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enno\Documents\GitHub\prims\prims\"/>
    </mc:Choice>
  </mc:AlternateContent>
  <xr:revisionPtr revIDLastSave="0" documentId="13_ncr:1_{33AFD19B-FC0F-46E4-B83A-D8BE05E44B6A}" xr6:coauthVersionLast="47" xr6:coauthVersionMax="47" xr10:uidLastSave="{00000000-0000-0000-0000-000000000000}"/>
  <bookViews>
    <workbookView xWindow="-110" yWindow="-110" windowWidth="19420" windowHeight="10300" tabRatio="923" xr2:uid="{E7035BD6-1681-44A7-B728-93134ADBE82D}"/>
  </bookViews>
  <sheets>
    <sheet name="Start here" sheetId="1" r:id="rId1"/>
    <sheet name="Company Details" sheetId="24" r:id="rId2"/>
    <sheet name="Payments Export" sheetId="4" r:id="rId3"/>
    <sheet name="Data Check" sheetId="22" r:id="rId4"/>
    <sheet name="Items in this report" sheetId="20" r:id="rId5"/>
    <sheet name="Items database" sheetId="21" r:id="rId6"/>
    <sheet name="Preprocess Export" sheetId="5" r:id="rId7"/>
    <sheet name="Provider Check" sheetId="13" r:id="rId8"/>
    <sheet name="Provider Template" sheetId="25" r:id="rId9"/>
    <sheet name="Adjustments" sheetId="7" r:id="rId10"/>
    <sheet name="Find Problem Items" sheetId="16" r:id="rId11"/>
    <sheet name="Services and Fees" sheetId="8" r:id="rId12"/>
    <sheet name="Xero Invoice Export" sheetId="10" r:id="rId13"/>
    <sheet name="QuickBooks Invoice Export" sheetId="15" r:id="rId14"/>
    <sheet name="Tax Invoice PDF Creator" sheetId="11" r:id="rId15"/>
    <sheet name="Calculation Page PDF Creator" sheetId="14" r:id="rId16"/>
    <sheet name="Provider Feedback" sheetId="17" r:id="rId17"/>
    <sheet name="ABA Data" sheetId="18" r:id="rId18"/>
    <sheet name="Receipts Report" sheetId="19" r:id="rId19"/>
  </sheets>
  <functionGroups builtInGroupCount="19"/>
  <definedNames>
    <definedName name="_xlnm._FilterDatabase" localSheetId="9" hidden="1">Adjustments!$A$3:$A$100</definedName>
    <definedName name="_xlnm._FilterDatabase" localSheetId="4" hidden="1">'Items in this report'!#REF!</definedName>
    <definedName name="_xlnm._FilterDatabase" localSheetId="6" hidden="1">'Preprocess Export'!$A$1:$J$10005</definedName>
    <definedName name="_xlnm.Extract">'Items in this report'!$A$1:$A$500</definedName>
    <definedName name="ExtractWS" localSheetId="4">'Items in this report'!$A$1:$A$500</definedName>
    <definedName name="Item_Number">'Items database'!$A$2:$A$511</definedName>
    <definedName name="Item_NumberWS" localSheetId="5">'Items database'!$A$2:$A$511</definedName>
    <definedName name="ItemsDatabaseWS" localSheetId="5">'Items database'!$A$2:$C$59</definedName>
    <definedName name="ItemsWB">'Items in this report'!$A$1:$A$300</definedName>
    <definedName name="ItemsWS" localSheetId="4">'Items in this report'!$A$1:$A$300</definedName>
    <definedName name="Prefixes">'Company Details'!$A$9:$A$18</definedName>
    <definedName name="PrefixesWS" localSheetId="1">'Company Details'!$A$9:$A$18</definedName>
    <definedName name="ProblemItems">'Find Problem Items'!$E$1:$E$300</definedName>
    <definedName name="Provider_NamesWS" localSheetId="8">'Provider Template'!$A$2:$A$75</definedName>
    <definedName name="Provider_NameWB">'Provider Template'!$A$2:$A$75</definedName>
    <definedName name="ProviderWS" localSheetId="8">'Provider Template'!$A$2:$Z$75</definedName>
    <definedName name="Services">'Company Details'!$A$9:$A$18</definedName>
    <definedName name="ServicesWS" localSheetId="1">'Company Details'!$A$9:$A$18</definedName>
    <definedName name="Test">'Provider Template'!ProviderWS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5" i="10" l="1"/>
  <c r="A25" i="10" s="1"/>
  <c r="B51" i="10"/>
  <c r="A51" i="10"/>
  <c r="K51" i="10" s="1"/>
  <c r="A50" i="10"/>
  <c r="I50" i="10" s="1"/>
  <c r="I49" i="10"/>
  <c r="A49" i="10"/>
  <c r="H49" i="10" s="1"/>
  <c r="I48" i="10"/>
  <c r="H48" i="10"/>
  <c r="A48" i="10"/>
  <c r="G48" i="10" s="1"/>
  <c r="I47" i="10"/>
  <c r="H47" i="10"/>
  <c r="G47" i="10"/>
  <c r="A47" i="10"/>
  <c r="C47" i="10" s="1"/>
  <c r="A46" i="10"/>
  <c r="B46" i="10" s="1"/>
  <c r="K45" i="10"/>
  <c r="H45" i="10"/>
  <c r="G45" i="10"/>
  <c r="C45" i="10"/>
  <c r="B45" i="10"/>
  <c r="A45" i="10"/>
  <c r="I45" i="10" s="1"/>
  <c r="A44" i="10"/>
  <c r="K44" i="10" s="1"/>
  <c r="B43" i="10"/>
  <c r="A43" i="10"/>
  <c r="K43" i="10" s="1"/>
  <c r="K42" i="10"/>
  <c r="A42" i="10"/>
  <c r="I42" i="10" s="1"/>
  <c r="K41" i="10"/>
  <c r="I41" i="10"/>
  <c r="A41" i="10"/>
  <c r="H41" i="10" s="1"/>
  <c r="K40" i="10"/>
  <c r="I40" i="10"/>
  <c r="H40" i="10"/>
  <c r="A40" i="10"/>
  <c r="G40" i="10" s="1"/>
  <c r="B16" i="11"/>
  <c r="B12" i="11"/>
  <c r="B11" i="11"/>
  <c r="B10" i="11"/>
  <c r="O3" i="25"/>
  <c r="O4" i="25"/>
  <c r="O5" i="25"/>
  <c r="O6" i="25"/>
  <c r="O7" i="25"/>
  <c r="O8" i="25"/>
  <c r="O9" i="25"/>
  <c r="O10" i="25"/>
  <c r="O11" i="25"/>
  <c r="O12" i="25"/>
  <c r="O13" i="25"/>
  <c r="O14" i="25"/>
  <c r="O15" i="25"/>
  <c r="O16" i="25"/>
  <c r="O17" i="25"/>
  <c r="O18" i="25"/>
  <c r="O19" i="25"/>
  <c r="O20" i="25"/>
  <c r="O21" i="25"/>
  <c r="O22" i="25"/>
  <c r="O23" i="25"/>
  <c r="O24" i="25"/>
  <c r="B9" i="11" s="1"/>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2" i="25"/>
  <c r="B40" i="10" l="1"/>
  <c r="K48" i="10"/>
  <c r="C46" i="10"/>
  <c r="G46" i="10"/>
  <c r="K47" i="10"/>
  <c r="K50" i="10"/>
  <c r="H46" i="10"/>
  <c r="I46" i="10"/>
  <c r="K46" i="10"/>
  <c r="G25" i="10"/>
  <c r="Q25" i="10"/>
  <c r="S25" i="10"/>
  <c r="M25" i="10"/>
  <c r="B25" i="10"/>
  <c r="C25" i="10"/>
  <c r="H25" i="10"/>
  <c r="R25" i="10"/>
  <c r="I25" i="10"/>
  <c r="P25" i="10"/>
  <c r="K25" i="10"/>
  <c r="L25" i="10"/>
  <c r="B44" i="10"/>
  <c r="K49" i="10"/>
  <c r="B42" i="10"/>
  <c r="C43" i="10"/>
  <c r="G44" i="10"/>
  <c r="B50" i="10"/>
  <c r="C51" i="10"/>
  <c r="C44" i="10"/>
  <c r="B41" i="10"/>
  <c r="C42" i="10"/>
  <c r="G43" i="10"/>
  <c r="H44" i="10"/>
  <c r="B49" i="10"/>
  <c r="C50" i="10"/>
  <c r="G51" i="10"/>
  <c r="C41" i="10"/>
  <c r="G42" i="10"/>
  <c r="H43" i="10"/>
  <c r="I44" i="10"/>
  <c r="B48" i="10"/>
  <c r="C49" i="10"/>
  <c r="G50" i="10"/>
  <c r="H51" i="10"/>
  <c r="C40" i="10"/>
  <c r="G41" i="10"/>
  <c r="H42" i="10"/>
  <c r="I43" i="10"/>
  <c r="B47" i="10"/>
  <c r="C48" i="10"/>
  <c r="G49" i="10"/>
  <c r="H50" i="10"/>
  <c r="I51" i="10"/>
  <c r="C27" i="21"/>
  <c r="C42" i="21"/>
  <c r="C24" i="21"/>
  <c r="C44" i="21"/>
  <c r="C25" i="21"/>
  <c r="C36" i="21"/>
  <c r="C14" i="21"/>
  <c r="C8" i="21"/>
  <c r="C4" i="21"/>
  <c r="C6" i="21"/>
  <c r="C9" i="21"/>
  <c r="O39" i="10" l="1"/>
  <c r="A39" i="10" s="1"/>
  <c r="O38" i="10"/>
  <c r="A38" i="10" s="1"/>
  <c r="O37" i="10"/>
  <c r="A37" i="10" s="1"/>
  <c r="O36" i="10"/>
  <c r="A36" i="10" s="1"/>
  <c r="O35" i="10"/>
  <c r="A35" i="10" s="1"/>
  <c r="O34" i="10"/>
  <c r="A34" i="10" s="1"/>
  <c r="O33" i="10"/>
  <c r="A33" i="10" s="1"/>
  <c r="O32" i="10"/>
  <c r="A32" i="10" s="1"/>
  <c r="O31" i="10"/>
  <c r="A31" i="10" s="1"/>
  <c r="O30" i="10"/>
  <c r="A30" i="10" s="1"/>
  <c r="O29" i="10"/>
  <c r="A29" i="10" s="1"/>
  <c r="O28" i="10"/>
  <c r="A28" i="10" s="1"/>
  <c r="O27" i="10"/>
  <c r="A27" i="10" s="1"/>
  <c r="O26" i="10"/>
  <c r="A26" i="10" s="1"/>
  <c r="O24" i="10"/>
  <c r="A24" i="10" s="1"/>
  <c r="O23" i="10"/>
  <c r="A23" i="10" s="1"/>
  <c r="O22" i="10"/>
  <c r="A22" i="10" s="1"/>
  <c r="B15" i="11"/>
  <c r="C9" i="11"/>
  <c r="B7" i="11"/>
  <c r="B6" i="11"/>
  <c r="B5" i="11"/>
  <c r="B4" i="11"/>
  <c r="B3" i="11"/>
  <c r="A1" i="17"/>
  <c r="A11" i="14"/>
  <c r="A12" i="14"/>
  <c r="A13" i="14"/>
  <c r="A14" i="14"/>
  <c r="A15" i="14"/>
  <c r="A16" i="14"/>
  <c r="A17" i="14"/>
  <c r="A18" i="14"/>
  <c r="A19" i="14"/>
  <c r="A10" i="14"/>
  <c r="M23" i="8" a="1"/>
  <c r="M23" i="8" s="1"/>
  <c r="N23" i="8" a="1"/>
  <c r="N23" i="8" s="1"/>
  <c r="O23" i="8" a="1"/>
  <c r="O23" i="8"/>
  <c r="P23" i="8" a="1"/>
  <c r="P23" i="8"/>
  <c r="Q23" i="8" a="1"/>
  <c r="Q23" i="8" s="1"/>
  <c r="R23" i="8" a="1"/>
  <c r="R23" i="8"/>
  <c r="S23" i="8" a="1"/>
  <c r="S23" i="8"/>
  <c r="T23" i="8" a="1"/>
  <c r="T23" i="8" s="1"/>
  <c r="U23" i="8" a="1"/>
  <c r="U23" i="8" s="1"/>
  <c r="V23" i="8" a="1"/>
  <c r="V23" i="8" s="1"/>
  <c r="M24" i="8" a="1"/>
  <c r="M24" i="8" s="1"/>
  <c r="N24" i="8" a="1"/>
  <c r="N24" i="8"/>
  <c r="O24" i="8" a="1"/>
  <c r="O24" i="8" s="1"/>
  <c r="P24" i="8" a="1"/>
  <c r="P24" i="8"/>
  <c r="Q24" i="8" a="1"/>
  <c r="Q24" i="8"/>
  <c r="R24" i="8" a="1"/>
  <c r="R24" i="8"/>
  <c r="S24" i="8" a="1"/>
  <c r="S24" i="8" s="1"/>
  <c r="T24" i="8" a="1"/>
  <c r="T24" i="8"/>
  <c r="U24" i="8" a="1"/>
  <c r="U24" i="8" s="1"/>
  <c r="V24" i="8" a="1"/>
  <c r="V24" i="8" s="1"/>
  <c r="M25" i="8" a="1"/>
  <c r="M25" i="8" s="1"/>
  <c r="N25" i="8" a="1"/>
  <c r="N25" i="8" s="1"/>
  <c r="O25" i="8" a="1"/>
  <c r="O25" i="8"/>
  <c r="P25" i="8" a="1"/>
  <c r="P25" i="8"/>
  <c r="Q25" i="8" a="1"/>
  <c r="Q25" i="8" s="1"/>
  <c r="R25" i="8" a="1"/>
  <c r="R25" i="8"/>
  <c r="S25" i="8" a="1"/>
  <c r="S25" i="8"/>
  <c r="T25" i="8" a="1"/>
  <c r="T25" i="8" s="1"/>
  <c r="U25" i="8" a="1"/>
  <c r="U25" i="8" s="1"/>
  <c r="V25" i="8" a="1"/>
  <c r="V25" i="8" s="1"/>
  <c r="M26" i="8" a="1"/>
  <c r="M26" i="8" s="1"/>
  <c r="N26" i="8" a="1"/>
  <c r="N26" i="8"/>
  <c r="O26" i="8" a="1"/>
  <c r="O26" i="8" s="1"/>
  <c r="P26" i="8" a="1"/>
  <c r="P26" i="8" s="1"/>
  <c r="Q26" i="8" a="1"/>
  <c r="Q26" i="8"/>
  <c r="R26" i="8" a="1"/>
  <c r="R26" i="8"/>
  <c r="S26" i="8" a="1"/>
  <c r="S26" i="8" s="1"/>
  <c r="T26" i="8" a="1"/>
  <c r="T26" i="8"/>
  <c r="U26" i="8" a="1"/>
  <c r="U26" i="8"/>
  <c r="V26" i="8" a="1"/>
  <c r="V26" i="8" s="1"/>
  <c r="M27" i="8" a="1"/>
  <c r="M27" i="8" s="1"/>
  <c r="N27" i="8" a="1"/>
  <c r="N27" i="8" s="1"/>
  <c r="O27" i="8" a="1"/>
  <c r="O27" i="8" s="1"/>
  <c r="P27" i="8" a="1"/>
  <c r="P27" i="8"/>
  <c r="Q27" i="8" a="1"/>
  <c r="Q27" i="8" s="1"/>
  <c r="R27" i="8" a="1"/>
  <c r="R27" i="8"/>
  <c r="S27" i="8" a="1"/>
  <c r="S27" i="8"/>
  <c r="T27" i="8" a="1"/>
  <c r="T27" i="8" s="1"/>
  <c r="U27" i="8" a="1"/>
  <c r="U27" i="8" s="1"/>
  <c r="V27" i="8" a="1"/>
  <c r="V27" i="8"/>
  <c r="M28" i="8" a="1"/>
  <c r="M28" i="8" s="1"/>
  <c r="N28" i="8" a="1"/>
  <c r="N28" i="8" s="1"/>
  <c r="O28" i="8" a="1"/>
  <c r="O28" i="8" s="1"/>
  <c r="P28" i="8" a="1"/>
  <c r="P28" i="8" s="1"/>
  <c r="Q28" i="8" a="1"/>
  <c r="Q28" i="8"/>
  <c r="R28" i="8" a="1"/>
  <c r="R28" i="8"/>
  <c r="S28" i="8" a="1"/>
  <c r="S28" i="8" s="1"/>
  <c r="T28" i="8" a="1"/>
  <c r="T28" i="8"/>
  <c r="U28" i="8" a="1"/>
  <c r="U28" i="8"/>
  <c r="V28" i="8" a="1"/>
  <c r="V28" i="8" s="1"/>
  <c r="M29" i="8" a="1"/>
  <c r="M29" i="8" s="1"/>
  <c r="N29" i="8" a="1"/>
  <c r="N29" i="8"/>
  <c r="O29" i="8" a="1"/>
  <c r="O29" i="8" s="1"/>
  <c r="P29" i="8" a="1"/>
  <c r="P29" i="8"/>
  <c r="Q29" i="8" a="1"/>
  <c r="Q29" i="8" s="1"/>
  <c r="R29" i="8" a="1"/>
  <c r="R29" i="8" s="1"/>
  <c r="S29" i="8" a="1"/>
  <c r="S29" i="8"/>
  <c r="T29" i="8" a="1"/>
  <c r="T29" i="8"/>
  <c r="U29" i="8" a="1"/>
  <c r="U29" i="8" s="1"/>
  <c r="V29" i="8" a="1"/>
  <c r="V29" i="8"/>
  <c r="M30" i="8" a="1"/>
  <c r="M30" i="8"/>
  <c r="N30" i="8" a="1"/>
  <c r="N30" i="8" s="1"/>
  <c r="O30" i="8" a="1"/>
  <c r="O30" i="8" s="1"/>
  <c r="P30" i="8" a="1"/>
  <c r="P30" i="8" s="1"/>
  <c r="Q30" i="8" a="1"/>
  <c r="Q30" i="8" s="1"/>
  <c r="R30" i="8" a="1"/>
  <c r="R30" i="8"/>
  <c r="S30" i="8" a="1"/>
  <c r="S30" i="8" s="1"/>
  <c r="T30" i="8" a="1"/>
  <c r="T30" i="8"/>
  <c r="U30" i="8" a="1"/>
  <c r="U30" i="8"/>
  <c r="V30" i="8" a="1"/>
  <c r="V30" i="8"/>
  <c r="M31" i="8" a="1"/>
  <c r="M31" i="8" s="1"/>
  <c r="N31" i="8" a="1"/>
  <c r="N31" i="8"/>
  <c r="O31" i="8" a="1"/>
  <c r="O31" i="8" s="1"/>
  <c r="P31" i="8" a="1"/>
  <c r="P31" i="8" s="1"/>
  <c r="Q31" i="8" a="1"/>
  <c r="Q31" i="8" s="1"/>
  <c r="R31" i="8" a="1"/>
  <c r="R31" i="8" s="1"/>
  <c r="S31" i="8" a="1"/>
  <c r="S31" i="8"/>
  <c r="T31" i="8" a="1"/>
  <c r="T31" i="8"/>
  <c r="U31" i="8" a="1"/>
  <c r="U31" i="8" s="1"/>
  <c r="V31" i="8" a="1"/>
  <c r="V31" i="8"/>
  <c r="M32" i="8" a="1"/>
  <c r="M32" i="8"/>
  <c r="N32" i="8" a="1"/>
  <c r="N32" i="8" s="1"/>
  <c r="O32" i="8" a="1"/>
  <c r="O32" i="8" s="1"/>
  <c r="P32" i="8" a="1"/>
  <c r="P32" i="8"/>
  <c r="Q32" i="8" a="1"/>
  <c r="Q32" i="8" s="1"/>
  <c r="R32" i="8" a="1"/>
  <c r="R32" i="8"/>
  <c r="S32" i="8" a="1"/>
  <c r="S32" i="8" s="1"/>
  <c r="T32" i="8" a="1"/>
  <c r="T32" i="8" s="1"/>
  <c r="U32" i="8" a="1"/>
  <c r="U32" i="8"/>
  <c r="V32" i="8" a="1"/>
  <c r="V32" i="8"/>
  <c r="M33" i="8" a="1"/>
  <c r="M33" i="8" s="1"/>
  <c r="N33" i="8" a="1"/>
  <c r="N33" i="8"/>
  <c r="O33" i="8" a="1"/>
  <c r="O33" i="8"/>
  <c r="P33" i="8" a="1"/>
  <c r="P33" i="8" s="1"/>
  <c r="Q33" i="8" a="1"/>
  <c r="Q33" i="8" s="1"/>
  <c r="R33" i="8" a="1"/>
  <c r="R33" i="8" s="1"/>
  <c r="S33" i="8" a="1"/>
  <c r="S33" i="8" s="1"/>
  <c r="T33" i="8" a="1"/>
  <c r="T33" i="8"/>
  <c r="U33" i="8" a="1"/>
  <c r="U33" i="8" s="1"/>
  <c r="V33" i="8" a="1"/>
  <c r="V33" i="8"/>
  <c r="M34" i="8" a="1"/>
  <c r="M34" i="8"/>
  <c r="N34" i="8" a="1"/>
  <c r="N34" i="8"/>
  <c r="O34" i="8" a="1"/>
  <c r="O34" i="8" s="1"/>
  <c r="P34" i="8" a="1"/>
  <c r="P34" i="8"/>
  <c r="Q34" i="8" a="1"/>
  <c r="Q34" i="8" s="1"/>
  <c r="R34" i="8" a="1"/>
  <c r="R34" i="8" s="1"/>
  <c r="S34" i="8" a="1"/>
  <c r="S34" i="8" s="1"/>
  <c r="T34" i="8" a="1"/>
  <c r="T34" i="8" s="1"/>
  <c r="U34" i="8" a="1"/>
  <c r="U34" i="8"/>
  <c r="V34" i="8" a="1"/>
  <c r="V34" i="8"/>
  <c r="M35" i="8" a="1"/>
  <c r="M35" i="8" s="1"/>
  <c r="N35" i="8" a="1"/>
  <c r="N35" i="8"/>
  <c r="O35" i="8" a="1"/>
  <c r="O35" i="8"/>
  <c r="P35" i="8" a="1"/>
  <c r="P35" i="8" s="1"/>
  <c r="Q35" i="8" a="1"/>
  <c r="Q35" i="8" s="1"/>
  <c r="R35" i="8" a="1"/>
  <c r="R35" i="8"/>
  <c r="S35" i="8" a="1"/>
  <c r="S35" i="8" s="1"/>
  <c r="T35" i="8" a="1"/>
  <c r="T35" i="8"/>
  <c r="U35" i="8" a="1"/>
  <c r="U35" i="8" s="1"/>
  <c r="V35" i="8" a="1"/>
  <c r="V35" i="8" s="1"/>
  <c r="M36" i="8" a="1"/>
  <c r="M36" i="8"/>
  <c r="N36" i="8" a="1"/>
  <c r="N36" i="8"/>
  <c r="O36" i="8" a="1"/>
  <c r="O36" i="8" s="1"/>
  <c r="P36" i="8" a="1"/>
  <c r="P36" i="8"/>
  <c r="Q36" i="8" a="1"/>
  <c r="Q36" i="8"/>
  <c r="R36" i="8" a="1"/>
  <c r="R36" i="8" s="1"/>
  <c r="S36" i="8" a="1"/>
  <c r="S36" i="8" s="1"/>
  <c r="T36" i="8" a="1"/>
  <c r="T36" i="8" s="1"/>
  <c r="U36" i="8" a="1"/>
  <c r="U36" i="8" s="1"/>
  <c r="V36" i="8" a="1"/>
  <c r="V36" i="8"/>
  <c r="M37" i="8" a="1"/>
  <c r="M37" i="8" s="1"/>
  <c r="N37" i="8" a="1"/>
  <c r="N37" i="8"/>
  <c r="O37" i="8" a="1"/>
  <c r="O37" i="8"/>
  <c r="P37" i="8" a="1"/>
  <c r="P37" i="8"/>
  <c r="Q37" i="8" a="1"/>
  <c r="Q37" i="8" s="1"/>
  <c r="R37" i="8" a="1"/>
  <c r="R37" i="8"/>
  <c r="S37" i="8" a="1"/>
  <c r="S37" i="8" s="1"/>
  <c r="T37" i="8" a="1"/>
  <c r="T37" i="8" s="1"/>
  <c r="U37" i="8" a="1"/>
  <c r="U37" i="8" s="1"/>
  <c r="V37" i="8" a="1"/>
  <c r="V37" i="8" s="1"/>
  <c r="M38" i="8" a="1"/>
  <c r="M38" i="8"/>
  <c r="N38" i="8" a="1"/>
  <c r="N38" i="8"/>
  <c r="O38" i="8" a="1"/>
  <c r="O38" i="8" s="1"/>
  <c r="P38" i="8" a="1"/>
  <c r="P38" i="8"/>
  <c r="Q38" i="8" a="1"/>
  <c r="Q38" i="8"/>
  <c r="R38" i="8" a="1"/>
  <c r="R38" i="8" s="1"/>
  <c r="S38" i="8" a="1"/>
  <c r="S38" i="8" s="1"/>
  <c r="T38" i="8" a="1"/>
  <c r="T38" i="8"/>
  <c r="U38" i="8" a="1"/>
  <c r="U38" i="8" s="1"/>
  <c r="V38" i="8" a="1"/>
  <c r="V38" i="8"/>
  <c r="M39" i="8" a="1"/>
  <c r="M39" i="8" s="1"/>
  <c r="N39" i="8" a="1"/>
  <c r="N39" i="8" s="1"/>
  <c r="O39" i="8" a="1"/>
  <c r="O39" i="8"/>
  <c r="P39" i="8" a="1"/>
  <c r="P39" i="8"/>
  <c r="Q39" i="8" a="1"/>
  <c r="Q39" i="8" s="1"/>
  <c r="R39" i="8" a="1"/>
  <c r="R39" i="8"/>
  <c r="S39" i="8" a="1"/>
  <c r="S39" i="8"/>
  <c r="T39" i="8" a="1"/>
  <c r="T39" i="8" s="1"/>
  <c r="U39" i="8" a="1"/>
  <c r="U39" i="8" s="1"/>
  <c r="V39" i="8" a="1"/>
  <c r="V39" i="8" s="1"/>
  <c r="M40" i="8" a="1"/>
  <c r="M40" i="8" s="1"/>
  <c r="N40" i="8" a="1"/>
  <c r="N40" i="8"/>
  <c r="O40" i="8" a="1"/>
  <c r="O40" i="8" s="1"/>
  <c r="P40" i="8" a="1"/>
  <c r="P40" i="8"/>
  <c r="Q40" i="8" a="1"/>
  <c r="Q40" i="8"/>
  <c r="R40" i="8" a="1"/>
  <c r="R40" i="8"/>
  <c r="S40" i="8" a="1"/>
  <c r="S40" i="8" s="1"/>
  <c r="T40" i="8" a="1"/>
  <c r="T40" i="8"/>
  <c r="U40" i="8" a="1"/>
  <c r="U40" i="8" s="1"/>
  <c r="V40" i="8" a="1"/>
  <c r="V40" i="8" s="1"/>
  <c r="M41" i="8" a="1"/>
  <c r="M41" i="8" s="1"/>
  <c r="N41" i="8" a="1"/>
  <c r="N41" i="8" s="1"/>
  <c r="O41" i="8" a="1"/>
  <c r="O41" i="8"/>
  <c r="P41" i="8" a="1"/>
  <c r="P41" i="8"/>
  <c r="Q41" i="8" a="1"/>
  <c r="Q41" i="8" s="1"/>
  <c r="R41" i="8" a="1"/>
  <c r="R41" i="8"/>
  <c r="S41" i="8" a="1"/>
  <c r="S41" i="8"/>
  <c r="T41" i="8" a="1"/>
  <c r="T41" i="8" s="1"/>
  <c r="U41" i="8" a="1"/>
  <c r="U41" i="8" s="1"/>
  <c r="V41" i="8" a="1"/>
  <c r="V41" i="8"/>
  <c r="M42" i="8" a="1"/>
  <c r="M42" i="8" s="1"/>
  <c r="N42" i="8" a="1"/>
  <c r="N42" i="8"/>
  <c r="O42" i="8" a="1"/>
  <c r="O42" i="8" s="1"/>
  <c r="P42" i="8" a="1"/>
  <c r="P42" i="8" s="1"/>
  <c r="Q42" i="8" a="1"/>
  <c r="Q42" i="8"/>
  <c r="R42" i="8" a="1"/>
  <c r="R42" i="8"/>
  <c r="S42" i="8" a="1"/>
  <c r="S42" i="8" s="1"/>
  <c r="T42" i="8" a="1"/>
  <c r="T42" i="8"/>
  <c r="U42" i="8" a="1"/>
  <c r="U42" i="8"/>
  <c r="V42" i="8" a="1"/>
  <c r="V42" i="8" s="1"/>
  <c r="M43" i="8" a="1"/>
  <c r="M43" i="8" s="1"/>
  <c r="N43" i="8" a="1"/>
  <c r="N43" i="8" s="1"/>
  <c r="O43" i="8" a="1"/>
  <c r="O43" i="8" s="1"/>
  <c r="P43" i="8" a="1"/>
  <c r="P43" i="8"/>
  <c r="Q43" i="8" a="1"/>
  <c r="Q43" i="8" s="1"/>
  <c r="R43" i="8" a="1"/>
  <c r="R43" i="8"/>
  <c r="S43" i="8" a="1"/>
  <c r="S43" i="8"/>
  <c r="T43" i="8" a="1"/>
  <c r="T43" i="8"/>
  <c r="U43" i="8" a="1"/>
  <c r="U43" i="8" s="1"/>
  <c r="V43" i="8" a="1"/>
  <c r="V43" i="8"/>
  <c r="M44" i="8" a="1"/>
  <c r="M44" i="8" s="1"/>
  <c r="N44" i="8" a="1"/>
  <c r="N44" i="8" s="1"/>
  <c r="O44" i="8" a="1"/>
  <c r="O44" i="8" s="1"/>
  <c r="P44" i="8" a="1"/>
  <c r="P44" i="8" s="1"/>
  <c r="Q44" i="8" a="1"/>
  <c r="Q44" i="8"/>
  <c r="R44" i="8" a="1"/>
  <c r="R44" i="8"/>
  <c r="S44" i="8" a="1"/>
  <c r="S44" i="8" s="1"/>
  <c r="T44" i="8" a="1"/>
  <c r="T44" i="8"/>
  <c r="U44" i="8" a="1"/>
  <c r="U44" i="8"/>
  <c r="V44" i="8" a="1"/>
  <c r="V44" i="8" s="1"/>
  <c r="M45" i="8" a="1"/>
  <c r="M45" i="8" s="1"/>
  <c r="N45" i="8" a="1"/>
  <c r="N45" i="8"/>
  <c r="O45" i="8" a="1"/>
  <c r="O45" i="8" s="1"/>
  <c r="P45" i="8" a="1"/>
  <c r="P45" i="8"/>
  <c r="Q45" i="8" a="1"/>
  <c r="Q45" i="8" s="1"/>
  <c r="R45" i="8" a="1"/>
  <c r="R45" i="8" s="1"/>
  <c r="S45" i="8" a="1"/>
  <c r="S45" i="8"/>
  <c r="T45" i="8" a="1"/>
  <c r="T45" i="8"/>
  <c r="U45" i="8" a="1"/>
  <c r="U45" i="8" s="1"/>
  <c r="V45" i="8" a="1"/>
  <c r="V45" i="8"/>
  <c r="M46" i="8" a="1"/>
  <c r="M46" i="8"/>
  <c r="N46" i="8" a="1"/>
  <c r="N46" i="8" s="1"/>
  <c r="O46" i="8" a="1"/>
  <c r="O46" i="8" s="1"/>
  <c r="P46" i="8" a="1"/>
  <c r="P46" i="8" s="1"/>
  <c r="Q46" i="8" a="1"/>
  <c r="Q46" i="8" s="1"/>
  <c r="R46" i="8" a="1"/>
  <c r="R46" i="8"/>
  <c r="S46" i="8" a="1"/>
  <c r="S46" i="8" s="1"/>
  <c r="T46" i="8" a="1"/>
  <c r="T46" i="8"/>
  <c r="U46" i="8" a="1"/>
  <c r="U46" i="8"/>
  <c r="V46" i="8" a="1"/>
  <c r="V46" i="8"/>
  <c r="M47" i="8" a="1"/>
  <c r="M47" i="8" s="1"/>
  <c r="N47" i="8" a="1"/>
  <c r="N47" i="8"/>
  <c r="O47" i="8" a="1"/>
  <c r="O47" i="8" s="1"/>
  <c r="P47" i="8" a="1"/>
  <c r="P47" i="8" s="1"/>
  <c r="Q47" i="8" a="1"/>
  <c r="Q47" i="8" s="1"/>
  <c r="R47" i="8" a="1"/>
  <c r="R47" i="8" s="1"/>
  <c r="S47" i="8" a="1"/>
  <c r="S47" i="8"/>
  <c r="T47" i="8" a="1"/>
  <c r="T47" i="8"/>
  <c r="U47" i="8" a="1"/>
  <c r="U47" i="8" s="1"/>
  <c r="V47" i="8" a="1"/>
  <c r="V47" i="8" s="1"/>
  <c r="M48" i="8" a="1"/>
  <c r="M48" i="8"/>
  <c r="N48" i="8" a="1"/>
  <c r="N48" i="8" s="1"/>
  <c r="O48" i="8" a="1"/>
  <c r="O48" i="8" s="1"/>
  <c r="P48" i="8" a="1"/>
  <c r="P48" i="8"/>
  <c r="Q48" i="8" a="1"/>
  <c r="Q48" i="8" s="1"/>
  <c r="R48" i="8" a="1"/>
  <c r="R48" i="8"/>
  <c r="S48" i="8" a="1"/>
  <c r="S48" i="8" s="1"/>
  <c r="T48" i="8" a="1"/>
  <c r="T48" i="8" s="1"/>
  <c r="U48" i="8" a="1"/>
  <c r="U48" i="8"/>
  <c r="V48" i="8" a="1"/>
  <c r="V48" i="8"/>
  <c r="M49" i="8" a="1"/>
  <c r="M49" i="8" s="1"/>
  <c r="N49" i="8" a="1"/>
  <c r="N49" i="8"/>
  <c r="O49" i="8" a="1"/>
  <c r="O49" i="8"/>
  <c r="P49" i="8" a="1"/>
  <c r="P49" i="8" s="1"/>
  <c r="Q49" i="8" a="1"/>
  <c r="Q49" i="8" s="1"/>
  <c r="R49" i="8" a="1"/>
  <c r="R49" i="8" s="1"/>
  <c r="S49" i="8" a="1"/>
  <c r="S49" i="8" s="1"/>
  <c r="T49" i="8" a="1"/>
  <c r="T49" i="8"/>
  <c r="U49" i="8" a="1"/>
  <c r="U49" i="8" s="1"/>
  <c r="V49" i="8" a="1"/>
  <c r="V49" i="8"/>
  <c r="M50" i="8" a="1"/>
  <c r="M50" i="8"/>
  <c r="N50" i="8" a="1"/>
  <c r="N50" i="8"/>
  <c r="O50" i="8" a="1"/>
  <c r="O50" i="8" s="1"/>
  <c r="P50" i="8" a="1"/>
  <c r="P50" i="8"/>
  <c r="Q50" i="8" a="1"/>
  <c r="Q50" i="8" s="1"/>
  <c r="R50" i="8" a="1"/>
  <c r="R50" i="8" s="1"/>
  <c r="S50" i="8" a="1"/>
  <c r="S50" i="8" s="1"/>
  <c r="T50" i="8" a="1"/>
  <c r="T50" i="8" s="1"/>
  <c r="U50" i="8" a="1"/>
  <c r="U50" i="8"/>
  <c r="V50" i="8" a="1"/>
  <c r="V50" i="8"/>
  <c r="M51" i="8" a="1"/>
  <c r="M51" i="8" s="1"/>
  <c r="N51" i="8" a="1"/>
  <c r="N51" i="8"/>
  <c r="O51" i="8" a="1"/>
  <c r="O51" i="8"/>
  <c r="P51" i="8" a="1"/>
  <c r="P51" i="8" s="1"/>
  <c r="Q51" i="8" a="1"/>
  <c r="Q51" i="8" s="1"/>
  <c r="R51" i="8" a="1"/>
  <c r="R51" i="8"/>
  <c r="S51" i="8" a="1"/>
  <c r="S51" i="8" s="1"/>
  <c r="T51" i="8" a="1"/>
  <c r="T51" i="8"/>
  <c r="U51" i="8" a="1"/>
  <c r="U51" i="8" s="1"/>
  <c r="V51" i="8" a="1"/>
  <c r="V51" i="8" s="1"/>
  <c r="M52" i="8" a="1"/>
  <c r="M52" i="8"/>
  <c r="N52" i="8" a="1"/>
  <c r="N52" i="8"/>
  <c r="O52" i="8" a="1"/>
  <c r="O52" i="8" s="1"/>
  <c r="P52" i="8" a="1"/>
  <c r="P52" i="8"/>
  <c r="Q52" i="8" a="1"/>
  <c r="Q52" i="8"/>
  <c r="R52" i="8" a="1"/>
  <c r="R52" i="8" s="1"/>
  <c r="S52" i="8" a="1"/>
  <c r="S52" i="8" s="1"/>
  <c r="T52" i="8" a="1"/>
  <c r="T52" i="8" s="1"/>
  <c r="U52" i="8" a="1"/>
  <c r="U52" i="8" s="1"/>
  <c r="V52" i="8" a="1"/>
  <c r="V52" i="8"/>
  <c r="K23" i="10" l="1"/>
  <c r="G23" i="10"/>
  <c r="C23" i="10"/>
  <c r="B23" i="10"/>
  <c r="I23" i="10"/>
  <c r="H23" i="10"/>
  <c r="C32" i="10"/>
  <c r="G32" i="10"/>
  <c r="K32" i="10"/>
  <c r="H32" i="10"/>
  <c r="I32" i="10"/>
  <c r="B32" i="10"/>
  <c r="K24" i="10"/>
  <c r="B24" i="10"/>
  <c r="H24" i="10"/>
  <c r="I24" i="10"/>
  <c r="G24" i="10"/>
  <c r="C24" i="10"/>
  <c r="H33" i="10"/>
  <c r="I33" i="10"/>
  <c r="K33" i="10"/>
  <c r="G33" i="10"/>
  <c r="C33" i="10"/>
  <c r="B33" i="10"/>
  <c r="I26" i="10"/>
  <c r="K26" i="10"/>
  <c r="B26" i="10"/>
  <c r="C26" i="10"/>
  <c r="G26" i="10"/>
  <c r="H26" i="10"/>
  <c r="I34" i="10"/>
  <c r="K34" i="10"/>
  <c r="H34" i="10"/>
  <c r="B34" i="10"/>
  <c r="G34" i="10"/>
  <c r="C34" i="10"/>
  <c r="K27" i="10"/>
  <c r="C27" i="10"/>
  <c r="G27" i="10"/>
  <c r="H27" i="10"/>
  <c r="B27" i="10"/>
  <c r="I27" i="10"/>
  <c r="K35" i="10"/>
  <c r="B35" i="10"/>
  <c r="G35" i="10"/>
  <c r="I35" i="10"/>
  <c r="C35" i="10"/>
  <c r="H35" i="10"/>
  <c r="K28" i="10"/>
  <c r="G28" i="10"/>
  <c r="H28" i="10"/>
  <c r="I28" i="10"/>
  <c r="B28" i="10"/>
  <c r="C28" i="10"/>
  <c r="K36" i="10"/>
  <c r="H36" i="10"/>
  <c r="I36" i="10"/>
  <c r="B36" i="10"/>
  <c r="G36" i="10"/>
  <c r="C36" i="10"/>
  <c r="K29" i="10"/>
  <c r="G29" i="10"/>
  <c r="H29" i="10"/>
  <c r="B29" i="10"/>
  <c r="C29" i="10"/>
  <c r="I29" i="10"/>
  <c r="K37" i="10"/>
  <c r="B37" i="10"/>
  <c r="H37" i="10"/>
  <c r="G37" i="10"/>
  <c r="C37" i="10"/>
  <c r="I37" i="10"/>
  <c r="K30" i="10"/>
  <c r="C30" i="10"/>
  <c r="B30" i="10"/>
  <c r="I30" i="10"/>
  <c r="H30" i="10"/>
  <c r="G30" i="10"/>
  <c r="H38" i="10"/>
  <c r="G38" i="10"/>
  <c r="C38" i="10"/>
  <c r="B38" i="10"/>
  <c r="K38" i="10"/>
  <c r="I38" i="10"/>
  <c r="K22" i="10"/>
  <c r="G22" i="10"/>
  <c r="I22" i="10"/>
  <c r="H22" i="10"/>
  <c r="B22" i="10"/>
  <c r="C22" i="10"/>
  <c r="C31" i="10"/>
  <c r="K31" i="10"/>
  <c r="I31" i="10"/>
  <c r="H31" i="10"/>
  <c r="G31" i="10"/>
  <c r="B31" i="10"/>
  <c r="C39" i="10"/>
  <c r="K39" i="10"/>
  <c r="G39" i="10"/>
  <c r="I39" i="10"/>
  <c r="H39" i="10"/>
  <c r="B39" i="10"/>
  <c r="R22" i="10"/>
  <c r="Q22" i="10"/>
  <c r="L22" i="10"/>
  <c r="R23" i="10"/>
  <c r="Q23" i="10"/>
  <c r="L23" i="10"/>
  <c r="R24" i="10"/>
  <c r="Q24" i="10"/>
  <c r="L24" i="10"/>
  <c r="R26" i="10"/>
  <c r="Q26" i="10"/>
  <c r="L26" i="10"/>
  <c r="R27" i="10"/>
  <c r="Q27" i="10"/>
  <c r="L27" i="10"/>
  <c r="R28" i="10"/>
  <c r="Q28" i="10"/>
  <c r="L28" i="10"/>
  <c r="R29" i="10"/>
  <c r="Q29" i="10"/>
  <c r="L29" i="10"/>
  <c r="R30" i="10"/>
  <c r="Q30" i="10"/>
  <c r="L30" i="10"/>
  <c r="R31" i="10"/>
  <c r="Q31" i="10"/>
  <c r="L31" i="10"/>
  <c r="R32" i="10"/>
  <c r="Q32" i="10"/>
  <c r="L32" i="10"/>
  <c r="R33" i="10"/>
  <c r="Q33" i="10"/>
  <c r="L33" i="10"/>
  <c r="R34" i="10"/>
  <c r="Q34" i="10"/>
  <c r="L34" i="10"/>
  <c r="R35" i="10"/>
  <c r="Q35" i="10"/>
  <c r="L35" i="10"/>
  <c r="R36" i="10"/>
  <c r="Q36" i="10"/>
  <c r="L36" i="10"/>
  <c r="R37" i="10"/>
  <c r="Q37" i="10"/>
  <c r="L37" i="10"/>
  <c r="R38" i="10"/>
  <c r="Q38" i="10"/>
  <c r="L38" i="10"/>
  <c r="R39" i="10"/>
  <c r="Q39" i="10"/>
  <c r="L39" i="10"/>
  <c r="S22" i="10"/>
  <c r="P22" i="10"/>
  <c r="M22" i="10"/>
  <c r="S23" i="10"/>
  <c r="P23" i="10"/>
  <c r="M23" i="10"/>
  <c r="S24" i="10"/>
  <c r="P24" i="10"/>
  <c r="M24" i="10"/>
  <c r="S26" i="10"/>
  <c r="P26" i="10"/>
  <c r="M26" i="10"/>
  <c r="S27" i="10"/>
  <c r="P27" i="10"/>
  <c r="M27" i="10"/>
  <c r="S28" i="10"/>
  <c r="P28" i="10"/>
  <c r="M28" i="10"/>
  <c r="S29" i="10"/>
  <c r="P29" i="10"/>
  <c r="M29" i="10"/>
  <c r="S30" i="10"/>
  <c r="P30" i="10"/>
  <c r="M30" i="10"/>
  <c r="S31" i="10"/>
  <c r="P31" i="10"/>
  <c r="M31" i="10"/>
  <c r="S32" i="10"/>
  <c r="P32" i="10"/>
  <c r="M32" i="10"/>
  <c r="S33" i="10"/>
  <c r="P33" i="10"/>
  <c r="M33" i="10"/>
  <c r="S34" i="10"/>
  <c r="P34" i="10"/>
  <c r="M34" i="10"/>
  <c r="S35" i="10"/>
  <c r="P35" i="10"/>
  <c r="M35" i="10"/>
  <c r="S36" i="10"/>
  <c r="P36" i="10"/>
  <c r="M36" i="10"/>
  <c r="S37" i="10"/>
  <c r="P37" i="10"/>
  <c r="M37" i="10"/>
  <c r="S38" i="10"/>
  <c r="P38" i="10"/>
  <c r="M38" i="10"/>
  <c r="S39" i="10"/>
  <c r="P39" i="10"/>
  <c r="M39" i="10"/>
  <c r="S40" i="10"/>
  <c r="S41" i="10"/>
  <c r="S42" i="10"/>
  <c r="S43" i="10"/>
  <c r="S44" i="10"/>
  <c r="S45" i="10"/>
  <c r="S46" i="10"/>
  <c r="S47" i="10"/>
  <c r="S48" i="10"/>
  <c r="S49" i="10"/>
  <c r="S50" i="10"/>
  <c r="S51" i="10"/>
  <c r="M2" i="8" l="1" a="1"/>
  <c r="M2" i="8" s="1"/>
  <c r="B2" i="8" a="1"/>
  <c r="B2" i="8" s="1"/>
  <c r="C2" i="13" a="1"/>
  <c r="C2" i="13" s="1"/>
  <c r="C19" i="21"/>
  <c r="B48" i="20" a="1"/>
  <c r="B48" i="20"/>
  <c r="B49" i="20" a="1"/>
  <c r="B49" i="20"/>
  <c r="B50" i="20" a="1"/>
  <c r="B50" i="20"/>
  <c r="B51" i="20" a="1"/>
  <c r="B51" i="20" s="1"/>
  <c r="B52" i="20" a="1"/>
  <c r="B52" i="20"/>
  <c r="B53" i="20" a="1"/>
  <c r="B53" i="20"/>
  <c r="B54" i="20" a="1"/>
  <c r="B54" i="20" s="1"/>
  <c r="B55" i="20" a="1"/>
  <c r="B55" i="20" s="1"/>
  <c r="B56" i="20" a="1"/>
  <c r="B56" i="20" s="1"/>
  <c r="B57" i="20" a="1"/>
  <c r="B57" i="20"/>
  <c r="B58" i="20" a="1"/>
  <c r="B58" i="20"/>
  <c r="B59" i="20" a="1"/>
  <c r="B59" i="20" s="1"/>
  <c r="B60" i="20" a="1"/>
  <c r="B60" i="20"/>
  <c r="B61" i="20" a="1"/>
  <c r="B61" i="20"/>
  <c r="B62" i="20" a="1"/>
  <c r="B62" i="20"/>
  <c r="B63" i="20" a="1"/>
  <c r="B63" i="20" s="1"/>
  <c r="B64" i="20" a="1"/>
  <c r="B64" i="20"/>
  <c r="B65" i="20" a="1"/>
  <c r="B65" i="20" s="1"/>
  <c r="B66" i="20" a="1"/>
  <c r="B66" i="20"/>
  <c r="B67" i="20" a="1"/>
  <c r="B67" i="20" s="1"/>
  <c r="B68" i="20" a="1"/>
  <c r="B68" i="20" s="1"/>
  <c r="B69" i="20" a="1"/>
  <c r="B69" i="20"/>
  <c r="B70" i="20" a="1"/>
  <c r="B70" i="20" s="1"/>
  <c r="B71" i="20" a="1"/>
  <c r="B71" i="20" s="1"/>
  <c r="B72" i="20" a="1"/>
  <c r="B72" i="20" s="1"/>
  <c r="B73" i="20" a="1"/>
  <c r="B73" i="20" s="1"/>
  <c r="B74" i="20" a="1"/>
  <c r="B74" i="20" s="1"/>
  <c r="B75" i="20" a="1"/>
  <c r="B75" i="20" s="1"/>
  <c r="B76" i="20" a="1"/>
  <c r="B76" i="20" s="1"/>
  <c r="B77" i="20" a="1"/>
  <c r="B77" i="20" s="1"/>
  <c r="B78" i="20" a="1"/>
  <c r="B78" i="20"/>
  <c r="B79" i="20" a="1"/>
  <c r="B79" i="20" s="1"/>
  <c r="B80" i="20" a="1"/>
  <c r="B80" i="20" s="1"/>
  <c r="B81" i="20" a="1"/>
  <c r="B81" i="20" s="1"/>
  <c r="B82" i="20" a="1"/>
  <c r="B82" i="20"/>
  <c r="B83" i="20" a="1"/>
  <c r="B83" i="20" s="1"/>
  <c r="B84" i="20" a="1"/>
  <c r="B84" i="20" s="1"/>
  <c r="B85" i="20" a="1"/>
  <c r="B85" i="20" s="1"/>
  <c r="B86" i="20" a="1"/>
  <c r="B86" i="20"/>
  <c r="B87" i="20" a="1"/>
  <c r="B87" i="20" s="1"/>
  <c r="B88" i="20" a="1"/>
  <c r="B88" i="20" s="1"/>
  <c r="B89" i="20" a="1"/>
  <c r="B89" i="20" s="1"/>
  <c r="B90" i="20" a="1"/>
  <c r="B90" i="20"/>
  <c r="B91" i="20" a="1"/>
  <c r="B91" i="20" s="1"/>
  <c r="B92" i="20" a="1"/>
  <c r="B92" i="20" s="1"/>
  <c r="B93" i="20" a="1"/>
  <c r="B93" i="20" s="1"/>
  <c r="B94" i="20" a="1"/>
  <c r="B94" i="20"/>
  <c r="B95" i="20" a="1"/>
  <c r="B95" i="20" s="1"/>
  <c r="B96" i="20" a="1"/>
  <c r="B96" i="20" s="1"/>
  <c r="B97" i="20" a="1"/>
  <c r="B97" i="20" s="1"/>
  <c r="B98" i="20" a="1"/>
  <c r="B98" i="20"/>
  <c r="B99" i="20" a="1"/>
  <c r="B99" i="20" s="1"/>
  <c r="B100" i="20" a="1"/>
  <c r="B100" i="20" s="1"/>
  <c r="B101" i="20" a="1"/>
  <c r="B101" i="20" s="1"/>
  <c r="B102" i="20" a="1"/>
  <c r="B102" i="20" s="1"/>
  <c r="B103" i="20" a="1"/>
  <c r="B103" i="20" s="1"/>
  <c r="B104" i="20" a="1"/>
  <c r="B104" i="20" s="1"/>
  <c r="B105" i="20" a="1"/>
  <c r="B105" i="20" s="1"/>
  <c r="B106" i="20" a="1"/>
  <c r="B106" i="20" s="1"/>
  <c r="B107" i="20" a="1"/>
  <c r="B107" i="20" s="1"/>
  <c r="B108" i="20" a="1"/>
  <c r="B108" i="20" s="1"/>
  <c r="B109" i="20" a="1"/>
  <c r="B109" i="20" s="1"/>
  <c r="B110" i="20" a="1"/>
  <c r="B110" i="20"/>
  <c r="B111" i="20" a="1"/>
  <c r="B111" i="20" s="1"/>
  <c r="B112" i="20" a="1"/>
  <c r="B112" i="20" s="1"/>
  <c r="B113" i="20" a="1"/>
  <c r="B113" i="20" s="1"/>
  <c r="B114" i="20" a="1"/>
  <c r="B114" i="20"/>
  <c r="B115" i="20" a="1"/>
  <c r="B115" i="20" s="1"/>
  <c r="B116" i="20" a="1"/>
  <c r="B116" i="20" s="1"/>
  <c r="B117" i="20" a="1"/>
  <c r="B117" i="20" s="1"/>
  <c r="B118" i="20" a="1"/>
  <c r="B118" i="20"/>
  <c r="B119" i="20" a="1"/>
  <c r="B119" i="20" s="1"/>
  <c r="B120" i="20" a="1"/>
  <c r="B120" i="20" s="1"/>
  <c r="B121" i="20" a="1"/>
  <c r="B121" i="20" s="1"/>
  <c r="B122" i="20" a="1"/>
  <c r="B122" i="20"/>
  <c r="B123" i="20" a="1"/>
  <c r="B123" i="20" s="1"/>
  <c r="B124" i="20" a="1"/>
  <c r="B124" i="20" s="1"/>
  <c r="B125" i="20" a="1"/>
  <c r="B125" i="20" s="1"/>
  <c r="B126" i="20" a="1"/>
  <c r="B126" i="20"/>
  <c r="B127" i="20" a="1"/>
  <c r="B127" i="20" s="1"/>
  <c r="B128" i="20" a="1"/>
  <c r="B128" i="20" s="1"/>
  <c r="B129" i="20" a="1"/>
  <c r="B129" i="20" s="1"/>
  <c r="B130" i="20" a="1"/>
  <c r="B130" i="20"/>
  <c r="B131" i="20" a="1"/>
  <c r="B131" i="20" s="1"/>
  <c r="B132" i="20" a="1"/>
  <c r="B132" i="20" s="1"/>
  <c r="B133" i="20" a="1"/>
  <c r="B133" i="20" s="1"/>
  <c r="B134" i="20" a="1"/>
  <c r="B134" i="20" s="1"/>
  <c r="B135" i="20" a="1"/>
  <c r="B135" i="20" s="1"/>
  <c r="B136" i="20" a="1"/>
  <c r="B136" i="20" s="1"/>
  <c r="B137" i="20" a="1"/>
  <c r="B137" i="20" s="1"/>
  <c r="B138" i="20" a="1"/>
  <c r="B138" i="20" s="1"/>
  <c r="B139" i="20" a="1"/>
  <c r="B139" i="20" s="1"/>
  <c r="B140" i="20" a="1"/>
  <c r="B140" i="20" s="1"/>
  <c r="B141" i="20" a="1"/>
  <c r="B141" i="20" s="1"/>
  <c r="B142" i="20" a="1"/>
  <c r="B142" i="20"/>
  <c r="B143" i="20" a="1"/>
  <c r="B143" i="20" s="1"/>
  <c r="B144" i="20" a="1"/>
  <c r="B144" i="20" s="1"/>
  <c r="B145" i="20" a="1"/>
  <c r="B145" i="20" s="1"/>
  <c r="B146" i="20" a="1"/>
  <c r="B146" i="20"/>
  <c r="B147" i="20" a="1"/>
  <c r="B147" i="20" s="1"/>
  <c r="B148" i="20" a="1"/>
  <c r="B148" i="20" s="1"/>
  <c r="B149" i="20" a="1"/>
  <c r="B149" i="20" s="1"/>
  <c r="B150" i="20" a="1"/>
  <c r="B150" i="20"/>
  <c r="B151" i="20" a="1"/>
  <c r="B151" i="20" s="1"/>
  <c r="B152" i="20" a="1"/>
  <c r="B152" i="20" s="1"/>
  <c r="B153" i="20" a="1"/>
  <c r="B153" i="20" s="1"/>
  <c r="B154" i="20" a="1"/>
  <c r="B154" i="20"/>
  <c r="B155" i="20" a="1"/>
  <c r="B155" i="20" s="1"/>
  <c r="B156" i="20" a="1"/>
  <c r="B156" i="20" s="1"/>
  <c r="B157" i="20" a="1"/>
  <c r="B157" i="20" s="1"/>
  <c r="B158" i="20" a="1"/>
  <c r="B158" i="20"/>
  <c r="B159" i="20" a="1"/>
  <c r="B159" i="20" s="1"/>
  <c r="B160" i="20" a="1"/>
  <c r="B160" i="20" s="1"/>
  <c r="B161" i="20" a="1"/>
  <c r="B161" i="20" s="1"/>
  <c r="B162" i="20" a="1"/>
  <c r="B162" i="20"/>
  <c r="B163" i="20" a="1"/>
  <c r="B163" i="20" s="1"/>
  <c r="B164" i="20" a="1"/>
  <c r="B164" i="20" s="1"/>
  <c r="B165" i="20" a="1"/>
  <c r="B165" i="20" s="1"/>
  <c r="B166" i="20" a="1"/>
  <c r="B166" i="20" s="1"/>
  <c r="B167" i="20" a="1"/>
  <c r="B167" i="20" s="1"/>
  <c r="B168" i="20" a="1"/>
  <c r="B168" i="20" s="1"/>
  <c r="B169" i="20" a="1"/>
  <c r="B169" i="20" s="1"/>
  <c r="B170" i="20" a="1"/>
  <c r="B170" i="20" s="1"/>
  <c r="B171" i="20" a="1"/>
  <c r="B171" i="20" s="1"/>
  <c r="B172" i="20" a="1"/>
  <c r="B172" i="20" s="1"/>
  <c r="B173" i="20" a="1"/>
  <c r="B173" i="20" s="1"/>
  <c r="B174" i="20" a="1"/>
  <c r="B174" i="20"/>
  <c r="B175" i="20" a="1"/>
  <c r="B175" i="20" s="1"/>
  <c r="B176" i="20" a="1"/>
  <c r="B176" i="20" s="1"/>
  <c r="B177" i="20" a="1"/>
  <c r="B177" i="20" s="1"/>
  <c r="B178" i="20" a="1"/>
  <c r="B178" i="20"/>
  <c r="B179" i="20" a="1"/>
  <c r="B179" i="20" s="1"/>
  <c r="B180" i="20" a="1"/>
  <c r="B180" i="20" s="1"/>
  <c r="B181" i="20" a="1"/>
  <c r="B181" i="20" s="1"/>
  <c r="B182" i="20" a="1"/>
  <c r="B182" i="20"/>
  <c r="B183" i="20" a="1"/>
  <c r="B183" i="20" s="1"/>
  <c r="B184" i="20" a="1"/>
  <c r="B184" i="20" s="1"/>
  <c r="B185" i="20" a="1"/>
  <c r="B185" i="20" s="1"/>
  <c r="B186" i="20" a="1"/>
  <c r="B186" i="20"/>
  <c r="B187" i="20" a="1"/>
  <c r="B187" i="20" s="1"/>
  <c r="B188" i="20" a="1"/>
  <c r="B188" i="20" s="1"/>
  <c r="B189" i="20" a="1"/>
  <c r="B189" i="20" s="1"/>
  <c r="B190" i="20" a="1"/>
  <c r="B190" i="20"/>
  <c r="B191" i="20" a="1"/>
  <c r="B191" i="20" s="1"/>
  <c r="B192" i="20" a="1"/>
  <c r="B192" i="20" s="1"/>
  <c r="B193" i="20" a="1"/>
  <c r="B193" i="20" s="1"/>
  <c r="B194" i="20" a="1"/>
  <c r="B194" i="20"/>
  <c r="B195" i="20" a="1"/>
  <c r="B195" i="20" s="1"/>
  <c r="B196" i="20" a="1"/>
  <c r="B196" i="20" s="1"/>
  <c r="B197" i="20" a="1"/>
  <c r="B197" i="20" s="1"/>
  <c r="B198" i="20" a="1"/>
  <c r="B198" i="20" s="1"/>
  <c r="B199" i="20" a="1"/>
  <c r="B199" i="20" s="1"/>
  <c r="B200" i="20" a="1"/>
  <c r="B200" i="20" s="1"/>
  <c r="B201" i="20" a="1"/>
  <c r="B201" i="20" s="1"/>
  <c r="B202" i="20" a="1"/>
  <c r="B202" i="20" s="1"/>
  <c r="B203" i="20" a="1"/>
  <c r="B203" i="20" s="1"/>
  <c r="B204" i="20" a="1"/>
  <c r="B204" i="20" s="1"/>
  <c r="B205" i="20" a="1"/>
  <c r="B205" i="20" s="1"/>
  <c r="B206" i="20" a="1"/>
  <c r="B206" i="20"/>
  <c r="B207" i="20" a="1"/>
  <c r="B207" i="20" s="1"/>
  <c r="B208" i="20" a="1"/>
  <c r="B208" i="20" s="1"/>
  <c r="B209" i="20" a="1"/>
  <c r="B209" i="20" s="1"/>
  <c r="B210" i="20" a="1"/>
  <c r="B210" i="20"/>
  <c r="B211" i="20" a="1"/>
  <c r="B211" i="20" s="1"/>
  <c r="B212" i="20" a="1"/>
  <c r="B212" i="20" s="1"/>
  <c r="B213" i="20" a="1"/>
  <c r="B213" i="20" s="1"/>
  <c r="B214" i="20" a="1"/>
  <c r="B214" i="20"/>
  <c r="B215" i="20" a="1"/>
  <c r="B215" i="20" s="1"/>
  <c r="B216" i="20" a="1"/>
  <c r="B216" i="20" s="1"/>
  <c r="B217" i="20" a="1"/>
  <c r="B217" i="20" s="1"/>
  <c r="B218" i="20" a="1"/>
  <c r="B218" i="20"/>
  <c r="B219" i="20" a="1"/>
  <c r="B219" i="20" s="1"/>
  <c r="B220" i="20" a="1"/>
  <c r="B220" i="20" s="1"/>
  <c r="B221" i="20" a="1"/>
  <c r="B221" i="20" s="1"/>
  <c r="B222" i="20" a="1"/>
  <c r="B222" i="20"/>
  <c r="B223" i="20" a="1"/>
  <c r="B223" i="20" s="1"/>
  <c r="B224" i="20" a="1"/>
  <c r="B224" i="20" s="1"/>
  <c r="B225" i="20" a="1"/>
  <c r="B225" i="20" s="1"/>
  <c r="B226" i="20" a="1"/>
  <c r="B226" i="20"/>
  <c r="B227" i="20" a="1"/>
  <c r="B227" i="20" s="1"/>
  <c r="B228" i="20" a="1"/>
  <c r="B228" i="20" s="1"/>
  <c r="B229" i="20" a="1"/>
  <c r="B229" i="20" s="1"/>
  <c r="B230" i="20" a="1"/>
  <c r="B230" i="20" s="1"/>
  <c r="B231" i="20" a="1"/>
  <c r="B231" i="20" s="1"/>
  <c r="B232" i="20" a="1"/>
  <c r="B232" i="20" s="1"/>
  <c r="B233" i="20" a="1"/>
  <c r="B233" i="20" s="1"/>
  <c r="B234" i="20" a="1"/>
  <c r="B234" i="20" s="1"/>
  <c r="B235" i="20" a="1"/>
  <c r="B235" i="20" s="1"/>
  <c r="B236" i="20" a="1"/>
  <c r="B236" i="20" s="1"/>
  <c r="B237" i="20" a="1"/>
  <c r="B237" i="20" s="1"/>
  <c r="B238" i="20" a="1"/>
  <c r="B238" i="20"/>
  <c r="B239" i="20" a="1"/>
  <c r="B239" i="20" s="1"/>
  <c r="B240" i="20" a="1"/>
  <c r="B240" i="20" s="1"/>
  <c r="B241" i="20" a="1"/>
  <c r="B241" i="20" s="1"/>
  <c r="B242" i="20" a="1"/>
  <c r="B242" i="20"/>
  <c r="B243" i="20" a="1"/>
  <c r="B243" i="20" s="1"/>
  <c r="B244" i="20" a="1"/>
  <c r="B244" i="20" s="1"/>
  <c r="B245" i="20" a="1"/>
  <c r="B245" i="20" s="1"/>
  <c r="B246" i="20" a="1"/>
  <c r="B246" i="20"/>
  <c r="B247" i="20" a="1"/>
  <c r="B247" i="20" s="1"/>
  <c r="B248" i="20" a="1"/>
  <c r="B248" i="20" s="1"/>
  <c r="B249" i="20" a="1"/>
  <c r="B249" i="20" s="1"/>
  <c r="B250" i="20" a="1"/>
  <c r="B250" i="20"/>
  <c r="B251" i="20" a="1"/>
  <c r="B251" i="20" s="1"/>
  <c r="B252" i="20" a="1"/>
  <c r="B252" i="20" s="1"/>
  <c r="B253" i="20" a="1"/>
  <c r="B253" i="20" s="1"/>
  <c r="B254" i="20" a="1"/>
  <c r="B254" i="20"/>
  <c r="B255" i="20" a="1"/>
  <c r="B255" i="20" s="1"/>
  <c r="B256" i="20" a="1"/>
  <c r="B256" i="20" s="1"/>
  <c r="B257" i="20" a="1"/>
  <c r="B257" i="20" s="1"/>
  <c r="B258" i="20" a="1"/>
  <c r="B258" i="20"/>
  <c r="B259" i="20" a="1"/>
  <c r="B259" i="20" s="1"/>
  <c r="B260" i="20" a="1"/>
  <c r="B260" i="20" s="1"/>
  <c r="B261" i="20" a="1"/>
  <c r="B261" i="20" s="1"/>
  <c r="B262" i="20" a="1"/>
  <c r="B262" i="20" s="1"/>
  <c r="B263" i="20" a="1"/>
  <c r="B263" i="20" s="1"/>
  <c r="B264" i="20" a="1"/>
  <c r="B264" i="20" s="1"/>
  <c r="B265" i="20" a="1"/>
  <c r="B265" i="20" s="1"/>
  <c r="B266" i="20" a="1"/>
  <c r="B266" i="20" s="1"/>
  <c r="B267" i="20" a="1"/>
  <c r="B267" i="20" s="1"/>
  <c r="B268" i="20" a="1"/>
  <c r="B268" i="20" s="1"/>
  <c r="B269" i="20" a="1"/>
  <c r="B269" i="20" s="1"/>
  <c r="B270" i="20" a="1"/>
  <c r="B270" i="20"/>
  <c r="B271" i="20" a="1"/>
  <c r="B271" i="20" s="1"/>
  <c r="B272" i="20" a="1"/>
  <c r="B272" i="20" s="1"/>
  <c r="B273" i="20" a="1"/>
  <c r="B273" i="20" s="1"/>
  <c r="B274" i="20" a="1"/>
  <c r="B274" i="20"/>
  <c r="B275" i="20" a="1"/>
  <c r="B275" i="20" s="1"/>
  <c r="B276" i="20" a="1"/>
  <c r="B276" i="20" s="1"/>
  <c r="B277" i="20" a="1"/>
  <c r="B277" i="20" s="1"/>
  <c r="B278" i="20" a="1"/>
  <c r="B278" i="20"/>
  <c r="B279" i="20" a="1"/>
  <c r="B279" i="20" s="1"/>
  <c r="B280" i="20" a="1"/>
  <c r="B280" i="20" s="1"/>
  <c r="B281" i="20" a="1"/>
  <c r="B281" i="20" s="1"/>
  <c r="B282" i="20" a="1"/>
  <c r="B282" i="20"/>
  <c r="B283" i="20" a="1"/>
  <c r="B283" i="20" s="1"/>
  <c r="B284" i="20" a="1"/>
  <c r="B284" i="20" s="1"/>
  <c r="B285" i="20" a="1"/>
  <c r="B285" i="20" s="1"/>
  <c r="B286" i="20" a="1"/>
  <c r="B286" i="20"/>
  <c r="B287" i="20" a="1"/>
  <c r="B287" i="20" s="1"/>
  <c r="B288" i="20" a="1"/>
  <c r="B288" i="20" s="1"/>
  <c r="B289" i="20" a="1"/>
  <c r="B289" i="20" s="1"/>
  <c r="B290" i="20" a="1"/>
  <c r="B290" i="20"/>
  <c r="B291" i="20" a="1"/>
  <c r="B291" i="20" s="1"/>
  <c r="B292" i="20" a="1"/>
  <c r="B292" i="20" s="1"/>
  <c r="B293" i="20" a="1"/>
  <c r="B293" i="20" s="1"/>
  <c r="B294" i="20" a="1"/>
  <c r="B294" i="20" s="1"/>
  <c r="B295" i="20" a="1"/>
  <c r="B295" i="20" s="1"/>
  <c r="B296" i="20" a="1"/>
  <c r="B296" i="20" s="1"/>
  <c r="B297" i="20" a="1"/>
  <c r="B297" i="20" s="1"/>
  <c r="B298" i="20" a="1"/>
  <c r="B298" i="20" s="1"/>
  <c r="B299" i="20" a="1"/>
  <c r="B299" i="20" s="1"/>
  <c r="B300" i="20" a="1"/>
  <c r="B300" i="20" s="1"/>
  <c r="C2" i="21" l="1"/>
  <c r="C3" i="21"/>
  <c r="C5" i="21"/>
  <c r="C7" i="21"/>
  <c r="C10" i="21"/>
  <c r="C11" i="21"/>
  <c r="C12" i="21"/>
  <c r="C13" i="21"/>
  <c r="C15" i="21"/>
  <c r="C16" i="21"/>
  <c r="C17" i="21"/>
  <c r="C18" i="21"/>
  <c r="C20" i="21"/>
  <c r="C21" i="21"/>
  <c r="C22" i="21"/>
  <c r="C23" i="21"/>
  <c r="C26" i="21"/>
  <c r="C28" i="21"/>
  <c r="C29" i="21"/>
  <c r="C30" i="21"/>
  <c r="C31" i="21"/>
  <c r="C32" i="21"/>
  <c r="C33" i="21"/>
  <c r="C34" i="21"/>
  <c r="C35" i="21"/>
  <c r="C37" i="21"/>
  <c r="C38" i="21"/>
  <c r="C39" i="21"/>
  <c r="C40" i="21"/>
  <c r="C41" i="21"/>
  <c r="C43" i="21"/>
  <c r="C45" i="21"/>
  <c r="C46" i="21"/>
  <c r="C47" i="21"/>
  <c r="C48" i="21"/>
  <c r="C49" i="21"/>
  <c r="C50" i="21"/>
  <c r="C51" i="21"/>
  <c r="C52" i="21"/>
  <c r="C53" i="21"/>
  <c r="C54" i="21"/>
  <c r="C55" i="21"/>
  <c r="C56" i="21"/>
  <c r="C57" i="21"/>
  <c r="C58" i="21"/>
  <c r="C59" i="21"/>
  <c r="A1" i="20" a="1"/>
  <c r="B19" i="20" s="1"/>
  <c r="B2" i="20" l="1" a="1"/>
  <c r="B2" i="20" s="1"/>
  <c r="B3" i="20" a="1"/>
  <c r="B3" i="20" s="1"/>
  <c r="B4" i="20" a="1"/>
  <c r="B4" i="20" s="1"/>
  <c r="B5" i="20" a="1"/>
  <c r="B5" i="20" s="1"/>
  <c r="B6" i="20" a="1"/>
  <c r="B6" i="20" s="1"/>
  <c r="B7" i="20" a="1"/>
  <c r="B7" i="20" s="1"/>
  <c r="B8" i="20" a="1"/>
  <c r="B8" i="20" s="1"/>
  <c r="B9" i="20" a="1"/>
  <c r="B9" i="20" s="1"/>
  <c r="B10" i="20" a="1"/>
  <c r="B10" i="20" s="1"/>
  <c r="B11" i="20" a="1"/>
  <c r="B11" i="20" s="1"/>
  <c r="B12" i="20" a="1"/>
  <c r="B12" i="20" s="1"/>
  <c r="B13" i="20" a="1"/>
  <c r="B13" i="20" s="1"/>
  <c r="B14" i="20" a="1"/>
  <c r="B14" i="20" s="1"/>
  <c r="B15" i="20" a="1"/>
  <c r="B15" i="20" s="1"/>
  <c r="B16" i="20" a="1"/>
  <c r="B16" i="20" s="1"/>
  <c r="B17" i="20" a="1"/>
  <c r="B17" i="20" s="1"/>
  <c r="B18" i="20" a="1"/>
  <c r="B18" i="20" s="1"/>
  <c r="B20" i="20" a="1"/>
  <c r="B20" i="20" s="1"/>
  <c r="B21" i="20" a="1"/>
  <c r="B21" i="20" s="1"/>
  <c r="B22" i="20" a="1"/>
  <c r="B22" i="20" s="1"/>
  <c r="B23" i="20" a="1"/>
  <c r="B23" i="20" s="1"/>
  <c r="B24" i="20" a="1"/>
  <c r="B24" i="20" s="1"/>
  <c r="B25" i="20" a="1"/>
  <c r="B25" i="20" s="1"/>
  <c r="B26" i="20" a="1"/>
  <c r="B26" i="20" s="1"/>
  <c r="B27" i="20" a="1"/>
  <c r="B27" i="20" s="1"/>
  <c r="B28" i="20" a="1"/>
  <c r="B28" i="20" s="1"/>
  <c r="B29" i="20" a="1"/>
  <c r="B29" i="20" s="1"/>
  <c r="B30" i="20" a="1"/>
  <c r="B30" i="20" s="1"/>
  <c r="B31" i="20" a="1"/>
  <c r="B31" i="20" s="1"/>
  <c r="B32" i="20" a="1"/>
  <c r="B32" i="20" s="1"/>
  <c r="B33" i="20" a="1"/>
  <c r="B33" i="20" s="1"/>
  <c r="B34" i="20" a="1"/>
  <c r="B34" i="20" s="1"/>
  <c r="B35" i="20" a="1"/>
  <c r="B35" i="20" s="1"/>
  <c r="B36" i="20" a="1"/>
  <c r="B36" i="20" s="1"/>
  <c r="B37" i="20" a="1"/>
  <c r="B37" i="20" s="1"/>
  <c r="B38" i="20" a="1"/>
  <c r="B38" i="20" s="1"/>
  <c r="B39" i="20" a="1"/>
  <c r="B39" i="20" s="1"/>
  <c r="B40" i="20" a="1"/>
  <c r="B40" i="20" s="1"/>
  <c r="B41" i="20" a="1"/>
  <c r="B41" i="20" s="1"/>
  <c r="B42" i="20" a="1"/>
  <c r="B42" i="20" s="1"/>
  <c r="B43" i="20" a="1"/>
  <c r="B43" i="20" s="1"/>
  <c r="B44" i="20" a="1"/>
  <c r="B44" i="20" s="1"/>
  <c r="B45" i="20" a="1"/>
  <c r="B45" i="20" s="1"/>
  <c r="B46" i="20" a="1"/>
  <c r="B46" i="20" s="1"/>
  <c r="B47" i="20" a="1"/>
  <c r="B47" i="20" s="1"/>
  <c r="A1" i="20"/>
  <c r="B1" i="20" s="1" a="1"/>
  <c r="B1" i="20" s="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B2" i="22"/>
  <c r="A2" i="22"/>
  <c r="D21" i="17" l="1"/>
  <c r="D22" i="17"/>
  <c r="D23" i="17"/>
  <c r="D24" i="17"/>
  <c r="D25" i="17"/>
  <c r="D26" i="17"/>
  <c r="A3" i="17" a="1"/>
  <c r="B3" i="14"/>
  <c r="D16" i="17" l="1"/>
  <c r="D20" i="17"/>
  <c r="D17" i="17"/>
  <c r="D18" i="17"/>
  <c r="D19" i="17"/>
  <c r="A3" i="17"/>
  <c r="D3" i="17" s="1"/>
  <c r="B4" i="17"/>
  <c r="C4" i="17"/>
  <c r="D4" i="17"/>
  <c r="E4" i="17"/>
  <c r="F4" i="17"/>
  <c r="G4" i="17"/>
  <c r="B5" i="17"/>
  <c r="C5" i="17"/>
  <c r="D5" i="17"/>
  <c r="E5" i="17"/>
  <c r="F5" i="17"/>
  <c r="G5" i="17"/>
  <c r="B6" i="17"/>
  <c r="C6" i="17"/>
  <c r="D6" i="17"/>
  <c r="E6" i="17"/>
  <c r="F6" i="17"/>
  <c r="G6" i="17"/>
  <c r="B7" i="17"/>
  <c r="C7" i="17"/>
  <c r="D7" i="17"/>
  <c r="E7" i="17"/>
  <c r="F7" i="17"/>
  <c r="G7" i="17"/>
  <c r="B8" i="17"/>
  <c r="C8" i="17"/>
  <c r="D8" i="17"/>
  <c r="E8" i="17"/>
  <c r="F8" i="17"/>
  <c r="G8" i="17"/>
  <c r="B9" i="17"/>
  <c r="C9" i="17"/>
  <c r="D9" i="17"/>
  <c r="E9" i="17"/>
  <c r="F9" i="17"/>
  <c r="G9" i="17"/>
  <c r="B10" i="17"/>
  <c r="C10" i="17"/>
  <c r="D10" i="17"/>
  <c r="E10" i="17"/>
  <c r="F10" i="17"/>
  <c r="G10" i="17"/>
  <c r="B11" i="17"/>
  <c r="C11" i="17"/>
  <c r="D11" i="17"/>
  <c r="E11" i="17"/>
  <c r="F11" i="17"/>
  <c r="G11" i="17"/>
  <c r="B12" i="17"/>
  <c r="C12" i="17"/>
  <c r="D12" i="17"/>
  <c r="E12" i="17"/>
  <c r="F12" i="17"/>
  <c r="G12" i="17"/>
  <c r="B13" i="17"/>
  <c r="C13" i="17"/>
  <c r="D13" i="17"/>
  <c r="E13" i="17"/>
  <c r="F13" i="17"/>
  <c r="G13" i="17"/>
  <c r="B14" i="17"/>
  <c r="C14" i="17"/>
  <c r="D14" i="17"/>
  <c r="E14" i="17"/>
  <c r="F14" i="17"/>
  <c r="G14" i="17"/>
  <c r="B15" i="17"/>
  <c r="C15" i="17"/>
  <c r="D15" i="17"/>
  <c r="E15" i="17"/>
  <c r="F15" i="17"/>
  <c r="G15" i="17"/>
  <c r="J8" i="17" a="1"/>
  <c r="J8" i="17" s="1"/>
  <c r="M8" i="17" s="1"/>
  <c r="J5" i="17" a="1"/>
  <c r="J5" i="17" s="1"/>
  <c r="M5" i="17" s="1"/>
  <c r="B17" i="17"/>
  <c r="C17" i="17"/>
  <c r="E17" i="17"/>
  <c r="F17" i="17"/>
  <c r="G17" i="17"/>
  <c r="B18" i="17"/>
  <c r="C18" i="17"/>
  <c r="E18" i="17"/>
  <c r="F18" i="17"/>
  <c r="G18" i="17"/>
  <c r="B19" i="17"/>
  <c r="C19" i="17"/>
  <c r="E19" i="17"/>
  <c r="F19" i="17"/>
  <c r="G19" i="17"/>
  <c r="B20" i="17"/>
  <c r="C20" i="17"/>
  <c r="E20" i="17"/>
  <c r="F20" i="17"/>
  <c r="G20" i="17"/>
  <c r="B21" i="17"/>
  <c r="C21" i="17"/>
  <c r="E21" i="17"/>
  <c r="F21" i="17"/>
  <c r="G21" i="17"/>
  <c r="B22" i="17"/>
  <c r="C22" i="17"/>
  <c r="E22" i="17"/>
  <c r="F22" i="17"/>
  <c r="G22" i="17"/>
  <c r="B23" i="17"/>
  <c r="C23" i="17"/>
  <c r="E23" i="17"/>
  <c r="F23" i="17"/>
  <c r="G23" i="17"/>
  <c r="B24" i="17"/>
  <c r="C24" i="17"/>
  <c r="E24" i="17"/>
  <c r="F24" i="17"/>
  <c r="G24" i="17"/>
  <c r="B25" i="17"/>
  <c r="C25" i="17"/>
  <c r="E25" i="17"/>
  <c r="F25" i="17"/>
  <c r="G25" i="17"/>
  <c r="B26" i="17"/>
  <c r="C26" i="17"/>
  <c r="E26" i="17"/>
  <c r="F26" i="17"/>
  <c r="G26" i="17"/>
  <c r="M10" i="17" l="1"/>
  <c r="C3" i="17"/>
  <c r="G16" i="17"/>
  <c r="F16" i="17"/>
  <c r="E16" i="17"/>
  <c r="C16" i="17"/>
  <c r="B16" i="17"/>
  <c r="G3" i="17"/>
  <c r="B3" i="17"/>
  <c r="F3" i="17"/>
  <c r="A5" i="19" a="1"/>
  <c r="A5" i="19" s="1"/>
  <c r="A2" i="19"/>
  <c r="B2" i="19"/>
  <c r="C2" i="19"/>
  <c r="D2" i="19"/>
  <c r="E2" i="19"/>
  <c r="F2" i="19"/>
  <c r="G2" i="19"/>
  <c r="H2" i="19"/>
  <c r="I2" i="19"/>
  <c r="J2" i="19"/>
  <c r="K2" i="19"/>
  <c r="L2" i="19"/>
  <c r="M2" i="19"/>
  <c r="N2" i="19"/>
  <c r="O2" i="19"/>
  <c r="P2" i="19"/>
  <c r="A3" i="19"/>
  <c r="B3" i="19"/>
  <c r="C3" i="19"/>
  <c r="D3" i="19"/>
  <c r="E3" i="19"/>
  <c r="F3" i="19"/>
  <c r="G3" i="19"/>
  <c r="H3" i="19"/>
  <c r="I3" i="19"/>
  <c r="J3" i="19"/>
  <c r="K3" i="19"/>
  <c r="L3" i="19"/>
  <c r="M3" i="19"/>
  <c r="N3" i="19"/>
  <c r="O3" i="19"/>
  <c r="P3" i="19"/>
  <c r="A4" i="19"/>
  <c r="B4" i="19"/>
  <c r="C4" i="19"/>
  <c r="D4" i="19"/>
  <c r="E4" i="19"/>
  <c r="F4" i="19"/>
  <c r="G4" i="19"/>
  <c r="H4" i="19"/>
  <c r="I4" i="19"/>
  <c r="J4" i="19"/>
  <c r="K4" i="19"/>
  <c r="L4" i="19"/>
  <c r="M4" i="19"/>
  <c r="N4" i="19"/>
  <c r="O4" i="19"/>
  <c r="P4" i="19"/>
  <c r="B1" i="19"/>
  <c r="C1" i="19"/>
  <c r="D1" i="19"/>
  <c r="E1" i="19"/>
  <c r="F1" i="19"/>
  <c r="G1" i="19"/>
  <c r="H1" i="19"/>
  <c r="I1" i="19"/>
  <c r="J1" i="19"/>
  <c r="K1" i="19"/>
  <c r="L1" i="19"/>
  <c r="M1" i="19"/>
  <c r="N1" i="19"/>
  <c r="O1" i="19"/>
  <c r="P1" i="19"/>
  <c r="A1" i="19"/>
  <c r="L101" i="7"/>
  <c r="E3" i="17" l="1"/>
  <c r="D20" i="14"/>
  <c r="B20" i="14"/>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AB26" i="8" l="1"/>
  <c r="AC26" i="8"/>
  <c r="AD26" i="8"/>
  <c r="AE26" i="8"/>
  <c r="AF26" i="8"/>
  <c r="AB27" i="8"/>
  <c r="AC27" i="8"/>
  <c r="AD27" i="8"/>
  <c r="AE27" i="8"/>
  <c r="AF27" i="8"/>
  <c r="AB28" i="8"/>
  <c r="AC28" i="8"/>
  <c r="AD28" i="8"/>
  <c r="AE28" i="8"/>
  <c r="AF28" i="8"/>
  <c r="AB29" i="8"/>
  <c r="AC29" i="8"/>
  <c r="AD29" i="8"/>
  <c r="AE29" i="8"/>
  <c r="AF29" i="8"/>
  <c r="AB30" i="8"/>
  <c r="AC30" i="8"/>
  <c r="AD30" i="8"/>
  <c r="AE30" i="8"/>
  <c r="AF30" i="8"/>
  <c r="AB31" i="8"/>
  <c r="AC31" i="8"/>
  <c r="AD31" i="8"/>
  <c r="AE31" i="8"/>
  <c r="AF31" i="8"/>
  <c r="AB32" i="8"/>
  <c r="AC32" i="8"/>
  <c r="AD32" i="8"/>
  <c r="AE32" i="8"/>
  <c r="AF32" i="8"/>
  <c r="AB33" i="8"/>
  <c r="AC33" i="8"/>
  <c r="AD33" i="8"/>
  <c r="AE33" i="8"/>
  <c r="AF33" i="8"/>
  <c r="AB34" i="8"/>
  <c r="AC34" i="8"/>
  <c r="AD34" i="8"/>
  <c r="AE34" i="8"/>
  <c r="AF34" i="8"/>
  <c r="AB35" i="8"/>
  <c r="AC35" i="8"/>
  <c r="AD35" i="8"/>
  <c r="AE35" i="8"/>
  <c r="AF35" i="8"/>
  <c r="AB36" i="8"/>
  <c r="AC36" i="8"/>
  <c r="AD36" i="8"/>
  <c r="AE36" i="8"/>
  <c r="AF36" i="8"/>
  <c r="AB37" i="8"/>
  <c r="AC37" i="8"/>
  <c r="AD37" i="8"/>
  <c r="AE37" i="8"/>
  <c r="AF37" i="8"/>
  <c r="AB38" i="8"/>
  <c r="AC38" i="8"/>
  <c r="AD38" i="8"/>
  <c r="AE38" i="8"/>
  <c r="AF38" i="8"/>
  <c r="AB39" i="8"/>
  <c r="AC39" i="8"/>
  <c r="AD39" i="8"/>
  <c r="AE39" i="8"/>
  <c r="AF39" i="8"/>
  <c r="AB40" i="8"/>
  <c r="AC40" i="8"/>
  <c r="AD40" i="8"/>
  <c r="AE40" i="8"/>
  <c r="AF40" i="8"/>
  <c r="AB41" i="8"/>
  <c r="AC41" i="8"/>
  <c r="AD41" i="8"/>
  <c r="AE41" i="8"/>
  <c r="AF41" i="8"/>
  <c r="AB42" i="8"/>
  <c r="AC42" i="8"/>
  <c r="AD42" i="8"/>
  <c r="AE42" i="8"/>
  <c r="AF42" i="8"/>
  <c r="AB43" i="8"/>
  <c r="AC43" i="8"/>
  <c r="AD43" i="8"/>
  <c r="AE43" i="8"/>
  <c r="AF43" i="8"/>
  <c r="AB44" i="8"/>
  <c r="AC44" i="8"/>
  <c r="AD44" i="8"/>
  <c r="AE44" i="8"/>
  <c r="AF44" i="8"/>
  <c r="AB45" i="8"/>
  <c r="AC45" i="8"/>
  <c r="AD45" i="8"/>
  <c r="AE45" i="8"/>
  <c r="AF45" i="8"/>
  <c r="AB46" i="8"/>
  <c r="AC46" i="8"/>
  <c r="AD46" i="8"/>
  <c r="AE46" i="8"/>
  <c r="AF46" i="8"/>
  <c r="AB47" i="8"/>
  <c r="AC47" i="8"/>
  <c r="AD47" i="8"/>
  <c r="AE47" i="8"/>
  <c r="AF47" i="8"/>
  <c r="AB48" i="8"/>
  <c r="AC48" i="8"/>
  <c r="AD48" i="8"/>
  <c r="AE48" i="8"/>
  <c r="AF48" i="8"/>
  <c r="AB49" i="8"/>
  <c r="AC49" i="8"/>
  <c r="AD49" i="8"/>
  <c r="AE49" i="8"/>
  <c r="AF49" i="8"/>
  <c r="AB50" i="8"/>
  <c r="AC50" i="8"/>
  <c r="AD50" i="8"/>
  <c r="AE50" i="8"/>
  <c r="AF50" i="8"/>
  <c r="AB51" i="8"/>
  <c r="AC51" i="8"/>
  <c r="AD51" i="8"/>
  <c r="AE51" i="8"/>
  <c r="AF51" i="8"/>
  <c r="AB52" i="8"/>
  <c r="AC52" i="8"/>
  <c r="AD52" i="8"/>
  <c r="AE52" i="8"/>
  <c r="AF52" i="8"/>
  <c r="Y36" i="8"/>
  <c r="X36" i="8"/>
  <c r="K36" i="8"/>
  <c r="J36" i="8"/>
  <c r="I36" i="8"/>
  <c r="H36" i="8"/>
  <c r="G36" i="8"/>
  <c r="F36" i="8"/>
  <c r="E36" i="8"/>
  <c r="D36" i="8"/>
  <c r="C36" i="8"/>
  <c r="B36" i="8"/>
  <c r="Y35" i="8"/>
  <c r="X35" i="8"/>
  <c r="K35" i="8"/>
  <c r="J35" i="8"/>
  <c r="I35" i="8"/>
  <c r="H35" i="8"/>
  <c r="G35" i="8"/>
  <c r="F35" i="8"/>
  <c r="E35" i="8"/>
  <c r="D35" i="8"/>
  <c r="C35" i="8"/>
  <c r="B35" i="8"/>
  <c r="Y34" i="8"/>
  <c r="X34" i="8"/>
  <c r="K34" i="8"/>
  <c r="J34" i="8"/>
  <c r="I34" i="8"/>
  <c r="H34" i="8"/>
  <c r="G34" i="8"/>
  <c r="F34" i="8"/>
  <c r="E34" i="8"/>
  <c r="D34" i="8"/>
  <c r="C34" i="8"/>
  <c r="B34" i="8"/>
  <c r="Y33" i="8"/>
  <c r="X33" i="8"/>
  <c r="K33" i="8"/>
  <c r="J33" i="8"/>
  <c r="I33" i="8"/>
  <c r="H33" i="8"/>
  <c r="G33" i="8"/>
  <c r="F33" i="8"/>
  <c r="E33" i="8"/>
  <c r="D33" i="8"/>
  <c r="C33" i="8"/>
  <c r="B33" i="8"/>
  <c r="Y32" i="8"/>
  <c r="X32" i="8"/>
  <c r="K32" i="8"/>
  <c r="J32" i="8"/>
  <c r="I32" i="8"/>
  <c r="H32" i="8"/>
  <c r="G32" i="8"/>
  <c r="F32" i="8"/>
  <c r="E32" i="8"/>
  <c r="D32" i="8"/>
  <c r="C32" i="8"/>
  <c r="B32" i="8"/>
  <c r="Y31" i="8"/>
  <c r="X31" i="8"/>
  <c r="K31" i="8"/>
  <c r="J31" i="8"/>
  <c r="I31" i="8"/>
  <c r="H31" i="8"/>
  <c r="G31" i="8"/>
  <c r="F31" i="8"/>
  <c r="E31" i="8"/>
  <c r="D31" i="8"/>
  <c r="C31" i="8"/>
  <c r="B31" i="8"/>
  <c r="Y30" i="8"/>
  <c r="X30" i="8"/>
  <c r="K30" i="8"/>
  <c r="J30" i="8"/>
  <c r="I30" i="8"/>
  <c r="H30" i="8"/>
  <c r="G30" i="8"/>
  <c r="F30" i="8"/>
  <c r="E30" i="8"/>
  <c r="D30" i="8"/>
  <c r="C30" i="8"/>
  <c r="B30" i="8"/>
  <c r="Y29" i="8"/>
  <c r="X29" i="8"/>
  <c r="K29" i="8"/>
  <c r="J29" i="8"/>
  <c r="I29" i="8"/>
  <c r="H29" i="8"/>
  <c r="G29" i="8"/>
  <c r="F29" i="8"/>
  <c r="E29" i="8"/>
  <c r="D29" i="8"/>
  <c r="C29" i="8"/>
  <c r="B29" i="8"/>
  <c r="Y28" i="8"/>
  <c r="X28" i="8"/>
  <c r="K28" i="8"/>
  <c r="J28" i="8"/>
  <c r="I28" i="8"/>
  <c r="H28" i="8"/>
  <c r="G28" i="8"/>
  <c r="F28" i="8"/>
  <c r="E28" i="8"/>
  <c r="D28" i="8"/>
  <c r="C28" i="8"/>
  <c r="B28" i="8"/>
  <c r="Y27" i="8"/>
  <c r="X27" i="8"/>
  <c r="K27" i="8"/>
  <c r="J27" i="8"/>
  <c r="I27" i="8"/>
  <c r="H27" i="8"/>
  <c r="G27" i="8"/>
  <c r="F27" i="8"/>
  <c r="E27" i="8"/>
  <c r="D27" i="8"/>
  <c r="C27" i="8"/>
  <c r="B27" i="8"/>
  <c r="Y26" i="8"/>
  <c r="X26" i="8"/>
  <c r="K26" i="8"/>
  <c r="J26" i="8"/>
  <c r="I26" i="8"/>
  <c r="H26" i="8"/>
  <c r="G26" i="8"/>
  <c r="F26" i="8"/>
  <c r="E26" i="8"/>
  <c r="D26" i="8"/>
  <c r="C26" i="8"/>
  <c r="B26" i="8"/>
  <c r="B49" i="8"/>
  <c r="C49" i="8"/>
  <c r="D49" i="8"/>
  <c r="E49" i="8"/>
  <c r="F49" i="8"/>
  <c r="G49" i="8"/>
  <c r="H49" i="8"/>
  <c r="I49" i="8"/>
  <c r="J49" i="8"/>
  <c r="K49" i="8"/>
  <c r="X49" i="8"/>
  <c r="Y49" i="8"/>
  <c r="B50" i="8"/>
  <c r="C50" i="8"/>
  <c r="D50" i="8"/>
  <c r="E50" i="8"/>
  <c r="F50" i="8"/>
  <c r="G50" i="8"/>
  <c r="H50" i="8"/>
  <c r="I50" i="8"/>
  <c r="J50" i="8"/>
  <c r="K50" i="8"/>
  <c r="X50" i="8"/>
  <c r="Y50" i="8"/>
  <c r="AL50" i="8" s="1"/>
  <c r="B51" i="8"/>
  <c r="C51" i="8"/>
  <c r="D51" i="8"/>
  <c r="E51" i="8"/>
  <c r="F51" i="8"/>
  <c r="G51" i="8"/>
  <c r="H51" i="8"/>
  <c r="I51" i="8"/>
  <c r="J51" i="8"/>
  <c r="K51" i="8"/>
  <c r="X51" i="8"/>
  <c r="Y51" i="8"/>
  <c r="AL51" i="8" s="1"/>
  <c r="B52" i="8"/>
  <c r="C52" i="8"/>
  <c r="D52" i="8"/>
  <c r="E52" i="8"/>
  <c r="F52" i="8"/>
  <c r="G52" i="8"/>
  <c r="H52" i="8"/>
  <c r="I52" i="8"/>
  <c r="J52" i="8"/>
  <c r="K52" i="8"/>
  <c r="X52" i="8"/>
  <c r="Y52" i="8"/>
  <c r="B4" i="14"/>
  <c r="H39" i="8"/>
  <c r="I39" i="8"/>
  <c r="J39" i="8"/>
  <c r="K39" i="8"/>
  <c r="H40" i="8"/>
  <c r="I40" i="8"/>
  <c r="J40" i="8"/>
  <c r="K40" i="8"/>
  <c r="H41" i="8"/>
  <c r="I41" i="8"/>
  <c r="J41" i="8"/>
  <c r="K41" i="8"/>
  <c r="H42" i="8"/>
  <c r="I42" i="8"/>
  <c r="J42" i="8"/>
  <c r="K42" i="8"/>
  <c r="H43" i="8"/>
  <c r="I43" i="8"/>
  <c r="J43" i="8"/>
  <c r="K43" i="8"/>
  <c r="H44" i="8"/>
  <c r="I44" i="8"/>
  <c r="J44" i="8"/>
  <c r="K44" i="8"/>
  <c r="H45" i="8"/>
  <c r="I45" i="8"/>
  <c r="J45" i="8"/>
  <c r="K45" i="8"/>
  <c r="H46" i="8"/>
  <c r="I46" i="8"/>
  <c r="J46" i="8"/>
  <c r="K46" i="8"/>
  <c r="H47" i="8"/>
  <c r="I47" i="8"/>
  <c r="J47" i="8"/>
  <c r="K47" i="8"/>
  <c r="H48" i="8"/>
  <c r="I48" i="8"/>
  <c r="J48" i="8"/>
  <c r="K48" i="8"/>
  <c r="D27" i="13"/>
  <c r="D28" i="13"/>
  <c r="D29" i="13"/>
  <c r="D30" i="13"/>
  <c r="D31" i="13"/>
  <c r="D32" i="13"/>
  <c r="D33" i="13"/>
  <c r="D34" i="13"/>
  <c r="D35" i="13"/>
  <c r="D36" i="13"/>
  <c r="D37" i="13"/>
  <c r="D38" i="13"/>
  <c r="D39" i="13"/>
  <c r="D40" i="13"/>
  <c r="AL33" i="8" l="1"/>
  <c r="AL28" i="8"/>
  <c r="AK27" i="8"/>
  <c r="AK29" i="8"/>
  <c r="AK31" i="8"/>
  <c r="AK33" i="8"/>
  <c r="AK35" i="8"/>
  <c r="AK26" i="8"/>
  <c r="AK28" i="8"/>
  <c r="AK30" i="8"/>
  <c r="AK32" i="8"/>
  <c r="AK34" i="8"/>
  <c r="AK36" i="8"/>
  <c r="Z52" i="8"/>
  <c r="AL52" i="8"/>
  <c r="AK52" i="8"/>
  <c r="AK51" i="8"/>
  <c r="AK50" i="8"/>
  <c r="Z49" i="8"/>
  <c r="AL49" i="8"/>
  <c r="AK49" i="8"/>
  <c r="Z26" i="8"/>
  <c r="AL26" i="8"/>
  <c r="Z27" i="8"/>
  <c r="AL27" i="8"/>
  <c r="Z29" i="8"/>
  <c r="AL29" i="8"/>
  <c r="Z30" i="8"/>
  <c r="AL30" i="8"/>
  <c r="Z31" i="8"/>
  <c r="AL31" i="8"/>
  <c r="Z32" i="8"/>
  <c r="AL32" i="8"/>
  <c r="Z34" i="8"/>
  <c r="AL34" i="8"/>
  <c r="Z35" i="8"/>
  <c r="AL35" i="8"/>
  <c r="Z36" i="8"/>
  <c r="AL36" i="8"/>
  <c r="AG52" i="8"/>
  <c r="AM52" i="8"/>
  <c r="AN52" i="8" s="1"/>
  <c r="AG51" i="8"/>
  <c r="AM51" i="8"/>
  <c r="AN51" i="8" s="1"/>
  <c r="AG50" i="8"/>
  <c r="AM50" i="8"/>
  <c r="AN50" i="8" s="1"/>
  <c r="AG49" i="8"/>
  <c r="AM49" i="8"/>
  <c r="AN49" i="8" s="1"/>
  <c r="AG48" i="8"/>
  <c r="AM48" i="8"/>
  <c r="AN48" i="8" s="1"/>
  <c r="AG47" i="8"/>
  <c r="AM47" i="8"/>
  <c r="AN47" i="8" s="1"/>
  <c r="AG46" i="8"/>
  <c r="AM46" i="8"/>
  <c r="AN46" i="8" s="1"/>
  <c r="AG45" i="8"/>
  <c r="AM45" i="8"/>
  <c r="AN45" i="8" s="1"/>
  <c r="AG44" i="8"/>
  <c r="AM44" i="8"/>
  <c r="AN44" i="8" s="1"/>
  <c r="AG43" i="8"/>
  <c r="AM43" i="8"/>
  <c r="AN43" i="8" s="1"/>
  <c r="AG42" i="8"/>
  <c r="AM42" i="8"/>
  <c r="AN42" i="8" s="1"/>
  <c r="AG41" i="8"/>
  <c r="AM41" i="8"/>
  <c r="AN41" i="8" s="1"/>
  <c r="AG40" i="8"/>
  <c r="AM40" i="8"/>
  <c r="AN40" i="8" s="1"/>
  <c r="AG39" i="8"/>
  <c r="AM39" i="8"/>
  <c r="AN39" i="8" s="1"/>
  <c r="AG38" i="8"/>
  <c r="AM38" i="8"/>
  <c r="AN38" i="8" s="1"/>
  <c r="AG37" i="8"/>
  <c r="AM37" i="8"/>
  <c r="AN37" i="8" s="1"/>
  <c r="AG36" i="8"/>
  <c r="AM36" i="8"/>
  <c r="AN36" i="8" s="1"/>
  <c r="AG35" i="8"/>
  <c r="AM35" i="8"/>
  <c r="AN35" i="8" s="1"/>
  <c r="AG34" i="8"/>
  <c r="AM34" i="8"/>
  <c r="AN34" i="8" s="1"/>
  <c r="AG33" i="8"/>
  <c r="AM33" i="8"/>
  <c r="AG32" i="8"/>
  <c r="AM32" i="8"/>
  <c r="AN32" i="8" s="1"/>
  <c r="AG31" i="8"/>
  <c r="AM31" i="8"/>
  <c r="AN31" i="8" s="1"/>
  <c r="AG30" i="8"/>
  <c r="AM30" i="8"/>
  <c r="AN30" i="8" s="1"/>
  <c r="AG29" i="8"/>
  <c r="AM29" i="8"/>
  <c r="AN29" i="8" s="1"/>
  <c r="AG28" i="8"/>
  <c r="AM28" i="8"/>
  <c r="AG27" i="8"/>
  <c r="AM27" i="8"/>
  <c r="AN27" i="8" s="1"/>
  <c r="AG26" i="8"/>
  <c r="AM26" i="8"/>
  <c r="AN26" i="8" s="1"/>
  <c r="Z50" i="8"/>
  <c r="AI30" i="8"/>
  <c r="AI34" i="8"/>
  <c r="AI28" i="8"/>
  <c r="Z33" i="8"/>
  <c r="AI36" i="8"/>
  <c r="AI33" i="8"/>
  <c r="Z51" i="8"/>
  <c r="AI27" i="8"/>
  <c r="AI51" i="8"/>
  <c r="AI31" i="8"/>
  <c r="AI35" i="8"/>
  <c r="AI26" i="8"/>
  <c r="AI32" i="8"/>
  <c r="AI52" i="8"/>
  <c r="Z28" i="8"/>
  <c r="AI29" i="8"/>
  <c r="AI50" i="8"/>
  <c r="AI49" i="8"/>
  <c r="D22" i="14" a="1"/>
  <c r="D22" i="14" s="1"/>
  <c r="A22" i="14" a="1"/>
  <c r="A22" i="14" s="1"/>
  <c r="B22" i="14" a="1"/>
  <c r="B22" i="14" s="1"/>
  <c r="AN28" i="8" l="1"/>
  <c r="AO28" i="8"/>
  <c r="AN33" i="8"/>
  <c r="AO33" i="8" s="1"/>
  <c r="AO36" i="8"/>
  <c r="AO35" i="8"/>
  <c r="AO34" i="8"/>
  <c r="AO32" i="8"/>
  <c r="AO31" i="8"/>
  <c r="AO30" i="8"/>
  <c r="AO29" i="8"/>
  <c r="AO27" i="8"/>
  <c r="AO26" i="8"/>
  <c r="AO49" i="8"/>
  <c r="AO50" i="8"/>
  <c r="AO51" i="8"/>
  <c r="AO52" i="8"/>
  <c r="Y48" i="8"/>
  <c r="AL48" i="8" s="1"/>
  <c r="Y47" i="8"/>
  <c r="AL47" i="8" s="1"/>
  <c r="Y46" i="8"/>
  <c r="AL46" i="8" s="1"/>
  <c r="Y45" i="8"/>
  <c r="AL45" i="8" s="1"/>
  <c r="Y44" i="8"/>
  <c r="AL44" i="8" s="1"/>
  <c r="Y43" i="8"/>
  <c r="AL43" i="8" s="1"/>
  <c r="Y42" i="8"/>
  <c r="AL42" i="8" s="1"/>
  <c r="Y41" i="8"/>
  <c r="AL41" i="8" s="1"/>
  <c r="Y40" i="8"/>
  <c r="AL40" i="8" s="1"/>
  <c r="Y39" i="8"/>
  <c r="AL39" i="8" s="1"/>
  <c r="X48" i="8"/>
  <c r="X47" i="8"/>
  <c r="X46" i="8"/>
  <c r="X45" i="8"/>
  <c r="X44" i="8"/>
  <c r="X43" i="8"/>
  <c r="X42" i="8"/>
  <c r="X41" i="8"/>
  <c r="X40" i="8"/>
  <c r="X39" i="8"/>
  <c r="G48" i="8"/>
  <c r="G47" i="8"/>
  <c r="G46" i="8"/>
  <c r="G45" i="8"/>
  <c r="G44" i="8"/>
  <c r="G43" i="8"/>
  <c r="G42" i="8"/>
  <c r="G41" i="8"/>
  <c r="G40" i="8"/>
  <c r="G39" i="8"/>
  <c r="F48" i="8"/>
  <c r="F47" i="8"/>
  <c r="F46" i="8"/>
  <c r="F45" i="8"/>
  <c r="F44" i="8"/>
  <c r="F43" i="8"/>
  <c r="F42" i="8"/>
  <c r="F41" i="8"/>
  <c r="F40" i="8"/>
  <c r="F39" i="8"/>
  <c r="E48" i="8"/>
  <c r="E47" i="8"/>
  <c r="E46" i="8"/>
  <c r="E45" i="8"/>
  <c r="E44" i="8"/>
  <c r="E43" i="8"/>
  <c r="E42" i="8"/>
  <c r="E41" i="8"/>
  <c r="E40" i="8"/>
  <c r="E39" i="8"/>
  <c r="D48" i="8"/>
  <c r="D47" i="8"/>
  <c r="D46" i="8"/>
  <c r="D45" i="8"/>
  <c r="D44" i="8"/>
  <c r="D43" i="8"/>
  <c r="D42" i="8"/>
  <c r="D41" i="8"/>
  <c r="D40" i="8"/>
  <c r="D39" i="8"/>
  <c r="C48" i="8"/>
  <c r="C47" i="8"/>
  <c r="C46" i="8"/>
  <c r="C45" i="8"/>
  <c r="C44" i="8"/>
  <c r="C43" i="8"/>
  <c r="C42" i="8"/>
  <c r="C41" i="8"/>
  <c r="C40" i="8"/>
  <c r="C39" i="8"/>
  <c r="B48" i="8"/>
  <c r="B47" i="8"/>
  <c r="B46" i="8"/>
  <c r="B45" i="8"/>
  <c r="B44" i="8"/>
  <c r="B43" i="8"/>
  <c r="B42" i="8"/>
  <c r="B41" i="8"/>
  <c r="B40" i="8"/>
  <c r="B39" i="8"/>
  <c r="AK40" i="8" l="1"/>
  <c r="AO40" i="8" s="1"/>
  <c r="AK48" i="8"/>
  <c r="AO48" i="8" s="1"/>
  <c r="AK41" i="8"/>
  <c r="AO41" i="8" s="1"/>
  <c r="AK42" i="8"/>
  <c r="AO42" i="8" s="1"/>
  <c r="AK43" i="8"/>
  <c r="AO43" i="8" s="1"/>
  <c r="AK45" i="8"/>
  <c r="AO45" i="8" s="1"/>
  <c r="AK46" i="8"/>
  <c r="AO46" i="8" s="1"/>
  <c r="AK44" i="8"/>
  <c r="AO44" i="8" s="1"/>
  <c r="AK39" i="8"/>
  <c r="AO39" i="8" s="1"/>
  <c r="AK47" i="8"/>
  <c r="AO47" i="8" s="1"/>
  <c r="B29" i="13"/>
  <c r="B37" i="13"/>
  <c r="B30" i="13"/>
  <c r="B38" i="13"/>
  <c r="B31" i="13"/>
  <c r="B39" i="13"/>
  <c r="B32" i="13"/>
  <c r="B40" i="13"/>
  <c r="B33" i="13"/>
  <c r="B34" i="13"/>
  <c r="B27" i="13"/>
  <c r="B35" i="13"/>
  <c r="B28" i="13"/>
  <c r="B36" i="13"/>
  <c r="Z47" i="8" l="1"/>
  <c r="Z46" i="8"/>
  <c r="Z45" i="8"/>
  <c r="Z43" i="8"/>
  <c r="Z42" i="8"/>
  <c r="Z39" i="8"/>
  <c r="Z48" i="8" l="1"/>
  <c r="Z41" i="8"/>
  <c r="Z44" i="8"/>
  <c r="AI48" i="8"/>
  <c r="AI46" i="8"/>
  <c r="AI44" i="8"/>
  <c r="AI39" i="8"/>
  <c r="AI47" i="8"/>
  <c r="AI43" i="8"/>
  <c r="AI45" i="8"/>
  <c r="AI41" i="8"/>
  <c r="AI40" i="8"/>
  <c r="AI42" i="8"/>
  <c r="Z40" i="8"/>
  <c r="A1" i="5" l="1"/>
  <c r="B1" i="5"/>
  <c r="C1" i="5"/>
  <c r="D1" i="5"/>
  <c r="E1" i="5" s="1"/>
  <c r="F1" i="5"/>
  <c r="J1" i="5" s="1"/>
  <c r="G1" i="5"/>
  <c r="A2" i="5"/>
  <c r="B2" i="5"/>
  <c r="D2" i="5"/>
  <c r="E2" i="5" s="1"/>
  <c r="F2" i="5"/>
  <c r="G2" i="5"/>
  <c r="A3" i="5"/>
  <c r="B3" i="5"/>
  <c r="D3" i="5"/>
  <c r="E3" i="5" s="1"/>
  <c r="F3" i="5"/>
  <c r="G3" i="5"/>
  <c r="A4" i="5"/>
  <c r="B4" i="5"/>
  <c r="D4" i="5"/>
  <c r="E4" i="5" s="1"/>
  <c r="F4" i="5"/>
  <c r="G4" i="5"/>
  <c r="A5" i="5"/>
  <c r="B5" i="5"/>
  <c r="D5" i="5"/>
  <c r="E5" i="5" s="1"/>
  <c r="F5" i="5"/>
  <c r="J5" i="5" s="1"/>
  <c r="G5" i="5"/>
  <c r="A6" i="5"/>
  <c r="B6" i="5"/>
  <c r="D6" i="5"/>
  <c r="E6" i="5" s="1"/>
  <c r="F6" i="5"/>
  <c r="G6" i="5"/>
  <c r="A7" i="5"/>
  <c r="B7" i="5"/>
  <c r="D7" i="5"/>
  <c r="E7" i="5" s="1"/>
  <c r="F7" i="5"/>
  <c r="J7" i="5" s="1"/>
  <c r="G7" i="5"/>
  <c r="A8" i="5"/>
  <c r="B8" i="5"/>
  <c r="D8" i="5"/>
  <c r="E8" i="5" s="1"/>
  <c r="F8" i="5"/>
  <c r="J8" i="5" s="1"/>
  <c r="G8" i="5"/>
  <c r="A9" i="5"/>
  <c r="B9" i="5"/>
  <c r="D9" i="5"/>
  <c r="E9" i="5" s="1"/>
  <c r="F9" i="5"/>
  <c r="J9" i="5" s="1"/>
  <c r="G9" i="5"/>
  <c r="A10" i="5"/>
  <c r="B10" i="5"/>
  <c r="D10" i="5"/>
  <c r="E10" i="5" s="1"/>
  <c r="F10" i="5"/>
  <c r="G10" i="5"/>
  <c r="A11" i="5"/>
  <c r="B11" i="5"/>
  <c r="D11" i="5"/>
  <c r="E11" i="5" s="1"/>
  <c r="F11" i="5"/>
  <c r="J11" i="5" s="1"/>
  <c r="G11" i="5"/>
  <c r="A12" i="5"/>
  <c r="B12" i="5"/>
  <c r="D12" i="5"/>
  <c r="E12" i="5" s="1"/>
  <c r="F12" i="5"/>
  <c r="J12" i="5" s="1"/>
  <c r="G12" i="5"/>
  <c r="A13" i="5"/>
  <c r="B13" i="5"/>
  <c r="D13" i="5"/>
  <c r="E13" i="5" s="1"/>
  <c r="F13" i="5"/>
  <c r="J13" i="5" s="1"/>
  <c r="G13" i="5"/>
  <c r="A14" i="5"/>
  <c r="B14" i="5"/>
  <c r="D14" i="5"/>
  <c r="E14" i="5" s="1"/>
  <c r="F14" i="5"/>
  <c r="G14" i="5"/>
  <c r="A15" i="5"/>
  <c r="B15" i="5"/>
  <c r="D15" i="5"/>
  <c r="E15" i="5" s="1"/>
  <c r="F15" i="5"/>
  <c r="G15" i="5"/>
  <c r="A16" i="5"/>
  <c r="B16" i="5"/>
  <c r="D16" i="5"/>
  <c r="E16" i="5" s="1"/>
  <c r="F16" i="5"/>
  <c r="J16" i="5" s="1"/>
  <c r="G16" i="5"/>
  <c r="A17" i="5"/>
  <c r="B17" i="5"/>
  <c r="D17" i="5"/>
  <c r="E17" i="5" s="1"/>
  <c r="F17" i="5"/>
  <c r="J17" i="5" s="1"/>
  <c r="G17" i="5"/>
  <c r="A18" i="5"/>
  <c r="B18" i="5"/>
  <c r="D18" i="5"/>
  <c r="E18" i="5" s="1"/>
  <c r="F18" i="5"/>
  <c r="G18" i="5"/>
  <c r="A19" i="5"/>
  <c r="B19" i="5"/>
  <c r="D19" i="5"/>
  <c r="E19" i="5" s="1"/>
  <c r="F19" i="5"/>
  <c r="J19" i="5" s="1"/>
  <c r="G19" i="5"/>
  <c r="A20" i="5"/>
  <c r="B20" i="5"/>
  <c r="D20" i="5"/>
  <c r="E20" i="5" s="1"/>
  <c r="F20" i="5"/>
  <c r="J20" i="5" s="1"/>
  <c r="G20" i="5"/>
  <c r="A21" i="5"/>
  <c r="B21" i="5"/>
  <c r="D21" i="5"/>
  <c r="E21" i="5" s="1"/>
  <c r="F21" i="5"/>
  <c r="J21" i="5" s="1"/>
  <c r="G21" i="5"/>
  <c r="A22" i="5"/>
  <c r="B22" i="5"/>
  <c r="D22" i="5"/>
  <c r="E22" i="5" s="1"/>
  <c r="F22" i="5"/>
  <c r="J22" i="5" s="1"/>
  <c r="G22" i="5"/>
  <c r="A23" i="5"/>
  <c r="B23" i="5"/>
  <c r="D23" i="5"/>
  <c r="E23" i="5" s="1"/>
  <c r="F23" i="5"/>
  <c r="J23" i="5" s="1"/>
  <c r="G23" i="5"/>
  <c r="A24" i="5"/>
  <c r="B24" i="5"/>
  <c r="D24" i="5"/>
  <c r="E24" i="5" s="1"/>
  <c r="F24" i="5"/>
  <c r="J24" i="5" s="1"/>
  <c r="G24" i="5"/>
  <c r="A25" i="5"/>
  <c r="B25" i="5"/>
  <c r="D25" i="5"/>
  <c r="E25" i="5" s="1"/>
  <c r="F25" i="5"/>
  <c r="G25" i="5"/>
  <c r="A26" i="5"/>
  <c r="B26" i="5"/>
  <c r="D26" i="5"/>
  <c r="E26" i="5" s="1"/>
  <c r="F26" i="5"/>
  <c r="G26" i="5"/>
  <c r="A27" i="5"/>
  <c r="B27" i="5"/>
  <c r="D27" i="5"/>
  <c r="E27" i="5" s="1"/>
  <c r="F27" i="5"/>
  <c r="J27" i="5" s="1"/>
  <c r="G27" i="5"/>
  <c r="A28" i="5"/>
  <c r="B28" i="5"/>
  <c r="D28" i="5"/>
  <c r="E28" i="5" s="1"/>
  <c r="F28" i="5"/>
  <c r="G28" i="5"/>
  <c r="A29" i="5"/>
  <c r="B29" i="5"/>
  <c r="D29" i="5"/>
  <c r="E29" i="5" s="1"/>
  <c r="F29" i="5"/>
  <c r="J29" i="5" s="1"/>
  <c r="G29" i="5"/>
  <c r="A30" i="5"/>
  <c r="B30" i="5"/>
  <c r="D30" i="5"/>
  <c r="E30" i="5" s="1"/>
  <c r="F30" i="5"/>
  <c r="J30" i="5" s="1"/>
  <c r="G30" i="5"/>
  <c r="A31" i="5"/>
  <c r="B31" i="5"/>
  <c r="D31" i="5"/>
  <c r="E31" i="5" s="1"/>
  <c r="F31" i="5"/>
  <c r="J31" i="5" s="1"/>
  <c r="G31" i="5"/>
  <c r="A32" i="5"/>
  <c r="B32" i="5"/>
  <c r="D32" i="5"/>
  <c r="E32" i="5" s="1"/>
  <c r="F32" i="5"/>
  <c r="J32" i="5" s="1"/>
  <c r="G32" i="5"/>
  <c r="A33" i="5"/>
  <c r="B33" i="5"/>
  <c r="D33" i="5"/>
  <c r="E33" i="5" s="1"/>
  <c r="F33" i="5"/>
  <c r="G33" i="5"/>
  <c r="A34" i="5"/>
  <c r="B34" i="5"/>
  <c r="D34" i="5"/>
  <c r="E34" i="5" s="1"/>
  <c r="F34" i="5"/>
  <c r="G34" i="5"/>
  <c r="A35" i="5"/>
  <c r="B35" i="5"/>
  <c r="D35" i="5"/>
  <c r="E35" i="5" s="1"/>
  <c r="F35" i="5"/>
  <c r="J35" i="5" s="1"/>
  <c r="G35" i="5"/>
  <c r="A36" i="5"/>
  <c r="B36" i="5"/>
  <c r="D36" i="5"/>
  <c r="E36" i="5" s="1"/>
  <c r="F36" i="5"/>
  <c r="J36" i="5" s="1"/>
  <c r="G36" i="5"/>
  <c r="A37" i="5"/>
  <c r="B37" i="5"/>
  <c r="D37" i="5"/>
  <c r="E37" i="5" s="1"/>
  <c r="F37" i="5"/>
  <c r="J37" i="5" s="1"/>
  <c r="G37" i="5"/>
  <c r="A38" i="5"/>
  <c r="B38" i="5"/>
  <c r="D38" i="5"/>
  <c r="E38" i="5" s="1"/>
  <c r="F38" i="5"/>
  <c r="J38" i="5" s="1"/>
  <c r="G38" i="5"/>
  <c r="A39" i="5"/>
  <c r="B39" i="5"/>
  <c r="D39" i="5"/>
  <c r="E39" i="5" s="1"/>
  <c r="F39" i="5"/>
  <c r="J39" i="5" s="1"/>
  <c r="G39" i="5"/>
  <c r="A40" i="5"/>
  <c r="B40" i="5"/>
  <c r="D40" i="5"/>
  <c r="E40" i="5" s="1"/>
  <c r="F40" i="5"/>
  <c r="J40" i="5" s="1"/>
  <c r="G40" i="5"/>
  <c r="A41" i="5"/>
  <c r="B41" i="5"/>
  <c r="D41" i="5"/>
  <c r="E41" i="5" s="1"/>
  <c r="F41" i="5"/>
  <c r="G41" i="5"/>
  <c r="A42" i="5"/>
  <c r="B42" i="5"/>
  <c r="D42" i="5"/>
  <c r="E42" i="5" s="1"/>
  <c r="F42" i="5"/>
  <c r="G42" i="5"/>
  <c r="A43" i="5"/>
  <c r="B43" i="5"/>
  <c r="D43" i="5"/>
  <c r="E43" i="5" s="1"/>
  <c r="F43" i="5"/>
  <c r="J43" i="5" s="1"/>
  <c r="G43" i="5"/>
  <c r="A44" i="5"/>
  <c r="B44" i="5"/>
  <c r="D44" i="5"/>
  <c r="E44" i="5" s="1"/>
  <c r="F44" i="5"/>
  <c r="J44" i="5" s="1"/>
  <c r="G44" i="5"/>
  <c r="A45" i="5"/>
  <c r="B45" i="5"/>
  <c r="D45" i="5"/>
  <c r="E45" i="5" s="1"/>
  <c r="F45" i="5"/>
  <c r="J45" i="5" s="1"/>
  <c r="G45" i="5"/>
  <c r="A46" i="5"/>
  <c r="B46" i="5"/>
  <c r="D46" i="5"/>
  <c r="E46" i="5" s="1"/>
  <c r="F46" i="5"/>
  <c r="J46" i="5" s="1"/>
  <c r="G46" i="5"/>
  <c r="A47" i="5"/>
  <c r="B47" i="5"/>
  <c r="D47" i="5"/>
  <c r="E47" i="5" s="1"/>
  <c r="F47" i="5"/>
  <c r="J47" i="5" s="1"/>
  <c r="G47" i="5"/>
  <c r="A48" i="5"/>
  <c r="B48" i="5"/>
  <c r="D48" i="5"/>
  <c r="E48" i="5" s="1"/>
  <c r="F48" i="5"/>
  <c r="G48" i="5"/>
  <c r="A49" i="5"/>
  <c r="B49" i="5"/>
  <c r="D49" i="5"/>
  <c r="E49" i="5" s="1"/>
  <c r="F49" i="5"/>
  <c r="G49" i="5"/>
  <c r="A50" i="5"/>
  <c r="B50" i="5"/>
  <c r="D50" i="5"/>
  <c r="E50" i="5" s="1"/>
  <c r="F50" i="5"/>
  <c r="G50" i="5"/>
  <c r="A51" i="5"/>
  <c r="B51" i="5"/>
  <c r="D51" i="5"/>
  <c r="E51" i="5" s="1"/>
  <c r="F51" i="5"/>
  <c r="J51" i="5" s="1"/>
  <c r="G51" i="5"/>
  <c r="A52" i="5"/>
  <c r="B52" i="5"/>
  <c r="D52" i="5"/>
  <c r="E52" i="5" s="1"/>
  <c r="F52" i="5"/>
  <c r="J52" i="5" s="1"/>
  <c r="G52" i="5"/>
  <c r="A53" i="5"/>
  <c r="B53" i="5"/>
  <c r="D53" i="5"/>
  <c r="E53" i="5" s="1"/>
  <c r="F53" i="5"/>
  <c r="J53" i="5" s="1"/>
  <c r="G53" i="5"/>
  <c r="A54" i="5"/>
  <c r="B54" i="5"/>
  <c r="D54" i="5"/>
  <c r="E54" i="5" s="1"/>
  <c r="F54" i="5"/>
  <c r="J54" i="5" s="1"/>
  <c r="G54" i="5"/>
  <c r="A55" i="5"/>
  <c r="B55" i="5"/>
  <c r="D55" i="5"/>
  <c r="E55" i="5" s="1"/>
  <c r="F55" i="5"/>
  <c r="G55" i="5"/>
  <c r="A56" i="5"/>
  <c r="B56" i="5"/>
  <c r="D56" i="5"/>
  <c r="E56" i="5" s="1"/>
  <c r="F56" i="5"/>
  <c r="J56" i="5" s="1"/>
  <c r="G56" i="5"/>
  <c r="A57" i="5"/>
  <c r="B57" i="5"/>
  <c r="D57" i="5"/>
  <c r="E57" i="5" s="1"/>
  <c r="F57" i="5"/>
  <c r="G57" i="5"/>
  <c r="A58" i="5"/>
  <c r="B58" i="5"/>
  <c r="D58" i="5"/>
  <c r="E58" i="5" s="1"/>
  <c r="F58" i="5"/>
  <c r="G58" i="5"/>
  <c r="A59" i="5"/>
  <c r="B59" i="5"/>
  <c r="D59" i="5"/>
  <c r="E59" i="5" s="1"/>
  <c r="F59" i="5"/>
  <c r="J59" i="5" s="1"/>
  <c r="G59" i="5"/>
  <c r="A60" i="5"/>
  <c r="B60" i="5"/>
  <c r="D60" i="5"/>
  <c r="E60" i="5" s="1"/>
  <c r="F60" i="5"/>
  <c r="J60" i="5" s="1"/>
  <c r="G60" i="5"/>
  <c r="A61" i="5"/>
  <c r="B61" i="5"/>
  <c r="D61" i="5"/>
  <c r="E61" i="5" s="1"/>
  <c r="F61" i="5"/>
  <c r="J61" i="5" s="1"/>
  <c r="G61" i="5"/>
  <c r="A62" i="5"/>
  <c r="B62" i="5"/>
  <c r="D62" i="5"/>
  <c r="E62" i="5" s="1"/>
  <c r="F62" i="5"/>
  <c r="G62" i="5"/>
  <c r="A63" i="5"/>
  <c r="B63" i="5"/>
  <c r="D63" i="5"/>
  <c r="E63" i="5" s="1"/>
  <c r="F63" i="5"/>
  <c r="G63" i="5"/>
  <c r="A64" i="5"/>
  <c r="B64" i="5"/>
  <c r="D64" i="5"/>
  <c r="E64" i="5" s="1"/>
  <c r="F64" i="5"/>
  <c r="J64" i="5" s="1"/>
  <c r="G64" i="5"/>
  <c r="A65" i="5"/>
  <c r="B65" i="5"/>
  <c r="D65" i="5"/>
  <c r="E65" i="5" s="1"/>
  <c r="F65" i="5"/>
  <c r="J65" i="5" s="1"/>
  <c r="G65" i="5"/>
  <c r="A66" i="5"/>
  <c r="B66" i="5"/>
  <c r="D66" i="5"/>
  <c r="E66" i="5" s="1"/>
  <c r="F66" i="5"/>
  <c r="G66" i="5"/>
  <c r="A67" i="5"/>
  <c r="B67" i="5"/>
  <c r="D67" i="5"/>
  <c r="E67" i="5" s="1"/>
  <c r="F67" i="5"/>
  <c r="J67" i="5" s="1"/>
  <c r="G67" i="5"/>
  <c r="A68" i="5"/>
  <c r="B68" i="5"/>
  <c r="D68" i="5"/>
  <c r="E68" i="5" s="1"/>
  <c r="F68" i="5"/>
  <c r="J68" i="5" s="1"/>
  <c r="G68" i="5"/>
  <c r="A69" i="5"/>
  <c r="B69" i="5"/>
  <c r="D69" i="5"/>
  <c r="E69" i="5" s="1"/>
  <c r="F69" i="5"/>
  <c r="J69" i="5" s="1"/>
  <c r="G69" i="5"/>
  <c r="A70" i="5"/>
  <c r="B70" i="5"/>
  <c r="D70" i="5"/>
  <c r="E70" i="5" s="1"/>
  <c r="F70" i="5"/>
  <c r="G70" i="5"/>
  <c r="A71" i="5"/>
  <c r="B71" i="5"/>
  <c r="D71" i="5"/>
  <c r="E71" i="5" s="1"/>
  <c r="F71" i="5"/>
  <c r="J71" i="5" s="1"/>
  <c r="G71" i="5"/>
  <c r="A72" i="5"/>
  <c r="B72" i="5"/>
  <c r="D72" i="5"/>
  <c r="E72" i="5" s="1"/>
  <c r="F72" i="5"/>
  <c r="J72" i="5" s="1"/>
  <c r="G72" i="5"/>
  <c r="A73" i="5"/>
  <c r="B73" i="5"/>
  <c r="D73" i="5"/>
  <c r="E73" i="5" s="1"/>
  <c r="F73" i="5"/>
  <c r="G73" i="5"/>
  <c r="A74" i="5"/>
  <c r="B74" i="5"/>
  <c r="D74" i="5"/>
  <c r="E74" i="5" s="1"/>
  <c r="F74" i="5"/>
  <c r="J74" i="5" s="1"/>
  <c r="G74" i="5"/>
  <c r="A75" i="5"/>
  <c r="B75" i="5"/>
  <c r="D75" i="5"/>
  <c r="E75" i="5" s="1"/>
  <c r="F75" i="5"/>
  <c r="J75" i="5" s="1"/>
  <c r="G75" i="5"/>
  <c r="A76" i="5"/>
  <c r="B76" i="5"/>
  <c r="D76" i="5"/>
  <c r="E76" i="5" s="1"/>
  <c r="F76" i="5"/>
  <c r="J76" i="5" s="1"/>
  <c r="G76" i="5"/>
  <c r="A77" i="5"/>
  <c r="B77" i="5"/>
  <c r="D77" i="5"/>
  <c r="E77" i="5" s="1"/>
  <c r="F77" i="5"/>
  <c r="J77" i="5" s="1"/>
  <c r="G77" i="5"/>
  <c r="A78" i="5"/>
  <c r="B78" i="5"/>
  <c r="D78" i="5"/>
  <c r="E78" i="5" s="1"/>
  <c r="F78" i="5"/>
  <c r="J78" i="5" s="1"/>
  <c r="G78" i="5"/>
  <c r="A79" i="5"/>
  <c r="B79" i="5"/>
  <c r="D79" i="5"/>
  <c r="E79" i="5" s="1"/>
  <c r="F79" i="5"/>
  <c r="J79" i="5" s="1"/>
  <c r="G79" i="5"/>
  <c r="A80" i="5"/>
  <c r="B80" i="5"/>
  <c r="D80" i="5"/>
  <c r="E80" i="5" s="1"/>
  <c r="F80" i="5"/>
  <c r="J80" i="5" s="1"/>
  <c r="G80" i="5"/>
  <c r="A81" i="5"/>
  <c r="B81" i="5"/>
  <c r="D81" i="5"/>
  <c r="E81" i="5" s="1"/>
  <c r="F81" i="5"/>
  <c r="G81" i="5"/>
  <c r="A82" i="5"/>
  <c r="B82" i="5"/>
  <c r="D82" i="5"/>
  <c r="E82" i="5" s="1"/>
  <c r="F82" i="5"/>
  <c r="J82" i="5" s="1"/>
  <c r="G82" i="5"/>
  <c r="A83" i="5"/>
  <c r="B83" i="5"/>
  <c r="D83" i="5"/>
  <c r="E83" i="5" s="1"/>
  <c r="F83" i="5"/>
  <c r="J83" i="5" s="1"/>
  <c r="G83" i="5"/>
  <c r="A84" i="5"/>
  <c r="B84" i="5"/>
  <c r="D84" i="5"/>
  <c r="E84" i="5" s="1"/>
  <c r="F84" i="5"/>
  <c r="J84" i="5" s="1"/>
  <c r="G84" i="5"/>
  <c r="A85" i="5"/>
  <c r="B85" i="5"/>
  <c r="D85" i="5"/>
  <c r="E85" i="5" s="1"/>
  <c r="F85" i="5"/>
  <c r="J85" i="5" s="1"/>
  <c r="G85" i="5"/>
  <c r="A86" i="5"/>
  <c r="B86" i="5"/>
  <c r="D86" i="5"/>
  <c r="E86" i="5" s="1"/>
  <c r="F86" i="5"/>
  <c r="G86" i="5"/>
  <c r="A87" i="5"/>
  <c r="B87" i="5"/>
  <c r="D87" i="5"/>
  <c r="E87" i="5" s="1"/>
  <c r="F87" i="5"/>
  <c r="G87" i="5"/>
  <c r="A88" i="5"/>
  <c r="B88" i="5"/>
  <c r="D88" i="5"/>
  <c r="E88" i="5" s="1"/>
  <c r="F88" i="5"/>
  <c r="J88" i="5" s="1"/>
  <c r="G88" i="5"/>
  <c r="A89" i="5"/>
  <c r="B89" i="5"/>
  <c r="D89" i="5"/>
  <c r="E89" i="5" s="1"/>
  <c r="F89" i="5"/>
  <c r="J89" i="5" s="1"/>
  <c r="G89" i="5"/>
  <c r="A90" i="5"/>
  <c r="B90" i="5"/>
  <c r="D90" i="5"/>
  <c r="E90" i="5" s="1"/>
  <c r="F90" i="5"/>
  <c r="J90" i="5" s="1"/>
  <c r="G90" i="5"/>
  <c r="A91" i="5"/>
  <c r="B91" i="5"/>
  <c r="D91" i="5"/>
  <c r="E91" i="5" s="1"/>
  <c r="F91" i="5"/>
  <c r="G91" i="5"/>
  <c r="A92" i="5"/>
  <c r="B92" i="5"/>
  <c r="D92" i="5"/>
  <c r="E92" i="5" s="1"/>
  <c r="F92" i="5"/>
  <c r="J92" i="5" s="1"/>
  <c r="G92" i="5"/>
  <c r="A93" i="5"/>
  <c r="B93" i="5"/>
  <c r="D93" i="5"/>
  <c r="E93" i="5" s="1"/>
  <c r="F93" i="5"/>
  <c r="J93" i="5" s="1"/>
  <c r="G93" i="5"/>
  <c r="A94" i="5"/>
  <c r="B94" i="5"/>
  <c r="D94" i="5"/>
  <c r="E94" i="5" s="1"/>
  <c r="F94" i="5"/>
  <c r="J94" i="5" s="1"/>
  <c r="G94" i="5"/>
  <c r="A95" i="5"/>
  <c r="B95" i="5"/>
  <c r="D95" i="5"/>
  <c r="E95" i="5" s="1"/>
  <c r="F95" i="5"/>
  <c r="J95" i="5" s="1"/>
  <c r="G95" i="5"/>
  <c r="A96" i="5"/>
  <c r="B96" i="5"/>
  <c r="D96" i="5"/>
  <c r="E96" i="5" s="1"/>
  <c r="F96" i="5"/>
  <c r="G96" i="5"/>
  <c r="A97" i="5"/>
  <c r="B97" i="5"/>
  <c r="D97" i="5"/>
  <c r="E97" i="5" s="1"/>
  <c r="F97" i="5"/>
  <c r="G97" i="5"/>
  <c r="A98" i="5"/>
  <c r="B98" i="5"/>
  <c r="D98" i="5"/>
  <c r="E98" i="5" s="1"/>
  <c r="F98" i="5"/>
  <c r="J98" i="5" s="1"/>
  <c r="G98" i="5"/>
  <c r="A99" i="5"/>
  <c r="B99" i="5"/>
  <c r="D99" i="5"/>
  <c r="E99" i="5" s="1"/>
  <c r="F99" i="5"/>
  <c r="J99" i="5" s="1"/>
  <c r="G99" i="5"/>
  <c r="A100" i="5"/>
  <c r="B100" i="5"/>
  <c r="D100" i="5"/>
  <c r="E100" i="5" s="1"/>
  <c r="F100" i="5"/>
  <c r="J100" i="5" s="1"/>
  <c r="G100" i="5"/>
  <c r="A101" i="5"/>
  <c r="B101" i="5"/>
  <c r="D101" i="5"/>
  <c r="E101" i="5" s="1"/>
  <c r="F101" i="5"/>
  <c r="G101" i="5"/>
  <c r="A102" i="5"/>
  <c r="B102" i="5"/>
  <c r="D102" i="5"/>
  <c r="E102" i="5" s="1"/>
  <c r="F102" i="5"/>
  <c r="G102" i="5"/>
  <c r="A103" i="5"/>
  <c r="B103" i="5"/>
  <c r="D103" i="5"/>
  <c r="E103" i="5" s="1"/>
  <c r="F103" i="5"/>
  <c r="G103" i="5"/>
  <c r="A104" i="5"/>
  <c r="B104" i="5"/>
  <c r="D104" i="5"/>
  <c r="E104" i="5" s="1"/>
  <c r="F104" i="5"/>
  <c r="J104" i="5" s="1"/>
  <c r="G104" i="5"/>
  <c r="A105" i="5"/>
  <c r="B105" i="5"/>
  <c r="D105" i="5"/>
  <c r="E105" i="5" s="1"/>
  <c r="F105" i="5"/>
  <c r="J105" i="5" s="1"/>
  <c r="G105" i="5"/>
  <c r="A106" i="5"/>
  <c r="B106" i="5"/>
  <c r="D106" i="5"/>
  <c r="E106" i="5" s="1"/>
  <c r="F106" i="5"/>
  <c r="J106" i="5" s="1"/>
  <c r="G106" i="5"/>
  <c r="A107" i="5"/>
  <c r="B107" i="5"/>
  <c r="D107" i="5"/>
  <c r="E107" i="5" s="1"/>
  <c r="F107" i="5"/>
  <c r="J107" i="5" s="1"/>
  <c r="G107" i="5"/>
  <c r="A108" i="5"/>
  <c r="B108" i="5"/>
  <c r="D108" i="5"/>
  <c r="E108" i="5" s="1"/>
  <c r="F108" i="5"/>
  <c r="J108" i="5" s="1"/>
  <c r="G108" i="5"/>
  <c r="A109" i="5"/>
  <c r="B109" i="5"/>
  <c r="D109" i="5"/>
  <c r="E109" i="5" s="1"/>
  <c r="F109" i="5"/>
  <c r="J109" i="5" s="1"/>
  <c r="G109" i="5"/>
  <c r="A110" i="5"/>
  <c r="B110" i="5"/>
  <c r="D110" i="5"/>
  <c r="E110" i="5" s="1"/>
  <c r="F110" i="5"/>
  <c r="J110" i="5" s="1"/>
  <c r="G110" i="5"/>
  <c r="A111" i="5"/>
  <c r="B111" i="5"/>
  <c r="D111" i="5"/>
  <c r="E111" i="5" s="1"/>
  <c r="F111" i="5"/>
  <c r="J111" i="5" s="1"/>
  <c r="G111" i="5"/>
  <c r="A112" i="5"/>
  <c r="B112" i="5"/>
  <c r="D112" i="5"/>
  <c r="E112" i="5" s="1"/>
  <c r="F112" i="5"/>
  <c r="G112" i="5"/>
  <c r="A113" i="5"/>
  <c r="B113" i="5"/>
  <c r="D113" i="5"/>
  <c r="E113" i="5" s="1"/>
  <c r="F113" i="5"/>
  <c r="G113" i="5"/>
  <c r="A114" i="5"/>
  <c r="B114" i="5"/>
  <c r="D114" i="5"/>
  <c r="E114" i="5" s="1"/>
  <c r="F114" i="5"/>
  <c r="J114" i="5" s="1"/>
  <c r="G114" i="5"/>
  <c r="A115" i="5"/>
  <c r="B115" i="5"/>
  <c r="D115" i="5"/>
  <c r="E115" i="5" s="1"/>
  <c r="F115" i="5"/>
  <c r="J115" i="5" s="1"/>
  <c r="G115" i="5"/>
  <c r="A116" i="5"/>
  <c r="B116" i="5"/>
  <c r="D116" i="5"/>
  <c r="E116" i="5" s="1"/>
  <c r="F116" i="5"/>
  <c r="J116" i="5" s="1"/>
  <c r="G116" i="5"/>
  <c r="A117" i="5"/>
  <c r="B117" i="5"/>
  <c r="D117" i="5"/>
  <c r="E117" i="5" s="1"/>
  <c r="F117" i="5"/>
  <c r="J117" i="5" s="1"/>
  <c r="G117" i="5"/>
  <c r="A118" i="5"/>
  <c r="B118" i="5"/>
  <c r="D118" i="5"/>
  <c r="E118" i="5" s="1"/>
  <c r="F118" i="5"/>
  <c r="G118" i="5"/>
  <c r="A119" i="5"/>
  <c r="B119" i="5"/>
  <c r="D119" i="5"/>
  <c r="E119" i="5" s="1"/>
  <c r="F119" i="5"/>
  <c r="J119" i="5" s="1"/>
  <c r="G119" i="5"/>
  <c r="A120" i="5"/>
  <c r="B120" i="5"/>
  <c r="D120" i="5"/>
  <c r="E120" i="5" s="1"/>
  <c r="F120" i="5"/>
  <c r="G120" i="5"/>
  <c r="A121" i="5"/>
  <c r="B121" i="5"/>
  <c r="D121" i="5"/>
  <c r="E121" i="5" s="1"/>
  <c r="F121" i="5"/>
  <c r="J121" i="5" s="1"/>
  <c r="G121" i="5"/>
  <c r="A122" i="5"/>
  <c r="B122" i="5"/>
  <c r="D122" i="5"/>
  <c r="E122" i="5" s="1"/>
  <c r="F122" i="5"/>
  <c r="J122" i="5" s="1"/>
  <c r="G122" i="5"/>
  <c r="A123" i="5"/>
  <c r="B123" i="5"/>
  <c r="D123" i="5"/>
  <c r="E123" i="5" s="1"/>
  <c r="F123" i="5"/>
  <c r="J123" i="5" s="1"/>
  <c r="G123" i="5"/>
  <c r="A124" i="5"/>
  <c r="B124" i="5"/>
  <c r="D124" i="5"/>
  <c r="E124" i="5" s="1"/>
  <c r="F124" i="5"/>
  <c r="J124" i="5" s="1"/>
  <c r="G124" i="5"/>
  <c r="A125" i="5"/>
  <c r="B125" i="5"/>
  <c r="D125" i="5"/>
  <c r="E125" i="5" s="1"/>
  <c r="F125" i="5"/>
  <c r="J125" i="5" s="1"/>
  <c r="G125" i="5"/>
  <c r="A126" i="5"/>
  <c r="B126" i="5"/>
  <c r="D126" i="5"/>
  <c r="E126" i="5" s="1"/>
  <c r="F126" i="5"/>
  <c r="J126" i="5" s="1"/>
  <c r="G126" i="5"/>
  <c r="A127" i="5"/>
  <c r="B127" i="5"/>
  <c r="D127" i="5"/>
  <c r="E127" i="5" s="1"/>
  <c r="F127" i="5"/>
  <c r="J127" i="5" s="1"/>
  <c r="G127" i="5"/>
  <c r="A128" i="5"/>
  <c r="B128" i="5"/>
  <c r="D128" i="5"/>
  <c r="E128" i="5" s="1"/>
  <c r="F128" i="5"/>
  <c r="J128" i="5" s="1"/>
  <c r="G128" i="5"/>
  <c r="A129" i="5"/>
  <c r="B129" i="5"/>
  <c r="D129" i="5"/>
  <c r="E129" i="5" s="1"/>
  <c r="F129" i="5"/>
  <c r="G129" i="5"/>
  <c r="A130" i="5"/>
  <c r="B130" i="5"/>
  <c r="D130" i="5"/>
  <c r="E130" i="5" s="1"/>
  <c r="F130" i="5"/>
  <c r="J130" i="5" s="1"/>
  <c r="G130" i="5"/>
  <c r="A131" i="5"/>
  <c r="B131" i="5"/>
  <c r="D131" i="5"/>
  <c r="E131" i="5" s="1"/>
  <c r="F131" i="5"/>
  <c r="J131" i="5" s="1"/>
  <c r="G131" i="5"/>
  <c r="A132" i="5"/>
  <c r="B132" i="5"/>
  <c r="D132" i="5"/>
  <c r="E132" i="5" s="1"/>
  <c r="F132" i="5"/>
  <c r="J132" i="5" s="1"/>
  <c r="G132" i="5"/>
  <c r="A133" i="5"/>
  <c r="B133" i="5"/>
  <c r="D133" i="5"/>
  <c r="E133" i="5" s="1"/>
  <c r="F133" i="5"/>
  <c r="J133" i="5" s="1"/>
  <c r="G133" i="5"/>
  <c r="A134" i="5"/>
  <c r="B134" i="5"/>
  <c r="D134" i="5"/>
  <c r="E134" i="5" s="1"/>
  <c r="F134" i="5"/>
  <c r="J134" i="5" s="1"/>
  <c r="G134" i="5"/>
  <c r="A135" i="5"/>
  <c r="B135" i="5"/>
  <c r="D135" i="5"/>
  <c r="E135" i="5" s="1"/>
  <c r="F135" i="5"/>
  <c r="J135" i="5" s="1"/>
  <c r="G135" i="5"/>
  <c r="A136" i="5"/>
  <c r="B136" i="5"/>
  <c r="D136" i="5"/>
  <c r="E136" i="5" s="1"/>
  <c r="F136" i="5"/>
  <c r="J136" i="5" s="1"/>
  <c r="G136" i="5"/>
  <c r="A137" i="5"/>
  <c r="B137" i="5"/>
  <c r="D137" i="5"/>
  <c r="E137" i="5" s="1"/>
  <c r="F137" i="5"/>
  <c r="G137" i="5"/>
  <c r="A138" i="5"/>
  <c r="B138" i="5"/>
  <c r="D138" i="5"/>
  <c r="E138" i="5" s="1"/>
  <c r="F138" i="5"/>
  <c r="J138" i="5" s="1"/>
  <c r="G138" i="5"/>
  <c r="A139" i="5"/>
  <c r="B139" i="5"/>
  <c r="D139" i="5"/>
  <c r="E139" i="5" s="1"/>
  <c r="F139" i="5"/>
  <c r="J139" i="5" s="1"/>
  <c r="G139" i="5"/>
  <c r="A140" i="5"/>
  <c r="B140" i="5"/>
  <c r="D140" i="5"/>
  <c r="E140" i="5" s="1"/>
  <c r="F140" i="5"/>
  <c r="J140" i="5" s="1"/>
  <c r="G140" i="5"/>
  <c r="A141" i="5"/>
  <c r="B141" i="5"/>
  <c r="D141" i="5"/>
  <c r="E141" i="5" s="1"/>
  <c r="F141" i="5"/>
  <c r="J141" i="5" s="1"/>
  <c r="G141" i="5"/>
  <c r="A142" i="5"/>
  <c r="B142" i="5"/>
  <c r="D142" i="5"/>
  <c r="E142" i="5" s="1"/>
  <c r="F142" i="5"/>
  <c r="J142" i="5" s="1"/>
  <c r="G142" i="5"/>
  <c r="A143" i="5"/>
  <c r="B143" i="5"/>
  <c r="D143" i="5"/>
  <c r="E143" i="5" s="1"/>
  <c r="F143" i="5"/>
  <c r="J143" i="5" s="1"/>
  <c r="G143" i="5"/>
  <c r="A144" i="5"/>
  <c r="B144" i="5"/>
  <c r="D144" i="5"/>
  <c r="E144" i="5" s="1"/>
  <c r="F144" i="5"/>
  <c r="G144" i="5"/>
  <c r="A145" i="5"/>
  <c r="B145" i="5"/>
  <c r="D145" i="5"/>
  <c r="E145" i="5" s="1"/>
  <c r="F145" i="5"/>
  <c r="G145" i="5"/>
  <c r="A146" i="5"/>
  <c r="B146" i="5"/>
  <c r="D146" i="5"/>
  <c r="E146" i="5" s="1"/>
  <c r="F146" i="5"/>
  <c r="J146" i="5" s="1"/>
  <c r="G146" i="5"/>
  <c r="A147" i="5"/>
  <c r="B147" i="5"/>
  <c r="D147" i="5"/>
  <c r="E147" i="5" s="1"/>
  <c r="F147" i="5"/>
  <c r="G147" i="5"/>
  <c r="A148" i="5"/>
  <c r="B148" i="5"/>
  <c r="D148" i="5"/>
  <c r="E148" i="5" s="1"/>
  <c r="F148" i="5"/>
  <c r="G148" i="5"/>
  <c r="A149" i="5"/>
  <c r="B149" i="5"/>
  <c r="D149" i="5"/>
  <c r="E149" i="5" s="1"/>
  <c r="F149" i="5"/>
  <c r="J149" i="5" s="1"/>
  <c r="G149" i="5"/>
  <c r="A150" i="5"/>
  <c r="B150" i="5"/>
  <c r="D150" i="5"/>
  <c r="E150" i="5" s="1"/>
  <c r="F150" i="5"/>
  <c r="J150" i="5" s="1"/>
  <c r="G150" i="5"/>
  <c r="A151" i="5"/>
  <c r="B151" i="5"/>
  <c r="D151" i="5"/>
  <c r="E151" i="5" s="1"/>
  <c r="F151" i="5"/>
  <c r="J151" i="5" s="1"/>
  <c r="G151" i="5"/>
  <c r="A152" i="5"/>
  <c r="B152" i="5"/>
  <c r="D152" i="5"/>
  <c r="E152" i="5" s="1"/>
  <c r="F152" i="5"/>
  <c r="J152" i="5" s="1"/>
  <c r="G152" i="5"/>
  <c r="A153" i="5"/>
  <c r="B153" i="5"/>
  <c r="D153" i="5"/>
  <c r="E153" i="5" s="1"/>
  <c r="F153" i="5"/>
  <c r="J153" i="5" s="1"/>
  <c r="G153" i="5"/>
  <c r="A154" i="5"/>
  <c r="B154" i="5"/>
  <c r="D154" i="5"/>
  <c r="E154" i="5" s="1"/>
  <c r="F154" i="5"/>
  <c r="J154" i="5" s="1"/>
  <c r="G154" i="5"/>
  <c r="A155" i="5"/>
  <c r="B155" i="5"/>
  <c r="D155" i="5"/>
  <c r="E155" i="5" s="1"/>
  <c r="F155" i="5"/>
  <c r="J155" i="5" s="1"/>
  <c r="G155" i="5"/>
  <c r="A156" i="5"/>
  <c r="B156" i="5"/>
  <c r="D156" i="5"/>
  <c r="E156" i="5" s="1"/>
  <c r="F156" i="5"/>
  <c r="J156" i="5" s="1"/>
  <c r="G156" i="5"/>
  <c r="A157" i="5"/>
  <c r="B157" i="5"/>
  <c r="D157" i="5"/>
  <c r="E157" i="5" s="1"/>
  <c r="F157" i="5"/>
  <c r="J157" i="5" s="1"/>
  <c r="G157" i="5"/>
  <c r="A158" i="5"/>
  <c r="B158" i="5"/>
  <c r="D158" i="5"/>
  <c r="E158" i="5" s="1"/>
  <c r="F158" i="5"/>
  <c r="J158" i="5" s="1"/>
  <c r="G158" i="5"/>
  <c r="A159" i="5"/>
  <c r="B159" i="5"/>
  <c r="D159" i="5"/>
  <c r="E159" i="5" s="1"/>
  <c r="F159" i="5"/>
  <c r="G159" i="5"/>
  <c r="A160" i="5"/>
  <c r="B160" i="5"/>
  <c r="D160" i="5"/>
  <c r="E160" i="5" s="1"/>
  <c r="F160" i="5"/>
  <c r="J160" i="5" s="1"/>
  <c r="G160" i="5"/>
  <c r="A161" i="5"/>
  <c r="B161" i="5"/>
  <c r="D161" i="5"/>
  <c r="E161" i="5" s="1"/>
  <c r="F161" i="5"/>
  <c r="G161" i="5"/>
  <c r="A162" i="5"/>
  <c r="B162" i="5"/>
  <c r="D162" i="5"/>
  <c r="E162" i="5" s="1"/>
  <c r="F162" i="5"/>
  <c r="J162" i="5" s="1"/>
  <c r="G162" i="5"/>
  <c r="A163" i="5"/>
  <c r="B163" i="5"/>
  <c r="D163" i="5"/>
  <c r="E163" i="5" s="1"/>
  <c r="F163" i="5"/>
  <c r="J163" i="5" s="1"/>
  <c r="G163" i="5"/>
  <c r="A164" i="5"/>
  <c r="B164" i="5"/>
  <c r="D164" i="5"/>
  <c r="E164" i="5" s="1"/>
  <c r="F164" i="5"/>
  <c r="J164" i="5" s="1"/>
  <c r="G164" i="5"/>
  <c r="A165" i="5"/>
  <c r="B165" i="5"/>
  <c r="D165" i="5"/>
  <c r="E165" i="5" s="1"/>
  <c r="F165" i="5"/>
  <c r="J165" i="5" s="1"/>
  <c r="G165" i="5"/>
  <c r="A166" i="5"/>
  <c r="B166" i="5"/>
  <c r="D166" i="5"/>
  <c r="E166" i="5" s="1"/>
  <c r="F166" i="5"/>
  <c r="J166" i="5" s="1"/>
  <c r="G166" i="5"/>
  <c r="A167" i="5"/>
  <c r="B167" i="5"/>
  <c r="D167" i="5"/>
  <c r="E167" i="5" s="1"/>
  <c r="F167" i="5"/>
  <c r="J167" i="5" s="1"/>
  <c r="G167" i="5"/>
  <c r="A168" i="5"/>
  <c r="B168" i="5"/>
  <c r="D168" i="5"/>
  <c r="E168" i="5" s="1"/>
  <c r="F168" i="5"/>
  <c r="J168" i="5" s="1"/>
  <c r="G168" i="5"/>
  <c r="A169" i="5"/>
  <c r="B169" i="5"/>
  <c r="D169" i="5"/>
  <c r="E169" i="5" s="1"/>
  <c r="F169" i="5"/>
  <c r="G169" i="5"/>
  <c r="A170" i="5"/>
  <c r="B170" i="5"/>
  <c r="D170" i="5"/>
  <c r="E170" i="5" s="1"/>
  <c r="F170" i="5"/>
  <c r="J170" i="5" s="1"/>
  <c r="G170" i="5"/>
  <c r="A171" i="5"/>
  <c r="B171" i="5"/>
  <c r="D171" i="5"/>
  <c r="E171" i="5" s="1"/>
  <c r="F171" i="5"/>
  <c r="J171" i="5" s="1"/>
  <c r="G171" i="5"/>
  <c r="A172" i="5"/>
  <c r="B172" i="5"/>
  <c r="D172" i="5"/>
  <c r="E172" i="5" s="1"/>
  <c r="F172" i="5"/>
  <c r="J172" i="5" s="1"/>
  <c r="G172" i="5"/>
  <c r="A173" i="5"/>
  <c r="B173" i="5"/>
  <c r="D173" i="5"/>
  <c r="E173" i="5" s="1"/>
  <c r="F173" i="5"/>
  <c r="J173" i="5" s="1"/>
  <c r="G173" i="5"/>
  <c r="A174" i="5"/>
  <c r="B174" i="5"/>
  <c r="D174" i="5"/>
  <c r="E174" i="5" s="1"/>
  <c r="F174" i="5"/>
  <c r="J174" i="5" s="1"/>
  <c r="G174" i="5"/>
  <c r="A175" i="5"/>
  <c r="B175" i="5"/>
  <c r="D175" i="5"/>
  <c r="E175" i="5" s="1"/>
  <c r="F175" i="5"/>
  <c r="J175" i="5" s="1"/>
  <c r="G175" i="5"/>
  <c r="A176" i="5"/>
  <c r="B176" i="5"/>
  <c r="D176" i="5"/>
  <c r="E176" i="5" s="1"/>
  <c r="F176" i="5"/>
  <c r="J176" i="5" s="1"/>
  <c r="G176" i="5"/>
  <c r="A177" i="5"/>
  <c r="B177" i="5"/>
  <c r="D177" i="5"/>
  <c r="E177" i="5" s="1"/>
  <c r="F177" i="5"/>
  <c r="J177" i="5" s="1"/>
  <c r="G177" i="5"/>
  <c r="A178" i="5"/>
  <c r="B178" i="5"/>
  <c r="D178" i="5"/>
  <c r="E178" i="5" s="1"/>
  <c r="F178" i="5"/>
  <c r="J178" i="5" s="1"/>
  <c r="G178" i="5"/>
  <c r="A179" i="5"/>
  <c r="B179" i="5"/>
  <c r="D179" i="5"/>
  <c r="E179" i="5" s="1"/>
  <c r="F179" i="5"/>
  <c r="J179" i="5" s="1"/>
  <c r="G179" i="5"/>
  <c r="A180" i="5"/>
  <c r="B180" i="5"/>
  <c r="D180" i="5"/>
  <c r="E180" i="5" s="1"/>
  <c r="F180" i="5"/>
  <c r="J180" i="5" s="1"/>
  <c r="G180" i="5"/>
  <c r="A181" i="5"/>
  <c r="B181" i="5"/>
  <c r="D181" i="5"/>
  <c r="E181" i="5" s="1"/>
  <c r="F181" i="5"/>
  <c r="J181" i="5" s="1"/>
  <c r="G181" i="5"/>
  <c r="A182" i="5"/>
  <c r="B182" i="5"/>
  <c r="D182" i="5"/>
  <c r="E182" i="5" s="1"/>
  <c r="F182" i="5"/>
  <c r="G182" i="5"/>
  <c r="A183" i="5"/>
  <c r="B183" i="5"/>
  <c r="D183" i="5"/>
  <c r="E183" i="5" s="1"/>
  <c r="F183" i="5"/>
  <c r="J183" i="5" s="1"/>
  <c r="G183" i="5"/>
  <c r="A184" i="5"/>
  <c r="B184" i="5"/>
  <c r="D184" i="5"/>
  <c r="E184" i="5" s="1"/>
  <c r="F184" i="5"/>
  <c r="G184" i="5"/>
  <c r="A185" i="5"/>
  <c r="B185" i="5"/>
  <c r="D185" i="5"/>
  <c r="F185" i="5"/>
  <c r="G185" i="5"/>
  <c r="A186" i="5"/>
  <c r="B186" i="5"/>
  <c r="D186" i="5"/>
  <c r="E186" i="5" s="1"/>
  <c r="F186" i="5"/>
  <c r="J186" i="5" s="1"/>
  <c r="G186" i="5"/>
  <c r="A187" i="5"/>
  <c r="B187" i="5"/>
  <c r="D187" i="5"/>
  <c r="E187" i="5" s="1"/>
  <c r="F187" i="5"/>
  <c r="J187" i="5" s="1"/>
  <c r="G187" i="5"/>
  <c r="A188" i="5"/>
  <c r="B188" i="5"/>
  <c r="D188" i="5"/>
  <c r="E188" i="5" s="1"/>
  <c r="F188" i="5"/>
  <c r="J188" i="5" s="1"/>
  <c r="G188" i="5"/>
  <c r="A189" i="5"/>
  <c r="B189" i="5"/>
  <c r="D189" i="5"/>
  <c r="E189" i="5" s="1"/>
  <c r="F189" i="5"/>
  <c r="G189" i="5"/>
  <c r="A190" i="5"/>
  <c r="B190" i="5"/>
  <c r="D190" i="5"/>
  <c r="E190" i="5" s="1"/>
  <c r="F190" i="5"/>
  <c r="J190" i="5" s="1"/>
  <c r="G190" i="5"/>
  <c r="A191" i="5"/>
  <c r="B191" i="5"/>
  <c r="D191" i="5"/>
  <c r="E191" i="5" s="1"/>
  <c r="F191" i="5"/>
  <c r="J191" i="5" s="1"/>
  <c r="G191" i="5"/>
  <c r="A192" i="5"/>
  <c r="B192" i="5"/>
  <c r="D192" i="5"/>
  <c r="E192" i="5" s="1"/>
  <c r="F192" i="5"/>
  <c r="J192" i="5" s="1"/>
  <c r="G192" i="5"/>
  <c r="A193" i="5"/>
  <c r="B193" i="5"/>
  <c r="D193" i="5"/>
  <c r="E193" i="5" s="1"/>
  <c r="F193" i="5"/>
  <c r="G193" i="5"/>
  <c r="A194" i="5"/>
  <c r="B194" i="5"/>
  <c r="D194" i="5"/>
  <c r="E194" i="5" s="1"/>
  <c r="F194" i="5"/>
  <c r="J194" i="5" s="1"/>
  <c r="G194" i="5"/>
  <c r="A195" i="5"/>
  <c r="B195" i="5"/>
  <c r="D195" i="5"/>
  <c r="E195" i="5" s="1"/>
  <c r="F195" i="5"/>
  <c r="G195" i="5"/>
  <c r="A196" i="5"/>
  <c r="B196" i="5"/>
  <c r="D196" i="5"/>
  <c r="E196" i="5" s="1"/>
  <c r="F196" i="5"/>
  <c r="J196" i="5" s="1"/>
  <c r="G196" i="5"/>
  <c r="A197" i="5"/>
  <c r="B197" i="5"/>
  <c r="D197" i="5"/>
  <c r="E197" i="5" s="1"/>
  <c r="F197" i="5"/>
  <c r="J197" i="5" s="1"/>
  <c r="G197" i="5"/>
  <c r="A198" i="5"/>
  <c r="B198" i="5"/>
  <c r="D198" i="5"/>
  <c r="E198" i="5" s="1"/>
  <c r="F198" i="5"/>
  <c r="J198" i="5" s="1"/>
  <c r="G198" i="5"/>
  <c r="A199" i="5"/>
  <c r="B199" i="5"/>
  <c r="D199" i="5"/>
  <c r="E199" i="5" s="1"/>
  <c r="F199" i="5"/>
  <c r="J199" i="5" s="1"/>
  <c r="G199" i="5"/>
  <c r="A200" i="5"/>
  <c r="B200" i="5"/>
  <c r="D200" i="5"/>
  <c r="E200" i="5" s="1"/>
  <c r="F200" i="5"/>
  <c r="J200" i="5" s="1"/>
  <c r="G200" i="5"/>
  <c r="A201" i="5"/>
  <c r="B201" i="5"/>
  <c r="D201" i="5"/>
  <c r="E201" i="5" s="1"/>
  <c r="F201" i="5"/>
  <c r="G201" i="5"/>
  <c r="A202" i="5"/>
  <c r="B202" i="5"/>
  <c r="D202" i="5"/>
  <c r="F202" i="5"/>
  <c r="J202" i="5" s="1"/>
  <c r="G202" i="5"/>
  <c r="A203" i="5"/>
  <c r="B203" i="5"/>
  <c r="D203" i="5"/>
  <c r="E203" i="5" s="1"/>
  <c r="F203" i="5"/>
  <c r="J203" i="5" s="1"/>
  <c r="G203" i="5"/>
  <c r="A204" i="5"/>
  <c r="B204" i="5"/>
  <c r="D204" i="5"/>
  <c r="E204" i="5" s="1"/>
  <c r="F204" i="5"/>
  <c r="J204" i="5" s="1"/>
  <c r="G204" i="5"/>
  <c r="A205" i="5"/>
  <c r="B205" i="5"/>
  <c r="D205" i="5"/>
  <c r="E205" i="5" s="1"/>
  <c r="F205" i="5"/>
  <c r="J205" i="5" s="1"/>
  <c r="G205" i="5"/>
  <c r="A206" i="5"/>
  <c r="B206" i="5"/>
  <c r="D206" i="5"/>
  <c r="E206" i="5" s="1"/>
  <c r="F206" i="5"/>
  <c r="J206" i="5" s="1"/>
  <c r="G206" i="5"/>
  <c r="A207" i="5"/>
  <c r="B207" i="5"/>
  <c r="D207" i="5"/>
  <c r="E207" i="5" s="1"/>
  <c r="F207" i="5"/>
  <c r="G207" i="5"/>
  <c r="A208" i="5"/>
  <c r="B208" i="5"/>
  <c r="D208" i="5"/>
  <c r="E208" i="5" s="1"/>
  <c r="F208" i="5"/>
  <c r="J208" i="5" s="1"/>
  <c r="G208" i="5"/>
  <c r="A209" i="5"/>
  <c r="B209" i="5"/>
  <c r="D209" i="5"/>
  <c r="E209" i="5" s="1"/>
  <c r="F209" i="5"/>
  <c r="G209" i="5"/>
  <c r="A210" i="5"/>
  <c r="B210" i="5"/>
  <c r="D210" i="5"/>
  <c r="E210" i="5" s="1"/>
  <c r="F210" i="5"/>
  <c r="J210" i="5" s="1"/>
  <c r="G210" i="5"/>
  <c r="A211" i="5"/>
  <c r="B211" i="5"/>
  <c r="D211" i="5"/>
  <c r="E211" i="5" s="1"/>
  <c r="F211" i="5"/>
  <c r="J211" i="5" s="1"/>
  <c r="G211" i="5"/>
  <c r="A212" i="5"/>
  <c r="B212" i="5"/>
  <c r="D212" i="5"/>
  <c r="E212" i="5" s="1"/>
  <c r="F212" i="5"/>
  <c r="J212" i="5" s="1"/>
  <c r="G212" i="5"/>
  <c r="A213" i="5"/>
  <c r="B213" i="5"/>
  <c r="D213" i="5"/>
  <c r="E213" i="5" s="1"/>
  <c r="F213" i="5"/>
  <c r="J213" i="5" s="1"/>
  <c r="G213" i="5"/>
  <c r="A214" i="5"/>
  <c r="B214" i="5"/>
  <c r="D214" i="5"/>
  <c r="E214" i="5" s="1"/>
  <c r="F214" i="5"/>
  <c r="J214" i="5" s="1"/>
  <c r="G214" i="5"/>
  <c r="A215" i="5"/>
  <c r="B215" i="5"/>
  <c r="D215" i="5"/>
  <c r="E215" i="5" s="1"/>
  <c r="F215" i="5"/>
  <c r="J215" i="5" s="1"/>
  <c r="G215" i="5"/>
  <c r="A216" i="5"/>
  <c r="B216" i="5"/>
  <c r="D216" i="5"/>
  <c r="E216" i="5" s="1"/>
  <c r="F216" i="5"/>
  <c r="J216" i="5" s="1"/>
  <c r="G216" i="5"/>
  <c r="A217" i="5"/>
  <c r="B217" i="5"/>
  <c r="D217" i="5"/>
  <c r="E217" i="5" s="1"/>
  <c r="F217" i="5"/>
  <c r="J217" i="5" s="1"/>
  <c r="G217" i="5"/>
  <c r="A218" i="5"/>
  <c r="B218" i="5"/>
  <c r="D218" i="5"/>
  <c r="E218" i="5" s="1"/>
  <c r="F218" i="5"/>
  <c r="J218" i="5" s="1"/>
  <c r="G218" i="5"/>
  <c r="A219" i="5"/>
  <c r="B219" i="5"/>
  <c r="D219" i="5"/>
  <c r="E219" i="5" s="1"/>
  <c r="F219" i="5"/>
  <c r="G219" i="5"/>
  <c r="A220" i="5"/>
  <c r="B220" i="5"/>
  <c r="D220" i="5"/>
  <c r="E220" i="5" s="1"/>
  <c r="F220" i="5"/>
  <c r="J220" i="5" s="1"/>
  <c r="G220" i="5"/>
  <c r="A221" i="5"/>
  <c r="B221" i="5"/>
  <c r="D221" i="5"/>
  <c r="F221" i="5"/>
  <c r="G221" i="5"/>
  <c r="A222" i="5"/>
  <c r="B222" i="5"/>
  <c r="D222" i="5"/>
  <c r="E222" i="5" s="1"/>
  <c r="F222" i="5"/>
  <c r="J222" i="5" s="1"/>
  <c r="G222" i="5"/>
  <c r="A223" i="5"/>
  <c r="B223" i="5"/>
  <c r="D223" i="5"/>
  <c r="E223" i="5" s="1"/>
  <c r="F223" i="5"/>
  <c r="J223" i="5" s="1"/>
  <c r="G223" i="5"/>
  <c r="A224" i="5"/>
  <c r="B224" i="5"/>
  <c r="D224" i="5"/>
  <c r="E224" i="5" s="1"/>
  <c r="F224" i="5"/>
  <c r="J224" i="5" s="1"/>
  <c r="G224" i="5"/>
  <c r="A225" i="5"/>
  <c r="B225" i="5"/>
  <c r="D225" i="5"/>
  <c r="E225" i="5" s="1"/>
  <c r="F225" i="5"/>
  <c r="G225" i="5"/>
  <c r="A226" i="5"/>
  <c r="B226" i="5"/>
  <c r="D226" i="5"/>
  <c r="E226" i="5" s="1"/>
  <c r="F226" i="5"/>
  <c r="J226" i="5" s="1"/>
  <c r="G226" i="5"/>
  <c r="A227" i="5"/>
  <c r="B227" i="5"/>
  <c r="D227" i="5"/>
  <c r="E227" i="5" s="1"/>
  <c r="F227" i="5"/>
  <c r="J227" i="5" s="1"/>
  <c r="G227" i="5"/>
  <c r="A228" i="5"/>
  <c r="B228" i="5"/>
  <c r="D228" i="5"/>
  <c r="E228" i="5" s="1"/>
  <c r="F228" i="5"/>
  <c r="J228" i="5" s="1"/>
  <c r="G228" i="5"/>
  <c r="A229" i="5"/>
  <c r="B229" i="5"/>
  <c r="D229" i="5"/>
  <c r="E229" i="5" s="1"/>
  <c r="F229" i="5"/>
  <c r="J229" i="5" s="1"/>
  <c r="G229" i="5"/>
  <c r="A230" i="5"/>
  <c r="B230" i="5"/>
  <c r="D230" i="5"/>
  <c r="E230" i="5" s="1"/>
  <c r="F230" i="5"/>
  <c r="J230" i="5" s="1"/>
  <c r="G230" i="5"/>
  <c r="A231" i="5"/>
  <c r="B231" i="5"/>
  <c r="D231" i="5"/>
  <c r="E231" i="5" s="1"/>
  <c r="F231" i="5"/>
  <c r="J231" i="5" s="1"/>
  <c r="G231" i="5"/>
  <c r="A232" i="5"/>
  <c r="B232" i="5"/>
  <c r="D232" i="5"/>
  <c r="E232" i="5" s="1"/>
  <c r="F232" i="5"/>
  <c r="J232" i="5" s="1"/>
  <c r="G232" i="5"/>
  <c r="A233" i="5"/>
  <c r="B233" i="5"/>
  <c r="D233" i="5"/>
  <c r="E233" i="5" s="1"/>
  <c r="F233" i="5"/>
  <c r="G233" i="5"/>
  <c r="A234" i="5"/>
  <c r="B234" i="5"/>
  <c r="D234" i="5"/>
  <c r="E234" i="5" s="1"/>
  <c r="F234" i="5"/>
  <c r="J234" i="5" s="1"/>
  <c r="G234" i="5"/>
  <c r="A235" i="5"/>
  <c r="B235" i="5"/>
  <c r="D235" i="5"/>
  <c r="E235" i="5" s="1"/>
  <c r="F235" i="5"/>
  <c r="J235" i="5" s="1"/>
  <c r="G235" i="5"/>
  <c r="A236" i="5"/>
  <c r="B236" i="5"/>
  <c r="D236" i="5"/>
  <c r="E236" i="5" s="1"/>
  <c r="F236" i="5"/>
  <c r="J236" i="5" s="1"/>
  <c r="G236" i="5"/>
  <c r="A237" i="5"/>
  <c r="B237" i="5"/>
  <c r="D237" i="5"/>
  <c r="E237" i="5" s="1"/>
  <c r="F237" i="5"/>
  <c r="J237" i="5" s="1"/>
  <c r="G237" i="5"/>
  <c r="A238" i="5"/>
  <c r="B238" i="5"/>
  <c r="D238" i="5"/>
  <c r="E238" i="5" s="1"/>
  <c r="F238" i="5"/>
  <c r="J238" i="5" s="1"/>
  <c r="G238" i="5"/>
  <c r="A239" i="5"/>
  <c r="B239" i="5"/>
  <c r="D239" i="5"/>
  <c r="E239" i="5" s="1"/>
  <c r="F239" i="5"/>
  <c r="J239" i="5" s="1"/>
  <c r="G239" i="5"/>
  <c r="A240" i="5"/>
  <c r="B240" i="5"/>
  <c r="D240" i="5"/>
  <c r="E240" i="5" s="1"/>
  <c r="F240" i="5"/>
  <c r="J240" i="5" s="1"/>
  <c r="G240" i="5"/>
  <c r="A241" i="5"/>
  <c r="B241" i="5"/>
  <c r="D241" i="5"/>
  <c r="E241" i="5" s="1"/>
  <c r="F241" i="5"/>
  <c r="G241" i="5"/>
  <c r="A242" i="5"/>
  <c r="B242" i="5"/>
  <c r="D242" i="5"/>
  <c r="E242" i="5" s="1"/>
  <c r="F242" i="5"/>
  <c r="J242" i="5" s="1"/>
  <c r="G242" i="5"/>
  <c r="A243" i="5"/>
  <c r="B243" i="5"/>
  <c r="D243" i="5"/>
  <c r="E243" i="5" s="1"/>
  <c r="F243" i="5"/>
  <c r="G243" i="5"/>
  <c r="A244" i="5"/>
  <c r="B244" i="5"/>
  <c r="D244" i="5"/>
  <c r="E244" i="5" s="1"/>
  <c r="F244" i="5"/>
  <c r="G244" i="5"/>
  <c r="A245" i="5"/>
  <c r="B245" i="5"/>
  <c r="D245" i="5"/>
  <c r="E245" i="5" s="1"/>
  <c r="F245" i="5"/>
  <c r="J245" i="5" s="1"/>
  <c r="G245" i="5"/>
  <c r="A246" i="5"/>
  <c r="B246" i="5"/>
  <c r="D246" i="5"/>
  <c r="E246" i="5" s="1"/>
  <c r="F246" i="5"/>
  <c r="J246" i="5" s="1"/>
  <c r="G246" i="5"/>
  <c r="A247" i="5"/>
  <c r="B247" i="5"/>
  <c r="D247" i="5"/>
  <c r="E247" i="5" s="1"/>
  <c r="F247" i="5"/>
  <c r="G247" i="5"/>
  <c r="A248" i="5"/>
  <c r="B248" i="5"/>
  <c r="D248" i="5"/>
  <c r="E248" i="5" s="1"/>
  <c r="F248" i="5"/>
  <c r="J248" i="5" s="1"/>
  <c r="G248" i="5"/>
  <c r="A249" i="5"/>
  <c r="B249" i="5"/>
  <c r="D249" i="5"/>
  <c r="E249" i="5" s="1"/>
  <c r="F249" i="5"/>
  <c r="G249" i="5"/>
  <c r="A250" i="5"/>
  <c r="B250" i="5"/>
  <c r="D250" i="5"/>
  <c r="F250" i="5"/>
  <c r="J250" i="5" s="1"/>
  <c r="G250" i="5"/>
  <c r="A251" i="5"/>
  <c r="B251" i="5"/>
  <c r="D251" i="5"/>
  <c r="E251" i="5" s="1"/>
  <c r="F251" i="5"/>
  <c r="J251" i="5" s="1"/>
  <c r="G251" i="5"/>
  <c r="A252" i="5"/>
  <c r="B252" i="5"/>
  <c r="D252" i="5"/>
  <c r="E252" i="5" s="1"/>
  <c r="F252" i="5"/>
  <c r="J252" i="5" s="1"/>
  <c r="G252" i="5"/>
  <c r="A253" i="5"/>
  <c r="B253" i="5"/>
  <c r="D253" i="5"/>
  <c r="E253" i="5" s="1"/>
  <c r="F253" i="5"/>
  <c r="J253" i="5" s="1"/>
  <c r="G253" i="5"/>
  <c r="A254" i="5"/>
  <c r="B254" i="5"/>
  <c r="D254" i="5"/>
  <c r="E254" i="5" s="1"/>
  <c r="F254" i="5"/>
  <c r="J254" i="5" s="1"/>
  <c r="G254" i="5"/>
  <c r="A255" i="5"/>
  <c r="B255" i="5"/>
  <c r="D255" i="5"/>
  <c r="E255" i="5" s="1"/>
  <c r="F255" i="5"/>
  <c r="J255" i="5" s="1"/>
  <c r="G255" i="5"/>
  <c r="A256" i="5"/>
  <c r="B256" i="5"/>
  <c r="D256" i="5"/>
  <c r="E256" i="5" s="1"/>
  <c r="F256" i="5"/>
  <c r="J256" i="5" s="1"/>
  <c r="G256" i="5"/>
  <c r="A257" i="5"/>
  <c r="B257" i="5"/>
  <c r="D257" i="5"/>
  <c r="E257" i="5" s="1"/>
  <c r="F257" i="5"/>
  <c r="G257" i="5"/>
  <c r="A258" i="5"/>
  <c r="B258" i="5"/>
  <c r="D258" i="5"/>
  <c r="E258" i="5" s="1"/>
  <c r="F258" i="5"/>
  <c r="J258" i="5" s="1"/>
  <c r="G258" i="5"/>
  <c r="A259" i="5"/>
  <c r="B259" i="5"/>
  <c r="D259" i="5"/>
  <c r="E259" i="5" s="1"/>
  <c r="F259" i="5"/>
  <c r="J259" i="5" s="1"/>
  <c r="G259" i="5"/>
  <c r="A260" i="5"/>
  <c r="B260" i="5"/>
  <c r="D260" i="5"/>
  <c r="E260" i="5" s="1"/>
  <c r="F260" i="5"/>
  <c r="J260" i="5" s="1"/>
  <c r="G260" i="5"/>
  <c r="A261" i="5"/>
  <c r="B261" i="5"/>
  <c r="D261" i="5"/>
  <c r="E261" i="5" s="1"/>
  <c r="F261" i="5"/>
  <c r="J261" i="5" s="1"/>
  <c r="G261" i="5"/>
  <c r="A262" i="5"/>
  <c r="B262" i="5"/>
  <c r="D262" i="5"/>
  <c r="E262" i="5" s="1"/>
  <c r="F262" i="5"/>
  <c r="J262" i="5" s="1"/>
  <c r="G262" i="5"/>
  <c r="A263" i="5"/>
  <c r="B263" i="5"/>
  <c r="D263" i="5"/>
  <c r="E263" i="5" s="1"/>
  <c r="F263" i="5"/>
  <c r="J263" i="5" s="1"/>
  <c r="G263" i="5"/>
  <c r="A264" i="5"/>
  <c r="B264" i="5"/>
  <c r="D264" i="5"/>
  <c r="E264" i="5" s="1"/>
  <c r="F264" i="5"/>
  <c r="J264" i="5" s="1"/>
  <c r="G264" i="5"/>
  <c r="A265" i="5"/>
  <c r="B265" i="5"/>
  <c r="D265" i="5"/>
  <c r="F265" i="5"/>
  <c r="G265" i="5"/>
  <c r="A266" i="5"/>
  <c r="B266" i="5"/>
  <c r="D266" i="5"/>
  <c r="E266" i="5" s="1"/>
  <c r="F266" i="5"/>
  <c r="J266" i="5" s="1"/>
  <c r="G266" i="5"/>
  <c r="A267" i="5"/>
  <c r="B267" i="5"/>
  <c r="D267" i="5"/>
  <c r="E267" i="5" s="1"/>
  <c r="F267" i="5"/>
  <c r="J267" i="5" s="1"/>
  <c r="G267" i="5"/>
  <c r="A268" i="5"/>
  <c r="B268" i="5"/>
  <c r="D268" i="5"/>
  <c r="E268" i="5" s="1"/>
  <c r="F268" i="5"/>
  <c r="J268" i="5" s="1"/>
  <c r="G268" i="5"/>
  <c r="A269" i="5"/>
  <c r="B269" i="5"/>
  <c r="D269" i="5"/>
  <c r="E269" i="5" s="1"/>
  <c r="F269" i="5"/>
  <c r="J269" i="5" s="1"/>
  <c r="G269" i="5"/>
  <c r="A270" i="5"/>
  <c r="B270" i="5"/>
  <c r="D270" i="5"/>
  <c r="E270" i="5" s="1"/>
  <c r="F270" i="5"/>
  <c r="J270" i="5" s="1"/>
  <c r="G270" i="5"/>
  <c r="A271" i="5"/>
  <c r="B271" i="5"/>
  <c r="D271" i="5"/>
  <c r="E271" i="5" s="1"/>
  <c r="F271" i="5"/>
  <c r="J271" i="5" s="1"/>
  <c r="G271" i="5"/>
  <c r="A272" i="5"/>
  <c r="B272" i="5"/>
  <c r="D272" i="5"/>
  <c r="E272" i="5" s="1"/>
  <c r="F272" i="5"/>
  <c r="G272" i="5"/>
  <c r="A273" i="5"/>
  <c r="B273" i="5"/>
  <c r="D273" i="5"/>
  <c r="E273" i="5" s="1"/>
  <c r="F273" i="5"/>
  <c r="G273" i="5"/>
  <c r="A274" i="5"/>
  <c r="B274" i="5"/>
  <c r="D274" i="5"/>
  <c r="E274" i="5" s="1"/>
  <c r="F274" i="5"/>
  <c r="J274" i="5" s="1"/>
  <c r="G274" i="5"/>
  <c r="A275" i="5"/>
  <c r="B275" i="5"/>
  <c r="D275" i="5"/>
  <c r="E275" i="5" s="1"/>
  <c r="F275" i="5"/>
  <c r="J275" i="5" s="1"/>
  <c r="G275" i="5"/>
  <c r="A276" i="5"/>
  <c r="B276" i="5"/>
  <c r="D276" i="5"/>
  <c r="E276" i="5" s="1"/>
  <c r="F276" i="5"/>
  <c r="J276" i="5" s="1"/>
  <c r="G276" i="5"/>
  <c r="A277" i="5"/>
  <c r="B277" i="5"/>
  <c r="D277" i="5"/>
  <c r="E277" i="5" s="1"/>
  <c r="F277" i="5"/>
  <c r="J277" i="5" s="1"/>
  <c r="G277" i="5"/>
  <c r="A278" i="5"/>
  <c r="B278" i="5"/>
  <c r="D278" i="5"/>
  <c r="E278" i="5" s="1"/>
  <c r="F278" i="5"/>
  <c r="J278" i="5" s="1"/>
  <c r="G278" i="5"/>
  <c r="A279" i="5"/>
  <c r="B279" i="5"/>
  <c r="D279" i="5"/>
  <c r="E279" i="5" s="1"/>
  <c r="F279" i="5"/>
  <c r="J279" i="5" s="1"/>
  <c r="G279" i="5"/>
  <c r="A280" i="5"/>
  <c r="B280" i="5"/>
  <c r="D280" i="5"/>
  <c r="E280" i="5" s="1"/>
  <c r="F280" i="5"/>
  <c r="J280" i="5" s="1"/>
  <c r="G280" i="5"/>
  <c r="A281" i="5"/>
  <c r="B281" i="5"/>
  <c r="D281" i="5"/>
  <c r="E281" i="5" s="1"/>
  <c r="F281" i="5"/>
  <c r="G281" i="5"/>
  <c r="A282" i="5"/>
  <c r="B282" i="5"/>
  <c r="D282" i="5"/>
  <c r="E282" i="5" s="1"/>
  <c r="F282" i="5"/>
  <c r="J282" i="5" s="1"/>
  <c r="G282" i="5"/>
  <c r="A283" i="5"/>
  <c r="B283" i="5"/>
  <c r="D283" i="5"/>
  <c r="E283" i="5" s="1"/>
  <c r="F283" i="5"/>
  <c r="G283" i="5"/>
  <c r="A284" i="5"/>
  <c r="B284" i="5"/>
  <c r="D284" i="5"/>
  <c r="E284" i="5" s="1"/>
  <c r="F284" i="5"/>
  <c r="G284" i="5"/>
  <c r="A285" i="5"/>
  <c r="B285" i="5"/>
  <c r="D285" i="5"/>
  <c r="E285" i="5" s="1"/>
  <c r="F285" i="5"/>
  <c r="J285" i="5" s="1"/>
  <c r="G285" i="5"/>
  <c r="A286" i="5"/>
  <c r="B286" i="5"/>
  <c r="D286" i="5"/>
  <c r="E286" i="5" s="1"/>
  <c r="F286" i="5"/>
  <c r="G286" i="5"/>
  <c r="A287" i="5"/>
  <c r="B287" i="5"/>
  <c r="D287" i="5"/>
  <c r="E287" i="5" s="1"/>
  <c r="F287" i="5"/>
  <c r="G287" i="5"/>
  <c r="A288" i="5"/>
  <c r="B288" i="5"/>
  <c r="D288" i="5"/>
  <c r="E288" i="5" s="1"/>
  <c r="F288" i="5"/>
  <c r="J288" i="5" s="1"/>
  <c r="G288" i="5"/>
  <c r="A289" i="5"/>
  <c r="B289" i="5"/>
  <c r="D289" i="5"/>
  <c r="E289" i="5" s="1"/>
  <c r="F289" i="5"/>
  <c r="J289" i="5" s="1"/>
  <c r="G289" i="5"/>
  <c r="A290" i="5"/>
  <c r="B290" i="5"/>
  <c r="D290" i="5"/>
  <c r="E290" i="5" s="1"/>
  <c r="F290" i="5"/>
  <c r="J290" i="5" s="1"/>
  <c r="G290" i="5"/>
  <c r="A291" i="5"/>
  <c r="B291" i="5"/>
  <c r="D291" i="5"/>
  <c r="E291" i="5" s="1"/>
  <c r="F291" i="5"/>
  <c r="G291" i="5"/>
  <c r="A292" i="5"/>
  <c r="B292" i="5"/>
  <c r="D292" i="5"/>
  <c r="E292" i="5" s="1"/>
  <c r="F292" i="5"/>
  <c r="J292" i="5" s="1"/>
  <c r="G292" i="5"/>
  <c r="A293" i="5"/>
  <c r="B293" i="5"/>
  <c r="D293" i="5"/>
  <c r="E293" i="5" s="1"/>
  <c r="F293" i="5"/>
  <c r="G293" i="5"/>
  <c r="A294" i="5"/>
  <c r="B294" i="5"/>
  <c r="D294" i="5"/>
  <c r="E294" i="5" s="1"/>
  <c r="F294" i="5"/>
  <c r="J294" i="5" s="1"/>
  <c r="G294" i="5"/>
  <c r="A295" i="5"/>
  <c r="B295" i="5"/>
  <c r="D295" i="5"/>
  <c r="E295" i="5" s="1"/>
  <c r="F295" i="5"/>
  <c r="J295" i="5" s="1"/>
  <c r="G295" i="5"/>
  <c r="A296" i="5"/>
  <c r="B296" i="5"/>
  <c r="D296" i="5"/>
  <c r="E296" i="5" s="1"/>
  <c r="F296" i="5"/>
  <c r="J296" i="5" s="1"/>
  <c r="G296" i="5"/>
  <c r="A297" i="5"/>
  <c r="B297" i="5"/>
  <c r="D297" i="5"/>
  <c r="E297" i="5" s="1"/>
  <c r="F297" i="5"/>
  <c r="G297" i="5"/>
  <c r="A298" i="5"/>
  <c r="B298" i="5"/>
  <c r="D298" i="5"/>
  <c r="E298" i="5" s="1"/>
  <c r="F298" i="5"/>
  <c r="J298" i="5" s="1"/>
  <c r="G298" i="5"/>
  <c r="A299" i="5"/>
  <c r="B299" i="5"/>
  <c r="D299" i="5"/>
  <c r="E299" i="5" s="1"/>
  <c r="F299" i="5"/>
  <c r="J299" i="5" s="1"/>
  <c r="G299" i="5"/>
  <c r="A300" i="5"/>
  <c r="B300" i="5"/>
  <c r="D300" i="5"/>
  <c r="E300" i="5" s="1"/>
  <c r="F300" i="5"/>
  <c r="G300" i="5"/>
  <c r="A301" i="5"/>
  <c r="B301" i="5"/>
  <c r="D301" i="5"/>
  <c r="E301" i="5" s="1"/>
  <c r="F301" i="5"/>
  <c r="J301" i="5" s="1"/>
  <c r="G301" i="5"/>
  <c r="A302" i="5"/>
  <c r="B302" i="5"/>
  <c r="D302" i="5"/>
  <c r="E302" i="5" s="1"/>
  <c r="F302" i="5"/>
  <c r="G302" i="5"/>
  <c r="A303" i="5"/>
  <c r="B303" i="5"/>
  <c r="D303" i="5"/>
  <c r="E303" i="5" s="1"/>
  <c r="F303" i="5"/>
  <c r="J303" i="5" s="1"/>
  <c r="G303" i="5"/>
  <c r="A304" i="5"/>
  <c r="B304" i="5"/>
  <c r="D304" i="5"/>
  <c r="E304" i="5" s="1"/>
  <c r="F304" i="5"/>
  <c r="G304" i="5"/>
  <c r="A305" i="5"/>
  <c r="B305" i="5"/>
  <c r="D305" i="5"/>
  <c r="E305" i="5" s="1"/>
  <c r="F305" i="5"/>
  <c r="G305" i="5"/>
  <c r="A306" i="5"/>
  <c r="B306" i="5"/>
  <c r="D306" i="5"/>
  <c r="E306" i="5" s="1"/>
  <c r="F306" i="5"/>
  <c r="J306" i="5" s="1"/>
  <c r="G306" i="5"/>
  <c r="A307" i="5"/>
  <c r="B307" i="5"/>
  <c r="D307" i="5"/>
  <c r="E307" i="5" s="1"/>
  <c r="F307" i="5"/>
  <c r="J307" i="5" s="1"/>
  <c r="G307" i="5"/>
  <c r="A308" i="5"/>
  <c r="B308" i="5"/>
  <c r="D308" i="5"/>
  <c r="E308" i="5" s="1"/>
  <c r="F308" i="5"/>
  <c r="J308" i="5" s="1"/>
  <c r="G308" i="5"/>
  <c r="A309" i="5"/>
  <c r="B309" i="5"/>
  <c r="D309" i="5"/>
  <c r="E309" i="5" s="1"/>
  <c r="F309" i="5"/>
  <c r="J309" i="5" s="1"/>
  <c r="G309" i="5"/>
  <c r="A310" i="5"/>
  <c r="B310" i="5"/>
  <c r="D310" i="5"/>
  <c r="E310" i="5" s="1"/>
  <c r="F310" i="5"/>
  <c r="J310" i="5" s="1"/>
  <c r="G310" i="5"/>
  <c r="A311" i="5"/>
  <c r="B311" i="5"/>
  <c r="D311" i="5"/>
  <c r="E311" i="5" s="1"/>
  <c r="F311" i="5"/>
  <c r="J311" i="5" s="1"/>
  <c r="G311" i="5"/>
  <c r="A312" i="5"/>
  <c r="B312" i="5"/>
  <c r="D312" i="5"/>
  <c r="E312" i="5" s="1"/>
  <c r="F312" i="5"/>
  <c r="G312" i="5"/>
  <c r="A313" i="5"/>
  <c r="B313" i="5"/>
  <c r="D313" i="5"/>
  <c r="E313" i="5" s="1"/>
  <c r="F313" i="5"/>
  <c r="G313" i="5"/>
  <c r="A314" i="5"/>
  <c r="B314" i="5"/>
  <c r="D314" i="5"/>
  <c r="E314" i="5" s="1"/>
  <c r="F314" i="5"/>
  <c r="J314" i="5" s="1"/>
  <c r="G314" i="5"/>
  <c r="A315" i="5"/>
  <c r="B315" i="5"/>
  <c r="D315" i="5"/>
  <c r="E315" i="5" s="1"/>
  <c r="F315" i="5"/>
  <c r="J315" i="5" s="1"/>
  <c r="G315" i="5"/>
  <c r="A316" i="5"/>
  <c r="B316" i="5"/>
  <c r="D316" i="5"/>
  <c r="E316" i="5" s="1"/>
  <c r="F316" i="5"/>
  <c r="J316" i="5" s="1"/>
  <c r="G316" i="5"/>
  <c r="A317" i="5"/>
  <c r="B317" i="5"/>
  <c r="D317" i="5"/>
  <c r="E317" i="5" s="1"/>
  <c r="F317" i="5"/>
  <c r="J317" i="5" s="1"/>
  <c r="G317" i="5"/>
  <c r="A318" i="5"/>
  <c r="B318" i="5"/>
  <c r="D318" i="5"/>
  <c r="E318" i="5" s="1"/>
  <c r="F318" i="5"/>
  <c r="J318" i="5" s="1"/>
  <c r="G318" i="5"/>
  <c r="A319" i="5"/>
  <c r="B319" i="5"/>
  <c r="D319" i="5"/>
  <c r="E319" i="5" s="1"/>
  <c r="F319" i="5"/>
  <c r="J319" i="5" s="1"/>
  <c r="G319" i="5"/>
  <c r="A320" i="5"/>
  <c r="B320" i="5"/>
  <c r="D320" i="5"/>
  <c r="E320" i="5" s="1"/>
  <c r="F320" i="5"/>
  <c r="J320" i="5" s="1"/>
  <c r="G320" i="5"/>
  <c r="A321" i="5"/>
  <c r="B321" i="5"/>
  <c r="D321" i="5"/>
  <c r="E321" i="5" s="1"/>
  <c r="F321" i="5"/>
  <c r="J321" i="5" s="1"/>
  <c r="G321" i="5"/>
  <c r="A322" i="5"/>
  <c r="B322" i="5"/>
  <c r="D322" i="5"/>
  <c r="E322" i="5" s="1"/>
  <c r="F322" i="5"/>
  <c r="J322" i="5" s="1"/>
  <c r="G322" i="5"/>
  <c r="A323" i="5"/>
  <c r="B323" i="5"/>
  <c r="D323" i="5"/>
  <c r="E323" i="5" s="1"/>
  <c r="F323" i="5"/>
  <c r="J323" i="5" s="1"/>
  <c r="G323" i="5"/>
  <c r="A324" i="5"/>
  <c r="B324" i="5"/>
  <c r="D324" i="5"/>
  <c r="E324" i="5" s="1"/>
  <c r="F324" i="5"/>
  <c r="J324" i="5" s="1"/>
  <c r="G324" i="5"/>
  <c r="A325" i="5"/>
  <c r="B325" i="5"/>
  <c r="D325" i="5"/>
  <c r="E325" i="5" s="1"/>
  <c r="F325" i="5"/>
  <c r="J325" i="5" s="1"/>
  <c r="G325" i="5"/>
  <c r="A326" i="5"/>
  <c r="B326" i="5"/>
  <c r="D326" i="5"/>
  <c r="E326" i="5" s="1"/>
  <c r="F326" i="5"/>
  <c r="J326" i="5" s="1"/>
  <c r="G326" i="5"/>
  <c r="A327" i="5"/>
  <c r="B327" i="5"/>
  <c r="D327" i="5"/>
  <c r="E327" i="5" s="1"/>
  <c r="F327" i="5"/>
  <c r="J327" i="5" s="1"/>
  <c r="G327" i="5"/>
  <c r="A328" i="5"/>
  <c r="B328" i="5"/>
  <c r="D328" i="5"/>
  <c r="E328" i="5" s="1"/>
  <c r="F328" i="5"/>
  <c r="J328" i="5" s="1"/>
  <c r="G328" i="5"/>
  <c r="A329" i="5"/>
  <c r="B329" i="5"/>
  <c r="D329" i="5"/>
  <c r="E329" i="5" s="1"/>
  <c r="F329" i="5"/>
  <c r="J329" i="5" s="1"/>
  <c r="G329" i="5"/>
  <c r="A330" i="5"/>
  <c r="B330" i="5"/>
  <c r="D330" i="5"/>
  <c r="E330" i="5" s="1"/>
  <c r="F330" i="5"/>
  <c r="J330" i="5" s="1"/>
  <c r="G330" i="5"/>
  <c r="A331" i="5"/>
  <c r="B331" i="5"/>
  <c r="D331" i="5"/>
  <c r="E331" i="5" s="1"/>
  <c r="F331" i="5"/>
  <c r="J331" i="5" s="1"/>
  <c r="G331" i="5"/>
  <c r="A332" i="5"/>
  <c r="B332" i="5"/>
  <c r="D332" i="5"/>
  <c r="E332" i="5" s="1"/>
  <c r="F332" i="5"/>
  <c r="G332" i="5"/>
  <c r="A333" i="5"/>
  <c r="B333" i="5"/>
  <c r="D333" i="5"/>
  <c r="E333" i="5" s="1"/>
  <c r="F333" i="5"/>
  <c r="J333" i="5" s="1"/>
  <c r="G333" i="5"/>
  <c r="A334" i="5"/>
  <c r="B334" i="5"/>
  <c r="D334" i="5"/>
  <c r="E334" i="5" s="1"/>
  <c r="F334" i="5"/>
  <c r="J334" i="5" s="1"/>
  <c r="G334" i="5"/>
  <c r="A335" i="5"/>
  <c r="B335" i="5"/>
  <c r="D335" i="5"/>
  <c r="E335" i="5" s="1"/>
  <c r="F335" i="5"/>
  <c r="J335" i="5" s="1"/>
  <c r="G335" i="5"/>
  <c r="A336" i="5"/>
  <c r="B336" i="5"/>
  <c r="D336" i="5"/>
  <c r="E336" i="5" s="1"/>
  <c r="F336" i="5"/>
  <c r="G336" i="5"/>
  <c r="A337" i="5"/>
  <c r="B337" i="5"/>
  <c r="D337" i="5"/>
  <c r="E337" i="5" s="1"/>
  <c r="F337" i="5"/>
  <c r="J337" i="5" s="1"/>
  <c r="G337" i="5"/>
  <c r="A338" i="5"/>
  <c r="B338" i="5"/>
  <c r="D338" i="5"/>
  <c r="E338" i="5" s="1"/>
  <c r="F338" i="5"/>
  <c r="J338" i="5" s="1"/>
  <c r="G338" i="5"/>
  <c r="A339" i="5"/>
  <c r="B339" i="5"/>
  <c r="D339" i="5"/>
  <c r="E339" i="5" s="1"/>
  <c r="F339" i="5"/>
  <c r="J339" i="5" s="1"/>
  <c r="G339" i="5"/>
  <c r="A340" i="5"/>
  <c r="B340" i="5"/>
  <c r="D340" i="5"/>
  <c r="E340" i="5" s="1"/>
  <c r="F340" i="5"/>
  <c r="J340" i="5" s="1"/>
  <c r="G340" i="5"/>
  <c r="A341" i="5"/>
  <c r="B341" i="5"/>
  <c r="D341" i="5"/>
  <c r="E341" i="5" s="1"/>
  <c r="F341" i="5"/>
  <c r="J341" i="5" s="1"/>
  <c r="G341" i="5"/>
  <c r="A342" i="5"/>
  <c r="B342" i="5"/>
  <c r="D342" i="5"/>
  <c r="E342" i="5" s="1"/>
  <c r="F342" i="5"/>
  <c r="J342" i="5" s="1"/>
  <c r="G342" i="5"/>
  <c r="A343" i="5"/>
  <c r="B343" i="5"/>
  <c r="D343" i="5"/>
  <c r="E343" i="5" s="1"/>
  <c r="F343" i="5"/>
  <c r="J343" i="5" s="1"/>
  <c r="G343" i="5"/>
  <c r="A344" i="5"/>
  <c r="B344" i="5"/>
  <c r="D344" i="5"/>
  <c r="E344" i="5" s="1"/>
  <c r="F344" i="5"/>
  <c r="J344" i="5" s="1"/>
  <c r="G344" i="5"/>
  <c r="A345" i="5"/>
  <c r="B345" i="5"/>
  <c r="D345" i="5"/>
  <c r="E345" i="5" s="1"/>
  <c r="F345" i="5"/>
  <c r="J345" i="5" s="1"/>
  <c r="G345" i="5"/>
  <c r="A346" i="5"/>
  <c r="B346" i="5"/>
  <c r="D346" i="5"/>
  <c r="E346" i="5" s="1"/>
  <c r="F346" i="5"/>
  <c r="J346" i="5" s="1"/>
  <c r="G346" i="5"/>
  <c r="A347" i="5"/>
  <c r="B347" i="5"/>
  <c r="D347" i="5"/>
  <c r="E347" i="5" s="1"/>
  <c r="F347" i="5"/>
  <c r="J347" i="5" s="1"/>
  <c r="G347" i="5"/>
  <c r="A348" i="5"/>
  <c r="B348" i="5"/>
  <c r="D348" i="5"/>
  <c r="E348" i="5" s="1"/>
  <c r="F348" i="5"/>
  <c r="J348" i="5" s="1"/>
  <c r="G348" i="5"/>
  <c r="A349" i="5"/>
  <c r="B349" i="5"/>
  <c r="D349" i="5"/>
  <c r="E349" i="5" s="1"/>
  <c r="F349" i="5"/>
  <c r="G349" i="5"/>
  <c r="A350" i="5"/>
  <c r="B350" i="5"/>
  <c r="D350" i="5"/>
  <c r="E350" i="5" s="1"/>
  <c r="F350" i="5"/>
  <c r="J350" i="5" s="1"/>
  <c r="G350" i="5"/>
  <c r="A351" i="5"/>
  <c r="B351" i="5"/>
  <c r="D351" i="5"/>
  <c r="E351" i="5" s="1"/>
  <c r="F351" i="5"/>
  <c r="G351" i="5"/>
  <c r="A352" i="5"/>
  <c r="B352" i="5"/>
  <c r="D352" i="5"/>
  <c r="E352" i="5" s="1"/>
  <c r="F352" i="5"/>
  <c r="J352" i="5" s="1"/>
  <c r="G352" i="5"/>
  <c r="A353" i="5"/>
  <c r="B353" i="5"/>
  <c r="D353" i="5"/>
  <c r="E353" i="5" s="1"/>
  <c r="F353" i="5"/>
  <c r="J353" i="5" s="1"/>
  <c r="G353" i="5"/>
  <c r="A354" i="5"/>
  <c r="B354" i="5"/>
  <c r="D354" i="5"/>
  <c r="E354" i="5" s="1"/>
  <c r="F354" i="5"/>
  <c r="J354" i="5" s="1"/>
  <c r="G354" i="5"/>
  <c r="A355" i="5"/>
  <c r="B355" i="5"/>
  <c r="D355" i="5"/>
  <c r="E355" i="5" s="1"/>
  <c r="F355" i="5"/>
  <c r="J355" i="5" s="1"/>
  <c r="G355" i="5"/>
  <c r="A356" i="5"/>
  <c r="B356" i="5"/>
  <c r="D356" i="5"/>
  <c r="E356" i="5" s="1"/>
  <c r="F356" i="5"/>
  <c r="J356" i="5" s="1"/>
  <c r="G356" i="5"/>
  <c r="A357" i="5"/>
  <c r="B357" i="5"/>
  <c r="D357" i="5"/>
  <c r="E357" i="5" s="1"/>
  <c r="F357" i="5"/>
  <c r="G357" i="5"/>
  <c r="A358" i="5"/>
  <c r="B358" i="5"/>
  <c r="D358" i="5"/>
  <c r="E358" i="5" s="1"/>
  <c r="F358" i="5"/>
  <c r="J358" i="5" s="1"/>
  <c r="G358" i="5"/>
  <c r="A359" i="5"/>
  <c r="B359" i="5"/>
  <c r="D359" i="5"/>
  <c r="E359" i="5" s="1"/>
  <c r="F359" i="5"/>
  <c r="J359" i="5" s="1"/>
  <c r="G359" i="5"/>
  <c r="A360" i="5"/>
  <c r="B360" i="5"/>
  <c r="D360" i="5"/>
  <c r="E360" i="5" s="1"/>
  <c r="F360" i="5"/>
  <c r="G360" i="5"/>
  <c r="A361" i="5"/>
  <c r="B361" i="5"/>
  <c r="D361" i="5"/>
  <c r="E361" i="5" s="1"/>
  <c r="F361" i="5"/>
  <c r="J361" i="5" s="1"/>
  <c r="G361" i="5"/>
  <c r="A362" i="5"/>
  <c r="B362" i="5"/>
  <c r="D362" i="5"/>
  <c r="E362" i="5" s="1"/>
  <c r="F362" i="5"/>
  <c r="J362" i="5" s="1"/>
  <c r="G362" i="5"/>
  <c r="A363" i="5"/>
  <c r="B363" i="5"/>
  <c r="D363" i="5"/>
  <c r="E363" i="5" s="1"/>
  <c r="F363" i="5"/>
  <c r="J363" i="5" s="1"/>
  <c r="G363" i="5"/>
  <c r="A364" i="5"/>
  <c r="B364" i="5"/>
  <c r="D364" i="5"/>
  <c r="E364" i="5" s="1"/>
  <c r="F364" i="5"/>
  <c r="J364" i="5" s="1"/>
  <c r="G364" i="5"/>
  <c r="A365" i="5"/>
  <c r="B365" i="5"/>
  <c r="D365" i="5"/>
  <c r="E365" i="5" s="1"/>
  <c r="F365" i="5"/>
  <c r="J365" i="5" s="1"/>
  <c r="G365" i="5"/>
  <c r="A366" i="5"/>
  <c r="B366" i="5"/>
  <c r="D366" i="5"/>
  <c r="E366" i="5" s="1"/>
  <c r="F366" i="5"/>
  <c r="J366" i="5" s="1"/>
  <c r="G366" i="5"/>
  <c r="A367" i="5"/>
  <c r="B367" i="5"/>
  <c r="D367" i="5"/>
  <c r="E367" i="5" s="1"/>
  <c r="F367" i="5"/>
  <c r="J367" i="5" s="1"/>
  <c r="G367" i="5"/>
  <c r="A368" i="5"/>
  <c r="B368" i="5"/>
  <c r="D368" i="5"/>
  <c r="E368" i="5" s="1"/>
  <c r="F368" i="5"/>
  <c r="G368" i="5"/>
  <c r="A369" i="5"/>
  <c r="B369" i="5"/>
  <c r="D369" i="5"/>
  <c r="E369" i="5" s="1"/>
  <c r="F369" i="5"/>
  <c r="J369" i="5" s="1"/>
  <c r="G369" i="5"/>
  <c r="A370" i="5"/>
  <c r="B370" i="5"/>
  <c r="D370" i="5"/>
  <c r="E370" i="5" s="1"/>
  <c r="F370" i="5"/>
  <c r="G370" i="5"/>
  <c r="A371" i="5"/>
  <c r="B371" i="5"/>
  <c r="D371" i="5"/>
  <c r="E371" i="5" s="1"/>
  <c r="F371" i="5"/>
  <c r="G371" i="5"/>
  <c r="A372" i="5"/>
  <c r="B372" i="5"/>
  <c r="D372" i="5"/>
  <c r="E372" i="5" s="1"/>
  <c r="F372" i="5"/>
  <c r="G372" i="5"/>
  <c r="A373" i="5"/>
  <c r="B373" i="5"/>
  <c r="D373" i="5"/>
  <c r="E373" i="5" s="1"/>
  <c r="F373" i="5"/>
  <c r="G373" i="5"/>
  <c r="A374" i="5"/>
  <c r="B374" i="5"/>
  <c r="D374" i="5"/>
  <c r="E374" i="5" s="1"/>
  <c r="F374" i="5"/>
  <c r="J374" i="5" s="1"/>
  <c r="G374" i="5"/>
  <c r="A375" i="5"/>
  <c r="B375" i="5"/>
  <c r="D375" i="5"/>
  <c r="E375" i="5" s="1"/>
  <c r="F375" i="5"/>
  <c r="G375" i="5"/>
  <c r="A376" i="5"/>
  <c r="B376" i="5"/>
  <c r="D376" i="5"/>
  <c r="E376" i="5" s="1"/>
  <c r="F376" i="5"/>
  <c r="J376" i="5" s="1"/>
  <c r="G376" i="5"/>
  <c r="A377" i="5"/>
  <c r="B377" i="5"/>
  <c r="D377" i="5"/>
  <c r="E377" i="5" s="1"/>
  <c r="F377" i="5"/>
  <c r="J377" i="5" s="1"/>
  <c r="G377" i="5"/>
  <c r="A378" i="5"/>
  <c r="B378" i="5"/>
  <c r="D378" i="5"/>
  <c r="E378" i="5" s="1"/>
  <c r="F378" i="5"/>
  <c r="J378" i="5" s="1"/>
  <c r="G378" i="5"/>
  <c r="A379" i="5"/>
  <c r="B379" i="5"/>
  <c r="D379" i="5"/>
  <c r="E379" i="5" s="1"/>
  <c r="F379" i="5"/>
  <c r="J379" i="5" s="1"/>
  <c r="G379" i="5"/>
  <c r="A380" i="5"/>
  <c r="B380" i="5"/>
  <c r="D380" i="5"/>
  <c r="E380" i="5" s="1"/>
  <c r="F380" i="5"/>
  <c r="J380" i="5" s="1"/>
  <c r="G380" i="5"/>
  <c r="A381" i="5"/>
  <c r="B381" i="5"/>
  <c r="D381" i="5"/>
  <c r="E381" i="5" s="1"/>
  <c r="F381" i="5"/>
  <c r="J381" i="5" s="1"/>
  <c r="G381" i="5"/>
  <c r="A382" i="5"/>
  <c r="B382" i="5"/>
  <c r="D382" i="5"/>
  <c r="E382" i="5" s="1"/>
  <c r="F382" i="5"/>
  <c r="J382" i="5" s="1"/>
  <c r="G382" i="5"/>
  <c r="A383" i="5"/>
  <c r="B383" i="5"/>
  <c r="D383" i="5"/>
  <c r="E383" i="5" s="1"/>
  <c r="F383" i="5"/>
  <c r="G383" i="5"/>
  <c r="A384" i="5"/>
  <c r="B384" i="5"/>
  <c r="D384" i="5"/>
  <c r="E384" i="5" s="1"/>
  <c r="F384" i="5"/>
  <c r="J384" i="5" s="1"/>
  <c r="G384" i="5"/>
  <c r="A385" i="5"/>
  <c r="B385" i="5"/>
  <c r="D385" i="5"/>
  <c r="F385" i="5"/>
  <c r="J385" i="5" s="1"/>
  <c r="G385" i="5"/>
  <c r="A386" i="5"/>
  <c r="B386" i="5"/>
  <c r="D386" i="5"/>
  <c r="E386" i="5" s="1"/>
  <c r="F386" i="5"/>
  <c r="J386" i="5" s="1"/>
  <c r="G386" i="5"/>
  <c r="A387" i="5"/>
  <c r="B387" i="5"/>
  <c r="D387" i="5"/>
  <c r="E387" i="5" s="1"/>
  <c r="F387" i="5"/>
  <c r="J387" i="5" s="1"/>
  <c r="G387" i="5"/>
  <c r="A388" i="5"/>
  <c r="B388" i="5"/>
  <c r="D388" i="5"/>
  <c r="E388" i="5" s="1"/>
  <c r="F388" i="5"/>
  <c r="J388" i="5" s="1"/>
  <c r="G388" i="5"/>
  <c r="A389" i="5"/>
  <c r="B389" i="5"/>
  <c r="D389" i="5"/>
  <c r="E389" i="5" s="1"/>
  <c r="F389" i="5"/>
  <c r="G389" i="5"/>
  <c r="A390" i="5"/>
  <c r="B390" i="5"/>
  <c r="D390" i="5"/>
  <c r="E390" i="5" s="1"/>
  <c r="F390" i="5"/>
  <c r="J390" i="5" s="1"/>
  <c r="G390" i="5"/>
  <c r="A391" i="5"/>
  <c r="B391" i="5"/>
  <c r="D391" i="5"/>
  <c r="E391" i="5" s="1"/>
  <c r="F391" i="5"/>
  <c r="J391" i="5" s="1"/>
  <c r="G391" i="5"/>
  <c r="A392" i="5"/>
  <c r="B392" i="5"/>
  <c r="D392" i="5"/>
  <c r="E392" i="5" s="1"/>
  <c r="F392" i="5"/>
  <c r="J392" i="5" s="1"/>
  <c r="G392" i="5"/>
  <c r="A393" i="5"/>
  <c r="B393" i="5"/>
  <c r="D393" i="5"/>
  <c r="E393" i="5" s="1"/>
  <c r="F393" i="5"/>
  <c r="J393" i="5" s="1"/>
  <c r="G393" i="5"/>
  <c r="A394" i="5"/>
  <c r="B394" i="5"/>
  <c r="D394" i="5"/>
  <c r="E394" i="5" s="1"/>
  <c r="F394" i="5"/>
  <c r="J394" i="5" s="1"/>
  <c r="G394" i="5"/>
  <c r="A395" i="5"/>
  <c r="B395" i="5"/>
  <c r="D395" i="5"/>
  <c r="E395" i="5" s="1"/>
  <c r="F395" i="5"/>
  <c r="J395" i="5" s="1"/>
  <c r="G395" i="5"/>
  <c r="A396" i="5"/>
  <c r="B396" i="5"/>
  <c r="D396" i="5"/>
  <c r="E396" i="5" s="1"/>
  <c r="F396" i="5"/>
  <c r="J396" i="5" s="1"/>
  <c r="G396" i="5"/>
  <c r="A397" i="5"/>
  <c r="B397" i="5"/>
  <c r="D397" i="5"/>
  <c r="E397" i="5" s="1"/>
  <c r="F397" i="5"/>
  <c r="J397" i="5" s="1"/>
  <c r="G397" i="5"/>
  <c r="A398" i="5"/>
  <c r="B398" i="5"/>
  <c r="D398" i="5"/>
  <c r="E398" i="5" s="1"/>
  <c r="F398" i="5"/>
  <c r="J398" i="5" s="1"/>
  <c r="G398" i="5"/>
  <c r="A399" i="5"/>
  <c r="B399" i="5"/>
  <c r="D399" i="5"/>
  <c r="E399" i="5" s="1"/>
  <c r="F399" i="5"/>
  <c r="G399" i="5"/>
  <c r="A400" i="5"/>
  <c r="B400" i="5"/>
  <c r="D400" i="5"/>
  <c r="E400" i="5" s="1"/>
  <c r="F400" i="5"/>
  <c r="J400" i="5" s="1"/>
  <c r="G400" i="5"/>
  <c r="A401" i="5"/>
  <c r="B401" i="5"/>
  <c r="D401" i="5"/>
  <c r="E401" i="5" s="1"/>
  <c r="F401" i="5"/>
  <c r="J401" i="5" s="1"/>
  <c r="G401" i="5"/>
  <c r="A402" i="5"/>
  <c r="B402" i="5"/>
  <c r="D402" i="5"/>
  <c r="E402" i="5" s="1"/>
  <c r="F402" i="5"/>
  <c r="J402" i="5" s="1"/>
  <c r="G402" i="5"/>
  <c r="A403" i="5"/>
  <c r="B403" i="5"/>
  <c r="D403" i="5"/>
  <c r="E403" i="5" s="1"/>
  <c r="F403" i="5"/>
  <c r="G403" i="5"/>
  <c r="A404" i="5"/>
  <c r="B404" i="5"/>
  <c r="D404" i="5"/>
  <c r="E404" i="5" s="1"/>
  <c r="F404" i="5"/>
  <c r="J404" i="5" s="1"/>
  <c r="G404" i="5"/>
  <c r="A405" i="5"/>
  <c r="B405" i="5"/>
  <c r="D405" i="5"/>
  <c r="E405" i="5" s="1"/>
  <c r="F405" i="5"/>
  <c r="J405" i="5" s="1"/>
  <c r="G405" i="5"/>
  <c r="A406" i="5"/>
  <c r="B406" i="5"/>
  <c r="D406" i="5"/>
  <c r="F406" i="5"/>
  <c r="J406" i="5" s="1"/>
  <c r="G406" i="5"/>
  <c r="A407" i="5"/>
  <c r="B407" i="5"/>
  <c r="D407" i="5"/>
  <c r="E407" i="5" s="1"/>
  <c r="F407" i="5"/>
  <c r="J407" i="5" s="1"/>
  <c r="G407" i="5"/>
  <c r="A408" i="5"/>
  <c r="B408" i="5"/>
  <c r="D408" i="5"/>
  <c r="E408" i="5" s="1"/>
  <c r="F408" i="5"/>
  <c r="J408" i="5" s="1"/>
  <c r="G408" i="5"/>
  <c r="A409" i="5"/>
  <c r="B409" i="5"/>
  <c r="D409" i="5"/>
  <c r="E409" i="5" s="1"/>
  <c r="F409" i="5"/>
  <c r="J409" i="5" s="1"/>
  <c r="G409" i="5"/>
  <c r="A410" i="5"/>
  <c r="B410" i="5"/>
  <c r="D410" i="5"/>
  <c r="E410" i="5" s="1"/>
  <c r="F410" i="5"/>
  <c r="J410" i="5" s="1"/>
  <c r="G410" i="5"/>
  <c r="A411" i="5"/>
  <c r="B411" i="5"/>
  <c r="D411" i="5"/>
  <c r="E411" i="5" s="1"/>
  <c r="F411" i="5"/>
  <c r="J411" i="5" s="1"/>
  <c r="G411" i="5"/>
  <c r="A412" i="5"/>
  <c r="B412" i="5"/>
  <c r="D412" i="5"/>
  <c r="E412" i="5" s="1"/>
  <c r="F412" i="5"/>
  <c r="J412" i="5" s="1"/>
  <c r="G412" i="5"/>
  <c r="A413" i="5"/>
  <c r="B413" i="5"/>
  <c r="D413" i="5"/>
  <c r="E413" i="5" s="1"/>
  <c r="F413" i="5"/>
  <c r="G413" i="5"/>
  <c r="A414" i="5"/>
  <c r="B414" i="5"/>
  <c r="D414" i="5"/>
  <c r="E414" i="5" s="1"/>
  <c r="F414" i="5"/>
  <c r="J414" i="5" s="1"/>
  <c r="G414" i="5"/>
  <c r="A415" i="5"/>
  <c r="B415" i="5"/>
  <c r="D415" i="5"/>
  <c r="E415" i="5" s="1"/>
  <c r="F415" i="5"/>
  <c r="J415" i="5" s="1"/>
  <c r="G415" i="5"/>
  <c r="A416" i="5"/>
  <c r="B416" i="5"/>
  <c r="D416" i="5"/>
  <c r="E416" i="5" s="1"/>
  <c r="F416" i="5"/>
  <c r="J416" i="5" s="1"/>
  <c r="G416" i="5"/>
  <c r="A417" i="5"/>
  <c r="B417" i="5"/>
  <c r="D417" i="5"/>
  <c r="E417" i="5" s="1"/>
  <c r="F417" i="5"/>
  <c r="J417" i="5" s="1"/>
  <c r="G417" i="5"/>
  <c r="A418" i="5"/>
  <c r="B418" i="5"/>
  <c r="D418" i="5"/>
  <c r="E418" i="5" s="1"/>
  <c r="F418" i="5"/>
  <c r="J418" i="5" s="1"/>
  <c r="G418" i="5"/>
  <c r="A419" i="5"/>
  <c r="B419" i="5"/>
  <c r="D419" i="5"/>
  <c r="E419" i="5" s="1"/>
  <c r="F419" i="5"/>
  <c r="J419" i="5" s="1"/>
  <c r="G419" i="5"/>
  <c r="A420" i="5"/>
  <c r="B420" i="5"/>
  <c r="D420" i="5"/>
  <c r="E420" i="5" s="1"/>
  <c r="F420" i="5"/>
  <c r="J420" i="5" s="1"/>
  <c r="G420" i="5"/>
  <c r="A421" i="5"/>
  <c r="B421" i="5"/>
  <c r="D421" i="5"/>
  <c r="E421" i="5" s="1"/>
  <c r="F421" i="5"/>
  <c r="J421" i="5" s="1"/>
  <c r="G421" i="5"/>
  <c r="A422" i="5"/>
  <c r="B422" i="5"/>
  <c r="D422" i="5"/>
  <c r="E422" i="5" s="1"/>
  <c r="F422" i="5"/>
  <c r="J422" i="5" s="1"/>
  <c r="G422" i="5"/>
  <c r="A423" i="5"/>
  <c r="B423" i="5"/>
  <c r="D423" i="5"/>
  <c r="E423" i="5" s="1"/>
  <c r="F423" i="5"/>
  <c r="G423" i="5"/>
  <c r="A424" i="5"/>
  <c r="B424" i="5"/>
  <c r="D424" i="5"/>
  <c r="E424" i="5" s="1"/>
  <c r="F424" i="5"/>
  <c r="J424" i="5" s="1"/>
  <c r="G424" i="5"/>
  <c r="A425" i="5"/>
  <c r="B425" i="5"/>
  <c r="D425" i="5"/>
  <c r="E425" i="5" s="1"/>
  <c r="F425" i="5"/>
  <c r="G425" i="5"/>
  <c r="A426" i="5"/>
  <c r="B426" i="5"/>
  <c r="D426" i="5"/>
  <c r="E426" i="5" s="1"/>
  <c r="F426" i="5"/>
  <c r="G426" i="5"/>
  <c r="A427" i="5"/>
  <c r="B427" i="5"/>
  <c r="D427" i="5"/>
  <c r="E427" i="5" s="1"/>
  <c r="F427" i="5"/>
  <c r="J427" i="5" s="1"/>
  <c r="G427" i="5"/>
  <c r="A428" i="5"/>
  <c r="B428" i="5"/>
  <c r="D428" i="5"/>
  <c r="E428" i="5" s="1"/>
  <c r="F428" i="5"/>
  <c r="G428" i="5"/>
  <c r="A429" i="5"/>
  <c r="B429" i="5"/>
  <c r="D429" i="5"/>
  <c r="E429" i="5" s="1"/>
  <c r="F429" i="5"/>
  <c r="J429" i="5" s="1"/>
  <c r="G429" i="5"/>
  <c r="A430" i="5"/>
  <c r="B430" i="5"/>
  <c r="D430" i="5"/>
  <c r="E430" i="5" s="1"/>
  <c r="F430" i="5"/>
  <c r="J430" i="5" s="1"/>
  <c r="G430" i="5"/>
  <c r="A431" i="5"/>
  <c r="B431" i="5"/>
  <c r="D431" i="5"/>
  <c r="E431" i="5" s="1"/>
  <c r="F431" i="5"/>
  <c r="J431" i="5" s="1"/>
  <c r="G431" i="5"/>
  <c r="A432" i="5"/>
  <c r="B432" i="5"/>
  <c r="D432" i="5"/>
  <c r="E432" i="5" s="1"/>
  <c r="F432" i="5"/>
  <c r="J432" i="5" s="1"/>
  <c r="G432" i="5"/>
  <c r="A433" i="5"/>
  <c r="B433" i="5"/>
  <c r="D433" i="5"/>
  <c r="E433" i="5" s="1"/>
  <c r="F433" i="5"/>
  <c r="G433" i="5"/>
  <c r="A434" i="5"/>
  <c r="B434" i="5"/>
  <c r="D434" i="5"/>
  <c r="E434" i="5" s="1"/>
  <c r="F434" i="5"/>
  <c r="J434" i="5" s="1"/>
  <c r="G434" i="5"/>
  <c r="A435" i="5"/>
  <c r="B435" i="5"/>
  <c r="D435" i="5"/>
  <c r="E435" i="5" s="1"/>
  <c r="F435" i="5"/>
  <c r="J435" i="5" s="1"/>
  <c r="G435" i="5"/>
  <c r="A436" i="5"/>
  <c r="B436" i="5"/>
  <c r="D436" i="5"/>
  <c r="E436" i="5" s="1"/>
  <c r="F436" i="5"/>
  <c r="J436" i="5" s="1"/>
  <c r="G436" i="5"/>
  <c r="A437" i="5"/>
  <c r="B437" i="5"/>
  <c r="D437" i="5"/>
  <c r="E437" i="5" s="1"/>
  <c r="F437" i="5"/>
  <c r="J437" i="5" s="1"/>
  <c r="G437" i="5"/>
  <c r="A438" i="5"/>
  <c r="B438" i="5"/>
  <c r="D438" i="5"/>
  <c r="E438" i="5" s="1"/>
  <c r="F438" i="5"/>
  <c r="J438" i="5" s="1"/>
  <c r="G438" i="5"/>
  <c r="A439" i="5"/>
  <c r="B439" i="5"/>
  <c r="D439" i="5"/>
  <c r="E439" i="5" s="1"/>
  <c r="F439" i="5"/>
  <c r="J439" i="5" s="1"/>
  <c r="G439" i="5"/>
  <c r="A440" i="5"/>
  <c r="B440" i="5"/>
  <c r="D440" i="5"/>
  <c r="E440" i="5" s="1"/>
  <c r="F440" i="5"/>
  <c r="J440" i="5" s="1"/>
  <c r="G440" i="5"/>
  <c r="A441" i="5"/>
  <c r="B441" i="5"/>
  <c r="D441" i="5"/>
  <c r="E441" i="5" s="1"/>
  <c r="F441" i="5"/>
  <c r="J441" i="5" s="1"/>
  <c r="G441" i="5"/>
  <c r="A442" i="5"/>
  <c r="B442" i="5"/>
  <c r="D442" i="5"/>
  <c r="E442" i="5" s="1"/>
  <c r="F442" i="5"/>
  <c r="J442" i="5" s="1"/>
  <c r="G442" i="5"/>
  <c r="A443" i="5"/>
  <c r="B443" i="5"/>
  <c r="D443" i="5"/>
  <c r="E443" i="5" s="1"/>
  <c r="F443" i="5"/>
  <c r="J443" i="5" s="1"/>
  <c r="G443" i="5"/>
  <c r="A444" i="5"/>
  <c r="B444" i="5"/>
  <c r="D444" i="5"/>
  <c r="E444" i="5" s="1"/>
  <c r="F444" i="5"/>
  <c r="J444" i="5" s="1"/>
  <c r="G444" i="5"/>
  <c r="A445" i="5"/>
  <c r="B445" i="5"/>
  <c r="D445" i="5"/>
  <c r="E445" i="5" s="1"/>
  <c r="F445" i="5"/>
  <c r="J445" i="5" s="1"/>
  <c r="G445" i="5"/>
  <c r="A446" i="5"/>
  <c r="B446" i="5"/>
  <c r="D446" i="5"/>
  <c r="E446" i="5" s="1"/>
  <c r="F446" i="5"/>
  <c r="J446" i="5" s="1"/>
  <c r="G446" i="5"/>
  <c r="A447" i="5"/>
  <c r="B447" i="5"/>
  <c r="D447" i="5"/>
  <c r="E447" i="5" s="1"/>
  <c r="F447" i="5"/>
  <c r="J447" i="5" s="1"/>
  <c r="G447" i="5"/>
  <c r="A448" i="5"/>
  <c r="B448" i="5"/>
  <c r="D448" i="5"/>
  <c r="E448" i="5" s="1"/>
  <c r="F448" i="5"/>
  <c r="G448" i="5"/>
  <c r="A449" i="5"/>
  <c r="B449" i="5"/>
  <c r="D449" i="5"/>
  <c r="E449" i="5" s="1"/>
  <c r="F449" i="5"/>
  <c r="J449" i="5" s="1"/>
  <c r="G449" i="5"/>
  <c r="A450" i="5"/>
  <c r="B450" i="5"/>
  <c r="D450" i="5"/>
  <c r="E450" i="5" s="1"/>
  <c r="F450" i="5"/>
  <c r="J450" i="5" s="1"/>
  <c r="G450" i="5"/>
  <c r="A451" i="5"/>
  <c r="B451" i="5"/>
  <c r="D451" i="5"/>
  <c r="E451" i="5" s="1"/>
  <c r="F451" i="5"/>
  <c r="J451" i="5" s="1"/>
  <c r="G451" i="5"/>
  <c r="A452" i="5"/>
  <c r="B452" i="5"/>
  <c r="D452" i="5"/>
  <c r="E452" i="5" s="1"/>
  <c r="F452" i="5"/>
  <c r="J452" i="5" s="1"/>
  <c r="G452" i="5"/>
  <c r="A453" i="5"/>
  <c r="B453" i="5"/>
  <c r="D453" i="5"/>
  <c r="E453" i="5" s="1"/>
  <c r="F453" i="5"/>
  <c r="J453" i="5" s="1"/>
  <c r="G453" i="5"/>
  <c r="A454" i="5"/>
  <c r="B454" i="5"/>
  <c r="D454" i="5"/>
  <c r="E454" i="5" s="1"/>
  <c r="F454" i="5"/>
  <c r="J454" i="5" s="1"/>
  <c r="G454" i="5"/>
  <c r="A455" i="5"/>
  <c r="B455" i="5"/>
  <c r="D455" i="5"/>
  <c r="E455" i="5" s="1"/>
  <c r="F455" i="5"/>
  <c r="J455" i="5" s="1"/>
  <c r="G455" i="5"/>
  <c r="A456" i="5"/>
  <c r="B456" i="5"/>
  <c r="D456" i="5"/>
  <c r="E456" i="5" s="1"/>
  <c r="F456" i="5"/>
  <c r="J456" i="5" s="1"/>
  <c r="G456" i="5"/>
  <c r="A457" i="5"/>
  <c r="B457" i="5"/>
  <c r="D457" i="5"/>
  <c r="E457" i="5" s="1"/>
  <c r="F457" i="5"/>
  <c r="J457" i="5" s="1"/>
  <c r="G457" i="5"/>
  <c r="A458" i="5"/>
  <c r="B458" i="5"/>
  <c r="D458" i="5"/>
  <c r="E458" i="5" s="1"/>
  <c r="F458" i="5"/>
  <c r="G458" i="5"/>
  <c r="A459" i="5"/>
  <c r="B459" i="5"/>
  <c r="D459" i="5"/>
  <c r="E459" i="5" s="1"/>
  <c r="F459" i="5"/>
  <c r="J459" i="5" s="1"/>
  <c r="G459" i="5"/>
  <c r="A460" i="5"/>
  <c r="B460" i="5"/>
  <c r="D460" i="5"/>
  <c r="E460" i="5" s="1"/>
  <c r="F460" i="5"/>
  <c r="J460" i="5" s="1"/>
  <c r="G460" i="5"/>
  <c r="A461" i="5"/>
  <c r="B461" i="5"/>
  <c r="D461" i="5"/>
  <c r="E461" i="5" s="1"/>
  <c r="F461" i="5"/>
  <c r="J461" i="5" s="1"/>
  <c r="G461" i="5"/>
  <c r="A462" i="5"/>
  <c r="B462" i="5"/>
  <c r="D462" i="5"/>
  <c r="E462" i="5" s="1"/>
  <c r="F462" i="5"/>
  <c r="J462" i="5" s="1"/>
  <c r="G462" i="5"/>
  <c r="A463" i="5"/>
  <c r="B463" i="5"/>
  <c r="D463" i="5"/>
  <c r="E463" i="5" s="1"/>
  <c r="F463" i="5"/>
  <c r="J463" i="5" s="1"/>
  <c r="G463" i="5"/>
  <c r="A464" i="5"/>
  <c r="B464" i="5"/>
  <c r="D464" i="5"/>
  <c r="E464" i="5" s="1"/>
  <c r="F464" i="5"/>
  <c r="J464" i="5" s="1"/>
  <c r="G464" i="5"/>
  <c r="A465" i="5"/>
  <c r="B465" i="5"/>
  <c r="D465" i="5"/>
  <c r="E465" i="5" s="1"/>
  <c r="F465" i="5"/>
  <c r="J465" i="5" s="1"/>
  <c r="G465" i="5"/>
  <c r="A466" i="5"/>
  <c r="B466" i="5"/>
  <c r="D466" i="5"/>
  <c r="E466" i="5" s="1"/>
  <c r="F466" i="5"/>
  <c r="J466" i="5" s="1"/>
  <c r="G466" i="5"/>
  <c r="A467" i="5"/>
  <c r="B467" i="5"/>
  <c r="D467" i="5"/>
  <c r="E467" i="5" s="1"/>
  <c r="F467" i="5"/>
  <c r="J467" i="5" s="1"/>
  <c r="G467" i="5"/>
  <c r="A468" i="5"/>
  <c r="B468" i="5"/>
  <c r="D468" i="5"/>
  <c r="E468" i="5" s="1"/>
  <c r="F468" i="5"/>
  <c r="J468" i="5" s="1"/>
  <c r="G468" i="5"/>
  <c r="A469" i="5"/>
  <c r="B469" i="5"/>
  <c r="D469" i="5"/>
  <c r="E469" i="5" s="1"/>
  <c r="F469" i="5"/>
  <c r="J469" i="5" s="1"/>
  <c r="G469" i="5"/>
  <c r="A470" i="5"/>
  <c r="B470" i="5"/>
  <c r="D470" i="5"/>
  <c r="E470" i="5" s="1"/>
  <c r="F470" i="5"/>
  <c r="J470" i="5" s="1"/>
  <c r="G470" i="5"/>
  <c r="A471" i="5"/>
  <c r="B471" i="5"/>
  <c r="D471" i="5"/>
  <c r="E471" i="5" s="1"/>
  <c r="F471" i="5"/>
  <c r="J471" i="5" s="1"/>
  <c r="G471" i="5"/>
  <c r="A472" i="5"/>
  <c r="B472" i="5"/>
  <c r="D472" i="5"/>
  <c r="E472" i="5" s="1"/>
  <c r="F472" i="5"/>
  <c r="J472" i="5" s="1"/>
  <c r="G472" i="5"/>
  <c r="A473" i="5"/>
  <c r="B473" i="5"/>
  <c r="D473" i="5"/>
  <c r="E473" i="5" s="1"/>
  <c r="F473" i="5"/>
  <c r="J473" i="5" s="1"/>
  <c r="G473" i="5"/>
  <c r="A474" i="5"/>
  <c r="B474" i="5"/>
  <c r="D474" i="5"/>
  <c r="E474" i="5" s="1"/>
  <c r="F474" i="5"/>
  <c r="J474" i="5" s="1"/>
  <c r="G474" i="5"/>
  <c r="A475" i="5"/>
  <c r="B475" i="5"/>
  <c r="D475" i="5"/>
  <c r="E475" i="5" s="1"/>
  <c r="F475" i="5"/>
  <c r="J475" i="5" s="1"/>
  <c r="G475" i="5"/>
  <c r="A476" i="5"/>
  <c r="B476" i="5"/>
  <c r="D476" i="5"/>
  <c r="E476" i="5" s="1"/>
  <c r="F476" i="5"/>
  <c r="J476" i="5" s="1"/>
  <c r="G476" i="5"/>
  <c r="A477" i="5"/>
  <c r="B477" i="5"/>
  <c r="D477" i="5"/>
  <c r="E477" i="5" s="1"/>
  <c r="F477" i="5"/>
  <c r="J477" i="5" s="1"/>
  <c r="G477" i="5"/>
  <c r="A478" i="5"/>
  <c r="B478" i="5"/>
  <c r="D478" i="5"/>
  <c r="E478" i="5" s="1"/>
  <c r="F478" i="5"/>
  <c r="J478" i="5" s="1"/>
  <c r="G478" i="5"/>
  <c r="A479" i="5"/>
  <c r="B479" i="5"/>
  <c r="D479" i="5"/>
  <c r="E479" i="5" s="1"/>
  <c r="F479" i="5"/>
  <c r="J479" i="5" s="1"/>
  <c r="G479" i="5"/>
  <c r="A480" i="5"/>
  <c r="B480" i="5"/>
  <c r="D480" i="5"/>
  <c r="E480" i="5" s="1"/>
  <c r="F480" i="5"/>
  <c r="J480" i="5" s="1"/>
  <c r="G480" i="5"/>
  <c r="A481" i="5"/>
  <c r="B481" i="5"/>
  <c r="D481" i="5"/>
  <c r="E481" i="5" s="1"/>
  <c r="F481" i="5"/>
  <c r="J481" i="5" s="1"/>
  <c r="G481" i="5"/>
  <c r="A482" i="5"/>
  <c r="B482" i="5"/>
  <c r="D482" i="5"/>
  <c r="E482" i="5" s="1"/>
  <c r="F482" i="5"/>
  <c r="J482" i="5" s="1"/>
  <c r="G482" i="5"/>
  <c r="A483" i="5"/>
  <c r="B483" i="5"/>
  <c r="D483" i="5"/>
  <c r="E483" i="5" s="1"/>
  <c r="F483" i="5"/>
  <c r="J483" i="5" s="1"/>
  <c r="G483" i="5"/>
  <c r="A484" i="5"/>
  <c r="B484" i="5"/>
  <c r="D484" i="5"/>
  <c r="E484" i="5" s="1"/>
  <c r="F484" i="5"/>
  <c r="J484" i="5" s="1"/>
  <c r="G484" i="5"/>
  <c r="A485" i="5"/>
  <c r="B485" i="5"/>
  <c r="D485" i="5"/>
  <c r="E485" i="5" s="1"/>
  <c r="F485" i="5"/>
  <c r="J485" i="5" s="1"/>
  <c r="G485" i="5"/>
  <c r="A486" i="5"/>
  <c r="B486" i="5"/>
  <c r="D486" i="5"/>
  <c r="E486" i="5" s="1"/>
  <c r="F486" i="5"/>
  <c r="G486" i="5"/>
  <c r="A487" i="5"/>
  <c r="B487" i="5"/>
  <c r="D487" i="5"/>
  <c r="E487" i="5" s="1"/>
  <c r="F487" i="5"/>
  <c r="J487" i="5" s="1"/>
  <c r="G487" i="5"/>
  <c r="A488" i="5"/>
  <c r="B488" i="5"/>
  <c r="D488" i="5"/>
  <c r="E488" i="5" s="1"/>
  <c r="F488" i="5"/>
  <c r="J488" i="5" s="1"/>
  <c r="G488" i="5"/>
  <c r="A489" i="5"/>
  <c r="B489" i="5"/>
  <c r="D489" i="5"/>
  <c r="E489" i="5" s="1"/>
  <c r="F489" i="5"/>
  <c r="G489" i="5"/>
  <c r="A490" i="5"/>
  <c r="B490" i="5"/>
  <c r="D490" i="5"/>
  <c r="E490" i="5" s="1"/>
  <c r="F490" i="5"/>
  <c r="J490" i="5" s="1"/>
  <c r="G490" i="5"/>
  <c r="A491" i="5"/>
  <c r="B491" i="5"/>
  <c r="D491" i="5"/>
  <c r="E491" i="5" s="1"/>
  <c r="F491" i="5"/>
  <c r="J491" i="5" s="1"/>
  <c r="G491" i="5"/>
  <c r="A492" i="5"/>
  <c r="B492" i="5"/>
  <c r="D492" i="5"/>
  <c r="E492" i="5" s="1"/>
  <c r="F492" i="5"/>
  <c r="J492" i="5" s="1"/>
  <c r="G492" i="5"/>
  <c r="A493" i="5"/>
  <c r="B493" i="5"/>
  <c r="D493" i="5"/>
  <c r="E493" i="5" s="1"/>
  <c r="F493" i="5"/>
  <c r="J493" i="5" s="1"/>
  <c r="G493" i="5"/>
  <c r="A494" i="5"/>
  <c r="B494" i="5"/>
  <c r="D494" i="5"/>
  <c r="E494" i="5" s="1"/>
  <c r="F494" i="5"/>
  <c r="G494" i="5"/>
  <c r="A495" i="5"/>
  <c r="B495" i="5"/>
  <c r="D495" i="5"/>
  <c r="E495" i="5" s="1"/>
  <c r="F495" i="5"/>
  <c r="J495" i="5" s="1"/>
  <c r="G495" i="5"/>
  <c r="A496" i="5"/>
  <c r="B496" i="5"/>
  <c r="D496" i="5"/>
  <c r="E496" i="5" s="1"/>
  <c r="F496" i="5"/>
  <c r="J496" i="5" s="1"/>
  <c r="G496" i="5"/>
  <c r="A497" i="5"/>
  <c r="B497" i="5"/>
  <c r="D497" i="5"/>
  <c r="E497" i="5" s="1"/>
  <c r="F497" i="5"/>
  <c r="G497" i="5"/>
  <c r="A498" i="5"/>
  <c r="B498" i="5"/>
  <c r="D498" i="5"/>
  <c r="E498" i="5" s="1"/>
  <c r="F498" i="5"/>
  <c r="J498" i="5" s="1"/>
  <c r="G498" i="5"/>
  <c r="A499" i="5"/>
  <c r="B499" i="5"/>
  <c r="D499" i="5"/>
  <c r="E499" i="5" s="1"/>
  <c r="F499" i="5"/>
  <c r="J499" i="5" s="1"/>
  <c r="G499" i="5"/>
  <c r="A500" i="5"/>
  <c r="B500" i="5"/>
  <c r="D500" i="5"/>
  <c r="E500" i="5" s="1"/>
  <c r="F500" i="5"/>
  <c r="J500" i="5" s="1"/>
  <c r="G500" i="5"/>
  <c r="A501" i="5"/>
  <c r="B501" i="5"/>
  <c r="D501" i="5"/>
  <c r="E501" i="5" s="1"/>
  <c r="F501" i="5"/>
  <c r="J501" i="5" s="1"/>
  <c r="G501" i="5"/>
  <c r="A502" i="5"/>
  <c r="B502" i="5"/>
  <c r="D502" i="5"/>
  <c r="E502" i="5" s="1"/>
  <c r="F502" i="5"/>
  <c r="G502" i="5"/>
  <c r="A503" i="5"/>
  <c r="B503" i="5"/>
  <c r="D503" i="5"/>
  <c r="E503" i="5" s="1"/>
  <c r="F503" i="5"/>
  <c r="J503" i="5" s="1"/>
  <c r="G503" i="5"/>
  <c r="A504" i="5"/>
  <c r="B504" i="5"/>
  <c r="D504" i="5"/>
  <c r="E504" i="5" s="1"/>
  <c r="F504" i="5"/>
  <c r="J504" i="5" s="1"/>
  <c r="G504" i="5"/>
  <c r="A505" i="5"/>
  <c r="B505" i="5"/>
  <c r="D505" i="5"/>
  <c r="E505" i="5" s="1"/>
  <c r="F505" i="5"/>
  <c r="J505" i="5" s="1"/>
  <c r="G505" i="5"/>
  <c r="A506" i="5"/>
  <c r="B506" i="5"/>
  <c r="D506" i="5"/>
  <c r="E506" i="5" s="1"/>
  <c r="F506" i="5"/>
  <c r="J506" i="5" s="1"/>
  <c r="G506" i="5"/>
  <c r="A507" i="5"/>
  <c r="B507" i="5"/>
  <c r="D507" i="5"/>
  <c r="E507" i="5" s="1"/>
  <c r="F507" i="5"/>
  <c r="J507" i="5" s="1"/>
  <c r="G507" i="5"/>
  <c r="A508" i="5"/>
  <c r="B508" i="5"/>
  <c r="D508" i="5"/>
  <c r="E508" i="5" s="1"/>
  <c r="F508" i="5"/>
  <c r="J508" i="5" s="1"/>
  <c r="G508" i="5"/>
  <c r="A509" i="5"/>
  <c r="B509" i="5"/>
  <c r="D509" i="5"/>
  <c r="E509" i="5" s="1"/>
  <c r="F509" i="5"/>
  <c r="J509" i="5" s="1"/>
  <c r="G509" i="5"/>
  <c r="A510" i="5"/>
  <c r="B510" i="5"/>
  <c r="D510" i="5"/>
  <c r="E510" i="5" s="1"/>
  <c r="F510" i="5"/>
  <c r="J510" i="5" s="1"/>
  <c r="G510" i="5"/>
  <c r="A511" i="5"/>
  <c r="B511" i="5"/>
  <c r="D511" i="5"/>
  <c r="E511" i="5" s="1"/>
  <c r="F511" i="5"/>
  <c r="J511" i="5" s="1"/>
  <c r="G511" i="5"/>
  <c r="A512" i="5"/>
  <c r="B512" i="5"/>
  <c r="D512" i="5"/>
  <c r="E512" i="5" s="1"/>
  <c r="F512" i="5"/>
  <c r="J512" i="5" s="1"/>
  <c r="G512" i="5"/>
  <c r="A513" i="5"/>
  <c r="B513" i="5"/>
  <c r="D513" i="5"/>
  <c r="E513" i="5" s="1"/>
  <c r="F513" i="5"/>
  <c r="J513" i="5" s="1"/>
  <c r="G513" i="5"/>
  <c r="A514" i="5"/>
  <c r="B514" i="5"/>
  <c r="D514" i="5"/>
  <c r="E514" i="5" s="1"/>
  <c r="F514" i="5"/>
  <c r="J514" i="5" s="1"/>
  <c r="G514" i="5"/>
  <c r="A515" i="5"/>
  <c r="B515" i="5"/>
  <c r="D515" i="5"/>
  <c r="E515" i="5" s="1"/>
  <c r="F515" i="5"/>
  <c r="J515" i="5" s="1"/>
  <c r="G515" i="5"/>
  <c r="A516" i="5"/>
  <c r="B516" i="5"/>
  <c r="D516" i="5"/>
  <c r="E516" i="5" s="1"/>
  <c r="F516" i="5"/>
  <c r="J516" i="5" s="1"/>
  <c r="G516" i="5"/>
  <c r="A517" i="5"/>
  <c r="B517" i="5"/>
  <c r="D517" i="5"/>
  <c r="E517" i="5" s="1"/>
  <c r="F517" i="5"/>
  <c r="J517" i="5" s="1"/>
  <c r="G517" i="5"/>
  <c r="A518" i="5"/>
  <c r="B518" i="5"/>
  <c r="D518" i="5"/>
  <c r="E518" i="5" s="1"/>
  <c r="F518" i="5"/>
  <c r="G518" i="5"/>
  <c r="A519" i="5"/>
  <c r="B519" i="5"/>
  <c r="D519" i="5"/>
  <c r="E519" i="5" s="1"/>
  <c r="F519" i="5"/>
  <c r="G519" i="5"/>
  <c r="A520" i="5"/>
  <c r="B520" i="5"/>
  <c r="D520" i="5"/>
  <c r="E520" i="5" s="1"/>
  <c r="F520" i="5"/>
  <c r="J520" i="5" s="1"/>
  <c r="G520" i="5"/>
  <c r="A521" i="5"/>
  <c r="B521" i="5"/>
  <c r="D521" i="5"/>
  <c r="E521" i="5" s="1"/>
  <c r="F521" i="5"/>
  <c r="J521" i="5" s="1"/>
  <c r="G521" i="5"/>
  <c r="A522" i="5"/>
  <c r="B522" i="5"/>
  <c r="D522" i="5"/>
  <c r="E522" i="5" s="1"/>
  <c r="F522" i="5"/>
  <c r="J522" i="5" s="1"/>
  <c r="G522" i="5"/>
  <c r="A523" i="5"/>
  <c r="B523" i="5"/>
  <c r="D523" i="5"/>
  <c r="E523" i="5" s="1"/>
  <c r="F523" i="5"/>
  <c r="J523" i="5" s="1"/>
  <c r="G523" i="5"/>
  <c r="A524" i="5"/>
  <c r="B524" i="5"/>
  <c r="D524" i="5"/>
  <c r="E524" i="5" s="1"/>
  <c r="F524" i="5"/>
  <c r="J524" i="5" s="1"/>
  <c r="G524" i="5"/>
  <c r="A525" i="5"/>
  <c r="B525" i="5"/>
  <c r="D525" i="5"/>
  <c r="E525" i="5" s="1"/>
  <c r="F525" i="5"/>
  <c r="J525" i="5" s="1"/>
  <c r="G525" i="5"/>
  <c r="A526" i="5"/>
  <c r="B526" i="5"/>
  <c r="D526" i="5"/>
  <c r="E526" i="5" s="1"/>
  <c r="F526" i="5"/>
  <c r="G526" i="5"/>
  <c r="A527" i="5"/>
  <c r="B527" i="5"/>
  <c r="D527" i="5"/>
  <c r="E527" i="5" s="1"/>
  <c r="F527" i="5"/>
  <c r="J527" i="5" s="1"/>
  <c r="G527" i="5"/>
  <c r="A528" i="5"/>
  <c r="B528" i="5"/>
  <c r="D528" i="5"/>
  <c r="E528" i="5" s="1"/>
  <c r="F528" i="5"/>
  <c r="G528" i="5"/>
  <c r="A529" i="5"/>
  <c r="B529" i="5"/>
  <c r="D529" i="5"/>
  <c r="E529" i="5" s="1"/>
  <c r="F529" i="5"/>
  <c r="G529" i="5"/>
  <c r="A530" i="5"/>
  <c r="B530" i="5"/>
  <c r="D530" i="5"/>
  <c r="E530" i="5" s="1"/>
  <c r="F530" i="5"/>
  <c r="J530" i="5" s="1"/>
  <c r="G530" i="5"/>
  <c r="A531" i="5"/>
  <c r="B531" i="5"/>
  <c r="D531" i="5"/>
  <c r="E531" i="5" s="1"/>
  <c r="F531" i="5"/>
  <c r="J531" i="5" s="1"/>
  <c r="G531" i="5"/>
  <c r="A532" i="5"/>
  <c r="B532" i="5"/>
  <c r="D532" i="5"/>
  <c r="E532" i="5" s="1"/>
  <c r="F532" i="5"/>
  <c r="J532" i="5" s="1"/>
  <c r="G532" i="5"/>
  <c r="A533" i="5"/>
  <c r="B533" i="5"/>
  <c r="D533" i="5"/>
  <c r="E533" i="5" s="1"/>
  <c r="F533" i="5"/>
  <c r="J533" i="5" s="1"/>
  <c r="G533" i="5"/>
  <c r="A534" i="5"/>
  <c r="B534" i="5"/>
  <c r="D534" i="5"/>
  <c r="E534" i="5" s="1"/>
  <c r="F534" i="5"/>
  <c r="J534" i="5" s="1"/>
  <c r="G534" i="5"/>
  <c r="A535" i="5"/>
  <c r="B535" i="5"/>
  <c r="D535" i="5"/>
  <c r="E535" i="5" s="1"/>
  <c r="F535" i="5"/>
  <c r="J535" i="5" s="1"/>
  <c r="G535" i="5"/>
  <c r="A536" i="5"/>
  <c r="B536" i="5"/>
  <c r="D536" i="5"/>
  <c r="E536" i="5" s="1"/>
  <c r="F536" i="5"/>
  <c r="J536" i="5" s="1"/>
  <c r="G536" i="5"/>
  <c r="A537" i="5"/>
  <c r="B537" i="5"/>
  <c r="D537" i="5"/>
  <c r="E537" i="5" s="1"/>
  <c r="F537" i="5"/>
  <c r="J537" i="5" s="1"/>
  <c r="G537" i="5"/>
  <c r="A538" i="5"/>
  <c r="B538" i="5"/>
  <c r="D538" i="5"/>
  <c r="E538" i="5" s="1"/>
  <c r="F538" i="5"/>
  <c r="J538" i="5" s="1"/>
  <c r="G538" i="5"/>
  <c r="A539" i="5"/>
  <c r="B539" i="5"/>
  <c r="D539" i="5"/>
  <c r="E539" i="5" s="1"/>
  <c r="F539" i="5"/>
  <c r="J539" i="5" s="1"/>
  <c r="G539" i="5"/>
  <c r="A540" i="5"/>
  <c r="B540" i="5"/>
  <c r="D540" i="5"/>
  <c r="E540" i="5" s="1"/>
  <c r="F540" i="5"/>
  <c r="J540" i="5" s="1"/>
  <c r="G540" i="5"/>
  <c r="A541" i="5"/>
  <c r="B541" i="5"/>
  <c r="D541" i="5"/>
  <c r="E541" i="5" s="1"/>
  <c r="F541" i="5"/>
  <c r="J541" i="5" s="1"/>
  <c r="G541" i="5"/>
  <c r="A542" i="5"/>
  <c r="B542" i="5"/>
  <c r="D542" i="5"/>
  <c r="E542" i="5" s="1"/>
  <c r="F542" i="5"/>
  <c r="J542" i="5" s="1"/>
  <c r="G542" i="5"/>
  <c r="A543" i="5"/>
  <c r="B543" i="5"/>
  <c r="D543" i="5"/>
  <c r="E543" i="5" s="1"/>
  <c r="F543" i="5"/>
  <c r="J543" i="5" s="1"/>
  <c r="G543" i="5"/>
  <c r="A544" i="5"/>
  <c r="B544" i="5"/>
  <c r="D544" i="5"/>
  <c r="E544" i="5" s="1"/>
  <c r="F544" i="5"/>
  <c r="J544" i="5" s="1"/>
  <c r="G544" i="5"/>
  <c r="A545" i="5"/>
  <c r="B545" i="5"/>
  <c r="D545" i="5"/>
  <c r="E545" i="5" s="1"/>
  <c r="F545" i="5"/>
  <c r="J545" i="5" s="1"/>
  <c r="G545" i="5"/>
  <c r="A546" i="5"/>
  <c r="B546" i="5"/>
  <c r="D546" i="5"/>
  <c r="E546" i="5" s="1"/>
  <c r="F546" i="5"/>
  <c r="J546" i="5" s="1"/>
  <c r="G546" i="5"/>
  <c r="A547" i="5"/>
  <c r="B547" i="5"/>
  <c r="D547" i="5"/>
  <c r="E547" i="5" s="1"/>
  <c r="F547" i="5"/>
  <c r="J547" i="5" s="1"/>
  <c r="G547" i="5"/>
  <c r="A548" i="5"/>
  <c r="B548" i="5"/>
  <c r="D548" i="5"/>
  <c r="E548" i="5" s="1"/>
  <c r="F548" i="5"/>
  <c r="J548" i="5" s="1"/>
  <c r="G548" i="5"/>
  <c r="A549" i="5"/>
  <c r="B549" i="5"/>
  <c r="D549" i="5"/>
  <c r="E549" i="5" s="1"/>
  <c r="F549" i="5"/>
  <c r="J549" i="5" s="1"/>
  <c r="G549" i="5"/>
  <c r="A550" i="5"/>
  <c r="B550" i="5"/>
  <c r="D550" i="5"/>
  <c r="E550" i="5" s="1"/>
  <c r="F550" i="5"/>
  <c r="J550" i="5" s="1"/>
  <c r="G550" i="5"/>
  <c r="A551" i="5"/>
  <c r="B551" i="5"/>
  <c r="D551" i="5"/>
  <c r="E551" i="5" s="1"/>
  <c r="F551" i="5"/>
  <c r="J551" i="5" s="1"/>
  <c r="G551" i="5"/>
  <c r="A552" i="5"/>
  <c r="B552" i="5"/>
  <c r="D552" i="5"/>
  <c r="E552" i="5" s="1"/>
  <c r="F552" i="5"/>
  <c r="J552" i="5" s="1"/>
  <c r="G552" i="5"/>
  <c r="A553" i="5"/>
  <c r="B553" i="5"/>
  <c r="D553" i="5"/>
  <c r="E553" i="5" s="1"/>
  <c r="F553" i="5"/>
  <c r="J553" i="5" s="1"/>
  <c r="G553" i="5"/>
  <c r="A554" i="5"/>
  <c r="B554" i="5"/>
  <c r="D554" i="5"/>
  <c r="E554" i="5" s="1"/>
  <c r="F554" i="5"/>
  <c r="J554" i="5" s="1"/>
  <c r="G554" i="5"/>
  <c r="A555" i="5"/>
  <c r="B555" i="5"/>
  <c r="D555" i="5"/>
  <c r="E555" i="5" s="1"/>
  <c r="F555" i="5"/>
  <c r="J555" i="5" s="1"/>
  <c r="G555" i="5"/>
  <c r="A556" i="5"/>
  <c r="B556" i="5"/>
  <c r="D556" i="5"/>
  <c r="E556" i="5" s="1"/>
  <c r="F556" i="5"/>
  <c r="J556" i="5" s="1"/>
  <c r="G556" i="5"/>
  <c r="A557" i="5"/>
  <c r="B557" i="5"/>
  <c r="D557" i="5"/>
  <c r="E557" i="5" s="1"/>
  <c r="F557" i="5"/>
  <c r="J557" i="5" s="1"/>
  <c r="G557" i="5"/>
  <c r="A558" i="5"/>
  <c r="B558" i="5"/>
  <c r="D558" i="5"/>
  <c r="E558" i="5" s="1"/>
  <c r="F558" i="5"/>
  <c r="G558" i="5"/>
  <c r="A559" i="5"/>
  <c r="B559" i="5"/>
  <c r="D559" i="5"/>
  <c r="E559" i="5" s="1"/>
  <c r="F559" i="5"/>
  <c r="J559" i="5" s="1"/>
  <c r="G559" i="5"/>
  <c r="A560" i="5"/>
  <c r="B560" i="5"/>
  <c r="D560" i="5"/>
  <c r="E560" i="5" s="1"/>
  <c r="F560" i="5"/>
  <c r="G560" i="5"/>
  <c r="A561" i="5"/>
  <c r="B561" i="5"/>
  <c r="D561" i="5"/>
  <c r="E561" i="5" s="1"/>
  <c r="F561" i="5"/>
  <c r="J561" i="5" s="1"/>
  <c r="G561" i="5"/>
  <c r="A562" i="5"/>
  <c r="B562" i="5"/>
  <c r="D562" i="5"/>
  <c r="E562" i="5" s="1"/>
  <c r="F562" i="5"/>
  <c r="J562" i="5" s="1"/>
  <c r="G562" i="5"/>
  <c r="A563" i="5"/>
  <c r="B563" i="5"/>
  <c r="D563" i="5"/>
  <c r="E563" i="5" s="1"/>
  <c r="F563" i="5"/>
  <c r="J563" i="5" s="1"/>
  <c r="G563" i="5"/>
  <c r="A564" i="5"/>
  <c r="B564" i="5"/>
  <c r="D564" i="5"/>
  <c r="E564" i="5" s="1"/>
  <c r="F564" i="5"/>
  <c r="J564" i="5" s="1"/>
  <c r="G564" i="5"/>
  <c r="A565" i="5"/>
  <c r="B565" i="5"/>
  <c r="D565" i="5"/>
  <c r="E565" i="5" s="1"/>
  <c r="F565" i="5"/>
  <c r="G565" i="5"/>
  <c r="A566" i="5"/>
  <c r="B566" i="5"/>
  <c r="D566" i="5"/>
  <c r="E566" i="5" s="1"/>
  <c r="F566" i="5"/>
  <c r="J566" i="5" s="1"/>
  <c r="G566" i="5"/>
  <c r="A567" i="5"/>
  <c r="B567" i="5"/>
  <c r="D567" i="5"/>
  <c r="E567" i="5" s="1"/>
  <c r="F567" i="5"/>
  <c r="J567" i="5" s="1"/>
  <c r="G567" i="5"/>
  <c r="A568" i="5"/>
  <c r="B568" i="5"/>
  <c r="D568" i="5"/>
  <c r="E568" i="5" s="1"/>
  <c r="F568" i="5"/>
  <c r="J568" i="5" s="1"/>
  <c r="G568" i="5"/>
  <c r="A569" i="5"/>
  <c r="B569" i="5"/>
  <c r="D569" i="5"/>
  <c r="E569" i="5" s="1"/>
  <c r="F569" i="5"/>
  <c r="G569" i="5"/>
  <c r="A570" i="5"/>
  <c r="B570" i="5"/>
  <c r="D570" i="5"/>
  <c r="E570" i="5" s="1"/>
  <c r="F570" i="5"/>
  <c r="J570" i="5" s="1"/>
  <c r="G570" i="5"/>
  <c r="A571" i="5"/>
  <c r="B571" i="5"/>
  <c r="D571" i="5"/>
  <c r="E571" i="5" s="1"/>
  <c r="F571" i="5"/>
  <c r="G571" i="5"/>
  <c r="A572" i="5"/>
  <c r="B572" i="5"/>
  <c r="D572" i="5"/>
  <c r="E572" i="5" s="1"/>
  <c r="F572" i="5"/>
  <c r="J572" i="5" s="1"/>
  <c r="G572" i="5"/>
  <c r="A573" i="5"/>
  <c r="B573" i="5"/>
  <c r="D573" i="5"/>
  <c r="E573" i="5" s="1"/>
  <c r="F573" i="5"/>
  <c r="G573" i="5"/>
  <c r="A574" i="5"/>
  <c r="B574" i="5"/>
  <c r="D574" i="5"/>
  <c r="F574" i="5"/>
  <c r="J574" i="5" s="1"/>
  <c r="G574" i="5"/>
  <c r="A575" i="5"/>
  <c r="B575" i="5"/>
  <c r="D575" i="5"/>
  <c r="E575" i="5" s="1"/>
  <c r="F575" i="5"/>
  <c r="J575" i="5" s="1"/>
  <c r="G575" i="5"/>
  <c r="A576" i="5"/>
  <c r="B576" i="5"/>
  <c r="D576" i="5"/>
  <c r="E576" i="5" s="1"/>
  <c r="F576" i="5"/>
  <c r="J576" i="5" s="1"/>
  <c r="G576" i="5"/>
  <c r="A577" i="5"/>
  <c r="B577" i="5"/>
  <c r="D577" i="5"/>
  <c r="E577" i="5" s="1"/>
  <c r="F577" i="5"/>
  <c r="J577" i="5" s="1"/>
  <c r="G577" i="5"/>
  <c r="A578" i="5"/>
  <c r="B578" i="5"/>
  <c r="D578" i="5"/>
  <c r="F578" i="5"/>
  <c r="J578" i="5" s="1"/>
  <c r="G578" i="5"/>
  <c r="A579" i="5"/>
  <c r="B579" i="5"/>
  <c r="D579" i="5"/>
  <c r="E579" i="5" s="1"/>
  <c r="F579" i="5"/>
  <c r="J579" i="5" s="1"/>
  <c r="G579" i="5"/>
  <c r="A580" i="5"/>
  <c r="B580" i="5"/>
  <c r="D580" i="5"/>
  <c r="E580" i="5" s="1"/>
  <c r="F580" i="5"/>
  <c r="G580" i="5"/>
  <c r="A581" i="5"/>
  <c r="B581" i="5"/>
  <c r="D581" i="5"/>
  <c r="E581" i="5" s="1"/>
  <c r="F581" i="5"/>
  <c r="G581" i="5"/>
  <c r="A582" i="5"/>
  <c r="B582" i="5"/>
  <c r="D582" i="5"/>
  <c r="E582" i="5" s="1"/>
  <c r="F582" i="5"/>
  <c r="J582" i="5" s="1"/>
  <c r="G582" i="5"/>
  <c r="A583" i="5"/>
  <c r="B583" i="5"/>
  <c r="D583" i="5"/>
  <c r="E583" i="5" s="1"/>
  <c r="F583" i="5"/>
  <c r="J583" i="5" s="1"/>
  <c r="G583" i="5"/>
  <c r="A584" i="5"/>
  <c r="B584" i="5"/>
  <c r="D584" i="5"/>
  <c r="E584" i="5" s="1"/>
  <c r="F584" i="5"/>
  <c r="J584" i="5" s="1"/>
  <c r="G584" i="5"/>
  <c r="A585" i="5"/>
  <c r="B585" i="5"/>
  <c r="D585" i="5"/>
  <c r="E585" i="5" s="1"/>
  <c r="F585" i="5"/>
  <c r="G585" i="5"/>
  <c r="A586" i="5"/>
  <c r="B586" i="5"/>
  <c r="D586" i="5"/>
  <c r="E586" i="5" s="1"/>
  <c r="F586" i="5"/>
  <c r="J586" i="5" s="1"/>
  <c r="G586" i="5"/>
  <c r="A587" i="5"/>
  <c r="B587" i="5"/>
  <c r="D587" i="5"/>
  <c r="E587" i="5" s="1"/>
  <c r="F587" i="5"/>
  <c r="J587" i="5" s="1"/>
  <c r="G587" i="5"/>
  <c r="A588" i="5"/>
  <c r="B588" i="5"/>
  <c r="D588" i="5"/>
  <c r="E588" i="5" s="1"/>
  <c r="F588" i="5"/>
  <c r="J588" i="5" s="1"/>
  <c r="G588" i="5"/>
  <c r="A589" i="5"/>
  <c r="B589" i="5"/>
  <c r="D589" i="5"/>
  <c r="E589" i="5" s="1"/>
  <c r="F589" i="5"/>
  <c r="G589" i="5"/>
  <c r="A590" i="5"/>
  <c r="B590" i="5"/>
  <c r="D590" i="5"/>
  <c r="E590" i="5" s="1"/>
  <c r="F590" i="5"/>
  <c r="J590" i="5" s="1"/>
  <c r="G590" i="5"/>
  <c r="A591" i="5"/>
  <c r="B591" i="5"/>
  <c r="D591" i="5"/>
  <c r="E591" i="5" s="1"/>
  <c r="F591" i="5"/>
  <c r="J591" i="5" s="1"/>
  <c r="G591" i="5"/>
  <c r="A592" i="5"/>
  <c r="B592" i="5"/>
  <c r="D592" i="5"/>
  <c r="E592" i="5" s="1"/>
  <c r="F592" i="5"/>
  <c r="J592" i="5" s="1"/>
  <c r="G592" i="5"/>
  <c r="A593" i="5"/>
  <c r="B593" i="5"/>
  <c r="D593" i="5"/>
  <c r="E593" i="5" s="1"/>
  <c r="F593" i="5"/>
  <c r="J593" i="5" s="1"/>
  <c r="G593" i="5"/>
  <c r="A594" i="5"/>
  <c r="B594" i="5"/>
  <c r="D594" i="5"/>
  <c r="E594" i="5" s="1"/>
  <c r="F594" i="5"/>
  <c r="J594" i="5" s="1"/>
  <c r="G594" i="5"/>
  <c r="A595" i="5"/>
  <c r="B595" i="5"/>
  <c r="D595" i="5"/>
  <c r="E595" i="5" s="1"/>
  <c r="F595" i="5"/>
  <c r="G595" i="5"/>
  <c r="A596" i="5"/>
  <c r="B596" i="5"/>
  <c r="D596" i="5"/>
  <c r="E596" i="5" s="1"/>
  <c r="F596" i="5"/>
  <c r="J596" i="5" s="1"/>
  <c r="G596" i="5"/>
  <c r="A597" i="5"/>
  <c r="B597" i="5"/>
  <c r="D597" i="5"/>
  <c r="E597" i="5" s="1"/>
  <c r="F597" i="5"/>
  <c r="G597" i="5"/>
  <c r="A598" i="5"/>
  <c r="B598" i="5"/>
  <c r="D598" i="5"/>
  <c r="E598" i="5" s="1"/>
  <c r="F598" i="5"/>
  <c r="J598" i="5" s="1"/>
  <c r="G598" i="5"/>
  <c r="A599" i="5"/>
  <c r="B599" i="5"/>
  <c r="D599" i="5"/>
  <c r="E599" i="5" s="1"/>
  <c r="F599" i="5"/>
  <c r="J599" i="5" s="1"/>
  <c r="G599" i="5"/>
  <c r="A600" i="5"/>
  <c r="B600" i="5"/>
  <c r="D600" i="5"/>
  <c r="E600" i="5" s="1"/>
  <c r="F600" i="5"/>
  <c r="J600" i="5" s="1"/>
  <c r="G600" i="5"/>
  <c r="A601" i="5"/>
  <c r="B601" i="5"/>
  <c r="D601" i="5"/>
  <c r="F601" i="5"/>
  <c r="G601" i="5"/>
  <c r="A602" i="5"/>
  <c r="B602" i="5"/>
  <c r="D602" i="5"/>
  <c r="E602" i="5" s="1"/>
  <c r="F602" i="5"/>
  <c r="J602" i="5" s="1"/>
  <c r="G602" i="5"/>
  <c r="A603" i="5"/>
  <c r="B603" i="5"/>
  <c r="D603" i="5"/>
  <c r="E603" i="5" s="1"/>
  <c r="F603" i="5"/>
  <c r="J603" i="5" s="1"/>
  <c r="G603" i="5"/>
  <c r="A604" i="5"/>
  <c r="B604" i="5"/>
  <c r="D604" i="5"/>
  <c r="E604" i="5" s="1"/>
  <c r="F604" i="5"/>
  <c r="G604" i="5"/>
  <c r="A605" i="5"/>
  <c r="B605" i="5"/>
  <c r="D605" i="5"/>
  <c r="E605" i="5" s="1"/>
  <c r="F605" i="5"/>
  <c r="G605" i="5"/>
  <c r="A606" i="5"/>
  <c r="B606" i="5"/>
  <c r="D606" i="5"/>
  <c r="E606" i="5" s="1"/>
  <c r="F606" i="5"/>
  <c r="J606" i="5" s="1"/>
  <c r="G606" i="5"/>
  <c r="A607" i="5"/>
  <c r="B607" i="5"/>
  <c r="D607" i="5"/>
  <c r="F607" i="5"/>
  <c r="J607" i="5" s="1"/>
  <c r="G607" i="5"/>
  <c r="A608" i="5"/>
  <c r="B608" i="5"/>
  <c r="D608" i="5"/>
  <c r="E608" i="5" s="1"/>
  <c r="F608" i="5"/>
  <c r="J608" i="5" s="1"/>
  <c r="G608" i="5"/>
  <c r="A609" i="5"/>
  <c r="B609" i="5"/>
  <c r="D609" i="5"/>
  <c r="E609" i="5" s="1"/>
  <c r="F609" i="5"/>
  <c r="J609" i="5" s="1"/>
  <c r="G609" i="5"/>
  <c r="A610" i="5"/>
  <c r="B610" i="5"/>
  <c r="D610" i="5"/>
  <c r="E610" i="5" s="1"/>
  <c r="F610" i="5"/>
  <c r="J610" i="5" s="1"/>
  <c r="G610" i="5"/>
  <c r="A611" i="5"/>
  <c r="B611" i="5"/>
  <c r="D611" i="5"/>
  <c r="E611" i="5" s="1"/>
  <c r="F611" i="5"/>
  <c r="J611" i="5" s="1"/>
  <c r="G611" i="5"/>
  <c r="A612" i="5"/>
  <c r="B612" i="5"/>
  <c r="D612" i="5"/>
  <c r="E612" i="5" s="1"/>
  <c r="F612" i="5"/>
  <c r="J612" i="5" s="1"/>
  <c r="G612" i="5"/>
  <c r="A613" i="5"/>
  <c r="B613" i="5"/>
  <c r="D613" i="5"/>
  <c r="E613" i="5" s="1"/>
  <c r="F613" i="5"/>
  <c r="G613" i="5"/>
  <c r="A614" i="5"/>
  <c r="B614" i="5"/>
  <c r="D614" i="5"/>
  <c r="E614" i="5" s="1"/>
  <c r="F614" i="5"/>
  <c r="J614" i="5" s="1"/>
  <c r="G614" i="5"/>
  <c r="A615" i="5"/>
  <c r="B615" i="5"/>
  <c r="D615" i="5"/>
  <c r="E615" i="5" s="1"/>
  <c r="F615" i="5"/>
  <c r="J615" i="5" s="1"/>
  <c r="G615" i="5"/>
  <c r="A616" i="5"/>
  <c r="B616" i="5"/>
  <c r="D616" i="5"/>
  <c r="E616" i="5" s="1"/>
  <c r="F616" i="5"/>
  <c r="J616" i="5" s="1"/>
  <c r="G616" i="5"/>
  <c r="A617" i="5"/>
  <c r="B617" i="5"/>
  <c r="D617" i="5"/>
  <c r="E617" i="5" s="1"/>
  <c r="F617" i="5"/>
  <c r="G617" i="5"/>
  <c r="A618" i="5"/>
  <c r="B618" i="5"/>
  <c r="D618" i="5"/>
  <c r="F618" i="5"/>
  <c r="J618" i="5" s="1"/>
  <c r="G618" i="5"/>
  <c r="A619" i="5"/>
  <c r="B619" i="5"/>
  <c r="D619" i="5"/>
  <c r="E619" i="5" s="1"/>
  <c r="F619" i="5"/>
  <c r="G619" i="5"/>
  <c r="A620" i="5"/>
  <c r="B620" i="5"/>
  <c r="D620" i="5"/>
  <c r="E620" i="5" s="1"/>
  <c r="F620" i="5"/>
  <c r="J620" i="5" s="1"/>
  <c r="G620" i="5"/>
  <c r="A621" i="5"/>
  <c r="B621" i="5"/>
  <c r="D621" i="5"/>
  <c r="E621" i="5" s="1"/>
  <c r="F621" i="5"/>
  <c r="J621" i="5" s="1"/>
  <c r="G621" i="5"/>
  <c r="A622" i="5"/>
  <c r="B622" i="5"/>
  <c r="D622" i="5"/>
  <c r="E622" i="5" s="1"/>
  <c r="F622" i="5"/>
  <c r="J622" i="5" s="1"/>
  <c r="G622" i="5"/>
  <c r="A623" i="5"/>
  <c r="B623" i="5"/>
  <c r="D623" i="5"/>
  <c r="E623" i="5" s="1"/>
  <c r="F623" i="5"/>
  <c r="J623" i="5" s="1"/>
  <c r="G623" i="5"/>
  <c r="A624" i="5"/>
  <c r="B624" i="5"/>
  <c r="D624" i="5"/>
  <c r="E624" i="5" s="1"/>
  <c r="F624" i="5"/>
  <c r="G624" i="5"/>
  <c r="A625" i="5"/>
  <c r="B625" i="5"/>
  <c r="D625" i="5"/>
  <c r="E625" i="5" s="1"/>
  <c r="F625" i="5"/>
  <c r="J625" i="5" s="1"/>
  <c r="G625" i="5"/>
  <c r="A626" i="5"/>
  <c r="B626" i="5"/>
  <c r="D626" i="5"/>
  <c r="E626" i="5" s="1"/>
  <c r="F626" i="5"/>
  <c r="J626" i="5" s="1"/>
  <c r="G626" i="5"/>
  <c r="A627" i="5"/>
  <c r="B627" i="5"/>
  <c r="D627" i="5"/>
  <c r="E627" i="5" s="1"/>
  <c r="F627" i="5"/>
  <c r="J627" i="5" s="1"/>
  <c r="G627" i="5"/>
  <c r="A628" i="5"/>
  <c r="B628" i="5"/>
  <c r="D628" i="5"/>
  <c r="E628" i="5" s="1"/>
  <c r="F628" i="5"/>
  <c r="J628" i="5" s="1"/>
  <c r="G628" i="5"/>
  <c r="A629" i="5"/>
  <c r="B629" i="5"/>
  <c r="D629" i="5"/>
  <c r="E629" i="5" s="1"/>
  <c r="F629" i="5"/>
  <c r="J629" i="5" s="1"/>
  <c r="G629" i="5"/>
  <c r="A630" i="5"/>
  <c r="B630" i="5"/>
  <c r="D630" i="5"/>
  <c r="F630" i="5"/>
  <c r="J630" i="5" s="1"/>
  <c r="G630" i="5"/>
  <c r="A631" i="5"/>
  <c r="B631" i="5"/>
  <c r="D631" i="5"/>
  <c r="E631" i="5" s="1"/>
  <c r="F631" i="5"/>
  <c r="J631" i="5" s="1"/>
  <c r="G631" i="5"/>
  <c r="A632" i="5"/>
  <c r="B632" i="5"/>
  <c r="D632" i="5"/>
  <c r="E632" i="5" s="1"/>
  <c r="F632" i="5"/>
  <c r="J632" i="5" s="1"/>
  <c r="G632" i="5"/>
  <c r="A633" i="5"/>
  <c r="B633" i="5"/>
  <c r="D633" i="5"/>
  <c r="E633" i="5" s="1"/>
  <c r="F633" i="5"/>
  <c r="J633" i="5" s="1"/>
  <c r="G633" i="5"/>
  <c r="A634" i="5"/>
  <c r="B634" i="5"/>
  <c r="D634" i="5"/>
  <c r="F634" i="5"/>
  <c r="J634" i="5" s="1"/>
  <c r="G634" i="5"/>
  <c r="A635" i="5"/>
  <c r="B635" i="5"/>
  <c r="D635" i="5"/>
  <c r="E635" i="5" s="1"/>
  <c r="F635" i="5"/>
  <c r="G635" i="5"/>
  <c r="A636" i="5"/>
  <c r="B636" i="5"/>
  <c r="D636" i="5"/>
  <c r="E636" i="5" s="1"/>
  <c r="F636" i="5"/>
  <c r="J636" i="5" s="1"/>
  <c r="G636" i="5"/>
  <c r="A637" i="5"/>
  <c r="B637" i="5"/>
  <c r="D637" i="5"/>
  <c r="F637" i="5"/>
  <c r="G637" i="5"/>
  <c r="A638" i="5"/>
  <c r="B638" i="5"/>
  <c r="D638" i="5"/>
  <c r="E638" i="5" s="1"/>
  <c r="F638" i="5"/>
  <c r="J638" i="5" s="1"/>
  <c r="G638" i="5"/>
  <c r="A639" i="5"/>
  <c r="B639" i="5"/>
  <c r="D639" i="5"/>
  <c r="E639" i="5" s="1"/>
  <c r="F639" i="5"/>
  <c r="J639" i="5" s="1"/>
  <c r="G639" i="5"/>
  <c r="A640" i="5"/>
  <c r="B640" i="5"/>
  <c r="D640" i="5"/>
  <c r="E640" i="5" s="1"/>
  <c r="F640" i="5"/>
  <c r="J640" i="5" s="1"/>
  <c r="G640" i="5"/>
  <c r="A641" i="5"/>
  <c r="B641" i="5"/>
  <c r="D641" i="5"/>
  <c r="E641" i="5" s="1"/>
  <c r="F641" i="5"/>
  <c r="J641" i="5" s="1"/>
  <c r="G641" i="5"/>
  <c r="A642" i="5"/>
  <c r="B642" i="5"/>
  <c r="D642" i="5"/>
  <c r="F642" i="5"/>
  <c r="J642" i="5" s="1"/>
  <c r="G642" i="5"/>
  <c r="A643" i="5"/>
  <c r="B643" i="5"/>
  <c r="D643" i="5"/>
  <c r="E643" i="5" s="1"/>
  <c r="F643" i="5"/>
  <c r="J643" i="5" s="1"/>
  <c r="G643" i="5"/>
  <c r="A644" i="5"/>
  <c r="B644" i="5"/>
  <c r="D644" i="5"/>
  <c r="F644" i="5"/>
  <c r="J644" i="5" s="1"/>
  <c r="G644" i="5"/>
  <c r="A645" i="5"/>
  <c r="B645" i="5"/>
  <c r="D645" i="5"/>
  <c r="E645" i="5" s="1"/>
  <c r="F645" i="5"/>
  <c r="J645" i="5" s="1"/>
  <c r="G645" i="5"/>
  <c r="A646" i="5"/>
  <c r="B646" i="5"/>
  <c r="D646" i="5"/>
  <c r="E646" i="5" s="1"/>
  <c r="F646" i="5"/>
  <c r="J646" i="5" s="1"/>
  <c r="G646" i="5"/>
  <c r="A647" i="5"/>
  <c r="B647" i="5"/>
  <c r="D647" i="5"/>
  <c r="E647" i="5" s="1"/>
  <c r="F647" i="5"/>
  <c r="J647" i="5" s="1"/>
  <c r="G647" i="5"/>
  <c r="A648" i="5"/>
  <c r="B648" i="5"/>
  <c r="D648" i="5"/>
  <c r="E648" i="5" s="1"/>
  <c r="F648" i="5"/>
  <c r="J648" i="5" s="1"/>
  <c r="G648" i="5"/>
  <c r="A649" i="5"/>
  <c r="B649" i="5"/>
  <c r="D649" i="5"/>
  <c r="E649" i="5" s="1"/>
  <c r="F649" i="5"/>
  <c r="G649" i="5"/>
  <c r="A650" i="5"/>
  <c r="B650" i="5"/>
  <c r="D650" i="5"/>
  <c r="E650" i="5" s="1"/>
  <c r="F650" i="5"/>
  <c r="J650" i="5" s="1"/>
  <c r="G650" i="5"/>
  <c r="A651" i="5"/>
  <c r="B651" i="5"/>
  <c r="D651" i="5"/>
  <c r="E651" i="5" s="1"/>
  <c r="F651" i="5"/>
  <c r="G651" i="5"/>
  <c r="A652" i="5"/>
  <c r="B652" i="5"/>
  <c r="D652" i="5"/>
  <c r="E652" i="5" s="1"/>
  <c r="F652" i="5"/>
  <c r="J652" i="5" s="1"/>
  <c r="G652" i="5"/>
  <c r="A653" i="5"/>
  <c r="B653" i="5"/>
  <c r="D653" i="5"/>
  <c r="E653" i="5" s="1"/>
  <c r="F653" i="5"/>
  <c r="J653" i="5" s="1"/>
  <c r="G653" i="5"/>
  <c r="A654" i="5"/>
  <c r="B654" i="5"/>
  <c r="D654" i="5"/>
  <c r="E654" i="5" s="1"/>
  <c r="F654" i="5"/>
  <c r="J654" i="5" s="1"/>
  <c r="G654" i="5"/>
  <c r="A655" i="5"/>
  <c r="B655" i="5"/>
  <c r="D655" i="5"/>
  <c r="E655" i="5" s="1"/>
  <c r="F655" i="5"/>
  <c r="J655" i="5" s="1"/>
  <c r="G655" i="5"/>
  <c r="A656" i="5"/>
  <c r="B656" i="5"/>
  <c r="D656" i="5"/>
  <c r="E656" i="5" s="1"/>
  <c r="F656" i="5"/>
  <c r="J656" i="5" s="1"/>
  <c r="G656" i="5"/>
  <c r="A657" i="5"/>
  <c r="B657" i="5"/>
  <c r="D657" i="5"/>
  <c r="E657" i="5" s="1"/>
  <c r="F657" i="5"/>
  <c r="J657" i="5" s="1"/>
  <c r="G657" i="5"/>
  <c r="A658" i="5"/>
  <c r="B658" i="5"/>
  <c r="D658" i="5"/>
  <c r="E658" i="5" s="1"/>
  <c r="F658" i="5"/>
  <c r="J658" i="5" s="1"/>
  <c r="G658" i="5"/>
  <c r="A659" i="5"/>
  <c r="B659" i="5"/>
  <c r="D659" i="5"/>
  <c r="E659" i="5" s="1"/>
  <c r="F659" i="5"/>
  <c r="J659" i="5" s="1"/>
  <c r="G659" i="5"/>
  <c r="A660" i="5"/>
  <c r="B660" i="5"/>
  <c r="D660" i="5"/>
  <c r="E660" i="5" s="1"/>
  <c r="F660" i="5"/>
  <c r="G660" i="5"/>
  <c r="A661" i="5"/>
  <c r="B661" i="5"/>
  <c r="D661" i="5"/>
  <c r="E661" i="5" s="1"/>
  <c r="F661" i="5"/>
  <c r="J661" i="5" s="1"/>
  <c r="G661" i="5"/>
  <c r="A662" i="5"/>
  <c r="B662" i="5"/>
  <c r="D662" i="5"/>
  <c r="E662" i="5" s="1"/>
  <c r="F662" i="5"/>
  <c r="J662" i="5" s="1"/>
  <c r="G662" i="5"/>
  <c r="A663" i="5"/>
  <c r="B663" i="5"/>
  <c r="D663" i="5"/>
  <c r="E663" i="5" s="1"/>
  <c r="F663" i="5"/>
  <c r="G663" i="5"/>
  <c r="A664" i="5"/>
  <c r="B664" i="5"/>
  <c r="D664" i="5"/>
  <c r="F664" i="5"/>
  <c r="J664" i="5" s="1"/>
  <c r="G664" i="5"/>
  <c r="A665" i="5"/>
  <c r="B665" i="5"/>
  <c r="D665" i="5"/>
  <c r="E665" i="5" s="1"/>
  <c r="F665" i="5"/>
  <c r="J665" i="5" s="1"/>
  <c r="G665" i="5"/>
  <c r="A666" i="5"/>
  <c r="B666" i="5"/>
  <c r="D666" i="5"/>
  <c r="E666" i="5" s="1"/>
  <c r="F666" i="5"/>
  <c r="J666" i="5" s="1"/>
  <c r="G666" i="5"/>
  <c r="A667" i="5"/>
  <c r="B667" i="5"/>
  <c r="D667" i="5"/>
  <c r="E667" i="5" s="1"/>
  <c r="F667" i="5"/>
  <c r="J667" i="5" s="1"/>
  <c r="G667" i="5"/>
  <c r="A668" i="5"/>
  <c r="B668" i="5"/>
  <c r="D668" i="5"/>
  <c r="E668" i="5" s="1"/>
  <c r="F668" i="5"/>
  <c r="J668" i="5" s="1"/>
  <c r="G668" i="5"/>
  <c r="A669" i="5"/>
  <c r="B669" i="5"/>
  <c r="D669" i="5"/>
  <c r="E669" i="5" s="1"/>
  <c r="F669" i="5"/>
  <c r="J669" i="5" s="1"/>
  <c r="G669" i="5"/>
  <c r="A670" i="5"/>
  <c r="B670" i="5"/>
  <c r="D670" i="5"/>
  <c r="E670" i="5" s="1"/>
  <c r="F670" i="5"/>
  <c r="J670" i="5" s="1"/>
  <c r="G670" i="5"/>
  <c r="A671" i="5"/>
  <c r="B671" i="5"/>
  <c r="D671" i="5"/>
  <c r="E671" i="5" s="1"/>
  <c r="F671" i="5"/>
  <c r="J671" i="5" s="1"/>
  <c r="G671" i="5"/>
  <c r="A672" i="5"/>
  <c r="B672" i="5"/>
  <c r="D672" i="5"/>
  <c r="E672" i="5" s="1"/>
  <c r="F672" i="5"/>
  <c r="J672" i="5" s="1"/>
  <c r="G672" i="5"/>
  <c r="A673" i="5"/>
  <c r="B673" i="5"/>
  <c r="D673" i="5"/>
  <c r="E673" i="5" s="1"/>
  <c r="F673" i="5"/>
  <c r="J673" i="5" s="1"/>
  <c r="G673" i="5"/>
  <c r="A674" i="5"/>
  <c r="B674" i="5"/>
  <c r="D674" i="5"/>
  <c r="E674" i="5" s="1"/>
  <c r="F674" i="5"/>
  <c r="J674" i="5" s="1"/>
  <c r="G674" i="5"/>
  <c r="A675" i="5"/>
  <c r="B675" i="5"/>
  <c r="D675" i="5"/>
  <c r="E675" i="5" s="1"/>
  <c r="F675" i="5"/>
  <c r="J675" i="5" s="1"/>
  <c r="G675" i="5"/>
  <c r="A676" i="5"/>
  <c r="B676" i="5"/>
  <c r="D676" i="5"/>
  <c r="F676" i="5"/>
  <c r="J676" i="5" s="1"/>
  <c r="G676" i="5"/>
  <c r="A677" i="5"/>
  <c r="B677" i="5"/>
  <c r="D677" i="5"/>
  <c r="E677" i="5" s="1"/>
  <c r="F677" i="5"/>
  <c r="G677" i="5"/>
  <c r="A678" i="5"/>
  <c r="B678" i="5"/>
  <c r="D678" i="5"/>
  <c r="E678" i="5" s="1"/>
  <c r="F678" i="5"/>
  <c r="J678" i="5" s="1"/>
  <c r="G678" i="5"/>
  <c r="A679" i="5"/>
  <c r="B679" i="5"/>
  <c r="D679" i="5"/>
  <c r="E679" i="5" s="1"/>
  <c r="F679" i="5"/>
  <c r="G679" i="5"/>
  <c r="A680" i="5"/>
  <c r="B680" i="5"/>
  <c r="D680" i="5"/>
  <c r="E680" i="5" s="1"/>
  <c r="F680" i="5"/>
  <c r="J680" i="5" s="1"/>
  <c r="G680" i="5"/>
  <c r="A681" i="5"/>
  <c r="B681" i="5"/>
  <c r="D681" i="5"/>
  <c r="E681" i="5" s="1"/>
  <c r="F681" i="5"/>
  <c r="J681" i="5" s="1"/>
  <c r="G681" i="5"/>
  <c r="A682" i="5"/>
  <c r="B682" i="5"/>
  <c r="D682" i="5"/>
  <c r="E682" i="5" s="1"/>
  <c r="F682" i="5"/>
  <c r="J682" i="5" s="1"/>
  <c r="G682" i="5"/>
  <c r="A683" i="5"/>
  <c r="B683" i="5"/>
  <c r="D683" i="5"/>
  <c r="E683" i="5" s="1"/>
  <c r="F683" i="5"/>
  <c r="G683" i="5"/>
  <c r="A684" i="5"/>
  <c r="B684" i="5"/>
  <c r="D684" i="5"/>
  <c r="E684" i="5" s="1"/>
  <c r="F684" i="5"/>
  <c r="J684" i="5" s="1"/>
  <c r="G684" i="5"/>
  <c r="A685" i="5"/>
  <c r="B685" i="5"/>
  <c r="D685" i="5"/>
  <c r="E685" i="5" s="1"/>
  <c r="F685" i="5"/>
  <c r="J685" i="5" s="1"/>
  <c r="G685" i="5"/>
  <c r="A686" i="5"/>
  <c r="B686" i="5"/>
  <c r="D686" i="5"/>
  <c r="E686" i="5" s="1"/>
  <c r="F686" i="5"/>
  <c r="J686" i="5" s="1"/>
  <c r="G686" i="5"/>
  <c r="A687" i="5"/>
  <c r="B687" i="5"/>
  <c r="D687" i="5"/>
  <c r="E687" i="5" s="1"/>
  <c r="F687" i="5"/>
  <c r="G687" i="5"/>
  <c r="A688" i="5"/>
  <c r="B688" i="5"/>
  <c r="D688" i="5"/>
  <c r="E688" i="5" s="1"/>
  <c r="F688" i="5"/>
  <c r="J688" i="5" s="1"/>
  <c r="G688" i="5"/>
  <c r="A689" i="5"/>
  <c r="B689" i="5"/>
  <c r="D689" i="5"/>
  <c r="E689" i="5" s="1"/>
  <c r="F689" i="5"/>
  <c r="J689" i="5" s="1"/>
  <c r="G689" i="5"/>
  <c r="A690" i="5"/>
  <c r="B690" i="5"/>
  <c r="D690" i="5"/>
  <c r="E690" i="5" s="1"/>
  <c r="F690" i="5"/>
  <c r="G690" i="5"/>
  <c r="A691" i="5"/>
  <c r="B691" i="5"/>
  <c r="D691" i="5"/>
  <c r="E691" i="5" s="1"/>
  <c r="F691" i="5"/>
  <c r="G691" i="5"/>
  <c r="A692" i="5"/>
  <c r="B692" i="5"/>
  <c r="D692" i="5"/>
  <c r="E692" i="5" s="1"/>
  <c r="F692" i="5"/>
  <c r="J692" i="5" s="1"/>
  <c r="G692" i="5"/>
  <c r="A693" i="5"/>
  <c r="B693" i="5"/>
  <c r="D693" i="5"/>
  <c r="E693" i="5" s="1"/>
  <c r="F693" i="5"/>
  <c r="J693" i="5" s="1"/>
  <c r="G693" i="5"/>
  <c r="A694" i="5"/>
  <c r="B694" i="5"/>
  <c r="D694" i="5"/>
  <c r="E694" i="5" s="1"/>
  <c r="F694" i="5"/>
  <c r="J694" i="5" s="1"/>
  <c r="G694" i="5"/>
  <c r="A695" i="5"/>
  <c r="B695" i="5"/>
  <c r="D695" i="5"/>
  <c r="E695" i="5" s="1"/>
  <c r="F695" i="5"/>
  <c r="G695" i="5"/>
  <c r="A696" i="5"/>
  <c r="B696" i="5"/>
  <c r="D696" i="5"/>
  <c r="E696" i="5" s="1"/>
  <c r="F696" i="5"/>
  <c r="G696" i="5"/>
  <c r="A697" i="5"/>
  <c r="B697" i="5"/>
  <c r="D697" i="5"/>
  <c r="E697" i="5" s="1"/>
  <c r="F697" i="5"/>
  <c r="J697" i="5" s="1"/>
  <c r="G697" i="5"/>
  <c r="A698" i="5"/>
  <c r="B698" i="5"/>
  <c r="D698" i="5"/>
  <c r="E698" i="5" s="1"/>
  <c r="F698" i="5"/>
  <c r="G698" i="5"/>
  <c r="A699" i="5"/>
  <c r="B699" i="5"/>
  <c r="D699" i="5"/>
  <c r="E699" i="5" s="1"/>
  <c r="F699" i="5"/>
  <c r="G699" i="5"/>
  <c r="A700" i="5"/>
  <c r="B700" i="5"/>
  <c r="D700" i="5"/>
  <c r="E700" i="5" s="1"/>
  <c r="F700" i="5"/>
  <c r="J700" i="5" s="1"/>
  <c r="G700" i="5"/>
  <c r="A701" i="5"/>
  <c r="B701" i="5"/>
  <c r="D701" i="5"/>
  <c r="E701" i="5" s="1"/>
  <c r="F701" i="5"/>
  <c r="J701" i="5" s="1"/>
  <c r="G701" i="5"/>
  <c r="A702" i="5"/>
  <c r="B702" i="5"/>
  <c r="D702" i="5"/>
  <c r="E702" i="5" s="1"/>
  <c r="F702" i="5"/>
  <c r="J702" i="5" s="1"/>
  <c r="G702" i="5"/>
  <c r="A703" i="5"/>
  <c r="B703" i="5"/>
  <c r="D703" i="5"/>
  <c r="E703" i="5" s="1"/>
  <c r="F703" i="5"/>
  <c r="J703" i="5" s="1"/>
  <c r="G703" i="5"/>
  <c r="A704" i="5"/>
  <c r="B704" i="5"/>
  <c r="D704" i="5"/>
  <c r="E704" i="5" s="1"/>
  <c r="F704" i="5"/>
  <c r="J704" i="5" s="1"/>
  <c r="G704" i="5"/>
  <c r="A705" i="5"/>
  <c r="B705" i="5"/>
  <c r="D705" i="5"/>
  <c r="E705" i="5" s="1"/>
  <c r="F705" i="5"/>
  <c r="J705" i="5" s="1"/>
  <c r="G705" i="5"/>
  <c r="A706" i="5"/>
  <c r="B706" i="5"/>
  <c r="D706" i="5"/>
  <c r="E706" i="5" s="1"/>
  <c r="F706" i="5"/>
  <c r="J706" i="5" s="1"/>
  <c r="G706" i="5"/>
  <c r="A707" i="5"/>
  <c r="B707" i="5"/>
  <c r="D707" i="5"/>
  <c r="E707" i="5" s="1"/>
  <c r="F707" i="5"/>
  <c r="J707" i="5" s="1"/>
  <c r="G707" i="5"/>
  <c r="A708" i="5"/>
  <c r="B708" i="5"/>
  <c r="D708" i="5"/>
  <c r="E708" i="5" s="1"/>
  <c r="F708" i="5"/>
  <c r="G708" i="5"/>
  <c r="A709" i="5"/>
  <c r="B709" i="5"/>
  <c r="D709" i="5"/>
  <c r="E709" i="5" s="1"/>
  <c r="F709" i="5"/>
  <c r="J709" i="5" s="1"/>
  <c r="G709" i="5"/>
  <c r="A710" i="5"/>
  <c r="B710" i="5"/>
  <c r="D710" i="5"/>
  <c r="E710" i="5" s="1"/>
  <c r="F710" i="5"/>
  <c r="J710" i="5" s="1"/>
  <c r="G710" i="5"/>
  <c r="A711" i="5"/>
  <c r="B711" i="5"/>
  <c r="D711" i="5"/>
  <c r="E711" i="5" s="1"/>
  <c r="F711" i="5"/>
  <c r="G711" i="5"/>
  <c r="A712" i="5"/>
  <c r="B712" i="5"/>
  <c r="D712" i="5"/>
  <c r="E712" i="5" s="1"/>
  <c r="F712" i="5"/>
  <c r="G712" i="5"/>
  <c r="A713" i="5"/>
  <c r="B713" i="5"/>
  <c r="D713" i="5"/>
  <c r="E713" i="5" s="1"/>
  <c r="F713" i="5"/>
  <c r="J713" i="5" s="1"/>
  <c r="G713" i="5"/>
  <c r="A714" i="5"/>
  <c r="B714" i="5"/>
  <c r="D714" i="5"/>
  <c r="E714" i="5" s="1"/>
  <c r="F714" i="5"/>
  <c r="G714" i="5"/>
  <c r="A715" i="5"/>
  <c r="B715" i="5"/>
  <c r="D715" i="5"/>
  <c r="E715" i="5" s="1"/>
  <c r="F715" i="5"/>
  <c r="G715" i="5"/>
  <c r="A716" i="5"/>
  <c r="B716" i="5"/>
  <c r="D716" i="5"/>
  <c r="E716" i="5" s="1"/>
  <c r="F716" i="5"/>
  <c r="J716" i="5" s="1"/>
  <c r="G716" i="5"/>
  <c r="A717" i="5"/>
  <c r="B717" i="5"/>
  <c r="D717" i="5"/>
  <c r="E717" i="5" s="1"/>
  <c r="F717" i="5"/>
  <c r="G717" i="5"/>
  <c r="A718" i="5"/>
  <c r="B718" i="5"/>
  <c r="D718" i="5"/>
  <c r="E718" i="5" s="1"/>
  <c r="F718" i="5"/>
  <c r="J718" i="5" s="1"/>
  <c r="G718" i="5"/>
  <c r="A719" i="5"/>
  <c r="B719" i="5"/>
  <c r="D719" i="5"/>
  <c r="E719" i="5" s="1"/>
  <c r="F719" i="5"/>
  <c r="G719" i="5"/>
  <c r="A720" i="5"/>
  <c r="B720" i="5"/>
  <c r="D720" i="5"/>
  <c r="E720" i="5" s="1"/>
  <c r="F720" i="5"/>
  <c r="J720" i="5" s="1"/>
  <c r="G720" i="5"/>
  <c r="A721" i="5"/>
  <c r="B721" i="5"/>
  <c r="D721" i="5"/>
  <c r="E721" i="5" s="1"/>
  <c r="F721" i="5"/>
  <c r="J721" i="5" s="1"/>
  <c r="G721" i="5"/>
  <c r="A722" i="5"/>
  <c r="B722" i="5"/>
  <c r="D722" i="5"/>
  <c r="E722" i="5" s="1"/>
  <c r="F722" i="5"/>
  <c r="J722" i="5" s="1"/>
  <c r="G722" i="5"/>
  <c r="A723" i="5"/>
  <c r="B723" i="5"/>
  <c r="D723" i="5"/>
  <c r="E723" i="5" s="1"/>
  <c r="F723" i="5"/>
  <c r="J723" i="5" s="1"/>
  <c r="G723" i="5"/>
  <c r="A724" i="5"/>
  <c r="B724" i="5"/>
  <c r="D724" i="5"/>
  <c r="E724" i="5" s="1"/>
  <c r="F724" i="5"/>
  <c r="J724" i="5" s="1"/>
  <c r="G724" i="5"/>
  <c r="A725" i="5"/>
  <c r="B725" i="5"/>
  <c r="D725" i="5"/>
  <c r="E725" i="5" s="1"/>
  <c r="F725" i="5"/>
  <c r="J725" i="5" s="1"/>
  <c r="G725" i="5"/>
  <c r="A726" i="5"/>
  <c r="B726" i="5"/>
  <c r="D726" i="5"/>
  <c r="E726" i="5" s="1"/>
  <c r="F726" i="5"/>
  <c r="J726" i="5" s="1"/>
  <c r="G726" i="5"/>
  <c r="A727" i="5"/>
  <c r="B727" i="5"/>
  <c r="D727" i="5"/>
  <c r="E727" i="5" s="1"/>
  <c r="F727" i="5"/>
  <c r="G727" i="5"/>
  <c r="A728" i="5"/>
  <c r="B728" i="5"/>
  <c r="D728" i="5"/>
  <c r="E728" i="5" s="1"/>
  <c r="F728" i="5"/>
  <c r="G728" i="5"/>
  <c r="A729" i="5"/>
  <c r="B729" i="5"/>
  <c r="D729" i="5"/>
  <c r="E729" i="5" s="1"/>
  <c r="F729" i="5"/>
  <c r="J729" i="5" s="1"/>
  <c r="G729" i="5"/>
  <c r="A730" i="5"/>
  <c r="B730" i="5"/>
  <c r="D730" i="5"/>
  <c r="E730" i="5" s="1"/>
  <c r="F730" i="5"/>
  <c r="J730" i="5" s="1"/>
  <c r="G730" i="5"/>
  <c r="A731" i="5"/>
  <c r="B731" i="5"/>
  <c r="D731" i="5"/>
  <c r="E731" i="5" s="1"/>
  <c r="F731" i="5"/>
  <c r="J731" i="5" s="1"/>
  <c r="G731" i="5"/>
  <c r="A732" i="5"/>
  <c r="B732" i="5"/>
  <c r="D732" i="5"/>
  <c r="E732" i="5" s="1"/>
  <c r="F732" i="5"/>
  <c r="J732" i="5" s="1"/>
  <c r="G732" i="5"/>
  <c r="A733" i="5"/>
  <c r="B733" i="5"/>
  <c r="D733" i="5"/>
  <c r="E733" i="5" s="1"/>
  <c r="F733" i="5"/>
  <c r="J733" i="5" s="1"/>
  <c r="G733" i="5"/>
  <c r="A734" i="5"/>
  <c r="B734" i="5"/>
  <c r="D734" i="5"/>
  <c r="E734" i="5" s="1"/>
  <c r="F734" i="5"/>
  <c r="J734" i="5" s="1"/>
  <c r="G734" i="5"/>
  <c r="A735" i="5"/>
  <c r="B735" i="5"/>
  <c r="D735" i="5"/>
  <c r="E735" i="5" s="1"/>
  <c r="F735" i="5"/>
  <c r="G735" i="5"/>
  <c r="A736" i="5"/>
  <c r="B736" i="5"/>
  <c r="D736" i="5"/>
  <c r="E736" i="5" s="1"/>
  <c r="F736" i="5"/>
  <c r="G736" i="5"/>
  <c r="A737" i="5"/>
  <c r="B737" i="5"/>
  <c r="D737" i="5"/>
  <c r="E737" i="5" s="1"/>
  <c r="F737" i="5"/>
  <c r="G737" i="5"/>
  <c r="A738" i="5"/>
  <c r="B738" i="5"/>
  <c r="D738" i="5"/>
  <c r="E738" i="5" s="1"/>
  <c r="F738" i="5"/>
  <c r="J738" i="5" s="1"/>
  <c r="G738" i="5"/>
  <c r="A739" i="5"/>
  <c r="B739" i="5"/>
  <c r="D739" i="5"/>
  <c r="E739" i="5" s="1"/>
  <c r="F739" i="5"/>
  <c r="G739" i="5"/>
  <c r="A740" i="5"/>
  <c r="B740" i="5"/>
  <c r="D740" i="5"/>
  <c r="E740" i="5" s="1"/>
  <c r="F740" i="5"/>
  <c r="J740" i="5" s="1"/>
  <c r="G740" i="5"/>
  <c r="A741" i="5"/>
  <c r="B741" i="5"/>
  <c r="D741" i="5"/>
  <c r="E741" i="5" s="1"/>
  <c r="F741" i="5"/>
  <c r="G741" i="5"/>
  <c r="A742" i="5"/>
  <c r="B742" i="5"/>
  <c r="D742" i="5"/>
  <c r="E742" i="5" s="1"/>
  <c r="F742" i="5"/>
  <c r="J742" i="5" s="1"/>
  <c r="G742" i="5"/>
  <c r="A743" i="5"/>
  <c r="B743" i="5"/>
  <c r="D743" i="5"/>
  <c r="E743" i="5" s="1"/>
  <c r="F743" i="5"/>
  <c r="G743" i="5"/>
  <c r="A744" i="5"/>
  <c r="B744" i="5"/>
  <c r="D744" i="5"/>
  <c r="E744" i="5" s="1"/>
  <c r="F744" i="5"/>
  <c r="J744" i="5" s="1"/>
  <c r="G744" i="5"/>
  <c r="A745" i="5"/>
  <c r="B745" i="5"/>
  <c r="D745" i="5"/>
  <c r="E745" i="5" s="1"/>
  <c r="F745" i="5"/>
  <c r="J745" i="5" s="1"/>
  <c r="G745" i="5"/>
  <c r="A746" i="5"/>
  <c r="B746" i="5"/>
  <c r="D746" i="5"/>
  <c r="E746" i="5" s="1"/>
  <c r="F746" i="5"/>
  <c r="J746" i="5" s="1"/>
  <c r="G746" i="5"/>
  <c r="A747" i="5"/>
  <c r="B747" i="5"/>
  <c r="D747" i="5"/>
  <c r="E747" i="5" s="1"/>
  <c r="F747" i="5"/>
  <c r="J747" i="5" s="1"/>
  <c r="G747" i="5"/>
  <c r="A748" i="5"/>
  <c r="B748" i="5"/>
  <c r="D748" i="5"/>
  <c r="E748" i="5" s="1"/>
  <c r="F748" i="5"/>
  <c r="J748" i="5" s="1"/>
  <c r="G748" i="5"/>
  <c r="A749" i="5"/>
  <c r="B749" i="5"/>
  <c r="D749" i="5"/>
  <c r="E749" i="5" s="1"/>
  <c r="F749" i="5"/>
  <c r="J749" i="5" s="1"/>
  <c r="G749" i="5"/>
  <c r="A750" i="5"/>
  <c r="B750" i="5"/>
  <c r="D750" i="5"/>
  <c r="E750" i="5" s="1"/>
  <c r="F750" i="5"/>
  <c r="J750" i="5" s="1"/>
  <c r="G750" i="5"/>
  <c r="A751" i="5"/>
  <c r="B751" i="5"/>
  <c r="D751" i="5"/>
  <c r="E751" i="5" s="1"/>
  <c r="F751" i="5"/>
  <c r="G751" i="5"/>
  <c r="A752" i="5"/>
  <c r="B752" i="5"/>
  <c r="D752" i="5"/>
  <c r="E752" i="5" s="1"/>
  <c r="F752" i="5"/>
  <c r="J752" i="5" s="1"/>
  <c r="G752" i="5"/>
  <c r="A753" i="5"/>
  <c r="B753" i="5"/>
  <c r="D753" i="5"/>
  <c r="E753" i="5" s="1"/>
  <c r="F753" i="5"/>
  <c r="J753" i="5" s="1"/>
  <c r="G753" i="5"/>
  <c r="A754" i="5"/>
  <c r="B754" i="5"/>
  <c r="D754" i="5"/>
  <c r="E754" i="5" s="1"/>
  <c r="F754" i="5"/>
  <c r="J754" i="5" s="1"/>
  <c r="G754" i="5"/>
  <c r="A755" i="5"/>
  <c r="B755" i="5"/>
  <c r="D755" i="5"/>
  <c r="E755" i="5" s="1"/>
  <c r="F755" i="5"/>
  <c r="J755" i="5" s="1"/>
  <c r="G755" i="5"/>
  <c r="A756" i="5"/>
  <c r="B756" i="5"/>
  <c r="D756" i="5"/>
  <c r="F756" i="5"/>
  <c r="J756" i="5" s="1"/>
  <c r="G756" i="5"/>
  <c r="A757" i="5"/>
  <c r="B757" i="5"/>
  <c r="D757" i="5"/>
  <c r="E757" i="5" s="1"/>
  <c r="F757" i="5"/>
  <c r="J757" i="5" s="1"/>
  <c r="G757" i="5"/>
  <c r="A758" i="5"/>
  <c r="B758" i="5"/>
  <c r="D758" i="5"/>
  <c r="E758" i="5" s="1"/>
  <c r="F758" i="5"/>
  <c r="J758" i="5" s="1"/>
  <c r="G758" i="5"/>
  <c r="A759" i="5"/>
  <c r="B759" i="5"/>
  <c r="D759" i="5"/>
  <c r="E759" i="5" s="1"/>
  <c r="F759" i="5"/>
  <c r="J759" i="5" s="1"/>
  <c r="G759" i="5"/>
  <c r="A760" i="5"/>
  <c r="B760" i="5"/>
  <c r="D760" i="5"/>
  <c r="E760" i="5" s="1"/>
  <c r="F760" i="5"/>
  <c r="J760" i="5" s="1"/>
  <c r="G760" i="5"/>
  <c r="A761" i="5"/>
  <c r="B761" i="5"/>
  <c r="D761" i="5"/>
  <c r="E761" i="5" s="1"/>
  <c r="F761" i="5"/>
  <c r="J761" i="5" s="1"/>
  <c r="G761" i="5"/>
  <c r="A762" i="5"/>
  <c r="B762" i="5"/>
  <c r="D762" i="5"/>
  <c r="E762" i="5" s="1"/>
  <c r="F762" i="5"/>
  <c r="J762" i="5" s="1"/>
  <c r="G762" i="5"/>
  <c r="A763" i="5"/>
  <c r="B763" i="5"/>
  <c r="D763" i="5"/>
  <c r="E763" i="5" s="1"/>
  <c r="F763" i="5"/>
  <c r="J763" i="5" s="1"/>
  <c r="G763" i="5"/>
  <c r="A764" i="5"/>
  <c r="B764" i="5"/>
  <c r="D764" i="5"/>
  <c r="E764" i="5" s="1"/>
  <c r="F764" i="5"/>
  <c r="J764" i="5" s="1"/>
  <c r="G764" i="5"/>
  <c r="A765" i="5"/>
  <c r="B765" i="5"/>
  <c r="D765" i="5"/>
  <c r="E765" i="5" s="1"/>
  <c r="F765" i="5"/>
  <c r="J765" i="5" s="1"/>
  <c r="G765" i="5"/>
  <c r="A766" i="5"/>
  <c r="B766" i="5"/>
  <c r="D766" i="5"/>
  <c r="E766" i="5" s="1"/>
  <c r="F766" i="5"/>
  <c r="G766" i="5"/>
  <c r="A767" i="5"/>
  <c r="B767" i="5"/>
  <c r="D767" i="5"/>
  <c r="E767" i="5" s="1"/>
  <c r="F767" i="5"/>
  <c r="G767" i="5"/>
  <c r="A768" i="5"/>
  <c r="B768" i="5"/>
  <c r="D768" i="5"/>
  <c r="E768" i="5" s="1"/>
  <c r="F768" i="5"/>
  <c r="J768" i="5" s="1"/>
  <c r="G768" i="5"/>
  <c r="A769" i="5"/>
  <c r="B769" i="5"/>
  <c r="D769" i="5"/>
  <c r="E769" i="5" s="1"/>
  <c r="F769" i="5"/>
  <c r="J769" i="5" s="1"/>
  <c r="G769" i="5"/>
  <c r="A770" i="5"/>
  <c r="B770" i="5"/>
  <c r="D770" i="5"/>
  <c r="E770" i="5" s="1"/>
  <c r="F770" i="5"/>
  <c r="G770" i="5"/>
  <c r="A771" i="5"/>
  <c r="B771" i="5"/>
  <c r="D771" i="5"/>
  <c r="E771" i="5" s="1"/>
  <c r="F771" i="5"/>
  <c r="J771" i="5" s="1"/>
  <c r="G771" i="5"/>
  <c r="A772" i="5"/>
  <c r="B772" i="5"/>
  <c r="D772" i="5"/>
  <c r="E772" i="5" s="1"/>
  <c r="F772" i="5"/>
  <c r="G772" i="5"/>
  <c r="A773" i="5"/>
  <c r="B773" i="5"/>
  <c r="D773" i="5"/>
  <c r="E773" i="5" s="1"/>
  <c r="F773" i="5"/>
  <c r="G773" i="5"/>
  <c r="A774" i="5"/>
  <c r="B774" i="5"/>
  <c r="D774" i="5"/>
  <c r="E774" i="5" s="1"/>
  <c r="F774" i="5"/>
  <c r="G774" i="5"/>
  <c r="A775" i="5"/>
  <c r="B775" i="5"/>
  <c r="D775" i="5"/>
  <c r="E775" i="5" s="1"/>
  <c r="F775" i="5"/>
  <c r="G775" i="5"/>
  <c r="A776" i="5"/>
  <c r="B776" i="5"/>
  <c r="D776" i="5"/>
  <c r="E776" i="5" s="1"/>
  <c r="F776" i="5"/>
  <c r="G776" i="5"/>
  <c r="A777" i="5"/>
  <c r="B777" i="5"/>
  <c r="D777" i="5"/>
  <c r="E777" i="5" s="1"/>
  <c r="F777" i="5"/>
  <c r="J777" i="5" s="1"/>
  <c r="G777" i="5"/>
  <c r="A778" i="5"/>
  <c r="B778" i="5"/>
  <c r="D778" i="5"/>
  <c r="E778" i="5" s="1"/>
  <c r="F778" i="5"/>
  <c r="J778" i="5" s="1"/>
  <c r="G778" i="5"/>
  <c r="A779" i="5"/>
  <c r="B779" i="5"/>
  <c r="D779" i="5"/>
  <c r="E779" i="5" s="1"/>
  <c r="F779" i="5"/>
  <c r="J779" i="5" s="1"/>
  <c r="G779" i="5"/>
  <c r="A780" i="5"/>
  <c r="B780" i="5"/>
  <c r="D780" i="5"/>
  <c r="E780" i="5" s="1"/>
  <c r="F780" i="5"/>
  <c r="J780" i="5" s="1"/>
  <c r="G780" i="5"/>
  <c r="A781" i="5"/>
  <c r="B781" i="5"/>
  <c r="D781" i="5"/>
  <c r="E781" i="5" s="1"/>
  <c r="F781" i="5"/>
  <c r="G781" i="5"/>
  <c r="A782" i="5"/>
  <c r="B782" i="5"/>
  <c r="D782" i="5"/>
  <c r="E782" i="5" s="1"/>
  <c r="F782" i="5"/>
  <c r="J782" i="5" s="1"/>
  <c r="G782" i="5"/>
  <c r="A783" i="5"/>
  <c r="B783" i="5"/>
  <c r="D783" i="5"/>
  <c r="E783" i="5" s="1"/>
  <c r="F783" i="5"/>
  <c r="G783" i="5"/>
  <c r="A784" i="5"/>
  <c r="B784" i="5"/>
  <c r="D784" i="5"/>
  <c r="F784" i="5"/>
  <c r="J784" i="5" s="1"/>
  <c r="G784" i="5"/>
  <c r="A785" i="5"/>
  <c r="B785" i="5"/>
  <c r="D785" i="5"/>
  <c r="E785" i="5" s="1"/>
  <c r="F785" i="5"/>
  <c r="J785" i="5" s="1"/>
  <c r="G785" i="5"/>
  <c r="A786" i="5"/>
  <c r="B786" i="5"/>
  <c r="D786" i="5"/>
  <c r="E786" i="5" s="1"/>
  <c r="F786" i="5"/>
  <c r="J786" i="5" s="1"/>
  <c r="G786" i="5"/>
  <c r="A787" i="5"/>
  <c r="B787" i="5"/>
  <c r="D787" i="5"/>
  <c r="E787" i="5" s="1"/>
  <c r="F787" i="5"/>
  <c r="J787" i="5" s="1"/>
  <c r="G787" i="5"/>
  <c r="A788" i="5"/>
  <c r="B788" i="5"/>
  <c r="D788" i="5"/>
  <c r="E788" i="5" s="1"/>
  <c r="F788" i="5"/>
  <c r="J788" i="5" s="1"/>
  <c r="G788" i="5"/>
  <c r="A789" i="5"/>
  <c r="B789" i="5"/>
  <c r="D789" i="5"/>
  <c r="E789" i="5" s="1"/>
  <c r="F789" i="5"/>
  <c r="J789" i="5" s="1"/>
  <c r="G789" i="5"/>
  <c r="A790" i="5"/>
  <c r="B790" i="5"/>
  <c r="D790" i="5"/>
  <c r="E790" i="5" s="1"/>
  <c r="F790" i="5"/>
  <c r="J790" i="5" s="1"/>
  <c r="G790" i="5"/>
  <c r="A791" i="5"/>
  <c r="B791" i="5"/>
  <c r="D791" i="5"/>
  <c r="E791" i="5" s="1"/>
  <c r="F791" i="5"/>
  <c r="J791" i="5" s="1"/>
  <c r="G791" i="5"/>
  <c r="A792" i="5"/>
  <c r="B792" i="5"/>
  <c r="D792" i="5"/>
  <c r="E792" i="5" s="1"/>
  <c r="F792" i="5"/>
  <c r="J792" i="5" s="1"/>
  <c r="G792" i="5"/>
  <c r="A793" i="5"/>
  <c r="B793" i="5"/>
  <c r="D793" i="5"/>
  <c r="E793" i="5" s="1"/>
  <c r="F793" i="5"/>
  <c r="J793" i="5" s="1"/>
  <c r="G793" i="5"/>
  <c r="A794" i="5"/>
  <c r="B794" i="5"/>
  <c r="D794" i="5"/>
  <c r="F794" i="5"/>
  <c r="J794" i="5" s="1"/>
  <c r="G794" i="5"/>
  <c r="A795" i="5"/>
  <c r="B795" i="5"/>
  <c r="D795" i="5"/>
  <c r="E795" i="5" s="1"/>
  <c r="F795" i="5"/>
  <c r="J795" i="5" s="1"/>
  <c r="G795" i="5"/>
  <c r="A796" i="5"/>
  <c r="B796" i="5"/>
  <c r="D796" i="5"/>
  <c r="E796" i="5" s="1"/>
  <c r="F796" i="5"/>
  <c r="J796" i="5" s="1"/>
  <c r="G796" i="5"/>
  <c r="A797" i="5"/>
  <c r="B797" i="5"/>
  <c r="D797" i="5"/>
  <c r="E797" i="5" s="1"/>
  <c r="F797" i="5"/>
  <c r="J797" i="5" s="1"/>
  <c r="G797" i="5"/>
  <c r="A798" i="5"/>
  <c r="B798" i="5"/>
  <c r="D798" i="5"/>
  <c r="F798" i="5"/>
  <c r="J798" i="5" s="1"/>
  <c r="G798" i="5"/>
  <c r="A799" i="5"/>
  <c r="B799" i="5"/>
  <c r="D799" i="5"/>
  <c r="E799" i="5" s="1"/>
  <c r="F799" i="5"/>
  <c r="G799" i="5"/>
  <c r="A800" i="5"/>
  <c r="B800" i="5"/>
  <c r="D800" i="5"/>
  <c r="E800" i="5" s="1"/>
  <c r="F800" i="5"/>
  <c r="G800" i="5"/>
  <c r="A801" i="5"/>
  <c r="B801" i="5"/>
  <c r="D801" i="5"/>
  <c r="E801" i="5" s="1"/>
  <c r="F801" i="5"/>
  <c r="J801" i="5" s="1"/>
  <c r="G801" i="5"/>
  <c r="A802" i="5"/>
  <c r="B802" i="5"/>
  <c r="D802" i="5"/>
  <c r="E802" i="5" s="1"/>
  <c r="F802" i="5"/>
  <c r="J802" i="5" s="1"/>
  <c r="G802" i="5"/>
  <c r="A803" i="5"/>
  <c r="B803" i="5"/>
  <c r="D803" i="5"/>
  <c r="E803" i="5" s="1"/>
  <c r="F803" i="5"/>
  <c r="J803" i="5" s="1"/>
  <c r="G803" i="5"/>
  <c r="A804" i="5"/>
  <c r="B804" i="5"/>
  <c r="D804" i="5"/>
  <c r="F804" i="5"/>
  <c r="J804" i="5" s="1"/>
  <c r="G804" i="5"/>
  <c r="A805" i="5"/>
  <c r="B805" i="5"/>
  <c r="D805" i="5"/>
  <c r="E805" i="5" s="1"/>
  <c r="F805" i="5"/>
  <c r="G805" i="5"/>
  <c r="A806" i="5"/>
  <c r="B806" i="5"/>
  <c r="D806" i="5"/>
  <c r="E806" i="5" s="1"/>
  <c r="F806" i="5"/>
  <c r="J806" i="5" s="1"/>
  <c r="G806" i="5"/>
  <c r="A807" i="5"/>
  <c r="B807" i="5"/>
  <c r="D807" i="5"/>
  <c r="E807" i="5" s="1"/>
  <c r="F807" i="5"/>
  <c r="G807" i="5"/>
  <c r="A808" i="5"/>
  <c r="B808" i="5"/>
  <c r="D808" i="5"/>
  <c r="E808" i="5" s="1"/>
  <c r="F808" i="5"/>
  <c r="G808" i="5"/>
  <c r="A809" i="5"/>
  <c r="B809" i="5"/>
  <c r="D809" i="5"/>
  <c r="E809" i="5" s="1"/>
  <c r="F809" i="5"/>
  <c r="J809" i="5" s="1"/>
  <c r="G809" i="5"/>
  <c r="A810" i="5"/>
  <c r="B810" i="5"/>
  <c r="D810" i="5"/>
  <c r="E810" i="5" s="1"/>
  <c r="F810" i="5"/>
  <c r="J810" i="5" s="1"/>
  <c r="G810" i="5"/>
  <c r="A811" i="5"/>
  <c r="B811" i="5"/>
  <c r="D811" i="5"/>
  <c r="F811" i="5"/>
  <c r="J811" i="5" s="1"/>
  <c r="G811" i="5"/>
  <c r="A812" i="5"/>
  <c r="B812" i="5"/>
  <c r="D812" i="5"/>
  <c r="E812" i="5" s="1"/>
  <c r="F812" i="5"/>
  <c r="J812" i="5" s="1"/>
  <c r="G812" i="5"/>
  <c r="A813" i="5"/>
  <c r="B813" i="5"/>
  <c r="D813" i="5"/>
  <c r="E813" i="5" s="1"/>
  <c r="F813" i="5"/>
  <c r="G813" i="5"/>
  <c r="A814" i="5"/>
  <c r="B814" i="5"/>
  <c r="D814" i="5"/>
  <c r="E814" i="5" s="1"/>
  <c r="F814" i="5"/>
  <c r="G814" i="5"/>
  <c r="A815" i="5"/>
  <c r="B815" i="5"/>
  <c r="D815" i="5"/>
  <c r="E815" i="5" s="1"/>
  <c r="F815" i="5"/>
  <c r="G815" i="5"/>
  <c r="A816" i="5"/>
  <c r="B816" i="5"/>
  <c r="D816" i="5"/>
  <c r="E816" i="5" s="1"/>
  <c r="F816" i="5"/>
  <c r="J816" i="5" s="1"/>
  <c r="G816" i="5"/>
  <c r="A817" i="5"/>
  <c r="B817" i="5"/>
  <c r="D817" i="5"/>
  <c r="E817" i="5" s="1"/>
  <c r="F817" i="5"/>
  <c r="J817" i="5" s="1"/>
  <c r="G817" i="5"/>
  <c r="A818" i="5"/>
  <c r="B818" i="5"/>
  <c r="D818" i="5"/>
  <c r="E818" i="5" s="1"/>
  <c r="F818" i="5"/>
  <c r="G818" i="5"/>
  <c r="A819" i="5"/>
  <c r="B819" i="5"/>
  <c r="D819" i="5"/>
  <c r="E819" i="5" s="1"/>
  <c r="F819" i="5"/>
  <c r="J819" i="5" s="1"/>
  <c r="G819" i="5"/>
  <c r="A820" i="5"/>
  <c r="B820" i="5"/>
  <c r="D820" i="5"/>
  <c r="E820" i="5" s="1"/>
  <c r="F820" i="5"/>
  <c r="J820" i="5" s="1"/>
  <c r="G820" i="5"/>
  <c r="A821" i="5"/>
  <c r="B821" i="5"/>
  <c r="D821" i="5"/>
  <c r="E821" i="5" s="1"/>
  <c r="F821" i="5"/>
  <c r="G821" i="5"/>
  <c r="A822" i="5"/>
  <c r="B822" i="5"/>
  <c r="D822" i="5"/>
  <c r="E822" i="5" s="1"/>
  <c r="F822" i="5"/>
  <c r="J822" i="5" s="1"/>
  <c r="G822" i="5"/>
  <c r="A823" i="5"/>
  <c r="B823" i="5"/>
  <c r="D823" i="5"/>
  <c r="E823" i="5" s="1"/>
  <c r="F823" i="5"/>
  <c r="G823" i="5"/>
  <c r="A824" i="5"/>
  <c r="B824" i="5"/>
  <c r="D824" i="5"/>
  <c r="E824" i="5" s="1"/>
  <c r="F824" i="5"/>
  <c r="J824" i="5" s="1"/>
  <c r="G824" i="5"/>
  <c r="A825" i="5"/>
  <c r="B825" i="5"/>
  <c r="D825" i="5"/>
  <c r="E825" i="5" s="1"/>
  <c r="F825" i="5"/>
  <c r="J825" i="5" s="1"/>
  <c r="G825" i="5"/>
  <c r="A826" i="5"/>
  <c r="B826" i="5"/>
  <c r="D826" i="5"/>
  <c r="E826" i="5" s="1"/>
  <c r="F826" i="5"/>
  <c r="J826" i="5" s="1"/>
  <c r="G826" i="5"/>
  <c r="A827" i="5"/>
  <c r="B827" i="5"/>
  <c r="D827" i="5"/>
  <c r="E827" i="5" s="1"/>
  <c r="F827" i="5"/>
  <c r="J827" i="5" s="1"/>
  <c r="G827" i="5"/>
  <c r="A828" i="5"/>
  <c r="B828" i="5"/>
  <c r="D828" i="5"/>
  <c r="E828" i="5" s="1"/>
  <c r="F828" i="5"/>
  <c r="G828" i="5"/>
  <c r="A829" i="5"/>
  <c r="B829" i="5"/>
  <c r="D829" i="5"/>
  <c r="E829" i="5" s="1"/>
  <c r="F829" i="5"/>
  <c r="J829" i="5" s="1"/>
  <c r="G829" i="5"/>
  <c r="A830" i="5"/>
  <c r="B830" i="5"/>
  <c r="D830" i="5"/>
  <c r="F830" i="5"/>
  <c r="J830" i="5" s="1"/>
  <c r="G830" i="5"/>
  <c r="A831" i="5"/>
  <c r="B831" i="5"/>
  <c r="D831" i="5"/>
  <c r="E831" i="5" s="1"/>
  <c r="F831" i="5"/>
  <c r="G831" i="5"/>
  <c r="A832" i="5"/>
  <c r="B832" i="5"/>
  <c r="D832" i="5"/>
  <c r="E832" i="5" s="1"/>
  <c r="F832" i="5"/>
  <c r="J832" i="5" s="1"/>
  <c r="G832" i="5"/>
  <c r="A833" i="5"/>
  <c r="B833" i="5"/>
  <c r="D833" i="5"/>
  <c r="F833" i="5"/>
  <c r="J833" i="5" s="1"/>
  <c r="G833" i="5"/>
  <c r="A834" i="5"/>
  <c r="B834" i="5"/>
  <c r="D834" i="5"/>
  <c r="E834" i="5" s="1"/>
  <c r="F834" i="5"/>
  <c r="J834" i="5" s="1"/>
  <c r="G834" i="5"/>
  <c r="A835" i="5"/>
  <c r="B835" i="5"/>
  <c r="D835" i="5"/>
  <c r="E835" i="5" s="1"/>
  <c r="F835" i="5"/>
  <c r="J835" i="5" s="1"/>
  <c r="G835" i="5"/>
  <c r="A836" i="5"/>
  <c r="B836" i="5"/>
  <c r="D836" i="5"/>
  <c r="E836" i="5" s="1"/>
  <c r="F836" i="5"/>
  <c r="G836" i="5"/>
  <c r="A837" i="5"/>
  <c r="B837" i="5"/>
  <c r="D837" i="5"/>
  <c r="E837" i="5" s="1"/>
  <c r="F837" i="5"/>
  <c r="G837" i="5"/>
  <c r="A838" i="5"/>
  <c r="B838" i="5"/>
  <c r="D838" i="5"/>
  <c r="E838" i="5" s="1"/>
  <c r="F838" i="5"/>
  <c r="G838" i="5"/>
  <c r="A839" i="5"/>
  <c r="B839" i="5"/>
  <c r="D839" i="5"/>
  <c r="E839" i="5" s="1"/>
  <c r="F839" i="5"/>
  <c r="G839" i="5"/>
  <c r="A840" i="5"/>
  <c r="B840" i="5"/>
  <c r="D840" i="5"/>
  <c r="E840" i="5" s="1"/>
  <c r="F840" i="5"/>
  <c r="G840" i="5"/>
  <c r="A841" i="5"/>
  <c r="B841" i="5"/>
  <c r="D841" i="5"/>
  <c r="E841" i="5" s="1"/>
  <c r="F841" i="5"/>
  <c r="J841" i="5" s="1"/>
  <c r="G841" i="5"/>
  <c r="A842" i="5"/>
  <c r="B842" i="5"/>
  <c r="D842" i="5"/>
  <c r="E842" i="5" s="1"/>
  <c r="F842" i="5"/>
  <c r="J842" i="5" s="1"/>
  <c r="G842" i="5"/>
  <c r="A843" i="5"/>
  <c r="B843" i="5"/>
  <c r="D843" i="5"/>
  <c r="E843" i="5" s="1"/>
  <c r="F843" i="5"/>
  <c r="J843" i="5" s="1"/>
  <c r="G843" i="5"/>
  <c r="A844" i="5"/>
  <c r="B844" i="5"/>
  <c r="D844" i="5"/>
  <c r="E844" i="5" s="1"/>
  <c r="F844" i="5"/>
  <c r="G844" i="5"/>
  <c r="A845" i="5"/>
  <c r="B845" i="5"/>
  <c r="D845" i="5"/>
  <c r="E845" i="5" s="1"/>
  <c r="F845" i="5"/>
  <c r="J845" i="5" s="1"/>
  <c r="G845" i="5"/>
  <c r="A846" i="5"/>
  <c r="B846" i="5"/>
  <c r="D846" i="5"/>
  <c r="E846" i="5" s="1"/>
  <c r="F846" i="5"/>
  <c r="J846" i="5" s="1"/>
  <c r="G846" i="5"/>
  <c r="A847" i="5"/>
  <c r="B847" i="5"/>
  <c r="D847" i="5"/>
  <c r="E847" i="5" s="1"/>
  <c r="F847" i="5"/>
  <c r="J847" i="5" s="1"/>
  <c r="G847" i="5"/>
  <c r="A848" i="5"/>
  <c r="B848" i="5"/>
  <c r="D848" i="5"/>
  <c r="E848" i="5" s="1"/>
  <c r="F848" i="5"/>
  <c r="J848" i="5" s="1"/>
  <c r="G848" i="5"/>
  <c r="A849" i="5"/>
  <c r="B849" i="5"/>
  <c r="D849" i="5"/>
  <c r="E849" i="5" s="1"/>
  <c r="F849" i="5"/>
  <c r="J849" i="5" s="1"/>
  <c r="G849" i="5"/>
  <c r="A850" i="5"/>
  <c r="B850" i="5"/>
  <c r="D850" i="5"/>
  <c r="E850" i="5" s="1"/>
  <c r="F850" i="5"/>
  <c r="J850" i="5" s="1"/>
  <c r="G850" i="5"/>
  <c r="A851" i="5"/>
  <c r="B851" i="5"/>
  <c r="D851" i="5"/>
  <c r="E851" i="5" s="1"/>
  <c r="F851" i="5"/>
  <c r="J851" i="5" s="1"/>
  <c r="G851" i="5"/>
  <c r="A852" i="5"/>
  <c r="B852" i="5"/>
  <c r="D852" i="5"/>
  <c r="E852" i="5" s="1"/>
  <c r="F852" i="5"/>
  <c r="J852" i="5" s="1"/>
  <c r="G852" i="5"/>
  <c r="A853" i="5"/>
  <c r="B853" i="5"/>
  <c r="D853" i="5"/>
  <c r="E853" i="5" s="1"/>
  <c r="F853" i="5"/>
  <c r="J853" i="5" s="1"/>
  <c r="G853" i="5"/>
  <c r="A854" i="5"/>
  <c r="B854" i="5"/>
  <c r="D854" i="5"/>
  <c r="E854" i="5" s="1"/>
  <c r="F854" i="5"/>
  <c r="J854" i="5" s="1"/>
  <c r="G854" i="5"/>
  <c r="A855" i="5"/>
  <c r="B855" i="5"/>
  <c r="D855" i="5"/>
  <c r="E855" i="5" s="1"/>
  <c r="F855" i="5"/>
  <c r="G855" i="5"/>
  <c r="A856" i="5"/>
  <c r="B856" i="5"/>
  <c r="D856" i="5"/>
  <c r="E856" i="5" s="1"/>
  <c r="F856" i="5"/>
  <c r="J856" i="5" s="1"/>
  <c r="G856" i="5"/>
  <c r="A857" i="5"/>
  <c r="B857" i="5"/>
  <c r="D857" i="5"/>
  <c r="E857" i="5" s="1"/>
  <c r="F857" i="5"/>
  <c r="J857" i="5" s="1"/>
  <c r="G857" i="5"/>
  <c r="A858" i="5"/>
  <c r="B858" i="5"/>
  <c r="D858" i="5"/>
  <c r="E858" i="5" s="1"/>
  <c r="F858" i="5"/>
  <c r="J858" i="5" s="1"/>
  <c r="G858" i="5"/>
  <c r="A859" i="5"/>
  <c r="B859" i="5"/>
  <c r="D859" i="5"/>
  <c r="E859" i="5" s="1"/>
  <c r="F859" i="5"/>
  <c r="J859" i="5" s="1"/>
  <c r="G859" i="5"/>
  <c r="A860" i="5"/>
  <c r="B860" i="5"/>
  <c r="D860" i="5"/>
  <c r="E860" i="5" s="1"/>
  <c r="F860" i="5"/>
  <c r="G860" i="5"/>
  <c r="A861" i="5"/>
  <c r="B861" i="5"/>
  <c r="D861" i="5"/>
  <c r="E861" i="5" s="1"/>
  <c r="F861" i="5"/>
  <c r="J861" i="5" s="1"/>
  <c r="G861" i="5"/>
  <c r="A862" i="5"/>
  <c r="B862" i="5"/>
  <c r="D862" i="5"/>
  <c r="E862" i="5" s="1"/>
  <c r="F862" i="5"/>
  <c r="J862" i="5" s="1"/>
  <c r="G862" i="5"/>
  <c r="A863" i="5"/>
  <c r="B863" i="5"/>
  <c r="D863" i="5"/>
  <c r="E863" i="5" s="1"/>
  <c r="F863" i="5"/>
  <c r="J863" i="5" s="1"/>
  <c r="G863" i="5"/>
  <c r="A864" i="5"/>
  <c r="B864" i="5"/>
  <c r="D864" i="5"/>
  <c r="E864" i="5" s="1"/>
  <c r="F864" i="5"/>
  <c r="J864" i="5" s="1"/>
  <c r="G864" i="5"/>
  <c r="A865" i="5"/>
  <c r="B865" i="5"/>
  <c r="D865" i="5"/>
  <c r="E865" i="5" s="1"/>
  <c r="F865" i="5"/>
  <c r="J865" i="5" s="1"/>
  <c r="G865" i="5"/>
  <c r="A866" i="5"/>
  <c r="B866" i="5"/>
  <c r="D866" i="5"/>
  <c r="E866" i="5" s="1"/>
  <c r="F866" i="5"/>
  <c r="J866" i="5" s="1"/>
  <c r="G866" i="5"/>
  <c r="A867" i="5"/>
  <c r="B867" i="5"/>
  <c r="D867" i="5"/>
  <c r="E867" i="5" s="1"/>
  <c r="F867" i="5"/>
  <c r="J867" i="5" s="1"/>
  <c r="G867" i="5"/>
  <c r="A868" i="5"/>
  <c r="B868" i="5"/>
  <c r="D868" i="5"/>
  <c r="E868" i="5" s="1"/>
  <c r="F868" i="5"/>
  <c r="G868" i="5"/>
  <c r="A869" i="5"/>
  <c r="B869" i="5"/>
  <c r="D869" i="5"/>
  <c r="E869" i="5" s="1"/>
  <c r="F869" i="5"/>
  <c r="J869" i="5" s="1"/>
  <c r="G869" i="5"/>
  <c r="A870" i="5"/>
  <c r="B870" i="5"/>
  <c r="D870" i="5"/>
  <c r="E870" i="5" s="1"/>
  <c r="F870" i="5"/>
  <c r="J870" i="5" s="1"/>
  <c r="G870" i="5"/>
  <c r="A871" i="5"/>
  <c r="B871" i="5"/>
  <c r="D871" i="5"/>
  <c r="E871" i="5" s="1"/>
  <c r="F871" i="5"/>
  <c r="J871" i="5" s="1"/>
  <c r="G871" i="5"/>
  <c r="A872" i="5"/>
  <c r="B872" i="5"/>
  <c r="D872" i="5"/>
  <c r="E872" i="5" s="1"/>
  <c r="F872" i="5"/>
  <c r="G872" i="5"/>
  <c r="A873" i="5"/>
  <c r="B873" i="5"/>
  <c r="D873" i="5"/>
  <c r="E873" i="5" s="1"/>
  <c r="F873" i="5"/>
  <c r="J873" i="5" s="1"/>
  <c r="G873" i="5"/>
  <c r="A874" i="5"/>
  <c r="B874" i="5"/>
  <c r="D874" i="5"/>
  <c r="E874" i="5" s="1"/>
  <c r="F874" i="5"/>
  <c r="J874" i="5" s="1"/>
  <c r="G874" i="5"/>
  <c r="A875" i="5"/>
  <c r="B875" i="5"/>
  <c r="D875" i="5"/>
  <c r="E875" i="5" s="1"/>
  <c r="F875" i="5"/>
  <c r="J875" i="5" s="1"/>
  <c r="G875" i="5"/>
  <c r="A876" i="5"/>
  <c r="B876" i="5"/>
  <c r="D876" i="5"/>
  <c r="E876" i="5" s="1"/>
  <c r="F876" i="5"/>
  <c r="J876" i="5" s="1"/>
  <c r="G876" i="5"/>
  <c r="A877" i="5"/>
  <c r="B877" i="5"/>
  <c r="D877" i="5"/>
  <c r="E877" i="5" s="1"/>
  <c r="F877" i="5"/>
  <c r="J877" i="5" s="1"/>
  <c r="G877" i="5"/>
  <c r="A878" i="5"/>
  <c r="B878" i="5"/>
  <c r="D878" i="5"/>
  <c r="E878" i="5" s="1"/>
  <c r="F878" i="5"/>
  <c r="J878" i="5" s="1"/>
  <c r="G878" i="5"/>
  <c r="A879" i="5"/>
  <c r="B879" i="5"/>
  <c r="D879" i="5"/>
  <c r="E879" i="5" s="1"/>
  <c r="F879" i="5"/>
  <c r="J879" i="5" s="1"/>
  <c r="G879" i="5"/>
  <c r="A880" i="5"/>
  <c r="B880" i="5"/>
  <c r="D880" i="5"/>
  <c r="E880" i="5" s="1"/>
  <c r="F880" i="5"/>
  <c r="J880" i="5" s="1"/>
  <c r="G880" i="5"/>
  <c r="A881" i="5"/>
  <c r="B881" i="5"/>
  <c r="D881" i="5"/>
  <c r="E881" i="5" s="1"/>
  <c r="F881" i="5"/>
  <c r="G881" i="5"/>
  <c r="A882" i="5"/>
  <c r="B882" i="5"/>
  <c r="D882" i="5"/>
  <c r="E882" i="5" s="1"/>
  <c r="F882" i="5"/>
  <c r="J882" i="5" s="1"/>
  <c r="G882" i="5"/>
  <c r="A883" i="5"/>
  <c r="B883" i="5"/>
  <c r="D883" i="5"/>
  <c r="E883" i="5" s="1"/>
  <c r="F883" i="5"/>
  <c r="J883" i="5" s="1"/>
  <c r="G883" i="5"/>
  <c r="A884" i="5"/>
  <c r="B884" i="5"/>
  <c r="D884" i="5"/>
  <c r="E884" i="5" s="1"/>
  <c r="F884" i="5"/>
  <c r="J884" i="5" s="1"/>
  <c r="G884" i="5"/>
  <c r="A885" i="5"/>
  <c r="B885" i="5"/>
  <c r="D885" i="5"/>
  <c r="E885" i="5" s="1"/>
  <c r="F885" i="5"/>
  <c r="J885" i="5" s="1"/>
  <c r="G885" i="5"/>
  <c r="A886" i="5"/>
  <c r="B886" i="5"/>
  <c r="D886" i="5"/>
  <c r="E886" i="5" s="1"/>
  <c r="F886" i="5"/>
  <c r="J886" i="5" s="1"/>
  <c r="G886" i="5"/>
  <c r="A887" i="5"/>
  <c r="B887" i="5"/>
  <c r="D887" i="5"/>
  <c r="E887" i="5" s="1"/>
  <c r="F887" i="5"/>
  <c r="J887" i="5" s="1"/>
  <c r="G887" i="5"/>
  <c r="A888" i="5"/>
  <c r="B888" i="5"/>
  <c r="D888" i="5"/>
  <c r="E888" i="5" s="1"/>
  <c r="F888" i="5"/>
  <c r="G888" i="5"/>
  <c r="A889" i="5"/>
  <c r="B889" i="5"/>
  <c r="D889" i="5"/>
  <c r="E889" i="5" s="1"/>
  <c r="F889" i="5"/>
  <c r="G889" i="5"/>
  <c r="A890" i="5"/>
  <c r="B890" i="5"/>
  <c r="D890" i="5"/>
  <c r="E890" i="5" s="1"/>
  <c r="F890" i="5"/>
  <c r="J890" i="5" s="1"/>
  <c r="G890" i="5"/>
  <c r="A891" i="5"/>
  <c r="B891" i="5"/>
  <c r="D891" i="5"/>
  <c r="E891" i="5" s="1"/>
  <c r="F891" i="5"/>
  <c r="J891" i="5" s="1"/>
  <c r="G891" i="5"/>
  <c r="A892" i="5"/>
  <c r="B892" i="5"/>
  <c r="D892" i="5"/>
  <c r="E892" i="5" s="1"/>
  <c r="F892" i="5"/>
  <c r="J892" i="5" s="1"/>
  <c r="G892" i="5"/>
  <c r="A893" i="5"/>
  <c r="B893" i="5"/>
  <c r="D893" i="5"/>
  <c r="E893" i="5" s="1"/>
  <c r="F893" i="5"/>
  <c r="J893" i="5" s="1"/>
  <c r="G893" i="5"/>
  <c r="A894" i="5"/>
  <c r="B894" i="5"/>
  <c r="D894" i="5"/>
  <c r="E894" i="5" s="1"/>
  <c r="F894" i="5"/>
  <c r="G894" i="5"/>
  <c r="A895" i="5"/>
  <c r="B895" i="5"/>
  <c r="D895" i="5"/>
  <c r="E895" i="5" s="1"/>
  <c r="F895" i="5"/>
  <c r="J895" i="5" s="1"/>
  <c r="G895" i="5"/>
  <c r="A896" i="5"/>
  <c r="B896" i="5"/>
  <c r="D896" i="5"/>
  <c r="E896" i="5" s="1"/>
  <c r="F896" i="5"/>
  <c r="J896" i="5" s="1"/>
  <c r="G896" i="5"/>
  <c r="A897" i="5"/>
  <c r="B897" i="5"/>
  <c r="D897" i="5"/>
  <c r="E897" i="5" s="1"/>
  <c r="F897" i="5"/>
  <c r="J897" i="5" s="1"/>
  <c r="G897" i="5"/>
  <c r="A898" i="5"/>
  <c r="B898" i="5"/>
  <c r="D898" i="5"/>
  <c r="E898" i="5" s="1"/>
  <c r="F898" i="5"/>
  <c r="J898" i="5" s="1"/>
  <c r="G898" i="5"/>
  <c r="A899" i="5"/>
  <c r="B899" i="5"/>
  <c r="D899" i="5"/>
  <c r="E899" i="5" s="1"/>
  <c r="F899" i="5"/>
  <c r="J899" i="5" s="1"/>
  <c r="G899" i="5"/>
  <c r="A900" i="5"/>
  <c r="B900" i="5"/>
  <c r="D900" i="5"/>
  <c r="E900" i="5" s="1"/>
  <c r="F900" i="5"/>
  <c r="G900" i="5"/>
  <c r="A901" i="5"/>
  <c r="B901" i="5"/>
  <c r="D901" i="5"/>
  <c r="E901" i="5" s="1"/>
  <c r="F901" i="5"/>
  <c r="J901" i="5" s="1"/>
  <c r="G901" i="5"/>
  <c r="A902" i="5"/>
  <c r="B902" i="5"/>
  <c r="D902" i="5"/>
  <c r="E902" i="5" s="1"/>
  <c r="F902" i="5"/>
  <c r="J902" i="5" s="1"/>
  <c r="G902" i="5"/>
  <c r="A903" i="5"/>
  <c r="B903" i="5"/>
  <c r="D903" i="5"/>
  <c r="E903" i="5" s="1"/>
  <c r="F903" i="5"/>
  <c r="G903" i="5"/>
  <c r="A904" i="5"/>
  <c r="B904" i="5"/>
  <c r="D904" i="5"/>
  <c r="E904" i="5" s="1"/>
  <c r="F904" i="5"/>
  <c r="J904" i="5" s="1"/>
  <c r="G904" i="5"/>
  <c r="A905" i="5"/>
  <c r="B905" i="5"/>
  <c r="D905" i="5"/>
  <c r="E905" i="5" s="1"/>
  <c r="F905" i="5"/>
  <c r="J905" i="5" s="1"/>
  <c r="G905" i="5"/>
  <c r="A906" i="5"/>
  <c r="B906" i="5"/>
  <c r="D906" i="5"/>
  <c r="E906" i="5" s="1"/>
  <c r="F906" i="5"/>
  <c r="J906" i="5" s="1"/>
  <c r="G906" i="5"/>
  <c r="A907" i="5"/>
  <c r="B907" i="5"/>
  <c r="D907" i="5"/>
  <c r="E907" i="5" s="1"/>
  <c r="F907" i="5"/>
  <c r="J907" i="5" s="1"/>
  <c r="G907" i="5"/>
  <c r="A908" i="5"/>
  <c r="B908" i="5"/>
  <c r="D908" i="5"/>
  <c r="E908" i="5" s="1"/>
  <c r="F908" i="5"/>
  <c r="J908" i="5" s="1"/>
  <c r="G908" i="5"/>
  <c r="A909" i="5"/>
  <c r="B909" i="5"/>
  <c r="D909" i="5"/>
  <c r="E909" i="5" s="1"/>
  <c r="F909" i="5"/>
  <c r="G909" i="5"/>
  <c r="A910" i="5"/>
  <c r="B910" i="5"/>
  <c r="D910" i="5"/>
  <c r="E910" i="5" s="1"/>
  <c r="F910" i="5"/>
  <c r="J910" i="5" s="1"/>
  <c r="G910" i="5"/>
  <c r="A911" i="5"/>
  <c r="B911" i="5"/>
  <c r="D911" i="5"/>
  <c r="E911" i="5" s="1"/>
  <c r="F911" i="5"/>
  <c r="J911" i="5" s="1"/>
  <c r="G911" i="5"/>
  <c r="A912" i="5"/>
  <c r="B912" i="5"/>
  <c r="D912" i="5"/>
  <c r="E912" i="5" s="1"/>
  <c r="F912" i="5"/>
  <c r="G912" i="5"/>
  <c r="A913" i="5"/>
  <c r="B913" i="5"/>
  <c r="D913" i="5"/>
  <c r="E913" i="5" s="1"/>
  <c r="F913" i="5"/>
  <c r="J913" i="5" s="1"/>
  <c r="G913" i="5"/>
  <c r="A914" i="5"/>
  <c r="B914" i="5"/>
  <c r="D914" i="5"/>
  <c r="E914" i="5" s="1"/>
  <c r="F914" i="5"/>
  <c r="J914" i="5" s="1"/>
  <c r="G914" i="5"/>
  <c r="A915" i="5"/>
  <c r="B915" i="5"/>
  <c r="D915" i="5"/>
  <c r="E915" i="5" s="1"/>
  <c r="F915" i="5"/>
  <c r="J915" i="5" s="1"/>
  <c r="G915" i="5"/>
  <c r="A916" i="5"/>
  <c r="B916" i="5"/>
  <c r="D916" i="5"/>
  <c r="E916" i="5" s="1"/>
  <c r="F916" i="5"/>
  <c r="G916" i="5"/>
  <c r="A917" i="5"/>
  <c r="B917" i="5"/>
  <c r="D917" i="5"/>
  <c r="E917" i="5" s="1"/>
  <c r="F917" i="5"/>
  <c r="J917" i="5" s="1"/>
  <c r="G917" i="5"/>
  <c r="A918" i="5"/>
  <c r="B918" i="5"/>
  <c r="D918" i="5"/>
  <c r="E918" i="5" s="1"/>
  <c r="F918" i="5"/>
  <c r="J918" i="5" s="1"/>
  <c r="G918" i="5"/>
  <c r="A919" i="5"/>
  <c r="B919" i="5"/>
  <c r="D919" i="5"/>
  <c r="E919" i="5" s="1"/>
  <c r="F919" i="5"/>
  <c r="J919" i="5" s="1"/>
  <c r="G919" i="5"/>
  <c r="A920" i="5"/>
  <c r="B920" i="5"/>
  <c r="D920" i="5"/>
  <c r="E920" i="5" s="1"/>
  <c r="F920" i="5"/>
  <c r="J920" i="5" s="1"/>
  <c r="G920" i="5"/>
  <c r="A921" i="5"/>
  <c r="B921" i="5"/>
  <c r="D921" i="5"/>
  <c r="E921" i="5" s="1"/>
  <c r="F921" i="5"/>
  <c r="J921" i="5" s="1"/>
  <c r="G921" i="5"/>
  <c r="A922" i="5"/>
  <c r="B922" i="5"/>
  <c r="D922" i="5"/>
  <c r="E922" i="5" s="1"/>
  <c r="F922" i="5"/>
  <c r="J922" i="5" s="1"/>
  <c r="G922" i="5"/>
  <c r="A923" i="5"/>
  <c r="B923" i="5"/>
  <c r="D923" i="5"/>
  <c r="E923" i="5" s="1"/>
  <c r="F923" i="5"/>
  <c r="J923" i="5" s="1"/>
  <c r="G923" i="5"/>
  <c r="A924" i="5"/>
  <c r="B924" i="5"/>
  <c r="D924" i="5"/>
  <c r="E924" i="5" s="1"/>
  <c r="F924" i="5"/>
  <c r="J924" i="5" s="1"/>
  <c r="G924" i="5"/>
  <c r="A925" i="5"/>
  <c r="B925" i="5"/>
  <c r="D925" i="5"/>
  <c r="E925" i="5" s="1"/>
  <c r="F925" i="5"/>
  <c r="G925" i="5"/>
  <c r="A926" i="5"/>
  <c r="B926" i="5"/>
  <c r="D926" i="5"/>
  <c r="E926" i="5" s="1"/>
  <c r="F926" i="5"/>
  <c r="J926" i="5" s="1"/>
  <c r="G926" i="5"/>
  <c r="A927" i="5"/>
  <c r="B927" i="5"/>
  <c r="D927" i="5"/>
  <c r="E927" i="5" s="1"/>
  <c r="F927" i="5"/>
  <c r="J927" i="5" s="1"/>
  <c r="G927" i="5"/>
  <c r="A928" i="5"/>
  <c r="B928" i="5"/>
  <c r="D928" i="5"/>
  <c r="E928" i="5" s="1"/>
  <c r="F928" i="5"/>
  <c r="G928" i="5"/>
  <c r="A929" i="5"/>
  <c r="B929" i="5"/>
  <c r="D929" i="5"/>
  <c r="E929" i="5" s="1"/>
  <c r="F929" i="5"/>
  <c r="J929" i="5" s="1"/>
  <c r="G929" i="5"/>
  <c r="A930" i="5"/>
  <c r="B930" i="5"/>
  <c r="D930" i="5"/>
  <c r="E930" i="5" s="1"/>
  <c r="F930" i="5"/>
  <c r="J930" i="5" s="1"/>
  <c r="G930" i="5"/>
  <c r="A931" i="5"/>
  <c r="B931" i="5"/>
  <c r="D931" i="5"/>
  <c r="E931" i="5" s="1"/>
  <c r="F931" i="5"/>
  <c r="J931" i="5" s="1"/>
  <c r="G931" i="5"/>
  <c r="A932" i="5"/>
  <c r="B932" i="5"/>
  <c r="D932" i="5"/>
  <c r="E932" i="5" s="1"/>
  <c r="F932" i="5"/>
  <c r="G932" i="5"/>
  <c r="A933" i="5"/>
  <c r="B933" i="5"/>
  <c r="D933" i="5"/>
  <c r="E933" i="5" s="1"/>
  <c r="F933" i="5"/>
  <c r="J933" i="5" s="1"/>
  <c r="G933" i="5"/>
  <c r="A934" i="5"/>
  <c r="B934" i="5"/>
  <c r="D934" i="5"/>
  <c r="E934" i="5" s="1"/>
  <c r="F934" i="5"/>
  <c r="G934" i="5"/>
  <c r="A935" i="5"/>
  <c r="B935" i="5"/>
  <c r="D935" i="5"/>
  <c r="E935" i="5" s="1"/>
  <c r="F935" i="5"/>
  <c r="J935" i="5" s="1"/>
  <c r="G935" i="5"/>
  <c r="A936" i="5"/>
  <c r="B936" i="5"/>
  <c r="D936" i="5"/>
  <c r="E936" i="5" s="1"/>
  <c r="F936" i="5"/>
  <c r="J936" i="5" s="1"/>
  <c r="G936" i="5"/>
  <c r="A937" i="5"/>
  <c r="B937" i="5"/>
  <c r="D937" i="5"/>
  <c r="E937" i="5" s="1"/>
  <c r="F937" i="5"/>
  <c r="G937" i="5"/>
  <c r="A938" i="5"/>
  <c r="B938" i="5"/>
  <c r="D938" i="5"/>
  <c r="E938" i="5" s="1"/>
  <c r="F938" i="5"/>
  <c r="J938" i="5" s="1"/>
  <c r="G938" i="5"/>
  <c r="A939" i="5"/>
  <c r="B939" i="5"/>
  <c r="D939" i="5"/>
  <c r="E939" i="5" s="1"/>
  <c r="F939" i="5"/>
  <c r="J939" i="5" s="1"/>
  <c r="G939" i="5"/>
  <c r="A940" i="5"/>
  <c r="B940" i="5"/>
  <c r="D940" i="5"/>
  <c r="E940" i="5" s="1"/>
  <c r="F940" i="5"/>
  <c r="G940" i="5"/>
  <c r="A941" i="5"/>
  <c r="B941" i="5"/>
  <c r="D941" i="5"/>
  <c r="E941" i="5" s="1"/>
  <c r="F941" i="5"/>
  <c r="J941" i="5" s="1"/>
  <c r="G941" i="5"/>
  <c r="A942" i="5"/>
  <c r="B942" i="5"/>
  <c r="D942" i="5"/>
  <c r="E942" i="5" s="1"/>
  <c r="F942" i="5"/>
  <c r="J942" i="5" s="1"/>
  <c r="G942" i="5"/>
  <c r="A943" i="5"/>
  <c r="B943" i="5"/>
  <c r="D943" i="5"/>
  <c r="E943" i="5" s="1"/>
  <c r="F943" i="5"/>
  <c r="J943" i="5" s="1"/>
  <c r="G943" i="5"/>
  <c r="A944" i="5"/>
  <c r="B944" i="5"/>
  <c r="D944" i="5"/>
  <c r="E944" i="5" s="1"/>
  <c r="F944" i="5"/>
  <c r="J944" i="5" s="1"/>
  <c r="G944" i="5"/>
  <c r="A945" i="5"/>
  <c r="B945" i="5"/>
  <c r="D945" i="5"/>
  <c r="E945" i="5" s="1"/>
  <c r="F945" i="5"/>
  <c r="J945" i="5" s="1"/>
  <c r="G945" i="5"/>
  <c r="A946" i="5"/>
  <c r="B946" i="5"/>
  <c r="D946" i="5"/>
  <c r="E946" i="5" s="1"/>
  <c r="F946" i="5"/>
  <c r="J946" i="5" s="1"/>
  <c r="G946" i="5"/>
  <c r="A947" i="5"/>
  <c r="B947" i="5"/>
  <c r="D947" i="5"/>
  <c r="E947" i="5" s="1"/>
  <c r="F947" i="5"/>
  <c r="J947" i="5" s="1"/>
  <c r="G947" i="5"/>
  <c r="A948" i="5"/>
  <c r="B948" i="5"/>
  <c r="D948" i="5"/>
  <c r="E948" i="5" s="1"/>
  <c r="F948" i="5"/>
  <c r="J948" i="5" s="1"/>
  <c r="G948" i="5"/>
  <c r="A949" i="5"/>
  <c r="B949" i="5"/>
  <c r="D949" i="5"/>
  <c r="F949" i="5"/>
  <c r="J949" i="5" s="1"/>
  <c r="G949" i="5"/>
  <c r="A950" i="5"/>
  <c r="B950" i="5"/>
  <c r="D950" i="5"/>
  <c r="E950" i="5" s="1"/>
  <c r="F950" i="5"/>
  <c r="G950" i="5"/>
  <c r="A951" i="5"/>
  <c r="B951" i="5"/>
  <c r="D951" i="5"/>
  <c r="E951" i="5" s="1"/>
  <c r="F951" i="5"/>
  <c r="J951" i="5" s="1"/>
  <c r="G951" i="5"/>
  <c r="A952" i="5"/>
  <c r="B952" i="5"/>
  <c r="D952" i="5"/>
  <c r="E952" i="5" s="1"/>
  <c r="F952" i="5"/>
  <c r="G952" i="5"/>
  <c r="A953" i="5"/>
  <c r="B953" i="5"/>
  <c r="D953" i="5"/>
  <c r="E953" i="5" s="1"/>
  <c r="F953" i="5"/>
  <c r="J953" i="5" s="1"/>
  <c r="G953" i="5"/>
  <c r="A954" i="5"/>
  <c r="B954" i="5"/>
  <c r="D954" i="5"/>
  <c r="E954" i="5" s="1"/>
  <c r="F954" i="5"/>
  <c r="J954" i="5" s="1"/>
  <c r="G954" i="5"/>
  <c r="A955" i="5"/>
  <c r="B955" i="5"/>
  <c r="D955" i="5"/>
  <c r="E955" i="5" s="1"/>
  <c r="F955" i="5"/>
  <c r="G955" i="5"/>
  <c r="A956" i="5"/>
  <c r="B956" i="5"/>
  <c r="D956" i="5"/>
  <c r="E956" i="5" s="1"/>
  <c r="F956" i="5"/>
  <c r="J956" i="5" s="1"/>
  <c r="G956" i="5"/>
  <c r="A957" i="5"/>
  <c r="B957" i="5"/>
  <c r="D957" i="5"/>
  <c r="E957" i="5" s="1"/>
  <c r="F957" i="5"/>
  <c r="J957" i="5" s="1"/>
  <c r="G957" i="5"/>
  <c r="A958" i="5"/>
  <c r="B958" i="5"/>
  <c r="D958" i="5"/>
  <c r="E958" i="5" s="1"/>
  <c r="F958" i="5"/>
  <c r="J958" i="5" s="1"/>
  <c r="G958" i="5"/>
  <c r="A959" i="5"/>
  <c r="B959" i="5"/>
  <c r="D959" i="5"/>
  <c r="F959" i="5"/>
  <c r="J959" i="5" s="1"/>
  <c r="G959" i="5"/>
  <c r="A960" i="5"/>
  <c r="B960" i="5"/>
  <c r="D960" i="5"/>
  <c r="E960" i="5" s="1"/>
  <c r="F960" i="5"/>
  <c r="J960" i="5" s="1"/>
  <c r="G960" i="5"/>
  <c r="A961" i="5"/>
  <c r="B961" i="5"/>
  <c r="D961" i="5"/>
  <c r="E961" i="5" s="1"/>
  <c r="F961" i="5"/>
  <c r="J961" i="5" s="1"/>
  <c r="G961" i="5"/>
  <c r="A962" i="5"/>
  <c r="B962" i="5"/>
  <c r="D962" i="5"/>
  <c r="E962" i="5" s="1"/>
  <c r="F962" i="5"/>
  <c r="G962" i="5"/>
  <c r="A963" i="5"/>
  <c r="B963" i="5"/>
  <c r="D963" i="5"/>
  <c r="E963" i="5" s="1"/>
  <c r="F963" i="5"/>
  <c r="J963" i="5" s="1"/>
  <c r="G963" i="5"/>
  <c r="A964" i="5"/>
  <c r="B964" i="5"/>
  <c r="D964" i="5"/>
  <c r="E964" i="5" s="1"/>
  <c r="F964" i="5"/>
  <c r="G964" i="5"/>
  <c r="A965" i="5"/>
  <c r="B965" i="5"/>
  <c r="D965" i="5"/>
  <c r="E965" i="5" s="1"/>
  <c r="F965" i="5"/>
  <c r="G965" i="5"/>
  <c r="A966" i="5"/>
  <c r="B966" i="5"/>
  <c r="D966" i="5"/>
  <c r="E966" i="5" s="1"/>
  <c r="F966" i="5"/>
  <c r="J966" i="5" s="1"/>
  <c r="G966" i="5"/>
  <c r="A967" i="5"/>
  <c r="B967" i="5"/>
  <c r="D967" i="5"/>
  <c r="E967" i="5" s="1"/>
  <c r="F967" i="5"/>
  <c r="J967" i="5" s="1"/>
  <c r="G967" i="5"/>
  <c r="A968" i="5"/>
  <c r="B968" i="5"/>
  <c r="D968" i="5"/>
  <c r="E968" i="5" s="1"/>
  <c r="F968" i="5"/>
  <c r="J968" i="5" s="1"/>
  <c r="G968" i="5"/>
  <c r="A969" i="5"/>
  <c r="B969" i="5"/>
  <c r="D969" i="5"/>
  <c r="F969" i="5"/>
  <c r="J969" i="5" s="1"/>
  <c r="G969" i="5"/>
  <c r="A970" i="5"/>
  <c r="B970" i="5"/>
  <c r="D970" i="5"/>
  <c r="E970" i="5" s="1"/>
  <c r="F970" i="5"/>
  <c r="J970" i="5" s="1"/>
  <c r="G970" i="5"/>
  <c r="A971" i="5"/>
  <c r="B971" i="5"/>
  <c r="D971" i="5"/>
  <c r="E971" i="5" s="1"/>
  <c r="F971" i="5"/>
  <c r="J971" i="5" s="1"/>
  <c r="G971" i="5"/>
  <c r="A972" i="5"/>
  <c r="B972" i="5"/>
  <c r="D972" i="5"/>
  <c r="E972" i="5" s="1"/>
  <c r="F972" i="5"/>
  <c r="J972" i="5" s="1"/>
  <c r="G972" i="5"/>
  <c r="A973" i="5"/>
  <c r="B973" i="5"/>
  <c r="D973" i="5"/>
  <c r="E973" i="5" s="1"/>
  <c r="F973" i="5"/>
  <c r="J973" i="5" s="1"/>
  <c r="G973" i="5"/>
  <c r="A974" i="5"/>
  <c r="B974" i="5"/>
  <c r="D974" i="5"/>
  <c r="E974" i="5" s="1"/>
  <c r="F974" i="5"/>
  <c r="J974" i="5" s="1"/>
  <c r="G974" i="5"/>
  <c r="A975" i="5"/>
  <c r="B975" i="5"/>
  <c r="D975" i="5"/>
  <c r="E975" i="5" s="1"/>
  <c r="F975" i="5"/>
  <c r="J975" i="5" s="1"/>
  <c r="G975" i="5"/>
  <c r="A976" i="5"/>
  <c r="B976" i="5"/>
  <c r="D976" i="5"/>
  <c r="E976" i="5" s="1"/>
  <c r="F976" i="5"/>
  <c r="J976" i="5" s="1"/>
  <c r="G976" i="5"/>
  <c r="A977" i="5"/>
  <c r="B977" i="5"/>
  <c r="D977" i="5"/>
  <c r="E977" i="5" s="1"/>
  <c r="F977" i="5"/>
  <c r="J977" i="5" s="1"/>
  <c r="G977" i="5"/>
  <c r="A978" i="5"/>
  <c r="B978" i="5"/>
  <c r="D978" i="5"/>
  <c r="E978" i="5" s="1"/>
  <c r="F978" i="5"/>
  <c r="J978" i="5" s="1"/>
  <c r="G978" i="5"/>
  <c r="A979" i="5"/>
  <c r="B979" i="5"/>
  <c r="D979" i="5"/>
  <c r="E979" i="5" s="1"/>
  <c r="F979" i="5"/>
  <c r="J979" i="5" s="1"/>
  <c r="G979" i="5"/>
  <c r="A980" i="5"/>
  <c r="B980" i="5"/>
  <c r="D980" i="5"/>
  <c r="F980" i="5"/>
  <c r="J980" i="5" s="1"/>
  <c r="G980" i="5"/>
  <c r="A981" i="5"/>
  <c r="B981" i="5"/>
  <c r="D981" i="5"/>
  <c r="E981" i="5" s="1"/>
  <c r="F981" i="5"/>
  <c r="G981" i="5"/>
  <c r="A982" i="5"/>
  <c r="B982" i="5"/>
  <c r="D982" i="5"/>
  <c r="E982" i="5" s="1"/>
  <c r="F982" i="5"/>
  <c r="J982" i="5" s="1"/>
  <c r="G982" i="5"/>
  <c r="A983" i="5"/>
  <c r="B983" i="5"/>
  <c r="D983" i="5"/>
  <c r="E983" i="5" s="1"/>
  <c r="F983" i="5"/>
  <c r="J983" i="5" s="1"/>
  <c r="G983" i="5"/>
  <c r="A984" i="5"/>
  <c r="B984" i="5"/>
  <c r="D984" i="5"/>
  <c r="E984" i="5" s="1"/>
  <c r="F984" i="5"/>
  <c r="J984" i="5" s="1"/>
  <c r="G984" i="5"/>
  <c r="A985" i="5"/>
  <c r="B985" i="5"/>
  <c r="D985" i="5"/>
  <c r="F985" i="5"/>
  <c r="G985" i="5"/>
  <c r="A986" i="5"/>
  <c r="B986" i="5"/>
  <c r="D986" i="5"/>
  <c r="E986" i="5" s="1"/>
  <c r="F986" i="5"/>
  <c r="J986" i="5" s="1"/>
  <c r="G986" i="5"/>
  <c r="A987" i="5"/>
  <c r="B987" i="5"/>
  <c r="D987" i="5"/>
  <c r="E987" i="5" s="1"/>
  <c r="F987" i="5"/>
  <c r="J987" i="5" s="1"/>
  <c r="G987" i="5"/>
  <c r="A988" i="5"/>
  <c r="B988" i="5"/>
  <c r="D988" i="5"/>
  <c r="E988" i="5" s="1"/>
  <c r="F988" i="5"/>
  <c r="J988" i="5" s="1"/>
  <c r="G988" i="5"/>
  <c r="A989" i="5"/>
  <c r="B989" i="5"/>
  <c r="D989" i="5"/>
  <c r="F989" i="5"/>
  <c r="J989" i="5" s="1"/>
  <c r="G989" i="5"/>
  <c r="A990" i="5"/>
  <c r="B990" i="5"/>
  <c r="D990" i="5"/>
  <c r="F990" i="5"/>
  <c r="J990" i="5" s="1"/>
  <c r="G990" i="5"/>
  <c r="A991" i="5"/>
  <c r="B991" i="5"/>
  <c r="D991" i="5"/>
  <c r="E991" i="5" s="1"/>
  <c r="F991" i="5"/>
  <c r="J991" i="5" s="1"/>
  <c r="G991" i="5"/>
  <c r="A992" i="5"/>
  <c r="B992" i="5"/>
  <c r="D992" i="5"/>
  <c r="E992" i="5" s="1"/>
  <c r="F992" i="5"/>
  <c r="J992" i="5" s="1"/>
  <c r="G992" i="5"/>
  <c r="A993" i="5"/>
  <c r="B993" i="5"/>
  <c r="D993" i="5"/>
  <c r="E993" i="5" s="1"/>
  <c r="F993" i="5"/>
  <c r="J993" i="5" s="1"/>
  <c r="G993" i="5"/>
  <c r="A994" i="5"/>
  <c r="B994" i="5"/>
  <c r="D994" i="5"/>
  <c r="E994" i="5" s="1"/>
  <c r="F994" i="5"/>
  <c r="J994" i="5" s="1"/>
  <c r="G994" i="5"/>
  <c r="A995" i="5"/>
  <c r="B995" i="5"/>
  <c r="D995" i="5"/>
  <c r="E995" i="5" s="1"/>
  <c r="F995" i="5"/>
  <c r="J995" i="5" s="1"/>
  <c r="G995" i="5"/>
  <c r="A996" i="5"/>
  <c r="B996" i="5"/>
  <c r="D996" i="5"/>
  <c r="E996" i="5" s="1"/>
  <c r="F996" i="5"/>
  <c r="J996" i="5" s="1"/>
  <c r="G996" i="5"/>
  <c r="A997" i="5"/>
  <c r="B997" i="5"/>
  <c r="D997" i="5"/>
  <c r="E997" i="5" s="1"/>
  <c r="F997" i="5"/>
  <c r="J997" i="5" s="1"/>
  <c r="G997" i="5"/>
  <c r="A998" i="5"/>
  <c r="B998" i="5"/>
  <c r="D998" i="5"/>
  <c r="F998" i="5"/>
  <c r="J998" i="5" s="1"/>
  <c r="G998" i="5"/>
  <c r="A999" i="5"/>
  <c r="B999" i="5"/>
  <c r="D999" i="5"/>
  <c r="F999" i="5"/>
  <c r="J999" i="5" s="1"/>
  <c r="G999" i="5"/>
  <c r="A1000" i="5"/>
  <c r="B1000" i="5"/>
  <c r="D1000" i="5"/>
  <c r="E1000" i="5" s="1"/>
  <c r="F1000" i="5"/>
  <c r="J1000" i="5" s="1"/>
  <c r="G1000" i="5"/>
  <c r="A1001" i="5"/>
  <c r="B1001" i="5"/>
  <c r="D1001" i="5"/>
  <c r="F1001" i="5"/>
  <c r="J1001" i="5" s="1"/>
  <c r="G1001" i="5"/>
  <c r="A1002" i="5"/>
  <c r="B1002" i="5"/>
  <c r="D1002" i="5"/>
  <c r="E1002" i="5" s="1"/>
  <c r="F1002" i="5"/>
  <c r="J1002" i="5" s="1"/>
  <c r="G1002" i="5"/>
  <c r="A1003" i="5"/>
  <c r="B1003" i="5"/>
  <c r="D1003" i="5"/>
  <c r="E1003" i="5" s="1"/>
  <c r="F1003" i="5"/>
  <c r="J1003" i="5" s="1"/>
  <c r="G1003" i="5"/>
  <c r="A1004" i="5"/>
  <c r="B1004" i="5"/>
  <c r="D1004" i="5"/>
  <c r="E1004" i="5" s="1"/>
  <c r="F1004" i="5"/>
  <c r="J1004" i="5" s="1"/>
  <c r="G1004" i="5"/>
  <c r="A1005" i="5"/>
  <c r="B1005" i="5"/>
  <c r="D1005" i="5"/>
  <c r="F1005" i="5"/>
  <c r="J1005" i="5" s="1"/>
  <c r="G1005" i="5"/>
  <c r="A1006" i="5"/>
  <c r="B1006" i="5"/>
  <c r="D1006" i="5"/>
  <c r="E1006" i="5" s="1"/>
  <c r="F1006" i="5"/>
  <c r="J1006" i="5" s="1"/>
  <c r="G1006" i="5"/>
  <c r="A1007" i="5"/>
  <c r="B1007" i="5"/>
  <c r="D1007" i="5"/>
  <c r="E1007" i="5" s="1"/>
  <c r="F1007" i="5"/>
  <c r="G1007" i="5"/>
  <c r="A1008" i="5"/>
  <c r="B1008" i="5"/>
  <c r="D1008" i="5"/>
  <c r="E1008" i="5" s="1"/>
  <c r="F1008" i="5"/>
  <c r="J1008" i="5" s="1"/>
  <c r="G1008" i="5"/>
  <c r="A1009" i="5"/>
  <c r="B1009" i="5"/>
  <c r="D1009" i="5"/>
  <c r="E1009" i="5" s="1"/>
  <c r="F1009" i="5"/>
  <c r="J1009" i="5" s="1"/>
  <c r="G1009" i="5"/>
  <c r="A1010" i="5"/>
  <c r="B1010" i="5"/>
  <c r="D1010" i="5"/>
  <c r="E1010" i="5" s="1"/>
  <c r="F1010" i="5"/>
  <c r="J1010" i="5" s="1"/>
  <c r="G1010" i="5"/>
  <c r="A1011" i="5"/>
  <c r="B1011" i="5"/>
  <c r="D1011" i="5"/>
  <c r="E1011" i="5" s="1"/>
  <c r="F1011" i="5"/>
  <c r="J1011" i="5" s="1"/>
  <c r="G1011" i="5"/>
  <c r="A1012" i="5"/>
  <c r="B1012" i="5"/>
  <c r="D1012" i="5"/>
  <c r="E1012" i="5" s="1"/>
  <c r="F1012" i="5"/>
  <c r="J1012" i="5" s="1"/>
  <c r="G1012" i="5"/>
  <c r="A1013" i="5"/>
  <c r="B1013" i="5"/>
  <c r="D1013" i="5"/>
  <c r="E1013" i="5" s="1"/>
  <c r="F1013" i="5"/>
  <c r="J1013" i="5" s="1"/>
  <c r="G1013" i="5"/>
  <c r="A1014" i="5"/>
  <c r="B1014" i="5"/>
  <c r="D1014" i="5"/>
  <c r="E1014" i="5" s="1"/>
  <c r="F1014" i="5"/>
  <c r="G1014" i="5"/>
  <c r="A1015" i="5"/>
  <c r="B1015" i="5"/>
  <c r="D1015" i="5"/>
  <c r="E1015" i="5" s="1"/>
  <c r="F1015" i="5"/>
  <c r="J1015" i="5" s="1"/>
  <c r="G1015" i="5"/>
  <c r="A1016" i="5"/>
  <c r="B1016" i="5"/>
  <c r="D1016" i="5"/>
  <c r="F1016" i="5"/>
  <c r="J1016" i="5" s="1"/>
  <c r="G1016" i="5"/>
  <c r="A1017" i="5"/>
  <c r="B1017" i="5"/>
  <c r="D1017" i="5"/>
  <c r="E1017" i="5" s="1"/>
  <c r="F1017" i="5"/>
  <c r="J1017" i="5" s="1"/>
  <c r="G1017" i="5"/>
  <c r="A1018" i="5"/>
  <c r="B1018" i="5"/>
  <c r="D1018" i="5"/>
  <c r="E1018" i="5" s="1"/>
  <c r="F1018" i="5"/>
  <c r="J1018" i="5" s="1"/>
  <c r="G1018" i="5"/>
  <c r="A1019" i="5"/>
  <c r="B1019" i="5"/>
  <c r="D1019" i="5"/>
  <c r="E1019" i="5" s="1"/>
  <c r="F1019" i="5"/>
  <c r="J1019" i="5" s="1"/>
  <c r="G1019" i="5"/>
  <c r="A1020" i="5"/>
  <c r="B1020" i="5"/>
  <c r="D1020" i="5"/>
  <c r="E1020" i="5" s="1"/>
  <c r="F1020" i="5"/>
  <c r="J1020" i="5" s="1"/>
  <c r="G1020" i="5"/>
  <c r="A1021" i="5"/>
  <c r="B1021" i="5"/>
  <c r="D1021" i="5"/>
  <c r="E1021" i="5" s="1"/>
  <c r="F1021" i="5"/>
  <c r="J1021" i="5" s="1"/>
  <c r="G1021" i="5"/>
  <c r="A1022" i="5"/>
  <c r="B1022" i="5"/>
  <c r="D1022" i="5"/>
  <c r="E1022" i="5" s="1"/>
  <c r="F1022" i="5"/>
  <c r="J1022" i="5" s="1"/>
  <c r="G1022" i="5"/>
  <c r="A1023" i="5"/>
  <c r="B1023" i="5"/>
  <c r="D1023" i="5"/>
  <c r="E1023" i="5" s="1"/>
  <c r="F1023" i="5"/>
  <c r="J1023" i="5" s="1"/>
  <c r="G1023" i="5"/>
  <c r="A1024" i="5"/>
  <c r="B1024" i="5"/>
  <c r="D1024" i="5"/>
  <c r="E1024" i="5" s="1"/>
  <c r="F1024" i="5"/>
  <c r="J1024" i="5" s="1"/>
  <c r="G1024" i="5"/>
  <c r="A1025" i="5"/>
  <c r="B1025" i="5"/>
  <c r="D1025" i="5"/>
  <c r="E1025" i="5" s="1"/>
  <c r="F1025" i="5"/>
  <c r="G1025" i="5"/>
  <c r="A1026" i="5"/>
  <c r="B1026" i="5"/>
  <c r="D1026" i="5"/>
  <c r="E1026" i="5" s="1"/>
  <c r="F1026" i="5"/>
  <c r="J1026" i="5" s="1"/>
  <c r="G1026" i="5"/>
  <c r="A1027" i="5"/>
  <c r="B1027" i="5"/>
  <c r="D1027" i="5"/>
  <c r="E1027" i="5" s="1"/>
  <c r="F1027" i="5"/>
  <c r="J1027" i="5" s="1"/>
  <c r="G1027" i="5"/>
  <c r="A1028" i="5"/>
  <c r="B1028" i="5"/>
  <c r="D1028" i="5"/>
  <c r="E1028" i="5" s="1"/>
  <c r="F1028" i="5"/>
  <c r="J1028" i="5" s="1"/>
  <c r="G1028" i="5"/>
  <c r="A1029" i="5"/>
  <c r="B1029" i="5"/>
  <c r="D1029" i="5"/>
  <c r="E1029" i="5" s="1"/>
  <c r="F1029" i="5"/>
  <c r="J1029" i="5" s="1"/>
  <c r="G1029" i="5"/>
  <c r="A1030" i="5"/>
  <c r="B1030" i="5"/>
  <c r="D1030" i="5"/>
  <c r="E1030" i="5" s="1"/>
  <c r="F1030" i="5"/>
  <c r="G1030" i="5"/>
  <c r="A1031" i="5"/>
  <c r="B1031" i="5"/>
  <c r="D1031" i="5"/>
  <c r="E1031" i="5" s="1"/>
  <c r="F1031" i="5"/>
  <c r="G1031" i="5"/>
  <c r="A1032" i="5"/>
  <c r="B1032" i="5"/>
  <c r="D1032" i="5"/>
  <c r="E1032" i="5" s="1"/>
  <c r="F1032" i="5"/>
  <c r="J1032" i="5" s="1"/>
  <c r="G1032" i="5"/>
  <c r="A1033" i="5"/>
  <c r="B1033" i="5"/>
  <c r="D1033" i="5"/>
  <c r="E1033" i="5" s="1"/>
  <c r="F1033" i="5"/>
  <c r="J1033" i="5" s="1"/>
  <c r="G1033" i="5"/>
  <c r="A1034" i="5"/>
  <c r="B1034" i="5"/>
  <c r="D1034" i="5"/>
  <c r="E1034" i="5" s="1"/>
  <c r="F1034" i="5"/>
  <c r="J1034" i="5" s="1"/>
  <c r="G1034" i="5"/>
  <c r="A1035" i="5"/>
  <c r="B1035" i="5"/>
  <c r="D1035" i="5"/>
  <c r="E1035" i="5" s="1"/>
  <c r="F1035" i="5"/>
  <c r="J1035" i="5" s="1"/>
  <c r="G1035" i="5"/>
  <c r="A1036" i="5"/>
  <c r="B1036" i="5"/>
  <c r="D1036" i="5"/>
  <c r="E1036" i="5" s="1"/>
  <c r="F1036" i="5"/>
  <c r="J1036" i="5" s="1"/>
  <c r="G1036" i="5"/>
  <c r="A1037" i="5"/>
  <c r="B1037" i="5"/>
  <c r="D1037" i="5"/>
  <c r="E1037" i="5" s="1"/>
  <c r="F1037" i="5"/>
  <c r="J1037" i="5" s="1"/>
  <c r="G1037" i="5"/>
  <c r="A1038" i="5"/>
  <c r="B1038" i="5"/>
  <c r="D1038" i="5"/>
  <c r="E1038" i="5" s="1"/>
  <c r="F1038" i="5"/>
  <c r="J1038" i="5" s="1"/>
  <c r="G1038" i="5"/>
  <c r="A1039" i="5"/>
  <c r="B1039" i="5"/>
  <c r="D1039" i="5"/>
  <c r="E1039" i="5" s="1"/>
  <c r="F1039" i="5"/>
  <c r="J1039" i="5" s="1"/>
  <c r="G1039" i="5"/>
  <c r="A1040" i="5"/>
  <c r="B1040" i="5"/>
  <c r="D1040" i="5"/>
  <c r="E1040" i="5" s="1"/>
  <c r="F1040" i="5"/>
  <c r="J1040" i="5" s="1"/>
  <c r="G1040" i="5"/>
  <c r="A1041" i="5"/>
  <c r="B1041" i="5"/>
  <c r="D1041" i="5"/>
  <c r="F1041" i="5"/>
  <c r="J1041" i="5" s="1"/>
  <c r="G1041" i="5"/>
  <c r="A1042" i="5"/>
  <c r="B1042" i="5"/>
  <c r="D1042" i="5"/>
  <c r="F1042" i="5"/>
  <c r="G1042" i="5"/>
  <c r="A1043" i="5"/>
  <c r="B1043" i="5"/>
  <c r="D1043" i="5"/>
  <c r="E1043" i="5" s="1"/>
  <c r="F1043" i="5"/>
  <c r="J1043" i="5" s="1"/>
  <c r="G1043" i="5"/>
  <c r="A1044" i="5"/>
  <c r="B1044" i="5"/>
  <c r="D1044" i="5"/>
  <c r="E1044" i="5" s="1"/>
  <c r="F1044" i="5"/>
  <c r="J1044" i="5" s="1"/>
  <c r="G1044" i="5"/>
  <c r="A1045" i="5"/>
  <c r="B1045" i="5"/>
  <c r="D1045" i="5"/>
  <c r="E1045" i="5" s="1"/>
  <c r="F1045" i="5"/>
  <c r="J1045" i="5" s="1"/>
  <c r="G1045" i="5"/>
  <c r="A1046" i="5"/>
  <c r="B1046" i="5"/>
  <c r="D1046" i="5"/>
  <c r="E1046" i="5" s="1"/>
  <c r="F1046" i="5"/>
  <c r="J1046" i="5" s="1"/>
  <c r="G1046" i="5"/>
  <c r="A1047" i="5"/>
  <c r="B1047" i="5"/>
  <c r="D1047" i="5"/>
  <c r="E1047" i="5" s="1"/>
  <c r="F1047" i="5"/>
  <c r="J1047" i="5" s="1"/>
  <c r="G1047" i="5"/>
  <c r="A1048" i="5"/>
  <c r="B1048" i="5"/>
  <c r="D1048" i="5"/>
  <c r="E1048" i="5" s="1"/>
  <c r="F1048" i="5"/>
  <c r="J1048" i="5" s="1"/>
  <c r="G1048" i="5"/>
  <c r="A1049" i="5"/>
  <c r="B1049" i="5"/>
  <c r="D1049" i="5"/>
  <c r="E1049" i="5" s="1"/>
  <c r="F1049" i="5"/>
  <c r="G1049" i="5"/>
  <c r="A1050" i="5"/>
  <c r="B1050" i="5"/>
  <c r="D1050" i="5"/>
  <c r="E1050" i="5" s="1"/>
  <c r="F1050" i="5"/>
  <c r="J1050" i="5" s="1"/>
  <c r="G1050" i="5"/>
  <c r="A1051" i="5"/>
  <c r="B1051" i="5"/>
  <c r="D1051" i="5"/>
  <c r="E1051" i="5" s="1"/>
  <c r="F1051" i="5"/>
  <c r="J1051" i="5" s="1"/>
  <c r="G1051" i="5"/>
  <c r="A1052" i="5"/>
  <c r="B1052" i="5"/>
  <c r="D1052" i="5"/>
  <c r="E1052" i="5" s="1"/>
  <c r="F1052" i="5"/>
  <c r="J1052" i="5" s="1"/>
  <c r="G1052" i="5"/>
  <c r="A1053" i="5"/>
  <c r="B1053" i="5"/>
  <c r="D1053" i="5"/>
  <c r="E1053" i="5" s="1"/>
  <c r="F1053" i="5"/>
  <c r="G1053" i="5"/>
  <c r="A1054" i="5"/>
  <c r="B1054" i="5"/>
  <c r="D1054" i="5"/>
  <c r="E1054" i="5" s="1"/>
  <c r="F1054" i="5"/>
  <c r="G1054" i="5"/>
  <c r="A1055" i="5"/>
  <c r="B1055" i="5"/>
  <c r="D1055" i="5"/>
  <c r="E1055" i="5" s="1"/>
  <c r="F1055" i="5"/>
  <c r="G1055" i="5"/>
  <c r="A1056" i="5"/>
  <c r="B1056" i="5"/>
  <c r="D1056" i="5"/>
  <c r="E1056" i="5" s="1"/>
  <c r="F1056" i="5"/>
  <c r="J1056" i="5" s="1"/>
  <c r="G1056" i="5"/>
  <c r="A1057" i="5"/>
  <c r="B1057" i="5"/>
  <c r="D1057" i="5"/>
  <c r="E1057" i="5" s="1"/>
  <c r="F1057" i="5"/>
  <c r="J1057" i="5" s="1"/>
  <c r="G1057" i="5"/>
  <c r="A1058" i="5"/>
  <c r="B1058" i="5"/>
  <c r="D1058" i="5"/>
  <c r="E1058" i="5" s="1"/>
  <c r="F1058" i="5"/>
  <c r="J1058" i="5" s="1"/>
  <c r="G1058" i="5"/>
  <c r="A1059" i="5"/>
  <c r="B1059" i="5"/>
  <c r="D1059" i="5"/>
  <c r="E1059" i="5" s="1"/>
  <c r="F1059" i="5"/>
  <c r="J1059" i="5" s="1"/>
  <c r="G1059" i="5"/>
  <c r="A1060" i="5"/>
  <c r="B1060" i="5"/>
  <c r="D1060" i="5"/>
  <c r="F1060" i="5"/>
  <c r="J1060" i="5" s="1"/>
  <c r="G1060" i="5"/>
  <c r="A1061" i="5"/>
  <c r="B1061" i="5"/>
  <c r="D1061" i="5"/>
  <c r="E1061" i="5" s="1"/>
  <c r="F1061" i="5"/>
  <c r="J1061" i="5" s="1"/>
  <c r="G1061" i="5"/>
  <c r="A1062" i="5"/>
  <c r="B1062" i="5"/>
  <c r="D1062" i="5"/>
  <c r="E1062" i="5" s="1"/>
  <c r="F1062" i="5"/>
  <c r="J1062" i="5" s="1"/>
  <c r="G1062" i="5"/>
  <c r="A1063" i="5"/>
  <c r="B1063" i="5"/>
  <c r="D1063" i="5"/>
  <c r="E1063" i="5" s="1"/>
  <c r="F1063" i="5"/>
  <c r="J1063" i="5" s="1"/>
  <c r="G1063" i="5"/>
  <c r="A1064" i="5"/>
  <c r="B1064" i="5"/>
  <c r="D1064" i="5"/>
  <c r="E1064" i="5" s="1"/>
  <c r="F1064" i="5"/>
  <c r="J1064" i="5" s="1"/>
  <c r="G1064" i="5"/>
  <c r="A1065" i="5"/>
  <c r="B1065" i="5"/>
  <c r="D1065" i="5"/>
  <c r="E1065" i="5" s="1"/>
  <c r="F1065" i="5"/>
  <c r="J1065" i="5" s="1"/>
  <c r="G1065" i="5"/>
  <c r="A1066" i="5"/>
  <c r="B1066" i="5"/>
  <c r="D1066" i="5"/>
  <c r="E1066" i="5" s="1"/>
  <c r="F1066" i="5"/>
  <c r="J1066" i="5" s="1"/>
  <c r="G1066" i="5"/>
  <c r="A1067" i="5"/>
  <c r="B1067" i="5"/>
  <c r="D1067" i="5"/>
  <c r="E1067" i="5" s="1"/>
  <c r="F1067" i="5"/>
  <c r="J1067" i="5" s="1"/>
  <c r="G1067" i="5"/>
  <c r="A1068" i="5"/>
  <c r="B1068" i="5"/>
  <c r="D1068" i="5"/>
  <c r="E1068" i="5" s="1"/>
  <c r="F1068" i="5"/>
  <c r="G1068" i="5"/>
  <c r="A1069" i="5"/>
  <c r="B1069" i="5"/>
  <c r="D1069" i="5"/>
  <c r="E1069" i="5" s="1"/>
  <c r="F1069" i="5"/>
  <c r="J1069" i="5" s="1"/>
  <c r="G1069" i="5"/>
  <c r="A1070" i="5"/>
  <c r="B1070" i="5"/>
  <c r="D1070" i="5"/>
  <c r="E1070" i="5" s="1"/>
  <c r="F1070" i="5"/>
  <c r="J1070" i="5" s="1"/>
  <c r="G1070" i="5"/>
  <c r="A1071" i="5"/>
  <c r="B1071" i="5"/>
  <c r="D1071" i="5"/>
  <c r="E1071" i="5" s="1"/>
  <c r="F1071" i="5"/>
  <c r="J1071" i="5" s="1"/>
  <c r="G1071" i="5"/>
  <c r="A1072" i="5"/>
  <c r="B1072" i="5"/>
  <c r="D1072" i="5"/>
  <c r="E1072" i="5" s="1"/>
  <c r="F1072" i="5"/>
  <c r="J1072" i="5" s="1"/>
  <c r="G1072" i="5"/>
  <c r="A1073" i="5"/>
  <c r="B1073" i="5"/>
  <c r="D1073" i="5"/>
  <c r="E1073" i="5" s="1"/>
  <c r="F1073" i="5"/>
  <c r="J1073" i="5" s="1"/>
  <c r="G1073" i="5"/>
  <c r="A1074" i="5"/>
  <c r="B1074" i="5"/>
  <c r="D1074" i="5"/>
  <c r="E1074" i="5" s="1"/>
  <c r="F1074" i="5"/>
  <c r="J1074" i="5" s="1"/>
  <c r="G1074" i="5"/>
  <c r="A1075" i="5"/>
  <c r="B1075" i="5"/>
  <c r="D1075" i="5"/>
  <c r="E1075" i="5" s="1"/>
  <c r="F1075" i="5"/>
  <c r="J1075" i="5" s="1"/>
  <c r="G1075" i="5"/>
  <c r="A1076" i="5"/>
  <c r="B1076" i="5"/>
  <c r="D1076" i="5"/>
  <c r="E1076" i="5" s="1"/>
  <c r="F1076" i="5"/>
  <c r="G1076" i="5"/>
  <c r="A1077" i="5"/>
  <c r="B1077" i="5"/>
  <c r="D1077" i="5"/>
  <c r="E1077" i="5" s="1"/>
  <c r="F1077" i="5"/>
  <c r="J1077" i="5" s="1"/>
  <c r="G1077" i="5"/>
  <c r="A1078" i="5"/>
  <c r="B1078" i="5"/>
  <c r="D1078" i="5"/>
  <c r="E1078" i="5" s="1"/>
  <c r="F1078" i="5"/>
  <c r="G1078" i="5"/>
  <c r="A1079" i="5"/>
  <c r="B1079" i="5"/>
  <c r="D1079" i="5"/>
  <c r="E1079" i="5" s="1"/>
  <c r="F1079" i="5"/>
  <c r="J1079" i="5" s="1"/>
  <c r="G1079" i="5"/>
  <c r="A1080" i="5"/>
  <c r="B1080" i="5"/>
  <c r="D1080" i="5"/>
  <c r="E1080" i="5" s="1"/>
  <c r="F1080" i="5"/>
  <c r="J1080" i="5" s="1"/>
  <c r="G1080" i="5"/>
  <c r="A1081" i="5"/>
  <c r="B1081" i="5"/>
  <c r="D1081" i="5"/>
  <c r="E1081" i="5" s="1"/>
  <c r="F1081" i="5"/>
  <c r="G1081" i="5"/>
  <c r="A1082" i="5"/>
  <c r="B1082" i="5"/>
  <c r="D1082" i="5"/>
  <c r="E1082" i="5" s="1"/>
  <c r="F1082" i="5"/>
  <c r="J1082" i="5" s="1"/>
  <c r="G1082" i="5"/>
  <c r="A1083" i="5"/>
  <c r="B1083" i="5"/>
  <c r="D1083" i="5"/>
  <c r="E1083" i="5" s="1"/>
  <c r="F1083" i="5"/>
  <c r="J1083" i="5" s="1"/>
  <c r="G1083" i="5"/>
  <c r="A1084" i="5"/>
  <c r="B1084" i="5"/>
  <c r="D1084" i="5"/>
  <c r="E1084" i="5" s="1"/>
  <c r="F1084" i="5"/>
  <c r="J1084" i="5" s="1"/>
  <c r="G1084" i="5"/>
  <c r="A1085" i="5"/>
  <c r="B1085" i="5"/>
  <c r="D1085" i="5"/>
  <c r="E1085" i="5" s="1"/>
  <c r="F1085" i="5"/>
  <c r="J1085" i="5" s="1"/>
  <c r="G1085" i="5"/>
  <c r="A1086" i="5"/>
  <c r="B1086" i="5"/>
  <c r="D1086" i="5"/>
  <c r="E1086" i="5" s="1"/>
  <c r="F1086" i="5"/>
  <c r="G1086" i="5"/>
  <c r="A1087" i="5"/>
  <c r="B1087" i="5"/>
  <c r="D1087" i="5"/>
  <c r="E1087" i="5" s="1"/>
  <c r="F1087" i="5"/>
  <c r="J1087" i="5" s="1"/>
  <c r="G1087" i="5"/>
  <c r="A1088" i="5"/>
  <c r="B1088" i="5"/>
  <c r="D1088" i="5"/>
  <c r="E1088" i="5" s="1"/>
  <c r="F1088" i="5"/>
  <c r="J1088" i="5" s="1"/>
  <c r="G1088" i="5"/>
  <c r="A1089" i="5"/>
  <c r="B1089" i="5"/>
  <c r="D1089" i="5"/>
  <c r="E1089" i="5" s="1"/>
  <c r="F1089" i="5"/>
  <c r="G1089" i="5"/>
  <c r="A1090" i="5"/>
  <c r="B1090" i="5"/>
  <c r="D1090" i="5"/>
  <c r="E1090" i="5" s="1"/>
  <c r="F1090" i="5"/>
  <c r="J1090" i="5" s="1"/>
  <c r="G1090" i="5"/>
  <c r="A1091" i="5"/>
  <c r="B1091" i="5"/>
  <c r="D1091" i="5"/>
  <c r="E1091" i="5" s="1"/>
  <c r="F1091" i="5"/>
  <c r="J1091" i="5" s="1"/>
  <c r="G1091" i="5"/>
  <c r="A1092" i="5"/>
  <c r="B1092" i="5"/>
  <c r="D1092" i="5"/>
  <c r="E1092" i="5" s="1"/>
  <c r="F1092" i="5"/>
  <c r="J1092" i="5" s="1"/>
  <c r="G1092" i="5"/>
  <c r="A1093" i="5"/>
  <c r="B1093" i="5"/>
  <c r="D1093" i="5"/>
  <c r="E1093" i="5" s="1"/>
  <c r="F1093" i="5"/>
  <c r="J1093" i="5" s="1"/>
  <c r="G1093" i="5"/>
  <c r="A1094" i="5"/>
  <c r="B1094" i="5"/>
  <c r="D1094" i="5"/>
  <c r="E1094" i="5" s="1"/>
  <c r="F1094" i="5"/>
  <c r="J1094" i="5" s="1"/>
  <c r="G1094" i="5"/>
  <c r="A1095" i="5"/>
  <c r="B1095" i="5"/>
  <c r="D1095" i="5"/>
  <c r="E1095" i="5" s="1"/>
  <c r="F1095" i="5"/>
  <c r="J1095" i="5" s="1"/>
  <c r="G1095" i="5"/>
  <c r="A1096" i="5"/>
  <c r="B1096" i="5"/>
  <c r="D1096" i="5"/>
  <c r="E1096" i="5" s="1"/>
  <c r="F1096" i="5"/>
  <c r="J1096" i="5" s="1"/>
  <c r="G1096" i="5"/>
  <c r="A1097" i="5"/>
  <c r="B1097" i="5"/>
  <c r="D1097" i="5"/>
  <c r="E1097" i="5" s="1"/>
  <c r="F1097" i="5"/>
  <c r="J1097" i="5" s="1"/>
  <c r="G1097" i="5"/>
  <c r="A1098" i="5"/>
  <c r="B1098" i="5"/>
  <c r="D1098" i="5"/>
  <c r="E1098" i="5" s="1"/>
  <c r="F1098" i="5"/>
  <c r="J1098" i="5" s="1"/>
  <c r="G1098" i="5"/>
  <c r="A1099" i="5"/>
  <c r="B1099" i="5"/>
  <c r="D1099" i="5"/>
  <c r="E1099" i="5" s="1"/>
  <c r="F1099" i="5"/>
  <c r="J1099" i="5" s="1"/>
  <c r="G1099" i="5"/>
  <c r="A1100" i="5"/>
  <c r="B1100" i="5"/>
  <c r="D1100" i="5"/>
  <c r="E1100" i="5" s="1"/>
  <c r="F1100" i="5"/>
  <c r="J1100" i="5" s="1"/>
  <c r="G1100" i="5"/>
  <c r="A1101" i="5"/>
  <c r="B1101" i="5"/>
  <c r="D1101" i="5"/>
  <c r="E1101" i="5" s="1"/>
  <c r="F1101" i="5"/>
  <c r="J1101" i="5" s="1"/>
  <c r="G1101" i="5"/>
  <c r="A1102" i="5"/>
  <c r="B1102" i="5"/>
  <c r="D1102" i="5"/>
  <c r="E1102" i="5" s="1"/>
  <c r="F1102" i="5"/>
  <c r="J1102" i="5" s="1"/>
  <c r="G1102" i="5"/>
  <c r="A1103" i="5"/>
  <c r="B1103" i="5"/>
  <c r="D1103" i="5"/>
  <c r="E1103" i="5" s="1"/>
  <c r="F1103" i="5"/>
  <c r="J1103" i="5" s="1"/>
  <c r="G1103" i="5"/>
  <c r="A1104" i="5"/>
  <c r="B1104" i="5"/>
  <c r="D1104" i="5"/>
  <c r="E1104" i="5" s="1"/>
  <c r="F1104" i="5"/>
  <c r="J1104" i="5" s="1"/>
  <c r="G1104" i="5"/>
  <c r="A1105" i="5"/>
  <c r="B1105" i="5"/>
  <c r="D1105" i="5"/>
  <c r="E1105" i="5" s="1"/>
  <c r="F1105" i="5"/>
  <c r="J1105" i="5" s="1"/>
  <c r="G1105" i="5"/>
  <c r="A1106" i="5"/>
  <c r="B1106" i="5"/>
  <c r="D1106" i="5"/>
  <c r="E1106" i="5" s="1"/>
  <c r="F1106" i="5"/>
  <c r="J1106" i="5" s="1"/>
  <c r="G1106" i="5"/>
  <c r="A1107" i="5"/>
  <c r="B1107" i="5"/>
  <c r="D1107" i="5"/>
  <c r="E1107" i="5" s="1"/>
  <c r="F1107" i="5"/>
  <c r="J1107" i="5" s="1"/>
  <c r="G1107" i="5"/>
  <c r="A1108" i="5"/>
  <c r="B1108" i="5"/>
  <c r="D1108" i="5"/>
  <c r="E1108" i="5" s="1"/>
  <c r="F1108" i="5"/>
  <c r="G1108" i="5"/>
  <c r="A1109" i="5"/>
  <c r="B1109" i="5"/>
  <c r="D1109" i="5"/>
  <c r="E1109" i="5" s="1"/>
  <c r="F1109" i="5"/>
  <c r="J1109" i="5" s="1"/>
  <c r="G1109" i="5"/>
  <c r="A1110" i="5"/>
  <c r="B1110" i="5"/>
  <c r="D1110" i="5"/>
  <c r="E1110" i="5" s="1"/>
  <c r="F1110" i="5"/>
  <c r="J1110" i="5" s="1"/>
  <c r="G1110" i="5"/>
  <c r="A1111" i="5"/>
  <c r="B1111" i="5"/>
  <c r="D1111" i="5"/>
  <c r="E1111" i="5" s="1"/>
  <c r="F1111" i="5"/>
  <c r="J1111" i="5" s="1"/>
  <c r="G1111" i="5"/>
  <c r="A1112" i="5"/>
  <c r="B1112" i="5"/>
  <c r="D1112" i="5"/>
  <c r="E1112" i="5" s="1"/>
  <c r="F1112" i="5"/>
  <c r="J1112" i="5" s="1"/>
  <c r="G1112" i="5"/>
  <c r="A1113" i="5"/>
  <c r="B1113" i="5"/>
  <c r="D1113" i="5"/>
  <c r="E1113" i="5" s="1"/>
  <c r="F1113" i="5"/>
  <c r="G1113" i="5"/>
  <c r="A1114" i="5"/>
  <c r="B1114" i="5"/>
  <c r="D1114" i="5"/>
  <c r="E1114" i="5" s="1"/>
  <c r="F1114" i="5"/>
  <c r="J1114" i="5" s="1"/>
  <c r="G1114" i="5"/>
  <c r="A1115" i="5"/>
  <c r="B1115" i="5"/>
  <c r="D1115" i="5"/>
  <c r="E1115" i="5" s="1"/>
  <c r="F1115" i="5"/>
  <c r="J1115" i="5" s="1"/>
  <c r="G1115" i="5"/>
  <c r="A1116" i="5"/>
  <c r="B1116" i="5"/>
  <c r="D1116" i="5"/>
  <c r="F1116" i="5"/>
  <c r="J1116" i="5" s="1"/>
  <c r="G1116" i="5"/>
  <c r="A1117" i="5"/>
  <c r="B1117" i="5"/>
  <c r="D1117" i="5"/>
  <c r="F1117" i="5"/>
  <c r="J1117" i="5" s="1"/>
  <c r="G1117" i="5"/>
  <c r="A1118" i="5"/>
  <c r="B1118" i="5"/>
  <c r="D1118" i="5"/>
  <c r="E1118" i="5" s="1"/>
  <c r="F1118" i="5"/>
  <c r="G1118" i="5"/>
  <c r="A1119" i="5"/>
  <c r="B1119" i="5"/>
  <c r="D1119" i="5"/>
  <c r="E1119" i="5" s="1"/>
  <c r="F1119" i="5"/>
  <c r="J1119" i="5" s="1"/>
  <c r="G1119" i="5"/>
  <c r="A1120" i="5"/>
  <c r="B1120" i="5"/>
  <c r="D1120" i="5"/>
  <c r="E1120" i="5" s="1"/>
  <c r="F1120" i="5"/>
  <c r="J1120" i="5" s="1"/>
  <c r="G1120" i="5"/>
  <c r="A1121" i="5"/>
  <c r="B1121" i="5"/>
  <c r="D1121" i="5"/>
  <c r="E1121" i="5" s="1"/>
  <c r="F1121" i="5"/>
  <c r="J1121" i="5" s="1"/>
  <c r="G1121" i="5"/>
  <c r="A1122" i="5"/>
  <c r="B1122" i="5"/>
  <c r="D1122" i="5"/>
  <c r="E1122" i="5" s="1"/>
  <c r="F1122" i="5"/>
  <c r="J1122" i="5" s="1"/>
  <c r="G1122" i="5"/>
  <c r="A1123" i="5"/>
  <c r="B1123" i="5"/>
  <c r="D1123" i="5"/>
  <c r="E1123" i="5" s="1"/>
  <c r="F1123" i="5"/>
  <c r="J1123" i="5" s="1"/>
  <c r="G1123" i="5"/>
  <c r="A1124" i="5"/>
  <c r="B1124" i="5"/>
  <c r="D1124" i="5"/>
  <c r="F1124" i="5"/>
  <c r="J1124" i="5" s="1"/>
  <c r="G1124" i="5"/>
  <c r="A1125" i="5"/>
  <c r="B1125" i="5"/>
  <c r="D1125" i="5"/>
  <c r="E1125" i="5" s="1"/>
  <c r="F1125" i="5"/>
  <c r="J1125" i="5" s="1"/>
  <c r="G1125" i="5"/>
  <c r="A1126" i="5"/>
  <c r="B1126" i="5"/>
  <c r="D1126" i="5"/>
  <c r="E1126" i="5" s="1"/>
  <c r="F1126" i="5"/>
  <c r="J1126" i="5" s="1"/>
  <c r="G1126" i="5"/>
  <c r="A1127" i="5"/>
  <c r="B1127" i="5"/>
  <c r="D1127" i="5"/>
  <c r="E1127" i="5" s="1"/>
  <c r="F1127" i="5"/>
  <c r="J1127" i="5" s="1"/>
  <c r="G1127" i="5"/>
  <c r="A1128" i="5"/>
  <c r="B1128" i="5"/>
  <c r="D1128" i="5"/>
  <c r="E1128" i="5" s="1"/>
  <c r="F1128" i="5"/>
  <c r="J1128" i="5" s="1"/>
  <c r="G1128" i="5"/>
  <c r="A1129" i="5"/>
  <c r="B1129" i="5"/>
  <c r="D1129" i="5"/>
  <c r="E1129" i="5" s="1"/>
  <c r="F1129" i="5"/>
  <c r="J1129" i="5" s="1"/>
  <c r="G1129" i="5"/>
  <c r="A1130" i="5"/>
  <c r="B1130" i="5"/>
  <c r="D1130" i="5"/>
  <c r="E1130" i="5" s="1"/>
  <c r="F1130" i="5"/>
  <c r="G1130" i="5"/>
  <c r="A1131" i="5"/>
  <c r="B1131" i="5"/>
  <c r="D1131" i="5"/>
  <c r="E1131" i="5" s="1"/>
  <c r="F1131" i="5"/>
  <c r="J1131" i="5" s="1"/>
  <c r="G1131" i="5"/>
  <c r="A1132" i="5"/>
  <c r="B1132" i="5"/>
  <c r="D1132" i="5"/>
  <c r="E1132" i="5" s="1"/>
  <c r="F1132" i="5"/>
  <c r="J1132" i="5" s="1"/>
  <c r="G1132" i="5"/>
  <c r="A1133" i="5"/>
  <c r="B1133" i="5"/>
  <c r="D1133" i="5"/>
  <c r="E1133" i="5" s="1"/>
  <c r="F1133" i="5"/>
  <c r="J1133" i="5" s="1"/>
  <c r="G1133" i="5"/>
  <c r="A1134" i="5"/>
  <c r="B1134" i="5"/>
  <c r="D1134" i="5"/>
  <c r="E1134" i="5" s="1"/>
  <c r="F1134" i="5"/>
  <c r="J1134" i="5" s="1"/>
  <c r="G1134" i="5"/>
  <c r="A1135" i="5"/>
  <c r="B1135" i="5"/>
  <c r="D1135" i="5"/>
  <c r="E1135" i="5" s="1"/>
  <c r="F1135" i="5"/>
  <c r="J1135" i="5" s="1"/>
  <c r="G1135" i="5"/>
  <c r="A1136" i="5"/>
  <c r="B1136" i="5"/>
  <c r="D1136" i="5"/>
  <c r="E1136" i="5" s="1"/>
  <c r="F1136" i="5"/>
  <c r="J1136" i="5" s="1"/>
  <c r="G1136" i="5"/>
  <c r="A1137" i="5"/>
  <c r="B1137" i="5"/>
  <c r="D1137" i="5"/>
  <c r="E1137" i="5" s="1"/>
  <c r="F1137" i="5"/>
  <c r="J1137" i="5" s="1"/>
  <c r="G1137" i="5"/>
  <c r="A1138" i="5"/>
  <c r="B1138" i="5"/>
  <c r="D1138" i="5"/>
  <c r="E1138" i="5" s="1"/>
  <c r="F1138" i="5"/>
  <c r="J1138" i="5" s="1"/>
  <c r="G1138" i="5"/>
  <c r="A1139" i="5"/>
  <c r="B1139" i="5"/>
  <c r="D1139" i="5"/>
  <c r="E1139" i="5" s="1"/>
  <c r="F1139" i="5"/>
  <c r="J1139" i="5" s="1"/>
  <c r="G1139" i="5"/>
  <c r="A1140" i="5"/>
  <c r="B1140" i="5"/>
  <c r="D1140" i="5"/>
  <c r="E1140" i="5" s="1"/>
  <c r="F1140" i="5"/>
  <c r="G1140" i="5"/>
  <c r="A1141" i="5"/>
  <c r="B1141" i="5"/>
  <c r="D1141" i="5"/>
  <c r="E1141" i="5" s="1"/>
  <c r="F1141" i="5"/>
  <c r="J1141" i="5" s="1"/>
  <c r="G1141" i="5"/>
  <c r="A1142" i="5"/>
  <c r="B1142" i="5"/>
  <c r="D1142" i="5"/>
  <c r="E1142" i="5" s="1"/>
  <c r="F1142" i="5"/>
  <c r="J1142" i="5" s="1"/>
  <c r="G1142" i="5"/>
  <c r="A1143" i="5"/>
  <c r="B1143" i="5"/>
  <c r="D1143" i="5"/>
  <c r="E1143" i="5" s="1"/>
  <c r="F1143" i="5"/>
  <c r="J1143" i="5" s="1"/>
  <c r="G1143" i="5"/>
  <c r="A1144" i="5"/>
  <c r="B1144" i="5"/>
  <c r="D1144" i="5"/>
  <c r="E1144" i="5" s="1"/>
  <c r="F1144" i="5"/>
  <c r="J1144" i="5" s="1"/>
  <c r="G1144" i="5"/>
  <c r="A1145" i="5"/>
  <c r="B1145" i="5"/>
  <c r="D1145" i="5"/>
  <c r="E1145" i="5" s="1"/>
  <c r="F1145" i="5"/>
  <c r="G1145" i="5"/>
  <c r="A1146" i="5"/>
  <c r="B1146" i="5"/>
  <c r="D1146" i="5"/>
  <c r="E1146" i="5" s="1"/>
  <c r="F1146" i="5"/>
  <c r="J1146" i="5" s="1"/>
  <c r="G1146" i="5"/>
  <c r="A1147" i="5"/>
  <c r="B1147" i="5"/>
  <c r="D1147" i="5"/>
  <c r="E1147" i="5" s="1"/>
  <c r="F1147" i="5"/>
  <c r="J1147" i="5" s="1"/>
  <c r="G1147" i="5"/>
  <c r="A1148" i="5"/>
  <c r="B1148" i="5"/>
  <c r="D1148" i="5"/>
  <c r="E1148" i="5" s="1"/>
  <c r="F1148" i="5"/>
  <c r="J1148" i="5" s="1"/>
  <c r="G1148" i="5"/>
  <c r="A1149" i="5"/>
  <c r="B1149" i="5"/>
  <c r="D1149" i="5"/>
  <c r="E1149" i="5" s="1"/>
  <c r="F1149" i="5"/>
  <c r="J1149" i="5" s="1"/>
  <c r="G1149" i="5"/>
  <c r="A1150" i="5"/>
  <c r="B1150" i="5"/>
  <c r="D1150" i="5"/>
  <c r="E1150" i="5" s="1"/>
  <c r="F1150" i="5"/>
  <c r="G1150" i="5"/>
  <c r="A1151" i="5"/>
  <c r="B1151" i="5"/>
  <c r="D1151" i="5"/>
  <c r="E1151" i="5" s="1"/>
  <c r="F1151" i="5"/>
  <c r="J1151" i="5" s="1"/>
  <c r="G1151" i="5"/>
  <c r="A1152" i="5"/>
  <c r="B1152" i="5"/>
  <c r="D1152" i="5"/>
  <c r="E1152" i="5" s="1"/>
  <c r="F1152" i="5"/>
  <c r="J1152" i="5" s="1"/>
  <c r="G1152" i="5"/>
  <c r="A1153" i="5"/>
  <c r="B1153" i="5"/>
  <c r="D1153" i="5"/>
  <c r="E1153" i="5" s="1"/>
  <c r="F1153" i="5"/>
  <c r="J1153" i="5" s="1"/>
  <c r="G1153" i="5"/>
  <c r="A1154" i="5"/>
  <c r="B1154" i="5"/>
  <c r="D1154" i="5"/>
  <c r="E1154" i="5" s="1"/>
  <c r="F1154" i="5"/>
  <c r="J1154" i="5" s="1"/>
  <c r="G1154" i="5"/>
  <c r="A1155" i="5"/>
  <c r="B1155" i="5"/>
  <c r="D1155" i="5"/>
  <c r="E1155" i="5" s="1"/>
  <c r="F1155" i="5"/>
  <c r="J1155" i="5" s="1"/>
  <c r="G1155" i="5"/>
  <c r="A1156" i="5"/>
  <c r="B1156" i="5"/>
  <c r="D1156" i="5"/>
  <c r="E1156" i="5" s="1"/>
  <c r="F1156" i="5"/>
  <c r="J1156" i="5" s="1"/>
  <c r="G1156" i="5"/>
  <c r="A1157" i="5"/>
  <c r="B1157" i="5"/>
  <c r="D1157" i="5"/>
  <c r="E1157" i="5" s="1"/>
  <c r="F1157" i="5"/>
  <c r="J1157" i="5" s="1"/>
  <c r="G1157" i="5"/>
  <c r="A1158" i="5"/>
  <c r="B1158" i="5"/>
  <c r="D1158" i="5"/>
  <c r="E1158" i="5" s="1"/>
  <c r="F1158" i="5"/>
  <c r="J1158" i="5" s="1"/>
  <c r="G1158" i="5"/>
  <c r="A1159" i="5"/>
  <c r="B1159" i="5"/>
  <c r="D1159" i="5"/>
  <c r="E1159" i="5" s="1"/>
  <c r="F1159" i="5"/>
  <c r="J1159" i="5" s="1"/>
  <c r="G1159" i="5"/>
  <c r="A1160" i="5"/>
  <c r="B1160" i="5"/>
  <c r="D1160" i="5"/>
  <c r="E1160" i="5" s="1"/>
  <c r="F1160" i="5"/>
  <c r="J1160" i="5" s="1"/>
  <c r="G1160" i="5"/>
  <c r="A1161" i="5"/>
  <c r="B1161" i="5"/>
  <c r="D1161" i="5"/>
  <c r="E1161" i="5" s="1"/>
  <c r="F1161" i="5"/>
  <c r="G1161" i="5"/>
  <c r="A1162" i="5"/>
  <c r="B1162" i="5"/>
  <c r="D1162" i="5"/>
  <c r="E1162" i="5" s="1"/>
  <c r="F1162" i="5"/>
  <c r="J1162" i="5" s="1"/>
  <c r="G1162" i="5"/>
  <c r="A1163" i="5"/>
  <c r="B1163" i="5"/>
  <c r="D1163" i="5"/>
  <c r="E1163" i="5" s="1"/>
  <c r="F1163" i="5"/>
  <c r="J1163" i="5" s="1"/>
  <c r="G1163" i="5"/>
  <c r="A1164" i="5"/>
  <c r="B1164" i="5"/>
  <c r="D1164" i="5"/>
  <c r="E1164" i="5" s="1"/>
  <c r="F1164" i="5"/>
  <c r="J1164" i="5" s="1"/>
  <c r="G1164" i="5"/>
  <c r="A1165" i="5"/>
  <c r="B1165" i="5"/>
  <c r="D1165" i="5"/>
  <c r="E1165" i="5" s="1"/>
  <c r="F1165" i="5"/>
  <c r="J1165" i="5" s="1"/>
  <c r="G1165" i="5"/>
  <c r="A1166" i="5"/>
  <c r="B1166" i="5"/>
  <c r="D1166" i="5"/>
  <c r="E1166" i="5" s="1"/>
  <c r="F1166" i="5"/>
  <c r="J1166" i="5" s="1"/>
  <c r="G1166" i="5"/>
  <c r="A1167" i="5"/>
  <c r="B1167" i="5"/>
  <c r="D1167" i="5"/>
  <c r="E1167" i="5" s="1"/>
  <c r="F1167" i="5"/>
  <c r="J1167" i="5" s="1"/>
  <c r="G1167" i="5"/>
  <c r="A1168" i="5"/>
  <c r="B1168" i="5"/>
  <c r="D1168" i="5"/>
  <c r="E1168" i="5" s="1"/>
  <c r="F1168" i="5"/>
  <c r="J1168" i="5" s="1"/>
  <c r="G1168" i="5"/>
  <c r="A1169" i="5"/>
  <c r="B1169" i="5"/>
  <c r="D1169" i="5"/>
  <c r="E1169" i="5" s="1"/>
  <c r="F1169" i="5"/>
  <c r="J1169" i="5" s="1"/>
  <c r="G1169" i="5"/>
  <c r="A1170" i="5"/>
  <c r="B1170" i="5"/>
  <c r="D1170" i="5"/>
  <c r="E1170" i="5" s="1"/>
  <c r="F1170" i="5"/>
  <c r="J1170" i="5" s="1"/>
  <c r="G1170" i="5"/>
  <c r="A1171" i="5"/>
  <c r="B1171" i="5"/>
  <c r="D1171" i="5"/>
  <c r="E1171" i="5" s="1"/>
  <c r="F1171" i="5"/>
  <c r="J1171" i="5" s="1"/>
  <c r="G1171" i="5"/>
  <c r="A1172" i="5"/>
  <c r="B1172" i="5"/>
  <c r="D1172" i="5"/>
  <c r="E1172" i="5" s="1"/>
  <c r="F1172" i="5"/>
  <c r="J1172" i="5" s="1"/>
  <c r="G1172" i="5"/>
  <c r="A1173" i="5"/>
  <c r="B1173" i="5"/>
  <c r="D1173" i="5"/>
  <c r="E1173" i="5" s="1"/>
  <c r="F1173" i="5"/>
  <c r="J1173" i="5" s="1"/>
  <c r="G1173" i="5"/>
  <c r="A1174" i="5"/>
  <c r="B1174" i="5"/>
  <c r="D1174" i="5"/>
  <c r="E1174" i="5" s="1"/>
  <c r="F1174" i="5"/>
  <c r="J1174" i="5" s="1"/>
  <c r="G1174" i="5"/>
  <c r="A1175" i="5"/>
  <c r="B1175" i="5"/>
  <c r="D1175" i="5"/>
  <c r="E1175" i="5" s="1"/>
  <c r="F1175" i="5"/>
  <c r="J1175" i="5" s="1"/>
  <c r="G1175" i="5"/>
  <c r="A1176" i="5"/>
  <c r="B1176" i="5"/>
  <c r="D1176" i="5"/>
  <c r="E1176" i="5" s="1"/>
  <c r="F1176" i="5"/>
  <c r="J1176" i="5" s="1"/>
  <c r="G1176" i="5"/>
  <c r="A1177" i="5"/>
  <c r="B1177" i="5"/>
  <c r="D1177" i="5"/>
  <c r="E1177" i="5" s="1"/>
  <c r="F1177" i="5"/>
  <c r="J1177" i="5" s="1"/>
  <c r="G1177" i="5"/>
  <c r="A1178" i="5"/>
  <c r="B1178" i="5"/>
  <c r="D1178" i="5"/>
  <c r="E1178" i="5" s="1"/>
  <c r="F1178" i="5"/>
  <c r="J1178" i="5" s="1"/>
  <c r="G1178" i="5"/>
  <c r="A1179" i="5"/>
  <c r="B1179" i="5"/>
  <c r="D1179" i="5"/>
  <c r="E1179" i="5" s="1"/>
  <c r="F1179" i="5"/>
  <c r="J1179" i="5" s="1"/>
  <c r="G1179" i="5"/>
  <c r="A1180" i="5"/>
  <c r="B1180" i="5"/>
  <c r="D1180" i="5"/>
  <c r="E1180" i="5" s="1"/>
  <c r="F1180" i="5"/>
  <c r="J1180" i="5" s="1"/>
  <c r="G1180" i="5"/>
  <c r="A1181" i="5"/>
  <c r="B1181" i="5"/>
  <c r="D1181" i="5"/>
  <c r="E1181" i="5" s="1"/>
  <c r="F1181" i="5"/>
  <c r="J1181" i="5" s="1"/>
  <c r="G1181" i="5"/>
  <c r="A1182" i="5"/>
  <c r="B1182" i="5"/>
  <c r="D1182" i="5"/>
  <c r="E1182" i="5" s="1"/>
  <c r="F1182" i="5"/>
  <c r="J1182" i="5" s="1"/>
  <c r="G1182" i="5"/>
  <c r="A1183" i="5"/>
  <c r="B1183" i="5"/>
  <c r="D1183" i="5"/>
  <c r="E1183" i="5" s="1"/>
  <c r="F1183" i="5"/>
  <c r="J1183" i="5" s="1"/>
  <c r="G1183" i="5"/>
  <c r="A1184" i="5"/>
  <c r="B1184" i="5"/>
  <c r="D1184" i="5"/>
  <c r="E1184" i="5" s="1"/>
  <c r="F1184" i="5"/>
  <c r="J1184" i="5" s="1"/>
  <c r="G1184" i="5"/>
  <c r="A1185" i="5"/>
  <c r="B1185" i="5"/>
  <c r="D1185" i="5"/>
  <c r="E1185" i="5" s="1"/>
  <c r="F1185" i="5"/>
  <c r="J1185" i="5" s="1"/>
  <c r="G1185" i="5"/>
  <c r="A1186" i="5"/>
  <c r="B1186" i="5"/>
  <c r="D1186" i="5"/>
  <c r="E1186" i="5" s="1"/>
  <c r="F1186" i="5"/>
  <c r="J1186" i="5" s="1"/>
  <c r="G1186" i="5"/>
  <c r="A1187" i="5"/>
  <c r="B1187" i="5"/>
  <c r="D1187" i="5"/>
  <c r="E1187" i="5" s="1"/>
  <c r="F1187" i="5"/>
  <c r="J1187" i="5" s="1"/>
  <c r="G1187" i="5"/>
  <c r="A1188" i="5"/>
  <c r="B1188" i="5"/>
  <c r="D1188" i="5"/>
  <c r="E1188" i="5" s="1"/>
  <c r="F1188" i="5"/>
  <c r="J1188" i="5" s="1"/>
  <c r="G1188" i="5"/>
  <c r="A1189" i="5"/>
  <c r="B1189" i="5"/>
  <c r="D1189" i="5"/>
  <c r="E1189" i="5" s="1"/>
  <c r="F1189" i="5"/>
  <c r="J1189" i="5" s="1"/>
  <c r="G1189" i="5"/>
  <c r="A1190" i="5"/>
  <c r="B1190" i="5"/>
  <c r="D1190" i="5"/>
  <c r="E1190" i="5" s="1"/>
  <c r="F1190" i="5"/>
  <c r="J1190" i="5" s="1"/>
  <c r="G1190" i="5"/>
  <c r="A1191" i="5"/>
  <c r="B1191" i="5"/>
  <c r="D1191" i="5"/>
  <c r="E1191" i="5" s="1"/>
  <c r="F1191" i="5"/>
  <c r="J1191" i="5" s="1"/>
  <c r="G1191" i="5"/>
  <c r="A1192" i="5"/>
  <c r="B1192" i="5"/>
  <c r="D1192" i="5"/>
  <c r="E1192" i="5" s="1"/>
  <c r="F1192" i="5"/>
  <c r="J1192" i="5" s="1"/>
  <c r="G1192" i="5"/>
  <c r="A1193" i="5"/>
  <c r="B1193" i="5"/>
  <c r="D1193" i="5"/>
  <c r="E1193" i="5" s="1"/>
  <c r="F1193" i="5"/>
  <c r="J1193" i="5" s="1"/>
  <c r="G1193" i="5"/>
  <c r="A1194" i="5"/>
  <c r="B1194" i="5"/>
  <c r="D1194" i="5"/>
  <c r="E1194" i="5" s="1"/>
  <c r="F1194" i="5"/>
  <c r="J1194" i="5" s="1"/>
  <c r="G1194" i="5"/>
  <c r="A1195" i="5"/>
  <c r="B1195" i="5"/>
  <c r="D1195" i="5"/>
  <c r="E1195" i="5" s="1"/>
  <c r="F1195" i="5"/>
  <c r="J1195" i="5" s="1"/>
  <c r="G1195" i="5"/>
  <c r="A1196" i="5"/>
  <c r="B1196" i="5"/>
  <c r="D1196" i="5"/>
  <c r="E1196" i="5" s="1"/>
  <c r="F1196" i="5"/>
  <c r="J1196" i="5" s="1"/>
  <c r="G1196" i="5"/>
  <c r="A1197" i="5"/>
  <c r="B1197" i="5"/>
  <c r="D1197" i="5"/>
  <c r="E1197" i="5" s="1"/>
  <c r="F1197" i="5"/>
  <c r="J1197" i="5" s="1"/>
  <c r="G1197" i="5"/>
  <c r="A1198" i="5"/>
  <c r="B1198" i="5"/>
  <c r="D1198" i="5"/>
  <c r="E1198" i="5" s="1"/>
  <c r="F1198" i="5"/>
  <c r="J1198" i="5" s="1"/>
  <c r="G1198" i="5"/>
  <c r="A1199" i="5"/>
  <c r="B1199" i="5"/>
  <c r="D1199" i="5"/>
  <c r="E1199" i="5" s="1"/>
  <c r="F1199" i="5"/>
  <c r="J1199" i="5" s="1"/>
  <c r="G1199" i="5"/>
  <c r="A1200" i="5"/>
  <c r="B1200" i="5"/>
  <c r="D1200" i="5"/>
  <c r="E1200" i="5" s="1"/>
  <c r="F1200" i="5"/>
  <c r="J1200" i="5" s="1"/>
  <c r="G1200" i="5"/>
  <c r="A1201" i="5"/>
  <c r="B1201" i="5"/>
  <c r="D1201" i="5"/>
  <c r="E1201" i="5" s="1"/>
  <c r="F1201" i="5"/>
  <c r="J1201" i="5" s="1"/>
  <c r="G1201" i="5"/>
  <c r="A1202" i="5"/>
  <c r="B1202" i="5"/>
  <c r="D1202" i="5"/>
  <c r="E1202" i="5" s="1"/>
  <c r="F1202" i="5"/>
  <c r="J1202" i="5" s="1"/>
  <c r="G1202" i="5"/>
  <c r="A1203" i="5"/>
  <c r="B1203" i="5"/>
  <c r="D1203" i="5"/>
  <c r="E1203" i="5" s="1"/>
  <c r="F1203" i="5"/>
  <c r="J1203" i="5" s="1"/>
  <c r="G1203" i="5"/>
  <c r="A1204" i="5"/>
  <c r="B1204" i="5"/>
  <c r="D1204" i="5"/>
  <c r="E1204" i="5" s="1"/>
  <c r="F1204" i="5"/>
  <c r="J1204" i="5" s="1"/>
  <c r="G1204" i="5"/>
  <c r="A1205" i="5"/>
  <c r="B1205" i="5"/>
  <c r="D1205" i="5"/>
  <c r="E1205" i="5" s="1"/>
  <c r="F1205" i="5"/>
  <c r="J1205" i="5" s="1"/>
  <c r="G1205" i="5"/>
  <c r="A1206" i="5"/>
  <c r="B1206" i="5"/>
  <c r="D1206" i="5"/>
  <c r="E1206" i="5" s="1"/>
  <c r="F1206" i="5"/>
  <c r="J1206" i="5" s="1"/>
  <c r="G1206" i="5"/>
  <c r="A1207" i="5"/>
  <c r="B1207" i="5"/>
  <c r="D1207" i="5"/>
  <c r="E1207" i="5" s="1"/>
  <c r="F1207" i="5"/>
  <c r="J1207" i="5" s="1"/>
  <c r="G1207" i="5"/>
  <c r="A1208" i="5"/>
  <c r="B1208" i="5"/>
  <c r="D1208" i="5"/>
  <c r="E1208" i="5" s="1"/>
  <c r="F1208" i="5"/>
  <c r="J1208" i="5" s="1"/>
  <c r="G1208" i="5"/>
  <c r="A1209" i="5"/>
  <c r="B1209" i="5"/>
  <c r="D1209" i="5"/>
  <c r="E1209" i="5" s="1"/>
  <c r="F1209" i="5"/>
  <c r="J1209" i="5" s="1"/>
  <c r="G1209" i="5"/>
  <c r="A1210" i="5"/>
  <c r="B1210" i="5"/>
  <c r="D1210" i="5"/>
  <c r="E1210" i="5" s="1"/>
  <c r="F1210" i="5"/>
  <c r="J1210" i="5" s="1"/>
  <c r="G1210" i="5"/>
  <c r="A1211" i="5"/>
  <c r="B1211" i="5"/>
  <c r="D1211" i="5"/>
  <c r="E1211" i="5" s="1"/>
  <c r="F1211" i="5"/>
  <c r="J1211" i="5" s="1"/>
  <c r="G1211" i="5"/>
  <c r="A1212" i="5"/>
  <c r="B1212" i="5"/>
  <c r="D1212" i="5"/>
  <c r="E1212" i="5" s="1"/>
  <c r="F1212" i="5"/>
  <c r="J1212" i="5" s="1"/>
  <c r="G1212" i="5"/>
  <c r="A1213" i="5"/>
  <c r="B1213" i="5"/>
  <c r="D1213" i="5"/>
  <c r="E1213" i="5" s="1"/>
  <c r="F1213" i="5"/>
  <c r="J1213" i="5" s="1"/>
  <c r="G1213" i="5"/>
  <c r="A1214" i="5"/>
  <c r="B1214" i="5"/>
  <c r="D1214" i="5"/>
  <c r="E1214" i="5" s="1"/>
  <c r="F1214" i="5"/>
  <c r="J1214" i="5" s="1"/>
  <c r="G1214" i="5"/>
  <c r="A1215" i="5"/>
  <c r="B1215" i="5"/>
  <c r="D1215" i="5"/>
  <c r="E1215" i="5" s="1"/>
  <c r="F1215" i="5"/>
  <c r="J1215" i="5" s="1"/>
  <c r="G1215" i="5"/>
  <c r="A1216" i="5"/>
  <c r="B1216" i="5"/>
  <c r="D1216" i="5"/>
  <c r="E1216" i="5" s="1"/>
  <c r="F1216" i="5"/>
  <c r="J1216" i="5" s="1"/>
  <c r="G1216" i="5"/>
  <c r="A1217" i="5"/>
  <c r="B1217" i="5"/>
  <c r="D1217" i="5"/>
  <c r="E1217" i="5" s="1"/>
  <c r="F1217" i="5"/>
  <c r="J1217" i="5" s="1"/>
  <c r="G1217" i="5"/>
  <c r="A1218" i="5"/>
  <c r="B1218" i="5"/>
  <c r="D1218" i="5"/>
  <c r="E1218" i="5" s="1"/>
  <c r="F1218" i="5"/>
  <c r="J1218" i="5" s="1"/>
  <c r="G1218" i="5"/>
  <c r="A1219" i="5"/>
  <c r="B1219" i="5"/>
  <c r="D1219" i="5"/>
  <c r="E1219" i="5" s="1"/>
  <c r="F1219" i="5"/>
  <c r="J1219" i="5" s="1"/>
  <c r="G1219" i="5"/>
  <c r="A1220" i="5"/>
  <c r="B1220" i="5"/>
  <c r="D1220" i="5"/>
  <c r="E1220" i="5" s="1"/>
  <c r="F1220" i="5"/>
  <c r="J1220" i="5" s="1"/>
  <c r="G1220" i="5"/>
  <c r="A1221" i="5"/>
  <c r="B1221" i="5"/>
  <c r="D1221" i="5"/>
  <c r="E1221" i="5" s="1"/>
  <c r="F1221" i="5"/>
  <c r="J1221" i="5" s="1"/>
  <c r="G1221" i="5"/>
  <c r="H1221" i="5" s="1"/>
  <c r="A1222" i="5"/>
  <c r="B1222" i="5"/>
  <c r="D1222" i="5"/>
  <c r="E1222" i="5" s="1"/>
  <c r="F1222" i="5"/>
  <c r="J1222" i="5" s="1"/>
  <c r="G1222" i="5"/>
  <c r="A1223" i="5"/>
  <c r="B1223" i="5"/>
  <c r="D1223" i="5"/>
  <c r="E1223" i="5" s="1"/>
  <c r="F1223" i="5"/>
  <c r="J1223" i="5" s="1"/>
  <c r="G1223" i="5"/>
  <c r="A1224" i="5"/>
  <c r="B1224" i="5"/>
  <c r="D1224" i="5"/>
  <c r="E1224" i="5" s="1"/>
  <c r="F1224" i="5"/>
  <c r="J1224" i="5" s="1"/>
  <c r="G1224" i="5"/>
  <c r="A1225" i="5"/>
  <c r="B1225" i="5"/>
  <c r="D1225" i="5"/>
  <c r="E1225" i="5" s="1"/>
  <c r="F1225" i="5"/>
  <c r="J1225" i="5" s="1"/>
  <c r="G1225" i="5"/>
  <c r="A1226" i="5"/>
  <c r="B1226" i="5"/>
  <c r="D1226" i="5"/>
  <c r="E1226" i="5" s="1"/>
  <c r="F1226" i="5"/>
  <c r="J1226" i="5" s="1"/>
  <c r="G1226" i="5"/>
  <c r="A1227" i="5"/>
  <c r="B1227" i="5"/>
  <c r="D1227" i="5"/>
  <c r="E1227" i="5" s="1"/>
  <c r="F1227" i="5"/>
  <c r="J1227" i="5" s="1"/>
  <c r="G1227" i="5"/>
  <c r="A1228" i="5"/>
  <c r="B1228" i="5"/>
  <c r="D1228" i="5"/>
  <c r="E1228" i="5" s="1"/>
  <c r="F1228" i="5"/>
  <c r="J1228" i="5" s="1"/>
  <c r="G1228" i="5"/>
  <c r="A1229" i="5"/>
  <c r="B1229" i="5"/>
  <c r="D1229" i="5"/>
  <c r="E1229" i="5" s="1"/>
  <c r="F1229" i="5"/>
  <c r="J1229" i="5" s="1"/>
  <c r="G1229" i="5"/>
  <c r="A1230" i="5"/>
  <c r="B1230" i="5"/>
  <c r="D1230" i="5"/>
  <c r="E1230" i="5" s="1"/>
  <c r="F1230" i="5"/>
  <c r="J1230" i="5" s="1"/>
  <c r="G1230" i="5"/>
  <c r="A1231" i="5"/>
  <c r="B1231" i="5"/>
  <c r="D1231" i="5"/>
  <c r="E1231" i="5" s="1"/>
  <c r="F1231" i="5"/>
  <c r="J1231" i="5" s="1"/>
  <c r="G1231" i="5"/>
  <c r="A1232" i="5"/>
  <c r="B1232" i="5"/>
  <c r="D1232" i="5"/>
  <c r="E1232" i="5" s="1"/>
  <c r="F1232" i="5"/>
  <c r="J1232" i="5" s="1"/>
  <c r="G1232" i="5"/>
  <c r="A1233" i="5"/>
  <c r="B1233" i="5"/>
  <c r="D1233" i="5"/>
  <c r="E1233" i="5" s="1"/>
  <c r="F1233" i="5"/>
  <c r="J1233" i="5" s="1"/>
  <c r="G1233" i="5"/>
  <c r="A1234" i="5"/>
  <c r="B1234" i="5"/>
  <c r="D1234" i="5"/>
  <c r="E1234" i="5" s="1"/>
  <c r="F1234" i="5"/>
  <c r="J1234" i="5" s="1"/>
  <c r="G1234" i="5"/>
  <c r="A1235" i="5"/>
  <c r="B1235" i="5"/>
  <c r="D1235" i="5"/>
  <c r="E1235" i="5" s="1"/>
  <c r="F1235" i="5"/>
  <c r="J1235" i="5" s="1"/>
  <c r="G1235" i="5"/>
  <c r="A1236" i="5"/>
  <c r="B1236" i="5"/>
  <c r="D1236" i="5"/>
  <c r="E1236" i="5" s="1"/>
  <c r="F1236" i="5"/>
  <c r="J1236" i="5" s="1"/>
  <c r="G1236" i="5"/>
  <c r="A1237" i="5"/>
  <c r="B1237" i="5"/>
  <c r="D1237" i="5"/>
  <c r="E1237" i="5" s="1"/>
  <c r="F1237" i="5"/>
  <c r="J1237" i="5" s="1"/>
  <c r="G1237" i="5"/>
  <c r="A1238" i="5"/>
  <c r="B1238" i="5"/>
  <c r="D1238" i="5"/>
  <c r="E1238" i="5" s="1"/>
  <c r="F1238" i="5"/>
  <c r="J1238" i="5" s="1"/>
  <c r="G1238" i="5"/>
  <c r="A1239" i="5"/>
  <c r="B1239" i="5"/>
  <c r="D1239" i="5"/>
  <c r="E1239" i="5" s="1"/>
  <c r="F1239" i="5"/>
  <c r="J1239" i="5" s="1"/>
  <c r="G1239" i="5"/>
  <c r="A1240" i="5"/>
  <c r="B1240" i="5"/>
  <c r="D1240" i="5"/>
  <c r="E1240" i="5" s="1"/>
  <c r="F1240" i="5"/>
  <c r="J1240" i="5" s="1"/>
  <c r="G1240" i="5"/>
  <c r="A1241" i="5"/>
  <c r="B1241" i="5"/>
  <c r="D1241" i="5"/>
  <c r="E1241" i="5" s="1"/>
  <c r="F1241" i="5"/>
  <c r="J1241" i="5" s="1"/>
  <c r="G1241" i="5"/>
  <c r="A1242" i="5"/>
  <c r="B1242" i="5"/>
  <c r="D1242" i="5"/>
  <c r="E1242" i="5" s="1"/>
  <c r="F1242" i="5"/>
  <c r="J1242" i="5" s="1"/>
  <c r="G1242" i="5"/>
  <c r="A1243" i="5"/>
  <c r="B1243" i="5"/>
  <c r="D1243" i="5"/>
  <c r="E1243" i="5" s="1"/>
  <c r="F1243" i="5"/>
  <c r="J1243" i="5" s="1"/>
  <c r="G1243" i="5"/>
  <c r="A1244" i="5"/>
  <c r="B1244" i="5"/>
  <c r="D1244" i="5"/>
  <c r="E1244" i="5" s="1"/>
  <c r="F1244" i="5"/>
  <c r="J1244" i="5" s="1"/>
  <c r="G1244" i="5"/>
  <c r="A1245" i="5"/>
  <c r="B1245" i="5"/>
  <c r="D1245" i="5"/>
  <c r="E1245" i="5" s="1"/>
  <c r="F1245" i="5"/>
  <c r="J1245" i="5" s="1"/>
  <c r="G1245" i="5"/>
  <c r="A1246" i="5"/>
  <c r="B1246" i="5"/>
  <c r="D1246" i="5"/>
  <c r="E1246" i="5" s="1"/>
  <c r="F1246" i="5"/>
  <c r="J1246" i="5" s="1"/>
  <c r="G1246" i="5"/>
  <c r="A1247" i="5"/>
  <c r="B1247" i="5"/>
  <c r="D1247" i="5"/>
  <c r="E1247" i="5" s="1"/>
  <c r="F1247" i="5"/>
  <c r="J1247" i="5" s="1"/>
  <c r="G1247" i="5"/>
  <c r="A1248" i="5"/>
  <c r="B1248" i="5"/>
  <c r="D1248" i="5"/>
  <c r="E1248" i="5" s="1"/>
  <c r="F1248" i="5"/>
  <c r="J1248" i="5" s="1"/>
  <c r="G1248" i="5"/>
  <c r="A1249" i="5"/>
  <c r="B1249" i="5"/>
  <c r="D1249" i="5"/>
  <c r="E1249" i="5" s="1"/>
  <c r="F1249" i="5"/>
  <c r="J1249" i="5" s="1"/>
  <c r="G1249" i="5"/>
  <c r="A1250" i="5"/>
  <c r="B1250" i="5"/>
  <c r="D1250" i="5"/>
  <c r="E1250" i="5" s="1"/>
  <c r="F1250" i="5"/>
  <c r="J1250" i="5" s="1"/>
  <c r="G1250" i="5"/>
  <c r="A1251" i="5"/>
  <c r="B1251" i="5"/>
  <c r="D1251" i="5"/>
  <c r="E1251" i="5" s="1"/>
  <c r="F1251" i="5"/>
  <c r="J1251" i="5" s="1"/>
  <c r="G1251" i="5"/>
  <c r="A1252" i="5"/>
  <c r="B1252" i="5"/>
  <c r="D1252" i="5"/>
  <c r="E1252" i="5" s="1"/>
  <c r="F1252" i="5"/>
  <c r="J1252" i="5" s="1"/>
  <c r="G1252" i="5"/>
  <c r="A1253" i="5"/>
  <c r="B1253" i="5"/>
  <c r="D1253" i="5"/>
  <c r="E1253" i="5" s="1"/>
  <c r="F1253" i="5"/>
  <c r="J1253" i="5" s="1"/>
  <c r="G1253" i="5"/>
  <c r="A1254" i="5"/>
  <c r="B1254" i="5"/>
  <c r="D1254" i="5"/>
  <c r="E1254" i="5" s="1"/>
  <c r="F1254" i="5"/>
  <c r="J1254" i="5" s="1"/>
  <c r="G1254" i="5"/>
  <c r="A1255" i="5"/>
  <c r="B1255" i="5"/>
  <c r="D1255" i="5"/>
  <c r="E1255" i="5" s="1"/>
  <c r="F1255" i="5"/>
  <c r="J1255" i="5" s="1"/>
  <c r="G1255" i="5"/>
  <c r="A1256" i="5"/>
  <c r="B1256" i="5"/>
  <c r="D1256" i="5"/>
  <c r="E1256" i="5" s="1"/>
  <c r="F1256" i="5"/>
  <c r="J1256" i="5" s="1"/>
  <c r="G1256" i="5"/>
  <c r="A1257" i="5"/>
  <c r="B1257" i="5"/>
  <c r="D1257" i="5"/>
  <c r="E1257" i="5" s="1"/>
  <c r="F1257" i="5"/>
  <c r="J1257" i="5" s="1"/>
  <c r="G1257" i="5"/>
  <c r="A1258" i="5"/>
  <c r="B1258" i="5"/>
  <c r="D1258" i="5"/>
  <c r="E1258" i="5" s="1"/>
  <c r="F1258" i="5"/>
  <c r="J1258" i="5" s="1"/>
  <c r="G1258" i="5"/>
  <c r="A1259" i="5"/>
  <c r="B1259" i="5"/>
  <c r="D1259" i="5"/>
  <c r="E1259" i="5" s="1"/>
  <c r="F1259" i="5"/>
  <c r="J1259" i="5" s="1"/>
  <c r="G1259" i="5"/>
  <c r="A1260" i="5"/>
  <c r="B1260" i="5"/>
  <c r="D1260" i="5"/>
  <c r="E1260" i="5" s="1"/>
  <c r="F1260" i="5"/>
  <c r="J1260" i="5" s="1"/>
  <c r="G1260" i="5"/>
  <c r="A1261" i="5"/>
  <c r="B1261" i="5"/>
  <c r="D1261" i="5"/>
  <c r="E1261" i="5" s="1"/>
  <c r="F1261" i="5"/>
  <c r="J1261" i="5" s="1"/>
  <c r="G1261" i="5"/>
  <c r="A1262" i="5"/>
  <c r="B1262" i="5"/>
  <c r="D1262" i="5"/>
  <c r="E1262" i="5" s="1"/>
  <c r="F1262" i="5"/>
  <c r="J1262" i="5" s="1"/>
  <c r="G1262" i="5"/>
  <c r="A1263" i="5"/>
  <c r="B1263" i="5"/>
  <c r="D1263" i="5"/>
  <c r="E1263" i="5" s="1"/>
  <c r="F1263" i="5"/>
  <c r="J1263" i="5" s="1"/>
  <c r="G1263" i="5"/>
  <c r="A1264" i="5"/>
  <c r="B1264" i="5"/>
  <c r="D1264" i="5"/>
  <c r="E1264" i="5" s="1"/>
  <c r="F1264" i="5"/>
  <c r="J1264" i="5" s="1"/>
  <c r="G1264" i="5"/>
  <c r="A1265" i="5"/>
  <c r="B1265" i="5"/>
  <c r="D1265" i="5"/>
  <c r="E1265" i="5" s="1"/>
  <c r="F1265" i="5"/>
  <c r="J1265" i="5" s="1"/>
  <c r="G1265" i="5"/>
  <c r="A1266" i="5"/>
  <c r="B1266" i="5"/>
  <c r="D1266" i="5"/>
  <c r="E1266" i="5" s="1"/>
  <c r="F1266" i="5"/>
  <c r="J1266" i="5" s="1"/>
  <c r="G1266" i="5"/>
  <c r="A1267" i="5"/>
  <c r="B1267" i="5"/>
  <c r="D1267" i="5"/>
  <c r="E1267" i="5" s="1"/>
  <c r="F1267" i="5"/>
  <c r="J1267" i="5" s="1"/>
  <c r="G1267" i="5"/>
  <c r="A1268" i="5"/>
  <c r="B1268" i="5"/>
  <c r="D1268" i="5"/>
  <c r="E1268" i="5" s="1"/>
  <c r="F1268" i="5"/>
  <c r="J1268" i="5" s="1"/>
  <c r="G1268" i="5"/>
  <c r="A1269" i="5"/>
  <c r="B1269" i="5"/>
  <c r="D1269" i="5"/>
  <c r="E1269" i="5" s="1"/>
  <c r="F1269" i="5"/>
  <c r="J1269" i="5" s="1"/>
  <c r="G1269" i="5"/>
  <c r="A1270" i="5"/>
  <c r="B1270" i="5"/>
  <c r="D1270" i="5"/>
  <c r="E1270" i="5" s="1"/>
  <c r="F1270" i="5"/>
  <c r="J1270" i="5" s="1"/>
  <c r="G1270" i="5"/>
  <c r="A1271" i="5"/>
  <c r="B1271" i="5"/>
  <c r="D1271" i="5"/>
  <c r="E1271" i="5" s="1"/>
  <c r="F1271" i="5"/>
  <c r="J1271" i="5" s="1"/>
  <c r="G1271" i="5"/>
  <c r="A1272" i="5"/>
  <c r="B1272" i="5"/>
  <c r="D1272" i="5"/>
  <c r="E1272" i="5" s="1"/>
  <c r="F1272" i="5"/>
  <c r="J1272" i="5" s="1"/>
  <c r="G1272" i="5"/>
  <c r="A1273" i="5"/>
  <c r="B1273" i="5"/>
  <c r="D1273" i="5"/>
  <c r="E1273" i="5" s="1"/>
  <c r="F1273" i="5"/>
  <c r="J1273" i="5" s="1"/>
  <c r="G1273" i="5"/>
  <c r="A1274" i="5"/>
  <c r="B1274" i="5"/>
  <c r="D1274" i="5"/>
  <c r="E1274" i="5" s="1"/>
  <c r="F1274" i="5"/>
  <c r="J1274" i="5" s="1"/>
  <c r="G1274" i="5"/>
  <c r="A1275" i="5"/>
  <c r="B1275" i="5"/>
  <c r="D1275" i="5"/>
  <c r="E1275" i="5" s="1"/>
  <c r="F1275" i="5"/>
  <c r="J1275" i="5" s="1"/>
  <c r="G1275" i="5"/>
  <c r="A1276" i="5"/>
  <c r="B1276" i="5"/>
  <c r="D1276" i="5"/>
  <c r="E1276" i="5" s="1"/>
  <c r="F1276" i="5"/>
  <c r="J1276" i="5" s="1"/>
  <c r="G1276" i="5"/>
  <c r="A1277" i="5"/>
  <c r="B1277" i="5"/>
  <c r="D1277" i="5"/>
  <c r="E1277" i="5" s="1"/>
  <c r="F1277" i="5"/>
  <c r="J1277" i="5" s="1"/>
  <c r="G1277" i="5"/>
  <c r="A1278" i="5"/>
  <c r="B1278" i="5"/>
  <c r="D1278" i="5"/>
  <c r="E1278" i="5" s="1"/>
  <c r="F1278" i="5"/>
  <c r="J1278" i="5" s="1"/>
  <c r="G1278" i="5"/>
  <c r="A1279" i="5"/>
  <c r="B1279" i="5"/>
  <c r="D1279" i="5"/>
  <c r="E1279" i="5" s="1"/>
  <c r="F1279" i="5"/>
  <c r="J1279" i="5" s="1"/>
  <c r="G1279" i="5"/>
  <c r="A1280" i="5"/>
  <c r="B1280" i="5"/>
  <c r="D1280" i="5"/>
  <c r="E1280" i="5" s="1"/>
  <c r="F1280" i="5"/>
  <c r="J1280" i="5" s="1"/>
  <c r="G1280" i="5"/>
  <c r="A1281" i="5"/>
  <c r="B1281" i="5"/>
  <c r="D1281" i="5"/>
  <c r="E1281" i="5" s="1"/>
  <c r="F1281" i="5"/>
  <c r="J1281" i="5" s="1"/>
  <c r="G1281" i="5"/>
  <c r="A1282" i="5"/>
  <c r="B1282" i="5"/>
  <c r="D1282" i="5"/>
  <c r="E1282" i="5" s="1"/>
  <c r="F1282" i="5"/>
  <c r="J1282" i="5" s="1"/>
  <c r="G1282" i="5"/>
  <c r="A1283" i="5"/>
  <c r="B1283" i="5"/>
  <c r="D1283" i="5"/>
  <c r="E1283" i="5" s="1"/>
  <c r="F1283" i="5"/>
  <c r="J1283" i="5" s="1"/>
  <c r="G1283" i="5"/>
  <c r="A1284" i="5"/>
  <c r="B1284" i="5"/>
  <c r="D1284" i="5"/>
  <c r="E1284" i="5" s="1"/>
  <c r="F1284" i="5"/>
  <c r="J1284" i="5" s="1"/>
  <c r="G1284" i="5"/>
  <c r="A1285" i="5"/>
  <c r="B1285" i="5"/>
  <c r="D1285" i="5"/>
  <c r="E1285" i="5" s="1"/>
  <c r="F1285" i="5"/>
  <c r="J1285" i="5" s="1"/>
  <c r="G1285" i="5"/>
  <c r="A1286" i="5"/>
  <c r="B1286" i="5"/>
  <c r="D1286" i="5"/>
  <c r="E1286" i="5" s="1"/>
  <c r="F1286" i="5"/>
  <c r="J1286" i="5" s="1"/>
  <c r="G1286" i="5"/>
  <c r="A1287" i="5"/>
  <c r="B1287" i="5"/>
  <c r="D1287" i="5"/>
  <c r="E1287" i="5" s="1"/>
  <c r="F1287" i="5"/>
  <c r="J1287" i="5" s="1"/>
  <c r="G1287" i="5"/>
  <c r="A1288" i="5"/>
  <c r="B1288" i="5"/>
  <c r="D1288" i="5"/>
  <c r="E1288" i="5" s="1"/>
  <c r="F1288" i="5"/>
  <c r="J1288" i="5" s="1"/>
  <c r="G1288" i="5"/>
  <c r="A1289" i="5"/>
  <c r="B1289" i="5"/>
  <c r="D1289" i="5"/>
  <c r="E1289" i="5" s="1"/>
  <c r="F1289" i="5"/>
  <c r="J1289" i="5" s="1"/>
  <c r="G1289" i="5"/>
  <c r="A1290" i="5"/>
  <c r="B1290" i="5"/>
  <c r="D1290" i="5"/>
  <c r="E1290" i="5" s="1"/>
  <c r="F1290" i="5"/>
  <c r="J1290" i="5" s="1"/>
  <c r="G1290" i="5"/>
  <c r="A1291" i="5"/>
  <c r="B1291" i="5"/>
  <c r="D1291" i="5"/>
  <c r="E1291" i="5" s="1"/>
  <c r="F1291" i="5"/>
  <c r="J1291" i="5" s="1"/>
  <c r="G1291" i="5"/>
  <c r="A1292" i="5"/>
  <c r="B1292" i="5"/>
  <c r="D1292" i="5"/>
  <c r="E1292" i="5" s="1"/>
  <c r="F1292" i="5"/>
  <c r="J1292" i="5" s="1"/>
  <c r="G1292" i="5"/>
  <c r="A1293" i="5"/>
  <c r="B1293" i="5"/>
  <c r="D1293" i="5"/>
  <c r="E1293" i="5" s="1"/>
  <c r="F1293" i="5"/>
  <c r="J1293" i="5" s="1"/>
  <c r="G1293" i="5"/>
  <c r="A1294" i="5"/>
  <c r="B1294" i="5"/>
  <c r="D1294" i="5"/>
  <c r="E1294" i="5" s="1"/>
  <c r="F1294" i="5"/>
  <c r="J1294" i="5" s="1"/>
  <c r="G1294" i="5"/>
  <c r="A1295" i="5"/>
  <c r="B1295" i="5"/>
  <c r="D1295" i="5"/>
  <c r="E1295" i="5" s="1"/>
  <c r="F1295" i="5"/>
  <c r="J1295" i="5" s="1"/>
  <c r="G1295" i="5"/>
  <c r="A1296" i="5"/>
  <c r="B1296" i="5"/>
  <c r="D1296" i="5"/>
  <c r="E1296" i="5" s="1"/>
  <c r="F1296" i="5"/>
  <c r="J1296" i="5" s="1"/>
  <c r="G1296" i="5"/>
  <c r="A1297" i="5"/>
  <c r="B1297" i="5"/>
  <c r="D1297" i="5"/>
  <c r="E1297" i="5" s="1"/>
  <c r="F1297" i="5"/>
  <c r="J1297" i="5" s="1"/>
  <c r="G1297" i="5"/>
  <c r="A1298" i="5"/>
  <c r="B1298" i="5"/>
  <c r="D1298" i="5"/>
  <c r="E1298" i="5" s="1"/>
  <c r="F1298" i="5"/>
  <c r="J1298" i="5" s="1"/>
  <c r="G1298" i="5"/>
  <c r="A1299" i="5"/>
  <c r="B1299" i="5"/>
  <c r="D1299" i="5"/>
  <c r="E1299" i="5" s="1"/>
  <c r="F1299" i="5"/>
  <c r="J1299" i="5" s="1"/>
  <c r="G1299" i="5"/>
  <c r="A1300" i="5"/>
  <c r="B1300" i="5"/>
  <c r="D1300" i="5"/>
  <c r="E1300" i="5" s="1"/>
  <c r="F1300" i="5"/>
  <c r="J1300" i="5" s="1"/>
  <c r="G1300" i="5"/>
  <c r="A1301" i="5"/>
  <c r="B1301" i="5"/>
  <c r="D1301" i="5"/>
  <c r="E1301" i="5" s="1"/>
  <c r="F1301" i="5"/>
  <c r="J1301" i="5" s="1"/>
  <c r="G1301" i="5"/>
  <c r="A1302" i="5"/>
  <c r="B1302" i="5"/>
  <c r="D1302" i="5"/>
  <c r="E1302" i="5" s="1"/>
  <c r="F1302" i="5"/>
  <c r="J1302" i="5" s="1"/>
  <c r="G1302" i="5"/>
  <c r="A1303" i="5"/>
  <c r="B1303" i="5"/>
  <c r="D1303" i="5"/>
  <c r="E1303" i="5" s="1"/>
  <c r="F1303" i="5"/>
  <c r="J1303" i="5" s="1"/>
  <c r="G1303" i="5"/>
  <c r="A1304" i="5"/>
  <c r="B1304" i="5"/>
  <c r="D1304" i="5"/>
  <c r="E1304" i="5" s="1"/>
  <c r="F1304" i="5"/>
  <c r="J1304" i="5" s="1"/>
  <c r="G1304" i="5"/>
  <c r="A1305" i="5"/>
  <c r="B1305" i="5"/>
  <c r="D1305" i="5"/>
  <c r="E1305" i="5" s="1"/>
  <c r="F1305" i="5"/>
  <c r="J1305" i="5" s="1"/>
  <c r="G1305" i="5"/>
  <c r="A1306" i="5"/>
  <c r="B1306" i="5"/>
  <c r="D1306" i="5"/>
  <c r="E1306" i="5" s="1"/>
  <c r="F1306" i="5"/>
  <c r="J1306" i="5" s="1"/>
  <c r="G1306" i="5"/>
  <c r="A1307" i="5"/>
  <c r="B1307" i="5"/>
  <c r="D1307" i="5"/>
  <c r="E1307" i="5" s="1"/>
  <c r="F1307" i="5"/>
  <c r="J1307" i="5" s="1"/>
  <c r="G1307" i="5"/>
  <c r="A1308" i="5"/>
  <c r="B1308" i="5"/>
  <c r="D1308" i="5"/>
  <c r="E1308" i="5" s="1"/>
  <c r="F1308" i="5"/>
  <c r="J1308" i="5" s="1"/>
  <c r="G1308" i="5"/>
  <c r="A1309" i="5"/>
  <c r="B1309" i="5"/>
  <c r="D1309" i="5"/>
  <c r="E1309" i="5" s="1"/>
  <c r="F1309" i="5"/>
  <c r="J1309" i="5" s="1"/>
  <c r="G1309" i="5"/>
  <c r="A1310" i="5"/>
  <c r="B1310" i="5"/>
  <c r="D1310" i="5"/>
  <c r="E1310" i="5" s="1"/>
  <c r="F1310" i="5"/>
  <c r="J1310" i="5" s="1"/>
  <c r="G1310" i="5"/>
  <c r="A1311" i="5"/>
  <c r="B1311" i="5"/>
  <c r="D1311" i="5"/>
  <c r="E1311" i="5" s="1"/>
  <c r="F1311" i="5"/>
  <c r="J1311" i="5" s="1"/>
  <c r="G1311" i="5"/>
  <c r="A1312" i="5"/>
  <c r="B1312" i="5"/>
  <c r="D1312" i="5"/>
  <c r="E1312" i="5" s="1"/>
  <c r="F1312" i="5"/>
  <c r="J1312" i="5" s="1"/>
  <c r="G1312" i="5"/>
  <c r="A1313" i="5"/>
  <c r="B1313" i="5"/>
  <c r="D1313" i="5"/>
  <c r="E1313" i="5" s="1"/>
  <c r="F1313" i="5"/>
  <c r="J1313" i="5" s="1"/>
  <c r="G1313" i="5"/>
  <c r="A1314" i="5"/>
  <c r="B1314" i="5"/>
  <c r="D1314" i="5"/>
  <c r="E1314" i="5" s="1"/>
  <c r="F1314" i="5"/>
  <c r="J1314" i="5" s="1"/>
  <c r="G1314" i="5"/>
  <c r="A1315" i="5"/>
  <c r="B1315" i="5"/>
  <c r="D1315" i="5"/>
  <c r="E1315" i="5" s="1"/>
  <c r="F1315" i="5"/>
  <c r="J1315" i="5" s="1"/>
  <c r="G1315" i="5"/>
  <c r="A1316" i="5"/>
  <c r="B1316" i="5"/>
  <c r="D1316" i="5"/>
  <c r="E1316" i="5" s="1"/>
  <c r="F1316" i="5"/>
  <c r="J1316" i="5" s="1"/>
  <c r="G1316" i="5"/>
  <c r="A1317" i="5"/>
  <c r="B1317" i="5"/>
  <c r="D1317" i="5"/>
  <c r="E1317" i="5" s="1"/>
  <c r="F1317" i="5"/>
  <c r="J1317" i="5" s="1"/>
  <c r="G1317" i="5"/>
  <c r="A1318" i="5"/>
  <c r="B1318" i="5"/>
  <c r="D1318" i="5"/>
  <c r="E1318" i="5" s="1"/>
  <c r="F1318" i="5"/>
  <c r="J1318" i="5" s="1"/>
  <c r="G1318" i="5"/>
  <c r="A1319" i="5"/>
  <c r="B1319" i="5"/>
  <c r="D1319" i="5"/>
  <c r="E1319" i="5" s="1"/>
  <c r="F1319" i="5"/>
  <c r="J1319" i="5" s="1"/>
  <c r="G1319" i="5"/>
  <c r="A1320" i="5"/>
  <c r="B1320" i="5"/>
  <c r="D1320" i="5"/>
  <c r="E1320" i="5" s="1"/>
  <c r="F1320" i="5"/>
  <c r="J1320" i="5" s="1"/>
  <c r="G1320" i="5"/>
  <c r="A1321" i="5"/>
  <c r="B1321" i="5"/>
  <c r="D1321" i="5"/>
  <c r="E1321" i="5" s="1"/>
  <c r="F1321" i="5"/>
  <c r="J1321" i="5" s="1"/>
  <c r="G1321" i="5"/>
  <c r="A1322" i="5"/>
  <c r="B1322" i="5"/>
  <c r="D1322" i="5"/>
  <c r="E1322" i="5" s="1"/>
  <c r="F1322" i="5"/>
  <c r="J1322" i="5" s="1"/>
  <c r="G1322" i="5"/>
  <c r="A1323" i="5"/>
  <c r="B1323" i="5"/>
  <c r="D1323" i="5"/>
  <c r="E1323" i="5" s="1"/>
  <c r="F1323" i="5"/>
  <c r="J1323" i="5" s="1"/>
  <c r="G1323" i="5"/>
  <c r="A1324" i="5"/>
  <c r="B1324" i="5"/>
  <c r="D1324" i="5"/>
  <c r="E1324" i="5" s="1"/>
  <c r="F1324" i="5"/>
  <c r="J1324" i="5" s="1"/>
  <c r="G1324" i="5"/>
  <c r="A1325" i="5"/>
  <c r="B1325" i="5"/>
  <c r="D1325" i="5"/>
  <c r="E1325" i="5" s="1"/>
  <c r="F1325" i="5"/>
  <c r="J1325" i="5" s="1"/>
  <c r="G1325" i="5"/>
  <c r="A1326" i="5"/>
  <c r="B1326" i="5"/>
  <c r="D1326" i="5"/>
  <c r="E1326" i="5" s="1"/>
  <c r="F1326" i="5"/>
  <c r="J1326" i="5" s="1"/>
  <c r="G1326" i="5"/>
  <c r="A1327" i="5"/>
  <c r="B1327" i="5"/>
  <c r="D1327" i="5"/>
  <c r="E1327" i="5" s="1"/>
  <c r="F1327" i="5"/>
  <c r="J1327" i="5" s="1"/>
  <c r="G1327" i="5"/>
  <c r="A1328" i="5"/>
  <c r="B1328" i="5"/>
  <c r="D1328" i="5"/>
  <c r="E1328" i="5" s="1"/>
  <c r="F1328" i="5"/>
  <c r="J1328" i="5" s="1"/>
  <c r="G1328" i="5"/>
  <c r="A1329" i="5"/>
  <c r="B1329" i="5"/>
  <c r="D1329" i="5"/>
  <c r="E1329" i="5" s="1"/>
  <c r="F1329" i="5"/>
  <c r="J1329" i="5" s="1"/>
  <c r="G1329" i="5"/>
  <c r="A1330" i="5"/>
  <c r="B1330" i="5"/>
  <c r="D1330" i="5"/>
  <c r="E1330" i="5" s="1"/>
  <c r="F1330" i="5"/>
  <c r="J1330" i="5" s="1"/>
  <c r="G1330" i="5"/>
  <c r="A1331" i="5"/>
  <c r="B1331" i="5"/>
  <c r="D1331" i="5"/>
  <c r="E1331" i="5" s="1"/>
  <c r="F1331" i="5"/>
  <c r="J1331" i="5" s="1"/>
  <c r="G1331" i="5"/>
  <c r="A1332" i="5"/>
  <c r="B1332" i="5"/>
  <c r="D1332" i="5"/>
  <c r="E1332" i="5" s="1"/>
  <c r="F1332" i="5"/>
  <c r="J1332" i="5" s="1"/>
  <c r="G1332" i="5"/>
  <c r="A1333" i="5"/>
  <c r="B1333" i="5"/>
  <c r="D1333" i="5"/>
  <c r="E1333" i="5" s="1"/>
  <c r="F1333" i="5"/>
  <c r="J1333" i="5" s="1"/>
  <c r="G1333" i="5"/>
  <c r="A1334" i="5"/>
  <c r="B1334" i="5"/>
  <c r="D1334" i="5"/>
  <c r="E1334" i="5" s="1"/>
  <c r="F1334" i="5"/>
  <c r="J1334" i="5" s="1"/>
  <c r="G1334" i="5"/>
  <c r="A1335" i="5"/>
  <c r="B1335" i="5"/>
  <c r="D1335" i="5"/>
  <c r="E1335" i="5" s="1"/>
  <c r="F1335" i="5"/>
  <c r="J1335" i="5" s="1"/>
  <c r="G1335" i="5"/>
  <c r="A1336" i="5"/>
  <c r="B1336" i="5"/>
  <c r="D1336" i="5"/>
  <c r="E1336" i="5" s="1"/>
  <c r="F1336" i="5"/>
  <c r="J1336" i="5" s="1"/>
  <c r="G1336" i="5"/>
  <c r="A1337" i="5"/>
  <c r="B1337" i="5"/>
  <c r="D1337" i="5"/>
  <c r="E1337" i="5" s="1"/>
  <c r="F1337" i="5"/>
  <c r="J1337" i="5" s="1"/>
  <c r="G1337" i="5"/>
  <c r="A1338" i="5"/>
  <c r="B1338" i="5"/>
  <c r="D1338" i="5"/>
  <c r="E1338" i="5" s="1"/>
  <c r="F1338" i="5"/>
  <c r="J1338" i="5" s="1"/>
  <c r="G1338" i="5"/>
  <c r="A1339" i="5"/>
  <c r="B1339" i="5"/>
  <c r="D1339" i="5"/>
  <c r="E1339" i="5" s="1"/>
  <c r="F1339" i="5"/>
  <c r="J1339" i="5" s="1"/>
  <c r="G1339" i="5"/>
  <c r="A1340" i="5"/>
  <c r="B1340" i="5"/>
  <c r="D1340" i="5"/>
  <c r="E1340" i="5" s="1"/>
  <c r="F1340" i="5"/>
  <c r="J1340" i="5" s="1"/>
  <c r="G1340" i="5"/>
  <c r="A1341" i="5"/>
  <c r="B1341" i="5"/>
  <c r="D1341" i="5"/>
  <c r="E1341" i="5" s="1"/>
  <c r="F1341" i="5"/>
  <c r="J1341" i="5" s="1"/>
  <c r="G1341" i="5"/>
  <c r="A1342" i="5"/>
  <c r="B1342" i="5"/>
  <c r="D1342" i="5"/>
  <c r="E1342" i="5" s="1"/>
  <c r="F1342" i="5"/>
  <c r="J1342" i="5" s="1"/>
  <c r="G1342" i="5"/>
  <c r="A1343" i="5"/>
  <c r="B1343" i="5"/>
  <c r="D1343" i="5"/>
  <c r="E1343" i="5" s="1"/>
  <c r="F1343" i="5"/>
  <c r="J1343" i="5" s="1"/>
  <c r="G1343" i="5"/>
  <c r="A1344" i="5"/>
  <c r="B1344" i="5"/>
  <c r="D1344" i="5"/>
  <c r="E1344" i="5" s="1"/>
  <c r="F1344" i="5"/>
  <c r="J1344" i="5" s="1"/>
  <c r="G1344" i="5"/>
  <c r="A1345" i="5"/>
  <c r="B1345" i="5"/>
  <c r="D1345" i="5"/>
  <c r="E1345" i="5" s="1"/>
  <c r="F1345" i="5"/>
  <c r="J1345" i="5" s="1"/>
  <c r="G1345" i="5"/>
  <c r="A1346" i="5"/>
  <c r="B1346" i="5"/>
  <c r="D1346" i="5"/>
  <c r="E1346" i="5" s="1"/>
  <c r="F1346" i="5"/>
  <c r="J1346" i="5" s="1"/>
  <c r="G1346" i="5"/>
  <c r="A1347" i="5"/>
  <c r="B1347" i="5"/>
  <c r="D1347" i="5"/>
  <c r="E1347" i="5" s="1"/>
  <c r="F1347" i="5"/>
  <c r="J1347" i="5" s="1"/>
  <c r="G1347" i="5"/>
  <c r="A1348" i="5"/>
  <c r="B1348" i="5"/>
  <c r="D1348" i="5"/>
  <c r="E1348" i="5" s="1"/>
  <c r="F1348" i="5"/>
  <c r="J1348" i="5" s="1"/>
  <c r="G1348" i="5"/>
  <c r="A1349" i="5"/>
  <c r="B1349" i="5"/>
  <c r="D1349" i="5"/>
  <c r="E1349" i="5" s="1"/>
  <c r="F1349" i="5"/>
  <c r="J1349" i="5" s="1"/>
  <c r="G1349" i="5"/>
  <c r="A1350" i="5"/>
  <c r="B1350" i="5"/>
  <c r="D1350" i="5"/>
  <c r="E1350" i="5" s="1"/>
  <c r="F1350" i="5"/>
  <c r="J1350" i="5" s="1"/>
  <c r="G1350" i="5"/>
  <c r="A1351" i="5"/>
  <c r="B1351" i="5"/>
  <c r="D1351" i="5"/>
  <c r="E1351" i="5" s="1"/>
  <c r="F1351" i="5"/>
  <c r="J1351" i="5" s="1"/>
  <c r="G1351" i="5"/>
  <c r="A1352" i="5"/>
  <c r="B1352" i="5"/>
  <c r="D1352" i="5"/>
  <c r="E1352" i="5" s="1"/>
  <c r="F1352" i="5"/>
  <c r="J1352" i="5" s="1"/>
  <c r="G1352" i="5"/>
  <c r="A1353" i="5"/>
  <c r="B1353" i="5"/>
  <c r="D1353" i="5"/>
  <c r="E1353" i="5" s="1"/>
  <c r="F1353" i="5"/>
  <c r="J1353" i="5" s="1"/>
  <c r="G1353" i="5"/>
  <c r="A1354" i="5"/>
  <c r="B1354" i="5"/>
  <c r="D1354" i="5"/>
  <c r="E1354" i="5" s="1"/>
  <c r="F1354" i="5"/>
  <c r="J1354" i="5" s="1"/>
  <c r="G1354" i="5"/>
  <c r="A1355" i="5"/>
  <c r="B1355" i="5"/>
  <c r="D1355" i="5"/>
  <c r="E1355" i="5" s="1"/>
  <c r="F1355" i="5"/>
  <c r="J1355" i="5" s="1"/>
  <c r="G1355" i="5"/>
  <c r="A1356" i="5"/>
  <c r="B1356" i="5"/>
  <c r="D1356" i="5"/>
  <c r="E1356" i="5" s="1"/>
  <c r="F1356" i="5"/>
  <c r="J1356" i="5" s="1"/>
  <c r="G1356" i="5"/>
  <c r="A1357" i="5"/>
  <c r="B1357" i="5"/>
  <c r="D1357" i="5"/>
  <c r="E1357" i="5" s="1"/>
  <c r="F1357" i="5"/>
  <c r="J1357" i="5" s="1"/>
  <c r="G1357" i="5"/>
  <c r="A1358" i="5"/>
  <c r="B1358" i="5"/>
  <c r="D1358" i="5"/>
  <c r="E1358" i="5" s="1"/>
  <c r="F1358" i="5"/>
  <c r="J1358" i="5" s="1"/>
  <c r="G1358" i="5"/>
  <c r="A1359" i="5"/>
  <c r="B1359" i="5"/>
  <c r="D1359" i="5"/>
  <c r="E1359" i="5" s="1"/>
  <c r="F1359" i="5"/>
  <c r="J1359" i="5" s="1"/>
  <c r="G1359" i="5"/>
  <c r="A1360" i="5"/>
  <c r="B1360" i="5"/>
  <c r="D1360" i="5"/>
  <c r="E1360" i="5" s="1"/>
  <c r="F1360" i="5"/>
  <c r="J1360" i="5" s="1"/>
  <c r="G1360" i="5"/>
  <c r="A1361" i="5"/>
  <c r="B1361" i="5"/>
  <c r="D1361" i="5"/>
  <c r="E1361" i="5" s="1"/>
  <c r="F1361" i="5"/>
  <c r="J1361" i="5" s="1"/>
  <c r="G1361" i="5"/>
  <c r="A1362" i="5"/>
  <c r="B1362" i="5"/>
  <c r="D1362" i="5"/>
  <c r="E1362" i="5" s="1"/>
  <c r="F1362" i="5"/>
  <c r="J1362" i="5" s="1"/>
  <c r="G1362" i="5"/>
  <c r="A1363" i="5"/>
  <c r="B1363" i="5"/>
  <c r="D1363" i="5"/>
  <c r="E1363" i="5" s="1"/>
  <c r="F1363" i="5"/>
  <c r="J1363" i="5" s="1"/>
  <c r="G1363" i="5"/>
  <c r="A1364" i="5"/>
  <c r="B1364" i="5"/>
  <c r="D1364" i="5"/>
  <c r="E1364" i="5" s="1"/>
  <c r="F1364" i="5"/>
  <c r="J1364" i="5" s="1"/>
  <c r="G1364" i="5"/>
  <c r="A1365" i="5"/>
  <c r="B1365" i="5"/>
  <c r="D1365" i="5"/>
  <c r="E1365" i="5" s="1"/>
  <c r="F1365" i="5"/>
  <c r="J1365" i="5" s="1"/>
  <c r="G1365" i="5"/>
  <c r="H1365" i="5"/>
  <c r="A1366" i="5"/>
  <c r="B1366" i="5"/>
  <c r="D1366" i="5"/>
  <c r="E1366" i="5" s="1"/>
  <c r="F1366" i="5"/>
  <c r="J1366" i="5" s="1"/>
  <c r="G1366" i="5"/>
  <c r="H1366" i="5"/>
  <c r="A1367" i="5"/>
  <c r="B1367" i="5"/>
  <c r="D1367" i="5"/>
  <c r="E1367" i="5" s="1"/>
  <c r="F1367" i="5"/>
  <c r="J1367" i="5" s="1"/>
  <c r="G1367" i="5"/>
  <c r="H1367" i="5"/>
  <c r="A1368" i="5"/>
  <c r="B1368" i="5"/>
  <c r="D1368" i="5"/>
  <c r="E1368" i="5" s="1"/>
  <c r="F1368" i="5"/>
  <c r="J1368" i="5" s="1"/>
  <c r="G1368" i="5"/>
  <c r="H1368" i="5"/>
  <c r="A1369" i="5"/>
  <c r="B1369" i="5"/>
  <c r="D1369" i="5"/>
  <c r="E1369" i="5" s="1"/>
  <c r="F1369" i="5"/>
  <c r="J1369" i="5" s="1"/>
  <c r="G1369" i="5"/>
  <c r="H1369" i="5"/>
  <c r="A1370" i="5"/>
  <c r="B1370" i="5"/>
  <c r="D1370" i="5"/>
  <c r="E1370" i="5" s="1"/>
  <c r="F1370" i="5"/>
  <c r="J1370" i="5" s="1"/>
  <c r="G1370" i="5"/>
  <c r="H1370" i="5"/>
  <c r="A1371" i="5"/>
  <c r="B1371" i="5"/>
  <c r="D1371" i="5"/>
  <c r="E1371" i="5" s="1"/>
  <c r="F1371" i="5"/>
  <c r="J1371" i="5" s="1"/>
  <c r="G1371" i="5"/>
  <c r="H1371" i="5"/>
  <c r="A1372" i="5"/>
  <c r="B1372" i="5"/>
  <c r="D1372" i="5"/>
  <c r="E1372" i="5" s="1"/>
  <c r="F1372" i="5"/>
  <c r="J1372" i="5" s="1"/>
  <c r="G1372" i="5"/>
  <c r="H1372" i="5"/>
  <c r="A1373" i="5"/>
  <c r="B1373" i="5"/>
  <c r="D1373" i="5"/>
  <c r="E1373" i="5" s="1"/>
  <c r="F1373" i="5"/>
  <c r="J1373" i="5" s="1"/>
  <c r="G1373" i="5"/>
  <c r="H1373" i="5"/>
  <c r="A1374" i="5"/>
  <c r="B1374" i="5"/>
  <c r="D1374" i="5"/>
  <c r="E1374" i="5" s="1"/>
  <c r="F1374" i="5"/>
  <c r="J1374" i="5" s="1"/>
  <c r="G1374" i="5"/>
  <c r="H1374" i="5"/>
  <c r="A1375" i="5"/>
  <c r="B1375" i="5"/>
  <c r="D1375" i="5"/>
  <c r="E1375" i="5" s="1"/>
  <c r="F1375" i="5"/>
  <c r="J1375" i="5" s="1"/>
  <c r="G1375" i="5"/>
  <c r="H1375" i="5"/>
  <c r="A1376" i="5"/>
  <c r="B1376" i="5"/>
  <c r="D1376" i="5"/>
  <c r="E1376" i="5" s="1"/>
  <c r="F1376" i="5"/>
  <c r="J1376" i="5" s="1"/>
  <c r="G1376" i="5"/>
  <c r="H1376" i="5"/>
  <c r="A1377" i="5"/>
  <c r="B1377" i="5"/>
  <c r="D1377" i="5"/>
  <c r="E1377" i="5" s="1"/>
  <c r="F1377" i="5"/>
  <c r="J1377" i="5" s="1"/>
  <c r="G1377" i="5"/>
  <c r="H1377" i="5"/>
  <c r="A1378" i="5"/>
  <c r="B1378" i="5"/>
  <c r="D1378" i="5"/>
  <c r="E1378" i="5" s="1"/>
  <c r="F1378" i="5"/>
  <c r="J1378" i="5" s="1"/>
  <c r="G1378" i="5"/>
  <c r="H1378" i="5"/>
  <c r="A1379" i="5"/>
  <c r="B1379" i="5"/>
  <c r="D1379" i="5"/>
  <c r="E1379" i="5" s="1"/>
  <c r="F1379" i="5"/>
  <c r="J1379" i="5" s="1"/>
  <c r="G1379" i="5"/>
  <c r="H1379" i="5"/>
  <c r="A1380" i="5"/>
  <c r="B1380" i="5"/>
  <c r="D1380" i="5"/>
  <c r="E1380" i="5" s="1"/>
  <c r="F1380" i="5"/>
  <c r="J1380" i="5" s="1"/>
  <c r="G1380" i="5"/>
  <c r="H1380" i="5"/>
  <c r="A1381" i="5"/>
  <c r="B1381" i="5"/>
  <c r="D1381" i="5"/>
  <c r="E1381" i="5" s="1"/>
  <c r="F1381" i="5"/>
  <c r="J1381" i="5" s="1"/>
  <c r="G1381" i="5"/>
  <c r="H1381" i="5"/>
  <c r="A1382" i="5"/>
  <c r="B1382" i="5"/>
  <c r="D1382" i="5"/>
  <c r="E1382" i="5" s="1"/>
  <c r="F1382" i="5"/>
  <c r="J1382" i="5" s="1"/>
  <c r="G1382" i="5"/>
  <c r="H1382" i="5"/>
  <c r="A1383" i="5"/>
  <c r="B1383" i="5"/>
  <c r="D1383" i="5"/>
  <c r="E1383" i="5" s="1"/>
  <c r="F1383" i="5"/>
  <c r="J1383" i="5" s="1"/>
  <c r="G1383" i="5"/>
  <c r="H1383" i="5"/>
  <c r="A1384" i="5"/>
  <c r="B1384" i="5"/>
  <c r="D1384" i="5"/>
  <c r="E1384" i="5" s="1"/>
  <c r="F1384" i="5"/>
  <c r="J1384" i="5" s="1"/>
  <c r="G1384" i="5"/>
  <c r="H1384" i="5"/>
  <c r="A1385" i="5"/>
  <c r="B1385" i="5"/>
  <c r="D1385" i="5"/>
  <c r="E1385" i="5" s="1"/>
  <c r="F1385" i="5"/>
  <c r="J1385" i="5" s="1"/>
  <c r="G1385" i="5"/>
  <c r="H1385" i="5"/>
  <c r="A1386" i="5"/>
  <c r="B1386" i="5"/>
  <c r="D1386" i="5"/>
  <c r="E1386" i="5" s="1"/>
  <c r="F1386" i="5"/>
  <c r="J1386" i="5" s="1"/>
  <c r="G1386" i="5"/>
  <c r="H1386" i="5"/>
  <c r="A1387" i="5"/>
  <c r="B1387" i="5"/>
  <c r="D1387" i="5"/>
  <c r="E1387" i="5" s="1"/>
  <c r="F1387" i="5"/>
  <c r="J1387" i="5" s="1"/>
  <c r="G1387" i="5"/>
  <c r="H1387" i="5"/>
  <c r="A1388" i="5"/>
  <c r="B1388" i="5"/>
  <c r="D1388" i="5"/>
  <c r="E1388" i="5" s="1"/>
  <c r="F1388" i="5"/>
  <c r="J1388" i="5" s="1"/>
  <c r="G1388" i="5"/>
  <c r="H1388" i="5"/>
  <c r="A1389" i="5"/>
  <c r="B1389" i="5"/>
  <c r="D1389" i="5"/>
  <c r="E1389" i="5" s="1"/>
  <c r="F1389" i="5"/>
  <c r="J1389" i="5" s="1"/>
  <c r="G1389" i="5"/>
  <c r="H1389" i="5"/>
  <c r="A1390" i="5"/>
  <c r="B1390" i="5"/>
  <c r="D1390" i="5"/>
  <c r="E1390" i="5" s="1"/>
  <c r="F1390" i="5"/>
  <c r="J1390" i="5" s="1"/>
  <c r="G1390" i="5"/>
  <c r="H1390" i="5"/>
  <c r="A1391" i="5"/>
  <c r="B1391" i="5"/>
  <c r="D1391" i="5"/>
  <c r="E1391" i="5" s="1"/>
  <c r="F1391" i="5"/>
  <c r="J1391" i="5" s="1"/>
  <c r="G1391" i="5"/>
  <c r="H1391" i="5"/>
  <c r="A1392" i="5"/>
  <c r="B1392" i="5"/>
  <c r="D1392" i="5"/>
  <c r="E1392" i="5" s="1"/>
  <c r="F1392" i="5"/>
  <c r="J1392" i="5" s="1"/>
  <c r="G1392" i="5"/>
  <c r="H1392" i="5"/>
  <c r="A1393" i="5"/>
  <c r="B1393" i="5"/>
  <c r="D1393" i="5"/>
  <c r="E1393" i="5" s="1"/>
  <c r="F1393" i="5"/>
  <c r="J1393" i="5" s="1"/>
  <c r="G1393" i="5"/>
  <c r="H1393" i="5"/>
  <c r="A1394" i="5"/>
  <c r="B1394" i="5"/>
  <c r="D1394" i="5"/>
  <c r="E1394" i="5" s="1"/>
  <c r="F1394" i="5"/>
  <c r="J1394" i="5" s="1"/>
  <c r="G1394" i="5"/>
  <c r="H1394" i="5"/>
  <c r="A1395" i="5"/>
  <c r="B1395" i="5"/>
  <c r="D1395" i="5"/>
  <c r="E1395" i="5" s="1"/>
  <c r="F1395" i="5"/>
  <c r="J1395" i="5" s="1"/>
  <c r="G1395" i="5"/>
  <c r="H1395" i="5"/>
  <c r="A1396" i="5"/>
  <c r="B1396" i="5"/>
  <c r="D1396" i="5"/>
  <c r="E1396" i="5" s="1"/>
  <c r="F1396" i="5"/>
  <c r="J1396" i="5" s="1"/>
  <c r="G1396" i="5"/>
  <c r="H1396" i="5"/>
  <c r="A1397" i="5"/>
  <c r="B1397" i="5"/>
  <c r="D1397" i="5"/>
  <c r="E1397" i="5" s="1"/>
  <c r="F1397" i="5"/>
  <c r="J1397" i="5" s="1"/>
  <c r="G1397" i="5"/>
  <c r="H1397" i="5"/>
  <c r="A1398" i="5"/>
  <c r="B1398" i="5"/>
  <c r="D1398" i="5"/>
  <c r="E1398" i="5" s="1"/>
  <c r="F1398" i="5"/>
  <c r="J1398" i="5" s="1"/>
  <c r="G1398" i="5"/>
  <c r="H1398" i="5"/>
  <c r="A1399" i="5"/>
  <c r="B1399" i="5"/>
  <c r="D1399" i="5"/>
  <c r="E1399" i="5" s="1"/>
  <c r="F1399" i="5"/>
  <c r="J1399" i="5" s="1"/>
  <c r="G1399" i="5"/>
  <c r="H1399" i="5"/>
  <c r="A1400" i="5"/>
  <c r="B1400" i="5"/>
  <c r="D1400" i="5"/>
  <c r="E1400" i="5" s="1"/>
  <c r="F1400" i="5"/>
  <c r="J1400" i="5" s="1"/>
  <c r="G1400" i="5"/>
  <c r="H1400" i="5"/>
  <c r="A1401" i="5"/>
  <c r="B1401" i="5"/>
  <c r="D1401" i="5"/>
  <c r="E1401" i="5" s="1"/>
  <c r="F1401" i="5"/>
  <c r="J1401" i="5" s="1"/>
  <c r="G1401" i="5"/>
  <c r="H1401" i="5"/>
  <c r="A1402" i="5"/>
  <c r="B1402" i="5"/>
  <c r="D1402" i="5"/>
  <c r="E1402" i="5" s="1"/>
  <c r="F1402" i="5"/>
  <c r="J1402" i="5" s="1"/>
  <c r="G1402" i="5"/>
  <c r="H1402" i="5"/>
  <c r="A1403" i="5"/>
  <c r="B1403" i="5"/>
  <c r="D1403" i="5"/>
  <c r="E1403" i="5" s="1"/>
  <c r="F1403" i="5"/>
  <c r="J1403" i="5" s="1"/>
  <c r="G1403" i="5"/>
  <c r="H1403" i="5"/>
  <c r="A1404" i="5"/>
  <c r="B1404" i="5"/>
  <c r="D1404" i="5"/>
  <c r="E1404" i="5" s="1"/>
  <c r="F1404" i="5"/>
  <c r="J1404" i="5" s="1"/>
  <c r="G1404" i="5"/>
  <c r="H1404" i="5"/>
  <c r="A1405" i="5"/>
  <c r="B1405" i="5"/>
  <c r="D1405" i="5"/>
  <c r="E1405" i="5" s="1"/>
  <c r="F1405" i="5"/>
  <c r="J1405" i="5" s="1"/>
  <c r="G1405" i="5"/>
  <c r="H1405" i="5"/>
  <c r="A1406" i="5"/>
  <c r="B1406" i="5"/>
  <c r="D1406" i="5"/>
  <c r="E1406" i="5" s="1"/>
  <c r="F1406" i="5"/>
  <c r="J1406" i="5" s="1"/>
  <c r="G1406" i="5"/>
  <c r="H1406" i="5"/>
  <c r="A1407" i="5"/>
  <c r="B1407" i="5"/>
  <c r="D1407" i="5"/>
  <c r="E1407" i="5" s="1"/>
  <c r="F1407" i="5"/>
  <c r="J1407" i="5" s="1"/>
  <c r="G1407" i="5"/>
  <c r="H1407" i="5"/>
  <c r="A1408" i="5"/>
  <c r="B1408" i="5"/>
  <c r="D1408" i="5"/>
  <c r="E1408" i="5" s="1"/>
  <c r="F1408" i="5"/>
  <c r="J1408" i="5" s="1"/>
  <c r="G1408" i="5"/>
  <c r="H1408" i="5"/>
  <c r="A1409" i="5"/>
  <c r="B1409" i="5"/>
  <c r="D1409" i="5"/>
  <c r="E1409" i="5" s="1"/>
  <c r="F1409" i="5"/>
  <c r="J1409" i="5" s="1"/>
  <c r="G1409" i="5"/>
  <c r="H1409" i="5"/>
  <c r="A1410" i="5"/>
  <c r="B1410" i="5"/>
  <c r="D1410" i="5"/>
  <c r="E1410" i="5" s="1"/>
  <c r="F1410" i="5"/>
  <c r="J1410" i="5" s="1"/>
  <c r="G1410" i="5"/>
  <c r="H1410" i="5"/>
  <c r="A1411" i="5"/>
  <c r="B1411" i="5"/>
  <c r="D1411" i="5"/>
  <c r="E1411" i="5" s="1"/>
  <c r="F1411" i="5"/>
  <c r="J1411" i="5" s="1"/>
  <c r="G1411" i="5"/>
  <c r="H1411" i="5"/>
  <c r="A1412" i="5"/>
  <c r="B1412" i="5"/>
  <c r="D1412" i="5"/>
  <c r="E1412" i="5" s="1"/>
  <c r="F1412" i="5"/>
  <c r="J1412" i="5" s="1"/>
  <c r="G1412" i="5"/>
  <c r="H1412" i="5"/>
  <c r="A1413" i="5"/>
  <c r="B1413" i="5"/>
  <c r="D1413" i="5"/>
  <c r="E1413" i="5" s="1"/>
  <c r="F1413" i="5"/>
  <c r="J1413" i="5" s="1"/>
  <c r="G1413" i="5"/>
  <c r="H1413" i="5"/>
  <c r="A1414" i="5"/>
  <c r="B1414" i="5"/>
  <c r="D1414" i="5"/>
  <c r="E1414" i="5" s="1"/>
  <c r="F1414" i="5"/>
  <c r="J1414" i="5" s="1"/>
  <c r="G1414" i="5"/>
  <c r="H1414" i="5"/>
  <c r="A1415" i="5"/>
  <c r="B1415" i="5"/>
  <c r="D1415" i="5"/>
  <c r="E1415" i="5" s="1"/>
  <c r="F1415" i="5"/>
  <c r="J1415" i="5" s="1"/>
  <c r="G1415" i="5"/>
  <c r="H1415" i="5"/>
  <c r="A1416" i="5"/>
  <c r="B1416" i="5"/>
  <c r="D1416" i="5"/>
  <c r="E1416" i="5" s="1"/>
  <c r="F1416" i="5"/>
  <c r="J1416" i="5" s="1"/>
  <c r="G1416" i="5"/>
  <c r="H1416" i="5"/>
  <c r="A1417" i="5"/>
  <c r="B1417" i="5"/>
  <c r="D1417" i="5"/>
  <c r="E1417" i="5" s="1"/>
  <c r="F1417" i="5"/>
  <c r="J1417" i="5" s="1"/>
  <c r="G1417" i="5"/>
  <c r="H1417" i="5"/>
  <c r="A1418" i="5"/>
  <c r="B1418" i="5"/>
  <c r="D1418" i="5"/>
  <c r="E1418" i="5" s="1"/>
  <c r="F1418" i="5"/>
  <c r="J1418" i="5" s="1"/>
  <c r="G1418" i="5"/>
  <c r="H1418" i="5"/>
  <c r="A1419" i="5"/>
  <c r="B1419" i="5"/>
  <c r="D1419" i="5"/>
  <c r="E1419" i="5" s="1"/>
  <c r="F1419" i="5"/>
  <c r="J1419" i="5" s="1"/>
  <c r="G1419" i="5"/>
  <c r="H1419" i="5"/>
  <c r="A1420" i="5"/>
  <c r="B1420" i="5"/>
  <c r="D1420" i="5"/>
  <c r="E1420" i="5" s="1"/>
  <c r="F1420" i="5"/>
  <c r="J1420" i="5" s="1"/>
  <c r="G1420" i="5"/>
  <c r="H1420" i="5"/>
  <c r="A1421" i="5"/>
  <c r="B1421" i="5"/>
  <c r="D1421" i="5"/>
  <c r="E1421" i="5" s="1"/>
  <c r="F1421" i="5"/>
  <c r="J1421" i="5" s="1"/>
  <c r="G1421" i="5"/>
  <c r="H1421" i="5"/>
  <c r="A1422" i="5"/>
  <c r="B1422" i="5"/>
  <c r="D1422" i="5"/>
  <c r="E1422" i="5" s="1"/>
  <c r="F1422" i="5"/>
  <c r="J1422" i="5" s="1"/>
  <c r="G1422" i="5"/>
  <c r="H1422" i="5"/>
  <c r="A1423" i="5"/>
  <c r="B1423" i="5"/>
  <c r="D1423" i="5"/>
  <c r="E1423" i="5" s="1"/>
  <c r="F1423" i="5"/>
  <c r="J1423" i="5" s="1"/>
  <c r="G1423" i="5"/>
  <c r="H1423" i="5"/>
  <c r="A1424" i="5"/>
  <c r="B1424" i="5"/>
  <c r="D1424" i="5"/>
  <c r="E1424" i="5" s="1"/>
  <c r="F1424" i="5"/>
  <c r="J1424" i="5" s="1"/>
  <c r="G1424" i="5"/>
  <c r="H1424" i="5"/>
  <c r="A1425" i="5"/>
  <c r="B1425" i="5"/>
  <c r="D1425" i="5"/>
  <c r="E1425" i="5" s="1"/>
  <c r="F1425" i="5"/>
  <c r="J1425" i="5" s="1"/>
  <c r="G1425" i="5"/>
  <c r="H1425" i="5"/>
  <c r="A1426" i="5"/>
  <c r="B1426" i="5"/>
  <c r="D1426" i="5"/>
  <c r="E1426" i="5" s="1"/>
  <c r="F1426" i="5"/>
  <c r="J1426" i="5" s="1"/>
  <c r="G1426" i="5"/>
  <c r="H1426" i="5"/>
  <c r="A1427" i="5"/>
  <c r="B1427" i="5"/>
  <c r="D1427" i="5"/>
  <c r="E1427" i="5" s="1"/>
  <c r="F1427" i="5"/>
  <c r="J1427" i="5" s="1"/>
  <c r="G1427" i="5"/>
  <c r="H1427" i="5"/>
  <c r="A1428" i="5"/>
  <c r="B1428" i="5"/>
  <c r="D1428" i="5"/>
  <c r="E1428" i="5" s="1"/>
  <c r="F1428" i="5"/>
  <c r="J1428" i="5" s="1"/>
  <c r="G1428" i="5"/>
  <c r="H1428" i="5"/>
  <c r="A1429" i="5"/>
  <c r="B1429" i="5"/>
  <c r="D1429" i="5"/>
  <c r="E1429" i="5" s="1"/>
  <c r="F1429" i="5"/>
  <c r="J1429" i="5" s="1"/>
  <c r="G1429" i="5"/>
  <c r="H1429" i="5"/>
  <c r="A1430" i="5"/>
  <c r="B1430" i="5"/>
  <c r="D1430" i="5"/>
  <c r="E1430" i="5" s="1"/>
  <c r="F1430" i="5"/>
  <c r="J1430" i="5" s="1"/>
  <c r="G1430" i="5"/>
  <c r="H1430" i="5"/>
  <c r="A1431" i="5"/>
  <c r="B1431" i="5"/>
  <c r="D1431" i="5"/>
  <c r="E1431" i="5" s="1"/>
  <c r="F1431" i="5"/>
  <c r="J1431" i="5" s="1"/>
  <c r="G1431" i="5"/>
  <c r="H1431" i="5"/>
  <c r="A1432" i="5"/>
  <c r="B1432" i="5"/>
  <c r="D1432" i="5"/>
  <c r="E1432" i="5" s="1"/>
  <c r="F1432" i="5"/>
  <c r="J1432" i="5" s="1"/>
  <c r="G1432" i="5"/>
  <c r="H1432" i="5"/>
  <c r="A1433" i="5"/>
  <c r="B1433" i="5"/>
  <c r="D1433" i="5"/>
  <c r="E1433" i="5" s="1"/>
  <c r="F1433" i="5"/>
  <c r="J1433" i="5" s="1"/>
  <c r="G1433" i="5"/>
  <c r="H1433" i="5"/>
  <c r="A1434" i="5"/>
  <c r="B1434" i="5"/>
  <c r="D1434" i="5"/>
  <c r="E1434" i="5" s="1"/>
  <c r="F1434" i="5"/>
  <c r="J1434" i="5" s="1"/>
  <c r="G1434" i="5"/>
  <c r="H1434" i="5"/>
  <c r="A1435" i="5"/>
  <c r="B1435" i="5"/>
  <c r="D1435" i="5"/>
  <c r="E1435" i="5" s="1"/>
  <c r="F1435" i="5"/>
  <c r="J1435" i="5" s="1"/>
  <c r="G1435" i="5"/>
  <c r="H1435" i="5"/>
  <c r="A1436" i="5"/>
  <c r="B1436" i="5"/>
  <c r="D1436" i="5"/>
  <c r="E1436" i="5" s="1"/>
  <c r="F1436" i="5"/>
  <c r="J1436" i="5" s="1"/>
  <c r="G1436" i="5"/>
  <c r="H1436" i="5"/>
  <c r="A1437" i="5"/>
  <c r="B1437" i="5"/>
  <c r="D1437" i="5"/>
  <c r="E1437" i="5" s="1"/>
  <c r="F1437" i="5"/>
  <c r="J1437" i="5" s="1"/>
  <c r="G1437" i="5"/>
  <c r="H1437" i="5"/>
  <c r="A1438" i="5"/>
  <c r="B1438" i="5"/>
  <c r="D1438" i="5"/>
  <c r="E1438" i="5" s="1"/>
  <c r="F1438" i="5"/>
  <c r="J1438" i="5" s="1"/>
  <c r="G1438" i="5"/>
  <c r="H1438" i="5"/>
  <c r="A1439" i="5"/>
  <c r="B1439" i="5"/>
  <c r="D1439" i="5"/>
  <c r="E1439" i="5" s="1"/>
  <c r="F1439" i="5"/>
  <c r="J1439" i="5" s="1"/>
  <c r="G1439" i="5"/>
  <c r="H1439" i="5"/>
  <c r="A1440" i="5"/>
  <c r="B1440" i="5"/>
  <c r="D1440" i="5"/>
  <c r="E1440" i="5" s="1"/>
  <c r="F1440" i="5"/>
  <c r="J1440" i="5" s="1"/>
  <c r="G1440" i="5"/>
  <c r="H1440" i="5"/>
  <c r="A1441" i="5"/>
  <c r="B1441" i="5"/>
  <c r="D1441" i="5"/>
  <c r="E1441" i="5" s="1"/>
  <c r="F1441" i="5"/>
  <c r="J1441" i="5" s="1"/>
  <c r="G1441" i="5"/>
  <c r="H1441" i="5"/>
  <c r="A1442" i="5"/>
  <c r="B1442" i="5"/>
  <c r="D1442" i="5"/>
  <c r="E1442" i="5" s="1"/>
  <c r="F1442" i="5"/>
  <c r="J1442" i="5" s="1"/>
  <c r="G1442" i="5"/>
  <c r="H1442" i="5"/>
  <c r="A1443" i="5"/>
  <c r="B1443" i="5"/>
  <c r="D1443" i="5"/>
  <c r="E1443" i="5" s="1"/>
  <c r="F1443" i="5"/>
  <c r="J1443" i="5" s="1"/>
  <c r="G1443" i="5"/>
  <c r="H1443" i="5"/>
  <c r="A1444" i="5"/>
  <c r="B1444" i="5"/>
  <c r="D1444" i="5"/>
  <c r="E1444" i="5" s="1"/>
  <c r="F1444" i="5"/>
  <c r="J1444" i="5" s="1"/>
  <c r="G1444" i="5"/>
  <c r="H1444" i="5"/>
  <c r="A1445" i="5"/>
  <c r="B1445" i="5"/>
  <c r="D1445" i="5"/>
  <c r="E1445" i="5" s="1"/>
  <c r="F1445" i="5"/>
  <c r="J1445" i="5" s="1"/>
  <c r="G1445" i="5"/>
  <c r="H1445" i="5"/>
  <c r="A1446" i="5"/>
  <c r="B1446" i="5"/>
  <c r="D1446" i="5"/>
  <c r="E1446" i="5" s="1"/>
  <c r="F1446" i="5"/>
  <c r="J1446" i="5" s="1"/>
  <c r="G1446" i="5"/>
  <c r="H1446" i="5"/>
  <c r="A1447" i="5"/>
  <c r="B1447" i="5"/>
  <c r="D1447" i="5"/>
  <c r="E1447" i="5" s="1"/>
  <c r="F1447" i="5"/>
  <c r="J1447" i="5" s="1"/>
  <c r="G1447" i="5"/>
  <c r="H1447" i="5"/>
  <c r="A1448" i="5"/>
  <c r="B1448" i="5"/>
  <c r="D1448" i="5"/>
  <c r="E1448" i="5" s="1"/>
  <c r="F1448" i="5"/>
  <c r="J1448" i="5" s="1"/>
  <c r="G1448" i="5"/>
  <c r="H1448" i="5"/>
  <c r="A1449" i="5"/>
  <c r="B1449" i="5"/>
  <c r="D1449" i="5"/>
  <c r="E1449" i="5" s="1"/>
  <c r="F1449" i="5"/>
  <c r="J1449" i="5" s="1"/>
  <c r="G1449" i="5"/>
  <c r="H1449" i="5"/>
  <c r="A1450" i="5"/>
  <c r="B1450" i="5"/>
  <c r="D1450" i="5"/>
  <c r="E1450" i="5" s="1"/>
  <c r="F1450" i="5"/>
  <c r="J1450" i="5" s="1"/>
  <c r="G1450" i="5"/>
  <c r="H1450" i="5"/>
  <c r="A1451" i="5"/>
  <c r="B1451" i="5"/>
  <c r="D1451" i="5"/>
  <c r="E1451" i="5" s="1"/>
  <c r="F1451" i="5"/>
  <c r="J1451" i="5" s="1"/>
  <c r="G1451" i="5"/>
  <c r="H1451" i="5"/>
  <c r="A1452" i="5"/>
  <c r="B1452" i="5"/>
  <c r="D1452" i="5"/>
  <c r="E1452" i="5" s="1"/>
  <c r="F1452" i="5"/>
  <c r="J1452" i="5" s="1"/>
  <c r="G1452" i="5"/>
  <c r="H1452" i="5"/>
  <c r="A1453" i="5"/>
  <c r="B1453" i="5"/>
  <c r="D1453" i="5"/>
  <c r="E1453" i="5" s="1"/>
  <c r="F1453" i="5"/>
  <c r="J1453" i="5" s="1"/>
  <c r="G1453" i="5"/>
  <c r="H1453" i="5"/>
  <c r="A1454" i="5"/>
  <c r="B1454" i="5"/>
  <c r="D1454" i="5"/>
  <c r="E1454" i="5" s="1"/>
  <c r="F1454" i="5"/>
  <c r="J1454" i="5" s="1"/>
  <c r="G1454" i="5"/>
  <c r="H1454" i="5"/>
  <c r="A1455" i="5"/>
  <c r="B1455" i="5"/>
  <c r="D1455" i="5"/>
  <c r="E1455" i="5" s="1"/>
  <c r="F1455" i="5"/>
  <c r="J1455" i="5" s="1"/>
  <c r="G1455" i="5"/>
  <c r="H1455" i="5"/>
  <c r="A1456" i="5"/>
  <c r="B1456" i="5"/>
  <c r="D1456" i="5"/>
  <c r="E1456" i="5" s="1"/>
  <c r="F1456" i="5"/>
  <c r="J1456" i="5" s="1"/>
  <c r="G1456" i="5"/>
  <c r="H1456" i="5"/>
  <c r="A1457" i="5"/>
  <c r="B1457" i="5"/>
  <c r="D1457" i="5"/>
  <c r="E1457" i="5" s="1"/>
  <c r="F1457" i="5"/>
  <c r="J1457" i="5" s="1"/>
  <c r="G1457" i="5"/>
  <c r="H1457" i="5"/>
  <c r="A1458" i="5"/>
  <c r="B1458" i="5"/>
  <c r="D1458" i="5"/>
  <c r="E1458" i="5" s="1"/>
  <c r="F1458" i="5"/>
  <c r="J1458" i="5" s="1"/>
  <c r="G1458" i="5"/>
  <c r="H1458" i="5"/>
  <c r="A1459" i="5"/>
  <c r="B1459" i="5"/>
  <c r="D1459" i="5"/>
  <c r="E1459" i="5" s="1"/>
  <c r="F1459" i="5"/>
  <c r="J1459" i="5" s="1"/>
  <c r="G1459" i="5"/>
  <c r="H1459" i="5"/>
  <c r="A1460" i="5"/>
  <c r="B1460" i="5"/>
  <c r="D1460" i="5"/>
  <c r="E1460" i="5" s="1"/>
  <c r="F1460" i="5"/>
  <c r="J1460" i="5" s="1"/>
  <c r="G1460" i="5"/>
  <c r="H1460" i="5"/>
  <c r="A1461" i="5"/>
  <c r="B1461" i="5"/>
  <c r="D1461" i="5"/>
  <c r="E1461" i="5" s="1"/>
  <c r="F1461" i="5"/>
  <c r="J1461" i="5" s="1"/>
  <c r="G1461" i="5"/>
  <c r="H1461" i="5"/>
  <c r="A1462" i="5"/>
  <c r="B1462" i="5"/>
  <c r="D1462" i="5"/>
  <c r="E1462" i="5" s="1"/>
  <c r="F1462" i="5"/>
  <c r="J1462" i="5" s="1"/>
  <c r="G1462" i="5"/>
  <c r="H1462" i="5"/>
  <c r="A1463" i="5"/>
  <c r="B1463" i="5"/>
  <c r="D1463" i="5"/>
  <c r="E1463" i="5" s="1"/>
  <c r="F1463" i="5"/>
  <c r="J1463" i="5" s="1"/>
  <c r="G1463" i="5"/>
  <c r="H1463" i="5"/>
  <c r="A1464" i="5"/>
  <c r="B1464" i="5"/>
  <c r="D1464" i="5"/>
  <c r="E1464" i="5" s="1"/>
  <c r="F1464" i="5"/>
  <c r="J1464" i="5" s="1"/>
  <c r="G1464" i="5"/>
  <c r="H1464" i="5"/>
  <c r="A1465" i="5"/>
  <c r="B1465" i="5"/>
  <c r="D1465" i="5"/>
  <c r="E1465" i="5" s="1"/>
  <c r="F1465" i="5"/>
  <c r="J1465" i="5" s="1"/>
  <c r="G1465" i="5"/>
  <c r="H1465" i="5"/>
  <c r="A1466" i="5"/>
  <c r="B1466" i="5"/>
  <c r="D1466" i="5"/>
  <c r="E1466" i="5" s="1"/>
  <c r="F1466" i="5"/>
  <c r="J1466" i="5" s="1"/>
  <c r="G1466" i="5"/>
  <c r="H1466" i="5"/>
  <c r="A1467" i="5"/>
  <c r="B1467" i="5"/>
  <c r="D1467" i="5"/>
  <c r="E1467" i="5" s="1"/>
  <c r="F1467" i="5"/>
  <c r="J1467" i="5" s="1"/>
  <c r="G1467" i="5"/>
  <c r="H1467" i="5"/>
  <c r="A1468" i="5"/>
  <c r="B1468" i="5"/>
  <c r="D1468" i="5"/>
  <c r="E1468" i="5" s="1"/>
  <c r="F1468" i="5"/>
  <c r="J1468" i="5" s="1"/>
  <c r="G1468" i="5"/>
  <c r="H1468" i="5"/>
  <c r="A1469" i="5"/>
  <c r="B1469" i="5"/>
  <c r="D1469" i="5"/>
  <c r="E1469" i="5" s="1"/>
  <c r="F1469" i="5"/>
  <c r="J1469" i="5" s="1"/>
  <c r="G1469" i="5"/>
  <c r="H1469" i="5"/>
  <c r="A1470" i="5"/>
  <c r="B1470" i="5"/>
  <c r="D1470" i="5"/>
  <c r="E1470" i="5" s="1"/>
  <c r="F1470" i="5"/>
  <c r="J1470" i="5" s="1"/>
  <c r="G1470" i="5"/>
  <c r="H1470" i="5"/>
  <c r="A1471" i="5"/>
  <c r="B1471" i="5"/>
  <c r="D1471" i="5"/>
  <c r="E1471" i="5" s="1"/>
  <c r="F1471" i="5"/>
  <c r="J1471" i="5" s="1"/>
  <c r="G1471" i="5"/>
  <c r="H1471" i="5"/>
  <c r="A1472" i="5"/>
  <c r="B1472" i="5"/>
  <c r="D1472" i="5"/>
  <c r="E1472" i="5" s="1"/>
  <c r="F1472" i="5"/>
  <c r="J1472" i="5" s="1"/>
  <c r="G1472" i="5"/>
  <c r="H1472" i="5"/>
  <c r="A1473" i="5"/>
  <c r="B1473" i="5"/>
  <c r="D1473" i="5"/>
  <c r="E1473" i="5" s="1"/>
  <c r="F1473" i="5"/>
  <c r="J1473" i="5" s="1"/>
  <c r="G1473" i="5"/>
  <c r="H1473" i="5"/>
  <c r="A1474" i="5"/>
  <c r="B1474" i="5"/>
  <c r="D1474" i="5"/>
  <c r="E1474" i="5" s="1"/>
  <c r="F1474" i="5"/>
  <c r="J1474" i="5" s="1"/>
  <c r="G1474" i="5"/>
  <c r="H1474" i="5"/>
  <c r="A1475" i="5"/>
  <c r="B1475" i="5"/>
  <c r="D1475" i="5"/>
  <c r="E1475" i="5" s="1"/>
  <c r="F1475" i="5"/>
  <c r="J1475" i="5" s="1"/>
  <c r="G1475" i="5"/>
  <c r="H1475" i="5"/>
  <c r="A1476" i="5"/>
  <c r="B1476" i="5"/>
  <c r="D1476" i="5"/>
  <c r="E1476" i="5" s="1"/>
  <c r="F1476" i="5"/>
  <c r="J1476" i="5" s="1"/>
  <c r="G1476" i="5"/>
  <c r="H1476" i="5"/>
  <c r="A1477" i="5"/>
  <c r="B1477" i="5"/>
  <c r="D1477" i="5"/>
  <c r="E1477" i="5" s="1"/>
  <c r="F1477" i="5"/>
  <c r="J1477" i="5" s="1"/>
  <c r="G1477" i="5"/>
  <c r="H1477" i="5"/>
  <c r="A1478" i="5"/>
  <c r="B1478" i="5"/>
  <c r="D1478" i="5"/>
  <c r="E1478" i="5" s="1"/>
  <c r="F1478" i="5"/>
  <c r="J1478" i="5" s="1"/>
  <c r="G1478" i="5"/>
  <c r="H1478" i="5"/>
  <c r="A1479" i="5"/>
  <c r="B1479" i="5"/>
  <c r="D1479" i="5"/>
  <c r="E1479" i="5" s="1"/>
  <c r="F1479" i="5"/>
  <c r="J1479" i="5" s="1"/>
  <c r="G1479" i="5"/>
  <c r="H1479" i="5"/>
  <c r="A1480" i="5"/>
  <c r="B1480" i="5"/>
  <c r="D1480" i="5"/>
  <c r="E1480" i="5" s="1"/>
  <c r="F1480" i="5"/>
  <c r="J1480" i="5" s="1"/>
  <c r="G1480" i="5"/>
  <c r="H1480" i="5"/>
  <c r="A1481" i="5"/>
  <c r="B1481" i="5"/>
  <c r="D1481" i="5"/>
  <c r="E1481" i="5" s="1"/>
  <c r="F1481" i="5"/>
  <c r="J1481" i="5" s="1"/>
  <c r="G1481" i="5"/>
  <c r="H1481" i="5"/>
  <c r="A1482" i="5"/>
  <c r="B1482" i="5"/>
  <c r="D1482" i="5"/>
  <c r="E1482" i="5" s="1"/>
  <c r="F1482" i="5"/>
  <c r="J1482" i="5" s="1"/>
  <c r="G1482" i="5"/>
  <c r="H1482" i="5"/>
  <c r="A1483" i="5"/>
  <c r="B1483" i="5"/>
  <c r="D1483" i="5"/>
  <c r="E1483" i="5" s="1"/>
  <c r="F1483" i="5"/>
  <c r="J1483" i="5" s="1"/>
  <c r="G1483" i="5"/>
  <c r="H1483" i="5"/>
  <c r="A1484" i="5"/>
  <c r="B1484" i="5"/>
  <c r="D1484" i="5"/>
  <c r="E1484" i="5" s="1"/>
  <c r="F1484" i="5"/>
  <c r="J1484" i="5" s="1"/>
  <c r="G1484" i="5"/>
  <c r="H1484" i="5"/>
  <c r="A1485" i="5"/>
  <c r="B1485" i="5"/>
  <c r="D1485" i="5"/>
  <c r="E1485" i="5" s="1"/>
  <c r="F1485" i="5"/>
  <c r="J1485" i="5" s="1"/>
  <c r="G1485" i="5"/>
  <c r="H1485" i="5"/>
  <c r="A1486" i="5"/>
  <c r="B1486" i="5"/>
  <c r="D1486" i="5"/>
  <c r="E1486" i="5" s="1"/>
  <c r="F1486" i="5"/>
  <c r="J1486" i="5" s="1"/>
  <c r="G1486" i="5"/>
  <c r="H1486" i="5"/>
  <c r="A1487" i="5"/>
  <c r="B1487" i="5"/>
  <c r="D1487" i="5"/>
  <c r="E1487" i="5" s="1"/>
  <c r="F1487" i="5"/>
  <c r="J1487" i="5" s="1"/>
  <c r="G1487" i="5"/>
  <c r="H1487" i="5"/>
  <c r="A1488" i="5"/>
  <c r="B1488" i="5"/>
  <c r="D1488" i="5"/>
  <c r="E1488" i="5" s="1"/>
  <c r="F1488" i="5"/>
  <c r="J1488" i="5" s="1"/>
  <c r="G1488" i="5"/>
  <c r="H1488" i="5"/>
  <c r="A1489" i="5"/>
  <c r="B1489" i="5"/>
  <c r="D1489" i="5"/>
  <c r="E1489" i="5" s="1"/>
  <c r="F1489" i="5"/>
  <c r="J1489" i="5" s="1"/>
  <c r="G1489" i="5"/>
  <c r="H1489" i="5"/>
  <c r="A1490" i="5"/>
  <c r="B1490" i="5"/>
  <c r="D1490" i="5"/>
  <c r="E1490" i="5" s="1"/>
  <c r="F1490" i="5"/>
  <c r="J1490" i="5" s="1"/>
  <c r="G1490" i="5"/>
  <c r="H1490" i="5"/>
  <c r="A1491" i="5"/>
  <c r="B1491" i="5"/>
  <c r="D1491" i="5"/>
  <c r="E1491" i="5" s="1"/>
  <c r="F1491" i="5"/>
  <c r="J1491" i="5" s="1"/>
  <c r="G1491" i="5"/>
  <c r="H1491" i="5"/>
  <c r="A1492" i="5"/>
  <c r="B1492" i="5"/>
  <c r="D1492" i="5"/>
  <c r="E1492" i="5" s="1"/>
  <c r="F1492" i="5"/>
  <c r="J1492" i="5" s="1"/>
  <c r="G1492" i="5"/>
  <c r="H1492" i="5"/>
  <c r="A1493" i="5"/>
  <c r="B1493" i="5"/>
  <c r="D1493" i="5"/>
  <c r="E1493" i="5" s="1"/>
  <c r="F1493" i="5"/>
  <c r="J1493" i="5" s="1"/>
  <c r="G1493" i="5"/>
  <c r="H1493" i="5"/>
  <c r="A1494" i="5"/>
  <c r="B1494" i="5"/>
  <c r="D1494" i="5"/>
  <c r="E1494" i="5" s="1"/>
  <c r="F1494" i="5"/>
  <c r="J1494" i="5" s="1"/>
  <c r="G1494" i="5"/>
  <c r="H1494" i="5"/>
  <c r="A1495" i="5"/>
  <c r="B1495" i="5"/>
  <c r="D1495" i="5"/>
  <c r="E1495" i="5" s="1"/>
  <c r="F1495" i="5"/>
  <c r="J1495" i="5" s="1"/>
  <c r="G1495" i="5"/>
  <c r="H1495" i="5"/>
  <c r="A1496" i="5"/>
  <c r="B1496" i="5"/>
  <c r="D1496" i="5"/>
  <c r="E1496" i="5" s="1"/>
  <c r="F1496" i="5"/>
  <c r="J1496" i="5" s="1"/>
  <c r="G1496" i="5"/>
  <c r="H1496" i="5"/>
  <c r="A1497" i="5"/>
  <c r="B1497" i="5"/>
  <c r="D1497" i="5"/>
  <c r="E1497" i="5" s="1"/>
  <c r="F1497" i="5"/>
  <c r="J1497" i="5" s="1"/>
  <c r="G1497" i="5"/>
  <c r="H1497" i="5"/>
  <c r="A1498" i="5"/>
  <c r="B1498" i="5"/>
  <c r="D1498" i="5"/>
  <c r="E1498" i="5" s="1"/>
  <c r="F1498" i="5"/>
  <c r="J1498" i="5" s="1"/>
  <c r="G1498" i="5"/>
  <c r="H1498" i="5"/>
  <c r="A1499" i="5"/>
  <c r="B1499" i="5"/>
  <c r="D1499" i="5"/>
  <c r="E1499" i="5" s="1"/>
  <c r="F1499" i="5"/>
  <c r="J1499" i="5" s="1"/>
  <c r="G1499" i="5"/>
  <c r="H1499" i="5"/>
  <c r="A1500" i="5"/>
  <c r="B1500" i="5"/>
  <c r="D1500" i="5"/>
  <c r="E1500" i="5" s="1"/>
  <c r="F1500" i="5"/>
  <c r="J1500" i="5" s="1"/>
  <c r="G1500" i="5"/>
  <c r="H1500" i="5"/>
  <c r="A1501" i="5"/>
  <c r="B1501" i="5"/>
  <c r="D1501" i="5"/>
  <c r="E1501" i="5" s="1"/>
  <c r="F1501" i="5"/>
  <c r="J1501" i="5" s="1"/>
  <c r="G1501" i="5"/>
  <c r="H1501" i="5"/>
  <c r="A1502" i="5"/>
  <c r="B1502" i="5"/>
  <c r="D1502" i="5"/>
  <c r="E1502" i="5" s="1"/>
  <c r="F1502" i="5"/>
  <c r="J1502" i="5" s="1"/>
  <c r="G1502" i="5"/>
  <c r="H1502" i="5"/>
  <c r="A1503" i="5"/>
  <c r="B1503" i="5"/>
  <c r="D1503" i="5"/>
  <c r="E1503" i="5" s="1"/>
  <c r="F1503" i="5"/>
  <c r="J1503" i="5" s="1"/>
  <c r="G1503" i="5"/>
  <c r="H1503" i="5"/>
  <c r="A1504" i="5"/>
  <c r="B1504" i="5"/>
  <c r="D1504" i="5"/>
  <c r="E1504" i="5" s="1"/>
  <c r="F1504" i="5"/>
  <c r="J1504" i="5" s="1"/>
  <c r="G1504" i="5"/>
  <c r="H1504" i="5"/>
  <c r="A1505" i="5"/>
  <c r="B1505" i="5"/>
  <c r="D1505" i="5"/>
  <c r="E1505" i="5" s="1"/>
  <c r="F1505" i="5"/>
  <c r="J1505" i="5" s="1"/>
  <c r="G1505" i="5"/>
  <c r="H1505" i="5"/>
  <c r="A1506" i="5"/>
  <c r="B1506" i="5"/>
  <c r="D1506" i="5"/>
  <c r="E1506" i="5" s="1"/>
  <c r="F1506" i="5"/>
  <c r="J1506" i="5" s="1"/>
  <c r="G1506" i="5"/>
  <c r="H1506" i="5"/>
  <c r="A1507" i="5"/>
  <c r="B1507" i="5"/>
  <c r="D1507" i="5"/>
  <c r="E1507" i="5" s="1"/>
  <c r="F1507" i="5"/>
  <c r="J1507" i="5" s="1"/>
  <c r="G1507" i="5"/>
  <c r="H1507" i="5"/>
  <c r="A1508" i="5"/>
  <c r="B1508" i="5"/>
  <c r="D1508" i="5"/>
  <c r="E1508" i="5" s="1"/>
  <c r="F1508" i="5"/>
  <c r="J1508" i="5" s="1"/>
  <c r="G1508" i="5"/>
  <c r="H1508" i="5"/>
  <c r="A1509" i="5"/>
  <c r="B1509" i="5"/>
  <c r="D1509" i="5"/>
  <c r="E1509" i="5" s="1"/>
  <c r="F1509" i="5"/>
  <c r="J1509" i="5" s="1"/>
  <c r="G1509" i="5"/>
  <c r="H1509" i="5"/>
  <c r="A1510" i="5"/>
  <c r="B1510" i="5"/>
  <c r="D1510" i="5"/>
  <c r="E1510" i="5" s="1"/>
  <c r="F1510" i="5"/>
  <c r="J1510" i="5" s="1"/>
  <c r="G1510" i="5"/>
  <c r="H1510" i="5"/>
  <c r="A1511" i="5"/>
  <c r="B1511" i="5"/>
  <c r="D1511" i="5"/>
  <c r="E1511" i="5" s="1"/>
  <c r="F1511" i="5"/>
  <c r="J1511" i="5" s="1"/>
  <c r="G1511" i="5"/>
  <c r="H1511" i="5"/>
  <c r="A1512" i="5"/>
  <c r="B1512" i="5"/>
  <c r="D1512" i="5"/>
  <c r="E1512" i="5" s="1"/>
  <c r="F1512" i="5"/>
  <c r="J1512" i="5" s="1"/>
  <c r="G1512" i="5"/>
  <c r="H1512" i="5"/>
  <c r="A1513" i="5"/>
  <c r="B1513" i="5"/>
  <c r="D1513" i="5"/>
  <c r="E1513" i="5" s="1"/>
  <c r="F1513" i="5"/>
  <c r="J1513" i="5" s="1"/>
  <c r="G1513" i="5"/>
  <c r="H1513" i="5"/>
  <c r="A1514" i="5"/>
  <c r="B1514" i="5"/>
  <c r="D1514" i="5"/>
  <c r="E1514" i="5" s="1"/>
  <c r="F1514" i="5"/>
  <c r="J1514" i="5" s="1"/>
  <c r="G1514" i="5"/>
  <c r="H1514" i="5"/>
  <c r="A1515" i="5"/>
  <c r="B1515" i="5"/>
  <c r="D1515" i="5"/>
  <c r="E1515" i="5" s="1"/>
  <c r="F1515" i="5"/>
  <c r="J1515" i="5" s="1"/>
  <c r="G1515" i="5"/>
  <c r="H1515" i="5"/>
  <c r="A1516" i="5"/>
  <c r="B1516" i="5"/>
  <c r="D1516" i="5"/>
  <c r="E1516" i="5" s="1"/>
  <c r="F1516" i="5"/>
  <c r="J1516" i="5" s="1"/>
  <c r="G1516" i="5"/>
  <c r="H1516" i="5"/>
  <c r="A1517" i="5"/>
  <c r="B1517" i="5"/>
  <c r="D1517" i="5"/>
  <c r="E1517" i="5" s="1"/>
  <c r="F1517" i="5"/>
  <c r="J1517" i="5" s="1"/>
  <c r="G1517" i="5"/>
  <c r="H1517" i="5"/>
  <c r="A1518" i="5"/>
  <c r="B1518" i="5"/>
  <c r="D1518" i="5"/>
  <c r="E1518" i="5" s="1"/>
  <c r="F1518" i="5"/>
  <c r="J1518" i="5" s="1"/>
  <c r="G1518" i="5"/>
  <c r="H1518" i="5"/>
  <c r="A1519" i="5"/>
  <c r="B1519" i="5"/>
  <c r="D1519" i="5"/>
  <c r="E1519" i="5" s="1"/>
  <c r="F1519" i="5"/>
  <c r="J1519" i="5" s="1"/>
  <c r="G1519" i="5"/>
  <c r="H1519" i="5"/>
  <c r="A1520" i="5"/>
  <c r="B1520" i="5"/>
  <c r="D1520" i="5"/>
  <c r="E1520" i="5" s="1"/>
  <c r="F1520" i="5"/>
  <c r="J1520" i="5" s="1"/>
  <c r="G1520" i="5"/>
  <c r="H1520" i="5"/>
  <c r="A1521" i="5"/>
  <c r="B1521" i="5"/>
  <c r="D1521" i="5"/>
  <c r="E1521" i="5" s="1"/>
  <c r="F1521" i="5"/>
  <c r="J1521" i="5" s="1"/>
  <c r="G1521" i="5"/>
  <c r="H1521" i="5"/>
  <c r="A1522" i="5"/>
  <c r="B1522" i="5"/>
  <c r="D1522" i="5"/>
  <c r="E1522" i="5" s="1"/>
  <c r="F1522" i="5"/>
  <c r="J1522" i="5" s="1"/>
  <c r="G1522" i="5"/>
  <c r="H1522" i="5"/>
  <c r="A1523" i="5"/>
  <c r="B1523" i="5"/>
  <c r="D1523" i="5"/>
  <c r="E1523" i="5" s="1"/>
  <c r="F1523" i="5"/>
  <c r="J1523" i="5" s="1"/>
  <c r="G1523" i="5"/>
  <c r="H1523" i="5"/>
  <c r="A1524" i="5"/>
  <c r="B1524" i="5"/>
  <c r="D1524" i="5"/>
  <c r="E1524" i="5" s="1"/>
  <c r="F1524" i="5"/>
  <c r="J1524" i="5" s="1"/>
  <c r="G1524" i="5"/>
  <c r="H1524" i="5"/>
  <c r="A1525" i="5"/>
  <c r="B1525" i="5"/>
  <c r="D1525" i="5"/>
  <c r="E1525" i="5" s="1"/>
  <c r="F1525" i="5"/>
  <c r="J1525" i="5" s="1"/>
  <c r="G1525" i="5"/>
  <c r="H1525" i="5"/>
  <c r="A1526" i="5"/>
  <c r="B1526" i="5"/>
  <c r="D1526" i="5"/>
  <c r="E1526" i="5" s="1"/>
  <c r="F1526" i="5"/>
  <c r="J1526" i="5" s="1"/>
  <c r="G1526" i="5"/>
  <c r="H1526" i="5"/>
  <c r="A1527" i="5"/>
  <c r="B1527" i="5"/>
  <c r="D1527" i="5"/>
  <c r="E1527" i="5" s="1"/>
  <c r="F1527" i="5"/>
  <c r="J1527" i="5" s="1"/>
  <c r="G1527" i="5"/>
  <c r="H1527" i="5"/>
  <c r="A1528" i="5"/>
  <c r="B1528" i="5"/>
  <c r="D1528" i="5"/>
  <c r="E1528" i="5" s="1"/>
  <c r="F1528" i="5"/>
  <c r="J1528" i="5" s="1"/>
  <c r="G1528" i="5"/>
  <c r="H1528" i="5"/>
  <c r="A1529" i="5"/>
  <c r="B1529" i="5"/>
  <c r="D1529" i="5"/>
  <c r="E1529" i="5" s="1"/>
  <c r="F1529" i="5"/>
  <c r="J1529" i="5" s="1"/>
  <c r="G1529" i="5"/>
  <c r="H1529" i="5"/>
  <c r="A1530" i="5"/>
  <c r="B1530" i="5"/>
  <c r="D1530" i="5"/>
  <c r="E1530" i="5" s="1"/>
  <c r="F1530" i="5"/>
  <c r="J1530" i="5" s="1"/>
  <c r="G1530" i="5"/>
  <c r="H1530" i="5"/>
  <c r="A1531" i="5"/>
  <c r="B1531" i="5"/>
  <c r="D1531" i="5"/>
  <c r="E1531" i="5" s="1"/>
  <c r="F1531" i="5"/>
  <c r="J1531" i="5" s="1"/>
  <c r="G1531" i="5"/>
  <c r="H1531" i="5"/>
  <c r="A1532" i="5"/>
  <c r="B1532" i="5"/>
  <c r="D1532" i="5"/>
  <c r="E1532" i="5" s="1"/>
  <c r="F1532" i="5"/>
  <c r="J1532" i="5" s="1"/>
  <c r="G1532" i="5"/>
  <c r="H1532" i="5"/>
  <c r="A1533" i="5"/>
  <c r="B1533" i="5"/>
  <c r="D1533" i="5"/>
  <c r="E1533" i="5" s="1"/>
  <c r="F1533" i="5"/>
  <c r="J1533" i="5" s="1"/>
  <c r="G1533" i="5"/>
  <c r="H1533" i="5"/>
  <c r="A1534" i="5"/>
  <c r="B1534" i="5"/>
  <c r="D1534" i="5"/>
  <c r="E1534" i="5" s="1"/>
  <c r="F1534" i="5"/>
  <c r="J1534" i="5" s="1"/>
  <c r="G1534" i="5"/>
  <c r="H1534" i="5"/>
  <c r="A1535" i="5"/>
  <c r="B1535" i="5"/>
  <c r="D1535" i="5"/>
  <c r="E1535" i="5" s="1"/>
  <c r="F1535" i="5"/>
  <c r="J1535" i="5" s="1"/>
  <c r="G1535" i="5"/>
  <c r="H1535" i="5"/>
  <c r="A1536" i="5"/>
  <c r="B1536" i="5"/>
  <c r="D1536" i="5"/>
  <c r="E1536" i="5" s="1"/>
  <c r="F1536" i="5"/>
  <c r="J1536" i="5" s="1"/>
  <c r="G1536" i="5"/>
  <c r="H1536" i="5"/>
  <c r="A1537" i="5"/>
  <c r="B1537" i="5"/>
  <c r="D1537" i="5"/>
  <c r="E1537" i="5" s="1"/>
  <c r="F1537" i="5"/>
  <c r="J1537" i="5" s="1"/>
  <c r="G1537" i="5"/>
  <c r="H1537" i="5"/>
  <c r="A1538" i="5"/>
  <c r="B1538" i="5"/>
  <c r="D1538" i="5"/>
  <c r="E1538" i="5" s="1"/>
  <c r="F1538" i="5"/>
  <c r="J1538" i="5" s="1"/>
  <c r="G1538" i="5"/>
  <c r="H1538" i="5"/>
  <c r="A1539" i="5"/>
  <c r="B1539" i="5"/>
  <c r="D1539" i="5"/>
  <c r="E1539" i="5" s="1"/>
  <c r="F1539" i="5"/>
  <c r="J1539" i="5" s="1"/>
  <c r="G1539" i="5"/>
  <c r="H1539" i="5"/>
  <c r="A1540" i="5"/>
  <c r="B1540" i="5"/>
  <c r="D1540" i="5"/>
  <c r="E1540" i="5" s="1"/>
  <c r="F1540" i="5"/>
  <c r="J1540" i="5" s="1"/>
  <c r="G1540" i="5"/>
  <c r="H1540" i="5"/>
  <c r="A1541" i="5"/>
  <c r="B1541" i="5"/>
  <c r="D1541" i="5"/>
  <c r="E1541" i="5" s="1"/>
  <c r="F1541" i="5"/>
  <c r="J1541" i="5" s="1"/>
  <c r="G1541" i="5"/>
  <c r="H1541" i="5"/>
  <c r="A1542" i="5"/>
  <c r="B1542" i="5"/>
  <c r="D1542" i="5"/>
  <c r="E1542" i="5" s="1"/>
  <c r="F1542" i="5"/>
  <c r="J1542" i="5" s="1"/>
  <c r="G1542" i="5"/>
  <c r="H1542" i="5"/>
  <c r="A1543" i="5"/>
  <c r="B1543" i="5"/>
  <c r="D1543" i="5"/>
  <c r="E1543" i="5" s="1"/>
  <c r="F1543" i="5"/>
  <c r="J1543" i="5" s="1"/>
  <c r="G1543" i="5"/>
  <c r="H1543" i="5"/>
  <c r="A1544" i="5"/>
  <c r="B1544" i="5"/>
  <c r="D1544" i="5"/>
  <c r="E1544" i="5" s="1"/>
  <c r="F1544" i="5"/>
  <c r="J1544" i="5" s="1"/>
  <c r="G1544" i="5"/>
  <c r="H1544" i="5"/>
  <c r="A1545" i="5"/>
  <c r="B1545" i="5"/>
  <c r="D1545" i="5"/>
  <c r="E1545" i="5" s="1"/>
  <c r="F1545" i="5"/>
  <c r="J1545" i="5" s="1"/>
  <c r="G1545" i="5"/>
  <c r="H1545" i="5"/>
  <c r="A1546" i="5"/>
  <c r="B1546" i="5"/>
  <c r="D1546" i="5"/>
  <c r="E1546" i="5" s="1"/>
  <c r="F1546" i="5"/>
  <c r="J1546" i="5" s="1"/>
  <c r="G1546" i="5"/>
  <c r="H1546" i="5"/>
  <c r="A1547" i="5"/>
  <c r="B1547" i="5"/>
  <c r="D1547" i="5"/>
  <c r="E1547" i="5" s="1"/>
  <c r="F1547" i="5"/>
  <c r="J1547" i="5" s="1"/>
  <c r="G1547" i="5"/>
  <c r="H1547" i="5"/>
  <c r="A1548" i="5"/>
  <c r="B1548" i="5"/>
  <c r="D1548" i="5"/>
  <c r="E1548" i="5" s="1"/>
  <c r="F1548" i="5"/>
  <c r="J1548" i="5" s="1"/>
  <c r="G1548" i="5"/>
  <c r="H1548" i="5"/>
  <c r="A1549" i="5"/>
  <c r="B1549" i="5"/>
  <c r="D1549" i="5"/>
  <c r="E1549" i="5" s="1"/>
  <c r="F1549" i="5"/>
  <c r="J1549" i="5" s="1"/>
  <c r="G1549" i="5"/>
  <c r="H1549" i="5"/>
  <c r="A1550" i="5"/>
  <c r="B1550" i="5"/>
  <c r="D1550" i="5"/>
  <c r="E1550" i="5" s="1"/>
  <c r="F1550" i="5"/>
  <c r="J1550" i="5" s="1"/>
  <c r="G1550" i="5"/>
  <c r="H1550" i="5"/>
  <c r="A1551" i="5"/>
  <c r="B1551" i="5"/>
  <c r="D1551" i="5"/>
  <c r="E1551" i="5" s="1"/>
  <c r="F1551" i="5"/>
  <c r="J1551" i="5" s="1"/>
  <c r="G1551" i="5"/>
  <c r="H1551" i="5"/>
  <c r="A1552" i="5"/>
  <c r="B1552" i="5"/>
  <c r="D1552" i="5"/>
  <c r="E1552" i="5" s="1"/>
  <c r="F1552" i="5"/>
  <c r="J1552" i="5" s="1"/>
  <c r="G1552" i="5"/>
  <c r="H1552" i="5"/>
  <c r="A1553" i="5"/>
  <c r="B1553" i="5"/>
  <c r="D1553" i="5"/>
  <c r="E1553" i="5" s="1"/>
  <c r="F1553" i="5"/>
  <c r="J1553" i="5" s="1"/>
  <c r="G1553" i="5"/>
  <c r="H1553" i="5"/>
  <c r="A1554" i="5"/>
  <c r="B1554" i="5"/>
  <c r="D1554" i="5"/>
  <c r="E1554" i="5" s="1"/>
  <c r="F1554" i="5"/>
  <c r="J1554" i="5" s="1"/>
  <c r="G1554" i="5"/>
  <c r="H1554" i="5"/>
  <c r="A1555" i="5"/>
  <c r="B1555" i="5"/>
  <c r="D1555" i="5"/>
  <c r="E1555" i="5" s="1"/>
  <c r="F1555" i="5"/>
  <c r="J1555" i="5" s="1"/>
  <c r="G1555" i="5"/>
  <c r="H1555" i="5"/>
  <c r="A1556" i="5"/>
  <c r="B1556" i="5"/>
  <c r="D1556" i="5"/>
  <c r="E1556" i="5" s="1"/>
  <c r="F1556" i="5"/>
  <c r="J1556" i="5" s="1"/>
  <c r="G1556" i="5"/>
  <c r="H1556" i="5"/>
  <c r="A1557" i="5"/>
  <c r="B1557" i="5"/>
  <c r="D1557" i="5"/>
  <c r="E1557" i="5" s="1"/>
  <c r="F1557" i="5"/>
  <c r="J1557" i="5" s="1"/>
  <c r="G1557" i="5"/>
  <c r="H1557" i="5"/>
  <c r="A1558" i="5"/>
  <c r="B1558" i="5"/>
  <c r="D1558" i="5"/>
  <c r="E1558" i="5" s="1"/>
  <c r="F1558" i="5"/>
  <c r="J1558" i="5" s="1"/>
  <c r="G1558" i="5"/>
  <c r="H1558" i="5"/>
  <c r="A1559" i="5"/>
  <c r="B1559" i="5"/>
  <c r="D1559" i="5"/>
  <c r="E1559" i="5" s="1"/>
  <c r="F1559" i="5"/>
  <c r="J1559" i="5" s="1"/>
  <c r="G1559" i="5"/>
  <c r="H1559" i="5"/>
  <c r="A1560" i="5"/>
  <c r="B1560" i="5"/>
  <c r="D1560" i="5"/>
  <c r="E1560" i="5" s="1"/>
  <c r="F1560" i="5"/>
  <c r="J1560" i="5" s="1"/>
  <c r="G1560" i="5"/>
  <c r="H1560" i="5"/>
  <c r="A1561" i="5"/>
  <c r="B1561" i="5"/>
  <c r="D1561" i="5"/>
  <c r="E1561" i="5" s="1"/>
  <c r="F1561" i="5"/>
  <c r="J1561" i="5" s="1"/>
  <c r="G1561" i="5"/>
  <c r="H1561" i="5"/>
  <c r="A1562" i="5"/>
  <c r="B1562" i="5"/>
  <c r="D1562" i="5"/>
  <c r="E1562" i="5" s="1"/>
  <c r="F1562" i="5"/>
  <c r="J1562" i="5" s="1"/>
  <c r="G1562" i="5"/>
  <c r="H1562" i="5"/>
  <c r="A1563" i="5"/>
  <c r="B1563" i="5"/>
  <c r="D1563" i="5"/>
  <c r="E1563" i="5" s="1"/>
  <c r="F1563" i="5"/>
  <c r="J1563" i="5" s="1"/>
  <c r="G1563" i="5"/>
  <c r="H1563" i="5"/>
  <c r="A1564" i="5"/>
  <c r="B1564" i="5"/>
  <c r="D1564" i="5"/>
  <c r="E1564" i="5" s="1"/>
  <c r="F1564" i="5"/>
  <c r="J1564" i="5" s="1"/>
  <c r="G1564" i="5"/>
  <c r="H1564" i="5"/>
  <c r="A1565" i="5"/>
  <c r="B1565" i="5"/>
  <c r="D1565" i="5"/>
  <c r="E1565" i="5" s="1"/>
  <c r="F1565" i="5"/>
  <c r="J1565" i="5" s="1"/>
  <c r="G1565" i="5"/>
  <c r="H1565" i="5"/>
  <c r="A1566" i="5"/>
  <c r="B1566" i="5"/>
  <c r="D1566" i="5"/>
  <c r="E1566" i="5" s="1"/>
  <c r="F1566" i="5"/>
  <c r="J1566" i="5" s="1"/>
  <c r="G1566" i="5"/>
  <c r="H1566" i="5"/>
  <c r="A1567" i="5"/>
  <c r="B1567" i="5"/>
  <c r="D1567" i="5"/>
  <c r="E1567" i="5" s="1"/>
  <c r="F1567" i="5"/>
  <c r="J1567" i="5" s="1"/>
  <c r="G1567" i="5"/>
  <c r="H1567" i="5"/>
  <c r="A1568" i="5"/>
  <c r="B1568" i="5"/>
  <c r="D1568" i="5"/>
  <c r="E1568" i="5" s="1"/>
  <c r="F1568" i="5"/>
  <c r="J1568" i="5" s="1"/>
  <c r="G1568" i="5"/>
  <c r="H1568" i="5"/>
  <c r="A1569" i="5"/>
  <c r="B1569" i="5"/>
  <c r="D1569" i="5"/>
  <c r="E1569" i="5" s="1"/>
  <c r="F1569" i="5"/>
  <c r="J1569" i="5" s="1"/>
  <c r="G1569" i="5"/>
  <c r="H1569" i="5"/>
  <c r="A1570" i="5"/>
  <c r="B1570" i="5"/>
  <c r="D1570" i="5"/>
  <c r="E1570" i="5" s="1"/>
  <c r="F1570" i="5"/>
  <c r="J1570" i="5" s="1"/>
  <c r="G1570" i="5"/>
  <c r="H1570" i="5"/>
  <c r="A1571" i="5"/>
  <c r="B1571" i="5"/>
  <c r="D1571" i="5"/>
  <c r="E1571" i="5" s="1"/>
  <c r="F1571" i="5"/>
  <c r="J1571" i="5" s="1"/>
  <c r="G1571" i="5"/>
  <c r="H1571" i="5"/>
  <c r="A1572" i="5"/>
  <c r="B1572" i="5"/>
  <c r="D1572" i="5"/>
  <c r="E1572" i="5" s="1"/>
  <c r="F1572" i="5"/>
  <c r="J1572" i="5" s="1"/>
  <c r="G1572" i="5"/>
  <c r="H1572" i="5"/>
  <c r="A1573" i="5"/>
  <c r="B1573" i="5"/>
  <c r="D1573" i="5"/>
  <c r="E1573" i="5" s="1"/>
  <c r="F1573" i="5"/>
  <c r="J1573" i="5" s="1"/>
  <c r="G1573" i="5"/>
  <c r="H1573" i="5"/>
  <c r="A1574" i="5"/>
  <c r="B1574" i="5"/>
  <c r="D1574" i="5"/>
  <c r="E1574" i="5" s="1"/>
  <c r="F1574" i="5"/>
  <c r="J1574" i="5" s="1"/>
  <c r="G1574" i="5"/>
  <c r="H1574" i="5"/>
  <c r="A1575" i="5"/>
  <c r="B1575" i="5"/>
  <c r="D1575" i="5"/>
  <c r="E1575" i="5" s="1"/>
  <c r="F1575" i="5"/>
  <c r="J1575" i="5" s="1"/>
  <c r="G1575" i="5"/>
  <c r="H1575" i="5"/>
  <c r="A1576" i="5"/>
  <c r="B1576" i="5"/>
  <c r="D1576" i="5"/>
  <c r="E1576" i="5" s="1"/>
  <c r="F1576" i="5"/>
  <c r="J1576" i="5" s="1"/>
  <c r="G1576" i="5"/>
  <c r="H1576" i="5"/>
  <c r="A1577" i="5"/>
  <c r="B1577" i="5"/>
  <c r="D1577" i="5"/>
  <c r="E1577" i="5" s="1"/>
  <c r="F1577" i="5"/>
  <c r="J1577" i="5" s="1"/>
  <c r="G1577" i="5"/>
  <c r="H1577" i="5"/>
  <c r="A1578" i="5"/>
  <c r="B1578" i="5"/>
  <c r="D1578" i="5"/>
  <c r="E1578" i="5" s="1"/>
  <c r="F1578" i="5"/>
  <c r="J1578" i="5" s="1"/>
  <c r="G1578" i="5"/>
  <c r="H1578" i="5"/>
  <c r="A1579" i="5"/>
  <c r="B1579" i="5"/>
  <c r="D1579" i="5"/>
  <c r="E1579" i="5" s="1"/>
  <c r="F1579" i="5"/>
  <c r="J1579" i="5" s="1"/>
  <c r="G1579" i="5"/>
  <c r="H1579" i="5"/>
  <c r="A1580" i="5"/>
  <c r="B1580" i="5"/>
  <c r="D1580" i="5"/>
  <c r="E1580" i="5" s="1"/>
  <c r="F1580" i="5"/>
  <c r="J1580" i="5" s="1"/>
  <c r="G1580" i="5"/>
  <c r="H1580" i="5"/>
  <c r="A1581" i="5"/>
  <c r="B1581" i="5"/>
  <c r="D1581" i="5"/>
  <c r="E1581" i="5" s="1"/>
  <c r="F1581" i="5"/>
  <c r="J1581" i="5" s="1"/>
  <c r="G1581" i="5"/>
  <c r="H1581" i="5"/>
  <c r="A1582" i="5"/>
  <c r="B1582" i="5"/>
  <c r="D1582" i="5"/>
  <c r="E1582" i="5" s="1"/>
  <c r="F1582" i="5"/>
  <c r="J1582" i="5" s="1"/>
  <c r="G1582" i="5"/>
  <c r="H1582" i="5"/>
  <c r="A1583" i="5"/>
  <c r="B1583" i="5"/>
  <c r="D1583" i="5"/>
  <c r="E1583" i="5" s="1"/>
  <c r="F1583" i="5"/>
  <c r="J1583" i="5" s="1"/>
  <c r="G1583" i="5"/>
  <c r="H1583" i="5"/>
  <c r="A1584" i="5"/>
  <c r="B1584" i="5"/>
  <c r="D1584" i="5"/>
  <c r="E1584" i="5" s="1"/>
  <c r="F1584" i="5"/>
  <c r="J1584" i="5" s="1"/>
  <c r="G1584" i="5"/>
  <c r="H1584" i="5"/>
  <c r="A1585" i="5"/>
  <c r="B1585" i="5"/>
  <c r="D1585" i="5"/>
  <c r="E1585" i="5" s="1"/>
  <c r="F1585" i="5"/>
  <c r="J1585" i="5" s="1"/>
  <c r="G1585" i="5"/>
  <c r="H1585" i="5"/>
  <c r="A1586" i="5"/>
  <c r="B1586" i="5"/>
  <c r="D1586" i="5"/>
  <c r="E1586" i="5" s="1"/>
  <c r="F1586" i="5"/>
  <c r="J1586" i="5" s="1"/>
  <c r="G1586" i="5"/>
  <c r="H1586" i="5"/>
  <c r="A1587" i="5"/>
  <c r="B1587" i="5"/>
  <c r="D1587" i="5"/>
  <c r="E1587" i="5" s="1"/>
  <c r="F1587" i="5"/>
  <c r="J1587" i="5" s="1"/>
  <c r="G1587" i="5"/>
  <c r="H1587" i="5"/>
  <c r="A1588" i="5"/>
  <c r="B1588" i="5"/>
  <c r="D1588" i="5"/>
  <c r="E1588" i="5" s="1"/>
  <c r="F1588" i="5"/>
  <c r="J1588" i="5" s="1"/>
  <c r="G1588" i="5"/>
  <c r="H1588" i="5"/>
  <c r="A1589" i="5"/>
  <c r="B1589" i="5"/>
  <c r="D1589" i="5"/>
  <c r="E1589" i="5" s="1"/>
  <c r="F1589" i="5"/>
  <c r="J1589" i="5" s="1"/>
  <c r="G1589" i="5"/>
  <c r="H1589" i="5"/>
  <c r="A1590" i="5"/>
  <c r="B1590" i="5"/>
  <c r="D1590" i="5"/>
  <c r="E1590" i="5" s="1"/>
  <c r="F1590" i="5"/>
  <c r="J1590" i="5" s="1"/>
  <c r="G1590" i="5"/>
  <c r="H1590" i="5"/>
  <c r="A1591" i="5"/>
  <c r="B1591" i="5"/>
  <c r="D1591" i="5"/>
  <c r="E1591" i="5" s="1"/>
  <c r="F1591" i="5"/>
  <c r="J1591" i="5" s="1"/>
  <c r="G1591" i="5"/>
  <c r="H1591" i="5"/>
  <c r="A1592" i="5"/>
  <c r="B1592" i="5"/>
  <c r="D1592" i="5"/>
  <c r="E1592" i="5" s="1"/>
  <c r="F1592" i="5"/>
  <c r="J1592" i="5" s="1"/>
  <c r="G1592" i="5"/>
  <c r="H1592" i="5"/>
  <c r="A1593" i="5"/>
  <c r="B1593" i="5"/>
  <c r="D1593" i="5"/>
  <c r="E1593" i="5" s="1"/>
  <c r="F1593" i="5"/>
  <c r="J1593" i="5" s="1"/>
  <c r="G1593" i="5"/>
  <c r="H1593" i="5"/>
  <c r="A1594" i="5"/>
  <c r="B1594" i="5"/>
  <c r="D1594" i="5"/>
  <c r="E1594" i="5" s="1"/>
  <c r="F1594" i="5"/>
  <c r="J1594" i="5" s="1"/>
  <c r="G1594" i="5"/>
  <c r="H1594" i="5"/>
  <c r="A1595" i="5"/>
  <c r="B1595" i="5"/>
  <c r="D1595" i="5"/>
  <c r="E1595" i="5" s="1"/>
  <c r="F1595" i="5"/>
  <c r="J1595" i="5" s="1"/>
  <c r="G1595" i="5"/>
  <c r="H1595" i="5"/>
  <c r="A1596" i="5"/>
  <c r="B1596" i="5"/>
  <c r="D1596" i="5"/>
  <c r="E1596" i="5" s="1"/>
  <c r="F1596" i="5"/>
  <c r="J1596" i="5" s="1"/>
  <c r="G1596" i="5"/>
  <c r="H1596" i="5"/>
  <c r="A1597" i="5"/>
  <c r="B1597" i="5"/>
  <c r="D1597" i="5"/>
  <c r="E1597" i="5" s="1"/>
  <c r="F1597" i="5"/>
  <c r="J1597" i="5" s="1"/>
  <c r="G1597" i="5"/>
  <c r="H1597" i="5"/>
  <c r="A1598" i="5"/>
  <c r="B1598" i="5"/>
  <c r="D1598" i="5"/>
  <c r="E1598" i="5" s="1"/>
  <c r="F1598" i="5"/>
  <c r="J1598" i="5" s="1"/>
  <c r="G1598" i="5"/>
  <c r="H1598" i="5"/>
  <c r="A1599" i="5"/>
  <c r="B1599" i="5"/>
  <c r="D1599" i="5"/>
  <c r="E1599" i="5" s="1"/>
  <c r="F1599" i="5"/>
  <c r="J1599" i="5" s="1"/>
  <c r="G1599" i="5"/>
  <c r="H1599" i="5"/>
  <c r="A1600" i="5"/>
  <c r="B1600" i="5"/>
  <c r="D1600" i="5"/>
  <c r="E1600" i="5" s="1"/>
  <c r="F1600" i="5"/>
  <c r="J1600" i="5" s="1"/>
  <c r="G1600" i="5"/>
  <c r="H1600" i="5"/>
  <c r="A1601" i="5"/>
  <c r="B1601" i="5"/>
  <c r="D1601" i="5"/>
  <c r="E1601" i="5" s="1"/>
  <c r="F1601" i="5"/>
  <c r="J1601" i="5" s="1"/>
  <c r="G1601" i="5"/>
  <c r="H1601" i="5"/>
  <c r="A1602" i="5"/>
  <c r="B1602" i="5"/>
  <c r="D1602" i="5"/>
  <c r="E1602" i="5" s="1"/>
  <c r="F1602" i="5"/>
  <c r="J1602" i="5" s="1"/>
  <c r="G1602" i="5"/>
  <c r="H1602" i="5"/>
  <c r="A1603" i="5"/>
  <c r="B1603" i="5"/>
  <c r="D1603" i="5"/>
  <c r="E1603" i="5" s="1"/>
  <c r="F1603" i="5"/>
  <c r="J1603" i="5" s="1"/>
  <c r="G1603" i="5"/>
  <c r="H1603" i="5"/>
  <c r="A1604" i="5"/>
  <c r="B1604" i="5"/>
  <c r="D1604" i="5"/>
  <c r="E1604" i="5" s="1"/>
  <c r="F1604" i="5"/>
  <c r="J1604" i="5" s="1"/>
  <c r="G1604" i="5"/>
  <c r="H1604" i="5"/>
  <c r="A1605" i="5"/>
  <c r="B1605" i="5"/>
  <c r="D1605" i="5"/>
  <c r="E1605" i="5" s="1"/>
  <c r="F1605" i="5"/>
  <c r="J1605" i="5" s="1"/>
  <c r="G1605" i="5"/>
  <c r="H1605" i="5"/>
  <c r="A1606" i="5"/>
  <c r="B1606" i="5"/>
  <c r="D1606" i="5"/>
  <c r="E1606" i="5" s="1"/>
  <c r="F1606" i="5"/>
  <c r="J1606" i="5" s="1"/>
  <c r="G1606" i="5"/>
  <c r="H1606" i="5"/>
  <c r="A1607" i="5"/>
  <c r="B1607" i="5"/>
  <c r="D1607" i="5"/>
  <c r="E1607" i="5" s="1"/>
  <c r="F1607" i="5"/>
  <c r="J1607" i="5" s="1"/>
  <c r="G1607" i="5"/>
  <c r="H1607" i="5"/>
  <c r="A1608" i="5"/>
  <c r="B1608" i="5"/>
  <c r="D1608" i="5"/>
  <c r="E1608" i="5" s="1"/>
  <c r="F1608" i="5"/>
  <c r="J1608" i="5" s="1"/>
  <c r="G1608" i="5"/>
  <c r="H1608" i="5"/>
  <c r="A1609" i="5"/>
  <c r="B1609" i="5"/>
  <c r="D1609" i="5"/>
  <c r="E1609" i="5" s="1"/>
  <c r="F1609" i="5"/>
  <c r="J1609" i="5" s="1"/>
  <c r="G1609" i="5"/>
  <c r="H1609" i="5"/>
  <c r="A1610" i="5"/>
  <c r="B1610" i="5"/>
  <c r="D1610" i="5"/>
  <c r="E1610" i="5" s="1"/>
  <c r="F1610" i="5"/>
  <c r="J1610" i="5" s="1"/>
  <c r="G1610" i="5"/>
  <c r="H1610" i="5"/>
  <c r="A1611" i="5"/>
  <c r="B1611" i="5"/>
  <c r="D1611" i="5"/>
  <c r="E1611" i="5" s="1"/>
  <c r="F1611" i="5"/>
  <c r="J1611" i="5" s="1"/>
  <c r="G1611" i="5"/>
  <c r="H1611" i="5"/>
  <c r="A1612" i="5"/>
  <c r="B1612" i="5"/>
  <c r="D1612" i="5"/>
  <c r="E1612" i="5" s="1"/>
  <c r="F1612" i="5"/>
  <c r="J1612" i="5" s="1"/>
  <c r="G1612" i="5"/>
  <c r="H1612" i="5"/>
  <c r="A1613" i="5"/>
  <c r="B1613" i="5"/>
  <c r="D1613" i="5"/>
  <c r="E1613" i="5" s="1"/>
  <c r="F1613" i="5"/>
  <c r="J1613" i="5" s="1"/>
  <c r="G1613" i="5"/>
  <c r="H1613" i="5"/>
  <c r="A1614" i="5"/>
  <c r="B1614" i="5"/>
  <c r="D1614" i="5"/>
  <c r="E1614" i="5" s="1"/>
  <c r="F1614" i="5"/>
  <c r="J1614" i="5" s="1"/>
  <c r="G1614" i="5"/>
  <c r="H1614" i="5"/>
  <c r="A1615" i="5"/>
  <c r="B1615" i="5"/>
  <c r="D1615" i="5"/>
  <c r="E1615" i="5" s="1"/>
  <c r="F1615" i="5"/>
  <c r="J1615" i="5" s="1"/>
  <c r="G1615" i="5"/>
  <c r="H1615" i="5"/>
  <c r="A1616" i="5"/>
  <c r="B1616" i="5"/>
  <c r="D1616" i="5"/>
  <c r="E1616" i="5" s="1"/>
  <c r="F1616" i="5"/>
  <c r="J1616" i="5" s="1"/>
  <c r="G1616" i="5"/>
  <c r="H1616" i="5"/>
  <c r="A1617" i="5"/>
  <c r="B1617" i="5"/>
  <c r="D1617" i="5"/>
  <c r="E1617" i="5" s="1"/>
  <c r="F1617" i="5"/>
  <c r="J1617" i="5" s="1"/>
  <c r="G1617" i="5"/>
  <c r="H1617" i="5"/>
  <c r="A1618" i="5"/>
  <c r="B1618" i="5"/>
  <c r="D1618" i="5"/>
  <c r="E1618" i="5" s="1"/>
  <c r="F1618" i="5"/>
  <c r="J1618" i="5" s="1"/>
  <c r="G1618" i="5"/>
  <c r="H1618" i="5"/>
  <c r="A1619" i="5"/>
  <c r="B1619" i="5"/>
  <c r="D1619" i="5"/>
  <c r="E1619" i="5" s="1"/>
  <c r="F1619" i="5"/>
  <c r="J1619" i="5" s="1"/>
  <c r="G1619" i="5"/>
  <c r="H1619" i="5"/>
  <c r="A1620" i="5"/>
  <c r="B1620" i="5"/>
  <c r="D1620" i="5"/>
  <c r="E1620" i="5" s="1"/>
  <c r="F1620" i="5"/>
  <c r="J1620" i="5" s="1"/>
  <c r="G1620" i="5"/>
  <c r="H1620" i="5"/>
  <c r="A1621" i="5"/>
  <c r="B1621" i="5"/>
  <c r="D1621" i="5"/>
  <c r="E1621" i="5" s="1"/>
  <c r="F1621" i="5"/>
  <c r="J1621" i="5" s="1"/>
  <c r="G1621" i="5"/>
  <c r="H1621" i="5"/>
  <c r="A1622" i="5"/>
  <c r="B1622" i="5"/>
  <c r="D1622" i="5"/>
  <c r="E1622" i="5" s="1"/>
  <c r="F1622" i="5"/>
  <c r="J1622" i="5" s="1"/>
  <c r="G1622" i="5"/>
  <c r="H1622" i="5"/>
  <c r="A1623" i="5"/>
  <c r="B1623" i="5"/>
  <c r="D1623" i="5"/>
  <c r="E1623" i="5" s="1"/>
  <c r="F1623" i="5"/>
  <c r="J1623" i="5" s="1"/>
  <c r="G1623" i="5"/>
  <c r="H1623" i="5"/>
  <c r="A1624" i="5"/>
  <c r="B1624" i="5"/>
  <c r="D1624" i="5"/>
  <c r="E1624" i="5" s="1"/>
  <c r="F1624" i="5"/>
  <c r="J1624" i="5" s="1"/>
  <c r="G1624" i="5"/>
  <c r="H1624" i="5"/>
  <c r="A1625" i="5"/>
  <c r="B1625" i="5"/>
  <c r="D1625" i="5"/>
  <c r="E1625" i="5" s="1"/>
  <c r="F1625" i="5"/>
  <c r="J1625" i="5" s="1"/>
  <c r="G1625" i="5"/>
  <c r="H1625" i="5"/>
  <c r="A1626" i="5"/>
  <c r="B1626" i="5"/>
  <c r="D1626" i="5"/>
  <c r="E1626" i="5" s="1"/>
  <c r="F1626" i="5"/>
  <c r="J1626" i="5" s="1"/>
  <c r="G1626" i="5"/>
  <c r="H1626" i="5"/>
  <c r="A1627" i="5"/>
  <c r="B1627" i="5"/>
  <c r="D1627" i="5"/>
  <c r="E1627" i="5" s="1"/>
  <c r="F1627" i="5"/>
  <c r="J1627" i="5" s="1"/>
  <c r="G1627" i="5"/>
  <c r="H1627" i="5"/>
  <c r="A1628" i="5"/>
  <c r="B1628" i="5"/>
  <c r="D1628" i="5"/>
  <c r="E1628" i="5" s="1"/>
  <c r="F1628" i="5"/>
  <c r="J1628" i="5" s="1"/>
  <c r="G1628" i="5"/>
  <c r="H1628" i="5"/>
  <c r="A1629" i="5"/>
  <c r="B1629" i="5"/>
  <c r="D1629" i="5"/>
  <c r="E1629" i="5" s="1"/>
  <c r="F1629" i="5"/>
  <c r="J1629" i="5" s="1"/>
  <c r="G1629" i="5"/>
  <c r="H1629" i="5"/>
  <c r="A1630" i="5"/>
  <c r="B1630" i="5"/>
  <c r="D1630" i="5"/>
  <c r="E1630" i="5" s="1"/>
  <c r="F1630" i="5"/>
  <c r="J1630" i="5" s="1"/>
  <c r="G1630" i="5"/>
  <c r="H1630" i="5"/>
  <c r="A1631" i="5"/>
  <c r="B1631" i="5"/>
  <c r="D1631" i="5"/>
  <c r="E1631" i="5" s="1"/>
  <c r="F1631" i="5"/>
  <c r="J1631" i="5" s="1"/>
  <c r="G1631" i="5"/>
  <c r="H1631" i="5"/>
  <c r="A1632" i="5"/>
  <c r="B1632" i="5"/>
  <c r="D1632" i="5"/>
  <c r="E1632" i="5" s="1"/>
  <c r="F1632" i="5"/>
  <c r="J1632" i="5" s="1"/>
  <c r="G1632" i="5"/>
  <c r="H1632" i="5"/>
  <c r="A1633" i="5"/>
  <c r="B1633" i="5"/>
  <c r="D1633" i="5"/>
  <c r="E1633" i="5" s="1"/>
  <c r="F1633" i="5"/>
  <c r="J1633" i="5" s="1"/>
  <c r="G1633" i="5"/>
  <c r="H1633" i="5"/>
  <c r="A1634" i="5"/>
  <c r="B1634" i="5"/>
  <c r="D1634" i="5"/>
  <c r="E1634" i="5" s="1"/>
  <c r="F1634" i="5"/>
  <c r="J1634" i="5" s="1"/>
  <c r="G1634" i="5"/>
  <c r="H1634" i="5"/>
  <c r="A1635" i="5"/>
  <c r="B1635" i="5"/>
  <c r="D1635" i="5"/>
  <c r="E1635" i="5" s="1"/>
  <c r="F1635" i="5"/>
  <c r="J1635" i="5" s="1"/>
  <c r="G1635" i="5"/>
  <c r="H1635" i="5"/>
  <c r="A1636" i="5"/>
  <c r="B1636" i="5"/>
  <c r="D1636" i="5"/>
  <c r="E1636" i="5" s="1"/>
  <c r="F1636" i="5"/>
  <c r="J1636" i="5" s="1"/>
  <c r="G1636" i="5"/>
  <c r="H1636" i="5"/>
  <c r="A1637" i="5"/>
  <c r="B1637" i="5"/>
  <c r="D1637" i="5"/>
  <c r="E1637" i="5" s="1"/>
  <c r="F1637" i="5"/>
  <c r="J1637" i="5" s="1"/>
  <c r="G1637" i="5"/>
  <c r="H1637" i="5"/>
  <c r="A1638" i="5"/>
  <c r="B1638" i="5"/>
  <c r="D1638" i="5"/>
  <c r="E1638" i="5" s="1"/>
  <c r="F1638" i="5"/>
  <c r="J1638" i="5" s="1"/>
  <c r="G1638" i="5"/>
  <c r="H1638" i="5"/>
  <c r="A1639" i="5"/>
  <c r="B1639" i="5"/>
  <c r="D1639" i="5"/>
  <c r="E1639" i="5" s="1"/>
  <c r="F1639" i="5"/>
  <c r="J1639" i="5" s="1"/>
  <c r="G1639" i="5"/>
  <c r="H1639" i="5"/>
  <c r="A1640" i="5"/>
  <c r="B1640" i="5"/>
  <c r="D1640" i="5"/>
  <c r="E1640" i="5" s="1"/>
  <c r="F1640" i="5"/>
  <c r="J1640" i="5" s="1"/>
  <c r="G1640" i="5"/>
  <c r="H1640" i="5"/>
  <c r="A1641" i="5"/>
  <c r="B1641" i="5"/>
  <c r="D1641" i="5"/>
  <c r="E1641" i="5" s="1"/>
  <c r="F1641" i="5"/>
  <c r="J1641" i="5" s="1"/>
  <c r="G1641" i="5"/>
  <c r="H1641" i="5"/>
  <c r="A1642" i="5"/>
  <c r="B1642" i="5"/>
  <c r="D1642" i="5"/>
  <c r="E1642" i="5" s="1"/>
  <c r="F1642" i="5"/>
  <c r="J1642" i="5" s="1"/>
  <c r="G1642" i="5"/>
  <c r="H1642" i="5"/>
  <c r="A1643" i="5"/>
  <c r="B1643" i="5"/>
  <c r="D1643" i="5"/>
  <c r="E1643" i="5" s="1"/>
  <c r="F1643" i="5"/>
  <c r="J1643" i="5" s="1"/>
  <c r="G1643" i="5"/>
  <c r="H1643" i="5"/>
  <c r="A1644" i="5"/>
  <c r="B1644" i="5"/>
  <c r="D1644" i="5"/>
  <c r="E1644" i="5" s="1"/>
  <c r="F1644" i="5"/>
  <c r="J1644" i="5" s="1"/>
  <c r="G1644" i="5"/>
  <c r="H1644" i="5"/>
  <c r="A1645" i="5"/>
  <c r="B1645" i="5"/>
  <c r="D1645" i="5"/>
  <c r="E1645" i="5" s="1"/>
  <c r="F1645" i="5"/>
  <c r="J1645" i="5" s="1"/>
  <c r="G1645" i="5"/>
  <c r="H1645" i="5"/>
  <c r="A1646" i="5"/>
  <c r="B1646" i="5"/>
  <c r="D1646" i="5"/>
  <c r="E1646" i="5" s="1"/>
  <c r="F1646" i="5"/>
  <c r="J1646" i="5" s="1"/>
  <c r="G1646" i="5"/>
  <c r="H1646" i="5"/>
  <c r="A1647" i="5"/>
  <c r="B1647" i="5"/>
  <c r="D1647" i="5"/>
  <c r="E1647" i="5" s="1"/>
  <c r="F1647" i="5"/>
  <c r="J1647" i="5" s="1"/>
  <c r="G1647" i="5"/>
  <c r="H1647" i="5"/>
  <c r="A1648" i="5"/>
  <c r="B1648" i="5"/>
  <c r="D1648" i="5"/>
  <c r="E1648" i="5" s="1"/>
  <c r="F1648" i="5"/>
  <c r="J1648" i="5" s="1"/>
  <c r="G1648" i="5"/>
  <c r="H1648" i="5"/>
  <c r="A1649" i="5"/>
  <c r="B1649" i="5"/>
  <c r="D1649" i="5"/>
  <c r="E1649" i="5" s="1"/>
  <c r="F1649" i="5"/>
  <c r="J1649" i="5" s="1"/>
  <c r="G1649" i="5"/>
  <c r="H1649" i="5"/>
  <c r="A1650" i="5"/>
  <c r="B1650" i="5"/>
  <c r="D1650" i="5"/>
  <c r="E1650" i="5" s="1"/>
  <c r="F1650" i="5"/>
  <c r="J1650" i="5" s="1"/>
  <c r="G1650" i="5"/>
  <c r="H1650" i="5"/>
  <c r="A1651" i="5"/>
  <c r="B1651" i="5"/>
  <c r="D1651" i="5"/>
  <c r="E1651" i="5" s="1"/>
  <c r="F1651" i="5"/>
  <c r="J1651" i="5" s="1"/>
  <c r="G1651" i="5"/>
  <c r="H1651" i="5"/>
  <c r="A1652" i="5"/>
  <c r="B1652" i="5"/>
  <c r="D1652" i="5"/>
  <c r="E1652" i="5" s="1"/>
  <c r="F1652" i="5"/>
  <c r="J1652" i="5" s="1"/>
  <c r="G1652" i="5"/>
  <c r="H1652" i="5"/>
  <c r="A1653" i="5"/>
  <c r="B1653" i="5"/>
  <c r="D1653" i="5"/>
  <c r="E1653" i="5" s="1"/>
  <c r="F1653" i="5"/>
  <c r="J1653" i="5" s="1"/>
  <c r="G1653" i="5"/>
  <c r="H1653" i="5"/>
  <c r="A1654" i="5"/>
  <c r="B1654" i="5"/>
  <c r="D1654" i="5"/>
  <c r="E1654" i="5" s="1"/>
  <c r="F1654" i="5"/>
  <c r="J1654" i="5" s="1"/>
  <c r="G1654" i="5"/>
  <c r="H1654" i="5"/>
  <c r="A1655" i="5"/>
  <c r="B1655" i="5"/>
  <c r="D1655" i="5"/>
  <c r="E1655" i="5" s="1"/>
  <c r="F1655" i="5"/>
  <c r="J1655" i="5" s="1"/>
  <c r="G1655" i="5"/>
  <c r="H1655" i="5"/>
  <c r="A1656" i="5"/>
  <c r="B1656" i="5"/>
  <c r="D1656" i="5"/>
  <c r="E1656" i="5" s="1"/>
  <c r="F1656" i="5"/>
  <c r="J1656" i="5" s="1"/>
  <c r="G1656" i="5"/>
  <c r="H1656" i="5"/>
  <c r="A1657" i="5"/>
  <c r="B1657" i="5"/>
  <c r="D1657" i="5"/>
  <c r="E1657" i="5" s="1"/>
  <c r="F1657" i="5"/>
  <c r="J1657" i="5" s="1"/>
  <c r="G1657" i="5"/>
  <c r="H1657" i="5"/>
  <c r="A1658" i="5"/>
  <c r="B1658" i="5"/>
  <c r="D1658" i="5"/>
  <c r="E1658" i="5" s="1"/>
  <c r="F1658" i="5"/>
  <c r="J1658" i="5" s="1"/>
  <c r="G1658" i="5"/>
  <c r="H1658" i="5"/>
  <c r="A1659" i="5"/>
  <c r="B1659" i="5"/>
  <c r="D1659" i="5"/>
  <c r="E1659" i="5" s="1"/>
  <c r="F1659" i="5"/>
  <c r="J1659" i="5" s="1"/>
  <c r="G1659" i="5"/>
  <c r="H1659" i="5"/>
  <c r="A1660" i="5"/>
  <c r="B1660" i="5"/>
  <c r="D1660" i="5"/>
  <c r="E1660" i="5" s="1"/>
  <c r="F1660" i="5"/>
  <c r="J1660" i="5" s="1"/>
  <c r="G1660" i="5"/>
  <c r="H1660" i="5"/>
  <c r="A1661" i="5"/>
  <c r="B1661" i="5"/>
  <c r="D1661" i="5"/>
  <c r="E1661" i="5" s="1"/>
  <c r="F1661" i="5"/>
  <c r="J1661" i="5" s="1"/>
  <c r="G1661" i="5"/>
  <c r="H1661" i="5"/>
  <c r="A1662" i="5"/>
  <c r="B1662" i="5"/>
  <c r="D1662" i="5"/>
  <c r="E1662" i="5" s="1"/>
  <c r="F1662" i="5"/>
  <c r="J1662" i="5" s="1"/>
  <c r="G1662" i="5"/>
  <c r="H1662" i="5"/>
  <c r="A1663" i="5"/>
  <c r="B1663" i="5"/>
  <c r="D1663" i="5"/>
  <c r="E1663" i="5" s="1"/>
  <c r="F1663" i="5"/>
  <c r="J1663" i="5" s="1"/>
  <c r="G1663" i="5"/>
  <c r="H1663" i="5"/>
  <c r="A1664" i="5"/>
  <c r="B1664" i="5"/>
  <c r="D1664" i="5"/>
  <c r="E1664" i="5" s="1"/>
  <c r="F1664" i="5"/>
  <c r="J1664" i="5" s="1"/>
  <c r="G1664" i="5"/>
  <c r="H1664" i="5"/>
  <c r="A1665" i="5"/>
  <c r="B1665" i="5"/>
  <c r="D1665" i="5"/>
  <c r="E1665" i="5" s="1"/>
  <c r="F1665" i="5"/>
  <c r="J1665" i="5" s="1"/>
  <c r="G1665" i="5"/>
  <c r="H1665" i="5"/>
  <c r="A1666" i="5"/>
  <c r="B1666" i="5"/>
  <c r="D1666" i="5"/>
  <c r="E1666" i="5" s="1"/>
  <c r="F1666" i="5"/>
  <c r="J1666" i="5" s="1"/>
  <c r="G1666" i="5"/>
  <c r="H1666" i="5"/>
  <c r="A1667" i="5"/>
  <c r="B1667" i="5"/>
  <c r="D1667" i="5"/>
  <c r="E1667" i="5" s="1"/>
  <c r="F1667" i="5"/>
  <c r="J1667" i="5" s="1"/>
  <c r="G1667" i="5"/>
  <c r="H1667" i="5"/>
  <c r="A1668" i="5"/>
  <c r="B1668" i="5"/>
  <c r="D1668" i="5"/>
  <c r="E1668" i="5" s="1"/>
  <c r="F1668" i="5"/>
  <c r="J1668" i="5" s="1"/>
  <c r="G1668" i="5"/>
  <c r="H1668" i="5"/>
  <c r="A1669" i="5"/>
  <c r="B1669" i="5"/>
  <c r="D1669" i="5"/>
  <c r="E1669" i="5" s="1"/>
  <c r="F1669" i="5"/>
  <c r="J1669" i="5" s="1"/>
  <c r="G1669" i="5"/>
  <c r="H1669" i="5"/>
  <c r="A1670" i="5"/>
  <c r="B1670" i="5"/>
  <c r="D1670" i="5"/>
  <c r="E1670" i="5" s="1"/>
  <c r="F1670" i="5"/>
  <c r="J1670" i="5" s="1"/>
  <c r="G1670" i="5"/>
  <c r="H1670" i="5"/>
  <c r="A1671" i="5"/>
  <c r="B1671" i="5"/>
  <c r="D1671" i="5"/>
  <c r="E1671" i="5" s="1"/>
  <c r="F1671" i="5"/>
  <c r="J1671" i="5" s="1"/>
  <c r="G1671" i="5"/>
  <c r="H1671" i="5"/>
  <c r="A1672" i="5"/>
  <c r="B1672" i="5"/>
  <c r="D1672" i="5"/>
  <c r="E1672" i="5" s="1"/>
  <c r="F1672" i="5"/>
  <c r="J1672" i="5" s="1"/>
  <c r="G1672" i="5"/>
  <c r="H1672" i="5"/>
  <c r="A1673" i="5"/>
  <c r="B1673" i="5"/>
  <c r="D1673" i="5"/>
  <c r="E1673" i="5" s="1"/>
  <c r="F1673" i="5"/>
  <c r="J1673" i="5" s="1"/>
  <c r="G1673" i="5"/>
  <c r="H1673" i="5"/>
  <c r="A1674" i="5"/>
  <c r="B1674" i="5"/>
  <c r="D1674" i="5"/>
  <c r="E1674" i="5" s="1"/>
  <c r="F1674" i="5"/>
  <c r="J1674" i="5" s="1"/>
  <c r="G1674" i="5"/>
  <c r="H1674" i="5"/>
  <c r="A1675" i="5"/>
  <c r="B1675" i="5"/>
  <c r="D1675" i="5"/>
  <c r="E1675" i="5" s="1"/>
  <c r="F1675" i="5"/>
  <c r="J1675" i="5" s="1"/>
  <c r="G1675" i="5"/>
  <c r="H1675" i="5"/>
  <c r="A1676" i="5"/>
  <c r="B1676" i="5"/>
  <c r="D1676" i="5"/>
  <c r="E1676" i="5" s="1"/>
  <c r="F1676" i="5"/>
  <c r="J1676" i="5" s="1"/>
  <c r="G1676" i="5"/>
  <c r="H1676" i="5"/>
  <c r="A1677" i="5"/>
  <c r="B1677" i="5"/>
  <c r="D1677" i="5"/>
  <c r="E1677" i="5" s="1"/>
  <c r="F1677" i="5"/>
  <c r="J1677" i="5" s="1"/>
  <c r="G1677" i="5"/>
  <c r="H1677" i="5"/>
  <c r="A1678" i="5"/>
  <c r="B1678" i="5"/>
  <c r="D1678" i="5"/>
  <c r="E1678" i="5" s="1"/>
  <c r="F1678" i="5"/>
  <c r="J1678" i="5" s="1"/>
  <c r="G1678" i="5"/>
  <c r="H1678" i="5"/>
  <c r="A1679" i="5"/>
  <c r="B1679" i="5"/>
  <c r="D1679" i="5"/>
  <c r="E1679" i="5" s="1"/>
  <c r="F1679" i="5"/>
  <c r="J1679" i="5" s="1"/>
  <c r="G1679" i="5"/>
  <c r="H1679" i="5"/>
  <c r="A1680" i="5"/>
  <c r="B1680" i="5"/>
  <c r="D1680" i="5"/>
  <c r="E1680" i="5" s="1"/>
  <c r="F1680" i="5"/>
  <c r="J1680" i="5" s="1"/>
  <c r="G1680" i="5"/>
  <c r="H1680" i="5"/>
  <c r="A1681" i="5"/>
  <c r="B1681" i="5"/>
  <c r="D1681" i="5"/>
  <c r="E1681" i="5" s="1"/>
  <c r="F1681" i="5"/>
  <c r="J1681" i="5" s="1"/>
  <c r="G1681" i="5"/>
  <c r="H1681" i="5"/>
  <c r="A1682" i="5"/>
  <c r="B1682" i="5"/>
  <c r="D1682" i="5"/>
  <c r="E1682" i="5" s="1"/>
  <c r="F1682" i="5"/>
  <c r="J1682" i="5" s="1"/>
  <c r="G1682" i="5"/>
  <c r="H1682" i="5"/>
  <c r="A1683" i="5"/>
  <c r="B1683" i="5"/>
  <c r="D1683" i="5"/>
  <c r="E1683" i="5" s="1"/>
  <c r="F1683" i="5"/>
  <c r="J1683" i="5" s="1"/>
  <c r="G1683" i="5"/>
  <c r="H1683" i="5"/>
  <c r="A1684" i="5"/>
  <c r="B1684" i="5"/>
  <c r="D1684" i="5"/>
  <c r="E1684" i="5" s="1"/>
  <c r="F1684" i="5"/>
  <c r="J1684" i="5" s="1"/>
  <c r="G1684" i="5"/>
  <c r="H1684" i="5"/>
  <c r="A1685" i="5"/>
  <c r="B1685" i="5"/>
  <c r="D1685" i="5"/>
  <c r="E1685" i="5" s="1"/>
  <c r="F1685" i="5"/>
  <c r="J1685" i="5" s="1"/>
  <c r="G1685" i="5"/>
  <c r="H1685" i="5"/>
  <c r="A1686" i="5"/>
  <c r="B1686" i="5"/>
  <c r="D1686" i="5"/>
  <c r="E1686" i="5" s="1"/>
  <c r="F1686" i="5"/>
  <c r="J1686" i="5" s="1"/>
  <c r="G1686" i="5"/>
  <c r="H1686" i="5"/>
  <c r="A1687" i="5"/>
  <c r="B1687" i="5"/>
  <c r="D1687" i="5"/>
  <c r="E1687" i="5" s="1"/>
  <c r="F1687" i="5"/>
  <c r="J1687" i="5" s="1"/>
  <c r="G1687" i="5"/>
  <c r="H1687" i="5"/>
  <c r="A1688" i="5"/>
  <c r="B1688" i="5"/>
  <c r="D1688" i="5"/>
  <c r="E1688" i="5" s="1"/>
  <c r="F1688" i="5"/>
  <c r="J1688" i="5" s="1"/>
  <c r="G1688" i="5"/>
  <c r="H1688" i="5"/>
  <c r="A1689" i="5"/>
  <c r="B1689" i="5"/>
  <c r="D1689" i="5"/>
  <c r="E1689" i="5" s="1"/>
  <c r="F1689" i="5"/>
  <c r="J1689" i="5" s="1"/>
  <c r="G1689" i="5"/>
  <c r="H1689" i="5"/>
  <c r="A1690" i="5"/>
  <c r="B1690" i="5"/>
  <c r="D1690" i="5"/>
  <c r="E1690" i="5" s="1"/>
  <c r="F1690" i="5"/>
  <c r="J1690" i="5" s="1"/>
  <c r="G1690" i="5"/>
  <c r="H1690" i="5"/>
  <c r="A1691" i="5"/>
  <c r="B1691" i="5"/>
  <c r="D1691" i="5"/>
  <c r="E1691" i="5" s="1"/>
  <c r="F1691" i="5"/>
  <c r="J1691" i="5" s="1"/>
  <c r="G1691" i="5"/>
  <c r="H1691" i="5"/>
  <c r="A1692" i="5"/>
  <c r="B1692" i="5"/>
  <c r="D1692" i="5"/>
  <c r="E1692" i="5" s="1"/>
  <c r="F1692" i="5"/>
  <c r="J1692" i="5" s="1"/>
  <c r="G1692" i="5"/>
  <c r="H1692" i="5"/>
  <c r="A1693" i="5"/>
  <c r="B1693" i="5"/>
  <c r="D1693" i="5"/>
  <c r="E1693" i="5" s="1"/>
  <c r="F1693" i="5"/>
  <c r="J1693" i="5" s="1"/>
  <c r="G1693" i="5"/>
  <c r="H1693" i="5"/>
  <c r="A1694" i="5"/>
  <c r="B1694" i="5"/>
  <c r="D1694" i="5"/>
  <c r="E1694" i="5" s="1"/>
  <c r="F1694" i="5"/>
  <c r="J1694" i="5" s="1"/>
  <c r="G1694" i="5"/>
  <c r="H1694" i="5"/>
  <c r="A1695" i="5"/>
  <c r="B1695" i="5"/>
  <c r="D1695" i="5"/>
  <c r="E1695" i="5" s="1"/>
  <c r="F1695" i="5"/>
  <c r="J1695" i="5" s="1"/>
  <c r="G1695" i="5"/>
  <c r="H1695" i="5"/>
  <c r="A1696" i="5"/>
  <c r="B1696" i="5"/>
  <c r="D1696" i="5"/>
  <c r="E1696" i="5" s="1"/>
  <c r="F1696" i="5"/>
  <c r="J1696" i="5" s="1"/>
  <c r="G1696" i="5"/>
  <c r="H1696" i="5"/>
  <c r="A1697" i="5"/>
  <c r="B1697" i="5"/>
  <c r="D1697" i="5"/>
  <c r="E1697" i="5" s="1"/>
  <c r="F1697" i="5"/>
  <c r="J1697" i="5" s="1"/>
  <c r="G1697" i="5"/>
  <c r="H1697" i="5"/>
  <c r="A1698" i="5"/>
  <c r="B1698" i="5"/>
  <c r="D1698" i="5"/>
  <c r="E1698" i="5" s="1"/>
  <c r="F1698" i="5"/>
  <c r="J1698" i="5" s="1"/>
  <c r="G1698" i="5"/>
  <c r="H1698" i="5"/>
  <c r="A1699" i="5"/>
  <c r="B1699" i="5"/>
  <c r="D1699" i="5"/>
  <c r="E1699" i="5" s="1"/>
  <c r="F1699" i="5"/>
  <c r="J1699" i="5" s="1"/>
  <c r="G1699" i="5"/>
  <c r="H1699" i="5"/>
  <c r="A1700" i="5"/>
  <c r="B1700" i="5"/>
  <c r="D1700" i="5"/>
  <c r="E1700" i="5" s="1"/>
  <c r="F1700" i="5"/>
  <c r="J1700" i="5" s="1"/>
  <c r="G1700" i="5"/>
  <c r="H1700" i="5"/>
  <c r="A1701" i="5"/>
  <c r="B1701" i="5"/>
  <c r="D1701" i="5"/>
  <c r="E1701" i="5" s="1"/>
  <c r="F1701" i="5"/>
  <c r="J1701" i="5" s="1"/>
  <c r="G1701" i="5"/>
  <c r="H1701" i="5"/>
  <c r="A1702" i="5"/>
  <c r="B1702" i="5"/>
  <c r="D1702" i="5"/>
  <c r="E1702" i="5" s="1"/>
  <c r="F1702" i="5"/>
  <c r="J1702" i="5" s="1"/>
  <c r="G1702" i="5"/>
  <c r="H1702" i="5"/>
  <c r="A1703" i="5"/>
  <c r="B1703" i="5"/>
  <c r="D1703" i="5"/>
  <c r="E1703" i="5" s="1"/>
  <c r="F1703" i="5"/>
  <c r="J1703" i="5" s="1"/>
  <c r="G1703" i="5"/>
  <c r="H1703" i="5"/>
  <c r="A1704" i="5"/>
  <c r="B1704" i="5"/>
  <c r="D1704" i="5"/>
  <c r="E1704" i="5" s="1"/>
  <c r="F1704" i="5"/>
  <c r="J1704" i="5" s="1"/>
  <c r="G1704" i="5"/>
  <c r="H1704" i="5"/>
  <c r="A1705" i="5"/>
  <c r="B1705" i="5"/>
  <c r="D1705" i="5"/>
  <c r="E1705" i="5" s="1"/>
  <c r="F1705" i="5"/>
  <c r="J1705" i="5" s="1"/>
  <c r="G1705" i="5"/>
  <c r="H1705" i="5"/>
  <c r="A1706" i="5"/>
  <c r="B1706" i="5"/>
  <c r="D1706" i="5"/>
  <c r="E1706" i="5" s="1"/>
  <c r="F1706" i="5"/>
  <c r="J1706" i="5" s="1"/>
  <c r="G1706" i="5"/>
  <c r="H1706" i="5"/>
  <c r="A1707" i="5"/>
  <c r="B1707" i="5"/>
  <c r="D1707" i="5"/>
  <c r="E1707" i="5" s="1"/>
  <c r="F1707" i="5"/>
  <c r="J1707" i="5" s="1"/>
  <c r="G1707" i="5"/>
  <c r="H1707" i="5"/>
  <c r="A1708" i="5"/>
  <c r="B1708" i="5"/>
  <c r="D1708" i="5"/>
  <c r="E1708" i="5" s="1"/>
  <c r="F1708" i="5"/>
  <c r="J1708" i="5" s="1"/>
  <c r="G1708" i="5"/>
  <c r="H1708" i="5"/>
  <c r="A1709" i="5"/>
  <c r="B1709" i="5"/>
  <c r="D1709" i="5"/>
  <c r="E1709" i="5" s="1"/>
  <c r="F1709" i="5"/>
  <c r="J1709" i="5" s="1"/>
  <c r="G1709" i="5"/>
  <c r="H1709" i="5"/>
  <c r="A1710" i="5"/>
  <c r="B1710" i="5"/>
  <c r="D1710" i="5"/>
  <c r="E1710" i="5" s="1"/>
  <c r="F1710" i="5"/>
  <c r="J1710" i="5" s="1"/>
  <c r="G1710" i="5"/>
  <c r="H1710" i="5"/>
  <c r="A1711" i="5"/>
  <c r="B1711" i="5"/>
  <c r="D1711" i="5"/>
  <c r="E1711" i="5" s="1"/>
  <c r="F1711" i="5"/>
  <c r="J1711" i="5" s="1"/>
  <c r="G1711" i="5"/>
  <c r="H1711" i="5"/>
  <c r="A1712" i="5"/>
  <c r="B1712" i="5"/>
  <c r="D1712" i="5"/>
  <c r="E1712" i="5" s="1"/>
  <c r="F1712" i="5"/>
  <c r="J1712" i="5" s="1"/>
  <c r="G1712" i="5"/>
  <c r="H1712" i="5"/>
  <c r="A1713" i="5"/>
  <c r="B1713" i="5"/>
  <c r="D1713" i="5"/>
  <c r="E1713" i="5" s="1"/>
  <c r="F1713" i="5"/>
  <c r="J1713" i="5" s="1"/>
  <c r="G1713" i="5"/>
  <c r="H1713" i="5"/>
  <c r="A1714" i="5"/>
  <c r="B1714" i="5"/>
  <c r="D1714" i="5"/>
  <c r="E1714" i="5" s="1"/>
  <c r="F1714" i="5"/>
  <c r="J1714" i="5" s="1"/>
  <c r="G1714" i="5"/>
  <c r="H1714" i="5"/>
  <c r="A1715" i="5"/>
  <c r="B1715" i="5"/>
  <c r="D1715" i="5"/>
  <c r="E1715" i="5" s="1"/>
  <c r="F1715" i="5"/>
  <c r="J1715" i="5" s="1"/>
  <c r="G1715" i="5"/>
  <c r="H1715" i="5"/>
  <c r="A1716" i="5"/>
  <c r="B1716" i="5"/>
  <c r="D1716" i="5"/>
  <c r="E1716" i="5" s="1"/>
  <c r="F1716" i="5"/>
  <c r="J1716" i="5" s="1"/>
  <c r="G1716" i="5"/>
  <c r="H1716" i="5"/>
  <c r="A1717" i="5"/>
  <c r="B1717" i="5"/>
  <c r="D1717" i="5"/>
  <c r="E1717" i="5" s="1"/>
  <c r="F1717" i="5"/>
  <c r="J1717" i="5" s="1"/>
  <c r="G1717" i="5"/>
  <c r="H1717" i="5"/>
  <c r="A1718" i="5"/>
  <c r="B1718" i="5"/>
  <c r="D1718" i="5"/>
  <c r="E1718" i="5" s="1"/>
  <c r="F1718" i="5"/>
  <c r="J1718" i="5" s="1"/>
  <c r="G1718" i="5"/>
  <c r="H1718" i="5"/>
  <c r="A1719" i="5"/>
  <c r="B1719" i="5"/>
  <c r="D1719" i="5"/>
  <c r="E1719" i="5" s="1"/>
  <c r="F1719" i="5"/>
  <c r="J1719" i="5" s="1"/>
  <c r="G1719" i="5"/>
  <c r="H1719" i="5"/>
  <c r="A1720" i="5"/>
  <c r="B1720" i="5"/>
  <c r="D1720" i="5"/>
  <c r="E1720" i="5" s="1"/>
  <c r="F1720" i="5"/>
  <c r="J1720" i="5" s="1"/>
  <c r="G1720" i="5"/>
  <c r="H1720" i="5"/>
  <c r="A1721" i="5"/>
  <c r="B1721" i="5"/>
  <c r="D1721" i="5"/>
  <c r="E1721" i="5" s="1"/>
  <c r="F1721" i="5"/>
  <c r="J1721" i="5" s="1"/>
  <c r="G1721" i="5"/>
  <c r="H1721" i="5"/>
  <c r="A1722" i="5"/>
  <c r="B1722" i="5"/>
  <c r="D1722" i="5"/>
  <c r="E1722" i="5" s="1"/>
  <c r="F1722" i="5"/>
  <c r="J1722" i="5" s="1"/>
  <c r="G1722" i="5"/>
  <c r="H1722" i="5"/>
  <c r="A1723" i="5"/>
  <c r="B1723" i="5"/>
  <c r="D1723" i="5"/>
  <c r="E1723" i="5" s="1"/>
  <c r="F1723" i="5"/>
  <c r="J1723" i="5" s="1"/>
  <c r="G1723" i="5"/>
  <c r="H1723" i="5"/>
  <c r="A1724" i="5"/>
  <c r="B1724" i="5"/>
  <c r="D1724" i="5"/>
  <c r="E1724" i="5" s="1"/>
  <c r="F1724" i="5"/>
  <c r="J1724" i="5" s="1"/>
  <c r="G1724" i="5"/>
  <c r="H1724" i="5"/>
  <c r="A1725" i="5"/>
  <c r="B1725" i="5"/>
  <c r="D1725" i="5"/>
  <c r="E1725" i="5" s="1"/>
  <c r="F1725" i="5"/>
  <c r="J1725" i="5" s="1"/>
  <c r="G1725" i="5"/>
  <c r="H1725" i="5"/>
  <c r="A1726" i="5"/>
  <c r="B1726" i="5"/>
  <c r="D1726" i="5"/>
  <c r="E1726" i="5" s="1"/>
  <c r="F1726" i="5"/>
  <c r="J1726" i="5" s="1"/>
  <c r="G1726" i="5"/>
  <c r="H1726" i="5"/>
  <c r="A1727" i="5"/>
  <c r="B1727" i="5"/>
  <c r="D1727" i="5"/>
  <c r="E1727" i="5" s="1"/>
  <c r="F1727" i="5"/>
  <c r="J1727" i="5" s="1"/>
  <c r="G1727" i="5"/>
  <c r="H1727" i="5"/>
  <c r="A1728" i="5"/>
  <c r="B1728" i="5"/>
  <c r="D1728" i="5"/>
  <c r="E1728" i="5" s="1"/>
  <c r="F1728" i="5"/>
  <c r="J1728" i="5" s="1"/>
  <c r="G1728" i="5"/>
  <c r="H1728" i="5"/>
  <c r="A1729" i="5"/>
  <c r="B1729" i="5"/>
  <c r="D1729" i="5"/>
  <c r="E1729" i="5" s="1"/>
  <c r="F1729" i="5"/>
  <c r="J1729" i="5" s="1"/>
  <c r="G1729" i="5"/>
  <c r="H1729" i="5"/>
  <c r="A1730" i="5"/>
  <c r="B1730" i="5"/>
  <c r="D1730" i="5"/>
  <c r="E1730" i="5" s="1"/>
  <c r="F1730" i="5"/>
  <c r="J1730" i="5" s="1"/>
  <c r="G1730" i="5"/>
  <c r="H1730" i="5"/>
  <c r="A1731" i="5"/>
  <c r="B1731" i="5"/>
  <c r="D1731" i="5"/>
  <c r="E1731" i="5" s="1"/>
  <c r="F1731" i="5"/>
  <c r="J1731" i="5" s="1"/>
  <c r="G1731" i="5"/>
  <c r="H1731" i="5"/>
  <c r="A1732" i="5"/>
  <c r="B1732" i="5"/>
  <c r="D1732" i="5"/>
  <c r="E1732" i="5" s="1"/>
  <c r="F1732" i="5"/>
  <c r="J1732" i="5" s="1"/>
  <c r="G1732" i="5"/>
  <c r="H1732" i="5"/>
  <c r="A1733" i="5"/>
  <c r="B1733" i="5"/>
  <c r="D1733" i="5"/>
  <c r="E1733" i="5" s="1"/>
  <c r="F1733" i="5"/>
  <c r="J1733" i="5" s="1"/>
  <c r="G1733" i="5"/>
  <c r="H1733" i="5"/>
  <c r="A1734" i="5"/>
  <c r="B1734" i="5"/>
  <c r="D1734" i="5"/>
  <c r="E1734" i="5" s="1"/>
  <c r="F1734" i="5"/>
  <c r="J1734" i="5" s="1"/>
  <c r="G1734" i="5"/>
  <c r="H1734" i="5"/>
  <c r="A1735" i="5"/>
  <c r="B1735" i="5"/>
  <c r="D1735" i="5"/>
  <c r="E1735" i="5" s="1"/>
  <c r="F1735" i="5"/>
  <c r="J1735" i="5" s="1"/>
  <c r="G1735" i="5"/>
  <c r="H1735" i="5"/>
  <c r="A1736" i="5"/>
  <c r="B1736" i="5"/>
  <c r="D1736" i="5"/>
  <c r="E1736" i="5" s="1"/>
  <c r="F1736" i="5"/>
  <c r="J1736" i="5" s="1"/>
  <c r="G1736" i="5"/>
  <c r="H1736" i="5"/>
  <c r="A1737" i="5"/>
  <c r="B1737" i="5"/>
  <c r="D1737" i="5"/>
  <c r="E1737" i="5" s="1"/>
  <c r="F1737" i="5"/>
  <c r="J1737" i="5" s="1"/>
  <c r="G1737" i="5"/>
  <c r="H1737" i="5"/>
  <c r="A1738" i="5"/>
  <c r="B1738" i="5"/>
  <c r="D1738" i="5"/>
  <c r="E1738" i="5" s="1"/>
  <c r="F1738" i="5"/>
  <c r="J1738" i="5" s="1"/>
  <c r="G1738" i="5"/>
  <c r="H1738" i="5"/>
  <c r="A1739" i="5"/>
  <c r="B1739" i="5"/>
  <c r="D1739" i="5"/>
  <c r="E1739" i="5" s="1"/>
  <c r="F1739" i="5"/>
  <c r="J1739" i="5" s="1"/>
  <c r="G1739" i="5"/>
  <c r="H1739" i="5"/>
  <c r="A1740" i="5"/>
  <c r="B1740" i="5"/>
  <c r="D1740" i="5"/>
  <c r="E1740" i="5" s="1"/>
  <c r="F1740" i="5"/>
  <c r="J1740" i="5" s="1"/>
  <c r="G1740" i="5"/>
  <c r="H1740" i="5"/>
  <c r="A1741" i="5"/>
  <c r="B1741" i="5"/>
  <c r="D1741" i="5"/>
  <c r="E1741" i="5" s="1"/>
  <c r="F1741" i="5"/>
  <c r="J1741" i="5" s="1"/>
  <c r="G1741" i="5"/>
  <c r="H1741" i="5"/>
  <c r="A1742" i="5"/>
  <c r="B1742" i="5"/>
  <c r="D1742" i="5"/>
  <c r="E1742" i="5" s="1"/>
  <c r="F1742" i="5"/>
  <c r="J1742" i="5" s="1"/>
  <c r="G1742" i="5"/>
  <c r="H1742" i="5"/>
  <c r="A1743" i="5"/>
  <c r="B1743" i="5"/>
  <c r="D1743" i="5"/>
  <c r="E1743" i="5" s="1"/>
  <c r="F1743" i="5"/>
  <c r="J1743" i="5" s="1"/>
  <c r="G1743" i="5"/>
  <c r="H1743" i="5"/>
  <c r="A1744" i="5"/>
  <c r="B1744" i="5"/>
  <c r="D1744" i="5"/>
  <c r="E1744" i="5" s="1"/>
  <c r="F1744" i="5"/>
  <c r="J1744" i="5" s="1"/>
  <c r="G1744" i="5"/>
  <c r="H1744" i="5"/>
  <c r="A1745" i="5"/>
  <c r="B1745" i="5"/>
  <c r="D1745" i="5"/>
  <c r="E1745" i="5" s="1"/>
  <c r="F1745" i="5"/>
  <c r="J1745" i="5" s="1"/>
  <c r="G1745" i="5"/>
  <c r="H1745" i="5"/>
  <c r="A1746" i="5"/>
  <c r="B1746" i="5"/>
  <c r="D1746" i="5"/>
  <c r="E1746" i="5" s="1"/>
  <c r="F1746" i="5"/>
  <c r="J1746" i="5" s="1"/>
  <c r="G1746" i="5"/>
  <c r="H1746" i="5"/>
  <c r="A1747" i="5"/>
  <c r="B1747" i="5"/>
  <c r="D1747" i="5"/>
  <c r="E1747" i="5" s="1"/>
  <c r="F1747" i="5"/>
  <c r="J1747" i="5" s="1"/>
  <c r="G1747" i="5"/>
  <c r="H1747" i="5"/>
  <c r="A1748" i="5"/>
  <c r="B1748" i="5"/>
  <c r="D1748" i="5"/>
  <c r="E1748" i="5" s="1"/>
  <c r="F1748" i="5"/>
  <c r="J1748" i="5" s="1"/>
  <c r="G1748" i="5"/>
  <c r="H1748" i="5"/>
  <c r="A1749" i="5"/>
  <c r="B1749" i="5"/>
  <c r="D1749" i="5"/>
  <c r="E1749" i="5" s="1"/>
  <c r="F1749" i="5"/>
  <c r="J1749" i="5" s="1"/>
  <c r="G1749" i="5"/>
  <c r="H1749" i="5"/>
  <c r="A1750" i="5"/>
  <c r="B1750" i="5"/>
  <c r="D1750" i="5"/>
  <c r="E1750" i="5" s="1"/>
  <c r="F1750" i="5"/>
  <c r="J1750" i="5" s="1"/>
  <c r="G1750" i="5"/>
  <c r="H1750" i="5"/>
  <c r="A1751" i="5"/>
  <c r="B1751" i="5"/>
  <c r="D1751" i="5"/>
  <c r="E1751" i="5" s="1"/>
  <c r="F1751" i="5"/>
  <c r="J1751" i="5" s="1"/>
  <c r="G1751" i="5"/>
  <c r="H1751" i="5"/>
  <c r="A1752" i="5"/>
  <c r="B1752" i="5"/>
  <c r="D1752" i="5"/>
  <c r="E1752" i="5" s="1"/>
  <c r="F1752" i="5"/>
  <c r="J1752" i="5" s="1"/>
  <c r="G1752" i="5"/>
  <c r="H1752" i="5"/>
  <c r="A1753" i="5"/>
  <c r="B1753" i="5"/>
  <c r="D1753" i="5"/>
  <c r="E1753" i="5" s="1"/>
  <c r="F1753" i="5"/>
  <c r="J1753" i="5" s="1"/>
  <c r="G1753" i="5"/>
  <c r="H1753" i="5"/>
  <c r="A1754" i="5"/>
  <c r="B1754" i="5"/>
  <c r="D1754" i="5"/>
  <c r="E1754" i="5" s="1"/>
  <c r="F1754" i="5"/>
  <c r="J1754" i="5" s="1"/>
  <c r="G1754" i="5"/>
  <c r="H1754" i="5"/>
  <c r="A1755" i="5"/>
  <c r="B1755" i="5"/>
  <c r="D1755" i="5"/>
  <c r="E1755" i="5" s="1"/>
  <c r="F1755" i="5"/>
  <c r="J1755" i="5" s="1"/>
  <c r="G1755" i="5"/>
  <c r="H1755" i="5"/>
  <c r="A1756" i="5"/>
  <c r="B1756" i="5"/>
  <c r="D1756" i="5"/>
  <c r="E1756" i="5" s="1"/>
  <c r="F1756" i="5"/>
  <c r="J1756" i="5" s="1"/>
  <c r="G1756" i="5"/>
  <c r="H1756" i="5"/>
  <c r="A1757" i="5"/>
  <c r="B1757" i="5"/>
  <c r="D1757" i="5"/>
  <c r="E1757" i="5" s="1"/>
  <c r="F1757" i="5"/>
  <c r="J1757" i="5" s="1"/>
  <c r="G1757" i="5"/>
  <c r="H1757" i="5"/>
  <c r="A1758" i="5"/>
  <c r="B1758" i="5"/>
  <c r="D1758" i="5"/>
  <c r="E1758" i="5" s="1"/>
  <c r="F1758" i="5"/>
  <c r="J1758" i="5" s="1"/>
  <c r="G1758" i="5"/>
  <c r="H1758" i="5"/>
  <c r="A1759" i="5"/>
  <c r="B1759" i="5"/>
  <c r="D1759" i="5"/>
  <c r="E1759" i="5" s="1"/>
  <c r="F1759" i="5"/>
  <c r="J1759" i="5" s="1"/>
  <c r="G1759" i="5"/>
  <c r="H1759" i="5"/>
  <c r="A1760" i="5"/>
  <c r="B1760" i="5"/>
  <c r="D1760" i="5"/>
  <c r="E1760" i="5" s="1"/>
  <c r="F1760" i="5"/>
  <c r="J1760" i="5" s="1"/>
  <c r="G1760" i="5"/>
  <c r="H1760" i="5"/>
  <c r="A1761" i="5"/>
  <c r="B1761" i="5"/>
  <c r="D1761" i="5"/>
  <c r="E1761" i="5" s="1"/>
  <c r="F1761" i="5"/>
  <c r="J1761" i="5" s="1"/>
  <c r="G1761" i="5"/>
  <c r="H1761" i="5"/>
  <c r="A1762" i="5"/>
  <c r="B1762" i="5"/>
  <c r="D1762" i="5"/>
  <c r="E1762" i="5" s="1"/>
  <c r="F1762" i="5"/>
  <c r="J1762" i="5" s="1"/>
  <c r="G1762" i="5"/>
  <c r="H1762" i="5"/>
  <c r="A1763" i="5"/>
  <c r="B1763" i="5"/>
  <c r="D1763" i="5"/>
  <c r="E1763" i="5" s="1"/>
  <c r="F1763" i="5"/>
  <c r="J1763" i="5" s="1"/>
  <c r="G1763" i="5"/>
  <c r="H1763" i="5"/>
  <c r="A1764" i="5"/>
  <c r="B1764" i="5"/>
  <c r="D1764" i="5"/>
  <c r="E1764" i="5" s="1"/>
  <c r="F1764" i="5"/>
  <c r="J1764" i="5" s="1"/>
  <c r="G1764" i="5"/>
  <c r="H1764" i="5"/>
  <c r="A1765" i="5"/>
  <c r="B1765" i="5"/>
  <c r="D1765" i="5"/>
  <c r="E1765" i="5" s="1"/>
  <c r="F1765" i="5"/>
  <c r="J1765" i="5" s="1"/>
  <c r="G1765" i="5"/>
  <c r="H1765" i="5"/>
  <c r="A1766" i="5"/>
  <c r="B1766" i="5"/>
  <c r="D1766" i="5"/>
  <c r="E1766" i="5" s="1"/>
  <c r="F1766" i="5"/>
  <c r="J1766" i="5" s="1"/>
  <c r="G1766" i="5"/>
  <c r="H1766" i="5"/>
  <c r="A1767" i="5"/>
  <c r="B1767" i="5"/>
  <c r="D1767" i="5"/>
  <c r="E1767" i="5" s="1"/>
  <c r="F1767" i="5"/>
  <c r="J1767" i="5" s="1"/>
  <c r="G1767" i="5"/>
  <c r="H1767" i="5"/>
  <c r="A1768" i="5"/>
  <c r="B1768" i="5"/>
  <c r="D1768" i="5"/>
  <c r="E1768" i="5" s="1"/>
  <c r="F1768" i="5"/>
  <c r="J1768" i="5" s="1"/>
  <c r="G1768" i="5"/>
  <c r="H1768" i="5"/>
  <c r="A1769" i="5"/>
  <c r="B1769" i="5"/>
  <c r="D1769" i="5"/>
  <c r="E1769" i="5" s="1"/>
  <c r="F1769" i="5"/>
  <c r="J1769" i="5" s="1"/>
  <c r="G1769" i="5"/>
  <c r="H1769" i="5"/>
  <c r="A1770" i="5"/>
  <c r="B1770" i="5"/>
  <c r="D1770" i="5"/>
  <c r="E1770" i="5" s="1"/>
  <c r="F1770" i="5"/>
  <c r="J1770" i="5" s="1"/>
  <c r="G1770" i="5"/>
  <c r="H1770" i="5"/>
  <c r="A1771" i="5"/>
  <c r="B1771" i="5"/>
  <c r="D1771" i="5"/>
  <c r="E1771" i="5" s="1"/>
  <c r="F1771" i="5"/>
  <c r="J1771" i="5" s="1"/>
  <c r="G1771" i="5"/>
  <c r="H1771" i="5"/>
  <c r="A1772" i="5"/>
  <c r="B1772" i="5"/>
  <c r="D1772" i="5"/>
  <c r="E1772" i="5" s="1"/>
  <c r="F1772" i="5"/>
  <c r="J1772" i="5" s="1"/>
  <c r="G1772" i="5"/>
  <c r="H1772" i="5"/>
  <c r="A1773" i="5"/>
  <c r="B1773" i="5"/>
  <c r="D1773" i="5"/>
  <c r="E1773" i="5" s="1"/>
  <c r="F1773" i="5"/>
  <c r="J1773" i="5" s="1"/>
  <c r="G1773" i="5"/>
  <c r="H1773" i="5"/>
  <c r="A1774" i="5"/>
  <c r="B1774" i="5"/>
  <c r="D1774" i="5"/>
  <c r="E1774" i="5" s="1"/>
  <c r="F1774" i="5"/>
  <c r="J1774" i="5" s="1"/>
  <c r="G1774" i="5"/>
  <c r="H1774" i="5"/>
  <c r="A1775" i="5"/>
  <c r="B1775" i="5"/>
  <c r="D1775" i="5"/>
  <c r="E1775" i="5" s="1"/>
  <c r="F1775" i="5"/>
  <c r="J1775" i="5" s="1"/>
  <c r="G1775" i="5"/>
  <c r="H1775" i="5"/>
  <c r="A1776" i="5"/>
  <c r="B1776" i="5"/>
  <c r="D1776" i="5"/>
  <c r="E1776" i="5" s="1"/>
  <c r="F1776" i="5"/>
  <c r="J1776" i="5" s="1"/>
  <c r="G1776" i="5"/>
  <c r="H1776" i="5"/>
  <c r="A1777" i="5"/>
  <c r="B1777" i="5"/>
  <c r="D1777" i="5"/>
  <c r="E1777" i="5" s="1"/>
  <c r="F1777" i="5"/>
  <c r="J1777" i="5" s="1"/>
  <c r="G1777" i="5"/>
  <c r="H1777" i="5"/>
  <c r="A1778" i="5"/>
  <c r="B1778" i="5"/>
  <c r="D1778" i="5"/>
  <c r="E1778" i="5" s="1"/>
  <c r="F1778" i="5"/>
  <c r="J1778" i="5" s="1"/>
  <c r="G1778" i="5"/>
  <c r="H1778" i="5"/>
  <c r="A1779" i="5"/>
  <c r="B1779" i="5"/>
  <c r="D1779" i="5"/>
  <c r="E1779" i="5" s="1"/>
  <c r="F1779" i="5"/>
  <c r="J1779" i="5" s="1"/>
  <c r="G1779" i="5"/>
  <c r="H1779" i="5"/>
  <c r="A1780" i="5"/>
  <c r="B1780" i="5"/>
  <c r="D1780" i="5"/>
  <c r="E1780" i="5" s="1"/>
  <c r="F1780" i="5"/>
  <c r="J1780" i="5" s="1"/>
  <c r="G1780" i="5"/>
  <c r="H1780" i="5"/>
  <c r="A1781" i="5"/>
  <c r="B1781" i="5"/>
  <c r="D1781" i="5"/>
  <c r="E1781" i="5" s="1"/>
  <c r="F1781" i="5"/>
  <c r="J1781" i="5" s="1"/>
  <c r="G1781" i="5"/>
  <c r="H1781" i="5"/>
  <c r="A1782" i="5"/>
  <c r="B1782" i="5"/>
  <c r="D1782" i="5"/>
  <c r="E1782" i="5" s="1"/>
  <c r="F1782" i="5"/>
  <c r="J1782" i="5" s="1"/>
  <c r="G1782" i="5"/>
  <c r="H1782" i="5"/>
  <c r="A1783" i="5"/>
  <c r="B1783" i="5"/>
  <c r="D1783" i="5"/>
  <c r="E1783" i="5" s="1"/>
  <c r="F1783" i="5"/>
  <c r="J1783" i="5" s="1"/>
  <c r="G1783" i="5"/>
  <c r="H1783" i="5"/>
  <c r="A1784" i="5"/>
  <c r="B1784" i="5"/>
  <c r="D1784" i="5"/>
  <c r="E1784" i="5" s="1"/>
  <c r="F1784" i="5"/>
  <c r="J1784" i="5" s="1"/>
  <c r="G1784" i="5"/>
  <c r="H1784" i="5"/>
  <c r="A1785" i="5"/>
  <c r="B1785" i="5"/>
  <c r="D1785" i="5"/>
  <c r="E1785" i="5" s="1"/>
  <c r="F1785" i="5"/>
  <c r="J1785" i="5" s="1"/>
  <c r="G1785" i="5"/>
  <c r="H1785" i="5"/>
  <c r="A1786" i="5"/>
  <c r="B1786" i="5"/>
  <c r="D1786" i="5"/>
  <c r="E1786" i="5" s="1"/>
  <c r="F1786" i="5"/>
  <c r="J1786" i="5" s="1"/>
  <c r="G1786" i="5"/>
  <c r="H1786" i="5"/>
  <c r="A1787" i="5"/>
  <c r="B1787" i="5"/>
  <c r="D1787" i="5"/>
  <c r="E1787" i="5" s="1"/>
  <c r="F1787" i="5"/>
  <c r="J1787" i="5" s="1"/>
  <c r="G1787" i="5"/>
  <c r="H1787" i="5"/>
  <c r="A1788" i="5"/>
  <c r="B1788" i="5"/>
  <c r="D1788" i="5"/>
  <c r="E1788" i="5" s="1"/>
  <c r="F1788" i="5"/>
  <c r="J1788" i="5" s="1"/>
  <c r="G1788" i="5"/>
  <c r="H1788" i="5"/>
  <c r="A1789" i="5"/>
  <c r="B1789" i="5"/>
  <c r="D1789" i="5"/>
  <c r="E1789" i="5" s="1"/>
  <c r="F1789" i="5"/>
  <c r="J1789" i="5" s="1"/>
  <c r="G1789" i="5"/>
  <c r="H1789" i="5"/>
  <c r="A1790" i="5"/>
  <c r="B1790" i="5"/>
  <c r="D1790" i="5"/>
  <c r="E1790" i="5" s="1"/>
  <c r="F1790" i="5"/>
  <c r="J1790" i="5" s="1"/>
  <c r="G1790" i="5"/>
  <c r="H1790" i="5"/>
  <c r="A1791" i="5"/>
  <c r="B1791" i="5"/>
  <c r="D1791" i="5"/>
  <c r="E1791" i="5" s="1"/>
  <c r="F1791" i="5"/>
  <c r="J1791" i="5" s="1"/>
  <c r="G1791" i="5"/>
  <c r="H1791" i="5"/>
  <c r="A1792" i="5"/>
  <c r="B1792" i="5"/>
  <c r="D1792" i="5"/>
  <c r="E1792" i="5" s="1"/>
  <c r="F1792" i="5"/>
  <c r="J1792" i="5" s="1"/>
  <c r="G1792" i="5"/>
  <c r="H1792" i="5"/>
  <c r="A1793" i="5"/>
  <c r="B1793" i="5"/>
  <c r="D1793" i="5"/>
  <c r="E1793" i="5" s="1"/>
  <c r="F1793" i="5"/>
  <c r="J1793" i="5" s="1"/>
  <c r="G1793" i="5"/>
  <c r="H1793" i="5"/>
  <c r="A1794" i="5"/>
  <c r="B1794" i="5"/>
  <c r="D1794" i="5"/>
  <c r="E1794" i="5" s="1"/>
  <c r="F1794" i="5"/>
  <c r="J1794" i="5" s="1"/>
  <c r="G1794" i="5"/>
  <c r="H1794" i="5"/>
  <c r="A1795" i="5"/>
  <c r="B1795" i="5"/>
  <c r="D1795" i="5"/>
  <c r="E1795" i="5" s="1"/>
  <c r="F1795" i="5"/>
  <c r="J1795" i="5" s="1"/>
  <c r="G1795" i="5"/>
  <c r="H1795" i="5"/>
  <c r="A1796" i="5"/>
  <c r="B1796" i="5"/>
  <c r="D1796" i="5"/>
  <c r="E1796" i="5" s="1"/>
  <c r="F1796" i="5"/>
  <c r="J1796" i="5" s="1"/>
  <c r="G1796" i="5"/>
  <c r="H1796" i="5"/>
  <c r="A1797" i="5"/>
  <c r="B1797" i="5"/>
  <c r="D1797" i="5"/>
  <c r="E1797" i="5" s="1"/>
  <c r="F1797" i="5"/>
  <c r="J1797" i="5" s="1"/>
  <c r="G1797" i="5"/>
  <c r="H1797" i="5"/>
  <c r="A1798" i="5"/>
  <c r="B1798" i="5"/>
  <c r="D1798" i="5"/>
  <c r="E1798" i="5" s="1"/>
  <c r="F1798" i="5"/>
  <c r="J1798" i="5" s="1"/>
  <c r="G1798" i="5"/>
  <c r="H1798" i="5"/>
  <c r="A1799" i="5"/>
  <c r="B1799" i="5"/>
  <c r="D1799" i="5"/>
  <c r="E1799" i="5" s="1"/>
  <c r="F1799" i="5"/>
  <c r="J1799" i="5" s="1"/>
  <c r="G1799" i="5"/>
  <c r="H1799" i="5"/>
  <c r="A1800" i="5"/>
  <c r="B1800" i="5"/>
  <c r="D1800" i="5"/>
  <c r="E1800" i="5" s="1"/>
  <c r="F1800" i="5"/>
  <c r="J1800" i="5" s="1"/>
  <c r="G1800" i="5"/>
  <c r="H1800" i="5"/>
  <c r="A1801" i="5"/>
  <c r="B1801" i="5"/>
  <c r="D1801" i="5"/>
  <c r="E1801" i="5" s="1"/>
  <c r="F1801" i="5"/>
  <c r="J1801" i="5" s="1"/>
  <c r="G1801" i="5"/>
  <c r="H1801" i="5"/>
  <c r="A1802" i="5"/>
  <c r="B1802" i="5"/>
  <c r="D1802" i="5"/>
  <c r="E1802" i="5" s="1"/>
  <c r="F1802" i="5"/>
  <c r="J1802" i="5" s="1"/>
  <c r="G1802" i="5"/>
  <c r="H1802" i="5"/>
  <c r="A1803" i="5"/>
  <c r="B1803" i="5"/>
  <c r="D1803" i="5"/>
  <c r="E1803" i="5" s="1"/>
  <c r="F1803" i="5"/>
  <c r="J1803" i="5" s="1"/>
  <c r="G1803" i="5"/>
  <c r="H1803" i="5"/>
  <c r="A1804" i="5"/>
  <c r="B1804" i="5"/>
  <c r="D1804" i="5"/>
  <c r="E1804" i="5" s="1"/>
  <c r="F1804" i="5"/>
  <c r="J1804" i="5" s="1"/>
  <c r="G1804" i="5"/>
  <c r="H1804" i="5"/>
  <c r="A1805" i="5"/>
  <c r="B1805" i="5"/>
  <c r="D1805" i="5"/>
  <c r="E1805" i="5" s="1"/>
  <c r="F1805" i="5"/>
  <c r="J1805" i="5" s="1"/>
  <c r="G1805" i="5"/>
  <c r="H1805" i="5"/>
  <c r="A1806" i="5"/>
  <c r="B1806" i="5"/>
  <c r="D1806" i="5"/>
  <c r="E1806" i="5" s="1"/>
  <c r="F1806" i="5"/>
  <c r="J1806" i="5" s="1"/>
  <c r="G1806" i="5"/>
  <c r="H1806" i="5"/>
  <c r="A1807" i="5"/>
  <c r="B1807" i="5"/>
  <c r="D1807" i="5"/>
  <c r="E1807" i="5" s="1"/>
  <c r="F1807" i="5"/>
  <c r="J1807" i="5" s="1"/>
  <c r="G1807" i="5"/>
  <c r="H1807" i="5"/>
  <c r="A1808" i="5"/>
  <c r="B1808" i="5"/>
  <c r="D1808" i="5"/>
  <c r="E1808" i="5" s="1"/>
  <c r="F1808" i="5"/>
  <c r="J1808" i="5" s="1"/>
  <c r="G1808" i="5"/>
  <c r="H1808" i="5"/>
  <c r="A1809" i="5"/>
  <c r="B1809" i="5"/>
  <c r="D1809" i="5"/>
  <c r="E1809" i="5" s="1"/>
  <c r="F1809" i="5"/>
  <c r="J1809" i="5" s="1"/>
  <c r="G1809" i="5"/>
  <c r="H1809" i="5"/>
  <c r="A1810" i="5"/>
  <c r="B1810" i="5"/>
  <c r="D1810" i="5"/>
  <c r="E1810" i="5" s="1"/>
  <c r="F1810" i="5"/>
  <c r="J1810" i="5" s="1"/>
  <c r="G1810" i="5"/>
  <c r="H1810" i="5"/>
  <c r="A1811" i="5"/>
  <c r="B1811" i="5"/>
  <c r="D1811" i="5"/>
  <c r="E1811" i="5" s="1"/>
  <c r="F1811" i="5"/>
  <c r="J1811" i="5" s="1"/>
  <c r="G1811" i="5"/>
  <c r="H1811" i="5"/>
  <c r="A1812" i="5"/>
  <c r="B1812" i="5"/>
  <c r="D1812" i="5"/>
  <c r="E1812" i="5" s="1"/>
  <c r="F1812" i="5"/>
  <c r="J1812" i="5" s="1"/>
  <c r="G1812" i="5"/>
  <c r="H1812" i="5"/>
  <c r="A1813" i="5"/>
  <c r="B1813" i="5"/>
  <c r="D1813" i="5"/>
  <c r="E1813" i="5" s="1"/>
  <c r="F1813" i="5"/>
  <c r="J1813" i="5" s="1"/>
  <c r="G1813" i="5"/>
  <c r="H1813" i="5"/>
  <c r="A1814" i="5"/>
  <c r="B1814" i="5"/>
  <c r="D1814" i="5"/>
  <c r="E1814" i="5" s="1"/>
  <c r="F1814" i="5"/>
  <c r="J1814" i="5" s="1"/>
  <c r="G1814" i="5"/>
  <c r="H1814" i="5"/>
  <c r="A1815" i="5"/>
  <c r="B1815" i="5"/>
  <c r="D1815" i="5"/>
  <c r="E1815" i="5" s="1"/>
  <c r="F1815" i="5"/>
  <c r="J1815" i="5" s="1"/>
  <c r="G1815" i="5"/>
  <c r="H1815" i="5"/>
  <c r="A1816" i="5"/>
  <c r="B1816" i="5"/>
  <c r="D1816" i="5"/>
  <c r="E1816" i="5" s="1"/>
  <c r="F1816" i="5"/>
  <c r="J1816" i="5" s="1"/>
  <c r="G1816" i="5"/>
  <c r="H1816" i="5"/>
  <c r="A1817" i="5"/>
  <c r="B1817" i="5"/>
  <c r="D1817" i="5"/>
  <c r="E1817" i="5" s="1"/>
  <c r="F1817" i="5"/>
  <c r="J1817" i="5" s="1"/>
  <c r="G1817" i="5"/>
  <c r="H1817" i="5"/>
  <c r="A1818" i="5"/>
  <c r="B1818" i="5"/>
  <c r="D1818" i="5"/>
  <c r="E1818" i="5" s="1"/>
  <c r="F1818" i="5"/>
  <c r="J1818" i="5" s="1"/>
  <c r="G1818" i="5"/>
  <c r="H1818" i="5"/>
  <c r="A1819" i="5"/>
  <c r="B1819" i="5"/>
  <c r="D1819" i="5"/>
  <c r="E1819" i="5" s="1"/>
  <c r="F1819" i="5"/>
  <c r="J1819" i="5" s="1"/>
  <c r="G1819" i="5"/>
  <c r="H1819" i="5"/>
  <c r="A1820" i="5"/>
  <c r="B1820" i="5"/>
  <c r="D1820" i="5"/>
  <c r="E1820" i="5" s="1"/>
  <c r="F1820" i="5"/>
  <c r="J1820" i="5" s="1"/>
  <c r="G1820" i="5"/>
  <c r="H1820" i="5"/>
  <c r="A1821" i="5"/>
  <c r="B1821" i="5"/>
  <c r="D1821" i="5"/>
  <c r="E1821" i="5" s="1"/>
  <c r="F1821" i="5"/>
  <c r="J1821" i="5" s="1"/>
  <c r="G1821" i="5"/>
  <c r="H1821" i="5"/>
  <c r="A1822" i="5"/>
  <c r="B1822" i="5"/>
  <c r="D1822" i="5"/>
  <c r="E1822" i="5" s="1"/>
  <c r="F1822" i="5"/>
  <c r="J1822" i="5" s="1"/>
  <c r="G1822" i="5"/>
  <c r="H1822" i="5"/>
  <c r="A1823" i="5"/>
  <c r="B1823" i="5"/>
  <c r="D1823" i="5"/>
  <c r="E1823" i="5" s="1"/>
  <c r="F1823" i="5"/>
  <c r="J1823" i="5" s="1"/>
  <c r="G1823" i="5"/>
  <c r="H1823" i="5"/>
  <c r="A1824" i="5"/>
  <c r="B1824" i="5"/>
  <c r="D1824" i="5"/>
  <c r="E1824" i="5" s="1"/>
  <c r="F1824" i="5"/>
  <c r="J1824" i="5" s="1"/>
  <c r="G1824" i="5"/>
  <c r="H1824" i="5"/>
  <c r="A1825" i="5"/>
  <c r="B1825" i="5"/>
  <c r="D1825" i="5"/>
  <c r="E1825" i="5" s="1"/>
  <c r="F1825" i="5"/>
  <c r="J1825" i="5" s="1"/>
  <c r="G1825" i="5"/>
  <c r="H1825" i="5"/>
  <c r="A1826" i="5"/>
  <c r="B1826" i="5"/>
  <c r="D1826" i="5"/>
  <c r="E1826" i="5" s="1"/>
  <c r="F1826" i="5"/>
  <c r="J1826" i="5" s="1"/>
  <c r="G1826" i="5"/>
  <c r="H1826" i="5"/>
  <c r="A1827" i="5"/>
  <c r="B1827" i="5"/>
  <c r="D1827" i="5"/>
  <c r="E1827" i="5" s="1"/>
  <c r="F1827" i="5"/>
  <c r="J1827" i="5" s="1"/>
  <c r="G1827" i="5"/>
  <c r="H1827" i="5"/>
  <c r="A1828" i="5"/>
  <c r="B1828" i="5"/>
  <c r="D1828" i="5"/>
  <c r="E1828" i="5" s="1"/>
  <c r="F1828" i="5"/>
  <c r="J1828" i="5" s="1"/>
  <c r="G1828" i="5"/>
  <c r="H1828" i="5"/>
  <c r="A1829" i="5"/>
  <c r="B1829" i="5"/>
  <c r="D1829" i="5"/>
  <c r="E1829" i="5" s="1"/>
  <c r="F1829" i="5"/>
  <c r="J1829" i="5" s="1"/>
  <c r="G1829" i="5"/>
  <c r="H1829" i="5"/>
  <c r="A1830" i="5"/>
  <c r="B1830" i="5"/>
  <c r="D1830" i="5"/>
  <c r="E1830" i="5" s="1"/>
  <c r="F1830" i="5"/>
  <c r="J1830" i="5" s="1"/>
  <c r="G1830" i="5"/>
  <c r="H1830" i="5"/>
  <c r="A1831" i="5"/>
  <c r="B1831" i="5"/>
  <c r="D1831" i="5"/>
  <c r="E1831" i="5" s="1"/>
  <c r="F1831" i="5"/>
  <c r="J1831" i="5" s="1"/>
  <c r="G1831" i="5"/>
  <c r="H1831" i="5"/>
  <c r="A1832" i="5"/>
  <c r="B1832" i="5"/>
  <c r="D1832" i="5"/>
  <c r="E1832" i="5" s="1"/>
  <c r="F1832" i="5"/>
  <c r="J1832" i="5" s="1"/>
  <c r="G1832" i="5"/>
  <c r="H1832" i="5"/>
  <c r="A1833" i="5"/>
  <c r="B1833" i="5"/>
  <c r="D1833" i="5"/>
  <c r="E1833" i="5" s="1"/>
  <c r="F1833" i="5"/>
  <c r="J1833" i="5" s="1"/>
  <c r="G1833" i="5"/>
  <c r="H1833" i="5"/>
  <c r="A1834" i="5"/>
  <c r="B1834" i="5"/>
  <c r="D1834" i="5"/>
  <c r="E1834" i="5" s="1"/>
  <c r="F1834" i="5"/>
  <c r="J1834" i="5" s="1"/>
  <c r="G1834" i="5"/>
  <c r="H1834" i="5"/>
  <c r="A1835" i="5"/>
  <c r="B1835" i="5"/>
  <c r="D1835" i="5"/>
  <c r="E1835" i="5" s="1"/>
  <c r="F1835" i="5"/>
  <c r="J1835" i="5" s="1"/>
  <c r="G1835" i="5"/>
  <c r="H1835" i="5"/>
  <c r="A1836" i="5"/>
  <c r="B1836" i="5"/>
  <c r="D1836" i="5"/>
  <c r="E1836" i="5" s="1"/>
  <c r="F1836" i="5"/>
  <c r="J1836" i="5" s="1"/>
  <c r="G1836" i="5"/>
  <c r="H1836" i="5"/>
  <c r="A1837" i="5"/>
  <c r="B1837" i="5"/>
  <c r="D1837" i="5"/>
  <c r="E1837" i="5" s="1"/>
  <c r="F1837" i="5"/>
  <c r="J1837" i="5" s="1"/>
  <c r="G1837" i="5"/>
  <c r="H1837" i="5"/>
  <c r="A1838" i="5"/>
  <c r="B1838" i="5"/>
  <c r="D1838" i="5"/>
  <c r="E1838" i="5" s="1"/>
  <c r="F1838" i="5"/>
  <c r="J1838" i="5" s="1"/>
  <c r="G1838" i="5"/>
  <c r="H1838" i="5"/>
  <c r="A1839" i="5"/>
  <c r="B1839" i="5"/>
  <c r="D1839" i="5"/>
  <c r="E1839" i="5" s="1"/>
  <c r="F1839" i="5"/>
  <c r="J1839" i="5" s="1"/>
  <c r="G1839" i="5"/>
  <c r="H1839" i="5"/>
  <c r="A1840" i="5"/>
  <c r="B1840" i="5"/>
  <c r="D1840" i="5"/>
  <c r="E1840" i="5" s="1"/>
  <c r="F1840" i="5"/>
  <c r="J1840" i="5" s="1"/>
  <c r="G1840" i="5"/>
  <c r="H1840" i="5"/>
  <c r="A1841" i="5"/>
  <c r="B1841" i="5"/>
  <c r="D1841" i="5"/>
  <c r="E1841" i="5" s="1"/>
  <c r="F1841" i="5"/>
  <c r="J1841" i="5" s="1"/>
  <c r="G1841" i="5"/>
  <c r="H1841" i="5"/>
  <c r="A1842" i="5"/>
  <c r="B1842" i="5"/>
  <c r="D1842" i="5"/>
  <c r="E1842" i="5" s="1"/>
  <c r="F1842" i="5"/>
  <c r="J1842" i="5" s="1"/>
  <c r="G1842" i="5"/>
  <c r="H1842" i="5"/>
  <c r="A1843" i="5"/>
  <c r="B1843" i="5"/>
  <c r="D1843" i="5"/>
  <c r="E1843" i="5" s="1"/>
  <c r="F1843" i="5"/>
  <c r="J1843" i="5" s="1"/>
  <c r="G1843" i="5"/>
  <c r="H1843" i="5"/>
  <c r="A1844" i="5"/>
  <c r="B1844" i="5"/>
  <c r="D1844" i="5"/>
  <c r="E1844" i="5" s="1"/>
  <c r="F1844" i="5"/>
  <c r="J1844" i="5" s="1"/>
  <c r="G1844" i="5"/>
  <c r="H1844" i="5"/>
  <c r="A1845" i="5"/>
  <c r="B1845" i="5"/>
  <c r="D1845" i="5"/>
  <c r="E1845" i="5" s="1"/>
  <c r="F1845" i="5"/>
  <c r="J1845" i="5" s="1"/>
  <c r="G1845" i="5"/>
  <c r="H1845" i="5"/>
  <c r="A1846" i="5"/>
  <c r="B1846" i="5"/>
  <c r="D1846" i="5"/>
  <c r="E1846" i="5" s="1"/>
  <c r="F1846" i="5"/>
  <c r="J1846" i="5" s="1"/>
  <c r="G1846" i="5"/>
  <c r="H1846" i="5"/>
  <c r="A1847" i="5"/>
  <c r="B1847" i="5"/>
  <c r="D1847" i="5"/>
  <c r="E1847" i="5" s="1"/>
  <c r="F1847" i="5"/>
  <c r="J1847" i="5" s="1"/>
  <c r="G1847" i="5"/>
  <c r="H1847" i="5"/>
  <c r="A1848" i="5"/>
  <c r="B1848" i="5"/>
  <c r="D1848" i="5"/>
  <c r="E1848" i="5" s="1"/>
  <c r="F1848" i="5"/>
  <c r="J1848" i="5" s="1"/>
  <c r="G1848" i="5"/>
  <c r="H1848" i="5"/>
  <c r="A1849" i="5"/>
  <c r="B1849" i="5"/>
  <c r="D1849" i="5"/>
  <c r="E1849" i="5" s="1"/>
  <c r="F1849" i="5"/>
  <c r="J1849" i="5" s="1"/>
  <c r="G1849" i="5"/>
  <c r="H1849" i="5"/>
  <c r="A1850" i="5"/>
  <c r="B1850" i="5"/>
  <c r="D1850" i="5"/>
  <c r="E1850" i="5" s="1"/>
  <c r="F1850" i="5"/>
  <c r="J1850" i="5" s="1"/>
  <c r="G1850" i="5"/>
  <c r="H1850" i="5"/>
  <c r="A1851" i="5"/>
  <c r="B1851" i="5"/>
  <c r="D1851" i="5"/>
  <c r="E1851" i="5" s="1"/>
  <c r="F1851" i="5"/>
  <c r="J1851" i="5" s="1"/>
  <c r="G1851" i="5"/>
  <c r="H1851" i="5"/>
  <c r="A1852" i="5"/>
  <c r="B1852" i="5"/>
  <c r="D1852" i="5"/>
  <c r="E1852" i="5" s="1"/>
  <c r="F1852" i="5"/>
  <c r="J1852" i="5" s="1"/>
  <c r="G1852" i="5"/>
  <c r="H1852" i="5"/>
  <c r="A1853" i="5"/>
  <c r="B1853" i="5"/>
  <c r="D1853" i="5"/>
  <c r="E1853" i="5" s="1"/>
  <c r="F1853" i="5"/>
  <c r="J1853" i="5" s="1"/>
  <c r="G1853" i="5"/>
  <c r="H1853" i="5"/>
  <c r="A1854" i="5"/>
  <c r="B1854" i="5"/>
  <c r="D1854" i="5"/>
  <c r="E1854" i="5" s="1"/>
  <c r="F1854" i="5"/>
  <c r="J1854" i="5" s="1"/>
  <c r="G1854" i="5"/>
  <c r="H1854" i="5"/>
  <c r="A1855" i="5"/>
  <c r="B1855" i="5"/>
  <c r="D1855" i="5"/>
  <c r="E1855" i="5" s="1"/>
  <c r="F1855" i="5"/>
  <c r="J1855" i="5" s="1"/>
  <c r="G1855" i="5"/>
  <c r="H1855" i="5"/>
  <c r="A1856" i="5"/>
  <c r="B1856" i="5"/>
  <c r="D1856" i="5"/>
  <c r="E1856" i="5" s="1"/>
  <c r="F1856" i="5"/>
  <c r="J1856" i="5" s="1"/>
  <c r="G1856" i="5"/>
  <c r="H1856" i="5"/>
  <c r="A1857" i="5"/>
  <c r="B1857" i="5"/>
  <c r="D1857" i="5"/>
  <c r="E1857" i="5" s="1"/>
  <c r="F1857" i="5"/>
  <c r="J1857" i="5" s="1"/>
  <c r="G1857" i="5"/>
  <c r="H1857" i="5"/>
  <c r="A1858" i="5"/>
  <c r="B1858" i="5"/>
  <c r="D1858" i="5"/>
  <c r="E1858" i="5" s="1"/>
  <c r="F1858" i="5"/>
  <c r="J1858" i="5" s="1"/>
  <c r="G1858" i="5"/>
  <c r="H1858" i="5"/>
  <c r="A1859" i="5"/>
  <c r="B1859" i="5"/>
  <c r="D1859" i="5"/>
  <c r="E1859" i="5" s="1"/>
  <c r="F1859" i="5"/>
  <c r="J1859" i="5" s="1"/>
  <c r="G1859" i="5"/>
  <c r="H1859" i="5"/>
  <c r="A1860" i="5"/>
  <c r="B1860" i="5"/>
  <c r="D1860" i="5"/>
  <c r="E1860" i="5" s="1"/>
  <c r="F1860" i="5"/>
  <c r="J1860" i="5" s="1"/>
  <c r="G1860" i="5"/>
  <c r="H1860" i="5"/>
  <c r="A1861" i="5"/>
  <c r="B1861" i="5"/>
  <c r="D1861" i="5"/>
  <c r="E1861" i="5" s="1"/>
  <c r="F1861" i="5"/>
  <c r="J1861" i="5" s="1"/>
  <c r="G1861" i="5"/>
  <c r="H1861" i="5"/>
  <c r="A1862" i="5"/>
  <c r="B1862" i="5"/>
  <c r="D1862" i="5"/>
  <c r="E1862" i="5" s="1"/>
  <c r="F1862" i="5"/>
  <c r="J1862" i="5" s="1"/>
  <c r="G1862" i="5"/>
  <c r="H1862" i="5"/>
  <c r="A1863" i="5"/>
  <c r="B1863" i="5"/>
  <c r="D1863" i="5"/>
  <c r="E1863" i="5" s="1"/>
  <c r="F1863" i="5"/>
  <c r="J1863" i="5" s="1"/>
  <c r="G1863" i="5"/>
  <c r="H1863" i="5"/>
  <c r="A1864" i="5"/>
  <c r="B1864" i="5"/>
  <c r="D1864" i="5"/>
  <c r="E1864" i="5" s="1"/>
  <c r="F1864" i="5"/>
  <c r="J1864" i="5" s="1"/>
  <c r="G1864" i="5"/>
  <c r="H1864" i="5"/>
  <c r="A1865" i="5"/>
  <c r="B1865" i="5"/>
  <c r="D1865" i="5"/>
  <c r="E1865" i="5" s="1"/>
  <c r="F1865" i="5"/>
  <c r="J1865" i="5" s="1"/>
  <c r="G1865" i="5"/>
  <c r="H1865" i="5"/>
  <c r="A1866" i="5"/>
  <c r="B1866" i="5"/>
  <c r="D1866" i="5"/>
  <c r="E1866" i="5" s="1"/>
  <c r="F1866" i="5"/>
  <c r="J1866" i="5" s="1"/>
  <c r="G1866" i="5"/>
  <c r="H1866" i="5"/>
  <c r="A1867" i="5"/>
  <c r="B1867" i="5"/>
  <c r="D1867" i="5"/>
  <c r="E1867" i="5" s="1"/>
  <c r="F1867" i="5"/>
  <c r="J1867" i="5" s="1"/>
  <c r="G1867" i="5"/>
  <c r="H1867" i="5"/>
  <c r="A1868" i="5"/>
  <c r="B1868" i="5"/>
  <c r="D1868" i="5"/>
  <c r="E1868" i="5" s="1"/>
  <c r="F1868" i="5"/>
  <c r="J1868" i="5" s="1"/>
  <c r="G1868" i="5"/>
  <c r="H1868" i="5"/>
  <c r="A1869" i="5"/>
  <c r="B1869" i="5"/>
  <c r="D1869" i="5"/>
  <c r="E1869" i="5" s="1"/>
  <c r="F1869" i="5"/>
  <c r="J1869" i="5" s="1"/>
  <c r="G1869" i="5"/>
  <c r="H1869" i="5"/>
  <c r="A1870" i="5"/>
  <c r="B1870" i="5"/>
  <c r="D1870" i="5"/>
  <c r="E1870" i="5" s="1"/>
  <c r="F1870" i="5"/>
  <c r="J1870" i="5" s="1"/>
  <c r="G1870" i="5"/>
  <c r="H1870" i="5"/>
  <c r="A1871" i="5"/>
  <c r="B1871" i="5"/>
  <c r="D1871" i="5"/>
  <c r="E1871" i="5" s="1"/>
  <c r="F1871" i="5"/>
  <c r="J1871" i="5" s="1"/>
  <c r="G1871" i="5"/>
  <c r="H1871" i="5"/>
  <c r="A1872" i="5"/>
  <c r="B1872" i="5"/>
  <c r="D1872" i="5"/>
  <c r="E1872" i="5" s="1"/>
  <c r="F1872" i="5"/>
  <c r="J1872" i="5" s="1"/>
  <c r="G1872" i="5"/>
  <c r="H1872" i="5"/>
  <c r="A1873" i="5"/>
  <c r="B1873" i="5"/>
  <c r="D1873" i="5"/>
  <c r="E1873" i="5" s="1"/>
  <c r="F1873" i="5"/>
  <c r="J1873" i="5" s="1"/>
  <c r="G1873" i="5"/>
  <c r="H1873" i="5"/>
  <c r="A1874" i="5"/>
  <c r="B1874" i="5"/>
  <c r="D1874" i="5"/>
  <c r="E1874" i="5" s="1"/>
  <c r="F1874" i="5"/>
  <c r="J1874" i="5" s="1"/>
  <c r="G1874" i="5"/>
  <c r="H1874" i="5"/>
  <c r="A1875" i="5"/>
  <c r="B1875" i="5"/>
  <c r="D1875" i="5"/>
  <c r="E1875" i="5" s="1"/>
  <c r="F1875" i="5"/>
  <c r="J1875" i="5" s="1"/>
  <c r="G1875" i="5"/>
  <c r="H1875" i="5"/>
  <c r="A1876" i="5"/>
  <c r="B1876" i="5"/>
  <c r="D1876" i="5"/>
  <c r="E1876" i="5" s="1"/>
  <c r="F1876" i="5"/>
  <c r="J1876" i="5" s="1"/>
  <c r="G1876" i="5"/>
  <c r="H1876" i="5"/>
  <c r="A1877" i="5"/>
  <c r="B1877" i="5"/>
  <c r="D1877" i="5"/>
  <c r="E1877" i="5" s="1"/>
  <c r="F1877" i="5"/>
  <c r="J1877" i="5" s="1"/>
  <c r="G1877" i="5"/>
  <c r="H1877" i="5"/>
  <c r="A1878" i="5"/>
  <c r="B1878" i="5"/>
  <c r="D1878" i="5"/>
  <c r="E1878" i="5" s="1"/>
  <c r="F1878" i="5"/>
  <c r="J1878" i="5" s="1"/>
  <c r="G1878" i="5"/>
  <c r="H1878" i="5"/>
  <c r="A1879" i="5"/>
  <c r="B1879" i="5"/>
  <c r="D1879" i="5"/>
  <c r="E1879" i="5" s="1"/>
  <c r="F1879" i="5"/>
  <c r="J1879" i="5" s="1"/>
  <c r="G1879" i="5"/>
  <c r="H1879" i="5"/>
  <c r="A1880" i="5"/>
  <c r="B1880" i="5"/>
  <c r="D1880" i="5"/>
  <c r="E1880" i="5" s="1"/>
  <c r="F1880" i="5"/>
  <c r="J1880" i="5" s="1"/>
  <c r="G1880" i="5"/>
  <c r="H1880" i="5"/>
  <c r="A1881" i="5"/>
  <c r="B1881" i="5"/>
  <c r="D1881" i="5"/>
  <c r="E1881" i="5" s="1"/>
  <c r="F1881" i="5"/>
  <c r="J1881" i="5" s="1"/>
  <c r="G1881" i="5"/>
  <c r="H1881" i="5"/>
  <c r="A1882" i="5"/>
  <c r="B1882" i="5"/>
  <c r="D1882" i="5"/>
  <c r="E1882" i="5" s="1"/>
  <c r="F1882" i="5"/>
  <c r="J1882" i="5" s="1"/>
  <c r="G1882" i="5"/>
  <c r="H1882" i="5"/>
  <c r="A1883" i="5"/>
  <c r="B1883" i="5"/>
  <c r="D1883" i="5"/>
  <c r="E1883" i="5" s="1"/>
  <c r="F1883" i="5"/>
  <c r="J1883" i="5" s="1"/>
  <c r="G1883" i="5"/>
  <c r="H1883" i="5"/>
  <c r="A1884" i="5"/>
  <c r="B1884" i="5"/>
  <c r="D1884" i="5"/>
  <c r="E1884" i="5" s="1"/>
  <c r="F1884" i="5"/>
  <c r="J1884" i="5" s="1"/>
  <c r="G1884" i="5"/>
  <c r="H1884" i="5"/>
  <c r="A1885" i="5"/>
  <c r="B1885" i="5"/>
  <c r="D1885" i="5"/>
  <c r="E1885" i="5" s="1"/>
  <c r="F1885" i="5"/>
  <c r="J1885" i="5" s="1"/>
  <c r="G1885" i="5"/>
  <c r="H1885" i="5"/>
  <c r="A1886" i="5"/>
  <c r="B1886" i="5"/>
  <c r="D1886" i="5"/>
  <c r="E1886" i="5" s="1"/>
  <c r="F1886" i="5"/>
  <c r="J1886" i="5" s="1"/>
  <c r="G1886" i="5"/>
  <c r="H1886" i="5"/>
  <c r="A1887" i="5"/>
  <c r="B1887" i="5"/>
  <c r="D1887" i="5"/>
  <c r="E1887" i="5" s="1"/>
  <c r="F1887" i="5"/>
  <c r="J1887" i="5" s="1"/>
  <c r="G1887" i="5"/>
  <c r="H1887" i="5"/>
  <c r="A1888" i="5"/>
  <c r="B1888" i="5"/>
  <c r="D1888" i="5"/>
  <c r="E1888" i="5" s="1"/>
  <c r="F1888" i="5"/>
  <c r="J1888" i="5" s="1"/>
  <c r="G1888" i="5"/>
  <c r="H1888" i="5"/>
  <c r="A1889" i="5"/>
  <c r="B1889" i="5"/>
  <c r="D1889" i="5"/>
  <c r="E1889" i="5" s="1"/>
  <c r="F1889" i="5"/>
  <c r="J1889" i="5" s="1"/>
  <c r="G1889" i="5"/>
  <c r="H1889" i="5"/>
  <c r="A1890" i="5"/>
  <c r="B1890" i="5"/>
  <c r="D1890" i="5"/>
  <c r="E1890" i="5" s="1"/>
  <c r="F1890" i="5"/>
  <c r="J1890" i="5" s="1"/>
  <c r="G1890" i="5"/>
  <c r="H1890" i="5"/>
  <c r="A1891" i="5"/>
  <c r="B1891" i="5"/>
  <c r="D1891" i="5"/>
  <c r="E1891" i="5" s="1"/>
  <c r="F1891" i="5"/>
  <c r="J1891" i="5" s="1"/>
  <c r="G1891" i="5"/>
  <c r="H1891" i="5"/>
  <c r="A1892" i="5"/>
  <c r="B1892" i="5"/>
  <c r="D1892" i="5"/>
  <c r="E1892" i="5" s="1"/>
  <c r="F1892" i="5"/>
  <c r="J1892" i="5" s="1"/>
  <c r="G1892" i="5"/>
  <c r="H1892" i="5"/>
  <c r="A1893" i="5"/>
  <c r="B1893" i="5"/>
  <c r="D1893" i="5"/>
  <c r="E1893" i="5" s="1"/>
  <c r="F1893" i="5"/>
  <c r="J1893" i="5" s="1"/>
  <c r="G1893" i="5"/>
  <c r="H1893" i="5"/>
  <c r="A1894" i="5"/>
  <c r="B1894" i="5"/>
  <c r="D1894" i="5"/>
  <c r="E1894" i="5" s="1"/>
  <c r="F1894" i="5"/>
  <c r="J1894" i="5" s="1"/>
  <c r="G1894" i="5"/>
  <c r="H1894" i="5"/>
  <c r="A1895" i="5"/>
  <c r="B1895" i="5"/>
  <c r="D1895" i="5"/>
  <c r="E1895" i="5" s="1"/>
  <c r="F1895" i="5"/>
  <c r="J1895" i="5" s="1"/>
  <c r="G1895" i="5"/>
  <c r="H1895" i="5"/>
  <c r="A1896" i="5"/>
  <c r="B1896" i="5"/>
  <c r="D1896" i="5"/>
  <c r="E1896" i="5" s="1"/>
  <c r="F1896" i="5"/>
  <c r="J1896" i="5" s="1"/>
  <c r="G1896" i="5"/>
  <c r="H1896" i="5"/>
  <c r="A1897" i="5"/>
  <c r="B1897" i="5"/>
  <c r="D1897" i="5"/>
  <c r="E1897" i="5" s="1"/>
  <c r="F1897" i="5"/>
  <c r="J1897" i="5" s="1"/>
  <c r="G1897" i="5"/>
  <c r="H1897" i="5"/>
  <c r="A1898" i="5"/>
  <c r="B1898" i="5"/>
  <c r="D1898" i="5"/>
  <c r="E1898" i="5" s="1"/>
  <c r="F1898" i="5"/>
  <c r="J1898" i="5" s="1"/>
  <c r="G1898" i="5"/>
  <c r="H1898" i="5"/>
  <c r="A1899" i="5"/>
  <c r="B1899" i="5"/>
  <c r="D1899" i="5"/>
  <c r="E1899" i="5" s="1"/>
  <c r="F1899" i="5"/>
  <c r="J1899" i="5" s="1"/>
  <c r="G1899" i="5"/>
  <c r="H1899" i="5"/>
  <c r="A1900" i="5"/>
  <c r="B1900" i="5"/>
  <c r="D1900" i="5"/>
  <c r="E1900" i="5" s="1"/>
  <c r="F1900" i="5"/>
  <c r="J1900" i="5" s="1"/>
  <c r="G1900" i="5"/>
  <c r="H1900" i="5"/>
  <c r="A1901" i="5"/>
  <c r="B1901" i="5"/>
  <c r="D1901" i="5"/>
  <c r="E1901" i="5" s="1"/>
  <c r="F1901" i="5"/>
  <c r="J1901" i="5" s="1"/>
  <c r="G1901" i="5"/>
  <c r="H1901" i="5"/>
  <c r="A1902" i="5"/>
  <c r="B1902" i="5"/>
  <c r="D1902" i="5"/>
  <c r="E1902" i="5" s="1"/>
  <c r="F1902" i="5"/>
  <c r="J1902" i="5" s="1"/>
  <c r="G1902" i="5"/>
  <c r="H1902" i="5"/>
  <c r="A1903" i="5"/>
  <c r="B1903" i="5"/>
  <c r="D1903" i="5"/>
  <c r="E1903" i="5" s="1"/>
  <c r="F1903" i="5"/>
  <c r="J1903" i="5" s="1"/>
  <c r="G1903" i="5"/>
  <c r="H1903" i="5"/>
  <c r="A1904" i="5"/>
  <c r="B1904" i="5"/>
  <c r="D1904" i="5"/>
  <c r="E1904" i="5" s="1"/>
  <c r="F1904" i="5"/>
  <c r="J1904" i="5" s="1"/>
  <c r="G1904" i="5"/>
  <c r="H1904" i="5"/>
  <c r="A1905" i="5"/>
  <c r="B1905" i="5"/>
  <c r="D1905" i="5"/>
  <c r="E1905" i="5" s="1"/>
  <c r="F1905" i="5"/>
  <c r="J1905" i="5" s="1"/>
  <c r="G1905" i="5"/>
  <c r="H1905" i="5"/>
  <c r="A1906" i="5"/>
  <c r="B1906" i="5"/>
  <c r="D1906" i="5"/>
  <c r="E1906" i="5" s="1"/>
  <c r="F1906" i="5"/>
  <c r="J1906" i="5" s="1"/>
  <c r="G1906" i="5"/>
  <c r="H1906" i="5"/>
  <c r="A1907" i="5"/>
  <c r="B1907" i="5"/>
  <c r="D1907" i="5"/>
  <c r="E1907" i="5" s="1"/>
  <c r="F1907" i="5"/>
  <c r="J1907" i="5" s="1"/>
  <c r="G1907" i="5"/>
  <c r="H1907" i="5"/>
  <c r="A1908" i="5"/>
  <c r="B1908" i="5"/>
  <c r="D1908" i="5"/>
  <c r="E1908" i="5" s="1"/>
  <c r="F1908" i="5"/>
  <c r="J1908" i="5" s="1"/>
  <c r="G1908" i="5"/>
  <c r="H1908" i="5"/>
  <c r="A1909" i="5"/>
  <c r="B1909" i="5"/>
  <c r="D1909" i="5"/>
  <c r="E1909" i="5" s="1"/>
  <c r="F1909" i="5"/>
  <c r="J1909" i="5" s="1"/>
  <c r="G1909" i="5"/>
  <c r="H1909" i="5"/>
  <c r="A1910" i="5"/>
  <c r="B1910" i="5"/>
  <c r="D1910" i="5"/>
  <c r="E1910" i="5" s="1"/>
  <c r="F1910" i="5"/>
  <c r="J1910" i="5" s="1"/>
  <c r="G1910" i="5"/>
  <c r="H1910" i="5"/>
  <c r="A1911" i="5"/>
  <c r="B1911" i="5"/>
  <c r="D1911" i="5"/>
  <c r="E1911" i="5" s="1"/>
  <c r="F1911" i="5"/>
  <c r="J1911" i="5" s="1"/>
  <c r="G1911" i="5"/>
  <c r="H1911" i="5"/>
  <c r="A1912" i="5"/>
  <c r="B1912" i="5"/>
  <c r="D1912" i="5"/>
  <c r="E1912" i="5" s="1"/>
  <c r="F1912" i="5"/>
  <c r="J1912" i="5" s="1"/>
  <c r="G1912" i="5"/>
  <c r="H1912" i="5"/>
  <c r="A1913" i="5"/>
  <c r="B1913" i="5"/>
  <c r="D1913" i="5"/>
  <c r="E1913" i="5" s="1"/>
  <c r="F1913" i="5"/>
  <c r="J1913" i="5" s="1"/>
  <c r="G1913" i="5"/>
  <c r="H1913" i="5"/>
  <c r="A1914" i="5"/>
  <c r="B1914" i="5"/>
  <c r="D1914" i="5"/>
  <c r="E1914" i="5" s="1"/>
  <c r="F1914" i="5"/>
  <c r="J1914" i="5" s="1"/>
  <c r="G1914" i="5"/>
  <c r="H1914" i="5"/>
  <c r="A1915" i="5"/>
  <c r="B1915" i="5"/>
  <c r="D1915" i="5"/>
  <c r="E1915" i="5" s="1"/>
  <c r="F1915" i="5"/>
  <c r="J1915" i="5" s="1"/>
  <c r="G1915" i="5"/>
  <c r="H1915" i="5"/>
  <c r="A1916" i="5"/>
  <c r="B1916" i="5"/>
  <c r="D1916" i="5"/>
  <c r="E1916" i="5" s="1"/>
  <c r="F1916" i="5"/>
  <c r="J1916" i="5" s="1"/>
  <c r="G1916" i="5"/>
  <c r="H1916" i="5"/>
  <c r="A1917" i="5"/>
  <c r="B1917" i="5"/>
  <c r="D1917" i="5"/>
  <c r="E1917" i="5" s="1"/>
  <c r="F1917" i="5"/>
  <c r="J1917" i="5" s="1"/>
  <c r="G1917" i="5"/>
  <c r="H1917" i="5"/>
  <c r="A1918" i="5"/>
  <c r="B1918" i="5"/>
  <c r="D1918" i="5"/>
  <c r="E1918" i="5" s="1"/>
  <c r="F1918" i="5"/>
  <c r="J1918" i="5" s="1"/>
  <c r="G1918" i="5"/>
  <c r="H1918" i="5"/>
  <c r="A1919" i="5"/>
  <c r="B1919" i="5"/>
  <c r="D1919" i="5"/>
  <c r="E1919" i="5" s="1"/>
  <c r="F1919" i="5"/>
  <c r="J1919" i="5" s="1"/>
  <c r="G1919" i="5"/>
  <c r="H1919" i="5"/>
  <c r="A1920" i="5"/>
  <c r="B1920" i="5"/>
  <c r="D1920" i="5"/>
  <c r="E1920" i="5" s="1"/>
  <c r="F1920" i="5"/>
  <c r="J1920" i="5" s="1"/>
  <c r="G1920" i="5"/>
  <c r="H1920" i="5"/>
  <c r="A1921" i="5"/>
  <c r="B1921" i="5"/>
  <c r="D1921" i="5"/>
  <c r="E1921" i="5" s="1"/>
  <c r="F1921" i="5"/>
  <c r="J1921" i="5" s="1"/>
  <c r="G1921" i="5"/>
  <c r="H1921" i="5"/>
  <c r="A1922" i="5"/>
  <c r="B1922" i="5"/>
  <c r="D1922" i="5"/>
  <c r="E1922" i="5" s="1"/>
  <c r="F1922" i="5"/>
  <c r="J1922" i="5" s="1"/>
  <c r="G1922" i="5"/>
  <c r="H1922" i="5"/>
  <c r="A1923" i="5"/>
  <c r="B1923" i="5"/>
  <c r="D1923" i="5"/>
  <c r="E1923" i="5" s="1"/>
  <c r="F1923" i="5"/>
  <c r="J1923" i="5" s="1"/>
  <c r="G1923" i="5"/>
  <c r="H1923" i="5"/>
  <c r="A1924" i="5"/>
  <c r="B1924" i="5"/>
  <c r="D1924" i="5"/>
  <c r="E1924" i="5" s="1"/>
  <c r="F1924" i="5"/>
  <c r="J1924" i="5" s="1"/>
  <c r="G1924" i="5"/>
  <c r="H1924" i="5"/>
  <c r="A1925" i="5"/>
  <c r="B1925" i="5"/>
  <c r="D1925" i="5"/>
  <c r="E1925" i="5" s="1"/>
  <c r="F1925" i="5"/>
  <c r="J1925" i="5" s="1"/>
  <c r="G1925" i="5"/>
  <c r="H1925" i="5"/>
  <c r="A1926" i="5"/>
  <c r="B1926" i="5"/>
  <c r="D1926" i="5"/>
  <c r="E1926" i="5" s="1"/>
  <c r="F1926" i="5"/>
  <c r="J1926" i="5" s="1"/>
  <c r="G1926" i="5"/>
  <c r="H1926" i="5"/>
  <c r="A1927" i="5"/>
  <c r="B1927" i="5"/>
  <c r="D1927" i="5"/>
  <c r="E1927" i="5" s="1"/>
  <c r="F1927" i="5"/>
  <c r="J1927" i="5" s="1"/>
  <c r="G1927" i="5"/>
  <c r="H1927" i="5"/>
  <c r="A1928" i="5"/>
  <c r="B1928" i="5"/>
  <c r="D1928" i="5"/>
  <c r="E1928" i="5" s="1"/>
  <c r="F1928" i="5"/>
  <c r="J1928" i="5" s="1"/>
  <c r="G1928" i="5"/>
  <c r="H1928" i="5"/>
  <c r="A1929" i="5"/>
  <c r="B1929" i="5"/>
  <c r="D1929" i="5"/>
  <c r="E1929" i="5" s="1"/>
  <c r="F1929" i="5"/>
  <c r="J1929" i="5" s="1"/>
  <c r="G1929" i="5"/>
  <c r="H1929" i="5"/>
  <c r="A1930" i="5"/>
  <c r="B1930" i="5"/>
  <c r="D1930" i="5"/>
  <c r="E1930" i="5" s="1"/>
  <c r="F1930" i="5"/>
  <c r="J1930" i="5" s="1"/>
  <c r="G1930" i="5"/>
  <c r="H1930" i="5"/>
  <c r="A1931" i="5"/>
  <c r="B1931" i="5"/>
  <c r="D1931" i="5"/>
  <c r="E1931" i="5" s="1"/>
  <c r="F1931" i="5"/>
  <c r="J1931" i="5" s="1"/>
  <c r="G1931" i="5"/>
  <c r="H1931" i="5"/>
  <c r="A1932" i="5"/>
  <c r="B1932" i="5"/>
  <c r="D1932" i="5"/>
  <c r="E1932" i="5" s="1"/>
  <c r="F1932" i="5"/>
  <c r="J1932" i="5" s="1"/>
  <c r="G1932" i="5"/>
  <c r="H1932" i="5"/>
  <c r="A1933" i="5"/>
  <c r="B1933" i="5"/>
  <c r="D1933" i="5"/>
  <c r="E1933" i="5" s="1"/>
  <c r="F1933" i="5"/>
  <c r="J1933" i="5" s="1"/>
  <c r="G1933" i="5"/>
  <c r="H1933" i="5"/>
  <c r="A1934" i="5"/>
  <c r="B1934" i="5"/>
  <c r="D1934" i="5"/>
  <c r="E1934" i="5" s="1"/>
  <c r="F1934" i="5"/>
  <c r="J1934" i="5" s="1"/>
  <c r="G1934" i="5"/>
  <c r="H1934" i="5"/>
  <c r="A1935" i="5"/>
  <c r="B1935" i="5"/>
  <c r="D1935" i="5"/>
  <c r="E1935" i="5" s="1"/>
  <c r="F1935" i="5"/>
  <c r="J1935" i="5" s="1"/>
  <c r="G1935" i="5"/>
  <c r="H1935" i="5"/>
  <c r="A1936" i="5"/>
  <c r="B1936" i="5"/>
  <c r="D1936" i="5"/>
  <c r="E1936" i="5" s="1"/>
  <c r="F1936" i="5"/>
  <c r="J1936" i="5" s="1"/>
  <c r="G1936" i="5"/>
  <c r="H1936" i="5"/>
  <c r="A1937" i="5"/>
  <c r="B1937" i="5"/>
  <c r="D1937" i="5"/>
  <c r="E1937" i="5" s="1"/>
  <c r="F1937" i="5"/>
  <c r="J1937" i="5" s="1"/>
  <c r="G1937" i="5"/>
  <c r="H1937" i="5"/>
  <c r="A1938" i="5"/>
  <c r="B1938" i="5"/>
  <c r="D1938" i="5"/>
  <c r="E1938" i="5" s="1"/>
  <c r="F1938" i="5"/>
  <c r="J1938" i="5" s="1"/>
  <c r="G1938" i="5"/>
  <c r="H1938" i="5"/>
  <c r="A1939" i="5"/>
  <c r="B1939" i="5"/>
  <c r="D1939" i="5"/>
  <c r="E1939" i="5" s="1"/>
  <c r="F1939" i="5"/>
  <c r="J1939" i="5" s="1"/>
  <c r="G1939" i="5"/>
  <c r="H1939" i="5"/>
  <c r="A1940" i="5"/>
  <c r="B1940" i="5"/>
  <c r="D1940" i="5"/>
  <c r="E1940" i="5" s="1"/>
  <c r="F1940" i="5"/>
  <c r="J1940" i="5" s="1"/>
  <c r="G1940" i="5"/>
  <c r="H1940" i="5"/>
  <c r="A1941" i="5"/>
  <c r="B1941" i="5"/>
  <c r="D1941" i="5"/>
  <c r="E1941" i="5" s="1"/>
  <c r="F1941" i="5"/>
  <c r="J1941" i="5" s="1"/>
  <c r="G1941" i="5"/>
  <c r="H1941" i="5"/>
  <c r="A1942" i="5"/>
  <c r="B1942" i="5"/>
  <c r="D1942" i="5"/>
  <c r="E1942" i="5" s="1"/>
  <c r="F1942" i="5"/>
  <c r="J1942" i="5" s="1"/>
  <c r="G1942" i="5"/>
  <c r="H1942" i="5"/>
  <c r="A1943" i="5"/>
  <c r="B1943" i="5"/>
  <c r="D1943" i="5"/>
  <c r="E1943" i="5" s="1"/>
  <c r="F1943" i="5"/>
  <c r="J1943" i="5" s="1"/>
  <c r="G1943" i="5"/>
  <c r="H1943" i="5"/>
  <c r="A1944" i="5"/>
  <c r="B1944" i="5"/>
  <c r="D1944" i="5"/>
  <c r="E1944" i="5" s="1"/>
  <c r="F1944" i="5"/>
  <c r="J1944" i="5" s="1"/>
  <c r="G1944" i="5"/>
  <c r="H1944" i="5"/>
  <c r="A1945" i="5"/>
  <c r="B1945" i="5"/>
  <c r="D1945" i="5"/>
  <c r="E1945" i="5" s="1"/>
  <c r="F1945" i="5"/>
  <c r="J1945" i="5" s="1"/>
  <c r="G1945" i="5"/>
  <c r="H1945" i="5"/>
  <c r="A1946" i="5"/>
  <c r="B1946" i="5"/>
  <c r="D1946" i="5"/>
  <c r="E1946" i="5" s="1"/>
  <c r="F1946" i="5"/>
  <c r="J1946" i="5" s="1"/>
  <c r="G1946" i="5"/>
  <c r="H1946" i="5"/>
  <c r="A1947" i="5"/>
  <c r="B1947" i="5"/>
  <c r="D1947" i="5"/>
  <c r="E1947" i="5" s="1"/>
  <c r="F1947" i="5"/>
  <c r="J1947" i="5" s="1"/>
  <c r="G1947" i="5"/>
  <c r="H1947" i="5"/>
  <c r="A1948" i="5"/>
  <c r="B1948" i="5"/>
  <c r="D1948" i="5"/>
  <c r="E1948" i="5" s="1"/>
  <c r="F1948" i="5"/>
  <c r="J1948" i="5" s="1"/>
  <c r="G1948" i="5"/>
  <c r="H1948" i="5"/>
  <c r="A1949" i="5"/>
  <c r="B1949" i="5"/>
  <c r="D1949" i="5"/>
  <c r="E1949" i="5" s="1"/>
  <c r="F1949" i="5"/>
  <c r="J1949" i="5" s="1"/>
  <c r="G1949" i="5"/>
  <c r="H1949" i="5"/>
  <c r="A1950" i="5"/>
  <c r="B1950" i="5"/>
  <c r="D1950" i="5"/>
  <c r="E1950" i="5" s="1"/>
  <c r="F1950" i="5"/>
  <c r="J1950" i="5" s="1"/>
  <c r="G1950" i="5"/>
  <c r="H1950" i="5"/>
  <c r="A1951" i="5"/>
  <c r="B1951" i="5"/>
  <c r="D1951" i="5"/>
  <c r="E1951" i="5" s="1"/>
  <c r="F1951" i="5"/>
  <c r="J1951" i="5" s="1"/>
  <c r="G1951" i="5"/>
  <c r="H1951" i="5"/>
  <c r="A1952" i="5"/>
  <c r="B1952" i="5"/>
  <c r="D1952" i="5"/>
  <c r="E1952" i="5" s="1"/>
  <c r="F1952" i="5"/>
  <c r="J1952" i="5" s="1"/>
  <c r="G1952" i="5"/>
  <c r="H1952" i="5"/>
  <c r="A1953" i="5"/>
  <c r="B1953" i="5"/>
  <c r="D1953" i="5"/>
  <c r="E1953" i="5" s="1"/>
  <c r="F1953" i="5"/>
  <c r="J1953" i="5" s="1"/>
  <c r="G1953" i="5"/>
  <c r="H1953" i="5"/>
  <c r="A1954" i="5"/>
  <c r="B1954" i="5"/>
  <c r="D1954" i="5"/>
  <c r="E1954" i="5" s="1"/>
  <c r="F1954" i="5"/>
  <c r="J1954" i="5" s="1"/>
  <c r="G1954" i="5"/>
  <c r="H1954" i="5"/>
  <c r="A1955" i="5"/>
  <c r="B1955" i="5"/>
  <c r="D1955" i="5"/>
  <c r="E1955" i="5" s="1"/>
  <c r="F1955" i="5"/>
  <c r="J1955" i="5" s="1"/>
  <c r="G1955" i="5"/>
  <c r="H1955" i="5"/>
  <c r="A1956" i="5"/>
  <c r="B1956" i="5"/>
  <c r="D1956" i="5"/>
  <c r="E1956" i="5" s="1"/>
  <c r="F1956" i="5"/>
  <c r="J1956" i="5" s="1"/>
  <c r="G1956" i="5"/>
  <c r="H1956" i="5"/>
  <c r="A1957" i="5"/>
  <c r="B1957" i="5"/>
  <c r="D1957" i="5"/>
  <c r="E1957" i="5" s="1"/>
  <c r="F1957" i="5"/>
  <c r="J1957" i="5" s="1"/>
  <c r="G1957" i="5"/>
  <c r="H1957" i="5"/>
  <c r="A1958" i="5"/>
  <c r="B1958" i="5"/>
  <c r="D1958" i="5"/>
  <c r="E1958" i="5" s="1"/>
  <c r="F1958" i="5"/>
  <c r="J1958" i="5" s="1"/>
  <c r="G1958" i="5"/>
  <c r="H1958" i="5"/>
  <c r="A1959" i="5"/>
  <c r="B1959" i="5"/>
  <c r="D1959" i="5"/>
  <c r="E1959" i="5" s="1"/>
  <c r="F1959" i="5"/>
  <c r="J1959" i="5" s="1"/>
  <c r="G1959" i="5"/>
  <c r="H1959" i="5"/>
  <c r="A1960" i="5"/>
  <c r="B1960" i="5"/>
  <c r="D1960" i="5"/>
  <c r="E1960" i="5" s="1"/>
  <c r="F1960" i="5"/>
  <c r="J1960" i="5" s="1"/>
  <c r="G1960" i="5"/>
  <c r="H1960" i="5"/>
  <c r="A1961" i="5"/>
  <c r="B1961" i="5"/>
  <c r="D1961" i="5"/>
  <c r="E1961" i="5" s="1"/>
  <c r="F1961" i="5"/>
  <c r="J1961" i="5" s="1"/>
  <c r="G1961" i="5"/>
  <c r="H1961" i="5"/>
  <c r="A1962" i="5"/>
  <c r="B1962" i="5"/>
  <c r="D1962" i="5"/>
  <c r="E1962" i="5" s="1"/>
  <c r="F1962" i="5"/>
  <c r="J1962" i="5" s="1"/>
  <c r="G1962" i="5"/>
  <c r="H1962" i="5"/>
  <c r="A1963" i="5"/>
  <c r="B1963" i="5"/>
  <c r="D1963" i="5"/>
  <c r="E1963" i="5" s="1"/>
  <c r="F1963" i="5"/>
  <c r="J1963" i="5" s="1"/>
  <c r="G1963" i="5"/>
  <c r="H1963" i="5"/>
  <c r="A1964" i="5"/>
  <c r="B1964" i="5"/>
  <c r="D1964" i="5"/>
  <c r="E1964" i="5" s="1"/>
  <c r="F1964" i="5"/>
  <c r="J1964" i="5" s="1"/>
  <c r="G1964" i="5"/>
  <c r="H1964" i="5"/>
  <c r="A1965" i="5"/>
  <c r="B1965" i="5"/>
  <c r="D1965" i="5"/>
  <c r="E1965" i="5" s="1"/>
  <c r="F1965" i="5"/>
  <c r="J1965" i="5" s="1"/>
  <c r="G1965" i="5"/>
  <c r="H1965" i="5"/>
  <c r="A1966" i="5"/>
  <c r="B1966" i="5"/>
  <c r="D1966" i="5"/>
  <c r="E1966" i="5" s="1"/>
  <c r="F1966" i="5"/>
  <c r="J1966" i="5" s="1"/>
  <c r="G1966" i="5"/>
  <c r="H1966" i="5"/>
  <c r="A1967" i="5"/>
  <c r="B1967" i="5"/>
  <c r="D1967" i="5"/>
  <c r="E1967" i="5" s="1"/>
  <c r="F1967" i="5"/>
  <c r="J1967" i="5" s="1"/>
  <c r="G1967" i="5"/>
  <c r="H1967" i="5"/>
  <c r="A1968" i="5"/>
  <c r="B1968" i="5"/>
  <c r="D1968" i="5"/>
  <c r="E1968" i="5" s="1"/>
  <c r="F1968" i="5"/>
  <c r="J1968" i="5" s="1"/>
  <c r="G1968" i="5"/>
  <c r="H1968" i="5"/>
  <c r="A1969" i="5"/>
  <c r="B1969" i="5"/>
  <c r="D1969" i="5"/>
  <c r="E1969" i="5" s="1"/>
  <c r="F1969" i="5"/>
  <c r="J1969" i="5" s="1"/>
  <c r="G1969" i="5"/>
  <c r="H1969" i="5"/>
  <c r="A1970" i="5"/>
  <c r="B1970" i="5"/>
  <c r="D1970" i="5"/>
  <c r="E1970" i="5" s="1"/>
  <c r="F1970" i="5"/>
  <c r="J1970" i="5" s="1"/>
  <c r="G1970" i="5"/>
  <c r="H1970" i="5"/>
  <c r="A1971" i="5"/>
  <c r="B1971" i="5"/>
  <c r="D1971" i="5"/>
  <c r="E1971" i="5" s="1"/>
  <c r="F1971" i="5"/>
  <c r="J1971" i="5" s="1"/>
  <c r="G1971" i="5"/>
  <c r="H1971" i="5"/>
  <c r="A1972" i="5"/>
  <c r="B1972" i="5"/>
  <c r="D1972" i="5"/>
  <c r="E1972" i="5" s="1"/>
  <c r="F1972" i="5"/>
  <c r="J1972" i="5" s="1"/>
  <c r="G1972" i="5"/>
  <c r="H1972" i="5"/>
  <c r="A1973" i="5"/>
  <c r="B1973" i="5"/>
  <c r="D1973" i="5"/>
  <c r="E1973" i="5" s="1"/>
  <c r="F1973" i="5"/>
  <c r="J1973" i="5" s="1"/>
  <c r="G1973" i="5"/>
  <c r="H1973" i="5"/>
  <c r="A1974" i="5"/>
  <c r="B1974" i="5"/>
  <c r="D1974" i="5"/>
  <c r="E1974" i="5" s="1"/>
  <c r="F1974" i="5"/>
  <c r="J1974" i="5" s="1"/>
  <c r="G1974" i="5"/>
  <c r="H1974" i="5"/>
  <c r="A1975" i="5"/>
  <c r="B1975" i="5"/>
  <c r="D1975" i="5"/>
  <c r="E1975" i="5" s="1"/>
  <c r="F1975" i="5"/>
  <c r="J1975" i="5" s="1"/>
  <c r="G1975" i="5"/>
  <c r="H1975" i="5"/>
  <c r="A1976" i="5"/>
  <c r="B1976" i="5"/>
  <c r="D1976" i="5"/>
  <c r="E1976" i="5" s="1"/>
  <c r="F1976" i="5"/>
  <c r="J1976" i="5" s="1"/>
  <c r="G1976" i="5"/>
  <c r="H1976" i="5"/>
  <c r="A1977" i="5"/>
  <c r="B1977" i="5"/>
  <c r="D1977" i="5"/>
  <c r="E1977" i="5" s="1"/>
  <c r="F1977" i="5"/>
  <c r="J1977" i="5" s="1"/>
  <c r="G1977" i="5"/>
  <c r="H1977" i="5"/>
  <c r="A1978" i="5"/>
  <c r="B1978" i="5"/>
  <c r="D1978" i="5"/>
  <c r="E1978" i="5" s="1"/>
  <c r="F1978" i="5"/>
  <c r="J1978" i="5" s="1"/>
  <c r="G1978" i="5"/>
  <c r="H1978" i="5"/>
  <c r="A1979" i="5"/>
  <c r="B1979" i="5"/>
  <c r="D1979" i="5"/>
  <c r="E1979" i="5" s="1"/>
  <c r="F1979" i="5"/>
  <c r="J1979" i="5" s="1"/>
  <c r="G1979" i="5"/>
  <c r="H1979" i="5"/>
  <c r="A1980" i="5"/>
  <c r="B1980" i="5"/>
  <c r="D1980" i="5"/>
  <c r="E1980" i="5" s="1"/>
  <c r="F1980" i="5"/>
  <c r="J1980" i="5" s="1"/>
  <c r="G1980" i="5"/>
  <c r="H1980" i="5"/>
  <c r="A1981" i="5"/>
  <c r="B1981" i="5"/>
  <c r="D1981" i="5"/>
  <c r="E1981" i="5" s="1"/>
  <c r="F1981" i="5"/>
  <c r="J1981" i="5" s="1"/>
  <c r="G1981" i="5"/>
  <c r="H1981" i="5"/>
  <c r="A1982" i="5"/>
  <c r="B1982" i="5"/>
  <c r="D1982" i="5"/>
  <c r="E1982" i="5" s="1"/>
  <c r="F1982" i="5"/>
  <c r="J1982" i="5" s="1"/>
  <c r="G1982" i="5"/>
  <c r="H1982" i="5"/>
  <c r="A1983" i="5"/>
  <c r="B1983" i="5"/>
  <c r="D1983" i="5"/>
  <c r="E1983" i="5" s="1"/>
  <c r="F1983" i="5"/>
  <c r="J1983" i="5" s="1"/>
  <c r="G1983" i="5"/>
  <c r="H1983" i="5"/>
  <c r="A1984" i="5"/>
  <c r="B1984" i="5"/>
  <c r="D1984" i="5"/>
  <c r="E1984" i="5" s="1"/>
  <c r="F1984" i="5"/>
  <c r="J1984" i="5" s="1"/>
  <c r="G1984" i="5"/>
  <c r="H1984" i="5"/>
  <c r="A1985" i="5"/>
  <c r="B1985" i="5"/>
  <c r="D1985" i="5"/>
  <c r="E1985" i="5" s="1"/>
  <c r="F1985" i="5"/>
  <c r="J1985" i="5" s="1"/>
  <c r="G1985" i="5"/>
  <c r="H1985" i="5"/>
  <c r="A1986" i="5"/>
  <c r="B1986" i="5"/>
  <c r="D1986" i="5"/>
  <c r="E1986" i="5" s="1"/>
  <c r="F1986" i="5"/>
  <c r="J1986" i="5" s="1"/>
  <c r="G1986" i="5"/>
  <c r="H1986" i="5"/>
  <c r="A1987" i="5"/>
  <c r="B1987" i="5"/>
  <c r="D1987" i="5"/>
  <c r="E1987" i="5" s="1"/>
  <c r="F1987" i="5"/>
  <c r="J1987" i="5" s="1"/>
  <c r="G1987" i="5"/>
  <c r="H1987" i="5"/>
  <c r="A1988" i="5"/>
  <c r="B1988" i="5"/>
  <c r="D1988" i="5"/>
  <c r="E1988" i="5" s="1"/>
  <c r="F1988" i="5"/>
  <c r="J1988" i="5" s="1"/>
  <c r="G1988" i="5"/>
  <c r="H1988" i="5"/>
  <c r="A1989" i="5"/>
  <c r="B1989" i="5"/>
  <c r="D1989" i="5"/>
  <c r="E1989" i="5" s="1"/>
  <c r="F1989" i="5"/>
  <c r="J1989" i="5" s="1"/>
  <c r="G1989" i="5"/>
  <c r="H1989" i="5"/>
  <c r="A1990" i="5"/>
  <c r="B1990" i="5"/>
  <c r="D1990" i="5"/>
  <c r="E1990" i="5" s="1"/>
  <c r="F1990" i="5"/>
  <c r="J1990" i="5" s="1"/>
  <c r="G1990" i="5"/>
  <c r="H1990" i="5"/>
  <c r="A1991" i="5"/>
  <c r="B1991" i="5"/>
  <c r="D1991" i="5"/>
  <c r="E1991" i="5" s="1"/>
  <c r="F1991" i="5"/>
  <c r="J1991" i="5" s="1"/>
  <c r="G1991" i="5"/>
  <c r="H1991" i="5"/>
  <c r="A1992" i="5"/>
  <c r="B1992" i="5"/>
  <c r="D1992" i="5"/>
  <c r="E1992" i="5" s="1"/>
  <c r="F1992" i="5"/>
  <c r="J1992" i="5" s="1"/>
  <c r="G1992" i="5"/>
  <c r="H1992" i="5"/>
  <c r="A1993" i="5"/>
  <c r="B1993" i="5"/>
  <c r="D1993" i="5"/>
  <c r="E1993" i="5" s="1"/>
  <c r="F1993" i="5"/>
  <c r="J1993" i="5" s="1"/>
  <c r="G1993" i="5"/>
  <c r="H1993" i="5"/>
  <c r="A1994" i="5"/>
  <c r="B1994" i="5"/>
  <c r="D1994" i="5"/>
  <c r="E1994" i="5" s="1"/>
  <c r="F1994" i="5"/>
  <c r="J1994" i="5" s="1"/>
  <c r="G1994" i="5"/>
  <c r="H1994" i="5"/>
  <c r="A1995" i="5"/>
  <c r="B1995" i="5"/>
  <c r="D1995" i="5"/>
  <c r="E1995" i="5" s="1"/>
  <c r="F1995" i="5"/>
  <c r="J1995" i="5" s="1"/>
  <c r="G1995" i="5"/>
  <c r="H1995" i="5"/>
  <c r="A1996" i="5"/>
  <c r="B1996" i="5"/>
  <c r="D1996" i="5"/>
  <c r="E1996" i="5" s="1"/>
  <c r="F1996" i="5"/>
  <c r="J1996" i="5" s="1"/>
  <c r="G1996" i="5"/>
  <c r="H1996" i="5"/>
  <c r="A1997" i="5"/>
  <c r="B1997" i="5"/>
  <c r="D1997" i="5"/>
  <c r="E1997" i="5" s="1"/>
  <c r="F1997" i="5"/>
  <c r="J1997" i="5" s="1"/>
  <c r="G1997" i="5"/>
  <c r="H1997" i="5"/>
  <c r="A1998" i="5"/>
  <c r="B1998" i="5"/>
  <c r="D1998" i="5"/>
  <c r="E1998" i="5" s="1"/>
  <c r="F1998" i="5"/>
  <c r="J1998" i="5" s="1"/>
  <c r="G1998" i="5"/>
  <c r="H1998" i="5"/>
  <c r="A1999" i="5"/>
  <c r="B1999" i="5"/>
  <c r="D1999" i="5"/>
  <c r="E1999" i="5" s="1"/>
  <c r="F1999" i="5"/>
  <c r="J1999" i="5" s="1"/>
  <c r="G1999" i="5"/>
  <c r="H1999" i="5"/>
  <c r="A2000" i="5"/>
  <c r="B2000" i="5"/>
  <c r="D2000" i="5"/>
  <c r="E2000" i="5" s="1"/>
  <c r="F2000" i="5"/>
  <c r="J2000" i="5" s="1"/>
  <c r="G2000" i="5"/>
  <c r="H2000" i="5"/>
  <c r="A2001" i="5"/>
  <c r="B2001" i="5"/>
  <c r="D2001" i="5"/>
  <c r="E2001" i="5" s="1"/>
  <c r="F2001" i="5"/>
  <c r="J2001" i="5" s="1"/>
  <c r="G2001" i="5"/>
  <c r="H2001" i="5"/>
  <c r="A2002" i="5"/>
  <c r="B2002" i="5"/>
  <c r="D2002" i="5"/>
  <c r="E2002" i="5" s="1"/>
  <c r="F2002" i="5"/>
  <c r="J2002" i="5" s="1"/>
  <c r="G2002" i="5"/>
  <c r="H2002" i="5"/>
  <c r="A2003" i="5"/>
  <c r="B2003" i="5"/>
  <c r="D2003" i="5"/>
  <c r="E2003" i="5" s="1"/>
  <c r="F2003" i="5"/>
  <c r="J2003" i="5" s="1"/>
  <c r="G2003" i="5"/>
  <c r="H2003" i="5"/>
  <c r="A2004" i="5"/>
  <c r="B2004" i="5"/>
  <c r="D2004" i="5"/>
  <c r="E2004" i="5" s="1"/>
  <c r="F2004" i="5"/>
  <c r="J2004" i="5" s="1"/>
  <c r="G2004" i="5"/>
  <c r="H2004" i="5"/>
  <c r="A2005" i="5"/>
  <c r="B2005" i="5"/>
  <c r="D2005" i="5"/>
  <c r="E2005" i="5" s="1"/>
  <c r="F2005" i="5"/>
  <c r="J2005" i="5" s="1"/>
  <c r="G2005" i="5"/>
  <c r="H2005" i="5"/>
  <c r="A2006" i="5"/>
  <c r="B2006" i="5"/>
  <c r="D2006" i="5"/>
  <c r="E2006" i="5" s="1"/>
  <c r="F2006" i="5"/>
  <c r="J2006" i="5" s="1"/>
  <c r="G2006" i="5"/>
  <c r="H2006" i="5"/>
  <c r="A2007" i="5"/>
  <c r="B2007" i="5"/>
  <c r="D2007" i="5"/>
  <c r="E2007" i="5" s="1"/>
  <c r="F2007" i="5"/>
  <c r="J2007" i="5" s="1"/>
  <c r="G2007" i="5"/>
  <c r="H2007" i="5"/>
  <c r="A2008" i="5"/>
  <c r="B2008" i="5"/>
  <c r="D2008" i="5"/>
  <c r="E2008" i="5" s="1"/>
  <c r="F2008" i="5"/>
  <c r="J2008" i="5" s="1"/>
  <c r="G2008" i="5"/>
  <c r="H2008" i="5"/>
  <c r="A2009" i="5"/>
  <c r="B2009" i="5"/>
  <c r="D2009" i="5"/>
  <c r="E2009" i="5" s="1"/>
  <c r="F2009" i="5"/>
  <c r="J2009" i="5" s="1"/>
  <c r="G2009" i="5"/>
  <c r="H2009" i="5"/>
  <c r="A2010" i="5"/>
  <c r="B2010" i="5"/>
  <c r="D2010" i="5"/>
  <c r="E2010" i="5" s="1"/>
  <c r="F2010" i="5"/>
  <c r="J2010" i="5" s="1"/>
  <c r="G2010" i="5"/>
  <c r="H2010" i="5"/>
  <c r="A2011" i="5"/>
  <c r="B2011" i="5"/>
  <c r="D2011" i="5"/>
  <c r="E2011" i="5" s="1"/>
  <c r="F2011" i="5"/>
  <c r="J2011" i="5" s="1"/>
  <c r="G2011" i="5"/>
  <c r="H2011" i="5"/>
  <c r="A2012" i="5"/>
  <c r="B2012" i="5"/>
  <c r="D2012" i="5"/>
  <c r="E2012" i="5" s="1"/>
  <c r="F2012" i="5"/>
  <c r="J2012" i="5" s="1"/>
  <c r="G2012" i="5"/>
  <c r="H2012" i="5"/>
  <c r="A2013" i="5"/>
  <c r="B2013" i="5"/>
  <c r="D2013" i="5"/>
  <c r="E2013" i="5" s="1"/>
  <c r="F2013" i="5"/>
  <c r="J2013" i="5" s="1"/>
  <c r="G2013" i="5"/>
  <c r="H2013" i="5"/>
  <c r="A2014" i="5"/>
  <c r="B2014" i="5"/>
  <c r="D2014" i="5"/>
  <c r="E2014" i="5" s="1"/>
  <c r="F2014" i="5"/>
  <c r="J2014" i="5" s="1"/>
  <c r="G2014" i="5"/>
  <c r="H2014" i="5"/>
  <c r="A2015" i="5"/>
  <c r="B2015" i="5"/>
  <c r="D2015" i="5"/>
  <c r="E2015" i="5" s="1"/>
  <c r="F2015" i="5"/>
  <c r="J2015" i="5" s="1"/>
  <c r="G2015" i="5"/>
  <c r="H2015" i="5"/>
  <c r="A2016" i="5"/>
  <c r="B2016" i="5"/>
  <c r="D2016" i="5"/>
  <c r="E2016" i="5" s="1"/>
  <c r="F2016" i="5"/>
  <c r="J2016" i="5" s="1"/>
  <c r="G2016" i="5"/>
  <c r="H2016" i="5"/>
  <c r="A2017" i="5"/>
  <c r="B2017" i="5"/>
  <c r="D2017" i="5"/>
  <c r="E2017" i="5" s="1"/>
  <c r="F2017" i="5"/>
  <c r="J2017" i="5" s="1"/>
  <c r="G2017" i="5"/>
  <c r="H2017" i="5"/>
  <c r="A2018" i="5"/>
  <c r="B2018" i="5"/>
  <c r="D2018" i="5"/>
  <c r="E2018" i="5" s="1"/>
  <c r="F2018" i="5"/>
  <c r="J2018" i="5" s="1"/>
  <c r="G2018" i="5"/>
  <c r="H2018" i="5"/>
  <c r="A2019" i="5"/>
  <c r="B2019" i="5"/>
  <c r="D2019" i="5"/>
  <c r="E2019" i="5" s="1"/>
  <c r="F2019" i="5"/>
  <c r="J2019" i="5" s="1"/>
  <c r="G2019" i="5"/>
  <c r="H2019" i="5"/>
  <c r="A2020" i="5"/>
  <c r="B2020" i="5"/>
  <c r="D2020" i="5"/>
  <c r="E2020" i="5" s="1"/>
  <c r="F2020" i="5"/>
  <c r="J2020" i="5" s="1"/>
  <c r="G2020" i="5"/>
  <c r="H2020" i="5"/>
  <c r="A2021" i="5"/>
  <c r="B2021" i="5"/>
  <c r="D2021" i="5"/>
  <c r="E2021" i="5" s="1"/>
  <c r="F2021" i="5"/>
  <c r="J2021" i="5" s="1"/>
  <c r="G2021" i="5"/>
  <c r="H2021" i="5"/>
  <c r="A2022" i="5"/>
  <c r="B2022" i="5"/>
  <c r="D2022" i="5"/>
  <c r="E2022" i="5" s="1"/>
  <c r="F2022" i="5"/>
  <c r="J2022" i="5" s="1"/>
  <c r="G2022" i="5"/>
  <c r="H2022" i="5"/>
  <c r="A2023" i="5"/>
  <c r="B2023" i="5"/>
  <c r="D2023" i="5"/>
  <c r="E2023" i="5" s="1"/>
  <c r="F2023" i="5"/>
  <c r="J2023" i="5" s="1"/>
  <c r="G2023" i="5"/>
  <c r="H2023" i="5"/>
  <c r="A2024" i="5"/>
  <c r="B2024" i="5"/>
  <c r="D2024" i="5"/>
  <c r="E2024" i="5" s="1"/>
  <c r="F2024" i="5"/>
  <c r="J2024" i="5" s="1"/>
  <c r="G2024" i="5"/>
  <c r="H2024" i="5"/>
  <c r="A2025" i="5"/>
  <c r="B2025" i="5"/>
  <c r="D2025" i="5"/>
  <c r="E2025" i="5" s="1"/>
  <c r="F2025" i="5"/>
  <c r="J2025" i="5" s="1"/>
  <c r="G2025" i="5"/>
  <c r="H2025" i="5"/>
  <c r="A2026" i="5"/>
  <c r="B2026" i="5"/>
  <c r="D2026" i="5"/>
  <c r="E2026" i="5" s="1"/>
  <c r="F2026" i="5"/>
  <c r="J2026" i="5" s="1"/>
  <c r="G2026" i="5"/>
  <c r="H2026" i="5"/>
  <c r="A2027" i="5"/>
  <c r="B2027" i="5"/>
  <c r="D2027" i="5"/>
  <c r="E2027" i="5" s="1"/>
  <c r="F2027" i="5"/>
  <c r="J2027" i="5" s="1"/>
  <c r="G2027" i="5"/>
  <c r="H2027" i="5"/>
  <c r="A2028" i="5"/>
  <c r="B2028" i="5"/>
  <c r="D2028" i="5"/>
  <c r="E2028" i="5" s="1"/>
  <c r="F2028" i="5"/>
  <c r="J2028" i="5" s="1"/>
  <c r="G2028" i="5"/>
  <c r="H2028" i="5"/>
  <c r="A2029" i="5"/>
  <c r="B2029" i="5"/>
  <c r="D2029" i="5"/>
  <c r="E2029" i="5" s="1"/>
  <c r="F2029" i="5"/>
  <c r="J2029" i="5" s="1"/>
  <c r="G2029" i="5"/>
  <c r="H2029" i="5"/>
  <c r="A2030" i="5"/>
  <c r="B2030" i="5"/>
  <c r="D2030" i="5"/>
  <c r="E2030" i="5" s="1"/>
  <c r="F2030" i="5"/>
  <c r="J2030" i="5" s="1"/>
  <c r="G2030" i="5"/>
  <c r="H2030" i="5"/>
  <c r="A2031" i="5"/>
  <c r="B2031" i="5"/>
  <c r="D2031" i="5"/>
  <c r="E2031" i="5" s="1"/>
  <c r="F2031" i="5"/>
  <c r="J2031" i="5" s="1"/>
  <c r="G2031" i="5"/>
  <c r="H2031" i="5"/>
  <c r="A2032" i="5"/>
  <c r="B2032" i="5"/>
  <c r="D2032" i="5"/>
  <c r="E2032" i="5" s="1"/>
  <c r="F2032" i="5"/>
  <c r="J2032" i="5" s="1"/>
  <c r="G2032" i="5"/>
  <c r="H2032" i="5"/>
  <c r="A2033" i="5"/>
  <c r="B2033" i="5"/>
  <c r="D2033" i="5"/>
  <c r="E2033" i="5" s="1"/>
  <c r="F2033" i="5"/>
  <c r="J2033" i="5" s="1"/>
  <c r="G2033" i="5"/>
  <c r="H2033" i="5"/>
  <c r="A2034" i="5"/>
  <c r="B2034" i="5"/>
  <c r="D2034" i="5"/>
  <c r="E2034" i="5" s="1"/>
  <c r="F2034" i="5"/>
  <c r="J2034" i="5" s="1"/>
  <c r="G2034" i="5"/>
  <c r="H2034" i="5"/>
  <c r="A2035" i="5"/>
  <c r="B2035" i="5"/>
  <c r="D2035" i="5"/>
  <c r="E2035" i="5" s="1"/>
  <c r="F2035" i="5"/>
  <c r="J2035" i="5" s="1"/>
  <c r="G2035" i="5"/>
  <c r="H2035" i="5"/>
  <c r="A2036" i="5"/>
  <c r="B2036" i="5"/>
  <c r="D2036" i="5"/>
  <c r="E2036" i="5" s="1"/>
  <c r="F2036" i="5"/>
  <c r="J2036" i="5" s="1"/>
  <c r="G2036" i="5"/>
  <c r="H2036" i="5"/>
  <c r="A2037" i="5"/>
  <c r="B2037" i="5"/>
  <c r="D2037" i="5"/>
  <c r="E2037" i="5" s="1"/>
  <c r="F2037" i="5"/>
  <c r="J2037" i="5" s="1"/>
  <c r="G2037" i="5"/>
  <c r="H2037" i="5"/>
  <c r="A2038" i="5"/>
  <c r="B2038" i="5"/>
  <c r="D2038" i="5"/>
  <c r="E2038" i="5" s="1"/>
  <c r="F2038" i="5"/>
  <c r="J2038" i="5" s="1"/>
  <c r="G2038" i="5"/>
  <c r="H2038" i="5"/>
  <c r="A2039" i="5"/>
  <c r="B2039" i="5"/>
  <c r="D2039" i="5"/>
  <c r="E2039" i="5" s="1"/>
  <c r="F2039" i="5"/>
  <c r="J2039" i="5" s="1"/>
  <c r="G2039" i="5"/>
  <c r="H2039" i="5"/>
  <c r="A2040" i="5"/>
  <c r="B2040" i="5"/>
  <c r="D2040" i="5"/>
  <c r="E2040" i="5" s="1"/>
  <c r="F2040" i="5"/>
  <c r="J2040" i="5" s="1"/>
  <c r="G2040" i="5"/>
  <c r="H2040" i="5"/>
  <c r="A2041" i="5"/>
  <c r="B2041" i="5"/>
  <c r="D2041" i="5"/>
  <c r="E2041" i="5" s="1"/>
  <c r="F2041" i="5"/>
  <c r="J2041" i="5" s="1"/>
  <c r="G2041" i="5"/>
  <c r="H2041" i="5"/>
  <c r="A2042" i="5"/>
  <c r="B2042" i="5"/>
  <c r="D2042" i="5"/>
  <c r="E2042" i="5" s="1"/>
  <c r="F2042" i="5"/>
  <c r="J2042" i="5" s="1"/>
  <c r="G2042" i="5"/>
  <c r="H2042" i="5"/>
  <c r="A2043" i="5"/>
  <c r="B2043" i="5"/>
  <c r="D2043" i="5"/>
  <c r="E2043" i="5" s="1"/>
  <c r="F2043" i="5"/>
  <c r="J2043" i="5" s="1"/>
  <c r="G2043" i="5"/>
  <c r="H2043" i="5"/>
  <c r="A2044" i="5"/>
  <c r="B2044" i="5"/>
  <c r="D2044" i="5"/>
  <c r="E2044" i="5" s="1"/>
  <c r="F2044" i="5"/>
  <c r="J2044" i="5" s="1"/>
  <c r="G2044" i="5"/>
  <c r="H2044" i="5"/>
  <c r="A2045" i="5"/>
  <c r="B2045" i="5"/>
  <c r="D2045" i="5"/>
  <c r="E2045" i="5" s="1"/>
  <c r="F2045" i="5"/>
  <c r="J2045" i="5" s="1"/>
  <c r="G2045" i="5"/>
  <c r="H2045" i="5"/>
  <c r="A2046" i="5"/>
  <c r="B2046" i="5"/>
  <c r="D2046" i="5"/>
  <c r="E2046" i="5" s="1"/>
  <c r="F2046" i="5"/>
  <c r="J2046" i="5" s="1"/>
  <c r="G2046" i="5"/>
  <c r="H2046" i="5"/>
  <c r="A2047" i="5"/>
  <c r="B2047" i="5"/>
  <c r="D2047" i="5"/>
  <c r="E2047" i="5" s="1"/>
  <c r="F2047" i="5"/>
  <c r="J2047" i="5" s="1"/>
  <c r="G2047" i="5"/>
  <c r="H2047" i="5"/>
  <c r="A2048" i="5"/>
  <c r="B2048" i="5"/>
  <c r="D2048" i="5"/>
  <c r="E2048" i="5" s="1"/>
  <c r="F2048" i="5"/>
  <c r="J2048" i="5" s="1"/>
  <c r="G2048" i="5"/>
  <c r="H2048" i="5"/>
  <c r="A2049" i="5"/>
  <c r="B2049" i="5"/>
  <c r="D2049" i="5"/>
  <c r="E2049" i="5" s="1"/>
  <c r="F2049" i="5"/>
  <c r="J2049" i="5" s="1"/>
  <c r="G2049" i="5"/>
  <c r="H2049" i="5"/>
  <c r="A2050" i="5"/>
  <c r="B2050" i="5"/>
  <c r="D2050" i="5"/>
  <c r="E2050" i="5" s="1"/>
  <c r="F2050" i="5"/>
  <c r="J2050" i="5" s="1"/>
  <c r="G2050" i="5"/>
  <c r="H2050" i="5"/>
  <c r="A2051" i="5"/>
  <c r="B2051" i="5"/>
  <c r="D2051" i="5"/>
  <c r="E2051" i="5" s="1"/>
  <c r="F2051" i="5"/>
  <c r="J2051" i="5" s="1"/>
  <c r="G2051" i="5"/>
  <c r="H2051" i="5"/>
  <c r="A2052" i="5"/>
  <c r="B2052" i="5"/>
  <c r="D2052" i="5"/>
  <c r="E2052" i="5" s="1"/>
  <c r="F2052" i="5"/>
  <c r="J2052" i="5" s="1"/>
  <c r="G2052" i="5"/>
  <c r="H2052" i="5"/>
  <c r="A2053" i="5"/>
  <c r="B2053" i="5"/>
  <c r="D2053" i="5"/>
  <c r="E2053" i="5" s="1"/>
  <c r="F2053" i="5"/>
  <c r="J2053" i="5" s="1"/>
  <c r="G2053" i="5"/>
  <c r="H2053" i="5"/>
  <c r="A2054" i="5"/>
  <c r="B2054" i="5"/>
  <c r="D2054" i="5"/>
  <c r="E2054" i="5" s="1"/>
  <c r="F2054" i="5"/>
  <c r="J2054" i="5" s="1"/>
  <c r="G2054" i="5"/>
  <c r="H2054" i="5"/>
  <c r="A2055" i="5"/>
  <c r="B2055" i="5"/>
  <c r="D2055" i="5"/>
  <c r="E2055" i="5" s="1"/>
  <c r="F2055" i="5"/>
  <c r="J2055" i="5" s="1"/>
  <c r="G2055" i="5"/>
  <c r="H2055" i="5"/>
  <c r="A2056" i="5"/>
  <c r="B2056" i="5"/>
  <c r="D2056" i="5"/>
  <c r="E2056" i="5" s="1"/>
  <c r="F2056" i="5"/>
  <c r="J2056" i="5" s="1"/>
  <c r="G2056" i="5"/>
  <c r="H2056" i="5"/>
  <c r="A2057" i="5"/>
  <c r="B2057" i="5"/>
  <c r="D2057" i="5"/>
  <c r="E2057" i="5" s="1"/>
  <c r="F2057" i="5"/>
  <c r="J2057" i="5" s="1"/>
  <c r="G2057" i="5"/>
  <c r="H2057" i="5"/>
  <c r="A2058" i="5"/>
  <c r="B2058" i="5"/>
  <c r="D2058" i="5"/>
  <c r="E2058" i="5" s="1"/>
  <c r="F2058" i="5"/>
  <c r="J2058" i="5" s="1"/>
  <c r="G2058" i="5"/>
  <c r="H2058" i="5"/>
  <c r="A2059" i="5"/>
  <c r="B2059" i="5"/>
  <c r="D2059" i="5"/>
  <c r="E2059" i="5" s="1"/>
  <c r="F2059" i="5"/>
  <c r="J2059" i="5" s="1"/>
  <c r="G2059" i="5"/>
  <c r="H2059" i="5"/>
  <c r="A2060" i="5"/>
  <c r="B2060" i="5"/>
  <c r="D2060" i="5"/>
  <c r="E2060" i="5" s="1"/>
  <c r="F2060" i="5"/>
  <c r="J2060" i="5" s="1"/>
  <c r="G2060" i="5"/>
  <c r="H2060" i="5"/>
  <c r="A2061" i="5"/>
  <c r="B2061" i="5"/>
  <c r="D2061" i="5"/>
  <c r="E2061" i="5" s="1"/>
  <c r="F2061" i="5"/>
  <c r="J2061" i="5" s="1"/>
  <c r="G2061" i="5"/>
  <c r="H2061" i="5"/>
  <c r="A2062" i="5"/>
  <c r="B2062" i="5"/>
  <c r="D2062" i="5"/>
  <c r="E2062" i="5" s="1"/>
  <c r="F2062" i="5"/>
  <c r="J2062" i="5" s="1"/>
  <c r="G2062" i="5"/>
  <c r="H2062" i="5"/>
  <c r="A2063" i="5"/>
  <c r="B2063" i="5"/>
  <c r="D2063" i="5"/>
  <c r="E2063" i="5" s="1"/>
  <c r="F2063" i="5"/>
  <c r="J2063" i="5" s="1"/>
  <c r="G2063" i="5"/>
  <c r="H2063" i="5"/>
  <c r="A2064" i="5"/>
  <c r="B2064" i="5"/>
  <c r="D2064" i="5"/>
  <c r="E2064" i="5" s="1"/>
  <c r="F2064" i="5"/>
  <c r="J2064" i="5" s="1"/>
  <c r="G2064" i="5"/>
  <c r="H2064" i="5"/>
  <c r="A2065" i="5"/>
  <c r="B2065" i="5"/>
  <c r="D2065" i="5"/>
  <c r="E2065" i="5" s="1"/>
  <c r="F2065" i="5"/>
  <c r="J2065" i="5" s="1"/>
  <c r="G2065" i="5"/>
  <c r="H2065" i="5"/>
  <c r="A2066" i="5"/>
  <c r="B2066" i="5"/>
  <c r="D2066" i="5"/>
  <c r="E2066" i="5" s="1"/>
  <c r="F2066" i="5"/>
  <c r="J2066" i="5" s="1"/>
  <c r="G2066" i="5"/>
  <c r="H2066" i="5"/>
  <c r="A2067" i="5"/>
  <c r="B2067" i="5"/>
  <c r="D2067" i="5"/>
  <c r="E2067" i="5" s="1"/>
  <c r="F2067" i="5"/>
  <c r="J2067" i="5" s="1"/>
  <c r="G2067" i="5"/>
  <c r="H2067" i="5"/>
  <c r="A2068" i="5"/>
  <c r="B2068" i="5"/>
  <c r="D2068" i="5"/>
  <c r="E2068" i="5" s="1"/>
  <c r="F2068" i="5"/>
  <c r="J2068" i="5" s="1"/>
  <c r="G2068" i="5"/>
  <c r="H2068" i="5"/>
  <c r="A2069" i="5"/>
  <c r="B2069" i="5"/>
  <c r="D2069" i="5"/>
  <c r="E2069" i="5" s="1"/>
  <c r="F2069" i="5"/>
  <c r="J2069" i="5" s="1"/>
  <c r="G2069" i="5"/>
  <c r="H2069" i="5"/>
  <c r="A2070" i="5"/>
  <c r="B2070" i="5"/>
  <c r="D2070" i="5"/>
  <c r="E2070" i="5" s="1"/>
  <c r="F2070" i="5"/>
  <c r="J2070" i="5" s="1"/>
  <c r="G2070" i="5"/>
  <c r="H2070" i="5"/>
  <c r="A2071" i="5"/>
  <c r="B2071" i="5"/>
  <c r="D2071" i="5"/>
  <c r="E2071" i="5" s="1"/>
  <c r="F2071" i="5"/>
  <c r="J2071" i="5" s="1"/>
  <c r="G2071" i="5"/>
  <c r="H2071" i="5"/>
  <c r="A2072" i="5"/>
  <c r="B2072" i="5"/>
  <c r="D2072" i="5"/>
  <c r="E2072" i="5" s="1"/>
  <c r="F2072" i="5"/>
  <c r="J2072" i="5" s="1"/>
  <c r="G2072" i="5"/>
  <c r="H2072" i="5"/>
  <c r="A2073" i="5"/>
  <c r="B2073" i="5"/>
  <c r="D2073" i="5"/>
  <c r="E2073" i="5" s="1"/>
  <c r="F2073" i="5"/>
  <c r="J2073" i="5" s="1"/>
  <c r="G2073" i="5"/>
  <c r="H2073" i="5"/>
  <c r="A2074" i="5"/>
  <c r="B2074" i="5"/>
  <c r="D2074" i="5"/>
  <c r="E2074" i="5" s="1"/>
  <c r="F2074" i="5"/>
  <c r="J2074" i="5" s="1"/>
  <c r="G2074" i="5"/>
  <c r="H2074" i="5"/>
  <c r="A2075" i="5"/>
  <c r="B2075" i="5"/>
  <c r="D2075" i="5"/>
  <c r="E2075" i="5" s="1"/>
  <c r="F2075" i="5"/>
  <c r="J2075" i="5" s="1"/>
  <c r="G2075" i="5"/>
  <c r="H2075" i="5"/>
  <c r="A2076" i="5"/>
  <c r="B2076" i="5"/>
  <c r="D2076" i="5"/>
  <c r="E2076" i="5" s="1"/>
  <c r="F2076" i="5"/>
  <c r="J2076" i="5" s="1"/>
  <c r="G2076" i="5"/>
  <c r="H2076" i="5"/>
  <c r="A2077" i="5"/>
  <c r="B2077" i="5"/>
  <c r="D2077" i="5"/>
  <c r="E2077" i="5" s="1"/>
  <c r="F2077" i="5"/>
  <c r="J2077" i="5" s="1"/>
  <c r="G2077" i="5"/>
  <c r="H2077" i="5"/>
  <c r="A2078" i="5"/>
  <c r="B2078" i="5"/>
  <c r="D2078" i="5"/>
  <c r="E2078" i="5" s="1"/>
  <c r="F2078" i="5"/>
  <c r="J2078" i="5" s="1"/>
  <c r="G2078" i="5"/>
  <c r="H2078" i="5"/>
  <c r="A2079" i="5"/>
  <c r="B2079" i="5"/>
  <c r="D2079" i="5"/>
  <c r="E2079" i="5" s="1"/>
  <c r="F2079" i="5"/>
  <c r="J2079" i="5" s="1"/>
  <c r="G2079" i="5"/>
  <c r="H2079" i="5"/>
  <c r="A2080" i="5"/>
  <c r="B2080" i="5"/>
  <c r="D2080" i="5"/>
  <c r="E2080" i="5" s="1"/>
  <c r="F2080" i="5"/>
  <c r="J2080" i="5" s="1"/>
  <c r="G2080" i="5"/>
  <c r="H2080" i="5"/>
  <c r="A2081" i="5"/>
  <c r="B2081" i="5"/>
  <c r="D2081" i="5"/>
  <c r="E2081" i="5" s="1"/>
  <c r="F2081" i="5"/>
  <c r="J2081" i="5" s="1"/>
  <c r="G2081" i="5"/>
  <c r="H2081" i="5"/>
  <c r="A2082" i="5"/>
  <c r="B2082" i="5"/>
  <c r="D2082" i="5"/>
  <c r="E2082" i="5" s="1"/>
  <c r="F2082" i="5"/>
  <c r="J2082" i="5" s="1"/>
  <c r="G2082" i="5"/>
  <c r="H2082" i="5"/>
  <c r="A2083" i="5"/>
  <c r="B2083" i="5"/>
  <c r="D2083" i="5"/>
  <c r="E2083" i="5" s="1"/>
  <c r="F2083" i="5"/>
  <c r="J2083" i="5" s="1"/>
  <c r="G2083" i="5"/>
  <c r="H2083" i="5"/>
  <c r="A2084" i="5"/>
  <c r="B2084" i="5"/>
  <c r="D2084" i="5"/>
  <c r="E2084" i="5" s="1"/>
  <c r="F2084" i="5"/>
  <c r="J2084" i="5" s="1"/>
  <c r="G2084" i="5"/>
  <c r="H2084" i="5"/>
  <c r="A2085" i="5"/>
  <c r="B2085" i="5"/>
  <c r="D2085" i="5"/>
  <c r="E2085" i="5" s="1"/>
  <c r="F2085" i="5"/>
  <c r="J2085" i="5" s="1"/>
  <c r="G2085" i="5"/>
  <c r="H2085" i="5"/>
  <c r="A2086" i="5"/>
  <c r="B2086" i="5"/>
  <c r="D2086" i="5"/>
  <c r="E2086" i="5" s="1"/>
  <c r="F2086" i="5"/>
  <c r="J2086" i="5" s="1"/>
  <c r="G2086" i="5"/>
  <c r="H2086" i="5"/>
  <c r="A2087" i="5"/>
  <c r="B2087" i="5"/>
  <c r="D2087" i="5"/>
  <c r="E2087" i="5" s="1"/>
  <c r="F2087" i="5"/>
  <c r="J2087" i="5" s="1"/>
  <c r="G2087" i="5"/>
  <c r="H2087" i="5"/>
  <c r="A2088" i="5"/>
  <c r="B2088" i="5"/>
  <c r="D2088" i="5"/>
  <c r="E2088" i="5" s="1"/>
  <c r="F2088" i="5"/>
  <c r="J2088" i="5" s="1"/>
  <c r="G2088" i="5"/>
  <c r="H2088" i="5"/>
  <c r="A2089" i="5"/>
  <c r="B2089" i="5"/>
  <c r="D2089" i="5"/>
  <c r="E2089" i="5" s="1"/>
  <c r="F2089" i="5"/>
  <c r="J2089" i="5" s="1"/>
  <c r="G2089" i="5"/>
  <c r="H2089" i="5"/>
  <c r="A2090" i="5"/>
  <c r="B2090" i="5"/>
  <c r="D2090" i="5"/>
  <c r="E2090" i="5" s="1"/>
  <c r="F2090" i="5"/>
  <c r="J2090" i="5" s="1"/>
  <c r="G2090" i="5"/>
  <c r="H2090" i="5"/>
  <c r="A2091" i="5"/>
  <c r="B2091" i="5"/>
  <c r="D2091" i="5"/>
  <c r="E2091" i="5" s="1"/>
  <c r="F2091" i="5"/>
  <c r="J2091" i="5" s="1"/>
  <c r="G2091" i="5"/>
  <c r="H2091" i="5"/>
  <c r="A2092" i="5"/>
  <c r="B2092" i="5"/>
  <c r="D2092" i="5"/>
  <c r="E2092" i="5" s="1"/>
  <c r="F2092" i="5"/>
  <c r="J2092" i="5" s="1"/>
  <c r="G2092" i="5"/>
  <c r="H2092" i="5"/>
  <c r="A2093" i="5"/>
  <c r="B2093" i="5"/>
  <c r="D2093" i="5"/>
  <c r="E2093" i="5" s="1"/>
  <c r="F2093" i="5"/>
  <c r="J2093" i="5" s="1"/>
  <c r="G2093" i="5"/>
  <c r="H2093" i="5"/>
  <c r="A2094" i="5"/>
  <c r="B2094" i="5"/>
  <c r="D2094" i="5"/>
  <c r="E2094" i="5" s="1"/>
  <c r="F2094" i="5"/>
  <c r="J2094" i="5" s="1"/>
  <c r="G2094" i="5"/>
  <c r="H2094" i="5"/>
  <c r="A2095" i="5"/>
  <c r="B2095" i="5"/>
  <c r="D2095" i="5"/>
  <c r="E2095" i="5" s="1"/>
  <c r="F2095" i="5"/>
  <c r="J2095" i="5" s="1"/>
  <c r="G2095" i="5"/>
  <c r="H2095" i="5"/>
  <c r="A2096" i="5"/>
  <c r="B2096" i="5"/>
  <c r="D2096" i="5"/>
  <c r="E2096" i="5" s="1"/>
  <c r="F2096" i="5"/>
  <c r="J2096" i="5" s="1"/>
  <c r="G2096" i="5"/>
  <c r="H2096" i="5"/>
  <c r="A2097" i="5"/>
  <c r="B2097" i="5"/>
  <c r="D2097" i="5"/>
  <c r="E2097" i="5" s="1"/>
  <c r="F2097" i="5"/>
  <c r="J2097" i="5" s="1"/>
  <c r="G2097" i="5"/>
  <c r="H2097" i="5"/>
  <c r="A2098" i="5"/>
  <c r="B2098" i="5"/>
  <c r="D2098" i="5"/>
  <c r="E2098" i="5" s="1"/>
  <c r="F2098" i="5"/>
  <c r="J2098" i="5" s="1"/>
  <c r="G2098" i="5"/>
  <c r="H2098" i="5"/>
  <c r="A2099" i="5"/>
  <c r="B2099" i="5"/>
  <c r="D2099" i="5"/>
  <c r="E2099" i="5" s="1"/>
  <c r="F2099" i="5"/>
  <c r="J2099" i="5" s="1"/>
  <c r="G2099" i="5"/>
  <c r="H2099" i="5"/>
  <c r="A2100" i="5"/>
  <c r="B2100" i="5"/>
  <c r="D2100" i="5"/>
  <c r="E2100" i="5" s="1"/>
  <c r="F2100" i="5"/>
  <c r="J2100" i="5" s="1"/>
  <c r="G2100" i="5"/>
  <c r="H2100" i="5"/>
  <c r="A2101" i="5"/>
  <c r="B2101" i="5"/>
  <c r="D2101" i="5"/>
  <c r="E2101" i="5" s="1"/>
  <c r="F2101" i="5"/>
  <c r="J2101" i="5" s="1"/>
  <c r="G2101" i="5"/>
  <c r="H2101" i="5"/>
  <c r="A2102" i="5"/>
  <c r="B2102" i="5"/>
  <c r="D2102" i="5"/>
  <c r="E2102" i="5" s="1"/>
  <c r="F2102" i="5"/>
  <c r="J2102" i="5" s="1"/>
  <c r="G2102" i="5"/>
  <c r="H2102" i="5"/>
  <c r="A2103" i="5"/>
  <c r="B2103" i="5"/>
  <c r="D2103" i="5"/>
  <c r="E2103" i="5" s="1"/>
  <c r="F2103" i="5"/>
  <c r="J2103" i="5" s="1"/>
  <c r="G2103" i="5"/>
  <c r="H2103" i="5"/>
  <c r="A2104" i="5"/>
  <c r="B2104" i="5"/>
  <c r="D2104" i="5"/>
  <c r="E2104" i="5" s="1"/>
  <c r="F2104" i="5"/>
  <c r="J2104" i="5" s="1"/>
  <c r="G2104" i="5"/>
  <c r="H2104" i="5"/>
  <c r="A2105" i="5"/>
  <c r="B2105" i="5"/>
  <c r="D2105" i="5"/>
  <c r="E2105" i="5" s="1"/>
  <c r="F2105" i="5"/>
  <c r="J2105" i="5" s="1"/>
  <c r="G2105" i="5"/>
  <c r="H2105" i="5"/>
  <c r="A2106" i="5"/>
  <c r="B2106" i="5"/>
  <c r="D2106" i="5"/>
  <c r="E2106" i="5" s="1"/>
  <c r="F2106" i="5"/>
  <c r="J2106" i="5" s="1"/>
  <c r="G2106" i="5"/>
  <c r="H2106" i="5"/>
  <c r="A2107" i="5"/>
  <c r="B2107" i="5"/>
  <c r="D2107" i="5"/>
  <c r="E2107" i="5" s="1"/>
  <c r="F2107" i="5"/>
  <c r="J2107" i="5" s="1"/>
  <c r="G2107" i="5"/>
  <c r="H2107" i="5"/>
  <c r="A2108" i="5"/>
  <c r="B2108" i="5"/>
  <c r="D2108" i="5"/>
  <c r="E2108" i="5" s="1"/>
  <c r="F2108" i="5"/>
  <c r="J2108" i="5" s="1"/>
  <c r="G2108" i="5"/>
  <c r="H2108" i="5"/>
  <c r="A2109" i="5"/>
  <c r="B2109" i="5"/>
  <c r="D2109" i="5"/>
  <c r="E2109" i="5" s="1"/>
  <c r="F2109" i="5"/>
  <c r="J2109" i="5" s="1"/>
  <c r="G2109" i="5"/>
  <c r="H2109" i="5"/>
  <c r="A2110" i="5"/>
  <c r="B2110" i="5"/>
  <c r="D2110" i="5"/>
  <c r="E2110" i="5" s="1"/>
  <c r="F2110" i="5"/>
  <c r="J2110" i="5" s="1"/>
  <c r="G2110" i="5"/>
  <c r="H2110" i="5"/>
  <c r="A2111" i="5"/>
  <c r="B2111" i="5"/>
  <c r="D2111" i="5"/>
  <c r="E2111" i="5" s="1"/>
  <c r="F2111" i="5"/>
  <c r="J2111" i="5" s="1"/>
  <c r="G2111" i="5"/>
  <c r="H2111" i="5"/>
  <c r="A2112" i="5"/>
  <c r="B2112" i="5"/>
  <c r="D2112" i="5"/>
  <c r="E2112" i="5" s="1"/>
  <c r="F2112" i="5"/>
  <c r="J2112" i="5" s="1"/>
  <c r="G2112" i="5"/>
  <c r="H2112" i="5"/>
  <c r="A2113" i="5"/>
  <c r="B2113" i="5"/>
  <c r="D2113" i="5"/>
  <c r="E2113" i="5" s="1"/>
  <c r="F2113" i="5"/>
  <c r="J2113" i="5" s="1"/>
  <c r="G2113" i="5"/>
  <c r="H2113" i="5"/>
  <c r="A2114" i="5"/>
  <c r="B2114" i="5"/>
  <c r="D2114" i="5"/>
  <c r="E2114" i="5" s="1"/>
  <c r="F2114" i="5"/>
  <c r="J2114" i="5" s="1"/>
  <c r="G2114" i="5"/>
  <c r="H2114" i="5"/>
  <c r="A2115" i="5"/>
  <c r="B2115" i="5"/>
  <c r="D2115" i="5"/>
  <c r="E2115" i="5" s="1"/>
  <c r="F2115" i="5"/>
  <c r="J2115" i="5" s="1"/>
  <c r="G2115" i="5"/>
  <c r="H2115" i="5"/>
  <c r="A2116" i="5"/>
  <c r="B2116" i="5"/>
  <c r="D2116" i="5"/>
  <c r="E2116" i="5" s="1"/>
  <c r="F2116" i="5"/>
  <c r="J2116" i="5" s="1"/>
  <c r="G2116" i="5"/>
  <c r="H2116" i="5"/>
  <c r="A2117" i="5"/>
  <c r="B2117" i="5"/>
  <c r="D2117" i="5"/>
  <c r="E2117" i="5" s="1"/>
  <c r="F2117" i="5"/>
  <c r="J2117" i="5" s="1"/>
  <c r="G2117" i="5"/>
  <c r="H2117" i="5"/>
  <c r="A2118" i="5"/>
  <c r="B2118" i="5"/>
  <c r="D2118" i="5"/>
  <c r="E2118" i="5" s="1"/>
  <c r="F2118" i="5"/>
  <c r="J2118" i="5" s="1"/>
  <c r="G2118" i="5"/>
  <c r="H2118" i="5"/>
  <c r="A2119" i="5"/>
  <c r="B2119" i="5"/>
  <c r="D2119" i="5"/>
  <c r="E2119" i="5" s="1"/>
  <c r="F2119" i="5"/>
  <c r="J2119" i="5" s="1"/>
  <c r="G2119" i="5"/>
  <c r="H2119" i="5"/>
  <c r="A2120" i="5"/>
  <c r="B2120" i="5"/>
  <c r="D2120" i="5"/>
  <c r="E2120" i="5" s="1"/>
  <c r="F2120" i="5"/>
  <c r="J2120" i="5" s="1"/>
  <c r="G2120" i="5"/>
  <c r="H2120" i="5"/>
  <c r="A2121" i="5"/>
  <c r="B2121" i="5"/>
  <c r="D2121" i="5"/>
  <c r="E2121" i="5" s="1"/>
  <c r="F2121" i="5"/>
  <c r="J2121" i="5" s="1"/>
  <c r="G2121" i="5"/>
  <c r="H2121" i="5"/>
  <c r="A2122" i="5"/>
  <c r="B2122" i="5"/>
  <c r="D2122" i="5"/>
  <c r="E2122" i="5" s="1"/>
  <c r="F2122" i="5"/>
  <c r="J2122" i="5" s="1"/>
  <c r="G2122" i="5"/>
  <c r="H2122" i="5"/>
  <c r="A2123" i="5"/>
  <c r="B2123" i="5"/>
  <c r="D2123" i="5"/>
  <c r="E2123" i="5" s="1"/>
  <c r="F2123" i="5"/>
  <c r="J2123" i="5" s="1"/>
  <c r="G2123" i="5"/>
  <c r="H2123" i="5"/>
  <c r="A2124" i="5"/>
  <c r="B2124" i="5"/>
  <c r="D2124" i="5"/>
  <c r="E2124" i="5" s="1"/>
  <c r="F2124" i="5"/>
  <c r="J2124" i="5" s="1"/>
  <c r="G2124" i="5"/>
  <c r="H2124" i="5"/>
  <c r="A2125" i="5"/>
  <c r="B2125" i="5"/>
  <c r="D2125" i="5"/>
  <c r="E2125" i="5" s="1"/>
  <c r="F2125" i="5"/>
  <c r="J2125" i="5" s="1"/>
  <c r="G2125" i="5"/>
  <c r="H2125" i="5"/>
  <c r="A2126" i="5"/>
  <c r="B2126" i="5"/>
  <c r="D2126" i="5"/>
  <c r="E2126" i="5" s="1"/>
  <c r="F2126" i="5"/>
  <c r="J2126" i="5" s="1"/>
  <c r="G2126" i="5"/>
  <c r="H2126" i="5"/>
  <c r="A2127" i="5"/>
  <c r="B2127" i="5"/>
  <c r="D2127" i="5"/>
  <c r="E2127" i="5" s="1"/>
  <c r="F2127" i="5"/>
  <c r="J2127" i="5" s="1"/>
  <c r="G2127" i="5"/>
  <c r="H2127" i="5"/>
  <c r="A2128" i="5"/>
  <c r="B2128" i="5"/>
  <c r="D2128" i="5"/>
  <c r="E2128" i="5" s="1"/>
  <c r="F2128" i="5"/>
  <c r="J2128" i="5" s="1"/>
  <c r="G2128" i="5"/>
  <c r="H2128" i="5"/>
  <c r="A2129" i="5"/>
  <c r="B2129" i="5"/>
  <c r="D2129" i="5"/>
  <c r="E2129" i="5" s="1"/>
  <c r="F2129" i="5"/>
  <c r="J2129" i="5" s="1"/>
  <c r="G2129" i="5"/>
  <c r="H2129" i="5"/>
  <c r="A2130" i="5"/>
  <c r="B2130" i="5"/>
  <c r="D2130" i="5"/>
  <c r="E2130" i="5" s="1"/>
  <c r="F2130" i="5"/>
  <c r="J2130" i="5" s="1"/>
  <c r="G2130" i="5"/>
  <c r="H2130" i="5"/>
  <c r="A2131" i="5"/>
  <c r="B2131" i="5"/>
  <c r="D2131" i="5"/>
  <c r="E2131" i="5" s="1"/>
  <c r="F2131" i="5"/>
  <c r="J2131" i="5" s="1"/>
  <c r="G2131" i="5"/>
  <c r="H2131" i="5"/>
  <c r="A2132" i="5"/>
  <c r="B2132" i="5"/>
  <c r="D2132" i="5"/>
  <c r="E2132" i="5" s="1"/>
  <c r="F2132" i="5"/>
  <c r="J2132" i="5" s="1"/>
  <c r="G2132" i="5"/>
  <c r="H2132" i="5"/>
  <c r="A2133" i="5"/>
  <c r="B2133" i="5"/>
  <c r="D2133" i="5"/>
  <c r="E2133" i="5" s="1"/>
  <c r="F2133" i="5"/>
  <c r="J2133" i="5" s="1"/>
  <c r="G2133" i="5"/>
  <c r="H2133" i="5"/>
  <c r="A2134" i="5"/>
  <c r="B2134" i="5"/>
  <c r="D2134" i="5"/>
  <c r="E2134" i="5" s="1"/>
  <c r="F2134" i="5"/>
  <c r="J2134" i="5" s="1"/>
  <c r="G2134" i="5"/>
  <c r="H2134" i="5"/>
  <c r="A2135" i="5"/>
  <c r="B2135" i="5"/>
  <c r="D2135" i="5"/>
  <c r="E2135" i="5" s="1"/>
  <c r="F2135" i="5"/>
  <c r="J2135" i="5" s="1"/>
  <c r="G2135" i="5"/>
  <c r="H2135" i="5"/>
  <c r="A2136" i="5"/>
  <c r="B2136" i="5"/>
  <c r="D2136" i="5"/>
  <c r="E2136" i="5" s="1"/>
  <c r="F2136" i="5"/>
  <c r="J2136" i="5" s="1"/>
  <c r="G2136" i="5"/>
  <c r="H2136" i="5"/>
  <c r="A2137" i="5"/>
  <c r="B2137" i="5"/>
  <c r="D2137" i="5"/>
  <c r="E2137" i="5" s="1"/>
  <c r="F2137" i="5"/>
  <c r="J2137" i="5" s="1"/>
  <c r="G2137" i="5"/>
  <c r="H2137" i="5"/>
  <c r="A2138" i="5"/>
  <c r="B2138" i="5"/>
  <c r="D2138" i="5"/>
  <c r="E2138" i="5" s="1"/>
  <c r="F2138" i="5"/>
  <c r="J2138" i="5" s="1"/>
  <c r="G2138" i="5"/>
  <c r="H2138" i="5"/>
  <c r="A2139" i="5"/>
  <c r="B2139" i="5"/>
  <c r="D2139" i="5"/>
  <c r="E2139" i="5" s="1"/>
  <c r="F2139" i="5"/>
  <c r="J2139" i="5" s="1"/>
  <c r="G2139" i="5"/>
  <c r="H2139" i="5"/>
  <c r="A2140" i="5"/>
  <c r="B2140" i="5"/>
  <c r="D2140" i="5"/>
  <c r="E2140" i="5" s="1"/>
  <c r="F2140" i="5"/>
  <c r="J2140" i="5" s="1"/>
  <c r="G2140" i="5"/>
  <c r="H2140" i="5"/>
  <c r="A2141" i="5"/>
  <c r="B2141" i="5"/>
  <c r="D2141" i="5"/>
  <c r="E2141" i="5" s="1"/>
  <c r="F2141" i="5"/>
  <c r="J2141" i="5" s="1"/>
  <c r="G2141" i="5"/>
  <c r="H2141" i="5"/>
  <c r="A2142" i="5"/>
  <c r="B2142" i="5"/>
  <c r="D2142" i="5"/>
  <c r="E2142" i="5" s="1"/>
  <c r="F2142" i="5"/>
  <c r="J2142" i="5" s="1"/>
  <c r="G2142" i="5"/>
  <c r="H2142" i="5"/>
  <c r="A2143" i="5"/>
  <c r="B2143" i="5"/>
  <c r="D2143" i="5"/>
  <c r="E2143" i="5" s="1"/>
  <c r="F2143" i="5"/>
  <c r="J2143" i="5" s="1"/>
  <c r="G2143" i="5"/>
  <c r="H2143" i="5"/>
  <c r="A2144" i="5"/>
  <c r="B2144" i="5"/>
  <c r="D2144" i="5"/>
  <c r="E2144" i="5" s="1"/>
  <c r="F2144" i="5"/>
  <c r="J2144" i="5" s="1"/>
  <c r="G2144" i="5"/>
  <c r="H2144" i="5"/>
  <c r="A2145" i="5"/>
  <c r="B2145" i="5"/>
  <c r="D2145" i="5"/>
  <c r="E2145" i="5" s="1"/>
  <c r="F2145" i="5"/>
  <c r="J2145" i="5" s="1"/>
  <c r="G2145" i="5"/>
  <c r="H2145" i="5"/>
  <c r="A2146" i="5"/>
  <c r="B2146" i="5"/>
  <c r="D2146" i="5"/>
  <c r="E2146" i="5" s="1"/>
  <c r="F2146" i="5"/>
  <c r="J2146" i="5" s="1"/>
  <c r="G2146" i="5"/>
  <c r="H2146" i="5"/>
  <c r="A2147" i="5"/>
  <c r="B2147" i="5"/>
  <c r="D2147" i="5"/>
  <c r="E2147" i="5" s="1"/>
  <c r="F2147" i="5"/>
  <c r="J2147" i="5" s="1"/>
  <c r="G2147" i="5"/>
  <c r="H2147" i="5"/>
  <c r="A2148" i="5"/>
  <c r="B2148" i="5"/>
  <c r="D2148" i="5"/>
  <c r="E2148" i="5" s="1"/>
  <c r="F2148" i="5"/>
  <c r="J2148" i="5" s="1"/>
  <c r="G2148" i="5"/>
  <c r="H2148" i="5"/>
  <c r="A2149" i="5"/>
  <c r="B2149" i="5"/>
  <c r="D2149" i="5"/>
  <c r="E2149" i="5" s="1"/>
  <c r="F2149" i="5"/>
  <c r="J2149" i="5" s="1"/>
  <c r="G2149" i="5"/>
  <c r="H2149" i="5"/>
  <c r="A2150" i="5"/>
  <c r="B2150" i="5"/>
  <c r="D2150" i="5"/>
  <c r="E2150" i="5" s="1"/>
  <c r="F2150" i="5"/>
  <c r="J2150" i="5" s="1"/>
  <c r="G2150" i="5"/>
  <c r="H2150" i="5"/>
  <c r="A2151" i="5"/>
  <c r="B2151" i="5"/>
  <c r="D2151" i="5"/>
  <c r="E2151" i="5" s="1"/>
  <c r="F2151" i="5"/>
  <c r="J2151" i="5" s="1"/>
  <c r="G2151" i="5"/>
  <c r="H2151" i="5"/>
  <c r="A2152" i="5"/>
  <c r="B2152" i="5"/>
  <c r="D2152" i="5"/>
  <c r="E2152" i="5" s="1"/>
  <c r="F2152" i="5"/>
  <c r="J2152" i="5" s="1"/>
  <c r="G2152" i="5"/>
  <c r="H2152" i="5"/>
  <c r="A2153" i="5"/>
  <c r="B2153" i="5"/>
  <c r="D2153" i="5"/>
  <c r="E2153" i="5" s="1"/>
  <c r="F2153" i="5"/>
  <c r="J2153" i="5" s="1"/>
  <c r="G2153" i="5"/>
  <c r="H2153" i="5"/>
  <c r="A2154" i="5"/>
  <c r="B2154" i="5"/>
  <c r="D2154" i="5"/>
  <c r="E2154" i="5" s="1"/>
  <c r="F2154" i="5"/>
  <c r="J2154" i="5" s="1"/>
  <c r="G2154" i="5"/>
  <c r="H2154" i="5"/>
  <c r="A2155" i="5"/>
  <c r="B2155" i="5"/>
  <c r="D2155" i="5"/>
  <c r="E2155" i="5" s="1"/>
  <c r="F2155" i="5"/>
  <c r="J2155" i="5" s="1"/>
  <c r="G2155" i="5"/>
  <c r="H2155" i="5"/>
  <c r="A2156" i="5"/>
  <c r="B2156" i="5"/>
  <c r="D2156" i="5"/>
  <c r="E2156" i="5" s="1"/>
  <c r="F2156" i="5"/>
  <c r="J2156" i="5" s="1"/>
  <c r="G2156" i="5"/>
  <c r="H2156" i="5"/>
  <c r="A2157" i="5"/>
  <c r="B2157" i="5"/>
  <c r="D2157" i="5"/>
  <c r="E2157" i="5" s="1"/>
  <c r="F2157" i="5"/>
  <c r="J2157" i="5" s="1"/>
  <c r="G2157" i="5"/>
  <c r="H2157" i="5"/>
  <c r="A2158" i="5"/>
  <c r="B2158" i="5"/>
  <c r="D2158" i="5"/>
  <c r="E2158" i="5" s="1"/>
  <c r="F2158" i="5"/>
  <c r="J2158" i="5" s="1"/>
  <c r="G2158" i="5"/>
  <c r="H2158" i="5"/>
  <c r="A2159" i="5"/>
  <c r="B2159" i="5"/>
  <c r="D2159" i="5"/>
  <c r="E2159" i="5" s="1"/>
  <c r="F2159" i="5"/>
  <c r="J2159" i="5" s="1"/>
  <c r="G2159" i="5"/>
  <c r="H2159" i="5"/>
  <c r="A2160" i="5"/>
  <c r="B2160" i="5"/>
  <c r="D2160" i="5"/>
  <c r="E2160" i="5" s="1"/>
  <c r="F2160" i="5"/>
  <c r="J2160" i="5" s="1"/>
  <c r="G2160" i="5"/>
  <c r="H2160" i="5"/>
  <c r="A2161" i="5"/>
  <c r="B2161" i="5"/>
  <c r="D2161" i="5"/>
  <c r="E2161" i="5" s="1"/>
  <c r="F2161" i="5"/>
  <c r="J2161" i="5" s="1"/>
  <c r="G2161" i="5"/>
  <c r="H2161" i="5"/>
  <c r="A2162" i="5"/>
  <c r="B2162" i="5"/>
  <c r="D2162" i="5"/>
  <c r="E2162" i="5" s="1"/>
  <c r="F2162" i="5"/>
  <c r="J2162" i="5" s="1"/>
  <c r="G2162" i="5"/>
  <c r="H2162" i="5"/>
  <c r="A2163" i="5"/>
  <c r="B2163" i="5"/>
  <c r="D2163" i="5"/>
  <c r="E2163" i="5" s="1"/>
  <c r="F2163" i="5"/>
  <c r="J2163" i="5" s="1"/>
  <c r="G2163" i="5"/>
  <c r="H2163" i="5"/>
  <c r="A2164" i="5"/>
  <c r="B2164" i="5"/>
  <c r="D2164" i="5"/>
  <c r="E2164" i="5" s="1"/>
  <c r="F2164" i="5"/>
  <c r="J2164" i="5" s="1"/>
  <c r="G2164" i="5"/>
  <c r="H2164" i="5"/>
  <c r="A2165" i="5"/>
  <c r="B2165" i="5"/>
  <c r="D2165" i="5"/>
  <c r="E2165" i="5" s="1"/>
  <c r="F2165" i="5"/>
  <c r="J2165" i="5" s="1"/>
  <c r="G2165" i="5"/>
  <c r="H2165" i="5"/>
  <c r="A2166" i="5"/>
  <c r="B2166" i="5"/>
  <c r="D2166" i="5"/>
  <c r="E2166" i="5" s="1"/>
  <c r="F2166" i="5"/>
  <c r="J2166" i="5" s="1"/>
  <c r="G2166" i="5"/>
  <c r="H2166" i="5"/>
  <c r="A2167" i="5"/>
  <c r="B2167" i="5"/>
  <c r="D2167" i="5"/>
  <c r="E2167" i="5" s="1"/>
  <c r="F2167" i="5"/>
  <c r="J2167" i="5" s="1"/>
  <c r="G2167" i="5"/>
  <c r="H2167" i="5"/>
  <c r="A2168" i="5"/>
  <c r="B2168" i="5"/>
  <c r="D2168" i="5"/>
  <c r="E2168" i="5" s="1"/>
  <c r="F2168" i="5"/>
  <c r="J2168" i="5" s="1"/>
  <c r="G2168" i="5"/>
  <c r="H2168" i="5"/>
  <c r="A2169" i="5"/>
  <c r="B2169" i="5"/>
  <c r="D2169" i="5"/>
  <c r="E2169" i="5" s="1"/>
  <c r="F2169" i="5"/>
  <c r="J2169" i="5" s="1"/>
  <c r="G2169" i="5"/>
  <c r="H2169" i="5"/>
  <c r="A2170" i="5"/>
  <c r="B2170" i="5"/>
  <c r="D2170" i="5"/>
  <c r="E2170" i="5" s="1"/>
  <c r="F2170" i="5"/>
  <c r="J2170" i="5" s="1"/>
  <c r="G2170" i="5"/>
  <c r="H2170" i="5"/>
  <c r="A2171" i="5"/>
  <c r="B2171" i="5"/>
  <c r="D2171" i="5"/>
  <c r="E2171" i="5" s="1"/>
  <c r="F2171" i="5"/>
  <c r="J2171" i="5" s="1"/>
  <c r="G2171" i="5"/>
  <c r="H2171" i="5"/>
  <c r="A2172" i="5"/>
  <c r="B2172" i="5"/>
  <c r="D2172" i="5"/>
  <c r="E2172" i="5" s="1"/>
  <c r="F2172" i="5"/>
  <c r="J2172" i="5" s="1"/>
  <c r="G2172" i="5"/>
  <c r="H2172" i="5"/>
  <c r="A2173" i="5"/>
  <c r="B2173" i="5"/>
  <c r="D2173" i="5"/>
  <c r="E2173" i="5" s="1"/>
  <c r="F2173" i="5"/>
  <c r="J2173" i="5" s="1"/>
  <c r="G2173" i="5"/>
  <c r="H2173" i="5"/>
  <c r="A2174" i="5"/>
  <c r="B2174" i="5"/>
  <c r="D2174" i="5"/>
  <c r="E2174" i="5" s="1"/>
  <c r="F2174" i="5"/>
  <c r="J2174" i="5" s="1"/>
  <c r="G2174" i="5"/>
  <c r="H2174" i="5"/>
  <c r="A2175" i="5"/>
  <c r="B2175" i="5"/>
  <c r="D2175" i="5"/>
  <c r="E2175" i="5" s="1"/>
  <c r="F2175" i="5"/>
  <c r="J2175" i="5" s="1"/>
  <c r="G2175" i="5"/>
  <c r="H2175" i="5"/>
  <c r="A2176" i="5"/>
  <c r="B2176" i="5"/>
  <c r="D2176" i="5"/>
  <c r="E2176" i="5" s="1"/>
  <c r="F2176" i="5"/>
  <c r="J2176" i="5" s="1"/>
  <c r="G2176" i="5"/>
  <c r="H2176" i="5"/>
  <c r="A2177" i="5"/>
  <c r="B2177" i="5"/>
  <c r="D2177" i="5"/>
  <c r="E2177" i="5" s="1"/>
  <c r="F2177" i="5"/>
  <c r="J2177" i="5" s="1"/>
  <c r="G2177" i="5"/>
  <c r="H2177" i="5"/>
  <c r="A2178" i="5"/>
  <c r="B2178" i="5"/>
  <c r="D2178" i="5"/>
  <c r="E2178" i="5" s="1"/>
  <c r="F2178" i="5"/>
  <c r="J2178" i="5" s="1"/>
  <c r="G2178" i="5"/>
  <c r="H2178" i="5"/>
  <c r="A2179" i="5"/>
  <c r="B2179" i="5"/>
  <c r="D2179" i="5"/>
  <c r="E2179" i="5" s="1"/>
  <c r="F2179" i="5"/>
  <c r="J2179" i="5" s="1"/>
  <c r="G2179" i="5"/>
  <c r="H2179" i="5"/>
  <c r="A2180" i="5"/>
  <c r="B2180" i="5"/>
  <c r="D2180" i="5"/>
  <c r="E2180" i="5" s="1"/>
  <c r="F2180" i="5"/>
  <c r="J2180" i="5" s="1"/>
  <c r="G2180" i="5"/>
  <c r="H2180" i="5"/>
  <c r="A2181" i="5"/>
  <c r="B2181" i="5"/>
  <c r="D2181" i="5"/>
  <c r="E2181" i="5" s="1"/>
  <c r="F2181" i="5"/>
  <c r="J2181" i="5" s="1"/>
  <c r="G2181" i="5"/>
  <c r="H2181" i="5"/>
  <c r="A2182" i="5"/>
  <c r="B2182" i="5"/>
  <c r="D2182" i="5"/>
  <c r="E2182" i="5" s="1"/>
  <c r="F2182" i="5"/>
  <c r="J2182" i="5" s="1"/>
  <c r="G2182" i="5"/>
  <c r="H2182" i="5"/>
  <c r="A2183" i="5"/>
  <c r="B2183" i="5"/>
  <c r="D2183" i="5"/>
  <c r="E2183" i="5" s="1"/>
  <c r="F2183" i="5"/>
  <c r="J2183" i="5" s="1"/>
  <c r="G2183" i="5"/>
  <c r="H2183" i="5"/>
  <c r="A2184" i="5"/>
  <c r="B2184" i="5"/>
  <c r="D2184" i="5"/>
  <c r="E2184" i="5" s="1"/>
  <c r="F2184" i="5"/>
  <c r="J2184" i="5" s="1"/>
  <c r="G2184" i="5"/>
  <c r="H2184" i="5"/>
  <c r="A2185" i="5"/>
  <c r="B2185" i="5"/>
  <c r="D2185" i="5"/>
  <c r="E2185" i="5" s="1"/>
  <c r="F2185" i="5"/>
  <c r="J2185" i="5" s="1"/>
  <c r="G2185" i="5"/>
  <c r="H2185" i="5"/>
  <c r="A2186" i="5"/>
  <c r="B2186" i="5"/>
  <c r="D2186" i="5"/>
  <c r="E2186" i="5" s="1"/>
  <c r="F2186" i="5"/>
  <c r="J2186" i="5" s="1"/>
  <c r="G2186" i="5"/>
  <c r="H2186" i="5"/>
  <c r="A2187" i="5"/>
  <c r="B2187" i="5"/>
  <c r="D2187" i="5"/>
  <c r="E2187" i="5" s="1"/>
  <c r="F2187" i="5"/>
  <c r="J2187" i="5" s="1"/>
  <c r="G2187" i="5"/>
  <c r="H2187" i="5"/>
  <c r="A2188" i="5"/>
  <c r="B2188" i="5"/>
  <c r="D2188" i="5"/>
  <c r="E2188" i="5" s="1"/>
  <c r="F2188" i="5"/>
  <c r="J2188" i="5" s="1"/>
  <c r="G2188" i="5"/>
  <c r="H2188" i="5"/>
  <c r="A2189" i="5"/>
  <c r="B2189" i="5"/>
  <c r="D2189" i="5"/>
  <c r="E2189" i="5" s="1"/>
  <c r="F2189" i="5"/>
  <c r="J2189" i="5" s="1"/>
  <c r="G2189" i="5"/>
  <c r="H2189" i="5"/>
  <c r="A2190" i="5"/>
  <c r="B2190" i="5"/>
  <c r="D2190" i="5"/>
  <c r="E2190" i="5" s="1"/>
  <c r="F2190" i="5"/>
  <c r="J2190" i="5" s="1"/>
  <c r="G2190" i="5"/>
  <c r="H2190" i="5"/>
  <c r="A2191" i="5"/>
  <c r="B2191" i="5"/>
  <c r="D2191" i="5"/>
  <c r="E2191" i="5" s="1"/>
  <c r="F2191" i="5"/>
  <c r="J2191" i="5" s="1"/>
  <c r="G2191" i="5"/>
  <c r="H2191" i="5"/>
  <c r="A2192" i="5"/>
  <c r="B2192" i="5"/>
  <c r="D2192" i="5"/>
  <c r="E2192" i="5" s="1"/>
  <c r="F2192" i="5"/>
  <c r="J2192" i="5" s="1"/>
  <c r="G2192" i="5"/>
  <c r="H2192" i="5"/>
  <c r="A2193" i="5"/>
  <c r="B2193" i="5"/>
  <c r="D2193" i="5"/>
  <c r="E2193" i="5" s="1"/>
  <c r="F2193" i="5"/>
  <c r="J2193" i="5" s="1"/>
  <c r="G2193" i="5"/>
  <c r="H2193" i="5"/>
  <c r="A2194" i="5"/>
  <c r="B2194" i="5"/>
  <c r="D2194" i="5"/>
  <c r="E2194" i="5" s="1"/>
  <c r="F2194" i="5"/>
  <c r="J2194" i="5" s="1"/>
  <c r="G2194" i="5"/>
  <c r="H2194" i="5"/>
  <c r="A2195" i="5"/>
  <c r="B2195" i="5"/>
  <c r="D2195" i="5"/>
  <c r="E2195" i="5" s="1"/>
  <c r="F2195" i="5"/>
  <c r="J2195" i="5" s="1"/>
  <c r="G2195" i="5"/>
  <c r="H2195" i="5"/>
  <c r="A2196" i="5"/>
  <c r="B2196" i="5"/>
  <c r="D2196" i="5"/>
  <c r="E2196" i="5" s="1"/>
  <c r="F2196" i="5"/>
  <c r="J2196" i="5" s="1"/>
  <c r="G2196" i="5"/>
  <c r="H2196" i="5"/>
  <c r="A2197" i="5"/>
  <c r="B2197" i="5"/>
  <c r="D2197" i="5"/>
  <c r="E2197" i="5" s="1"/>
  <c r="F2197" i="5"/>
  <c r="J2197" i="5" s="1"/>
  <c r="G2197" i="5"/>
  <c r="H2197" i="5"/>
  <c r="A2198" i="5"/>
  <c r="B2198" i="5"/>
  <c r="D2198" i="5"/>
  <c r="E2198" i="5" s="1"/>
  <c r="F2198" i="5"/>
  <c r="J2198" i="5" s="1"/>
  <c r="G2198" i="5"/>
  <c r="H2198" i="5"/>
  <c r="A2199" i="5"/>
  <c r="B2199" i="5"/>
  <c r="D2199" i="5"/>
  <c r="E2199" i="5" s="1"/>
  <c r="F2199" i="5"/>
  <c r="J2199" i="5" s="1"/>
  <c r="G2199" i="5"/>
  <c r="H2199" i="5"/>
  <c r="A2200" i="5"/>
  <c r="B2200" i="5"/>
  <c r="D2200" i="5"/>
  <c r="E2200" i="5" s="1"/>
  <c r="F2200" i="5"/>
  <c r="J2200" i="5" s="1"/>
  <c r="G2200" i="5"/>
  <c r="H2200" i="5"/>
  <c r="A2201" i="5"/>
  <c r="B2201" i="5"/>
  <c r="D2201" i="5"/>
  <c r="E2201" i="5" s="1"/>
  <c r="F2201" i="5"/>
  <c r="J2201" i="5" s="1"/>
  <c r="G2201" i="5"/>
  <c r="H2201" i="5"/>
  <c r="A2202" i="5"/>
  <c r="B2202" i="5"/>
  <c r="D2202" i="5"/>
  <c r="E2202" i="5" s="1"/>
  <c r="F2202" i="5"/>
  <c r="J2202" i="5" s="1"/>
  <c r="G2202" i="5"/>
  <c r="H2202" i="5"/>
  <c r="A2203" i="5"/>
  <c r="B2203" i="5"/>
  <c r="D2203" i="5"/>
  <c r="E2203" i="5" s="1"/>
  <c r="F2203" i="5"/>
  <c r="J2203" i="5" s="1"/>
  <c r="G2203" i="5"/>
  <c r="H2203" i="5"/>
  <c r="A2204" i="5"/>
  <c r="B2204" i="5"/>
  <c r="D2204" i="5"/>
  <c r="E2204" i="5" s="1"/>
  <c r="F2204" i="5"/>
  <c r="J2204" i="5" s="1"/>
  <c r="G2204" i="5"/>
  <c r="H2204" i="5"/>
  <c r="A2205" i="5"/>
  <c r="B2205" i="5"/>
  <c r="D2205" i="5"/>
  <c r="E2205" i="5" s="1"/>
  <c r="F2205" i="5"/>
  <c r="J2205" i="5" s="1"/>
  <c r="G2205" i="5"/>
  <c r="H2205" i="5"/>
  <c r="A2206" i="5"/>
  <c r="B2206" i="5"/>
  <c r="D2206" i="5"/>
  <c r="E2206" i="5" s="1"/>
  <c r="F2206" i="5"/>
  <c r="J2206" i="5" s="1"/>
  <c r="G2206" i="5"/>
  <c r="H2206" i="5"/>
  <c r="A2207" i="5"/>
  <c r="B2207" i="5"/>
  <c r="D2207" i="5"/>
  <c r="E2207" i="5" s="1"/>
  <c r="F2207" i="5"/>
  <c r="J2207" i="5" s="1"/>
  <c r="G2207" i="5"/>
  <c r="H2207" i="5"/>
  <c r="A2208" i="5"/>
  <c r="B2208" i="5"/>
  <c r="D2208" i="5"/>
  <c r="E2208" i="5" s="1"/>
  <c r="F2208" i="5"/>
  <c r="J2208" i="5" s="1"/>
  <c r="G2208" i="5"/>
  <c r="H2208" i="5"/>
  <c r="A2209" i="5"/>
  <c r="B2209" i="5"/>
  <c r="D2209" i="5"/>
  <c r="E2209" i="5" s="1"/>
  <c r="F2209" i="5"/>
  <c r="J2209" i="5" s="1"/>
  <c r="G2209" i="5"/>
  <c r="H2209" i="5"/>
  <c r="A2210" i="5"/>
  <c r="B2210" i="5"/>
  <c r="D2210" i="5"/>
  <c r="E2210" i="5" s="1"/>
  <c r="F2210" i="5"/>
  <c r="J2210" i="5" s="1"/>
  <c r="G2210" i="5"/>
  <c r="H2210" i="5"/>
  <c r="A2211" i="5"/>
  <c r="B2211" i="5"/>
  <c r="D2211" i="5"/>
  <c r="E2211" i="5" s="1"/>
  <c r="F2211" i="5"/>
  <c r="J2211" i="5" s="1"/>
  <c r="G2211" i="5"/>
  <c r="H2211" i="5"/>
  <c r="A2212" i="5"/>
  <c r="B2212" i="5"/>
  <c r="D2212" i="5"/>
  <c r="E2212" i="5" s="1"/>
  <c r="F2212" i="5"/>
  <c r="J2212" i="5" s="1"/>
  <c r="G2212" i="5"/>
  <c r="H2212" i="5"/>
  <c r="A2213" i="5"/>
  <c r="B2213" i="5"/>
  <c r="D2213" i="5"/>
  <c r="E2213" i="5" s="1"/>
  <c r="F2213" i="5"/>
  <c r="J2213" i="5" s="1"/>
  <c r="G2213" i="5"/>
  <c r="H2213" i="5"/>
  <c r="A2214" i="5"/>
  <c r="B2214" i="5"/>
  <c r="D2214" i="5"/>
  <c r="E2214" i="5" s="1"/>
  <c r="F2214" i="5"/>
  <c r="J2214" i="5" s="1"/>
  <c r="G2214" i="5"/>
  <c r="H2214" i="5"/>
  <c r="A2215" i="5"/>
  <c r="B2215" i="5"/>
  <c r="D2215" i="5"/>
  <c r="E2215" i="5" s="1"/>
  <c r="F2215" i="5"/>
  <c r="J2215" i="5" s="1"/>
  <c r="G2215" i="5"/>
  <c r="H2215" i="5"/>
  <c r="A2216" i="5"/>
  <c r="B2216" i="5"/>
  <c r="D2216" i="5"/>
  <c r="E2216" i="5" s="1"/>
  <c r="F2216" i="5"/>
  <c r="J2216" i="5" s="1"/>
  <c r="G2216" i="5"/>
  <c r="H2216" i="5"/>
  <c r="A2217" i="5"/>
  <c r="B2217" i="5"/>
  <c r="D2217" i="5"/>
  <c r="E2217" i="5" s="1"/>
  <c r="F2217" i="5"/>
  <c r="J2217" i="5" s="1"/>
  <c r="G2217" i="5"/>
  <c r="H2217" i="5"/>
  <c r="A2218" i="5"/>
  <c r="B2218" i="5"/>
  <c r="D2218" i="5"/>
  <c r="E2218" i="5" s="1"/>
  <c r="F2218" i="5"/>
  <c r="J2218" i="5" s="1"/>
  <c r="G2218" i="5"/>
  <c r="H2218" i="5"/>
  <c r="A2219" i="5"/>
  <c r="B2219" i="5"/>
  <c r="D2219" i="5"/>
  <c r="E2219" i="5" s="1"/>
  <c r="F2219" i="5"/>
  <c r="J2219" i="5" s="1"/>
  <c r="G2219" i="5"/>
  <c r="H2219" i="5"/>
  <c r="A2220" i="5"/>
  <c r="B2220" i="5"/>
  <c r="D2220" i="5"/>
  <c r="E2220" i="5" s="1"/>
  <c r="F2220" i="5"/>
  <c r="J2220" i="5" s="1"/>
  <c r="G2220" i="5"/>
  <c r="H2220" i="5"/>
  <c r="A2221" i="5"/>
  <c r="B2221" i="5"/>
  <c r="D2221" i="5"/>
  <c r="E2221" i="5" s="1"/>
  <c r="F2221" i="5"/>
  <c r="J2221" i="5" s="1"/>
  <c r="G2221" i="5"/>
  <c r="H2221" i="5"/>
  <c r="A2222" i="5"/>
  <c r="B2222" i="5"/>
  <c r="D2222" i="5"/>
  <c r="E2222" i="5" s="1"/>
  <c r="F2222" i="5"/>
  <c r="J2222" i="5" s="1"/>
  <c r="G2222" i="5"/>
  <c r="H2222" i="5"/>
  <c r="A2223" i="5"/>
  <c r="B2223" i="5"/>
  <c r="D2223" i="5"/>
  <c r="E2223" i="5" s="1"/>
  <c r="F2223" i="5"/>
  <c r="J2223" i="5" s="1"/>
  <c r="G2223" i="5"/>
  <c r="H2223" i="5"/>
  <c r="A2224" i="5"/>
  <c r="B2224" i="5"/>
  <c r="D2224" i="5"/>
  <c r="E2224" i="5" s="1"/>
  <c r="F2224" i="5"/>
  <c r="J2224" i="5" s="1"/>
  <c r="G2224" i="5"/>
  <c r="H2224" i="5"/>
  <c r="A2225" i="5"/>
  <c r="B2225" i="5"/>
  <c r="D2225" i="5"/>
  <c r="E2225" i="5" s="1"/>
  <c r="F2225" i="5"/>
  <c r="J2225" i="5" s="1"/>
  <c r="G2225" i="5"/>
  <c r="H2225" i="5"/>
  <c r="A2226" i="5"/>
  <c r="B2226" i="5"/>
  <c r="D2226" i="5"/>
  <c r="E2226" i="5" s="1"/>
  <c r="F2226" i="5"/>
  <c r="J2226" i="5" s="1"/>
  <c r="G2226" i="5"/>
  <c r="H2226" i="5"/>
  <c r="A2227" i="5"/>
  <c r="B2227" i="5"/>
  <c r="D2227" i="5"/>
  <c r="E2227" i="5" s="1"/>
  <c r="F2227" i="5"/>
  <c r="J2227" i="5" s="1"/>
  <c r="G2227" i="5"/>
  <c r="H2227" i="5"/>
  <c r="A2228" i="5"/>
  <c r="B2228" i="5"/>
  <c r="D2228" i="5"/>
  <c r="E2228" i="5" s="1"/>
  <c r="F2228" i="5"/>
  <c r="J2228" i="5" s="1"/>
  <c r="G2228" i="5"/>
  <c r="H2228" i="5"/>
  <c r="A2229" i="5"/>
  <c r="B2229" i="5"/>
  <c r="D2229" i="5"/>
  <c r="E2229" i="5" s="1"/>
  <c r="F2229" i="5"/>
  <c r="J2229" i="5" s="1"/>
  <c r="G2229" i="5"/>
  <c r="H2229" i="5"/>
  <c r="A2230" i="5"/>
  <c r="B2230" i="5"/>
  <c r="D2230" i="5"/>
  <c r="E2230" i="5" s="1"/>
  <c r="F2230" i="5"/>
  <c r="J2230" i="5" s="1"/>
  <c r="G2230" i="5"/>
  <c r="H2230" i="5"/>
  <c r="A2231" i="5"/>
  <c r="B2231" i="5"/>
  <c r="D2231" i="5"/>
  <c r="E2231" i="5" s="1"/>
  <c r="F2231" i="5"/>
  <c r="J2231" i="5" s="1"/>
  <c r="G2231" i="5"/>
  <c r="H2231" i="5"/>
  <c r="A2232" i="5"/>
  <c r="B2232" i="5"/>
  <c r="D2232" i="5"/>
  <c r="E2232" i="5" s="1"/>
  <c r="F2232" i="5"/>
  <c r="J2232" i="5" s="1"/>
  <c r="G2232" i="5"/>
  <c r="H2232" i="5"/>
  <c r="A2233" i="5"/>
  <c r="B2233" i="5"/>
  <c r="D2233" i="5"/>
  <c r="E2233" i="5" s="1"/>
  <c r="F2233" i="5"/>
  <c r="J2233" i="5" s="1"/>
  <c r="G2233" i="5"/>
  <c r="H2233" i="5"/>
  <c r="A2234" i="5"/>
  <c r="B2234" i="5"/>
  <c r="D2234" i="5"/>
  <c r="E2234" i="5" s="1"/>
  <c r="F2234" i="5"/>
  <c r="J2234" i="5" s="1"/>
  <c r="G2234" i="5"/>
  <c r="H2234" i="5"/>
  <c r="A2235" i="5"/>
  <c r="B2235" i="5"/>
  <c r="D2235" i="5"/>
  <c r="E2235" i="5" s="1"/>
  <c r="F2235" i="5"/>
  <c r="J2235" i="5" s="1"/>
  <c r="G2235" i="5"/>
  <c r="H2235" i="5"/>
  <c r="A2236" i="5"/>
  <c r="B2236" i="5"/>
  <c r="D2236" i="5"/>
  <c r="E2236" i="5" s="1"/>
  <c r="F2236" i="5"/>
  <c r="J2236" i="5" s="1"/>
  <c r="G2236" i="5"/>
  <c r="H2236" i="5"/>
  <c r="A2237" i="5"/>
  <c r="B2237" i="5"/>
  <c r="D2237" i="5"/>
  <c r="E2237" i="5" s="1"/>
  <c r="F2237" i="5"/>
  <c r="J2237" i="5" s="1"/>
  <c r="G2237" i="5"/>
  <c r="H2237" i="5"/>
  <c r="A2238" i="5"/>
  <c r="B2238" i="5"/>
  <c r="D2238" i="5"/>
  <c r="E2238" i="5" s="1"/>
  <c r="F2238" i="5"/>
  <c r="J2238" i="5" s="1"/>
  <c r="G2238" i="5"/>
  <c r="H2238" i="5"/>
  <c r="A2239" i="5"/>
  <c r="B2239" i="5"/>
  <c r="D2239" i="5"/>
  <c r="E2239" i="5" s="1"/>
  <c r="F2239" i="5"/>
  <c r="J2239" i="5" s="1"/>
  <c r="G2239" i="5"/>
  <c r="H2239" i="5"/>
  <c r="A2240" i="5"/>
  <c r="B2240" i="5"/>
  <c r="D2240" i="5"/>
  <c r="E2240" i="5" s="1"/>
  <c r="F2240" i="5"/>
  <c r="J2240" i="5" s="1"/>
  <c r="G2240" i="5"/>
  <c r="H2240" i="5"/>
  <c r="A2241" i="5"/>
  <c r="B2241" i="5"/>
  <c r="D2241" i="5"/>
  <c r="E2241" i="5" s="1"/>
  <c r="F2241" i="5"/>
  <c r="J2241" i="5" s="1"/>
  <c r="G2241" i="5"/>
  <c r="H2241" i="5"/>
  <c r="A2242" i="5"/>
  <c r="B2242" i="5"/>
  <c r="D2242" i="5"/>
  <c r="E2242" i="5" s="1"/>
  <c r="F2242" i="5"/>
  <c r="J2242" i="5" s="1"/>
  <c r="G2242" i="5"/>
  <c r="H2242" i="5"/>
  <c r="A2243" i="5"/>
  <c r="B2243" i="5"/>
  <c r="D2243" i="5"/>
  <c r="E2243" i="5" s="1"/>
  <c r="F2243" i="5"/>
  <c r="J2243" i="5" s="1"/>
  <c r="G2243" i="5"/>
  <c r="H2243" i="5"/>
  <c r="A2244" i="5"/>
  <c r="B2244" i="5"/>
  <c r="D2244" i="5"/>
  <c r="E2244" i="5" s="1"/>
  <c r="F2244" i="5"/>
  <c r="J2244" i="5" s="1"/>
  <c r="G2244" i="5"/>
  <c r="H2244" i="5"/>
  <c r="A2245" i="5"/>
  <c r="B2245" i="5"/>
  <c r="D2245" i="5"/>
  <c r="E2245" i="5" s="1"/>
  <c r="F2245" i="5"/>
  <c r="J2245" i="5" s="1"/>
  <c r="G2245" i="5"/>
  <c r="H2245" i="5"/>
  <c r="A2246" i="5"/>
  <c r="B2246" i="5"/>
  <c r="D2246" i="5"/>
  <c r="E2246" i="5" s="1"/>
  <c r="F2246" i="5"/>
  <c r="J2246" i="5" s="1"/>
  <c r="G2246" i="5"/>
  <c r="H2246" i="5"/>
  <c r="A2247" i="5"/>
  <c r="B2247" i="5"/>
  <c r="D2247" i="5"/>
  <c r="E2247" i="5" s="1"/>
  <c r="F2247" i="5"/>
  <c r="J2247" i="5" s="1"/>
  <c r="G2247" i="5"/>
  <c r="H2247" i="5"/>
  <c r="A2248" i="5"/>
  <c r="B2248" i="5"/>
  <c r="D2248" i="5"/>
  <c r="E2248" i="5" s="1"/>
  <c r="F2248" i="5"/>
  <c r="J2248" i="5" s="1"/>
  <c r="G2248" i="5"/>
  <c r="H2248" i="5"/>
  <c r="A2249" i="5"/>
  <c r="B2249" i="5"/>
  <c r="D2249" i="5"/>
  <c r="E2249" i="5" s="1"/>
  <c r="F2249" i="5"/>
  <c r="J2249" i="5" s="1"/>
  <c r="G2249" i="5"/>
  <c r="H2249" i="5"/>
  <c r="A2250" i="5"/>
  <c r="B2250" i="5"/>
  <c r="D2250" i="5"/>
  <c r="E2250" i="5" s="1"/>
  <c r="F2250" i="5"/>
  <c r="J2250" i="5" s="1"/>
  <c r="G2250" i="5"/>
  <c r="H2250" i="5"/>
  <c r="A2251" i="5"/>
  <c r="B2251" i="5"/>
  <c r="D2251" i="5"/>
  <c r="E2251" i="5" s="1"/>
  <c r="F2251" i="5"/>
  <c r="J2251" i="5" s="1"/>
  <c r="G2251" i="5"/>
  <c r="H2251" i="5"/>
  <c r="A2252" i="5"/>
  <c r="B2252" i="5"/>
  <c r="D2252" i="5"/>
  <c r="E2252" i="5" s="1"/>
  <c r="F2252" i="5"/>
  <c r="J2252" i="5" s="1"/>
  <c r="G2252" i="5"/>
  <c r="H2252" i="5"/>
  <c r="A2253" i="5"/>
  <c r="B2253" i="5"/>
  <c r="D2253" i="5"/>
  <c r="E2253" i="5" s="1"/>
  <c r="F2253" i="5"/>
  <c r="J2253" i="5" s="1"/>
  <c r="G2253" i="5"/>
  <c r="H2253" i="5"/>
  <c r="A2254" i="5"/>
  <c r="B2254" i="5"/>
  <c r="D2254" i="5"/>
  <c r="E2254" i="5" s="1"/>
  <c r="F2254" i="5"/>
  <c r="J2254" i="5" s="1"/>
  <c r="G2254" i="5"/>
  <c r="H2254" i="5"/>
  <c r="A2255" i="5"/>
  <c r="B2255" i="5"/>
  <c r="D2255" i="5"/>
  <c r="E2255" i="5" s="1"/>
  <c r="F2255" i="5"/>
  <c r="J2255" i="5" s="1"/>
  <c r="G2255" i="5"/>
  <c r="H2255" i="5"/>
  <c r="A2256" i="5"/>
  <c r="B2256" i="5"/>
  <c r="D2256" i="5"/>
  <c r="E2256" i="5" s="1"/>
  <c r="F2256" i="5"/>
  <c r="J2256" i="5" s="1"/>
  <c r="G2256" i="5"/>
  <c r="H2256" i="5"/>
  <c r="A2257" i="5"/>
  <c r="B2257" i="5"/>
  <c r="D2257" i="5"/>
  <c r="E2257" i="5" s="1"/>
  <c r="F2257" i="5"/>
  <c r="J2257" i="5" s="1"/>
  <c r="G2257" i="5"/>
  <c r="H2257" i="5"/>
  <c r="A2258" i="5"/>
  <c r="B2258" i="5"/>
  <c r="D2258" i="5"/>
  <c r="E2258" i="5" s="1"/>
  <c r="F2258" i="5"/>
  <c r="J2258" i="5" s="1"/>
  <c r="G2258" i="5"/>
  <c r="H2258" i="5"/>
  <c r="A2259" i="5"/>
  <c r="B2259" i="5"/>
  <c r="D2259" i="5"/>
  <c r="E2259" i="5" s="1"/>
  <c r="F2259" i="5"/>
  <c r="J2259" i="5" s="1"/>
  <c r="G2259" i="5"/>
  <c r="H2259" i="5"/>
  <c r="A2260" i="5"/>
  <c r="B2260" i="5"/>
  <c r="D2260" i="5"/>
  <c r="E2260" i="5" s="1"/>
  <c r="F2260" i="5"/>
  <c r="J2260" i="5" s="1"/>
  <c r="G2260" i="5"/>
  <c r="H2260" i="5"/>
  <c r="A2261" i="5"/>
  <c r="B2261" i="5"/>
  <c r="D2261" i="5"/>
  <c r="E2261" i="5" s="1"/>
  <c r="F2261" i="5"/>
  <c r="J2261" i="5" s="1"/>
  <c r="G2261" i="5"/>
  <c r="H2261" i="5"/>
  <c r="A2262" i="5"/>
  <c r="B2262" i="5"/>
  <c r="D2262" i="5"/>
  <c r="E2262" i="5" s="1"/>
  <c r="F2262" i="5"/>
  <c r="J2262" i="5" s="1"/>
  <c r="G2262" i="5"/>
  <c r="H2262" i="5"/>
  <c r="A2263" i="5"/>
  <c r="B2263" i="5"/>
  <c r="D2263" i="5"/>
  <c r="E2263" i="5" s="1"/>
  <c r="F2263" i="5"/>
  <c r="J2263" i="5" s="1"/>
  <c r="G2263" i="5"/>
  <c r="H2263" i="5"/>
  <c r="A2264" i="5"/>
  <c r="B2264" i="5"/>
  <c r="D2264" i="5"/>
  <c r="E2264" i="5" s="1"/>
  <c r="F2264" i="5"/>
  <c r="J2264" i="5" s="1"/>
  <c r="G2264" i="5"/>
  <c r="H2264" i="5"/>
  <c r="A2265" i="5"/>
  <c r="B2265" i="5"/>
  <c r="D2265" i="5"/>
  <c r="E2265" i="5" s="1"/>
  <c r="F2265" i="5"/>
  <c r="J2265" i="5" s="1"/>
  <c r="G2265" i="5"/>
  <c r="H2265" i="5"/>
  <c r="A2266" i="5"/>
  <c r="B2266" i="5"/>
  <c r="D2266" i="5"/>
  <c r="E2266" i="5" s="1"/>
  <c r="F2266" i="5"/>
  <c r="J2266" i="5" s="1"/>
  <c r="G2266" i="5"/>
  <c r="H2266" i="5"/>
  <c r="A2267" i="5"/>
  <c r="B2267" i="5"/>
  <c r="D2267" i="5"/>
  <c r="E2267" i="5" s="1"/>
  <c r="F2267" i="5"/>
  <c r="J2267" i="5" s="1"/>
  <c r="G2267" i="5"/>
  <c r="H2267" i="5"/>
  <c r="A2268" i="5"/>
  <c r="B2268" i="5"/>
  <c r="D2268" i="5"/>
  <c r="E2268" i="5" s="1"/>
  <c r="F2268" i="5"/>
  <c r="J2268" i="5" s="1"/>
  <c r="G2268" i="5"/>
  <c r="H2268" i="5"/>
  <c r="A2269" i="5"/>
  <c r="B2269" i="5"/>
  <c r="D2269" i="5"/>
  <c r="E2269" i="5" s="1"/>
  <c r="F2269" i="5"/>
  <c r="J2269" i="5" s="1"/>
  <c r="G2269" i="5"/>
  <c r="H2269" i="5"/>
  <c r="A2270" i="5"/>
  <c r="B2270" i="5"/>
  <c r="D2270" i="5"/>
  <c r="E2270" i="5" s="1"/>
  <c r="F2270" i="5"/>
  <c r="J2270" i="5" s="1"/>
  <c r="G2270" i="5"/>
  <c r="H2270" i="5"/>
  <c r="A2271" i="5"/>
  <c r="B2271" i="5"/>
  <c r="D2271" i="5"/>
  <c r="E2271" i="5" s="1"/>
  <c r="F2271" i="5"/>
  <c r="J2271" i="5" s="1"/>
  <c r="G2271" i="5"/>
  <c r="H2271" i="5"/>
  <c r="A2272" i="5"/>
  <c r="B2272" i="5"/>
  <c r="D2272" i="5"/>
  <c r="E2272" i="5" s="1"/>
  <c r="F2272" i="5"/>
  <c r="J2272" i="5" s="1"/>
  <c r="G2272" i="5"/>
  <c r="H2272" i="5"/>
  <c r="A2273" i="5"/>
  <c r="B2273" i="5"/>
  <c r="D2273" i="5"/>
  <c r="E2273" i="5" s="1"/>
  <c r="F2273" i="5"/>
  <c r="J2273" i="5" s="1"/>
  <c r="G2273" i="5"/>
  <c r="H2273" i="5"/>
  <c r="A2274" i="5"/>
  <c r="B2274" i="5"/>
  <c r="D2274" i="5"/>
  <c r="E2274" i="5" s="1"/>
  <c r="F2274" i="5"/>
  <c r="J2274" i="5" s="1"/>
  <c r="G2274" i="5"/>
  <c r="H2274" i="5"/>
  <c r="A2275" i="5"/>
  <c r="B2275" i="5"/>
  <c r="D2275" i="5"/>
  <c r="E2275" i="5" s="1"/>
  <c r="F2275" i="5"/>
  <c r="J2275" i="5" s="1"/>
  <c r="G2275" i="5"/>
  <c r="H2275" i="5"/>
  <c r="A2276" i="5"/>
  <c r="B2276" i="5"/>
  <c r="D2276" i="5"/>
  <c r="E2276" i="5" s="1"/>
  <c r="F2276" i="5"/>
  <c r="J2276" i="5" s="1"/>
  <c r="G2276" i="5"/>
  <c r="H2276" i="5"/>
  <c r="A2277" i="5"/>
  <c r="B2277" i="5"/>
  <c r="D2277" i="5"/>
  <c r="E2277" i="5" s="1"/>
  <c r="F2277" i="5"/>
  <c r="J2277" i="5" s="1"/>
  <c r="G2277" i="5"/>
  <c r="H2277" i="5"/>
  <c r="A2278" i="5"/>
  <c r="B2278" i="5"/>
  <c r="D2278" i="5"/>
  <c r="E2278" i="5" s="1"/>
  <c r="F2278" i="5"/>
  <c r="J2278" i="5" s="1"/>
  <c r="G2278" i="5"/>
  <c r="H2278" i="5"/>
  <c r="A2279" i="5"/>
  <c r="B2279" i="5"/>
  <c r="D2279" i="5"/>
  <c r="E2279" i="5" s="1"/>
  <c r="F2279" i="5"/>
  <c r="J2279" i="5" s="1"/>
  <c r="G2279" i="5"/>
  <c r="H2279" i="5"/>
  <c r="A2280" i="5"/>
  <c r="B2280" i="5"/>
  <c r="D2280" i="5"/>
  <c r="E2280" i="5" s="1"/>
  <c r="F2280" i="5"/>
  <c r="J2280" i="5" s="1"/>
  <c r="G2280" i="5"/>
  <c r="H2280" i="5"/>
  <c r="A2281" i="5"/>
  <c r="B2281" i="5"/>
  <c r="D2281" i="5"/>
  <c r="E2281" i="5" s="1"/>
  <c r="F2281" i="5"/>
  <c r="J2281" i="5" s="1"/>
  <c r="G2281" i="5"/>
  <c r="H2281" i="5"/>
  <c r="A2282" i="5"/>
  <c r="B2282" i="5"/>
  <c r="D2282" i="5"/>
  <c r="E2282" i="5" s="1"/>
  <c r="F2282" i="5"/>
  <c r="J2282" i="5" s="1"/>
  <c r="G2282" i="5"/>
  <c r="H2282" i="5"/>
  <c r="A2283" i="5"/>
  <c r="B2283" i="5"/>
  <c r="D2283" i="5"/>
  <c r="E2283" i="5" s="1"/>
  <c r="F2283" i="5"/>
  <c r="J2283" i="5" s="1"/>
  <c r="G2283" i="5"/>
  <c r="H2283" i="5"/>
  <c r="A2284" i="5"/>
  <c r="B2284" i="5"/>
  <c r="D2284" i="5"/>
  <c r="E2284" i="5" s="1"/>
  <c r="F2284" i="5"/>
  <c r="J2284" i="5" s="1"/>
  <c r="G2284" i="5"/>
  <c r="H2284" i="5"/>
  <c r="A2285" i="5"/>
  <c r="B2285" i="5"/>
  <c r="D2285" i="5"/>
  <c r="E2285" i="5" s="1"/>
  <c r="F2285" i="5"/>
  <c r="J2285" i="5" s="1"/>
  <c r="G2285" i="5"/>
  <c r="H2285" i="5"/>
  <c r="A2286" i="5"/>
  <c r="B2286" i="5"/>
  <c r="D2286" i="5"/>
  <c r="E2286" i="5" s="1"/>
  <c r="F2286" i="5"/>
  <c r="J2286" i="5" s="1"/>
  <c r="G2286" i="5"/>
  <c r="H2286" i="5"/>
  <c r="A2287" i="5"/>
  <c r="B2287" i="5"/>
  <c r="D2287" i="5"/>
  <c r="E2287" i="5" s="1"/>
  <c r="F2287" i="5"/>
  <c r="J2287" i="5" s="1"/>
  <c r="G2287" i="5"/>
  <c r="H2287" i="5"/>
  <c r="A2288" i="5"/>
  <c r="B2288" i="5"/>
  <c r="D2288" i="5"/>
  <c r="E2288" i="5" s="1"/>
  <c r="F2288" i="5"/>
  <c r="J2288" i="5" s="1"/>
  <c r="G2288" i="5"/>
  <c r="H2288" i="5"/>
  <c r="A2289" i="5"/>
  <c r="B2289" i="5"/>
  <c r="D2289" i="5"/>
  <c r="E2289" i="5" s="1"/>
  <c r="F2289" i="5"/>
  <c r="J2289" i="5" s="1"/>
  <c r="G2289" i="5"/>
  <c r="H2289" i="5"/>
  <c r="A2290" i="5"/>
  <c r="B2290" i="5"/>
  <c r="D2290" i="5"/>
  <c r="E2290" i="5" s="1"/>
  <c r="F2290" i="5"/>
  <c r="J2290" i="5" s="1"/>
  <c r="G2290" i="5"/>
  <c r="H2290" i="5"/>
  <c r="A2291" i="5"/>
  <c r="B2291" i="5"/>
  <c r="D2291" i="5"/>
  <c r="E2291" i="5" s="1"/>
  <c r="F2291" i="5"/>
  <c r="J2291" i="5" s="1"/>
  <c r="G2291" i="5"/>
  <c r="H2291" i="5"/>
  <c r="A2292" i="5"/>
  <c r="B2292" i="5"/>
  <c r="D2292" i="5"/>
  <c r="E2292" i="5" s="1"/>
  <c r="F2292" i="5"/>
  <c r="J2292" i="5" s="1"/>
  <c r="G2292" i="5"/>
  <c r="H2292" i="5"/>
  <c r="A2293" i="5"/>
  <c r="B2293" i="5"/>
  <c r="D2293" i="5"/>
  <c r="E2293" i="5" s="1"/>
  <c r="F2293" i="5"/>
  <c r="J2293" i="5" s="1"/>
  <c r="G2293" i="5"/>
  <c r="H2293" i="5"/>
  <c r="A2294" i="5"/>
  <c r="B2294" i="5"/>
  <c r="D2294" i="5"/>
  <c r="E2294" i="5" s="1"/>
  <c r="F2294" i="5"/>
  <c r="J2294" i="5" s="1"/>
  <c r="G2294" i="5"/>
  <c r="H2294" i="5"/>
  <c r="A2295" i="5"/>
  <c r="B2295" i="5"/>
  <c r="D2295" i="5"/>
  <c r="E2295" i="5" s="1"/>
  <c r="F2295" i="5"/>
  <c r="J2295" i="5" s="1"/>
  <c r="G2295" i="5"/>
  <c r="H2295" i="5"/>
  <c r="A2296" i="5"/>
  <c r="B2296" i="5"/>
  <c r="D2296" i="5"/>
  <c r="E2296" i="5" s="1"/>
  <c r="F2296" i="5"/>
  <c r="J2296" i="5" s="1"/>
  <c r="G2296" i="5"/>
  <c r="H2296" i="5"/>
  <c r="A2297" i="5"/>
  <c r="B2297" i="5"/>
  <c r="D2297" i="5"/>
  <c r="E2297" i="5" s="1"/>
  <c r="F2297" i="5"/>
  <c r="J2297" i="5" s="1"/>
  <c r="G2297" i="5"/>
  <c r="H2297" i="5"/>
  <c r="A2298" i="5"/>
  <c r="B2298" i="5"/>
  <c r="D2298" i="5"/>
  <c r="E2298" i="5" s="1"/>
  <c r="F2298" i="5"/>
  <c r="J2298" i="5" s="1"/>
  <c r="G2298" i="5"/>
  <c r="H2298" i="5"/>
  <c r="A2299" i="5"/>
  <c r="B2299" i="5"/>
  <c r="D2299" i="5"/>
  <c r="E2299" i="5" s="1"/>
  <c r="F2299" i="5"/>
  <c r="J2299" i="5" s="1"/>
  <c r="G2299" i="5"/>
  <c r="H2299" i="5"/>
  <c r="A2300" i="5"/>
  <c r="B2300" i="5"/>
  <c r="D2300" i="5"/>
  <c r="E2300" i="5" s="1"/>
  <c r="F2300" i="5"/>
  <c r="J2300" i="5" s="1"/>
  <c r="G2300" i="5"/>
  <c r="H2300" i="5"/>
  <c r="A2301" i="5"/>
  <c r="B2301" i="5"/>
  <c r="D2301" i="5"/>
  <c r="E2301" i="5" s="1"/>
  <c r="F2301" i="5"/>
  <c r="J2301" i="5" s="1"/>
  <c r="G2301" i="5"/>
  <c r="H2301" i="5"/>
  <c r="A2302" i="5"/>
  <c r="B2302" i="5"/>
  <c r="D2302" i="5"/>
  <c r="E2302" i="5" s="1"/>
  <c r="F2302" i="5"/>
  <c r="J2302" i="5" s="1"/>
  <c r="G2302" i="5"/>
  <c r="H2302" i="5"/>
  <c r="A2303" i="5"/>
  <c r="B2303" i="5"/>
  <c r="D2303" i="5"/>
  <c r="E2303" i="5" s="1"/>
  <c r="F2303" i="5"/>
  <c r="J2303" i="5" s="1"/>
  <c r="G2303" i="5"/>
  <c r="H2303" i="5"/>
  <c r="A2304" i="5"/>
  <c r="B2304" i="5"/>
  <c r="D2304" i="5"/>
  <c r="E2304" i="5" s="1"/>
  <c r="F2304" i="5"/>
  <c r="J2304" i="5" s="1"/>
  <c r="G2304" i="5"/>
  <c r="H2304" i="5"/>
  <c r="A2305" i="5"/>
  <c r="B2305" i="5"/>
  <c r="D2305" i="5"/>
  <c r="E2305" i="5" s="1"/>
  <c r="F2305" i="5"/>
  <c r="J2305" i="5" s="1"/>
  <c r="G2305" i="5"/>
  <c r="H2305" i="5"/>
  <c r="A2306" i="5"/>
  <c r="B2306" i="5"/>
  <c r="D2306" i="5"/>
  <c r="E2306" i="5" s="1"/>
  <c r="F2306" i="5"/>
  <c r="J2306" i="5" s="1"/>
  <c r="G2306" i="5"/>
  <c r="H2306" i="5"/>
  <c r="A2307" i="5"/>
  <c r="B2307" i="5"/>
  <c r="D2307" i="5"/>
  <c r="E2307" i="5" s="1"/>
  <c r="F2307" i="5"/>
  <c r="J2307" i="5" s="1"/>
  <c r="G2307" i="5"/>
  <c r="H2307" i="5"/>
  <c r="A2308" i="5"/>
  <c r="B2308" i="5"/>
  <c r="D2308" i="5"/>
  <c r="E2308" i="5" s="1"/>
  <c r="F2308" i="5"/>
  <c r="J2308" i="5" s="1"/>
  <c r="G2308" i="5"/>
  <c r="H2308" i="5"/>
  <c r="A2309" i="5"/>
  <c r="B2309" i="5"/>
  <c r="D2309" i="5"/>
  <c r="E2309" i="5" s="1"/>
  <c r="F2309" i="5"/>
  <c r="J2309" i="5" s="1"/>
  <c r="G2309" i="5"/>
  <c r="H2309" i="5"/>
  <c r="A2310" i="5"/>
  <c r="B2310" i="5"/>
  <c r="D2310" i="5"/>
  <c r="E2310" i="5" s="1"/>
  <c r="F2310" i="5"/>
  <c r="J2310" i="5" s="1"/>
  <c r="G2310" i="5"/>
  <c r="H2310" i="5"/>
  <c r="A2311" i="5"/>
  <c r="B2311" i="5"/>
  <c r="D2311" i="5"/>
  <c r="E2311" i="5" s="1"/>
  <c r="F2311" i="5"/>
  <c r="J2311" i="5" s="1"/>
  <c r="G2311" i="5"/>
  <c r="H2311" i="5"/>
  <c r="A2312" i="5"/>
  <c r="B2312" i="5"/>
  <c r="D2312" i="5"/>
  <c r="E2312" i="5" s="1"/>
  <c r="F2312" i="5"/>
  <c r="J2312" i="5" s="1"/>
  <c r="G2312" i="5"/>
  <c r="H2312" i="5"/>
  <c r="A2313" i="5"/>
  <c r="B2313" i="5"/>
  <c r="D2313" i="5"/>
  <c r="E2313" i="5" s="1"/>
  <c r="F2313" i="5"/>
  <c r="J2313" i="5" s="1"/>
  <c r="G2313" i="5"/>
  <c r="H2313" i="5"/>
  <c r="A2314" i="5"/>
  <c r="B2314" i="5"/>
  <c r="D2314" i="5"/>
  <c r="E2314" i="5" s="1"/>
  <c r="F2314" i="5"/>
  <c r="J2314" i="5" s="1"/>
  <c r="G2314" i="5"/>
  <c r="H2314" i="5"/>
  <c r="A2315" i="5"/>
  <c r="B2315" i="5"/>
  <c r="D2315" i="5"/>
  <c r="E2315" i="5" s="1"/>
  <c r="F2315" i="5"/>
  <c r="J2315" i="5" s="1"/>
  <c r="G2315" i="5"/>
  <c r="H2315" i="5"/>
  <c r="A2316" i="5"/>
  <c r="B2316" i="5"/>
  <c r="D2316" i="5"/>
  <c r="E2316" i="5" s="1"/>
  <c r="F2316" i="5"/>
  <c r="J2316" i="5" s="1"/>
  <c r="G2316" i="5"/>
  <c r="H2316" i="5"/>
  <c r="A2317" i="5"/>
  <c r="B2317" i="5"/>
  <c r="D2317" i="5"/>
  <c r="E2317" i="5" s="1"/>
  <c r="F2317" i="5"/>
  <c r="J2317" i="5" s="1"/>
  <c r="G2317" i="5"/>
  <c r="H2317" i="5"/>
  <c r="A2318" i="5"/>
  <c r="B2318" i="5"/>
  <c r="D2318" i="5"/>
  <c r="E2318" i="5" s="1"/>
  <c r="F2318" i="5"/>
  <c r="J2318" i="5" s="1"/>
  <c r="G2318" i="5"/>
  <c r="H2318" i="5"/>
  <c r="A2319" i="5"/>
  <c r="B2319" i="5"/>
  <c r="D2319" i="5"/>
  <c r="E2319" i="5" s="1"/>
  <c r="F2319" i="5"/>
  <c r="J2319" i="5" s="1"/>
  <c r="G2319" i="5"/>
  <c r="H2319" i="5"/>
  <c r="A2320" i="5"/>
  <c r="B2320" i="5"/>
  <c r="D2320" i="5"/>
  <c r="E2320" i="5" s="1"/>
  <c r="F2320" i="5"/>
  <c r="J2320" i="5" s="1"/>
  <c r="G2320" i="5"/>
  <c r="H2320" i="5"/>
  <c r="A2321" i="5"/>
  <c r="B2321" i="5"/>
  <c r="D2321" i="5"/>
  <c r="E2321" i="5" s="1"/>
  <c r="F2321" i="5"/>
  <c r="J2321" i="5" s="1"/>
  <c r="G2321" i="5"/>
  <c r="H2321" i="5"/>
  <c r="A2322" i="5"/>
  <c r="B2322" i="5"/>
  <c r="D2322" i="5"/>
  <c r="E2322" i="5" s="1"/>
  <c r="F2322" i="5"/>
  <c r="J2322" i="5" s="1"/>
  <c r="G2322" i="5"/>
  <c r="H2322" i="5"/>
  <c r="A2323" i="5"/>
  <c r="B2323" i="5"/>
  <c r="D2323" i="5"/>
  <c r="E2323" i="5" s="1"/>
  <c r="F2323" i="5"/>
  <c r="J2323" i="5" s="1"/>
  <c r="G2323" i="5"/>
  <c r="H2323" i="5"/>
  <c r="A2324" i="5"/>
  <c r="B2324" i="5"/>
  <c r="D2324" i="5"/>
  <c r="E2324" i="5" s="1"/>
  <c r="F2324" i="5"/>
  <c r="J2324" i="5" s="1"/>
  <c r="G2324" i="5"/>
  <c r="H2324" i="5"/>
  <c r="A2325" i="5"/>
  <c r="B2325" i="5"/>
  <c r="D2325" i="5"/>
  <c r="E2325" i="5" s="1"/>
  <c r="F2325" i="5"/>
  <c r="J2325" i="5" s="1"/>
  <c r="G2325" i="5"/>
  <c r="H2325" i="5"/>
  <c r="A2326" i="5"/>
  <c r="B2326" i="5"/>
  <c r="D2326" i="5"/>
  <c r="E2326" i="5" s="1"/>
  <c r="F2326" i="5"/>
  <c r="J2326" i="5" s="1"/>
  <c r="G2326" i="5"/>
  <c r="H2326" i="5"/>
  <c r="A2327" i="5"/>
  <c r="B2327" i="5"/>
  <c r="D2327" i="5"/>
  <c r="E2327" i="5" s="1"/>
  <c r="F2327" i="5"/>
  <c r="J2327" i="5" s="1"/>
  <c r="G2327" i="5"/>
  <c r="H2327" i="5"/>
  <c r="A2328" i="5"/>
  <c r="B2328" i="5"/>
  <c r="D2328" i="5"/>
  <c r="E2328" i="5" s="1"/>
  <c r="F2328" i="5"/>
  <c r="J2328" i="5" s="1"/>
  <c r="G2328" i="5"/>
  <c r="H2328" i="5"/>
  <c r="A2329" i="5"/>
  <c r="B2329" i="5"/>
  <c r="D2329" i="5"/>
  <c r="E2329" i="5" s="1"/>
  <c r="F2329" i="5"/>
  <c r="J2329" i="5" s="1"/>
  <c r="G2329" i="5"/>
  <c r="H2329" i="5"/>
  <c r="A2330" i="5"/>
  <c r="B2330" i="5"/>
  <c r="D2330" i="5"/>
  <c r="E2330" i="5" s="1"/>
  <c r="F2330" i="5"/>
  <c r="J2330" i="5" s="1"/>
  <c r="G2330" i="5"/>
  <c r="H2330" i="5"/>
  <c r="A2331" i="5"/>
  <c r="B2331" i="5"/>
  <c r="D2331" i="5"/>
  <c r="E2331" i="5" s="1"/>
  <c r="F2331" i="5"/>
  <c r="J2331" i="5" s="1"/>
  <c r="G2331" i="5"/>
  <c r="H2331" i="5"/>
  <c r="A2332" i="5"/>
  <c r="B2332" i="5"/>
  <c r="D2332" i="5"/>
  <c r="E2332" i="5" s="1"/>
  <c r="F2332" i="5"/>
  <c r="J2332" i="5" s="1"/>
  <c r="G2332" i="5"/>
  <c r="H2332" i="5"/>
  <c r="A2333" i="5"/>
  <c r="B2333" i="5"/>
  <c r="D2333" i="5"/>
  <c r="E2333" i="5" s="1"/>
  <c r="F2333" i="5"/>
  <c r="J2333" i="5" s="1"/>
  <c r="G2333" i="5"/>
  <c r="H2333" i="5"/>
  <c r="A2334" i="5"/>
  <c r="B2334" i="5"/>
  <c r="D2334" i="5"/>
  <c r="E2334" i="5" s="1"/>
  <c r="F2334" i="5"/>
  <c r="J2334" i="5" s="1"/>
  <c r="G2334" i="5"/>
  <c r="H2334" i="5"/>
  <c r="A2335" i="5"/>
  <c r="B2335" i="5"/>
  <c r="D2335" i="5"/>
  <c r="E2335" i="5" s="1"/>
  <c r="F2335" i="5"/>
  <c r="J2335" i="5" s="1"/>
  <c r="G2335" i="5"/>
  <c r="H2335" i="5"/>
  <c r="A2336" i="5"/>
  <c r="B2336" i="5"/>
  <c r="D2336" i="5"/>
  <c r="E2336" i="5" s="1"/>
  <c r="F2336" i="5"/>
  <c r="J2336" i="5" s="1"/>
  <c r="G2336" i="5"/>
  <c r="H2336" i="5"/>
  <c r="A2337" i="5"/>
  <c r="B2337" i="5"/>
  <c r="D2337" i="5"/>
  <c r="E2337" i="5" s="1"/>
  <c r="F2337" i="5"/>
  <c r="J2337" i="5" s="1"/>
  <c r="G2337" i="5"/>
  <c r="H2337" i="5"/>
  <c r="A2338" i="5"/>
  <c r="B2338" i="5"/>
  <c r="D2338" i="5"/>
  <c r="E2338" i="5" s="1"/>
  <c r="F2338" i="5"/>
  <c r="J2338" i="5" s="1"/>
  <c r="G2338" i="5"/>
  <c r="H2338" i="5"/>
  <c r="A2339" i="5"/>
  <c r="B2339" i="5"/>
  <c r="D2339" i="5"/>
  <c r="E2339" i="5" s="1"/>
  <c r="F2339" i="5"/>
  <c r="J2339" i="5" s="1"/>
  <c r="G2339" i="5"/>
  <c r="H2339" i="5"/>
  <c r="A2340" i="5"/>
  <c r="B2340" i="5"/>
  <c r="D2340" i="5"/>
  <c r="E2340" i="5" s="1"/>
  <c r="F2340" i="5"/>
  <c r="J2340" i="5" s="1"/>
  <c r="G2340" i="5"/>
  <c r="H2340" i="5"/>
  <c r="A2341" i="5"/>
  <c r="B2341" i="5"/>
  <c r="D2341" i="5"/>
  <c r="E2341" i="5" s="1"/>
  <c r="F2341" i="5"/>
  <c r="J2341" i="5" s="1"/>
  <c r="G2341" i="5"/>
  <c r="H2341" i="5"/>
  <c r="A2342" i="5"/>
  <c r="B2342" i="5"/>
  <c r="D2342" i="5"/>
  <c r="E2342" i="5" s="1"/>
  <c r="F2342" i="5"/>
  <c r="J2342" i="5" s="1"/>
  <c r="G2342" i="5"/>
  <c r="H2342" i="5"/>
  <c r="A2343" i="5"/>
  <c r="B2343" i="5"/>
  <c r="D2343" i="5"/>
  <c r="E2343" i="5" s="1"/>
  <c r="F2343" i="5"/>
  <c r="J2343" i="5" s="1"/>
  <c r="G2343" i="5"/>
  <c r="H2343" i="5"/>
  <c r="A2344" i="5"/>
  <c r="B2344" i="5"/>
  <c r="D2344" i="5"/>
  <c r="E2344" i="5" s="1"/>
  <c r="F2344" i="5"/>
  <c r="J2344" i="5" s="1"/>
  <c r="G2344" i="5"/>
  <c r="H2344" i="5"/>
  <c r="A2345" i="5"/>
  <c r="B2345" i="5"/>
  <c r="D2345" i="5"/>
  <c r="E2345" i="5" s="1"/>
  <c r="F2345" i="5"/>
  <c r="J2345" i="5" s="1"/>
  <c r="G2345" i="5"/>
  <c r="H2345" i="5"/>
  <c r="A2346" i="5"/>
  <c r="B2346" i="5"/>
  <c r="D2346" i="5"/>
  <c r="E2346" i="5" s="1"/>
  <c r="F2346" i="5"/>
  <c r="J2346" i="5" s="1"/>
  <c r="G2346" i="5"/>
  <c r="H2346" i="5"/>
  <c r="A2347" i="5"/>
  <c r="B2347" i="5"/>
  <c r="D2347" i="5"/>
  <c r="E2347" i="5" s="1"/>
  <c r="F2347" i="5"/>
  <c r="J2347" i="5" s="1"/>
  <c r="G2347" i="5"/>
  <c r="H2347" i="5"/>
  <c r="A2348" i="5"/>
  <c r="B2348" i="5"/>
  <c r="D2348" i="5"/>
  <c r="E2348" i="5" s="1"/>
  <c r="F2348" i="5"/>
  <c r="J2348" i="5" s="1"/>
  <c r="G2348" i="5"/>
  <c r="H2348" i="5"/>
  <c r="A2349" i="5"/>
  <c r="B2349" i="5"/>
  <c r="D2349" i="5"/>
  <c r="E2349" i="5" s="1"/>
  <c r="F2349" i="5"/>
  <c r="J2349" i="5" s="1"/>
  <c r="G2349" i="5"/>
  <c r="H2349" i="5"/>
  <c r="A2350" i="5"/>
  <c r="B2350" i="5"/>
  <c r="D2350" i="5"/>
  <c r="E2350" i="5" s="1"/>
  <c r="F2350" i="5"/>
  <c r="J2350" i="5" s="1"/>
  <c r="G2350" i="5"/>
  <c r="H2350" i="5"/>
  <c r="A2351" i="5"/>
  <c r="B2351" i="5"/>
  <c r="D2351" i="5"/>
  <c r="E2351" i="5" s="1"/>
  <c r="F2351" i="5"/>
  <c r="J2351" i="5" s="1"/>
  <c r="G2351" i="5"/>
  <c r="H2351" i="5"/>
  <c r="A2352" i="5"/>
  <c r="B2352" i="5"/>
  <c r="D2352" i="5"/>
  <c r="E2352" i="5" s="1"/>
  <c r="F2352" i="5"/>
  <c r="J2352" i="5" s="1"/>
  <c r="G2352" i="5"/>
  <c r="H2352" i="5"/>
  <c r="A2353" i="5"/>
  <c r="B2353" i="5"/>
  <c r="D2353" i="5"/>
  <c r="E2353" i="5" s="1"/>
  <c r="F2353" i="5"/>
  <c r="J2353" i="5" s="1"/>
  <c r="G2353" i="5"/>
  <c r="H2353" i="5"/>
  <c r="A2354" i="5"/>
  <c r="B2354" i="5"/>
  <c r="D2354" i="5"/>
  <c r="E2354" i="5" s="1"/>
  <c r="F2354" i="5"/>
  <c r="J2354" i="5" s="1"/>
  <c r="G2354" i="5"/>
  <c r="H2354" i="5"/>
  <c r="A2355" i="5"/>
  <c r="B2355" i="5"/>
  <c r="D2355" i="5"/>
  <c r="E2355" i="5" s="1"/>
  <c r="F2355" i="5"/>
  <c r="J2355" i="5" s="1"/>
  <c r="G2355" i="5"/>
  <c r="H2355" i="5"/>
  <c r="A2356" i="5"/>
  <c r="B2356" i="5"/>
  <c r="D2356" i="5"/>
  <c r="E2356" i="5" s="1"/>
  <c r="F2356" i="5"/>
  <c r="J2356" i="5" s="1"/>
  <c r="G2356" i="5"/>
  <c r="H2356" i="5"/>
  <c r="A2357" i="5"/>
  <c r="B2357" i="5"/>
  <c r="D2357" i="5"/>
  <c r="E2357" i="5" s="1"/>
  <c r="F2357" i="5"/>
  <c r="J2357" i="5" s="1"/>
  <c r="G2357" i="5"/>
  <c r="H2357" i="5"/>
  <c r="A2358" i="5"/>
  <c r="B2358" i="5"/>
  <c r="D2358" i="5"/>
  <c r="E2358" i="5" s="1"/>
  <c r="F2358" i="5"/>
  <c r="J2358" i="5" s="1"/>
  <c r="G2358" i="5"/>
  <c r="H2358" i="5"/>
  <c r="A2359" i="5"/>
  <c r="B2359" i="5"/>
  <c r="D2359" i="5"/>
  <c r="E2359" i="5" s="1"/>
  <c r="F2359" i="5"/>
  <c r="J2359" i="5" s="1"/>
  <c r="G2359" i="5"/>
  <c r="H2359" i="5"/>
  <c r="A2360" i="5"/>
  <c r="B2360" i="5"/>
  <c r="D2360" i="5"/>
  <c r="E2360" i="5" s="1"/>
  <c r="F2360" i="5"/>
  <c r="J2360" i="5" s="1"/>
  <c r="G2360" i="5"/>
  <c r="H2360" i="5"/>
  <c r="A2361" i="5"/>
  <c r="B2361" i="5"/>
  <c r="D2361" i="5"/>
  <c r="E2361" i="5" s="1"/>
  <c r="F2361" i="5"/>
  <c r="J2361" i="5" s="1"/>
  <c r="G2361" i="5"/>
  <c r="H2361" i="5"/>
  <c r="A2362" i="5"/>
  <c r="B2362" i="5"/>
  <c r="D2362" i="5"/>
  <c r="E2362" i="5" s="1"/>
  <c r="F2362" i="5"/>
  <c r="J2362" i="5" s="1"/>
  <c r="G2362" i="5"/>
  <c r="H2362" i="5"/>
  <c r="A2363" i="5"/>
  <c r="B2363" i="5"/>
  <c r="D2363" i="5"/>
  <c r="E2363" i="5" s="1"/>
  <c r="F2363" i="5"/>
  <c r="J2363" i="5" s="1"/>
  <c r="G2363" i="5"/>
  <c r="H2363" i="5"/>
  <c r="A2364" i="5"/>
  <c r="B2364" i="5"/>
  <c r="D2364" i="5"/>
  <c r="E2364" i="5" s="1"/>
  <c r="F2364" i="5"/>
  <c r="J2364" i="5" s="1"/>
  <c r="G2364" i="5"/>
  <c r="H2364" i="5"/>
  <c r="A2365" i="5"/>
  <c r="B2365" i="5"/>
  <c r="D2365" i="5"/>
  <c r="E2365" i="5" s="1"/>
  <c r="F2365" i="5"/>
  <c r="J2365" i="5" s="1"/>
  <c r="G2365" i="5"/>
  <c r="H2365" i="5"/>
  <c r="A2366" i="5"/>
  <c r="B2366" i="5"/>
  <c r="D2366" i="5"/>
  <c r="E2366" i="5" s="1"/>
  <c r="F2366" i="5"/>
  <c r="J2366" i="5" s="1"/>
  <c r="G2366" i="5"/>
  <c r="H2366" i="5"/>
  <c r="A2367" i="5"/>
  <c r="B2367" i="5"/>
  <c r="D2367" i="5"/>
  <c r="E2367" i="5" s="1"/>
  <c r="F2367" i="5"/>
  <c r="J2367" i="5" s="1"/>
  <c r="G2367" i="5"/>
  <c r="H2367" i="5"/>
  <c r="A2368" i="5"/>
  <c r="B2368" i="5"/>
  <c r="D2368" i="5"/>
  <c r="E2368" i="5" s="1"/>
  <c r="F2368" i="5"/>
  <c r="J2368" i="5" s="1"/>
  <c r="G2368" i="5"/>
  <c r="H2368" i="5"/>
  <c r="A2369" i="5"/>
  <c r="B2369" i="5"/>
  <c r="D2369" i="5"/>
  <c r="E2369" i="5" s="1"/>
  <c r="F2369" i="5"/>
  <c r="J2369" i="5" s="1"/>
  <c r="G2369" i="5"/>
  <c r="H2369" i="5"/>
  <c r="A2370" i="5"/>
  <c r="B2370" i="5"/>
  <c r="D2370" i="5"/>
  <c r="E2370" i="5" s="1"/>
  <c r="F2370" i="5"/>
  <c r="J2370" i="5" s="1"/>
  <c r="G2370" i="5"/>
  <c r="H2370" i="5"/>
  <c r="A2371" i="5"/>
  <c r="B2371" i="5"/>
  <c r="D2371" i="5"/>
  <c r="E2371" i="5" s="1"/>
  <c r="F2371" i="5"/>
  <c r="J2371" i="5" s="1"/>
  <c r="G2371" i="5"/>
  <c r="H2371" i="5"/>
  <c r="A2372" i="5"/>
  <c r="B2372" i="5"/>
  <c r="D2372" i="5"/>
  <c r="E2372" i="5" s="1"/>
  <c r="F2372" i="5"/>
  <c r="J2372" i="5" s="1"/>
  <c r="G2372" i="5"/>
  <c r="H2372" i="5"/>
  <c r="A2373" i="5"/>
  <c r="B2373" i="5"/>
  <c r="D2373" i="5"/>
  <c r="E2373" i="5" s="1"/>
  <c r="F2373" i="5"/>
  <c r="J2373" i="5" s="1"/>
  <c r="G2373" i="5"/>
  <c r="H2373" i="5"/>
  <c r="A2374" i="5"/>
  <c r="B2374" i="5"/>
  <c r="D2374" i="5"/>
  <c r="E2374" i="5" s="1"/>
  <c r="F2374" i="5"/>
  <c r="J2374" i="5" s="1"/>
  <c r="G2374" i="5"/>
  <c r="H2374" i="5"/>
  <c r="A2375" i="5"/>
  <c r="B2375" i="5"/>
  <c r="D2375" i="5"/>
  <c r="E2375" i="5" s="1"/>
  <c r="F2375" i="5"/>
  <c r="J2375" i="5" s="1"/>
  <c r="G2375" i="5"/>
  <c r="H2375" i="5"/>
  <c r="A2376" i="5"/>
  <c r="B2376" i="5"/>
  <c r="D2376" i="5"/>
  <c r="E2376" i="5" s="1"/>
  <c r="F2376" i="5"/>
  <c r="J2376" i="5" s="1"/>
  <c r="G2376" i="5"/>
  <c r="H2376" i="5"/>
  <c r="A2377" i="5"/>
  <c r="B2377" i="5"/>
  <c r="D2377" i="5"/>
  <c r="E2377" i="5" s="1"/>
  <c r="F2377" i="5"/>
  <c r="J2377" i="5" s="1"/>
  <c r="G2377" i="5"/>
  <c r="H2377" i="5"/>
  <c r="A2378" i="5"/>
  <c r="B2378" i="5"/>
  <c r="D2378" i="5"/>
  <c r="E2378" i="5" s="1"/>
  <c r="F2378" i="5"/>
  <c r="J2378" i="5" s="1"/>
  <c r="G2378" i="5"/>
  <c r="H2378" i="5"/>
  <c r="A2379" i="5"/>
  <c r="B2379" i="5"/>
  <c r="D2379" i="5"/>
  <c r="E2379" i="5" s="1"/>
  <c r="F2379" i="5"/>
  <c r="J2379" i="5" s="1"/>
  <c r="G2379" i="5"/>
  <c r="H2379" i="5"/>
  <c r="A2380" i="5"/>
  <c r="B2380" i="5"/>
  <c r="D2380" i="5"/>
  <c r="E2380" i="5" s="1"/>
  <c r="F2380" i="5"/>
  <c r="J2380" i="5" s="1"/>
  <c r="G2380" i="5"/>
  <c r="H2380" i="5"/>
  <c r="A2381" i="5"/>
  <c r="B2381" i="5"/>
  <c r="D2381" i="5"/>
  <c r="E2381" i="5" s="1"/>
  <c r="F2381" i="5"/>
  <c r="J2381" i="5" s="1"/>
  <c r="G2381" i="5"/>
  <c r="H2381" i="5"/>
  <c r="A2382" i="5"/>
  <c r="B2382" i="5"/>
  <c r="D2382" i="5"/>
  <c r="E2382" i="5" s="1"/>
  <c r="F2382" i="5"/>
  <c r="J2382" i="5" s="1"/>
  <c r="G2382" i="5"/>
  <c r="H2382" i="5"/>
  <c r="A2383" i="5"/>
  <c r="B2383" i="5"/>
  <c r="D2383" i="5"/>
  <c r="E2383" i="5" s="1"/>
  <c r="F2383" i="5"/>
  <c r="J2383" i="5" s="1"/>
  <c r="G2383" i="5"/>
  <c r="H2383" i="5"/>
  <c r="A2384" i="5"/>
  <c r="B2384" i="5"/>
  <c r="D2384" i="5"/>
  <c r="E2384" i="5" s="1"/>
  <c r="F2384" i="5"/>
  <c r="J2384" i="5" s="1"/>
  <c r="G2384" i="5"/>
  <c r="H2384" i="5"/>
  <c r="A2385" i="5"/>
  <c r="B2385" i="5"/>
  <c r="D2385" i="5"/>
  <c r="E2385" i="5" s="1"/>
  <c r="F2385" i="5"/>
  <c r="J2385" i="5" s="1"/>
  <c r="G2385" i="5"/>
  <c r="H2385" i="5"/>
  <c r="A2386" i="5"/>
  <c r="B2386" i="5"/>
  <c r="D2386" i="5"/>
  <c r="E2386" i="5" s="1"/>
  <c r="F2386" i="5"/>
  <c r="J2386" i="5" s="1"/>
  <c r="G2386" i="5"/>
  <c r="H2386" i="5"/>
  <c r="A2387" i="5"/>
  <c r="B2387" i="5"/>
  <c r="D2387" i="5"/>
  <c r="E2387" i="5" s="1"/>
  <c r="F2387" i="5"/>
  <c r="J2387" i="5" s="1"/>
  <c r="G2387" i="5"/>
  <c r="H2387" i="5"/>
  <c r="A2388" i="5"/>
  <c r="B2388" i="5"/>
  <c r="D2388" i="5"/>
  <c r="E2388" i="5" s="1"/>
  <c r="F2388" i="5"/>
  <c r="J2388" i="5" s="1"/>
  <c r="G2388" i="5"/>
  <c r="H2388" i="5"/>
  <c r="A2389" i="5"/>
  <c r="B2389" i="5"/>
  <c r="D2389" i="5"/>
  <c r="E2389" i="5" s="1"/>
  <c r="F2389" i="5"/>
  <c r="J2389" i="5" s="1"/>
  <c r="G2389" i="5"/>
  <c r="H2389" i="5"/>
  <c r="A2390" i="5"/>
  <c r="B2390" i="5"/>
  <c r="D2390" i="5"/>
  <c r="E2390" i="5" s="1"/>
  <c r="F2390" i="5"/>
  <c r="J2390" i="5" s="1"/>
  <c r="G2390" i="5"/>
  <c r="H2390" i="5"/>
  <c r="A2391" i="5"/>
  <c r="B2391" i="5"/>
  <c r="D2391" i="5"/>
  <c r="E2391" i="5" s="1"/>
  <c r="F2391" i="5"/>
  <c r="J2391" i="5" s="1"/>
  <c r="G2391" i="5"/>
  <c r="H2391" i="5"/>
  <c r="A2392" i="5"/>
  <c r="B2392" i="5"/>
  <c r="D2392" i="5"/>
  <c r="E2392" i="5" s="1"/>
  <c r="F2392" i="5"/>
  <c r="J2392" i="5" s="1"/>
  <c r="G2392" i="5"/>
  <c r="H2392" i="5"/>
  <c r="A2393" i="5"/>
  <c r="B2393" i="5"/>
  <c r="D2393" i="5"/>
  <c r="E2393" i="5" s="1"/>
  <c r="F2393" i="5"/>
  <c r="J2393" i="5" s="1"/>
  <c r="G2393" i="5"/>
  <c r="H2393" i="5"/>
  <c r="A2394" i="5"/>
  <c r="B2394" i="5"/>
  <c r="D2394" i="5"/>
  <c r="E2394" i="5" s="1"/>
  <c r="F2394" i="5"/>
  <c r="J2394" i="5" s="1"/>
  <c r="G2394" i="5"/>
  <c r="H2394" i="5"/>
  <c r="A2395" i="5"/>
  <c r="B2395" i="5"/>
  <c r="D2395" i="5"/>
  <c r="E2395" i="5" s="1"/>
  <c r="F2395" i="5"/>
  <c r="J2395" i="5" s="1"/>
  <c r="G2395" i="5"/>
  <c r="H2395" i="5"/>
  <c r="A2396" i="5"/>
  <c r="B2396" i="5"/>
  <c r="D2396" i="5"/>
  <c r="E2396" i="5" s="1"/>
  <c r="F2396" i="5"/>
  <c r="J2396" i="5" s="1"/>
  <c r="G2396" i="5"/>
  <c r="H2396" i="5"/>
  <c r="A2397" i="5"/>
  <c r="B2397" i="5"/>
  <c r="D2397" i="5"/>
  <c r="E2397" i="5" s="1"/>
  <c r="F2397" i="5"/>
  <c r="J2397" i="5" s="1"/>
  <c r="G2397" i="5"/>
  <c r="H2397" i="5"/>
  <c r="A2398" i="5"/>
  <c r="B2398" i="5"/>
  <c r="D2398" i="5"/>
  <c r="E2398" i="5" s="1"/>
  <c r="F2398" i="5"/>
  <c r="J2398" i="5" s="1"/>
  <c r="G2398" i="5"/>
  <c r="H2398" i="5"/>
  <c r="A2399" i="5"/>
  <c r="B2399" i="5"/>
  <c r="D2399" i="5"/>
  <c r="E2399" i="5" s="1"/>
  <c r="F2399" i="5"/>
  <c r="J2399" i="5" s="1"/>
  <c r="G2399" i="5"/>
  <c r="H2399" i="5"/>
  <c r="A2400" i="5"/>
  <c r="B2400" i="5"/>
  <c r="D2400" i="5"/>
  <c r="E2400" i="5" s="1"/>
  <c r="F2400" i="5"/>
  <c r="J2400" i="5" s="1"/>
  <c r="G2400" i="5"/>
  <c r="H2400" i="5"/>
  <c r="A2401" i="5"/>
  <c r="B2401" i="5"/>
  <c r="D2401" i="5"/>
  <c r="E2401" i="5" s="1"/>
  <c r="F2401" i="5"/>
  <c r="J2401" i="5" s="1"/>
  <c r="G2401" i="5"/>
  <c r="H2401" i="5"/>
  <c r="A2402" i="5"/>
  <c r="B2402" i="5"/>
  <c r="D2402" i="5"/>
  <c r="E2402" i="5" s="1"/>
  <c r="F2402" i="5"/>
  <c r="J2402" i="5" s="1"/>
  <c r="G2402" i="5"/>
  <c r="H2402" i="5"/>
  <c r="A2403" i="5"/>
  <c r="B2403" i="5"/>
  <c r="D2403" i="5"/>
  <c r="E2403" i="5" s="1"/>
  <c r="F2403" i="5"/>
  <c r="J2403" i="5" s="1"/>
  <c r="G2403" i="5"/>
  <c r="H2403" i="5"/>
  <c r="A2404" i="5"/>
  <c r="B2404" i="5"/>
  <c r="D2404" i="5"/>
  <c r="E2404" i="5" s="1"/>
  <c r="F2404" i="5"/>
  <c r="J2404" i="5" s="1"/>
  <c r="G2404" i="5"/>
  <c r="H2404" i="5"/>
  <c r="A2405" i="5"/>
  <c r="B2405" i="5"/>
  <c r="D2405" i="5"/>
  <c r="E2405" i="5" s="1"/>
  <c r="F2405" i="5"/>
  <c r="J2405" i="5" s="1"/>
  <c r="G2405" i="5"/>
  <c r="H2405" i="5"/>
  <c r="A2406" i="5"/>
  <c r="B2406" i="5"/>
  <c r="D2406" i="5"/>
  <c r="E2406" i="5" s="1"/>
  <c r="F2406" i="5"/>
  <c r="J2406" i="5" s="1"/>
  <c r="G2406" i="5"/>
  <c r="H2406" i="5"/>
  <c r="A2407" i="5"/>
  <c r="B2407" i="5"/>
  <c r="D2407" i="5"/>
  <c r="E2407" i="5" s="1"/>
  <c r="F2407" i="5"/>
  <c r="J2407" i="5" s="1"/>
  <c r="G2407" i="5"/>
  <c r="H2407" i="5"/>
  <c r="A2408" i="5"/>
  <c r="B2408" i="5"/>
  <c r="D2408" i="5"/>
  <c r="E2408" i="5" s="1"/>
  <c r="F2408" i="5"/>
  <c r="J2408" i="5" s="1"/>
  <c r="G2408" i="5"/>
  <c r="H2408" i="5"/>
  <c r="A2409" i="5"/>
  <c r="B2409" i="5"/>
  <c r="D2409" i="5"/>
  <c r="E2409" i="5" s="1"/>
  <c r="F2409" i="5"/>
  <c r="J2409" i="5" s="1"/>
  <c r="G2409" i="5"/>
  <c r="H2409" i="5"/>
  <c r="A2410" i="5"/>
  <c r="B2410" i="5"/>
  <c r="D2410" i="5"/>
  <c r="E2410" i="5" s="1"/>
  <c r="F2410" i="5"/>
  <c r="J2410" i="5" s="1"/>
  <c r="G2410" i="5"/>
  <c r="H2410" i="5"/>
  <c r="A2411" i="5"/>
  <c r="B2411" i="5"/>
  <c r="D2411" i="5"/>
  <c r="E2411" i="5" s="1"/>
  <c r="F2411" i="5"/>
  <c r="J2411" i="5" s="1"/>
  <c r="G2411" i="5"/>
  <c r="H2411" i="5"/>
  <c r="A2412" i="5"/>
  <c r="B2412" i="5"/>
  <c r="D2412" i="5"/>
  <c r="E2412" i="5" s="1"/>
  <c r="F2412" i="5"/>
  <c r="J2412" i="5" s="1"/>
  <c r="G2412" i="5"/>
  <c r="H2412" i="5"/>
  <c r="A2413" i="5"/>
  <c r="B2413" i="5"/>
  <c r="D2413" i="5"/>
  <c r="E2413" i="5" s="1"/>
  <c r="F2413" i="5"/>
  <c r="J2413" i="5" s="1"/>
  <c r="G2413" i="5"/>
  <c r="H2413" i="5"/>
  <c r="A2414" i="5"/>
  <c r="B2414" i="5"/>
  <c r="D2414" i="5"/>
  <c r="E2414" i="5" s="1"/>
  <c r="F2414" i="5"/>
  <c r="J2414" i="5" s="1"/>
  <c r="G2414" i="5"/>
  <c r="H2414" i="5"/>
  <c r="A2415" i="5"/>
  <c r="B2415" i="5"/>
  <c r="D2415" i="5"/>
  <c r="E2415" i="5" s="1"/>
  <c r="F2415" i="5"/>
  <c r="J2415" i="5" s="1"/>
  <c r="G2415" i="5"/>
  <c r="H2415" i="5"/>
  <c r="A2416" i="5"/>
  <c r="B2416" i="5"/>
  <c r="D2416" i="5"/>
  <c r="E2416" i="5" s="1"/>
  <c r="F2416" i="5"/>
  <c r="J2416" i="5" s="1"/>
  <c r="G2416" i="5"/>
  <c r="H2416" i="5"/>
  <c r="A2417" i="5"/>
  <c r="B2417" i="5"/>
  <c r="D2417" i="5"/>
  <c r="E2417" i="5" s="1"/>
  <c r="F2417" i="5"/>
  <c r="J2417" i="5" s="1"/>
  <c r="G2417" i="5"/>
  <c r="H2417" i="5"/>
  <c r="A2418" i="5"/>
  <c r="B2418" i="5"/>
  <c r="D2418" i="5"/>
  <c r="E2418" i="5" s="1"/>
  <c r="F2418" i="5"/>
  <c r="J2418" i="5" s="1"/>
  <c r="G2418" i="5"/>
  <c r="H2418" i="5"/>
  <c r="A2419" i="5"/>
  <c r="B2419" i="5"/>
  <c r="D2419" i="5"/>
  <c r="E2419" i="5" s="1"/>
  <c r="F2419" i="5"/>
  <c r="J2419" i="5" s="1"/>
  <c r="G2419" i="5"/>
  <c r="H2419" i="5"/>
  <c r="A2420" i="5"/>
  <c r="B2420" i="5"/>
  <c r="D2420" i="5"/>
  <c r="E2420" i="5" s="1"/>
  <c r="F2420" i="5"/>
  <c r="J2420" i="5" s="1"/>
  <c r="G2420" i="5"/>
  <c r="H2420" i="5"/>
  <c r="A2421" i="5"/>
  <c r="B2421" i="5"/>
  <c r="D2421" i="5"/>
  <c r="E2421" i="5" s="1"/>
  <c r="F2421" i="5"/>
  <c r="J2421" i="5" s="1"/>
  <c r="G2421" i="5"/>
  <c r="H2421" i="5"/>
  <c r="A2422" i="5"/>
  <c r="B2422" i="5"/>
  <c r="D2422" i="5"/>
  <c r="E2422" i="5" s="1"/>
  <c r="F2422" i="5"/>
  <c r="J2422" i="5" s="1"/>
  <c r="G2422" i="5"/>
  <c r="H2422" i="5"/>
  <c r="A2423" i="5"/>
  <c r="B2423" i="5"/>
  <c r="D2423" i="5"/>
  <c r="E2423" i="5" s="1"/>
  <c r="F2423" i="5"/>
  <c r="J2423" i="5" s="1"/>
  <c r="G2423" i="5"/>
  <c r="H2423" i="5"/>
  <c r="A2424" i="5"/>
  <c r="B2424" i="5"/>
  <c r="D2424" i="5"/>
  <c r="E2424" i="5" s="1"/>
  <c r="F2424" i="5"/>
  <c r="J2424" i="5" s="1"/>
  <c r="G2424" i="5"/>
  <c r="H2424" i="5"/>
  <c r="A2425" i="5"/>
  <c r="B2425" i="5"/>
  <c r="D2425" i="5"/>
  <c r="E2425" i="5" s="1"/>
  <c r="F2425" i="5"/>
  <c r="J2425" i="5" s="1"/>
  <c r="G2425" i="5"/>
  <c r="H2425" i="5"/>
  <c r="A2426" i="5"/>
  <c r="B2426" i="5"/>
  <c r="D2426" i="5"/>
  <c r="E2426" i="5" s="1"/>
  <c r="F2426" i="5"/>
  <c r="J2426" i="5" s="1"/>
  <c r="G2426" i="5"/>
  <c r="H2426" i="5"/>
  <c r="A2427" i="5"/>
  <c r="B2427" i="5"/>
  <c r="D2427" i="5"/>
  <c r="E2427" i="5" s="1"/>
  <c r="F2427" i="5"/>
  <c r="J2427" i="5" s="1"/>
  <c r="G2427" i="5"/>
  <c r="H2427" i="5"/>
  <c r="A2428" i="5"/>
  <c r="B2428" i="5"/>
  <c r="D2428" i="5"/>
  <c r="E2428" i="5" s="1"/>
  <c r="F2428" i="5"/>
  <c r="J2428" i="5" s="1"/>
  <c r="G2428" i="5"/>
  <c r="H2428" i="5"/>
  <c r="A2429" i="5"/>
  <c r="B2429" i="5"/>
  <c r="D2429" i="5"/>
  <c r="E2429" i="5" s="1"/>
  <c r="F2429" i="5"/>
  <c r="J2429" i="5" s="1"/>
  <c r="G2429" i="5"/>
  <c r="H2429" i="5"/>
  <c r="A2430" i="5"/>
  <c r="B2430" i="5"/>
  <c r="D2430" i="5"/>
  <c r="E2430" i="5" s="1"/>
  <c r="F2430" i="5"/>
  <c r="J2430" i="5" s="1"/>
  <c r="G2430" i="5"/>
  <c r="H2430" i="5"/>
  <c r="A2431" i="5"/>
  <c r="B2431" i="5"/>
  <c r="D2431" i="5"/>
  <c r="E2431" i="5" s="1"/>
  <c r="F2431" i="5"/>
  <c r="J2431" i="5" s="1"/>
  <c r="G2431" i="5"/>
  <c r="H2431" i="5"/>
  <c r="A2432" i="5"/>
  <c r="B2432" i="5"/>
  <c r="D2432" i="5"/>
  <c r="E2432" i="5" s="1"/>
  <c r="F2432" i="5"/>
  <c r="J2432" i="5" s="1"/>
  <c r="G2432" i="5"/>
  <c r="H2432" i="5"/>
  <c r="A2433" i="5"/>
  <c r="B2433" i="5"/>
  <c r="D2433" i="5"/>
  <c r="E2433" i="5" s="1"/>
  <c r="F2433" i="5"/>
  <c r="J2433" i="5" s="1"/>
  <c r="G2433" i="5"/>
  <c r="H2433" i="5"/>
  <c r="A2434" i="5"/>
  <c r="B2434" i="5"/>
  <c r="D2434" i="5"/>
  <c r="E2434" i="5" s="1"/>
  <c r="F2434" i="5"/>
  <c r="J2434" i="5" s="1"/>
  <c r="G2434" i="5"/>
  <c r="H2434" i="5"/>
  <c r="A2435" i="5"/>
  <c r="B2435" i="5"/>
  <c r="D2435" i="5"/>
  <c r="E2435" i="5" s="1"/>
  <c r="F2435" i="5"/>
  <c r="J2435" i="5" s="1"/>
  <c r="G2435" i="5"/>
  <c r="H2435" i="5"/>
  <c r="A2436" i="5"/>
  <c r="B2436" i="5"/>
  <c r="D2436" i="5"/>
  <c r="E2436" i="5" s="1"/>
  <c r="F2436" i="5"/>
  <c r="J2436" i="5" s="1"/>
  <c r="G2436" i="5"/>
  <c r="H2436" i="5"/>
  <c r="A2437" i="5"/>
  <c r="B2437" i="5"/>
  <c r="D2437" i="5"/>
  <c r="E2437" i="5" s="1"/>
  <c r="F2437" i="5"/>
  <c r="J2437" i="5" s="1"/>
  <c r="G2437" i="5"/>
  <c r="H2437" i="5"/>
  <c r="A2438" i="5"/>
  <c r="B2438" i="5"/>
  <c r="D2438" i="5"/>
  <c r="E2438" i="5" s="1"/>
  <c r="F2438" i="5"/>
  <c r="J2438" i="5" s="1"/>
  <c r="G2438" i="5"/>
  <c r="H2438" i="5"/>
  <c r="A2439" i="5"/>
  <c r="B2439" i="5"/>
  <c r="D2439" i="5"/>
  <c r="E2439" i="5" s="1"/>
  <c r="F2439" i="5"/>
  <c r="J2439" i="5" s="1"/>
  <c r="G2439" i="5"/>
  <c r="H2439" i="5"/>
  <c r="A2440" i="5"/>
  <c r="B2440" i="5"/>
  <c r="D2440" i="5"/>
  <c r="E2440" i="5" s="1"/>
  <c r="F2440" i="5"/>
  <c r="J2440" i="5" s="1"/>
  <c r="G2440" i="5"/>
  <c r="H2440" i="5"/>
  <c r="A2441" i="5"/>
  <c r="B2441" i="5"/>
  <c r="D2441" i="5"/>
  <c r="E2441" i="5" s="1"/>
  <c r="F2441" i="5"/>
  <c r="J2441" i="5" s="1"/>
  <c r="G2441" i="5"/>
  <c r="H2441" i="5"/>
  <c r="A2442" i="5"/>
  <c r="B2442" i="5"/>
  <c r="D2442" i="5"/>
  <c r="E2442" i="5" s="1"/>
  <c r="F2442" i="5"/>
  <c r="J2442" i="5" s="1"/>
  <c r="G2442" i="5"/>
  <c r="H2442" i="5"/>
  <c r="A2443" i="5"/>
  <c r="B2443" i="5"/>
  <c r="D2443" i="5"/>
  <c r="E2443" i="5" s="1"/>
  <c r="F2443" i="5"/>
  <c r="J2443" i="5" s="1"/>
  <c r="G2443" i="5"/>
  <c r="H2443" i="5"/>
  <c r="A2444" i="5"/>
  <c r="B2444" i="5"/>
  <c r="D2444" i="5"/>
  <c r="E2444" i="5" s="1"/>
  <c r="F2444" i="5"/>
  <c r="J2444" i="5" s="1"/>
  <c r="G2444" i="5"/>
  <c r="H2444" i="5"/>
  <c r="A2445" i="5"/>
  <c r="B2445" i="5"/>
  <c r="D2445" i="5"/>
  <c r="E2445" i="5" s="1"/>
  <c r="F2445" i="5"/>
  <c r="J2445" i="5" s="1"/>
  <c r="G2445" i="5"/>
  <c r="H2445" i="5"/>
  <c r="A2446" i="5"/>
  <c r="B2446" i="5"/>
  <c r="D2446" i="5"/>
  <c r="E2446" i="5" s="1"/>
  <c r="F2446" i="5"/>
  <c r="J2446" i="5" s="1"/>
  <c r="G2446" i="5"/>
  <c r="H2446" i="5"/>
  <c r="A2447" i="5"/>
  <c r="B2447" i="5"/>
  <c r="D2447" i="5"/>
  <c r="E2447" i="5" s="1"/>
  <c r="F2447" i="5"/>
  <c r="J2447" i="5" s="1"/>
  <c r="G2447" i="5"/>
  <c r="H2447" i="5"/>
  <c r="A2448" i="5"/>
  <c r="B2448" i="5"/>
  <c r="D2448" i="5"/>
  <c r="E2448" i="5" s="1"/>
  <c r="F2448" i="5"/>
  <c r="J2448" i="5" s="1"/>
  <c r="G2448" i="5"/>
  <c r="H2448" i="5"/>
  <c r="A2449" i="5"/>
  <c r="B2449" i="5"/>
  <c r="D2449" i="5"/>
  <c r="E2449" i="5" s="1"/>
  <c r="F2449" i="5"/>
  <c r="J2449" i="5" s="1"/>
  <c r="G2449" i="5"/>
  <c r="H2449" i="5"/>
  <c r="A2450" i="5"/>
  <c r="B2450" i="5"/>
  <c r="D2450" i="5"/>
  <c r="E2450" i="5" s="1"/>
  <c r="F2450" i="5"/>
  <c r="J2450" i="5" s="1"/>
  <c r="G2450" i="5"/>
  <c r="H2450" i="5"/>
  <c r="A2451" i="5"/>
  <c r="B2451" i="5"/>
  <c r="D2451" i="5"/>
  <c r="E2451" i="5" s="1"/>
  <c r="F2451" i="5"/>
  <c r="J2451" i="5" s="1"/>
  <c r="G2451" i="5"/>
  <c r="H2451" i="5"/>
  <c r="A2452" i="5"/>
  <c r="B2452" i="5"/>
  <c r="D2452" i="5"/>
  <c r="E2452" i="5" s="1"/>
  <c r="F2452" i="5"/>
  <c r="J2452" i="5" s="1"/>
  <c r="G2452" i="5"/>
  <c r="H2452" i="5"/>
  <c r="A2453" i="5"/>
  <c r="B2453" i="5"/>
  <c r="D2453" i="5"/>
  <c r="E2453" i="5" s="1"/>
  <c r="F2453" i="5"/>
  <c r="J2453" i="5" s="1"/>
  <c r="G2453" i="5"/>
  <c r="H2453" i="5"/>
  <c r="A2454" i="5"/>
  <c r="B2454" i="5"/>
  <c r="D2454" i="5"/>
  <c r="E2454" i="5" s="1"/>
  <c r="F2454" i="5"/>
  <c r="J2454" i="5" s="1"/>
  <c r="G2454" i="5"/>
  <c r="H2454" i="5"/>
  <c r="A2455" i="5"/>
  <c r="B2455" i="5"/>
  <c r="D2455" i="5"/>
  <c r="E2455" i="5" s="1"/>
  <c r="F2455" i="5"/>
  <c r="J2455" i="5" s="1"/>
  <c r="G2455" i="5"/>
  <c r="H2455" i="5"/>
  <c r="A2456" i="5"/>
  <c r="B2456" i="5"/>
  <c r="D2456" i="5"/>
  <c r="E2456" i="5" s="1"/>
  <c r="F2456" i="5"/>
  <c r="J2456" i="5" s="1"/>
  <c r="G2456" i="5"/>
  <c r="H2456" i="5"/>
  <c r="A2457" i="5"/>
  <c r="B2457" i="5"/>
  <c r="D2457" i="5"/>
  <c r="E2457" i="5" s="1"/>
  <c r="F2457" i="5"/>
  <c r="J2457" i="5" s="1"/>
  <c r="G2457" i="5"/>
  <c r="H2457" i="5"/>
  <c r="A2458" i="5"/>
  <c r="B2458" i="5"/>
  <c r="D2458" i="5"/>
  <c r="E2458" i="5" s="1"/>
  <c r="F2458" i="5"/>
  <c r="J2458" i="5" s="1"/>
  <c r="G2458" i="5"/>
  <c r="H2458" i="5"/>
  <c r="A2459" i="5"/>
  <c r="B2459" i="5"/>
  <c r="D2459" i="5"/>
  <c r="E2459" i="5" s="1"/>
  <c r="F2459" i="5"/>
  <c r="J2459" i="5" s="1"/>
  <c r="G2459" i="5"/>
  <c r="H2459" i="5"/>
  <c r="A2460" i="5"/>
  <c r="B2460" i="5"/>
  <c r="D2460" i="5"/>
  <c r="E2460" i="5" s="1"/>
  <c r="F2460" i="5"/>
  <c r="J2460" i="5" s="1"/>
  <c r="G2460" i="5"/>
  <c r="H2460" i="5"/>
  <c r="A2461" i="5"/>
  <c r="B2461" i="5"/>
  <c r="D2461" i="5"/>
  <c r="E2461" i="5" s="1"/>
  <c r="F2461" i="5"/>
  <c r="J2461" i="5" s="1"/>
  <c r="G2461" i="5"/>
  <c r="H2461" i="5"/>
  <c r="A2462" i="5"/>
  <c r="B2462" i="5"/>
  <c r="D2462" i="5"/>
  <c r="E2462" i="5" s="1"/>
  <c r="F2462" i="5"/>
  <c r="J2462" i="5" s="1"/>
  <c r="G2462" i="5"/>
  <c r="H2462" i="5"/>
  <c r="A2463" i="5"/>
  <c r="B2463" i="5"/>
  <c r="D2463" i="5"/>
  <c r="E2463" i="5" s="1"/>
  <c r="F2463" i="5"/>
  <c r="J2463" i="5" s="1"/>
  <c r="G2463" i="5"/>
  <c r="H2463" i="5"/>
  <c r="A2464" i="5"/>
  <c r="B2464" i="5"/>
  <c r="D2464" i="5"/>
  <c r="E2464" i="5" s="1"/>
  <c r="F2464" i="5"/>
  <c r="J2464" i="5" s="1"/>
  <c r="G2464" i="5"/>
  <c r="H2464" i="5"/>
  <c r="A2465" i="5"/>
  <c r="B2465" i="5"/>
  <c r="D2465" i="5"/>
  <c r="E2465" i="5" s="1"/>
  <c r="F2465" i="5"/>
  <c r="J2465" i="5" s="1"/>
  <c r="G2465" i="5"/>
  <c r="H2465" i="5"/>
  <c r="A2466" i="5"/>
  <c r="B2466" i="5"/>
  <c r="D2466" i="5"/>
  <c r="E2466" i="5" s="1"/>
  <c r="F2466" i="5"/>
  <c r="J2466" i="5" s="1"/>
  <c r="G2466" i="5"/>
  <c r="H2466" i="5"/>
  <c r="A2467" i="5"/>
  <c r="B2467" i="5"/>
  <c r="D2467" i="5"/>
  <c r="E2467" i="5" s="1"/>
  <c r="F2467" i="5"/>
  <c r="J2467" i="5" s="1"/>
  <c r="G2467" i="5"/>
  <c r="H2467" i="5"/>
  <c r="A2468" i="5"/>
  <c r="B2468" i="5"/>
  <c r="D2468" i="5"/>
  <c r="E2468" i="5" s="1"/>
  <c r="F2468" i="5"/>
  <c r="J2468" i="5" s="1"/>
  <c r="G2468" i="5"/>
  <c r="H2468" i="5"/>
  <c r="A2469" i="5"/>
  <c r="B2469" i="5"/>
  <c r="D2469" i="5"/>
  <c r="E2469" i="5" s="1"/>
  <c r="F2469" i="5"/>
  <c r="J2469" i="5" s="1"/>
  <c r="G2469" i="5"/>
  <c r="H2469" i="5"/>
  <c r="A2470" i="5"/>
  <c r="B2470" i="5"/>
  <c r="D2470" i="5"/>
  <c r="E2470" i="5" s="1"/>
  <c r="F2470" i="5"/>
  <c r="J2470" i="5" s="1"/>
  <c r="G2470" i="5"/>
  <c r="H2470" i="5"/>
  <c r="A2471" i="5"/>
  <c r="B2471" i="5"/>
  <c r="D2471" i="5"/>
  <c r="E2471" i="5" s="1"/>
  <c r="F2471" i="5"/>
  <c r="J2471" i="5" s="1"/>
  <c r="G2471" i="5"/>
  <c r="H2471" i="5"/>
  <c r="A2472" i="5"/>
  <c r="B2472" i="5"/>
  <c r="D2472" i="5"/>
  <c r="E2472" i="5" s="1"/>
  <c r="F2472" i="5"/>
  <c r="J2472" i="5" s="1"/>
  <c r="G2472" i="5"/>
  <c r="H2472" i="5"/>
  <c r="A2473" i="5"/>
  <c r="B2473" i="5"/>
  <c r="D2473" i="5"/>
  <c r="E2473" i="5" s="1"/>
  <c r="F2473" i="5"/>
  <c r="J2473" i="5" s="1"/>
  <c r="G2473" i="5"/>
  <c r="H2473" i="5"/>
  <c r="A2474" i="5"/>
  <c r="B2474" i="5"/>
  <c r="D2474" i="5"/>
  <c r="E2474" i="5" s="1"/>
  <c r="F2474" i="5"/>
  <c r="J2474" i="5" s="1"/>
  <c r="G2474" i="5"/>
  <c r="H2474" i="5"/>
  <c r="A2475" i="5"/>
  <c r="B2475" i="5"/>
  <c r="D2475" i="5"/>
  <c r="E2475" i="5" s="1"/>
  <c r="F2475" i="5"/>
  <c r="J2475" i="5" s="1"/>
  <c r="G2475" i="5"/>
  <c r="H2475" i="5"/>
  <c r="A2476" i="5"/>
  <c r="B2476" i="5"/>
  <c r="D2476" i="5"/>
  <c r="E2476" i="5" s="1"/>
  <c r="F2476" i="5"/>
  <c r="J2476" i="5" s="1"/>
  <c r="G2476" i="5"/>
  <c r="H2476" i="5"/>
  <c r="A2477" i="5"/>
  <c r="B2477" i="5"/>
  <c r="D2477" i="5"/>
  <c r="E2477" i="5" s="1"/>
  <c r="F2477" i="5"/>
  <c r="J2477" i="5" s="1"/>
  <c r="G2477" i="5"/>
  <c r="H2477" i="5"/>
  <c r="A2478" i="5"/>
  <c r="B2478" i="5"/>
  <c r="D2478" i="5"/>
  <c r="E2478" i="5" s="1"/>
  <c r="F2478" i="5"/>
  <c r="J2478" i="5" s="1"/>
  <c r="G2478" i="5"/>
  <c r="H2478" i="5"/>
  <c r="A2479" i="5"/>
  <c r="B2479" i="5"/>
  <c r="D2479" i="5"/>
  <c r="E2479" i="5" s="1"/>
  <c r="F2479" i="5"/>
  <c r="J2479" i="5" s="1"/>
  <c r="G2479" i="5"/>
  <c r="H2479" i="5"/>
  <c r="A2480" i="5"/>
  <c r="B2480" i="5"/>
  <c r="D2480" i="5"/>
  <c r="E2480" i="5" s="1"/>
  <c r="F2480" i="5"/>
  <c r="J2480" i="5" s="1"/>
  <c r="G2480" i="5"/>
  <c r="H2480" i="5"/>
  <c r="A2481" i="5"/>
  <c r="B2481" i="5"/>
  <c r="D2481" i="5"/>
  <c r="E2481" i="5" s="1"/>
  <c r="F2481" i="5"/>
  <c r="J2481" i="5" s="1"/>
  <c r="G2481" i="5"/>
  <c r="H2481" i="5"/>
  <c r="A2482" i="5"/>
  <c r="B2482" i="5"/>
  <c r="D2482" i="5"/>
  <c r="E2482" i="5" s="1"/>
  <c r="F2482" i="5"/>
  <c r="J2482" i="5" s="1"/>
  <c r="G2482" i="5"/>
  <c r="H2482" i="5"/>
  <c r="A2483" i="5"/>
  <c r="B2483" i="5"/>
  <c r="D2483" i="5"/>
  <c r="E2483" i="5" s="1"/>
  <c r="F2483" i="5"/>
  <c r="J2483" i="5" s="1"/>
  <c r="G2483" i="5"/>
  <c r="H2483" i="5"/>
  <c r="A2484" i="5"/>
  <c r="B2484" i="5"/>
  <c r="D2484" i="5"/>
  <c r="E2484" i="5" s="1"/>
  <c r="F2484" i="5"/>
  <c r="J2484" i="5" s="1"/>
  <c r="G2484" i="5"/>
  <c r="H2484" i="5"/>
  <c r="A2485" i="5"/>
  <c r="B2485" i="5"/>
  <c r="D2485" i="5"/>
  <c r="E2485" i="5" s="1"/>
  <c r="F2485" i="5"/>
  <c r="J2485" i="5" s="1"/>
  <c r="G2485" i="5"/>
  <c r="H2485" i="5"/>
  <c r="A2486" i="5"/>
  <c r="B2486" i="5"/>
  <c r="D2486" i="5"/>
  <c r="E2486" i="5" s="1"/>
  <c r="F2486" i="5"/>
  <c r="J2486" i="5" s="1"/>
  <c r="G2486" i="5"/>
  <c r="H2486" i="5"/>
  <c r="A2487" i="5"/>
  <c r="B2487" i="5"/>
  <c r="D2487" i="5"/>
  <c r="E2487" i="5" s="1"/>
  <c r="F2487" i="5"/>
  <c r="J2487" i="5" s="1"/>
  <c r="G2487" i="5"/>
  <c r="H2487" i="5"/>
  <c r="A2488" i="5"/>
  <c r="B2488" i="5"/>
  <c r="D2488" i="5"/>
  <c r="E2488" i="5" s="1"/>
  <c r="F2488" i="5"/>
  <c r="J2488" i="5" s="1"/>
  <c r="G2488" i="5"/>
  <c r="H2488" i="5"/>
  <c r="A2489" i="5"/>
  <c r="B2489" i="5"/>
  <c r="D2489" i="5"/>
  <c r="E2489" i="5" s="1"/>
  <c r="F2489" i="5"/>
  <c r="J2489" i="5" s="1"/>
  <c r="G2489" i="5"/>
  <c r="H2489" i="5"/>
  <c r="A2490" i="5"/>
  <c r="B2490" i="5"/>
  <c r="D2490" i="5"/>
  <c r="E2490" i="5" s="1"/>
  <c r="F2490" i="5"/>
  <c r="J2490" i="5" s="1"/>
  <c r="G2490" i="5"/>
  <c r="H2490" i="5"/>
  <c r="A2491" i="5"/>
  <c r="B2491" i="5"/>
  <c r="D2491" i="5"/>
  <c r="E2491" i="5" s="1"/>
  <c r="F2491" i="5"/>
  <c r="J2491" i="5" s="1"/>
  <c r="G2491" i="5"/>
  <c r="H2491" i="5"/>
  <c r="A2492" i="5"/>
  <c r="B2492" i="5"/>
  <c r="D2492" i="5"/>
  <c r="E2492" i="5" s="1"/>
  <c r="F2492" i="5"/>
  <c r="J2492" i="5" s="1"/>
  <c r="G2492" i="5"/>
  <c r="H2492" i="5"/>
  <c r="A2493" i="5"/>
  <c r="B2493" i="5"/>
  <c r="D2493" i="5"/>
  <c r="E2493" i="5" s="1"/>
  <c r="F2493" i="5"/>
  <c r="J2493" i="5" s="1"/>
  <c r="G2493" i="5"/>
  <c r="H2493" i="5"/>
  <c r="A2494" i="5"/>
  <c r="B2494" i="5"/>
  <c r="D2494" i="5"/>
  <c r="E2494" i="5" s="1"/>
  <c r="F2494" i="5"/>
  <c r="J2494" i="5" s="1"/>
  <c r="G2494" i="5"/>
  <c r="H2494" i="5"/>
  <c r="A2495" i="5"/>
  <c r="B2495" i="5"/>
  <c r="D2495" i="5"/>
  <c r="E2495" i="5" s="1"/>
  <c r="F2495" i="5"/>
  <c r="J2495" i="5" s="1"/>
  <c r="G2495" i="5"/>
  <c r="H2495" i="5"/>
  <c r="A2496" i="5"/>
  <c r="B2496" i="5"/>
  <c r="D2496" i="5"/>
  <c r="E2496" i="5" s="1"/>
  <c r="F2496" i="5"/>
  <c r="J2496" i="5" s="1"/>
  <c r="G2496" i="5"/>
  <c r="H2496" i="5"/>
  <c r="A2497" i="5"/>
  <c r="B2497" i="5"/>
  <c r="D2497" i="5"/>
  <c r="E2497" i="5" s="1"/>
  <c r="F2497" i="5"/>
  <c r="J2497" i="5" s="1"/>
  <c r="G2497" i="5"/>
  <c r="H2497" i="5"/>
  <c r="A2498" i="5"/>
  <c r="B2498" i="5"/>
  <c r="D2498" i="5"/>
  <c r="E2498" i="5" s="1"/>
  <c r="F2498" i="5"/>
  <c r="J2498" i="5" s="1"/>
  <c r="G2498" i="5"/>
  <c r="H2498" i="5"/>
  <c r="A2499" i="5"/>
  <c r="B2499" i="5"/>
  <c r="D2499" i="5"/>
  <c r="E2499" i="5" s="1"/>
  <c r="F2499" i="5"/>
  <c r="J2499" i="5" s="1"/>
  <c r="G2499" i="5"/>
  <c r="H2499" i="5"/>
  <c r="A2500" i="5"/>
  <c r="B2500" i="5"/>
  <c r="D2500" i="5"/>
  <c r="E2500" i="5" s="1"/>
  <c r="F2500" i="5"/>
  <c r="J2500" i="5" s="1"/>
  <c r="G2500" i="5"/>
  <c r="H2500" i="5"/>
  <c r="A2501" i="5"/>
  <c r="B2501" i="5"/>
  <c r="D2501" i="5"/>
  <c r="E2501" i="5" s="1"/>
  <c r="F2501" i="5"/>
  <c r="J2501" i="5" s="1"/>
  <c r="G2501" i="5"/>
  <c r="H2501" i="5"/>
  <c r="A2502" i="5"/>
  <c r="B2502" i="5"/>
  <c r="D2502" i="5"/>
  <c r="E2502" i="5" s="1"/>
  <c r="F2502" i="5"/>
  <c r="J2502" i="5" s="1"/>
  <c r="G2502" i="5"/>
  <c r="H2502" i="5"/>
  <c r="A2503" i="5"/>
  <c r="B2503" i="5"/>
  <c r="D2503" i="5"/>
  <c r="E2503" i="5" s="1"/>
  <c r="F2503" i="5"/>
  <c r="J2503" i="5" s="1"/>
  <c r="G2503" i="5"/>
  <c r="H2503" i="5"/>
  <c r="A2504" i="5"/>
  <c r="B2504" i="5"/>
  <c r="D2504" i="5"/>
  <c r="E2504" i="5" s="1"/>
  <c r="F2504" i="5"/>
  <c r="J2504" i="5" s="1"/>
  <c r="G2504" i="5"/>
  <c r="H2504" i="5"/>
  <c r="A2505" i="5"/>
  <c r="B2505" i="5"/>
  <c r="D2505" i="5"/>
  <c r="E2505" i="5" s="1"/>
  <c r="F2505" i="5"/>
  <c r="J2505" i="5" s="1"/>
  <c r="G2505" i="5"/>
  <c r="H2505" i="5"/>
  <c r="A2506" i="5"/>
  <c r="B2506" i="5"/>
  <c r="D2506" i="5"/>
  <c r="E2506" i="5" s="1"/>
  <c r="F2506" i="5"/>
  <c r="J2506" i="5" s="1"/>
  <c r="G2506" i="5"/>
  <c r="H2506" i="5"/>
  <c r="A2507" i="5"/>
  <c r="B2507" i="5"/>
  <c r="D2507" i="5"/>
  <c r="E2507" i="5" s="1"/>
  <c r="F2507" i="5"/>
  <c r="J2507" i="5" s="1"/>
  <c r="G2507" i="5"/>
  <c r="H2507" i="5"/>
  <c r="A2508" i="5"/>
  <c r="B2508" i="5"/>
  <c r="D2508" i="5"/>
  <c r="E2508" i="5" s="1"/>
  <c r="F2508" i="5"/>
  <c r="J2508" i="5" s="1"/>
  <c r="G2508" i="5"/>
  <c r="H2508" i="5"/>
  <c r="A2509" i="5"/>
  <c r="B2509" i="5"/>
  <c r="D2509" i="5"/>
  <c r="E2509" i="5" s="1"/>
  <c r="F2509" i="5"/>
  <c r="J2509" i="5" s="1"/>
  <c r="G2509" i="5"/>
  <c r="H2509" i="5"/>
  <c r="A2510" i="5"/>
  <c r="B2510" i="5"/>
  <c r="D2510" i="5"/>
  <c r="E2510" i="5" s="1"/>
  <c r="F2510" i="5"/>
  <c r="J2510" i="5" s="1"/>
  <c r="G2510" i="5"/>
  <c r="H2510" i="5"/>
  <c r="A2511" i="5"/>
  <c r="B2511" i="5"/>
  <c r="D2511" i="5"/>
  <c r="E2511" i="5" s="1"/>
  <c r="F2511" i="5"/>
  <c r="J2511" i="5" s="1"/>
  <c r="G2511" i="5"/>
  <c r="H2511" i="5"/>
  <c r="A2512" i="5"/>
  <c r="B2512" i="5"/>
  <c r="D2512" i="5"/>
  <c r="E2512" i="5" s="1"/>
  <c r="F2512" i="5"/>
  <c r="J2512" i="5" s="1"/>
  <c r="G2512" i="5"/>
  <c r="H2512" i="5"/>
  <c r="A2513" i="5"/>
  <c r="B2513" i="5"/>
  <c r="D2513" i="5"/>
  <c r="E2513" i="5" s="1"/>
  <c r="F2513" i="5"/>
  <c r="J2513" i="5" s="1"/>
  <c r="G2513" i="5"/>
  <c r="H2513" i="5"/>
  <c r="A2514" i="5"/>
  <c r="B2514" i="5"/>
  <c r="D2514" i="5"/>
  <c r="E2514" i="5" s="1"/>
  <c r="F2514" i="5"/>
  <c r="J2514" i="5" s="1"/>
  <c r="G2514" i="5"/>
  <c r="H2514" i="5"/>
  <c r="A2515" i="5"/>
  <c r="B2515" i="5"/>
  <c r="D2515" i="5"/>
  <c r="E2515" i="5" s="1"/>
  <c r="F2515" i="5"/>
  <c r="J2515" i="5" s="1"/>
  <c r="G2515" i="5"/>
  <c r="H2515" i="5"/>
  <c r="A2516" i="5"/>
  <c r="B2516" i="5"/>
  <c r="D2516" i="5"/>
  <c r="E2516" i="5" s="1"/>
  <c r="F2516" i="5"/>
  <c r="J2516" i="5" s="1"/>
  <c r="G2516" i="5"/>
  <c r="H2516" i="5"/>
  <c r="A2517" i="5"/>
  <c r="B2517" i="5"/>
  <c r="D2517" i="5"/>
  <c r="E2517" i="5" s="1"/>
  <c r="F2517" i="5"/>
  <c r="J2517" i="5" s="1"/>
  <c r="G2517" i="5"/>
  <c r="H2517" i="5"/>
  <c r="A2518" i="5"/>
  <c r="B2518" i="5"/>
  <c r="D2518" i="5"/>
  <c r="E2518" i="5" s="1"/>
  <c r="F2518" i="5"/>
  <c r="J2518" i="5" s="1"/>
  <c r="G2518" i="5"/>
  <c r="H2518" i="5"/>
  <c r="A2519" i="5"/>
  <c r="B2519" i="5"/>
  <c r="D2519" i="5"/>
  <c r="E2519" i="5" s="1"/>
  <c r="F2519" i="5"/>
  <c r="J2519" i="5" s="1"/>
  <c r="G2519" i="5"/>
  <c r="H2519" i="5"/>
  <c r="A2520" i="5"/>
  <c r="B2520" i="5"/>
  <c r="D2520" i="5"/>
  <c r="E2520" i="5" s="1"/>
  <c r="F2520" i="5"/>
  <c r="J2520" i="5" s="1"/>
  <c r="G2520" i="5"/>
  <c r="H2520" i="5"/>
  <c r="A2521" i="5"/>
  <c r="B2521" i="5"/>
  <c r="D2521" i="5"/>
  <c r="E2521" i="5" s="1"/>
  <c r="F2521" i="5"/>
  <c r="J2521" i="5" s="1"/>
  <c r="G2521" i="5"/>
  <c r="H2521" i="5"/>
  <c r="A2522" i="5"/>
  <c r="B2522" i="5"/>
  <c r="D2522" i="5"/>
  <c r="E2522" i="5" s="1"/>
  <c r="F2522" i="5"/>
  <c r="J2522" i="5" s="1"/>
  <c r="G2522" i="5"/>
  <c r="H2522" i="5"/>
  <c r="A2523" i="5"/>
  <c r="B2523" i="5"/>
  <c r="D2523" i="5"/>
  <c r="E2523" i="5" s="1"/>
  <c r="F2523" i="5"/>
  <c r="J2523" i="5" s="1"/>
  <c r="G2523" i="5"/>
  <c r="H2523" i="5"/>
  <c r="A2524" i="5"/>
  <c r="B2524" i="5"/>
  <c r="D2524" i="5"/>
  <c r="E2524" i="5" s="1"/>
  <c r="F2524" i="5"/>
  <c r="J2524" i="5" s="1"/>
  <c r="G2524" i="5"/>
  <c r="H2524" i="5"/>
  <c r="A2525" i="5"/>
  <c r="B2525" i="5"/>
  <c r="D2525" i="5"/>
  <c r="E2525" i="5" s="1"/>
  <c r="F2525" i="5"/>
  <c r="J2525" i="5" s="1"/>
  <c r="G2525" i="5"/>
  <c r="H2525" i="5"/>
  <c r="A2526" i="5"/>
  <c r="B2526" i="5"/>
  <c r="D2526" i="5"/>
  <c r="E2526" i="5" s="1"/>
  <c r="F2526" i="5"/>
  <c r="J2526" i="5" s="1"/>
  <c r="G2526" i="5"/>
  <c r="H2526" i="5"/>
  <c r="A2527" i="5"/>
  <c r="B2527" i="5"/>
  <c r="D2527" i="5"/>
  <c r="E2527" i="5" s="1"/>
  <c r="F2527" i="5"/>
  <c r="J2527" i="5" s="1"/>
  <c r="G2527" i="5"/>
  <c r="H2527" i="5"/>
  <c r="A2528" i="5"/>
  <c r="B2528" i="5"/>
  <c r="D2528" i="5"/>
  <c r="E2528" i="5" s="1"/>
  <c r="F2528" i="5"/>
  <c r="J2528" i="5" s="1"/>
  <c r="G2528" i="5"/>
  <c r="H2528" i="5"/>
  <c r="A2529" i="5"/>
  <c r="B2529" i="5"/>
  <c r="D2529" i="5"/>
  <c r="E2529" i="5" s="1"/>
  <c r="F2529" i="5"/>
  <c r="J2529" i="5" s="1"/>
  <c r="G2529" i="5"/>
  <c r="H2529" i="5"/>
  <c r="A2530" i="5"/>
  <c r="B2530" i="5"/>
  <c r="D2530" i="5"/>
  <c r="E2530" i="5" s="1"/>
  <c r="F2530" i="5"/>
  <c r="J2530" i="5" s="1"/>
  <c r="G2530" i="5"/>
  <c r="H2530" i="5"/>
  <c r="A2531" i="5"/>
  <c r="B2531" i="5"/>
  <c r="D2531" i="5"/>
  <c r="E2531" i="5" s="1"/>
  <c r="F2531" i="5"/>
  <c r="J2531" i="5" s="1"/>
  <c r="G2531" i="5"/>
  <c r="H2531" i="5"/>
  <c r="A2532" i="5"/>
  <c r="B2532" i="5"/>
  <c r="D2532" i="5"/>
  <c r="E2532" i="5" s="1"/>
  <c r="F2532" i="5"/>
  <c r="J2532" i="5" s="1"/>
  <c r="G2532" i="5"/>
  <c r="H2532" i="5"/>
  <c r="A2533" i="5"/>
  <c r="B2533" i="5"/>
  <c r="D2533" i="5"/>
  <c r="E2533" i="5" s="1"/>
  <c r="F2533" i="5"/>
  <c r="J2533" i="5" s="1"/>
  <c r="G2533" i="5"/>
  <c r="H2533" i="5"/>
  <c r="A2534" i="5"/>
  <c r="B2534" i="5"/>
  <c r="D2534" i="5"/>
  <c r="E2534" i="5" s="1"/>
  <c r="F2534" i="5"/>
  <c r="J2534" i="5" s="1"/>
  <c r="G2534" i="5"/>
  <c r="H2534" i="5"/>
  <c r="A2535" i="5"/>
  <c r="B2535" i="5"/>
  <c r="D2535" i="5"/>
  <c r="E2535" i="5" s="1"/>
  <c r="F2535" i="5"/>
  <c r="J2535" i="5" s="1"/>
  <c r="G2535" i="5"/>
  <c r="H2535" i="5"/>
  <c r="A2536" i="5"/>
  <c r="B2536" i="5"/>
  <c r="D2536" i="5"/>
  <c r="E2536" i="5" s="1"/>
  <c r="F2536" i="5"/>
  <c r="J2536" i="5" s="1"/>
  <c r="G2536" i="5"/>
  <c r="H2536" i="5"/>
  <c r="A2537" i="5"/>
  <c r="B2537" i="5"/>
  <c r="D2537" i="5"/>
  <c r="E2537" i="5" s="1"/>
  <c r="F2537" i="5"/>
  <c r="J2537" i="5" s="1"/>
  <c r="G2537" i="5"/>
  <c r="H2537" i="5"/>
  <c r="A2538" i="5"/>
  <c r="B2538" i="5"/>
  <c r="D2538" i="5"/>
  <c r="E2538" i="5" s="1"/>
  <c r="F2538" i="5"/>
  <c r="J2538" i="5" s="1"/>
  <c r="G2538" i="5"/>
  <c r="H2538" i="5"/>
  <c r="A2539" i="5"/>
  <c r="B2539" i="5"/>
  <c r="D2539" i="5"/>
  <c r="E2539" i="5" s="1"/>
  <c r="F2539" i="5"/>
  <c r="J2539" i="5" s="1"/>
  <c r="G2539" i="5"/>
  <c r="H2539" i="5"/>
  <c r="A2540" i="5"/>
  <c r="B2540" i="5"/>
  <c r="D2540" i="5"/>
  <c r="E2540" i="5" s="1"/>
  <c r="F2540" i="5"/>
  <c r="J2540" i="5" s="1"/>
  <c r="G2540" i="5"/>
  <c r="H2540" i="5"/>
  <c r="A2541" i="5"/>
  <c r="B2541" i="5"/>
  <c r="D2541" i="5"/>
  <c r="E2541" i="5" s="1"/>
  <c r="F2541" i="5"/>
  <c r="J2541" i="5" s="1"/>
  <c r="G2541" i="5"/>
  <c r="H2541" i="5"/>
  <c r="A2542" i="5"/>
  <c r="B2542" i="5"/>
  <c r="D2542" i="5"/>
  <c r="E2542" i="5" s="1"/>
  <c r="F2542" i="5"/>
  <c r="J2542" i="5" s="1"/>
  <c r="G2542" i="5"/>
  <c r="H2542" i="5"/>
  <c r="A2543" i="5"/>
  <c r="B2543" i="5"/>
  <c r="D2543" i="5"/>
  <c r="E2543" i="5" s="1"/>
  <c r="F2543" i="5"/>
  <c r="J2543" i="5" s="1"/>
  <c r="G2543" i="5"/>
  <c r="H2543" i="5"/>
  <c r="A2544" i="5"/>
  <c r="B2544" i="5"/>
  <c r="D2544" i="5"/>
  <c r="E2544" i="5" s="1"/>
  <c r="F2544" i="5"/>
  <c r="J2544" i="5" s="1"/>
  <c r="G2544" i="5"/>
  <c r="H2544" i="5"/>
  <c r="A2545" i="5"/>
  <c r="B2545" i="5"/>
  <c r="D2545" i="5"/>
  <c r="E2545" i="5" s="1"/>
  <c r="F2545" i="5"/>
  <c r="J2545" i="5" s="1"/>
  <c r="G2545" i="5"/>
  <c r="H2545" i="5"/>
  <c r="A2546" i="5"/>
  <c r="B2546" i="5"/>
  <c r="D2546" i="5"/>
  <c r="E2546" i="5" s="1"/>
  <c r="F2546" i="5"/>
  <c r="J2546" i="5" s="1"/>
  <c r="G2546" i="5"/>
  <c r="H2546" i="5"/>
  <c r="A2547" i="5"/>
  <c r="B2547" i="5"/>
  <c r="D2547" i="5"/>
  <c r="E2547" i="5" s="1"/>
  <c r="F2547" i="5"/>
  <c r="J2547" i="5" s="1"/>
  <c r="G2547" i="5"/>
  <c r="H2547" i="5"/>
  <c r="A2548" i="5"/>
  <c r="B2548" i="5"/>
  <c r="D2548" i="5"/>
  <c r="E2548" i="5" s="1"/>
  <c r="F2548" i="5"/>
  <c r="J2548" i="5" s="1"/>
  <c r="G2548" i="5"/>
  <c r="H2548" i="5"/>
  <c r="A2549" i="5"/>
  <c r="B2549" i="5"/>
  <c r="D2549" i="5"/>
  <c r="E2549" i="5" s="1"/>
  <c r="F2549" i="5"/>
  <c r="J2549" i="5" s="1"/>
  <c r="G2549" i="5"/>
  <c r="H2549" i="5"/>
  <c r="A2550" i="5"/>
  <c r="B2550" i="5"/>
  <c r="D2550" i="5"/>
  <c r="E2550" i="5" s="1"/>
  <c r="F2550" i="5"/>
  <c r="J2550" i="5" s="1"/>
  <c r="G2550" i="5"/>
  <c r="H2550" i="5"/>
  <c r="A2551" i="5"/>
  <c r="B2551" i="5"/>
  <c r="D2551" i="5"/>
  <c r="E2551" i="5" s="1"/>
  <c r="F2551" i="5"/>
  <c r="J2551" i="5" s="1"/>
  <c r="G2551" i="5"/>
  <c r="H2551" i="5"/>
  <c r="A2552" i="5"/>
  <c r="B2552" i="5"/>
  <c r="D2552" i="5"/>
  <c r="E2552" i="5" s="1"/>
  <c r="F2552" i="5"/>
  <c r="J2552" i="5" s="1"/>
  <c r="G2552" i="5"/>
  <c r="H2552" i="5"/>
  <c r="A2553" i="5"/>
  <c r="B2553" i="5"/>
  <c r="D2553" i="5"/>
  <c r="E2553" i="5" s="1"/>
  <c r="F2553" i="5"/>
  <c r="J2553" i="5" s="1"/>
  <c r="G2553" i="5"/>
  <c r="H2553" i="5"/>
  <c r="A2554" i="5"/>
  <c r="B2554" i="5"/>
  <c r="D2554" i="5"/>
  <c r="E2554" i="5" s="1"/>
  <c r="F2554" i="5"/>
  <c r="J2554" i="5" s="1"/>
  <c r="G2554" i="5"/>
  <c r="H2554" i="5"/>
  <c r="A2555" i="5"/>
  <c r="B2555" i="5"/>
  <c r="D2555" i="5"/>
  <c r="E2555" i="5" s="1"/>
  <c r="F2555" i="5"/>
  <c r="J2555" i="5" s="1"/>
  <c r="G2555" i="5"/>
  <c r="H2555" i="5"/>
  <c r="A2556" i="5"/>
  <c r="B2556" i="5"/>
  <c r="D2556" i="5"/>
  <c r="E2556" i="5" s="1"/>
  <c r="F2556" i="5"/>
  <c r="J2556" i="5" s="1"/>
  <c r="G2556" i="5"/>
  <c r="H2556" i="5"/>
  <c r="A2557" i="5"/>
  <c r="B2557" i="5"/>
  <c r="D2557" i="5"/>
  <c r="E2557" i="5" s="1"/>
  <c r="F2557" i="5"/>
  <c r="J2557" i="5" s="1"/>
  <c r="G2557" i="5"/>
  <c r="H2557" i="5"/>
  <c r="A2558" i="5"/>
  <c r="B2558" i="5"/>
  <c r="D2558" i="5"/>
  <c r="E2558" i="5" s="1"/>
  <c r="F2558" i="5"/>
  <c r="J2558" i="5" s="1"/>
  <c r="G2558" i="5"/>
  <c r="H2558" i="5"/>
  <c r="A2559" i="5"/>
  <c r="B2559" i="5"/>
  <c r="D2559" i="5"/>
  <c r="E2559" i="5" s="1"/>
  <c r="F2559" i="5"/>
  <c r="J2559" i="5" s="1"/>
  <c r="G2559" i="5"/>
  <c r="H2559" i="5"/>
  <c r="A2560" i="5"/>
  <c r="B2560" i="5"/>
  <c r="D2560" i="5"/>
  <c r="E2560" i="5" s="1"/>
  <c r="F2560" i="5"/>
  <c r="J2560" i="5" s="1"/>
  <c r="G2560" i="5"/>
  <c r="H2560" i="5"/>
  <c r="A2561" i="5"/>
  <c r="B2561" i="5"/>
  <c r="D2561" i="5"/>
  <c r="E2561" i="5" s="1"/>
  <c r="F2561" i="5"/>
  <c r="J2561" i="5" s="1"/>
  <c r="G2561" i="5"/>
  <c r="H2561" i="5"/>
  <c r="A2562" i="5"/>
  <c r="B2562" i="5"/>
  <c r="D2562" i="5"/>
  <c r="E2562" i="5" s="1"/>
  <c r="F2562" i="5"/>
  <c r="J2562" i="5" s="1"/>
  <c r="G2562" i="5"/>
  <c r="H2562" i="5"/>
  <c r="A2563" i="5"/>
  <c r="B2563" i="5"/>
  <c r="D2563" i="5"/>
  <c r="E2563" i="5" s="1"/>
  <c r="F2563" i="5"/>
  <c r="J2563" i="5" s="1"/>
  <c r="G2563" i="5"/>
  <c r="H2563" i="5"/>
  <c r="A2564" i="5"/>
  <c r="B2564" i="5"/>
  <c r="D2564" i="5"/>
  <c r="E2564" i="5" s="1"/>
  <c r="F2564" i="5"/>
  <c r="J2564" i="5" s="1"/>
  <c r="G2564" i="5"/>
  <c r="H2564" i="5"/>
  <c r="A2565" i="5"/>
  <c r="B2565" i="5"/>
  <c r="D2565" i="5"/>
  <c r="E2565" i="5" s="1"/>
  <c r="F2565" i="5"/>
  <c r="J2565" i="5" s="1"/>
  <c r="G2565" i="5"/>
  <c r="H2565" i="5"/>
  <c r="A2566" i="5"/>
  <c r="B2566" i="5"/>
  <c r="D2566" i="5"/>
  <c r="E2566" i="5" s="1"/>
  <c r="F2566" i="5"/>
  <c r="J2566" i="5" s="1"/>
  <c r="G2566" i="5"/>
  <c r="H2566" i="5"/>
  <c r="A2567" i="5"/>
  <c r="B2567" i="5"/>
  <c r="D2567" i="5"/>
  <c r="E2567" i="5" s="1"/>
  <c r="F2567" i="5"/>
  <c r="J2567" i="5" s="1"/>
  <c r="G2567" i="5"/>
  <c r="H2567" i="5"/>
  <c r="A2568" i="5"/>
  <c r="B2568" i="5"/>
  <c r="D2568" i="5"/>
  <c r="E2568" i="5" s="1"/>
  <c r="F2568" i="5"/>
  <c r="J2568" i="5" s="1"/>
  <c r="G2568" i="5"/>
  <c r="H2568" i="5"/>
  <c r="A2569" i="5"/>
  <c r="B2569" i="5"/>
  <c r="D2569" i="5"/>
  <c r="E2569" i="5" s="1"/>
  <c r="F2569" i="5"/>
  <c r="J2569" i="5" s="1"/>
  <c r="G2569" i="5"/>
  <c r="H2569" i="5"/>
  <c r="A2570" i="5"/>
  <c r="B2570" i="5"/>
  <c r="D2570" i="5"/>
  <c r="E2570" i="5" s="1"/>
  <c r="F2570" i="5"/>
  <c r="J2570" i="5" s="1"/>
  <c r="G2570" i="5"/>
  <c r="H2570" i="5"/>
  <c r="A2571" i="5"/>
  <c r="B2571" i="5"/>
  <c r="D2571" i="5"/>
  <c r="E2571" i="5" s="1"/>
  <c r="F2571" i="5"/>
  <c r="J2571" i="5" s="1"/>
  <c r="G2571" i="5"/>
  <c r="H2571" i="5"/>
  <c r="A2572" i="5"/>
  <c r="B2572" i="5"/>
  <c r="D2572" i="5"/>
  <c r="E2572" i="5" s="1"/>
  <c r="F2572" i="5"/>
  <c r="J2572" i="5" s="1"/>
  <c r="G2572" i="5"/>
  <c r="H2572" i="5"/>
  <c r="A2573" i="5"/>
  <c r="B2573" i="5"/>
  <c r="D2573" i="5"/>
  <c r="E2573" i="5" s="1"/>
  <c r="F2573" i="5"/>
  <c r="J2573" i="5" s="1"/>
  <c r="G2573" i="5"/>
  <c r="H2573" i="5"/>
  <c r="A2574" i="5"/>
  <c r="B2574" i="5"/>
  <c r="D2574" i="5"/>
  <c r="E2574" i="5" s="1"/>
  <c r="F2574" i="5"/>
  <c r="J2574" i="5" s="1"/>
  <c r="G2574" i="5"/>
  <c r="H2574" i="5"/>
  <c r="A2575" i="5"/>
  <c r="B2575" i="5"/>
  <c r="D2575" i="5"/>
  <c r="E2575" i="5" s="1"/>
  <c r="F2575" i="5"/>
  <c r="J2575" i="5" s="1"/>
  <c r="G2575" i="5"/>
  <c r="H2575" i="5"/>
  <c r="A2576" i="5"/>
  <c r="B2576" i="5"/>
  <c r="D2576" i="5"/>
  <c r="E2576" i="5" s="1"/>
  <c r="F2576" i="5"/>
  <c r="J2576" i="5" s="1"/>
  <c r="G2576" i="5"/>
  <c r="H2576" i="5"/>
  <c r="A2577" i="5"/>
  <c r="B2577" i="5"/>
  <c r="D2577" i="5"/>
  <c r="E2577" i="5" s="1"/>
  <c r="F2577" i="5"/>
  <c r="J2577" i="5" s="1"/>
  <c r="G2577" i="5"/>
  <c r="H2577" i="5"/>
  <c r="A2578" i="5"/>
  <c r="B2578" i="5"/>
  <c r="D2578" i="5"/>
  <c r="E2578" i="5" s="1"/>
  <c r="F2578" i="5"/>
  <c r="J2578" i="5" s="1"/>
  <c r="G2578" i="5"/>
  <c r="H2578" i="5"/>
  <c r="A2579" i="5"/>
  <c r="B2579" i="5"/>
  <c r="D2579" i="5"/>
  <c r="E2579" i="5" s="1"/>
  <c r="F2579" i="5"/>
  <c r="J2579" i="5" s="1"/>
  <c r="G2579" i="5"/>
  <c r="H2579" i="5"/>
  <c r="A2580" i="5"/>
  <c r="B2580" i="5"/>
  <c r="D2580" i="5"/>
  <c r="E2580" i="5" s="1"/>
  <c r="F2580" i="5"/>
  <c r="J2580" i="5" s="1"/>
  <c r="G2580" i="5"/>
  <c r="H2580" i="5"/>
  <c r="A2581" i="5"/>
  <c r="B2581" i="5"/>
  <c r="D2581" i="5"/>
  <c r="E2581" i="5" s="1"/>
  <c r="F2581" i="5"/>
  <c r="J2581" i="5" s="1"/>
  <c r="G2581" i="5"/>
  <c r="H2581" i="5"/>
  <c r="A2582" i="5"/>
  <c r="B2582" i="5"/>
  <c r="D2582" i="5"/>
  <c r="E2582" i="5" s="1"/>
  <c r="F2582" i="5"/>
  <c r="J2582" i="5" s="1"/>
  <c r="G2582" i="5"/>
  <c r="H2582" i="5"/>
  <c r="A2583" i="5"/>
  <c r="B2583" i="5"/>
  <c r="D2583" i="5"/>
  <c r="E2583" i="5" s="1"/>
  <c r="F2583" i="5"/>
  <c r="J2583" i="5" s="1"/>
  <c r="G2583" i="5"/>
  <c r="H2583" i="5"/>
  <c r="A2584" i="5"/>
  <c r="B2584" i="5"/>
  <c r="D2584" i="5"/>
  <c r="E2584" i="5" s="1"/>
  <c r="F2584" i="5"/>
  <c r="J2584" i="5" s="1"/>
  <c r="G2584" i="5"/>
  <c r="H2584" i="5"/>
  <c r="A2585" i="5"/>
  <c r="B2585" i="5"/>
  <c r="D2585" i="5"/>
  <c r="E2585" i="5" s="1"/>
  <c r="F2585" i="5"/>
  <c r="J2585" i="5" s="1"/>
  <c r="G2585" i="5"/>
  <c r="H2585" i="5"/>
  <c r="A2586" i="5"/>
  <c r="B2586" i="5"/>
  <c r="D2586" i="5"/>
  <c r="E2586" i="5" s="1"/>
  <c r="F2586" i="5"/>
  <c r="J2586" i="5" s="1"/>
  <c r="G2586" i="5"/>
  <c r="H2586" i="5"/>
  <c r="A2587" i="5"/>
  <c r="B2587" i="5"/>
  <c r="D2587" i="5"/>
  <c r="E2587" i="5" s="1"/>
  <c r="F2587" i="5"/>
  <c r="J2587" i="5" s="1"/>
  <c r="G2587" i="5"/>
  <c r="H2587" i="5"/>
  <c r="A2588" i="5"/>
  <c r="B2588" i="5"/>
  <c r="D2588" i="5"/>
  <c r="E2588" i="5" s="1"/>
  <c r="F2588" i="5"/>
  <c r="J2588" i="5" s="1"/>
  <c r="G2588" i="5"/>
  <c r="H2588" i="5"/>
  <c r="A2589" i="5"/>
  <c r="B2589" i="5"/>
  <c r="D2589" i="5"/>
  <c r="E2589" i="5" s="1"/>
  <c r="F2589" i="5"/>
  <c r="J2589" i="5" s="1"/>
  <c r="G2589" i="5"/>
  <c r="H2589" i="5"/>
  <c r="A2590" i="5"/>
  <c r="B2590" i="5"/>
  <c r="D2590" i="5"/>
  <c r="E2590" i="5" s="1"/>
  <c r="F2590" i="5"/>
  <c r="J2590" i="5" s="1"/>
  <c r="G2590" i="5"/>
  <c r="H2590" i="5"/>
  <c r="A2591" i="5"/>
  <c r="B2591" i="5"/>
  <c r="D2591" i="5"/>
  <c r="E2591" i="5" s="1"/>
  <c r="F2591" i="5"/>
  <c r="J2591" i="5" s="1"/>
  <c r="G2591" i="5"/>
  <c r="H2591" i="5"/>
  <c r="A2592" i="5"/>
  <c r="B2592" i="5"/>
  <c r="D2592" i="5"/>
  <c r="E2592" i="5" s="1"/>
  <c r="F2592" i="5"/>
  <c r="J2592" i="5" s="1"/>
  <c r="G2592" i="5"/>
  <c r="H2592" i="5"/>
  <c r="A2593" i="5"/>
  <c r="B2593" i="5"/>
  <c r="D2593" i="5"/>
  <c r="E2593" i="5" s="1"/>
  <c r="F2593" i="5"/>
  <c r="J2593" i="5" s="1"/>
  <c r="G2593" i="5"/>
  <c r="H2593" i="5"/>
  <c r="A2594" i="5"/>
  <c r="B2594" i="5"/>
  <c r="D2594" i="5"/>
  <c r="E2594" i="5" s="1"/>
  <c r="F2594" i="5"/>
  <c r="J2594" i="5" s="1"/>
  <c r="G2594" i="5"/>
  <c r="H2594" i="5"/>
  <c r="A2595" i="5"/>
  <c r="B2595" i="5"/>
  <c r="D2595" i="5"/>
  <c r="E2595" i="5" s="1"/>
  <c r="F2595" i="5"/>
  <c r="J2595" i="5" s="1"/>
  <c r="G2595" i="5"/>
  <c r="H2595" i="5"/>
  <c r="A2596" i="5"/>
  <c r="B2596" i="5"/>
  <c r="D2596" i="5"/>
  <c r="E2596" i="5" s="1"/>
  <c r="F2596" i="5"/>
  <c r="J2596" i="5" s="1"/>
  <c r="G2596" i="5"/>
  <c r="H2596" i="5"/>
  <c r="A2597" i="5"/>
  <c r="B2597" i="5"/>
  <c r="D2597" i="5"/>
  <c r="E2597" i="5" s="1"/>
  <c r="F2597" i="5"/>
  <c r="J2597" i="5" s="1"/>
  <c r="G2597" i="5"/>
  <c r="H2597" i="5"/>
  <c r="A2598" i="5"/>
  <c r="B2598" i="5"/>
  <c r="D2598" i="5"/>
  <c r="E2598" i="5" s="1"/>
  <c r="F2598" i="5"/>
  <c r="J2598" i="5" s="1"/>
  <c r="G2598" i="5"/>
  <c r="H2598" i="5"/>
  <c r="A2599" i="5"/>
  <c r="B2599" i="5"/>
  <c r="D2599" i="5"/>
  <c r="E2599" i="5" s="1"/>
  <c r="F2599" i="5"/>
  <c r="J2599" i="5" s="1"/>
  <c r="G2599" i="5"/>
  <c r="H2599" i="5"/>
  <c r="A2600" i="5"/>
  <c r="B2600" i="5"/>
  <c r="D2600" i="5"/>
  <c r="E2600" i="5" s="1"/>
  <c r="F2600" i="5"/>
  <c r="J2600" i="5" s="1"/>
  <c r="G2600" i="5"/>
  <c r="H2600" i="5"/>
  <c r="A2601" i="5"/>
  <c r="B2601" i="5"/>
  <c r="D2601" i="5"/>
  <c r="E2601" i="5" s="1"/>
  <c r="F2601" i="5"/>
  <c r="J2601" i="5" s="1"/>
  <c r="G2601" i="5"/>
  <c r="H2601" i="5"/>
  <c r="A2602" i="5"/>
  <c r="B2602" i="5"/>
  <c r="D2602" i="5"/>
  <c r="E2602" i="5" s="1"/>
  <c r="F2602" i="5"/>
  <c r="J2602" i="5" s="1"/>
  <c r="G2602" i="5"/>
  <c r="H2602" i="5"/>
  <c r="A2603" i="5"/>
  <c r="B2603" i="5"/>
  <c r="D2603" i="5"/>
  <c r="E2603" i="5" s="1"/>
  <c r="F2603" i="5"/>
  <c r="J2603" i="5" s="1"/>
  <c r="G2603" i="5"/>
  <c r="H2603" i="5"/>
  <c r="A2604" i="5"/>
  <c r="B2604" i="5"/>
  <c r="D2604" i="5"/>
  <c r="E2604" i="5" s="1"/>
  <c r="F2604" i="5"/>
  <c r="J2604" i="5" s="1"/>
  <c r="G2604" i="5"/>
  <c r="H2604" i="5"/>
  <c r="A2605" i="5"/>
  <c r="B2605" i="5"/>
  <c r="D2605" i="5"/>
  <c r="E2605" i="5" s="1"/>
  <c r="F2605" i="5"/>
  <c r="J2605" i="5" s="1"/>
  <c r="G2605" i="5"/>
  <c r="H2605" i="5"/>
  <c r="A2606" i="5"/>
  <c r="B2606" i="5"/>
  <c r="D2606" i="5"/>
  <c r="E2606" i="5" s="1"/>
  <c r="F2606" i="5"/>
  <c r="J2606" i="5" s="1"/>
  <c r="G2606" i="5"/>
  <c r="H2606" i="5"/>
  <c r="A2607" i="5"/>
  <c r="B2607" i="5"/>
  <c r="D2607" i="5"/>
  <c r="E2607" i="5" s="1"/>
  <c r="F2607" i="5"/>
  <c r="J2607" i="5" s="1"/>
  <c r="G2607" i="5"/>
  <c r="H2607" i="5"/>
  <c r="A2608" i="5"/>
  <c r="B2608" i="5"/>
  <c r="D2608" i="5"/>
  <c r="E2608" i="5" s="1"/>
  <c r="F2608" i="5"/>
  <c r="J2608" i="5" s="1"/>
  <c r="G2608" i="5"/>
  <c r="H2608" i="5"/>
  <c r="A2609" i="5"/>
  <c r="B2609" i="5"/>
  <c r="D2609" i="5"/>
  <c r="E2609" i="5" s="1"/>
  <c r="F2609" i="5"/>
  <c r="J2609" i="5" s="1"/>
  <c r="G2609" i="5"/>
  <c r="H2609" i="5"/>
  <c r="A2610" i="5"/>
  <c r="B2610" i="5"/>
  <c r="D2610" i="5"/>
  <c r="E2610" i="5" s="1"/>
  <c r="F2610" i="5"/>
  <c r="J2610" i="5" s="1"/>
  <c r="G2610" i="5"/>
  <c r="H2610" i="5"/>
  <c r="A2611" i="5"/>
  <c r="B2611" i="5"/>
  <c r="D2611" i="5"/>
  <c r="E2611" i="5" s="1"/>
  <c r="F2611" i="5"/>
  <c r="J2611" i="5" s="1"/>
  <c r="G2611" i="5"/>
  <c r="H2611" i="5"/>
  <c r="A2612" i="5"/>
  <c r="B2612" i="5"/>
  <c r="D2612" i="5"/>
  <c r="E2612" i="5" s="1"/>
  <c r="F2612" i="5"/>
  <c r="J2612" i="5" s="1"/>
  <c r="G2612" i="5"/>
  <c r="H2612" i="5"/>
  <c r="A2613" i="5"/>
  <c r="B2613" i="5"/>
  <c r="D2613" i="5"/>
  <c r="E2613" i="5" s="1"/>
  <c r="F2613" i="5"/>
  <c r="J2613" i="5" s="1"/>
  <c r="G2613" i="5"/>
  <c r="H2613" i="5"/>
  <c r="A2614" i="5"/>
  <c r="B2614" i="5"/>
  <c r="D2614" i="5"/>
  <c r="E2614" i="5" s="1"/>
  <c r="F2614" i="5"/>
  <c r="J2614" i="5" s="1"/>
  <c r="G2614" i="5"/>
  <c r="H2614" i="5"/>
  <c r="A2615" i="5"/>
  <c r="B2615" i="5"/>
  <c r="D2615" i="5"/>
  <c r="E2615" i="5" s="1"/>
  <c r="F2615" i="5"/>
  <c r="J2615" i="5" s="1"/>
  <c r="G2615" i="5"/>
  <c r="H2615" i="5"/>
  <c r="A2616" i="5"/>
  <c r="B2616" i="5"/>
  <c r="D2616" i="5"/>
  <c r="E2616" i="5" s="1"/>
  <c r="F2616" i="5"/>
  <c r="J2616" i="5" s="1"/>
  <c r="G2616" i="5"/>
  <c r="H2616" i="5"/>
  <c r="A2617" i="5"/>
  <c r="B2617" i="5"/>
  <c r="D2617" i="5"/>
  <c r="E2617" i="5" s="1"/>
  <c r="F2617" i="5"/>
  <c r="J2617" i="5" s="1"/>
  <c r="G2617" i="5"/>
  <c r="H2617" i="5"/>
  <c r="A2618" i="5"/>
  <c r="B2618" i="5"/>
  <c r="D2618" i="5"/>
  <c r="E2618" i="5" s="1"/>
  <c r="F2618" i="5"/>
  <c r="J2618" i="5" s="1"/>
  <c r="G2618" i="5"/>
  <c r="H2618" i="5"/>
  <c r="A2619" i="5"/>
  <c r="B2619" i="5"/>
  <c r="D2619" i="5"/>
  <c r="E2619" i="5" s="1"/>
  <c r="F2619" i="5"/>
  <c r="J2619" i="5" s="1"/>
  <c r="G2619" i="5"/>
  <c r="H2619" i="5"/>
  <c r="A2620" i="5"/>
  <c r="B2620" i="5"/>
  <c r="D2620" i="5"/>
  <c r="E2620" i="5" s="1"/>
  <c r="F2620" i="5"/>
  <c r="J2620" i="5" s="1"/>
  <c r="G2620" i="5"/>
  <c r="H2620" i="5"/>
  <c r="A2621" i="5"/>
  <c r="B2621" i="5"/>
  <c r="D2621" i="5"/>
  <c r="E2621" i="5" s="1"/>
  <c r="F2621" i="5"/>
  <c r="J2621" i="5" s="1"/>
  <c r="G2621" i="5"/>
  <c r="H2621" i="5"/>
  <c r="A2622" i="5"/>
  <c r="B2622" i="5"/>
  <c r="D2622" i="5"/>
  <c r="E2622" i="5" s="1"/>
  <c r="F2622" i="5"/>
  <c r="J2622" i="5" s="1"/>
  <c r="G2622" i="5"/>
  <c r="H2622" i="5"/>
  <c r="A2623" i="5"/>
  <c r="B2623" i="5"/>
  <c r="D2623" i="5"/>
  <c r="E2623" i="5" s="1"/>
  <c r="F2623" i="5"/>
  <c r="J2623" i="5" s="1"/>
  <c r="G2623" i="5"/>
  <c r="H2623" i="5"/>
  <c r="A2624" i="5"/>
  <c r="B2624" i="5"/>
  <c r="D2624" i="5"/>
  <c r="E2624" i="5" s="1"/>
  <c r="F2624" i="5"/>
  <c r="J2624" i="5" s="1"/>
  <c r="G2624" i="5"/>
  <c r="H2624" i="5"/>
  <c r="A2625" i="5"/>
  <c r="B2625" i="5"/>
  <c r="D2625" i="5"/>
  <c r="E2625" i="5" s="1"/>
  <c r="F2625" i="5"/>
  <c r="J2625" i="5" s="1"/>
  <c r="G2625" i="5"/>
  <c r="H2625" i="5"/>
  <c r="A2626" i="5"/>
  <c r="B2626" i="5"/>
  <c r="D2626" i="5"/>
  <c r="E2626" i="5" s="1"/>
  <c r="F2626" i="5"/>
  <c r="J2626" i="5" s="1"/>
  <c r="G2626" i="5"/>
  <c r="H2626" i="5"/>
  <c r="A2627" i="5"/>
  <c r="B2627" i="5"/>
  <c r="D2627" i="5"/>
  <c r="E2627" i="5" s="1"/>
  <c r="F2627" i="5"/>
  <c r="J2627" i="5" s="1"/>
  <c r="G2627" i="5"/>
  <c r="H2627" i="5"/>
  <c r="A2628" i="5"/>
  <c r="B2628" i="5"/>
  <c r="D2628" i="5"/>
  <c r="E2628" i="5" s="1"/>
  <c r="F2628" i="5"/>
  <c r="J2628" i="5" s="1"/>
  <c r="G2628" i="5"/>
  <c r="H2628" i="5"/>
  <c r="A2629" i="5"/>
  <c r="B2629" i="5"/>
  <c r="D2629" i="5"/>
  <c r="E2629" i="5" s="1"/>
  <c r="F2629" i="5"/>
  <c r="J2629" i="5" s="1"/>
  <c r="G2629" i="5"/>
  <c r="H2629" i="5"/>
  <c r="A2630" i="5"/>
  <c r="B2630" i="5"/>
  <c r="D2630" i="5"/>
  <c r="E2630" i="5" s="1"/>
  <c r="F2630" i="5"/>
  <c r="J2630" i="5" s="1"/>
  <c r="G2630" i="5"/>
  <c r="H2630" i="5"/>
  <c r="A2631" i="5"/>
  <c r="B2631" i="5"/>
  <c r="D2631" i="5"/>
  <c r="E2631" i="5" s="1"/>
  <c r="F2631" i="5"/>
  <c r="J2631" i="5" s="1"/>
  <c r="G2631" i="5"/>
  <c r="H2631" i="5"/>
  <c r="A2632" i="5"/>
  <c r="B2632" i="5"/>
  <c r="D2632" i="5"/>
  <c r="E2632" i="5" s="1"/>
  <c r="F2632" i="5"/>
  <c r="J2632" i="5" s="1"/>
  <c r="G2632" i="5"/>
  <c r="H2632" i="5"/>
  <c r="A2633" i="5"/>
  <c r="B2633" i="5"/>
  <c r="D2633" i="5"/>
  <c r="E2633" i="5" s="1"/>
  <c r="F2633" i="5"/>
  <c r="J2633" i="5" s="1"/>
  <c r="G2633" i="5"/>
  <c r="H2633" i="5"/>
  <c r="A2634" i="5"/>
  <c r="B2634" i="5"/>
  <c r="D2634" i="5"/>
  <c r="E2634" i="5" s="1"/>
  <c r="F2634" i="5"/>
  <c r="J2634" i="5" s="1"/>
  <c r="G2634" i="5"/>
  <c r="H2634" i="5"/>
  <c r="A2635" i="5"/>
  <c r="B2635" i="5"/>
  <c r="D2635" i="5"/>
  <c r="E2635" i="5" s="1"/>
  <c r="F2635" i="5"/>
  <c r="J2635" i="5" s="1"/>
  <c r="G2635" i="5"/>
  <c r="H2635" i="5"/>
  <c r="A2636" i="5"/>
  <c r="B2636" i="5"/>
  <c r="D2636" i="5"/>
  <c r="E2636" i="5" s="1"/>
  <c r="F2636" i="5"/>
  <c r="J2636" i="5" s="1"/>
  <c r="G2636" i="5"/>
  <c r="H2636" i="5"/>
  <c r="A2637" i="5"/>
  <c r="B2637" i="5"/>
  <c r="D2637" i="5"/>
  <c r="E2637" i="5" s="1"/>
  <c r="F2637" i="5"/>
  <c r="J2637" i="5" s="1"/>
  <c r="G2637" i="5"/>
  <c r="H2637" i="5"/>
  <c r="A2638" i="5"/>
  <c r="B2638" i="5"/>
  <c r="D2638" i="5"/>
  <c r="E2638" i="5" s="1"/>
  <c r="F2638" i="5"/>
  <c r="J2638" i="5" s="1"/>
  <c r="G2638" i="5"/>
  <c r="H2638" i="5"/>
  <c r="A2639" i="5"/>
  <c r="B2639" i="5"/>
  <c r="D2639" i="5"/>
  <c r="E2639" i="5" s="1"/>
  <c r="F2639" i="5"/>
  <c r="J2639" i="5" s="1"/>
  <c r="G2639" i="5"/>
  <c r="H2639" i="5"/>
  <c r="A2640" i="5"/>
  <c r="B2640" i="5"/>
  <c r="D2640" i="5"/>
  <c r="E2640" i="5" s="1"/>
  <c r="F2640" i="5"/>
  <c r="J2640" i="5" s="1"/>
  <c r="G2640" i="5"/>
  <c r="H2640" i="5"/>
  <c r="A2641" i="5"/>
  <c r="B2641" i="5"/>
  <c r="D2641" i="5"/>
  <c r="E2641" i="5" s="1"/>
  <c r="F2641" i="5"/>
  <c r="J2641" i="5" s="1"/>
  <c r="G2641" i="5"/>
  <c r="H2641" i="5"/>
  <c r="A2642" i="5"/>
  <c r="B2642" i="5"/>
  <c r="D2642" i="5"/>
  <c r="E2642" i="5" s="1"/>
  <c r="F2642" i="5"/>
  <c r="J2642" i="5" s="1"/>
  <c r="G2642" i="5"/>
  <c r="H2642" i="5"/>
  <c r="A2643" i="5"/>
  <c r="B2643" i="5"/>
  <c r="D2643" i="5"/>
  <c r="E2643" i="5" s="1"/>
  <c r="F2643" i="5"/>
  <c r="J2643" i="5" s="1"/>
  <c r="G2643" i="5"/>
  <c r="H2643" i="5"/>
  <c r="A2644" i="5"/>
  <c r="B2644" i="5"/>
  <c r="D2644" i="5"/>
  <c r="E2644" i="5" s="1"/>
  <c r="F2644" i="5"/>
  <c r="J2644" i="5" s="1"/>
  <c r="G2644" i="5"/>
  <c r="H2644" i="5"/>
  <c r="A2645" i="5"/>
  <c r="B2645" i="5"/>
  <c r="D2645" i="5"/>
  <c r="E2645" i="5" s="1"/>
  <c r="F2645" i="5"/>
  <c r="J2645" i="5" s="1"/>
  <c r="G2645" i="5"/>
  <c r="H2645" i="5"/>
  <c r="A2646" i="5"/>
  <c r="B2646" i="5"/>
  <c r="D2646" i="5"/>
  <c r="E2646" i="5" s="1"/>
  <c r="F2646" i="5"/>
  <c r="J2646" i="5" s="1"/>
  <c r="G2646" i="5"/>
  <c r="H2646" i="5"/>
  <c r="A2647" i="5"/>
  <c r="B2647" i="5"/>
  <c r="D2647" i="5"/>
  <c r="E2647" i="5" s="1"/>
  <c r="F2647" i="5"/>
  <c r="J2647" i="5" s="1"/>
  <c r="G2647" i="5"/>
  <c r="H2647" i="5"/>
  <c r="A2648" i="5"/>
  <c r="B2648" i="5"/>
  <c r="D2648" i="5"/>
  <c r="E2648" i="5" s="1"/>
  <c r="F2648" i="5"/>
  <c r="J2648" i="5" s="1"/>
  <c r="G2648" i="5"/>
  <c r="H2648" i="5"/>
  <c r="A2649" i="5"/>
  <c r="B2649" i="5"/>
  <c r="D2649" i="5"/>
  <c r="E2649" i="5" s="1"/>
  <c r="F2649" i="5"/>
  <c r="J2649" i="5" s="1"/>
  <c r="G2649" i="5"/>
  <c r="H2649" i="5"/>
  <c r="A2650" i="5"/>
  <c r="B2650" i="5"/>
  <c r="D2650" i="5"/>
  <c r="E2650" i="5" s="1"/>
  <c r="F2650" i="5"/>
  <c r="J2650" i="5" s="1"/>
  <c r="G2650" i="5"/>
  <c r="H2650" i="5"/>
  <c r="A2651" i="5"/>
  <c r="B2651" i="5"/>
  <c r="D2651" i="5"/>
  <c r="E2651" i="5" s="1"/>
  <c r="F2651" i="5"/>
  <c r="J2651" i="5" s="1"/>
  <c r="G2651" i="5"/>
  <c r="H2651" i="5"/>
  <c r="A2652" i="5"/>
  <c r="B2652" i="5"/>
  <c r="D2652" i="5"/>
  <c r="E2652" i="5" s="1"/>
  <c r="F2652" i="5"/>
  <c r="J2652" i="5" s="1"/>
  <c r="G2652" i="5"/>
  <c r="H2652" i="5"/>
  <c r="A2653" i="5"/>
  <c r="B2653" i="5"/>
  <c r="D2653" i="5"/>
  <c r="E2653" i="5" s="1"/>
  <c r="F2653" i="5"/>
  <c r="J2653" i="5" s="1"/>
  <c r="G2653" i="5"/>
  <c r="H2653" i="5"/>
  <c r="A2654" i="5"/>
  <c r="B2654" i="5"/>
  <c r="D2654" i="5"/>
  <c r="E2654" i="5" s="1"/>
  <c r="F2654" i="5"/>
  <c r="J2654" i="5" s="1"/>
  <c r="G2654" i="5"/>
  <c r="H2654" i="5"/>
  <c r="A2655" i="5"/>
  <c r="B2655" i="5"/>
  <c r="D2655" i="5"/>
  <c r="E2655" i="5" s="1"/>
  <c r="F2655" i="5"/>
  <c r="J2655" i="5" s="1"/>
  <c r="G2655" i="5"/>
  <c r="H2655" i="5"/>
  <c r="A2656" i="5"/>
  <c r="B2656" i="5"/>
  <c r="D2656" i="5"/>
  <c r="E2656" i="5" s="1"/>
  <c r="F2656" i="5"/>
  <c r="J2656" i="5" s="1"/>
  <c r="G2656" i="5"/>
  <c r="H2656" i="5"/>
  <c r="A2657" i="5"/>
  <c r="B2657" i="5"/>
  <c r="D2657" i="5"/>
  <c r="E2657" i="5" s="1"/>
  <c r="F2657" i="5"/>
  <c r="J2657" i="5" s="1"/>
  <c r="G2657" i="5"/>
  <c r="H2657" i="5"/>
  <c r="A2658" i="5"/>
  <c r="B2658" i="5"/>
  <c r="D2658" i="5"/>
  <c r="E2658" i="5" s="1"/>
  <c r="F2658" i="5"/>
  <c r="J2658" i="5" s="1"/>
  <c r="G2658" i="5"/>
  <c r="H2658" i="5"/>
  <c r="A2659" i="5"/>
  <c r="B2659" i="5"/>
  <c r="D2659" i="5"/>
  <c r="E2659" i="5" s="1"/>
  <c r="F2659" i="5"/>
  <c r="J2659" i="5" s="1"/>
  <c r="G2659" i="5"/>
  <c r="H2659" i="5"/>
  <c r="A2660" i="5"/>
  <c r="B2660" i="5"/>
  <c r="D2660" i="5"/>
  <c r="E2660" i="5" s="1"/>
  <c r="F2660" i="5"/>
  <c r="J2660" i="5" s="1"/>
  <c r="G2660" i="5"/>
  <c r="H2660" i="5"/>
  <c r="A2661" i="5"/>
  <c r="B2661" i="5"/>
  <c r="D2661" i="5"/>
  <c r="E2661" i="5" s="1"/>
  <c r="F2661" i="5"/>
  <c r="J2661" i="5" s="1"/>
  <c r="G2661" i="5"/>
  <c r="H2661" i="5"/>
  <c r="A2662" i="5"/>
  <c r="B2662" i="5"/>
  <c r="D2662" i="5"/>
  <c r="E2662" i="5" s="1"/>
  <c r="F2662" i="5"/>
  <c r="J2662" i="5" s="1"/>
  <c r="G2662" i="5"/>
  <c r="H2662" i="5"/>
  <c r="A2663" i="5"/>
  <c r="B2663" i="5"/>
  <c r="D2663" i="5"/>
  <c r="E2663" i="5" s="1"/>
  <c r="F2663" i="5"/>
  <c r="J2663" i="5" s="1"/>
  <c r="G2663" i="5"/>
  <c r="H2663" i="5"/>
  <c r="A2664" i="5"/>
  <c r="B2664" i="5"/>
  <c r="D2664" i="5"/>
  <c r="E2664" i="5" s="1"/>
  <c r="F2664" i="5"/>
  <c r="J2664" i="5" s="1"/>
  <c r="G2664" i="5"/>
  <c r="H2664" i="5"/>
  <c r="A2665" i="5"/>
  <c r="B2665" i="5"/>
  <c r="D2665" i="5"/>
  <c r="E2665" i="5" s="1"/>
  <c r="F2665" i="5"/>
  <c r="J2665" i="5" s="1"/>
  <c r="G2665" i="5"/>
  <c r="H2665" i="5"/>
  <c r="A2666" i="5"/>
  <c r="B2666" i="5"/>
  <c r="D2666" i="5"/>
  <c r="E2666" i="5" s="1"/>
  <c r="F2666" i="5"/>
  <c r="J2666" i="5" s="1"/>
  <c r="G2666" i="5"/>
  <c r="H2666" i="5"/>
  <c r="A2667" i="5"/>
  <c r="B2667" i="5"/>
  <c r="D2667" i="5"/>
  <c r="E2667" i="5" s="1"/>
  <c r="F2667" i="5"/>
  <c r="J2667" i="5" s="1"/>
  <c r="G2667" i="5"/>
  <c r="H2667" i="5"/>
  <c r="A2668" i="5"/>
  <c r="B2668" i="5"/>
  <c r="D2668" i="5"/>
  <c r="E2668" i="5" s="1"/>
  <c r="F2668" i="5"/>
  <c r="J2668" i="5" s="1"/>
  <c r="G2668" i="5"/>
  <c r="H2668" i="5"/>
  <c r="A2669" i="5"/>
  <c r="B2669" i="5"/>
  <c r="D2669" i="5"/>
  <c r="E2669" i="5" s="1"/>
  <c r="F2669" i="5"/>
  <c r="J2669" i="5" s="1"/>
  <c r="G2669" i="5"/>
  <c r="H2669" i="5"/>
  <c r="A2670" i="5"/>
  <c r="B2670" i="5"/>
  <c r="D2670" i="5"/>
  <c r="E2670" i="5" s="1"/>
  <c r="F2670" i="5"/>
  <c r="J2670" i="5" s="1"/>
  <c r="G2670" i="5"/>
  <c r="H2670" i="5"/>
  <c r="A2671" i="5"/>
  <c r="B2671" i="5"/>
  <c r="D2671" i="5"/>
  <c r="E2671" i="5" s="1"/>
  <c r="F2671" i="5"/>
  <c r="J2671" i="5" s="1"/>
  <c r="G2671" i="5"/>
  <c r="H2671" i="5"/>
  <c r="A2672" i="5"/>
  <c r="B2672" i="5"/>
  <c r="D2672" i="5"/>
  <c r="E2672" i="5" s="1"/>
  <c r="F2672" i="5"/>
  <c r="J2672" i="5" s="1"/>
  <c r="G2672" i="5"/>
  <c r="H2672" i="5"/>
  <c r="A2673" i="5"/>
  <c r="B2673" i="5"/>
  <c r="D2673" i="5"/>
  <c r="E2673" i="5" s="1"/>
  <c r="F2673" i="5"/>
  <c r="J2673" i="5" s="1"/>
  <c r="G2673" i="5"/>
  <c r="H2673" i="5"/>
  <c r="A2674" i="5"/>
  <c r="B2674" i="5"/>
  <c r="D2674" i="5"/>
  <c r="E2674" i="5" s="1"/>
  <c r="F2674" i="5"/>
  <c r="J2674" i="5" s="1"/>
  <c r="G2674" i="5"/>
  <c r="H2674" i="5"/>
  <c r="A2675" i="5"/>
  <c r="B2675" i="5"/>
  <c r="D2675" i="5"/>
  <c r="E2675" i="5" s="1"/>
  <c r="F2675" i="5"/>
  <c r="J2675" i="5" s="1"/>
  <c r="G2675" i="5"/>
  <c r="H2675" i="5"/>
  <c r="A2676" i="5"/>
  <c r="B2676" i="5"/>
  <c r="D2676" i="5"/>
  <c r="E2676" i="5" s="1"/>
  <c r="F2676" i="5"/>
  <c r="J2676" i="5" s="1"/>
  <c r="G2676" i="5"/>
  <c r="H2676" i="5"/>
  <c r="A2677" i="5"/>
  <c r="B2677" i="5"/>
  <c r="D2677" i="5"/>
  <c r="E2677" i="5" s="1"/>
  <c r="F2677" i="5"/>
  <c r="J2677" i="5" s="1"/>
  <c r="G2677" i="5"/>
  <c r="H2677" i="5"/>
  <c r="A2678" i="5"/>
  <c r="B2678" i="5"/>
  <c r="D2678" i="5"/>
  <c r="E2678" i="5" s="1"/>
  <c r="F2678" i="5"/>
  <c r="J2678" i="5" s="1"/>
  <c r="G2678" i="5"/>
  <c r="H2678" i="5"/>
  <c r="A2679" i="5"/>
  <c r="B2679" i="5"/>
  <c r="D2679" i="5"/>
  <c r="E2679" i="5" s="1"/>
  <c r="F2679" i="5"/>
  <c r="J2679" i="5" s="1"/>
  <c r="G2679" i="5"/>
  <c r="H2679" i="5"/>
  <c r="A2680" i="5"/>
  <c r="B2680" i="5"/>
  <c r="D2680" i="5"/>
  <c r="E2680" i="5" s="1"/>
  <c r="F2680" i="5"/>
  <c r="J2680" i="5" s="1"/>
  <c r="G2680" i="5"/>
  <c r="H2680" i="5"/>
  <c r="A2681" i="5"/>
  <c r="B2681" i="5"/>
  <c r="D2681" i="5"/>
  <c r="E2681" i="5" s="1"/>
  <c r="F2681" i="5"/>
  <c r="J2681" i="5" s="1"/>
  <c r="G2681" i="5"/>
  <c r="H2681" i="5"/>
  <c r="A2682" i="5"/>
  <c r="B2682" i="5"/>
  <c r="D2682" i="5"/>
  <c r="E2682" i="5" s="1"/>
  <c r="F2682" i="5"/>
  <c r="J2682" i="5" s="1"/>
  <c r="G2682" i="5"/>
  <c r="H2682" i="5"/>
  <c r="A2683" i="5"/>
  <c r="B2683" i="5"/>
  <c r="D2683" i="5"/>
  <c r="E2683" i="5" s="1"/>
  <c r="F2683" i="5"/>
  <c r="J2683" i="5" s="1"/>
  <c r="G2683" i="5"/>
  <c r="H2683" i="5"/>
  <c r="A2684" i="5"/>
  <c r="B2684" i="5"/>
  <c r="D2684" i="5"/>
  <c r="E2684" i="5" s="1"/>
  <c r="F2684" i="5"/>
  <c r="J2684" i="5" s="1"/>
  <c r="G2684" i="5"/>
  <c r="H2684" i="5"/>
  <c r="A2685" i="5"/>
  <c r="B2685" i="5"/>
  <c r="D2685" i="5"/>
  <c r="E2685" i="5" s="1"/>
  <c r="F2685" i="5"/>
  <c r="J2685" i="5" s="1"/>
  <c r="G2685" i="5"/>
  <c r="H2685" i="5"/>
  <c r="A2686" i="5"/>
  <c r="B2686" i="5"/>
  <c r="D2686" i="5"/>
  <c r="E2686" i="5" s="1"/>
  <c r="F2686" i="5"/>
  <c r="J2686" i="5" s="1"/>
  <c r="G2686" i="5"/>
  <c r="H2686" i="5"/>
  <c r="A2687" i="5"/>
  <c r="B2687" i="5"/>
  <c r="D2687" i="5"/>
  <c r="E2687" i="5" s="1"/>
  <c r="F2687" i="5"/>
  <c r="J2687" i="5" s="1"/>
  <c r="G2687" i="5"/>
  <c r="H2687" i="5"/>
  <c r="A2688" i="5"/>
  <c r="B2688" i="5"/>
  <c r="D2688" i="5"/>
  <c r="E2688" i="5" s="1"/>
  <c r="F2688" i="5"/>
  <c r="J2688" i="5" s="1"/>
  <c r="G2688" i="5"/>
  <c r="H2688" i="5"/>
  <c r="A2689" i="5"/>
  <c r="B2689" i="5"/>
  <c r="D2689" i="5"/>
  <c r="E2689" i="5" s="1"/>
  <c r="F2689" i="5"/>
  <c r="J2689" i="5" s="1"/>
  <c r="G2689" i="5"/>
  <c r="H2689" i="5"/>
  <c r="A2690" i="5"/>
  <c r="B2690" i="5"/>
  <c r="D2690" i="5"/>
  <c r="E2690" i="5" s="1"/>
  <c r="F2690" i="5"/>
  <c r="J2690" i="5" s="1"/>
  <c r="G2690" i="5"/>
  <c r="H2690" i="5"/>
  <c r="A2691" i="5"/>
  <c r="B2691" i="5"/>
  <c r="D2691" i="5"/>
  <c r="E2691" i="5" s="1"/>
  <c r="F2691" i="5"/>
  <c r="J2691" i="5" s="1"/>
  <c r="G2691" i="5"/>
  <c r="H2691" i="5"/>
  <c r="A2692" i="5"/>
  <c r="B2692" i="5"/>
  <c r="D2692" i="5"/>
  <c r="E2692" i="5" s="1"/>
  <c r="F2692" i="5"/>
  <c r="J2692" i="5" s="1"/>
  <c r="G2692" i="5"/>
  <c r="H2692" i="5"/>
  <c r="A2693" i="5"/>
  <c r="B2693" i="5"/>
  <c r="D2693" i="5"/>
  <c r="E2693" i="5" s="1"/>
  <c r="F2693" i="5"/>
  <c r="J2693" i="5" s="1"/>
  <c r="G2693" i="5"/>
  <c r="H2693" i="5"/>
  <c r="A2694" i="5"/>
  <c r="B2694" i="5"/>
  <c r="D2694" i="5"/>
  <c r="E2694" i="5" s="1"/>
  <c r="F2694" i="5"/>
  <c r="J2694" i="5" s="1"/>
  <c r="G2694" i="5"/>
  <c r="H2694" i="5"/>
  <c r="A2695" i="5"/>
  <c r="B2695" i="5"/>
  <c r="D2695" i="5"/>
  <c r="E2695" i="5" s="1"/>
  <c r="F2695" i="5"/>
  <c r="J2695" i="5" s="1"/>
  <c r="G2695" i="5"/>
  <c r="H2695" i="5"/>
  <c r="A2696" i="5"/>
  <c r="B2696" i="5"/>
  <c r="D2696" i="5"/>
  <c r="E2696" i="5" s="1"/>
  <c r="F2696" i="5"/>
  <c r="J2696" i="5" s="1"/>
  <c r="G2696" i="5"/>
  <c r="H2696" i="5"/>
  <c r="A2697" i="5"/>
  <c r="B2697" i="5"/>
  <c r="D2697" i="5"/>
  <c r="E2697" i="5" s="1"/>
  <c r="F2697" i="5"/>
  <c r="J2697" i="5" s="1"/>
  <c r="G2697" i="5"/>
  <c r="H2697" i="5"/>
  <c r="A2698" i="5"/>
  <c r="B2698" i="5"/>
  <c r="D2698" i="5"/>
  <c r="E2698" i="5" s="1"/>
  <c r="F2698" i="5"/>
  <c r="J2698" i="5" s="1"/>
  <c r="G2698" i="5"/>
  <c r="H2698" i="5"/>
  <c r="A2699" i="5"/>
  <c r="B2699" i="5"/>
  <c r="D2699" i="5"/>
  <c r="E2699" i="5" s="1"/>
  <c r="F2699" i="5"/>
  <c r="J2699" i="5" s="1"/>
  <c r="G2699" i="5"/>
  <c r="H2699" i="5"/>
  <c r="A2700" i="5"/>
  <c r="B2700" i="5"/>
  <c r="D2700" i="5"/>
  <c r="E2700" i="5" s="1"/>
  <c r="F2700" i="5"/>
  <c r="J2700" i="5" s="1"/>
  <c r="G2700" i="5"/>
  <c r="H2700" i="5"/>
  <c r="A2701" i="5"/>
  <c r="B2701" i="5"/>
  <c r="D2701" i="5"/>
  <c r="E2701" i="5" s="1"/>
  <c r="F2701" i="5"/>
  <c r="J2701" i="5" s="1"/>
  <c r="G2701" i="5"/>
  <c r="H2701" i="5"/>
  <c r="A2702" i="5"/>
  <c r="B2702" i="5"/>
  <c r="D2702" i="5"/>
  <c r="E2702" i="5" s="1"/>
  <c r="F2702" i="5"/>
  <c r="J2702" i="5" s="1"/>
  <c r="G2702" i="5"/>
  <c r="H2702" i="5"/>
  <c r="A2703" i="5"/>
  <c r="B2703" i="5"/>
  <c r="D2703" i="5"/>
  <c r="E2703" i="5" s="1"/>
  <c r="F2703" i="5"/>
  <c r="J2703" i="5" s="1"/>
  <c r="G2703" i="5"/>
  <c r="H2703" i="5"/>
  <c r="A2704" i="5"/>
  <c r="B2704" i="5"/>
  <c r="D2704" i="5"/>
  <c r="E2704" i="5" s="1"/>
  <c r="F2704" i="5"/>
  <c r="J2704" i="5" s="1"/>
  <c r="G2704" i="5"/>
  <c r="H2704" i="5"/>
  <c r="A2705" i="5"/>
  <c r="B2705" i="5"/>
  <c r="D2705" i="5"/>
  <c r="E2705" i="5" s="1"/>
  <c r="F2705" i="5"/>
  <c r="J2705" i="5" s="1"/>
  <c r="G2705" i="5"/>
  <c r="H2705" i="5"/>
  <c r="A2706" i="5"/>
  <c r="B2706" i="5"/>
  <c r="D2706" i="5"/>
  <c r="E2706" i="5" s="1"/>
  <c r="F2706" i="5"/>
  <c r="J2706" i="5" s="1"/>
  <c r="G2706" i="5"/>
  <c r="H2706" i="5"/>
  <c r="A2707" i="5"/>
  <c r="B2707" i="5"/>
  <c r="D2707" i="5"/>
  <c r="E2707" i="5" s="1"/>
  <c r="F2707" i="5"/>
  <c r="J2707" i="5" s="1"/>
  <c r="G2707" i="5"/>
  <c r="H2707" i="5"/>
  <c r="A2708" i="5"/>
  <c r="B2708" i="5"/>
  <c r="D2708" i="5"/>
  <c r="E2708" i="5" s="1"/>
  <c r="F2708" i="5"/>
  <c r="J2708" i="5" s="1"/>
  <c r="G2708" i="5"/>
  <c r="H2708" i="5"/>
  <c r="A2709" i="5"/>
  <c r="B2709" i="5"/>
  <c r="D2709" i="5"/>
  <c r="E2709" i="5" s="1"/>
  <c r="F2709" i="5"/>
  <c r="J2709" i="5" s="1"/>
  <c r="G2709" i="5"/>
  <c r="H2709" i="5"/>
  <c r="A2710" i="5"/>
  <c r="B2710" i="5"/>
  <c r="D2710" i="5"/>
  <c r="E2710" i="5" s="1"/>
  <c r="F2710" i="5"/>
  <c r="J2710" i="5" s="1"/>
  <c r="G2710" i="5"/>
  <c r="H2710" i="5"/>
  <c r="A2711" i="5"/>
  <c r="B2711" i="5"/>
  <c r="D2711" i="5"/>
  <c r="E2711" i="5" s="1"/>
  <c r="F2711" i="5"/>
  <c r="J2711" i="5" s="1"/>
  <c r="G2711" i="5"/>
  <c r="H2711" i="5"/>
  <c r="A2712" i="5"/>
  <c r="B2712" i="5"/>
  <c r="D2712" i="5"/>
  <c r="E2712" i="5" s="1"/>
  <c r="F2712" i="5"/>
  <c r="J2712" i="5" s="1"/>
  <c r="G2712" i="5"/>
  <c r="H2712" i="5"/>
  <c r="A2713" i="5"/>
  <c r="B2713" i="5"/>
  <c r="D2713" i="5"/>
  <c r="E2713" i="5" s="1"/>
  <c r="F2713" i="5"/>
  <c r="J2713" i="5" s="1"/>
  <c r="G2713" i="5"/>
  <c r="H2713" i="5"/>
  <c r="A2714" i="5"/>
  <c r="B2714" i="5"/>
  <c r="D2714" i="5"/>
  <c r="E2714" i="5" s="1"/>
  <c r="F2714" i="5"/>
  <c r="J2714" i="5" s="1"/>
  <c r="G2714" i="5"/>
  <c r="H2714" i="5"/>
  <c r="A2715" i="5"/>
  <c r="B2715" i="5"/>
  <c r="D2715" i="5"/>
  <c r="E2715" i="5" s="1"/>
  <c r="F2715" i="5"/>
  <c r="J2715" i="5" s="1"/>
  <c r="G2715" i="5"/>
  <c r="H2715" i="5"/>
  <c r="A2716" i="5"/>
  <c r="B2716" i="5"/>
  <c r="D2716" i="5"/>
  <c r="E2716" i="5" s="1"/>
  <c r="F2716" i="5"/>
  <c r="J2716" i="5" s="1"/>
  <c r="G2716" i="5"/>
  <c r="H2716" i="5"/>
  <c r="A2717" i="5"/>
  <c r="B2717" i="5"/>
  <c r="D2717" i="5"/>
  <c r="E2717" i="5" s="1"/>
  <c r="F2717" i="5"/>
  <c r="J2717" i="5" s="1"/>
  <c r="G2717" i="5"/>
  <c r="H2717" i="5"/>
  <c r="A2718" i="5"/>
  <c r="B2718" i="5"/>
  <c r="D2718" i="5"/>
  <c r="E2718" i="5" s="1"/>
  <c r="F2718" i="5"/>
  <c r="J2718" i="5" s="1"/>
  <c r="G2718" i="5"/>
  <c r="H2718" i="5"/>
  <c r="A2719" i="5"/>
  <c r="B2719" i="5"/>
  <c r="D2719" i="5"/>
  <c r="E2719" i="5" s="1"/>
  <c r="F2719" i="5"/>
  <c r="J2719" i="5" s="1"/>
  <c r="G2719" i="5"/>
  <c r="H2719" i="5"/>
  <c r="A2720" i="5"/>
  <c r="B2720" i="5"/>
  <c r="D2720" i="5"/>
  <c r="E2720" i="5" s="1"/>
  <c r="F2720" i="5"/>
  <c r="J2720" i="5" s="1"/>
  <c r="G2720" i="5"/>
  <c r="H2720" i="5"/>
  <c r="A2721" i="5"/>
  <c r="B2721" i="5"/>
  <c r="D2721" i="5"/>
  <c r="E2721" i="5" s="1"/>
  <c r="F2721" i="5"/>
  <c r="J2721" i="5" s="1"/>
  <c r="G2721" i="5"/>
  <c r="H2721" i="5"/>
  <c r="A2722" i="5"/>
  <c r="B2722" i="5"/>
  <c r="D2722" i="5"/>
  <c r="E2722" i="5" s="1"/>
  <c r="F2722" i="5"/>
  <c r="J2722" i="5" s="1"/>
  <c r="G2722" i="5"/>
  <c r="H2722" i="5"/>
  <c r="A2723" i="5"/>
  <c r="B2723" i="5"/>
  <c r="D2723" i="5"/>
  <c r="E2723" i="5" s="1"/>
  <c r="F2723" i="5"/>
  <c r="J2723" i="5" s="1"/>
  <c r="G2723" i="5"/>
  <c r="H2723" i="5"/>
  <c r="A2724" i="5"/>
  <c r="B2724" i="5"/>
  <c r="D2724" i="5"/>
  <c r="E2724" i="5" s="1"/>
  <c r="F2724" i="5"/>
  <c r="J2724" i="5" s="1"/>
  <c r="G2724" i="5"/>
  <c r="H2724" i="5"/>
  <c r="A2725" i="5"/>
  <c r="B2725" i="5"/>
  <c r="D2725" i="5"/>
  <c r="E2725" i="5" s="1"/>
  <c r="F2725" i="5"/>
  <c r="J2725" i="5" s="1"/>
  <c r="G2725" i="5"/>
  <c r="H2725" i="5"/>
  <c r="A2726" i="5"/>
  <c r="B2726" i="5"/>
  <c r="D2726" i="5"/>
  <c r="E2726" i="5" s="1"/>
  <c r="F2726" i="5"/>
  <c r="J2726" i="5" s="1"/>
  <c r="G2726" i="5"/>
  <c r="H2726" i="5"/>
  <c r="A2727" i="5"/>
  <c r="B2727" i="5"/>
  <c r="D2727" i="5"/>
  <c r="E2727" i="5" s="1"/>
  <c r="F2727" i="5"/>
  <c r="J2727" i="5" s="1"/>
  <c r="G2727" i="5"/>
  <c r="H2727" i="5"/>
  <c r="A2728" i="5"/>
  <c r="B2728" i="5"/>
  <c r="D2728" i="5"/>
  <c r="E2728" i="5" s="1"/>
  <c r="F2728" i="5"/>
  <c r="J2728" i="5" s="1"/>
  <c r="G2728" i="5"/>
  <c r="H2728" i="5"/>
  <c r="A2729" i="5"/>
  <c r="B2729" i="5"/>
  <c r="D2729" i="5"/>
  <c r="E2729" i="5" s="1"/>
  <c r="F2729" i="5"/>
  <c r="J2729" i="5" s="1"/>
  <c r="G2729" i="5"/>
  <c r="H2729" i="5"/>
  <c r="A2730" i="5"/>
  <c r="B2730" i="5"/>
  <c r="D2730" i="5"/>
  <c r="E2730" i="5" s="1"/>
  <c r="F2730" i="5"/>
  <c r="J2730" i="5" s="1"/>
  <c r="G2730" i="5"/>
  <c r="H2730" i="5"/>
  <c r="A2731" i="5"/>
  <c r="B2731" i="5"/>
  <c r="D2731" i="5"/>
  <c r="E2731" i="5" s="1"/>
  <c r="F2731" i="5"/>
  <c r="J2731" i="5" s="1"/>
  <c r="G2731" i="5"/>
  <c r="H2731" i="5"/>
  <c r="A2732" i="5"/>
  <c r="B2732" i="5"/>
  <c r="D2732" i="5"/>
  <c r="E2732" i="5" s="1"/>
  <c r="F2732" i="5"/>
  <c r="J2732" i="5" s="1"/>
  <c r="G2732" i="5"/>
  <c r="H2732" i="5"/>
  <c r="A2733" i="5"/>
  <c r="B2733" i="5"/>
  <c r="D2733" i="5"/>
  <c r="E2733" i="5" s="1"/>
  <c r="F2733" i="5"/>
  <c r="J2733" i="5" s="1"/>
  <c r="G2733" i="5"/>
  <c r="H2733" i="5"/>
  <c r="A2734" i="5"/>
  <c r="B2734" i="5"/>
  <c r="D2734" i="5"/>
  <c r="E2734" i="5" s="1"/>
  <c r="F2734" i="5"/>
  <c r="J2734" i="5" s="1"/>
  <c r="G2734" i="5"/>
  <c r="H2734" i="5"/>
  <c r="A2735" i="5"/>
  <c r="B2735" i="5"/>
  <c r="D2735" i="5"/>
  <c r="E2735" i="5" s="1"/>
  <c r="F2735" i="5"/>
  <c r="J2735" i="5" s="1"/>
  <c r="G2735" i="5"/>
  <c r="H2735" i="5"/>
  <c r="A2736" i="5"/>
  <c r="B2736" i="5"/>
  <c r="D2736" i="5"/>
  <c r="E2736" i="5" s="1"/>
  <c r="F2736" i="5"/>
  <c r="J2736" i="5" s="1"/>
  <c r="G2736" i="5"/>
  <c r="H2736" i="5"/>
  <c r="A2737" i="5"/>
  <c r="B2737" i="5"/>
  <c r="D2737" i="5"/>
  <c r="E2737" i="5" s="1"/>
  <c r="F2737" i="5"/>
  <c r="J2737" i="5" s="1"/>
  <c r="G2737" i="5"/>
  <c r="H2737" i="5"/>
  <c r="A2738" i="5"/>
  <c r="B2738" i="5"/>
  <c r="D2738" i="5"/>
  <c r="E2738" i="5" s="1"/>
  <c r="F2738" i="5"/>
  <c r="J2738" i="5" s="1"/>
  <c r="G2738" i="5"/>
  <c r="H2738" i="5"/>
  <c r="A2739" i="5"/>
  <c r="B2739" i="5"/>
  <c r="D2739" i="5"/>
  <c r="E2739" i="5" s="1"/>
  <c r="F2739" i="5"/>
  <c r="J2739" i="5" s="1"/>
  <c r="G2739" i="5"/>
  <c r="H2739" i="5"/>
  <c r="A2740" i="5"/>
  <c r="B2740" i="5"/>
  <c r="D2740" i="5"/>
  <c r="E2740" i="5" s="1"/>
  <c r="F2740" i="5"/>
  <c r="J2740" i="5" s="1"/>
  <c r="G2740" i="5"/>
  <c r="H2740" i="5"/>
  <c r="A2741" i="5"/>
  <c r="B2741" i="5"/>
  <c r="D2741" i="5"/>
  <c r="E2741" i="5" s="1"/>
  <c r="F2741" i="5"/>
  <c r="J2741" i="5" s="1"/>
  <c r="G2741" i="5"/>
  <c r="H2741" i="5"/>
  <c r="A2742" i="5"/>
  <c r="B2742" i="5"/>
  <c r="D2742" i="5"/>
  <c r="E2742" i="5" s="1"/>
  <c r="F2742" i="5"/>
  <c r="J2742" i="5" s="1"/>
  <c r="G2742" i="5"/>
  <c r="H2742" i="5"/>
  <c r="A2743" i="5"/>
  <c r="B2743" i="5"/>
  <c r="D2743" i="5"/>
  <c r="E2743" i="5" s="1"/>
  <c r="F2743" i="5"/>
  <c r="J2743" i="5" s="1"/>
  <c r="G2743" i="5"/>
  <c r="H2743" i="5"/>
  <c r="A2744" i="5"/>
  <c r="B2744" i="5"/>
  <c r="D2744" i="5"/>
  <c r="E2744" i="5" s="1"/>
  <c r="F2744" i="5"/>
  <c r="J2744" i="5" s="1"/>
  <c r="G2744" i="5"/>
  <c r="H2744" i="5"/>
  <c r="A2745" i="5"/>
  <c r="B2745" i="5"/>
  <c r="D2745" i="5"/>
  <c r="E2745" i="5" s="1"/>
  <c r="F2745" i="5"/>
  <c r="J2745" i="5" s="1"/>
  <c r="G2745" i="5"/>
  <c r="H2745" i="5"/>
  <c r="A2746" i="5"/>
  <c r="B2746" i="5"/>
  <c r="D2746" i="5"/>
  <c r="E2746" i="5" s="1"/>
  <c r="F2746" i="5"/>
  <c r="J2746" i="5" s="1"/>
  <c r="G2746" i="5"/>
  <c r="H2746" i="5"/>
  <c r="A2747" i="5"/>
  <c r="B2747" i="5"/>
  <c r="D2747" i="5"/>
  <c r="E2747" i="5" s="1"/>
  <c r="F2747" i="5"/>
  <c r="J2747" i="5" s="1"/>
  <c r="G2747" i="5"/>
  <c r="H2747" i="5"/>
  <c r="A2748" i="5"/>
  <c r="B2748" i="5"/>
  <c r="D2748" i="5"/>
  <c r="E2748" i="5" s="1"/>
  <c r="F2748" i="5"/>
  <c r="J2748" i="5" s="1"/>
  <c r="G2748" i="5"/>
  <c r="H2748" i="5"/>
  <c r="A2749" i="5"/>
  <c r="B2749" i="5"/>
  <c r="D2749" i="5"/>
  <c r="E2749" i="5" s="1"/>
  <c r="F2749" i="5"/>
  <c r="J2749" i="5" s="1"/>
  <c r="G2749" i="5"/>
  <c r="H2749" i="5"/>
  <c r="A2750" i="5"/>
  <c r="B2750" i="5"/>
  <c r="D2750" i="5"/>
  <c r="E2750" i="5" s="1"/>
  <c r="F2750" i="5"/>
  <c r="J2750" i="5" s="1"/>
  <c r="G2750" i="5"/>
  <c r="H2750" i="5"/>
  <c r="A2751" i="5"/>
  <c r="B2751" i="5"/>
  <c r="D2751" i="5"/>
  <c r="E2751" i="5" s="1"/>
  <c r="F2751" i="5"/>
  <c r="J2751" i="5" s="1"/>
  <c r="G2751" i="5"/>
  <c r="H2751" i="5"/>
  <c r="A2752" i="5"/>
  <c r="B2752" i="5"/>
  <c r="D2752" i="5"/>
  <c r="E2752" i="5" s="1"/>
  <c r="F2752" i="5"/>
  <c r="J2752" i="5" s="1"/>
  <c r="G2752" i="5"/>
  <c r="H2752" i="5"/>
  <c r="A2753" i="5"/>
  <c r="B2753" i="5"/>
  <c r="D2753" i="5"/>
  <c r="E2753" i="5" s="1"/>
  <c r="F2753" i="5"/>
  <c r="J2753" i="5" s="1"/>
  <c r="G2753" i="5"/>
  <c r="H2753" i="5"/>
  <c r="A2754" i="5"/>
  <c r="B2754" i="5"/>
  <c r="D2754" i="5"/>
  <c r="E2754" i="5" s="1"/>
  <c r="F2754" i="5"/>
  <c r="J2754" i="5" s="1"/>
  <c r="G2754" i="5"/>
  <c r="H2754" i="5"/>
  <c r="A2755" i="5"/>
  <c r="B2755" i="5"/>
  <c r="D2755" i="5"/>
  <c r="E2755" i="5" s="1"/>
  <c r="F2755" i="5"/>
  <c r="J2755" i="5" s="1"/>
  <c r="G2755" i="5"/>
  <c r="H2755" i="5"/>
  <c r="A2756" i="5"/>
  <c r="B2756" i="5"/>
  <c r="D2756" i="5"/>
  <c r="E2756" i="5" s="1"/>
  <c r="F2756" i="5"/>
  <c r="J2756" i="5" s="1"/>
  <c r="G2756" i="5"/>
  <c r="H2756" i="5"/>
  <c r="A2757" i="5"/>
  <c r="B2757" i="5"/>
  <c r="D2757" i="5"/>
  <c r="E2757" i="5" s="1"/>
  <c r="F2757" i="5"/>
  <c r="J2757" i="5" s="1"/>
  <c r="G2757" i="5"/>
  <c r="H2757" i="5"/>
  <c r="A2758" i="5"/>
  <c r="B2758" i="5"/>
  <c r="D2758" i="5"/>
  <c r="E2758" i="5" s="1"/>
  <c r="F2758" i="5"/>
  <c r="J2758" i="5" s="1"/>
  <c r="G2758" i="5"/>
  <c r="H2758" i="5"/>
  <c r="A2759" i="5"/>
  <c r="B2759" i="5"/>
  <c r="D2759" i="5"/>
  <c r="E2759" i="5" s="1"/>
  <c r="F2759" i="5"/>
  <c r="J2759" i="5" s="1"/>
  <c r="G2759" i="5"/>
  <c r="H2759" i="5"/>
  <c r="A2760" i="5"/>
  <c r="B2760" i="5"/>
  <c r="D2760" i="5"/>
  <c r="E2760" i="5" s="1"/>
  <c r="F2760" i="5"/>
  <c r="J2760" i="5" s="1"/>
  <c r="G2760" i="5"/>
  <c r="H2760" i="5"/>
  <c r="A2761" i="5"/>
  <c r="B2761" i="5"/>
  <c r="D2761" i="5"/>
  <c r="E2761" i="5" s="1"/>
  <c r="F2761" i="5"/>
  <c r="J2761" i="5" s="1"/>
  <c r="G2761" i="5"/>
  <c r="H2761" i="5"/>
  <c r="A2762" i="5"/>
  <c r="B2762" i="5"/>
  <c r="D2762" i="5"/>
  <c r="E2762" i="5" s="1"/>
  <c r="F2762" i="5"/>
  <c r="J2762" i="5" s="1"/>
  <c r="G2762" i="5"/>
  <c r="H2762" i="5"/>
  <c r="A2763" i="5"/>
  <c r="B2763" i="5"/>
  <c r="D2763" i="5"/>
  <c r="E2763" i="5" s="1"/>
  <c r="F2763" i="5"/>
  <c r="J2763" i="5" s="1"/>
  <c r="G2763" i="5"/>
  <c r="H2763" i="5"/>
  <c r="A2764" i="5"/>
  <c r="B2764" i="5"/>
  <c r="D2764" i="5"/>
  <c r="E2764" i="5" s="1"/>
  <c r="F2764" i="5"/>
  <c r="J2764" i="5" s="1"/>
  <c r="G2764" i="5"/>
  <c r="H2764" i="5"/>
  <c r="A2765" i="5"/>
  <c r="B2765" i="5"/>
  <c r="D2765" i="5"/>
  <c r="E2765" i="5" s="1"/>
  <c r="F2765" i="5"/>
  <c r="J2765" i="5" s="1"/>
  <c r="G2765" i="5"/>
  <c r="H2765" i="5"/>
  <c r="A2766" i="5"/>
  <c r="B2766" i="5"/>
  <c r="D2766" i="5"/>
  <c r="E2766" i="5" s="1"/>
  <c r="F2766" i="5"/>
  <c r="J2766" i="5" s="1"/>
  <c r="G2766" i="5"/>
  <c r="H2766" i="5"/>
  <c r="A2767" i="5"/>
  <c r="B2767" i="5"/>
  <c r="D2767" i="5"/>
  <c r="E2767" i="5" s="1"/>
  <c r="F2767" i="5"/>
  <c r="J2767" i="5" s="1"/>
  <c r="G2767" i="5"/>
  <c r="H2767" i="5"/>
  <c r="A2768" i="5"/>
  <c r="B2768" i="5"/>
  <c r="D2768" i="5"/>
  <c r="E2768" i="5" s="1"/>
  <c r="F2768" i="5"/>
  <c r="J2768" i="5" s="1"/>
  <c r="G2768" i="5"/>
  <c r="H2768" i="5"/>
  <c r="A2769" i="5"/>
  <c r="B2769" i="5"/>
  <c r="D2769" i="5"/>
  <c r="E2769" i="5" s="1"/>
  <c r="F2769" i="5"/>
  <c r="J2769" i="5" s="1"/>
  <c r="G2769" i="5"/>
  <c r="H2769" i="5"/>
  <c r="A2770" i="5"/>
  <c r="B2770" i="5"/>
  <c r="D2770" i="5"/>
  <c r="E2770" i="5" s="1"/>
  <c r="F2770" i="5"/>
  <c r="J2770" i="5" s="1"/>
  <c r="G2770" i="5"/>
  <c r="H2770" i="5"/>
  <c r="A2771" i="5"/>
  <c r="B2771" i="5"/>
  <c r="D2771" i="5"/>
  <c r="E2771" i="5" s="1"/>
  <c r="F2771" i="5"/>
  <c r="J2771" i="5" s="1"/>
  <c r="G2771" i="5"/>
  <c r="H2771" i="5"/>
  <c r="A2772" i="5"/>
  <c r="B2772" i="5"/>
  <c r="D2772" i="5"/>
  <c r="E2772" i="5" s="1"/>
  <c r="F2772" i="5"/>
  <c r="J2772" i="5" s="1"/>
  <c r="G2772" i="5"/>
  <c r="H2772" i="5"/>
  <c r="A2773" i="5"/>
  <c r="B2773" i="5"/>
  <c r="D2773" i="5"/>
  <c r="E2773" i="5" s="1"/>
  <c r="F2773" i="5"/>
  <c r="J2773" i="5" s="1"/>
  <c r="G2773" i="5"/>
  <c r="H2773" i="5"/>
  <c r="A2774" i="5"/>
  <c r="B2774" i="5"/>
  <c r="D2774" i="5"/>
  <c r="E2774" i="5" s="1"/>
  <c r="F2774" i="5"/>
  <c r="J2774" i="5" s="1"/>
  <c r="G2774" i="5"/>
  <c r="H2774" i="5"/>
  <c r="A2775" i="5"/>
  <c r="B2775" i="5"/>
  <c r="D2775" i="5"/>
  <c r="E2775" i="5" s="1"/>
  <c r="F2775" i="5"/>
  <c r="J2775" i="5" s="1"/>
  <c r="G2775" i="5"/>
  <c r="H2775" i="5"/>
  <c r="A2776" i="5"/>
  <c r="B2776" i="5"/>
  <c r="D2776" i="5"/>
  <c r="E2776" i="5" s="1"/>
  <c r="F2776" i="5"/>
  <c r="J2776" i="5" s="1"/>
  <c r="G2776" i="5"/>
  <c r="H2776" i="5"/>
  <c r="A2777" i="5"/>
  <c r="B2777" i="5"/>
  <c r="D2777" i="5"/>
  <c r="E2777" i="5" s="1"/>
  <c r="F2777" i="5"/>
  <c r="J2777" i="5" s="1"/>
  <c r="G2777" i="5"/>
  <c r="H2777" i="5"/>
  <c r="A2778" i="5"/>
  <c r="B2778" i="5"/>
  <c r="D2778" i="5"/>
  <c r="E2778" i="5" s="1"/>
  <c r="F2778" i="5"/>
  <c r="J2778" i="5" s="1"/>
  <c r="G2778" i="5"/>
  <c r="H2778" i="5"/>
  <c r="A2779" i="5"/>
  <c r="B2779" i="5"/>
  <c r="D2779" i="5"/>
  <c r="E2779" i="5" s="1"/>
  <c r="F2779" i="5"/>
  <c r="J2779" i="5" s="1"/>
  <c r="G2779" i="5"/>
  <c r="H2779" i="5"/>
  <c r="A2780" i="5"/>
  <c r="B2780" i="5"/>
  <c r="D2780" i="5"/>
  <c r="E2780" i="5" s="1"/>
  <c r="F2780" i="5"/>
  <c r="J2780" i="5" s="1"/>
  <c r="G2780" i="5"/>
  <c r="H2780" i="5"/>
  <c r="A2781" i="5"/>
  <c r="B2781" i="5"/>
  <c r="D2781" i="5"/>
  <c r="E2781" i="5" s="1"/>
  <c r="F2781" i="5"/>
  <c r="J2781" i="5" s="1"/>
  <c r="G2781" i="5"/>
  <c r="H2781" i="5"/>
  <c r="A2782" i="5"/>
  <c r="B2782" i="5"/>
  <c r="D2782" i="5"/>
  <c r="E2782" i="5" s="1"/>
  <c r="F2782" i="5"/>
  <c r="J2782" i="5" s="1"/>
  <c r="G2782" i="5"/>
  <c r="H2782" i="5"/>
  <c r="A2783" i="5"/>
  <c r="B2783" i="5"/>
  <c r="D2783" i="5"/>
  <c r="E2783" i="5" s="1"/>
  <c r="F2783" i="5"/>
  <c r="J2783" i="5" s="1"/>
  <c r="G2783" i="5"/>
  <c r="H2783" i="5"/>
  <c r="A2784" i="5"/>
  <c r="B2784" i="5"/>
  <c r="D2784" i="5"/>
  <c r="E2784" i="5" s="1"/>
  <c r="F2784" i="5"/>
  <c r="J2784" i="5" s="1"/>
  <c r="G2784" i="5"/>
  <c r="H2784" i="5"/>
  <c r="A2785" i="5"/>
  <c r="B2785" i="5"/>
  <c r="D2785" i="5"/>
  <c r="E2785" i="5" s="1"/>
  <c r="F2785" i="5"/>
  <c r="J2785" i="5" s="1"/>
  <c r="G2785" i="5"/>
  <c r="H2785" i="5"/>
  <c r="A2786" i="5"/>
  <c r="B2786" i="5"/>
  <c r="D2786" i="5"/>
  <c r="E2786" i="5" s="1"/>
  <c r="F2786" i="5"/>
  <c r="J2786" i="5" s="1"/>
  <c r="G2786" i="5"/>
  <c r="H2786" i="5"/>
  <c r="A2787" i="5"/>
  <c r="B2787" i="5"/>
  <c r="D2787" i="5"/>
  <c r="E2787" i="5" s="1"/>
  <c r="F2787" i="5"/>
  <c r="J2787" i="5" s="1"/>
  <c r="G2787" i="5"/>
  <c r="H2787" i="5"/>
  <c r="A2788" i="5"/>
  <c r="B2788" i="5"/>
  <c r="D2788" i="5"/>
  <c r="E2788" i="5" s="1"/>
  <c r="F2788" i="5"/>
  <c r="J2788" i="5" s="1"/>
  <c r="G2788" i="5"/>
  <c r="H2788" i="5"/>
  <c r="A2789" i="5"/>
  <c r="B2789" i="5"/>
  <c r="D2789" i="5"/>
  <c r="E2789" i="5" s="1"/>
  <c r="F2789" i="5"/>
  <c r="J2789" i="5" s="1"/>
  <c r="G2789" i="5"/>
  <c r="H2789" i="5"/>
  <c r="A2790" i="5"/>
  <c r="B2790" i="5"/>
  <c r="D2790" i="5"/>
  <c r="E2790" i="5" s="1"/>
  <c r="F2790" i="5"/>
  <c r="J2790" i="5" s="1"/>
  <c r="G2790" i="5"/>
  <c r="H2790" i="5"/>
  <c r="A2791" i="5"/>
  <c r="B2791" i="5"/>
  <c r="D2791" i="5"/>
  <c r="E2791" i="5" s="1"/>
  <c r="F2791" i="5"/>
  <c r="J2791" i="5" s="1"/>
  <c r="G2791" i="5"/>
  <c r="H2791" i="5"/>
  <c r="A2792" i="5"/>
  <c r="B2792" i="5"/>
  <c r="D2792" i="5"/>
  <c r="E2792" i="5" s="1"/>
  <c r="F2792" i="5"/>
  <c r="J2792" i="5" s="1"/>
  <c r="G2792" i="5"/>
  <c r="H2792" i="5"/>
  <c r="A2793" i="5"/>
  <c r="B2793" i="5"/>
  <c r="D2793" i="5"/>
  <c r="E2793" i="5" s="1"/>
  <c r="F2793" i="5"/>
  <c r="J2793" i="5" s="1"/>
  <c r="G2793" i="5"/>
  <c r="H2793" i="5"/>
  <c r="A2794" i="5"/>
  <c r="B2794" i="5"/>
  <c r="D2794" i="5"/>
  <c r="E2794" i="5" s="1"/>
  <c r="F2794" i="5"/>
  <c r="J2794" i="5" s="1"/>
  <c r="G2794" i="5"/>
  <c r="H2794" i="5"/>
  <c r="A2795" i="5"/>
  <c r="B2795" i="5"/>
  <c r="D2795" i="5"/>
  <c r="E2795" i="5" s="1"/>
  <c r="F2795" i="5"/>
  <c r="J2795" i="5" s="1"/>
  <c r="G2795" i="5"/>
  <c r="H2795" i="5"/>
  <c r="A2796" i="5"/>
  <c r="B2796" i="5"/>
  <c r="D2796" i="5"/>
  <c r="E2796" i="5" s="1"/>
  <c r="F2796" i="5"/>
  <c r="J2796" i="5" s="1"/>
  <c r="G2796" i="5"/>
  <c r="H2796" i="5"/>
  <c r="A2797" i="5"/>
  <c r="B2797" i="5"/>
  <c r="D2797" i="5"/>
  <c r="E2797" i="5" s="1"/>
  <c r="F2797" i="5"/>
  <c r="J2797" i="5" s="1"/>
  <c r="G2797" i="5"/>
  <c r="H2797" i="5"/>
  <c r="A2798" i="5"/>
  <c r="B2798" i="5"/>
  <c r="D2798" i="5"/>
  <c r="E2798" i="5" s="1"/>
  <c r="F2798" i="5"/>
  <c r="J2798" i="5" s="1"/>
  <c r="G2798" i="5"/>
  <c r="H2798" i="5"/>
  <c r="A2799" i="5"/>
  <c r="B2799" i="5"/>
  <c r="D2799" i="5"/>
  <c r="E2799" i="5" s="1"/>
  <c r="F2799" i="5"/>
  <c r="J2799" i="5" s="1"/>
  <c r="G2799" i="5"/>
  <c r="H2799" i="5"/>
  <c r="A2800" i="5"/>
  <c r="B2800" i="5"/>
  <c r="D2800" i="5"/>
  <c r="E2800" i="5" s="1"/>
  <c r="F2800" i="5"/>
  <c r="J2800" i="5" s="1"/>
  <c r="G2800" i="5"/>
  <c r="H2800" i="5"/>
  <c r="A2801" i="5"/>
  <c r="B2801" i="5"/>
  <c r="D2801" i="5"/>
  <c r="E2801" i="5" s="1"/>
  <c r="F2801" i="5"/>
  <c r="J2801" i="5" s="1"/>
  <c r="G2801" i="5"/>
  <c r="H2801" i="5"/>
  <c r="A2802" i="5"/>
  <c r="B2802" i="5"/>
  <c r="D2802" i="5"/>
  <c r="E2802" i="5" s="1"/>
  <c r="F2802" i="5"/>
  <c r="J2802" i="5" s="1"/>
  <c r="G2802" i="5"/>
  <c r="H2802" i="5"/>
  <c r="A2803" i="5"/>
  <c r="B2803" i="5"/>
  <c r="D2803" i="5"/>
  <c r="E2803" i="5" s="1"/>
  <c r="F2803" i="5"/>
  <c r="J2803" i="5" s="1"/>
  <c r="G2803" i="5"/>
  <c r="H2803" i="5"/>
  <c r="A2804" i="5"/>
  <c r="B2804" i="5"/>
  <c r="D2804" i="5"/>
  <c r="E2804" i="5" s="1"/>
  <c r="F2804" i="5"/>
  <c r="J2804" i="5" s="1"/>
  <c r="G2804" i="5"/>
  <c r="H2804" i="5"/>
  <c r="A2805" i="5"/>
  <c r="B2805" i="5"/>
  <c r="D2805" i="5"/>
  <c r="E2805" i="5" s="1"/>
  <c r="F2805" i="5"/>
  <c r="J2805" i="5" s="1"/>
  <c r="G2805" i="5"/>
  <c r="H2805" i="5"/>
  <c r="A2806" i="5"/>
  <c r="B2806" i="5"/>
  <c r="D2806" i="5"/>
  <c r="E2806" i="5" s="1"/>
  <c r="F2806" i="5"/>
  <c r="J2806" i="5" s="1"/>
  <c r="G2806" i="5"/>
  <c r="H2806" i="5"/>
  <c r="A2807" i="5"/>
  <c r="B2807" i="5"/>
  <c r="D2807" i="5"/>
  <c r="E2807" i="5" s="1"/>
  <c r="F2807" i="5"/>
  <c r="J2807" i="5" s="1"/>
  <c r="G2807" i="5"/>
  <c r="H2807" i="5"/>
  <c r="A2808" i="5"/>
  <c r="B2808" i="5"/>
  <c r="D2808" i="5"/>
  <c r="E2808" i="5" s="1"/>
  <c r="F2808" i="5"/>
  <c r="J2808" i="5" s="1"/>
  <c r="G2808" i="5"/>
  <c r="H2808" i="5"/>
  <c r="A2809" i="5"/>
  <c r="B2809" i="5"/>
  <c r="D2809" i="5"/>
  <c r="E2809" i="5" s="1"/>
  <c r="F2809" i="5"/>
  <c r="J2809" i="5" s="1"/>
  <c r="G2809" i="5"/>
  <c r="H2809" i="5"/>
  <c r="A2810" i="5"/>
  <c r="B2810" i="5"/>
  <c r="D2810" i="5"/>
  <c r="E2810" i="5" s="1"/>
  <c r="F2810" i="5"/>
  <c r="J2810" i="5" s="1"/>
  <c r="G2810" i="5"/>
  <c r="H2810" i="5"/>
  <c r="A2811" i="5"/>
  <c r="B2811" i="5"/>
  <c r="D2811" i="5"/>
  <c r="E2811" i="5" s="1"/>
  <c r="F2811" i="5"/>
  <c r="J2811" i="5" s="1"/>
  <c r="G2811" i="5"/>
  <c r="H2811" i="5"/>
  <c r="A2812" i="5"/>
  <c r="B2812" i="5"/>
  <c r="D2812" i="5"/>
  <c r="E2812" i="5" s="1"/>
  <c r="F2812" i="5"/>
  <c r="J2812" i="5" s="1"/>
  <c r="G2812" i="5"/>
  <c r="H2812" i="5"/>
  <c r="A2813" i="5"/>
  <c r="B2813" i="5"/>
  <c r="D2813" i="5"/>
  <c r="E2813" i="5" s="1"/>
  <c r="F2813" i="5"/>
  <c r="J2813" i="5" s="1"/>
  <c r="G2813" i="5"/>
  <c r="H2813" i="5"/>
  <c r="A2814" i="5"/>
  <c r="B2814" i="5"/>
  <c r="D2814" i="5"/>
  <c r="E2814" i="5" s="1"/>
  <c r="F2814" i="5"/>
  <c r="J2814" i="5" s="1"/>
  <c r="G2814" i="5"/>
  <c r="H2814" i="5"/>
  <c r="A2815" i="5"/>
  <c r="B2815" i="5"/>
  <c r="D2815" i="5"/>
  <c r="E2815" i="5" s="1"/>
  <c r="F2815" i="5"/>
  <c r="J2815" i="5" s="1"/>
  <c r="G2815" i="5"/>
  <c r="H2815" i="5"/>
  <c r="A2816" i="5"/>
  <c r="B2816" i="5"/>
  <c r="D2816" i="5"/>
  <c r="E2816" i="5" s="1"/>
  <c r="F2816" i="5"/>
  <c r="J2816" i="5" s="1"/>
  <c r="G2816" i="5"/>
  <c r="H2816" i="5"/>
  <c r="A2817" i="5"/>
  <c r="B2817" i="5"/>
  <c r="D2817" i="5"/>
  <c r="E2817" i="5" s="1"/>
  <c r="F2817" i="5"/>
  <c r="J2817" i="5" s="1"/>
  <c r="G2817" i="5"/>
  <c r="H2817" i="5"/>
  <c r="A2818" i="5"/>
  <c r="B2818" i="5"/>
  <c r="D2818" i="5"/>
  <c r="E2818" i="5" s="1"/>
  <c r="F2818" i="5"/>
  <c r="J2818" i="5" s="1"/>
  <c r="G2818" i="5"/>
  <c r="H2818" i="5"/>
  <c r="A2819" i="5"/>
  <c r="B2819" i="5"/>
  <c r="D2819" i="5"/>
  <c r="E2819" i="5" s="1"/>
  <c r="F2819" i="5"/>
  <c r="J2819" i="5" s="1"/>
  <c r="G2819" i="5"/>
  <c r="H2819" i="5"/>
  <c r="A2820" i="5"/>
  <c r="B2820" i="5"/>
  <c r="D2820" i="5"/>
  <c r="E2820" i="5" s="1"/>
  <c r="F2820" i="5"/>
  <c r="J2820" i="5" s="1"/>
  <c r="G2820" i="5"/>
  <c r="H2820" i="5"/>
  <c r="A2821" i="5"/>
  <c r="B2821" i="5"/>
  <c r="D2821" i="5"/>
  <c r="E2821" i="5" s="1"/>
  <c r="F2821" i="5"/>
  <c r="J2821" i="5" s="1"/>
  <c r="G2821" i="5"/>
  <c r="H2821" i="5"/>
  <c r="A2822" i="5"/>
  <c r="B2822" i="5"/>
  <c r="D2822" i="5"/>
  <c r="E2822" i="5" s="1"/>
  <c r="F2822" i="5"/>
  <c r="J2822" i="5" s="1"/>
  <c r="G2822" i="5"/>
  <c r="H2822" i="5"/>
  <c r="A2823" i="5"/>
  <c r="B2823" i="5"/>
  <c r="D2823" i="5"/>
  <c r="E2823" i="5" s="1"/>
  <c r="F2823" i="5"/>
  <c r="J2823" i="5" s="1"/>
  <c r="G2823" i="5"/>
  <c r="H2823" i="5"/>
  <c r="A2824" i="5"/>
  <c r="B2824" i="5"/>
  <c r="D2824" i="5"/>
  <c r="E2824" i="5" s="1"/>
  <c r="F2824" i="5"/>
  <c r="J2824" i="5" s="1"/>
  <c r="G2824" i="5"/>
  <c r="H2824" i="5"/>
  <c r="A2825" i="5"/>
  <c r="B2825" i="5"/>
  <c r="D2825" i="5"/>
  <c r="E2825" i="5" s="1"/>
  <c r="F2825" i="5"/>
  <c r="J2825" i="5" s="1"/>
  <c r="G2825" i="5"/>
  <c r="H2825" i="5"/>
  <c r="A2826" i="5"/>
  <c r="B2826" i="5"/>
  <c r="D2826" i="5"/>
  <c r="E2826" i="5" s="1"/>
  <c r="F2826" i="5"/>
  <c r="J2826" i="5" s="1"/>
  <c r="G2826" i="5"/>
  <c r="H2826" i="5"/>
  <c r="A2827" i="5"/>
  <c r="B2827" i="5"/>
  <c r="D2827" i="5"/>
  <c r="E2827" i="5" s="1"/>
  <c r="F2827" i="5"/>
  <c r="J2827" i="5" s="1"/>
  <c r="G2827" i="5"/>
  <c r="H2827" i="5"/>
  <c r="A2828" i="5"/>
  <c r="B2828" i="5"/>
  <c r="D2828" i="5"/>
  <c r="E2828" i="5" s="1"/>
  <c r="F2828" i="5"/>
  <c r="J2828" i="5" s="1"/>
  <c r="G2828" i="5"/>
  <c r="H2828" i="5"/>
  <c r="A2829" i="5"/>
  <c r="B2829" i="5"/>
  <c r="D2829" i="5"/>
  <c r="E2829" i="5" s="1"/>
  <c r="F2829" i="5"/>
  <c r="J2829" i="5" s="1"/>
  <c r="G2829" i="5"/>
  <c r="H2829" i="5"/>
  <c r="A2830" i="5"/>
  <c r="B2830" i="5"/>
  <c r="D2830" i="5"/>
  <c r="E2830" i="5" s="1"/>
  <c r="F2830" i="5"/>
  <c r="J2830" i="5" s="1"/>
  <c r="G2830" i="5"/>
  <c r="H2830" i="5"/>
  <c r="A2831" i="5"/>
  <c r="B2831" i="5"/>
  <c r="D2831" i="5"/>
  <c r="E2831" i="5" s="1"/>
  <c r="F2831" i="5"/>
  <c r="J2831" i="5" s="1"/>
  <c r="G2831" i="5"/>
  <c r="H2831" i="5"/>
  <c r="A2832" i="5"/>
  <c r="B2832" i="5"/>
  <c r="D2832" i="5"/>
  <c r="E2832" i="5" s="1"/>
  <c r="F2832" i="5"/>
  <c r="J2832" i="5" s="1"/>
  <c r="G2832" i="5"/>
  <c r="H2832" i="5"/>
  <c r="A2833" i="5"/>
  <c r="B2833" i="5"/>
  <c r="D2833" i="5"/>
  <c r="E2833" i="5" s="1"/>
  <c r="F2833" i="5"/>
  <c r="J2833" i="5" s="1"/>
  <c r="G2833" i="5"/>
  <c r="H2833" i="5"/>
  <c r="A2834" i="5"/>
  <c r="B2834" i="5"/>
  <c r="D2834" i="5"/>
  <c r="E2834" i="5" s="1"/>
  <c r="F2834" i="5"/>
  <c r="J2834" i="5" s="1"/>
  <c r="G2834" i="5"/>
  <c r="H2834" i="5"/>
  <c r="A2835" i="5"/>
  <c r="B2835" i="5"/>
  <c r="D2835" i="5"/>
  <c r="E2835" i="5" s="1"/>
  <c r="F2835" i="5"/>
  <c r="J2835" i="5" s="1"/>
  <c r="G2835" i="5"/>
  <c r="H2835" i="5"/>
  <c r="A2836" i="5"/>
  <c r="B2836" i="5"/>
  <c r="D2836" i="5"/>
  <c r="E2836" i="5" s="1"/>
  <c r="F2836" i="5"/>
  <c r="J2836" i="5" s="1"/>
  <c r="G2836" i="5"/>
  <c r="H2836" i="5"/>
  <c r="A2837" i="5"/>
  <c r="B2837" i="5"/>
  <c r="D2837" i="5"/>
  <c r="E2837" i="5" s="1"/>
  <c r="F2837" i="5"/>
  <c r="J2837" i="5" s="1"/>
  <c r="G2837" i="5"/>
  <c r="H2837" i="5"/>
  <c r="A2838" i="5"/>
  <c r="B2838" i="5"/>
  <c r="D2838" i="5"/>
  <c r="E2838" i="5" s="1"/>
  <c r="F2838" i="5"/>
  <c r="J2838" i="5" s="1"/>
  <c r="G2838" i="5"/>
  <c r="H2838" i="5"/>
  <c r="A2839" i="5"/>
  <c r="B2839" i="5"/>
  <c r="D2839" i="5"/>
  <c r="E2839" i="5" s="1"/>
  <c r="F2839" i="5"/>
  <c r="J2839" i="5" s="1"/>
  <c r="G2839" i="5"/>
  <c r="H2839" i="5"/>
  <c r="A2840" i="5"/>
  <c r="B2840" i="5"/>
  <c r="D2840" i="5"/>
  <c r="E2840" i="5" s="1"/>
  <c r="F2840" i="5"/>
  <c r="J2840" i="5" s="1"/>
  <c r="G2840" i="5"/>
  <c r="H2840" i="5"/>
  <c r="A2841" i="5"/>
  <c r="B2841" i="5"/>
  <c r="D2841" i="5"/>
  <c r="E2841" i="5" s="1"/>
  <c r="F2841" i="5"/>
  <c r="J2841" i="5" s="1"/>
  <c r="G2841" i="5"/>
  <c r="H2841" i="5"/>
  <c r="A2842" i="5"/>
  <c r="B2842" i="5"/>
  <c r="D2842" i="5"/>
  <c r="E2842" i="5" s="1"/>
  <c r="F2842" i="5"/>
  <c r="J2842" i="5" s="1"/>
  <c r="G2842" i="5"/>
  <c r="H2842" i="5"/>
  <c r="A2843" i="5"/>
  <c r="B2843" i="5"/>
  <c r="D2843" i="5"/>
  <c r="E2843" i="5" s="1"/>
  <c r="F2843" i="5"/>
  <c r="J2843" i="5" s="1"/>
  <c r="G2843" i="5"/>
  <c r="H2843" i="5"/>
  <c r="A2844" i="5"/>
  <c r="B2844" i="5"/>
  <c r="D2844" i="5"/>
  <c r="E2844" i="5" s="1"/>
  <c r="F2844" i="5"/>
  <c r="J2844" i="5" s="1"/>
  <c r="G2844" i="5"/>
  <c r="H2844" i="5"/>
  <c r="A2845" i="5"/>
  <c r="B2845" i="5"/>
  <c r="D2845" i="5"/>
  <c r="E2845" i="5" s="1"/>
  <c r="F2845" i="5"/>
  <c r="J2845" i="5" s="1"/>
  <c r="G2845" i="5"/>
  <c r="H2845" i="5"/>
  <c r="A2846" i="5"/>
  <c r="B2846" i="5"/>
  <c r="D2846" i="5"/>
  <c r="E2846" i="5" s="1"/>
  <c r="F2846" i="5"/>
  <c r="J2846" i="5" s="1"/>
  <c r="G2846" i="5"/>
  <c r="H2846" i="5"/>
  <c r="A2847" i="5"/>
  <c r="B2847" i="5"/>
  <c r="D2847" i="5"/>
  <c r="E2847" i="5" s="1"/>
  <c r="F2847" i="5"/>
  <c r="J2847" i="5" s="1"/>
  <c r="G2847" i="5"/>
  <c r="H2847" i="5"/>
  <c r="A2848" i="5"/>
  <c r="B2848" i="5"/>
  <c r="D2848" i="5"/>
  <c r="E2848" i="5" s="1"/>
  <c r="F2848" i="5"/>
  <c r="J2848" i="5" s="1"/>
  <c r="G2848" i="5"/>
  <c r="H2848" i="5"/>
  <c r="A2849" i="5"/>
  <c r="B2849" i="5"/>
  <c r="D2849" i="5"/>
  <c r="E2849" i="5" s="1"/>
  <c r="F2849" i="5"/>
  <c r="J2849" i="5" s="1"/>
  <c r="G2849" i="5"/>
  <c r="H2849" i="5"/>
  <c r="A2850" i="5"/>
  <c r="B2850" i="5"/>
  <c r="D2850" i="5"/>
  <c r="E2850" i="5" s="1"/>
  <c r="F2850" i="5"/>
  <c r="J2850" i="5" s="1"/>
  <c r="G2850" i="5"/>
  <c r="H2850" i="5"/>
  <c r="A2851" i="5"/>
  <c r="B2851" i="5"/>
  <c r="D2851" i="5"/>
  <c r="E2851" i="5" s="1"/>
  <c r="F2851" i="5"/>
  <c r="J2851" i="5" s="1"/>
  <c r="G2851" i="5"/>
  <c r="H2851" i="5"/>
  <c r="A2852" i="5"/>
  <c r="B2852" i="5"/>
  <c r="D2852" i="5"/>
  <c r="E2852" i="5" s="1"/>
  <c r="F2852" i="5"/>
  <c r="J2852" i="5" s="1"/>
  <c r="G2852" i="5"/>
  <c r="H2852" i="5"/>
  <c r="A2853" i="5"/>
  <c r="B2853" i="5"/>
  <c r="D2853" i="5"/>
  <c r="E2853" i="5" s="1"/>
  <c r="F2853" i="5"/>
  <c r="J2853" i="5" s="1"/>
  <c r="G2853" i="5"/>
  <c r="H2853" i="5"/>
  <c r="A2854" i="5"/>
  <c r="B2854" i="5"/>
  <c r="D2854" i="5"/>
  <c r="E2854" i="5" s="1"/>
  <c r="F2854" i="5"/>
  <c r="J2854" i="5" s="1"/>
  <c r="G2854" i="5"/>
  <c r="H2854" i="5"/>
  <c r="A2855" i="5"/>
  <c r="B2855" i="5"/>
  <c r="D2855" i="5"/>
  <c r="E2855" i="5" s="1"/>
  <c r="F2855" i="5"/>
  <c r="J2855" i="5" s="1"/>
  <c r="G2855" i="5"/>
  <c r="H2855" i="5"/>
  <c r="A2856" i="5"/>
  <c r="B2856" i="5"/>
  <c r="D2856" i="5"/>
  <c r="E2856" i="5" s="1"/>
  <c r="F2856" i="5"/>
  <c r="J2856" i="5" s="1"/>
  <c r="G2856" i="5"/>
  <c r="H2856" i="5"/>
  <c r="A2857" i="5"/>
  <c r="B2857" i="5"/>
  <c r="D2857" i="5"/>
  <c r="E2857" i="5" s="1"/>
  <c r="F2857" i="5"/>
  <c r="J2857" i="5" s="1"/>
  <c r="G2857" i="5"/>
  <c r="H2857" i="5"/>
  <c r="A2858" i="5"/>
  <c r="B2858" i="5"/>
  <c r="D2858" i="5"/>
  <c r="E2858" i="5" s="1"/>
  <c r="F2858" i="5"/>
  <c r="J2858" i="5" s="1"/>
  <c r="G2858" i="5"/>
  <c r="H2858" i="5"/>
  <c r="A2859" i="5"/>
  <c r="B2859" i="5"/>
  <c r="D2859" i="5"/>
  <c r="E2859" i="5" s="1"/>
  <c r="F2859" i="5"/>
  <c r="J2859" i="5" s="1"/>
  <c r="G2859" i="5"/>
  <c r="H2859" i="5"/>
  <c r="A2860" i="5"/>
  <c r="B2860" i="5"/>
  <c r="D2860" i="5"/>
  <c r="E2860" i="5" s="1"/>
  <c r="F2860" i="5"/>
  <c r="J2860" i="5" s="1"/>
  <c r="G2860" i="5"/>
  <c r="H2860" i="5"/>
  <c r="A2861" i="5"/>
  <c r="B2861" i="5"/>
  <c r="D2861" i="5"/>
  <c r="E2861" i="5" s="1"/>
  <c r="F2861" i="5"/>
  <c r="J2861" i="5" s="1"/>
  <c r="G2861" i="5"/>
  <c r="H2861" i="5"/>
  <c r="A2862" i="5"/>
  <c r="B2862" i="5"/>
  <c r="D2862" i="5"/>
  <c r="E2862" i="5" s="1"/>
  <c r="F2862" i="5"/>
  <c r="J2862" i="5" s="1"/>
  <c r="G2862" i="5"/>
  <c r="H2862" i="5"/>
  <c r="A2863" i="5"/>
  <c r="B2863" i="5"/>
  <c r="D2863" i="5"/>
  <c r="E2863" i="5" s="1"/>
  <c r="F2863" i="5"/>
  <c r="J2863" i="5" s="1"/>
  <c r="G2863" i="5"/>
  <c r="H2863" i="5"/>
  <c r="A2864" i="5"/>
  <c r="B2864" i="5"/>
  <c r="D2864" i="5"/>
  <c r="E2864" i="5" s="1"/>
  <c r="F2864" i="5"/>
  <c r="J2864" i="5" s="1"/>
  <c r="G2864" i="5"/>
  <c r="H2864" i="5"/>
  <c r="A2865" i="5"/>
  <c r="B2865" i="5"/>
  <c r="D2865" i="5"/>
  <c r="E2865" i="5" s="1"/>
  <c r="F2865" i="5"/>
  <c r="J2865" i="5" s="1"/>
  <c r="G2865" i="5"/>
  <c r="H2865" i="5"/>
  <c r="A2866" i="5"/>
  <c r="B2866" i="5"/>
  <c r="D2866" i="5"/>
  <c r="E2866" i="5" s="1"/>
  <c r="F2866" i="5"/>
  <c r="J2866" i="5" s="1"/>
  <c r="G2866" i="5"/>
  <c r="H2866" i="5"/>
  <c r="A2867" i="5"/>
  <c r="B2867" i="5"/>
  <c r="D2867" i="5"/>
  <c r="E2867" i="5" s="1"/>
  <c r="F2867" i="5"/>
  <c r="J2867" i="5" s="1"/>
  <c r="G2867" i="5"/>
  <c r="H2867" i="5"/>
  <c r="A2868" i="5"/>
  <c r="B2868" i="5"/>
  <c r="D2868" i="5"/>
  <c r="E2868" i="5" s="1"/>
  <c r="F2868" i="5"/>
  <c r="J2868" i="5" s="1"/>
  <c r="G2868" i="5"/>
  <c r="H2868" i="5"/>
  <c r="A2869" i="5"/>
  <c r="B2869" i="5"/>
  <c r="D2869" i="5"/>
  <c r="E2869" i="5" s="1"/>
  <c r="F2869" i="5"/>
  <c r="J2869" i="5" s="1"/>
  <c r="G2869" i="5"/>
  <c r="H2869" i="5"/>
  <c r="A2870" i="5"/>
  <c r="B2870" i="5"/>
  <c r="D2870" i="5"/>
  <c r="E2870" i="5" s="1"/>
  <c r="F2870" i="5"/>
  <c r="J2870" i="5" s="1"/>
  <c r="G2870" i="5"/>
  <c r="H2870" i="5"/>
  <c r="A2871" i="5"/>
  <c r="B2871" i="5"/>
  <c r="D2871" i="5"/>
  <c r="E2871" i="5" s="1"/>
  <c r="F2871" i="5"/>
  <c r="J2871" i="5" s="1"/>
  <c r="G2871" i="5"/>
  <c r="H2871" i="5"/>
  <c r="A2872" i="5"/>
  <c r="B2872" i="5"/>
  <c r="D2872" i="5"/>
  <c r="E2872" i="5" s="1"/>
  <c r="F2872" i="5"/>
  <c r="J2872" i="5" s="1"/>
  <c r="G2872" i="5"/>
  <c r="H2872" i="5"/>
  <c r="A2873" i="5"/>
  <c r="B2873" i="5"/>
  <c r="D2873" i="5"/>
  <c r="E2873" i="5" s="1"/>
  <c r="F2873" i="5"/>
  <c r="J2873" i="5" s="1"/>
  <c r="G2873" i="5"/>
  <c r="H2873" i="5"/>
  <c r="A2874" i="5"/>
  <c r="B2874" i="5"/>
  <c r="D2874" i="5"/>
  <c r="E2874" i="5" s="1"/>
  <c r="F2874" i="5"/>
  <c r="J2874" i="5" s="1"/>
  <c r="G2874" i="5"/>
  <c r="H2874" i="5"/>
  <c r="A2875" i="5"/>
  <c r="B2875" i="5"/>
  <c r="D2875" i="5"/>
  <c r="E2875" i="5" s="1"/>
  <c r="F2875" i="5"/>
  <c r="J2875" i="5" s="1"/>
  <c r="G2875" i="5"/>
  <c r="H2875" i="5"/>
  <c r="A2876" i="5"/>
  <c r="B2876" i="5"/>
  <c r="D2876" i="5"/>
  <c r="E2876" i="5" s="1"/>
  <c r="F2876" i="5"/>
  <c r="J2876" i="5" s="1"/>
  <c r="G2876" i="5"/>
  <c r="H2876" i="5"/>
  <c r="A2877" i="5"/>
  <c r="B2877" i="5"/>
  <c r="D2877" i="5"/>
  <c r="E2877" i="5" s="1"/>
  <c r="F2877" i="5"/>
  <c r="J2877" i="5" s="1"/>
  <c r="G2877" i="5"/>
  <c r="H2877" i="5"/>
  <c r="A2878" i="5"/>
  <c r="B2878" i="5"/>
  <c r="D2878" i="5"/>
  <c r="E2878" i="5" s="1"/>
  <c r="F2878" i="5"/>
  <c r="J2878" i="5" s="1"/>
  <c r="G2878" i="5"/>
  <c r="H2878" i="5"/>
  <c r="A2879" i="5"/>
  <c r="B2879" i="5"/>
  <c r="D2879" i="5"/>
  <c r="E2879" i="5" s="1"/>
  <c r="F2879" i="5"/>
  <c r="J2879" i="5" s="1"/>
  <c r="G2879" i="5"/>
  <c r="H2879" i="5"/>
  <c r="A2880" i="5"/>
  <c r="B2880" i="5"/>
  <c r="D2880" i="5"/>
  <c r="E2880" i="5" s="1"/>
  <c r="F2880" i="5"/>
  <c r="J2880" i="5" s="1"/>
  <c r="G2880" i="5"/>
  <c r="H2880" i="5"/>
  <c r="A2881" i="5"/>
  <c r="B2881" i="5"/>
  <c r="D2881" i="5"/>
  <c r="E2881" i="5" s="1"/>
  <c r="F2881" i="5"/>
  <c r="J2881" i="5" s="1"/>
  <c r="G2881" i="5"/>
  <c r="H2881" i="5"/>
  <c r="A2882" i="5"/>
  <c r="B2882" i="5"/>
  <c r="D2882" i="5"/>
  <c r="E2882" i="5" s="1"/>
  <c r="F2882" i="5"/>
  <c r="J2882" i="5" s="1"/>
  <c r="G2882" i="5"/>
  <c r="H2882" i="5"/>
  <c r="A2883" i="5"/>
  <c r="B2883" i="5"/>
  <c r="D2883" i="5"/>
  <c r="E2883" i="5" s="1"/>
  <c r="F2883" i="5"/>
  <c r="J2883" i="5" s="1"/>
  <c r="G2883" i="5"/>
  <c r="H2883" i="5"/>
  <c r="A2884" i="5"/>
  <c r="B2884" i="5"/>
  <c r="D2884" i="5"/>
  <c r="E2884" i="5" s="1"/>
  <c r="F2884" i="5"/>
  <c r="J2884" i="5" s="1"/>
  <c r="G2884" i="5"/>
  <c r="H2884" i="5"/>
  <c r="A2885" i="5"/>
  <c r="B2885" i="5"/>
  <c r="D2885" i="5"/>
  <c r="E2885" i="5" s="1"/>
  <c r="F2885" i="5"/>
  <c r="J2885" i="5" s="1"/>
  <c r="G2885" i="5"/>
  <c r="H2885" i="5"/>
  <c r="A2886" i="5"/>
  <c r="B2886" i="5"/>
  <c r="D2886" i="5"/>
  <c r="E2886" i="5" s="1"/>
  <c r="F2886" i="5"/>
  <c r="J2886" i="5" s="1"/>
  <c r="G2886" i="5"/>
  <c r="H2886" i="5"/>
  <c r="A2887" i="5"/>
  <c r="B2887" i="5"/>
  <c r="D2887" i="5"/>
  <c r="E2887" i="5" s="1"/>
  <c r="F2887" i="5"/>
  <c r="J2887" i="5" s="1"/>
  <c r="G2887" i="5"/>
  <c r="H2887" i="5"/>
  <c r="A2888" i="5"/>
  <c r="B2888" i="5"/>
  <c r="D2888" i="5"/>
  <c r="E2888" i="5" s="1"/>
  <c r="F2888" i="5"/>
  <c r="J2888" i="5" s="1"/>
  <c r="G2888" i="5"/>
  <c r="H2888" i="5"/>
  <c r="A2889" i="5"/>
  <c r="B2889" i="5"/>
  <c r="D2889" i="5"/>
  <c r="E2889" i="5" s="1"/>
  <c r="F2889" i="5"/>
  <c r="J2889" i="5" s="1"/>
  <c r="G2889" i="5"/>
  <c r="H2889" i="5"/>
  <c r="A2890" i="5"/>
  <c r="B2890" i="5"/>
  <c r="D2890" i="5"/>
  <c r="E2890" i="5" s="1"/>
  <c r="F2890" i="5"/>
  <c r="J2890" i="5" s="1"/>
  <c r="G2890" i="5"/>
  <c r="H2890" i="5"/>
  <c r="A2891" i="5"/>
  <c r="B2891" i="5"/>
  <c r="D2891" i="5"/>
  <c r="E2891" i="5" s="1"/>
  <c r="F2891" i="5"/>
  <c r="J2891" i="5" s="1"/>
  <c r="G2891" i="5"/>
  <c r="H2891" i="5"/>
  <c r="A2892" i="5"/>
  <c r="B2892" i="5"/>
  <c r="D2892" i="5"/>
  <c r="E2892" i="5" s="1"/>
  <c r="F2892" i="5"/>
  <c r="J2892" i="5" s="1"/>
  <c r="G2892" i="5"/>
  <c r="H2892" i="5"/>
  <c r="A2893" i="5"/>
  <c r="B2893" i="5"/>
  <c r="D2893" i="5"/>
  <c r="E2893" i="5" s="1"/>
  <c r="F2893" i="5"/>
  <c r="J2893" i="5" s="1"/>
  <c r="G2893" i="5"/>
  <c r="H2893" i="5"/>
  <c r="A2894" i="5"/>
  <c r="B2894" i="5"/>
  <c r="D2894" i="5"/>
  <c r="E2894" i="5" s="1"/>
  <c r="F2894" i="5"/>
  <c r="J2894" i="5" s="1"/>
  <c r="G2894" i="5"/>
  <c r="H2894" i="5"/>
  <c r="A2895" i="5"/>
  <c r="B2895" i="5"/>
  <c r="D2895" i="5"/>
  <c r="E2895" i="5" s="1"/>
  <c r="F2895" i="5"/>
  <c r="J2895" i="5" s="1"/>
  <c r="G2895" i="5"/>
  <c r="H2895" i="5"/>
  <c r="A2896" i="5"/>
  <c r="B2896" i="5"/>
  <c r="D2896" i="5"/>
  <c r="E2896" i="5" s="1"/>
  <c r="F2896" i="5"/>
  <c r="J2896" i="5" s="1"/>
  <c r="G2896" i="5"/>
  <c r="H2896" i="5"/>
  <c r="A2897" i="5"/>
  <c r="B2897" i="5"/>
  <c r="D2897" i="5"/>
  <c r="E2897" i="5" s="1"/>
  <c r="F2897" i="5"/>
  <c r="J2897" i="5" s="1"/>
  <c r="G2897" i="5"/>
  <c r="H2897" i="5"/>
  <c r="A2898" i="5"/>
  <c r="B2898" i="5"/>
  <c r="D2898" i="5"/>
  <c r="E2898" i="5" s="1"/>
  <c r="F2898" i="5"/>
  <c r="J2898" i="5" s="1"/>
  <c r="G2898" i="5"/>
  <c r="H2898" i="5"/>
  <c r="A2899" i="5"/>
  <c r="B2899" i="5"/>
  <c r="D2899" i="5"/>
  <c r="E2899" i="5" s="1"/>
  <c r="F2899" i="5"/>
  <c r="J2899" i="5" s="1"/>
  <c r="G2899" i="5"/>
  <c r="H2899" i="5"/>
  <c r="A2900" i="5"/>
  <c r="B2900" i="5"/>
  <c r="D2900" i="5"/>
  <c r="E2900" i="5" s="1"/>
  <c r="F2900" i="5"/>
  <c r="J2900" i="5" s="1"/>
  <c r="G2900" i="5"/>
  <c r="H2900" i="5"/>
  <c r="A2901" i="5"/>
  <c r="B2901" i="5"/>
  <c r="D2901" i="5"/>
  <c r="E2901" i="5" s="1"/>
  <c r="F2901" i="5"/>
  <c r="J2901" i="5" s="1"/>
  <c r="G2901" i="5"/>
  <c r="H2901" i="5"/>
  <c r="A2902" i="5"/>
  <c r="B2902" i="5"/>
  <c r="D2902" i="5"/>
  <c r="E2902" i="5" s="1"/>
  <c r="F2902" i="5"/>
  <c r="J2902" i="5" s="1"/>
  <c r="G2902" i="5"/>
  <c r="H2902" i="5"/>
  <c r="A2903" i="5"/>
  <c r="B2903" i="5"/>
  <c r="D2903" i="5"/>
  <c r="E2903" i="5" s="1"/>
  <c r="F2903" i="5"/>
  <c r="J2903" i="5" s="1"/>
  <c r="G2903" i="5"/>
  <c r="H2903" i="5"/>
  <c r="A2904" i="5"/>
  <c r="B2904" i="5"/>
  <c r="D2904" i="5"/>
  <c r="E2904" i="5" s="1"/>
  <c r="F2904" i="5"/>
  <c r="J2904" i="5" s="1"/>
  <c r="G2904" i="5"/>
  <c r="H2904" i="5"/>
  <c r="A2905" i="5"/>
  <c r="B2905" i="5"/>
  <c r="D2905" i="5"/>
  <c r="E2905" i="5" s="1"/>
  <c r="F2905" i="5"/>
  <c r="J2905" i="5" s="1"/>
  <c r="G2905" i="5"/>
  <c r="H2905" i="5"/>
  <c r="A2906" i="5"/>
  <c r="B2906" i="5"/>
  <c r="D2906" i="5"/>
  <c r="E2906" i="5" s="1"/>
  <c r="F2906" i="5"/>
  <c r="J2906" i="5" s="1"/>
  <c r="G2906" i="5"/>
  <c r="H2906" i="5"/>
  <c r="A2907" i="5"/>
  <c r="B2907" i="5"/>
  <c r="D2907" i="5"/>
  <c r="E2907" i="5" s="1"/>
  <c r="F2907" i="5"/>
  <c r="J2907" i="5" s="1"/>
  <c r="G2907" i="5"/>
  <c r="H2907" i="5"/>
  <c r="A2908" i="5"/>
  <c r="B2908" i="5"/>
  <c r="D2908" i="5"/>
  <c r="E2908" i="5" s="1"/>
  <c r="F2908" i="5"/>
  <c r="J2908" i="5" s="1"/>
  <c r="G2908" i="5"/>
  <c r="H2908" i="5"/>
  <c r="A2909" i="5"/>
  <c r="B2909" i="5"/>
  <c r="D2909" i="5"/>
  <c r="E2909" i="5" s="1"/>
  <c r="F2909" i="5"/>
  <c r="J2909" i="5" s="1"/>
  <c r="G2909" i="5"/>
  <c r="H2909" i="5"/>
  <c r="A2910" i="5"/>
  <c r="B2910" i="5"/>
  <c r="D2910" i="5"/>
  <c r="E2910" i="5" s="1"/>
  <c r="F2910" i="5"/>
  <c r="J2910" i="5" s="1"/>
  <c r="G2910" i="5"/>
  <c r="H2910" i="5"/>
  <c r="A2911" i="5"/>
  <c r="B2911" i="5"/>
  <c r="D2911" i="5"/>
  <c r="E2911" i="5" s="1"/>
  <c r="F2911" i="5"/>
  <c r="J2911" i="5" s="1"/>
  <c r="G2911" i="5"/>
  <c r="H2911" i="5"/>
  <c r="A2912" i="5"/>
  <c r="B2912" i="5"/>
  <c r="D2912" i="5"/>
  <c r="E2912" i="5" s="1"/>
  <c r="F2912" i="5"/>
  <c r="J2912" i="5" s="1"/>
  <c r="G2912" i="5"/>
  <c r="H2912" i="5"/>
  <c r="A2913" i="5"/>
  <c r="B2913" i="5"/>
  <c r="D2913" i="5"/>
  <c r="E2913" i="5" s="1"/>
  <c r="F2913" i="5"/>
  <c r="J2913" i="5" s="1"/>
  <c r="G2913" i="5"/>
  <c r="H2913" i="5"/>
  <c r="A2914" i="5"/>
  <c r="B2914" i="5"/>
  <c r="D2914" i="5"/>
  <c r="E2914" i="5" s="1"/>
  <c r="F2914" i="5"/>
  <c r="J2914" i="5" s="1"/>
  <c r="G2914" i="5"/>
  <c r="H2914" i="5"/>
  <c r="A2915" i="5"/>
  <c r="B2915" i="5"/>
  <c r="D2915" i="5"/>
  <c r="E2915" i="5" s="1"/>
  <c r="F2915" i="5"/>
  <c r="J2915" i="5" s="1"/>
  <c r="G2915" i="5"/>
  <c r="H2915" i="5"/>
  <c r="A2916" i="5"/>
  <c r="B2916" i="5"/>
  <c r="D2916" i="5"/>
  <c r="E2916" i="5" s="1"/>
  <c r="F2916" i="5"/>
  <c r="J2916" i="5" s="1"/>
  <c r="G2916" i="5"/>
  <c r="H2916" i="5"/>
  <c r="A2917" i="5"/>
  <c r="B2917" i="5"/>
  <c r="D2917" i="5"/>
  <c r="E2917" i="5" s="1"/>
  <c r="F2917" i="5"/>
  <c r="J2917" i="5" s="1"/>
  <c r="G2917" i="5"/>
  <c r="H2917" i="5"/>
  <c r="A2918" i="5"/>
  <c r="B2918" i="5"/>
  <c r="D2918" i="5"/>
  <c r="E2918" i="5" s="1"/>
  <c r="F2918" i="5"/>
  <c r="J2918" i="5" s="1"/>
  <c r="G2918" i="5"/>
  <c r="H2918" i="5"/>
  <c r="A2919" i="5"/>
  <c r="B2919" i="5"/>
  <c r="D2919" i="5"/>
  <c r="E2919" i="5" s="1"/>
  <c r="F2919" i="5"/>
  <c r="J2919" i="5" s="1"/>
  <c r="G2919" i="5"/>
  <c r="H2919" i="5"/>
  <c r="A2920" i="5"/>
  <c r="B2920" i="5"/>
  <c r="D2920" i="5"/>
  <c r="E2920" i="5" s="1"/>
  <c r="F2920" i="5"/>
  <c r="J2920" i="5" s="1"/>
  <c r="G2920" i="5"/>
  <c r="H2920" i="5"/>
  <c r="A2921" i="5"/>
  <c r="B2921" i="5"/>
  <c r="D2921" i="5"/>
  <c r="E2921" i="5" s="1"/>
  <c r="F2921" i="5"/>
  <c r="J2921" i="5" s="1"/>
  <c r="G2921" i="5"/>
  <c r="H2921" i="5"/>
  <c r="A2922" i="5"/>
  <c r="B2922" i="5"/>
  <c r="D2922" i="5"/>
  <c r="E2922" i="5" s="1"/>
  <c r="F2922" i="5"/>
  <c r="J2922" i="5" s="1"/>
  <c r="G2922" i="5"/>
  <c r="H2922" i="5"/>
  <c r="A2923" i="5"/>
  <c r="B2923" i="5"/>
  <c r="D2923" i="5"/>
  <c r="E2923" i="5" s="1"/>
  <c r="F2923" i="5"/>
  <c r="J2923" i="5" s="1"/>
  <c r="G2923" i="5"/>
  <c r="H2923" i="5"/>
  <c r="A2924" i="5"/>
  <c r="B2924" i="5"/>
  <c r="D2924" i="5"/>
  <c r="E2924" i="5" s="1"/>
  <c r="F2924" i="5"/>
  <c r="J2924" i="5" s="1"/>
  <c r="G2924" i="5"/>
  <c r="H2924" i="5"/>
  <c r="A2925" i="5"/>
  <c r="B2925" i="5"/>
  <c r="D2925" i="5"/>
  <c r="E2925" i="5" s="1"/>
  <c r="F2925" i="5"/>
  <c r="J2925" i="5" s="1"/>
  <c r="G2925" i="5"/>
  <c r="H2925" i="5"/>
  <c r="A2926" i="5"/>
  <c r="B2926" i="5"/>
  <c r="D2926" i="5"/>
  <c r="E2926" i="5" s="1"/>
  <c r="F2926" i="5"/>
  <c r="J2926" i="5" s="1"/>
  <c r="G2926" i="5"/>
  <c r="H2926" i="5"/>
  <c r="A2927" i="5"/>
  <c r="B2927" i="5"/>
  <c r="D2927" i="5"/>
  <c r="E2927" i="5" s="1"/>
  <c r="F2927" i="5"/>
  <c r="J2927" i="5" s="1"/>
  <c r="G2927" i="5"/>
  <c r="H2927" i="5"/>
  <c r="A2928" i="5"/>
  <c r="B2928" i="5"/>
  <c r="D2928" i="5"/>
  <c r="E2928" i="5" s="1"/>
  <c r="F2928" i="5"/>
  <c r="J2928" i="5" s="1"/>
  <c r="G2928" i="5"/>
  <c r="H2928" i="5"/>
  <c r="A2929" i="5"/>
  <c r="B2929" i="5"/>
  <c r="D2929" i="5"/>
  <c r="E2929" i="5" s="1"/>
  <c r="F2929" i="5"/>
  <c r="J2929" i="5" s="1"/>
  <c r="G2929" i="5"/>
  <c r="H2929" i="5"/>
  <c r="A2930" i="5"/>
  <c r="B2930" i="5"/>
  <c r="D2930" i="5"/>
  <c r="E2930" i="5" s="1"/>
  <c r="F2930" i="5"/>
  <c r="J2930" i="5" s="1"/>
  <c r="G2930" i="5"/>
  <c r="H2930" i="5"/>
  <c r="A2931" i="5"/>
  <c r="B2931" i="5"/>
  <c r="D2931" i="5"/>
  <c r="E2931" i="5" s="1"/>
  <c r="F2931" i="5"/>
  <c r="J2931" i="5" s="1"/>
  <c r="G2931" i="5"/>
  <c r="H2931" i="5"/>
  <c r="A2932" i="5"/>
  <c r="B2932" i="5"/>
  <c r="D2932" i="5"/>
  <c r="E2932" i="5" s="1"/>
  <c r="F2932" i="5"/>
  <c r="J2932" i="5" s="1"/>
  <c r="G2932" i="5"/>
  <c r="H2932" i="5"/>
  <c r="A2933" i="5"/>
  <c r="B2933" i="5"/>
  <c r="D2933" i="5"/>
  <c r="E2933" i="5" s="1"/>
  <c r="F2933" i="5"/>
  <c r="J2933" i="5" s="1"/>
  <c r="G2933" i="5"/>
  <c r="H2933" i="5"/>
  <c r="A2934" i="5"/>
  <c r="B2934" i="5"/>
  <c r="D2934" i="5"/>
  <c r="E2934" i="5" s="1"/>
  <c r="F2934" i="5"/>
  <c r="J2934" i="5" s="1"/>
  <c r="G2934" i="5"/>
  <c r="H2934" i="5"/>
  <c r="A2935" i="5"/>
  <c r="B2935" i="5"/>
  <c r="D2935" i="5"/>
  <c r="E2935" i="5" s="1"/>
  <c r="F2935" i="5"/>
  <c r="J2935" i="5" s="1"/>
  <c r="G2935" i="5"/>
  <c r="H2935" i="5"/>
  <c r="A2936" i="5"/>
  <c r="B2936" i="5"/>
  <c r="D2936" i="5"/>
  <c r="E2936" i="5" s="1"/>
  <c r="F2936" i="5"/>
  <c r="J2936" i="5" s="1"/>
  <c r="G2936" i="5"/>
  <c r="H2936" i="5"/>
  <c r="A2937" i="5"/>
  <c r="B2937" i="5"/>
  <c r="D2937" i="5"/>
  <c r="E2937" i="5" s="1"/>
  <c r="F2937" i="5"/>
  <c r="J2937" i="5" s="1"/>
  <c r="G2937" i="5"/>
  <c r="H2937" i="5"/>
  <c r="A2938" i="5"/>
  <c r="B2938" i="5"/>
  <c r="D2938" i="5"/>
  <c r="E2938" i="5" s="1"/>
  <c r="F2938" i="5"/>
  <c r="J2938" i="5" s="1"/>
  <c r="G2938" i="5"/>
  <c r="H2938" i="5"/>
  <c r="A2939" i="5"/>
  <c r="B2939" i="5"/>
  <c r="D2939" i="5"/>
  <c r="E2939" i="5" s="1"/>
  <c r="F2939" i="5"/>
  <c r="J2939" i="5" s="1"/>
  <c r="G2939" i="5"/>
  <c r="H2939" i="5"/>
  <c r="A2940" i="5"/>
  <c r="B2940" i="5"/>
  <c r="D2940" i="5"/>
  <c r="E2940" i="5" s="1"/>
  <c r="F2940" i="5"/>
  <c r="J2940" i="5" s="1"/>
  <c r="G2940" i="5"/>
  <c r="H2940" i="5"/>
  <c r="A2941" i="5"/>
  <c r="B2941" i="5"/>
  <c r="D2941" i="5"/>
  <c r="E2941" i="5" s="1"/>
  <c r="F2941" i="5"/>
  <c r="J2941" i="5" s="1"/>
  <c r="G2941" i="5"/>
  <c r="H2941" i="5"/>
  <c r="A2942" i="5"/>
  <c r="B2942" i="5"/>
  <c r="D2942" i="5"/>
  <c r="E2942" i="5" s="1"/>
  <c r="F2942" i="5"/>
  <c r="J2942" i="5" s="1"/>
  <c r="G2942" i="5"/>
  <c r="H2942" i="5"/>
  <c r="A2943" i="5"/>
  <c r="B2943" i="5"/>
  <c r="D2943" i="5"/>
  <c r="E2943" i="5" s="1"/>
  <c r="F2943" i="5"/>
  <c r="J2943" i="5" s="1"/>
  <c r="G2943" i="5"/>
  <c r="H2943" i="5"/>
  <c r="A2944" i="5"/>
  <c r="B2944" i="5"/>
  <c r="D2944" i="5"/>
  <c r="E2944" i="5" s="1"/>
  <c r="F2944" i="5"/>
  <c r="J2944" i="5" s="1"/>
  <c r="G2944" i="5"/>
  <c r="H2944" i="5"/>
  <c r="A2945" i="5"/>
  <c r="B2945" i="5"/>
  <c r="D2945" i="5"/>
  <c r="E2945" i="5" s="1"/>
  <c r="F2945" i="5"/>
  <c r="J2945" i="5" s="1"/>
  <c r="G2945" i="5"/>
  <c r="H2945" i="5"/>
  <c r="A2946" i="5"/>
  <c r="B2946" i="5"/>
  <c r="D2946" i="5"/>
  <c r="E2946" i="5" s="1"/>
  <c r="F2946" i="5"/>
  <c r="J2946" i="5" s="1"/>
  <c r="G2946" i="5"/>
  <c r="H2946" i="5"/>
  <c r="A2947" i="5"/>
  <c r="B2947" i="5"/>
  <c r="D2947" i="5"/>
  <c r="E2947" i="5" s="1"/>
  <c r="F2947" i="5"/>
  <c r="J2947" i="5" s="1"/>
  <c r="G2947" i="5"/>
  <c r="H2947" i="5"/>
  <c r="A2948" i="5"/>
  <c r="B2948" i="5"/>
  <c r="D2948" i="5"/>
  <c r="E2948" i="5" s="1"/>
  <c r="F2948" i="5"/>
  <c r="J2948" i="5" s="1"/>
  <c r="G2948" i="5"/>
  <c r="H2948" i="5"/>
  <c r="A2949" i="5"/>
  <c r="B2949" i="5"/>
  <c r="D2949" i="5"/>
  <c r="E2949" i="5" s="1"/>
  <c r="F2949" i="5"/>
  <c r="J2949" i="5" s="1"/>
  <c r="G2949" i="5"/>
  <c r="H2949" i="5"/>
  <c r="A2950" i="5"/>
  <c r="B2950" i="5"/>
  <c r="D2950" i="5"/>
  <c r="E2950" i="5" s="1"/>
  <c r="F2950" i="5"/>
  <c r="J2950" i="5" s="1"/>
  <c r="G2950" i="5"/>
  <c r="H2950" i="5"/>
  <c r="A2951" i="5"/>
  <c r="B2951" i="5"/>
  <c r="D2951" i="5"/>
  <c r="E2951" i="5" s="1"/>
  <c r="F2951" i="5"/>
  <c r="J2951" i="5" s="1"/>
  <c r="G2951" i="5"/>
  <c r="H2951" i="5"/>
  <c r="A2952" i="5"/>
  <c r="B2952" i="5"/>
  <c r="D2952" i="5"/>
  <c r="E2952" i="5" s="1"/>
  <c r="F2952" i="5"/>
  <c r="J2952" i="5" s="1"/>
  <c r="G2952" i="5"/>
  <c r="H2952" i="5"/>
  <c r="A2953" i="5"/>
  <c r="B2953" i="5"/>
  <c r="D2953" i="5"/>
  <c r="E2953" i="5" s="1"/>
  <c r="F2953" i="5"/>
  <c r="J2953" i="5" s="1"/>
  <c r="G2953" i="5"/>
  <c r="H2953" i="5"/>
  <c r="A2954" i="5"/>
  <c r="B2954" i="5"/>
  <c r="D2954" i="5"/>
  <c r="E2954" i="5" s="1"/>
  <c r="F2954" i="5"/>
  <c r="J2954" i="5" s="1"/>
  <c r="G2954" i="5"/>
  <c r="H2954" i="5"/>
  <c r="A2955" i="5"/>
  <c r="B2955" i="5"/>
  <c r="D2955" i="5"/>
  <c r="E2955" i="5" s="1"/>
  <c r="F2955" i="5"/>
  <c r="J2955" i="5" s="1"/>
  <c r="G2955" i="5"/>
  <c r="H2955" i="5"/>
  <c r="A2956" i="5"/>
  <c r="B2956" i="5"/>
  <c r="D2956" i="5"/>
  <c r="E2956" i="5" s="1"/>
  <c r="F2956" i="5"/>
  <c r="J2956" i="5" s="1"/>
  <c r="G2956" i="5"/>
  <c r="H2956" i="5"/>
  <c r="A2957" i="5"/>
  <c r="B2957" i="5"/>
  <c r="D2957" i="5"/>
  <c r="E2957" i="5" s="1"/>
  <c r="F2957" i="5"/>
  <c r="J2957" i="5" s="1"/>
  <c r="G2957" i="5"/>
  <c r="H2957" i="5"/>
  <c r="A2958" i="5"/>
  <c r="B2958" i="5"/>
  <c r="D2958" i="5"/>
  <c r="E2958" i="5" s="1"/>
  <c r="F2958" i="5"/>
  <c r="J2958" i="5" s="1"/>
  <c r="G2958" i="5"/>
  <c r="H2958" i="5"/>
  <c r="A2959" i="5"/>
  <c r="B2959" i="5"/>
  <c r="D2959" i="5"/>
  <c r="E2959" i="5" s="1"/>
  <c r="F2959" i="5"/>
  <c r="J2959" i="5" s="1"/>
  <c r="G2959" i="5"/>
  <c r="H2959" i="5"/>
  <c r="A2960" i="5"/>
  <c r="B2960" i="5"/>
  <c r="D2960" i="5"/>
  <c r="E2960" i="5" s="1"/>
  <c r="F2960" i="5"/>
  <c r="J2960" i="5" s="1"/>
  <c r="G2960" i="5"/>
  <c r="H2960" i="5"/>
  <c r="A2961" i="5"/>
  <c r="B2961" i="5"/>
  <c r="D2961" i="5"/>
  <c r="E2961" i="5" s="1"/>
  <c r="F2961" i="5"/>
  <c r="J2961" i="5" s="1"/>
  <c r="G2961" i="5"/>
  <c r="H2961" i="5"/>
  <c r="A2962" i="5"/>
  <c r="B2962" i="5"/>
  <c r="D2962" i="5"/>
  <c r="E2962" i="5" s="1"/>
  <c r="F2962" i="5"/>
  <c r="J2962" i="5" s="1"/>
  <c r="G2962" i="5"/>
  <c r="H2962" i="5"/>
  <c r="A2963" i="5"/>
  <c r="B2963" i="5"/>
  <c r="D2963" i="5"/>
  <c r="E2963" i="5" s="1"/>
  <c r="F2963" i="5"/>
  <c r="J2963" i="5" s="1"/>
  <c r="G2963" i="5"/>
  <c r="H2963" i="5"/>
  <c r="A2964" i="5"/>
  <c r="B2964" i="5"/>
  <c r="D2964" i="5"/>
  <c r="E2964" i="5" s="1"/>
  <c r="F2964" i="5"/>
  <c r="J2964" i="5" s="1"/>
  <c r="G2964" i="5"/>
  <c r="H2964" i="5"/>
  <c r="A2965" i="5"/>
  <c r="B2965" i="5"/>
  <c r="D2965" i="5"/>
  <c r="E2965" i="5" s="1"/>
  <c r="F2965" i="5"/>
  <c r="J2965" i="5" s="1"/>
  <c r="G2965" i="5"/>
  <c r="H2965" i="5"/>
  <c r="A2966" i="5"/>
  <c r="B2966" i="5"/>
  <c r="D2966" i="5"/>
  <c r="E2966" i="5" s="1"/>
  <c r="F2966" i="5"/>
  <c r="J2966" i="5" s="1"/>
  <c r="G2966" i="5"/>
  <c r="H2966" i="5"/>
  <c r="A2967" i="5"/>
  <c r="B2967" i="5"/>
  <c r="D2967" i="5"/>
  <c r="E2967" i="5" s="1"/>
  <c r="F2967" i="5"/>
  <c r="J2967" i="5" s="1"/>
  <c r="G2967" i="5"/>
  <c r="H2967" i="5"/>
  <c r="A2968" i="5"/>
  <c r="B2968" i="5"/>
  <c r="D2968" i="5"/>
  <c r="E2968" i="5" s="1"/>
  <c r="F2968" i="5"/>
  <c r="J2968" i="5" s="1"/>
  <c r="G2968" i="5"/>
  <c r="H2968" i="5"/>
  <c r="A2969" i="5"/>
  <c r="B2969" i="5"/>
  <c r="D2969" i="5"/>
  <c r="E2969" i="5" s="1"/>
  <c r="F2969" i="5"/>
  <c r="J2969" i="5" s="1"/>
  <c r="G2969" i="5"/>
  <c r="H2969" i="5"/>
  <c r="A2970" i="5"/>
  <c r="B2970" i="5"/>
  <c r="D2970" i="5"/>
  <c r="E2970" i="5" s="1"/>
  <c r="F2970" i="5"/>
  <c r="J2970" i="5" s="1"/>
  <c r="G2970" i="5"/>
  <c r="H2970" i="5"/>
  <c r="A2971" i="5"/>
  <c r="B2971" i="5"/>
  <c r="D2971" i="5"/>
  <c r="E2971" i="5" s="1"/>
  <c r="F2971" i="5"/>
  <c r="J2971" i="5" s="1"/>
  <c r="G2971" i="5"/>
  <c r="H2971" i="5"/>
  <c r="A2972" i="5"/>
  <c r="B2972" i="5"/>
  <c r="D2972" i="5"/>
  <c r="E2972" i="5" s="1"/>
  <c r="F2972" i="5"/>
  <c r="J2972" i="5" s="1"/>
  <c r="G2972" i="5"/>
  <c r="H2972" i="5"/>
  <c r="A2973" i="5"/>
  <c r="B2973" i="5"/>
  <c r="D2973" i="5"/>
  <c r="E2973" i="5" s="1"/>
  <c r="F2973" i="5"/>
  <c r="J2973" i="5" s="1"/>
  <c r="G2973" i="5"/>
  <c r="H2973" i="5"/>
  <c r="A2974" i="5"/>
  <c r="B2974" i="5"/>
  <c r="D2974" i="5"/>
  <c r="E2974" i="5" s="1"/>
  <c r="F2974" i="5"/>
  <c r="J2974" i="5" s="1"/>
  <c r="G2974" i="5"/>
  <c r="H2974" i="5"/>
  <c r="A2975" i="5"/>
  <c r="B2975" i="5"/>
  <c r="D2975" i="5"/>
  <c r="E2975" i="5" s="1"/>
  <c r="F2975" i="5"/>
  <c r="J2975" i="5" s="1"/>
  <c r="G2975" i="5"/>
  <c r="H2975" i="5"/>
  <c r="A2976" i="5"/>
  <c r="B2976" i="5"/>
  <c r="D2976" i="5"/>
  <c r="E2976" i="5" s="1"/>
  <c r="F2976" i="5"/>
  <c r="J2976" i="5" s="1"/>
  <c r="G2976" i="5"/>
  <c r="H2976" i="5"/>
  <c r="A2977" i="5"/>
  <c r="B2977" i="5"/>
  <c r="D2977" i="5"/>
  <c r="E2977" i="5" s="1"/>
  <c r="F2977" i="5"/>
  <c r="J2977" i="5" s="1"/>
  <c r="G2977" i="5"/>
  <c r="H2977" i="5"/>
  <c r="A2978" i="5"/>
  <c r="B2978" i="5"/>
  <c r="D2978" i="5"/>
  <c r="E2978" i="5" s="1"/>
  <c r="F2978" i="5"/>
  <c r="J2978" i="5" s="1"/>
  <c r="G2978" i="5"/>
  <c r="H2978" i="5"/>
  <c r="A2979" i="5"/>
  <c r="B2979" i="5"/>
  <c r="D2979" i="5"/>
  <c r="E2979" i="5" s="1"/>
  <c r="F2979" i="5"/>
  <c r="J2979" i="5" s="1"/>
  <c r="G2979" i="5"/>
  <c r="H2979" i="5"/>
  <c r="A2980" i="5"/>
  <c r="B2980" i="5"/>
  <c r="D2980" i="5"/>
  <c r="E2980" i="5" s="1"/>
  <c r="F2980" i="5"/>
  <c r="J2980" i="5" s="1"/>
  <c r="G2980" i="5"/>
  <c r="H2980" i="5"/>
  <c r="A2981" i="5"/>
  <c r="B2981" i="5"/>
  <c r="D2981" i="5"/>
  <c r="E2981" i="5" s="1"/>
  <c r="F2981" i="5"/>
  <c r="J2981" i="5" s="1"/>
  <c r="G2981" i="5"/>
  <c r="H2981" i="5"/>
  <c r="A2982" i="5"/>
  <c r="B2982" i="5"/>
  <c r="D2982" i="5"/>
  <c r="E2982" i="5" s="1"/>
  <c r="F2982" i="5"/>
  <c r="J2982" i="5" s="1"/>
  <c r="G2982" i="5"/>
  <c r="H2982" i="5"/>
  <c r="A2983" i="5"/>
  <c r="B2983" i="5"/>
  <c r="D2983" i="5"/>
  <c r="E2983" i="5" s="1"/>
  <c r="F2983" i="5"/>
  <c r="J2983" i="5" s="1"/>
  <c r="G2983" i="5"/>
  <c r="H2983" i="5"/>
  <c r="A2984" i="5"/>
  <c r="B2984" i="5"/>
  <c r="D2984" i="5"/>
  <c r="E2984" i="5" s="1"/>
  <c r="F2984" i="5"/>
  <c r="J2984" i="5" s="1"/>
  <c r="G2984" i="5"/>
  <c r="H2984" i="5"/>
  <c r="A2985" i="5"/>
  <c r="B2985" i="5"/>
  <c r="D2985" i="5"/>
  <c r="E2985" i="5" s="1"/>
  <c r="F2985" i="5"/>
  <c r="J2985" i="5" s="1"/>
  <c r="G2985" i="5"/>
  <c r="H2985" i="5"/>
  <c r="A2986" i="5"/>
  <c r="B2986" i="5"/>
  <c r="D2986" i="5"/>
  <c r="E2986" i="5" s="1"/>
  <c r="F2986" i="5"/>
  <c r="J2986" i="5" s="1"/>
  <c r="G2986" i="5"/>
  <c r="H2986" i="5"/>
  <c r="A2987" i="5"/>
  <c r="B2987" i="5"/>
  <c r="D2987" i="5"/>
  <c r="E2987" i="5" s="1"/>
  <c r="F2987" i="5"/>
  <c r="J2987" i="5" s="1"/>
  <c r="G2987" i="5"/>
  <c r="H2987" i="5"/>
  <c r="A2988" i="5"/>
  <c r="B2988" i="5"/>
  <c r="D2988" i="5"/>
  <c r="E2988" i="5" s="1"/>
  <c r="F2988" i="5"/>
  <c r="J2988" i="5" s="1"/>
  <c r="G2988" i="5"/>
  <c r="H2988" i="5"/>
  <c r="A2989" i="5"/>
  <c r="B2989" i="5"/>
  <c r="D2989" i="5"/>
  <c r="E2989" i="5" s="1"/>
  <c r="F2989" i="5"/>
  <c r="J2989" i="5" s="1"/>
  <c r="G2989" i="5"/>
  <c r="H2989" i="5"/>
  <c r="A2990" i="5"/>
  <c r="B2990" i="5"/>
  <c r="D2990" i="5"/>
  <c r="E2990" i="5" s="1"/>
  <c r="F2990" i="5"/>
  <c r="J2990" i="5" s="1"/>
  <c r="G2990" i="5"/>
  <c r="H2990" i="5"/>
  <c r="A2991" i="5"/>
  <c r="B2991" i="5"/>
  <c r="D2991" i="5"/>
  <c r="E2991" i="5" s="1"/>
  <c r="F2991" i="5"/>
  <c r="J2991" i="5" s="1"/>
  <c r="G2991" i="5"/>
  <c r="H2991" i="5"/>
  <c r="A2992" i="5"/>
  <c r="B2992" i="5"/>
  <c r="D2992" i="5"/>
  <c r="E2992" i="5" s="1"/>
  <c r="F2992" i="5"/>
  <c r="J2992" i="5" s="1"/>
  <c r="G2992" i="5"/>
  <c r="H2992" i="5"/>
  <c r="A2993" i="5"/>
  <c r="B2993" i="5"/>
  <c r="D2993" i="5"/>
  <c r="E2993" i="5" s="1"/>
  <c r="F2993" i="5"/>
  <c r="J2993" i="5" s="1"/>
  <c r="G2993" i="5"/>
  <c r="H2993" i="5"/>
  <c r="A2994" i="5"/>
  <c r="B2994" i="5"/>
  <c r="D2994" i="5"/>
  <c r="E2994" i="5" s="1"/>
  <c r="F2994" i="5"/>
  <c r="J2994" i="5" s="1"/>
  <c r="G2994" i="5"/>
  <c r="H2994" i="5"/>
  <c r="A2995" i="5"/>
  <c r="B2995" i="5"/>
  <c r="D2995" i="5"/>
  <c r="E2995" i="5" s="1"/>
  <c r="F2995" i="5"/>
  <c r="J2995" i="5" s="1"/>
  <c r="G2995" i="5"/>
  <c r="H2995" i="5"/>
  <c r="A2996" i="5"/>
  <c r="B2996" i="5"/>
  <c r="D2996" i="5"/>
  <c r="E2996" i="5" s="1"/>
  <c r="F2996" i="5"/>
  <c r="J2996" i="5" s="1"/>
  <c r="G2996" i="5"/>
  <c r="H2996" i="5"/>
  <c r="A2997" i="5"/>
  <c r="B2997" i="5"/>
  <c r="D2997" i="5"/>
  <c r="E2997" i="5" s="1"/>
  <c r="F2997" i="5"/>
  <c r="J2997" i="5" s="1"/>
  <c r="G2997" i="5"/>
  <c r="H2997" i="5"/>
  <c r="A2998" i="5"/>
  <c r="B2998" i="5"/>
  <c r="D2998" i="5"/>
  <c r="E2998" i="5" s="1"/>
  <c r="F2998" i="5"/>
  <c r="J2998" i="5" s="1"/>
  <c r="G2998" i="5"/>
  <c r="H2998" i="5"/>
  <c r="A2999" i="5"/>
  <c r="B2999" i="5"/>
  <c r="D2999" i="5"/>
  <c r="E2999" i="5" s="1"/>
  <c r="F2999" i="5"/>
  <c r="J2999" i="5" s="1"/>
  <c r="G2999" i="5"/>
  <c r="H2999" i="5"/>
  <c r="A3000" i="5"/>
  <c r="B3000" i="5"/>
  <c r="D3000" i="5"/>
  <c r="E3000" i="5" s="1"/>
  <c r="F3000" i="5"/>
  <c r="J3000" i="5" s="1"/>
  <c r="G3000" i="5"/>
  <c r="H3000" i="5"/>
  <c r="A3001" i="5"/>
  <c r="B3001" i="5"/>
  <c r="D3001" i="5"/>
  <c r="E3001" i="5" s="1"/>
  <c r="F3001" i="5"/>
  <c r="J3001" i="5" s="1"/>
  <c r="G3001" i="5"/>
  <c r="H3001" i="5"/>
  <c r="A3002" i="5"/>
  <c r="B3002" i="5"/>
  <c r="D3002" i="5"/>
  <c r="E3002" i="5" s="1"/>
  <c r="F3002" i="5"/>
  <c r="J3002" i="5" s="1"/>
  <c r="G3002" i="5"/>
  <c r="H3002" i="5"/>
  <c r="A3003" i="5"/>
  <c r="B3003" i="5"/>
  <c r="D3003" i="5"/>
  <c r="E3003" i="5" s="1"/>
  <c r="F3003" i="5"/>
  <c r="J3003" i="5" s="1"/>
  <c r="G3003" i="5"/>
  <c r="H3003" i="5"/>
  <c r="A3004" i="5"/>
  <c r="B3004" i="5"/>
  <c r="D3004" i="5"/>
  <c r="E3004" i="5" s="1"/>
  <c r="F3004" i="5"/>
  <c r="J3004" i="5" s="1"/>
  <c r="G3004" i="5"/>
  <c r="H3004" i="5"/>
  <c r="A3005" i="5"/>
  <c r="B3005" i="5"/>
  <c r="D3005" i="5"/>
  <c r="E3005" i="5" s="1"/>
  <c r="F3005" i="5"/>
  <c r="J3005" i="5" s="1"/>
  <c r="G3005" i="5"/>
  <c r="H3005" i="5"/>
  <c r="A3006" i="5"/>
  <c r="B3006" i="5"/>
  <c r="D3006" i="5"/>
  <c r="E3006" i="5" s="1"/>
  <c r="F3006" i="5"/>
  <c r="J3006" i="5" s="1"/>
  <c r="G3006" i="5"/>
  <c r="H3006" i="5"/>
  <c r="A3007" i="5"/>
  <c r="B3007" i="5"/>
  <c r="D3007" i="5"/>
  <c r="E3007" i="5" s="1"/>
  <c r="F3007" i="5"/>
  <c r="J3007" i="5" s="1"/>
  <c r="G3007" i="5"/>
  <c r="H3007" i="5"/>
  <c r="A3008" i="5"/>
  <c r="B3008" i="5"/>
  <c r="D3008" i="5"/>
  <c r="E3008" i="5" s="1"/>
  <c r="F3008" i="5"/>
  <c r="J3008" i="5" s="1"/>
  <c r="G3008" i="5"/>
  <c r="H3008" i="5"/>
  <c r="A3009" i="5"/>
  <c r="B3009" i="5"/>
  <c r="D3009" i="5"/>
  <c r="E3009" i="5" s="1"/>
  <c r="F3009" i="5"/>
  <c r="J3009" i="5" s="1"/>
  <c r="G3009" i="5"/>
  <c r="H3009" i="5"/>
  <c r="A3010" i="5"/>
  <c r="B3010" i="5"/>
  <c r="D3010" i="5"/>
  <c r="E3010" i="5" s="1"/>
  <c r="F3010" i="5"/>
  <c r="J3010" i="5" s="1"/>
  <c r="G3010" i="5"/>
  <c r="H3010" i="5"/>
  <c r="A3011" i="5"/>
  <c r="B3011" i="5"/>
  <c r="D3011" i="5"/>
  <c r="E3011" i="5" s="1"/>
  <c r="F3011" i="5"/>
  <c r="J3011" i="5" s="1"/>
  <c r="G3011" i="5"/>
  <c r="H3011" i="5"/>
  <c r="A3012" i="5"/>
  <c r="B3012" i="5"/>
  <c r="D3012" i="5"/>
  <c r="E3012" i="5" s="1"/>
  <c r="F3012" i="5"/>
  <c r="J3012" i="5" s="1"/>
  <c r="G3012" i="5"/>
  <c r="H3012" i="5"/>
  <c r="A3013" i="5"/>
  <c r="B3013" i="5"/>
  <c r="D3013" i="5"/>
  <c r="E3013" i="5" s="1"/>
  <c r="F3013" i="5"/>
  <c r="J3013" i="5" s="1"/>
  <c r="G3013" i="5"/>
  <c r="H3013" i="5"/>
  <c r="A3014" i="5"/>
  <c r="B3014" i="5"/>
  <c r="D3014" i="5"/>
  <c r="E3014" i="5" s="1"/>
  <c r="F3014" i="5"/>
  <c r="J3014" i="5" s="1"/>
  <c r="G3014" i="5"/>
  <c r="H3014" i="5"/>
  <c r="A3015" i="5"/>
  <c r="B3015" i="5"/>
  <c r="D3015" i="5"/>
  <c r="E3015" i="5" s="1"/>
  <c r="F3015" i="5"/>
  <c r="J3015" i="5" s="1"/>
  <c r="G3015" i="5"/>
  <c r="H3015" i="5"/>
  <c r="A3016" i="5"/>
  <c r="B3016" i="5"/>
  <c r="D3016" i="5"/>
  <c r="E3016" i="5" s="1"/>
  <c r="F3016" i="5"/>
  <c r="J3016" i="5" s="1"/>
  <c r="G3016" i="5"/>
  <c r="H3016" i="5"/>
  <c r="A3017" i="5"/>
  <c r="B3017" i="5"/>
  <c r="D3017" i="5"/>
  <c r="E3017" i="5" s="1"/>
  <c r="F3017" i="5"/>
  <c r="J3017" i="5" s="1"/>
  <c r="G3017" i="5"/>
  <c r="H3017" i="5"/>
  <c r="A3018" i="5"/>
  <c r="B3018" i="5"/>
  <c r="D3018" i="5"/>
  <c r="E3018" i="5" s="1"/>
  <c r="F3018" i="5"/>
  <c r="J3018" i="5" s="1"/>
  <c r="G3018" i="5"/>
  <c r="H3018" i="5"/>
  <c r="A3019" i="5"/>
  <c r="B3019" i="5"/>
  <c r="D3019" i="5"/>
  <c r="E3019" i="5" s="1"/>
  <c r="F3019" i="5"/>
  <c r="J3019" i="5" s="1"/>
  <c r="G3019" i="5"/>
  <c r="H3019" i="5"/>
  <c r="A3020" i="5"/>
  <c r="B3020" i="5"/>
  <c r="D3020" i="5"/>
  <c r="E3020" i="5" s="1"/>
  <c r="F3020" i="5"/>
  <c r="J3020" i="5" s="1"/>
  <c r="G3020" i="5"/>
  <c r="H3020" i="5"/>
  <c r="A3021" i="5"/>
  <c r="B3021" i="5"/>
  <c r="D3021" i="5"/>
  <c r="E3021" i="5" s="1"/>
  <c r="F3021" i="5"/>
  <c r="J3021" i="5" s="1"/>
  <c r="G3021" i="5"/>
  <c r="H3021" i="5"/>
  <c r="A3022" i="5"/>
  <c r="B3022" i="5"/>
  <c r="D3022" i="5"/>
  <c r="E3022" i="5" s="1"/>
  <c r="F3022" i="5"/>
  <c r="J3022" i="5" s="1"/>
  <c r="G3022" i="5"/>
  <c r="H3022" i="5"/>
  <c r="A3023" i="5"/>
  <c r="B3023" i="5"/>
  <c r="D3023" i="5"/>
  <c r="E3023" i="5" s="1"/>
  <c r="F3023" i="5"/>
  <c r="J3023" i="5" s="1"/>
  <c r="G3023" i="5"/>
  <c r="H3023" i="5"/>
  <c r="A3024" i="5"/>
  <c r="B3024" i="5"/>
  <c r="D3024" i="5"/>
  <c r="E3024" i="5" s="1"/>
  <c r="F3024" i="5"/>
  <c r="J3024" i="5" s="1"/>
  <c r="G3024" i="5"/>
  <c r="H3024" i="5"/>
  <c r="A3025" i="5"/>
  <c r="B3025" i="5"/>
  <c r="D3025" i="5"/>
  <c r="E3025" i="5" s="1"/>
  <c r="F3025" i="5"/>
  <c r="J3025" i="5" s="1"/>
  <c r="G3025" i="5"/>
  <c r="H3025" i="5"/>
  <c r="A3026" i="5"/>
  <c r="B3026" i="5"/>
  <c r="D3026" i="5"/>
  <c r="E3026" i="5" s="1"/>
  <c r="F3026" i="5"/>
  <c r="J3026" i="5" s="1"/>
  <c r="G3026" i="5"/>
  <c r="H3026" i="5"/>
  <c r="A3027" i="5"/>
  <c r="B3027" i="5"/>
  <c r="D3027" i="5"/>
  <c r="E3027" i="5" s="1"/>
  <c r="F3027" i="5"/>
  <c r="J3027" i="5" s="1"/>
  <c r="G3027" i="5"/>
  <c r="H3027" i="5"/>
  <c r="A3028" i="5"/>
  <c r="B3028" i="5"/>
  <c r="D3028" i="5"/>
  <c r="E3028" i="5" s="1"/>
  <c r="F3028" i="5"/>
  <c r="J3028" i="5" s="1"/>
  <c r="G3028" i="5"/>
  <c r="H3028" i="5"/>
  <c r="A3029" i="5"/>
  <c r="B3029" i="5"/>
  <c r="D3029" i="5"/>
  <c r="E3029" i="5" s="1"/>
  <c r="F3029" i="5"/>
  <c r="J3029" i="5" s="1"/>
  <c r="G3029" i="5"/>
  <c r="H3029" i="5"/>
  <c r="A3030" i="5"/>
  <c r="B3030" i="5"/>
  <c r="D3030" i="5"/>
  <c r="E3030" i="5" s="1"/>
  <c r="F3030" i="5"/>
  <c r="J3030" i="5" s="1"/>
  <c r="G3030" i="5"/>
  <c r="H3030" i="5"/>
  <c r="A3031" i="5"/>
  <c r="B3031" i="5"/>
  <c r="D3031" i="5"/>
  <c r="E3031" i="5" s="1"/>
  <c r="F3031" i="5"/>
  <c r="J3031" i="5" s="1"/>
  <c r="G3031" i="5"/>
  <c r="H3031" i="5"/>
  <c r="A3032" i="5"/>
  <c r="B3032" i="5"/>
  <c r="D3032" i="5"/>
  <c r="E3032" i="5" s="1"/>
  <c r="F3032" i="5"/>
  <c r="J3032" i="5" s="1"/>
  <c r="G3032" i="5"/>
  <c r="H3032" i="5"/>
  <c r="A3033" i="5"/>
  <c r="B3033" i="5"/>
  <c r="D3033" i="5"/>
  <c r="E3033" i="5" s="1"/>
  <c r="F3033" i="5"/>
  <c r="J3033" i="5" s="1"/>
  <c r="G3033" i="5"/>
  <c r="H3033" i="5"/>
  <c r="A3034" i="5"/>
  <c r="B3034" i="5"/>
  <c r="D3034" i="5"/>
  <c r="E3034" i="5" s="1"/>
  <c r="F3034" i="5"/>
  <c r="J3034" i="5" s="1"/>
  <c r="G3034" i="5"/>
  <c r="H3034" i="5"/>
  <c r="A3035" i="5"/>
  <c r="B3035" i="5"/>
  <c r="D3035" i="5"/>
  <c r="E3035" i="5" s="1"/>
  <c r="F3035" i="5"/>
  <c r="J3035" i="5" s="1"/>
  <c r="G3035" i="5"/>
  <c r="H3035" i="5"/>
  <c r="A3036" i="5"/>
  <c r="B3036" i="5"/>
  <c r="D3036" i="5"/>
  <c r="E3036" i="5" s="1"/>
  <c r="F3036" i="5"/>
  <c r="J3036" i="5" s="1"/>
  <c r="G3036" i="5"/>
  <c r="H3036" i="5"/>
  <c r="A3037" i="5"/>
  <c r="B3037" i="5"/>
  <c r="D3037" i="5"/>
  <c r="E3037" i="5" s="1"/>
  <c r="F3037" i="5"/>
  <c r="J3037" i="5" s="1"/>
  <c r="G3037" i="5"/>
  <c r="H3037" i="5"/>
  <c r="A3038" i="5"/>
  <c r="B3038" i="5"/>
  <c r="D3038" i="5"/>
  <c r="E3038" i="5" s="1"/>
  <c r="F3038" i="5"/>
  <c r="J3038" i="5" s="1"/>
  <c r="G3038" i="5"/>
  <c r="H3038" i="5"/>
  <c r="A3039" i="5"/>
  <c r="B3039" i="5"/>
  <c r="D3039" i="5"/>
  <c r="E3039" i="5" s="1"/>
  <c r="F3039" i="5"/>
  <c r="J3039" i="5" s="1"/>
  <c r="G3039" i="5"/>
  <c r="H3039" i="5"/>
  <c r="A3040" i="5"/>
  <c r="B3040" i="5"/>
  <c r="D3040" i="5"/>
  <c r="E3040" i="5" s="1"/>
  <c r="F3040" i="5"/>
  <c r="J3040" i="5" s="1"/>
  <c r="G3040" i="5"/>
  <c r="H3040" i="5"/>
  <c r="A3041" i="5"/>
  <c r="B3041" i="5"/>
  <c r="D3041" i="5"/>
  <c r="E3041" i="5" s="1"/>
  <c r="F3041" i="5"/>
  <c r="J3041" i="5" s="1"/>
  <c r="G3041" i="5"/>
  <c r="H3041" i="5"/>
  <c r="A3042" i="5"/>
  <c r="B3042" i="5"/>
  <c r="D3042" i="5"/>
  <c r="E3042" i="5" s="1"/>
  <c r="F3042" i="5"/>
  <c r="J3042" i="5" s="1"/>
  <c r="G3042" i="5"/>
  <c r="H3042" i="5"/>
  <c r="A3043" i="5"/>
  <c r="B3043" i="5"/>
  <c r="D3043" i="5"/>
  <c r="E3043" i="5" s="1"/>
  <c r="F3043" i="5"/>
  <c r="J3043" i="5" s="1"/>
  <c r="G3043" i="5"/>
  <c r="H3043" i="5"/>
  <c r="A3044" i="5"/>
  <c r="B3044" i="5"/>
  <c r="D3044" i="5"/>
  <c r="E3044" i="5" s="1"/>
  <c r="F3044" i="5"/>
  <c r="J3044" i="5" s="1"/>
  <c r="G3044" i="5"/>
  <c r="H3044" i="5"/>
  <c r="A3045" i="5"/>
  <c r="B3045" i="5"/>
  <c r="D3045" i="5"/>
  <c r="E3045" i="5" s="1"/>
  <c r="F3045" i="5"/>
  <c r="J3045" i="5" s="1"/>
  <c r="G3045" i="5"/>
  <c r="H3045" i="5"/>
  <c r="A3046" i="5"/>
  <c r="B3046" i="5"/>
  <c r="D3046" i="5"/>
  <c r="E3046" i="5" s="1"/>
  <c r="F3046" i="5"/>
  <c r="J3046" i="5" s="1"/>
  <c r="G3046" i="5"/>
  <c r="H3046" i="5"/>
  <c r="A3047" i="5"/>
  <c r="B3047" i="5"/>
  <c r="D3047" i="5"/>
  <c r="E3047" i="5" s="1"/>
  <c r="F3047" i="5"/>
  <c r="J3047" i="5" s="1"/>
  <c r="G3047" i="5"/>
  <c r="H3047" i="5"/>
  <c r="A3048" i="5"/>
  <c r="B3048" i="5"/>
  <c r="D3048" i="5"/>
  <c r="E3048" i="5" s="1"/>
  <c r="F3048" i="5"/>
  <c r="J3048" i="5" s="1"/>
  <c r="G3048" i="5"/>
  <c r="H3048" i="5"/>
  <c r="A3049" i="5"/>
  <c r="B3049" i="5"/>
  <c r="D3049" i="5"/>
  <c r="E3049" i="5" s="1"/>
  <c r="F3049" i="5"/>
  <c r="J3049" i="5" s="1"/>
  <c r="G3049" i="5"/>
  <c r="H3049" i="5"/>
  <c r="A3050" i="5"/>
  <c r="B3050" i="5"/>
  <c r="D3050" i="5"/>
  <c r="E3050" i="5" s="1"/>
  <c r="F3050" i="5"/>
  <c r="J3050" i="5" s="1"/>
  <c r="G3050" i="5"/>
  <c r="H3050" i="5"/>
  <c r="A3051" i="5"/>
  <c r="B3051" i="5"/>
  <c r="D3051" i="5"/>
  <c r="E3051" i="5" s="1"/>
  <c r="F3051" i="5"/>
  <c r="J3051" i="5" s="1"/>
  <c r="G3051" i="5"/>
  <c r="H3051" i="5"/>
  <c r="A3052" i="5"/>
  <c r="B3052" i="5"/>
  <c r="D3052" i="5"/>
  <c r="E3052" i="5" s="1"/>
  <c r="F3052" i="5"/>
  <c r="J3052" i="5" s="1"/>
  <c r="G3052" i="5"/>
  <c r="H3052" i="5"/>
  <c r="A3053" i="5"/>
  <c r="B3053" i="5"/>
  <c r="D3053" i="5"/>
  <c r="E3053" i="5" s="1"/>
  <c r="F3053" i="5"/>
  <c r="J3053" i="5" s="1"/>
  <c r="G3053" i="5"/>
  <c r="H3053" i="5"/>
  <c r="A3054" i="5"/>
  <c r="B3054" i="5"/>
  <c r="D3054" i="5"/>
  <c r="E3054" i="5" s="1"/>
  <c r="F3054" i="5"/>
  <c r="J3054" i="5" s="1"/>
  <c r="G3054" i="5"/>
  <c r="H3054" i="5"/>
  <c r="A3055" i="5"/>
  <c r="B3055" i="5"/>
  <c r="D3055" i="5"/>
  <c r="E3055" i="5" s="1"/>
  <c r="F3055" i="5"/>
  <c r="J3055" i="5" s="1"/>
  <c r="G3055" i="5"/>
  <c r="H3055" i="5"/>
  <c r="A3056" i="5"/>
  <c r="B3056" i="5"/>
  <c r="D3056" i="5"/>
  <c r="E3056" i="5" s="1"/>
  <c r="F3056" i="5"/>
  <c r="J3056" i="5" s="1"/>
  <c r="G3056" i="5"/>
  <c r="H3056" i="5"/>
  <c r="A3057" i="5"/>
  <c r="B3057" i="5"/>
  <c r="D3057" i="5"/>
  <c r="E3057" i="5" s="1"/>
  <c r="F3057" i="5"/>
  <c r="J3057" i="5" s="1"/>
  <c r="G3057" i="5"/>
  <c r="H3057" i="5"/>
  <c r="A3058" i="5"/>
  <c r="B3058" i="5"/>
  <c r="D3058" i="5"/>
  <c r="E3058" i="5" s="1"/>
  <c r="F3058" i="5"/>
  <c r="J3058" i="5" s="1"/>
  <c r="G3058" i="5"/>
  <c r="H3058" i="5"/>
  <c r="A3059" i="5"/>
  <c r="B3059" i="5"/>
  <c r="D3059" i="5"/>
  <c r="E3059" i="5" s="1"/>
  <c r="F3059" i="5"/>
  <c r="J3059" i="5" s="1"/>
  <c r="G3059" i="5"/>
  <c r="H3059" i="5"/>
  <c r="A3060" i="5"/>
  <c r="B3060" i="5"/>
  <c r="D3060" i="5"/>
  <c r="E3060" i="5" s="1"/>
  <c r="F3060" i="5"/>
  <c r="J3060" i="5" s="1"/>
  <c r="G3060" i="5"/>
  <c r="H3060" i="5"/>
  <c r="A3061" i="5"/>
  <c r="B3061" i="5"/>
  <c r="D3061" i="5"/>
  <c r="E3061" i="5" s="1"/>
  <c r="F3061" i="5"/>
  <c r="J3061" i="5" s="1"/>
  <c r="G3061" i="5"/>
  <c r="H3061" i="5"/>
  <c r="A3062" i="5"/>
  <c r="B3062" i="5"/>
  <c r="D3062" i="5"/>
  <c r="E3062" i="5" s="1"/>
  <c r="F3062" i="5"/>
  <c r="J3062" i="5" s="1"/>
  <c r="G3062" i="5"/>
  <c r="H3062" i="5"/>
  <c r="A3063" i="5"/>
  <c r="B3063" i="5"/>
  <c r="D3063" i="5"/>
  <c r="E3063" i="5" s="1"/>
  <c r="F3063" i="5"/>
  <c r="J3063" i="5" s="1"/>
  <c r="G3063" i="5"/>
  <c r="H3063" i="5"/>
  <c r="A3064" i="5"/>
  <c r="B3064" i="5"/>
  <c r="D3064" i="5"/>
  <c r="E3064" i="5" s="1"/>
  <c r="F3064" i="5"/>
  <c r="J3064" i="5" s="1"/>
  <c r="G3064" i="5"/>
  <c r="H3064" i="5"/>
  <c r="A3065" i="5"/>
  <c r="B3065" i="5"/>
  <c r="D3065" i="5"/>
  <c r="E3065" i="5" s="1"/>
  <c r="F3065" i="5"/>
  <c r="J3065" i="5" s="1"/>
  <c r="G3065" i="5"/>
  <c r="H3065" i="5"/>
  <c r="A3066" i="5"/>
  <c r="B3066" i="5"/>
  <c r="D3066" i="5"/>
  <c r="E3066" i="5" s="1"/>
  <c r="F3066" i="5"/>
  <c r="J3066" i="5" s="1"/>
  <c r="G3066" i="5"/>
  <c r="H3066" i="5"/>
  <c r="A3067" i="5"/>
  <c r="B3067" i="5"/>
  <c r="D3067" i="5"/>
  <c r="E3067" i="5" s="1"/>
  <c r="F3067" i="5"/>
  <c r="J3067" i="5" s="1"/>
  <c r="G3067" i="5"/>
  <c r="H3067" i="5"/>
  <c r="A3068" i="5"/>
  <c r="B3068" i="5"/>
  <c r="D3068" i="5"/>
  <c r="E3068" i="5" s="1"/>
  <c r="F3068" i="5"/>
  <c r="J3068" i="5" s="1"/>
  <c r="G3068" i="5"/>
  <c r="H3068" i="5"/>
  <c r="A3069" i="5"/>
  <c r="B3069" i="5"/>
  <c r="D3069" i="5"/>
  <c r="E3069" i="5" s="1"/>
  <c r="F3069" i="5"/>
  <c r="J3069" i="5" s="1"/>
  <c r="G3069" i="5"/>
  <c r="H3069" i="5"/>
  <c r="A3070" i="5"/>
  <c r="B3070" i="5"/>
  <c r="D3070" i="5"/>
  <c r="E3070" i="5" s="1"/>
  <c r="F3070" i="5"/>
  <c r="J3070" i="5" s="1"/>
  <c r="G3070" i="5"/>
  <c r="H3070" i="5"/>
  <c r="A3071" i="5"/>
  <c r="B3071" i="5"/>
  <c r="D3071" i="5"/>
  <c r="E3071" i="5" s="1"/>
  <c r="F3071" i="5"/>
  <c r="J3071" i="5" s="1"/>
  <c r="G3071" i="5"/>
  <c r="H3071" i="5"/>
  <c r="A3072" i="5"/>
  <c r="B3072" i="5"/>
  <c r="D3072" i="5"/>
  <c r="E3072" i="5" s="1"/>
  <c r="F3072" i="5"/>
  <c r="J3072" i="5" s="1"/>
  <c r="G3072" i="5"/>
  <c r="H3072" i="5"/>
  <c r="A3073" i="5"/>
  <c r="B3073" i="5"/>
  <c r="D3073" i="5"/>
  <c r="E3073" i="5" s="1"/>
  <c r="F3073" i="5"/>
  <c r="J3073" i="5" s="1"/>
  <c r="G3073" i="5"/>
  <c r="H3073" i="5"/>
  <c r="A3074" i="5"/>
  <c r="B3074" i="5"/>
  <c r="D3074" i="5"/>
  <c r="E3074" i="5" s="1"/>
  <c r="F3074" i="5"/>
  <c r="J3074" i="5" s="1"/>
  <c r="G3074" i="5"/>
  <c r="H3074" i="5"/>
  <c r="A3075" i="5"/>
  <c r="B3075" i="5"/>
  <c r="D3075" i="5"/>
  <c r="E3075" i="5" s="1"/>
  <c r="F3075" i="5"/>
  <c r="J3075" i="5" s="1"/>
  <c r="G3075" i="5"/>
  <c r="H3075" i="5"/>
  <c r="A3076" i="5"/>
  <c r="B3076" i="5"/>
  <c r="D3076" i="5"/>
  <c r="E3076" i="5" s="1"/>
  <c r="F3076" i="5"/>
  <c r="J3076" i="5" s="1"/>
  <c r="G3076" i="5"/>
  <c r="H3076" i="5"/>
  <c r="A3077" i="5"/>
  <c r="B3077" i="5"/>
  <c r="D3077" i="5"/>
  <c r="E3077" i="5" s="1"/>
  <c r="F3077" i="5"/>
  <c r="J3077" i="5" s="1"/>
  <c r="G3077" i="5"/>
  <c r="H3077" i="5"/>
  <c r="A3078" i="5"/>
  <c r="B3078" i="5"/>
  <c r="D3078" i="5"/>
  <c r="E3078" i="5" s="1"/>
  <c r="F3078" i="5"/>
  <c r="J3078" i="5" s="1"/>
  <c r="G3078" i="5"/>
  <c r="H3078" i="5"/>
  <c r="A3079" i="5"/>
  <c r="B3079" i="5"/>
  <c r="D3079" i="5"/>
  <c r="E3079" i="5" s="1"/>
  <c r="F3079" i="5"/>
  <c r="J3079" i="5" s="1"/>
  <c r="G3079" i="5"/>
  <c r="H3079" i="5"/>
  <c r="A3080" i="5"/>
  <c r="B3080" i="5"/>
  <c r="D3080" i="5"/>
  <c r="E3080" i="5" s="1"/>
  <c r="F3080" i="5"/>
  <c r="J3080" i="5" s="1"/>
  <c r="G3080" i="5"/>
  <c r="H3080" i="5"/>
  <c r="A3081" i="5"/>
  <c r="B3081" i="5"/>
  <c r="D3081" i="5"/>
  <c r="E3081" i="5" s="1"/>
  <c r="F3081" i="5"/>
  <c r="J3081" i="5" s="1"/>
  <c r="G3081" i="5"/>
  <c r="H3081" i="5"/>
  <c r="A3082" i="5"/>
  <c r="B3082" i="5"/>
  <c r="D3082" i="5"/>
  <c r="E3082" i="5" s="1"/>
  <c r="F3082" i="5"/>
  <c r="J3082" i="5" s="1"/>
  <c r="G3082" i="5"/>
  <c r="H3082" i="5"/>
  <c r="A3083" i="5"/>
  <c r="B3083" i="5"/>
  <c r="D3083" i="5"/>
  <c r="E3083" i="5" s="1"/>
  <c r="F3083" i="5"/>
  <c r="J3083" i="5" s="1"/>
  <c r="G3083" i="5"/>
  <c r="H3083" i="5"/>
  <c r="A3084" i="5"/>
  <c r="B3084" i="5"/>
  <c r="D3084" i="5"/>
  <c r="E3084" i="5" s="1"/>
  <c r="F3084" i="5"/>
  <c r="J3084" i="5" s="1"/>
  <c r="G3084" i="5"/>
  <c r="H3084" i="5"/>
  <c r="A3085" i="5"/>
  <c r="B3085" i="5"/>
  <c r="D3085" i="5"/>
  <c r="E3085" i="5" s="1"/>
  <c r="F3085" i="5"/>
  <c r="J3085" i="5" s="1"/>
  <c r="G3085" i="5"/>
  <c r="H3085" i="5"/>
  <c r="A3086" i="5"/>
  <c r="B3086" i="5"/>
  <c r="D3086" i="5"/>
  <c r="E3086" i="5" s="1"/>
  <c r="F3086" i="5"/>
  <c r="J3086" i="5" s="1"/>
  <c r="G3086" i="5"/>
  <c r="H3086" i="5"/>
  <c r="A3087" i="5"/>
  <c r="B3087" i="5"/>
  <c r="D3087" i="5"/>
  <c r="E3087" i="5" s="1"/>
  <c r="F3087" i="5"/>
  <c r="J3087" i="5" s="1"/>
  <c r="G3087" i="5"/>
  <c r="H3087" i="5"/>
  <c r="A3088" i="5"/>
  <c r="B3088" i="5"/>
  <c r="D3088" i="5"/>
  <c r="E3088" i="5" s="1"/>
  <c r="F3088" i="5"/>
  <c r="J3088" i="5" s="1"/>
  <c r="G3088" i="5"/>
  <c r="H3088" i="5"/>
  <c r="A3089" i="5"/>
  <c r="B3089" i="5"/>
  <c r="D3089" i="5"/>
  <c r="E3089" i="5" s="1"/>
  <c r="F3089" i="5"/>
  <c r="J3089" i="5" s="1"/>
  <c r="G3089" i="5"/>
  <c r="H3089" i="5"/>
  <c r="A3090" i="5"/>
  <c r="B3090" i="5"/>
  <c r="D3090" i="5"/>
  <c r="E3090" i="5" s="1"/>
  <c r="F3090" i="5"/>
  <c r="J3090" i="5" s="1"/>
  <c r="G3090" i="5"/>
  <c r="H3090" i="5"/>
  <c r="A3091" i="5"/>
  <c r="B3091" i="5"/>
  <c r="D3091" i="5"/>
  <c r="E3091" i="5" s="1"/>
  <c r="F3091" i="5"/>
  <c r="J3091" i="5" s="1"/>
  <c r="G3091" i="5"/>
  <c r="H3091" i="5"/>
  <c r="A3092" i="5"/>
  <c r="B3092" i="5"/>
  <c r="D3092" i="5"/>
  <c r="E3092" i="5" s="1"/>
  <c r="F3092" i="5"/>
  <c r="J3092" i="5" s="1"/>
  <c r="G3092" i="5"/>
  <c r="H3092" i="5"/>
  <c r="A3093" i="5"/>
  <c r="B3093" i="5"/>
  <c r="D3093" i="5"/>
  <c r="E3093" i="5" s="1"/>
  <c r="F3093" i="5"/>
  <c r="J3093" i="5" s="1"/>
  <c r="G3093" i="5"/>
  <c r="H3093" i="5"/>
  <c r="A3094" i="5"/>
  <c r="B3094" i="5"/>
  <c r="D3094" i="5"/>
  <c r="E3094" i="5" s="1"/>
  <c r="F3094" i="5"/>
  <c r="J3094" i="5" s="1"/>
  <c r="G3094" i="5"/>
  <c r="H3094" i="5"/>
  <c r="A3095" i="5"/>
  <c r="B3095" i="5"/>
  <c r="D3095" i="5"/>
  <c r="E3095" i="5" s="1"/>
  <c r="F3095" i="5"/>
  <c r="J3095" i="5" s="1"/>
  <c r="G3095" i="5"/>
  <c r="H3095" i="5"/>
  <c r="A3096" i="5"/>
  <c r="B3096" i="5"/>
  <c r="D3096" i="5"/>
  <c r="E3096" i="5" s="1"/>
  <c r="F3096" i="5"/>
  <c r="J3096" i="5" s="1"/>
  <c r="G3096" i="5"/>
  <c r="H3096" i="5"/>
  <c r="A3097" i="5"/>
  <c r="B3097" i="5"/>
  <c r="D3097" i="5"/>
  <c r="E3097" i="5" s="1"/>
  <c r="F3097" i="5"/>
  <c r="J3097" i="5" s="1"/>
  <c r="G3097" i="5"/>
  <c r="H3097" i="5"/>
  <c r="A3098" i="5"/>
  <c r="B3098" i="5"/>
  <c r="D3098" i="5"/>
  <c r="E3098" i="5" s="1"/>
  <c r="F3098" i="5"/>
  <c r="J3098" i="5" s="1"/>
  <c r="G3098" i="5"/>
  <c r="H3098" i="5"/>
  <c r="A3099" i="5"/>
  <c r="B3099" i="5"/>
  <c r="D3099" i="5"/>
  <c r="E3099" i="5" s="1"/>
  <c r="F3099" i="5"/>
  <c r="J3099" i="5" s="1"/>
  <c r="G3099" i="5"/>
  <c r="H3099" i="5"/>
  <c r="A3100" i="5"/>
  <c r="B3100" i="5"/>
  <c r="D3100" i="5"/>
  <c r="E3100" i="5" s="1"/>
  <c r="F3100" i="5"/>
  <c r="J3100" i="5" s="1"/>
  <c r="G3100" i="5"/>
  <c r="H3100" i="5"/>
  <c r="A3101" i="5"/>
  <c r="B3101" i="5"/>
  <c r="D3101" i="5"/>
  <c r="E3101" i="5" s="1"/>
  <c r="F3101" i="5"/>
  <c r="J3101" i="5" s="1"/>
  <c r="G3101" i="5"/>
  <c r="H3101" i="5"/>
  <c r="A3102" i="5"/>
  <c r="B3102" i="5"/>
  <c r="D3102" i="5"/>
  <c r="E3102" i="5" s="1"/>
  <c r="F3102" i="5"/>
  <c r="J3102" i="5" s="1"/>
  <c r="G3102" i="5"/>
  <c r="H3102" i="5"/>
  <c r="A3103" i="5"/>
  <c r="B3103" i="5"/>
  <c r="D3103" i="5"/>
  <c r="E3103" i="5" s="1"/>
  <c r="F3103" i="5"/>
  <c r="J3103" i="5" s="1"/>
  <c r="G3103" i="5"/>
  <c r="H3103" i="5"/>
  <c r="A3104" i="5"/>
  <c r="B3104" i="5"/>
  <c r="D3104" i="5"/>
  <c r="E3104" i="5" s="1"/>
  <c r="F3104" i="5"/>
  <c r="J3104" i="5" s="1"/>
  <c r="G3104" i="5"/>
  <c r="H3104" i="5"/>
  <c r="A3105" i="5"/>
  <c r="B3105" i="5"/>
  <c r="D3105" i="5"/>
  <c r="E3105" i="5" s="1"/>
  <c r="F3105" i="5"/>
  <c r="J3105" i="5" s="1"/>
  <c r="G3105" i="5"/>
  <c r="H3105" i="5"/>
  <c r="A3106" i="5"/>
  <c r="B3106" i="5"/>
  <c r="D3106" i="5"/>
  <c r="E3106" i="5" s="1"/>
  <c r="F3106" i="5"/>
  <c r="J3106" i="5" s="1"/>
  <c r="G3106" i="5"/>
  <c r="H3106" i="5"/>
  <c r="A3107" i="5"/>
  <c r="B3107" i="5"/>
  <c r="D3107" i="5"/>
  <c r="E3107" i="5" s="1"/>
  <c r="F3107" i="5"/>
  <c r="J3107" i="5" s="1"/>
  <c r="G3107" i="5"/>
  <c r="H3107" i="5"/>
  <c r="A3108" i="5"/>
  <c r="B3108" i="5"/>
  <c r="D3108" i="5"/>
  <c r="E3108" i="5" s="1"/>
  <c r="F3108" i="5"/>
  <c r="J3108" i="5" s="1"/>
  <c r="G3108" i="5"/>
  <c r="H3108" i="5"/>
  <c r="A3109" i="5"/>
  <c r="B3109" i="5"/>
  <c r="D3109" i="5"/>
  <c r="E3109" i="5" s="1"/>
  <c r="F3109" i="5"/>
  <c r="J3109" i="5" s="1"/>
  <c r="G3109" i="5"/>
  <c r="H3109" i="5"/>
  <c r="A3110" i="5"/>
  <c r="B3110" i="5"/>
  <c r="D3110" i="5"/>
  <c r="E3110" i="5" s="1"/>
  <c r="F3110" i="5"/>
  <c r="J3110" i="5" s="1"/>
  <c r="G3110" i="5"/>
  <c r="H3110" i="5"/>
  <c r="A3111" i="5"/>
  <c r="B3111" i="5"/>
  <c r="D3111" i="5"/>
  <c r="E3111" i="5" s="1"/>
  <c r="F3111" i="5"/>
  <c r="J3111" i="5" s="1"/>
  <c r="G3111" i="5"/>
  <c r="H3111" i="5"/>
  <c r="A3112" i="5"/>
  <c r="B3112" i="5"/>
  <c r="D3112" i="5"/>
  <c r="E3112" i="5" s="1"/>
  <c r="F3112" i="5"/>
  <c r="J3112" i="5" s="1"/>
  <c r="G3112" i="5"/>
  <c r="H3112" i="5"/>
  <c r="A3113" i="5"/>
  <c r="B3113" i="5"/>
  <c r="D3113" i="5"/>
  <c r="E3113" i="5" s="1"/>
  <c r="F3113" i="5"/>
  <c r="J3113" i="5" s="1"/>
  <c r="G3113" i="5"/>
  <c r="H3113" i="5"/>
  <c r="A3114" i="5"/>
  <c r="B3114" i="5"/>
  <c r="D3114" i="5"/>
  <c r="E3114" i="5" s="1"/>
  <c r="F3114" i="5"/>
  <c r="J3114" i="5" s="1"/>
  <c r="G3114" i="5"/>
  <c r="H3114" i="5"/>
  <c r="A3115" i="5"/>
  <c r="B3115" i="5"/>
  <c r="D3115" i="5"/>
  <c r="E3115" i="5" s="1"/>
  <c r="F3115" i="5"/>
  <c r="J3115" i="5" s="1"/>
  <c r="G3115" i="5"/>
  <c r="H3115" i="5"/>
  <c r="A3116" i="5"/>
  <c r="B3116" i="5"/>
  <c r="D3116" i="5"/>
  <c r="E3116" i="5" s="1"/>
  <c r="F3116" i="5"/>
  <c r="J3116" i="5" s="1"/>
  <c r="G3116" i="5"/>
  <c r="H3116" i="5"/>
  <c r="A3117" i="5"/>
  <c r="B3117" i="5"/>
  <c r="D3117" i="5"/>
  <c r="E3117" i="5" s="1"/>
  <c r="F3117" i="5"/>
  <c r="J3117" i="5" s="1"/>
  <c r="G3117" i="5"/>
  <c r="H3117" i="5"/>
  <c r="A3118" i="5"/>
  <c r="B3118" i="5"/>
  <c r="D3118" i="5"/>
  <c r="E3118" i="5" s="1"/>
  <c r="F3118" i="5"/>
  <c r="J3118" i="5" s="1"/>
  <c r="G3118" i="5"/>
  <c r="H3118" i="5"/>
  <c r="A3119" i="5"/>
  <c r="B3119" i="5"/>
  <c r="D3119" i="5"/>
  <c r="E3119" i="5" s="1"/>
  <c r="F3119" i="5"/>
  <c r="J3119" i="5" s="1"/>
  <c r="G3119" i="5"/>
  <c r="H3119" i="5"/>
  <c r="A3120" i="5"/>
  <c r="B3120" i="5"/>
  <c r="D3120" i="5"/>
  <c r="E3120" i="5" s="1"/>
  <c r="F3120" i="5"/>
  <c r="J3120" i="5" s="1"/>
  <c r="G3120" i="5"/>
  <c r="H3120" i="5"/>
  <c r="A3121" i="5"/>
  <c r="B3121" i="5"/>
  <c r="D3121" i="5"/>
  <c r="E3121" i="5" s="1"/>
  <c r="F3121" i="5"/>
  <c r="J3121" i="5" s="1"/>
  <c r="G3121" i="5"/>
  <c r="H3121" i="5"/>
  <c r="A3122" i="5"/>
  <c r="B3122" i="5"/>
  <c r="D3122" i="5"/>
  <c r="E3122" i="5" s="1"/>
  <c r="F3122" i="5"/>
  <c r="J3122" i="5" s="1"/>
  <c r="G3122" i="5"/>
  <c r="H3122" i="5"/>
  <c r="A3123" i="5"/>
  <c r="B3123" i="5"/>
  <c r="D3123" i="5"/>
  <c r="E3123" i="5" s="1"/>
  <c r="F3123" i="5"/>
  <c r="J3123" i="5" s="1"/>
  <c r="G3123" i="5"/>
  <c r="H3123" i="5"/>
  <c r="A3124" i="5"/>
  <c r="B3124" i="5"/>
  <c r="D3124" i="5"/>
  <c r="E3124" i="5" s="1"/>
  <c r="F3124" i="5"/>
  <c r="J3124" i="5" s="1"/>
  <c r="G3124" i="5"/>
  <c r="H3124" i="5"/>
  <c r="A3125" i="5"/>
  <c r="B3125" i="5"/>
  <c r="D3125" i="5"/>
  <c r="E3125" i="5" s="1"/>
  <c r="F3125" i="5"/>
  <c r="J3125" i="5" s="1"/>
  <c r="G3125" i="5"/>
  <c r="H3125" i="5"/>
  <c r="A3126" i="5"/>
  <c r="B3126" i="5"/>
  <c r="D3126" i="5"/>
  <c r="E3126" i="5" s="1"/>
  <c r="F3126" i="5"/>
  <c r="J3126" i="5" s="1"/>
  <c r="G3126" i="5"/>
  <c r="H3126" i="5"/>
  <c r="A3127" i="5"/>
  <c r="B3127" i="5"/>
  <c r="D3127" i="5"/>
  <c r="E3127" i="5" s="1"/>
  <c r="F3127" i="5"/>
  <c r="J3127" i="5" s="1"/>
  <c r="G3127" i="5"/>
  <c r="H3127" i="5"/>
  <c r="A3128" i="5"/>
  <c r="B3128" i="5"/>
  <c r="D3128" i="5"/>
  <c r="E3128" i="5" s="1"/>
  <c r="F3128" i="5"/>
  <c r="J3128" i="5" s="1"/>
  <c r="G3128" i="5"/>
  <c r="H3128" i="5"/>
  <c r="A3129" i="5"/>
  <c r="B3129" i="5"/>
  <c r="D3129" i="5"/>
  <c r="E3129" i="5" s="1"/>
  <c r="F3129" i="5"/>
  <c r="J3129" i="5" s="1"/>
  <c r="G3129" i="5"/>
  <c r="H3129" i="5"/>
  <c r="A3130" i="5"/>
  <c r="B3130" i="5"/>
  <c r="D3130" i="5"/>
  <c r="E3130" i="5" s="1"/>
  <c r="F3130" i="5"/>
  <c r="J3130" i="5" s="1"/>
  <c r="G3130" i="5"/>
  <c r="H3130" i="5"/>
  <c r="A3131" i="5"/>
  <c r="B3131" i="5"/>
  <c r="D3131" i="5"/>
  <c r="E3131" i="5" s="1"/>
  <c r="F3131" i="5"/>
  <c r="J3131" i="5" s="1"/>
  <c r="G3131" i="5"/>
  <c r="H3131" i="5"/>
  <c r="A3132" i="5"/>
  <c r="B3132" i="5"/>
  <c r="D3132" i="5"/>
  <c r="E3132" i="5" s="1"/>
  <c r="F3132" i="5"/>
  <c r="J3132" i="5" s="1"/>
  <c r="G3132" i="5"/>
  <c r="H3132" i="5"/>
  <c r="A3133" i="5"/>
  <c r="B3133" i="5"/>
  <c r="D3133" i="5"/>
  <c r="E3133" i="5" s="1"/>
  <c r="F3133" i="5"/>
  <c r="J3133" i="5" s="1"/>
  <c r="G3133" i="5"/>
  <c r="H3133" i="5"/>
  <c r="A3134" i="5"/>
  <c r="B3134" i="5"/>
  <c r="D3134" i="5"/>
  <c r="E3134" i="5" s="1"/>
  <c r="F3134" i="5"/>
  <c r="J3134" i="5" s="1"/>
  <c r="G3134" i="5"/>
  <c r="H3134" i="5"/>
  <c r="A3135" i="5"/>
  <c r="B3135" i="5"/>
  <c r="D3135" i="5"/>
  <c r="E3135" i="5" s="1"/>
  <c r="F3135" i="5"/>
  <c r="J3135" i="5" s="1"/>
  <c r="G3135" i="5"/>
  <c r="H3135" i="5"/>
  <c r="A3136" i="5"/>
  <c r="B3136" i="5"/>
  <c r="D3136" i="5"/>
  <c r="E3136" i="5" s="1"/>
  <c r="F3136" i="5"/>
  <c r="J3136" i="5" s="1"/>
  <c r="G3136" i="5"/>
  <c r="H3136" i="5"/>
  <c r="A3137" i="5"/>
  <c r="B3137" i="5"/>
  <c r="D3137" i="5"/>
  <c r="E3137" i="5" s="1"/>
  <c r="F3137" i="5"/>
  <c r="J3137" i="5" s="1"/>
  <c r="G3137" i="5"/>
  <c r="H3137" i="5"/>
  <c r="A3138" i="5"/>
  <c r="B3138" i="5"/>
  <c r="D3138" i="5"/>
  <c r="E3138" i="5" s="1"/>
  <c r="F3138" i="5"/>
  <c r="J3138" i="5" s="1"/>
  <c r="G3138" i="5"/>
  <c r="H3138" i="5"/>
  <c r="A3139" i="5"/>
  <c r="B3139" i="5"/>
  <c r="D3139" i="5"/>
  <c r="E3139" i="5" s="1"/>
  <c r="F3139" i="5"/>
  <c r="J3139" i="5" s="1"/>
  <c r="G3139" i="5"/>
  <c r="H3139" i="5"/>
  <c r="A3140" i="5"/>
  <c r="B3140" i="5"/>
  <c r="D3140" i="5"/>
  <c r="E3140" i="5" s="1"/>
  <c r="F3140" i="5"/>
  <c r="J3140" i="5" s="1"/>
  <c r="G3140" i="5"/>
  <c r="H3140" i="5"/>
  <c r="A3141" i="5"/>
  <c r="B3141" i="5"/>
  <c r="D3141" i="5"/>
  <c r="E3141" i="5" s="1"/>
  <c r="F3141" i="5"/>
  <c r="J3141" i="5" s="1"/>
  <c r="G3141" i="5"/>
  <c r="H3141" i="5"/>
  <c r="A3142" i="5"/>
  <c r="B3142" i="5"/>
  <c r="D3142" i="5"/>
  <c r="E3142" i="5" s="1"/>
  <c r="F3142" i="5"/>
  <c r="J3142" i="5" s="1"/>
  <c r="G3142" i="5"/>
  <c r="H3142" i="5"/>
  <c r="A3143" i="5"/>
  <c r="B3143" i="5"/>
  <c r="D3143" i="5"/>
  <c r="E3143" i="5" s="1"/>
  <c r="F3143" i="5"/>
  <c r="J3143" i="5" s="1"/>
  <c r="G3143" i="5"/>
  <c r="H3143" i="5"/>
  <c r="A3144" i="5"/>
  <c r="B3144" i="5"/>
  <c r="D3144" i="5"/>
  <c r="E3144" i="5" s="1"/>
  <c r="F3144" i="5"/>
  <c r="J3144" i="5" s="1"/>
  <c r="G3144" i="5"/>
  <c r="H3144" i="5"/>
  <c r="A3145" i="5"/>
  <c r="B3145" i="5"/>
  <c r="D3145" i="5"/>
  <c r="E3145" i="5" s="1"/>
  <c r="F3145" i="5"/>
  <c r="J3145" i="5" s="1"/>
  <c r="G3145" i="5"/>
  <c r="H3145" i="5"/>
  <c r="A3146" i="5"/>
  <c r="B3146" i="5"/>
  <c r="D3146" i="5"/>
  <c r="E3146" i="5" s="1"/>
  <c r="F3146" i="5"/>
  <c r="J3146" i="5" s="1"/>
  <c r="G3146" i="5"/>
  <c r="H3146" i="5"/>
  <c r="A3147" i="5"/>
  <c r="B3147" i="5"/>
  <c r="D3147" i="5"/>
  <c r="E3147" i="5" s="1"/>
  <c r="F3147" i="5"/>
  <c r="J3147" i="5" s="1"/>
  <c r="G3147" i="5"/>
  <c r="H3147" i="5"/>
  <c r="A3148" i="5"/>
  <c r="B3148" i="5"/>
  <c r="D3148" i="5"/>
  <c r="E3148" i="5" s="1"/>
  <c r="F3148" i="5"/>
  <c r="J3148" i="5" s="1"/>
  <c r="G3148" i="5"/>
  <c r="H3148" i="5"/>
  <c r="A3149" i="5"/>
  <c r="B3149" i="5"/>
  <c r="D3149" i="5"/>
  <c r="E3149" i="5" s="1"/>
  <c r="F3149" i="5"/>
  <c r="J3149" i="5" s="1"/>
  <c r="G3149" i="5"/>
  <c r="H3149" i="5"/>
  <c r="A3150" i="5"/>
  <c r="B3150" i="5"/>
  <c r="D3150" i="5"/>
  <c r="E3150" i="5" s="1"/>
  <c r="F3150" i="5"/>
  <c r="J3150" i="5" s="1"/>
  <c r="G3150" i="5"/>
  <c r="H3150" i="5"/>
  <c r="A3151" i="5"/>
  <c r="B3151" i="5"/>
  <c r="D3151" i="5"/>
  <c r="E3151" i="5" s="1"/>
  <c r="F3151" i="5"/>
  <c r="J3151" i="5" s="1"/>
  <c r="G3151" i="5"/>
  <c r="H3151" i="5"/>
  <c r="A3152" i="5"/>
  <c r="B3152" i="5"/>
  <c r="D3152" i="5"/>
  <c r="E3152" i="5" s="1"/>
  <c r="F3152" i="5"/>
  <c r="J3152" i="5" s="1"/>
  <c r="G3152" i="5"/>
  <c r="H3152" i="5"/>
  <c r="A3153" i="5"/>
  <c r="B3153" i="5"/>
  <c r="D3153" i="5"/>
  <c r="E3153" i="5" s="1"/>
  <c r="F3153" i="5"/>
  <c r="J3153" i="5" s="1"/>
  <c r="G3153" i="5"/>
  <c r="H3153" i="5"/>
  <c r="A3154" i="5"/>
  <c r="B3154" i="5"/>
  <c r="D3154" i="5"/>
  <c r="E3154" i="5" s="1"/>
  <c r="F3154" i="5"/>
  <c r="J3154" i="5" s="1"/>
  <c r="G3154" i="5"/>
  <c r="H3154" i="5"/>
  <c r="A3155" i="5"/>
  <c r="B3155" i="5"/>
  <c r="D3155" i="5"/>
  <c r="E3155" i="5" s="1"/>
  <c r="F3155" i="5"/>
  <c r="J3155" i="5" s="1"/>
  <c r="G3155" i="5"/>
  <c r="H3155" i="5"/>
  <c r="A3156" i="5"/>
  <c r="B3156" i="5"/>
  <c r="D3156" i="5"/>
  <c r="E3156" i="5" s="1"/>
  <c r="F3156" i="5"/>
  <c r="J3156" i="5" s="1"/>
  <c r="G3156" i="5"/>
  <c r="H3156" i="5"/>
  <c r="A3157" i="5"/>
  <c r="B3157" i="5"/>
  <c r="D3157" i="5"/>
  <c r="E3157" i="5" s="1"/>
  <c r="F3157" i="5"/>
  <c r="J3157" i="5" s="1"/>
  <c r="G3157" i="5"/>
  <c r="H3157" i="5"/>
  <c r="A3158" i="5"/>
  <c r="B3158" i="5"/>
  <c r="D3158" i="5"/>
  <c r="E3158" i="5" s="1"/>
  <c r="F3158" i="5"/>
  <c r="J3158" i="5" s="1"/>
  <c r="G3158" i="5"/>
  <c r="H3158" i="5"/>
  <c r="A3159" i="5"/>
  <c r="B3159" i="5"/>
  <c r="D3159" i="5"/>
  <c r="E3159" i="5" s="1"/>
  <c r="F3159" i="5"/>
  <c r="J3159" i="5" s="1"/>
  <c r="G3159" i="5"/>
  <c r="H3159" i="5"/>
  <c r="A3160" i="5"/>
  <c r="B3160" i="5"/>
  <c r="D3160" i="5"/>
  <c r="E3160" i="5" s="1"/>
  <c r="F3160" i="5"/>
  <c r="J3160" i="5" s="1"/>
  <c r="G3160" i="5"/>
  <c r="H3160" i="5"/>
  <c r="A3161" i="5"/>
  <c r="B3161" i="5"/>
  <c r="D3161" i="5"/>
  <c r="E3161" i="5" s="1"/>
  <c r="F3161" i="5"/>
  <c r="J3161" i="5" s="1"/>
  <c r="G3161" i="5"/>
  <c r="H3161" i="5"/>
  <c r="A3162" i="5"/>
  <c r="B3162" i="5"/>
  <c r="D3162" i="5"/>
  <c r="E3162" i="5" s="1"/>
  <c r="F3162" i="5"/>
  <c r="J3162" i="5" s="1"/>
  <c r="G3162" i="5"/>
  <c r="H3162" i="5"/>
  <c r="A3163" i="5"/>
  <c r="B3163" i="5"/>
  <c r="D3163" i="5"/>
  <c r="E3163" i="5" s="1"/>
  <c r="F3163" i="5"/>
  <c r="J3163" i="5" s="1"/>
  <c r="G3163" i="5"/>
  <c r="H3163" i="5"/>
  <c r="A3164" i="5"/>
  <c r="B3164" i="5"/>
  <c r="D3164" i="5"/>
  <c r="E3164" i="5" s="1"/>
  <c r="F3164" i="5"/>
  <c r="J3164" i="5" s="1"/>
  <c r="G3164" i="5"/>
  <c r="H3164" i="5"/>
  <c r="A3165" i="5"/>
  <c r="B3165" i="5"/>
  <c r="D3165" i="5"/>
  <c r="E3165" i="5" s="1"/>
  <c r="F3165" i="5"/>
  <c r="J3165" i="5" s="1"/>
  <c r="G3165" i="5"/>
  <c r="H3165" i="5"/>
  <c r="A3166" i="5"/>
  <c r="B3166" i="5"/>
  <c r="D3166" i="5"/>
  <c r="E3166" i="5" s="1"/>
  <c r="F3166" i="5"/>
  <c r="J3166" i="5" s="1"/>
  <c r="G3166" i="5"/>
  <c r="H3166" i="5"/>
  <c r="A3167" i="5"/>
  <c r="B3167" i="5"/>
  <c r="D3167" i="5"/>
  <c r="E3167" i="5" s="1"/>
  <c r="F3167" i="5"/>
  <c r="J3167" i="5" s="1"/>
  <c r="G3167" i="5"/>
  <c r="H3167" i="5"/>
  <c r="A3168" i="5"/>
  <c r="B3168" i="5"/>
  <c r="D3168" i="5"/>
  <c r="E3168" i="5" s="1"/>
  <c r="F3168" i="5"/>
  <c r="J3168" i="5" s="1"/>
  <c r="G3168" i="5"/>
  <c r="H3168" i="5"/>
  <c r="A3169" i="5"/>
  <c r="B3169" i="5"/>
  <c r="D3169" i="5"/>
  <c r="E3169" i="5" s="1"/>
  <c r="F3169" i="5"/>
  <c r="J3169" i="5" s="1"/>
  <c r="G3169" i="5"/>
  <c r="H3169" i="5"/>
  <c r="A3170" i="5"/>
  <c r="B3170" i="5"/>
  <c r="D3170" i="5"/>
  <c r="E3170" i="5" s="1"/>
  <c r="F3170" i="5"/>
  <c r="J3170" i="5" s="1"/>
  <c r="G3170" i="5"/>
  <c r="H3170" i="5"/>
  <c r="A3171" i="5"/>
  <c r="B3171" i="5"/>
  <c r="D3171" i="5"/>
  <c r="E3171" i="5" s="1"/>
  <c r="F3171" i="5"/>
  <c r="J3171" i="5" s="1"/>
  <c r="G3171" i="5"/>
  <c r="H3171" i="5"/>
  <c r="A3172" i="5"/>
  <c r="B3172" i="5"/>
  <c r="D3172" i="5"/>
  <c r="E3172" i="5" s="1"/>
  <c r="F3172" i="5"/>
  <c r="J3172" i="5" s="1"/>
  <c r="G3172" i="5"/>
  <c r="H3172" i="5"/>
  <c r="A3173" i="5"/>
  <c r="B3173" i="5"/>
  <c r="D3173" i="5"/>
  <c r="E3173" i="5" s="1"/>
  <c r="F3173" i="5"/>
  <c r="J3173" i="5" s="1"/>
  <c r="G3173" i="5"/>
  <c r="H3173" i="5"/>
  <c r="A3174" i="5"/>
  <c r="B3174" i="5"/>
  <c r="D3174" i="5"/>
  <c r="E3174" i="5" s="1"/>
  <c r="F3174" i="5"/>
  <c r="J3174" i="5" s="1"/>
  <c r="G3174" i="5"/>
  <c r="H3174" i="5"/>
  <c r="A3175" i="5"/>
  <c r="B3175" i="5"/>
  <c r="D3175" i="5"/>
  <c r="E3175" i="5" s="1"/>
  <c r="F3175" i="5"/>
  <c r="J3175" i="5" s="1"/>
  <c r="G3175" i="5"/>
  <c r="H3175" i="5"/>
  <c r="A3176" i="5"/>
  <c r="B3176" i="5"/>
  <c r="D3176" i="5"/>
  <c r="E3176" i="5" s="1"/>
  <c r="F3176" i="5"/>
  <c r="J3176" i="5" s="1"/>
  <c r="G3176" i="5"/>
  <c r="H3176" i="5"/>
  <c r="A3177" i="5"/>
  <c r="B3177" i="5"/>
  <c r="D3177" i="5"/>
  <c r="E3177" i="5" s="1"/>
  <c r="F3177" i="5"/>
  <c r="J3177" i="5" s="1"/>
  <c r="G3177" i="5"/>
  <c r="H3177" i="5"/>
  <c r="A3178" i="5"/>
  <c r="B3178" i="5"/>
  <c r="D3178" i="5"/>
  <c r="E3178" i="5" s="1"/>
  <c r="F3178" i="5"/>
  <c r="J3178" i="5" s="1"/>
  <c r="G3178" i="5"/>
  <c r="H3178" i="5"/>
  <c r="A3179" i="5"/>
  <c r="B3179" i="5"/>
  <c r="D3179" i="5"/>
  <c r="E3179" i="5" s="1"/>
  <c r="F3179" i="5"/>
  <c r="J3179" i="5" s="1"/>
  <c r="G3179" i="5"/>
  <c r="H3179" i="5"/>
  <c r="A3180" i="5"/>
  <c r="B3180" i="5"/>
  <c r="D3180" i="5"/>
  <c r="E3180" i="5" s="1"/>
  <c r="F3180" i="5"/>
  <c r="J3180" i="5" s="1"/>
  <c r="G3180" i="5"/>
  <c r="H3180" i="5"/>
  <c r="A3181" i="5"/>
  <c r="B3181" i="5"/>
  <c r="D3181" i="5"/>
  <c r="E3181" i="5" s="1"/>
  <c r="F3181" i="5"/>
  <c r="J3181" i="5" s="1"/>
  <c r="G3181" i="5"/>
  <c r="H3181" i="5"/>
  <c r="A3182" i="5"/>
  <c r="B3182" i="5"/>
  <c r="D3182" i="5"/>
  <c r="E3182" i="5" s="1"/>
  <c r="F3182" i="5"/>
  <c r="J3182" i="5" s="1"/>
  <c r="G3182" i="5"/>
  <c r="H3182" i="5"/>
  <c r="A3183" i="5"/>
  <c r="B3183" i="5"/>
  <c r="D3183" i="5"/>
  <c r="E3183" i="5" s="1"/>
  <c r="F3183" i="5"/>
  <c r="J3183" i="5" s="1"/>
  <c r="G3183" i="5"/>
  <c r="H3183" i="5"/>
  <c r="A3184" i="5"/>
  <c r="B3184" i="5"/>
  <c r="D3184" i="5"/>
  <c r="E3184" i="5" s="1"/>
  <c r="F3184" i="5"/>
  <c r="J3184" i="5" s="1"/>
  <c r="G3184" i="5"/>
  <c r="H3184" i="5"/>
  <c r="A3185" i="5"/>
  <c r="B3185" i="5"/>
  <c r="D3185" i="5"/>
  <c r="E3185" i="5" s="1"/>
  <c r="F3185" i="5"/>
  <c r="J3185" i="5" s="1"/>
  <c r="G3185" i="5"/>
  <c r="H3185" i="5"/>
  <c r="A3186" i="5"/>
  <c r="B3186" i="5"/>
  <c r="D3186" i="5"/>
  <c r="E3186" i="5" s="1"/>
  <c r="F3186" i="5"/>
  <c r="J3186" i="5" s="1"/>
  <c r="G3186" i="5"/>
  <c r="H3186" i="5"/>
  <c r="A3187" i="5"/>
  <c r="B3187" i="5"/>
  <c r="D3187" i="5"/>
  <c r="E3187" i="5" s="1"/>
  <c r="F3187" i="5"/>
  <c r="J3187" i="5" s="1"/>
  <c r="G3187" i="5"/>
  <c r="H3187" i="5"/>
  <c r="A3188" i="5"/>
  <c r="B3188" i="5"/>
  <c r="D3188" i="5"/>
  <c r="E3188" i="5" s="1"/>
  <c r="F3188" i="5"/>
  <c r="J3188" i="5" s="1"/>
  <c r="G3188" i="5"/>
  <c r="H3188" i="5"/>
  <c r="A3189" i="5"/>
  <c r="B3189" i="5"/>
  <c r="D3189" i="5"/>
  <c r="E3189" i="5" s="1"/>
  <c r="F3189" i="5"/>
  <c r="J3189" i="5" s="1"/>
  <c r="G3189" i="5"/>
  <c r="H3189" i="5"/>
  <c r="A3190" i="5"/>
  <c r="B3190" i="5"/>
  <c r="D3190" i="5"/>
  <c r="E3190" i="5" s="1"/>
  <c r="F3190" i="5"/>
  <c r="J3190" i="5" s="1"/>
  <c r="G3190" i="5"/>
  <c r="H3190" i="5"/>
  <c r="A3191" i="5"/>
  <c r="B3191" i="5"/>
  <c r="D3191" i="5"/>
  <c r="E3191" i="5" s="1"/>
  <c r="F3191" i="5"/>
  <c r="J3191" i="5" s="1"/>
  <c r="G3191" i="5"/>
  <c r="H3191" i="5"/>
  <c r="A3192" i="5"/>
  <c r="B3192" i="5"/>
  <c r="D3192" i="5"/>
  <c r="E3192" i="5" s="1"/>
  <c r="F3192" i="5"/>
  <c r="J3192" i="5" s="1"/>
  <c r="G3192" i="5"/>
  <c r="H3192" i="5"/>
  <c r="A3193" i="5"/>
  <c r="B3193" i="5"/>
  <c r="D3193" i="5"/>
  <c r="E3193" i="5" s="1"/>
  <c r="F3193" i="5"/>
  <c r="J3193" i="5" s="1"/>
  <c r="G3193" i="5"/>
  <c r="H3193" i="5"/>
  <c r="A3194" i="5"/>
  <c r="B3194" i="5"/>
  <c r="D3194" i="5"/>
  <c r="E3194" i="5" s="1"/>
  <c r="F3194" i="5"/>
  <c r="J3194" i="5" s="1"/>
  <c r="G3194" i="5"/>
  <c r="H3194" i="5"/>
  <c r="A3195" i="5"/>
  <c r="B3195" i="5"/>
  <c r="D3195" i="5"/>
  <c r="E3195" i="5" s="1"/>
  <c r="F3195" i="5"/>
  <c r="J3195" i="5" s="1"/>
  <c r="G3195" i="5"/>
  <c r="H3195" i="5"/>
  <c r="A3196" i="5"/>
  <c r="B3196" i="5"/>
  <c r="D3196" i="5"/>
  <c r="E3196" i="5" s="1"/>
  <c r="F3196" i="5"/>
  <c r="J3196" i="5" s="1"/>
  <c r="G3196" i="5"/>
  <c r="H3196" i="5"/>
  <c r="A3197" i="5"/>
  <c r="B3197" i="5"/>
  <c r="D3197" i="5"/>
  <c r="E3197" i="5" s="1"/>
  <c r="F3197" i="5"/>
  <c r="J3197" i="5" s="1"/>
  <c r="G3197" i="5"/>
  <c r="H3197" i="5"/>
  <c r="A3198" i="5"/>
  <c r="B3198" i="5"/>
  <c r="D3198" i="5"/>
  <c r="E3198" i="5" s="1"/>
  <c r="F3198" i="5"/>
  <c r="J3198" i="5" s="1"/>
  <c r="G3198" i="5"/>
  <c r="H3198" i="5"/>
  <c r="A3199" i="5"/>
  <c r="B3199" i="5"/>
  <c r="D3199" i="5"/>
  <c r="E3199" i="5" s="1"/>
  <c r="F3199" i="5"/>
  <c r="J3199" i="5" s="1"/>
  <c r="G3199" i="5"/>
  <c r="H3199" i="5"/>
  <c r="A3200" i="5"/>
  <c r="B3200" i="5"/>
  <c r="D3200" i="5"/>
  <c r="E3200" i="5" s="1"/>
  <c r="F3200" i="5"/>
  <c r="J3200" i="5" s="1"/>
  <c r="G3200" i="5"/>
  <c r="H3200" i="5"/>
  <c r="A3201" i="5"/>
  <c r="B3201" i="5"/>
  <c r="D3201" i="5"/>
  <c r="E3201" i="5" s="1"/>
  <c r="F3201" i="5"/>
  <c r="J3201" i="5" s="1"/>
  <c r="G3201" i="5"/>
  <c r="H3201" i="5"/>
  <c r="A3202" i="5"/>
  <c r="B3202" i="5"/>
  <c r="D3202" i="5"/>
  <c r="E3202" i="5" s="1"/>
  <c r="F3202" i="5"/>
  <c r="J3202" i="5" s="1"/>
  <c r="G3202" i="5"/>
  <c r="H3202" i="5"/>
  <c r="A3203" i="5"/>
  <c r="B3203" i="5"/>
  <c r="D3203" i="5"/>
  <c r="E3203" i="5" s="1"/>
  <c r="F3203" i="5"/>
  <c r="J3203" i="5" s="1"/>
  <c r="G3203" i="5"/>
  <c r="H3203" i="5"/>
  <c r="A3204" i="5"/>
  <c r="B3204" i="5"/>
  <c r="D3204" i="5"/>
  <c r="E3204" i="5" s="1"/>
  <c r="F3204" i="5"/>
  <c r="J3204" i="5" s="1"/>
  <c r="G3204" i="5"/>
  <c r="H3204" i="5"/>
  <c r="A3205" i="5"/>
  <c r="B3205" i="5"/>
  <c r="D3205" i="5"/>
  <c r="E3205" i="5" s="1"/>
  <c r="F3205" i="5"/>
  <c r="J3205" i="5" s="1"/>
  <c r="G3205" i="5"/>
  <c r="H3205" i="5"/>
  <c r="A3206" i="5"/>
  <c r="B3206" i="5"/>
  <c r="D3206" i="5"/>
  <c r="E3206" i="5" s="1"/>
  <c r="F3206" i="5"/>
  <c r="J3206" i="5" s="1"/>
  <c r="G3206" i="5"/>
  <c r="H3206" i="5"/>
  <c r="A3207" i="5"/>
  <c r="B3207" i="5"/>
  <c r="D3207" i="5"/>
  <c r="E3207" i="5" s="1"/>
  <c r="F3207" i="5"/>
  <c r="J3207" i="5" s="1"/>
  <c r="G3207" i="5"/>
  <c r="H3207" i="5"/>
  <c r="A3208" i="5"/>
  <c r="B3208" i="5"/>
  <c r="D3208" i="5"/>
  <c r="E3208" i="5" s="1"/>
  <c r="F3208" i="5"/>
  <c r="J3208" i="5" s="1"/>
  <c r="G3208" i="5"/>
  <c r="H3208" i="5"/>
  <c r="A3209" i="5"/>
  <c r="B3209" i="5"/>
  <c r="D3209" i="5"/>
  <c r="E3209" i="5" s="1"/>
  <c r="F3209" i="5"/>
  <c r="J3209" i="5" s="1"/>
  <c r="G3209" i="5"/>
  <c r="H3209" i="5"/>
  <c r="A3210" i="5"/>
  <c r="B3210" i="5"/>
  <c r="D3210" i="5"/>
  <c r="E3210" i="5" s="1"/>
  <c r="F3210" i="5"/>
  <c r="J3210" i="5" s="1"/>
  <c r="G3210" i="5"/>
  <c r="H3210" i="5"/>
  <c r="A3211" i="5"/>
  <c r="B3211" i="5"/>
  <c r="D3211" i="5"/>
  <c r="E3211" i="5" s="1"/>
  <c r="F3211" i="5"/>
  <c r="J3211" i="5" s="1"/>
  <c r="G3211" i="5"/>
  <c r="H3211" i="5"/>
  <c r="A3212" i="5"/>
  <c r="B3212" i="5"/>
  <c r="D3212" i="5"/>
  <c r="E3212" i="5" s="1"/>
  <c r="F3212" i="5"/>
  <c r="J3212" i="5" s="1"/>
  <c r="G3212" i="5"/>
  <c r="H3212" i="5"/>
  <c r="A3213" i="5"/>
  <c r="B3213" i="5"/>
  <c r="D3213" i="5"/>
  <c r="E3213" i="5" s="1"/>
  <c r="F3213" i="5"/>
  <c r="J3213" i="5" s="1"/>
  <c r="G3213" i="5"/>
  <c r="H3213" i="5"/>
  <c r="A3214" i="5"/>
  <c r="B3214" i="5"/>
  <c r="D3214" i="5"/>
  <c r="E3214" i="5" s="1"/>
  <c r="F3214" i="5"/>
  <c r="J3214" i="5" s="1"/>
  <c r="G3214" i="5"/>
  <c r="H3214" i="5"/>
  <c r="A3215" i="5"/>
  <c r="B3215" i="5"/>
  <c r="D3215" i="5"/>
  <c r="E3215" i="5" s="1"/>
  <c r="F3215" i="5"/>
  <c r="J3215" i="5" s="1"/>
  <c r="G3215" i="5"/>
  <c r="H3215" i="5"/>
  <c r="A3216" i="5"/>
  <c r="B3216" i="5"/>
  <c r="D3216" i="5"/>
  <c r="E3216" i="5" s="1"/>
  <c r="F3216" i="5"/>
  <c r="J3216" i="5" s="1"/>
  <c r="G3216" i="5"/>
  <c r="H3216" i="5"/>
  <c r="A3217" i="5"/>
  <c r="B3217" i="5"/>
  <c r="D3217" i="5"/>
  <c r="E3217" i="5" s="1"/>
  <c r="F3217" i="5"/>
  <c r="J3217" i="5" s="1"/>
  <c r="G3217" i="5"/>
  <c r="H3217" i="5"/>
  <c r="A3218" i="5"/>
  <c r="B3218" i="5"/>
  <c r="D3218" i="5"/>
  <c r="E3218" i="5" s="1"/>
  <c r="F3218" i="5"/>
  <c r="J3218" i="5" s="1"/>
  <c r="G3218" i="5"/>
  <c r="H3218" i="5"/>
  <c r="A3219" i="5"/>
  <c r="B3219" i="5"/>
  <c r="D3219" i="5"/>
  <c r="E3219" i="5" s="1"/>
  <c r="F3219" i="5"/>
  <c r="J3219" i="5" s="1"/>
  <c r="G3219" i="5"/>
  <c r="H3219" i="5"/>
  <c r="A3220" i="5"/>
  <c r="B3220" i="5"/>
  <c r="D3220" i="5"/>
  <c r="E3220" i="5" s="1"/>
  <c r="F3220" i="5"/>
  <c r="J3220" i="5" s="1"/>
  <c r="G3220" i="5"/>
  <c r="H3220" i="5"/>
  <c r="A3221" i="5"/>
  <c r="B3221" i="5"/>
  <c r="D3221" i="5"/>
  <c r="E3221" i="5" s="1"/>
  <c r="F3221" i="5"/>
  <c r="J3221" i="5" s="1"/>
  <c r="G3221" i="5"/>
  <c r="H3221" i="5"/>
  <c r="A3222" i="5"/>
  <c r="B3222" i="5"/>
  <c r="D3222" i="5"/>
  <c r="E3222" i="5" s="1"/>
  <c r="F3222" i="5"/>
  <c r="J3222" i="5" s="1"/>
  <c r="G3222" i="5"/>
  <c r="H3222" i="5"/>
  <c r="A3223" i="5"/>
  <c r="B3223" i="5"/>
  <c r="D3223" i="5"/>
  <c r="E3223" i="5" s="1"/>
  <c r="F3223" i="5"/>
  <c r="J3223" i="5" s="1"/>
  <c r="G3223" i="5"/>
  <c r="H3223" i="5"/>
  <c r="A3224" i="5"/>
  <c r="B3224" i="5"/>
  <c r="D3224" i="5"/>
  <c r="E3224" i="5" s="1"/>
  <c r="F3224" i="5"/>
  <c r="J3224" i="5" s="1"/>
  <c r="G3224" i="5"/>
  <c r="H3224" i="5"/>
  <c r="A3225" i="5"/>
  <c r="B3225" i="5"/>
  <c r="D3225" i="5"/>
  <c r="E3225" i="5" s="1"/>
  <c r="F3225" i="5"/>
  <c r="J3225" i="5" s="1"/>
  <c r="G3225" i="5"/>
  <c r="H3225" i="5"/>
  <c r="A3226" i="5"/>
  <c r="B3226" i="5"/>
  <c r="D3226" i="5"/>
  <c r="E3226" i="5" s="1"/>
  <c r="F3226" i="5"/>
  <c r="J3226" i="5" s="1"/>
  <c r="G3226" i="5"/>
  <c r="H3226" i="5"/>
  <c r="A3227" i="5"/>
  <c r="B3227" i="5"/>
  <c r="D3227" i="5"/>
  <c r="E3227" i="5" s="1"/>
  <c r="F3227" i="5"/>
  <c r="J3227" i="5" s="1"/>
  <c r="G3227" i="5"/>
  <c r="H3227" i="5"/>
  <c r="A3228" i="5"/>
  <c r="B3228" i="5"/>
  <c r="D3228" i="5"/>
  <c r="E3228" i="5" s="1"/>
  <c r="F3228" i="5"/>
  <c r="J3228" i="5" s="1"/>
  <c r="G3228" i="5"/>
  <c r="H3228" i="5"/>
  <c r="A3229" i="5"/>
  <c r="B3229" i="5"/>
  <c r="D3229" i="5"/>
  <c r="E3229" i="5" s="1"/>
  <c r="F3229" i="5"/>
  <c r="J3229" i="5" s="1"/>
  <c r="G3229" i="5"/>
  <c r="H3229" i="5"/>
  <c r="A3230" i="5"/>
  <c r="B3230" i="5"/>
  <c r="D3230" i="5"/>
  <c r="E3230" i="5" s="1"/>
  <c r="F3230" i="5"/>
  <c r="J3230" i="5" s="1"/>
  <c r="G3230" i="5"/>
  <c r="H3230" i="5"/>
  <c r="A3231" i="5"/>
  <c r="B3231" i="5"/>
  <c r="D3231" i="5"/>
  <c r="E3231" i="5" s="1"/>
  <c r="F3231" i="5"/>
  <c r="J3231" i="5" s="1"/>
  <c r="G3231" i="5"/>
  <c r="H3231" i="5"/>
  <c r="A3232" i="5"/>
  <c r="B3232" i="5"/>
  <c r="D3232" i="5"/>
  <c r="E3232" i="5" s="1"/>
  <c r="F3232" i="5"/>
  <c r="J3232" i="5" s="1"/>
  <c r="G3232" i="5"/>
  <c r="H3232" i="5"/>
  <c r="A3233" i="5"/>
  <c r="B3233" i="5"/>
  <c r="D3233" i="5"/>
  <c r="E3233" i="5" s="1"/>
  <c r="F3233" i="5"/>
  <c r="J3233" i="5" s="1"/>
  <c r="G3233" i="5"/>
  <c r="H3233" i="5"/>
  <c r="A3234" i="5"/>
  <c r="B3234" i="5"/>
  <c r="D3234" i="5"/>
  <c r="E3234" i="5" s="1"/>
  <c r="F3234" i="5"/>
  <c r="J3234" i="5" s="1"/>
  <c r="G3234" i="5"/>
  <c r="H3234" i="5"/>
  <c r="A3235" i="5"/>
  <c r="B3235" i="5"/>
  <c r="D3235" i="5"/>
  <c r="E3235" i="5" s="1"/>
  <c r="F3235" i="5"/>
  <c r="J3235" i="5" s="1"/>
  <c r="G3235" i="5"/>
  <c r="H3235" i="5"/>
  <c r="A3236" i="5"/>
  <c r="B3236" i="5"/>
  <c r="D3236" i="5"/>
  <c r="E3236" i="5" s="1"/>
  <c r="F3236" i="5"/>
  <c r="J3236" i="5" s="1"/>
  <c r="G3236" i="5"/>
  <c r="H3236" i="5"/>
  <c r="A3237" i="5"/>
  <c r="B3237" i="5"/>
  <c r="D3237" i="5"/>
  <c r="E3237" i="5" s="1"/>
  <c r="F3237" i="5"/>
  <c r="J3237" i="5" s="1"/>
  <c r="G3237" i="5"/>
  <c r="H3237" i="5"/>
  <c r="A3238" i="5"/>
  <c r="B3238" i="5"/>
  <c r="D3238" i="5"/>
  <c r="E3238" i="5" s="1"/>
  <c r="F3238" i="5"/>
  <c r="J3238" i="5" s="1"/>
  <c r="G3238" i="5"/>
  <c r="H3238" i="5"/>
  <c r="A3239" i="5"/>
  <c r="B3239" i="5"/>
  <c r="D3239" i="5"/>
  <c r="E3239" i="5" s="1"/>
  <c r="F3239" i="5"/>
  <c r="J3239" i="5" s="1"/>
  <c r="G3239" i="5"/>
  <c r="H3239" i="5"/>
  <c r="A3240" i="5"/>
  <c r="B3240" i="5"/>
  <c r="D3240" i="5"/>
  <c r="E3240" i="5" s="1"/>
  <c r="F3240" i="5"/>
  <c r="J3240" i="5" s="1"/>
  <c r="G3240" i="5"/>
  <c r="H3240" i="5"/>
  <c r="A3241" i="5"/>
  <c r="B3241" i="5"/>
  <c r="D3241" i="5"/>
  <c r="E3241" i="5" s="1"/>
  <c r="F3241" i="5"/>
  <c r="J3241" i="5" s="1"/>
  <c r="G3241" i="5"/>
  <c r="H3241" i="5"/>
  <c r="A3242" i="5"/>
  <c r="B3242" i="5"/>
  <c r="D3242" i="5"/>
  <c r="E3242" i="5" s="1"/>
  <c r="F3242" i="5"/>
  <c r="J3242" i="5" s="1"/>
  <c r="G3242" i="5"/>
  <c r="H3242" i="5"/>
  <c r="A3243" i="5"/>
  <c r="B3243" i="5"/>
  <c r="D3243" i="5"/>
  <c r="E3243" i="5" s="1"/>
  <c r="F3243" i="5"/>
  <c r="J3243" i="5" s="1"/>
  <c r="G3243" i="5"/>
  <c r="H3243" i="5"/>
  <c r="A3244" i="5"/>
  <c r="B3244" i="5"/>
  <c r="D3244" i="5"/>
  <c r="E3244" i="5" s="1"/>
  <c r="F3244" i="5"/>
  <c r="J3244" i="5" s="1"/>
  <c r="G3244" i="5"/>
  <c r="H3244" i="5"/>
  <c r="A3245" i="5"/>
  <c r="B3245" i="5"/>
  <c r="D3245" i="5"/>
  <c r="E3245" i="5" s="1"/>
  <c r="F3245" i="5"/>
  <c r="J3245" i="5" s="1"/>
  <c r="G3245" i="5"/>
  <c r="H3245" i="5"/>
  <c r="A3246" i="5"/>
  <c r="B3246" i="5"/>
  <c r="D3246" i="5"/>
  <c r="E3246" i="5" s="1"/>
  <c r="F3246" i="5"/>
  <c r="J3246" i="5" s="1"/>
  <c r="G3246" i="5"/>
  <c r="H3246" i="5"/>
  <c r="A3247" i="5"/>
  <c r="B3247" i="5"/>
  <c r="D3247" i="5"/>
  <c r="E3247" i="5" s="1"/>
  <c r="F3247" i="5"/>
  <c r="J3247" i="5" s="1"/>
  <c r="G3247" i="5"/>
  <c r="H3247" i="5"/>
  <c r="A3248" i="5"/>
  <c r="B3248" i="5"/>
  <c r="D3248" i="5"/>
  <c r="E3248" i="5" s="1"/>
  <c r="F3248" i="5"/>
  <c r="J3248" i="5" s="1"/>
  <c r="G3248" i="5"/>
  <c r="H3248" i="5"/>
  <c r="A3249" i="5"/>
  <c r="B3249" i="5"/>
  <c r="D3249" i="5"/>
  <c r="E3249" i="5" s="1"/>
  <c r="F3249" i="5"/>
  <c r="J3249" i="5" s="1"/>
  <c r="G3249" i="5"/>
  <c r="H3249" i="5"/>
  <c r="A3250" i="5"/>
  <c r="B3250" i="5"/>
  <c r="D3250" i="5"/>
  <c r="E3250" i="5" s="1"/>
  <c r="F3250" i="5"/>
  <c r="J3250" i="5" s="1"/>
  <c r="G3250" i="5"/>
  <c r="H3250" i="5"/>
  <c r="A3251" i="5"/>
  <c r="B3251" i="5"/>
  <c r="D3251" i="5"/>
  <c r="E3251" i="5" s="1"/>
  <c r="F3251" i="5"/>
  <c r="J3251" i="5" s="1"/>
  <c r="G3251" i="5"/>
  <c r="H3251" i="5"/>
  <c r="A3252" i="5"/>
  <c r="B3252" i="5"/>
  <c r="D3252" i="5"/>
  <c r="E3252" i="5" s="1"/>
  <c r="F3252" i="5"/>
  <c r="J3252" i="5" s="1"/>
  <c r="G3252" i="5"/>
  <c r="H3252" i="5"/>
  <c r="A3253" i="5"/>
  <c r="B3253" i="5"/>
  <c r="D3253" i="5"/>
  <c r="E3253" i="5" s="1"/>
  <c r="F3253" i="5"/>
  <c r="J3253" i="5" s="1"/>
  <c r="G3253" i="5"/>
  <c r="H3253" i="5"/>
  <c r="A3254" i="5"/>
  <c r="B3254" i="5"/>
  <c r="D3254" i="5"/>
  <c r="E3254" i="5" s="1"/>
  <c r="F3254" i="5"/>
  <c r="J3254" i="5" s="1"/>
  <c r="G3254" i="5"/>
  <c r="H3254" i="5"/>
  <c r="A3255" i="5"/>
  <c r="B3255" i="5"/>
  <c r="D3255" i="5"/>
  <c r="E3255" i="5" s="1"/>
  <c r="F3255" i="5"/>
  <c r="J3255" i="5" s="1"/>
  <c r="G3255" i="5"/>
  <c r="H3255" i="5"/>
  <c r="A3256" i="5"/>
  <c r="B3256" i="5"/>
  <c r="D3256" i="5"/>
  <c r="E3256" i="5" s="1"/>
  <c r="F3256" i="5"/>
  <c r="J3256" i="5" s="1"/>
  <c r="G3256" i="5"/>
  <c r="H3256" i="5"/>
  <c r="A3257" i="5"/>
  <c r="B3257" i="5"/>
  <c r="D3257" i="5"/>
  <c r="E3257" i="5" s="1"/>
  <c r="F3257" i="5"/>
  <c r="J3257" i="5" s="1"/>
  <c r="G3257" i="5"/>
  <c r="H3257" i="5"/>
  <c r="A3258" i="5"/>
  <c r="B3258" i="5"/>
  <c r="D3258" i="5"/>
  <c r="E3258" i="5" s="1"/>
  <c r="F3258" i="5"/>
  <c r="J3258" i="5" s="1"/>
  <c r="G3258" i="5"/>
  <c r="H3258" i="5"/>
  <c r="A3259" i="5"/>
  <c r="B3259" i="5"/>
  <c r="D3259" i="5"/>
  <c r="E3259" i="5" s="1"/>
  <c r="F3259" i="5"/>
  <c r="J3259" i="5" s="1"/>
  <c r="G3259" i="5"/>
  <c r="H3259" i="5"/>
  <c r="A3260" i="5"/>
  <c r="B3260" i="5"/>
  <c r="D3260" i="5"/>
  <c r="E3260" i="5" s="1"/>
  <c r="F3260" i="5"/>
  <c r="J3260" i="5" s="1"/>
  <c r="G3260" i="5"/>
  <c r="H3260" i="5"/>
  <c r="A3261" i="5"/>
  <c r="B3261" i="5"/>
  <c r="D3261" i="5"/>
  <c r="E3261" i="5" s="1"/>
  <c r="F3261" i="5"/>
  <c r="J3261" i="5" s="1"/>
  <c r="G3261" i="5"/>
  <c r="H3261" i="5"/>
  <c r="A3262" i="5"/>
  <c r="B3262" i="5"/>
  <c r="D3262" i="5"/>
  <c r="E3262" i="5" s="1"/>
  <c r="F3262" i="5"/>
  <c r="J3262" i="5" s="1"/>
  <c r="G3262" i="5"/>
  <c r="H3262" i="5"/>
  <c r="A3263" i="5"/>
  <c r="B3263" i="5"/>
  <c r="D3263" i="5"/>
  <c r="E3263" i="5" s="1"/>
  <c r="F3263" i="5"/>
  <c r="J3263" i="5" s="1"/>
  <c r="G3263" i="5"/>
  <c r="H3263" i="5"/>
  <c r="A3264" i="5"/>
  <c r="B3264" i="5"/>
  <c r="D3264" i="5"/>
  <c r="E3264" i="5" s="1"/>
  <c r="F3264" i="5"/>
  <c r="J3264" i="5" s="1"/>
  <c r="G3264" i="5"/>
  <c r="H3264" i="5"/>
  <c r="A3265" i="5"/>
  <c r="B3265" i="5"/>
  <c r="D3265" i="5"/>
  <c r="E3265" i="5" s="1"/>
  <c r="F3265" i="5"/>
  <c r="J3265" i="5" s="1"/>
  <c r="G3265" i="5"/>
  <c r="H3265" i="5"/>
  <c r="A3266" i="5"/>
  <c r="B3266" i="5"/>
  <c r="D3266" i="5"/>
  <c r="E3266" i="5" s="1"/>
  <c r="F3266" i="5"/>
  <c r="J3266" i="5" s="1"/>
  <c r="G3266" i="5"/>
  <c r="H3266" i="5"/>
  <c r="A3267" i="5"/>
  <c r="B3267" i="5"/>
  <c r="D3267" i="5"/>
  <c r="E3267" i="5" s="1"/>
  <c r="F3267" i="5"/>
  <c r="J3267" i="5" s="1"/>
  <c r="G3267" i="5"/>
  <c r="H3267" i="5"/>
  <c r="A3268" i="5"/>
  <c r="B3268" i="5"/>
  <c r="D3268" i="5"/>
  <c r="E3268" i="5" s="1"/>
  <c r="F3268" i="5"/>
  <c r="J3268" i="5" s="1"/>
  <c r="G3268" i="5"/>
  <c r="H3268" i="5"/>
  <c r="A3269" i="5"/>
  <c r="B3269" i="5"/>
  <c r="D3269" i="5"/>
  <c r="E3269" i="5" s="1"/>
  <c r="F3269" i="5"/>
  <c r="J3269" i="5" s="1"/>
  <c r="G3269" i="5"/>
  <c r="H3269" i="5"/>
  <c r="A3270" i="5"/>
  <c r="B3270" i="5"/>
  <c r="D3270" i="5"/>
  <c r="E3270" i="5" s="1"/>
  <c r="F3270" i="5"/>
  <c r="J3270" i="5" s="1"/>
  <c r="G3270" i="5"/>
  <c r="H3270" i="5"/>
  <c r="A3271" i="5"/>
  <c r="B3271" i="5"/>
  <c r="D3271" i="5"/>
  <c r="E3271" i="5" s="1"/>
  <c r="F3271" i="5"/>
  <c r="J3271" i="5" s="1"/>
  <c r="G3271" i="5"/>
  <c r="H3271" i="5"/>
  <c r="A3272" i="5"/>
  <c r="B3272" i="5"/>
  <c r="D3272" i="5"/>
  <c r="E3272" i="5" s="1"/>
  <c r="F3272" i="5"/>
  <c r="J3272" i="5" s="1"/>
  <c r="G3272" i="5"/>
  <c r="H3272" i="5"/>
  <c r="A3273" i="5"/>
  <c r="B3273" i="5"/>
  <c r="D3273" i="5"/>
  <c r="E3273" i="5" s="1"/>
  <c r="F3273" i="5"/>
  <c r="J3273" i="5" s="1"/>
  <c r="G3273" i="5"/>
  <c r="H3273" i="5"/>
  <c r="A3274" i="5"/>
  <c r="B3274" i="5"/>
  <c r="D3274" i="5"/>
  <c r="E3274" i="5" s="1"/>
  <c r="F3274" i="5"/>
  <c r="J3274" i="5" s="1"/>
  <c r="G3274" i="5"/>
  <c r="H3274" i="5"/>
  <c r="A3275" i="5"/>
  <c r="B3275" i="5"/>
  <c r="D3275" i="5"/>
  <c r="E3275" i="5" s="1"/>
  <c r="F3275" i="5"/>
  <c r="J3275" i="5" s="1"/>
  <c r="G3275" i="5"/>
  <c r="H3275" i="5"/>
  <c r="A3276" i="5"/>
  <c r="B3276" i="5"/>
  <c r="D3276" i="5"/>
  <c r="E3276" i="5" s="1"/>
  <c r="F3276" i="5"/>
  <c r="J3276" i="5" s="1"/>
  <c r="G3276" i="5"/>
  <c r="H3276" i="5"/>
  <c r="A3277" i="5"/>
  <c r="B3277" i="5"/>
  <c r="D3277" i="5"/>
  <c r="E3277" i="5" s="1"/>
  <c r="F3277" i="5"/>
  <c r="J3277" i="5" s="1"/>
  <c r="G3277" i="5"/>
  <c r="H3277" i="5"/>
  <c r="A3278" i="5"/>
  <c r="B3278" i="5"/>
  <c r="D3278" i="5"/>
  <c r="E3278" i="5" s="1"/>
  <c r="F3278" i="5"/>
  <c r="J3278" i="5" s="1"/>
  <c r="G3278" i="5"/>
  <c r="H3278" i="5"/>
  <c r="A3279" i="5"/>
  <c r="B3279" i="5"/>
  <c r="D3279" i="5"/>
  <c r="E3279" i="5" s="1"/>
  <c r="F3279" i="5"/>
  <c r="J3279" i="5" s="1"/>
  <c r="G3279" i="5"/>
  <c r="H3279" i="5"/>
  <c r="A3280" i="5"/>
  <c r="B3280" i="5"/>
  <c r="D3280" i="5"/>
  <c r="E3280" i="5" s="1"/>
  <c r="F3280" i="5"/>
  <c r="J3280" i="5" s="1"/>
  <c r="G3280" i="5"/>
  <c r="H3280" i="5"/>
  <c r="A3281" i="5"/>
  <c r="B3281" i="5"/>
  <c r="D3281" i="5"/>
  <c r="E3281" i="5" s="1"/>
  <c r="F3281" i="5"/>
  <c r="J3281" i="5" s="1"/>
  <c r="G3281" i="5"/>
  <c r="H3281" i="5"/>
  <c r="A3282" i="5"/>
  <c r="B3282" i="5"/>
  <c r="D3282" i="5"/>
  <c r="E3282" i="5" s="1"/>
  <c r="F3282" i="5"/>
  <c r="J3282" i="5" s="1"/>
  <c r="G3282" i="5"/>
  <c r="H3282" i="5"/>
  <c r="A3283" i="5"/>
  <c r="B3283" i="5"/>
  <c r="D3283" i="5"/>
  <c r="E3283" i="5" s="1"/>
  <c r="F3283" i="5"/>
  <c r="J3283" i="5" s="1"/>
  <c r="G3283" i="5"/>
  <c r="H3283" i="5"/>
  <c r="A3284" i="5"/>
  <c r="B3284" i="5"/>
  <c r="D3284" i="5"/>
  <c r="E3284" i="5" s="1"/>
  <c r="F3284" i="5"/>
  <c r="J3284" i="5" s="1"/>
  <c r="G3284" i="5"/>
  <c r="H3284" i="5"/>
  <c r="A3285" i="5"/>
  <c r="B3285" i="5"/>
  <c r="D3285" i="5"/>
  <c r="E3285" i="5" s="1"/>
  <c r="F3285" i="5"/>
  <c r="J3285" i="5" s="1"/>
  <c r="G3285" i="5"/>
  <c r="H3285" i="5"/>
  <c r="A3286" i="5"/>
  <c r="B3286" i="5"/>
  <c r="D3286" i="5"/>
  <c r="E3286" i="5" s="1"/>
  <c r="F3286" i="5"/>
  <c r="J3286" i="5" s="1"/>
  <c r="G3286" i="5"/>
  <c r="H3286" i="5"/>
  <c r="A3287" i="5"/>
  <c r="B3287" i="5"/>
  <c r="D3287" i="5"/>
  <c r="E3287" i="5" s="1"/>
  <c r="F3287" i="5"/>
  <c r="J3287" i="5" s="1"/>
  <c r="G3287" i="5"/>
  <c r="H3287" i="5"/>
  <c r="A3288" i="5"/>
  <c r="B3288" i="5"/>
  <c r="D3288" i="5"/>
  <c r="E3288" i="5" s="1"/>
  <c r="F3288" i="5"/>
  <c r="J3288" i="5" s="1"/>
  <c r="G3288" i="5"/>
  <c r="H3288" i="5"/>
  <c r="A3289" i="5"/>
  <c r="B3289" i="5"/>
  <c r="D3289" i="5"/>
  <c r="E3289" i="5" s="1"/>
  <c r="F3289" i="5"/>
  <c r="J3289" i="5" s="1"/>
  <c r="G3289" i="5"/>
  <c r="H3289" i="5"/>
  <c r="A3290" i="5"/>
  <c r="B3290" i="5"/>
  <c r="D3290" i="5"/>
  <c r="E3290" i="5" s="1"/>
  <c r="F3290" i="5"/>
  <c r="J3290" i="5" s="1"/>
  <c r="G3290" i="5"/>
  <c r="H3290" i="5"/>
  <c r="A3291" i="5"/>
  <c r="B3291" i="5"/>
  <c r="D3291" i="5"/>
  <c r="E3291" i="5" s="1"/>
  <c r="F3291" i="5"/>
  <c r="J3291" i="5" s="1"/>
  <c r="G3291" i="5"/>
  <c r="H3291" i="5"/>
  <c r="A3292" i="5"/>
  <c r="B3292" i="5"/>
  <c r="D3292" i="5"/>
  <c r="E3292" i="5" s="1"/>
  <c r="F3292" i="5"/>
  <c r="J3292" i="5" s="1"/>
  <c r="G3292" i="5"/>
  <c r="H3292" i="5"/>
  <c r="A3293" i="5"/>
  <c r="B3293" i="5"/>
  <c r="D3293" i="5"/>
  <c r="E3293" i="5" s="1"/>
  <c r="F3293" i="5"/>
  <c r="J3293" i="5" s="1"/>
  <c r="G3293" i="5"/>
  <c r="H3293" i="5"/>
  <c r="A3294" i="5"/>
  <c r="B3294" i="5"/>
  <c r="D3294" i="5"/>
  <c r="E3294" i="5" s="1"/>
  <c r="F3294" i="5"/>
  <c r="J3294" i="5" s="1"/>
  <c r="G3294" i="5"/>
  <c r="H3294" i="5"/>
  <c r="A3295" i="5"/>
  <c r="B3295" i="5"/>
  <c r="D3295" i="5"/>
  <c r="E3295" i="5" s="1"/>
  <c r="F3295" i="5"/>
  <c r="J3295" i="5" s="1"/>
  <c r="G3295" i="5"/>
  <c r="H3295" i="5"/>
  <c r="A3296" i="5"/>
  <c r="B3296" i="5"/>
  <c r="D3296" i="5"/>
  <c r="E3296" i="5" s="1"/>
  <c r="F3296" i="5"/>
  <c r="J3296" i="5" s="1"/>
  <c r="G3296" i="5"/>
  <c r="H3296" i="5"/>
  <c r="A3297" i="5"/>
  <c r="B3297" i="5"/>
  <c r="D3297" i="5"/>
  <c r="E3297" i="5" s="1"/>
  <c r="F3297" i="5"/>
  <c r="J3297" i="5" s="1"/>
  <c r="G3297" i="5"/>
  <c r="H3297" i="5"/>
  <c r="A3298" i="5"/>
  <c r="B3298" i="5"/>
  <c r="D3298" i="5"/>
  <c r="E3298" i="5" s="1"/>
  <c r="F3298" i="5"/>
  <c r="J3298" i="5" s="1"/>
  <c r="G3298" i="5"/>
  <c r="H3298" i="5"/>
  <c r="A3299" i="5"/>
  <c r="B3299" i="5"/>
  <c r="D3299" i="5"/>
  <c r="E3299" i="5" s="1"/>
  <c r="F3299" i="5"/>
  <c r="J3299" i="5" s="1"/>
  <c r="G3299" i="5"/>
  <c r="H3299" i="5"/>
  <c r="A3300" i="5"/>
  <c r="B3300" i="5"/>
  <c r="D3300" i="5"/>
  <c r="E3300" i="5" s="1"/>
  <c r="F3300" i="5"/>
  <c r="J3300" i="5" s="1"/>
  <c r="G3300" i="5"/>
  <c r="H3300" i="5"/>
  <c r="A3301" i="5"/>
  <c r="B3301" i="5"/>
  <c r="D3301" i="5"/>
  <c r="E3301" i="5" s="1"/>
  <c r="F3301" i="5"/>
  <c r="J3301" i="5" s="1"/>
  <c r="G3301" i="5"/>
  <c r="H3301" i="5"/>
  <c r="A3302" i="5"/>
  <c r="B3302" i="5"/>
  <c r="D3302" i="5"/>
  <c r="E3302" i="5" s="1"/>
  <c r="F3302" i="5"/>
  <c r="J3302" i="5" s="1"/>
  <c r="G3302" i="5"/>
  <c r="H3302" i="5"/>
  <c r="A3303" i="5"/>
  <c r="B3303" i="5"/>
  <c r="D3303" i="5"/>
  <c r="E3303" i="5" s="1"/>
  <c r="F3303" i="5"/>
  <c r="J3303" i="5" s="1"/>
  <c r="G3303" i="5"/>
  <c r="H3303" i="5"/>
  <c r="A3304" i="5"/>
  <c r="B3304" i="5"/>
  <c r="D3304" i="5"/>
  <c r="E3304" i="5" s="1"/>
  <c r="F3304" i="5"/>
  <c r="J3304" i="5" s="1"/>
  <c r="G3304" i="5"/>
  <c r="H3304" i="5"/>
  <c r="A3305" i="5"/>
  <c r="B3305" i="5"/>
  <c r="D3305" i="5"/>
  <c r="E3305" i="5" s="1"/>
  <c r="F3305" i="5"/>
  <c r="J3305" i="5" s="1"/>
  <c r="G3305" i="5"/>
  <c r="H3305" i="5"/>
  <c r="A3306" i="5"/>
  <c r="B3306" i="5"/>
  <c r="D3306" i="5"/>
  <c r="E3306" i="5" s="1"/>
  <c r="F3306" i="5"/>
  <c r="J3306" i="5" s="1"/>
  <c r="G3306" i="5"/>
  <c r="H3306" i="5"/>
  <c r="A3307" i="5"/>
  <c r="B3307" i="5"/>
  <c r="D3307" i="5"/>
  <c r="E3307" i="5" s="1"/>
  <c r="F3307" i="5"/>
  <c r="J3307" i="5" s="1"/>
  <c r="G3307" i="5"/>
  <c r="H3307" i="5"/>
  <c r="A3308" i="5"/>
  <c r="B3308" i="5"/>
  <c r="D3308" i="5"/>
  <c r="E3308" i="5" s="1"/>
  <c r="F3308" i="5"/>
  <c r="J3308" i="5" s="1"/>
  <c r="G3308" i="5"/>
  <c r="H3308" i="5"/>
  <c r="A3309" i="5"/>
  <c r="B3309" i="5"/>
  <c r="D3309" i="5"/>
  <c r="E3309" i="5" s="1"/>
  <c r="F3309" i="5"/>
  <c r="J3309" i="5" s="1"/>
  <c r="G3309" i="5"/>
  <c r="H3309" i="5"/>
  <c r="A3310" i="5"/>
  <c r="B3310" i="5"/>
  <c r="D3310" i="5"/>
  <c r="E3310" i="5" s="1"/>
  <c r="F3310" i="5"/>
  <c r="J3310" i="5" s="1"/>
  <c r="G3310" i="5"/>
  <c r="H3310" i="5"/>
  <c r="A3311" i="5"/>
  <c r="B3311" i="5"/>
  <c r="D3311" i="5"/>
  <c r="E3311" i="5" s="1"/>
  <c r="F3311" i="5"/>
  <c r="J3311" i="5" s="1"/>
  <c r="G3311" i="5"/>
  <c r="H3311" i="5"/>
  <c r="A3312" i="5"/>
  <c r="B3312" i="5"/>
  <c r="D3312" i="5"/>
  <c r="E3312" i="5" s="1"/>
  <c r="F3312" i="5"/>
  <c r="J3312" i="5" s="1"/>
  <c r="G3312" i="5"/>
  <c r="H3312" i="5"/>
  <c r="A3313" i="5"/>
  <c r="B3313" i="5"/>
  <c r="D3313" i="5"/>
  <c r="E3313" i="5" s="1"/>
  <c r="F3313" i="5"/>
  <c r="J3313" i="5" s="1"/>
  <c r="G3313" i="5"/>
  <c r="H3313" i="5"/>
  <c r="A3314" i="5"/>
  <c r="B3314" i="5"/>
  <c r="D3314" i="5"/>
  <c r="E3314" i="5" s="1"/>
  <c r="F3314" i="5"/>
  <c r="J3314" i="5" s="1"/>
  <c r="G3314" i="5"/>
  <c r="H3314" i="5"/>
  <c r="A3315" i="5"/>
  <c r="B3315" i="5"/>
  <c r="D3315" i="5"/>
  <c r="E3315" i="5" s="1"/>
  <c r="F3315" i="5"/>
  <c r="J3315" i="5" s="1"/>
  <c r="G3315" i="5"/>
  <c r="H3315" i="5"/>
  <c r="A3316" i="5"/>
  <c r="B3316" i="5"/>
  <c r="D3316" i="5"/>
  <c r="E3316" i="5" s="1"/>
  <c r="F3316" i="5"/>
  <c r="J3316" i="5" s="1"/>
  <c r="G3316" i="5"/>
  <c r="H3316" i="5"/>
  <c r="A3317" i="5"/>
  <c r="B3317" i="5"/>
  <c r="D3317" i="5"/>
  <c r="E3317" i="5" s="1"/>
  <c r="F3317" i="5"/>
  <c r="J3317" i="5" s="1"/>
  <c r="G3317" i="5"/>
  <c r="H3317" i="5"/>
  <c r="A3318" i="5"/>
  <c r="B3318" i="5"/>
  <c r="D3318" i="5"/>
  <c r="E3318" i="5" s="1"/>
  <c r="F3318" i="5"/>
  <c r="J3318" i="5" s="1"/>
  <c r="G3318" i="5"/>
  <c r="H3318" i="5"/>
  <c r="A3319" i="5"/>
  <c r="B3319" i="5"/>
  <c r="D3319" i="5"/>
  <c r="E3319" i="5" s="1"/>
  <c r="F3319" i="5"/>
  <c r="J3319" i="5" s="1"/>
  <c r="G3319" i="5"/>
  <c r="H3319" i="5"/>
  <c r="A3320" i="5"/>
  <c r="B3320" i="5"/>
  <c r="D3320" i="5"/>
  <c r="E3320" i="5" s="1"/>
  <c r="F3320" i="5"/>
  <c r="J3320" i="5" s="1"/>
  <c r="G3320" i="5"/>
  <c r="H3320" i="5"/>
  <c r="A3321" i="5"/>
  <c r="B3321" i="5"/>
  <c r="D3321" i="5"/>
  <c r="E3321" i="5" s="1"/>
  <c r="F3321" i="5"/>
  <c r="J3321" i="5" s="1"/>
  <c r="G3321" i="5"/>
  <c r="H3321" i="5"/>
  <c r="A3322" i="5"/>
  <c r="B3322" i="5"/>
  <c r="D3322" i="5"/>
  <c r="E3322" i="5" s="1"/>
  <c r="F3322" i="5"/>
  <c r="J3322" i="5" s="1"/>
  <c r="G3322" i="5"/>
  <c r="H3322" i="5"/>
  <c r="A3323" i="5"/>
  <c r="B3323" i="5"/>
  <c r="D3323" i="5"/>
  <c r="E3323" i="5" s="1"/>
  <c r="F3323" i="5"/>
  <c r="J3323" i="5" s="1"/>
  <c r="G3323" i="5"/>
  <c r="H3323" i="5"/>
  <c r="A3324" i="5"/>
  <c r="B3324" i="5"/>
  <c r="D3324" i="5"/>
  <c r="E3324" i="5" s="1"/>
  <c r="F3324" i="5"/>
  <c r="J3324" i="5" s="1"/>
  <c r="G3324" i="5"/>
  <c r="H3324" i="5"/>
  <c r="A3325" i="5"/>
  <c r="B3325" i="5"/>
  <c r="D3325" i="5"/>
  <c r="E3325" i="5" s="1"/>
  <c r="F3325" i="5"/>
  <c r="J3325" i="5" s="1"/>
  <c r="G3325" i="5"/>
  <c r="H3325" i="5"/>
  <c r="A3326" i="5"/>
  <c r="B3326" i="5"/>
  <c r="D3326" i="5"/>
  <c r="E3326" i="5" s="1"/>
  <c r="F3326" i="5"/>
  <c r="J3326" i="5" s="1"/>
  <c r="G3326" i="5"/>
  <c r="H3326" i="5"/>
  <c r="A3327" i="5"/>
  <c r="B3327" i="5"/>
  <c r="D3327" i="5"/>
  <c r="E3327" i="5" s="1"/>
  <c r="F3327" i="5"/>
  <c r="J3327" i="5" s="1"/>
  <c r="G3327" i="5"/>
  <c r="H3327" i="5"/>
  <c r="A3328" i="5"/>
  <c r="B3328" i="5"/>
  <c r="D3328" i="5"/>
  <c r="E3328" i="5" s="1"/>
  <c r="F3328" i="5"/>
  <c r="J3328" i="5" s="1"/>
  <c r="G3328" i="5"/>
  <c r="H3328" i="5"/>
  <c r="A3329" i="5"/>
  <c r="B3329" i="5"/>
  <c r="D3329" i="5"/>
  <c r="E3329" i="5" s="1"/>
  <c r="F3329" i="5"/>
  <c r="J3329" i="5" s="1"/>
  <c r="G3329" i="5"/>
  <c r="H3329" i="5"/>
  <c r="A3330" i="5"/>
  <c r="B3330" i="5"/>
  <c r="D3330" i="5"/>
  <c r="E3330" i="5" s="1"/>
  <c r="F3330" i="5"/>
  <c r="J3330" i="5" s="1"/>
  <c r="G3330" i="5"/>
  <c r="H3330" i="5"/>
  <c r="A3331" i="5"/>
  <c r="B3331" i="5"/>
  <c r="D3331" i="5"/>
  <c r="E3331" i="5" s="1"/>
  <c r="F3331" i="5"/>
  <c r="J3331" i="5" s="1"/>
  <c r="G3331" i="5"/>
  <c r="H3331" i="5"/>
  <c r="A3332" i="5"/>
  <c r="B3332" i="5"/>
  <c r="D3332" i="5"/>
  <c r="E3332" i="5" s="1"/>
  <c r="F3332" i="5"/>
  <c r="J3332" i="5" s="1"/>
  <c r="G3332" i="5"/>
  <c r="H3332" i="5"/>
  <c r="A3333" i="5"/>
  <c r="B3333" i="5"/>
  <c r="D3333" i="5"/>
  <c r="E3333" i="5" s="1"/>
  <c r="F3333" i="5"/>
  <c r="J3333" i="5" s="1"/>
  <c r="G3333" i="5"/>
  <c r="H3333" i="5"/>
  <c r="A3334" i="5"/>
  <c r="B3334" i="5"/>
  <c r="D3334" i="5"/>
  <c r="E3334" i="5" s="1"/>
  <c r="F3334" i="5"/>
  <c r="J3334" i="5" s="1"/>
  <c r="G3334" i="5"/>
  <c r="H3334" i="5"/>
  <c r="A3335" i="5"/>
  <c r="B3335" i="5"/>
  <c r="D3335" i="5"/>
  <c r="E3335" i="5" s="1"/>
  <c r="F3335" i="5"/>
  <c r="J3335" i="5" s="1"/>
  <c r="G3335" i="5"/>
  <c r="H3335" i="5"/>
  <c r="A3336" i="5"/>
  <c r="B3336" i="5"/>
  <c r="D3336" i="5"/>
  <c r="E3336" i="5" s="1"/>
  <c r="F3336" i="5"/>
  <c r="J3336" i="5" s="1"/>
  <c r="G3336" i="5"/>
  <c r="H3336" i="5"/>
  <c r="A3337" i="5"/>
  <c r="B3337" i="5"/>
  <c r="D3337" i="5"/>
  <c r="E3337" i="5" s="1"/>
  <c r="F3337" i="5"/>
  <c r="J3337" i="5" s="1"/>
  <c r="G3337" i="5"/>
  <c r="H3337" i="5"/>
  <c r="A3338" i="5"/>
  <c r="B3338" i="5"/>
  <c r="D3338" i="5"/>
  <c r="E3338" i="5" s="1"/>
  <c r="F3338" i="5"/>
  <c r="J3338" i="5" s="1"/>
  <c r="G3338" i="5"/>
  <c r="H3338" i="5"/>
  <c r="A3339" i="5"/>
  <c r="B3339" i="5"/>
  <c r="D3339" i="5"/>
  <c r="E3339" i="5" s="1"/>
  <c r="F3339" i="5"/>
  <c r="J3339" i="5" s="1"/>
  <c r="G3339" i="5"/>
  <c r="H3339" i="5"/>
  <c r="A3340" i="5"/>
  <c r="B3340" i="5"/>
  <c r="D3340" i="5"/>
  <c r="E3340" i="5" s="1"/>
  <c r="F3340" i="5"/>
  <c r="J3340" i="5" s="1"/>
  <c r="G3340" i="5"/>
  <c r="H3340" i="5"/>
  <c r="A3341" i="5"/>
  <c r="B3341" i="5"/>
  <c r="D3341" i="5"/>
  <c r="E3341" i="5" s="1"/>
  <c r="F3341" i="5"/>
  <c r="J3341" i="5" s="1"/>
  <c r="G3341" i="5"/>
  <c r="H3341" i="5"/>
  <c r="A3342" i="5"/>
  <c r="B3342" i="5"/>
  <c r="D3342" i="5"/>
  <c r="E3342" i="5" s="1"/>
  <c r="F3342" i="5"/>
  <c r="J3342" i="5" s="1"/>
  <c r="G3342" i="5"/>
  <c r="H3342" i="5"/>
  <c r="A3343" i="5"/>
  <c r="B3343" i="5"/>
  <c r="D3343" i="5"/>
  <c r="E3343" i="5" s="1"/>
  <c r="F3343" i="5"/>
  <c r="J3343" i="5" s="1"/>
  <c r="G3343" i="5"/>
  <c r="H3343" i="5"/>
  <c r="A3344" i="5"/>
  <c r="B3344" i="5"/>
  <c r="D3344" i="5"/>
  <c r="E3344" i="5" s="1"/>
  <c r="F3344" i="5"/>
  <c r="J3344" i="5" s="1"/>
  <c r="G3344" i="5"/>
  <c r="H3344" i="5"/>
  <c r="A3345" i="5"/>
  <c r="B3345" i="5"/>
  <c r="D3345" i="5"/>
  <c r="E3345" i="5" s="1"/>
  <c r="F3345" i="5"/>
  <c r="J3345" i="5" s="1"/>
  <c r="G3345" i="5"/>
  <c r="H3345" i="5"/>
  <c r="A3346" i="5"/>
  <c r="B3346" i="5"/>
  <c r="D3346" i="5"/>
  <c r="E3346" i="5" s="1"/>
  <c r="F3346" i="5"/>
  <c r="J3346" i="5" s="1"/>
  <c r="G3346" i="5"/>
  <c r="H3346" i="5"/>
  <c r="A3347" i="5"/>
  <c r="B3347" i="5"/>
  <c r="D3347" i="5"/>
  <c r="E3347" i="5" s="1"/>
  <c r="F3347" i="5"/>
  <c r="J3347" i="5" s="1"/>
  <c r="G3347" i="5"/>
  <c r="H3347" i="5"/>
  <c r="A3348" i="5"/>
  <c r="B3348" i="5"/>
  <c r="D3348" i="5"/>
  <c r="E3348" i="5" s="1"/>
  <c r="F3348" i="5"/>
  <c r="J3348" i="5" s="1"/>
  <c r="G3348" i="5"/>
  <c r="H3348" i="5"/>
  <c r="A3349" i="5"/>
  <c r="B3349" i="5"/>
  <c r="D3349" i="5"/>
  <c r="E3349" i="5" s="1"/>
  <c r="F3349" i="5"/>
  <c r="J3349" i="5" s="1"/>
  <c r="G3349" i="5"/>
  <c r="H3349" i="5"/>
  <c r="A3350" i="5"/>
  <c r="B3350" i="5"/>
  <c r="D3350" i="5"/>
  <c r="E3350" i="5" s="1"/>
  <c r="F3350" i="5"/>
  <c r="J3350" i="5" s="1"/>
  <c r="G3350" i="5"/>
  <c r="H3350" i="5"/>
  <c r="A3351" i="5"/>
  <c r="B3351" i="5"/>
  <c r="D3351" i="5"/>
  <c r="E3351" i="5" s="1"/>
  <c r="F3351" i="5"/>
  <c r="J3351" i="5" s="1"/>
  <c r="G3351" i="5"/>
  <c r="H3351" i="5"/>
  <c r="A3352" i="5"/>
  <c r="B3352" i="5"/>
  <c r="D3352" i="5"/>
  <c r="E3352" i="5" s="1"/>
  <c r="F3352" i="5"/>
  <c r="J3352" i="5" s="1"/>
  <c r="G3352" i="5"/>
  <c r="H3352" i="5"/>
  <c r="A3353" i="5"/>
  <c r="B3353" i="5"/>
  <c r="D3353" i="5"/>
  <c r="E3353" i="5" s="1"/>
  <c r="F3353" i="5"/>
  <c r="J3353" i="5" s="1"/>
  <c r="G3353" i="5"/>
  <c r="H3353" i="5"/>
  <c r="A3354" i="5"/>
  <c r="B3354" i="5"/>
  <c r="D3354" i="5"/>
  <c r="E3354" i="5" s="1"/>
  <c r="F3354" i="5"/>
  <c r="J3354" i="5" s="1"/>
  <c r="G3354" i="5"/>
  <c r="H3354" i="5"/>
  <c r="A3355" i="5"/>
  <c r="B3355" i="5"/>
  <c r="D3355" i="5"/>
  <c r="E3355" i="5" s="1"/>
  <c r="F3355" i="5"/>
  <c r="J3355" i="5" s="1"/>
  <c r="G3355" i="5"/>
  <c r="H3355" i="5"/>
  <c r="A3356" i="5"/>
  <c r="B3356" i="5"/>
  <c r="D3356" i="5"/>
  <c r="E3356" i="5" s="1"/>
  <c r="F3356" i="5"/>
  <c r="J3356" i="5" s="1"/>
  <c r="G3356" i="5"/>
  <c r="H3356" i="5"/>
  <c r="A3357" i="5"/>
  <c r="B3357" i="5"/>
  <c r="D3357" i="5"/>
  <c r="E3357" i="5" s="1"/>
  <c r="F3357" i="5"/>
  <c r="J3357" i="5" s="1"/>
  <c r="G3357" i="5"/>
  <c r="H3357" i="5"/>
  <c r="A3358" i="5"/>
  <c r="B3358" i="5"/>
  <c r="D3358" i="5"/>
  <c r="E3358" i="5" s="1"/>
  <c r="F3358" i="5"/>
  <c r="J3358" i="5" s="1"/>
  <c r="G3358" i="5"/>
  <c r="H3358" i="5"/>
  <c r="A3359" i="5"/>
  <c r="B3359" i="5"/>
  <c r="D3359" i="5"/>
  <c r="E3359" i="5" s="1"/>
  <c r="F3359" i="5"/>
  <c r="J3359" i="5" s="1"/>
  <c r="G3359" i="5"/>
  <c r="H3359" i="5"/>
  <c r="A3360" i="5"/>
  <c r="B3360" i="5"/>
  <c r="D3360" i="5"/>
  <c r="E3360" i="5" s="1"/>
  <c r="F3360" i="5"/>
  <c r="J3360" i="5" s="1"/>
  <c r="G3360" i="5"/>
  <c r="H3360" i="5"/>
  <c r="A3361" i="5"/>
  <c r="B3361" i="5"/>
  <c r="D3361" i="5"/>
  <c r="E3361" i="5" s="1"/>
  <c r="F3361" i="5"/>
  <c r="J3361" i="5" s="1"/>
  <c r="G3361" i="5"/>
  <c r="H3361" i="5"/>
  <c r="A3362" i="5"/>
  <c r="B3362" i="5"/>
  <c r="D3362" i="5"/>
  <c r="E3362" i="5" s="1"/>
  <c r="F3362" i="5"/>
  <c r="J3362" i="5" s="1"/>
  <c r="G3362" i="5"/>
  <c r="H3362" i="5"/>
  <c r="A3363" i="5"/>
  <c r="B3363" i="5"/>
  <c r="D3363" i="5"/>
  <c r="E3363" i="5" s="1"/>
  <c r="F3363" i="5"/>
  <c r="J3363" i="5" s="1"/>
  <c r="G3363" i="5"/>
  <c r="H3363" i="5"/>
  <c r="A3364" i="5"/>
  <c r="B3364" i="5"/>
  <c r="D3364" i="5"/>
  <c r="E3364" i="5" s="1"/>
  <c r="F3364" i="5"/>
  <c r="J3364" i="5" s="1"/>
  <c r="G3364" i="5"/>
  <c r="H3364" i="5"/>
  <c r="A3365" i="5"/>
  <c r="B3365" i="5"/>
  <c r="D3365" i="5"/>
  <c r="E3365" i="5" s="1"/>
  <c r="F3365" i="5"/>
  <c r="J3365" i="5" s="1"/>
  <c r="G3365" i="5"/>
  <c r="H3365" i="5"/>
  <c r="A3366" i="5"/>
  <c r="B3366" i="5"/>
  <c r="D3366" i="5"/>
  <c r="E3366" i="5" s="1"/>
  <c r="F3366" i="5"/>
  <c r="J3366" i="5" s="1"/>
  <c r="G3366" i="5"/>
  <c r="H3366" i="5"/>
  <c r="A3367" i="5"/>
  <c r="B3367" i="5"/>
  <c r="D3367" i="5"/>
  <c r="E3367" i="5" s="1"/>
  <c r="F3367" i="5"/>
  <c r="J3367" i="5" s="1"/>
  <c r="G3367" i="5"/>
  <c r="H3367" i="5"/>
  <c r="A3368" i="5"/>
  <c r="B3368" i="5"/>
  <c r="D3368" i="5"/>
  <c r="E3368" i="5" s="1"/>
  <c r="F3368" i="5"/>
  <c r="J3368" i="5" s="1"/>
  <c r="G3368" i="5"/>
  <c r="H3368" i="5"/>
  <c r="A3369" i="5"/>
  <c r="B3369" i="5"/>
  <c r="D3369" i="5"/>
  <c r="E3369" i="5" s="1"/>
  <c r="F3369" i="5"/>
  <c r="J3369" i="5" s="1"/>
  <c r="G3369" i="5"/>
  <c r="H3369" i="5"/>
  <c r="A3370" i="5"/>
  <c r="B3370" i="5"/>
  <c r="D3370" i="5"/>
  <c r="E3370" i="5" s="1"/>
  <c r="F3370" i="5"/>
  <c r="J3370" i="5" s="1"/>
  <c r="G3370" i="5"/>
  <c r="H3370" i="5"/>
  <c r="A3371" i="5"/>
  <c r="B3371" i="5"/>
  <c r="D3371" i="5"/>
  <c r="E3371" i="5" s="1"/>
  <c r="F3371" i="5"/>
  <c r="J3371" i="5" s="1"/>
  <c r="G3371" i="5"/>
  <c r="H3371" i="5"/>
  <c r="A3372" i="5"/>
  <c r="B3372" i="5"/>
  <c r="D3372" i="5"/>
  <c r="E3372" i="5" s="1"/>
  <c r="F3372" i="5"/>
  <c r="J3372" i="5" s="1"/>
  <c r="G3372" i="5"/>
  <c r="H3372" i="5"/>
  <c r="A3373" i="5"/>
  <c r="B3373" i="5"/>
  <c r="D3373" i="5"/>
  <c r="E3373" i="5" s="1"/>
  <c r="F3373" i="5"/>
  <c r="J3373" i="5" s="1"/>
  <c r="G3373" i="5"/>
  <c r="H3373" i="5"/>
  <c r="A3374" i="5"/>
  <c r="B3374" i="5"/>
  <c r="D3374" i="5"/>
  <c r="E3374" i="5" s="1"/>
  <c r="F3374" i="5"/>
  <c r="J3374" i="5" s="1"/>
  <c r="G3374" i="5"/>
  <c r="H3374" i="5"/>
  <c r="A3375" i="5"/>
  <c r="B3375" i="5"/>
  <c r="D3375" i="5"/>
  <c r="E3375" i="5" s="1"/>
  <c r="F3375" i="5"/>
  <c r="J3375" i="5" s="1"/>
  <c r="G3375" i="5"/>
  <c r="H3375" i="5"/>
  <c r="A3376" i="5"/>
  <c r="B3376" i="5"/>
  <c r="D3376" i="5"/>
  <c r="E3376" i="5" s="1"/>
  <c r="F3376" i="5"/>
  <c r="J3376" i="5" s="1"/>
  <c r="G3376" i="5"/>
  <c r="H3376" i="5"/>
  <c r="A3377" i="5"/>
  <c r="B3377" i="5"/>
  <c r="D3377" i="5"/>
  <c r="E3377" i="5" s="1"/>
  <c r="F3377" i="5"/>
  <c r="J3377" i="5" s="1"/>
  <c r="G3377" i="5"/>
  <c r="H3377" i="5"/>
  <c r="A3378" i="5"/>
  <c r="B3378" i="5"/>
  <c r="D3378" i="5"/>
  <c r="E3378" i="5" s="1"/>
  <c r="F3378" i="5"/>
  <c r="J3378" i="5" s="1"/>
  <c r="G3378" i="5"/>
  <c r="H3378" i="5"/>
  <c r="A3379" i="5"/>
  <c r="B3379" i="5"/>
  <c r="D3379" i="5"/>
  <c r="E3379" i="5" s="1"/>
  <c r="F3379" i="5"/>
  <c r="J3379" i="5" s="1"/>
  <c r="G3379" i="5"/>
  <c r="H3379" i="5"/>
  <c r="A3380" i="5"/>
  <c r="B3380" i="5"/>
  <c r="D3380" i="5"/>
  <c r="E3380" i="5" s="1"/>
  <c r="F3380" i="5"/>
  <c r="J3380" i="5" s="1"/>
  <c r="G3380" i="5"/>
  <c r="H3380" i="5"/>
  <c r="A3381" i="5"/>
  <c r="B3381" i="5"/>
  <c r="D3381" i="5"/>
  <c r="E3381" i="5" s="1"/>
  <c r="F3381" i="5"/>
  <c r="J3381" i="5" s="1"/>
  <c r="G3381" i="5"/>
  <c r="H3381" i="5"/>
  <c r="A3382" i="5"/>
  <c r="B3382" i="5"/>
  <c r="D3382" i="5"/>
  <c r="E3382" i="5" s="1"/>
  <c r="F3382" i="5"/>
  <c r="J3382" i="5" s="1"/>
  <c r="G3382" i="5"/>
  <c r="H3382" i="5"/>
  <c r="A3383" i="5"/>
  <c r="B3383" i="5"/>
  <c r="D3383" i="5"/>
  <c r="E3383" i="5" s="1"/>
  <c r="F3383" i="5"/>
  <c r="J3383" i="5" s="1"/>
  <c r="G3383" i="5"/>
  <c r="H3383" i="5"/>
  <c r="A3384" i="5"/>
  <c r="B3384" i="5"/>
  <c r="D3384" i="5"/>
  <c r="E3384" i="5" s="1"/>
  <c r="F3384" i="5"/>
  <c r="J3384" i="5" s="1"/>
  <c r="G3384" i="5"/>
  <c r="H3384" i="5"/>
  <c r="A3385" i="5"/>
  <c r="B3385" i="5"/>
  <c r="D3385" i="5"/>
  <c r="E3385" i="5" s="1"/>
  <c r="F3385" i="5"/>
  <c r="J3385" i="5" s="1"/>
  <c r="G3385" i="5"/>
  <c r="H3385" i="5"/>
  <c r="A3386" i="5"/>
  <c r="B3386" i="5"/>
  <c r="D3386" i="5"/>
  <c r="E3386" i="5" s="1"/>
  <c r="F3386" i="5"/>
  <c r="J3386" i="5" s="1"/>
  <c r="G3386" i="5"/>
  <c r="H3386" i="5"/>
  <c r="A3387" i="5"/>
  <c r="B3387" i="5"/>
  <c r="D3387" i="5"/>
  <c r="E3387" i="5" s="1"/>
  <c r="F3387" i="5"/>
  <c r="J3387" i="5" s="1"/>
  <c r="G3387" i="5"/>
  <c r="H3387" i="5"/>
  <c r="A3388" i="5"/>
  <c r="B3388" i="5"/>
  <c r="D3388" i="5"/>
  <c r="E3388" i="5" s="1"/>
  <c r="F3388" i="5"/>
  <c r="J3388" i="5" s="1"/>
  <c r="G3388" i="5"/>
  <c r="H3388" i="5"/>
  <c r="A3389" i="5"/>
  <c r="B3389" i="5"/>
  <c r="D3389" i="5"/>
  <c r="E3389" i="5" s="1"/>
  <c r="F3389" i="5"/>
  <c r="J3389" i="5" s="1"/>
  <c r="G3389" i="5"/>
  <c r="H3389" i="5"/>
  <c r="A3390" i="5"/>
  <c r="B3390" i="5"/>
  <c r="D3390" i="5"/>
  <c r="E3390" i="5" s="1"/>
  <c r="F3390" i="5"/>
  <c r="J3390" i="5" s="1"/>
  <c r="G3390" i="5"/>
  <c r="H3390" i="5"/>
  <c r="A3391" i="5"/>
  <c r="B3391" i="5"/>
  <c r="D3391" i="5"/>
  <c r="E3391" i="5" s="1"/>
  <c r="F3391" i="5"/>
  <c r="J3391" i="5" s="1"/>
  <c r="G3391" i="5"/>
  <c r="H3391" i="5"/>
  <c r="A3392" i="5"/>
  <c r="B3392" i="5"/>
  <c r="D3392" i="5"/>
  <c r="E3392" i="5" s="1"/>
  <c r="F3392" i="5"/>
  <c r="J3392" i="5" s="1"/>
  <c r="G3392" i="5"/>
  <c r="H3392" i="5"/>
  <c r="A3393" i="5"/>
  <c r="B3393" i="5"/>
  <c r="D3393" i="5"/>
  <c r="E3393" i="5" s="1"/>
  <c r="F3393" i="5"/>
  <c r="J3393" i="5" s="1"/>
  <c r="G3393" i="5"/>
  <c r="H3393" i="5"/>
  <c r="A3394" i="5"/>
  <c r="B3394" i="5"/>
  <c r="D3394" i="5"/>
  <c r="E3394" i="5" s="1"/>
  <c r="F3394" i="5"/>
  <c r="J3394" i="5" s="1"/>
  <c r="G3394" i="5"/>
  <c r="H3394" i="5"/>
  <c r="A3395" i="5"/>
  <c r="B3395" i="5"/>
  <c r="D3395" i="5"/>
  <c r="E3395" i="5" s="1"/>
  <c r="F3395" i="5"/>
  <c r="J3395" i="5" s="1"/>
  <c r="G3395" i="5"/>
  <c r="H3395" i="5"/>
  <c r="A3396" i="5"/>
  <c r="B3396" i="5"/>
  <c r="D3396" i="5"/>
  <c r="E3396" i="5" s="1"/>
  <c r="F3396" i="5"/>
  <c r="J3396" i="5" s="1"/>
  <c r="G3396" i="5"/>
  <c r="H3396" i="5"/>
  <c r="A3397" i="5"/>
  <c r="B3397" i="5"/>
  <c r="D3397" i="5"/>
  <c r="E3397" i="5" s="1"/>
  <c r="F3397" i="5"/>
  <c r="J3397" i="5" s="1"/>
  <c r="G3397" i="5"/>
  <c r="H3397" i="5"/>
  <c r="A3398" i="5"/>
  <c r="B3398" i="5"/>
  <c r="D3398" i="5"/>
  <c r="E3398" i="5" s="1"/>
  <c r="F3398" i="5"/>
  <c r="J3398" i="5" s="1"/>
  <c r="G3398" i="5"/>
  <c r="H3398" i="5"/>
  <c r="A3399" i="5"/>
  <c r="B3399" i="5"/>
  <c r="D3399" i="5"/>
  <c r="E3399" i="5" s="1"/>
  <c r="F3399" i="5"/>
  <c r="J3399" i="5" s="1"/>
  <c r="G3399" i="5"/>
  <c r="H3399" i="5"/>
  <c r="A3400" i="5"/>
  <c r="B3400" i="5"/>
  <c r="D3400" i="5"/>
  <c r="E3400" i="5" s="1"/>
  <c r="F3400" i="5"/>
  <c r="J3400" i="5" s="1"/>
  <c r="G3400" i="5"/>
  <c r="H3400" i="5"/>
  <c r="A3401" i="5"/>
  <c r="B3401" i="5"/>
  <c r="D3401" i="5"/>
  <c r="E3401" i="5" s="1"/>
  <c r="F3401" i="5"/>
  <c r="J3401" i="5" s="1"/>
  <c r="G3401" i="5"/>
  <c r="H3401" i="5"/>
  <c r="A3402" i="5"/>
  <c r="B3402" i="5"/>
  <c r="D3402" i="5"/>
  <c r="E3402" i="5" s="1"/>
  <c r="F3402" i="5"/>
  <c r="J3402" i="5" s="1"/>
  <c r="G3402" i="5"/>
  <c r="H3402" i="5"/>
  <c r="A3403" i="5"/>
  <c r="B3403" i="5"/>
  <c r="D3403" i="5"/>
  <c r="E3403" i="5" s="1"/>
  <c r="F3403" i="5"/>
  <c r="J3403" i="5" s="1"/>
  <c r="G3403" i="5"/>
  <c r="H3403" i="5"/>
  <c r="A3404" i="5"/>
  <c r="B3404" i="5"/>
  <c r="D3404" i="5"/>
  <c r="E3404" i="5" s="1"/>
  <c r="F3404" i="5"/>
  <c r="J3404" i="5" s="1"/>
  <c r="G3404" i="5"/>
  <c r="H3404" i="5"/>
  <c r="A3405" i="5"/>
  <c r="B3405" i="5"/>
  <c r="D3405" i="5"/>
  <c r="E3405" i="5" s="1"/>
  <c r="F3405" i="5"/>
  <c r="J3405" i="5" s="1"/>
  <c r="G3405" i="5"/>
  <c r="H3405" i="5"/>
  <c r="A3406" i="5"/>
  <c r="B3406" i="5"/>
  <c r="D3406" i="5"/>
  <c r="E3406" i="5" s="1"/>
  <c r="F3406" i="5"/>
  <c r="J3406" i="5" s="1"/>
  <c r="G3406" i="5"/>
  <c r="H3406" i="5"/>
  <c r="A3407" i="5"/>
  <c r="B3407" i="5"/>
  <c r="D3407" i="5"/>
  <c r="E3407" i="5" s="1"/>
  <c r="F3407" i="5"/>
  <c r="J3407" i="5" s="1"/>
  <c r="G3407" i="5"/>
  <c r="H3407" i="5"/>
  <c r="A3408" i="5"/>
  <c r="B3408" i="5"/>
  <c r="D3408" i="5"/>
  <c r="E3408" i="5" s="1"/>
  <c r="F3408" i="5"/>
  <c r="J3408" i="5" s="1"/>
  <c r="G3408" i="5"/>
  <c r="H3408" i="5"/>
  <c r="A3409" i="5"/>
  <c r="B3409" i="5"/>
  <c r="D3409" i="5"/>
  <c r="E3409" i="5" s="1"/>
  <c r="F3409" i="5"/>
  <c r="J3409" i="5" s="1"/>
  <c r="G3409" i="5"/>
  <c r="H3409" i="5"/>
  <c r="A3410" i="5"/>
  <c r="B3410" i="5"/>
  <c r="D3410" i="5"/>
  <c r="E3410" i="5" s="1"/>
  <c r="F3410" i="5"/>
  <c r="J3410" i="5" s="1"/>
  <c r="G3410" i="5"/>
  <c r="H3410" i="5"/>
  <c r="A3411" i="5"/>
  <c r="B3411" i="5"/>
  <c r="D3411" i="5"/>
  <c r="E3411" i="5" s="1"/>
  <c r="F3411" i="5"/>
  <c r="J3411" i="5" s="1"/>
  <c r="G3411" i="5"/>
  <c r="H3411" i="5"/>
  <c r="A3412" i="5"/>
  <c r="B3412" i="5"/>
  <c r="D3412" i="5"/>
  <c r="E3412" i="5" s="1"/>
  <c r="F3412" i="5"/>
  <c r="J3412" i="5" s="1"/>
  <c r="G3412" i="5"/>
  <c r="H3412" i="5"/>
  <c r="A3413" i="5"/>
  <c r="B3413" i="5"/>
  <c r="D3413" i="5"/>
  <c r="E3413" i="5" s="1"/>
  <c r="F3413" i="5"/>
  <c r="J3413" i="5" s="1"/>
  <c r="G3413" i="5"/>
  <c r="H3413" i="5"/>
  <c r="A3414" i="5"/>
  <c r="B3414" i="5"/>
  <c r="D3414" i="5"/>
  <c r="E3414" i="5" s="1"/>
  <c r="F3414" i="5"/>
  <c r="J3414" i="5" s="1"/>
  <c r="G3414" i="5"/>
  <c r="H3414" i="5"/>
  <c r="A3415" i="5"/>
  <c r="B3415" i="5"/>
  <c r="D3415" i="5"/>
  <c r="E3415" i="5" s="1"/>
  <c r="F3415" i="5"/>
  <c r="J3415" i="5" s="1"/>
  <c r="G3415" i="5"/>
  <c r="H3415" i="5"/>
  <c r="A3416" i="5"/>
  <c r="B3416" i="5"/>
  <c r="D3416" i="5"/>
  <c r="E3416" i="5" s="1"/>
  <c r="F3416" i="5"/>
  <c r="J3416" i="5" s="1"/>
  <c r="G3416" i="5"/>
  <c r="H3416" i="5"/>
  <c r="A3417" i="5"/>
  <c r="B3417" i="5"/>
  <c r="D3417" i="5"/>
  <c r="E3417" i="5" s="1"/>
  <c r="F3417" i="5"/>
  <c r="J3417" i="5" s="1"/>
  <c r="G3417" i="5"/>
  <c r="H3417" i="5"/>
  <c r="A3418" i="5"/>
  <c r="B3418" i="5"/>
  <c r="D3418" i="5"/>
  <c r="E3418" i="5" s="1"/>
  <c r="F3418" i="5"/>
  <c r="J3418" i="5" s="1"/>
  <c r="G3418" i="5"/>
  <c r="H3418" i="5"/>
  <c r="A3419" i="5"/>
  <c r="B3419" i="5"/>
  <c r="D3419" i="5"/>
  <c r="E3419" i="5" s="1"/>
  <c r="F3419" i="5"/>
  <c r="J3419" i="5" s="1"/>
  <c r="G3419" i="5"/>
  <c r="H3419" i="5"/>
  <c r="A3420" i="5"/>
  <c r="B3420" i="5"/>
  <c r="D3420" i="5"/>
  <c r="E3420" i="5" s="1"/>
  <c r="F3420" i="5"/>
  <c r="J3420" i="5" s="1"/>
  <c r="G3420" i="5"/>
  <c r="H3420" i="5"/>
  <c r="A3421" i="5"/>
  <c r="B3421" i="5"/>
  <c r="D3421" i="5"/>
  <c r="E3421" i="5" s="1"/>
  <c r="F3421" i="5"/>
  <c r="J3421" i="5" s="1"/>
  <c r="G3421" i="5"/>
  <c r="H3421" i="5"/>
  <c r="A3422" i="5"/>
  <c r="B3422" i="5"/>
  <c r="D3422" i="5"/>
  <c r="E3422" i="5" s="1"/>
  <c r="F3422" i="5"/>
  <c r="J3422" i="5" s="1"/>
  <c r="G3422" i="5"/>
  <c r="H3422" i="5"/>
  <c r="A3423" i="5"/>
  <c r="B3423" i="5"/>
  <c r="D3423" i="5"/>
  <c r="E3423" i="5" s="1"/>
  <c r="F3423" i="5"/>
  <c r="J3423" i="5" s="1"/>
  <c r="G3423" i="5"/>
  <c r="H3423" i="5"/>
  <c r="A3424" i="5"/>
  <c r="B3424" i="5"/>
  <c r="D3424" i="5"/>
  <c r="E3424" i="5" s="1"/>
  <c r="F3424" i="5"/>
  <c r="J3424" i="5" s="1"/>
  <c r="G3424" i="5"/>
  <c r="H3424" i="5"/>
  <c r="A3425" i="5"/>
  <c r="B3425" i="5"/>
  <c r="D3425" i="5"/>
  <c r="E3425" i="5" s="1"/>
  <c r="F3425" i="5"/>
  <c r="J3425" i="5" s="1"/>
  <c r="G3425" i="5"/>
  <c r="H3425" i="5"/>
  <c r="A3426" i="5"/>
  <c r="B3426" i="5"/>
  <c r="D3426" i="5"/>
  <c r="E3426" i="5" s="1"/>
  <c r="F3426" i="5"/>
  <c r="J3426" i="5" s="1"/>
  <c r="G3426" i="5"/>
  <c r="H3426" i="5"/>
  <c r="A3427" i="5"/>
  <c r="B3427" i="5"/>
  <c r="D3427" i="5"/>
  <c r="E3427" i="5" s="1"/>
  <c r="F3427" i="5"/>
  <c r="J3427" i="5" s="1"/>
  <c r="G3427" i="5"/>
  <c r="H3427" i="5"/>
  <c r="A3428" i="5"/>
  <c r="B3428" i="5"/>
  <c r="D3428" i="5"/>
  <c r="E3428" i="5" s="1"/>
  <c r="F3428" i="5"/>
  <c r="J3428" i="5" s="1"/>
  <c r="G3428" i="5"/>
  <c r="H3428" i="5"/>
  <c r="A3429" i="5"/>
  <c r="B3429" i="5"/>
  <c r="D3429" i="5"/>
  <c r="E3429" i="5" s="1"/>
  <c r="F3429" i="5"/>
  <c r="J3429" i="5" s="1"/>
  <c r="G3429" i="5"/>
  <c r="H3429" i="5"/>
  <c r="A3430" i="5"/>
  <c r="B3430" i="5"/>
  <c r="D3430" i="5"/>
  <c r="E3430" i="5" s="1"/>
  <c r="F3430" i="5"/>
  <c r="J3430" i="5" s="1"/>
  <c r="G3430" i="5"/>
  <c r="H3430" i="5"/>
  <c r="A3431" i="5"/>
  <c r="B3431" i="5"/>
  <c r="D3431" i="5"/>
  <c r="E3431" i="5" s="1"/>
  <c r="F3431" i="5"/>
  <c r="J3431" i="5" s="1"/>
  <c r="G3431" i="5"/>
  <c r="H3431" i="5"/>
  <c r="A3432" i="5"/>
  <c r="B3432" i="5"/>
  <c r="D3432" i="5"/>
  <c r="E3432" i="5" s="1"/>
  <c r="F3432" i="5"/>
  <c r="J3432" i="5" s="1"/>
  <c r="G3432" i="5"/>
  <c r="H3432" i="5"/>
  <c r="A3433" i="5"/>
  <c r="B3433" i="5"/>
  <c r="D3433" i="5"/>
  <c r="E3433" i="5" s="1"/>
  <c r="F3433" i="5"/>
  <c r="J3433" i="5" s="1"/>
  <c r="G3433" i="5"/>
  <c r="H3433" i="5"/>
  <c r="A3434" i="5"/>
  <c r="B3434" i="5"/>
  <c r="D3434" i="5"/>
  <c r="E3434" i="5" s="1"/>
  <c r="F3434" i="5"/>
  <c r="J3434" i="5" s="1"/>
  <c r="G3434" i="5"/>
  <c r="H3434" i="5"/>
  <c r="A3435" i="5"/>
  <c r="B3435" i="5"/>
  <c r="D3435" i="5"/>
  <c r="E3435" i="5" s="1"/>
  <c r="F3435" i="5"/>
  <c r="J3435" i="5" s="1"/>
  <c r="G3435" i="5"/>
  <c r="H3435" i="5"/>
  <c r="A3436" i="5"/>
  <c r="B3436" i="5"/>
  <c r="D3436" i="5"/>
  <c r="E3436" i="5" s="1"/>
  <c r="F3436" i="5"/>
  <c r="J3436" i="5" s="1"/>
  <c r="G3436" i="5"/>
  <c r="H3436" i="5"/>
  <c r="A3437" i="5"/>
  <c r="B3437" i="5"/>
  <c r="D3437" i="5"/>
  <c r="E3437" i="5" s="1"/>
  <c r="F3437" i="5"/>
  <c r="J3437" i="5" s="1"/>
  <c r="G3437" i="5"/>
  <c r="H3437" i="5"/>
  <c r="A3438" i="5"/>
  <c r="B3438" i="5"/>
  <c r="D3438" i="5"/>
  <c r="E3438" i="5" s="1"/>
  <c r="F3438" i="5"/>
  <c r="J3438" i="5" s="1"/>
  <c r="G3438" i="5"/>
  <c r="H3438" i="5"/>
  <c r="A3439" i="5"/>
  <c r="B3439" i="5"/>
  <c r="D3439" i="5"/>
  <c r="E3439" i="5" s="1"/>
  <c r="F3439" i="5"/>
  <c r="J3439" i="5" s="1"/>
  <c r="G3439" i="5"/>
  <c r="H3439" i="5"/>
  <c r="A3440" i="5"/>
  <c r="B3440" i="5"/>
  <c r="D3440" i="5"/>
  <c r="E3440" i="5" s="1"/>
  <c r="F3440" i="5"/>
  <c r="J3440" i="5" s="1"/>
  <c r="G3440" i="5"/>
  <c r="H3440" i="5"/>
  <c r="A3441" i="5"/>
  <c r="B3441" i="5"/>
  <c r="D3441" i="5"/>
  <c r="E3441" i="5" s="1"/>
  <c r="F3441" i="5"/>
  <c r="J3441" i="5" s="1"/>
  <c r="G3441" i="5"/>
  <c r="H3441" i="5"/>
  <c r="A3442" i="5"/>
  <c r="B3442" i="5"/>
  <c r="D3442" i="5"/>
  <c r="E3442" i="5" s="1"/>
  <c r="F3442" i="5"/>
  <c r="J3442" i="5" s="1"/>
  <c r="G3442" i="5"/>
  <c r="H3442" i="5"/>
  <c r="A3443" i="5"/>
  <c r="B3443" i="5"/>
  <c r="D3443" i="5"/>
  <c r="E3443" i="5" s="1"/>
  <c r="F3443" i="5"/>
  <c r="J3443" i="5" s="1"/>
  <c r="G3443" i="5"/>
  <c r="H3443" i="5"/>
  <c r="A3444" i="5"/>
  <c r="B3444" i="5"/>
  <c r="D3444" i="5"/>
  <c r="E3444" i="5" s="1"/>
  <c r="F3444" i="5"/>
  <c r="J3444" i="5" s="1"/>
  <c r="G3444" i="5"/>
  <c r="H3444" i="5"/>
  <c r="A3445" i="5"/>
  <c r="B3445" i="5"/>
  <c r="D3445" i="5"/>
  <c r="E3445" i="5" s="1"/>
  <c r="F3445" i="5"/>
  <c r="J3445" i="5" s="1"/>
  <c r="G3445" i="5"/>
  <c r="H3445" i="5"/>
  <c r="A3446" i="5"/>
  <c r="B3446" i="5"/>
  <c r="D3446" i="5"/>
  <c r="E3446" i="5" s="1"/>
  <c r="F3446" i="5"/>
  <c r="J3446" i="5" s="1"/>
  <c r="G3446" i="5"/>
  <c r="H3446" i="5"/>
  <c r="A3447" i="5"/>
  <c r="B3447" i="5"/>
  <c r="D3447" i="5"/>
  <c r="E3447" i="5" s="1"/>
  <c r="F3447" i="5"/>
  <c r="J3447" i="5" s="1"/>
  <c r="G3447" i="5"/>
  <c r="H3447" i="5"/>
  <c r="A3448" i="5"/>
  <c r="B3448" i="5"/>
  <c r="D3448" i="5"/>
  <c r="E3448" i="5" s="1"/>
  <c r="F3448" i="5"/>
  <c r="J3448" i="5" s="1"/>
  <c r="G3448" i="5"/>
  <c r="H3448" i="5"/>
  <c r="A3449" i="5"/>
  <c r="B3449" i="5"/>
  <c r="D3449" i="5"/>
  <c r="E3449" i="5" s="1"/>
  <c r="F3449" i="5"/>
  <c r="J3449" i="5" s="1"/>
  <c r="G3449" i="5"/>
  <c r="H3449" i="5"/>
  <c r="A3450" i="5"/>
  <c r="B3450" i="5"/>
  <c r="D3450" i="5"/>
  <c r="E3450" i="5" s="1"/>
  <c r="F3450" i="5"/>
  <c r="J3450" i="5" s="1"/>
  <c r="G3450" i="5"/>
  <c r="H3450" i="5"/>
  <c r="A3451" i="5"/>
  <c r="B3451" i="5"/>
  <c r="D3451" i="5"/>
  <c r="E3451" i="5" s="1"/>
  <c r="F3451" i="5"/>
  <c r="J3451" i="5" s="1"/>
  <c r="G3451" i="5"/>
  <c r="H3451" i="5"/>
  <c r="A3452" i="5"/>
  <c r="B3452" i="5"/>
  <c r="D3452" i="5"/>
  <c r="E3452" i="5" s="1"/>
  <c r="F3452" i="5"/>
  <c r="J3452" i="5" s="1"/>
  <c r="G3452" i="5"/>
  <c r="H3452" i="5"/>
  <c r="A3453" i="5"/>
  <c r="B3453" i="5"/>
  <c r="D3453" i="5"/>
  <c r="E3453" i="5" s="1"/>
  <c r="F3453" i="5"/>
  <c r="J3453" i="5" s="1"/>
  <c r="G3453" i="5"/>
  <c r="H3453" i="5"/>
  <c r="A3454" i="5"/>
  <c r="B3454" i="5"/>
  <c r="D3454" i="5"/>
  <c r="E3454" i="5" s="1"/>
  <c r="F3454" i="5"/>
  <c r="J3454" i="5" s="1"/>
  <c r="G3454" i="5"/>
  <c r="H3454" i="5"/>
  <c r="A3455" i="5"/>
  <c r="B3455" i="5"/>
  <c r="D3455" i="5"/>
  <c r="E3455" i="5" s="1"/>
  <c r="F3455" i="5"/>
  <c r="J3455" i="5" s="1"/>
  <c r="G3455" i="5"/>
  <c r="H3455" i="5"/>
  <c r="A3456" i="5"/>
  <c r="B3456" i="5"/>
  <c r="D3456" i="5"/>
  <c r="E3456" i="5" s="1"/>
  <c r="F3456" i="5"/>
  <c r="J3456" i="5" s="1"/>
  <c r="G3456" i="5"/>
  <c r="H3456" i="5"/>
  <c r="A3457" i="5"/>
  <c r="B3457" i="5"/>
  <c r="D3457" i="5"/>
  <c r="E3457" i="5" s="1"/>
  <c r="F3457" i="5"/>
  <c r="J3457" i="5" s="1"/>
  <c r="G3457" i="5"/>
  <c r="H3457" i="5"/>
  <c r="A3458" i="5"/>
  <c r="B3458" i="5"/>
  <c r="D3458" i="5"/>
  <c r="E3458" i="5" s="1"/>
  <c r="F3458" i="5"/>
  <c r="J3458" i="5" s="1"/>
  <c r="G3458" i="5"/>
  <c r="H3458" i="5"/>
  <c r="A3459" i="5"/>
  <c r="B3459" i="5"/>
  <c r="D3459" i="5"/>
  <c r="E3459" i="5" s="1"/>
  <c r="F3459" i="5"/>
  <c r="J3459" i="5" s="1"/>
  <c r="G3459" i="5"/>
  <c r="H3459" i="5"/>
  <c r="A3460" i="5"/>
  <c r="B3460" i="5"/>
  <c r="D3460" i="5"/>
  <c r="E3460" i="5" s="1"/>
  <c r="F3460" i="5"/>
  <c r="J3460" i="5" s="1"/>
  <c r="G3460" i="5"/>
  <c r="H3460" i="5"/>
  <c r="A3461" i="5"/>
  <c r="B3461" i="5"/>
  <c r="D3461" i="5"/>
  <c r="E3461" i="5" s="1"/>
  <c r="F3461" i="5"/>
  <c r="J3461" i="5" s="1"/>
  <c r="G3461" i="5"/>
  <c r="H3461" i="5"/>
  <c r="A3462" i="5"/>
  <c r="B3462" i="5"/>
  <c r="D3462" i="5"/>
  <c r="E3462" i="5" s="1"/>
  <c r="F3462" i="5"/>
  <c r="J3462" i="5" s="1"/>
  <c r="G3462" i="5"/>
  <c r="H3462" i="5"/>
  <c r="A3463" i="5"/>
  <c r="B3463" i="5"/>
  <c r="D3463" i="5"/>
  <c r="E3463" i="5" s="1"/>
  <c r="F3463" i="5"/>
  <c r="J3463" i="5" s="1"/>
  <c r="G3463" i="5"/>
  <c r="H3463" i="5"/>
  <c r="A3464" i="5"/>
  <c r="B3464" i="5"/>
  <c r="D3464" i="5"/>
  <c r="E3464" i="5" s="1"/>
  <c r="F3464" i="5"/>
  <c r="J3464" i="5" s="1"/>
  <c r="G3464" i="5"/>
  <c r="H3464" i="5"/>
  <c r="A3465" i="5"/>
  <c r="B3465" i="5"/>
  <c r="D3465" i="5"/>
  <c r="E3465" i="5" s="1"/>
  <c r="F3465" i="5"/>
  <c r="J3465" i="5" s="1"/>
  <c r="G3465" i="5"/>
  <c r="H3465" i="5"/>
  <c r="A3466" i="5"/>
  <c r="B3466" i="5"/>
  <c r="D3466" i="5"/>
  <c r="E3466" i="5" s="1"/>
  <c r="F3466" i="5"/>
  <c r="J3466" i="5" s="1"/>
  <c r="G3466" i="5"/>
  <c r="H3466" i="5"/>
  <c r="A3467" i="5"/>
  <c r="B3467" i="5"/>
  <c r="D3467" i="5"/>
  <c r="E3467" i="5" s="1"/>
  <c r="F3467" i="5"/>
  <c r="J3467" i="5" s="1"/>
  <c r="G3467" i="5"/>
  <c r="H3467" i="5"/>
  <c r="A3468" i="5"/>
  <c r="B3468" i="5"/>
  <c r="D3468" i="5"/>
  <c r="E3468" i="5" s="1"/>
  <c r="F3468" i="5"/>
  <c r="J3468" i="5" s="1"/>
  <c r="G3468" i="5"/>
  <c r="H3468" i="5"/>
  <c r="A3469" i="5"/>
  <c r="B3469" i="5"/>
  <c r="D3469" i="5"/>
  <c r="E3469" i="5" s="1"/>
  <c r="F3469" i="5"/>
  <c r="J3469" i="5" s="1"/>
  <c r="G3469" i="5"/>
  <c r="H3469" i="5"/>
  <c r="A3470" i="5"/>
  <c r="B3470" i="5"/>
  <c r="D3470" i="5"/>
  <c r="E3470" i="5" s="1"/>
  <c r="F3470" i="5"/>
  <c r="J3470" i="5" s="1"/>
  <c r="G3470" i="5"/>
  <c r="H3470" i="5"/>
  <c r="A3471" i="5"/>
  <c r="B3471" i="5"/>
  <c r="D3471" i="5"/>
  <c r="E3471" i="5" s="1"/>
  <c r="F3471" i="5"/>
  <c r="J3471" i="5" s="1"/>
  <c r="G3471" i="5"/>
  <c r="H3471" i="5"/>
  <c r="A3472" i="5"/>
  <c r="B3472" i="5"/>
  <c r="D3472" i="5"/>
  <c r="E3472" i="5" s="1"/>
  <c r="F3472" i="5"/>
  <c r="J3472" i="5" s="1"/>
  <c r="G3472" i="5"/>
  <c r="H3472" i="5"/>
  <c r="A3473" i="5"/>
  <c r="B3473" i="5"/>
  <c r="D3473" i="5"/>
  <c r="E3473" i="5" s="1"/>
  <c r="F3473" i="5"/>
  <c r="J3473" i="5" s="1"/>
  <c r="G3473" i="5"/>
  <c r="H3473" i="5"/>
  <c r="A3474" i="5"/>
  <c r="B3474" i="5"/>
  <c r="D3474" i="5"/>
  <c r="E3474" i="5" s="1"/>
  <c r="F3474" i="5"/>
  <c r="J3474" i="5" s="1"/>
  <c r="G3474" i="5"/>
  <c r="H3474" i="5"/>
  <c r="A3475" i="5"/>
  <c r="B3475" i="5"/>
  <c r="D3475" i="5"/>
  <c r="E3475" i="5" s="1"/>
  <c r="F3475" i="5"/>
  <c r="J3475" i="5" s="1"/>
  <c r="G3475" i="5"/>
  <c r="H3475" i="5"/>
  <c r="A3476" i="5"/>
  <c r="B3476" i="5"/>
  <c r="D3476" i="5"/>
  <c r="E3476" i="5" s="1"/>
  <c r="F3476" i="5"/>
  <c r="J3476" i="5" s="1"/>
  <c r="G3476" i="5"/>
  <c r="H3476" i="5"/>
  <c r="A3477" i="5"/>
  <c r="B3477" i="5"/>
  <c r="D3477" i="5"/>
  <c r="E3477" i="5" s="1"/>
  <c r="F3477" i="5"/>
  <c r="J3477" i="5" s="1"/>
  <c r="G3477" i="5"/>
  <c r="H3477" i="5"/>
  <c r="A3478" i="5"/>
  <c r="B3478" i="5"/>
  <c r="D3478" i="5"/>
  <c r="E3478" i="5" s="1"/>
  <c r="F3478" i="5"/>
  <c r="J3478" i="5" s="1"/>
  <c r="G3478" i="5"/>
  <c r="H3478" i="5"/>
  <c r="A3479" i="5"/>
  <c r="B3479" i="5"/>
  <c r="D3479" i="5"/>
  <c r="E3479" i="5" s="1"/>
  <c r="F3479" i="5"/>
  <c r="J3479" i="5" s="1"/>
  <c r="G3479" i="5"/>
  <c r="H3479" i="5"/>
  <c r="A3480" i="5"/>
  <c r="B3480" i="5"/>
  <c r="D3480" i="5"/>
  <c r="E3480" i="5" s="1"/>
  <c r="F3480" i="5"/>
  <c r="J3480" i="5" s="1"/>
  <c r="G3480" i="5"/>
  <c r="H3480" i="5"/>
  <c r="A3481" i="5"/>
  <c r="B3481" i="5"/>
  <c r="D3481" i="5"/>
  <c r="E3481" i="5" s="1"/>
  <c r="F3481" i="5"/>
  <c r="J3481" i="5" s="1"/>
  <c r="G3481" i="5"/>
  <c r="H3481" i="5"/>
  <c r="A3482" i="5"/>
  <c r="B3482" i="5"/>
  <c r="D3482" i="5"/>
  <c r="E3482" i="5" s="1"/>
  <c r="F3482" i="5"/>
  <c r="J3482" i="5" s="1"/>
  <c r="G3482" i="5"/>
  <c r="H3482" i="5"/>
  <c r="A3483" i="5"/>
  <c r="B3483" i="5"/>
  <c r="D3483" i="5"/>
  <c r="E3483" i="5" s="1"/>
  <c r="F3483" i="5"/>
  <c r="J3483" i="5" s="1"/>
  <c r="G3483" i="5"/>
  <c r="H3483" i="5"/>
  <c r="A3484" i="5"/>
  <c r="B3484" i="5"/>
  <c r="D3484" i="5"/>
  <c r="E3484" i="5" s="1"/>
  <c r="F3484" i="5"/>
  <c r="J3484" i="5" s="1"/>
  <c r="G3484" i="5"/>
  <c r="H3484" i="5"/>
  <c r="A3485" i="5"/>
  <c r="B3485" i="5"/>
  <c r="D3485" i="5"/>
  <c r="E3485" i="5" s="1"/>
  <c r="F3485" i="5"/>
  <c r="J3485" i="5" s="1"/>
  <c r="G3485" i="5"/>
  <c r="H3485" i="5"/>
  <c r="A3486" i="5"/>
  <c r="B3486" i="5"/>
  <c r="D3486" i="5"/>
  <c r="E3486" i="5" s="1"/>
  <c r="F3486" i="5"/>
  <c r="J3486" i="5" s="1"/>
  <c r="G3486" i="5"/>
  <c r="H3486" i="5"/>
  <c r="A3487" i="5"/>
  <c r="B3487" i="5"/>
  <c r="D3487" i="5"/>
  <c r="E3487" i="5" s="1"/>
  <c r="F3487" i="5"/>
  <c r="J3487" i="5" s="1"/>
  <c r="G3487" i="5"/>
  <c r="H3487" i="5"/>
  <c r="A3488" i="5"/>
  <c r="B3488" i="5"/>
  <c r="D3488" i="5"/>
  <c r="E3488" i="5" s="1"/>
  <c r="F3488" i="5"/>
  <c r="J3488" i="5" s="1"/>
  <c r="G3488" i="5"/>
  <c r="H3488" i="5"/>
  <c r="A3489" i="5"/>
  <c r="B3489" i="5"/>
  <c r="D3489" i="5"/>
  <c r="E3489" i="5" s="1"/>
  <c r="F3489" i="5"/>
  <c r="J3489" i="5" s="1"/>
  <c r="G3489" i="5"/>
  <c r="H3489" i="5"/>
  <c r="A3490" i="5"/>
  <c r="B3490" i="5"/>
  <c r="D3490" i="5"/>
  <c r="E3490" i="5" s="1"/>
  <c r="F3490" i="5"/>
  <c r="J3490" i="5" s="1"/>
  <c r="G3490" i="5"/>
  <c r="H3490" i="5"/>
  <c r="A3491" i="5"/>
  <c r="B3491" i="5"/>
  <c r="D3491" i="5"/>
  <c r="E3491" i="5" s="1"/>
  <c r="F3491" i="5"/>
  <c r="J3491" i="5" s="1"/>
  <c r="G3491" i="5"/>
  <c r="H3491" i="5"/>
  <c r="A3492" i="5"/>
  <c r="B3492" i="5"/>
  <c r="D3492" i="5"/>
  <c r="E3492" i="5" s="1"/>
  <c r="F3492" i="5"/>
  <c r="J3492" i="5" s="1"/>
  <c r="G3492" i="5"/>
  <c r="H3492" i="5"/>
  <c r="A3493" i="5"/>
  <c r="B3493" i="5"/>
  <c r="D3493" i="5"/>
  <c r="E3493" i="5" s="1"/>
  <c r="F3493" i="5"/>
  <c r="J3493" i="5" s="1"/>
  <c r="G3493" i="5"/>
  <c r="H3493" i="5"/>
  <c r="A3494" i="5"/>
  <c r="B3494" i="5"/>
  <c r="D3494" i="5"/>
  <c r="E3494" i="5" s="1"/>
  <c r="F3494" i="5"/>
  <c r="J3494" i="5" s="1"/>
  <c r="G3494" i="5"/>
  <c r="H3494" i="5"/>
  <c r="A3495" i="5"/>
  <c r="B3495" i="5"/>
  <c r="D3495" i="5"/>
  <c r="E3495" i="5" s="1"/>
  <c r="F3495" i="5"/>
  <c r="J3495" i="5" s="1"/>
  <c r="G3495" i="5"/>
  <c r="H3495" i="5"/>
  <c r="A3496" i="5"/>
  <c r="B3496" i="5"/>
  <c r="D3496" i="5"/>
  <c r="E3496" i="5" s="1"/>
  <c r="F3496" i="5"/>
  <c r="J3496" i="5" s="1"/>
  <c r="G3496" i="5"/>
  <c r="H3496" i="5"/>
  <c r="A3497" i="5"/>
  <c r="B3497" i="5"/>
  <c r="D3497" i="5"/>
  <c r="E3497" i="5" s="1"/>
  <c r="F3497" i="5"/>
  <c r="J3497" i="5" s="1"/>
  <c r="G3497" i="5"/>
  <c r="H3497" i="5"/>
  <c r="A3498" i="5"/>
  <c r="B3498" i="5"/>
  <c r="D3498" i="5"/>
  <c r="E3498" i="5" s="1"/>
  <c r="F3498" i="5"/>
  <c r="J3498" i="5" s="1"/>
  <c r="G3498" i="5"/>
  <c r="H3498" i="5"/>
  <c r="A3499" i="5"/>
  <c r="B3499" i="5"/>
  <c r="D3499" i="5"/>
  <c r="E3499" i="5" s="1"/>
  <c r="F3499" i="5"/>
  <c r="J3499" i="5" s="1"/>
  <c r="G3499" i="5"/>
  <c r="H3499" i="5"/>
  <c r="A3500" i="5"/>
  <c r="B3500" i="5"/>
  <c r="D3500" i="5"/>
  <c r="E3500" i="5" s="1"/>
  <c r="F3500" i="5"/>
  <c r="J3500" i="5" s="1"/>
  <c r="G3500" i="5"/>
  <c r="H3500" i="5"/>
  <c r="A3501" i="5"/>
  <c r="B3501" i="5"/>
  <c r="D3501" i="5"/>
  <c r="E3501" i="5" s="1"/>
  <c r="F3501" i="5"/>
  <c r="J3501" i="5" s="1"/>
  <c r="G3501" i="5"/>
  <c r="H3501" i="5"/>
  <c r="A3502" i="5"/>
  <c r="B3502" i="5"/>
  <c r="D3502" i="5"/>
  <c r="E3502" i="5" s="1"/>
  <c r="F3502" i="5"/>
  <c r="J3502" i="5" s="1"/>
  <c r="G3502" i="5"/>
  <c r="H3502" i="5"/>
  <c r="A3503" i="5"/>
  <c r="B3503" i="5"/>
  <c r="D3503" i="5"/>
  <c r="E3503" i="5" s="1"/>
  <c r="F3503" i="5"/>
  <c r="J3503" i="5" s="1"/>
  <c r="G3503" i="5"/>
  <c r="H3503" i="5"/>
  <c r="A3504" i="5"/>
  <c r="B3504" i="5"/>
  <c r="D3504" i="5"/>
  <c r="E3504" i="5" s="1"/>
  <c r="F3504" i="5"/>
  <c r="J3504" i="5" s="1"/>
  <c r="G3504" i="5"/>
  <c r="H3504" i="5"/>
  <c r="A3505" i="5"/>
  <c r="B3505" i="5"/>
  <c r="D3505" i="5"/>
  <c r="E3505" i="5" s="1"/>
  <c r="F3505" i="5"/>
  <c r="J3505" i="5" s="1"/>
  <c r="G3505" i="5"/>
  <c r="H3505" i="5"/>
  <c r="A3506" i="5"/>
  <c r="B3506" i="5"/>
  <c r="D3506" i="5"/>
  <c r="E3506" i="5" s="1"/>
  <c r="F3506" i="5"/>
  <c r="J3506" i="5" s="1"/>
  <c r="G3506" i="5"/>
  <c r="H3506" i="5"/>
  <c r="A3507" i="5"/>
  <c r="B3507" i="5"/>
  <c r="D3507" i="5"/>
  <c r="E3507" i="5" s="1"/>
  <c r="F3507" i="5"/>
  <c r="J3507" i="5" s="1"/>
  <c r="G3507" i="5"/>
  <c r="H3507" i="5"/>
  <c r="A3508" i="5"/>
  <c r="B3508" i="5"/>
  <c r="D3508" i="5"/>
  <c r="E3508" i="5" s="1"/>
  <c r="F3508" i="5"/>
  <c r="J3508" i="5" s="1"/>
  <c r="G3508" i="5"/>
  <c r="H3508" i="5"/>
  <c r="A3509" i="5"/>
  <c r="B3509" i="5"/>
  <c r="D3509" i="5"/>
  <c r="E3509" i="5" s="1"/>
  <c r="F3509" i="5"/>
  <c r="J3509" i="5" s="1"/>
  <c r="G3509" i="5"/>
  <c r="H3509" i="5"/>
  <c r="A3510" i="5"/>
  <c r="B3510" i="5"/>
  <c r="D3510" i="5"/>
  <c r="E3510" i="5" s="1"/>
  <c r="F3510" i="5"/>
  <c r="J3510" i="5" s="1"/>
  <c r="G3510" i="5"/>
  <c r="H3510" i="5"/>
  <c r="A3511" i="5"/>
  <c r="B3511" i="5"/>
  <c r="D3511" i="5"/>
  <c r="E3511" i="5" s="1"/>
  <c r="F3511" i="5"/>
  <c r="J3511" i="5" s="1"/>
  <c r="G3511" i="5"/>
  <c r="H3511" i="5"/>
  <c r="A3512" i="5"/>
  <c r="B3512" i="5"/>
  <c r="D3512" i="5"/>
  <c r="E3512" i="5" s="1"/>
  <c r="F3512" i="5"/>
  <c r="J3512" i="5" s="1"/>
  <c r="G3512" i="5"/>
  <c r="H3512" i="5"/>
  <c r="A3513" i="5"/>
  <c r="B3513" i="5"/>
  <c r="D3513" i="5"/>
  <c r="E3513" i="5" s="1"/>
  <c r="F3513" i="5"/>
  <c r="J3513" i="5" s="1"/>
  <c r="G3513" i="5"/>
  <c r="H3513" i="5"/>
  <c r="A3514" i="5"/>
  <c r="B3514" i="5"/>
  <c r="D3514" i="5"/>
  <c r="E3514" i="5" s="1"/>
  <c r="F3514" i="5"/>
  <c r="J3514" i="5" s="1"/>
  <c r="G3514" i="5"/>
  <c r="H3514" i="5"/>
  <c r="A3515" i="5"/>
  <c r="B3515" i="5"/>
  <c r="D3515" i="5"/>
  <c r="E3515" i="5" s="1"/>
  <c r="F3515" i="5"/>
  <c r="J3515" i="5" s="1"/>
  <c r="G3515" i="5"/>
  <c r="H3515" i="5"/>
  <c r="A3516" i="5"/>
  <c r="B3516" i="5"/>
  <c r="D3516" i="5"/>
  <c r="E3516" i="5" s="1"/>
  <c r="F3516" i="5"/>
  <c r="J3516" i="5" s="1"/>
  <c r="G3516" i="5"/>
  <c r="H3516" i="5"/>
  <c r="A3517" i="5"/>
  <c r="B3517" i="5"/>
  <c r="D3517" i="5"/>
  <c r="E3517" i="5" s="1"/>
  <c r="F3517" i="5"/>
  <c r="J3517" i="5" s="1"/>
  <c r="G3517" i="5"/>
  <c r="H3517" i="5"/>
  <c r="A3518" i="5"/>
  <c r="B3518" i="5"/>
  <c r="D3518" i="5"/>
  <c r="E3518" i="5" s="1"/>
  <c r="F3518" i="5"/>
  <c r="J3518" i="5" s="1"/>
  <c r="G3518" i="5"/>
  <c r="H3518" i="5"/>
  <c r="A3519" i="5"/>
  <c r="B3519" i="5"/>
  <c r="D3519" i="5"/>
  <c r="E3519" i="5" s="1"/>
  <c r="F3519" i="5"/>
  <c r="J3519" i="5" s="1"/>
  <c r="G3519" i="5"/>
  <c r="H3519" i="5"/>
  <c r="A3520" i="5"/>
  <c r="B3520" i="5"/>
  <c r="D3520" i="5"/>
  <c r="E3520" i="5" s="1"/>
  <c r="F3520" i="5"/>
  <c r="J3520" i="5" s="1"/>
  <c r="G3520" i="5"/>
  <c r="H3520" i="5"/>
  <c r="A3521" i="5"/>
  <c r="B3521" i="5"/>
  <c r="D3521" i="5"/>
  <c r="E3521" i="5" s="1"/>
  <c r="F3521" i="5"/>
  <c r="J3521" i="5" s="1"/>
  <c r="G3521" i="5"/>
  <c r="H3521" i="5"/>
  <c r="A3522" i="5"/>
  <c r="B3522" i="5"/>
  <c r="D3522" i="5"/>
  <c r="E3522" i="5" s="1"/>
  <c r="F3522" i="5"/>
  <c r="J3522" i="5" s="1"/>
  <c r="G3522" i="5"/>
  <c r="H3522" i="5"/>
  <c r="A3523" i="5"/>
  <c r="B3523" i="5"/>
  <c r="D3523" i="5"/>
  <c r="E3523" i="5" s="1"/>
  <c r="F3523" i="5"/>
  <c r="J3523" i="5" s="1"/>
  <c r="G3523" i="5"/>
  <c r="H3523" i="5"/>
  <c r="A3524" i="5"/>
  <c r="B3524" i="5"/>
  <c r="D3524" i="5"/>
  <c r="E3524" i="5" s="1"/>
  <c r="F3524" i="5"/>
  <c r="J3524" i="5" s="1"/>
  <c r="G3524" i="5"/>
  <c r="H3524" i="5"/>
  <c r="A3525" i="5"/>
  <c r="B3525" i="5"/>
  <c r="D3525" i="5"/>
  <c r="E3525" i="5" s="1"/>
  <c r="F3525" i="5"/>
  <c r="J3525" i="5" s="1"/>
  <c r="G3525" i="5"/>
  <c r="H3525" i="5"/>
  <c r="A3526" i="5"/>
  <c r="B3526" i="5"/>
  <c r="D3526" i="5"/>
  <c r="E3526" i="5" s="1"/>
  <c r="F3526" i="5"/>
  <c r="J3526" i="5" s="1"/>
  <c r="G3526" i="5"/>
  <c r="H3526" i="5"/>
  <c r="A3527" i="5"/>
  <c r="B3527" i="5"/>
  <c r="D3527" i="5"/>
  <c r="E3527" i="5" s="1"/>
  <c r="F3527" i="5"/>
  <c r="J3527" i="5" s="1"/>
  <c r="G3527" i="5"/>
  <c r="H3527" i="5"/>
  <c r="A3528" i="5"/>
  <c r="B3528" i="5"/>
  <c r="D3528" i="5"/>
  <c r="E3528" i="5" s="1"/>
  <c r="F3528" i="5"/>
  <c r="J3528" i="5" s="1"/>
  <c r="G3528" i="5"/>
  <c r="H3528" i="5"/>
  <c r="A3529" i="5"/>
  <c r="B3529" i="5"/>
  <c r="D3529" i="5"/>
  <c r="E3529" i="5" s="1"/>
  <c r="F3529" i="5"/>
  <c r="J3529" i="5" s="1"/>
  <c r="G3529" i="5"/>
  <c r="H3529" i="5"/>
  <c r="A3530" i="5"/>
  <c r="B3530" i="5"/>
  <c r="D3530" i="5"/>
  <c r="E3530" i="5" s="1"/>
  <c r="F3530" i="5"/>
  <c r="J3530" i="5" s="1"/>
  <c r="G3530" i="5"/>
  <c r="H3530" i="5"/>
  <c r="A3531" i="5"/>
  <c r="B3531" i="5"/>
  <c r="D3531" i="5"/>
  <c r="E3531" i="5" s="1"/>
  <c r="F3531" i="5"/>
  <c r="J3531" i="5" s="1"/>
  <c r="G3531" i="5"/>
  <c r="H3531" i="5"/>
  <c r="A3532" i="5"/>
  <c r="B3532" i="5"/>
  <c r="D3532" i="5"/>
  <c r="E3532" i="5" s="1"/>
  <c r="F3532" i="5"/>
  <c r="J3532" i="5" s="1"/>
  <c r="G3532" i="5"/>
  <c r="H3532" i="5"/>
  <c r="A3533" i="5"/>
  <c r="B3533" i="5"/>
  <c r="D3533" i="5"/>
  <c r="E3533" i="5" s="1"/>
  <c r="F3533" i="5"/>
  <c r="J3533" i="5" s="1"/>
  <c r="G3533" i="5"/>
  <c r="H3533" i="5"/>
  <c r="A3534" i="5"/>
  <c r="B3534" i="5"/>
  <c r="D3534" i="5"/>
  <c r="E3534" i="5" s="1"/>
  <c r="F3534" i="5"/>
  <c r="J3534" i="5" s="1"/>
  <c r="G3534" i="5"/>
  <c r="H3534" i="5"/>
  <c r="A3535" i="5"/>
  <c r="B3535" i="5"/>
  <c r="D3535" i="5"/>
  <c r="E3535" i="5" s="1"/>
  <c r="F3535" i="5"/>
  <c r="J3535" i="5" s="1"/>
  <c r="G3535" i="5"/>
  <c r="H3535" i="5"/>
  <c r="A3536" i="5"/>
  <c r="B3536" i="5"/>
  <c r="D3536" i="5"/>
  <c r="E3536" i="5" s="1"/>
  <c r="F3536" i="5"/>
  <c r="J3536" i="5" s="1"/>
  <c r="G3536" i="5"/>
  <c r="H3536" i="5"/>
  <c r="A3537" i="5"/>
  <c r="B3537" i="5"/>
  <c r="D3537" i="5"/>
  <c r="E3537" i="5" s="1"/>
  <c r="F3537" i="5"/>
  <c r="J3537" i="5" s="1"/>
  <c r="G3537" i="5"/>
  <c r="H3537" i="5"/>
  <c r="A3538" i="5"/>
  <c r="B3538" i="5"/>
  <c r="D3538" i="5"/>
  <c r="E3538" i="5" s="1"/>
  <c r="F3538" i="5"/>
  <c r="J3538" i="5" s="1"/>
  <c r="G3538" i="5"/>
  <c r="H3538" i="5"/>
  <c r="A3539" i="5"/>
  <c r="B3539" i="5"/>
  <c r="D3539" i="5"/>
  <c r="E3539" i="5" s="1"/>
  <c r="F3539" i="5"/>
  <c r="J3539" i="5" s="1"/>
  <c r="G3539" i="5"/>
  <c r="H3539" i="5"/>
  <c r="A3540" i="5"/>
  <c r="B3540" i="5"/>
  <c r="D3540" i="5"/>
  <c r="E3540" i="5" s="1"/>
  <c r="F3540" i="5"/>
  <c r="J3540" i="5" s="1"/>
  <c r="G3540" i="5"/>
  <c r="H3540" i="5"/>
  <c r="A3541" i="5"/>
  <c r="B3541" i="5"/>
  <c r="D3541" i="5"/>
  <c r="E3541" i="5" s="1"/>
  <c r="F3541" i="5"/>
  <c r="J3541" i="5" s="1"/>
  <c r="G3541" i="5"/>
  <c r="H3541" i="5"/>
  <c r="A3542" i="5"/>
  <c r="B3542" i="5"/>
  <c r="D3542" i="5"/>
  <c r="E3542" i="5" s="1"/>
  <c r="F3542" i="5"/>
  <c r="J3542" i="5" s="1"/>
  <c r="G3542" i="5"/>
  <c r="H3542" i="5"/>
  <c r="A3543" i="5"/>
  <c r="B3543" i="5"/>
  <c r="D3543" i="5"/>
  <c r="E3543" i="5" s="1"/>
  <c r="F3543" i="5"/>
  <c r="J3543" i="5" s="1"/>
  <c r="G3543" i="5"/>
  <c r="H3543" i="5"/>
  <c r="A3544" i="5"/>
  <c r="B3544" i="5"/>
  <c r="D3544" i="5"/>
  <c r="E3544" i="5" s="1"/>
  <c r="F3544" i="5"/>
  <c r="J3544" i="5" s="1"/>
  <c r="G3544" i="5"/>
  <c r="H3544" i="5"/>
  <c r="A3545" i="5"/>
  <c r="B3545" i="5"/>
  <c r="D3545" i="5"/>
  <c r="E3545" i="5" s="1"/>
  <c r="F3545" i="5"/>
  <c r="J3545" i="5" s="1"/>
  <c r="G3545" i="5"/>
  <c r="H3545" i="5"/>
  <c r="A3546" i="5"/>
  <c r="B3546" i="5"/>
  <c r="D3546" i="5"/>
  <c r="E3546" i="5" s="1"/>
  <c r="F3546" i="5"/>
  <c r="J3546" i="5" s="1"/>
  <c r="G3546" i="5"/>
  <c r="H3546" i="5"/>
  <c r="A3547" i="5"/>
  <c r="B3547" i="5"/>
  <c r="D3547" i="5"/>
  <c r="E3547" i="5" s="1"/>
  <c r="F3547" i="5"/>
  <c r="J3547" i="5" s="1"/>
  <c r="G3547" i="5"/>
  <c r="H3547" i="5"/>
  <c r="A3548" i="5"/>
  <c r="B3548" i="5"/>
  <c r="D3548" i="5"/>
  <c r="E3548" i="5" s="1"/>
  <c r="F3548" i="5"/>
  <c r="J3548" i="5" s="1"/>
  <c r="G3548" i="5"/>
  <c r="H3548" i="5"/>
  <c r="A3549" i="5"/>
  <c r="B3549" i="5"/>
  <c r="D3549" i="5"/>
  <c r="E3549" i="5" s="1"/>
  <c r="F3549" i="5"/>
  <c r="J3549" i="5" s="1"/>
  <c r="G3549" i="5"/>
  <c r="H3549" i="5"/>
  <c r="A3550" i="5"/>
  <c r="B3550" i="5"/>
  <c r="D3550" i="5"/>
  <c r="E3550" i="5" s="1"/>
  <c r="F3550" i="5"/>
  <c r="J3550" i="5" s="1"/>
  <c r="G3550" i="5"/>
  <c r="H3550" i="5"/>
  <c r="A3551" i="5"/>
  <c r="B3551" i="5"/>
  <c r="D3551" i="5"/>
  <c r="E3551" i="5" s="1"/>
  <c r="F3551" i="5"/>
  <c r="J3551" i="5" s="1"/>
  <c r="G3551" i="5"/>
  <c r="H3551" i="5"/>
  <c r="A3552" i="5"/>
  <c r="B3552" i="5"/>
  <c r="D3552" i="5"/>
  <c r="E3552" i="5" s="1"/>
  <c r="F3552" i="5"/>
  <c r="J3552" i="5" s="1"/>
  <c r="G3552" i="5"/>
  <c r="H3552" i="5"/>
  <c r="A3553" i="5"/>
  <c r="B3553" i="5"/>
  <c r="D3553" i="5"/>
  <c r="E3553" i="5" s="1"/>
  <c r="F3553" i="5"/>
  <c r="J3553" i="5" s="1"/>
  <c r="G3553" i="5"/>
  <c r="H3553" i="5"/>
  <c r="A3554" i="5"/>
  <c r="B3554" i="5"/>
  <c r="D3554" i="5"/>
  <c r="E3554" i="5" s="1"/>
  <c r="F3554" i="5"/>
  <c r="J3554" i="5" s="1"/>
  <c r="G3554" i="5"/>
  <c r="H3554" i="5"/>
  <c r="A3555" i="5"/>
  <c r="B3555" i="5"/>
  <c r="D3555" i="5"/>
  <c r="E3555" i="5" s="1"/>
  <c r="F3555" i="5"/>
  <c r="J3555" i="5" s="1"/>
  <c r="G3555" i="5"/>
  <c r="H3555" i="5"/>
  <c r="A3556" i="5"/>
  <c r="B3556" i="5"/>
  <c r="D3556" i="5"/>
  <c r="E3556" i="5" s="1"/>
  <c r="F3556" i="5"/>
  <c r="J3556" i="5" s="1"/>
  <c r="G3556" i="5"/>
  <c r="H3556" i="5"/>
  <c r="A3557" i="5"/>
  <c r="B3557" i="5"/>
  <c r="D3557" i="5"/>
  <c r="E3557" i="5" s="1"/>
  <c r="F3557" i="5"/>
  <c r="J3557" i="5" s="1"/>
  <c r="G3557" i="5"/>
  <c r="H3557" i="5"/>
  <c r="A3558" i="5"/>
  <c r="B3558" i="5"/>
  <c r="D3558" i="5"/>
  <c r="E3558" i="5" s="1"/>
  <c r="F3558" i="5"/>
  <c r="J3558" i="5" s="1"/>
  <c r="G3558" i="5"/>
  <c r="H3558" i="5"/>
  <c r="A3559" i="5"/>
  <c r="B3559" i="5"/>
  <c r="D3559" i="5"/>
  <c r="E3559" i="5" s="1"/>
  <c r="F3559" i="5"/>
  <c r="J3559" i="5" s="1"/>
  <c r="G3559" i="5"/>
  <c r="H3559" i="5"/>
  <c r="A3560" i="5"/>
  <c r="B3560" i="5"/>
  <c r="D3560" i="5"/>
  <c r="E3560" i="5" s="1"/>
  <c r="F3560" i="5"/>
  <c r="J3560" i="5" s="1"/>
  <c r="G3560" i="5"/>
  <c r="H3560" i="5"/>
  <c r="A3561" i="5"/>
  <c r="B3561" i="5"/>
  <c r="D3561" i="5"/>
  <c r="E3561" i="5" s="1"/>
  <c r="F3561" i="5"/>
  <c r="J3561" i="5" s="1"/>
  <c r="G3561" i="5"/>
  <c r="H3561" i="5"/>
  <c r="A3562" i="5"/>
  <c r="B3562" i="5"/>
  <c r="D3562" i="5"/>
  <c r="E3562" i="5" s="1"/>
  <c r="F3562" i="5"/>
  <c r="J3562" i="5" s="1"/>
  <c r="G3562" i="5"/>
  <c r="H3562" i="5"/>
  <c r="A3563" i="5"/>
  <c r="B3563" i="5"/>
  <c r="D3563" i="5"/>
  <c r="E3563" i="5" s="1"/>
  <c r="F3563" i="5"/>
  <c r="J3563" i="5" s="1"/>
  <c r="G3563" i="5"/>
  <c r="H3563" i="5"/>
  <c r="A3564" i="5"/>
  <c r="B3564" i="5"/>
  <c r="D3564" i="5"/>
  <c r="E3564" i="5" s="1"/>
  <c r="F3564" i="5"/>
  <c r="J3564" i="5" s="1"/>
  <c r="G3564" i="5"/>
  <c r="H3564" i="5"/>
  <c r="A3565" i="5"/>
  <c r="B3565" i="5"/>
  <c r="D3565" i="5"/>
  <c r="E3565" i="5" s="1"/>
  <c r="F3565" i="5"/>
  <c r="J3565" i="5" s="1"/>
  <c r="G3565" i="5"/>
  <c r="H3565" i="5"/>
  <c r="A3566" i="5"/>
  <c r="B3566" i="5"/>
  <c r="D3566" i="5"/>
  <c r="E3566" i="5" s="1"/>
  <c r="F3566" i="5"/>
  <c r="J3566" i="5" s="1"/>
  <c r="G3566" i="5"/>
  <c r="H3566" i="5"/>
  <c r="A3567" i="5"/>
  <c r="B3567" i="5"/>
  <c r="D3567" i="5"/>
  <c r="E3567" i="5" s="1"/>
  <c r="F3567" i="5"/>
  <c r="J3567" i="5" s="1"/>
  <c r="G3567" i="5"/>
  <c r="H3567" i="5"/>
  <c r="A3568" i="5"/>
  <c r="B3568" i="5"/>
  <c r="D3568" i="5"/>
  <c r="E3568" i="5" s="1"/>
  <c r="F3568" i="5"/>
  <c r="J3568" i="5" s="1"/>
  <c r="G3568" i="5"/>
  <c r="H3568" i="5"/>
  <c r="A3569" i="5"/>
  <c r="B3569" i="5"/>
  <c r="D3569" i="5"/>
  <c r="E3569" i="5" s="1"/>
  <c r="F3569" i="5"/>
  <c r="J3569" i="5" s="1"/>
  <c r="G3569" i="5"/>
  <c r="H3569" i="5"/>
  <c r="A3570" i="5"/>
  <c r="B3570" i="5"/>
  <c r="D3570" i="5"/>
  <c r="E3570" i="5" s="1"/>
  <c r="F3570" i="5"/>
  <c r="J3570" i="5" s="1"/>
  <c r="G3570" i="5"/>
  <c r="H3570" i="5"/>
  <c r="A3571" i="5"/>
  <c r="B3571" i="5"/>
  <c r="D3571" i="5"/>
  <c r="E3571" i="5" s="1"/>
  <c r="F3571" i="5"/>
  <c r="J3571" i="5" s="1"/>
  <c r="G3571" i="5"/>
  <c r="H3571" i="5"/>
  <c r="A3572" i="5"/>
  <c r="B3572" i="5"/>
  <c r="D3572" i="5"/>
  <c r="E3572" i="5" s="1"/>
  <c r="F3572" i="5"/>
  <c r="J3572" i="5" s="1"/>
  <c r="G3572" i="5"/>
  <c r="H3572" i="5"/>
  <c r="A3573" i="5"/>
  <c r="B3573" i="5"/>
  <c r="D3573" i="5"/>
  <c r="E3573" i="5" s="1"/>
  <c r="F3573" i="5"/>
  <c r="J3573" i="5" s="1"/>
  <c r="G3573" i="5"/>
  <c r="H3573" i="5"/>
  <c r="A3574" i="5"/>
  <c r="B3574" i="5"/>
  <c r="D3574" i="5"/>
  <c r="E3574" i="5" s="1"/>
  <c r="F3574" i="5"/>
  <c r="J3574" i="5" s="1"/>
  <c r="G3574" i="5"/>
  <c r="H3574" i="5"/>
  <c r="A3575" i="5"/>
  <c r="B3575" i="5"/>
  <c r="D3575" i="5"/>
  <c r="E3575" i="5" s="1"/>
  <c r="F3575" i="5"/>
  <c r="J3575" i="5" s="1"/>
  <c r="G3575" i="5"/>
  <c r="H3575" i="5"/>
  <c r="A3576" i="5"/>
  <c r="B3576" i="5"/>
  <c r="D3576" i="5"/>
  <c r="E3576" i="5" s="1"/>
  <c r="F3576" i="5"/>
  <c r="J3576" i="5" s="1"/>
  <c r="G3576" i="5"/>
  <c r="H3576" i="5"/>
  <c r="A3577" i="5"/>
  <c r="B3577" i="5"/>
  <c r="D3577" i="5"/>
  <c r="E3577" i="5" s="1"/>
  <c r="F3577" i="5"/>
  <c r="J3577" i="5" s="1"/>
  <c r="G3577" i="5"/>
  <c r="H3577" i="5"/>
  <c r="A3578" i="5"/>
  <c r="B3578" i="5"/>
  <c r="D3578" i="5"/>
  <c r="E3578" i="5" s="1"/>
  <c r="F3578" i="5"/>
  <c r="J3578" i="5" s="1"/>
  <c r="G3578" i="5"/>
  <c r="H3578" i="5"/>
  <c r="A3579" i="5"/>
  <c r="B3579" i="5"/>
  <c r="D3579" i="5"/>
  <c r="E3579" i="5" s="1"/>
  <c r="F3579" i="5"/>
  <c r="J3579" i="5" s="1"/>
  <c r="G3579" i="5"/>
  <c r="H3579" i="5"/>
  <c r="A3580" i="5"/>
  <c r="B3580" i="5"/>
  <c r="D3580" i="5"/>
  <c r="E3580" i="5" s="1"/>
  <c r="F3580" i="5"/>
  <c r="J3580" i="5" s="1"/>
  <c r="G3580" i="5"/>
  <c r="H3580" i="5"/>
  <c r="A3581" i="5"/>
  <c r="B3581" i="5"/>
  <c r="D3581" i="5"/>
  <c r="E3581" i="5" s="1"/>
  <c r="F3581" i="5"/>
  <c r="J3581" i="5" s="1"/>
  <c r="G3581" i="5"/>
  <c r="H3581" i="5"/>
  <c r="A3582" i="5"/>
  <c r="B3582" i="5"/>
  <c r="D3582" i="5"/>
  <c r="E3582" i="5" s="1"/>
  <c r="F3582" i="5"/>
  <c r="J3582" i="5" s="1"/>
  <c r="G3582" i="5"/>
  <c r="H3582" i="5"/>
  <c r="A3583" i="5"/>
  <c r="B3583" i="5"/>
  <c r="D3583" i="5"/>
  <c r="E3583" i="5" s="1"/>
  <c r="F3583" i="5"/>
  <c r="J3583" i="5" s="1"/>
  <c r="G3583" i="5"/>
  <c r="H3583" i="5"/>
  <c r="A3584" i="5"/>
  <c r="B3584" i="5"/>
  <c r="D3584" i="5"/>
  <c r="E3584" i="5" s="1"/>
  <c r="F3584" i="5"/>
  <c r="J3584" i="5" s="1"/>
  <c r="G3584" i="5"/>
  <c r="H3584" i="5"/>
  <c r="A3585" i="5"/>
  <c r="B3585" i="5"/>
  <c r="D3585" i="5"/>
  <c r="E3585" i="5" s="1"/>
  <c r="F3585" i="5"/>
  <c r="J3585" i="5" s="1"/>
  <c r="G3585" i="5"/>
  <c r="H3585" i="5"/>
  <c r="A3586" i="5"/>
  <c r="B3586" i="5"/>
  <c r="D3586" i="5"/>
  <c r="E3586" i="5" s="1"/>
  <c r="F3586" i="5"/>
  <c r="J3586" i="5" s="1"/>
  <c r="G3586" i="5"/>
  <c r="H3586" i="5"/>
  <c r="A3587" i="5"/>
  <c r="B3587" i="5"/>
  <c r="D3587" i="5"/>
  <c r="E3587" i="5" s="1"/>
  <c r="F3587" i="5"/>
  <c r="J3587" i="5" s="1"/>
  <c r="G3587" i="5"/>
  <c r="H3587" i="5"/>
  <c r="A3588" i="5"/>
  <c r="B3588" i="5"/>
  <c r="D3588" i="5"/>
  <c r="E3588" i="5" s="1"/>
  <c r="F3588" i="5"/>
  <c r="J3588" i="5" s="1"/>
  <c r="G3588" i="5"/>
  <c r="H3588" i="5"/>
  <c r="A3589" i="5"/>
  <c r="B3589" i="5"/>
  <c r="D3589" i="5"/>
  <c r="E3589" i="5" s="1"/>
  <c r="F3589" i="5"/>
  <c r="J3589" i="5" s="1"/>
  <c r="G3589" i="5"/>
  <c r="H3589" i="5"/>
  <c r="A3590" i="5"/>
  <c r="B3590" i="5"/>
  <c r="D3590" i="5"/>
  <c r="E3590" i="5" s="1"/>
  <c r="F3590" i="5"/>
  <c r="J3590" i="5" s="1"/>
  <c r="G3590" i="5"/>
  <c r="H3590" i="5"/>
  <c r="A3591" i="5"/>
  <c r="B3591" i="5"/>
  <c r="D3591" i="5"/>
  <c r="E3591" i="5" s="1"/>
  <c r="F3591" i="5"/>
  <c r="J3591" i="5" s="1"/>
  <c r="G3591" i="5"/>
  <c r="H3591" i="5"/>
  <c r="A3592" i="5"/>
  <c r="B3592" i="5"/>
  <c r="D3592" i="5"/>
  <c r="E3592" i="5" s="1"/>
  <c r="F3592" i="5"/>
  <c r="J3592" i="5" s="1"/>
  <c r="G3592" i="5"/>
  <c r="H3592" i="5"/>
  <c r="A3593" i="5"/>
  <c r="B3593" i="5"/>
  <c r="D3593" i="5"/>
  <c r="E3593" i="5" s="1"/>
  <c r="F3593" i="5"/>
  <c r="J3593" i="5" s="1"/>
  <c r="G3593" i="5"/>
  <c r="H3593" i="5"/>
  <c r="A3594" i="5"/>
  <c r="B3594" i="5"/>
  <c r="D3594" i="5"/>
  <c r="E3594" i="5" s="1"/>
  <c r="F3594" i="5"/>
  <c r="J3594" i="5" s="1"/>
  <c r="G3594" i="5"/>
  <c r="H3594" i="5"/>
  <c r="A3595" i="5"/>
  <c r="B3595" i="5"/>
  <c r="D3595" i="5"/>
  <c r="E3595" i="5" s="1"/>
  <c r="F3595" i="5"/>
  <c r="J3595" i="5" s="1"/>
  <c r="G3595" i="5"/>
  <c r="H3595" i="5"/>
  <c r="A3596" i="5"/>
  <c r="B3596" i="5"/>
  <c r="D3596" i="5"/>
  <c r="E3596" i="5" s="1"/>
  <c r="F3596" i="5"/>
  <c r="J3596" i="5" s="1"/>
  <c r="G3596" i="5"/>
  <c r="H3596" i="5"/>
  <c r="A3597" i="5"/>
  <c r="B3597" i="5"/>
  <c r="D3597" i="5"/>
  <c r="E3597" i="5" s="1"/>
  <c r="F3597" i="5"/>
  <c r="J3597" i="5" s="1"/>
  <c r="G3597" i="5"/>
  <c r="H3597" i="5"/>
  <c r="A3598" i="5"/>
  <c r="B3598" i="5"/>
  <c r="D3598" i="5"/>
  <c r="E3598" i="5" s="1"/>
  <c r="F3598" i="5"/>
  <c r="J3598" i="5" s="1"/>
  <c r="G3598" i="5"/>
  <c r="H3598" i="5"/>
  <c r="A3599" i="5"/>
  <c r="B3599" i="5"/>
  <c r="D3599" i="5"/>
  <c r="E3599" i="5" s="1"/>
  <c r="F3599" i="5"/>
  <c r="J3599" i="5" s="1"/>
  <c r="G3599" i="5"/>
  <c r="H3599" i="5"/>
  <c r="A3600" i="5"/>
  <c r="B3600" i="5"/>
  <c r="D3600" i="5"/>
  <c r="E3600" i="5" s="1"/>
  <c r="F3600" i="5"/>
  <c r="J3600" i="5" s="1"/>
  <c r="G3600" i="5"/>
  <c r="H3600" i="5"/>
  <c r="A3601" i="5"/>
  <c r="B3601" i="5"/>
  <c r="D3601" i="5"/>
  <c r="E3601" i="5" s="1"/>
  <c r="F3601" i="5"/>
  <c r="J3601" i="5" s="1"/>
  <c r="G3601" i="5"/>
  <c r="H3601" i="5"/>
  <c r="A3602" i="5"/>
  <c r="B3602" i="5"/>
  <c r="D3602" i="5"/>
  <c r="E3602" i="5" s="1"/>
  <c r="F3602" i="5"/>
  <c r="J3602" i="5" s="1"/>
  <c r="G3602" i="5"/>
  <c r="H3602" i="5"/>
  <c r="A3603" i="5"/>
  <c r="B3603" i="5"/>
  <c r="D3603" i="5"/>
  <c r="E3603" i="5" s="1"/>
  <c r="F3603" i="5"/>
  <c r="J3603" i="5" s="1"/>
  <c r="G3603" i="5"/>
  <c r="H3603" i="5"/>
  <c r="A3604" i="5"/>
  <c r="B3604" i="5"/>
  <c r="D3604" i="5"/>
  <c r="E3604" i="5" s="1"/>
  <c r="F3604" i="5"/>
  <c r="J3604" i="5" s="1"/>
  <c r="G3604" i="5"/>
  <c r="H3604" i="5"/>
  <c r="A3605" i="5"/>
  <c r="B3605" i="5"/>
  <c r="D3605" i="5"/>
  <c r="E3605" i="5" s="1"/>
  <c r="F3605" i="5"/>
  <c r="J3605" i="5" s="1"/>
  <c r="G3605" i="5"/>
  <c r="H3605" i="5"/>
  <c r="A3606" i="5"/>
  <c r="B3606" i="5"/>
  <c r="D3606" i="5"/>
  <c r="E3606" i="5" s="1"/>
  <c r="F3606" i="5"/>
  <c r="J3606" i="5" s="1"/>
  <c r="G3606" i="5"/>
  <c r="H3606" i="5"/>
  <c r="A3607" i="5"/>
  <c r="B3607" i="5"/>
  <c r="D3607" i="5"/>
  <c r="E3607" i="5" s="1"/>
  <c r="F3607" i="5"/>
  <c r="J3607" i="5" s="1"/>
  <c r="G3607" i="5"/>
  <c r="H3607" i="5"/>
  <c r="A3608" i="5"/>
  <c r="B3608" i="5"/>
  <c r="D3608" i="5"/>
  <c r="E3608" i="5" s="1"/>
  <c r="F3608" i="5"/>
  <c r="J3608" i="5" s="1"/>
  <c r="G3608" i="5"/>
  <c r="H3608" i="5"/>
  <c r="A3609" i="5"/>
  <c r="B3609" i="5"/>
  <c r="D3609" i="5"/>
  <c r="E3609" i="5" s="1"/>
  <c r="F3609" i="5"/>
  <c r="J3609" i="5" s="1"/>
  <c r="G3609" i="5"/>
  <c r="H3609" i="5"/>
  <c r="A3610" i="5"/>
  <c r="B3610" i="5"/>
  <c r="D3610" i="5"/>
  <c r="E3610" i="5" s="1"/>
  <c r="F3610" i="5"/>
  <c r="J3610" i="5" s="1"/>
  <c r="G3610" i="5"/>
  <c r="H3610" i="5"/>
  <c r="A3611" i="5"/>
  <c r="B3611" i="5"/>
  <c r="D3611" i="5"/>
  <c r="E3611" i="5" s="1"/>
  <c r="F3611" i="5"/>
  <c r="J3611" i="5" s="1"/>
  <c r="G3611" i="5"/>
  <c r="H3611" i="5"/>
  <c r="A3612" i="5"/>
  <c r="B3612" i="5"/>
  <c r="D3612" i="5"/>
  <c r="E3612" i="5" s="1"/>
  <c r="F3612" i="5"/>
  <c r="J3612" i="5" s="1"/>
  <c r="G3612" i="5"/>
  <c r="H3612" i="5"/>
  <c r="A3613" i="5"/>
  <c r="B3613" i="5"/>
  <c r="D3613" i="5"/>
  <c r="E3613" i="5" s="1"/>
  <c r="F3613" i="5"/>
  <c r="J3613" i="5" s="1"/>
  <c r="G3613" i="5"/>
  <c r="H3613" i="5"/>
  <c r="A3614" i="5"/>
  <c r="B3614" i="5"/>
  <c r="D3614" i="5"/>
  <c r="E3614" i="5" s="1"/>
  <c r="F3614" i="5"/>
  <c r="J3614" i="5" s="1"/>
  <c r="G3614" i="5"/>
  <c r="H3614" i="5"/>
  <c r="A3615" i="5"/>
  <c r="B3615" i="5"/>
  <c r="D3615" i="5"/>
  <c r="E3615" i="5" s="1"/>
  <c r="F3615" i="5"/>
  <c r="J3615" i="5" s="1"/>
  <c r="G3615" i="5"/>
  <c r="H3615" i="5"/>
  <c r="A3616" i="5"/>
  <c r="B3616" i="5"/>
  <c r="D3616" i="5"/>
  <c r="E3616" i="5" s="1"/>
  <c r="F3616" i="5"/>
  <c r="J3616" i="5" s="1"/>
  <c r="G3616" i="5"/>
  <c r="H3616" i="5"/>
  <c r="A3617" i="5"/>
  <c r="B3617" i="5"/>
  <c r="D3617" i="5"/>
  <c r="E3617" i="5" s="1"/>
  <c r="F3617" i="5"/>
  <c r="J3617" i="5" s="1"/>
  <c r="G3617" i="5"/>
  <c r="H3617" i="5"/>
  <c r="A3618" i="5"/>
  <c r="B3618" i="5"/>
  <c r="D3618" i="5"/>
  <c r="E3618" i="5" s="1"/>
  <c r="F3618" i="5"/>
  <c r="J3618" i="5" s="1"/>
  <c r="G3618" i="5"/>
  <c r="H3618" i="5"/>
  <c r="A3619" i="5"/>
  <c r="B3619" i="5"/>
  <c r="D3619" i="5"/>
  <c r="E3619" i="5" s="1"/>
  <c r="F3619" i="5"/>
  <c r="J3619" i="5" s="1"/>
  <c r="G3619" i="5"/>
  <c r="H3619" i="5"/>
  <c r="A3620" i="5"/>
  <c r="B3620" i="5"/>
  <c r="D3620" i="5"/>
  <c r="E3620" i="5" s="1"/>
  <c r="F3620" i="5"/>
  <c r="J3620" i="5" s="1"/>
  <c r="G3620" i="5"/>
  <c r="H3620" i="5"/>
  <c r="A3621" i="5"/>
  <c r="B3621" i="5"/>
  <c r="D3621" i="5"/>
  <c r="E3621" i="5" s="1"/>
  <c r="F3621" i="5"/>
  <c r="J3621" i="5" s="1"/>
  <c r="G3621" i="5"/>
  <c r="H3621" i="5"/>
  <c r="A3622" i="5"/>
  <c r="B3622" i="5"/>
  <c r="D3622" i="5"/>
  <c r="E3622" i="5" s="1"/>
  <c r="F3622" i="5"/>
  <c r="J3622" i="5" s="1"/>
  <c r="G3622" i="5"/>
  <c r="H3622" i="5"/>
  <c r="A3623" i="5"/>
  <c r="B3623" i="5"/>
  <c r="D3623" i="5"/>
  <c r="E3623" i="5" s="1"/>
  <c r="F3623" i="5"/>
  <c r="J3623" i="5" s="1"/>
  <c r="G3623" i="5"/>
  <c r="H3623" i="5"/>
  <c r="A3624" i="5"/>
  <c r="B3624" i="5"/>
  <c r="D3624" i="5"/>
  <c r="E3624" i="5" s="1"/>
  <c r="F3624" i="5"/>
  <c r="J3624" i="5" s="1"/>
  <c r="G3624" i="5"/>
  <c r="H3624" i="5"/>
  <c r="A3625" i="5"/>
  <c r="B3625" i="5"/>
  <c r="D3625" i="5"/>
  <c r="E3625" i="5" s="1"/>
  <c r="F3625" i="5"/>
  <c r="J3625" i="5" s="1"/>
  <c r="G3625" i="5"/>
  <c r="H3625" i="5"/>
  <c r="A3626" i="5"/>
  <c r="B3626" i="5"/>
  <c r="D3626" i="5"/>
  <c r="E3626" i="5" s="1"/>
  <c r="F3626" i="5"/>
  <c r="J3626" i="5" s="1"/>
  <c r="G3626" i="5"/>
  <c r="H3626" i="5"/>
  <c r="A3627" i="5"/>
  <c r="B3627" i="5"/>
  <c r="D3627" i="5"/>
  <c r="E3627" i="5" s="1"/>
  <c r="F3627" i="5"/>
  <c r="J3627" i="5" s="1"/>
  <c r="G3627" i="5"/>
  <c r="H3627" i="5"/>
  <c r="A3628" i="5"/>
  <c r="B3628" i="5"/>
  <c r="D3628" i="5"/>
  <c r="E3628" i="5" s="1"/>
  <c r="F3628" i="5"/>
  <c r="J3628" i="5" s="1"/>
  <c r="G3628" i="5"/>
  <c r="H3628" i="5"/>
  <c r="A3629" i="5"/>
  <c r="B3629" i="5"/>
  <c r="D3629" i="5"/>
  <c r="E3629" i="5" s="1"/>
  <c r="F3629" i="5"/>
  <c r="J3629" i="5" s="1"/>
  <c r="G3629" i="5"/>
  <c r="H3629" i="5"/>
  <c r="A3630" i="5"/>
  <c r="B3630" i="5"/>
  <c r="D3630" i="5"/>
  <c r="E3630" i="5" s="1"/>
  <c r="F3630" i="5"/>
  <c r="J3630" i="5" s="1"/>
  <c r="G3630" i="5"/>
  <c r="H3630" i="5"/>
  <c r="A3631" i="5"/>
  <c r="B3631" i="5"/>
  <c r="D3631" i="5"/>
  <c r="E3631" i="5" s="1"/>
  <c r="F3631" i="5"/>
  <c r="J3631" i="5" s="1"/>
  <c r="G3631" i="5"/>
  <c r="H3631" i="5"/>
  <c r="A3632" i="5"/>
  <c r="B3632" i="5"/>
  <c r="D3632" i="5"/>
  <c r="E3632" i="5" s="1"/>
  <c r="F3632" i="5"/>
  <c r="J3632" i="5" s="1"/>
  <c r="G3632" i="5"/>
  <c r="H3632" i="5"/>
  <c r="A3633" i="5"/>
  <c r="B3633" i="5"/>
  <c r="D3633" i="5"/>
  <c r="E3633" i="5" s="1"/>
  <c r="F3633" i="5"/>
  <c r="J3633" i="5" s="1"/>
  <c r="G3633" i="5"/>
  <c r="H3633" i="5"/>
  <c r="A3634" i="5"/>
  <c r="B3634" i="5"/>
  <c r="D3634" i="5"/>
  <c r="E3634" i="5" s="1"/>
  <c r="F3634" i="5"/>
  <c r="J3634" i="5" s="1"/>
  <c r="G3634" i="5"/>
  <c r="H3634" i="5"/>
  <c r="A3635" i="5"/>
  <c r="B3635" i="5"/>
  <c r="D3635" i="5"/>
  <c r="E3635" i="5" s="1"/>
  <c r="F3635" i="5"/>
  <c r="J3635" i="5" s="1"/>
  <c r="G3635" i="5"/>
  <c r="H3635" i="5"/>
  <c r="A3636" i="5"/>
  <c r="B3636" i="5"/>
  <c r="D3636" i="5"/>
  <c r="E3636" i="5" s="1"/>
  <c r="F3636" i="5"/>
  <c r="J3636" i="5" s="1"/>
  <c r="G3636" i="5"/>
  <c r="H3636" i="5"/>
  <c r="A3637" i="5"/>
  <c r="B3637" i="5"/>
  <c r="D3637" i="5"/>
  <c r="E3637" i="5" s="1"/>
  <c r="F3637" i="5"/>
  <c r="J3637" i="5" s="1"/>
  <c r="G3637" i="5"/>
  <c r="H3637" i="5"/>
  <c r="A3638" i="5"/>
  <c r="B3638" i="5"/>
  <c r="D3638" i="5"/>
  <c r="E3638" i="5" s="1"/>
  <c r="F3638" i="5"/>
  <c r="J3638" i="5" s="1"/>
  <c r="G3638" i="5"/>
  <c r="H3638" i="5"/>
  <c r="A3639" i="5"/>
  <c r="B3639" i="5"/>
  <c r="D3639" i="5"/>
  <c r="E3639" i="5" s="1"/>
  <c r="F3639" i="5"/>
  <c r="J3639" i="5" s="1"/>
  <c r="G3639" i="5"/>
  <c r="H3639" i="5"/>
  <c r="A3640" i="5"/>
  <c r="B3640" i="5"/>
  <c r="D3640" i="5"/>
  <c r="E3640" i="5" s="1"/>
  <c r="F3640" i="5"/>
  <c r="J3640" i="5" s="1"/>
  <c r="G3640" i="5"/>
  <c r="H3640" i="5"/>
  <c r="A3641" i="5"/>
  <c r="B3641" i="5"/>
  <c r="D3641" i="5"/>
  <c r="E3641" i="5" s="1"/>
  <c r="F3641" i="5"/>
  <c r="J3641" i="5" s="1"/>
  <c r="G3641" i="5"/>
  <c r="H3641" i="5"/>
  <c r="A3642" i="5"/>
  <c r="B3642" i="5"/>
  <c r="D3642" i="5"/>
  <c r="E3642" i="5" s="1"/>
  <c r="F3642" i="5"/>
  <c r="J3642" i="5" s="1"/>
  <c r="G3642" i="5"/>
  <c r="H3642" i="5"/>
  <c r="A3643" i="5"/>
  <c r="B3643" i="5"/>
  <c r="D3643" i="5"/>
  <c r="E3643" i="5" s="1"/>
  <c r="F3643" i="5"/>
  <c r="J3643" i="5" s="1"/>
  <c r="G3643" i="5"/>
  <c r="H3643" i="5"/>
  <c r="A3644" i="5"/>
  <c r="B3644" i="5"/>
  <c r="D3644" i="5"/>
  <c r="E3644" i="5" s="1"/>
  <c r="F3644" i="5"/>
  <c r="J3644" i="5" s="1"/>
  <c r="G3644" i="5"/>
  <c r="H3644" i="5"/>
  <c r="A3645" i="5"/>
  <c r="B3645" i="5"/>
  <c r="D3645" i="5"/>
  <c r="E3645" i="5" s="1"/>
  <c r="F3645" i="5"/>
  <c r="J3645" i="5" s="1"/>
  <c r="G3645" i="5"/>
  <c r="H3645" i="5"/>
  <c r="A3646" i="5"/>
  <c r="B3646" i="5"/>
  <c r="D3646" i="5"/>
  <c r="E3646" i="5" s="1"/>
  <c r="F3646" i="5"/>
  <c r="J3646" i="5" s="1"/>
  <c r="G3646" i="5"/>
  <c r="H3646" i="5"/>
  <c r="A3647" i="5"/>
  <c r="B3647" i="5"/>
  <c r="D3647" i="5"/>
  <c r="E3647" i="5" s="1"/>
  <c r="F3647" i="5"/>
  <c r="J3647" i="5" s="1"/>
  <c r="G3647" i="5"/>
  <c r="H3647" i="5"/>
  <c r="A3648" i="5"/>
  <c r="B3648" i="5"/>
  <c r="D3648" i="5"/>
  <c r="E3648" i="5" s="1"/>
  <c r="F3648" i="5"/>
  <c r="J3648" i="5" s="1"/>
  <c r="G3648" i="5"/>
  <c r="H3648" i="5"/>
  <c r="A3649" i="5"/>
  <c r="B3649" i="5"/>
  <c r="D3649" i="5"/>
  <c r="E3649" i="5" s="1"/>
  <c r="F3649" i="5"/>
  <c r="J3649" i="5" s="1"/>
  <c r="G3649" i="5"/>
  <c r="H3649" i="5"/>
  <c r="A3650" i="5"/>
  <c r="B3650" i="5"/>
  <c r="D3650" i="5"/>
  <c r="E3650" i="5" s="1"/>
  <c r="F3650" i="5"/>
  <c r="J3650" i="5" s="1"/>
  <c r="G3650" i="5"/>
  <c r="H3650" i="5"/>
  <c r="A3651" i="5"/>
  <c r="B3651" i="5"/>
  <c r="D3651" i="5"/>
  <c r="E3651" i="5" s="1"/>
  <c r="F3651" i="5"/>
  <c r="J3651" i="5" s="1"/>
  <c r="G3651" i="5"/>
  <c r="H3651" i="5"/>
  <c r="A3652" i="5"/>
  <c r="B3652" i="5"/>
  <c r="D3652" i="5"/>
  <c r="E3652" i="5" s="1"/>
  <c r="F3652" i="5"/>
  <c r="J3652" i="5" s="1"/>
  <c r="G3652" i="5"/>
  <c r="H3652" i="5"/>
  <c r="A3653" i="5"/>
  <c r="B3653" i="5"/>
  <c r="D3653" i="5"/>
  <c r="E3653" i="5" s="1"/>
  <c r="F3653" i="5"/>
  <c r="J3653" i="5" s="1"/>
  <c r="G3653" i="5"/>
  <c r="H3653" i="5"/>
  <c r="A3654" i="5"/>
  <c r="B3654" i="5"/>
  <c r="D3654" i="5"/>
  <c r="E3654" i="5" s="1"/>
  <c r="F3654" i="5"/>
  <c r="J3654" i="5" s="1"/>
  <c r="G3654" i="5"/>
  <c r="H3654" i="5"/>
  <c r="A3655" i="5"/>
  <c r="B3655" i="5"/>
  <c r="D3655" i="5"/>
  <c r="E3655" i="5" s="1"/>
  <c r="F3655" i="5"/>
  <c r="J3655" i="5" s="1"/>
  <c r="G3655" i="5"/>
  <c r="H3655" i="5"/>
  <c r="A3656" i="5"/>
  <c r="B3656" i="5"/>
  <c r="D3656" i="5"/>
  <c r="E3656" i="5" s="1"/>
  <c r="F3656" i="5"/>
  <c r="J3656" i="5" s="1"/>
  <c r="G3656" i="5"/>
  <c r="H3656" i="5"/>
  <c r="A3657" i="5"/>
  <c r="B3657" i="5"/>
  <c r="D3657" i="5"/>
  <c r="E3657" i="5" s="1"/>
  <c r="F3657" i="5"/>
  <c r="J3657" i="5" s="1"/>
  <c r="G3657" i="5"/>
  <c r="H3657" i="5"/>
  <c r="A3658" i="5"/>
  <c r="B3658" i="5"/>
  <c r="D3658" i="5"/>
  <c r="E3658" i="5" s="1"/>
  <c r="F3658" i="5"/>
  <c r="J3658" i="5" s="1"/>
  <c r="G3658" i="5"/>
  <c r="H3658" i="5"/>
  <c r="A3659" i="5"/>
  <c r="B3659" i="5"/>
  <c r="D3659" i="5"/>
  <c r="E3659" i="5" s="1"/>
  <c r="F3659" i="5"/>
  <c r="J3659" i="5" s="1"/>
  <c r="G3659" i="5"/>
  <c r="H3659" i="5"/>
  <c r="A3660" i="5"/>
  <c r="B3660" i="5"/>
  <c r="D3660" i="5"/>
  <c r="E3660" i="5" s="1"/>
  <c r="F3660" i="5"/>
  <c r="J3660" i="5" s="1"/>
  <c r="G3660" i="5"/>
  <c r="H3660" i="5"/>
  <c r="A3661" i="5"/>
  <c r="B3661" i="5"/>
  <c r="D3661" i="5"/>
  <c r="E3661" i="5" s="1"/>
  <c r="F3661" i="5"/>
  <c r="J3661" i="5" s="1"/>
  <c r="G3661" i="5"/>
  <c r="H3661" i="5"/>
  <c r="A3662" i="5"/>
  <c r="B3662" i="5"/>
  <c r="D3662" i="5"/>
  <c r="E3662" i="5" s="1"/>
  <c r="F3662" i="5"/>
  <c r="J3662" i="5" s="1"/>
  <c r="G3662" i="5"/>
  <c r="H3662" i="5"/>
  <c r="A3663" i="5"/>
  <c r="B3663" i="5"/>
  <c r="D3663" i="5"/>
  <c r="E3663" i="5" s="1"/>
  <c r="F3663" i="5"/>
  <c r="J3663" i="5" s="1"/>
  <c r="G3663" i="5"/>
  <c r="H3663" i="5"/>
  <c r="A3664" i="5"/>
  <c r="B3664" i="5"/>
  <c r="D3664" i="5"/>
  <c r="E3664" i="5" s="1"/>
  <c r="F3664" i="5"/>
  <c r="J3664" i="5" s="1"/>
  <c r="G3664" i="5"/>
  <c r="H3664" i="5"/>
  <c r="A3665" i="5"/>
  <c r="B3665" i="5"/>
  <c r="D3665" i="5"/>
  <c r="E3665" i="5" s="1"/>
  <c r="F3665" i="5"/>
  <c r="J3665" i="5" s="1"/>
  <c r="G3665" i="5"/>
  <c r="H3665" i="5"/>
  <c r="A3666" i="5"/>
  <c r="B3666" i="5"/>
  <c r="D3666" i="5"/>
  <c r="E3666" i="5" s="1"/>
  <c r="F3666" i="5"/>
  <c r="J3666" i="5" s="1"/>
  <c r="G3666" i="5"/>
  <c r="H3666" i="5"/>
  <c r="A3667" i="5"/>
  <c r="B3667" i="5"/>
  <c r="D3667" i="5"/>
  <c r="E3667" i="5" s="1"/>
  <c r="F3667" i="5"/>
  <c r="J3667" i="5" s="1"/>
  <c r="G3667" i="5"/>
  <c r="H3667" i="5"/>
  <c r="A3668" i="5"/>
  <c r="B3668" i="5"/>
  <c r="D3668" i="5"/>
  <c r="E3668" i="5" s="1"/>
  <c r="F3668" i="5"/>
  <c r="J3668" i="5" s="1"/>
  <c r="G3668" i="5"/>
  <c r="H3668" i="5"/>
  <c r="A3669" i="5"/>
  <c r="B3669" i="5"/>
  <c r="D3669" i="5"/>
  <c r="E3669" i="5" s="1"/>
  <c r="F3669" i="5"/>
  <c r="J3669" i="5" s="1"/>
  <c r="G3669" i="5"/>
  <c r="H3669" i="5"/>
  <c r="A3670" i="5"/>
  <c r="B3670" i="5"/>
  <c r="D3670" i="5"/>
  <c r="E3670" i="5" s="1"/>
  <c r="F3670" i="5"/>
  <c r="J3670" i="5" s="1"/>
  <c r="G3670" i="5"/>
  <c r="H3670" i="5"/>
  <c r="A3671" i="5"/>
  <c r="B3671" i="5"/>
  <c r="D3671" i="5"/>
  <c r="E3671" i="5" s="1"/>
  <c r="F3671" i="5"/>
  <c r="J3671" i="5" s="1"/>
  <c r="G3671" i="5"/>
  <c r="H3671" i="5"/>
  <c r="A3672" i="5"/>
  <c r="B3672" i="5"/>
  <c r="D3672" i="5"/>
  <c r="E3672" i="5" s="1"/>
  <c r="F3672" i="5"/>
  <c r="J3672" i="5" s="1"/>
  <c r="G3672" i="5"/>
  <c r="H3672" i="5"/>
  <c r="A3673" i="5"/>
  <c r="B3673" i="5"/>
  <c r="D3673" i="5"/>
  <c r="E3673" i="5" s="1"/>
  <c r="F3673" i="5"/>
  <c r="J3673" i="5" s="1"/>
  <c r="G3673" i="5"/>
  <c r="H3673" i="5"/>
  <c r="A3674" i="5"/>
  <c r="B3674" i="5"/>
  <c r="D3674" i="5"/>
  <c r="E3674" i="5" s="1"/>
  <c r="F3674" i="5"/>
  <c r="J3674" i="5" s="1"/>
  <c r="G3674" i="5"/>
  <c r="H3674" i="5"/>
  <c r="A3675" i="5"/>
  <c r="B3675" i="5"/>
  <c r="D3675" i="5"/>
  <c r="E3675" i="5" s="1"/>
  <c r="F3675" i="5"/>
  <c r="J3675" i="5" s="1"/>
  <c r="G3675" i="5"/>
  <c r="H3675" i="5"/>
  <c r="A3676" i="5"/>
  <c r="B3676" i="5"/>
  <c r="D3676" i="5"/>
  <c r="E3676" i="5" s="1"/>
  <c r="F3676" i="5"/>
  <c r="J3676" i="5" s="1"/>
  <c r="G3676" i="5"/>
  <c r="H3676" i="5"/>
  <c r="A3677" i="5"/>
  <c r="B3677" i="5"/>
  <c r="D3677" i="5"/>
  <c r="E3677" i="5" s="1"/>
  <c r="F3677" i="5"/>
  <c r="J3677" i="5" s="1"/>
  <c r="G3677" i="5"/>
  <c r="H3677" i="5"/>
  <c r="A3678" i="5"/>
  <c r="B3678" i="5"/>
  <c r="D3678" i="5"/>
  <c r="E3678" i="5" s="1"/>
  <c r="F3678" i="5"/>
  <c r="J3678" i="5" s="1"/>
  <c r="G3678" i="5"/>
  <c r="H3678" i="5"/>
  <c r="A3679" i="5"/>
  <c r="B3679" i="5"/>
  <c r="D3679" i="5"/>
  <c r="E3679" i="5" s="1"/>
  <c r="F3679" i="5"/>
  <c r="J3679" i="5" s="1"/>
  <c r="G3679" i="5"/>
  <c r="H3679" i="5"/>
  <c r="A3680" i="5"/>
  <c r="B3680" i="5"/>
  <c r="D3680" i="5"/>
  <c r="E3680" i="5" s="1"/>
  <c r="F3680" i="5"/>
  <c r="J3680" i="5" s="1"/>
  <c r="G3680" i="5"/>
  <c r="H3680" i="5"/>
  <c r="A3681" i="5"/>
  <c r="B3681" i="5"/>
  <c r="D3681" i="5"/>
  <c r="E3681" i="5" s="1"/>
  <c r="F3681" i="5"/>
  <c r="J3681" i="5" s="1"/>
  <c r="G3681" i="5"/>
  <c r="H3681" i="5"/>
  <c r="A3682" i="5"/>
  <c r="B3682" i="5"/>
  <c r="D3682" i="5"/>
  <c r="E3682" i="5" s="1"/>
  <c r="F3682" i="5"/>
  <c r="J3682" i="5" s="1"/>
  <c r="G3682" i="5"/>
  <c r="H3682" i="5"/>
  <c r="A3683" i="5"/>
  <c r="B3683" i="5"/>
  <c r="D3683" i="5"/>
  <c r="E3683" i="5" s="1"/>
  <c r="F3683" i="5"/>
  <c r="J3683" i="5" s="1"/>
  <c r="G3683" i="5"/>
  <c r="H3683" i="5"/>
  <c r="A3684" i="5"/>
  <c r="B3684" i="5"/>
  <c r="D3684" i="5"/>
  <c r="E3684" i="5" s="1"/>
  <c r="F3684" i="5"/>
  <c r="J3684" i="5" s="1"/>
  <c r="G3684" i="5"/>
  <c r="H3684" i="5"/>
  <c r="A3685" i="5"/>
  <c r="B3685" i="5"/>
  <c r="D3685" i="5"/>
  <c r="E3685" i="5" s="1"/>
  <c r="F3685" i="5"/>
  <c r="J3685" i="5" s="1"/>
  <c r="G3685" i="5"/>
  <c r="H3685" i="5"/>
  <c r="A3686" i="5"/>
  <c r="B3686" i="5"/>
  <c r="D3686" i="5"/>
  <c r="E3686" i="5" s="1"/>
  <c r="F3686" i="5"/>
  <c r="J3686" i="5" s="1"/>
  <c r="G3686" i="5"/>
  <c r="H3686" i="5"/>
  <c r="A3687" i="5"/>
  <c r="B3687" i="5"/>
  <c r="D3687" i="5"/>
  <c r="E3687" i="5" s="1"/>
  <c r="F3687" i="5"/>
  <c r="J3687" i="5" s="1"/>
  <c r="G3687" i="5"/>
  <c r="H3687" i="5"/>
  <c r="A3688" i="5"/>
  <c r="B3688" i="5"/>
  <c r="D3688" i="5"/>
  <c r="E3688" i="5" s="1"/>
  <c r="F3688" i="5"/>
  <c r="J3688" i="5" s="1"/>
  <c r="G3688" i="5"/>
  <c r="H3688" i="5"/>
  <c r="A3689" i="5"/>
  <c r="B3689" i="5"/>
  <c r="D3689" i="5"/>
  <c r="E3689" i="5" s="1"/>
  <c r="F3689" i="5"/>
  <c r="J3689" i="5" s="1"/>
  <c r="G3689" i="5"/>
  <c r="H3689" i="5"/>
  <c r="A3690" i="5"/>
  <c r="B3690" i="5"/>
  <c r="D3690" i="5"/>
  <c r="E3690" i="5" s="1"/>
  <c r="F3690" i="5"/>
  <c r="J3690" i="5" s="1"/>
  <c r="G3690" i="5"/>
  <c r="H3690" i="5"/>
  <c r="A3691" i="5"/>
  <c r="B3691" i="5"/>
  <c r="D3691" i="5"/>
  <c r="E3691" i="5" s="1"/>
  <c r="F3691" i="5"/>
  <c r="J3691" i="5" s="1"/>
  <c r="G3691" i="5"/>
  <c r="H3691" i="5"/>
  <c r="A3692" i="5"/>
  <c r="B3692" i="5"/>
  <c r="D3692" i="5"/>
  <c r="E3692" i="5" s="1"/>
  <c r="F3692" i="5"/>
  <c r="J3692" i="5" s="1"/>
  <c r="G3692" i="5"/>
  <c r="H3692" i="5"/>
  <c r="A3693" i="5"/>
  <c r="B3693" i="5"/>
  <c r="D3693" i="5"/>
  <c r="E3693" i="5" s="1"/>
  <c r="F3693" i="5"/>
  <c r="J3693" i="5" s="1"/>
  <c r="G3693" i="5"/>
  <c r="H3693" i="5"/>
  <c r="A3694" i="5"/>
  <c r="B3694" i="5"/>
  <c r="D3694" i="5"/>
  <c r="E3694" i="5" s="1"/>
  <c r="F3694" i="5"/>
  <c r="J3694" i="5" s="1"/>
  <c r="G3694" i="5"/>
  <c r="H3694" i="5"/>
  <c r="A3695" i="5"/>
  <c r="B3695" i="5"/>
  <c r="D3695" i="5"/>
  <c r="E3695" i="5" s="1"/>
  <c r="F3695" i="5"/>
  <c r="J3695" i="5" s="1"/>
  <c r="G3695" i="5"/>
  <c r="H3695" i="5"/>
  <c r="A3696" i="5"/>
  <c r="B3696" i="5"/>
  <c r="D3696" i="5"/>
  <c r="E3696" i="5" s="1"/>
  <c r="F3696" i="5"/>
  <c r="J3696" i="5" s="1"/>
  <c r="G3696" i="5"/>
  <c r="H3696" i="5"/>
  <c r="A3697" i="5"/>
  <c r="B3697" i="5"/>
  <c r="D3697" i="5"/>
  <c r="E3697" i="5" s="1"/>
  <c r="F3697" i="5"/>
  <c r="J3697" i="5" s="1"/>
  <c r="G3697" i="5"/>
  <c r="H3697" i="5"/>
  <c r="A3698" i="5"/>
  <c r="B3698" i="5"/>
  <c r="D3698" i="5"/>
  <c r="E3698" i="5" s="1"/>
  <c r="F3698" i="5"/>
  <c r="J3698" i="5" s="1"/>
  <c r="G3698" i="5"/>
  <c r="H3698" i="5"/>
  <c r="A3699" i="5"/>
  <c r="B3699" i="5"/>
  <c r="D3699" i="5"/>
  <c r="E3699" i="5" s="1"/>
  <c r="F3699" i="5"/>
  <c r="J3699" i="5" s="1"/>
  <c r="G3699" i="5"/>
  <c r="H3699" i="5"/>
  <c r="A3700" i="5"/>
  <c r="B3700" i="5"/>
  <c r="D3700" i="5"/>
  <c r="E3700" i="5" s="1"/>
  <c r="F3700" i="5"/>
  <c r="J3700" i="5" s="1"/>
  <c r="G3700" i="5"/>
  <c r="H3700" i="5"/>
  <c r="A3701" i="5"/>
  <c r="B3701" i="5"/>
  <c r="D3701" i="5"/>
  <c r="E3701" i="5" s="1"/>
  <c r="F3701" i="5"/>
  <c r="J3701" i="5" s="1"/>
  <c r="G3701" i="5"/>
  <c r="H3701" i="5"/>
  <c r="A3702" i="5"/>
  <c r="B3702" i="5"/>
  <c r="D3702" i="5"/>
  <c r="E3702" i="5" s="1"/>
  <c r="F3702" i="5"/>
  <c r="J3702" i="5" s="1"/>
  <c r="G3702" i="5"/>
  <c r="H3702" i="5"/>
  <c r="A3703" i="5"/>
  <c r="B3703" i="5"/>
  <c r="D3703" i="5"/>
  <c r="E3703" i="5" s="1"/>
  <c r="F3703" i="5"/>
  <c r="J3703" i="5" s="1"/>
  <c r="G3703" i="5"/>
  <c r="H3703" i="5"/>
  <c r="A3704" i="5"/>
  <c r="B3704" i="5"/>
  <c r="D3704" i="5"/>
  <c r="E3704" i="5" s="1"/>
  <c r="F3704" i="5"/>
  <c r="J3704" i="5" s="1"/>
  <c r="G3704" i="5"/>
  <c r="H3704" i="5"/>
  <c r="A3705" i="5"/>
  <c r="B3705" i="5"/>
  <c r="D3705" i="5"/>
  <c r="E3705" i="5" s="1"/>
  <c r="F3705" i="5"/>
  <c r="J3705" i="5" s="1"/>
  <c r="G3705" i="5"/>
  <c r="H3705" i="5"/>
  <c r="A3706" i="5"/>
  <c r="B3706" i="5"/>
  <c r="D3706" i="5"/>
  <c r="E3706" i="5" s="1"/>
  <c r="F3706" i="5"/>
  <c r="J3706" i="5" s="1"/>
  <c r="G3706" i="5"/>
  <c r="H3706" i="5"/>
  <c r="A3707" i="5"/>
  <c r="B3707" i="5"/>
  <c r="D3707" i="5"/>
  <c r="E3707" i="5" s="1"/>
  <c r="F3707" i="5"/>
  <c r="J3707" i="5" s="1"/>
  <c r="G3707" i="5"/>
  <c r="H3707" i="5"/>
  <c r="A3708" i="5"/>
  <c r="B3708" i="5"/>
  <c r="D3708" i="5"/>
  <c r="E3708" i="5" s="1"/>
  <c r="F3708" i="5"/>
  <c r="J3708" i="5" s="1"/>
  <c r="G3708" i="5"/>
  <c r="H3708" i="5"/>
  <c r="A3709" i="5"/>
  <c r="B3709" i="5"/>
  <c r="D3709" i="5"/>
  <c r="E3709" i="5" s="1"/>
  <c r="F3709" i="5"/>
  <c r="J3709" i="5" s="1"/>
  <c r="G3709" i="5"/>
  <c r="H3709" i="5"/>
  <c r="A3710" i="5"/>
  <c r="B3710" i="5"/>
  <c r="D3710" i="5"/>
  <c r="E3710" i="5" s="1"/>
  <c r="F3710" i="5"/>
  <c r="J3710" i="5" s="1"/>
  <c r="G3710" i="5"/>
  <c r="H3710" i="5"/>
  <c r="A3711" i="5"/>
  <c r="B3711" i="5"/>
  <c r="D3711" i="5"/>
  <c r="E3711" i="5" s="1"/>
  <c r="F3711" i="5"/>
  <c r="J3711" i="5" s="1"/>
  <c r="G3711" i="5"/>
  <c r="H3711" i="5"/>
  <c r="A3712" i="5"/>
  <c r="B3712" i="5"/>
  <c r="D3712" i="5"/>
  <c r="E3712" i="5" s="1"/>
  <c r="F3712" i="5"/>
  <c r="J3712" i="5" s="1"/>
  <c r="G3712" i="5"/>
  <c r="H3712" i="5"/>
  <c r="A3713" i="5"/>
  <c r="B3713" i="5"/>
  <c r="D3713" i="5"/>
  <c r="E3713" i="5" s="1"/>
  <c r="F3713" i="5"/>
  <c r="J3713" i="5" s="1"/>
  <c r="G3713" i="5"/>
  <c r="H3713" i="5"/>
  <c r="A3714" i="5"/>
  <c r="B3714" i="5"/>
  <c r="D3714" i="5"/>
  <c r="E3714" i="5" s="1"/>
  <c r="F3714" i="5"/>
  <c r="J3714" i="5" s="1"/>
  <c r="G3714" i="5"/>
  <c r="H3714" i="5"/>
  <c r="A3715" i="5"/>
  <c r="B3715" i="5"/>
  <c r="D3715" i="5"/>
  <c r="E3715" i="5" s="1"/>
  <c r="F3715" i="5"/>
  <c r="J3715" i="5" s="1"/>
  <c r="G3715" i="5"/>
  <c r="H3715" i="5"/>
  <c r="A3716" i="5"/>
  <c r="B3716" i="5"/>
  <c r="D3716" i="5"/>
  <c r="E3716" i="5" s="1"/>
  <c r="F3716" i="5"/>
  <c r="J3716" i="5" s="1"/>
  <c r="G3716" i="5"/>
  <c r="H3716" i="5"/>
  <c r="A3717" i="5"/>
  <c r="B3717" i="5"/>
  <c r="D3717" i="5"/>
  <c r="E3717" i="5" s="1"/>
  <c r="F3717" i="5"/>
  <c r="J3717" i="5" s="1"/>
  <c r="G3717" i="5"/>
  <c r="H3717" i="5"/>
  <c r="A3718" i="5"/>
  <c r="B3718" i="5"/>
  <c r="D3718" i="5"/>
  <c r="E3718" i="5" s="1"/>
  <c r="F3718" i="5"/>
  <c r="J3718" i="5" s="1"/>
  <c r="G3718" i="5"/>
  <c r="H3718" i="5"/>
  <c r="A3719" i="5"/>
  <c r="B3719" i="5"/>
  <c r="D3719" i="5"/>
  <c r="E3719" i="5" s="1"/>
  <c r="F3719" i="5"/>
  <c r="J3719" i="5" s="1"/>
  <c r="G3719" i="5"/>
  <c r="H3719" i="5"/>
  <c r="A3720" i="5"/>
  <c r="B3720" i="5"/>
  <c r="D3720" i="5"/>
  <c r="E3720" i="5" s="1"/>
  <c r="F3720" i="5"/>
  <c r="J3720" i="5" s="1"/>
  <c r="G3720" i="5"/>
  <c r="H3720" i="5"/>
  <c r="A3721" i="5"/>
  <c r="B3721" i="5"/>
  <c r="D3721" i="5"/>
  <c r="E3721" i="5" s="1"/>
  <c r="F3721" i="5"/>
  <c r="J3721" i="5" s="1"/>
  <c r="G3721" i="5"/>
  <c r="H3721" i="5"/>
  <c r="A3722" i="5"/>
  <c r="B3722" i="5"/>
  <c r="D3722" i="5"/>
  <c r="E3722" i="5" s="1"/>
  <c r="F3722" i="5"/>
  <c r="J3722" i="5" s="1"/>
  <c r="G3722" i="5"/>
  <c r="H3722" i="5"/>
  <c r="A3723" i="5"/>
  <c r="B3723" i="5"/>
  <c r="D3723" i="5"/>
  <c r="E3723" i="5" s="1"/>
  <c r="F3723" i="5"/>
  <c r="J3723" i="5" s="1"/>
  <c r="G3723" i="5"/>
  <c r="H3723" i="5"/>
  <c r="A3724" i="5"/>
  <c r="B3724" i="5"/>
  <c r="D3724" i="5"/>
  <c r="E3724" i="5" s="1"/>
  <c r="F3724" i="5"/>
  <c r="J3724" i="5" s="1"/>
  <c r="G3724" i="5"/>
  <c r="H3724" i="5"/>
  <c r="A3725" i="5"/>
  <c r="B3725" i="5"/>
  <c r="D3725" i="5"/>
  <c r="E3725" i="5" s="1"/>
  <c r="F3725" i="5"/>
  <c r="J3725" i="5" s="1"/>
  <c r="G3725" i="5"/>
  <c r="H3725" i="5"/>
  <c r="A3726" i="5"/>
  <c r="B3726" i="5"/>
  <c r="D3726" i="5"/>
  <c r="E3726" i="5" s="1"/>
  <c r="F3726" i="5"/>
  <c r="J3726" i="5" s="1"/>
  <c r="G3726" i="5"/>
  <c r="H3726" i="5"/>
  <c r="A3727" i="5"/>
  <c r="B3727" i="5"/>
  <c r="D3727" i="5"/>
  <c r="E3727" i="5" s="1"/>
  <c r="F3727" i="5"/>
  <c r="J3727" i="5" s="1"/>
  <c r="G3727" i="5"/>
  <c r="H3727" i="5"/>
  <c r="A3728" i="5"/>
  <c r="B3728" i="5"/>
  <c r="D3728" i="5"/>
  <c r="E3728" i="5" s="1"/>
  <c r="F3728" i="5"/>
  <c r="J3728" i="5" s="1"/>
  <c r="G3728" i="5"/>
  <c r="H3728" i="5"/>
  <c r="A3729" i="5"/>
  <c r="B3729" i="5"/>
  <c r="D3729" i="5"/>
  <c r="E3729" i="5" s="1"/>
  <c r="F3729" i="5"/>
  <c r="J3729" i="5" s="1"/>
  <c r="G3729" i="5"/>
  <c r="H3729" i="5"/>
  <c r="A3730" i="5"/>
  <c r="B3730" i="5"/>
  <c r="D3730" i="5"/>
  <c r="E3730" i="5" s="1"/>
  <c r="F3730" i="5"/>
  <c r="J3730" i="5" s="1"/>
  <c r="G3730" i="5"/>
  <c r="H3730" i="5"/>
  <c r="A3731" i="5"/>
  <c r="B3731" i="5"/>
  <c r="D3731" i="5"/>
  <c r="E3731" i="5" s="1"/>
  <c r="F3731" i="5"/>
  <c r="J3731" i="5" s="1"/>
  <c r="G3731" i="5"/>
  <c r="H3731" i="5"/>
  <c r="A3732" i="5"/>
  <c r="B3732" i="5"/>
  <c r="D3732" i="5"/>
  <c r="E3732" i="5" s="1"/>
  <c r="F3732" i="5"/>
  <c r="J3732" i="5" s="1"/>
  <c r="G3732" i="5"/>
  <c r="H3732" i="5"/>
  <c r="A3733" i="5"/>
  <c r="B3733" i="5"/>
  <c r="D3733" i="5"/>
  <c r="E3733" i="5" s="1"/>
  <c r="F3733" i="5"/>
  <c r="J3733" i="5" s="1"/>
  <c r="G3733" i="5"/>
  <c r="H3733" i="5"/>
  <c r="A3734" i="5"/>
  <c r="B3734" i="5"/>
  <c r="D3734" i="5"/>
  <c r="E3734" i="5" s="1"/>
  <c r="F3734" i="5"/>
  <c r="J3734" i="5" s="1"/>
  <c r="G3734" i="5"/>
  <c r="H3734" i="5"/>
  <c r="A3735" i="5"/>
  <c r="B3735" i="5"/>
  <c r="D3735" i="5"/>
  <c r="E3735" i="5" s="1"/>
  <c r="F3735" i="5"/>
  <c r="J3735" i="5" s="1"/>
  <c r="G3735" i="5"/>
  <c r="H3735" i="5"/>
  <c r="A3736" i="5"/>
  <c r="B3736" i="5"/>
  <c r="D3736" i="5"/>
  <c r="E3736" i="5" s="1"/>
  <c r="F3736" i="5"/>
  <c r="J3736" i="5" s="1"/>
  <c r="G3736" i="5"/>
  <c r="H3736" i="5"/>
  <c r="A3737" i="5"/>
  <c r="B3737" i="5"/>
  <c r="D3737" i="5"/>
  <c r="E3737" i="5" s="1"/>
  <c r="F3737" i="5"/>
  <c r="J3737" i="5" s="1"/>
  <c r="G3737" i="5"/>
  <c r="H3737" i="5"/>
  <c r="A3738" i="5"/>
  <c r="B3738" i="5"/>
  <c r="D3738" i="5"/>
  <c r="E3738" i="5" s="1"/>
  <c r="F3738" i="5"/>
  <c r="J3738" i="5" s="1"/>
  <c r="G3738" i="5"/>
  <c r="H3738" i="5"/>
  <c r="A3739" i="5"/>
  <c r="B3739" i="5"/>
  <c r="D3739" i="5"/>
  <c r="E3739" i="5" s="1"/>
  <c r="F3739" i="5"/>
  <c r="J3739" i="5" s="1"/>
  <c r="G3739" i="5"/>
  <c r="H3739" i="5"/>
  <c r="A3740" i="5"/>
  <c r="B3740" i="5"/>
  <c r="D3740" i="5"/>
  <c r="E3740" i="5" s="1"/>
  <c r="F3740" i="5"/>
  <c r="J3740" i="5" s="1"/>
  <c r="G3740" i="5"/>
  <c r="H3740" i="5"/>
  <c r="A3741" i="5"/>
  <c r="B3741" i="5"/>
  <c r="D3741" i="5"/>
  <c r="E3741" i="5" s="1"/>
  <c r="F3741" i="5"/>
  <c r="J3741" i="5" s="1"/>
  <c r="G3741" i="5"/>
  <c r="H3741" i="5"/>
  <c r="A3742" i="5"/>
  <c r="B3742" i="5"/>
  <c r="D3742" i="5"/>
  <c r="E3742" i="5" s="1"/>
  <c r="F3742" i="5"/>
  <c r="J3742" i="5" s="1"/>
  <c r="G3742" i="5"/>
  <c r="H3742" i="5"/>
  <c r="A3743" i="5"/>
  <c r="B3743" i="5"/>
  <c r="D3743" i="5"/>
  <c r="E3743" i="5" s="1"/>
  <c r="F3743" i="5"/>
  <c r="J3743" i="5" s="1"/>
  <c r="G3743" i="5"/>
  <c r="H3743" i="5"/>
  <c r="A3744" i="5"/>
  <c r="B3744" i="5"/>
  <c r="D3744" i="5"/>
  <c r="E3744" i="5" s="1"/>
  <c r="F3744" i="5"/>
  <c r="J3744" i="5" s="1"/>
  <c r="G3744" i="5"/>
  <c r="H3744" i="5"/>
  <c r="A3745" i="5"/>
  <c r="B3745" i="5"/>
  <c r="D3745" i="5"/>
  <c r="E3745" i="5" s="1"/>
  <c r="F3745" i="5"/>
  <c r="J3745" i="5" s="1"/>
  <c r="G3745" i="5"/>
  <c r="H3745" i="5"/>
  <c r="A3746" i="5"/>
  <c r="B3746" i="5"/>
  <c r="D3746" i="5"/>
  <c r="E3746" i="5" s="1"/>
  <c r="F3746" i="5"/>
  <c r="J3746" i="5" s="1"/>
  <c r="G3746" i="5"/>
  <c r="H3746" i="5"/>
  <c r="A3747" i="5"/>
  <c r="B3747" i="5"/>
  <c r="D3747" i="5"/>
  <c r="E3747" i="5" s="1"/>
  <c r="F3747" i="5"/>
  <c r="J3747" i="5" s="1"/>
  <c r="G3747" i="5"/>
  <c r="H3747" i="5"/>
  <c r="A3748" i="5"/>
  <c r="B3748" i="5"/>
  <c r="D3748" i="5"/>
  <c r="E3748" i="5" s="1"/>
  <c r="F3748" i="5"/>
  <c r="J3748" i="5" s="1"/>
  <c r="G3748" i="5"/>
  <c r="H3748" i="5"/>
  <c r="A3749" i="5"/>
  <c r="B3749" i="5"/>
  <c r="D3749" i="5"/>
  <c r="E3749" i="5" s="1"/>
  <c r="F3749" i="5"/>
  <c r="J3749" i="5" s="1"/>
  <c r="G3749" i="5"/>
  <c r="H3749" i="5"/>
  <c r="A3750" i="5"/>
  <c r="B3750" i="5"/>
  <c r="D3750" i="5"/>
  <c r="E3750" i="5" s="1"/>
  <c r="F3750" i="5"/>
  <c r="J3750" i="5" s="1"/>
  <c r="G3750" i="5"/>
  <c r="H3750" i="5"/>
  <c r="A3751" i="5"/>
  <c r="B3751" i="5"/>
  <c r="D3751" i="5"/>
  <c r="E3751" i="5" s="1"/>
  <c r="F3751" i="5"/>
  <c r="J3751" i="5" s="1"/>
  <c r="G3751" i="5"/>
  <c r="H3751" i="5"/>
  <c r="A3752" i="5"/>
  <c r="B3752" i="5"/>
  <c r="D3752" i="5"/>
  <c r="E3752" i="5" s="1"/>
  <c r="F3752" i="5"/>
  <c r="J3752" i="5" s="1"/>
  <c r="G3752" i="5"/>
  <c r="H3752" i="5"/>
  <c r="A3753" i="5"/>
  <c r="B3753" i="5"/>
  <c r="D3753" i="5"/>
  <c r="E3753" i="5" s="1"/>
  <c r="F3753" i="5"/>
  <c r="J3753" i="5" s="1"/>
  <c r="G3753" i="5"/>
  <c r="H3753" i="5"/>
  <c r="A3754" i="5"/>
  <c r="B3754" i="5"/>
  <c r="D3754" i="5"/>
  <c r="E3754" i="5" s="1"/>
  <c r="F3754" i="5"/>
  <c r="J3754" i="5" s="1"/>
  <c r="G3754" i="5"/>
  <c r="H3754" i="5"/>
  <c r="A3755" i="5"/>
  <c r="B3755" i="5"/>
  <c r="D3755" i="5"/>
  <c r="E3755" i="5" s="1"/>
  <c r="F3755" i="5"/>
  <c r="J3755" i="5" s="1"/>
  <c r="G3755" i="5"/>
  <c r="H3755" i="5"/>
  <c r="A3756" i="5"/>
  <c r="B3756" i="5"/>
  <c r="D3756" i="5"/>
  <c r="E3756" i="5" s="1"/>
  <c r="F3756" i="5"/>
  <c r="J3756" i="5" s="1"/>
  <c r="G3756" i="5"/>
  <c r="H3756" i="5"/>
  <c r="A3757" i="5"/>
  <c r="B3757" i="5"/>
  <c r="D3757" i="5"/>
  <c r="E3757" i="5" s="1"/>
  <c r="F3757" i="5"/>
  <c r="J3757" i="5" s="1"/>
  <c r="G3757" i="5"/>
  <c r="H3757" i="5"/>
  <c r="A3758" i="5"/>
  <c r="B3758" i="5"/>
  <c r="D3758" i="5"/>
  <c r="E3758" i="5" s="1"/>
  <c r="F3758" i="5"/>
  <c r="J3758" i="5" s="1"/>
  <c r="G3758" i="5"/>
  <c r="H3758" i="5"/>
  <c r="A3759" i="5"/>
  <c r="B3759" i="5"/>
  <c r="D3759" i="5"/>
  <c r="E3759" i="5" s="1"/>
  <c r="F3759" i="5"/>
  <c r="J3759" i="5" s="1"/>
  <c r="G3759" i="5"/>
  <c r="H3759" i="5"/>
  <c r="A3760" i="5"/>
  <c r="B3760" i="5"/>
  <c r="D3760" i="5"/>
  <c r="E3760" i="5" s="1"/>
  <c r="F3760" i="5"/>
  <c r="J3760" i="5" s="1"/>
  <c r="G3760" i="5"/>
  <c r="H3760" i="5"/>
  <c r="A3761" i="5"/>
  <c r="B3761" i="5"/>
  <c r="D3761" i="5"/>
  <c r="E3761" i="5" s="1"/>
  <c r="F3761" i="5"/>
  <c r="J3761" i="5" s="1"/>
  <c r="G3761" i="5"/>
  <c r="H3761" i="5"/>
  <c r="A3762" i="5"/>
  <c r="B3762" i="5"/>
  <c r="D3762" i="5"/>
  <c r="E3762" i="5" s="1"/>
  <c r="F3762" i="5"/>
  <c r="J3762" i="5" s="1"/>
  <c r="G3762" i="5"/>
  <c r="H3762" i="5"/>
  <c r="A3763" i="5"/>
  <c r="B3763" i="5"/>
  <c r="D3763" i="5"/>
  <c r="E3763" i="5" s="1"/>
  <c r="F3763" i="5"/>
  <c r="J3763" i="5" s="1"/>
  <c r="G3763" i="5"/>
  <c r="H3763" i="5"/>
  <c r="A3764" i="5"/>
  <c r="B3764" i="5"/>
  <c r="D3764" i="5"/>
  <c r="E3764" i="5" s="1"/>
  <c r="F3764" i="5"/>
  <c r="J3764" i="5" s="1"/>
  <c r="G3764" i="5"/>
  <c r="H3764" i="5"/>
  <c r="A3765" i="5"/>
  <c r="B3765" i="5"/>
  <c r="D3765" i="5"/>
  <c r="E3765" i="5" s="1"/>
  <c r="F3765" i="5"/>
  <c r="J3765" i="5" s="1"/>
  <c r="G3765" i="5"/>
  <c r="H3765" i="5"/>
  <c r="A3766" i="5"/>
  <c r="B3766" i="5"/>
  <c r="D3766" i="5"/>
  <c r="E3766" i="5" s="1"/>
  <c r="F3766" i="5"/>
  <c r="J3766" i="5" s="1"/>
  <c r="G3766" i="5"/>
  <c r="H3766" i="5"/>
  <c r="A3767" i="5"/>
  <c r="B3767" i="5"/>
  <c r="D3767" i="5"/>
  <c r="E3767" i="5" s="1"/>
  <c r="F3767" i="5"/>
  <c r="J3767" i="5" s="1"/>
  <c r="G3767" i="5"/>
  <c r="H3767" i="5"/>
  <c r="A3768" i="5"/>
  <c r="B3768" i="5"/>
  <c r="D3768" i="5"/>
  <c r="E3768" i="5" s="1"/>
  <c r="F3768" i="5"/>
  <c r="J3768" i="5" s="1"/>
  <c r="G3768" i="5"/>
  <c r="H3768" i="5"/>
  <c r="A3769" i="5"/>
  <c r="B3769" i="5"/>
  <c r="D3769" i="5"/>
  <c r="E3769" i="5" s="1"/>
  <c r="F3769" i="5"/>
  <c r="J3769" i="5" s="1"/>
  <c r="G3769" i="5"/>
  <c r="H3769" i="5"/>
  <c r="A3770" i="5"/>
  <c r="B3770" i="5"/>
  <c r="D3770" i="5"/>
  <c r="E3770" i="5" s="1"/>
  <c r="F3770" i="5"/>
  <c r="J3770" i="5" s="1"/>
  <c r="G3770" i="5"/>
  <c r="H3770" i="5"/>
  <c r="A3771" i="5"/>
  <c r="B3771" i="5"/>
  <c r="D3771" i="5"/>
  <c r="E3771" i="5" s="1"/>
  <c r="F3771" i="5"/>
  <c r="J3771" i="5" s="1"/>
  <c r="G3771" i="5"/>
  <c r="H3771" i="5"/>
  <c r="A3772" i="5"/>
  <c r="B3772" i="5"/>
  <c r="D3772" i="5"/>
  <c r="E3772" i="5" s="1"/>
  <c r="F3772" i="5"/>
  <c r="J3772" i="5" s="1"/>
  <c r="G3772" i="5"/>
  <c r="H3772" i="5"/>
  <c r="A3773" i="5"/>
  <c r="B3773" i="5"/>
  <c r="D3773" i="5"/>
  <c r="E3773" i="5" s="1"/>
  <c r="F3773" i="5"/>
  <c r="J3773" i="5" s="1"/>
  <c r="G3773" i="5"/>
  <c r="H3773" i="5"/>
  <c r="A3774" i="5"/>
  <c r="B3774" i="5"/>
  <c r="D3774" i="5"/>
  <c r="E3774" i="5" s="1"/>
  <c r="F3774" i="5"/>
  <c r="J3774" i="5" s="1"/>
  <c r="G3774" i="5"/>
  <c r="H3774" i="5"/>
  <c r="A3775" i="5"/>
  <c r="B3775" i="5"/>
  <c r="D3775" i="5"/>
  <c r="E3775" i="5" s="1"/>
  <c r="F3775" i="5"/>
  <c r="J3775" i="5" s="1"/>
  <c r="G3775" i="5"/>
  <c r="H3775" i="5"/>
  <c r="A3776" i="5"/>
  <c r="B3776" i="5"/>
  <c r="D3776" i="5"/>
  <c r="E3776" i="5" s="1"/>
  <c r="F3776" i="5"/>
  <c r="J3776" i="5" s="1"/>
  <c r="G3776" i="5"/>
  <c r="H3776" i="5"/>
  <c r="A3777" i="5"/>
  <c r="B3777" i="5"/>
  <c r="D3777" i="5"/>
  <c r="E3777" i="5" s="1"/>
  <c r="F3777" i="5"/>
  <c r="J3777" i="5" s="1"/>
  <c r="G3777" i="5"/>
  <c r="H3777" i="5"/>
  <c r="A3778" i="5"/>
  <c r="B3778" i="5"/>
  <c r="D3778" i="5"/>
  <c r="E3778" i="5" s="1"/>
  <c r="F3778" i="5"/>
  <c r="J3778" i="5" s="1"/>
  <c r="G3778" i="5"/>
  <c r="H3778" i="5"/>
  <c r="A3779" i="5"/>
  <c r="B3779" i="5"/>
  <c r="D3779" i="5"/>
  <c r="E3779" i="5" s="1"/>
  <c r="F3779" i="5"/>
  <c r="J3779" i="5" s="1"/>
  <c r="G3779" i="5"/>
  <c r="H3779" i="5"/>
  <c r="A3780" i="5"/>
  <c r="B3780" i="5"/>
  <c r="D3780" i="5"/>
  <c r="E3780" i="5" s="1"/>
  <c r="F3780" i="5"/>
  <c r="J3780" i="5" s="1"/>
  <c r="G3780" i="5"/>
  <c r="H3780" i="5"/>
  <c r="A3781" i="5"/>
  <c r="B3781" i="5"/>
  <c r="D3781" i="5"/>
  <c r="E3781" i="5" s="1"/>
  <c r="F3781" i="5"/>
  <c r="J3781" i="5" s="1"/>
  <c r="G3781" i="5"/>
  <c r="H3781" i="5"/>
  <c r="A3782" i="5"/>
  <c r="B3782" i="5"/>
  <c r="D3782" i="5"/>
  <c r="E3782" i="5" s="1"/>
  <c r="F3782" i="5"/>
  <c r="J3782" i="5" s="1"/>
  <c r="G3782" i="5"/>
  <c r="H3782" i="5"/>
  <c r="A3783" i="5"/>
  <c r="B3783" i="5"/>
  <c r="D3783" i="5"/>
  <c r="E3783" i="5" s="1"/>
  <c r="F3783" i="5"/>
  <c r="J3783" i="5" s="1"/>
  <c r="G3783" i="5"/>
  <c r="H3783" i="5"/>
  <c r="A3784" i="5"/>
  <c r="B3784" i="5"/>
  <c r="D3784" i="5"/>
  <c r="E3784" i="5" s="1"/>
  <c r="F3784" i="5"/>
  <c r="J3784" i="5" s="1"/>
  <c r="G3784" i="5"/>
  <c r="H3784" i="5"/>
  <c r="A3785" i="5"/>
  <c r="B3785" i="5"/>
  <c r="D3785" i="5"/>
  <c r="E3785" i="5" s="1"/>
  <c r="F3785" i="5"/>
  <c r="J3785" i="5" s="1"/>
  <c r="G3785" i="5"/>
  <c r="H3785" i="5"/>
  <c r="A3786" i="5"/>
  <c r="B3786" i="5"/>
  <c r="D3786" i="5"/>
  <c r="E3786" i="5" s="1"/>
  <c r="F3786" i="5"/>
  <c r="J3786" i="5" s="1"/>
  <c r="G3786" i="5"/>
  <c r="H3786" i="5"/>
  <c r="A3787" i="5"/>
  <c r="B3787" i="5"/>
  <c r="D3787" i="5"/>
  <c r="E3787" i="5" s="1"/>
  <c r="F3787" i="5"/>
  <c r="J3787" i="5" s="1"/>
  <c r="G3787" i="5"/>
  <c r="H3787" i="5"/>
  <c r="A3788" i="5"/>
  <c r="B3788" i="5"/>
  <c r="D3788" i="5"/>
  <c r="E3788" i="5" s="1"/>
  <c r="F3788" i="5"/>
  <c r="J3788" i="5" s="1"/>
  <c r="G3788" i="5"/>
  <c r="H3788" i="5"/>
  <c r="A3789" i="5"/>
  <c r="B3789" i="5"/>
  <c r="D3789" i="5"/>
  <c r="E3789" i="5" s="1"/>
  <c r="F3789" i="5"/>
  <c r="J3789" i="5" s="1"/>
  <c r="G3789" i="5"/>
  <c r="H3789" i="5"/>
  <c r="A3790" i="5"/>
  <c r="B3790" i="5"/>
  <c r="D3790" i="5"/>
  <c r="E3790" i="5" s="1"/>
  <c r="F3790" i="5"/>
  <c r="J3790" i="5" s="1"/>
  <c r="G3790" i="5"/>
  <c r="H3790" i="5"/>
  <c r="A3791" i="5"/>
  <c r="B3791" i="5"/>
  <c r="D3791" i="5"/>
  <c r="E3791" i="5" s="1"/>
  <c r="F3791" i="5"/>
  <c r="J3791" i="5" s="1"/>
  <c r="G3791" i="5"/>
  <c r="H3791" i="5"/>
  <c r="A3792" i="5"/>
  <c r="B3792" i="5"/>
  <c r="D3792" i="5"/>
  <c r="E3792" i="5" s="1"/>
  <c r="F3792" i="5"/>
  <c r="J3792" i="5" s="1"/>
  <c r="G3792" i="5"/>
  <c r="H3792" i="5"/>
  <c r="A3793" i="5"/>
  <c r="B3793" i="5"/>
  <c r="D3793" i="5"/>
  <c r="E3793" i="5" s="1"/>
  <c r="F3793" i="5"/>
  <c r="J3793" i="5" s="1"/>
  <c r="G3793" i="5"/>
  <c r="H3793" i="5"/>
  <c r="A3794" i="5"/>
  <c r="B3794" i="5"/>
  <c r="D3794" i="5"/>
  <c r="E3794" i="5" s="1"/>
  <c r="F3794" i="5"/>
  <c r="J3794" i="5" s="1"/>
  <c r="G3794" i="5"/>
  <c r="H3794" i="5"/>
  <c r="A3795" i="5"/>
  <c r="B3795" i="5"/>
  <c r="D3795" i="5"/>
  <c r="E3795" i="5" s="1"/>
  <c r="F3795" i="5"/>
  <c r="J3795" i="5" s="1"/>
  <c r="G3795" i="5"/>
  <c r="H3795" i="5"/>
  <c r="A3796" i="5"/>
  <c r="B3796" i="5"/>
  <c r="D3796" i="5"/>
  <c r="E3796" i="5" s="1"/>
  <c r="F3796" i="5"/>
  <c r="J3796" i="5" s="1"/>
  <c r="G3796" i="5"/>
  <c r="H3796" i="5"/>
  <c r="A3797" i="5"/>
  <c r="B3797" i="5"/>
  <c r="D3797" i="5"/>
  <c r="E3797" i="5" s="1"/>
  <c r="F3797" i="5"/>
  <c r="J3797" i="5" s="1"/>
  <c r="G3797" i="5"/>
  <c r="H3797" i="5"/>
  <c r="A3798" i="5"/>
  <c r="B3798" i="5"/>
  <c r="D3798" i="5"/>
  <c r="E3798" i="5" s="1"/>
  <c r="F3798" i="5"/>
  <c r="J3798" i="5" s="1"/>
  <c r="G3798" i="5"/>
  <c r="H3798" i="5"/>
  <c r="A3799" i="5"/>
  <c r="B3799" i="5"/>
  <c r="D3799" i="5"/>
  <c r="E3799" i="5" s="1"/>
  <c r="F3799" i="5"/>
  <c r="J3799" i="5" s="1"/>
  <c r="G3799" i="5"/>
  <c r="H3799" i="5"/>
  <c r="A3800" i="5"/>
  <c r="B3800" i="5"/>
  <c r="D3800" i="5"/>
  <c r="E3800" i="5" s="1"/>
  <c r="F3800" i="5"/>
  <c r="J3800" i="5" s="1"/>
  <c r="G3800" i="5"/>
  <c r="H3800" i="5"/>
  <c r="A3801" i="5"/>
  <c r="B3801" i="5"/>
  <c r="D3801" i="5"/>
  <c r="E3801" i="5" s="1"/>
  <c r="F3801" i="5"/>
  <c r="J3801" i="5" s="1"/>
  <c r="G3801" i="5"/>
  <c r="H3801" i="5"/>
  <c r="A3802" i="5"/>
  <c r="B3802" i="5"/>
  <c r="D3802" i="5"/>
  <c r="E3802" i="5" s="1"/>
  <c r="F3802" i="5"/>
  <c r="J3802" i="5" s="1"/>
  <c r="G3802" i="5"/>
  <c r="H3802" i="5"/>
  <c r="A3803" i="5"/>
  <c r="B3803" i="5"/>
  <c r="D3803" i="5"/>
  <c r="E3803" i="5" s="1"/>
  <c r="F3803" i="5"/>
  <c r="J3803" i="5" s="1"/>
  <c r="G3803" i="5"/>
  <c r="H3803" i="5"/>
  <c r="A3804" i="5"/>
  <c r="B3804" i="5"/>
  <c r="D3804" i="5"/>
  <c r="E3804" i="5" s="1"/>
  <c r="F3804" i="5"/>
  <c r="J3804" i="5" s="1"/>
  <c r="G3804" i="5"/>
  <c r="H3804" i="5"/>
  <c r="A3805" i="5"/>
  <c r="B3805" i="5"/>
  <c r="D3805" i="5"/>
  <c r="E3805" i="5" s="1"/>
  <c r="F3805" i="5"/>
  <c r="J3805" i="5" s="1"/>
  <c r="G3805" i="5"/>
  <c r="H3805" i="5"/>
  <c r="A3806" i="5"/>
  <c r="B3806" i="5"/>
  <c r="D3806" i="5"/>
  <c r="E3806" i="5" s="1"/>
  <c r="F3806" i="5"/>
  <c r="J3806" i="5" s="1"/>
  <c r="G3806" i="5"/>
  <c r="H3806" i="5"/>
  <c r="A3807" i="5"/>
  <c r="B3807" i="5"/>
  <c r="D3807" i="5"/>
  <c r="E3807" i="5" s="1"/>
  <c r="F3807" i="5"/>
  <c r="J3807" i="5" s="1"/>
  <c r="G3807" i="5"/>
  <c r="H3807" i="5"/>
  <c r="A3808" i="5"/>
  <c r="B3808" i="5"/>
  <c r="D3808" i="5"/>
  <c r="E3808" i="5" s="1"/>
  <c r="F3808" i="5"/>
  <c r="J3808" i="5" s="1"/>
  <c r="G3808" i="5"/>
  <c r="H3808" i="5"/>
  <c r="A3809" i="5"/>
  <c r="B3809" i="5"/>
  <c r="D3809" i="5"/>
  <c r="E3809" i="5" s="1"/>
  <c r="F3809" i="5"/>
  <c r="J3809" i="5" s="1"/>
  <c r="G3809" i="5"/>
  <c r="H3809" i="5"/>
  <c r="A3810" i="5"/>
  <c r="B3810" i="5"/>
  <c r="D3810" i="5"/>
  <c r="E3810" i="5" s="1"/>
  <c r="F3810" i="5"/>
  <c r="J3810" i="5" s="1"/>
  <c r="G3810" i="5"/>
  <c r="H3810" i="5"/>
  <c r="A3811" i="5"/>
  <c r="B3811" i="5"/>
  <c r="D3811" i="5"/>
  <c r="E3811" i="5" s="1"/>
  <c r="F3811" i="5"/>
  <c r="J3811" i="5" s="1"/>
  <c r="G3811" i="5"/>
  <c r="H3811" i="5"/>
  <c r="A3812" i="5"/>
  <c r="B3812" i="5"/>
  <c r="D3812" i="5"/>
  <c r="E3812" i="5" s="1"/>
  <c r="F3812" i="5"/>
  <c r="J3812" i="5" s="1"/>
  <c r="G3812" i="5"/>
  <c r="H3812" i="5"/>
  <c r="A3813" i="5"/>
  <c r="B3813" i="5"/>
  <c r="D3813" i="5"/>
  <c r="E3813" i="5" s="1"/>
  <c r="F3813" i="5"/>
  <c r="J3813" i="5" s="1"/>
  <c r="G3813" i="5"/>
  <c r="H3813" i="5"/>
  <c r="A3814" i="5"/>
  <c r="B3814" i="5"/>
  <c r="D3814" i="5"/>
  <c r="E3814" i="5" s="1"/>
  <c r="F3814" i="5"/>
  <c r="J3814" i="5" s="1"/>
  <c r="G3814" i="5"/>
  <c r="H3814" i="5"/>
  <c r="A3815" i="5"/>
  <c r="B3815" i="5"/>
  <c r="D3815" i="5"/>
  <c r="E3815" i="5" s="1"/>
  <c r="F3815" i="5"/>
  <c r="J3815" i="5" s="1"/>
  <c r="G3815" i="5"/>
  <c r="H3815" i="5"/>
  <c r="A3816" i="5"/>
  <c r="B3816" i="5"/>
  <c r="D3816" i="5"/>
  <c r="E3816" i="5" s="1"/>
  <c r="F3816" i="5"/>
  <c r="J3816" i="5" s="1"/>
  <c r="G3816" i="5"/>
  <c r="H3816" i="5"/>
  <c r="A3817" i="5"/>
  <c r="B3817" i="5"/>
  <c r="D3817" i="5"/>
  <c r="E3817" i="5" s="1"/>
  <c r="F3817" i="5"/>
  <c r="J3817" i="5" s="1"/>
  <c r="G3817" i="5"/>
  <c r="H3817" i="5"/>
  <c r="A3818" i="5"/>
  <c r="B3818" i="5"/>
  <c r="D3818" i="5"/>
  <c r="E3818" i="5" s="1"/>
  <c r="F3818" i="5"/>
  <c r="J3818" i="5" s="1"/>
  <c r="G3818" i="5"/>
  <c r="H3818" i="5"/>
  <c r="A3819" i="5"/>
  <c r="B3819" i="5"/>
  <c r="D3819" i="5"/>
  <c r="E3819" i="5" s="1"/>
  <c r="F3819" i="5"/>
  <c r="J3819" i="5" s="1"/>
  <c r="G3819" i="5"/>
  <c r="H3819" i="5"/>
  <c r="A3820" i="5"/>
  <c r="B3820" i="5"/>
  <c r="D3820" i="5"/>
  <c r="E3820" i="5" s="1"/>
  <c r="F3820" i="5"/>
  <c r="J3820" i="5" s="1"/>
  <c r="G3820" i="5"/>
  <c r="H3820" i="5"/>
  <c r="A3821" i="5"/>
  <c r="B3821" i="5"/>
  <c r="D3821" i="5"/>
  <c r="E3821" i="5" s="1"/>
  <c r="F3821" i="5"/>
  <c r="J3821" i="5" s="1"/>
  <c r="G3821" i="5"/>
  <c r="H3821" i="5"/>
  <c r="A3822" i="5"/>
  <c r="B3822" i="5"/>
  <c r="D3822" i="5"/>
  <c r="E3822" i="5" s="1"/>
  <c r="F3822" i="5"/>
  <c r="J3822" i="5" s="1"/>
  <c r="G3822" i="5"/>
  <c r="H3822" i="5"/>
  <c r="A3823" i="5"/>
  <c r="B3823" i="5"/>
  <c r="D3823" i="5"/>
  <c r="E3823" i="5" s="1"/>
  <c r="F3823" i="5"/>
  <c r="J3823" i="5" s="1"/>
  <c r="G3823" i="5"/>
  <c r="H3823" i="5"/>
  <c r="A3824" i="5"/>
  <c r="B3824" i="5"/>
  <c r="D3824" i="5"/>
  <c r="E3824" i="5" s="1"/>
  <c r="F3824" i="5"/>
  <c r="J3824" i="5" s="1"/>
  <c r="G3824" i="5"/>
  <c r="H3824" i="5"/>
  <c r="A3825" i="5"/>
  <c r="B3825" i="5"/>
  <c r="D3825" i="5"/>
  <c r="E3825" i="5" s="1"/>
  <c r="F3825" i="5"/>
  <c r="J3825" i="5" s="1"/>
  <c r="G3825" i="5"/>
  <c r="H3825" i="5"/>
  <c r="A3826" i="5"/>
  <c r="B3826" i="5"/>
  <c r="D3826" i="5"/>
  <c r="E3826" i="5" s="1"/>
  <c r="F3826" i="5"/>
  <c r="J3826" i="5" s="1"/>
  <c r="G3826" i="5"/>
  <c r="H3826" i="5"/>
  <c r="A3827" i="5"/>
  <c r="B3827" i="5"/>
  <c r="D3827" i="5"/>
  <c r="E3827" i="5" s="1"/>
  <c r="F3827" i="5"/>
  <c r="J3827" i="5" s="1"/>
  <c r="G3827" i="5"/>
  <c r="H3827" i="5"/>
  <c r="A3828" i="5"/>
  <c r="B3828" i="5"/>
  <c r="D3828" i="5"/>
  <c r="E3828" i="5" s="1"/>
  <c r="F3828" i="5"/>
  <c r="J3828" i="5" s="1"/>
  <c r="G3828" i="5"/>
  <c r="H3828" i="5"/>
  <c r="A3829" i="5"/>
  <c r="B3829" i="5"/>
  <c r="D3829" i="5"/>
  <c r="E3829" i="5" s="1"/>
  <c r="F3829" i="5"/>
  <c r="J3829" i="5" s="1"/>
  <c r="G3829" i="5"/>
  <c r="H3829" i="5"/>
  <c r="A3830" i="5"/>
  <c r="B3830" i="5"/>
  <c r="D3830" i="5"/>
  <c r="E3830" i="5" s="1"/>
  <c r="F3830" i="5"/>
  <c r="J3830" i="5" s="1"/>
  <c r="G3830" i="5"/>
  <c r="H3830" i="5"/>
  <c r="A3831" i="5"/>
  <c r="B3831" i="5"/>
  <c r="D3831" i="5"/>
  <c r="E3831" i="5" s="1"/>
  <c r="F3831" i="5"/>
  <c r="J3831" i="5" s="1"/>
  <c r="G3831" i="5"/>
  <c r="H3831" i="5"/>
  <c r="A3832" i="5"/>
  <c r="B3832" i="5"/>
  <c r="D3832" i="5"/>
  <c r="E3832" i="5" s="1"/>
  <c r="F3832" i="5"/>
  <c r="J3832" i="5" s="1"/>
  <c r="G3832" i="5"/>
  <c r="H3832" i="5"/>
  <c r="A3833" i="5"/>
  <c r="B3833" i="5"/>
  <c r="D3833" i="5"/>
  <c r="E3833" i="5" s="1"/>
  <c r="F3833" i="5"/>
  <c r="J3833" i="5" s="1"/>
  <c r="G3833" i="5"/>
  <c r="H3833" i="5"/>
  <c r="A3834" i="5"/>
  <c r="B3834" i="5"/>
  <c r="D3834" i="5"/>
  <c r="E3834" i="5" s="1"/>
  <c r="F3834" i="5"/>
  <c r="J3834" i="5" s="1"/>
  <c r="G3834" i="5"/>
  <c r="H3834" i="5"/>
  <c r="A3835" i="5"/>
  <c r="B3835" i="5"/>
  <c r="D3835" i="5"/>
  <c r="E3835" i="5" s="1"/>
  <c r="F3835" i="5"/>
  <c r="J3835" i="5" s="1"/>
  <c r="G3835" i="5"/>
  <c r="H3835" i="5"/>
  <c r="A3836" i="5"/>
  <c r="B3836" i="5"/>
  <c r="D3836" i="5"/>
  <c r="E3836" i="5" s="1"/>
  <c r="F3836" i="5"/>
  <c r="J3836" i="5" s="1"/>
  <c r="G3836" i="5"/>
  <c r="H3836" i="5"/>
  <c r="A3837" i="5"/>
  <c r="B3837" i="5"/>
  <c r="D3837" i="5"/>
  <c r="E3837" i="5" s="1"/>
  <c r="F3837" i="5"/>
  <c r="J3837" i="5" s="1"/>
  <c r="G3837" i="5"/>
  <c r="H3837" i="5"/>
  <c r="A3838" i="5"/>
  <c r="B3838" i="5"/>
  <c r="D3838" i="5"/>
  <c r="E3838" i="5" s="1"/>
  <c r="F3838" i="5"/>
  <c r="J3838" i="5" s="1"/>
  <c r="G3838" i="5"/>
  <c r="H3838" i="5"/>
  <c r="A3839" i="5"/>
  <c r="B3839" i="5"/>
  <c r="D3839" i="5"/>
  <c r="E3839" i="5" s="1"/>
  <c r="F3839" i="5"/>
  <c r="J3839" i="5" s="1"/>
  <c r="G3839" i="5"/>
  <c r="H3839" i="5"/>
  <c r="A3840" i="5"/>
  <c r="B3840" i="5"/>
  <c r="D3840" i="5"/>
  <c r="E3840" i="5" s="1"/>
  <c r="F3840" i="5"/>
  <c r="J3840" i="5" s="1"/>
  <c r="G3840" i="5"/>
  <c r="H3840" i="5"/>
  <c r="A3841" i="5"/>
  <c r="B3841" i="5"/>
  <c r="D3841" i="5"/>
  <c r="E3841" i="5" s="1"/>
  <c r="F3841" i="5"/>
  <c r="J3841" i="5" s="1"/>
  <c r="G3841" i="5"/>
  <c r="H3841" i="5"/>
  <c r="A3842" i="5"/>
  <c r="B3842" i="5"/>
  <c r="D3842" i="5"/>
  <c r="E3842" i="5" s="1"/>
  <c r="F3842" i="5"/>
  <c r="J3842" i="5" s="1"/>
  <c r="G3842" i="5"/>
  <c r="H3842" i="5"/>
  <c r="A3843" i="5"/>
  <c r="B3843" i="5"/>
  <c r="D3843" i="5"/>
  <c r="E3843" i="5" s="1"/>
  <c r="F3843" i="5"/>
  <c r="J3843" i="5" s="1"/>
  <c r="G3843" i="5"/>
  <c r="H3843" i="5"/>
  <c r="A3844" i="5"/>
  <c r="B3844" i="5"/>
  <c r="D3844" i="5"/>
  <c r="E3844" i="5" s="1"/>
  <c r="F3844" i="5"/>
  <c r="J3844" i="5" s="1"/>
  <c r="G3844" i="5"/>
  <c r="H3844" i="5"/>
  <c r="A3845" i="5"/>
  <c r="B3845" i="5"/>
  <c r="D3845" i="5"/>
  <c r="E3845" i="5" s="1"/>
  <c r="F3845" i="5"/>
  <c r="J3845" i="5" s="1"/>
  <c r="G3845" i="5"/>
  <c r="H3845" i="5"/>
  <c r="A3846" i="5"/>
  <c r="B3846" i="5"/>
  <c r="D3846" i="5"/>
  <c r="E3846" i="5" s="1"/>
  <c r="F3846" i="5"/>
  <c r="J3846" i="5" s="1"/>
  <c r="G3846" i="5"/>
  <c r="H3846" i="5"/>
  <c r="A3847" i="5"/>
  <c r="B3847" i="5"/>
  <c r="D3847" i="5"/>
  <c r="E3847" i="5" s="1"/>
  <c r="F3847" i="5"/>
  <c r="J3847" i="5" s="1"/>
  <c r="G3847" i="5"/>
  <c r="H3847" i="5"/>
  <c r="A3848" i="5"/>
  <c r="B3848" i="5"/>
  <c r="D3848" i="5"/>
  <c r="E3848" i="5" s="1"/>
  <c r="F3848" i="5"/>
  <c r="J3848" i="5" s="1"/>
  <c r="G3848" i="5"/>
  <c r="H3848" i="5"/>
  <c r="A3849" i="5"/>
  <c r="B3849" i="5"/>
  <c r="D3849" i="5"/>
  <c r="E3849" i="5" s="1"/>
  <c r="F3849" i="5"/>
  <c r="J3849" i="5" s="1"/>
  <c r="G3849" i="5"/>
  <c r="H3849" i="5"/>
  <c r="A3850" i="5"/>
  <c r="B3850" i="5"/>
  <c r="D3850" i="5"/>
  <c r="E3850" i="5" s="1"/>
  <c r="F3850" i="5"/>
  <c r="J3850" i="5" s="1"/>
  <c r="G3850" i="5"/>
  <c r="H3850" i="5"/>
  <c r="A3851" i="5"/>
  <c r="B3851" i="5"/>
  <c r="D3851" i="5"/>
  <c r="E3851" i="5" s="1"/>
  <c r="F3851" i="5"/>
  <c r="J3851" i="5" s="1"/>
  <c r="G3851" i="5"/>
  <c r="H3851" i="5"/>
  <c r="A3852" i="5"/>
  <c r="B3852" i="5"/>
  <c r="D3852" i="5"/>
  <c r="E3852" i="5" s="1"/>
  <c r="F3852" i="5"/>
  <c r="J3852" i="5" s="1"/>
  <c r="G3852" i="5"/>
  <c r="H3852" i="5"/>
  <c r="A3853" i="5"/>
  <c r="B3853" i="5"/>
  <c r="D3853" i="5"/>
  <c r="E3853" i="5" s="1"/>
  <c r="F3853" i="5"/>
  <c r="J3853" i="5" s="1"/>
  <c r="G3853" i="5"/>
  <c r="H3853" i="5"/>
  <c r="A3854" i="5"/>
  <c r="B3854" i="5"/>
  <c r="D3854" i="5"/>
  <c r="E3854" i="5" s="1"/>
  <c r="F3854" i="5"/>
  <c r="J3854" i="5" s="1"/>
  <c r="G3854" i="5"/>
  <c r="H3854" i="5"/>
  <c r="A3855" i="5"/>
  <c r="B3855" i="5"/>
  <c r="D3855" i="5"/>
  <c r="E3855" i="5" s="1"/>
  <c r="F3855" i="5"/>
  <c r="J3855" i="5" s="1"/>
  <c r="G3855" i="5"/>
  <c r="H3855" i="5"/>
  <c r="A3856" i="5"/>
  <c r="B3856" i="5"/>
  <c r="D3856" i="5"/>
  <c r="E3856" i="5" s="1"/>
  <c r="F3856" i="5"/>
  <c r="J3856" i="5" s="1"/>
  <c r="G3856" i="5"/>
  <c r="H3856" i="5"/>
  <c r="A3857" i="5"/>
  <c r="B3857" i="5"/>
  <c r="D3857" i="5"/>
  <c r="E3857" i="5" s="1"/>
  <c r="F3857" i="5"/>
  <c r="J3857" i="5" s="1"/>
  <c r="G3857" i="5"/>
  <c r="H3857" i="5"/>
  <c r="A3858" i="5"/>
  <c r="B3858" i="5"/>
  <c r="D3858" i="5"/>
  <c r="E3858" i="5" s="1"/>
  <c r="F3858" i="5"/>
  <c r="J3858" i="5" s="1"/>
  <c r="G3858" i="5"/>
  <c r="H3858" i="5"/>
  <c r="A3859" i="5"/>
  <c r="B3859" i="5"/>
  <c r="D3859" i="5"/>
  <c r="E3859" i="5" s="1"/>
  <c r="F3859" i="5"/>
  <c r="J3859" i="5" s="1"/>
  <c r="G3859" i="5"/>
  <c r="H3859" i="5"/>
  <c r="A3860" i="5"/>
  <c r="B3860" i="5"/>
  <c r="D3860" i="5"/>
  <c r="E3860" i="5" s="1"/>
  <c r="F3860" i="5"/>
  <c r="J3860" i="5" s="1"/>
  <c r="G3860" i="5"/>
  <c r="H3860" i="5"/>
  <c r="A3861" i="5"/>
  <c r="B3861" i="5"/>
  <c r="D3861" i="5"/>
  <c r="E3861" i="5" s="1"/>
  <c r="F3861" i="5"/>
  <c r="J3861" i="5" s="1"/>
  <c r="G3861" i="5"/>
  <c r="H3861" i="5"/>
  <c r="A3862" i="5"/>
  <c r="B3862" i="5"/>
  <c r="D3862" i="5"/>
  <c r="E3862" i="5" s="1"/>
  <c r="F3862" i="5"/>
  <c r="J3862" i="5" s="1"/>
  <c r="G3862" i="5"/>
  <c r="H3862" i="5"/>
  <c r="A3863" i="5"/>
  <c r="B3863" i="5"/>
  <c r="D3863" i="5"/>
  <c r="E3863" i="5" s="1"/>
  <c r="F3863" i="5"/>
  <c r="J3863" i="5" s="1"/>
  <c r="G3863" i="5"/>
  <c r="H3863" i="5"/>
  <c r="A3864" i="5"/>
  <c r="B3864" i="5"/>
  <c r="D3864" i="5"/>
  <c r="E3864" i="5" s="1"/>
  <c r="F3864" i="5"/>
  <c r="J3864" i="5" s="1"/>
  <c r="G3864" i="5"/>
  <c r="H3864" i="5"/>
  <c r="A3865" i="5"/>
  <c r="B3865" i="5"/>
  <c r="D3865" i="5"/>
  <c r="E3865" i="5" s="1"/>
  <c r="F3865" i="5"/>
  <c r="J3865" i="5" s="1"/>
  <c r="G3865" i="5"/>
  <c r="H3865" i="5"/>
  <c r="A3866" i="5"/>
  <c r="B3866" i="5"/>
  <c r="D3866" i="5"/>
  <c r="E3866" i="5" s="1"/>
  <c r="F3866" i="5"/>
  <c r="J3866" i="5" s="1"/>
  <c r="G3866" i="5"/>
  <c r="H3866" i="5"/>
  <c r="A3867" i="5"/>
  <c r="B3867" i="5"/>
  <c r="D3867" i="5"/>
  <c r="E3867" i="5" s="1"/>
  <c r="F3867" i="5"/>
  <c r="J3867" i="5" s="1"/>
  <c r="G3867" i="5"/>
  <c r="H3867" i="5"/>
  <c r="A3868" i="5"/>
  <c r="B3868" i="5"/>
  <c r="D3868" i="5"/>
  <c r="E3868" i="5" s="1"/>
  <c r="F3868" i="5"/>
  <c r="J3868" i="5" s="1"/>
  <c r="G3868" i="5"/>
  <c r="H3868" i="5"/>
  <c r="A3869" i="5"/>
  <c r="B3869" i="5"/>
  <c r="D3869" i="5"/>
  <c r="E3869" i="5" s="1"/>
  <c r="F3869" i="5"/>
  <c r="J3869" i="5" s="1"/>
  <c r="G3869" i="5"/>
  <c r="H3869" i="5"/>
  <c r="A3870" i="5"/>
  <c r="B3870" i="5"/>
  <c r="D3870" i="5"/>
  <c r="E3870" i="5" s="1"/>
  <c r="F3870" i="5"/>
  <c r="J3870" i="5" s="1"/>
  <c r="G3870" i="5"/>
  <c r="H3870" i="5"/>
  <c r="A3871" i="5"/>
  <c r="B3871" i="5"/>
  <c r="D3871" i="5"/>
  <c r="E3871" i="5" s="1"/>
  <c r="F3871" i="5"/>
  <c r="J3871" i="5" s="1"/>
  <c r="G3871" i="5"/>
  <c r="H3871" i="5"/>
  <c r="A3872" i="5"/>
  <c r="B3872" i="5"/>
  <c r="D3872" i="5"/>
  <c r="E3872" i="5" s="1"/>
  <c r="F3872" i="5"/>
  <c r="J3872" i="5" s="1"/>
  <c r="G3872" i="5"/>
  <c r="H3872" i="5"/>
  <c r="A3873" i="5"/>
  <c r="B3873" i="5"/>
  <c r="D3873" i="5"/>
  <c r="E3873" i="5" s="1"/>
  <c r="F3873" i="5"/>
  <c r="J3873" i="5" s="1"/>
  <c r="G3873" i="5"/>
  <c r="H3873" i="5"/>
  <c r="A3874" i="5"/>
  <c r="B3874" i="5"/>
  <c r="D3874" i="5"/>
  <c r="E3874" i="5" s="1"/>
  <c r="F3874" i="5"/>
  <c r="J3874" i="5" s="1"/>
  <c r="G3874" i="5"/>
  <c r="H3874" i="5"/>
  <c r="A3875" i="5"/>
  <c r="B3875" i="5"/>
  <c r="D3875" i="5"/>
  <c r="E3875" i="5" s="1"/>
  <c r="F3875" i="5"/>
  <c r="J3875" i="5" s="1"/>
  <c r="G3875" i="5"/>
  <c r="H3875" i="5"/>
  <c r="A3876" i="5"/>
  <c r="B3876" i="5"/>
  <c r="D3876" i="5"/>
  <c r="E3876" i="5" s="1"/>
  <c r="F3876" i="5"/>
  <c r="J3876" i="5" s="1"/>
  <c r="G3876" i="5"/>
  <c r="H3876" i="5"/>
  <c r="A3877" i="5"/>
  <c r="B3877" i="5"/>
  <c r="D3877" i="5"/>
  <c r="E3877" i="5" s="1"/>
  <c r="F3877" i="5"/>
  <c r="J3877" i="5" s="1"/>
  <c r="G3877" i="5"/>
  <c r="H3877" i="5"/>
  <c r="A3878" i="5"/>
  <c r="B3878" i="5"/>
  <c r="D3878" i="5"/>
  <c r="E3878" i="5" s="1"/>
  <c r="F3878" i="5"/>
  <c r="J3878" i="5" s="1"/>
  <c r="G3878" i="5"/>
  <c r="H3878" i="5"/>
  <c r="A3879" i="5"/>
  <c r="B3879" i="5"/>
  <c r="D3879" i="5"/>
  <c r="E3879" i="5" s="1"/>
  <c r="F3879" i="5"/>
  <c r="J3879" i="5" s="1"/>
  <c r="G3879" i="5"/>
  <c r="H3879" i="5"/>
  <c r="A3880" i="5"/>
  <c r="B3880" i="5"/>
  <c r="D3880" i="5"/>
  <c r="E3880" i="5" s="1"/>
  <c r="F3880" i="5"/>
  <c r="J3880" i="5" s="1"/>
  <c r="G3880" i="5"/>
  <c r="H3880" i="5"/>
  <c r="A3881" i="5"/>
  <c r="B3881" i="5"/>
  <c r="D3881" i="5"/>
  <c r="E3881" i="5" s="1"/>
  <c r="F3881" i="5"/>
  <c r="J3881" i="5" s="1"/>
  <c r="G3881" i="5"/>
  <c r="H3881" i="5"/>
  <c r="A3882" i="5"/>
  <c r="B3882" i="5"/>
  <c r="D3882" i="5"/>
  <c r="E3882" i="5" s="1"/>
  <c r="F3882" i="5"/>
  <c r="J3882" i="5" s="1"/>
  <c r="G3882" i="5"/>
  <c r="H3882" i="5"/>
  <c r="A3883" i="5"/>
  <c r="B3883" i="5"/>
  <c r="D3883" i="5"/>
  <c r="E3883" i="5" s="1"/>
  <c r="F3883" i="5"/>
  <c r="J3883" i="5" s="1"/>
  <c r="G3883" i="5"/>
  <c r="H3883" i="5"/>
  <c r="A3884" i="5"/>
  <c r="B3884" i="5"/>
  <c r="D3884" i="5"/>
  <c r="E3884" i="5" s="1"/>
  <c r="F3884" i="5"/>
  <c r="J3884" i="5" s="1"/>
  <c r="G3884" i="5"/>
  <c r="H3884" i="5"/>
  <c r="A3885" i="5"/>
  <c r="B3885" i="5"/>
  <c r="D3885" i="5"/>
  <c r="E3885" i="5" s="1"/>
  <c r="F3885" i="5"/>
  <c r="J3885" i="5" s="1"/>
  <c r="G3885" i="5"/>
  <c r="H3885" i="5"/>
  <c r="A3886" i="5"/>
  <c r="B3886" i="5"/>
  <c r="D3886" i="5"/>
  <c r="E3886" i="5" s="1"/>
  <c r="F3886" i="5"/>
  <c r="J3886" i="5" s="1"/>
  <c r="G3886" i="5"/>
  <c r="H3886" i="5"/>
  <c r="A3887" i="5"/>
  <c r="B3887" i="5"/>
  <c r="D3887" i="5"/>
  <c r="E3887" i="5" s="1"/>
  <c r="F3887" i="5"/>
  <c r="J3887" i="5" s="1"/>
  <c r="G3887" i="5"/>
  <c r="H3887" i="5"/>
  <c r="A3888" i="5"/>
  <c r="B3888" i="5"/>
  <c r="D3888" i="5"/>
  <c r="E3888" i="5" s="1"/>
  <c r="F3888" i="5"/>
  <c r="J3888" i="5" s="1"/>
  <c r="G3888" i="5"/>
  <c r="H3888" i="5"/>
  <c r="A3889" i="5"/>
  <c r="B3889" i="5"/>
  <c r="D3889" i="5"/>
  <c r="E3889" i="5" s="1"/>
  <c r="F3889" i="5"/>
  <c r="J3889" i="5" s="1"/>
  <c r="G3889" i="5"/>
  <c r="H3889" i="5"/>
  <c r="A3890" i="5"/>
  <c r="B3890" i="5"/>
  <c r="D3890" i="5"/>
  <c r="E3890" i="5" s="1"/>
  <c r="F3890" i="5"/>
  <c r="J3890" i="5" s="1"/>
  <c r="G3890" i="5"/>
  <c r="H3890" i="5"/>
  <c r="A3891" i="5"/>
  <c r="B3891" i="5"/>
  <c r="D3891" i="5"/>
  <c r="E3891" i="5" s="1"/>
  <c r="F3891" i="5"/>
  <c r="J3891" i="5" s="1"/>
  <c r="G3891" i="5"/>
  <c r="H3891" i="5"/>
  <c r="A3892" i="5"/>
  <c r="B3892" i="5"/>
  <c r="D3892" i="5"/>
  <c r="E3892" i="5" s="1"/>
  <c r="F3892" i="5"/>
  <c r="J3892" i="5" s="1"/>
  <c r="G3892" i="5"/>
  <c r="H3892" i="5"/>
  <c r="A3893" i="5"/>
  <c r="B3893" i="5"/>
  <c r="D3893" i="5"/>
  <c r="E3893" i="5" s="1"/>
  <c r="F3893" i="5"/>
  <c r="J3893" i="5" s="1"/>
  <c r="G3893" i="5"/>
  <c r="H3893" i="5"/>
  <c r="A3894" i="5"/>
  <c r="B3894" i="5"/>
  <c r="D3894" i="5"/>
  <c r="E3894" i="5" s="1"/>
  <c r="F3894" i="5"/>
  <c r="J3894" i="5" s="1"/>
  <c r="G3894" i="5"/>
  <c r="H3894" i="5"/>
  <c r="A3895" i="5"/>
  <c r="B3895" i="5"/>
  <c r="D3895" i="5"/>
  <c r="E3895" i="5" s="1"/>
  <c r="F3895" i="5"/>
  <c r="J3895" i="5" s="1"/>
  <c r="G3895" i="5"/>
  <c r="H3895" i="5"/>
  <c r="A3896" i="5"/>
  <c r="B3896" i="5"/>
  <c r="D3896" i="5"/>
  <c r="E3896" i="5" s="1"/>
  <c r="F3896" i="5"/>
  <c r="J3896" i="5" s="1"/>
  <c r="G3896" i="5"/>
  <c r="H3896" i="5"/>
  <c r="A3897" i="5"/>
  <c r="B3897" i="5"/>
  <c r="D3897" i="5"/>
  <c r="E3897" i="5" s="1"/>
  <c r="F3897" i="5"/>
  <c r="J3897" i="5" s="1"/>
  <c r="G3897" i="5"/>
  <c r="H3897" i="5"/>
  <c r="A3898" i="5"/>
  <c r="B3898" i="5"/>
  <c r="D3898" i="5"/>
  <c r="E3898" i="5" s="1"/>
  <c r="F3898" i="5"/>
  <c r="J3898" i="5" s="1"/>
  <c r="G3898" i="5"/>
  <c r="H3898" i="5"/>
  <c r="A3899" i="5"/>
  <c r="B3899" i="5"/>
  <c r="D3899" i="5"/>
  <c r="E3899" i="5" s="1"/>
  <c r="F3899" i="5"/>
  <c r="J3899" i="5" s="1"/>
  <c r="G3899" i="5"/>
  <c r="H3899" i="5"/>
  <c r="A3900" i="5"/>
  <c r="B3900" i="5"/>
  <c r="D3900" i="5"/>
  <c r="E3900" i="5" s="1"/>
  <c r="F3900" i="5"/>
  <c r="J3900" i="5" s="1"/>
  <c r="G3900" i="5"/>
  <c r="H3900" i="5"/>
  <c r="A3901" i="5"/>
  <c r="B3901" i="5"/>
  <c r="D3901" i="5"/>
  <c r="E3901" i="5" s="1"/>
  <c r="F3901" i="5"/>
  <c r="J3901" i="5" s="1"/>
  <c r="G3901" i="5"/>
  <c r="H3901" i="5"/>
  <c r="A3902" i="5"/>
  <c r="B3902" i="5"/>
  <c r="D3902" i="5"/>
  <c r="E3902" i="5" s="1"/>
  <c r="F3902" i="5"/>
  <c r="J3902" i="5" s="1"/>
  <c r="G3902" i="5"/>
  <c r="H3902" i="5"/>
  <c r="A3903" i="5"/>
  <c r="B3903" i="5"/>
  <c r="D3903" i="5"/>
  <c r="E3903" i="5" s="1"/>
  <c r="F3903" i="5"/>
  <c r="J3903" i="5" s="1"/>
  <c r="G3903" i="5"/>
  <c r="H3903" i="5"/>
  <c r="A3904" i="5"/>
  <c r="B3904" i="5"/>
  <c r="D3904" i="5"/>
  <c r="E3904" i="5" s="1"/>
  <c r="F3904" i="5"/>
  <c r="J3904" i="5" s="1"/>
  <c r="G3904" i="5"/>
  <c r="H3904" i="5"/>
  <c r="A3905" i="5"/>
  <c r="B3905" i="5"/>
  <c r="D3905" i="5"/>
  <c r="E3905" i="5" s="1"/>
  <c r="F3905" i="5"/>
  <c r="J3905" i="5" s="1"/>
  <c r="G3905" i="5"/>
  <c r="H3905" i="5"/>
  <c r="A3906" i="5"/>
  <c r="B3906" i="5"/>
  <c r="D3906" i="5"/>
  <c r="E3906" i="5" s="1"/>
  <c r="F3906" i="5"/>
  <c r="J3906" i="5" s="1"/>
  <c r="G3906" i="5"/>
  <c r="H3906" i="5"/>
  <c r="A3907" i="5"/>
  <c r="B3907" i="5"/>
  <c r="D3907" i="5"/>
  <c r="E3907" i="5" s="1"/>
  <c r="F3907" i="5"/>
  <c r="J3907" i="5" s="1"/>
  <c r="G3907" i="5"/>
  <c r="H3907" i="5"/>
  <c r="A3908" i="5"/>
  <c r="B3908" i="5"/>
  <c r="D3908" i="5"/>
  <c r="E3908" i="5" s="1"/>
  <c r="F3908" i="5"/>
  <c r="J3908" i="5" s="1"/>
  <c r="G3908" i="5"/>
  <c r="H3908" i="5"/>
  <c r="A3909" i="5"/>
  <c r="B3909" i="5"/>
  <c r="D3909" i="5"/>
  <c r="E3909" i="5" s="1"/>
  <c r="F3909" i="5"/>
  <c r="J3909" i="5" s="1"/>
  <c r="G3909" i="5"/>
  <c r="H3909" i="5"/>
  <c r="A3910" i="5"/>
  <c r="B3910" i="5"/>
  <c r="D3910" i="5"/>
  <c r="E3910" i="5" s="1"/>
  <c r="F3910" i="5"/>
  <c r="J3910" i="5" s="1"/>
  <c r="G3910" i="5"/>
  <c r="H3910" i="5"/>
  <c r="A3911" i="5"/>
  <c r="B3911" i="5"/>
  <c r="D3911" i="5"/>
  <c r="E3911" i="5" s="1"/>
  <c r="F3911" i="5"/>
  <c r="J3911" i="5" s="1"/>
  <c r="G3911" i="5"/>
  <c r="H3911" i="5"/>
  <c r="A3912" i="5"/>
  <c r="B3912" i="5"/>
  <c r="D3912" i="5"/>
  <c r="E3912" i="5" s="1"/>
  <c r="F3912" i="5"/>
  <c r="J3912" i="5" s="1"/>
  <c r="G3912" i="5"/>
  <c r="H3912" i="5"/>
  <c r="A3913" i="5"/>
  <c r="B3913" i="5"/>
  <c r="D3913" i="5"/>
  <c r="E3913" i="5" s="1"/>
  <c r="F3913" i="5"/>
  <c r="J3913" i="5" s="1"/>
  <c r="G3913" i="5"/>
  <c r="H3913" i="5"/>
  <c r="A3914" i="5"/>
  <c r="B3914" i="5"/>
  <c r="D3914" i="5"/>
  <c r="E3914" i="5" s="1"/>
  <c r="F3914" i="5"/>
  <c r="J3914" i="5" s="1"/>
  <c r="G3914" i="5"/>
  <c r="H3914" i="5"/>
  <c r="A3915" i="5"/>
  <c r="B3915" i="5"/>
  <c r="D3915" i="5"/>
  <c r="E3915" i="5" s="1"/>
  <c r="F3915" i="5"/>
  <c r="J3915" i="5" s="1"/>
  <c r="G3915" i="5"/>
  <c r="H3915" i="5"/>
  <c r="A3916" i="5"/>
  <c r="B3916" i="5"/>
  <c r="D3916" i="5"/>
  <c r="E3916" i="5" s="1"/>
  <c r="F3916" i="5"/>
  <c r="J3916" i="5" s="1"/>
  <c r="G3916" i="5"/>
  <c r="H3916" i="5"/>
  <c r="A3917" i="5"/>
  <c r="B3917" i="5"/>
  <c r="D3917" i="5"/>
  <c r="E3917" i="5" s="1"/>
  <c r="F3917" i="5"/>
  <c r="J3917" i="5" s="1"/>
  <c r="G3917" i="5"/>
  <c r="H3917" i="5"/>
  <c r="A3918" i="5"/>
  <c r="B3918" i="5"/>
  <c r="D3918" i="5"/>
  <c r="E3918" i="5" s="1"/>
  <c r="F3918" i="5"/>
  <c r="J3918" i="5" s="1"/>
  <c r="G3918" i="5"/>
  <c r="H3918" i="5"/>
  <c r="A3919" i="5"/>
  <c r="B3919" i="5"/>
  <c r="D3919" i="5"/>
  <c r="E3919" i="5" s="1"/>
  <c r="F3919" i="5"/>
  <c r="J3919" i="5" s="1"/>
  <c r="G3919" i="5"/>
  <c r="H3919" i="5"/>
  <c r="A3920" i="5"/>
  <c r="B3920" i="5"/>
  <c r="D3920" i="5"/>
  <c r="E3920" i="5" s="1"/>
  <c r="F3920" i="5"/>
  <c r="J3920" i="5" s="1"/>
  <c r="G3920" i="5"/>
  <c r="H3920" i="5"/>
  <c r="A3921" i="5"/>
  <c r="B3921" i="5"/>
  <c r="D3921" i="5"/>
  <c r="E3921" i="5" s="1"/>
  <c r="F3921" i="5"/>
  <c r="J3921" i="5" s="1"/>
  <c r="G3921" i="5"/>
  <c r="H3921" i="5"/>
  <c r="A3922" i="5"/>
  <c r="B3922" i="5"/>
  <c r="D3922" i="5"/>
  <c r="E3922" i="5" s="1"/>
  <c r="F3922" i="5"/>
  <c r="J3922" i="5" s="1"/>
  <c r="G3922" i="5"/>
  <c r="H3922" i="5"/>
  <c r="A3923" i="5"/>
  <c r="B3923" i="5"/>
  <c r="D3923" i="5"/>
  <c r="E3923" i="5" s="1"/>
  <c r="F3923" i="5"/>
  <c r="J3923" i="5" s="1"/>
  <c r="G3923" i="5"/>
  <c r="H3923" i="5"/>
  <c r="A3924" i="5"/>
  <c r="B3924" i="5"/>
  <c r="D3924" i="5"/>
  <c r="E3924" i="5" s="1"/>
  <c r="F3924" i="5"/>
  <c r="J3924" i="5" s="1"/>
  <c r="G3924" i="5"/>
  <c r="H3924" i="5"/>
  <c r="A3925" i="5"/>
  <c r="B3925" i="5"/>
  <c r="D3925" i="5"/>
  <c r="E3925" i="5" s="1"/>
  <c r="F3925" i="5"/>
  <c r="J3925" i="5" s="1"/>
  <c r="G3925" i="5"/>
  <c r="H3925" i="5"/>
  <c r="A3926" i="5"/>
  <c r="B3926" i="5"/>
  <c r="D3926" i="5"/>
  <c r="E3926" i="5" s="1"/>
  <c r="F3926" i="5"/>
  <c r="J3926" i="5" s="1"/>
  <c r="G3926" i="5"/>
  <c r="H3926" i="5"/>
  <c r="A3927" i="5"/>
  <c r="B3927" i="5"/>
  <c r="D3927" i="5"/>
  <c r="E3927" i="5" s="1"/>
  <c r="F3927" i="5"/>
  <c r="J3927" i="5" s="1"/>
  <c r="G3927" i="5"/>
  <c r="H3927" i="5"/>
  <c r="A3928" i="5"/>
  <c r="B3928" i="5"/>
  <c r="D3928" i="5"/>
  <c r="E3928" i="5" s="1"/>
  <c r="F3928" i="5"/>
  <c r="J3928" i="5" s="1"/>
  <c r="G3928" i="5"/>
  <c r="H3928" i="5"/>
  <c r="A3929" i="5"/>
  <c r="B3929" i="5"/>
  <c r="D3929" i="5"/>
  <c r="E3929" i="5" s="1"/>
  <c r="F3929" i="5"/>
  <c r="J3929" i="5" s="1"/>
  <c r="G3929" i="5"/>
  <c r="H3929" i="5"/>
  <c r="A3930" i="5"/>
  <c r="B3930" i="5"/>
  <c r="D3930" i="5"/>
  <c r="E3930" i="5" s="1"/>
  <c r="F3930" i="5"/>
  <c r="J3930" i="5" s="1"/>
  <c r="G3930" i="5"/>
  <c r="H3930" i="5"/>
  <c r="A3931" i="5"/>
  <c r="B3931" i="5"/>
  <c r="D3931" i="5"/>
  <c r="E3931" i="5" s="1"/>
  <c r="F3931" i="5"/>
  <c r="J3931" i="5" s="1"/>
  <c r="G3931" i="5"/>
  <c r="H3931" i="5"/>
  <c r="A3932" i="5"/>
  <c r="B3932" i="5"/>
  <c r="D3932" i="5"/>
  <c r="E3932" i="5" s="1"/>
  <c r="F3932" i="5"/>
  <c r="J3932" i="5" s="1"/>
  <c r="G3932" i="5"/>
  <c r="H3932" i="5"/>
  <c r="A3933" i="5"/>
  <c r="B3933" i="5"/>
  <c r="D3933" i="5"/>
  <c r="E3933" i="5" s="1"/>
  <c r="F3933" i="5"/>
  <c r="J3933" i="5" s="1"/>
  <c r="G3933" i="5"/>
  <c r="H3933" i="5"/>
  <c r="A3934" i="5"/>
  <c r="B3934" i="5"/>
  <c r="D3934" i="5"/>
  <c r="E3934" i="5" s="1"/>
  <c r="F3934" i="5"/>
  <c r="J3934" i="5" s="1"/>
  <c r="G3934" i="5"/>
  <c r="H3934" i="5"/>
  <c r="A3935" i="5"/>
  <c r="B3935" i="5"/>
  <c r="D3935" i="5"/>
  <c r="E3935" i="5" s="1"/>
  <c r="F3935" i="5"/>
  <c r="J3935" i="5" s="1"/>
  <c r="G3935" i="5"/>
  <c r="H3935" i="5"/>
  <c r="A3936" i="5"/>
  <c r="B3936" i="5"/>
  <c r="D3936" i="5"/>
  <c r="E3936" i="5" s="1"/>
  <c r="F3936" i="5"/>
  <c r="J3936" i="5" s="1"/>
  <c r="G3936" i="5"/>
  <c r="H3936" i="5"/>
  <c r="A3937" i="5"/>
  <c r="B3937" i="5"/>
  <c r="D3937" i="5"/>
  <c r="E3937" i="5" s="1"/>
  <c r="F3937" i="5"/>
  <c r="J3937" i="5" s="1"/>
  <c r="G3937" i="5"/>
  <c r="H3937" i="5"/>
  <c r="A3938" i="5"/>
  <c r="B3938" i="5"/>
  <c r="D3938" i="5"/>
  <c r="E3938" i="5" s="1"/>
  <c r="F3938" i="5"/>
  <c r="J3938" i="5" s="1"/>
  <c r="G3938" i="5"/>
  <c r="H3938" i="5"/>
  <c r="A3939" i="5"/>
  <c r="B3939" i="5"/>
  <c r="D3939" i="5"/>
  <c r="E3939" i="5" s="1"/>
  <c r="F3939" i="5"/>
  <c r="J3939" i="5" s="1"/>
  <c r="G3939" i="5"/>
  <c r="H3939" i="5"/>
  <c r="A3940" i="5"/>
  <c r="B3940" i="5"/>
  <c r="D3940" i="5"/>
  <c r="E3940" i="5" s="1"/>
  <c r="F3940" i="5"/>
  <c r="J3940" i="5" s="1"/>
  <c r="G3940" i="5"/>
  <c r="H3940" i="5"/>
  <c r="A3941" i="5"/>
  <c r="B3941" i="5"/>
  <c r="D3941" i="5"/>
  <c r="E3941" i="5" s="1"/>
  <c r="F3941" i="5"/>
  <c r="J3941" i="5" s="1"/>
  <c r="G3941" i="5"/>
  <c r="H3941" i="5"/>
  <c r="A3942" i="5"/>
  <c r="B3942" i="5"/>
  <c r="D3942" i="5"/>
  <c r="E3942" i="5" s="1"/>
  <c r="F3942" i="5"/>
  <c r="J3942" i="5" s="1"/>
  <c r="G3942" i="5"/>
  <c r="H3942" i="5"/>
  <c r="A3943" i="5"/>
  <c r="B3943" i="5"/>
  <c r="D3943" i="5"/>
  <c r="E3943" i="5" s="1"/>
  <c r="F3943" i="5"/>
  <c r="J3943" i="5" s="1"/>
  <c r="G3943" i="5"/>
  <c r="H3943" i="5"/>
  <c r="A3944" i="5"/>
  <c r="B3944" i="5"/>
  <c r="D3944" i="5"/>
  <c r="E3944" i="5" s="1"/>
  <c r="F3944" i="5"/>
  <c r="J3944" i="5" s="1"/>
  <c r="G3944" i="5"/>
  <c r="H3944" i="5"/>
  <c r="A3945" i="5"/>
  <c r="B3945" i="5"/>
  <c r="D3945" i="5"/>
  <c r="E3945" i="5" s="1"/>
  <c r="F3945" i="5"/>
  <c r="J3945" i="5" s="1"/>
  <c r="G3945" i="5"/>
  <c r="H3945" i="5"/>
  <c r="A3946" i="5"/>
  <c r="B3946" i="5"/>
  <c r="D3946" i="5"/>
  <c r="E3946" i="5" s="1"/>
  <c r="F3946" i="5"/>
  <c r="J3946" i="5" s="1"/>
  <c r="G3946" i="5"/>
  <c r="H3946" i="5"/>
  <c r="A3947" i="5"/>
  <c r="B3947" i="5"/>
  <c r="D3947" i="5"/>
  <c r="E3947" i="5" s="1"/>
  <c r="F3947" i="5"/>
  <c r="J3947" i="5" s="1"/>
  <c r="G3947" i="5"/>
  <c r="H3947" i="5"/>
  <c r="A3948" i="5"/>
  <c r="B3948" i="5"/>
  <c r="D3948" i="5"/>
  <c r="E3948" i="5" s="1"/>
  <c r="F3948" i="5"/>
  <c r="J3948" i="5" s="1"/>
  <c r="G3948" i="5"/>
  <c r="H3948" i="5"/>
  <c r="A3949" i="5"/>
  <c r="B3949" i="5"/>
  <c r="D3949" i="5"/>
  <c r="E3949" i="5" s="1"/>
  <c r="F3949" i="5"/>
  <c r="J3949" i="5" s="1"/>
  <c r="G3949" i="5"/>
  <c r="H3949" i="5"/>
  <c r="A3950" i="5"/>
  <c r="B3950" i="5"/>
  <c r="D3950" i="5"/>
  <c r="E3950" i="5" s="1"/>
  <c r="F3950" i="5"/>
  <c r="J3950" i="5" s="1"/>
  <c r="G3950" i="5"/>
  <c r="H3950" i="5"/>
  <c r="A3951" i="5"/>
  <c r="B3951" i="5"/>
  <c r="D3951" i="5"/>
  <c r="E3951" i="5" s="1"/>
  <c r="F3951" i="5"/>
  <c r="J3951" i="5" s="1"/>
  <c r="G3951" i="5"/>
  <c r="H3951" i="5"/>
  <c r="A3952" i="5"/>
  <c r="B3952" i="5"/>
  <c r="D3952" i="5"/>
  <c r="E3952" i="5" s="1"/>
  <c r="F3952" i="5"/>
  <c r="J3952" i="5" s="1"/>
  <c r="G3952" i="5"/>
  <c r="H3952" i="5"/>
  <c r="A3953" i="5"/>
  <c r="B3953" i="5"/>
  <c r="D3953" i="5"/>
  <c r="E3953" i="5" s="1"/>
  <c r="F3953" i="5"/>
  <c r="J3953" i="5" s="1"/>
  <c r="G3953" i="5"/>
  <c r="H3953" i="5"/>
  <c r="A3954" i="5"/>
  <c r="B3954" i="5"/>
  <c r="D3954" i="5"/>
  <c r="E3954" i="5" s="1"/>
  <c r="F3954" i="5"/>
  <c r="J3954" i="5" s="1"/>
  <c r="G3954" i="5"/>
  <c r="H3954" i="5"/>
  <c r="A3955" i="5"/>
  <c r="B3955" i="5"/>
  <c r="D3955" i="5"/>
  <c r="E3955" i="5" s="1"/>
  <c r="F3955" i="5"/>
  <c r="J3955" i="5" s="1"/>
  <c r="G3955" i="5"/>
  <c r="H3955" i="5"/>
  <c r="A3956" i="5"/>
  <c r="B3956" i="5"/>
  <c r="D3956" i="5"/>
  <c r="E3956" i="5" s="1"/>
  <c r="F3956" i="5"/>
  <c r="J3956" i="5" s="1"/>
  <c r="G3956" i="5"/>
  <c r="H3956" i="5"/>
  <c r="A3957" i="5"/>
  <c r="B3957" i="5"/>
  <c r="D3957" i="5"/>
  <c r="E3957" i="5" s="1"/>
  <c r="F3957" i="5"/>
  <c r="J3957" i="5" s="1"/>
  <c r="G3957" i="5"/>
  <c r="H3957" i="5"/>
  <c r="A3958" i="5"/>
  <c r="B3958" i="5"/>
  <c r="D3958" i="5"/>
  <c r="E3958" i="5" s="1"/>
  <c r="F3958" i="5"/>
  <c r="J3958" i="5" s="1"/>
  <c r="G3958" i="5"/>
  <c r="H3958" i="5"/>
  <c r="A3959" i="5"/>
  <c r="B3959" i="5"/>
  <c r="D3959" i="5"/>
  <c r="E3959" i="5" s="1"/>
  <c r="F3959" i="5"/>
  <c r="J3959" i="5" s="1"/>
  <c r="G3959" i="5"/>
  <c r="H3959" i="5"/>
  <c r="A3960" i="5"/>
  <c r="B3960" i="5"/>
  <c r="D3960" i="5"/>
  <c r="E3960" i="5" s="1"/>
  <c r="F3960" i="5"/>
  <c r="J3960" i="5" s="1"/>
  <c r="G3960" i="5"/>
  <c r="H3960" i="5"/>
  <c r="A3961" i="5"/>
  <c r="B3961" i="5"/>
  <c r="D3961" i="5"/>
  <c r="E3961" i="5" s="1"/>
  <c r="F3961" i="5"/>
  <c r="J3961" i="5" s="1"/>
  <c r="G3961" i="5"/>
  <c r="H3961" i="5"/>
  <c r="A3962" i="5"/>
  <c r="B3962" i="5"/>
  <c r="D3962" i="5"/>
  <c r="E3962" i="5" s="1"/>
  <c r="F3962" i="5"/>
  <c r="J3962" i="5" s="1"/>
  <c r="G3962" i="5"/>
  <c r="H3962" i="5"/>
  <c r="A3963" i="5"/>
  <c r="B3963" i="5"/>
  <c r="D3963" i="5"/>
  <c r="E3963" i="5" s="1"/>
  <c r="F3963" i="5"/>
  <c r="J3963" i="5" s="1"/>
  <c r="G3963" i="5"/>
  <c r="H3963" i="5"/>
  <c r="A3964" i="5"/>
  <c r="B3964" i="5"/>
  <c r="D3964" i="5"/>
  <c r="E3964" i="5" s="1"/>
  <c r="F3964" i="5"/>
  <c r="J3964" i="5" s="1"/>
  <c r="G3964" i="5"/>
  <c r="H3964" i="5"/>
  <c r="A3965" i="5"/>
  <c r="B3965" i="5"/>
  <c r="D3965" i="5"/>
  <c r="E3965" i="5" s="1"/>
  <c r="F3965" i="5"/>
  <c r="J3965" i="5" s="1"/>
  <c r="G3965" i="5"/>
  <c r="H3965" i="5"/>
  <c r="A3966" i="5"/>
  <c r="B3966" i="5"/>
  <c r="D3966" i="5"/>
  <c r="E3966" i="5" s="1"/>
  <c r="F3966" i="5"/>
  <c r="J3966" i="5" s="1"/>
  <c r="G3966" i="5"/>
  <c r="H3966" i="5"/>
  <c r="A3967" i="5"/>
  <c r="B3967" i="5"/>
  <c r="D3967" i="5"/>
  <c r="E3967" i="5" s="1"/>
  <c r="F3967" i="5"/>
  <c r="J3967" i="5" s="1"/>
  <c r="G3967" i="5"/>
  <c r="H3967" i="5"/>
  <c r="A3968" i="5"/>
  <c r="B3968" i="5"/>
  <c r="D3968" i="5"/>
  <c r="E3968" i="5" s="1"/>
  <c r="F3968" i="5"/>
  <c r="J3968" i="5" s="1"/>
  <c r="G3968" i="5"/>
  <c r="H3968" i="5"/>
  <c r="A3969" i="5"/>
  <c r="B3969" i="5"/>
  <c r="D3969" i="5"/>
  <c r="E3969" i="5" s="1"/>
  <c r="F3969" i="5"/>
  <c r="J3969" i="5" s="1"/>
  <c r="G3969" i="5"/>
  <c r="H3969" i="5"/>
  <c r="A3970" i="5"/>
  <c r="B3970" i="5"/>
  <c r="D3970" i="5"/>
  <c r="E3970" i="5" s="1"/>
  <c r="F3970" i="5"/>
  <c r="J3970" i="5" s="1"/>
  <c r="G3970" i="5"/>
  <c r="H3970" i="5"/>
  <c r="A3971" i="5"/>
  <c r="B3971" i="5"/>
  <c r="D3971" i="5"/>
  <c r="E3971" i="5" s="1"/>
  <c r="F3971" i="5"/>
  <c r="J3971" i="5" s="1"/>
  <c r="G3971" i="5"/>
  <c r="H3971" i="5"/>
  <c r="A3972" i="5"/>
  <c r="B3972" i="5"/>
  <c r="D3972" i="5"/>
  <c r="E3972" i="5" s="1"/>
  <c r="F3972" i="5"/>
  <c r="J3972" i="5" s="1"/>
  <c r="G3972" i="5"/>
  <c r="H3972" i="5"/>
  <c r="A3973" i="5"/>
  <c r="B3973" i="5"/>
  <c r="D3973" i="5"/>
  <c r="E3973" i="5" s="1"/>
  <c r="F3973" i="5"/>
  <c r="J3973" i="5" s="1"/>
  <c r="G3973" i="5"/>
  <c r="H3973" i="5"/>
  <c r="A3974" i="5"/>
  <c r="B3974" i="5"/>
  <c r="D3974" i="5"/>
  <c r="E3974" i="5" s="1"/>
  <c r="F3974" i="5"/>
  <c r="J3974" i="5" s="1"/>
  <c r="G3974" i="5"/>
  <c r="H3974" i="5"/>
  <c r="A3975" i="5"/>
  <c r="B3975" i="5"/>
  <c r="D3975" i="5"/>
  <c r="E3975" i="5" s="1"/>
  <c r="F3975" i="5"/>
  <c r="J3975" i="5" s="1"/>
  <c r="G3975" i="5"/>
  <c r="H3975" i="5"/>
  <c r="A3976" i="5"/>
  <c r="B3976" i="5"/>
  <c r="D3976" i="5"/>
  <c r="E3976" i="5" s="1"/>
  <c r="F3976" i="5"/>
  <c r="J3976" i="5" s="1"/>
  <c r="G3976" i="5"/>
  <c r="H3976" i="5"/>
  <c r="A3977" i="5"/>
  <c r="B3977" i="5"/>
  <c r="D3977" i="5"/>
  <c r="E3977" i="5" s="1"/>
  <c r="F3977" i="5"/>
  <c r="J3977" i="5" s="1"/>
  <c r="G3977" i="5"/>
  <c r="H3977" i="5"/>
  <c r="A3978" i="5"/>
  <c r="B3978" i="5"/>
  <c r="D3978" i="5"/>
  <c r="E3978" i="5" s="1"/>
  <c r="F3978" i="5"/>
  <c r="J3978" i="5" s="1"/>
  <c r="G3978" i="5"/>
  <c r="H3978" i="5"/>
  <c r="A3979" i="5"/>
  <c r="B3979" i="5"/>
  <c r="D3979" i="5"/>
  <c r="E3979" i="5" s="1"/>
  <c r="F3979" i="5"/>
  <c r="J3979" i="5" s="1"/>
  <c r="G3979" i="5"/>
  <c r="H3979" i="5"/>
  <c r="A3980" i="5"/>
  <c r="B3980" i="5"/>
  <c r="D3980" i="5"/>
  <c r="E3980" i="5" s="1"/>
  <c r="F3980" i="5"/>
  <c r="J3980" i="5" s="1"/>
  <c r="G3980" i="5"/>
  <c r="H3980" i="5"/>
  <c r="A3981" i="5"/>
  <c r="B3981" i="5"/>
  <c r="D3981" i="5"/>
  <c r="E3981" i="5" s="1"/>
  <c r="F3981" i="5"/>
  <c r="J3981" i="5" s="1"/>
  <c r="G3981" i="5"/>
  <c r="H3981" i="5"/>
  <c r="A3982" i="5"/>
  <c r="B3982" i="5"/>
  <c r="D3982" i="5"/>
  <c r="E3982" i="5" s="1"/>
  <c r="F3982" i="5"/>
  <c r="J3982" i="5" s="1"/>
  <c r="G3982" i="5"/>
  <c r="H3982" i="5"/>
  <c r="A3983" i="5"/>
  <c r="B3983" i="5"/>
  <c r="D3983" i="5"/>
  <c r="E3983" i="5" s="1"/>
  <c r="F3983" i="5"/>
  <c r="J3983" i="5" s="1"/>
  <c r="G3983" i="5"/>
  <c r="H3983" i="5"/>
  <c r="A3984" i="5"/>
  <c r="B3984" i="5"/>
  <c r="D3984" i="5"/>
  <c r="E3984" i="5" s="1"/>
  <c r="F3984" i="5"/>
  <c r="J3984" i="5" s="1"/>
  <c r="G3984" i="5"/>
  <c r="H3984" i="5"/>
  <c r="A3985" i="5"/>
  <c r="B3985" i="5"/>
  <c r="D3985" i="5"/>
  <c r="E3985" i="5" s="1"/>
  <c r="F3985" i="5"/>
  <c r="J3985" i="5" s="1"/>
  <c r="G3985" i="5"/>
  <c r="H3985" i="5"/>
  <c r="A3986" i="5"/>
  <c r="B3986" i="5"/>
  <c r="D3986" i="5"/>
  <c r="E3986" i="5" s="1"/>
  <c r="F3986" i="5"/>
  <c r="J3986" i="5" s="1"/>
  <c r="G3986" i="5"/>
  <c r="H3986" i="5"/>
  <c r="A3987" i="5"/>
  <c r="B3987" i="5"/>
  <c r="D3987" i="5"/>
  <c r="E3987" i="5" s="1"/>
  <c r="F3987" i="5"/>
  <c r="J3987" i="5" s="1"/>
  <c r="G3987" i="5"/>
  <c r="H3987" i="5"/>
  <c r="A3988" i="5"/>
  <c r="B3988" i="5"/>
  <c r="D3988" i="5"/>
  <c r="E3988" i="5" s="1"/>
  <c r="F3988" i="5"/>
  <c r="J3988" i="5" s="1"/>
  <c r="G3988" i="5"/>
  <c r="H3988" i="5"/>
  <c r="A3989" i="5"/>
  <c r="B3989" i="5"/>
  <c r="D3989" i="5"/>
  <c r="E3989" i="5" s="1"/>
  <c r="F3989" i="5"/>
  <c r="J3989" i="5" s="1"/>
  <c r="G3989" i="5"/>
  <c r="H3989" i="5"/>
  <c r="A3990" i="5"/>
  <c r="B3990" i="5"/>
  <c r="D3990" i="5"/>
  <c r="E3990" i="5" s="1"/>
  <c r="F3990" i="5"/>
  <c r="J3990" i="5" s="1"/>
  <c r="G3990" i="5"/>
  <c r="H3990" i="5"/>
  <c r="A3991" i="5"/>
  <c r="B3991" i="5"/>
  <c r="D3991" i="5"/>
  <c r="E3991" i="5" s="1"/>
  <c r="F3991" i="5"/>
  <c r="J3991" i="5" s="1"/>
  <c r="G3991" i="5"/>
  <c r="H3991" i="5"/>
  <c r="A3992" i="5"/>
  <c r="B3992" i="5"/>
  <c r="D3992" i="5"/>
  <c r="E3992" i="5" s="1"/>
  <c r="F3992" i="5"/>
  <c r="J3992" i="5" s="1"/>
  <c r="G3992" i="5"/>
  <c r="H3992" i="5"/>
  <c r="A3993" i="5"/>
  <c r="B3993" i="5"/>
  <c r="D3993" i="5"/>
  <c r="E3993" i="5" s="1"/>
  <c r="F3993" i="5"/>
  <c r="J3993" i="5" s="1"/>
  <c r="G3993" i="5"/>
  <c r="H3993" i="5"/>
  <c r="A3994" i="5"/>
  <c r="B3994" i="5"/>
  <c r="D3994" i="5"/>
  <c r="E3994" i="5" s="1"/>
  <c r="F3994" i="5"/>
  <c r="J3994" i="5" s="1"/>
  <c r="G3994" i="5"/>
  <c r="H3994" i="5"/>
  <c r="A3995" i="5"/>
  <c r="B3995" i="5"/>
  <c r="D3995" i="5"/>
  <c r="E3995" i="5" s="1"/>
  <c r="F3995" i="5"/>
  <c r="J3995" i="5" s="1"/>
  <c r="G3995" i="5"/>
  <c r="H3995" i="5"/>
  <c r="A3996" i="5"/>
  <c r="B3996" i="5"/>
  <c r="D3996" i="5"/>
  <c r="E3996" i="5" s="1"/>
  <c r="F3996" i="5"/>
  <c r="J3996" i="5" s="1"/>
  <c r="G3996" i="5"/>
  <c r="H3996" i="5"/>
  <c r="A3997" i="5"/>
  <c r="B3997" i="5"/>
  <c r="D3997" i="5"/>
  <c r="E3997" i="5" s="1"/>
  <c r="F3997" i="5"/>
  <c r="J3997" i="5" s="1"/>
  <c r="G3997" i="5"/>
  <c r="H3997" i="5"/>
  <c r="A3998" i="5"/>
  <c r="B3998" i="5"/>
  <c r="D3998" i="5"/>
  <c r="E3998" i="5" s="1"/>
  <c r="F3998" i="5"/>
  <c r="J3998" i="5" s="1"/>
  <c r="G3998" i="5"/>
  <c r="H3998" i="5"/>
  <c r="A3999" i="5"/>
  <c r="B3999" i="5"/>
  <c r="D3999" i="5"/>
  <c r="E3999" i="5" s="1"/>
  <c r="F3999" i="5"/>
  <c r="J3999" i="5" s="1"/>
  <c r="G3999" i="5"/>
  <c r="H3999" i="5"/>
  <c r="A4000" i="5"/>
  <c r="B4000" i="5"/>
  <c r="D4000" i="5"/>
  <c r="E4000" i="5" s="1"/>
  <c r="F4000" i="5"/>
  <c r="J4000" i="5" s="1"/>
  <c r="G4000" i="5"/>
  <c r="H4000" i="5"/>
  <c r="A4001" i="5"/>
  <c r="B4001" i="5"/>
  <c r="D4001" i="5"/>
  <c r="E4001" i="5" s="1"/>
  <c r="F4001" i="5"/>
  <c r="J4001" i="5" s="1"/>
  <c r="G4001" i="5"/>
  <c r="H4001" i="5"/>
  <c r="A4002" i="5"/>
  <c r="B4002" i="5"/>
  <c r="D4002" i="5"/>
  <c r="E4002" i="5" s="1"/>
  <c r="F4002" i="5"/>
  <c r="J4002" i="5" s="1"/>
  <c r="G4002" i="5"/>
  <c r="H4002" i="5"/>
  <c r="A4003" i="5"/>
  <c r="B4003" i="5"/>
  <c r="D4003" i="5"/>
  <c r="E4003" i="5" s="1"/>
  <c r="F4003" i="5"/>
  <c r="J4003" i="5" s="1"/>
  <c r="G4003" i="5"/>
  <c r="H4003" i="5"/>
  <c r="A4004" i="5"/>
  <c r="B4004" i="5"/>
  <c r="D4004" i="5"/>
  <c r="E4004" i="5" s="1"/>
  <c r="F4004" i="5"/>
  <c r="J4004" i="5" s="1"/>
  <c r="G4004" i="5"/>
  <c r="H4004" i="5"/>
  <c r="A4005" i="5"/>
  <c r="B4005" i="5"/>
  <c r="D4005" i="5"/>
  <c r="E4005" i="5" s="1"/>
  <c r="F4005" i="5"/>
  <c r="J4005" i="5" s="1"/>
  <c r="G4005" i="5"/>
  <c r="H4005" i="5"/>
  <c r="A4006" i="5"/>
  <c r="B4006" i="5"/>
  <c r="D4006" i="5"/>
  <c r="E4006" i="5" s="1"/>
  <c r="F4006" i="5"/>
  <c r="J4006" i="5" s="1"/>
  <c r="G4006" i="5"/>
  <c r="H4006" i="5"/>
  <c r="A4007" i="5"/>
  <c r="B4007" i="5"/>
  <c r="D4007" i="5"/>
  <c r="E4007" i="5" s="1"/>
  <c r="F4007" i="5"/>
  <c r="J4007" i="5" s="1"/>
  <c r="G4007" i="5"/>
  <c r="H4007" i="5"/>
  <c r="A4008" i="5"/>
  <c r="B4008" i="5"/>
  <c r="D4008" i="5"/>
  <c r="E4008" i="5" s="1"/>
  <c r="F4008" i="5"/>
  <c r="J4008" i="5" s="1"/>
  <c r="G4008" i="5"/>
  <c r="H4008" i="5"/>
  <c r="A4009" i="5"/>
  <c r="B4009" i="5"/>
  <c r="D4009" i="5"/>
  <c r="E4009" i="5" s="1"/>
  <c r="F4009" i="5"/>
  <c r="J4009" i="5" s="1"/>
  <c r="G4009" i="5"/>
  <c r="H4009" i="5"/>
  <c r="A4010" i="5"/>
  <c r="B4010" i="5"/>
  <c r="D4010" i="5"/>
  <c r="E4010" i="5" s="1"/>
  <c r="F4010" i="5"/>
  <c r="J4010" i="5" s="1"/>
  <c r="G4010" i="5"/>
  <c r="H4010" i="5"/>
  <c r="A4011" i="5"/>
  <c r="B4011" i="5"/>
  <c r="D4011" i="5"/>
  <c r="E4011" i="5" s="1"/>
  <c r="F4011" i="5"/>
  <c r="J4011" i="5" s="1"/>
  <c r="G4011" i="5"/>
  <c r="H4011" i="5"/>
  <c r="A4012" i="5"/>
  <c r="B4012" i="5"/>
  <c r="D4012" i="5"/>
  <c r="E4012" i="5" s="1"/>
  <c r="F4012" i="5"/>
  <c r="J4012" i="5" s="1"/>
  <c r="G4012" i="5"/>
  <c r="H4012" i="5"/>
  <c r="A4013" i="5"/>
  <c r="B4013" i="5"/>
  <c r="D4013" i="5"/>
  <c r="E4013" i="5" s="1"/>
  <c r="F4013" i="5"/>
  <c r="J4013" i="5" s="1"/>
  <c r="G4013" i="5"/>
  <c r="H4013" i="5"/>
  <c r="A4014" i="5"/>
  <c r="B4014" i="5"/>
  <c r="D4014" i="5"/>
  <c r="E4014" i="5" s="1"/>
  <c r="F4014" i="5"/>
  <c r="J4014" i="5" s="1"/>
  <c r="G4014" i="5"/>
  <c r="H4014" i="5"/>
  <c r="A4015" i="5"/>
  <c r="B4015" i="5"/>
  <c r="D4015" i="5"/>
  <c r="E4015" i="5" s="1"/>
  <c r="F4015" i="5"/>
  <c r="J4015" i="5" s="1"/>
  <c r="G4015" i="5"/>
  <c r="H4015" i="5"/>
  <c r="A4016" i="5"/>
  <c r="B4016" i="5"/>
  <c r="D4016" i="5"/>
  <c r="E4016" i="5" s="1"/>
  <c r="F4016" i="5"/>
  <c r="J4016" i="5" s="1"/>
  <c r="G4016" i="5"/>
  <c r="H4016" i="5"/>
  <c r="A4017" i="5"/>
  <c r="B4017" i="5"/>
  <c r="D4017" i="5"/>
  <c r="E4017" i="5" s="1"/>
  <c r="F4017" i="5"/>
  <c r="J4017" i="5" s="1"/>
  <c r="G4017" i="5"/>
  <c r="H4017" i="5"/>
  <c r="A4018" i="5"/>
  <c r="B4018" i="5"/>
  <c r="D4018" i="5"/>
  <c r="E4018" i="5" s="1"/>
  <c r="F4018" i="5"/>
  <c r="J4018" i="5" s="1"/>
  <c r="G4018" i="5"/>
  <c r="H4018" i="5"/>
  <c r="A4019" i="5"/>
  <c r="B4019" i="5"/>
  <c r="D4019" i="5"/>
  <c r="E4019" i="5" s="1"/>
  <c r="F4019" i="5"/>
  <c r="J4019" i="5" s="1"/>
  <c r="G4019" i="5"/>
  <c r="H4019" i="5"/>
  <c r="A4020" i="5"/>
  <c r="B4020" i="5"/>
  <c r="D4020" i="5"/>
  <c r="E4020" i="5" s="1"/>
  <c r="F4020" i="5"/>
  <c r="J4020" i="5" s="1"/>
  <c r="G4020" i="5"/>
  <c r="H4020" i="5"/>
  <c r="A4021" i="5"/>
  <c r="B4021" i="5"/>
  <c r="D4021" i="5"/>
  <c r="E4021" i="5" s="1"/>
  <c r="F4021" i="5"/>
  <c r="J4021" i="5" s="1"/>
  <c r="G4021" i="5"/>
  <c r="H4021" i="5"/>
  <c r="A4022" i="5"/>
  <c r="B4022" i="5"/>
  <c r="D4022" i="5"/>
  <c r="E4022" i="5" s="1"/>
  <c r="F4022" i="5"/>
  <c r="J4022" i="5" s="1"/>
  <c r="G4022" i="5"/>
  <c r="H4022" i="5"/>
  <c r="A4023" i="5"/>
  <c r="B4023" i="5"/>
  <c r="D4023" i="5"/>
  <c r="E4023" i="5" s="1"/>
  <c r="F4023" i="5"/>
  <c r="J4023" i="5" s="1"/>
  <c r="G4023" i="5"/>
  <c r="H4023" i="5"/>
  <c r="A4024" i="5"/>
  <c r="B4024" i="5"/>
  <c r="D4024" i="5"/>
  <c r="E4024" i="5" s="1"/>
  <c r="F4024" i="5"/>
  <c r="J4024" i="5" s="1"/>
  <c r="G4024" i="5"/>
  <c r="H4024" i="5"/>
  <c r="A4025" i="5"/>
  <c r="B4025" i="5"/>
  <c r="D4025" i="5"/>
  <c r="E4025" i="5" s="1"/>
  <c r="F4025" i="5"/>
  <c r="J4025" i="5" s="1"/>
  <c r="G4025" i="5"/>
  <c r="H4025" i="5"/>
  <c r="A4026" i="5"/>
  <c r="B4026" i="5"/>
  <c r="D4026" i="5"/>
  <c r="E4026" i="5" s="1"/>
  <c r="F4026" i="5"/>
  <c r="J4026" i="5" s="1"/>
  <c r="G4026" i="5"/>
  <c r="H4026" i="5"/>
  <c r="A4027" i="5"/>
  <c r="B4027" i="5"/>
  <c r="D4027" i="5"/>
  <c r="E4027" i="5" s="1"/>
  <c r="F4027" i="5"/>
  <c r="J4027" i="5" s="1"/>
  <c r="G4027" i="5"/>
  <c r="H4027" i="5"/>
  <c r="A4028" i="5"/>
  <c r="B4028" i="5"/>
  <c r="D4028" i="5"/>
  <c r="E4028" i="5" s="1"/>
  <c r="F4028" i="5"/>
  <c r="J4028" i="5" s="1"/>
  <c r="G4028" i="5"/>
  <c r="H4028" i="5"/>
  <c r="A4029" i="5"/>
  <c r="B4029" i="5"/>
  <c r="D4029" i="5"/>
  <c r="E4029" i="5" s="1"/>
  <c r="F4029" i="5"/>
  <c r="J4029" i="5" s="1"/>
  <c r="G4029" i="5"/>
  <c r="H4029" i="5"/>
  <c r="A4030" i="5"/>
  <c r="B4030" i="5"/>
  <c r="D4030" i="5"/>
  <c r="E4030" i="5" s="1"/>
  <c r="F4030" i="5"/>
  <c r="J4030" i="5" s="1"/>
  <c r="G4030" i="5"/>
  <c r="H4030" i="5"/>
  <c r="A4031" i="5"/>
  <c r="B4031" i="5"/>
  <c r="D4031" i="5"/>
  <c r="E4031" i="5" s="1"/>
  <c r="F4031" i="5"/>
  <c r="J4031" i="5" s="1"/>
  <c r="G4031" i="5"/>
  <c r="H4031" i="5"/>
  <c r="A4032" i="5"/>
  <c r="B4032" i="5"/>
  <c r="D4032" i="5"/>
  <c r="E4032" i="5" s="1"/>
  <c r="F4032" i="5"/>
  <c r="J4032" i="5" s="1"/>
  <c r="G4032" i="5"/>
  <c r="H4032" i="5"/>
  <c r="A4033" i="5"/>
  <c r="B4033" i="5"/>
  <c r="D4033" i="5"/>
  <c r="E4033" i="5" s="1"/>
  <c r="F4033" i="5"/>
  <c r="J4033" i="5" s="1"/>
  <c r="G4033" i="5"/>
  <c r="H4033" i="5"/>
  <c r="A4034" i="5"/>
  <c r="B4034" i="5"/>
  <c r="D4034" i="5"/>
  <c r="E4034" i="5" s="1"/>
  <c r="F4034" i="5"/>
  <c r="J4034" i="5" s="1"/>
  <c r="G4034" i="5"/>
  <c r="H4034" i="5"/>
  <c r="A4035" i="5"/>
  <c r="B4035" i="5"/>
  <c r="D4035" i="5"/>
  <c r="E4035" i="5" s="1"/>
  <c r="F4035" i="5"/>
  <c r="J4035" i="5" s="1"/>
  <c r="G4035" i="5"/>
  <c r="H4035" i="5"/>
  <c r="A4036" i="5"/>
  <c r="B4036" i="5"/>
  <c r="D4036" i="5"/>
  <c r="E4036" i="5" s="1"/>
  <c r="F4036" i="5"/>
  <c r="J4036" i="5" s="1"/>
  <c r="G4036" i="5"/>
  <c r="H4036" i="5"/>
  <c r="A4037" i="5"/>
  <c r="B4037" i="5"/>
  <c r="D4037" i="5"/>
  <c r="E4037" i="5" s="1"/>
  <c r="F4037" i="5"/>
  <c r="J4037" i="5" s="1"/>
  <c r="G4037" i="5"/>
  <c r="H4037" i="5"/>
  <c r="A4038" i="5"/>
  <c r="B4038" i="5"/>
  <c r="D4038" i="5"/>
  <c r="E4038" i="5" s="1"/>
  <c r="F4038" i="5"/>
  <c r="J4038" i="5" s="1"/>
  <c r="G4038" i="5"/>
  <c r="H4038" i="5"/>
  <c r="A4039" i="5"/>
  <c r="B4039" i="5"/>
  <c r="D4039" i="5"/>
  <c r="E4039" i="5" s="1"/>
  <c r="F4039" i="5"/>
  <c r="J4039" i="5" s="1"/>
  <c r="G4039" i="5"/>
  <c r="H4039" i="5"/>
  <c r="A4040" i="5"/>
  <c r="B4040" i="5"/>
  <c r="D4040" i="5"/>
  <c r="E4040" i="5" s="1"/>
  <c r="F4040" i="5"/>
  <c r="J4040" i="5" s="1"/>
  <c r="G4040" i="5"/>
  <c r="H4040" i="5"/>
  <c r="A4041" i="5"/>
  <c r="B4041" i="5"/>
  <c r="D4041" i="5"/>
  <c r="E4041" i="5" s="1"/>
  <c r="F4041" i="5"/>
  <c r="J4041" i="5" s="1"/>
  <c r="G4041" i="5"/>
  <c r="H4041" i="5"/>
  <c r="A4042" i="5"/>
  <c r="B4042" i="5"/>
  <c r="D4042" i="5"/>
  <c r="E4042" i="5" s="1"/>
  <c r="F4042" i="5"/>
  <c r="J4042" i="5" s="1"/>
  <c r="G4042" i="5"/>
  <c r="H4042" i="5"/>
  <c r="A4043" i="5"/>
  <c r="B4043" i="5"/>
  <c r="D4043" i="5"/>
  <c r="E4043" i="5" s="1"/>
  <c r="F4043" i="5"/>
  <c r="J4043" i="5" s="1"/>
  <c r="G4043" i="5"/>
  <c r="H4043" i="5"/>
  <c r="A4044" i="5"/>
  <c r="B4044" i="5"/>
  <c r="D4044" i="5"/>
  <c r="E4044" i="5" s="1"/>
  <c r="F4044" i="5"/>
  <c r="J4044" i="5" s="1"/>
  <c r="G4044" i="5"/>
  <c r="H4044" i="5"/>
  <c r="A4045" i="5"/>
  <c r="B4045" i="5"/>
  <c r="D4045" i="5"/>
  <c r="E4045" i="5" s="1"/>
  <c r="F4045" i="5"/>
  <c r="J4045" i="5" s="1"/>
  <c r="G4045" i="5"/>
  <c r="H4045" i="5"/>
  <c r="A4046" i="5"/>
  <c r="B4046" i="5"/>
  <c r="D4046" i="5"/>
  <c r="E4046" i="5" s="1"/>
  <c r="F4046" i="5"/>
  <c r="J4046" i="5" s="1"/>
  <c r="G4046" i="5"/>
  <c r="H4046" i="5"/>
  <c r="A4047" i="5"/>
  <c r="B4047" i="5"/>
  <c r="D4047" i="5"/>
  <c r="E4047" i="5" s="1"/>
  <c r="F4047" i="5"/>
  <c r="J4047" i="5" s="1"/>
  <c r="G4047" i="5"/>
  <c r="H4047" i="5"/>
  <c r="A4048" i="5"/>
  <c r="B4048" i="5"/>
  <c r="D4048" i="5"/>
  <c r="E4048" i="5" s="1"/>
  <c r="F4048" i="5"/>
  <c r="J4048" i="5" s="1"/>
  <c r="G4048" i="5"/>
  <c r="H4048" i="5"/>
  <c r="A4049" i="5"/>
  <c r="B4049" i="5"/>
  <c r="D4049" i="5"/>
  <c r="E4049" i="5" s="1"/>
  <c r="F4049" i="5"/>
  <c r="J4049" i="5" s="1"/>
  <c r="G4049" i="5"/>
  <c r="H4049" i="5"/>
  <c r="A4050" i="5"/>
  <c r="B4050" i="5"/>
  <c r="D4050" i="5"/>
  <c r="E4050" i="5" s="1"/>
  <c r="F4050" i="5"/>
  <c r="J4050" i="5" s="1"/>
  <c r="G4050" i="5"/>
  <c r="H4050" i="5"/>
  <c r="A4051" i="5"/>
  <c r="B4051" i="5"/>
  <c r="D4051" i="5"/>
  <c r="E4051" i="5" s="1"/>
  <c r="F4051" i="5"/>
  <c r="J4051" i="5" s="1"/>
  <c r="G4051" i="5"/>
  <c r="H4051" i="5"/>
  <c r="A4052" i="5"/>
  <c r="B4052" i="5"/>
  <c r="D4052" i="5"/>
  <c r="E4052" i="5" s="1"/>
  <c r="F4052" i="5"/>
  <c r="J4052" i="5" s="1"/>
  <c r="G4052" i="5"/>
  <c r="H4052" i="5"/>
  <c r="A4053" i="5"/>
  <c r="B4053" i="5"/>
  <c r="D4053" i="5"/>
  <c r="E4053" i="5" s="1"/>
  <c r="F4053" i="5"/>
  <c r="J4053" i="5" s="1"/>
  <c r="G4053" i="5"/>
  <c r="H4053" i="5"/>
  <c r="A4054" i="5"/>
  <c r="B4054" i="5"/>
  <c r="D4054" i="5"/>
  <c r="E4054" i="5" s="1"/>
  <c r="F4054" i="5"/>
  <c r="J4054" i="5" s="1"/>
  <c r="G4054" i="5"/>
  <c r="H4054" i="5"/>
  <c r="A4055" i="5"/>
  <c r="B4055" i="5"/>
  <c r="D4055" i="5"/>
  <c r="E4055" i="5" s="1"/>
  <c r="F4055" i="5"/>
  <c r="J4055" i="5" s="1"/>
  <c r="G4055" i="5"/>
  <c r="H4055" i="5"/>
  <c r="A4056" i="5"/>
  <c r="B4056" i="5"/>
  <c r="D4056" i="5"/>
  <c r="E4056" i="5" s="1"/>
  <c r="F4056" i="5"/>
  <c r="J4056" i="5" s="1"/>
  <c r="G4056" i="5"/>
  <c r="H4056" i="5"/>
  <c r="A4057" i="5"/>
  <c r="B4057" i="5"/>
  <c r="D4057" i="5"/>
  <c r="E4057" i="5" s="1"/>
  <c r="F4057" i="5"/>
  <c r="J4057" i="5" s="1"/>
  <c r="G4057" i="5"/>
  <c r="H4057" i="5"/>
  <c r="A4058" i="5"/>
  <c r="B4058" i="5"/>
  <c r="D4058" i="5"/>
  <c r="E4058" i="5" s="1"/>
  <c r="F4058" i="5"/>
  <c r="J4058" i="5" s="1"/>
  <c r="G4058" i="5"/>
  <c r="H4058" i="5"/>
  <c r="A4059" i="5"/>
  <c r="B4059" i="5"/>
  <c r="D4059" i="5"/>
  <c r="E4059" i="5" s="1"/>
  <c r="F4059" i="5"/>
  <c r="J4059" i="5" s="1"/>
  <c r="G4059" i="5"/>
  <c r="H4059" i="5"/>
  <c r="A4060" i="5"/>
  <c r="B4060" i="5"/>
  <c r="D4060" i="5"/>
  <c r="E4060" i="5" s="1"/>
  <c r="F4060" i="5"/>
  <c r="J4060" i="5" s="1"/>
  <c r="G4060" i="5"/>
  <c r="H4060" i="5"/>
  <c r="A4061" i="5"/>
  <c r="B4061" i="5"/>
  <c r="D4061" i="5"/>
  <c r="E4061" i="5" s="1"/>
  <c r="F4061" i="5"/>
  <c r="J4061" i="5" s="1"/>
  <c r="G4061" i="5"/>
  <c r="H4061" i="5"/>
  <c r="A4062" i="5"/>
  <c r="B4062" i="5"/>
  <c r="D4062" i="5"/>
  <c r="E4062" i="5" s="1"/>
  <c r="F4062" i="5"/>
  <c r="J4062" i="5" s="1"/>
  <c r="G4062" i="5"/>
  <c r="H4062" i="5"/>
  <c r="A4063" i="5"/>
  <c r="B4063" i="5"/>
  <c r="D4063" i="5"/>
  <c r="E4063" i="5" s="1"/>
  <c r="F4063" i="5"/>
  <c r="J4063" i="5" s="1"/>
  <c r="G4063" i="5"/>
  <c r="H4063" i="5"/>
  <c r="A4064" i="5"/>
  <c r="B4064" i="5"/>
  <c r="D4064" i="5"/>
  <c r="E4064" i="5" s="1"/>
  <c r="F4064" i="5"/>
  <c r="J4064" i="5" s="1"/>
  <c r="G4064" i="5"/>
  <c r="H4064" i="5"/>
  <c r="A4065" i="5"/>
  <c r="B4065" i="5"/>
  <c r="D4065" i="5"/>
  <c r="E4065" i="5" s="1"/>
  <c r="F4065" i="5"/>
  <c r="J4065" i="5" s="1"/>
  <c r="G4065" i="5"/>
  <c r="H4065" i="5"/>
  <c r="A4066" i="5"/>
  <c r="B4066" i="5"/>
  <c r="D4066" i="5"/>
  <c r="E4066" i="5" s="1"/>
  <c r="F4066" i="5"/>
  <c r="J4066" i="5" s="1"/>
  <c r="G4066" i="5"/>
  <c r="H4066" i="5"/>
  <c r="A4067" i="5"/>
  <c r="B4067" i="5"/>
  <c r="D4067" i="5"/>
  <c r="E4067" i="5" s="1"/>
  <c r="F4067" i="5"/>
  <c r="J4067" i="5" s="1"/>
  <c r="G4067" i="5"/>
  <c r="H4067" i="5"/>
  <c r="A4068" i="5"/>
  <c r="B4068" i="5"/>
  <c r="D4068" i="5"/>
  <c r="E4068" i="5" s="1"/>
  <c r="F4068" i="5"/>
  <c r="J4068" i="5" s="1"/>
  <c r="G4068" i="5"/>
  <c r="H4068" i="5"/>
  <c r="A4069" i="5"/>
  <c r="B4069" i="5"/>
  <c r="D4069" i="5"/>
  <c r="E4069" i="5" s="1"/>
  <c r="F4069" i="5"/>
  <c r="J4069" i="5" s="1"/>
  <c r="G4069" i="5"/>
  <c r="H4069" i="5"/>
  <c r="A4070" i="5"/>
  <c r="B4070" i="5"/>
  <c r="D4070" i="5"/>
  <c r="E4070" i="5" s="1"/>
  <c r="F4070" i="5"/>
  <c r="J4070" i="5" s="1"/>
  <c r="G4070" i="5"/>
  <c r="H4070" i="5"/>
  <c r="A4071" i="5"/>
  <c r="B4071" i="5"/>
  <c r="D4071" i="5"/>
  <c r="E4071" i="5" s="1"/>
  <c r="F4071" i="5"/>
  <c r="J4071" i="5" s="1"/>
  <c r="G4071" i="5"/>
  <c r="H4071" i="5"/>
  <c r="A4072" i="5"/>
  <c r="B4072" i="5"/>
  <c r="D4072" i="5"/>
  <c r="E4072" i="5" s="1"/>
  <c r="F4072" i="5"/>
  <c r="J4072" i="5" s="1"/>
  <c r="G4072" i="5"/>
  <c r="H4072" i="5"/>
  <c r="A4073" i="5"/>
  <c r="B4073" i="5"/>
  <c r="D4073" i="5"/>
  <c r="E4073" i="5" s="1"/>
  <c r="F4073" i="5"/>
  <c r="J4073" i="5" s="1"/>
  <c r="G4073" i="5"/>
  <c r="H4073" i="5"/>
  <c r="A4074" i="5"/>
  <c r="B4074" i="5"/>
  <c r="D4074" i="5"/>
  <c r="E4074" i="5" s="1"/>
  <c r="F4074" i="5"/>
  <c r="J4074" i="5" s="1"/>
  <c r="G4074" i="5"/>
  <c r="H4074" i="5"/>
  <c r="A4075" i="5"/>
  <c r="B4075" i="5"/>
  <c r="D4075" i="5"/>
  <c r="E4075" i="5" s="1"/>
  <c r="F4075" i="5"/>
  <c r="J4075" i="5" s="1"/>
  <c r="G4075" i="5"/>
  <c r="H4075" i="5"/>
  <c r="A4076" i="5"/>
  <c r="B4076" i="5"/>
  <c r="D4076" i="5"/>
  <c r="E4076" i="5" s="1"/>
  <c r="F4076" i="5"/>
  <c r="J4076" i="5" s="1"/>
  <c r="G4076" i="5"/>
  <c r="H4076" i="5"/>
  <c r="A4077" i="5"/>
  <c r="B4077" i="5"/>
  <c r="D4077" i="5"/>
  <c r="E4077" i="5" s="1"/>
  <c r="F4077" i="5"/>
  <c r="J4077" i="5" s="1"/>
  <c r="G4077" i="5"/>
  <c r="H4077" i="5"/>
  <c r="A4078" i="5"/>
  <c r="B4078" i="5"/>
  <c r="D4078" i="5"/>
  <c r="E4078" i="5" s="1"/>
  <c r="F4078" i="5"/>
  <c r="J4078" i="5" s="1"/>
  <c r="G4078" i="5"/>
  <c r="H4078" i="5"/>
  <c r="A4079" i="5"/>
  <c r="B4079" i="5"/>
  <c r="D4079" i="5"/>
  <c r="E4079" i="5" s="1"/>
  <c r="F4079" i="5"/>
  <c r="J4079" i="5" s="1"/>
  <c r="G4079" i="5"/>
  <c r="H4079" i="5"/>
  <c r="A4080" i="5"/>
  <c r="B4080" i="5"/>
  <c r="D4080" i="5"/>
  <c r="E4080" i="5" s="1"/>
  <c r="F4080" i="5"/>
  <c r="J4080" i="5" s="1"/>
  <c r="G4080" i="5"/>
  <c r="H4080" i="5"/>
  <c r="A4081" i="5"/>
  <c r="B4081" i="5"/>
  <c r="D4081" i="5"/>
  <c r="E4081" i="5" s="1"/>
  <c r="F4081" i="5"/>
  <c r="J4081" i="5" s="1"/>
  <c r="G4081" i="5"/>
  <c r="H4081" i="5"/>
  <c r="A4082" i="5"/>
  <c r="B4082" i="5"/>
  <c r="D4082" i="5"/>
  <c r="E4082" i="5" s="1"/>
  <c r="F4082" i="5"/>
  <c r="J4082" i="5" s="1"/>
  <c r="G4082" i="5"/>
  <c r="H4082" i="5"/>
  <c r="A4083" i="5"/>
  <c r="B4083" i="5"/>
  <c r="D4083" i="5"/>
  <c r="E4083" i="5" s="1"/>
  <c r="F4083" i="5"/>
  <c r="J4083" i="5" s="1"/>
  <c r="G4083" i="5"/>
  <c r="H4083" i="5"/>
  <c r="A4084" i="5"/>
  <c r="B4084" i="5"/>
  <c r="D4084" i="5"/>
  <c r="E4084" i="5" s="1"/>
  <c r="F4084" i="5"/>
  <c r="J4084" i="5" s="1"/>
  <c r="G4084" i="5"/>
  <c r="H4084" i="5"/>
  <c r="A4085" i="5"/>
  <c r="B4085" i="5"/>
  <c r="D4085" i="5"/>
  <c r="E4085" i="5" s="1"/>
  <c r="F4085" i="5"/>
  <c r="J4085" i="5" s="1"/>
  <c r="G4085" i="5"/>
  <c r="H4085" i="5"/>
  <c r="A4086" i="5"/>
  <c r="B4086" i="5"/>
  <c r="D4086" i="5"/>
  <c r="E4086" i="5" s="1"/>
  <c r="F4086" i="5"/>
  <c r="J4086" i="5" s="1"/>
  <c r="G4086" i="5"/>
  <c r="H4086" i="5"/>
  <c r="A4087" i="5"/>
  <c r="B4087" i="5"/>
  <c r="D4087" i="5"/>
  <c r="E4087" i="5" s="1"/>
  <c r="F4087" i="5"/>
  <c r="J4087" i="5" s="1"/>
  <c r="G4087" i="5"/>
  <c r="H4087" i="5"/>
  <c r="A4088" i="5"/>
  <c r="B4088" i="5"/>
  <c r="D4088" i="5"/>
  <c r="E4088" i="5" s="1"/>
  <c r="F4088" i="5"/>
  <c r="J4088" i="5" s="1"/>
  <c r="G4088" i="5"/>
  <c r="H4088" i="5"/>
  <c r="A4089" i="5"/>
  <c r="B4089" i="5"/>
  <c r="D4089" i="5"/>
  <c r="E4089" i="5" s="1"/>
  <c r="F4089" i="5"/>
  <c r="J4089" i="5" s="1"/>
  <c r="G4089" i="5"/>
  <c r="H4089" i="5"/>
  <c r="A4090" i="5"/>
  <c r="B4090" i="5"/>
  <c r="D4090" i="5"/>
  <c r="E4090" i="5" s="1"/>
  <c r="F4090" i="5"/>
  <c r="J4090" i="5" s="1"/>
  <c r="G4090" i="5"/>
  <c r="H4090" i="5"/>
  <c r="A4091" i="5"/>
  <c r="B4091" i="5"/>
  <c r="D4091" i="5"/>
  <c r="E4091" i="5" s="1"/>
  <c r="F4091" i="5"/>
  <c r="J4091" i="5" s="1"/>
  <c r="G4091" i="5"/>
  <c r="H4091" i="5"/>
  <c r="A4092" i="5"/>
  <c r="B4092" i="5"/>
  <c r="D4092" i="5"/>
  <c r="E4092" i="5" s="1"/>
  <c r="F4092" i="5"/>
  <c r="J4092" i="5" s="1"/>
  <c r="G4092" i="5"/>
  <c r="H4092" i="5"/>
  <c r="A4093" i="5"/>
  <c r="B4093" i="5"/>
  <c r="D4093" i="5"/>
  <c r="E4093" i="5" s="1"/>
  <c r="F4093" i="5"/>
  <c r="J4093" i="5" s="1"/>
  <c r="G4093" i="5"/>
  <c r="H4093" i="5"/>
  <c r="A4094" i="5"/>
  <c r="B4094" i="5"/>
  <c r="D4094" i="5"/>
  <c r="E4094" i="5" s="1"/>
  <c r="F4094" i="5"/>
  <c r="J4094" i="5" s="1"/>
  <c r="G4094" i="5"/>
  <c r="H4094" i="5"/>
  <c r="A4095" i="5"/>
  <c r="B4095" i="5"/>
  <c r="D4095" i="5"/>
  <c r="E4095" i="5" s="1"/>
  <c r="F4095" i="5"/>
  <c r="J4095" i="5" s="1"/>
  <c r="G4095" i="5"/>
  <c r="H4095" i="5"/>
  <c r="A4096" i="5"/>
  <c r="B4096" i="5"/>
  <c r="D4096" i="5"/>
  <c r="E4096" i="5" s="1"/>
  <c r="F4096" i="5"/>
  <c r="J4096" i="5" s="1"/>
  <c r="G4096" i="5"/>
  <c r="H4096" i="5"/>
  <c r="A4097" i="5"/>
  <c r="B4097" i="5"/>
  <c r="D4097" i="5"/>
  <c r="E4097" i="5" s="1"/>
  <c r="F4097" i="5"/>
  <c r="J4097" i="5" s="1"/>
  <c r="G4097" i="5"/>
  <c r="H4097" i="5"/>
  <c r="A4098" i="5"/>
  <c r="B4098" i="5"/>
  <c r="D4098" i="5"/>
  <c r="E4098" i="5" s="1"/>
  <c r="F4098" i="5"/>
  <c r="J4098" i="5" s="1"/>
  <c r="G4098" i="5"/>
  <c r="H4098" i="5"/>
  <c r="A4099" i="5"/>
  <c r="B4099" i="5"/>
  <c r="D4099" i="5"/>
  <c r="E4099" i="5" s="1"/>
  <c r="F4099" i="5"/>
  <c r="J4099" i="5" s="1"/>
  <c r="G4099" i="5"/>
  <c r="H4099" i="5"/>
  <c r="A4100" i="5"/>
  <c r="B4100" i="5"/>
  <c r="D4100" i="5"/>
  <c r="E4100" i="5" s="1"/>
  <c r="F4100" i="5"/>
  <c r="J4100" i="5" s="1"/>
  <c r="G4100" i="5"/>
  <c r="H4100" i="5"/>
  <c r="A4101" i="5"/>
  <c r="B4101" i="5"/>
  <c r="D4101" i="5"/>
  <c r="E4101" i="5" s="1"/>
  <c r="F4101" i="5"/>
  <c r="J4101" i="5" s="1"/>
  <c r="G4101" i="5"/>
  <c r="H4101" i="5"/>
  <c r="A4102" i="5"/>
  <c r="B4102" i="5"/>
  <c r="D4102" i="5"/>
  <c r="E4102" i="5" s="1"/>
  <c r="F4102" i="5"/>
  <c r="J4102" i="5" s="1"/>
  <c r="G4102" i="5"/>
  <c r="H4102" i="5"/>
  <c r="A4103" i="5"/>
  <c r="B4103" i="5"/>
  <c r="D4103" i="5"/>
  <c r="E4103" i="5" s="1"/>
  <c r="F4103" i="5"/>
  <c r="J4103" i="5" s="1"/>
  <c r="G4103" i="5"/>
  <c r="H4103" i="5"/>
  <c r="A4104" i="5"/>
  <c r="B4104" i="5"/>
  <c r="D4104" i="5"/>
  <c r="E4104" i="5" s="1"/>
  <c r="F4104" i="5"/>
  <c r="J4104" i="5" s="1"/>
  <c r="G4104" i="5"/>
  <c r="H4104" i="5"/>
  <c r="A4105" i="5"/>
  <c r="B4105" i="5"/>
  <c r="D4105" i="5"/>
  <c r="E4105" i="5" s="1"/>
  <c r="F4105" i="5"/>
  <c r="J4105" i="5" s="1"/>
  <c r="G4105" i="5"/>
  <c r="H4105" i="5"/>
  <c r="A4106" i="5"/>
  <c r="B4106" i="5"/>
  <c r="D4106" i="5"/>
  <c r="E4106" i="5" s="1"/>
  <c r="F4106" i="5"/>
  <c r="J4106" i="5" s="1"/>
  <c r="G4106" i="5"/>
  <c r="H4106" i="5"/>
  <c r="A4107" i="5"/>
  <c r="B4107" i="5"/>
  <c r="D4107" i="5"/>
  <c r="E4107" i="5" s="1"/>
  <c r="F4107" i="5"/>
  <c r="J4107" i="5" s="1"/>
  <c r="G4107" i="5"/>
  <c r="H4107" i="5"/>
  <c r="A4108" i="5"/>
  <c r="B4108" i="5"/>
  <c r="D4108" i="5"/>
  <c r="E4108" i="5" s="1"/>
  <c r="F4108" i="5"/>
  <c r="J4108" i="5" s="1"/>
  <c r="G4108" i="5"/>
  <c r="H4108" i="5"/>
  <c r="A4109" i="5"/>
  <c r="B4109" i="5"/>
  <c r="D4109" i="5"/>
  <c r="E4109" i="5" s="1"/>
  <c r="F4109" i="5"/>
  <c r="J4109" i="5" s="1"/>
  <c r="G4109" i="5"/>
  <c r="H4109" i="5"/>
  <c r="A4110" i="5"/>
  <c r="B4110" i="5"/>
  <c r="D4110" i="5"/>
  <c r="E4110" i="5" s="1"/>
  <c r="F4110" i="5"/>
  <c r="J4110" i="5" s="1"/>
  <c r="G4110" i="5"/>
  <c r="H4110" i="5"/>
  <c r="A4111" i="5"/>
  <c r="B4111" i="5"/>
  <c r="D4111" i="5"/>
  <c r="E4111" i="5" s="1"/>
  <c r="F4111" i="5"/>
  <c r="J4111" i="5" s="1"/>
  <c r="G4111" i="5"/>
  <c r="H4111" i="5"/>
  <c r="A4112" i="5"/>
  <c r="B4112" i="5"/>
  <c r="D4112" i="5"/>
  <c r="E4112" i="5" s="1"/>
  <c r="F4112" i="5"/>
  <c r="J4112" i="5" s="1"/>
  <c r="G4112" i="5"/>
  <c r="H4112" i="5"/>
  <c r="A4113" i="5"/>
  <c r="B4113" i="5"/>
  <c r="D4113" i="5"/>
  <c r="E4113" i="5" s="1"/>
  <c r="F4113" i="5"/>
  <c r="J4113" i="5" s="1"/>
  <c r="G4113" i="5"/>
  <c r="H4113" i="5"/>
  <c r="A4114" i="5"/>
  <c r="B4114" i="5"/>
  <c r="D4114" i="5"/>
  <c r="E4114" i="5" s="1"/>
  <c r="F4114" i="5"/>
  <c r="J4114" i="5" s="1"/>
  <c r="G4114" i="5"/>
  <c r="H4114" i="5"/>
  <c r="A4115" i="5"/>
  <c r="B4115" i="5"/>
  <c r="D4115" i="5"/>
  <c r="E4115" i="5" s="1"/>
  <c r="F4115" i="5"/>
  <c r="J4115" i="5" s="1"/>
  <c r="G4115" i="5"/>
  <c r="H4115" i="5"/>
  <c r="A4116" i="5"/>
  <c r="B4116" i="5"/>
  <c r="D4116" i="5"/>
  <c r="E4116" i="5" s="1"/>
  <c r="F4116" i="5"/>
  <c r="J4116" i="5" s="1"/>
  <c r="G4116" i="5"/>
  <c r="H4116" i="5"/>
  <c r="A4117" i="5"/>
  <c r="B4117" i="5"/>
  <c r="D4117" i="5"/>
  <c r="E4117" i="5" s="1"/>
  <c r="F4117" i="5"/>
  <c r="J4117" i="5" s="1"/>
  <c r="G4117" i="5"/>
  <c r="H4117" i="5"/>
  <c r="A4118" i="5"/>
  <c r="B4118" i="5"/>
  <c r="D4118" i="5"/>
  <c r="E4118" i="5" s="1"/>
  <c r="F4118" i="5"/>
  <c r="J4118" i="5" s="1"/>
  <c r="G4118" i="5"/>
  <c r="H4118" i="5"/>
  <c r="A4119" i="5"/>
  <c r="B4119" i="5"/>
  <c r="D4119" i="5"/>
  <c r="E4119" i="5" s="1"/>
  <c r="F4119" i="5"/>
  <c r="J4119" i="5" s="1"/>
  <c r="G4119" i="5"/>
  <c r="H4119" i="5"/>
  <c r="A4120" i="5"/>
  <c r="B4120" i="5"/>
  <c r="D4120" i="5"/>
  <c r="E4120" i="5" s="1"/>
  <c r="F4120" i="5"/>
  <c r="J4120" i="5" s="1"/>
  <c r="G4120" i="5"/>
  <c r="H4120" i="5"/>
  <c r="A4121" i="5"/>
  <c r="B4121" i="5"/>
  <c r="D4121" i="5"/>
  <c r="E4121" i="5" s="1"/>
  <c r="F4121" i="5"/>
  <c r="J4121" i="5" s="1"/>
  <c r="G4121" i="5"/>
  <c r="H4121" i="5"/>
  <c r="A4122" i="5"/>
  <c r="B4122" i="5"/>
  <c r="D4122" i="5"/>
  <c r="E4122" i="5" s="1"/>
  <c r="F4122" i="5"/>
  <c r="J4122" i="5" s="1"/>
  <c r="G4122" i="5"/>
  <c r="H4122" i="5"/>
  <c r="A4123" i="5"/>
  <c r="B4123" i="5"/>
  <c r="D4123" i="5"/>
  <c r="E4123" i="5" s="1"/>
  <c r="F4123" i="5"/>
  <c r="J4123" i="5" s="1"/>
  <c r="G4123" i="5"/>
  <c r="H4123" i="5"/>
  <c r="A4124" i="5"/>
  <c r="B4124" i="5"/>
  <c r="D4124" i="5"/>
  <c r="E4124" i="5" s="1"/>
  <c r="F4124" i="5"/>
  <c r="J4124" i="5" s="1"/>
  <c r="G4124" i="5"/>
  <c r="H4124" i="5"/>
  <c r="A4125" i="5"/>
  <c r="B4125" i="5"/>
  <c r="D4125" i="5"/>
  <c r="E4125" i="5" s="1"/>
  <c r="F4125" i="5"/>
  <c r="J4125" i="5" s="1"/>
  <c r="G4125" i="5"/>
  <c r="H4125" i="5"/>
  <c r="A4126" i="5"/>
  <c r="B4126" i="5"/>
  <c r="D4126" i="5"/>
  <c r="E4126" i="5" s="1"/>
  <c r="F4126" i="5"/>
  <c r="J4126" i="5" s="1"/>
  <c r="G4126" i="5"/>
  <c r="H4126" i="5"/>
  <c r="A4127" i="5"/>
  <c r="B4127" i="5"/>
  <c r="D4127" i="5"/>
  <c r="E4127" i="5" s="1"/>
  <c r="F4127" i="5"/>
  <c r="J4127" i="5" s="1"/>
  <c r="G4127" i="5"/>
  <c r="H4127" i="5"/>
  <c r="A4128" i="5"/>
  <c r="B4128" i="5"/>
  <c r="D4128" i="5"/>
  <c r="E4128" i="5" s="1"/>
  <c r="F4128" i="5"/>
  <c r="J4128" i="5" s="1"/>
  <c r="G4128" i="5"/>
  <c r="H4128" i="5"/>
  <c r="A4129" i="5"/>
  <c r="B4129" i="5"/>
  <c r="D4129" i="5"/>
  <c r="E4129" i="5" s="1"/>
  <c r="F4129" i="5"/>
  <c r="J4129" i="5" s="1"/>
  <c r="G4129" i="5"/>
  <c r="H4129" i="5"/>
  <c r="A4130" i="5"/>
  <c r="B4130" i="5"/>
  <c r="D4130" i="5"/>
  <c r="E4130" i="5" s="1"/>
  <c r="F4130" i="5"/>
  <c r="J4130" i="5" s="1"/>
  <c r="G4130" i="5"/>
  <c r="H4130" i="5"/>
  <c r="A4131" i="5"/>
  <c r="B4131" i="5"/>
  <c r="D4131" i="5"/>
  <c r="E4131" i="5" s="1"/>
  <c r="F4131" i="5"/>
  <c r="J4131" i="5" s="1"/>
  <c r="G4131" i="5"/>
  <c r="H4131" i="5"/>
  <c r="A4132" i="5"/>
  <c r="B4132" i="5"/>
  <c r="D4132" i="5"/>
  <c r="E4132" i="5" s="1"/>
  <c r="F4132" i="5"/>
  <c r="J4132" i="5" s="1"/>
  <c r="G4132" i="5"/>
  <c r="H4132" i="5"/>
  <c r="A4133" i="5"/>
  <c r="B4133" i="5"/>
  <c r="D4133" i="5"/>
  <c r="E4133" i="5" s="1"/>
  <c r="F4133" i="5"/>
  <c r="J4133" i="5" s="1"/>
  <c r="G4133" i="5"/>
  <c r="H4133" i="5"/>
  <c r="A4134" i="5"/>
  <c r="B4134" i="5"/>
  <c r="D4134" i="5"/>
  <c r="E4134" i="5" s="1"/>
  <c r="F4134" i="5"/>
  <c r="J4134" i="5" s="1"/>
  <c r="G4134" i="5"/>
  <c r="H4134" i="5"/>
  <c r="A4135" i="5"/>
  <c r="B4135" i="5"/>
  <c r="D4135" i="5"/>
  <c r="E4135" i="5" s="1"/>
  <c r="F4135" i="5"/>
  <c r="J4135" i="5" s="1"/>
  <c r="G4135" i="5"/>
  <c r="H4135" i="5"/>
  <c r="A4136" i="5"/>
  <c r="B4136" i="5"/>
  <c r="D4136" i="5"/>
  <c r="E4136" i="5" s="1"/>
  <c r="F4136" i="5"/>
  <c r="J4136" i="5" s="1"/>
  <c r="G4136" i="5"/>
  <c r="H4136" i="5"/>
  <c r="A4137" i="5"/>
  <c r="B4137" i="5"/>
  <c r="D4137" i="5"/>
  <c r="E4137" i="5" s="1"/>
  <c r="F4137" i="5"/>
  <c r="J4137" i="5" s="1"/>
  <c r="G4137" i="5"/>
  <c r="H4137" i="5"/>
  <c r="A4138" i="5"/>
  <c r="B4138" i="5"/>
  <c r="D4138" i="5"/>
  <c r="E4138" i="5" s="1"/>
  <c r="F4138" i="5"/>
  <c r="J4138" i="5" s="1"/>
  <c r="G4138" i="5"/>
  <c r="H4138" i="5"/>
  <c r="A4139" i="5"/>
  <c r="B4139" i="5"/>
  <c r="D4139" i="5"/>
  <c r="E4139" i="5" s="1"/>
  <c r="F4139" i="5"/>
  <c r="J4139" i="5" s="1"/>
  <c r="G4139" i="5"/>
  <c r="H4139" i="5"/>
  <c r="A4140" i="5"/>
  <c r="B4140" i="5"/>
  <c r="D4140" i="5"/>
  <c r="E4140" i="5" s="1"/>
  <c r="F4140" i="5"/>
  <c r="J4140" i="5" s="1"/>
  <c r="G4140" i="5"/>
  <c r="H4140" i="5"/>
  <c r="A4141" i="5"/>
  <c r="B4141" i="5"/>
  <c r="D4141" i="5"/>
  <c r="E4141" i="5" s="1"/>
  <c r="F4141" i="5"/>
  <c r="J4141" i="5" s="1"/>
  <c r="G4141" i="5"/>
  <c r="H4141" i="5"/>
  <c r="A4142" i="5"/>
  <c r="B4142" i="5"/>
  <c r="D4142" i="5"/>
  <c r="E4142" i="5" s="1"/>
  <c r="F4142" i="5"/>
  <c r="J4142" i="5" s="1"/>
  <c r="G4142" i="5"/>
  <c r="H4142" i="5"/>
  <c r="A4143" i="5"/>
  <c r="B4143" i="5"/>
  <c r="D4143" i="5"/>
  <c r="E4143" i="5" s="1"/>
  <c r="F4143" i="5"/>
  <c r="J4143" i="5" s="1"/>
  <c r="G4143" i="5"/>
  <c r="H4143" i="5"/>
  <c r="A4144" i="5"/>
  <c r="B4144" i="5"/>
  <c r="D4144" i="5"/>
  <c r="E4144" i="5" s="1"/>
  <c r="F4144" i="5"/>
  <c r="J4144" i="5" s="1"/>
  <c r="G4144" i="5"/>
  <c r="H4144" i="5"/>
  <c r="A4145" i="5"/>
  <c r="B4145" i="5"/>
  <c r="D4145" i="5"/>
  <c r="E4145" i="5" s="1"/>
  <c r="F4145" i="5"/>
  <c r="J4145" i="5" s="1"/>
  <c r="G4145" i="5"/>
  <c r="H4145" i="5"/>
  <c r="A4146" i="5"/>
  <c r="B4146" i="5"/>
  <c r="D4146" i="5"/>
  <c r="E4146" i="5" s="1"/>
  <c r="F4146" i="5"/>
  <c r="J4146" i="5" s="1"/>
  <c r="G4146" i="5"/>
  <c r="H4146" i="5"/>
  <c r="A4147" i="5"/>
  <c r="B4147" i="5"/>
  <c r="D4147" i="5"/>
  <c r="E4147" i="5" s="1"/>
  <c r="F4147" i="5"/>
  <c r="J4147" i="5" s="1"/>
  <c r="G4147" i="5"/>
  <c r="H4147" i="5"/>
  <c r="A4148" i="5"/>
  <c r="B4148" i="5"/>
  <c r="D4148" i="5"/>
  <c r="E4148" i="5" s="1"/>
  <c r="F4148" i="5"/>
  <c r="J4148" i="5" s="1"/>
  <c r="G4148" i="5"/>
  <c r="H4148" i="5"/>
  <c r="A4149" i="5"/>
  <c r="B4149" i="5"/>
  <c r="D4149" i="5"/>
  <c r="E4149" i="5" s="1"/>
  <c r="F4149" i="5"/>
  <c r="J4149" i="5" s="1"/>
  <c r="G4149" i="5"/>
  <c r="H4149" i="5"/>
  <c r="A4150" i="5"/>
  <c r="B4150" i="5"/>
  <c r="D4150" i="5"/>
  <c r="E4150" i="5" s="1"/>
  <c r="F4150" i="5"/>
  <c r="J4150" i="5" s="1"/>
  <c r="G4150" i="5"/>
  <c r="H4150" i="5"/>
  <c r="A4151" i="5"/>
  <c r="B4151" i="5"/>
  <c r="D4151" i="5"/>
  <c r="E4151" i="5" s="1"/>
  <c r="F4151" i="5"/>
  <c r="J4151" i="5" s="1"/>
  <c r="G4151" i="5"/>
  <c r="H4151" i="5"/>
  <c r="A4152" i="5"/>
  <c r="B4152" i="5"/>
  <c r="D4152" i="5"/>
  <c r="E4152" i="5" s="1"/>
  <c r="F4152" i="5"/>
  <c r="J4152" i="5" s="1"/>
  <c r="G4152" i="5"/>
  <c r="H4152" i="5"/>
  <c r="A4153" i="5"/>
  <c r="B4153" i="5"/>
  <c r="D4153" i="5"/>
  <c r="E4153" i="5" s="1"/>
  <c r="F4153" i="5"/>
  <c r="J4153" i="5" s="1"/>
  <c r="G4153" i="5"/>
  <c r="H4153" i="5"/>
  <c r="A4154" i="5"/>
  <c r="B4154" i="5"/>
  <c r="D4154" i="5"/>
  <c r="E4154" i="5" s="1"/>
  <c r="F4154" i="5"/>
  <c r="J4154" i="5" s="1"/>
  <c r="G4154" i="5"/>
  <c r="H4154" i="5"/>
  <c r="A4155" i="5"/>
  <c r="B4155" i="5"/>
  <c r="D4155" i="5"/>
  <c r="E4155" i="5" s="1"/>
  <c r="F4155" i="5"/>
  <c r="J4155" i="5" s="1"/>
  <c r="G4155" i="5"/>
  <c r="H4155" i="5"/>
  <c r="A4156" i="5"/>
  <c r="B4156" i="5"/>
  <c r="D4156" i="5"/>
  <c r="E4156" i="5" s="1"/>
  <c r="F4156" i="5"/>
  <c r="J4156" i="5" s="1"/>
  <c r="G4156" i="5"/>
  <c r="H4156" i="5"/>
  <c r="A4157" i="5"/>
  <c r="B4157" i="5"/>
  <c r="D4157" i="5"/>
  <c r="E4157" i="5" s="1"/>
  <c r="F4157" i="5"/>
  <c r="J4157" i="5" s="1"/>
  <c r="G4157" i="5"/>
  <c r="H4157" i="5"/>
  <c r="A4158" i="5"/>
  <c r="B4158" i="5"/>
  <c r="D4158" i="5"/>
  <c r="E4158" i="5" s="1"/>
  <c r="F4158" i="5"/>
  <c r="J4158" i="5" s="1"/>
  <c r="G4158" i="5"/>
  <c r="H4158" i="5"/>
  <c r="A4159" i="5"/>
  <c r="B4159" i="5"/>
  <c r="D4159" i="5"/>
  <c r="E4159" i="5" s="1"/>
  <c r="F4159" i="5"/>
  <c r="J4159" i="5" s="1"/>
  <c r="G4159" i="5"/>
  <c r="H4159" i="5"/>
  <c r="A4160" i="5"/>
  <c r="B4160" i="5"/>
  <c r="D4160" i="5"/>
  <c r="E4160" i="5" s="1"/>
  <c r="F4160" i="5"/>
  <c r="J4160" i="5" s="1"/>
  <c r="G4160" i="5"/>
  <c r="H4160" i="5"/>
  <c r="A4161" i="5"/>
  <c r="B4161" i="5"/>
  <c r="D4161" i="5"/>
  <c r="E4161" i="5" s="1"/>
  <c r="F4161" i="5"/>
  <c r="J4161" i="5" s="1"/>
  <c r="G4161" i="5"/>
  <c r="H4161" i="5"/>
  <c r="A4162" i="5"/>
  <c r="B4162" i="5"/>
  <c r="D4162" i="5"/>
  <c r="E4162" i="5" s="1"/>
  <c r="F4162" i="5"/>
  <c r="J4162" i="5" s="1"/>
  <c r="G4162" i="5"/>
  <c r="H4162" i="5"/>
  <c r="A4163" i="5"/>
  <c r="B4163" i="5"/>
  <c r="D4163" i="5"/>
  <c r="E4163" i="5" s="1"/>
  <c r="F4163" i="5"/>
  <c r="J4163" i="5" s="1"/>
  <c r="G4163" i="5"/>
  <c r="H4163" i="5"/>
  <c r="A4164" i="5"/>
  <c r="B4164" i="5"/>
  <c r="D4164" i="5"/>
  <c r="E4164" i="5" s="1"/>
  <c r="F4164" i="5"/>
  <c r="J4164" i="5" s="1"/>
  <c r="G4164" i="5"/>
  <c r="H4164" i="5"/>
  <c r="A4165" i="5"/>
  <c r="B4165" i="5"/>
  <c r="D4165" i="5"/>
  <c r="E4165" i="5" s="1"/>
  <c r="F4165" i="5"/>
  <c r="J4165" i="5" s="1"/>
  <c r="G4165" i="5"/>
  <c r="H4165" i="5"/>
  <c r="A4166" i="5"/>
  <c r="B4166" i="5"/>
  <c r="D4166" i="5"/>
  <c r="E4166" i="5" s="1"/>
  <c r="F4166" i="5"/>
  <c r="J4166" i="5" s="1"/>
  <c r="G4166" i="5"/>
  <c r="H4166" i="5"/>
  <c r="A4167" i="5"/>
  <c r="B4167" i="5"/>
  <c r="D4167" i="5"/>
  <c r="E4167" i="5" s="1"/>
  <c r="F4167" i="5"/>
  <c r="J4167" i="5" s="1"/>
  <c r="G4167" i="5"/>
  <c r="H4167" i="5"/>
  <c r="A4168" i="5"/>
  <c r="B4168" i="5"/>
  <c r="D4168" i="5"/>
  <c r="E4168" i="5" s="1"/>
  <c r="F4168" i="5"/>
  <c r="J4168" i="5" s="1"/>
  <c r="G4168" i="5"/>
  <c r="H4168" i="5"/>
  <c r="A4169" i="5"/>
  <c r="B4169" i="5"/>
  <c r="D4169" i="5"/>
  <c r="E4169" i="5" s="1"/>
  <c r="F4169" i="5"/>
  <c r="J4169" i="5" s="1"/>
  <c r="G4169" i="5"/>
  <c r="H4169" i="5"/>
  <c r="A4170" i="5"/>
  <c r="B4170" i="5"/>
  <c r="D4170" i="5"/>
  <c r="E4170" i="5" s="1"/>
  <c r="F4170" i="5"/>
  <c r="J4170" i="5" s="1"/>
  <c r="G4170" i="5"/>
  <c r="H4170" i="5"/>
  <c r="A4171" i="5"/>
  <c r="B4171" i="5"/>
  <c r="D4171" i="5"/>
  <c r="E4171" i="5" s="1"/>
  <c r="F4171" i="5"/>
  <c r="J4171" i="5" s="1"/>
  <c r="G4171" i="5"/>
  <c r="H4171" i="5"/>
  <c r="A4172" i="5"/>
  <c r="B4172" i="5"/>
  <c r="D4172" i="5"/>
  <c r="E4172" i="5" s="1"/>
  <c r="F4172" i="5"/>
  <c r="J4172" i="5" s="1"/>
  <c r="G4172" i="5"/>
  <c r="H4172" i="5"/>
  <c r="A4173" i="5"/>
  <c r="B4173" i="5"/>
  <c r="D4173" i="5"/>
  <c r="E4173" i="5" s="1"/>
  <c r="F4173" i="5"/>
  <c r="J4173" i="5" s="1"/>
  <c r="G4173" i="5"/>
  <c r="H4173" i="5"/>
  <c r="A4174" i="5"/>
  <c r="B4174" i="5"/>
  <c r="D4174" i="5"/>
  <c r="E4174" i="5" s="1"/>
  <c r="F4174" i="5"/>
  <c r="J4174" i="5" s="1"/>
  <c r="G4174" i="5"/>
  <c r="H4174" i="5"/>
  <c r="A4175" i="5"/>
  <c r="B4175" i="5"/>
  <c r="D4175" i="5"/>
  <c r="E4175" i="5" s="1"/>
  <c r="F4175" i="5"/>
  <c r="J4175" i="5" s="1"/>
  <c r="G4175" i="5"/>
  <c r="H4175" i="5"/>
  <c r="A4176" i="5"/>
  <c r="B4176" i="5"/>
  <c r="D4176" i="5"/>
  <c r="E4176" i="5" s="1"/>
  <c r="F4176" i="5"/>
  <c r="J4176" i="5" s="1"/>
  <c r="G4176" i="5"/>
  <c r="H4176" i="5"/>
  <c r="A4177" i="5"/>
  <c r="B4177" i="5"/>
  <c r="D4177" i="5"/>
  <c r="E4177" i="5" s="1"/>
  <c r="F4177" i="5"/>
  <c r="J4177" i="5" s="1"/>
  <c r="G4177" i="5"/>
  <c r="H4177" i="5"/>
  <c r="A4178" i="5"/>
  <c r="B4178" i="5"/>
  <c r="D4178" i="5"/>
  <c r="E4178" i="5" s="1"/>
  <c r="F4178" i="5"/>
  <c r="J4178" i="5" s="1"/>
  <c r="G4178" i="5"/>
  <c r="H4178" i="5"/>
  <c r="A4179" i="5"/>
  <c r="B4179" i="5"/>
  <c r="D4179" i="5"/>
  <c r="E4179" i="5" s="1"/>
  <c r="F4179" i="5"/>
  <c r="J4179" i="5" s="1"/>
  <c r="G4179" i="5"/>
  <c r="H4179" i="5"/>
  <c r="A4180" i="5"/>
  <c r="B4180" i="5"/>
  <c r="D4180" i="5"/>
  <c r="E4180" i="5" s="1"/>
  <c r="F4180" i="5"/>
  <c r="J4180" i="5" s="1"/>
  <c r="G4180" i="5"/>
  <c r="H4180" i="5"/>
  <c r="A4181" i="5"/>
  <c r="B4181" i="5"/>
  <c r="D4181" i="5"/>
  <c r="E4181" i="5" s="1"/>
  <c r="F4181" i="5"/>
  <c r="J4181" i="5" s="1"/>
  <c r="G4181" i="5"/>
  <c r="H4181" i="5"/>
  <c r="A4182" i="5"/>
  <c r="B4182" i="5"/>
  <c r="D4182" i="5"/>
  <c r="E4182" i="5" s="1"/>
  <c r="F4182" i="5"/>
  <c r="J4182" i="5" s="1"/>
  <c r="G4182" i="5"/>
  <c r="H4182" i="5"/>
  <c r="A4183" i="5"/>
  <c r="B4183" i="5"/>
  <c r="D4183" i="5"/>
  <c r="E4183" i="5" s="1"/>
  <c r="F4183" i="5"/>
  <c r="J4183" i="5" s="1"/>
  <c r="G4183" i="5"/>
  <c r="H4183" i="5"/>
  <c r="A4184" i="5"/>
  <c r="B4184" i="5"/>
  <c r="D4184" i="5"/>
  <c r="E4184" i="5" s="1"/>
  <c r="F4184" i="5"/>
  <c r="J4184" i="5" s="1"/>
  <c r="G4184" i="5"/>
  <c r="H4184" i="5"/>
  <c r="A4185" i="5"/>
  <c r="B4185" i="5"/>
  <c r="D4185" i="5"/>
  <c r="E4185" i="5" s="1"/>
  <c r="F4185" i="5"/>
  <c r="J4185" i="5" s="1"/>
  <c r="G4185" i="5"/>
  <c r="H4185" i="5"/>
  <c r="A4186" i="5"/>
  <c r="B4186" i="5"/>
  <c r="D4186" i="5"/>
  <c r="E4186" i="5" s="1"/>
  <c r="F4186" i="5"/>
  <c r="J4186" i="5" s="1"/>
  <c r="G4186" i="5"/>
  <c r="H4186" i="5"/>
  <c r="A4187" i="5"/>
  <c r="B4187" i="5"/>
  <c r="D4187" i="5"/>
  <c r="E4187" i="5" s="1"/>
  <c r="F4187" i="5"/>
  <c r="J4187" i="5" s="1"/>
  <c r="G4187" i="5"/>
  <c r="H4187" i="5"/>
  <c r="A4188" i="5"/>
  <c r="B4188" i="5"/>
  <c r="D4188" i="5"/>
  <c r="E4188" i="5" s="1"/>
  <c r="F4188" i="5"/>
  <c r="J4188" i="5" s="1"/>
  <c r="G4188" i="5"/>
  <c r="H4188" i="5"/>
  <c r="A4189" i="5"/>
  <c r="B4189" i="5"/>
  <c r="D4189" i="5"/>
  <c r="E4189" i="5" s="1"/>
  <c r="F4189" i="5"/>
  <c r="J4189" i="5" s="1"/>
  <c r="G4189" i="5"/>
  <c r="H4189" i="5"/>
  <c r="A4190" i="5"/>
  <c r="B4190" i="5"/>
  <c r="D4190" i="5"/>
  <c r="E4190" i="5" s="1"/>
  <c r="F4190" i="5"/>
  <c r="J4190" i="5" s="1"/>
  <c r="G4190" i="5"/>
  <c r="H4190" i="5"/>
  <c r="A4191" i="5"/>
  <c r="B4191" i="5"/>
  <c r="D4191" i="5"/>
  <c r="E4191" i="5" s="1"/>
  <c r="F4191" i="5"/>
  <c r="J4191" i="5" s="1"/>
  <c r="G4191" i="5"/>
  <c r="H4191" i="5"/>
  <c r="A4192" i="5"/>
  <c r="B4192" i="5"/>
  <c r="D4192" i="5"/>
  <c r="E4192" i="5" s="1"/>
  <c r="F4192" i="5"/>
  <c r="J4192" i="5" s="1"/>
  <c r="G4192" i="5"/>
  <c r="H4192" i="5"/>
  <c r="A4193" i="5"/>
  <c r="B4193" i="5"/>
  <c r="D4193" i="5"/>
  <c r="E4193" i="5" s="1"/>
  <c r="F4193" i="5"/>
  <c r="J4193" i="5" s="1"/>
  <c r="G4193" i="5"/>
  <c r="H4193" i="5"/>
  <c r="A4194" i="5"/>
  <c r="B4194" i="5"/>
  <c r="D4194" i="5"/>
  <c r="E4194" i="5" s="1"/>
  <c r="F4194" i="5"/>
  <c r="J4194" i="5" s="1"/>
  <c r="G4194" i="5"/>
  <c r="H4194" i="5"/>
  <c r="A4195" i="5"/>
  <c r="B4195" i="5"/>
  <c r="D4195" i="5"/>
  <c r="E4195" i="5" s="1"/>
  <c r="F4195" i="5"/>
  <c r="J4195" i="5" s="1"/>
  <c r="G4195" i="5"/>
  <c r="H4195" i="5"/>
  <c r="A4196" i="5"/>
  <c r="B4196" i="5"/>
  <c r="D4196" i="5"/>
  <c r="E4196" i="5" s="1"/>
  <c r="F4196" i="5"/>
  <c r="J4196" i="5" s="1"/>
  <c r="G4196" i="5"/>
  <c r="H4196" i="5"/>
  <c r="A4197" i="5"/>
  <c r="B4197" i="5"/>
  <c r="D4197" i="5"/>
  <c r="E4197" i="5" s="1"/>
  <c r="F4197" i="5"/>
  <c r="J4197" i="5" s="1"/>
  <c r="G4197" i="5"/>
  <c r="H4197" i="5"/>
  <c r="A4198" i="5"/>
  <c r="B4198" i="5"/>
  <c r="D4198" i="5"/>
  <c r="E4198" i="5" s="1"/>
  <c r="F4198" i="5"/>
  <c r="J4198" i="5" s="1"/>
  <c r="G4198" i="5"/>
  <c r="H4198" i="5"/>
  <c r="A4199" i="5"/>
  <c r="B4199" i="5"/>
  <c r="D4199" i="5"/>
  <c r="E4199" i="5" s="1"/>
  <c r="F4199" i="5"/>
  <c r="J4199" i="5" s="1"/>
  <c r="G4199" i="5"/>
  <c r="H4199" i="5"/>
  <c r="A4200" i="5"/>
  <c r="B4200" i="5"/>
  <c r="D4200" i="5"/>
  <c r="E4200" i="5" s="1"/>
  <c r="F4200" i="5"/>
  <c r="J4200" i="5" s="1"/>
  <c r="G4200" i="5"/>
  <c r="H4200" i="5"/>
  <c r="A4201" i="5"/>
  <c r="B4201" i="5"/>
  <c r="D4201" i="5"/>
  <c r="E4201" i="5" s="1"/>
  <c r="F4201" i="5"/>
  <c r="J4201" i="5" s="1"/>
  <c r="G4201" i="5"/>
  <c r="H4201" i="5"/>
  <c r="A4202" i="5"/>
  <c r="B4202" i="5"/>
  <c r="D4202" i="5"/>
  <c r="E4202" i="5" s="1"/>
  <c r="F4202" i="5"/>
  <c r="J4202" i="5" s="1"/>
  <c r="G4202" i="5"/>
  <c r="H4202" i="5"/>
  <c r="A4203" i="5"/>
  <c r="B4203" i="5"/>
  <c r="D4203" i="5"/>
  <c r="E4203" i="5" s="1"/>
  <c r="F4203" i="5"/>
  <c r="J4203" i="5" s="1"/>
  <c r="G4203" i="5"/>
  <c r="H4203" i="5"/>
  <c r="A4204" i="5"/>
  <c r="B4204" i="5"/>
  <c r="D4204" i="5"/>
  <c r="E4204" i="5" s="1"/>
  <c r="F4204" i="5"/>
  <c r="J4204" i="5" s="1"/>
  <c r="G4204" i="5"/>
  <c r="H4204" i="5"/>
  <c r="A4205" i="5"/>
  <c r="B4205" i="5"/>
  <c r="D4205" i="5"/>
  <c r="E4205" i="5" s="1"/>
  <c r="F4205" i="5"/>
  <c r="J4205" i="5" s="1"/>
  <c r="G4205" i="5"/>
  <c r="H4205" i="5"/>
  <c r="A4206" i="5"/>
  <c r="B4206" i="5"/>
  <c r="D4206" i="5"/>
  <c r="E4206" i="5" s="1"/>
  <c r="F4206" i="5"/>
  <c r="J4206" i="5" s="1"/>
  <c r="G4206" i="5"/>
  <c r="H4206" i="5"/>
  <c r="A4207" i="5"/>
  <c r="B4207" i="5"/>
  <c r="D4207" i="5"/>
  <c r="E4207" i="5" s="1"/>
  <c r="F4207" i="5"/>
  <c r="J4207" i="5" s="1"/>
  <c r="G4207" i="5"/>
  <c r="H4207" i="5"/>
  <c r="A4208" i="5"/>
  <c r="B4208" i="5"/>
  <c r="D4208" i="5"/>
  <c r="E4208" i="5" s="1"/>
  <c r="F4208" i="5"/>
  <c r="J4208" i="5" s="1"/>
  <c r="G4208" i="5"/>
  <c r="H4208" i="5"/>
  <c r="A4209" i="5"/>
  <c r="B4209" i="5"/>
  <c r="D4209" i="5"/>
  <c r="E4209" i="5" s="1"/>
  <c r="F4209" i="5"/>
  <c r="J4209" i="5" s="1"/>
  <c r="G4209" i="5"/>
  <c r="H4209" i="5"/>
  <c r="A4210" i="5"/>
  <c r="B4210" i="5"/>
  <c r="D4210" i="5"/>
  <c r="E4210" i="5" s="1"/>
  <c r="F4210" i="5"/>
  <c r="J4210" i="5" s="1"/>
  <c r="G4210" i="5"/>
  <c r="H4210" i="5"/>
  <c r="A4211" i="5"/>
  <c r="B4211" i="5"/>
  <c r="D4211" i="5"/>
  <c r="E4211" i="5" s="1"/>
  <c r="F4211" i="5"/>
  <c r="J4211" i="5" s="1"/>
  <c r="G4211" i="5"/>
  <c r="H4211" i="5"/>
  <c r="A4212" i="5"/>
  <c r="B4212" i="5"/>
  <c r="D4212" i="5"/>
  <c r="E4212" i="5" s="1"/>
  <c r="F4212" i="5"/>
  <c r="J4212" i="5" s="1"/>
  <c r="G4212" i="5"/>
  <c r="H4212" i="5"/>
  <c r="A4213" i="5"/>
  <c r="B4213" i="5"/>
  <c r="D4213" i="5"/>
  <c r="E4213" i="5" s="1"/>
  <c r="F4213" i="5"/>
  <c r="J4213" i="5" s="1"/>
  <c r="G4213" i="5"/>
  <c r="H4213" i="5"/>
  <c r="A4214" i="5"/>
  <c r="B4214" i="5"/>
  <c r="D4214" i="5"/>
  <c r="E4214" i="5" s="1"/>
  <c r="F4214" i="5"/>
  <c r="J4214" i="5" s="1"/>
  <c r="G4214" i="5"/>
  <c r="H4214" i="5"/>
  <c r="A4215" i="5"/>
  <c r="B4215" i="5"/>
  <c r="D4215" i="5"/>
  <c r="E4215" i="5" s="1"/>
  <c r="F4215" i="5"/>
  <c r="J4215" i="5" s="1"/>
  <c r="G4215" i="5"/>
  <c r="H4215" i="5"/>
  <c r="A4216" i="5"/>
  <c r="B4216" i="5"/>
  <c r="D4216" i="5"/>
  <c r="E4216" i="5" s="1"/>
  <c r="F4216" i="5"/>
  <c r="J4216" i="5" s="1"/>
  <c r="G4216" i="5"/>
  <c r="H4216" i="5"/>
  <c r="A4217" i="5"/>
  <c r="B4217" i="5"/>
  <c r="D4217" i="5"/>
  <c r="E4217" i="5" s="1"/>
  <c r="F4217" i="5"/>
  <c r="J4217" i="5" s="1"/>
  <c r="G4217" i="5"/>
  <c r="H4217" i="5"/>
  <c r="A4218" i="5"/>
  <c r="B4218" i="5"/>
  <c r="D4218" i="5"/>
  <c r="E4218" i="5" s="1"/>
  <c r="F4218" i="5"/>
  <c r="J4218" i="5" s="1"/>
  <c r="G4218" i="5"/>
  <c r="H4218" i="5"/>
  <c r="A4219" i="5"/>
  <c r="B4219" i="5"/>
  <c r="D4219" i="5"/>
  <c r="E4219" i="5" s="1"/>
  <c r="F4219" i="5"/>
  <c r="J4219" i="5" s="1"/>
  <c r="G4219" i="5"/>
  <c r="H4219" i="5"/>
  <c r="A4220" i="5"/>
  <c r="B4220" i="5"/>
  <c r="D4220" i="5"/>
  <c r="E4220" i="5" s="1"/>
  <c r="F4220" i="5"/>
  <c r="J4220" i="5" s="1"/>
  <c r="G4220" i="5"/>
  <c r="H4220" i="5"/>
  <c r="A4221" i="5"/>
  <c r="B4221" i="5"/>
  <c r="D4221" i="5"/>
  <c r="E4221" i="5" s="1"/>
  <c r="F4221" i="5"/>
  <c r="J4221" i="5" s="1"/>
  <c r="G4221" i="5"/>
  <c r="H4221" i="5"/>
  <c r="A4222" i="5"/>
  <c r="B4222" i="5"/>
  <c r="D4222" i="5"/>
  <c r="E4222" i="5" s="1"/>
  <c r="F4222" i="5"/>
  <c r="J4222" i="5" s="1"/>
  <c r="G4222" i="5"/>
  <c r="H4222" i="5"/>
  <c r="A4223" i="5"/>
  <c r="B4223" i="5"/>
  <c r="D4223" i="5"/>
  <c r="E4223" i="5" s="1"/>
  <c r="F4223" i="5"/>
  <c r="J4223" i="5" s="1"/>
  <c r="G4223" i="5"/>
  <c r="H4223" i="5"/>
  <c r="A4224" i="5"/>
  <c r="B4224" i="5"/>
  <c r="D4224" i="5"/>
  <c r="E4224" i="5" s="1"/>
  <c r="F4224" i="5"/>
  <c r="J4224" i="5" s="1"/>
  <c r="G4224" i="5"/>
  <c r="H4224" i="5"/>
  <c r="A4225" i="5"/>
  <c r="B4225" i="5"/>
  <c r="D4225" i="5"/>
  <c r="E4225" i="5" s="1"/>
  <c r="F4225" i="5"/>
  <c r="J4225" i="5" s="1"/>
  <c r="G4225" i="5"/>
  <c r="H4225" i="5"/>
  <c r="A4226" i="5"/>
  <c r="B4226" i="5"/>
  <c r="D4226" i="5"/>
  <c r="E4226" i="5" s="1"/>
  <c r="F4226" i="5"/>
  <c r="J4226" i="5" s="1"/>
  <c r="G4226" i="5"/>
  <c r="H4226" i="5"/>
  <c r="A4227" i="5"/>
  <c r="B4227" i="5"/>
  <c r="D4227" i="5"/>
  <c r="E4227" i="5" s="1"/>
  <c r="F4227" i="5"/>
  <c r="J4227" i="5" s="1"/>
  <c r="G4227" i="5"/>
  <c r="H4227" i="5"/>
  <c r="A4228" i="5"/>
  <c r="B4228" i="5"/>
  <c r="D4228" i="5"/>
  <c r="E4228" i="5" s="1"/>
  <c r="F4228" i="5"/>
  <c r="J4228" i="5" s="1"/>
  <c r="G4228" i="5"/>
  <c r="H4228" i="5"/>
  <c r="A4229" i="5"/>
  <c r="B4229" i="5"/>
  <c r="D4229" i="5"/>
  <c r="E4229" i="5" s="1"/>
  <c r="F4229" i="5"/>
  <c r="J4229" i="5" s="1"/>
  <c r="G4229" i="5"/>
  <c r="H4229" i="5"/>
  <c r="A4230" i="5"/>
  <c r="B4230" i="5"/>
  <c r="D4230" i="5"/>
  <c r="E4230" i="5" s="1"/>
  <c r="F4230" i="5"/>
  <c r="J4230" i="5" s="1"/>
  <c r="G4230" i="5"/>
  <c r="H4230" i="5"/>
  <c r="A4231" i="5"/>
  <c r="B4231" i="5"/>
  <c r="D4231" i="5"/>
  <c r="E4231" i="5" s="1"/>
  <c r="F4231" i="5"/>
  <c r="J4231" i="5" s="1"/>
  <c r="G4231" i="5"/>
  <c r="H4231" i="5"/>
  <c r="A4232" i="5"/>
  <c r="B4232" i="5"/>
  <c r="D4232" i="5"/>
  <c r="E4232" i="5" s="1"/>
  <c r="F4232" i="5"/>
  <c r="J4232" i="5" s="1"/>
  <c r="G4232" i="5"/>
  <c r="H4232" i="5"/>
  <c r="A4233" i="5"/>
  <c r="B4233" i="5"/>
  <c r="D4233" i="5"/>
  <c r="E4233" i="5" s="1"/>
  <c r="F4233" i="5"/>
  <c r="J4233" i="5" s="1"/>
  <c r="G4233" i="5"/>
  <c r="H4233" i="5"/>
  <c r="A4234" i="5"/>
  <c r="B4234" i="5"/>
  <c r="D4234" i="5"/>
  <c r="E4234" i="5" s="1"/>
  <c r="F4234" i="5"/>
  <c r="J4234" i="5" s="1"/>
  <c r="G4234" i="5"/>
  <c r="H4234" i="5"/>
  <c r="A4235" i="5"/>
  <c r="B4235" i="5"/>
  <c r="D4235" i="5"/>
  <c r="E4235" i="5" s="1"/>
  <c r="F4235" i="5"/>
  <c r="J4235" i="5" s="1"/>
  <c r="G4235" i="5"/>
  <c r="H4235" i="5"/>
  <c r="A4236" i="5"/>
  <c r="B4236" i="5"/>
  <c r="D4236" i="5"/>
  <c r="E4236" i="5" s="1"/>
  <c r="F4236" i="5"/>
  <c r="J4236" i="5" s="1"/>
  <c r="G4236" i="5"/>
  <c r="H4236" i="5"/>
  <c r="A4237" i="5"/>
  <c r="B4237" i="5"/>
  <c r="D4237" i="5"/>
  <c r="E4237" i="5" s="1"/>
  <c r="F4237" i="5"/>
  <c r="J4237" i="5" s="1"/>
  <c r="G4237" i="5"/>
  <c r="H4237" i="5"/>
  <c r="A4238" i="5"/>
  <c r="B4238" i="5"/>
  <c r="D4238" i="5"/>
  <c r="E4238" i="5" s="1"/>
  <c r="F4238" i="5"/>
  <c r="J4238" i="5" s="1"/>
  <c r="G4238" i="5"/>
  <c r="H4238" i="5"/>
  <c r="A4239" i="5"/>
  <c r="B4239" i="5"/>
  <c r="D4239" i="5"/>
  <c r="E4239" i="5" s="1"/>
  <c r="F4239" i="5"/>
  <c r="J4239" i="5" s="1"/>
  <c r="G4239" i="5"/>
  <c r="H4239" i="5"/>
  <c r="A4240" i="5"/>
  <c r="B4240" i="5"/>
  <c r="D4240" i="5"/>
  <c r="E4240" i="5" s="1"/>
  <c r="F4240" i="5"/>
  <c r="J4240" i="5" s="1"/>
  <c r="G4240" i="5"/>
  <c r="H4240" i="5"/>
  <c r="A4241" i="5"/>
  <c r="B4241" i="5"/>
  <c r="D4241" i="5"/>
  <c r="E4241" i="5" s="1"/>
  <c r="F4241" i="5"/>
  <c r="J4241" i="5" s="1"/>
  <c r="G4241" i="5"/>
  <c r="H4241" i="5"/>
  <c r="A4242" i="5"/>
  <c r="B4242" i="5"/>
  <c r="D4242" i="5"/>
  <c r="E4242" i="5" s="1"/>
  <c r="F4242" i="5"/>
  <c r="J4242" i="5" s="1"/>
  <c r="G4242" i="5"/>
  <c r="H4242" i="5"/>
  <c r="A4243" i="5"/>
  <c r="B4243" i="5"/>
  <c r="D4243" i="5"/>
  <c r="E4243" i="5" s="1"/>
  <c r="F4243" i="5"/>
  <c r="J4243" i="5" s="1"/>
  <c r="G4243" i="5"/>
  <c r="H4243" i="5"/>
  <c r="A4244" i="5"/>
  <c r="B4244" i="5"/>
  <c r="D4244" i="5"/>
  <c r="E4244" i="5" s="1"/>
  <c r="F4244" i="5"/>
  <c r="J4244" i="5" s="1"/>
  <c r="G4244" i="5"/>
  <c r="H4244" i="5"/>
  <c r="A4245" i="5"/>
  <c r="B4245" i="5"/>
  <c r="D4245" i="5"/>
  <c r="E4245" i="5" s="1"/>
  <c r="F4245" i="5"/>
  <c r="J4245" i="5" s="1"/>
  <c r="G4245" i="5"/>
  <c r="H4245" i="5"/>
  <c r="A4246" i="5"/>
  <c r="B4246" i="5"/>
  <c r="D4246" i="5"/>
  <c r="E4246" i="5" s="1"/>
  <c r="F4246" i="5"/>
  <c r="J4246" i="5" s="1"/>
  <c r="G4246" i="5"/>
  <c r="H4246" i="5"/>
  <c r="A4247" i="5"/>
  <c r="B4247" i="5"/>
  <c r="D4247" i="5"/>
  <c r="E4247" i="5" s="1"/>
  <c r="F4247" i="5"/>
  <c r="J4247" i="5" s="1"/>
  <c r="G4247" i="5"/>
  <c r="H4247" i="5"/>
  <c r="A4248" i="5"/>
  <c r="B4248" i="5"/>
  <c r="D4248" i="5"/>
  <c r="E4248" i="5" s="1"/>
  <c r="F4248" i="5"/>
  <c r="J4248" i="5" s="1"/>
  <c r="G4248" i="5"/>
  <c r="H4248" i="5"/>
  <c r="A4249" i="5"/>
  <c r="B4249" i="5"/>
  <c r="D4249" i="5"/>
  <c r="E4249" i="5" s="1"/>
  <c r="F4249" i="5"/>
  <c r="J4249" i="5" s="1"/>
  <c r="G4249" i="5"/>
  <c r="H4249" i="5"/>
  <c r="A4250" i="5"/>
  <c r="B4250" i="5"/>
  <c r="D4250" i="5"/>
  <c r="E4250" i="5" s="1"/>
  <c r="F4250" i="5"/>
  <c r="J4250" i="5" s="1"/>
  <c r="G4250" i="5"/>
  <c r="H4250" i="5"/>
  <c r="A4251" i="5"/>
  <c r="B4251" i="5"/>
  <c r="D4251" i="5"/>
  <c r="E4251" i="5" s="1"/>
  <c r="F4251" i="5"/>
  <c r="J4251" i="5" s="1"/>
  <c r="G4251" i="5"/>
  <c r="H4251" i="5"/>
  <c r="A4252" i="5"/>
  <c r="B4252" i="5"/>
  <c r="D4252" i="5"/>
  <c r="E4252" i="5" s="1"/>
  <c r="F4252" i="5"/>
  <c r="J4252" i="5" s="1"/>
  <c r="G4252" i="5"/>
  <c r="H4252" i="5"/>
  <c r="A4253" i="5"/>
  <c r="B4253" i="5"/>
  <c r="D4253" i="5"/>
  <c r="E4253" i="5" s="1"/>
  <c r="F4253" i="5"/>
  <c r="J4253" i="5" s="1"/>
  <c r="G4253" i="5"/>
  <c r="H4253" i="5"/>
  <c r="A4254" i="5"/>
  <c r="B4254" i="5"/>
  <c r="D4254" i="5"/>
  <c r="E4254" i="5" s="1"/>
  <c r="F4254" i="5"/>
  <c r="J4254" i="5" s="1"/>
  <c r="G4254" i="5"/>
  <c r="H4254" i="5"/>
  <c r="A4255" i="5"/>
  <c r="B4255" i="5"/>
  <c r="D4255" i="5"/>
  <c r="E4255" i="5" s="1"/>
  <c r="F4255" i="5"/>
  <c r="J4255" i="5" s="1"/>
  <c r="G4255" i="5"/>
  <c r="H4255" i="5"/>
  <c r="A4256" i="5"/>
  <c r="B4256" i="5"/>
  <c r="D4256" i="5"/>
  <c r="E4256" i="5" s="1"/>
  <c r="F4256" i="5"/>
  <c r="J4256" i="5" s="1"/>
  <c r="G4256" i="5"/>
  <c r="H4256" i="5"/>
  <c r="A4257" i="5"/>
  <c r="B4257" i="5"/>
  <c r="D4257" i="5"/>
  <c r="E4257" i="5" s="1"/>
  <c r="F4257" i="5"/>
  <c r="J4257" i="5" s="1"/>
  <c r="G4257" i="5"/>
  <c r="H4257" i="5"/>
  <c r="A4258" i="5"/>
  <c r="B4258" i="5"/>
  <c r="D4258" i="5"/>
  <c r="E4258" i="5" s="1"/>
  <c r="F4258" i="5"/>
  <c r="J4258" i="5" s="1"/>
  <c r="G4258" i="5"/>
  <c r="H4258" i="5"/>
  <c r="A4259" i="5"/>
  <c r="B4259" i="5"/>
  <c r="D4259" i="5"/>
  <c r="E4259" i="5" s="1"/>
  <c r="F4259" i="5"/>
  <c r="J4259" i="5" s="1"/>
  <c r="G4259" i="5"/>
  <c r="H4259" i="5"/>
  <c r="A4260" i="5"/>
  <c r="B4260" i="5"/>
  <c r="D4260" i="5"/>
  <c r="E4260" i="5" s="1"/>
  <c r="F4260" i="5"/>
  <c r="J4260" i="5" s="1"/>
  <c r="G4260" i="5"/>
  <c r="H4260" i="5"/>
  <c r="A4261" i="5"/>
  <c r="B4261" i="5"/>
  <c r="D4261" i="5"/>
  <c r="E4261" i="5" s="1"/>
  <c r="F4261" i="5"/>
  <c r="J4261" i="5" s="1"/>
  <c r="G4261" i="5"/>
  <c r="H4261" i="5"/>
  <c r="A4262" i="5"/>
  <c r="B4262" i="5"/>
  <c r="D4262" i="5"/>
  <c r="E4262" i="5" s="1"/>
  <c r="F4262" i="5"/>
  <c r="J4262" i="5" s="1"/>
  <c r="G4262" i="5"/>
  <c r="H4262" i="5"/>
  <c r="A4263" i="5"/>
  <c r="B4263" i="5"/>
  <c r="D4263" i="5"/>
  <c r="E4263" i="5" s="1"/>
  <c r="F4263" i="5"/>
  <c r="J4263" i="5" s="1"/>
  <c r="G4263" i="5"/>
  <c r="H4263" i="5"/>
  <c r="A4264" i="5"/>
  <c r="B4264" i="5"/>
  <c r="D4264" i="5"/>
  <c r="E4264" i="5" s="1"/>
  <c r="F4264" i="5"/>
  <c r="J4264" i="5" s="1"/>
  <c r="G4264" i="5"/>
  <c r="H4264" i="5"/>
  <c r="A4265" i="5"/>
  <c r="B4265" i="5"/>
  <c r="D4265" i="5"/>
  <c r="E4265" i="5" s="1"/>
  <c r="F4265" i="5"/>
  <c r="J4265" i="5" s="1"/>
  <c r="G4265" i="5"/>
  <c r="H4265" i="5"/>
  <c r="A4266" i="5"/>
  <c r="B4266" i="5"/>
  <c r="D4266" i="5"/>
  <c r="E4266" i="5" s="1"/>
  <c r="F4266" i="5"/>
  <c r="J4266" i="5" s="1"/>
  <c r="G4266" i="5"/>
  <c r="H4266" i="5"/>
  <c r="A4267" i="5"/>
  <c r="B4267" i="5"/>
  <c r="D4267" i="5"/>
  <c r="E4267" i="5" s="1"/>
  <c r="F4267" i="5"/>
  <c r="J4267" i="5" s="1"/>
  <c r="G4267" i="5"/>
  <c r="H4267" i="5"/>
  <c r="A4268" i="5"/>
  <c r="B4268" i="5"/>
  <c r="D4268" i="5"/>
  <c r="E4268" i="5" s="1"/>
  <c r="F4268" i="5"/>
  <c r="J4268" i="5" s="1"/>
  <c r="G4268" i="5"/>
  <c r="H4268" i="5"/>
  <c r="A4269" i="5"/>
  <c r="B4269" i="5"/>
  <c r="D4269" i="5"/>
  <c r="E4269" i="5" s="1"/>
  <c r="F4269" i="5"/>
  <c r="J4269" i="5" s="1"/>
  <c r="G4269" i="5"/>
  <c r="H4269" i="5"/>
  <c r="A4270" i="5"/>
  <c r="B4270" i="5"/>
  <c r="D4270" i="5"/>
  <c r="E4270" i="5" s="1"/>
  <c r="F4270" i="5"/>
  <c r="J4270" i="5" s="1"/>
  <c r="G4270" i="5"/>
  <c r="H4270" i="5"/>
  <c r="A4271" i="5"/>
  <c r="B4271" i="5"/>
  <c r="D4271" i="5"/>
  <c r="E4271" i="5" s="1"/>
  <c r="F4271" i="5"/>
  <c r="J4271" i="5" s="1"/>
  <c r="G4271" i="5"/>
  <c r="H4271" i="5"/>
  <c r="A4272" i="5"/>
  <c r="B4272" i="5"/>
  <c r="D4272" i="5"/>
  <c r="E4272" i="5" s="1"/>
  <c r="F4272" i="5"/>
  <c r="J4272" i="5" s="1"/>
  <c r="G4272" i="5"/>
  <c r="H4272" i="5"/>
  <c r="A4273" i="5"/>
  <c r="B4273" i="5"/>
  <c r="D4273" i="5"/>
  <c r="E4273" i="5" s="1"/>
  <c r="F4273" i="5"/>
  <c r="J4273" i="5" s="1"/>
  <c r="G4273" i="5"/>
  <c r="H4273" i="5"/>
  <c r="A4274" i="5"/>
  <c r="B4274" i="5"/>
  <c r="D4274" i="5"/>
  <c r="E4274" i="5" s="1"/>
  <c r="F4274" i="5"/>
  <c r="J4274" i="5" s="1"/>
  <c r="G4274" i="5"/>
  <c r="H4274" i="5"/>
  <c r="A4275" i="5"/>
  <c r="B4275" i="5"/>
  <c r="D4275" i="5"/>
  <c r="E4275" i="5" s="1"/>
  <c r="F4275" i="5"/>
  <c r="J4275" i="5" s="1"/>
  <c r="G4275" i="5"/>
  <c r="H4275" i="5"/>
  <c r="A4276" i="5"/>
  <c r="B4276" i="5"/>
  <c r="D4276" i="5"/>
  <c r="E4276" i="5" s="1"/>
  <c r="F4276" i="5"/>
  <c r="J4276" i="5" s="1"/>
  <c r="G4276" i="5"/>
  <c r="H4276" i="5"/>
  <c r="A4277" i="5"/>
  <c r="B4277" i="5"/>
  <c r="D4277" i="5"/>
  <c r="E4277" i="5" s="1"/>
  <c r="F4277" i="5"/>
  <c r="J4277" i="5" s="1"/>
  <c r="G4277" i="5"/>
  <c r="H4277" i="5"/>
  <c r="A4278" i="5"/>
  <c r="B4278" i="5"/>
  <c r="D4278" i="5"/>
  <c r="E4278" i="5" s="1"/>
  <c r="F4278" i="5"/>
  <c r="J4278" i="5" s="1"/>
  <c r="G4278" i="5"/>
  <c r="H4278" i="5"/>
  <c r="A4279" i="5"/>
  <c r="B4279" i="5"/>
  <c r="D4279" i="5"/>
  <c r="E4279" i="5" s="1"/>
  <c r="F4279" i="5"/>
  <c r="J4279" i="5" s="1"/>
  <c r="G4279" i="5"/>
  <c r="H4279" i="5"/>
  <c r="A4280" i="5"/>
  <c r="B4280" i="5"/>
  <c r="D4280" i="5"/>
  <c r="E4280" i="5" s="1"/>
  <c r="F4280" i="5"/>
  <c r="J4280" i="5" s="1"/>
  <c r="G4280" i="5"/>
  <c r="H4280" i="5"/>
  <c r="A4281" i="5"/>
  <c r="B4281" i="5"/>
  <c r="D4281" i="5"/>
  <c r="E4281" i="5" s="1"/>
  <c r="F4281" i="5"/>
  <c r="J4281" i="5" s="1"/>
  <c r="G4281" i="5"/>
  <c r="H4281" i="5"/>
  <c r="A4282" i="5"/>
  <c r="B4282" i="5"/>
  <c r="D4282" i="5"/>
  <c r="E4282" i="5" s="1"/>
  <c r="F4282" i="5"/>
  <c r="J4282" i="5" s="1"/>
  <c r="G4282" i="5"/>
  <c r="H4282" i="5"/>
  <c r="A4283" i="5"/>
  <c r="B4283" i="5"/>
  <c r="D4283" i="5"/>
  <c r="E4283" i="5" s="1"/>
  <c r="F4283" i="5"/>
  <c r="J4283" i="5" s="1"/>
  <c r="G4283" i="5"/>
  <c r="H4283" i="5"/>
  <c r="A4284" i="5"/>
  <c r="B4284" i="5"/>
  <c r="D4284" i="5"/>
  <c r="E4284" i="5" s="1"/>
  <c r="F4284" i="5"/>
  <c r="J4284" i="5" s="1"/>
  <c r="G4284" i="5"/>
  <c r="H4284" i="5"/>
  <c r="A4285" i="5"/>
  <c r="B4285" i="5"/>
  <c r="D4285" i="5"/>
  <c r="E4285" i="5" s="1"/>
  <c r="F4285" i="5"/>
  <c r="J4285" i="5" s="1"/>
  <c r="G4285" i="5"/>
  <c r="H4285" i="5"/>
  <c r="A4286" i="5"/>
  <c r="B4286" i="5"/>
  <c r="D4286" i="5"/>
  <c r="E4286" i="5" s="1"/>
  <c r="F4286" i="5"/>
  <c r="J4286" i="5" s="1"/>
  <c r="G4286" i="5"/>
  <c r="H4286" i="5"/>
  <c r="A4287" i="5"/>
  <c r="B4287" i="5"/>
  <c r="D4287" i="5"/>
  <c r="E4287" i="5" s="1"/>
  <c r="F4287" i="5"/>
  <c r="J4287" i="5" s="1"/>
  <c r="G4287" i="5"/>
  <c r="H4287" i="5"/>
  <c r="A4288" i="5"/>
  <c r="B4288" i="5"/>
  <c r="D4288" i="5"/>
  <c r="E4288" i="5" s="1"/>
  <c r="F4288" i="5"/>
  <c r="J4288" i="5" s="1"/>
  <c r="G4288" i="5"/>
  <c r="H4288" i="5"/>
  <c r="A4289" i="5"/>
  <c r="B4289" i="5"/>
  <c r="D4289" i="5"/>
  <c r="E4289" i="5" s="1"/>
  <c r="F4289" i="5"/>
  <c r="J4289" i="5" s="1"/>
  <c r="G4289" i="5"/>
  <c r="H4289" i="5"/>
  <c r="A4290" i="5"/>
  <c r="B4290" i="5"/>
  <c r="D4290" i="5"/>
  <c r="E4290" i="5" s="1"/>
  <c r="F4290" i="5"/>
  <c r="J4290" i="5" s="1"/>
  <c r="G4290" i="5"/>
  <c r="H4290" i="5"/>
  <c r="A4291" i="5"/>
  <c r="B4291" i="5"/>
  <c r="D4291" i="5"/>
  <c r="E4291" i="5" s="1"/>
  <c r="F4291" i="5"/>
  <c r="J4291" i="5" s="1"/>
  <c r="G4291" i="5"/>
  <c r="H4291" i="5"/>
  <c r="A4292" i="5"/>
  <c r="B4292" i="5"/>
  <c r="D4292" i="5"/>
  <c r="E4292" i="5" s="1"/>
  <c r="F4292" i="5"/>
  <c r="J4292" i="5" s="1"/>
  <c r="G4292" i="5"/>
  <c r="H4292" i="5"/>
  <c r="A4293" i="5"/>
  <c r="B4293" i="5"/>
  <c r="D4293" i="5"/>
  <c r="E4293" i="5" s="1"/>
  <c r="F4293" i="5"/>
  <c r="J4293" i="5" s="1"/>
  <c r="G4293" i="5"/>
  <c r="H4293" i="5"/>
  <c r="A4294" i="5"/>
  <c r="B4294" i="5"/>
  <c r="D4294" i="5"/>
  <c r="E4294" i="5" s="1"/>
  <c r="F4294" i="5"/>
  <c r="J4294" i="5" s="1"/>
  <c r="G4294" i="5"/>
  <c r="H4294" i="5"/>
  <c r="A4295" i="5"/>
  <c r="B4295" i="5"/>
  <c r="D4295" i="5"/>
  <c r="E4295" i="5" s="1"/>
  <c r="F4295" i="5"/>
  <c r="J4295" i="5" s="1"/>
  <c r="G4295" i="5"/>
  <c r="H4295" i="5"/>
  <c r="A4296" i="5"/>
  <c r="B4296" i="5"/>
  <c r="D4296" i="5"/>
  <c r="E4296" i="5" s="1"/>
  <c r="F4296" i="5"/>
  <c r="J4296" i="5" s="1"/>
  <c r="G4296" i="5"/>
  <c r="H4296" i="5"/>
  <c r="A4297" i="5"/>
  <c r="B4297" i="5"/>
  <c r="D4297" i="5"/>
  <c r="E4297" i="5" s="1"/>
  <c r="F4297" i="5"/>
  <c r="J4297" i="5" s="1"/>
  <c r="G4297" i="5"/>
  <c r="H4297" i="5"/>
  <c r="A4298" i="5"/>
  <c r="B4298" i="5"/>
  <c r="D4298" i="5"/>
  <c r="E4298" i="5" s="1"/>
  <c r="F4298" i="5"/>
  <c r="J4298" i="5" s="1"/>
  <c r="G4298" i="5"/>
  <c r="H4298" i="5"/>
  <c r="A4299" i="5"/>
  <c r="B4299" i="5"/>
  <c r="D4299" i="5"/>
  <c r="E4299" i="5" s="1"/>
  <c r="F4299" i="5"/>
  <c r="J4299" i="5" s="1"/>
  <c r="G4299" i="5"/>
  <c r="H4299" i="5"/>
  <c r="A4300" i="5"/>
  <c r="B4300" i="5"/>
  <c r="D4300" i="5"/>
  <c r="E4300" i="5" s="1"/>
  <c r="F4300" i="5"/>
  <c r="J4300" i="5" s="1"/>
  <c r="G4300" i="5"/>
  <c r="H4300" i="5"/>
  <c r="A4301" i="5"/>
  <c r="B4301" i="5"/>
  <c r="D4301" i="5"/>
  <c r="E4301" i="5" s="1"/>
  <c r="F4301" i="5"/>
  <c r="J4301" i="5" s="1"/>
  <c r="G4301" i="5"/>
  <c r="H4301" i="5"/>
  <c r="A4302" i="5"/>
  <c r="B4302" i="5"/>
  <c r="D4302" i="5"/>
  <c r="E4302" i="5" s="1"/>
  <c r="F4302" i="5"/>
  <c r="J4302" i="5" s="1"/>
  <c r="G4302" i="5"/>
  <c r="H4302" i="5"/>
  <c r="A4303" i="5"/>
  <c r="B4303" i="5"/>
  <c r="D4303" i="5"/>
  <c r="E4303" i="5" s="1"/>
  <c r="F4303" i="5"/>
  <c r="J4303" i="5" s="1"/>
  <c r="G4303" i="5"/>
  <c r="H4303" i="5"/>
  <c r="A4304" i="5"/>
  <c r="B4304" i="5"/>
  <c r="D4304" i="5"/>
  <c r="E4304" i="5" s="1"/>
  <c r="F4304" i="5"/>
  <c r="J4304" i="5" s="1"/>
  <c r="G4304" i="5"/>
  <c r="H4304" i="5"/>
  <c r="A4305" i="5"/>
  <c r="B4305" i="5"/>
  <c r="D4305" i="5"/>
  <c r="E4305" i="5" s="1"/>
  <c r="F4305" i="5"/>
  <c r="J4305" i="5" s="1"/>
  <c r="G4305" i="5"/>
  <c r="H4305" i="5"/>
  <c r="A4306" i="5"/>
  <c r="B4306" i="5"/>
  <c r="D4306" i="5"/>
  <c r="E4306" i="5" s="1"/>
  <c r="F4306" i="5"/>
  <c r="J4306" i="5" s="1"/>
  <c r="G4306" i="5"/>
  <c r="H4306" i="5"/>
  <c r="A4307" i="5"/>
  <c r="B4307" i="5"/>
  <c r="D4307" i="5"/>
  <c r="E4307" i="5" s="1"/>
  <c r="F4307" i="5"/>
  <c r="J4307" i="5" s="1"/>
  <c r="G4307" i="5"/>
  <c r="H4307" i="5"/>
  <c r="A4308" i="5"/>
  <c r="B4308" i="5"/>
  <c r="D4308" i="5"/>
  <c r="E4308" i="5" s="1"/>
  <c r="F4308" i="5"/>
  <c r="J4308" i="5" s="1"/>
  <c r="G4308" i="5"/>
  <c r="H4308" i="5"/>
  <c r="A4309" i="5"/>
  <c r="B4309" i="5"/>
  <c r="D4309" i="5"/>
  <c r="E4309" i="5" s="1"/>
  <c r="F4309" i="5"/>
  <c r="J4309" i="5" s="1"/>
  <c r="G4309" i="5"/>
  <c r="H4309" i="5"/>
  <c r="A4310" i="5"/>
  <c r="B4310" i="5"/>
  <c r="D4310" i="5"/>
  <c r="E4310" i="5" s="1"/>
  <c r="F4310" i="5"/>
  <c r="J4310" i="5" s="1"/>
  <c r="G4310" i="5"/>
  <c r="H4310" i="5"/>
  <c r="A4311" i="5"/>
  <c r="B4311" i="5"/>
  <c r="D4311" i="5"/>
  <c r="E4311" i="5" s="1"/>
  <c r="F4311" i="5"/>
  <c r="J4311" i="5" s="1"/>
  <c r="G4311" i="5"/>
  <c r="H4311" i="5"/>
  <c r="A4312" i="5"/>
  <c r="B4312" i="5"/>
  <c r="D4312" i="5"/>
  <c r="E4312" i="5" s="1"/>
  <c r="F4312" i="5"/>
  <c r="J4312" i="5" s="1"/>
  <c r="G4312" i="5"/>
  <c r="H4312" i="5"/>
  <c r="A4313" i="5"/>
  <c r="B4313" i="5"/>
  <c r="D4313" i="5"/>
  <c r="E4313" i="5" s="1"/>
  <c r="F4313" i="5"/>
  <c r="J4313" i="5" s="1"/>
  <c r="G4313" i="5"/>
  <c r="H4313" i="5"/>
  <c r="A4314" i="5"/>
  <c r="B4314" i="5"/>
  <c r="D4314" i="5"/>
  <c r="E4314" i="5" s="1"/>
  <c r="F4314" i="5"/>
  <c r="J4314" i="5" s="1"/>
  <c r="G4314" i="5"/>
  <c r="H4314" i="5"/>
  <c r="A4315" i="5"/>
  <c r="B4315" i="5"/>
  <c r="D4315" i="5"/>
  <c r="E4315" i="5" s="1"/>
  <c r="F4315" i="5"/>
  <c r="J4315" i="5" s="1"/>
  <c r="G4315" i="5"/>
  <c r="H4315" i="5"/>
  <c r="A4316" i="5"/>
  <c r="B4316" i="5"/>
  <c r="D4316" i="5"/>
  <c r="E4316" i="5" s="1"/>
  <c r="F4316" i="5"/>
  <c r="J4316" i="5" s="1"/>
  <c r="G4316" i="5"/>
  <c r="H4316" i="5"/>
  <c r="A4317" i="5"/>
  <c r="B4317" i="5"/>
  <c r="D4317" i="5"/>
  <c r="E4317" i="5" s="1"/>
  <c r="F4317" i="5"/>
  <c r="J4317" i="5" s="1"/>
  <c r="G4317" i="5"/>
  <c r="H4317" i="5"/>
  <c r="A4318" i="5"/>
  <c r="B4318" i="5"/>
  <c r="D4318" i="5"/>
  <c r="E4318" i="5" s="1"/>
  <c r="F4318" i="5"/>
  <c r="J4318" i="5" s="1"/>
  <c r="G4318" i="5"/>
  <c r="H4318" i="5"/>
  <c r="A4319" i="5"/>
  <c r="B4319" i="5"/>
  <c r="D4319" i="5"/>
  <c r="E4319" i="5" s="1"/>
  <c r="F4319" i="5"/>
  <c r="J4319" i="5" s="1"/>
  <c r="G4319" i="5"/>
  <c r="H4319" i="5"/>
  <c r="A4320" i="5"/>
  <c r="B4320" i="5"/>
  <c r="D4320" i="5"/>
  <c r="E4320" i="5" s="1"/>
  <c r="F4320" i="5"/>
  <c r="J4320" i="5" s="1"/>
  <c r="G4320" i="5"/>
  <c r="H4320" i="5"/>
  <c r="A4321" i="5"/>
  <c r="B4321" i="5"/>
  <c r="D4321" i="5"/>
  <c r="E4321" i="5" s="1"/>
  <c r="F4321" i="5"/>
  <c r="J4321" i="5" s="1"/>
  <c r="G4321" i="5"/>
  <c r="H4321" i="5"/>
  <c r="A4322" i="5"/>
  <c r="B4322" i="5"/>
  <c r="D4322" i="5"/>
  <c r="E4322" i="5" s="1"/>
  <c r="F4322" i="5"/>
  <c r="J4322" i="5" s="1"/>
  <c r="G4322" i="5"/>
  <c r="H4322" i="5"/>
  <c r="A4323" i="5"/>
  <c r="B4323" i="5"/>
  <c r="D4323" i="5"/>
  <c r="E4323" i="5" s="1"/>
  <c r="F4323" i="5"/>
  <c r="J4323" i="5" s="1"/>
  <c r="G4323" i="5"/>
  <c r="H4323" i="5"/>
  <c r="A4324" i="5"/>
  <c r="B4324" i="5"/>
  <c r="D4324" i="5"/>
  <c r="E4324" i="5" s="1"/>
  <c r="F4324" i="5"/>
  <c r="J4324" i="5" s="1"/>
  <c r="G4324" i="5"/>
  <c r="H4324" i="5"/>
  <c r="A4325" i="5"/>
  <c r="B4325" i="5"/>
  <c r="D4325" i="5"/>
  <c r="E4325" i="5" s="1"/>
  <c r="F4325" i="5"/>
  <c r="J4325" i="5" s="1"/>
  <c r="G4325" i="5"/>
  <c r="H4325" i="5"/>
  <c r="A4326" i="5"/>
  <c r="B4326" i="5"/>
  <c r="D4326" i="5"/>
  <c r="E4326" i="5" s="1"/>
  <c r="F4326" i="5"/>
  <c r="J4326" i="5" s="1"/>
  <c r="G4326" i="5"/>
  <c r="H4326" i="5"/>
  <c r="A4327" i="5"/>
  <c r="B4327" i="5"/>
  <c r="D4327" i="5"/>
  <c r="E4327" i="5" s="1"/>
  <c r="F4327" i="5"/>
  <c r="J4327" i="5" s="1"/>
  <c r="G4327" i="5"/>
  <c r="H4327" i="5"/>
  <c r="A4328" i="5"/>
  <c r="B4328" i="5"/>
  <c r="D4328" i="5"/>
  <c r="E4328" i="5" s="1"/>
  <c r="F4328" i="5"/>
  <c r="J4328" i="5" s="1"/>
  <c r="G4328" i="5"/>
  <c r="H4328" i="5"/>
  <c r="A4329" i="5"/>
  <c r="B4329" i="5"/>
  <c r="D4329" i="5"/>
  <c r="E4329" i="5" s="1"/>
  <c r="F4329" i="5"/>
  <c r="J4329" i="5" s="1"/>
  <c r="G4329" i="5"/>
  <c r="H4329" i="5"/>
  <c r="A4330" i="5"/>
  <c r="B4330" i="5"/>
  <c r="D4330" i="5"/>
  <c r="E4330" i="5" s="1"/>
  <c r="F4330" i="5"/>
  <c r="J4330" i="5" s="1"/>
  <c r="G4330" i="5"/>
  <c r="H4330" i="5"/>
  <c r="A4331" i="5"/>
  <c r="B4331" i="5"/>
  <c r="D4331" i="5"/>
  <c r="E4331" i="5" s="1"/>
  <c r="F4331" i="5"/>
  <c r="J4331" i="5" s="1"/>
  <c r="G4331" i="5"/>
  <c r="H4331" i="5"/>
  <c r="A4332" i="5"/>
  <c r="B4332" i="5"/>
  <c r="D4332" i="5"/>
  <c r="E4332" i="5" s="1"/>
  <c r="F4332" i="5"/>
  <c r="J4332" i="5" s="1"/>
  <c r="G4332" i="5"/>
  <c r="H4332" i="5"/>
  <c r="A4333" i="5"/>
  <c r="B4333" i="5"/>
  <c r="D4333" i="5"/>
  <c r="E4333" i="5" s="1"/>
  <c r="F4333" i="5"/>
  <c r="J4333" i="5" s="1"/>
  <c r="G4333" i="5"/>
  <c r="H4333" i="5"/>
  <c r="A4334" i="5"/>
  <c r="B4334" i="5"/>
  <c r="D4334" i="5"/>
  <c r="E4334" i="5" s="1"/>
  <c r="F4334" i="5"/>
  <c r="J4334" i="5" s="1"/>
  <c r="G4334" i="5"/>
  <c r="H4334" i="5"/>
  <c r="A4335" i="5"/>
  <c r="B4335" i="5"/>
  <c r="D4335" i="5"/>
  <c r="E4335" i="5" s="1"/>
  <c r="F4335" i="5"/>
  <c r="J4335" i="5" s="1"/>
  <c r="G4335" i="5"/>
  <c r="H4335" i="5"/>
  <c r="A4336" i="5"/>
  <c r="B4336" i="5"/>
  <c r="D4336" i="5"/>
  <c r="E4336" i="5" s="1"/>
  <c r="F4336" i="5"/>
  <c r="J4336" i="5" s="1"/>
  <c r="G4336" i="5"/>
  <c r="H4336" i="5"/>
  <c r="A4337" i="5"/>
  <c r="B4337" i="5"/>
  <c r="D4337" i="5"/>
  <c r="E4337" i="5" s="1"/>
  <c r="F4337" i="5"/>
  <c r="J4337" i="5" s="1"/>
  <c r="G4337" i="5"/>
  <c r="H4337" i="5"/>
  <c r="A4338" i="5"/>
  <c r="B4338" i="5"/>
  <c r="D4338" i="5"/>
  <c r="E4338" i="5" s="1"/>
  <c r="F4338" i="5"/>
  <c r="J4338" i="5" s="1"/>
  <c r="G4338" i="5"/>
  <c r="H4338" i="5"/>
  <c r="A4339" i="5"/>
  <c r="B4339" i="5"/>
  <c r="D4339" i="5"/>
  <c r="E4339" i="5" s="1"/>
  <c r="F4339" i="5"/>
  <c r="J4339" i="5" s="1"/>
  <c r="G4339" i="5"/>
  <c r="H4339" i="5"/>
  <c r="A4340" i="5"/>
  <c r="B4340" i="5"/>
  <c r="D4340" i="5"/>
  <c r="E4340" i="5" s="1"/>
  <c r="F4340" i="5"/>
  <c r="J4340" i="5" s="1"/>
  <c r="G4340" i="5"/>
  <c r="H4340" i="5"/>
  <c r="A4341" i="5"/>
  <c r="B4341" i="5"/>
  <c r="D4341" i="5"/>
  <c r="E4341" i="5" s="1"/>
  <c r="F4341" i="5"/>
  <c r="J4341" i="5" s="1"/>
  <c r="G4341" i="5"/>
  <c r="H4341" i="5"/>
  <c r="A4342" i="5"/>
  <c r="B4342" i="5"/>
  <c r="D4342" i="5"/>
  <c r="E4342" i="5" s="1"/>
  <c r="F4342" i="5"/>
  <c r="J4342" i="5" s="1"/>
  <c r="G4342" i="5"/>
  <c r="H4342" i="5"/>
  <c r="A4343" i="5"/>
  <c r="B4343" i="5"/>
  <c r="D4343" i="5"/>
  <c r="E4343" i="5" s="1"/>
  <c r="F4343" i="5"/>
  <c r="J4343" i="5" s="1"/>
  <c r="G4343" i="5"/>
  <c r="H4343" i="5"/>
  <c r="A4344" i="5"/>
  <c r="B4344" i="5"/>
  <c r="D4344" i="5"/>
  <c r="E4344" i="5" s="1"/>
  <c r="F4344" i="5"/>
  <c r="J4344" i="5" s="1"/>
  <c r="G4344" i="5"/>
  <c r="H4344" i="5"/>
  <c r="A4345" i="5"/>
  <c r="B4345" i="5"/>
  <c r="D4345" i="5"/>
  <c r="E4345" i="5" s="1"/>
  <c r="F4345" i="5"/>
  <c r="J4345" i="5" s="1"/>
  <c r="G4345" i="5"/>
  <c r="H4345" i="5"/>
  <c r="A4346" i="5"/>
  <c r="B4346" i="5"/>
  <c r="D4346" i="5"/>
  <c r="E4346" i="5" s="1"/>
  <c r="F4346" i="5"/>
  <c r="J4346" i="5" s="1"/>
  <c r="G4346" i="5"/>
  <c r="H4346" i="5"/>
  <c r="A4347" i="5"/>
  <c r="B4347" i="5"/>
  <c r="D4347" i="5"/>
  <c r="E4347" i="5" s="1"/>
  <c r="F4347" i="5"/>
  <c r="J4347" i="5" s="1"/>
  <c r="G4347" i="5"/>
  <c r="H4347" i="5"/>
  <c r="A4348" i="5"/>
  <c r="B4348" i="5"/>
  <c r="D4348" i="5"/>
  <c r="E4348" i="5" s="1"/>
  <c r="F4348" i="5"/>
  <c r="J4348" i="5" s="1"/>
  <c r="G4348" i="5"/>
  <c r="H4348" i="5"/>
  <c r="A4349" i="5"/>
  <c r="B4349" i="5"/>
  <c r="D4349" i="5"/>
  <c r="E4349" i="5" s="1"/>
  <c r="F4349" i="5"/>
  <c r="J4349" i="5" s="1"/>
  <c r="G4349" i="5"/>
  <c r="H4349" i="5"/>
  <c r="A4350" i="5"/>
  <c r="B4350" i="5"/>
  <c r="D4350" i="5"/>
  <c r="E4350" i="5" s="1"/>
  <c r="F4350" i="5"/>
  <c r="J4350" i="5" s="1"/>
  <c r="G4350" i="5"/>
  <c r="H4350" i="5"/>
  <c r="A4351" i="5"/>
  <c r="B4351" i="5"/>
  <c r="D4351" i="5"/>
  <c r="E4351" i="5" s="1"/>
  <c r="F4351" i="5"/>
  <c r="J4351" i="5" s="1"/>
  <c r="G4351" i="5"/>
  <c r="H4351" i="5"/>
  <c r="A4352" i="5"/>
  <c r="B4352" i="5"/>
  <c r="D4352" i="5"/>
  <c r="E4352" i="5" s="1"/>
  <c r="F4352" i="5"/>
  <c r="J4352" i="5" s="1"/>
  <c r="G4352" i="5"/>
  <c r="H4352" i="5"/>
  <c r="A4353" i="5"/>
  <c r="B4353" i="5"/>
  <c r="D4353" i="5"/>
  <c r="E4353" i="5" s="1"/>
  <c r="F4353" i="5"/>
  <c r="J4353" i="5" s="1"/>
  <c r="G4353" i="5"/>
  <c r="H4353" i="5"/>
  <c r="A4354" i="5"/>
  <c r="B4354" i="5"/>
  <c r="D4354" i="5"/>
  <c r="E4354" i="5" s="1"/>
  <c r="F4354" i="5"/>
  <c r="J4354" i="5" s="1"/>
  <c r="G4354" i="5"/>
  <c r="H4354" i="5"/>
  <c r="A4355" i="5"/>
  <c r="B4355" i="5"/>
  <c r="D4355" i="5"/>
  <c r="E4355" i="5" s="1"/>
  <c r="F4355" i="5"/>
  <c r="J4355" i="5" s="1"/>
  <c r="G4355" i="5"/>
  <c r="H4355" i="5"/>
  <c r="A4356" i="5"/>
  <c r="B4356" i="5"/>
  <c r="D4356" i="5"/>
  <c r="E4356" i="5" s="1"/>
  <c r="F4356" i="5"/>
  <c r="J4356" i="5" s="1"/>
  <c r="G4356" i="5"/>
  <c r="H4356" i="5"/>
  <c r="A4357" i="5"/>
  <c r="B4357" i="5"/>
  <c r="D4357" i="5"/>
  <c r="E4357" i="5" s="1"/>
  <c r="F4357" i="5"/>
  <c r="J4357" i="5" s="1"/>
  <c r="G4357" i="5"/>
  <c r="H4357" i="5"/>
  <c r="A4358" i="5"/>
  <c r="B4358" i="5"/>
  <c r="D4358" i="5"/>
  <c r="E4358" i="5" s="1"/>
  <c r="F4358" i="5"/>
  <c r="J4358" i="5" s="1"/>
  <c r="G4358" i="5"/>
  <c r="H4358" i="5"/>
  <c r="A4359" i="5"/>
  <c r="B4359" i="5"/>
  <c r="D4359" i="5"/>
  <c r="E4359" i="5" s="1"/>
  <c r="F4359" i="5"/>
  <c r="J4359" i="5" s="1"/>
  <c r="G4359" i="5"/>
  <c r="H4359" i="5"/>
  <c r="A4360" i="5"/>
  <c r="B4360" i="5"/>
  <c r="D4360" i="5"/>
  <c r="E4360" i="5" s="1"/>
  <c r="F4360" i="5"/>
  <c r="J4360" i="5" s="1"/>
  <c r="G4360" i="5"/>
  <c r="H4360" i="5"/>
  <c r="A4361" i="5"/>
  <c r="B4361" i="5"/>
  <c r="D4361" i="5"/>
  <c r="E4361" i="5" s="1"/>
  <c r="F4361" i="5"/>
  <c r="J4361" i="5" s="1"/>
  <c r="G4361" i="5"/>
  <c r="H4361" i="5"/>
  <c r="A4362" i="5"/>
  <c r="B4362" i="5"/>
  <c r="D4362" i="5"/>
  <c r="E4362" i="5" s="1"/>
  <c r="F4362" i="5"/>
  <c r="J4362" i="5" s="1"/>
  <c r="G4362" i="5"/>
  <c r="H4362" i="5"/>
  <c r="A4363" i="5"/>
  <c r="B4363" i="5"/>
  <c r="D4363" i="5"/>
  <c r="E4363" i="5" s="1"/>
  <c r="F4363" i="5"/>
  <c r="J4363" i="5" s="1"/>
  <c r="G4363" i="5"/>
  <c r="H4363" i="5"/>
  <c r="A4364" i="5"/>
  <c r="B4364" i="5"/>
  <c r="D4364" i="5"/>
  <c r="E4364" i="5" s="1"/>
  <c r="F4364" i="5"/>
  <c r="J4364" i="5" s="1"/>
  <c r="G4364" i="5"/>
  <c r="H4364" i="5"/>
  <c r="A4365" i="5"/>
  <c r="B4365" i="5"/>
  <c r="D4365" i="5"/>
  <c r="E4365" i="5" s="1"/>
  <c r="F4365" i="5"/>
  <c r="J4365" i="5" s="1"/>
  <c r="G4365" i="5"/>
  <c r="H4365" i="5"/>
  <c r="A4366" i="5"/>
  <c r="B4366" i="5"/>
  <c r="D4366" i="5"/>
  <c r="E4366" i="5" s="1"/>
  <c r="F4366" i="5"/>
  <c r="J4366" i="5" s="1"/>
  <c r="G4366" i="5"/>
  <c r="H4366" i="5"/>
  <c r="A4367" i="5"/>
  <c r="B4367" i="5"/>
  <c r="D4367" i="5"/>
  <c r="E4367" i="5" s="1"/>
  <c r="F4367" i="5"/>
  <c r="J4367" i="5" s="1"/>
  <c r="G4367" i="5"/>
  <c r="H4367" i="5"/>
  <c r="A4368" i="5"/>
  <c r="B4368" i="5"/>
  <c r="D4368" i="5"/>
  <c r="E4368" i="5" s="1"/>
  <c r="F4368" i="5"/>
  <c r="J4368" i="5" s="1"/>
  <c r="G4368" i="5"/>
  <c r="H4368" i="5"/>
  <c r="A4369" i="5"/>
  <c r="B4369" i="5"/>
  <c r="D4369" i="5"/>
  <c r="E4369" i="5" s="1"/>
  <c r="F4369" i="5"/>
  <c r="J4369" i="5" s="1"/>
  <c r="G4369" i="5"/>
  <c r="H4369" i="5"/>
  <c r="A4370" i="5"/>
  <c r="B4370" i="5"/>
  <c r="D4370" i="5"/>
  <c r="E4370" i="5" s="1"/>
  <c r="F4370" i="5"/>
  <c r="J4370" i="5" s="1"/>
  <c r="G4370" i="5"/>
  <c r="H4370" i="5"/>
  <c r="A4371" i="5"/>
  <c r="B4371" i="5"/>
  <c r="D4371" i="5"/>
  <c r="E4371" i="5" s="1"/>
  <c r="F4371" i="5"/>
  <c r="J4371" i="5" s="1"/>
  <c r="G4371" i="5"/>
  <c r="H4371" i="5"/>
  <c r="A4372" i="5"/>
  <c r="B4372" i="5"/>
  <c r="D4372" i="5"/>
  <c r="E4372" i="5" s="1"/>
  <c r="F4372" i="5"/>
  <c r="J4372" i="5" s="1"/>
  <c r="G4372" i="5"/>
  <c r="H4372" i="5"/>
  <c r="A4373" i="5"/>
  <c r="B4373" i="5"/>
  <c r="D4373" i="5"/>
  <c r="E4373" i="5" s="1"/>
  <c r="F4373" i="5"/>
  <c r="J4373" i="5" s="1"/>
  <c r="G4373" i="5"/>
  <c r="H4373" i="5"/>
  <c r="A4374" i="5"/>
  <c r="B4374" i="5"/>
  <c r="D4374" i="5"/>
  <c r="E4374" i="5" s="1"/>
  <c r="F4374" i="5"/>
  <c r="J4374" i="5" s="1"/>
  <c r="G4374" i="5"/>
  <c r="H4374" i="5"/>
  <c r="A4375" i="5"/>
  <c r="B4375" i="5"/>
  <c r="D4375" i="5"/>
  <c r="E4375" i="5" s="1"/>
  <c r="F4375" i="5"/>
  <c r="J4375" i="5" s="1"/>
  <c r="G4375" i="5"/>
  <c r="H4375" i="5"/>
  <c r="A4376" i="5"/>
  <c r="B4376" i="5"/>
  <c r="D4376" i="5"/>
  <c r="E4376" i="5" s="1"/>
  <c r="F4376" i="5"/>
  <c r="J4376" i="5" s="1"/>
  <c r="G4376" i="5"/>
  <c r="H4376" i="5"/>
  <c r="A4377" i="5"/>
  <c r="B4377" i="5"/>
  <c r="D4377" i="5"/>
  <c r="E4377" i="5" s="1"/>
  <c r="F4377" i="5"/>
  <c r="J4377" i="5" s="1"/>
  <c r="G4377" i="5"/>
  <c r="H4377" i="5"/>
  <c r="A4378" i="5"/>
  <c r="B4378" i="5"/>
  <c r="D4378" i="5"/>
  <c r="E4378" i="5" s="1"/>
  <c r="F4378" i="5"/>
  <c r="J4378" i="5" s="1"/>
  <c r="G4378" i="5"/>
  <c r="H4378" i="5"/>
  <c r="A4379" i="5"/>
  <c r="B4379" i="5"/>
  <c r="D4379" i="5"/>
  <c r="E4379" i="5" s="1"/>
  <c r="F4379" i="5"/>
  <c r="J4379" i="5" s="1"/>
  <c r="G4379" i="5"/>
  <c r="H4379" i="5"/>
  <c r="A4380" i="5"/>
  <c r="B4380" i="5"/>
  <c r="D4380" i="5"/>
  <c r="E4380" i="5" s="1"/>
  <c r="F4380" i="5"/>
  <c r="J4380" i="5" s="1"/>
  <c r="G4380" i="5"/>
  <c r="H4380" i="5"/>
  <c r="A4381" i="5"/>
  <c r="B4381" i="5"/>
  <c r="D4381" i="5"/>
  <c r="E4381" i="5" s="1"/>
  <c r="F4381" i="5"/>
  <c r="J4381" i="5" s="1"/>
  <c r="G4381" i="5"/>
  <c r="H4381" i="5"/>
  <c r="A4382" i="5"/>
  <c r="B4382" i="5"/>
  <c r="D4382" i="5"/>
  <c r="E4382" i="5" s="1"/>
  <c r="F4382" i="5"/>
  <c r="J4382" i="5" s="1"/>
  <c r="G4382" i="5"/>
  <c r="H4382" i="5"/>
  <c r="A4383" i="5"/>
  <c r="B4383" i="5"/>
  <c r="D4383" i="5"/>
  <c r="E4383" i="5" s="1"/>
  <c r="F4383" i="5"/>
  <c r="J4383" i="5" s="1"/>
  <c r="G4383" i="5"/>
  <c r="H4383" i="5"/>
  <c r="A4384" i="5"/>
  <c r="B4384" i="5"/>
  <c r="D4384" i="5"/>
  <c r="E4384" i="5" s="1"/>
  <c r="F4384" i="5"/>
  <c r="J4384" i="5" s="1"/>
  <c r="G4384" i="5"/>
  <c r="H4384" i="5"/>
  <c r="A4385" i="5"/>
  <c r="B4385" i="5"/>
  <c r="D4385" i="5"/>
  <c r="E4385" i="5" s="1"/>
  <c r="F4385" i="5"/>
  <c r="J4385" i="5" s="1"/>
  <c r="G4385" i="5"/>
  <c r="H4385" i="5"/>
  <c r="A4386" i="5"/>
  <c r="B4386" i="5"/>
  <c r="D4386" i="5"/>
  <c r="E4386" i="5" s="1"/>
  <c r="F4386" i="5"/>
  <c r="J4386" i="5" s="1"/>
  <c r="G4386" i="5"/>
  <c r="H4386" i="5"/>
  <c r="A4387" i="5"/>
  <c r="B4387" i="5"/>
  <c r="D4387" i="5"/>
  <c r="E4387" i="5" s="1"/>
  <c r="F4387" i="5"/>
  <c r="J4387" i="5" s="1"/>
  <c r="G4387" i="5"/>
  <c r="H4387" i="5"/>
  <c r="A4388" i="5"/>
  <c r="B4388" i="5"/>
  <c r="D4388" i="5"/>
  <c r="E4388" i="5" s="1"/>
  <c r="F4388" i="5"/>
  <c r="J4388" i="5" s="1"/>
  <c r="G4388" i="5"/>
  <c r="H4388" i="5"/>
  <c r="A4389" i="5"/>
  <c r="B4389" i="5"/>
  <c r="D4389" i="5"/>
  <c r="E4389" i="5" s="1"/>
  <c r="F4389" i="5"/>
  <c r="J4389" i="5" s="1"/>
  <c r="G4389" i="5"/>
  <c r="H4389" i="5"/>
  <c r="A4390" i="5"/>
  <c r="B4390" i="5"/>
  <c r="D4390" i="5"/>
  <c r="E4390" i="5" s="1"/>
  <c r="F4390" i="5"/>
  <c r="J4390" i="5" s="1"/>
  <c r="G4390" i="5"/>
  <c r="H4390" i="5"/>
  <c r="A4391" i="5"/>
  <c r="B4391" i="5"/>
  <c r="D4391" i="5"/>
  <c r="E4391" i="5" s="1"/>
  <c r="F4391" i="5"/>
  <c r="J4391" i="5" s="1"/>
  <c r="G4391" i="5"/>
  <c r="H4391" i="5"/>
  <c r="A4392" i="5"/>
  <c r="B4392" i="5"/>
  <c r="D4392" i="5"/>
  <c r="E4392" i="5" s="1"/>
  <c r="F4392" i="5"/>
  <c r="J4392" i="5" s="1"/>
  <c r="G4392" i="5"/>
  <c r="H4392" i="5"/>
  <c r="A4393" i="5"/>
  <c r="B4393" i="5"/>
  <c r="D4393" i="5"/>
  <c r="E4393" i="5" s="1"/>
  <c r="F4393" i="5"/>
  <c r="J4393" i="5" s="1"/>
  <c r="G4393" i="5"/>
  <c r="H4393" i="5"/>
  <c r="A4394" i="5"/>
  <c r="B4394" i="5"/>
  <c r="D4394" i="5"/>
  <c r="E4394" i="5" s="1"/>
  <c r="F4394" i="5"/>
  <c r="J4394" i="5" s="1"/>
  <c r="G4394" i="5"/>
  <c r="H4394" i="5"/>
  <c r="A4395" i="5"/>
  <c r="B4395" i="5"/>
  <c r="D4395" i="5"/>
  <c r="E4395" i="5" s="1"/>
  <c r="F4395" i="5"/>
  <c r="J4395" i="5" s="1"/>
  <c r="G4395" i="5"/>
  <c r="H4395" i="5"/>
  <c r="A4396" i="5"/>
  <c r="B4396" i="5"/>
  <c r="D4396" i="5"/>
  <c r="E4396" i="5" s="1"/>
  <c r="F4396" i="5"/>
  <c r="J4396" i="5" s="1"/>
  <c r="G4396" i="5"/>
  <c r="H4396" i="5"/>
  <c r="A4397" i="5"/>
  <c r="B4397" i="5"/>
  <c r="D4397" i="5"/>
  <c r="E4397" i="5" s="1"/>
  <c r="F4397" i="5"/>
  <c r="J4397" i="5" s="1"/>
  <c r="G4397" i="5"/>
  <c r="H4397" i="5"/>
  <c r="A4398" i="5"/>
  <c r="B4398" i="5"/>
  <c r="D4398" i="5"/>
  <c r="E4398" i="5" s="1"/>
  <c r="F4398" i="5"/>
  <c r="J4398" i="5" s="1"/>
  <c r="G4398" i="5"/>
  <c r="H4398" i="5"/>
  <c r="A4399" i="5"/>
  <c r="B4399" i="5"/>
  <c r="D4399" i="5"/>
  <c r="E4399" i="5" s="1"/>
  <c r="F4399" i="5"/>
  <c r="J4399" i="5" s="1"/>
  <c r="G4399" i="5"/>
  <c r="H4399" i="5"/>
  <c r="A4400" i="5"/>
  <c r="B4400" i="5"/>
  <c r="D4400" i="5"/>
  <c r="E4400" i="5" s="1"/>
  <c r="F4400" i="5"/>
  <c r="J4400" i="5" s="1"/>
  <c r="G4400" i="5"/>
  <c r="H4400" i="5"/>
  <c r="A4401" i="5"/>
  <c r="B4401" i="5"/>
  <c r="D4401" i="5"/>
  <c r="E4401" i="5" s="1"/>
  <c r="F4401" i="5"/>
  <c r="J4401" i="5" s="1"/>
  <c r="G4401" i="5"/>
  <c r="H4401" i="5"/>
  <c r="A4402" i="5"/>
  <c r="B4402" i="5"/>
  <c r="D4402" i="5"/>
  <c r="E4402" i="5" s="1"/>
  <c r="F4402" i="5"/>
  <c r="J4402" i="5" s="1"/>
  <c r="G4402" i="5"/>
  <c r="H4402" i="5"/>
  <c r="A4403" i="5"/>
  <c r="B4403" i="5"/>
  <c r="D4403" i="5"/>
  <c r="E4403" i="5" s="1"/>
  <c r="F4403" i="5"/>
  <c r="J4403" i="5" s="1"/>
  <c r="G4403" i="5"/>
  <c r="H4403" i="5"/>
  <c r="A4404" i="5"/>
  <c r="B4404" i="5"/>
  <c r="D4404" i="5"/>
  <c r="E4404" i="5" s="1"/>
  <c r="F4404" i="5"/>
  <c r="J4404" i="5" s="1"/>
  <c r="G4404" i="5"/>
  <c r="H4404" i="5"/>
  <c r="A4405" i="5"/>
  <c r="B4405" i="5"/>
  <c r="D4405" i="5"/>
  <c r="E4405" i="5" s="1"/>
  <c r="F4405" i="5"/>
  <c r="J4405" i="5" s="1"/>
  <c r="G4405" i="5"/>
  <c r="H4405" i="5"/>
  <c r="A4406" i="5"/>
  <c r="B4406" i="5"/>
  <c r="D4406" i="5"/>
  <c r="E4406" i="5" s="1"/>
  <c r="F4406" i="5"/>
  <c r="J4406" i="5" s="1"/>
  <c r="G4406" i="5"/>
  <c r="H4406" i="5"/>
  <c r="A4407" i="5"/>
  <c r="B4407" i="5"/>
  <c r="D4407" i="5"/>
  <c r="E4407" i="5" s="1"/>
  <c r="F4407" i="5"/>
  <c r="J4407" i="5" s="1"/>
  <c r="G4407" i="5"/>
  <c r="H4407" i="5"/>
  <c r="A4408" i="5"/>
  <c r="B4408" i="5"/>
  <c r="D4408" i="5"/>
  <c r="E4408" i="5" s="1"/>
  <c r="F4408" i="5"/>
  <c r="J4408" i="5" s="1"/>
  <c r="G4408" i="5"/>
  <c r="H4408" i="5"/>
  <c r="A4409" i="5"/>
  <c r="B4409" i="5"/>
  <c r="D4409" i="5"/>
  <c r="E4409" i="5" s="1"/>
  <c r="F4409" i="5"/>
  <c r="J4409" i="5" s="1"/>
  <c r="G4409" i="5"/>
  <c r="H4409" i="5"/>
  <c r="A4410" i="5"/>
  <c r="B4410" i="5"/>
  <c r="D4410" i="5"/>
  <c r="E4410" i="5" s="1"/>
  <c r="F4410" i="5"/>
  <c r="J4410" i="5" s="1"/>
  <c r="G4410" i="5"/>
  <c r="H4410" i="5"/>
  <c r="A4411" i="5"/>
  <c r="B4411" i="5"/>
  <c r="D4411" i="5"/>
  <c r="E4411" i="5" s="1"/>
  <c r="F4411" i="5"/>
  <c r="J4411" i="5" s="1"/>
  <c r="G4411" i="5"/>
  <c r="H4411" i="5"/>
  <c r="A4412" i="5"/>
  <c r="B4412" i="5"/>
  <c r="D4412" i="5"/>
  <c r="E4412" i="5" s="1"/>
  <c r="F4412" i="5"/>
  <c r="J4412" i="5" s="1"/>
  <c r="G4412" i="5"/>
  <c r="H4412" i="5"/>
  <c r="A4413" i="5"/>
  <c r="B4413" i="5"/>
  <c r="D4413" i="5"/>
  <c r="E4413" i="5" s="1"/>
  <c r="F4413" i="5"/>
  <c r="J4413" i="5" s="1"/>
  <c r="G4413" i="5"/>
  <c r="H4413" i="5"/>
  <c r="A4414" i="5"/>
  <c r="B4414" i="5"/>
  <c r="D4414" i="5"/>
  <c r="E4414" i="5" s="1"/>
  <c r="F4414" i="5"/>
  <c r="J4414" i="5" s="1"/>
  <c r="G4414" i="5"/>
  <c r="H4414" i="5"/>
  <c r="A4415" i="5"/>
  <c r="B4415" i="5"/>
  <c r="D4415" i="5"/>
  <c r="E4415" i="5" s="1"/>
  <c r="F4415" i="5"/>
  <c r="J4415" i="5" s="1"/>
  <c r="G4415" i="5"/>
  <c r="H4415" i="5"/>
  <c r="A4416" i="5"/>
  <c r="B4416" i="5"/>
  <c r="D4416" i="5"/>
  <c r="E4416" i="5" s="1"/>
  <c r="F4416" i="5"/>
  <c r="J4416" i="5" s="1"/>
  <c r="G4416" i="5"/>
  <c r="H4416" i="5"/>
  <c r="A4417" i="5"/>
  <c r="B4417" i="5"/>
  <c r="D4417" i="5"/>
  <c r="E4417" i="5" s="1"/>
  <c r="F4417" i="5"/>
  <c r="J4417" i="5" s="1"/>
  <c r="G4417" i="5"/>
  <c r="H4417" i="5"/>
  <c r="A4418" i="5"/>
  <c r="B4418" i="5"/>
  <c r="D4418" i="5"/>
  <c r="E4418" i="5" s="1"/>
  <c r="F4418" i="5"/>
  <c r="J4418" i="5" s="1"/>
  <c r="G4418" i="5"/>
  <c r="H4418" i="5"/>
  <c r="A4419" i="5"/>
  <c r="B4419" i="5"/>
  <c r="D4419" i="5"/>
  <c r="E4419" i="5" s="1"/>
  <c r="F4419" i="5"/>
  <c r="J4419" i="5" s="1"/>
  <c r="G4419" i="5"/>
  <c r="H4419" i="5"/>
  <c r="A4420" i="5"/>
  <c r="B4420" i="5"/>
  <c r="D4420" i="5"/>
  <c r="E4420" i="5" s="1"/>
  <c r="F4420" i="5"/>
  <c r="J4420" i="5" s="1"/>
  <c r="G4420" i="5"/>
  <c r="H4420" i="5"/>
  <c r="A4421" i="5"/>
  <c r="B4421" i="5"/>
  <c r="D4421" i="5"/>
  <c r="E4421" i="5" s="1"/>
  <c r="F4421" i="5"/>
  <c r="J4421" i="5" s="1"/>
  <c r="G4421" i="5"/>
  <c r="H4421" i="5"/>
  <c r="A4422" i="5"/>
  <c r="B4422" i="5"/>
  <c r="D4422" i="5"/>
  <c r="E4422" i="5" s="1"/>
  <c r="F4422" i="5"/>
  <c r="J4422" i="5" s="1"/>
  <c r="G4422" i="5"/>
  <c r="H4422" i="5"/>
  <c r="A4423" i="5"/>
  <c r="B4423" i="5"/>
  <c r="D4423" i="5"/>
  <c r="E4423" i="5" s="1"/>
  <c r="F4423" i="5"/>
  <c r="J4423" i="5" s="1"/>
  <c r="G4423" i="5"/>
  <c r="H4423" i="5"/>
  <c r="A4424" i="5"/>
  <c r="B4424" i="5"/>
  <c r="D4424" i="5"/>
  <c r="E4424" i="5" s="1"/>
  <c r="F4424" i="5"/>
  <c r="J4424" i="5" s="1"/>
  <c r="G4424" i="5"/>
  <c r="H4424" i="5"/>
  <c r="A4425" i="5"/>
  <c r="B4425" i="5"/>
  <c r="D4425" i="5"/>
  <c r="E4425" i="5" s="1"/>
  <c r="F4425" i="5"/>
  <c r="J4425" i="5" s="1"/>
  <c r="G4425" i="5"/>
  <c r="H4425" i="5"/>
  <c r="A4426" i="5"/>
  <c r="B4426" i="5"/>
  <c r="D4426" i="5"/>
  <c r="E4426" i="5" s="1"/>
  <c r="F4426" i="5"/>
  <c r="J4426" i="5" s="1"/>
  <c r="G4426" i="5"/>
  <c r="H4426" i="5"/>
  <c r="A4427" i="5"/>
  <c r="B4427" i="5"/>
  <c r="D4427" i="5"/>
  <c r="E4427" i="5" s="1"/>
  <c r="F4427" i="5"/>
  <c r="J4427" i="5" s="1"/>
  <c r="G4427" i="5"/>
  <c r="H4427" i="5"/>
  <c r="A4428" i="5"/>
  <c r="B4428" i="5"/>
  <c r="D4428" i="5"/>
  <c r="E4428" i="5" s="1"/>
  <c r="F4428" i="5"/>
  <c r="J4428" i="5" s="1"/>
  <c r="G4428" i="5"/>
  <c r="H4428" i="5"/>
  <c r="A4429" i="5"/>
  <c r="B4429" i="5"/>
  <c r="D4429" i="5"/>
  <c r="E4429" i="5" s="1"/>
  <c r="F4429" i="5"/>
  <c r="J4429" i="5" s="1"/>
  <c r="G4429" i="5"/>
  <c r="H4429" i="5"/>
  <c r="A4430" i="5"/>
  <c r="B4430" i="5"/>
  <c r="D4430" i="5"/>
  <c r="E4430" i="5" s="1"/>
  <c r="F4430" i="5"/>
  <c r="J4430" i="5" s="1"/>
  <c r="G4430" i="5"/>
  <c r="H4430" i="5"/>
  <c r="A4431" i="5"/>
  <c r="B4431" i="5"/>
  <c r="D4431" i="5"/>
  <c r="E4431" i="5" s="1"/>
  <c r="F4431" i="5"/>
  <c r="J4431" i="5" s="1"/>
  <c r="G4431" i="5"/>
  <c r="H4431" i="5"/>
  <c r="A4432" i="5"/>
  <c r="B4432" i="5"/>
  <c r="D4432" i="5"/>
  <c r="E4432" i="5" s="1"/>
  <c r="F4432" i="5"/>
  <c r="J4432" i="5" s="1"/>
  <c r="G4432" i="5"/>
  <c r="H4432" i="5"/>
  <c r="A4433" i="5"/>
  <c r="B4433" i="5"/>
  <c r="D4433" i="5"/>
  <c r="E4433" i="5" s="1"/>
  <c r="F4433" i="5"/>
  <c r="J4433" i="5" s="1"/>
  <c r="G4433" i="5"/>
  <c r="H4433" i="5"/>
  <c r="A4434" i="5"/>
  <c r="B4434" i="5"/>
  <c r="D4434" i="5"/>
  <c r="E4434" i="5" s="1"/>
  <c r="F4434" i="5"/>
  <c r="J4434" i="5" s="1"/>
  <c r="G4434" i="5"/>
  <c r="H4434" i="5"/>
  <c r="A4435" i="5"/>
  <c r="B4435" i="5"/>
  <c r="D4435" i="5"/>
  <c r="E4435" i="5" s="1"/>
  <c r="F4435" i="5"/>
  <c r="J4435" i="5" s="1"/>
  <c r="G4435" i="5"/>
  <c r="H4435" i="5"/>
  <c r="A4436" i="5"/>
  <c r="B4436" i="5"/>
  <c r="D4436" i="5"/>
  <c r="E4436" i="5" s="1"/>
  <c r="F4436" i="5"/>
  <c r="J4436" i="5" s="1"/>
  <c r="G4436" i="5"/>
  <c r="H4436" i="5"/>
  <c r="A4437" i="5"/>
  <c r="B4437" i="5"/>
  <c r="D4437" i="5"/>
  <c r="E4437" i="5" s="1"/>
  <c r="F4437" i="5"/>
  <c r="J4437" i="5" s="1"/>
  <c r="G4437" i="5"/>
  <c r="H4437" i="5"/>
  <c r="A4438" i="5"/>
  <c r="B4438" i="5"/>
  <c r="D4438" i="5"/>
  <c r="E4438" i="5" s="1"/>
  <c r="F4438" i="5"/>
  <c r="J4438" i="5" s="1"/>
  <c r="G4438" i="5"/>
  <c r="H4438" i="5"/>
  <c r="A4439" i="5"/>
  <c r="B4439" i="5"/>
  <c r="D4439" i="5"/>
  <c r="E4439" i="5" s="1"/>
  <c r="F4439" i="5"/>
  <c r="J4439" i="5" s="1"/>
  <c r="G4439" i="5"/>
  <c r="H4439" i="5"/>
  <c r="A4440" i="5"/>
  <c r="B4440" i="5"/>
  <c r="D4440" i="5"/>
  <c r="E4440" i="5" s="1"/>
  <c r="F4440" i="5"/>
  <c r="J4440" i="5" s="1"/>
  <c r="G4440" i="5"/>
  <c r="H4440" i="5"/>
  <c r="A4441" i="5"/>
  <c r="B4441" i="5"/>
  <c r="D4441" i="5"/>
  <c r="E4441" i="5" s="1"/>
  <c r="F4441" i="5"/>
  <c r="J4441" i="5" s="1"/>
  <c r="G4441" i="5"/>
  <c r="H4441" i="5"/>
  <c r="A4442" i="5"/>
  <c r="B4442" i="5"/>
  <c r="D4442" i="5"/>
  <c r="E4442" i="5" s="1"/>
  <c r="F4442" i="5"/>
  <c r="J4442" i="5" s="1"/>
  <c r="G4442" i="5"/>
  <c r="H4442" i="5"/>
  <c r="A4443" i="5"/>
  <c r="B4443" i="5"/>
  <c r="D4443" i="5"/>
  <c r="E4443" i="5" s="1"/>
  <c r="F4443" i="5"/>
  <c r="J4443" i="5" s="1"/>
  <c r="G4443" i="5"/>
  <c r="H4443" i="5"/>
  <c r="A4444" i="5"/>
  <c r="B4444" i="5"/>
  <c r="D4444" i="5"/>
  <c r="E4444" i="5" s="1"/>
  <c r="F4444" i="5"/>
  <c r="J4444" i="5" s="1"/>
  <c r="G4444" i="5"/>
  <c r="H4444" i="5"/>
  <c r="A4445" i="5"/>
  <c r="B4445" i="5"/>
  <c r="D4445" i="5"/>
  <c r="E4445" i="5" s="1"/>
  <c r="F4445" i="5"/>
  <c r="J4445" i="5" s="1"/>
  <c r="G4445" i="5"/>
  <c r="H4445" i="5"/>
  <c r="A4446" i="5"/>
  <c r="B4446" i="5"/>
  <c r="D4446" i="5"/>
  <c r="E4446" i="5" s="1"/>
  <c r="F4446" i="5"/>
  <c r="J4446" i="5" s="1"/>
  <c r="G4446" i="5"/>
  <c r="H4446" i="5"/>
  <c r="A4447" i="5"/>
  <c r="B4447" i="5"/>
  <c r="D4447" i="5"/>
  <c r="E4447" i="5" s="1"/>
  <c r="F4447" i="5"/>
  <c r="J4447" i="5" s="1"/>
  <c r="G4447" i="5"/>
  <c r="H4447" i="5"/>
  <c r="A4448" i="5"/>
  <c r="B4448" i="5"/>
  <c r="D4448" i="5"/>
  <c r="E4448" i="5" s="1"/>
  <c r="F4448" i="5"/>
  <c r="J4448" i="5" s="1"/>
  <c r="G4448" i="5"/>
  <c r="H4448" i="5"/>
  <c r="A4449" i="5"/>
  <c r="B4449" i="5"/>
  <c r="D4449" i="5"/>
  <c r="E4449" i="5" s="1"/>
  <c r="F4449" i="5"/>
  <c r="J4449" i="5" s="1"/>
  <c r="G4449" i="5"/>
  <c r="H4449" i="5"/>
  <c r="A4450" i="5"/>
  <c r="B4450" i="5"/>
  <c r="D4450" i="5"/>
  <c r="E4450" i="5" s="1"/>
  <c r="F4450" i="5"/>
  <c r="J4450" i="5" s="1"/>
  <c r="G4450" i="5"/>
  <c r="H4450" i="5"/>
  <c r="A4451" i="5"/>
  <c r="B4451" i="5"/>
  <c r="D4451" i="5"/>
  <c r="E4451" i="5" s="1"/>
  <c r="F4451" i="5"/>
  <c r="J4451" i="5" s="1"/>
  <c r="G4451" i="5"/>
  <c r="H4451" i="5"/>
  <c r="A4452" i="5"/>
  <c r="B4452" i="5"/>
  <c r="D4452" i="5"/>
  <c r="E4452" i="5" s="1"/>
  <c r="F4452" i="5"/>
  <c r="J4452" i="5" s="1"/>
  <c r="G4452" i="5"/>
  <c r="H4452" i="5"/>
  <c r="A4453" i="5"/>
  <c r="B4453" i="5"/>
  <c r="D4453" i="5"/>
  <c r="E4453" i="5" s="1"/>
  <c r="F4453" i="5"/>
  <c r="J4453" i="5" s="1"/>
  <c r="G4453" i="5"/>
  <c r="H4453" i="5"/>
  <c r="A4454" i="5"/>
  <c r="B4454" i="5"/>
  <c r="D4454" i="5"/>
  <c r="E4454" i="5" s="1"/>
  <c r="F4454" i="5"/>
  <c r="J4454" i="5" s="1"/>
  <c r="G4454" i="5"/>
  <c r="H4454" i="5"/>
  <c r="A4455" i="5"/>
  <c r="B4455" i="5"/>
  <c r="D4455" i="5"/>
  <c r="E4455" i="5" s="1"/>
  <c r="F4455" i="5"/>
  <c r="J4455" i="5" s="1"/>
  <c r="G4455" i="5"/>
  <c r="H4455" i="5"/>
  <c r="A4456" i="5"/>
  <c r="B4456" i="5"/>
  <c r="D4456" i="5"/>
  <c r="E4456" i="5" s="1"/>
  <c r="F4456" i="5"/>
  <c r="J4456" i="5" s="1"/>
  <c r="G4456" i="5"/>
  <c r="H4456" i="5"/>
  <c r="A4457" i="5"/>
  <c r="B4457" i="5"/>
  <c r="D4457" i="5"/>
  <c r="E4457" i="5" s="1"/>
  <c r="F4457" i="5"/>
  <c r="J4457" i="5" s="1"/>
  <c r="G4457" i="5"/>
  <c r="H4457" i="5"/>
  <c r="A4458" i="5"/>
  <c r="B4458" i="5"/>
  <c r="D4458" i="5"/>
  <c r="E4458" i="5" s="1"/>
  <c r="F4458" i="5"/>
  <c r="J4458" i="5" s="1"/>
  <c r="G4458" i="5"/>
  <c r="H4458" i="5"/>
  <c r="A4459" i="5"/>
  <c r="B4459" i="5"/>
  <c r="D4459" i="5"/>
  <c r="E4459" i="5" s="1"/>
  <c r="F4459" i="5"/>
  <c r="J4459" i="5" s="1"/>
  <c r="G4459" i="5"/>
  <c r="H4459" i="5"/>
  <c r="A4460" i="5"/>
  <c r="B4460" i="5"/>
  <c r="D4460" i="5"/>
  <c r="E4460" i="5" s="1"/>
  <c r="F4460" i="5"/>
  <c r="J4460" i="5" s="1"/>
  <c r="G4460" i="5"/>
  <c r="H4460" i="5"/>
  <c r="A4461" i="5"/>
  <c r="B4461" i="5"/>
  <c r="D4461" i="5"/>
  <c r="E4461" i="5" s="1"/>
  <c r="F4461" i="5"/>
  <c r="J4461" i="5" s="1"/>
  <c r="G4461" i="5"/>
  <c r="H4461" i="5"/>
  <c r="A4462" i="5"/>
  <c r="B4462" i="5"/>
  <c r="D4462" i="5"/>
  <c r="E4462" i="5" s="1"/>
  <c r="F4462" i="5"/>
  <c r="J4462" i="5" s="1"/>
  <c r="G4462" i="5"/>
  <c r="H4462" i="5"/>
  <c r="A4463" i="5"/>
  <c r="B4463" i="5"/>
  <c r="D4463" i="5"/>
  <c r="E4463" i="5" s="1"/>
  <c r="F4463" i="5"/>
  <c r="J4463" i="5" s="1"/>
  <c r="G4463" i="5"/>
  <c r="H4463" i="5"/>
  <c r="A4464" i="5"/>
  <c r="B4464" i="5"/>
  <c r="D4464" i="5"/>
  <c r="E4464" i="5" s="1"/>
  <c r="F4464" i="5"/>
  <c r="J4464" i="5" s="1"/>
  <c r="G4464" i="5"/>
  <c r="H4464" i="5"/>
  <c r="A4465" i="5"/>
  <c r="B4465" i="5"/>
  <c r="D4465" i="5"/>
  <c r="E4465" i="5" s="1"/>
  <c r="F4465" i="5"/>
  <c r="J4465" i="5" s="1"/>
  <c r="G4465" i="5"/>
  <c r="H4465" i="5"/>
  <c r="A4466" i="5"/>
  <c r="B4466" i="5"/>
  <c r="D4466" i="5"/>
  <c r="E4466" i="5" s="1"/>
  <c r="F4466" i="5"/>
  <c r="J4466" i="5" s="1"/>
  <c r="G4466" i="5"/>
  <c r="H4466" i="5"/>
  <c r="A4467" i="5"/>
  <c r="B4467" i="5"/>
  <c r="D4467" i="5"/>
  <c r="E4467" i="5" s="1"/>
  <c r="F4467" i="5"/>
  <c r="J4467" i="5" s="1"/>
  <c r="G4467" i="5"/>
  <c r="H4467" i="5"/>
  <c r="A4468" i="5"/>
  <c r="B4468" i="5"/>
  <c r="D4468" i="5"/>
  <c r="E4468" i="5" s="1"/>
  <c r="F4468" i="5"/>
  <c r="J4468" i="5" s="1"/>
  <c r="G4468" i="5"/>
  <c r="H4468" i="5"/>
  <c r="A4469" i="5"/>
  <c r="B4469" i="5"/>
  <c r="D4469" i="5"/>
  <c r="E4469" i="5" s="1"/>
  <c r="F4469" i="5"/>
  <c r="J4469" i="5" s="1"/>
  <c r="G4469" i="5"/>
  <c r="H4469" i="5"/>
  <c r="A4470" i="5"/>
  <c r="B4470" i="5"/>
  <c r="D4470" i="5"/>
  <c r="E4470" i="5" s="1"/>
  <c r="F4470" i="5"/>
  <c r="J4470" i="5" s="1"/>
  <c r="G4470" i="5"/>
  <c r="H4470" i="5"/>
  <c r="A4471" i="5"/>
  <c r="B4471" i="5"/>
  <c r="D4471" i="5"/>
  <c r="E4471" i="5" s="1"/>
  <c r="F4471" i="5"/>
  <c r="J4471" i="5" s="1"/>
  <c r="G4471" i="5"/>
  <c r="H4471" i="5"/>
  <c r="A4472" i="5"/>
  <c r="B4472" i="5"/>
  <c r="D4472" i="5"/>
  <c r="E4472" i="5" s="1"/>
  <c r="F4472" i="5"/>
  <c r="J4472" i="5" s="1"/>
  <c r="G4472" i="5"/>
  <c r="H4472" i="5"/>
  <c r="A4473" i="5"/>
  <c r="B4473" i="5"/>
  <c r="D4473" i="5"/>
  <c r="E4473" i="5" s="1"/>
  <c r="F4473" i="5"/>
  <c r="J4473" i="5" s="1"/>
  <c r="G4473" i="5"/>
  <c r="H4473" i="5"/>
  <c r="A4474" i="5"/>
  <c r="B4474" i="5"/>
  <c r="D4474" i="5"/>
  <c r="E4474" i="5" s="1"/>
  <c r="F4474" i="5"/>
  <c r="J4474" i="5" s="1"/>
  <c r="G4474" i="5"/>
  <c r="H4474" i="5"/>
  <c r="A4475" i="5"/>
  <c r="B4475" i="5"/>
  <c r="D4475" i="5"/>
  <c r="E4475" i="5" s="1"/>
  <c r="F4475" i="5"/>
  <c r="J4475" i="5" s="1"/>
  <c r="G4475" i="5"/>
  <c r="H4475" i="5"/>
  <c r="A4476" i="5"/>
  <c r="B4476" i="5"/>
  <c r="D4476" i="5"/>
  <c r="E4476" i="5" s="1"/>
  <c r="F4476" i="5"/>
  <c r="J4476" i="5" s="1"/>
  <c r="G4476" i="5"/>
  <c r="H4476" i="5"/>
  <c r="A4477" i="5"/>
  <c r="B4477" i="5"/>
  <c r="D4477" i="5"/>
  <c r="E4477" i="5" s="1"/>
  <c r="F4477" i="5"/>
  <c r="J4477" i="5" s="1"/>
  <c r="G4477" i="5"/>
  <c r="H4477" i="5"/>
  <c r="A4478" i="5"/>
  <c r="B4478" i="5"/>
  <c r="D4478" i="5"/>
  <c r="E4478" i="5" s="1"/>
  <c r="F4478" i="5"/>
  <c r="J4478" i="5" s="1"/>
  <c r="G4478" i="5"/>
  <c r="H4478" i="5"/>
  <c r="A4479" i="5"/>
  <c r="B4479" i="5"/>
  <c r="D4479" i="5"/>
  <c r="E4479" i="5" s="1"/>
  <c r="F4479" i="5"/>
  <c r="J4479" i="5" s="1"/>
  <c r="G4479" i="5"/>
  <c r="H4479" i="5"/>
  <c r="A4480" i="5"/>
  <c r="B4480" i="5"/>
  <c r="D4480" i="5"/>
  <c r="E4480" i="5" s="1"/>
  <c r="F4480" i="5"/>
  <c r="J4480" i="5" s="1"/>
  <c r="G4480" i="5"/>
  <c r="H4480" i="5"/>
  <c r="A4481" i="5"/>
  <c r="B4481" i="5"/>
  <c r="D4481" i="5"/>
  <c r="E4481" i="5" s="1"/>
  <c r="F4481" i="5"/>
  <c r="J4481" i="5" s="1"/>
  <c r="G4481" i="5"/>
  <c r="H4481" i="5"/>
  <c r="A4482" i="5"/>
  <c r="B4482" i="5"/>
  <c r="D4482" i="5"/>
  <c r="E4482" i="5" s="1"/>
  <c r="F4482" i="5"/>
  <c r="J4482" i="5" s="1"/>
  <c r="G4482" i="5"/>
  <c r="H4482" i="5"/>
  <c r="A4483" i="5"/>
  <c r="B4483" i="5"/>
  <c r="D4483" i="5"/>
  <c r="E4483" i="5" s="1"/>
  <c r="F4483" i="5"/>
  <c r="J4483" i="5" s="1"/>
  <c r="G4483" i="5"/>
  <c r="H4483" i="5"/>
  <c r="A4484" i="5"/>
  <c r="B4484" i="5"/>
  <c r="D4484" i="5"/>
  <c r="E4484" i="5" s="1"/>
  <c r="F4484" i="5"/>
  <c r="J4484" i="5" s="1"/>
  <c r="G4484" i="5"/>
  <c r="H4484" i="5"/>
  <c r="A4485" i="5"/>
  <c r="B4485" i="5"/>
  <c r="D4485" i="5"/>
  <c r="E4485" i="5" s="1"/>
  <c r="F4485" i="5"/>
  <c r="J4485" i="5" s="1"/>
  <c r="G4485" i="5"/>
  <c r="H4485" i="5"/>
  <c r="A4486" i="5"/>
  <c r="B4486" i="5"/>
  <c r="D4486" i="5"/>
  <c r="E4486" i="5" s="1"/>
  <c r="F4486" i="5"/>
  <c r="J4486" i="5" s="1"/>
  <c r="G4486" i="5"/>
  <c r="H4486" i="5"/>
  <c r="A4487" i="5"/>
  <c r="B4487" i="5"/>
  <c r="D4487" i="5"/>
  <c r="E4487" i="5" s="1"/>
  <c r="F4487" i="5"/>
  <c r="J4487" i="5" s="1"/>
  <c r="G4487" i="5"/>
  <c r="H4487" i="5"/>
  <c r="A4488" i="5"/>
  <c r="B4488" i="5"/>
  <c r="D4488" i="5"/>
  <c r="E4488" i="5" s="1"/>
  <c r="F4488" i="5"/>
  <c r="J4488" i="5" s="1"/>
  <c r="G4488" i="5"/>
  <c r="H4488" i="5"/>
  <c r="A4489" i="5"/>
  <c r="B4489" i="5"/>
  <c r="D4489" i="5"/>
  <c r="E4489" i="5" s="1"/>
  <c r="F4489" i="5"/>
  <c r="J4489" i="5" s="1"/>
  <c r="G4489" i="5"/>
  <c r="H4489" i="5"/>
  <c r="A4490" i="5"/>
  <c r="B4490" i="5"/>
  <c r="D4490" i="5"/>
  <c r="E4490" i="5" s="1"/>
  <c r="F4490" i="5"/>
  <c r="J4490" i="5" s="1"/>
  <c r="G4490" i="5"/>
  <c r="H4490" i="5"/>
  <c r="A4491" i="5"/>
  <c r="B4491" i="5"/>
  <c r="D4491" i="5"/>
  <c r="E4491" i="5" s="1"/>
  <c r="F4491" i="5"/>
  <c r="J4491" i="5" s="1"/>
  <c r="G4491" i="5"/>
  <c r="H4491" i="5"/>
  <c r="A4492" i="5"/>
  <c r="B4492" i="5"/>
  <c r="D4492" i="5"/>
  <c r="E4492" i="5" s="1"/>
  <c r="F4492" i="5"/>
  <c r="J4492" i="5" s="1"/>
  <c r="G4492" i="5"/>
  <c r="H4492" i="5"/>
  <c r="A4493" i="5"/>
  <c r="B4493" i="5"/>
  <c r="D4493" i="5"/>
  <c r="E4493" i="5" s="1"/>
  <c r="F4493" i="5"/>
  <c r="J4493" i="5" s="1"/>
  <c r="G4493" i="5"/>
  <c r="H4493" i="5"/>
  <c r="A4494" i="5"/>
  <c r="B4494" i="5"/>
  <c r="D4494" i="5"/>
  <c r="E4494" i="5" s="1"/>
  <c r="F4494" i="5"/>
  <c r="J4494" i="5" s="1"/>
  <c r="G4494" i="5"/>
  <c r="H4494" i="5"/>
  <c r="A4495" i="5"/>
  <c r="B4495" i="5"/>
  <c r="D4495" i="5"/>
  <c r="E4495" i="5" s="1"/>
  <c r="F4495" i="5"/>
  <c r="J4495" i="5" s="1"/>
  <c r="G4495" i="5"/>
  <c r="H4495" i="5"/>
  <c r="A4496" i="5"/>
  <c r="B4496" i="5"/>
  <c r="D4496" i="5"/>
  <c r="E4496" i="5" s="1"/>
  <c r="F4496" i="5"/>
  <c r="J4496" i="5" s="1"/>
  <c r="G4496" i="5"/>
  <c r="H4496" i="5"/>
  <c r="A4497" i="5"/>
  <c r="B4497" i="5"/>
  <c r="D4497" i="5"/>
  <c r="E4497" i="5" s="1"/>
  <c r="F4497" i="5"/>
  <c r="J4497" i="5" s="1"/>
  <c r="G4497" i="5"/>
  <c r="H4497" i="5"/>
  <c r="A4498" i="5"/>
  <c r="B4498" i="5"/>
  <c r="D4498" i="5"/>
  <c r="E4498" i="5" s="1"/>
  <c r="F4498" i="5"/>
  <c r="J4498" i="5" s="1"/>
  <c r="G4498" i="5"/>
  <c r="H4498" i="5"/>
  <c r="A4499" i="5"/>
  <c r="B4499" i="5"/>
  <c r="D4499" i="5"/>
  <c r="E4499" i="5" s="1"/>
  <c r="F4499" i="5"/>
  <c r="J4499" i="5" s="1"/>
  <c r="G4499" i="5"/>
  <c r="H4499" i="5"/>
  <c r="A4500" i="5"/>
  <c r="B4500" i="5"/>
  <c r="D4500" i="5"/>
  <c r="E4500" i="5" s="1"/>
  <c r="F4500" i="5"/>
  <c r="J4500" i="5" s="1"/>
  <c r="G4500" i="5"/>
  <c r="H4500" i="5"/>
  <c r="A4501" i="5"/>
  <c r="B4501" i="5"/>
  <c r="D4501" i="5"/>
  <c r="E4501" i="5" s="1"/>
  <c r="F4501" i="5"/>
  <c r="J4501" i="5" s="1"/>
  <c r="G4501" i="5"/>
  <c r="H4501" i="5"/>
  <c r="A4502" i="5"/>
  <c r="B4502" i="5"/>
  <c r="D4502" i="5"/>
  <c r="E4502" i="5" s="1"/>
  <c r="F4502" i="5"/>
  <c r="J4502" i="5" s="1"/>
  <c r="G4502" i="5"/>
  <c r="H4502" i="5"/>
  <c r="A4503" i="5"/>
  <c r="B4503" i="5"/>
  <c r="D4503" i="5"/>
  <c r="E4503" i="5" s="1"/>
  <c r="F4503" i="5"/>
  <c r="J4503" i="5" s="1"/>
  <c r="G4503" i="5"/>
  <c r="H4503" i="5"/>
  <c r="A4504" i="5"/>
  <c r="B4504" i="5"/>
  <c r="D4504" i="5"/>
  <c r="E4504" i="5" s="1"/>
  <c r="F4504" i="5"/>
  <c r="J4504" i="5" s="1"/>
  <c r="G4504" i="5"/>
  <c r="H4504" i="5"/>
  <c r="A4505" i="5"/>
  <c r="B4505" i="5"/>
  <c r="D4505" i="5"/>
  <c r="E4505" i="5" s="1"/>
  <c r="F4505" i="5"/>
  <c r="J4505" i="5" s="1"/>
  <c r="G4505" i="5"/>
  <c r="H4505" i="5"/>
  <c r="A4506" i="5"/>
  <c r="B4506" i="5"/>
  <c r="D4506" i="5"/>
  <c r="E4506" i="5" s="1"/>
  <c r="F4506" i="5"/>
  <c r="J4506" i="5" s="1"/>
  <c r="G4506" i="5"/>
  <c r="H4506" i="5"/>
  <c r="A4507" i="5"/>
  <c r="B4507" i="5"/>
  <c r="D4507" i="5"/>
  <c r="E4507" i="5" s="1"/>
  <c r="F4507" i="5"/>
  <c r="J4507" i="5" s="1"/>
  <c r="G4507" i="5"/>
  <c r="H4507" i="5"/>
  <c r="A4508" i="5"/>
  <c r="B4508" i="5"/>
  <c r="D4508" i="5"/>
  <c r="E4508" i="5" s="1"/>
  <c r="F4508" i="5"/>
  <c r="J4508" i="5" s="1"/>
  <c r="G4508" i="5"/>
  <c r="H4508" i="5"/>
  <c r="A4509" i="5"/>
  <c r="B4509" i="5"/>
  <c r="D4509" i="5"/>
  <c r="E4509" i="5" s="1"/>
  <c r="F4509" i="5"/>
  <c r="J4509" i="5" s="1"/>
  <c r="G4509" i="5"/>
  <c r="H4509" i="5"/>
  <c r="A4510" i="5"/>
  <c r="B4510" i="5"/>
  <c r="D4510" i="5"/>
  <c r="E4510" i="5" s="1"/>
  <c r="F4510" i="5"/>
  <c r="J4510" i="5" s="1"/>
  <c r="G4510" i="5"/>
  <c r="H4510" i="5"/>
  <c r="A4511" i="5"/>
  <c r="B4511" i="5"/>
  <c r="D4511" i="5"/>
  <c r="E4511" i="5" s="1"/>
  <c r="F4511" i="5"/>
  <c r="J4511" i="5" s="1"/>
  <c r="G4511" i="5"/>
  <c r="H4511" i="5"/>
  <c r="A4512" i="5"/>
  <c r="B4512" i="5"/>
  <c r="D4512" i="5"/>
  <c r="E4512" i="5" s="1"/>
  <c r="F4512" i="5"/>
  <c r="J4512" i="5" s="1"/>
  <c r="G4512" i="5"/>
  <c r="H4512" i="5"/>
  <c r="A4513" i="5"/>
  <c r="B4513" i="5"/>
  <c r="D4513" i="5"/>
  <c r="E4513" i="5" s="1"/>
  <c r="F4513" i="5"/>
  <c r="J4513" i="5" s="1"/>
  <c r="G4513" i="5"/>
  <c r="H4513" i="5"/>
  <c r="A4514" i="5"/>
  <c r="B4514" i="5"/>
  <c r="D4514" i="5"/>
  <c r="E4514" i="5" s="1"/>
  <c r="F4514" i="5"/>
  <c r="J4514" i="5" s="1"/>
  <c r="G4514" i="5"/>
  <c r="H4514" i="5"/>
  <c r="A4515" i="5"/>
  <c r="B4515" i="5"/>
  <c r="D4515" i="5"/>
  <c r="E4515" i="5" s="1"/>
  <c r="F4515" i="5"/>
  <c r="J4515" i="5" s="1"/>
  <c r="G4515" i="5"/>
  <c r="H4515" i="5"/>
  <c r="A4516" i="5"/>
  <c r="B4516" i="5"/>
  <c r="D4516" i="5"/>
  <c r="E4516" i="5" s="1"/>
  <c r="F4516" i="5"/>
  <c r="J4516" i="5" s="1"/>
  <c r="G4516" i="5"/>
  <c r="H4516" i="5"/>
  <c r="A4517" i="5"/>
  <c r="B4517" i="5"/>
  <c r="D4517" i="5"/>
  <c r="E4517" i="5" s="1"/>
  <c r="F4517" i="5"/>
  <c r="J4517" i="5" s="1"/>
  <c r="G4517" i="5"/>
  <c r="H4517" i="5"/>
  <c r="A4518" i="5"/>
  <c r="B4518" i="5"/>
  <c r="D4518" i="5"/>
  <c r="E4518" i="5" s="1"/>
  <c r="F4518" i="5"/>
  <c r="J4518" i="5" s="1"/>
  <c r="G4518" i="5"/>
  <c r="H4518" i="5"/>
  <c r="A4519" i="5"/>
  <c r="B4519" i="5"/>
  <c r="D4519" i="5"/>
  <c r="E4519" i="5" s="1"/>
  <c r="F4519" i="5"/>
  <c r="J4519" i="5" s="1"/>
  <c r="G4519" i="5"/>
  <c r="H4519" i="5"/>
  <c r="A4520" i="5"/>
  <c r="B4520" i="5"/>
  <c r="D4520" i="5"/>
  <c r="E4520" i="5" s="1"/>
  <c r="F4520" i="5"/>
  <c r="J4520" i="5" s="1"/>
  <c r="G4520" i="5"/>
  <c r="H4520" i="5"/>
  <c r="A4521" i="5"/>
  <c r="B4521" i="5"/>
  <c r="D4521" i="5"/>
  <c r="E4521" i="5" s="1"/>
  <c r="F4521" i="5"/>
  <c r="J4521" i="5" s="1"/>
  <c r="G4521" i="5"/>
  <c r="H4521" i="5"/>
  <c r="A4522" i="5"/>
  <c r="B4522" i="5"/>
  <c r="D4522" i="5"/>
  <c r="E4522" i="5" s="1"/>
  <c r="F4522" i="5"/>
  <c r="J4522" i="5" s="1"/>
  <c r="G4522" i="5"/>
  <c r="H4522" i="5"/>
  <c r="A4523" i="5"/>
  <c r="B4523" i="5"/>
  <c r="D4523" i="5"/>
  <c r="E4523" i="5" s="1"/>
  <c r="F4523" i="5"/>
  <c r="J4523" i="5" s="1"/>
  <c r="G4523" i="5"/>
  <c r="H4523" i="5"/>
  <c r="A4524" i="5"/>
  <c r="B4524" i="5"/>
  <c r="D4524" i="5"/>
  <c r="E4524" i="5" s="1"/>
  <c r="F4524" i="5"/>
  <c r="J4524" i="5" s="1"/>
  <c r="G4524" i="5"/>
  <c r="H4524" i="5"/>
  <c r="A4525" i="5"/>
  <c r="B4525" i="5"/>
  <c r="D4525" i="5"/>
  <c r="E4525" i="5" s="1"/>
  <c r="F4525" i="5"/>
  <c r="J4525" i="5" s="1"/>
  <c r="G4525" i="5"/>
  <c r="H4525" i="5"/>
  <c r="A4526" i="5"/>
  <c r="B4526" i="5"/>
  <c r="D4526" i="5"/>
  <c r="E4526" i="5" s="1"/>
  <c r="F4526" i="5"/>
  <c r="J4526" i="5" s="1"/>
  <c r="G4526" i="5"/>
  <c r="H4526" i="5"/>
  <c r="A4527" i="5"/>
  <c r="B4527" i="5"/>
  <c r="D4527" i="5"/>
  <c r="E4527" i="5" s="1"/>
  <c r="F4527" i="5"/>
  <c r="J4527" i="5" s="1"/>
  <c r="G4527" i="5"/>
  <c r="H4527" i="5"/>
  <c r="A4528" i="5"/>
  <c r="B4528" i="5"/>
  <c r="D4528" i="5"/>
  <c r="E4528" i="5" s="1"/>
  <c r="F4528" i="5"/>
  <c r="J4528" i="5" s="1"/>
  <c r="G4528" i="5"/>
  <c r="H4528" i="5"/>
  <c r="A4529" i="5"/>
  <c r="B4529" i="5"/>
  <c r="D4529" i="5"/>
  <c r="E4529" i="5" s="1"/>
  <c r="F4529" i="5"/>
  <c r="J4529" i="5" s="1"/>
  <c r="G4529" i="5"/>
  <c r="H4529" i="5"/>
  <c r="A4530" i="5"/>
  <c r="B4530" i="5"/>
  <c r="D4530" i="5"/>
  <c r="E4530" i="5" s="1"/>
  <c r="F4530" i="5"/>
  <c r="J4530" i="5" s="1"/>
  <c r="G4530" i="5"/>
  <c r="H4530" i="5"/>
  <c r="A4531" i="5"/>
  <c r="B4531" i="5"/>
  <c r="D4531" i="5"/>
  <c r="E4531" i="5" s="1"/>
  <c r="F4531" i="5"/>
  <c r="J4531" i="5" s="1"/>
  <c r="G4531" i="5"/>
  <c r="H4531" i="5"/>
  <c r="A4532" i="5"/>
  <c r="B4532" i="5"/>
  <c r="D4532" i="5"/>
  <c r="E4532" i="5" s="1"/>
  <c r="F4532" i="5"/>
  <c r="J4532" i="5" s="1"/>
  <c r="G4532" i="5"/>
  <c r="H4532" i="5"/>
  <c r="A4533" i="5"/>
  <c r="B4533" i="5"/>
  <c r="D4533" i="5"/>
  <c r="E4533" i="5" s="1"/>
  <c r="F4533" i="5"/>
  <c r="J4533" i="5" s="1"/>
  <c r="G4533" i="5"/>
  <c r="H4533" i="5"/>
  <c r="A4534" i="5"/>
  <c r="B4534" i="5"/>
  <c r="D4534" i="5"/>
  <c r="E4534" i="5" s="1"/>
  <c r="F4534" i="5"/>
  <c r="J4534" i="5" s="1"/>
  <c r="G4534" i="5"/>
  <c r="H4534" i="5"/>
  <c r="A4535" i="5"/>
  <c r="B4535" i="5"/>
  <c r="D4535" i="5"/>
  <c r="E4535" i="5" s="1"/>
  <c r="F4535" i="5"/>
  <c r="J4535" i="5" s="1"/>
  <c r="G4535" i="5"/>
  <c r="H4535" i="5"/>
  <c r="A4536" i="5"/>
  <c r="B4536" i="5"/>
  <c r="D4536" i="5"/>
  <c r="E4536" i="5" s="1"/>
  <c r="F4536" i="5"/>
  <c r="J4536" i="5" s="1"/>
  <c r="G4536" i="5"/>
  <c r="H4536" i="5"/>
  <c r="A4537" i="5"/>
  <c r="B4537" i="5"/>
  <c r="D4537" i="5"/>
  <c r="E4537" i="5" s="1"/>
  <c r="F4537" i="5"/>
  <c r="J4537" i="5" s="1"/>
  <c r="G4537" i="5"/>
  <c r="H4537" i="5"/>
  <c r="A4538" i="5"/>
  <c r="B4538" i="5"/>
  <c r="D4538" i="5"/>
  <c r="E4538" i="5" s="1"/>
  <c r="F4538" i="5"/>
  <c r="J4538" i="5" s="1"/>
  <c r="G4538" i="5"/>
  <c r="H4538" i="5"/>
  <c r="A4539" i="5"/>
  <c r="B4539" i="5"/>
  <c r="D4539" i="5"/>
  <c r="E4539" i="5" s="1"/>
  <c r="F4539" i="5"/>
  <c r="J4539" i="5" s="1"/>
  <c r="G4539" i="5"/>
  <c r="H4539" i="5"/>
  <c r="A4540" i="5"/>
  <c r="B4540" i="5"/>
  <c r="D4540" i="5"/>
  <c r="E4540" i="5" s="1"/>
  <c r="F4540" i="5"/>
  <c r="J4540" i="5" s="1"/>
  <c r="G4540" i="5"/>
  <c r="H4540" i="5"/>
  <c r="A4541" i="5"/>
  <c r="B4541" i="5"/>
  <c r="D4541" i="5"/>
  <c r="E4541" i="5" s="1"/>
  <c r="F4541" i="5"/>
  <c r="J4541" i="5" s="1"/>
  <c r="G4541" i="5"/>
  <c r="H4541" i="5"/>
  <c r="A4542" i="5"/>
  <c r="B4542" i="5"/>
  <c r="D4542" i="5"/>
  <c r="E4542" i="5" s="1"/>
  <c r="F4542" i="5"/>
  <c r="J4542" i="5" s="1"/>
  <c r="G4542" i="5"/>
  <c r="H4542" i="5"/>
  <c r="A4543" i="5"/>
  <c r="B4543" i="5"/>
  <c r="D4543" i="5"/>
  <c r="E4543" i="5" s="1"/>
  <c r="F4543" i="5"/>
  <c r="J4543" i="5" s="1"/>
  <c r="G4543" i="5"/>
  <c r="H4543" i="5"/>
  <c r="A4544" i="5"/>
  <c r="B4544" i="5"/>
  <c r="D4544" i="5"/>
  <c r="E4544" i="5" s="1"/>
  <c r="F4544" i="5"/>
  <c r="J4544" i="5" s="1"/>
  <c r="G4544" i="5"/>
  <c r="H4544" i="5"/>
  <c r="A4545" i="5"/>
  <c r="B4545" i="5"/>
  <c r="D4545" i="5"/>
  <c r="E4545" i="5" s="1"/>
  <c r="F4545" i="5"/>
  <c r="J4545" i="5" s="1"/>
  <c r="G4545" i="5"/>
  <c r="H4545" i="5"/>
  <c r="A4546" i="5"/>
  <c r="B4546" i="5"/>
  <c r="D4546" i="5"/>
  <c r="E4546" i="5" s="1"/>
  <c r="F4546" i="5"/>
  <c r="J4546" i="5" s="1"/>
  <c r="G4546" i="5"/>
  <c r="H4546" i="5"/>
  <c r="A4547" i="5"/>
  <c r="B4547" i="5"/>
  <c r="D4547" i="5"/>
  <c r="E4547" i="5" s="1"/>
  <c r="F4547" i="5"/>
  <c r="J4547" i="5" s="1"/>
  <c r="G4547" i="5"/>
  <c r="H4547" i="5"/>
  <c r="A4548" i="5"/>
  <c r="B4548" i="5"/>
  <c r="D4548" i="5"/>
  <c r="E4548" i="5" s="1"/>
  <c r="F4548" i="5"/>
  <c r="J4548" i="5" s="1"/>
  <c r="G4548" i="5"/>
  <c r="H4548" i="5"/>
  <c r="A4549" i="5"/>
  <c r="B4549" i="5"/>
  <c r="D4549" i="5"/>
  <c r="E4549" i="5" s="1"/>
  <c r="F4549" i="5"/>
  <c r="J4549" i="5" s="1"/>
  <c r="G4549" i="5"/>
  <c r="H4549" i="5"/>
  <c r="A4550" i="5"/>
  <c r="B4550" i="5"/>
  <c r="D4550" i="5"/>
  <c r="E4550" i="5" s="1"/>
  <c r="F4550" i="5"/>
  <c r="J4550" i="5" s="1"/>
  <c r="G4550" i="5"/>
  <c r="H4550" i="5"/>
  <c r="A4551" i="5"/>
  <c r="B4551" i="5"/>
  <c r="D4551" i="5"/>
  <c r="E4551" i="5" s="1"/>
  <c r="F4551" i="5"/>
  <c r="J4551" i="5" s="1"/>
  <c r="G4551" i="5"/>
  <c r="H4551" i="5"/>
  <c r="A4552" i="5"/>
  <c r="B4552" i="5"/>
  <c r="D4552" i="5"/>
  <c r="E4552" i="5" s="1"/>
  <c r="F4552" i="5"/>
  <c r="J4552" i="5" s="1"/>
  <c r="G4552" i="5"/>
  <c r="H4552" i="5"/>
  <c r="A4553" i="5"/>
  <c r="B4553" i="5"/>
  <c r="D4553" i="5"/>
  <c r="E4553" i="5" s="1"/>
  <c r="F4553" i="5"/>
  <c r="J4553" i="5" s="1"/>
  <c r="G4553" i="5"/>
  <c r="H4553" i="5"/>
  <c r="A4554" i="5"/>
  <c r="B4554" i="5"/>
  <c r="D4554" i="5"/>
  <c r="E4554" i="5" s="1"/>
  <c r="F4554" i="5"/>
  <c r="J4554" i="5" s="1"/>
  <c r="G4554" i="5"/>
  <c r="H4554" i="5"/>
  <c r="A4555" i="5"/>
  <c r="B4555" i="5"/>
  <c r="D4555" i="5"/>
  <c r="E4555" i="5" s="1"/>
  <c r="F4555" i="5"/>
  <c r="J4555" i="5" s="1"/>
  <c r="G4555" i="5"/>
  <c r="H4555" i="5"/>
  <c r="A4556" i="5"/>
  <c r="B4556" i="5"/>
  <c r="D4556" i="5"/>
  <c r="E4556" i="5" s="1"/>
  <c r="F4556" i="5"/>
  <c r="J4556" i="5" s="1"/>
  <c r="G4556" i="5"/>
  <c r="H4556" i="5"/>
  <c r="A4557" i="5"/>
  <c r="B4557" i="5"/>
  <c r="D4557" i="5"/>
  <c r="E4557" i="5" s="1"/>
  <c r="F4557" i="5"/>
  <c r="J4557" i="5" s="1"/>
  <c r="G4557" i="5"/>
  <c r="H4557" i="5"/>
  <c r="A4558" i="5"/>
  <c r="B4558" i="5"/>
  <c r="D4558" i="5"/>
  <c r="E4558" i="5" s="1"/>
  <c r="F4558" i="5"/>
  <c r="J4558" i="5" s="1"/>
  <c r="G4558" i="5"/>
  <c r="H4558" i="5"/>
  <c r="A4559" i="5"/>
  <c r="B4559" i="5"/>
  <c r="D4559" i="5"/>
  <c r="E4559" i="5" s="1"/>
  <c r="F4559" i="5"/>
  <c r="J4559" i="5" s="1"/>
  <c r="G4559" i="5"/>
  <c r="H4559" i="5"/>
  <c r="A4560" i="5"/>
  <c r="B4560" i="5"/>
  <c r="D4560" i="5"/>
  <c r="E4560" i="5" s="1"/>
  <c r="F4560" i="5"/>
  <c r="J4560" i="5" s="1"/>
  <c r="G4560" i="5"/>
  <c r="H4560" i="5"/>
  <c r="A4561" i="5"/>
  <c r="B4561" i="5"/>
  <c r="D4561" i="5"/>
  <c r="E4561" i="5" s="1"/>
  <c r="F4561" i="5"/>
  <c r="J4561" i="5" s="1"/>
  <c r="G4561" i="5"/>
  <c r="H4561" i="5"/>
  <c r="A4562" i="5"/>
  <c r="B4562" i="5"/>
  <c r="D4562" i="5"/>
  <c r="E4562" i="5" s="1"/>
  <c r="F4562" i="5"/>
  <c r="J4562" i="5" s="1"/>
  <c r="G4562" i="5"/>
  <c r="H4562" i="5"/>
  <c r="A4563" i="5"/>
  <c r="B4563" i="5"/>
  <c r="D4563" i="5"/>
  <c r="E4563" i="5" s="1"/>
  <c r="F4563" i="5"/>
  <c r="J4563" i="5" s="1"/>
  <c r="G4563" i="5"/>
  <c r="H4563" i="5"/>
  <c r="A4564" i="5"/>
  <c r="B4564" i="5"/>
  <c r="D4564" i="5"/>
  <c r="E4564" i="5" s="1"/>
  <c r="F4564" i="5"/>
  <c r="J4564" i="5" s="1"/>
  <c r="G4564" i="5"/>
  <c r="H4564" i="5"/>
  <c r="A4565" i="5"/>
  <c r="B4565" i="5"/>
  <c r="D4565" i="5"/>
  <c r="E4565" i="5" s="1"/>
  <c r="F4565" i="5"/>
  <c r="J4565" i="5" s="1"/>
  <c r="G4565" i="5"/>
  <c r="H4565" i="5"/>
  <c r="A4566" i="5"/>
  <c r="B4566" i="5"/>
  <c r="D4566" i="5"/>
  <c r="E4566" i="5" s="1"/>
  <c r="F4566" i="5"/>
  <c r="J4566" i="5" s="1"/>
  <c r="G4566" i="5"/>
  <c r="H4566" i="5"/>
  <c r="A4567" i="5"/>
  <c r="B4567" i="5"/>
  <c r="D4567" i="5"/>
  <c r="E4567" i="5" s="1"/>
  <c r="F4567" i="5"/>
  <c r="J4567" i="5" s="1"/>
  <c r="G4567" i="5"/>
  <c r="H4567" i="5"/>
  <c r="A4568" i="5"/>
  <c r="B4568" i="5"/>
  <c r="D4568" i="5"/>
  <c r="E4568" i="5" s="1"/>
  <c r="F4568" i="5"/>
  <c r="J4568" i="5" s="1"/>
  <c r="G4568" i="5"/>
  <c r="H4568" i="5"/>
  <c r="A4569" i="5"/>
  <c r="B4569" i="5"/>
  <c r="D4569" i="5"/>
  <c r="E4569" i="5" s="1"/>
  <c r="F4569" i="5"/>
  <c r="J4569" i="5" s="1"/>
  <c r="G4569" i="5"/>
  <c r="H4569" i="5"/>
  <c r="A4570" i="5"/>
  <c r="B4570" i="5"/>
  <c r="D4570" i="5"/>
  <c r="E4570" i="5" s="1"/>
  <c r="F4570" i="5"/>
  <c r="J4570" i="5" s="1"/>
  <c r="G4570" i="5"/>
  <c r="H4570" i="5"/>
  <c r="A4571" i="5"/>
  <c r="B4571" i="5"/>
  <c r="D4571" i="5"/>
  <c r="E4571" i="5" s="1"/>
  <c r="F4571" i="5"/>
  <c r="J4571" i="5" s="1"/>
  <c r="G4571" i="5"/>
  <c r="H4571" i="5"/>
  <c r="A4572" i="5"/>
  <c r="B4572" i="5"/>
  <c r="D4572" i="5"/>
  <c r="E4572" i="5" s="1"/>
  <c r="F4572" i="5"/>
  <c r="J4572" i="5" s="1"/>
  <c r="G4572" i="5"/>
  <c r="H4572" i="5"/>
  <c r="A4573" i="5"/>
  <c r="B4573" i="5"/>
  <c r="D4573" i="5"/>
  <c r="E4573" i="5" s="1"/>
  <c r="F4573" i="5"/>
  <c r="J4573" i="5" s="1"/>
  <c r="G4573" i="5"/>
  <c r="H4573" i="5"/>
  <c r="A4574" i="5"/>
  <c r="B4574" i="5"/>
  <c r="D4574" i="5"/>
  <c r="E4574" i="5" s="1"/>
  <c r="F4574" i="5"/>
  <c r="J4574" i="5" s="1"/>
  <c r="G4574" i="5"/>
  <c r="H4574" i="5"/>
  <c r="A4575" i="5"/>
  <c r="B4575" i="5"/>
  <c r="D4575" i="5"/>
  <c r="E4575" i="5" s="1"/>
  <c r="F4575" i="5"/>
  <c r="J4575" i="5" s="1"/>
  <c r="G4575" i="5"/>
  <c r="H4575" i="5"/>
  <c r="A4576" i="5"/>
  <c r="B4576" i="5"/>
  <c r="D4576" i="5"/>
  <c r="E4576" i="5" s="1"/>
  <c r="F4576" i="5"/>
  <c r="J4576" i="5" s="1"/>
  <c r="G4576" i="5"/>
  <c r="H4576" i="5"/>
  <c r="A4577" i="5"/>
  <c r="B4577" i="5"/>
  <c r="D4577" i="5"/>
  <c r="E4577" i="5" s="1"/>
  <c r="F4577" i="5"/>
  <c r="J4577" i="5" s="1"/>
  <c r="G4577" i="5"/>
  <c r="H4577" i="5"/>
  <c r="A4578" i="5"/>
  <c r="B4578" i="5"/>
  <c r="D4578" i="5"/>
  <c r="E4578" i="5" s="1"/>
  <c r="F4578" i="5"/>
  <c r="J4578" i="5" s="1"/>
  <c r="G4578" i="5"/>
  <c r="H4578" i="5"/>
  <c r="A4579" i="5"/>
  <c r="B4579" i="5"/>
  <c r="D4579" i="5"/>
  <c r="E4579" i="5" s="1"/>
  <c r="F4579" i="5"/>
  <c r="J4579" i="5" s="1"/>
  <c r="G4579" i="5"/>
  <c r="H4579" i="5"/>
  <c r="A4580" i="5"/>
  <c r="B4580" i="5"/>
  <c r="D4580" i="5"/>
  <c r="E4580" i="5" s="1"/>
  <c r="F4580" i="5"/>
  <c r="J4580" i="5" s="1"/>
  <c r="G4580" i="5"/>
  <c r="H4580" i="5"/>
  <c r="A4581" i="5"/>
  <c r="B4581" i="5"/>
  <c r="D4581" i="5"/>
  <c r="E4581" i="5" s="1"/>
  <c r="F4581" i="5"/>
  <c r="J4581" i="5" s="1"/>
  <c r="G4581" i="5"/>
  <c r="H4581" i="5"/>
  <c r="A4582" i="5"/>
  <c r="B4582" i="5"/>
  <c r="D4582" i="5"/>
  <c r="E4582" i="5" s="1"/>
  <c r="F4582" i="5"/>
  <c r="J4582" i="5" s="1"/>
  <c r="G4582" i="5"/>
  <c r="H4582" i="5"/>
  <c r="A4583" i="5"/>
  <c r="B4583" i="5"/>
  <c r="D4583" i="5"/>
  <c r="E4583" i="5" s="1"/>
  <c r="F4583" i="5"/>
  <c r="J4583" i="5" s="1"/>
  <c r="G4583" i="5"/>
  <c r="H4583" i="5"/>
  <c r="A4584" i="5"/>
  <c r="B4584" i="5"/>
  <c r="D4584" i="5"/>
  <c r="E4584" i="5" s="1"/>
  <c r="F4584" i="5"/>
  <c r="J4584" i="5" s="1"/>
  <c r="G4584" i="5"/>
  <c r="H4584" i="5"/>
  <c r="A4585" i="5"/>
  <c r="B4585" i="5"/>
  <c r="D4585" i="5"/>
  <c r="E4585" i="5" s="1"/>
  <c r="F4585" i="5"/>
  <c r="J4585" i="5" s="1"/>
  <c r="G4585" i="5"/>
  <c r="H4585" i="5"/>
  <c r="A4586" i="5"/>
  <c r="B4586" i="5"/>
  <c r="D4586" i="5"/>
  <c r="E4586" i="5" s="1"/>
  <c r="F4586" i="5"/>
  <c r="J4586" i="5" s="1"/>
  <c r="G4586" i="5"/>
  <c r="H4586" i="5"/>
  <c r="A4587" i="5"/>
  <c r="B4587" i="5"/>
  <c r="D4587" i="5"/>
  <c r="E4587" i="5" s="1"/>
  <c r="F4587" i="5"/>
  <c r="J4587" i="5" s="1"/>
  <c r="G4587" i="5"/>
  <c r="H4587" i="5"/>
  <c r="A4588" i="5"/>
  <c r="B4588" i="5"/>
  <c r="D4588" i="5"/>
  <c r="E4588" i="5" s="1"/>
  <c r="F4588" i="5"/>
  <c r="J4588" i="5" s="1"/>
  <c r="G4588" i="5"/>
  <c r="H4588" i="5"/>
  <c r="A4589" i="5"/>
  <c r="B4589" i="5"/>
  <c r="D4589" i="5"/>
  <c r="E4589" i="5" s="1"/>
  <c r="F4589" i="5"/>
  <c r="J4589" i="5" s="1"/>
  <c r="G4589" i="5"/>
  <c r="H4589" i="5"/>
  <c r="A4590" i="5"/>
  <c r="B4590" i="5"/>
  <c r="D4590" i="5"/>
  <c r="E4590" i="5" s="1"/>
  <c r="F4590" i="5"/>
  <c r="J4590" i="5" s="1"/>
  <c r="G4590" i="5"/>
  <c r="H4590" i="5"/>
  <c r="A4591" i="5"/>
  <c r="B4591" i="5"/>
  <c r="D4591" i="5"/>
  <c r="E4591" i="5" s="1"/>
  <c r="F4591" i="5"/>
  <c r="J4591" i="5" s="1"/>
  <c r="G4591" i="5"/>
  <c r="H4591" i="5"/>
  <c r="A4592" i="5"/>
  <c r="B4592" i="5"/>
  <c r="D4592" i="5"/>
  <c r="E4592" i="5" s="1"/>
  <c r="F4592" i="5"/>
  <c r="J4592" i="5" s="1"/>
  <c r="G4592" i="5"/>
  <c r="H4592" i="5"/>
  <c r="A4593" i="5"/>
  <c r="B4593" i="5"/>
  <c r="D4593" i="5"/>
  <c r="E4593" i="5" s="1"/>
  <c r="F4593" i="5"/>
  <c r="J4593" i="5" s="1"/>
  <c r="G4593" i="5"/>
  <c r="H4593" i="5"/>
  <c r="A4594" i="5"/>
  <c r="B4594" i="5"/>
  <c r="D4594" i="5"/>
  <c r="E4594" i="5" s="1"/>
  <c r="F4594" i="5"/>
  <c r="J4594" i="5" s="1"/>
  <c r="G4594" i="5"/>
  <c r="H4594" i="5"/>
  <c r="A4595" i="5"/>
  <c r="B4595" i="5"/>
  <c r="D4595" i="5"/>
  <c r="E4595" i="5" s="1"/>
  <c r="F4595" i="5"/>
  <c r="J4595" i="5" s="1"/>
  <c r="G4595" i="5"/>
  <c r="H4595" i="5"/>
  <c r="A4596" i="5"/>
  <c r="B4596" i="5"/>
  <c r="D4596" i="5"/>
  <c r="E4596" i="5" s="1"/>
  <c r="F4596" i="5"/>
  <c r="J4596" i="5" s="1"/>
  <c r="G4596" i="5"/>
  <c r="H4596" i="5"/>
  <c r="A4597" i="5"/>
  <c r="B4597" i="5"/>
  <c r="D4597" i="5"/>
  <c r="E4597" i="5" s="1"/>
  <c r="F4597" i="5"/>
  <c r="J4597" i="5" s="1"/>
  <c r="G4597" i="5"/>
  <c r="H4597" i="5"/>
  <c r="A4598" i="5"/>
  <c r="B4598" i="5"/>
  <c r="D4598" i="5"/>
  <c r="E4598" i="5" s="1"/>
  <c r="F4598" i="5"/>
  <c r="J4598" i="5" s="1"/>
  <c r="G4598" i="5"/>
  <c r="H4598" i="5"/>
  <c r="A4599" i="5"/>
  <c r="B4599" i="5"/>
  <c r="D4599" i="5"/>
  <c r="E4599" i="5" s="1"/>
  <c r="F4599" i="5"/>
  <c r="J4599" i="5" s="1"/>
  <c r="G4599" i="5"/>
  <c r="H4599" i="5"/>
  <c r="A4600" i="5"/>
  <c r="B4600" i="5"/>
  <c r="D4600" i="5"/>
  <c r="E4600" i="5" s="1"/>
  <c r="F4600" i="5"/>
  <c r="J4600" i="5" s="1"/>
  <c r="G4600" i="5"/>
  <c r="H4600" i="5"/>
  <c r="A4601" i="5"/>
  <c r="B4601" i="5"/>
  <c r="D4601" i="5"/>
  <c r="E4601" i="5" s="1"/>
  <c r="F4601" i="5"/>
  <c r="J4601" i="5" s="1"/>
  <c r="G4601" i="5"/>
  <c r="H4601" i="5"/>
  <c r="A4602" i="5"/>
  <c r="B4602" i="5"/>
  <c r="D4602" i="5"/>
  <c r="E4602" i="5" s="1"/>
  <c r="F4602" i="5"/>
  <c r="J4602" i="5" s="1"/>
  <c r="G4602" i="5"/>
  <c r="H4602" i="5"/>
  <c r="A4603" i="5"/>
  <c r="B4603" i="5"/>
  <c r="D4603" i="5"/>
  <c r="E4603" i="5" s="1"/>
  <c r="F4603" i="5"/>
  <c r="J4603" i="5" s="1"/>
  <c r="G4603" i="5"/>
  <c r="H4603" i="5"/>
  <c r="A4604" i="5"/>
  <c r="B4604" i="5"/>
  <c r="D4604" i="5"/>
  <c r="E4604" i="5" s="1"/>
  <c r="F4604" i="5"/>
  <c r="J4604" i="5" s="1"/>
  <c r="G4604" i="5"/>
  <c r="H4604" i="5"/>
  <c r="A4605" i="5"/>
  <c r="B4605" i="5"/>
  <c r="D4605" i="5"/>
  <c r="E4605" i="5" s="1"/>
  <c r="F4605" i="5"/>
  <c r="J4605" i="5" s="1"/>
  <c r="G4605" i="5"/>
  <c r="H4605" i="5"/>
  <c r="A4606" i="5"/>
  <c r="B4606" i="5"/>
  <c r="D4606" i="5"/>
  <c r="E4606" i="5" s="1"/>
  <c r="F4606" i="5"/>
  <c r="J4606" i="5" s="1"/>
  <c r="G4606" i="5"/>
  <c r="H4606" i="5"/>
  <c r="A4607" i="5"/>
  <c r="B4607" i="5"/>
  <c r="D4607" i="5"/>
  <c r="E4607" i="5" s="1"/>
  <c r="F4607" i="5"/>
  <c r="J4607" i="5" s="1"/>
  <c r="G4607" i="5"/>
  <c r="H4607" i="5"/>
  <c r="A4608" i="5"/>
  <c r="B4608" i="5"/>
  <c r="D4608" i="5"/>
  <c r="E4608" i="5" s="1"/>
  <c r="F4608" i="5"/>
  <c r="J4608" i="5" s="1"/>
  <c r="G4608" i="5"/>
  <c r="H4608" i="5"/>
  <c r="A4609" i="5"/>
  <c r="B4609" i="5"/>
  <c r="D4609" i="5"/>
  <c r="E4609" i="5" s="1"/>
  <c r="F4609" i="5"/>
  <c r="J4609" i="5" s="1"/>
  <c r="G4609" i="5"/>
  <c r="H4609" i="5"/>
  <c r="A4610" i="5"/>
  <c r="B4610" i="5"/>
  <c r="D4610" i="5"/>
  <c r="E4610" i="5" s="1"/>
  <c r="F4610" i="5"/>
  <c r="J4610" i="5" s="1"/>
  <c r="G4610" i="5"/>
  <c r="H4610" i="5"/>
  <c r="A4611" i="5"/>
  <c r="B4611" i="5"/>
  <c r="D4611" i="5"/>
  <c r="E4611" i="5" s="1"/>
  <c r="F4611" i="5"/>
  <c r="J4611" i="5" s="1"/>
  <c r="G4611" i="5"/>
  <c r="H4611" i="5"/>
  <c r="A4612" i="5"/>
  <c r="B4612" i="5"/>
  <c r="D4612" i="5"/>
  <c r="E4612" i="5" s="1"/>
  <c r="F4612" i="5"/>
  <c r="J4612" i="5" s="1"/>
  <c r="G4612" i="5"/>
  <c r="H4612" i="5"/>
  <c r="A4613" i="5"/>
  <c r="B4613" i="5"/>
  <c r="D4613" i="5"/>
  <c r="E4613" i="5" s="1"/>
  <c r="F4613" i="5"/>
  <c r="J4613" i="5" s="1"/>
  <c r="G4613" i="5"/>
  <c r="H4613" i="5"/>
  <c r="A4614" i="5"/>
  <c r="B4614" i="5"/>
  <c r="D4614" i="5"/>
  <c r="E4614" i="5" s="1"/>
  <c r="F4614" i="5"/>
  <c r="J4614" i="5" s="1"/>
  <c r="G4614" i="5"/>
  <c r="H4614" i="5"/>
  <c r="A4615" i="5"/>
  <c r="B4615" i="5"/>
  <c r="D4615" i="5"/>
  <c r="E4615" i="5" s="1"/>
  <c r="F4615" i="5"/>
  <c r="J4615" i="5" s="1"/>
  <c r="G4615" i="5"/>
  <c r="H4615" i="5"/>
  <c r="A4616" i="5"/>
  <c r="B4616" i="5"/>
  <c r="D4616" i="5"/>
  <c r="E4616" i="5" s="1"/>
  <c r="F4616" i="5"/>
  <c r="J4616" i="5" s="1"/>
  <c r="G4616" i="5"/>
  <c r="H4616" i="5"/>
  <c r="A4617" i="5"/>
  <c r="B4617" i="5"/>
  <c r="D4617" i="5"/>
  <c r="E4617" i="5" s="1"/>
  <c r="F4617" i="5"/>
  <c r="J4617" i="5" s="1"/>
  <c r="G4617" i="5"/>
  <c r="H4617" i="5"/>
  <c r="A4618" i="5"/>
  <c r="B4618" i="5"/>
  <c r="D4618" i="5"/>
  <c r="E4618" i="5" s="1"/>
  <c r="F4618" i="5"/>
  <c r="J4618" i="5" s="1"/>
  <c r="G4618" i="5"/>
  <c r="H4618" i="5"/>
  <c r="A4619" i="5"/>
  <c r="B4619" i="5"/>
  <c r="D4619" i="5"/>
  <c r="E4619" i="5" s="1"/>
  <c r="F4619" i="5"/>
  <c r="J4619" i="5" s="1"/>
  <c r="G4619" i="5"/>
  <c r="H4619" i="5"/>
  <c r="A4620" i="5"/>
  <c r="B4620" i="5"/>
  <c r="D4620" i="5"/>
  <c r="E4620" i="5" s="1"/>
  <c r="F4620" i="5"/>
  <c r="J4620" i="5" s="1"/>
  <c r="G4620" i="5"/>
  <c r="H4620" i="5"/>
  <c r="A4621" i="5"/>
  <c r="B4621" i="5"/>
  <c r="D4621" i="5"/>
  <c r="E4621" i="5" s="1"/>
  <c r="F4621" i="5"/>
  <c r="J4621" i="5" s="1"/>
  <c r="G4621" i="5"/>
  <c r="H4621" i="5"/>
  <c r="A4622" i="5"/>
  <c r="B4622" i="5"/>
  <c r="D4622" i="5"/>
  <c r="E4622" i="5" s="1"/>
  <c r="F4622" i="5"/>
  <c r="J4622" i="5" s="1"/>
  <c r="G4622" i="5"/>
  <c r="H4622" i="5"/>
  <c r="A4623" i="5"/>
  <c r="B4623" i="5"/>
  <c r="D4623" i="5"/>
  <c r="E4623" i="5" s="1"/>
  <c r="F4623" i="5"/>
  <c r="J4623" i="5" s="1"/>
  <c r="G4623" i="5"/>
  <c r="H4623" i="5"/>
  <c r="A4624" i="5"/>
  <c r="B4624" i="5"/>
  <c r="D4624" i="5"/>
  <c r="E4624" i="5" s="1"/>
  <c r="F4624" i="5"/>
  <c r="J4624" i="5" s="1"/>
  <c r="G4624" i="5"/>
  <c r="H4624" i="5"/>
  <c r="A4625" i="5"/>
  <c r="B4625" i="5"/>
  <c r="D4625" i="5"/>
  <c r="E4625" i="5" s="1"/>
  <c r="F4625" i="5"/>
  <c r="J4625" i="5" s="1"/>
  <c r="G4625" i="5"/>
  <c r="H4625" i="5"/>
  <c r="A4626" i="5"/>
  <c r="B4626" i="5"/>
  <c r="D4626" i="5"/>
  <c r="E4626" i="5" s="1"/>
  <c r="F4626" i="5"/>
  <c r="J4626" i="5" s="1"/>
  <c r="G4626" i="5"/>
  <c r="H4626" i="5"/>
  <c r="A4627" i="5"/>
  <c r="B4627" i="5"/>
  <c r="D4627" i="5"/>
  <c r="E4627" i="5" s="1"/>
  <c r="F4627" i="5"/>
  <c r="J4627" i="5" s="1"/>
  <c r="G4627" i="5"/>
  <c r="H4627" i="5"/>
  <c r="A4628" i="5"/>
  <c r="B4628" i="5"/>
  <c r="D4628" i="5"/>
  <c r="E4628" i="5" s="1"/>
  <c r="F4628" i="5"/>
  <c r="J4628" i="5" s="1"/>
  <c r="G4628" i="5"/>
  <c r="H4628" i="5"/>
  <c r="A4629" i="5"/>
  <c r="B4629" i="5"/>
  <c r="D4629" i="5"/>
  <c r="E4629" i="5" s="1"/>
  <c r="F4629" i="5"/>
  <c r="J4629" i="5" s="1"/>
  <c r="G4629" i="5"/>
  <c r="H4629" i="5"/>
  <c r="A4630" i="5"/>
  <c r="B4630" i="5"/>
  <c r="D4630" i="5"/>
  <c r="E4630" i="5" s="1"/>
  <c r="F4630" i="5"/>
  <c r="J4630" i="5" s="1"/>
  <c r="G4630" i="5"/>
  <c r="H4630" i="5"/>
  <c r="A4631" i="5"/>
  <c r="B4631" i="5"/>
  <c r="D4631" i="5"/>
  <c r="E4631" i="5" s="1"/>
  <c r="F4631" i="5"/>
  <c r="J4631" i="5" s="1"/>
  <c r="G4631" i="5"/>
  <c r="H4631" i="5"/>
  <c r="A4632" i="5"/>
  <c r="B4632" i="5"/>
  <c r="D4632" i="5"/>
  <c r="E4632" i="5" s="1"/>
  <c r="F4632" i="5"/>
  <c r="J4632" i="5" s="1"/>
  <c r="G4632" i="5"/>
  <c r="H4632" i="5"/>
  <c r="A4633" i="5"/>
  <c r="B4633" i="5"/>
  <c r="D4633" i="5"/>
  <c r="E4633" i="5" s="1"/>
  <c r="F4633" i="5"/>
  <c r="J4633" i="5" s="1"/>
  <c r="G4633" i="5"/>
  <c r="H4633" i="5"/>
  <c r="A4634" i="5"/>
  <c r="B4634" i="5"/>
  <c r="D4634" i="5"/>
  <c r="E4634" i="5" s="1"/>
  <c r="F4634" i="5"/>
  <c r="J4634" i="5" s="1"/>
  <c r="G4634" i="5"/>
  <c r="H4634" i="5"/>
  <c r="A4635" i="5"/>
  <c r="B4635" i="5"/>
  <c r="D4635" i="5"/>
  <c r="E4635" i="5" s="1"/>
  <c r="F4635" i="5"/>
  <c r="J4635" i="5" s="1"/>
  <c r="G4635" i="5"/>
  <c r="H4635" i="5"/>
  <c r="A4636" i="5"/>
  <c r="B4636" i="5"/>
  <c r="D4636" i="5"/>
  <c r="E4636" i="5" s="1"/>
  <c r="F4636" i="5"/>
  <c r="J4636" i="5" s="1"/>
  <c r="G4636" i="5"/>
  <c r="H4636" i="5"/>
  <c r="A4637" i="5"/>
  <c r="B4637" i="5"/>
  <c r="D4637" i="5"/>
  <c r="E4637" i="5" s="1"/>
  <c r="F4637" i="5"/>
  <c r="J4637" i="5" s="1"/>
  <c r="G4637" i="5"/>
  <c r="H4637" i="5"/>
  <c r="A4638" i="5"/>
  <c r="B4638" i="5"/>
  <c r="D4638" i="5"/>
  <c r="E4638" i="5" s="1"/>
  <c r="F4638" i="5"/>
  <c r="J4638" i="5" s="1"/>
  <c r="G4638" i="5"/>
  <c r="H4638" i="5"/>
  <c r="A4639" i="5"/>
  <c r="B4639" i="5"/>
  <c r="D4639" i="5"/>
  <c r="E4639" i="5" s="1"/>
  <c r="F4639" i="5"/>
  <c r="J4639" i="5" s="1"/>
  <c r="G4639" i="5"/>
  <c r="H4639" i="5"/>
  <c r="A4640" i="5"/>
  <c r="B4640" i="5"/>
  <c r="D4640" i="5"/>
  <c r="E4640" i="5" s="1"/>
  <c r="F4640" i="5"/>
  <c r="J4640" i="5" s="1"/>
  <c r="G4640" i="5"/>
  <c r="H4640" i="5"/>
  <c r="A4641" i="5"/>
  <c r="B4641" i="5"/>
  <c r="D4641" i="5"/>
  <c r="E4641" i="5" s="1"/>
  <c r="F4641" i="5"/>
  <c r="J4641" i="5" s="1"/>
  <c r="G4641" i="5"/>
  <c r="H4641" i="5"/>
  <c r="A4642" i="5"/>
  <c r="B4642" i="5"/>
  <c r="D4642" i="5"/>
  <c r="E4642" i="5" s="1"/>
  <c r="F4642" i="5"/>
  <c r="J4642" i="5" s="1"/>
  <c r="G4642" i="5"/>
  <c r="H4642" i="5"/>
  <c r="A4643" i="5"/>
  <c r="B4643" i="5"/>
  <c r="D4643" i="5"/>
  <c r="E4643" i="5" s="1"/>
  <c r="F4643" i="5"/>
  <c r="J4643" i="5" s="1"/>
  <c r="G4643" i="5"/>
  <c r="H4643" i="5"/>
  <c r="A4644" i="5"/>
  <c r="B4644" i="5"/>
  <c r="D4644" i="5"/>
  <c r="E4644" i="5" s="1"/>
  <c r="F4644" i="5"/>
  <c r="J4644" i="5" s="1"/>
  <c r="G4644" i="5"/>
  <c r="H4644" i="5"/>
  <c r="A4645" i="5"/>
  <c r="B4645" i="5"/>
  <c r="D4645" i="5"/>
  <c r="E4645" i="5" s="1"/>
  <c r="F4645" i="5"/>
  <c r="J4645" i="5" s="1"/>
  <c r="G4645" i="5"/>
  <c r="H4645" i="5"/>
  <c r="A4646" i="5"/>
  <c r="B4646" i="5"/>
  <c r="D4646" i="5"/>
  <c r="E4646" i="5" s="1"/>
  <c r="F4646" i="5"/>
  <c r="J4646" i="5" s="1"/>
  <c r="G4646" i="5"/>
  <c r="H4646" i="5"/>
  <c r="A4647" i="5"/>
  <c r="B4647" i="5"/>
  <c r="D4647" i="5"/>
  <c r="E4647" i="5" s="1"/>
  <c r="F4647" i="5"/>
  <c r="J4647" i="5" s="1"/>
  <c r="G4647" i="5"/>
  <c r="H4647" i="5"/>
  <c r="A4648" i="5"/>
  <c r="B4648" i="5"/>
  <c r="D4648" i="5"/>
  <c r="E4648" i="5" s="1"/>
  <c r="F4648" i="5"/>
  <c r="J4648" i="5" s="1"/>
  <c r="G4648" i="5"/>
  <c r="H4648" i="5"/>
  <c r="A4649" i="5"/>
  <c r="B4649" i="5"/>
  <c r="D4649" i="5"/>
  <c r="E4649" i="5" s="1"/>
  <c r="F4649" i="5"/>
  <c r="J4649" i="5" s="1"/>
  <c r="G4649" i="5"/>
  <c r="H4649" i="5"/>
  <c r="A4650" i="5"/>
  <c r="B4650" i="5"/>
  <c r="D4650" i="5"/>
  <c r="E4650" i="5" s="1"/>
  <c r="F4650" i="5"/>
  <c r="J4650" i="5" s="1"/>
  <c r="G4650" i="5"/>
  <c r="H4650" i="5"/>
  <c r="A4651" i="5"/>
  <c r="B4651" i="5"/>
  <c r="D4651" i="5"/>
  <c r="E4651" i="5" s="1"/>
  <c r="F4651" i="5"/>
  <c r="J4651" i="5" s="1"/>
  <c r="G4651" i="5"/>
  <c r="H4651" i="5"/>
  <c r="A4652" i="5"/>
  <c r="B4652" i="5"/>
  <c r="D4652" i="5"/>
  <c r="E4652" i="5" s="1"/>
  <c r="F4652" i="5"/>
  <c r="J4652" i="5" s="1"/>
  <c r="G4652" i="5"/>
  <c r="H4652" i="5"/>
  <c r="A4653" i="5"/>
  <c r="B4653" i="5"/>
  <c r="D4653" i="5"/>
  <c r="E4653" i="5" s="1"/>
  <c r="F4653" i="5"/>
  <c r="J4653" i="5" s="1"/>
  <c r="G4653" i="5"/>
  <c r="H4653" i="5"/>
  <c r="A4654" i="5"/>
  <c r="B4654" i="5"/>
  <c r="D4654" i="5"/>
  <c r="E4654" i="5" s="1"/>
  <c r="F4654" i="5"/>
  <c r="J4654" i="5" s="1"/>
  <c r="G4654" i="5"/>
  <c r="H4654" i="5"/>
  <c r="A4655" i="5"/>
  <c r="B4655" i="5"/>
  <c r="D4655" i="5"/>
  <c r="E4655" i="5" s="1"/>
  <c r="F4655" i="5"/>
  <c r="J4655" i="5" s="1"/>
  <c r="G4655" i="5"/>
  <c r="H4655" i="5"/>
  <c r="A4656" i="5"/>
  <c r="B4656" i="5"/>
  <c r="D4656" i="5"/>
  <c r="E4656" i="5" s="1"/>
  <c r="F4656" i="5"/>
  <c r="J4656" i="5" s="1"/>
  <c r="G4656" i="5"/>
  <c r="H4656" i="5"/>
  <c r="A4657" i="5"/>
  <c r="B4657" i="5"/>
  <c r="D4657" i="5"/>
  <c r="E4657" i="5" s="1"/>
  <c r="F4657" i="5"/>
  <c r="J4657" i="5" s="1"/>
  <c r="G4657" i="5"/>
  <c r="H4657" i="5"/>
  <c r="A4658" i="5"/>
  <c r="B4658" i="5"/>
  <c r="D4658" i="5"/>
  <c r="E4658" i="5" s="1"/>
  <c r="F4658" i="5"/>
  <c r="J4658" i="5" s="1"/>
  <c r="G4658" i="5"/>
  <c r="H4658" i="5"/>
  <c r="A4659" i="5"/>
  <c r="B4659" i="5"/>
  <c r="D4659" i="5"/>
  <c r="E4659" i="5" s="1"/>
  <c r="F4659" i="5"/>
  <c r="J4659" i="5" s="1"/>
  <c r="G4659" i="5"/>
  <c r="H4659" i="5"/>
  <c r="A4660" i="5"/>
  <c r="B4660" i="5"/>
  <c r="D4660" i="5"/>
  <c r="E4660" i="5" s="1"/>
  <c r="F4660" i="5"/>
  <c r="J4660" i="5" s="1"/>
  <c r="G4660" i="5"/>
  <c r="H4660" i="5"/>
  <c r="A4661" i="5"/>
  <c r="B4661" i="5"/>
  <c r="D4661" i="5"/>
  <c r="E4661" i="5" s="1"/>
  <c r="F4661" i="5"/>
  <c r="J4661" i="5" s="1"/>
  <c r="G4661" i="5"/>
  <c r="H4661" i="5"/>
  <c r="A4662" i="5"/>
  <c r="B4662" i="5"/>
  <c r="D4662" i="5"/>
  <c r="E4662" i="5" s="1"/>
  <c r="F4662" i="5"/>
  <c r="J4662" i="5" s="1"/>
  <c r="G4662" i="5"/>
  <c r="H4662" i="5"/>
  <c r="A4663" i="5"/>
  <c r="B4663" i="5"/>
  <c r="D4663" i="5"/>
  <c r="E4663" i="5" s="1"/>
  <c r="F4663" i="5"/>
  <c r="J4663" i="5" s="1"/>
  <c r="G4663" i="5"/>
  <c r="H4663" i="5"/>
  <c r="A4664" i="5"/>
  <c r="B4664" i="5"/>
  <c r="D4664" i="5"/>
  <c r="E4664" i="5" s="1"/>
  <c r="F4664" i="5"/>
  <c r="J4664" i="5" s="1"/>
  <c r="G4664" i="5"/>
  <c r="H4664" i="5"/>
  <c r="A4665" i="5"/>
  <c r="B4665" i="5"/>
  <c r="D4665" i="5"/>
  <c r="E4665" i="5" s="1"/>
  <c r="F4665" i="5"/>
  <c r="J4665" i="5" s="1"/>
  <c r="G4665" i="5"/>
  <c r="H4665" i="5"/>
  <c r="A4666" i="5"/>
  <c r="B4666" i="5"/>
  <c r="D4666" i="5"/>
  <c r="E4666" i="5" s="1"/>
  <c r="F4666" i="5"/>
  <c r="J4666" i="5" s="1"/>
  <c r="G4666" i="5"/>
  <c r="H4666" i="5"/>
  <c r="A4667" i="5"/>
  <c r="B4667" i="5"/>
  <c r="D4667" i="5"/>
  <c r="E4667" i="5" s="1"/>
  <c r="F4667" i="5"/>
  <c r="J4667" i="5" s="1"/>
  <c r="G4667" i="5"/>
  <c r="H4667" i="5"/>
  <c r="A4668" i="5"/>
  <c r="B4668" i="5"/>
  <c r="D4668" i="5"/>
  <c r="E4668" i="5" s="1"/>
  <c r="F4668" i="5"/>
  <c r="J4668" i="5" s="1"/>
  <c r="G4668" i="5"/>
  <c r="H4668" i="5"/>
  <c r="A4669" i="5"/>
  <c r="B4669" i="5"/>
  <c r="D4669" i="5"/>
  <c r="E4669" i="5" s="1"/>
  <c r="F4669" i="5"/>
  <c r="J4669" i="5" s="1"/>
  <c r="G4669" i="5"/>
  <c r="H4669" i="5"/>
  <c r="A4670" i="5"/>
  <c r="B4670" i="5"/>
  <c r="D4670" i="5"/>
  <c r="E4670" i="5" s="1"/>
  <c r="F4670" i="5"/>
  <c r="J4670" i="5" s="1"/>
  <c r="G4670" i="5"/>
  <c r="H4670" i="5"/>
  <c r="A4671" i="5"/>
  <c r="B4671" i="5"/>
  <c r="D4671" i="5"/>
  <c r="E4671" i="5" s="1"/>
  <c r="F4671" i="5"/>
  <c r="J4671" i="5" s="1"/>
  <c r="G4671" i="5"/>
  <c r="H4671" i="5"/>
  <c r="A4672" i="5"/>
  <c r="B4672" i="5"/>
  <c r="D4672" i="5"/>
  <c r="E4672" i="5" s="1"/>
  <c r="F4672" i="5"/>
  <c r="J4672" i="5" s="1"/>
  <c r="G4672" i="5"/>
  <c r="H4672" i="5"/>
  <c r="A4673" i="5"/>
  <c r="B4673" i="5"/>
  <c r="D4673" i="5"/>
  <c r="E4673" i="5" s="1"/>
  <c r="F4673" i="5"/>
  <c r="J4673" i="5" s="1"/>
  <c r="G4673" i="5"/>
  <c r="H4673" i="5"/>
  <c r="A4674" i="5"/>
  <c r="B4674" i="5"/>
  <c r="D4674" i="5"/>
  <c r="E4674" i="5" s="1"/>
  <c r="F4674" i="5"/>
  <c r="J4674" i="5" s="1"/>
  <c r="G4674" i="5"/>
  <c r="H4674" i="5"/>
  <c r="A4675" i="5"/>
  <c r="B4675" i="5"/>
  <c r="D4675" i="5"/>
  <c r="E4675" i="5" s="1"/>
  <c r="F4675" i="5"/>
  <c r="J4675" i="5" s="1"/>
  <c r="G4675" i="5"/>
  <c r="H4675" i="5"/>
  <c r="A4676" i="5"/>
  <c r="B4676" i="5"/>
  <c r="D4676" i="5"/>
  <c r="E4676" i="5" s="1"/>
  <c r="F4676" i="5"/>
  <c r="J4676" i="5" s="1"/>
  <c r="G4676" i="5"/>
  <c r="H4676" i="5"/>
  <c r="A4677" i="5"/>
  <c r="B4677" i="5"/>
  <c r="D4677" i="5"/>
  <c r="E4677" i="5" s="1"/>
  <c r="F4677" i="5"/>
  <c r="J4677" i="5" s="1"/>
  <c r="G4677" i="5"/>
  <c r="H4677" i="5"/>
  <c r="A4678" i="5"/>
  <c r="B4678" i="5"/>
  <c r="D4678" i="5"/>
  <c r="E4678" i="5" s="1"/>
  <c r="F4678" i="5"/>
  <c r="J4678" i="5" s="1"/>
  <c r="G4678" i="5"/>
  <c r="H4678" i="5"/>
  <c r="A4679" i="5"/>
  <c r="B4679" i="5"/>
  <c r="D4679" i="5"/>
  <c r="E4679" i="5" s="1"/>
  <c r="F4679" i="5"/>
  <c r="J4679" i="5" s="1"/>
  <c r="G4679" i="5"/>
  <c r="H4679" i="5"/>
  <c r="A4680" i="5"/>
  <c r="B4680" i="5"/>
  <c r="D4680" i="5"/>
  <c r="E4680" i="5" s="1"/>
  <c r="F4680" i="5"/>
  <c r="J4680" i="5" s="1"/>
  <c r="G4680" i="5"/>
  <c r="H4680" i="5"/>
  <c r="A4681" i="5"/>
  <c r="B4681" i="5"/>
  <c r="D4681" i="5"/>
  <c r="E4681" i="5" s="1"/>
  <c r="F4681" i="5"/>
  <c r="J4681" i="5" s="1"/>
  <c r="G4681" i="5"/>
  <c r="H4681" i="5"/>
  <c r="A4682" i="5"/>
  <c r="B4682" i="5"/>
  <c r="D4682" i="5"/>
  <c r="E4682" i="5" s="1"/>
  <c r="F4682" i="5"/>
  <c r="J4682" i="5" s="1"/>
  <c r="G4682" i="5"/>
  <c r="H4682" i="5"/>
  <c r="A4683" i="5"/>
  <c r="B4683" i="5"/>
  <c r="D4683" i="5"/>
  <c r="E4683" i="5" s="1"/>
  <c r="F4683" i="5"/>
  <c r="J4683" i="5" s="1"/>
  <c r="G4683" i="5"/>
  <c r="H4683" i="5"/>
  <c r="A4684" i="5"/>
  <c r="B4684" i="5"/>
  <c r="D4684" i="5"/>
  <c r="E4684" i="5" s="1"/>
  <c r="F4684" i="5"/>
  <c r="J4684" i="5" s="1"/>
  <c r="G4684" i="5"/>
  <c r="H4684" i="5"/>
  <c r="A4685" i="5"/>
  <c r="B4685" i="5"/>
  <c r="D4685" i="5"/>
  <c r="E4685" i="5" s="1"/>
  <c r="F4685" i="5"/>
  <c r="J4685" i="5" s="1"/>
  <c r="G4685" i="5"/>
  <c r="H4685" i="5"/>
  <c r="A4686" i="5"/>
  <c r="B4686" i="5"/>
  <c r="D4686" i="5"/>
  <c r="E4686" i="5" s="1"/>
  <c r="F4686" i="5"/>
  <c r="J4686" i="5" s="1"/>
  <c r="G4686" i="5"/>
  <c r="H4686" i="5"/>
  <c r="A4687" i="5"/>
  <c r="B4687" i="5"/>
  <c r="D4687" i="5"/>
  <c r="E4687" i="5" s="1"/>
  <c r="F4687" i="5"/>
  <c r="J4687" i="5" s="1"/>
  <c r="G4687" i="5"/>
  <c r="H4687" i="5"/>
  <c r="A4688" i="5"/>
  <c r="B4688" i="5"/>
  <c r="D4688" i="5"/>
  <c r="E4688" i="5" s="1"/>
  <c r="F4688" i="5"/>
  <c r="J4688" i="5" s="1"/>
  <c r="G4688" i="5"/>
  <c r="H4688" i="5"/>
  <c r="A4689" i="5"/>
  <c r="B4689" i="5"/>
  <c r="D4689" i="5"/>
  <c r="E4689" i="5" s="1"/>
  <c r="F4689" i="5"/>
  <c r="J4689" i="5" s="1"/>
  <c r="G4689" i="5"/>
  <c r="H4689" i="5"/>
  <c r="A4690" i="5"/>
  <c r="B4690" i="5"/>
  <c r="D4690" i="5"/>
  <c r="E4690" i="5" s="1"/>
  <c r="F4690" i="5"/>
  <c r="J4690" i="5" s="1"/>
  <c r="G4690" i="5"/>
  <c r="H4690" i="5"/>
  <c r="A4691" i="5"/>
  <c r="B4691" i="5"/>
  <c r="D4691" i="5"/>
  <c r="E4691" i="5" s="1"/>
  <c r="F4691" i="5"/>
  <c r="J4691" i="5" s="1"/>
  <c r="G4691" i="5"/>
  <c r="H4691" i="5"/>
  <c r="A4692" i="5"/>
  <c r="B4692" i="5"/>
  <c r="D4692" i="5"/>
  <c r="E4692" i="5" s="1"/>
  <c r="F4692" i="5"/>
  <c r="J4692" i="5" s="1"/>
  <c r="G4692" i="5"/>
  <c r="H4692" i="5"/>
  <c r="A4693" i="5"/>
  <c r="B4693" i="5"/>
  <c r="D4693" i="5"/>
  <c r="E4693" i="5" s="1"/>
  <c r="F4693" i="5"/>
  <c r="J4693" i="5" s="1"/>
  <c r="G4693" i="5"/>
  <c r="H4693" i="5"/>
  <c r="A4694" i="5"/>
  <c r="B4694" i="5"/>
  <c r="D4694" i="5"/>
  <c r="E4694" i="5" s="1"/>
  <c r="F4694" i="5"/>
  <c r="J4694" i="5" s="1"/>
  <c r="G4694" i="5"/>
  <c r="H4694" i="5"/>
  <c r="A4695" i="5"/>
  <c r="B4695" i="5"/>
  <c r="D4695" i="5"/>
  <c r="E4695" i="5" s="1"/>
  <c r="F4695" i="5"/>
  <c r="J4695" i="5" s="1"/>
  <c r="G4695" i="5"/>
  <c r="H4695" i="5"/>
  <c r="A4696" i="5"/>
  <c r="B4696" i="5"/>
  <c r="D4696" i="5"/>
  <c r="E4696" i="5" s="1"/>
  <c r="F4696" i="5"/>
  <c r="J4696" i="5" s="1"/>
  <c r="G4696" i="5"/>
  <c r="H4696" i="5"/>
  <c r="A4697" i="5"/>
  <c r="B4697" i="5"/>
  <c r="D4697" i="5"/>
  <c r="E4697" i="5" s="1"/>
  <c r="F4697" i="5"/>
  <c r="J4697" i="5" s="1"/>
  <c r="G4697" i="5"/>
  <c r="H4697" i="5"/>
  <c r="A4698" i="5"/>
  <c r="B4698" i="5"/>
  <c r="D4698" i="5"/>
  <c r="E4698" i="5" s="1"/>
  <c r="F4698" i="5"/>
  <c r="J4698" i="5" s="1"/>
  <c r="G4698" i="5"/>
  <c r="H4698" i="5"/>
  <c r="A4699" i="5"/>
  <c r="B4699" i="5"/>
  <c r="D4699" i="5"/>
  <c r="E4699" i="5" s="1"/>
  <c r="F4699" i="5"/>
  <c r="J4699" i="5" s="1"/>
  <c r="G4699" i="5"/>
  <c r="H4699" i="5"/>
  <c r="A4700" i="5"/>
  <c r="B4700" i="5"/>
  <c r="D4700" i="5"/>
  <c r="E4700" i="5" s="1"/>
  <c r="F4700" i="5"/>
  <c r="J4700" i="5" s="1"/>
  <c r="G4700" i="5"/>
  <c r="H4700" i="5"/>
  <c r="A4701" i="5"/>
  <c r="B4701" i="5"/>
  <c r="D4701" i="5"/>
  <c r="E4701" i="5" s="1"/>
  <c r="F4701" i="5"/>
  <c r="J4701" i="5" s="1"/>
  <c r="G4701" i="5"/>
  <c r="H4701" i="5"/>
  <c r="A4702" i="5"/>
  <c r="B4702" i="5"/>
  <c r="D4702" i="5"/>
  <c r="E4702" i="5" s="1"/>
  <c r="F4702" i="5"/>
  <c r="J4702" i="5" s="1"/>
  <c r="G4702" i="5"/>
  <c r="H4702" i="5"/>
  <c r="A4703" i="5"/>
  <c r="B4703" i="5"/>
  <c r="D4703" i="5"/>
  <c r="E4703" i="5" s="1"/>
  <c r="F4703" i="5"/>
  <c r="J4703" i="5" s="1"/>
  <c r="G4703" i="5"/>
  <c r="H4703" i="5"/>
  <c r="A4704" i="5"/>
  <c r="B4704" i="5"/>
  <c r="D4704" i="5"/>
  <c r="E4704" i="5" s="1"/>
  <c r="F4704" i="5"/>
  <c r="J4704" i="5" s="1"/>
  <c r="G4704" i="5"/>
  <c r="H4704" i="5"/>
  <c r="A4705" i="5"/>
  <c r="B4705" i="5"/>
  <c r="D4705" i="5"/>
  <c r="E4705" i="5" s="1"/>
  <c r="F4705" i="5"/>
  <c r="J4705" i="5" s="1"/>
  <c r="G4705" i="5"/>
  <c r="H4705" i="5"/>
  <c r="A4706" i="5"/>
  <c r="B4706" i="5"/>
  <c r="D4706" i="5"/>
  <c r="E4706" i="5" s="1"/>
  <c r="F4706" i="5"/>
  <c r="J4706" i="5" s="1"/>
  <c r="G4706" i="5"/>
  <c r="H4706" i="5"/>
  <c r="A4707" i="5"/>
  <c r="B4707" i="5"/>
  <c r="D4707" i="5"/>
  <c r="E4707" i="5" s="1"/>
  <c r="F4707" i="5"/>
  <c r="J4707" i="5" s="1"/>
  <c r="G4707" i="5"/>
  <c r="H4707" i="5"/>
  <c r="A4708" i="5"/>
  <c r="B4708" i="5"/>
  <c r="D4708" i="5"/>
  <c r="E4708" i="5" s="1"/>
  <c r="F4708" i="5"/>
  <c r="J4708" i="5" s="1"/>
  <c r="G4708" i="5"/>
  <c r="H4708" i="5"/>
  <c r="A4709" i="5"/>
  <c r="B4709" i="5"/>
  <c r="D4709" i="5"/>
  <c r="E4709" i="5" s="1"/>
  <c r="F4709" i="5"/>
  <c r="J4709" i="5" s="1"/>
  <c r="G4709" i="5"/>
  <c r="H4709" i="5"/>
  <c r="A4710" i="5"/>
  <c r="B4710" i="5"/>
  <c r="D4710" i="5"/>
  <c r="E4710" i="5" s="1"/>
  <c r="F4710" i="5"/>
  <c r="J4710" i="5" s="1"/>
  <c r="G4710" i="5"/>
  <c r="H4710" i="5"/>
  <c r="A4711" i="5"/>
  <c r="B4711" i="5"/>
  <c r="D4711" i="5"/>
  <c r="E4711" i="5" s="1"/>
  <c r="F4711" i="5"/>
  <c r="J4711" i="5" s="1"/>
  <c r="G4711" i="5"/>
  <c r="H4711" i="5"/>
  <c r="A4712" i="5"/>
  <c r="B4712" i="5"/>
  <c r="D4712" i="5"/>
  <c r="E4712" i="5" s="1"/>
  <c r="F4712" i="5"/>
  <c r="J4712" i="5" s="1"/>
  <c r="G4712" i="5"/>
  <c r="H4712" i="5"/>
  <c r="A4713" i="5"/>
  <c r="B4713" i="5"/>
  <c r="D4713" i="5"/>
  <c r="E4713" i="5" s="1"/>
  <c r="F4713" i="5"/>
  <c r="J4713" i="5" s="1"/>
  <c r="G4713" i="5"/>
  <c r="H4713" i="5"/>
  <c r="A4714" i="5"/>
  <c r="B4714" i="5"/>
  <c r="D4714" i="5"/>
  <c r="E4714" i="5" s="1"/>
  <c r="F4714" i="5"/>
  <c r="J4714" i="5" s="1"/>
  <c r="G4714" i="5"/>
  <c r="H4714" i="5"/>
  <c r="A4715" i="5"/>
  <c r="B4715" i="5"/>
  <c r="D4715" i="5"/>
  <c r="E4715" i="5" s="1"/>
  <c r="F4715" i="5"/>
  <c r="J4715" i="5" s="1"/>
  <c r="G4715" i="5"/>
  <c r="H4715" i="5"/>
  <c r="A4716" i="5"/>
  <c r="B4716" i="5"/>
  <c r="D4716" i="5"/>
  <c r="E4716" i="5" s="1"/>
  <c r="F4716" i="5"/>
  <c r="J4716" i="5" s="1"/>
  <c r="G4716" i="5"/>
  <c r="H4716" i="5"/>
  <c r="A4717" i="5"/>
  <c r="B4717" i="5"/>
  <c r="D4717" i="5"/>
  <c r="E4717" i="5" s="1"/>
  <c r="F4717" i="5"/>
  <c r="J4717" i="5" s="1"/>
  <c r="G4717" i="5"/>
  <c r="H4717" i="5"/>
  <c r="A4718" i="5"/>
  <c r="B4718" i="5"/>
  <c r="D4718" i="5"/>
  <c r="E4718" i="5" s="1"/>
  <c r="F4718" i="5"/>
  <c r="J4718" i="5" s="1"/>
  <c r="G4718" i="5"/>
  <c r="H4718" i="5"/>
  <c r="A4719" i="5"/>
  <c r="B4719" i="5"/>
  <c r="D4719" i="5"/>
  <c r="E4719" i="5" s="1"/>
  <c r="F4719" i="5"/>
  <c r="J4719" i="5" s="1"/>
  <c r="G4719" i="5"/>
  <c r="H4719" i="5"/>
  <c r="A4720" i="5"/>
  <c r="B4720" i="5"/>
  <c r="D4720" i="5"/>
  <c r="E4720" i="5" s="1"/>
  <c r="F4720" i="5"/>
  <c r="J4720" i="5" s="1"/>
  <c r="G4720" i="5"/>
  <c r="H4720" i="5"/>
  <c r="A4721" i="5"/>
  <c r="B4721" i="5"/>
  <c r="D4721" i="5"/>
  <c r="E4721" i="5" s="1"/>
  <c r="F4721" i="5"/>
  <c r="J4721" i="5" s="1"/>
  <c r="G4721" i="5"/>
  <c r="H4721" i="5"/>
  <c r="A4722" i="5"/>
  <c r="B4722" i="5"/>
  <c r="D4722" i="5"/>
  <c r="E4722" i="5" s="1"/>
  <c r="F4722" i="5"/>
  <c r="J4722" i="5" s="1"/>
  <c r="G4722" i="5"/>
  <c r="H4722" i="5"/>
  <c r="A4723" i="5"/>
  <c r="B4723" i="5"/>
  <c r="D4723" i="5"/>
  <c r="E4723" i="5" s="1"/>
  <c r="F4723" i="5"/>
  <c r="J4723" i="5" s="1"/>
  <c r="G4723" i="5"/>
  <c r="H4723" i="5"/>
  <c r="A4724" i="5"/>
  <c r="B4724" i="5"/>
  <c r="D4724" i="5"/>
  <c r="E4724" i="5" s="1"/>
  <c r="F4724" i="5"/>
  <c r="J4724" i="5" s="1"/>
  <c r="G4724" i="5"/>
  <c r="H4724" i="5"/>
  <c r="A4725" i="5"/>
  <c r="B4725" i="5"/>
  <c r="D4725" i="5"/>
  <c r="E4725" i="5" s="1"/>
  <c r="F4725" i="5"/>
  <c r="J4725" i="5" s="1"/>
  <c r="G4725" i="5"/>
  <c r="H4725" i="5"/>
  <c r="A4726" i="5"/>
  <c r="B4726" i="5"/>
  <c r="D4726" i="5"/>
  <c r="E4726" i="5" s="1"/>
  <c r="F4726" i="5"/>
  <c r="J4726" i="5" s="1"/>
  <c r="G4726" i="5"/>
  <c r="H4726" i="5"/>
  <c r="A4727" i="5"/>
  <c r="B4727" i="5"/>
  <c r="D4727" i="5"/>
  <c r="E4727" i="5" s="1"/>
  <c r="F4727" i="5"/>
  <c r="J4727" i="5" s="1"/>
  <c r="G4727" i="5"/>
  <c r="H4727" i="5"/>
  <c r="A4728" i="5"/>
  <c r="B4728" i="5"/>
  <c r="D4728" i="5"/>
  <c r="E4728" i="5" s="1"/>
  <c r="F4728" i="5"/>
  <c r="J4728" i="5" s="1"/>
  <c r="G4728" i="5"/>
  <c r="H4728" i="5"/>
  <c r="A4729" i="5"/>
  <c r="B4729" i="5"/>
  <c r="D4729" i="5"/>
  <c r="E4729" i="5" s="1"/>
  <c r="F4729" i="5"/>
  <c r="J4729" i="5" s="1"/>
  <c r="G4729" i="5"/>
  <c r="H4729" i="5"/>
  <c r="A4730" i="5"/>
  <c r="B4730" i="5"/>
  <c r="D4730" i="5"/>
  <c r="E4730" i="5" s="1"/>
  <c r="F4730" i="5"/>
  <c r="J4730" i="5" s="1"/>
  <c r="G4730" i="5"/>
  <c r="H4730" i="5"/>
  <c r="A4731" i="5"/>
  <c r="B4731" i="5"/>
  <c r="D4731" i="5"/>
  <c r="E4731" i="5" s="1"/>
  <c r="F4731" i="5"/>
  <c r="J4731" i="5" s="1"/>
  <c r="G4731" i="5"/>
  <c r="H4731" i="5"/>
  <c r="A4732" i="5"/>
  <c r="B4732" i="5"/>
  <c r="D4732" i="5"/>
  <c r="E4732" i="5" s="1"/>
  <c r="F4732" i="5"/>
  <c r="J4732" i="5" s="1"/>
  <c r="G4732" i="5"/>
  <c r="H4732" i="5"/>
  <c r="A4733" i="5"/>
  <c r="B4733" i="5"/>
  <c r="D4733" i="5"/>
  <c r="E4733" i="5" s="1"/>
  <c r="F4733" i="5"/>
  <c r="J4733" i="5" s="1"/>
  <c r="G4733" i="5"/>
  <c r="H4733" i="5"/>
  <c r="A4734" i="5"/>
  <c r="B4734" i="5"/>
  <c r="D4734" i="5"/>
  <c r="E4734" i="5" s="1"/>
  <c r="F4734" i="5"/>
  <c r="J4734" i="5" s="1"/>
  <c r="G4734" i="5"/>
  <c r="H4734" i="5"/>
  <c r="A4735" i="5"/>
  <c r="B4735" i="5"/>
  <c r="D4735" i="5"/>
  <c r="E4735" i="5" s="1"/>
  <c r="F4735" i="5"/>
  <c r="J4735" i="5" s="1"/>
  <c r="G4735" i="5"/>
  <c r="H4735" i="5"/>
  <c r="A4736" i="5"/>
  <c r="B4736" i="5"/>
  <c r="D4736" i="5"/>
  <c r="E4736" i="5" s="1"/>
  <c r="F4736" i="5"/>
  <c r="J4736" i="5" s="1"/>
  <c r="G4736" i="5"/>
  <c r="H4736" i="5"/>
  <c r="A4737" i="5"/>
  <c r="B4737" i="5"/>
  <c r="D4737" i="5"/>
  <c r="E4737" i="5" s="1"/>
  <c r="F4737" i="5"/>
  <c r="J4737" i="5" s="1"/>
  <c r="G4737" i="5"/>
  <c r="H4737" i="5"/>
  <c r="A4738" i="5"/>
  <c r="B4738" i="5"/>
  <c r="D4738" i="5"/>
  <c r="E4738" i="5" s="1"/>
  <c r="F4738" i="5"/>
  <c r="J4738" i="5" s="1"/>
  <c r="G4738" i="5"/>
  <c r="H4738" i="5"/>
  <c r="A4739" i="5"/>
  <c r="B4739" i="5"/>
  <c r="D4739" i="5"/>
  <c r="E4739" i="5" s="1"/>
  <c r="F4739" i="5"/>
  <c r="J4739" i="5" s="1"/>
  <c r="G4739" i="5"/>
  <c r="H4739" i="5"/>
  <c r="A4740" i="5"/>
  <c r="B4740" i="5"/>
  <c r="D4740" i="5"/>
  <c r="E4740" i="5" s="1"/>
  <c r="F4740" i="5"/>
  <c r="J4740" i="5" s="1"/>
  <c r="G4740" i="5"/>
  <c r="H4740" i="5"/>
  <c r="A4741" i="5"/>
  <c r="B4741" i="5"/>
  <c r="D4741" i="5"/>
  <c r="E4741" i="5" s="1"/>
  <c r="F4741" i="5"/>
  <c r="J4741" i="5" s="1"/>
  <c r="G4741" i="5"/>
  <c r="H4741" i="5"/>
  <c r="A4742" i="5"/>
  <c r="B4742" i="5"/>
  <c r="D4742" i="5"/>
  <c r="E4742" i="5" s="1"/>
  <c r="F4742" i="5"/>
  <c r="J4742" i="5" s="1"/>
  <c r="G4742" i="5"/>
  <c r="H4742" i="5"/>
  <c r="A4743" i="5"/>
  <c r="B4743" i="5"/>
  <c r="D4743" i="5"/>
  <c r="E4743" i="5" s="1"/>
  <c r="F4743" i="5"/>
  <c r="J4743" i="5" s="1"/>
  <c r="G4743" i="5"/>
  <c r="H4743" i="5"/>
  <c r="A4744" i="5"/>
  <c r="B4744" i="5"/>
  <c r="D4744" i="5"/>
  <c r="E4744" i="5" s="1"/>
  <c r="F4744" i="5"/>
  <c r="J4744" i="5" s="1"/>
  <c r="G4744" i="5"/>
  <c r="H4744" i="5"/>
  <c r="A4745" i="5"/>
  <c r="B4745" i="5"/>
  <c r="D4745" i="5"/>
  <c r="E4745" i="5" s="1"/>
  <c r="F4745" i="5"/>
  <c r="J4745" i="5" s="1"/>
  <c r="G4745" i="5"/>
  <c r="H4745" i="5"/>
  <c r="A4746" i="5"/>
  <c r="B4746" i="5"/>
  <c r="D4746" i="5"/>
  <c r="E4746" i="5" s="1"/>
  <c r="F4746" i="5"/>
  <c r="J4746" i="5" s="1"/>
  <c r="G4746" i="5"/>
  <c r="H4746" i="5"/>
  <c r="A4747" i="5"/>
  <c r="B4747" i="5"/>
  <c r="D4747" i="5"/>
  <c r="E4747" i="5" s="1"/>
  <c r="F4747" i="5"/>
  <c r="J4747" i="5" s="1"/>
  <c r="G4747" i="5"/>
  <c r="H4747" i="5"/>
  <c r="A4748" i="5"/>
  <c r="B4748" i="5"/>
  <c r="D4748" i="5"/>
  <c r="E4748" i="5" s="1"/>
  <c r="F4748" i="5"/>
  <c r="J4748" i="5" s="1"/>
  <c r="G4748" i="5"/>
  <c r="H4748" i="5"/>
  <c r="A4749" i="5"/>
  <c r="B4749" i="5"/>
  <c r="D4749" i="5"/>
  <c r="E4749" i="5" s="1"/>
  <c r="F4749" i="5"/>
  <c r="J4749" i="5" s="1"/>
  <c r="G4749" i="5"/>
  <c r="H4749" i="5"/>
  <c r="A4750" i="5"/>
  <c r="B4750" i="5"/>
  <c r="D4750" i="5"/>
  <c r="E4750" i="5" s="1"/>
  <c r="F4750" i="5"/>
  <c r="J4750" i="5" s="1"/>
  <c r="G4750" i="5"/>
  <c r="H4750" i="5"/>
  <c r="A4751" i="5"/>
  <c r="B4751" i="5"/>
  <c r="D4751" i="5"/>
  <c r="E4751" i="5" s="1"/>
  <c r="F4751" i="5"/>
  <c r="J4751" i="5" s="1"/>
  <c r="G4751" i="5"/>
  <c r="H4751" i="5"/>
  <c r="A4752" i="5"/>
  <c r="B4752" i="5"/>
  <c r="D4752" i="5"/>
  <c r="E4752" i="5" s="1"/>
  <c r="F4752" i="5"/>
  <c r="J4752" i="5" s="1"/>
  <c r="G4752" i="5"/>
  <c r="H4752" i="5"/>
  <c r="A4753" i="5"/>
  <c r="B4753" i="5"/>
  <c r="D4753" i="5"/>
  <c r="E4753" i="5" s="1"/>
  <c r="F4753" i="5"/>
  <c r="J4753" i="5" s="1"/>
  <c r="G4753" i="5"/>
  <c r="H4753" i="5"/>
  <c r="A4754" i="5"/>
  <c r="B4754" i="5"/>
  <c r="D4754" i="5"/>
  <c r="E4754" i="5" s="1"/>
  <c r="F4754" i="5"/>
  <c r="J4754" i="5" s="1"/>
  <c r="G4754" i="5"/>
  <c r="H4754" i="5"/>
  <c r="A4755" i="5"/>
  <c r="B4755" i="5"/>
  <c r="D4755" i="5"/>
  <c r="E4755" i="5" s="1"/>
  <c r="F4755" i="5"/>
  <c r="J4755" i="5" s="1"/>
  <c r="G4755" i="5"/>
  <c r="H4755" i="5"/>
  <c r="A4756" i="5"/>
  <c r="B4756" i="5"/>
  <c r="D4756" i="5"/>
  <c r="E4756" i="5" s="1"/>
  <c r="F4756" i="5"/>
  <c r="J4756" i="5" s="1"/>
  <c r="G4756" i="5"/>
  <c r="H4756" i="5"/>
  <c r="A4757" i="5"/>
  <c r="B4757" i="5"/>
  <c r="D4757" i="5"/>
  <c r="E4757" i="5" s="1"/>
  <c r="F4757" i="5"/>
  <c r="J4757" i="5" s="1"/>
  <c r="G4757" i="5"/>
  <c r="H4757" i="5"/>
  <c r="A4758" i="5"/>
  <c r="B4758" i="5"/>
  <c r="D4758" i="5"/>
  <c r="E4758" i="5" s="1"/>
  <c r="F4758" i="5"/>
  <c r="J4758" i="5" s="1"/>
  <c r="G4758" i="5"/>
  <c r="H4758" i="5"/>
  <c r="A4759" i="5"/>
  <c r="B4759" i="5"/>
  <c r="D4759" i="5"/>
  <c r="E4759" i="5" s="1"/>
  <c r="F4759" i="5"/>
  <c r="J4759" i="5" s="1"/>
  <c r="G4759" i="5"/>
  <c r="H4759" i="5"/>
  <c r="A4760" i="5"/>
  <c r="B4760" i="5"/>
  <c r="D4760" i="5"/>
  <c r="E4760" i="5" s="1"/>
  <c r="F4760" i="5"/>
  <c r="J4760" i="5" s="1"/>
  <c r="G4760" i="5"/>
  <c r="H4760" i="5"/>
  <c r="A4761" i="5"/>
  <c r="B4761" i="5"/>
  <c r="D4761" i="5"/>
  <c r="E4761" i="5" s="1"/>
  <c r="F4761" i="5"/>
  <c r="J4761" i="5" s="1"/>
  <c r="G4761" i="5"/>
  <c r="H4761" i="5"/>
  <c r="A4762" i="5"/>
  <c r="B4762" i="5"/>
  <c r="D4762" i="5"/>
  <c r="E4762" i="5" s="1"/>
  <c r="F4762" i="5"/>
  <c r="J4762" i="5" s="1"/>
  <c r="G4762" i="5"/>
  <c r="H4762" i="5"/>
  <c r="A4763" i="5"/>
  <c r="B4763" i="5"/>
  <c r="D4763" i="5"/>
  <c r="E4763" i="5" s="1"/>
  <c r="F4763" i="5"/>
  <c r="J4763" i="5" s="1"/>
  <c r="G4763" i="5"/>
  <c r="H4763" i="5"/>
  <c r="A4764" i="5"/>
  <c r="B4764" i="5"/>
  <c r="D4764" i="5"/>
  <c r="E4764" i="5" s="1"/>
  <c r="F4764" i="5"/>
  <c r="J4764" i="5" s="1"/>
  <c r="G4764" i="5"/>
  <c r="H4764" i="5"/>
  <c r="A4765" i="5"/>
  <c r="B4765" i="5"/>
  <c r="D4765" i="5"/>
  <c r="E4765" i="5" s="1"/>
  <c r="F4765" i="5"/>
  <c r="J4765" i="5" s="1"/>
  <c r="G4765" i="5"/>
  <c r="H4765" i="5"/>
  <c r="A4766" i="5"/>
  <c r="B4766" i="5"/>
  <c r="D4766" i="5"/>
  <c r="E4766" i="5" s="1"/>
  <c r="F4766" i="5"/>
  <c r="J4766" i="5" s="1"/>
  <c r="G4766" i="5"/>
  <c r="H4766" i="5"/>
  <c r="A4767" i="5"/>
  <c r="B4767" i="5"/>
  <c r="D4767" i="5"/>
  <c r="E4767" i="5" s="1"/>
  <c r="F4767" i="5"/>
  <c r="J4767" i="5" s="1"/>
  <c r="G4767" i="5"/>
  <c r="H4767" i="5"/>
  <c r="A4768" i="5"/>
  <c r="B4768" i="5"/>
  <c r="D4768" i="5"/>
  <c r="E4768" i="5" s="1"/>
  <c r="F4768" i="5"/>
  <c r="J4768" i="5" s="1"/>
  <c r="G4768" i="5"/>
  <c r="H4768" i="5"/>
  <c r="A4769" i="5"/>
  <c r="B4769" i="5"/>
  <c r="D4769" i="5"/>
  <c r="E4769" i="5" s="1"/>
  <c r="F4769" i="5"/>
  <c r="J4769" i="5" s="1"/>
  <c r="G4769" i="5"/>
  <c r="H4769" i="5"/>
  <c r="A4770" i="5"/>
  <c r="B4770" i="5"/>
  <c r="D4770" i="5"/>
  <c r="E4770" i="5" s="1"/>
  <c r="F4770" i="5"/>
  <c r="J4770" i="5" s="1"/>
  <c r="G4770" i="5"/>
  <c r="H4770" i="5"/>
  <c r="A4771" i="5"/>
  <c r="B4771" i="5"/>
  <c r="D4771" i="5"/>
  <c r="E4771" i="5" s="1"/>
  <c r="F4771" i="5"/>
  <c r="J4771" i="5" s="1"/>
  <c r="G4771" i="5"/>
  <c r="H4771" i="5"/>
  <c r="A4772" i="5"/>
  <c r="B4772" i="5"/>
  <c r="D4772" i="5"/>
  <c r="E4772" i="5" s="1"/>
  <c r="F4772" i="5"/>
  <c r="J4772" i="5" s="1"/>
  <c r="G4772" i="5"/>
  <c r="H4772" i="5"/>
  <c r="A4773" i="5"/>
  <c r="B4773" i="5"/>
  <c r="D4773" i="5"/>
  <c r="E4773" i="5" s="1"/>
  <c r="F4773" i="5"/>
  <c r="J4773" i="5" s="1"/>
  <c r="G4773" i="5"/>
  <c r="H4773" i="5"/>
  <c r="A4774" i="5"/>
  <c r="B4774" i="5"/>
  <c r="D4774" i="5"/>
  <c r="E4774" i="5" s="1"/>
  <c r="F4774" i="5"/>
  <c r="J4774" i="5" s="1"/>
  <c r="G4774" i="5"/>
  <c r="H4774" i="5"/>
  <c r="A4775" i="5"/>
  <c r="B4775" i="5"/>
  <c r="D4775" i="5"/>
  <c r="E4775" i="5" s="1"/>
  <c r="F4775" i="5"/>
  <c r="J4775" i="5" s="1"/>
  <c r="G4775" i="5"/>
  <c r="H4775" i="5"/>
  <c r="A4776" i="5"/>
  <c r="B4776" i="5"/>
  <c r="D4776" i="5"/>
  <c r="E4776" i="5" s="1"/>
  <c r="F4776" i="5"/>
  <c r="J4776" i="5" s="1"/>
  <c r="G4776" i="5"/>
  <c r="H4776" i="5"/>
  <c r="A4777" i="5"/>
  <c r="B4777" i="5"/>
  <c r="D4777" i="5"/>
  <c r="E4777" i="5" s="1"/>
  <c r="F4777" i="5"/>
  <c r="J4777" i="5" s="1"/>
  <c r="G4777" i="5"/>
  <c r="H4777" i="5"/>
  <c r="A4778" i="5"/>
  <c r="B4778" i="5"/>
  <c r="D4778" i="5"/>
  <c r="E4778" i="5" s="1"/>
  <c r="F4778" i="5"/>
  <c r="J4778" i="5" s="1"/>
  <c r="G4778" i="5"/>
  <c r="H4778" i="5"/>
  <c r="A4779" i="5"/>
  <c r="B4779" i="5"/>
  <c r="D4779" i="5"/>
  <c r="E4779" i="5" s="1"/>
  <c r="F4779" i="5"/>
  <c r="J4779" i="5" s="1"/>
  <c r="G4779" i="5"/>
  <c r="H4779" i="5"/>
  <c r="A4780" i="5"/>
  <c r="B4780" i="5"/>
  <c r="D4780" i="5"/>
  <c r="E4780" i="5" s="1"/>
  <c r="F4780" i="5"/>
  <c r="J4780" i="5" s="1"/>
  <c r="G4780" i="5"/>
  <c r="H4780" i="5"/>
  <c r="A4781" i="5"/>
  <c r="B4781" i="5"/>
  <c r="D4781" i="5"/>
  <c r="E4781" i="5" s="1"/>
  <c r="F4781" i="5"/>
  <c r="J4781" i="5" s="1"/>
  <c r="G4781" i="5"/>
  <c r="H4781" i="5"/>
  <c r="A4782" i="5"/>
  <c r="B4782" i="5"/>
  <c r="D4782" i="5"/>
  <c r="E4782" i="5" s="1"/>
  <c r="F4782" i="5"/>
  <c r="J4782" i="5" s="1"/>
  <c r="G4782" i="5"/>
  <c r="H4782" i="5"/>
  <c r="A4783" i="5"/>
  <c r="B4783" i="5"/>
  <c r="D4783" i="5"/>
  <c r="E4783" i="5" s="1"/>
  <c r="F4783" i="5"/>
  <c r="J4783" i="5" s="1"/>
  <c r="G4783" i="5"/>
  <c r="H4783" i="5"/>
  <c r="A4784" i="5"/>
  <c r="B4784" i="5"/>
  <c r="D4784" i="5"/>
  <c r="E4784" i="5" s="1"/>
  <c r="F4784" i="5"/>
  <c r="J4784" i="5" s="1"/>
  <c r="G4784" i="5"/>
  <c r="H4784" i="5"/>
  <c r="A4785" i="5"/>
  <c r="B4785" i="5"/>
  <c r="D4785" i="5"/>
  <c r="E4785" i="5" s="1"/>
  <c r="F4785" i="5"/>
  <c r="J4785" i="5" s="1"/>
  <c r="G4785" i="5"/>
  <c r="H4785" i="5"/>
  <c r="A4786" i="5"/>
  <c r="B4786" i="5"/>
  <c r="D4786" i="5"/>
  <c r="E4786" i="5" s="1"/>
  <c r="F4786" i="5"/>
  <c r="J4786" i="5" s="1"/>
  <c r="G4786" i="5"/>
  <c r="H4786" i="5"/>
  <c r="A4787" i="5"/>
  <c r="B4787" i="5"/>
  <c r="D4787" i="5"/>
  <c r="E4787" i="5" s="1"/>
  <c r="F4787" i="5"/>
  <c r="J4787" i="5" s="1"/>
  <c r="G4787" i="5"/>
  <c r="H4787" i="5"/>
  <c r="A4788" i="5"/>
  <c r="B4788" i="5"/>
  <c r="D4788" i="5"/>
  <c r="E4788" i="5" s="1"/>
  <c r="F4788" i="5"/>
  <c r="J4788" i="5" s="1"/>
  <c r="G4788" i="5"/>
  <c r="H4788" i="5"/>
  <c r="A4789" i="5"/>
  <c r="B4789" i="5"/>
  <c r="D4789" i="5"/>
  <c r="E4789" i="5" s="1"/>
  <c r="F4789" i="5"/>
  <c r="J4789" i="5" s="1"/>
  <c r="G4789" i="5"/>
  <c r="H4789" i="5"/>
  <c r="A4790" i="5"/>
  <c r="B4790" i="5"/>
  <c r="D4790" i="5"/>
  <c r="E4790" i="5" s="1"/>
  <c r="F4790" i="5"/>
  <c r="J4790" i="5" s="1"/>
  <c r="G4790" i="5"/>
  <c r="H4790" i="5"/>
  <c r="A4791" i="5"/>
  <c r="B4791" i="5"/>
  <c r="D4791" i="5"/>
  <c r="E4791" i="5" s="1"/>
  <c r="F4791" i="5"/>
  <c r="J4791" i="5" s="1"/>
  <c r="G4791" i="5"/>
  <c r="H4791" i="5"/>
  <c r="A4792" i="5"/>
  <c r="B4792" i="5"/>
  <c r="D4792" i="5"/>
  <c r="E4792" i="5" s="1"/>
  <c r="F4792" i="5"/>
  <c r="J4792" i="5" s="1"/>
  <c r="G4792" i="5"/>
  <c r="H4792" i="5"/>
  <c r="A4793" i="5"/>
  <c r="B4793" i="5"/>
  <c r="D4793" i="5"/>
  <c r="E4793" i="5" s="1"/>
  <c r="F4793" i="5"/>
  <c r="J4793" i="5" s="1"/>
  <c r="G4793" i="5"/>
  <c r="H4793" i="5"/>
  <c r="A4794" i="5"/>
  <c r="B4794" i="5"/>
  <c r="D4794" i="5"/>
  <c r="E4794" i="5" s="1"/>
  <c r="F4794" i="5"/>
  <c r="J4794" i="5" s="1"/>
  <c r="G4794" i="5"/>
  <c r="H4794" i="5"/>
  <c r="A4795" i="5"/>
  <c r="B4795" i="5"/>
  <c r="D4795" i="5"/>
  <c r="E4795" i="5" s="1"/>
  <c r="F4795" i="5"/>
  <c r="J4795" i="5" s="1"/>
  <c r="G4795" i="5"/>
  <c r="H4795" i="5"/>
  <c r="A4796" i="5"/>
  <c r="B4796" i="5"/>
  <c r="D4796" i="5"/>
  <c r="E4796" i="5" s="1"/>
  <c r="F4796" i="5"/>
  <c r="J4796" i="5" s="1"/>
  <c r="G4796" i="5"/>
  <c r="H4796" i="5"/>
  <c r="A4797" i="5"/>
  <c r="B4797" i="5"/>
  <c r="D4797" i="5"/>
  <c r="E4797" i="5" s="1"/>
  <c r="F4797" i="5"/>
  <c r="J4797" i="5" s="1"/>
  <c r="G4797" i="5"/>
  <c r="H4797" i="5"/>
  <c r="A4798" i="5"/>
  <c r="B4798" i="5"/>
  <c r="D4798" i="5"/>
  <c r="E4798" i="5" s="1"/>
  <c r="F4798" i="5"/>
  <c r="J4798" i="5" s="1"/>
  <c r="G4798" i="5"/>
  <c r="H4798" i="5"/>
  <c r="A4799" i="5"/>
  <c r="B4799" i="5"/>
  <c r="D4799" i="5"/>
  <c r="E4799" i="5" s="1"/>
  <c r="F4799" i="5"/>
  <c r="J4799" i="5" s="1"/>
  <c r="G4799" i="5"/>
  <c r="H4799" i="5"/>
  <c r="A4800" i="5"/>
  <c r="B4800" i="5"/>
  <c r="D4800" i="5"/>
  <c r="E4800" i="5" s="1"/>
  <c r="F4800" i="5"/>
  <c r="J4800" i="5" s="1"/>
  <c r="G4800" i="5"/>
  <c r="H4800" i="5"/>
  <c r="A4801" i="5"/>
  <c r="B4801" i="5"/>
  <c r="D4801" i="5"/>
  <c r="E4801" i="5" s="1"/>
  <c r="F4801" i="5"/>
  <c r="J4801" i="5" s="1"/>
  <c r="G4801" i="5"/>
  <c r="H4801" i="5"/>
  <c r="A4802" i="5"/>
  <c r="B4802" i="5"/>
  <c r="D4802" i="5"/>
  <c r="E4802" i="5" s="1"/>
  <c r="F4802" i="5"/>
  <c r="J4802" i="5" s="1"/>
  <c r="G4802" i="5"/>
  <c r="H4802" i="5"/>
  <c r="A4803" i="5"/>
  <c r="B4803" i="5"/>
  <c r="D4803" i="5"/>
  <c r="E4803" i="5" s="1"/>
  <c r="F4803" i="5"/>
  <c r="J4803" i="5" s="1"/>
  <c r="G4803" i="5"/>
  <c r="H4803" i="5"/>
  <c r="A4804" i="5"/>
  <c r="B4804" i="5"/>
  <c r="D4804" i="5"/>
  <c r="E4804" i="5" s="1"/>
  <c r="F4804" i="5"/>
  <c r="J4804" i="5" s="1"/>
  <c r="G4804" i="5"/>
  <c r="H4804" i="5"/>
  <c r="A4805" i="5"/>
  <c r="B4805" i="5"/>
  <c r="D4805" i="5"/>
  <c r="E4805" i="5" s="1"/>
  <c r="F4805" i="5"/>
  <c r="J4805" i="5" s="1"/>
  <c r="G4805" i="5"/>
  <c r="H4805" i="5"/>
  <c r="A4806" i="5"/>
  <c r="B4806" i="5"/>
  <c r="D4806" i="5"/>
  <c r="E4806" i="5" s="1"/>
  <c r="F4806" i="5"/>
  <c r="J4806" i="5" s="1"/>
  <c r="G4806" i="5"/>
  <c r="H4806" i="5"/>
  <c r="A4807" i="5"/>
  <c r="B4807" i="5"/>
  <c r="D4807" i="5"/>
  <c r="E4807" i="5" s="1"/>
  <c r="F4807" i="5"/>
  <c r="J4807" i="5" s="1"/>
  <c r="G4807" i="5"/>
  <c r="H4807" i="5"/>
  <c r="A4808" i="5"/>
  <c r="B4808" i="5"/>
  <c r="D4808" i="5"/>
  <c r="E4808" i="5" s="1"/>
  <c r="F4808" i="5"/>
  <c r="J4808" i="5" s="1"/>
  <c r="G4808" i="5"/>
  <c r="H4808" i="5"/>
  <c r="A4809" i="5"/>
  <c r="B4809" i="5"/>
  <c r="D4809" i="5"/>
  <c r="E4809" i="5" s="1"/>
  <c r="F4809" i="5"/>
  <c r="J4809" i="5" s="1"/>
  <c r="G4809" i="5"/>
  <c r="H4809" i="5"/>
  <c r="A4810" i="5"/>
  <c r="B4810" i="5"/>
  <c r="D4810" i="5"/>
  <c r="E4810" i="5" s="1"/>
  <c r="F4810" i="5"/>
  <c r="J4810" i="5" s="1"/>
  <c r="G4810" i="5"/>
  <c r="H4810" i="5"/>
  <c r="A4811" i="5"/>
  <c r="B4811" i="5"/>
  <c r="D4811" i="5"/>
  <c r="E4811" i="5" s="1"/>
  <c r="F4811" i="5"/>
  <c r="J4811" i="5" s="1"/>
  <c r="G4811" i="5"/>
  <c r="H4811" i="5"/>
  <c r="A4812" i="5"/>
  <c r="B4812" i="5"/>
  <c r="D4812" i="5"/>
  <c r="E4812" i="5" s="1"/>
  <c r="F4812" i="5"/>
  <c r="J4812" i="5" s="1"/>
  <c r="G4812" i="5"/>
  <c r="H4812" i="5"/>
  <c r="A4813" i="5"/>
  <c r="B4813" i="5"/>
  <c r="D4813" i="5"/>
  <c r="E4813" i="5" s="1"/>
  <c r="F4813" i="5"/>
  <c r="J4813" i="5" s="1"/>
  <c r="G4813" i="5"/>
  <c r="H4813" i="5"/>
  <c r="A4814" i="5"/>
  <c r="B4814" i="5"/>
  <c r="D4814" i="5"/>
  <c r="E4814" i="5" s="1"/>
  <c r="F4814" i="5"/>
  <c r="J4814" i="5" s="1"/>
  <c r="G4814" i="5"/>
  <c r="H4814" i="5"/>
  <c r="A4815" i="5"/>
  <c r="B4815" i="5"/>
  <c r="D4815" i="5"/>
  <c r="E4815" i="5" s="1"/>
  <c r="F4815" i="5"/>
  <c r="J4815" i="5" s="1"/>
  <c r="G4815" i="5"/>
  <c r="H4815" i="5"/>
  <c r="A4816" i="5"/>
  <c r="B4816" i="5"/>
  <c r="D4816" i="5"/>
  <c r="E4816" i="5" s="1"/>
  <c r="F4816" i="5"/>
  <c r="J4816" i="5" s="1"/>
  <c r="G4816" i="5"/>
  <c r="H4816" i="5"/>
  <c r="A4817" i="5"/>
  <c r="B4817" i="5"/>
  <c r="D4817" i="5"/>
  <c r="E4817" i="5" s="1"/>
  <c r="F4817" i="5"/>
  <c r="J4817" i="5" s="1"/>
  <c r="G4817" i="5"/>
  <c r="H4817" i="5"/>
  <c r="A4818" i="5"/>
  <c r="B4818" i="5"/>
  <c r="D4818" i="5"/>
  <c r="E4818" i="5" s="1"/>
  <c r="F4818" i="5"/>
  <c r="J4818" i="5" s="1"/>
  <c r="G4818" i="5"/>
  <c r="H4818" i="5"/>
  <c r="A4819" i="5"/>
  <c r="B4819" i="5"/>
  <c r="D4819" i="5"/>
  <c r="E4819" i="5" s="1"/>
  <c r="F4819" i="5"/>
  <c r="J4819" i="5" s="1"/>
  <c r="G4819" i="5"/>
  <c r="H4819" i="5"/>
  <c r="A4820" i="5"/>
  <c r="B4820" i="5"/>
  <c r="D4820" i="5"/>
  <c r="E4820" i="5" s="1"/>
  <c r="F4820" i="5"/>
  <c r="J4820" i="5" s="1"/>
  <c r="G4820" i="5"/>
  <c r="H4820" i="5"/>
  <c r="A4821" i="5"/>
  <c r="B4821" i="5"/>
  <c r="D4821" i="5"/>
  <c r="E4821" i="5" s="1"/>
  <c r="F4821" i="5"/>
  <c r="J4821" i="5" s="1"/>
  <c r="G4821" i="5"/>
  <c r="H4821" i="5"/>
  <c r="A4822" i="5"/>
  <c r="B4822" i="5"/>
  <c r="D4822" i="5"/>
  <c r="E4822" i="5" s="1"/>
  <c r="F4822" i="5"/>
  <c r="J4822" i="5" s="1"/>
  <c r="G4822" i="5"/>
  <c r="H4822" i="5"/>
  <c r="A4823" i="5"/>
  <c r="B4823" i="5"/>
  <c r="D4823" i="5"/>
  <c r="E4823" i="5" s="1"/>
  <c r="F4823" i="5"/>
  <c r="J4823" i="5" s="1"/>
  <c r="G4823" i="5"/>
  <c r="H4823" i="5"/>
  <c r="A4824" i="5"/>
  <c r="B4824" i="5"/>
  <c r="D4824" i="5"/>
  <c r="E4824" i="5" s="1"/>
  <c r="F4824" i="5"/>
  <c r="J4824" i="5" s="1"/>
  <c r="G4824" i="5"/>
  <c r="H4824" i="5"/>
  <c r="A4825" i="5"/>
  <c r="B4825" i="5"/>
  <c r="D4825" i="5"/>
  <c r="E4825" i="5" s="1"/>
  <c r="F4825" i="5"/>
  <c r="J4825" i="5" s="1"/>
  <c r="G4825" i="5"/>
  <c r="H4825" i="5"/>
  <c r="A4826" i="5"/>
  <c r="B4826" i="5"/>
  <c r="D4826" i="5"/>
  <c r="E4826" i="5" s="1"/>
  <c r="F4826" i="5"/>
  <c r="J4826" i="5" s="1"/>
  <c r="G4826" i="5"/>
  <c r="H4826" i="5"/>
  <c r="A4827" i="5"/>
  <c r="B4827" i="5"/>
  <c r="D4827" i="5"/>
  <c r="E4827" i="5" s="1"/>
  <c r="F4827" i="5"/>
  <c r="J4827" i="5" s="1"/>
  <c r="G4827" i="5"/>
  <c r="H4827" i="5"/>
  <c r="A4828" i="5"/>
  <c r="B4828" i="5"/>
  <c r="D4828" i="5"/>
  <c r="E4828" i="5" s="1"/>
  <c r="F4828" i="5"/>
  <c r="J4828" i="5" s="1"/>
  <c r="G4828" i="5"/>
  <c r="H4828" i="5"/>
  <c r="A4829" i="5"/>
  <c r="B4829" i="5"/>
  <c r="D4829" i="5"/>
  <c r="E4829" i="5" s="1"/>
  <c r="F4829" i="5"/>
  <c r="J4829" i="5" s="1"/>
  <c r="G4829" i="5"/>
  <c r="H4829" i="5"/>
  <c r="A4830" i="5"/>
  <c r="B4830" i="5"/>
  <c r="D4830" i="5"/>
  <c r="E4830" i="5" s="1"/>
  <c r="F4830" i="5"/>
  <c r="J4830" i="5" s="1"/>
  <c r="G4830" i="5"/>
  <c r="H4830" i="5"/>
  <c r="A4831" i="5"/>
  <c r="B4831" i="5"/>
  <c r="D4831" i="5"/>
  <c r="E4831" i="5" s="1"/>
  <c r="F4831" i="5"/>
  <c r="J4831" i="5" s="1"/>
  <c r="G4831" i="5"/>
  <c r="H4831" i="5"/>
  <c r="A4832" i="5"/>
  <c r="B4832" i="5"/>
  <c r="D4832" i="5"/>
  <c r="E4832" i="5" s="1"/>
  <c r="F4832" i="5"/>
  <c r="J4832" i="5" s="1"/>
  <c r="G4832" i="5"/>
  <c r="H4832" i="5"/>
  <c r="A4833" i="5"/>
  <c r="B4833" i="5"/>
  <c r="D4833" i="5"/>
  <c r="E4833" i="5" s="1"/>
  <c r="F4833" i="5"/>
  <c r="J4833" i="5" s="1"/>
  <c r="G4833" i="5"/>
  <c r="H4833" i="5"/>
  <c r="A4834" i="5"/>
  <c r="B4834" i="5"/>
  <c r="D4834" i="5"/>
  <c r="E4834" i="5" s="1"/>
  <c r="F4834" i="5"/>
  <c r="J4834" i="5" s="1"/>
  <c r="G4834" i="5"/>
  <c r="H4834" i="5"/>
  <c r="A4835" i="5"/>
  <c r="B4835" i="5"/>
  <c r="D4835" i="5"/>
  <c r="E4835" i="5" s="1"/>
  <c r="F4835" i="5"/>
  <c r="J4835" i="5" s="1"/>
  <c r="G4835" i="5"/>
  <c r="H4835" i="5"/>
  <c r="A4836" i="5"/>
  <c r="B4836" i="5"/>
  <c r="D4836" i="5"/>
  <c r="E4836" i="5" s="1"/>
  <c r="F4836" i="5"/>
  <c r="J4836" i="5" s="1"/>
  <c r="G4836" i="5"/>
  <c r="H4836" i="5"/>
  <c r="A4837" i="5"/>
  <c r="B4837" i="5"/>
  <c r="D4837" i="5"/>
  <c r="E4837" i="5" s="1"/>
  <c r="F4837" i="5"/>
  <c r="J4837" i="5" s="1"/>
  <c r="G4837" i="5"/>
  <c r="H4837" i="5"/>
  <c r="A4838" i="5"/>
  <c r="B4838" i="5"/>
  <c r="D4838" i="5"/>
  <c r="E4838" i="5" s="1"/>
  <c r="F4838" i="5"/>
  <c r="J4838" i="5" s="1"/>
  <c r="G4838" i="5"/>
  <c r="H4838" i="5"/>
  <c r="A4839" i="5"/>
  <c r="B4839" i="5"/>
  <c r="D4839" i="5"/>
  <c r="E4839" i="5" s="1"/>
  <c r="F4839" i="5"/>
  <c r="J4839" i="5" s="1"/>
  <c r="G4839" i="5"/>
  <c r="H4839" i="5"/>
  <c r="A4840" i="5"/>
  <c r="B4840" i="5"/>
  <c r="D4840" i="5"/>
  <c r="E4840" i="5" s="1"/>
  <c r="F4840" i="5"/>
  <c r="J4840" i="5" s="1"/>
  <c r="G4840" i="5"/>
  <c r="H4840" i="5"/>
  <c r="A4841" i="5"/>
  <c r="B4841" i="5"/>
  <c r="D4841" i="5"/>
  <c r="E4841" i="5" s="1"/>
  <c r="F4841" i="5"/>
  <c r="J4841" i="5" s="1"/>
  <c r="G4841" i="5"/>
  <c r="H4841" i="5"/>
  <c r="A4842" i="5"/>
  <c r="B4842" i="5"/>
  <c r="D4842" i="5"/>
  <c r="E4842" i="5" s="1"/>
  <c r="F4842" i="5"/>
  <c r="J4842" i="5" s="1"/>
  <c r="G4842" i="5"/>
  <c r="H4842" i="5"/>
  <c r="A4843" i="5"/>
  <c r="B4843" i="5"/>
  <c r="D4843" i="5"/>
  <c r="E4843" i="5" s="1"/>
  <c r="F4843" i="5"/>
  <c r="J4843" i="5" s="1"/>
  <c r="G4843" i="5"/>
  <c r="H4843" i="5"/>
  <c r="A4844" i="5"/>
  <c r="B4844" i="5"/>
  <c r="D4844" i="5"/>
  <c r="E4844" i="5" s="1"/>
  <c r="F4844" i="5"/>
  <c r="J4844" i="5" s="1"/>
  <c r="G4844" i="5"/>
  <c r="H4844" i="5"/>
  <c r="A4845" i="5"/>
  <c r="B4845" i="5"/>
  <c r="D4845" i="5"/>
  <c r="E4845" i="5" s="1"/>
  <c r="F4845" i="5"/>
  <c r="J4845" i="5" s="1"/>
  <c r="G4845" i="5"/>
  <c r="H4845" i="5"/>
  <c r="A4846" i="5"/>
  <c r="B4846" i="5"/>
  <c r="D4846" i="5"/>
  <c r="E4846" i="5" s="1"/>
  <c r="F4846" i="5"/>
  <c r="J4846" i="5" s="1"/>
  <c r="G4846" i="5"/>
  <c r="H4846" i="5"/>
  <c r="A4847" i="5"/>
  <c r="B4847" i="5"/>
  <c r="D4847" i="5"/>
  <c r="E4847" i="5" s="1"/>
  <c r="F4847" i="5"/>
  <c r="J4847" i="5" s="1"/>
  <c r="G4847" i="5"/>
  <c r="H4847" i="5"/>
  <c r="A4848" i="5"/>
  <c r="B4848" i="5"/>
  <c r="D4848" i="5"/>
  <c r="E4848" i="5" s="1"/>
  <c r="F4848" i="5"/>
  <c r="J4848" i="5" s="1"/>
  <c r="G4848" i="5"/>
  <c r="H4848" i="5"/>
  <c r="A4849" i="5"/>
  <c r="B4849" i="5"/>
  <c r="D4849" i="5"/>
  <c r="E4849" i="5" s="1"/>
  <c r="F4849" i="5"/>
  <c r="J4849" i="5" s="1"/>
  <c r="G4849" i="5"/>
  <c r="H4849" i="5"/>
  <c r="A4850" i="5"/>
  <c r="B4850" i="5"/>
  <c r="D4850" i="5"/>
  <c r="E4850" i="5" s="1"/>
  <c r="F4850" i="5"/>
  <c r="J4850" i="5" s="1"/>
  <c r="G4850" i="5"/>
  <c r="H4850" i="5"/>
  <c r="A4851" i="5"/>
  <c r="B4851" i="5"/>
  <c r="D4851" i="5"/>
  <c r="E4851" i="5" s="1"/>
  <c r="F4851" i="5"/>
  <c r="J4851" i="5" s="1"/>
  <c r="G4851" i="5"/>
  <c r="H4851" i="5"/>
  <c r="A4852" i="5"/>
  <c r="B4852" i="5"/>
  <c r="D4852" i="5"/>
  <c r="E4852" i="5" s="1"/>
  <c r="F4852" i="5"/>
  <c r="J4852" i="5" s="1"/>
  <c r="G4852" i="5"/>
  <c r="H4852" i="5"/>
  <c r="A4853" i="5"/>
  <c r="B4853" i="5"/>
  <c r="D4853" i="5"/>
  <c r="E4853" i="5" s="1"/>
  <c r="F4853" i="5"/>
  <c r="J4853" i="5" s="1"/>
  <c r="G4853" i="5"/>
  <c r="H4853" i="5"/>
  <c r="A4854" i="5"/>
  <c r="B4854" i="5"/>
  <c r="D4854" i="5"/>
  <c r="E4854" i="5" s="1"/>
  <c r="F4854" i="5"/>
  <c r="J4854" i="5" s="1"/>
  <c r="G4854" i="5"/>
  <c r="H4854" i="5"/>
  <c r="A4855" i="5"/>
  <c r="B4855" i="5"/>
  <c r="D4855" i="5"/>
  <c r="E4855" i="5" s="1"/>
  <c r="F4855" i="5"/>
  <c r="J4855" i="5" s="1"/>
  <c r="G4855" i="5"/>
  <c r="H4855" i="5"/>
  <c r="A4856" i="5"/>
  <c r="B4856" i="5"/>
  <c r="D4856" i="5"/>
  <c r="E4856" i="5" s="1"/>
  <c r="F4856" i="5"/>
  <c r="J4856" i="5" s="1"/>
  <c r="G4856" i="5"/>
  <c r="H4856" i="5"/>
  <c r="A4857" i="5"/>
  <c r="B4857" i="5"/>
  <c r="D4857" i="5"/>
  <c r="E4857" i="5" s="1"/>
  <c r="F4857" i="5"/>
  <c r="J4857" i="5" s="1"/>
  <c r="G4857" i="5"/>
  <c r="H4857" i="5"/>
  <c r="A4858" i="5"/>
  <c r="B4858" i="5"/>
  <c r="D4858" i="5"/>
  <c r="E4858" i="5" s="1"/>
  <c r="F4858" i="5"/>
  <c r="J4858" i="5" s="1"/>
  <c r="G4858" i="5"/>
  <c r="H4858" i="5"/>
  <c r="A4859" i="5"/>
  <c r="B4859" i="5"/>
  <c r="D4859" i="5"/>
  <c r="E4859" i="5" s="1"/>
  <c r="F4859" i="5"/>
  <c r="J4859" i="5" s="1"/>
  <c r="G4859" i="5"/>
  <c r="H4859" i="5"/>
  <c r="A4860" i="5"/>
  <c r="B4860" i="5"/>
  <c r="D4860" i="5"/>
  <c r="E4860" i="5" s="1"/>
  <c r="F4860" i="5"/>
  <c r="J4860" i="5" s="1"/>
  <c r="G4860" i="5"/>
  <c r="H4860" i="5"/>
  <c r="A4861" i="5"/>
  <c r="B4861" i="5"/>
  <c r="D4861" i="5"/>
  <c r="E4861" i="5" s="1"/>
  <c r="F4861" i="5"/>
  <c r="J4861" i="5" s="1"/>
  <c r="G4861" i="5"/>
  <c r="H4861" i="5"/>
  <c r="A4862" i="5"/>
  <c r="B4862" i="5"/>
  <c r="D4862" i="5"/>
  <c r="E4862" i="5" s="1"/>
  <c r="F4862" i="5"/>
  <c r="J4862" i="5" s="1"/>
  <c r="G4862" i="5"/>
  <c r="H4862" i="5"/>
  <c r="A4863" i="5"/>
  <c r="B4863" i="5"/>
  <c r="D4863" i="5"/>
  <c r="E4863" i="5" s="1"/>
  <c r="F4863" i="5"/>
  <c r="J4863" i="5" s="1"/>
  <c r="G4863" i="5"/>
  <c r="H4863" i="5"/>
  <c r="A4864" i="5"/>
  <c r="B4864" i="5"/>
  <c r="D4864" i="5"/>
  <c r="E4864" i="5" s="1"/>
  <c r="F4864" i="5"/>
  <c r="J4864" i="5" s="1"/>
  <c r="G4864" i="5"/>
  <c r="H4864" i="5"/>
  <c r="A4865" i="5"/>
  <c r="B4865" i="5"/>
  <c r="D4865" i="5"/>
  <c r="E4865" i="5" s="1"/>
  <c r="F4865" i="5"/>
  <c r="J4865" i="5" s="1"/>
  <c r="G4865" i="5"/>
  <c r="H4865" i="5"/>
  <c r="A4866" i="5"/>
  <c r="B4866" i="5"/>
  <c r="D4866" i="5"/>
  <c r="E4866" i="5" s="1"/>
  <c r="F4866" i="5"/>
  <c r="J4866" i="5" s="1"/>
  <c r="G4866" i="5"/>
  <c r="H4866" i="5"/>
  <c r="A4867" i="5"/>
  <c r="B4867" i="5"/>
  <c r="D4867" i="5"/>
  <c r="E4867" i="5" s="1"/>
  <c r="F4867" i="5"/>
  <c r="J4867" i="5" s="1"/>
  <c r="G4867" i="5"/>
  <c r="H4867" i="5"/>
  <c r="A4868" i="5"/>
  <c r="B4868" i="5"/>
  <c r="D4868" i="5"/>
  <c r="E4868" i="5" s="1"/>
  <c r="F4868" i="5"/>
  <c r="J4868" i="5" s="1"/>
  <c r="G4868" i="5"/>
  <c r="H4868" i="5"/>
  <c r="A4869" i="5"/>
  <c r="B4869" i="5"/>
  <c r="D4869" i="5"/>
  <c r="E4869" i="5" s="1"/>
  <c r="F4869" i="5"/>
  <c r="J4869" i="5" s="1"/>
  <c r="G4869" i="5"/>
  <c r="H4869" i="5"/>
  <c r="A4870" i="5"/>
  <c r="B4870" i="5"/>
  <c r="D4870" i="5"/>
  <c r="E4870" i="5" s="1"/>
  <c r="F4870" i="5"/>
  <c r="J4870" i="5" s="1"/>
  <c r="G4870" i="5"/>
  <c r="H4870" i="5"/>
  <c r="A4871" i="5"/>
  <c r="B4871" i="5"/>
  <c r="D4871" i="5"/>
  <c r="E4871" i="5" s="1"/>
  <c r="F4871" i="5"/>
  <c r="J4871" i="5" s="1"/>
  <c r="G4871" i="5"/>
  <c r="H4871" i="5"/>
  <c r="A4872" i="5"/>
  <c r="B4872" i="5"/>
  <c r="D4872" i="5"/>
  <c r="E4872" i="5" s="1"/>
  <c r="F4872" i="5"/>
  <c r="J4872" i="5" s="1"/>
  <c r="G4872" i="5"/>
  <c r="H4872" i="5"/>
  <c r="A4873" i="5"/>
  <c r="B4873" i="5"/>
  <c r="D4873" i="5"/>
  <c r="E4873" i="5" s="1"/>
  <c r="F4873" i="5"/>
  <c r="J4873" i="5" s="1"/>
  <c r="G4873" i="5"/>
  <c r="H4873" i="5"/>
  <c r="A4874" i="5"/>
  <c r="B4874" i="5"/>
  <c r="D4874" i="5"/>
  <c r="E4874" i="5" s="1"/>
  <c r="F4874" i="5"/>
  <c r="J4874" i="5" s="1"/>
  <c r="G4874" i="5"/>
  <c r="H4874" i="5"/>
  <c r="A4875" i="5"/>
  <c r="B4875" i="5"/>
  <c r="D4875" i="5"/>
  <c r="E4875" i="5" s="1"/>
  <c r="F4875" i="5"/>
  <c r="J4875" i="5" s="1"/>
  <c r="G4875" i="5"/>
  <c r="H4875" i="5"/>
  <c r="A4876" i="5"/>
  <c r="B4876" i="5"/>
  <c r="D4876" i="5"/>
  <c r="E4876" i="5" s="1"/>
  <c r="F4876" i="5"/>
  <c r="J4876" i="5" s="1"/>
  <c r="G4876" i="5"/>
  <c r="H4876" i="5"/>
  <c r="A4877" i="5"/>
  <c r="B4877" i="5"/>
  <c r="D4877" i="5"/>
  <c r="E4877" i="5" s="1"/>
  <c r="F4877" i="5"/>
  <c r="J4877" i="5" s="1"/>
  <c r="G4877" i="5"/>
  <c r="H4877" i="5"/>
  <c r="A4878" i="5"/>
  <c r="B4878" i="5"/>
  <c r="D4878" i="5"/>
  <c r="E4878" i="5" s="1"/>
  <c r="F4878" i="5"/>
  <c r="J4878" i="5" s="1"/>
  <c r="G4878" i="5"/>
  <c r="H4878" i="5"/>
  <c r="A4879" i="5"/>
  <c r="B4879" i="5"/>
  <c r="D4879" i="5"/>
  <c r="E4879" i="5" s="1"/>
  <c r="F4879" i="5"/>
  <c r="J4879" i="5" s="1"/>
  <c r="G4879" i="5"/>
  <c r="H4879" i="5"/>
  <c r="A4880" i="5"/>
  <c r="B4880" i="5"/>
  <c r="D4880" i="5"/>
  <c r="E4880" i="5" s="1"/>
  <c r="F4880" i="5"/>
  <c r="J4880" i="5" s="1"/>
  <c r="G4880" i="5"/>
  <c r="H4880" i="5"/>
  <c r="A4881" i="5"/>
  <c r="B4881" i="5"/>
  <c r="D4881" i="5"/>
  <c r="E4881" i="5" s="1"/>
  <c r="F4881" i="5"/>
  <c r="J4881" i="5" s="1"/>
  <c r="G4881" i="5"/>
  <c r="H4881" i="5"/>
  <c r="A4882" i="5"/>
  <c r="B4882" i="5"/>
  <c r="D4882" i="5"/>
  <c r="E4882" i="5" s="1"/>
  <c r="F4882" i="5"/>
  <c r="J4882" i="5" s="1"/>
  <c r="G4882" i="5"/>
  <c r="H4882" i="5"/>
  <c r="A4883" i="5"/>
  <c r="B4883" i="5"/>
  <c r="D4883" i="5"/>
  <c r="E4883" i="5" s="1"/>
  <c r="F4883" i="5"/>
  <c r="J4883" i="5" s="1"/>
  <c r="G4883" i="5"/>
  <c r="H4883" i="5"/>
  <c r="A4884" i="5"/>
  <c r="B4884" i="5"/>
  <c r="D4884" i="5"/>
  <c r="E4884" i="5" s="1"/>
  <c r="F4884" i="5"/>
  <c r="J4884" i="5" s="1"/>
  <c r="G4884" i="5"/>
  <c r="H4884" i="5"/>
  <c r="A4885" i="5"/>
  <c r="B4885" i="5"/>
  <c r="D4885" i="5"/>
  <c r="E4885" i="5" s="1"/>
  <c r="F4885" i="5"/>
  <c r="J4885" i="5" s="1"/>
  <c r="G4885" i="5"/>
  <c r="H4885" i="5"/>
  <c r="A4886" i="5"/>
  <c r="B4886" i="5"/>
  <c r="D4886" i="5"/>
  <c r="E4886" i="5" s="1"/>
  <c r="F4886" i="5"/>
  <c r="J4886" i="5" s="1"/>
  <c r="G4886" i="5"/>
  <c r="H4886" i="5"/>
  <c r="A4887" i="5"/>
  <c r="B4887" i="5"/>
  <c r="D4887" i="5"/>
  <c r="E4887" i="5" s="1"/>
  <c r="F4887" i="5"/>
  <c r="J4887" i="5" s="1"/>
  <c r="G4887" i="5"/>
  <c r="H4887" i="5"/>
  <c r="A4888" i="5"/>
  <c r="B4888" i="5"/>
  <c r="D4888" i="5"/>
  <c r="E4888" i="5" s="1"/>
  <c r="F4888" i="5"/>
  <c r="J4888" i="5" s="1"/>
  <c r="G4888" i="5"/>
  <c r="H4888" i="5"/>
  <c r="A4889" i="5"/>
  <c r="B4889" i="5"/>
  <c r="D4889" i="5"/>
  <c r="E4889" i="5" s="1"/>
  <c r="F4889" i="5"/>
  <c r="J4889" i="5" s="1"/>
  <c r="G4889" i="5"/>
  <c r="H4889" i="5"/>
  <c r="A4890" i="5"/>
  <c r="B4890" i="5"/>
  <c r="D4890" i="5"/>
  <c r="E4890" i="5" s="1"/>
  <c r="F4890" i="5"/>
  <c r="J4890" i="5" s="1"/>
  <c r="G4890" i="5"/>
  <c r="H4890" i="5"/>
  <c r="A4891" i="5"/>
  <c r="B4891" i="5"/>
  <c r="D4891" i="5"/>
  <c r="E4891" i="5" s="1"/>
  <c r="F4891" i="5"/>
  <c r="J4891" i="5" s="1"/>
  <c r="G4891" i="5"/>
  <c r="H4891" i="5"/>
  <c r="A4892" i="5"/>
  <c r="B4892" i="5"/>
  <c r="D4892" i="5"/>
  <c r="E4892" i="5" s="1"/>
  <c r="F4892" i="5"/>
  <c r="J4892" i="5" s="1"/>
  <c r="G4892" i="5"/>
  <c r="H4892" i="5"/>
  <c r="A4893" i="5"/>
  <c r="B4893" i="5"/>
  <c r="D4893" i="5"/>
  <c r="E4893" i="5" s="1"/>
  <c r="F4893" i="5"/>
  <c r="J4893" i="5" s="1"/>
  <c r="G4893" i="5"/>
  <c r="H4893" i="5"/>
  <c r="A4894" i="5"/>
  <c r="B4894" i="5"/>
  <c r="D4894" i="5"/>
  <c r="E4894" i="5" s="1"/>
  <c r="F4894" i="5"/>
  <c r="J4894" i="5" s="1"/>
  <c r="G4894" i="5"/>
  <c r="H4894" i="5"/>
  <c r="A4895" i="5"/>
  <c r="B4895" i="5"/>
  <c r="D4895" i="5"/>
  <c r="E4895" i="5" s="1"/>
  <c r="F4895" i="5"/>
  <c r="J4895" i="5" s="1"/>
  <c r="G4895" i="5"/>
  <c r="H4895" i="5"/>
  <c r="A4896" i="5"/>
  <c r="B4896" i="5"/>
  <c r="D4896" i="5"/>
  <c r="E4896" i="5" s="1"/>
  <c r="F4896" i="5"/>
  <c r="J4896" i="5" s="1"/>
  <c r="G4896" i="5"/>
  <c r="H4896" i="5"/>
  <c r="A4897" i="5"/>
  <c r="B4897" i="5"/>
  <c r="D4897" i="5"/>
  <c r="E4897" i="5" s="1"/>
  <c r="F4897" i="5"/>
  <c r="J4897" i="5" s="1"/>
  <c r="G4897" i="5"/>
  <c r="H4897" i="5"/>
  <c r="A4898" i="5"/>
  <c r="B4898" i="5"/>
  <c r="D4898" i="5"/>
  <c r="E4898" i="5" s="1"/>
  <c r="F4898" i="5"/>
  <c r="J4898" i="5" s="1"/>
  <c r="G4898" i="5"/>
  <c r="H4898" i="5"/>
  <c r="A4899" i="5"/>
  <c r="B4899" i="5"/>
  <c r="D4899" i="5"/>
  <c r="E4899" i="5" s="1"/>
  <c r="F4899" i="5"/>
  <c r="J4899" i="5" s="1"/>
  <c r="G4899" i="5"/>
  <c r="H4899" i="5"/>
  <c r="A4900" i="5"/>
  <c r="B4900" i="5"/>
  <c r="D4900" i="5"/>
  <c r="E4900" i="5" s="1"/>
  <c r="F4900" i="5"/>
  <c r="J4900" i="5" s="1"/>
  <c r="G4900" i="5"/>
  <c r="H4900" i="5"/>
  <c r="A4901" i="5"/>
  <c r="B4901" i="5"/>
  <c r="D4901" i="5"/>
  <c r="E4901" i="5" s="1"/>
  <c r="F4901" i="5"/>
  <c r="J4901" i="5" s="1"/>
  <c r="G4901" i="5"/>
  <c r="H4901" i="5"/>
  <c r="A4902" i="5"/>
  <c r="B4902" i="5"/>
  <c r="D4902" i="5"/>
  <c r="E4902" i="5" s="1"/>
  <c r="F4902" i="5"/>
  <c r="J4902" i="5" s="1"/>
  <c r="G4902" i="5"/>
  <c r="H4902" i="5"/>
  <c r="A4903" i="5"/>
  <c r="B4903" i="5"/>
  <c r="D4903" i="5"/>
  <c r="E4903" i="5" s="1"/>
  <c r="F4903" i="5"/>
  <c r="J4903" i="5" s="1"/>
  <c r="G4903" i="5"/>
  <c r="H4903" i="5"/>
  <c r="A4904" i="5"/>
  <c r="B4904" i="5"/>
  <c r="D4904" i="5"/>
  <c r="E4904" i="5" s="1"/>
  <c r="F4904" i="5"/>
  <c r="J4904" i="5" s="1"/>
  <c r="G4904" i="5"/>
  <c r="H4904" i="5"/>
  <c r="A4905" i="5"/>
  <c r="B4905" i="5"/>
  <c r="D4905" i="5"/>
  <c r="E4905" i="5" s="1"/>
  <c r="F4905" i="5"/>
  <c r="J4905" i="5" s="1"/>
  <c r="G4905" i="5"/>
  <c r="H4905" i="5"/>
  <c r="A4906" i="5"/>
  <c r="B4906" i="5"/>
  <c r="D4906" i="5"/>
  <c r="E4906" i="5" s="1"/>
  <c r="F4906" i="5"/>
  <c r="J4906" i="5" s="1"/>
  <c r="G4906" i="5"/>
  <c r="H4906" i="5"/>
  <c r="A4907" i="5"/>
  <c r="B4907" i="5"/>
  <c r="D4907" i="5"/>
  <c r="E4907" i="5" s="1"/>
  <c r="F4907" i="5"/>
  <c r="J4907" i="5" s="1"/>
  <c r="G4907" i="5"/>
  <c r="H4907" i="5"/>
  <c r="A4908" i="5"/>
  <c r="B4908" i="5"/>
  <c r="D4908" i="5"/>
  <c r="E4908" i="5" s="1"/>
  <c r="F4908" i="5"/>
  <c r="J4908" i="5" s="1"/>
  <c r="G4908" i="5"/>
  <c r="H4908" i="5"/>
  <c r="A4909" i="5"/>
  <c r="B4909" i="5"/>
  <c r="D4909" i="5"/>
  <c r="E4909" i="5" s="1"/>
  <c r="F4909" i="5"/>
  <c r="J4909" i="5" s="1"/>
  <c r="G4909" i="5"/>
  <c r="H4909" i="5"/>
  <c r="A4910" i="5"/>
  <c r="B4910" i="5"/>
  <c r="D4910" i="5"/>
  <c r="E4910" i="5" s="1"/>
  <c r="F4910" i="5"/>
  <c r="J4910" i="5" s="1"/>
  <c r="G4910" i="5"/>
  <c r="H4910" i="5"/>
  <c r="A4911" i="5"/>
  <c r="B4911" i="5"/>
  <c r="D4911" i="5"/>
  <c r="E4911" i="5" s="1"/>
  <c r="F4911" i="5"/>
  <c r="J4911" i="5" s="1"/>
  <c r="G4911" i="5"/>
  <c r="H4911" i="5"/>
  <c r="A4912" i="5"/>
  <c r="B4912" i="5"/>
  <c r="D4912" i="5"/>
  <c r="E4912" i="5" s="1"/>
  <c r="F4912" i="5"/>
  <c r="J4912" i="5" s="1"/>
  <c r="G4912" i="5"/>
  <c r="H4912" i="5"/>
  <c r="A4913" i="5"/>
  <c r="B4913" i="5"/>
  <c r="D4913" i="5"/>
  <c r="E4913" i="5" s="1"/>
  <c r="F4913" i="5"/>
  <c r="J4913" i="5" s="1"/>
  <c r="G4913" i="5"/>
  <c r="H4913" i="5"/>
  <c r="A4914" i="5"/>
  <c r="B4914" i="5"/>
  <c r="D4914" i="5"/>
  <c r="E4914" i="5" s="1"/>
  <c r="F4914" i="5"/>
  <c r="J4914" i="5" s="1"/>
  <c r="G4914" i="5"/>
  <c r="H4914" i="5"/>
  <c r="A4915" i="5"/>
  <c r="B4915" i="5"/>
  <c r="D4915" i="5"/>
  <c r="E4915" i="5" s="1"/>
  <c r="F4915" i="5"/>
  <c r="J4915" i="5" s="1"/>
  <c r="G4915" i="5"/>
  <c r="H4915" i="5"/>
  <c r="A4916" i="5"/>
  <c r="B4916" i="5"/>
  <c r="D4916" i="5"/>
  <c r="E4916" i="5" s="1"/>
  <c r="F4916" i="5"/>
  <c r="J4916" i="5" s="1"/>
  <c r="G4916" i="5"/>
  <c r="H4916" i="5"/>
  <c r="A4917" i="5"/>
  <c r="B4917" i="5"/>
  <c r="D4917" i="5"/>
  <c r="E4917" i="5" s="1"/>
  <c r="F4917" i="5"/>
  <c r="J4917" i="5" s="1"/>
  <c r="G4917" i="5"/>
  <c r="H4917" i="5"/>
  <c r="A4918" i="5"/>
  <c r="B4918" i="5"/>
  <c r="D4918" i="5"/>
  <c r="E4918" i="5" s="1"/>
  <c r="F4918" i="5"/>
  <c r="J4918" i="5" s="1"/>
  <c r="G4918" i="5"/>
  <c r="H4918" i="5"/>
  <c r="A4919" i="5"/>
  <c r="B4919" i="5"/>
  <c r="D4919" i="5"/>
  <c r="E4919" i="5" s="1"/>
  <c r="F4919" i="5"/>
  <c r="J4919" i="5" s="1"/>
  <c r="G4919" i="5"/>
  <c r="H4919" i="5"/>
  <c r="A4920" i="5"/>
  <c r="B4920" i="5"/>
  <c r="D4920" i="5"/>
  <c r="E4920" i="5" s="1"/>
  <c r="F4920" i="5"/>
  <c r="J4920" i="5" s="1"/>
  <c r="G4920" i="5"/>
  <c r="H4920" i="5"/>
  <c r="A4921" i="5"/>
  <c r="B4921" i="5"/>
  <c r="D4921" i="5"/>
  <c r="E4921" i="5" s="1"/>
  <c r="F4921" i="5"/>
  <c r="J4921" i="5" s="1"/>
  <c r="G4921" i="5"/>
  <c r="H4921" i="5"/>
  <c r="A4922" i="5"/>
  <c r="B4922" i="5"/>
  <c r="D4922" i="5"/>
  <c r="E4922" i="5" s="1"/>
  <c r="F4922" i="5"/>
  <c r="J4922" i="5" s="1"/>
  <c r="G4922" i="5"/>
  <c r="H4922" i="5"/>
  <c r="A4923" i="5"/>
  <c r="B4923" i="5"/>
  <c r="D4923" i="5"/>
  <c r="E4923" i="5" s="1"/>
  <c r="F4923" i="5"/>
  <c r="J4923" i="5" s="1"/>
  <c r="G4923" i="5"/>
  <c r="H4923" i="5"/>
  <c r="A4924" i="5"/>
  <c r="B4924" i="5"/>
  <c r="D4924" i="5"/>
  <c r="E4924" i="5" s="1"/>
  <c r="F4924" i="5"/>
  <c r="J4924" i="5" s="1"/>
  <c r="G4924" i="5"/>
  <c r="H4924" i="5"/>
  <c r="A4925" i="5"/>
  <c r="B4925" i="5"/>
  <c r="D4925" i="5"/>
  <c r="E4925" i="5" s="1"/>
  <c r="F4925" i="5"/>
  <c r="J4925" i="5" s="1"/>
  <c r="G4925" i="5"/>
  <c r="H4925" i="5"/>
  <c r="A4926" i="5"/>
  <c r="B4926" i="5"/>
  <c r="D4926" i="5"/>
  <c r="E4926" i="5" s="1"/>
  <c r="F4926" i="5"/>
  <c r="J4926" i="5" s="1"/>
  <c r="G4926" i="5"/>
  <c r="H4926" i="5"/>
  <c r="A4927" i="5"/>
  <c r="B4927" i="5"/>
  <c r="D4927" i="5"/>
  <c r="E4927" i="5" s="1"/>
  <c r="F4927" i="5"/>
  <c r="J4927" i="5" s="1"/>
  <c r="G4927" i="5"/>
  <c r="H4927" i="5"/>
  <c r="A4928" i="5"/>
  <c r="B4928" i="5"/>
  <c r="D4928" i="5"/>
  <c r="E4928" i="5" s="1"/>
  <c r="F4928" i="5"/>
  <c r="J4928" i="5" s="1"/>
  <c r="G4928" i="5"/>
  <c r="H4928" i="5"/>
  <c r="A4929" i="5"/>
  <c r="B4929" i="5"/>
  <c r="D4929" i="5"/>
  <c r="E4929" i="5" s="1"/>
  <c r="F4929" i="5"/>
  <c r="J4929" i="5" s="1"/>
  <c r="G4929" i="5"/>
  <c r="H4929" i="5"/>
  <c r="A4930" i="5"/>
  <c r="B4930" i="5"/>
  <c r="D4930" i="5"/>
  <c r="E4930" i="5" s="1"/>
  <c r="F4930" i="5"/>
  <c r="J4930" i="5" s="1"/>
  <c r="G4930" i="5"/>
  <c r="H4930" i="5"/>
  <c r="A4931" i="5"/>
  <c r="B4931" i="5"/>
  <c r="D4931" i="5"/>
  <c r="E4931" i="5" s="1"/>
  <c r="F4931" i="5"/>
  <c r="J4931" i="5" s="1"/>
  <c r="G4931" i="5"/>
  <c r="H4931" i="5"/>
  <c r="A4932" i="5"/>
  <c r="B4932" i="5"/>
  <c r="D4932" i="5"/>
  <c r="E4932" i="5" s="1"/>
  <c r="F4932" i="5"/>
  <c r="J4932" i="5" s="1"/>
  <c r="G4932" i="5"/>
  <c r="H4932" i="5"/>
  <c r="A4933" i="5"/>
  <c r="B4933" i="5"/>
  <c r="D4933" i="5"/>
  <c r="E4933" i="5" s="1"/>
  <c r="F4933" i="5"/>
  <c r="J4933" i="5" s="1"/>
  <c r="G4933" i="5"/>
  <c r="H4933" i="5"/>
  <c r="A4934" i="5"/>
  <c r="B4934" i="5"/>
  <c r="D4934" i="5"/>
  <c r="E4934" i="5" s="1"/>
  <c r="F4934" i="5"/>
  <c r="J4934" i="5" s="1"/>
  <c r="G4934" i="5"/>
  <c r="H4934" i="5"/>
  <c r="A4935" i="5"/>
  <c r="B4935" i="5"/>
  <c r="D4935" i="5"/>
  <c r="E4935" i="5" s="1"/>
  <c r="F4935" i="5"/>
  <c r="J4935" i="5" s="1"/>
  <c r="G4935" i="5"/>
  <c r="H4935" i="5"/>
  <c r="A4936" i="5"/>
  <c r="B4936" i="5"/>
  <c r="D4936" i="5"/>
  <c r="E4936" i="5" s="1"/>
  <c r="F4936" i="5"/>
  <c r="J4936" i="5" s="1"/>
  <c r="G4936" i="5"/>
  <c r="H4936" i="5"/>
  <c r="A4937" i="5"/>
  <c r="B4937" i="5"/>
  <c r="D4937" i="5"/>
  <c r="E4937" i="5" s="1"/>
  <c r="F4937" i="5"/>
  <c r="J4937" i="5" s="1"/>
  <c r="G4937" i="5"/>
  <c r="H4937" i="5"/>
  <c r="A4938" i="5"/>
  <c r="B4938" i="5"/>
  <c r="D4938" i="5"/>
  <c r="E4938" i="5" s="1"/>
  <c r="F4938" i="5"/>
  <c r="J4938" i="5" s="1"/>
  <c r="G4938" i="5"/>
  <c r="H4938" i="5"/>
  <c r="A4939" i="5"/>
  <c r="B4939" i="5"/>
  <c r="D4939" i="5"/>
  <c r="E4939" i="5" s="1"/>
  <c r="F4939" i="5"/>
  <c r="J4939" i="5" s="1"/>
  <c r="G4939" i="5"/>
  <c r="H4939" i="5"/>
  <c r="A4940" i="5"/>
  <c r="B4940" i="5"/>
  <c r="D4940" i="5"/>
  <c r="E4940" i="5" s="1"/>
  <c r="F4940" i="5"/>
  <c r="J4940" i="5" s="1"/>
  <c r="G4940" i="5"/>
  <c r="H4940" i="5"/>
  <c r="A4941" i="5"/>
  <c r="B4941" i="5"/>
  <c r="D4941" i="5"/>
  <c r="E4941" i="5" s="1"/>
  <c r="F4941" i="5"/>
  <c r="J4941" i="5" s="1"/>
  <c r="G4941" i="5"/>
  <c r="H4941" i="5"/>
  <c r="A4942" i="5"/>
  <c r="B4942" i="5"/>
  <c r="D4942" i="5"/>
  <c r="E4942" i="5" s="1"/>
  <c r="F4942" i="5"/>
  <c r="J4942" i="5" s="1"/>
  <c r="G4942" i="5"/>
  <c r="H4942" i="5"/>
  <c r="A4943" i="5"/>
  <c r="B4943" i="5"/>
  <c r="D4943" i="5"/>
  <c r="E4943" i="5" s="1"/>
  <c r="F4943" i="5"/>
  <c r="J4943" i="5" s="1"/>
  <c r="G4943" i="5"/>
  <c r="H4943" i="5"/>
  <c r="A4944" i="5"/>
  <c r="B4944" i="5"/>
  <c r="D4944" i="5"/>
  <c r="E4944" i="5" s="1"/>
  <c r="F4944" i="5"/>
  <c r="J4944" i="5" s="1"/>
  <c r="G4944" i="5"/>
  <c r="H4944" i="5"/>
  <c r="A4945" i="5"/>
  <c r="B4945" i="5"/>
  <c r="D4945" i="5"/>
  <c r="E4945" i="5" s="1"/>
  <c r="F4945" i="5"/>
  <c r="J4945" i="5" s="1"/>
  <c r="G4945" i="5"/>
  <c r="H4945" i="5"/>
  <c r="A4946" i="5"/>
  <c r="B4946" i="5"/>
  <c r="D4946" i="5"/>
  <c r="E4946" i="5" s="1"/>
  <c r="F4946" i="5"/>
  <c r="J4946" i="5" s="1"/>
  <c r="G4946" i="5"/>
  <c r="H4946" i="5"/>
  <c r="A4947" i="5"/>
  <c r="B4947" i="5"/>
  <c r="D4947" i="5"/>
  <c r="E4947" i="5" s="1"/>
  <c r="F4947" i="5"/>
  <c r="J4947" i="5" s="1"/>
  <c r="G4947" i="5"/>
  <c r="H4947" i="5"/>
  <c r="A4948" i="5"/>
  <c r="B4948" i="5"/>
  <c r="D4948" i="5"/>
  <c r="E4948" i="5" s="1"/>
  <c r="F4948" i="5"/>
  <c r="J4948" i="5" s="1"/>
  <c r="G4948" i="5"/>
  <c r="H4948" i="5"/>
  <c r="A4949" i="5"/>
  <c r="B4949" i="5"/>
  <c r="D4949" i="5"/>
  <c r="E4949" i="5" s="1"/>
  <c r="F4949" i="5"/>
  <c r="J4949" i="5" s="1"/>
  <c r="G4949" i="5"/>
  <c r="H4949" i="5"/>
  <c r="A4950" i="5"/>
  <c r="B4950" i="5"/>
  <c r="D4950" i="5"/>
  <c r="E4950" i="5" s="1"/>
  <c r="F4950" i="5"/>
  <c r="J4950" i="5" s="1"/>
  <c r="G4950" i="5"/>
  <c r="H4950" i="5"/>
  <c r="A4951" i="5"/>
  <c r="B4951" i="5"/>
  <c r="D4951" i="5"/>
  <c r="E4951" i="5" s="1"/>
  <c r="F4951" i="5"/>
  <c r="J4951" i="5" s="1"/>
  <c r="G4951" i="5"/>
  <c r="H4951" i="5"/>
  <c r="A4952" i="5"/>
  <c r="B4952" i="5"/>
  <c r="D4952" i="5"/>
  <c r="E4952" i="5" s="1"/>
  <c r="F4952" i="5"/>
  <c r="J4952" i="5" s="1"/>
  <c r="G4952" i="5"/>
  <c r="H4952" i="5"/>
  <c r="A4953" i="5"/>
  <c r="B4953" i="5"/>
  <c r="D4953" i="5"/>
  <c r="E4953" i="5" s="1"/>
  <c r="F4953" i="5"/>
  <c r="J4953" i="5" s="1"/>
  <c r="G4953" i="5"/>
  <c r="H4953" i="5"/>
  <c r="A4954" i="5"/>
  <c r="B4954" i="5"/>
  <c r="D4954" i="5"/>
  <c r="E4954" i="5" s="1"/>
  <c r="F4954" i="5"/>
  <c r="J4954" i="5" s="1"/>
  <c r="G4954" i="5"/>
  <c r="H4954" i="5"/>
  <c r="A4955" i="5"/>
  <c r="B4955" i="5"/>
  <c r="D4955" i="5"/>
  <c r="E4955" i="5" s="1"/>
  <c r="F4955" i="5"/>
  <c r="J4955" i="5" s="1"/>
  <c r="G4955" i="5"/>
  <c r="H4955" i="5"/>
  <c r="A4956" i="5"/>
  <c r="B4956" i="5"/>
  <c r="D4956" i="5"/>
  <c r="E4956" i="5" s="1"/>
  <c r="F4956" i="5"/>
  <c r="J4956" i="5" s="1"/>
  <c r="G4956" i="5"/>
  <c r="H4956" i="5"/>
  <c r="A4957" i="5"/>
  <c r="B4957" i="5"/>
  <c r="D4957" i="5"/>
  <c r="E4957" i="5" s="1"/>
  <c r="F4957" i="5"/>
  <c r="J4957" i="5" s="1"/>
  <c r="G4957" i="5"/>
  <c r="H4957" i="5"/>
  <c r="A4958" i="5"/>
  <c r="B4958" i="5"/>
  <c r="D4958" i="5"/>
  <c r="E4958" i="5" s="1"/>
  <c r="F4958" i="5"/>
  <c r="J4958" i="5" s="1"/>
  <c r="G4958" i="5"/>
  <c r="H4958" i="5"/>
  <c r="A4959" i="5"/>
  <c r="B4959" i="5"/>
  <c r="D4959" i="5"/>
  <c r="E4959" i="5" s="1"/>
  <c r="F4959" i="5"/>
  <c r="J4959" i="5" s="1"/>
  <c r="G4959" i="5"/>
  <c r="H4959" i="5"/>
  <c r="A4960" i="5"/>
  <c r="B4960" i="5"/>
  <c r="D4960" i="5"/>
  <c r="E4960" i="5" s="1"/>
  <c r="F4960" i="5"/>
  <c r="J4960" i="5" s="1"/>
  <c r="G4960" i="5"/>
  <c r="H4960" i="5"/>
  <c r="A4961" i="5"/>
  <c r="B4961" i="5"/>
  <c r="D4961" i="5"/>
  <c r="E4961" i="5" s="1"/>
  <c r="F4961" i="5"/>
  <c r="J4961" i="5" s="1"/>
  <c r="G4961" i="5"/>
  <c r="H4961" i="5"/>
  <c r="A4962" i="5"/>
  <c r="B4962" i="5"/>
  <c r="D4962" i="5"/>
  <c r="E4962" i="5" s="1"/>
  <c r="F4962" i="5"/>
  <c r="J4962" i="5" s="1"/>
  <c r="G4962" i="5"/>
  <c r="H4962" i="5"/>
  <c r="A4963" i="5"/>
  <c r="B4963" i="5"/>
  <c r="D4963" i="5"/>
  <c r="E4963" i="5" s="1"/>
  <c r="F4963" i="5"/>
  <c r="J4963" i="5" s="1"/>
  <c r="G4963" i="5"/>
  <c r="H4963" i="5"/>
  <c r="A4964" i="5"/>
  <c r="B4964" i="5"/>
  <c r="D4964" i="5"/>
  <c r="E4964" i="5" s="1"/>
  <c r="F4964" i="5"/>
  <c r="J4964" i="5" s="1"/>
  <c r="G4964" i="5"/>
  <c r="H4964" i="5"/>
  <c r="A4965" i="5"/>
  <c r="B4965" i="5"/>
  <c r="D4965" i="5"/>
  <c r="E4965" i="5" s="1"/>
  <c r="F4965" i="5"/>
  <c r="J4965" i="5" s="1"/>
  <c r="G4965" i="5"/>
  <c r="H4965" i="5"/>
  <c r="A4966" i="5"/>
  <c r="B4966" i="5"/>
  <c r="D4966" i="5"/>
  <c r="E4966" i="5" s="1"/>
  <c r="F4966" i="5"/>
  <c r="J4966" i="5" s="1"/>
  <c r="G4966" i="5"/>
  <c r="H4966" i="5"/>
  <c r="A4967" i="5"/>
  <c r="B4967" i="5"/>
  <c r="D4967" i="5"/>
  <c r="E4967" i="5" s="1"/>
  <c r="F4967" i="5"/>
  <c r="J4967" i="5" s="1"/>
  <c r="G4967" i="5"/>
  <c r="H4967" i="5"/>
  <c r="A4968" i="5"/>
  <c r="B4968" i="5"/>
  <c r="D4968" i="5"/>
  <c r="E4968" i="5" s="1"/>
  <c r="F4968" i="5"/>
  <c r="J4968" i="5" s="1"/>
  <c r="G4968" i="5"/>
  <c r="H4968" i="5"/>
  <c r="A4969" i="5"/>
  <c r="B4969" i="5"/>
  <c r="D4969" i="5"/>
  <c r="E4969" i="5" s="1"/>
  <c r="F4969" i="5"/>
  <c r="J4969" i="5" s="1"/>
  <c r="G4969" i="5"/>
  <c r="H4969" i="5"/>
  <c r="A4970" i="5"/>
  <c r="B4970" i="5"/>
  <c r="D4970" i="5"/>
  <c r="E4970" i="5" s="1"/>
  <c r="F4970" i="5"/>
  <c r="J4970" i="5" s="1"/>
  <c r="G4970" i="5"/>
  <c r="H4970" i="5"/>
  <c r="A4971" i="5"/>
  <c r="B4971" i="5"/>
  <c r="D4971" i="5"/>
  <c r="E4971" i="5" s="1"/>
  <c r="F4971" i="5"/>
  <c r="J4971" i="5" s="1"/>
  <c r="G4971" i="5"/>
  <c r="H4971" i="5"/>
  <c r="A4972" i="5"/>
  <c r="B4972" i="5"/>
  <c r="D4972" i="5"/>
  <c r="E4972" i="5" s="1"/>
  <c r="F4972" i="5"/>
  <c r="J4972" i="5" s="1"/>
  <c r="G4972" i="5"/>
  <c r="H4972" i="5"/>
  <c r="A4973" i="5"/>
  <c r="B4973" i="5"/>
  <c r="D4973" i="5"/>
  <c r="E4973" i="5" s="1"/>
  <c r="F4973" i="5"/>
  <c r="J4973" i="5" s="1"/>
  <c r="G4973" i="5"/>
  <c r="H4973" i="5"/>
  <c r="A4974" i="5"/>
  <c r="B4974" i="5"/>
  <c r="D4974" i="5"/>
  <c r="E4974" i="5" s="1"/>
  <c r="F4974" i="5"/>
  <c r="J4974" i="5" s="1"/>
  <c r="G4974" i="5"/>
  <c r="H4974" i="5"/>
  <c r="A4975" i="5"/>
  <c r="B4975" i="5"/>
  <c r="D4975" i="5"/>
  <c r="E4975" i="5" s="1"/>
  <c r="F4975" i="5"/>
  <c r="J4975" i="5" s="1"/>
  <c r="G4975" i="5"/>
  <c r="H4975" i="5"/>
  <c r="A4976" i="5"/>
  <c r="B4976" i="5"/>
  <c r="D4976" i="5"/>
  <c r="E4976" i="5" s="1"/>
  <c r="F4976" i="5"/>
  <c r="J4976" i="5" s="1"/>
  <c r="G4976" i="5"/>
  <c r="H4976" i="5"/>
  <c r="A4977" i="5"/>
  <c r="B4977" i="5"/>
  <c r="D4977" i="5"/>
  <c r="E4977" i="5" s="1"/>
  <c r="F4977" i="5"/>
  <c r="J4977" i="5" s="1"/>
  <c r="G4977" i="5"/>
  <c r="H4977" i="5"/>
  <c r="A4978" i="5"/>
  <c r="B4978" i="5"/>
  <c r="D4978" i="5"/>
  <c r="E4978" i="5" s="1"/>
  <c r="F4978" i="5"/>
  <c r="J4978" i="5" s="1"/>
  <c r="G4978" i="5"/>
  <c r="H4978" i="5"/>
  <c r="A4979" i="5"/>
  <c r="B4979" i="5"/>
  <c r="D4979" i="5"/>
  <c r="E4979" i="5" s="1"/>
  <c r="F4979" i="5"/>
  <c r="J4979" i="5" s="1"/>
  <c r="G4979" i="5"/>
  <c r="H4979" i="5"/>
  <c r="A4980" i="5"/>
  <c r="B4980" i="5"/>
  <c r="D4980" i="5"/>
  <c r="E4980" i="5" s="1"/>
  <c r="F4980" i="5"/>
  <c r="J4980" i="5" s="1"/>
  <c r="G4980" i="5"/>
  <c r="H4980" i="5"/>
  <c r="A4981" i="5"/>
  <c r="B4981" i="5"/>
  <c r="D4981" i="5"/>
  <c r="E4981" i="5" s="1"/>
  <c r="F4981" i="5"/>
  <c r="J4981" i="5" s="1"/>
  <c r="G4981" i="5"/>
  <c r="H4981" i="5"/>
  <c r="A4982" i="5"/>
  <c r="B4982" i="5"/>
  <c r="D4982" i="5"/>
  <c r="E4982" i="5" s="1"/>
  <c r="F4982" i="5"/>
  <c r="J4982" i="5" s="1"/>
  <c r="G4982" i="5"/>
  <c r="H4982" i="5"/>
  <c r="A4983" i="5"/>
  <c r="B4983" i="5"/>
  <c r="D4983" i="5"/>
  <c r="E4983" i="5" s="1"/>
  <c r="F4983" i="5"/>
  <c r="J4983" i="5" s="1"/>
  <c r="G4983" i="5"/>
  <c r="H4983" i="5"/>
  <c r="A4984" i="5"/>
  <c r="B4984" i="5"/>
  <c r="D4984" i="5"/>
  <c r="E4984" i="5" s="1"/>
  <c r="F4984" i="5"/>
  <c r="J4984" i="5" s="1"/>
  <c r="G4984" i="5"/>
  <c r="H4984" i="5"/>
  <c r="A4985" i="5"/>
  <c r="B4985" i="5"/>
  <c r="D4985" i="5"/>
  <c r="E4985" i="5" s="1"/>
  <c r="F4985" i="5"/>
  <c r="J4985" i="5" s="1"/>
  <c r="G4985" i="5"/>
  <c r="H4985" i="5"/>
  <c r="A4986" i="5"/>
  <c r="B4986" i="5"/>
  <c r="D4986" i="5"/>
  <c r="E4986" i="5" s="1"/>
  <c r="F4986" i="5"/>
  <c r="J4986" i="5" s="1"/>
  <c r="G4986" i="5"/>
  <c r="H4986" i="5"/>
  <c r="A4987" i="5"/>
  <c r="B4987" i="5"/>
  <c r="D4987" i="5"/>
  <c r="E4987" i="5" s="1"/>
  <c r="F4987" i="5"/>
  <c r="J4987" i="5" s="1"/>
  <c r="G4987" i="5"/>
  <c r="H4987" i="5"/>
  <c r="A4988" i="5"/>
  <c r="B4988" i="5"/>
  <c r="D4988" i="5"/>
  <c r="E4988" i="5" s="1"/>
  <c r="F4988" i="5"/>
  <c r="J4988" i="5" s="1"/>
  <c r="G4988" i="5"/>
  <c r="H4988" i="5"/>
  <c r="A4989" i="5"/>
  <c r="B4989" i="5"/>
  <c r="D4989" i="5"/>
  <c r="E4989" i="5" s="1"/>
  <c r="F4989" i="5"/>
  <c r="J4989" i="5" s="1"/>
  <c r="G4989" i="5"/>
  <c r="H4989" i="5"/>
  <c r="A4990" i="5"/>
  <c r="B4990" i="5"/>
  <c r="D4990" i="5"/>
  <c r="E4990" i="5" s="1"/>
  <c r="F4990" i="5"/>
  <c r="J4990" i="5" s="1"/>
  <c r="G4990" i="5"/>
  <c r="H4990" i="5"/>
  <c r="A4991" i="5"/>
  <c r="B4991" i="5"/>
  <c r="D4991" i="5"/>
  <c r="E4991" i="5" s="1"/>
  <c r="F4991" i="5"/>
  <c r="J4991" i="5" s="1"/>
  <c r="G4991" i="5"/>
  <c r="H4991" i="5"/>
  <c r="A4992" i="5"/>
  <c r="B4992" i="5"/>
  <c r="D4992" i="5"/>
  <c r="E4992" i="5" s="1"/>
  <c r="F4992" i="5"/>
  <c r="J4992" i="5" s="1"/>
  <c r="G4992" i="5"/>
  <c r="H4992" i="5"/>
  <c r="A4993" i="5"/>
  <c r="B4993" i="5"/>
  <c r="D4993" i="5"/>
  <c r="E4993" i="5" s="1"/>
  <c r="F4993" i="5"/>
  <c r="J4993" i="5" s="1"/>
  <c r="G4993" i="5"/>
  <c r="H4993" i="5"/>
  <c r="A4994" i="5"/>
  <c r="B4994" i="5"/>
  <c r="D4994" i="5"/>
  <c r="E4994" i="5" s="1"/>
  <c r="F4994" i="5"/>
  <c r="J4994" i="5" s="1"/>
  <c r="G4994" i="5"/>
  <c r="H4994" i="5"/>
  <c r="A4995" i="5"/>
  <c r="B4995" i="5"/>
  <c r="D4995" i="5"/>
  <c r="E4995" i="5" s="1"/>
  <c r="F4995" i="5"/>
  <c r="J4995" i="5" s="1"/>
  <c r="G4995" i="5"/>
  <c r="H4995" i="5"/>
  <c r="A4996" i="5"/>
  <c r="B4996" i="5"/>
  <c r="D4996" i="5"/>
  <c r="E4996" i="5" s="1"/>
  <c r="F4996" i="5"/>
  <c r="J4996" i="5" s="1"/>
  <c r="G4996" i="5"/>
  <c r="H4996" i="5"/>
  <c r="A4997" i="5"/>
  <c r="B4997" i="5"/>
  <c r="D4997" i="5"/>
  <c r="E4997" i="5" s="1"/>
  <c r="F4997" i="5"/>
  <c r="J4997" i="5" s="1"/>
  <c r="G4997" i="5"/>
  <c r="H4997" i="5"/>
  <c r="A4998" i="5"/>
  <c r="B4998" i="5"/>
  <c r="D4998" i="5"/>
  <c r="E4998" i="5" s="1"/>
  <c r="F4998" i="5"/>
  <c r="J4998" i="5" s="1"/>
  <c r="G4998" i="5"/>
  <c r="H4998" i="5"/>
  <c r="A4999" i="5"/>
  <c r="B4999" i="5"/>
  <c r="D4999" i="5"/>
  <c r="E4999" i="5" s="1"/>
  <c r="F4999" i="5"/>
  <c r="J4999" i="5" s="1"/>
  <c r="G4999" i="5"/>
  <c r="H4999" i="5"/>
  <c r="A5000" i="5"/>
  <c r="B5000" i="5"/>
  <c r="D5000" i="5"/>
  <c r="E5000" i="5" s="1"/>
  <c r="F5000" i="5"/>
  <c r="J5000" i="5" s="1"/>
  <c r="G5000" i="5"/>
  <c r="H5000" i="5"/>
  <c r="A5001" i="5"/>
  <c r="B5001" i="5"/>
  <c r="D5001" i="5"/>
  <c r="E5001" i="5" s="1"/>
  <c r="F5001" i="5"/>
  <c r="J5001" i="5" s="1"/>
  <c r="G5001" i="5"/>
  <c r="H5001" i="5"/>
  <c r="A5002" i="5"/>
  <c r="B5002" i="5"/>
  <c r="D5002" i="5"/>
  <c r="E5002" i="5" s="1"/>
  <c r="F5002" i="5"/>
  <c r="J5002" i="5" s="1"/>
  <c r="G5002" i="5"/>
  <c r="H5002" i="5"/>
  <c r="A5003" i="5"/>
  <c r="B5003" i="5"/>
  <c r="D5003" i="5"/>
  <c r="E5003" i="5" s="1"/>
  <c r="F5003" i="5"/>
  <c r="J5003" i="5" s="1"/>
  <c r="G5003" i="5"/>
  <c r="H5003" i="5"/>
  <c r="A5004" i="5"/>
  <c r="B5004" i="5"/>
  <c r="D5004" i="5"/>
  <c r="E5004" i="5" s="1"/>
  <c r="F5004" i="5"/>
  <c r="J5004" i="5" s="1"/>
  <c r="G5004" i="5"/>
  <c r="H5004" i="5"/>
  <c r="A5005" i="5"/>
  <c r="B5005" i="5"/>
  <c r="D5005" i="5"/>
  <c r="E5005" i="5" s="1"/>
  <c r="F5005" i="5"/>
  <c r="J5005" i="5" s="1"/>
  <c r="G5005" i="5"/>
  <c r="H5005" i="5"/>
  <c r="A5006" i="5"/>
  <c r="B5006" i="5"/>
  <c r="D5006" i="5"/>
  <c r="E5006" i="5" s="1"/>
  <c r="F5006" i="5"/>
  <c r="J5006" i="5" s="1"/>
  <c r="G5006" i="5"/>
  <c r="H5006" i="5"/>
  <c r="A5007" i="5"/>
  <c r="B5007" i="5"/>
  <c r="D5007" i="5"/>
  <c r="E5007" i="5" s="1"/>
  <c r="F5007" i="5"/>
  <c r="J5007" i="5" s="1"/>
  <c r="G5007" i="5"/>
  <c r="H5007" i="5"/>
  <c r="A5008" i="5"/>
  <c r="B5008" i="5"/>
  <c r="D5008" i="5"/>
  <c r="E5008" i="5" s="1"/>
  <c r="F5008" i="5"/>
  <c r="J5008" i="5" s="1"/>
  <c r="G5008" i="5"/>
  <c r="H5008" i="5"/>
  <c r="A5009" i="5"/>
  <c r="B5009" i="5"/>
  <c r="D5009" i="5"/>
  <c r="E5009" i="5" s="1"/>
  <c r="F5009" i="5"/>
  <c r="J5009" i="5" s="1"/>
  <c r="G5009" i="5"/>
  <c r="H5009" i="5"/>
  <c r="A5010" i="5"/>
  <c r="B5010" i="5"/>
  <c r="D5010" i="5"/>
  <c r="E5010" i="5" s="1"/>
  <c r="F5010" i="5"/>
  <c r="J5010" i="5" s="1"/>
  <c r="G5010" i="5"/>
  <c r="H5010" i="5"/>
  <c r="A5011" i="5"/>
  <c r="B5011" i="5"/>
  <c r="D5011" i="5"/>
  <c r="E5011" i="5" s="1"/>
  <c r="F5011" i="5"/>
  <c r="J5011" i="5" s="1"/>
  <c r="G5011" i="5"/>
  <c r="H5011" i="5"/>
  <c r="A5012" i="5"/>
  <c r="B5012" i="5"/>
  <c r="D5012" i="5"/>
  <c r="E5012" i="5" s="1"/>
  <c r="F5012" i="5"/>
  <c r="J5012" i="5" s="1"/>
  <c r="G5012" i="5"/>
  <c r="H5012" i="5"/>
  <c r="A5013" i="5"/>
  <c r="B5013" i="5"/>
  <c r="D5013" i="5"/>
  <c r="E5013" i="5" s="1"/>
  <c r="F5013" i="5"/>
  <c r="J5013" i="5" s="1"/>
  <c r="G5013" i="5"/>
  <c r="H5013" i="5"/>
  <c r="A5014" i="5"/>
  <c r="B5014" i="5"/>
  <c r="D5014" i="5"/>
  <c r="E5014" i="5" s="1"/>
  <c r="F5014" i="5"/>
  <c r="J5014" i="5" s="1"/>
  <c r="G5014" i="5"/>
  <c r="H5014" i="5"/>
  <c r="A5015" i="5"/>
  <c r="B5015" i="5"/>
  <c r="D5015" i="5"/>
  <c r="E5015" i="5" s="1"/>
  <c r="F5015" i="5"/>
  <c r="J5015" i="5" s="1"/>
  <c r="G5015" i="5"/>
  <c r="H5015" i="5"/>
  <c r="A5016" i="5"/>
  <c r="B5016" i="5"/>
  <c r="D5016" i="5"/>
  <c r="E5016" i="5" s="1"/>
  <c r="F5016" i="5"/>
  <c r="J5016" i="5" s="1"/>
  <c r="G5016" i="5"/>
  <c r="H5016" i="5"/>
  <c r="A5017" i="5"/>
  <c r="B5017" i="5"/>
  <c r="D5017" i="5"/>
  <c r="E5017" i="5" s="1"/>
  <c r="F5017" i="5"/>
  <c r="J5017" i="5" s="1"/>
  <c r="G5017" i="5"/>
  <c r="H5017" i="5"/>
  <c r="A5018" i="5"/>
  <c r="B5018" i="5"/>
  <c r="D5018" i="5"/>
  <c r="E5018" i="5" s="1"/>
  <c r="F5018" i="5"/>
  <c r="J5018" i="5" s="1"/>
  <c r="G5018" i="5"/>
  <c r="H5018" i="5"/>
  <c r="A5019" i="5"/>
  <c r="B5019" i="5"/>
  <c r="D5019" i="5"/>
  <c r="E5019" i="5" s="1"/>
  <c r="F5019" i="5"/>
  <c r="J5019" i="5" s="1"/>
  <c r="G5019" i="5"/>
  <c r="H5019" i="5"/>
  <c r="A5020" i="5"/>
  <c r="B5020" i="5"/>
  <c r="D5020" i="5"/>
  <c r="E5020" i="5" s="1"/>
  <c r="F5020" i="5"/>
  <c r="J5020" i="5" s="1"/>
  <c r="G5020" i="5"/>
  <c r="H5020" i="5"/>
  <c r="A5021" i="5"/>
  <c r="B5021" i="5"/>
  <c r="D5021" i="5"/>
  <c r="E5021" i="5" s="1"/>
  <c r="F5021" i="5"/>
  <c r="J5021" i="5" s="1"/>
  <c r="G5021" i="5"/>
  <c r="H5021" i="5"/>
  <c r="A5022" i="5"/>
  <c r="B5022" i="5"/>
  <c r="D5022" i="5"/>
  <c r="E5022" i="5" s="1"/>
  <c r="F5022" i="5"/>
  <c r="J5022" i="5" s="1"/>
  <c r="G5022" i="5"/>
  <c r="H5022" i="5"/>
  <c r="A5023" i="5"/>
  <c r="B5023" i="5"/>
  <c r="D5023" i="5"/>
  <c r="E5023" i="5" s="1"/>
  <c r="F5023" i="5"/>
  <c r="J5023" i="5" s="1"/>
  <c r="G5023" i="5"/>
  <c r="H5023" i="5"/>
  <c r="A5024" i="5"/>
  <c r="B5024" i="5"/>
  <c r="D5024" i="5"/>
  <c r="E5024" i="5" s="1"/>
  <c r="F5024" i="5"/>
  <c r="J5024" i="5" s="1"/>
  <c r="G5024" i="5"/>
  <c r="H5024" i="5"/>
  <c r="A5025" i="5"/>
  <c r="B5025" i="5"/>
  <c r="D5025" i="5"/>
  <c r="E5025" i="5" s="1"/>
  <c r="F5025" i="5"/>
  <c r="J5025" i="5" s="1"/>
  <c r="G5025" i="5"/>
  <c r="H5025" i="5"/>
  <c r="A5026" i="5"/>
  <c r="B5026" i="5"/>
  <c r="D5026" i="5"/>
  <c r="E5026" i="5" s="1"/>
  <c r="F5026" i="5"/>
  <c r="J5026" i="5" s="1"/>
  <c r="G5026" i="5"/>
  <c r="H5026" i="5"/>
  <c r="A5027" i="5"/>
  <c r="B5027" i="5"/>
  <c r="D5027" i="5"/>
  <c r="E5027" i="5" s="1"/>
  <c r="F5027" i="5"/>
  <c r="J5027" i="5" s="1"/>
  <c r="G5027" i="5"/>
  <c r="H5027" i="5"/>
  <c r="A5028" i="5"/>
  <c r="B5028" i="5"/>
  <c r="D5028" i="5"/>
  <c r="E5028" i="5" s="1"/>
  <c r="F5028" i="5"/>
  <c r="J5028" i="5" s="1"/>
  <c r="G5028" i="5"/>
  <c r="H5028" i="5"/>
  <c r="A5029" i="5"/>
  <c r="B5029" i="5"/>
  <c r="D5029" i="5"/>
  <c r="E5029" i="5" s="1"/>
  <c r="F5029" i="5"/>
  <c r="J5029" i="5" s="1"/>
  <c r="G5029" i="5"/>
  <c r="H5029" i="5"/>
  <c r="A5030" i="5"/>
  <c r="B5030" i="5"/>
  <c r="D5030" i="5"/>
  <c r="E5030" i="5" s="1"/>
  <c r="F5030" i="5"/>
  <c r="J5030" i="5" s="1"/>
  <c r="G5030" i="5"/>
  <c r="H5030" i="5"/>
  <c r="A5031" i="5"/>
  <c r="B5031" i="5"/>
  <c r="D5031" i="5"/>
  <c r="E5031" i="5" s="1"/>
  <c r="F5031" i="5"/>
  <c r="J5031" i="5" s="1"/>
  <c r="G5031" i="5"/>
  <c r="H5031" i="5"/>
  <c r="A5032" i="5"/>
  <c r="B5032" i="5"/>
  <c r="D5032" i="5"/>
  <c r="E5032" i="5" s="1"/>
  <c r="F5032" i="5"/>
  <c r="J5032" i="5" s="1"/>
  <c r="G5032" i="5"/>
  <c r="H5032" i="5"/>
  <c r="A5033" i="5"/>
  <c r="B5033" i="5"/>
  <c r="D5033" i="5"/>
  <c r="E5033" i="5" s="1"/>
  <c r="F5033" i="5"/>
  <c r="J5033" i="5" s="1"/>
  <c r="G5033" i="5"/>
  <c r="H5033" i="5"/>
  <c r="A5034" i="5"/>
  <c r="B5034" i="5"/>
  <c r="D5034" i="5"/>
  <c r="E5034" i="5" s="1"/>
  <c r="F5034" i="5"/>
  <c r="J5034" i="5" s="1"/>
  <c r="G5034" i="5"/>
  <c r="H5034" i="5"/>
  <c r="A5035" i="5"/>
  <c r="B5035" i="5"/>
  <c r="D5035" i="5"/>
  <c r="E5035" i="5" s="1"/>
  <c r="F5035" i="5"/>
  <c r="J5035" i="5" s="1"/>
  <c r="G5035" i="5"/>
  <c r="H5035" i="5"/>
  <c r="A5036" i="5"/>
  <c r="B5036" i="5"/>
  <c r="D5036" i="5"/>
  <c r="E5036" i="5" s="1"/>
  <c r="F5036" i="5"/>
  <c r="J5036" i="5" s="1"/>
  <c r="G5036" i="5"/>
  <c r="H5036" i="5"/>
  <c r="A5037" i="5"/>
  <c r="B5037" i="5"/>
  <c r="D5037" i="5"/>
  <c r="E5037" i="5" s="1"/>
  <c r="F5037" i="5"/>
  <c r="J5037" i="5" s="1"/>
  <c r="G5037" i="5"/>
  <c r="H5037" i="5"/>
  <c r="A5038" i="5"/>
  <c r="B5038" i="5"/>
  <c r="D5038" i="5"/>
  <c r="E5038" i="5" s="1"/>
  <c r="F5038" i="5"/>
  <c r="J5038" i="5" s="1"/>
  <c r="G5038" i="5"/>
  <c r="H5038" i="5"/>
  <c r="A5039" i="5"/>
  <c r="B5039" i="5"/>
  <c r="D5039" i="5"/>
  <c r="E5039" i="5" s="1"/>
  <c r="F5039" i="5"/>
  <c r="J5039" i="5" s="1"/>
  <c r="G5039" i="5"/>
  <c r="H5039" i="5"/>
  <c r="A5040" i="5"/>
  <c r="B5040" i="5"/>
  <c r="D5040" i="5"/>
  <c r="E5040" i="5" s="1"/>
  <c r="F5040" i="5"/>
  <c r="J5040" i="5" s="1"/>
  <c r="G5040" i="5"/>
  <c r="H5040" i="5"/>
  <c r="A5041" i="5"/>
  <c r="B5041" i="5"/>
  <c r="D5041" i="5"/>
  <c r="E5041" i="5" s="1"/>
  <c r="F5041" i="5"/>
  <c r="J5041" i="5" s="1"/>
  <c r="G5041" i="5"/>
  <c r="H5041" i="5"/>
  <c r="A5042" i="5"/>
  <c r="B5042" i="5"/>
  <c r="D5042" i="5"/>
  <c r="E5042" i="5" s="1"/>
  <c r="F5042" i="5"/>
  <c r="J5042" i="5" s="1"/>
  <c r="G5042" i="5"/>
  <c r="H5042" i="5"/>
  <c r="A5043" i="5"/>
  <c r="B5043" i="5"/>
  <c r="D5043" i="5"/>
  <c r="E5043" i="5" s="1"/>
  <c r="F5043" i="5"/>
  <c r="J5043" i="5" s="1"/>
  <c r="G5043" i="5"/>
  <c r="H5043" i="5"/>
  <c r="A5044" i="5"/>
  <c r="B5044" i="5"/>
  <c r="D5044" i="5"/>
  <c r="E5044" i="5" s="1"/>
  <c r="F5044" i="5"/>
  <c r="J5044" i="5" s="1"/>
  <c r="G5044" i="5"/>
  <c r="H5044" i="5"/>
  <c r="A5045" i="5"/>
  <c r="B5045" i="5"/>
  <c r="D5045" i="5"/>
  <c r="E5045" i="5" s="1"/>
  <c r="F5045" i="5"/>
  <c r="J5045" i="5" s="1"/>
  <c r="G5045" i="5"/>
  <c r="H5045" i="5"/>
  <c r="A5046" i="5"/>
  <c r="B5046" i="5"/>
  <c r="D5046" i="5"/>
  <c r="E5046" i="5" s="1"/>
  <c r="F5046" i="5"/>
  <c r="J5046" i="5" s="1"/>
  <c r="G5046" i="5"/>
  <c r="H5046" i="5"/>
  <c r="A5047" i="5"/>
  <c r="B5047" i="5"/>
  <c r="D5047" i="5"/>
  <c r="E5047" i="5" s="1"/>
  <c r="F5047" i="5"/>
  <c r="J5047" i="5" s="1"/>
  <c r="G5047" i="5"/>
  <c r="H5047" i="5"/>
  <c r="A5048" i="5"/>
  <c r="B5048" i="5"/>
  <c r="D5048" i="5"/>
  <c r="E5048" i="5" s="1"/>
  <c r="F5048" i="5"/>
  <c r="J5048" i="5" s="1"/>
  <c r="G5048" i="5"/>
  <c r="H5048" i="5"/>
  <c r="A5049" i="5"/>
  <c r="B5049" i="5"/>
  <c r="D5049" i="5"/>
  <c r="E5049" i="5" s="1"/>
  <c r="F5049" i="5"/>
  <c r="J5049" i="5" s="1"/>
  <c r="G5049" i="5"/>
  <c r="H5049" i="5"/>
  <c r="A5050" i="5"/>
  <c r="B5050" i="5"/>
  <c r="D5050" i="5"/>
  <c r="E5050" i="5" s="1"/>
  <c r="F5050" i="5"/>
  <c r="J5050" i="5" s="1"/>
  <c r="G5050" i="5"/>
  <c r="H5050" i="5"/>
  <c r="A5051" i="5"/>
  <c r="B5051" i="5"/>
  <c r="D5051" i="5"/>
  <c r="E5051" i="5" s="1"/>
  <c r="F5051" i="5"/>
  <c r="J5051" i="5" s="1"/>
  <c r="G5051" i="5"/>
  <c r="H5051" i="5"/>
  <c r="A5052" i="5"/>
  <c r="B5052" i="5"/>
  <c r="D5052" i="5"/>
  <c r="E5052" i="5" s="1"/>
  <c r="F5052" i="5"/>
  <c r="J5052" i="5" s="1"/>
  <c r="G5052" i="5"/>
  <c r="H5052" i="5"/>
  <c r="A5053" i="5"/>
  <c r="B5053" i="5"/>
  <c r="D5053" i="5"/>
  <c r="E5053" i="5" s="1"/>
  <c r="F5053" i="5"/>
  <c r="J5053" i="5" s="1"/>
  <c r="G5053" i="5"/>
  <c r="H5053" i="5"/>
  <c r="A5054" i="5"/>
  <c r="B5054" i="5"/>
  <c r="D5054" i="5"/>
  <c r="E5054" i="5" s="1"/>
  <c r="F5054" i="5"/>
  <c r="J5054" i="5" s="1"/>
  <c r="G5054" i="5"/>
  <c r="H5054" i="5"/>
  <c r="A5055" i="5"/>
  <c r="B5055" i="5"/>
  <c r="D5055" i="5"/>
  <c r="E5055" i="5" s="1"/>
  <c r="F5055" i="5"/>
  <c r="J5055" i="5" s="1"/>
  <c r="G5055" i="5"/>
  <c r="H5055" i="5"/>
  <c r="A5056" i="5"/>
  <c r="B5056" i="5"/>
  <c r="D5056" i="5"/>
  <c r="E5056" i="5" s="1"/>
  <c r="F5056" i="5"/>
  <c r="J5056" i="5" s="1"/>
  <c r="G5056" i="5"/>
  <c r="H5056" i="5"/>
  <c r="A5057" i="5"/>
  <c r="B5057" i="5"/>
  <c r="D5057" i="5"/>
  <c r="E5057" i="5" s="1"/>
  <c r="F5057" i="5"/>
  <c r="J5057" i="5" s="1"/>
  <c r="G5057" i="5"/>
  <c r="H5057" i="5"/>
  <c r="A5058" i="5"/>
  <c r="B5058" i="5"/>
  <c r="D5058" i="5"/>
  <c r="E5058" i="5" s="1"/>
  <c r="F5058" i="5"/>
  <c r="J5058" i="5" s="1"/>
  <c r="G5058" i="5"/>
  <c r="H5058" i="5"/>
  <c r="A5059" i="5"/>
  <c r="B5059" i="5"/>
  <c r="D5059" i="5"/>
  <c r="E5059" i="5" s="1"/>
  <c r="F5059" i="5"/>
  <c r="J5059" i="5" s="1"/>
  <c r="G5059" i="5"/>
  <c r="H5059" i="5"/>
  <c r="A5060" i="5"/>
  <c r="B5060" i="5"/>
  <c r="D5060" i="5"/>
  <c r="E5060" i="5" s="1"/>
  <c r="F5060" i="5"/>
  <c r="J5060" i="5" s="1"/>
  <c r="G5060" i="5"/>
  <c r="H5060" i="5"/>
  <c r="A5061" i="5"/>
  <c r="B5061" i="5"/>
  <c r="D5061" i="5"/>
  <c r="E5061" i="5" s="1"/>
  <c r="F5061" i="5"/>
  <c r="J5061" i="5" s="1"/>
  <c r="G5061" i="5"/>
  <c r="H5061" i="5"/>
  <c r="A5062" i="5"/>
  <c r="B5062" i="5"/>
  <c r="D5062" i="5"/>
  <c r="E5062" i="5" s="1"/>
  <c r="F5062" i="5"/>
  <c r="J5062" i="5" s="1"/>
  <c r="G5062" i="5"/>
  <c r="H5062" i="5"/>
  <c r="A5063" i="5"/>
  <c r="B5063" i="5"/>
  <c r="D5063" i="5"/>
  <c r="E5063" i="5" s="1"/>
  <c r="F5063" i="5"/>
  <c r="J5063" i="5" s="1"/>
  <c r="G5063" i="5"/>
  <c r="H5063" i="5"/>
  <c r="A5064" i="5"/>
  <c r="B5064" i="5"/>
  <c r="D5064" i="5"/>
  <c r="E5064" i="5" s="1"/>
  <c r="F5064" i="5"/>
  <c r="J5064" i="5" s="1"/>
  <c r="G5064" i="5"/>
  <c r="H5064" i="5"/>
  <c r="A5065" i="5"/>
  <c r="B5065" i="5"/>
  <c r="D5065" i="5"/>
  <c r="E5065" i="5" s="1"/>
  <c r="F5065" i="5"/>
  <c r="J5065" i="5" s="1"/>
  <c r="G5065" i="5"/>
  <c r="H5065" i="5"/>
  <c r="A5066" i="5"/>
  <c r="B5066" i="5"/>
  <c r="D5066" i="5"/>
  <c r="E5066" i="5" s="1"/>
  <c r="F5066" i="5"/>
  <c r="J5066" i="5" s="1"/>
  <c r="G5066" i="5"/>
  <c r="H5066" i="5"/>
  <c r="A5067" i="5"/>
  <c r="B5067" i="5"/>
  <c r="D5067" i="5"/>
  <c r="E5067" i="5" s="1"/>
  <c r="F5067" i="5"/>
  <c r="J5067" i="5" s="1"/>
  <c r="G5067" i="5"/>
  <c r="H5067" i="5"/>
  <c r="A5068" i="5"/>
  <c r="B5068" i="5"/>
  <c r="D5068" i="5"/>
  <c r="E5068" i="5" s="1"/>
  <c r="F5068" i="5"/>
  <c r="J5068" i="5" s="1"/>
  <c r="G5068" i="5"/>
  <c r="H5068" i="5"/>
  <c r="A5069" i="5"/>
  <c r="B5069" i="5"/>
  <c r="D5069" i="5"/>
  <c r="E5069" i="5" s="1"/>
  <c r="F5069" i="5"/>
  <c r="J5069" i="5" s="1"/>
  <c r="G5069" i="5"/>
  <c r="H5069" i="5"/>
  <c r="A5070" i="5"/>
  <c r="B5070" i="5"/>
  <c r="D5070" i="5"/>
  <c r="E5070" i="5" s="1"/>
  <c r="F5070" i="5"/>
  <c r="J5070" i="5" s="1"/>
  <c r="G5070" i="5"/>
  <c r="H5070" i="5"/>
  <c r="A5071" i="5"/>
  <c r="B5071" i="5"/>
  <c r="D5071" i="5"/>
  <c r="E5071" i="5" s="1"/>
  <c r="F5071" i="5"/>
  <c r="J5071" i="5" s="1"/>
  <c r="G5071" i="5"/>
  <c r="H5071" i="5"/>
  <c r="A5072" i="5"/>
  <c r="B5072" i="5"/>
  <c r="D5072" i="5"/>
  <c r="E5072" i="5" s="1"/>
  <c r="F5072" i="5"/>
  <c r="J5072" i="5" s="1"/>
  <c r="G5072" i="5"/>
  <c r="H5072" i="5"/>
  <c r="A5073" i="5"/>
  <c r="B5073" i="5"/>
  <c r="D5073" i="5"/>
  <c r="E5073" i="5" s="1"/>
  <c r="F5073" i="5"/>
  <c r="J5073" i="5" s="1"/>
  <c r="G5073" i="5"/>
  <c r="H5073" i="5"/>
  <c r="A5074" i="5"/>
  <c r="B5074" i="5"/>
  <c r="D5074" i="5"/>
  <c r="E5074" i="5" s="1"/>
  <c r="F5074" i="5"/>
  <c r="J5074" i="5" s="1"/>
  <c r="G5074" i="5"/>
  <c r="H5074" i="5"/>
  <c r="A5075" i="5"/>
  <c r="B5075" i="5"/>
  <c r="D5075" i="5"/>
  <c r="E5075" i="5" s="1"/>
  <c r="F5075" i="5"/>
  <c r="J5075" i="5" s="1"/>
  <c r="G5075" i="5"/>
  <c r="H5075" i="5"/>
  <c r="A5076" i="5"/>
  <c r="B5076" i="5"/>
  <c r="D5076" i="5"/>
  <c r="E5076" i="5" s="1"/>
  <c r="F5076" i="5"/>
  <c r="J5076" i="5" s="1"/>
  <c r="G5076" i="5"/>
  <c r="H5076" i="5"/>
  <c r="A5077" i="5"/>
  <c r="B5077" i="5"/>
  <c r="D5077" i="5"/>
  <c r="E5077" i="5" s="1"/>
  <c r="F5077" i="5"/>
  <c r="J5077" i="5" s="1"/>
  <c r="G5077" i="5"/>
  <c r="H5077" i="5"/>
  <c r="A5078" i="5"/>
  <c r="B5078" i="5"/>
  <c r="D5078" i="5"/>
  <c r="E5078" i="5" s="1"/>
  <c r="F5078" i="5"/>
  <c r="J5078" i="5" s="1"/>
  <c r="G5078" i="5"/>
  <c r="H5078" i="5"/>
  <c r="A5079" i="5"/>
  <c r="B5079" i="5"/>
  <c r="D5079" i="5"/>
  <c r="E5079" i="5" s="1"/>
  <c r="F5079" i="5"/>
  <c r="J5079" i="5" s="1"/>
  <c r="G5079" i="5"/>
  <c r="H5079" i="5"/>
  <c r="A5080" i="5"/>
  <c r="B5080" i="5"/>
  <c r="D5080" i="5"/>
  <c r="E5080" i="5" s="1"/>
  <c r="F5080" i="5"/>
  <c r="J5080" i="5" s="1"/>
  <c r="G5080" i="5"/>
  <c r="H5080" i="5"/>
  <c r="A5081" i="5"/>
  <c r="B5081" i="5"/>
  <c r="D5081" i="5"/>
  <c r="E5081" i="5" s="1"/>
  <c r="F5081" i="5"/>
  <c r="J5081" i="5" s="1"/>
  <c r="G5081" i="5"/>
  <c r="H5081" i="5"/>
  <c r="A5082" i="5"/>
  <c r="B5082" i="5"/>
  <c r="D5082" i="5"/>
  <c r="E5082" i="5" s="1"/>
  <c r="F5082" i="5"/>
  <c r="J5082" i="5" s="1"/>
  <c r="G5082" i="5"/>
  <c r="H5082" i="5"/>
  <c r="A5083" i="5"/>
  <c r="B5083" i="5"/>
  <c r="D5083" i="5"/>
  <c r="E5083" i="5" s="1"/>
  <c r="F5083" i="5"/>
  <c r="J5083" i="5" s="1"/>
  <c r="G5083" i="5"/>
  <c r="H5083" i="5"/>
  <c r="A5084" i="5"/>
  <c r="B5084" i="5"/>
  <c r="D5084" i="5"/>
  <c r="E5084" i="5" s="1"/>
  <c r="F5084" i="5"/>
  <c r="J5084" i="5" s="1"/>
  <c r="G5084" i="5"/>
  <c r="H5084" i="5"/>
  <c r="A5085" i="5"/>
  <c r="B5085" i="5"/>
  <c r="D5085" i="5"/>
  <c r="E5085" i="5" s="1"/>
  <c r="F5085" i="5"/>
  <c r="J5085" i="5" s="1"/>
  <c r="G5085" i="5"/>
  <c r="H5085" i="5"/>
  <c r="A5086" i="5"/>
  <c r="B5086" i="5"/>
  <c r="D5086" i="5"/>
  <c r="E5086" i="5" s="1"/>
  <c r="F5086" i="5"/>
  <c r="J5086" i="5" s="1"/>
  <c r="G5086" i="5"/>
  <c r="H5086" i="5"/>
  <c r="A5087" i="5"/>
  <c r="B5087" i="5"/>
  <c r="D5087" i="5"/>
  <c r="E5087" i="5" s="1"/>
  <c r="F5087" i="5"/>
  <c r="J5087" i="5" s="1"/>
  <c r="G5087" i="5"/>
  <c r="H5087" i="5"/>
  <c r="A5088" i="5"/>
  <c r="B5088" i="5"/>
  <c r="D5088" i="5"/>
  <c r="E5088" i="5" s="1"/>
  <c r="F5088" i="5"/>
  <c r="J5088" i="5" s="1"/>
  <c r="G5088" i="5"/>
  <c r="H5088" i="5"/>
  <c r="A5089" i="5"/>
  <c r="B5089" i="5"/>
  <c r="D5089" i="5"/>
  <c r="E5089" i="5" s="1"/>
  <c r="F5089" i="5"/>
  <c r="J5089" i="5" s="1"/>
  <c r="G5089" i="5"/>
  <c r="H5089" i="5"/>
  <c r="A5090" i="5"/>
  <c r="B5090" i="5"/>
  <c r="D5090" i="5"/>
  <c r="E5090" i="5" s="1"/>
  <c r="F5090" i="5"/>
  <c r="J5090" i="5" s="1"/>
  <c r="G5090" i="5"/>
  <c r="H5090" i="5"/>
  <c r="A5091" i="5"/>
  <c r="B5091" i="5"/>
  <c r="D5091" i="5"/>
  <c r="E5091" i="5" s="1"/>
  <c r="F5091" i="5"/>
  <c r="J5091" i="5" s="1"/>
  <c r="G5091" i="5"/>
  <c r="H5091" i="5"/>
  <c r="A5092" i="5"/>
  <c r="B5092" i="5"/>
  <c r="D5092" i="5"/>
  <c r="E5092" i="5" s="1"/>
  <c r="F5092" i="5"/>
  <c r="J5092" i="5" s="1"/>
  <c r="G5092" i="5"/>
  <c r="H5092" i="5"/>
  <c r="A5093" i="5"/>
  <c r="B5093" i="5"/>
  <c r="D5093" i="5"/>
  <c r="E5093" i="5" s="1"/>
  <c r="F5093" i="5"/>
  <c r="J5093" i="5" s="1"/>
  <c r="G5093" i="5"/>
  <c r="H5093" i="5"/>
  <c r="A5094" i="5"/>
  <c r="B5094" i="5"/>
  <c r="D5094" i="5"/>
  <c r="E5094" i="5" s="1"/>
  <c r="F5094" i="5"/>
  <c r="J5094" i="5" s="1"/>
  <c r="G5094" i="5"/>
  <c r="H5094" i="5"/>
  <c r="A5095" i="5"/>
  <c r="B5095" i="5"/>
  <c r="D5095" i="5"/>
  <c r="E5095" i="5" s="1"/>
  <c r="F5095" i="5"/>
  <c r="J5095" i="5" s="1"/>
  <c r="G5095" i="5"/>
  <c r="H5095" i="5"/>
  <c r="A5096" i="5"/>
  <c r="B5096" i="5"/>
  <c r="D5096" i="5"/>
  <c r="E5096" i="5" s="1"/>
  <c r="F5096" i="5"/>
  <c r="J5096" i="5" s="1"/>
  <c r="G5096" i="5"/>
  <c r="H5096" i="5"/>
  <c r="A5097" i="5"/>
  <c r="B5097" i="5"/>
  <c r="D5097" i="5"/>
  <c r="E5097" i="5" s="1"/>
  <c r="F5097" i="5"/>
  <c r="J5097" i="5" s="1"/>
  <c r="G5097" i="5"/>
  <c r="H5097" i="5"/>
  <c r="A5098" i="5"/>
  <c r="B5098" i="5"/>
  <c r="D5098" i="5"/>
  <c r="E5098" i="5" s="1"/>
  <c r="F5098" i="5"/>
  <c r="J5098" i="5" s="1"/>
  <c r="G5098" i="5"/>
  <c r="H5098" i="5"/>
  <c r="A5099" i="5"/>
  <c r="B5099" i="5"/>
  <c r="D5099" i="5"/>
  <c r="E5099" i="5" s="1"/>
  <c r="F5099" i="5"/>
  <c r="J5099" i="5" s="1"/>
  <c r="G5099" i="5"/>
  <c r="H5099" i="5"/>
  <c r="A5100" i="5"/>
  <c r="B5100" i="5"/>
  <c r="D5100" i="5"/>
  <c r="E5100" i="5" s="1"/>
  <c r="F5100" i="5"/>
  <c r="J5100" i="5" s="1"/>
  <c r="G5100" i="5"/>
  <c r="H5100" i="5"/>
  <c r="A5101" i="5"/>
  <c r="B5101" i="5"/>
  <c r="D5101" i="5"/>
  <c r="E5101" i="5" s="1"/>
  <c r="F5101" i="5"/>
  <c r="J5101" i="5" s="1"/>
  <c r="G5101" i="5"/>
  <c r="H5101" i="5"/>
  <c r="A5102" i="5"/>
  <c r="B5102" i="5"/>
  <c r="D5102" i="5"/>
  <c r="E5102" i="5" s="1"/>
  <c r="F5102" i="5"/>
  <c r="J5102" i="5" s="1"/>
  <c r="G5102" i="5"/>
  <c r="H5102" i="5"/>
  <c r="A5103" i="5"/>
  <c r="B5103" i="5"/>
  <c r="D5103" i="5"/>
  <c r="E5103" i="5" s="1"/>
  <c r="F5103" i="5"/>
  <c r="J5103" i="5" s="1"/>
  <c r="G5103" i="5"/>
  <c r="H5103" i="5"/>
  <c r="A5104" i="5"/>
  <c r="B5104" i="5"/>
  <c r="D5104" i="5"/>
  <c r="E5104" i="5" s="1"/>
  <c r="F5104" i="5"/>
  <c r="J5104" i="5" s="1"/>
  <c r="G5104" i="5"/>
  <c r="H5104" i="5"/>
  <c r="A5105" i="5"/>
  <c r="B5105" i="5"/>
  <c r="D5105" i="5"/>
  <c r="E5105" i="5" s="1"/>
  <c r="F5105" i="5"/>
  <c r="J5105" i="5" s="1"/>
  <c r="G5105" i="5"/>
  <c r="H5105" i="5"/>
  <c r="A5106" i="5"/>
  <c r="B5106" i="5"/>
  <c r="D5106" i="5"/>
  <c r="E5106" i="5" s="1"/>
  <c r="F5106" i="5"/>
  <c r="J5106" i="5" s="1"/>
  <c r="G5106" i="5"/>
  <c r="H5106" i="5"/>
  <c r="A5107" i="5"/>
  <c r="B5107" i="5"/>
  <c r="D5107" i="5"/>
  <c r="E5107" i="5" s="1"/>
  <c r="F5107" i="5"/>
  <c r="J5107" i="5" s="1"/>
  <c r="G5107" i="5"/>
  <c r="H5107" i="5"/>
  <c r="A5108" i="5"/>
  <c r="B5108" i="5"/>
  <c r="D5108" i="5"/>
  <c r="E5108" i="5" s="1"/>
  <c r="F5108" i="5"/>
  <c r="J5108" i="5" s="1"/>
  <c r="G5108" i="5"/>
  <c r="H5108" i="5"/>
  <c r="A5109" i="5"/>
  <c r="B5109" i="5"/>
  <c r="D5109" i="5"/>
  <c r="E5109" i="5" s="1"/>
  <c r="F5109" i="5"/>
  <c r="J5109" i="5" s="1"/>
  <c r="G5109" i="5"/>
  <c r="H5109" i="5"/>
  <c r="A5110" i="5"/>
  <c r="B5110" i="5"/>
  <c r="D5110" i="5"/>
  <c r="E5110" i="5" s="1"/>
  <c r="F5110" i="5"/>
  <c r="J5110" i="5" s="1"/>
  <c r="G5110" i="5"/>
  <c r="H5110" i="5"/>
  <c r="A5111" i="5"/>
  <c r="B5111" i="5"/>
  <c r="D5111" i="5"/>
  <c r="E5111" i="5" s="1"/>
  <c r="F5111" i="5"/>
  <c r="J5111" i="5" s="1"/>
  <c r="G5111" i="5"/>
  <c r="H5111" i="5"/>
  <c r="A5112" i="5"/>
  <c r="B5112" i="5"/>
  <c r="D5112" i="5"/>
  <c r="E5112" i="5" s="1"/>
  <c r="F5112" i="5"/>
  <c r="J5112" i="5" s="1"/>
  <c r="G5112" i="5"/>
  <c r="H5112" i="5"/>
  <c r="A5113" i="5"/>
  <c r="B5113" i="5"/>
  <c r="D5113" i="5"/>
  <c r="E5113" i="5" s="1"/>
  <c r="F5113" i="5"/>
  <c r="J5113" i="5" s="1"/>
  <c r="G5113" i="5"/>
  <c r="H5113" i="5"/>
  <c r="A5114" i="5"/>
  <c r="B5114" i="5"/>
  <c r="D5114" i="5"/>
  <c r="E5114" i="5" s="1"/>
  <c r="F5114" i="5"/>
  <c r="J5114" i="5" s="1"/>
  <c r="G5114" i="5"/>
  <c r="H5114" i="5"/>
  <c r="A5115" i="5"/>
  <c r="B5115" i="5"/>
  <c r="D5115" i="5"/>
  <c r="E5115" i="5" s="1"/>
  <c r="F5115" i="5"/>
  <c r="J5115" i="5" s="1"/>
  <c r="G5115" i="5"/>
  <c r="H5115" i="5"/>
  <c r="A5116" i="5"/>
  <c r="B5116" i="5"/>
  <c r="D5116" i="5"/>
  <c r="E5116" i="5" s="1"/>
  <c r="F5116" i="5"/>
  <c r="J5116" i="5" s="1"/>
  <c r="G5116" i="5"/>
  <c r="H5116" i="5"/>
  <c r="A5117" i="5"/>
  <c r="B5117" i="5"/>
  <c r="D5117" i="5"/>
  <c r="E5117" i="5" s="1"/>
  <c r="F5117" i="5"/>
  <c r="J5117" i="5" s="1"/>
  <c r="G5117" i="5"/>
  <c r="H5117" i="5"/>
  <c r="A5118" i="5"/>
  <c r="B5118" i="5"/>
  <c r="D5118" i="5"/>
  <c r="E5118" i="5" s="1"/>
  <c r="F5118" i="5"/>
  <c r="J5118" i="5" s="1"/>
  <c r="G5118" i="5"/>
  <c r="H5118" i="5"/>
  <c r="A5119" i="5"/>
  <c r="B5119" i="5"/>
  <c r="D5119" i="5"/>
  <c r="E5119" i="5" s="1"/>
  <c r="F5119" i="5"/>
  <c r="J5119" i="5" s="1"/>
  <c r="G5119" i="5"/>
  <c r="H5119" i="5"/>
  <c r="A5120" i="5"/>
  <c r="B5120" i="5"/>
  <c r="D5120" i="5"/>
  <c r="E5120" i="5" s="1"/>
  <c r="F5120" i="5"/>
  <c r="J5120" i="5" s="1"/>
  <c r="G5120" i="5"/>
  <c r="H5120" i="5"/>
  <c r="A5121" i="5"/>
  <c r="B5121" i="5"/>
  <c r="D5121" i="5"/>
  <c r="E5121" i="5" s="1"/>
  <c r="F5121" i="5"/>
  <c r="J5121" i="5" s="1"/>
  <c r="G5121" i="5"/>
  <c r="H5121" i="5"/>
  <c r="A5122" i="5"/>
  <c r="B5122" i="5"/>
  <c r="D5122" i="5"/>
  <c r="E5122" i="5" s="1"/>
  <c r="F5122" i="5"/>
  <c r="J5122" i="5" s="1"/>
  <c r="G5122" i="5"/>
  <c r="H5122" i="5"/>
  <c r="A5123" i="5"/>
  <c r="B5123" i="5"/>
  <c r="D5123" i="5"/>
  <c r="E5123" i="5" s="1"/>
  <c r="F5123" i="5"/>
  <c r="J5123" i="5" s="1"/>
  <c r="G5123" i="5"/>
  <c r="H5123" i="5"/>
  <c r="A5124" i="5"/>
  <c r="B5124" i="5"/>
  <c r="D5124" i="5"/>
  <c r="E5124" i="5" s="1"/>
  <c r="F5124" i="5"/>
  <c r="J5124" i="5" s="1"/>
  <c r="G5124" i="5"/>
  <c r="H5124" i="5"/>
  <c r="A5125" i="5"/>
  <c r="B5125" i="5"/>
  <c r="D5125" i="5"/>
  <c r="E5125" i="5" s="1"/>
  <c r="F5125" i="5"/>
  <c r="J5125" i="5" s="1"/>
  <c r="G5125" i="5"/>
  <c r="H5125" i="5"/>
  <c r="A5126" i="5"/>
  <c r="B5126" i="5"/>
  <c r="D5126" i="5"/>
  <c r="E5126" i="5" s="1"/>
  <c r="F5126" i="5"/>
  <c r="J5126" i="5" s="1"/>
  <c r="G5126" i="5"/>
  <c r="H5126" i="5"/>
  <c r="A5127" i="5"/>
  <c r="B5127" i="5"/>
  <c r="D5127" i="5"/>
  <c r="E5127" i="5" s="1"/>
  <c r="F5127" i="5"/>
  <c r="J5127" i="5" s="1"/>
  <c r="G5127" i="5"/>
  <c r="H5127" i="5"/>
  <c r="A5128" i="5"/>
  <c r="B5128" i="5"/>
  <c r="D5128" i="5"/>
  <c r="E5128" i="5" s="1"/>
  <c r="F5128" i="5"/>
  <c r="J5128" i="5" s="1"/>
  <c r="G5128" i="5"/>
  <c r="H5128" i="5"/>
  <c r="A5129" i="5"/>
  <c r="B5129" i="5"/>
  <c r="D5129" i="5"/>
  <c r="E5129" i="5" s="1"/>
  <c r="F5129" i="5"/>
  <c r="J5129" i="5" s="1"/>
  <c r="G5129" i="5"/>
  <c r="H5129" i="5"/>
  <c r="A5130" i="5"/>
  <c r="B5130" i="5"/>
  <c r="D5130" i="5"/>
  <c r="E5130" i="5" s="1"/>
  <c r="F5130" i="5"/>
  <c r="J5130" i="5" s="1"/>
  <c r="G5130" i="5"/>
  <c r="H5130" i="5"/>
  <c r="A5131" i="5"/>
  <c r="B5131" i="5"/>
  <c r="D5131" i="5"/>
  <c r="E5131" i="5" s="1"/>
  <c r="F5131" i="5"/>
  <c r="J5131" i="5" s="1"/>
  <c r="G5131" i="5"/>
  <c r="H5131" i="5"/>
  <c r="A5132" i="5"/>
  <c r="B5132" i="5"/>
  <c r="D5132" i="5"/>
  <c r="E5132" i="5" s="1"/>
  <c r="F5132" i="5"/>
  <c r="J5132" i="5" s="1"/>
  <c r="G5132" i="5"/>
  <c r="H5132" i="5"/>
  <c r="A5133" i="5"/>
  <c r="B5133" i="5"/>
  <c r="D5133" i="5"/>
  <c r="E5133" i="5" s="1"/>
  <c r="F5133" i="5"/>
  <c r="J5133" i="5" s="1"/>
  <c r="G5133" i="5"/>
  <c r="H5133" i="5"/>
  <c r="A5134" i="5"/>
  <c r="B5134" i="5"/>
  <c r="D5134" i="5"/>
  <c r="E5134" i="5" s="1"/>
  <c r="F5134" i="5"/>
  <c r="J5134" i="5" s="1"/>
  <c r="G5134" i="5"/>
  <c r="H5134" i="5"/>
  <c r="A5135" i="5"/>
  <c r="B5135" i="5"/>
  <c r="D5135" i="5"/>
  <c r="E5135" i="5" s="1"/>
  <c r="F5135" i="5"/>
  <c r="J5135" i="5" s="1"/>
  <c r="G5135" i="5"/>
  <c r="H5135" i="5"/>
  <c r="A5136" i="5"/>
  <c r="B5136" i="5"/>
  <c r="D5136" i="5"/>
  <c r="E5136" i="5" s="1"/>
  <c r="F5136" i="5"/>
  <c r="J5136" i="5" s="1"/>
  <c r="G5136" i="5"/>
  <c r="H5136" i="5"/>
  <c r="A5137" i="5"/>
  <c r="B5137" i="5"/>
  <c r="D5137" i="5"/>
  <c r="E5137" i="5" s="1"/>
  <c r="F5137" i="5"/>
  <c r="J5137" i="5" s="1"/>
  <c r="G5137" i="5"/>
  <c r="H5137" i="5"/>
  <c r="A5138" i="5"/>
  <c r="B5138" i="5"/>
  <c r="D5138" i="5"/>
  <c r="E5138" i="5" s="1"/>
  <c r="F5138" i="5"/>
  <c r="J5138" i="5" s="1"/>
  <c r="G5138" i="5"/>
  <c r="H5138" i="5"/>
  <c r="A5139" i="5"/>
  <c r="B5139" i="5"/>
  <c r="D5139" i="5"/>
  <c r="E5139" i="5" s="1"/>
  <c r="F5139" i="5"/>
  <c r="J5139" i="5" s="1"/>
  <c r="G5139" i="5"/>
  <c r="H5139" i="5"/>
  <c r="A5140" i="5"/>
  <c r="B5140" i="5"/>
  <c r="D5140" i="5"/>
  <c r="E5140" i="5" s="1"/>
  <c r="F5140" i="5"/>
  <c r="J5140" i="5" s="1"/>
  <c r="G5140" i="5"/>
  <c r="H5140" i="5"/>
  <c r="A5141" i="5"/>
  <c r="B5141" i="5"/>
  <c r="D5141" i="5"/>
  <c r="E5141" i="5" s="1"/>
  <c r="F5141" i="5"/>
  <c r="J5141" i="5" s="1"/>
  <c r="G5141" i="5"/>
  <c r="H5141" i="5"/>
  <c r="A5142" i="5"/>
  <c r="B5142" i="5"/>
  <c r="D5142" i="5"/>
  <c r="E5142" i="5" s="1"/>
  <c r="F5142" i="5"/>
  <c r="J5142" i="5" s="1"/>
  <c r="G5142" i="5"/>
  <c r="H5142" i="5"/>
  <c r="A5143" i="5"/>
  <c r="B5143" i="5"/>
  <c r="D5143" i="5"/>
  <c r="E5143" i="5" s="1"/>
  <c r="F5143" i="5"/>
  <c r="J5143" i="5" s="1"/>
  <c r="G5143" i="5"/>
  <c r="H5143" i="5"/>
  <c r="A5144" i="5"/>
  <c r="B5144" i="5"/>
  <c r="D5144" i="5"/>
  <c r="E5144" i="5" s="1"/>
  <c r="F5144" i="5"/>
  <c r="J5144" i="5" s="1"/>
  <c r="G5144" i="5"/>
  <c r="H5144" i="5"/>
  <c r="A5145" i="5"/>
  <c r="B5145" i="5"/>
  <c r="D5145" i="5"/>
  <c r="E5145" i="5" s="1"/>
  <c r="F5145" i="5"/>
  <c r="J5145" i="5" s="1"/>
  <c r="G5145" i="5"/>
  <c r="H5145" i="5"/>
  <c r="A5146" i="5"/>
  <c r="B5146" i="5"/>
  <c r="D5146" i="5"/>
  <c r="E5146" i="5" s="1"/>
  <c r="F5146" i="5"/>
  <c r="J5146" i="5" s="1"/>
  <c r="G5146" i="5"/>
  <c r="H5146" i="5"/>
  <c r="A5147" i="5"/>
  <c r="B5147" i="5"/>
  <c r="D5147" i="5"/>
  <c r="E5147" i="5" s="1"/>
  <c r="F5147" i="5"/>
  <c r="J5147" i="5" s="1"/>
  <c r="G5147" i="5"/>
  <c r="H5147" i="5"/>
  <c r="A5148" i="5"/>
  <c r="B5148" i="5"/>
  <c r="D5148" i="5"/>
  <c r="E5148" i="5" s="1"/>
  <c r="F5148" i="5"/>
  <c r="J5148" i="5" s="1"/>
  <c r="G5148" i="5"/>
  <c r="H5148" i="5"/>
  <c r="A5149" i="5"/>
  <c r="B5149" i="5"/>
  <c r="D5149" i="5"/>
  <c r="E5149" i="5" s="1"/>
  <c r="F5149" i="5"/>
  <c r="J5149" i="5" s="1"/>
  <c r="G5149" i="5"/>
  <c r="H5149" i="5"/>
  <c r="A5150" i="5"/>
  <c r="B5150" i="5"/>
  <c r="D5150" i="5"/>
  <c r="E5150" i="5" s="1"/>
  <c r="F5150" i="5"/>
  <c r="J5150" i="5" s="1"/>
  <c r="G5150" i="5"/>
  <c r="H5150" i="5"/>
  <c r="A5151" i="5"/>
  <c r="B5151" i="5"/>
  <c r="D5151" i="5"/>
  <c r="E5151" i="5" s="1"/>
  <c r="F5151" i="5"/>
  <c r="J5151" i="5" s="1"/>
  <c r="G5151" i="5"/>
  <c r="H5151" i="5"/>
  <c r="A5152" i="5"/>
  <c r="B5152" i="5"/>
  <c r="D5152" i="5"/>
  <c r="E5152" i="5" s="1"/>
  <c r="F5152" i="5"/>
  <c r="J5152" i="5" s="1"/>
  <c r="G5152" i="5"/>
  <c r="H5152" i="5"/>
  <c r="A5153" i="5"/>
  <c r="B5153" i="5"/>
  <c r="D5153" i="5"/>
  <c r="E5153" i="5" s="1"/>
  <c r="F5153" i="5"/>
  <c r="J5153" i="5" s="1"/>
  <c r="G5153" i="5"/>
  <c r="H5153" i="5"/>
  <c r="A5154" i="5"/>
  <c r="B5154" i="5"/>
  <c r="D5154" i="5"/>
  <c r="E5154" i="5" s="1"/>
  <c r="F5154" i="5"/>
  <c r="J5154" i="5" s="1"/>
  <c r="G5154" i="5"/>
  <c r="H5154" i="5"/>
  <c r="A5155" i="5"/>
  <c r="B5155" i="5"/>
  <c r="D5155" i="5"/>
  <c r="E5155" i="5" s="1"/>
  <c r="F5155" i="5"/>
  <c r="J5155" i="5" s="1"/>
  <c r="G5155" i="5"/>
  <c r="H5155" i="5"/>
  <c r="A5156" i="5"/>
  <c r="B5156" i="5"/>
  <c r="D5156" i="5"/>
  <c r="E5156" i="5" s="1"/>
  <c r="F5156" i="5"/>
  <c r="J5156" i="5" s="1"/>
  <c r="G5156" i="5"/>
  <c r="H5156" i="5"/>
  <c r="A5157" i="5"/>
  <c r="B5157" i="5"/>
  <c r="D5157" i="5"/>
  <c r="E5157" i="5" s="1"/>
  <c r="F5157" i="5"/>
  <c r="J5157" i="5" s="1"/>
  <c r="G5157" i="5"/>
  <c r="H5157" i="5"/>
  <c r="A5158" i="5"/>
  <c r="B5158" i="5"/>
  <c r="D5158" i="5"/>
  <c r="E5158" i="5" s="1"/>
  <c r="F5158" i="5"/>
  <c r="J5158" i="5" s="1"/>
  <c r="G5158" i="5"/>
  <c r="H5158" i="5"/>
  <c r="A5159" i="5"/>
  <c r="B5159" i="5"/>
  <c r="D5159" i="5"/>
  <c r="E5159" i="5" s="1"/>
  <c r="F5159" i="5"/>
  <c r="J5159" i="5" s="1"/>
  <c r="G5159" i="5"/>
  <c r="H5159" i="5"/>
  <c r="A5160" i="5"/>
  <c r="B5160" i="5"/>
  <c r="D5160" i="5"/>
  <c r="E5160" i="5" s="1"/>
  <c r="F5160" i="5"/>
  <c r="J5160" i="5" s="1"/>
  <c r="G5160" i="5"/>
  <c r="H5160" i="5"/>
  <c r="A5161" i="5"/>
  <c r="B5161" i="5"/>
  <c r="D5161" i="5"/>
  <c r="E5161" i="5" s="1"/>
  <c r="F5161" i="5"/>
  <c r="J5161" i="5" s="1"/>
  <c r="G5161" i="5"/>
  <c r="H5161" i="5"/>
  <c r="A5162" i="5"/>
  <c r="B5162" i="5"/>
  <c r="D5162" i="5"/>
  <c r="E5162" i="5" s="1"/>
  <c r="F5162" i="5"/>
  <c r="J5162" i="5" s="1"/>
  <c r="G5162" i="5"/>
  <c r="H5162" i="5"/>
  <c r="A5163" i="5"/>
  <c r="B5163" i="5"/>
  <c r="D5163" i="5"/>
  <c r="E5163" i="5" s="1"/>
  <c r="F5163" i="5"/>
  <c r="J5163" i="5" s="1"/>
  <c r="G5163" i="5"/>
  <c r="H5163" i="5"/>
  <c r="A5164" i="5"/>
  <c r="B5164" i="5"/>
  <c r="D5164" i="5"/>
  <c r="E5164" i="5" s="1"/>
  <c r="F5164" i="5"/>
  <c r="J5164" i="5" s="1"/>
  <c r="G5164" i="5"/>
  <c r="H5164" i="5"/>
  <c r="A5165" i="5"/>
  <c r="B5165" i="5"/>
  <c r="D5165" i="5"/>
  <c r="E5165" i="5" s="1"/>
  <c r="F5165" i="5"/>
  <c r="J5165" i="5" s="1"/>
  <c r="G5165" i="5"/>
  <c r="H5165" i="5"/>
  <c r="A5166" i="5"/>
  <c r="B5166" i="5"/>
  <c r="D5166" i="5"/>
  <c r="E5166" i="5" s="1"/>
  <c r="F5166" i="5"/>
  <c r="J5166" i="5" s="1"/>
  <c r="G5166" i="5"/>
  <c r="H5166" i="5"/>
  <c r="A5167" i="5"/>
  <c r="B5167" i="5"/>
  <c r="D5167" i="5"/>
  <c r="E5167" i="5" s="1"/>
  <c r="F5167" i="5"/>
  <c r="J5167" i="5" s="1"/>
  <c r="G5167" i="5"/>
  <c r="H5167" i="5"/>
  <c r="A5168" i="5"/>
  <c r="B5168" i="5"/>
  <c r="D5168" i="5"/>
  <c r="E5168" i="5" s="1"/>
  <c r="F5168" i="5"/>
  <c r="J5168" i="5" s="1"/>
  <c r="G5168" i="5"/>
  <c r="H5168" i="5"/>
  <c r="A5169" i="5"/>
  <c r="B5169" i="5"/>
  <c r="D5169" i="5"/>
  <c r="E5169" i="5" s="1"/>
  <c r="F5169" i="5"/>
  <c r="J5169" i="5" s="1"/>
  <c r="G5169" i="5"/>
  <c r="H5169" i="5"/>
  <c r="A5170" i="5"/>
  <c r="B5170" i="5"/>
  <c r="D5170" i="5"/>
  <c r="E5170" i="5" s="1"/>
  <c r="F5170" i="5"/>
  <c r="J5170" i="5" s="1"/>
  <c r="G5170" i="5"/>
  <c r="H5170" i="5"/>
  <c r="A5171" i="5"/>
  <c r="B5171" i="5"/>
  <c r="D5171" i="5"/>
  <c r="E5171" i="5" s="1"/>
  <c r="F5171" i="5"/>
  <c r="J5171" i="5" s="1"/>
  <c r="G5171" i="5"/>
  <c r="H5171" i="5"/>
  <c r="A5172" i="5"/>
  <c r="B5172" i="5"/>
  <c r="D5172" i="5"/>
  <c r="E5172" i="5" s="1"/>
  <c r="F5172" i="5"/>
  <c r="J5172" i="5" s="1"/>
  <c r="G5172" i="5"/>
  <c r="H5172" i="5"/>
  <c r="A5173" i="5"/>
  <c r="B5173" i="5"/>
  <c r="D5173" i="5"/>
  <c r="E5173" i="5" s="1"/>
  <c r="F5173" i="5"/>
  <c r="J5173" i="5" s="1"/>
  <c r="G5173" i="5"/>
  <c r="H5173" i="5"/>
  <c r="A5174" i="5"/>
  <c r="B5174" i="5"/>
  <c r="D5174" i="5"/>
  <c r="E5174" i="5" s="1"/>
  <c r="F5174" i="5"/>
  <c r="J5174" i="5" s="1"/>
  <c r="G5174" i="5"/>
  <c r="H5174" i="5"/>
  <c r="A5175" i="5"/>
  <c r="B5175" i="5"/>
  <c r="D5175" i="5"/>
  <c r="E5175" i="5" s="1"/>
  <c r="F5175" i="5"/>
  <c r="J5175" i="5" s="1"/>
  <c r="G5175" i="5"/>
  <c r="H5175" i="5"/>
  <c r="A5176" i="5"/>
  <c r="B5176" i="5"/>
  <c r="D5176" i="5"/>
  <c r="E5176" i="5" s="1"/>
  <c r="F5176" i="5"/>
  <c r="J5176" i="5" s="1"/>
  <c r="G5176" i="5"/>
  <c r="H5176" i="5"/>
  <c r="A5177" i="5"/>
  <c r="B5177" i="5"/>
  <c r="D5177" i="5"/>
  <c r="E5177" i="5" s="1"/>
  <c r="F5177" i="5"/>
  <c r="J5177" i="5" s="1"/>
  <c r="G5177" i="5"/>
  <c r="H5177" i="5"/>
  <c r="A5178" i="5"/>
  <c r="B5178" i="5"/>
  <c r="D5178" i="5"/>
  <c r="E5178" i="5" s="1"/>
  <c r="F5178" i="5"/>
  <c r="J5178" i="5" s="1"/>
  <c r="G5178" i="5"/>
  <c r="H5178" i="5"/>
  <c r="A5179" i="5"/>
  <c r="B5179" i="5"/>
  <c r="D5179" i="5"/>
  <c r="E5179" i="5" s="1"/>
  <c r="F5179" i="5"/>
  <c r="J5179" i="5" s="1"/>
  <c r="G5179" i="5"/>
  <c r="H5179" i="5"/>
  <c r="A5180" i="5"/>
  <c r="B5180" i="5"/>
  <c r="D5180" i="5"/>
  <c r="E5180" i="5" s="1"/>
  <c r="F5180" i="5"/>
  <c r="J5180" i="5" s="1"/>
  <c r="G5180" i="5"/>
  <c r="H5180" i="5"/>
  <c r="A5181" i="5"/>
  <c r="B5181" i="5"/>
  <c r="D5181" i="5"/>
  <c r="E5181" i="5" s="1"/>
  <c r="F5181" i="5"/>
  <c r="J5181" i="5" s="1"/>
  <c r="G5181" i="5"/>
  <c r="H5181" i="5"/>
  <c r="A5182" i="5"/>
  <c r="B5182" i="5"/>
  <c r="D5182" i="5"/>
  <c r="E5182" i="5" s="1"/>
  <c r="F5182" i="5"/>
  <c r="J5182" i="5" s="1"/>
  <c r="G5182" i="5"/>
  <c r="H5182" i="5"/>
  <c r="A5183" i="5"/>
  <c r="B5183" i="5"/>
  <c r="D5183" i="5"/>
  <c r="E5183" i="5" s="1"/>
  <c r="F5183" i="5"/>
  <c r="J5183" i="5" s="1"/>
  <c r="G5183" i="5"/>
  <c r="H5183" i="5"/>
  <c r="A5184" i="5"/>
  <c r="B5184" i="5"/>
  <c r="D5184" i="5"/>
  <c r="E5184" i="5" s="1"/>
  <c r="F5184" i="5"/>
  <c r="J5184" i="5" s="1"/>
  <c r="G5184" i="5"/>
  <c r="H5184" i="5"/>
  <c r="A5185" i="5"/>
  <c r="B5185" i="5"/>
  <c r="D5185" i="5"/>
  <c r="E5185" i="5" s="1"/>
  <c r="F5185" i="5"/>
  <c r="J5185" i="5" s="1"/>
  <c r="G5185" i="5"/>
  <c r="H5185" i="5"/>
  <c r="A5186" i="5"/>
  <c r="B5186" i="5"/>
  <c r="D5186" i="5"/>
  <c r="E5186" i="5" s="1"/>
  <c r="F5186" i="5"/>
  <c r="J5186" i="5" s="1"/>
  <c r="G5186" i="5"/>
  <c r="H5186" i="5"/>
  <c r="A5187" i="5"/>
  <c r="B5187" i="5"/>
  <c r="D5187" i="5"/>
  <c r="E5187" i="5" s="1"/>
  <c r="F5187" i="5"/>
  <c r="J5187" i="5" s="1"/>
  <c r="G5187" i="5"/>
  <c r="H5187" i="5"/>
  <c r="A5188" i="5"/>
  <c r="B5188" i="5"/>
  <c r="D5188" i="5"/>
  <c r="E5188" i="5" s="1"/>
  <c r="F5188" i="5"/>
  <c r="J5188" i="5" s="1"/>
  <c r="G5188" i="5"/>
  <c r="H5188" i="5"/>
  <c r="A5189" i="5"/>
  <c r="B5189" i="5"/>
  <c r="D5189" i="5"/>
  <c r="E5189" i="5" s="1"/>
  <c r="F5189" i="5"/>
  <c r="J5189" i="5" s="1"/>
  <c r="G5189" i="5"/>
  <c r="H5189" i="5"/>
  <c r="A5190" i="5"/>
  <c r="B5190" i="5"/>
  <c r="D5190" i="5"/>
  <c r="E5190" i="5" s="1"/>
  <c r="F5190" i="5"/>
  <c r="J5190" i="5" s="1"/>
  <c r="G5190" i="5"/>
  <c r="H5190" i="5"/>
  <c r="A5191" i="5"/>
  <c r="B5191" i="5"/>
  <c r="D5191" i="5"/>
  <c r="E5191" i="5" s="1"/>
  <c r="F5191" i="5"/>
  <c r="J5191" i="5" s="1"/>
  <c r="G5191" i="5"/>
  <c r="H5191" i="5"/>
  <c r="A5192" i="5"/>
  <c r="B5192" i="5"/>
  <c r="D5192" i="5"/>
  <c r="E5192" i="5" s="1"/>
  <c r="F5192" i="5"/>
  <c r="J5192" i="5" s="1"/>
  <c r="G5192" i="5"/>
  <c r="H5192" i="5"/>
  <c r="A5193" i="5"/>
  <c r="B5193" i="5"/>
  <c r="D5193" i="5"/>
  <c r="E5193" i="5" s="1"/>
  <c r="F5193" i="5"/>
  <c r="J5193" i="5" s="1"/>
  <c r="G5193" i="5"/>
  <c r="H5193" i="5"/>
  <c r="A5194" i="5"/>
  <c r="B5194" i="5"/>
  <c r="D5194" i="5"/>
  <c r="E5194" i="5" s="1"/>
  <c r="F5194" i="5"/>
  <c r="J5194" i="5" s="1"/>
  <c r="G5194" i="5"/>
  <c r="H5194" i="5"/>
  <c r="A5195" i="5"/>
  <c r="B5195" i="5"/>
  <c r="D5195" i="5"/>
  <c r="E5195" i="5" s="1"/>
  <c r="F5195" i="5"/>
  <c r="J5195" i="5" s="1"/>
  <c r="G5195" i="5"/>
  <c r="H5195" i="5"/>
  <c r="A5196" i="5"/>
  <c r="B5196" i="5"/>
  <c r="D5196" i="5"/>
  <c r="E5196" i="5" s="1"/>
  <c r="F5196" i="5"/>
  <c r="J5196" i="5" s="1"/>
  <c r="G5196" i="5"/>
  <c r="H5196" i="5"/>
  <c r="A5197" i="5"/>
  <c r="B5197" i="5"/>
  <c r="D5197" i="5"/>
  <c r="E5197" i="5" s="1"/>
  <c r="F5197" i="5"/>
  <c r="J5197" i="5" s="1"/>
  <c r="G5197" i="5"/>
  <c r="H5197" i="5"/>
  <c r="A5198" i="5"/>
  <c r="B5198" i="5"/>
  <c r="D5198" i="5"/>
  <c r="E5198" i="5" s="1"/>
  <c r="F5198" i="5"/>
  <c r="J5198" i="5" s="1"/>
  <c r="G5198" i="5"/>
  <c r="H5198" i="5"/>
  <c r="A5199" i="5"/>
  <c r="B5199" i="5"/>
  <c r="D5199" i="5"/>
  <c r="E5199" i="5" s="1"/>
  <c r="F5199" i="5"/>
  <c r="J5199" i="5" s="1"/>
  <c r="G5199" i="5"/>
  <c r="H5199" i="5"/>
  <c r="A5200" i="5"/>
  <c r="B5200" i="5"/>
  <c r="D5200" i="5"/>
  <c r="E5200" i="5" s="1"/>
  <c r="F5200" i="5"/>
  <c r="J5200" i="5" s="1"/>
  <c r="G5200" i="5"/>
  <c r="H5200" i="5"/>
  <c r="A5201" i="5"/>
  <c r="B5201" i="5"/>
  <c r="D5201" i="5"/>
  <c r="E5201" i="5" s="1"/>
  <c r="F5201" i="5"/>
  <c r="J5201" i="5" s="1"/>
  <c r="G5201" i="5"/>
  <c r="H5201" i="5"/>
  <c r="A5202" i="5"/>
  <c r="B5202" i="5"/>
  <c r="D5202" i="5"/>
  <c r="E5202" i="5" s="1"/>
  <c r="F5202" i="5"/>
  <c r="J5202" i="5" s="1"/>
  <c r="G5202" i="5"/>
  <c r="H5202" i="5"/>
  <c r="A5203" i="5"/>
  <c r="B5203" i="5"/>
  <c r="D5203" i="5"/>
  <c r="E5203" i="5" s="1"/>
  <c r="F5203" i="5"/>
  <c r="J5203" i="5" s="1"/>
  <c r="G5203" i="5"/>
  <c r="H5203" i="5"/>
  <c r="A5204" i="5"/>
  <c r="B5204" i="5"/>
  <c r="D5204" i="5"/>
  <c r="E5204" i="5" s="1"/>
  <c r="F5204" i="5"/>
  <c r="J5204" i="5" s="1"/>
  <c r="G5204" i="5"/>
  <c r="H5204" i="5"/>
  <c r="A5205" i="5"/>
  <c r="B5205" i="5"/>
  <c r="D5205" i="5"/>
  <c r="E5205" i="5" s="1"/>
  <c r="F5205" i="5"/>
  <c r="J5205" i="5" s="1"/>
  <c r="G5205" i="5"/>
  <c r="H5205" i="5"/>
  <c r="A5206" i="5"/>
  <c r="B5206" i="5"/>
  <c r="D5206" i="5"/>
  <c r="E5206" i="5" s="1"/>
  <c r="F5206" i="5"/>
  <c r="J5206" i="5" s="1"/>
  <c r="G5206" i="5"/>
  <c r="H5206" i="5"/>
  <c r="A5207" i="5"/>
  <c r="B5207" i="5"/>
  <c r="D5207" i="5"/>
  <c r="E5207" i="5" s="1"/>
  <c r="F5207" i="5"/>
  <c r="J5207" i="5" s="1"/>
  <c r="G5207" i="5"/>
  <c r="H5207" i="5"/>
  <c r="A5208" i="5"/>
  <c r="B5208" i="5"/>
  <c r="D5208" i="5"/>
  <c r="E5208" i="5" s="1"/>
  <c r="F5208" i="5"/>
  <c r="J5208" i="5" s="1"/>
  <c r="G5208" i="5"/>
  <c r="H5208" i="5"/>
  <c r="A5209" i="5"/>
  <c r="B5209" i="5"/>
  <c r="D5209" i="5"/>
  <c r="E5209" i="5" s="1"/>
  <c r="F5209" i="5"/>
  <c r="J5209" i="5" s="1"/>
  <c r="G5209" i="5"/>
  <c r="H5209" i="5"/>
  <c r="A5210" i="5"/>
  <c r="B5210" i="5"/>
  <c r="D5210" i="5"/>
  <c r="E5210" i="5" s="1"/>
  <c r="F5210" i="5"/>
  <c r="J5210" i="5" s="1"/>
  <c r="G5210" i="5"/>
  <c r="H5210" i="5"/>
  <c r="A5211" i="5"/>
  <c r="B5211" i="5"/>
  <c r="D5211" i="5"/>
  <c r="E5211" i="5" s="1"/>
  <c r="F5211" i="5"/>
  <c r="J5211" i="5" s="1"/>
  <c r="G5211" i="5"/>
  <c r="H5211" i="5"/>
  <c r="A5212" i="5"/>
  <c r="B5212" i="5"/>
  <c r="D5212" i="5"/>
  <c r="E5212" i="5" s="1"/>
  <c r="F5212" i="5"/>
  <c r="J5212" i="5" s="1"/>
  <c r="G5212" i="5"/>
  <c r="H5212" i="5"/>
  <c r="A5213" i="5"/>
  <c r="B5213" i="5"/>
  <c r="D5213" i="5"/>
  <c r="E5213" i="5" s="1"/>
  <c r="F5213" i="5"/>
  <c r="J5213" i="5" s="1"/>
  <c r="G5213" i="5"/>
  <c r="H5213" i="5"/>
  <c r="A5214" i="5"/>
  <c r="B5214" i="5"/>
  <c r="D5214" i="5"/>
  <c r="E5214" i="5" s="1"/>
  <c r="F5214" i="5"/>
  <c r="J5214" i="5" s="1"/>
  <c r="G5214" i="5"/>
  <c r="H5214" i="5"/>
  <c r="A5215" i="5"/>
  <c r="B5215" i="5"/>
  <c r="D5215" i="5"/>
  <c r="E5215" i="5" s="1"/>
  <c r="F5215" i="5"/>
  <c r="J5215" i="5" s="1"/>
  <c r="G5215" i="5"/>
  <c r="H5215" i="5"/>
  <c r="A5216" i="5"/>
  <c r="B5216" i="5"/>
  <c r="D5216" i="5"/>
  <c r="E5216" i="5" s="1"/>
  <c r="F5216" i="5"/>
  <c r="J5216" i="5" s="1"/>
  <c r="G5216" i="5"/>
  <c r="H5216" i="5"/>
  <c r="A5217" i="5"/>
  <c r="B5217" i="5"/>
  <c r="D5217" i="5"/>
  <c r="E5217" i="5" s="1"/>
  <c r="F5217" i="5"/>
  <c r="J5217" i="5" s="1"/>
  <c r="G5217" i="5"/>
  <c r="H5217" i="5"/>
  <c r="A5218" i="5"/>
  <c r="B5218" i="5"/>
  <c r="D5218" i="5"/>
  <c r="E5218" i="5" s="1"/>
  <c r="F5218" i="5"/>
  <c r="J5218" i="5" s="1"/>
  <c r="G5218" i="5"/>
  <c r="H5218" i="5"/>
  <c r="A5219" i="5"/>
  <c r="B5219" i="5"/>
  <c r="D5219" i="5"/>
  <c r="E5219" i="5" s="1"/>
  <c r="F5219" i="5"/>
  <c r="J5219" i="5" s="1"/>
  <c r="G5219" i="5"/>
  <c r="H5219" i="5"/>
  <c r="A5220" i="5"/>
  <c r="B5220" i="5"/>
  <c r="D5220" i="5"/>
  <c r="E5220" i="5" s="1"/>
  <c r="F5220" i="5"/>
  <c r="J5220" i="5" s="1"/>
  <c r="G5220" i="5"/>
  <c r="H5220" i="5"/>
  <c r="A5221" i="5"/>
  <c r="B5221" i="5"/>
  <c r="D5221" i="5"/>
  <c r="E5221" i="5" s="1"/>
  <c r="F5221" i="5"/>
  <c r="J5221" i="5" s="1"/>
  <c r="G5221" i="5"/>
  <c r="H5221" i="5"/>
  <c r="A5222" i="5"/>
  <c r="B5222" i="5"/>
  <c r="D5222" i="5"/>
  <c r="E5222" i="5" s="1"/>
  <c r="F5222" i="5"/>
  <c r="J5222" i="5" s="1"/>
  <c r="G5222" i="5"/>
  <c r="H5222" i="5"/>
  <c r="A5223" i="5"/>
  <c r="B5223" i="5"/>
  <c r="D5223" i="5"/>
  <c r="E5223" i="5" s="1"/>
  <c r="F5223" i="5"/>
  <c r="J5223" i="5" s="1"/>
  <c r="G5223" i="5"/>
  <c r="H5223" i="5"/>
  <c r="A5224" i="5"/>
  <c r="B5224" i="5"/>
  <c r="D5224" i="5"/>
  <c r="E5224" i="5" s="1"/>
  <c r="F5224" i="5"/>
  <c r="J5224" i="5" s="1"/>
  <c r="G5224" i="5"/>
  <c r="H5224" i="5"/>
  <c r="A5225" i="5"/>
  <c r="B5225" i="5"/>
  <c r="D5225" i="5"/>
  <c r="E5225" i="5" s="1"/>
  <c r="F5225" i="5"/>
  <c r="J5225" i="5" s="1"/>
  <c r="G5225" i="5"/>
  <c r="H5225" i="5"/>
  <c r="A5226" i="5"/>
  <c r="B5226" i="5"/>
  <c r="D5226" i="5"/>
  <c r="E5226" i="5" s="1"/>
  <c r="F5226" i="5"/>
  <c r="J5226" i="5" s="1"/>
  <c r="G5226" i="5"/>
  <c r="H5226" i="5"/>
  <c r="A5227" i="5"/>
  <c r="B5227" i="5"/>
  <c r="D5227" i="5"/>
  <c r="E5227" i="5" s="1"/>
  <c r="F5227" i="5"/>
  <c r="J5227" i="5" s="1"/>
  <c r="G5227" i="5"/>
  <c r="H5227" i="5"/>
  <c r="A5228" i="5"/>
  <c r="B5228" i="5"/>
  <c r="D5228" i="5"/>
  <c r="E5228" i="5" s="1"/>
  <c r="F5228" i="5"/>
  <c r="J5228" i="5" s="1"/>
  <c r="G5228" i="5"/>
  <c r="H5228" i="5"/>
  <c r="A5229" i="5"/>
  <c r="B5229" i="5"/>
  <c r="D5229" i="5"/>
  <c r="E5229" i="5" s="1"/>
  <c r="F5229" i="5"/>
  <c r="J5229" i="5" s="1"/>
  <c r="G5229" i="5"/>
  <c r="H5229" i="5"/>
  <c r="A5230" i="5"/>
  <c r="B5230" i="5"/>
  <c r="D5230" i="5"/>
  <c r="E5230" i="5" s="1"/>
  <c r="F5230" i="5"/>
  <c r="J5230" i="5" s="1"/>
  <c r="G5230" i="5"/>
  <c r="H5230" i="5"/>
  <c r="A5231" i="5"/>
  <c r="B5231" i="5"/>
  <c r="D5231" i="5"/>
  <c r="E5231" i="5" s="1"/>
  <c r="F5231" i="5"/>
  <c r="J5231" i="5" s="1"/>
  <c r="G5231" i="5"/>
  <c r="H5231" i="5"/>
  <c r="A5232" i="5"/>
  <c r="B5232" i="5"/>
  <c r="D5232" i="5"/>
  <c r="E5232" i="5" s="1"/>
  <c r="F5232" i="5"/>
  <c r="J5232" i="5" s="1"/>
  <c r="G5232" i="5"/>
  <c r="H5232" i="5"/>
  <c r="A5233" i="5"/>
  <c r="B5233" i="5"/>
  <c r="D5233" i="5"/>
  <c r="E5233" i="5" s="1"/>
  <c r="F5233" i="5"/>
  <c r="J5233" i="5" s="1"/>
  <c r="G5233" i="5"/>
  <c r="H5233" i="5"/>
  <c r="A5234" i="5"/>
  <c r="B5234" i="5"/>
  <c r="D5234" i="5"/>
  <c r="E5234" i="5" s="1"/>
  <c r="F5234" i="5"/>
  <c r="J5234" i="5" s="1"/>
  <c r="G5234" i="5"/>
  <c r="H5234" i="5"/>
  <c r="A5235" i="5"/>
  <c r="B5235" i="5"/>
  <c r="D5235" i="5"/>
  <c r="E5235" i="5" s="1"/>
  <c r="F5235" i="5"/>
  <c r="J5235" i="5" s="1"/>
  <c r="G5235" i="5"/>
  <c r="H5235" i="5"/>
  <c r="A5236" i="5"/>
  <c r="B5236" i="5"/>
  <c r="D5236" i="5"/>
  <c r="E5236" i="5" s="1"/>
  <c r="F5236" i="5"/>
  <c r="J5236" i="5" s="1"/>
  <c r="G5236" i="5"/>
  <c r="H5236" i="5"/>
  <c r="A5237" i="5"/>
  <c r="B5237" i="5"/>
  <c r="D5237" i="5"/>
  <c r="E5237" i="5" s="1"/>
  <c r="F5237" i="5"/>
  <c r="J5237" i="5" s="1"/>
  <c r="G5237" i="5"/>
  <c r="H5237" i="5"/>
  <c r="A5238" i="5"/>
  <c r="B5238" i="5"/>
  <c r="D5238" i="5"/>
  <c r="E5238" i="5" s="1"/>
  <c r="F5238" i="5"/>
  <c r="J5238" i="5" s="1"/>
  <c r="G5238" i="5"/>
  <c r="H5238" i="5"/>
  <c r="A5239" i="5"/>
  <c r="B5239" i="5"/>
  <c r="D5239" i="5"/>
  <c r="E5239" i="5" s="1"/>
  <c r="F5239" i="5"/>
  <c r="J5239" i="5" s="1"/>
  <c r="G5239" i="5"/>
  <c r="H5239" i="5"/>
  <c r="A5240" i="5"/>
  <c r="B5240" i="5"/>
  <c r="D5240" i="5"/>
  <c r="E5240" i="5" s="1"/>
  <c r="F5240" i="5"/>
  <c r="J5240" i="5" s="1"/>
  <c r="G5240" i="5"/>
  <c r="H5240" i="5"/>
  <c r="A5241" i="5"/>
  <c r="B5241" i="5"/>
  <c r="D5241" i="5"/>
  <c r="E5241" i="5" s="1"/>
  <c r="F5241" i="5"/>
  <c r="J5241" i="5" s="1"/>
  <c r="G5241" i="5"/>
  <c r="H5241" i="5"/>
  <c r="A5242" i="5"/>
  <c r="B5242" i="5"/>
  <c r="D5242" i="5"/>
  <c r="E5242" i="5" s="1"/>
  <c r="F5242" i="5"/>
  <c r="J5242" i="5" s="1"/>
  <c r="G5242" i="5"/>
  <c r="H5242" i="5"/>
  <c r="A5243" i="5"/>
  <c r="B5243" i="5"/>
  <c r="D5243" i="5"/>
  <c r="E5243" i="5" s="1"/>
  <c r="F5243" i="5"/>
  <c r="J5243" i="5" s="1"/>
  <c r="G5243" i="5"/>
  <c r="H5243" i="5"/>
  <c r="A5244" i="5"/>
  <c r="B5244" i="5"/>
  <c r="D5244" i="5"/>
  <c r="E5244" i="5" s="1"/>
  <c r="F5244" i="5"/>
  <c r="J5244" i="5" s="1"/>
  <c r="G5244" i="5"/>
  <c r="H5244" i="5"/>
  <c r="A5245" i="5"/>
  <c r="B5245" i="5"/>
  <c r="D5245" i="5"/>
  <c r="E5245" i="5" s="1"/>
  <c r="F5245" i="5"/>
  <c r="J5245" i="5" s="1"/>
  <c r="G5245" i="5"/>
  <c r="H5245" i="5"/>
  <c r="A5246" i="5"/>
  <c r="B5246" i="5"/>
  <c r="D5246" i="5"/>
  <c r="E5246" i="5" s="1"/>
  <c r="F5246" i="5"/>
  <c r="J5246" i="5" s="1"/>
  <c r="G5246" i="5"/>
  <c r="H5246" i="5"/>
  <c r="A5247" i="5"/>
  <c r="B5247" i="5"/>
  <c r="D5247" i="5"/>
  <c r="E5247" i="5" s="1"/>
  <c r="F5247" i="5"/>
  <c r="J5247" i="5" s="1"/>
  <c r="G5247" i="5"/>
  <c r="H5247" i="5"/>
  <c r="A5248" i="5"/>
  <c r="B5248" i="5"/>
  <c r="D5248" i="5"/>
  <c r="E5248" i="5" s="1"/>
  <c r="F5248" i="5"/>
  <c r="J5248" i="5" s="1"/>
  <c r="G5248" i="5"/>
  <c r="H5248" i="5"/>
  <c r="A5249" i="5"/>
  <c r="B5249" i="5"/>
  <c r="D5249" i="5"/>
  <c r="E5249" i="5" s="1"/>
  <c r="F5249" i="5"/>
  <c r="J5249" i="5" s="1"/>
  <c r="G5249" i="5"/>
  <c r="H5249" i="5"/>
  <c r="A5250" i="5"/>
  <c r="B5250" i="5"/>
  <c r="D5250" i="5"/>
  <c r="E5250" i="5" s="1"/>
  <c r="F5250" i="5"/>
  <c r="J5250" i="5" s="1"/>
  <c r="G5250" i="5"/>
  <c r="H5250" i="5"/>
  <c r="A5251" i="5"/>
  <c r="B5251" i="5"/>
  <c r="D5251" i="5"/>
  <c r="E5251" i="5" s="1"/>
  <c r="F5251" i="5"/>
  <c r="J5251" i="5" s="1"/>
  <c r="G5251" i="5"/>
  <c r="H5251" i="5"/>
  <c r="A5252" i="5"/>
  <c r="B5252" i="5"/>
  <c r="D5252" i="5"/>
  <c r="E5252" i="5" s="1"/>
  <c r="F5252" i="5"/>
  <c r="J5252" i="5" s="1"/>
  <c r="G5252" i="5"/>
  <c r="H5252" i="5"/>
  <c r="A5253" i="5"/>
  <c r="B5253" i="5"/>
  <c r="D5253" i="5"/>
  <c r="E5253" i="5" s="1"/>
  <c r="F5253" i="5"/>
  <c r="J5253" i="5" s="1"/>
  <c r="G5253" i="5"/>
  <c r="H5253" i="5"/>
  <c r="A5254" i="5"/>
  <c r="B5254" i="5"/>
  <c r="D5254" i="5"/>
  <c r="E5254" i="5" s="1"/>
  <c r="F5254" i="5"/>
  <c r="J5254" i="5" s="1"/>
  <c r="G5254" i="5"/>
  <c r="H5254" i="5"/>
  <c r="A5255" i="5"/>
  <c r="B5255" i="5"/>
  <c r="D5255" i="5"/>
  <c r="E5255" i="5" s="1"/>
  <c r="F5255" i="5"/>
  <c r="J5255" i="5" s="1"/>
  <c r="G5255" i="5"/>
  <c r="H5255" i="5"/>
  <c r="A5256" i="5"/>
  <c r="B5256" i="5"/>
  <c r="D5256" i="5"/>
  <c r="E5256" i="5" s="1"/>
  <c r="F5256" i="5"/>
  <c r="J5256" i="5" s="1"/>
  <c r="G5256" i="5"/>
  <c r="H5256" i="5"/>
  <c r="A5257" i="5"/>
  <c r="B5257" i="5"/>
  <c r="D5257" i="5"/>
  <c r="E5257" i="5" s="1"/>
  <c r="F5257" i="5"/>
  <c r="J5257" i="5" s="1"/>
  <c r="G5257" i="5"/>
  <c r="H5257" i="5"/>
  <c r="A5258" i="5"/>
  <c r="B5258" i="5"/>
  <c r="D5258" i="5"/>
  <c r="E5258" i="5" s="1"/>
  <c r="F5258" i="5"/>
  <c r="J5258" i="5" s="1"/>
  <c r="G5258" i="5"/>
  <c r="H5258" i="5"/>
  <c r="A5259" i="5"/>
  <c r="B5259" i="5"/>
  <c r="D5259" i="5"/>
  <c r="E5259" i="5" s="1"/>
  <c r="F5259" i="5"/>
  <c r="J5259" i="5" s="1"/>
  <c r="G5259" i="5"/>
  <c r="H5259" i="5"/>
  <c r="A5260" i="5"/>
  <c r="B5260" i="5"/>
  <c r="D5260" i="5"/>
  <c r="E5260" i="5" s="1"/>
  <c r="F5260" i="5"/>
  <c r="J5260" i="5" s="1"/>
  <c r="G5260" i="5"/>
  <c r="H5260" i="5"/>
  <c r="A5261" i="5"/>
  <c r="B5261" i="5"/>
  <c r="D5261" i="5"/>
  <c r="E5261" i="5" s="1"/>
  <c r="F5261" i="5"/>
  <c r="J5261" i="5" s="1"/>
  <c r="G5261" i="5"/>
  <c r="H5261" i="5"/>
  <c r="A5262" i="5"/>
  <c r="B5262" i="5"/>
  <c r="D5262" i="5"/>
  <c r="E5262" i="5" s="1"/>
  <c r="F5262" i="5"/>
  <c r="J5262" i="5" s="1"/>
  <c r="G5262" i="5"/>
  <c r="H5262" i="5"/>
  <c r="A5263" i="5"/>
  <c r="B5263" i="5"/>
  <c r="D5263" i="5"/>
  <c r="E5263" i="5" s="1"/>
  <c r="F5263" i="5"/>
  <c r="J5263" i="5" s="1"/>
  <c r="G5263" i="5"/>
  <c r="H5263" i="5"/>
  <c r="A5264" i="5"/>
  <c r="B5264" i="5"/>
  <c r="D5264" i="5"/>
  <c r="E5264" i="5" s="1"/>
  <c r="F5264" i="5"/>
  <c r="J5264" i="5" s="1"/>
  <c r="G5264" i="5"/>
  <c r="H5264" i="5"/>
  <c r="A5265" i="5"/>
  <c r="B5265" i="5"/>
  <c r="D5265" i="5"/>
  <c r="E5265" i="5" s="1"/>
  <c r="F5265" i="5"/>
  <c r="J5265" i="5" s="1"/>
  <c r="G5265" i="5"/>
  <c r="H5265" i="5"/>
  <c r="A5266" i="5"/>
  <c r="B5266" i="5"/>
  <c r="D5266" i="5"/>
  <c r="E5266" i="5" s="1"/>
  <c r="F5266" i="5"/>
  <c r="J5266" i="5" s="1"/>
  <c r="G5266" i="5"/>
  <c r="H5266" i="5"/>
  <c r="A5267" i="5"/>
  <c r="B5267" i="5"/>
  <c r="D5267" i="5"/>
  <c r="E5267" i="5" s="1"/>
  <c r="F5267" i="5"/>
  <c r="J5267" i="5" s="1"/>
  <c r="G5267" i="5"/>
  <c r="H5267" i="5"/>
  <c r="A5268" i="5"/>
  <c r="B5268" i="5"/>
  <c r="D5268" i="5"/>
  <c r="E5268" i="5" s="1"/>
  <c r="F5268" i="5"/>
  <c r="J5268" i="5" s="1"/>
  <c r="G5268" i="5"/>
  <c r="H5268" i="5"/>
  <c r="A5269" i="5"/>
  <c r="B5269" i="5"/>
  <c r="D5269" i="5"/>
  <c r="E5269" i="5" s="1"/>
  <c r="F5269" i="5"/>
  <c r="J5269" i="5" s="1"/>
  <c r="G5269" i="5"/>
  <c r="H5269" i="5"/>
  <c r="A5270" i="5"/>
  <c r="B5270" i="5"/>
  <c r="D5270" i="5"/>
  <c r="E5270" i="5" s="1"/>
  <c r="F5270" i="5"/>
  <c r="J5270" i="5" s="1"/>
  <c r="G5270" i="5"/>
  <c r="H5270" i="5"/>
  <c r="A5271" i="5"/>
  <c r="B5271" i="5"/>
  <c r="D5271" i="5"/>
  <c r="E5271" i="5" s="1"/>
  <c r="F5271" i="5"/>
  <c r="J5271" i="5" s="1"/>
  <c r="G5271" i="5"/>
  <c r="H5271" i="5"/>
  <c r="A5272" i="5"/>
  <c r="B5272" i="5"/>
  <c r="D5272" i="5"/>
  <c r="E5272" i="5" s="1"/>
  <c r="F5272" i="5"/>
  <c r="J5272" i="5" s="1"/>
  <c r="G5272" i="5"/>
  <c r="H5272" i="5"/>
  <c r="A5273" i="5"/>
  <c r="B5273" i="5"/>
  <c r="D5273" i="5"/>
  <c r="E5273" i="5" s="1"/>
  <c r="F5273" i="5"/>
  <c r="J5273" i="5" s="1"/>
  <c r="G5273" i="5"/>
  <c r="H5273" i="5"/>
  <c r="A5274" i="5"/>
  <c r="B5274" i="5"/>
  <c r="D5274" i="5"/>
  <c r="E5274" i="5" s="1"/>
  <c r="F5274" i="5"/>
  <c r="J5274" i="5" s="1"/>
  <c r="G5274" i="5"/>
  <c r="H5274" i="5"/>
  <c r="A5275" i="5"/>
  <c r="B5275" i="5"/>
  <c r="D5275" i="5"/>
  <c r="E5275" i="5" s="1"/>
  <c r="F5275" i="5"/>
  <c r="J5275" i="5" s="1"/>
  <c r="G5275" i="5"/>
  <c r="H5275" i="5"/>
  <c r="A5276" i="5"/>
  <c r="B5276" i="5"/>
  <c r="D5276" i="5"/>
  <c r="E5276" i="5" s="1"/>
  <c r="F5276" i="5"/>
  <c r="J5276" i="5" s="1"/>
  <c r="G5276" i="5"/>
  <c r="H5276" i="5"/>
  <c r="A5277" i="5"/>
  <c r="B5277" i="5"/>
  <c r="D5277" i="5"/>
  <c r="E5277" i="5" s="1"/>
  <c r="F5277" i="5"/>
  <c r="J5277" i="5" s="1"/>
  <c r="G5277" i="5"/>
  <c r="H5277" i="5"/>
  <c r="A5278" i="5"/>
  <c r="B5278" i="5"/>
  <c r="D5278" i="5"/>
  <c r="E5278" i="5" s="1"/>
  <c r="F5278" i="5"/>
  <c r="J5278" i="5" s="1"/>
  <c r="G5278" i="5"/>
  <c r="H5278" i="5"/>
  <c r="A5279" i="5"/>
  <c r="B5279" i="5"/>
  <c r="D5279" i="5"/>
  <c r="E5279" i="5" s="1"/>
  <c r="F5279" i="5"/>
  <c r="J5279" i="5" s="1"/>
  <c r="G5279" i="5"/>
  <c r="H5279" i="5"/>
  <c r="A5280" i="5"/>
  <c r="B5280" i="5"/>
  <c r="D5280" i="5"/>
  <c r="E5280" i="5" s="1"/>
  <c r="F5280" i="5"/>
  <c r="J5280" i="5" s="1"/>
  <c r="G5280" i="5"/>
  <c r="H5280" i="5"/>
  <c r="A5281" i="5"/>
  <c r="B5281" i="5"/>
  <c r="D5281" i="5"/>
  <c r="E5281" i="5" s="1"/>
  <c r="F5281" i="5"/>
  <c r="J5281" i="5" s="1"/>
  <c r="G5281" i="5"/>
  <c r="H5281" i="5"/>
  <c r="A5282" i="5"/>
  <c r="B5282" i="5"/>
  <c r="D5282" i="5"/>
  <c r="E5282" i="5" s="1"/>
  <c r="F5282" i="5"/>
  <c r="J5282" i="5" s="1"/>
  <c r="G5282" i="5"/>
  <c r="H5282" i="5"/>
  <c r="A5283" i="5"/>
  <c r="B5283" i="5"/>
  <c r="D5283" i="5"/>
  <c r="E5283" i="5" s="1"/>
  <c r="F5283" i="5"/>
  <c r="J5283" i="5" s="1"/>
  <c r="G5283" i="5"/>
  <c r="H5283" i="5"/>
  <c r="A5284" i="5"/>
  <c r="B5284" i="5"/>
  <c r="D5284" i="5"/>
  <c r="E5284" i="5" s="1"/>
  <c r="F5284" i="5"/>
  <c r="J5284" i="5" s="1"/>
  <c r="G5284" i="5"/>
  <c r="H5284" i="5"/>
  <c r="A5285" i="5"/>
  <c r="B5285" i="5"/>
  <c r="D5285" i="5"/>
  <c r="E5285" i="5" s="1"/>
  <c r="F5285" i="5"/>
  <c r="J5285" i="5" s="1"/>
  <c r="G5285" i="5"/>
  <c r="H5285" i="5"/>
  <c r="A5286" i="5"/>
  <c r="B5286" i="5"/>
  <c r="D5286" i="5"/>
  <c r="E5286" i="5" s="1"/>
  <c r="F5286" i="5"/>
  <c r="J5286" i="5" s="1"/>
  <c r="G5286" i="5"/>
  <c r="H5286" i="5"/>
  <c r="A5287" i="5"/>
  <c r="B5287" i="5"/>
  <c r="D5287" i="5"/>
  <c r="E5287" i="5" s="1"/>
  <c r="F5287" i="5"/>
  <c r="J5287" i="5" s="1"/>
  <c r="G5287" i="5"/>
  <c r="H5287" i="5"/>
  <c r="A5288" i="5"/>
  <c r="B5288" i="5"/>
  <c r="D5288" i="5"/>
  <c r="E5288" i="5" s="1"/>
  <c r="F5288" i="5"/>
  <c r="J5288" i="5" s="1"/>
  <c r="G5288" i="5"/>
  <c r="H5288" i="5"/>
  <c r="A5289" i="5"/>
  <c r="B5289" i="5"/>
  <c r="D5289" i="5"/>
  <c r="E5289" i="5" s="1"/>
  <c r="F5289" i="5"/>
  <c r="J5289" i="5" s="1"/>
  <c r="G5289" i="5"/>
  <c r="H5289" i="5"/>
  <c r="A5290" i="5"/>
  <c r="B5290" i="5"/>
  <c r="D5290" i="5"/>
  <c r="E5290" i="5" s="1"/>
  <c r="F5290" i="5"/>
  <c r="J5290" i="5" s="1"/>
  <c r="G5290" i="5"/>
  <c r="H5290" i="5"/>
  <c r="A5291" i="5"/>
  <c r="B5291" i="5"/>
  <c r="D5291" i="5"/>
  <c r="E5291" i="5" s="1"/>
  <c r="F5291" i="5"/>
  <c r="J5291" i="5" s="1"/>
  <c r="G5291" i="5"/>
  <c r="H5291" i="5"/>
  <c r="A5292" i="5"/>
  <c r="B5292" i="5"/>
  <c r="D5292" i="5"/>
  <c r="E5292" i="5" s="1"/>
  <c r="F5292" i="5"/>
  <c r="J5292" i="5" s="1"/>
  <c r="G5292" i="5"/>
  <c r="H5292" i="5"/>
  <c r="A5293" i="5"/>
  <c r="B5293" i="5"/>
  <c r="D5293" i="5"/>
  <c r="E5293" i="5" s="1"/>
  <c r="F5293" i="5"/>
  <c r="J5293" i="5" s="1"/>
  <c r="G5293" i="5"/>
  <c r="H5293" i="5"/>
  <c r="A5294" i="5"/>
  <c r="B5294" i="5"/>
  <c r="D5294" i="5"/>
  <c r="E5294" i="5" s="1"/>
  <c r="F5294" i="5"/>
  <c r="J5294" i="5" s="1"/>
  <c r="G5294" i="5"/>
  <c r="H5294" i="5"/>
  <c r="A5295" i="5"/>
  <c r="B5295" i="5"/>
  <c r="D5295" i="5"/>
  <c r="E5295" i="5" s="1"/>
  <c r="F5295" i="5"/>
  <c r="J5295" i="5" s="1"/>
  <c r="G5295" i="5"/>
  <c r="H5295" i="5"/>
  <c r="A5296" i="5"/>
  <c r="B5296" i="5"/>
  <c r="D5296" i="5"/>
  <c r="E5296" i="5" s="1"/>
  <c r="F5296" i="5"/>
  <c r="J5296" i="5" s="1"/>
  <c r="G5296" i="5"/>
  <c r="H5296" i="5"/>
  <c r="A5297" i="5"/>
  <c r="B5297" i="5"/>
  <c r="D5297" i="5"/>
  <c r="E5297" i="5" s="1"/>
  <c r="F5297" i="5"/>
  <c r="J5297" i="5" s="1"/>
  <c r="G5297" i="5"/>
  <c r="H5297" i="5"/>
  <c r="A5298" i="5"/>
  <c r="B5298" i="5"/>
  <c r="D5298" i="5"/>
  <c r="E5298" i="5" s="1"/>
  <c r="F5298" i="5"/>
  <c r="J5298" i="5" s="1"/>
  <c r="G5298" i="5"/>
  <c r="H5298" i="5"/>
  <c r="A5299" i="5"/>
  <c r="B5299" i="5"/>
  <c r="D5299" i="5"/>
  <c r="E5299" i="5" s="1"/>
  <c r="F5299" i="5"/>
  <c r="J5299" i="5" s="1"/>
  <c r="G5299" i="5"/>
  <c r="H5299" i="5"/>
  <c r="A5300" i="5"/>
  <c r="B5300" i="5"/>
  <c r="D5300" i="5"/>
  <c r="E5300" i="5" s="1"/>
  <c r="F5300" i="5"/>
  <c r="J5300" i="5" s="1"/>
  <c r="G5300" i="5"/>
  <c r="H5300" i="5"/>
  <c r="A5301" i="5"/>
  <c r="B5301" i="5"/>
  <c r="D5301" i="5"/>
  <c r="E5301" i="5" s="1"/>
  <c r="F5301" i="5"/>
  <c r="J5301" i="5" s="1"/>
  <c r="G5301" i="5"/>
  <c r="H5301" i="5"/>
  <c r="A5302" i="5"/>
  <c r="B5302" i="5"/>
  <c r="D5302" i="5"/>
  <c r="E5302" i="5" s="1"/>
  <c r="F5302" i="5"/>
  <c r="J5302" i="5" s="1"/>
  <c r="G5302" i="5"/>
  <c r="H5302" i="5"/>
  <c r="A5303" i="5"/>
  <c r="B5303" i="5"/>
  <c r="D5303" i="5"/>
  <c r="E5303" i="5" s="1"/>
  <c r="F5303" i="5"/>
  <c r="J5303" i="5" s="1"/>
  <c r="G5303" i="5"/>
  <c r="H5303" i="5"/>
  <c r="A5304" i="5"/>
  <c r="B5304" i="5"/>
  <c r="D5304" i="5"/>
  <c r="E5304" i="5" s="1"/>
  <c r="F5304" i="5"/>
  <c r="J5304" i="5" s="1"/>
  <c r="G5304" i="5"/>
  <c r="H5304" i="5"/>
  <c r="A5305" i="5"/>
  <c r="B5305" i="5"/>
  <c r="D5305" i="5"/>
  <c r="E5305" i="5" s="1"/>
  <c r="F5305" i="5"/>
  <c r="J5305" i="5" s="1"/>
  <c r="G5305" i="5"/>
  <c r="H5305" i="5"/>
  <c r="A5306" i="5"/>
  <c r="B5306" i="5"/>
  <c r="D5306" i="5"/>
  <c r="E5306" i="5" s="1"/>
  <c r="F5306" i="5"/>
  <c r="J5306" i="5" s="1"/>
  <c r="G5306" i="5"/>
  <c r="H5306" i="5"/>
  <c r="A5307" i="5"/>
  <c r="B5307" i="5"/>
  <c r="D5307" i="5"/>
  <c r="E5307" i="5" s="1"/>
  <c r="F5307" i="5"/>
  <c r="J5307" i="5" s="1"/>
  <c r="G5307" i="5"/>
  <c r="H5307" i="5"/>
  <c r="A5308" i="5"/>
  <c r="B5308" i="5"/>
  <c r="D5308" i="5"/>
  <c r="E5308" i="5" s="1"/>
  <c r="F5308" i="5"/>
  <c r="J5308" i="5" s="1"/>
  <c r="G5308" i="5"/>
  <c r="H5308" i="5"/>
  <c r="A5309" i="5"/>
  <c r="B5309" i="5"/>
  <c r="D5309" i="5"/>
  <c r="E5309" i="5" s="1"/>
  <c r="F5309" i="5"/>
  <c r="J5309" i="5" s="1"/>
  <c r="G5309" i="5"/>
  <c r="H5309" i="5"/>
  <c r="A5310" i="5"/>
  <c r="B5310" i="5"/>
  <c r="D5310" i="5"/>
  <c r="E5310" i="5" s="1"/>
  <c r="F5310" i="5"/>
  <c r="J5310" i="5" s="1"/>
  <c r="G5310" i="5"/>
  <c r="H5310" i="5"/>
  <c r="A5311" i="5"/>
  <c r="B5311" i="5"/>
  <c r="D5311" i="5"/>
  <c r="E5311" i="5" s="1"/>
  <c r="F5311" i="5"/>
  <c r="J5311" i="5" s="1"/>
  <c r="G5311" i="5"/>
  <c r="H5311" i="5"/>
  <c r="A5312" i="5"/>
  <c r="B5312" i="5"/>
  <c r="D5312" i="5"/>
  <c r="E5312" i="5" s="1"/>
  <c r="F5312" i="5"/>
  <c r="J5312" i="5" s="1"/>
  <c r="G5312" i="5"/>
  <c r="H5312" i="5"/>
  <c r="A5313" i="5"/>
  <c r="B5313" i="5"/>
  <c r="D5313" i="5"/>
  <c r="E5313" i="5" s="1"/>
  <c r="F5313" i="5"/>
  <c r="J5313" i="5" s="1"/>
  <c r="G5313" i="5"/>
  <c r="H5313" i="5"/>
  <c r="A5314" i="5"/>
  <c r="B5314" i="5"/>
  <c r="D5314" i="5"/>
  <c r="E5314" i="5" s="1"/>
  <c r="F5314" i="5"/>
  <c r="J5314" i="5" s="1"/>
  <c r="G5314" i="5"/>
  <c r="H5314" i="5"/>
  <c r="A5315" i="5"/>
  <c r="B5315" i="5"/>
  <c r="D5315" i="5"/>
  <c r="E5315" i="5" s="1"/>
  <c r="F5315" i="5"/>
  <c r="J5315" i="5" s="1"/>
  <c r="G5315" i="5"/>
  <c r="H5315" i="5"/>
  <c r="A5316" i="5"/>
  <c r="B5316" i="5"/>
  <c r="D5316" i="5"/>
  <c r="E5316" i="5" s="1"/>
  <c r="F5316" i="5"/>
  <c r="J5316" i="5" s="1"/>
  <c r="G5316" i="5"/>
  <c r="H5316" i="5"/>
  <c r="A5317" i="5"/>
  <c r="B5317" i="5"/>
  <c r="D5317" i="5"/>
  <c r="E5317" i="5" s="1"/>
  <c r="F5317" i="5"/>
  <c r="J5317" i="5" s="1"/>
  <c r="G5317" i="5"/>
  <c r="H5317" i="5"/>
  <c r="A5318" i="5"/>
  <c r="B5318" i="5"/>
  <c r="D5318" i="5"/>
  <c r="E5318" i="5" s="1"/>
  <c r="F5318" i="5"/>
  <c r="J5318" i="5" s="1"/>
  <c r="G5318" i="5"/>
  <c r="H5318" i="5"/>
  <c r="A5319" i="5"/>
  <c r="B5319" i="5"/>
  <c r="D5319" i="5"/>
  <c r="E5319" i="5" s="1"/>
  <c r="F5319" i="5"/>
  <c r="J5319" i="5" s="1"/>
  <c r="G5319" i="5"/>
  <c r="H5319" i="5"/>
  <c r="A5320" i="5"/>
  <c r="B5320" i="5"/>
  <c r="D5320" i="5"/>
  <c r="E5320" i="5" s="1"/>
  <c r="F5320" i="5"/>
  <c r="J5320" i="5" s="1"/>
  <c r="G5320" i="5"/>
  <c r="H5320" i="5"/>
  <c r="A5321" i="5"/>
  <c r="B5321" i="5"/>
  <c r="D5321" i="5"/>
  <c r="E5321" i="5" s="1"/>
  <c r="F5321" i="5"/>
  <c r="J5321" i="5" s="1"/>
  <c r="G5321" i="5"/>
  <c r="H5321" i="5"/>
  <c r="A5322" i="5"/>
  <c r="B5322" i="5"/>
  <c r="D5322" i="5"/>
  <c r="E5322" i="5" s="1"/>
  <c r="F5322" i="5"/>
  <c r="J5322" i="5" s="1"/>
  <c r="G5322" i="5"/>
  <c r="H5322" i="5"/>
  <c r="A5323" i="5"/>
  <c r="B5323" i="5"/>
  <c r="D5323" i="5"/>
  <c r="E5323" i="5" s="1"/>
  <c r="F5323" i="5"/>
  <c r="J5323" i="5" s="1"/>
  <c r="G5323" i="5"/>
  <c r="H5323" i="5"/>
  <c r="A5324" i="5"/>
  <c r="B5324" i="5"/>
  <c r="D5324" i="5"/>
  <c r="E5324" i="5" s="1"/>
  <c r="F5324" i="5"/>
  <c r="J5324" i="5" s="1"/>
  <c r="G5324" i="5"/>
  <c r="H5324" i="5"/>
  <c r="A5325" i="5"/>
  <c r="B5325" i="5"/>
  <c r="D5325" i="5"/>
  <c r="E5325" i="5" s="1"/>
  <c r="F5325" i="5"/>
  <c r="J5325" i="5" s="1"/>
  <c r="G5325" i="5"/>
  <c r="H5325" i="5"/>
  <c r="A5326" i="5"/>
  <c r="B5326" i="5"/>
  <c r="D5326" i="5"/>
  <c r="E5326" i="5" s="1"/>
  <c r="F5326" i="5"/>
  <c r="J5326" i="5" s="1"/>
  <c r="G5326" i="5"/>
  <c r="H5326" i="5"/>
  <c r="A5327" i="5"/>
  <c r="B5327" i="5"/>
  <c r="D5327" i="5"/>
  <c r="E5327" i="5" s="1"/>
  <c r="F5327" i="5"/>
  <c r="J5327" i="5" s="1"/>
  <c r="G5327" i="5"/>
  <c r="H5327" i="5"/>
  <c r="A5328" i="5"/>
  <c r="B5328" i="5"/>
  <c r="D5328" i="5"/>
  <c r="E5328" i="5" s="1"/>
  <c r="F5328" i="5"/>
  <c r="J5328" i="5" s="1"/>
  <c r="G5328" i="5"/>
  <c r="H5328" i="5"/>
  <c r="A5329" i="5"/>
  <c r="B5329" i="5"/>
  <c r="D5329" i="5"/>
  <c r="E5329" i="5" s="1"/>
  <c r="F5329" i="5"/>
  <c r="J5329" i="5" s="1"/>
  <c r="G5329" i="5"/>
  <c r="H5329" i="5"/>
  <c r="A5330" i="5"/>
  <c r="B5330" i="5"/>
  <c r="D5330" i="5"/>
  <c r="E5330" i="5" s="1"/>
  <c r="F5330" i="5"/>
  <c r="J5330" i="5" s="1"/>
  <c r="G5330" i="5"/>
  <c r="H5330" i="5"/>
  <c r="A5331" i="5"/>
  <c r="B5331" i="5"/>
  <c r="D5331" i="5"/>
  <c r="E5331" i="5" s="1"/>
  <c r="F5331" i="5"/>
  <c r="J5331" i="5" s="1"/>
  <c r="G5331" i="5"/>
  <c r="H5331" i="5"/>
  <c r="A5332" i="5"/>
  <c r="B5332" i="5"/>
  <c r="D5332" i="5"/>
  <c r="E5332" i="5" s="1"/>
  <c r="F5332" i="5"/>
  <c r="J5332" i="5" s="1"/>
  <c r="G5332" i="5"/>
  <c r="H5332" i="5"/>
  <c r="A5333" i="5"/>
  <c r="B5333" i="5"/>
  <c r="D5333" i="5"/>
  <c r="E5333" i="5" s="1"/>
  <c r="F5333" i="5"/>
  <c r="J5333" i="5" s="1"/>
  <c r="G5333" i="5"/>
  <c r="H5333" i="5"/>
  <c r="A5334" i="5"/>
  <c r="B5334" i="5"/>
  <c r="D5334" i="5"/>
  <c r="E5334" i="5" s="1"/>
  <c r="F5334" i="5"/>
  <c r="J5334" i="5" s="1"/>
  <c r="G5334" i="5"/>
  <c r="H5334" i="5"/>
  <c r="A5335" i="5"/>
  <c r="B5335" i="5"/>
  <c r="D5335" i="5"/>
  <c r="E5335" i="5" s="1"/>
  <c r="F5335" i="5"/>
  <c r="J5335" i="5" s="1"/>
  <c r="G5335" i="5"/>
  <c r="H5335" i="5"/>
  <c r="A5336" i="5"/>
  <c r="B5336" i="5"/>
  <c r="D5336" i="5"/>
  <c r="E5336" i="5" s="1"/>
  <c r="F5336" i="5"/>
  <c r="J5336" i="5" s="1"/>
  <c r="G5336" i="5"/>
  <c r="H5336" i="5"/>
  <c r="A5337" i="5"/>
  <c r="B5337" i="5"/>
  <c r="D5337" i="5"/>
  <c r="E5337" i="5" s="1"/>
  <c r="F5337" i="5"/>
  <c r="J5337" i="5" s="1"/>
  <c r="G5337" i="5"/>
  <c r="H5337" i="5"/>
  <c r="A5338" i="5"/>
  <c r="B5338" i="5"/>
  <c r="D5338" i="5"/>
  <c r="E5338" i="5" s="1"/>
  <c r="F5338" i="5"/>
  <c r="J5338" i="5" s="1"/>
  <c r="G5338" i="5"/>
  <c r="H5338" i="5"/>
  <c r="A5339" i="5"/>
  <c r="B5339" i="5"/>
  <c r="D5339" i="5"/>
  <c r="E5339" i="5" s="1"/>
  <c r="F5339" i="5"/>
  <c r="J5339" i="5" s="1"/>
  <c r="G5339" i="5"/>
  <c r="H5339" i="5"/>
  <c r="A5340" i="5"/>
  <c r="B5340" i="5"/>
  <c r="D5340" i="5"/>
  <c r="E5340" i="5" s="1"/>
  <c r="F5340" i="5"/>
  <c r="J5340" i="5" s="1"/>
  <c r="G5340" i="5"/>
  <c r="H5340" i="5"/>
  <c r="A5341" i="5"/>
  <c r="B5341" i="5"/>
  <c r="D5341" i="5"/>
  <c r="E5341" i="5" s="1"/>
  <c r="F5341" i="5"/>
  <c r="J5341" i="5" s="1"/>
  <c r="G5341" i="5"/>
  <c r="H5341" i="5"/>
  <c r="A5342" i="5"/>
  <c r="B5342" i="5"/>
  <c r="D5342" i="5"/>
  <c r="E5342" i="5" s="1"/>
  <c r="F5342" i="5"/>
  <c r="J5342" i="5" s="1"/>
  <c r="G5342" i="5"/>
  <c r="H5342" i="5"/>
  <c r="A5343" i="5"/>
  <c r="B5343" i="5"/>
  <c r="D5343" i="5"/>
  <c r="E5343" i="5" s="1"/>
  <c r="F5343" i="5"/>
  <c r="J5343" i="5" s="1"/>
  <c r="G5343" i="5"/>
  <c r="H5343" i="5"/>
  <c r="A5344" i="5"/>
  <c r="B5344" i="5"/>
  <c r="D5344" i="5"/>
  <c r="E5344" i="5" s="1"/>
  <c r="F5344" i="5"/>
  <c r="J5344" i="5" s="1"/>
  <c r="G5344" i="5"/>
  <c r="H5344" i="5"/>
  <c r="A5345" i="5"/>
  <c r="B5345" i="5"/>
  <c r="D5345" i="5"/>
  <c r="E5345" i="5" s="1"/>
  <c r="F5345" i="5"/>
  <c r="J5345" i="5" s="1"/>
  <c r="G5345" i="5"/>
  <c r="H5345" i="5"/>
  <c r="A5346" i="5"/>
  <c r="B5346" i="5"/>
  <c r="D5346" i="5"/>
  <c r="E5346" i="5" s="1"/>
  <c r="F5346" i="5"/>
  <c r="J5346" i="5" s="1"/>
  <c r="G5346" i="5"/>
  <c r="H5346" i="5"/>
  <c r="A5347" i="5"/>
  <c r="B5347" i="5"/>
  <c r="D5347" i="5"/>
  <c r="E5347" i="5" s="1"/>
  <c r="F5347" i="5"/>
  <c r="J5347" i="5" s="1"/>
  <c r="G5347" i="5"/>
  <c r="H5347" i="5"/>
  <c r="A5348" i="5"/>
  <c r="B5348" i="5"/>
  <c r="D5348" i="5"/>
  <c r="E5348" i="5" s="1"/>
  <c r="F5348" i="5"/>
  <c r="J5348" i="5" s="1"/>
  <c r="G5348" i="5"/>
  <c r="H5348" i="5"/>
  <c r="A5349" i="5"/>
  <c r="B5349" i="5"/>
  <c r="D5349" i="5"/>
  <c r="E5349" i="5" s="1"/>
  <c r="F5349" i="5"/>
  <c r="J5349" i="5" s="1"/>
  <c r="G5349" i="5"/>
  <c r="H5349" i="5"/>
  <c r="A5350" i="5"/>
  <c r="B5350" i="5"/>
  <c r="D5350" i="5"/>
  <c r="E5350" i="5" s="1"/>
  <c r="F5350" i="5"/>
  <c r="J5350" i="5" s="1"/>
  <c r="G5350" i="5"/>
  <c r="H5350" i="5"/>
  <c r="A5351" i="5"/>
  <c r="B5351" i="5"/>
  <c r="D5351" i="5"/>
  <c r="E5351" i="5" s="1"/>
  <c r="F5351" i="5"/>
  <c r="J5351" i="5" s="1"/>
  <c r="G5351" i="5"/>
  <c r="H5351" i="5"/>
  <c r="A5352" i="5"/>
  <c r="B5352" i="5"/>
  <c r="D5352" i="5"/>
  <c r="E5352" i="5" s="1"/>
  <c r="F5352" i="5"/>
  <c r="J5352" i="5" s="1"/>
  <c r="G5352" i="5"/>
  <c r="H5352" i="5"/>
  <c r="A5353" i="5"/>
  <c r="B5353" i="5"/>
  <c r="D5353" i="5"/>
  <c r="E5353" i="5" s="1"/>
  <c r="F5353" i="5"/>
  <c r="J5353" i="5" s="1"/>
  <c r="G5353" i="5"/>
  <c r="H5353" i="5"/>
  <c r="A5354" i="5"/>
  <c r="B5354" i="5"/>
  <c r="D5354" i="5"/>
  <c r="E5354" i="5" s="1"/>
  <c r="F5354" i="5"/>
  <c r="J5354" i="5" s="1"/>
  <c r="G5354" i="5"/>
  <c r="H5354" i="5"/>
  <c r="A5355" i="5"/>
  <c r="B5355" i="5"/>
  <c r="D5355" i="5"/>
  <c r="E5355" i="5" s="1"/>
  <c r="F5355" i="5"/>
  <c r="J5355" i="5" s="1"/>
  <c r="G5355" i="5"/>
  <c r="H5355" i="5"/>
  <c r="A5356" i="5"/>
  <c r="B5356" i="5"/>
  <c r="D5356" i="5"/>
  <c r="E5356" i="5" s="1"/>
  <c r="F5356" i="5"/>
  <c r="J5356" i="5" s="1"/>
  <c r="G5356" i="5"/>
  <c r="H5356" i="5"/>
  <c r="A5357" i="5"/>
  <c r="B5357" i="5"/>
  <c r="D5357" i="5"/>
  <c r="E5357" i="5" s="1"/>
  <c r="F5357" i="5"/>
  <c r="J5357" i="5" s="1"/>
  <c r="G5357" i="5"/>
  <c r="H5357" i="5"/>
  <c r="A5358" i="5"/>
  <c r="B5358" i="5"/>
  <c r="D5358" i="5"/>
  <c r="E5358" i="5" s="1"/>
  <c r="F5358" i="5"/>
  <c r="J5358" i="5" s="1"/>
  <c r="G5358" i="5"/>
  <c r="H5358" i="5"/>
  <c r="A5359" i="5"/>
  <c r="B5359" i="5"/>
  <c r="D5359" i="5"/>
  <c r="E5359" i="5" s="1"/>
  <c r="F5359" i="5"/>
  <c r="J5359" i="5" s="1"/>
  <c r="G5359" i="5"/>
  <c r="H5359" i="5"/>
  <c r="A5360" i="5"/>
  <c r="B5360" i="5"/>
  <c r="D5360" i="5"/>
  <c r="E5360" i="5" s="1"/>
  <c r="F5360" i="5"/>
  <c r="J5360" i="5" s="1"/>
  <c r="G5360" i="5"/>
  <c r="H5360" i="5"/>
  <c r="A5361" i="5"/>
  <c r="B5361" i="5"/>
  <c r="D5361" i="5"/>
  <c r="E5361" i="5" s="1"/>
  <c r="F5361" i="5"/>
  <c r="J5361" i="5" s="1"/>
  <c r="G5361" i="5"/>
  <c r="H5361" i="5"/>
  <c r="A5362" i="5"/>
  <c r="B5362" i="5"/>
  <c r="D5362" i="5"/>
  <c r="E5362" i="5" s="1"/>
  <c r="F5362" i="5"/>
  <c r="J5362" i="5" s="1"/>
  <c r="G5362" i="5"/>
  <c r="H5362" i="5"/>
  <c r="A5363" i="5"/>
  <c r="B5363" i="5"/>
  <c r="D5363" i="5"/>
  <c r="E5363" i="5" s="1"/>
  <c r="F5363" i="5"/>
  <c r="J5363" i="5" s="1"/>
  <c r="G5363" i="5"/>
  <c r="H5363" i="5"/>
  <c r="A5364" i="5"/>
  <c r="B5364" i="5"/>
  <c r="D5364" i="5"/>
  <c r="E5364" i="5" s="1"/>
  <c r="F5364" i="5"/>
  <c r="J5364" i="5" s="1"/>
  <c r="G5364" i="5"/>
  <c r="H5364" i="5"/>
  <c r="A5365" i="5"/>
  <c r="B5365" i="5"/>
  <c r="D5365" i="5"/>
  <c r="E5365" i="5" s="1"/>
  <c r="F5365" i="5"/>
  <c r="J5365" i="5" s="1"/>
  <c r="G5365" i="5"/>
  <c r="H5365" i="5"/>
  <c r="A5366" i="5"/>
  <c r="B5366" i="5"/>
  <c r="D5366" i="5"/>
  <c r="E5366" i="5" s="1"/>
  <c r="F5366" i="5"/>
  <c r="J5366" i="5" s="1"/>
  <c r="G5366" i="5"/>
  <c r="H5366" i="5"/>
  <c r="A5367" i="5"/>
  <c r="B5367" i="5"/>
  <c r="D5367" i="5"/>
  <c r="E5367" i="5" s="1"/>
  <c r="F5367" i="5"/>
  <c r="J5367" i="5" s="1"/>
  <c r="G5367" i="5"/>
  <c r="H5367" i="5"/>
  <c r="A5368" i="5"/>
  <c r="B5368" i="5"/>
  <c r="D5368" i="5"/>
  <c r="E5368" i="5" s="1"/>
  <c r="F5368" i="5"/>
  <c r="J5368" i="5" s="1"/>
  <c r="G5368" i="5"/>
  <c r="H5368" i="5"/>
  <c r="A5369" i="5"/>
  <c r="B5369" i="5"/>
  <c r="D5369" i="5"/>
  <c r="E5369" i="5" s="1"/>
  <c r="F5369" i="5"/>
  <c r="J5369" i="5" s="1"/>
  <c r="G5369" i="5"/>
  <c r="H5369" i="5"/>
  <c r="A5370" i="5"/>
  <c r="B5370" i="5"/>
  <c r="D5370" i="5"/>
  <c r="E5370" i="5" s="1"/>
  <c r="F5370" i="5"/>
  <c r="J5370" i="5" s="1"/>
  <c r="G5370" i="5"/>
  <c r="H5370" i="5"/>
  <c r="A5371" i="5"/>
  <c r="B5371" i="5"/>
  <c r="D5371" i="5"/>
  <c r="E5371" i="5" s="1"/>
  <c r="F5371" i="5"/>
  <c r="J5371" i="5" s="1"/>
  <c r="G5371" i="5"/>
  <c r="H5371" i="5"/>
  <c r="A5372" i="5"/>
  <c r="B5372" i="5"/>
  <c r="D5372" i="5"/>
  <c r="E5372" i="5" s="1"/>
  <c r="F5372" i="5"/>
  <c r="J5372" i="5" s="1"/>
  <c r="G5372" i="5"/>
  <c r="H5372" i="5"/>
  <c r="A5373" i="5"/>
  <c r="B5373" i="5"/>
  <c r="D5373" i="5"/>
  <c r="E5373" i="5" s="1"/>
  <c r="F5373" i="5"/>
  <c r="J5373" i="5" s="1"/>
  <c r="G5373" i="5"/>
  <c r="H5373" i="5"/>
  <c r="A5374" i="5"/>
  <c r="B5374" i="5"/>
  <c r="D5374" i="5"/>
  <c r="E5374" i="5" s="1"/>
  <c r="F5374" i="5"/>
  <c r="J5374" i="5" s="1"/>
  <c r="G5374" i="5"/>
  <c r="H5374" i="5"/>
  <c r="A5375" i="5"/>
  <c r="B5375" i="5"/>
  <c r="D5375" i="5"/>
  <c r="E5375" i="5" s="1"/>
  <c r="F5375" i="5"/>
  <c r="J5375" i="5" s="1"/>
  <c r="G5375" i="5"/>
  <c r="H5375" i="5"/>
  <c r="A5376" i="5"/>
  <c r="B5376" i="5"/>
  <c r="D5376" i="5"/>
  <c r="E5376" i="5" s="1"/>
  <c r="F5376" i="5"/>
  <c r="J5376" i="5" s="1"/>
  <c r="G5376" i="5"/>
  <c r="H5376" i="5"/>
  <c r="A5377" i="5"/>
  <c r="B5377" i="5"/>
  <c r="D5377" i="5"/>
  <c r="E5377" i="5" s="1"/>
  <c r="F5377" i="5"/>
  <c r="J5377" i="5" s="1"/>
  <c r="G5377" i="5"/>
  <c r="H5377" i="5"/>
  <c r="A5378" i="5"/>
  <c r="B5378" i="5"/>
  <c r="D5378" i="5"/>
  <c r="E5378" i="5" s="1"/>
  <c r="F5378" i="5"/>
  <c r="J5378" i="5" s="1"/>
  <c r="G5378" i="5"/>
  <c r="H5378" i="5"/>
  <c r="A5379" i="5"/>
  <c r="B5379" i="5"/>
  <c r="D5379" i="5"/>
  <c r="E5379" i="5" s="1"/>
  <c r="F5379" i="5"/>
  <c r="J5379" i="5" s="1"/>
  <c r="G5379" i="5"/>
  <c r="H5379" i="5"/>
  <c r="A5380" i="5"/>
  <c r="B5380" i="5"/>
  <c r="D5380" i="5"/>
  <c r="E5380" i="5" s="1"/>
  <c r="F5380" i="5"/>
  <c r="J5380" i="5" s="1"/>
  <c r="G5380" i="5"/>
  <c r="H5380" i="5"/>
  <c r="A5381" i="5"/>
  <c r="B5381" i="5"/>
  <c r="D5381" i="5"/>
  <c r="E5381" i="5" s="1"/>
  <c r="F5381" i="5"/>
  <c r="J5381" i="5" s="1"/>
  <c r="G5381" i="5"/>
  <c r="H5381" i="5"/>
  <c r="A5382" i="5"/>
  <c r="B5382" i="5"/>
  <c r="D5382" i="5"/>
  <c r="E5382" i="5" s="1"/>
  <c r="F5382" i="5"/>
  <c r="J5382" i="5" s="1"/>
  <c r="G5382" i="5"/>
  <c r="H5382" i="5"/>
  <c r="A5383" i="5"/>
  <c r="B5383" i="5"/>
  <c r="D5383" i="5"/>
  <c r="E5383" i="5" s="1"/>
  <c r="F5383" i="5"/>
  <c r="J5383" i="5" s="1"/>
  <c r="G5383" i="5"/>
  <c r="H5383" i="5"/>
  <c r="A5384" i="5"/>
  <c r="B5384" i="5"/>
  <c r="D5384" i="5"/>
  <c r="E5384" i="5" s="1"/>
  <c r="F5384" i="5"/>
  <c r="J5384" i="5" s="1"/>
  <c r="G5384" i="5"/>
  <c r="H5384" i="5"/>
  <c r="A5385" i="5"/>
  <c r="B5385" i="5"/>
  <c r="D5385" i="5"/>
  <c r="E5385" i="5" s="1"/>
  <c r="F5385" i="5"/>
  <c r="J5385" i="5" s="1"/>
  <c r="G5385" i="5"/>
  <c r="H5385" i="5"/>
  <c r="A5386" i="5"/>
  <c r="B5386" i="5"/>
  <c r="D5386" i="5"/>
  <c r="E5386" i="5" s="1"/>
  <c r="F5386" i="5"/>
  <c r="J5386" i="5" s="1"/>
  <c r="G5386" i="5"/>
  <c r="H5386" i="5"/>
  <c r="A5387" i="5"/>
  <c r="B5387" i="5"/>
  <c r="D5387" i="5"/>
  <c r="E5387" i="5" s="1"/>
  <c r="F5387" i="5"/>
  <c r="J5387" i="5" s="1"/>
  <c r="G5387" i="5"/>
  <c r="H5387" i="5"/>
  <c r="A5388" i="5"/>
  <c r="B5388" i="5"/>
  <c r="D5388" i="5"/>
  <c r="E5388" i="5" s="1"/>
  <c r="F5388" i="5"/>
  <c r="J5388" i="5" s="1"/>
  <c r="G5388" i="5"/>
  <c r="H5388" i="5"/>
  <c r="A5389" i="5"/>
  <c r="B5389" i="5"/>
  <c r="D5389" i="5"/>
  <c r="E5389" i="5" s="1"/>
  <c r="F5389" i="5"/>
  <c r="J5389" i="5" s="1"/>
  <c r="G5389" i="5"/>
  <c r="H5389" i="5"/>
  <c r="A5390" i="5"/>
  <c r="B5390" i="5"/>
  <c r="D5390" i="5"/>
  <c r="E5390" i="5" s="1"/>
  <c r="F5390" i="5"/>
  <c r="J5390" i="5" s="1"/>
  <c r="G5390" i="5"/>
  <c r="H5390" i="5"/>
  <c r="A5391" i="5"/>
  <c r="B5391" i="5"/>
  <c r="D5391" i="5"/>
  <c r="E5391" i="5" s="1"/>
  <c r="F5391" i="5"/>
  <c r="J5391" i="5" s="1"/>
  <c r="G5391" i="5"/>
  <c r="H5391" i="5"/>
  <c r="A5392" i="5"/>
  <c r="B5392" i="5"/>
  <c r="D5392" i="5"/>
  <c r="E5392" i="5" s="1"/>
  <c r="F5392" i="5"/>
  <c r="J5392" i="5" s="1"/>
  <c r="G5392" i="5"/>
  <c r="H5392" i="5"/>
  <c r="A5393" i="5"/>
  <c r="B5393" i="5"/>
  <c r="D5393" i="5"/>
  <c r="E5393" i="5" s="1"/>
  <c r="F5393" i="5"/>
  <c r="J5393" i="5" s="1"/>
  <c r="G5393" i="5"/>
  <c r="H5393" i="5"/>
  <c r="A5394" i="5"/>
  <c r="B5394" i="5"/>
  <c r="D5394" i="5"/>
  <c r="E5394" i="5" s="1"/>
  <c r="F5394" i="5"/>
  <c r="J5394" i="5" s="1"/>
  <c r="G5394" i="5"/>
  <c r="H5394" i="5"/>
  <c r="A5395" i="5"/>
  <c r="B5395" i="5"/>
  <c r="D5395" i="5"/>
  <c r="E5395" i="5" s="1"/>
  <c r="F5395" i="5"/>
  <c r="J5395" i="5" s="1"/>
  <c r="G5395" i="5"/>
  <c r="H5395" i="5"/>
  <c r="A5396" i="5"/>
  <c r="B5396" i="5"/>
  <c r="D5396" i="5"/>
  <c r="E5396" i="5" s="1"/>
  <c r="F5396" i="5"/>
  <c r="J5396" i="5" s="1"/>
  <c r="G5396" i="5"/>
  <c r="H5396" i="5"/>
  <c r="A5397" i="5"/>
  <c r="B5397" i="5"/>
  <c r="D5397" i="5"/>
  <c r="E5397" i="5" s="1"/>
  <c r="F5397" i="5"/>
  <c r="J5397" i="5" s="1"/>
  <c r="G5397" i="5"/>
  <c r="H5397" i="5"/>
  <c r="A5398" i="5"/>
  <c r="B5398" i="5"/>
  <c r="D5398" i="5"/>
  <c r="E5398" i="5" s="1"/>
  <c r="F5398" i="5"/>
  <c r="J5398" i="5" s="1"/>
  <c r="G5398" i="5"/>
  <c r="H5398" i="5"/>
  <c r="A5399" i="5"/>
  <c r="B5399" i="5"/>
  <c r="D5399" i="5"/>
  <c r="E5399" i="5" s="1"/>
  <c r="F5399" i="5"/>
  <c r="J5399" i="5" s="1"/>
  <c r="G5399" i="5"/>
  <c r="H5399" i="5"/>
  <c r="A5400" i="5"/>
  <c r="B5400" i="5"/>
  <c r="D5400" i="5"/>
  <c r="E5400" i="5" s="1"/>
  <c r="F5400" i="5"/>
  <c r="J5400" i="5" s="1"/>
  <c r="G5400" i="5"/>
  <c r="H5400" i="5"/>
  <c r="A5401" i="5"/>
  <c r="B5401" i="5"/>
  <c r="D5401" i="5"/>
  <c r="E5401" i="5" s="1"/>
  <c r="F5401" i="5"/>
  <c r="J5401" i="5" s="1"/>
  <c r="G5401" i="5"/>
  <c r="H5401" i="5"/>
  <c r="A5402" i="5"/>
  <c r="B5402" i="5"/>
  <c r="D5402" i="5"/>
  <c r="E5402" i="5" s="1"/>
  <c r="F5402" i="5"/>
  <c r="J5402" i="5" s="1"/>
  <c r="G5402" i="5"/>
  <c r="H5402" i="5"/>
  <c r="A5403" i="5"/>
  <c r="B5403" i="5"/>
  <c r="D5403" i="5"/>
  <c r="E5403" i="5" s="1"/>
  <c r="F5403" i="5"/>
  <c r="J5403" i="5" s="1"/>
  <c r="G5403" i="5"/>
  <c r="H5403" i="5"/>
  <c r="A5404" i="5"/>
  <c r="B5404" i="5"/>
  <c r="D5404" i="5"/>
  <c r="E5404" i="5" s="1"/>
  <c r="F5404" i="5"/>
  <c r="J5404" i="5" s="1"/>
  <c r="G5404" i="5"/>
  <c r="H5404" i="5"/>
  <c r="A5405" i="5"/>
  <c r="B5405" i="5"/>
  <c r="D5405" i="5"/>
  <c r="E5405" i="5" s="1"/>
  <c r="F5405" i="5"/>
  <c r="J5405" i="5" s="1"/>
  <c r="G5405" i="5"/>
  <c r="H5405" i="5"/>
  <c r="A5406" i="5"/>
  <c r="B5406" i="5"/>
  <c r="D5406" i="5"/>
  <c r="E5406" i="5" s="1"/>
  <c r="F5406" i="5"/>
  <c r="J5406" i="5" s="1"/>
  <c r="G5406" i="5"/>
  <c r="H5406" i="5"/>
  <c r="A5407" i="5"/>
  <c r="B5407" i="5"/>
  <c r="D5407" i="5"/>
  <c r="E5407" i="5" s="1"/>
  <c r="F5407" i="5"/>
  <c r="J5407" i="5" s="1"/>
  <c r="G5407" i="5"/>
  <c r="H5407" i="5"/>
  <c r="A5408" i="5"/>
  <c r="B5408" i="5"/>
  <c r="D5408" i="5"/>
  <c r="E5408" i="5" s="1"/>
  <c r="F5408" i="5"/>
  <c r="J5408" i="5" s="1"/>
  <c r="G5408" i="5"/>
  <c r="H5408" i="5"/>
  <c r="A5409" i="5"/>
  <c r="B5409" i="5"/>
  <c r="D5409" i="5"/>
  <c r="E5409" i="5" s="1"/>
  <c r="F5409" i="5"/>
  <c r="J5409" i="5" s="1"/>
  <c r="G5409" i="5"/>
  <c r="H5409" i="5"/>
  <c r="A5410" i="5"/>
  <c r="B5410" i="5"/>
  <c r="D5410" i="5"/>
  <c r="E5410" i="5" s="1"/>
  <c r="F5410" i="5"/>
  <c r="J5410" i="5" s="1"/>
  <c r="G5410" i="5"/>
  <c r="H5410" i="5"/>
  <c r="A5411" i="5"/>
  <c r="B5411" i="5"/>
  <c r="D5411" i="5"/>
  <c r="E5411" i="5" s="1"/>
  <c r="F5411" i="5"/>
  <c r="J5411" i="5" s="1"/>
  <c r="G5411" i="5"/>
  <c r="H5411" i="5"/>
  <c r="A5412" i="5"/>
  <c r="B5412" i="5"/>
  <c r="D5412" i="5"/>
  <c r="E5412" i="5" s="1"/>
  <c r="F5412" i="5"/>
  <c r="J5412" i="5" s="1"/>
  <c r="G5412" i="5"/>
  <c r="H5412" i="5"/>
  <c r="A5413" i="5"/>
  <c r="B5413" i="5"/>
  <c r="D5413" i="5"/>
  <c r="E5413" i="5" s="1"/>
  <c r="F5413" i="5"/>
  <c r="J5413" i="5" s="1"/>
  <c r="G5413" i="5"/>
  <c r="H5413" i="5"/>
  <c r="A5414" i="5"/>
  <c r="B5414" i="5"/>
  <c r="D5414" i="5"/>
  <c r="E5414" i="5" s="1"/>
  <c r="F5414" i="5"/>
  <c r="J5414" i="5" s="1"/>
  <c r="G5414" i="5"/>
  <c r="H5414" i="5"/>
  <c r="A5415" i="5"/>
  <c r="B5415" i="5"/>
  <c r="D5415" i="5"/>
  <c r="E5415" i="5" s="1"/>
  <c r="F5415" i="5"/>
  <c r="J5415" i="5" s="1"/>
  <c r="G5415" i="5"/>
  <c r="H5415" i="5"/>
  <c r="A5416" i="5"/>
  <c r="B5416" i="5"/>
  <c r="D5416" i="5"/>
  <c r="E5416" i="5" s="1"/>
  <c r="F5416" i="5"/>
  <c r="J5416" i="5" s="1"/>
  <c r="G5416" i="5"/>
  <c r="H5416" i="5"/>
  <c r="A5417" i="5"/>
  <c r="B5417" i="5"/>
  <c r="D5417" i="5"/>
  <c r="E5417" i="5" s="1"/>
  <c r="F5417" i="5"/>
  <c r="J5417" i="5" s="1"/>
  <c r="G5417" i="5"/>
  <c r="H5417" i="5"/>
  <c r="A5418" i="5"/>
  <c r="B5418" i="5"/>
  <c r="D5418" i="5"/>
  <c r="E5418" i="5" s="1"/>
  <c r="F5418" i="5"/>
  <c r="J5418" i="5" s="1"/>
  <c r="G5418" i="5"/>
  <c r="H5418" i="5"/>
  <c r="A5419" i="5"/>
  <c r="B5419" i="5"/>
  <c r="D5419" i="5"/>
  <c r="E5419" i="5" s="1"/>
  <c r="F5419" i="5"/>
  <c r="J5419" i="5" s="1"/>
  <c r="G5419" i="5"/>
  <c r="H5419" i="5"/>
  <c r="A5420" i="5"/>
  <c r="B5420" i="5"/>
  <c r="D5420" i="5"/>
  <c r="E5420" i="5" s="1"/>
  <c r="F5420" i="5"/>
  <c r="J5420" i="5" s="1"/>
  <c r="G5420" i="5"/>
  <c r="H5420" i="5"/>
  <c r="A5421" i="5"/>
  <c r="B5421" i="5"/>
  <c r="D5421" i="5"/>
  <c r="E5421" i="5" s="1"/>
  <c r="F5421" i="5"/>
  <c r="J5421" i="5" s="1"/>
  <c r="G5421" i="5"/>
  <c r="H5421" i="5"/>
  <c r="A5422" i="5"/>
  <c r="B5422" i="5"/>
  <c r="D5422" i="5"/>
  <c r="E5422" i="5" s="1"/>
  <c r="F5422" i="5"/>
  <c r="J5422" i="5" s="1"/>
  <c r="G5422" i="5"/>
  <c r="H5422" i="5"/>
  <c r="A5423" i="5"/>
  <c r="B5423" i="5"/>
  <c r="D5423" i="5"/>
  <c r="E5423" i="5" s="1"/>
  <c r="F5423" i="5"/>
  <c r="J5423" i="5" s="1"/>
  <c r="G5423" i="5"/>
  <c r="H5423" i="5"/>
  <c r="A5424" i="5"/>
  <c r="B5424" i="5"/>
  <c r="D5424" i="5"/>
  <c r="E5424" i="5" s="1"/>
  <c r="F5424" i="5"/>
  <c r="J5424" i="5" s="1"/>
  <c r="G5424" i="5"/>
  <c r="H5424" i="5"/>
  <c r="A5425" i="5"/>
  <c r="B5425" i="5"/>
  <c r="D5425" i="5"/>
  <c r="E5425" i="5" s="1"/>
  <c r="F5425" i="5"/>
  <c r="J5425" i="5" s="1"/>
  <c r="G5425" i="5"/>
  <c r="H5425" i="5"/>
  <c r="A5426" i="5"/>
  <c r="B5426" i="5"/>
  <c r="D5426" i="5"/>
  <c r="E5426" i="5" s="1"/>
  <c r="F5426" i="5"/>
  <c r="J5426" i="5" s="1"/>
  <c r="G5426" i="5"/>
  <c r="H5426" i="5"/>
  <c r="A5427" i="5"/>
  <c r="B5427" i="5"/>
  <c r="D5427" i="5"/>
  <c r="E5427" i="5" s="1"/>
  <c r="F5427" i="5"/>
  <c r="J5427" i="5" s="1"/>
  <c r="G5427" i="5"/>
  <c r="H5427" i="5"/>
  <c r="A5428" i="5"/>
  <c r="B5428" i="5"/>
  <c r="D5428" i="5"/>
  <c r="E5428" i="5" s="1"/>
  <c r="F5428" i="5"/>
  <c r="J5428" i="5" s="1"/>
  <c r="G5428" i="5"/>
  <c r="H5428" i="5"/>
  <c r="A5429" i="5"/>
  <c r="B5429" i="5"/>
  <c r="D5429" i="5"/>
  <c r="E5429" i="5" s="1"/>
  <c r="F5429" i="5"/>
  <c r="J5429" i="5" s="1"/>
  <c r="G5429" i="5"/>
  <c r="H5429" i="5"/>
  <c r="A5430" i="5"/>
  <c r="B5430" i="5"/>
  <c r="D5430" i="5"/>
  <c r="E5430" i="5" s="1"/>
  <c r="F5430" i="5"/>
  <c r="J5430" i="5" s="1"/>
  <c r="G5430" i="5"/>
  <c r="H5430" i="5"/>
  <c r="A5431" i="5"/>
  <c r="B5431" i="5"/>
  <c r="D5431" i="5"/>
  <c r="E5431" i="5" s="1"/>
  <c r="F5431" i="5"/>
  <c r="J5431" i="5" s="1"/>
  <c r="G5431" i="5"/>
  <c r="H5431" i="5"/>
  <c r="A5432" i="5"/>
  <c r="B5432" i="5"/>
  <c r="D5432" i="5"/>
  <c r="E5432" i="5" s="1"/>
  <c r="F5432" i="5"/>
  <c r="J5432" i="5" s="1"/>
  <c r="G5432" i="5"/>
  <c r="H5432" i="5"/>
  <c r="A5433" i="5"/>
  <c r="B5433" i="5"/>
  <c r="D5433" i="5"/>
  <c r="E5433" i="5" s="1"/>
  <c r="F5433" i="5"/>
  <c r="J5433" i="5" s="1"/>
  <c r="G5433" i="5"/>
  <c r="H5433" i="5"/>
  <c r="A5434" i="5"/>
  <c r="B5434" i="5"/>
  <c r="D5434" i="5"/>
  <c r="E5434" i="5" s="1"/>
  <c r="F5434" i="5"/>
  <c r="J5434" i="5" s="1"/>
  <c r="G5434" i="5"/>
  <c r="H5434" i="5"/>
  <c r="A5435" i="5"/>
  <c r="B5435" i="5"/>
  <c r="D5435" i="5"/>
  <c r="E5435" i="5" s="1"/>
  <c r="F5435" i="5"/>
  <c r="J5435" i="5" s="1"/>
  <c r="G5435" i="5"/>
  <c r="H5435" i="5"/>
  <c r="A5436" i="5"/>
  <c r="B5436" i="5"/>
  <c r="D5436" i="5"/>
  <c r="E5436" i="5" s="1"/>
  <c r="F5436" i="5"/>
  <c r="J5436" i="5" s="1"/>
  <c r="G5436" i="5"/>
  <c r="H5436" i="5"/>
  <c r="A5437" i="5"/>
  <c r="B5437" i="5"/>
  <c r="D5437" i="5"/>
  <c r="E5437" i="5" s="1"/>
  <c r="F5437" i="5"/>
  <c r="J5437" i="5" s="1"/>
  <c r="G5437" i="5"/>
  <c r="H5437" i="5"/>
  <c r="A5438" i="5"/>
  <c r="B5438" i="5"/>
  <c r="D5438" i="5"/>
  <c r="E5438" i="5" s="1"/>
  <c r="F5438" i="5"/>
  <c r="J5438" i="5" s="1"/>
  <c r="G5438" i="5"/>
  <c r="H5438" i="5"/>
  <c r="A5439" i="5"/>
  <c r="B5439" i="5"/>
  <c r="D5439" i="5"/>
  <c r="E5439" i="5" s="1"/>
  <c r="F5439" i="5"/>
  <c r="J5439" i="5" s="1"/>
  <c r="G5439" i="5"/>
  <c r="H5439" i="5"/>
  <c r="A5440" i="5"/>
  <c r="B5440" i="5"/>
  <c r="D5440" i="5"/>
  <c r="E5440" i="5" s="1"/>
  <c r="F5440" i="5"/>
  <c r="J5440" i="5" s="1"/>
  <c r="G5440" i="5"/>
  <c r="H5440" i="5"/>
  <c r="A5441" i="5"/>
  <c r="B5441" i="5"/>
  <c r="D5441" i="5"/>
  <c r="E5441" i="5" s="1"/>
  <c r="F5441" i="5"/>
  <c r="J5441" i="5" s="1"/>
  <c r="G5441" i="5"/>
  <c r="H5441" i="5"/>
  <c r="A5442" i="5"/>
  <c r="B5442" i="5"/>
  <c r="D5442" i="5"/>
  <c r="E5442" i="5" s="1"/>
  <c r="F5442" i="5"/>
  <c r="J5442" i="5" s="1"/>
  <c r="G5442" i="5"/>
  <c r="H5442" i="5"/>
  <c r="A5443" i="5"/>
  <c r="B5443" i="5"/>
  <c r="D5443" i="5"/>
  <c r="E5443" i="5" s="1"/>
  <c r="F5443" i="5"/>
  <c r="J5443" i="5" s="1"/>
  <c r="G5443" i="5"/>
  <c r="H5443" i="5"/>
  <c r="A5444" i="5"/>
  <c r="B5444" i="5"/>
  <c r="D5444" i="5"/>
  <c r="E5444" i="5" s="1"/>
  <c r="F5444" i="5"/>
  <c r="J5444" i="5" s="1"/>
  <c r="G5444" i="5"/>
  <c r="H5444" i="5"/>
  <c r="A5445" i="5"/>
  <c r="B5445" i="5"/>
  <c r="D5445" i="5"/>
  <c r="E5445" i="5" s="1"/>
  <c r="F5445" i="5"/>
  <c r="J5445" i="5" s="1"/>
  <c r="G5445" i="5"/>
  <c r="H5445" i="5"/>
  <c r="A5446" i="5"/>
  <c r="B5446" i="5"/>
  <c r="D5446" i="5"/>
  <c r="E5446" i="5" s="1"/>
  <c r="F5446" i="5"/>
  <c r="J5446" i="5" s="1"/>
  <c r="G5446" i="5"/>
  <c r="H5446" i="5"/>
  <c r="A5447" i="5"/>
  <c r="B5447" i="5"/>
  <c r="D5447" i="5"/>
  <c r="E5447" i="5" s="1"/>
  <c r="F5447" i="5"/>
  <c r="J5447" i="5" s="1"/>
  <c r="G5447" i="5"/>
  <c r="H5447" i="5"/>
  <c r="A5448" i="5"/>
  <c r="B5448" i="5"/>
  <c r="D5448" i="5"/>
  <c r="E5448" i="5" s="1"/>
  <c r="F5448" i="5"/>
  <c r="J5448" i="5" s="1"/>
  <c r="G5448" i="5"/>
  <c r="H5448" i="5"/>
  <c r="A5449" i="5"/>
  <c r="B5449" i="5"/>
  <c r="D5449" i="5"/>
  <c r="E5449" i="5" s="1"/>
  <c r="F5449" i="5"/>
  <c r="J5449" i="5" s="1"/>
  <c r="G5449" i="5"/>
  <c r="H5449" i="5"/>
  <c r="A5450" i="5"/>
  <c r="B5450" i="5"/>
  <c r="D5450" i="5"/>
  <c r="E5450" i="5" s="1"/>
  <c r="F5450" i="5"/>
  <c r="J5450" i="5" s="1"/>
  <c r="G5450" i="5"/>
  <c r="H5450" i="5"/>
  <c r="A5451" i="5"/>
  <c r="B5451" i="5"/>
  <c r="D5451" i="5"/>
  <c r="E5451" i="5" s="1"/>
  <c r="F5451" i="5"/>
  <c r="J5451" i="5" s="1"/>
  <c r="G5451" i="5"/>
  <c r="H5451" i="5"/>
  <c r="A5452" i="5"/>
  <c r="B5452" i="5"/>
  <c r="D5452" i="5"/>
  <c r="E5452" i="5" s="1"/>
  <c r="F5452" i="5"/>
  <c r="J5452" i="5" s="1"/>
  <c r="G5452" i="5"/>
  <c r="H5452" i="5"/>
  <c r="A5453" i="5"/>
  <c r="B5453" i="5"/>
  <c r="D5453" i="5"/>
  <c r="E5453" i="5" s="1"/>
  <c r="F5453" i="5"/>
  <c r="J5453" i="5" s="1"/>
  <c r="G5453" i="5"/>
  <c r="H5453" i="5"/>
  <c r="A5454" i="5"/>
  <c r="B5454" i="5"/>
  <c r="D5454" i="5"/>
  <c r="E5454" i="5" s="1"/>
  <c r="F5454" i="5"/>
  <c r="J5454" i="5" s="1"/>
  <c r="G5454" i="5"/>
  <c r="H5454" i="5"/>
  <c r="A5455" i="5"/>
  <c r="B5455" i="5"/>
  <c r="D5455" i="5"/>
  <c r="E5455" i="5" s="1"/>
  <c r="F5455" i="5"/>
  <c r="J5455" i="5" s="1"/>
  <c r="G5455" i="5"/>
  <c r="H5455" i="5"/>
  <c r="A5456" i="5"/>
  <c r="B5456" i="5"/>
  <c r="D5456" i="5"/>
  <c r="E5456" i="5" s="1"/>
  <c r="F5456" i="5"/>
  <c r="J5456" i="5" s="1"/>
  <c r="G5456" i="5"/>
  <c r="H5456" i="5"/>
  <c r="A5457" i="5"/>
  <c r="B5457" i="5"/>
  <c r="D5457" i="5"/>
  <c r="E5457" i="5" s="1"/>
  <c r="F5457" i="5"/>
  <c r="J5457" i="5" s="1"/>
  <c r="G5457" i="5"/>
  <c r="H5457" i="5"/>
  <c r="A5458" i="5"/>
  <c r="B5458" i="5"/>
  <c r="D5458" i="5"/>
  <c r="E5458" i="5" s="1"/>
  <c r="F5458" i="5"/>
  <c r="J5458" i="5" s="1"/>
  <c r="G5458" i="5"/>
  <c r="H5458" i="5"/>
  <c r="A5459" i="5"/>
  <c r="B5459" i="5"/>
  <c r="D5459" i="5"/>
  <c r="E5459" i="5" s="1"/>
  <c r="F5459" i="5"/>
  <c r="J5459" i="5" s="1"/>
  <c r="G5459" i="5"/>
  <c r="H5459" i="5"/>
  <c r="A5460" i="5"/>
  <c r="B5460" i="5"/>
  <c r="D5460" i="5"/>
  <c r="E5460" i="5" s="1"/>
  <c r="F5460" i="5"/>
  <c r="J5460" i="5" s="1"/>
  <c r="G5460" i="5"/>
  <c r="H5460" i="5"/>
  <c r="A5461" i="5"/>
  <c r="B5461" i="5"/>
  <c r="D5461" i="5"/>
  <c r="E5461" i="5" s="1"/>
  <c r="F5461" i="5"/>
  <c r="J5461" i="5" s="1"/>
  <c r="G5461" i="5"/>
  <c r="H5461" i="5"/>
  <c r="A5462" i="5"/>
  <c r="B5462" i="5"/>
  <c r="D5462" i="5"/>
  <c r="E5462" i="5" s="1"/>
  <c r="F5462" i="5"/>
  <c r="J5462" i="5" s="1"/>
  <c r="G5462" i="5"/>
  <c r="H5462" i="5"/>
  <c r="A5463" i="5"/>
  <c r="B5463" i="5"/>
  <c r="D5463" i="5"/>
  <c r="E5463" i="5" s="1"/>
  <c r="F5463" i="5"/>
  <c r="J5463" i="5" s="1"/>
  <c r="G5463" i="5"/>
  <c r="H5463" i="5"/>
  <c r="A5464" i="5"/>
  <c r="B5464" i="5"/>
  <c r="D5464" i="5"/>
  <c r="E5464" i="5" s="1"/>
  <c r="F5464" i="5"/>
  <c r="J5464" i="5" s="1"/>
  <c r="G5464" i="5"/>
  <c r="H5464" i="5"/>
  <c r="A5465" i="5"/>
  <c r="B5465" i="5"/>
  <c r="D5465" i="5"/>
  <c r="E5465" i="5" s="1"/>
  <c r="F5465" i="5"/>
  <c r="J5465" i="5" s="1"/>
  <c r="G5465" i="5"/>
  <c r="H5465" i="5"/>
  <c r="A5466" i="5"/>
  <c r="B5466" i="5"/>
  <c r="D5466" i="5"/>
  <c r="E5466" i="5" s="1"/>
  <c r="F5466" i="5"/>
  <c r="J5466" i="5" s="1"/>
  <c r="G5466" i="5"/>
  <c r="H5466" i="5"/>
  <c r="A5467" i="5"/>
  <c r="B5467" i="5"/>
  <c r="D5467" i="5"/>
  <c r="E5467" i="5" s="1"/>
  <c r="F5467" i="5"/>
  <c r="J5467" i="5" s="1"/>
  <c r="G5467" i="5"/>
  <c r="H5467" i="5"/>
  <c r="A5468" i="5"/>
  <c r="B5468" i="5"/>
  <c r="D5468" i="5"/>
  <c r="E5468" i="5" s="1"/>
  <c r="F5468" i="5"/>
  <c r="J5468" i="5" s="1"/>
  <c r="G5468" i="5"/>
  <c r="H5468" i="5"/>
  <c r="A5469" i="5"/>
  <c r="B5469" i="5"/>
  <c r="D5469" i="5"/>
  <c r="E5469" i="5" s="1"/>
  <c r="F5469" i="5"/>
  <c r="J5469" i="5" s="1"/>
  <c r="G5469" i="5"/>
  <c r="H5469" i="5"/>
  <c r="A5470" i="5"/>
  <c r="B5470" i="5"/>
  <c r="D5470" i="5"/>
  <c r="E5470" i="5" s="1"/>
  <c r="F5470" i="5"/>
  <c r="J5470" i="5" s="1"/>
  <c r="G5470" i="5"/>
  <c r="H5470" i="5"/>
  <c r="A5471" i="5"/>
  <c r="B5471" i="5"/>
  <c r="D5471" i="5"/>
  <c r="E5471" i="5" s="1"/>
  <c r="F5471" i="5"/>
  <c r="J5471" i="5" s="1"/>
  <c r="G5471" i="5"/>
  <c r="H5471" i="5"/>
  <c r="A5472" i="5"/>
  <c r="B5472" i="5"/>
  <c r="D5472" i="5"/>
  <c r="E5472" i="5" s="1"/>
  <c r="F5472" i="5"/>
  <c r="J5472" i="5" s="1"/>
  <c r="G5472" i="5"/>
  <c r="H5472" i="5"/>
  <c r="A5473" i="5"/>
  <c r="B5473" i="5"/>
  <c r="D5473" i="5"/>
  <c r="E5473" i="5" s="1"/>
  <c r="F5473" i="5"/>
  <c r="J5473" i="5" s="1"/>
  <c r="G5473" i="5"/>
  <c r="H5473" i="5"/>
  <c r="A5474" i="5"/>
  <c r="B5474" i="5"/>
  <c r="D5474" i="5"/>
  <c r="E5474" i="5" s="1"/>
  <c r="F5474" i="5"/>
  <c r="J5474" i="5" s="1"/>
  <c r="G5474" i="5"/>
  <c r="H5474" i="5"/>
  <c r="A5475" i="5"/>
  <c r="B5475" i="5"/>
  <c r="D5475" i="5"/>
  <c r="E5475" i="5" s="1"/>
  <c r="F5475" i="5"/>
  <c r="J5475" i="5" s="1"/>
  <c r="G5475" i="5"/>
  <c r="H5475" i="5"/>
  <c r="A5476" i="5"/>
  <c r="B5476" i="5"/>
  <c r="D5476" i="5"/>
  <c r="E5476" i="5" s="1"/>
  <c r="F5476" i="5"/>
  <c r="J5476" i="5" s="1"/>
  <c r="G5476" i="5"/>
  <c r="H5476" i="5"/>
  <c r="A5477" i="5"/>
  <c r="B5477" i="5"/>
  <c r="D5477" i="5"/>
  <c r="E5477" i="5" s="1"/>
  <c r="F5477" i="5"/>
  <c r="J5477" i="5" s="1"/>
  <c r="G5477" i="5"/>
  <c r="H5477" i="5"/>
  <c r="A5478" i="5"/>
  <c r="B5478" i="5"/>
  <c r="D5478" i="5"/>
  <c r="E5478" i="5" s="1"/>
  <c r="F5478" i="5"/>
  <c r="J5478" i="5" s="1"/>
  <c r="G5478" i="5"/>
  <c r="H5478" i="5"/>
  <c r="A5479" i="5"/>
  <c r="B5479" i="5"/>
  <c r="D5479" i="5"/>
  <c r="E5479" i="5" s="1"/>
  <c r="F5479" i="5"/>
  <c r="J5479" i="5" s="1"/>
  <c r="G5479" i="5"/>
  <c r="H5479" i="5"/>
  <c r="A5480" i="5"/>
  <c r="B5480" i="5"/>
  <c r="D5480" i="5"/>
  <c r="E5480" i="5" s="1"/>
  <c r="F5480" i="5"/>
  <c r="J5480" i="5" s="1"/>
  <c r="G5480" i="5"/>
  <c r="H5480" i="5"/>
  <c r="A5481" i="5"/>
  <c r="B5481" i="5"/>
  <c r="D5481" i="5"/>
  <c r="E5481" i="5" s="1"/>
  <c r="F5481" i="5"/>
  <c r="J5481" i="5" s="1"/>
  <c r="G5481" i="5"/>
  <c r="H5481" i="5"/>
  <c r="A5482" i="5"/>
  <c r="B5482" i="5"/>
  <c r="D5482" i="5"/>
  <c r="E5482" i="5" s="1"/>
  <c r="F5482" i="5"/>
  <c r="J5482" i="5" s="1"/>
  <c r="G5482" i="5"/>
  <c r="H5482" i="5"/>
  <c r="A5483" i="5"/>
  <c r="B5483" i="5"/>
  <c r="D5483" i="5"/>
  <c r="E5483" i="5" s="1"/>
  <c r="F5483" i="5"/>
  <c r="J5483" i="5" s="1"/>
  <c r="G5483" i="5"/>
  <c r="H5483" i="5"/>
  <c r="A5484" i="5"/>
  <c r="B5484" i="5"/>
  <c r="D5484" i="5"/>
  <c r="E5484" i="5" s="1"/>
  <c r="F5484" i="5"/>
  <c r="J5484" i="5" s="1"/>
  <c r="G5484" i="5"/>
  <c r="H5484" i="5"/>
  <c r="A5485" i="5"/>
  <c r="B5485" i="5"/>
  <c r="D5485" i="5"/>
  <c r="E5485" i="5" s="1"/>
  <c r="F5485" i="5"/>
  <c r="J5485" i="5" s="1"/>
  <c r="G5485" i="5"/>
  <c r="H5485" i="5"/>
  <c r="A5486" i="5"/>
  <c r="B5486" i="5"/>
  <c r="D5486" i="5"/>
  <c r="E5486" i="5" s="1"/>
  <c r="F5486" i="5"/>
  <c r="J5486" i="5" s="1"/>
  <c r="G5486" i="5"/>
  <c r="H5486" i="5"/>
  <c r="A5487" i="5"/>
  <c r="B5487" i="5"/>
  <c r="D5487" i="5"/>
  <c r="E5487" i="5" s="1"/>
  <c r="F5487" i="5"/>
  <c r="J5487" i="5" s="1"/>
  <c r="G5487" i="5"/>
  <c r="H5487" i="5"/>
  <c r="A5488" i="5"/>
  <c r="B5488" i="5"/>
  <c r="D5488" i="5"/>
  <c r="E5488" i="5" s="1"/>
  <c r="F5488" i="5"/>
  <c r="J5488" i="5" s="1"/>
  <c r="G5488" i="5"/>
  <c r="H5488" i="5"/>
  <c r="A5489" i="5"/>
  <c r="B5489" i="5"/>
  <c r="D5489" i="5"/>
  <c r="E5489" i="5" s="1"/>
  <c r="F5489" i="5"/>
  <c r="J5489" i="5" s="1"/>
  <c r="G5489" i="5"/>
  <c r="H5489" i="5"/>
  <c r="A5490" i="5"/>
  <c r="B5490" i="5"/>
  <c r="D5490" i="5"/>
  <c r="E5490" i="5" s="1"/>
  <c r="F5490" i="5"/>
  <c r="J5490" i="5" s="1"/>
  <c r="G5490" i="5"/>
  <c r="H5490" i="5"/>
  <c r="A5491" i="5"/>
  <c r="B5491" i="5"/>
  <c r="D5491" i="5"/>
  <c r="E5491" i="5" s="1"/>
  <c r="F5491" i="5"/>
  <c r="J5491" i="5" s="1"/>
  <c r="G5491" i="5"/>
  <c r="H5491" i="5"/>
  <c r="A5492" i="5"/>
  <c r="B5492" i="5"/>
  <c r="D5492" i="5"/>
  <c r="E5492" i="5" s="1"/>
  <c r="F5492" i="5"/>
  <c r="J5492" i="5" s="1"/>
  <c r="G5492" i="5"/>
  <c r="H5492" i="5"/>
  <c r="A5493" i="5"/>
  <c r="B5493" i="5"/>
  <c r="D5493" i="5"/>
  <c r="E5493" i="5" s="1"/>
  <c r="F5493" i="5"/>
  <c r="J5493" i="5" s="1"/>
  <c r="G5493" i="5"/>
  <c r="H5493" i="5"/>
  <c r="A5494" i="5"/>
  <c r="B5494" i="5"/>
  <c r="D5494" i="5"/>
  <c r="E5494" i="5" s="1"/>
  <c r="F5494" i="5"/>
  <c r="J5494" i="5" s="1"/>
  <c r="G5494" i="5"/>
  <c r="H5494" i="5"/>
  <c r="A5495" i="5"/>
  <c r="B5495" i="5"/>
  <c r="D5495" i="5"/>
  <c r="E5495" i="5" s="1"/>
  <c r="F5495" i="5"/>
  <c r="J5495" i="5" s="1"/>
  <c r="G5495" i="5"/>
  <c r="H5495" i="5"/>
  <c r="A5496" i="5"/>
  <c r="B5496" i="5"/>
  <c r="D5496" i="5"/>
  <c r="E5496" i="5" s="1"/>
  <c r="F5496" i="5"/>
  <c r="J5496" i="5" s="1"/>
  <c r="G5496" i="5"/>
  <c r="H5496" i="5"/>
  <c r="A5497" i="5"/>
  <c r="B5497" i="5"/>
  <c r="D5497" i="5"/>
  <c r="E5497" i="5" s="1"/>
  <c r="F5497" i="5"/>
  <c r="J5497" i="5" s="1"/>
  <c r="G5497" i="5"/>
  <c r="H5497" i="5"/>
  <c r="A5498" i="5"/>
  <c r="B5498" i="5"/>
  <c r="D5498" i="5"/>
  <c r="E5498" i="5" s="1"/>
  <c r="F5498" i="5"/>
  <c r="J5498" i="5" s="1"/>
  <c r="G5498" i="5"/>
  <c r="H5498" i="5"/>
  <c r="A5499" i="5"/>
  <c r="B5499" i="5"/>
  <c r="D5499" i="5"/>
  <c r="E5499" i="5" s="1"/>
  <c r="F5499" i="5"/>
  <c r="J5499" i="5" s="1"/>
  <c r="G5499" i="5"/>
  <c r="H5499" i="5"/>
  <c r="A5500" i="5"/>
  <c r="B5500" i="5"/>
  <c r="D5500" i="5"/>
  <c r="E5500" i="5" s="1"/>
  <c r="F5500" i="5"/>
  <c r="J5500" i="5" s="1"/>
  <c r="G5500" i="5"/>
  <c r="H5500" i="5"/>
  <c r="A5501" i="5"/>
  <c r="B5501" i="5"/>
  <c r="D5501" i="5"/>
  <c r="E5501" i="5" s="1"/>
  <c r="F5501" i="5"/>
  <c r="J5501" i="5" s="1"/>
  <c r="G5501" i="5"/>
  <c r="H5501" i="5"/>
  <c r="A5502" i="5"/>
  <c r="B5502" i="5"/>
  <c r="D5502" i="5"/>
  <c r="E5502" i="5" s="1"/>
  <c r="F5502" i="5"/>
  <c r="J5502" i="5" s="1"/>
  <c r="G5502" i="5"/>
  <c r="H5502" i="5"/>
  <c r="A5503" i="5"/>
  <c r="B5503" i="5"/>
  <c r="D5503" i="5"/>
  <c r="E5503" i="5" s="1"/>
  <c r="F5503" i="5"/>
  <c r="J5503" i="5" s="1"/>
  <c r="G5503" i="5"/>
  <c r="H5503" i="5"/>
  <c r="A5504" i="5"/>
  <c r="B5504" i="5"/>
  <c r="D5504" i="5"/>
  <c r="E5504" i="5" s="1"/>
  <c r="F5504" i="5"/>
  <c r="J5504" i="5" s="1"/>
  <c r="G5504" i="5"/>
  <c r="H5504" i="5"/>
  <c r="A5505" i="5"/>
  <c r="B5505" i="5"/>
  <c r="D5505" i="5"/>
  <c r="E5505" i="5" s="1"/>
  <c r="F5505" i="5"/>
  <c r="J5505" i="5" s="1"/>
  <c r="G5505" i="5"/>
  <c r="H5505" i="5"/>
  <c r="A5506" i="5"/>
  <c r="B5506" i="5"/>
  <c r="D5506" i="5"/>
  <c r="E5506" i="5" s="1"/>
  <c r="F5506" i="5"/>
  <c r="J5506" i="5" s="1"/>
  <c r="G5506" i="5"/>
  <c r="H5506" i="5"/>
  <c r="A5507" i="5"/>
  <c r="B5507" i="5"/>
  <c r="D5507" i="5"/>
  <c r="E5507" i="5" s="1"/>
  <c r="F5507" i="5"/>
  <c r="J5507" i="5" s="1"/>
  <c r="G5507" i="5"/>
  <c r="H5507" i="5"/>
  <c r="A5508" i="5"/>
  <c r="B5508" i="5"/>
  <c r="D5508" i="5"/>
  <c r="E5508" i="5" s="1"/>
  <c r="F5508" i="5"/>
  <c r="J5508" i="5" s="1"/>
  <c r="G5508" i="5"/>
  <c r="H5508" i="5"/>
  <c r="A5509" i="5"/>
  <c r="B5509" i="5"/>
  <c r="D5509" i="5"/>
  <c r="E5509" i="5" s="1"/>
  <c r="F5509" i="5"/>
  <c r="J5509" i="5" s="1"/>
  <c r="G5509" i="5"/>
  <c r="H5509" i="5"/>
  <c r="A5510" i="5"/>
  <c r="B5510" i="5"/>
  <c r="D5510" i="5"/>
  <c r="E5510" i="5" s="1"/>
  <c r="F5510" i="5"/>
  <c r="J5510" i="5" s="1"/>
  <c r="G5510" i="5"/>
  <c r="H5510" i="5"/>
  <c r="A5511" i="5"/>
  <c r="B5511" i="5"/>
  <c r="D5511" i="5"/>
  <c r="E5511" i="5" s="1"/>
  <c r="F5511" i="5"/>
  <c r="J5511" i="5" s="1"/>
  <c r="G5511" i="5"/>
  <c r="H5511" i="5"/>
  <c r="A5512" i="5"/>
  <c r="B5512" i="5"/>
  <c r="D5512" i="5"/>
  <c r="E5512" i="5" s="1"/>
  <c r="F5512" i="5"/>
  <c r="J5512" i="5" s="1"/>
  <c r="G5512" i="5"/>
  <c r="H5512" i="5"/>
  <c r="A5513" i="5"/>
  <c r="B5513" i="5"/>
  <c r="D5513" i="5"/>
  <c r="E5513" i="5" s="1"/>
  <c r="F5513" i="5"/>
  <c r="J5513" i="5" s="1"/>
  <c r="G5513" i="5"/>
  <c r="H5513" i="5"/>
  <c r="A5514" i="5"/>
  <c r="B5514" i="5"/>
  <c r="D5514" i="5"/>
  <c r="E5514" i="5" s="1"/>
  <c r="F5514" i="5"/>
  <c r="J5514" i="5" s="1"/>
  <c r="G5514" i="5"/>
  <c r="H5514" i="5"/>
  <c r="A5515" i="5"/>
  <c r="B5515" i="5"/>
  <c r="D5515" i="5"/>
  <c r="E5515" i="5" s="1"/>
  <c r="F5515" i="5"/>
  <c r="J5515" i="5" s="1"/>
  <c r="G5515" i="5"/>
  <c r="H5515" i="5"/>
  <c r="A5516" i="5"/>
  <c r="B5516" i="5"/>
  <c r="D5516" i="5"/>
  <c r="E5516" i="5" s="1"/>
  <c r="F5516" i="5"/>
  <c r="J5516" i="5" s="1"/>
  <c r="G5516" i="5"/>
  <c r="H5516" i="5"/>
  <c r="A5517" i="5"/>
  <c r="B5517" i="5"/>
  <c r="D5517" i="5"/>
  <c r="E5517" i="5" s="1"/>
  <c r="F5517" i="5"/>
  <c r="J5517" i="5" s="1"/>
  <c r="G5517" i="5"/>
  <c r="H5517" i="5"/>
  <c r="A5518" i="5"/>
  <c r="B5518" i="5"/>
  <c r="D5518" i="5"/>
  <c r="E5518" i="5" s="1"/>
  <c r="F5518" i="5"/>
  <c r="J5518" i="5" s="1"/>
  <c r="G5518" i="5"/>
  <c r="H5518" i="5"/>
  <c r="A5519" i="5"/>
  <c r="B5519" i="5"/>
  <c r="D5519" i="5"/>
  <c r="E5519" i="5" s="1"/>
  <c r="F5519" i="5"/>
  <c r="J5519" i="5" s="1"/>
  <c r="G5519" i="5"/>
  <c r="H5519" i="5"/>
  <c r="A5520" i="5"/>
  <c r="B5520" i="5"/>
  <c r="D5520" i="5"/>
  <c r="E5520" i="5" s="1"/>
  <c r="F5520" i="5"/>
  <c r="J5520" i="5" s="1"/>
  <c r="G5520" i="5"/>
  <c r="H5520" i="5"/>
  <c r="A5521" i="5"/>
  <c r="B5521" i="5"/>
  <c r="D5521" i="5"/>
  <c r="E5521" i="5" s="1"/>
  <c r="F5521" i="5"/>
  <c r="J5521" i="5" s="1"/>
  <c r="G5521" i="5"/>
  <c r="H5521" i="5"/>
  <c r="A5522" i="5"/>
  <c r="B5522" i="5"/>
  <c r="D5522" i="5"/>
  <c r="E5522" i="5" s="1"/>
  <c r="F5522" i="5"/>
  <c r="J5522" i="5" s="1"/>
  <c r="G5522" i="5"/>
  <c r="H5522" i="5"/>
  <c r="A5523" i="5"/>
  <c r="B5523" i="5"/>
  <c r="D5523" i="5"/>
  <c r="E5523" i="5" s="1"/>
  <c r="F5523" i="5"/>
  <c r="J5523" i="5" s="1"/>
  <c r="G5523" i="5"/>
  <c r="H5523" i="5"/>
  <c r="A5524" i="5"/>
  <c r="B5524" i="5"/>
  <c r="D5524" i="5"/>
  <c r="E5524" i="5" s="1"/>
  <c r="F5524" i="5"/>
  <c r="J5524" i="5" s="1"/>
  <c r="G5524" i="5"/>
  <c r="H5524" i="5"/>
  <c r="A5525" i="5"/>
  <c r="B5525" i="5"/>
  <c r="D5525" i="5"/>
  <c r="E5525" i="5" s="1"/>
  <c r="F5525" i="5"/>
  <c r="J5525" i="5" s="1"/>
  <c r="G5525" i="5"/>
  <c r="H5525" i="5"/>
  <c r="A5526" i="5"/>
  <c r="B5526" i="5"/>
  <c r="D5526" i="5"/>
  <c r="E5526" i="5" s="1"/>
  <c r="F5526" i="5"/>
  <c r="J5526" i="5" s="1"/>
  <c r="G5526" i="5"/>
  <c r="H5526" i="5"/>
  <c r="A5527" i="5"/>
  <c r="B5527" i="5"/>
  <c r="D5527" i="5"/>
  <c r="E5527" i="5" s="1"/>
  <c r="F5527" i="5"/>
  <c r="J5527" i="5" s="1"/>
  <c r="G5527" i="5"/>
  <c r="H5527" i="5"/>
  <c r="A5528" i="5"/>
  <c r="B5528" i="5"/>
  <c r="D5528" i="5"/>
  <c r="E5528" i="5" s="1"/>
  <c r="F5528" i="5"/>
  <c r="J5528" i="5" s="1"/>
  <c r="G5528" i="5"/>
  <c r="H5528" i="5"/>
  <c r="A5529" i="5"/>
  <c r="B5529" i="5"/>
  <c r="D5529" i="5"/>
  <c r="E5529" i="5" s="1"/>
  <c r="F5529" i="5"/>
  <c r="J5529" i="5" s="1"/>
  <c r="G5529" i="5"/>
  <c r="H5529" i="5"/>
  <c r="A5530" i="5"/>
  <c r="B5530" i="5"/>
  <c r="D5530" i="5"/>
  <c r="E5530" i="5" s="1"/>
  <c r="F5530" i="5"/>
  <c r="J5530" i="5" s="1"/>
  <c r="G5530" i="5"/>
  <c r="H5530" i="5"/>
  <c r="A5531" i="5"/>
  <c r="B5531" i="5"/>
  <c r="D5531" i="5"/>
  <c r="E5531" i="5" s="1"/>
  <c r="F5531" i="5"/>
  <c r="J5531" i="5" s="1"/>
  <c r="G5531" i="5"/>
  <c r="H5531" i="5"/>
  <c r="A5532" i="5"/>
  <c r="B5532" i="5"/>
  <c r="D5532" i="5"/>
  <c r="E5532" i="5" s="1"/>
  <c r="F5532" i="5"/>
  <c r="J5532" i="5" s="1"/>
  <c r="G5532" i="5"/>
  <c r="H5532" i="5"/>
  <c r="A5533" i="5"/>
  <c r="B5533" i="5"/>
  <c r="D5533" i="5"/>
  <c r="E5533" i="5" s="1"/>
  <c r="F5533" i="5"/>
  <c r="J5533" i="5" s="1"/>
  <c r="G5533" i="5"/>
  <c r="H5533" i="5"/>
  <c r="A5534" i="5"/>
  <c r="B5534" i="5"/>
  <c r="D5534" i="5"/>
  <c r="E5534" i="5" s="1"/>
  <c r="F5534" i="5"/>
  <c r="J5534" i="5" s="1"/>
  <c r="G5534" i="5"/>
  <c r="H5534" i="5"/>
  <c r="A5535" i="5"/>
  <c r="B5535" i="5"/>
  <c r="D5535" i="5"/>
  <c r="E5535" i="5" s="1"/>
  <c r="F5535" i="5"/>
  <c r="J5535" i="5" s="1"/>
  <c r="G5535" i="5"/>
  <c r="H5535" i="5"/>
  <c r="A5536" i="5"/>
  <c r="B5536" i="5"/>
  <c r="D5536" i="5"/>
  <c r="E5536" i="5" s="1"/>
  <c r="F5536" i="5"/>
  <c r="J5536" i="5" s="1"/>
  <c r="G5536" i="5"/>
  <c r="H5536" i="5"/>
  <c r="A5537" i="5"/>
  <c r="B5537" i="5"/>
  <c r="D5537" i="5"/>
  <c r="E5537" i="5" s="1"/>
  <c r="F5537" i="5"/>
  <c r="J5537" i="5" s="1"/>
  <c r="G5537" i="5"/>
  <c r="H5537" i="5"/>
  <c r="A5538" i="5"/>
  <c r="B5538" i="5"/>
  <c r="D5538" i="5"/>
  <c r="E5538" i="5" s="1"/>
  <c r="F5538" i="5"/>
  <c r="J5538" i="5" s="1"/>
  <c r="G5538" i="5"/>
  <c r="H5538" i="5"/>
  <c r="A5539" i="5"/>
  <c r="B5539" i="5"/>
  <c r="D5539" i="5"/>
  <c r="E5539" i="5" s="1"/>
  <c r="F5539" i="5"/>
  <c r="J5539" i="5" s="1"/>
  <c r="G5539" i="5"/>
  <c r="H5539" i="5"/>
  <c r="A5540" i="5"/>
  <c r="B5540" i="5"/>
  <c r="D5540" i="5"/>
  <c r="E5540" i="5" s="1"/>
  <c r="F5540" i="5"/>
  <c r="J5540" i="5" s="1"/>
  <c r="G5540" i="5"/>
  <c r="H5540" i="5"/>
  <c r="A5541" i="5"/>
  <c r="B5541" i="5"/>
  <c r="D5541" i="5"/>
  <c r="E5541" i="5" s="1"/>
  <c r="F5541" i="5"/>
  <c r="J5541" i="5" s="1"/>
  <c r="G5541" i="5"/>
  <c r="H5541" i="5"/>
  <c r="A5542" i="5"/>
  <c r="B5542" i="5"/>
  <c r="D5542" i="5"/>
  <c r="E5542" i="5" s="1"/>
  <c r="F5542" i="5"/>
  <c r="J5542" i="5" s="1"/>
  <c r="G5542" i="5"/>
  <c r="H5542" i="5"/>
  <c r="A5543" i="5"/>
  <c r="B5543" i="5"/>
  <c r="D5543" i="5"/>
  <c r="E5543" i="5" s="1"/>
  <c r="F5543" i="5"/>
  <c r="J5543" i="5" s="1"/>
  <c r="G5543" i="5"/>
  <c r="H5543" i="5"/>
  <c r="A5544" i="5"/>
  <c r="B5544" i="5"/>
  <c r="D5544" i="5"/>
  <c r="E5544" i="5" s="1"/>
  <c r="F5544" i="5"/>
  <c r="J5544" i="5" s="1"/>
  <c r="G5544" i="5"/>
  <c r="H5544" i="5"/>
  <c r="A5545" i="5"/>
  <c r="B5545" i="5"/>
  <c r="D5545" i="5"/>
  <c r="E5545" i="5" s="1"/>
  <c r="F5545" i="5"/>
  <c r="J5545" i="5" s="1"/>
  <c r="G5545" i="5"/>
  <c r="H5545" i="5"/>
  <c r="A5546" i="5"/>
  <c r="B5546" i="5"/>
  <c r="D5546" i="5"/>
  <c r="E5546" i="5" s="1"/>
  <c r="F5546" i="5"/>
  <c r="J5546" i="5" s="1"/>
  <c r="G5546" i="5"/>
  <c r="H5546" i="5"/>
  <c r="A5547" i="5"/>
  <c r="B5547" i="5"/>
  <c r="D5547" i="5"/>
  <c r="E5547" i="5" s="1"/>
  <c r="F5547" i="5"/>
  <c r="J5547" i="5" s="1"/>
  <c r="G5547" i="5"/>
  <c r="H5547" i="5"/>
  <c r="A5548" i="5"/>
  <c r="B5548" i="5"/>
  <c r="D5548" i="5"/>
  <c r="E5548" i="5" s="1"/>
  <c r="F5548" i="5"/>
  <c r="J5548" i="5" s="1"/>
  <c r="G5548" i="5"/>
  <c r="H5548" i="5"/>
  <c r="A5549" i="5"/>
  <c r="B5549" i="5"/>
  <c r="D5549" i="5"/>
  <c r="E5549" i="5" s="1"/>
  <c r="F5549" i="5"/>
  <c r="J5549" i="5" s="1"/>
  <c r="G5549" i="5"/>
  <c r="H5549" i="5"/>
  <c r="A5550" i="5"/>
  <c r="B5550" i="5"/>
  <c r="D5550" i="5"/>
  <c r="E5550" i="5" s="1"/>
  <c r="F5550" i="5"/>
  <c r="J5550" i="5" s="1"/>
  <c r="G5550" i="5"/>
  <c r="H5550" i="5"/>
  <c r="A5551" i="5"/>
  <c r="B5551" i="5"/>
  <c r="D5551" i="5"/>
  <c r="E5551" i="5" s="1"/>
  <c r="F5551" i="5"/>
  <c r="J5551" i="5" s="1"/>
  <c r="G5551" i="5"/>
  <c r="H5551" i="5"/>
  <c r="A5552" i="5"/>
  <c r="B5552" i="5"/>
  <c r="D5552" i="5"/>
  <c r="E5552" i="5" s="1"/>
  <c r="F5552" i="5"/>
  <c r="J5552" i="5" s="1"/>
  <c r="G5552" i="5"/>
  <c r="H5552" i="5"/>
  <c r="A5553" i="5"/>
  <c r="B5553" i="5"/>
  <c r="D5553" i="5"/>
  <c r="E5553" i="5" s="1"/>
  <c r="F5553" i="5"/>
  <c r="J5553" i="5" s="1"/>
  <c r="G5553" i="5"/>
  <c r="H5553" i="5"/>
  <c r="A5554" i="5"/>
  <c r="B5554" i="5"/>
  <c r="D5554" i="5"/>
  <c r="E5554" i="5" s="1"/>
  <c r="F5554" i="5"/>
  <c r="J5554" i="5" s="1"/>
  <c r="G5554" i="5"/>
  <c r="H5554" i="5"/>
  <c r="A5555" i="5"/>
  <c r="B5555" i="5"/>
  <c r="D5555" i="5"/>
  <c r="E5555" i="5" s="1"/>
  <c r="F5555" i="5"/>
  <c r="J5555" i="5" s="1"/>
  <c r="G5555" i="5"/>
  <c r="H5555" i="5"/>
  <c r="A5556" i="5"/>
  <c r="B5556" i="5"/>
  <c r="D5556" i="5"/>
  <c r="E5556" i="5" s="1"/>
  <c r="F5556" i="5"/>
  <c r="J5556" i="5" s="1"/>
  <c r="G5556" i="5"/>
  <c r="H5556" i="5"/>
  <c r="A5557" i="5"/>
  <c r="B5557" i="5"/>
  <c r="D5557" i="5"/>
  <c r="E5557" i="5" s="1"/>
  <c r="F5557" i="5"/>
  <c r="J5557" i="5" s="1"/>
  <c r="G5557" i="5"/>
  <c r="H5557" i="5"/>
  <c r="A5558" i="5"/>
  <c r="B5558" i="5"/>
  <c r="D5558" i="5"/>
  <c r="E5558" i="5" s="1"/>
  <c r="F5558" i="5"/>
  <c r="J5558" i="5" s="1"/>
  <c r="G5558" i="5"/>
  <c r="H5558" i="5"/>
  <c r="A5559" i="5"/>
  <c r="B5559" i="5"/>
  <c r="D5559" i="5"/>
  <c r="E5559" i="5" s="1"/>
  <c r="F5559" i="5"/>
  <c r="J5559" i="5" s="1"/>
  <c r="G5559" i="5"/>
  <c r="H5559" i="5"/>
  <c r="A5560" i="5"/>
  <c r="B5560" i="5"/>
  <c r="D5560" i="5"/>
  <c r="E5560" i="5" s="1"/>
  <c r="F5560" i="5"/>
  <c r="J5560" i="5" s="1"/>
  <c r="G5560" i="5"/>
  <c r="H5560" i="5"/>
  <c r="A5561" i="5"/>
  <c r="B5561" i="5"/>
  <c r="D5561" i="5"/>
  <c r="E5561" i="5" s="1"/>
  <c r="F5561" i="5"/>
  <c r="J5561" i="5" s="1"/>
  <c r="G5561" i="5"/>
  <c r="H5561" i="5"/>
  <c r="A5562" i="5"/>
  <c r="B5562" i="5"/>
  <c r="D5562" i="5"/>
  <c r="E5562" i="5" s="1"/>
  <c r="F5562" i="5"/>
  <c r="J5562" i="5" s="1"/>
  <c r="G5562" i="5"/>
  <c r="H5562" i="5"/>
  <c r="A5563" i="5"/>
  <c r="B5563" i="5"/>
  <c r="D5563" i="5"/>
  <c r="E5563" i="5" s="1"/>
  <c r="F5563" i="5"/>
  <c r="J5563" i="5" s="1"/>
  <c r="G5563" i="5"/>
  <c r="H5563" i="5"/>
  <c r="A5564" i="5"/>
  <c r="B5564" i="5"/>
  <c r="D5564" i="5"/>
  <c r="E5564" i="5" s="1"/>
  <c r="F5564" i="5"/>
  <c r="J5564" i="5" s="1"/>
  <c r="G5564" i="5"/>
  <c r="H5564" i="5"/>
  <c r="A5565" i="5"/>
  <c r="B5565" i="5"/>
  <c r="D5565" i="5"/>
  <c r="E5565" i="5" s="1"/>
  <c r="F5565" i="5"/>
  <c r="J5565" i="5" s="1"/>
  <c r="G5565" i="5"/>
  <c r="H5565" i="5"/>
  <c r="A5566" i="5"/>
  <c r="B5566" i="5"/>
  <c r="D5566" i="5"/>
  <c r="E5566" i="5" s="1"/>
  <c r="F5566" i="5"/>
  <c r="J5566" i="5" s="1"/>
  <c r="G5566" i="5"/>
  <c r="H5566" i="5"/>
  <c r="A5567" i="5"/>
  <c r="B5567" i="5"/>
  <c r="D5567" i="5"/>
  <c r="E5567" i="5" s="1"/>
  <c r="F5567" i="5"/>
  <c r="J5567" i="5" s="1"/>
  <c r="G5567" i="5"/>
  <c r="H5567" i="5"/>
  <c r="A5568" i="5"/>
  <c r="B5568" i="5"/>
  <c r="D5568" i="5"/>
  <c r="E5568" i="5" s="1"/>
  <c r="F5568" i="5"/>
  <c r="J5568" i="5" s="1"/>
  <c r="G5568" i="5"/>
  <c r="H5568" i="5"/>
  <c r="A5569" i="5"/>
  <c r="B5569" i="5"/>
  <c r="D5569" i="5"/>
  <c r="E5569" i="5" s="1"/>
  <c r="F5569" i="5"/>
  <c r="J5569" i="5" s="1"/>
  <c r="G5569" i="5"/>
  <c r="H5569" i="5"/>
  <c r="A5570" i="5"/>
  <c r="B5570" i="5"/>
  <c r="D5570" i="5"/>
  <c r="E5570" i="5" s="1"/>
  <c r="F5570" i="5"/>
  <c r="J5570" i="5" s="1"/>
  <c r="G5570" i="5"/>
  <c r="H5570" i="5"/>
  <c r="A5571" i="5"/>
  <c r="B5571" i="5"/>
  <c r="D5571" i="5"/>
  <c r="E5571" i="5" s="1"/>
  <c r="F5571" i="5"/>
  <c r="J5571" i="5" s="1"/>
  <c r="G5571" i="5"/>
  <c r="H5571" i="5"/>
  <c r="A5572" i="5"/>
  <c r="B5572" i="5"/>
  <c r="D5572" i="5"/>
  <c r="E5572" i="5" s="1"/>
  <c r="F5572" i="5"/>
  <c r="J5572" i="5" s="1"/>
  <c r="G5572" i="5"/>
  <c r="H5572" i="5"/>
  <c r="A5573" i="5"/>
  <c r="B5573" i="5"/>
  <c r="D5573" i="5"/>
  <c r="E5573" i="5" s="1"/>
  <c r="F5573" i="5"/>
  <c r="J5573" i="5" s="1"/>
  <c r="G5573" i="5"/>
  <c r="H5573" i="5"/>
  <c r="A5574" i="5"/>
  <c r="B5574" i="5"/>
  <c r="D5574" i="5"/>
  <c r="E5574" i="5" s="1"/>
  <c r="F5574" i="5"/>
  <c r="J5574" i="5" s="1"/>
  <c r="G5574" i="5"/>
  <c r="H5574" i="5"/>
  <c r="A5575" i="5"/>
  <c r="B5575" i="5"/>
  <c r="D5575" i="5"/>
  <c r="E5575" i="5" s="1"/>
  <c r="F5575" i="5"/>
  <c r="J5575" i="5" s="1"/>
  <c r="G5575" i="5"/>
  <c r="H5575" i="5"/>
  <c r="A5576" i="5"/>
  <c r="B5576" i="5"/>
  <c r="D5576" i="5"/>
  <c r="E5576" i="5" s="1"/>
  <c r="F5576" i="5"/>
  <c r="J5576" i="5" s="1"/>
  <c r="G5576" i="5"/>
  <c r="H5576" i="5"/>
  <c r="A5577" i="5"/>
  <c r="B5577" i="5"/>
  <c r="D5577" i="5"/>
  <c r="E5577" i="5" s="1"/>
  <c r="F5577" i="5"/>
  <c r="J5577" i="5" s="1"/>
  <c r="G5577" i="5"/>
  <c r="H5577" i="5"/>
  <c r="A5578" i="5"/>
  <c r="B5578" i="5"/>
  <c r="D5578" i="5"/>
  <c r="E5578" i="5" s="1"/>
  <c r="F5578" i="5"/>
  <c r="J5578" i="5" s="1"/>
  <c r="G5578" i="5"/>
  <c r="H5578" i="5"/>
  <c r="A5579" i="5"/>
  <c r="B5579" i="5"/>
  <c r="D5579" i="5"/>
  <c r="E5579" i="5" s="1"/>
  <c r="F5579" i="5"/>
  <c r="J5579" i="5" s="1"/>
  <c r="G5579" i="5"/>
  <c r="H5579" i="5"/>
  <c r="A5580" i="5"/>
  <c r="B5580" i="5"/>
  <c r="D5580" i="5"/>
  <c r="E5580" i="5" s="1"/>
  <c r="F5580" i="5"/>
  <c r="J5580" i="5" s="1"/>
  <c r="G5580" i="5"/>
  <c r="H5580" i="5"/>
  <c r="A5581" i="5"/>
  <c r="B5581" i="5"/>
  <c r="D5581" i="5"/>
  <c r="E5581" i="5" s="1"/>
  <c r="F5581" i="5"/>
  <c r="J5581" i="5" s="1"/>
  <c r="G5581" i="5"/>
  <c r="H5581" i="5"/>
  <c r="A5582" i="5"/>
  <c r="B5582" i="5"/>
  <c r="D5582" i="5"/>
  <c r="E5582" i="5" s="1"/>
  <c r="F5582" i="5"/>
  <c r="J5582" i="5" s="1"/>
  <c r="G5582" i="5"/>
  <c r="H5582" i="5"/>
  <c r="A5583" i="5"/>
  <c r="B5583" i="5"/>
  <c r="D5583" i="5"/>
  <c r="E5583" i="5" s="1"/>
  <c r="F5583" i="5"/>
  <c r="J5583" i="5" s="1"/>
  <c r="G5583" i="5"/>
  <c r="H5583" i="5"/>
  <c r="A5584" i="5"/>
  <c r="B5584" i="5"/>
  <c r="D5584" i="5"/>
  <c r="E5584" i="5" s="1"/>
  <c r="F5584" i="5"/>
  <c r="J5584" i="5" s="1"/>
  <c r="G5584" i="5"/>
  <c r="H5584" i="5"/>
  <c r="A5585" i="5"/>
  <c r="B5585" i="5"/>
  <c r="D5585" i="5"/>
  <c r="E5585" i="5" s="1"/>
  <c r="F5585" i="5"/>
  <c r="J5585" i="5" s="1"/>
  <c r="G5585" i="5"/>
  <c r="H5585" i="5"/>
  <c r="A5586" i="5"/>
  <c r="B5586" i="5"/>
  <c r="D5586" i="5"/>
  <c r="E5586" i="5" s="1"/>
  <c r="F5586" i="5"/>
  <c r="J5586" i="5" s="1"/>
  <c r="G5586" i="5"/>
  <c r="H5586" i="5"/>
  <c r="A5587" i="5"/>
  <c r="B5587" i="5"/>
  <c r="D5587" i="5"/>
  <c r="E5587" i="5" s="1"/>
  <c r="F5587" i="5"/>
  <c r="J5587" i="5" s="1"/>
  <c r="G5587" i="5"/>
  <c r="H5587" i="5"/>
  <c r="A5588" i="5"/>
  <c r="B5588" i="5"/>
  <c r="D5588" i="5"/>
  <c r="E5588" i="5" s="1"/>
  <c r="F5588" i="5"/>
  <c r="J5588" i="5" s="1"/>
  <c r="G5588" i="5"/>
  <c r="H5588" i="5"/>
  <c r="A5589" i="5"/>
  <c r="B5589" i="5"/>
  <c r="D5589" i="5"/>
  <c r="E5589" i="5" s="1"/>
  <c r="F5589" i="5"/>
  <c r="J5589" i="5" s="1"/>
  <c r="G5589" i="5"/>
  <c r="H5589" i="5"/>
  <c r="A5590" i="5"/>
  <c r="B5590" i="5"/>
  <c r="D5590" i="5"/>
  <c r="E5590" i="5" s="1"/>
  <c r="F5590" i="5"/>
  <c r="J5590" i="5" s="1"/>
  <c r="G5590" i="5"/>
  <c r="H5590" i="5"/>
  <c r="A5591" i="5"/>
  <c r="B5591" i="5"/>
  <c r="D5591" i="5"/>
  <c r="E5591" i="5" s="1"/>
  <c r="F5591" i="5"/>
  <c r="J5591" i="5" s="1"/>
  <c r="G5591" i="5"/>
  <c r="H5591" i="5"/>
  <c r="A5592" i="5"/>
  <c r="B5592" i="5"/>
  <c r="D5592" i="5"/>
  <c r="E5592" i="5" s="1"/>
  <c r="F5592" i="5"/>
  <c r="J5592" i="5" s="1"/>
  <c r="G5592" i="5"/>
  <c r="H5592" i="5"/>
  <c r="A5593" i="5"/>
  <c r="B5593" i="5"/>
  <c r="D5593" i="5"/>
  <c r="E5593" i="5" s="1"/>
  <c r="F5593" i="5"/>
  <c r="J5593" i="5" s="1"/>
  <c r="G5593" i="5"/>
  <c r="H5593" i="5"/>
  <c r="A5594" i="5"/>
  <c r="B5594" i="5"/>
  <c r="D5594" i="5"/>
  <c r="E5594" i="5" s="1"/>
  <c r="F5594" i="5"/>
  <c r="J5594" i="5" s="1"/>
  <c r="G5594" i="5"/>
  <c r="H5594" i="5"/>
  <c r="A5595" i="5"/>
  <c r="B5595" i="5"/>
  <c r="D5595" i="5"/>
  <c r="E5595" i="5" s="1"/>
  <c r="F5595" i="5"/>
  <c r="J5595" i="5" s="1"/>
  <c r="G5595" i="5"/>
  <c r="H5595" i="5"/>
  <c r="A5596" i="5"/>
  <c r="B5596" i="5"/>
  <c r="D5596" i="5"/>
  <c r="E5596" i="5" s="1"/>
  <c r="F5596" i="5"/>
  <c r="J5596" i="5" s="1"/>
  <c r="G5596" i="5"/>
  <c r="H5596" i="5"/>
  <c r="A5597" i="5"/>
  <c r="B5597" i="5"/>
  <c r="D5597" i="5"/>
  <c r="E5597" i="5" s="1"/>
  <c r="F5597" i="5"/>
  <c r="J5597" i="5" s="1"/>
  <c r="G5597" i="5"/>
  <c r="H5597" i="5"/>
  <c r="A5598" i="5"/>
  <c r="B5598" i="5"/>
  <c r="D5598" i="5"/>
  <c r="E5598" i="5" s="1"/>
  <c r="F5598" i="5"/>
  <c r="J5598" i="5" s="1"/>
  <c r="G5598" i="5"/>
  <c r="H5598" i="5"/>
  <c r="A5599" i="5"/>
  <c r="B5599" i="5"/>
  <c r="D5599" i="5"/>
  <c r="E5599" i="5" s="1"/>
  <c r="F5599" i="5"/>
  <c r="J5599" i="5" s="1"/>
  <c r="G5599" i="5"/>
  <c r="H5599" i="5"/>
  <c r="A5600" i="5"/>
  <c r="B5600" i="5"/>
  <c r="D5600" i="5"/>
  <c r="E5600" i="5" s="1"/>
  <c r="F5600" i="5"/>
  <c r="J5600" i="5" s="1"/>
  <c r="G5600" i="5"/>
  <c r="H5600" i="5"/>
  <c r="A5601" i="5"/>
  <c r="B5601" i="5"/>
  <c r="D5601" i="5"/>
  <c r="E5601" i="5" s="1"/>
  <c r="F5601" i="5"/>
  <c r="J5601" i="5" s="1"/>
  <c r="G5601" i="5"/>
  <c r="H5601" i="5"/>
  <c r="A5602" i="5"/>
  <c r="B5602" i="5"/>
  <c r="D5602" i="5"/>
  <c r="E5602" i="5" s="1"/>
  <c r="F5602" i="5"/>
  <c r="J5602" i="5" s="1"/>
  <c r="G5602" i="5"/>
  <c r="H5602" i="5"/>
  <c r="A5603" i="5"/>
  <c r="B5603" i="5"/>
  <c r="D5603" i="5"/>
  <c r="E5603" i="5" s="1"/>
  <c r="F5603" i="5"/>
  <c r="J5603" i="5" s="1"/>
  <c r="G5603" i="5"/>
  <c r="H5603" i="5"/>
  <c r="A5604" i="5"/>
  <c r="B5604" i="5"/>
  <c r="D5604" i="5"/>
  <c r="E5604" i="5" s="1"/>
  <c r="F5604" i="5"/>
  <c r="J5604" i="5" s="1"/>
  <c r="G5604" i="5"/>
  <c r="H5604" i="5"/>
  <c r="A5605" i="5"/>
  <c r="B5605" i="5"/>
  <c r="D5605" i="5"/>
  <c r="E5605" i="5" s="1"/>
  <c r="F5605" i="5"/>
  <c r="J5605" i="5" s="1"/>
  <c r="G5605" i="5"/>
  <c r="H5605" i="5"/>
  <c r="A5606" i="5"/>
  <c r="B5606" i="5"/>
  <c r="D5606" i="5"/>
  <c r="E5606" i="5" s="1"/>
  <c r="F5606" i="5"/>
  <c r="J5606" i="5" s="1"/>
  <c r="G5606" i="5"/>
  <c r="H5606" i="5"/>
  <c r="A5607" i="5"/>
  <c r="B5607" i="5"/>
  <c r="D5607" i="5"/>
  <c r="E5607" i="5" s="1"/>
  <c r="F5607" i="5"/>
  <c r="J5607" i="5" s="1"/>
  <c r="G5607" i="5"/>
  <c r="H5607" i="5"/>
  <c r="A5608" i="5"/>
  <c r="B5608" i="5"/>
  <c r="D5608" i="5"/>
  <c r="E5608" i="5" s="1"/>
  <c r="F5608" i="5"/>
  <c r="J5608" i="5" s="1"/>
  <c r="G5608" i="5"/>
  <c r="H5608" i="5"/>
  <c r="A5609" i="5"/>
  <c r="B5609" i="5"/>
  <c r="D5609" i="5"/>
  <c r="E5609" i="5" s="1"/>
  <c r="F5609" i="5"/>
  <c r="J5609" i="5" s="1"/>
  <c r="G5609" i="5"/>
  <c r="H5609" i="5"/>
  <c r="A5610" i="5"/>
  <c r="B5610" i="5"/>
  <c r="D5610" i="5"/>
  <c r="E5610" i="5" s="1"/>
  <c r="F5610" i="5"/>
  <c r="J5610" i="5" s="1"/>
  <c r="G5610" i="5"/>
  <c r="H5610" i="5"/>
  <c r="A5611" i="5"/>
  <c r="B5611" i="5"/>
  <c r="D5611" i="5"/>
  <c r="E5611" i="5" s="1"/>
  <c r="F5611" i="5"/>
  <c r="J5611" i="5" s="1"/>
  <c r="G5611" i="5"/>
  <c r="H5611" i="5"/>
  <c r="A5612" i="5"/>
  <c r="B5612" i="5"/>
  <c r="D5612" i="5"/>
  <c r="E5612" i="5" s="1"/>
  <c r="F5612" i="5"/>
  <c r="J5612" i="5" s="1"/>
  <c r="G5612" i="5"/>
  <c r="H5612" i="5"/>
  <c r="A5613" i="5"/>
  <c r="B5613" i="5"/>
  <c r="D5613" i="5"/>
  <c r="E5613" i="5" s="1"/>
  <c r="F5613" i="5"/>
  <c r="J5613" i="5" s="1"/>
  <c r="G5613" i="5"/>
  <c r="H5613" i="5"/>
  <c r="A5614" i="5"/>
  <c r="B5614" i="5"/>
  <c r="D5614" i="5"/>
  <c r="E5614" i="5" s="1"/>
  <c r="F5614" i="5"/>
  <c r="J5614" i="5" s="1"/>
  <c r="G5614" i="5"/>
  <c r="H5614" i="5"/>
  <c r="A5615" i="5"/>
  <c r="B5615" i="5"/>
  <c r="D5615" i="5"/>
  <c r="E5615" i="5" s="1"/>
  <c r="F5615" i="5"/>
  <c r="J5615" i="5" s="1"/>
  <c r="G5615" i="5"/>
  <c r="H5615" i="5"/>
  <c r="A5616" i="5"/>
  <c r="B5616" i="5"/>
  <c r="D5616" i="5"/>
  <c r="E5616" i="5" s="1"/>
  <c r="F5616" i="5"/>
  <c r="J5616" i="5" s="1"/>
  <c r="G5616" i="5"/>
  <c r="H5616" i="5"/>
  <c r="A5617" i="5"/>
  <c r="B5617" i="5"/>
  <c r="D5617" i="5"/>
  <c r="E5617" i="5" s="1"/>
  <c r="F5617" i="5"/>
  <c r="J5617" i="5" s="1"/>
  <c r="G5617" i="5"/>
  <c r="H5617" i="5"/>
  <c r="A5618" i="5"/>
  <c r="B5618" i="5"/>
  <c r="D5618" i="5"/>
  <c r="E5618" i="5" s="1"/>
  <c r="F5618" i="5"/>
  <c r="J5618" i="5" s="1"/>
  <c r="G5618" i="5"/>
  <c r="H5618" i="5"/>
  <c r="A5619" i="5"/>
  <c r="B5619" i="5"/>
  <c r="D5619" i="5"/>
  <c r="E5619" i="5" s="1"/>
  <c r="F5619" i="5"/>
  <c r="J5619" i="5" s="1"/>
  <c r="G5619" i="5"/>
  <c r="H5619" i="5"/>
  <c r="A5620" i="5"/>
  <c r="B5620" i="5"/>
  <c r="D5620" i="5"/>
  <c r="E5620" i="5" s="1"/>
  <c r="F5620" i="5"/>
  <c r="J5620" i="5" s="1"/>
  <c r="G5620" i="5"/>
  <c r="H5620" i="5"/>
  <c r="A5621" i="5"/>
  <c r="B5621" i="5"/>
  <c r="D5621" i="5"/>
  <c r="E5621" i="5" s="1"/>
  <c r="F5621" i="5"/>
  <c r="J5621" i="5" s="1"/>
  <c r="G5621" i="5"/>
  <c r="H5621" i="5"/>
  <c r="A5622" i="5"/>
  <c r="B5622" i="5"/>
  <c r="D5622" i="5"/>
  <c r="E5622" i="5" s="1"/>
  <c r="F5622" i="5"/>
  <c r="J5622" i="5" s="1"/>
  <c r="G5622" i="5"/>
  <c r="H5622" i="5"/>
  <c r="A5623" i="5"/>
  <c r="B5623" i="5"/>
  <c r="D5623" i="5"/>
  <c r="E5623" i="5" s="1"/>
  <c r="F5623" i="5"/>
  <c r="J5623" i="5" s="1"/>
  <c r="G5623" i="5"/>
  <c r="H5623" i="5"/>
  <c r="A5624" i="5"/>
  <c r="B5624" i="5"/>
  <c r="D5624" i="5"/>
  <c r="E5624" i="5" s="1"/>
  <c r="F5624" i="5"/>
  <c r="J5624" i="5" s="1"/>
  <c r="G5624" i="5"/>
  <c r="H5624" i="5"/>
  <c r="A5625" i="5"/>
  <c r="B5625" i="5"/>
  <c r="D5625" i="5"/>
  <c r="E5625" i="5" s="1"/>
  <c r="F5625" i="5"/>
  <c r="J5625" i="5" s="1"/>
  <c r="G5625" i="5"/>
  <c r="H5625" i="5"/>
  <c r="A5626" i="5"/>
  <c r="B5626" i="5"/>
  <c r="D5626" i="5"/>
  <c r="E5626" i="5" s="1"/>
  <c r="F5626" i="5"/>
  <c r="J5626" i="5" s="1"/>
  <c r="G5626" i="5"/>
  <c r="H5626" i="5"/>
  <c r="A5627" i="5"/>
  <c r="B5627" i="5"/>
  <c r="D5627" i="5"/>
  <c r="E5627" i="5" s="1"/>
  <c r="F5627" i="5"/>
  <c r="J5627" i="5" s="1"/>
  <c r="G5627" i="5"/>
  <c r="H5627" i="5"/>
  <c r="A5628" i="5"/>
  <c r="B5628" i="5"/>
  <c r="D5628" i="5"/>
  <c r="E5628" i="5" s="1"/>
  <c r="F5628" i="5"/>
  <c r="J5628" i="5" s="1"/>
  <c r="G5628" i="5"/>
  <c r="H5628" i="5"/>
  <c r="A5629" i="5"/>
  <c r="B5629" i="5"/>
  <c r="D5629" i="5"/>
  <c r="E5629" i="5" s="1"/>
  <c r="F5629" i="5"/>
  <c r="J5629" i="5" s="1"/>
  <c r="G5629" i="5"/>
  <c r="H5629" i="5"/>
  <c r="A5630" i="5"/>
  <c r="B5630" i="5"/>
  <c r="D5630" i="5"/>
  <c r="E5630" i="5" s="1"/>
  <c r="F5630" i="5"/>
  <c r="J5630" i="5" s="1"/>
  <c r="G5630" i="5"/>
  <c r="H5630" i="5"/>
  <c r="A5631" i="5"/>
  <c r="B5631" i="5"/>
  <c r="D5631" i="5"/>
  <c r="E5631" i="5" s="1"/>
  <c r="F5631" i="5"/>
  <c r="J5631" i="5" s="1"/>
  <c r="G5631" i="5"/>
  <c r="H5631" i="5"/>
  <c r="A5632" i="5"/>
  <c r="B5632" i="5"/>
  <c r="D5632" i="5"/>
  <c r="E5632" i="5" s="1"/>
  <c r="F5632" i="5"/>
  <c r="J5632" i="5" s="1"/>
  <c r="G5632" i="5"/>
  <c r="H5632" i="5"/>
  <c r="A5633" i="5"/>
  <c r="B5633" i="5"/>
  <c r="D5633" i="5"/>
  <c r="E5633" i="5" s="1"/>
  <c r="F5633" i="5"/>
  <c r="J5633" i="5" s="1"/>
  <c r="G5633" i="5"/>
  <c r="H5633" i="5"/>
  <c r="A5634" i="5"/>
  <c r="B5634" i="5"/>
  <c r="D5634" i="5"/>
  <c r="E5634" i="5" s="1"/>
  <c r="F5634" i="5"/>
  <c r="J5634" i="5" s="1"/>
  <c r="G5634" i="5"/>
  <c r="H5634" i="5"/>
  <c r="A5635" i="5"/>
  <c r="B5635" i="5"/>
  <c r="D5635" i="5"/>
  <c r="E5635" i="5" s="1"/>
  <c r="F5635" i="5"/>
  <c r="J5635" i="5" s="1"/>
  <c r="G5635" i="5"/>
  <c r="H5635" i="5"/>
  <c r="A5636" i="5"/>
  <c r="B5636" i="5"/>
  <c r="D5636" i="5"/>
  <c r="E5636" i="5" s="1"/>
  <c r="F5636" i="5"/>
  <c r="J5636" i="5" s="1"/>
  <c r="G5636" i="5"/>
  <c r="H5636" i="5"/>
  <c r="A5637" i="5"/>
  <c r="B5637" i="5"/>
  <c r="D5637" i="5"/>
  <c r="E5637" i="5" s="1"/>
  <c r="F5637" i="5"/>
  <c r="J5637" i="5" s="1"/>
  <c r="G5637" i="5"/>
  <c r="H5637" i="5"/>
  <c r="A5638" i="5"/>
  <c r="B5638" i="5"/>
  <c r="D5638" i="5"/>
  <c r="E5638" i="5" s="1"/>
  <c r="F5638" i="5"/>
  <c r="J5638" i="5" s="1"/>
  <c r="G5638" i="5"/>
  <c r="H5638" i="5"/>
  <c r="A5639" i="5"/>
  <c r="B5639" i="5"/>
  <c r="D5639" i="5"/>
  <c r="E5639" i="5" s="1"/>
  <c r="F5639" i="5"/>
  <c r="J5639" i="5" s="1"/>
  <c r="G5639" i="5"/>
  <c r="H5639" i="5"/>
  <c r="A5640" i="5"/>
  <c r="B5640" i="5"/>
  <c r="D5640" i="5"/>
  <c r="E5640" i="5" s="1"/>
  <c r="F5640" i="5"/>
  <c r="J5640" i="5" s="1"/>
  <c r="G5640" i="5"/>
  <c r="H5640" i="5"/>
  <c r="A5641" i="5"/>
  <c r="B5641" i="5"/>
  <c r="D5641" i="5"/>
  <c r="E5641" i="5" s="1"/>
  <c r="F5641" i="5"/>
  <c r="J5641" i="5" s="1"/>
  <c r="G5641" i="5"/>
  <c r="H5641" i="5"/>
  <c r="A5642" i="5"/>
  <c r="B5642" i="5"/>
  <c r="D5642" i="5"/>
  <c r="E5642" i="5" s="1"/>
  <c r="F5642" i="5"/>
  <c r="J5642" i="5" s="1"/>
  <c r="G5642" i="5"/>
  <c r="H5642" i="5"/>
  <c r="A5643" i="5"/>
  <c r="B5643" i="5"/>
  <c r="D5643" i="5"/>
  <c r="E5643" i="5" s="1"/>
  <c r="F5643" i="5"/>
  <c r="J5643" i="5" s="1"/>
  <c r="G5643" i="5"/>
  <c r="H5643" i="5"/>
  <c r="A5644" i="5"/>
  <c r="B5644" i="5"/>
  <c r="D5644" i="5"/>
  <c r="E5644" i="5" s="1"/>
  <c r="F5644" i="5"/>
  <c r="J5644" i="5" s="1"/>
  <c r="G5644" i="5"/>
  <c r="H5644" i="5"/>
  <c r="A5645" i="5"/>
  <c r="B5645" i="5"/>
  <c r="D5645" i="5"/>
  <c r="E5645" i="5" s="1"/>
  <c r="F5645" i="5"/>
  <c r="J5645" i="5" s="1"/>
  <c r="G5645" i="5"/>
  <c r="H5645" i="5"/>
  <c r="A5646" i="5"/>
  <c r="B5646" i="5"/>
  <c r="D5646" i="5"/>
  <c r="E5646" i="5" s="1"/>
  <c r="F5646" i="5"/>
  <c r="J5646" i="5" s="1"/>
  <c r="G5646" i="5"/>
  <c r="H5646" i="5"/>
  <c r="A5647" i="5"/>
  <c r="B5647" i="5"/>
  <c r="D5647" i="5"/>
  <c r="E5647" i="5" s="1"/>
  <c r="F5647" i="5"/>
  <c r="J5647" i="5" s="1"/>
  <c r="G5647" i="5"/>
  <c r="H5647" i="5"/>
  <c r="A5648" i="5"/>
  <c r="B5648" i="5"/>
  <c r="D5648" i="5"/>
  <c r="E5648" i="5" s="1"/>
  <c r="F5648" i="5"/>
  <c r="J5648" i="5" s="1"/>
  <c r="G5648" i="5"/>
  <c r="H5648" i="5"/>
  <c r="A5649" i="5"/>
  <c r="B5649" i="5"/>
  <c r="D5649" i="5"/>
  <c r="E5649" i="5" s="1"/>
  <c r="F5649" i="5"/>
  <c r="J5649" i="5" s="1"/>
  <c r="G5649" i="5"/>
  <c r="H5649" i="5"/>
  <c r="A5650" i="5"/>
  <c r="B5650" i="5"/>
  <c r="D5650" i="5"/>
  <c r="E5650" i="5" s="1"/>
  <c r="F5650" i="5"/>
  <c r="J5650" i="5" s="1"/>
  <c r="G5650" i="5"/>
  <c r="H5650" i="5"/>
  <c r="A5651" i="5"/>
  <c r="B5651" i="5"/>
  <c r="D5651" i="5"/>
  <c r="E5651" i="5" s="1"/>
  <c r="F5651" i="5"/>
  <c r="J5651" i="5" s="1"/>
  <c r="G5651" i="5"/>
  <c r="H5651" i="5"/>
  <c r="A5652" i="5"/>
  <c r="B5652" i="5"/>
  <c r="D5652" i="5"/>
  <c r="E5652" i="5" s="1"/>
  <c r="F5652" i="5"/>
  <c r="J5652" i="5" s="1"/>
  <c r="G5652" i="5"/>
  <c r="H5652" i="5"/>
  <c r="A5653" i="5"/>
  <c r="B5653" i="5"/>
  <c r="D5653" i="5"/>
  <c r="E5653" i="5" s="1"/>
  <c r="F5653" i="5"/>
  <c r="J5653" i="5" s="1"/>
  <c r="G5653" i="5"/>
  <c r="H5653" i="5"/>
  <c r="A5654" i="5"/>
  <c r="B5654" i="5"/>
  <c r="D5654" i="5"/>
  <c r="E5654" i="5" s="1"/>
  <c r="F5654" i="5"/>
  <c r="J5654" i="5" s="1"/>
  <c r="G5654" i="5"/>
  <c r="H5654" i="5"/>
  <c r="A5655" i="5"/>
  <c r="B5655" i="5"/>
  <c r="D5655" i="5"/>
  <c r="E5655" i="5" s="1"/>
  <c r="F5655" i="5"/>
  <c r="J5655" i="5" s="1"/>
  <c r="G5655" i="5"/>
  <c r="H5655" i="5"/>
  <c r="A5656" i="5"/>
  <c r="B5656" i="5"/>
  <c r="D5656" i="5"/>
  <c r="E5656" i="5" s="1"/>
  <c r="F5656" i="5"/>
  <c r="J5656" i="5" s="1"/>
  <c r="G5656" i="5"/>
  <c r="H5656" i="5"/>
  <c r="A5657" i="5"/>
  <c r="B5657" i="5"/>
  <c r="D5657" i="5"/>
  <c r="E5657" i="5" s="1"/>
  <c r="F5657" i="5"/>
  <c r="J5657" i="5" s="1"/>
  <c r="G5657" i="5"/>
  <c r="H5657" i="5"/>
  <c r="A5658" i="5"/>
  <c r="B5658" i="5"/>
  <c r="D5658" i="5"/>
  <c r="E5658" i="5" s="1"/>
  <c r="F5658" i="5"/>
  <c r="J5658" i="5" s="1"/>
  <c r="G5658" i="5"/>
  <c r="H5658" i="5"/>
  <c r="A5659" i="5"/>
  <c r="B5659" i="5"/>
  <c r="D5659" i="5"/>
  <c r="E5659" i="5" s="1"/>
  <c r="F5659" i="5"/>
  <c r="J5659" i="5" s="1"/>
  <c r="G5659" i="5"/>
  <c r="H5659" i="5"/>
  <c r="A5660" i="5"/>
  <c r="B5660" i="5"/>
  <c r="D5660" i="5"/>
  <c r="E5660" i="5" s="1"/>
  <c r="F5660" i="5"/>
  <c r="J5660" i="5" s="1"/>
  <c r="G5660" i="5"/>
  <c r="H5660" i="5"/>
  <c r="A5661" i="5"/>
  <c r="B5661" i="5"/>
  <c r="D5661" i="5"/>
  <c r="E5661" i="5" s="1"/>
  <c r="F5661" i="5"/>
  <c r="J5661" i="5" s="1"/>
  <c r="G5661" i="5"/>
  <c r="H5661" i="5"/>
  <c r="A5662" i="5"/>
  <c r="B5662" i="5"/>
  <c r="D5662" i="5"/>
  <c r="E5662" i="5" s="1"/>
  <c r="F5662" i="5"/>
  <c r="J5662" i="5" s="1"/>
  <c r="G5662" i="5"/>
  <c r="H5662" i="5"/>
  <c r="A5663" i="5"/>
  <c r="B5663" i="5"/>
  <c r="D5663" i="5"/>
  <c r="E5663" i="5" s="1"/>
  <c r="F5663" i="5"/>
  <c r="J5663" i="5" s="1"/>
  <c r="G5663" i="5"/>
  <c r="H5663" i="5"/>
  <c r="A5664" i="5"/>
  <c r="B5664" i="5"/>
  <c r="D5664" i="5"/>
  <c r="E5664" i="5" s="1"/>
  <c r="F5664" i="5"/>
  <c r="J5664" i="5" s="1"/>
  <c r="G5664" i="5"/>
  <c r="H5664" i="5"/>
  <c r="A5665" i="5"/>
  <c r="B5665" i="5"/>
  <c r="D5665" i="5"/>
  <c r="E5665" i="5" s="1"/>
  <c r="F5665" i="5"/>
  <c r="J5665" i="5" s="1"/>
  <c r="G5665" i="5"/>
  <c r="H5665" i="5"/>
  <c r="A5666" i="5"/>
  <c r="B5666" i="5"/>
  <c r="D5666" i="5"/>
  <c r="E5666" i="5" s="1"/>
  <c r="F5666" i="5"/>
  <c r="J5666" i="5" s="1"/>
  <c r="G5666" i="5"/>
  <c r="H5666" i="5"/>
  <c r="A5667" i="5"/>
  <c r="B5667" i="5"/>
  <c r="D5667" i="5"/>
  <c r="E5667" i="5" s="1"/>
  <c r="F5667" i="5"/>
  <c r="J5667" i="5" s="1"/>
  <c r="G5667" i="5"/>
  <c r="H5667" i="5"/>
  <c r="A5668" i="5"/>
  <c r="B5668" i="5"/>
  <c r="D5668" i="5"/>
  <c r="E5668" i="5" s="1"/>
  <c r="F5668" i="5"/>
  <c r="J5668" i="5" s="1"/>
  <c r="G5668" i="5"/>
  <c r="H5668" i="5"/>
  <c r="A5669" i="5"/>
  <c r="B5669" i="5"/>
  <c r="D5669" i="5"/>
  <c r="E5669" i="5" s="1"/>
  <c r="F5669" i="5"/>
  <c r="J5669" i="5" s="1"/>
  <c r="G5669" i="5"/>
  <c r="H5669" i="5"/>
  <c r="A5670" i="5"/>
  <c r="B5670" i="5"/>
  <c r="D5670" i="5"/>
  <c r="E5670" i="5" s="1"/>
  <c r="F5670" i="5"/>
  <c r="J5670" i="5" s="1"/>
  <c r="G5670" i="5"/>
  <c r="H5670" i="5"/>
  <c r="A5671" i="5"/>
  <c r="B5671" i="5"/>
  <c r="D5671" i="5"/>
  <c r="E5671" i="5" s="1"/>
  <c r="F5671" i="5"/>
  <c r="J5671" i="5" s="1"/>
  <c r="G5671" i="5"/>
  <c r="H5671" i="5"/>
  <c r="A5672" i="5"/>
  <c r="B5672" i="5"/>
  <c r="D5672" i="5"/>
  <c r="E5672" i="5" s="1"/>
  <c r="F5672" i="5"/>
  <c r="J5672" i="5" s="1"/>
  <c r="G5672" i="5"/>
  <c r="H5672" i="5"/>
  <c r="A5673" i="5"/>
  <c r="B5673" i="5"/>
  <c r="D5673" i="5"/>
  <c r="E5673" i="5" s="1"/>
  <c r="F5673" i="5"/>
  <c r="J5673" i="5" s="1"/>
  <c r="G5673" i="5"/>
  <c r="H5673" i="5"/>
  <c r="A5674" i="5"/>
  <c r="B5674" i="5"/>
  <c r="D5674" i="5"/>
  <c r="E5674" i="5" s="1"/>
  <c r="F5674" i="5"/>
  <c r="J5674" i="5" s="1"/>
  <c r="G5674" i="5"/>
  <c r="H5674" i="5"/>
  <c r="A5675" i="5"/>
  <c r="B5675" i="5"/>
  <c r="D5675" i="5"/>
  <c r="E5675" i="5" s="1"/>
  <c r="F5675" i="5"/>
  <c r="J5675" i="5" s="1"/>
  <c r="G5675" i="5"/>
  <c r="H5675" i="5"/>
  <c r="A5676" i="5"/>
  <c r="B5676" i="5"/>
  <c r="D5676" i="5"/>
  <c r="E5676" i="5" s="1"/>
  <c r="F5676" i="5"/>
  <c r="J5676" i="5" s="1"/>
  <c r="G5676" i="5"/>
  <c r="H5676" i="5"/>
  <c r="A5677" i="5"/>
  <c r="B5677" i="5"/>
  <c r="D5677" i="5"/>
  <c r="E5677" i="5" s="1"/>
  <c r="F5677" i="5"/>
  <c r="J5677" i="5" s="1"/>
  <c r="G5677" i="5"/>
  <c r="H5677" i="5"/>
  <c r="A5678" i="5"/>
  <c r="B5678" i="5"/>
  <c r="D5678" i="5"/>
  <c r="E5678" i="5" s="1"/>
  <c r="F5678" i="5"/>
  <c r="J5678" i="5" s="1"/>
  <c r="G5678" i="5"/>
  <c r="H5678" i="5"/>
  <c r="A5679" i="5"/>
  <c r="B5679" i="5"/>
  <c r="D5679" i="5"/>
  <c r="E5679" i="5" s="1"/>
  <c r="F5679" i="5"/>
  <c r="J5679" i="5" s="1"/>
  <c r="G5679" i="5"/>
  <c r="H5679" i="5"/>
  <c r="A5680" i="5"/>
  <c r="B5680" i="5"/>
  <c r="D5680" i="5"/>
  <c r="E5680" i="5" s="1"/>
  <c r="F5680" i="5"/>
  <c r="J5680" i="5" s="1"/>
  <c r="G5680" i="5"/>
  <c r="H5680" i="5"/>
  <c r="A5681" i="5"/>
  <c r="B5681" i="5"/>
  <c r="D5681" i="5"/>
  <c r="E5681" i="5" s="1"/>
  <c r="F5681" i="5"/>
  <c r="J5681" i="5" s="1"/>
  <c r="G5681" i="5"/>
  <c r="H5681" i="5"/>
  <c r="A5682" i="5"/>
  <c r="B5682" i="5"/>
  <c r="D5682" i="5"/>
  <c r="E5682" i="5" s="1"/>
  <c r="F5682" i="5"/>
  <c r="J5682" i="5" s="1"/>
  <c r="G5682" i="5"/>
  <c r="H5682" i="5"/>
  <c r="A5683" i="5"/>
  <c r="B5683" i="5"/>
  <c r="D5683" i="5"/>
  <c r="E5683" i="5" s="1"/>
  <c r="F5683" i="5"/>
  <c r="J5683" i="5" s="1"/>
  <c r="G5683" i="5"/>
  <c r="H5683" i="5"/>
  <c r="A5684" i="5"/>
  <c r="B5684" i="5"/>
  <c r="D5684" i="5"/>
  <c r="E5684" i="5" s="1"/>
  <c r="F5684" i="5"/>
  <c r="J5684" i="5" s="1"/>
  <c r="G5684" i="5"/>
  <c r="H5684" i="5"/>
  <c r="A5685" i="5"/>
  <c r="B5685" i="5"/>
  <c r="D5685" i="5"/>
  <c r="E5685" i="5" s="1"/>
  <c r="F5685" i="5"/>
  <c r="J5685" i="5" s="1"/>
  <c r="G5685" i="5"/>
  <c r="H5685" i="5"/>
  <c r="A5686" i="5"/>
  <c r="B5686" i="5"/>
  <c r="D5686" i="5"/>
  <c r="E5686" i="5" s="1"/>
  <c r="F5686" i="5"/>
  <c r="J5686" i="5" s="1"/>
  <c r="G5686" i="5"/>
  <c r="H5686" i="5"/>
  <c r="A5687" i="5"/>
  <c r="B5687" i="5"/>
  <c r="D5687" i="5"/>
  <c r="E5687" i="5" s="1"/>
  <c r="F5687" i="5"/>
  <c r="J5687" i="5" s="1"/>
  <c r="G5687" i="5"/>
  <c r="H5687" i="5"/>
  <c r="A5688" i="5"/>
  <c r="B5688" i="5"/>
  <c r="D5688" i="5"/>
  <c r="E5688" i="5" s="1"/>
  <c r="F5688" i="5"/>
  <c r="J5688" i="5" s="1"/>
  <c r="G5688" i="5"/>
  <c r="H5688" i="5"/>
  <c r="A5689" i="5"/>
  <c r="B5689" i="5"/>
  <c r="D5689" i="5"/>
  <c r="E5689" i="5" s="1"/>
  <c r="F5689" i="5"/>
  <c r="J5689" i="5" s="1"/>
  <c r="G5689" i="5"/>
  <c r="H5689" i="5"/>
  <c r="A5690" i="5"/>
  <c r="B5690" i="5"/>
  <c r="D5690" i="5"/>
  <c r="E5690" i="5" s="1"/>
  <c r="F5690" i="5"/>
  <c r="J5690" i="5" s="1"/>
  <c r="G5690" i="5"/>
  <c r="H5690" i="5"/>
  <c r="A5691" i="5"/>
  <c r="B5691" i="5"/>
  <c r="D5691" i="5"/>
  <c r="E5691" i="5" s="1"/>
  <c r="F5691" i="5"/>
  <c r="J5691" i="5" s="1"/>
  <c r="G5691" i="5"/>
  <c r="H5691" i="5"/>
  <c r="A5692" i="5"/>
  <c r="B5692" i="5"/>
  <c r="D5692" i="5"/>
  <c r="E5692" i="5" s="1"/>
  <c r="F5692" i="5"/>
  <c r="J5692" i="5" s="1"/>
  <c r="G5692" i="5"/>
  <c r="H5692" i="5"/>
  <c r="A5693" i="5"/>
  <c r="B5693" i="5"/>
  <c r="D5693" i="5"/>
  <c r="E5693" i="5" s="1"/>
  <c r="F5693" i="5"/>
  <c r="J5693" i="5" s="1"/>
  <c r="G5693" i="5"/>
  <c r="H5693" i="5"/>
  <c r="A5694" i="5"/>
  <c r="B5694" i="5"/>
  <c r="D5694" i="5"/>
  <c r="E5694" i="5" s="1"/>
  <c r="F5694" i="5"/>
  <c r="J5694" i="5" s="1"/>
  <c r="G5694" i="5"/>
  <c r="H5694" i="5"/>
  <c r="A5695" i="5"/>
  <c r="B5695" i="5"/>
  <c r="D5695" i="5"/>
  <c r="E5695" i="5" s="1"/>
  <c r="F5695" i="5"/>
  <c r="J5695" i="5" s="1"/>
  <c r="G5695" i="5"/>
  <c r="H5695" i="5"/>
  <c r="A5696" i="5"/>
  <c r="B5696" i="5"/>
  <c r="D5696" i="5"/>
  <c r="E5696" i="5" s="1"/>
  <c r="F5696" i="5"/>
  <c r="J5696" i="5" s="1"/>
  <c r="G5696" i="5"/>
  <c r="H5696" i="5"/>
  <c r="A5697" i="5"/>
  <c r="B5697" i="5"/>
  <c r="D5697" i="5"/>
  <c r="E5697" i="5" s="1"/>
  <c r="F5697" i="5"/>
  <c r="J5697" i="5" s="1"/>
  <c r="G5697" i="5"/>
  <c r="H5697" i="5"/>
  <c r="A5698" i="5"/>
  <c r="B5698" i="5"/>
  <c r="D5698" i="5"/>
  <c r="E5698" i="5" s="1"/>
  <c r="F5698" i="5"/>
  <c r="J5698" i="5" s="1"/>
  <c r="G5698" i="5"/>
  <c r="H5698" i="5"/>
  <c r="A5699" i="5"/>
  <c r="B5699" i="5"/>
  <c r="D5699" i="5"/>
  <c r="E5699" i="5" s="1"/>
  <c r="F5699" i="5"/>
  <c r="J5699" i="5" s="1"/>
  <c r="G5699" i="5"/>
  <c r="H5699" i="5"/>
  <c r="A5700" i="5"/>
  <c r="B5700" i="5"/>
  <c r="D5700" i="5"/>
  <c r="E5700" i="5" s="1"/>
  <c r="F5700" i="5"/>
  <c r="J5700" i="5" s="1"/>
  <c r="G5700" i="5"/>
  <c r="H5700" i="5"/>
  <c r="A5701" i="5"/>
  <c r="B5701" i="5"/>
  <c r="D5701" i="5"/>
  <c r="E5701" i="5" s="1"/>
  <c r="F5701" i="5"/>
  <c r="J5701" i="5" s="1"/>
  <c r="G5701" i="5"/>
  <c r="H5701" i="5"/>
  <c r="A5702" i="5"/>
  <c r="B5702" i="5"/>
  <c r="D5702" i="5"/>
  <c r="E5702" i="5" s="1"/>
  <c r="F5702" i="5"/>
  <c r="J5702" i="5" s="1"/>
  <c r="G5702" i="5"/>
  <c r="H5702" i="5"/>
  <c r="A5703" i="5"/>
  <c r="B5703" i="5"/>
  <c r="D5703" i="5"/>
  <c r="E5703" i="5" s="1"/>
  <c r="F5703" i="5"/>
  <c r="J5703" i="5" s="1"/>
  <c r="G5703" i="5"/>
  <c r="H5703" i="5"/>
  <c r="A5704" i="5"/>
  <c r="B5704" i="5"/>
  <c r="D5704" i="5"/>
  <c r="E5704" i="5" s="1"/>
  <c r="F5704" i="5"/>
  <c r="J5704" i="5" s="1"/>
  <c r="G5704" i="5"/>
  <c r="H5704" i="5"/>
  <c r="A5705" i="5"/>
  <c r="B5705" i="5"/>
  <c r="D5705" i="5"/>
  <c r="E5705" i="5" s="1"/>
  <c r="F5705" i="5"/>
  <c r="J5705" i="5" s="1"/>
  <c r="G5705" i="5"/>
  <c r="H5705" i="5"/>
  <c r="A5706" i="5"/>
  <c r="B5706" i="5"/>
  <c r="D5706" i="5"/>
  <c r="E5706" i="5" s="1"/>
  <c r="F5706" i="5"/>
  <c r="J5706" i="5" s="1"/>
  <c r="G5706" i="5"/>
  <c r="H5706" i="5"/>
  <c r="A5707" i="5"/>
  <c r="B5707" i="5"/>
  <c r="D5707" i="5"/>
  <c r="E5707" i="5" s="1"/>
  <c r="F5707" i="5"/>
  <c r="J5707" i="5" s="1"/>
  <c r="G5707" i="5"/>
  <c r="H5707" i="5"/>
  <c r="A5708" i="5"/>
  <c r="B5708" i="5"/>
  <c r="D5708" i="5"/>
  <c r="E5708" i="5" s="1"/>
  <c r="F5708" i="5"/>
  <c r="J5708" i="5" s="1"/>
  <c r="G5708" i="5"/>
  <c r="H5708" i="5"/>
  <c r="A5709" i="5"/>
  <c r="B5709" i="5"/>
  <c r="D5709" i="5"/>
  <c r="E5709" i="5" s="1"/>
  <c r="F5709" i="5"/>
  <c r="J5709" i="5" s="1"/>
  <c r="G5709" i="5"/>
  <c r="H5709" i="5"/>
  <c r="A5710" i="5"/>
  <c r="B5710" i="5"/>
  <c r="D5710" i="5"/>
  <c r="E5710" i="5" s="1"/>
  <c r="F5710" i="5"/>
  <c r="J5710" i="5" s="1"/>
  <c r="G5710" i="5"/>
  <c r="H5710" i="5"/>
  <c r="A5711" i="5"/>
  <c r="B5711" i="5"/>
  <c r="D5711" i="5"/>
  <c r="E5711" i="5" s="1"/>
  <c r="F5711" i="5"/>
  <c r="J5711" i="5" s="1"/>
  <c r="G5711" i="5"/>
  <c r="H5711" i="5"/>
  <c r="A5712" i="5"/>
  <c r="B5712" i="5"/>
  <c r="D5712" i="5"/>
  <c r="E5712" i="5" s="1"/>
  <c r="F5712" i="5"/>
  <c r="J5712" i="5" s="1"/>
  <c r="G5712" i="5"/>
  <c r="H5712" i="5"/>
  <c r="A5713" i="5"/>
  <c r="B5713" i="5"/>
  <c r="D5713" i="5"/>
  <c r="E5713" i="5" s="1"/>
  <c r="F5713" i="5"/>
  <c r="J5713" i="5" s="1"/>
  <c r="G5713" i="5"/>
  <c r="H5713" i="5"/>
  <c r="A5714" i="5"/>
  <c r="B5714" i="5"/>
  <c r="D5714" i="5"/>
  <c r="E5714" i="5" s="1"/>
  <c r="F5714" i="5"/>
  <c r="J5714" i="5" s="1"/>
  <c r="G5714" i="5"/>
  <c r="H5714" i="5"/>
  <c r="A5715" i="5"/>
  <c r="B5715" i="5"/>
  <c r="D5715" i="5"/>
  <c r="E5715" i="5" s="1"/>
  <c r="F5715" i="5"/>
  <c r="J5715" i="5" s="1"/>
  <c r="G5715" i="5"/>
  <c r="H5715" i="5"/>
  <c r="A5716" i="5"/>
  <c r="B5716" i="5"/>
  <c r="D5716" i="5"/>
  <c r="E5716" i="5" s="1"/>
  <c r="F5716" i="5"/>
  <c r="J5716" i="5" s="1"/>
  <c r="G5716" i="5"/>
  <c r="H5716" i="5"/>
  <c r="A5717" i="5"/>
  <c r="B5717" i="5"/>
  <c r="D5717" i="5"/>
  <c r="E5717" i="5" s="1"/>
  <c r="F5717" i="5"/>
  <c r="J5717" i="5" s="1"/>
  <c r="G5717" i="5"/>
  <c r="H5717" i="5"/>
  <c r="A5718" i="5"/>
  <c r="B5718" i="5"/>
  <c r="D5718" i="5"/>
  <c r="E5718" i="5" s="1"/>
  <c r="F5718" i="5"/>
  <c r="J5718" i="5" s="1"/>
  <c r="G5718" i="5"/>
  <c r="H5718" i="5"/>
  <c r="A5719" i="5"/>
  <c r="B5719" i="5"/>
  <c r="D5719" i="5"/>
  <c r="E5719" i="5" s="1"/>
  <c r="F5719" i="5"/>
  <c r="J5719" i="5" s="1"/>
  <c r="G5719" i="5"/>
  <c r="H5719" i="5"/>
  <c r="A5720" i="5"/>
  <c r="B5720" i="5"/>
  <c r="D5720" i="5"/>
  <c r="E5720" i="5" s="1"/>
  <c r="F5720" i="5"/>
  <c r="J5720" i="5" s="1"/>
  <c r="G5720" i="5"/>
  <c r="H5720" i="5"/>
  <c r="A5721" i="5"/>
  <c r="B5721" i="5"/>
  <c r="D5721" i="5"/>
  <c r="E5721" i="5" s="1"/>
  <c r="F5721" i="5"/>
  <c r="J5721" i="5" s="1"/>
  <c r="G5721" i="5"/>
  <c r="H5721" i="5"/>
  <c r="A5722" i="5"/>
  <c r="B5722" i="5"/>
  <c r="D5722" i="5"/>
  <c r="E5722" i="5" s="1"/>
  <c r="F5722" i="5"/>
  <c r="J5722" i="5" s="1"/>
  <c r="G5722" i="5"/>
  <c r="H5722" i="5"/>
  <c r="A5723" i="5"/>
  <c r="B5723" i="5"/>
  <c r="D5723" i="5"/>
  <c r="E5723" i="5" s="1"/>
  <c r="F5723" i="5"/>
  <c r="J5723" i="5" s="1"/>
  <c r="G5723" i="5"/>
  <c r="H5723" i="5"/>
  <c r="A5724" i="5"/>
  <c r="B5724" i="5"/>
  <c r="D5724" i="5"/>
  <c r="E5724" i="5" s="1"/>
  <c r="F5724" i="5"/>
  <c r="J5724" i="5" s="1"/>
  <c r="G5724" i="5"/>
  <c r="H5724" i="5"/>
  <c r="A5725" i="5"/>
  <c r="B5725" i="5"/>
  <c r="D5725" i="5"/>
  <c r="E5725" i="5" s="1"/>
  <c r="F5725" i="5"/>
  <c r="J5725" i="5" s="1"/>
  <c r="G5725" i="5"/>
  <c r="H5725" i="5"/>
  <c r="A5726" i="5"/>
  <c r="B5726" i="5"/>
  <c r="D5726" i="5"/>
  <c r="E5726" i="5" s="1"/>
  <c r="F5726" i="5"/>
  <c r="J5726" i="5" s="1"/>
  <c r="G5726" i="5"/>
  <c r="H5726" i="5"/>
  <c r="A5727" i="5"/>
  <c r="B5727" i="5"/>
  <c r="D5727" i="5"/>
  <c r="E5727" i="5" s="1"/>
  <c r="F5727" i="5"/>
  <c r="J5727" i="5" s="1"/>
  <c r="G5727" i="5"/>
  <c r="H5727" i="5"/>
  <c r="A5728" i="5"/>
  <c r="B5728" i="5"/>
  <c r="D5728" i="5"/>
  <c r="E5728" i="5" s="1"/>
  <c r="F5728" i="5"/>
  <c r="J5728" i="5" s="1"/>
  <c r="G5728" i="5"/>
  <c r="H5728" i="5"/>
  <c r="A5729" i="5"/>
  <c r="B5729" i="5"/>
  <c r="D5729" i="5"/>
  <c r="E5729" i="5" s="1"/>
  <c r="F5729" i="5"/>
  <c r="J5729" i="5" s="1"/>
  <c r="G5729" i="5"/>
  <c r="H5729" i="5"/>
  <c r="A5730" i="5"/>
  <c r="B5730" i="5"/>
  <c r="D5730" i="5"/>
  <c r="E5730" i="5" s="1"/>
  <c r="F5730" i="5"/>
  <c r="J5730" i="5" s="1"/>
  <c r="G5730" i="5"/>
  <c r="H5730" i="5"/>
  <c r="A5731" i="5"/>
  <c r="B5731" i="5"/>
  <c r="D5731" i="5"/>
  <c r="E5731" i="5" s="1"/>
  <c r="F5731" i="5"/>
  <c r="J5731" i="5" s="1"/>
  <c r="G5731" i="5"/>
  <c r="H5731" i="5"/>
  <c r="A5732" i="5"/>
  <c r="B5732" i="5"/>
  <c r="D5732" i="5"/>
  <c r="E5732" i="5" s="1"/>
  <c r="F5732" i="5"/>
  <c r="J5732" i="5" s="1"/>
  <c r="G5732" i="5"/>
  <c r="H5732" i="5"/>
  <c r="A5733" i="5"/>
  <c r="B5733" i="5"/>
  <c r="D5733" i="5"/>
  <c r="E5733" i="5" s="1"/>
  <c r="F5733" i="5"/>
  <c r="J5733" i="5" s="1"/>
  <c r="G5733" i="5"/>
  <c r="H5733" i="5"/>
  <c r="A5734" i="5"/>
  <c r="B5734" i="5"/>
  <c r="D5734" i="5"/>
  <c r="E5734" i="5" s="1"/>
  <c r="F5734" i="5"/>
  <c r="J5734" i="5" s="1"/>
  <c r="G5734" i="5"/>
  <c r="H5734" i="5"/>
  <c r="A5735" i="5"/>
  <c r="B5735" i="5"/>
  <c r="D5735" i="5"/>
  <c r="E5735" i="5" s="1"/>
  <c r="F5735" i="5"/>
  <c r="J5735" i="5" s="1"/>
  <c r="G5735" i="5"/>
  <c r="H5735" i="5"/>
  <c r="A5736" i="5"/>
  <c r="B5736" i="5"/>
  <c r="D5736" i="5"/>
  <c r="E5736" i="5" s="1"/>
  <c r="F5736" i="5"/>
  <c r="J5736" i="5" s="1"/>
  <c r="G5736" i="5"/>
  <c r="H5736" i="5"/>
  <c r="A5737" i="5"/>
  <c r="B5737" i="5"/>
  <c r="D5737" i="5"/>
  <c r="E5737" i="5" s="1"/>
  <c r="F5737" i="5"/>
  <c r="J5737" i="5" s="1"/>
  <c r="G5737" i="5"/>
  <c r="H5737" i="5"/>
  <c r="A5738" i="5"/>
  <c r="B5738" i="5"/>
  <c r="D5738" i="5"/>
  <c r="E5738" i="5" s="1"/>
  <c r="F5738" i="5"/>
  <c r="J5738" i="5" s="1"/>
  <c r="G5738" i="5"/>
  <c r="H5738" i="5"/>
  <c r="A5739" i="5"/>
  <c r="B5739" i="5"/>
  <c r="D5739" i="5"/>
  <c r="E5739" i="5" s="1"/>
  <c r="F5739" i="5"/>
  <c r="J5739" i="5" s="1"/>
  <c r="G5739" i="5"/>
  <c r="H5739" i="5"/>
  <c r="A5740" i="5"/>
  <c r="B5740" i="5"/>
  <c r="D5740" i="5"/>
  <c r="E5740" i="5" s="1"/>
  <c r="F5740" i="5"/>
  <c r="J5740" i="5" s="1"/>
  <c r="G5740" i="5"/>
  <c r="H5740" i="5"/>
  <c r="A5741" i="5"/>
  <c r="B5741" i="5"/>
  <c r="D5741" i="5"/>
  <c r="E5741" i="5" s="1"/>
  <c r="F5741" i="5"/>
  <c r="J5741" i="5" s="1"/>
  <c r="G5741" i="5"/>
  <c r="H5741" i="5"/>
  <c r="A5742" i="5"/>
  <c r="B5742" i="5"/>
  <c r="D5742" i="5"/>
  <c r="E5742" i="5" s="1"/>
  <c r="F5742" i="5"/>
  <c r="J5742" i="5" s="1"/>
  <c r="G5742" i="5"/>
  <c r="H5742" i="5"/>
  <c r="A5743" i="5"/>
  <c r="B5743" i="5"/>
  <c r="D5743" i="5"/>
  <c r="E5743" i="5" s="1"/>
  <c r="F5743" i="5"/>
  <c r="J5743" i="5" s="1"/>
  <c r="G5743" i="5"/>
  <c r="H5743" i="5"/>
  <c r="A5744" i="5"/>
  <c r="B5744" i="5"/>
  <c r="D5744" i="5"/>
  <c r="E5744" i="5" s="1"/>
  <c r="F5744" i="5"/>
  <c r="J5744" i="5" s="1"/>
  <c r="G5744" i="5"/>
  <c r="H5744" i="5"/>
  <c r="A5745" i="5"/>
  <c r="B5745" i="5"/>
  <c r="D5745" i="5"/>
  <c r="E5745" i="5" s="1"/>
  <c r="F5745" i="5"/>
  <c r="J5745" i="5" s="1"/>
  <c r="G5745" i="5"/>
  <c r="H5745" i="5"/>
  <c r="A5746" i="5"/>
  <c r="B5746" i="5"/>
  <c r="D5746" i="5"/>
  <c r="E5746" i="5" s="1"/>
  <c r="F5746" i="5"/>
  <c r="J5746" i="5" s="1"/>
  <c r="G5746" i="5"/>
  <c r="H5746" i="5"/>
  <c r="A5747" i="5"/>
  <c r="B5747" i="5"/>
  <c r="D5747" i="5"/>
  <c r="E5747" i="5" s="1"/>
  <c r="F5747" i="5"/>
  <c r="J5747" i="5" s="1"/>
  <c r="G5747" i="5"/>
  <c r="H5747" i="5"/>
  <c r="A5748" i="5"/>
  <c r="B5748" i="5"/>
  <c r="D5748" i="5"/>
  <c r="E5748" i="5" s="1"/>
  <c r="F5748" i="5"/>
  <c r="J5748" i="5" s="1"/>
  <c r="G5748" i="5"/>
  <c r="H5748" i="5"/>
  <c r="A5749" i="5"/>
  <c r="B5749" i="5"/>
  <c r="D5749" i="5"/>
  <c r="E5749" i="5" s="1"/>
  <c r="F5749" i="5"/>
  <c r="J5749" i="5" s="1"/>
  <c r="G5749" i="5"/>
  <c r="H5749" i="5"/>
  <c r="A5750" i="5"/>
  <c r="B5750" i="5"/>
  <c r="D5750" i="5"/>
  <c r="E5750" i="5" s="1"/>
  <c r="F5750" i="5"/>
  <c r="J5750" i="5" s="1"/>
  <c r="G5750" i="5"/>
  <c r="H5750" i="5"/>
  <c r="A5751" i="5"/>
  <c r="B5751" i="5"/>
  <c r="D5751" i="5"/>
  <c r="E5751" i="5" s="1"/>
  <c r="F5751" i="5"/>
  <c r="J5751" i="5" s="1"/>
  <c r="G5751" i="5"/>
  <c r="H5751" i="5"/>
  <c r="A5752" i="5"/>
  <c r="B5752" i="5"/>
  <c r="D5752" i="5"/>
  <c r="E5752" i="5" s="1"/>
  <c r="F5752" i="5"/>
  <c r="J5752" i="5" s="1"/>
  <c r="G5752" i="5"/>
  <c r="H5752" i="5"/>
  <c r="A5753" i="5"/>
  <c r="B5753" i="5"/>
  <c r="D5753" i="5"/>
  <c r="E5753" i="5" s="1"/>
  <c r="F5753" i="5"/>
  <c r="J5753" i="5" s="1"/>
  <c r="G5753" i="5"/>
  <c r="H5753" i="5"/>
  <c r="A5754" i="5"/>
  <c r="B5754" i="5"/>
  <c r="D5754" i="5"/>
  <c r="E5754" i="5" s="1"/>
  <c r="F5754" i="5"/>
  <c r="J5754" i="5" s="1"/>
  <c r="G5754" i="5"/>
  <c r="H5754" i="5"/>
  <c r="A5755" i="5"/>
  <c r="B5755" i="5"/>
  <c r="D5755" i="5"/>
  <c r="E5755" i="5" s="1"/>
  <c r="F5755" i="5"/>
  <c r="J5755" i="5" s="1"/>
  <c r="G5755" i="5"/>
  <c r="H5755" i="5"/>
  <c r="A5756" i="5"/>
  <c r="B5756" i="5"/>
  <c r="D5756" i="5"/>
  <c r="E5756" i="5" s="1"/>
  <c r="F5756" i="5"/>
  <c r="J5756" i="5" s="1"/>
  <c r="G5756" i="5"/>
  <c r="H5756" i="5"/>
  <c r="A5757" i="5"/>
  <c r="B5757" i="5"/>
  <c r="D5757" i="5"/>
  <c r="E5757" i="5" s="1"/>
  <c r="F5757" i="5"/>
  <c r="J5757" i="5" s="1"/>
  <c r="G5757" i="5"/>
  <c r="H5757" i="5"/>
  <c r="A5758" i="5"/>
  <c r="B5758" i="5"/>
  <c r="D5758" i="5"/>
  <c r="E5758" i="5" s="1"/>
  <c r="F5758" i="5"/>
  <c r="J5758" i="5" s="1"/>
  <c r="G5758" i="5"/>
  <c r="H5758" i="5"/>
  <c r="A5759" i="5"/>
  <c r="B5759" i="5"/>
  <c r="D5759" i="5"/>
  <c r="E5759" i="5" s="1"/>
  <c r="F5759" i="5"/>
  <c r="J5759" i="5" s="1"/>
  <c r="G5759" i="5"/>
  <c r="H5759" i="5"/>
  <c r="A5760" i="5"/>
  <c r="B5760" i="5"/>
  <c r="D5760" i="5"/>
  <c r="E5760" i="5" s="1"/>
  <c r="F5760" i="5"/>
  <c r="J5760" i="5" s="1"/>
  <c r="G5760" i="5"/>
  <c r="H5760" i="5"/>
  <c r="A5761" i="5"/>
  <c r="B5761" i="5"/>
  <c r="D5761" i="5"/>
  <c r="E5761" i="5" s="1"/>
  <c r="F5761" i="5"/>
  <c r="J5761" i="5" s="1"/>
  <c r="G5761" i="5"/>
  <c r="H5761" i="5"/>
  <c r="A5762" i="5"/>
  <c r="B5762" i="5"/>
  <c r="D5762" i="5"/>
  <c r="E5762" i="5" s="1"/>
  <c r="F5762" i="5"/>
  <c r="J5762" i="5" s="1"/>
  <c r="G5762" i="5"/>
  <c r="H5762" i="5"/>
  <c r="A5763" i="5"/>
  <c r="B5763" i="5"/>
  <c r="D5763" i="5"/>
  <c r="E5763" i="5" s="1"/>
  <c r="F5763" i="5"/>
  <c r="J5763" i="5" s="1"/>
  <c r="G5763" i="5"/>
  <c r="H5763" i="5"/>
  <c r="A5764" i="5"/>
  <c r="B5764" i="5"/>
  <c r="D5764" i="5"/>
  <c r="E5764" i="5" s="1"/>
  <c r="F5764" i="5"/>
  <c r="J5764" i="5" s="1"/>
  <c r="G5764" i="5"/>
  <c r="H5764" i="5"/>
  <c r="A5765" i="5"/>
  <c r="B5765" i="5"/>
  <c r="D5765" i="5"/>
  <c r="E5765" i="5" s="1"/>
  <c r="F5765" i="5"/>
  <c r="J5765" i="5" s="1"/>
  <c r="G5765" i="5"/>
  <c r="H5765" i="5"/>
  <c r="A5766" i="5"/>
  <c r="B5766" i="5"/>
  <c r="D5766" i="5"/>
  <c r="E5766" i="5" s="1"/>
  <c r="F5766" i="5"/>
  <c r="J5766" i="5" s="1"/>
  <c r="G5766" i="5"/>
  <c r="H5766" i="5"/>
  <c r="A5767" i="5"/>
  <c r="B5767" i="5"/>
  <c r="D5767" i="5"/>
  <c r="E5767" i="5" s="1"/>
  <c r="F5767" i="5"/>
  <c r="J5767" i="5" s="1"/>
  <c r="G5767" i="5"/>
  <c r="H5767" i="5"/>
  <c r="A5768" i="5"/>
  <c r="B5768" i="5"/>
  <c r="D5768" i="5"/>
  <c r="E5768" i="5" s="1"/>
  <c r="F5768" i="5"/>
  <c r="J5768" i="5" s="1"/>
  <c r="G5768" i="5"/>
  <c r="H5768" i="5"/>
  <c r="A5769" i="5"/>
  <c r="B5769" i="5"/>
  <c r="D5769" i="5"/>
  <c r="E5769" i="5" s="1"/>
  <c r="F5769" i="5"/>
  <c r="J5769" i="5" s="1"/>
  <c r="G5769" i="5"/>
  <c r="H5769" i="5"/>
  <c r="A5770" i="5"/>
  <c r="B5770" i="5"/>
  <c r="D5770" i="5"/>
  <c r="E5770" i="5" s="1"/>
  <c r="F5770" i="5"/>
  <c r="J5770" i="5" s="1"/>
  <c r="G5770" i="5"/>
  <c r="H5770" i="5"/>
  <c r="A5771" i="5"/>
  <c r="B5771" i="5"/>
  <c r="D5771" i="5"/>
  <c r="E5771" i="5" s="1"/>
  <c r="F5771" i="5"/>
  <c r="J5771" i="5" s="1"/>
  <c r="G5771" i="5"/>
  <c r="H5771" i="5"/>
  <c r="A5772" i="5"/>
  <c r="B5772" i="5"/>
  <c r="D5772" i="5"/>
  <c r="E5772" i="5" s="1"/>
  <c r="F5772" i="5"/>
  <c r="J5772" i="5" s="1"/>
  <c r="G5772" i="5"/>
  <c r="H5772" i="5"/>
  <c r="A5773" i="5"/>
  <c r="B5773" i="5"/>
  <c r="D5773" i="5"/>
  <c r="E5773" i="5" s="1"/>
  <c r="F5773" i="5"/>
  <c r="J5773" i="5" s="1"/>
  <c r="G5773" i="5"/>
  <c r="H5773" i="5"/>
  <c r="A5774" i="5"/>
  <c r="B5774" i="5"/>
  <c r="D5774" i="5"/>
  <c r="E5774" i="5" s="1"/>
  <c r="F5774" i="5"/>
  <c r="J5774" i="5" s="1"/>
  <c r="G5774" i="5"/>
  <c r="H5774" i="5"/>
  <c r="A5775" i="5"/>
  <c r="B5775" i="5"/>
  <c r="D5775" i="5"/>
  <c r="E5775" i="5" s="1"/>
  <c r="F5775" i="5"/>
  <c r="J5775" i="5" s="1"/>
  <c r="G5775" i="5"/>
  <c r="H5775" i="5"/>
  <c r="A5776" i="5"/>
  <c r="B5776" i="5"/>
  <c r="D5776" i="5"/>
  <c r="E5776" i="5" s="1"/>
  <c r="F5776" i="5"/>
  <c r="J5776" i="5" s="1"/>
  <c r="G5776" i="5"/>
  <c r="H5776" i="5"/>
  <c r="A5777" i="5"/>
  <c r="B5777" i="5"/>
  <c r="D5777" i="5"/>
  <c r="E5777" i="5" s="1"/>
  <c r="F5777" i="5"/>
  <c r="J5777" i="5" s="1"/>
  <c r="G5777" i="5"/>
  <c r="H5777" i="5"/>
  <c r="A5778" i="5"/>
  <c r="B5778" i="5"/>
  <c r="D5778" i="5"/>
  <c r="E5778" i="5" s="1"/>
  <c r="F5778" i="5"/>
  <c r="J5778" i="5" s="1"/>
  <c r="G5778" i="5"/>
  <c r="H5778" i="5"/>
  <c r="A5779" i="5"/>
  <c r="B5779" i="5"/>
  <c r="D5779" i="5"/>
  <c r="E5779" i="5" s="1"/>
  <c r="F5779" i="5"/>
  <c r="J5779" i="5" s="1"/>
  <c r="G5779" i="5"/>
  <c r="H5779" i="5"/>
  <c r="A5780" i="5"/>
  <c r="B5780" i="5"/>
  <c r="D5780" i="5"/>
  <c r="E5780" i="5" s="1"/>
  <c r="F5780" i="5"/>
  <c r="J5780" i="5" s="1"/>
  <c r="G5780" i="5"/>
  <c r="H5780" i="5"/>
  <c r="A5781" i="5"/>
  <c r="B5781" i="5"/>
  <c r="D5781" i="5"/>
  <c r="E5781" i="5" s="1"/>
  <c r="F5781" i="5"/>
  <c r="J5781" i="5" s="1"/>
  <c r="G5781" i="5"/>
  <c r="H5781" i="5"/>
  <c r="A5782" i="5"/>
  <c r="B5782" i="5"/>
  <c r="D5782" i="5"/>
  <c r="E5782" i="5" s="1"/>
  <c r="F5782" i="5"/>
  <c r="J5782" i="5" s="1"/>
  <c r="G5782" i="5"/>
  <c r="H5782" i="5"/>
  <c r="A5783" i="5"/>
  <c r="B5783" i="5"/>
  <c r="D5783" i="5"/>
  <c r="E5783" i="5" s="1"/>
  <c r="F5783" i="5"/>
  <c r="J5783" i="5" s="1"/>
  <c r="G5783" i="5"/>
  <c r="H5783" i="5"/>
  <c r="A5784" i="5"/>
  <c r="B5784" i="5"/>
  <c r="D5784" i="5"/>
  <c r="E5784" i="5" s="1"/>
  <c r="F5784" i="5"/>
  <c r="J5784" i="5" s="1"/>
  <c r="G5784" i="5"/>
  <c r="H5784" i="5"/>
  <c r="A5785" i="5"/>
  <c r="B5785" i="5"/>
  <c r="D5785" i="5"/>
  <c r="E5785" i="5" s="1"/>
  <c r="F5785" i="5"/>
  <c r="J5785" i="5" s="1"/>
  <c r="G5785" i="5"/>
  <c r="H5785" i="5"/>
  <c r="A5786" i="5"/>
  <c r="B5786" i="5"/>
  <c r="D5786" i="5"/>
  <c r="E5786" i="5" s="1"/>
  <c r="F5786" i="5"/>
  <c r="J5786" i="5" s="1"/>
  <c r="G5786" i="5"/>
  <c r="H5786" i="5"/>
  <c r="A5787" i="5"/>
  <c r="B5787" i="5"/>
  <c r="D5787" i="5"/>
  <c r="E5787" i="5" s="1"/>
  <c r="F5787" i="5"/>
  <c r="J5787" i="5" s="1"/>
  <c r="G5787" i="5"/>
  <c r="H5787" i="5"/>
  <c r="A5788" i="5"/>
  <c r="B5788" i="5"/>
  <c r="D5788" i="5"/>
  <c r="E5788" i="5" s="1"/>
  <c r="F5788" i="5"/>
  <c r="J5788" i="5" s="1"/>
  <c r="G5788" i="5"/>
  <c r="H5788" i="5"/>
  <c r="A5789" i="5"/>
  <c r="B5789" i="5"/>
  <c r="D5789" i="5"/>
  <c r="E5789" i="5" s="1"/>
  <c r="F5789" i="5"/>
  <c r="J5789" i="5" s="1"/>
  <c r="G5789" i="5"/>
  <c r="H5789" i="5"/>
  <c r="A5790" i="5"/>
  <c r="B5790" i="5"/>
  <c r="D5790" i="5"/>
  <c r="E5790" i="5" s="1"/>
  <c r="F5790" i="5"/>
  <c r="J5790" i="5" s="1"/>
  <c r="G5790" i="5"/>
  <c r="H5790" i="5"/>
  <c r="A5791" i="5"/>
  <c r="B5791" i="5"/>
  <c r="D5791" i="5"/>
  <c r="E5791" i="5" s="1"/>
  <c r="F5791" i="5"/>
  <c r="J5791" i="5" s="1"/>
  <c r="G5791" i="5"/>
  <c r="H5791" i="5"/>
  <c r="A5792" i="5"/>
  <c r="B5792" i="5"/>
  <c r="D5792" i="5"/>
  <c r="E5792" i="5" s="1"/>
  <c r="F5792" i="5"/>
  <c r="J5792" i="5" s="1"/>
  <c r="G5792" i="5"/>
  <c r="H5792" i="5"/>
  <c r="A5793" i="5"/>
  <c r="B5793" i="5"/>
  <c r="D5793" i="5"/>
  <c r="E5793" i="5" s="1"/>
  <c r="F5793" i="5"/>
  <c r="J5793" i="5" s="1"/>
  <c r="G5793" i="5"/>
  <c r="H5793" i="5"/>
  <c r="A5794" i="5"/>
  <c r="B5794" i="5"/>
  <c r="D5794" i="5"/>
  <c r="E5794" i="5" s="1"/>
  <c r="F5794" i="5"/>
  <c r="J5794" i="5" s="1"/>
  <c r="G5794" i="5"/>
  <c r="H5794" i="5"/>
  <c r="A5795" i="5"/>
  <c r="B5795" i="5"/>
  <c r="D5795" i="5"/>
  <c r="E5795" i="5" s="1"/>
  <c r="F5795" i="5"/>
  <c r="J5795" i="5" s="1"/>
  <c r="G5795" i="5"/>
  <c r="H5795" i="5"/>
  <c r="A5796" i="5"/>
  <c r="B5796" i="5"/>
  <c r="D5796" i="5"/>
  <c r="E5796" i="5" s="1"/>
  <c r="F5796" i="5"/>
  <c r="J5796" i="5" s="1"/>
  <c r="G5796" i="5"/>
  <c r="H5796" i="5"/>
  <c r="A5797" i="5"/>
  <c r="B5797" i="5"/>
  <c r="D5797" i="5"/>
  <c r="E5797" i="5" s="1"/>
  <c r="F5797" i="5"/>
  <c r="J5797" i="5" s="1"/>
  <c r="G5797" i="5"/>
  <c r="H5797" i="5"/>
  <c r="A5798" i="5"/>
  <c r="B5798" i="5"/>
  <c r="D5798" i="5"/>
  <c r="E5798" i="5" s="1"/>
  <c r="F5798" i="5"/>
  <c r="J5798" i="5" s="1"/>
  <c r="G5798" i="5"/>
  <c r="H5798" i="5"/>
  <c r="A5799" i="5"/>
  <c r="B5799" i="5"/>
  <c r="D5799" i="5"/>
  <c r="E5799" i="5" s="1"/>
  <c r="F5799" i="5"/>
  <c r="J5799" i="5" s="1"/>
  <c r="G5799" i="5"/>
  <c r="H5799" i="5"/>
  <c r="A5800" i="5"/>
  <c r="B5800" i="5"/>
  <c r="D5800" i="5"/>
  <c r="E5800" i="5" s="1"/>
  <c r="F5800" i="5"/>
  <c r="J5800" i="5" s="1"/>
  <c r="G5800" i="5"/>
  <c r="H5800" i="5"/>
  <c r="A5801" i="5"/>
  <c r="B5801" i="5"/>
  <c r="D5801" i="5"/>
  <c r="E5801" i="5" s="1"/>
  <c r="F5801" i="5"/>
  <c r="J5801" i="5" s="1"/>
  <c r="G5801" i="5"/>
  <c r="H5801" i="5"/>
  <c r="A5802" i="5"/>
  <c r="B5802" i="5"/>
  <c r="D5802" i="5"/>
  <c r="E5802" i="5" s="1"/>
  <c r="F5802" i="5"/>
  <c r="J5802" i="5" s="1"/>
  <c r="G5802" i="5"/>
  <c r="H5802" i="5"/>
  <c r="A5803" i="5"/>
  <c r="B5803" i="5"/>
  <c r="D5803" i="5"/>
  <c r="E5803" i="5" s="1"/>
  <c r="F5803" i="5"/>
  <c r="J5803" i="5" s="1"/>
  <c r="G5803" i="5"/>
  <c r="H5803" i="5"/>
  <c r="A5804" i="5"/>
  <c r="B5804" i="5"/>
  <c r="D5804" i="5"/>
  <c r="E5804" i="5" s="1"/>
  <c r="F5804" i="5"/>
  <c r="J5804" i="5" s="1"/>
  <c r="G5804" i="5"/>
  <c r="H5804" i="5"/>
  <c r="A5805" i="5"/>
  <c r="B5805" i="5"/>
  <c r="D5805" i="5"/>
  <c r="E5805" i="5" s="1"/>
  <c r="F5805" i="5"/>
  <c r="J5805" i="5" s="1"/>
  <c r="G5805" i="5"/>
  <c r="H5805" i="5"/>
  <c r="A5806" i="5"/>
  <c r="B5806" i="5"/>
  <c r="D5806" i="5"/>
  <c r="E5806" i="5" s="1"/>
  <c r="F5806" i="5"/>
  <c r="J5806" i="5" s="1"/>
  <c r="G5806" i="5"/>
  <c r="H5806" i="5"/>
  <c r="A5807" i="5"/>
  <c r="B5807" i="5"/>
  <c r="D5807" i="5"/>
  <c r="E5807" i="5" s="1"/>
  <c r="F5807" i="5"/>
  <c r="J5807" i="5" s="1"/>
  <c r="G5807" i="5"/>
  <c r="H5807" i="5"/>
  <c r="A5808" i="5"/>
  <c r="B5808" i="5"/>
  <c r="D5808" i="5"/>
  <c r="E5808" i="5" s="1"/>
  <c r="F5808" i="5"/>
  <c r="J5808" i="5" s="1"/>
  <c r="G5808" i="5"/>
  <c r="H5808" i="5"/>
  <c r="A5809" i="5"/>
  <c r="B5809" i="5"/>
  <c r="D5809" i="5"/>
  <c r="E5809" i="5" s="1"/>
  <c r="F5809" i="5"/>
  <c r="J5809" i="5" s="1"/>
  <c r="G5809" i="5"/>
  <c r="H5809" i="5"/>
  <c r="A5810" i="5"/>
  <c r="B5810" i="5"/>
  <c r="D5810" i="5"/>
  <c r="E5810" i="5" s="1"/>
  <c r="F5810" i="5"/>
  <c r="J5810" i="5" s="1"/>
  <c r="G5810" i="5"/>
  <c r="H5810" i="5"/>
  <c r="A5811" i="5"/>
  <c r="B5811" i="5"/>
  <c r="D5811" i="5"/>
  <c r="E5811" i="5" s="1"/>
  <c r="F5811" i="5"/>
  <c r="J5811" i="5" s="1"/>
  <c r="G5811" i="5"/>
  <c r="H5811" i="5"/>
  <c r="A5812" i="5"/>
  <c r="B5812" i="5"/>
  <c r="D5812" i="5"/>
  <c r="E5812" i="5" s="1"/>
  <c r="F5812" i="5"/>
  <c r="J5812" i="5" s="1"/>
  <c r="G5812" i="5"/>
  <c r="H5812" i="5"/>
  <c r="A5813" i="5"/>
  <c r="B5813" i="5"/>
  <c r="D5813" i="5"/>
  <c r="E5813" i="5" s="1"/>
  <c r="F5813" i="5"/>
  <c r="J5813" i="5" s="1"/>
  <c r="G5813" i="5"/>
  <c r="H5813" i="5"/>
  <c r="A5814" i="5"/>
  <c r="B5814" i="5"/>
  <c r="D5814" i="5"/>
  <c r="E5814" i="5" s="1"/>
  <c r="F5814" i="5"/>
  <c r="J5814" i="5" s="1"/>
  <c r="G5814" i="5"/>
  <c r="H5814" i="5"/>
  <c r="A5815" i="5"/>
  <c r="B5815" i="5"/>
  <c r="D5815" i="5"/>
  <c r="E5815" i="5" s="1"/>
  <c r="F5815" i="5"/>
  <c r="J5815" i="5" s="1"/>
  <c r="G5815" i="5"/>
  <c r="H5815" i="5"/>
  <c r="A5816" i="5"/>
  <c r="B5816" i="5"/>
  <c r="D5816" i="5"/>
  <c r="E5816" i="5" s="1"/>
  <c r="F5816" i="5"/>
  <c r="J5816" i="5" s="1"/>
  <c r="G5816" i="5"/>
  <c r="H5816" i="5"/>
  <c r="A5817" i="5"/>
  <c r="B5817" i="5"/>
  <c r="D5817" i="5"/>
  <c r="E5817" i="5" s="1"/>
  <c r="F5817" i="5"/>
  <c r="J5817" i="5" s="1"/>
  <c r="G5817" i="5"/>
  <c r="H5817" i="5"/>
  <c r="A5818" i="5"/>
  <c r="B5818" i="5"/>
  <c r="D5818" i="5"/>
  <c r="E5818" i="5" s="1"/>
  <c r="F5818" i="5"/>
  <c r="J5818" i="5" s="1"/>
  <c r="G5818" i="5"/>
  <c r="H5818" i="5"/>
  <c r="A5819" i="5"/>
  <c r="B5819" i="5"/>
  <c r="D5819" i="5"/>
  <c r="E5819" i="5" s="1"/>
  <c r="F5819" i="5"/>
  <c r="J5819" i="5" s="1"/>
  <c r="G5819" i="5"/>
  <c r="H5819" i="5"/>
  <c r="A5820" i="5"/>
  <c r="B5820" i="5"/>
  <c r="D5820" i="5"/>
  <c r="E5820" i="5" s="1"/>
  <c r="F5820" i="5"/>
  <c r="J5820" i="5" s="1"/>
  <c r="G5820" i="5"/>
  <c r="H5820" i="5"/>
  <c r="A5821" i="5"/>
  <c r="B5821" i="5"/>
  <c r="D5821" i="5"/>
  <c r="E5821" i="5" s="1"/>
  <c r="F5821" i="5"/>
  <c r="J5821" i="5" s="1"/>
  <c r="G5821" i="5"/>
  <c r="H5821" i="5"/>
  <c r="A5822" i="5"/>
  <c r="B5822" i="5"/>
  <c r="D5822" i="5"/>
  <c r="E5822" i="5" s="1"/>
  <c r="F5822" i="5"/>
  <c r="J5822" i="5" s="1"/>
  <c r="G5822" i="5"/>
  <c r="H5822" i="5"/>
  <c r="A5823" i="5"/>
  <c r="B5823" i="5"/>
  <c r="D5823" i="5"/>
  <c r="E5823" i="5" s="1"/>
  <c r="F5823" i="5"/>
  <c r="J5823" i="5" s="1"/>
  <c r="G5823" i="5"/>
  <c r="H5823" i="5"/>
  <c r="A5824" i="5"/>
  <c r="B5824" i="5"/>
  <c r="D5824" i="5"/>
  <c r="E5824" i="5" s="1"/>
  <c r="F5824" i="5"/>
  <c r="J5824" i="5" s="1"/>
  <c r="G5824" i="5"/>
  <c r="H5824" i="5"/>
  <c r="A5825" i="5"/>
  <c r="B5825" i="5"/>
  <c r="D5825" i="5"/>
  <c r="E5825" i="5" s="1"/>
  <c r="F5825" i="5"/>
  <c r="J5825" i="5" s="1"/>
  <c r="G5825" i="5"/>
  <c r="H5825" i="5"/>
  <c r="A5826" i="5"/>
  <c r="B5826" i="5"/>
  <c r="D5826" i="5"/>
  <c r="E5826" i="5" s="1"/>
  <c r="F5826" i="5"/>
  <c r="J5826" i="5" s="1"/>
  <c r="G5826" i="5"/>
  <c r="H5826" i="5"/>
  <c r="A5827" i="5"/>
  <c r="B5827" i="5"/>
  <c r="D5827" i="5"/>
  <c r="E5827" i="5" s="1"/>
  <c r="F5827" i="5"/>
  <c r="J5827" i="5" s="1"/>
  <c r="G5827" i="5"/>
  <c r="H5827" i="5"/>
  <c r="A5828" i="5"/>
  <c r="B5828" i="5"/>
  <c r="D5828" i="5"/>
  <c r="E5828" i="5" s="1"/>
  <c r="F5828" i="5"/>
  <c r="J5828" i="5" s="1"/>
  <c r="G5828" i="5"/>
  <c r="H5828" i="5"/>
  <c r="A5829" i="5"/>
  <c r="B5829" i="5"/>
  <c r="D5829" i="5"/>
  <c r="E5829" i="5" s="1"/>
  <c r="F5829" i="5"/>
  <c r="J5829" i="5" s="1"/>
  <c r="G5829" i="5"/>
  <c r="H5829" i="5"/>
  <c r="A5830" i="5"/>
  <c r="B5830" i="5"/>
  <c r="D5830" i="5"/>
  <c r="E5830" i="5" s="1"/>
  <c r="F5830" i="5"/>
  <c r="J5830" i="5" s="1"/>
  <c r="G5830" i="5"/>
  <c r="H5830" i="5"/>
  <c r="A5831" i="5"/>
  <c r="B5831" i="5"/>
  <c r="D5831" i="5"/>
  <c r="E5831" i="5" s="1"/>
  <c r="F5831" i="5"/>
  <c r="J5831" i="5" s="1"/>
  <c r="G5831" i="5"/>
  <c r="H5831" i="5"/>
  <c r="A5832" i="5"/>
  <c r="B5832" i="5"/>
  <c r="D5832" i="5"/>
  <c r="E5832" i="5" s="1"/>
  <c r="F5832" i="5"/>
  <c r="J5832" i="5" s="1"/>
  <c r="G5832" i="5"/>
  <c r="H5832" i="5"/>
  <c r="A5833" i="5"/>
  <c r="B5833" i="5"/>
  <c r="D5833" i="5"/>
  <c r="E5833" i="5" s="1"/>
  <c r="F5833" i="5"/>
  <c r="J5833" i="5" s="1"/>
  <c r="G5833" i="5"/>
  <c r="H5833" i="5"/>
  <c r="A5834" i="5"/>
  <c r="B5834" i="5"/>
  <c r="D5834" i="5"/>
  <c r="E5834" i="5" s="1"/>
  <c r="F5834" i="5"/>
  <c r="J5834" i="5" s="1"/>
  <c r="G5834" i="5"/>
  <c r="H5834" i="5"/>
  <c r="A5835" i="5"/>
  <c r="B5835" i="5"/>
  <c r="D5835" i="5"/>
  <c r="E5835" i="5" s="1"/>
  <c r="F5835" i="5"/>
  <c r="J5835" i="5" s="1"/>
  <c r="G5835" i="5"/>
  <c r="H5835" i="5"/>
  <c r="A5836" i="5"/>
  <c r="B5836" i="5"/>
  <c r="D5836" i="5"/>
  <c r="E5836" i="5" s="1"/>
  <c r="F5836" i="5"/>
  <c r="J5836" i="5" s="1"/>
  <c r="G5836" i="5"/>
  <c r="H5836" i="5"/>
  <c r="A5837" i="5"/>
  <c r="B5837" i="5"/>
  <c r="D5837" i="5"/>
  <c r="E5837" i="5" s="1"/>
  <c r="F5837" i="5"/>
  <c r="J5837" i="5" s="1"/>
  <c r="G5837" i="5"/>
  <c r="H5837" i="5"/>
  <c r="A5838" i="5"/>
  <c r="B5838" i="5"/>
  <c r="D5838" i="5"/>
  <c r="E5838" i="5" s="1"/>
  <c r="F5838" i="5"/>
  <c r="J5838" i="5" s="1"/>
  <c r="G5838" i="5"/>
  <c r="H5838" i="5"/>
  <c r="A5839" i="5"/>
  <c r="B5839" i="5"/>
  <c r="D5839" i="5"/>
  <c r="E5839" i="5" s="1"/>
  <c r="F5839" i="5"/>
  <c r="J5839" i="5" s="1"/>
  <c r="G5839" i="5"/>
  <c r="H5839" i="5"/>
  <c r="A5840" i="5"/>
  <c r="B5840" i="5"/>
  <c r="D5840" i="5"/>
  <c r="E5840" i="5" s="1"/>
  <c r="F5840" i="5"/>
  <c r="J5840" i="5" s="1"/>
  <c r="G5840" i="5"/>
  <c r="H5840" i="5"/>
  <c r="A5841" i="5"/>
  <c r="B5841" i="5"/>
  <c r="D5841" i="5"/>
  <c r="E5841" i="5" s="1"/>
  <c r="F5841" i="5"/>
  <c r="J5841" i="5" s="1"/>
  <c r="G5841" i="5"/>
  <c r="H5841" i="5"/>
  <c r="A5842" i="5"/>
  <c r="B5842" i="5"/>
  <c r="D5842" i="5"/>
  <c r="E5842" i="5" s="1"/>
  <c r="F5842" i="5"/>
  <c r="J5842" i="5" s="1"/>
  <c r="G5842" i="5"/>
  <c r="H5842" i="5"/>
  <c r="A5843" i="5"/>
  <c r="B5843" i="5"/>
  <c r="D5843" i="5"/>
  <c r="E5843" i="5" s="1"/>
  <c r="F5843" i="5"/>
  <c r="J5843" i="5" s="1"/>
  <c r="G5843" i="5"/>
  <c r="H5843" i="5"/>
  <c r="A5844" i="5"/>
  <c r="B5844" i="5"/>
  <c r="D5844" i="5"/>
  <c r="E5844" i="5" s="1"/>
  <c r="F5844" i="5"/>
  <c r="J5844" i="5" s="1"/>
  <c r="G5844" i="5"/>
  <c r="H5844" i="5"/>
  <c r="A5845" i="5"/>
  <c r="B5845" i="5"/>
  <c r="D5845" i="5"/>
  <c r="E5845" i="5" s="1"/>
  <c r="F5845" i="5"/>
  <c r="J5845" i="5" s="1"/>
  <c r="G5845" i="5"/>
  <c r="H5845" i="5"/>
  <c r="A5846" i="5"/>
  <c r="B5846" i="5"/>
  <c r="D5846" i="5"/>
  <c r="E5846" i="5" s="1"/>
  <c r="F5846" i="5"/>
  <c r="J5846" i="5" s="1"/>
  <c r="G5846" i="5"/>
  <c r="H5846" i="5"/>
  <c r="A5847" i="5"/>
  <c r="B5847" i="5"/>
  <c r="D5847" i="5"/>
  <c r="E5847" i="5" s="1"/>
  <c r="F5847" i="5"/>
  <c r="J5847" i="5" s="1"/>
  <c r="G5847" i="5"/>
  <c r="H5847" i="5"/>
  <c r="A5848" i="5"/>
  <c r="B5848" i="5"/>
  <c r="D5848" i="5"/>
  <c r="E5848" i="5" s="1"/>
  <c r="F5848" i="5"/>
  <c r="J5848" i="5" s="1"/>
  <c r="G5848" i="5"/>
  <c r="H5848" i="5"/>
  <c r="A5849" i="5"/>
  <c r="B5849" i="5"/>
  <c r="D5849" i="5"/>
  <c r="E5849" i="5" s="1"/>
  <c r="F5849" i="5"/>
  <c r="J5849" i="5" s="1"/>
  <c r="G5849" i="5"/>
  <c r="H5849" i="5"/>
  <c r="A5850" i="5"/>
  <c r="B5850" i="5"/>
  <c r="D5850" i="5"/>
  <c r="E5850" i="5" s="1"/>
  <c r="F5850" i="5"/>
  <c r="J5850" i="5" s="1"/>
  <c r="G5850" i="5"/>
  <c r="H5850" i="5"/>
  <c r="A5851" i="5"/>
  <c r="B5851" i="5"/>
  <c r="D5851" i="5"/>
  <c r="E5851" i="5" s="1"/>
  <c r="F5851" i="5"/>
  <c r="J5851" i="5" s="1"/>
  <c r="G5851" i="5"/>
  <c r="H5851" i="5"/>
  <c r="A5852" i="5"/>
  <c r="B5852" i="5"/>
  <c r="D5852" i="5"/>
  <c r="E5852" i="5" s="1"/>
  <c r="F5852" i="5"/>
  <c r="J5852" i="5" s="1"/>
  <c r="G5852" i="5"/>
  <c r="H5852" i="5"/>
  <c r="A5853" i="5"/>
  <c r="B5853" i="5"/>
  <c r="D5853" i="5"/>
  <c r="E5853" i="5" s="1"/>
  <c r="F5853" i="5"/>
  <c r="J5853" i="5" s="1"/>
  <c r="G5853" i="5"/>
  <c r="H5853" i="5"/>
  <c r="A5854" i="5"/>
  <c r="B5854" i="5"/>
  <c r="D5854" i="5"/>
  <c r="E5854" i="5" s="1"/>
  <c r="F5854" i="5"/>
  <c r="J5854" i="5" s="1"/>
  <c r="G5854" i="5"/>
  <c r="H5854" i="5"/>
  <c r="A5855" i="5"/>
  <c r="B5855" i="5"/>
  <c r="D5855" i="5"/>
  <c r="E5855" i="5" s="1"/>
  <c r="F5855" i="5"/>
  <c r="J5855" i="5" s="1"/>
  <c r="G5855" i="5"/>
  <c r="H5855" i="5"/>
  <c r="A5856" i="5"/>
  <c r="B5856" i="5"/>
  <c r="D5856" i="5"/>
  <c r="E5856" i="5" s="1"/>
  <c r="F5856" i="5"/>
  <c r="J5856" i="5" s="1"/>
  <c r="G5856" i="5"/>
  <c r="H5856" i="5"/>
  <c r="A5857" i="5"/>
  <c r="B5857" i="5"/>
  <c r="D5857" i="5"/>
  <c r="E5857" i="5" s="1"/>
  <c r="F5857" i="5"/>
  <c r="J5857" i="5" s="1"/>
  <c r="G5857" i="5"/>
  <c r="H5857" i="5"/>
  <c r="A5858" i="5"/>
  <c r="B5858" i="5"/>
  <c r="D5858" i="5"/>
  <c r="E5858" i="5" s="1"/>
  <c r="F5858" i="5"/>
  <c r="J5858" i="5" s="1"/>
  <c r="G5858" i="5"/>
  <c r="H5858" i="5"/>
  <c r="A5859" i="5"/>
  <c r="B5859" i="5"/>
  <c r="D5859" i="5"/>
  <c r="E5859" i="5" s="1"/>
  <c r="F5859" i="5"/>
  <c r="J5859" i="5" s="1"/>
  <c r="G5859" i="5"/>
  <c r="H5859" i="5"/>
  <c r="A5860" i="5"/>
  <c r="B5860" i="5"/>
  <c r="D5860" i="5"/>
  <c r="E5860" i="5" s="1"/>
  <c r="F5860" i="5"/>
  <c r="J5860" i="5" s="1"/>
  <c r="G5860" i="5"/>
  <c r="H5860" i="5"/>
  <c r="A5861" i="5"/>
  <c r="B5861" i="5"/>
  <c r="D5861" i="5"/>
  <c r="E5861" i="5" s="1"/>
  <c r="F5861" i="5"/>
  <c r="J5861" i="5" s="1"/>
  <c r="G5861" i="5"/>
  <c r="H5861" i="5"/>
  <c r="A5862" i="5"/>
  <c r="B5862" i="5"/>
  <c r="D5862" i="5"/>
  <c r="E5862" i="5" s="1"/>
  <c r="F5862" i="5"/>
  <c r="J5862" i="5" s="1"/>
  <c r="G5862" i="5"/>
  <c r="H5862" i="5"/>
  <c r="A5863" i="5"/>
  <c r="B5863" i="5"/>
  <c r="D5863" i="5"/>
  <c r="E5863" i="5" s="1"/>
  <c r="F5863" i="5"/>
  <c r="J5863" i="5" s="1"/>
  <c r="G5863" i="5"/>
  <c r="H5863" i="5"/>
  <c r="A5864" i="5"/>
  <c r="B5864" i="5"/>
  <c r="D5864" i="5"/>
  <c r="E5864" i="5" s="1"/>
  <c r="F5864" i="5"/>
  <c r="J5864" i="5" s="1"/>
  <c r="G5864" i="5"/>
  <c r="H5864" i="5"/>
  <c r="A5865" i="5"/>
  <c r="B5865" i="5"/>
  <c r="D5865" i="5"/>
  <c r="E5865" i="5" s="1"/>
  <c r="F5865" i="5"/>
  <c r="J5865" i="5" s="1"/>
  <c r="G5865" i="5"/>
  <c r="H5865" i="5"/>
  <c r="A5866" i="5"/>
  <c r="B5866" i="5"/>
  <c r="D5866" i="5"/>
  <c r="E5866" i="5" s="1"/>
  <c r="F5866" i="5"/>
  <c r="J5866" i="5" s="1"/>
  <c r="G5866" i="5"/>
  <c r="H5866" i="5"/>
  <c r="A5867" i="5"/>
  <c r="B5867" i="5"/>
  <c r="D5867" i="5"/>
  <c r="E5867" i="5" s="1"/>
  <c r="F5867" i="5"/>
  <c r="J5867" i="5" s="1"/>
  <c r="G5867" i="5"/>
  <c r="H5867" i="5"/>
  <c r="A5868" i="5"/>
  <c r="B5868" i="5"/>
  <c r="D5868" i="5"/>
  <c r="E5868" i="5" s="1"/>
  <c r="F5868" i="5"/>
  <c r="J5868" i="5" s="1"/>
  <c r="G5868" i="5"/>
  <c r="H5868" i="5"/>
  <c r="A5869" i="5"/>
  <c r="B5869" i="5"/>
  <c r="D5869" i="5"/>
  <c r="E5869" i="5" s="1"/>
  <c r="F5869" i="5"/>
  <c r="J5869" i="5" s="1"/>
  <c r="G5869" i="5"/>
  <c r="H5869" i="5"/>
  <c r="A5870" i="5"/>
  <c r="B5870" i="5"/>
  <c r="D5870" i="5"/>
  <c r="E5870" i="5" s="1"/>
  <c r="F5870" i="5"/>
  <c r="J5870" i="5" s="1"/>
  <c r="G5870" i="5"/>
  <c r="H5870" i="5"/>
  <c r="A5871" i="5"/>
  <c r="B5871" i="5"/>
  <c r="D5871" i="5"/>
  <c r="E5871" i="5" s="1"/>
  <c r="F5871" i="5"/>
  <c r="J5871" i="5" s="1"/>
  <c r="G5871" i="5"/>
  <c r="H5871" i="5"/>
  <c r="A5872" i="5"/>
  <c r="B5872" i="5"/>
  <c r="D5872" i="5"/>
  <c r="E5872" i="5" s="1"/>
  <c r="F5872" i="5"/>
  <c r="J5872" i="5" s="1"/>
  <c r="G5872" i="5"/>
  <c r="H5872" i="5"/>
  <c r="A5873" i="5"/>
  <c r="B5873" i="5"/>
  <c r="D5873" i="5"/>
  <c r="E5873" i="5" s="1"/>
  <c r="F5873" i="5"/>
  <c r="J5873" i="5" s="1"/>
  <c r="G5873" i="5"/>
  <c r="H5873" i="5"/>
  <c r="A5874" i="5"/>
  <c r="B5874" i="5"/>
  <c r="D5874" i="5"/>
  <c r="E5874" i="5" s="1"/>
  <c r="F5874" i="5"/>
  <c r="J5874" i="5" s="1"/>
  <c r="G5874" i="5"/>
  <c r="H5874" i="5"/>
  <c r="A5875" i="5"/>
  <c r="B5875" i="5"/>
  <c r="D5875" i="5"/>
  <c r="E5875" i="5" s="1"/>
  <c r="F5875" i="5"/>
  <c r="J5875" i="5" s="1"/>
  <c r="G5875" i="5"/>
  <c r="H5875" i="5"/>
  <c r="A5876" i="5"/>
  <c r="B5876" i="5"/>
  <c r="D5876" i="5"/>
  <c r="E5876" i="5" s="1"/>
  <c r="F5876" i="5"/>
  <c r="J5876" i="5" s="1"/>
  <c r="G5876" i="5"/>
  <c r="H5876" i="5"/>
  <c r="A5877" i="5"/>
  <c r="B5877" i="5"/>
  <c r="D5877" i="5"/>
  <c r="E5877" i="5" s="1"/>
  <c r="F5877" i="5"/>
  <c r="J5877" i="5" s="1"/>
  <c r="G5877" i="5"/>
  <c r="H5877" i="5"/>
  <c r="A5878" i="5"/>
  <c r="B5878" i="5"/>
  <c r="D5878" i="5"/>
  <c r="E5878" i="5" s="1"/>
  <c r="F5878" i="5"/>
  <c r="J5878" i="5" s="1"/>
  <c r="G5878" i="5"/>
  <c r="H5878" i="5"/>
  <c r="A5879" i="5"/>
  <c r="B5879" i="5"/>
  <c r="D5879" i="5"/>
  <c r="E5879" i="5" s="1"/>
  <c r="F5879" i="5"/>
  <c r="J5879" i="5" s="1"/>
  <c r="G5879" i="5"/>
  <c r="H5879" i="5"/>
  <c r="A5880" i="5"/>
  <c r="B5880" i="5"/>
  <c r="D5880" i="5"/>
  <c r="E5880" i="5" s="1"/>
  <c r="F5880" i="5"/>
  <c r="J5880" i="5" s="1"/>
  <c r="G5880" i="5"/>
  <c r="H5880" i="5"/>
  <c r="A5881" i="5"/>
  <c r="B5881" i="5"/>
  <c r="D5881" i="5"/>
  <c r="E5881" i="5" s="1"/>
  <c r="F5881" i="5"/>
  <c r="J5881" i="5" s="1"/>
  <c r="G5881" i="5"/>
  <c r="H5881" i="5"/>
  <c r="A5882" i="5"/>
  <c r="B5882" i="5"/>
  <c r="D5882" i="5"/>
  <c r="E5882" i="5" s="1"/>
  <c r="F5882" i="5"/>
  <c r="J5882" i="5" s="1"/>
  <c r="G5882" i="5"/>
  <c r="H5882" i="5"/>
  <c r="A5883" i="5"/>
  <c r="B5883" i="5"/>
  <c r="D5883" i="5"/>
  <c r="E5883" i="5" s="1"/>
  <c r="F5883" i="5"/>
  <c r="J5883" i="5" s="1"/>
  <c r="G5883" i="5"/>
  <c r="H5883" i="5"/>
  <c r="A5884" i="5"/>
  <c r="B5884" i="5"/>
  <c r="D5884" i="5"/>
  <c r="E5884" i="5" s="1"/>
  <c r="F5884" i="5"/>
  <c r="J5884" i="5" s="1"/>
  <c r="G5884" i="5"/>
  <c r="H5884" i="5"/>
  <c r="A5885" i="5"/>
  <c r="B5885" i="5"/>
  <c r="D5885" i="5"/>
  <c r="E5885" i="5" s="1"/>
  <c r="F5885" i="5"/>
  <c r="J5885" i="5" s="1"/>
  <c r="G5885" i="5"/>
  <c r="H5885" i="5"/>
  <c r="A5886" i="5"/>
  <c r="B5886" i="5"/>
  <c r="D5886" i="5"/>
  <c r="E5886" i="5" s="1"/>
  <c r="F5886" i="5"/>
  <c r="J5886" i="5" s="1"/>
  <c r="G5886" i="5"/>
  <c r="H5886" i="5"/>
  <c r="A5887" i="5"/>
  <c r="B5887" i="5"/>
  <c r="D5887" i="5"/>
  <c r="E5887" i="5" s="1"/>
  <c r="F5887" i="5"/>
  <c r="J5887" i="5" s="1"/>
  <c r="G5887" i="5"/>
  <c r="H5887" i="5"/>
  <c r="A5888" i="5"/>
  <c r="B5888" i="5"/>
  <c r="D5888" i="5"/>
  <c r="E5888" i="5" s="1"/>
  <c r="F5888" i="5"/>
  <c r="J5888" i="5" s="1"/>
  <c r="G5888" i="5"/>
  <c r="H5888" i="5"/>
  <c r="A5889" i="5"/>
  <c r="B5889" i="5"/>
  <c r="D5889" i="5"/>
  <c r="E5889" i="5" s="1"/>
  <c r="F5889" i="5"/>
  <c r="J5889" i="5" s="1"/>
  <c r="G5889" i="5"/>
  <c r="H5889" i="5"/>
  <c r="A5890" i="5"/>
  <c r="B5890" i="5"/>
  <c r="D5890" i="5"/>
  <c r="E5890" i="5" s="1"/>
  <c r="F5890" i="5"/>
  <c r="J5890" i="5" s="1"/>
  <c r="G5890" i="5"/>
  <c r="H5890" i="5"/>
  <c r="A5891" i="5"/>
  <c r="B5891" i="5"/>
  <c r="D5891" i="5"/>
  <c r="E5891" i="5" s="1"/>
  <c r="F5891" i="5"/>
  <c r="J5891" i="5" s="1"/>
  <c r="G5891" i="5"/>
  <c r="H5891" i="5"/>
  <c r="A5892" i="5"/>
  <c r="B5892" i="5"/>
  <c r="D5892" i="5"/>
  <c r="E5892" i="5" s="1"/>
  <c r="F5892" i="5"/>
  <c r="J5892" i="5" s="1"/>
  <c r="G5892" i="5"/>
  <c r="H5892" i="5"/>
  <c r="A5893" i="5"/>
  <c r="B5893" i="5"/>
  <c r="D5893" i="5"/>
  <c r="E5893" i="5" s="1"/>
  <c r="F5893" i="5"/>
  <c r="J5893" i="5" s="1"/>
  <c r="G5893" i="5"/>
  <c r="H5893" i="5"/>
  <c r="A5894" i="5"/>
  <c r="B5894" i="5"/>
  <c r="D5894" i="5"/>
  <c r="E5894" i="5" s="1"/>
  <c r="F5894" i="5"/>
  <c r="J5894" i="5" s="1"/>
  <c r="G5894" i="5"/>
  <c r="H5894" i="5"/>
  <c r="A5895" i="5"/>
  <c r="B5895" i="5"/>
  <c r="D5895" i="5"/>
  <c r="E5895" i="5" s="1"/>
  <c r="F5895" i="5"/>
  <c r="J5895" i="5" s="1"/>
  <c r="G5895" i="5"/>
  <c r="H5895" i="5"/>
  <c r="A5896" i="5"/>
  <c r="B5896" i="5"/>
  <c r="D5896" i="5"/>
  <c r="E5896" i="5" s="1"/>
  <c r="F5896" i="5"/>
  <c r="J5896" i="5" s="1"/>
  <c r="G5896" i="5"/>
  <c r="H5896" i="5"/>
  <c r="A5897" i="5"/>
  <c r="B5897" i="5"/>
  <c r="D5897" i="5"/>
  <c r="E5897" i="5" s="1"/>
  <c r="F5897" i="5"/>
  <c r="J5897" i="5" s="1"/>
  <c r="G5897" i="5"/>
  <c r="H5897" i="5"/>
  <c r="A5898" i="5"/>
  <c r="B5898" i="5"/>
  <c r="D5898" i="5"/>
  <c r="E5898" i="5" s="1"/>
  <c r="F5898" i="5"/>
  <c r="J5898" i="5" s="1"/>
  <c r="G5898" i="5"/>
  <c r="H5898" i="5"/>
  <c r="A5899" i="5"/>
  <c r="B5899" i="5"/>
  <c r="D5899" i="5"/>
  <c r="E5899" i="5" s="1"/>
  <c r="F5899" i="5"/>
  <c r="J5899" i="5" s="1"/>
  <c r="G5899" i="5"/>
  <c r="H5899" i="5"/>
  <c r="A5900" i="5"/>
  <c r="B5900" i="5"/>
  <c r="D5900" i="5"/>
  <c r="E5900" i="5" s="1"/>
  <c r="F5900" i="5"/>
  <c r="J5900" i="5" s="1"/>
  <c r="G5900" i="5"/>
  <c r="H5900" i="5"/>
  <c r="A5901" i="5"/>
  <c r="B5901" i="5"/>
  <c r="D5901" i="5"/>
  <c r="E5901" i="5" s="1"/>
  <c r="F5901" i="5"/>
  <c r="J5901" i="5" s="1"/>
  <c r="G5901" i="5"/>
  <c r="H5901" i="5"/>
  <c r="A5902" i="5"/>
  <c r="B5902" i="5"/>
  <c r="D5902" i="5"/>
  <c r="E5902" i="5" s="1"/>
  <c r="F5902" i="5"/>
  <c r="J5902" i="5" s="1"/>
  <c r="G5902" i="5"/>
  <c r="H5902" i="5"/>
  <c r="A5903" i="5"/>
  <c r="B5903" i="5"/>
  <c r="D5903" i="5"/>
  <c r="E5903" i="5" s="1"/>
  <c r="F5903" i="5"/>
  <c r="J5903" i="5" s="1"/>
  <c r="G5903" i="5"/>
  <c r="H5903" i="5"/>
  <c r="A5904" i="5"/>
  <c r="B5904" i="5"/>
  <c r="D5904" i="5"/>
  <c r="E5904" i="5" s="1"/>
  <c r="F5904" i="5"/>
  <c r="J5904" i="5" s="1"/>
  <c r="G5904" i="5"/>
  <c r="H5904" i="5"/>
  <c r="A5905" i="5"/>
  <c r="B5905" i="5"/>
  <c r="D5905" i="5"/>
  <c r="E5905" i="5" s="1"/>
  <c r="F5905" i="5"/>
  <c r="J5905" i="5" s="1"/>
  <c r="G5905" i="5"/>
  <c r="H5905" i="5"/>
  <c r="A5906" i="5"/>
  <c r="B5906" i="5"/>
  <c r="D5906" i="5"/>
  <c r="E5906" i="5" s="1"/>
  <c r="F5906" i="5"/>
  <c r="J5906" i="5" s="1"/>
  <c r="G5906" i="5"/>
  <c r="H5906" i="5"/>
  <c r="A5907" i="5"/>
  <c r="B5907" i="5"/>
  <c r="D5907" i="5"/>
  <c r="E5907" i="5" s="1"/>
  <c r="F5907" i="5"/>
  <c r="J5907" i="5" s="1"/>
  <c r="G5907" i="5"/>
  <c r="H5907" i="5"/>
  <c r="A5908" i="5"/>
  <c r="B5908" i="5"/>
  <c r="D5908" i="5"/>
  <c r="E5908" i="5" s="1"/>
  <c r="F5908" i="5"/>
  <c r="J5908" i="5" s="1"/>
  <c r="G5908" i="5"/>
  <c r="H5908" i="5"/>
  <c r="A5909" i="5"/>
  <c r="B5909" i="5"/>
  <c r="D5909" i="5"/>
  <c r="E5909" i="5" s="1"/>
  <c r="F5909" i="5"/>
  <c r="J5909" i="5" s="1"/>
  <c r="G5909" i="5"/>
  <c r="H5909" i="5"/>
  <c r="A5910" i="5"/>
  <c r="B5910" i="5"/>
  <c r="D5910" i="5"/>
  <c r="E5910" i="5" s="1"/>
  <c r="F5910" i="5"/>
  <c r="J5910" i="5" s="1"/>
  <c r="G5910" i="5"/>
  <c r="H5910" i="5"/>
  <c r="A5911" i="5"/>
  <c r="B5911" i="5"/>
  <c r="D5911" i="5"/>
  <c r="E5911" i="5" s="1"/>
  <c r="F5911" i="5"/>
  <c r="J5911" i="5" s="1"/>
  <c r="G5911" i="5"/>
  <c r="H5911" i="5"/>
  <c r="A5912" i="5"/>
  <c r="B5912" i="5"/>
  <c r="D5912" i="5"/>
  <c r="E5912" i="5" s="1"/>
  <c r="F5912" i="5"/>
  <c r="J5912" i="5" s="1"/>
  <c r="G5912" i="5"/>
  <c r="H5912" i="5"/>
  <c r="A5913" i="5"/>
  <c r="B5913" i="5"/>
  <c r="D5913" i="5"/>
  <c r="E5913" i="5" s="1"/>
  <c r="F5913" i="5"/>
  <c r="J5913" i="5" s="1"/>
  <c r="G5913" i="5"/>
  <c r="H5913" i="5"/>
  <c r="A5914" i="5"/>
  <c r="B5914" i="5"/>
  <c r="D5914" i="5"/>
  <c r="E5914" i="5" s="1"/>
  <c r="F5914" i="5"/>
  <c r="J5914" i="5" s="1"/>
  <c r="G5914" i="5"/>
  <c r="H5914" i="5"/>
  <c r="A5915" i="5"/>
  <c r="B5915" i="5"/>
  <c r="D5915" i="5"/>
  <c r="E5915" i="5" s="1"/>
  <c r="F5915" i="5"/>
  <c r="J5915" i="5" s="1"/>
  <c r="G5915" i="5"/>
  <c r="H5915" i="5"/>
  <c r="A5916" i="5"/>
  <c r="B5916" i="5"/>
  <c r="D5916" i="5"/>
  <c r="E5916" i="5" s="1"/>
  <c r="F5916" i="5"/>
  <c r="J5916" i="5" s="1"/>
  <c r="G5916" i="5"/>
  <c r="H5916" i="5"/>
  <c r="A5917" i="5"/>
  <c r="B5917" i="5"/>
  <c r="D5917" i="5"/>
  <c r="E5917" i="5" s="1"/>
  <c r="F5917" i="5"/>
  <c r="J5917" i="5" s="1"/>
  <c r="G5917" i="5"/>
  <c r="H5917" i="5"/>
  <c r="A5918" i="5"/>
  <c r="B5918" i="5"/>
  <c r="D5918" i="5"/>
  <c r="E5918" i="5" s="1"/>
  <c r="F5918" i="5"/>
  <c r="J5918" i="5" s="1"/>
  <c r="G5918" i="5"/>
  <c r="H5918" i="5"/>
  <c r="A5919" i="5"/>
  <c r="B5919" i="5"/>
  <c r="D5919" i="5"/>
  <c r="E5919" i="5" s="1"/>
  <c r="F5919" i="5"/>
  <c r="J5919" i="5" s="1"/>
  <c r="G5919" i="5"/>
  <c r="H5919" i="5"/>
  <c r="A5920" i="5"/>
  <c r="B5920" i="5"/>
  <c r="D5920" i="5"/>
  <c r="E5920" i="5" s="1"/>
  <c r="F5920" i="5"/>
  <c r="J5920" i="5" s="1"/>
  <c r="G5920" i="5"/>
  <c r="H5920" i="5"/>
  <c r="A5921" i="5"/>
  <c r="B5921" i="5"/>
  <c r="D5921" i="5"/>
  <c r="E5921" i="5" s="1"/>
  <c r="F5921" i="5"/>
  <c r="J5921" i="5" s="1"/>
  <c r="G5921" i="5"/>
  <c r="H5921" i="5"/>
  <c r="A5922" i="5"/>
  <c r="B5922" i="5"/>
  <c r="D5922" i="5"/>
  <c r="E5922" i="5" s="1"/>
  <c r="F5922" i="5"/>
  <c r="J5922" i="5" s="1"/>
  <c r="G5922" i="5"/>
  <c r="H5922" i="5"/>
  <c r="A5923" i="5"/>
  <c r="B5923" i="5"/>
  <c r="D5923" i="5"/>
  <c r="E5923" i="5" s="1"/>
  <c r="F5923" i="5"/>
  <c r="J5923" i="5" s="1"/>
  <c r="G5923" i="5"/>
  <c r="H5923" i="5"/>
  <c r="A5924" i="5"/>
  <c r="B5924" i="5"/>
  <c r="D5924" i="5"/>
  <c r="E5924" i="5" s="1"/>
  <c r="F5924" i="5"/>
  <c r="J5924" i="5" s="1"/>
  <c r="G5924" i="5"/>
  <c r="H5924" i="5"/>
  <c r="A5925" i="5"/>
  <c r="B5925" i="5"/>
  <c r="D5925" i="5"/>
  <c r="E5925" i="5" s="1"/>
  <c r="F5925" i="5"/>
  <c r="J5925" i="5" s="1"/>
  <c r="G5925" i="5"/>
  <c r="H5925" i="5"/>
  <c r="A5926" i="5"/>
  <c r="B5926" i="5"/>
  <c r="D5926" i="5"/>
  <c r="E5926" i="5" s="1"/>
  <c r="F5926" i="5"/>
  <c r="J5926" i="5" s="1"/>
  <c r="G5926" i="5"/>
  <c r="H5926" i="5"/>
  <c r="A5927" i="5"/>
  <c r="B5927" i="5"/>
  <c r="D5927" i="5"/>
  <c r="E5927" i="5" s="1"/>
  <c r="F5927" i="5"/>
  <c r="J5927" i="5" s="1"/>
  <c r="G5927" i="5"/>
  <c r="H5927" i="5"/>
  <c r="A5928" i="5"/>
  <c r="B5928" i="5"/>
  <c r="D5928" i="5"/>
  <c r="E5928" i="5" s="1"/>
  <c r="F5928" i="5"/>
  <c r="J5928" i="5" s="1"/>
  <c r="G5928" i="5"/>
  <c r="H5928" i="5"/>
  <c r="A5929" i="5"/>
  <c r="B5929" i="5"/>
  <c r="D5929" i="5"/>
  <c r="E5929" i="5" s="1"/>
  <c r="F5929" i="5"/>
  <c r="J5929" i="5" s="1"/>
  <c r="G5929" i="5"/>
  <c r="H5929" i="5"/>
  <c r="A5930" i="5"/>
  <c r="B5930" i="5"/>
  <c r="D5930" i="5"/>
  <c r="E5930" i="5" s="1"/>
  <c r="F5930" i="5"/>
  <c r="J5930" i="5" s="1"/>
  <c r="G5930" i="5"/>
  <c r="H5930" i="5"/>
  <c r="A5931" i="5"/>
  <c r="B5931" i="5"/>
  <c r="D5931" i="5"/>
  <c r="E5931" i="5" s="1"/>
  <c r="F5931" i="5"/>
  <c r="J5931" i="5" s="1"/>
  <c r="G5931" i="5"/>
  <c r="H5931" i="5"/>
  <c r="A5932" i="5"/>
  <c r="B5932" i="5"/>
  <c r="D5932" i="5"/>
  <c r="E5932" i="5" s="1"/>
  <c r="F5932" i="5"/>
  <c r="J5932" i="5" s="1"/>
  <c r="G5932" i="5"/>
  <c r="H5932" i="5"/>
  <c r="A5933" i="5"/>
  <c r="B5933" i="5"/>
  <c r="D5933" i="5"/>
  <c r="E5933" i="5" s="1"/>
  <c r="F5933" i="5"/>
  <c r="J5933" i="5" s="1"/>
  <c r="G5933" i="5"/>
  <c r="H5933" i="5"/>
  <c r="A5934" i="5"/>
  <c r="B5934" i="5"/>
  <c r="D5934" i="5"/>
  <c r="E5934" i="5" s="1"/>
  <c r="F5934" i="5"/>
  <c r="J5934" i="5" s="1"/>
  <c r="G5934" i="5"/>
  <c r="H5934" i="5"/>
  <c r="A5935" i="5"/>
  <c r="B5935" i="5"/>
  <c r="D5935" i="5"/>
  <c r="E5935" i="5" s="1"/>
  <c r="F5935" i="5"/>
  <c r="J5935" i="5" s="1"/>
  <c r="G5935" i="5"/>
  <c r="H5935" i="5"/>
  <c r="A5936" i="5"/>
  <c r="B5936" i="5"/>
  <c r="D5936" i="5"/>
  <c r="E5936" i="5" s="1"/>
  <c r="F5936" i="5"/>
  <c r="J5936" i="5" s="1"/>
  <c r="G5936" i="5"/>
  <c r="H5936" i="5"/>
  <c r="A5937" i="5"/>
  <c r="B5937" i="5"/>
  <c r="D5937" i="5"/>
  <c r="E5937" i="5" s="1"/>
  <c r="F5937" i="5"/>
  <c r="J5937" i="5" s="1"/>
  <c r="G5937" i="5"/>
  <c r="H5937" i="5"/>
  <c r="A5938" i="5"/>
  <c r="B5938" i="5"/>
  <c r="D5938" i="5"/>
  <c r="E5938" i="5" s="1"/>
  <c r="F5938" i="5"/>
  <c r="J5938" i="5" s="1"/>
  <c r="G5938" i="5"/>
  <c r="H5938" i="5"/>
  <c r="A5939" i="5"/>
  <c r="B5939" i="5"/>
  <c r="D5939" i="5"/>
  <c r="E5939" i="5" s="1"/>
  <c r="F5939" i="5"/>
  <c r="J5939" i="5" s="1"/>
  <c r="G5939" i="5"/>
  <c r="H5939" i="5"/>
  <c r="A5940" i="5"/>
  <c r="B5940" i="5"/>
  <c r="D5940" i="5"/>
  <c r="E5940" i="5" s="1"/>
  <c r="F5940" i="5"/>
  <c r="J5940" i="5" s="1"/>
  <c r="G5940" i="5"/>
  <c r="H5940" i="5"/>
  <c r="A5941" i="5"/>
  <c r="B5941" i="5"/>
  <c r="D5941" i="5"/>
  <c r="E5941" i="5" s="1"/>
  <c r="F5941" i="5"/>
  <c r="J5941" i="5" s="1"/>
  <c r="G5941" i="5"/>
  <c r="H5941" i="5"/>
  <c r="A5942" i="5"/>
  <c r="B5942" i="5"/>
  <c r="D5942" i="5"/>
  <c r="E5942" i="5" s="1"/>
  <c r="F5942" i="5"/>
  <c r="J5942" i="5" s="1"/>
  <c r="G5942" i="5"/>
  <c r="H5942" i="5"/>
  <c r="A5943" i="5"/>
  <c r="B5943" i="5"/>
  <c r="D5943" i="5"/>
  <c r="E5943" i="5" s="1"/>
  <c r="F5943" i="5"/>
  <c r="J5943" i="5" s="1"/>
  <c r="G5943" i="5"/>
  <c r="H5943" i="5"/>
  <c r="A5944" i="5"/>
  <c r="B5944" i="5"/>
  <c r="D5944" i="5"/>
  <c r="E5944" i="5" s="1"/>
  <c r="F5944" i="5"/>
  <c r="J5944" i="5" s="1"/>
  <c r="G5944" i="5"/>
  <c r="H5944" i="5"/>
  <c r="A5945" i="5"/>
  <c r="B5945" i="5"/>
  <c r="D5945" i="5"/>
  <c r="E5945" i="5" s="1"/>
  <c r="F5945" i="5"/>
  <c r="J5945" i="5" s="1"/>
  <c r="G5945" i="5"/>
  <c r="H5945" i="5"/>
  <c r="A5946" i="5"/>
  <c r="B5946" i="5"/>
  <c r="D5946" i="5"/>
  <c r="E5946" i="5" s="1"/>
  <c r="F5946" i="5"/>
  <c r="J5946" i="5" s="1"/>
  <c r="G5946" i="5"/>
  <c r="H5946" i="5"/>
  <c r="A5947" i="5"/>
  <c r="B5947" i="5"/>
  <c r="D5947" i="5"/>
  <c r="E5947" i="5" s="1"/>
  <c r="F5947" i="5"/>
  <c r="J5947" i="5" s="1"/>
  <c r="G5947" i="5"/>
  <c r="H5947" i="5"/>
  <c r="A5948" i="5"/>
  <c r="B5948" i="5"/>
  <c r="D5948" i="5"/>
  <c r="E5948" i="5" s="1"/>
  <c r="F5948" i="5"/>
  <c r="J5948" i="5" s="1"/>
  <c r="G5948" i="5"/>
  <c r="H5948" i="5"/>
  <c r="A5949" i="5"/>
  <c r="B5949" i="5"/>
  <c r="D5949" i="5"/>
  <c r="E5949" i="5" s="1"/>
  <c r="F5949" i="5"/>
  <c r="J5949" i="5" s="1"/>
  <c r="G5949" i="5"/>
  <c r="H5949" i="5"/>
  <c r="A5950" i="5"/>
  <c r="B5950" i="5"/>
  <c r="D5950" i="5"/>
  <c r="E5950" i="5" s="1"/>
  <c r="F5950" i="5"/>
  <c r="J5950" i="5" s="1"/>
  <c r="G5950" i="5"/>
  <c r="H5950" i="5"/>
  <c r="A5951" i="5"/>
  <c r="B5951" i="5"/>
  <c r="D5951" i="5"/>
  <c r="E5951" i="5" s="1"/>
  <c r="F5951" i="5"/>
  <c r="J5951" i="5" s="1"/>
  <c r="G5951" i="5"/>
  <c r="H5951" i="5"/>
  <c r="A5952" i="5"/>
  <c r="B5952" i="5"/>
  <c r="D5952" i="5"/>
  <c r="E5952" i="5" s="1"/>
  <c r="F5952" i="5"/>
  <c r="J5952" i="5" s="1"/>
  <c r="G5952" i="5"/>
  <c r="H5952" i="5"/>
  <c r="A5953" i="5"/>
  <c r="B5953" i="5"/>
  <c r="D5953" i="5"/>
  <c r="E5953" i="5" s="1"/>
  <c r="F5953" i="5"/>
  <c r="J5953" i="5" s="1"/>
  <c r="G5953" i="5"/>
  <c r="H5953" i="5"/>
  <c r="A5954" i="5"/>
  <c r="B5954" i="5"/>
  <c r="D5954" i="5"/>
  <c r="E5954" i="5" s="1"/>
  <c r="F5954" i="5"/>
  <c r="J5954" i="5" s="1"/>
  <c r="G5954" i="5"/>
  <c r="H5954" i="5"/>
  <c r="A5955" i="5"/>
  <c r="B5955" i="5"/>
  <c r="D5955" i="5"/>
  <c r="E5955" i="5" s="1"/>
  <c r="F5955" i="5"/>
  <c r="J5955" i="5" s="1"/>
  <c r="G5955" i="5"/>
  <c r="H5955" i="5"/>
  <c r="A5956" i="5"/>
  <c r="B5956" i="5"/>
  <c r="D5956" i="5"/>
  <c r="E5956" i="5" s="1"/>
  <c r="F5956" i="5"/>
  <c r="J5956" i="5" s="1"/>
  <c r="G5956" i="5"/>
  <c r="H5956" i="5"/>
  <c r="A5957" i="5"/>
  <c r="B5957" i="5"/>
  <c r="D5957" i="5"/>
  <c r="E5957" i="5" s="1"/>
  <c r="F5957" i="5"/>
  <c r="J5957" i="5" s="1"/>
  <c r="G5957" i="5"/>
  <c r="H5957" i="5"/>
  <c r="A5958" i="5"/>
  <c r="B5958" i="5"/>
  <c r="D5958" i="5"/>
  <c r="E5958" i="5" s="1"/>
  <c r="F5958" i="5"/>
  <c r="J5958" i="5" s="1"/>
  <c r="G5958" i="5"/>
  <c r="H5958" i="5"/>
  <c r="A5959" i="5"/>
  <c r="B5959" i="5"/>
  <c r="D5959" i="5"/>
  <c r="E5959" i="5" s="1"/>
  <c r="F5959" i="5"/>
  <c r="J5959" i="5" s="1"/>
  <c r="G5959" i="5"/>
  <c r="H5959" i="5"/>
  <c r="A5960" i="5"/>
  <c r="B5960" i="5"/>
  <c r="D5960" i="5"/>
  <c r="E5960" i="5" s="1"/>
  <c r="F5960" i="5"/>
  <c r="J5960" i="5" s="1"/>
  <c r="G5960" i="5"/>
  <c r="H5960" i="5"/>
  <c r="A5961" i="5"/>
  <c r="B5961" i="5"/>
  <c r="D5961" i="5"/>
  <c r="E5961" i="5" s="1"/>
  <c r="F5961" i="5"/>
  <c r="J5961" i="5" s="1"/>
  <c r="G5961" i="5"/>
  <c r="H5961" i="5"/>
  <c r="A5962" i="5"/>
  <c r="B5962" i="5"/>
  <c r="D5962" i="5"/>
  <c r="E5962" i="5" s="1"/>
  <c r="F5962" i="5"/>
  <c r="J5962" i="5" s="1"/>
  <c r="G5962" i="5"/>
  <c r="H5962" i="5"/>
  <c r="A5963" i="5"/>
  <c r="B5963" i="5"/>
  <c r="D5963" i="5"/>
  <c r="E5963" i="5" s="1"/>
  <c r="F5963" i="5"/>
  <c r="J5963" i="5" s="1"/>
  <c r="G5963" i="5"/>
  <c r="H5963" i="5"/>
  <c r="A5964" i="5"/>
  <c r="B5964" i="5"/>
  <c r="D5964" i="5"/>
  <c r="E5964" i="5" s="1"/>
  <c r="F5964" i="5"/>
  <c r="J5964" i="5" s="1"/>
  <c r="G5964" i="5"/>
  <c r="H5964" i="5"/>
  <c r="A5965" i="5"/>
  <c r="B5965" i="5"/>
  <c r="D5965" i="5"/>
  <c r="E5965" i="5" s="1"/>
  <c r="F5965" i="5"/>
  <c r="J5965" i="5" s="1"/>
  <c r="G5965" i="5"/>
  <c r="H5965" i="5"/>
  <c r="A5966" i="5"/>
  <c r="B5966" i="5"/>
  <c r="D5966" i="5"/>
  <c r="E5966" i="5" s="1"/>
  <c r="F5966" i="5"/>
  <c r="J5966" i="5" s="1"/>
  <c r="G5966" i="5"/>
  <c r="H5966" i="5"/>
  <c r="A5967" i="5"/>
  <c r="B5967" i="5"/>
  <c r="D5967" i="5"/>
  <c r="E5967" i="5" s="1"/>
  <c r="F5967" i="5"/>
  <c r="J5967" i="5" s="1"/>
  <c r="G5967" i="5"/>
  <c r="H5967" i="5"/>
  <c r="A5968" i="5"/>
  <c r="B5968" i="5"/>
  <c r="D5968" i="5"/>
  <c r="E5968" i="5" s="1"/>
  <c r="F5968" i="5"/>
  <c r="J5968" i="5" s="1"/>
  <c r="G5968" i="5"/>
  <c r="H5968" i="5"/>
  <c r="A5969" i="5"/>
  <c r="B5969" i="5"/>
  <c r="D5969" i="5"/>
  <c r="E5969" i="5" s="1"/>
  <c r="F5969" i="5"/>
  <c r="J5969" i="5" s="1"/>
  <c r="G5969" i="5"/>
  <c r="H5969" i="5"/>
  <c r="A5970" i="5"/>
  <c r="B5970" i="5"/>
  <c r="D5970" i="5"/>
  <c r="E5970" i="5" s="1"/>
  <c r="F5970" i="5"/>
  <c r="J5970" i="5" s="1"/>
  <c r="G5970" i="5"/>
  <c r="H5970" i="5"/>
  <c r="A5971" i="5"/>
  <c r="B5971" i="5"/>
  <c r="D5971" i="5"/>
  <c r="E5971" i="5" s="1"/>
  <c r="F5971" i="5"/>
  <c r="J5971" i="5" s="1"/>
  <c r="G5971" i="5"/>
  <c r="H5971" i="5"/>
  <c r="A5972" i="5"/>
  <c r="B5972" i="5"/>
  <c r="D5972" i="5"/>
  <c r="E5972" i="5" s="1"/>
  <c r="F5972" i="5"/>
  <c r="J5972" i="5" s="1"/>
  <c r="G5972" i="5"/>
  <c r="H5972" i="5"/>
  <c r="A5973" i="5"/>
  <c r="B5973" i="5"/>
  <c r="D5973" i="5"/>
  <c r="E5973" i="5" s="1"/>
  <c r="F5973" i="5"/>
  <c r="J5973" i="5" s="1"/>
  <c r="G5973" i="5"/>
  <c r="H5973" i="5"/>
  <c r="A5974" i="5"/>
  <c r="B5974" i="5"/>
  <c r="D5974" i="5"/>
  <c r="E5974" i="5" s="1"/>
  <c r="F5974" i="5"/>
  <c r="J5974" i="5" s="1"/>
  <c r="G5974" i="5"/>
  <c r="H5974" i="5"/>
  <c r="A5975" i="5"/>
  <c r="B5975" i="5"/>
  <c r="D5975" i="5"/>
  <c r="E5975" i="5" s="1"/>
  <c r="F5975" i="5"/>
  <c r="J5975" i="5" s="1"/>
  <c r="G5975" i="5"/>
  <c r="H5975" i="5"/>
  <c r="A5976" i="5"/>
  <c r="B5976" i="5"/>
  <c r="D5976" i="5"/>
  <c r="E5976" i="5" s="1"/>
  <c r="F5976" i="5"/>
  <c r="J5976" i="5" s="1"/>
  <c r="G5976" i="5"/>
  <c r="H5976" i="5"/>
  <c r="A5977" i="5"/>
  <c r="B5977" i="5"/>
  <c r="D5977" i="5"/>
  <c r="E5977" i="5" s="1"/>
  <c r="F5977" i="5"/>
  <c r="J5977" i="5" s="1"/>
  <c r="G5977" i="5"/>
  <c r="H5977" i="5"/>
  <c r="A5978" i="5"/>
  <c r="B5978" i="5"/>
  <c r="D5978" i="5"/>
  <c r="E5978" i="5" s="1"/>
  <c r="F5978" i="5"/>
  <c r="J5978" i="5" s="1"/>
  <c r="G5978" i="5"/>
  <c r="H5978" i="5"/>
  <c r="A5979" i="5"/>
  <c r="B5979" i="5"/>
  <c r="D5979" i="5"/>
  <c r="E5979" i="5" s="1"/>
  <c r="F5979" i="5"/>
  <c r="J5979" i="5" s="1"/>
  <c r="G5979" i="5"/>
  <c r="H5979" i="5"/>
  <c r="A5980" i="5"/>
  <c r="B5980" i="5"/>
  <c r="D5980" i="5"/>
  <c r="E5980" i="5" s="1"/>
  <c r="F5980" i="5"/>
  <c r="J5980" i="5" s="1"/>
  <c r="G5980" i="5"/>
  <c r="H5980" i="5"/>
  <c r="A5981" i="5"/>
  <c r="B5981" i="5"/>
  <c r="D5981" i="5"/>
  <c r="E5981" i="5" s="1"/>
  <c r="F5981" i="5"/>
  <c r="J5981" i="5" s="1"/>
  <c r="G5981" i="5"/>
  <c r="H5981" i="5"/>
  <c r="A5982" i="5"/>
  <c r="B5982" i="5"/>
  <c r="D5982" i="5"/>
  <c r="E5982" i="5" s="1"/>
  <c r="F5982" i="5"/>
  <c r="J5982" i="5" s="1"/>
  <c r="G5982" i="5"/>
  <c r="H5982" i="5"/>
  <c r="A5983" i="5"/>
  <c r="B5983" i="5"/>
  <c r="D5983" i="5"/>
  <c r="E5983" i="5" s="1"/>
  <c r="F5983" i="5"/>
  <c r="J5983" i="5" s="1"/>
  <c r="G5983" i="5"/>
  <c r="H5983" i="5"/>
  <c r="A5984" i="5"/>
  <c r="B5984" i="5"/>
  <c r="D5984" i="5"/>
  <c r="E5984" i="5" s="1"/>
  <c r="F5984" i="5"/>
  <c r="J5984" i="5" s="1"/>
  <c r="G5984" i="5"/>
  <c r="H5984" i="5"/>
  <c r="A5985" i="5"/>
  <c r="B5985" i="5"/>
  <c r="D5985" i="5"/>
  <c r="E5985" i="5" s="1"/>
  <c r="F5985" i="5"/>
  <c r="J5985" i="5" s="1"/>
  <c r="G5985" i="5"/>
  <c r="H5985" i="5"/>
  <c r="A5986" i="5"/>
  <c r="B5986" i="5"/>
  <c r="D5986" i="5"/>
  <c r="E5986" i="5" s="1"/>
  <c r="F5986" i="5"/>
  <c r="J5986" i="5" s="1"/>
  <c r="G5986" i="5"/>
  <c r="H5986" i="5"/>
  <c r="A5987" i="5"/>
  <c r="B5987" i="5"/>
  <c r="D5987" i="5"/>
  <c r="E5987" i="5" s="1"/>
  <c r="F5987" i="5"/>
  <c r="J5987" i="5" s="1"/>
  <c r="G5987" i="5"/>
  <c r="H5987" i="5"/>
  <c r="A5988" i="5"/>
  <c r="B5988" i="5"/>
  <c r="D5988" i="5"/>
  <c r="E5988" i="5" s="1"/>
  <c r="F5988" i="5"/>
  <c r="J5988" i="5" s="1"/>
  <c r="G5988" i="5"/>
  <c r="H5988" i="5"/>
  <c r="A5989" i="5"/>
  <c r="B5989" i="5"/>
  <c r="D5989" i="5"/>
  <c r="E5989" i="5" s="1"/>
  <c r="F5989" i="5"/>
  <c r="J5989" i="5" s="1"/>
  <c r="G5989" i="5"/>
  <c r="H5989" i="5"/>
  <c r="A5990" i="5"/>
  <c r="B5990" i="5"/>
  <c r="D5990" i="5"/>
  <c r="E5990" i="5" s="1"/>
  <c r="F5990" i="5"/>
  <c r="J5990" i="5" s="1"/>
  <c r="G5990" i="5"/>
  <c r="H5990" i="5"/>
  <c r="A5991" i="5"/>
  <c r="B5991" i="5"/>
  <c r="D5991" i="5"/>
  <c r="E5991" i="5" s="1"/>
  <c r="F5991" i="5"/>
  <c r="J5991" i="5" s="1"/>
  <c r="G5991" i="5"/>
  <c r="H5991" i="5"/>
  <c r="A5992" i="5"/>
  <c r="B5992" i="5"/>
  <c r="D5992" i="5"/>
  <c r="E5992" i="5" s="1"/>
  <c r="F5992" i="5"/>
  <c r="J5992" i="5" s="1"/>
  <c r="G5992" i="5"/>
  <c r="H5992" i="5"/>
  <c r="A5993" i="5"/>
  <c r="B5993" i="5"/>
  <c r="D5993" i="5"/>
  <c r="E5993" i="5" s="1"/>
  <c r="F5993" i="5"/>
  <c r="J5993" i="5" s="1"/>
  <c r="G5993" i="5"/>
  <c r="H5993" i="5"/>
  <c r="A5994" i="5"/>
  <c r="B5994" i="5"/>
  <c r="D5994" i="5"/>
  <c r="E5994" i="5" s="1"/>
  <c r="F5994" i="5"/>
  <c r="J5994" i="5" s="1"/>
  <c r="G5994" i="5"/>
  <c r="H5994" i="5"/>
  <c r="A5995" i="5"/>
  <c r="B5995" i="5"/>
  <c r="D5995" i="5"/>
  <c r="E5995" i="5" s="1"/>
  <c r="F5995" i="5"/>
  <c r="J5995" i="5" s="1"/>
  <c r="G5995" i="5"/>
  <c r="H5995" i="5"/>
  <c r="A5996" i="5"/>
  <c r="B5996" i="5"/>
  <c r="D5996" i="5"/>
  <c r="E5996" i="5" s="1"/>
  <c r="F5996" i="5"/>
  <c r="J5996" i="5" s="1"/>
  <c r="G5996" i="5"/>
  <c r="H5996" i="5"/>
  <c r="A5997" i="5"/>
  <c r="B5997" i="5"/>
  <c r="D5997" i="5"/>
  <c r="E5997" i="5" s="1"/>
  <c r="F5997" i="5"/>
  <c r="J5997" i="5" s="1"/>
  <c r="G5997" i="5"/>
  <c r="H5997" i="5"/>
  <c r="A5998" i="5"/>
  <c r="B5998" i="5"/>
  <c r="D5998" i="5"/>
  <c r="E5998" i="5" s="1"/>
  <c r="F5998" i="5"/>
  <c r="J5998" i="5" s="1"/>
  <c r="G5998" i="5"/>
  <c r="H5998" i="5"/>
  <c r="A5999" i="5"/>
  <c r="B5999" i="5"/>
  <c r="D5999" i="5"/>
  <c r="E5999" i="5" s="1"/>
  <c r="F5999" i="5"/>
  <c r="J5999" i="5" s="1"/>
  <c r="G5999" i="5"/>
  <c r="H5999" i="5"/>
  <c r="A6000" i="5"/>
  <c r="B6000" i="5"/>
  <c r="D6000" i="5"/>
  <c r="E6000" i="5" s="1"/>
  <c r="F6000" i="5"/>
  <c r="J6000" i="5" s="1"/>
  <c r="G6000" i="5"/>
  <c r="H6000" i="5"/>
  <c r="A6001" i="5"/>
  <c r="B6001" i="5"/>
  <c r="D6001" i="5"/>
  <c r="E6001" i="5" s="1"/>
  <c r="F6001" i="5"/>
  <c r="J6001" i="5" s="1"/>
  <c r="G6001" i="5"/>
  <c r="H6001" i="5"/>
  <c r="A6002" i="5"/>
  <c r="B6002" i="5"/>
  <c r="D6002" i="5"/>
  <c r="E6002" i="5" s="1"/>
  <c r="F6002" i="5"/>
  <c r="J6002" i="5" s="1"/>
  <c r="G6002" i="5"/>
  <c r="H6002" i="5"/>
  <c r="A6003" i="5"/>
  <c r="B6003" i="5"/>
  <c r="D6003" i="5"/>
  <c r="E6003" i="5" s="1"/>
  <c r="F6003" i="5"/>
  <c r="J6003" i="5" s="1"/>
  <c r="G6003" i="5"/>
  <c r="H6003" i="5"/>
  <c r="A6004" i="5"/>
  <c r="B6004" i="5"/>
  <c r="D6004" i="5"/>
  <c r="E6004" i="5" s="1"/>
  <c r="F6004" i="5"/>
  <c r="J6004" i="5" s="1"/>
  <c r="G6004" i="5"/>
  <c r="H6004" i="5"/>
  <c r="A6005" i="5"/>
  <c r="B6005" i="5"/>
  <c r="D6005" i="5"/>
  <c r="E6005" i="5" s="1"/>
  <c r="F6005" i="5"/>
  <c r="J6005" i="5" s="1"/>
  <c r="G6005" i="5"/>
  <c r="H6005" i="5"/>
  <c r="A6006" i="5"/>
  <c r="B6006" i="5"/>
  <c r="D6006" i="5"/>
  <c r="E6006" i="5" s="1"/>
  <c r="F6006" i="5"/>
  <c r="J6006" i="5" s="1"/>
  <c r="G6006" i="5"/>
  <c r="H6006" i="5"/>
  <c r="A6007" i="5"/>
  <c r="B6007" i="5"/>
  <c r="D6007" i="5"/>
  <c r="E6007" i="5" s="1"/>
  <c r="F6007" i="5"/>
  <c r="J6007" i="5" s="1"/>
  <c r="G6007" i="5"/>
  <c r="H6007" i="5"/>
  <c r="A6008" i="5"/>
  <c r="B6008" i="5"/>
  <c r="D6008" i="5"/>
  <c r="E6008" i="5" s="1"/>
  <c r="F6008" i="5"/>
  <c r="J6008" i="5" s="1"/>
  <c r="G6008" i="5"/>
  <c r="H6008" i="5"/>
  <c r="A6009" i="5"/>
  <c r="B6009" i="5"/>
  <c r="D6009" i="5"/>
  <c r="E6009" i="5" s="1"/>
  <c r="F6009" i="5"/>
  <c r="J6009" i="5" s="1"/>
  <c r="G6009" i="5"/>
  <c r="H6009" i="5"/>
  <c r="A6010" i="5"/>
  <c r="B6010" i="5"/>
  <c r="D6010" i="5"/>
  <c r="E6010" i="5" s="1"/>
  <c r="F6010" i="5"/>
  <c r="J6010" i="5" s="1"/>
  <c r="G6010" i="5"/>
  <c r="H6010" i="5"/>
  <c r="A6011" i="5"/>
  <c r="B6011" i="5"/>
  <c r="D6011" i="5"/>
  <c r="E6011" i="5" s="1"/>
  <c r="F6011" i="5"/>
  <c r="J6011" i="5" s="1"/>
  <c r="G6011" i="5"/>
  <c r="H6011" i="5"/>
  <c r="A6012" i="5"/>
  <c r="B6012" i="5"/>
  <c r="D6012" i="5"/>
  <c r="E6012" i="5" s="1"/>
  <c r="F6012" i="5"/>
  <c r="J6012" i="5" s="1"/>
  <c r="G6012" i="5"/>
  <c r="H6012" i="5"/>
  <c r="A6013" i="5"/>
  <c r="B6013" i="5"/>
  <c r="D6013" i="5"/>
  <c r="E6013" i="5" s="1"/>
  <c r="F6013" i="5"/>
  <c r="J6013" i="5" s="1"/>
  <c r="G6013" i="5"/>
  <c r="H6013" i="5"/>
  <c r="A6014" i="5"/>
  <c r="B6014" i="5"/>
  <c r="D6014" i="5"/>
  <c r="E6014" i="5" s="1"/>
  <c r="F6014" i="5"/>
  <c r="J6014" i="5" s="1"/>
  <c r="G6014" i="5"/>
  <c r="H6014" i="5"/>
  <c r="A6015" i="5"/>
  <c r="B6015" i="5"/>
  <c r="D6015" i="5"/>
  <c r="E6015" i="5" s="1"/>
  <c r="F6015" i="5"/>
  <c r="J6015" i="5" s="1"/>
  <c r="G6015" i="5"/>
  <c r="H6015" i="5"/>
  <c r="A6016" i="5"/>
  <c r="B6016" i="5"/>
  <c r="D6016" i="5"/>
  <c r="E6016" i="5" s="1"/>
  <c r="F6016" i="5"/>
  <c r="J6016" i="5" s="1"/>
  <c r="G6016" i="5"/>
  <c r="H6016" i="5"/>
  <c r="A6017" i="5"/>
  <c r="B6017" i="5"/>
  <c r="D6017" i="5"/>
  <c r="E6017" i="5" s="1"/>
  <c r="F6017" i="5"/>
  <c r="J6017" i="5" s="1"/>
  <c r="G6017" i="5"/>
  <c r="H6017" i="5"/>
  <c r="A6018" i="5"/>
  <c r="B6018" i="5"/>
  <c r="D6018" i="5"/>
  <c r="E6018" i="5" s="1"/>
  <c r="F6018" i="5"/>
  <c r="J6018" i="5" s="1"/>
  <c r="G6018" i="5"/>
  <c r="H6018" i="5"/>
  <c r="A6019" i="5"/>
  <c r="B6019" i="5"/>
  <c r="D6019" i="5"/>
  <c r="E6019" i="5" s="1"/>
  <c r="F6019" i="5"/>
  <c r="J6019" i="5" s="1"/>
  <c r="G6019" i="5"/>
  <c r="H6019" i="5"/>
  <c r="A6020" i="5"/>
  <c r="B6020" i="5"/>
  <c r="D6020" i="5"/>
  <c r="E6020" i="5" s="1"/>
  <c r="F6020" i="5"/>
  <c r="J6020" i="5" s="1"/>
  <c r="G6020" i="5"/>
  <c r="H6020" i="5"/>
  <c r="A6021" i="5"/>
  <c r="B6021" i="5"/>
  <c r="D6021" i="5"/>
  <c r="E6021" i="5" s="1"/>
  <c r="F6021" i="5"/>
  <c r="J6021" i="5" s="1"/>
  <c r="G6021" i="5"/>
  <c r="H6021" i="5"/>
  <c r="A6022" i="5"/>
  <c r="B6022" i="5"/>
  <c r="D6022" i="5"/>
  <c r="E6022" i="5" s="1"/>
  <c r="F6022" i="5"/>
  <c r="J6022" i="5" s="1"/>
  <c r="G6022" i="5"/>
  <c r="H6022" i="5"/>
  <c r="A6023" i="5"/>
  <c r="B6023" i="5"/>
  <c r="D6023" i="5"/>
  <c r="E6023" i="5" s="1"/>
  <c r="F6023" i="5"/>
  <c r="J6023" i="5" s="1"/>
  <c r="G6023" i="5"/>
  <c r="H6023" i="5"/>
  <c r="A6024" i="5"/>
  <c r="B6024" i="5"/>
  <c r="D6024" i="5"/>
  <c r="E6024" i="5" s="1"/>
  <c r="F6024" i="5"/>
  <c r="J6024" i="5" s="1"/>
  <c r="G6024" i="5"/>
  <c r="H6024" i="5"/>
  <c r="A6025" i="5"/>
  <c r="B6025" i="5"/>
  <c r="D6025" i="5"/>
  <c r="E6025" i="5" s="1"/>
  <c r="F6025" i="5"/>
  <c r="J6025" i="5" s="1"/>
  <c r="G6025" i="5"/>
  <c r="H6025" i="5"/>
  <c r="A6026" i="5"/>
  <c r="B6026" i="5"/>
  <c r="D6026" i="5"/>
  <c r="E6026" i="5" s="1"/>
  <c r="F6026" i="5"/>
  <c r="J6026" i="5" s="1"/>
  <c r="G6026" i="5"/>
  <c r="H6026" i="5"/>
  <c r="A6027" i="5"/>
  <c r="B6027" i="5"/>
  <c r="D6027" i="5"/>
  <c r="E6027" i="5" s="1"/>
  <c r="F6027" i="5"/>
  <c r="J6027" i="5" s="1"/>
  <c r="G6027" i="5"/>
  <c r="H6027" i="5"/>
  <c r="A6028" i="5"/>
  <c r="B6028" i="5"/>
  <c r="D6028" i="5"/>
  <c r="E6028" i="5" s="1"/>
  <c r="F6028" i="5"/>
  <c r="J6028" i="5" s="1"/>
  <c r="G6028" i="5"/>
  <c r="H6028" i="5"/>
  <c r="A6029" i="5"/>
  <c r="B6029" i="5"/>
  <c r="D6029" i="5"/>
  <c r="E6029" i="5" s="1"/>
  <c r="F6029" i="5"/>
  <c r="J6029" i="5" s="1"/>
  <c r="G6029" i="5"/>
  <c r="H6029" i="5"/>
  <c r="A6030" i="5"/>
  <c r="B6030" i="5"/>
  <c r="D6030" i="5"/>
  <c r="E6030" i="5" s="1"/>
  <c r="F6030" i="5"/>
  <c r="J6030" i="5" s="1"/>
  <c r="G6030" i="5"/>
  <c r="H6030" i="5"/>
  <c r="A6031" i="5"/>
  <c r="B6031" i="5"/>
  <c r="D6031" i="5"/>
  <c r="E6031" i="5" s="1"/>
  <c r="F6031" i="5"/>
  <c r="J6031" i="5" s="1"/>
  <c r="G6031" i="5"/>
  <c r="H6031" i="5"/>
  <c r="A6032" i="5"/>
  <c r="B6032" i="5"/>
  <c r="D6032" i="5"/>
  <c r="E6032" i="5" s="1"/>
  <c r="F6032" i="5"/>
  <c r="J6032" i="5" s="1"/>
  <c r="G6032" i="5"/>
  <c r="H6032" i="5"/>
  <c r="A6033" i="5"/>
  <c r="B6033" i="5"/>
  <c r="D6033" i="5"/>
  <c r="E6033" i="5" s="1"/>
  <c r="F6033" i="5"/>
  <c r="J6033" i="5" s="1"/>
  <c r="G6033" i="5"/>
  <c r="H6033" i="5"/>
  <c r="A6034" i="5"/>
  <c r="B6034" i="5"/>
  <c r="D6034" i="5"/>
  <c r="E6034" i="5" s="1"/>
  <c r="F6034" i="5"/>
  <c r="J6034" i="5" s="1"/>
  <c r="G6034" i="5"/>
  <c r="H6034" i="5"/>
  <c r="A6035" i="5"/>
  <c r="B6035" i="5"/>
  <c r="D6035" i="5"/>
  <c r="E6035" i="5" s="1"/>
  <c r="F6035" i="5"/>
  <c r="J6035" i="5" s="1"/>
  <c r="G6035" i="5"/>
  <c r="H6035" i="5"/>
  <c r="A6036" i="5"/>
  <c r="B6036" i="5"/>
  <c r="D6036" i="5"/>
  <c r="E6036" i="5" s="1"/>
  <c r="F6036" i="5"/>
  <c r="J6036" i="5" s="1"/>
  <c r="G6036" i="5"/>
  <c r="H6036" i="5"/>
  <c r="A6037" i="5"/>
  <c r="B6037" i="5"/>
  <c r="D6037" i="5"/>
  <c r="E6037" i="5" s="1"/>
  <c r="F6037" i="5"/>
  <c r="J6037" i="5" s="1"/>
  <c r="G6037" i="5"/>
  <c r="H6037" i="5"/>
  <c r="A6038" i="5"/>
  <c r="B6038" i="5"/>
  <c r="D6038" i="5"/>
  <c r="E6038" i="5" s="1"/>
  <c r="F6038" i="5"/>
  <c r="J6038" i="5" s="1"/>
  <c r="G6038" i="5"/>
  <c r="H6038" i="5"/>
  <c r="A6039" i="5"/>
  <c r="B6039" i="5"/>
  <c r="D6039" i="5"/>
  <c r="E6039" i="5" s="1"/>
  <c r="F6039" i="5"/>
  <c r="J6039" i="5" s="1"/>
  <c r="G6039" i="5"/>
  <c r="H6039" i="5"/>
  <c r="A6040" i="5"/>
  <c r="B6040" i="5"/>
  <c r="D6040" i="5"/>
  <c r="E6040" i="5" s="1"/>
  <c r="F6040" i="5"/>
  <c r="J6040" i="5" s="1"/>
  <c r="G6040" i="5"/>
  <c r="H6040" i="5"/>
  <c r="A6041" i="5"/>
  <c r="B6041" i="5"/>
  <c r="D6041" i="5"/>
  <c r="E6041" i="5" s="1"/>
  <c r="F6041" i="5"/>
  <c r="J6041" i="5" s="1"/>
  <c r="G6041" i="5"/>
  <c r="H6041" i="5"/>
  <c r="A6042" i="5"/>
  <c r="B6042" i="5"/>
  <c r="D6042" i="5"/>
  <c r="E6042" i="5" s="1"/>
  <c r="F6042" i="5"/>
  <c r="J6042" i="5" s="1"/>
  <c r="G6042" i="5"/>
  <c r="H6042" i="5"/>
  <c r="A6043" i="5"/>
  <c r="B6043" i="5"/>
  <c r="D6043" i="5"/>
  <c r="E6043" i="5" s="1"/>
  <c r="F6043" i="5"/>
  <c r="J6043" i="5" s="1"/>
  <c r="G6043" i="5"/>
  <c r="H6043" i="5"/>
  <c r="A6044" i="5"/>
  <c r="B6044" i="5"/>
  <c r="D6044" i="5"/>
  <c r="E6044" i="5" s="1"/>
  <c r="F6044" i="5"/>
  <c r="J6044" i="5" s="1"/>
  <c r="G6044" i="5"/>
  <c r="H6044" i="5"/>
  <c r="A6045" i="5"/>
  <c r="B6045" i="5"/>
  <c r="D6045" i="5"/>
  <c r="E6045" i="5" s="1"/>
  <c r="F6045" i="5"/>
  <c r="J6045" i="5" s="1"/>
  <c r="G6045" i="5"/>
  <c r="H6045" i="5"/>
  <c r="A6046" i="5"/>
  <c r="B6046" i="5"/>
  <c r="D6046" i="5"/>
  <c r="E6046" i="5" s="1"/>
  <c r="F6046" i="5"/>
  <c r="J6046" i="5" s="1"/>
  <c r="G6046" i="5"/>
  <c r="H6046" i="5"/>
  <c r="A6047" i="5"/>
  <c r="B6047" i="5"/>
  <c r="D6047" i="5"/>
  <c r="E6047" i="5" s="1"/>
  <c r="F6047" i="5"/>
  <c r="J6047" i="5" s="1"/>
  <c r="G6047" i="5"/>
  <c r="H6047" i="5"/>
  <c r="A6048" i="5"/>
  <c r="B6048" i="5"/>
  <c r="D6048" i="5"/>
  <c r="E6048" i="5" s="1"/>
  <c r="F6048" i="5"/>
  <c r="J6048" i="5" s="1"/>
  <c r="G6048" i="5"/>
  <c r="H6048" i="5"/>
  <c r="A6049" i="5"/>
  <c r="B6049" i="5"/>
  <c r="D6049" i="5"/>
  <c r="E6049" i="5" s="1"/>
  <c r="F6049" i="5"/>
  <c r="J6049" i="5" s="1"/>
  <c r="G6049" i="5"/>
  <c r="H6049" i="5"/>
  <c r="A6050" i="5"/>
  <c r="B6050" i="5"/>
  <c r="D6050" i="5"/>
  <c r="E6050" i="5" s="1"/>
  <c r="F6050" i="5"/>
  <c r="J6050" i="5" s="1"/>
  <c r="G6050" i="5"/>
  <c r="H6050" i="5"/>
  <c r="A6051" i="5"/>
  <c r="B6051" i="5"/>
  <c r="D6051" i="5"/>
  <c r="E6051" i="5" s="1"/>
  <c r="F6051" i="5"/>
  <c r="J6051" i="5" s="1"/>
  <c r="G6051" i="5"/>
  <c r="H6051" i="5"/>
  <c r="A6052" i="5"/>
  <c r="B6052" i="5"/>
  <c r="D6052" i="5"/>
  <c r="E6052" i="5" s="1"/>
  <c r="F6052" i="5"/>
  <c r="J6052" i="5" s="1"/>
  <c r="G6052" i="5"/>
  <c r="H6052" i="5"/>
  <c r="A6053" i="5"/>
  <c r="B6053" i="5"/>
  <c r="D6053" i="5"/>
  <c r="E6053" i="5" s="1"/>
  <c r="F6053" i="5"/>
  <c r="J6053" i="5" s="1"/>
  <c r="G6053" i="5"/>
  <c r="H6053" i="5"/>
  <c r="A6054" i="5"/>
  <c r="B6054" i="5"/>
  <c r="D6054" i="5"/>
  <c r="E6054" i="5" s="1"/>
  <c r="F6054" i="5"/>
  <c r="J6054" i="5" s="1"/>
  <c r="G6054" i="5"/>
  <c r="H6054" i="5"/>
  <c r="A6055" i="5"/>
  <c r="B6055" i="5"/>
  <c r="D6055" i="5"/>
  <c r="E6055" i="5" s="1"/>
  <c r="F6055" i="5"/>
  <c r="J6055" i="5" s="1"/>
  <c r="G6055" i="5"/>
  <c r="H6055" i="5"/>
  <c r="A6056" i="5"/>
  <c r="B6056" i="5"/>
  <c r="D6056" i="5"/>
  <c r="E6056" i="5" s="1"/>
  <c r="F6056" i="5"/>
  <c r="J6056" i="5" s="1"/>
  <c r="G6056" i="5"/>
  <c r="H6056" i="5"/>
  <c r="A6057" i="5"/>
  <c r="B6057" i="5"/>
  <c r="D6057" i="5"/>
  <c r="E6057" i="5" s="1"/>
  <c r="F6057" i="5"/>
  <c r="J6057" i="5" s="1"/>
  <c r="G6057" i="5"/>
  <c r="H6057" i="5"/>
  <c r="A6058" i="5"/>
  <c r="B6058" i="5"/>
  <c r="D6058" i="5"/>
  <c r="E6058" i="5" s="1"/>
  <c r="F6058" i="5"/>
  <c r="J6058" i="5" s="1"/>
  <c r="G6058" i="5"/>
  <c r="H6058" i="5"/>
  <c r="A6059" i="5"/>
  <c r="B6059" i="5"/>
  <c r="D6059" i="5"/>
  <c r="E6059" i="5" s="1"/>
  <c r="F6059" i="5"/>
  <c r="J6059" i="5" s="1"/>
  <c r="G6059" i="5"/>
  <c r="H6059" i="5"/>
  <c r="A6060" i="5"/>
  <c r="B6060" i="5"/>
  <c r="D6060" i="5"/>
  <c r="E6060" i="5" s="1"/>
  <c r="F6060" i="5"/>
  <c r="J6060" i="5" s="1"/>
  <c r="G6060" i="5"/>
  <c r="H6060" i="5"/>
  <c r="A6061" i="5"/>
  <c r="B6061" i="5"/>
  <c r="D6061" i="5"/>
  <c r="E6061" i="5" s="1"/>
  <c r="F6061" i="5"/>
  <c r="J6061" i="5" s="1"/>
  <c r="G6061" i="5"/>
  <c r="H6061" i="5"/>
  <c r="A6062" i="5"/>
  <c r="B6062" i="5"/>
  <c r="D6062" i="5"/>
  <c r="E6062" i="5" s="1"/>
  <c r="F6062" i="5"/>
  <c r="J6062" i="5" s="1"/>
  <c r="G6062" i="5"/>
  <c r="H6062" i="5"/>
  <c r="A6063" i="5"/>
  <c r="B6063" i="5"/>
  <c r="D6063" i="5"/>
  <c r="E6063" i="5" s="1"/>
  <c r="F6063" i="5"/>
  <c r="J6063" i="5" s="1"/>
  <c r="G6063" i="5"/>
  <c r="H6063" i="5"/>
  <c r="A6064" i="5"/>
  <c r="B6064" i="5"/>
  <c r="D6064" i="5"/>
  <c r="E6064" i="5" s="1"/>
  <c r="F6064" i="5"/>
  <c r="J6064" i="5" s="1"/>
  <c r="G6064" i="5"/>
  <c r="H6064" i="5"/>
  <c r="A6065" i="5"/>
  <c r="B6065" i="5"/>
  <c r="D6065" i="5"/>
  <c r="E6065" i="5" s="1"/>
  <c r="F6065" i="5"/>
  <c r="J6065" i="5" s="1"/>
  <c r="G6065" i="5"/>
  <c r="H6065" i="5"/>
  <c r="A6066" i="5"/>
  <c r="B6066" i="5"/>
  <c r="D6066" i="5"/>
  <c r="E6066" i="5" s="1"/>
  <c r="F6066" i="5"/>
  <c r="J6066" i="5" s="1"/>
  <c r="G6066" i="5"/>
  <c r="H6066" i="5"/>
  <c r="A6067" i="5"/>
  <c r="B6067" i="5"/>
  <c r="D6067" i="5"/>
  <c r="E6067" i="5" s="1"/>
  <c r="F6067" i="5"/>
  <c r="J6067" i="5" s="1"/>
  <c r="G6067" i="5"/>
  <c r="H6067" i="5"/>
  <c r="A6068" i="5"/>
  <c r="B6068" i="5"/>
  <c r="D6068" i="5"/>
  <c r="E6068" i="5" s="1"/>
  <c r="F6068" i="5"/>
  <c r="J6068" i="5" s="1"/>
  <c r="G6068" i="5"/>
  <c r="H6068" i="5"/>
  <c r="A6069" i="5"/>
  <c r="B6069" i="5"/>
  <c r="D6069" i="5"/>
  <c r="E6069" i="5" s="1"/>
  <c r="F6069" i="5"/>
  <c r="J6069" i="5" s="1"/>
  <c r="G6069" i="5"/>
  <c r="H6069" i="5"/>
  <c r="A6070" i="5"/>
  <c r="B6070" i="5"/>
  <c r="D6070" i="5"/>
  <c r="E6070" i="5" s="1"/>
  <c r="F6070" i="5"/>
  <c r="J6070" i="5" s="1"/>
  <c r="G6070" i="5"/>
  <c r="H6070" i="5"/>
  <c r="A6071" i="5"/>
  <c r="B6071" i="5"/>
  <c r="D6071" i="5"/>
  <c r="E6071" i="5" s="1"/>
  <c r="F6071" i="5"/>
  <c r="J6071" i="5" s="1"/>
  <c r="G6071" i="5"/>
  <c r="H6071" i="5"/>
  <c r="A6072" i="5"/>
  <c r="B6072" i="5"/>
  <c r="D6072" i="5"/>
  <c r="E6072" i="5" s="1"/>
  <c r="F6072" i="5"/>
  <c r="J6072" i="5" s="1"/>
  <c r="G6072" i="5"/>
  <c r="H6072" i="5"/>
  <c r="A6073" i="5"/>
  <c r="B6073" i="5"/>
  <c r="D6073" i="5"/>
  <c r="E6073" i="5" s="1"/>
  <c r="F6073" i="5"/>
  <c r="J6073" i="5" s="1"/>
  <c r="G6073" i="5"/>
  <c r="H6073" i="5"/>
  <c r="A6074" i="5"/>
  <c r="B6074" i="5"/>
  <c r="D6074" i="5"/>
  <c r="E6074" i="5" s="1"/>
  <c r="F6074" i="5"/>
  <c r="J6074" i="5" s="1"/>
  <c r="G6074" i="5"/>
  <c r="H6074" i="5"/>
  <c r="A6075" i="5"/>
  <c r="B6075" i="5"/>
  <c r="D6075" i="5"/>
  <c r="E6075" i="5" s="1"/>
  <c r="F6075" i="5"/>
  <c r="J6075" i="5" s="1"/>
  <c r="G6075" i="5"/>
  <c r="H6075" i="5"/>
  <c r="A6076" i="5"/>
  <c r="B6076" i="5"/>
  <c r="D6076" i="5"/>
  <c r="E6076" i="5" s="1"/>
  <c r="F6076" i="5"/>
  <c r="J6076" i="5" s="1"/>
  <c r="G6076" i="5"/>
  <c r="H6076" i="5"/>
  <c r="A6077" i="5"/>
  <c r="B6077" i="5"/>
  <c r="D6077" i="5"/>
  <c r="E6077" i="5" s="1"/>
  <c r="F6077" i="5"/>
  <c r="J6077" i="5" s="1"/>
  <c r="G6077" i="5"/>
  <c r="H6077" i="5"/>
  <c r="A6078" i="5"/>
  <c r="B6078" i="5"/>
  <c r="D6078" i="5"/>
  <c r="E6078" i="5" s="1"/>
  <c r="F6078" i="5"/>
  <c r="J6078" i="5" s="1"/>
  <c r="G6078" i="5"/>
  <c r="H6078" i="5"/>
  <c r="A6079" i="5"/>
  <c r="B6079" i="5"/>
  <c r="D6079" i="5"/>
  <c r="E6079" i="5" s="1"/>
  <c r="F6079" i="5"/>
  <c r="J6079" i="5" s="1"/>
  <c r="G6079" i="5"/>
  <c r="H6079" i="5"/>
  <c r="A6080" i="5"/>
  <c r="B6080" i="5"/>
  <c r="D6080" i="5"/>
  <c r="E6080" i="5" s="1"/>
  <c r="F6080" i="5"/>
  <c r="J6080" i="5" s="1"/>
  <c r="G6080" i="5"/>
  <c r="H6080" i="5"/>
  <c r="A6081" i="5"/>
  <c r="B6081" i="5"/>
  <c r="D6081" i="5"/>
  <c r="E6081" i="5" s="1"/>
  <c r="F6081" i="5"/>
  <c r="J6081" i="5" s="1"/>
  <c r="G6081" i="5"/>
  <c r="H6081" i="5"/>
  <c r="A6082" i="5"/>
  <c r="B6082" i="5"/>
  <c r="D6082" i="5"/>
  <c r="E6082" i="5" s="1"/>
  <c r="F6082" i="5"/>
  <c r="J6082" i="5" s="1"/>
  <c r="G6082" i="5"/>
  <c r="H6082" i="5"/>
  <c r="A6083" i="5"/>
  <c r="B6083" i="5"/>
  <c r="D6083" i="5"/>
  <c r="E6083" i="5" s="1"/>
  <c r="F6083" i="5"/>
  <c r="J6083" i="5" s="1"/>
  <c r="G6083" i="5"/>
  <c r="H6083" i="5"/>
  <c r="A6084" i="5"/>
  <c r="B6084" i="5"/>
  <c r="D6084" i="5"/>
  <c r="E6084" i="5" s="1"/>
  <c r="F6084" i="5"/>
  <c r="J6084" i="5" s="1"/>
  <c r="G6084" i="5"/>
  <c r="H6084" i="5"/>
  <c r="A6085" i="5"/>
  <c r="B6085" i="5"/>
  <c r="D6085" i="5"/>
  <c r="E6085" i="5" s="1"/>
  <c r="F6085" i="5"/>
  <c r="J6085" i="5" s="1"/>
  <c r="G6085" i="5"/>
  <c r="H6085" i="5"/>
  <c r="A6086" i="5"/>
  <c r="B6086" i="5"/>
  <c r="D6086" i="5"/>
  <c r="E6086" i="5" s="1"/>
  <c r="F6086" i="5"/>
  <c r="J6086" i="5" s="1"/>
  <c r="G6086" i="5"/>
  <c r="H6086" i="5"/>
  <c r="A6087" i="5"/>
  <c r="B6087" i="5"/>
  <c r="D6087" i="5"/>
  <c r="E6087" i="5" s="1"/>
  <c r="F6087" i="5"/>
  <c r="J6087" i="5" s="1"/>
  <c r="G6087" i="5"/>
  <c r="H6087" i="5"/>
  <c r="A6088" i="5"/>
  <c r="B6088" i="5"/>
  <c r="D6088" i="5"/>
  <c r="E6088" i="5" s="1"/>
  <c r="F6088" i="5"/>
  <c r="J6088" i="5" s="1"/>
  <c r="G6088" i="5"/>
  <c r="H6088" i="5"/>
  <c r="A6089" i="5"/>
  <c r="B6089" i="5"/>
  <c r="D6089" i="5"/>
  <c r="E6089" i="5" s="1"/>
  <c r="F6089" i="5"/>
  <c r="J6089" i="5" s="1"/>
  <c r="G6089" i="5"/>
  <c r="H6089" i="5"/>
  <c r="A6090" i="5"/>
  <c r="B6090" i="5"/>
  <c r="D6090" i="5"/>
  <c r="E6090" i="5" s="1"/>
  <c r="F6090" i="5"/>
  <c r="J6090" i="5" s="1"/>
  <c r="G6090" i="5"/>
  <c r="H6090" i="5"/>
  <c r="A6091" i="5"/>
  <c r="B6091" i="5"/>
  <c r="D6091" i="5"/>
  <c r="E6091" i="5" s="1"/>
  <c r="F6091" i="5"/>
  <c r="J6091" i="5" s="1"/>
  <c r="G6091" i="5"/>
  <c r="H6091" i="5"/>
  <c r="A6092" i="5"/>
  <c r="B6092" i="5"/>
  <c r="D6092" i="5"/>
  <c r="E6092" i="5" s="1"/>
  <c r="F6092" i="5"/>
  <c r="J6092" i="5" s="1"/>
  <c r="G6092" i="5"/>
  <c r="H6092" i="5"/>
  <c r="A6093" i="5"/>
  <c r="B6093" i="5"/>
  <c r="D6093" i="5"/>
  <c r="E6093" i="5" s="1"/>
  <c r="F6093" i="5"/>
  <c r="J6093" i="5" s="1"/>
  <c r="G6093" i="5"/>
  <c r="H6093" i="5"/>
  <c r="A6094" i="5"/>
  <c r="B6094" i="5"/>
  <c r="D6094" i="5"/>
  <c r="E6094" i="5" s="1"/>
  <c r="F6094" i="5"/>
  <c r="J6094" i="5" s="1"/>
  <c r="G6094" i="5"/>
  <c r="H6094" i="5"/>
  <c r="A6095" i="5"/>
  <c r="B6095" i="5"/>
  <c r="D6095" i="5"/>
  <c r="E6095" i="5" s="1"/>
  <c r="F6095" i="5"/>
  <c r="J6095" i="5" s="1"/>
  <c r="G6095" i="5"/>
  <c r="H6095" i="5"/>
  <c r="A6096" i="5"/>
  <c r="B6096" i="5"/>
  <c r="D6096" i="5"/>
  <c r="E6096" i="5" s="1"/>
  <c r="F6096" i="5"/>
  <c r="J6096" i="5" s="1"/>
  <c r="G6096" i="5"/>
  <c r="H6096" i="5"/>
  <c r="A6097" i="5"/>
  <c r="B6097" i="5"/>
  <c r="D6097" i="5"/>
  <c r="E6097" i="5" s="1"/>
  <c r="F6097" i="5"/>
  <c r="J6097" i="5" s="1"/>
  <c r="G6097" i="5"/>
  <c r="H6097" i="5"/>
  <c r="A6098" i="5"/>
  <c r="B6098" i="5"/>
  <c r="D6098" i="5"/>
  <c r="E6098" i="5" s="1"/>
  <c r="F6098" i="5"/>
  <c r="J6098" i="5" s="1"/>
  <c r="G6098" i="5"/>
  <c r="H6098" i="5"/>
  <c r="A6099" i="5"/>
  <c r="B6099" i="5"/>
  <c r="D6099" i="5"/>
  <c r="E6099" i="5" s="1"/>
  <c r="F6099" i="5"/>
  <c r="J6099" i="5" s="1"/>
  <c r="G6099" i="5"/>
  <c r="H6099" i="5"/>
  <c r="A6100" i="5"/>
  <c r="B6100" i="5"/>
  <c r="D6100" i="5"/>
  <c r="E6100" i="5" s="1"/>
  <c r="F6100" i="5"/>
  <c r="J6100" i="5" s="1"/>
  <c r="G6100" i="5"/>
  <c r="H6100" i="5"/>
  <c r="A6101" i="5"/>
  <c r="B6101" i="5"/>
  <c r="D6101" i="5"/>
  <c r="E6101" i="5" s="1"/>
  <c r="F6101" i="5"/>
  <c r="J6101" i="5" s="1"/>
  <c r="G6101" i="5"/>
  <c r="H6101" i="5"/>
  <c r="A6102" i="5"/>
  <c r="B6102" i="5"/>
  <c r="D6102" i="5"/>
  <c r="E6102" i="5" s="1"/>
  <c r="F6102" i="5"/>
  <c r="J6102" i="5" s="1"/>
  <c r="G6102" i="5"/>
  <c r="H6102" i="5"/>
  <c r="A6103" i="5"/>
  <c r="B6103" i="5"/>
  <c r="D6103" i="5"/>
  <c r="E6103" i="5" s="1"/>
  <c r="F6103" i="5"/>
  <c r="J6103" i="5" s="1"/>
  <c r="G6103" i="5"/>
  <c r="H6103" i="5"/>
  <c r="A6104" i="5"/>
  <c r="B6104" i="5"/>
  <c r="D6104" i="5"/>
  <c r="E6104" i="5" s="1"/>
  <c r="F6104" i="5"/>
  <c r="J6104" i="5" s="1"/>
  <c r="G6104" i="5"/>
  <c r="H6104" i="5"/>
  <c r="A6105" i="5"/>
  <c r="B6105" i="5"/>
  <c r="D6105" i="5"/>
  <c r="E6105" i="5" s="1"/>
  <c r="F6105" i="5"/>
  <c r="J6105" i="5" s="1"/>
  <c r="G6105" i="5"/>
  <c r="H6105" i="5"/>
  <c r="A6106" i="5"/>
  <c r="B6106" i="5"/>
  <c r="D6106" i="5"/>
  <c r="E6106" i="5" s="1"/>
  <c r="F6106" i="5"/>
  <c r="J6106" i="5" s="1"/>
  <c r="G6106" i="5"/>
  <c r="H6106" i="5"/>
  <c r="A6107" i="5"/>
  <c r="B6107" i="5"/>
  <c r="D6107" i="5"/>
  <c r="E6107" i="5" s="1"/>
  <c r="F6107" i="5"/>
  <c r="J6107" i="5" s="1"/>
  <c r="G6107" i="5"/>
  <c r="H6107" i="5"/>
  <c r="A6108" i="5"/>
  <c r="B6108" i="5"/>
  <c r="D6108" i="5"/>
  <c r="E6108" i="5" s="1"/>
  <c r="F6108" i="5"/>
  <c r="J6108" i="5" s="1"/>
  <c r="G6108" i="5"/>
  <c r="H6108" i="5"/>
  <c r="A6109" i="5"/>
  <c r="B6109" i="5"/>
  <c r="D6109" i="5"/>
  <c r="E6109" i="5" s="1"/>
  <c r="F6109" i="5"/>
  <c r="J6109" i="5" s="1"/>
  <c r="G6109" i="5"/>
  <c r="H6109" i="5"/>
  <c r="A6110" i="5"/>
  <c r="B6110" i="5"/>
  <c r="D6110" i="5"/>
  <c r="E6110" i="5" s="1"/>
  <c r="F6110" i="5"/>
  <c r="J6110" i="5" s="1"/>
  <c r="G6110" i="5"/>
  <c r="H6110" i="5"/>
  <c r="A6111" i="5"/>
  <c r="B6111" i="5"/>
  <c r="D6111" i="5"/>
  <c r="E6111" i="5" s="1"/>
  <c r="F6111" i="5"/>
  <c r="J6111" i="5" s="1"/>
  <c r="G6111" i="5"/>
  <c r="H6111" i="5"/>
  <c r="A6112" i="5"/>
  <c r="B6112" i="5"/>
  <c r="D6112" i="5"/>
  <c r="E6112" i="5" s="1"/>
  <c r="F6112" i="5"/>
  <c r="J6112" i="5" s="1"/>
  <c r="G6112" i="5"/>
  <c r="H6112" i="5"/>
  <c r="A6113" i="5"/>
  <c r="B6113" i="5"/>
  <c r="D6113" i="5"/>
  <c r="E6113" i="5" s="1"/>
  <c r="F6113" i="5"/>
  <c r="J6113" i="5" s="1"/>
  <c r="G6113" i="5"/>
  <c r="H6113" i="5"/>
  <c r="A6114" i="5"/>
  <c r="B6114" i="5"/>
  <c r="D6114" i="5"/>
  <c r="E6114" i="5" s="1"/>
  <c r="F6114" i="5"/>
  <c r="J6114" i="5" s="1"/>
  <c r="G6114" i="5"/>
  <c r="H6114" i="5"/>
  <c r="A6115" i="5"/>
  <c r="B6115" i="5"/>
  <c r="D6115" i="5"/>
  <c r="E6115" i="5" s="1"/>
  <c r="F6115" i="5"/>
  <c r="J6115" i="5" s="1"/>
  <c r="G6115" i="5"/>
  <c r="H6115" i="5"/>
  <c r="A6116" i="5"/>
  <c r="B6116" i="5"/>
  <c r="D6116" i="5"/>
  <c r="E6116" i="5" s="1"/>
  <c r="F6116" i="5"/>
  <c r="J6116" i="5" s="1"/>
  <c r="G6116" i="5"/>
  <c r="H6116" i="5"/>
  <c r="A6117" i="5"/>
  <c r="B6117" i="5"/>
  <c r="D6117" i="5"/>
  <c r="E6117" i="5" s="1"/>
  <c r="F6117" i="5"/>
  <c r="J6117" i="5" s="1"/>
  <c r="G6117" i="5"/>
  <c r="H6117" i="5"/>
  <c r="A6118" i="5"/>
  <c r="B6118" i="5"/>
  <c r="D6118" i="5"/>
  <c r="E6118" i="5" s="1"/>
  <c r="F6118" i="5"/>
  <c r="J6118" i="5" s="1"/>
  <c r="G6118" i="5"/>
  <c r="H6118" i="5"/>
  <c r="A6119" i="5"/>
  <c r="B6119" i="5"/>
  <c r="D6119" i="5"/>
  <c r="E6119" i="5" s="1"/>
  <c r="F6119" i="5"/>
  <c r="J6119" i="5" s="1"/>
  <c r="G6119" i="5"/>
  <c r="H6119" i="5"/>
  <c r="A6120" i="5"/>
  <c r="B6120" i="5"/>
  <c r="D6120" i="5"/>
  <c r="E6120" i="5" s="1"/>
  <c r="F6120" i="5"/>
  <c r="J6120" i="5" s="1"/>
  <c r="G6120" i="5"/>
  <c r="H6120" i="5"/>
  <c r="A6121" i="5"/>
  <c r="B6121" i="5"/>
  <c r="D6121" i="5"/>
  <c r="E6121" i="5" s="1"/>
  <c r="F6121" i="5"/>
  <c r="J6121" i="5" s="1"/>
  <c r="G6121" i="5"/>
  <c r="H6121" i="5"/>
  <c r="A6122" i="5"/>
  <c r="B6122" i="5"/>
  <c r="D6122" i="5"/>
  <c r="E6122" i="5" s="1"/>
  <c r="F6122" i="5"/>
  <c r="J6122" i="5" s="1"/>
  <c r="G6122" i="5"/>
  <c r="H6122" i="5"/>
  <c r="A6123" i="5"/>
  <c r="B6123" i="5"/>
  <c r="D6123" i="5"/>
  <c r="E6123" i="5" s="1"/>
  <c r="F6123" i="5"/>
  <c r="J6123" i="5" s="1"/>
  <c r="G6123" i="5"/>
  <c r="H6123" i="5"/>
  <c r="A6124" i="5"/>
  <c r="B6124" i="5"/>
  <c r="D6124" i="5"/>
  <c r="E6124" i="5" s="1"/>
  <c r="F6124" i="5"/>
  <c r="J6124" i="5" s="1"/>
  <c r="G6124" i="5"/>
  <c r="H6124" i="5"/>
  <c r="A6125" i="5"/>
  <c r="B6125" i="5"/>
  <c r="D6125" i="5"/>
  <c r="E6125" i="5" s="1"/>
  <c r="F6125" i="5"/>
  <c r="J6125" i="5" s="1"/>
  <c r="G6125" i="5"/>
  <c r="H6125" i="5"/>
  <c r="A6126" i="5"/>
  <c r="B6126" i="5"/>
  <c r="D6126" i="5"/>
  <c r="E6126" i="5" s="1"/>
  <c r="F6126" i="5"/>
  <c r="J6126" i="5" s="1"/>
  <c r="G6126" i="5"/>
  <c r="H6126" i="5"/>
  <c r="A6127" i="5"/>
  <c r="B6127" i="5"/>
  <c r="D6127" i="5"/>
  <c r="E6127" i="5" s="1"/>
  <c r="F6127" i="5"/>
  <c r="J6127" i="5" s="1"/>
  <c r="G6127" i="5"/>
  <c r="H6127" i="5"/>
  <c r="A6128" i="5"/>
  <c r="B6128" i="5"/>
  <c r="D6128" i="5"/>
  <c r="E6128" i="5" s="1"/>
  <c r="F6128" i="5"/>
  <c r="J6128" i="5" s="1"/>
  <c r="G6128" i="5"/>
  <c r="H6128" i="5"/>
  <c r="A6129" i="5"/>
  <c r="B6129" i="5"/>
  <c r="D6129" i="5"/>
  <c r="E6129" i="5" s="1"/>
  <c r="F6129" i="5"/>
  <c r="J6129" i="5" s="1"/>
  <c r="G6129" i="5"/>
  <c r="H6129" i="5"/>
  <c r="A6130" i="5"/>
  <c r="B6130" i="5"/>
  <c r="D6130" i="5"/>
  <c r="E6130" i="5" s="1"/>
  <c r="F6130" i="5"/>
  <c r="J6130" i="5" s="1"/>
  <c r="G6130" i="5"/>
  <c r="H6130" i="5"/>
  <c r="A6131" i="5"/>
  <c r="B6131" i="5"/>
  <c r="D6131" i="5"/>
  <c r="E6131" i="5" s="1"/>
  <c r="F6131" i="5"/>
  <c r="J6131" i="5" s="1"/>
  <c r="G6131" i="5"/>
  <c r="H6131" i="5"/>
  <c r="A6132" i="5"/>
  <c r="B6132" i="5"/>
  <c r="D6132" i="5"/>
  <c r="E6132" i="5" s="1"/>
  <c r="F6132" i="5"/>
  <c r="J6132" i="5" s="1"/>
  <c r="G6132" i="5"/>
  <c r="H6132" i="5"/>
  <c r="A6133" i="5"/>
  <c r="B6133" i="5"/>
  <c r="D6133" i="5"/>
  <c r="E6133" i="5" s="1"/>
  <c r="F6133" i="5"/>
  <c r="J6133" i="5" s="1"/>
  <c r="G6133" i="5"/>
  <c r="H6133" i="5"/>
  <c r="A6134" i="5"/>
  <c r="B6134" i="5"/>
  <c r="D6134" i="5"/>
  <c r="E6134" i="5" s="1"/>
  <c r="F6134" i="5"/>
  <c r="J6134" i="5" s="1"/>
  <c r="G6134" i="5"/>
  <c r="H6134" i="5"/>
  <c r="A6135" i="5"/>
  <c r="B6135" i="5"/>
  <c r="D6135" i="5"/>
  <c r="E6135" i="5" s="1"/>
  <c r="F6135" i="5"/>
  <c r="J6135" i="5" s="1"/>
  <c r="G6135" i="5"/>
  <c r="H6135" i="5"/>
  <c r="A6136" i="5"/>
  <c r="B6136" i="5"/>
  <c r="D6136" i="5"/>
  <c r="E6136" i="5" s="1"/>
  <c r="F6136" i="5"/>
  <c r="J6136" i="5" s="1"/>
  <c r="G6136" i="5"/>
  <c r="H6136" i="5"/>
  <c r="A6137" i="5"/>
  <c r="B6137" i="5"/>
  <c r="D6137" i="5"/>
  <c r="E6137" i="5" s="1"/>
  <c r="F6137" i="5"/>
  <c r="J6137" i="5" s="1"/>
  <c r="G6137" i="5"/>
  <c r="H6137" i="5"/>
  <c r="A6138" i="5"/>
  <c r="B6138" i="5"/>
  <c r="D6138" i="5"/>
  <c r="E6138" i="5" s="1"/>
  <c r="F6138" i="5"/>
  <c r="J6138" i="5" s="1"/>
  <c r="G6138" i="5"/>
  <c r="H6138" i="5"/>
  <c r="A6139" i="5"/>
  <c r="B6139" i="5"/>
  <c r="D6139" i="5"/>
  <c r="E6139" i="5" s="1"/>
  <c r="F6139" i="5"/>
  <c r="J6139" i="5" s="1"/>
  <c r="G6139" i="5"/>
  <c r="H6139" i="5"/>
  <c r="A6140" i="5"/>
  <c r="B6140" i="5"/>
  <c r="D6140" i="5"/>
  <c r="E6140" i="5" s="1"/>
  <c r="F6140" i="5"/>
  <c r="J6140" i="5" s="1"/>
  <c r="G6140" i="5"/>
  <c r="H6140" i="5"/>
  <c r="A6141" i="5"/>
  <c r="B6141" i="5"/>
  <c r="D6141" i="5"/>
  <c r="E6141" i="5" s="1"/>
  <c r="F6141" i="5"/>
  <c r="J6141" i="5" s="1"/>
  <c r="G6141" i="5"/>
  <c r="H6141" i="5"/>
  <c r="A6142" i="5"/>
  <c r="B6142" i="5"/>
  <c r="D6142" i="5"/>
  <c r="E6142" i="5" s="1"/>
  <c r="F6142" i="5"/>
  <c r="J6142" i="5" s="1"/>
  <c r="G6142" i="5"/>
  <c r="H6142" i="5"/>
  <c r="A6143" i="5"/>
  <c r="B6143" i="5"/>
  <c r="D6143" i="5"/>
  <c r="E6143" i="5" s="1"/>
  <c r="F6143" i="5"/>
  <c r="J6143" i="5" s="1"/>
  <c r="G6143" i="5"/>
  <c r="H6143" i="5"/>
  <c r="A6144" i="5"/>
  <c r="B6144" i="5"/>
  <c r="D6144" i="5"/>
  <c r="E6144" i="5" s="1"/>
  <c r="F6144" i="5"/>
  <c r="J6144" i="5" s="1"/>
  <c r="G6144" i="5"/>
  <c r="H6144" i="5"/>
  <c r="A6145" i="5"/>
  <c r="B6145" i="5"/>
  <c r="D6145" i="5"/>
  <c r="E6145" i="5" s="1"/>
  <c r="F6145" i="5"/>
  <c r="J6145" i="5" s="1"/>
  <c r="G6145" i="5"/>
  <c r="H6145" i="5"/>
  <c r="A6146" i="5"/>
  <c r="B6146" i="5"/>
  <c r="D6146" i="5"/>
  <c r="E6146" i="5" s="1"/>
  <c r="F6146" i="5"/>
  <c r="J6146" i="5" s="1"/>
  <c r="G6146" i="5"/>
  <c r="H6146" i="5"/>
  <c r="A6147" i="5"/>
  <c r="B6147" i="5"/>
  <c r="D6147" i="5"/>
  <c r="E6147" i="5" s="1"/>
  <c r="F6147" i="5"/>
  <c r="J6147" i="5" s="1"/>
  <c r="G6147" i="5"/>
  <c r="H6147" i="5"/>
  <c r="A6148" i="5"/>
  <c r="B6148" i="5"/>
  <c r="D6148" i="5"/>
  <c r="E6148" i="5" s="1"/>
  <c r="F6148" i="5"/>
  <c r="J6148" i="5" s="1"/>
  <c r="G6148" i="5"/>
  <c r="H6148" i="5"/>
  <c r="A6149" i="5"/>
  <c r="B6149" i="5"/>
  <c r="D6149" i="5"/>
  <c r="E6149" i="5" s="1"/>
  <c r="F6149" i="5"/>
  <c r="J6149" i="5" s="1"/>
  <c r="G6149" i="5"/>
  <c r="H6149" i="5"/>
  <c r="A6150" i="5"/>
  <c r="B6150" i="5"/>
  <c r="D6150" i="5"/>
  <c r="E6150" i="5" s="1"/>
  <c r="F6150" i="5"/>
  <c r="J6150" i="5" s="1"/>
  <c r="G6150" i="5"/>
  <c r="H6150" i="5"/>
  <c r="A6151" i="5"/>
  <c r="B6151" i="5"/>
  <c r="D6151" i="5"/>
  <c r="E6151" i="5" s="1"/>
  <c r="F6151" i="5"/>
  <c r="J6151" i="5" s="1"/>
  <c r="G6151" i="5"/>
  <c r="H6151" i="5"/>
  <c r="A6152" i="5"/>
  <c r="B6152" i="5"/>
  <c r="D6152" i="5"/>
  <c r="E6152" i="5" s="1"/>
  <c r="F6152" i="5"/>
  <c r="J6152" i="5" s="1"/>
  <c r="G6152" i="5"/>
  <c r="H6152" i="5"/>
  <c r="A6153" i="5"/>
  <c r="B6153" i="5"/>
  <c r="D6153" i="5"/>
  <c r="E6153" i="5" s="1"/>
  <c r="F6153" i="5"/>
  <c r="J6153" i="5" s="1"/>
  <c r="G6153" i="5"/>
  <c r="H6153" i="5"/>
  <c r="A6154" i="5"/>
  <c r="B6154" i="5"/>
  <c r="D6154" i="5"/>
  <c r="E6154" i="5" s="1"/>
  <c r="F6154" i="5"/>
  <c r="J6154" i="5" s="1"/>
  <c r="G6154" i="5"/>
  <c r="H6154" i="5"/>
  <c r="A6155" i="5"/>
  <c r="B6155" i="5"/>
  <c r="D6155" i="5"/>
  <c r="E6155" i="5" s="1"/>
  <c r="F6155" i="5"/>
  <c r="J6155" i="5" s="1"/>
  <c r="G6155" i="5"/>
  <c r="H6155" i="5"/>
  <c r="A6156" i="5"/>
  <c r="B6156" i="5"/>
  <c r="D6156" i="5"/>
  <c r="E6156" i="5" s="1"/>
  <c r="F6156" i="5"/>
  <c r="J6156" i="5" s="1"/>
  <c r="G6156" i="5"/>
  <c r="H6156" i="5"/>
  <c r="A6157" i="5"/>
  <c r="B6157" i="5"/>
  <c r="D6157" i="5"/>
  <c r="E6157" i="5" s="1"/>
  <c r="F6157" i="5"/>
  <c r="J6157" i="5" s="1"/>
  <c r="G6157" i="5"/>
  <c r="H6157" i="5"/>
  <c r="A6158" i="5"/>
  <c r="B6158" i="5"/>
  <c r="D6158" i="5"/>
  <c r="E6158" i="5" s="1"/>
  <c r="F6158" i="5"/>
  <c r="J6158" i="5" s="1"/>
  <c r="G6158" i="5"/>
  <c r="H6158" i="5"/>
  <c r="A6159" i="5"/>
  <c r="B6159" i="5"/>
  <c r="D6159" i="5"/>
  <c r="E6159" i="5" s="1"/>
  <c r="F6159" i="5"/>
  <c r="J6159" i="5" s="1"/>
  <c r="G6159" i="5"/>
  <c r="H6159" i="5"/>
  <c r="A6160" i="5"/>
  <c r="B6160" i="5"/>
  <c r="D6160" i="5"/>
  <c r="E6160" i="5" s="1"/>
  <c r="F6160" i="5"/>
  <c r="J6160" i="5" s="1"/>
  <c r="G6160" i="5"/>
  <c r="H6160" i="5"/>
  <c r="A6161" i="5"/>
  <c r="B6161" i="5"/>
  <c r="D6161" i="5"/>
  <c r="E6161" i="5" s="1"/>
  <c r="F6161" i="5"/>
  <c r="J6161" i="5" s="1"/>
  <c r="G6161" i="5"/>
  <c r="H6161" i="5"/>
  <c r="A6162" i="5"/>
  <c r="B6162" i="5"/>
  <c r="D6162" i="5"/>
  <c r="E6162" i="5" s="1"/>
  <c r="F6162" i="5"/>
  <c r="J6162" i="5" s="1"/>
  <c r="G6162" i="5"/>
  <c r="H6162" i="5"/>
  <c r="A6163" i="5"/>
  <c r="B6163" i="5"/>
  <c r="D6163" i="5"/>
  <c r="E6163" i="5" s="1"/>
  <c r="F6163" i="5"/>
  <c r="J6163" i="5" s="1"/>
  <c r="G6163" i="5"/>
  <c r="H6163" i="5"/>
  <c r="A6164" i="5"/>
  <c r="B6164" i="5"/>
  <c r="D6164" i="5"/>
  <c r="E6164" i="5" s="1"/>
  <c r="F6164" i="5"/>
  <c r="J6164" i="5" s="1"/>
  <c r="G6164" i="5"/>
  <c r="H6164" i="5"/>
  <c r="A6165" i="5"/>
  <c r="B6165" i="5"/>
  <c r="D6165" i="5"/>
  <c r="E6165" i="5" s="1"/>
  <c r="F6165" i="5"/>
  <c r="J6165" i="5" s="1"/>
  <c r="G6165" i="5"/>
  <c r="H6165" i="5"/>
  <c r="A6166" i="5"/>
  <c r="B6166" i="5"/>
  <c r="D6166" i="5"/>
  <c r="E6166" i="5" s="1"/>
  <c r="F6166" i="5"/>
  <c r="J6166" i="5" s="1"/>
  <c r="G6166" i="5"/>
  <c r="H6166" i="5"/>
  <c r="A6167" i="5"/>
  <c r="B6167" i="5"/>
  <c r="D6167" i="5"/>
  <c r="E6167" i="5" s="1"/>
  <c r="F6167" i="5"/>
  <c r="J6167" i="5" s="1"/>
  <c r="G6167" i="5"/>
  <c r="H6167" i="5"/>
  <c r="A6168" i="5"/>
  <c r="B6168" i="5"/>
  <c r="D6168" i="5"/>
  <c r="E6168" i="5" s="1"/>
  <c r="F6168" i="5"/>
  <c r="J6168" i="5" s="1"/>
  <c r="G6168" i="5"/>
  <c r="H6168" i="5"/>
  <c r="A6169" i="5"/>
  <c r="B6169" i="5"/>
  <c r="D6169" i="5"/>
  <c r="E6169" i="5" s="1"/>
  <c r="F6169" i="5"/>
  <c r="J6169" i="5" s="1"/>
  <c r="G6169" i="5"/>
  <c r="H6169" i="5"/>
  <c r="A6170" i="5"/>
  <c r="B6170" i="5"/>
  <c r="D6170" i="5"/>
  <c r="E6170" i="5" s="1"/>
  <c r="F6170" i="5"/>
  <c r="J6170" i="5" s="1"/>
  <c r="G6170" i="5"/>
  <c r="H6170" i="5"/>
  <c r="A6171" i="5"/>
  <c r="B6171" i="5"/>
  <c r="D6171" i="5"/>
  <c r="E6171" i="5" s="1"/>
  <c r="F6171" i="5"/>
  <c r="J6171" i="5" s="1"/>
  <c r="G6171" i="5"/>
  <c r="H6171" i="5"/>
  <c r="A6172" i="5"/>
  <c r="B6172" i="5"/>
  <c r="D6172" i="5"/>
  <c r="E6172" i="5" s="1"/>
  <c r="F6172" i="5"/>
  <c r="J6172" i="5" s="1"/>
  <c r="G6172" i="5"/>
  <c r="H6172" i="5"/>
  <c r="A6173" i="5"/>
  <c r="B6173" i="5"/>
  <c r="D6173" i="5"/>
  <c r="E6173" i="5" s="1"/>
  <c r="F6173" i="5"/>
  <c r="J6173" i="5" s="1"/>
  <c r="G6173" i="5"/>
  <c r="H6173" i="5"/>
  <c r="A6174" i="5"/>
  <c r="B6174" i="5"/>
  <c r="D6174" i="5"/>
  <c r="E6174" i="5" s="1"/>
  <c r="F6174" i="5"/>
  <c r="J6174" i="5" s="1"/>
  <c r="G6174" i="5"/>
  <c r="H6174" i="5"/>
  <c r="A6175" i="5"/>
  <c r="B6175" i="5"/>
  <c r="D6175" i="5"/>
  <c r="E6175" i="5" s="1"/>
  <c r="F6175" i="5"/>
  <c r="J6175" i="5" s="1"/>
  <c r="G6175" i="5"/>
  <c r="H6175" i="5"/>
  <c r="A6176" i="5"/>
  <c r="B6176" i="5"/>
  <c r="D6176" i="5"/>
  <c r="E6176" i="5" s="1"/>
  <c r="F6176" i="5"/>
  <c r="J6176" i="5" s="1"/>
  <c r="G6176" i="5"/>
  <c r="H6176" i="5"/>
  <c r="A6177" i="5"/>
  <c r="B6177" i="5"/>
  <c r="D6177" i="5"/>
  <c r="E6177" i="5" s="1"/>
  <c r="F6177" i="5"/>
  <c r="J6177" i="5" s="1"/>
  <c r="G6177" i="5"/>
  <c r="H6177" i="5"/>
  <c r="A6178" i="5"/>
  <c r="B6178" i="5"/>
  <c r="D6178" i="5"/>
  <c r="E6178" i="5" s="1"/>
  <c r="F6178" i="5"/>
  <c r="J6178" i="5" s="1"/>
  <c r="G6178" i="5"/>
  <c r="H6178" i="5"/>
  <c r="A6179" i="5"/>
  <c r="B6179" i="5"/>
  <c r="D6179" i="5"/>
  <c r="E6179" i="5" s="1"/>
  <c r="F6179" i="5"/>
  <c r="J6179" i="5" s="1"/>
  <c r="G6179" i="5"/>
  <c r="H6179" i="5"/>
  <c r="A6180" i="5"/>
  <c r="B6180" i="5"/>
  <c r="D6180" i="5"/>
  <c r="E6180" i="5" s="1"/>
  <c r="F6180" i="5"/>
  <c r="J6180" i="5" s="1"/>
  <c r="G6180" i="5"/>
  <c r="H6180" i="5"/>
  <c r="A6181" i="5"/>
  <c r="B6181" i="5"/>
  <c r="D6181" i="5"/>
  <c r="E6181" i="5" s="1"/>
  <c r="F6181" i="5"/>
  <c r="J6181" i="5" s="1"/>
  <c r="G6181" i="5"/>
  <c r="H6181" i="5"/>
  <c r="A6182" i="5"/>
  <c r="B6182" i="5"/>
  <c r="D6182" i="5"/>
  <c r="E6182" i="5" s="1"/>
  <c r="F6182" i="5"/>
  <c r="J6182" i="5" s="1"/>
  <c r="G6182" i="5"/>
  <c r="H6182" i="5"/>
  <c r="A6183" i="5"/>
  <c r="B6183" i="5"/>
  <c r="D6183" i="5"/>
  <c r="E6183" i="5" s="1"/>
  <c r="F6183" i="5"/>
  <c r="J6183" i="5" s="1"/>
  <c r="G6183" i="5"/>
  <c r="H6183" i="5"/>
  <c r="A6184" i="5"/>
  <c r="B6184" i="5"/>
  <c r="D6184" i="5"/>
  <c r="E6184" i="5" s="1"/>
  <c r="F6184" i="5"/>
  <c r="J6184" i="5" s="1"/>
  <c r="G6184" i="5"/>
  <c r="H6184" i="5"/>
  <c r="A6185" i="5"/>
  <c r="B6185" i="5"/>
  <c r="D6185" i="5"/>
  <c r="E6185" i="5" s="1"/>
  <c r="F6185" i="5"/>
  <c r="J6185" i="5" s="1"/>
  <c r="G6185" i="5"/>
  <c r="H6185" i="5"/>
  <c r="A6186" i="5"/>
  <c r="B6186" i="5"/>
  <c r="D6186" i="5"/>
  <c r="E6186" i="5" s="1"/>
  <c r="F6186" i="5"/>
  <c r="J6186" i="5" s="1"/>
  <c r="G6186" i="5"/>
  <c r="H6186" i="5"/>
  <c r="A6187" i="5"/>
  <c r="B6187" i="5"/>
  <c r="D6187" i="5"/>
  <c r="E6187" i="5" s="1"/>
  <c r="F6187" i="5"/>
  <c r="J6187" i="5" s="1"/>
  <c r="G6187" i="5"/>
  <c r="H6187" i="5"/>
  <c r="A6188" i="5"/>
  <c r="B6188" i="5"/>
  <c r="D6188" i="5"/>
  <c r="E6188" i="5" s="1"/>
  <c r="F6188" i="5"/>
  <c r="J6188" i="5" s="1"/>
  <c r="G6188" i="5"/>
  <c r="H6188" i="5"/>
  <c r="A6189" i="5"/>
  <c r="B6189" i="5"/>
  <c r="D6189" i="5"/>
  <c r="E6189" i="5" s="1"/>
  <c r="F6189" i="5"/>
  <c r="J6189" i="5" s="1"/>
  <c r="G6189" i="5"/>
  <c r="H6189" i="5"/>
  <c r="A6190" i="5"/>
  <c r="B6190" i="5"/>
  <c r="D6190" i="5"/>
  <c r="E6190" i="5" s="1"/>
  <c r="F6190" i="5"/>
  <c r="J6190" i="5" s="1"/>
  <c r="G6190" i="5"/>
  <c r="H6190" i="5"/>
  <c r="A6191" i="5"/>
  <c r="B6191" i="5"/>
  <c r="D6191" i="5"/>
  <c r="E6191" i="5" s="1"/>
  <c r="F6191" i="5"/>
  <c r="J6191" i="5" s="1"/>
  <c r="G6191" i="5"/>
  <c r="H6191" i="5"/>
  <c r="A6192" i="5"/>
  <c r="B6192" i="5"/>
  <c r="D6192" i="5"/>
  <c r="E6192" i="5" s="1"/>
  <c r="F6192" i="5"/>
  <c r="J6192" i="5" s="1"/>
  <c r="G6192" i="5"/>
  <c r="H6192" i="5"/>
  <c r="A6193" i="5"/>
  <c r="B6193" i="5"/>
  <c r="D6193" i="5"/>
  <c r="E6193" i="5" s="1"/>
  <c r="F6193" i="5"/>
  <c r="J6193" i="5" s="1"/>
  <c r="G6193" i="5"/>
  <c r="H6193" i="5"/>
  <c r="A6194" i="5"/>
  <c r="B6194" i="5"/>
  <c r="D6194" i="5"/>
  <c r="E6194" i="5" s="1"/>
  <c r="F6194" i="5"/>
  <c r="J6194" i="5" s="1"/>
  <c r="G6194" i="5"/>
  <c r="H6194" i="5"/>
  <c r="A6195" i="5"/>
  <c r="B6195" i="5"/>
  <c r="D6195" i="5"/>
  <c r="E6195" i="5" s="1"/>
  <c r="F6195" i="5"/>
  <c r="J6195" i="5" s="1"/>
  <c r="G6195" i="5"/>
  <c r="H6195" i="5"/>
  <c r="A6196" i="5"/>
  <c r="B6196" i="5"/>
  <c r="D6196" i="5"/>
  <c r="E6196" i="5" s="1"/>
  <c r="F6196" i="5"/>
  <c r="J6196" i="5" s="1"/>
  <c r="G6196" i="5"/>
  <c r="H6196" i="5"/>
  <c r="A6197" i="5"/>
  <c r="B6197" i="5"/>
  <c r="D6197" i="5"/>
  <c r="E6197" i="5" s="1"/>
  <c r="F6197" i="5"/>
  <c r="J6197" i="5" s="1"/>
  <c r="G6197" i="5"/>
  <c r="H6197" i="5"/>
  <c r="A6198" i="5"/>
  <c r="B6198" i="5"/>
  <c r="D6198" i="5"/>
  <c r="E6198" i="5" s="1"/>
  <c r="F6198" i="5"/>
  <c r="J6198" i="5" s="1"/>
  <c r="G6198" i="5"/>
  <c r="H6198" i="5"/>
  <c r="A6199" i="5"/>
  <c r="B6199" i="5"/>
  <c r="D6199" i="5"/>
  <c r="E6199" i="5" s="1"/>
  <c r="F6199" i="5"/>
  <c r="J6199" i="5" s="1"/>
  <c r="G6199" i="5"/>
  <c r="H6199" i="5"/>
  <c r="A6200" i="5"/>
  <c r="B6200" i="5"/>
  <c r="D6200" i="5"/>
  <c r="E6200" i="5" s="1"/>
  <c r="F6200" i="5"/>
  <c r="J6200" i="5" s="1"/>
  <c r="G6200" i="5"/>
  <c r="H6200" i="5"/>
  <c r="A6201" i="5"/>
  <c r="B6201" i="5"/>
  <c r="D6201" i="5"/>
  <c r="E6201" i="5" s="1"/>
  <c r="F6201" i="5"/>
  <c r="J6201" i="5" s="1"/>
  <c r="G6201" i="5"/>
  <c r="H6201" i="5"/>
  <c r="A6202" i="5"/>
  <c r="B6202" i="5"/>
  <c r="D6202" i="5"/>
  <c r="E6202" i="5" s="1"/>
  <c r="F6202" i="5"/>
  <c r="J6202" i="5" s="1"/>
  <c r="G6202" i="5"/>
  <c r="H6202" i="5"/>
  <c r="A6203" i="5"/>
  <c r="B6203" i="5"/>
  <c r="D6203" i="5"/>
  <c r="E6203" i="5" s="1"/>
  <c r="F6203" i="5"/>
  <c r="J6203" i="5" s="1"/>
  <c r="G6203" i="5"/>
  <c r="H6203" i="5"/>
  <c r="A6204" i="5"/>
  <c r="B6204" i="5"/>
  <c r="D6204" i="5"/>
  <c r="E6204" i="5" s="1"/>
  <c r="F6204" i="5"/>
  <c r="J6204" i="5" s="1"/>
  <c r="G6204" i="5"/>
  <c r="H6204" i="5"/>
  <c r="A6205" i="5"/>
  <c r="B6205" i="5"/>
  <c r="D6205" i="5"/>
  <c r="E6205" i="5" s="1"/>
  <c r="F6205" i="5"/>
  <c r="J6205" i="5" s="1"/>
  <c r="G6205" i="5"/>
  <c r="H6205" i="5"/>
  <c r="A6206" i="5"/>
  <c r="B6206" i="5"/>
  <c r="D6206" i="5"/>
  <c r="E6206" i="5" s="1"/>
  <c r="F6206" i="5"/>
  <c r="J6206" i="5" s="1"/>
  <c r="G6206" i="5"/>
  <c r="H6206" i="5"/>
  <c r="A6207" i="5"/>
  <c r="B6207" i="5"/>
  <c r="D6207" i="5"/>
  <c r="E6207" i="5" s="1"/>
  <c r="F6207" i="5"/>
  <c r="J6207" i="5" s="1"/>
  <c r="G6207" i="5"/>
  <c r="H6207" i="5"/>
  <c r="A6208" i="5"/>
  <c r="B6208" i="5"/>
  <c r="D6208" i="5"/>
  <c r="E6208" i="5" s="1"/>
  <c r="F6208" i="5"/>
  <c r="J6208" i="5" s="1"/>
  <c r="G6208" i="5"/>
  <c r="H6208" i="5"/>
  <c r="A6209" i="5"/>
  <c r="B6209" i="5"/>
  <c r="D6209" i="5"/>
  <c r="E6209" i="5" s="1"/>
  <c r="F6209" i="5"/>
  <c r="J6209" i="5" s="1"/>
  <c r="G6209" i="5"/>
  <c r="H6209" i="5"/>
  <c r="A6210" i="5"/>
  <c r="B6210" i="5"/>
  <c r="D6210" i="5"/>
  <c r="E6210" i="5" s="1"/>
  <c r="F6210" i="5"/>
  <c r="J6210" i="5" s="1"/>
  <c r="G6210" i="5"/>
  <c r="H6210" i="5"/>
  <c r="A6211" i="5"/>
  <c r="B6211" i="5"/>
  <c r="D6211" i="5"/>
  <c r="E6211" i="5" s="1"/>
  <c r="F6211" i="5"/>
  <c r="J6211" i="5" s="1"/>
  <c r="G6211" i="5"/>
  <c r="H6211" i="5"/>
  <c r="A6212" i="5"/>
  <c r="B6212" i="5"/>
  <c r="D6212" i="5"/>
  <c r="E6212" i="5" s="1"/>
  <c r="F6212" i="5"/>
  <c r="J6212" i="5" s="1"/>
  <c r="G6212" i="5"/>
  <c r="H6212" i="5"/>
  <c r="A6213" i="5"/>
  <c r="B6213" i="5"/>
  <c r="D6213" i="5"/>
  <c r="E6213" i="5" s="1"/>
  <c r="F6213" i="5"/>
  <c r="J6213" i="5" s="1"/>
  <c r="G6213" i="5"/>
  <c r="H6213" i="5"/>
  <c r="A6214" i="5"/>
  <c r="B6214" i="5"/>
  <c r="D6214" i="5"/>
  <c r="E6214" i="5" s="1"/>
  <c r="F6214" i="5"/>
  <c r="J6214" i="5" s="1"/>
  <c r="G6214" i="5"/>
  <c r="H6214" i="5"/>
  <c r="A6215" i="5"/>
  <c r="B6215" i="5"/>
  <c r="D6215" i="5"/>
  <c r="E6215" i="5" s="1"/>
  <c r="F6215" i="5"/>
  <c r="J6215" i="5" s="1"/>
  <c r="G6215" i="5"/>
  <c r="H6215" i="5"/>
  <c r="A6216" i="5"/>
  <c r="B6216" i="5"/>
  <c r="D6216" i="5"/>
  <c r="E6216" i="5" s="1"/>
  <c r="F6216" i="5"/>
  <c r="J6216" i="5" s="1"/>
  <c r="G6216" i="5"/>
  <c r="H6216" i="5"/>
  <c r="A6217" i="5"/>
  <c r="B6217" i="5"/>
  <c r="D6217" i="5"/>
  <c r="E6217" i="5" s="1"/>
  <c r="F6217" i="5"/>
  <c r="J6217" i="5" s="1"/>
  <c r="G6217" i="5"/>
  <c r="H6217" i="5"/>
  <c r="A6218" i="5"/>
  <c r="B6218" i="5"/>
  <c r="D6218" i="5"/>
  <c r="E6218" i="5" s="1"/>
  <c r="F6218" i="5"/>
  <c r="J6218" i="5" s="1"/>
  <c r="G6218" i="5"/>
  <c r="H6218" i="5"/>
  <c r="A6219" i="5"/>
  <c r="B6219" i="5"/>
  <c r="D6219" i="5"/>
  <c r="E6219" i="5" s="1"/>
  <c r="F6219" i="5"/>
  <c r="J6219" i="5" s="1"/>
  <c r="G6219" i="5"/>
  <c r="H6219" i="5"/>
  <c r="A6220" i="5"/>
  <c r="B6220" i="5"/>
  <c r="D6220" i="5"/>
  <c r="E6220" i="5" s="1"/>
  <c r="F6220" i="5"/>
  <c r="J6220" i="5" s="1"/>
  <c r="G6220" i="5"/>
  <c r="H6220" i="5"/>
  <c r="A6221" i="5"/>
  <c r="B6221" i="5"/>
  <c r="D6221" i="5"/>
  <c r="E6221" i="5" s="1"/>
  <c r="F6221" i="5"/>
  <c r="J6221" i="5" s="1"/>
  <c r="G6221" i="5"/>
  <c r="H6221" i="5"/>
  <c r="A6222" i="5"/>
  <c r="B6222" i="5"/>
  <c r="D6222" i="5"/>
  <c r="E6222" i="5" s="1"/>
  <c r="F6222" i="5"/>
  <c r="J6222" i="5" s="1"/>
  <c r="G6222" i="5"/>
  <c r="H6222" i="5"/>
  <c r="A6223" i="5"/>
  <c r="B6223" i="5"/>
  <c r="D6223" i="5"/>
  <c r="E6223" i="5" s="1"/>
  <c r="F6223" i="5"/>
  <c r="J6223" i="5" s="1"/>
  <c r="G6223" i="5"/>
  <c r="H6223" i="5"/>
  <c r="A6224" i="5"/>
  <c r="B6224" i="5"/>
  <c r="D6224" i="5"/>
  <c r="E6224" i="5" s="1"/>
  <c r="F6224" i="5"/>
  <c r="J6224" i="5" s="1"/>
  <c r="G6224" i="5"/>
  <c r="H6224" i="5"/>
  <c r="A6225" i="5"/>
  <c r="B6225" i="5"/>
  <c r="D6225" i="5"/>
  <c r="E6225" i="5" s="1"/>
  <c r="F6225" i="5"/>
  <c r="J6225" i="5" s="1"/>
  <c r="G6225" i="5"/>
  <c r="H6225" i="5"/>
  <c r="A6226" i="5"/>
  <c r="B6226" i="5"/>
  <c r="D6226" i="5"/>
  <c r="E6226" i="5" s="1"/>
  <c r="F6226" i="5"/>
  <c r="J6226" i="5" s="1"/>
  <c r="G6226" i="5"/>
  <c r="H6226" i="5"/>
  <c r="A6227" i="5"/>
  <c r="B6227" i="5"/>
  <c r="D6227" i="5"/>
  <c r="E6227" i="5" s="1"/>
  <c r="F6227" i="5"/>
  <c r="J6227" i="5" s="1"/>
  <c r="G6227" i="5"/>
  <c r="H6227" i="5"/>
  <c r="A6228" i="5"/>
  <c r="B6228" i="5"/>
  <c r="D6228" i="5"/>
  <c r="E6228" i="5" s="1"/>
  <c r="F6228" i="5"/>
  <c r="J6228" i="5" s="1"/>
  <c r="G6228" i="5"/>
  <c r="H6228" i="5"/>
  <c r="A6229" i="5"/>
  <c r="B6229" i="5"/>
  <c r="D6229" i="5"/>
  <c r="E6229" i="5" s="1"/>
  <c r="F6229" i="5"/>
  <c r="J6229" i="5" s="1"/>
  <c r="G6229" i="5"/>
  <c r="H6229" i="5"/>
  <c r="A6230" i="5"/>
  <c r="B6230" i="5"/>
  <c r="D6230" i="5"/>
  <c r="E6230" i="5" s="1"/>
  <c r="F6230" i="5"/>
  <c r="J6230" i="5" s="1"/>
  <c r="G6230" i="5"/>
  <c r="H6230" i="5"/>
  <c r="A6231" i="5"/>
  <c r="B6231" i="5"/>
  <c r="D6231" i="5"/>
  <c r="E6231" i="5" s="1"/>
  <c r="F6231" i="5"/>
  <c r="J6231" i="5" s="1"/>
  <c r="G6231" i="5"/>
  <c r="H6231" i="5"/>
  <c r="A6232" i="5"/>
  <c r="B6232" i="5"/>
  <c r="D6232" i="5"/>
  <c r="E6232" i="5" s="1"/>
  <c r="F6232" i="5"/>
  <c r="J6232" i="5" s="1"/>
  <c r="G6232" i="5"/>
  <c r="H6232" i="5"/>
  <c r="A6233" i="5"/>
  <c r="B6233" i="5"/>
  <c r="D6233" i="5"/>
  <c r="E6233" i="5" s="1"/>
  <c r="F6233" i="5"/>
  <c r="J6233" i="5" s="1"/>
  <c r="G6233" i="5"/>
  <c r="H6233" i="5"/>
  <c r="A6234" i="5"/>
  <c r="B6234" i="5"/>
  <c r="D6234" i="5"/>
  <c r="E6234" i="5" s="1"/>
  <c r="F6234" i="5"/>
  <c r="J6234" i="5" s="1"/>
  <c r="G6234" i="5"/>
  <c r="H6234" i="5"/>
  <c r="A6235" i="5"/>
  <c r="B6235" i="5"/>
  <c r="D6235" i="5"/>
  <c r="E6235" i="5" s="1"/>
  <c r="F6235" i="5"/>
  <c r="J6235" i="5" s="1"/>
  <c r="G6235" i="5"/>
  <c r="H6235" i="5"/>
  <c r="A6236" i="5"/>
  <c r="B6236" i="5"/>
  <c r="D6236" i="5"/>
  <c r="E6236" i="5" s="1"/>
  <c r="F6236" i="5"/>
  <c r="J6236" i="5" s="1"/>
  <c r="G6236" i="5"/>
  <c r="H6236" i="5"/>
  <c r="A6237" i="5"/>
  <c r="B6237" i="5"/>
  <c r="D6237" i="5"/>
  <c r="E6237" i="5" s="1"/>
  <c r="F6237" i="5"/>
  <c r="J6237" i="5" s="1"/>
  <c r="G6237" i="5"/>
  <c r="H6237" i="5"/>
  <c r="A6238" i="5"/>
  <c r="B6238" i="5"/>
  <c r="D6238" i="5"/>
  <c r="E6238" i="5" s="1"/>
  <c r="F6238" i="5"/>
  <c r="J6238" i="5" s="1"/>
  <c r="G6238" i="5"/>
  <c r="H6238" i="5"/>
  <c r="A6239" i="5"/>
  <c r="B6239" i="5"/>
  <c r="D6239" i="5"/>
  <c r="E6239" i="5" s="1"/>
  <c r="F6239" i="5"/>
  <c r="J6239" i="5" s="1"/>
  <c r="G6239" i="5"/>
  <c r="H6239" i="5"/>
  <c r="A6240" i="5"/>
  <c r="B6240" i="5"/>
  <c r="D6240" i="5"/>
  <c r="E6240" i="5" s="1"/>
  <c r="F6240" i="5"/>
  <c r="J6240" i="5" s="1"/>
  <c r="G6240" i="5"/>
  <c r="H6240" i="5"/>
  <c r="A6241" i="5"/>
  <c r="B6241" i="5"/>
  <c r="D6241" i="5"/>
  <c r="E6241" i="5" s="1"/>
  <c r="F6241" i="5"/>
  <c r="J6241" i="5" s="1"/>
  <c r="G6241" i="5"/>
  <c r="H6241" i="5"/>
  <c r="A6242" i="5"/>
  <c r="B6242" i="5"/>
  <c r="D6242" i="5"/>
  <c r="E6242" i="5" s="1"/>
  <c r="F6242" i="5"/>
  <c r="J6242" i="5" s="1"/>
  <c r="G6242" i="5"/>
  <c r="H6242" i="5"/>
  <c r="A6243" i="5"/>
  <c r="B6243" i="5"/>
  <c r="D6243" i="5"/>
  <c r="E6243" i="5" s="1"/>
  <c r="F6243" i="5"/>
  <c r="J6243" i="5" s="1"/>
  <c r="G6243" i="5"/>
  <c r="H6243" i="5"/>
  <c r="A6244" i="5"/>
  <c r="B6244" i="5"/>
  <c r="D6244" i="5"/>
  <c r="E6244" i="5" s="1"/>
  <c r="F6244" i="5"/>
  <c r="J6244" i="5" s="1"/>
  <c r="G6244" i="5"/>
  <c r="H6244" i="5"/>
  <c r="A6245" i="5"/>
  <c r="B6245" i="5"/>
  <c r="D6245" i="5"/>
  <c r="E6245" i="5" s="1"/>
  <c r="F6245" i="5"/>
  <c r="J6245" i="5" s="1"/>
  <c r="G6245" i="5"/>
  <c r="H6245" i="5"/>
  <c r="A6246" i="5"/>
  <c r="B6246" i="5"/>
  <c r="D6246" i="5"/>
  <c r="E6246" i="5" s="1"/>
  <c r="F6246" i="5"/>
  <c r="J6246" i="5" s="1"/>
  <c r="G6246" i="5"/>
  <c r="H6246" i="5"/>
  <c r="A6247" i="5"/>
  <c r="B6247" i="5"/>
  <c r="D6247" i="5"/>
  <c r="E6247" i="5" s="1"/>
  <c r="F6247" i="5"/>
  <c r="J6247" i="5" s="1"/>
  <c r="G6247" i="5"/>
  <c r="H6247" i="5"/>
  <c r="A6248" i="5"/>
  <c r="B6248" i="5"/>
  <c r="D6248" i="5"/>
  <c r="E6248" i="5" s="1"/>
  <c r="F6248" i="5"/>
  <c r="J6248" i="5" s="1"/>
  <c r="G6248" i="5"/>
  <c r="H6248" i="5"/>
  <c r="A6249" i="5"/>
  <c r="B6249" i="5"/>
  <c r="D6249" i="5"/>
  <c r="E6249" i="5" s="1"/>
  <c r="F6249" i="5"/>
  <c r="J6249" i="5" s="1"/>
  <c r="G6249" i="5"/>
  <c r="H6249" i="5"/>
  <c r="A6250" i="5"/>
  <c r="B6250" i="5"/>
  <c r="D6250" i="5"/>
  <c r="E6250" i="5" s="1"/>
  <c r="F6250" i="5"/>
  <c r="J6250" i="5" s="1"/>
  <c r="G6250" i="5"/>
  <c r="H6250" i="5"/>
  <c r="A6251" i="5"/>
  <c r="B6251" i="5"/>
  <c r="D6251" i="5"/>
  <c r="E6251" i="5" s="1"/>
  <c r="F6251" i="5"/>
  <c r="J6251" i="5" s="1"/>
  <c r="G6251" i="5"/>
  <c r="H6251" i="5"/>
  <c r="A6252" i="5"/>
  <c r="B6252" i="5"/>
  <c r="D6252" i="5"/>
  <c r="E6252" i="5" s="1"/>
  <c r="F6252" i="5"/>
  <c r="J6252" i="5" s="1"/>
  <c r="G6252" i="5"/>
  <c r="H6252" i="5"/>
  <c r="A6253" i="5"/>
  <c r="B6253" i="5"/>
  <c r="D6253" i="5"/>
  <c r="E6253" i="5" s="1"/>
  <c r="F6253" i="5"/>
  <c r="J6253" i="5" s="1"/>
  <c r="G6253" i="5"/>
  <c r="H6253" i="5"/>
  <c r="A6254" i="5"/>
  <c r="B6254" i="5"/>
  <c r="D6254" i="5"/>
  <c r="E6254" i="5" s="1"/>
  <c r="F6254" i="5"/>
  <c r="J6254" i="5" s="1"/>
  <c r="G6254" i="5"/>
  <c r="H6254" i="5"/>
  <c r="A6255" i="5"/>
  <c r="B6255" i="5"/>
  <c r="D6255" i="5"/>
  <c r="E6255" i="5" s="1"/>
  <c r="F6255" i="5"/>
  <c r="J6255" i="5" s="1"/>
  <c r="G6255" i="5"/>
  <c r="H6255" i="5"/>
  <c r="A6256" i="5"/>
  <c r="B6256" i="5"/>
  <c r="D6256" i="5"/>
  <c r="E6256" i="5" s="1"/>
  <c r="F6256" i="5"/>
  <c r="J6256" i="5" s="1"/>
  <c r="G6256" i="5"/>
  <c r="H6256" i="5"/>
  <c r="A6257" i="5"/>
  <c r="B6257" i="5"/>
  <c r="D6257" i="5"/>
  <c r="E6257" i="5" s="1"/>
  <c r="F6257" i="5"/>
  <c r="J6257" i="5" s="1"/>
  <c r="G6257" i="5"/>
  <c r="H6257" i="5"/>
  <c r="A6258" i="5"/>
  <c r="B6258" i="5"/>
  <c r="D6258" i="5"/>
  <c r="E6258" i="5" s="1"/>
  <c r="F6258" i="5"/>
  <c r="J6258" i="5" s="1"/>
  <c r="G6258" i="5"/>
  <c r="H6258" i="5"/>
  <c r="A6259" i="5"/>
  <c r="B6259" i="5"/>
  <c r="D6259" i="5"/>
  <c r="E6259" i="5" s="1"/>
  <c r="F6259" i="5"/>
  <c r="J6259" i="5" s="1"/>
  <c r="G6259" i="5"/>
  <c r="H6259" i="5"/>
  <c r="A6260" i="5"/>
  <c r="B6260" i="5"/>
  <c r="D6260" i="5"/>
  <c r="E6260" i="5" s="1"/>
  <c r="F6260" i="5"/>
  <c r="J6260" i="5" s="1"/>
  <c r="G6260" i="5"/>
  <c r="H6260" i="5"/>
  <c r="A6261" i="5"/>
  <c r="B6261" i="5"/>
  <c r="D6261" i="5"/>
  <c r="E6261" i="5" s="1"/>
  <c r="F6261" i="5"/>
  <c r="J6261" i="5" s="1"/>
  <c r="G6261" i="5"/>
  <c r="H6261" i="5"/>
  <c r="A6262" i="5"/>
  <c r="B6262" i="5"/>
  <c r="D6262" i="5"/>
  <c r="E6262" i="5" s="1"/>
  <c r="F6262" i="5"/>
  <c r="J6262" i="5" s="1"/>
  <c r="G6262" i="5"/>
  <c r="H6262" i="5"/>
  <c r="A6263" i="5"/>
  <c r="B6263" i="5"/>
  <c r="D6263" i="5"/>
  <c r="E6263" i="5" s="1"/>
  <c r="F6263" i="5"/>
  <c r="J6263" i="5" s="1"/>
  <c r="G6263" i="5"/>
  <c r="H6263" i="5"/>
  <c r="A6264" i="5"/>
  <c r="B6264" i="5"/>
  <c r="D6264" i="5"/>
  <c r="E6264" i="5" s="1"/>
  <c r="F6264" i="5"/>
  <c r="J6264" i="5" s="1"/>
  <c r="G6264" i="5"/>
  <c r="H6264" i="5"/>
  <c r="A6265" i="5"/>
  <c r="B6265" i="5"/>
  <c r="D6265" i="5"/>
  <c r="E6265" i="5" s="1"/>
  <c r="F6265" i="5"/>
  <c r="J6265" i="5" s="1"/>
  <c r="G6265" i="5"/>
  <c r="H6265" i="5"/>
  <c r="A6266" i="5"/>
  <c r="B6266" i="5"/>
  <c r="D6266" i="5"/>
  <c r="E6266" i="5" s="1"/>
  <c r="F6266" i="5"/>
  <c r="J6266" i="5" s="1"/>
  <c r="G6266" i="5"/>
  <c r="H6266" i="5"/>
  <c r="A6267" i="5"/>
  <c r="B6267" i="5"/>
  <c r="D6267" i="5"/>
  <c r="E6267" i="5" s="1"/>
  <c r="F6267" i="5"/>
  <c r="J6267" i="5" s="1"/>
  <c r="G6267" i="5"/>
  <c r="H6267" i="5"/>
  <c r="A6268" i="5"/>
  <c r="B6268" i="5"/>
  <c r="D6268" i="5"/>
  <c r="E6268" i="5" s="1"/>
  <c r="F6268" i="5"/>
  <c r="J6268" i="5" s="1"/>
  <c r="G6268" i="5"/>
  <c r="H6268" i="5"/>
  <c r="A6269" i="5"/>
  <c r="B6269" i="5"/>
  <c r="D6269" i="5"/>
  <c r="E6269" i="5" s="1"/>
  <c r="F6269" i="5"/>
  <c r="J6269" i="5" s="1"/>
  <c r="G6269" i="5"/>
  <c r="H6269" i="5"/>
  <c r="A6270" i="5"/>
  <c r="B6270" i="5"/>
  <c r="D6270" i="5"/>
  <c r="E6270" i="5" s="1"/>
  <c r="F6270" i="5"/>
  <c r="J6270" i="5" s="1"/>
  <c r="G6270" i="5"/>
  <c r="H6270" i="5"/>
  <c r="A6271" i="5"/>
  <c r="B6271" i="5"/>
  <c r="D6271" i="5"/>
  <c r="E6271" i="5" s="1"/>
  <c r="F6271" i="5"/>
  <c r="J6271" i="5" s="1"/>
  <c r="G6271" i="5"/>
  <c r="H6271" i="5"/>
  <c r="A6272" i="5"/>
  <c r="B6272" i="5"/>
  <c r="D6272" i="5"/>
  <c r="E6272" i="5" s="1"/>
  <c r="F6272" i="5"/>
  <c r="J6272" i="5" s="1"/>
  <c r="G6272" i="5"/>
  <c r="H6272" i="5"/>
  <c r="A6273" i="5"/>
  <c r="B6273" i="5"/>
  <c r="D6273" i="5"/>
  <c r="E6273" i="5" s="1"/>
  <c r="F6273" i="5"/>
  <c r="J6273" i="5" s="1"/>
  <c r="G6273" i="5"/>
  <c r="H6273" i="5"/>
  <c r="A6274" i="5"/>
  <c r="B6274" i="5"/>
  <c r="D6274" i="5"/>
  <c r="E6274" i="5" s="1"/>
  <c r="F6274" i="5"/>
  <c r="J6274" i="5" s="1"/>
  <c r="G6274" i="5"/>
  <c r="H6274" i="5"/>
  <c r="A6275" i="5"/>
  <c r="B6275" i="5"/>
  <c r="D6275" i="5"/>
  <c r="E6275" i="5" s="1"/>
  <c r="F6275" i="5"/>
  <c r="J6275" i="5" s="1"/>
  <c r="G6275" i="5"/>
  <c r="H6275" i="5"/>
  <c r="A6276" i="5"/>
  <c r="B6276" i="5"/>
  <c r="D6276" i="5"/>
  <c r="E6276" i="5" s="1"/>
  <c r="F6276" i="5"/>
  <c r="J6276" i="5" s="1"/>
  <c r="G6276" i="5"/>
  <c r="H6276" i="5"/>
  <c r="A6277" i="5"/>
  <c r="B6277" i="5"/>
  <c r="D6277" i="5"/>
  <c r="E6277" i="5" s="1"/>
  <c r="F6277" i="5"/>
  <c r="J6277" i="5" s="1"/>
  <c r="G6277" i="5"/>
  <c r="H6277" i="5"/>
  <c r="A6278" i="5"/>
  <c r="B6278" i="5"/>
  <c r="D6278" i="5"/>
  <c r="E6278" i="5" s="1"/>
  <c r="F6278" i="5"/>
  <c r="J6278" i="5" s="1"/>
  <c r="G6278" i="5"/>
  <c r="H6278" i="5"/>
  <c r="A6279" i="5"/>
  <c r="B6279" i="5"/>
  <c r="D6279" i="5"/>
  <c r="E6279" i="5" s="1"/>
  <c r="F6279" i="5"/>
  <c r="J6279" i="5" s="1"/>
  <c r="G6279" i="5"/>
  <c r="H6279" i="5"/>
  <c r="A6280" i="5"/>
  <c r="B6280" i="5"/>
  <c r="D6280" i="5"/>
  <c r="E6280" i="5" s="1"/>
  <c r="F6280" i="5"/>
  <c r="J6280" i="5" s="1"/>
  <c r="G6280" i="5"/>
  <c r="H6280" i="5"/>
  <c r="A6281" i="5"/>
  <c r="B6281" i="5"/>
  <c r="D6281" i="5"/>
  <c r="E6281" i="5" s="1"/>
  <c r="F6281" i="5"/>
  <c r="J6281" i="5" s="1"/>
  <c r="G6281" i="5"/>
  <c r="H6281" i="5"/>
  <c r="A6282" i="5"/>
  <c r="B6282" i="5"/>
  <c r="D6282" i="5"/>
  <c r="E6282" i="5" s="1"/>
  <c r="F6282" i="5"/>
  <c r="J6282" i="5" s="1"/>
  <c r="G6282" i="5"/>
  <c r="H6282" i="5"/>
  <c r="A6283" i="5"/>
  <c r="B6283" i="5"/>
  <c r="D6283" i="5"/>
  <c r="E6283" i="5" s="1"/>
  <c r="F6283" i="5"/>
  <c r="J6283" i="5" s="1"/>
  <c r="G6283" i="5"/>
  <c r="H6283" i="5"/>
  <c r="A6284" i="5"/>
  <c r="B6284" i="5"/>
  <c r="D6284" i="5"/>
  <c r="E6284" i="5" s="1"/>
  <c r="F6284" i="5"/>
  <c r="J6284" i="5" s="1"/>
  <c r="G6284" i="5"/>
  <c r="H6284" i="5"/>
  <c r="A6285" i="5"/>
  <c r="B6285" i="5"/>
  <c r="D6285" i="5"/>
  <c r="E6285" i="5" s="1"/>
  <c r="F6285" i="5"/>
  <c r="J6285" i="5" s="1"/>
  <c r="G6285" i="5"/>
  <c r="H6285" i="5"/>
  <c r="A6286" i="5"/>
  <c r="B6286" i="5"/>
  <c r="D6286" i="5"/>
  <c r="E6286" i="5" s="1"/>
  <c r="F6286" i="5"/>
  <c r="J6286" i="5" s="1"/>
  <c r="G6286" i="5"/>
  <c r="H6286" i="5"/>
  <c r="A6287" i="5"/>
  <c r="B6287" i="5"/>
  <c r="D6287" i="5"/>
  <c r="E6287" i="5" s="1"/>
  <c r="F6287" i="5"/>
  <c r="J6287" i="5" s="1"/>
  <c r="G6287" i="5"/>
  <c r="H6287" i="5"/>
  <c r="A6288" i="5"/>
  <c r="B6288" i="5"/>
  <c r="D6288" i="5"/>
  <c r="E6288" i="5" s="1"/>
  <c r="F6288" i="5"/>
  <c r="J6288" i="5" s="1"/>
  <c r="G6288" i="5"/>
  <c r="H6288" i="5"/>
  <c r="A6289" i="5"/>
  <c r="B6289" i="5"/>
  <c r="D6289" i="5"/>
  <c r="E6289" i="5" s="1"/>
  <c r="F6289" i="5"/>
  <c r="J6289" i="5" s="1"/>
  <c r="G6289" i="5"/>
  <c r="H6289" i="5"/>
  <c r="A6290" i="5"/>
  <c r="B6290" i="5"/>
  <c r="D6290" i="5"/>
  <c r="E6290" i="5" s="1"/>
  <c r="F6290" i="5"/>
  <c r="J6290" i="5" s="1"/>
  <c r="G6290" i="5"/>
  <c r="H6290" i="5"/>
  <c r="A6291" i="5"/>
  <c r="B6291" i="5"/>
  <c r="D6291" i="5"/>
  <c r="E6291" i="5" s="1"/>
  <c r="F6291" i="5"/>
  <c r="J6291" i="5" s="1"/>
  <c r="G6291" i="5"/>
  <c r="H6291" i="5"/>
  <c r="A6292" i="5"/>
  <c r="B6292" i="5"/>
  <c r="D6292" i="5"/>
  <c r="E6292" i="5" s="1"/>
  <c r="F6292" i="5"/>
  <c r="J6292" i="5" s="1"/>
  <c r="G6292" i="5"/>
  <c r="H6292" i="5"/>
  <c r="A6293" i="5"/>
  <c r="B6293" i="5"/>
  <c r="D6293" i="5"/>
  <c r="E6293" i="5" s="1"/>
  <c r="F6293" i="5"/>
  <c r="J6293" i="5" s="1"/>
  <c r="G6293" i="5"/>
  <c r="H6293" i="5"/>
  <c r="A6294" i="5"/>
  <c r="B6294" i="5"/>
  <c r="D6294" i="5"/>
  <c r="E6294" i="5" s="1"/>
  <c r="F6294" i="5"/>
  <c r="J6294" i="5" s="1"/>
  <c r="G6294" i="5"/>
  <c r="H6294" i="5"/>
  <c r="A6295" i="5"/>
  <c r="B6295" i="5"/>
  <c r="D6295" i="5"/>
  <c r="E6295" i="5" s="1"/>
  <c r="F6295" i="5"/>
  <c r="J6295" i="5" s="1"/>
  <c r="G6295" i="5"/>
  <c r="H6295" i="5"/>
  <c r="A6296" i="5"/>
  <c r="B6296" i="5"/>
  <c r="D6296" i="5"/>
  <c r="E6296" i="5" s="1"/>
  <c r="F6296" i="5"/>
  <c r="J6296" i="5" s="1"/>
  <c r="G6296" i="5"/>
  <c r="H6296" i="5"/>
  <c r="A6297" i="5"/>
  <c r="B6297" i="5"/>
  <c r="D6297" i="5"/>
  <c r="E6297" i="5" s="1"/>
  <c r="F6297" i="5"/>
  <c r="J6297" i="5" s="1"/>
  <c r="G6297" i="5"/>
  <c r="H6297" i="5"/>
  <c r="A6298" i="5"/>
  <c r="B6298" i="5"/>
  <c r="D6298" i="5"/>
  <c r="E6298" i="5" s="1"/>
  <c r="F6298" i="5"/>
  <c r="J6298" i="5" s="1"/>
  <c r="G6298" i="5"/>
  <c r="H6298" i="5"/>
  <c r="A6299" i="5"/>
  <c r="B6299" i="5"/>
  <c r="D6299" i="5"/>
  <c r="E6299" i="5" s="1"/>
  <c r="F6299" i="5"/>
  <c r="J6299" i="5" s="1"/>
  <c r="G6299" i="5"/>
  <c r="H6299" i="5"/>
  <c r="A6300" i="5"/>
  <c r="B6300" i="5"/>
  <c r="D6300" i="5"/>
  <c r="E6300" i="5" s="1"/>
  <c r="F6300" i="5"/>
  <c r="J6300" i="5" s="1"/>
  <c r="G6300" i="5"/>
  <c r="H6300" i="5"/>
  <c r="A6301" i="5"/>
  <c r="B6301" i="5"/>
  <c r="D6301" i="5"/>
  <c r="E6301" i="5" s="1"/>
  <c r="F6301" i="5"/>
  <c r="J6301" i="5" s="1"/>
  <c r="G6301" i="5"/>
  <c r="H6301" i="5"/>
  <c r="A6302" i="5"/>
  <c r="B6302" i="5"/>
  <c r="D6302" i="5"/>
  <c r="E6302" i="5" s="1"/>
  <c r="F6302" i="5"/>
  <c r="J6302" i="5" s="1"/>
  <c r="G6302" i="5"/>
  <c r="H6302" i="5"/>
  <c r="A6303" i="5"/>
  <c r="B6303" i="5"/>
  <c r="D6303" i="5"/>
  <c r="E6303" i="5" s="1"/>
  <c r="F6303" i="5"/>
  <c r="J6303" i="5" s="1"/>
  <c r="G6303" i="5"/>
  <c r="H6303" i="5"/>
  <c r="A6304" i="5"/>
  <c r="B6304" i="5"/>
  <c r="D6304" i="5"/>
  <c r="E6304" i="5" s="1"/>
  <c r="F6304" i="5"/>
  <c r="J6304" i="5" s="1"/>
  <c r="G6304" i="5"/>
  <c r="H6304" i="5"/>
  <c r="A6305" i="5"/>
  <c r="B6305" i="5"/>
  <c r="D6305" i="5"/>
  <c r="E6305" i="5" s="1"/>
  <c r="F6305" i="5"/>
  <c r="J6305" i="5" s="1"/>
  <c r="G6305" i="5"/>
  <c r="H6305" i="5"/>
  <c r="A6306" i="5"/>
  <c r="B6306" i="5"/>
  <c r="D6306" i="5"/>
  <c r="E6306" i="5" s="1"/>
  <c r="F6306" i="5"/>
  <c r="J6306" i="5" s="1"/>
  <c r="G6306" i="5"/>
  <c r="H6306" i="5"/>
  <c r="A6307" i="5"/>
  <c r="B6307" i="5"/>
  <c r="D6307" i="5"/>
  <c r="E6307" i="5" s="1"/>
  <c r="F6307" i="5"/>
  <c r="J6307" i="5" s="1"/>
  <c r="G6307" i="5"/>
  <c r="H6307" i="5"/>
  <c r="A6308" i="5"/>
  <c r="B6308" i="5"/>
  <c r="D6308" i="5"/>
  <c r="E6308" i="5" s="1"/>
  <c r="F6308" i="5"/>
  <c r="J6308" i="5" s="1"/>
  <c r="G6308" i="5"/>
  <c r="H6308" i="5"/>
  <c r="A6309" i="5"/>
  <c r="B6309" i="5"/>
  <c r="D6309" i="5"/>
  <c r="E6309" i="5" s="1"/>
  <c r="F6309" i="5"/>
  <c r="J6309" i="5" s="1"/>
  <c r="G6309" i="5"/>
  <c r="H6309" i="5"/>
  <c r="A6310" i="5"/>
  <c r="B6310" i="5"/>
  <c r="D6310" i="5"/>
  <c r="E6310" i="5" s="1"/>
  <c r="F6310" i="5"/>
  <c r="J6310" i="5" s="1"/>
  <c r="G6310" i="5"/>
  <c r="H6310" i="5"/>
  <c r="A6311" i="5"/>
  <c r="B6311" i="5"/>
  <c r="D6311" i="5"/>
  <c r="E6311" i="5" s="1"/>
  <c r="F6311" i="5"/>
  <c r="J6311" i="5" s="1"/>
  <c r="G6311" i="5"/>
  <c r="H6311" i="5"/>
  <c r="A6312" i="5"/>
  <c r="B6312" i="5"/>
  <c r="D6312" i="5"/>
  <c r="E6312" i="5" s="1"/>
  <c r="F6312" i="5"/>
  <c r="J6312" i="5" s="1"/>
  <c r="G6312" i="5"/>
  <c r="H6312" i="5"/>
  <c r="A6313" i="5"/>
  <c r="B6313" i="5"/>
  <c r="D6313" i="5"/>
  <c r="E6313" i="5" s="1"/>
  <c r="F6313" i="5"/>
  <c r="J6313" i="5" s="1"/>
  <c r="G6313" i="5"/>
  <c r="H6313" i="5"/>
  <c r="A6314" i="5"/>
  <c r="B6314" i="5"/>
  <c r="D6314" i="5"/>
  <c r="E6314" i="5" s="1"/>
  <c r="F6314" i="5"/>
  <c r="J6314" i="5" s="1"/>
  <c r="G6314" i="5"/>
  <c r="H6314" i="5"/>
  <c r="A6315" i="5"/>
  <c r="B6315" i="5"/>
  <c r="D6315" i="5"/>
  <c r="E6315" i="5" s="1"/>
  <c r="F6315" i="5"/>
  <c r="J6315" i="5" s="1"/>
  <c r="G6315" i="5"/>
  <c r="H6315" i="5"/>
  <c r="A6316" i="5"/>
  <c r="B6316" i="5"/>
  <c r="D6316" i="5"/>
  <c r="E6316" i="5" s="1"/>
  <c r="F6316" i="5"/>
  <c r="J6316" i="5" s="1"/>
  <c r="G6316" i="5"/>
  <c r="H6316" i="5"/>
  <c r="A6317" i="5"/>
  <c r="B6317" i="5"/>
  <c r="D6317" i="5"/>
  <c r="E6317" i="5" s="1"/>
  <c r="F6317" i="5"/>
  <c r="J6317" i="5" s="1"/>
  <c r="G6317" i="5"/>
  <c r="H6317" i="5"/>
  <c r="A6318" i="5"/>
  <c r="B6318" i="5"/>
  <c r="D6318" i="5"/>
  <c r="E6318" i="5" s="1"/>
  <c r="F6318" i="5"/>
  <c r="J6318" i="5" s="1"/>
  <c r="G6318" i="5"/>
  <c r="H6318" i="5"/>
  <c r="A6319" i="5"/>
  <c r="B6319" i="5"/>
  <c r="D6319" i="5"/>
  <c r="E6319" i="5" s="1"/>
  <c r="F6319" i="5"/>
  <c r="J6319" i="5" s="1"/>
  <c r="G6319" i="5"/>
  <c r="H6319" i="5"/>
  <c r="A6320" i="5"/>
  <c r="B6320" i="5"/>
  <c r="D6320" i="5"/>
  <c r="E6320" i="5" s="1"/>
  <c r="F6320" i="5"/>
  <c r="J6320" i="5" s="1"/>
  <c r="G6320" i="5"/>
  <c r="H6320" i="5"/>
  <c r="A6321" i="5"/>
  <c r="B6321" i="5"/>
  <c r="D6321" i="5"/>
  <c r="E6321" i="5" s="1"/>
  <c r="F6321" i="5"/>
  <c r="J6321" i="5" s="1"/>
  <c r="G6321" i="5"/>
  <c r="H6321" i="5"/>
  <c r="A6322" i="5"/>
  <c r="B6322" i="5"/>
  <c r="D6322" i="5"/>
  <c r="E6322" i="5" s="1"/>
  <c r="F6322" i="5"/>
  <c r="J6322" i="5" s="1"/>
  <c r="G6322" i="5"/>
  <c r="H6322" i="5"/>
  <c r="A6323" i="5"/>
  <c r="B6323" i="5"/>
  <c r="D6323" i="5"/>
  <c r="E6323" i="5" s="1"/>
  <c r="F6323" i="5"/>
  <c r="J6323" i="5" s="1"/>
  <c r="G6323" i="5"/>
  <c r="H6323" i="5"/>
  <c r="A6324" i="5"/>
  <c r="B6324" i="5"/>
  <c r="D6324" i="5"/>
  <c r="E6324" i="5" s="1"/>
  <c r="F6324" i="5"/>
  <c r="J6324" i="5" s="1"/>
  <c r="G6324" i="5"/>
  <c r="H6324" i="5"/>
  <c r="A6325" i="5"/>
  <c r="B6325" i="5"/>
  <c r="D6325" i="5"/>
  <c r="E6325" i="5" s="1"/>
  <c r="F6325" i="5"/>
  <c r="J6325" i="5" s="1"/>
  <c r="G6325" i="5"/>
  <c r="H6325" i="5"/>
  <c r="A6326" i="5"/>
  <c r="B6326" i="5"/>
  <c r="D6326" i="5"/>
  <c r="E6326" i="5" s="1"/>
  <c r="F6326" i="5"/>
  <c r="J6326" i="5" s="1"/>
  <c r="G6326" i="5"/>
  <c r="H6326" i="5"/>
  <c r="A6327" i="5"/>
  <c r="B6327" i="5"/>
  <c r="D6327" i="5"/>
  <c r="E6327" i="5" s="1"/>
  <c r="F6327" i="5"/>
  <c r="J6327" i="5" s="1"/>
  <c r="G6327" i="5"/>
  <c r="H6327" i="5"/>
  <c r="A6328" i="5"/>
  <c r="B6328" i="5"/>
  <c r="D6328" i="5"/>
  <c r="E6328" i="5" s="1"/>
  <c r="F6328" i="5"/>
  <c r="J6328" i="5" s="1"/>
  <c r="G6328" i="5"/>
  <c r="H6328" i="5"/>
  <c r="A6329" i="5"/>
  <c r="B6329" i="5"/>
  <c r="D6329" i="5"/>
  <c r="E6329" i="5" s="1"/>
  <c r="F6329" i="5"/>
  <c r="J6329" i="5" s="1"/>
  <c r="G6329" i="5"/>
  <c r="H6329" i="5"/>
  <c r="A6330" i="5"/>
  <c r="B6330" i="5"/>
  <c r="D6330" i="5"/>
  <c r="E6330" i="5" s="1"/>
  <c r="F6330" i="5"/>
  <c r="J6330" i="5" s="1"/>
  <c r="G6330" i="5"/>
  <c r="H6330" i="5"/>
  <c r="A6331" i="5"/>
  <c r="B6331" i="5"/>
  <c r="D6331" i="5"/>
  <c r="E6331" i="5" s="1"/>
  <c r="F6331" i="5"/>
  <c r="J6331" i="5" s="1"/>
  <c r="G6331" i="5"/>
  <c r="H6331" i="5"/>
  <c r="A6332" i="5"/>
  <c r="B6332" i="5"/>
  <c r="D6332" i="5"/>
  <c r="E6332" i="5" s="1"/>
  <c r="F6332" i="5"/>
  <c r="J6332" i="5" s="1"/>
  <c r="G6332" i="5"/>
  <c r="H6332" i="5"/>
  <c r="A6333" i="5"/>
  <c r="B6333" i="5"/>
  <c r="D6333" i="5"/>
  <c r="E6333" i="5" s="1"/>
  <c r="F6333" i="5"/>
  <c r="J6333" i="5" s="1"/>
  <c r="G6333" i="5"/>
  <c r="H6333" i="5"/>
  <c r="A6334" i="5"/>
  <c r="B6334" i="5"/>
  <c r="D6334" i="5"/>
  <c r="E6334" i="5" s="1"/>
  <c r="F6334" i="5"/>
  <c r="J6334" i="5" s="1"/>
  <c r="G6334" i="5"/>
  <c r="H6334" i="5"/>
  <c r="A6335" i="5"/>
  <c r="B6335" i="5"/>
  <c r="D6335" i="5"/>
  <c r="E6335" i="5" s="1"/>
  <c r="F6335" i="5"/>
  <c r="J6335" i="5" s="1"/>
  <c r="G6335" i="5"/>
  <c r="H6335" i="5"/>
  <c r="A6336" i="5"/>
  <c r="B6336" i="5"/>
  <c r="D6336" i="5"/>
  <c r="E6336" i="5" s="1"/>
  <c r="F6336" i="5"/>
  <c r="J6336" i="5" s="1"/>
  <c r="G6336" i="5"/>
  <c r="H6336" i="5"/>
  <c r="A6337" i="5"/>
  <c r="B6337" i="5"/>
  <c r="D6337" i="5"/>
  <c r="E6337" i="5" s="1"/>
  <c r="F6337" i="5"/>
  <c r="J6337" i="5" s="1"/>
  <c r="G6337" i="5"/>
  <c r="H6337" i="5"/>
  <c r="A6338" i="5"/>
  <c r="B6338" i="5"/>
  <c r="D6338" i="5"/>
  <c r="E6338" i="5" s="1"/>
  <c r="F6338" i="5"/>
  <c r="J6338" i="5" s="1"/>
  <c r="G6338" i="5"/>
  <c r="H6338" i="5"/>
  <c r="A6339" i="5"/>
  <c r="B6339" i="5"/>
  <c r="D6339" i="5"/>
  <c r="E6339" i="5" s="1"/>
  <c r="F6339" i="5"/>
  <c r="J6339" i="5" s="1"/>
  <c r="G6339" i="5"/>
  <c r="H6339" i="5"/>
  <c r="A6340" i="5"/>
  <c r="B6340" i="5"/>
  <c r="D6340" i="5"/>
  <c r="E6340" i="5" s="1"/>
  <c r="F6340" i="5"/>
  <c r="J6340" i="5" s="1"/>
  <c r="G6340" i="5"/>
  <c r="H6340" i="5"/>
  <c r="A6341" i="5"/>
  <c r="B6341" i="5"/>
  <c r="D6341" i="5"/>
  <c r="E6341" i="5" s="1"/>
  <c r="F6341" i="5"/>
  <c r="J6341" i="5" s="1"/>
  <c r="G6341" i="5"/>
  <c r="H6341" i="5"/>
  <c r="A6342" i="5"/>
  <c r="B6342" i="5"/>
  <c r="D6342" i="5"/>
  <c r="E6342" i="5" s="1"/>
  <c r="F6342" i="5"/>
  <c r="J6342" i="5" s="1"/>
  <c r="G6342" i="5"/>
  <c r="H6342" i="5"/>
  <c r="A6343" i="5"/>
  <c r="B6343" i="5"/>
  <c r="D6343" i="5"/>
  <c r="E6343" i="5" s="1"/>
  <c r="F6343" i="5"/>
  <c r="J6343" i="5" s="1"/>
  <c r="G6343" i="5"/>
  <c r="H6343" i="5"/>
  <c r="A6344" i="5"/>
  <c r="B6344" i="5"/>
  <c r="D6344" i="5"/>
  <c r="E6344" i="5" s="1"/>
  <c r="F6344" i="5"/>
  <c r="J6344" i="5" s="1"/>
  <c r="G6344" i="5"/>
  <c r="H6344" i="5"/>
  <c r="A6345" i="5"/>
  <c r="B6345" i="5"/>
  <c r="D6345" i="5"/>
  <c r="E6345" i="5" s="1"/>
  <c r="F6345" i="5"/>
  <c r="J6345" i="5" s="1"/>
  <c r="G6345" i="5"/>
  <c r="H6345" i="5"/>
  <c r="A6346" i="5"/>
  <c r="B6346" i="5"/>
  <c r="D6346" i="5"/>
  <c r="E6346" i="5" s="1"/>
  <c r="F6346" i="5"/>
  <c r="J6346" i="5" s="1"/>
  <c r="G6346" i="5"/>
  <c r="H6346" i="5"/>
  <c r="A6347" i="5"/>
  <c r="B6347" i="5"/>
  <c r="D6347" i="5"/>
  <c r="E6347" i="5" s="1"/>
  <c r="F6347" i="5"/>
  <c r="J6347" i="5" s="1"/>
  <c r="G6347" i="5"/>
  <c r="H6347" i="5"/>
  <c r="A6348" i="5"/>
  <c r="B6348" i="5"/>
  <c r="D6348" i="5"/>
  <c r="E6348" i="5" s="1"/>
  <c r="F6348" i="5"/>
  <c r="J6348" i="5" s="1"/>
  <c r="G6348" i="5"/>
  <c r="H6348" i="5"/>
  <c r="A6349" i="5"/>
  <c r="B6349" i="5"/>
  <c r="D6349" i="5"/>
  <c r="E6349" i="5" s="1"/>
  <c r="F6349" i="5"/>
  <c r="J6349" i="5" s="1"/>
  <c r="G6349" i="5"/>
  <c r="H6349" i="5"/>
  <c r="A6350" i="5"/>
  <c r="B6350" i="5"/>
  <c r="D6350" i="5"/>
  <c r="E6350" i="5" s="1"/>
  <c r="F6350" i="5"/>
  <c r="J6350" i="5" s="1"/>
  <c r="G6350" i="5"/>
  <c r="H6350" i="5"/>
  <c r="A6351" i="5"/>
  <c r="B6351" i="5"/>
  <c r="D6351" i="5"/>
  <c r="E6351" i="5" s="1"/>
  <c r="F6351" i="5"/>
  <c r="J6351" i="5" s="1"/>
  <c r="G6351" i="5"/>
  <c r="H6351" i="5"/>
  <c r="A6352" i="5"/>
  <c r="B6352" i="5"/>
  <c r="D6352" i="5"/>
  <c r="E6352" i="5" s="1"/>
  <c r="F6352" i="5"/>
  <c r="J6352" i="5" s="1"/>
  <c r="G6352" i="5"/>
  <c r="H6352" i="5"/>
  <c r="A6353" i="5"/>
  <c r="B6353" i="5"/>
  <c r="D6353" i="5"/>
  <c r="E6353" i="5" s="1"/>
  <c r="F6353" i="5"/>
  <c r="J6353" i="5" s="1"/>
  <c r="G6353" i="5"/>
  <c r="H6353" i="5"/>
  <c r="A6354" i="5"/>
  <c r="B6354" i="5"/>
  <c r="D6354" i="5"/>
  <c r="E6354" i="5" s="1"/>
  <c r="F6354" i="5"/>
  <c r="J6354" i="5" s="1"/>
  <c r="G6354" i="5"/>
  <c r="H6354" i="5"/>
  <c r="A6355" i="5"/>
  <c r="B6355" i="5"/>
  <c r="D6355" i="5"/>
  <c r="E6355" i="5" s="1"/>
  <c r="F6355" i="5"/>
  <c r="J6355" i="5" s="1"/>
  <c r="G6355" i="5"/>
  <c r="H6355" i="5"/>
  <c r="A6356" i="5"/>
  <c r="B6356" i="5"/>
  <c r="D6356" i="5"/>
  <c r="E6356" i="5" s="1"/>
  <c r="F6356" i="5"/>
  <c r="J6356" i="5" s="1"/>
  <c r="G6356" i="5"/>
  <c r="H6356" i="5"/>
  <c r="A6357" i="5"/>
  <c r="B6357" i="5"/>
  <c r="D6357" i="5"/>
  <c r="E6357" i="5" s="1"/>
  <c r="F6357" i="5"/>
  <c r="J6357" i="5" s="1"/>
  <c r="G6357" i="5"/>
  <c r="H6357" i="5"/>
  <c r="A6358" i="5"/>
  <c r="B6358" i="5"/>
  <c r="D6358" i="5"/>
  <c r="E6358" i="5" s="1"/>
  <c r="F6358" i="5"/>
  <c r="J6358" i="5" s="1"/>
  <c r="G6358" i="5"/>
  <c r="H6358" i="5"/>
  <c r="A6359" i="5"/>
  <c r="B6359" i="5"/>
  <c r="D6359" i="5"/>
  <c r="E6359" i="5" s="1"/>
  <c r="F6359" i="5"/>
  <c r="J6359" i="5" s="1"/>
  <c r="G6359" i="5"/>
  <c r="H6359" i="5"/>
  <c r="A6360" i="5"/>
  <c r="B6360" i="5"/>
  <c r="D6360" i="5"/>
  <c r="E6360" i="5" s="1"/>
  <c r="F6360" i="5"/>
  <c r="J6360" i="5" s="1"/>
  <c r="G6360" i="5"/>
  <c r="H6360" i="5"/>
  <c r="A6361" i="5"/>
  <c r="B6361" i="5"/>
  <c r="D6361" i="5"/>
  <c r="E6361" i="5" s="1"/>
  <c r="F6361" i="5"/>
  <c r="J6361" i="5" s="1"/>
  <c r="G6361" i="5"/>
  <c r="H6361" i="5"/>
  <c r="A6362" i="5"/>
  <c r="B6362" i="5"/>
  <c r="D6362" i="5"/>
  <c r="E6362" i="5" s="1"/>
  <c r="F6362" i="5"/>
  <c r="J6362" i="5" s="1"/>
  <c r="G6362" i="5"/>
  <c r="H6362" i="5"/>
  <c r="A6363" i="5"/>
  <c r="B6363" i="5"/>
  <c r="D6363" i="5"/>
  <c r="E6363" i="5" s="1"/>
  <c r="F6363" i="5"/>
  <c r="J6363" i="5" s="1"/>
  <c r="G6363" i="5"/>
  <c r="H6363" i="5"/>
  <c r="A6364" i="5"/>
  <c r="B6364" i="5"/>
  <c r="D6364" i="5"/>
  <c r="E6364" i="5" s="1"/>
  <c r="F6364" i="5"/>
  <c r="J6364" i="5" s="1"/>
  <c r="G6364" i="5"/>
  <c r="H6364" i="5"/>
  <c r="A6365" i="5"/>
  <c r="B6365" i="5"/>
  <c r="D6365" i="5"/>
  <c r="E6365" i="5" s="1"/>
  <c r="F6365" i="5"/>
  <c r="J6365" i="5" s="1"/>
  <c r="G6365" i="5"/>
  <c r="H6365" i="5"/>
  <c r="A6366" i="5"/>
  <c r="B6366" i="5"/>
  <c r="D6366" i="5"/>
  <c r="E6366" i="5" s="1"/>
  <c r="F6366" i="5"/>
  <c r="J6366" i="5" s="1"/>
  <c r="G6366" i="5"/>
  <c r="H6366" i="5"/>
  <c r="A6367" i="5"/>
  <c r="B6367" i="5"/>
  <c r="D6367" i="5"/>
  <c r="E6367" i="5" s="1"/>
  <c r="F6367" i="5"/>
  <c r="J6367" i="5" s="1"/>
  <c r="G6367" i="5"/>
  <c r="H6367" i="5"/>
  <c r="A6368" i="5"/>
  <c r="B6368" i="5"/>
  <c r="D6368" i="5"/>
  <c r="E6368" i="5" s="1"/>
  <c r="F6368" i="5"/>
  <c r="J6368" i="5" s="1"/>
  <c r="G6368" i="5"/>
  <c r="H6368" i="5"/>
  <c r="A6369" i="5"/>
  <c r="B6369" i="5"/>
  <c r="D6369" i="5"/>
  <c r="E6369" i="5" s="1"/>
  <c r="F6369" i="5"/>
  <c r="J6369" i="5" s="1"/>
  <c r="G6369" i="5"/>
  <c r="H6369" i="5"/>
  <c r="A6370" i="5"/>
  <c r="B6370" i="5"/>
  <c r="D6370" i="5"/>
  <c r="E6370" i="5" s="1"/>
  <c r="F6370" i="5"/>
  <c r="J6370" i="5" s="1"/>
  <c r="G6370" i="5"/>
  <c r="H6370" i="5"/>
  <c r="A6371" i="5"/>
  <c r="B6371" i="5"/>
  <c r="D6371" i="5"/>
  <c r="E6371" i="5" s="1"/>
  <c r="F6371" i="5"/>
  <c r="J6371" i="5" s="1"/>
  <c r="G6371" i="5"/>
  <c r="H6371" i="5"/>
  <c r="A6372" i="5"/>
  <c r="B6372" i="5"/>
  <c r="D6372" i="5"/>
  <c r="E6372" i="5" s="1"/>
  <c r="F6372" i="5"/>
  <c r="J6372" i="5" s="1"/>
  <c r="G6372" i="5"/>
  <c r="H6372" i="5"/>
  <c r="A6373" i="5"/>
  <c r="B6373" i="5"/>
  <c r="D6373" i="5"/>
  <c r="E6373" i="5" s="1"/>
  <c r="F6373" i="5"/>
  <c r="J6373" i="5" s="1"/>
  <c r="G6373" i="5"/>
  <c r="H6373" i="5"/>
  <c r="A6374" i="5"/>
  <c r="B6374" i="5"/>
  <c r="D6374" i="5"/>
  <c r="E6374" i="5" s="1"/>
  <c r="F6374" i="5"/>
  <c r="J6374" i="5" s="1"/>
  <c r="G6374" i="5"/>
  <c r="H6374" i="5"/>
  <c r="A6375" i="5"/>
  <c r="B6375" i="5"/>
  <c r="D6375" i="5"/>
  <c r="E6375" i="5" s="1"/>
  <c r="F6375" i="5"/>
  <c r="J6375" i="5" s="1"/>
  <c r="G6375" i="5"/>
  <c r="H6375" i="5"/>
  <c r="A6376" i="5"/>
  <c r="B6376" i="5"/>
  <c r="D6376" i="5"/>
  <c r="E6376" i="5" s="1"/>
  <c r="F6376" i="5"/>
  <c r="J6376" i="5" s="1"/>
  <c r="G6376" i="5"/>
  <c r="H6376" i="5"/>
  <c r="A6377" i="5"/>
  <c r="B6377" i="5"/>
  <c r="D6377" i="5"/>
  <c r="E6377" i="5" s="1"/>
  <c r="F6377" i="5"/>
  <c r="J6377" i="5" s="1"/>
  <c r="G6377" i="5"/>
  <c r="H6377" i="5"/>
  <c r="A6378" i="5"/>
  <c r="B6378" i="5"/>
  <c r="D6378" i="5"/>
  <c r="E6378" i="5" s="1"/>
  <c r="F6378" i="5"/>
  <c r="J6378" i="5" s="1"/>
  <c r="G6378" i="5"/>
  <c r="H6378" i="5"/>
  <c r="A6379" i="5"/>
  <c r="B6379" i="5"/>
  <c r="D6379" i="5"/>
  <c r="E6379" i="5" s="1"/>
  <c r="F6379" i="5"/>
  <c r="J6379" i="5" s="1"/>
  <c r="G6379" i="5"/>
  <c r="H6379" i="5"/>
  <c r="A6380" i="5"/>
  <c r="B6380" i="5"/>
  <c r="D6380" i="5"/>
  <c r="E6380" i="5" s="1"/>
  <c r="F6380" i="5"/>
  <c r="J6380" i="5" s="1"/>
  <c r="G6380" i="5"/>
  <c r="H6380" i="5"/>
  <c r="A6381" i="5"/>
  <c r="B6381" i="5"/>
  <c r="D6381" i="5"/>
  <c r="E6381" i="5" s="1"/>
  <c r="F6381" i="5"/>
  <c r="J6381" i="5" s="1"/>
  <c r="G6381" i="5"/>
  <c r="H6381" i="5"/>
  <c r="A6382" i="5"/>
  <c r="B6382" i="5"/>
  <c r="D6382" i="5"/>
  <c r="E6382" i="5" s="1"/>
  <c r="F6382" i="5"/>
  <c r="J6382" i="5" s="1"/>
  <c r="G6382" i="5"/>
  <c r="H6382" i="5"/>
  <c r="A6383" i="5"/>
  <c r="B6383" i="5"/>
  <c r="D6383" i="5"/>
  <c r="E6383" i="5" s="1"/>
  <c r="F6383" i="5"/>
  <c r="J6383" i="5" s="1"/>
  <c r="G6383" i="5"/>
  <c r="H6383" i="5"/>
  <c r="A6384" i="5"/>
  <c r="B6384" i="5"/>
  <c r="D6384" i="5"/>
  <c r="E6384" i="5" s="1"/>
  <c r="F6384" i="5"/>
  <c r="J6384" i="5" s="1"/>
  <c r="G6384" i="5"/>
  <c r="H6384" i="5"/>
  <c r="A6385" i="5"/>
  <c r="B6385" i="5"/>
  <c r="D6385" i="5"/>
  <c r="E6385" i="5" s="1"/>
  <c r="F6385" i="5"/>
  <c r="J6385" i="5" s="1"/>
  <c r="G6385" i="5"/>
  <c r="H6385" i="5"/>
  <c r="A6386" i="5"/>
  <c r="B6386" i="5"/>
  <c r="D6386" i="5"/>
  <c r="E6386" i="5" s="1"/>
  <c r="F6386" i="5"/>
  <c r="J6386" i="5" s="1"/>
  <c r="G6386" i="5"/>
  <c r="H6386" i="5"/>
  <c r="A6387" i="5"/>
  <c r="B6387" i="5"/>
  <c r="D6387" i="5"/>
  <c r="E6387" i="5" s="1"/>
  <c r="F6387" i="5"/>
  <c r="J6387" i="5" s="1"/>
  <c r="G6387" i="5"/>
  <c r="H6387" i="5"/>
  <c r="A6388" i="5"/>
  <c r="B6388" i="5"/>
  <c r="D6388" i="5"/>
  <c r="E6388" i="5" s="1"/>
  <c r="F6388" i="5"/>
  <c r="J6388" i="5" s="1"/>
  <c r="G6388" i="5"/>
  <c r="H6388" i="5"/>
  <c r="A6389" i="5"/>
  <c r="B6389" i="5"/>
  <c r="D6389" i="5"/>
  <c r="E6389" i="5" s="1"/>
  <c r="F6389" i="5"/>
  <c r="J6389" i="5" s="1"/>
  <c r="G6389" i="5"/>
  <c r="H6389" i="5"/>
  <c r="A6390" i="5"/>
  <c r="B6390" i="5"/>
  <c r="D6390" i="5"/>
  <c r="E6390" i="5" s="1"/>
  <c r="F6390" i="5"/>
  <c r="J6390" i="5" s="1"/>
  <c r="G6390" i="5"/>
  <c r="H6390" i="5"/>
  <c r="A6391" i="5"/>
  <c r="B6391" i="5"/>
  <c r="D6391" i="5"/>
  <c r="E6391" i="5" s="1"/>
  <c r="F6391" i="5"/>
  <c r="J6391" i="5" s="1"/>
  <c r="G6391" i="5"/>
  <c r="H6391" i="5"/>
  <c r="A6392" i="5"/>
  <c r="B6392" i="5"/>
  <c r="D6392" i="5"/>
  <c r="E6392" i="5" s="1"/>
  <c r="F6392" i="5"/>
  <c r="J6392" i="5" s="1"/>
  <c r="G6392" i="5"/>
  <c r="H6392" i="5"/>
  <c r="A6393" i="5"/>
  <c r="B6393" i="5"/>
  <c r="D6393" i="5"/>
  <c r="E6393" i="5" s="1"/>
  <c r="F6393" i="5"/>
  <c r="J6393" i="5" s="1"/>
  <c r="G6393" i="5"/>
  <c r="H6393" i="5"/>
  <c r="A6394" i="5"/>
  <c r="B6394" i="5"/>
  <c r="D6394" i="5"/>
  <c r="E6394" i="5" s="1"/>
  <c r="F6394" i="5"/>
  <c r="J6394" i="5" s="1"/>
  <c r="G6394" i="5"/>
  <c r="H6394" i="5"/>
  <c r="A6395" i="5"/>
  <c r="B6395" i="5"/>
  <c r="D6395" i="5"/>
  <c r="E6395" i="5" s="1"/>
  <c r="F6395" i="5"/>
  <c r="J6395" i="5" s="1"/>
  <c r="G6395" i="5"/>
  <c r="H6395" i="5"/>
  <c r="A6396" i="5"/>
  <c r="B6396" i="5"/>
  <c r="D6396" i="5"/>
  <c r="E6396" i="5" s="1"/>
  <c r="F6396" i="5"/>
  <c r="J6396" i="5" s="1"/>
  <c r="G6396" i="5"/>
  <c r="H6396" i="5"/>
  <c r="A6397" i="5"/>
  <c r="B6397" i="5"/>
  <c r="D6397" i="5"/>
  <c r="E6397" i="5" s="1"/>
  <c r="F6397" i="5"/>
  <c r="J6397" i="5" s="1"/>
  <c r="G6397" i="5"/>
  <c r="H6397" i="5"/>
  <c r="A6398" i="5"/>
  <c r="B6398" i="5"/>
  <c r="D6398" i="5"/>
  <c r="E6398" i="5" s="1"/>
  <c r="F6398" i="5"/>
  <c r="J6398" i="5" s="1"/>
  <c r="G6398" i="5"/>
  <c r="H6398" i="5"/>
  <c r="A6399" i="5"/>
  <c r="B6399" i="5"/>
  <c r="D6399" i="5"/>
  <c r="E6399" i="5" s="1"/>
  <c r="F6399" i="5"/>
  <c r="J6399" i="5" s="1"/>
  <c r="G6399" i="5"/>
  <c r="H6399" i="5"/>
  <c r="A6400" i="5"/>
  <c r="B6400" i="5"/>
  <c r="D6400" i="5"/>
  <c r="E6400" i="5" s="1"/>
  <c r="F6400" i="5"/>
  <c r="J6400" i="5" s="1"/>
  <c r="G6400" i="5"/>
  <c r="H6400" i="5"/>
  <c r="A6401" i="5"/>
  <c r="B6401" i="5"/>
  <c r="D6401" i="5"/>
  <c r="E6401" i="5" s="1"/>
  <c r="F6401" i="5"/>
  <c r="J6401" i="5" s="1"/>
  <c r="G6401" i="5"/>
  <c r="H6401" i="5"/>
  <c r="A6402" i="5"/>
  <c r="B6402" i="5"/>
  <c r="D6402" i="5"/>
  <c r="E6402" i="5" s="1"/>
  <c r="F6402" i="5"/>
  <c r="J6402" i="5" s="1"/>
  <c r="G6402" i="5"/>
  <c r="H6402" i="5"/>
  <c r="A6403" i="5"/>
  <c r="B6403" i="5"/>
  <c r="D6403" i="5"/>
  <c r="E6403" i="5" s="1"/>
  <c r="F6403" i="5"/>
  <c r="J6403" i="5" s="1"/>
  <c r="G6403" i="5"/>
  <c r="H6403" i="5"/>
  <c r="A6404" i="5"/>
  <c r="B6404" i="5"/>
  <c r="D6404" i="5"/>
  <c r="E6404" i="5" s="1"/>
  <c r="F6404" i="5"/>
  <c r="J6404" i="5" s="1"/>
  <c r="G6404" i="5"/>
  <c r="H6404" i="5"/>
  <c r="A6405" i="5"/>
  <c r="B6405" i="5"/>
  <c r="D6405" i="5"/>
  <c r="E6405" i="5" s="1"/>
  <c r="F6405" i="5"/>
  <c r="J6405" i="5" s="1"/>
  <c r="G6405" i="5"/>
  <c r="H6405" i="5"/>
  <c r="A6406" i="5"/>
  <c r="B6406" i="5"/>
  <c r="D6406" i="5"/>
  <c r="E6406" i="5" s="1"/>
  <c r="F6406" i="5"/>
  <c r="J6406" i="5" s="1"/>
  <c r="G6406" i="5"/>
  <c r="H6406" i="5"/>
  <c r="A6407" i="5"/>
  <c r="B6407" i="5"/>
  <c r="D6407" i="5"/>
  <c r="E6407" i="5" s="1"/>
  <c r="F6407" i="5"/>
  <c r="J6407" i="5" s="1"/>
  <c r="G6407" i="5"/>
  <c r="H6407" i="5"/>
  <c r="A6408" i="5"/>
  <c r="B6408" i="5"/>
  <c r="D6408" i="5"/>
  <c r="E6408" i="5" s="1"/>
  <c r="F6408" i="5"/>
  <c r="J6408" i="5" s="1"/>
  <c r="G6408" i="5"/>
  <c r="H6408" i="5"/>
  <c r="A6409" i="5"/>
  <c r="B6409" i="5"/>
  <c r="D6409" i="5"/>
  <c r="E6409" i="5" s="1"/>
  <c r="F6409" i="5"/>
  <c r="J6409" i="5" s="1"/>
  <c r="G6409" i="5"/>
  <c r="H6409" i="5"/>
  <c r="A6410" i="5"/>
  <c r="B6410" i="5"/>
  <c r="D6410" i="5"/>
  <c r="E6410" i="5" s="1"/>
  <c r="F6410" i="5"/>
  <c r="J6410" i="5" s="1"/>
  <c r="G6410" i="5"/>
  <c r="H6410" i="5"/>
  <c r="A6411" i="5"/>
  <c r="B6411" i="5"/>
  <c r="D6411" i="5"/>
  <c r="E6411" i="5" s="1"/>
  <c r="F6411" i="5"/>
  <c r="J6411" i="5" s="1"/>
  <c r="G6411" i="5"/>
  <c r="H6411" i="5"/>
  <c r="A6412" i="5"/>
  <c r="B6412" i="5"/>
  <c r="D6412" i="5"/>
  <c r="E6412" i="5" s="1"/>
  <c r="F6412" i="5"/>
  <c r="J6412" i="5" s="1"/>
  <c r="G6412" i="5"/>
  <c r="H6412" i="5"/>
  <c r="A6413" i="5"/>
  <c r="B6413" i="5"/>
  <c r="D6413" i="5"/>
  <c r="E6413" i="5" s="1"/>
  <c r="F6413" i="5"/>
  <c r="J6413" i="5" s="1"/>
  <c r="G6413" i="5"/>
  <c r="H6413" i="5"/>
  <c r="A6414" i="5"/>
  <c r="B6414" i="5"/>
  <c r="D6414" i="5"/>
  <c r="E6414" i="5" s="1"/>
  <c r="F6414" i="5"/>
  <c r="J6414" i="5" s="1"/>
  <c r="G6414" i="5"/>
  <c r="H6414" i="5"/>
  <c r="A6415" i="5"/>
  <c r="B6415" i="5"/>
  <c r="D6415" i="5"/>
  <c r="E6415" i="5" s="1"/>
  <c r="F6415" i="5"/>
  <c r="J6415" i="5" s="1"/>
  <c r="G6415" i="5"/>
  <c r="H6415" i="5"/>
  <c r="A6416" i="5"/>
  <c r="B6416" i="5"/>
  <c r="D6416" i="5"/>
  <c r="E6416" i="5" s="1"/>
  <c r="F6416" i="5"/>
  <c r="J6416" i="5" s="1"/>
  <c r="G6416" i="5"/>
  <c r="H6416" i="5"/>
  <c r="A6417" i="5"/>
  <c r="B6417" i="5"/>
  <c r="D6417" i="5"/>
  <c r="E6417" i="5" s="1"/>
  <c r="F6417" i="5"/>
  <c r="J6417" i="5" s="1"/>
  <c r="G6417" i="5"/>
  <c r="H6417" i="5"/>
  <c r="A6418" i="5"/>
  <c r="B6418" i="5"/>
  <c r="D6418" i="5"/>
  <c r="E6418" i="5" s="1"/>
  <c r="F6418" i="5"/>
  <c r="J6418" i="5" s="1"/>
  <c r="G6418" i="5"/>
  <c r="H6418" i="5"/>
  <c r="A6419" i="5"/>
  <c r="B6419" i="5"/>
  <c r="D6419" i="5"/>
  <c r="E6419" i="5" s="1"/>
  <c r="F6419" i="5"/>
  <c r="J6419" i="5" s="1"/>
  <c r="G6419" i="5"/>
  <c r="H6419" i="5"/>
  <c r="A6420" i="5"/>
  <c r="B6420" i="5"/>
  <c r="D6420" i="5"/>
  <c r="E6420" i="5" s="1"/>
  <c r="F6420" i="5"/>
  <c r="J6420" i="5" s="1"/>
  <c r="G6420" i="5"/>
  <c r="H6420" i="5"/>
  <c r="A6421" i="5"/>
  <c r="B6421" i="5"/>
  <c r="D6421" i="5"/>
  <c r="E6421" i="5" s="1"/>
  <c r="F6421" i="5"/>
  <c r="J6421" i="5" s="1"/>
  <c r="G6421" i="5"/>
  <c r="H6421" i="5"/>
  <c r="A6422" i="5"/>
  <c r="B6422" i="5"/>
  <c r="D6422" i="5"/>
  <c r="E6422" i="5" s="1"/>
  <c r="F6422" i="5"/>
  <c r="J6422" i="5" s="1"/>
  <c r="G6422" i="5"/>
  <c r="H6422" i="5"/>
  <c r="A6423" i="5"/>
  <c r="B6423" i="5"/>
  <c r="D6423" i="5"/>
  <c r="E6423" i="5" s="1"/>
  <c r="F6423" i="5"/>
  <c r="J6423" i="5" s="1"/>
  <c r="G6423" i="5"/>
  <c r="H6423" i="5"/>
  <c r="A6424" i="5"/>
  <c r="B6424" i="5"/>
  <c r="D6424" i="5"/>
  <c r="E6424" i="5" s="1"/>
  <c r="F6424" i="5"/>
  <c r="J6424" i="5" s="1"/>
  <c r="G6424" i="5"/>
  <c r="H6424" i="5"/>
  <c r="A6425" i="5"/>
  <c r="B6425" i="5"/>
  <c r="D6425" i="5"/>
  <c r="E6425" i="5" s="1"/>
  <c r="F6425" i="5"/>
  <c r="J6425" i="5" s="1"/>
  <c r="G6425" i="5"/>
  <c r="H6425" i="5"/>
  <c r="A6426" i="5"/>
  <c r="B6426" i="5"/>
  <c r="D6426" i="5"/>
  <c r="E6426" i="5" s="1"/>
  <c r="F6426" i="5"/>
  <c r="J6426" i="5" s="1"/>
  <c r="G6426" i="5"/>
  <c r="H6426" i="5"/>
  <c r="A6427" i="5"/>
  <c r="B6427" i="5"/>
  <c r="D6427" i="5"/>
  <c r="E6427" i="5" s="1"/>
  <c r="F6427" i="5"/>
  <c r="J6427" i="5" s="1"/>
  <c r="G6427" i="5"/>
  <c r="H6427" i="5"/>
  <c r="A6428" i="5"/>
  <c r="B6428" i="5"/>
  <c r="D6428" i="5"/>
  <c r="E6428" i="5" s="1"/>
  <c r="F6428" i="5"/>
  <c r="J6428" i="5" s="1"/>
  <c r="G6428" i="5"/>
  <c r="H6428" i="5"/>
  <c r="A6429" i="5"/>
  <c r="B6429" i="5"/>
  <c r="D6429" i="5"/>
  <c r="E6429" i="5" s="1"/>
  <c r="F6429" i="5"/>
  <c r="J6429" i="5" s="1"/>
  <c r="G6429" i="5"/>
  <c r="H6429" i="5"/>
  <c r="A6430" i="5"/>
  <c r="B6430" i="5"/>
  <c r="D6430" i="5"/>
  <c r="E6430" i="5" s="1"/>
  <c r="F6430" i="5"/>
  <c r="J6430" i="5" s="1"/>
  <c r="G6430" i="5"/>
  <c r="H6430" i="5"/>
  <c r="A6431" i="5"/>
  <c r="B6431" i="5"/>
  <c r="D6431" i="5"/>
  <c r="E6431" i="5" s="1"/>
  <c r="F6431" i="5"/>
  <c r="J6431" i="5" s="1"/>
  <c r="G6431" i="5"/>
  <c r="H6431" i="5"/>
  <c r="A6432" i="5"/>
  <c r="B6432" i="5"/>
  <c r="D6432" i="5"/>
  <c r="E6432" i="5" s="1"/>
  <c r="F6432" i="5"/>
  <c r="J6432" i="5" s="1"/>
  <c r="G6432" i="5"/>
  <c r="H6432" i="5"/>
  <c r="A6433" i="5"/>
  <c r="B6433" i="5"/>
  <c r="D6433" i="5"/>
  <c r="E6433" i="5" s="1"/>
  <c r="F6433" i="5"/>
  <c r="J6433" i="5" s="1"/>
  <c r="G6433" i="5"/>
  <c r="H6433" i="5"/>
  <c r="A6434" i="5"/>
  <c r="B6434" i="5"/>
  <c r="D6434" i="5"/>
  <c r="E6434" i="5" s="1"/>
  <c r="F6434" i="5"/>
  <c r="J6434" i="5" s="1"/>
  <c r="G6434" i="5"/>
  <c r="H6434" i="5"/>
  <c r="A6435" i="5"/>
  <c r="B6435" i="5"/>
  <c r="D6435" i="5"/>
  <c r="E6435" i="5" s="1"/>
  <c r="F6435" i="5"/>
  <c r="J6435" i="5" s="1"/>
  <c r="G6435" i="5"/>
  <c r="H6435" i="5"/>
  <c r="A6436" i="5"/>
  <c r="B6436" i="5"/>
  <c r="D6436" i="5"/>
  <c r="E6436" i="5" s="1"/>
  <c r="F6436" i="5"/>
  <c r="J6436" i="5" s="1"/>
  <c r="G6436" i="5"/>
  <c r="H6436" i="5"/>
  <c r="A6437" i="5"/>
  <c r="B6437" i="5"/>
  <c r="D6437" i="5"/>
  <c r="E6437" i="5" s="1"/>
  <c r="F6437" i="5"/>
  <c r="J6437" i="5" s="1"/>
  <c r="G6437" i="5"/>
  <c r="H6437" i="5"/>
  <c r="A6438" i="5"/>
  <c r="B6438" i="5"/>
  <c r="D6438" i="5"/>
  <c r="E6438" i="5" s="1"/>
  <c r="F6438" i="5"/>
  <c r="J6438" i="5" s="1"/>
  <c r="G6438" i="5"/>
  <c r="H6438" i="5"/>
  <c r="A6439" i="5"/>
  <c r="B6439" i="5"/>
  <c r="D6439" i="5"/>
  <c r="E6439" i="5" s="1"/>
  <c r="F6439" i="5"/>
  <c r="J6439" i="5" s="1"/>
  <c r="G6439" i="5"/>
  <c r="H6439" i="5"/>
  <c r="A6440" i="5"/>
  <c r="B6440" i="5"/>
  <c r="D6440" i="5"/>
  <c r="E6440" i="5" s="1"/>
  <c r="F6440" i="5"/>
  <c r="J6440" i="5" s="1"/>
  <c r="G6440" i="5"/>
  <c r="H6440" i="5"/>
  <c r="A6441" i="5"/>
  <c r="B6441" i="5"/>
  <c r="D6441" i="5"/>
  <c r="E6441" i="5" s="1"/>
  <c r="F6441" i="5"/>
  <c r="J6441" i="5" s="1"/>
  <c r="G6441" i="5"/>
  <c r="H6441" i="5"/>
  <c r="A6442" i="5"/>
  <c r="B6442" i="5"/>
  <c r="D6442" i="5"/>
  <c r="E6442" i="5" s="1"/>
  <c r="F6442" i="5"/>
  <c r="J6442" i="5" s="1"/>
  <c r="G6442" i="5"/>
  <c r="H6442" i="5"/>
  <c r="A6443" i="5"/>
  <c r="B6443" i="5"/>
  <c r="D6443" i="5"/>
  <c r="E6443" i="5" s="1"/>
  <c r="F6443" i="5"/>
  <c r="J6443" i="5" s="1"/>
  <c r="G6443" i="5"/>
  <c r="H6443" i="5"/>
  <c r="A6444" i="5"/>
  <c r="B6444" i="5"/>
  <c r="D6444" i="5"/>
  <c r="E6444" i="5" s="1"/>
  <c r="F6444" i="5"/>
  <c r="J6444" i="5" s="1"/>
  <c r="G6444" i="5"/>
  <c r="H6444" i="5"/>
  <c r="A6445" i="5"/>
  <c r="B6445" i="5"/>
  <c r="D6445" i="5"/>
  <c r="E6445" i="5" s="1"/>
  <c r="F6445" i="5"/>
  <c r="J6445" i="5" s="1"/>
  <c r="G6445" i="5"/>
  <c r="H6445" i="5"/>
  <c r="A6446" i="5"/>
  <c r="B6446" i="5"/>
  <c r="D6446" i="5"/>
  <c r="E6446" i="5" s="1"/>
  <c r="F6446" i="5"/>
  <c r="J6446" i="5" s="1"/>
  <c r="G6446" i="5"/>
  <c r="H6446" i="5"/>
  <c r="A6447" i="5"/>
  <c r="B6447" i="5"/>
  <c r="D6447" i="5"/>
  <c r="E6447" i="5" s="1"/>
  <c r="F6447" i="5"/>
  <c r="J6447" i="5" s="1"/>
  <c r="G6447" i="5"/>
  <c r="H6447" i="5"/>
  <c r="A6448" i="5"/>
  <c r="B6448" i="5"/>
  <c r="D6448" i="5"/>
  <c r="E6448" i="5" s="1"/>
  <c r="F6448" i="5"/>
  <c r="J6448" i="5" s="1"/>
  <c r="G6448" i="5"/>
  <c r="H6448" i="5"/>
  <c r="A6449" i="5"/>
  <c r="B6449" i="5"/>
  <c r="D6449" i="5"/>
  <c r="E6449" i="5" s="1"/>
  <c r="F6449" i="5"/>
  <c r="J6449" i="5" s="1"/>
  <c r="G6449" i="5"/>
  <c r="H6449" i="5"/>
  <c r="A6450" i="5"/>
  <c r="B6450" i="5"/>
  <c r="D6450" i="5"/>
  <c r="E6450" i="5" s="1"/>
  <c r="F6450" i="5"/>
  <c r="J6450" i="5" s="1"/>
  <c r="G6450" i="5"/>
  <c r="H6450" i="5"/>
  <c r="A6451" i="5"/>
  <c r="B6451" i="5"/>
  <c r="D6451" i="5"/>
  <c r="E6451" i="5" s="1"/>
  <c r="F6451" i="5"/>
  <c r="J6451" i="5" s="1"/>
  <c r="G6451" i="5"/>
  <c r="H6451" i="5"/>
  <c r="A6452" i="5"/>
  <c r="B6452" i="5"/>
  <c r="D6452" i="5"/>
  <c r="E6452" i="5" s="1"/>
  <c r="F6452" i="5"/>
  <c r="J6452" i="5" s="1"/>
  <c r="G6452" i="5"/>
  <c r="H6452" i="5"/>
  <c r="A6453" i="5"/>
  <c r="B6453" i="5"/>
  <c r="D6453" i="5"/>
  <c r="E6453" i="5" s="1"/>
  <c r="F6453" i="5"/>
  <c r="J6453" i="5" s="1"/>
  <c r="G6453" i="5"/>
  <c r="H6453" i="5"/>
  <c r="A6454" i="5"/>
  <c r="B6454" i="5"/>
  <c r="D6454" i="5"/>
  <c r="E6454" i="5" s="1"/>
  <c r="F6454" i="5"/>
  <c r="J6454" i="5" s="1"/>
  <c r="G6454" i="5"/>
  <c r="H6454" i="5"/>
  <c r="A6455" i="5"/>
  <c r="B6455" i="5"/>
  <c r="D6455" i="5"/>
  <c r="E6455" i="5" s="1"/>
  <c r="F6455" i="5"/>
  <c r="J6455" i="5" s="1"/>
  <c r="G6455" i="5"/>
  <c r="H6455" i="5"/>
  <c r="A6456" i="5"/>
  <c r="B6456" i="5"/>
  <c r="D6456" i="5"/>
  <c r="E6456" i="5" s="1"/>
  <c r="F6456" i="5"/>
  <c r="J6456" i="5" s="1"/>
  <c r="G6456" i="5"/>
  <c r="H6456" i="5"/>
  <c r="A6457" i="5"/>
  <c r="B6457" i="5"/>
  <c r="D6457" i="5"/>
  <c r="E6457" i="5" s="1"/>
  <c r="F6457" i="5"/>
  <c r="J6457" i="5" s="1"/>
  <c r="G6457" i="5"/>
  <c r="H6457" i="5"/>
  <c r="A6458" i="5"/>
  <c r="B6458" i="5"/>
  <c r="D6458" i="5"/>
  <c r="E6458" i="5" s="1"/>
  <c r="F6458" i="5"/>
  <c r="J6458" i="5" s="1"/>
  <c r="G6458" i="5"/>
  <c r="H6458" i="5"/>
  <c r="A6459" i="5"/>
  <c r="B6459" i="5"/>
  <c r="D6459" i="5"/>
  <c r="E6459" i="5" s="1"/>
  <c r="F6459" i="5"/>
  <c r="J6459" i="5" s="1"/>
  <c r="G6459" i="5"/>
  <c r="H6459" i="5"/>
  <c r="A6460" i="5"/>
  <c r="B6460" i="5"/>
  <c r="D6460" i="5"/>
  <c r="E6460" i="5" s="1"/>
  <c r="F6460" i="5"/>
  <c r="J6460" i="5" s="1"/>
  <c r="G6460" i="5"/>
  <c r="H6460" i="5"/>
  <c r="A6461" i="5"/>
  <c r="B6461" i="5"/>
  <c r="D6461" i="5"/>
  <c r="E6461" i="5" s="1"/>
  <c r="F6461" i="5"/>
  <c r="J6461" i="5" s="1"/>
  <c r="G6461" i="5"/>
  <c r="H6461" i="5"/>
  <c r="A6462" i="5"/>
  <c r="B6462" i="5"/>
  <c r="D6462" i="5"/>
  <c r="E6462" i="5" s="1"/>
  <c r="F6462" i="5"/>
  <c r="J6462" i="5" s="1"/>
  <c r="G6462" i="5"/>
  <c r="H6462" i="5"/>
  <c r="A6463" i="5"/>
  <c r="B6463" i="5"/>
  <c r="D6463" i="5"/>
  <c r="E6463" i="5" s="1"/>
  <c r="F6463" i="5"/>
  <c r="J6463" i="5" s="1"/>
  <c r="G6463" i="5"/>
  <c r="H6463" i="5"/>
  <c r="A6464" i="5"/>
  <c r="B6464" i="5"/>
  <c r="D6464" i="5"/>
  <c r="E6464" i="5" s="1"/>
  <c r="F6464" i="5"/>
  <c r="J6464" i="5" s="1"/>
  <c r="G6464" i="5"/>
  <c r="H6464" i="5"/>
  <c r="A6465" i="5"/>
  <c r="B6465" i="5"/>
  <c r="D6465" i="5"/>
  <c r="E6465" i="5" s="1"/>
  <c r="F6465" i="5"/>
  <c r="J6465" i="5" s="1"/>
  <c r="G6465" i="5"/>
  <c r="H6465" i="5"/>
  <c r="A6466" i="5"/>
  <c r="B6466" i="5"/>
  <c r="D6466" i="5"/>
  <c r="E6466" i="5" s="1"/>
  <c r="F6466" i="5"/>
  <c r="J6466" i="5" s="1"/>
  <c r="G6466" i="5"/>
  <c r="H6466" i="5"/>
  <c r="A6467" i="5"/>
  <c r="B6467" i="5"/>
  <c r="D6467" i="5"/>
  <c r="E6467" i="5" s="1"/>
  <c r="F6467" i="5"/>
  <c r="J6467" i="5" s="1"/>
  <c r="G6467" i="5"/>
  <c r="H6467" i="5"/>
  <c r="A6468" i="5"/>
  <c r="B6468" i="5"/>
  <c r="D6468" i="5"/>
  <c r="E6468" i="5" s="1"/>
  <c r="F6468" i="5"/>
  <c r="J6468" i="5" s="1"/>
  <c r="G6468" i="5"/>
  <c r="H6468" i="5"/>
  <c r="A6469" i="5"/>
  <c r="B6469" i="5"/>
  <c r="D6469" i="5"/>
  <c r="E6469" i="5" s="1"/>
  <c r="F6469" i="5"/>
  <c r="J6469" i="5" s="1"/>
  <c r="G6469" i="5"/>
  <c r="H6469" i="5"/>
  <c r="A6470" i="5"/>
  <c r="B6470" i="5"/>
  <c r="D6470" i="5"/>
  <c r="E6470" i="5" s="1"/>
  <c r="F6470" i="5"/>
  <c r="J6470" i="5" s="1"/>
  <c r="G6470" i="5"/>
  <c r="H6470" i="5"/>
  <c r="A6471" i="5"/>
  <c r="B6471" i="5"/>
  <c r="D6471" i="5"/>
  <c r="E6471" i="5" s="1"/>
  <c r="F6471" i="5"/>
  <c r="J6471" i="5" s="1"/>
  <c r="G6471" i="5"/>
  <c r="H6471" i="5"/>
  <c r="A6472" i="5"/>
  <c r="B6472" i="5"/>
  <c r="D6472" i="5"/>
  <c r="E6472" i="5" s="1"/>
  <c r="F6472" i="5"/>
  <c r="J6472" i="5" s="1"/>
  <c r="G6472" i="5"/>
  <c r="H6472" i="5"/>
  <c r="A6473" i="5"/>
  <c r="B6473" i="5"/>
  <c r="D6473" i="5"/>
  <c r="E6473" i="5" s="1"/>
  <c r="F6473" i="5"/>
  <c r="J6473" i="5" s="1"/>
  <c r="G6473" i="5"/>
  <c r="H6473" i="5"/>
  <c r="A6474" i="5"/>
  <c r="B6474" i="5"/>
  <c r="D6474" i="5"/>
  <c r="E6474" i="5" s="1"/>
  <c r="F6474" i="5"/>
  <c r="J6474" i="5" s="1"/>
  <c r="G6474" i="5"/>
  <c r="H6474" i="5"/>
  <c r="A6475" i="5"/>
  <c r="B6475" i="5"/>
  <c r="D6475" i="5"/>
  <c r="E6475" i="5" s="1"/>
  <c r="F6475" i="5"/>
  <c r="J6475" i="5" s="1"/>
  <c r="G6475" i="5"/>
  <c r="H6475" i="5"/>
  <c r="A6476" i="5"/>
  <c r="B6476" i="5"/>
  <c r="D6476" i="5"/>
  <c r="E6476" i="5" s="1"/>
  <c r="F6476" i="5"/>
  <c r="J6476" i="5" s="1"/>
  <c r="G6476" i="5"/>
  <c r="H6476" i="5"/>
  <c r="A6477" i="5"/>
  <c r="B6477" i="5"/>
  <c r="D6477" i="5"/>
  <c r="E6477" i="5" s="1"/>
  <c r="F6477" i="5"/>
  <c r="J6477" i="5" s="1"/>
  <c r="G6477" i="5"/>
  <c r="H6477" i="5"/>
  <c r="A6478" i="5"/>
  <c r="B6478" i="5"/>
  <c r="D6478" i="5"/>
  <c r="E6478" i="5" s="1"/>
  <c r="F6478" i="5"/>
  <c r="J6478" i="5" s="1"/>
  <c r="G6478" i="5"/>
  <c r="H6478" i="5"/>
  <c r="A6479" i="5"/>
  <c r="B6479" i="5"/>
  <c r="D6479" i="5"/>
  <c r="E6479" i="5" s="1"/>
  <c r="F6479" i="5"/>
  <c r="J6479" i="5" s="1"/>
  <c r="G6479" i="5"/>
  <c r="H6479" i="5"/>
  <c r="A6480" i="5"/>
  <c r="B6480" i="5"/>
  <c r="D6480" i="5"/>
  <c r="E6480" i="5" s="1"/>
  <c r="F6480" i="5"/>
  <c r="J6480" i="5" s="1"/>
  <c r="G6480" i="5"/>
  <c r="H6480" i="5"/>
  <c r="A6481" i="5"/>
  <c r="B6481" i="5"/>
  <c r="D6481" i="5"/>
  <c r="E6481" i="5" s="1"/>
  <c r="F6481" i="5"/>
  <c r="J6481" i="5" s="1"/>
  <c r="G6481" i="5"/>
  <c r="H6481" i="5"/>
  <c r="A6482" i="5"/>
  <c r="B6482" i="5"/>
  <c r="D6482" i="5"/>
  <c r="E6482" i="5" s="1"/>
  <c r="F6482" i="5"/>
  <c r="J6482" i="5" s="1"/>
  <c r="G6482" i="5"/>
  <c r="H6482" i="5"/>
  <c r="A6483" i="5"/>
  <c r="B6483" i="5"/>
  <c r="D6483" i="5"/>
  <c r="E6483" i="5" s="1"/>
  <c r="F6483" i="5"/>
  <c r="J6483" i="5" s="1"/>
  <c r="G6483" i="5"/>
  <c r="H6483" i="5"/>
  <c r="A6484" i="5"/>
  <c r="B6484" i="5"/>
  <c r="D6484" i="5"/>
  <c r="E6484" i="5" s="1"/>
  <c r="F6484" i="5"/>
  <c r="J6484" i="5" s="1"/>
  <c r="G6484" i="5"/>
  <c r="H6484" i="5"/>
  <c r="A6485" i="5"/>
  <c r="B6485" i="5"/>
  <c r="D6485" i="5"/>
  <c r="E6485" i="5" s="1"/>
  <c r="F6485" i="5"/>
  <c r="J6485" i="5" s="1"/>
  <c r="G6485" i="5"/>
  <c r="H6485" i="5"/>
  <c r="A6486" i="5"/>
  <c r="B6486" i="5"/>
  <c r="D6486" i="5"/>
  <c r="E6486" i="5" s="1"/>
  <c r="F6486" i="5"/>
  <c r="J6486" i="5" s="1"/>
  <c r="G6486" i="5"/>
  <c r="H6486" i="5"/>
  <c r="A6487" i="5"/>
  <c r="B6487" i="5"/>
  <c r="D6487" i="5"/>
  <c r="E6487" i="5" s="1"/>
  <c r="F6487" i="5"/>
  <c r="J6487" i="5" s="1"/>
  <c r="G6487" i="5"/>
  <c r="H6487" i="5"/>
  <c r="A6488" i="5"/>
  <c r="B6488" i="5"/>
  <c r="D6488" i="5"/>
  <c r="E6488" i="5" s="1"/>
  <c r="F6488" i="5"/>
  <c r="J6488" i="5" s="1"/>
  <c r="G6488" i="5"/>
  <c r="H6488" i="5"/>
  <c r="A6489" i="5"/>
  <c r="B6489" i="5"/>
  <c r="D6489" i="5"/>
  <c r="E6489" i="5" s="1"/>
  <c r="F6489" i="5"/>
  <c r="J6489" i="5" s="1"/>
  <c r="G6489" i="5"/>
  <c r="H6489" i="5"/>
  <c r="A6490" i="5"/>
  <c r="B6490" i="5"/>
  <c r="D6490" i="5"/>
  <c r="E6490" i="5" s="1"/>
  <c r="F6490" i="5"/>
  <c r="J6490" i="5" s="1"/>
  <c r="G6490" i="5"/>
  <c r="H6490" i="5"/>
  <c r="A6491" i="5"/>
  <c r="B6491" i="5"/>
  <c r="D6491" i="5"/>
  <c r="E6491" i="5" s="1"/>
  <c r="F6491" i="5"/>
  <c r="J6491" i="5" s="1"/>
  <c r="G6491" i="5"/>
  <c r="H6491" i="5"/>
  <c r="A6492" i="5"/>
  <c r="B6492" i="5"/>
  <c r="D6492" i="5"/>
  <c r="E6492" i="5" s="1"/>
  <c r="F6492" i="5"/>
  <c r="J6492" i="5" s="1"/>
  <c r="G6492" i="5"/>
  <c r="H6492" i="5"/>
  <c r="A6493" i="5"/>
  <c r="B6493" i="5"/>
  <c r="D6493" i="5"/>
  <c r="E6493" i="5" s="1"/>
  <c r="F6493" i="5"/>
  <c r="J6493" i="5" s="1"/>
  <c r="G6493" i="5"/>
  <c r="H6493" i="5"/>
  <c r="A6494" i="5"/>
  <c r="B6494" i="5"/>
  <c r="D6494" i="5"/>
  <c r="E6494" i="5" s="1"/>
  <c r="F6494" i="5"/>
  <c r="J6494" i="5" s="1"/>
  <c r="G6494" i="5"/>
  <c r="H6494" i="5"/>
  <c r="A6495" i="5"/>
  <c r="B6495" i="5"/>
  <c r="D6495" i="5"/>
  <c r="E6495" i="5" s="1"/>
  <c r="F6495" i="5"/>
  <c r="J6495" i="5" s="1"/>
  <c r="G6495" i="5"/>
  <c r="H6495" i="5"/>
  <c r="A6496" i="5"/>
  <c r="B6496" i="5"/>
  <c r="D6496" i="5"/>
  <c r="E6496" i="5" s="1"/>
  <c r="F6496" i="5"/>
  <c r="J6496" i="5" s="1"/>
  <c r="G6496" i="5"/>
  <c r="H6496" i="5"/>
  <c r="A6497" i="5"/>
  <c r="B6497" i="5"/>
  <c r="D6497" i="5"/>
  <c r="E6497" i="5" s="1"/>
  <c r="F6497" i="5"/>
  <c r="J6497" i="5" s="1"/>
  <c r="G6497" i="5"/>
  <c r="H6497" i="5"/>
  <c r="A6498" i="5"/>
  <c r="B6498" i="5"/>
  <c r="D6498" i="5"/>
  <c r="E6498" i="5" s="1"/>
  <c r="F6498" i="5"/>
  <c r="J6498" i="5" s="1"/>
  <c r="G6498" i="5"/>
  <c r="H6498" i="5"/>
  <c r="A6499" i="5"/>
  <c r="B6499" i="5"/>
  <c r="D6499" i="5"/>
  <c r="E6499" i="5" s="1"/>
  <c r="F6499" i="5"/>
  <c r="J6499" i="5" s="1"/>
  <c r="G6499" i="5"/>
  <c r="H6499" i="5"/>
  <c r="A6500" i="5"/>
  <c r="B6500" i="5"/>
  <c r="D6500" i="5"/>
  <c r="E6500" i="5" s="1"/>
  <c r="F6500" i="5"/>
  <c r="J6500" i="5" s="1"/>
  <c r="G6500" i="5"/>
  <c r="H6500" i="5"/>
  <c r="A6501" i="5"/>
  <c r="B6501" i="5"/>
  <c r="D6501" i="5"/>
  <c r="E6501" i="5" s="1"/>
  <c r="F6501" i="5"/>
  <c r="J6501" i="5" s="1"/>
  <c r="G6501" i="5"/>
  <c r="H6501" i="5"/>
  <c r="A6502" i="5"/>
  <c r="B6502" i="5"/>
  <c r="D6502" i="5"/>
  <c r="E6502" i="5" s="1"/>
  <c r="F6502" i="5"/>
  <c r="J6502" i="5" s="1"/>
  <c r="G6502" i="5"/>
  <c r="H6502" i="5"/>
  <c r="A6503" i="5"/>
  <c r="B6503" i="5"/>
  <c r="D6503" i="5"/>
  <c r="E6503" i="5" s="1"/>
  <c r="F6503" i="5"/>
  <c r="J6503" i="5" s="1"/>
  <c r="G6503" i="5"/>
  <c r="H6503" i="5"/>
  <c r="A6504" i="5"/>
  <c r="B6504" i="5"/>
  <c r="D6504" i="5"/>
  <c r="E6504" i="5" s="1"/>
  <c r="F6504" i="5"/>
  <c r="J6504" i="5" s="1"/>
  <c r="G6504" i="5"/>
  <c r="H6504" i="5"/>
  <c r="A6505" i="5"/>
  <c r="B6505" i="5"/>
  <c r="D6505" i="5"/>
  <c r="E6505" i="5" s="1"/>
  <c r="F6505" i="5"/>
  <c r="J6505" i="5" s="1"/>
  <c r="G6505" i="5"/>
  <c r="H6505" i="5"/>
  <c r="A6506" i="5"/>
  <c r="B6506" i="5"/>
  <c r="D6506" i="5"/>
  <c r="E6506" i="5" s="1"/>
  <c r="F6506" i="5"/>
  <c r="J6506" i="5" s="1"/>
  <c r="G6506" i="5"/>
  <c r="H6506" i="5"/>
  <c r="A6507" i="5"/>
  <c r="B6507" i="5"/>
  <c r="D6507" i="5"/>
  <c r="E6507" i="5" s="1"/>
  <c r="F6507" i="5"/>
  <c r="J6507" i="5" s="1"/>
  <c r="G6507" i="5"/>
  <c r="H6507" i="5"/>
  <c r="A6508" i="5"/>
  <c r="B6508" i="5"/>
  <c r="D6508" i="5"/>
  <c r="E6508" i="5" s="1"/>
  <c r="F6508" i="5"/>
  <c r="J6508" i="5" s="1"/>
  <c r="G6508" i="5"/>
  <c r="H6508" i="5"/>
  <c r="A6509" i="5"/>
  <c r="B6509" i="5"/>
  <c r="D6509" i="5"/>
  <c r="E6509" i="5" s="1"/>
  <c r="F6509" i="5"/>
  <c r="J6509" i="5" s="1"/>
  <c r="G6509" i="5"/>
  <c r="H6509" i="5"/>
  <c r="A6510" i="5"/>
  <c r="B6510" i="5"/>
  <c r="D6510" i="5"/>
  <c r="E6510" i="5" s="1"/>
  <c r="F6510" i="5"/>
  <c r="J6510" i="5" s="1"/>
  <c r="G6510" i="5"/>
  <c r="H6510" i="5"/>
  <c r="A6511" i="5"/>
  <c r="B6511" i="5"/>
  <c r="D6511" i="5"/>
  <c r="E6511" i="5" s="1"/>
  <c r="F6511" i="5"/>
  <c r="J6511" i="5" s="1"/>
  <c r="G6511" i="5"/>
  <c r="H6511" i="5"/>
  <c r="A6512" i="5"/>
  <c r="B6512" i="5"/>
  <c r="D6512" i="5"/>
  <c r="E6512" i="5" s="1"/>
  <c r="F6512" i="5"/>
  <c r="J6512" i="5" s="1"/>
  <c r="G6512" i="5"/>
  <c r="H6512" i="5"/>
  <c r="A6513" i="5"/>
  <c r="B6513" i="5"/>
  <c r="D6513" i="5"/>
  <c r="E6513" i="5" s="1"/>
  <c r="F6513" i="5"/>
  <c r="J6513" i="5" s="1"/>
  <c r="G6513" i="5"/>
  <c r="H6513" i="5"/>
  <c r="A6514" i="5"/>
  <c r="B6514" i="5"/>
  <c r="D6514" i="5"/>
  <c r="E6514" i="5" s="1"/>
  <c r="F6514" i="5"/>
  <c r="J6514" i="5" s="1"/>
  <c r="G6514" i="5"/>
  <c r="H6514" i="5"/>
  <c r="A6515" i="5"/>
  <c r="B6515" i="5"/>
  <c r="D6515" i="5"/>
  <c r="E6515" i="5" s="1"/>
  <c r="F6515" i="5"/>
  <c r="J6515" i="5" s="1"/>
  <c r="G6515" i="5"/>
  <c r="H6515" i="5"/>
  <c r="A6516" i="5"/>
  <c r="B6516" i="5"/>
  <c r="D6516" i="5"/>
  <c r="E6516" i="5" s="1"/>
  <c r="F6516" i="5"/>
  <c r="J6516" i="5" s="1"/>
  <c r="G6516" i="5"/>
  <c r="H6516" i="5"/>
  <c r="A6517" i="5"/>
  <c r="B6517" i="5"/>
  <c r="D6517" i="5"/>
  <c r="E6517" i="5" s="1"/>
  <c r="F6517" i="5"/>
  <c r="J6517" i="5" s="1"/>
  <c r="G6517" i="5"/>
  <c r="H6517" i="5"/>
  <c r="A6518" i="5"/>
  <c r="B6518" i="5"/>
  <c r="D6518" i="5"/>
  <c r="E6518" i="5" s="1"/>
  <c r="F6518" i="5"/>
  <c r="J6518" i="5" s="1"/>
  <c r="G6518" i="5"/>
  <c r="H6518" i="5"/>
  <c r="A6519" i="5"/>
  <c r="B6519" i="5"/>
  <c r="D6519" i="5"/>
  <c r="E6519" i="5" s="1"/>
  <c r="F6519" i="5"/>
  <c r="J6519" i="5" s="1"/>
  <c r="G6519" i="5"/>
  <c r="H6519" i="5"/>
  <c r="A6520" i="5"/>
  <c r="B6520" i="5"/>
  <c r="D6520" i="5"/>
  <c r="E6520" i="5" s="1"/>
  <c r="F6520" i="5"/>
  <c r="J6520" i="5" s="1"/>
  <c r="G6520" i="5"/>
  <c r="H6520" i="5"/>
  <c r="A6521" i="5"/>
  <c r="B6521" i="5"/>
  <c r="D6521" i="5"/>
  <c r="E6521" i="5" s="1"/>
  <c r="F6521" i="5"/>
  <c r="J6521" i="5" s="1"/>
  <c r="G6521" i="5"/>
  <c r="H6521" i="5"/>
  <c r="A6522" i="5"/>
  <c r="B6522" i="5"/>
  <c r="D6522" i="5"/>
  <c r="E6522" i="5" s="1"/>
  <c r="F6522" i="5"/>
  <c r="J6522" i="5" s="1"/>
  <c r="G6522" i="5"/>
  <c r="H6522" i="5"/>
  <c r="A6523" i="5"/>
  <c r="B6523" i="5"/>
  <c r="D6523" i="5"/>
  <c r="E6523" i="5" s="1"/>
  <c r="F6523" i="5"/>
  <c r="J6523" i="5" s="1"/>
  <c r="G6523" i="5"/>
  <c r="H6523" i="5"/>
  <c r="A6524" i="5"/>
  <c r="B6524" i="5"/>
  <c r="D6524" i="5"/>
  <c r="E6524" i="5" s="1"/>
  <c r="F6524" i="5"/>
  <c r="J6524" i="5" s="1"/>
  <c r="G6524" i="5"/>
  <c r="H6524" i="5"/>
  <c r="A6525" i="5"/>
  <c r="B6525" i="5"/>
  <c r="D6525" i="5"/>
  <c r="E6525" i="5" s="1"/>
  <c r="F6525" i="5"/>
  <c r="J6525" i="5" s="1"/>
  <c r="G6525" i="5"/>
  <c r="H6525" i="5"/>
  <c r="A6526" i="5"/>
  <c r="B6526" i="5"/>
  <c r="D6526" i="5"/>
  <c r="E6526" i="5" s="1"/>
  <c r="F6526" i="5"/>
  <c r="J6526" i="5" s="1"/>
  <c r="G6526" i="5"/>
  <c r="H6526" i="5"/>
  <c r="A6527" i="5"/>
  <c r="B6527" i="5"/>
  <c r="D6527" i="5"/>
  <c r="E6527" i="5" s="1"/>
  <c r="F6527" i="5"/>
  <c r="J6527" i="5" s="1"/>
  <c r="G6527" i="5"/>
  <c r="H6527" i="5"/>
  <c r="A6528" i="5"/>
  <c r="B6528" i="5"/>
  <c r="D6528" i="5"/>
  <c r="E6528" i="5" s="1"/>
  <c r="F6528" i="5"/>
  <c r="J6528" i="5" s="1"/>
  <c r="G6528" i="5"/>
  <c r="H6528" i="5"/>
  <c r="A6529" i="5"/>
  <c r="B6529" i="5"/>
  <c r="D6529" i="5"/>
  <c r="E6529" i="5" s="1"/>
  <c r="F6529" i="5"/>
  <c r="J6529" i="5" s="1"/>
  <c r="G6529" i="5"/>
  <c r="H6529" i="5"/>
  <c r="A6530" i="5"/>
  <c r="B6530" i="5"/>
  <c r="D6530" i="5"/>
  <c r="E6530" i="5" s="1"/>
  <c r="F6530" i="5"/>
  <c r="J6530" i="5" s="1"/>
  <c r="G6530" i="5"/>
  <c r="H6530" i="5"/>
  <c r="A6531" i="5"/>
  <c r="B6531" i="5"/>
  <c r="D6531" i="5"/>
  <c r="E6531" i="5" s="1"/>
  <c r="F6531" i="5"/>
  <c r="J6531" i="5" s="1"/>
  <c r="G6531" i="5"/>
  <c r="H6531" i="5"/>
  <c r="A6532" i="5"/>
  <c r="B6532" i="5"/>
  <c r="D6532" i="5"/>
  <c r="E6532" i="5" s="1"/>
  <c r="F6532" i="5"/>
  <c r="J6532" i="5" s="1"/>
  <c r="G6532" i="5"/>
  <c r="H6532" i="5"/>
  <c r="A6533" i="5"/>
  <c r="B6533" i="5"/>
  <c r="D6533" i="5"/>
  <c r="E6533" i="5" s="1"/>
  <c r="F6533" i="5"/>
  <c r="J6533" i="5" s="1"/>
  <c r="G6533" i="5"/>
  <c r="H6533" i="5"/>
  <c r="A6534" i="5"/>
  <c r="B6534" i="5"/>
  <c r="D6534" i="5"/>
  <c r="E6534" i="5" s="1"/>
  <c r="F6534" i="5"/>
  <c r="J6534" i="5" s="1"/>
  <c r="G6534" i="5"/>
  <c r="H6534" i="5"/>
  <c r="A6535" i="5"/>
  <c r="B6535" i="5"/>
  <c r="D6535" i="5"/>
  <c r="E6535" i="5" s="1"/>
  <c r="F6535" i="5"/>
  <c r="J6535" i="5" s="1"/>
  <c r="G6535" i="5"/>
  <c r="H6535" i="5"/>
  <c r="A6536" i="5"/>
  <c r="B6536" i="5"/>
  <c r="D6536" i="5"/>
  <c r="E6536" i="5" s="1"/>
  <c r="F6536" i="5"/>
  <c r="J6536" i="5" s="1"/>
  <c r="G6536" i="5"/>
  <c r="H6536" i="5"/>
  <c r="A6537" i="5"/>
  <c r="B6537" i="5"/>
  <c r="D6537" i="5"/>
  <c r="E6537" i="5" s="1"/>
  <c r="F6537" i="5"/>
  <c r="J6537" i="5" s="1"/>
  <c r="G6537" i="5"/>
  <c r="H6537" i="5"/>
  <c r="A6538" i="5"/>
  <c r="B6538" i="5"/>
  <c r="D6538" i="5"/>
  <c r="E6538" i="5" s="1"/>
  <c r="F6538" i="5"/>
  <c r="J6538" i="5" s="1"/>
  <c r="G6538" i="5"/>
  <c r="H6538" i="5"/>
  <c r="A6539" i="5"/>
  <c r="B6539" i="5"/>
  <c r="D6539" i="5"/>
  <c r="E6539" i="5" s="1"/>
  <c r="F6539" i="5"/>
  <c r="J6539" i="5" s="1"/>
  <c r="G6539" i="5"/>
  <c r="H6539" i="5"/>
  <c r="A6540" i="5"/>
  <c r="B6540" i="5"/>
  <c r="D6540" i="5"/>
  <c r="E6540" i="5" s="1"/>
  <c r="F6540" i="5"/>
  <c r="J6540" i="5" s="1"/>
  <c r="G6540" i="5"/>
  <c r="H6540" i="5"/>
  <c r="A6541" i="5"/>
  <c r="B6541" i="5"/>
  <c r="D6541" i="5"/>
  <c r="E6541" i="5" s="1"/>
  <c r="F6541" i="5"/>
  <c r="J6541" i="5" s="1"/>
  <c r="G6541" i="5"/>
  <c r="H6541" i="5"/>
  <c r="A6542" i="5"/>
  <c r="B6542" i="5"/>
  <c r="D6542" i="5"/>
  <c r="E6542" i="5" s="1"/>
  <c r="F6542" i="5"/>
  <c r="J6542" i="5" s="1"/>
  <c r="G6542" i="5"/>
  <c r="H6542" i="5"/>
  <c r="A6543" i="5"/>
  <c r="B6543" i="5"/>
  <c r="D6543" i="5"/>
  <c r="E6543" i="5" s="1"/>
  <c r="F6543" i="5"/>
  <c r="J6543" i="5" s="1"/>
  <c r="G6543" i="5"/>
  <c r="H6543" i="5"/>
  <c r="A6544" i="5"/>
  <c r="B6544" i="5"/>
  <c r="D6544" i="5"/>
  <c r="E6544" i="5" s="1"/>
  <c r="F6544" i="5"/>
  <c r="J6544" i="5" s="1"/>
  <c r="G6544" i="5"/>
  <c r="H6544" i="5"/>
  <c r="A6545" i="5"/>
  <c r="B6545" i="5"/>
  <c r="D6545" i="5"/>
  <c r="E6545" i="5" s="1"/>
  <c r="F6545" i="5"/>
  <c r="J6545" i="5" s="1"/>
  <c r="G6545" i="5"/>
  <c r="H6545" i="5"/>
  <c r="A6546" i="5"/>
  <c r="B6546" i="5"/>
  <c r="D6546" i="5"/>
  <c r="E6546" i="5" s="1"/>
  <c r="F6546" i="5"/>
  <c r="J6546" i="5" s="1"/>
  <c r="G6546" i="5"/>
  <c r="H6546" i="5"/>
  <c r="A6547" i="5"/>
  <c r="B6547" i="5"/>
  <c r="D6547" i="5"/>
  <c r="E6547" i="5" s="1"/>
  <c r="F6547" i="5"/>
  <c r="J6547" i="5" s="1"/>
  <c r="G6547" i="5"/>
  <c r="H6547" i="5"/>
  <c r="A6548" i="5"/>
  <c r="B6548" i="5"/>
  <c r="D6548" i="5"/>
  <c r="E6548" i="5" s="1"/>
  <c r="F6548" i="5"/>
  <c r="J6548" i="5" s="1"/>
  <c r="G6548" i="5"/>
  <c r="H6548" i="5"/>
  <c r="A6549" i="5"/>
  <c r="B6549" i="5"/>
  <c r="D6549" i="5"/>
  <c r="E6549" i="5" s="1"/>
  <c r="F6549" i="5"/>
  <c r="J6549" i="5" s="1"/>
  <c r="G6549" i="5"/>
  <c r="H6549" i="5"/>
  <c r="A6550" i="5"/>
  <c r="B6550" i="5"/>
  <c r="D6550" i="5"/>
  <c r="E6550" i="5" s="1"/>
  <c r="F6550" i="5"/>
  <c r="J6550" i="5" s="1"/>
  <c r="G6550" i="5"/>
  <c r="H6550" i="5"/>
  <c r="A6551" i="5"/>
  <c r="B6551" i="5"/>
  <c r="D6551" i="5"/>
  <c r="E6551" i="5" s="1"/>
  <c r="F6551" i="5"/>
  <c r="J6551" i="5" s="1"/>
  <c r="G6551" i="5"/>
  <c r="H6551" i="5"/>
  <c r="A6552" i="5"/>
  <c r="B6552" i="5"/>
  <c r="D6552" i="5"/>
  <c r="E6552" i="5" s="1"/>
  <c r="F6552" i="5"/>
  <c r="J6552" i="5" s="1"/>
  <c r="G6552" i="5"/>
  <c r="H6552" i="5"/>
  <c r="A6553" i="5"/>
  <c r="B6553" i="5"/>
  <c r="D6553" i="5"/>
  <c r="E6553" i="5" s="1"/>
  <c r="F6553" i="5"/>
  <c r="J6553" i="5" s="1"/>
  <c r="G6553" i="5"/>
  <c r="H6553" i="5"/>
  <c r="A6554" i="5"/>
  <c r="B6554" i="5"/>
  <c r="D6554" i="5"/>
  <c r="E6554" i="5" s="1"/>
  <c r="F6554" i="5"/>
  <c r="J6554" i="5" s="1"/>
  <c r="G6554" i="5"/>
  <c r="H6554" i="5"/>
  <c r="A6555" i="5"/>
  <c r="B6555" i="5"/>
  <c r="D6555" i="5"/>
  <c r="E6555" i="5" s="1"/>
  <c r="F6555" i="5"/>
  <c r="J6555" i="5" s="1"/>
  <c r="G6555" i="5"/>
  <c r="H6555" i="5"/>
  <c r="A6556" i="5"/>
  <c r="B6556" i="5"/>
  <c r="D6556" i="5"/>
  <c r="E6556" i="5" s="1"/>
  <c r="F6556" i="5"/>
  <c r="J6556" i="5" s="1"/>
  <c r="G6556" i="5"/>
  <c r="H6556" i="5"/>
  <c r="A6557" i="5"/>
  <c r="B6557" i="5"/>
  <c r="D6557" i="5"/>
  <c r="E6557" i="5" s="1"/>
  <c r="F6557" i="5"/>
  <c r="J6557" i="5" s="1"/>
  <c r="G6557" i="5"/>
  <c r="H6557" i="5"/>
  <c r="A6558" i="5"/>
  <c r="B6558" i="5"/>
  <c r="D6558" i="5"/>
  <c r="E6558" i="5" s="1"/>
  <c r="F6558" i="5"/>
  <c r="J6558" i="5" s="1"/>
  <c r="G6558" i="5"/>
  <c r="H6558" i="5"/>
  <c r="A6559" i="5"/>
  <c r="B6559" i="5"/>
  <c r="D6559" i="5"/>
  <c r="E6559" i="5" s="1"/>
  <c r="F6559" i="5"/>
  <c r="J6559" i="5" s="1"/>
  <c r="G6559" i="5"/>
  <c r="H6559" i="5"/>
  <c r="A6560" i="5"/>
  <c r="B6560" i="5"/>
  <c r="D6560" i="5"/>
  <c r="E6560" i="5" s="1"/>
  <c r="F6560" i="5"/>
  <c r="J6560" i="5" s="1"/>
  <c r="G6560" i="5"/>
  <c r="H6560" i="5"/>
  <c r="A6561" i="5"/>
  <c r="B6561" i="5"/>
  <c r="D6561" i="5"/>
  <c r="E6561" i="5" s="1"/>
  <c r="F6561" i="5"/>
  <c r="J6561" i="5" s="1"/>
  <c r="G6561" i="5"/>
  <c r="H6561" i="5"/>
  <c r="A6562" i="5"/>
  <c r="B6562" i="5"/>
  <c r="D6562" i="5"/>
  <c r="E6562" i="5" s="1"/>
  <c r="F6562" i="5"/>
  <c r="J6562" i="5" s="1"/>
  <c r="G6562" i="5"/>
  <c r="H6562" i="5"/>
  <c r="A6563" i="5"/>
  <c r="B6563" i="5"/>
  <c r="D6563" i="5"/>
  <c r="E6563" i="5" s="1"/>
  <c r="F6563" i="5"/>
  <c r="J6563" i="5" s="1"/>
  <c r="G6563" i="5"/>
  <c r="H6563" i="5"/>
  <c r="A6564" i="5"/>
  <c r="B6564" i="5"/>
  <c r="D6564" i="5"/>
  <c r="E6564" i="5" s="1"/>
  <c r="F6564" i="5"/>
  <c r="J6564" i="5" s="1"/>
  <c r="G6564" i="5"/>
  <c r="H6564" i="5"/>
  <c r="A6565" i="5"/>
  <c r="B6565" i="5"/>
  <c r="D6565" i="5"/>
  <c r="E6565" i="5" s="1"/>
  <c r="F6565" i="5"/>
  <c r="J6565" i="5" s="1"/>
  <c r="G6565" i="5"/>
  <c r="H6565" i="5"/>
  <c r="A6566" i="5"/>
  <c r="B6566" i="5"/>
  <c r="D6566" i="5"/>
  <c r="E6566" i="5" s="1"/>
  <c r="F6566" i="5"/>
  <c r="J6566" i="5" s="1"/>
  <c r="G6566" i="5"/>
  <c r="H6566" i="5"/>
  <c r="A6567" i="5"/>
  <c r="B6567" i="5"/>
  <c r="D6567" i="5"/>
  <c r="E6567" i="5" s="1"/>
  <c r="F6567" i="5"/>
  <c r="J6567" i="5" s="1"/>
  <c r="G6567" i="5"/>
  <c r="H6567" i="5"/>
  <c r="A6568" i="5"/>
  <c r="B6568" i="5"/>
  <c r="D6568" i="5"/>
  <c r="E6568" i="5" s="1"/>
  <c r="F6568" i="5"/>
  <c r="J6568" i="5" s="1"/>
  <c r="G6568" i="5"/>
  <c r="H6568" i="5"/>
  <c r="A6569" i="5"/>
  <c r="B6569" i="5"/>
  <c r="D6569" i="5"/>
  <c r="E6569" i="5" s="1"/>
  <c r="F6569" i="5"/>
  <c r="J6569" i="5" s="1"/>
  <c r="G6569" i="5"/>
  <c r="H6569" i="5"/>
  <c r="A6570" i="5"/>
  <c r="B6570" i="5"/>
  <c r="D6570" i="5"/>
  <c r="E6570" i="5" s="1"/>
  <c r="F6570" i="5"/>
  <c r="J6570" i="5" s="1"/>
  <c r="G6570" i="5"/>
  <c r="H6570" i="5"/>
  <c r="A6571" i="5"/>
  <c r="B6571" i="5"/>
  <c r="D6571" i="5"/>
  <c r="E6571" i="5" s="1"/>
  <c r="F6571" i="5"/>
  <c r="J6571" i="5" s="1"/>
  <c r="G6571" i="5"/>
  <c r="H6571" i="5"/>
  <c r="A6572" i="5"/>
  <c r="B6572" i="5"/>
  <c r="D6572" i="5"/>
  <c r="E6572" i="5" s="1"/>
  <c r="F6572" i="5"/>
  <c r="J6572" i="5" s="1"/>
  <c r="G6572" i="5"/>
  <c r="H6572" i="5"/>
  <c r="A6573" i="5"/>
  <c r="B6573" i="5"/>
  <c r="D6573" i="5"/>
  <c r="E6573" i="5" s="1"/>
  <c r="F6573" i="5"/>
  <c r="J6573" i="5" s="1"/>
  <c r="G6573" i="5"/>
  <c r="H6573" i="5"/>
  <c r="A6574" i="5"/>
  <c r="B6574" i="5"/>
  <c r="D6574" i="5"/>
  <c r="E6574" i="5" s="1"/>
  <c r="F6574" i="5"/>
  <c r="J6574" i="5" s="1"/>
  <c r="G6574" i="5"/>
  <c r="H6574" i="5"/>
  <c r="A6575" i="5"/>
  <c r="B6575" i="5"/>
  <c r="D6575" i="5"/>
  <c r="E6575" i="5" s="1"/>
  <c r="F6575" i="5"/>
  <c r="J6575" i="5" s="1"/>
  <c r="G6575" i="5"/>
  <c r="H6575" i="5"/>
  <c r="A6576" i="5"/>
  <c r="B6576" i="5"/>
  <c r="D6576" i="5"/>
  <c r="E6576" i="5" s="1"/>
  <c r="F6576" i="5"/>
  <c r="J6576" i="5" s="1"/>
  <c r="G6576" i="5"/>
  <c r="H6576" i="5"/>
  <c r="A6577" i="5"/>
  <c r="B6577" i="5"/>
  <c r="D6577" i="5"/>
  <c r="E6577" i="5" s="1"/>
  <c r="F6577" i="5"/>
  <c r="J6577" i="5" s="1"/>
  <c r="G6577" i="5"/>
  <c r="H6577" i="5"/>
  <c r="A6578" i="5"/>
  <c r="B6578" i="5"/>
  <c r="D6578" i="5"/>
  <c r="E6578" i="5" s="1"/>
  <c r="F6578" i="5"/>
  <c r="J6578" i="5" s="1"/>
  <c r="G6578" i="5"/>
  <c r="H6578" i="5"/>
  <c r="A6579" i="5"/>
  <c r="B6579" i="5"/>
  <c r="D6579" i="5"/>
  <c r="E6579" i="5" s="1"/>
  <c r="F6579" i="5"/>
  <c r="J6579" i="5" s="1"/>
  <c r="G6579" i="5"/>
  <c r="H6579" i="5"/>
  <c r="A6580" i="5"/>
  <c r="B6580" i="5"/>
  <c r="D6580" i="5"/>
  <c r="E6580" i="5" s="1"/>
  <c r="F6580" i="5"/>
  <c r="J6580" i="5" s="1"/>
  <c r="G6580" i="5"/>
  <c r="H6580" i="5"/>
  <c r="A6581" i="5"/>
  <c r="B6581" i="5"/>
  <c r="D6581" i="5"/>
  <c r="E6581" i="5" s="1"/>
  <c r="F6581" i="5"/>
  <c r="J6581" i="5" s="1"/>
  <c r="G6581" i="5"/>
  <c r="H6581" i="5"/>
  <c r="A6582" i="5"/>
  <c r="B6582" i="5"/>
  <c r="D6582" i="5"/>
  <c r="E6582" i="5" s="1"/>
  <c r="F6582" i="5"/>
  <c r="J6582" i="5" s="1"/>
  <c r="G6582" i="5"/>
  <c r="H6582" i="5"/>
  <c r="A6583" i="5"/>
  <c r="B6583" i="5"/>
  <c r="D6583" i="5"/>
  <c r="E6583" i="5" s="1"/>
  <c r="F6583" i="5"/>
  <c r="J6583" i="5" s="1"/>
  <c r="G6583" i="5"/>
  <c r="H6583" i="5"/>
  <c r="A6584" i="5"/>
  <c r="B6584" i="5"/>
  <c r="D6584" i="5"/>
  <c r="E6584" i="5" s="1"/>
  <c r="F6584" i="5"/>
  <c r="J6584" i="5" s="1"/>
  <c r="G6584" i="5"/>
  <c r="H6584" i="5"/>
  <c r="A6585" i="5"/>
  <c r="B6585" i="5"/>
  <c r="D6585" i="5"/>
  <c r="E6585" i="5" s="1"/>
  <c r="F6585" i="5"/>
  <c r="J6585" i="5" s="1"/>
  <c r="G6585" i="5"/>
  <c r="H6585" i="5"/>
  <c r="A6586" i="5"/>
  <c r="B6586" i="5"/>
  <c r="D6586" i="5"/>
  <c r="E6586" i="5" s="1"/>
  <c r="F6586" i="5"/>
  <c r="J6586" i="5" s="1"/>
  <c r="G6586" i="5"/>
  <c r="H6586" i="5"/>
  <c r="A6587" i="5"/>
  <c r="B6587" i="5"/>
  <c r="D6587" i="5"/>
  <c r="E6587" i="5" s="1"/>
  <c r="F6587" i="5"/>
  <c r="J6587" i="5" s="1"/>
  <c r="G6587" i="5"/>
  <c r="H6587" i="5"/>
  <c r="A6588" i="5"/>
  <c r="B6588" i="5"/>
  <c r="D6588" i="5"/>
  <c r="E6588" i="5" s="1"/>
  <c r="F6588" i="5"/>
  <c r="J6588" i="5" s="1"/>
  <c r="G6588" i="5"/>
  <c r="H6588" i="5"/>
  <c r="A6589" i="5"/>
  <c r="B6589" i="5"/>
  <c r="D6589" i="5"/>
  <c r="E6589" i="5" s="1"/>
  <c r="F6589" i="5"/>
  <c r="J6589" i="5" s="1"/>
  <c r="G6589" i="5"/>
  <c r="H6589" i="5"/>
  <c r="A6590" i="5"/>
  <c r="B6590" i="5"/>
  <c r="D6590" i="5"/>
  <c r="E6590" i="5" s="1"/>
  <c r="F6590" i="5"/>
  <c r="J6590" i="5" s="1"/>
  <c r="G6590" i="5"/>
  <c r="H6590" i="5"/>
  <c r="A6591" i="5"/>
  <c r="B6591" i="5"/>
  <c r="D6591" i="5"/>
  <c r="E6591" i="5" s="1"/>
  <c r="F6591" i="5"/>
  <c r="J6591" i="5" s="1"/>
  <c r="G6591" i="5"/>
  <c r="H6591" i="5"/>
  <c r="A6592" i="5"/>
  <c r="B6592" i="5"/>
  <c r="D6592" i="5"/>
  <c r="E6592" i="5" s="1"/>
  <c r="F6592" i="5"/>
  <c r="J6592" i="5" s="1"/>
  <c r="G6592" i="5"/>
  <c r="H6592" i="5"/>
  <c r="A6593" i="5"/>
  <c r="B6593" i="5"/>
  <c r="D6593" i="5"/>
  <c r="E6593" i="5" s="1"/>
  <c r="F6593" i="5"/>
  <c r="J6593" i="5" s="1"/>
  <c r="G6593" i="5"/>
  <c r="H6593" i="5"/>
  <c r="A6594" i="5"/>
  <c r="B6594" i="5"/>
  <c r="D6594" i="5"/>
  <c r="E6594" i="5" s="1"/>
  <c r="F6594" i="5"/>
  <c r="J6594" i="5" s="1"/>
  <c r="G6594" i="5"/>
  <c r="H6594" i="5"/>
  <c r="A6595" i="5"/>
  <c r="B6595" i="5"/>
  <c r="D6595" i="5"/>
  <c r="E6595" i="5" s="1"/>
  <c r="F6595" i="5"/>
  <c r="J6595" i="5" s="1"/>
  <c r="G6595" i="5"/>
  <c r="H6595" i="5"/>
  <c r="A6596" i="5"/>
  <c r="B6596" i="5"/>
  <c r="D6596" i="5"/>
  <c r="E6596" i="5" s="1"/>
  <c r="F6596" i="5"/>
  <c r="J6596" i="5" s="1"/>
  <c r="G6596" i="5"/>
  <c r="H6596" i="5"/>
  <c r="A6597" i="5"/>
  <c r="B6597" i="5"/>
  <c r="D6597" i="5"/>
  <c r="E6597" i="5" s="1"/>
  <c r="F6597" i="5"/>
  <c r="J6597" i="5" s="1"/>
  <c r="G6597" i="5"/>
  <c r="H6597" i="5"/>
  <c r="A6598" i="5"/>
  <c r="B6598" i="5"/>
  <c r="D6598" i="5"/>
  <c r="E6598" i="5" s="1"/>
  <c r="F6598" i="5"/>
  <c r="J6598" i="5" s="1"/>
  <c r="G6598" i="5"/>
  <c r="H6598" i="5"/>
  <c r="A6599" i="5"/>
  <c r="B6599" i="5"/>
  <c r="D6599" i="5"/>
  <c r="E6599" i="5" s="1"/>
  <c r="F6599" i="5"/>
  <c r="J6599" i="5" s="1"/>
  <c r="G6599" i="5"/>
  <c r="H6599" i="5"/>
  <c r="A6600" i="5"/>
  <c r="B6600" i="5"/>
  <c r="D6600" i="5"/>
  <c r="E6600" i="5" s="1"/>
  <c r="F6600" i="5"/>
  <c r="J6600" i="5" s="1"/>
  <c r="G6600" i="5"/>
  <c r="H6600" i="5"/>
  <c r="A6601" i="5"/>
  <c r="B6601" i="5"/>
  <c r="D6601" i="5"/>
  <c r="E6601" i="5" s="1"/>
  <c r="F6601" i="5"/>
  <c r="J6601" i="5" s="1"/>
  <c r="G6601" i="5"/>
  <c r="H6601" i="5"/>
  <c r="A6602" i="5"/>
  <c r="B6602" i="5"/>
  <c r="D6602" i="5"/>
  <c r="E6602" i="5" s="1"/>
  <c r="F6602" i="5"/>
  <c r="J6602" i="5" s="1"/>
  <c r="G6602" i="5"/>
  <c r="H6602" i="5"/>
  <c r="A6603" i="5"/>
  <c r="B6603" i="5"/>
  <c r="D6603" i="5"/>
  <c r="E6603" i="5" s="1"/>
  <c r="F6603" i="5"/>
  <c r="J6603" i="5" s="1"/>
  <c r="G6603" i="5"/>
  <c r="H6603" i="5"/>
  <c r="A6604" i="5"/>
  <c r="B6604" i="5"/>
  <c r="D6604" i="5"/>
  <c r="E6604" i="5" s="1"/>
  <c r="F6604" i="5"/>
  <c r="J6604" i="5" s="1"/>
  <c r="G6604" i="5"/>
  <c r="H6604" i="5"/>
  <c r="A6605" i="5"/>
  <c r="B6605" i="5"/>
  <c r="D6605" i="5"/>
  <c r="E6605" i="5" s="1"/>
  <c r="F6605" i="5"/>
  <c r="J6605" i="5" s="1"/>
  <c r="G6605" i="5"/>
  <c r="H6605" i="5"/>
  <c r="A6606" i="5"/>
  <c r="B6606" i="5"/>
  <c r="D6606" i="5"/>
  <c r="E6606" i="5" s="1"/>
  <c r="F6606" i="5"/>
  <c r="J6606" i="5" s="1"/>
  <c r="G6606" i="5"/>
  <c r="H6606" i="5"/>
  <c r="A6607" i="5"/>
  <c r="B6607" i="5"/>
  <c r="D6607" i="5"/>
  <c r="E6607" i="5" s="1"/>
  <c r="F6607" i="5"/>
  <c r="J6607" i="5" s="1"/>
  <c r="G6607" i="5"/>
  <c r="H6607" i="5"/>
  <c r="A6608" i="5"/>
  <c r="B6608" i="5"/>
  <c r="D6608" i="5"/>
  <c r="E6608" i="5" s="1"/>
  <c r="F6608" i="5"/>
  <c r="J6608" i="5" s="1"/>
  <c r="G6608" i="5"/>
  <c r="H6608" i="5"/>
  <c r="A6609" i="5"/>
  <c r="B6609" i="5"/>
  <c r="D6609" i="5"/>
  <c r="E6609" i="5" s="1"/>
  <c r="F6609" i="5"/>
  <c r="J6609" i="5" s="1"/>
  <c r="G6609" i="5"/>
  <c r="H6609" i="5"/>
  <c r="A6610" i="5"/>
  <c r="B6610" i="5"/>
  <c r="D6610" i="5"/>
  <c r="E6610" i="5" s="1"/>
  <c r="F6610" i="5"/>
  <c r="J6610" i="5" s="1"/>
  <c r="G6610" i="5"/>
  <c r="H6610" i="5"/>
  <c r="A6611" i="5"/>
  <c r="B6611" i="5"/>
  <c r="D6611" i="5"/>
  <c r="E6611" i="5" s="1"/>
  <c r="F6611" i="5"/>
  <c r="J6611" i="5" s="1"/>
  <c r="G6611" i="5"/>
  <c r="H6611" i="5"/>
  <c r="A6612" i="5"/>
  <c r="B6612" i="5"/>
  <c r="D6612" i="5"/>
  <c r="E6612" i="5" s="1"/>
  <c r="F6612" i="5"/>
  <c r="J6612" i="5" s="1"/>
  <c r="G6612" i="5"/>
  <c r="H6612" i="5"/>
  <c r="A6613" i="5"/>
  <c r="B6613" i="5"/>
  <c r="D6613" i="5"/>
  <c r="E6613" i="5" s="1"/>
  <c r="F6613" i="5"/>
  <c r="J6613" i="5" s="1"/>
  <c r="G6613" i="5"/>
  <c r="H6613" i="5"/>
  <c r="A6614" i="5"/>
  <c r="B6614" i="5"/>
  <c r="D6614" i="5"/>
  <c r="E6614" i="5" s="1"/>
  <c r="F6614" i="5"/>
  <c r="J6614" i="5" s="1"/>
  <c r="G6614" i="5"/>
  <c r="H6614" i="5"/>
  <c r="A6615" i="5"/>
  <c r="B6615" i="5"/>
  <c r="D6615" i="5"/>
  <c r="E6615" i="5" s="1"/>
  <c r="F6615" i="5"/>
  <c r="J6615" i="5" s="1"/>
  <c r="G6615" i="5"/>
  <c r="H6615" i="5"/>
  <c r="A6616" i="5"/>
  <c r="B6616" i="5"/>
  <c r="D6616" i="5"/>
  <c r="E6616" i="5" s="1"/>
  <c r="F6616" i="5"/>
  <c r="J6616" i="5" s="1"/>
  <c r="G6616" i="5"/>
  <c r="H6616" i="5"/>
  <c r="A6617" i="5"/>
  <c r="B6617" i="5"/>
  <c r="D6617" i="5"/>
  <c r="E6617" i="5" s="1"/>
  <c r="F6617" i="5"/>
  <c r="J6617" i="5" s="1"/>
  <c r="G6617" i="5"/>
  <c r="H6617" i="5"/>
  <c r="A6618" i="5"/>
  <c r="B6618" i="5"/>
  <c r="D6618" i="5"/>
  <c r="E6618" i="5" s="1"/>
  <c r="F6618" i="5"/>
  <c r="J6618" i="5" s="1"/>
  <c r="G6618" i="5"/>
  <c r="H6618" i="5"/>
  <c r="A6619" i="5"/>
  <c r="B6619" i="5"/>
  <c r="D6619" i="5"/>
  <c r="E6619" i="5" s="1"/>
  <c r="F6619" i="5"/>
  <c r="J6619" i="5" s="1"/>
  <c r="G6619" i="5"/>
  <c r="H6619" i="5"/>
  <c r="A6620" i="5"/>
  <c r="B6620" i="5"/>
  <c r="D6620" i="5"/>
  <c r="E6620" i="5" s="1"/>
  <c r="F6620" i="5"/>
  <c r="J6620" i="5" s="1"/>
  <c r="G6620" i="5"/>
  <c r="H6620" i="5"/>
  <c r="A6621" i="5"/>
  <c r="B6621" i="5"/>
  <c r="D6621" i="5"/>
  <c r="E6621" i="5" s="1"/>
  <c r="F6621" i="5"/>
  <c r="J6621" i="5" s="1"/>
  <c r="G6621" i="5"/>
  <c r="H6621" i="5"/>
  <c r="A6622" i="5"/>
  <c r="B6622" i="5"/>
  <c r="D6622" i="5"/>
  <c r="E6622" i="5" s="1"/>
  <c r="F6622" i="5"/>
  <c r="J6622" i="5" s="1"/>
  <c r="G6622" i="5"/>
  <c r="H6622" i="5"/>
  <c r="A6623" i="5"/>
  <c r="B6623" i="5"/>
  <c r="D6623" i="5"/>
  <c r="E6623" i="5" s="1"/>
  <c r="F6623" i="5"/>
  <c r="J6623" i="5" s="1"/>
  <c r="G6623" i="5"/>
  <c r="H6623" i="5"/>
  <c r="A6624" i="5"/>
  <c r="B6624" i="5"/>
  <c r="D6624" i="5"/>
  <c r="E6624" i="5" s="1"/>
  <c r="F6624" i="5"/>
  <c r="J6624" i="5" s="1"/>
  <c r="G6624" i="5"/>
  <c r="H6624" i="5"/>
  <c r="A6625" i="5"/>
  <c r="B6625" i="5"/>
  <c r="D6625" i="5"/>
  <c r="E6625" i="5" s="1"/>
  <c r="F6625" i="5"/>
  <c r="J6625" i="5" s="1"/>
  <c r="G6625" i="5"/>
  <c r="H6625" i="5"/>
  <c r="A6626" i="5"/>
  <c r="B6626" i="5"/>
  <c r="D6626" i="5"/>
  <c r="E6626" i="5" s="1"/>
  <c r="F6626" i="5"/>
  <c r="J6626" i="5" s="1"/>
  <c r="G6626" i="5"/>
  <c r="H6626" i="5"/>
  <c r="A6627" i="5"/>
  <c r="B6627" i="5"/>
  <c r="D6627" i="5"/>
  <c r="E6627" i="5" s="1"/>
  <c r="F6627" i="5"/>
  <c r="J6627" i="5" s="1"/>
  <c r="G6627" i="5"/>
  <c r="H6627" i="5"/>
  <c r="A6628" i="5"/>
  <c r="B6628" i="5"/>
  <c r="D6628" i="5"/>
  <c r="E6628" i="5" s="1"/>
  <c r="F6628" i="5"/>
  <c r="J6628" i="5" s="1"/>
  <c r="G6628" i="5"/>
  <c r="H6628" i="5"/>
  <c r="A6629" i="5"/>
  <c r="B6629" i="5"/>
  <c r="D6629" i="5"/>
  <c r="E6629" i="5" s="1"/>
  <c r="F6629" i="5"/>
  <c r="J6629" i="5" s="1"/>
  <c r="G6629" i="5"/>
  <c r="H6629" i="5"/>
  <c r="A6630" i="5"/>
  <c r="B6630" i="5"/>
  <c r="D6630" i="5"/>
  <c r="E6630" i="5" s="1"/>
  <c r="F6630" i="5"/>
  <c r="J6630" i="5" s="1"/>
  <c r="G6630" i="5"/>
  <c r="H6630" i="5"/>
  <c r="A6631" i="5"/>
  <c r="B6631" i="5"/>
  <c r="D6631" i="5"/>
  <c r="E6631" i="5" s="1"/>
  <c r="F6631" i="5"/>
  <c r="J6631" i="5" s="1"/>
  <c r="G6631" i="5"/>
  <c r="H6631" i="5"/>
  <c r="A6632" i="5"/>
  <c r="B6632" i="5"/>
  <c r="D6632" i="5"/>
  <c r="E6632" i="5" s="1"/>
  <c r="F6632" i="5"/>
  <c r="J6632" i="5" s="1"/>
  <c r="G6632" i="5"/>
  <c r="H6632" i="5"/>
  <c r="A6633" i="5"/>
  <c r="B6633" i="5"/>
  <c r="D6633" i="5"/>
  <c r="E6633" i="5" s="1"/>
  <c r="F6633" i="5"/>
  <c r="J6633" i="5" s="1"/>
  <c r="G6633" i="5"/>
  <c r="H6633" i="5"/>
  <c r="A6634" i="5"/>
  <c r="B6634" i="5"/>
  <c r="D6634" i="5"/>
  <c r="E6634" i="5" s="1"/>
  <c r="F6634" i="5"/>
  <c r="J6634" i="5" s="1"/>
  <c r="G6634" i="5"/>
  <c r="H6634" i="5"/>
  <c r="A6635" i="5"/>
  <c r="B6635" i="5"/>
  <c r="D6635" i="5"/>
  <c r="E6635" i="5" s="1"/>
  <c r="F6635" i="5"/>
  <c r="J6635" i="5" s="1"/>
  <c r="G6635" i="5"/>
  <c r="H6635" i="5"/>
  <c r="A6636" i="5"/>
  <c r="B6636" i="5"/>
  <c r="D6636" i="5"/>
  <c r="E6636" i="5" s="1"/>
  <c r="F6636" i="5"/>
  <c r="J6636" i="5" s="1"/>
  <c r="G6636" i="5"/>
  <c r="H6636" i="5"/>
  <c r="A6637" i="5"/>
  <c r="B6637" i="5"/>
  <c r="D6637" i="5"/>
  <c r="E6637" i="5" s="1"/>
  <c r="F6637" i="5"/>
  <c r="J6637" i="5" s="1"/>
  <c r="G6637" i="5"/>
  <c r="H6637" i="5"/>
  <c r="A6638" i="5"/>
  <c r="B6638" i="5"/>
  <c r="D6638" i="5"/>
  <c r="E6638" i="5" s="1"/>
  <c r="F6638" i="5"/>
  <c r="J6638" i="5" s="1"/>
  <c r="G6638" i="5"/>
  <c r="H6638" i="5"/>
  <c r="A6639" i="5"/>
  <c r="B6639" i="5"/>
  <c r="D6639" i="5"/>
  <c r="E6639" i="5" s="1"/>
  <c r="F6639" i="5"/>
  <c r="J6639" i="5" s="1"/>
  <c r="G6639" i="5"/>
  <c r="H6639" i="5"/>
  <c r="A6640" i="5"/>
  <c r="B6640" i="5"/>
  <c r="D6640" i="5"/>
  <c r="E6640" i="5" s="1"/>
  <c r="F6640" i="5"/>
  <c r="J6640" i="5" s="1"/>
  <c r="G6640" i="5"/>
  <c r="H6640" i="5"/>
  <c r="A6641" i="5"/>
  <c r="B6641" i="5"/>
  <c r="D6641" i="5"/>
  <c r="E6641" i="5" s="1"/>
  <c r="F6641" i="5"/>
  <c r="J6641" i="5" s="1"/>
  <c r="G6641" i="5"/>
  <c r="H6641" i="5"/>
  <c r="A6642" i="5"/>
  <c r="B6642" i="5"/>
  <c r="D6642" i="5"/>
  <c r="E6642" i="5" s="1"/>
  <c r="F6642" i="5"/>
  <c r="J6642" i="5" s="1"/>
  <c r="G6642" i="5"/>
  <c r="H6642" i="5"/>
  <c r="A6643" i="5"/>
  <c r="B6643" i="5"/>
  <c r="D6643" i="5"/>
  <c r="E6643" i="5" s="1"/>
  <c r="F6643" i="5"/>
  <c r="J6643" i="5" s="1"/>
  <c r="G6643" i="5"/>
  <c r="H6643" i="5"/>
  <c r="A6644" i="5"/>
  <c r="B6644" i="5"/>
  <c r="D6644" i="5"/>
  <c r="E6644" i="5" s="1"/>
  <c r="F6644" i="5"/>
  <c r="J6644" i="5" s="1"/>
  <c r="G6644" i="5"/>
  <c r="H6644" i="5"/>
  <c r="A6645" i="5"/>
  <c r="B6645" i="5"/>
  <c r="D6645" i="5"/>
  <c r="E6645" i="5" s="1"/>
  <c r="F6645" i="5"/>
  <c r="J6645" i="5" s="1"/>
  <c r="G6645" i="5"/>
  <c r="H6645" i="5"/>
  <c r="A6646" i="5"/>
  <c r="B6646" i="5"/>
  <c r="D6646" i="5"/>
  <c r="E6646" i="5" s="1"/>
  <c r="F6646" i="5"/>
  <c r="J6646" i="5" s="1"/>
  <c r="G6646" i="5"/>
  <c r="H6646" i="5"/>
  <c r="A6647" i="5"/>
  <c r="B6647" i="5"/>
  <c r="D6647" i="5"/>
  <c r="E6647" i="5" s="1"/>
  <c r="F6647" i="5"/>
  <c r="J6647" i="5" s="1"/>
  <c r="G6647" i="5"/>
  <c r="H6647" i="5"/>
  <c r="A6648" i="5"/>
  <c r="B6648" i="5"/>
  <c r="D6648" i="5"/>
  <c r="E6648" i="5" s="1"/>
  <c r="F6648" i="5"/>
  <c r="J6648" i="5" s="1"/>
  <c r="G6648" i="5"/>
  <c r="H6648" i="5"/>
  <c r="A6649" i="5"/>
  <c r="B6649" i="5"/>
  <c r="D6649" i="5"/>
  <c r="E6649" i="5" s="1"/>
  <c r="F6649" i="5"/>
  <c r="J6649" i="5" s="1"/>
  <c r="G6649" i="5"/>
  <c r="H6649" i="5"/>
  <c r="A6650" i="5"/>
  <c r="B6650" i="5"/>
  <c r="D6650" i="5"/>
  <c r="E6650" i="5" s="1"/>
  <c r="F6650" i="5"/>
  <c r="J6650" i="5" s="1"/>
  <c r="G6650" i="5"/>
  <c r="H6650" i="5"/>
  <c r="A6651" i="5"/>
  <c r="B6651" i="5"/>
  <c r="D6651" i="5"/>
  <c r="E6651" i="5" s="1"/>
  <c r="F6651" i="5"/>
  <c r="J6651" i="5" s="1"/>
  <c r="G6651" i="5"/>
  <c r="H6651" i="5"/>
  <c r="A6652" i="5"/>
  <c r="B6652" i="5"/>
  <c r="D6652" i="5"/>
  <c r="E6652" i="5" s="1"/>
  <c r="F6652" i="5"/>
  <c r="J6652" i="5" s="1"/>
  <c r="G6652" i="5"/>
  <c r="H6652" i="5"/>
  <c r="A6653" i="5"/>
  <c r="B6653" i="5"/>
  <c r="D6653" i="5"/>
  <c r="E6653" i="5" s="1"/>
  <c r="F6653" i="5"/>
  <c r="J6653" i="5" s="1"/>
  <c r="G6653" i="5"/>
  <c r="H6653" i="5"/>
  <c r="A6654" i="5"/>
  <c r="B6654" i="5"/>
  <c r="D6654" i="5"/>
  <c r="E6654" i="5" s="1"/>
  <c r="F6654" i="5"/>
  <c r="J6654" i="5" s="1"/>
  <c r="G6654" i="5"/>
  <c r="H6654" i="5"/>
  <c r="A6655" i="5"/>
  <c r="B6655" i="5"/>
  <c r="D6655" i="5"/>
  <c r="E6655" i="5" s="1"/>
  <c r="F6655" i="5"/>
  <c r="J6655" i="5" s="1"/>
  <c r="G6655" i="5"/>
  <c r="H6655" i="5"/>
  <c r="A6656" i="5"/>
  <c r="B6656" i="5"/>
  <c r="D6656" i="5"/>
  <c r="E6656" i="5" s="1"/>
  <c r="F6656" i="5"/>
  <c r="J6656" i="5" s="1"/>
  <c r="G6656" i="5"/>
  <c r="H6656" i="5"/>
  <c r="A6657" i="5"/>
  <c r="B6657" i="5"/>
  <c r="D6657" i="5"/>
  <c r="E6657" i="5" s="1"/>
  <c r="F6657" i="5"/>
  <c r="J6657" i="5" s="1"/>
  <c r="G6657" i="5"/>
  <c r="H6657" i="5"/>
  <c r="A6658" i="5"/>
  <c r="B6658" i="5"/>
  <c r="D6658" i="5"/>
  <c r="E6658" i="5" s="1"/>
  <c r="F6658" i="5"/>
  <c r="J6658" i="5" s="1"/>
  <c r="G6658" i="5"/>
  <c r="H6658" i="5"/>
  <c r="A6659" i="5"/>
  <c r="B6659" i="5"/>
  <c r="D6659" i="5"/>
  <c r="E6659" i="5" s="1"/>
  <c r="F6659" i="5"/>
  <c r="J6659" i="5" s="1"/>
  <c r="G6659" i="5"/>
  <c r="H6659" i="5"/>
  <c r="A6660" i="5"/>
  <c r="B6660" i="5"/>
  <c r="D6660" i="5"/>
  <c r="E6660" i="5" s="1"/>
  <c r="F6660" i="5"/>
  <c r="J6660" i="5" s="1"/>
  <c r="G6660" i="5"/>
  <c r="H6660" i="5"/>
  <c r="A6661" i="5"/>
  <c r="B6661" i="5"/>
  <c r="D6661" i="5"/>
  <c r="E6661" i="5" s="1"/>
  <c r="F6661" i="5"/>
  <c r="J6661" i="5" s="1"/>
  <c r="G6661" i="5"/>
  <c r="H6661" i="5"/>
  <c r="A6662" i="5"/>
  <c r="B6662" i="5"/>
  <c r="D6662" i="5"/>
  <c r="E6662" i="5" s="1"/>
  <c r="F6662" i="5"/>
  <c r="J6662" i="5" s="1"/>
  <c r="G6662" i="5"/>
  <c r="H6662" i="5"/>
  <c r="A6663" i="5"/>
  <c r="B6663" i="5"/>
  <c r="D6663" i="5"/>
  <c r="E6663" i="5" s="1"/>
  <c r="F6663" i="5"/>
  <c r="J6663" i="5" s="1"/>
  <c r="G6663" i="5"/>
  <c r="H6663" i="5"/>
  <c r="A6664" i="5"/>
  <c r="B6664" i="5"/>
  <c r="D6664" i="5"/>
  <c r="E6664" i="5" s="1"/>
  <c r="F6664" i="5"/>
  <c r="J6664" i="5" s="1"/>
  <c r="G6664" i="5"/>
  <c r="H6664" i="5"/>
  <c r="A6665" i="5"/>
  <c r="B6665" i="5"/>
  <c r="D6665" i="5"/>
  <c r="E6665" i="5" s="1"/>
  <c r="F6665" i="5"/>
  <c r="J6665" i="5" s="1"/>
  <c r="G6665" i="5"/>
  <c r="H6665" i="5"/>
  <c r="A6666" i="5"/>
  <c r="B6666" i="5"/>
  <c r="D6666" i="5"/>
  <c r="E6666" i="5" s="1"/>
  <c r="F6666" i="5"/>
  <c r="J6666" i="5" s="1"/>
  <c r="G6666" i="5"/>
  <c r="H6666" i="5"/>
  <c r="A6667" i="5"/>
  <c r="B6667" i="5"/>
  <c r="D6667" i="5"/>
  <c r="E6667" i="5" s="1"/>
  <c r="F6667" i="5"/>
  <c r="J6667" i="5" s="1"/>
  <c r="G6667" i="5"/>
  <c r="H6667" i="5"/>
  <c r="A6668" i="5"/>
  <c r="B6668" i="5"/>
  <c r="D6668" i="5"/>
  <c r="E6668" i="5" s="1"/>
  <c r="F6668" i="5"/>
  <c r="J6668" i="5" s="1"/>
  <c r="G6668" i="5"/>
  <c r="H6668" i="5"/>
  <c r="A6669" i="5"/>
  <c r="B6669" i="5"/>
  <c r="D6669" i="5"/>
  <c r="E6669" i="5" s="1"/>
  <c r="F6669" i="5"/>
  <c r="J6669" i="5" s="1"/>
  <c r="G6669" i="5"/>
  <c r="H6669" i="5"/>
  <c r="A6670" i="5"/>
  <c r="B6670" i="5"/>
  <c r="D6670" i="5"/>
  <c r="E6670" i="5" s="1"/>
  <c r="F6670" i="5"/>
  <c r="J6670" i="5" s="1"/>
  <c r="G6670" i="5"/>
  <c r="H6670" i="5"/>
  <c r="A6671" i="5"/>
  <c r="B6671" i="5"/>
  <c r="D6671" i="5"/>
  <c r="E6671" i="5" s="1"/>
  <c r="F6671" i="5"/>
  <c r="J6671" i="5" s="1"/>
  <c r="G6671" i="5"/>
  <c r="H6671" i="5"/>
  <c r="A6672" i="5"/>
  <c r="B6672" i="5"/>
  <c r="D6672" i="5"/>
  <c r="E6672" i="5" s="1"/>
  <c r="F6672" i="5"/>
  <c r="J6672" i="5" s="1"/>
  <c r="G6672" i="5"/>
  <c r="H6672" i="5"/>
  <c r="A6673" i="5"/>
  <c r="B6673" i="5"/>
  <c r="D6673" i="5"/>
  <c r="E6673" i="5" s="1"/>
  <c r="F6673" i="5"/>
  <c r="J6673" i="5" s="1"/>
  <c r="G6673" i="5"/>
  <c r="H6673" i="5"/>
  <c r="A6674" i="5"/>
  <c r="B6674" i="5"/>
  <c r="D6674" i="5"/>
  <c r="E6674" i="5" s="1"/>
  <c r="F6674" i="5"/>
  <c r="J6674" i="5" s="1"/>
  <c r="G6674" i="5"/>
  <c r="H6674" i="5"/>
  <c r="A6675" i="5"/>
  <c r="B6675" i="5"/>
  <c r="D6675" i="5"/>
  <c r="E6675" i="5" s="1"/>
  <c r="F6675" i="5"/>
  <c r="J6675" i="5" s="1"/>
  <c r="G6675" i="5"/>
  <c r="H6675" i="5"/>
  <c r="A6676" i="5"/>
  <c r="B6676" i="5"/>
  <c r="D6676" i="5"/>
  <c r="E6676" i="5" s="1"/>
  <c r="F6676" i="5"/>
  <c r="J6676" i="5" s="1"/>
  <c r="G6676" i="5"/>
  <c r="H6676" i="5"/>
  <c r="A6677" i="5"/>
  <c r="B6677" i="5"/>
  <c r="D6677" i="5"/>
  <c r="E6677" i="5" s="1"/>
  <c r="F6677" i="5"/>
  <c r="J6677" i="5" s="1"/>
  <c r="G6677" i="5"/>
  <c r="H6677" i="5"/>
  <c r="A6678" i="5"/>
  <c r="B6678" i="5"/>
  <c r="D6678" i="5"/>
  <c r="E6678" i="5" s="1"/>
  <c r="F6678" i="5"/>
  <c r="J6678" i="5" s="1"/>
  <c r="G6678" i="5"/>
  <c r="H6678" i="5"/>
  <c r="A6679" i="5"/>
  <c r="B6679" i="5"/>
  <c r="D6679" i="5"/>
  <c r="E6679" i="5" s="1"/>
  <c r="F6679" i="5"/>
  <c r="J6679" i="5" s="1"/>
  <c r="G6679" i="5"/>
  <c r="H6679" i="5"/>
  <c r="A6680" i="5"/>
  <c r="B6680" i="5"/>
  <c r="D6680" i="5"/>
  <c r="E6680" i="5" s="1"/>
  <c r="F6680" i="5"/>
  <c r="J6680" i="5" s="1"/>
  <c r="G6680" i="5"/>
  <c r="H6680" i="5"/>
  <c r="A6681" i="5"/>
  <c r="B6681" i="5"/>
  <c r="D6681" i="5"/>
  <c r="E6681" i="5" s="1"/>
  <c r="F6681" i="5"/>
  <c r="J6681" i="5" s="1"/>
  <c r="G6681" i="5"/>
  <c r="H6681" i="5"/>
  <c r="A6682" i="5"/>
  <c r="B6682" i="5"/>
  <c r="D6682" i="5"/>
  <c r="E6682" i="5" s="1"/>
  <c r="F6682" i="5"/>
  <c r="J6682" i="5" s="1"/>
  <c r="G6682" i="5"/>
  <c r="H6682" i="5"/>
  <c r="A6683" i="5"/>
  <c r="B6683" i="5"/>
  <c r="D6683" i="5"/>
  <c r="E6683" i="5" s="1"/>
  <c r="F6683" i="5"/>
  <c r="J6683" i="5" s="1"/>
  <c r="G6683" i="5"/>
  <c r="H6683" i="5"/>
  <c r="A6684" i="5"/>
  <c r="B6684" i="5"/>
  <c r="D6684" i="5"/>
  <c r="E6684" i="5" s="1"/>
  <c r="F6684" i="5"/>
  <c r="J6684" i="5" s="1"/>
  <c r="G6684" i="5"/>
  <c r="H6684" i="5"/>
  <c r="A6685" i="5"/>
  <c r="B6685" i="5"/>
  <c r="D6685" i="5"/>
  <c r="E6685" i="5" s="1"/>
  <c r="F6685" i="5"/>
  <c r="J6685" i="5" s="1"/>
  <c r="G6685" i="5"/>
  <c r="H6685" i="5"/>
  <c r="A6686" i="5"/>
  <c r="B6686" i="5"/>
  <c r="D6686" i="5"/>
  <c r="E6686" i="5" s="1"/>
  <c r="F6686" i="5"/>
  <c r="J6686" i="5" s="1"/>
  <c r="G6686" i="5"/>
  <c r="H6686" i="5"/>
  <c r="A6687" i="5"/>
  <c r="B6687" i="5"/>
  <c r="D6687" i="5"/>
  <c r="E6687" i="5" s="1"/>
  <c r="F6687" i="5"/>
  <c r="J6687" i="5" s="1"/>
  <c r="G6687" i="5"/>
  <c r="H6687" i="5"/>
  <c r="A6688" i="5"/>
  <c r="B6688" i="5"/>
  <c r="D6688" i="5"/>
  <c r="E6688" i="5" s="1"/>
  <c r="F6688" i="5"/>
  <c r="J6688" i="5" s="1"/>
  <c r="G6688" i="5"/>
  <c r="H6688" i="5"/>
  <c r="A6689" i="5"/>
  <c r="B6689" i="5"/>
  <c r="D6689" i="5"/>
  <c r="E6689" i="5" s="1"/>
  <c r="F6689" i="5"/>
  <c r="J6689" i="5" s="1"/>
  <c r="G6689" i="5"/>
  <c r="H6689" i="5"/>
  <c r="A6690" i="5"/>
  <c r="B6690" i="5"/>
  <c r="D6690" i="5"/>
  <c r="E6690" i="5" s="1"/>
  <c r="F6690" i="5"/>
  <c r="J6690" i="5" s="1"/>
  <c r="G6690" i="5"/>
  <c r="H6690" i="5"/>
  <c r="A6691" i="5"/>
  <c r="B6691" i="5"/>
  <c r="D6691" i="5"/>
  <c r="E6691" i="5" s="1"/>
  <c r="F6691" i="5"/>
  <c r="J6691" i="5" s="1"/>
  <c r="G6691" i="5"/>
  <c r="H6691" i="5"/>
  <c r="A6692" i="5"/>
  <c r="B6692" i="5"/>
  <c r="D6692" i="5"/>
  <c r="E6692" i="5" s="1"/>
  <c r="F6692" i="5"/>
  <c r="J6692" i="5" s="1"/>
  <c r="G6692" i="5"/>
  <c r="H6692" i="5"/>
  <c r="A6693" i="5"/>
  <c r="B6693" i="5"/>
  <c r="D6693" i="5"/>
  <c r="E6693" i="5" s="1"/>
  <c r="F6693" i="5"/>
  <c r="J6693" i="5" s="1"/>
  <c r="G6693" i="5"/>
  <c r="H6693" i="5"/>
  <c r="A6694" i="5"/>
  <c r="B6694" i="5"/>
  <c r="D6694" i="5"/>
  <c r="E6694" i="5" s="1"/>
  <c r="F6694" i="5"/>
  <c r="J6694" i="5" s="1"/>
  <c r="G6694" i="5"/>
  <c r="H6694" i="5"/>
  <c r="A6695" i="5"/>
  <c r="B6695" i="5"/>
  <c r="D6695" i="5"/>
  <c r="E6695" i="5" s="1"/>
  <c r="F6695" i="5"/>
  <c r="J6695" i="5" s="1"/>
  <c r="G6695" i="5"/>
  <c r="H6695" i="5"/>
  <c r="A6696" i="5"/>
  <c r="B6696" i="5"/>
  <c r="D6696" i="5"/>
  <c r="E6696" i="5" s="1"/>
  <c r="F6696" i="5"/>
  <c r="J6696" i="5" s="1"/>
  <c r="G6696" i="5"/>
  <c r="H6696" i="5"/>
  <c r="A6697" i="5"/>
  <c r="B6697" i="5"/>
  <c r="D6697" i="5"/>
  <c r="E6697" i="5" s="1"/>
  <c r="F6697" i="5"/>
  <c r="J6697" i="5" s="1"/>
  <c r="G6697" i="5"/>
  <c r="H6697" i="5"/>
  <c r="A6698" i="5"/>
  <c r="B6698" i="5"/>
  <c r="D6698" i="5"/>
  <c r="E6698" i="5" s="1"/>
  <c r="F6698" i="5"/>
  <c r="J6698" i="5" s="1"/>
  <c r="G6698" i="5"/>
  <c r="H6698" i="5"/>
  <c r="A6699" i="5"/>
  <c r="B6699" i="5"/>
  <c r="D6699" i="5"/>
  <c r="E6699" i="5" s="1"/>
  <c r="F6699" i="5"/>
  <c r="J6699" i="5" s="1"/>
  <c r="G6699" i="5"/>
  <c r="H6699" i="5"/>
  <c r="A6700" i="5"/>
  <c r="B6700" i="5"/>
  <c r="D6700" i="5"/>
  <c r="E6700" i="5" s="1"/>
  <c r="F6700" i="5"/>
  <c r="J6700" i="5" s="1"/>
  <c r="G6700" i="5"/>
  <c r="H6700" i="5"/>
  <c r="A6701" i="5"/>
  <c r="B6701" i="5"/>
  <c r="D6701" i="5"/>
  <c r="E6701" i="5" s="1"/>
  <c r="F6701" i="5"/>
  <c r="J6701" i="5" s="1"/>
  <c r="G6701" i="5"/>
  <c r="H6701" i="5"/>
  <c r="A6702" i="5"/>
  <c r="B6702" i="5"/>
  <c r="D6702" i="5"/>
  <c r="E6702" i="5" s="1"/>
  <c r="F6702" i="5"/>
  <c r="J6702" i="5" s="1"/>
  <c r="G6702" i="5"/>
  <c r="H6702" i="5"/>
  <c r="A6703" i="5"/>
  <c r="B6703" i="5"/>
  <c r="D6703" i="5"/>
  <c r="E6703" i="5" s="1"/>
  <c r="F6703" i="5"/>
  <c r="J6703" i="5" s="1"/>
  <c r="G6703" i="5"/>
  <c r="H6703" i="5"/>
  <c r="A6704" i="5"/>
  <c r="B6704" i="5"/>
  <c r="D6704" i="5"/>
  <c r="E6704" i="5" s="1"/>
  <c r="F6704" i="5"/>
  <c r="J6704" i="5" s="1"/>
  <c r="G6704" i="5"/>
  <c r="H6704" i="5"/>
  <c r="A6705" i="5"/>
  <c r="B6705" i="5"/>
  <c r="D6705" i="5"/>
  <c r="E6705" i="5" s="1"/>
  <c r="F6705" i="5"/>
  <c r="J6705" i="5" s="1"/>
  <c r="G6705" i="5"/>
  <c r="H6705" i="5"/>
  <c r="A6706" i="5"/>
  <c r="B6706" i="5"/>
  <c r="D6706" i="5"/>
  <c r="E6706" i="5" s="1"/>
  <c r="F6706" i="5"/>
  <c r="J6706" i="5" s="1"/>
  <c r="G6706" i="5"/>
  <c r="H6706" i="5"/>
  <c r="A6707" i="5"/>
  <c r="B6707" i="5"/>
  <c r="D6707" i="5"/>
  <c r="E6707" i="5" s="1"/>
  <c r="F6707" i="5"/>
  <c r="J6707" i="5" s="1"/>
  <c r="G6707" i="5"/>
  <c r="H6707" i="5"/>
  <c r="A6708" i="5"/>
  <c r="B6708" i="5"/>
  <c r="D6708" i="5"/>
  <c r="E6708" i="5" s="1"/>
  <c r="F6708" i="5"/>
  <c r="J6708" i="5" s="1"/>
  <c r="G6708" i="5"/>
  <c r="H6708" i="5"/>
  <c r="A6709" i="5"/>
  <c r="B6709" i="5"/>
  <c r="D6709" i="5"/>
  <c r="E6709" i="5" s="1"/>
  <c r="F6709" i="5"/>
  <c r="J6709" i="5" s="1"/>
  <c r="G6709" i="5"/>
  <c r="H6709" i="5"/>
  <c r="A6710" i="5"/>
  <c r="B6710" i="5"/>
  <c r="D6710" i="5"/>
  <c r="E6710" i="5" s="1"/>
  <c r="F6710" i="5"/>
  <c r="J6710" i="5" s="1"/>
  <c r="G6710" i="5"/>
  <c r="H6710" i="5"/>
  <c r="A6711" i="5"/>
  <c r="B6711" i="5"/>
  <c r="D6711" i="5"/>
  <c r="E6711" i="5" s="1"/>
  <c r="F6711" i="5"/>
  <c r="J6711" i="5" s="1"/>
  <c r="G6711" i="5"/>
  <c r="H6711" i="5"/>
  <c r="A6712" i="5"/>
  <c r="B6712" i="5"/>
  <c r="D6712" i="5"/>
  <c r="E6712" i="5" s="1"/>
  <c r="F6712" i="5"/>
  <c r="J6712" i="5" s="1"/>
  <c r="G6712" i="5"/>
  <c r="H6712" i="5"/>
  <c r="A6713" i="5"/>
  <c r="B6713" i="5"/>
  <c r="D6713" i="5"/>
  <c r="E6713" i="5" s="1"/>
  <c r="F6713" i="5"/>
  <c r="J6713" i="5" s="1"/>
  <c r="G6713" i="5"/>
  <c r="H6713" i="5"/>
  <c r="A6714" i="5"/>
  <c r="B6714" i="5"/>
  <c r="D6714" i="5"/>
  <c r="E6714" i="5" s="1"/>
  <c r="F6714" i="5"/>
  <c r="J6714" i="5" s="1"/>
  <c r="G6714" i="5"/>
  <c r="H6714" i="5"/>
  <c r="A6715" i="5"/>
  <c r="B6715" i="5"/>
  <c r="D6715" i="5"/>
  <c r="E6715" i="5" s="1"/>
  <c r="F6715" i="5"/>
  <c r="J6715" i="5" s="1"/>
  <c r="G6715" i="5"/>
  <c r="H6715" i="5"/>
  <c r="A6716" i="5"/>
  <c r="B6716" i="5"/>
  <c r="D6716" i="5"/>
  <c r="E6716" i="5" s="1"/>
  <c r="F6716" i="5"/>
  <c r="J6716" i="5" s="1"/>
  <c r="G6716" i="5"/>
  <c r="H6716" i="5"/>
  <c r="A6717" i="5"/>
  <c r="B6717" i="5"/>
  <c r="D6717" i="5"/>
  <c r="E6717" i="5" s="1"/>
  <c r="F6717" i="5"/>
  <c r="J6717" i="5" s="1"/>
  <c r="G6717" i="5"/>
  <c r="H6717" i="5"/>
  <c r="A6718" i="5"/>
  <c r="B6718" i="5"/>
  <c r="D6718" i="5"/>
  <c r="E6718" i="5" s="1"/>
  <c r="F6718" i="5"/>
  <c r="J6718" i="5" s="1"/>
  <c r="G6718" i="5"/>
  <c r="H6718" i="5"/>
  <c r="A6719" i="5"/>
  <c r="B6719" i="5"/>
  <c r="D6719" i="5"/>
  <c r="E6719" i="5" s="1"/>
  <c r="F6719" i="5"/>
  <c r="J6719" i="5" s="1"/>
  <c r="G6719" i="5"/>
  <c r="H6719" i="5"/>
  <c r="A6720" i="5"/>
  <c r="B6720" i="5"/>
  <c r="D6720" i="5"/>
  <c r="E6720" i="5" s="1"/>
  <c r="F6720" i="5"/>
  <c r="J6720" i="5" s="1"/>
  <c r="G6720" i="5"/>
  <c r="H6720" i="5"/>
  <c r="A6721" i="5"/>
  <c r="B6721" i="5"/>
  <c r="D6721" i="5"/>
  <c r="E6721" i="5" s="1"/>
  <c r="F6721" i="5"/>
  <c r="J6721" i="5" s="1"/>
  <c r="G6721" i="5"/>
  <c r="H6721" i="5"/>
  <c r="A6722" i="5"/>
  <c r="B6722" i="5"/>
  <c r="D6722" i="5"/>
  <c r="E6722" i="5" s="1"/>
  <c r="F6722" i="5"/>
  <c r="J6722" i="5" s="1"/>
  <c r="G6722" i="5"/>
  <c r="H6722" i="5"/>
  <c r="A6723" i="5"/>
  <c r="B6723" i="5"/>
  <c r="D6723" i="5"/>
  <c r="E6723" i="5" s="1"/>
  <c r="F6723" i="5"/>
  <c r="J6723" i="5" s="1"/>
  <c r="G6723" i="5"/>
  <c r="H6723" i="5"/>
  <c r="A6724" i="5"/>
  <c r="B6724" i="5"/>
  <c r="D6724" i="5"/>
  <c r="E6724" i="5" s="1"/>
  <c r="F6724" i="5"/>
  <c r="J6724" i="5" s="1"/>
  <c r="G6724" i="5"/>
  <c r="H6724" i="5"/>
  <c r="A6725" i="5"/>
  <c r="B6725" i="5"/>
  <c r="D6725" i="5"/>
  <c r="E6725" i="5" s="1"/>
  <c r="F6725" i="5"/>
  <c r="J6725" i="5" s="1"/>
  <c r="G6725" i="5"/>
  <c r="H6725" i="5"/>
  <c r="A6726" i="5"/>
  <c r="B6726" i="5"/>
  <c r="D6726" i="5"/>
  <c r="E6726" i="5" s="1"/>
  <c r="F6726" i="5"/>
  <c r="J6726" i="5" s="1"/>
  <c r="G6726" i="5"/>
  <c r="H6726" i="5"/>
  <c r="A6727" i="5"/>
  <c r="B6727" i="5"/>
  <c r="D6727" i="5"/>
  <c r="E6727" i="5" s="1"/>
  <c r="F6727" i="5"/>
  <c r="J6727" i="5" s="1"/>
  <c r="G6727" i="5"/>
  <c r="H6727" i="5"/>
  <c r="A6728" i="5"/>
  <c r="B6728" i="5"/>
  <c r="D6728" i="5"/>
  <c r="E6728" i="5" s="1"/>
  <c r="F6728" i="5"/>
  <c r="J6728" i="5" s="1"/>
  <c r="G6728" i="5"/>
  <c r="H6728" i="5"/>
  <c r="A6729" i="5"/>
  <c r="B6729" i="5"/>
  <c r="D6729" i="5"/>
  <c r="E6729" i="5" s="1"/>
  <c r="F6729" i="5"/>
  <c r="J6729" i="5" s="1"/>
  <c r="G6729" i="5"/>
  <c r="H6729" i="5"/>
  <c r="A6730" i="5"/>
  <c r="B6730" i="5"/>
  <c r="D6730" i="5"/>
  <c r="E6730" i="5" s="1"/>
  <c r="F6730" i="5"/>
  <c r="J6730" i="5" s="1"/>
  <c r="G6730" i="5"/>
  <c r="H6730" i="5"/>
  <c r="A6731" i="5"/>
  <c r="B6731" i="5"/>
  <c r="D6731" i="5"/>
  <c r="E6731" i="5" s="1"/>
  <c r="F6731" i="5"/>
  <c r="J6731" i="5" s="1"/>
  <c r="G6731" i="5"/>
  <c r="H6731" i="5"/>
  <c r="A6732" i="5"/>
  <c r="B6732" i="5"/>
  <c r="D6732" i="5"/>
  <c r="E6732" i="5" s="1"/>
  <c r="F6732" i="5"/>
  <c r="J6732" i="5" s="1"/>
  <c r="G6732" i="5"/>
  <c r="H6732" i="5"/>
  <c r="A6733" i="5"/>
  <c r="B6733" i="5"/>
  <c r="D6733" i="5"/>
  <c r="E6733" i="5" s="1"/>
  <c r="F6733" i="5"/>
  <c r="J6733" i="5" s="1"/>
  <c r="G6733" i="5"/>
  <c r="H6733" i="5"/>
  <c r="A6734" i="5"/>
  <c r="B6734" i="5"/>
  <c r="D6734" i="5"/>
  <c r="E6734" i="5" s="1"/>
  <c r="F6734" i="5"/>
  <c r="J6734" i="5" s="1"/>
  <c r="G6734" i="5"/>
  <c r="H6734" i="5"/>
  <c r="A6735" i="5"/>
  <c r="B6735" i="5"/>
  <c r="D6735" i="5"/>
  <c r="E6735" i="5" s="1"/>
  <c r="F6735" i="5"/>
  <c r="J6735" i="5" s="1"/>
  <c r="G6735" i="5"/>
  <c r="H6735" i="5"/>
  <c r="A6736" i="5"/>
  <c r="B6736" i="5"/>
  <c r="D6736" i="5"/>
  <c r="E6736" i="5" s="1"/>
  <c r="F6736" i="5"/>
  <c r="J6736" i="5" s="1"/>
  <c r="G6736" i="5"/>
  <c r="H6736" i="5"/>
  <c r="A6737" i="5"/>
  <c r="B6737" i="5"/>
  <c r="D6737" i="5"/>
  <c r="E6737" i="5" s="1"/>
  <c r="F6737" i="5"/>
  <c r="J6737" i="5" s="1"/>
  <c r="G6737" i="5"/>
  <c r="H6737" i="5"/>
  <c r="A6738" i="5"/>
  <c r="B6738" i="5"/>
  <c r="D6738" i="5"/>
  <c r="E6738" i="5" s="1"/>
  <c r="F6738" i="5"/>
  <c r="J6738" i="5" s="1"/>
  <c r="G6738" i="5"/>
  <c r="H6738" i="5"/>
  <c r="A6739" i="5"/>
  <c r="B6739" i="5"/>
  <c r="D6739" i="5"/>
  <c r="E6739" i="5" s="1"/>
  <c r="F6739" i="5"/>
  <c r="J6739" i="5" s="1"/>
  <c r="G6739" i="5"/>
  <c r="H6739" i="5"/>
  <c r="A6740" i="5"/>
  <c r="B6740" i="5"/>
  <c r="D6740" i="5"/>
  <c r="E6740" i="5" s="1"/>
  <c r="F6740" i="5"/>
  <c r="J6740" i="5" s="1"/>
  <c r="G6740" i="5"/>
  <c r="H6740" i="5"/>
  <c r="A6741" i="5"/>
  <c r="B6741" i="5"/>
  <c r="D6741" i="5"/>
  <c r="E6741" i="5" s="1"/>
  <c r="F6741" i="5"/>
  <c r="J6741" i="5" s="1"/>
  <c r="G6741" i="5"/>
  <c r="H6741" i="5"/>
  <c r="A6742" i="5"/>
  <c r="B6742" i="5"/>
  <c r="D6742" i="5"/>
  <c r="E6742" i="5" s="1"/>
  <c r="F6742" i="5"/>
  <c r="J6742" i="5" s="1"/>
  <c r="G6742" i="5"/>
  <c r="H6742" i="5"/>
  <c r="A6743" i="5"/>
  <c r="B6743" i="5"/>
  <c r="D6743" i="5"/>
  <c r="E6743" i="5" s="1"/>
  <c r="F6743" i="5"/>
  <c r="J6743" i="5" s="1"/>
  <c r="G6743" i="5"/>
  <c r="H6743" i="5"/>
  <c r="A6744" i="5"/>
  <c r="B6744" i="5"/>
  <c r="D6744" i="5"/>
  <c r="E6744" i="5" s="1"/>
  <c r="F6744" i="5"/>
  <c r="J6744" i="5" s="1"/>
  <c r="G6744" i="5"/>
  <c r="H6744" i="5"/>
  <c r="A6745" i="5"/>
  <c r="B6745" i="5"/>
  <c r="D6745" i="5"/>
  <c r="E6745" i="5" s="1"/>
  <c r="F6745" i="5"/>
  <c r="J6745" i="5" s="1"/>
  <c r="G6745" i="5"/>
  <c r="H6745" i="5"/>
  <c r="A6746" i="5"/>
  <c r="B6746" i="5"/>
  <c r="D6746" i="5"/>
  <c r="E6746" i="5" s="1"/>
  <c r="F6746" i="5"/>
  <c r="J6746" i="5" s="1"/>
  <c r="G6746" i="5"/>
  <c r="H6746" i="5"/>
  <c r="A6747" i="5"/>
  <c r="B6747" i="5"/>
  <c r="D6747" i="5"/>
  <c r="E6747" i="5" s="1"/>
  <c r="F6747" i="5"/>
  <c r="J6747" i="5" s="1"/>
  <c r="G6747" i="5"/>
  <c r="H6747" i="5"/>
  <c r="A6748" i="5"/>
  <c r="B6748" i="5"/>
  <c r="D6748" i="5"/>
  <c r="E6748" i="5" s="1"/>
  <c r="F6748" i="5"/>
  <c r="J6748" i="5" s="1"/>
  <c r="G6748" i="5"/>
  <c r="H6748" i="5"/>
  <c r="A6749" i="5"/>
  <c r="B6749" i="5"/>
  <c r="D6749" i="5"/>
  <c r="E6749" i="5" s="1"/>
  <c r="F6749" i="5"/>
  <c r="J6749" i="5" s="1"/>
  <c r="G6749" i="5"/>
  <c r="H6749" i="5"/>
  <c r="A6750" i="5"/>
  <c r="B6750" i="5"/>
  <c r="D6750" i="5"/>
  <c r="E6750" i="5" s="1"/>
  <c r="F6750" i="5"/>
  <c r="J6750" i="5" s="1"/>
  <c r="G6750" i="5"/>
  <c r="H6750" i="5"/>
  <c r="A6751" i="5"/>
  <c r="B6751" i="5"/>
  <c r="D6751" i="5"/>
  <c r="E6751" i="5" s="1"/>
  <c r="F6751" i="5"/>
  <c r="J6751" i="5" s="1"/>
  <c r="G6751" i="5"/>
  <c r="H6751" i="5"/>
  <c r="A6752" i="5"/>
  <c r="B6752" i="5"/>
  <c r="D6752" i="5"/>
  <c r="E6752" i="5" s="1"/>
  <c r="F6752" i="5"/>
  <c r="J6752" i="5" s="1"/>
  <c r="G6752" i="5"/>
  <c r="H6752" i="5"/>
  <c r="A6753" i="5"/>
  <c r="B6753" i="5"/>
  <c r="D6753" i="5"/>
  <c r="E6753" i="5" s="1"/>
  <c r="F6753" i="5"/>
  <c r="J6753" i="5" s="1"/>
  <c r="G6753" i="5"/>
  <c r="H6753" i="5"/>
  <c r="A6754" i="5"/>
  <c r="B6754" i="5"/>
  <c r="D6754" i="5"/>
  <c r="E6754" i="5" s="1"/>
  <c r="F6754" i="5"/>
  <c r="J6754" i="5" s="1"/>
  <c r="G6754" i="5"/>
  <c r="H6754" i="5"/>
  <c r="A6755" i="5"/>
  <c r="B6755" i="5"/>
  <c r="D6755" i="5"/>
  <c r="E6755" i="5" s="1"/>
  <c r="F6755" i="5"/>
  <c r="J6755" i="5" s="1"/>
  <c r="G6755" i="5"/>
  <c r="H6755" i="5"/>
  <c r="A6756" i="5"/>
  <c r="B6756" i="5"/>
  <c r="D6756" i="5"/>
  <c r="E6756" i="5" s="1"/>
  <c r="F6756" i="5"/>
  <c r="J6756" i="5" s="1"/>
  <c r="G6756" i="5"/>
  <c r="H6756" i="5"/>
  <c r="A6757" i="5"/>
  <c r="B6757" i="5"/>
  <c r="D6757" i="5"/>
  <c r="E6757" i="5" s="1"/>
  <c r="F6757" i="5"/>
  <c r="J6757" i="5" s="1"/>
  <c r="G6757" i="5"/>
  <c r="H6757" i="5"/>
  <c r="A6758" i="5"/>
  <c r="B6758" i="5"/>
  <c r="D6758" i="5"/>
  <c r="E6758" i="5" s="1"/>
  <c r="F6758" i="5"/>
  <c r="J6758" i="5" s="1"/>
  <c r="G6758" i="5"/>
  <c r="H6758" i="5"/>
  <c r="A6759" i="5"/>
  <c r="B6759" i="5"/>
  <c r="D6759" i="5"/>
  <c r="E6759" i="5" s="1"/>
  <c r="F6759" i="5"/>
  <c r="J6759" i="5" s="1"/>
  <c r="G6759" i="5"/>
  <c r="H6759" i="5"/>
  <c r="A6760" i="5"/>
  <c r="B6760" i="5"/>
  <c r="D6760" i="5"/>
  <c r="E6760" i="5" s="1"/>
  <c r="F6760" i="5"/>
  <c r="J6760" i="5" s="1"/>
  <c r="G6760" i="5"/>
  <c r="H6760" i="5"/>
  <c r="A6761" i="5"/>
  <c r="B6761" i="5"/>
  <c r="D6761" i="5"/>
  <c r="E6761" i="5" s="1"/>
  <c r="F6761" i="5"/>
  <c r="J6761" i="5" s="1"/>
  <c r="G6761" i="5"/>
  <c r="H6761" i="5"/>
  <c r="A6762" i="5"/>
  <c r="B6762" i="5"/>
  <c r="D6762" i="5"/>
  <c r="E6762" i="5" s="1"/>
  <c r="F6762" i="5"/>
  <c r="J6762" i="5" s="1"/>
  <c r="G6762" i="5"/>
  <c r="H6762" i="5"/>
  <c r="A6763" i="5"/>
  <c r="B6763" i="5"/>
  <c r="D6763" i="5"/>
  <c r="E6763" i="5" s="1"/>
  <c r="F6763" i="5"/>
  <c r="J6763" i="5" s="1"/>
  <c r="G6763" i="5"/>
  <c r="H6763" i="5"/>
  <c r="A6764" i="5"/>
  <c r="B6764" i="5"/>
  <c r="D6764" i="5"/>
  <c r="E6764" i="5" s="1"/>
  <c r="F6764" i="5"/>
  <c r="J6764" i="5" s="1"/>
  <c r="G6764" i="5"/>
  <c r="H6764" i="5"/>
  <c r="A6765" i="5"/>
  <c r="B6765" i="5"/>
  <c r="D6765" i="5"/>
  <c r="E6765" i="5" s="1"/>
  <c r="F6765" i="5"/>
  <c r="J6765" i="5" s="1"/>
  <c r="G6765" i="5"/>
  <c r="H6765" i="5"/>
  <c r="A6766" i="5"/>
  <c r="B6766" i="5"/>
  <c r="D6766" i="5"/>
  <c r="E6766" i="5" s="1"/>
  <c r="F6766" i="5"/>
  <c r="J6766" i="5" s="1"/>
  <c r="G6766" i="5"/>
  <c r="H6766" i="5"/>
  <c r="A6767" i="5"/>
  <c r="B6767" i="5"/>
  <c r="D6767" i="5"/>
  <c r="E6767" i="5" s="1"/>
  <c r="F6767" i="5"/>
  <c r="J6767" i="5" s="1"/>
  <c r="G6767" i="5"/>
  <c r="H6767" i="5"/>
  <c r="A6768" i="5"/>
  <c r="B6768" i="5"/>
  <c r="D6768" i="5"/>
  <c r="E6768" i="5" s="1"/>
  <c r="F6768" i="5"/>
  <c r="J6768" i="5" s="1"/>
  <c r="G6768" i="5"/>
  <c r="H6768" i="5"/>
  <c r="A6769" i="5"/>
  <c r="B6769" i="5"/>
  <c r="D6769" i="5"/>
  <c r="E6769" i="5" s="1"/>
  <c r="F6769" i="5"/>
  <c r="J6769" i="5" s="1"/>
  <c r="G6769" i="5"/>
  <c r="H6769" i="5"/>
  <c r="A6770" i="5"/>
  <c r="B6770" i="5"/>
  <c r="D6770" i="5"/>
  <c r="E6770" i="5" s="1"/>
  <c r="F6770" i="5"/>
  <c r="J6770" i="5" s="1"/>
  <c r="G6770" i="5"/>
  <c r="H6770" i="5"/>
  <c r="A6771" i="5"/>
  <c r="B6771" i="5"/>
  <c r="D6771" i="5"/>
  <c r="E6771" i="5" s="1"/>
  <c r="F6771" i="5"/>
  <c r="J6771" i="5" s="1"/>
  <c r="G6771" i="5"/>
  <c r="H6771" i="5"/>
  <c r="A6772" i="5"/>
  <c r="B6772" i="5"/>
  <c r="D6772" i="5"/>
  <c r="E6772" i="5" s="1"/>
  <c r="F6772" i="5"/>
  <c r="J6772" i="5" s="1"/>
  <c r="G6772" i="5"/>
  <c r="H6772" i="5"/>
  <c r="A6773" i="5"/>
  <c r="B6773" i="5"/>
  <c r="D6773" i="5"/>
  <c r="E6773" i="5" s="1"/>
  <c r="F6773" i="5"/>
  <c r="J6773" i="5" s="1"/>
  <c r="G6773" i="5"/>
  <c r="H6773" i="5"/>
  <c r="A6774" i="5"/>
  <c r="B6774" i="5"/>
  <c r="D6774" i="5"/>
  <c r="E6774" i="5" s="1"/>
  <c r="F6774" i="5"/>
  <c r="J6774" i="5" s="1"/>
  <c r="G6774" i="5"/>
  <c r="H6774" i="5"/>
  <c r="A6775" i="5"/>
  <c r="B6775" i="5"/>
  <c r="D6775" i="5"/>
  <c r="E6775" i="5" s="1"/>
  <c r="F6775" i="5"/>
  <c r="J6775" i="5" s="1"/>
  <c r="G6775" i="5"/>
  <c r="H6775" i="5"/>
  <c r="A6776" i="5"/>
  <c r="B6776" i="5"/>
  <c r="D6776" i="5"/>
  <c r="E6776" i="5" s="1"/>
  <c r="F6776" i="5"/>
  <c r="J6776" i="5" s="1"/>
  <c r="G6776" i="5"/>
  <c r="H6776" i="5"/>
  <c r="A6777" i="5"/>
  <c r="B6777" i="5"/>
  <c r="D6777" i="5"/>
  <c r="E6777" i="5" s="1"/>
  <c r="F6777" i="5"/>
  <c r="J6777" i="5" s="1"/>
  <c r="G6777" i="5"/>
  <c r="H6777" i="5"/>
  <c r="A6778" i="5"/>
  <c r="B6778" i="5"/>
  <c r="D6778" i="5"/>
  <c r="E6778" i="5" s="1"/>
  <c r="F6778" i="5"/>
  <c r="J6778" i="5" s="1"/>
  <c r="G6778" i="5"/>
  <c r="H6778" i="5"/>
  <c r="A6779" i="5"/>
  <c r="B6779" i="5"/>
  <c r="D6779" i="5"/>
  <c r="E6779" i="5" s="1"/>
  <c r="F6779" i="5"/>
  <c r="J6779" i="5" s="1"/>
  <c r="G6779" i="5"/>
  <c r="H6779" i="5"/>
  <c r="A6780" i="5"/>
  <c r="B6780" i="5"/>
  <c r="D6780" i="5"/>
  <c r="E6780" i="5" s="1"/>
  <c r="F6780" i="5"/>
  <c r="J6780" i="5" s="1"/>
  <c r="G6780" i="5"/>
  <c r="H6780" i="5"/>
  <c r="A6781" i="5"/>
  <c r="B6781" i="5"/>
  <c r="D6781" i="5"/>
  <c r="E6781" i="5" s="1"/>
  <c r="F6781" i="5"/>
  <c r="J6781" i="5" s="1"/>
  <c r="G6781" i="5"/>
  <c r="H6781" i="5"/>
  <c r="A6782" i="5"/>
  <c r="B6782" i="5"/>
  <c r="D6782" i="5"/>
  <c r="E6782" i="5" s="1"/>
  <c r="F6782" i="5"/>
  <c r="J6782" i="5" s="1"/>
  <c r="G6782" i="5"/>
  <c r="H6782" i="5"/>
  <c r="A6783" i="5"/>
  <c r="B6783" i="5"/>
  <c r="D6783" i="5"/>
  <c r="E6783" i="5" s="1"/>
  <c r="F6783" i="5"/>
  <c r="J6783" i="5" s="1"/>
  <c r="G6783" i="5"/>
  <c r="H6783" i="5"/>
  <c r="A6784" i="5"/>
  <c r="B6784" i="5"/>
  <c r="D6784" i="5"/>
  <c r="E6784" i="5" s="1"/>
  <c r="F6784" i="5"/>
  <c r="J6784" i="5" s="1"/>
  <c r="G6784" i="5"/>
  <c r="H6784" i="5"/>
  <c r="A6785" i="5"/>
  <c r="B6785" i="5"/>
  <c r="D6785" i="5"/>
  <c r="E6785" i="5" s="1"/>
  <c r="F6785" i="5"/>
  <c r="J6785" i="5" s="1"/>
  <c r="G6785" i="5"/>
  <c r="H6785" i="5"/>
  <c r="A6786" i="5"/>
  <c r="B6786" i="5"/>
  <c r="D6786" i="5"/>
  <c r="E6786" i="5" s="1"/>
  <c r="F6786" i="5"/>
  <c r="J6786" i="5" s="1"/>
  <c r="G6786" i="5"/>
  <c r="H6786" i="5"/>
  <c r="A6787" i="5"/>
  <c r="B6787" i="5"/>
  <c r="D6787" i="5"/>
  <c r="E6787" i="5" s="1"/>
  <c r="F6787" i="5"/>
  <c r="J6787" i="5" s="1"/>
  <c r="G6787" i="5"/>
  <c r="H6787" i="5"/>
  <c r="A6788" i="5"/>
  <c r="B6788" i="5"/>
  <c r="D6788" i="5"/>
  <c r="E6788" i="5" s="1"/>
  <c r="F6788" i="5"/>
  <c r="J6788" i="5" s="1"/>
  <c r="G6788" i="5"/>
  <c r="H6788" i="5"/>
  <c r="A6789" i="5"/>
  <c r="B6789" i="5"/>
  <c r="D6789" i="5"/>
  <c r="E6789" i="5" s="1"/>
  <c r="F6789" i="5"/>
  <c r="J6789" i="5" s="1"/>
  <c r="G6789" i="5"/>
  <c r="H6789" i="5"/>
  <c r="A6790" i="5"/>
  <c r="B6790" i="5"/>
  <c r="D6790" i="5"/>
  <c r="E6790" i="5" s="1"/>
  <c r="F6790" i="5"/>
  <c r="J6790" i="5" s="1"/>
  <c r="G6790" i="5"/>
  <c r="H6790" i="5"/>
  <c r="A6791" i="5"/>
  <c r="B6791" i="5"/>
  <c r="D6791" i="5"/>
  <c r="E6791" i="5" s="1"/>
  <c r="F6791" i="5"/>
  <c r="J6791" i="5" s="1"/>
  <c r="G6791" i="5"/>
  <c r="H6791" i="5"/>
  <c r="A6792" i="5"/>
  <c r="B6792" i="5"/>
  <c r="D6792" i="5"/>
  <c r="E6792" i="5" s="1"/>
  <c r="F6792" i="5"/>
  <c r="J6792" i="5" s="1"/>
  <c r="G6792" i="5"/>
  <c r="H6792" i="5"/>
  <c r="A6793" i="5"/>
  <c r="B6793" i="5"/>
  <c r="D6793" i="5"/>
  <c r="E6793" i="5" s="1"/>
  <c r="F6793" i="5"/>
  <c r="J6793" i="5" s="1"/>
  <c r="G6793" i="5"/>
  <c r="H6793" i="5"/>
  <c r="A6794" i="5"/>
  <c r="B6794" i="5"/>
  <c r="D6794" i="5"/>
  <c r="E6794" i="5" s="1"/>
  <c r="F6794" i="5"/>
  <c r="J6794" i="5" s="1"/>
  <c r="G6794" i="5"/>
  <c r="H6794" i="5"/>
  <c r="A6795" i="5"/>
  <c r="B6795" i="5"/>
  <c r="D6795" i="5"/>
  <c r="E6795" i="5" s="1"/>
  <c r="F6795" i="5"/>
  <c r="J6795" i="5" s="1"/>
  <c r="G6795" i="5"/>
  <c r="H6795" i="5"/>
  <c r="A6796" i="5"/>
  <c r="B6796" i="5"/>
  <c r="D6796" i="5"/>
  <c r="E6796" i="5" s="1"/>
  <c r="F6796" i="5"/>
  <c r="J6796" i="5" s="1"/>
  <c r="G6796" i="5"/>
  <c r="H6796" i="5"/>
  <c r="A6797" i="5"/>
  <c r="B6797" i="5"/>
  <c r="D6797" i="5"/>
  <c r="E6797" i="5" s="1"/>
  <c r="F6797" i="5"/>
  <c r="J6797" i="5" s="1"/>
  <c r="G6797" i="5"/>
  <c r="H6797" i="5"/>
  <c r="A6798" i="5"/>
  <c r="B6798" i="5"/>
  <c r="D6798" i="5"/>
  <c r="E6798" i="5" s="1"/>
  <c r="F6798" i="5"/>
  <c r="J6798" i="5" s="1"/>
  <c r="G6798" i="5"/>
  <c r="H6798" i="5"/>
  <c r="A6799" i="5"/>
  <c r="B6799" i="5"/>
  <c r="D6799" i="5"/>
  <c r="E6799" i="5" s="1"/>
  <c r="F6799" i="5"/>
  <c r="J6799" i="5" s="1"/>
  <c r="G6799" i="5"/>
  <c r="H6799" i="5"/>
  <c r="A6800" i="5"/>
  <c r="B6800" i="5"/>
  <c r="D6800" i="5"/>
  <c r="E6800" i="5" s="1"/>
  <c r="F6800" i="5"/>
  <c r="J6800" i="5" s="1"/>
  <c r="G6800" i="5"/>
  <c r="H6800" i="5"/>
  <c r="A6801" i="5"/>
  <c r="B6801" i="5"/>
  <c r="D6801" i="5"/>
  <c r="E6801" i="5" s="1"/>
  <c r="F6801" i="5"/>
  <c r="J6801" i="5" s="1"/>
  <c r="G6801" i="5"/>
  <c r="H6801" i="5"/>
  <c r="A6802" i="5"/>
  <c r="B6802" i="5"/>
  <c r="D6802" i="5"/>
  <c r="E6802" i="5" s="1"/>
  <c r="F6802" i="5"/>
  <c r="J6802" i="5" s="1"/>
  <c r="G6802" i="5"/>
  <c r="H6802" i="5"/>
  <c r="A6803" i="5"/>
  <c r="B6803" i="5"/>
  <c r="D6803" i="5"/>
  <c r="E6803" i="5" s="1"/>
  <c r="F6803" i="5"/>
  <c r="J6803" i="5" s="1"/>
  <c r="G6803" i="5"/>
  <c r="H6803" i="5"/>
  <c r="A6804" i="5"/>
  <c r="B6804" i="5"/>
  <c r="D6804" i="5"/>
  <c r="E6804" i="5" s="1"/>
  <c r="F6804" i="5"/>
  <c r="J6804" i="5" s="1"/>
  <c r="G6804" i="5"/>
  <c r="H6804" i="5"/>
  <c r="A6805" i="5"/>
  <c r="B6805" i="5"/>
  <c r="D6805" i="5"/>
  <c r="E6805" i="5" s="1"/>
  <c r="F6805" i="5"/>
  <c r="J6805" i="5" s="1"/>
  <c r="G6805" i="5"/>
  <c r="H6805" i="5"/>
  <c r="A6806" i="5"/>
  <c r="B6806" i="5"/>
  <c r="D6806" i="5"/>
  <c r="E6806" i="5" s="1"/>
  <c r="F6806" i="5"/>
  <c r="J6806" i="5" s="1"/>
  <c r="G6806" i="5"/>
  <c r="H6806" i="5"/>
  <c r="A6807" i="5"/>
  <c r="B6807" i="5"/>
  <c r="D6807" i="5"/>
  <c r="E6807" i="5" s="1"/>
  <c r="F6807" i="5"/>
  <c r="J6807" i="5" s="1"/>
  <c r="G6807" i="5"/>
  <c r="H6807" i="5"/>
  <c r="A6808" i="5"/>
  <c r="B6808" i="5"/>
  <c r="D6808" i="5"/>
  <c r="E6808" i="5" s="1"/>
  <c r="F6808" i="5"/>
  <c r="J6808" i="5" s="1"/>
  <c r="G6808" i="5"/>
  <c r="H6808" i="5"/>
  <c r="A6809" i="5"/>
  <c r="B6809" i="5"/>
  <c r="D6809" i="5"/>
  <c r="E6809" i="5" s="1"/>
  <c r="F6809" i="5"/>
  <c r="J6809" i="5" s="1"/>
  <c r="G6809" i="5"/>
  <c r="H6809" i="5"/>
  <c r="A6810" i="5"/>
  <c r="B6810" i="5"/>
  <c r="D6810" i="5"/>
  <c r="E6810" i="5" s="1"/>
  <c r="F6810" i="5"/>
  <c r="J6810" i="5" s="1"/>
  <c r="G6810" i="5"/>
  <c r="H6810" i="5"/>
  <c r="A6811" i="5"/>
  <c r="B6811" i="5"/>
  <c r="D6811" i="5"/>
  <c r="E6811" i="5" s="1"/>
  <c r="F6811" i="5"/>
  <c r="J6811" i="5" s="1"/>
  <c r="G6811" i="5"/>
  <c r="H6811" i="5"/>
  <c r="A6812" i="5"/>
  <c r="B6812" i="5"/>
  <c r="D6812" i="5"/>
  <c r="E6812" i="5" s="1"/>
  <c r="F6812" i="5"/>
  <c r="J6812" i="5" s="1"/>
  <c r="G6812" i="5"/>
  <c r="H6812" i="5"/>
  <c r="A6813" i="5"/>
  <c r="B6813" i="5"/>
  <c r="D6813" i="5"/>
  <c r="E6813" i="5" s="1"/>
  <c r="F6813" i="5"/>
  <c r="J6813" i="5" s="1"/>
  <c r="G6813" i="5"/>
  <c r="H6813" i="5"/>
  <c r="A6814" i="5"/>
  <c r="B6814" i="5"/>
  <c r="D6814" i="5"/>
  <c r="E6814" i="5" s="1"/>
  <c r="F6814" i="5"/>
  <c r="J6814" i="5" s="1"/>
  <c r="G6814" i="5"/>
  <c r="H6814" i="5"/>
  <c r="A6815" i="5"/>
  <c r="B6815" i="5"/>
  <c r="D6815" i="5"/>
  <c r="E6815" i="5" s="1"/>
  <c r="F6815" i="5"/>
  <c r="J6815" i="5" s="1"/>
  <c r="G6815" i="5"/>
  <c r="H6815" i="5"/>
  <c r="A6816" i="5"/>
  <c r="B6816" i="5"/>
  <c r="D6816" i="5"/>
  <c r="E6816" i="5" s="1"/>
  <c r="F6816" i="5"/>
  <c r="J6816" i="5" s="1"/>
  <c r="G6816" i="5"/>
  <c r="H6816" i="5"/>
  <c r="A6817" i="5"/>
  <c r="B6817" i="5"/>
  <c r="D6817" i="5"/>
  <c r="E6817" i="5" s="1"/>
  <c r="F6817" i="5"/>
  <c r="J6817" i="5" s="1"/>
  <c r="G6817" i="5"/>
  <c r="H6817" i="5"/>
  <c r="A6818" i="5"/>
  <c r="B6818" i="5"/>
  <c r="D6818" i="5"/>
  <c r="E6818" i="5" s="1"/>
  <c r="F6818" i="5"/>
  <c r="J6818" i="5" s="1"/>
  <c r="G6818" i="5"/>
  <c r="H6818" i="5"/>
  <c r="A6819" i="5"/>
  <c r="B6819" i="5"/>
  <c r="D6819" i="5"/>
  <c r="E6819" i="5" s="1"/>
  <c r="F6819" i="5"/>
  <c r="J6819" i="5" s="1"/>
  <c r="G6819" i="5"/>
  <c r="H6819" i="5"/>
  <c r="A6820" i="5"/>
  <c r="B6820" i="5"/>
  <c r="D6820" i="5"/>
  <c r="E6820" i="5" s="1"/>
  <c r="F6820" i="5"/>
  <c r="J6820" i="5" s="1"/>
  <c r="G6820" i="5"/>
  <c r="H6820" i="5"/>
  <c r="A6821" i="5"/>
  <c r="B6821" i="5"/>
  <c r="D6821" i="5"/>
  <c r="E6821" i="5" s="1"/>
  <c r="F6821" i="5"/>
  <c r="J6821" i="5" s="1"/>
  <c r="G6821" i="5"/>
  <c r="H6821" i="5"/>
  <c r="A6822" i="5"/>
  <c r="B6822" i="5"/>
  <c r="D6822" i="5"/>
  <c r="E6822" i="5" s="1"/>
  <c r="F6822" i="5"/>
  <c r="J6822" i="5" s="1"/>
  <c r="G6822" i="5"/>
  <c r="H6822" i="5"/>
  <c r="A6823" i="5"/>
  <c r="B6823" i="5"/>
  <c r="D6823" i="5"/>
  <c r="E6823" i="5" s="1"/>
  <c r="F6823" i="5"/>
  <c r="J6823" i="5" s="1"/>
  <c r="G6823" i="5"/>
  <c r="H6823" i="5"/>
  <c r="A6824" i="5"/>
  <c r="B6824" i="5"/>
  <c r="D6824" i="5"/>
  <c r="E6824" i="5" s="1"/>
  <c r="F6824" i="5"/>
  <c r="J6824" i="5" s="1"/>
  <c r="G6824" i="5"/>
  <c r="H6824" i="5"/>
  <c r="A6825" i="5"/>
  <c r="B6825" i="5"/>
  <c r="D6825" i="5"/>
  <c r="E6825" i="5" s="1"/>
  <c r="F6825" i="5"/>
  <c r="J6825" i="5" s="1"/>
  <c r="G6825" i="5"/>
  <c r="H6825" i="5"/>
  <c r="A6826" i="5"/>
  <c r="B6826" i="5"/>
  <c r="D6826" i="5"/>
  <c r="E6826" i="5" s="1"/>
  <c r="F6826" i="5"/>
  <c r="J6826" i="5" s="1"/>
  <c r="G6826" i="5"/>
  <c r="H6826" i="5"/>
  <c r="A6827" i="5"/>
  <c r="B6827" i="5"/>
  <c r="D6827" i="5"/>
  <c r="E6827" i="5" s="1"/>
  <c r="F6827" i="5"/>
  <c r="J6827" i="5" s="1"/>
  <c r="G6827" i="5"/>
  <c r="H6827" i="5"/>
  <c r="A6828" i="5"/>
  <c r="B6828" i="5"/>
  <c r="D6828" i="5"/>
  <c r="E6828" i="5" s="1"/>
  <c r="F6828" i="5"/>
  <c r="J6828" i="5" s="1"/>
  <c r="G6828" i="5"/>
  <c r="H6828" i="5"/>
  <c r="A6829" i="5"/>
  <c r="B6829" i="5"/>
  <c r="D6829" i="5"/>
  <c r="E6829" i="5" s="1"/>
  <c r="F6829" i="5"/>
  <c r="J6829" i="5" s="1"/>
  <c r="G6829" i="5"/>
  <c r="H6829" i="5"/>
  <c r="A6830" i="5"/>
  <c r="B6830" i="5"/>
  <c r="D6830" i="5"/>
  <c r="E6830" i="5" s="1"/>
  <c r="F6830" i="5"/>
  <c r="J6830" i="5" s="1"/>
  <c r="G6830" i="5"/>
  <c r="H6830" i="5"/>
  <c r="A6831" i="5"/>
  <c r="B6831" i="5"/>
  <c r="D6831" i="5"/>
  <c r="E6831" i="5" s="1"/>
  <c r="F6831" i="5"/>
  <c r="J6831" i="5" s="1"/>
  <c r="G6831" i="5"/>
  <c r="H6831" i="5"/>
  <c r="A6832" i="5"/>
  <c r="B6832" i="5"/>
  <c r="D6832" i="5"/>
  <c r="E6832" i="5" s="1"/>
  <c r="F6832" i="5"/>
  <c r="J6832" i="5" s="1"/>
  <c r="G6832" i="5"/>
  <c r="H6832" i="5"/>
  <c r="A6833" i="5"/>
  <c r="B6833" i="5"/>
  <c r="D6833" i="5"/>
  <c r="E6833" i="5" s="1"/>
  <c r="F6833" i="5"/>
  <c r="J6833" i="5" s="1"/>
  <c r="G6833" i="5"/>
  <c r="H6833" i="5"/>
  <c r="A6834" i="5"/>
  <c r="B6834" i="5"/>
  <c r="D6834" i="5"/>
  <c r="E6834" i="5" s="1"/>
  <c r="F6834" i="5"/>
  <c r="J6834" i="5" s="1"/>
  <c r="G6834" i="5"/>
  <c r="H6834" i="5"/>
  <c r="A6835" i="5"/>
  <c r="B6835" i="5"/>
  <c r="D6835" i="5"/>
  <c r="E6835" i="5" s="1"/>
  <c r="F6835" i="5"/>
  <c r="J6835" i="5" s="1"/>
  <c r="G6835" i="5"/>
  <c r="H6835" i="5"/>
  <c r="A6836" i="5"/>
  <c r="B6836" i="5"/>
  <c r="D6836" i="5"/>
  <c r="E6836" i="5" s="1"/>
  <c r="F6836" i="5"/>
  <c r="J6836" i="5" s="1"/>
  <c r="G6836" i="5"/>
  <c r="H6836" i="5"/>
  <c r="A6837" i="5"/>
  <c r="B6837" i="5"/>
  <c r="D6837" i="5"/>
  <c r="E6837" i="5" s="1"/>
  <c r="F6837" i="5"/>
  <c r="J6837" i="5" s="1"/>
  <c r="G6837" i="5"/>
  <c r="H6837" i="5"/>
  <c r="A6838" i="5"/>
  <c r="B6838" i="5"/>
  <c r="D6838" i="5"/>
  <c r="E6838" i="5" s="1"/>
  <c r="F6838" i="5"/>
  <c r="J6838" i="5" s="1"/>
  <c r="G6838" i="5"/>
  <c r="H6838" i="5"/>
  <c r="A6839" i="5"/>
  <c r="B6839" i="5"/>
  <c r="D6839" i="5"/>
  <c r="E6839" i="5" s="1"/>
  <c r="F6839" i="5"/>
  <c r="J6839" i="5" s="1"/>
  <c r="G6839" i="5"/>
  <c r="H6839" i="5"/>
  <c r="A6840" i="5"/>
  <c r="B6840" i="5"/>
  <c r="D6840" i="5"/>
  <c r="E6840" i="5" s="1"/>
  <c r="F6840" i="5"/>
  <c r="J6840" i="5" s="1"/>
  <c r="G6840" i="5"/>
  <c r="H6840" i="5"/>
  <c r="A6841" i="5"/>
  <c r="B6841" i="5"/>
  <c r="D6841" i="5"/>
  <c r="E6841" i="5" s="1"/>
  <c r="F6841" i="5"/>
  <c r="J6841" i="5" s="1"/>
  <c r="G6841" i="5"/>
  <c r="H6841" i="5"/>
  <c r="A6842" i="5"/>
  <c r="B6842" i="5"/>
  <c r="D6842" i="5"/>
  <c r="E6842" i="5" s="1"/>
  <c r="F6842" i="5"/>
  <c r="J6842" i="5" s="1"/>
  <c r="G6842" i="5"/>
  <c r="H6842" i="5"/>
  <c r="A6843" i="5"/>
  <c r="B6843" i="5"/>
  <c r="D6843" i="5"/>
  <c r="E6843" i="5" s="1"/>
  <c r="F6843" i="5"/>
  <c r="J6843" i="5" s="1"/>
  <c r="G6843" i="5"/>
  <c r="H6843" i="5"/>
  <c r="A6844" i="5"/>
  <c r="B6844" i="5"/>
  <c r="D6844" i="5"/>
  <c r="E6844" i="5" s="1"/>
  <c r="F6844" i="5"/>
  <c r="J6844" i="5" s="1"/>
  <c r="G6844" i="5"/>
  <c r="H6844" i="5"/>
  <c r="A6845" i="5"/>
  <c r="B6845" i="5"/>
  <c r="D6845" i="5"/>
  <c r="E6845" i="5" s="1"/>
  <c r="F6845" i="5"/>
  <c r="J6845" i="5" s="1"/>
  <c r="G6845" i="5"/>
  <c r="H6845" i="5"/>
  <c r="A6846" i="5"/>
  <c r="B6846" i="5"/>
  <c r="D6846" i="5"/>
  <c r="E6846" i="5" s="1"/>
  <c r="F6846" i="5"/>
  <c r="J6846" i="5" s="1"/>
  <c r="G6846" i="5"/>
  <c r="H6846" i="5"/>
  <c r="A6847" i="5"/>
  <c r="B6847" i="5"/>
  <c r="D6847" i="5"/>
  <c r="E6847" i="5" s="1"/>
  <c r="F6847" i="5"/>
  <c r="J6847" i="5" s="1"/>
  <c r="G6847" i="5"/>
  <c r="H6847" i="5"/>
  <c r="A6848" i="5"/>
  <c r="B6848" i="5"/>
  <c r="D6848" i="5"/>
  <c r="E6848" i="5" s="1"/>
  <c r="F6848" i="5"/>
  <c r="J6848" i="5" s="1"/>
  <c r="G6848" i="5"/>
  <c r="H6848" i="5"/>
  <c r="A6849" i="5"/>
  <c r="B6849" i="5"/>
  <c r="D6849" i="5"/>
  <c r="E6849" i="5" s="1"/>
  <c r="F6849" i="5"/>
  <c r="J6849" i="5" s="1"/>
  <c r="G6849" i="5"/>
  <c r="H6849" i="5"/>
  <c r="A6850" i="5"/>
  <c r="B6850" i="5"/>
  <c r="D6850" i="5"/>
  <c r="E6850" i="5" s="1"/>
  <c r="F6850" i="5"/>
  <c r="J6850" i="5" s="1"/>
  <c r="G6850" i="5"/>
  <c r="H6850" i="5"/>
  <c r="A6851" i="5"/>
  <c r="B6851" i="5"/>
  <c r="D6851" i="5"/>
  <c r="E6851" i="5" s="1"/>
  <c r="F6851" i="5"/>
  <c r="J6851" i="5" s="1"/>
  <c r="G6851" i="5"/>
  <c r="H6851" i="5"/>
  <c r="A6852" i="5"/>
  <c r="B6852" i="5"/>
  <c r="D6852" i="5"/>
  <c r="E6852" i="5" s="1"/>
  <c r="F6852" i="5"/>
  <c r="J6852" i="5" s="1"/>
  <c r="G6852" i="5"/>
  <c r="H6852" i="5"/>
  <c r="A6853" i="5"/>
  <c r="B6853" i="5"/>
  <c r="D6853" i="5"/>
  <c r="E6853" i="5" s="1"/>
  <c r="F6853" i="5"/>
  <c r="J6853" i="5" s="1"/>
  <c r="G6853" i="5"/>
  <c r="H6853" i="5"/>
  <c r="A6854" i="5"/>
  <c r="B6854" i="5"/>
  <c r="D6854" i="5"/>
  <c r="E6854" i="5" s="1"/>
  <c r="F6854" i="5"/>
  <c r="J6854" i="5" s="1"/>
  <c r="G6854" i="5"/>
  <c r="H6854" i="5"/>
  <c r="A6855" i="5"/>
  <c r="B6855" i="5"/>
  <c r="D6855" i="5"/>
  <c r="E6855" i="5" s="1"/>
  <c r="F6855" i="5"/>
  <c r="J6855" i="5" s="1"/>
  <c r="G6855" i="5"/>
  <c r="H6855" i="5"/>
  <c r="A6856" i="5"/>
  <c r="B6856" i="5"/>
  <c r="D6856" i="5"/>
  <c r="E6856" i="5" s="1"/>
  <c r="F6856" i="5"/>
  <c r="J6856" i="5" s="1"/>
  <c r="G6856" i="5"/>
  <c r="H6856" i="5"/>
  <c r="A6857" i="5"/>
  <c r="B6857" i="5"/>
  <c r="D6857" i="5"/>
  <c r="E6857" i="5" s="1"/>
  <c r="F6857" i="5"/>
  <c r="J6857" i="5" s="1"/>
  <c r="G6857" i="5"/>
  <c r="H6857" i="5"/>
  <c r="A6858" i="5"/>
  <c r="B6858" i="5"/>
  <c r="D6858" i="5"/>
  <c r="E6858" i="5" s="1"/>
  <c r="F6858" i="5"/>
  <c r="J6858" i="5" s="1"/>
  <c r="G6858" i="5"/>
  <c r="H6858" i="5"/>
  <c r="A6859" i="5"/>
  <c r="B6859" i="5"/>
  <c r="D6859" i="5"/>
  <c r="E6859" i="5" s="1"/>
  <c r="F6859" i="5"/>
  <c r="J6859" i="5" s="1"/>
  <c r="G6859" i="5"/>
  <c r="H6859" i="5"/>
  <c r="A6860" i="5"/>
  <c r="B6860" i="5"/>
  <c r="D6860" i="5"/>
  <c r="E6860" i="5" s="1"/>
  <c r="F6860" i="5"/>
  <c r="J6860" i="5" s="1"/>
  <c r="G6860" i="5"/>
  <c r="H6860" i="5"/>
  <c r="A6861" i="5"/>
  <c r="B6861" i="5"/>
  <c r="D6861" i="5"/>
  <c r="E6861" i="5" s="1"/>
  <c r="F6861" i="5"/>
  <c r="J6861" i="5" s="1"/>
  <c r="G6861" i="5"/>
  <c r="H6861" i="5"/>
  <c r="A6862" i="5"/>
  <c r="B6862" i="5"/>
  <c r="D6862" i="5"/>
  <c r="E6862" i="5" s="1"/>
  <c r="F6862" i="5"/>
  <c r="J6862" i="5" s="1"/>
  <c r="G6862" i="5"/>
  <c r="H6862" i="5"/>
  <c r="A6863" i="5"/>
  <c r="B6863" i="5"/>
  <c r="D6863" i="5"/>
  <c r="E6863" i="5" s="1"/>
  <c r="F6863" i="5"/>
  <c r="J6863" i="5" s="1"/>
  <c r="G6863" i="5"/>
  <c r="H6863" i="5"/>
  <c r="A6864" i="5"/>
  <c r="B6864" i="5"/>
  <c r="D6864" i="5"/>
  <c r="E6864" i="5" s="1"/>
  <c r="F6864" i="5"/>
  <c r="J6864" i="5" s="1"/>
  <c r="G6864" i="5"/>
  <c r="H6864" i="5"/>
  <c r="A6865" i="5"/>
  <c r="B6865" i="5"/>
  <c r="D6865" i="5"/>
  <c r="E6865" i="5" s="1"/>
  <c r="F6865" i="5"/>
  <c r="J6865" i="5" s="1"/>
  <c r="G6865" i="5"/>
  <c r="H6865" i="5"/>
  <c r="A6866" i="5"/>
  <c r="B6866" i="5"/>
  <c r="D6866" i="5"/>
  <c r="E6866" i="5" s="1"/>
  <c r="F6866" i="5"/>
  <c r="J6866" i="5" s="1"/>
  <c r="G6866" i="5"/>
  <c r="H6866" i="5"/>
  <c r="A6867" i="5"/>
  <c r="B6867" i="5"/>
  <c r="D6867" i="5"/>
  <c r="E6867" i="5" s="1"/>
  <c r="F6867" i="5"/>
  <c r="J6867" i="5" s="1"/>
  <c r="G6867" i="5"/>
  <c r="H6867" i="5"/>
  <c r="A6868" i="5"/>
  <c r="B6868" i="5"/>
  <c r="D6868" i="5"/>
  <c r="E6868" i="5" s="1"/>
  <c r="F6868" i="5"/>
  <c r="J6868" i="5" s="1"/>
  <c r="G6868" i="5"/>
  <c r="H6868" i="5"/>
  <c r="A6869" i="5"/>
  <c r="B6869" i="5"/>
  <c r="D6869" i="5"/>
  <c r="E6869" i="5" s="1"/>
  <c r="F6869" i="5"/>
  <c r="J6869" i="5" s="1"/>
  <c r="G6869" i="5"/>
  <c r="H6869" i="5"/>
  <c r="A6870" i="5"/>
  <c r="B6870" i="5"/>
  <c r="D6870" i="5"/>
  <c r="E6870" i="5" s="1"/>
  <c r="F6870" i="5"/>
  <c r="J6870" i="5" s="1"/>
  <c r="G6870" i="5"/>
  <c r="H6870" i="5"/>
  <c r="A6871" i="5"/>
  <c r="B6871" i="5"/>
  <c r="D6871" i="5"/>
  <c r="E6871" i="5" s="1"/>
  <c r="F6871" i="5"/>
  <c r="J6871" i="5" s="1"/>
  <c r="G6871" i="5"/>
  <c r="H6871" i="5"/>
  <c r="A6872" i="5"/>
  <c r="B6872" i="5"/>
  <c r="D6872" i="5"/>
  <c r="E6872" i="5" s="1"/>
  <c r="F6872" i="5"/>
  <c r="J6872" i="5" s="1"/>
  <c r="G6872" i="5"/>
  <c r="H6872" i="5"/>
  <c r="A6873" i="5"/>
  <c r="B6873" i="5"/>
  <c r="D6873" i="5"/>
  <c r="E6873" i="5" s="1"/>
  <c r="F6873" i="5"/>
  <c r="J6873" i="5" s="1"/>
  <c r="G6873" i="5"/>
  <c r="H6873" i="5"/>
  <c r="A6874" i="5"/>
  <c r="B6874" i="5"/>
  <c r="D6874" i="5"/>
  <c r="E6874" i="5" s="1"/>
  <c r="F6874" i="5"/>
  <c r="J6874" i="5" s="1"/>
  <c r="G6874" i="5"/>
  <c r="H6874" i="5"/>
  <c r="A6875" i="5"/>
  <c r="B6875" i="5"/>
  <c r="D6875" i="5"/>
  <c r="E6875" i="5" s="1"/>
  <c r="F6875" i="5"/>
  <c r="J6875" i="5" s="1"/>
  <c r="G6875" i="5"/>
  <c r="H6875" i="5"/>
  <c r="A6876" i="5"/>
  <c r="B6876" i="5"/>
  <c r="D6876" i="5"/>
  <c r="E6876" i="5" s="1"/>
  <c r="F6876" i="5"/>
  <c r="J6876" i="5" s="1"/>
  <c r="G6876" i="5"/>
  <c r="H6876" i="5"/>
  <c r="A6877" i="5"/>
  <c r="B6877" i="5"/>
  <c r="D6877" i="5"/>
  <c r="E6877" i="5" s="1"/>
  <c r="F6877" i="5"/>
  <c r="J6877" i="5" s="1"/>
  <c r="G6877" i="5"/>
  <c r="H6877" i="5"/>
  <c r="A6878" i="5"/>
  <c r="B6878" i="5"/>
  <c r="D6878" i="5"/>
  <c r="E6878" i="5" s="1"/>
  <c r="F6878" i="5"/>
  <c r="J6878" i="5" s="1"/>
  <c r="G6878" i="5"/>
  <c r="H6878" i="5"/>
  <c r="A6879" i="5"/>
  <c r="B6879" i="5"/>
  <c r="D6879" i="5"/>
  <c r="E6879" i="5" s="1"/>
  <c r="F6879" i="5"/>
  <c r="J6879" i="5" s="1"/>
  <c r="G6879" i="5"/>
  <c r="H6879" i="5"/>
  <c r="A6880" i="5"/>
  <c r="B6880" i="5"/>
  <c r="D6880" i="5"/>
  <c r="E6880" i="5" s="1"/>
  <c r="F6880" i="5"/>
  <c r="J6880" i="5" s="1"/>
  <c r="G6880" i="5"/>
  <c r="H6880" i="5"/>
  <c r="A6881" i="5"/>
  <c r="B6881" i="5"/>
  <c r="D6881" i="5"/>
  <c r="E6881" i="5" s="1"/>
  <c r="F6881" i="5"/>
  <c r="J6881" i="5" s="1"/>
  <c r="G6881" i="5"/>
  <c r="H6881" i="5"/>
  <c r="A6882" i="5"/>
  <c r="B6882" i="5"/>
  <c r="D6882" i="5"/>
  <c r="E6882" i="5" s="1"/>
  <c r="F6882" i="5"/>
  <c r="J6882" i="5" s="1"/>
  <c r="G6882" i="5"/>
  <c r="H6882" i="5"/>
  <c r="A6883" i="5"/>
  <c r="B6883" i="5"/>
  <c r="D6883" i="5"/>
  <c r="E6883" i="5" s="1"/>
  <c r="F6883" i="5"/>
  <c r="J6883" i="5" s="1"/>
  <c r="G6883" i="5"/>
  <c r="H6883" i="5"/>
  <c r="A6884" i="5"/>
  <c r="B6884" i="5"/>
  <c r="D6884" i="5"/>
  <c r="E6884" i="5" s="1"/>
  <c r="F6884" i="5"/>
  <c r="J6884" i="5" s="1"/>
  <c r="G6884" i="5"/>
  <c r="H6884" i="5"/>
  <c r="A6885" i="5"/>
  <c r="B6885" i="5"/>
  <c r="D6885" i="5"/>
  <c r="E6885" i="5" s="1"/>
  <c r="F6885" i="5"/>
  <c r="J6885" i="5" s="1"/>
  <c r="G6885" i="5"/>
  <c r="H6885" i="5"/>
  <c r="A6886" i="5"/>
  <c r="B6886" i="5"/>
  <c r="D6886" i="5"/>
  <c r="E6886" i="5" s="1"/>
  <c r="F6886" i="5"/>
  <c r="J6886" i="5" s="1"/>
  <c r="G6886" i="5"/>
  <c r="H6886" i="5"/>
  <c r="A6887" i="5"/>
  <c r="B6887" i="5"/>
  <c r="D6887" i="5"/>
  <c r="E6887" i="5" s="1"/>
  <c r="F6887" i="5"/>
  <c r="J6887" i="5" s="1"/>
  <c r="G6887" i="5"/>
  <c r="H6887" i="5"/>
  <c r="A6888" i="5"/>
  <c r="B6888" i="5"/>
  <c r="D6888" i="5"/>
  <c r="E6888" i="5" s="1"/>
  <c r="F6888" i="5"/>
  <c r="J6888" i="5" s="1"/>
  <c r="G6888" i="5"/>
  <c r="H6888" i="5"/>
  <c r="A6889" i="5"/>
  <c r="B6889" i="5"/>
  <c r="D6889" i="5"/>
  <c r="E6889" i="5" s="1"/>
  <c r="F6889" i="5"/>
  <c r="J6889" i="5" s="1"/>
  <c r="G6889" i="5"/>
  <c r="H6889" i="5"/>
  <c r="A6890" i="5"/>
  <c r="B6890" i="5"/>
  <c r="D6890" i="5"/>
  <c r="E6890" i="5" s="1"/>
  <c r="F6890" i="5"/>
  <c r="J6890" i="5" s="1"/>
  <c r="G6890" i="5"/>
  <c r="H6890" i="5"/>
  <c r="A6891" i="5"/>
  <c r="B6891" i="5"/>
  <c r="D6891" i="5"/>
  <c r="E6891" i="5" s="1"/>
  <c r="F6891" i="5"/>
  <c r="J6891" i="5" s="1"/>
  <c r="G6891" i="5"/>
  <c r="H6891" i="5"/>
  <c r="A6892" i="5"/>
  <c r="B6892" i="5"/>
  <c r="D6892" i="5"/>
  <c r="E6892" i="5" s="1"/>
  <c r="F6892" i="5"/>
  <c r="J6892" i="5" s="1"/>
  <c r="G6892" i="5"/>
  <c r="H6892" i="5"/>
  <c r="A6893" i="5"/>
  <c r="B6893" i="5"/>
  <c r="D6893" i="5"/>
  <c r="E6893" i="5" s="1"/>
  <c r="F6893" i="5"/>
  <c r="J6893" i="5" s="1"/>
  <c r="G6893" i="5"/>
  <c r="H6893" i="5"/>
  <c r="A6894" i="5"/>
  <c r="B6894" i="5"/>
  <c r="D6894" i="5"/>
  <c r="E6894" i="5" s="1"/>
  <c r="F6894" i="5"/>
  <c r="J6894" i="5" s="1"/>
  <c r="G6894" i="5"/>
  <c r="H6894" i="5"/>
  <c r="A6895" i="5"/>
  <c r="B6895" i="5"/>
  <c r="D6895" i="5"/>
  <c r="E6895" i="5" s="1"/>
  <c r="F6895" i="5"/>
  <c r="J6895" i="5" s="1"/>
  <c r="G6895" i="5"/>
  <c r="H6895" i="5"/>
  <c r="A6896" i="5"/>
  <c r="B6896" i="5"/>
  <c r="D6896" i="5"/>
  <c r="E6896" i="5" s="1"/>
  <c r="F6896" i="5"/>
  <c r="J6896" i="5" s="1"/>
  <c r="G6896" i="5"/>
  <c r="H6896" i="5"/>
  <c r="A6897" i="5"/>
  <c r="B6897" i="5"/>
  <c r="D6897" i="5"/>
  <c r="E6897" i="5" s="1"/>
  <c r="F6897" i="5"/>
  <c r="J6897" i="5" s="1"/>
  <c r="G6897" i="5"/>
  <c r="H6897" i="5"/>
  <c r="A6898" i="5"/>
  <c r="B6898" i="5"/>
  <c r="D6898" i="5"/>
  <c r="E6898" i="5" s="1"/>
  <c r="F6898" i="5"/>
  <c r="J6898" i="5" s="1"/>
  <c r="G6898" i="5"/>
  <c r="H6898" i="5"/>
  <c r="A6899" i="5"/>
  <c r="B6899" i="5"/>
  <c r="D6899" i="5"/>
  <c r="E6899" i="5" s="1"/>
  <c r="F6899" i="5"/>
  <c r="J6899" i="5" s="1"/>
  <c r="G6899" i="5"/>
  <c r="H6899" i="5"/>
  <c r="A6900" i="5"/>
  <c r="B6900" i="5"/>
  <c r="D6900" i="5"/>
  <c r="E6900" i="5" s="1"/>
  <c r="F6900" i="5"/>
  <c r="J6900" i="5" s="1"/>
  <c r="G6900" i="5"/>
  <c r="H6900" i="5"/>
  <c r="A6901" i="5"/>
  <c r="B6901" i="5"/>
  <c r="D6901" i="5"/>
  <c r="E6901" i="5" s="1"/>
  <c r="F6901" i="5"/>
  <c r="J6901" i="5" s="1"/>
  <c r="G6901" i="5"/>
  <c r="H6901" i="5"/>
  <c r="A6902" i="5"/>
  <c r="B6902" i="5"/>
  <c r="D6902" i="5"/>
  <c r="E6902" i="5" s="1"/>
  <c r="F6902" i="5"/>
  <c r="J6902" i="5" s="1"/>
  <c r="G6902" i="5"/>
  <c r="H6902" i="5"/>
  <c r="A6903" i="5"/>
  <c r="B6903" i="5"/>
  <c r="D6903" i="5"/>
  <c r="E6903" i="5" s="1"/>
  <c r="F6903" i="5"/>
  <c r="J6903" i="5" s="1"/>
  <c r="G6903" i="5"/>
  <c r="H6903" i="5"/>
  <c r="A6904" i="5"/>
  <c r="B6904" i="5"/>
  <c r="D6904" i="5"/>
  <c r="E6904" i="5" s="1"/>
  <c r="F6904" i="5"/>
  <c r="J6904" i="5" s="1"/>
  <c r="G6904" i="5"/>
  <c r="H6904" i="5"/>
  <c r="A6905" i="5"/>
  <c r="B6905" i="5"/>
  <c r="D6905" i="5"/>
  <c r="E6905" i="5" s="1"/>
  <c r="F6905" i="5"/>
  <c r="J6905" i="5" s="1"/>
  <c r="G6905" i="5"/>
  <c r="H6905" i="5"/>
  <c r="A6906" i="5"/>
  <c r="B6906" i="5"/>
  <c r="D6906" i="5"/>
  <c r="E6906" i="5" s="1"/>
  <c r="F6906" i="5"/>
  <c r="J6906" i="5" s="1"/>
  <c r="G6906" i="5"/>
  <c r="H6906" i="5"/>
  <c r="A6907" i="5"/>
  <c r="B6907" i="5"/>
  <c r="D6907" i="5"/>
  <c r="E6907" i="5" s="1"/>
  <c r="F6907" i="5"/>
  <c r="J6907" i="5" s="1"/>
  <c r="G6907" i="5"/>
  <c r="H6907" i="5"/>
  <c r="A6908" i="5"/>
  <c r="B6908" i="5"/>
  <c r="D6908" i="5"/>
  <c r="E6908" i="5" s="1"/>
  <c r="F6908" i="5"/>
  <c r="J6908" i="5" s="1"/>
  <c r="G6908" i="5"/>
  <c r="H6908" i="5"/>
  <c r="A6909" i="5"/>
  <c r="B6909" i="5"/>
  <c r="D6909" i="5"/>
  <c r="E6909" i="5" s="1"/>
  <c r="F6909" i="5"/>
  <c r="J6909" i="5" s="1"/>
  <c r="G6909" i="5"/>
  <c r="H6909" i="5"/>
  <c r="A6910" i="5"/>
  <c r="B6910" i="5"/>
  <c r="D6910" i="5"/>
  <c r="E6910" i="5" s="1"/>
  <c r="F6910" i="5"/>
  <c r="J6910" i="5" s="1"/>
  <c r="G6910" i="5"/>
  <c r="H6910" i="5"/>
  <c r="A6911" i="5"/>
  <c r="B6911" i="5"/>
  <c r="D6911" i="5"/>
  <c r="E6911" i="5" s="1"/>
  <c r="F6911" i="5"/>
  <c r="J6911" i="5" s="1"/>
  <c r="G6911" i="5"/>
  <c r="H6911" i="5"/>
  <c r="A6912" i="5"/>
  <c r="B6912" i="5"/>
  <c r="D6912" i="5"/>
  <c r="E6912" i="5" s="1"/>
  <c r="F6912" i="5"/>
  <c r="J6912" i="5" s="1"/>
  <c r="G6912" i="5"/>
  <c r="H6912" i="5"/>
  <c r="A6913" i="5"/>
  <c r="B6913" i="5"/>
  <c r="D6913" i="5"/>
  <c r="E6913" i="5" s="1"/>
  <c r="F6913" i="5"/>
  <c r="J6913" i="5" s="1"/>
  <c r="G6913" i="5"/>
  <c r="H6913" i="5"/>
  <c r="A6914" i="5"/>
  <c r="B6914" i="5"/>
  <c r="D6914" i="5"/>
  <c r="E6914" i="5" s="1"/>
  <c r="F6914" i="5"/>
  <c r="J6914" i="5" s="1"/>
  <c r="G6914" i="5"/>
  <c r="H6914" i="5"/>
  <c r="A6915" i="5"/>
  <c r="B6915" i="5"/>
  <c r="D6915" i="5"/>
  <c r="E6915" i="5" s="1"/>
  <c r="F6915" i="5"/>
  <c r="J6915" i="5" s="1"/>
  <c r="G6915" i="5"/>
  <c r="H6915" i="5"/>
  <c r="A6916" i="5"/>
  <c r="B6916" i="5"/>
  <c r="D6916" i="5"/>
  <c r="E6916" i="5" s="1"/>
  <c r="F6916" i="5"/>
  <c r="J6916" i="5" s="1"/>
  <c r="G6916" i="5"/>
  <c r="H6916" i="5"/>
  <c r="A6917" i="5"/>
  <c r="B6917" i="5"/>
  <c r="D6917" i="5"/>
  <c r="E6917" i="5" s="1"/>
  <c r="F6917" i="5"/>
  <c r="J6917" i="5" s="1"/>
  <c r="G6917" i="5"/>
  <c r="H6917" i="5"/>
  <c r="A6918" i="5"/>
  <c r="B6918" i="5"/>
  <c r="D6918" i="5"/>
  <c r="E6918" i="5" s="1"/>
  <c r="F6918" i="5"/>
  <c r="J6918" i="5" s="1"/>
  <c r="G6918" i="5"/>
  <c r="H6918" i="5"/>
  <c r="A6919" i="5"/>
  <c r="B6919" i="5"/>
  <c r="D6919" i="5"/>
  <c r="E6919" i="5" s="1"/>
  <c r="F6919" i="5"/>
  <c r="J6919" i="5" s="1"/>
  <c r="G6919" i="5"/>
  <c r="H6919" i="5"/>
  <c r="A6920" i="5"/>
  <c r="B6920" i="5"/>
  <c r="D6920" i="5"/>
  <c r="E6920" i="5" s="1"/>
  <c r="F6920" i="5"/>
  <c r="J6920" i="5" s="1"/>
  <c r="G6920" i="5"/>
  <c r="H6920" i="5"/>
  <c r="A6921" i="5"/>
  <c r="B6921" i="5"/>
  <c r="D6921" i="5"/>
  <c r="E6921" i="5" s="1"/>
  <c r="F6921" i="5"/>
  <c r="J6921" i="5" s="1"/>
  <c r="G6921" i="5"/>
  <c r="H6921" i="5"/>
  <c r="A6922" i="5"/>
  <c r="B6922" i="5"/>
  <c r="D6922" i="5"/>
  <c r="E6922" i="5" s="1"/>
  <c r="F6922" i="5"/>
  <c r="J6922" i="5" s="1"/>
  <c r="G6922" i="5"/>
  <c r="H6922" i="5"/>
  <c r="A6923" i="5"/>
  <c r="B6923" i="5"/>
  <c r="D6923" i="5"/>
  <c r="E6923" i="5" s="1"/>
  <c r="F6923" i="5"/>
  <c r="J6923" i="5" s="1"/>
  <c r="G6923" i="5"/>
  <c r="H6923" i="5"/>
  <c r="A6924" i="5"/>
  <c r="B6924" i="5"/>
  <c r="D6924" i="5"/>
  <c r="E6924" i="5" s="1"/>
  <c r="F6924" i="5"/>
  <c r="J6924" i="5" s="1"/>
  <c r="G6924" i="5"/>
  <c r="H6924" i="5"/>
  <c r="A6925" i="5"/>
  <c r="B6925" i="5"/>
  <c r="D6925" i="5"/>
  <c r="E6925" i="5" s="1"/>
  <c r="F6925" i="5"/>
  <c r="J6925" i="5" s="1"/>
  <c r="G6925" i="5"/>
  <c r="H6925" i="5"/>
  <c r="A6926" i="5"/>
  <c r="B6926" i="5"/>
  <c r="D6926" i="5"/>
  <c r="E6926" i="5" s="1"/>
  <c r="F6926" i="5"/>
  <c r="J6926" i="5" s="1"/>
  <c r="G6926" i="5"/>
  <c r="H6926" i="5"/>
  <c r="A6927" i="5"/>
  <c r="B6927" i="5"/>
  <c r="D6927" i="5"/>
  <c r="E6927" i="5" s="1"/>
  <c r="F6927" i="5"/>
  <c r="J6927" i="5" s="1"/>
  <c r="G6927" i="5"/>
  <c r="H6927" i="5"/>
  <c r="A6928" i="5"/>
  <c r="B6928" i="5"/>
  <c r="D6928" i="5"/>
  <c r="E6928" i="5" s="1"/>
  <c r="F6928" i="5"/>
  <c r="J6928" i="5" s="1"/>
  <c r="G6928" i="5"/>
  <c r="H6928" i="5"/>
  <c r="A6929" i="5"/>
  <c r="B6929" i="5"/>
  <c r="D6929" i="5"/>
  <c r="E6929" i="5" s="1"/>
  <c r="F6929" i="5"/>
  <c r="J6929" i="5" s="1"/>
  <c r="G6929" i="5"/>
  <c r="H6929" i="5"/>
  <c r="A6930" i="5"/>
  <c r="B6930" i="5"/>
  <c r="D6930" i="5"/>
  <c r="E6930" i="5" s="1"/>
  <c r="F6930" i="5"/>
  <c r="J6930" i="5" s="1"/>
  <c r="G6930" i="5"/>
  <c r="H6930" i="5"/>
  <c r="A6931" i="5"/>
  <c r="B6931" i="5"/>
  <c r="D6931" i="5"/>
  <c r="E6931" i="5" s="1"/>
  <c r="F6931" i="5"/>
  <c r="J6931" i="5" s="1"/>
  <c r="G6931" i="5"/>
  <c r="H6931" i="5"/>
  <c r="A6932" i="5"/>
  <c r="B6932" i="5"/>
  <c r="D6932" i="5"/>
  <c r="E6932" i="5" s="1"/>
  <c r="F6932" i="5"/>
  <c r="J6932" i="5" s="1"/>
  <c r="G6932" i="5"/>
  <c r="H6932" i="5"/>
  <c r="A6933" i="5"/>
  <c r="B6933" i="5"/>
  <c r="D6933" i="5"/>
  <c r="E6933" i="5" s="1"/>
  <c r="F6933" i="5"/>
  <c r="J6933" i="5" s="1"/>
  <c r="G6933" i="5"/>
  <c r="H6933" i="5"/>
  <c r="A6934" i="5"/>
  <c r="B6934" i="5"/>
  <c r="D6934" i="5"/>
  <c r="E6934" i="5" s="1"/>
  <c r="F6934" i="5"/>
  <c r="J6934" i="5" s="1"/>
  <c r="G6934" i="5"/>
  <c r="H6934" i="5"/>
  <c r="A6935" i="5"/>
  <c r="B6935" i="5"/>
  <c r="D6935" i="5"/>
  <c r="E6935" i="5" s="1"/>
  <c r="F6935" i="5"/>
  <c r="J6935" i="5" s="1"/>
  <c r="G6935" i="5"/>
  <c r="H6935" i="5"/>
  <c r="A6936" i="5"/>
  <c r="B6936" i="5"/>
  <c r="D6936" i="5"/>
  <c r="E6936" i="5" s="1"/>
  <c r="F6936" i="5"/>
  <c r="J6936" i="5" s="1"/>
  <c r="G6936" i="5"/>
  <c r="H6936" i="5"/>
  <c r="A6937" i="5"/>
  <c r="B6937" i="5"/>
  <c r="D6937" i="5"/>
  <c r="E6937" i="5" s="1"/>
  <c r="F6937" i="5"/>
  <c r="J6937" i="5" s="1"/>
  <c r="G6937" i="5"/>
  <c r="H6937" i="5"/>
  <c r="A6938" i="5"/>
  <c r="B6938" i="5"/>
  <c r="D6938" i="5"/>
  <c r="E6938" i="5" s="1"/>
  <c r="F6938" i="5"/>
  <c r="J6938" i="5" s="1"/>
  <c r="G6938" i="5"/>
  <c r="H6938" i="5"/>
  <c r="A6939" i="5"/>
  <c r="B6939" i="5"/>
  <c r="D6939" i="5"/>
  <c r="E6939" i="5" s="1"/>
  <c r="F6939" i="5"/>
  <c r="J6939" i="5" s="1"/>
  <c r="G6939" i="5"/>
  <c r="H6939" i="5"/>
  <c r="A6940" i="5"/>
  <c r="B6940" i="5"/>
  <c r="D6940" i="5"/>
  <c r="E6940" i="5" s="1"/>
  <c r="F6940" i="5"/>
  <c r="J6940" i="5" s="1"/>
  <c r="G6940" i="5"/>
  <c r="H6940" i="5"/>
  <c r="A6941" i="5"/>
  <c r="B6941" i="5"/>
  <c r="D6941" i="5"/>
  <c r="E6941" i="5" s="1"/>
  <c r="F6941" i="5"/>
  <c r="J6941" i="5" s="1"/>
  <c r="G6941" i="5"/>
  <c r="H6941" i="5"/>
  <c r="A6942" i="5"/>
  <c r="B6942" i="5"/>
  <c r="D6942" i="5"/>
  <c r="E6942" i="5" s="1"/>
  <c r="F6942" i="5"/>
  <c r="J6942" i="5" s="1"/>
  <c r="G6942" i="5"/>
  <c r="H6942" i="5"/>
  <c r="A6943" i="5"/>
  <c r="B6943" i="5"/>
  <c r="D6943" i="5"/>
  <c r="E6943" i="5" s="1"/>
  <c r="F6943" i="5"/>
  <c r="J6943" i="5" s="1"/>
  <c r="G6943" i="5"/>
  <c r="H6943" i="5"/>
  <c r="A6944" i="5"/>
  <c r="B6944" i="5"/>
  <c r="D6944" i="5"/>
  <c r="E6944" i="5" s="1"/>
  <c r="F6944" i="5"/>
  <c r="J6944" i="5" s="1"/>
  <c r="G6944" i="5"/>
  <c r="H6944" i="5"/>
  <c r="A6945" i="5"/>
  <c r="B6945" i="5"/>
  <c r="D6945" i="5"/>
  <c r="E6945" i="5" s="1"/>
  <c r="F6945" i="5"/>
  <c r="J6945" i="5" s="1"/>
  <c r="G6945" i="5"/>
  <c r="H6945" i="5"/>
  <c r="A6946" i="5"/>
  <c r="B6946" i="5"/>
  <c r="D6946" i="5"/>
  <c r="E6946" i="5" s="1"/>
  <c r="F6946" i="5"/>
  <c r="J6946" i="5" s="1"/>
  <c r="G6946" i="5"/>
  <c r="H6946" i="5"/>
  <c r="A6947" i="5"/>
  <c r="B6947" i="5"/>
  <c r="D6947" i="5"/>
  <c r="E6947" i="5" s="1"/>
  <c r="F6947" i="5"/>
  <c r="J6947" i="5" s="1"/>
  <c r="G6947" i="5"/>
  <c r="H6947" i="5"/>
  <c r="A6948" i="5"/>
  <c r="B6948" i="5"/>
  <c r="D6948" i="5"/>
  <c r="E6948" i="5" s="1"/>
  <c r="F6948" i="5"/>
  <c r="J6948" i="5" s="1"/>
  <c r="G6948" i="5"/>
  <c r="H6948" i="5"/>
  <c r="A6949" i="5"/>
  <c r="B6949" i="5"/>
  <c r="D6949" i="5"/>
  <c r="E6949" i="5" s="1"/>
  <c r="F6949" i="5"/>
  <c r="J6949" i="5" s="1"/>
  <c r="G6949" i="5"/>
  <c r="H6949" i="5"/>
  <c r="A6950" i="5"/>
  <c r="B6950" i="5"/>
  <c r="D6950" i="5"/>
  <c r="E6950" i="5" s="1"/>
  <c r="F6950" i="5"/>
  <c r="J6950" i="5" s="1"/>
  <c r="G6950" i="5"/>
  <c r="H6950" i="5"/>
  <c r="A6951" i="5"/>
  <c r="B6951" i="5"/>
  <c r="D6951" i="5"/>
  <c r="E6951" i="5" s="1"/>
  <c r="F6951" i="5"/>
  <c r="J6951" i="5" s="1"/>
  <c r="G6951" i="5"/>
  <c r="H6951" i="5"/>
  <c r="A6952" i="5"/>
  <c r="B6952" i="5"/>
  <c r="D6952" i="5"/>
  <c r="E6952" i="5" s="1"/>
  <c r="F6952" i="5"/>
  <c r="J6952" i="5" s="1"/>
  <c r="G6952" i="5"/>
  <c r="H6952" i="5"/>
  <c r="A6953" i="5"/>
  <c r="B6953" i="5"/>
  <c r="D6953" i="5"/>
  <c r="E6953" i="5" s="1"/>
  <c r="F6953" i="5"/>
  <c r="J6953" i="5" s="1"/>
  <c r="G6953" i="5"/>
  <c r="H6953" i="5"/>
  <c r="A6954" i="5"/>
  <c r="B6954" i="5"/>
  <c r="D6954" i="5"/>
  <c r="E6954" i="5" s="1"/>
  <c r="F6954" i="5"/>
  <c r="J6954" i="5" s="1"/>
  <c r="G6954" i="5"/>
  <c r="H6954" i="5"/>
  <c r="A6955" i="5"/>
  <c r="B6955" i="5"/>
  <c r="D6955" i="5"/>
  <c r="E6955" i="5" s="1"/>
  <c r="F6955" i="5"/>
  <c r="J6955" i="5" s="1"/>
  <c r="G6955" i="5"/>
  <c r="H6955" i="5"/>
  <c r="A6956" i="5"/>
  <c r="B6956" i="5"/>
  <c r="D6956" i="5"/>
  <c r="E6956" i="5" s="1"/>
  <c r="F6956" i="5"/>
  <c r="J6956" i="5" s="1"/>
  <c r="G6956" i="5"/>
  <c r="H6956" i="5"/>
  <c r="A6957" i="5"/>
  <c r="B6957" i="5"/>
  <c r="D6957" i="5"/>
  <c r="E6957" i="5" s="1"/>
  <c r="F6957" i="5"/>
  <c r="J6957" i="5" s="1"/>
  <c r="G6957" i="5"/>
  <c r="H6957" i="5"/>
  <c r="A6958" i="5"/>
  <c r="B6958" i="5"/>
  <c r="D6958" i="5"/>
  <c r="E6958" i="5" s="1"/>
  <c r="F6958" i="5"/>
  <c r="J6958" i="5" s="1"/>
  <c r="G6958" i="5"/>
  <c r="H6958" i="5"/>
  <c r="A6959" i="5"/>
  <c r="B6959" i="5"/>
  <c r="D6959" i="5"/>
  <c r="E6959" i="5" s="1"/>
  <c r="F6959" i="5"/>
  <c r="J6959" i="5" s="1"/>
  <c r="G6959" i="5"/>
  <c r="H6959" i="5"/>
  <c r="A6960" i="5"/>
  <c r="B6960" i="5"/>
  <c r="D6960" i="5"/>
  <c r="E6960" i="5" s="1"/>
  <c r="F6960" i="5"/>
  <c r="J6960" i="5" s="1"/>
  <c r="G6960" i="5"/>
  <c r="H6960" i="5"/>
  <c r="A6961" i="5"/>
  <c r="B6961" i="5"/>
  <c r="D6961" i="5"/>
  <c r="E6961" i="5" s="1"/>
  <c r="F6961" i="5"/>
  <c r="J6961" i="5" s="1"/>
  <c r="G6961" i="5"/>
  <c r="H6961" i="5"/>
  <c r="A6962" i="5"/>
  <c r="B6962" i="5"/>
  <c r="D6962" i="5"/>
  <c r="E6962" i="5" s="1"/>
  <c r="F6962" i="5"/>
  <c r="J6962" i="5" s="1"/>
  <c r="G6962" i="5"/>
  <c r="H6962" i="5"/>
  <c r="A6963" i="5"/>
  <c r="B6963" i="5"/>
  <c r="D6963" i="5"/>
  <c r="E6963" i="5" s="1"/>
  <c r="F6963" i="5"/>
  <c r="J6963" i="5" s="1"/>
  <c r="G6963" i="5"/>
  <c r="H6963" i="5"/>
  <c r="A6964" i="5"/>
  <c r="B6964" i="5"/>
  <c r="D6964" i="5"/>
  <c r="E6964" i="5" s="1"/>
  <c r="F6964" i="5"/>
  <c r="J6964" i="5" s="1"/>
  <c r="G6964" i="5"/>
  <c r="H6964" i="5"/>
  <c r="A6965" i="5"/>
  <c r="B6965" i="5"/>
  <c r="D6965" i="5"/>
  <c r="E6965" i="5" s="1"/>
  <c r="F6965" i="5"/>
  <c r="J6965" i="5" s="1"/>
  <c r="G6965" i="5"/>
  <c r="H6965" i="5"/>
  <c r="A6966" i="5"/>
  <c r="B6966" i="5"/>
  <c r="D6966" i="5"/>
  <c r="E6966" i="5" s="1"/>
  <c r="F6966" i="5"/>
  <c r="J6966" i="5" s="1"/>
  <c r="G6966" i="5"/>
  <c r="H6966" i="5"/>
  <c r="A6967" i="5"/>
  <c r="B6967" i="5"/>
  <c r="D6967" i="5"/>
  <c r="E6967" i="5" s="1"/>
  <c r="F6967" i="5"/>
  <c r="J6967" i="5" s="1"/>
  <c r="G6967" i="5"/>
  <c r="H6967" i="5"/>
  <c r="A6968" i="5"/>
  <c r="B6968" i="5"/>
  <c r="D6968" i="5"/>
  <c r="E6968" i="5" s="1"/>
  <c r="F6968" i="5"/>
  <c r="J6968" i="5" s="1"/>
  <c r="G6968" i="5"/>
  <c r="H6968" i="5"/>
  <c r="A6969" i="5"/>
  <c r="B6969" i="5"/>
  <c r="D6969" i="5"/>
  <c r="E6969" i="5" s="1"/>
  <c r="F6969" i="5"/>
  <c r="J6969" i="5" s="1"/>
  <c r="G6969" i="5"/>
  <c r="H6969" i="5"/>
  <c r="A6970" i="5"/>
  <c r="B6970" i="5"/>
  <c r="D6970" i="5"/>
  <c r="E6970" i="5" s="1"/>
  <c r="F6970" i="5"/>
  <c r="J6970" i="5" s="1"/>
  <c r="G6970" i="5"/>
  <c r="H6970" i="5"/>
  <c r="A6971" i="5"/>
  <c r="B6971" i="5"/>
  <c r="D6971" i="5"/>
  <c r="E6971" i="5" s="1"/>
  <c r="F6971" i="5"/>
  <c r="J6971" i="5" s="1"/>
  <c r="G6971" i="5"/>
  <c r="H6971" i="5"/>
  <c r="A6972" i="5"/>
  <c r="B6972" i="5"/>
  <c r="D6972" i="5"/>
  <c r="E6972" i="5" s="1"/>
  <c r="F6972" i="5"/>
  <c r="J6972" i="5" s="1"/>
  <c r="G6972" i="5"/>
  <c r="H6972" i="5"/>
  <c r="A6973" i="5"/>
  <c r="B6973" i="5"/>
  <c r="D6973" i="5"/>
  <c r="E6973" i="5" s="1"/>
  <c r="F6973" i="5"/>
  <c r="J6973" i="5" s="1"/>
  <c r="G6973" i="5"/>
  <c r="H6973" i="5"/>
  <c r="A6974" i="5"/>
  <c r="B6974" i="5"/>
  <c r="D6974" i="5"/>
  <c r="E6974" i="5" s="1"/>
  <c r="F6974" i="5"/>
  <c r="J6974" i="5" s="1"/>
  <c r="G6974" i="5"/>
  <c r="H6974" i="5"/>
  <c r="A6975" i="5"/>
  <c r="B6975" i="5"/>
  <c r="D6975" i="5"/>
  <c r="E6975" i="5" s="1"/>
  <c r="F6975" i="5"/>
  <c r="J6975" i="5" s="1"/>
  <c r="G6975" i="5"/>
  <c r="H6975" i="5"/>
  <c r="A6976" i="5"/>
  <c r="B6976" i="5"/>
  <c r="D6976" i="5"/>
  <c r="E6976" i="5" s="1"/>
  <c r="F6976" i="5"/>
  <c r="J6976" i="5" s="1"/>
  <c r="G6976" i="5"/>
  <c r="H6976" i="5"/>
  <c r="A6977" i="5"/>
  <c r="B6977" i="5"/>
  <c r="D6977" i="5"/>
  <c r="E6977" i="5" s="1"/>
  <c r="F6977" i="5"/>
  <c r="J6977" i="5" s="1"/>
  <c r="G6977" i="5"/>
  <c r="H6977" i="5"/>
  <c r="A6978" i="5"/>
  <c r="B6978" i="5"/>
  <c r="D6978" i="5"/>
  <c r="E6978" i="5" s="1"/>
  <c r="F6978" i="5"/>
  <c r="J6978" i="5" s="1"/>
  <c r="G6978" i="5"/>
  <c r="H6978" i="5"/>
  <c r="A6979" i="5"/>
  <c r="B6979" i="5"/>
  <c r="D6979" i="5"/>
  <c r="E6979" i="5" s="1"/>
  <c r="F6979" i="5"/>
  <c r="J6979" i="5" s="1"/>
  <c r="G6979" i="5"/>
  <c r="H6979" i="5"/>
  <c r="A6980" i="5"/>
  <c r="B6980" i="5"/>
  <c r="D6980" i="5"/>
  <c r="E6980" i="5" s="1"/>
  <c r="F6980" i="5"/>
  <c r="J6980" i="5" s="1"/>
  <c r="G6980" i="5"/>
  <c r="H6980" i="5"/>
  <c r="A6981" i="5"/>
  <c r="B6981" i="5"/>
  <c r="D6981" i="5"/>
  <c r="E6981" i="5" s="1"/>
  <c r="F6981" i="5"/>
  <c r="J6981" i="5" s="1"/>
  <c r="G6981" i="5"/>
  <c r="H6981" i="5"/>
  <c r="A6982" i="5"/>
  <c r="B6982" i="5"/>
  <c r="D6982" i="5"/>
  <c r="E6982" i="5" s="1"/>
  <c r="F6982" i="5"/>
  <c r="J6982" i="5" s="1"/>
  <c r="G6982" i="5"/>
  <c r="H6982" i="5"/>
  <c r="A6983" i="5"/>
  <c r="B6983" i="5"/>
  <c r="D6983" i="5"/>
  <c r="E6983" i="5" s="1"/>
  <c r="F6983" i="5"/>
  <c r="J6983" i="5" s="1"/>
  <c r="G6983" i="5"/>
  <c r="H6983" i="5"/>
  <c r="A6984" i="5"/>
  <c r="B6984" i="5"/>
  <c r="D6984" i="5"/>
  <c r="E6984" i="5" s="1"/>
  <c r="F6984" i="5"/>
  <c r="J6984" i="5" s="1"/>
  <c r="G6984" i="5"/>
  <c r="H6984" i="5"/>
  <c r="A6985" i="5"/>
  <c r="B6985" i="5"/>
  <c r="D6985" i="5"/>
  <c r="E6985" i="5" s="1"/>
  <c r="F6985" i="5"/>
  <c r="J6985" i="5" s="1"/>
  <c r="G6985" i="5"/>
  <c r="H6985" i="5"/>
  <c r="A6986" i="5"/>
  <c r="B6986" i="5"/>
  <c r="D6986" i="5"/>
  <c r="E6986" i="5" s="1"/>
  <c r="F6986" i="5"/>
  <c r="J6986" i="5" s="1"/>
  <c r="G6986" i="5"/>
  <c r="H6986" i="5"/>
  <c r="A6987" i="5"/>
  <c r="B6987" i="5"/>
  <c r="D6987" i="5"/>
  <c r="E6987" i="5" s="1"/>
  <c r="F6987" i="5"/>
  <c r="J6987" i="5" s="1"/>
  <c r="G6987" i="5"/>
  <c r="H6987" i="5"/>
  <c r="A6988" i="5"/>
  <c r="B6988" i="5"/>
  <c r="D6988" i="5"/>
  <c r="E6988" i="5" s="1"/>
  <c r="F6988" i="5"/>
  <c r="J6988" i="5" s="1"/>
  <c r="G6988" i="5"/>
  <c r="H6988" i="5"/>
  <c r="A6989" i="5"/>
  <c r="B6989" i="5"/>
  <c r="D6989" i="5"/>
  <c r="E6989" i="5" s="1"/>
  <c r="F6989" i="5"/>
  <c r="J6989" i="5" s="1"/>
  <c r="G6989" i="5"/>
  <c r="H6989" i="5"/>
  <c r="A6990" i="5"/>
  <c r="B6990" i="5"/>
  <c r="D6990" i="5"/>
  <c r="E6990" i="5" s="1"/>
  <c r="F6990" i="5"/>
  <c r="J6990" i="5" s="1"/>
  <c r="G6990" i="5"/>
  <c r="H6990" i="5"/>
  <c r="A6991" i="5"/>
  <c r="B6991" i="5"/>
  <c r="D6991" i="5"/>
  <c r="E6991" i="5" s="1"/>
  <c r="F6991" i="5"/>
  <c r="J6991" i="5" s="1"/>
  <c r="G6991" i="5"/>
  <c r="H6991" i="5"/>
  <c r="A6992" i="5"/>
  <c r="B6992" i="5"/>
  <c r="D6992" i="5"/>
  <c r="E6992" i="5" s="1"/>
  <c r="F6992" i="5"/>
  <c r="J6992" i="5" s="1"/>
  <c r="G6992" i="5"/>
  <c r="H6992" i="5"/>
  <c r="A6993" i="5"/>
  <c r="B6993" i="5"/>
  <c r="D6993" i="5"/>
  <c r="E6993" i="5" s="1"/>
  <c r="F6993" i="5"/>
  <c r="J6993" i="5" s="1"/>
  <c r="G6993" i="5"/>
  <c r="H6993" i="5"/>
  <c r="A6994" i="5"/>
  <c r="B6994" i="5"/>
  <c r="D6994" i="5"/>
  <c r="E6994" i="5" s="1"/>
  <c r="F6994" i="5"/>
  <c r="J6994" i="5" s="1"/>
  <c r="G6994" i="5"/>
  <c r="H6994" i="5"/>
  <c r="A6995" i="5"/>
  <c r="B6995" i="5"/>
  <c r="D6995" i="5"/>
  <c r="E6995" i="5" s="1"/>
  <c r="F6995" i="5"/>
  <c r="J6995" i="5" s="1"/>
  <c r="G6995" i="5"/>
  <c r="H6995" i="5"/>
  <c r="A6996" i="5"/>
  <c r="B6996" i="5"/>
  <c r="D6996" i="5"/>
  <c r="E6996" i="5" s="1"/>
  <c r="F6996" i="5"/>
  <c r="J6996" i="5" s="1"/>
  <c r="G6996" i="5"/>
  <c r="H6996" i="5"/>
  <c r="A6997" i="5"/>
  <c r="B6997" i="5"/>
  <c r="D6997" i="5"/>
  <c r="E6997" i="5" s="1"/>
  <c r="F6997" i="5"/>
  <c r="J6997" i="5" s="1"/>
  <c r="G6997" i="5"/>
  <c r="H6997" i="5"/>
  <c r="A6998" i="5"/>
  <c r="B6998" i="5"/>
  <c r="D6998" i="5"/>
  <c r="E6998" i="5" s="1"/>
  <c r="F6998" i="5"/>
  <c r="J6998" i="5" s="1"/>
  <c r="G6998" i="5"/>
  <c r="H6998" i="5"/>
  <c r="A6999" i="5"/>
  <c r="B6999" i="5"/>
  <c r="D6999" i="5"/>
  <c r="E6999" i="5" s="1"/>
  <c r="F6999" i="5"/>
  <c r="J6999" i="5" s="1"/>
  <c r="G6999" i="5"/>
  <c r="H6999" i="5"/>
  <c r="A7000" i="5"/>
  <c r="B7000" i="5"/>
  <c r="D7000" i="5"/>
  <c r="E7000" i="5" s="1"/>
  <c r="F7000" i="5"/>
  <c r="J7000" i="5" s="1"/>
  <c r="G7000" i="5"/>
  <c r="H7000" i="5"/>
  <c r="A7001" i="5"/>
  <c r="B7001" i="5"/>
  <c r="D7001" i="5"/>
  <c r="E7001" i="5" s="1"/>
  <c r="F7001" i="5"/>
  <c r="J7001" i="5" s="1"/>
  <c r="G7001" i="5"/>
  <c r="H7001" i="5"/>
  <c r="A7002" i="5"/>
  <c r="B7002" i="5"/>
  <c r="D7002" i="5"/>
  <c r="E7002" i="5" s="1"/>
  <c r="F7002" i="5"/>
  <c r="J7002" i="5" s="1"/>
  <c r="G7002" i="5"/>
  <c r="H7002" i="5"/>
  <c r="A7003" i="5"/>
  <c r="B7003" i="5"/>
  <c r="D7003" i="5"/>
  <c r="E7003" i="5" s="1"/>
  <c r="F7003" i="5"/>
  <c r="J7003" i="5" s="1"/>
  <c r="G7003" i="5"/>
  <c r="H7003" i="5"/>
  <c r="A7004" i="5"/>
  <c r="B7004" i="5"/>
  <c r="D7004" i="5"/>
  <c r="E7004" i="5" s="1"/>
  <c r="F7004" i="5"/>
  <c r="J7004" i="5" s="1"/>
  <c r="G7004" i="5"/>
  <c r="H7004" i="5"/>
  <c r="A7005" i="5"/>
  <c r="B7005" i="5"/>
  <c r="D7005" i="5"/>
  <c r="E7005" i="5" s="1"/>
  <c r="F7005" i="5"/>
  <c r="J7005" i="5" s="1"/>
  <c r="G7005" i="5"/>
  <c r="H7005" i="5"/>
  <c r="A7006" i="5"/>
  <c r="B7006" i="5"/>
  <c r="D7006" i="5"/>
  <c r="E7006" i="5" s="1"/>
  <c r="F7006" i="5"/>
  <c r="J7006" i="5" s="1"/>
  <c r="G7006" i="5"/>
  <c r="H7006" i="5"/>
  <c r="A7007" i="5"/>
  <c r="B7007" i="5"/>
  <c r="D7007" i="5"/>
  <c r="E7007" i="5" s="1"/>
  <c r="F7007" i="5"/>
  <c r="J7007" i="5" s="1"/>
  <c r="G7007" i="5"/>
  <c r="H7007" i="5"/>
  <c r="A7008" i="5"/>
  <c r="B7008" i="5"/>
  <c r="D7008" i="5"/>
  <c r="E7008" i="5" s="1"/>
  <c r="F7008" i="5"/>
  <c r="J7008" i="5" s="1"/>
  <c r="G7008" i="5"/>
  <c r="H7008" i="5"/>
  <c r="A7009" i="5"/>
  <c r="B7009" i="5"/>
  <c r="D7009" i="5"/>
  <c r="E7009" i="5" s="1"/>
  <c r="F7009" i="5"/>
  <c r="J7009" i="5" s="1"/>
  <c r="G7009" i="5"/>
  <c r="H7009" i="5"/>
  <c r="A7010" i="5"/>
  <c r="B7010" i="5"/>
  <c r="D7010" i="5"/>
  <c r="E7010" i="5" s="1"/>
  <c r="F7010" i="5"/>
  <c r="J7010" i="5" s="1"/>
  <c r="G7010" i="5"/>
  <c r="H7010" i="5"/>
  <c r="A7011" i="5"/>
  <c r="B7011" i="5"/>
  <c r="D7011" i="5"/>
  <c r="E7011" i="5" s="1"/>
  <c r="F7011" i="5"/>
  <c r="J7011" i="5" s="1"/>
  <c r="G7011" i="5"/>
  <c r="H7011" i="5"/>
  <c r="A7012" i="5"/>
  <c r="B7012" i="5"/>
  <c r="D7012" i="5"/>
  <c r="E7012" i="5" s="1"/>
  <c r="F7012" i="5"/>
  <c r="J7012" i="5" s="1"/>
  <c r="G7012" i="5"/>
  <c r="H7012" i="5"/>
  <c r="A7013" i="5"/>
  <c r="B7013" i="5"/>
  <c r="D7013" i="5"/>
  <c r="E7013" i="5" s="1"/>
  <c r="F7013" i="5"/>
  <c r="J7013" i="5" s="1"/>
  <c r="G7013" i="5"/>
  <c r="H7013" i="5"/>
  <c r="A7014" i="5"/>
  <c r="B7014" i="5"/>
  <c r="D7014" i="5"/>
  <c r="E7014" i="5" s="1"/>
  <c r="F7014" i="5"/>
  <c r="J7014" i="5" s="1"/>
  <c r="G7014" i="5"/>
  <c r="H7014" i="5"/>
  <c r="A7015" i="5"/>
  <c r="B7015" i="5"/>
  <c r="D7015" i="5"/>
  <c r="E7015" i="5" s="1"/>
  <c r="F7015" i="5"/>
  <c r="J7015" i="5" s="1"/>
  <c r="G7015" i="5"/>
  <c r="H7015" i="5"/>
  <c r="A7016" i="5"/>
  <c r="B7016" i="5"/>
  <c r="D7016" i="5"/>
  <c r="E7016" i="5" s="1"/>
  <c r="F7016" i="5"/>
  <c r="J7016" i="5" s="1"/>
  <c r="G7016" i="5"/>
  <c r="H7016" i="5"/>
  <c r="A7017" i="5"/>
  <c r="B7017" i="5"/>
  <c r="D7017" i="5"/>
  <c r="E7017" i="5" s="1"/>
  <c r="F7017" i="5"/>
  <c r="J7017" i="5" s="1"/>
  <c r="G7017" i="5"/>
  <c r="H7017" i="5"/>
  <c r="A7018" i="5"/>
  <c r="B7018" i="5"/>
  <c r="D7018" i="5"/>
  <c r="E7018" i="5" s="1"/>
  <c r="F7018" i="5"/>
  <c r="J7018" i="5" s="1"/>
  <c r="G7018" i="5"/>
  <c r="H7018" i="5"/>
  <c r="A7019" i="5"/>
  <c r="B7019" i="5"/>
  <c r="D7019" i="5"/>
  <c r="E7019" i="5" s="1"/>
  <c r="F7019" i="5"/>
  <c r="J7019" i="5" s="1"/>
  <c r="G7019" i="5"/>
  <c r="H7019" i="5"/>
  <c r="A7020" i="5"/>
  <c r="B7020" i="5"/>
  <c r="D7020" i="5"/>
  <c r="E7020" i="5" s="1"/>
  <c r="F7020" i="5"/>
  <c r="J7020" i="5" s="1"/>
  <c r="G7020" i="5"/>
  <c r="H7020" i="5"/>
  <c r="A7021" i="5"/>
  <c r="B7021" i="5"/>
  <c r="D7021" i="5"/>
  <c r="E7021" i="5" s="1"/>
  <c r="F7021" i="5"/>
  <c r="J7021" i="5" s="1"/>
  <c r="G7021" i="5"/>
  <c r="H7021" i="5"/>
  <c r="A7022" i="5"/>
  <c r="B7022" i="5"/>
  <c r="D7022" i="5"/>
  <c r="E7022" i="5" s="1"/>
  <c r="F7022" i="5"/>
  <c r="J7022" i="5" s="1"/>
  <c r="G7022" i="5"/>
  <c r="H7022" i="5"/>
  <c r="A7023" i="5"/>
  <c r="B7023" i="5"/>
  <c r="D7023" i="5"/>
  <c r="E7023" i="5" s="1"/>
  <c r="F7023" i="5"/>
  <c r="J7023" i="5" s="1"/>
  <c r="G7023" i="5"/>
  <c r="H7023" i="5"/>
  <c r="A7024" i="5"/>
  <c r="B7024" i="5"/>
  <c r="D7024" i="5"/>
  <c r="E7024" i="5" s="1"/>
  <c r="F7024" i="5"/>
  <c r="J7024" i="5" s="1"/>
  <c r="G7024" i="5"/>
  <c r="H7024" i="5"/>
  <c r="A7025" i="5"/>
  <c r="B7025" i="5"/>
  <c r="D7025" i="5"/>
  <c r="E7025" i="5" s="1"/>
  <c r="F7025" i="5"/>
  <c r="J7025" i="5" s="1"/>
  <c r="G7025" i="5"/>
  <c r="H7025" i="5"/>
  <c r="A7026" i="5"/>
  <c r="B7026" i="5"/>
  <c r="D7026" i="5"/>
  <c r="E7026" i="5" s="1"/>
  <c r="F7026" i="5"/>
  <c r="J7026" i="5" s="1"/>
  <c r="G7026" i="5"/>
  <c r="H7026" i="5"/>
  <c r="A7027" i="5"/>
  <c r="B7027" i="5"/>
  <c r="D7027" i="5"/>
  <c r="E7027" i="5" s="1"/>
  <c r="F7027" i="5"/>
  <c r="J7027" i="5" s="1"/>
  <c r="G7027" i="5"/>
  <c r="H7027" i="5"/>
  <c r="A7028" i="5"/>
  <c r="B7028" i="5"/>
  <c r="D7028" i="5"/>
  <c r="E7028" i="5" s="1"/>
  <c r="F7028" i="5"/>
  <c r="J7028" i="5" s="1"/>
  <c r="G7028" i="5"/>
  <c r="H7028" i="5"/>
  <c r="A7029" i="5"/>
  <c r="B7029" i="5"/>
  <c r="D7029" i="5"/>
  <c r="E7029" i="5" s="1"/>
  <c r="F7029" i="5"/>
  <c r="J7029" i="5" s="1"/>
  <c r="G7029" i="5"/>
  <c r="H7029" i="5"/>
  <c r="A7030" i="5"/>
  <c r="B7030" i="5"/>
  <c r="D7030" i="5"/>
  <c r="E7030" i="5" s="1"/>
  <c r="F7030" i="5"/>
  <c r="J7030" i="5" s="1"/>
  <c r="G7030" i="5"/>
  <c r="H7030" i="5"/>
  <c r="A7031" i="5"/>
  <c r="B7031" i="5"/>
  <c r="D7031" i="5"/>
  <c r="E7031" i="5" s="1"/>
  <c r="F7031" i="5"/>
  <c r="J7031" i="5" s="1"/>
  <c r="G7031" i="5"/>
  <c r="H7031" i="5"/>
  <c r="A7032" i="5"/>
  <c r="B7032" i="5"/>
  <c r="D7032" i="5"/>
  <c r="E7032" i="5" s="1"/>
  <c r="F7032" i="5"/>
  <c r="J7032" i="5" s="1"/>
  <c r="G7032" i="5"/>
  <c r="H7032" i="5"/>
  <c r="A7033" i="5"/>
  <c r="B7033" i="5"/>
  <c r="D7033" i="5"/>
  <c r="E7033" i="5" s="1"/>
  <c r="F7033" i="5"/>
  <c r="J7033" i="5" s="1"/>
  <c r="G7033" i="5"/>
  <c r="H7033" i="5"/>
  <c r="A7034" i="5"/>
  <c r="B7034" i="5"/>
  <c r="D7034" i="5"/>
  <c r="E7034" i="5" s="1"/>
  <c r="F7034" i="5"/>
  <c r="J7034" i="5" s="1"/>
  <c r="G7034" i="5"/>
  <c r="H7034" i="5"/>
  <c r="A7035" i="5"/>
  <c r="B7035" i="5"/>
  <c r="D7035" i="5"/>
  <c r="E7035" i="5" s="1"/>
  <c r="F7035" i="5"/>
  <c r="J7035" i="5" s="1"/>
  <c r="G7035" i="5"/>
  <c r="H7035" i="5"/>
  <c r="A7036" i="5"/>
  <c r="B7036" i="5"/>
  <c r="D7036" i="5"/>
  <c r="E7036" i="5" s="1"/>
  <c r="F7036" i="5"/>
  <c r="J7036" i="5" s="1"/>
  <c r="G7036" i="5"/>
  <c r="H7036" i="5"/>
  <c r="A7037" i="5"/>
  <c r="B7037" i="5"/>
  <c r="D7037" i="5"/>
  <c r="E7037" i="5" s="1"/>
  <c r="F7037" i="5"/>
  <c r="J7037" i="5" s="1"/>
  <c r="G7037" i="5"/>
  <c r="H7037" i="5"/>
  <c r="A7038" i="5"/>
  <c r="B7038" i="5"/>
  <c r="D7038" i="5"/>
  <c r="E7038" i="5" s="1"/>
  <c r="F7038" i="5"/>
  <c r="J7038" i="5" s="1"/>
  <c r="G7038" i="5"/>
  <c r="H7038" i="5"/>
  <c r="A7039" i="5"/>
  <c r="B7039" i="5"/>
  <c r="D7039" i="5"/>
  <c r="E7039" i="5" s="1"/>
  <c r="F7039" i="5"/>
  <c r="J7039" i="5" s="1"/>
  <c r="G7039" i="5"/>
  <c r="H7039" i="5"/>
  <c r="A7040" i="5"/>
  <c r="B7040" i="5"/>
  <c r="D7040" i="5"/>
  <c r="E7040" i="5" s="1"/>
  <c r="F7040" i="5"/>
  <c r="J7040" i="5" s="1"/>
  <c r="G7040" i="5"/>
  <c r="H7040" i="5"/>
  <c r="A7041" i="5"/>
  <c r="B7041" i="5"/>
  <c r="D7041" i="5"/>
  <c r="E7041" i="5" s="1"/>
  <c r="F7041" i="5"/>
  <c r="J7041" i="5" s="1"/>
  <c r="G7041" i="5"/>
  <c r="H7041" i="5"/>
  <c r="A7042" i="5"/>
  <c r="B7042" i="5"/>
  <c r="D7042" i="5"/>
  <c r="E7042" i="5" s="1"/>
  <c r="F7042" i="5"/>
  <c r="J7042" i="5" s="1"/>
  <c r="G7042" i="5"/>
  <c r="H7042" i="5"/>
  <c r="A7043" i="5"/>
  <c r="B7043" i="5"/>
  <c r="D7043" i="5"/>
  <c r="E7043" i="5" s="1"/>
  <c r="F7043" i="5"/>
  <c r="J7043" i="5" s="1"/>
  <c r="G7043" i="5"/>
  <c r="H7043" i="5"/>
  <c r="A7044" i="5"/>
  <c r="B7044" i="5"/>
  <c r="D7044" i="5"/>
  <c r="E7044" i="5" s="1"/>
  <c r="F7044" i="5"/>
  <c r="J7044" i="5" s="1"/>
  <c r="G7044" i="5"/>
  <c r="H7044" i="5"/>
  <c r="A7045" i="5"/>
  <c r="B7045" i="5"/>
  <c r="D7045" i="5"/>
  <c r="E7045" i="5" s="1"/>
  <c r="F7045" i="5"/>
  <c r="J7045" i="5" s="1"/>
  <c r="G7045" i="5"/>
  <c r="H7045" i="5"/>
  <c r="A7046" i="5"/>
  <c r="B7046" i="5"/>
  <c r="D7046" i="5"/>
  <c r="E7046" i="5" s="1"/>
  <c r="F7046" i="5"/>
  <c r="J7046" i="5" s="1"/>
  <c r="G7046" i="5"/>
  <c r="H7046" i="5"/>
  <c r="A7047" i="5"/>
  <c r="B7047" i="5"/>
  <c r="D7047" i="5"/>
  <c r="E7047" i="5" s="1"/>
  <c r="F7047" i="5"/>
  <c r="J7047" i="5" s="1"/>
  <c r="G7047" i="5"/>
  <c r="H7047" i="5"/>
  <c r="A7048" i="5"/>
  <c r="B7048" i="5"/>
  <c r="D7048" i="5"/>
  <c r="E7048" i="5" s="1"/>
  <c r="F7048" i="5"/>
  <c r="J7048" i="5" s="1"/>
  <c r="G7048" i="5"/>
  <c r="H7048" i="5"/>
  <c r="A7049" i="5"/>
  <c r="B7049" i="5"/>
  <c r="D7049" i="5"/>
  <c r="E7049" i="5" s="1"/>
  <c r="F7049" i="5"/>
  <c r="J7049" i="5" s="1"/>
  <c r="G7049" i="5"/>
  <c r="H7049" i="5"/>
  <c r="A7050" i="5"/>
  <c r="B7050" i="5"/>
  <c r="D7050" i="5"/>
  <c r="E7050" i="5" s="1"/>
  <c r="F7050" i="5"/>
  <c r="J7050" i="5" s="1"/>
  <c r="G7050" i="5"/>
  <c r="H7050" i="5"/>
  <c r="A7051" i="5"/>
  <c r="B7051" i="5"/>
  <c r="D7051" i="5"/>
  <c r="E7051" i="5" s="1"/>
  <c r="F7051" i="5"/>
  <c r="J7051" i="5" s="1"/>
  <c r="G7051" i="5"/>
  <c r="H7051" i="5"/>
  <c r="A7052" i="5"/>
  <c r="B7052" i="5"/>
  <c r="D7052" i="5"/>
  <c r="E7052" i="5" s="1"/>
  <c r="F7052" i="5"/>
  <c r="J7052" i="5" s="1"/>
  <c r="G7052" i="5"/>
  <c r="H7052" i="5"/>
  <c r="A7053" i="5"/>
  <c r="B7053" i="5"/>
  <c r="D7053" i="5"/>
  <c r="E7053" i="5" s="1"/>
  <c r="F7053" i="5"/>
  <c r="J7053" i="5" s="1"/>
  <c r="G7053" i="5"/>
  <c r="H7053" i="5"/>
  <c r="A7054" i="5"/>
  <c r="B7054" i="5"/>
  <c r="D7054" i="5"/>
  <c r="E7054" i="5" s="1"/>
  <c r="F7054" i="5"/>
  <c r="J7054" i="5" s="1"/>
  <c r="G7054" i="5"/>
  <c r="H7054" i="5"/>
  <c r="A7055" i="5"/>
  <c r="B7055" i="5"/>
  <c r="D7055" i="5"/>
  <c r="E7055" i="5" s="1"/>
  <c r="F7055" i="5"/>
  <c r="J7055" i="5" s="1"/>
  <c r="G7055" i="5"/>
  <c r="H7055" i="5"/>
  <c r="A7056" i="5"/>
  <c r="B7056" i="5"/>
  <c r="D7056" i="5"/>
  <c r="E7056" i="5" s="1"/>
  <c r="F7056" i="5"/>
  <c r="J7056" i="5" s="1"/>
  <c r="G7056" i="5"/>
  <c r="H7056" i="5"/>
  <c r="A7057" i="5"/>
  <c r="B7057" i="5"/>
  <c r="D7057" i="5"/>
  <c r="E7057" i="5" s="1"/>
  <c r="F7057" i="5"/>
  <c r="J7057" i="5" s="1"/>
  <c r="G7057" i="5"/>
  <c r="H7057" i="5"/>
  <c r="A7058" i="5"/>
  <c r="B7058" i="5"/>
  <c r="D7058" i="5"/>
  <c r="E7058" i="5" s="1"/>
  <c r="F7058" i="5"/>
  <c r="J7058" i="5" s="1"/>
  <c r="G7058" i="5"/>
  <c r="H7058" i="5"/>
  <c r="A7059" i="5"/>
  <c r="B7059" i="5"/>
  <c r="D7059" i="5"/>
  <c r="E7059" i="5" s="1"/>
  <c r="F7059" i="5"/>
  <c r="J7059" i="5" s="1"/>
  <c r="G7059" i="5"/>
  <c r="H7059" i="5"/>
  <c r="A7060" i="5"/>
  <c r="B7060" i="5"/>
  <c r="D7060" i="5"/>
  <c r="E7060" i="5" s="1"/>
  <c r="F7060" i="5"/>
  <c r="J7060" i="5" s="1"/>
  <c r="G7060" i="5"/>
  <c r="H7060" i="5"/>
  <c r="A7061" i="5"/>
  <c r="B7061" i="5"/>
  <c r="D7061" i="5"/>
  <c r="E7061" i="5" s="1"/>
  <c r="F7061" i="5"/>
  <c r="J7061" i="5" s="1"/>
  <c r="G7061" i="5"/>
  <c r="H7061" i="5"/>
  <c r="A7062" i="5"/>
  <c r="B7062" i="5"/>
  <c r="D7062" i="5"/>
  <c r="E7062" i="5" s="1"/>
  <c r="F7062" i="5"/>
  <c r="J7062" i="5" s="1"/>
  <c r="G7062" i="5"/>
  <c r="H7062" i="5"/>
  <c r="A7063" i="5"/>
  <c r="B7063" i="5"/>
  <c r="D7063" i="5"/>
  <c r="E7063" i="5" s="1"/>
  <c r="F7063" i="5"/>
  <c r="J7063" i="5" s="1"/>
  <c r="G7063" i="5"/>
  <c r="H7063" i="5"/>
  <c r="A7064" i="5"/>
  <c r="B7064" i="5"/>
  <c r="D7064" i="5"/>
  <c r="E7064" i="5" s="1"/>
  <c r="F7064" i="5"/>
  <c r="J7064" i="5" s="1"/>
  <c r="G7064" i="5"/>
  <c r="H7064" i="5"/>
  <c r="A7065" i="5"/>
  <c r="B7065" i="5"/>
  <c r="D7065" i="5"/>
  <c r="E7065" i="5" s="1"/>
  <c r="F7065" i="5"/>
  <c r="J7065" i="5" s="1"/>
  <c r="G7065" i="5"/>
  <c r="H7065" i="5"/>
  <c r="A7066" i="5"/>
  <c r="B7066" i="5"/>
  <c r="D7066" i="5"/>
  <c r="E7066" i="5" s="1"/>
  <c r="F7066" i="5"/>
  <c r="J7066" i="5" s="1"/>
  <c r="G7066" i="5"/>
  <c r="H7066" i="5"/>
  <c r="A7067" i="5"/>
  <c r="B7067" i="5"/>
  <c r="D7067" i="5"/>
  <c r="E7067" i="5" s="1"/>
  <c r="F7067" i="5"/>
  <c r="J7067" i="5" s="1"/>
  <c r="G7067" i="5"/>
  <c r="H7067" i="5"/>
  <c r="A7068" i="5"/>
  <c r="B7068" i="5"/>
  <c r="D7068" i="5"/>
  <c r="E7068" i="5" s="1"/>
  <c r="F7068" i="5"/>
  <c r="J7068" i="5" s="1"/>
  <c r="G7068" i="5"/>
  <c r="H7068" i="5"/>
  <c r="A7069" i="5"/>
  <c r="B7069" i="5"/>
  <c r="D7069" i="5"/>
  <c r="E7069" i="5" s="1"/>
  <c r="F7069" i="5"/>
  <c r="J7069" i="5" s="1"/>
  <c r="G7069" i="5"/>
  <c r="H7069" i="5"/>
  <c r="A7070" i="5"/>
  <c r="B7070" i="5"/>
  <c r="D7070" i="5"/>
  <c r="E7070" i="5" s="1"/>
  <c r="F7070" i="5"/>
  <c r="J7070" i="5" s="1"/>
  <c r="G7070" i="5"/>
  <c r="H7070" i="5"/>
  <c r="A7071" i="5"/>
  <c r="B7071" i="5"/>
  <c r="D7071" i="5"/>
  <c r="E7071" i="5" s="1"/>
  <c r="F7071" i="5"/>
  <c r="J7071" i="5" s="1"/>
  <c r="G7071" i="5"/>
  <c r="H7071" i="5"/>
  <c r="A7072" i="5"/>
  <c r="B7072" i="5"/>
  <c r="D7072" i="5"/>
  <c r="E7072" i="5" s="1"/>
  <c r="F7072" i="5"/>
  <c r="J7072" i="5" s="1"/>
  <c r="G7072" i="5"/>
  <c r="H7072" i="5"/>
  <c r="A7073" i="5"/>
  <c r="B7073" i="5"/>
  <c r="D7073" i="5"/>
  <c r="E7073" i="5" s="1"/>
  <c r="F7073" i="5"/>
  <c r="J7073" i="5" s="1"/>
  <c r="G7073" i="5"/>
  <c r="H7073" i="5"/>
  <c r="A7074" i="5"/>
  <c r="B7074" i="5"/>
  <c r="D7074" i="5"/>
  <c r="E7074" i="5" s="1"/>
  <c r="F7074" i="5"/>
  <c r="J7074" i="5" s="1"/>
  <c r="G7074" i="5"/>
  <c r="H7074" i="5"/>
  <c r="A7075" i="5"/>
  <c r="B7075" i="5"/>
  <c r="D7075" i="5"/>
  <c r="E7075" i="5" s="1"/>
  <c r="F7075" i="5"/>
  <c r="J7075" i="5" s="1"/>
  <c r="G7075" i="5"/>
  <c r="H7075" i="5"/>
  <c r="A7076" i="5"/>
  <c r="B7076" i="5"/>
  <c r="D7076" i="5"/>
  <c r="E7076" i="5" s="1"/>
  <c r="F7076" i="5"/>
  <c r="J7076" i="5" s="1"/>
  <c r="G7076" i="5"/>
  <c r="H7076" i="5"/>
  <c r="A7077" i="5"/>
  <c r="B7077" i="5"/>
  <c r="D7077" i="5"/>
  <c r="E7077" i="5" s="1"/>
  <c r="F7077" i="5"/>
  <c r="J7077" i="5" s="1"/>
  <c r="G7077" i="5"/>
  <c r="H7077" i="5"/>
  <c r="A7078" i="5"/>
  <c r="B7078" i="5"/>
  <c r="D7078" i="5"/>
  <c r="E7078" i="5" s="1"/>
  <c r="F7078" i="5"/>
  <c r="J7078" i="5" s="1"/>
  <c r="G7078" i="5"/>
  <c r="H7078" i="5"/>
  <c r="A7079" i="5"/>
  <c r="B7079" i="5"/>
  <c r="D7079" i="5"/>
  <c r="E7079" i="5" s="1"/>
  <c r="F7079" i="5"/>
  <c r="J7079" i="5" s="1"/>
  <c r="G7079" i="5"/>
  <c r="H7079" i="5"/>
  <c r="A7080" i="5"/>
  <c r="B7080" i="5"/>
  <c r="D7080" i="5"/>
  <c r="E7080" i="5" s="1"/>
  <c r="F7080" i="5"/>
  <c r="J7080" i="5" s="1"/>
  <c r="G7080" i="5"/>
  <c r="H7080" i="5"/>
  <c r="A7081" i="5"/>
  <c r="B7081" i="5"/>
  <c r="D7081" i="5"/>
  <c r="E7081" i="5" s="1"/>
  <c r="F7081" i="5"/>
  <c r="J7081" i="5" s="1"/>
  <c r="G7081" i="5"/>
  <c r="H7081" i="5"/>
  <c r="A7082" i="5"/>
  <c r="B7082" i="5"/>
  <c r="D7082" i="5"/>
  <c r="E7082" i="5" s="1"/>
  <c r="F7082" i="5"/>
  <c r="J7082" i="5" s="1"/>
  <c r="G7082" i="5"/>
  <c r="H7082" i="5"/>
  <c r="A7083" i="5"/>
  <c r="B7083" i="5"/>
  <c r="D7083" i="5"/>
  <c r="E7083" i="5" s="1"/>
  <c r="F7083" i="5"/>
  <c r="J7083" i="5" s="1"/>
  <c r="G7083" i="5"/>
  <c r="H7083" i="5"/>
  <c r="A7084" i="5"/>
  <c r="B7084" i="5"/>
  <c r="D7084" i="5"/>
  <c r="E7084" i="5" s="1"/>
  <c r="F7084" i="5"/>
  <c r="J7084" i="5" s="1"/>
  <c r="G7084" i="5"/>
  <c r="H7084" i="5"/>
  <c r="A7085" i="5"/>
  <c r="B7085" i="5"/>
  <c r="D7085" i="5"/>
  <c r="E7085" i="5" s="1"/>
  <c r="F7085" i="5"/>
  <c r="J7085" i="5" s="1"/>
  <c r="G7085" i="5"/>
  <c r="H7085" i="5"/>
  <c r="A7086" i="5"/>
  <c r="B7086" i="5"/>
  <c r="D7086" i="5"/>
  <c r="E7086" i="5" s="1"/>
  <c r="F7086" i="5"/>
  <c r="J7086" i="5" s="1"/>
  <c r="G7086" i="5"/>
  <c r="H7086" i="5"/>
  <c r="A7087" i="5"/>
  <c r="B7087" i="5"/>
  <c r="D7087" i="5"/>
  <c r="E7087" i="5" s="1"/>
  <c r="F7087" i="5"/>
  <c r="J7087" i="5" s="1"/>
  <c r="G7087" i="5"/>
  <c r="H7087" i="5"/>
  <c r="A7088" i="5"/>
  <c r="B7088" i="5"/>
  <c r="D7088" i="5"/>
  <c r="E7088" i="5" s="1"/>
  <c r="F7088" i="5"/>
  <c r="J7088" i="5" s="1"/>
  <c r="G7088" i="5"/>
  <c r="H7088" i="5"/>
  <c r="A7089" i="5"/>
  <c r="B7089" i="5"/>
  <c r="D7089" i="5"/>
  <c r="E7089" i="5" s="1"/>
  <c r="F7089" i="5"/>
  <c r="J7089" i="5" s="1"/>
  <c r="G7089" i="5"/>
  <c r="H7089" i="5"/>
  <c r="A7090" i="5"/>
  <c r="B7090" i="5"/>
  <c r="D7090" i="5"/>
  <c r="E7090" i="5" s="1"/>
  <c r="F7090" i="5"/>
  <c r="J7090" i="5" s="1"/>
  <c r="G7090" i="5"/>
  <c r="H7090" i="5"/>
  <c r="A7091" i="5"/>
  <c r="B7091" i="5"/>
  <c r="D7091" i="5"/>
  <c r="E7091" i="5" s="1"/>
  <c r="F7091" i="5"/>
  <c r="J7091" i="5" s="1"/>
  <c r="G7091" i="5"/>
  <c r="H7091" i="5"/>
  <c r="A7092" i="5"/>
  <c r="B7092" i="5"/>
  <c r="D7092" i="5"/>
  <c r="E7092" i="5" s="1"/>
  <c r="F7092" i="5"/>
  <c r="J7092" i="5" s="1"/>
  <c r="G7092" i="5"/>
  <c r="H7092" i="5"/>
  <c r="A7093" i="5"/>
  <c r="B7093" i="5"/>
  <c r="D7093" i="5"/>
  <c r="E7093" i="5" s="1"/>
  <c r="F7093" i="5"/>
  <c r="J7093" i="5" s="1"/>
  <c r="G7093" i="5"/>
  <c r="H7093" i="5"/>
  <c r="A7094" i="5"/>
  <c r="B7094" i="5"/>
  <c r="D7094" i="5"/>
  <c r="E7094" i="5" s="1"/>
  <c r="F7094" i="5"/>
  <c r="J7094" i="5" s="1"/>
  <c r="G7094" i="5"/>
  <c r="H7094" i="5"/>
  <c r="A7095" i="5"/>
  <c r="B7095" i="5"/>
  <c r="D7095" i="5"/>
  <c r="E7095" i="5" s="1"/>
  <c r="F7095" i="5"/>
  <c r="J7095" i="5" s="1"/>
  <c r="G7095" i="5"/>
  <c r="H7095" i="5"/>
  <c r="A7096" i="5"/>
  <c r="B7096" i="5"/>
  <c r="D7096" i="5"/>
  <c r="E7096" i="5" s="1"/>
  <c r="F7096" i="5"/>
  <c r="J7096" i="5" s="1"/>
  <c r="G7096" i="5"/>
  <c r="H7096" i="5"/>
  <c r="A7097" i="5"/>
  <c r="B7097" i="5"/>
  <c r="D7097" i="5"/>
  <c r="E7097" i="5" s="1"/>
  <c r="F7097" i="5"/>
  <c r="J7097" i="5" s="1"/>
  <c r="G7097" i="5"/>
  <c r="H7097" i="5"/>
  <c r="A7098" i="5"/>
  <c r="B7098" i="5"/>
  <c r="D7098" i="5"/>
  <c r="E7098" i="5" s="1"/>
  <c r="F7098" i="5"/>
  <c r="J7098" i="5" s="1"/>
  <c r="G7098" i="5"/>
  <c r="H7098" i="5"/>
  <c r="A7099" i="5"/>
  <c r="B7099" i="5"/>
  <c r="D7099" i="5"/>
  <c r="E7099" i="5" s="1"/>
  <c r="F7099" i="5"/>
  <c r="J7099" i="5" s="1"/>
  <c r="G7099" i="5"/>
  <c r="H7099" i="5"/>
  <c r="A7100" i="5"/>
  <c r="B7100" i="5"/>
  <c r="D7100" i="5"/>
  <c r="E7100" i="5" s="1"/>
  <c r="F7100" i="5"/>
  <c r="J7100" i="5" s="1"/>
  <c r="G7100" i="5"/>
  <c r="H7100" i="5"/>
  <c r="A7101" i="5"/>
  <c r="B7101" i="5"/>
  <c r="D7101" i="5"/>
  <c r="E7101" i="5" s="1"/>
  <c r="F7101" i="5"/>
  <c r="J7101" i="5" s="1"/>
  <c r="G7101" i="5"/>
  <c r="H7101" i="5"/>
  <c r="A7102" i="5"/>
  <c r="B7102" i="5"/>
  <c r="D7102" i="5"/>
  <c r="E7102" i="5" s="1"/>
  <c r="F7102" i="5"/>
  <c r="J7102" i="5" s="1"/>
  <c r="G7102" i="5"/>
  <c r="H7102" i="5"/>
  <c r="A7103" i="5"/>
  <c r="B7103" i="5"/>
  <c r="D7103" i="5"/>
  <c r="E7103" i="5" s="1"/>
  <c r="F7103" i="5"/>
  <c r="J7103" i="5" s="1"/>
  <c r="G7103" i="5"/>
  <c r="H7103" i="5"/>
  <c r="A7104" i="5"/>
  <c r="B7104" i="5"/>
  <c r="D7104" i="5"/>
  <c r="E7104" i="5" s="1"/>
  <c r="F7104" i="5"/>
  <c r="J7104" i="5" s="1"/>
  <c r="G7104" i="5"/>
  <c r="H7104" i="5"/>
  <c r="A7105" i="5"/>
  <c r="B7105" i="5"/>
  <c r="D7105" i="5"/>
  <c r="E7105" i="5" s="1"/>
  <c r="F7105" i="5"/>
  <c r="J7105" i="5" s="1"/>
  <c r="G7105" i="5"/>
  <c r="H7105" i="5"/>
  <c r="A7106" i="5"/>
  <c r="B7106" i="5"/>
  <c r="D7106" i="5"/>
  <c r="E7106" i="5" s="1"/>
  <c r="F7106" i="5"/>
  <c r="J7106" i="5" s="1"/>
  <c r="G7106" i="5"/>
  <c r="H7106" i="5"/>
  <c r="A7107" i="5"/>
  <c r="B7107" i="5"/>
  <c r="D7107" i="5"/>
  <c r="E7107" i="5" s="1"/>
  <c r="F7107" i="5"/>
  <c r="J7107" i="5" s="1"/>
  <c r="G7107" i="5"/>
  <c r="H7107" i="5"/>
  <c r="A7108" i="5"/>
  <c r="B7108" i="5"/>
  <c r="D7108" i="5"/>
  <c r="E7108" i="5" s="1"/>
  <c r="F7108" i="5"/>
  <c r="J7108" i="5" s="1"/>
  <c r="G7108" i="5"/>
  <c r="H7108" i="5"/>
  <c r="A7109" i="5"/>
  <c r="B7109" i="5"/>
  <c r="D7109" i="5"/>
  <c r="E7109" i="5" s="1"/>
  <c r="F7109" i="5"/>
  <c r="J7109" i="5" s="1"/>
  <c r="G7109" i="5"/>
  <c r="H7109" i="5"/>
  <c r="A7110" i="5"/>
  <c r="B7110" i="5"/>
  <c r="D7110" i="5"/>
  <c r="E7110" i="5" s="1"/>
  <c r="F7110" i="5"/>
  <c r="J7110" i="5" s="1"/>
  <c r="G7110" i="5"/>
  <c r="H7110" i="5"/>
  <c r="A7111" i="5"/>
  <c r="B7111" i="5"/>
  <c r="D7111" i="5"/>
  <c r="E7111" i="5" s="1"/>
  <c r="F7111" i="5"/>
  <c r="J7111" i="5" s="1"/>
  <c r="G7111" i="5"/>
  <c r="H7111" i="5"/>
  <c r="A7112" i="5"/>
  <c r="B7112" i="5"/>
  <c r="D7112" i="5"/>
  <c r="E7112" i="5" s="1"/>
  <c r="F7112" i="5"/>
  <c r="J7112" i="5" s="1"/>
  <c r="G7112" i="5"/>
  <c r="H7112" i="5"/>
  <c r="A7113" i="5"/>
  <c r="B7113" i="5"/>
  <c r="D7113" i="5"/>
  <c r="E7113" i="5" s="1"/>
  <c r="F7113" i="5"/>
  <c r="J7113" i="5" s="1"/>
  <c r="G7113" i="5"/>
  <c r="H7113" i="5"/>
  <c r="A7114" i="5"/>
  <c r="B7114" i="5"/>
  <c r="D7114" i="5"/>
  <c r="E7114" i="5" s="1"/>
  <c r="F7114" i="5"/>
  <c r="J7114" i="5" s="1"/>
  <c r="G7114" i="5"/>
  <c r="H7114" i="5"/>
  <c r="A7115" i="5"/>
  <c r="B7115" i="5"/>
  <c r="D7115" i="5"/>
  <c r="E7115" i="5" s="1"/>
  <c r="F7115" i="5"/>
  <c r="J7115" i="5" s="1"/>
  <c r="G7115" i="5"/>
  <c r="H7115" i="5"/>
  <c r="A7116" i="5"/>
  <c r="B7116" i="5"/>
  <c r="D7116" i="5"/>
  <c r="E7116" i="5" s="1"/>
  <c r="F7116" i="5"/>
  <c r="J7116" i="5" s="1"/>
  <c r="G7116" i="5"/>
  <c r="H7116" i="5"/>
  <c r="A7117" i="5"/>
  <c r="B7117" i="5"/>
  <c r="D7117" i="5"/>
  <c r="E7117" i="5" s="1"/>
  <c r="F7117" i="5"/>
  <c r="J7117" i="5" s="1"/>
  <c r="G7117" i="5"/>
  <c r="H7117" i="5"/>
  <c r="A7118" i="5"/>
  <c r="B7118" i="5"/>
  <c r="D7118" i="5"/>
  <c r="E7118" i="5" s="1"/>
  <c r="F7118" i="5"/>
  <c r="J7118" i="5" s="1"/>
  <c r="G7118" i="5"/>
  <c r="H7118" i="5"/>
  <c r="A7119" i="5"/>
  <c r="B7119" i="5"/>
  <c r="D7119" i="5"/>
  <c r="E7119" i="5" s="1"/>
  <c r="F7119" i="5"/>
  <c r="J7119" i="5" s="1"/>
  <c r="G7119" i="5"/>
  <c r="H7119" i="5"/>
  <c r="A7120" i="5"/>
  <c r="B7120" i="5"/>
  <c r="D7120" i="5"/>
  <c r="E7120" i="5" s="1"/>
  <c r="F7120" i="5"/>
  <c r="J7120" i="5" s="1"/>
  <c r="G7120" i="5"/>
  <c r="H7120" i="5"/>
  <c r="A7121" i="5"/>
  <c r="B7121" i="5"/>
  <c r="D7121" i="5"/>
  <c r="E7121" i="5" s="1"/>
  <c r="F7121" i="5"/>
  <c r="J7121" i="5" s="1"/>
  <c r="G7121" i="5"/>
  <c r="H7121" i="5"/>
  <c r="A7122" i="5"/>
  <c r="B7122" i="5"/>
  <c r="D7122" i="5"/>
  <c r="E7122" i="5" s="1"/>
  <c r="F7122" i="5"/>
  <c r="J7122" i="5" s="1"/>
  <c r="G7122" i="5"/>
  <c r="H7122" i="5"/>
  <c r="A7123" i="5"/>
  <c r="B7123" i="5"/>
  <c r="D7123" i="5"/>
  <c r="E7123" i="5" s="1"/>
  <c r="F7123" i="5"/>
  <c r="J7123" i="5" s="1"/>
  <c r="G7123" i="5"/>
  <c r="H7123" i="5"/>
  <c r="A7124" i="5"/>
  <c r="B7124" i="5"/>
  <c r="D7124" i="5"/>
  <c r="E7124" i="5" s="1"/>
  <c r="F7124" i="5"/>
  <c r="J7124" i="5" s="1"/>
  <c r="G7124" i="5"/>
  <c r="H7124" i="5"/>
  <c r="A7125" i="5"/>
  <c r="B7125" i="5"/>
  <c r="D7125" i="5"/>
  <c r="E7125" i="5" s="1"/>
  <c r="F7125" i="5"/>
  <c r="J7125" i="5" s="1"/>
  <c r="G7125" i="5"/>
  <c r="H7125" i="5"/>
  <c r="A7126" i="5"/>
  <c r="B7126" i="5"/>
  <c r="D7126" i="5"/>
  <c r="E7126" i="5" s="1"/>
  <c r="F7126" i="5"/>
  <c r="J7126" i="5" s="1"/>
  <c r="G7126" i="5"/>
  <c r="H7126" i="5"/>
  <c r="A7127" i="5"/>
  <c r="B7127" i="5"/>
  <c r="D7127" i="5"/>
  <c r="E7127" i="5" s="1"/>
  <c r="F7127" i="5"/>
  <c r="J7127" i="5" s="1"/>
  <c r="G7127" i="5"/>
  <c r="H7127" i="5"/>
  <c r="A7128" i="5"/>
  <c r="B7128" i="5"/>
  <c r="D7128" i="5"/>
  <c r="E7128" i="5" s="1"/>
  <c r="F7128" i="5"/>
  <c r="J7128" i="5" s="1"/>
  <c r="G7128" i="5"/>
  <c r="H7128" i="5"/>
  <c r="A7129" i="5"/>
  <c r="B7129" i="5"/>
  <c r="D7129" i="5"/>
  <c r="E7129" i="5" s="1"/>
  <c r="F7129" i="5"/>
  <c r="J7129" i="5" s="1"/>
  <c r="G7129" i="5"/>
  <c r="H7129" i="5"/>
  <c r="A7130" i="5"/>
  <c r="B7130" i="5"/>
  <c r="D7130" i="5"/>
  <c r="E7130" i="5" s="1"/>
  <c r="F7130" i="5"/>
  <c r="J7130" i="5" s="1"/>
  <c r="G7130" i="5"/>
  <c r="H7130" i="5"/>
  <c r="A7131" i="5"/>
  <c r="B7131" i="5"/>
  <c r="D7131" i="5"/>
  <c r="E7131" i="5" s="1"/>
  <c r="F7131" i="5"/>
  <c r="J7131" i="5" s="1"/>
  <c r="G7131" i="5"/>
  <c r="H7131" i="5"/>
  <c r="A7132" i="5"/>
  <c r="B7132" i="5"/>
  <c r="D7132" i="5"/>
  <c r="E7132" i="5" s="1"/>
  <c r="F7132" i="5"/>
  <c r="J7132" i="5" s="1"/>
  <c r="G7132" i="5"/>
  <c r="H7132" i="5"/>
  <c r="A7133" i="5"/>
  <c r="B7133" i="5"/>
  <c r="D7133" i="5"/>
  <c r="E7133" i="5" s="1"/>
  <c r="F7133" i="5"/>
  <c r="J7133" i="5" s="1"/>
  <c r="G7133" i="5"/>
  <c r="H7133" i="5"/>
  <c r="A7134" i="5"/>
  <c r="B7134" i="5"/>
  <c r="D7134" i="5"/>
  <c r="E7134" i="5" s="1"/>
  <c r="F7134" i="5"/>
  <c r="J7134" i="5" s="1"/>
  <c r="G7134" i="5"/>
  <c r="H7134" i="5"/>
  <c r="A7135" i="5"/>
  <c r="B7135" i="5"/>
  <c r="D7135" i="5"/>
  <c r="E7135" i="5" s="1"/>
  <c r="F7135" i="5"/>
  <c r="J7135" i="5" s="1"/>
  <c r="G7135" i="5"/>
  <c r="H7135" i="5"/>
  <c r="A7136" i="5"/>
  <c r="B7136" i="5"/>
  <c r="D7136" i="5"/>
  <c r="E7136" i="5" s="1"/>
  <c r="F7136" i="5"/>
  <c r="J7136" i="5" s="1"/>
  <c r="G7136" i="5"/>
  <c r="H7136" i="5"/>
  <c r="A7137" i="5"/>
  <c r="B7137" i="5"/>
  <c r="D7137" i="5"/>
  <c r="E7137" i="5" s="1"/>
  <c r="F7137" i="5"/>
  <c r="J7137" i="5" s="1"/>
  <c r="G7137" i="5"/>
  <c r="H7137" i="5"/>
  <c r="A7138" i="5"/>
  <c r="B7138" i="5"/>
  <c r="D7138" i="5"/>
  <c r="E7138" i="5" s="1"/>
  <c r="F7138" i="5"/>
  <c r="J7138" i="5" s="1"/>
  <c r="G7138" i="5"/>
  <c r="H7138" i="5"/>
  <c r="A7139" i="5"/>
  <c r="B7139" i="5"/>
  <c r="D7139" i="5"/>
  <c r="E7139" i="5" s="1"/>
  <c r="F7139" i="5"/>
  <c r="J7139" i="5" s="1"/>
  <c r="G7139" i="5"/>
  <c r="H7139" i="5"/>
  <c r="A7140" i="5"/>
  <c r="B7140" i="5"/>
  <c r="D7140" i="5"/>
  <c r="E7140" i="5" s="1"/>
  <c r="F7140" i="5"/>
  <c r="J7140" i="5" s="1"/>
  <c r="G7140" i="5"/>
  <c r="H7140" i="5"/>
  <c r="A7141" i="5"/>
  <c r="B7141" i="5"/>
  <c r="D7141" i="5"/>
  <c r="E7141" i="5" s="1"/>
  <c r="F7141" i="5"/>
  <c r="J7141" i="5" s="1"/>
  <c r="G7141" i="5"/>
  <c r="H7141" i="5"/>
  <c r="A7142" i="5"/>
  <c r="B7142" i="5"/>
  <c r="D7142" i="5"/>
  <c r="E7142" i="5" s="1"/>
  <c r="F7142" i="5"/>
  <c r="J7142" i="5" s="1"/>
  <c r="G7142" i="5"/>
  <c r="H7142" i="5"/>
  <c r="A7143" i="5"/>
  <c r="B7143" i="5"/>
  <c r="D7143" i="5"/>
  <c r="E7143" i="5" s="1"/>
  <c r="F7143" i="5"/>
  <c r="J7143" i="5" s="1"/>
  <c r="G7143" i="5"/>
  <c r="H7143" i="5"/>
  <c r="A7144" i="5"/>
  <c r="B7144" i="5"/>
  <c r="D7144" i="5"/>
  <c r="E7144" i="5" s="1"/>
  <c r="F7144" i="5"/>
  <c r="J7144" i="5" s="1"/>
  <c r="G7144" i="5"/>
  <c r="H7144" i="5"/>
  <c r="A7145" i="5"/>
  <c r="B7145" i="5"/>
  <c r="D7145" i="5"/>
  <c r="E7145" i="5" s="1"/>
  <c r="F7145" i="5"/>
  <c r="J7145" i="5" s="1"/>
  <c r="G7145" i="5"/>
  <c r="H7145" i="5"/>
  <c r="A7146" i="5"/>
  <c r="B7146" i="5"/>
  <c r="D7146" i="5"/>
  <c r="E7146" i="5" s="1"/>
  <c r="F7146" i="5"/>
  <c r="J7146" i="5" s="1"/>
  <c r="G7146" i="5"/>
  <c r="H7146" i="5"/>
  <c r="A7147" i="5"/>
  <c r="B7147" i="5"/>
  <c r="D7147" i="5"/>
  <c r="E7147" i="5" s="1"/>
  <c r="F7147" i="5"/>
  <c r="J7147" i="5" s="1"/>
  <c r="G7147" i="5"/>
  <c r="H7147" i="5"/>
  <c r="A7148" i="5"/>
  <c r="B7148" i="5"/>
  <c r="D7148" i="5"/>
  <c r="E7148" i="5" s="1"/>
  <c r="F7148" i="5"/>
  <c r="J7148" i="5" s="1"/>
  <c r="G7148" i="5"/>
  <c r="H7148" i="5"/>
  <c r="A7149" i="5"/>
  <c r="B7149" i="5"/>
  <c r="D7149" i="5"/>
  <c r="E7149" i="5" s="1"/>
  <c r="F7149" i="5"/>
  <c r="J7149" i="5" s="1"/>
  <c r="G7149" i="5"/>
  <c r="H7149" i="5"/>
  <c r="A7150" i="5"/>
  <c r="B7150" i="5"/>
  <c r="D7150" i="5"/>
  <c r="E7150" i="5" s="1"/>
  <c r="F7150" i="5"/>
  <c r="J7150" i="5" s="1"/>
  <c r="G7150" i="5"/>
  <c r="H7150" i="5"/>
  <c r="A7151" i="5"/>
  <c r="B7151" i="5"/>
  <c r="D7151" i="5"/>
  <c r="E7151" i="5" s="1"/>
  <c r="F7151" i="5"/>
  <c r="J7151" i="5" s="1"/>
  <c r="G7151" i="5"/>
  <c r="H7151" i="5"/>
  <c r="A7152" i="5"/>
  <c r="B7152" i="5"/>
  <c r="D7152" i="5"/>
  <c r="E7152" i="5" s="1"/>
  <c r="F7152" i="5"/>
  <c r="J7152" i="5" s="1"/>
  <c r="G7152" i="5"/>
  <c r="H7152" i="5"/>
  <c r="A7153" i="5"/>
  <c r="B7153" i="5"/>
  <c r="D7153" i="5"/>
  <c r="E7153" i="5" s="1"/>
  <c r="F7153" i="5"/>
  <c r="J7153" i="5" s="1"/>
  <c r="G7153" i="5"/>
  <c r="H7153" i="5"/>
  <c r="A7154" i="5"/>
  <c r="B7154" i="5"/>
  <c r="D7154" i="5"/>
  <c r="E7154" i="5" s="1"/>
  <c r="F7154" i="5"/>
  <c r="J7154" i="5" s="1"/>
  <c r="G7154" i="5"/>
  <c r="H7154" i="5"/>
  <c r="A7155" i="5"/>
  <c r="B7155" i="5"/>
  <c r="D7155" i="5"/>
  <c r="E7155" i="5" s="1"/>
  <c r="F7155" i="5"/>
  <c r="J7155" i="5" s="1"/>
  <c r="G7155" i="5"/>
  <c r="H7155" i="5"/>
  <c r="A7156" i="5"/>
  <c r="B7156" i="5"/>
  <c r="D7156" i="5"/>
  <c r="E7156" i="5" s="1"/>
  <c r="F7156" i="5"/>
  <c r="J7156" i="5" s="1"/>
  <c r="G7156" i="5"/>
  <c r="H7156" i="5"/>
  <c r="A7157" i="5"/>
  <c r="B7157" i="5"/>
  <c r="D7157" i="5"/>
  <c r="E7157" i="5" s="1"/>
  <c r="F7157" i="5"/>
  <c r="J7157" i="5" s="1"/>
  <c r="G7157" i="5"/>
  <c r="H7157" i="5"/>
  <c r="A7158" i="5"/>
  <c r="B7158" i="5"/>
  <c r="D7158" i="5"/>
  <c r="E7158" i="5" s="1"/>
  <c r="F7158" i="5"/>
  <c r="J7158" i="5" s="1"/>
  <c r="G7158" i="5"/>
  <c r="H7158" i="5"/>
  <c r="A7159" i="5"/>
  <c r="B7159" i="5"/>
  <c r="D7159" i="5"/>
  <c r="E7159" i="5" s="1"/>
  <c r="F7159" i="5"/>
  <c r="J7159" i="5" s="1"/>
  <c r="G7159" i="5"/>
  <c r="H7159" i="5"/>
  <c r="A7160" i="5"/>
  <c r="B7160" i="5"/>
  <c r="D7160" i="5"/>
  <c r="E7160" i="5" s="1"/>
  <c r="F7160" i="5"/>
  <c r="J7160" i="5" s="1"/>
  <c r="G7160" i="5"/>
  <c r="H7160" i="5"/>
  <c r="A7161" i="5"/>
  <c r="B7161" i="5"/>
  <c r="D7161" i="5"/>
  <c r="E7161" i="5" s="1"/>
  <c r="F7161" i="5"/>
  <c r="J7161" i="5" s="1"/>
  <c r="G7161" i="5"/>
  <c r="H7161" i="5"/>
  <c r="A7162" i="5"/>
  <c r="B7162" i="5"/>
  <c r="D7162" i="5"/>
  <c r="E7162" i="5" s="1"/>
  <c r="F7162" i="5"/>
  <c r="J7162" i="5" s="1"/>
  <c r="G7162" i="5"/>
  <c r="H7162" i="5"/>
  <c r="A7163" i="5"/>
  <c r="B7163" i="5"/>
  <c r="D7163" i="5"/>
  <c r="E7163" i="5" s="1"/>
  <c r="F7163" i="5"/>
  <c r="J7163" i="5" s="1"/>
  <c r="G7163" i="5"/>
  <c r="H7163" i="5"/>
  <c r="A7164" i="5"/>
  <c r="B7164" i="5"/>
  <c r="D7164" i="5"/>
  <c r="E7164" i="5" s="1"/>
  <c r="F7164" i="5"/>
  <c r="J7164" i="5" s="1"/>
  <c r="G7164" i="5"/>
  <c r="H7164" i="5"/>
  <c r="A7165" i="5"/>
  <c r="B7165" i="5"/>
  <c r="D7165" i="5"/>
  <c r="E7165" i="5" s="1"/>
  <c r="F7165" i="5"/>
  <c r="J7165" i="5" s="1"/>
  <c r="G7165" i="5"/>
  <c r="H7165" i="5"/>
  <c r="A7166" i="5"/>
  <c r="B7166" i="5"/>
  <c r="D7166" i="5"/>
  <c r="E7166" i="5" s="1"/>
  <c r="F7166" i="5"/>
  <c r="J7166" i="5" s="1"/>
  <c r="G7166" i="5"/>
  <c r="H7166" i="5"/>
  <c r="A7167" i="5"/>
  <c r="B7167" i="5"/>
  <c r="D7167" i="5"/>
  <c r="E7167" i="5" s="1"/>
  <c r="F7167" i="5"/>
  <c r="J7167" i="5" s="1"/>
  <c r="G7167" i="5"/>
  <c r="H7167" i="5"/>
  <c r="A7168" i="5"/>
  <c r="B7168" i="5"/>
  <c r="D7168" i="5"/>
  <c r="E7168" i="5" s="1"/>
  <c r="F7168" i="5"/>
  <c r="J7168" i="5" s="1"/>
  <c r="G7168" i="5"/>
  <c r="H7168" i="5"/>
  <c r="A7169" i="5"/>
  <c r="B7169" i="5"/>
  <c r="D7169" i="5"/>
  <c r="E7169" i="5" s="1"/>
  <c r="F7169" i="5"/>
  <c r="J7169" i="5" s="1"/>
  <c r="G7169" i="5"/>
  <c r="H7169" i="5"/>
  <c r="A7170" i="5"/>
  <c r="B7170" i="5"/>
  <c r="D7170" i="5"/>
  <c r="E7170" i="5" s="1"/>
  <c r="F7170" i="5"/>
  <c r="J7170" i="5" s="1"/>
  <c r="G7170" i="5"/>
  <c r="H7170" i="5"/>
  <c r="A7171" i="5"/>
  <c r="B7171" i="5"/>
  <c r="D7171" i="5"/>
  <c r="E7171" i="5" s="1"/>
  <c r="F7171" i="5"/>
  <c r="J7171" i="5" s="1"/>
  <c r="G7171" i="5"/>
  <c r="H7171" i="5"/>
  <c r="A7172" i="5"/>
  <c r="B7172" i="5"/>
  <c r="D7172" i="5"/>
  <c r="E7172" i="5" s="1"/>
  <c r="F7172" i="5"/>
  <c r="J7172" i="5" s="1"/>
  <c r="G7172" i="5"/>
  <c r="H7172" i="5"/>
  <c r="A7173" i="5"/>
  <c r="B7173" i="5"/>
  <c r="D7173" i="5"/>
  <c r="E7173" i="5" s="1"/>
  <c r="F7173" i="5"/>
  <c r="J7173" i="5" s="1"/>
  <c r="G7173" i="5"/>
  <c r="H7173" i="5"/>
  <c r="A7174" i="5"/>
  <c r="B7174" i="5"/>
  <c r="D7174" i="5"/>
  <c r="E7174" i="5" s="1"/>
  <c r="F7174" i="5"/>
  <c r="J7174" i="5" s="1"/>
  <c r="G7174" i="5"/>
  <c r="H7174" i="5"/>
  <c r="A7175" i="5"/>
  <c r="B7175" i="5"/>
  <c r="D7175" i="5"/>
  <c r="E7175" i="5" s="1"/>
  <c r="F7175" i="5"/>
  <c r="J7175" i="5" s="1"/>
  <c r="G7175" i="5"/>
  <c r="H7175" i="5"/>
  <c r="A7176" i="5"/>
  <c r="B7176" i="5"/>
  <c r="D7176" i="5"/>
  <c r="E7176" i="5" s="1"/>
  <c r="F7176" i="5"/>
  <c r="J7176" i="5" s="1"/>
  <c r="G7176" i="5"/>
  <c r="H7176" i="5"/>
  <c r="A7177" i="5"/>
  <c r="B7177" i="5"/>
  <c r="D7177" i="5"/>
  <c r="E7177" i="5" s="1"/>
  <c r="F7177" i="5"/>
  <c r="J7177" i="5" s="1"/>
  <c r="G7177" i="5"/>
  <c r="H7177" i="5"/>
  <c r="A7178" i="5"/>
  <c r="B7178" i="5"/>
  <c r="D7178" i="5"/>
  <c r="E7178" i="5" s="1"/>
  <c r="F7178" i="5"/>
  <c r="J7178" i="5" s="1"/>
  <c r="G7178" i="5"/>
  <c r="H7178" i="5"/>
  <c r="A7179" i="5"/>
  <c r="B7179" i="5"/>
  <c r="D7179" i="5"/>
  <c r="E7179" i="5" s="1"/>
  <c r="F7179" i="5"/>
  <c r="J7179" i="5" s="1"/>
  <c r="G7179" i="5"/>
  <c r="H7179" i="5"/>
  <c r="A7180" i="5"/>
  <c r="B7180" i="5"/>
  <c r="D7180" i="5"/>
  <c r="E7180" i="5" s="1"/>
  <c r="F7180" i="5"/>
  <c r="J7180" i="5" s="1"/>
  <c r="G7180" i="5"/>
  <c r="H7180" i="5"/>
  <c r="A7181" i="5"/>
  <c r="B7181" i="5"/>
  <c r="D7181" i="5"/>
  <c r="E7181" i="5" s="1"/>
  <c r="F7181" i="5"/>
  <c r="J7181" i="5" s="1"/>
  <c r="G7181" i="5"/>
  <c r="H7181" i="5"/>
  <c r="A7182" i="5"/>
  <c r="B7182" i="5"/>
  <c r="D7182" i="5"/>
  <c r="E7182" i="5" s="1"/>
  <c r="F7182" i="5"/>
  <c r="J7182" i="5" s="1"/>
  <c r="G7182" i="5"/>
  <c r="H7182" i="5"/>
  <c r="A7183" i="5"/>
  <c r="B7183" i="5"/>
  <c r="D7183" i="5"/>
  <c r="E7183" i="5" s="1"/>
  <c r="F7183" i="5"/>
  <c r="J7183" i="5" s="1"/>
  <c r="G7183" i="5"/>
  <c r="H7183" i="5"/>
  <c r="A7184" i="5"/>
  <c r="B7184" i="5"/>
  <c r="D7184" i="5"/>
  <c r="E7184" i="5" s="1"/>
  <c r="F7184" i="5"/>
  <c r="J7184" i="5" s="1"/>
  <c r="G7184" i="5"/>
  <c r="H7184" i="5"/>
  <c r="A7185" i="5"/>
  <c r="B7185" i="5"/>
  <c r="D7185" i="5"/>
  <c r="E7185" i="5" s="1"/>
  <c r="F7185" i="5"/>
  <c r="J7185" i="5" s="1"/>
  <c r="G7185" i="5"/>
  <c r="H7185" i="5"/>
  <c r="A7186" i="5"/>
  <c r="B7186" i="5"/>
  <c r="D7186" i="5"/>
  <c r="E7186" i="5" s="1"/>
  <c r="F7186" i="5"/>
  <c r="J7186" i="5" s="1"/>
  <c r="G7186" i="5"/>
  <c r="H7186" i="5"/>
  <c r="A7187" i="5"/>
  <c r="B7187" i="5"/>
  <c r="D7187" i="5"/>
  <c r="E7187" i="5" s="1"/>
  <c r="F7187" i="5"/>
  <c r="J7187" i="5" s="1"/>
  <c r="G7187" i="5"/>
  <c r="H7187" i="5"/>
  <c r="A7188" i="5"/>
  <c r="B7188" i="5"/>
  <c r="D7188" i="5"/>
  <c r="E7188" i="5" s="1"/>
  <c r="F7188" i="5"/>
  <c r="J7188" i="5" s="1"/>
  <c r="G7188" i="5"/>
  <c r="H7188" i="5"/>
  <c r="A7189" i="5"/>
  <c r="B7189" i="5"/>
  <c r="D7189" i="5"/>
  <c r="E7189" i="5" s="1"/>
  <c r="F7189" i="5"/>
  <c r="J7189" i="5" s="1"/>
  <c r="G7189" i="5"/>
  <c r="H7189" i="5"/>
  <c r="A7190" i="5"/>
  <c r="B7190" i="5"/>
  <c r="D7190" i="5"/>
  <c r="E7190" i="5" s="1"/>
  <c r="F7190" i="5"/>
  <c r="J7190" i="5" s="1"/>
  <c r="G7190" i="5"/>
  <c r="H7190" i="5"/>
  <c r="A7191" i="5"/>
  <c r="B7191" i="5"/>
  <c r="D7191" i="5"/>
  <c r="E7191" i="5" s="1"/>
  <c r="F7191" i="5"/>
  <c r="J7191" i="5" s="1"/>
  <c r="G7191" i="5"/>
  <c r="H7191" i="5"/>
  <c r="A7192" i="5"/>
  <c r="B7192" i="5"/>
  <c r="D7192" i="5"/>
  <c r="E7192" i="5" s="1"/>
  <c r="F7192" i="5"/>
  <c r="J7192" i="5" s="1"/>
  <c r="G7192" i="5"/>
  <c r="H7192" i="5"/>
  <c r="A7193" i="5"/>
  <c r="B7193" i="5"/>
  <c r="D7193" i="5"/>
  <c r="E7193" i="5" s="1"/>
  <c r="F7193" i="5"/>
  <c r="J7193" i="5" s="1"/>
  <c r="G7193" i="5"/>
  <c r="H7193" i="5"/>
  <c r="A7194" i="5"/>
  <c r="B7194" i="5"/>
  <c r="D7194" i="5"/>
  <c r="E7194" i="5" s="1"/>
  <c r="F7194" i="5"/>
  <c r="J7194" i="5" s="1"/>
  <c r="G7194" i="5"/>
  <c r="H7194" i="5"/>
  <c r="A7195" i="5"/>
  <c r="B7195" i="5"/>
  <c r="D7195" i="5"/>
  <c r="E7195" i="5" s="1"/>
  <c r="F7195" i="5"/>
  <c r="J7195" i="5" s="1"/>
  <c r="G7195" i="5"/>
  <c r="H7195" i="5"/>
  <c r="A7196" i="5"/>
  <c r="B7196" i="5"/>
  <c r="D7196" i="5"/>
  <c r="E7196" i="5" s="1"/>
  <c r="F7196" i="5"/>
  <c r="J7196" i="5" s="1"/>
  <c r="G7196" i="5"/>
  <c r="H7196" i="5"/>
  <c r="A7197" i="5"/>
  <c r="B7197" i="5"/>
  <c r="D7197" i="5"/>
  <c r="E7197" i="5" s="1"/>
  <c r="F7197" i="5"/>
  <c r="J7197" i="5" s="1"/>
  <c r="G7197" i="5"/>
  <c r="H7197" i="5"/>
  <c r="A7198" i="5"/>
  <c r="B7198" i="5"/>
  <c r="D7198" i="5"/>
  <c r="E7198" i="5" s="1"/>
  <c r="F7198" i="5"/>
  <c r="J7198" i="5" s="1"/>
  <c r="G7198" i="5"/>
  <c r="H7198" i="5"/>
  <c r="A7199" i="5"/>
  <c r="B7199" i="5"/>
  <c r="D7199" i="5"/>
  <c r="E7199" i="5" s="1"/>
  <c r="F7199" i="5"/>
  <c r="J7199" i="5" s="1"/>
  <c r="G7199" i="5"/>
  <c r="H7199" i="5"/>
  <c r="A7200" i="5"/>
  <c r="B7200" i="5"/>
  <c r="D7200" i="5"/>
  <c r="E7200" i="5" s="1"/>
  <c r="F7200" i="5"/>
  <c r="J7200" i="5" s="1"/>
  <c r="G7200" i="5"/>
  <c r="H7200" i="5"/>
  <c r="A7201" i="5"/>
  <c r="B7201" i="5"/>
  <c r="D7201" i="5"/>
  <c r="E7201" i="5" s="1"/>
  <c r="F7201" i="5"/>
  <c r="J7201" i="5" s="1"/>
  <c r="G7201" i="5"/>
  <c r="H7201" i="5"/>
  <c r="A7202" i="5"/>
  <c r="B7202" i="5"/>
  <c r="D7202" i="5"/>
  <c r="E7202" i="5" s="1"/>
  <c r="F7202" i="5"/>
  <c r="J7202" i="5" s="1"/>
  <c r="G7202" i="5"/>
  <c r="H7202" i="5"/>
  <c r="A7203" i="5"/>
  <c r="B7203" i="5"/>
  <c r="D7203" i="5"/>
  <c r="E7203" i="5" s="1"/>
  <c r="F7203" i="5"/>
  <c r="J7203" i="5" s="1"/>
  <c r="G7203" i="5"/>
  <c r="H7203" i="5"/>
  <c r="A7204" i="5"/>
  <c r="B7204" i="5"/>
  <c r="D7204" i="5"/>
  <c r="E7204" i="5" s="1"/>
  <c r="F7204" i="5"/>
  <c r="J7204" i="5" s="1"/>
  <c r="G7204" i="5"/>
  <c r="H7204" i="5"/>
  <c r="A7205" i="5"/>
  <c r="B7205" i="5"/>
  <c r="D7205" i="5"/>
  <c r="E7205" i="5" s="1"/>
  <c r="F7205" i="5"/>
  <c r="J7205" i="5" s="1"/>
  <c r="G7205" i="5"/>
  <c r="H7205" i="5"/>
  <c r="A7206" i="5"/>
  <c r="B7206" i="5"/>
  <c r="D7206" i="5"/>
  <c r="E7206" i="5" s="1"/>
  <c r="F7206" i="5"/>
  <c r="J7206" i="5" s="1"/>
  <c r="G7206" i="5"/>
  <c r="H7206" i="5"/>
  <c r="A7207" i="5"/>
  <c r="B7207" i="5"/>
  <c r="D7207" i="5"/>
  <c r="E7207" i="5" s="1"/>
  <c r="F7207" i="5"/>
  <c r="J7207" i="5" s="1"/>
  <c r="G7207" i="5"/>
  <c r="H7207" i="5"/>
  <c r="A7208" i="5"/>
  <c r="B7208" i="5"/>
  <c r="D7208" i="5"/>
  <c r="E7208" i="5" s="1"/>
  <c r="F7208" i="5"/>
  <c r="J7208" i="5" s="1"/>
  <c r="G7208" i="5"/>
  <c r="H7208" i="5"/>
  <c r="A7209" i="5"/>
  <c r="B7209" i="5"/>
  <c r="D7209" i="5"/>
  <c r="E7209" i="5" s="1"/>
  <c r="F7209" i="5"/>
  <c r="J7209" i="5" s="1"/>
  <c r="G7209" i="5"/>
  <c r="H7209" i="5"/>
  <c r="A7210" i="5"/>
  <c r="B7210" i="5"/>
  <c r="D7210" i="5"/>
  <c r="E7210" i="5" s="1"/>
  <c r="F7210" i="5"/>
  <c r="J7210" i="5" s="1"/>
  <c r="G7210" i="5"/>
  <c r="H7210" i="5"/>
  <c r="A7211" i="5"/>
  <c r="B7211" i="5"/>
  <c r="D7211" i="5"/>
  <c r="E7211" i="5" s="1"/>
  <c r="F7211" i="5"/>
  <c r="J7211" i="5" s="1"/>
  <c r="G7211" i="5"/>
  <c r="H7211" i="5"/>
  <c r="A7212" i="5"/>
  <c r="B7212" i="5"/>
  <c r="D7212" i="5"/>
  <c r="E7212" i="5" s="1"/>
  <c r="F7212" i="5"/>
  <c r="J7212" i="5" s="1"/>
  <c r="G7212" i="5"/>
  <c r="H7212" i="5"/>
  <c r="A7213" i="5"/>
  <c r="B7213" i="5"/>
  <c r="D7213" i="5"/>
  <c r="E7213" i="5" s="1"/>
  <c r="F7213" i="5"/>
  <c r="J7213" i="5" s="1"/>
  <c r="G7213" i="5"/>
  <c r="H7213" i="5"/>
  <c r="A7214" i="5"/>
  <c r="B7214" i="5"/>
  <c r="D7214" i="5"/>
  <c r="E7214" i="5" s="1"/>
  <c r="F7214" i="5"/>
  <c r="J7214" i="5" s="1"/>
  <c r="G7214" i="5"/>
  <c r="H7214" i="5"/>
  <c r="A7215" i="5"/>
  <c r="B7215" i="5"/>
  <c r="D7215" i="5"/>
  <c r="E7215" i="5" s="1"/>
  <c r="F7215" i="5"/>
  <c r="J7215" i="5" s="1"/>
  <c r="G7215" i="5"/>
  <c r="H7215" i="5"/>
  <c r="A7216" i="5"/>
  <c r="B7216" i="5"/>
  <c r="D7216" i="5"/>
  <c r="E7216" i="5" s="1"/>
  <c r="F7216" i="5"/>
  <c r="J7216" i="5" s="1"/>
  <c r="G7216" i="5"/>
  <c r="H7216" i="5"/>
  <c r="A7217" i="5"/>
  <c r="B7217" i="5"/>
  <c r="D7217" i="5"/>
  <c r="E7217" i="5" s="1"/>
  <c r="F7217" i="5"/>
  <c r="J7217" i="5" s="1"/>
  <c r="G7217" i="5"/>
  <c r="H7217" i="5"/>
  <c r="A7218" i="5"/>
  <c r="B7218" i="5"/>
  <c r="D7218" i="5"/>
  <c r="E7218" i="5" s="1"/>
  <c r="F7218" i="5"/>
  <c r="J7218" i="5" s="1"/>
  <c r="G7218" i="5"/>
  <c r="H7218" i="5"/>
  <c r="A7219" i="5"/>
  <c r="B7219" i="5"/>
  <c r="D7219" i="5"/>
  <c r="E7219" i="5" s="1"/>
  <c r="F7219" i="5"/>
  <c r="J7219" i="5" s="1"/>
  <c r="G7219" i="5"/>
  <c r="H7219" i="5"/>
  <c r="A7220" i="5"/>
  <c r="B7220" i="5"/>
  <c r="D7220" i="5"/>
  <c r="E7220" i="5" s="1"/>
  <c r="F7220" i="5"/>
  <c r="J7220" i="5" s="1"/>
  <c r="G7220" i="5"/>
  <c r="H7220" i="5"/>
  <c r="A7221" i="5"/>
  <c r="B7221" i="5"/>
  <c r="D7221" i="5"/>
  <c r="E7221" i="5" s="1"/>
  <c r="F7221" i="5"/>
  <c r="J7221" i="5" s="1"/>
  <c r="G7221" i="5"/>
  <c r="H7221" i="5"/>
  <c r="A7222" i="5"/>
  <c r="B7222" i="5"/>
  <c r="D7222" i="5"/>
  <c r="E7222" i="5" s="1"/>
  <c r="F7222" i="5"/>
  <c r="J7222" i="5" s="1"/>
  <c r="G7222" i="5"/>
  <c r="H7222" i="5"/>
  <c r="A7223" i="5"/>
  <c r="B7223" i="5"/>
  <c r="D7223" i="5"/>
  <c r="E7223" i="5" s="1"/>
  <c r="F7223" i="5"/>
  <c r="J7223" i="5" s="1"/>
  <c r="G7223" i="5"/>
  <c r="H7223" i="5"/>
  <c r="A7224" i="5"/>
  <c r="B7224" i="5"/>
  <c r="D7224" i="5"/>
  <c r="E7224" i="5" s="1"/>
  <c r="F7224" i="5"/>
  <c r="J7224" i="5" s="1"/>
  <c r="G7224" i="5"/>
  <c r="H7224" i="5"/>
  <c r="A7225" i="5"/>
  <c r="B7225" i="5"/>
  <c r="D7225" i="5"/>
  <c r="E7225" i="5" s="1"/>
  <c r="F7225" i="5"/>
  <c r="J7225" i="5" s="1"/>
  <c r="G7225" i="5"/>
  <c r="H7225" i="5"/>
  <c r="A7226" i="5"/>
  <c r="B7226" i="5"/>
  <c r="D7226" i="5"/>
  <c r="E7226" i="5" s="1"/>
  <c r="F7226" i="5"/>
  <c r="J7226" i="5" s="1"/>
  <c r="G7226" i="5"/>
  <c r="H7226" i="5"/>
  <c r="A7227" i="5"/>
  <c r="B7227" i="5"/>
  <c r="D7227" i="5"/>
  <c r="E7227" i="5" s="1"/>
  <c r="F7227" i="5"/>
  <c r="J7227" i="5" s="1"/>
  <c r="G7227" i="5"/>
  <c r="H7227" i="5"/>
  <c r="A7228" i="5"/>
  <c r="B7228" i="5"/>
  <c r="D7228" i="5"/>
  <c r="E7228" i="5" s="1"/>
  <c r="F7228" i="5"/>
  <c r="J7228" i="5" s="1"/>
  <c r="G7228" i="5"/>
  <c r="H7228" i="5"/>
  <c r="A7229" i="5"/>
  <c r="B7229" i="5"/>
  <c r="D7229" i="5"/>
  <c r="E7229" i="5" s="1"/>
  <c r="F7229" i="5"/>
  <c r="J7229" i="5" s="1"/>
  <c r="G7229" i="5"/>
  <c r="H7229" i="5"/>
  <c r="A7230" i="5"/>
  <c r="B7230" i="5"/>
  <c r="D7230" i="5"/>
  <c r="E7230" i="5" s="1"/>
  <c r="F7230" i="5"/>
  <c r="J7230" i="5" s="1"/>
  <c r="G7230" i="5"/>
  <c r="H7230" i="5"/>
  <c r="A7231" i="5"/>
  <c r="B7231" i="5"/>
  <c r="D7231" i="5"/>
  <c r="E7231" i="5" s="1"/>
  <c r="F7231" i="5"/>
  <c r="J7231" i="5" s="1"/>
  <c r="G7231" i="5"/>
  <c r="H7231" i="5"/>
  <c r="A7232" i="5"/>
  <c r="B7232" i="5"/>
  <c r="D7232" i="5"/>
  <c r="E7232" i="5" s="1"/>
  <c r="F7232" i="5"/>
  <c r="J7232" i="5" s="1"/>
  <c r="G7232" i="5"/>
  <c r="H7232" i="5"/>
  <c r="A7233" i="5"/>
  <c r="B7233" i="5"/>
  <c r="D7233" i="5"/>
  <c r="E7233" i="5" s="1"/>
  <c r="F7233" i="5"/>
  <c r="J7233" i="5" s="1"/>
  <c r="G7233" i="5"/>
  <c r="H7233" i="5"/>
  <c r="A7234" i="5"/>
  <c r="B7234" i="5"/>
  <c r="D7234" i="5"/>
  <c r="E7234" i="5" s="1"/>
  <c r="F7234" i="5"/>
  <c r="J7234" i="5" s="1"/>
  <c r="G7234" i="5"/>
  <c r="H7234" i="5"/>
  <c r="A7235" i="5"/>
  <c r="B7235" i="5"/>
  <c r="D7235" i="5"/>
  <c r="E7235" i="5" s="1"/>
  <c r="F7235" i="5"/>
  <c r="J7235" i="5" s="1"/>
  <c r="G7235" i="5"/>
  <c r="H7235" i="5"/>
  <c r="A7236" i="5"/>
  <c r="B7236" i="5"/>
  <c r="D7236" i="5"/>
  <c r="E7236" i="5" s="1"/>
  <c r="F7236" i="5"/>
  <c r="J7236" i="5" s="1"/>
  <c r="G7236" i="5"/>
  <c r="H7236" i="5"/>
  <c r="A7237" i="5"/>
  <c r="B7237" i="5"/>
  <c r="D7237" i="5"/>
  <c r="E7237" i="5" s="1"/>
  <c r="F7237" i="5"/>
  <c r="J7237" i="5" s="1"/>
  <c r="G7237" i="5"/>
  <c r="H7237" i="5"/>
  <c r="A7238" i="5"/>
  <c r="B7238" i="5"/>
  <c r="D7238" i="5"/>
  <c r="E7238" i="5" s="1"/>
  <c r="F7238" i="5"/>
  <c r="J7238" i="5" s="1"/>
  <c r="G7238" i="5"/>
  <c r="H7238" i="5"/>
  <c r="A7239" i="5"/>
  <c r="B7239" i="5"/>
  <c r="D7239" i="5"/>
  <c r="E7239" i="5" s="1"/>
  <c r="F7239" i="5"/>
  <c r="J7239" i="5" s="1"/>
  <c r="G7239" i="5"/>
  <c r="H7239" i="5"/>
  <c r="A7240" i="5"/>
  <c r="B7240" i="5"/>
  <c r="D7240" i="5"/>
  <c r="E7240" i="5" s="1"/>
  <c r="F7240" i="5"/>
  <c r="J7240" i="5" s="1"/>
  <c r="G7240" i="5"/>
  <c r="H7240" i="5"/>
  <c r="A7241" i="5"/>
  <c r="B7241" i="5"/>
  <c r="D7241" i="5"/>
  <c r="E7241" i="5" s="1"/>
  <c r="F7241" i="5"/>
  <c r="J7241" i="5" s="1"/>
  <c r="G7241" i="5"/>
  <c r="H7241" i="5"/>
  <c r="A7242" i="5"/>
  <c r="B7242" i="5"/>
  <c r="D7242" i="5"/>
  <c r="E7242" i="5" s="1"/>
  <c r="F7242" i="5"/>
  <c r="J7242" i="5" s="1"/>
  <c r="G7242" i="5"/>
  <c r="H7242" i="5"/>
  <c r="A7243" i="5"/>
  <c r="B7243" i="5"/>
  <c r="D7243" i="5"/>
  <c r="E7243" i="5" s="1"/>
  <c r="F7243" i="5"/>
  <c r="J7243" i="5" s="1"/>
  <c r="G7243" i="5"/>
  <c r="H7243" i="5"/>
  <c r="A7244" i="5"/>
  <c r="B7244" i="5"/>
  <c r="D7244" i="5"/>
  <c r="E7244" i="5" s="1"/>
  <c r="F7244" i="5"/>
  <c r="J7244" i="5" s="1"/>
  <c r="G7244" i="5"/>
  <c r="H7244" i="5"/>
  <c r="A7245" i="5"/>
  <c r="B7245" i="5"/>
  <c r="D7245" i="5"/>
  <c r="E7245" i="5" s="1"/>
  <c r="F7245" i="5"/>
  <c r="J7245" i="5" s="1"/>
  <c r="G7245" i="5"/>
  <c r="H7245" i="5"/>
  <c r="A7246" i="5"/>
  <c r="B7246" i="5"/>
  <c r="D7246" i="5"/>
  <c r="E7246" i="5" s="1"/>
  <c r="F7246" i="5"/>
  <c r="J7246" i="5" s="1"/>
  <c r="G7246" i="5"/>
  <c r="H7246" i="5"/>
  <c r="A7247" i="5"/>
  <c r="B7247" i="5"/>
  <c r="D7247" i="5"/>
  <c r="E7247" i="5" s="1"/>
  <c r="F7247" i="5"/>
  <c r="J7247" i="5" s="1"/>
  <c r="G7247" i="5"/>
  <c r="H7247" i="5"/>
  <c r="A7248" i="5"/>
  <c r="B7248" i="5"/>
  <c r="D7248" i="5"/>
  <c r="E7248" i="5" s="1"/>
  <c r="F7248" i="5"/>
  <c r="J7248" i="5" s="1"/>
  <c r="G7248" i="5"/>
  <c r="H7248" i="5"/>
  <c r="A7249" i="5"/>
  <c r="B7249" i="5"/>
  <c r="D7249" i="5"/>
  <c r="E7249" i="5" s="1"/>
  <c r="F7249" i="5"/>
  <c r="J7249" i="5" s="1"/>
  <c r="G7249" i="5"/>
  <c r="H7249" i="5"/>
  <c r="A7250" i="5"/>
  <c r="B7250" i="5"/>
  <c r="D7250" i="5"/>
  <c r="E7250" i="5" s="1"/>
  <c r="F7250" i="5"/>
  <c r="J7250" i="5" s="1"/>
  <c r="G7250" i="5"/>
  <c r="H7250" i="5"/>
  <c r="A7251" i="5"/>
  <c r="B7251" i="5"/>
  <c r="D7251" i="5"/>
  <c r="E7251" i="5" s="1"/>
  <c r="F7251" i="5"/>
  <c r="J7251" i="5" s="1"/>
  <c r="G7251" i="5"/>
  <c r="H7251" i="5"/>
  <c r="A7252" i="5"/>
  <c r="B7252" i="5"/>
  <c r="D7252" i="5"/>
  <c r="E7252" i="5" s="1"/>
  <c r="F7252" i="5"/>
  <c r="J7252" i="5" s="1"/>
  <c r="G7252" i="5"/>
  <c r="H7252" i="5"/>
  <c r="A7253" i="5"/>
  <c r="B7253" i="5"/>
  <c r="D7253" i="5"/>
  <c r="E7253" i="5" s="1"/>
  <c r="F7253" i="5"/>
  <c r="J7253" i="5" s="1"/>
  <c r="G7253" i="5"/>
  <c r="H7253" i="5"/>
  <c r="A7254" i="5"/>
  <c r="B7254" i="5"/>
  <c r="D7254" i="5"/>
  <c r="E7254" i="5" s="1"/>
  <c r="F7254" i="5"/>
  <c r="J7254" i="5" s="1"/>
  <c r="G7254" i="5"/>
  <c r="H7254" i="5"/>
  <c r="A7255" i="5"/>
  <c r="B7255" i="5"/>
  <c r="D7255" i="5"/>
  <c r="E7255" i="5" s="1"/>
  <c r="F7255" i="5"/>
  <c r="J7255" i="5" s="1"/>
  <c r="G7255" i="5"/>
  <c r="H7255" i="5"/>
  <c r="A7256" i="5"/>
  <c r="B7256" i="5"/>
  <c r="D7256" i="5"/>
  <c r="E7256" i="5" s="1"/>
  <c r="F7256" i="5"/>
  <c r="J7256" i="5" s="1"/>
  <c r="G7256" i="5"/>
  <c r="H7256" i="5"/>
  <c r="A7257" i="5"/>
  <c r="B7257" i="5"/>
  <c r="D7257" i="5"/>
  <c r="E7257" i="5" s="1"/>
  <c r="F7257" i="5"/>
  <c r="J7257" i="5" s="1"/>
  <c r="G7257" i="5"/>
  <c r="H7257" i="5"/>
  <c r="A7258" i="5"/>
  <c r="B7258" i="5"/>
  <c r="D7258" i="5"/>
  <c r="E7258" i="5" s="1"/>
  <c r="F7258" i="5"/>
  <c r="J7258" i="5" s="1"/>
  <c r="G7258" i="5"/>
  <c r="H7258" i="5"/>
  <c r="A7259" i="5"/>
  <c r="B7259" i="5"/>
  <c r="D7259" i="5"/>
  <c r="E7259" i="5" s="1"/>
  <c r="F7259" i="5"/>
  <c r="J7259" i="5" s="1"/>
  <c r="G7259" i="5"/>
  <c r="H7259" i="5"/>
  <c r="A7260" i="5"/>
  <c r="B7260" i="5"/>
  <c r="D7260" i="5"/>
  <c r="E7260" i="5" s="1"/>
  <c r="F7260" i="5"/>
  <c r="J7260" i="5" s="1"/>
  <c r="G7260" i="5"/>
  <c r="H7260" i="5"/>
  <c r="A7261" i="5"/>
  <c r="B7261" i="5"/>
  <c r="D7261" i="5"/>
  <c r="E7261" i="5" s="1"/>
  <c r="F7261" i="5"/>
  <c r="J7261" i="5" s="1"/>
  <c r="G7261" i="5"/>
  <c r="H7261" i="5"/>
  <c r="A7262" i="5"/>
  <c r="B7262" i="5"/>
  <c r="D7262" i="5"/>
  <c r="E7262" i="5" s="1"/>
  <c r="F7262" i="5"/>
  <c r="J7262" i="5" s="1"/>
  <c r="G7262" i="5"/>
  <c r="H7262" i="5"/>
  <c r="A7263" i="5"/>
  <c r="B7263" i="5"/>
  <c r="D7263" i="5"/>
  <c r="E7263" i="5" s="1"/>
  <c r="F7263" i="5"/>
  <c r="J7263" i="5" s="1"/>
  <c r="G7263" i="5"/>
  <c r="H7263" i="5"/>
  <c r="A7264" i="5"/>
  <c r="B7264" i="5"/>
  <c r="D7264" i="5"/>
  <c r="E7264" i="5" s="1"/>
  <c r="F7264" i="5"/>
  <c r="J7264" i="5" s="1"/>
  <c r="G7264" i="5"/>
  <c r="H7264" i="5"/>
  <c r="A7265" i="5"/>
  <c r="B7265" i="5"/>
  <c r="D7265" i="5"/>
  <c r="E7265" i="5" s="1"/>
  <c r="F7265" i="5"/>
  <c r="J7265" i="5" s="1"/>
  <c r="G7265" i="5"/>
  <c r="H7265" i="5"/>
  <c r="A7266" i="5"/>
  <c r="B7266" i="5"/>
  <c r="D7266" i="5"/>
  <c r="E7266" i="5" s="1"/>
  <c r="F7266" i="5"/>
  <c r="J7266" i="5" s="1"/>
  <c r="G7266" i="5"/>
  <c r="H7266" i="5"/>
  <c r="A7267" i="5"/>
  <c r="B7267" i="5"/>
  <c r="D7267" i="5"/>
  <c r="E7267" i="5" s="1"/>
  <c r="F7267" i="5"/>
  <c r="J7267" i="5" s="1"/>
  <c r="G7267" i="5"/>
  <c r="H7267" i="5"/>
  <c r="A7268" i="5"/>
  <c r="B7268" i="5"/>
  <c r="D7268" i="5"/>
  <c r="E7268" i="5" s="1"/>
  <c r="F7268" i="5"/>
  <c r="J7268" i="5" s="1"/>
  <c r="G7268" i="5"/>
  <c r="H7268" i="5"/>
  <c r="A7269" i="5"/>
  <c r="B7269" i="5"/>
  <c r="D7269" i="5"/>
  <c r="E7269" i="5" s="1"/>
  <c r="F7269" i="5"/>
  <c r="J7269" i="5" s="1"/>
  <c r="G7269" i="5"/>
  <c r="H7269" i="5"/>
  <c r="A7270" i="5"/>
  <c r="B7270" i="5"/>
  <c r="D7270" i="5"/>
  <c r="E7270" i="5" s="1"/>
  <c r="F7270" i="5"/>
  <c r="J7270" i="5" s="1"/>
  <c r="G7270" i="5"/>
  <c r="H7270" i="5"/>
  <c r="A7271" i="5"/>
  <c r="B7271" i="5"/>
  <c r="D7271" i="5"/>
  <c r="E7271" i="5" s="1"/>
  <c r="F7271" i="5"/>
  <c r="J7271" i="5" s="1"/>
  <c r="G7271" i="5"/>
  <c r="H7271" i="5"/>
  <c r="A7272" i="5"/>
  <c r="B7272" i="5"/>
  <c r="D7272" i="5"/>
  <c r="E7272" i="5" s="1"/>
  <c r="F7272" i="5"/>
  <c r="J7272" i="5" s="1"/>
  <c r="G7272" i="5"/>
  <c r="H7272" i="5"/>
  <c r="A7273" i="5"/>
  <c r="B7273" i="5"/>
  <c r="D7273" i="5"/>
  <c r="E7273" i="5" s="1"/>
  <c r="F7273" i="5"/>
  <c r="J7273" i="5" s="1"/>
  <c r="G7273" i="5"/>
  <c r="H7273" i="5"/>
  <c r="A7274" i="5"/>
  <c r="B7274" i="5"/>
  <c r="D7274" i="5"/>
  <c r="E7274" i="5" s="1"/>
  <c r="F7274" i="5"/>
  <c r="J7274" i="5" s="1"/>
  <c r="G7274" i="5"/>
  <c r="H7274" i="5"/>
  <c r="A7275" i="5"/>
  <c r="B7275" i="5"/>
  <c r="D7275" i="5"/>
  <c r="E7275" i="5" s="1"/>
  <c r="F7275" i="5"/>
  <c r="J7275" i="5" s="1"/>
  <c r="G7275" i="5"/>
  <c r="H7275" i="5"/>
  <c r="A7276" i="5"/>
  <c r="B7276" i="5"/>
  <c r="D7276" i="5"/>
  <c r="E7276" i="5" s="1"/>
  <c r="F7276" i="5"/>
  <c r="J7276" i="5" s="1"/>
  <c r="G7276" i="5"/>
  <c r="H7276" i="5"/>
  <c r="A7277" i="5"/>
  <c r="B7277" i="5"/>
  <c r="D7277" i="5"/>
  <c r="E7277" i="5" s="1"/>
  <c r="F7277" i="5"/>
  <c r="J7277" i="5" s="1"/>
  <c r="G7277" i="5"/>
  <c r="H7277" i="5"/>
  <c r="A7278" i="5"/>
  <c r="B7278" i="5"/>
  <c r="D7278" i="5"/>
  <c r="E7278" i="5" s="1"/>
  <c r="F7278" i="5"/>
  <c r="J7278" i="5" s="1"/>
  <c r="G7278" i="5"/>
  <c r="H7278" i="5"/>
  <c r="A7279" i="5"/>
  <c r="B7279" i="5"/>
  <c r="D7279" i="5"/>
  <c r="E7279" i="5" s="1"/>
  <c r="F7279" i="5"/>
  <c r="J7279" i="5" s="1"/>
  <c r="G7279" i="5"/>
  <c r="H7279" i="5"/>
  <c r="A7280" i="5"/>
  <c r="B7280" i="5"/>
  <c r="D7280" i="5"/>
  <c r="E7280" i="5" s="1"/>
  <c r="F7280" i="5"/>
  <c r="J7280" i="5" s="1"/>
  <c r="G7280" i="5"/>
  <c r="H7280" i="5"/>
  <c r="A7281" i="5"/>
  <c r="B7281" i="5"/>
  <c r="D7281" i="5"/>
  <c r="E7281" i="5" s="1"/>
  <c r="F7281" i="5"/>
  <c r="J7281" i="5" s="1"/>
  <c r="G7281" i="5"/>
  <c r="H7281" i="5"/>
  <c r="A7282" i="5"/>
  <c r="B7282" i="5"/>
  <c r="D7282" i="5"/>
  <c r="E7282" i="5" s="1"/>
  <c r="F7282" i="5"/>
  <c r="J7282" i="5" s="1"/>
  <c r="G7282" i="5"/>
  <c r="H7282" i="5"/>
  <c r="A7283" i="5"/>
  <c r="B7283" i="5"/>
  <c r="D7283" i="5"/>
  <c r="E7283" i="5" s="1"/>
  <c r="F7283" i="5"/>
  <c r="J7283" i="5" s="1"/>
  <c r="G7283" i="5"/>
  <c r="H7283" i="5"/>
  <c r="A7284" i="5"/>
  <c r="B7284" i="5"/>
  <c r="D7284" i="5"/>
  <c r="E7284" i="5" s="1"/>
  <c r="F7284" i="5"/>
  <c r="J7284" i="5" s="1"/>
  <c r="G7284" i="5"/>
  <c r="H7284" i="5"/>
  <c r="A7285" i="5"/>
  <c r="B7285" i="5"/>
  <c r="D7285" i="5"/>
  <c r="E7285" i="5" s="1"/>
  <c r="F7285" i="5"/>
  <c r="J7285" i="5" s="1"/>
  <c r="G7285" i="5"/>
  <c r="H7285" i="5"/>
  <c r="A7286" i="5"/>
  <c r="B7286" i="5"/>
  <c r="D7286" i="5"/>
  <c r="E7286" i="5" s="1"/>
  <c r="F7286" i="5"/>
  <c r="J7286" i="5" s="1"/>
  <c r="G7286" i="5"/>
  <c r="H7286" i="5"/>
  <c r="A7287" i="5"/>
  <c r="B7287" i="5"/>
  <c r="D7287" i="5"/>
  <c r="E7287" i="5" s="1"/>
  <c r="F7287" i="5"/>
  <c r="J7287" i="5" s="1"/>
  <c r="G7287" i="5"/>
  <c r="H7287" i="5"/>
  <c r="A7288" i="5"/>
  <c r="B7288" i="5"/>
  <c r="D7288" i="5"/>
  <c r="E7288" i="5" s="1"/>
  <c r="F7288" i="5"/>
  <c r="J7288" i="5" s="1"/>
  <c r="G7288" i="5"/>
  <c r="H7288" i="5"/>
  <c r="A7289" i="5"/>
  <c r="B7289" i="5"/>
  <c r="D7289" i="5"/>
  <c r="E7289" i="5" s="1"/>
  <c r="F7289" i="5"/>
  <c r="J7289" i="5" s="1"/>
  <c r="G7289" i="5"/>
  <c r="H7289" i="5"/>
  <c r="A7290" i="5"/>
  <c r="B7290" i="5"/>
  <c r="D7290" i="5"/>
  <c r="E7290" i="5" s="1"/>
  <c r="F7290" i="5"/>
  <c r="J7290" i="5" s="1"/>
  <c r="G7290" i="5"/>
  <c r="H7290" i="5"/>
  <c r="A7291" i="5"/>
  <c r="B7291" i="5"/>
  <c r="D7291" i="5"/>
  <c r="E7291" i="5" s="1"/>
  <c r="F7291" i="5"/>
  <c r="J7291" i="5" s="1"/>
  <c r="G7291" i="5"/>
  <c r="H7291" i="5"/>
  <c r="A7292" i="5"/>
  <c r="B7292" i="5"/>
  <c r="D7292" i="5"/>
  <c r="E7292" i="5" s="1"/>
  <c r="F7292" i="5"/>
  <c r="J7292" i="5" s="1"/>
  <c r="G7292" i="5"/>
  <c r="H7292" i="5"/>
  <c r="A7293" i="5"/>
  <c r="B7293" i="5"/>
  <c r="D7293" i="5"/>
  <c r="E7293" i="5" s="1"/>
  <c r="F7293" i="5"/>
  <c r="J7293" i="5" s="1"/>
  <c r="G7293" i="5"/>
  <c r="H7293" i="5"/>
  <c r="A7294" i="5"/>
  <c r="B7294" i="5"/>
  <c r="D7294" i="5"/>
  <c r="E7294" i="5" s="1"/>
  <c r="F7294" i="5"/>
  <c r="J7294" i="5" s="1"/>
  <c r="G7294" i="5"/>
  <c r="H7294" i="5"/>
  <c r="A7295" i="5"/>
  <c r="B7295" i="5"/>
  <c r="D7295" i="5"/>
  <c r="E7295" i="5" s="1"/>
  <c r="F7295" i="5"/>
  <c r="J7295" i="5" s="1"/>
  <c r="G7295" i="5"/>
  <c r="H7295" i="5"/>
  <c r="A7296" i="5"/>
  <c r="B7296" i="5"/>
  <c r="D7296" i="5"/>
  <c r="E7296" i="5" s="1"/>
  <c r="F7296" i="5"/>
  <c r="J7296" i="5" s="1"/>
  <c r="G7296" i="5"/>
  <c r="H7296" i="5"/>
  <c r="A7297" i="5"/>
  <c r="B7297" i="5"/>
  <c r="D7297" i="5"/>
  <c r="E7297" i="5" s="1"/>
  <c r="F7297" i="5"/>
  <c r="J7297" i="5" s="1"/>
  <c r="G7297" i="5"/>
  <c r="H7297" i="5"/>
  <c r="A7298" i="5"/>
  <c r="B7298" i="5"/>
  <c r="D7298" i="5"/>
  <c r="E7298" i="5" s="1"/>
  <c r="F7298" i="5"/>
  <c r="J7298" i="5" s="1"/>
  <c r="G7298" i="5"/>
  <c r="H7298" i="5"/>
  <c r="A7299" i="5"/>
  <c r="B7299" i="5"/>
  <c r="D7299" i="5"/>
  <c r="E7299" i="5" s="1"/>
  <c r="F7299" i="5"/>
  <c r="J7299" i="5" s="1"/>
  <c r="G7299" i="5"/>
  <c r="H7299" i="5"/>
  <c r="A7300" i="5"/>
  <c r="B7300" i="5"/>
  <c r="D7300" i="5"/>
  <c r="E7300" i="5" s="1"/>
  <c r="F7300" i="5"/>
  <c r="J7300" i="5" s="1"/>
  <c r="G7300" i="5"/>
  <c r="H7300" i="5"/>
  <c r="A7301" i="5"/>
  <c r="B7301" i="5"/>
  <c r="D7301" i="5"/>
  <c r="E7301" i="5" s="1"/>
  <c r="F7301" i="5"/>
  <c r="J7301" i="5" s="1"/>
  <c r="G7301" i="5"/>
  <c r="H7301" i="5"/>
  <c r="A7302" i="5"/>
  <c r="B7302" i="5"/>
  <c r="D7302" i="5"/>
  <c r="E7302" i="5" s="1"/>
  <c r="F7302" i="5"/>
  <c r="J7302" i="5" s="1"/>
  <c r="G7302" i="5"/>
  <c r="H7302" i="5"/>
  <c r="A7303" i="5"/>
  <c r="B7303" i="5"/>
  <c r="D7303" i="5"/>
  <c r="E7303" i="5" s="1"/>
  <c r="F7303" i="5"/>
  <c r="J7303" i="5" s="1"/>
  <c r="G7303" i="5"/>
  <c r="H7303" i="5"/>
  <c r="A7304" i="5"/>
  <c r="B7304" i="5"/>
  <c r="D7304" i="5"/>
  <c r="E7304" i="5" s="1"/>
  <c r="F7304" i="5"/>
  <c r="J7304" i="5" s="1"/>
  <c r="G7304" i="5"/>
  <c r="H7304" i="5"/>
  <c r="A7305" i="5"/>
  <c r="B7305" i="5"/>
  <c r="D7305" i="5"/>
  <c r="E7305" i="5" s="1"/>
  <c r="F7305" i="5"/>
  <c r="J7305" i="5" s="1"/>
  <c r="G7305" i="5"/>
  <c r="H7305" i="5"/>
  <c r="A7306" i="5"/>
  <c r="B7306" i="5"/>
  <c r="D7306" i="5"/>
  <c r="E7306" i="5" s="1"/>
  <c r="F7306" i="5"/>
  <c r="J7306" i="5" s="1"/>
  <c r="G7306" i="5"/>
  <c r="H7306" i="5"/>
  <c r="A7307" i="5"/>
  <c r="B7307" i="5"/>
  <c r="D7307" i="5"/>
  <c r="E7307" i="5" s="1"/>
  <c r="F7307" i="5"/>
  <c r="J7307" i="5" s="1"/>
  <c r="G7307" i="5"/>
  <c r="H7307" i="5"/>
  <c r="A7308" i="5"/>
  <c r="B7308" i="5"/>
  <c r="D7308" i="5"/>
  <c r="E7308" i="5" s="1"/>
  <c r="F7308" i="5"/>
  <c r="J7308" i="5" s="1"/>
  <c r="G7308" i="5"/>
  <c r="H7308" i="5"/>
  <c r="A7309" i="5"/>
  <c r="B7309" i="5"/>
  <c r="D7309" i="5"/>
  <c r="E7309" i="5" s="1"/>
  <c r="F7309" i="5"/>
  <c r="J7309" i="5" s="1"/>
  <c r="G7309" i="5"/>
  <c r="H7309" i="5"/>
  <c r="A7310" i="5"/>
  <c r="B7310" i="5"/>
  <c r="D7310" i="5"/>
  <c r="E7310" i="5" s="1"/>
  <c r="F7310" i="5"/>
  <c r="J7310" i="5" s="1"/>
  <c r="G7310" i="5"/>
  <c r="H7310" i="5"/>
  <c r="A7311" i="5"/>
  <c r="B7311" i="5"/>
  <c r="D7311" i="5"/>
  <c r="E7311" i="5" s="1"/>
  <c r="F7311" i="5"/>
  <c r="J7311" i="5" s="1"/>
  <c r="G7311" i="5"/>
  <c r="H7311" i="5"/>
  <c r="A7312" i="5"/>
  <c r="B7312" i="5"/>
  <c r="D7312" i="5"/>
  <c r="E7312" i="5" s="1"/>
  <c r="F7312" i="5"/>
  <c r="J7312" i="5" s="1"/>
  <c r="G7312" i="5"/>
  <c r="H7312" i="5"/>
  <c r="A7313" i="5"/>
  <c r="B7313" i="5"/>
  <c r="D7313" i="5"/>
  <c r="E7313" i="5" s="1"/>
  <c r="F7313" i="5"/>
  <c r="J7313" i="5" s="1"/>
  <c r="G7313" i="5"/>
  <c r="H7313" i="5"/>
  <c r="A7314" i="5"/>
  <c r="B7314" i="5"/>
  <c r="D7314" i="5"/>
  <c r="E7314" i="5" s="1"/>
  <c r="F7314" i="5"/>
  <c r="J7314" i="5" s="1"/>
  <c r="G7314" i="5"/>
  <c r="H7314" i="5"/>
  <c r="A7315" i="5"/>
  <c r="B7315" i="5"/>
  <c r="D7315" i="5"/>
  <c r="E7315" i="5" s="1"/>
  <c r="F7315" i="5"/>
  <c r="J7315" i="5" s="1"/>
  <c r="G7315" i="5"/>
  <c r="H7315" i="5"/>
  <c r="A7316" i="5"/>
  <c r="B7316" i="5"/>
  <c r="D7316" i="5"/>
  <c r="E7316" i="5" s="1"/>
  <c r="F7316" i="5"/>
  <c r="J7316" i="5" s="1"/>
  <c r="G7316" i="5"/>
  <c r="H7316" i="5"/>
  <c r="A7317" i="5"/>
  <c r="B7317" i="5"/>
  <c r="D7317" i="5"/>
  <c r="E7317" i="5" s="1"/>
  <c r="F7317" i="5"/>
  <c r="J7317" i="5" s="1"/>
  <c r="G7317" i="5"/>
  <c r="H7317" i="5"/>
  <c r="A7318" i="5"/>
  <c r="B7318" i="5"/>
  <c r="D7318" i="5"/>
  <c r="E7318" i="5" s="1"/>
  <c r="F7318" i="5"/>
  <c r="J7318" i="5" s="1"/>
  <c r="G7318" i="5"/>
  <c r="H7318" i="5"/>
  <c r="A7319" i="5"/>
  <c r="B7319" i="5"/>
  <c r="D7319" i="5"/>
  <c r="E7319" i="5" s="1"/>
  <c r="F7319" i="5"/>
  <c r="J7319" i="5" s="1"/>
  <c r="G7319" i="5"/>
  <c r="H7319" i="5"/>
  <c r="A7320" i="5"/>
  <c r="B7320" i="5"/>
  <c r="D7320" i="5"/>
  <c r="E7320" i="5" s="1"/>
  <c r="F7320" i="5"/>
  <c r="J7320" i="5" s="1"/>
  <c r="G7320" i="5"/>
  <c r="H7320" i="5"/>
  <c r="A7321" i="5"/>
  <c r="B7321" i="5"/>
  <c r="D7321" i="5"/>
  <c r="E7321" i="5" s="1"/>
  <c r="F7321" i="5"/>
  <c r="J7321" i="5" s="1"/>
  <c r="G7321" i="5"/>
  <c r="H7321" i="5"/>
  <c r="A7322" i="5"/>
  <c r="B7322" i="5"/>
  <c r="D7322" i="5"/>
  <c r="E7322" i="5" s="1"/>
  <c r="F7322" i="5"/>
  <c r="J7322" i="5" s="1"/>
  <c r="G7322" i="5"/>
  <c r="H7322" i="5"/>
  <c r="A7323" i="5"/>
  <c r="B7323" i="5"/>
  <c r="D7323" i="5"/>
  <c r="E7323" i="5" s="1"/>
  <c r="F7323" i="5"/>
  <c r="J7323" i="5" s="1"/>
  <c r="G7323" i="5"/>
  <c r="H7323" i="5"/>
  <c r="A7324" i="5"/>
  <c r="B7324" i="5"/>
  <c r="D7324" i="5"/>
  <c r="E7324" i="5" s="1"/>
  <c r="F7324" i="5"/>
  <c r="J7324" i="5" s="1"/>
  <c r="G7324" i="5"/>
  <c r="H7324" i="5"/>
  <c r="A7325" i="5"/>
  <c r="B7325" i="5"/>
  <c r="D7325" i="5"/>
  <c r="E7325" i="5" s="1"/>
  <c r="F7325" i="5"/>
  <c r="J7325" i="5" s="1"/>
  <c r="G7325" i="5"/>
  <c r="H7325" i="5"/>
  <c r="A7326" i="5"/>
  <c r="B7326" i="5"/>
  <c r="D7326" i="5"/>
  <c r="E7326" i="5" s="1"/>
  <c r="F7326" i="5"/>
  <c r="J7326" i="5" s="1"/>
  <c r="G7326" i="5"/>
  <c r="H7326" i="5"/>
  <c r="A7327" i="5"/>
  <c r="B7327" i="5"/>
  <c r="D7327" i="5"/>
  <c r="E7327" i="5" s="1"/>
  <c r="F7327" i="5"/>
  <c r="J7327" i="5" s="1"/>
  <c r="G7327" i="5"/>
  <c r="H7327" i="5"/>
  <c r="A7328" i="5"/>
  <c r="B7328" i="5"/>
  <c r="D7328" i="5"/>
  <c r="E7328" i="5" s="1"/>
  <c r="F7328" i="5"/>
  <c r="J7328" i="5" s="1"/>
  <c r="G7328" i="5"/>
  <c r="H7328" i="5"/>
  <c r="A7329" i="5"/>
  <c r="B7329" i="5"/>
  <c r="D7329" i="5"/>
  <c r="E7329" i="5" s="1"/>
  <c r="F7329" i="5"/>
  <c r="J7329" i="5" s="1"/>
  <c r="G7329" i="5"/>
  <c r="H7329" i="5"/>
  <c r="A7330" i="5"/>
  <c r="B7330" i="5"/>
  <c r="D7330" i="5"/>
  <c r="E7330" i="5" s="1"/>
  <c r="F7330" i="5"/>
  <c r="J7330" i="5" s="1"/>
  <c r="G7330" i="5"/>
  <c r="H7330" i="5"/>
  <c r="A7331" i="5"/>
  <c r="B7331" i="5"/>
  <c r="D7331" i="5"/>
  <c r="E7331" i="5" s="1"/>
  <c r="F7331" i="5"/>
  <c r="J7331" i="5" s="1"/>
  <c r="G7331" i="5"/>
  <c r="H7331" i="5"/>
  <c r="A7332" i="5"/>
  <c r="B7332" i="5"/>
  <c r="D7332" i="5"/>
  <c r="E7332" i="5" s="1"/>
  <c r="F7332" i="5"/>
  <c r="J7332" i="5" s="1"/>
  <c r="G7332" i="5"/>
  <c r="H7332" i="5"/>
  <c r="A7333" i="5"/>
  <c r="B7333" i="5"/>
  <c r="D7333" i="5"/>
  <c r="E7333" i="5" s="1"/>
  <c r="F7333" i="5"/>
  <c r="J7333" i="5" s="1"/>
  <c r="G7333" i="5"/>
  <c r="H7333" i="5"/>
  <c r="A7334" i="5"/>
  <c r="B7334" i="5"/>
  <c r="D7334" i="5"/>
  <c r="E7334" i="5" s="1"/>
  <c r="F7334" i="5"/>
  <c r="J7334" i="5" s="1"/>
  <c r="G7334" i="5"/>
  <c r="H7334" i="5"/>
  <c r="A7335" i="5"/>
  <c r="B7335" i="5"/>
  <c r="D7335" i="5"/>
  <c r="E7335" i="5" s="1"/>
  <c r="F7335" i="5"/>
  <c r="J7335" i="5" s="1"/>
  <c r="G7335" i="5"/>
  <c r="H7335" i="5"/>
  <c r="A7336" i="5"/>
  <c r="B7336" i="5"/>
  <c r="D7336" i="5"/>
  <c r="E7336" i="5" s="1"/>
  <c r="F7336" i="5"/>
  <c r="J7336" i="5" s="1"/>
  <c r="G7336" i="5"/>
  <c r="H7336" i="5"/>
  <c r="A7337" i="5"/>
  <c r="B7337" i="5"/>
  <c r="D7337" i="5"/>
  <c r="E7337" i="5" s="1"/>
  <c r="F7337" i="5"/>
  <c r="J7337" i="5" s="1"/>
  <c r="G7337" i="5"/>
  <c r="H7337" i="5"/>
  <c r="A7338" i="5"/>
  <c r="B7338" i="5"/>
  <c r="D7338" i="5"/>
  <c r="E7338" i="5" s="1"/>
  <c r="F7338" i="5"/>
  <c r="J7338" i="5" s="1"/>
  <c r="G7338" i="5"/>
  <c r="H7338" i="5"/>
  <c r="A7339" i="5"/>
  <c r="B7339" i="5"/>
  <c r="D7339" i="5"/>
  <c r="E7339" i="5" s="1"/>
  <c r="F7339" i="5"/>
  <c r="J7339" i="5" s="1"/>
  <c r="G7339" i="5"/>
  <c r="H7339" i="5"/>
  <c r="A7340" i="5"/>
  <c r="B7340" i="5"/>
  <c r="D7340" i="5"/>
  <c r="E7340" i="5" s="1"/>
  <c r="F7340" i="5"/>
  <c r="J7340" i="5" s="1"/>
  <c r="G7340" i="5"/>
  <c r="H7340" i="5"/>
  <c r="A7341" i="5"/>
  <c r="B7341" i="5"/>
  <c r="D7341" i="5"/>
  <c r="E7341" i="5" s="1"/>
  <c r="F7341" i="5"/>
  <c r="J7341" i="5" s="1"/>
  <c r="G7341" i="5"/>
  <c r="H7341" i="5"/>
  <c r="A7342" i="5"/>
  <c r="B7342" i="5"/>
  <c r="D7342" i="5"/>
  <c r="E7342" i="5" s="1"/>
  <c r="F7342" i="5"/>
  <c r="J7342" i="5" s="1"/>
  <c r="G7342" i="5"/>
  <c r="H7342" i="5"/>
  <c r="A7343" i="5"/>
  <c r="B7343" i="5"/>
  <c r="D7343" i="5"/>
  <c r="E7343" i="5" s="1"/>
  <c r="F7343" i="5"/>
  <c r="J7343" i="5" s="1"/>
  <c r="G7343" i="5"/>
  <c r="H7343" i="5"/>
  <c r="A7344" i="5"/>
  <c r="B7344" i="5"/>
  <c r="D7344" i="5"/>
  <c r="E7344" i="5" s="1"/>
  <c r="F7344" i="5"/>
  <c r="J7344" i="5" s="1"/>
  <c r="G7344" i="5"/>
  <c r="H7344" i="5"/>
  <c r="A7345" i="5"/>
  <c r="B7345" i="5"/>
  <c r="D7345" i="5"/>
  <c r="E7345" i="5" s="1"/>
  <c r="F7345" i="5"/>
  <c r="J7345" i="5" s="1"/>
  <c r="G7345" i="5"/>
  <c r="H7345" i="5"/>
  <c r="A7346" i="5"/>
  <c r="B7346" i="5"/>
  <c r="D7346" i="5"/>
  <c r="E7346" i="5" s="1"/>
  <c r="F7346" i="5"/>
  <c r="J7346" i="5" s="1"/>
  <c r="G7346" i="5"/>
  <c r="H7346" i="5"/>
  <c r="A7347" i="5"/>
  <c r="B7347" i="5"/>
  <c r="D7347" i="5"/>
  <c r="E7347" i="5" s="1"/>
  <c r="F7347" i="5"/>
  <c r="J7347" i="5" s="1"/>
  <c r="G7347" i="5"/>
  <c r="H7347" i="5"/>
  <c r="A7348" i="5"/>
  <c r="B7348" i="5"/>
  <c r="D7348" i="5"/>
  <c r="E7348" i="5" s="1"/>
  <c r="F7348" i="5"/>
  <c r="J7348" i="5" s="1"/>
  <c r="G7348" i="5"/>
  <c r="H7348" i="5"/>
  <c r="A7349" i="5"/>
  <c r="B7349" i="5"/>
  <c r="D7349" i="5"/>
  <c r="E7349" i="5" s="1"/>
  <c r="F7349" i="5"/>
  <c r="J7349" i="5" s="1"/>
  <c r="G7349" i="5"/>
  <c r="H7349" i="5"/>
  <c r="A7350" i="5"/>
  <c r="B7350" i="5"/>
  <c r="D7350" i="5"/>
  <c r="E7350" i="5" s="1"/>
  <c r="F7350" i="5"/>
  <c r="J7350" i="5" s="1"/>
  <c r="G7350" i="5"/>
  <c r="H7350" i="5"/>
  <c r="A7351" i="5"/>
  <c r="B7351" i="5"/>
  <c r="D7351" i="5"/>
  <c r="E7351" i="5" s="1"/>
  <c r="F7351" i="5"/>
  <c r="J7351" i="5" s="1"/>
  <c r="G7351" i="5"/>
  <c r="H7351" i="5"/>
  <c r="A7352" i="5"/>
  <c r="B7352" i="5"/>
  <c r="D7352" i="5"/>
  <c r="E7352" i="5" s="1"/>
  <c r="F7352" i="5"/>
  <c r="J7352" i="5" s="1"/>
  <c r="G7352" i="5"/>
  <c r="H7352" i="5"/>
  <c r="A7353" i="5"/>
  <c r="B7353" i="5"/>
  <c r="D7353" i="5"/>
  <c r="E7353" i="5" s="1"/>
  <c r="F7353" i="5"/>
  <c r="J7353" i="5" s="1"/>
  <c r="G7353" i="5"/>
  <c r="H7353" i="5"/>
  <c r="A7354" i="5"/>
  <c r="B7354" i="5"/>
  <c r="D7354" i="5"/>
  <c r="E7354" i="5" s="1"/>
  <c r="F7354" i="5"/>
  <c r="J7354" i="5" s="1"/>
  <c r="G7354" i="5"/>
  <c r="H7354" i="5"/>
  <c r="A7355" i="5"/>
  <c r="B7355" i="5"/>
  <c r="D7355" i="5"/>
  <c r="E7355" i="5" s="1"/>
  <c r="F7355" i="5"/>
  <c r="J7355" i="5" s="1"/>
  <c r="G7355" i="5"/>
  <c r="H7355" i="5"/>
  <c r="A7356" i="5"/>
  <c r="B7356" i="5"/>
  <c r="D7356" i="5"/>
  <c r="E7356" i="5" s="1"/>
  <c r="F7356" i="5"/>
  <c r="J7356" i="5" s="1"/>
  <c r="G7356" i="5"/>
  <c r="H7356" i="5"/>
  <c r="A7357" i="5"/>
  <c r="B7357" i="5"/>
  <c r="D7357" i="5"/>
  <c r="E7357" i="5" s="1"/>
  <c r="F7357" i="5"/>
  <c r="J7357" i="5" s="1"/>
  <c r="G7357" i="5"/>
  <c r="H7357" i="5"/>
  <c r="A7358" i="5"/>
  <c r="B7358" i="5"/>
  <c r="D7358" i="5"/>
  <c r="E7358" i="5" s="1"/>
  <c r="F7358" i="5"/>
  <c r="J7358" i="5" s="1"/>
  <c r="G7358" i="5"/>
  <c r="H7358" i="5"/>
  <c r="A7359" i="5"/>
  <c r="B7359" i="5"/>
  <c r="D7359" i="5"/>
  <c r="E7359" i="5" s="1"/>
  <c r="F7359" i="5"/>
  <c r="J7359" i="5" s="1"/>
  <c r="G7359" i="5"/>
  <c r="H7359" i="5"/>
  <c r="A7360" i="5"/>
  <c r="B7360" i="5"/>
  <c r="D7360" i="5"/>
  <c r="E7360" i="5" s="1"/>
  <c r="F7360" i="5"/>
  <c r="J7360" i="5" s="1"/>
  <c r="G7360" i="5"/>
  <c r="H7360" i="5"/>
  <c r="A7361" i="5"/>
  <c r="B7361" i="5"/>
  <c r="D7361" i="5"/>
  <c r="E7361" i="5" s="1"/>
  <c r="F7361" i="5"/>
  <c r="J7361" i="5" s="1"/>
  <c r="G7361" i="5"/>
  <c r="H7361" i="5"/>
  <c r="A7362" i="5"/>
  <c r="B7362" i="5"/>
  <c r="D7362" i="5"/>
  <c r="E7362" i="5" s="1"/>
  <c r="F7362" i="5"/>
  <c r="J7362" i="5" s="1"/>
  <c r="G7362" i="5"/>
  <c r="H7362" i="5"/>
  <c r="A7363" i="5"/>
  <c r="B7363" i="5"/>
  <c r="D7363" i="5"/>
  <c r="E7363" i="5" s="1"/>
  <c r="F7363" i="5"/>
  <c r="J7363" i="5" s="1"/>
  <c r="G7363" i="5"/>
  <c r="H7363" i="5"/>
  <c r="A7364" i="5"/>
  <c r="B7364" i="5"/>
  <c r="D7364" i="5"/>
  <c r="E7364" i="5" s="1"/>
  <c r="F7364" i="5"/>
  <c r="J7364" i="5" s="1"/>
  <c r="G7364" i="5"/>
  <c r="H7364" i="5"/>
  <c r="A7365" i="5"/>
  <c r="B7365" i="5"/>
  <c r="D7365" i="5"/>
  <c r="E7365" i="5" s="1"/>
  <c r="F7365" i="5"/>
  <c r="J7365" i="5" s="1"/>
  <c r="G7365" i="5"/>
  <c r="H7365" i="5"/>
  <c r="A7366" i="5"/>
  <c r="B7366" i="5"/>
  <c r="D7366" i="5"/>
  <c r="E7366" i="5" s="1"/>
  <c r="F7366" i="5"/>
  <c r="J7366" i="5" s="1"/>
  <c r="G7366" i="5"/>
  <c r="H7366" i="5"/>
  <c r="A7367" i="5"/>
  <c r="B7367" i="5"/>
  <c r="D7367" i="5"/>
  <c r="E7367" i="5" s="1"/>
  <c r="F7367" i="5"/>
  <c r="J7367" i="5" s="1"/>
  <c r="G7367" i="5"/>
  <c r="H7367" i="5"/>
  <c r="A7368" i="5"/>
  <c r="B7368" i="5"/>
  <c r="D7368" i="5"/>
  <c r="E7368" i="5" s="1"/>
  <c r="F7368" i="5"/>
  <c r="J7368" i="5" s="1"/>
  <c r="G7368" i="5"/>
  <c r="H7368" i="5"/>
  <c r="A7369" i="5"/>
  <c r="B7369" i="5"/>
  <c r="D7369" i="5"/>
  <c r="E7369" i="5" s="1"/>
  <c r="F7369" i="5"/>
  <c r="J7369" i="5" s="1"/>
  <c r="G7369" i="5"/>
  <c r="H7369" i="5"/>
  <c r="A7370" i="5"/>
  <c r="B7370" i="5"/>
  <c r="D7370" i="5"/>
  <c r="E7370" i="5" s="1"/>
  <c r="F7370" i="5"/>
  <c r="J7370" i="5" s="1"/>
  <c r="G7370" i="5"/>
  <c r="H7370" i="5"/>
  <c r="A7371" i="5"/>
  <c r="B7371" i="5"/>
  <c r="D7371" i="5"/>
  <c r="E7371" i="5" s="1"/>
  <c r="F7371" i="5"/>
  <c r="J7371" i="5" s="1"/>
  <c r="G7371" i="5"/>
  <c r="H7371" i="5"/>
  <c r="A7372" i="5"/>
  <c r="B7372" i="5"/>
  <c r="D7372" i="5"/>
  <c r="E7372" i="5" s="1"/>
  <c r="F7372" i="5"/>
  <c r="J7372" i="5" s="1"/>
  <c r="G7372" i="5"/>
  <c r="H7372" i="5"/>
  <c r="A7373" i="5"/>
  <c r="B7373" i="5"/>
  <c r="D7373" i="5"/>
  <c r="E7373" i="5" s="1"/>
  <c r="F7373" i="5"/>
  <c r="J7373" i="5" s="1"/>
  <c r="G7373" i="5"/>
  <c r="H7373" i="5"/>
  <c r="A7374" i="5"/>
  <c r="B7374" i="5"/>
  <c r="D7374" i="5"/>
  <c r="E7374" i="5" s="1"/>
  <c r="F7374" i="5"/>
  <c r="J7374" i="5" s="1"/>
  <c r="G7374" i="5"/>
  <c r="H7374" i="5"/>
  <c r="A7375" i="5"/>
  <c r="B7375" i="5"/>
  <c r="D7375" i="5"/>
  <c r="E7375" i="5" s="1"/>
  <c r="F7375" i="5"/>
  <c r="J7375" i="5" s="1"/>
  <c r="G7375" i="5"/>
  <c r="H7375" i="5"/>
  <c r="A7376" i="5"/>
  <c r="B7376" i="5"/>
  <c r="D7376" i="5"/>
  <c r="E7376" i="5" s="1"/>
  <c r="F7376" i="5"/>
  <c r="J7376" i="5" s="1"/>
  <c r="G7376" i="5"/>
  <c r="H7376" i="5"/>
  <c r="A7377" i="5"/>
  <c r="B7377" i="5"/>
  <c r="D7377" i="5"/>
  <c r="E7377" i="5" s="1"/>
  <c r="F7377" i="5"/>
  <c r="J7377" i="5" s="1"/>
  <c r="G7377" i="5"/>
  <c r="H7377" i="5"/>
  <c r="A7378" i="5"/>
  <c r="B7378" i="5"/>
  <c r="D7378" i="5"/>
  <c r="E7378" i="5" s="1"/>
  <c r="F7378" i="5"/>
  <c r="J7378" i="5" s="1"/>
  <c r="G7378" i="5"/>
  <c r="H7378" i="5"/>
  <c r="A7379" i="5"/>
  <c r="B7379" i="5"/>
  <c r="D7379" i="5"/>
  <c r="E7379" i="5" s="1"/>
  <c r="F7379" i="5"/>
  <c r="J7379" i="5" s="1"/>
  <c r="G7379" i="5"/>
  <c r="H7379" i="5"/>
  <c r="A7380" i="5"/>
  <c r="B7380" i="5"/>
  <c r="D7380" i="5"/>
  <c r="E7380" i="5" s="1"/>
  <c r="F7380" i="5"/>
  <c r="J7380" i="5" s="1"/>
  <c r="G7380" i="5"/>
  <c r="H7380" i="5"/>
  <c r="A7381" i="5"/>
  <c r="B7381" i="5"/>
  <c r="D7381" i="5"/>
  <c r="E7381" i="5" s="1"/>
  <c r="F7381" i="5"/>
  <c r="J7381" i="5" s="1"/>
  <c r="G7381" i="5"/>
  <c r="H7381" i="5"/>
  <c r="A7382" i="5"/>
  <c r="B7382" i="5"/>
  <c r="D7382" i="5"/>
  <c r="E7382" i="5" s="1"/>
  <c r="F7382" i="5"/>
  <c r="J7382" i="5" s="1"/>
  <c r="G7382" i="5"/>
  <c r="H7382" i="5"/>
  <c r="A7383" i="5"/>
  <c r="B7383" i="5"/>
  <c r="D7383" i="5"/>
  <c r="E7383" i="5" s="1"/>
  <c r="F7383" i="5"/>
  <c r="J7383" i="5" s="1"/>
  <c r="G7383" i="5"/>
  <c r="H7383" i="5"/>
  <c r="A7384" i="5"/>
  <c r="B7384" i="5"/>
  <c r="D7384" i="5"/>
  <c r="E7384" i="5" s="1"/>
  <c r="F7384" i="5"/>
  <c r="J7384" i="5" s="1"/>
  <c r="G7384" i="5"/>
  <c r="H7384" i="5"/>
  <c r="A7385" i="5"/>
  <c r="B7385" i="5"/>
  <c r="D7385" i="5"/>
  <c r="E7385" i="5" s="1"/>
  <c r="F7385" i="5"/>
  <c r="J7385" i="5" s="1"/>
  <c r="G7385" i="5"/>
  <c r="H7385" i="5"/>
  <c r="A7386" i="5"/>
  <c r="B7386" i="5"/>
  <c r="D7386" i="5"/>
  <c r="E7386" i="5" s="1"/>
  <c r="F7386" i="5"/>
  <c r="J7386" i="5" s="1"/>
  <c r="G7386" i="5"/>
  <c r="H7386" i="5"/>
  <c r="A7387" i="5"/>
  <c r="B7387" i="5"/>
  <c r="D7387" i="5"/>
  <c r="E7387" i="5" s="1"/>
  <c r="F7387" i="5"/>
  <c r="J7387" i="5" s="1"/>
  <c r="G7387" i="5"/>
  <c r="H7387" i="5"/>
  <c r="A7388" i="5"/>
  <c r="B7388" i="5"/>
  <c r="D7388" i="5"/>
  <c r="E7388" i="5" s="1"/>
  <c r="F7388" i="5"/>
  <c r="J7388" i="5" s="1"/>
  <c r="G7388" i="5"/>
  <c r="H7388" i="5"/>
  <c r="A7389" i="5"/>
  <c r="B7389" i="5"/>
  <c r="D7389" i="5"/>
  <c r="E7389" i="5" s="1"/>
  <c r="F7389" i="5"/>
  <c r="J7389" i="5" s="1"/>
  <c r="G7389" i="5"/>
  <c r="H7389" i="5"/>
  <c r="A7390" i="5"/>
  <c r="B7390" i="5"/>
  <c r="D7390" i="5"/>
  <c r="E7390" i="5" s="1"/>
  <c r="F7390" i="5"/>
  <c r="J7390" i="5" s="1"/>
  <c r="G7390" i="5"/>
  <c r="H7390" i="5"/>
  <c r="A7391" i="5"/>
  <c r="B7391" i="5"/>
  <c r="D7391" i="5"/>
  <c r="E7391" i="5" s="1"/>
  <c r="F7391" i="5"/>
  <c r="J7391" i="5" s="1"/>
  <c r="G7391" i="5"/>
  <c r="H7391" i="5"/>
  <c r="A7392" i="5"/>
  <c r="B7392" i="5"/>
  <c r="D7392" i="5"/>
  <c r="E7392" i="5" s="1"/>
  <c r="F7392" i="5"/>
  <c r="J7392" i="5" s="1"/>
  <c r="G7392" i="5"/>
  <c r="H7392" i="5"/>
  <c r="A7393" i="5"/>
  <c r="B7393" i="5"/>
  <c r="D7393" i="5"/>
  <c r="E7393" i="5" s="1"/>
  <c r="F7393" i="5"/>
  <c r="J7393" i="5" s="1"/>
  <c r="G7393" i="5"/>
  <c r="H7393" i="5"/>
  <c r="A7394" i="5"/>
  <c r="B7394" i="5"/>
  <c r="D7394" i="5"/>
  <c r="E7394" i="5" s="1"/>
  <c r="F7394" i="5"/>
  <c r="J7394" i="5" s="1"/>
  <c r="G7394" i="5"/>
  <c r="H7394" i="5"/>
  <c r="A7395" i="5"/>
  <c r="B7395" i="5"/>
  <c r="D7395" i="5"/>
  <c r="E7395" i="5" s="1"/>
  <c r="F7395" i="5"/>
  <c r="J7395" i="5" s="1"/>
  <c r="G7395" i="5"/>
  <c r="H7395" i="5"/>
  <c r="A7396" i="5"/>
  <c r="B7396" i="5"/>
  <c r="D7396" i="5"/>
  <c r="E7396" i="5" s="1"/>
  <c r="F7396" i="5"/>
  <c r="J7396" i="5" s="1"/>
  <c r="G7396" i="5"/>
  <c r="H7396" i="5"/>
  <c r="A7397" i="5"/>
  <c r="B7397" i="5"/>
  <c r="D7397" i="5"/>
  <c r="E7397" i="5" s="1"/>
  <c r="F7397" i="5"/>
  <c r="J7397" i="5" s="1"/>
  <c r="G7397" i="5"/>
  <c r="H7397" i="5"/>
  <c r="A7398" i="5"/>
  <c r="B7398" i="5"/>
  <c r="D7398" i="5"/>
  <c r="E7398" i="5" s="1"/>
  <c r="F7398" i="5"/>
  <c r="J7398" i="5" s="1"/>
  <c r="G7398" i="5"/>
  <c r="H7398" i="5"/>
  <c r="A7399" i="5"/>
  <c r="B7399" i="5"/>
  <c r="D7399" i="5"/>
  <c r="E7399" i="5" s="1"/>
  <c r="F7399" i="5"/>
  <c r="J7399" i="5" s="1"/>
  <c r="G7399" i="5"/>
  <c r="H7399" i="5"/>
  <c r="A7400" i="5"/>
  <c r="B7400" i="5"/>
  <c r="D7400" i="5"/>
  <c r="E7400" i="5" s="1"/>
  <c r="F7400" i="5"/>
  <c r="J7400" i="5" s="1"/>
  <c r="G7400" i="5"/>
  <c r="H7400" i="5"/>
  <c r="A7401" i="5"/>
  <c r="B7401" i="5"/>
  <c r="D7401" i="5"/>
  <c r="E7401" i="5" s="1"/>
  <c r="F7401" i="5"/>
  <c r="J7401" i="5" s="1"/>
  <c r="G7401" i="5"/>
  <c r="H7401" i="5"/>
  <c r="A7402" i="5"/>
  <c r="B7402" i="5"/>
  <c r="D7402" i="5"/>
  <c r="E7402" i="5" s="1"/>
  <c r="F7402" i="5"/>
  <c r="J7402" i="5" s="1"/>
  <c r="G7402" i="5"/>
  <c r="H7402" i="5"/>
  <c r="A7403" i="5"/>
  <c r="B7403" i="5"/>
  <c r="D7403" i="5"/>
  <c r="E7403" i="5" s="1"/>
  <c r="F7403" i="5"/>
  <c r="J7403" i="5" s="1"/>
  <c r="G7403" i="5"/>
  <c r="H7403" i="5"/>
  <c r="A7404" i="5"/>
  <c r="B7404" i="5"/>
  <c r="D7404" i="5"/>
  <c r="E7404" i="5" s="1"/>
  <c r="F7404" i="5"/>
  <c r="J7404" i="5" s="1"/>
  <c r="G7404" i="5"/>
  <c r="H7404" i="5"/>
  <c r="A7405" i="5"/>
  <c r="B7405" i="5"/>
  <c r="D7405" i="5"/>
  <c r="E7405" i="5" s="1"/>
  <c r="F7405" i="5"/>
  <c r="J7405" i="5" s="1"/>
  <c r="G7405" i="5"/>
  <c r="H7405" i="5"/>
  <c r="A7406" i="5"/>
  <c r="B7406" i="5"/>
  <c r="D7406" i="5"/>
  <c r="E7406" i="5" s="1"/>
  <c r="F7406" i="5"/>
  <c r="J7406" i="5" s="1"/>
  <c r="G7406" i="5"/>
  <c r="H7406" i="5"/>
  <c r="A7407" i="5"/>
  <c r="B7407" i="5"/>
  <c r="D7407" i="5"/>
  <c r="E7407" i="5" s="1"/>
  <c r="F7407" i="5"/>
  <c r="J7407" i="5" s="1"/>
  <c r="G7407" i="5"/>
  <c r="H7407" i="5"/>
  <c r="A7408" i="5"/>
  <c r="B7408" i="5"/>
  <c r="D7408" i="5"/>
  <c r="E7408" i="5" s="1"/>
  <c r="F7408" i="5"/>
  <c r="J7408" i="5" s="1"/>
  <c r="G7408" i="5"/>
  <c r="H7408" i="5"/>
  <c r="A7409" i="5"/>
  <c r="B7409" i="5"/>
  <c r="D7409" i="5"/>
  <c r="E7409" i="5" s="1"/>
  <c r="F7409" i="5"/>
  <c r="J7409" i="5" s="1"/>
  <c r="G7409" i="5"/>
  <c r="H7409" i="5"/>
  <c r="A7410" i="5"/>
  <c r="B7410" i="5"/>
  <c r="D7410" i="5"/>
  <c r="E7410" i="5" s="1"/>
  <c r="F7410" i="5"/>
  <c r="J7410" i="5" s="1"/>
  <c r="G7410" i="5"/>
  <c r="H7410" i="5"/>
  <c r="A7411" i="5"/>
  <c r="B7411" i="5"/>
  <c r="D7411" i="5"/>
  <c r="E7411" i="5" s="1"/>
  <c r="F7411" i="5"/>
  <c r="J7411" i="5" s="1"/>
  <c r="G7411" i="5"/>
  <c r="H7411" i="5"/>
  <c r="A7412" i="5"/>
  <c r="B7412" i="5"/>
  <c r="D7412" i="5"/>
  <c r="E7412" i="5" s="1"/>
  <c r="F7412" i="5"/>
  <c r="J7412" i="5" s="1"/>
  <c r="G7412" i="5"/>
  <c r="H7412" i="5"/>
  <c r="A7413" i="5"/>
  <c r="B7413" i="5"/>
  <c r="D7413" i="5"/>
  <c r="E7413" i="5" s="1"/>
  <c r="F7413" i="5"/>
  <c r="J7413" i="5" s="1"/>
  <c r="G7413" i="5"/>
  <c r="H7413" i="5"/>
  <c r="A7414" i="5"/>
  <c r="B7414" i="5"/>
  <c r="D7414" i="5"/>
  <c r="E7414" i="5" s="1"/>
  <c r="F7414" i="5"/>
  <c r="J7414" i="5" s="1"/>
  <c r="G7414" i="5"/>
  <c r="H7414" i="5"/>
  <c r="A7415" i="5"/>
  <c r="B7415" i="5"/>
  <c r="D7415" i="5"/>
  <c r="E7415" i="5" s="1"/>
  <c r="F7415" i="5"/>
  <c r="J7415" i="5" s="1"/>
  <c r="G7415" i="5"/>
  <c r="H7415" i="5"/>
  <c r="A7416" i="5"/>
  <c r="B7416" i="5"/>
  <c r="D7416" i="5"/>
  <c r="E7416" i="5" s="1"/>
  <c r="F7416" i="5"/>
  <c r="J7416" i="5" s="1"/>
  <c r="G7416" i="5"/>
  <c r="H7416" i="5"/>
  <c r="A7417" i="5"/>
  <c r="B7417" i="5"/>
  <c r="D7417" i="5"/>
  <c r="E7417" i="5" s="1"/>
  <c r="F7417" i="5"/>
  <c r="J7417" i="5" s="1"/>
  <c r="G7417" i="5"/>
  <c r="H7417" i="5"/>
  <c r="A7418" i="5"/>
  <c r="B7418" i="5"/>
  <c r="D7418" i="5"/>
  <c r="E7418" i="5" s="1"/>
  <c r="F7418" i="5"/>
  <c r="J7418" i="5" s="1"/>
  <c r="G7418" i="5"/>
  <c r="H7418" i="5"/>
  <c r="A7419" i="5"/>
  <c r="B7419" i="5"/>
  <c r="D7419" i="5"/>
  <c r="E7419" i="5" s="1"/>
  <c r="F7419" i="5"/>
  <c r="J7419" i="5" s="1"/>
  <c r="G7419" i="5"/>
  <c r="H7419" i="5"/>
  <c r="A7420" i="5"/>
  <c r="B7420" i="5"/>
  <c r="D7420" i="5"/>
  <c r="E7420" i="5" s="1"/>
  <c r="F7420" i="5"/>
  <c r="J7420" i="5" s="1"/>
  <c r="G7420" i="5"/>
  <c r="H7420" i="5"/>
  <c r="A7421" i="5"/>
  <c r="B7421" i="5"/>
  <c r="D7421" i="5"/>
  <c r="E7421" i="5" s="1"/>
  <c r="F7421" i="5"/>
  <c r="J7421" i="5" s="1"/>
  <c r="G7421" i="5"/>
  <c r="H7421" i="5"/>
  <c r="A7422" i="5"/>
  <c r="B7422" i="5"/>
  <c r="D7422" i="5"/>
  <c r="E7422" i="5" s="1"/>
  <c r="F7422" i="5"/>
  <c r="J7422" i="5" s="1"/>
  <c r="G7422" i="5"/>
  <c r="H7422" i="5"/>
  <c r="A7423" i="5"/>
  <c r="B7423" i="5"/>
  <c r="D7423" i="5"/>
  <c r="E7423" i="5" s="1"/>
  <c r="F7423" i="5"/>
  <c r="J7423" i="5" s="1"/>
  <c r="G7423" i="5"/>
  <c r="H7423" i="5"/>
  <c r="A7424" i="5"/>
  <c r="B7424" i="5"/>
  <c r="D7424" i="5"/>
  <c r="E7424" i="5" s="1"/>
  <c r="F7424" i="5"/>
  <c r="J7424" i="5" s="1"/>
  <c r="G7424" i="5"/>
  <c r="H7424" i="5"/>
  <c r="A7425" i="5"/>
  <c r="B7425" i="5"/>
  <c r="D7425" i="5"/>
  <c r="E7425" i="5" s="1"/>
  <c r="F7425" i="5"/>
  <c r="J7425" i="5" s="1"/>
  <c r="G7425" i="5"/>
  <c r="H7425" i="5"/>
  <c r="A7426" i="5"/>
  <c r="B7426" i="5"/>
  <c r="D7426" i="5"/>
  <c r="E7426" i="5" s="1"/>
  <c r="F7426" i="5"/>
  <c r="J7426" i="5" s="1"/>
  <c r="G7426" i="5"/>
  <c r="H7426" i="5"/>
  <c r="A7427" i="5"/>
  <c r="B7427" i="5"/>
  <c r="D7427" i="5"/>
  <c r="E7427" i="5" s="1"/>
  <c r="F7427" i="5"/>
  <c r="J7427" i="5" s="1"/>
  <c r="G7427" i="5"/>
  <c r="H7427" i="5"/>
  <c r="A7428" i="5"/>
  <c r="B7428" i="5"/>
  <c r="D7428" i="5"/>
  <c r="E7428" i="5" s="1"/>
  <c r="F7428" i="5"/>
  <c r="J7428" i="5" s="1"/>
  <c r="G7428" i="5"/>
  <c r="H7428" i="5"/>
  <c r="A7429" i="5"/>
  <c r="B7429" i="5"/>
  <c r="D7429" i="5"/>
  <c r="E7429" i="5" s="1"/>
  <c r="F7429" i="5"/>
  <c r="J7429" i="5" s="1"/>
  <c r="G7429" i="5"/>
  <c r="H7429" i="5"/>
  <c r="A7430" i="5"/>
  <c r="B7430" i="5"/>
  <c r="D7430" i="5"/>
  <c r="E7430" i="5" s="1"/>
  <c r="F7430" i="5"/>
  <c r="J7430" i="5" s="1"/>
  <c r="G7430" i="5"/>
  <c r="H7430" i="5"/>
  <c r="A7431" i="5"/>
  <c r="B7431" i="5"/>
  <c r="D7431" i="5"/>
  <c r="E7431" i="5" s="1"/>
  <c r="F7431" i="5"/>
  <c r="J7431" i="5" s="1"/>
  <c r="G7431" i="5"/>
  <c r="H7431" i="5"/>
  <c r="A7432" i="5"/>
  <c r="B7432" i="5"/>
  <c r="D7432" i="5"/>
  <c r="E7432" i="5" s="1"/>
  <c r="F7432" i="5"/>
  <c r="J7432" i="5" s="1"/>
  <c r="G7432" i="5"/>
  <c r="H7432" i="5"/>
  <c r="A7433" i="5"/>
  <c r="B7433" i="5"/>
  <c r="D7433" i="5"/>
  <c r="E7433" i="5" s="1"/>
  <c r="F7433" i="5"/>
  <c r="J7433" i="5" s="1"/>
  <c r="G7433" i="5"/>
  <c r="H7433" i="5"/>
  <c r="A7434" i="5"/>
  <c r="B7434" i="5"/>
  <c r="D7434" i="5"/>
  <c r="E7434" i="5" s="1"/>
  <c r="F7434" i="5"/>
  <c r="J7434" i="5" s="1"/>
  <c r="G7434" i="5"/>
  <c r="H7434" i="5"/>
  <c r="A7435" i="5"/>
  <c r="B7435" i="5"/>
  <c r="D7435" i="5"/>
  <c r="E7435" i="5" s="1"/>
  <c r="F7435" i="5"/>
  <c r="J7435" i="5" s="1"/>
  <c r="G7435" i="5"/>
  <c r="H7435" i="5"/>
  <c r="A7436" i="5"/>
  <c r="B7436" i="5"/>
  <c r="D7436" i="5"/>
  <c r="E7436" i="5" s="1"/>
  <c r="F7436" i="5"/>
  <c r="J7436" i="5" s="1"/>
  <c r="G7436" i="5"/>
  <c r="H7436" i="5"/>
  <c r="A7437" i="5"/>
  <c r="B7437" i="5"/>
  <c r="D7437" i="5"/>
  <c r="E7437" i="5" s="1"/>
  <c r="F7437" i="5"/>
  <c r="J7437" i="5" s="1"/>
  <c r="G7437" i="5"/>
  <c r="H7437" i="5"/>
  <c r="A7438" i="5"/>
  <c r="B7438" i="5"/>
  <c r="D7438" i="5"/>
  <c r="E7438" i="5" s="1"/>
  <c r="F7438" i="5"/>
  <c r="J7438" i="5" s="1"/>
  <c r="G7438" i="5"/>
  <c r="H7438" i="5"/>
  <c r="A7439" i="5"/>
  <c r="B7439" i="5"/>
  <c r="D7439" i="5"/>
  <c r="E7439" i="5" s="1"/>
  <c r="F7439" i="5"/>
  <c r="J7439" i="5" s="1"/>
  <c r="G7439" i="5"/>
  <c r="H7439" i="5"/>
  <c r="A7440" i="5"/>
  <c r="B7440" i="5"/>
  <c r="D7440" i="5"/>
  <c r="E7440" i="5" s="1"/>
  <c r="F7440" i="5"/>
  <c r="J7440" i="5" s="1"/>
  <c r="G7440" i="5"/>
  <c r="H7440" i="5"/>
  <c r="A7441" i="5"/>
  <c r="B7441" i="5"/>
  <c r="D7441" i="5"/>
  <c r="E7441" i="5" s="1"/>
  <c r="F7441" i="5"/>
  <c r="J7441" i="5" s="1"/>
  <c r="G7441" i="5"/>
  <c r="H7441" i="5"/>
  <c r="A7442" i="5"/>
  <c r="B7442" i="5"/>
  <c r="D7442" i="5"/>
  <c r="E7442" i="5" s="1"/>
  <c r="F7442" i="5"/>
  <c r="J7442" i="5" s="1"/>
  <c r="G7442" i="5"/>
  <c r="H7442" i="5"/>
  <c r="A7443" i="5"/>
  <c r="B7443" i="5"/>
  <c r="D7443" i="5"/>
  <c r="E7443" i="5" s="1"/>
  <c r="F7443" i="5"/>
  <c r="J7443" i="5" s="1"/>
  <c r="G7443" i="5"/>
  <c r="H7443" i="5"/>
  <c r="A7444" i="5"/>
  <c r="B7444" i="5"/>
  <c r="D7444" i="5"/>
  <c r="E7444" i="5" s="1"/>
  <c r="F7444" i="5"/>
  <c r="J7444" i="5" s="1"/>
  <c r="G7444" i="5"/>
  <c r="H7444" i="5"/>
  <c r="A7445" i="5"/>
  <c r="B7445" i="5"/>
  <c r="D7445" i="5"/>
  <c r="E7445" i="5" s="1"/>
  <c r="F7445" i="5"/>
  <c r="J7445" i="5" s="1"/>
  <c r="G7445" i="5"/>
  <c r="H7445" i="5"/>
  <c r="A7446" i="5"/>
  <c r="B7446" i="5"/>
  <c r="D7446" i="5"/>
  <c r="E7446" i="5" s="1"/>
  <c r="F7446" i="5"/>
  <c r="J7446" i="5" s="1"/>
  <c r="G7446" i="5"/>
  <c r="H7446" i="5"/>
  <c r="A7447" i="5"/>
  <c r="B7447" i="5"/>
  <c r="D7447" i="5"/>
  <c r="E7447" i="5" s="1"/>
  <c r="F7447" i="5"/>
  <c r="J7447" i="5" s="1"/>
  <c r="G7447" i="5"/>
  <c r="H7447" i="5"/>
  <c r="A7448" i="5"/>
  <c r="B7448" i="5"/>
  <c r="D7448" i="5"/>
  <c r="E7448" i="5" s="1"/>
  <c r="F7448" i="5"/>
  <c r="J7448" i="5" s="1"/>
  <c r="G7448" i="5"/>
  <c r="H7448" i="5"/>
  <c r="A7449" i="5"/>
  <c r="B7449" i="5"/>
  <c r="D7449" i="5"/>
  <c r="E7449" i="5" s="1"/>
  <c r="F7449" i="5"/>
  <c r="J7449" i="5" s="1"/>
  <c r="G7449" i="5"/>
  <c r="H7449" i="5"/>
  <c r="A7450" i="5"/>
  <c r="B7450" i="5"/>
  <c r="D7450" i="5"/>
  <c r="E7450" i="5" s="1"/>
  <c r="F7450" i="5"/>
  <c r="J7450" i="5" s="1"/>
  <c r="G7450" i="5"/>
  <c r="H7450" i="5"/>
  <c r="A7451" i="5"/>
  <c r="B7451" i="5"/>
  <c r="D7451" i="5"/>
  <c r="E7451" i="5" s="1"/>
  <c r="F7451" i="5"/>
  <c r="J7451" i="5" s="1"/>
  <c r="G7451" i="5"/>
  <c r="H7451" i="5"/>
  <c r="A7452" i="5"/>
  <c r="B7452" i="5"/>
  <c r="D7452" i="5"/>
  <c r="E7452" i="5" s="1"/>
  <c r="F7452" i="5"/>
  <c r="J7452" i="5" s="1"/>
  <c r="G7452" i="5"/>
  <c r="H7452" i="5"/>
  <c r="A7453" i="5"/>
  <c r="B7453" i="5"/>
  <c r="D7453" i="5"/>
  <c r="E7453" i="5" s="1"/>
  <c r="F7453" i="5"/>
  <c r="J7453" i="5" s="1"/>
  <c r="G7453" i="5"/>
  <c r="H7453" i="5"/>
  <c r="A7454" i="5"/>
  <c r="B7454" i="5"/>
  <c r="D7454" i="5"/>
  <c r="E7454" i="5" s="1"/>
  <c r="F7454" i="5"/>
  <c r="J7454" i="5" s="1"/>
  <c r="G7454" i="5"/>
  <c r="H7454" i="5"/>
  <c r="A7455" i="5"/>
  <c r="B7455" i="5"/>
  <c r="D7455" i="5"/>
  <c r="E7455" i="5" s="1"/>
  <c r="F7455" i="5"/>
  <c r="J7455" i="5" s="1"/>
  <c r="G7455" i="5"/>
  <c r="H7455" i="5"/>
  <c r="A7456" i="5"/>
  <c r="B7456" i="5"/>
  <c r="D7456" i="5"/>
  <c r="E7456" i="5" s="1"/>
  <c r="F7456" i="5"/>
  <c r="J7456" i="5" s="1"/>
  <c r="G7456" i="5"/>
  <c r="H7456" i="5"/>
  <c r="A7457" i="5"/>
  <c r="B7457" i="5"/>
  <c r="D7457" i="5"/>
  <c r="E7457" i="5" s="1"/>
  <c r="F7457" i="5"/>
  <c r="J7457" i="5" s="1"/>
  <c r="G7457" i="5"/>
  <c r="H7457" i="5"/>
  <c r="A7458" i="5"/>
  <c r="B7458" i="5"/>
  <c r="D7458" i="5"/>
  <c r="E7458" i="5" s="1"/>
  <c r="F7458" i="5"/>
  <c r="J7458" i="5" s="1"/>
  <c r="G7458" i="5"/>
  <c r="H7458" i="5"/>
  <c r="A7459" i="5"/>
  <c r="B7459" i="5"/>
  <c r="D7459" i="5"/>
  <c r="E7459" i="5" s="1"/>
  <c r="F7459" i="5"/>
  <c r="J7459" i="5" s="1"/>
  <c r="G7459" i="5"/>
  <c r="H7459" i="5"/>
  <c r="A7460" i="5"/>
  <c r="B7460" i="5"/>
  <c r="D7460" i="5"/>
  <c r="E7460" i="5" s="1"/>
  <c r="F7460" i="5"/>
  <c r="J7460" i="5" s="1"/>
  <c r="G7460" i="5"/>
  <c r="H7460" i="5"/>
  <c r="A7461" i="5"/>
  <c r="B7461" i="5"/>
  <c r="D7461" i="5"/>
  <c r="E7461" i="5" s="1"/>
  <c r="F7461" i="5"/>
  <c r="J7461" i="5" s="1"/>
  <c r="G7461" i="5"/>
  <c r="H7461" i="5"/>
  <c r="A7462" i="5"/>
  <c r="B7462" i="5"/>
  <c r="D7462" i="5"/>
  <c r="E7462" i="5" s="1"/>
  <c r="F7462" i="5"/>
  <c r="J7462" i="5" s="1"/>
  <c r="G7462" i="5"/>
  <c r="H7462" i="5"/>
  <c r="A7463" i="5"/>
  <c r="B7463" i="5"/>
  <c r="D7463" i="5"/>
  <c r="E7463" i="5" s="1"/>
  <c r="F7463" i="5"/>
  <c r="J7463" i="5" s="1"/>
  <c r="G7463" i="5"/>
  <c r="H7463" i="5"/>
  <c r="A7464" i="5"/>
  <c r="B7464" i="5"/>
  <c r="D7464" i="5"/>
  <c r="E7464" i="5" s="1"/>
  <c r="F7464" i="5"/>
  <c r="J7464" i="5" s="1"/>
  <c r="G7464" i="5"/>
  <c r="H7464" i="5"/>
  <c r="A7465" i="5"/>
  <c r="B7465" i="5"/>
  <c r="D7465" i="5"/>
  <c r="E7465" i="5" s="1"/>
  <c r="F7465" i="5"/>
  <c r="J7465" i="5" s="1"/>
  <c r="G7465" i="5"/>
  <c r="H7465" i="5"/>
  <c r="A7466" i="5"/>
  <c r="B7466" i="5"/>
  <c r="D7466" i="5"/>
  <c r="E7466" i="5" s="1"/>
  <c r="F7466" i="5"/>
  <c r="J7466" i="5" s="1"/>
  <c r="G7466" i="5"/>
  <c r="H7466" i="5"/>
  <c r="A7467" i="5"/>
  <c r="B7467" i="5"/>
  <c r="D7467" i="5"/>
  <c r="E7467" i="5" s="1"/>
  <c r="F7467" i="5"/>
  <c r="J7467" i="5" s="1"/>
  <c r="G7467" i="5"/>
  <c r="H7467" i="5"/>
  <c r="A7468" i="5"/>
  <c r="B7468" i="5"/>
  <c r="D7468" i="5"/>
  <c r="E7468" i="5" s="1"/>
  <c r="F7468" i="5"/>
  <c r="J7468" i="5" s="1"/>
  <c r="G7468" i="5"/>
  <c r="H7468" i="5"/>
  <c r="A7469" i="5"/>
  <c r="B7469" i="5"/>
  <c r="D7469" i="5"/>
  <c r="E7469" i="5" s="1"/>
  <c r="F7469" i="5"/>
  <c r="J7469" i="5" s="1"/>
  <c r="G7469" i="5"/>
  <c r="H7469" i="5"/>
  <c r="A7470" i="5"/>
  <c r="B7470" i="5"/>
  <c r="D7470" i="5"/>
  <c r="E7470" i="5" s="1"/>
  <c r="F7470" i="5"/>
  <c r="J7470" i="5" s="1"/>
  <c r="G7470" i="5"/>
  <c r="H7470" i="5"/>
  <c r="A7471" i="5"/>
  <c r="B7471" i="5"/>
  <c r="D7471" i="5"/>
  <c r="E7471" i="5" s="1"/>
  <c r="F7471" i="5"/>
  <c r="J7471" i="5" s="1"/>
  <c r="G7471" i="5"/>
  <c r="H7471" i="5"/>
  <c r="A7472" i="5"/>
  <c r="B7472" i="5"/>
  <c r="D7472" i="5"/>
  <c r="E7472" i="5" s="1"/>
  <c r="F7472" i="5"/>
  <c r="J7472" i="5" s="1"/>
  <c r="G7472" i="5"/>
  <c r="H7472" i="5"/>
  <c r="A7473" i="5"/>
  <c r="B7473" i="5"/>
  <c r="D7473" i="5"/>
  <c r="E7473" i="5" s="1"/>
  <c r="F7473" i="5"/>
  <c r="J7473" i="5" s="1"/>
  <c r="G7473" i="5"/>
  <c r="H7473" i="5"/>
  <c r="A7474" i="5"/>
  <c r="B7474" i="5"/>
  <c r="D7474" i="5"/>
  <c r="E7474" i="5" s="1"/>
  <c r="F7474" i="5"/>
  <c r="J7474" i="5" s="1"/>
  <c r="G7474" i="5"/>
  <c r="H7474" i="5"/>
  <c r="A7475" i="5"/>
  <c r="B7475" i="5"/>
  <c r="D7475" i="5"/>
  <c r="E7475" i="5" s="1"/>
  <c r="F7475" i="5"/>
  <c r="J7475" i="5" s="1"/>
  <c r="G7475" i="5"/>
  <c r="H7475" i="5"/>
  <c r="A7476" i="5"/>
  <c r="B7476" i="5"/>
  <c r="D7476" i="5"/>
  <c r="E7476" i="5" s="1"/>
  <c r="F7476" i="5"/>
  <c r="J7476" i="5" s="1"/>
  <c r="G7476" i="5"/>
  <c r="H7476" i="5"/>
  <c r="A7477" i="5"/>
  <c r="B7477" i="5"/>
  <c r="D7477" i="5"/>
  <c r="E7477" i="5" s="1"/>
  <c r="F7477" i="5"/>
  <c r="J7477" i="5" s="1"/>
  <c r="G7477" i="5"/>
  <c r="H7477" i="5"/>
  <c r="A7478" i="5"/>
  <c r="B7478" i="5"/>
  <c r="D7478" i="5"/>
  <c r="E7478" i="5" s="1"/>
  <c r="F7478" i="5"/>
  <c r="J7478" i="5" s="1"/>
  <c r="G7478" i="5"/>
  <c r="H7478" i="5"/>
  <c r="A7479" i="5"/>
  <c r="B7479" i="5"/>
  <c r="D7479" i="5"/>
  <c r="E7479" i="5" s="1"/>
  <c r="F7479" i="5"/>
  <c r="J7479" i="5" s="1"/>
  <c r="G7479" i="5"/>
  <c r="H7479" i="5"/>
  <c r="A7480" i="5"/>
  <c r="B7480" i="5"/>
  <c r="D7480" i="5"/>
  <c r="E7480" i="5" s="1"/>
  <c r="F7480" i="5"/>
  <c r="J7480" i="5" s="1"/>
  <c r="G7480" i="5"/>
  <c r="H7480" i="5"/>
  <c r="A7481" i="5"/>
  <c r="B7481" i="5"/>
  <c r="D7481" i="5"/>
  <c r="E7481" i="5" s="1"/>
  <c r="F7481" i="5"/>
  <c r="J7481" i="5" s="1"/>
  <c r="G7481" i="5"/>
  <c r="H7481" i="5"/>
  <c r="A7482" i="5"/>
  <c r="B7482" i="5"/>
  <c r="D7482" i="5"/>
  <c r="E7482" i="5" s="1"/>
  <c r="F7482" i="5"/>
  <c r="J7482" i="5" s="1"/>
  <c r="G7482" i="5"/>
  <c r="H7482" i="5"/>
  <c r="A7483" i="5"/>
  <c r="B7483" i="5"/>
  <c r="D7483" i="5"/>
  <c r="E7483" i="5" s="1"/>
  <c r="F7483" i="5"/>
  <c r="J7483" i="5" s="1"/>
  <c r="G7483" i="5"/>
  <c r="H7483" i="5"/>
  <c r="A7484" i="5"/>
  <c r="B7484" i="5"/>
  <c r="D7484" i="5"/>
  <c r="E7484" i="5" s="1"/>
  <c r="F7484" i="5"/>
  <c r="J7484" i="5" s="1"/>
  <c r="G7484" i="5"/>
  <c r="H7484" i="5"/>
  <c r="A7485" i="5"/>
  <c r="B7485" i="5"/>
  <c r="D7485" i="5"/>
  <c r="E7485" i="5" s="1"/>
  <c r="F7485" i="5"/>
  <c r="J7485" i="5" s="1"/>
  <c r="G7485" i="5"/>
  <c r="H7485" i="5"/>
  <c r="A7486" i="5"/>
  <c r="B7486" i="5"/>
  <c r="D7486" i="5"/>
  <c r="E7486" i="5" s="1"/>
  <c r="F7486" i="5"/>
  <c r="J7486" i="5" s="1"/>
  <c r="G7486" i="5"/>
  <c r="H7486" i="5"/>
  <c r="A7487" i="5"/>
  <c r="B7487" i="5"/>
  <c r="D7487" i="5"/>
  <c r="E7487" i="5" s="1"/>
  <c r="F7487" i="5"/>
  <c r="J7487" i="5" s="1"/>
  <c r="G7487" i="5"/>
  <c r="H7487" i="5"/>
  <c r="A7488" i="5"/>
  <c r="B7488" i="5"/>
  <c r="D7488" i="5"/>
  <c r="E7488" i="5" s="1"/>
  <c r="F7488" i="5"/>
  <c r="J7488" i="5" s="1"/>
  <c r="G7488" i="5"/>
  <c r="H7488" i="5"/>
  <c r="A7489" i="5"/>
  <c r="B7489" i="5"/>
  <c r="D7489" i="5"/>
  <c r="E7489" i="5" s="1"/>
  <c r="F7489" i="5"/>
  <c r="J7489" i="5" s="1"/>
  <c r="G7489" i="5"/>
  <c r="H7489" i="5"/>
  <c r="A7490" i="5"/>
  <c r="B7490" i="5"/>
  <c r="D7490" i="5"/>
  <c r="E7490" i="5" s="1"/>
  <c r="F7490" i="5"/>
  <c r="J7490" i="5" s="1"/>
  <c r="G7490" i="5"/>
  <c r="H7490" i="5"/>
  <c r="A7491" i="5"/>
  <c r="B7491" i="5"/>
  <c r="D7491" i="5"/>
  <c r="E7491" i="5" s="1"/>
  <c r="F7491" i="5"/>
  <c r="J7491" i="5" s="1"/>
  <c r="G7491" i="5"/>
  <c r="H7491" i="5"/>
  <c r="A7492" i="5"/>
  <c r="B7492" i="5"/>
  <c r="D7492" i="5"/>
  <c r="E7492" i="5" s="1"/>
  <c r="F7492" i="5"/>
  <c r="J7492" i="5" s="1"/>
  <c r="G7492" i="5"/>
  <c r="H7492" i="5"/>
  <c r="A7493" i="5"/>
  <c r="B7493" i="5"/>
  <c r="D7493" i="5"/>
  <c r="E7493" i="5" s="1"/>
  <c r="F7493" i="5"/>
  <c r="J7493" i="5" s="1"/>
  <c r="G7493" i="5"/>
  <c r="H7493" i="5"/>
  <c r="A7494" i="5"/>
  <c r="B7494" i="5"/>
  <c r="D7494" i="5"/>
  <c r="E7494" i="5" s="1"/>
  <c r="F7494" i="5"/>
  <c r="J7494" i="5" s="1"/>
  <c r="G7494" i="5"/>
  <c r="H7494" i="5"/>
  <c r="A7495" i="5"/>
  <c r="B7495" i="5"/>
  <c r="D7495" i="5"/>
  <c r="E7495" i="5" s="1"/>
  <c r="F7495" i="5"/>
  <c r="J7495" i="5" s="1"/>
  <c r="G7495" i="5"/>
  <c r="H7495" i="5"/>
  <c r="A7496" i="5"/>
  <c r="B7496" i="5"/>
  <c r="D7496" i="5"/>
  <c r="E7496" i="5" s="1"/>
  <c r="F7496" i="5"/>
  <c r="J7496" i="5" s="1"/>
  <c r="G7496" i="5"/>
  <c r="H7496" i="5"/>
  <c r="A7497" i="5"/>
  <c r="B7497" i="5"/>
  <c r="D7497" i="5"/>
  <c r="E7497" i="5" s="1"/>
  <c r="F7497" i="5"/>
  <c r="J7497" i="5" s="1"/>
  <c r="G7497" i="5"/>
  <c r="H7497" i="5"/>
  <c r="A7498" i="5"/>
  <c r="B7498" i="5"/>
  <c r="D7498" i="5"/>
  <c r="E7498" i="5" s="1"/>
  <c r="F7498" i="5"/>
  <c r="J7498" i="5" s="1"/>
  <c r="G7498" i="5"/>
  <c r="H7498" i="5"/>
  <c r="A7499" i="5"/>
  <c r="B7499" i="5"/>
  <c r="D7499" i="5"/>
  <c r="E7499" i="5" s="1"/>
  <c r="F7499" i="5"/>
  <c r="J7499" i="5" s="1"/>
  <c r="G7499" i="5"/>
  <c r="H7499" i="5"/>
  <c r="A7500" i="5"/>
  <c r="B7500" i="5"/>
  <c r="D7500" i="5"/>
  <c r="E7500" i="5" s="1"/>
  <c r="F7500" i="5"/>
  <c r="J7500" i="5" s="1"/>
  <c r="G7500" i="5"/>
  <c r="H7500" i="5"/>
  <c r="A7501" i="5"/>
  <c r="B7501" i="5"/>
  <c r="D7501" i="5"/>
  <c r="E7501" i="5" s="1"/>
  <c r="F7501" i="5"/>
  <c r="J7501" i="5" s="1"/>
  <c r="G7501" i="5"/>
  <c r="H7501" i="5"/>
  <c r="A7502" i="5"/>
  <c r="B7502" i="5"/>
  <c r="D7502" i="5"/>
  <c r="E7502" i="5" s="1"/>
  <c r="F7502" i="5"/>
  <c r="J7502" i="5" s="1"/>
  <c r="G7502" i="5"/>
  <c r="H7502" i="5"/>
  <c r="A7503" i="5"/>
  <c r="B7503" i="5"/>
  <c r="D7503" i="5"/>
  <c r="E7503" i="5" s="1"/>
  <c r="F7503" i="5"/>
  <c r="J7503" i="5" s="1"/>
  <c r="G7503" i="5"/>
  <c r="H7503" i="5"/>
  <c r="A7504" i="5"/>
  <c r="B7504" i="5"/>
  <c r="D7504" i="5"/>
  <c r="E7504" i="5" s="1"/>
  <c r="F7504" i="5"/>
  <c r="J7504" i="5" s="1"/>
  <c r="G7504" i="5"/>
  <c r="H7504" i="5"/>
  <c r="A7505" i="5"/>
  <c r="B7505" i="5"/>
  <c r="D7505" i="5"/>
  <c r="E7505" i="5" s="1"/>
  <c r="F7505" i="5"/>
  <c r="J7505" i="5" s="1"/>
  <c r="G7505" i="5"/>
  <c r="H7505" i="5"/>
  <c r="A7506" i="5"/>
  <c r="B7506" i="5"/>
  <c r="D7506" i="5"/>
  <c r="E7506" i="5" s="1"/>
  <c r="F7506" i="5"/>
  <c r="J7506" i="5" s="1"/>
  <c r="G7506" i="5"/>
  <c r="H7506" i="5"/>
  <c r="A7507" i="5"/>
  <c r="B7507" i="5"/>
  <c r="D7507" i="5"/>
  <c r="E7507" i="5" s="1"/>
  <c r="F7507" i="5"/>
  <c r="J7507" i="5" s="1"/>
  <c r="G7507" i="5"/>
  <c r="H7507" i="5"/>
  <c r="A7508" i="5"/>
  <c r="B7508" i="5"/>
  <c r="D7508" i="5"/>
  <c r="E7508" i="5" s="1"/>
  <c r="F7508" i="5"/>
  <c r="J7508" i="5" s="1"/>
  <c r="G7508" i="5"/>
  <c r="H7508" i="5"/>
  <c r="A7509" i="5"/>
  <c r="B7509" i="5"/>
  <c r="D7509" i="5"/>
  <c r="E7509" i="5" s="1"/>
  <c r="F7509" i="5"/>
  <c r="J7509" i="5" s="1"/>
  <c r="G7509" i="5"/>
  <c r="H7509" i="5"/>
  <c r="A7510" i="5"/>
  <c r="B7510" i="5"/>
  <c r="D7510" i="5"/>
  <c r="E7510" i="5" s="1"/>
  <c r="F7510" i="5"/>
  <c r="J7510" i="5" s="1"/>
  <c r="G7510" i="5"/>
  <c r="H7510" i="5"/>
  <c r="A7511" i="5"/>
  <c r="B7511" i="5"/>
  <c r="D7511" i="5"/>
  <c r="E7511" i="5" s="1"/>
  <c r="F7511" i="5"/>
  <c r="J7511" i="5" s="1"/>
  <c r="G7511" i="5"/>
  <c r="H7511" i="5"/>
  <c r="A7512" i="5"/>
  <c r="B7512" i="5"/>
  <c r="D7512" i="5"/>
  <c r="E7512" i="5" s="1"/>
  <c r="F7512" i="5"/>
  <c r="J7512" i="5" s="1"/>
  <c r="G7512" i="5"/>
  <c r="H7512" i="5"/>
  <c r="A7513" i="5"/>
  <c r="B7513" i="5"/>
  <c r="D7513" i="5"/>
  <c r="E7513" i="5" s="1"/>
  <c r="F7513" i="5"/>
  <c r="J7513" i="5" s="1"/>
  <c r="G7513" i="5"/>
  <c r="H7513" i="5"/>
  <c r="A7514" i="5"/>
  <c r="B7514" i="5"/>
  <c r="D7514" i="5"/>
  <c r="E7514" i="5" s="1"/>
  <c r="F7514" i="5"/>
  <c r="J7514" i="5" s="1"/>
  <c r="G7514" i="5"/>
  <c r="H7514" i="5"/>
  <c r="A7515" i="5"/>
  <c r="B7515" i="5"/>
  <c r="D7515" i="5"/>
  <c r="E7515" i="5" s="1"/>
  <c r="F7515" i="5"/>
  <c r="J7515" i="5" s="1"/>
  <c r="G7515" i="5"/>
  <c r="H7515" i="5"/>
  <c r="A7516" i="5"/>
  <c r="B7516" i="5"/>
  <c r="D7516" i="5"/>
  <c r="E7516" i="5" s="1"/>
  <c r="F7516" i="5"/>
  <c r="J7516" i="5" s="1"/>
  <c r="G7516" i="5"/>
  <c r="H7516" i="5"/>
  <c r="A7517" i="5"/>
  <c r="B7517" i="5"/>
  <c r="D7517" i="5"/>
  <c r="E7517" i="5" s="1"/>
  <c r="F7517" i="5"/>
  <c r="J7517" i="5" s="1"/>
  <c r="G7517" i="5"/>
  <c r="H7517" i="5"/>
  <c r="A7518" i="5"/>
  <c r="B7518" i="5"/>
  <c r="D7518" i="5"/>
  <c r="E7518" i="5" s="1"/>
  <c r="F7518" i="5"/>
  <c r="J7518" i="5" s="1"/>
  <c r="G7518" i="5"/>
  <c r="H7518" i="5"/>
  <c r="A7519" i="5"/>
  <c r="B7519" i="5"/>
  <c r="D7519" i="5"/>
  <c r="E7519" i="5" s="1"/>
  <c r="F7519" i="5"/>
  <c r="J7519" i="5" s="1"/>
  <c r="G7519" i="5"/>
  <c r="H7519" i="5"/>
  <c r="A7520" i="5"/>
  <c r="B7520" i="5"/>
  <c r="D7520" i="5"/>
  <c r="E7520" i="5" s="1"/>
  <c r="F7520" i="5"/>
  <c r="J7520" i="5" s="1"/>
  <c r="G7520" i="5"/>
  <c r="H7520" i="5"/>
  <c r="A7521" i="5"/>
  <c r="B7521" i="5"/>
  <c r="D7521" i="5"/>
  <c r="E7521" i="5" s="1"/>
  <c r="F7521" i="5"/>
  <c r="J7521" i="5" s="1"/>
  <c r="G7521" i="5"/>
  <c r="H7521" i="5"/>
  <c r="A7522" i="5"/>
  <c r="B7522" i="5"/>
  <c r="D7522" i="5"/>
  <c r="E7522" i="5" s="1"/>
  <c r="F7522" i="5"/>
  <c r="J7522" i="5" s="1"/>
  <c r="G7522" i="5"/>
  <c r="H7522" i="5"/>
  <c r="A7523" i="5"/>
  <c r="B7523" i="5"/>
  <c r="D7523" i="5"/>
  <c r="E7523" i="5" s="1"/>
  <c r="F7523" i="5"/>
  <c r="J7523" i="5" s="1"/>
  <c r="G7523" i="5"/>
  <c r="H7523" i="5"/>
  <c r="A7524" i="5"/>
  <c r="B7524" i="5"/>
  <c r="D7524" i="5"/>
  <c r="E7524" i="5" s="1"/>
  <c r="F7524" i="5"/>
  <c r="J7524" i="5" s="1"/>
  <c r="G7524" i="5"/>
  <c r="H7524" i="5"/>
  <c r="A7525" i="5"/>
  <c r="B7525" i="5"/>
  <c r="D7525" i="5"/>
  <c r="E7525" i="5" s="1"/>
  <c r="F7525" i="5"/>
  <c r="J7525" i="5" s="1"/>
  <c r="G7525" i="5"/>
  <c r="H7525" i="5"/>
  <c r="A7526" i="5"/>
  <c r="B7526" i="5"/>
  <c r="D7526" i="5"/>
  <c r="E7526" i="5" s="1"/>
  <c r="F7526" i="5"/>
  <c r="J7526" i="5" s="1"/>
  <c r="G7526" i="5"/>
  <c r="H7526" i="5"/>
  <c r="A7527" i="5"/>
  <c r="B7527" i="5"/>
  <c r="D7527" i="5"/>
  <c r="E7527" i="5" s="1"/>
  <c r="F7527" i="5"/>
  <c r="J7527" i="5" s="1"/>
  <c r="G7527" i="5"/>
  <c r="H7527" i="5"/>
  <c r="A7528" i="5"/>
  <c r="B7528" i="5"/>
  <c r="D7528" i="5"/>
  <c r="E7528" i="5" s="1"/>
  <c r="F7528" i="5"/>
  <c r="J7528" i="5" s="1"/>
  <c r="G7528" i="5"/>
  <c r="H7528" i="5"/>
  <c r="A7529" i="5"/>
  <c r="B7529" i="5"/>
  <c r="D7529" i="5"/>
  <c r="E7529" i="5" s="1"/>
  <c r="F7529" i="5"/>
  <c r="J7529" i="5" s="1"/>
  <c r="G7529" i="5"/>
  <c r="H7529" i="5"/>
  <c r="A7530" i="5"/>
  <c r="B7530" i="5"/>
  <c r="D7530" i="5"/>
  <c r="E7530" i="5" s="1"/>
  <c r="F7530" i="5"/>
  <c r="J7530" i="5" s="1"/>
  <c r="G7530" i="5"/>
  <c r="H7530" i="5"/>
  <c r="A7531" i="5"/>
  <c r="B7531" i="5"/>
  <c r="D7531" i="5"/>
  <c r="E7531" i="5" s="1"/>
  <c r="F7531" i="5"/>
  <c r="J7531" i="5" s="1"/>
  <c r="G7531" i="5"/>
  <c r="H7531" i="5"/>
  <c r="A7532" i="5"/>
  <c r="B7532" i="5"/>
  <c r="D7532" i="5"/>
  <c r="E7532" i="5" s="1"/>
  <c r="F7532" i="5"/>
  <c r="J7532" i="5" s="1"/>
  <c r="G7532" i="5"/>
  <c r="H7532" i="5"/>
  <c r="A7533" i="5"/>
  <c r="B7533" i="5"/>
  <c r="D7533" i="5"/>
  <c r="E7533" i="5" s="1"/>
  <c r="F7533" i="5"/>
  <c r="J7533" i="5" s="1"/>
  <c r="G7533" i="5"/>
  <c r="H7533" i="5"/>
  <c r="A7534" i="5"/>
  <c r="B7534" i="5"/>
  <c r="D7534" i="5"/>
  <c r="E7534" i="5" s="1"/>
  <c r="F7534" i="5"/>
  <c r="J7534" i="5" s="1"/>
  <c r="G7534" i="5"/>
  <c r="H7534" i="5"/>
  <c r="A7535" i="5"/>
  <c r="B7535" i="5"/>
  <c r="D7535" i="5"/>
  <c r="E7535" i="5" s="1"/>
  <c r="F7535" i="5"/>
  <c r="J7535" i="5" s="1"/>
  <c r="G7535" i="5"/>
  <c r="H7535" i="5"/>
  <c r="A7536" i="5"/>
  <c r="B7536" i="5"/>
  <c r="D7536" i="5"/>
  <c r="E7536" i="5" s="1"/>
  <c r="F7536" i="5"/>
  <c r="J7536" i="5" s="1"/>
  <c r="G7536" i="5"/>
  <c r="H7536" i="5"/>
  <c r="A7537" i="5"/>
  <c r="B7537" i="5"/>
  <c r="D7537" i="5"/>
  <c r="E7537" i="5" s="1"/>
  <c r="F7537" i="5"/>
  <c r="J7537" i="5" s="1"/>
  <c r="G7537" i="5"/>
  <c r="H7537" i="5"/>
  <c r="A7538" i="5"/>
  <c r="B7538" i="5"/>
  <c r="D7538" i="5"/>
  <c r="E7538" i="5" s="1"/>
  <c r="F7538" i="5"/>
  <c r="J7538" i="5" s="1"/>
  <c r="G7538" i="5"/>
  <c r="H7538" i="5"/>
  <c r="A7539" i="5"/>
  <c r="B7539" i="5"/>
  <c r="D7539" i="5"/>
  <c r="E7539" i="5" s="1"/>
  <c r="F7539" i="5"/>
  <c r="J7539" i="5" s="1"/>
  <c r="G7539" i="5"/>
  <c r="H7539" i="5"/>
  <c r="A7540" i="5"/>
  <c r="B7540" i="5"/>
  <c r="D7540" i="5"/>
  <c r="E7540" i="5" s="1"/>
  <c r="F7540" i="5"/>
  <c r="J7540" i="5" s="1"/>
  <c r="G7540" i="5"/>
  <c r="H7540" i="5"/>
  <c r="A7541" i="5"/>
  <c r="B7541" i="5"/>
  <c r="D7541" i="5"/>
  <c r="E7541" i="5" s="1"/>
  <c r="F7541" i="5"/>
  <c r="J7541" i="5" s="1"/>
  <c r="G7541" i="5"/>
  <c r="H7541" i="5"/>
  <c r="A7542" i="5"/>
  <c r="B7542" i="5"/>
  <c r="D7542" i="5"/>
  <c r="E7542" i="5" s="1"/>
  <c r="F7542" i="5"/>
  <c r="J7542" i="5" s="1"/>
  <c r="G7542" i="5"/>
  <c r="H7542" i="5"/>
  <c r="A7543" i="5"/>
  <c r="B7543" i="5"/>
  <c r="D7543" i="5"/>
  <c r="E7543" i="5" s="1"/>
  <c r="F7543" i="5"/>
  <c r="J7543" i="5" s="1"/>
  <c r="G7543" i="5"/>
  <c r="H7543" i="5"/>
  <c r="A7544" i="5"/>
  <c r="B7544" i="5"/>
  <c r="D7544" i="5"/>
  <c r="E7544" i="5" s="1"/>
  <c r="F7544" i="5"/>
  <c r="J7544" i="5" s="1"/>
  <c r="G7544" i="5"/>
  <c r="H7544" i="5"/>
  <c r="A7545" i="5"/>
  <c r="B7545" i="5"/>
  <c r="D7545" i="5"/>
  <c r="E7545" i="5" s="1"/>
  <c r="F7545" i="5"/>
  <c r="J7545" i="5" s="1"/>
  <c r="G7545" i="5"/>
  <c r="H7545" i="5"/>
  <c r="A7546" i="5"/>
  <c r="B7546" i="5"/>
  <c r="D7546" i="5"/>
  <c r="E7546" i="5" s="1"/>
  <c r="F7546" i="5"/>
  <c r="J7546" i="5" s="1"/>
  <c r="G7546" i="5"/>
  <c r="H7546" i="5"/>
  <c r="A7547" i="5"/>
  <c r="B7547" i="5"/>
  <c r="D7547" i="5"/>
  <c r="E7547" i="5" s="1"/>
  <c r="F7547" i="5"/>
  <c r="J7547" i="5" s="1"/>
  <c r="G7547" i="5"/>
  <c r="H7547" i="5"/>
  <c r="A7548" i="5"/>
  <c r="B7548" i="5"/>
  <c r="D7548" i="5"/>
  <c r="E7548" i="5" s="1"/>
  <c r="F7548" i="5"/>
  <c r="J7548" i="5" s="1"/>
  <c r="G7548" i="5"/>
  <c r="H7548" i="5"/>
  <c r="A7549" i="5"/>
  <c r="B7549" i="5"/>
  <c r="D7549" i="5"/>
  <c r="E7549" i="5" s="1"/>
  <c r="F7549" i="5"/>
  <c r="J7549" i="5" s="1"/>
  <c r="G7549" i="5"/>
  <c r="H7549" i="5"/>
  <c r="A7550" i="5"/>
  <c r="B7550" i="5"/>
  <c r="D7550" i="5"/>
  <c r="E7550" i="5" s="1"/>
  <c r="F7550" i="5"/>
  <c r="J7550" i="5" s="1"/>
  <c r="G7550" i="5"/>
  <c r="H7550" i="5"/>
  <c r="A7551" i="5"/>
  <c r="B7551" i="5"/>
  <c r="D7551" i="5"/>
  <c r="E7551" i="5" s="1"/>
  <c r="F7551" i="5"/>
  <c r="J7551" i="5" s="1"/>
  <c r="G7551" i="5"/>
  <c r="H7551" i="5"/>
  <c r="A7552" i="5"/>
  <c r="B7552" i="5"/>
  <c r="D7552" i="5"/>
  <c r="E7552" i="5" s="1"/>
  <c r="F7552" i="5"/>
  <c r="J7552" i="5" s="1"/>
  <c r="G7552" i="5"/>
  <c r="H7552" i="5"/>
  <c r="A7553" i="5"/>
  <c r="B7553" i="5"/>
  <c r="D7553" i="5"/>
  <c r="E7553" i="5" s="1"/>
  <c r="F7553" i="5"/>
  <c r="J7553" i="5" s="1"/>
  <c r="G7553" i="5"/>
  <c r="H7553" i="5"/>
  <c r="A7554" i="5"/>
  <c r="B7554" i="5"/>
  <c r="D7554" i="5"/>
  <c r="E7554" i="5" s="1"/>
  <c r="F7554" i="5"/>
  <c r="J7554" i="5" s="1"/>
  <c r="G7554" i="5"/>
  <c r="H7554" i="5"/>
  <c r="A7555" i="5"/>
  <c r="B7555" i="5"/>
  <c r="D7555" i="5"/>
  <c r="E7555" i="5" s="1"/>
  <c r="F7555" i="5"/>
  <c r="J7555" i="5" s="1"/>
  <c r="G7555" i="5"/>
  <c r="H7555" i="5"/>
  <c r="A7556" i="5"/>
  <c r="B7556" i="5"/>
  <c r="D7556" i="5"/>
  <c r="E7556" i="5" s="1"/>
  <c r="F7556" i="5"/>
  <c r="J7556" i="5" s="1"/>
  <c r="G7556" i="5"/>
  <c r="H7556" i="5"/>
  <c r="A7557" i="5"/>
  <c r="B7557" i="5"/>
  <c r="D7557" i="5"/>
  <c r="E7557" i="5" s="1"/>
  <c r="F7557" i="5"/>
  <c r="J7557" i="5" s="1"/>
  <c r="G7557" i="5"/>
  <c r="H7557" i="5"/>
  <c r="A7558" i="5"/>
  <c r="B7558" i="5"/>
  <c r="D7558" i="5"/>
  <c r="E7558" i="5" s="1"/>
  <c r="F7558" i="5"/>
  <c r="J7558" i="5" s="1"/>
  <c r="G7558" i="5"/>
  <c r="H7558" i="5"/>
  <c r="A7559" i="5"/>
  <c r="B7559" i="5"/>
  <c r="D7559" i="5"/>
  <c r="E7559" i="5" s="1"/>
  <c r="F7559" i="5"/>
  <c r="J7559" i="5" s="1"/>
  <c r="G7559" i="5"/>
  <c r="H7559" i="5"/>
  <c r="A7560" i="5"/>
  <c r="B7560" i="5"/>
  <c r="D7560" i="5"/>
  <c r="E7560" i="5" s="1"/>
  <c r="F7560" i="5"/>
  <c r="J7560" i="5" s="1"/>
  <c r="G7560" i="5"/>
  <c r="H7560" i="5"/>
  <c r="A7561" i="5"/>
  <c r="B7561" i="5"/>
  <c r="D7561" i="5"/>
  <c r="E7561" i="5" s="1"/>
  <c r="F7561" i="5"/>
  <c r="J7561" i="5" s="1"/>
  <c r="G7561" i="5"/>
  <c r="H7561" i="5"/>
  <c r="A7562" i="5"/>
  <c r="B7562" i="5"/>
  <c r="D7562" i="5"/>
  <c r="E7562" i="5" s="1"/>
  <c r="F7562" i="5"/>
  <c r="J7562" i="5" s="1"/>
  <c r="G7562" i="5"/>
  <c r="H7562" i="5"/>
  <c r="A7563" i="5"/>
  <c r="B7563" i="5"/>
  <c r="D7563" i="5"/>
  <c r="E7563" i="5" s="1"/>
  <c r="F7563" i="5"/>
  <c r="J7563" i="5" s="1"/>
  <c r="G7563" i="5"/>
  <c r="H7563" i="5"/>
  <c r="A7564" i="5"/>
  <c r="B7564" i="5"/>
  <c r="D7564" i="5"/>
  <c r="E7564" i="5" s="1"/>
  <c r="F7564" i="5"/>
  <c r="J7564" i="5" s="1"/>
  <c r="G7564" i="5"/>
  <c r="H7564" i="5"/>
  <c r="A7565" i="5"/>
  <c r="B7565" i="5"/>
  <c r="D7565" i="5"/>
  <c r="E7565" i="5" s="1"/>
  <c r="F7565" i="5"/>
  <c r="J7565" i="5" s="1"/>
  <c r="G7565" i="5"/>
  <c r="H7565" i="5"/>
  <c r="A7566" i="5"/>
  <c r="B7566" i="5"/>
  <c r="D7566" i="5"/>
  <c r="E7566" i="5" s="1"/>
  <c r="F7566" i="5"/>
  <c r="J7566" i="5" s="1"/>
  <c r="G7566" i="5"/>
  <c r="H7566" i="5"/>
  <c r="A7567" i="5"/>
  <c r="B7567" i="5"/>
  <c r="D7567" i="5"/>
  <c r="E7567" i="5" s="1"/>
  <c r="F7567" i="5"/>
  <c r="J7567" i="5" s="1"/>
  <c r="G7567" i="5"/>
  <c r="H7567" i="5"/>
  <c r="A7568" i="5"/>
  <c r="B7568" i="5"/>
  <c r="D7568" i="5"/>
  <c r="E7568" i="5" s="1"/>
  <c r="F7568" i="5"/>
  <c r="J7568" i="5" s="1"/>
  <c r="G7568" i="5"/>
  <c r="H7568" i="5"/>
  <c r="A7569" i="5"/>
  <c r="B7569" i="5"/>
  <c r="D7569" i="5"/>
  <c r="E7569" i="5" s="1"/>
  <c r="F7569" i="5"/>
  <c r="J7569" i="5" s="1"/>
  <c r="G7569" i="5"/>
  <c r="H7569" i="5"/>
  <c r="A7570" i="5"/>
  <c r="B7570" i="5"/>
  <c r="D7570" i="5"/>
  <c r="E7570" i="5" s="1"/>
  <c r="F7570" i="5"/>
  <c r="J7570" i="5" s="1"/>
  <c r="G7570" i="5"/>
  <c r="H7570" i="5"/>
  <c r="A7571" i="5"/>
  <c r="B7571" i="5"/>
  <c r="D7571" i="5"/>
  <c r="E7571" i="5" s="1"/>
  <c r="F7571" i="5"/>
  <c r="J7571" i="5" s="1"/>
  <c r="G7571" i="5"/>
  <c r="H7571" i="5"/>
  <c r="A7572" i="5"/>
  <c r="B7572" i="5"/>
  <c r="D7572" i="5"/>
  <c r="E7572" i="5" s="1"/>
  <c r="F7572" i="5"/>
  <c r="J7572" i="5" s="1"/>
  <c r="G7572" i="5"/>
  <c r="H7572" i="5"/>
  <c r="A7573" i="5"/>
  <c r="B7573" i="5"/>
  <c r="D7573" i="5"/>
  <c r="E7573" i="5" s="1"/>
  <c r="F7573" i="5"/>
  <c r="J7573" i="5" s="1"/>
  <c r="G7573" i="5"/>
  <c r="H7573" i="5"/>
  <c r="A7574" i="5"/>
  <c r="B7574" i="5"/>
  <c r="D7574" i="5"/>
  <c r="E7574" i="5" s="1"/>
  <c r="F7574" i="5"/>
  <c r="J7574" i="5" s="1"/>
  <c r="G7574" i="5"/>
  <c r="H7574" i="5"/>
  <c r="A7575" i="5"/>
  <c r="B7575" i="5"/>
  <c r="D7575" i="5"/>
  <c r="E7575" i="5" s="1"/>
  <c r="F7575" i="5"/>
  <c r="J7575" i="5" s="1"/>
  <c r="G7575" i="5"/>
  <c r="H7575" i="5"/>
  <c r="A7576" i="5"/>
  <c r="B7576" i="5"/>
  <c r="D7576" i="5"/>
  <c r="E7576" i="5" s="1"/>
  <c r="F7576" i="5"/>
  <c r="J7576" i="5" s="1"/>
  <c r="G7576" i="5"/>
  <c r="H7576" i="5"/>
  <c r="A7577" i="5"/>
  <c r="B7577" i="5"/>
  <c r="D7577" i="5"/>
  <c r="E7577" i="5" s="1"/>
  <c r="F7577" i="5"/>
  <c r="J7577" i="5" s="1"/>
  <c r="G7577" i="5"/>
  <c r="H7577" i="5"/>
  <c r="A7578" i="5"/>
  <c r="B7578" i="5"/>
  <c r="D7578" i="5"/>
  <c r="E7578" i="5" s="1"/>
  <c r="F7578" i="5"/>
  <c r="J7578" i="5" s="1"/>
  <c r="G7578" i="5"/>
  <c r="H7578" i="5"/>
  <c r="A7579" i="5"/>
  <c r="B7579" i="5"/>
  <c r="D7579" i="5"/>
  <c r="E7579" i="5" s="1"/>
  <c r="F7579" i="5"/>
  <c r="J7579" i="5" s="1"/>
  <c r="G7579" i="5"/>
  <c r="H7579" i="5"/>
  <c r="A7580" i="5"/>
  <c r="B7580" i="5"/>
  <c r="D7580" i="5"/>
  <c r="E7580" i="5" s="1"/>
  <c r="F7580" i="5"/>
  <c r="J7580" i="5" s="1"/>
  <c r="G7580" i="5"/>
  <c r="H7580" i="5"/>
  <c r="A7581" i="5"/>
  <c r="B7581" i="5"/>
  <c r="D7581" i="5"/>
  <c r="E7581" i="5" s="1"/>
  <c r="F7581" i="5"/>
  <c r="J7581" i="5" s="1"/>
  <c r="G7581" i="5"/>
  <c r="H7581" i="5"/>
  <c r="A7582" i="5"/>
  <c r="B7582" i="5"/>
  <c r="D7582" i="5"/>
  <c r="E7582" i="5" s="1"/>
  <c r="F7582" i="5"/>
  <c r="J7582" i="5" s="1"/>
  <c r="G7582" i="5"/>
  <c r="H7582" i="5"/>
  <c r="A7583" i="5"/>
  <c r="B7583" i="5"/>
  <c r="D7583" i="5"/>
  <c r="E7583" i="5" s="1"/>
  <c r="F7583" i="5"/>
  <c r="J7583" i="5" s="1"/>
  <c r="G7583" i="5"/>
  <c r="H7583" i="5"/>
  <c r="A7584" i="5"/>
  <c r="B7584" i="5"/>
  <c r="D7584" i="5"/>
  <c r="E7584" i="5" s="1"/>
  <c r="F7584" i="5"/>
  <c r="J7584" i="5" s="1"/>
  <c r="G7584" i="5"/>
  <c r="H7584" i="5"/>
  <c r="A7585" i="5"/>
  <c r="B7585" i="5"/>
  <c r="D7585" i="5"/>
  <c r="E7585" i="5" s="1"/>
  <c r="F7585" i="5"/>
  <c r="J7585" i="5" s="1"/>
  <c r="G7585" i="5"/>
  <c r="H7585" i="5"/>
  <c r="A7586" i="5"/>
  <c r="B7586" i="5"/>
  <c r="D7586" i="5"/>
  <c r="E7586" i="5" s="1"/>
  <c r="F7586" i="5"/>
  <c r="J7586" i="5" s="1"/>
  <c r="G7586" i="5"/>
  <c r="H7586" i="5"/>
  <c r="A7587" i="5"/>
  <c r="B7587" i="5"/>
  <c r="D7587" i="5"/>
  <c r="E7587" i="5" s="1"/>
  <c r="F7587" i="5"/>
  <c r="J7587" i="5" s="1"/>
  <c r="G7587" i="5"/>
  <c r="H7587" i="5"/>
  <c r="A7588" i="5"/>
  <c r="B7588" i="5"/>
  <c r="D7588" i="5"/>
  <c r="E7588" i="5" s="1"/>
  <c r="F7588" i="5"/>
  <c r="J7588" i="5" s="1"/>
  <c r="G7588" i="5"/>
  <c r="H7588" i="5"/>
  <c r="A7589" i="5"/>
  <c r="B7589" i="5"/>
  <c r="D7589" i="5"/>
  <c r="E7589" i="5" s="1"/>
  <c r="F7589" i="5"/>
  <c r="J7589" i="5" s="1"/>
  <c r="G7589" i="5"/>
  <c r="H7589" i="5"/>
  <c r="A7590" i="5"/>
  <c r="B7590" i="5"/>
  <c r="D7590" i="5"/>
  <c r="E7590" i="5" s="1"/>
  <c r="F7590" i="5"/>
  <c r="J7590" i="5" s="1"/>
  <c r="G7590" i="5"/>
  <c r="H7590" i="5"/>
  <c r="A7591" i="5"/>
  <c r="B7591" i="5"/>
  <c r="D7591" i="5"/>
  <c r="E7591" i="5" s="1"/>
  <c r="F7591" i="5"/>
  <c r="J7591" i="5" s="1"/>
  <c r="G7591" i="5"/>
  <c r="H7591" i="5"/>
  <c r="A7592" i="5"/>
  <c r="B7592" i="5"/>
  <c r="D7592" i="5"/>
  <c r="E7592" i="5" s="1"/>
  <c r="F7592" i="5"/>
  <c r="J7592" i="5" s="1"/>
  <c r="G7592" i="5"/>
  <c r="H7592" i="5"/>
  <c r="A7593" i="5"/>
  <c r="B7593" i="5"/>
  <c r="D7593" i="5"/>
  <c r="E7593" i="5" s="1"/>
  <c r="F7593" i="5"/>
  <c r="J7593" i="5" s="1"/>
  <c r="G7593" i="5"/>
  <c r="H7593" i="5"/>
  <c r="A7594" i="5"/>
  <c r="B7594" i="5"/>
  <c r="D7594" i="5"/>
  <c r="E7594" i="5" s="1"/>
  <c r="F7594" i="5"/>
  <c r="J7594" i="5" s="1"/>
  <c r="G7594" i="5"/>
  <c r="H7594" i="5"/>
  <c r="A7595" i="5"/>
  <c r="B7595" i="5"/>
  <c r="D7595" i="5"/>
  <c r="E7595" i="5" s="1"/>
  <c r="F7595" i="5"/>
  <c r="J7595" i="5" s="1"/>
  <c r="G7595" i="5"/>
  <c r="H7595" i="5"/>
  <c r="A7596" i="5"/>
  <c r="B7596" i="5"/>
  <c r="D7596" i="5"/>
  <c r="E7596" i="5" s="1"/>
  <c r="F7596" i="5"/>
  <c r="J7596" i="5" s="1"/>
  <c r="G7596" i="5"/>
  <c r="H7596" i="5"/>
  <c r="A7597" i="5"/>
  <c r="B7597" i="5"/>
  <c r="D7597" i="5"/>
  <c r="E7597" i="5" s="1"/>
  <c r="F7597" i="5"/>
  <c r="J7597" i="5" s="1"/>
  <c r="G7597" i="5"/>
  <c r="H7597" i="5"/>
  <c r="A7598" i="5"/>
  <c r="B7598" i="5"/>
  <c r="D7598" i="5"/>
  <c r="E7598" i="5" s="1"/>
  <c r="F7598" i="5"/>
  <c r="J7598" i="5" s="1"/>
  <c r="G7598" i="5"/>
  <c r="H7598" i="5"/>
  <c r="A7599" i="5"/>
  <c r="B7599" i="5"/>
  <c r="D7599" i="5"/>
  <c r="E7599" i="5" s="1"/>
  <c r="F7599" i="5"/>
  <c r="J7599" i="5" s="1"/>
  <c r="G7599" i="5"/>
  <c r="H7599" i="5"/>
  <c r="A7600" i="5"/>
  <c r="B7600" i="5"/>
  <c r="D7600" i="5"/>
  <c r="E7600" i="5" s="1"/>
  <c r="F7600" i="5"/>
  <c r="J7600" i="5" s="1"/>
  <c r="G7600" i="5"/>
  <c r="H7600" i="5"/>
  <c r="A7601" i="5"/>
  <c r="B7601" i="5"/>
  <c r="D7601" i="5"/>
  <c r="E7601" i="5" s="1"/>
  <c r="F7601" i="5"/>
  <c r="J7601" i="5" s="1"/>
  <c r="G7601" i="5"/>
  <c r="H7601" i="5"/>
  <c r="A7602" i="5"/>
  <c r="B7602" i="5"/>
  <c r="D7602" i="5"/>
  <c r="E7602" i="5" s="1"/>
  <c r="F7602" i="5"/>
  <c r="J7602" i="5" s="1"/>
  <c r="G7602" i="5"/>
  <c r="H7602" i="5"/>
  <c r="A7603" i="5"/>
  <c r="B7603" i="5"/>
  <c r="D7603" i="5"/>
  <c r="E7603" i="5" s="1"/>
  <c r="F7603" i="5"/>
  <c r="J7603" i="5" s="1"/>
  <c r="G7603" i="5"/>
  <c r="H7603" i="5"/>
  <c r="A7604" i="5"/>
  <c r="B7604" i="5"/>
  <c r="D7604" i="5"/>
  <c r="E7604" i="5" s="1"/>
  <c r="F7604" i="5"/>
  <c r="J7604" i="5" s="1"/>
  <c r="G7604" i="5"/>
  <c r="H7604" i="5"/>
  <c r="A7605" i="5"/>
  <c r="B7605" i="5"/>
  <c r="D7605" i="5"/>
  <c r="E7605" i="5" s="1"/>
  <c r="F7605" i="5"/>
  <c r="J7605" i="5" s="1"/>
  <c r="G7605" i="5"/>
  <c r="H7605" i="5"/>
  <c r="A7606" i="5"/>
  <c r="B7606" i="5"/>
  <c r="D7606" i="5"/>
  <c r="E7606" i="5" s="1"/>
  <c r="F7606" i="5"/>
  <c r="J7606" i="5" s="1"/>
  <c r="G7606" i="5"/>
  <c r="H7606" i="5"/>
  <c r="A7607" i="5"/>
  <c r="B7607" i="5"/>
  <c r="D7607" i="5"/>
  <c r="E7607" i="5" s="1"/>
  <c r="F7607" i="5"/>
  <c r="J7607" i="5" s="1"/>
  <c r="G7607" i="5"/>
  <c r="H7607" i="5"/>
  <c r="A7608" i="5"/>
  <c r="B7608" i="5"/>
  <c r="D7608" i="5"/>
  <c r="E7608" i="5" s="1"/>
  <c r="F7608" i="5"/>
  <c r="J7608" i="5" s="1"/>
  <c r="G7608" i="5"/>
  <c r="H7608" i="5"/>
  <c r="A7609" i="5"/>
  <c r="B7609" i="5"/>
  <c r="D7609" i="5"/>
  <c r="E7609" i="5" s="1"/>
  <c r="F7609" i="5"/>
  <c r="J7609" i="5" s="1"/>
  <c r="G7609" i="5"/>
  <c r="H7609" i="5"/>
  <c r="A7610" i="5"/>
  <c r="B7610" i="5"/>
  <c r="D7610" i="5"/>
  <c r="E7610" i="5" s="1"/>
  <c r="F7610" i="5"/>
  <c r="J7610" i="5" s="1"/>
  <c r="G7610" i="5"/>
  <c r="H7610" i="5"/>
  <c r="A7611" i="5"/>
  <c r="B7611" i="5"/>
  <c r="D7611" i="5"/>
  <c r="E7611" i="5" s="1"/>
  <c r="F7611" i="5"/>
  <c r="J7611" i="5" s="1"/>
  <c r="G7611" i="5"/>
  <c r="H7611" i="5"/>
  <c r="A7612" i="5"/>
  <c r="B7612" i="5"/>
  <c r="D7612" i="5"/>
  <c r="E7612" i="5" s="1"/>
  <c r="F7612" i="5"/>
  <c r="J7612" i="5" s="1"/>
  <c r="G7612" i="5"/>
  <c r="H7612" i="5"/>
  <c r="A7613" i="5"/>
  <c r="B7613" i="5"/>
  <c r="D7613" i="5"/>
  <c r="E7613" i="5" s="1"/>
  <c r="F7613" i="5"/>
  <c r="J7613" i="5" s="1"/>
  <c r="G7613" i="5"/>
  <c r="H7613" i="5"/>
  <c r="A7614" i="5"/>
  <c r="B7614" i="5"/>
  <c r="D7614" i="5"/>
  <c r="E7614" i="5" s="1"/>
  <c r="F7614" i="5"/>
  <c r="J7614" i="5" s="1"/>
  <c r="G7614" i="5"/>
  <c r="H7614" i="5"/>
  <c r="A7615" i="5"/>
  <c r="B7615" i="5"/>
  <c r="D7615" i="5"/>
  <c r="E7615" i="5" s="1"/>
  <c r="F7615" i="5"/>
  <c r="J7615" i="5" s="1"/>
  <c r="G7615" i="5"/>
  <c r="H7615" i="5"/>
  <c r="A7616" i="5"/>
  <c r="B7616" i="5"/>
  <c r="D7616" i="5"/>
  <c r="E7616" i="5" s="1"/>
  <c r="F7616" i="5"/>
  <c r="J7616" i="5" s="1"/>
  <c r="G7616" i="5"/>
  <c r="H7616" i="5"/>
  <c r="A7617" i="5"/>
  <c r="B7617" i="5"/>
  <c r="D7617" i="5"/>
  <c r="E7617" i="5" s="1"/>
  <c r="F7617" i="5"/>
  <c r="J7617" i="5" s="1"/>
  <c r="G7617" i="5"/>
  <c r="H7617" i="5"/>
  <c r="A7618" i="5"/>
  <c r="B7618" i="5"/>
  <c r="D7618" i="5"/>
  <c r="E7618" i="5" s="1"/>
  <c r="F7618" i="5"/>
  <c r="J7618" i="5" s="1"/>
  <c r="G7618" i="5"/>
  <c r="H7618" i="5"/>
  <c r="A7619" i="5"/>
  <c r="B7619" i="5"/>
  <c r="D7619" i="5"/>
  <c r="E7619" i="5" s="1"/>
  <c r="F7619" i="5"/>
  <c r="J7619" i="5" s="1"/>
  <c r="G7619" i="5"/>
  <c r="H7619" i="5"/>
  <c r="A7620" i="5"/>
  <c r="B7620" i="5"/>
  <c r="D7620" i="5"/>
  <c r="E7620" i="5" s="1"/>
  <c r="F7620" i="5"/>
  <c r="J7620" i="5" s="1"/>
  <c r="G7620" i="5"/>
  <c r="H7620" i="5"/>
  <c r="A7621" i="5"/>
  <c r="B7621" i="5"/>
  <c r="D7621" i="5"/>
  <c r="E7621" i="5" s="1"/>
  <c r="F7621" i="5"/>
  <c r="J7621" i="5" s="1"/>
  <c r="G7621" i="5"/>
  <c r="H7621" i="5"/>
  <c r="A7622" i="5"/>
  <c r="B7622" i="5"/>
  <c r="D7622" i="5"/>
  <c r="E7622" i="5" s="1"/>
  <c r="F7622" i="5"/>
  <c r="J7622" i="5" s="1"/>
  <c r="G7622" i="5"/>
  <c r="H7622" i="5"/>
  <c r="A7623" i="5"/>
  <c r="B7623" i="5"/>
  <c r="D7623" i="5"/>
  <c r="E7623" i="5" s="1"/>
  <c r="F7623" i="5"/>
  <c r="J7623" i="5" s="1"/>
  <c r="G7623" i="5"/>
  <c r="H7623" i="5"/>
  <c r="A7624" i="5"/>
  <c r="B7624" i="5"/>
  <c r="D7624" i="5"/>
  <c r="E7624" i="5" s="1"/>
  <c r="F7624" i="5"/>
  <c r="J7624" i="5" s="1"/>
  <c r="G7624" i="5"/>
  <c r="H7624" i="5"/>
  <c r="A7625" i="5"/>
  <c r="B7625" i="5"/>
  <c r="D7625" i="5"/>
  <c r="E7625" i="5" s="1"/>
  <c r="F7625" i="5"/>
  <c r="J7625" i="5" s="1"/>
  <c r="G7625" i="5"/>
  <c r="H7625" i="5"/>
  <c r="A7626" i="5"/>
  <c r="B7626" i="5"/>
  <c r="D7626" i="5"/>
  <c r="E7626" i="5" s="1"/>
  <c r="F7626" i="5"/>
  <c r="J7626" i="5" s="1"/>
  <c r="G7626" i="5"/>
  <c r="H7626" i="5"/>
  <c r="A7627" i="5"/>
  <c r="B7627" i="5"/>
  <c r="D7627" i="5"/>
  <c r="E7627" i="5" s="1"/>
  <c r="F7627" i="5"/>
  <c r="J7627" i="5" s="1"/>
  <c r="G7627" i="5"/>
  <c r="H7627" i="5"/>
  <c r="A7628" i="5"/>
  <c r="B7628" i="5"/>
  <c r="D7628" i="5"/>
  <c r="E7628" i="5" s="1"/>
  <c r="F7628" i="5"/>
  <c r="J7628" i="5" s="1"/>
  <c r="G7628" i="5"/>
  <c r="H7628" i="5"/>
  <c r="A7629" i="5"/>
  <c r="B7629" i="5"/>
  <c r="D7629" i="5"/>
  <c r="E7629" i="5" s="1"/>
  <c r="F7629" i="5"/>
  <c r="J7629" i="5" s="1"/>
  <c r="G7629" i="5"/>
  <c r="H7629" i="5"/>
  <c r="A7630" i="5"/>
  <c r="B7630" i="5"/>
  <c r="D7630" i="5"/>
  <c r="E7630" i="5" s="1"/>
  <c r="F7630" i="5"/>
  <c r="J7630" i="5" s="1"/>
  <c r="G7630" i="5"/>
  <c r="H7630" i="5"/>
  <c r="A7631" i="5"/>
  <c r="B7631" i="5"/>
  <c r="D7631" i="5"/>
  <c r="E7631" i="5" s="1"/>
  <c r="F7631" i="5"/>
  <c r="J7631" i="5" s="1"/>
  <c r="G7631" i="5"/>
  <c r="H7631" i="5"/>
  <c r="A7632" i="5"/>
  <c r="B7632" i="5"/>
  <c r="D7632" i="5"/>
  <c r="E7632" i="5" s="1"/>
  <c r="F7632" i="5"/>
  <c r="J7632" i="5" s="1"/>
  <c r="G7632" i="5"/>
  <c r="H7632" i="5"/>
  <c r="A7633" i="5"/>
  <c r="B7633" i="5"/>
  <c r="D7633" i="5"/>
  <c r="E7633" i="5" s="1"/>
  <c r="F7633" i="5"/>
  <c r="J7633" i="5" s="1"/>
  <c r="G7633" i="5"/>
  <c r="H7633" i="5"/>
  <c r="A7634" i="5"/>
  <c r="B7634" i="5"/>
  <c r="D7634" i="5"/>
  <c r="E7634" i="5" s="1"/>
  <c r="F7634" i="5"/>
  <c r="J7634" i="5" s="1"/>
  <c r="G7634" i="5"/>
  <c r="H7634" i="5"/>
  <c r="A7635" i="5"/>
  <c r="B7635" i="5"/>
  <c r="D7635" i="5"/>
  <c r="E7635" i="5" s="1"/>
  <c r="F7635" i="5"/>
  <c r="J7635" i="5" s="1"/>
  <c r="G7635" i="5"/>
  <c r="H7635" i="5"/>
  <c r="A7636" i="5"/>
  <c r="B7636" i="5"/>
  <c r="D7636" i="5"/>
  <c r="E7636" i="5" s="1"/>
  <c r="F7636" i="5"/>
  <c r="J7636" i="5" s="1"/>
  <c r="G7636" i="5"/>
  <c r="H7636" i="5"/>
  <c r="A7637" i="5"/>
  <c r="B7637" i="5"/>
  <c r="D7637" i="5"/>
  <c r="E7637" i="5" s="1"/>
  <c r="F7637" i="5"/>
  <c r="J7637" i="5" s="1"/>
  <c r="G7637" i="5"/>
  <c r="H7637" i="5"/>
  <c r="A7638" i="5"/>
  <c r="B7638" i="5"/>
  <c r="D7638" i="5"/>
  <c r="E7638" i="5" s="1"/>
  <c r="F7638" i="5"/>
  <c r="J7638" i="5" s="1"/>
  <c r="G7638" i="5"/>
  <c r="H7638" i="5"/>
  <c r="A7639" i="5"/>
  <c r="B7639" i="5"/>
  <c r="D7639" i="5"/>
  <c r="E7639" i="5" s="1"/>
  <c r="F7639" i="5"/>
  <c r="J7639" i="5" s="1"/>
  <c r="G7639" i="5"/>
  <c r="H7639" i="5"/>
  <c r="A7640" i="5"/>
  <c r="B7640" i="5"/>
  <c r="D7640" i="5"/>
  <c r="E7640" i="5" s="1"/>
  <c r="F7640" i="5"/>
  <c r="J7640" i="5" s="1"/>
  <c r="G7640" i="5"/>
  <c r="H7640" i="5"/>
  <c r="A7641" i="5"/>
  <c r="B7641" i="5"/>
  <c r="D7641" i="5"/>
  <c r="E7641" i="5" s="1"/>
  <c r="F7641" i="5"/>
  <c r="J7641" i="5" s="1"/>
  <c r="G7641" i="5"/>
  <c r="H7641" i="5"/>
  <c r="A7642" i="5"/>
  <c r="B7642" i="5"/>
  <c r="D7642" i="5"/>
  <c r="E7642" i="5" s="1"/>
  <c r="F7642" i="5"/>
  <c r="J7642" i="5" s="1"/>
  <c r="G7642" i="5"/>
  <c r="H7642" i="5"/>
  <c r="A7643" i="5"/>
  <c r="B7643" i="5"/>
  <c r="D7643" i="5"/>
  <c r="E7643" i="5" s="1"/>
  <c r="F7643" i="5"/>
  <c r="J7643" i="5" s="1"/>
  <c r="G7643" i="5"/>
  <c r="H7643" i="5"/>
  <c r="A7644" i="5"/>
  <c r="B7644" i="5"/>
  <c r="D7644" i="5"/>
  <c r="E7644" i="5" s="1"/>
  <c r="F7644" i="5"/>
  <c r="J7644" i="5" s="1"/>
  <c r="G7644" i="5"/>
  <c r="H7644" i="5"/>
  <c r="A7645" i="5"/>
  <c r="B7645" i="5"/>
  <c r="D7645" i="5"/>
  <c r="E7645" i="5" s="1"/>
  <c r="F7645" i="5"/>
  <c r="J7645" i="5" s="1"/>
  <c r="G7645" i="5"/>
  <c r="H7645" i="5"/>
  <c r="A7646" i="5"/>
  <c r="B7646" i="5"/>
  <c r="D7646" i="5"/>
  <c r="E7646" i="5" s="1"/>
  <c r="F7646" i="5"/>
  <c r="J7646" i="5" s="1"/>
  <c r="G7646" i="5"/>
  <c r="H7646" i="5"/>
  <c r="A7647" i="5"/>
  <c r="B7647" i="5"/>
  <c r="D7647" i="5"/>
  <c r="E7647" i="5" s="1"/>
  <c r="F7647" i="5"/>
  <c r="J7647" i="5" s="1"/>
  <c r="G7647" i="5"/>
  <c r="H7647" i="5"/>
  <c r="A7648" i="5"/>
  <c r="B7648" i="5"/>
  <c r="D7648" i="5"/>
  <c r="E7648" i="5" s="1"/>
  <c r="F7648" i="5"/>
  <c r="J7648" i="5" s="1"/>
  <c r="G7648" i="5"/>
  <c r="H7648" i="5"/>
  <c r="A7649" i="5"/>
  <c r="B7649" i="5"/>
  <c r="D7649" i="5"/>
  <c r="E7649" i="5" s="1"/>
  <c r="F7649" i="5"/>
  <c r="J7649" i="5" s="1"/>
  <c r="G7649" i="5"/>
  <c r="H7649" i="5"/>
  <c r="A7650" i="5"/>
  <c r="B7650" i="5"/>
  <c r="D7650" i="5"/>
  <c r="E7650" i="5" s="1"/>
  <c r="F7650" i="5"/>
  <c r="J7650" i="5" s="1"/>
  <c r="G7650" i="5"/>
  <c r="H7650" i="5"/>
  <c r="A7651" i="5"/>
  <c r="B7651" i="5"/>
  <c r="D7651" i="5"/>
  <c r="E7651" i="5" s="1"/>
  <c r="F7651" i="5"/>
  <c r="J7651" i="5" s="1"/>
  <c r="G7651" i="5"/>
  <c r="H7651" i="5"/>
  <c r="A7652" i="5"/>
  <c r="B7652" i="5"/>
  <c r="D7652" i="5"/>
  <c r="E7652" i="5" s="1"/>
  <c r="F7652" i="5"/>
  <c r="J7652" i="5" s="1"/>
  <c r="G7652" i="5"/>
  <c r="H7652" i="5"/>
  <c r="A7653" i="5"/>
  <c r="B7653" i="5"/>
  <c r="D7653" i="5"/>
  <c r="E7653" i="5" s="1"/>
  <c r="F7653" i="5"/>
  <c r="J7653" i="5" s="1"/>
  <c r="G7653" i="5"/>
  <c r="H7653" i="5"/>
  <c r="A7654" i="5"/>
  <c r="B7654" i="5"/>
  <c r="D7654" i="5"/>
  <c r="E7654" i="5" s="1"/>
  <c r="F7654" i="5"/>
  <c r="J7654" i="5" s="1"/>
  <c r="G7654" i="5"/>
  <c r="H7654" i="5"/>
  <c r="A7655" i="5"/>
  <c r="B7655" i="5"/>
  <c r="D7655" i="5"/>
  <c r="E7655" i="5" s="1"/>
  <c r="F7655" i="5"/>
  <c r="J7655" i="5" s="1"/>
  <c r="G7655" i="5"/>
  <c r="H7655" i="5"/>
  <c r="A7656" i="5"/>
  <c r="B7656" i="5"/>
  <c r="D7656" i="5"/>
  <c r="E7656" i="5" s="1"/>
  <c r="F7656" i="5"/>
  <c r="J7656" i="5" s="1"/>
  <c r="G7656" i="5"/>
  <c r="H7656" i="5"/>
  <c r="A7657" i="5"/>
  <c r="B7657" i="5"/>
  <c r="D7657" i="5"/>
  <c r="E7657" i="5" s="1"/>
  <c r="F7657" i="5"/>
  <c r="J7657" i="5" s="1"/>
  <c r="G7657" i="5"/>
  <c r="H7657" i="5"/>
  <c r="A7658" i="5"/>
  <c r="B7658" i="5"/>
  <c r="D7658" i="5"/>
  <c r="E7658" i="5" s="1"/>
  <c r="F7658" i="5"/>
  <c r="J7658" i="5" s="1"/>
  <c r="G7658" i="5"/>
  <c r="H7658" i="5"/>
  <c r="A7659" i="5"/>
  <c r="B7659" i="5"/>
  <c r="D7659" i="5"/>
  <c r="E7659" i="5" s="1"/>
  <c r="F7659" i="5"/>
  <c r="J7659" i="5" s="1"/>
  <c r="G7659" i="5"/>
  <c r="H7659" i="5"/>
  <c r="A7660" i="5"/>
  <c r="B7660" i="5"/>
  <c r="D7660" i="5"/>
  <c r="E7660" i="5" s="1"/>
  <c r="F7660" i="5"/>
  <c r="J7660" i="5" s="1"/>
  <c r="G7660" i="5"/>
  <c r="H7660" i="5"/>
  <c r="A7661" i="5"/>
  <c r="B7661" i="5"/>
  <c r="D7661" i="5"/>
  <c r="E7661" i="5" s="1"/>
  <c r="F7661" i="5"/>
  <c r="J7661" i="5" s="1"/>
  <c r="G7661" i="5"/>
  <c r="H7661" i="5"/>
  <c r="A7662" i="5"/>
  <c r="B7662" i="5"/>
  <c r="D7662" i="5"/>
  <c r="E7662" i="5" s="1"/>
  <c r="F7662" i="5"/>
  <c r="J7662" i="5" s="1"/>
  <c r="G7662" i="5"/>
  <c r="H7662" i="5"/>
  <c r="A7663" i="5"/>
  <c r="B7663" i="5"/>
  <c r="D7663" i="5"/>
  <c r="E7663" i="5" s="1"/>
  <c r="F7663" i="5"/>
  <c r="J7663" i="5" s="1"/>
  <c r="G7663" i="5"/>
  <c r="H7663" i="5"/>
  <c r="A7664" i="5"/>
  <c r="B7664" i="5"/>
  <c r="D7664" i="5"/>
  <c r="E7664" i="5" s="1"/>
  <c r="F7664" i="5"/>
  <c r="J7664" i="5" s="1"/>
  <c r="G7664" i="5"/>
  <c r="H7664" i="5"/>
  <c r="A7665" i="5"/>
  <c r="B7665" i="5"/>
  <c r="D7665" i="5"/>
  <c r="E7665" i="5" s="1"/>
  <c r="F7665" i="5"/>
  <c r="J7665" i="5" s="1"/>
  <c r="G7665" i="5"/>
  <c r="H7665" i="5"/>
  <c r="A7666" i="5"/>
  <c r="B7666" i="5"/>
  <c r="D7666" i="5"/>
  <c r="E7666" i="5" s="1"/>
  <c r="F7666" i="5"/>
  <c r="J7666" i="5" s="1"/>
  <c r="G7666" i="5"/>
  <c r="H7666" i="5"/>
  <c r="A7667" i="5"/>
  <c r="B7667" i="5"/>
  <c r="D7667" i="5"/>
  <c r="E7667" i="5" s="1"/>
  <c r="F7667" i="5"/>
  <c r="J7667" i="5" s="1"/>
  <c r="G7667" i="5"/>
  <c r="H7667" i="5"/>
  <c r="A7668" i="5"/>
  <c r="B7668" i="5"/>
  <c r="D7668" i="5"/>
  <c r="E7668" i="5" s="1"/>
  <c r="F7668" i="5"/>
  <c r="J7668" i="5" s="1"/>
  <c r="G7668" i="5"/>
  <c r="H7668" i="5"/>
  <c r="A7669" i="5"/>
  <c r="B7669" i="5"/>
  <c r="D7669" i="5"/>
  <c r="E7669" i="5" s="1"/>
  <c r="F7669" i="5"/>
  <c r="J7669" i="5" s="1"/>
  <c r="G7669" i="5"/>
  <c r="H7669" i="5"/>
  <c r="A7670" i="5"/>
  <c r="B7670" i="5"/>
  <c r="D7670" i="5"/>
  <c r="E7670" i="5" s="1"/>
  <c r="F7670" i="5"/>
  <c r="J7670" i="5" s="1"/>
  <c r="G7670" i="5"/>
  <c r="H7670" i="5"/>
  <c r="A7671" i="5"/>
  <c r="B7671" i="5"/>
  <c r="D7671" i="5"/>
  <c r="E7671" i="5" s="1"/>
  <c r="F7671" i="5"/>
  <c r="J7671" i="5" s="1"/>
  <c r="G7671" i="5"/>
  <c r="H7671" i="5"/>
  <c r="A7672" i="5"/>
  <c r="B7672" i="5"/>
  <c r="D7672" i="5"/>
  <c r="E7672" i="5" s="1"/>
  <c r="F7672" i="5"/>
  <c r="J7672" i="5" s="1"/>
  <c r="G7672" i="5"/>
  <c r="H7672" i="5"/>
  <c r="A7673" i="5"/>
  <c r="B7673" i="5"/>
  <c r="D7673" i="5"/>
  <c r="E7673" i="5" s="1"/>
  <c r="F7673" i="5"/>
  <c r="J7673" i="5" s="1"/>
  <c r="G7673" i="5"/>
  <c r="H7673" i="5"/>
  <c r="A7674" i="5"/>
  <c r="B7674" i="5"/>
  <c r="D7674" i="5"/>
  <c r="E7674" i="5" s="1"/>
  <c r="F7674" i="5"/>
  <c r="J7674" i="5" s="1"/>
  <c r="G7674" i="5"/>
  <c r="H7674" i="5"/>
  <c r="A7675" i="5"/>
  <c r="B7675" i="5"/>
  <c r="D7675" i="5"/>
  <c r="E7675" i="5" s="1"/>
  <c r="F7675" i="5"/>
  <c r="J7675" i="5" s="1"/>
  <c r="G7675" i="5"/>
  <c r="H7675" i="5"/>
  <c r="A7676" i="5"/>
  <c r="B7676" i="5"/>
  <c r="D7676" i="5"/>
  <c r="E7676" i="5" s="1"/>
  <c r="F7676" i="5"/>
  <c r="J7676" i="5" s="1"/>
  <c r="G7676" i="5"/>
  <c r="H7676" i="5"/>
  <c r="A7677" i="5"/>
  <c r="B7677" i="5"/>
  <c r="D7677" i="5"/>
  <c r="E7677" i="5" s="1"/>
  <c r="F7677" i="5"/>
  <c r="J7677" i="5" s="1"/>
  <c r="G7677" i="5"/>
  <c r="H7677" i="5"/>
  <c r="A7678" i="5"/>
  <c r="B7678" i="5"/>
  <c r="D7678" i="5"/>
  <c r="E7678" i="5" s="1"/>
  <c r="F7678" i="5"/>
  <c r="J7678" i="5" s="1"/>
  <c r="G7678" i="5"/>
  <c r="H7678" i="5"/>
  <c r="A7679" i="5"/>
  <c r="B7679" i="5"/>
  <c r="D7679" i="5"/>
  <c r="E7679" i="5" s="1"/>
  <c r="F7679" i="5"/>
  <c r="J7679" i="5" s="1"/>
  <c r="G7679" i="5"/>
  <c r="H7679" i="5"/>
  <c r="A7680" i="5"/>
  <c r="B7680" i="5"/>
  <c r="D7680" i="5"/>
  <c r="E7680" i="5" s="1"/>
  <c r="F7680" i="5"/>
  <c r="J7680" i="5" s="1"/>
  <c r="G7680" i="5"/>
  <c r="H7680" i="5"/>
  <c r="A7681" i="5"/>
  <c r="B7681" i="5"/>
  <c r="D7681" i="5"/>
  <c r="E7681" i="5" s="1"/>
  <c r="F7681" i="5"/>
  <c r="J7681" i="5" s="1"/>
  <c r="G7681" i="5"/>
  <c r="H7681" i="5"/>
  <c r="A7682" i="5"/>
  <c r="B7682" i="5"/>
  <c r="D7682" i="5"/>
  <c r="E7682" i="5" s="1"/>
  <c r="F7682" i="5"/>
  <c r="J7682" i="5" s="1"/>
  <c r="G7682" i="5"/>
  <c r="H7682" i="5"/>
  <c r="A7683" i="5"/>
  <c r="B7683" i="5"/>
  <c r="D7683" i="5"/>
  <c r="E7683" i="5" s="1"/>
  <c r="F7683" i="5"/>
  <c r="J7683" i="5" s="1"/>
  <c r="G7683" i="5"/>
  <c r="H7683" i="5"/>
  <c r="A7684" i="5"/>
  <c r="B7684" i="5"/>
  <c r="D7684" i="5"/>
  <c r="E7684" i="5" s="1"/>
  <c r="F7684" i="5"/>
  <c r="J7684" i="5" s="1"/>
  <c r="G7684" i="5"/>
  <c r="H7684" i="5"/>
  <c r="A7685" i="5"/>
  <c r="B7685" i="5"/>
  <c r="D7685" i="5"/>
  <c r="E7685" i="5" s="1"/>
  <c r="F7685" i="5"/>
  <c r="J7685" i="5" s="1"/>
  <c r="G7685" i="5"/>
  <c r="H7685" i="5"/>
  <c r="A7686" i="5"/>
  <c r="B7686" i="5"/>
  <c r="D7686" i="5"/>
  <c r="E7686" i="5" s="1"/>
  <c r="F7686" i="5"/>
  <c r="J7686" i="5" s="1"/>
  <c r="G7686" i="5"/>
  <c r="H7686" i="5"/>
  <c r="A7687" i="5"/>
  <c r="B7687" i="5"/>
  <c r="D7687" i="5"/>
  <c r="E7687" i="5" s="1"/>
  <c r="F7687" i="5"/>
  <c r="J7687" i="5" s="1"/>
  <c r="G7687" i="5"/>
  <c r="H7687" i="5"/>
  <c r="A7688" i="5"/>
  <c r="B7688" i="5"/>
  <c r="D7688" i="5"/>
  <c r="E7688" i="5" s="1"/>
  <c r="F7688" i="5"/>
  <c r="J7688" i="5" s="1"/>
  <c r="G7688" i="5"/>
  <c r="H7688" i="5"/>
  <c r="A7689" i="5"/>
  <c r="B7689" i="5"/>
  <c r="D7689" i="5"/>
  <c r="E7689" i="5" s="1"/>
  <c r="F7689" i="5"/>
  <c r="J7689" i="5" s="1"/>
  <c r="G7689" i="5"/>
  <c r="H7689" i="5"/>
  <c r="A7690" i="5"/>
  <c r="B7690" i="5"/>
  <c r="D7690" i="5"/>
  <c r="E7690" i="5" s="1"/>
  <c r="F7690" i="5"/>
  <c r="J7690" i="5" s="1"/>
  <c r="G7690" i="5"/>
  <c r="H7690" i="5"/>
  <c r="A7691" i="5"/>
  <c r="B7691" i="5"/>
  <c r="D7691" i="5"/>
  <c r="E7691" i="5" s="1"/>
  <c r="F7691" i="5"/>
  <c r="J7691" i="5" s="1"/>
  <c r="G7691" i="5"/>
  <c r="H7691" i="5"/>
  <c r="A7692" i="5"/>
  <c r="B7692" i="5"/>
  <c r="D7692" i="5"/>
  <c r="E7692" i="5" s="1"/>
  <c r="F7692" i="5"/>
  <c r="J7692" i="5" s="1"/>
  <c r="G7692" i="5"/>
  <c r="H7692" i="5"/>
  <c r="A7693" i="5"/>
  <c r="B7693" i="5"/>
  <c r="D7693" i="5"/>
  <c r="E7693" i="5" s="1"/>
  <c r="F7693" i="5"/>
  <c r="J7693" i="5" s="1"/>
  <c r="G7693" i="5"/>
  <c r="H7693" i="5"/>
  <c r="A7694" i="5"/>
  <c r="B7694" i="5"/>
  <c r="D7694" i="5"/>
  <c r="E7694" i="5" s="1"/>
  <c r="F7694" i="5"/>
  <c r="J7694" i="5" s="1"/>
  <c r="G7694" i="5"/>
  <c r="H7694" i="5"/>
  <c r="A7695" i="5"/>
  <c r="B7695" i="5"/>
  <c r="D7695" i="5"/>
  <c r="E7695" i="5" s="1"/>
  <c r="F7695" i="5"/>
  <c r="J7695" i="5" s="1"/>
  <c r="G7695" i="5"/>
  <c r="H7695" i="5"/>
  <c r="A7696" i="5"/>
  <c r="B7696" i="5"/>
  <c r="D7696" i="5"/>
  <c r="E7696" i="5" s="1"/>
  <c r="F7696" i="5"/>
  <c r="J7696" i="5" s="1"/>
  <c r="G7696" i="5"/>
  <c r="H7696" i="5"/>
  <c r="A7697" i="5"/>
  <c r="B7697" i="5"/>
  <c r="D7697" i="5"/>
  <c r="E7697" i="5" s="1"/>
  <c r="F7697" i="5"/>
  <c r="J7697" i="5" s="1"/>
  <c r="G7697" i="5"/>
  <c r="H7697" i="5"/>
  <c r="A7698" i="5"/>
  <c r="B7698" i="5"/>
  <c r="D7698" i="5"/>
  <c r="E7698" i="5" s="1"/>
  <c r="F7698" i="5"/>
  <c r="J7698" i="5" s="1"/>
  <c r="G7698" i="5"/>
  <c r="H7698" i="5"/>
  <c r="A7699" i="5"/>
  <c r="B7699" i="5"/>
  <c r="D7699" i="5"/>
  <c r="E7699" i="5" s="1"/>
  <c r="F7699" i="5"/>
  <c r="J7699" i="5" s="1"/>
  <c r="G7699" i="5"/>
  <c r="H7699" i="5"/>
  <c r="A7700" i="5"/>
  <c r="B7700" i="5"/>
  <c r="D7700" i="5"/>
  <c r="E7700" i="5" s="1"/>
  <c r="F7700" i="5"/>
  <c r="J7700" i="5" s="1"/>
  <c r="G7700" i="5"/>
  <c r="H7700" i="5"/>
  <c r="A7701" i="5"/>
  <c r="B7701" i="5"/>
  <c r="D7701" i="5"/>
  <c r="E7701" i="5" s="1"/>
  <c r="F7701" i="5"/>
  <c r="J7701" i="5" s="1"/>
  <c r="G7701" i="5"/>
  <c r="H7701" i="5"/>
  <c r="A7702" i="5"/>
  <c r="B7702" i="5"/>
  <c r="D7702" i="5"/>
  <c r="E7702" i="5" s="1"/>
  <c r="F7702" i="5"/>
  <c r="J7702" i="5" s="1"/>
  <c r="G7702" i="5"/>
  <c r="H7702" i="5"/>
  <c r="A7703" i="5"/>
  <c r="B7703" i="5"/>
  <c r="D7703" i="5"/>
  <c r="E7703" i="5" s="1"/>
  <c r="F7703" i="5"/>
  <c r="J7703" i="5" s="1"/>
  <c r="G7703" i="5"/>
  <c r="H7703" i="5"/>
  <c r="A7704" i="5"/>
  <c r="B7704" i="5"/>
  <c r="D7704" i="5"/>
  <c r="E7704" i="5" s="1"/>
  <c r="F7704" i="5"/>
  <c r="J7704" i="5" s="1"/>
  <c r="G7704" i="5"/>
  <c r="H7704" i="5"/>
  <c r="A7705" i="5"/>
  <c r="B7705" i="5"/>
  <c r="D7705" i="5"/>
  <c r="E7705" i="5" s="1"/>
  <c r="F7705" i="5"/>
  <c r="J7705" i="5" s="1"/>
  <c r="G7705" i="5"/>
  <c r="H7705" i="5"/>
  <c r="A7706" i="5"/>
  <c r="B7706" i="5"/>
  <c r="D7706" i="5"/>
  <c r="E7706" i="5" s="1"/>
  <c r="F7706" i="5"/>
  <c r="J7706" i="5" s="1"/>
  <c r="G7706" i="5"/>
  <c r="H7706" i="5"/>
  <c r="A7707" i="5"/>
  <c r="B7707" i="5"/>
  <c r="D7707" i="5"/>
  <c r="E7707" i="5" s="1"/>
  <c r="F7707" i="5"/>
  <c r="J7707" i="5" s="1"/>
  <c r="G7707" i="5"/>
  <c r="H7707" i="5"/>
  <c r="A7708" i="5"/>
  <c r="B7708" i="5"/>
  <c r="D7708" i="5"/>
  <c r="E7708" i="5" s="1"/>
  <c r="F7708" i="5"/>
  <c r="J7708" i="5" s="1"/>
  <c r="G7708" i="5"/>
  <c r="H7708" i="5"/>
  <c r="A7709" i="5"/>
  <c r="B7709" i="5"/>
  <c r="D7709" i="5"/>
  <c r="E7709" i="5" s="1"/>
  <c r="F7709" i="5"/>
  <c r="J7709" i="5" s="1"/>
  <c r="G7709" i="5"/>
  <c r="H7709" i="5"/>
  <c r="A7710" i="5"/>
  <c r="B7710" i="5"/>
  <c r="D7710" i="5"/>
  <c r="E7710" i="5" s="1"/>
  <c r="F7710" i="5"/>
  <c r="J7710" i="5" s="1"/>
  <c r="G7710" i="5"/>
  <c r="H7710" i="5"/>
  <c r="A7711" i="5"/>
  <c r="B7711" i="5"/>
  <c r="D7711" i="5"/>
  <c r="E7711" i="5" s="1"/>
  <c r="F7711" i="5"/>
  <c r="J7711" i="5" s="1"/>
  <c r="G7711" i="5"/>
  <c r="H7711" i="5"/>
  <c r="A7712" i="5"/>
  <c r="B7712" i="5"/>
  <c r="D7712" i="5"/>
  <c r="E7712" i="5" s="1"/>
  <c r="F7712" i="5"/>
  <c r="J7712" i="5" s="1"/>
  <c r="G7712" i="5"/>
  <c r="H7712" i="5"/>
  <c r="A7713" i="5"/>
  <c r="B7713" i="5"/>
  <c r="D7713" i="5"/>
  <c r="E7713" i="5" s="1"/>
  <c r="F7713" i="5"/>
  <c r="J7713" i="5" s="1"/>
  <c r="G7713" i="5"/>
  <c r="H7713" i="5"/>
  <c r="A7714" i="5"/>
  <c r="B7714" i="5"/>
  <c r="D7714" i="5"/>
  <c r="E7714" i="5" s="1"/>
  <c r="F7714" i="5"/>
  <c r="J7714" i="5" s="1"/>
  <c r="G7714" i="5"/>
  <c r="H7714" i="5"/>
  <c r="A7715" i="5"/>
  <c r="B7715" i="5"/>
  <c r="D7715" i="5"/>
  <c r="E7715" i="5" s="1"/>
  <c r="F7715" i="5"/>
  <c r="J7715" i="5" s="1"/>
  <c r="G7715" i="5"/>
  <c r="H7715" i="5"/>
  <c r="A7716" i="5"/>
  <c r="B7716" i="5"/>
  <c r="D7716" i="5"/>
  <c r="E7716" i="5" s="1"/>
  <c r="F7716" i="5"/>
  <c r="J7716" i="5" s="1"/>
  <c r="G7716" i="5"/>
  <c r="H7716" i="5"/>
  <c r="A7717" i="5"/>
  <c r="B7717" i="5"/>
  <c r="D7717" i="5"/>
  <c r="E7717" i="5" s="1"/>
  <c r="F7717" i="5"/>
  <c r="J7717" i="5" s="1"/>
  <c r="G7717" i="5"/>
  <c r="H7717" i="5"/>
  <c r="A7718" i="5"/>
  <c r="B7718" i="5"/>
  <c r="D7718" i="5"/>
  <c r="E7718" i="5" s="1"/>
  <c r="F7718" i="5"/>
  <c r="J7718" i="5" s="1"/>
  <c r="G7718" i="5"/>
  <c r="H7718" i="5"/>
  <c r="A7719" i="5"/>
  <c r="B7719" i="5"/>
  <c r="D7719" i="5"/>
  <c r="E7719" i="5" s="1"/>
  <c r="F7719" i="5"/>
  <c r="J7719" i="5" s="1"/>
  <c r="G7719" i="5"/>
  <c r="H7719" i="5"/>
  <c r="A7720" i="5"/>
  <c r="B7720" i="5"/>
  <c r="D7720" i="5"/>
  <c r="E7720" i="5" s="1"/>
  <c r="F7720" i="5"/>
  <c r="J7720" i="5" s="1"/>
  <c r="G7720" i="5"/>
  <c r="H7720" i="5"/>
  <c r="A7721" i="5"/>
  <c r="B7721" i="5"/>
  <c r="D7721" i="5"/>
  <c r="E7721" i="5" s="1"/>
  <c r="F7721" i="5"/>
  <c r="J7721" i="5" s="1"/>
  <c r="G7721" i="5"/>
  <c r="H7721" i="5"/>
  <c r="A7722" i="5"/>
  <c r="B7722" i="5"/>
  <c r="D7722" i="5"/>
  <c r="E7722" i="5" s="1"/>
  <c r="F7722" i="5"/>
  <c r="J7722" i="5" s="1"/>
  <c r="G7722" i="5"/>
  <c r="H7722" i="5"/>
  <c r="A7723" i="5"/>
  <c r="B7723" i="5"/>
  <c r="D7723" i="5"/>
  <c r="E7723" i="5" s="1"/>
  <c r="F7723" i="5"/>
  <c r="J7723" i="5" s="1"/>
  <c r="G7723" i="5"/>
  <c r="H7723" i="5"/>
  <c r="A7724" i="5"/>
  <c r="B7724" i="5"/>
  <c r="D7724" i="5"/>
  <c r="E7724" i="5" s="1"/>
  <c r="F7724" i="5"/>
  <c r="J7724" i="5" s="1"/>
  <c r="G7724" i="5"/>
  <c r="H7724" i="5"/>
  <c r="A7725" i="5"/>
  <c r="B7725" i="5"/>
  <c r="D7725" i="5"/>
  <c r="E7725" i="5" s="1"/>
  <c r="F7725" i="5"/>
  <c r="J7725" i="5" s="1"/>
  <c r="G7725" i="5"/>
  <c r="H7725" i="5"/>
  <c r="A7726" i="5"/>
  <c r="B7726" i="5"/>
  <c r="D7726" i="5"/>
  <c r="E7726" i="5" s="1"/>
  <c r="F7726" i="5"/>
  <c r="J7726" i="5" s="1"/>
  <c r="G7726" i="5"/>
  <c r="H7726" i="5"/>
  <c r="A7727" i="5"/>
  <c r="B7727" i="5"/>
  <c r="D7727" i="5"/>
  <c r="E7727" i="5" s="1"/>
  <c r="F7727" i="5"/>
  <c r="J7727" i="5" s="1"/>
  <c r="G7727" i="5"/>
  <c r="H7727" i="5"/>
  <c r="A7728" i="5"/>
  <c r="B7728" i="5"/>
  <c r="D7728" i="5"/>
  <c r="E7728" i="5" s="1"/>
  <c r="F7728" i="5"/>
  <c r="J7728" i="5" s="1"/>
  <c r="G7728" i="5"/>
  <c r="H7728" i="5"/>
  <c r="A7729" i="5"/>
  <c r="B7729" i="5"/>
  <c r="D7729" i="5"/>
  <c r="E7729" i="5" s="1"/>
  <c r="F7729" i="5"/>
  <c r="J7729" i="5" s="1"/>
  <c r="G7729" i="5"/>
  <c r="H7729" i="5"/>
  <c r="A7730" i="5"/>
  <c r="B7730" i="5"/>
  <c r="D7730" i="5"/>
  <c r="E7730" i="5" s="1"/>
  <c r="F7730" i="5"/>
  <c r="J7730" i="5" s="1"/>
  <c r="G7730" i="5"/>
  <c r="H7730" i="5"/>
  <c r="A7731" i="5"/>
  <c r="B7731" i="5"/>
  <c r="D7731" i="5"/>
  <c r="E7731" i="5" s="1"/>
  <c r="F7731" i="5"/>
  <c r="J7731" i="5" s="1"/>
  <c r="G7731" i="5"/>
  <c r="H7731" i="5"/>
  <c r="A7732" i="5"/>
  <c r="B7732" i="5"/>
  <c r="D7732" i="5"/>
  <c r="E7732" i="5" s="1"/>
  <c r="F7732" i="5"/>
  <c r="J7732" i="5" s="1"/>
  <c r="G7732" i="5"/>
  <c r="H7732" i="5"/>
  <c r="A7733" i="5"/>
  <c r="B7733" i="5"/>
  <c r="D7733" i="5"/>
  <c r="E7733" i="5" s="1"/>
  <c r="F7733" i="5"/>
  <c r="J7733" i="5" s="1"/>
  <c r="G7733" i="5"/>
  <c r="H7733" i="5"/>
  <c r="A7734" i="5"/>
  <c r="B7734" i="5"/>
  <c r="D7734" i="5"/>
  <c r="E7734" i="5" s="1"/>
  <c r="F7734" i="5"/>
  <c r="J7734" i="5" s="1"/>
  <c r="G7734" i="5"/>
  <c r="H7734" i="5"/>
  <c r="A7735" i="5"/>
  <c r="B7735" i="5"/>
  <c r="D7735" i="5"/>
  <c r="E7735" i="5" s="1"/>
  <c r="F7735" i="5"/>
  <c r="J7735" i="5" s="1"/>
  <c r="G7735" i="5"/>
  <c r="H7735" i="5"/>
  <c r="A7736" i="5"/>
  <c r="B7736" i="5"/>
  <c r="D7736" i="5"/>
  <c r="E7736" i="5" s="1"/>
  <c r="F7736" i="5"/>
  <c r="J7736" i="5" s="1"/>
  <c r="G7736" i="5"/>
  <c r="H7736" i="5"/>
  <c r="A7737" i="5"/>
  <c r="B7737" i="5"/>
  <c r="D7737" i="5"/>
  <c r="E7737" i="5" s="1"/>
  <c r="F7737" i="5"/>
  <c r="J7737" i="5" s="1"/>
  <c r="G7737" i="5"/>
  <c r="H7737" i="5"/>
  <c r="A7738" i="5"/>
  <c r="B7738" i="5"/>
  <c r="D7738" i="5"/>
  <c r="E7738" i="5" s="1"/>
  <c r="F7738" i="5"/>
  <c r="J7738" i="5" s="1"/>
  <c r="G7738" i="5"/>
  <c r="H7738" i="5"/>
  <c r="A7739" i="5"/>
  <c r="B7739" i="5"/>
  <c r="D7739" i="5"/>
  <c r="E7739" i="5" s="1"/>
  <c r="F7739" i="5"/>
  <c r="J7739" i="5" s="1"/>
  <c r="G7739" i="5"/>
  <c r="H7739" i="5"/>
  <c r="A7740" i="5"/>
  <c r="B7740" i="5"/>
  <c r="D7740" i="5"/>
  <c r="E7740" i="5" s="1"/>
  <c r="F7740" i="5"/>
  <c r="J7740" i="5" s="1"/>
  <c r="G7740" i="5"/>
  <c r="H7740" i="5"/>
  <c r="A7741" i="5"/>
  <c r="B7741" i="5"/>
  <c r="D7741" i="5"/>
  <c r="E7741" i="5" s="1"/>
  <c r="F7741" i="5"/>
  <c r="J7741" i="5" s="1"/>
  <c r="G7741" i="5"/>
  <c r="H7741" i="5"/>
  <c r="A7742" i="5"/>
  <c r="B7742" i="5"/>
  <c r="D7742" i="5"/>
  <c r="E7742" i="5" s="1"/>
  <c r="F7742" i="5"/>
  <c r="J7742" i="5" s="1"/>
  <c r="G7742" i="5"/>
  <c r="H7742" i="5"/>
  <c r="A7743" i="5"/>
  <c r="B7743" i="5"/>
  <c r="D7743" i="5"/>
  <c r="E7743" i="5" s="1"/>
  <c r="F7743" i="5"/>
  <c r="J7743" i="5" s="1"/>
  <c r="G7743" i="5"/>
  <c r="H7743" i="5"/>
  <c r="A7744" i="5"/>
  <c r="B7744" i="5"/>
  <c r="D7744" i="5"/>
  <c r="E7744" i="5" s="1"/>
  <c r="F7744" i="5"/>
  <c r="J7744" i="5" s="1"/>
  <c r="G7744" i="5"/>
  <c r="H7744" i="5"/>
  <c r="A7745" i="5"/>
  <c r="B7745" i="5"/>
  <c r="D7745" i="5"/>
  <c r="E7745" i="5" s="1"/>
  <c r="F7745" i="5"/>
  <c r="J7745" i="5" s="1"/>
  <c r="G7745" i="5"/>
  <c r="H7745" i="5"/>
  <c r="A7746" i="5"/>
  <c r="B7746" i="5"/>
  <c r="D7746" i="5"/>
  <c r="E7746" i="5" s="1"/>
  <c r="F7746" i="5"/>
  <c r="J7746" i="5" s="1"/>
  <c r="G7746" i="5"/>
  <c r="H7746" i="5"/>
  <c r="A7747" i="5"/>
  <c r="B7747" i="5"/>
  <c r="D7747" i="5"/>
  <c r="E7747" i="5" s="1"/>
  <c r="F7747" i="5"/>
  <c r="J7747" i="5" s="1"/>
  <c r="G7747" i="5"/>
  <c r="H7747" i="5"/>
  <c r="A7748" i="5"/>
  <c r="B7748" i="5"/>
  <c r="D7748" i="5"/>
  <c r="E7748" i="5" s="1"/>
  <c r="F7748" i="5"/>
  <c r="J7748" i="5" s="1"/>
  <c r="G7748" i="5"/>
  <c r="H7748" i="5"/>
  <c r="A7749" i="5"/>
  <c r="B7749" i="5"/>
  <c r="D7749" i="5"/>
  <c r="E7749" i="5" s="1"/>
  <c r="F7749" i="5"/>
  <c r="J7749" i="5" s="1"/>
  <c r="G7749" i="5"/>
  <c r="H7749" i="5"/>
  <c r="A7750" i="5"/>
  <c r="B7750" i="5"/>
  <c r="D7750" i="5"/>
  <c r="E7750" i="5" s="1"/>
  <c r="F7750" i="5"/>
  <c r="J7750" i="5" s="1"/>
  <c r="G7750" i="5"/>
  <c r="H7750" i="5"/>
  <c r="A7751" i="5"/>
  <c r="B7751" i="5"/>
  <c r="D7751" i="5"/>
  <c r="E7751" i="5" s="1"/>
  <c r="F7751" i="5"/>
  <c r="J7751" i="5" s="1"/>
  <c r="G7751" i="5"/>
  <c r="H7751" i="5"/>
  <c r="A7752" i="5"/>
  <c r="B7752" i="5"/>
  <c r="D7752" i="5"/>
  <c r="E7752" i="5" s="1"/>
  <c r="F7752" i="5"/>
  <c r="J7752" i="5" s="1"/>
  <c r="G7752" i="5"/>
  <c r="H7752" i="5"/>
  <c r="A7753" i="5"/>
  <c r="B7753" i="5"/>
  <c r="D7753" i="5"/>
  <c r="E7753" i="5" s="1"/>
  <c r="F7753" i="5"/>
  <c r="J7753" i="5" s="1"/>
  <c r="G7753" i="5"/>
  <c r="H7753" i="5"/>
  <c r="A7754" i="5"/>
  <c r="B7754" i="5"/>
  <c r="D7754" i="5"/>
  <c r="E7754" i="5" s="1"/>
  <c r="F7754" i="5"/>
  <c r="J7754" i="5" s="1"/>
  <c r="G7754" i="5"/>
  <c r="H7754" i="5"/>
  <c r="A7755" i="5"/>
  <c r="B7755" i="5"/>
  <c r="D7755" i="5"/>
  <c r="E7755" i="5" s="1"/>
  <c r="F7755" i="5"/>
  <c r="J7755" i="5" s="1"/>
  <c r="G7755" i="5"/>
  <c r="H7755" i="5"/>
  <c r="A7756" i="5"/>
  <c r="B7756" i="5"/>
  <c r="D7756" i="5"/>
  <c r="E7756" i="5" s="1"/>
  <c r="F7756" i="5"/>
  <c r="J7756" i="5" s="1"/>
  <c r="G7756" i="5"/>
  <c r="H7756" i="5"/>
  <c r="A7757" i="5"/>
  <c r="B7757" i="5"/>
  <c r="D7757" i="5"/>
  <c r="E7757" i="5" s="1"/>
  <c r="F7757" i="5"/>
  <c r="J7757" i="5" s="1"/>
  <c r="G7757" i="5"/>
  <c r="H7757" i="5"/>
  <c r="A7758" i="5"/>
  <c r="B7758" i="5"/>
  <c r="D7758" i="5"/>
  <c r="E7758" i="5" s="1"/>
  <c r="F7758" i="5"/>
  <c r="J7758" i="5" s="1"/>
  <c r="G7758" i="5"/>
  <c r="H7758" i="5"/>
  <c r="A7759" i="5"/>
  <c r="B7759" i="5"/>
  <c r="D7759" i="5"/>
  <c r="E7759" i="5" s="1"/>
  <c r="F7759" i="5"/>
  <c r="J7759" i="5" s="1"/>
  <c r="G7759" i="5"/>
  <c r="H7759" i="5"/>
  <c r="A7760" i="5"/>
  <c r="B7760" i="5"/>
  <c r="D7760" i="5"/>
  <c r="E7760" i="5" s="1"/>
  <c r="F7760" i="5"/>
  <c r="J7760" i="5" s="1"/>
  <c r="G7760" i="5"/>
  <c r="H7760" i="5"/>
  <c r="A7761" i="5"/>
  <c r="B7761" i="5"/>
  <c r="D7761" i="5"/>
  <c r="E7761" i="5" s="1"/>
  <c r="F7761" i="5"/>
  <c r="J7761" i="5" s="1"/>
  <c r="G7761" i="5"/>
  <c r="H7761" i="5"/>
  <c r="A7762" i="5"/>
  <c r="B7762" i="5"/>
  <c r="D7762" i="5"/>
  <c r="E7762" i="5" s="1"/>
  <c r="F7762" i="5"/>
  <c r="J7762" i="5" s="1"/>
  <c r="G7762" i="5"/>
  <c r="H7762" i="5"/>
  <c r="A7763" i="5"/>
  <c r="B7763" i="5"/>
  <c r="D7763" i="5"/>
  <c r="E7763" i="5" s="1"/>
  <c r="F7763" i="5"/>
  <c r="J7763" i="5" s="1"/>
  <c r="G7763" i="5"/>
  <c r="H7763" i="5"/>
  <c r="A7764" i="5"/>
  <c r="B7764" i="5"/>
  <c r="D7764" i="5"/>
  <c r="E7764" i="5" s="1"/>
  <c r="F7764" i="5"/>
  <c r="J7764" i="5" s="1"/>
  <c r="G7764" i="5"/>
  <c r="H7764" i="5"/>
  <c r="A7765" i="5"/>
  <c r="B7765" i="5"/>
  <c r="D7765" i="5"/>
  <c r="E7765" i="5" s="1"/>
  <c r="F7765" i="5"/>
  <c r="J7765" i="5" s="1"/>
  <c r="G7765" i="5"/>
  <c r="H7765" i="5"/>
  <c r="A7766" i="5"/>
  <c r="B7766" i="5"/>
  <c r="D7766" i="5"/>
  <c r="E7766" i="5" s="1"/>
  <c r="F7766" i="5"/>
  <c r="J7766" i="5" s="1"/>
  <c r="G7766" i="5"/>
  <c r="H7766" i="5"/>
  <c r="A7767" i="5"/>
  <c r="B7767" i="5"/>
  <c r="D7767" i="5"/>
  <c r="E7767" i="5" s="1"/>
  <c r="F7767" i="5"/>
  <c r="J7767" i="5" s="1"/>
  <c r="G7767" i="5"/>
  <c r="H7767" i="5"/>
  <c r="A7768" i="5"/>
  <c r="B7768" i="5"/>
  <c r="D7768" i="5"/>
  <c r="E7768" i="5" s="1"/>
  <c r="F7768" i="5"/>
  <c r="J7768" i="5" s="1"/>
  <c r="G7768" i="5"/>
  <c r="H7768" i="5"/>
  <c r="A7769" i="5"/>
  <c r="B7769" i="5"/>
  <c r="D7769" i="5"/>
  <c r="E7769" i="5" s="1"/>
  <c r="F7769" i="5"/>
  <c r="J7769" i="5" s="1"/>
  <c r="G7769" i="5"/>
  <c r="H7769" i="5"/>
  <c r="A7770" i="5"/>
  <c r="B7770" i="5"/>
  <c r="D7770" i="5"/>
  <c r="E7770" i="5" s="1"/>
  <c r="F7770" i="5"/>
  <c r="J7770" i="5" s="1"/>
  <c r="G7770" i="5"/>
  <c r="H7770" i="5"/>
  <c r="A7771" i="5"/>
  <c r="B7771" i="5"/>
  <c r="D7771" i="5"/>
  <c r="E7771" i="5" s="1"/>
  <c r="F7771" i="5"/>
  <c r="J7771" i="5" s="1"/>
  <c r="G7771" i="5"/>
  <c r="H7771" i="5"/>
  <c r="A7772" i="5"/>
  <c r="B7772" i="5"/>
  <c r="D7772" i="5"/>
  <c r="E7772" i="5" s="1"/>
  <c r="F7772" i="5"/>
  <c r="J7772" i="5" s="1"/>
  <c r="G7772" i="5"/>
  <c r="H7772" i="5"/>
  <c r="A7773" i="5"/>
  <c r="B7773" i="5"/>
  <c r="D7773" i="5"/>
  <c r="E7773" i="5" s="1"/>
  <c r="F7773" i="5"/>
  <c r="J7773" i="5" s="1"/>
  <c r="G7773" i="5"/>
  <c r="H7773" i="5"/>
  <c r="A7774" i="5"/>
  <c r="B7774" i="5"/>
  <c r="D7774" i="5"/>
  <c r="E7774" i="5" s="1"/>
  <c r="F7774" i="5"/>
  <c r="J7774" i="5" s="1"/>
  <c r="G7774" i="5"/>
  <c r="H7774" i="5"/>
  <c r="A7775" i="5"/>
  <c r="B7775" i="5"/>
  <c r="D7775" i="5"/>
  <c r="E7775" i="5" s="1"/>
  <c r="F7775" i="5"/>
  <c r="J7775" i="5" s="1"/>
  <c r="G7775" i="5"/>
  <c r="H7775" i="5"/>
  <c r="A7776" i="5"/>
  <c r="B7776" i="5"/>
  <c r="D7776" i="5"/>
  <c r="E7776" i="5" s="1"/>
  <c r="F7776" i="5"/>
  <c r="J7776" i="5" s="1"/>
  <c r="G7776" i="5"/>
  <c r="H7776" i="5"/>
  <c r="A7777" i="5"/>
  <c r="B7777" i="5"/>
  <c r="D7777" i="5"/>
  <c r="E7777" i="5" s="1"/>
  <c r="F7777" i="5"/>
  <c r="J7777" i="5" s="1"/>
  <c r="G7777" i="5"/>
  <c r="H7777" i="5"/>
  <c r="A7778" i="5"/>
  <c r="B7778" i="5"/>
  <c r="D7778" i="5"/>
  <c r="E7778" i="5" s="1"/>
  <c r="F7778" i="5"/>
  <c r="J7778" i="5" s="1"/>
  <c r="G7778" i="5"/>
  <c r="H7778" i="5"/>
  <c r="A7779" i="5"/>
  <c r="B7779" i="5"/>
  <c r="D7779" i="5"/>
  <c r="E7779" i="5" s="1"/>
  <c r="F7779" i="5"/>
  <c r="J7779" i="5" s="1"/>
  <c r="G7779" i="5"/>
  <c r="H7779" i="5"/>
  <c r="A7780" i="5"/>
  <c r="B7780" i="5"/>
  <c r="D7780" i="5"/>
  <c r="E7780" i="5" s="1"/>
  <c r="F7780" i="5"/>
  <c r="J7780" i="5" s="1"/>
  <c r="G7780" i="5"/>
  <c r="H7780" i="5"/>
  <c r="A7781" i="5"/>
  <c r="B7781" i="5"/>
  <c r="D7781" i="5"/>
  <c r="E7781" i="5" s="1"/>
  <c r="F7781" i="5"/>
  <c r="J7781" i="5" s="1"/>
  <c r="G7781" i="5"/>
  <c r="H7781" i="5"/>
  <c r="A7782" i="5"/>
  <c r="B7782" i="5"/>
  <c r="D7782" i="5"/>
  <c r="E7782" i="5" s="1"/>
  <c r="F7782" i="5"/>
  <c r="J7782" i="5" s="1"/>
  <c r="G7782" i="5"/>
  <c r="H7782" i="5"/>
  <c r="A7783" i="5"/>
  <c r="B7783" i="5"/>
  <c r="D7783" i="5"/>
  <c r="E7783" i="5" s="1"/>
  <c r="F7783" i="5"/>
  <c r="J7783" i="5" s="1"/>
  <c r="G7783" i="5"/>
  <c r="H7783" i="5"/>
  <c r="A7784" i="5"/>
  <c r="B7784" i="5"/>
  <c r="D7784" i="5"/>
  <c r="E7784" i="5" s="1"/>
  <c r="F7784" i="5"/>
  <c r="J7784" i="5" s="1"/>
  <c r="G7784" i="5"/>
  <c r="H7784" i="5"/>
  <c r="A7785" i="5"/>
  <c r="B7785" i="5"/>
  <c r="D7785" i="5"/>
  <c r="E7785" i="5" s="1"/>
  <c r="F7785" i="5"/>
  <c r="J7785" i="5" s="1"/>
  <c r="G7785" i="5"/>
  <c r="H7785" i="5"/>
  <c r="A7786" i="5"/>
  <c r="B7786" i="5"/>
  <c r="D7786" i="5"/>
  <c r="E7786" i="5" s="1"/>
  <c r="F7786" i="5"/>
  <c r="J7786" i="5" s="1"/>
  <c r="G7786" i="5"/>
  <c r="H7786" i="5"/>
  <c r="A7787" i="5"/>
  <c r="B7787" i="5"/>
  <c r="D7787" i="5"/>
  <c r="E7787" i="5" s="1"/>
  <c r="F7787" i="5"/>
  <c r="J7787" i="5" s="1"/>
  <c r="G7787" i="5"/>
  <c r="H7787" i="5"/>
  <c r="A7788" i="5"/>
  <c r="B7788" i="5"/>
  <c r="D7788" i="5"/>
  <c r="E7788" i="5" s="1"/>
  <c r="F7788" i="5"/>
  <c r="J7788" i="5" s="1"/>
  <c r="G7788" i="5"/>
  <c r="H7788" i="5"/>
  <c r="A7789" i="5"/>
  <c r="B7789" i="5"/>
  <c r="D7789" i="5"/>
  <c r="E7789" i="5" s="1"/>
  <c r="F7789" i="5"/>
  <c r="J7789" i="5" s="1"/>
  <c r="G7789" i="5"/>
  <c r="H7789" i="5"/>
  <c r="A7790" i="5"/>
  <c r="B7790" i="5"/>
  <c r="D7790" i="5"/>
  <c r="E7790" i="5" s="1"/>
  <c r="F7790" i="5"/>
  <c r="J7790" i="5" s="1"/>
  <c r="G7790" i="5"/>
  <c r="H7790" i="5"/>
  <c r="A7791" i="5"/>
  <c r="B7791" i="5"/>
  <c r="D7791" i="5"/>
  <c r="E7791" i="5" s="1"/>
  <c r="F7791" i="5"/>
  <c r="J7791" i="5" s="1"/>
  <c r="G7791" i="5"/>
  <c r="H7791" i="5"/>
  <c r="A7792" i="5"/>
  <c r="B7792" i="5"/>
  <c r="D7792" i="5"/>
  <c r="E7792" i="5" s="1"/>
  <c r="F7792" i="5"/>
  <c r="J7792" i="5" s="1"/>
  <c r="G7792" i="5"/>
  <c r="H7792" i="5"/>
  <c r="A7793" i="5"/>
  <c r="B7793" i="5"/>
  <c r="D7793" i="5"/>
  <c r="E7793" i="5" s="1"/>
  <c r="F7793" i="5"/>
  <c r="J7793" i="5" s="1"/>
  <c r="G7793" i="5"/>
  <c r="H7793" i="5"/>
  <c r="A7794" i="5"/>
  <c r="B7794" i="5"/>
  <c r="D7794" i="5"/>
  <c r="E7794" i="5" s="1"/>
  <c r="F7794" i="5"/>
  <c r="J7794" i="5" s="1"/>
  <c r="G7794" i="5"/>
  <c r="H7794" i="5"/>
  <c r="A7795" i="5"/>
  <c r="B7795" i="5"/>
  <c r="D7795" i="5"/>
  <c r="E7795" i="5" s="1"/>
  <c r="F7795" i="5"/>
  <c r="J7795" i="5" s="1"/>
  <c r="G7795" i="5"/>
  <c r="H7795" i="5"/>
  <c r="A7796" i="5"/>
  <c r="B7796" i="5"/>
  <c r="D7796" i="5"/>
  <c r="E7796" i="5" s="1"/>
  <c r="F7796" i="5"/>
  <c r="J7796" i="5" s="1"/>
  <c r="G7796" i="5"/>
  <c r="H7796" i="5"/>
  <c r="A7797" i="5"/>
  <c r="B7797" i="5"/>
  <c r="D7797" i="5"/>
  <c r="E7797" i="5" s="1"/>
  <c r="F7797" i="5"/>
  <c r="J7797" i="5" s="1"/>
  <c r="G7797" i="5"/>
  <c r="H7797" i="5"/>
  <c r="A7798" i="5"/>
  <c r="B7798" i="5"/>
  <c r="D7798" i="5"/>
  <c r="E7798" i="5" s="1"/>
  <c r="F7798" i="5"/>
  <c r="J7798" i="5" s="1"/>
  <c r="G7798" i="5"/>
  <c r="H7798" i="5"/>
  <c r="A7799" i="5"/>
  <c r="B7799" i="5"/>
  <c r="D7799" i="5"/>
  <c r="E7799" i="5" s="1"/>
  <c r="F7799" i="5"/>
  <c r="J7799" i="5" s="1"/>
  <c r="G7799" i="5"/>
  <c r="H7799" i="5"/>
  <c r="A7800" i="5"/>
  <c r="B7800" i="5"/>
  <c r="D7800" i="5"/>
  <c r="E7800" i="5" s="1"/>
  <c r="F7800" i="5"/>
  <c r="J7800" i="5" s="1"/>
  <c r="G7800" i="5"/>
  <c r="H7800" i="5"/>
  <c r="A7801" i="5"/>
  <c r="B7801" i="5"/>
  <c r="D7801" i="5"/>
  <c r="E7801" i="5" s="1"/>
  <c r="F7801" i="5"/>
  <c r="J7801" i="5" s="1"/>
  <c r="G7801" i="5"/>
  <c r="H7801" i="5"/>
  <c r="A7802" i="5"/>
  <c r="B7802" i="5"/>
  <c r="D7802" i="5"/>
  <c r="E7802" i="5" s="1"/>
  <c r="F7802" i="5"/>
  <c r="J7802" i="5" s="1"/>
  <c r="G7802" i="5"/>
  <c r="H7802" i="5"/>
  <c r="A7803" i="5"/>
  <c r="B7803" i="5"/>
  <c r="D7803" i="5"/>
  <c r="E7803" i="5" s="1"/>
  <c r="F7803" i="5"/>
  <c r="J7803" i="5" s="1"/>
  <c r="G7803" i="5"/>
  <c r="H7803" i="5"/>
  <c r="A7804" i="5"/>
  <c r="B7804" i="5"/>
  <c r="D7804" i="5"/>
  <c r="E7804" i="5" s="1"/>
  <c r="F7804" i="5"/>
  <c r="J7804" i="5" s="1"/>
  <c r="G7804" i="5"/>
  <c r="H7804" i="5"/>
  <c r="A7805" i="5"/>
  <c r="B7805" i="5"/>
  <c r="D7805" i="5"/>
  <c r="E7805" i="5" s="1"/>
  <c r="F7805" i="5"/>
  <c r="J7805" i="5" s="1"/>
  <c r="G7805" i="5"/>
  <c r="H7805" i="5"/>
  <c r="A7806" i="5"/>
  <c r="B7806" i="5"/>
  <c r="D7806" i="5"/>
  <c r="E7806" i="5" s="1"/>
  <c r="F7806" i="5"/>
  <c r="J7806" i="5" s="1"/>
  <c r="G7806" i="5"/>
  <c r="H7806" i="5"/>
  <c r="A7807" i="5"/>
  <c r="B7807" i="5"/>
  <c r="D7807" i="5"/>
  <c r="E7807" i="5" s="1"/>
  <c r="F7807" i="5"/>
  <c r="J7807" i="5" s="1"/>
  <c r="G7807" i="5"/>
  <c r="H7807" i="5"/>
  <c r="A7808" i="5"/>
  <c r="B7808" i="5"/>
  <c r="D7808" i="5"/>
  <c r="E7808" i="5" s="1"/>
  <c r="F7808" i="5"/>
  <c r="J7808" i="5" s="1"/>
  <c r="G7808" i="5"/>
  <c r="H7808" i="5"/>
  <c r="A7809" i="5"/>
  <c r="B7809" i="5"/>
  <c r="D7809" i="5"/>
  <c r="E7809" i="5" s="1"/>
  <c r="F7809" i="5"/>
  <c r="J7809" i="5" s="1"/>
  <c r="G7809" i="5"/>
  <c r="H7809" i="5"/>
  <c r="A7810" i="5"/>
  <c r="B7810" i="5"/>
  <c r="D7810" i="5"/>
  <c r="E7810" i="5" s="1"/>
  <c r="F7810" i="5"/>
  <c r="J7810" i="5" s="1"/>
  <c r="G7810" i="5"/>
  <c r="H7810" i="5"/>
  <c r="A7811" i="5"/>
  <c r="B7811" i="5"/>
  <c r="D7811" i="5"/>
  <c r="E7811" i="5" s="1"/>
  <c r="F7811" i="5"/>
  <c r="J7811" i="5" s="1"/>
  <c r="G7811" i="5"/>
  <c r="H7811" i="5"/>
  <c r="A7812" i="5"/>
  <c r="B7812" i="5"/>
  <c r="D7812" i="5"/>
  <c r="E7812" i="5" s="1"/>
  <c r="F7812" i="5"/>
  <c r="J7812" i="5" s="1"/>
  <c r="G7812" i="5"/>
  <c r="H7812" i="5"/>
  <c r="A7813" i="5"/>
  <c r="B7813" i="5"/>
  <c r="D7813" i="5"/>
  <c r="E7813" i="5" s="1"/>
  <c r="F7813" i="5"/>
  <c r="J7813" i="5" s="1"/>
  <c r="G7813" i="5"/>
  <c r="H7813" i="5"/>
  <c r="A7814" i="5"/>
  <c r="B7814" i="5"/>
  <c r="D7814" i="5"/>
  <c r="E7814" i="5" s="1"/>
  <c r="F7814" i="5"/>
  <c r="J7814" i="5" s="1"/>
  <c r="G7814" i="5"/>
  <c r="H7814" i="5"/>
  <c r="A7815" i="5"/>
  <c r="B7815" i="5"/>
  <c r="D7815" i="5"/>
  <c r="E7815" i="5" s="1"/>
  <c r="F7815" i="5"/>
  <c r="J7815" i="5" s="1"/>
  <c r="G7815" i="5"/>
  <c r="H7815" i="5"/>
  <c r="A7816" i="5"/>
  <c r="B7816" i="5"/>
  <c r="D7816" i="5"/>
  <c r="E7816" i="5" s="1"/>
  <c r="F7816" i="5"/>
  <c r="J7816" i="5" s="1"/>
  <c r="G7816" i="5"/>
  <c r="H7816" i="5"/>
  <c r="A7817" i="5"/>
  <c r="B7817" i="5"/>
  <c r="D7817" i="5"/>
  <c r="E7817" i="5" s="1"/>
  <c r="F7817" i="5"/>
  <c r="J7817" i="5" s="1"/>
  <c r="G7817" i="5"/>
  <c r="H7817" i="5"/>
  <c r="A7818" i="5"/>
  <c r="B7818" i="5"/>
  <c r="D7818" i="5"/>
  <c r="E7818" i="5" s="1"/>
  <c r="F7818" i="5"/>
  <c r="J7818" i="5" s="1"/>
  <c r="G7818" i="5"/>
  <c r="H7818" i="5"/>
  <c r="A7819" i="5"/>
  <c r="B7819" i="5"/>
  <c r="D7819" i="5"/>
  <c r="E7819" i="5" s="1"/>
  <c r="F7819" i="5"/>
  <c r="J7819" i="5" s="1"/>
  <c r="G7819" i="5"/>
  <c r="H7819" i="5"/>
  <c r="A7820" i="5"/>
  <c r="B7820" i="5"/>
  <c r="D7820" i="5"/>
  <c r="E7820" i="5" s="1"/>
  <c r="F7820" i="5"/>
  <c r="J7820" i="5" s="1"/>
  <c r="G7820" i="5"/>
  <c r="H7820" i="5"/>
  <c r="A7821" i="5"/>
  <c r="B7821" i="5"/>
  <c r="D7821" i="5"/>
  <c r="E7821" i="5" s="1"/>
  <c r="F7821" i="5"/>
  <c r="J7821" i="5" s="1"/>
  <c r="G7821" i="5"/>
  <c r="H7821" i="5"/>
  <c r="A7822" i="5"/>
  <c r="B7822" i="5"/>
  <c r="D7822" i="5"/>
  <c r="E7822" i="5" s="1"/>
  <c r="F7822" i="5"/>
  <c r="J7822" i="5" s="1"/>
  <c r="G7822" i="5"/>
  <c r="H7822" i="5"/>
  <c r="A7823" i="5"/>
  <c r="B7823" i="5"/>
  <c r="D7823" i="5"/>
  <c r="E7823" i="5" s="1"/>
  <c r="F7823" i="5"/>
  <c r="J7823" i="5" s="1"/>
  <c r="G7823" i="5"/>
  <c r="H7823" i="5"/>
  <c r="A7824" i="5"/>
  <c r="B7824" i="5"/>
  <c r="D7824" i="5"/>
  <c r="E7824" i="5" s="1"/>
  <c r="F7824" i="5"/>
  <c r="J7824" i="5" s="1"/>
  <c r="G7824" i="5"/>
  <c r="H7824" i="5"/>
  <c r="A7825" i="5"/>
  <c r="B7825" i="5"/>
  <c r="D7825" i="5"/>
  <c r="E7825" i="5" s="1"/>
  <c r="F7825" i="5"/>
  <c r="J7825" i="5" s="1"/>
  <c r="G7825" i="5"/>
  <c r="H7825" i="5"/>
  <c r="A7826" i="5"/>
  <c r="B7826" i="5"/>
  <c r="D7826" i="5"/>
  <c r="E7826" i="5" s="1"/>
  <c r="F7826" i="5"/>
  <c r="J7826" i="5" s="1"/>
  <c r="G7826" i="5"/>
  <c r="H7826" i="5"/>
  <c r="A7827" i="5"/>
  <c r="B7827" i="5"/>
  <c r="D7827" i="5"/>
  <c r="E7827" i="5" s="1"/>
  <c r="F7827" i="5"/>
  <c r="J7827" i="5" s="1"/>
  <c r="G7827" i="5"/>
  <c r="H7827" i="5"/>
  <c r="A7828" i="5"/>
  <c r="B7828" i="5"/>
  <c r="D7828" i="5"/>
  <c r="E7828" i="5" s="1"/>
  <c r="F7828" i="5"/>
  <c r="J7828" i="5" s="1"/>
  <c r="G7828" i="5"/>
  <c r="H7828" i="5"/>
  <c r="A7829" i="5"/>
  <c r="B7829" i="5"/>
  <c r="D7829" i="5"/>
  <c r="E7829" i="5" s="1"/>
  <c r="F7829" i="5"/>
  <c r="J7829" i="5" s="1"/>
  <c r="G7829" i="5"/>
  <c r="H7829" i="5"/>
  <c r="A7830" i="5"/>
  <c r="B7830" i="5"/>
  <c r="D7830" i="5"/>
  <c r="E7830" i="5" s="1"/>
  <c r="F7830" i="5"/>
  <c r="J7830" i="5" s="1"/>
  <c r="G7830" i="5"/>
  <c r="H7830" i="5"/>
  <c r="A7831" i="5"/>
  <c r="B7831" i="5"/>
  <c r="D7831" i="5"/>
  <c r="E7831" i="5" s="1"/>
  <c r="F7831" i="5"/>
  <c r="J7831" i="5" s="1"/>
  <c r="G7831" i="5"/>
  <c r="H7831" i="5"/>
  <c r="A7832" i="5"/>
  <c r="B7832" i="5"/>
  <c r="D7832" i="5"/>
  <c r="E7832" i="5" s="1"/>
  <c r="F7832" i="5"/>
  <c r="J7832" i="5" s="1"/>
  <c r="G7832" i="5"/>
  <c r="H7832" i="5"/>
  <c r="A7833" i="5"/>
  <c r="B7833" i="5"/>
  <c r="D7833" i="5"/>
  <c r="E7833" i="5" s="1"/>
  <c r="F7833" i="5"/>
  <c r="J7833" i="5" s="1"/>
  <c r="G7833" i="5"/>
  <c r="H7833" i="5"/>
  <c r="A7834" i="5"/>
  <c r="B7834" i="5"/>
  <c r="D7834" i="5"/>
  <c r="E7834" i="5" s="1"/>
  <c r="F7834" i="5"/>
  <c r="J7834" i="5" s="1"/>
  <c r="G7834" i="5"/>
  <c r="H7834" i="5"/>
  <c r="A7835" i="5"/>
  <c r="B7835" i="5"/>
  <c r="D7835" i="5"/>
  <c r="E7835" i="5" s="1"/>
  <c r="F7835" i="5"/>
  <c r="J7835" i="5" s="1"/>
  <c r="G7835" i="5"/>
  <c r="H7835" i="5"/>
  <c r="A7836" i="5"/>
  <c r="B7836" i="5"/>
  <c r="D7836" i="5"/>
  <c r="E7836" i="5" s="1"/>
  <c r="F7836" i="5"/>
  <c r="J7836" i="5" s="1"/>
  <c r="G7836" i="5"/>
  <c r="H7836" i="5"/>
  <c r="A7837" i="5"/>
  <c r="B7837" i="5"/>
  <c r="D7837" i="5"/>
  <c r="E7837" i="5" s="1"/>
  <c r="F7837" i="5"/>
  <c r="J7837" i="5" s="1"/>
  <c r="G7837" i="5"/>
  <c r="H7837" i="5"/>
  <c r="A7838" i="5"/>
  <c r="B7838" i="5"/>
  <c r="D7838" i="5"/>
  <c r="E7838" i="5" s="1"/>
  <c r="F7838" i="5"/>
  <c r="J7838" i="5" s="1"/>
  <c r="G7838" i="5"/>
  <c r="H7838" i="5"/>
  <c r="A7839" i="5"/>
  <c r="B7839" i="5"/>
  <c r="D7839" i="5"/>
  <c r="E7839" i="5" s="1"/>
  <c r="F7839" i="5"/>
  <c r="J7839" i="5" s="1"/>
  <c r="G7839" i="5"/>
  <c r="H7839" i="5"/>
  <c r="A7840" i="5"/>
  <c r="B7840" i="5"/>
  <c r="D7840" i="5"/>
  <c r="E7840" i="5" s="1"/>
  <c r="F7840" i="5"/>
  <c r="J7840" i="5" s="1"/>
  <c r="G7840" i="5"/>
  <c r="H7840" i="5"/>
  <c r="A7841" i="5"/>
  <c r="B7841" i="5"/>
  <c r="D7841" i="5"/>
  <c r="E7841" i="5" s="1"/>
  <c r="F7841" i="5"/>
  <c r="J7841" i="5" s="1"/>
  <c r="G7841" i="5"/>
  <c r="H7841" i="5"/>
  <c r="A7842" i="5"/>
  <c r="B7842" i="5"/>
  <c r="D7842" i="5"/>
  <c r="E7842" i="5" s="1"/>
  <c r="F7842" i="5"/>
  <c r="J7842" i="5" s="1"/>
  <c r="G7842" i="5"/>
  <c r="H7842" i="5"/>
  <c r="A7843" i="5"/>
  <c r="B7843" i="5"/>
  <c r="D7843" i="5"/>
  <c r="E7843" i="5" s="1"/>
  <c r="F7843" i="5"/>
  <c r="J7843" i="5" s="1"/>
  <c r="G7843" i="5"/>
  <c r="H7843" i="5"/>
  <c r="A7844" i="5"/>
  <c r="B7844" i="5"/>
  <c r="D7844" i="5"/>
  <c r="E7844" i="5" s="1"/>
  <c r="F7844" i="5"/>
  <c r="J7844" i="5" s="1"/>
  <c r="G7844" i="5"/>
  <c r="H7844" i="5"/>
  <c r="A7845" i="5"/>
  <c r="B7845" i="5"/>
  <c r="D7845" i="5"/>
  <c r="E7845" i="5" s="1"/>
  <c r="F7845" i="5"/>
  <c r="J7845" i="5" s="1"/>
  <c r="G7845" i="5"/>
  <c r="H7845" i="5"/>
  <c r="A7846" i="5"/>
  <c r="B7846" i="5"/>
  <c r="D7846" i="5"/>
  <c r="E7846" i="5" s="1"/>
  <c r="F7846" i="5"/>
  <c r="J7846" i="5" s="1"/>
  <c r="G7846" i="5"/>
  <c r="H7846" i="5"/>
  <c r="A7847" i="5"/>
  <c r="B7847" i="5"/>
  <c r="D7847" i="5"/>
  <c r="E7847" i="5" s="1"/>
  <c r="F7847" i="5"/>
  <c r="J7847" i="5" s="1"/>
  <c r="G7847" i="5"/>
  <c r="H7847" i="5"/>
  <c r="A7848" i="5"/>
  <c r="B7848" i="5"/>
  <c r="D7848" i="5"/>
  <c r="E7848" i="5" s="1"/>
  <c r="F7848" i="5"/>
  <c r="J7848" i="5" s="1"/>
  <c r="G7848" i="5"/>
  <c r="H7848" i="5"/>
  <c r="A7849" i="5"/>
  <c r="B7849" i="5"/>
  <c r="D7849" i="5"/>
  <c r="E7849" i="5" s="1"/>
  <c r="F7849" i="5"/>
  <c r="J7849" i="5" s="1"/>
  <c r="G7849" i="5"/>
  <c r="H7849" i="5"/>
  <c r="A7850" i="5"/>
  <c r="B7850" i="5"/>
  <c r="D7850" i="5"/>
  <c r="E7850" i="5" s="1"/>
  <c r="F7850" i="5"/>
  <c r="J7850" i="5" s="1"/>
  <c r="G7850" i="5"/>
  <c r="H7850" i="5"/>
  <c r="A7851" i="5"/>
  <c r="B7851" i="5"/>
  <c r="D7851" i="5"/>
  <c r="E7851" i="5" s="1"/>
  <c r="F7851" i="5"/>
  <c r="J7851" i="5" s="1"/>
  <c r="G7851" i="5"/>
  <c r="H7851" i="5"/>
  <c r="A7852" i="5"/>
  <c r="B7852" i="5"/>
  <c r="D7852" i="5"/>
  <c r="E7852" i="5" s="1"/>
  <c r="F7852" i="5"/>
  <c r="J7852" i="5" s="1"/>
  <c r="G7852" i="5"/>
  <c r="H7852" i="5"/>
  <c r="A7853" i="5"/>
  <c r="B7853" i="5"/>
  <c r="D7853" i="5"/>
  <c r="E7853" i="5" s="1"/>
  <c r="F7853" i="5"/>
  <c r="J7853" i="5" s="1"/>
  <c r="G7853" i="5"/>
  <c r="H7853" i="5"/>
  <c r="A7854" i="5"/>
  <c r="B7854" i="5"/>
  <c r="D7854" i="5"/>
  <c r="E7854" i="5" s="1"/>
  <c r="F7854" i="5"/>
  <c r="J7854" i="5" s="1"/>
  <c r="G7854" i="5"/>
  <c r="H7854" i="5"/>
  <c r="A7855" i="5"/>
  <c r="B7855" i="5"/>
  <c r="D7855" i="5"/>
  <c r="E7855" i="5" s="1"/>
  <c r="F7855" i="5"/>
  <c r="J7855" i="5" s="1"/>
  <c r="G7855" i="5"/>
  <c r="H7855" i="5"/>
  <c r="A7856" i="5"/>
  <c r="B7856" i="5"/>
  <c r="D7856" i="5"/>
  <c r="E7856" i="5" s="1"/>
  <c r="F7856" i="5"/>
  <c r="J7856" i="5" s="1"/>
  <c r="G7856" i="5"/>
  <c r="H7856" i="5"/>
  <c r="A7857" i="5"/>
  <c r="B7857" i="5"/>
  <c r="D7857" i="5"/>
  <c r="E7857" i="5" s="1"/>
  <c r="F7857" i="5"/>
  <c r="J7857" i="5" s="1"/>
  <c r="G7857" i="5"/>
  <c r="H7857" i="5"/>
  <c r="A7858" i="5"/>
  <c r="B7858" i="5"/>
  <c r="D7858" i="5"/>
  <c r="E7858" i="5" s="1"/>
  <c r="F7858" i="5"/>
  <c r="J7858" i="5" s="1"/>
  <c r="G7858" i="5"/>
  <c r="H7858" i="5"/>
  <c r="A7859" i="5"/>
  <c r="B7859" i="5"/>
  <c r="D7859" i="5"/>
  <c r="E7859" i="5" s="1"/>
  <c r="F7859" i="5"/>
  <c r="J7859" i="5" s="1"/>
  <c r="G7859" i="5"/>
  <c r="H7859" i="5"/>
  <c r="A7860" i="5"/>
  <c r="B7860" i="5"/>
  <c r="D7860" i="5"/>
  <c r="E7860" i="5" s="1"/>
  <c r="F7860" i="5"/>
  <c r="J7860" i="5" s="1"/>
  <c r="G7860" i="5"/>
  <c r="H7860" i="5"/>
  <c r="A7861" i="5"/>
  <c r="B7861" i="5"/>
  <c r="D7861" i="5"/>
  <c r="E7861" i="5" s="1"/>
  <c r="F7861" i="5"/>
  <c r="J7861" i="5" s="1"/>
  <c r="G7861" i="5"/>
  <c r="H7861" i="5"/>
  <c r="A7862" i="5"/>
  <c r="B7862" i="5"/>
  <c r="D7862" i="5"/>
  <c r="E7862" i="5" s="1"/>
  <c r="F7862" i="5"/>
  <c r="J7862" i="5" s="1"/>
  <c r="G7862" i="5"/>
  <c r="H7862" i="5"/>
  <c r="A7863" i="5"/>
  <c r="B7863" i="5"/>
  <c r="D7863" i="5"/>
  <c r="E7863" i="5" s="1"/>
  <c r="F7863" i="5"/>
  <c r="J7863" i="5" s="1"/>
  <c r="G7863" i="5"/>
  <c r="H7863" i="5"/>
  <c r="A7864" i="5"/>
  <c r="B7864" i="5"/>
  <c r="D7864" i="5"/>
  <c r="E7864" i="5" s="1"/>
  <c r="F7864" i="5"/>
  <c r="J7864" i="5" s="1"/>
  <c r="G7864" i="5"/>
  <c r="H7864" i="5"/>
  <c r="A7865" i="5"/>
  <c r="B7865" i="5"/>
  <c r="D7865" i="5"/>
  <c r="E7865" i="5" s="1"/>
  <c r="F7865" i="5"/>
  <c r="J7865" i="5" s="1"/>
  <c r="G7865" i="5"/>
  <c r="H7865" i="5"/>
  <c r="A7866" i="5"/>
  <c r="B7866" i="5"/>
  <c r="D7866" i="5"/>
  <c r="E7866" i="5" s="1"/>
  <c r="F7866" i="5"/>
  <c r="J7866" i="5" s="1"/>
  <c r="G7866" i="5"/>
  <c r="H7866" i="5"/>
  <c r="A7867" i="5"/>
  <c r="B7867" i="5"/>
  <c r="D7867" i="5"/>
  <c r="E7867" i="5" s="1"/>
  <c r="F7867" i="5"/>
  <c r="J7867" i="5" s="1"/>
  <c r="G7867" i="5"/>
  <c r="H7867" i="5"/>
  <c r="A7868" i="5"/>
  <c r="B7868" i="5"/>
  <c r="D7868" i="5"/>
  <c r="E7868" i="5" s="1"/>
  <c r="F7868" i="5"/>
  <c r="J7868" i="5" s="1"/>
  <c r="G7868" i="5"/>
  <c r="H7868" i="5"/>
  <c r="A7869" i="5"/>
  <c r="B7869" i="5"/>
  <c r="D7869" i="5"/>
  <c r="E7869" i="5" s="1"/>
  <c r="F7869" i="5"/>
  <c r="J7869" i="5" s="1"/>
  <c r="G7869" i="5"/>
  <c r="H7869" i="5"/>
  <c r="A7870" i="5"/>
  <c r="B7870" i="5"/>
  <c r="D7870" i="5"/>
  <c r="E7870" i="5" s="1"/>
  <c r="F7870" i="5"/>
  <c r="J7870" i="5" s="1"/>
  <c r="G7870" i="5"/>
  <c r="H7870" i="5"/>
  <c r="A7871" i="5"/>
  <c r="B7871" i="5"/>
  <c r="D7871" i="5"/>
  <c r="E7871" i="5" s="1"/>
  <c r="F7871" i="5"/>
  <c r="J7871" i="5" s="1"/>
  <c r="G7871" i="5"/>
  <c r="H7871" i="5"/>
  <c r="A7872" i="5"/>
  <c r="B7872" i="5"/>
  <c r="D7872" i="5"/>
  <c r="E7872" i="5" s="1"/>
  <c r="F7872" i="5"/>
  <c r="J7872" i="5" s="1"/>
  <c r="G7872" i="5"/>
  <c r="H7872" i="5"/>
  <c r="A7873" i="5"/>
  <c r="B7873" i="5"/>
  <c r="D7873" i="5"/>
  <c r="E7873" i="5" s="1"/>
  <c r="F7873" i="5"/>
  <c r="J7873" i="5" s="1"/>
  <c r="G7873" i="5"/>
  <c r="H7873" i="5"/>
  <c r="A7874" i="5"/>
  <c r="B7874" i="5"/>
  <c r="D7874" i="5"/>
  <c r="E7874" i="5" s="1"/>
  <c r="F7874" i="5"/>
  <c r="J7874" i="5" s="1"/>
  <c r="G7874" i="5"/>
  <c r="H7874" i="5"/>
  <c r="A7875" i="5"/>
  <c r="B7875" i="5"/>
  <c r="D7875" i="5"/>
  <c r="E7875" i="5" s="1"/>
  <c r="F7875" i="5"/>
  <c r="J7875" i="5" s="1"/>
  <c r="G7875" i="5"/>
  <c r="H7875" i="5"/>
  <c r="A7876" i="5"/>
  <c r="B7876" i="5"/>
  <c r="D7876" i="5"/>
  <c r="E7876" i="5" s="1"/>
  <c r="F7876" i="5"/>
  <c r="J7876" i="5" s="1"/>
  <c r="G7876" i="5"/>
  <c r="H7876" i="5"/>
  <c r="A7877" i="5"/>
  <c r="B7877" i="5"/>
  <c r="D7877" i="5"/>
  <c r="E7877" i="5" s="1"/>
  <c r="F7877" i="5"/>
  <c r="J7877" i="5" s="1"/>
  <c r="G7877" i="5"/>
  <c r="H7877" i="5"/>
  <c r="A7878" i="5"/>
  <c r="B7878" i="5"/>
  <c r="D7878" i="5"/>
  <c r="E7878" i="5" s="1"/>
  <c r="F7878" i="5"/>
  <c r="J7878" i="5" s="1"/>
  <c r="G7878" i="5"/>
  <c r="H7878" i="5"/>
  <c r="A7879" i="5"/>
  <c r="B7879" i="5"/>
  <c r="D7879" i="5"/>
  <c r="E7879" i="5" s="1"/>
  <c r="F7879" i="5"/>
  <c r="J7879" i="5" s="1"/>
  <c r="G7879" i="5"/>
  <c r="H7879" i="5"/>
  <c r="A7880" i="5"/>
  <c r="B7880" i="5"/>
  <c r="D7880" i="5"/>
  <c r="E7880" i="5" s="1"/>
  <c r="F7880" i="5"/>
  <c r="J7880" i="5" s="1"/>
  <c r="G7880" i="5"/>
  <c r="H7880" i="5"/>
  <c r="A7881" i="5"/>
  <c r="B7881" i="5"/>
  <c r="D7881" i="5"/>
  <c r="E7881" i="5" s="1"/>
  <c r="F7881" i="5"/>
  <c r="J7881" i="5" s="1"/>
  <c r="G7881" i="5"/>
  <c r="H7881" i="5"/>
  <c r="A7882" i="5"/>
  <c r="B7882" i="5"/>
  <c r="D7882" i="5"/>
  <c r="E7882" i="5" s="1"/>
  <c r="F7882" i="5"/>
  <c r="J7882" i="5" s="1"/>
  <c r="G7882" i="5"/>
  <c r="H7882" i="5"/>
  <c r="A7883" i="5"/>
  <c r="B7883" i="5"/>
  <c r="D7883" i="5"/>
  <c r="E7883" i="5" s="1"/>
  <c r="F7883" i="5"/>
  <c r="J7883" i="5" s="1"/>
  <c r="G7883" i="5"/>
  <c r="H7883" i="5"/>
  <c r="A7884" i="5"/>
  <c r="B7884" i="5"/>
  <c r="D7884" i="5"/>
  <c r="E7884" i="5" s="1"/>
  <c r="F7884" i="5"/>
  <c r="J7884" i="5" s="1"/>
  <c r="G7884" i="5"/>
  <c r="H7884" i="5"/>
  <c r="A7885" i="5"/>
  <c r="B7885" i="5"/>
  <c r="D7885" i="5"/>
  <c r="E7885" i="5" s="1"/>
  <c r="F7885" i="5"/>
  <c r="J7885" i="5" s="1"/>
  <c r="G7885" i="5"/>
  <c r="H7885" i="5"/>
  <c r="A7886" i="5"/>
  <c r="B7886" i="5"/>
  <c r="D7886" i="5"/>
  <c r="E7886" i="5" s="1"/>
  <c r="F7886" i="5"/>
  <c r="J7886" i="5" s="1"/>
  <c r="G7886" i="5"/>
  <c r="H7886" i="5"/>
  <c r="A7887" i="5"/>
  <c r="B7887" i="5"/>
  <c r="D7887" i="5"/>
  <c r="E7887" i="5" s="1"/>
  <c r="F7887" i="5"/>
  <c r="J7887" i="5" s="1"/>
  <c r="G7887" i="5"/>
  <c r="H7887" i="5"/>
  <c r="A7888" i="5"/>
  <c r="B7888" i="5"/>
  <c r="D7888" i="5"/>
  <c r="E7888" i="5" s="1"/>
  <c r="F7888" i="5"/>
  <c r="J7888" i="5" s="1"/>
  <c r="G7888" i="5"/>
  <c r="H7888" i="5"/>
  <c r="A7889" i="5"/>
  <c r="B7889" i="5"/>
  <c r="D7889" i="5"/>
  <c r="E7889" i="5" s="1"/>
  <c r="F7889" i="5"/>
  <c r="J7889" i="5" s="1"/>
  <c r="G7889" i="5"/>
  <c r="H7889" i="5"/>
  <c r="A7890" i="5"/>
  <c r="B7890" i="5"/>
  <c r="D7890" i="5"/>
  <c r="E7890" i="5" s="1"/>
  <c r="F7890" i="5"/>
  <c r="J7890" i="5" s="1"/>
  <c r="G7890" i="5"/>
  <c r="H7890" i="5"/>
  <c r="A7891" i="5"/>
  <c r="B7891" i="5"/>
  <c r="D7891" i="5"/>
  <c r="E7891" i="5" s="1"/>
  <c r="F7891" i="5"/>
  <c r="J7891" i="5" s="1"/>
  <c r="G7891" i="5"/>
  <c r="H7891" i="5"/>
  <c r="A7892" i="5"/>
  <c r="B7892" i="5"/>
  <c r="D7892" i="5"/>
  <c r="E7892" i="5" s="1"/>
  <c r="F7892" i="5"/>
  <c r="J7892" i="5" s="1"/>
  <c r="G7892" i="5"/>
  <c r="H7892" i="5"/>
  <c r="A7893" i="5"/>
  <c r="B7893" i="5"/>
  <c r="D7893" i="5"/>
  <c r="E7893" i="5" s="1"/>
  <c r="F7893" i="5"/>
  <c r="J7893" i="5" s="1"/>
  <c r="G7893" i="5"/>
  <c r="H7893" i="5"/>
  <c r="A7894" i="5"/>
  <c r="B7894" i="5"/>
  <c r="D7894" i="5"/>
  <c r="E7894" i="5" s="1"/>
  <c r="F7894" i="5"/>
  <c r="J7894" i="5" s="1"/>
  <c r="G7894" i="5"/>
  <c r="H7894" i="5"/>
  <c r="A7895" i="5"/>
  <c r="B7895" i="5"/>
  <c r="D7895" i="5"/>
  <c r="E7895" i="5" s="1"/>
  <c r="F7895" i="5"/>
  <c r="J7895" i="5" s="1"/>
  <c r="G7895" i="5"/>
  <c r="H7895" i="5"/>
  <c r="A7896" i="5"/>
  <c r="B7896" i="5"/>
  <c r="D7896" i="5"/>
  <c r="E7896" i="5" s="1"/>
  <c r="F7896" i="5"/>
  <c r="J7896" i="5" s="1"/>
  <c r="G7896" i="5"/>
  <c r="H7896" i="5"/>
  <c r="A7897" i="5"/>
  <c r="B7897" i="5"/>
  <c r="D7897" i="5"/>
  <c r="E7897" i="5" s="1"/>
  <c r="F7897" i="5"/>
  <c r="J7897" i="5" s="1"/>
  <c r="G7897" i="5"/>
  <c r="H7897" i="5"/>
  <c r="A7898" i="5"/>
  <c r="B7898" i="5"/>
  <c r="D7898" i="5"/>
  <c r="E7898" i="5" s="1"/>
  <c r="F7898" i="5"/>
  <c r="J7898" i="5" s="1"/>
  <c r="G7898" i="5"/>
  <c r="H7898" i="5"/>
  <c r="A7899" i="5"/>
  <c r="B7899" i="5"/>
  <c r="D7899" i="5"/>
  <c r="E7899" i="5" s="1"/>
  <c r="F7899" i="5"/>
  <c r="J7899" i="5" s="1"/>
  <c r="G7899" i="5"/>
  <c r="H7899" i="5"/>
  <c r="A7900" i="5"/>
  <c r="B7900" i="5"/>
  <c r="D7900" i="5"/>
  <c r="E7900" i="5" s="1"/>
  <c r="F7900" i="5"/>
  <c r="J7900" i="5" s="1"/>
  <c r="G7900" i="5"/>
  <c r="H7900" i="5"/>
  <c r="A7901" i="5"/>
  <c r="B7901" i="5"/>
  <c r="D7901" i="5"/>
  <c r="E7901" i="5" s="1"/>
  <c r="F7901" i="5"/>
  <c r="J7901" i="5" s="1"/>
  <c r="G7901" i="5"/>
  <c r="H7901" i="5"/>
  <c r="A7902" i="5"/>
  <c r="B7902" i="5"/>
  <c r="D7902" i="5"/>
  <c r="E7902" i="5" s="1"/>
  <c r="F7902" i="5"/>
  <c r="J7902" i="5" s="1"/>
  <c r="G7902" i="5"/>
  <c r="H7902" i="5"/>
  <c r="A7903" i="5"/>
  <c r="B7903" i="5"/>
  <c r="D7903" i="5"/>
  <c r="E7903" i="5" s="1"/>
  <c r="F7903" i="5"/>
  <c r="J7903" i="5" s="1"/>
  <c r="G7903" i="5"/>
  <c r="H7903" i="5"/>
  <c r="A7904" i="5"/>
  <c r="B7904" i="5"/>
  <c r="D7904" i="5"/>
  <c r="E7904" i="5" s="1"/>
  <c r="F7904" i="5"/>
  <c r="J7904" i="5" s="1"/>
  <c r="G7904" i="5"/>
  <c r="H7904" i="5"/>
  <c r="A7905" i="5"/>
  <c r="B7905" i="5"/>
  <c r="D7905" i="5"/>
  <c r="E7905" i="5" s="1"/>
  <c r="F7905" i="5"/>
  <c r="J7905" i="5" s="1"/>
  <c r="G7905" i="5"/>
  <c r="H7905" i="5"/>
  <c r="A7906" i="5"/>
  <c r="B7906" i="5"/>
  <c r="D7906" i="5"/>
  <c r="E7906" i="5" s="1"/>
  <c r="F7906" i="5"/>
  <c r="J7906" i="5" s="1"/>
  <c r="G7906" i="5"/>
  <c r="H7906" i="5"/>
  <c r="A7907" i="5"/>
  <c r="B7907" i="5"/>
  <c r="D7907" i="5"/>
  <c r="E7907" i="5" s="1"/>
  <c r="F7907" i="5"/>
  <c r="J7907" i="5" s="1"/>
  <c r="G7907" i="5"/>
  <c r="H7907" i="5"/>
  <c r="A7908" i="5"/>
  <c r="B7908" i="5"/>
  <c r="D7908" i="5"/>
  <c r="E7908" i="5" s="1"/>
  <c r="F7908" i="5"/>
  <c r="J7908" i="5" s="1"/>
  <c r="G7908" i="5"/>
  <c r="H7908" i="5"/>
  <c r="A7909" i="5"/>
  <c r="B7909" i="5"/>
  <c r="D7909" i="5"/>
  <c r="E7909" i="5" s="1"/>
  <c r="F7909" i="5"/>
  <c r="J7909" i="5" s="1"/>
  <c r="G7909" i="5"/>
  <c r="H7909" i="5"/>
  <c r="A7910" i="5"/>
  <c r="B7910" i="5"/>
  <c r="D7910" i="5"/>
  <c r="E7910" i="5" s="1"/>
  <c r="F7910" i="5"/>
  <c r="J7910" i="5" s="1"/>
  <c r="G7910" i="5"/>
  <c r="H7910" i="5"/>
  <c r="A7911" i="5"/>
  <c r="B7911" i="5"/>
  <c r="D7911" i="5"/>
  <c r="E7911" i="5" s="1"/>
  <c r="F7911" i="5"/>
  <c r="J7911" i="5" s="1"/>
  <c r="G7911" i="5"/>
  <c r="H7911" i="5"/>
  <c r="A7912" i="5"/>
  <c r="B7912" i="5"/>
  <c r="D7912" i="5"/>
  <c r="E7912" i="5" s="1"/>
  <c r="F7912" i="5"/>
  <c r="J7912" i="5" s="1"/>
  <c r="G7912" i="5"/>
  <c r="H7912" i="5"/>
  <c r="A7913" i="5"/>
  <c r="B7913" i="5"/>
  <c r="D7913" i="5"/>
  <c r="E7913" i="5" s="1"/>
  <c r="F7913" i="5"/>
  <c r="J7913" i="5" s="1"/>
  <c r="G7913" i="5"/>
  <c r="H7913" i="5"/>
  <c r="A7914" i="5"/>
  <c r="B7914" i="5"/>
  <c r="D7914" i="5"/>
  <c r="E7914" i="5" s="1"/>
  <c r="F7914" i="5"/>
  <c r="J7914" i="5" s="1"/>
  <c r="G7914" i="5"/>
  <c r="H7914" i="5"/>
  <c r="A7915" i="5"/>
  <c r="B7915" i="5"/>
  <c r="D7915" i="5"/>
  <c r="E7915" i="5" s="1"/>
  <c r="F7915" i="5"/>
  <c r="J7915" i="5" s="1"/>
  <c r="G7915" i="5"/>
  <c r="H7915" i="5"/>
  <c r="A7916" i="5"/>
  <c r="B7916" i="5"/>
  <c r="D7916" i="5"/>
  <c r="E7916" i="5" s="1"/>
  <c r="F7916" i="5"/>
  <c r="J7916" i="5" s="1"/>
  <c r="G7916" i="5"/>
  <c r="H7916" i="5"/>
  <c r="A7917" i="5"/>
  <c r="B7917" i="5"/>
  <c r="D7917" i="5"/>
  <c r="E7917" i="5" s="1"/>
  <c r="F7917" i="5"/>
  <c r="J7917" i="5" s="1"/>
  <c r="G7917" i="5"/>
  <c r="H7917" i="5"/>
  <c r="A7918" i="5"/>
  <c r="B7918" i="5"/>
  <c r="D7918" i="5"/>
  <c r="E7918" i="5" s="1"/>
  <c r="F7918" i="5"/>
  <c r="J7918" i="5" s="1"/>
  <c r="G7918" i="5"/>
  <c r="H7918" i="5"/>
  <c r="A7919" i="5"/>
  <c r="B7919" i="5"/>
  <c r="D7919" i="5"/>
  <c r="E7919" i="5" s="1"/>
  <c r="F7919" i="5"/>
  <c r="J7919" i="5" s="1"/>
  <c r="G7919" i="5"/>
  <c r="H7919" i="5"/>
  <c r="A7920" i="5"/>
  <c r="B7920" i="5"/>
  <c r="D7920" i="5"/>
  <c r="E7920" i="5" s="1"/>
  <c r="F7920" i="5"/>
  <c r="J7920" i="5" s="1"/>
  <c r="G7920" i="5"/>
  <c r="H7920" i="5"/>
  <c r="A7921" i="5"/>
  <c r="B7921" i="5"/>
  <c r="D7921" i="5"/>
  <c r="E7921" i="5" s="1"/>
  <c r="F7921" i="5"/>
  <c r="J7921" i="5" s="1"/>
  <c r="G7921" i="5"/>
  <c r="H7921" i="5"/>
  <c r="A7922" i="5"/>
  <c r="B7922" i="5"/>
  <c r="D7922" i="5"/>
  <c r="E7922" i="5" s="1"/>
  <c r="F7922" i="5"/>
  <c r="J7922" i="5" s="1"/>
  <c r="G7922" i="5"/>
  <c r="H7922" i="5"/>
  <c r="A7923" i="5"/>
  <c r="B7923" i="5"/>
  <c r="D7923" i="5"/>
  <c r="E7923" i="5" s="1"/>
  <c r="F7923" i="5"/>
  <c r="J7923" i="5" s="1"/>
  <c r="G7923" i="5"/>
  <c r="H7923" i="5"/>
  <c r="A7924" i="5"/>
  <c r="B7924" i="5"/>
  <c r="D7924" i="5"/>
  <c r="E7924" i="5" s="1"/>
  <c r="F7924" i="5"/>
  <c r="J7924" i="5" s="1"/>
  <c r="G7924" i="5"/>
  <c r="H7924" i="5"/>
  <c r="A7925" i="5"/>
  <c r="B7925" i="5"/>
  <c r="D7925" i="5"/>
  <c r="E7925" i="5" s="1"/>
  <c r="F7925" i="5"/>
  <c r="J7925" i="5" s="1"/>
  <c r="G7925" i="5"/>
  <c r="H7925" i="5"/>
  <c r="A7926" i="5"/>
  <c r="B7926" i="5"/>
  <c r="D7926" i="5"/>
  <c r="E7926" i="5" s="1"/>
  <c r="F7926" i="5"/>
  <c r="J7926" i="5" s="1"/>
  <c r="G7926" i="5"/>
  <c r="H7926" i="5"/>
  <c r="A7927" i="5"/>
  <c r="B7927" i="5"/>
  <c r="D7927" i="5"/>
  <c r="E7927" i="5" s="1"/>
  <c r="F7927" i="5"/>
  <c r="J7927" i="5" s="1"/>
  <c r="G7927" i="5"/>
  <c r="H7927" i="5"/>
  <c r="A7928" i="5"/>
  <c r="B7928" i="5"/>
  <c r="D7928" i="5"/>
  <c r="E7928" i="5" s="1"/>
  <c r="F7928" i="5"/>
  <c r="J7928" i="5" s="1"/>
  <c r="G7928" i="5"/>
  <c r="H7928" i="5"/>
  <c r="A7929" i="5"/>
  <c r="B7929" i="5"/>
  <c r="D7929" i="5"/>
  <c r="E7929" i="5" s="1"/>
  <c r="F7929" i="5"/>
  <c r="J7929" i="5" s="1"/>
  <c r="G7929" i="5"/>
  <c r="H7929" i="5"/>
  <c r="A7930" i="5"/>
  <c r="B7930" i="5"/>
  <c r="D7930" i="5"/>
  <c r="E7930" i="5" s="1"/>
  <c r="F7930" i="5"/>
  <c r="J7930" i="5" s="1"/>
  <c r="G7930" i="5"/>
  <c r="H7930" i="5"/>
  <c r="A7931" i="5"/>
  <c r="B7931" i="5"/>
  <c r="D7931" i="5"/>
  <c r="E7931" i="5" s="1"/>
  <c r="F7931" i="5"/>
  <c r="J7931" i="5" s="1"/>
  <c r="G7931" i="5"/>
  <c r="H7931" i="5"/>
  <c r="A7932" i="5"/>
  <c r="B7932" i="5"/>
  <c r="D7932" i="5"/>
  <c r="E7932" i="5" s="1"/>
  <c r="F7932" i="5"/>
  <c r="J7932" i="5" s="1"/>
  <c r="G7932" i="5"/>
  <c r="H7932" i="5"/>
  <c r="A7933" i="5"/>
  <c r="B7933" i="5"/>
  <c r="D7933" i="5"/>
  <c r="E7933" i="5" s="1"/>
  <c r="F7933" i="5"/>
  <c r="J7933" i="5" s="1"/>
  <c r="G7933" i="5"/>
  <c r="H7933" i="5"/>
  <c r="A7934" i="5"/>
  <c r="B7934" i="5"/>
  <c r="D7934" i="5"/>
  <c r="E7934" i="5" s="1"/>
  <c r="F7934" i="5"/>
  <c r="J7934" i="5" s="1"/>
  <c r="G7934" i="5"/>
  <c r="H7934" i="5"/>
  <c r="A7935" i="5"/>
  <c r="B7935" i="5"/>
  <c r="D7935" i="5"/>
  <c r="E7935" i="5" s="1"/>
  <c r="F7935" i="5"/>
  <c r="J7935" i="5" s="1"/>
  <c r="G7935" i="5"/>
  <c r="H7935" i="5"/>
  <c r="A7936" i="5"/>
  <c r="B7936" i="5"/>
  <c r="D7936" i="5"/>
  <c r="E7936" i="5" s="1"/>
  <c r="F7936" i="5"/>
  <c r="J7936" i="5" s="1"/>
  <c r="G7936" i="5"/>
  <c r="H7936" i="5"/>
  <c r="A7937" i="5"/>
  <c r="B7937" i="5"/>
  <c r="D7937" i="5"/>
  <c r="E7937" i="5" s="1"/>
  <c r="F7937" i="5"/>
  <c r="J7937" i="5" s="1"/>
  <c r="G7937" i="5"/>
  <c r="H7937" i="5"/>
  <c r="A7938" i="5"/>
  <c r="B7938" i="5"/>
  <c r="D7938" i="5"/>
  <c r="E7938" i="5" s="1"/>
  <c r="F7938" i="5"/>
  <c r="J7938" i="5" s="1"/>
  <c r="G7938" i="5"/>
  <c r="H7938" i="5"/>
  <c r="A7939" i="5"/>
  <c r="B7939" i="5"/>
  <c r="D7939" i="5"/>
  <c r="E7939" i="5" s="1"/>
  <c r="F7939" i="5"/>
  <c r="J7939" i="5" s="1"/>
  <c r="G7939" i="5"/>
  <c r="H7939" i="5"/>
  <c r="A7940" i="5"/>
  <c r="B7940" i="5"/>
  <c r="D7940" i="5"/>
  <c r="E7940" i="5" s="1"/>
  <c r="F7940" i="5"/>
  <c r="J7940" i="5" s="1"/>
  <c r="G7940" i="5"/>
  <c r="H7940" i="5"/>
  <c r="A7941" i="5"/>
  <c r="B7941" i="5"/>
  <c r="D7941" i="5"/>
  <c r="E7941" i="5" s="1"/>
  <c r="F7941" i="5"/>
  <c r="J7941" i="5" s="1"/>
  <c r="G7941" i="5"/>
  <c r="H7941" i="5"/>
  <c r="A7942" i="5"/>
  <c r="B7942" i="5"/>
  <c r="D7942" i="5"/>
  <c r="E7942" i="5" s="1"/>
  <c r="F7942" i="5"/>
  <c r="J7942" i="5" s="1"/>
  <c r="G7942" i="5"/>
  <c r="H7942" i="5"/>
  <c r="A7943" i="5"/>
  <c r="B7943" i="5"/>
  <c r="D7943" i="5"/>
  <c r="E7943" i="5" s="1"/>
  <c r="F7943" i="5"/>
  <c r="J7943" i="5" s="1"/>
  <c r="G7943" i="5"/>
  <c r="H7943" i="5"/>
  <c r="A7944" i="5"/>
  <c r="B7944" i="5"/>
  <c r="D7944" i="5"/>
  <c r="E7944" i="5" s="1"/>
  <c r="F7944" i="5"/>
  <c r="J7944" i="5" s="1"/>
  <c r="G7944" i="5"/>
  <c r="H7944" i="5"/>
  <c r="A7945" i="5"/>
  <c r="B7945" i="5"/>
  <c r="D7945" i="5"/>
  <c r="E7945" i="5" s="1"/>
  <c r="F7945" i="5"/>
  <c r="J7945" i="5" s="1"/>
  <c r="G7945" i="5"/>
  <c r="H7945" i="5"/>
  <c r="A7946" i="5"/>
  <c r="B7946" i="5"/>
  <c r="D7946" i="5"/>
  <c r="E7946" i="5" s="1"/>
  <c r="F7946" i="5"/>
  <c r="J7946" i="5" s="1"/>
  <c r="G7946" i="5"/>
  <c r="H7946" i="5"/>
  <c r="A7947" i="5"/>
  <c r="B7947" i="5"/>
  <c r="D7947" i="5"/>
  <c r="E7947" i="5" s="1"/>
  <c r="F7947" i="5"/>
  <c r="J7947" i="5" s="1"/>
  <c r="G7947" i="5"/>
  <c r="H7947" i="5"/>
  <c r="A7948" i="5"/>
  <c r="B7948" i="5"/>
  <c r="D7948" i="5"/>
  <c r="E7948" i="5" s="1"/>
  <c r="F7948" i="5"/>
  <c r="J7948" i="5" s="1"/>
  <c r="G7948" i="5"/>
  <c r="H7948" i="5"/>
  <c r="A7949" i="5"/>
  <c r="B7949" i="5"/>
  <c r="D7949" i="5"/>
  <c r="E7949" i="5" s="1"/>
  <c r="F7949" i="5"/>
  <c r="J7949" i="5" s="1"/>
  <c r="G7949" i="5"/>
  <c r="H7949" i="5"/>
  <c r="A7950" i="5"/>
  <c r="B7950" i="5"/>
  <c r="D7950" i="5"/>
  <c r="E7950" i="5" s="1"/>
  <c r="F7950" i="5"/>
  <c r="J7950" i="5" s="1"/>
  <c r="G7950" i="5"/>
  <c r="H7950" i="5"/>
  <c r="A7951" i="5"/>
  <c r="B7951" i="5"/>
  <c r="D7951" i="5"/>
  <c r="E7951" i="5" s="1"/>
  <c r="F7951" i="5"/>
  <c r="J7951" i="5" s="1"/>
  <c r="G7951" i="5"/>
  <c r="H7951" i="5"/>
  <c r="A7952" i="5"/>
  <c r="B7952" i="5"/>
  <c r="D7952" i="5"/>
  <c r="E7952" i="5" s="1"/>
  <c r="F7952" i="5"/>
  <c r="J7952" i="5" s="1"/>
  <c r="G7952" i="5"/>
  <c r="H7952" i="5"/>
  <c r="A7953" i="5"/>
  <c r="B7953" i="5"/>
  <c r="D7953" i="5"/>
  <c r="E7953" i="5" s="1"/>
  <c r="F7953" i="5"/>
  <c r="J7953" i="5" s="1"/>
  <c r="G7953" i="5"/>
  <c r="H7953" i="5"/>
  <c r="A7954" i="5"/>
  <c r="B7954" i="5"/>
  <c r="D7954" i="5"/>
  <c r="E7954" i="5" s="1"/>
  <c r="F7954" i="5"/>
  <c r="J7954" i="5" s="1"/>
  <c r="G7954" i="5"/>
  <c r="H7954" i="5"/>
  <c r="A7955" i="5"/>
  <c r="B7955" i="5"/>
  <c r="D7955" i="5"/>
  <c r="E7955" i="5" s="1"/>
  <c r="F7955" i="5"/>
  <c r="J7955" i="5" s="1"/>
  <c r="G7955" i="5"/>
  <c r="H7955" i="5"/>
  <c r="A7956" i="5"/>
  <c r="B7956" i="5"/>
  <c r="D7956" i="5"/>
  <c r="E7956" i="5" s="1"/>
  <c r="F7956" i="5"/>
  <c r="J7956" i="5" s="1"/>
  <c r="G7956" i="5"/>
  <c r="H7956" i="5"/>
  <c r="A7957" i="5"/>
  <c r="B7957" i="5"/>
  <c r="D7957" i="5"/>
  <c r="E7957" i="5" s="1"/>
  <c r="F7957" i="5"/>
  <c r="J7957" i="5" s="1"/>
  <c r="G7957" i="5"/>
  <c r="H7957" i="5"/>
  <c r="A7958" i="5"/>
  <c r="B7958" i="5"/>
  <c r="D7958" i="5"/>
  <c r="E7958" i="5" s="1"/>
  <c r="F7958" i="5"/>
  <c r="J7958" i="5" s="1"/>
  <c r="G7958" i="5"/>
  <c r="H7958" i="5"/>
  <c r="A7959" i="5"/>
  <c r="B7959" i="5"/>
  <c r="D7959" i="5"/>
  <c r="E7959" i="5" s="1"/>
  <c r="F7959" i="5"/>
  <c r="J7959" i="5" s="1"/>
  <c r="G7959" i="5"/>
  <c r="H7959" i="5"/>
  <c r="A7960" i="5"/>
  <c r="B7960" i="5"/>
  <c r="D7960" i="5"/>
  <c r="E7960" i="5" s="1"/>
  <c r="F7960" i="5"/>
  <c r="J7960" i="5" s="1"/>
  <c r="G7960" i="5"/>
  <c r="H7960" i="5"/>
  <c r="A7961" i="5"/>
  <c r="B7961" i="5"/>
  <c r="D7961" i="5"/>
  <c r="E7961" i="5" s="1"/>
  <c r="F7961" i="5"/>
  <c r="J7961" i="5" s="1"/>
  <c r="G7961" i="5"/>
  <c r="H7961" i="5"/>
  <c r="A7962" i="5"/>
  <c r="B7962" i="5"/>
  <c r="D7962" i="5"/>
  <c r="E7962" i="5" s="1"/>
  <c r="F7962" i="5"/>
  <c r="J7962" i="5" s="1"/>
  <c r="G7962" i="5"/>
  <c r="H7962" i="5"/>
  <c r="A7963" i="5"/>
  <c r="B7963" i="5"/>
  <c r="D7963" i="5"/>
  <c r="E7963" i="5" s="1"/>
  <c r="F7963" i="5"/>
  <c r="J7963" i="5" s="1"/>
  <c r="G7963" i="5"/>
  <c r="H7963" i="5"/>
  <c r="A7964" i="5"/>
  <c r="B7964" i="5"/>
  <c r="D7964" i="5"/>
  <c r="E7964" i="5" s="1"/>
  <c r="F7964" i="5"/>
  <c r="J7964" i="5" s="1"/>
  <c r="G7964" i="5"/>
  <c r="H7964" i="5"/>
  <c r="A7965" i="5"/>
  <c r="B7965" i="5"/>
  <c r="D7965" i="5"/>
  <c r="E7965" i="5" s="1"/>
  <c r="F7965" i="5"/>
  <c r="J7965" i="5" s="1"/>
  <c r="G7965" i="5"/>
  <c r="H7965" i="5"/>
  <c r="A7966" i="5"/>
  <c r="B7966" i="5"/>
  <c r="D7966" i="5"/>
  <c r="E7966" i="5" s="1"/>
  <c r="F7966" i="5"/>
  <c r="J7966" i="5" s="1"/>
  <c r="G7966" i="5"/>
  <c r="H7966" i="5"/>
  <c r="A7967" i="5"/>
  <c r="B7967" i="5"/>
  <c r="D7967" i="5"/>
  <c r="E7967" i="5" s="1"/>
  <c r="F7967" i="5"/>
  <c r="J7967" i="5" s="1"/>
  <c r="G7967" i="5"/>
  <c r="H7967" i="5"/>
  <c r="A7968" i="5"/>
  <c r="B7968" i="5"/>
  <c r="D7968" i="5"/>
  <c r="E7968" i="5" s="1"/>
  <c r="F7968" i="5"/>
  <c r="J7968" i="5" s="1"/>
  <c r="G7968" i="5"/>
  <c r="H7968" i="5"/>
  <c r="A7969" i="5"/>
  <c r="B7969" i="5"/>
  <c r="D7969" i="5"/>
  <c r="E7969" i="5" s="1"/>
  <c r="F7969" i="5"/>
  <c r="J7969" i="5" s="1"/>
  <c r="G7969" i="5"/>
  <c r="H7969" i="5"/>
  <c r="A7970" i="5"/>
  <c r="B7970" i="5"/>
  <c r="D7970" i="5"/>
  <c r="E7970" i="5" s="1"/>
  <c r="F7970" i="5"/>
  <c r="J7970" i="5" s="1"/>
  <c r="G7970" i="5"/>
  <c r="H7970" i="5"/>
  <c r="A7971" i="5"/>
  <c r="B7971" i="5"/>
  <c r="D7971" i="5"/>
  <c r="E7971" i="5" s="1"/>
  <c r="F7971" i="5"/>
  <c r="J7971" i="5" s="1"/>
  <c r="G7971" i="5"/>
  <c r="H7971" i="5"/>
  <c r="A7972" i="5"/>
  <c r="B7972" i="5"/>
  <c r="D7972" i="5"/>
  <c r="E7972" i="5" s="1"/>
  <c r="F7972" i="5"/>
  <c r="J7972" i="5" s="1"/>
  <c r="G7972" i="5"/>
  <c r="H7972" i="5"/>
  <c r="A7973" i="5"/>
  <c r="B7973" i="5"/>
  <c r="D7973" i="5"/>
  <c r="E7973" i="5" s="1"/>
  <c r="F7973" i="5"/>
  <c r="J7973" i="5" s="1"/>
  <c r="G7973" i="5"/>
  <c r="H7973" i="5"/>
  <c r="A7974" i="5"/>
  <c r="B7974" i="5"/>
  <c r="D7974" i="5"/>
  <c r="E7974" i="5" s="1"/>
  <c r="F7974" i="5"/>
  <c r="J7974" i="5" s="1"/>
  <c r="G7974" i="5"/>
  <c r="H7974" i="5"/>
  <c r="A7975" i="5"/>
  <c r="B7975" i="5"/>
  <c r="D7975" i="5"/>
  <c r="E7975" i="5" s="1"/>
  <c r="F7975" i="5"/>
  <c r="J7975" i="5" s="1"/>
  <c r="G7975" i="5"/>
  <c r="H7975" i="5"/>
  <c r="A7976" i="5"/>
  <c r="B7976" i="5"/>
  <c r="D7976" i="5"/>
  <c r="E7976" i="5" s="1"/>
  <c r="F7976" i="5"/>
  <c r="J7976" i="5" s="1"/>
  <c r="G7976" i="5"/>
  <c r="H7976" i="5"/>
  <c r="A7977" i="5"/>
  <c r="B7977" i="5"/>
  <c r="D7977" i="5"/>
  <c r="E7977" i="5" s="1"/>
  <c r="F7977" i="5"/>
  <c r="J7977" i="5" s="1"/>
  <c r="G7977" i="5"/>
  <c r="H7977" i="5"/>
  <c r="A7978" i="5"/>
  <c r="B7978" i="5"/>
  <c r="D7978" i="5"/>
  <c r="E7978" i="5" s="1"/>
  <c r="F7978" i="5"/>
  <c r="J7978" i="5" s="1"/>
  <c r="G7978" i="5"/>
  <c r="H7978" i="5"/>
  <c r="A7979" i="5"/>
  <c r="B7979" i="5"/>
  <c r="D7979" i="5"/>
  <c r="E7979" i="5" s="1"/>
  <c r="F7979" i="5"/>
  <c r="J7979" i="5" s="1"/>
  <c r="G7979" i="5"/>
  <c r="H7979" i="5"/>
  <c r="A7980" i="5"/>
  <c r="B7980" i="5"/>
  <c r="D7980" i="5"/>
  <c r="E7980" i="5" s="1"/>
  <c r="F7980" i="5"/>
  <c r="J7980" i="5" s="1"/>
  <c r="G7980" i="5"/>
  <c r="H7980" i="5"/>
  <c r="A7981" i="5"/>
  <c r="B7981" i="5"/>
  <c r="D7981" i="5"/>
  <c r="E7981" i="5" s="1"/>
  <c r="F7981" i="5"/>
  <c r="J7981" i="5" s="1"/>
  <c r="G7981" i="5"/>
  <c r="H7981" i="5"/>
  <c r="A7982" i="5"/>
  <c r="B7982" i="5"/>
  <c r="D7982" i="5"/>
  <c r="E7982" i="5" s="1"/>
  <c r="F7982" i="5"/>
  <c r="J7982" i="5" s="1"/>
  <c r="G7982" i="5"/>
  <c r="H7982" i="5"/>
  <c r="A7983" i="5"/>
  <c r="B7983" i="5"/>
  <c r="D7983" i="5"/>
  <c r="E7983" i="5" s="1"/>
  <c r="F7983" i="5"/>
  <c r="J7983" i="5" s="1"/>
  <c r="G7983" i="5"/>
  <c r="H7983" i="5"/>
  <c r="A7984" i="5"/>
  <c r="B7984" i="5"/>
  <c r="D7984" i="5"/>
  <c r="E7984" i="5" s="1"/>
  <c r="F7984" i="5"/>
  <c r="J7984" i="5" s="1"/>
  <c r="G7984" i="5"/>
  <c r="H7984" i="5"/>
  <c r="A7985" i="5"/>
  <c r="B7985" i="5"/>
  <c r="D7985" i="5"/>
  <c r="E7985" i="5" s="1"/>
  <c r="F7985" i="5"/>
  <c r="J7985" i="5" s="1"/>
  <c r="G7985" i="5"/>
  <c r="H7985" i="5"/>
  <c r="A7986" i="5"/>
  <c r="B7986" i="5"/>
  <c r="D7986" i="5"/>
  <c r="E7986" i="5" s="1"/>
  <c r="F7986" i="5"/>
  <c r="J7986" i="5" s="1"/>
  <c r="G7986" i="5"/>
  <c r="H7986" i="5"/>
  <c r="A7987" i="5"/>
  <c r="B7987" i="5"/>
  <c r="D7987" i="5"/>
  <c r="E7987" i="5" s="1"/>
  <c r="F7987" i="5"/>
  <c r="J7987" i="5" s="1"/>
  <c r="G7987" i="5"/>
  <c r="H7987" i="5"/>
  <c r="A7988" i="5"/>
  <c r="B7988" i="5"/>
  <c r="D7988" i="5"/>
  <c r="E7988" i="5" s="1"/>
  <c r="F7988" i="5"/>
  <c r="J7988" i="5" s="1"/>
  <c r="G7988" i="5"/>
  <c r="H7988" i="5"/>
  <c r="A7989" i="5"/>
  <c r="B7989" i="5"/>
  <c r="D7989" i="5"/>
  <c r="E7989" i="5" s="1"/>
  <c r="F7989" i="5"/>
  <c r="J7989" i="5" s="1"/>
  <c r="G7989" i="5"/>
  <c r="H7989" i="5"/>
  <c r="A7990" i="5"/>
  <c r="B7990" i="5"/>
  <c r="D7990" i="5"/>
  <c r="E7990" i="5" s="1"/>
  <c r="F7990" i="5"/>
  <c r="J7990" i="5" s="1"/>
  <c r="G7990" i="5"/>
  <c r="H7990" i="5"/>
  <c r="A7991" i="5"/>
  <c r="B7991" i="5"/>
  <c r="D7991" i="5"/>
  <c r="E7991" i="5" s="1"/>
  <c r="F7991" i="5"/>
  <c r="J7991" i="5" s="1"/>
  <c r="G7991" i="5"/>
  <c r="H7991" i="5"/>
  <c r="A7992" i="5"/>
  <c r="B7992" i="5"/>
  <c r="D7992" i="5"/>
  <c r="E7992" i="5" s="1"/>
  <c r="F7992" i="5"/>
  <c r="J7992" i="5" s="1"/>
  <c r="G7992" i="5"/>
  <c r="H7992" i="5"/>
  <c r="A7993" i="5"/>
  <c r="B7993" i="5"/>
  <c r="D7993" i="5"/>
  <c r="E7993" i="5" s="1"/>
  <c r="F7993" i="5"/>
  <c r="J7993" i="5" s="1"/>
  <c r="G7993" i="5"/>
  <c r="H7993" i="5"/>
  <c r="A7994" i="5"/>
  <c r="B7994" i="5"/>
  <c r="D7994" i="5"/>
  <c r="E7994" i="5" s="1"/>
  <c r="F7994" i="5"/>
  <c r="J7994" i="5" s="1"/>
  <c r="G7994" i="5"/>
  <c r="H7994" i="5"/>
  <c r="A7995" i="5"/>
  <c r="B7995" i="5"/>
  <c r="D7995" i="5"/>
  <c r="E7995" i="5" s="1"/>
  <c r="F7995" i="5"/>
  <c r="J7995" i="5" s="1"/>
  <c r="G7995" i="5"/>
  <c r="H7995" i="5"/>
  <c r="A7996" i="5"/>
  <c r="B7996" i="5"/>
  <c r="D7996" i="5"/>
  <c r="E7996" i="5" s="1"/>
  <c r="F7996" i="5"/>
  <c r="J7996" i="5" s="1"/>
  <c r="G7996" i="5"/>
  <c r="H7996" i="5"/>
  <c r="A7997" i="5"/>
  <c r="B7997" i="5"/>
  <c r="D7997" i="5"/>
  <c r="E7997" i="5" s="1"/>
  <c r="F7997" i="5"/>
  <c r="J7997" i="5" s="1"/>
  <c r="G7997" i="5"/>
  <c r="H7997" i="5"/>
  <c r="A7998" i="5"/>
  <c r="B7998" i="5"/>
  <c r="D7998" i="5"/>
  <c r="E7998" i="5" s="1"/>
  <c r="F7998" i="5"/>
  <c r="J7998" i="5" s="1"/>
  <c r="G7998" i="5"/>
  <c r="H7998" i="5"/>
  <c r="A7999" i="5"/>
  <c r="B7999" i="5"/>
  <c r="D7999" i="5"/>
  <c r="E7999" i="5" s="1"/>
  <c r="F7999" i="5"/>
  <c r="J7999" i="5" s="1"/>
  <c r="G7999" i="5"/>
  <c r="H7999" i="5"/>
  <c r="A8000" i="5"/>
  <c r="B8000" i="5"/>
  <c r="D8000" i="5"/>
  <c r="E8000" i="5" s="1"/>
  <c r="F8000" i="5"/>
  <c r="J8000" i="5" s="1"/>
  <c r="G8000" i="5"/>
  <c r="H8000" i="5"/>
  <c r="A8001" i="5"/>
  <c r="B8001" i="5"/>
  <c r="D8001" i="5"/>
  <c r="E8001" i="5" s="1"/>
  <c r="F8001" i="5"/>
  <c r="J8001" i="5" s="1"/>
  <c r="G8001" i="5"/>
  <c r="H8001" i="5"/>
  <c r="A8002" i="5"/>
  <c r="B8002" i="5"/>
  <c r="D8002" i="5"/>
  <c r="E8002" i="5" s="1"/>
  <c r="F8002" i="5"/>
  <c r="J8002" i="5" s="1"/>
  <c r="G8002" i="5"/>
  <c r="H8002" i="5"/>
  <c r="A8003" i="5"/>
  <c r="B8003" i="5"/>
  <c r="D8003" i="5"/>
  <c r="E8003" i="5" s="1"/>
  <c r="F8003" i="5"/>
  <c r="J8003" i="5" s="1"/>
  <c r="G8003" i="5"/>
  <c r="H8003" i="5"/>
  <c r="A8004" i="5"/>
  <c r="B8004" i="5"/>
  <c r="D8004" i="5"/>
  <c r="E8004" i="5" s="1"/>
  <c r="F8004" i="5"/>
  <c r="J8004" i="5" s="1"/>
  <c r="G8004" i="5"/>
  <c r="H8004" i="5"/>
  <c r="A8005" i="5"/>
  <c r="B8005" i="5"/>
  <c r="D8005" i="5"/>
  <c r="E8005" i="5" s="1"/>
  <c r="F8005" i="5"/>
  <c r="J8005" i="5" s="1"/>
  <c r="G8005" i="5"/>
  <c r="H8005" i="5"/>
  <c r="A8006" i="5"/>
  <c r="B8006" i="5"/>
  <c r="D8006" i="5"/>
  <c r="E8006" i="5" s="1"/>
  <c r="F8006" i="5"/>
  <c r="J8006" i="5" s="1"/>
  <c r="G8006" i="5"/>
  <c r="H8006" i="5"/>
  <c r="A8007" i="5"/>
  <c r="B8007" i="5"/>
  <c r="D8007" i="5"/>
  <c r="E8007" i="5" s="1"/>
  <c r="F8007" i="5"/>
  <c r="J8007" i="5" s="1"/>
  <c r="G8007" i="5"/>
  <c r="H8007" i="5"/>
  <c r="A8008" i="5"/>
  <c r="B8008" i="5"/>
  <c r="D8008" i="5"/>
  <c r="E8008" i="5" s="1"/>
  <c r="F8008" i="5"/>
  <c r="J8008" i="5" s="1"/>
  <c r="G8008" i="5"/>
  <c r="H8008" i="5"/>
  <c r="A8009" i="5"/>
  <c r="B8009" i="5"/>
  <c r="D8009" i="5"/>
  <c r="E8009" i="5" s="1"/>
  <c r="F8009" i="5"/>
  <c r="J8009" i="5" s="1"/>
  <c r="G8009" i="5"/>
  <c r="H8009" i="5"/>
  <c r="A8010" i="5"/>
  <c r="B8010" i="5"/>
  <c r="D8010" i="5"/>
  <c r="E8010" i="5" s="1"/>
  <c r="F8010" i="5"/>
  <c r="J8010" i="5" s="1"/>
  <c r="G8010" i="5"/>
  <c r="H8010" i="5"/>
  <c r="A8011" i="5"/>
  <c r="B8011" i="5"/>
  <c r="D8011" i="5"/>
  <c r="E8011" i="5" s="1"/>
  <c r="F8011" i="5"/>
  <c r="J8011" i="5" s="1"/>
  <c r="G8011" i="5"/>
  <c r="H8011" i="5"/>
  <c r="A8012" i="5"/>
  <c r="B8012" i="5"/>
  <c r="D8012" i="5"/>
  <c r="E8012" i="5" s="1"/>
  <c r="F8012" i="5"/>
  <c r="J8012" i="5" s="1"/>
  <c r="G8012" i="5"/>
  <c r="H8012" i="5"/>
  <c r="A8013" i="5"/>
  <c r="B8013" i="5"/>
  <c r="D8013" i="5"/>
  <c r="E8013" i="5" s="1"/>
  <c r="F8013" i="5"/>
  <c r="J8013" i="5" s="1"/>
  <c r="G8013" i="5"/>
  <c r="H8013" i="5"/>
  <c r="A8014" i="5"/>
  <c r="B8014" i="5"/>
  <c r="D8014" i="5"/>
  <c r="E8014" i="5" s="1"/>
  <c r="F8014" i="5"/>
  <c r="J8014" i="5" s="1"/>
  <c r="G8014" i="5"/>
  <c r="H8014" i="5"/>
  <c r="A8015" i="5"/>
  <c r="B8015" i="5"/>
  <c r="D8015" i="5"/>
  <c r="E8015" i="5" s="1"/>
  <c r="F8015" i="5"/>
  <c r="J8015" i="5" s="1"/>
  <c r="G8015" i="5"/>
  <c r="H8015" i="5"/>
  <c r="A8016" i="5"/>
  <c r="B8016" i="5"/>
  <c r="D8016" i="5"/>
  <c r="E8016" i="5" s="1"/>
  <c r="F8016" i="5"/>
  <c r="J8016" i="5" s="1"/>
  <c r="G8016" i="5"/>
  <c r="H8016" i="5"/>
  <c r="A8017" i="5"/>
  <c r="B8017" i="5"/>
  <c r="D8017" i="5"/>
  <c r="E8017" i="5" s="1"/>
  <c r="F8017" i="5"/>
  <c r="J8017" i="5" s="1"/>
  <c r="G8017" i="5"/>
  <c r="H8017" i="5"/>
  <c r="A8018" i="5"/>
  <c r="B8018" i="5"/>
  <c r="D8018" i="5"/>
  <c r="E8018" i="5" s="1"/>
  <c r="F8018" i="5"/>
  <c r="J8018" i="5" s="1"/>
  <c r="G8018" i="5"/>
  <c r="H8018" i="5"/>
  <c r="A8019" i="5"/>
  <c r="B8019" i="5"/>
  <c r="D8019" i="5"/>
  <c r="E8019" i="5" s="1"/>
  <c r="F8019" i="5"/>
  <c r="J8019" i="5" s="1"/>
  <c r="G8019" i="5"/>
  <c r="H8019" i="5"/>
  <c r="A8020" i="5"/>
  <c r="B8020" i="5"/>
  <c r="D8020" i="5"/>
  <c r="E8020" i="5" s="1"/>
  <c r="F8020" i="5"/>
  <c r="J8020" i="5" s="1"/>
  <c r="G8020" i="5"/>
  <c r="H8020" i="5"/>
  <c r="A8021" i="5"/>
  <c r="B8021" i="5"/>
  <c r="D8021" i="5"/>
  <c r="E8021" i="5" s="1"/>
  <c r="F8021" i="5"/>
  <c r="J8021" i="5" s="1"/>
  <c r="G8021" i="5"/>
  <c r="H8021" i="5"/>
  <c r="A8022" i="5"/>
  <c r="B8022" i="5"/>
  <c r="D8022" i="5"/>
  <c r="E8022" i="5" s="1"/>
  <c r="F8022" i="5"/>
  <c r="J8022" i="5" s="1"/>
  <c r="G8022" i="5"/>
  <c r="H8022" i="5"/>
  <c r="A8023" i="5"/>
  <c r="B8023" i="5"/>
  <c r="D8023" i="5"/>
  <c r="E8023" i="5" s="1"/>
  <c r="F8023" i="5"/>
  <c r="J8023" i="5" s="1"/>
  <c r="G8023" i="5"/>
  <c r="H8023" i="5"/>
  <c r="A8024" i="5"/>
  <c r="B8024" i="5"/>
  <c r="D8024" i="5"/>
  <c r="E8024" i="5" s="1"/>
  <c r="F8024" i="5"/>
  <c r="J8024" i="5" s="1"/>
  <c r="G8024" i="5"/>
  <c r="H8024" i="5"/>
  <c r="A8025" i="5"/>
  <c r="B8025" i="5"/>
  <c r="D8025" i="5"/>
  <c r="E8025" i="5" s="1"/>
  <c r="F8025" i="5"/>
  <c r="J8025" i="5" s="1"/>
  <c r="G8025" i="5"/>
  <c r="H8025" i="5"/>
  <c r="A8026" i="5"/>
  <c r="B8026" i="5"/>
  <c r="D8026" i="5"/>
  <c r="E8026" i="5" s="1"/>
  <c r="F8026" i="5"/>
  <c r="J8026" i="5" s="1"/>
  <c r="G8026" i="5"/>
  <c r="H8026" i="5"/>
  <c r="A8027" i="5"/>
  <c r="B8027" i="5"/>
  <c r="D8027" i="5"/>
  <c r="E8027" i="5" s="1"/>
  <c r="F8027" i="5"/>
  <c r="J8027" i="5" s="1"/>
  <c r="G8027" i="5"/>
  <c r="H8027" i="5"/>
  <c r="A8028" i="5"/>
  <c r="B8028" i="5"/>
  <c r="D8028" i="5"/>
  <c r="E8028" i="5" s="1"/>
  <c r="F8028" i="5"/>
  <c r="J8028" i="5" s="1"/>
  <c r="G8028" i="5"/>
  <c r="H8028" i="5"/>
  <c r="A8029" i="5"/>
  <c r="B8029" i="5"/>
  <c r="D8029" i="5"/>
  <c r="E8029" i="5" s="1"/>
  <c r="F8029" i="5"/>
  <c r="J8029" i="5" s="1"/>
  <c r="G8029" i="5"/>
  <c r="H8029" i="5"/>
  <c r="A8030" i="5"/>
  <c r="B8030" i="5"/>
  <c r="D8030" i="5"/>
  <c r="E8030" i="5" s="1"/>
  <c r="F8030" i="5"/>
  <c r="J8030" i="5" s="1"/>
  <c r="G8030" i="5"/>
  <c r="H8030" i="5"/>
  <c r="A8031" i="5"/>
  <c r="B8031" i="5"/>
  <c r="D8031" i="5"/>
  <c r="E8031" i="5" s="1"/>
  <c r="F8031" i="5"/>
  <c r="J8031" i="5" s="1"/>
  <c r="G8031" i="5"/>
  <c r="H8031" i="5"/>
  <c r="A8032" i="5"/>
  <c r="B8032" i="5"/>
  <c r="D8032" i="5"/>
  <c r="E8032" i="5" s="1"/>
  <c r="F8032" i="5"/>
  <c r="J8032" i="5" s="1"/>
  <c r="G8032" i="5"/>
  <c r="H8032" i="5"/>
  <c r="A8033" i="5"/>
  <c r="B8033" i="5"/>
  <c r="D8033" i="5"/>
  <c r="E8033" i="5" s="1"/>
  <c r="F8033" i="5"/>
  <c r="J8033" i="5" s="1"/>
  <c r="G8033" i="5"/>
  <c r="H8033" i="5"/>
  <c r="A8034" i="5"/>
  <c r="B8034" i="5"/>
  <c r="D8034" i="5"/>
  <c r="E8034" i="5" s="1"/>
  <c r="F8034" i="5"/>
  <c r="J8034" i="5" s="1"/>
  <c r="G8034" i="5"/>
  <c r="H8034" i="5"/>
  <c r="A8035" i="5"/>
  <c r="B8035" i="5"/>
  <c r="D8035" i="5"/>
  <c r="E8035" i="5" s="1"/>
  <c r="F8035" i="5"/>
  <c r="J8035" i="5" s="1"/>
  <c r="G8035" i="5"/>
  <c r="H8035" i="5"/>
  <c r="A8036" i="5"/>
  <c r="B8036" i="5"/>
  <c r="D8036" i="5"/>
  <c r="E8036" i="5" s="1"/>
  <c r="F8036" i="5"/>
  <c r="J8036" i="5" s="1"/>
  <c r="G8036" i="5"/>
  <c r="H8036" i="5"/>
  <c r="A8037" i="5"/>
  <c r="B8037" i="5"/>
  <c r="D8037" i="5"/>
  <c r="E8037" i="5" s="1"/>
  <c r="F8037" i="5"/>
  <c r="J8037" i="5" s="1"/>
  <c r="G8037" i="5"/>
  <c r="H8037" i="5"/>
  <c r="A8038" i="5"/>
  <c r="B8038" i="5"/>
  <c r="D8038" i="5"/>
  <c r="E8038" i="5" s="1"/>
  <c r="F8038" i="5"/>
  <c r="J8038" i="5" s="1"/>
  <c r="G8038" i="5"/>
  <c r="H8038" i="5"/>
  <c r="A8039" i="5"/>
  <c r="B8039" i="5"/>
  <c r="D8039" i="5"/>
  <c r="E8039" i="5" s="1"/>
  <c r="F8039" i="5"/>
  <c r="J8039" i="5" s="1"/>
  <c r="G8039" i="5"/>
  <c r="H8039" i="5"/>
  <c r="A8040" i="5"/>
  <c r="B8040" i="5"/>
  <c r="D8040" i="5"/>
  <c r="E8040" i="5" s="1"/>
  <c r="F8040" i="5"/>
  <c r="J8040" i="5" s="1"/>
  <c r="G8040" i="5"/>
  <c r="H8040" i="5"/>
  <c r="A8041" i="5"/>
  <c r="B8041" i="5"/>
  <c r="D8041" i="5"/>
  <c r="E8041" i="5" s="1"/>
  <c r="F8041" i="5"/>
  <c r="J8041" i="5" s="1"/>
  <c r="G8041" i="5"/>
  <c r="H8041" i="5"/>
  <c r="A8042" i="5"/>
  <c r="B8042" i="5"/>
  <c r="D8042" i="5"/>
  <c r="E8042" i="5" s="1"/>
  <c r="F8042" i="5"/>
  <c r="J8042" i="5" s="1"/>
  <c r="G8042" i="5"/>
  <c r="H8042" i="5"/>
  <c r="A8043" i="5"/>
  <c r="B8043" i="5"/>
  <c r="D8043" i="5"/>
  <c r="E8043" i="5" s="1"/>
  <c r="F8043" i="5"/>
  <c r="J8043" i="5" s="1"/>
  <c r="G8043" i="5"/>
  <c r="H8043" i="5"/>
  <c r="A8044" i="5"/>
  <c r="B8044" i="5"/>
  <c r="D8044" i="5"/>
  <c r="E8044" i="5" s="1"/>
  <c r="F8044" i="5"/>
  <c r="J8044" i="5" s="1"/>
  <c r="G8044" i="5"/>
  <c r="H8044" i="5"/>
  <c r="A8045" i="5"/>
  <c r="B8045" i="5"/>
  <c r="D8045" i="5"/>
  <c r="E8045" i="5" s="1"/>
  <c r="F8045" i="5"/>
  <c r="J8045" i="5" s="1"/>
  <c r="G8045" i="5"/>
  <c r="H8045" i="5"/>
  <c r="A8046" i="5"/>
  <c r="B8046" i="5"/>
  <c r="D8046" i="5"/>
  <c r="E8046" i="5" s="1"/>
  <c r="F8046" i="5"/>
  <c r="J8046" i="5" s="1"/>
  <c r="G8046" i="5"/>
  <c r="H8046" i="5"/>
  <c r="A8047" i="5"/>
  <c r="B8047" i="5"/>
  <c r="D8047" i="5"/>
  <c r="E8047" i="5" s="1"/>
  <c r="F8047" i="5"/>
  <c r="J8047" i="5" s="1"/>
  <c r="G8047" i="5"/>
  <c r="H8047" i="5"/>
  <c r="A8048" i="5"/>
  <c r="B8048" i="5"/>
  <c r="D8048" i="5"/>
  <c r="E8048" i="5" s="1"/>
  <c r="F8048" i="5"/>
  <c r="J8048" i="5" s="1"/>
  <c r="G8048" i="5"/>
  <c r="H8048" i="5"/>
  <c r="A8049" i="5"/>
  <c r="B8049" i="5"/>
  <c r="D8049" i="5"/>
  <c r="E8049" i="5" s="1"/>
  <c r="F8049" i="5"/>
  <c r="J8049" i="5" s="1"/>
  <c r="G8049" i="5"/>
  <c r="H8049" i="5"/>
  <c r="A8050" i="5"/>
  <c r="B8050" i="5"/>
  <c r="D8050" i="5"/>
  <c r="E8050" i="5" s="1"/>
  <c r="F8050" i="5"/>
  <c r="J8050" i="5" s="1"/>
  <c r="G8050" i="5"/>
  <c r="H8050" i="5"/>
  <c r="A8051" i="5"/>
  <c r="B8051" i="5"/>
  <c r="D8051" i="5"/>
  <c r="E8051" i="5" s="1"/>
  <c r="F8051" i="5"/>
  <c r="J8051" i="5" s="1"/>
  <c r="G8051" i="5"/>
  <c r="H8051" i="5"/>
  <c r="A8052" i="5"/>
  <c r="B8052" i="5"/>
  <c r="D8052" i="5"/>
  <c r="E8052" i="5" s="1"/>
  <c r="F8052" i="5"/>
  <c r="J8052" i="5" s="1"/>
  <c r="G8052" i="5"/>
  <c r="H8052" i="5"/>
  <c r="A8053" i="5"/>
  <c r="B8053" i="5"/>
  <c r="D8053" i="5"/>
  <c r="E8053" i="5" s="1"/>
  <c r="F8053" i="5"/>
  <c r="J8053" i="5" s="1"/>
  <c r="G8053" i="5"/>
  <c r="H8053" i="5"/>
  <c r="A8054" i="5"/>
  <c r="B8054" i="5"/>
  <c r="D8054" i="5"/>
  <c r="E8054" i="5" s="1"/>
  <c r="F8054" i="5"/>
  <c r="J8054" i="5" s="1"/>
  <c r="G8054" i="5"/>
  <c r="H8054" i="5"/>
  <c r="A8055" i="5"/>
  <c r="B8055" i="5"/>
  <c r="D8055" i="5"/>
  <c r="E8055" i="5" s="1"/>
  <c r="F8055" i="5"/>
  <c r="J8055" i="5" s="1"/>
  <c r="G8055" i="5"/>
  <c r="H8055" i="5"/>
  <c r="A8056" i="5"/>
  <c r="B8056" i="5"/>
  <c r="D8056" i="5"/>
  <c r="E8056" i="5" s="1"/>
  <c r="F8056" i="5"/>
  <c r="J8056" i="5" s="1"/>
  <c r="G8056" i="5"/>
  <c r="H8056" i="5"/>
  <c r="A8057" i="5"/>
  <c r="B8057" i="5"/>
  <c r="D8057" i="5"/>
  <c r="E8057" i="5" s="1"/>
  <c r="F8057" i="5"/>
  <c r="J8057" i="5" s="1"/>
  <c r="G8057" i="5"/>
  <c r="H8057" i="5"/>
  <c r="A8058" i="5"/>
  <c r="B8058" i="5"/>
  <c r="D8058" i="5"/>
  <c r="E8058" i="5" s="1"/>
  <c r="F8058" i="5"/>
  <c r="J8058" i="5" s="1"/>
  <c r="G8058" i="5"/>
  <c r="H8058" i="5"/>
  <c r="A8059" i="5"/>
  <c r="B8059" i="5"/>
  <c r="D8059" i="5"/>
  <c r="E8059" i="5" s="1"/>
  <c r="F8059" i="5"/>
  <c r="J8059" i="5" s="1"/>
  <c r="G8059" i="5"/>
  <c r="H8059" i="5"/>
  <c r="A8060" i="5"/>
  <c r="B8060" i="5"/>
  <c r="D8060" i="5"/>
  <c r="E8060" i="5" s="1"/>
  <c r="F8060" i="5"/>
  <c r="J8060" i="5" s="1"/>
  <c r="G8060" i="5"/>
  <c r="H8060" i="5"/>
  <c r="A8061" i="5"/>
  <c r="B8061" i="5"/>
  <c r="D8061" i="5"/>
  <c r="E8061" i="5" s="1"/>
  <c r="F8061" i="5"/>
  <c r="J8061" i="5" s="1"/>
  <c r="G8061" i="5"/>
  <c r="H8061" i="5"/>
  <c r="A8062" i="5"/>
  <c r="B8062" i="5"/>
  <c r="D8062" i="5"/>
  <c r="E8062" i="5" s="1"/>
  <c r="F8062" i="5"/>
  <c r="J8062" i="5" s="1"/>
  <c r="G8062" i="5"/>
  <c r="H8062" i="5"/>
  <c r="A8063" i="5"/>
  <c r="B8063" i="5"/>
  <c r="D8063" i="5"/>
  <c r="E8063" i="5" s="1"/>
  <c r="F8063" i="5"/>
  <c r="J8063" i="5" s="1"/>
  <c r="G8063" i="5"/>
  <c r="H8063" i="5"/>
  <c r="A8064" i="5"/>
  <c r="B8064" i="5"/>
  <c r="D8064" i="5"/>
  <c r="E8064" i="5" s="1"/>
  <c r="F8064" i="5"/>
  <c r="J8064" i="5" s="1"/>
  <c r="G8064" i="5"/>
  <c r="H8064" i="5"/>
  <c r="A8065" i="5"/>
  <c r="B8065" i="5"/>
  <c r="D8065" i="5"/>
  <c r="E8065" i="5" s="1"/>
  <c r="F8065" i="5"/>
  <c r="J8065" i="5" s="1"/>
  <c r="G8065" i="5"/>
  <c r="H8065" i="5"/>
  <c r="A8066" i="5"/>
  <c r="B8066" i="5"/>
  <c r="D8066" i="5"/>
  <c r="E8066" i="5" s="1"/>
  <c r="F8066" i="5"/>
  <c r="J8066" i="5" s="1"/>
  <c r="G8066" i="5"/>
  <c r="H8066" i="5"/>
  <c r="A8067" i="5"/>
  <c r="B8067" i="5"/>
  <c r="D8067" i="5"/>
  <c r="E8067" i="5" s="1"/>
  <c r="F8067" i="5"/>
  <c r="J8067" i="5" s="1"/>
  <c r="G8067" i="5"/>
  <c r="H8067" i="5"/>
  <c r="A8068" i="5"/>
  <c r="B8068" i="5"/>
  <c r="D8068" i="5"/>
  <c r="E8068" i="5" s="1"/>
  <c r="F8068" i="5"/>
  <c r="J8068" i="5" s="1"/>
  <c r="G8068" i="5"/>
  <c r="H8068" i="5"/>
  <c r="A8069" i="5"/>
  <c r="B8069" i="5"/>
  <c r="D8069" i="5"/>
  <c r="E8069" i="5" s="1"/>
  <c r="F8069" i="5"/>
  <c r="J8069" i="5" s="1"/>
  <c r="G8069" i="5"/>
  <c r="H8069" i="5"/>
  <c r="A8070" i="5"/>
  <c r="B8070" i="5"/>
  <c r="D8070" i="5"/>
  <c r="E8070" i="5" s="1"/>
  <c r="F8070" i="5"/>
  <c r="J8070" i="5" s="1"/>
  <c r="G8070" i="5"/>
  <c r="H8070" i="5"/>
  <c r="A8071" i="5"/>
  <c r="B8071" i="5"/>
  <c r="D8071" i="5"/>
  <c r="E8071" i="5" s="1"/>
  <c r="F8071" i="5"/>
  <c r="J8071" i="5" s="1"/>
  <c r="G8071" i="5"/>
  <c r="H8071" i="5"/>
  <c r="A8072" i="5"/>
  <c r="B8072" i="5"/>
  <c r="D8072" i="5"/>
  <c r="E8072" i="5" s="1"/>
  <c r="F8072" i="5"/>
  <c r="J8072" i="5" s="1"/>
  <c r="G8072" i="5"/>
  <c r="H8072" i="5"/>
  <c r="A8073" i="5"/>
  <c r="B8073" i="5"/>
  <c r="D8073" i="5"/>
  <c r="E8073" i="5" s="1"/>
  <c r="F8073" i="5"/>
  <c r="J8073" i="5" s="1"/>
  <c r="G8073" i="5"/>
  <c r="H8073" i="5"/>
  <c r="A8074" i="5"/>
  <c r="B8074" i="5"/>
  <c r="D8074" i="5"/>
  <c r="E8074" i="5" s="1"/>
  <c r="F8074" i="5"/>
  <c r="J8074" i="5" s="1"/>
  <c r="G8074" i="5"/>
  <c r="H8074" i="5"/>
  <c r="A8075" i="5"/>
  <c r="B8075" i="5"/>
  <c r="D8075" i="5"/>
  <c r="E8075" i="5" s="1"/>
  <c r="F8075" i="5"/>
  <c r="J8075" i="5" s="1"/>
  <c r="G8075" i="5"/>
  <c r="H8075" i="5"/>
  <c r="A8076" i="5"/>
  <c r="B8076" i="5"/>
  <c r="D8076" i="5"/>
  <c r="E8076" i="5" s="1"/>
  <c r="F8076" i="5"/>
  <c r="J8076" i="5" s="1"/>
  <c r="G8076" i="5"/>
  <c r="H8076" i="5"/>
  <c r="A8077" i="5"/>
  <c r="B8077" i="5"/>
  <c r="D8077" i="5"/>
  <c r="E8077" i="5" s="1"/>
  <c r="F8077" i="5"/>
  <c r="J8077" i="5" s="1"/>
  <c r="G8077" i="5"/>
  <c r="H8077" i="5"/>
  <c r="A8078" i="5"/>
  <c r="B8078" i="5"/>
  <c r="D8078" i="5"/>
  <c r="E8078" i="5" s="1"/>
  <c r="F8078" i="5"/>
  <c r="J8078" i="5" s="1"/>
  <c r="G8078" i="5"/>
  <c r="H8078" i="5"/>
  <c r="A8079" i="5"/>
  <c r="B8079" i="5"/>
  <c r="D8079" i="5"/>
  <c r="E8079" i="5" s="1"/>
  <c r="F8079" i="5"/>
  <c r="J8079" i="5" s="1"/>
  <c r="G8079" i="5"/>
  <c r="H8079" i="5"/>
  <c r="A8080" i="5"/>
  <c r="B8080" i="5"/>
  <c r="D8080" i="5"/>
  <c r="E8080" i="5" s="1"/>
  <c r="F8080" i="5"/>
  <c r="J8080" i="5" s="1"/>
  <c r="G8080" i="5"/>
  <c r="H8080" i="5"/>
  <c r="A8081" i="5"/>
  <c r="B8081" i="5"/>
  <c r="D8081" i="5"/>
  <c r="E8081" i="5" s="1"/>
  <c r="F8081" i="5"/>
  <c r="J8081" i="5" s="1"/>
  <c r="G8081" i="5"/>
  <c r="H8081" i="5"/>
  <c r="A8082" i="5"/>
  <c r="B8082" i="5"/>
  <c r="D8082" i="5"/>
  <c r="E8082" i="5" s="1"/>
  <c r="F8082" i="5"/>
  <c r="J8082" i="5" s="1"/>
  <c r="G8082" i="5"/>
  <c r="H8082" i="5"/>
  <c r="A8083" i="5"/>
  <c r="B8083" i="5"/>
  <c r="D8083" i="5"/>
  <c r="E8083" i="5" s="1"/>
  <c r="F8083" i="5"/>
  <c r="J8083" i="5" s="1"/>
  <c r="G8083" i="5"/>
  <c r="H8083" i="5"/>
  <c r="A8084" i="5"/>
  <c r="B8084" i="5"/>
  <c r="D8084" i="5"/>
  <c r="E8084" i="5" s="1"/>
  <c r="F8084" i="5"/>
  <c r="J8084" i="5" s="1"/>
  <c r="G8084" i="5"/>
  <c r="H8084" i="5"/>
  <c r="A8085" i="5"/>
  <c r="B8085" i="5"/>
  <c r="D8085" i="5"/>
  <c r="E8085" i="5" s="1"/>
  <c r="F8085" i="5"/>
  <c r="J8085" i="5" s="1"/>
  <c r="G8085" i="5"/>
  <c r="H8085" i="5"/>
  <c r="A8086" i="5"/>
  <c r="B8086" i="5"/>
  <c r="D8086" i="5"/>
  <c r="E8086" i="5" s="1"/>
  <c r="F8086" i="5"/>
  <c r="J8086" i="5" s="1"/>
  <c r="G8086" i="5"/>
  <c r="H8086" i="5"/>
  <c r="A8087" i="5"/>
  <c r="B8087" i="5"/>
  <c r="D8087" i="5"/>
  <c r="E8087" i="5" s="1"/>
  <c r="F8087" i="5"/>
  <c r="J8087" i="5" s="1"/>
  <c r="G8087" i="5"/>
  <c r="H8087" i="5"/>
  <c r="A8088" i="5"/>
  <c r="B8088" i="5"/>
  <c r="D8088" i="5"/>
  <c r="E8088" i="5" s="1"/>
  <c r="F8088" i="5"/>
  <c r="J8088" i="5" s="1"/>
  <c r="G8088" i="5"/>
  <c r="H8088" i="5"/>
  <c r="A8089" i="5"/>
  <c r="B8089" i="5"/>
  <c r="D8089" i="5"/>
  <c r="E8089" i="5" s="1"/>
  <c r="F8089" i="5"/>
  <c r="J8089" i="5" s="1"/>
  <c r="G8089" i="5"/>
  <c r="H8089" i="5"/>
  <c r="A8090" i="5"/>
  <c r="B8090" i="5"/>
  <c r="D8090" i="5"/>
  <c r="E8090" i="5" s="1"/>
  <c r="F8090" i="5"/>
  <c r="J8090" i="5" s="1"/>
  <c r="G8090" i="5"/>
  <c r="H8090" i="5"/>
  <c r="A8091" i="5"/>
  <c r="B8091" i="5"/>
  <c r="D8091" i="5"/>
  <c r="E8091" i="5" s="1"/>
  <c r="F8091" i="5"/>
  <c r="J8091" i="5" s="1"/>
  <c r="G8091" i="5"/>
  <c r="H8091" i="5"/>
  <c r="A8092" i="5"/>
  <c r="B8092" i="5"/>
  <c r="D8092" i="5"/>
  <c r="E8092" i="5" s="1"/>
  <c r="F8092" i="5"/>
  <c r="J8092" i="5" s="1"/>
  <c r="G8092" i="5"/>
  <c r="H8092" i="5"/>
  <c r="A8093" i="5"/>
  <c r="B8093" i="5"/>
  <c r="D8093" i="5"/>
  <c r="E8093" i="5" s="1"/>
  <c r="F8093" i="5"/>
  <c r="J8093" i="5" s="1"/>
  <c r="G8093" i="5"/>
  <c r="H8093" i="5"/>
  <c r="A8094" i="5"/>
  <c r="B8094" i="5"/>
  <c r="D8094" i="5"/>
  <c r="E8094" i="5" s="1"/>
  <c r="F8094" i="5"/>
  <c r="J8094" i="5" s="1"/>
  <c r="G8094" i="5"/>
  <c r="H8094" i="5"/>
  <c r="A8095" i="5"/>
  <c r="B8095" i="5"/>
  <c r="D8095" i="5"/>
  <c r="E8095" i="5" s="1"/>
  <c r="F8095" i="5"/>
  <c r="J8095" i="5" s="1"/>
  <c r="G8095" i="5"/>
  <c r="H8095" i="5"/>
  <c r="A8096" i="5"/>
  <c r="B8096" i="5"/>
  <c r="D8096" i="5"/>
  <c r="E8096" i="5" s="1"/>
  <c r="F8096" i="5"/>
  <c r="J8096" i="5" s="1"/>
  <c r="G8096" i="5"/>
  <c r="H8096" i="5"/>
  <c r="A8097" i="5"/>
  <c r="B8097" i="5"/>
  <c r="D8097" i="5"/>
  <c r="E8097" i="5" s="1"/>
  <c r="F8097" i="5"/>
  <c r="J8097" i="5" s="1"/>
  <c r="G8097" i="5"/>
  <c r="H8097" i="5"/>
  <c r="A8098" i="5"/>
  <c r="B8098" i="5"/>
  <c r="D8098" i="5"/>
  <c r="E8098" i="5" s="1"/>
  <c r="F8098" i="5"/>
  <c r="J8098" i="5" s="1"/>
  <c r="G8098" i="5"/>
  <c r="H8098" i="5"/>
  <c r="A8099" i="5"/>
  <c r="B8099" i="5"/>
  <c r="D8099" i="5"/>
  <c r="E8099" i="5" s="1"/>
  <c r="F8099" i="5"/>
  <c r="J8099" i="5" s="1"/>
  <c r="G8099" i="5"/>
  <c r="H8099" i="5"/>
  <c r="A8100" i="5"/>
  <c r="B8100" i="5"/>
  <c r="D8100" i="5"/>
  <c r="E8100" i="5" s="1"/>
  <c r="F8100" i="5"/>
  <c r="J8100" i="5" s="1"/>
  <c r="G8100" i="5"/>
  <c r="H8100" i="5"/>
  <c r="A8101" i="5"/>
  <c r="B8101" i="5"/>
  <c r="D8101" i="5"/>
  <c r="E8101" i="5" s="1"/>
  <c r="F8101" i="5"/>
  <c r="J8101" i="5" s="1"/>
  <c r="G8101" i="5"/>
  <c r="H8101" i="5"/>
  <c r="A8102" i="5"/>
  <c r="B8102" i="5"/>
  <c r="D8102" i="5"/>
  <c r="E8102" i="5" s="1"/>
  <c r="F8102" i="5"/>
  <c r="J8102" i="5" s="1"/>
  <c r="G8102" i="5"/>
  <c r="H8102" i="5"/>
  <c r="A8103" i="5"/>
  <c r="B8103" i="5"/>
  <c r="D8103" i="5"/>
  <c r="E8103" i="5" s="1"/>
  <c r="F8103" i="5"/>
  <c r="J8103" i="5" s="1"/>
  <c r="G8103" i="5"/>
  <c r="H8103" i="5"/>
  <c r="A8104" i="5"/>
  <c r="B8104" i="5"/>
  <c r="D8104" i="5"/>
  <c r="E8104" i="5" s="1"/>
  <c r="F8104" i="5"/>
  <c r="J8104" i="5" s="1"/>
  <c r="G8104" i="5"/>
  <c r="H8104" i="5"/>
  <c r="A8105" i="5"/>
  <c r="B8105" i="5"/>
  <c r="D8105" i="5"/>
  <c r="E8105" i="5" s="1"/>
  <c r="F8105" i="5"/>
  <c r="J8105" i="5" s="1"/>
  <c r="G8105" i="5"/>
  <c r="H8105" i="5"/>
  <c r="A8106" i="5"/>
  <c r="B8106" i="5"/>
  <c r="D8106" i="5"/>
  <c r="E8106" i="5" s="1"/>
  <c r="F8106" i="5"/>
  <c r="J8106" i="5" s="1"/>
  <c r="G8106" i="5"/>
  <c r="H8106" i="5"/>
  <c r="A8107" i="5"/>
  <c r="B8107" i="5"/>
  <c r="D8107" i="5"/>
  <c r="E8107" i="5" s="1"/>
  <c r="F8107" i="5"/>
  <c r="J8107" i="5" s="1"/>
  <c r="G8107" i="5"/>
  <c r="H8107" i="5"/>
  <c r="A8108" i="5"/>
  <c r="B8108" i="5"/>
  <c r="D8108" i="5"/>
  <c r="E8108" i="5" s="1"/>
  <c r="F8108" i="5"/>
  <c r="J8108" i="5" s="1"/>
  <c r="G8108" i="5"/>
  <c r="H8108" i="5"/>
  <c r="A8109" i="5"/>
  <c r="B8109" i="5"/>
  <c r="D8109" i="5"/>
  <c r="E8109" i="5" s="1"/>
  <c r="F8109" i="5"/>
  <c r="J8109" i="5" s="1"/>
  <c r="G8109" i="5"/>
  <c r="H8109" i="5"/>
  <c r="A8110" i="5"/>
  <c r="B8110" i="5"/>
  <c r="D8110" i="5"/>
  <c r="E8110" i="5" s="1"/>
  <c r="F8110" i="5"/>
  <c r="J8110" i="5" s="1"/>
  <c r="G8110" i="5"/>
  <c r="H8110" i="5"/>
  <c r="A8111" i="5"/>
  <c r="B8111" i="5"/>
  <c r="D8111" i="5"/>
  <c r="E8111" i="5" s="1"/>
  <c r="F8111" i="5"/>
  <c r="J8111" i="5" s="1"/>
  <c r="G8111" i="5"/>
  <c r="H8111" i="5"/>
  <c r="A8112" i="5"/>
  <c r="B8112" i="5"/>
  <c r="D8112" i="5"/>
  <c r="E8112" i="5" s="1"/>
  <c r="F8112" i="5"/>
  <c r="J8112" i="5" s="1"/>
  <c r="G8112" i="5"/>
  <c r="H8112" i="5"/>
  <c r="A8113" i="5"/>
  <c r="B8113" i="5"/>
  <c r="D8113" i="5"/>
  <c r="E8113" i="5" s="1"/>
  <c r="F8113" i="5"/>
  <c r="J8113" i="5" s="1"/>
  <c r="G8113" i="5"/>
  <c r="H8113" i="5"/>
  <c r="A8114" i="5"/>
  <c r="B8114" i="5"/>
  <c r="D8114" i="5"/>
  <c r="E8114" i="5" s="1"/>
  <c r="F8114" i="5"/>
  <c r="J8114" i="5" s="1"/>
  <c r="G8114" i="5"/>
  <c r="H8114" i="5"/>
  <c r="A8115" i="5"/>
  <c r="B8115" i="5"/>
  <c r="D8115" i="5"/>
  <c r="E8115" i="5" s="1"/>
  <c r="F8115" i="5"/>
  <c r="J8115" i="5" s="1"/>
  <c r="G8115" i="5"/>
  <c r="H8115" i="5"/>
  <c r="A8116" i="5"/>
  <c r="B8116" i="5"/>
  <c r="D8116" i="5"/>
  <c r="E8116" i="5" s="1"/>
  <c r="F8116" i="5"/>
  <c r="J8116" i="5" s="1"/>
  <c r="G8116" i="5"/>
  <c r="H8116" i="5"/>
  <c r="A8117" i="5"/>
  <c r="B8117" i="5"/>
  <c r="D8117" i="5"/>
  <c r="E8117" i="5" s="1"/>
  <c r="F8117" i="5"/>
  <c r="J8117" i="5" s="1"/>
  <c r="G8117" i="5"/>
  <c r="H8117" i="5"/>
  <c r="A8118" i="5"/>
  <c r="B8118" i="5"/>
  <c r="D8118" i="5"/>
  <c r="E8118" i="5" s="1"/>
  <c r="F8118" i="5"/>
  <c r="J8118" i="5" s="1"/>
  <c r="G8118" i="5"/>
  <c r="H8118" i="5"/>
  <c r="A8119" i="5"/>
  <c r="B8119" i="5"/>
  <c r="D8119" i="5"/>
  <c r="E8119" i="5" s="1"/>
  <c r="F8119" i="5"/>
  <c r="J8119" i="5" s="1"/>
  <c r="G8119" i="5"/>
  <c r="H8119" i="5"/>
  <c r="A8120" i="5"/>
  <c r="B8120" i="5"/>
  <c r="D8120" i="5"/>
  <c r="E8120" i="5" s="1"/>
  <c r="F8120" i="5"/>
  <c r="J8120" i="5" s="1"/>
  <c r="G8120" i="5"/>
  <c r="H8120" i="5"/>
  <c r="A8121" i="5"/>
  <c r="B8121" i="5"/>
  <c r="D8121" i="5"/>
  <c r="E8121" i="5" s="1"/>
  <c r="F8121" i="5"/>
  <c r="J8121" i="5" s="1"/>
  <c r="G8121" i="5"/>
  <c r="H8121" i="5"/>
  <c r="A8122" i="5"/>
  <c r="B8122" i="5"/>
  <c r="D8122" i="5"/>
  <c r="E8122" i="5" s="1"/>
  <c r="F8122" i="5"/>
  <c r="J8122" i="5" s="1"/>
  <c r="G8122" i="5"/>
  <c r="H8122" i="5"/>
  <c r="A8123" i="5"/>
  <c r="B8123" i="5"/>
  <c r="D8123" i="5"/>
  <c r="E8123" i="5" s="1"/>
  <c r="F8123" i="5"/>
  <c r="J8123" i="5" s="1"/>
  <c r="G8123" i="5"/>
  <c r="H8123" i="5"/>
  <c r="A8124" i="5"/>
  <c r="B8124" i="5"/>
  <c r="D8124" i="5"/>
  <c r="E8124" i="5" s="1"/>
  <c r="F8124" i="5"/>
  <c r="J8124" i="5" s="1"/>
  <c r="G8124" i="5"/>
  <c r="H8124" i="5"/>
  <c r="A8125" i="5"/>
  <c r="B8125" i="5"/>
  <c r="D8125" i="5"/>
  <c r="E8125" i="5" s="1"/>
  <c r="F8125" i="5"/>
  <c r="J8125" i="5" s="1"/>
  <c r="G8125" i="5"/>
  <c r="H8125" i="5"/>
  <c r="A8126" i="5"/>
  <c r="B8126" i="5"/>
  <c r="D8126" i="5"/>
  <c r="E8126" i="5" s="1"/>
  <c r="F8126" i="5"/>
  <c r="J8126" i="5" s="1"/>
  <c r="G8126" i="5"/>
  <c r="H8126" i="5"/>
  <c r="A8127" i="5"/>
  <c r="B8127" i="5"/>
  <c r="D8127" i="5"/>
  <c r="E8127" i="5" s="1"/>
  <c r="F8127" i="5"/>
  <c r="J8127" i="5" s="1"/>
  <c r="G8127" i="5"/>
  <c r="H8127" i="5"/>
  <c r="A8128" i="5"/>
  <c r="B8128" i="5"/>
  <c r="D8128" i="5"/>
  <c r="E8128" i="5" s="1"/>
  <c r="F8128" i="5"/>
  <c r="J8128" i="5" s="1"/>
  <c r="G8128" i="5"/>
  <c r="H8128" i="5"/>
  <c r="A8129" i="5"/>
  <c r="B8129" i="5"/>
  <c r="D8129" i="5"/>
  <c r="E8129" i="5" s="1"/>
  <c r="F8129" i="5"/>
  <c r="J8129" i="5" s="1"/>
  <c r="G8129" i="5"/>
  <c r="H8129" i="5"/>
  <c r="A8130" i="5"/>
  <c r="B8130" i="5"/>
  <c r="D8130" i="5"/>
  <c r="E8130" i="5" s="1"/>
  <c r="F8130" i="5"/>
  <c r="J8130" i="5" s="1"/>
  <c r="G8130" i="5"/>
  <c r="H8130" i="5"/>
  <c r="A8131" i="5"/>
  <c r="B8131" i="5"/>
  <c r="D8131" i="5"/>
  <c r="E8131" i="5" s="1"/>
  <c r="F8131" i="5"/>
  <c r="J8131" i="5" s="1"/>
  <c r="G8131" i="5"/>
  <c r="H8131" i="5"/>
  <c r="A8132" i="5"/>
  <c r="B8132" i="5"/>
  <c r="D8132" i="5"/>
  <c r="E8132" i="5" s="1"/>
  <c r="F8132" i="5"/>
  <c r="J8132" i="5" s="1"/>
  <c r="G8132" i="5"/>
  <c r="H8132" i="5"/>
  <c r="A8133" i="5"/>
  <c r="B8133" i="5"/>
  <c r="D8133" i="5"/>
  <c r="E8133" i="5" s="1"/>
  <c r="F8133" i="5"/>
  <c r="J8133" i="5" s="1"/>
  <c r="G8133" i="5"/>
  <c r="H8133" i="5"/>
  <c r="A8134" i="5"/>
  <c r="B8134" i="5"/>
  <c r="D8134" i="5"/>
  <c r="E8134" i="5" s="1"/>
  <c r="F8134" i="5"/>
  <c r="J8134" i="5" s="1"/>
  <c r="G8134" i="5"/>
  <c r="H8134" i="5"/>
  <c r="A8135" i="5"/>
  <c r="B8135" i="5"/>
  <c r="D8135" i="5"/>
  <c r="E8135" i="5" s="1"/>
  <c r="F8135" i="5"/>
  <c r="J8135" i="5" s="1"/>
  <c r="G8135" i="5"/>
  <c r="H8135" i="5"/>
  <c r="A8136" i="5"/>
  <c r="B8136" i="5"/>
  <c r="D8136" i="5"/>
  <c r="E8136" i="5" s="1"/>
  <c r="F8136" i="5"/>
  <c r="J8136" i="5" s="1"/>
  <c r="G8136" i="5"/>
  <c r="H8136" i="5"/>
  <c r="A8137" i="5"/>
  <c r="B8137" i="5"/>
  <c r="D8137" i="5"/>
  <c r="E8137" i="5" s="1"/>
  <c r="F8137" i="5"/>
  <c r="J8137" i="5" s="1"/>
  <c r="G8137" i="5"/>
  <c r="H8137" i="5"/>
  <c r="A8138" i="5"/>
  <c r="B8138" i="5"/>
  <c r="D8138" i="5"/>
  <c r="E8138" i="5" s="1"/>
  <c r="F8138" i="5"/>
  <c r="J8138" i="5" s="1"/>
  <c r="G8138" i="5"/>
  <c r="H8138" i="5"/>
  <c r="A8139" i="5"/>
  <c r="B8139" i="5"/>
  <c r="D8139" i="5"/>
  <c r="E8139" i="5" s="1"/>
  <c r="F8139" i="5"/>
  <c r="J8139" i="5" s="1"/>
  <c r="G8139" i="5"/>
  <c r="H8139" i="5"/>
  <c r="A8140" i="5"/>
  <c r="B8140" i="5"/>
  <c r="D8140" i="5"/>
  <c r="E8140" i="5" s="1"/>
  <c r="F8140" i="5"/>
  <c r="J8140" i="5" s="1"/>
  <c r="G8140" i="5"/>
  <c r="H8140" i="5"/>
  <c r="A8141" i="5"/>
  <c r="B8141" i="5"/>
  <c r="D8141" i="5"/>
  <c r="E8141" i="5" s="1"/>
  <c r="F8141" i="5"/>
  <c r="J8141" i="5" s="1"/>
  <c r="G8141" i="5"/>
  <c r="H8141" i="5"/>
  <c r="A8142" i="5"/>
  <c r="B8142" i="5"/>
  <c r="D8142" i="5"/>
  <c r="E8142" i="5" s="1"/>
  <c r="F8142" i="5"/>
  <c r="J8142" i="5" s="1"/>
  <c r="G8142" i="5"/>
  <c r="H8142" i="5"/>
  <c r="A8143" i="5"/>
  <c r="B8143" i="5"/>
  <c r="D8143" i="5"/>
  <c r="E8143" i="5" s="1"/>
  <c r="F8143" i="5"/>
  <c r="J8143" i="5" s="1"/>
  <c r="G8143" i="5"/>
  <c r="H8143" i="5"/>
  <c r="A8144" i="5"/>
  <c r="B8144" i="5"/>
  <c r="D8144" i="5"/>
  <c r="E8144" i="5" s="1"/>
  <c r="F8144" i="5"/>
  <c r="J8144" i="5" s="1"/>
  <c r="G8144" i="5"/>
  <c r="H8144" i="5"/>
  <c r="A8145" i="5"/>
  <c r="B8145" i="5"/>
  <c r="D8145" i="5"/>
  <c r="E8145" i="5" s="1"/>
  <c r="F8145" i="5"/>
  <c r="J8145" i="5" s="1"/>
  <c r="G8145" i="5"/>
  <c r="H8145" i="5"/>
  <c r="A8146" i="5"/>
  <c r="B8146" i="5"/>
  <c r="D8146" i="5"/>
  <c r="E8146" i="5" s="1"/>
  <c r="F8146" i="5"/>
  <c r="J8146" i="5" s="1"/>
  <c r="G8146" i="5"/>
  <c r="H8146" i="5"/>
  <c r="A8147" i="5"/>
  <c r="B8147" i="5"/>
  <c r="D8147" i="5"/>
  <c r="E8147" i="5" s="1"/>
  <c r="F8147" i="5"/>
  <c r="J8147" i="5" s="1"/>
  <c r="G8147" i="5"/>
  <c r="H8147" i="5"/>
  <c r="A8148" i="5"/>
  <c r="B8148" i="5"/>
  <c r="D8148" i="5"/>
  <c r="E8148" i="5" s="1"/>
  <c r="F8148" i="5"/>
  <c r="J8148" i="5" s="1"/>
  <c r="G8148" i="5"/>
  <c r="H8148" i="5"/>
  <c r="A8149" i="5"/>
  <c r="B8149" i="5"/>
  <c r="D8149" i="5"/>
  <c r="E8149" i="5" s="1"/>
  <c r="F8149" i="5"/>
  <c r="J8149" i="5" s="1"/>
  <c r="G8149" i="5"/>
  <c r="H8149" i="5"/>
  <c r="A8150" i="5"/>
  <c r="B8150" i="5"/>
  <c r="D8150" i="5"/>
  <c r="E8150" i="5" s="1"/>
  <c r="F8150" i="5"/>
  <c r="J8150" i="5" s="1"/>
  <c r="G8150" i="5"/>
  <c r="H8150" i="5"/>
  <c r="A8151" i="5"/>
  <c r="B8151" i="5"/>
  <c r="D8151" i="5"/>
  <c r="E8151" i="5" s="1"/>
  <c r="F8151" i="5"/>
  <c r="J8151" i="5" s="1"/>
  <c r="G8151" i="5"/>
  <c r="H8151" i="5"/>
  <c r="A8152" i="5"/>
  <c r="B8152" i="5"/>
  <c r="D8152" i="5"/>
  <c r="E8152" i="5" s="1"/>
  <c r="F8152" i="5"/>
  <c r="J8152" i="5" s="1"/>
  <c r="G8152" i="5"/>
  <c r="H8152" i="5"/>
  <c r="A8153" i="5"/>
  <c r="B8153" i="5"/>
  <c r="D8153" i="5"/>
  <c r="E8153" i="5" s="1"/>
  <c r="F8153" i="5"/>
  <c r="J8153" i="5" s="1"/>
  <c r="G8153" i="5"/>
  <c r="H8153" i="5"/>
  <c r="A8154" i="5"/>
  <c r="B8154" i="5"/>
  <c r="D8154" i="5"/>
  <c r="E8154" i="5" s="1"/>
  <c r="F8154" i="5"/>
  <c r="J8154" i="5" s="1"/>
  <c r="G8154" i="5"/>
  <c r="H8154" i="5"/>
  <c r="A8155" i="5"/>
  <c r="B8155" i="5"/>
  <c r="D8155" i="5"/>
  <c r="E8155" i="5" s="1"/>
  <c r="F8155" i="5"/>
  <c r="J8155" i="5" s="1"/>
  <c r="G8155" i="5"/>
  <c r="H8155" i="5"/>
  <c r="A8156" i="5"/>
  <c r="B8156" i="5"/>
  <c r="D8156" i="5"/>
  <c r="E8156" i="5" s="1"/>
  <c r="F8156" i="5"/>
  <c r="J8156" i="5" s="1"/>
  <c r="G8156" i="5"/>
  <c r="H8156" i="5"/>
  <c r="A8157" i="5"/>
  <c r="B8157" i="5"/>
  <c r="D8157" i="5"/>
  <c r="E8157" i="5" s="1"/>
  <c r="F8157" i="5"/>
  <c r="J8157" i="5" s="1"/>
  <c r="G8157" i="5"/>
  <c r="H8157" i="5"/>
  <c r="A8158" i="5"/>
  <c r="B8158" i="5"/>
  <c r="D8158" i="5"/>
  <c r="E8158" i="5" s="1"/>
  <c r="F8158" i="5"/>
  <c r="J8158" i="5" s="1"/>
  <c r="G8158" i="5"/>
  <c r="H8158" i="5"/>
  <c r="A8159" i="5"/>
  <c r="B8159" i="5"/>
  <c r="D8159" i="5"/>
  <c r="E8159" i="5" s="1"/>
  <c r="F8159" i="5"/>
  <c r="J8159" i="5" s="1"/>
  <c r="G8159" i="5"/>
  <c r="H8159" i="5"/>
  <c r="A8160" i="5"/>
  <c r="B8160" i="5"/>
  <c r="D8160" i="5"/>
  <c r="E8160" i="5" s="1"/>
  <c r="F8160" i="5"/>
  <c r="J8160" i="5" s="1"/>
  <c r="G8160" i="5"/>
  <c r="H8160" i="5"/>
  <c r="A8161" i="5"/>
  <c r="B8161" i="5"/>
  <c r="D8161" i="5"/>
  <c r="E8161" i="5" s="1"/>
  <c r="F8161" i="5"/>
  <c r="J8161" i="5" s="1"/>
  <c r="G8161" i="5"/>
  <c r="H8161" i="5"/>
  <c r="A8162" i="5"/>
  <c r="B8162" i="5"/>
  <c r="D8162" i="5"/>
  <c r="E8162" i="5" s="1"/>
  <c r="F8162" i="5"/>
  <c r="J8162" i="5" s="1"/>
  <c r="G8162" i="5"/>
  <c r="H8162" i="5"/>
  <c r="A8163" i="5"/>
  <c r="B8163" i="5"/>
  <c r="D8163" i="5"/>
  <c r="E8163" i="5" s="1"/>
  <c r="F8163" i="5"/>
  <c r="J8163" i="5" s="1"/>
  <c r="G8163" i="5"/>
  <c r="H8163" i="5"/>
  <c r="A8164" i="5"/>
  <c r="B8164" i="5"/>
  <c r="D8164" i="5"/>
  <c r="E8164" i="5" s="1"/>
  <c r="F8164" i="5"/>
  <c r="J8164" i="5" s="1"/>
  <c r="G8164" i="5"/>
  <c r="H8164" i="5"/>
  <c r="A8165" i="5"/>
  <c r="B8165" i="5"/>
  <c r="D8165" i="5"/>
  <c r="E8165" i="5" s="1"/>
  <c r="F8165" i="5"/>
  <c r="J8165" i="5" s="1"/>
  <c r="G8165" i="5"/>
  <c r="H8165" i="5"/>
  <c r="A8166" i="5"/>
  <c r="B8166" i="5"/>
  <c r="D8166" i="5"/>
  <c r="E8166" i="5" s="1"/>
  <c r="F8166" i="5"/>
  <c r="J8166" i="5" s="1"/>
  <c r="G8166" i="5"/>
  <c r="H8166" i="5"/>
  <c r="A8167" i="5"/>
  <c r="B8167" i="5"/>
  <c r="D8167" i="5"/>
  <c r="E8167" i="5" s="1"/>
  <c r="F8167" i="5"/>
  <c r="J8167" i="5" s="1"/>
  <c r="G8167" i="5"/>
  <c r="H8167" i="5"/>
  <c r="A8168" i="5"/>
  <c r="B8168" i="5"/>
  <c r="D8168" i="5"/>
  <c r="E8168" i="5" s="1"/>
  <c r="F8168" i="5"/>
  <c r="J8168" i="5" s="1"/>
  <c r="G8168" i="5"/>
  <c r="H8168" i="5"/>
  <c r="A8169" i="5"/>
  <c r="B8169" i="5"/>
  <c r="D8169" i="5"/>
  <c r="E8169" i="5" s="1"/>
  <c r="F8169" i="5"/>
  <c r="J8169" i="5" s="1"/>
  <c r="G8169" i="5"/>
  <c r="H8169" i="5"/>
  <c r="A8170" i="5"/>
  <c r="B8170" i="5"/>
  <c r="D8170" i="5"/>
  <c r="E8170" i="5" s="1"/>
  <c r="F8170" i="5"/>
  <c r="J8170" i="5" s="1"/>
  <c r="G8170" i="5"/>
  <c r="H8170" i="5"/>
  <c r="A8171" i="5"/>
  <c r="B8171" i="5"/>
  <c r="D8171" i="5"/>
  <c r="E8171" i="5" s="1"/>
  <c r="F8171" i="5"/>
  <c r="J8171" i="5" s="1"/>
  <c r="G8171" i="5"/>
  <c r="H8171" i="5"/>
  <c r="A8172" i="5"/>
  <c r="B8172" i="5"/>
  <c r="D8172" i="5"/>
  <c r="E8172" i="5" s="1"/>
  <c r="F8172" i="5"/>
  <c r="J8172" i="5" s="1"/>
  <c r="G8172" i="5"/>
  <c r="H8172" i="5"/>
  <c r="A8173" i="5"/>
  <c r="B8173" i="5"/>
  <c r="D8173" i="5"/>
  <c r="E8173" i="5" s="1"/>
  <c r="F8173" i="5"/>
  <c r="J8173" i="5" s="1"/>
  <c r="G8173" i="5"/>
  <c r="H8173" i="5"/>
  <c r="A8174" i="5"/>
  <c r="B8174" i="5"/>
  <c r="D8174" i="5"/>
  <c r="E8174" i="5" s="1"/>
  <c r="F8174" i="5"/>
  <c r="J8174" i="5" s="1"/>
  <c r="G8174" i="5"/>
  <c r="H8174" i="5"/>
  <c r="A8175" i="5"/>
  <c r="B8175" i="5"/>
  <c r="D8175" i="5"/>
  <c r="E8175" i="5" s="1"/>
  <c r="F8175" i="5"/>
  <c r="J8175" i="5" s="1"/>
  <c r="G8175" i="5"/>
  <c r="H8175" i="5"/>
  <c r="A8176" i="5"/>
  <c r="B8176" i="5"/>
  <c r="D8176" i="5"/>
  <c r="E8176" i="5" s="1"/>
  <c r="F8176" i="5"/>
  <c r="J8176" i="5" s="1"/>
  <c r="G8176" i="5"/>
  <c r="H8176" i="5"/>
  <c r="A8177" i="5"/>
  <c r="B8177" i="5"/>
  <c r="D8177" i="5"/>
  <c r="E8177" i="5" s="1"/>
  <c r="F8177" i="5"/>
  <c r="J8177" i="5" s="1"/>
  <c r="G8177" i="5"/>
  <c r="H8177" i="5"/>
  <c r="A8178" i="5"/>
  <c r="B8178" i="5"/>
  <c r="D8178" i="5"/>
  <c r="E8178" i="5" s="1"/>
  <c r="F8178" i="5"/>
  <c r="J8178" i="5" s="1"/>
  <c r="G8178" i="5"/>
  <c r="H8178" i="5"/>
  <c r="A8179" i="5"/>
  <c r="B8179" i="5"/>
  <c r="D8179" i="5"/>
  <c r="E8179" i="5" s="1"/>
  <c r="F8179" i="5"/>
  <c r="J8179" i="5" s="1"/>
  <c r="G8179" i="5"/>
  <c r="H8179" i="5"/>
  <c r="A8180" i="5"/>
  <c r="B8180" i="5"/>
  <c r="D8180" i="5"/>
  <c r="E8180" i="5" s="1"/>
  <c r="F8180" i="5"/>
  <c r="J8180" i="5" s="1"/>
  <c r="G8180" i="5"/>
  <c r="H8180" i="5"/>
  <c r="A8181" i="5"/>
  <c r="B8181" i="5"/>
  <c r="D8181" i="5"/>
  <c r="E8181" i="5" s="1"/>
  <c r="F8181" i="5"/>
  <c r="J8181" i="5" s="1"/>
  <c r="G8181" i="5"/>
  <c r="H8181" i="5"/>
  <c r="A8182" i="5"/>
  <c r="B8182" i="5"/>
  <c r="D8182" i="5"/>
  <c r="E8182" i="5" s="1"/>
  <c r="F8182" i="5"/>
  <c r="J8182" i="5" s="1"/>
  <c r="G8182" i="5"/>
  <c r="H8182" i="5"/>
  <c r="A8183" i="5"/>
  <c r="B8183" i="5"/>
  <c r="D8183" i="5"/>
  <c r="E8183" i="5" s="1"/>
  <c r="F8183" i="5"/>
  <c r="J8183" i="5" s="1"/>
  <c r="G8183" i="5"/>
  <c r="H8183" i="5"/>
  <c r="A8184" i="5"/>
  <c r="B8184" i="5"/>
  <c r="D8184" i="5"/>
  <c r="E8184" i="5" s="1"/>
  <c r="F8184" i="5"/>
  <c r="J8184" i="5" s="1"/>
  <c r="G8184" i="5"/>
  <c r="H8184" i="5"/>
  <c r="A8185" i="5"/>
  <c r="B8185" i="5"/>
  <c r="D8185" i="5"/>
  <c r="E8185" i="5" s="1"/>
  <c r="F8185" i="5"/>
  <c r="J8185" i="5" s="1"/>
  <c r="G8185" i="5"/>
  <c r="H8185" i="5"/>
  <c r="A8186" i="5"/>
  <c r="B8186" i="5"/>
  <c r="D8186" i="5"/>
  <c r="E8186" i="5" s="1"/>
  <c r="F8186" i="5"/>
  <c r="J8186" i="5" s="1"/>
  <c r="G8186" i="5"/>
  <c r="H8186" i="5"/>
  <c r="A8187" i="5"/>
  <c r="B8187" i="5"/>
  <c r="D8187" i="5"/>
  <c r="E8187" i="5" s="1"/>
  <c r="F8187" i="5"/>
  <c r="J8187" i="5" s="1"/>
  <c r="G8187" i="5"/>
  <c r="H8187" i="5"/>
  <c r="A8188" i="5"/>
  <c r="B8188" i="5"/>
  <c r="D8188" i="5"/>
  <c r="E8188" i="5" s="1"/>
  <c r="F8188" i="5"/>
  <c r="J8188" i="5" s="1"/>
  <c r="G8188" i="5"/>
  <c r="H8188" i="5"/>
  <c r="A8189" i="5"/>
  <c r="B8189" i="5"/>
  <c r="D8189" i="5"/>
  <c r="E8189" i="5" s="1"/>
  <c r="F8189" i="5"/>
  <c r="J8189" i="5" s="1"/>
  <c r="G8189" i="5"/>
  <c r="H8189" i="5"/>
  <c r="A8190" i="5"/>
  <c r="B8190" i="5"/>
  <c r="D8190" i="5"/>
  <c r="E8190" i="5" s="1"/>
  <c r="F8190" i="5"/>
  <c r="J8190" i="5" s="1"/>
  <c r="G8190" i="5"/>
  <c r="H8190" i="5"/>
  <c r="A8191" i="5"/>
  <c r="B8191" i="5"/>
  <c r="D8191" i="5"/>
  <c r="E8191" i="5" s="1"/>
  <c r="F8191" i="5"/>
  <c r="J8191" i="5" s="1"/>
  <c r="G8191" i="5"/>
  <c r="H8191" i="5"/>
  <c r="A8192" i="5"/>
  <c r="B8192" i="5"/>
  <c r="D8192" i="5"/>
  <c r="E8192" i="5" s="1"/>
  <c r="F8192" i="5"/>
  <c r="J8192" i="5" s="1"/>
  <c r="G8192" i="5"/>
  <c r="H8192" i="5"/>
  <c r="A8193" i="5"/>
  <c r="B8193" i="5"/>
  <c r="D8193" i="5"/>
  <c r="E8193" i="5" s="1"/>
  <c r="F8193" i="5"/>
  <c r="J8193" i="5" s="1"/>
  <c r="G8193" i="5"/>
  <c r="H8193" i="5"/>
  <c r="A8194" i="5"/>
  <c r="B8194" i="5"/>
  <c r="D8194" i="5"/>
  <c r="E8194" i="5" s="1"/>
  <c r="F8194" i="5"/>
  <c r="J8194" i="5" s="1"/>
  <c r="G8194" i="5"/>
  <c r="H8194" i="5"/>
  <c r="A8195" i="5"/>
  <c r="B8195" i="5"/>
  <c r="D8195" i="5"/>
  <c r="E8195" i="5" s="1"/>
  <c r="F8195" i="5"/>
  <c r="J8195" i="5" s="1"/>
  <c r="G8195" i="5"/>
  <c r="H8195" i="5"/>
  <c r="A8196" i="5"/>
  <c r="B8196" i="5"/>
  <c r="D8196" i="5"/>
  <c r="E8196" i="5" s="1"/>
  <c r="F8196" i="5"/>
  <c r="J8196" i="5" s="1"/>
  <c r="G8196" i="5"/>
  <c r="H8196" i="5"/>
  <c r="A8197" i="5"/>
  <c r="B8197" i="5"/>
  <c r="D8197" i="5"/>
  <c r="E8197" i="5" s="1"/>
  <c r="F8197" i="5"/>
  <c r="J8197" i="5" s="1"/>
  <c r="G8197" i="5"/>
  <c r="H8197" i="5"/>
  <c r="A8198" i="5"/>
  <c r="B8198" i="5"/>
  <c r="D8198" i="5"/>
  <c r="E8198" i="5" s="1"/>
  <c r="F8198" i="5"/>
  <c r="J8198" i="5" s="1"/>
  <c r="G8198" i="5"/>
  <c r="H8198" i="5"/>
  <c r="A8199" i="5"/>
  <c r="B8199" i="5"/>
  <c r="D8199" i="5"/>
  <c r="E8199" i="5" s="1"/>
  <c r="F8199" i="5"/>
  <c r="J8199" i="5" s="1"/>
  <c r="G8199" i="5"/>
  <c r="H8199" i="5"/>
  <c r="A8200" i="5"/>
  <c r="B8200" i="5"/>
  <c r="D8200" i="5"/>
  <c r="E8200" i="5" s="1"/>
  <c r="F8200" i="5"/>
  <c r="J8200" i="5" s="1"/>
  <c r="G8200" i="5"/>
  <c r="H8200" i="5"/>
  <c r="A8201" i="5"/>
  <c r="B8201" i="5"/>
  <c r="D8201" i="5"/>
  <c r="E8201" i="5" s="1"/>
  <c r="F8201" i="5"/>
  <c r="J8201" i="5" s="1"/>
  <c r="G8201" i="5"/>
  <c r="H8201" i="5"/>
  <c r="A8202" i="5"/>
  <c r="B8202" i="5"/>
  <c r="D8202" i="5"/>
  <c r="E8202" i="5" s="1"/>
  <c r="F8202" i="5"/>
  <c r="J8202" i="5" s="1"/>
  <c r="G8202" i="5"/>
  <c r="H8202" i="5"/>
  <c r="A8203" i="5"/>
  <c r="B8203" i="5"/>
  <c r="D8203" i="5"/>
  <c r="E8203" i="5" s="1"/>
  <c r="F8203" i="5"/>
  <c r="J8203" i="5" s="1"/>
  <c r="G8203" i="5"/>
  <c r="H8203" i="5"/>
  <c r="A8204" i="5"/>
  <c r="B8204" i="5"/>
  <c r="D8204" i="5"/>
  <c r="E8204" i="5" s="1"/>
  <c r="F8204" i="5"/>
  <c r="J8204" i="5" s="1"/>
  <c r="G8204" i="5"/>
  <c r="H8204" i="5"/>
  <c r="A8205" i="5"/>
  <c r="B8205" i="5"/>
  <c r="D8205" i="5"/>
  <c r="E8205" i="5" s="1"/>
  <c r="F8205" i="5"/>
  <c r="J8205" i="5" s="1"/>
  <c r="G8205" i="5"/>
  <c r="H8205" i="5"/>
  <c r="A8206" i="5"/>
  <c r="B8206" i="5"/>
  <c r="D8206" i="5"/>
  <c r="E8206" i="5" s="1"/>
  <c r="F8206" i="5"/>
  <c r="J8206" i="5" s="1"/>
  <c r="G8206" i="5"/>
  <c r="H8206" i="5"/>
  <c r="A8207" i="5"/>
  <c r="B8207" i="5"/>
  <c r="D8207" i="5"/>
  <c r="E8207" i="5" s="1"/>
  <c r="F8207" i="5"/>
  <c r="J8207" i="5" s="1"/>
  <c r="G8207" i="5"/>
  <c r="H8207" i="5"/>
  <c r="A8208" i="5"/>
  <c r="B8208" i="5"/>
  <c r="D8208" i="5"/>
  <c r="E8208" i="5" s="1"/>
  <c r="F8208" i="5"/>
  <c r="J8208" i="5" s="1"/>
  <c r="G8208" i="5"/>
  <c r="H8208" i="5"/>
  <c r="A8209" i="5"/>
  <c r="B8209" i="5"/>
  <c r="D8209" i="5"/>
  <c r="E8209" i="5" s="1"/>
  <c r="F8209" i="5"/>
  <c r="J8209" i="5" s="1"/>
  <c r="G8209" i="5"/>
  <c r="H8209" i="5"/>
  <c r="A8210" i="5"/>
  <c r="B8210" i="5"/>
  <c r="D8210" i="5"/>
  <c r="E8210" i="5" s="1"/>
  <c r="F8210" i="5"/>
  <c r="J8210" i="5" s="1"/>
  <c r="G8210" i="5"/>
  <c r="H8210" i="5"/>
  <c r="A8211" i="5"/>
  <c r="B8211" i="5"/>
  <c r="D8211" i="5"/>
  <c r="E8211" i="5" s="1"/>
  <c r="F8211" i="5"/>
  <c r="J8211" i="5" s="1"/>
  <c r="G8211" i="5"/>
  <c r="H8211" i="5"/>
  <c r="A8212" i="5"/>
  <c r="B8212" i="5"/>
  <c r="D8212" i="5"/>
  <c r="E8212" i="5" s="1"/>
  <c r="F8212" i="5"/>
  <c r="J8212" i="5" s="1"/>
  <c r="G8212" i="5"/>
  <c r="H8212" i="5"/>
  <c r="A8213" i="5"/>
  <c r="B8213" i="5"/>
  <c r="D8213" i="5"/>
  <c r="E8213" i="5" s="1"/>
  <c r="F8213" i="5"/>
  <c r="J8213" i="5" s="1"/>
  <c r="G8213" i="5"/>
  <c r="H8213" i="5"/>
  <c r="A8214" i="5"/>
  <c r="B8214" i="5"/>
  <c r="D8214" i="5"/>
  <c r="E8214" i="5" s="1"/>
  <c r="F8214" i="5"/>
  <c r="J8214" i="5" s="1"/>
  <c r="G8214" i="5"/>
  <c r="H8214" i="5"/>
  <c r="A8215" i="5"/>
  <c r="B8215" i="5"/>
  <c r="D8215" i="5"/>
  <c r="E8215" i="5" s="1"/>
  <c r="F8215" i="5"/>
  <c r="J8215" i="5" s="1"/>
  <c r="G8215" i="5"/>
  <c r="H8215" i="5"/>
  <c r="A8216" i="5"/>
  <c r="B8216" i="5"/>
  <c r="D8216" i="5"/>
  <c r="E8216" i="5" s="1"/>
  <c r="F8216" i="5"/>
  <c r="J8216" i="5" s="1"/>
  <c r="G8216" i="5"/>
  <c r="H8216" i="5"/>
  <c r="A8217" i="5"/>
  <c r="B8217" i="5"/>
  <c r="D8217" i="5"/>
  <c r="E8217" i="5" s="1"/>
  <c r="F8217" i="5"/>
  <c r="J8217" i="5" s="1"/>
  <c r="G8217" i="5"/>
  <c r="H8217" i="5"/>
  <c r="A8218" i="5"/>
  <c r="B8218" i="5"/>
  <c r="D8218" i="5"/>
  <c r="E8218" i="5" s="1"/>
  <c r="F8218" i="5"/>
  <c r="J8218" i="5" s="1"/>
  <c r="G8218" i="5"/>
  <c r="H8218" i="5"/>
  <c r="A8219" i="5"/>
  <c r="B8219" i="5"/>
  <c r="D8219" i="5"/>
  <c r="E8219" i="5" s="1"/>
  <c r="F8219" i="5"/>
  <c r="J8219" i="5" s="1"/>
  <c r="G8219" i="5"/>
  <c r="H8219" i="5"/>
  <c r="A8220" i="5"/>
  <c r="B8220" i="5"/>
  <c r="D8220" i="5"/>
  <c r="E8220" i="5" s="1"/>
  <c r="F8220" i="5"/>
  <c r="J8220" i="5" s="1"/>
  <c r="G8220" i="5"/>
  <c r="H8220" i="5"/>
  <c r="A8221" i="5"/>
  <c r="B8221" i="5"/>
  <c r="D8221" i="5"/>
  <c r="E8221" i="5" s="1"/>
  <c r="F8221" i="5"/>
  <c r="J8221" i="5" s="1"/>
  <c r="G8221" i="5"/>
  <c r="H8221" i="5"/>
  <c r="A8222" i="5"/>
  <c r="B8222" i="5"/>
  <c r="D8222" i="5"/>
  <c r="E8222" i="5" s="1"/>
  <c r="F8222" i="5"/>
  <c r="J8222" i="5" s="1"/>
  <c r="G8222" i="5"/>
  <c r="H8222" i="5"/>
  <c r="A8223" i="5"/>
  <c r="B8223" i="5"/>
  <c r="D8223" i="5"/>
  <c r="E8223" i="5" s="1"/>
  <c r="F8223" i="5"/>
  <c r="J8223" i="5" s="1"/>
  <c r="G8223" i="5"/>
  <c r="H8223" i="5"/>
  <c r="A8224" i="5"/>
  <c r="B8224" i="5"/>
  <c r="D8224" i="5"/>
  <c r="E8224" i="5" s="1"/>
  <c r="F8224" i="5"/>
  <c r="J8224" i="5" s="1"/>
  <c r="G8224" i="5"/>
  <c r="H8224" i="5"/>
  <c r="A8225" i="5"/>
  <c r="B8225" i="5"/>
  <c r="D8225" i="5"/>
  <c r="E8225" i="5" s="1"/>
  <c r="F8225" i="5"/>
  <c r="J8225" i="5" s="1"/>
  <c r="G8225" i="5"/>
  <c r="H8225" i="5"/>
  <c r="A8226" i="5"/>
  <c r="B8226" i="5"/>
  <c r="D8226" i="5"/>
  <c r="E8226" i="5" s="1"/>
  <c r="F8226" i="5"/>
  <c r="J8226" i="5" s="1"/>
  <c r="G8226" i="5"/>
  <c r="H8226" i="5"/>
  <c r="A8227" i="5"/>
  <c r="B8227" i="5"/>
  <c r="D8227" i="5"/>
  <c r="E8227" i="5" s="1"/>
  <c r="F8227" i="5"/>
  <c r="J8227" i="5" s="1"/>
  <c r="G8227" i="5"/>
  <c r="H8227" i="5"/>
  <c r="A8228" i="5"/>
  <c r="B8228" i="5"/>
  <c r="D8228" i="5"/>
  <c r="E8228" i="5" s="1"/>
  <c r="F8228" i="5"/>
  <c r="J8228" i="5" s="1"/>
  <c r="G8228" i="5"/>
  <c r="H8228" i="5"/>
  <c r="A8229" i="5"/>
  <c r="B8229" i="5"/>
  <c r="D8229" i="5"/>
  <c r="E8229" i="5" s="1"/>
  <c r="F8229" i="5"/>
  <c r="J8229" i="5" s="1"/>
  <c r="G8229" i="5"/>
  <c r="H8229" i="5"/>
  <c r="A8230" i="5"/>
  <c r="B8230" i="5"/>
  <c r="D8230" i="5"/>
  <c r="E8230" i="5" s="1"/>
  <c r="F8230" i="5"/>
  <c r="J8230" i="5" s="1"/>
  <c r="G8230" i="5"/>
  <c r="H8230" i="5"/>
  <c r="A8231" i="5"/>
  <c r="B8231" i="5"/>
  <c r="D8231" i="5"/>
  <c r="E8231" i="5" s="1"/>
  <c r="F8231" i="5"/>
  <c r="J8231" i="5" s="1"/>
  <c r="G8231" i="5"/>
  <c r="H8231" i="5"/>
  <c r="A8232" i="5"/>
  <c r="B8232" i="5"/>
  <c r="D8232" i="5"/>
  <c r="E8232" i="5" s="1"/>
  <c r="F8232" i="5"/>
  <c r="J8232" i="5" s="1"/>
  <c r="G8232" i="5"/>
  <c r="H8232" i="5"/>
  <c r="A8233" i="5"/>
  <c r="B8233" i="5"/>
  <c r="D8233" i="5"/>
  <c r="E8233" i="5" s="1"/>
  <c r="F8233" i="5"/>
  <c r="J8233" i="5" s="1"/>
  <c r="G8233" i="5"/>
  <c r="H8233" i="5"/>
  <c r="A8234" i="5"/>
  <c r="B8234" i="5"/>
  <c r="D8234" i="5"/>
  <c r="E8234" i="5" s="1"/>
  <c r="F8234" i="5"/>
  <c r="J8234" i="5" s="1"/>
  <c r="G8234" i="5"/>
  <c r="H8234" i="5"/>
  <c r="A8235" i="5"/>
  <c r="B8235" i="5"/>
  <c r="D8235" i="5"/>
  <c r="E8235" i="5" s="1"/>
  <c r="F8235" i="5"/>
  <c r="J8235" i="5" s="1"/>
  <c r="G8235" i="5"/>
  <c r="H8235" i="5"/>
  <c r="A8236" i="5"/>
  <c r="B8236" i="5"/>
  <c r="D8236" i="5"/>
  <c r="E8236" i="5" s="1"/>
  <c r="F8236" i="5"/>
  <c r="J8236" i="5" s="1"/>
  <c r="G8236" i="5"/>
  <c r="H8236" i="5"/>
  <c r="A8237" i="5"/>
  <c r="B8237" i="5"/>
  <c r="D8237" i="5"/>
  <c r="E8237" i="5" s="1"/>
  <c r="F8237" i="5"/>
  <c r="J8237" i="5" s="1"/>
  <c r="G8237" i="5"/>
  <c r="H8237" i="5"/>
  <c r="A8238" i="5"/>
  <c r="B8238" i="5"/>
  <c r="D8238" i="5"/>
  <c r="E8238" i="5" s="1"/>
  <c r="F8238" i="5"/>
  <c r="J8238" i="5" s="1"/>
  <c r="G8238" i="5"/>
  <c r="H8238" i="5"/>
  <c r="A8239" i="5"/>
  <c r="B8239" i="5"/>
  <c r="D8239" i="5"/>
  <c r="E8239" i="5" s="1"/>
  <c r="F8239" i="5"/>
  <c r="J8239" i="5" s="1"/>
  <c r="G8239" i="5"/>
  <c r="H8239" i="5"/>
  <c r="A8240" i="5"/>
  <c r="B8240" i="5"/>
  <c r="D8240" i="5"/>
  <c r="E8240" i="5" s="1"/>
  <c r="F8240" i="5"/>
  <c r="J8240" i="5" s="1"/>
  <c r="G8240" i="5"/>
  <c r="H8240" i="5"/>
  <c r="A8241" i="5"/>
  <c r="B8241" i="5"/>
  <c r="D8241" i="5"/>
  <c r="E8241" i="5" s="1"/>
  <c r="F8241" i="5"/>
  <c r="J8241" i="5" s="1"/>
  <c r="G8241" i="5"/>
  <c r="H8241" i="5"/>
  <c r="A8242" i="5"/>
  <c r="B8242" i="5"/>
  <c r="D8242" i="5"/>
  <c r="E8242" i="5" s="1"/>
  <c r="F8242" i="5"/>
  <c r="J8242" i="5" s="1"/>
  <c r="G8242" i="5"/>
  <c r="H8242" i="5"/>
  <c r="A8243" i="5"/>
  <c r="B8243" i="5"/>
  <c r="D8243" i="5"/>
  <c r="E8243" i="5" s="1"/>
  <c r="F8243" i="5"/>
  <c r="J8243" i="5" s="1"/>
  <c r="G8243" i="5"/>
  <c r="H8243" i="5"/>
  <c r="A8244" i="5"/>
  <c r="B8244" i="5"/>
  <c r="D8244" i="5"/>
  <c r="E8244" i="5" s="1"/>
  <c r="F8244" i="5"/>
  <c r="J8244" i="5" s="1"/>
  <c r="G8244" i="5"/>
  <c r="H8244" i="5"/>
  <c r="A8245" i="5"/>
  <c r="B8245" i="5"/>
  <c r="D8245" i="5"/>
  <c r="E8245" i="5" s="1"/>
  <c r="F8245" i="5"/>
  <c r="J8245" i="5" s="1"/>
  <c r="G8245" i="5"/>
  <c r="H8245" i="5"/>
  <c r="A8246" i="5"/>
  <c r="B8246" i="5"/>
  <c r="D8246" i="5"/>
  <c r="E8246" i="5" s="1"/>
  <c r="F8246" i="5"/>
  <c r="J8246" i="5" s="1"/>
  <c r="G8246" i="5"/>
  <c r="H8246" i="5"/>
  <c r="A8247" i="5"/>
  <c r="B8247" i="5"/>
  <c r="D8247" i="5"/>
  <c r="E8247" i="5" s="1"/>
  <c r="F8247" i="5"/>
  <c r="J8247" i="5" s="1"/>
  <c r="G8247" i="5"/>
  <c r="H8247" i="5"/>
  <c r="A8248" i="5"/>
  <c r="B8248" i="5"/>
  <c r="D8248" i="5"/>
  <c r="E8248" i="5" s="1"/>
  <c r="F8248" i="5"/>
  <c r="J8248" i="5" s="1"/>
  <c r="G8248" i="5"/>
  <c r="H8248" i="5"/>
  <c r="A8249" i="5"/>
  <c r="B8249" i="5"/>
  <c r="D8249" i="5"/>
  <c r="E8249" i="5" s="1"/>
  <c r="F8249" i="5"/>
  <c r="J8249" i="5" s="1"/>
  <c r="G8249" i="5"/>
  <c r="H8249" i="5"/>
  <c r="A8250" i="5"/>
  <c r="B8250" i="5"/>
  <c r="D8250" i="5"/>
  <c r="E8250" i="5" s="1"/>
  <c r="F8250" i="5"/>
  <c r="J8250" i="5" s="1"/>
  <c r="G8250" i="5"/>
  <c r="H8250" i="5"/>
  <c r="A8251" i="5"/>
  <c r="B8251" i="5"/>
  <c r="D8251" i="5"/>
  <c r="E8251" i="5" s="1"/>
  <c r="F8251" i="5"/>
  <c r="J8251" i="5" s="1"/>
  <c r="G8251" i="5"/>
  <c r="H8251" i="5"/>
  <c r="A8252" i="5"/>
  <c r="B8252" i="5"/>
  <c r="D8252" i="5"/>
  <c r="E8252" i="5" s="1"/>
  <c r="F8252" i="5"/>
  <c r="J8252" i="5" s="1"/>
  <c r="G8252" i="5"/>
  <c r="H8252" i="5"/>
  <c r="A8253" i="5"/>
  <c r="B8253" i="5"/>
  <c r="D8253" i="5"/>
  <c r="E8253" i="5" s="1"/>
  <c r="F8253" i="5"/>
  <c r="J8253" i="5" s="1"/>
  <c r="G8253" i="5"/>
  <c r="H8253" i="5"/>
  <c r="A8254" i="5"/>
  <c r="B8254" i="5"/>
  <c r="D8254" i="5"/>
  <c r="E8254" i="5" s="1"/>
  <c r="F8254" i="5"/>
  <c r="J8254" i="5" s="1"/>
  <c r="G8254" i="5"/>
  <c r="H8254" i="5"/>
  <c r="A8255" i="5"/>
  <c r="B8255" i="5"/>
  <c r="D8255" i="5"/>
  <c r="E8255" i="5" s="1"/>
  <c r="F8255" i="5"/>
  <c r="J8255" i="5" s="1"/>
  <c r="G8255" i="5"/>
  <c r="H8255" i="5"/>
  <c r="A8256" i="5"/>
  <c r="B8256" i="5"/>
  <c r="D8256" i="5"/>
  <c r="E8256" i="5" s="1"/>
  <c r="F8256" i="5"/>
  <c r="J8256" i="5" s="1"/>
  <c r="G8256" i="5"/>
  <c r="H8256" i="5"/>
  <c r="A8257" i="5"/>
  <c r="B8257" i="5"/>
  <c r="D8257" i="5"/>
  <c r="E8257" i="5" s="1"/>
  <c r="F8257" i="5"/>
  <c r="J8257" i="5" s="1"/>
  <c r="G8257" i="5"/>
  <c r="H8257" i="5"/>
  <c r="A8258" i="5"/>
  <c r="B8258" i="5"/>
  <c r="D8258" i="5"/>
  <c r="E8258" i="5" s="1"/>
  <c r="F8258" i="5"/>
  <c r="J8258" i="5" s="1"/>
  <c r="G8258" i="5"/>
  <c r="H8258" i="5"/>
  <c r="A8259" i="5"/>
  <c r="B8259" i="5"/>
  <c r="D8259" i="5"/>
  <c r="E8259" i="5" s="1"/>
  <c r="F8259" i="5"/>
  <c r="J8259" i="5" s="1"/>
  <c r="G8259" i="5"/>
  <c r="H8259" i="5"/>
  <c r="A8260" i="5"/>
  <c r="B8260" i="5"/>
  <c r="D8260" i="5"/>
  <c r="E8260" i="5" s="1"/>
  <c r="F8260" i="5"/>
  <c r="J8260" i="5" s="1"/>
  <c r="G8260" i="5"/>
  <c r="H8260" i="5"/>
  <c r="A8261" i="5"/>
  <c r="B8261" i="5"/>
  <c r="D8261" i="5"/>
  <c r="E8261" i="5" s="1"/>
  <c r="F8261" i="5"/>
  <c r="J8261" i="5" s="1"/>
  <c r="G8261" i="5"/>
  <c r="H8261" i="5"/>
  <c r="A8262" i="5"/>
  <c r="B8262" i="5"/>
  <c r="D8262" i="5"/>
  <c r="E8262" i="5" s="1"/>
  <c r="F8262" i="5"/>
  <c r="J8262" i="5" s="1"/>
  <c r="G8262" i="5"/>
  <c r="H8262" i="5"/>
  <c r="A8263" i="5"/>
  <c r="B8263" i="5"/>
  <c r="D8263" i="5"/>
  <c r="E8263" i="5" s="1"/>
  <c r="F8263" i="5"/>
  <c r="J8263" i="5" s="1"/>
  <c r="G8263" i="5"/>
  <c r="H8263" i="5"/>
  <c r="A8264" i="5"/>
  <c r="B8264" i="5"/>
  <c r="D8264" i="5"/>
  <c r="E8264" i="5" s="1"/>
  <c r="F8264" i="5"/>
  <c r="J8264" i="5" s="1"/>
  <c r="G8264" i="5"/>
  <c r="H8264" i="5"/>
  <c r="A8265" i="5"/>
  <c r="B8265" i="5"/>
  <c r="D8265" i="5"/>
  <c r="E8265" i="5" s="1"/>
  <c r="F8265" i="5"/>
  <c r="J8265" i="5" s="1"/>
  <c r="G8265" i="5"/>
  <c r="H8265" i="5"/>
  <c r="A8266" i="5"/>
  <c r="B8266" i="5"/>
  <c r="D8266" i="5"/>
  <c r="E8266" i="5" s="1"/>
  <c r="F8266" i="5"/>
  <c r="J8266" i="5" s="1"/>
  <c r="G8266" i="5"/>
  <c r="H8266" i="5"/>
  <c r="A8267" i="5"/>
  <c r="B8267" i="5"/>
  <c r="D8267" i="5"/>
  <c r="E8267" i="5" s="1"/>
  <c r="F8267" i="5"/>
  <c r="J8267" i="5" s="1"/>
  <c r="G8267" i="5"/>
  <c r="H8267" i="5"/>
  <c r="A8268" i="5"/>
  <c r="B8268" i="5"/>
  <c r="D8268" i="5"/>
  <c r="E8268" i="5" s="1"/>
  <c r="F8268" i="5"/>
  <c r="J8268" i="5" s="1"/>
  <c r="G8268" i="5"/>
  <c r="H8268" i="5"/>
  <c r="A8269" i="5"/>
  <c r="B8269" i="5"/>
  <c r="D8269" i="5"/>
  <c r="E8269" i="5" s="1"/>
  <c r="F8269" i="5"/>
  <c r="J8269" i="5" s="1"/>
  <c r="G8269" i="5"/>
  <c r="H8269" i="5"/>
  <c r="A8270" i="5"/>
  <c r="B8270" i="5"/>
  <c r="D8270" i="5"/>
  <c r="E8270" i="5" s="1"/>
  <c r="F8270" i="5"/>
  <c r="J8270" i="5" s="1"/>
  <c r="G8270" i="5"/>
  <c r="H8270" i="5"/>
  <c r="A8271" i="5"/>
  <c r="B8271" i="5"/>
  <c r="D8271" i="5"/>
  <c r="E8271" i="5" s="1"/>
  <c r="F8271" i="5"/>
  <c r="J8271" i="5" s="1"/>
  <c r="G8271" i="5"/>
  <c r="H8271" i="5"/>
  <c r="A8272" i="5"/>
  <c r="B8272" i="5"/>
  <c r="D8272" i="5"/>
  <c r="E8272" i="5" s="1"/>
  <c r="F8272" i="5"/>
  <c r="J8272" i="5" s="1"/>
  <c r="G8272" i="5"/>
  <c r="H8272" i="5"/>
  <c r="A8273" i="5"/>
  <c r="B8273" i="5"/>
  <c r="D8273" i="5"/>
  <c r="E8273" i="5" s="1"/>
  <c r="F8273" i="5"/>
  <c r="J8273" i="5" s="1"/>
  <c r="G8273" i="5"/>
  <c r="H8273" i="5"/>
  <c r="A8274" i="5"/>
  <c r="B8274" i="5"/>
  <c r="D8274" i="5"/>
  <c r="E8274" i="5" s="1"/>
  <c r="F8274" i="5"/>
  <c r="J8274" i="5" s="1"/>
  <c r="G8274" i="5"/>
  <c r="H8274" i="5"/>
  <c r="A8275" i="5"/>
  <c r="B8275" i="5"/>
  <c r="D8275" i="5"/>
  <c r="E8275" i="5" s="1"/>
  <c r="F8275" i="5"/>
  <c r="J8275" i="5" s="1"/>
  <c r="G8275" i="5"/>
  <c r="H8275" i="5"/>
  <c r="A8276" i="5"/>
  <c r="B8276" i="5"/>
  <c r="D8276" i="5"/>
  <c r="E8276" i="5" s="1"/>
  <c r="F8276" i="5"/>
  <c r="J8276" i="5" s="1"/>
  <c r="G8276" i="5"/>
  <c r="H8276" i="5"/>
  <c r="A8277" i="5"/>
  <c r="B8277" i="5"/>
  <c r="D8277" i="5"/>
  <c r="E8277" i="5" s="1"/>
  <c r="F8277" i="5"/>
  <c r="J8277" i="5" s="1"/>
  <c r="G8277" i="5"/>
  <c r="H8277" i="5"/>
  <c r="A8278" i="5"/>
  <c r="B8278" i="5"/>
  <c r="D8278" i="5"/>
  <c r="E8278" i="5" s="1"/>
  <c r="F8278" i="5"/>
  <c r="J8278" i="5" s="1"/>
  <c r="G8278" i="5"/>
  <c r="H8278" i="5"/>
  <c r="A8279" i="5"/>
  <c r="B8279" i="5"/>
  <c r="D8279" i="5"/>
  <c r="E8279" i="5" s="1"/>
  <c r="F8279" i="5"/>
  <c r="J8279" i="5" s="1"/>
  <c r="G8279" i="5"/>
  <c r="H8279" i="5"/>
  <c r="A8280" i="5"/>
  <c r="B8280" i="5"/>
  <c r="D8280" i="5"/>
  <c r="E8280" i="5" s="1"/>
  <c r="F8280" i="5"/>
  <c r="J8280" i="5" s="1"/>
  <c r="G8280" i="5"/>
  <c r="H8280" i="5"/>
  <c r="A8281" i="5"/>
  <c r="B8281" i="5"/>
  <c r="D8281" i="5"/>
  <c r="E8281" i="5" s="1"/>
  <c r="F8281" i="5"/>
  <c r="J8281" i="5" s="1"/>
  <c r="G8281" i="5"/>
  <c r="H8281" i="5"/>
  <c r="A8282" i="5"/>
  <c r="B8282" i="5"/>
  <c r="D8282" i="5"/>
  <c r="E8282" i="5" s="1"/>
  <c r="F8282" i="5"/>
  <c r="J8282" i="5" s="1"/>
  <c r="G8282" i="5"/>
  <c r="H8282" i="5"/>
  <c r="A8283" i="5"/>
  <c r="B8283" i="5"/>
  <c r="D8283" i="5"/>
  <c r="E8283" i="5" s="1"/>
  <c r="F8283" i="5"/>
  <c r="J8283" i="5" s="1"/>
  <c r="G8283" i="5"/>
  <c r="H8283" i="5"/>
  <c r="A8284" i="5"/>
  <c r="B8284" i="5"/>
  <c r="D8284" i="5"/>
  <c r="E8284" i="5" s="1"/>
  <c r="F8284" i="5"/>
  <c r="J8284" i="5" s="1"/>
  <c r="G8284" i="5"/>
  <c r="H8284" i="5"/>
  <c r="A8285" i="5"/>
  <c r="B8285" i="5"/>
  <c r="D8285" i="5"/>
  <c r="E8285" i="5" s="1"/>
  <c r="F8285" i="5"/>
  <c r="J8285" i="5" s="1"/>
  <c r="G8285" i="5"/>
  <c r="H8285" i="5"/>
  <c r="A8286" i="5"/>
  <c r="B8286" i="5"/>
  <c r="D8286" i="5"/>
  <c r="E8286" i="5" s="1"/>
  <c r="F8286" i="5"/>
  <c r="J8286" i="5" s="1"/>
  <c r="G8286" i="5"/>
  <c r="H8286" i="5"/>
  <c r="A8287" i="5"/>
  <c r="B8287" i="5"/>
  <c r="D8287" i="5"/>
  <c r="E8287" i="5" s="1"/>
  <c r="F8287" i="5"/>
  <c r="J8287" i="5" s="1"/>
  <c r="G8287" i="5"/>
  <c r="H8287" i="5"/>
  <c r="A8288" i="5"/>
  <c r="B8288" i="5"/>
  <c r="D8288" i="5"/>
  <c r="E8288" i="5" s="1"/>
  <c r="F8288" i="5"/>
  <c r="J8288" i="5" s="1"/>
  <c r="G8288" i="5"/>
  <c r="H8288" i="5"/>
  <c r="A8289" i="5"/>
  <c r="B8289" i="5"/>
  <c r="D8289" i="5"/>
  <c r="E8289" i="5" s="1"/>
  <c r="F8289" i="5"/>
  <c r="J8289" i="5" s="1"/>
  <c r="G8289" i="5"/>
  <c r="H8289" i="5"/>
  <c r="A8290" i="5"/>
  <c r="B8290" i="5"/>
  <c r="D8290" i="5"/>
  <c r="E8290" i="5" s="1"/>
  <c r="F8290" i="5"/>
  <c r="J8290" i="5" s="1"/>
  <c r="G8290" i="5"/>
  <c r="H8290" i="5"/>
  <c r="A8291" i="5"/>
  <c r="B8291" i="5"/>
  <c r="D8291" i="5"/>
  <c r="E8291" i="5" s="1"/>
  <c r="F8291" i="5"/>
  <c r="J8291" i="5" s="1"/>
  <c r="G8291" i="5"/>
  <c r="H8291" i="5"/>
  <c r="A8292" i="5"/>
  <c r="B8292" i="5"/>
  <c r="D8292" i="5"/>
  <c r="E8292" i="5" s="1"/>
  <c r="F8292" i="5"/>
  <c r="J8292" i="5" s="1"/>
  <c r="G8292" i="5"/>
  <c r="H8292" i="5"/>
  <c r="A8293" i="5"/>
  <c r="B8293" i="5"/>
  <c r="D8293" i="5"/>
  <c r="E8293" i="5" s="1"/>
  <c r="F8293" i="5"/>
  <c r="J8293" i="5" s="1"/>
  <c r="G8293" i="5"/>
  <c r="H8293" i="5"/>
  <c r="A8294" i="5"/>
  <c r="B8294" i="5"/>
  <c r="D8294" i="5"/>
  <c r="E8294" i="5" s="1"/>
  <c r="F8294" i="5"/>
  <c r="J8294" i="5" s="1"/>
  <c r="G8294" i="5"/>
  <c r="H8294" i="5"/>
  <c r="A8295" i="5"/>
  <c r="B8295" i="5"/>
  <c r="D8295" i="5"/>
  <c r="E8295" i="5" s="1"/>
  <c r="F8295" i="5"/>
  <c r="J8295" i="5" s="1"/>
  <c r="G8295" i="5"/>
  <c r="H8295" i="5"/>
  <c r="A8296" i="5"/>
  <c r="B8296" i="5"/>
  <c r="D8296" i="5"/>
  <c r="E8296" i="5" s="1"/>
  <c r="F8296" i="5"/>
  <c r="J8296" i="5" s="1"/>
  <c r="G8296" i="5"/>
  <c r="H8296" i="5"/>
  <c r="A8297" i="5"/>
  <c r="B8297" i="5"/>
  <c r="D8297" i="5"/>
  <c r="E8297" i="5" s="1"/>
  <c r="F8297" i="5"/>
  <c r="J8297" i="5" s="1"/>
  <c r="G8297" i="5"/>
  <c r="H8297" i="5"/>
  <c r="A8298" i="5"/>
  <c r="B8298" i="5"/>
  <c r="D8298" i="5"/>
  <c r="E8298" i="5" s="1"/>
  <c r="F8298" i="5"/>
  <c r="J8298" i="5" s="1"/>
  <c r="G8298" i="5"/>
  <c r="H8298" i="5"/>
  <c r="A8299" i="5"/>
  <c r="B8299" i="5"/>
  <c r="D8299" i="5"/>
  <c r="E8299" i="5" s="1"/>
  <c r="F8299" i="5"/>
  <c r="J8299" i="5" s="1"/>
  <c r="G8299" i="5"/>
  <c r="H8299" i="5"/>
  <c r="A8300" i="5"/>
  <c r="B8300" i="5"/>
  <c r="D8300" i="5"/>
  <c r="E8300" i="5" s="1"/>
  <c r="F8300" i="5"/>
  <c r="J8300" i="5" s="1"/>
  <c r="G8300" i="5"/>
  <c r="H8300" i="5"/>
  <c r="A8301" i="5"/>
  <c r="B8301" i="5"/>
  <c r="D8301" i="5"/>
  <c r="E8301" i="5" s="1"/>
  <c r="F8301" i="5"/>
  <c r="J8301" i="5" s="1"/>
  <c r="G8301" i="5"/>
  <c r="H8301" i="5"/>
  <c r="A8302" i="5"/>
  <c r="B8302" i="5"/>
  <c r="D8302" i="5"/>
  <c r="E8302" i="5" s="1"/>
  <c r="F8302" i="5"/>
  <c r="J8302" i="5" s="1"/>
  <c r="G8302" i="5"/>
  <c r="H8302" i="5"/>
  <c r="A8303" i="5"/>
  <c r="B8303" i="5"/>
  <c r="D8303" i="5"/>
  <c r="E8303" i="5" s="1"/>
  <c r="F8303" i="5"/>
  <c r="J8303" i="5" s="1"/>
  <c r="G8303" i="5"/>
  <c r="H8303" i="5"/>
  <c r="A8304" i="5"/>
  <c r="B8304" i="5"/>
  <c r="D8304" i="5"/>
  <c r="E8304" i="5" s="1"/>
  <c r="F8304" i="5"/>
  <c r="J8304" i="5" s="1"/>
  <c r="G8304" i="5"/>
  <c r="H8304" i="5"/>
  <c r="A8305" i="5"/>
  <c r="B8305" i="5"/>
  <c r="D8305" i="5"/>
  <c r="E8305" i="5" s="1"/>
  <c r="F8305" i="5"/>
  <c r="J8305" i="5" s="1"/>
  <c r="G8305" i="5"/>
  <c r="H8305" i="5"/>
  <c r="A8306" i="5"/>
  <c r="B8306" i="5"/>
  <c r="D8306" i="5"/>
  <c r="E8306" i="5" s="1"/>
  <c r="F8306" i="5"/>
  <c r="J8306" i="5" s="1"/>
  <c r="G8306" i="5"/>
  <c r="H8306" i="5"/>
  <c r="A8307" i="5"/>
  <c r="B8307" i="5"/>
  <c r="D8307" i="5"/>
  <c r="E8307" i="5" s="1"/>
  <c r="F8307" i="5"/>
  <c r="J8307" i="5" s="1"/>
  <c r="G8307" i="5"/>
  <c r="H8307" i="5"/>
  <c r="A8308" i="5"/>
  <c r="B8308" i="5"/>
  <c r="D8308" i="5"/>
  <c r="E8308" i="5" s="1"/>
  <c r="F8308" i="5"/>
  <c r="J8308" i="5" s="1"/>
  <c r="G8308" i="5"/>
  <c r="H8308" i="5"/>
  <c r="A8309" i="5"/>
  <c r="B8309" i="5"/>
  <c r="D8309" i="5"/>
  <c r="E8309" i="5" s="1"/>
  <c r="F8309" i="5"/>
  <c r="J8309" i="5" s="1"/>
  <c r="G8309" i="5"/>
  <c r="H8309" i="5"/>
  <c r="A8310" i="5"/>
  <c r="B8310" i="5"/>
  <c r="D8310" i="5"/>
  <c r="E8310" i="5" s="1"/>
  <c r="F8310" i="5"/>
  <c r="J8310" i="5" s="1"/>
  <c r="G8310" i="5"/>
  <c r="H8310" i="5"/>
  <c r="A8311" i="5"/>
  <c r="B8311" i="5"/>
  <c r="D8311" i="5"/>
  <c r="E8311" i="5" s="1"/>
  <c r="F8311" i="5"/>
  <c r="J8311" i="5" s="1"/>
  <c r="G8311" i="5"/>
  <c r="H8311" i="5"/>
  <c r="A8312" i="5"/>
  <c r="B8312" i="5"/>
  <c r="D8312" i="5"/>
  <c r="E8312" i="5" s="1"/>
  <c r="F8312" i="5"/>
  <c r="J8312" i="5" s="1"/>
  <c r="G8312" i="5"/>
  <c r="H8312" i="5"/>
  <c r="A8313" i="5"/>
  <c r="B8313" i="5"/>
  <c r="D8313" i="5"/>
  <c r="E8313" i="5" s="1"/>
  <c r="F8313" i="5"/>
  <c r="J8313" i="5" s="1"/>
  <c r="G8313" i="5"/>
  <c r="H8313" i="5"/>
  <c r="A8314" i="5"/>
  <c r="B8314" i="5"/>
  <c r="D8314" i="5"/>
  <c r="E8314" i="5" s="1"/>
  <c r="F8314" i="5"/>
  <c r="J8314" i="5" s="1"/>
  <c r="G8314" i="5"/>
  <c r="H8314" i="5"/>
  <c r="A8315" i="5"/>
  <c r="B8315" i="5"/>
  <c r="D8315" i="5"/>
  <c r="E8315" i="5" s="1"/>
  <c r="F8315" i="5"/>
  <c r="J8315" i="5" s="1"/>
  <c r="G8315" i="5"/>
  <c r="H8315" i="5"/>
  <c r="A8316" i="5"/>
  <c r="B8316" i="5"/>
  <c r="D8316" i="5"/>
  <c r="E8316" i="5" s="1"/>
  <c r="F8316" i="5"/>
  <c r="J8316" i="5" s="1"/>
  <c r="G8316" i="5"/>
  <c r="H8316" i="5"/>
  <c r="A8317" i="5"/>
  <c r="B8317" i="5"/>
  <c r="D8317" i="5"/>
  <c r="E8317" i="5" s="1"/>
  <c r="F8317" i="5"/>
  <c r="J8317" i="5" s="1"/>
  <c r="G8317" i="5"/>
  <c r="H8317" i="5"/>
  <c r="A8318" i="5"/>
  <c r="B8318" i="5"/>
  <c r="D8318" i="5"/>
  <c r="E8318" i="5" s="1"/>
  <c r="F8318" i="5"/>
  <c r="J8318" i="5" s="1"/>
  <c r="G8318" i="5"/>
  <c r="H8318" i="5"/>
  <c r="A8319" i="5"/>
  <c r="B8319" i="5"/>
  <c r="D8319" i="5"/>
  <c r="E8319" i="5" s="1"/>
  <c r="F8319" i="5"/>
  <c r="J8319" i="5" s="1"/>
  <c r="G8319" i="5"/>
  <c r="H8319" i="5"/>
  <c r="A8320" i="5"/>
  <c r="B8320" i="5"/>
  <c r="D8320" i="5"/>
  <c r="E8320" i="5" s="1"/>
  <c r="F8320" i="5"/>
  <c r="J8320" i="5" s="1"/>
  <c r="G8320" i="5"/>
  <c r="H8320" i="5"/>
  <c r="A8321" i="5"/>
  <c r="B8321" i="5"/>
  <c r="D8321" i="5"/>
  <c r="E8321" i="5" s="1"/>
  <c r="F8321" i="5"/>
  <c r="J8321" i="5" s="1"/>
  <c r="G8321" i="5"/>
  <c r="H8321" i="5"/>
  <c r="A8322" i="5"/>
  <c r="B8322" i="5"/>
  <c r="D8322" i="5"/>
  <c r="E8322" i="5" s="1"/>
  <c r="F8322" i="5"/>
  <c r="J8322" i="5" s="1"/>
  <c r="G8322" i="5"/>
  <c r="H8322" i="5"/>
  <c r="A8323" i="5"/>
  <c r="B8323" i="5"/>
  <c r="D8323" i="5"/>
  <c r="E8323" i="5" s="1"/>
  <c r="F8323" i="5"/>
  <c r="J8323" i="5" s="1"/>
  <c r="G8323" i="5"/>
  <c r="H8323" i="5"/>
  <c r="A8324" i="5"/>
  <c r="B8324" i="5"/>
  <c r="D8324" i="5"/>
  <c r="E8324" i="5" s="1"/>
  <c r="F8324" i="5"/>
  <c r="J8324" i="5" s="1"/>
  <c r="G8324" i="5"/>
  <c r="H8324" i="5"/>
  <c r="A8325" i="5"/>
  <c r="B8325" i="5"/>
  <c r="D8325" i="5"/>
  <c r="E8325" i="5" s="1"/>
  <c r="F8325" i="5"/>
  <c r="J8325" i="5" s="1"/>
  <c r="G8325" i="5"/>
  <c r="H8325" i="5"/>
  <c r="A8326" i="5"/>
  <c r="B8326" i="5"/>
  <c r="D8326" i="5"/>
  <c r="E8326" i="5" s="1"/>
  <c r="F8326" i="5"/>
  <c r="J8326" i="5" s="1"/>
  <c r="G8326" i="5"/>
  <c r="H8326" i="5"/>
  <c r="A8327" i="5"/>
  <c r="B8327" i="5"/>
  <c r="D8327" i="5"/>
  <c r="E8327" i="5" s="1"/>
  <c r="F8327" i="5"/>
  <c r="J8327" i="5" s="1"/>
  <c r="G8327" i="5"/>
  <c r="H8327" i="5"/>
  <c r="A8328" i="5"/>
  <c r="B8328" i="5"/>
  <c r="D8328" i="5"/>
  <c r="E8328" i="5" s="1"/>
  <c r="F8328" i="5"/>
  <c r="J8328" i="5" s="1"/>
  <c r="G8328" i="5"/>
  <c r="H8328" i="5"/>
  <c r="A8329" i="5"/>
  <c r="B8329" i="5"/>
  <c r="D8329" i="5"/>
  <c r="E8329" i="5" s="1"/>
  <c r="F8329" i="5"/>
  <c r="J8329" i="5" s="1"/>
  <c r="G8329" i="5"/>
  <c r="H8329" i="5"/>
  <c r="A8330" i="5"/>
  <c r="B8330" i="5"/>
  <c r="D8330" i="5"/>
  <c r="E8330" i="5" s="1"/>
  <c r="F8330" i="5"/>
  <c r="J8330" i="5" s="1"/>
  <c r="G8330" i="5"/>
  <c r="H8330" i="5"/>
  <c r="A8331" i="5"/>
  <c r="B8331" i="5"/>
  <c r="D8331" i="5"/>
  <c r="E8331" i="5" s="1"/>
  <c r="F8331" i="5"/>
  <c r="J8331" i="5" s="1"/>
  <c r="G8331" i="5"/>
  <c r="H8331" i="5"/>
  <c r="A8332" i="5"/>
  <c r="B8332" i="5"/>
  <c r="D8332" i="5"/>
  <c r="E8332" i="5" s="1"/>
  <c r="F8332" i="5"/>
  <c r="J8332" i="5" s="1"/>
  <c r="G8332" i="5"/>
  <c r="H8332" i="5"/>
  <c r="A8333" i="5"/>
  <c r="B8333" i="5"/>
  <c r="D8333" i="5"/>
  <c r="E8333" i="5" s="1"/>
  <c r="F8333" i="5"/>
  <c r="J8333" i="5" s="1"/>
  <c r="G8333" i="5"/>
  <c r="H8333" i="5"/>
  <c r="A8334" i="5"/>
  <c r="B8334" i="5"/>
  <c r="D8334" i="5"/>
  <c r="E8334" i="5" s="1"/>
  <c r="F8334" i="5"/>
  <c r="J8334" i="5" s="1"/>
  <c r="G8334" i="5"/>
  <c r="H8334" i="5"/>
  <c r="A8335" i="5"/>
  <c r="B8335" i="5"/>
  <c r="D8335" i="5"/>
  <c r="E8335" i="5" s="1"/>
  <c r="F8335" i="5"/>
  <c r="J8335" i="5" s="1"/>
  <c r="G8335" i="5"/>
  <c r="H8335" i="5"/>
  <c r="A8336" i="5"/>
  <c r="B8336" i="5"/>
  <c r="D8336" i="5"/>
  <c r="E8336" i="5" s="1"/>
  <c r="F8336" i="5"/>
  <c r="J8336" i="5" s="1"/>
  <c r="G8336" i="5"/>
  <c r="H8336" i="5"/>
  <c r="A8337" i="5"/>
  <c r="B8337" i="5"/>
  <c r="D8337" i="5"/>
  <c r="E8337" i="5" s="1"/>
  <c r="F8337" i="5"/>
  <c r="J8337" i="5" s="1"/>
  <c r="G8337" i="5"/>
  <c r="H8337" i="5"/>
  <c r="A8338" i="5"/>
  <c r="B8338" i="5"/>
  <c r="D8338" i="5"/>
  <c r="E8338" i="5" s="1"/>
  <c r="F8338" i="5"/>
  <c r="J8338" i="5" s="1"/>
  <c r="G8338" i="5"/>
  <c r="H8338" i="5"/>
  <c r="A8339" i="5"/>
  <c r="B8339" i="5"/>
  <c r="D8339" i="5"/>
  <c r="E8339" i="5" s="1"/>
  <c r="F8339" i="5"/>
  <c r="J8339" i="5" s="1"/>
  <c r="G8339" i="5"/>
  <c r="H8339" i="5"/>
  <c r="A8340" i="5"/>
  <c r="B8340" i="5"/>
  <c r="D8340" i="5"/>
  <c r="E8340" i="5" s="1"/>
  <c r="F8340" i="5"/>
  <c r="J8340" i="5" s="1"/>
  <c r="G8340" i="5"/>
  <c r="H8340" i="5"/>
  <c r="A8341" i="5"/>
  <c r="B8341" i="5"/>
  <c r="D8341" i="5"/>
  <c r="E8341" i="5" s="1"/>
  <c r="F8341" i="5"/>
  <c r="J8341" i="5" s="1"/>
  <c r="G8341" i="5"/>
  <c r="H8341" i="5"/>
  <c r="A8342" i="5"/>
  <c r="B8342" i="5"/>
  <c r="D8342" i="5"/>
  <c r="E8342" i="5" s="1"/>
  <c r="F8342" i="5"/>
  <c r="J8342" i="5" s="1"/>
  <c r="G8342" i="5"/>
  <c r="H8342" i="5"/>
  <c r="A8343" i="5"/>
  <c r="B8343" i="5"/>
  <c r="D8343" i="5"/>
  <c r="E8343" i="5" s="1"/>
  <c r="F8343" i="5"/>
  <c r="J8343" i="5" s="1"/>
  <c r="G8343" i="5"/>
  <c r="H8343" i="5"/>
  <c r="A8344" i="5"/>
  <c r="B8344" i="5"/>
  <c r="D8344" i="5"/>
  <c r="E8344" i="5" s="1"/>
  <c r="F8344" i="5"/>
  <c r="J8344" i="5" s="1"/>
  <c r="G8344" i="5"/>
  <c r="H8344" i="5"/>
  <c r="A8345" i="5"/>
  <c r="B8345" i="5"/>
  <c r="D8345" i="5"/>
  <c r="E8345" i="5" s="1"/>
  <c r="F8345" i="5"/>
  <c r="J8345" i="5" s="1"/>
  <c r="G8345" i="5"/>
  <c r="H8345" i="5"/>
  <c r="A8346" i="5"/>
  <c r="B8346" i="5"/>
  <c r="D8346" i="5"/>
  <c r="E8346" i="5" s="1"/>
  <c r="F8346" i="5"/>
  <c r="J8346" i="5" s="1"/>
  <c r="G8346" i="5"/>
  <c r="H8346" i="5"/>
  <c r="A8347" i="5"/>
  <c r="B8347" i="5"/>
  <c r="D8347" i="5"/>
  <c r="E8347" i="5" s="1"/>
  <c r="F8347" i="5"/>
  <c r="J8347" i="5" s="1"/>
  <c r="G8347" i="5"/>
  <c r="H8347" i="5"/>
  <c r="A8348" i="5"/>
  <c r="B8348" i="5"/>
  <c r="D8348" i="5"/>
  <c r="E8348" i="5" s="1"/>
  <c r="F8348" i="5"/>
  <c r="J8348" i="5" s="1"/>
  <c r="G8348" i="5"/>
  <c r="H8348" i="5"/>
  <c r="A8349" i="5"/>
  <c r="B8349" i="5"/>
  <c r="D8349" i="5"/>
  <c r="E8349" i="5" s="1"/>
  <c r="F8349" i="5"/>
  <c r="J8349" i="5" s="1"/>
  <c r="G8349" i="5"/>
  <c r="H8349" i="5"/>
  <c r="A8350" i="5"/>
  <c r="B8350" i="5"/>
  <c r="D8350" i="5"/>
  <c r="E8350" i="5" s="1"/>
  <c r="F8350" i="5"/>
  <c r="J8350" i="5" s="1"/>
  <c r="G8350" i="5"/>
  <c r="H8350" i="5"/>
  <c r="A8351" i="5"/>
  <c r="B8351" i="5"/>
  <c r="D8351" i="5"/>
  <c r="E8351" i="5" s="1"/>
  <c r="F8351" i="5"/>
  <c r="J8351" i="5" s="1"/>
  <c r="G8351" i="5"/>
  <c r="H8351" i="5"/>
  <c r="A8352" i="5"/>
  <c r="B8352" i="5"/>
  <c r="D8352" i="5"/>
  <c r="E8352" i="5" s="1"/>
  <c r="F8352" i="5"/>
  <c r="J8352" i="5" s="1"/>
  <c r="G8352" i="5"/>
  <c r="H8352" i="5"/>
  <c r="A8353" i="5"/>
  <c r="B8353" i="5"/>
  <c r="D8353" i="5"/>
  <c r="E8353" i="5" s="1"/>
  <c r="F8353" i="5"/>
  <c r="J8353" i="5" s="1"/>
  <c r="G8353" i="5"/>
  <c r="H8353" i="5"/>
  <c r="A8354" i="5"/>
  <c r="B8354" i="5"/>
  <c r="D8354" i="5"/>
  <c r="E8354" i="5" s="1"/>
  <c r="F8354" i="5"/>
  <c r="J8354" i="5" s="1"/>
  <c r="G8354" i="5"/>
  <c r="H8354" i="5"/>
  <c r="A8355" i="5"/>
  <c r="B8355" i="5"/>
  <c r="D8355" i="5"/>
  <c r="E8355" i="5" s="1"/>
  <c r="F8355" i="5"/>
  <c r="J8355" i="5" s="1"/>
  <c r="G8355" i="5"/>
  <c r="H8355" i="5"/>
  <c r="A8356" i="5"/>
  <c r="B8356" i="5"/>
  <c r="D8356" i="5"/>
  <c r="E8356" i="5" s="1"/>
  <c r="F8356" i="5"/>
  <c r="J8356" i="5" s="1"/>
  <c r="G8356" i="5"/>
  <c r="H8356" i="5"/>
  <c r="A8357" i="5"/>
  <c r="B8357" i="5"/>
  <c r="D8357" i="5"/>
  <c r="E8357" i="5" s="1"/>
  <c r="F8357" i="5"/>
  <c r="J8357" i="5" s="1"/>
  <c r="G8357" i="5"/>
  <c r="H8357" i="5"/>
  <c r="A8358" i="5"/>
  <c r="B8358" i="5"/>
  <c r="D8358" i="5"/>
  <c r="E8358" i="5" s="1"/>
  <c r="F8358" i="5"/>
  <c r="J8358" i="5" s="1"/>
  <c r="G8358" i="5"/>
  <c r="H8358" i="5"/>
  <c r="A8359" i="5"/>
  <c r="B8359" i="5"/>
  <c r="D8359" i="5"/>
  <c r="E8359" i="5" s="1"/>
  <c r="F8359" i="5"/>
  <c r="J8359" i="5" s="1"/>
  <c r="G8359" i="5"/>
  <c r="H8359" i="5"/>
  <c r="A8360" i="5"/>
  <c r="B8360" i="5"/>
  <c r="D8360" i="5"/>
  <c r="E8360" i="5" s="1"/>
  <c r="F8360" i="5"/>
  <c r="J8360" i="5" s="1"/>
  <c r="G8360" i="5"/>
  <c r="H8360" i="5"/>
  <c r="A8361" i="5"/>
  <c r="B8361" i="5"/>
  <c r="D8361" i="5"/>
  <c r="E8361" i="5" s="1"/>
  <c r="F8361" i="5"/>
  <c r="J8361" i="5" s="1"/>
  <c r="G8361" i="5"/>
  <c r="H8361" i="5"/>
  <c r="A8362" i="5"/>
  <c r="B8362" i="5"/>
  <c r="D8362" i="5"/>
  <c r="E8362" i="5" s="1"/>
  <c r="F8362" i="5"/>
  <c r="J8362" i="5" s="1"/>
  <c r="G8362" i="5"/>
  <c r="H8362" i="5"/>
  <c r="A8363" i="5"/>
  <c r="B8363" i="5"/>
  <c r="D8363" i="5"/>
  <c r="E8363" i="5" s="1"/>
  <c r="F8363" i="5"/>
  <c r="J8363" i="5" s="1"/>
  <c r="G8363" i="5"/>
  <c r="H8363" i="5"/>
  <c r="A8364" i="5"/>
  <c r="B8364" i="5"/>
  <c r="D8364" i="5"/>
  <c r="E8364" i="5" s="1"/>
  <c r="F8364" i="5"/>
  <c r="J8364" i="5" s="1"/>
  <c r="G8364" i="5"/>
  <c r="H8364" i="5"/>
  <c r="A8365" i="5"/>
  <c r="B8365" i="5"/>
  <c r="D8365" i="5"/>
  <c r="E8365" i="5" s="1"/>
  <c r="F8365" i="5"/>
  <c r="J8365" i="5" s="1"/>
  <c r="G8365" i="5"/>
  <c r="H8365" i="5"/>
  <c r="A8366" i="5"/>
  <c r="B8366" i="5"/>
  <c r="D8366" i="5"/>
  <c r="E8366" i="5" s="1"/>
  <c r="F8366" i="5"/>
  <c r="J8366" i="5" s="1"/>
  <c r="G8366" i="5"/>
  <c r="H8366" i="5"/>
  <c r="A8367" i="5"/>
  <c r="B8367" i="5"/>
  <c r="D8367" i="5"/>
  <c r="E8367" i="5" s="1"/>
  <c r="F8367" i="5"/>
  <c r="J8367" i="5" s="1"/>
  <c r="G8367" i="5"/>
  <c r="H8367" i="5"/>
  <c r="A8368" i="5"/>
  <c r="B8368" i="5"/>
  <c r="D8368" i="5"/>
  <c r="E8368" i="5" s="1"/>
  <c r="F8368" i="5"/>
  <c r="J8368" i="5" s="1"/>
  <c r="G8368" i="5"/>
  <c r="H8368" i="5"/>
  <c r="A8369" i="5"/>
  <c r="B8369" i="5"/>
  <c r="D8369" i="5"/>
  <c r="E8369" i="5" s="1"/>
  <c r="F8369" i="5"/>
  <c r="J8369" i="5" s="1"/>
  <c r="G8369" i="5"/>
  <c r="H8369" i="5"/>
  <c r="A8370" i="5"/>
  <c r="B8370" i="5"/>
  <c r="D8370" i="5"/>
  <c r="E8370" i="5" s="1"/>
  <c r="F8370" i="5"/>
  <c r="J8370" i="5" s="1"/>
  <c r="G8370" i="5"/>
  <c r="H8370" i="5"/>
  <c r="A8371" i="5"/>
  <c r="B8371" i="5"/>
  <c r="D8371" i="5"/>
  <c r="E8371" i="5" s="1"/>
  <c r="F8371" i="5"/>
  <c r="J8371" i="5" s="1"/>
  <c r="G8371" i="5"/>
  <c r="H8371" i="5"/>
  <c r="A8372" i="5"/>
  <c r="B8372" i="5"/>
  <c r="D8372" i="5"/>
  <c r="E8372" i="5" s="1"/>
  <c r="F8372" i="5"/>
  <c r="J8372" i="5" s="1"/>
  <c r="G8372" i="5"/>
  <c r="H8372" i="5"/>
  <c r="A8373" i="5"/>
  <c r="B8373" i="5"/>
  <c r="D8373" i="5"/>
  <c r="E8373" i="5" s="1"/>
  <c r="F8373" i="5"/>
  <c r="J8373" i="5" s="1"/>
  <c r="G8373" i="5"/>
  <c r="H8373" i="5"/>
  <c r="A8374" i="5"/>
  <c r="B8374" i="5"/>
  <c r="D8374" i="5"/>
  <c r="E8374" i="5" s="1"/>
  <c r="F8374" i="5"/>
  <c r="J8374" i="5" s="1"/>
  <c r="G8374" i="5"/>
  <c r="H8374" i="5"/>
  <c r="A8375" i="5"/>
  <c r="B8375" i="5"/>
  <c r="D8375" i="5"/>
  <c r="E8375" i="5" s="1"/>
  <c r="F8375" i="5"/>
  <c r="J8375" i="5" s="1"/>
  <c r="G8375" i="5"/>
  <c r="H8375" i="5"/>
  <c r="A8376" i="5"/>
  <c r="B8376" i="5"/>
  <c r="D8376" i="5"/>
  <c r="E8376" i="5" s="1"/>
  <c r="F8376" i="5"/>
  <c r="J8376" i="5" s="1"/>
  <c r="G8376" i="5"/>
  <c r="H8376" i="5"/>
  <c r="A8377" i="5"/>
  <c r="B8377" i="5"/>
  <c r="D8377" i="5"/>
  <c r="E8377" i="5" s="1"/>
  <c r="F8377" i="5"/>
  <c r="J8377" i="5" s="1"/>
  <c r="G8377" i="5"/>
  <c r="H8377" i="5"/>
  <c r="A8378" i="5"/>
  <c r="B8378" i="5"/>
  <c r="D8378" i="5"/>
  <c r="E8378" i="5" s="1"/>
  <c r="F8378" i="5"/>
  <c r="J8378" i="5" s="1"/>
  <c r="G8378" i="5"/>
  <c r="H8378" i="5"/>
  <c r="A8379" i="5"/>
  <c r="B8379" i="5"/>
  <c r="D8379" i="5"/>
  <c r="E8379" i="5" s="1"/>
  <c r="F8379" i="5"/>
  <c r="J8379" i="5" s="1"/>
  <c r="G8379" i="5"/>
  <c r="H8379" i="5"/>
  <c r="A8380" i="5"/>
  <c r="B8380" i="5"/>
  <c r="D8380" i="5"/>
  <c r="E8380" i="5" s="1"/>
  <c r="F8380" i="5"/>
  <c r="J8380" i="5" s="1"/>
  <c r="G8380" i="5"/>
  <c r="H8380" i="5"/>
  <c r="A8381" i="5"/>
  <c r="B8381" i="5"/>
  <c r="D8381" i="5"/>
  <c r="E8381" i="5" s="1"/>
  <c r="F8381" i="5"/>
  <c r="J8381" i="5" s="1"/>
  <c r="G8381" i="5"/>
  <c r="H8381" i="5"/>
  <c r="A8382" i="5"/>
  <c r="B8382" i="5"/>
  <c r="D8382" i="5"/>
  <c r="E8382" i="5" s="1"/>
  <c r="F8382" i="5"/>
  <c r="J8382" i="5" s="1"/>
  <c r="G8382" i="5"/>
  <c r="H8382" i="5"/>
  <c r="A8383" i="5"/>
  <c r="B8383" i="5"/>
  <c r="D8383" i="5"/>
  <c r="E8383" i="5" s="1"/>
  <c r="F8383" i="5"/>
  <c r="J8383" i="5" s="1"/>
  <c r="G8383" i="5"/>
  <c r="H8383" i="5"/>
  <c r="A8384" i="5"/>
  <c r="B8384" i="5"/>
  <c r="D8384" i="5"/>
  <c r="E8384" i="5" s="1"/>
  <c r="F8384" i="5"/>
  <c r="J8384" i="5" s="1"/>
  <c r="G8384" i="5"/>
  <c r="H8384" i="5"/>
  <c r="A8385" i="5"/>
  <c r="B8385" i="5"/>
  <c r="D8385" i="5"/>
  <c r="E8385" i="5" s="1"/>
  <c r="F8385" i="5"/>
  <c r="J8385" i="5" s="1"/>
  <c r="G8385" i="5"/>
  <c r="H8385" i="5"/>
  <c r="A8386" i="5"/>
  <c r="B8386" i="5"/>
  <c r="D8386" i="5"/>
  <c r="E8386" i="5" s="1"/>
  <c r="F8386" i="5"/>
  <c r="J8386" i="5" s="1"/>
  <c r="G8386" i="5"/>
  <c r="H8386" i="5"/>
  <c r="A8387" i="5"/>
  <c r="B8387" i="5"/>
  <c r="D8387" i="5"/>
  <c r="E8387" i="5" s="1"/>
  <c r="F8387" i="5"/>
  <c r="J8387" i="5" s="1"/>
  <c r="G8387" i="5"/>
  <c r="H8387" i="5"/>
  <c r="A8388" i="5"/>
  <c r="B8388" i="5"/>
  <c r="D8388" i="5"/>
  <c r="E8388" i="5" s="1"/>
  <c r="F8388" i="5"/>
  <c r="J8388" i="5" s="1"/>
  <c r="G8388" i="5"/>
  <c r="H8388" i="5"/>
  <c r="A8389" i="5"/>
  <c r="B8389" i="5"/>
  <c r="D8389" i="5"/>
  <c r="E8389" i="5" s="1"/>
  <c r="F8389" i="5"/>
  <c r="J8389" i="5" s="1"/>
  <c r="G8389" i="5"/>
  <c r="H8389" i="5"/>
  <c r="A8390" i="5"/>
  <c r="B8390" i="5"/>
  <c r="D8390" i="5"/>
  <c r="E8390" i="5" s="1"/>
  <c r="F8390" i="5"/>
  <c r="J8390" i="5" s="1"/>
  <c r="G8390" i="5"/>
  <c r="H8390" i="5"/>
  <c r="A8391" i="5"/>
  <c r="B8391" i="5"/>
  <c r="D8391" i="5"/>
  <c r="E8391" i="5" s="1"/>
  <c r="F8391" i="5"/>
  <c r="J8391" i="5" s="1"/>
  <c r="G8391" i="5"/>
  <c r="H8391" i="5"/>
  <c r="A8392" i="5"/>
  <c r="B8392" i="5"/>
  <c r="D8392" i="5"/>
  <c r="E8392" i="5" s="1"/>
  <c r="F8392" i="5"/>
  <c r="J8392" i="5" s="1"/>
  <c r="G8392" i="5"/>
  <c r="H8392" i="5"/>
  <c r="A8393" i="5"/>
  <c r="B8393" i="5"/>
  <c r="D8393" i="5"/>
  <c r="E8393" i="5" s="1"/>
  <c r="F8393" i="5"/>
  <c r="J8393" i="5" s="1"/>
  <c r="G8393" i="5"/>
  <c r="H8393" i="5"/>
  <c r="A8394" i="5"/>
  <c r="B8394" i="5"/>
  <c r="D8394" i="5"/>
  <c r="E8394" i="5" s="1"/>
  <c r="F8394" i="5"/>
  <c r="J8394" i="5" s="1"/>
  <c r="G8394" i="5"/>
  <c r="H8394" i="5"/>
  <c r="A8395" i="5"/>
  <c r="B8395" i="5"/>
  <c r="D8395" i="5"/>
  <c r="E8395" i="5" s="1"/>
  <c r="F8395" i="5"/>
  <c r="J8395" i="5" s="1"/>
  <c r="G8395" i="5"/>
  <c r="H8395" i="5"/>
  <c r="A8396" i="5"/>
  <c r="B8396" i="5"/>
  <c r="D8396" i="5"/>
  <c r="E8396" i="5" s="1"/>
  <c r="F8396" i="5"/>
  <c r="J8396" i="5" s="1"/>
  <c r="G8396" i="5"/>
  <c r="H8396" i="5"/>
  <c r="A8397" i="5"/>
  <c r="B8397" i="5"/>
  <c r="D8397" i="5"/>
  <c r="E8397" i="5" s="1"/>
  <c r="F8397" i="5"/>
  <c r="J8397" i="5" s="1"/>
  <c r="G8397" i="5"/>
  <c r="H8397" i="5"/>
  <c r="A8398" i="5"/>
  <c r="B8398" i="5"/>
  <c r="D8398" i="5"/>
  <c r="E8398" i="5" s="1"/>
  <c r="F8398" i="5"/>
  <c r="J8398" i="5" s="1"/>
  <c r="G8398" i="5"/>
  <c r="H8398" i="5"/>
  <c r="A8399" i="5"/>
  <c r="B8399" i="5"/>
  <c r="D8399" i="5"/>
  <c r="E8399" i="5" s="1"/>
  <c r="F8399" i="5"/>
  <c r="J8399" i="5" s="1"/>
  <c r="G8399" i="5"/>
  <c r="H8399" i="5"/>
  <c r="A8400" i="5"/>
  <c r="B8400" i="5"/>
  <c r="D8400" i="5"/>
  <c r="E8400" i="5" s="1"/>
  <c r="F8400" i="5"/>
  <c r="J8400" i="5" s="1"/>
  <c r="G8400" i="5"/>
  <c r="H8400" i="5"/>
  <c r="A8401" i="5"/>
  <c r="B8401" i="5"/>
  <c r="D8401" i="5"/>
  <c r="E8401" i="5" s="1"/>
  <c r="F8401" i="5"/>
  <c r="J8401" i="5" s="1"/>
  <c r="G8401" i="5"/>
  <c r="H8401" i="5"/>
  <c r="A8402" i="5"/>
  <c r="B8402" i="5"/>
  <c r="D8402" i="5"/>
  <c r="E8402" i="5" s="1"/>
  <c r="F8402" i="5"/>
  <c r="J8402" i="5" s="1"/>
  <c r="G8402" i="5"/>
  <c r="H8402" i="5"/>
  <c r="A8403" i="5"/>
  <c r="B8403" i="5"/>
  <c r="D8403" i="5"/>
  <c r="E8403" i="5" s="1"/>
  <c r="F8403" i="5"/>
  <c r="J8403" i="5" s="1"/>
  <c r="G8403" i="5"/>
  <c r="H8403" i="5"/>
  <c r="A8404" i="5"/>
  <c r="B8404" i="5"/>
  <c r="D8404" i="5"/>
  <c r="E8404" i="5" s="1"/>
  <c r="F8404" i="5"/>
  <c r="J8404" i="5" s="1"/>
  <c r="G8404" i="5"/>
  <c r="H8404" i="5"/>
  <c r="A8405" i="5"/>
  <c r="B8405" i="5"/>
  <c r="D8405" i="5"/>
  <c r="E8405" i="5" s="1"/>
  <c r="F8405" i="5"/>
  <c r="J8405" i="5" s="1"/>
  <c r="G8405" i="5"/>
  <c r="H8405" i="5"/>
  <c r="A8406" i="5"/>
  <c r="B8406" i="5"/>
  <c r="D8406" i="5"/>
  <c r="E8406" i="5" s="1"/>
  <c r="F8406" i="5"/>
  <c r="J8406" i="5" s="1"/>
  <c r="G8406" i="5"/>
  <c r="H8406" i="5"/>
  <c r="A8407" i="5"/>
  <c r="B8407" i="5"/>
  <c r="D8407" i="5"/>
  <c r="E8407" i="5" s="1"/>
  <c r="F8407" i="5"/>
  <c r="J8407" i="5" s="1"/>
  <c r="G8407" i="5"/>
  <c r="H8407" i="5"/>
  <c r="A8408" i="5"/>
  <c r="B8408" i="5"/>
  <c r="D8408" i="5"/>
  <c r="E8408" i="5" s="1"/>
  <c r="F8408" i="5"/>
  <c r="J8408" i="5" s="1"/>
  <c r="G8408" i="5"/>
  <c r="H8408" i="5"/>
  <c r="A8409" i="5"/>
  <c r="B8409" i="5"/>
  <c r="D8409" i="5"/>
  <c r="E8409" i="5" s="1"/>
  <c r="F8409" i="5"/>
  <c r="J8409" i="5" s="1"/>
  <c r="G8409" i="5"/>
  <c r="H8409" i="5"/>
  <c r="A8410" i="5"/>
  <c r="B8410" i="5"/>
  <c r="D8410" i="5"/>
  <c r="E8410" i="5" s="1"/>
  <c r="F8410" i="5"/>
  <c r="J8410" i="5" s="1"/>
  <c r="G8410" i="5"/>
  <c r="H8410" i="5"/>
  <c r="A8411" i="5"/>
  <c r="B8411" i="5"/>
  <c r="D8411" i="5"/>
  <c r="E8411" i="5" s="1"/>
  <c r="F8411" i="5"/>
  <c r="J8411" i="5" s="1"/>
  <c r="G8411" i="5"/>
  <c r="H8411" i="5"/>
  <c r="A8412" i="5"/>
  <c r="B8412" i="5"/>
  <c r="D8412" i="5"/>
  <c r="E8412" i="5" s="1"/>
  <c r="F8412" i="5"/>
  <c r="J8412" i="5" s="1"/>
  <c r="G8412" i="5"/>
  <c r="H8412" i="5"/>
  <c r="A8413" i="5"/>
  <c r="B8413" i="5"/>
  <c r="D8413" i="5"/>
  <c r="E8413" i="5" s="1"/>
  <c r="F8413" i="5"/>
  <c r="J8413" i="5" s="1"/>
  <c r="G8413" i="5"/>
  <c r="H8413" i="5"/>
  <c r="A8414" i="5"/>
  <c r="B8414" i="5"/>
  <c r="D8414" i="5"/>
  <c r="E8414" i="5" s="1"/>
  <c r="F8414" i="5"/>
  <c r="J8414" i="5" s="1"/>
  <c r="G8414" i="5"/>
  <c r="H8414" i="5"/>
  <c r="A8415" i="5"/>
  <c r="B8415" i="5"/>
  <c r="D8415" i="5"/>
  <c r="E8415" i="5" s="1"/>
  <c r="F8415" i="5"/>
  <c r="J8415" i="5" s="1"/>
  <c r="G8415" i="5"/>
  <c r="H8415" i="5"/>
  <c r="A8416" i="5"/>
  <c r="B8416" i="5"/>
  <c r="D8416" i="5"/>
  <c r="E8416" i="5" s="1"/>
  <c r="F8416" i="5"/>
  <c r="J8416" i="5" s="1"/>
  <c r="G8416" i="5"/>
  <c r="H8416" i="5"/>
  <c r="A8417" i="5"/>
  <c r="B8417" i="5"/>
  <c r="D8417" i="5"/>
  <c r="E8417" i="5" s="1"/>
  <c r="F8417" i="5"/>
  <c r="J8417" i="5" s="1"/>
  <c r="G8417" i="5"/>
  <c r="H8417" i="5"/>
  <c r="A8418" i="5"/>
  <c r="B8418" i="5"/>
  <c r="D8418" i="5"/>
  <c r="E8418" i="5" s="1"/>
  <c r="F8418" i="5"/>
  <c r="J8418" i="5" s="1"/>
  <c r="G8418" i="5"/>
  <c r="H8418" i="5"/>
  <c r="A8419" i="5"/>
  <c r="B8419" i="5"/>
  <c r="D8419" i="5"/>
  <c r="E8419" i="5" s="1"/>
  <c r="F8419" i="5"/>
  <c r="J8419" i="5" s="1"/>
  <c r="G8419" i="5"/>
  <c r="H8419" i="5"/>
  <c r="A8420" i="5"/>
  <c r="B8420" i="5"/>
  <c r="D8420" i="5"/>
  <c r="E8420" i="5" s="1"/>
  <c r="F8420" i="5"/>
  <c r="J8420" i="5" s="1"/>
  <c r="G8420" i="5"/>
  <c r="H8420" i="5"/>
  <c r="A8421" i="5"/>
  <c r="B8421" i="5"/>
  <c r="D8421" i="5"/>
  <c r="E8421" i="5" s="1"/>
  <c r="F8421" i="5"/>
  <c r="J8421" i="5" s="1"/>
  <c r="G8421" i="5"/>
  <c r="H8421" i="5"/>
  <c r="A8422" i="5"/>
  <c r="B8422" i="5"/>
  <c r="D8422" i="5"/>
  <c r="E8422" i="5" s="1"/>
  <c r="F8422" i="5"/>
  <c r="J8422" i="5" s="1"/>
  <c r="G8422" i="5"/>
  <c r="H8422" i="5"/>
  <c r="A8423" i="5"/>
  <c r="B8423" i="5"/>
  <c r="D8423" i="5"/>
  <c r="E8423" i="5" s="1"/>
  <c r="F8423" i="5"/>
  <c r="J8423" i="5" s="1"/>
  <c r="G8423" i="5"/>
  <c r="H8423" i="5"/>
  <c r="A8424" i="5"/>
  <c r="B8424" i="5"/>
  <c r="D8424" i="5"/>
  <c r="E8424" i="5" s="1"/>
  <c r="F8424" i="5"/>
  <c r="J8424" i="5" s="1"/>
  <c r="G8424" i="5"/>
  <c r="H8424" i="5"/>
  <c r="A8425" i="5"/>
  <c r="B8425" i="5"/>
  <c r="D8425" i="5"/>
  <c r="E8425" i="5" s="1"/>
  <c r="F8425" i="5"/>
  <c r="J8425" i="5" s="1"/>
  <c r="G8425" i="5"/>
  <c r="H8425" i="5"/>
  <c r="A8426" i="5"/>
  <c r="B8426" i="5"/>
  <c r="D8426" i="5"/>
  <c r="E8426" i="5" s="1"/>
  <c r="F8426" i="5"/>
  <c r="J8426" i="5" s="1"/>
  <c r="G8426" i="5"/>
  <c r="H8426" i="5"/>
  <c r="A8427" i="5"/>
  <c r="B8427" i="5"/>
  <c r="D8427" i="5"/>
  <c r="E8427" i="5" s="1"/>
  <c r="F8427" i="5"/>
  <c r="J8427" i="5" s="1"/>
  <c r="G8427" i="5"/>
  <c r="H8427" i="5"/>
  <c r="A8428" i="5"/>
  <c r="B8428" i="5"/>
  <c r="D8428" i="5"/>
  <c r="E8428" i="5" s="1"/>
  <c r="F8428" i="5"/>
  <c r="J8428" i="5" s="1"/>
  <c r="G8428" i="5"/>
  <c r="H8428" i="5"/>
  <c r="A8429" i="5"/>
  <c r="B8429" i="5"/>
  <c r="D8429" i="5"/>
  <c r="E8429" i="5" s="1"/>
  <c r="F8429" i="5"/>
  <c r="J8429" i="5" s="1"/>
  <c r="G8429" i="5"/>
  <c r="H8429" i="5"/>
  <c r="A8430" i="5"/>
  <c r="B8430" i="5"/>
  <c r="D8430" i="5"/>
  <c r="E8430" i="5" s="1"/>
  <c r="F8430" i="5"/>
  <c r="J8430" i="5" s="1"/>
  <c r="G8430" i="5"/>
  <c r="H8430" i="5"/>
  <c r="A8431" i="5"/>
  <c r="B8431" i="5"/>
  <c r="D8431" i="5"/>
  <c r="E8431" i="5" s="1"/>
  <c r="F8431" i="5"/>
  <c r="J8431" i="5" s="1"/>
  <c r="G8431" i="5"/>
  <c r="H8431" i="5"/>
  <c r="A8432" i="5"/>
  <c r="B8432" i="5"/>
  <c r="D8432" i="5"/>
  <c r="E8432" i="5" s="1"/>
  <c r="F8432" i="5"/>
  <c r="J8432" i="5" s="1"/>
  <c r="G8432" i="5"/>
  <c r="H8432" i="5"/>
  <c r="A8433" i="5"/>
  <c r="B8433" i="5"/>
  <c r="D8433" i="5"/>
  <c r="E8433" i="5" s="1"/>
  <c r="F8433" i="5"/>
  <c r="J8433" i="5" s="1"/>
  <c r="G8433" i="5"/>
  <c r="H8433" i="5"/>
  <c r="A8434" i="5"/>
  <c r="B8434" i="5"/>
  <c r="D8434" i="5"/>
  <c r="E8434" i="5" s="1"/>
  <c r="F8434" i="5"/>
  <c r="J8434" i="5" s="1"/>
  <c r="G8434" i="5"/>
  <c r="H8434" i="5"/>
  <c r="A8435" i="5"/>
  <c r="B8435" i="5"/>
  <c r="D8435" i="5"/>
  <c r="E8435" i="5" s="1"/>
  <c r="F8435" i="5"/>
  <c r="J8435" i="5" s="1"/>
  <c r="G8435" i="5"/>
  <c r="H8435" i="5"/>
  <c r="A8436" i="5"/>
  <c r="B8436" i="5"/>
  <c r="D8436" i="5"/>
  <c r="E8436" i="5" s="1"/>
  <c r="F8436" i="5"/>
  <c r="J8436" i="5" s="1"/>
  <c r="G8436" i="5"/>
  <c r="H8436" i="5"/>
  <c r="A8437" i="5"/>
  <c r="B8437" i="5"/>
  <c r="D8437" i="5"/>
  <c r="E8437" i="5" s="1"/>
  <c r="F8437" i="5"/>
  <c r="J8437" i="5" s="1"/>
  <c r="G8437" i="5"/>
  <c r="H8437" i="5"/>
  <c r="A8438" i="5"/>
  <c r="B8438" i="5"/>
  <c r="D8438" i="5"/>
  <c r="E8438" i="5" s="1"/>
  <c r="F8438" i="5"/>
  <c r="J8438" i="5" s="1"/>
  <c r="G8438" i="5"/>
  <c r="H8438" i="5"/>
  <c r="A8439" i="5"/>
  <c r="B8439" i="5"/>
  <c r="D8439" i="5"/>
  <c r="E8439" i="5" s="1"/>
  <c r="F8439" i="5"/>
  <c r="J8439" i="5" s="1"/>
  <c r="G8439" i="5"/>
  <c r="H8439" i="5"/>
  <c r="A8440" i="5"/>
  <c r="B8440" i="5"/>
  <c r="D8440" i="5"/>
  <c r="E8440" i="5" s="1"/>
  <c r="F8440" i="5"/>
  <c r="J8440" i="5" s="1"/>
  <c r="G8440" i="5"/>
  <c r="H8440" i="5"/>
  <c r="A8441" i="5"/>
  <c r="B8441" i="5"/>
  <c r="D8441" i="5"/>
  <c r="E8441" i="5" s="1"/>
  <c r="F8441" i="5"/>
  <c r="J8441" i="5" s="1"/>
  <c r="G8441" i="5"/>
  <c r="H8441" i="5"/>
  <c r="A8442" i="5"/>
  <c r="B8442" i="5"/>
  <c r="D8442" i="5"/>
  <c r="E8442" i="5" s="1"/>
  <c r="F8442" i="5"/>
  <c r="J8442" i="5" s="1"/>
  <c r="G8442" i="5"/>
  <c r="H8442" i="5"/>
  <c r="A8443" i="5"/>
  <c r="B8443" i="5"/>
  <c r="D8443" i="5"/>
  <c r="E8443" i="5" s="1"/>
  <c r="F8443" i="5"/>
  <c r="J8443" i="5" s="1"/>
  <c r="G8443" i="5"/>
  <c r="H8443" i="5"/>
  <c r="A8444" i="5"/>
  <c r="B8444" i="5"/>
  <c r="D8444" i="5"/>
  <c r="E8444" i="5" s="1"/>
  <c r="F8444" i="5"/>
  <c r="J8444" i="5" s="1"/>
  <c r="G8444" i="5"/>
  <c r="H8444" i="5"/>
  <c r="A8445" i="5"/>
  <c r="B8445" i="5"/>
  <c r="D8445" i="5"/>
  <c r="E8445" i="5" s="1"/>
  <c r="F8445" i="5"/>
  <c r="J8445" i="5" s="1"/>
  <c r="G8445" i="5"/>
  <c r="H8445" i="5"/>
  <c r="A8446" i="5"/>
  <c r="B8446" i="5"/>
  <c r="D8446" i="5"/>
  <c r="E8446" i="5" s="1"/>
  <c r="F8446" i="5"/>
  <c r="J8446" i="5" s="1"/>
  <c r="G8446" i="5"/>
  <c r="H8446" i="5"/>
  <c r="A8447" i="5"/>
  <c r="B8447" i="5"/>
  <c r="D8447" i="5"/>
  <c r="E8447" i="5" s="1"/>
  <c r="F8447" i="5"/>
  <c r="J8447" i="5" s="1"/>
  <c r="G8447" i="5"/>
  <c r="H8447" i="5"/>
  <c r="A8448" i="5"/>
  <c r="B8448" i="5"/>
  <c r="D8448" i="5"/>
  <c r="E8448" i="5" s="1"/>
  <c r="F8448" i="5"/>
  <c r="J8448" i="5" s="1"/>
  <c r="G8448" i="5"/>
  <c r="H8448" i="5"/>
  <c r="A8449" i="5"/>
  <c r="B8449" i="5"/>
  <c r="D8449" i="5"/>
  <c r="E8449" i="5" s="1"/>
  <c r="F8449" i="5"/>
  <c r="J8449" i="5" s="1"/>
  <c r="G8449" i="5"/>
  <c r="H8449" i="5"/>
  <c r="A8450" i="5"/>
  <c r="B8450" i="5"/>
  <c r="D8450" i="5"/>
  <c r="E8450" i="5" s="1"/>
  <c r="F8450" i="5"/>
  <c r="J8450" i="5" s="1"/>
  <c r="G8450" i="5"/>
  <c r="H8450" i="5"/>
  <c r="A8451" i="5"/>
  <c r="B8451" i="5"/>
  <c r="D8451" i="5"/>
  <c r="E8451" i="5" s="1"/>
  <c r="F8451" i="5"/>
  <c r="J8451" i="5" s="1"/>
  <c r="G8451" i="5"/>
  <c r="H8451" i="5"/>
  <c r="A8452" i="5"/>
  <c r="B8452" i="5"/>
  <c r="D8452" i="5"/>
  <c r="E8452" i="5" s="1"/>
  <c r="F8452" i="5"/>
  <c r="J8452" i="5" s="1"/>
  <c r="G8452" i="5"/>
  <c r="H8452" i="5"/>
  <c r="A8453" i="5"/>
  <c r="B8453" i="5"/>
  <c r="D8453" i="5"/>
  <c r="E8453" i="5" s="1"/>
  <c r="F8453" i="5"/>
  <c r="J8453" i="5" s="1"/>
  <c r="G8453" i="5"/>
  <c r="H8453" i="5"/>
  <c r="A8454" i="5"/>
  <c r="B8454" i="5"/>
  <c r="D8454" i="5"/>
  <c r="E8454" i="5" s="1"/>
  <c r="F8454" i="5"/>
  <c r="J8454" i="5" s="1"/>
  <c r="G8454" i="5"/>
  <c r="H8454" i="5"/>
  <c r="A8455" i="5"/>
  <c r="B8455" i="5"/>
  <c r="D8455" i="5"/>
  <c r="E8455" i="5" s="1"/>
  <c r="F8455" i="5"/>
  <c r="J8455" i="5" s="1"/>
  <c r="G8455" i="5"/>
  <c r="H8455" i="5"/>
  <c r="A8456" i="5"/>
  <c r="B8456" i="5"/>
  <c r="D8456" i="5"/>
  <c r="E8456" i="5" s="1"/>
  <c r="F8456" i="5"/>
  <c r="J8456" i="5" s="1"/>
  <c r="G8456" i="5"/>
  <c r="H8456" i="5"/>
  <c r="A8457" i="5"/>
  <c r="B8457" i="5"/>
  <c r="D8457" i="5"/>
  <c r="E8457" i="5" s="1"/>
  <c r="F8457" i="5"/>
  <c r="J8457" i="5" s="1"/>
  <c r="G8457" i="5"/>
  <c r="H8457" i="5"/>
  <c r="A8458" i="5"/>
  <c r="B8458" i="5"/>
  <c r="D8458" i="5"/>
  <c r="E8458" i="5" s="1"/>
  <c r="F8458" i="5"/>
  <c r="J8458" i="5" s="1"/>
  <c r="G8458" i="5"/>
  <c r="H8458" i="5"/>
  <c r="A8459" i="5"/>
  <c r="B8459" i="5"/>
  <c r="D8459" i="5"/>
  <c r="E8459" i="5" s="1"/>
  <c r="F8459" i="5"/>
  <c r="J8459" i="5" s="1"/>
  <c r="G8459" i="5"/>
  <c r="H8459" i="5"/>
  <c r="A8460" i="5"/>
  <c r="B8460" i="5"/>
  <c r="D8460" i="5"/>
  <c r="E8460" i="5" s="1"/>
  <c r="F8460" i="5"/>
  <c r="J8460" i="5" s="1"/>
  <c r="G8460" i="5"/>
  <c r="H8460" i="5"/>
  <c r="A8461" i="5"/>
  <c r="B8461" i="5"/>
  <c r="D8461" i="5"/>
  <c r="E8461" i="5" s="1"/>
  <c r="F8461" i="5"/>
  <c r="J8461" i="5" s="1"/>
  <c r="G8461" i="5"/>
  <c r="H8461" i="5"/>
  <c r="A8462" i="5"/>
  <c r="B8462" i="5"/>
  <c r="D8462" i="5"/>
  <c r="E8462" i="5" s="1"/>
  <c r="F8462" i="5"/>
  <c r="J8462" i="5" s="1"/>
  <c r="G8462" i="5"/>
  <c r="H8462" i="5"/>
  <c r="A8463" i="5"/>
  <c r="B8463" i="5"/>
  <c r="D8463" i="5"/>
  <c r="E8463" i="5" s="1"/>
  <c r="F8463" i="5"/>
  <c r="J8463" i="5" s="1"/>
  <c r="G8463" i="5"/>
  <c r="H8463" i="5"/>
  <c r="A8464" i="5"/>
  <c r="B8464" i="5"/>
  <c r="D8464" i="5"/>
  <c r="E8464" i="5" s="1"/>
  <c r="F8464" i="5"/>
  <c r="J8464" i="5" s="1"/>
  <c r="G8464" i="5"/>
  <c r="H8464" i="5"/>
  <c r="A8465" i="5"/>
  <c r="B8465" i="5"/>
  <c r="D8465" i="5"/>
  <c r="E8465" i="5" s="1"/>
  <c r="F8465" i="5"/>
  <c r="J8465" i="5" s="1"/>
  <c r="G8465" i="5"/>
  <c r="H8465" i="5"/>
  <c r="A8466" i="5"/>
  <c r="B8466" i="5"/>
  <c r="D8466" i="5"/>
  <c r="E8466" i="5" s="1"/>
  <c r="F8466" i="5"/>
  <c r="J8466" i="5" s="1"/>
  <c r="G8466" i="5"/>
  <c r="H8466" i="5"/>
  <c r="A8467" i="5"/>
  <c r="B8467" i="5"/>
  <c r="D8467" i="5"/>
  <c r="E8467" i="5" s="1"/>
  <c r="F8467" i="5"/>
  <c r="J8467" i="5" s="1"/>
  <c r="G8467" i="5"/>
  <c r="H8467" i="5"/>
  <c r="A8468" i="5"/>
  <c r="B8468" i="5"/>
  <c r="D8468" i="5"/>
  <c r="E8468" i="5" s="1"/>
  <c r="F8468" i="5"/>
  <c r="J8468" i="5" s="1"/>
  <c r="G8468" i="5"/>
  <c r="H8468" i="5"/>
  <c r="A8469" i="5"/>
  <c r="B8469" i="5"/>
  <c r="D8469" i="5"/>
  <c r="E8469" i="5" s="1"/>
  <c r="F8469" i="5"/>
  <c r="J8469" i="5" s="1"/>
  <c r="G8469" i="5"/>
  <c r="H8469" i="5"/>
  <c r="A8470" i="5"/>
  <c r="B8470" i="5"/>
  <c r="D8470" i="5"/>
  <c r="E8470" i="5" s="1"/>
  <c r="F8470" i="5"/>
  <c r="J8470" i="5" s="1"/>
  <c r="G8470" i="5"/>
  <c r="H8470" i="5"/>
  <c r="A8471" i="5"/>
  <c r="B8471" i="5"/>
  <c r="D8471" i="5"/>
  <c r="E8471" i="5" s="1"/>
  <c r="F8471" i="5"/>
  <c r="J8471" i="5" s="1"/>
  <c r="G8471" i="5"/>
  <c r="H8471" i="5"/>
  <c r="A8472" i="5"/>
  <c r="B8472" i="5"/>
  <c r="D8472" i="5"/>
  <c r="E8472" i="5" s="1"/>
  <c r="F8472" i="5"/>
  <c r="J8472" i="5" s="1"/>
  <c r="G8472" i="5"/>
  <c r="H8472" i="5"/>
  <c r="A8473" i="5"/>
  <c r="B8473" i="5"/>
  <c r="D8473" i="5"/>
  <c r="E8473" i="5" s="1"/>
  <c r="F8473" i="5"/>
  <c r="J8473" i="5" s="1"/>
  <c r="G8473" i="5"/>
  <c r="H8473" i="5"/>
  <c r="A8474" i="5"/>
  <c r="B8474" i="5"/>
  <c r="D8474" i="5"/>
  <c r="E8474" i="5" s="1"/>
  <c r="F8474" i="5"/>
  <c r="J8474" i="5" s="1"/>
  <c r="G8474" i="5"/>
  <c r="H8474" i="5"/>
  <c r="A8475" i="5"/>
  <c r="B8475" i="5"/>
  <c r="D8475" i="5"/>
  <c r="E8475" i="5" s="1"/>
  <c r="F8475" i="5"/>
  <c r="J8475" i="5" s="1"/>
  <c r="G8475" i="5"/>
  <c r="H8475" i="5"/>
  <c r="A8476" i="5"/>
  <c r="B8476" i="5"/>
  <c r="D8476" i="5"/>
  <c r="E8476" i="5" s="1"/>
  <c r="F8476" i="5"/>
  <c r="J8476" i="5" s="1"/>
  <c r="G8476" i="5"/>
  <c r="H8476" i="5"/>
  <c r="A8477" i="5"/>
  <c r="B8477" i="5"/>
  <c r="D8477" i="5"/>
  <c r="E8477" i="5" s="1"/>
  <c r="F8477" i="5"/>
  <c r="J8477" i="5" s="1"/>
  <c r="G8477" i="5"/>
  <c r="H8477" i="5"/>
  <c r="A8478" i="5"/>
  <c r="B8478" i="5"/>
  <c r="D8478" i="5"/>
  <c r="E8478" i="5" s="1"/>
  <c r="F8478" i="5"/>
  <c r="J8478" i="5" s="1"/>
  <c r="G8478" i="5"/>
  <c r="H8478" i="5"/>
  <c r="A8479" i="5"/>
  <c r="B8479" i="5"/>
  <c r="D8479" i="5"/>
  <c r="E8479" i="5" s="1"/>
  <c r="F8479" i="5"/>
  <c r="J8479" i="5" s="1"/>
  <c r="G8479" i="5"/>
  <c r="H8479" i="5"/>
  <c r="A8480" i="5"/>
  <c r="B8480" i="5"/>
  <c r="D8480" i="5"/>
  <c r="E8480" i="5" s="1"/>
  <c r="F8480" i="5"/>
  <c r="J8480" i="5" s="1"/>
  <c r="G8480" i="5"/>
  <c r="H8480" i="5"/>
  <c r="A8481" i="5"/>
  <c r="B8481" i="5"/>
  <c r="D8481" i="5"/>
  <c r="E8481" i="5" s="1"/>
  <c r="F8481" i="5"/>
  <c r="J8481" i="5" s="1"/>
  <c r="G8481" i="5"/>
  <c r="H8481" i="5"/>
  <c r="A8482" i="5"/>
  <c r="B8482" i="5"/>
  <c r="D8482" i="5"/>
  <c r="E8482" i="5" s="1"/>
  <c r="F8482" i="5"/>
  <c r="J8482" i="5" s="1"/>
  <c r="G8482" i="5"/>
  <c r="H8482" i="5"/>
  <c r="A8483" i="5"/>
  <c r="B8483" i="5"/>
  <c r="D8483" i="5"/>
  <c r="E8483" i="5" s="1"/>
  <c r="F8483" i="5"/>
  <c r="J8483" i="5" s="1"/>
  <c r="G8483" i="5"/>
  <c r="H8483" i="5"/>
  <c r="A8484" i="5"/>
  <c r="B8484" i="5"/>
  <c r="D8484" i="5"/>
  <c r="E8484" i="5" s="1"/>
  <c r="F8484" i="5"/>
  <c r="J8484" i="5" s="1"/>
  <c r="G8484" i="5"/>
  <c r="H8484" i="5"/>
  <c r="A8485" i="5"/>
  <c r="B8485" i="5"/>
  <c r="D8485" i="5"/>
  <c r="E8485" i="5" s="1"/>
  <c r="F8485" i="5"/>
  <c r="J8485" i="5" s="1"/>
  <c r="G8485" i="5"/>
  <c r="H8485" i="5"/>
  <c r="A8486" i="5"/>
  <c r="B8486" i="5"/>
  <c r="D8486" i="5"/>
  <c r="E8486" i="5" s="1"/>
  <c r="F8486" i="5"/>
  <c r="J8486" i="5" s="1"/>
  <c r="G8486" i="5"/>
  <c r="H8486" i="5"/>
  <c r="A8487" i="5"/>
  <c r="B8487" i="5"/>
  <c r="D8487" i="5"/>
  <c r="E8487" i="5" s="1"/>
  <c r="F8487" i="5"/>
  <c r="J8487" i="5" s="1"/>
  <c r="G8487" i="5"/>
  <c r="H8487" i="5"/>
  <c r="A8488" i="5"/>
  <c r="B8488" i="5"/>
  <c r="D8488" i="5"/>
  <c r="E8488" i="5" s="1"/>
  <c r="F8488" i="5"/>
  <c r="J8488" i="5" s="1"/>
  <c r="G8488" i="5"/>
  <c r="H8488" i="5"/>
  <c r="A8489" i="5"/>
  <c r="B8489" i="5"/>
  <c r="D8489" i="5"/>
  <c r="E8489" i="5" s="1"/>
  <c r="F8489" i="5"/>
  <c r="J8489" i="5" s="1"/>
  <c r="G8489" i="5"/>
  <c r="H8489" i="5"/>
  <c r="A8490" i="5"/>
  <c r="B8490" i="5"/>
  <c r="D8490" i="5"/>
  <c r="E8490" i="5" s="1"/>
  <c r="F8490" i="5"/>
  <c r="J8490" i="5" s="1"/>
  <c r="G8490" i="5"/>
  <c r="H8490" i="5"/>
  <c r="A8491" i="5"/>
  <c r="B8491" i="5"/>
  <c r="D8491" i="5"/>
  <c r="E8491" i="5" s="1"/>
  <c r="F8491" i="5"/>
  <c r="J8491" i="5" s="1"/>
  <c r="G8491" i="5"/>
  <c r="H8491" i="5"/>
  <c r="A8492" i="5"/>
  <c r="B8492" i="5"/>
  <c r="D8492" i="5"/>
  <c r="E8492" i="5" s="1"/>
  <c r="F8492" i="5"/>
  <c r="J8492" i="5" s="1"/>
  <c r="G8492" i="5"/>
  <c r="H8492" i="5"/>
  <c r="A8493" i="5"/>
  <c r="B8493" i="5"/>
  <c r="D8493" i="5"/>
  <c r="E8493" i="5" s="1"/>
  <c r="F8493" i="5"/>
  <c r="J8493" i="5" s="1"/>
  <c r="G8493" i="5"/>
  <c r="H8493" i="5"/>
  <c r="A8494" i="5"/>
  <c r="B8494" i="5"/>
  <c r="D8494" i="5"/>
  <c r="E8494" i="5" s="1"/>
  <c r="F8494" i="5"/>
  <c r="J8494" i="5" s="1"/>
  <c r="G8494" i="5"/>
  <c r="H8494" i="5"/>
  <c r="A8495" i="5"/>
  <c r="B8495" i="5"/>
  <c r="D8495" i="5"/>
  <c r="E8495" i="5" s="1"/>
  <c r="F8495" i="5"/>
  <c r="J8495" i="5" s="1"/>
  <c r="G8495" i="5"/>
  <c r="H8495" i="5"/>
  <c r="A8496" i="5"/>
  <c r="B8496" i="5"/>
  <c r="D8496" i="5"/>
  <c r="E8496" i="5" s="1"/>
  <c r="F8496" i="5"/>
  <c r="J8496" i="5" s="1"/>
  <c r="G8496" i="5"/>
  <c r="H8496" i="5"/>
  <c r="A8497" i="5"/>
  <c r="B8497" i="5"/>
  <c r="D8497" i="5"/>
  <c r="E8497" i="5" s="1"/>
  <c r="F8497" i="5"/>
  <c r="J8497" i="5" s="1"/>
  <c r="G8497" i="5"/>
  <c r="H8497" i="5"/>
  <c r="A8498" i="5"/>
  <c r="B8498" i="5"/>
  <c r="D8498" i="5"/>
  <c r="E8498" i="5" s="1"/>
  <c r="F8498" i="5"/>
  <c r="J8498" i="5" s="1"/>
  <c r="G8498" i="5"/>
  <c r="H8498" i="5"/>
  <c r="A8499" i="5"/>
  <c r="B8499" i="5"/>
  <c r="D8499" i="5"/>
  <c r="E8499" i="5" s="1"/>
  <c r="F8499" i="5"/>
  <c r="J8499" i="5" s="1"/>
  <c r="G8499" i="5"/>
  <c r="H8499" i="5"/>
  <c r="A8500" i="5"/>
  <c r="B8500" i="5"/>
  <c r="D8500" i="5"/>
  <c r="E8500" i="5" s="1"/>
  <c r="F8500" i="5"/>
  <c r="J8500" i="5" s="1"/>
  <c r="G8500" i="5"/>
  <c r="H8500" i="5"/>
  <c r="A8501" i="5"/>
  <c r="B8501" i="5"/>
  <c r="D8501" i="5"/>
  <c r="E8501" i="5" s="1"/>
  <c r="F8501" i="5"/>
  <c r="J8501" i="5" s="1"/>
  <c r="G8501" i="5"/>
  <c r="H8501" i="5"/>
  <c r="A8502" i="5"/>
  <c r="B8502" i="5"/>
  <c r="D8502" i="5"/>
  <c r="E8502" i="5" s="1"/>
  <c r="F8502" i="5"/>
  <c r="J8502" i="5" s="1"/>
  <c r="G8502" i="5"/>
  <c r="H8502" i="5"/>
  <c r="A8503" i="5"/>
  <c r="B8503" i="5"/>
  <c r="D8503" i="5"/>
  <c r="E8503" i="5" s="1"/>
  <c r="F8503" i="5"/>
  <c r="J8503" i="5" s="1"/>
  <c r="G8503" i="5"/>
  <c r="H8503" i="5"/>
  <c r="A8504" i="5"/>
  <c r="B8504" i="5"/>
  <c r="D8504" i="5"/>
  <c r="E8504" i="5" s="1"/>
  <c r="F8504" i="5"/>
  <c r="J8504" i="5" s="1"/>
  <c r="G8504" i="5"/>
  <c r="H8504" i="5"/>
  <c r="A8505" i="5"/>
  <c r="B8505" i="5"/>
  <c r="D8505" i="5"/>
  <c r="E8505" i="5" s="1"/>
  <c r="F8505" i="5"/>
  <c r="J8505" i="5" s="1"/>
  <c r="G8505" i="5"/>
  <c r="H8505" i="5"/>
  <c r="A8506" i="5"/>
  <c r="B8506" i="5"/>
  <c r="D8506" i="5"/>
  <c r="E8506" i="5" s="1"/>
  <c r="F8506" i="5"/>
  <c r="J8506" i="5" s="1"/>
  <c r="G8506" i="5"/>
  <c r="H8506" i="5"/>
  <c r="A8507" i="5"/>
  <c r="B8507" i="5"/>
  <c r="D8507" i="5"/>
  <c r="E8507" i="5" s="1"/>
  <c r="F8507" i="5"/>
  <c r="J8507" i="5" s="1"/>
  <c r="G8507" i="5"/>
  <c r="H8507" i="5"/>
  <c r="A8508" i="5"/>
  <c r="B8508" i="5"/>
  <c r="D8508" i="5"/>
  <c r="E8508" i="5" s="1"/>
  <c r="F8508" i="5"/>
  <c r="J8508" i="5" s="1"/>
  <c r="G8508" i="5"/>
  <c r="H8508" i="5"/>
  <c r="A8509" i="5"/>
  <c r="B8509" i="5"/>
  <c r="D8509" i="5"/>
  <c r="E8509" i="5" s="1"/>
  <c r="F8509" i="5"/>
  <c r="J8509" i="5" s="1"/>
  <c r="G8509" i="5"/>
  <c r="H8509" i="5"/>
  <c r="A8510" i="5"/>
  <c r="B8510" i="5"/>
  <c r="D8510" i="5"/>
  <c r="E8510" i="5" s="1"/>
  <c r="F8510" i="5"/>
  <c r="J8510" i="5" s="1"/>
  <c r="G8510" i="5"/>
  <c r="H8510" i="5"/>
  <c r="A8511" i="5"/>
  <c r="B8511" i="5"/>
  <c r="D8511" i="5"/>
  <c r="E8511" i="5" s="1"/>
  <c r="F8511" i="5"/>
  <c r="J8511" i="5" s="1"/>
  <c r="G8511" i="5"/>
  <c r="H8511" i="5"/>
  <c r="A8512" i="5"/>
  <c r="B8512" i="5"/>
  <c r="D8512" i="5"/>
  <c r="E8512" i="5" s="1"/>
  <c r="F8512" i="5"/>
  <c r="J8512" i="5" s="1"/>
  <c r="G8512" i="5"/>
  <c r="H8512" i="5"/>
  <c r="A8513" i="5"/>
  <c r="B8513" i="5"/>
  <c r="D8513" i="5"/>
  <c r="E8513" i="5" s="1"/>
  <c r="F8513" i="5"/>
  <c r="J8513" i="5" s="1"/>
  <c r="G8513" i="5"/>
  <c r="H8513" i="5"/>
  <c r="A8514" i="5"/>
  <c r="B8514" i="5"/>
  <c r="D8514" i="5"/>
  <c r="E8514" i="5" s="1"/>
  <c r="F8514" i="5"/>
  <c r="J8514" i="5" s="1"/>
  <c r="G8514" i="5"/>
  <c r="H8514" i="5"/>
  <c r="A8515" i="5"/>
  <c r="B8515" i="5"/>
  <c r="D8515" i="5"/>
  <c r="E8515" i="5" s="1"/>
  <c r="F8515" i="5"/>
  <c r="J8515" i="5" s="1"/>
  <c r="G8515" i="5"/>
  <c r="H8515" i="5"/>
  <c r="A8516" i="5"/>
  <c r="B8516" i="5"/>
  <c r="D8516" i="5"/>
  <c r="E8516" i="5" s="1"/>
  <c r="F8516" i="5"/>
  <c r="J8516" i="5" s="1"/>
  <c r="G8516" i="5"/>
  <c r="H8516" i="5"/>
  <c r="A8517" i="5"/>
  <c r="B8517" i="5"/>
  <c r="D8517" i="5"/>
  <c r="E8517" i="5" s="1"/>
  <c r="F8517" i="5"/>
  <c r="J8517" i="5" s="1"/>
  <c r="G8517" i="5"/>
  <c r="H8517" i="5"/>
  <c r="A8518" i="5"/>
  <c r="B8518" i="5"/>
  <c r="D8518" i="5"/>
  <c r="E8518" i="5" s="1"/>
  <c r="F8518" i="5"/>
  <c r="J8518" i="5" s="1"/>
  <c r="G8518" i="5"/>
  <c r="H8518" i="5"/>
  <c r="A8519" i="5"/>
  <c r="B8519" i="5"/>
  <c r="D8519" i="5"/>
  <c r="E8519" i="5" s="1"/>
  <c r="F8519" i="5"/>
  <c r="J8519" i="5" s="1"/>
  <c r="G8519" i="5"/>
  <c r="H8519" i="5"/>
  <c r="A8520" i="5"/>
  <c r="B8520" i="5"/>
  <c r="D8520" i="5"/>
  <c r="E8520" i="5" s="1"/>
  <c r="F8520" i="5"/>
  <c r="J8520" i="5" s="1"/>
  <c r="G8520" i="5"/>
  <c r="H8520" i="5"/>
  <c r="A8521" i="5"/>
  <c r="B8521" i="5"/>
  <c r="D8521" i="5"/>
  <c r="E8521" i="5" s="1"/>
  <c r="F8521" i="5"/>
  <c r="J8521" i="5" s="1"/>
  <c r="G8521" i="5"/>
  <c r="H8521" i="5"/>
  <c r="A8522" i="5"/>
  <c r="B8522" i="5"/>
  <c r="D8522" i="5"/>
  <c r="E8522" i="5" s="1"/>
  <c r="F8522" i="5"/>
  <c r="J8522" i="5" s="1"/>
  <c r="G8522" i="5"/>
  <c r="H8522" i="5"/>
  <c r="A8523" i="5"/>
  <c r="B8523" i="5"/>
  <c r="D8523" i="5"/>
  <c r="E8523" i="5" s="1"/>
  <c r="F8523" i="5"/>
  <c r="J8523" i="5" s="1"/>
  <c r="G8523" i="5"/>
  <c r="H8523" i="5"/>
  <c r="A8524" i="5"/>
  <c r="B8524" i="5"/>
  <c r="D8524" i="5"/>
  <c r="E8524" i="5" s="1"/>
  <c r="F8524" i="5"/>
  <c r="J8524" i="5" s="1"/>
  <c r="G8524" i="5"/>
  <c r="H8524" i="5"/>
  <c r="A8525" i="5"/>
  <c r="B8525" i="5"/>
  <c r="D8525" i="5"/>
  <c r="E8525" i="5" s="1"/>
  <c r="F8525" i="5"/>
  <c r="J8525" i="5" s="1"/>
  <c r="G8525" i="5"/>
  <c r="H8525" i="5"/>
  <c r="A8526" i="5"/>
  <c r="B8526" i="5"/>
  <c r="D8526" i="5"/>
  <c r="E8526" i="5" s="1"/>
  <c r="F8526" i="5"/>
  <c r="J8526" i="5" s="1"/>
  <c r="G8526" i="5"/>
  <c r="H8526" i="5"/>
  <c r="A8527" i="5"/>
  <c r="B8527" i="5"/>
  <c r="D8527" i="5"/>
  <c r="E8527" i="5" s="1"/>
  <c r="F8527" i="5"/>
  <c r="J8527" i="5" s="1"/>
  <c r="G8527" i="5"/>
  <c r="H8527" i="5"/>
  <c r="A8528" i="5"/>
  <c r="B8528" i="5"/>
  <c r="D8528" i="5"/>
  <c r="E8528" i="5" s="1"/>
  <c r="F8528" i="5"/>
  <c r="J8528" i="5" s="1"/>
  <c r="G8528" i="5"/>
  <c r="H8528" i="5"/>
  <c r="A8529" i="5"/>
  <c r="B8529" i="5"/>
  <c r="D8529" i="5"/>
  <c r="E8529" i="5" s="1"/>
  <c r="F8529" i="5"/>
  <c r="J8529" i="5" s="1"/>
  <c r="G8529" i="5"/>
  <c r="H8529" i="5"/>
  <c r="A8530" i="5"/>
  <c r="B8530" i="5"/>
  <c r="D8530" i="5"/>
  <c r="E8530" i="5" s="1"/>
  <c r="F8530" i="5"/>
  <c r="J8530" i="5" s="1"/>
  <c r="G8530" i="5"/>
  <c r="H8530" i="5"/>
  <c r="A8531" i="5"/>
  <c r="B8531" i="5"/>
  <c r="D8531" i="5"/>
  <c r="E8531" i="5" s="1"/>
  <c r="F8531" i="5"/>
  <c r="J8531" i="5" s="1"/>
  <c r="G8531" i="5"/>
  <c r="H8531" i="5"/>
  <c r="A8532" i="5"/>
  <c r="B8532" i="5"/>
  <c r="D8532" i="5"/>
  <c r="E8532" i="5" s="1"/>
  <c r="F8532" i="5"/>
  <c r="J8532" i="5" s="1"/>
  <c r="G8532" i="5"/>
  <c r="H8532" i="5"/>
  <c r="A8533" i="5"/>
  <c r="B8533" i="5"/>
  <c r="D8533" i="5"/>
  <c r="E8533" i="5" s="1"/>
  <c r="F8533" i="5"/>
  <c r="J8533" i="5" s="1"/>
  <c r="G8533" i="5"/>
  <c r="H8533" i="5"/>
  <c r="A8534" i="5"/>
  <c r="B8534" i="5"/>
  <c r="D8534" i="5"/>
  <c r="E8534" i="5" s="1"/>
  <c r="F8534" i="5"/>
  <c r="J8534" i="5" s="1"/>
  <c r="G8534" i="5"/>
  <c r="H8534" i="5"/>
  <c r="A8535" i="5"/>
  <c r="B8535" i="5"/>
  <c r="D8535" i="5"/>
  <c r="E8535" i="5" s="1"/>
  <c r="F8535" i="5"/>
  <c r="J8535" i="5" s="1"/>
  <c r="G8535" i="5"/>
  <c r="H8535" i="5"/>
  <c r="A8536" i="5"/>
  <c r="B8536" i="5"/>
  <c r="D8536" i="5"/>
  <c r="E8536" i="5" s="1"/>
  <c r="F8536" i="5"/>
  <c r="J8536" i="5" s="1"/>
  <c r="G8536" i="5"/>
  <c r="H8536" i="5"/>
  <c r="A8537" i="5"/>
  <c r="B8537" i="5"/>
  <c r="D8537" i="5"/>
  <c r="E8537" i="5" s="1"/>
  <c r="F8537" i="5"/>
  <c r="J8537" i="5" s="1"/>
  <c r="G8537" i="5"/>
  <c r="H8537" i="5"/>
  <c r="A8538" i="5"/>
  <c r="B8538" i="5"/>
  <c r="D8538" i="5"/>
  <c r="E8538" i="5" s="1"/>
  <c r="F8538" i="5"/>
  <c r="J8538" i="5" s="1"/>
  <c r="G8538" i="5"/>
  <c r="H8538" i="5"/>
  <c r="A8539" i="5"/>
  <c r="B8539" i="5"/>
  <c r="D8539" i="5"/>
  <c r="E8539" i="5" s="1"/>
  <c r="F8539" i="5"/>
  <c r="J8539" i="5" s="1"/>
  <c r="G8539" i="5"/>
  <c r="H8539" i="5"/>
  <c r="A8540" i="5"/>
  <c r="B8540" i="5"/>
  <c r="D8540" i="5"/>
  <c r="E8540" i="5" s="1"/>
  <c r="F8540" i="5"/>
  <c r="J8540" i="5" s="1"/>
  <c r="G8540" i="5"/>
  <c r="H8540" i="5"/>
  <c r="A8541" i="5"/>
  <c r="B8541" i="5"/>
  <c r="D8541" i="5"/>
  <c r="E8541" i="5" s="1"/>
  <c r="F8541" i="5"/>
  <c r="J8541" i="5" s="1"/>
  <c r="G8541" i="5"/>
  <c r="H8541" i="5"/>
  <c r="A8542" i="5"/>
  <c r="B8542" i="5"/>
  <c r="D8542" i="5"/>
  <c r="E8542" i="5" s="1"/>
  <c r="F8542" i="5"/>
  <c r="J8542" i="5" s="1"/>
  <c r="G8542" i="5"/>
  <c r="H8542" i="5"/>
  <c r="A8543" i="5"/>
  <c r="B8543" i="5"/>
  <c r="D8543" i="5"/>
  <c r="E8543" i="5" s="1"/>
  <c r="F8543" i="5"/>
  <c r="J8543" i="5" s="1"/>
  <c r="G8543" i="5"/>
  <c r="H8543" i="5"/>
  <c r="A8544" i="5"/>
  <c r="B8544" i="5"/>
  <c r="D8544" i="5"/>
  <c r="E8544" i="5" s="1"/>
  <c r="F8544" i="5"/>
  <c r="J8544" i="5" s="1"/>
  <c r="G8544" i="5"/>
  <c r="H8544" i="5"/>
  <c r="A8545" i="5"/>
  <c r="B8545" i="5"/>
  <c r="D8545" i="5"/>
  <c r="E8545" i="5" s="1"/>
  <c r="F8545" i="5"/>
  <c r="J8545" i="5" s="1"/>
  <c r="G8545" i="5"/>
  <c r="H8545" i="5"/>
  <c r="A8546" i="5"/>
  <c r="B8546" i="5"/>
  <c r="D8546" i="5"/>
  <c r="E8546" i="5" s="1"/>
  <c r="F8546" i="5"/>
  <c r="J8546" i="5" s="1"/>
  <c r="G8546" i="5"/>
  <c r="H8546" i="5"/>
  <c r="A8547" i="5"/>
  <c r="B8547" i="5"/>
  <c r="D8547" i="5"/>
  <c r="E8547" i="5" s="1"/>
  <c r="F8547" i="5"/>
  <c r="J8547" i="5" s="1"/>
  <c r="G8547" i="5"/>
  <c r="H8547" i="5"/>
  <c r="A8548" i="5"/>
  <c r="B8548" i="5"/>
  <c r="D8548" i="5"/>
  <c r="E8548" i="5" s="1"/>
  <c r="F8548" i="5"/>
  <c r="J8548" i="5" s="1"/>
  <c r="G8548" i="5"/>
  <c r="H8548" i="5"/>
  <c r="A8549" i="5"/>
  <c r="B8549" i="5"/>
  <c r="D8549" i="5"/>
  <c r="E8549" i="5" s="1"/>
  <c r="F8549" i="5"/>
  <c r="J8549" i="5" s="1"/>
  <c r="G8549" i="5"/>
  <c r="H8549" i="5"/>
  <c r="A8550" i="5"/>
  <c r="B8550" i="5"/>
  <c r="D8550" i="5"/>
  <c r="E8550" i="5" s="1"/>
  <c r="F8550" i="5"/>
  <c r="J8550" i="5" s="1"/>
  <c r="G8550" i="5"/>
  <c r="H8550" i="5"/>
  <c r="A8551" i="5"/>
  <c r="B8551" i="5"/>
  <c r="D8551" i="5"/>
  <c r="E8551" i="5" s="1"/>
  <c r="F8551" i="5"/>
  <c r="J8551" i="5" s="1"/>
  <c r="G8551" i="5"/>
  <c r="H8551" i="5"/>
  <c r="A8552" i="5"/>
  <c r="B8552" i="5"/>
  <c r="D8552" i="5"/>
  <c r="E8552" i="5" s="1"/>
  <c r="F8552" i="5"/>
  <c r="J8552" i="5" s="1"/>
  <c r="G8552" i="5"/>
  <c r="H8552" i="5"/>
  <c r="A8553" i="5"/>
  <c r="B8553" i="5"/>
  <c r="D8553" i="5"/>
  <c r="E8553" i="5" s="1"/>
  <c r="F8553" i="5"/>
  <c r="J8553" i="5" s="1"/>
  <c r="G8553" i="5"/>
  <c r="H8553" i="5"/>
  <c r="A8554" i="5"/>
  <c r="B8554" i="5"/>
  <c r="D8554" i="5"/>
  <c r="E8554" i="5" s="1"/>
  <c r="F8554" i="5"/>
  <c r="J8554" i="5" s="1"/>
  <c r="G8554" i="5"/>
  <c r="H8554" i="5"/>
  <c r="A8555" i="5"/>
  <c r="B8555" i="5"/>
  <c r="D8555" i="5"/>
  <c r="E8555" i="5" s="1"/>
  <c r="F8555" i="5"/>
  <c r="J8555" i="5" s="1"/>
  <c r="G8555" i="5"/>
  <c r="H8555" i="5"/>
  <c r="A8556" i="5"/>
  <c r="B8556" i="5"/>
  <c r="D8556" i="5"/>
  <c r="E8556" i="5" s="1"/>
  <c r="F8556" i="5"/>
  <c r="J8556" i="5" s="1"/>
  <c r="G8556" i="5"/>
  <c r="H8556" i="5"/>
  <c r="A8557" i="5"/>
  <c r="B8557" i="5"/>
  <c r="D8557" i="5"/>
  <c r="E8557" i="5" s="1"/>
  <c r="F8557" i="5"/>
  <c r="J8557" i="5" s="1"/>
  <c r="G8557" i="5"/>
  <c r="H8557" i="5"/>
  <c r="A8558" i="5"/>
  <c r="B8558" i="5"/>
  <c r="D8558" i="5"/>
  <c r="E8558" i="5" s="1"/>
  <c r="F8558" i="5"/>
  <c r="J8558" i="5" s="1"/>
  <c r="G8558" i="5"/>
  <c r="H8558" i="5"/>
  <c r="A8559" i="5"/>
  <c r="B8559" i="5"/>
  <c r="D8559" i="5"/>
  <c r="E8559" i="5" s="1"/>
  <c r="F8559" i="5"/>
  <c r="J8559" i="5" s="1"/>
  <c r="G8559" i="5"/>
  <c r="H8559" i="5"/>
  <c r="A8560" i="5"/>
  <c r="B8560" i="5"/>
  <c r="D8560" i="5"/>
  <c r="E8560" i="5" s="1"/>
  <c r="F8560" i="5"/>
  <c r="J8560" i="5" s="1"/>
  <c r="G8560" i="5"/>
  <c r="H8560" i="5"/>
  <c r="A8561" i="5"/>
  <c r="B8561" i="5"/>
  <c r="D8561" i="5"/>
  <c r="E8561" i="5" s="1"/>
  <c r="F8561" i="5"/>
  <c r="J8561" i="5" s="1"/>
  <c r="G8561" i="5"/>
  <c r="H8561" i="5"/>
  <c r="A8562" i="5"/>
  <c r="B8562" i="5"/>
  <c r="D8562" i="5"/>
  <c r="E8562" i="5" s="1"/>
  <c r="F8562" i="5"/>
  <c r="J8562" i="5" s="1"/>
  <c r="G8562" i="5"/>
  <c r="H8562" i="5"/>
  <c r="A8563" i="5"/>
  <c r="B8563" i="5"/>
  <c r="D8563" i="5"/>
  <c r="E8563" i="5" s="1"/>
  <c r="F8563" i="5"/>
  <c r="J8563" i="5" s="1"/>
  <c r="G8563" i="5"/>
  <c r="H8563" i="5"/>
  <c r="A8564" i="5"/>
  <c r="B8564" i="5"/>
  <c r="D8564" i="5"/>
  <c r="E8564" i="5" s="1"/>
  <c r="F8564" i="5"/>
  <c r="J8564" i="5" s="1"/>
  <c r="G8564" i="5"/>
  <c r="H8564" i="5"/>
  <c r="A8565" i="5"/>
  <c r="B8565" i="5"/>
  <c r="D8565" i="5"/>
  <c r="E8565" i="5" s="1"/>
  <c r="F8565" i="5"/>
  <c r="J8565" i="5" s="1"/>
  <c r="G8565" i="5"/>
  <c r="H8565" i="5"/>
  <c r="A8566" i="5"/>
  <c r="B8566" i="5"/>
  <c r="D8566" i="5"/>
  <c r="E8566" i="5" s="1"/>
  <c r="F8566" i="5"/>
  <c r="J8566" i="5" s="1"/>
  <c r="G8566" i="5"/>
  <c r="H8566" i="5"/>
  <c r="A8567" i="5"/>
  <c r="B8567" i="5"/>
  <c r="D8567" i="5"/>
  <c r="E8567" i="5" s="1"/>
  <c r="F8567" i="5"/>
  <c r="J8567" i="5" s="1"/>
  <c r="G8567" i="5"/>
  <c r="H8567" i="5"/>
  <c r="A8568" i="5"/>
  <c r="B8568" i="5"/>
  <c r="D8568" i="5"/>
  <c r="E8568" i="5" s="1"/>
  <c r="F8568" i="5"/>
  <c r="J8568" i="5" s="1"/>
  <c r="G8568" i="5"/>
  <c r="H8568" i="5"/>
  <c r="A8569" i="5"/>
  <c r="B8569" i="5"/>
  <c r="D8569" i="5"/>
  <c r="E8569" i="5" s="1"/>
  <c r="F8569" i="5"/>
  <c r="J8569" i="5" s="1"/>
  <c r="G8569" i="5"/>
  <c r="H8569" i="5"/>
  <c r="A8570" i="5"/>
  <c r="B8570" i="5"/>
  <c r="D8570" i="5"/>
  <c r="E8570" i="5" s="1"/>
  <c r="F8570" i="5"/>
  <c r="J8570" i="5" s="1"/>
  <c r="G8570" i="5"/>
  <c r="H8570" i="5"/>
  <c r="A8571" i="5"/>
  <c r="B8571" i="5"/>
  <c r="D8571" i="5"/>
  <c r="E8571" i="5" s="1"/>
  <c r="F8571" i="5"/>
  <c r="J8571" i="5" s="1"/>
  <c r="G8571" i="5"/>
  <c r="H8571" i="5"/>
  <c r="A8572" i="5"/>
  <c r="B8572" i="5"/>
  <c r="D8572" i="5"/>
  <c r="E8572" i="5" s="1"/>
  <c r="F8572" i="5"/>
  <c r="J8572" i="5" s="1"/>
  <c r="G8572" i="5"/>
  <c r="H8572" i="5"/>
  <c r="A8573" i="5"/>
  <c r="B8573" i="5"/>
  <c r="D8573" i="5"/>
  <c r="E8573" i="5" s="1"/>
  <c r="F8573" i="5"/>
  <c r="J8573" i="5" s="1"/>
  <c r="G8573" i="5"/>
  <c r="H8573" i="5"/>
  <c r="A8574" i="5"/>
  <c r="B8574" i="5"/>
  <c r="D8574" i="5"/>
  <c r="E8574" i="5" s="1"/>
  <c r="F8574" i="5"/>
  <c r="J8574" i="5" s="1"/>
  <c r="G8574" i="5"/>
  <c r="H8574" i="5"/>
  <c r="A8575" i="5"/>
  <c r="B8575" i="5"/>
  <c r="D8575" i="5"/>
  <c r="E8575" i="5" s="1"/>
  <c r="F8575" i="5"/>
  <c r="J8575" i="5" s="1"/>
  <c r="G8575" i="5"/>
  <c r="H8575" i="5"/>
  <c r="A8576" i="5"/>
  <c r="B8576" i="5"/>
  <c r="D8576" i="5"/>
  <c r="E8576" i="5" s="1"/>
  <c r="F8576" i="5"/>
  <c r="J8576" i="5" s="1"/>
  <c r="G8576" i="5"/>
  <c r="H8576" i="5"/>
  <c r="A8577" i="5"/>
  <c r="B8577" i="5"/>
  <c r="D8577" i="5"/>
  <c r="E8577" i="5" s="1"/>
  <c r="F8577" i="5"/>
  <c r="J8577" i="5" s="1"/>
  <c r="G8577" i="5"/>
  <c r="H8577" i="5"/>
  <c r="A8578" i="5"/>
  <c r="B8578" i="5"/>
  <c r="D8578" i="5"/>
  <c r="E8578" i="5" s="1"/>
  <c r="F8578" i="5"/>
  <c r="J8578" i="5" s="1"/>
  <c r="G8578" i="5"/>
  <c r="H8578" i="5"/>
  <c r="A8579" i="5"/>
  <c r="B8579" i="5"/>
  <c r="D8579" i="5"/>
  <c r="E8579" i="5" s="1"/>
  <c r="F8579" i="5"/>
  <c r="J8579" i="5" s="1"/>
  <c r="G8579" i="5"/>
  <c r="H8579" i="5"/>
  <c r="A8580" i="5"/>
  <c r="B8580" i="5"/>
  <c r="D8580" i="5"/>
  <c r="E8580" i="5" s="1"/>
  <c r="F8580" i="5"/>
  <c r="J8580" i="5" s="1"/>
  <c r="G8580" i="5"/>
  <c r="H8580" i="5"/>
  <c r="A8581" i="5"/>
  <c r="B8581" i="5"/>
  <c r="D8581" i="5"/>
  <c r="E8581" i="5" s="1"/>
  <c r="F8581" i="5"/>
  <c r="J8581" i="5" s="1"/>
  <c r="G8581" i="5"/>
  <c r="H8581" i="5"/>
  <c r="A8582" i="5"/>
  <c r="B8582" i="5"/>
  <c r="D8582" i="5"/>
  <c r="E8582" i="5" s="1"/>
  <c r="F8582" i="5"/>
  <c r="J8582" i="5" s="1"/>
  <c r="G8582" i="5"/>
  <c r="H8582" i="5"/>
  <c r="A8583" i="5"/>
  <c r="B8583" i="5"/>
  <c r="D8583" i="5"/>
  <c r="E8583" i="5" s="1"/>
  <c r="F8583" i="5"/>
  <c r="J8583" i="5" s="1"/>
  <c r="G8583" i="5"/>
  <c r="H8583" i="5"/>
  <c r="A8584" i="5"/>
  <c r="B8584" i="5"/>
  <c r="D8584" i="5"/>
  <c r="E8584" i="5" s="1"/>
  <c r="F8584" i="5"/>
  <c r="J8584" i="5" s="1"/>
  <c r="G8584" i="5"/>
  <c r="H8584" i="5"/>
  <c r="A8585" i="5"/>
  <c r="B8585" i="5"/>
  <c r="D8585" i="5"/>
  <c r="E8585" i="5" s="1"/>
  <c r="F8585" i="5"/>
  <c r="J8585" i="5" s="1"/>
  <c r="G8585" i="5"/>
  <c r="H8585" i="5"/>
  <c r="A8586" i="5"/>
  <c r="B8586" i="5"/>
  <c r="D8586" i="5"/>
  <c r="E8586" i="5" s="1"/>
  <c r="F8586" i="5"/>
  <c r="J8586" i="5" s="1"/>
  <c r="G8586" i="5"/>
  <c r="H8586" i="5"/>
  <c r="A8587" i="5"/>
  <c r="B8587" i="5"/>
  <c r="D8587" i="5"/>
  <c r="E8587" i="5" s="1"/>
  <c r="F8587" i="5"/>
  <c r="J8587" i="5" s="1"/>
  <c r="G8587" i="5"/>
  <c r="H8587" i="5"/>
  <c r="A8588" i="5"/>
  <c r="B8588" i="5"/>
  <c r="D8588" i="5"/>
  <c r="E8588" i="5" s="1"/>
  <c r="F8588" i="5"/>
  <c r="J8588" i="5" s="1"/>
  <c r="G8588" i="5"/>
  <c r="H8588" i="5"/>
  <c r="A8589" i="5"/>
  <c r="B8589" i="5"/>
  <c r="D8589" i="5"/>
  <c r="E8589" i="5" s="1"/>
  <c r="F8589" i="5"/>
  <c r="J8589" i="5" s="1"/>
  <c r="G8589" i="5"/>
  <c r="H8589" i="5"/>
  <c r="A8590" i="5"/>
  <c r="B8590" i="5"/>
  <c r="D8590" i="5"/>
  <c r="E8590" i="5" s="1"/>
  <c r="F8590" i="5"/>
  <c r="J8590" i="5" s="1"/>
  <c r="G8590" i="5"/>
  <c r="H8590" i="5"/>
  <c r="A8591" i="5"/>
  <c r="B8591" i="5"/>
  <c r="D8591" i="5"/>
  <c r="E8591" i="5" s="1"/>
  <c r="F8591" i="5"/>
  <c r="J8591" i="5" s="1"/>
  <c r="G8591" i="5"/>
  <c r="H8591" i="5"/>
  <c r="A8592" i="5"/>
  <c r="B8592" i="5"/>
  <c r="D8592" i="5"/>
  <c r="E8592" i="5" s="1"/>
  <c r="F8592" i="5"/>
  <c r="J8592" i="5" s="1"/>
  <c r="G8592" i="5"/>
  <c r="H8592" i="5"/>
  <c r="A8593" i="5"/>
  <c r="B8593" i="5"/>
  <c r="D8593" i="5"/>
  <c r="E8593" i="5" s="1"/>
  <c r="F8593" i="5"/>
  <c r="J8593" i="5" s="1"/>
  <c r="G8593" i="5"/>
  <c r="H8593" i="5"/>
  <c r="A8594" i="5"/>
  <c r="B8594" i="5"/>
  <c r="D8594" i="5"/>
  <c r="E8594" i="5" s="1"/>
  <c r="F8594" i="5"/>
  <c r="J8594" i="5" s="1"/>
  <c r="G8594" i="5"/>
  <c r="H8594" i="5"/>
  <c r="A8595" i="5"/>
  <c r="B8595" i="5"/>
  <c r="D8595" i="5"/>
  <c r="E8595" i="5" s="1"/>
  <c r="F8595" i="5"/>
  <c r="J8595" i="5" s="1"/>
  <c r="G8595" i="5"/>
  <c r="H8595" i="5"/>
  <c r="A8596" i="5"/>
  <c r="B8596" i="5"/>
  <c r="D8596" i="5"/>
  <c r="E8596" i="5" s="1"/>
  <c r="F8596" i="5"/>
  <c r="J8596" i="5" s="1"/>
  <c r="G8596" i="5"/>
  <c r="H8596" i="5"/>
  <c r="A8597" i="5"/>
  <c r="B8597" i="5"/>
  <c r="D8597" i="5"/>
  <c r="E8597" i="5" s="1"/>
  <c r="F8597" i="5"/>
  <c r="J8597" i="5" s="1"/>
  <c r="G8597" i="5"/>
  <c r="H8597" i="5"/>
  <c r="A8598" i="5"/>
  <c r="B8598" i="5"/>
  <c r="D8598" i="5"/>
  <c r="E8598" i="5" s="1"/>
  <c r="F8598" i="5"/>
  <c r="J8598" i="5" s="1"/>
  <c r="G8598" i="5"/>
  <c r="H8598" i="5"/>
  <c r="A8599" i="5"/>
  <c r="B8599" i="5"/>
  <c r="D8599" i="5"/>
  <c r="E8599" i="5" s="1"/>
  <c r="F8599" i="5"/>
  <c r="J8599" i="5" s="1"/>
  <c r="G8599" i="5"/>
  <c r="H8599" i="5"/>
  <c r="A8600" i="5"/>
  <c r="B8600" i="5"/>
  <c r="D8600" i="5"/>
  <c r="E8600" i="5" s="1"/>
  <c r="F8600" i="5"/>
  <c r="J8600" i="5" s="1"/>
  <c r="G8600" i="5"/>
  <c r="H8600" i="5"/>
  <c r="A8601" i="5"/>
  <c r="B8601" i="5"/>
  <c r="D8601" i="5"/>
  <c r="E8601" i="5" s="1"/>
  <c r="F8601" i="5"/>
  <c r="J8601" i="5" s="1"/>
  <c r="G8601" i="5"/>
  <c r="H8601" i="5"/>
  <c r="A8602" i="5"/>
  <c r="B8602" i="5"/>
  <c r="D8602" i="5"/>
  <c r="E8602" i="5" s="1"/>
  <c r="F8602" i="5"/>
  <c r="J8602" i="5" s="1"/>
  <c r="G8602" i="5"/>
  <c r="H8602" i="5"/>
  <c r="A8603" i="5"/>
  <c r="B8603" i="5"/>
  <c r="D8603" i="5"/>
  <c r="E8603" i="5" s="1"/>
  <c r="F8603" i="5"/>
  <c r="J8603" i="5" s="1"/>
  <c r="G8603" i="5"/>
  <c r="H8603" i="5"/>
  <c r="A8604" i="5"/>
  <c r="B8604" i="5"/>
  <c r="D8604" i="5"/>
  <c r="E8604" i="5" s="1"/>
  <c r="F8604" i="5"/>
  <c r="J8604" i="5" s="1"/>
  <c r="G8604" i="5"/>
  <c r="H8604" i="5"/>
  <c r="A8605" i="5"/>
  <c r="B8605" i="5"/>
  <c r="D8605" i="5"/>
  <c r="E8605" i="5" s="1"/>
  <c r="F8605" i="5"/>
  <c r="J8605" i="5" s="1"/>
  <c r="G8605" i="5"/>
  <c r="H8605" i="5"/>
  <c r="A8606" i="5"/>
  <c r="B8606" i="5"/>
  <c r="D8606" i="5"/>
  <c r="E8606" i="5" s="1"/>
  <c r="F8606" i="5"/>
  <c r="J8606" i="5" s="1"/>
  <c r="G8606" i="5"/>
  <c r="H8606" i="5"/>
  <c r="A8607" i="5"/>
  <c r="B8607" i="5"/>
  <c r="D8607" i="5"/>
  <c r="E8607" i="5" s="1"/>
  <c r="F8607" i="5"/>
  <c r="J8607" i="5" s="1"/>
  <c r="G8607" i="5"/>
  <c r="H8607" i="5"/>
  <c r="A8608" i="5"/>
  <c r="B8608" i="5"/>
  <c r="D8608" i="5"/>
  <c r="E8608" i="5" s="1"/>
  <c r="F8608" i="5"/>
  <c r="J8608" i="5" s="1"/>
  <c r="G8608" i="5"/>
  <c r="H8608" i="5"/>
  <c r="A8609" i="5"/>
  <c r="B8609" i="5"/>
  <c r="D8609" i="5"/>
  <c r="E8609" i="5" s="1"/>
  <c r="F8609" i="5"/>
  <c r="J8609" i="5" s="1"/>
  <c r="G8609" i="5"/>
  <c r="H8609" i="5"/>
  <c r="A8610" i="5"/>
  <c r="B8610" i="5"/>
  <c r="D8610" i="5"/>
  <c r="E8610" i="5" s="1"/>
  <c r="F8610" i="5"/>
  <c r="J8610" i="5" s="1"/>
  <c r="G8610" i="5"/>
  <c r="H8610" i="5"/>
  <c r="A8611" i="5"/>
  <c r="B8611" i="5"/>
  <c r="D8611" i="5"/>
  <c r="E8611" i="5" s="1"/>
  <c r="F8611" i="5"/>
  <c r="J8611" i="5" s="1"/>
  <c r="G8611" i="5"/>
  <c r="H8611" i="5"/>
  <c r="A8612" i="5"/>
  <c r="B8612" i="5"/>
  <c r="D8612" i="5"/>
  <c r="E8612" i="5" s="1"/>
  <c r="F8612" i="5"/>
  <c r="J8612" i="5" s="1"/>
  <c r="G8612" i="5"/>
  <c r="H8612" i="5"/>
  <c r="A8613" i="5"/>
  <c r="B8613" i="5"/>
  <c r="D8613" i="5"/>
  <c r="E8613" i="5" s="1"/>
  <c r="F8613" i="5"/>
  <c r="J8613" i="5" s="1"/>
  <c r="G8613" i="5"/>
  <c r="H8613" i="5"/>
  <c r="A8614" i="5"/>
  <c r="B8614" i="5"/>
  <c r="D8614" i="5"/>
  <c r="E8614" i="5" s="1"/>
  <c r="F8614" i="5"/>
  <c r="J8614" i="5" s="1"/>
  <c r="G8614" i="5"/>
  <c r="H8614" i="5"/>
  <c r="A8615" i="5"/>
  <c r="B8615" i="5"/>
  <c r="D8615" i="5"/>
  <c r="E8615" i="5" s="1"/>
  <c r="F8615" i="5"/>
  <c r="J8615" i="5" s="1"/>
  <c r="G8615" i="5"/>
  <c r="H8615" i="5"/>
  <c r="A8616" i="5"/>
  <c r="B8616" i="5"/>
  <c r="D8616" i="5"/>
  <c r="E8616" i="5" s="1"/>
  <c r="F8616" i="5"/>
  <c r="J8616" i="5" s="1"/>
  <c r="G8616" i="5"/>
  <c r="H8616" i="5"/>
  <c r="A8617" i="5"/>
  <c r="B8617" i="5"/>
  <c r="D8617" i="5"/>
  <c r="E8617" i="5" s="1"/>
  <c r="F8617" i="5"/>
  <c r="J8617" i="5" s="1"/>
  <c r="G8617" i="5"/>
  <c r="H8617" i="5"/>
  <c r="A8618" i="5"/>
  <c r="B8618" i="5"/>
  <c r="D8618" i="5"/>
  <c r="E8618" i="5" s="1"/>
  <c r="F8618" i="5"/>
  <c r="J8618" i="5" s="1"/>
  <c r="G8618" i="5"/>
  <c r="H8618" i="5"/>
  <c r="A8619" i="5"/>
  <c r="B8619" i="5"/>
  <c r="D8619" i="5"/>
  <c r="E8619" i="5" s="1"/>
  <c r="F8619" i="5"/>
  <c r="J8619" i="5" s="1"/>
  <c r="G8619" i="5"/>
  <c r="H8619" i="5"/>
  <c r="A8620" i="5"/>
  <c r="B8620" i="5"/>
  <c r="D8620" i="5"/>
  <c r="E8620" i="5" s="1"/>
  <c r="F8620" i="5"/>
  <c r="J8620" i="5" s="1"/>
  <c r="G8620" i="5"/>
  <c r="H8620" i="5"/>
  <c r="A8621" i="5"/>
  <c r="B8621" i="5"/>
  <c r="D8621" i="5"/>
  <c r="E8621" i="5" s="1"/>
  <c r="F8621" i="5"/>
  <c r="J8621" i="5" s="1"/>
  <c r="G8621" i="5"/>
  <c r="H8621" i="5"/>
  <c r="A8622" i="5"/>
  <c r="B8622" i="5"/>
  <c r="D8622" i="5"/>
  <c r="E8622" i="5" s="1"/>
  <c r="F8622" i="5"/>
  <c r="J8622" i="5" s="1"/>
  <c r="G8622" i="5"/>
  <c r="H8622" i="5"/>
  <c r="A8623" i="5"/>
  <c r="B8623" i="5"/>
  <c r="D8623" i="5"/>
  <c r="E8623" i="5" s="1"/>
  <c r="F8623" i="5"/>
  <c r="J8623" i="5" s="1"/>
  <c r="G8623" i="5"/>
  <c r="H8623" i="5"/>
  <c r="A8624" i="5"/>
  <c r="B8624" i="5"/>
  <c r="D8624" i="5"/>
  <c r="E8624" i="5" s="1"/>
  <c r="F8624" i="5"/>
  <c r="J8624" i="5" s="1"/>
  <c r="G8624" i="5"/>
  <c r="H8624" i="5"/>
  <c r="A8625" i="5"/>
  <c r="B8625" i="5"/>
  <c r="D8625" i="5"/>
  <c r="E8625" i="5" s="1"/>
  <c r="F8625" i="5"/>
  <c r="J8625" i="5" s="1"/>
  <c r="G8625" i="5"/>
  <c r="H8625" i="5"/>
  <c r="A8626" i="5"/>
  <c r="B8626" i="5"/>
  <c r="D8626" i="5"/>
  <c r="E8626" i="5" s="1"/>
  <c r="F8626" i="5"/>
  <c r="J8626" i="5" s="1"/>
  <c r="G8626" i="5"/>
  <c r="H8626" i="5"/>
  <c r="A8627" i="5"/>
  <c r="B8627" i="5"/>
  <c r="D8627" i="5"/>
  <c r="E8627" i="5" s="1"/>
  <c r="F8627" i="5"/>
  <c r="J8627" i="5" s="1"/>
  <c r="G8627" i="5"/>
  <c r="H8627" i="5"/>
  <c r="A8628" i="5"/>
  <c r="B8628" i="5"/>
  <c r="D8628" i="5"/>
  <c r="E8628" i="5" s="1"/>
  <c r="F8628" i="5"/>
  <c r="J8628" i="5" s="1"/>
  <c r="G8628" i="5"/>
  <c r="H8628" i="5"/>
  <c r="A8629" i="5"/>
  <c r="B8629" i="5"/>
  <c r="D8629" i="5"/>
  <c r="E8629" i="5" s="1"/>
  <c r="F8629" i="5"/>
  <c r="J8629" i="5" s="1"/>
  <c r="G8629" i="5"/>
  <c r="H8629" i="5"/>
  <c r="A8630" i="5"/>
  <c r="B8630" i="5"/>
  <c r="D8630" i="5"/>
  <c r="E8630" i="5" s="1"/>
  <c r="F8630" i="5"/>
  <c r="J8630" i="5" s="1"/>
  <c r="G8630" i="5"/>
  <c r="H8630" i="5"/>
  <c r="A8631" i="5"/>
  <c r="B8631" i="5"/>
  <c r="D8631" i="5"/>
  <c r="E8631" i="5" s="1"/>
  <c r="F8631" i="5"/>
  <c r="J8631" i="5" s="1"/>
  <c r="G8631" i="5"/>
  <c r="H8631" i="5"/>
  <c r="A8632" i="5"/>
  <c r="B8632" i="5"/>
  <c r="D8632" i="5"/>
  <c r="E8632" i="5" s="1"/>
  <c r="F8632" i="5"/>
  <c r="J8632" i="5" s="1"/>
  <c r="G8632" i="5"/>
  <c r="H8632" i="5"/>
  <c r="A8633" i="5"/>
  <c r="B8633" i="5"/>
  <c r="D8633" i="5"/>
  <c r="E8633" i="5" s="1"/>
  <c r="F8633" i="5"/>
  <c r="J8633" i="5" s="1"/>
  <c r="G8633" i="5"/>
  <c r="H8633" i="5"/>
  <c r="A8634" i="5"/>
  <c r="B8634" i="5"/>
  <c r="D8634" i="5"/>
  <c r="E8634" i="5" s="1"/>
  <c r="F8634" i="5"/>
  <c r="J8634" i="5" s="1"/>
  <c r="G8634" i="5"/>
  <c r="H8634" i="5"/>
  <c r="A8635" i="5"/>
  <c r="B8635" i="5"/>
  <c r="D8635" i="5"/>
  <c r="E8635" i="5" s="1"/>
  <c r="F8635" i="5"/>
  <c r="J8635" i="5" s="1"/>
  <c r="G8635" i="5"/>
  <c r="H8635" i="5"/>
  <c r="A8636" i="5"/>
  <c r="B8636" i="5"/>
  <c r="D8636" i="5"/>
  <c r="E8636" i="5" s="1"/>
  <c r="F8636" i="5"/>
  <c r="J8636" i="5" s="1"/>
  <c r="G8636" i="5"/>
  <c r="H8636" i="5"/>
  <c r="A8637" i="5"/>
  <c r="B8637" i="5"/>
  <c r="D8637" i="5"/>
  <c r="E8637" i="5" s="1"/>
  <c r="F8637" i="5"/>
  <c r="J8637" i="5" s="1"/>
  <c r="G8637" i="5"/>
  <c r="H8637" i="5"/>
  <c r="A8638" i="5"/>
  <c r="B8638" i="5"/>
  <c r="D8638" i="5"/>
  <c r="E8638" i="5" s="1"/>
  <c r="F8638" i="5"/>
  <c r="J8638" i="5" s="1"/>
  <c r="G8638" i="5"/>
  <c r="H8638" i="5"/>
  <c r="A8639" i="5"/>
  <c r="B8639" i="5"/>
  <c r="D8639" i="5"/>
  <c r="E8639" i="5" s="1"/>
  <c r="F8639" i="5"/>
  <c r="J8639" i="5" s="1"/>
  <c r="G8639" i="5"/>
  <c r="H8639" i="5"/>
  <c r="A8640" i="5"/>
  <c r="B8640" i="5"/>
  <c r="D8640" i="5"/>
  <c r="E8640" i="5" s="1"/>
  <c r="F8640" i="5"/>
  <c r="J8640" i="5" s="1"/>
  <c r="G8640" i="5"/>
  <c r="H8640" i="5"/>
  <c r="A8641" i="5"/>
  <c r="B8641" i="5"/>
  <c r="D8641" i="5"/>
  <c r="E8641" i="5" s="1"/>
  <c r="F8641" i="5"/>
  <c r="J8641" i="5" s="1"/>
  <c r="G8641" i="5"/>
  <c r="H8641" i="5"/>
  <c r="A8642" i="5"/>
  <c r="B8642" i="5"/>
  <c r="D8642" i="5"/>
  <c r="E8642" i="5" s="1"/>
  <c r="F8642" i="5"/>
  <c r="J8642" i="5" s="1"/>
  <c r="G8642" i="5"/>
  <c r="H8642" i="5"/>
  <c r="A8643" i="5"/>
  <c r="B8643" i="5"/>
  <c r="D8643" i="5"/>
  <c r="E8643" i="5" s="1"/>
  <c r="F8643" i="5"/>
  <c r="J8643" i="5" s="1"/>
  <c r="G8643" i="5"/>
  <c r="H8643" i="5"/>
  <c r="A8644" i="5"/>
  <c r="B8644" i="5"/>
  <c r="D8644" i="5"/>
  <c r="E8644" i="5" s="1"/>
  <c r="F8644" i="5"/>
  <c r="J8644" i="5" s="1"/>
  <c r="G8644" i="5"/>
  <c r="H8644" i="5"/>
  <c r="A8645" i="5"/>
  <c r="B8645" i="5"/>
  <c r="D8645" i="5"/>
  <c r="E8645" i="5" s="1"/>
  <c r="F8645" i="5"/>
  <c r="J8645" i="5" s="1"/>
  <c r="G8645" i="5"/>
  <c r="H8645" i="5"/>
  <c r="A8646" i="5"/>
  <c r="B8646" i="5"/>
  <c r="D8646" i="5"/>
  <c r="E8646" i="5" s="1"/>
  <c r="F8646" i="5"/>
  <c r="J8646" i="5" s="1"/>
  <c r="G8646" i="5"/>
  <c r="H8646" i="5"/>
  <c r="A8647" i="5"/>
  <c r="B8647" i="5"/>
  <c r="D8647" i="5"/>
  <c r="E8647" i="5" s="1"/>
  <c r="F8647" i="5"/>
  <c r="J8647" i="5" s="1"/>
  <c r="G8647" i="5"/>
  <c r="H8647" i="5"/>
  <c r="A8648" i="5"/>
  <c r="B8648" i="5"/>
  <c r="D8648" i="5"/>
  <c r="E8648" i="5" s="1"/>
  <c r="F8648" i="5"/>
  <c r="J8648" i="5" s="1"/>
  <c r="G8648" i="5"/>
  <c r="H8648" i="5"/>
  <c r="A8649" i="5"/>
  <c r="B8649" i="5"/>
  <c r="D8649" i="5"/>
  <c r="E8649" i="5" s="1"/>
  <c r="F8649" i="5"/>
  <c r="J8649" i="5" s="1"/>
  <c r="G8649" i="5"/>
  <c r="H8649" i="5"/>
  <c r="A8650" i="5"/>
  <c r="B8650" i="5"/>
  <c r="D8650" i="5"/>
  <c r="E8650" i="5" s="1"/>
  <c r="F8650" i="5"/>
  <c r="J8650" i="5" s="1"/>
  <c r="G8650" i="5"/>
  <c r="H8650" i="5"/>
  <c r="A8651" i="5"/>
  <c r="B8651" i="5"/>
  <c r="D8651" i="5"/>
  <c r="E8651" i="5" s="1"/>
  <c r="F8651" i="5"/>
  <c r="J8651" i="5" s="1"/>
  <c r="G8651" i="5"/>
  <c r="H8651" i="5"/>
  <c r="A8652" i="5"/>
  <c r="B8652" i="5"/>
  <c r="D8652" i="5"/>
  <c r="E8652" i="5" s="1"/>
  <c r="F8652" i="5"/>
  <c r="J8652" i="5" s="1"/>
  <c r="G8652" i="5"/>
  <c r="H8652" i="5"/>
  <c r="A8653" i="5"/>
  <c r="B8653" i="5"/>
  <c r="D8653" i="5"/>
  <c r="E8653" i="5" s="1"/>
  <c r="F8653" i="5"/>
  <c r="J8653" i="5" s="1"/>
  <c r="G8653" i="5"/>
  <c r="H8653" i="5"/>
  <c r="A8654" i="5"/>
  <c r="B8654" i="5"/>
  <c r="D8654" i="5"/>
  <c r="E8654" i="5" s="1"/>
  <c r="F8654" i="5"/>
  <c r="J8654" i="5" s="1"/>
  <c r="G8654" i="5"/>
  <c r="H8654" i="5"/>
  <c r="A8655" i="5"/>
  <c r="B8655" i="5"/>
  <c r="D8655" i="5"/>
  <c r="E8655" i="5" s="1"/>
  <c r="F8655" i="5"/>
  <c r="J8655" i="5" s="1"/>
  <c r="G8655" i="5"/>
  <c r="H8655" i="5"/>
  <c r="A8656" i="5"/>
  <c r="B8656" i="5"/>
  <c r="D8656" i="5"/>
  <c r="E8656" i="5" s="1"/>
  <c r="F8656" i="5"/>
  <c r="J8656" i="5" s="1"/>
  <c r="G8656" i="5"/>
  <c r="H8656" i="5"/>
  <c r="A8657" i="5"/>
  <c r="B8657" i="5"/>
  <c r="D8657" i="5"/>
  <c r="E8657" i="5" s="1"/>
  <c r="F8657" i="5"/>
  <c r="J8657" i="5" s="1"/>
  <c r="G8657" i="5"/>
  <c r="H8657" i="5"/>
  <c r="A8658" i="5"/>
  <c r="B8658" i="5"/>
  <c r="D8658" i="5"/>
  <c r="E8658" i="5" s="1"/>
  <c r="F8658" i="5"/>
  <c r="J8658" i="5" s="1"/>
  <c r="G8658" i="5"/>
  <c r="H8658" i="5"/>
  <c r="A8659" i="5"/>
  <c r="B8659" i="5"/>
  <c r="D8659" i="5"/>
  <c r="E8659" i="5" s="1"/>
  <c r="F8659" i="5"/>
  <c r="J8659" i="5" s="1"/>
  <c r="G8659" i="5"/>
  <c r="H8659" i="5"/>
  <c r="A8660" i="5"/>
  <c r="B8660" i="5"/>
  <c r="D8660" i="5"/>
  <c r="E8660" i="5" s="1"/>
  <c r="F8660" i="5"/>
  <c r="J8660" i="5" s="1"/>
  <c r="G8660" i="5"/>
  <c r="H8660" i="5"/>
  <c r="A8661" i="5"/>
  <c r="B8661" i="5"/>
  <c r="D8661" i="5"/>
  <c r="E8661" i="5" s="1"/>
  <c r="F8661" i="5"/>
  <c r="J8661" i="5" s="1"/>
  <c r="G8661" i="5"/>
  <c r="H8661" i="5"/>
  <c r="A8662" i="5"/>
  <c r="B8662" i="5"/>
  <c r="D8662" i="5"/>
  <c r="E8662" i="5" s="1"/>
  <c r="F8662" i="5"/>
  <c r="J8662" i="5" s="1"/>
  <c r="G8662" i="5"/>
  <c r="H8662" i="5"/>
  <c r="A8663" i="5"/>
  <c r="B8663" i="5"/>
  <c r="D8663" i="5"/>
  <c r="E8663" i="5" s="1"/>
  <c r="F8663" i="5"/>
  <c r="J8663" i="5" s="1"/>
  <c r="G8663" i="5"/>
  <c r="H8663" i="5"/>
  <c r="A8664" i="5"/>
  <c r="B8664" i="5"/>
  <c r="D8664" i="5"/>
  <c r="E8664" i="5" s="1"/>
  <c r="F8664" i="5"/>
  <c r="J8664" i="5" s="1"/>
  <c r="G8664" i="5"/>
  <c r="H8664" i="5"/>
  <c r="A8665" i="5"/>
  <c r="B8665" i="5"/>
  <c r="D8665" i="5"/>
  <c r="E8665" i="5" s="1"/>
  <c r="F8665" i="5"/>
  <c r="J8665" i="5" s="1"/>
  <c r="G8665" i="5"/>
  <c r="H8665" i="5"/>
  <c r="A8666" i="5"/>
  <c r="B8666" i="5"/>
  <c r="D8666" i="5"/>
  <c r="E8666" i="5" s="1"/>
  <c r="F8666" i="5"/>
  <c r="J8666" i="5" s="1"/>
  <c r="G8666" i="5"/>
  <c r="H8666" i="5"/>
  <c r="A8667" i="5"/>
  <c r="B8667" i="5"/>
  <c r="D8667" i="5"/>
  <c r="E8667" i="5" s="1"/>
  <c r="F8667" i="5"/>
  <c r="J8667" i="5" s="1"/>
  <c r="G8667" i="5"/>
  <c r="H8667" i="5"/>
  <c r="A8668" i="5"/>
  <c r="B8668" i="5"/>
  <c r="D8668" i="5"/>
  <c r="E8668" i="5" s="1"/>
  <c r="F8668" i="5"/>
  <c r="J8668" i="5" s="1"/>
  <c r="G8668" i="5"/>
  <c r="H8668" i="5"/>
  <c r="A8669" i="5"/>
  <c r="B8669" i="5"/>
  <c r="D8669" i="5"/>
  <c r="E8669" i="5" s="1"/>
  <c r="F8669" i="5"/>
  <c r="J8669" i="5" s="1"/>
  <c r="G8669" i="5"/>
  <c r="H8669" i="5"/>
  <c r="A8670" i="5"/>
  <c r="B8670" i="5"/>
  <c r="D8670" i="5"/>
  <c r="E8670" i="5" s="1"/>
  <c r="F8670" i="5"/>
  <c r="J8670" i="5" s="1"/>
  <c r="G8670" i="5"/>
  <c r="H8670" i="5"/>
  <c r="A8671" i="5"/>
  <c r="B8671" i="5"/>
  <c r="D8671" i="5"/>
  <c r="E8671" i="5" s="1"/>
  <c r="F8671" i="5"/>
  <c r="J8671" i="5" s="1"/>
  <c r="G8671" i="5"/>
  <c r="H8671" i="5"/>
  <c r="A8672" i="5"/>
  <c r="B8672" i="5"/>
  <c r="D8672" i="5"/>
  <c r="E8672" i="5" s="1"/>
  <c r="F8672" i="5"/>
  <c r="J8672" i="5" s="1"/>
  <c r="G8672" i="5"/>
  <c r="H8672" i="5"/>
  <c r="A8673" i="5"/>
  <c r="B8673" i="5"/>
  <c r="D8673" i="5"/>
  <c r="E8673" i="5" s="1"/>
  <c r="F8673" i="5"/>
  <c r="J8673" i="5" s="1"/>
  <c r="G8673" i="5"/>
  <c r="H8673" i="5"/>
  <c r="A8674" i="5"/>
  <c r="B8674" i="5"/>
  <c r="D8674" i="5"/>
  <c r="E8674" i="5" s="1"/>
  <c r="F8674" i="5"/>
  <c r="J8674" i="5" s="1"/>
  <c r="G8674" i="5"/>
  <c r="H8674" i="5"/>
  <c r="A8675" i="5"/>
  <c r="B8675" i="5"/>
  <c r="D8675" i="5"/>
  <c r="E8675" i="5" s="1"/>
  <c r="F8675" i="5"/>
  <c r="J8675" i="5" s="1"/>
  <c r="G8675" i="5"/>
  <c r="H8675" i="5"/>
  <c r="A8676" i="5"/>
  <c r="B8676" i="5"/>
  <c r="D8676" i="5"/>
  <c r="E8676" i="5" s="1"/>
  <c r="F8676" i="5"/>
  <c r="J8676" i="5" s="1"/>
  <c r="G8676" i="5"/>
  <c r="H8676" i="5"/>
  <c r="A8677" i="5"/>
  <c r="B8677" i="5"/>
  <c r="D8677" i="5"/>
  <c r="E8677" i="5" s="1"/>
  <c r="F8677" i="5"/>
  <c r="J8677" i="5" s="1"/>
  <c r="G8677" i="5"/>
  <c r="H8677" i="5"/>
  <c r="A8678" i="5"/>
  <c r="B8678" i="5"/>
  <c r="D8678" i="5"/>
  <c r="E8678" i="5" s="1"/>
  <c r="F8678" i="5"/>
  <c r="J8678" i="5" s="1"/>
  <c r="G8678" i="5"/>
  <c r="H8678" i="5"/>
  <c r="A8679" i="5"/>
  <c r="B8679" i="5"/>
  <c r="D8679" i="5"/>
  <c r="E8679" i="5" s="1"/>
  <c r="F8679" i="5"/>
  <c r="J8679" i="5" s="1"/>
  <c r="G8679" i="5"/>
  <c r="H8679" i="5"/>
  <c r="A8680" i="5"/>
  <c r="B8680" i="5"/>
  <c r="D8680" i="5"/>
  <c r="E8680" i="5" s="1"/>
  <c r="F8680" i="5"/>
  <c r="J8680" i="5" s="1"/>
  <c r="G8680" i="5"/>
  <c r="H8680" i="5"/>
  <c r="A8681" i="5"/>
  <c r="B8681" i="5"/>
  <c r="D8681" i="5"/>
  <c r="E8681" i="5" s="1"/>
  <c r="F8681" i="5"/>
  <c r="J8681" i="5" s="1"/>
  <c r="G8681" i="5"/>
  <c r="H8681" i="5"/>
  <c r="A8682" i="5"/>
  <c r="B8682" i="5"/>
  <c r="D8682" i="5"/>
  <c r="E8682" i="5" s="1"/>
  <c r="F8682" i="5"/>
  <c r="J8682" i="5" s="1"/>
  <c r="G8682" i="5"/>
  <c r="H8682" i="5"/>
  <c r="A8683" i="5"/>
  <c r="B8683" i="5"/>
  <c r="D8683" i="5"/>
  <c r="E8683" i="5" s="1"/>
  <c r="F8683" i="5"/>
  <c r="J8683" i="5" s="1"/>
  <c r="G8683" i="5"/>
  <c r="H8683" i="5"/>
  <c r="A8684" i="5"/>
  <c r="B8684" i="5"/>
  <c r="D8684" i="5"/>
  <c r="E8684" i="5" s="1"/>
  <c r="F8684" i="5"/>
  <c r="J8684" i="5" s="1"/>
  <c r="G8684" i="5"/>
  <c r="H8684" i="5"/>
  <c r="A8685" i="5"/>
  <c r="B8685" i="5"/>
  <c r="D8685" i="5"/>
  <c r="E8685" i="5" s="1"/>
  <c r="F8685" i="5"/>
  <c r="J8685" i="5" s="1"/>
  <c r="G8685" i="5"/>
  <c r="H8685" i="5"/>
  <c r="A8686" i="5"/>
  <c r="B8686" i="5"/>
  <c r="D8686" i="5"/>
  <c r="E8686" i="5" s="1"/>
  <c r="F8686" i="5"/>
  <c r="J8686" i="5" s="1"/>
  <c r="G8686" i="5"/>
  <c r="H8686" i="5"/>
  <c r="A8687" i="5"/>
  <c r="B8687" i="5"/>
  <c r="D8687" i="5"/>
  <c r="E8687" i="5" s="1"/>
  <c r="F8687" i="5"/>
  <c r="J8687" i="5" s="1"/>
  <c r="G8687" i="5"/>
  <c r="H8687" i="5"/>
  <c r="A8688" i="5"/>
  <c r="B8688" i="5"/>
  <c r="D8688" i="5"/>
  <c r="E8688" i="5" s="1"/>
  <c r="F8688" i="5"/>
  <c r="J8688" i="5" s="1"/>
  <c r="G8688" i="5"/>
  <c r="H8688" i="5"/>
  <c r="A8689" i="5"/>
  <c r="B8689" i="5"/>
  <c r="D8689" i="5"/>
  <c r="E8689" i="5" s="1"/>
  <c r="F8689" i="5"/>
  <c r="J8689" i="5" s="1"/>
  <c r="G8689" i="5"/>
  <c r="H8689" i="5"/>
  <c r="A8690" i="5"/>
  <c r="B8690" i="5"/>
  <c r="D8690" i="5"/>
  <c r="E8690" i="5" s="1"/>
  <c r="F8690" i="5"/>
  <c r="J8690" i="5" s="1"/>
  <c r="G8690" i="5"/>
  <c r="H8690" i="5"/>
  <c r="A8691" i="5"/>
  <c r="B8691" i="5"/>
  <c r="D8691" i="5"/>
  <c r="E8691" i="5" s="1"/>
  <c r="F8691" i="5"/>
  <c r="J8691" i="5" s="1"/>
  <c r="G8691" i="5"/>
  <c r="H8691" i="5"/>
  <c r="A8692" i="5"/>
  <c r="B8692" i="5"/>
  <c r="D8692" i="5"/>
  <c r="E8692" i="5" s="1"/>
  <c r="F8692" i="5"/>
  <c r="J8692" i="5" s="1"/>
  <c r="G8692" i="5"/>
  <c r="H8692" i="5"/>
  <c r="A8693" i="5"/>
  <c r="B8693" i="5"/>
  <c r="D8693" i="5"/>
  <c r="E8693" i="5" s="1"/>
  <c r="F8693" i="5"/>
  <c r="J8693" i="5" s="1"/>
  <c r="G8693" i="5"/>
  <c r="H8693" i="5"/>
  <c r="A8694" i="5"/>
  <c r="B8694" i="5"/>
  <c r="D8694" i="5"/>
  <c r="E8694" i="5" s="1"/>
  <c r="F8694" i="5"/>
  <c r="J8694" i="5" s="1"/>
  <c r="G8694" i="5"/>
  <c r="H8694" i="5"/>
  <c r="A8695" i="5"/>
  <c r="B8695" i="5"/>
  <c r="D8695" i="5"/>
  <c r="E8695" i="5" s="1"/>
  <c r="F8695" i="5"/>
  <c r="J8695" i="5" s="1"/>
  <c r="G8695" i="5"/>
  <c r="H8695" i="5"/>
  <c r="A8696" i="5"/>
  <c r="B8696" i="5"/>
  <c r="D8696" i="5"/>
  <c r="E8696" i="5" s="1"/>
  <c r="F8696" i="5"/>
  <c r="J8696" i="5" s="1"/>
  <c r="G8696" i="5"/>
  <c r="H8696" i="5"/>
  <c r="A8697" i="5"/>
  <c r="B8697" i="5"/>
  <c r="D8697" i="5"/>
  <c r="E8697" i="5" s="1"/>
  <c r="F8697" i="5"/>
  <c r="J8697" i="5" s="1"/>
  <c r="G8697" i="5"/>
  <c r="H8697" i="5"/>
  <c r="A8698" i="5"/>
  <c r="B8698" i="5"/>
  <c r="D8698" i="5"/>
  <c r="E8698" i="5" s="1"/>
  <c r="F8698" i="5"/>
  <c r="J8698" i="5" s="1"/>
  <c r="G8698" i="5"/>
  <c r="H8698" i="5"/>
  <c r="A8699" i="5"/>
  <c r="B8699" i="5"/>
  <c r="D8699" i="5"/>
  <c r="E8699" i="5" s="1"/>
  <c r="F8699" i="5"/>
  <c r="J8699" i="5" s="1"/>
  <c r="G8699" i="5"/>
  <c r="H8699" i="5"/>
  <c r="A8700" i="5"/>
  <c r="B8700" i="5"/>
  <c r="D8700" i="5"/>
  <c r="E8700" i="5" s="1"/>
  <c r="F8700" i="5"/>
  <c r="J8700" i="5" s="1"/>
  <c r="G8700" i="5"/>
  <c r="H8700" i="5"/>
  <c r="A8701" i="5"/>
  <c r="B8701" i="5"/>
  <c r="D8701" i="5"/>
  <c r="E8701" i="5" s="1"/>
  <c r="F8701" i="5"/>
  <c r="J8701" i="5" s="1"/>
  <c r="G8701" i="5"/>
  <c r="H8701" i="5"/>
  <c r="A8702" i="5"/>
  <c r="B8702" i="5"/>
  <c r="D8702" i="5"/>
  <c r="E8702" i="5" s="1"/>
  <c r="F8702" i="5"/>
  <c r="J8702" i="5" s="1"/>
  <c r="G8702" i="5"/>
  <c r="H8702" i="5"/>
  <c r="A8703" i="5"/>
  <c r="B8703" i="5"/>
  <c r="D8703" i="5"/>
  <c r="E8703" i="5" s="1"/>
  <c r="F8703" i="5"/>
  <c r="J8703" i="5" s="1"/>
  <c r="G8703" i="5"/>
  <c r="H8703" i="5"/>
  <c r="A8704" i="5"/>
  <c r="B8704" i="5"/>
  <c r="D8704" i="5"/>
  <c r="E8704" i="5" s="1"/>
  <c r="F8704" i="5"/>
  <c r="J8704" i="5" s="1"/>
  <c r="G8704" i="5"/>
  <c r="H8704" i="5"/>
  <c r="A8705" i="5"/>
  <c r="B8705" i="5"/>
  <c r="D8705" i="5"/>
  <c r="E8705" i="5" s="1"/>
  <c r="F8705" i="5"/>
  <c r="J8705" i="5" s="1"/>
  <c r="G8705" i="5"/>
  <c r="H8705" i="5"/>
  <c r="A8706" i="5"/>
  <c r="B8706" i="5"/>
  <c r="D8706" i="5"/>
  <c r="E8706" i="5" s="1"/>
  <c r="F8706" i="5"/>
  <c r="J8706" i="5" s="1"/>
  <c r="G8706" i="5"/>
  <c r="H8706" i="5"/>
  <c r="A8707" i="5"/>
  <c r="B8707" i="5"/>
  <c r="D8707" i="5"/>
  <c r="E8707" i="5" s="1"/>
  <c r="F8707" i="5"/>
  <c r="J8707" i="5" s="1"/>
  <c r="G8707" i="5"/>
  <c r="H8707" i="5"/>
  <c r="A8708" i="5"/>
  <c r="B8708" i="5"/>
  <c r="D8708" i="5"/>
  <c r="E8708" i="5" s="1"/>
  <c r="F8708" i="5"/>
  <c r="J8708" i="5" s="1"/>
  <c r="G8708" i="5"/>
  <c r="H8708" i="5"/>
  <c r="A8709" i="5"/>
  <c r="B8709" i="5"/>
  <c r="D8709" i="5"/>
  <c r="E8709" i="5" s="1"/>
  <c r="F8709" i="5"/>
  <c r="J8709" i="5" s="1"/>
  <c r="G8709" i="5"/>
  <c r="H8709" i="5"/>
  <c r="A8710" i="5"/>
  <c r="B8710" i="5"/>
  <c r="D8710" i="5"/>
  <c r="E8710" i="5" s="1"/>
  <c r="F8710" i="5"/>
  <c r="J8710" i="5" s="1"/>
  <c r="G8710" i="5"/>
  <c r="H8710" i="5"/>
  <c r="A8711" i="5"/>
  <c r="B8711" i="5"/>
  <c r="D8711" i="5"/>
  <c r="E8711" i="5" s="1"/>
  <c r="F8711" i="5"/>
  <c r="J8711" i="5" s="1"/>
  <c r="G8711" i="5"/>
  <c r="H8711" i="5"/>
  <c r="A8712" i="5"/>
  <c r="B8712" i="5"/>
  <c r="D8712" i="5"/>
  <c r="E8712" i="5" s="1"/>
  <c r="F8712" i="5"/>
  <c r="J8712" i="5" s="1"/>
  <c r="G8712" i="5"/>
  <c r="H8712" i="5"/>
  <c r="A8713" i="5"/>
  <c r="B8713" i="5"/>
  <c r="D8713" i="5"/>
  <c r="E8713" i="5" s="1"/>
  <c r="F8713" i="5"/>
  <c r="J8713" i="5" s="1"/>
  <c r="G8713" i="5"/>
  <c r="H8713" i="5"/>
  <c r="A8714" i="5"/>
  <c r="B8714" i="5"/>
  <c r="D8714" i="5"/>
  <c r="E8714" i="5" s="1"/>
  <c r="F8714" i="5"/>
  <c r="J8714" i="5" s="1"/>
  <c r="G8714" i="5"/>
  <c r="H8714" i="5"/>
  <c r="A8715" i="5"/>
  <c r="B8715" i="5"/>
  <c r="D8715" i="5"/>
  <c r="E8715" i="5" s="1"/>
  <c r="F8715" i="5"/>
  <c r="J8715" i="5" s="1"/>
  <c r="G8715" i="5"/>
  <c r="H8715" i="5"/>
  <c r="A8716" i="5"/>
  <c r="B8716" i="5"/>
  <c r="D8716" i="5"/>
  <c r="E8716" i="5" s="1"/>
  <c r="F8716" i="5"/>
  <c r="J8716" i="5" s="1"/>
  <c r="G8716" i="5"/>
  <c r="H8716" i="5"/>
  <c r="A8717" i="5"/>
  <c r="B8717" i="5"/>
  <c r="D8717" i="5"/>
  <c r="E8717" i="5" s="1"/>
  <c r="F8717" i="5"/>
  <c r="J8717" i="5" s="1"/>
  <c r="G8717" i="5"/>
  <c r="H8717" i="5"/>
  <c r="A8718" i="5"/>
  <c r="B8718" i="5"/>
  <c r="D8718" i="5"/>
  <c r="E8718" i="5" s="1"/>
  <c r="F8718" i="5"/>
  <c r="J8718" i="5" s="1"/>
  <c r="G8718" i="5"/>
  <c r="H8718" i="5"/>
  <c r="A8719" i="5"/>
  <c r="B8719" i="5"/>
  <c r="D8719" i="5"/>
  <c r="E8719" i="5" s="1"/>
  <c r="F8719" i="5"/>
  <c r="J8719" i="5" s="1"/>
  <c r="G8719" i="5"/>
  <c r="H8719" i="5"/>
  <c r="A8720" i="5"/>
  <c r="B8720" i="5"/>
  <c r="D8720" i="5"/>
  <c r="E8720" i="5" s="1"/>
  <c r="F8720" i="5"/>
  <c r="J8720" i="5" s="1"/>
  <c r="G8720" i="5"/>
  <c r="H8720" i="5"/>
  <c r="A8721" i="5"/>
  <c r="B8721" i="5"/>
  <c r="D8721" i="5"/>
  <c r="E8721" i="5" s="1"/>
  <c r="F8721" i="5"/>
  <c r="J8721" i="5" s="1"/>
  <c r="G8721" i="5"/>
  <c r="H8721" i="5"/>
  <c r="A8722" i="5"/>
  <c r="B8722" i="5"/>
  <c r="D8722" i="5"/>
  <c r="E8722" i="5" s="1"/>
  <c r="F8722" i="5"/>
  <c r="J8722" i="5" s="1"/>
  <c r="G8722" i="5"/>
  <c r="H8722" i="5"/>
  <c r="A8723" i="5"/>
  <c r="B8723" i="5"/>
  <c r="D8723" i="5"/>
  <c r="E8723" i="5" s="1"/>
  <c r="F8723" i="5"/>
  <c r="J8723" i="5" s="1"/>
  <c r="G8723" i="5"/>
  <c r="H8723" i="5"/>
  <c r="A8724" i="5"/>
  <c r="B8724" i="5"/>
  <c r="D8724" i="5"/>
  <c r="E8724" i="5" s="1"/>
  <c r="F8724" i="5"/>
  <c r="J8724" i="5" s="1"/>
  <c r="G8724" i="5"/>
  <c r="H8724" i="5"/>
  <c r="A8725" i="5"/>
  <c r="B8725" i="5"/>
  <c r="D8725" i="5"/>
  <c r="E8725" i="5" s="1"/>
  <c r="F8725" i="5"/>
  <c r="J8725" i="5" s="1"/>
  <c r="G8725" i="5"/>
  <c r="H8725" i="5"/>
  <c r="A8726" i="5"/>
  <c r="B8726" i="5"/>
  <c r="D8726" i="5"/>
  <c r="E8726" i="5" s="1"/>
  <c r="F8726" i="5"/>
  <c r="J8726" i="5" s="1"/>
  <c r="G8726" i="5"/>
  <c r="H8726" i="5"/>
  <c r="A8727" i="5"/>
  <c r="B8727" i="5"/>
  <c r="D8727" i="5"/>
  <c r="E8727" i="5" s="1"/>
  <c r="F8727" i="5"/>
  <c r="J8727" i="5" s="1"/>
  <c r="G8727" i="5"/>
  <c r="H8727" i="5"/>
  <c r="A8728" i="5"/>
  <c r="B8728" i="5"/>
  <c r="D8728" i="5"/>
  <c r="E8728" i="5" s="1"/>
  <c r="F8728" i="5"/>
  <c r="J8728" i="5" s="1"/>
  <c r="G8728" i="5"/>
  <c r="H8728" i="5"/>
  <c r="A8729" i="5"/>
  <c r="B8729" i="5"/>
  <c r="D8729" i="5"/>
  <c r="E8729" i="5" s="1"/>
  <c r="F8729" i="5"/>
  <c r="J8729" i="5" s="1"/>
  <c r="G8729" i="5"/>
  <c r="H8729" i="5"/>
  <c r="A8730" i="5"/>
  <c r="B8730" i="5"/>
  <c r="D8730" i="5"/>
  <c r="E8730" i="5" s="1"/>
  <c r="F8730" i="5"/>
  <c r="J8730" i="5" s="1"/>
  <c r="G8730" i="5"/>
  <c r="H8730" i="5"/>
  <c r="A8731" i="5"/>
  <c r="B8731" i="5"/>
  <c r="D8731" i="5"/>
  <c r="E8731" i="5" s="1"/>
  <c r="F8731" i="5"/>
  <c r="J8731" i="5" s="1"/>
  <c r="G8731" i="5"/>
  <c r="H8731" i="5"/>
  <c r="A8732" i="5"/>
  <c r="B8732" i="5"/>
  <c r="D8732" i="5"/>
  <c r="E8732" i="5" s="1"/>
  <c r="F8732" i="5"/>
  <c r="J8732" i="5" s="1"/>
  <c r="G8732" i="5"/>
  <c r="H8732" i="5"/>
  <c r="A8733" i="5"/>
  <c r="B8733" i="5"/>
  <c r="D8733" i="5"/>
  <c r="E8733" i="5" s="1"/>
  <c r="F8733" i="5"/>
  <c r="J8733" i="5" s="1"/>
  <c r="G8733" i="5"/>
  <c r="H8733" i="5"/>
  <c r="A8734" i="5"/>
  <c r="B8734" i="5"/>
  <c r="D8734" i="5"/>
  <c r="E8734" i="5" s="1"/>
  <c r="F8734" i="5"/>
  <c r="J8734" i="5" s="1"/>
  <c r="G8734" i="5"/>
  <c r="H8734" i="5"/>
  <c r="A8735" i="5"/>
  <c r="B8735" i="5"/>
  <c r="D8735" i="5"/>
  <c r="E8735" i="5" s="1"/>
  <c r="F8735" i="5"/>
  <c r="J8735" i="5" s="1"/>
  <c r="G8735" i="5"/>
  <c r="H8735" i="5"/>
  <c r="A8736" i="5"/>
  <c r="B8736" i="5"/>
  <c r="D8736" i="5"/>
  <c r="E8736" i="5" s="1"/>
  <c r="F8736" i="5"/>
  <c r="J8736" i="5" s="1"/>
  <c r="G8736" i="5"/>
  <c r="H8736" i="5"/>
  <c r="A8737" i="5"/>
  <c r="B8737" i="5"/>
  <c r="D8737" i="5"/>
  <c r="E8737" i="5" s="1"/>
  <c r="F8737" i="5"/>
  <c r="J8737" i="5" s="1"/>
  <c r="G8737" i="5"/>
  <c r="H8737" i="5"/>
  <c r="A8738" i="5"/>
  <c r="B8738" i="5"/>
  <c r="D8738" i="5"/>
  <c r="E8738" i="5" s="1"/>
  <c r="F8738" i="5"/>
  <c r="J8738" i="5" s="1"/>
  <c r="G8738" i="5"/>
  <c r="H8738" i="5"/>
  <c r="A8739" i="5"/>
  <c r="B8739" i="5"/>
  <c r="D8739" i="5"/>
  <c r="E8739" i="5" s="1"/>
  <c r="F8739" i="5"/>
  <c r="J8739" i="5" s="1"/>
  <c r="G8739" i="5"/>
  <c r="H8739" i="5"/>
  <c r="A8740" i="5"/>
  <c r="B8740" i="5"/>
  <c r="D8740" i="5"/>
  <c r="E8740" i="5" s="1"/>
  <c r="F8740" i="5"/>
  <c r="J8740" i="5" s="1"/>
  <c r="G8740" i="5"/>
  <c r="H8740" i="5"/>
  <c r="A8741" i="5"/>
  <c r="B8741" i="5"/>
  <c r="D8741" i="5"/>
  <c r="E8741" i="5" s="1"/>
  <c r="F8741" i="5"/>
  <c r="J8741" i="5" s="1"/>
  <c r="G8741" i="5"/>
  <c r="H8741" i="5"/>
  <c r="A8742" i="5"/>
  <c r="B8742" i="5"/>
  <c r="D8742" i="5"/>
  <c r="E8742" i="5" s="1"/>
  <c r="F8742" i="5"/>
  <c r="J8742" i="5" s="1"/>
  <c r="G8742" i="5"/>
  <c r="H8742" i="5"/>
  <c r="A8743" i="5"/>
  <c r="B8743" i="5"/>
  <c r="D8743" i="5"/>
  <c r="E8743" i="5" s="1"/>
  <c r="F8743" i="5"/>
  <c r="J8743" i="5" s="1"/>
  <c r="G8743" i="5"/>
  <c r="H8743" i="5"/>
  <c r="A8744" i="5"/>
  <c r="B8744" i="5"/>
  <c r="D8744" i="5"/>
  <c r="E8744" i="5" s="1"/>
  <c r="F8744" i="5"/>
  <c r="J8744" i="5" s="1"/>
  <c r="G8744" i="5"/>
  <c r="H8744" i="5"/>
  <c r="A8745" i="5"/>
  <c r="B8745" i="5"/>
  <c r="D8745" i="5"/>
  <c r="E8745" i="5" s="1"/>
  <c r="F8745" i="5"/>
  <c r="J8745" i="5" s="1"/>
  <c r="G8745" i="5"/>
  <c r="H8745" i="5"/>
  <c r="A8746" i="5"/>
  <c r="B8746" i="5"/>
  <c r="D8746" i="5"/>
  <c r="E8746" i="5" s="1"/>
  <c r="F8746" i="5"/>
  <c r="J8746" i="5" s="1"/>
  <c r="G8746" i="5"/>
  <c r="H8746" i="5"/>
  <c r="A8747" i="5"/>
  <c r="B8747" i="5"/>
  <c r="D8747" i="5"/>
  <c r="E8747" i="5" s="1"/>
  <c r="F8747" i="5"/>
  <c r="J8747" i="5" s="1"/>
  <c r="G8747" i="5"/>
  <c r="H8747" i="5"/>
  <c r="A8748" i="5"/>
  <c r="B8748" i="5"/>
  <c r="D8748" i="5"/>
  <c r="E8748" i="5" s="1"/>
  <c r="F8748" i="5"/>
  <c r="J8748" i="5" s="1"/>
  <c r="G8748" i="5"/>
  <c r="H8748" i="5"/>
  <c r="A8749" i="5"/>
  <c r="B8749" i="5"/>
  <c r="D8749" i="5"/>
  <c r="E8749" i="5" s="1"/>
  <c r="F8749" i="5"/>
  <c r="J8749" i="5" s="1"/>
  <c r="G8749" i="5"/>
  <c r="H8749" i="5"/>
  <c r="A8750" i="5"/>
  <c r="B8750" i="5"/>
  <c r="D8750" i="5"/>
  <c r="E8750" i="5" s="1"/>
  <c r="F8750" i="5"/>
  <c r="J8750" i="5" s="1"/>
  <c r="G8750" i="5"/>
  <c r="H8750" i="5"/>
  <c r="A8751" i="5"/>
  <c r="B8751" i="5"/>
  <c r="D8751" i="5"/>
  <c r="E8751" i="5" s="1"/>
  <c r="F8751" i="5"/>
  <c r="J8751" i="5" s="1"/>
  <c r="G8751" i="5"/>
  <c r="H8751" i="5"/>
  <c r="A8752" i="5"/>
  <c r="B8752" i="5"/>
  <c r="D8752" i="5"/>
  <c r="E8752" i="5" s="1"/>
  <c r="F8752" i="5"/>
  <c r="J8752" i="5" s="1"/>
  <c r="G8752" i="5"/>
  <c r="H8752" i="5"/>
  <c r="A8753" i="5"/>
  <c r="B8753" i="5"/>
  <c r="D8753" i="5"/>
  <c r="E8753" i="5" s="1"/>
  <c r="F8753" i="5"/>
  <c r="J8753" i="5" s="1"/>
  <c r="G8753" i="5"/>
  <c r="H8753" i="5"/>
  <c r="A8754" i="5"/>
  <c r="B8754" i="5"/>
  <c r="D8754" i="5"/>
  <c r="E8754" i="5" s="1"/>
  <c r="F8754" i="5"/>
  <c r="J8754" i="5" s="1"/>
  <c r="G8754" i="5"/>
  <c r="H8754" i="5"/>
  <c r="A8755" i="5"/>
  <c r="B8755" i="5"/>
  <c r="D8755" i="5"/>
  <c r="E8755" i="5" s="1"/>
  <c r="F8755" i="5"/>
  <c r="J8755" i="5" s="1"/>
  <c r="G8755" i="5"/>
  <c r="H8755" i="5"/>
  <c r="A8756" i="5"/>
  <c r="B8756" i="5"/>
  <c r="D8756" i="5"/>
  <c r="E8756" i="5" s="1"/>
  <c r="F8756" i="5"/>
  <c r="J8756" i="5" s="1"/>
  <c r="G8756" i="5"/>
  <c r="H8756" i="5"/>
  <c r="A8757" i="5"/>
  <c r="B8757" i="5"/>
  <c r="D8757" i="5"/>
  <c r="E8757" i="5" s="1"/>
  <c r="F8757" i="5"/>
  <c r="J8757" i="5" s="1"/>
  <c r="G8757" i="5"/>
  <c r="H8757" i="5"/>
  <c r="A8758" i="5"/>
  <c r="B8758" i="5"/>
  <c r="D8758" i="5"/>
  <c r="E8758" i="5" s="1"/>
  <c r="F8758" i="5"/>
  <c r="J8758" i="5" s="1"/>
  <c r="G8758" i="5"/>
  <c r="H8758" i="5"/>
  <c r="A8759" i="5"/>
  <c r="B8759" i="5"/>
  <c r="D8759" i="5"/>
  <c r="E8759" i="5" s="1"/>
  <c r="F8759" i="5"/>
  <c r="J8759" i="5" s="1"/>
  <c r="G8759" i="5"/>
  <c r="H8759" i="5"/>
  <c r="A8760" i="5"/>
  <c r="B8760" i="5"/>
  <c r="D8760" i="5"/>
  <c r="E8760" i="5" s="1"/>
  <c r="F8760" i="5"/>
  <c r="J8760" i="5" s="1"/>
  <c r="G8760" i="5"/>
  <c r="H8760" i="5"/>
  <c r="A8761" i="5"/>
  <c r="B8761" i="5"/>
  <c r="D8761" i="5"/>
  <c r="E8761" i="5" s="1"/>
  <c r="F8761" i="5"/>
  <c r="J8761" i="5" s="1"/>
  <c r="G8761" i="5"/>
  <c r="H8761" i="5"/>
  <c r="A8762" i="5"/>
  <c r="B8762" i="5"/>
  <c r="D8762" i="5"/>
  <c r="E8762" i="5" s="1"/>
  <c r="F8762" i="5"/>
  <c r="J8762" i="5" s="1"/>
  <c r="G8762" i="5"/>
  <c r="H8762" i="5"/>
  <c r="A8763" i="5"/>
  <c r="B8763" i="5"/>
  <c r="D8763" i="5"/>
  <c r="E8763" i="5" s="1"/>
  <c r="F8763" i="5"/>
  <c r="J8763" i="5" s="1"/>
  <c r="G8763" i="5"/>
  <c r="H8763" i="5"/>
  <c r="A8764" i="5"/>
  <c r="B8764" i="5"/>
  <c r="D8764" i="5"/>
  <c r="E8764" i="5" s="1"/>
  <c r="F8764" i="5"/>
  <c r="J8764" i="5" s="1"/>
  <c r="G8764" i="5"/>
  <c r="H8764" i="5"/>
  <c r="A8765" i="5"/>
  <c r="B8765" i="5"/>
  <c r="D8765" i="5"/>
  <c r="E8765" i="5" s="1"/>
  <c r="F8765" i="5"/>
  <c r="J8765" i="5" s="1"/>
  <c r="G8765" i="5"/>
  <c r="H8765" i="5"/>
  <c r="A8766" i="5"/>
  <c r="B8766" i="5"/>
  <c r="D8766" i="5"/>
  <c r="E8766" i="5" s="1"/>
  <c r="F8766" i="5"/>
  <c r="J8766" i="5" s="1"/>
  <c r="G8766" i="5"/>
  <c r="H8766" i="5"/>
  <c r="A8767" i="5"/>
  <c r="B8767" i="5"/>
  <c r="D8767" i="5"/>
  <c r="E8767" i="5" s="1"/>
  <c r="F8767" i="5"/>
  <c r="J8767" i="5" s="1"/>
  <c r="G8767" i="5"/>
  <c r="H8767" i="5"/>
  <c r="A8768" i="5"/>
  <c r="B8768" i="5"/>
  <c r="D8768" i="5"/>
  <c r="E8768" i="5" s="1"/>
  <c r="F8768" i="5"/>
  <c r="J8768" i="5" s="1"/>
  <c r="G8768" i="5"/>
  <c r="H8768" i="5"/>
  <c r="A8769" i="5"/>
  <c r="B8769" i="5"/>
  <c r="D8769" i="5"/>
  <c r="E8769" i="5" s="1"/>
  <c r="F8769" i="5"/>
  <c r="J8769" i="5" s="1"/>
  <c r="G8769" i="5"/>
  <c r="H8769" i="5"/>
  <c r="A8770" i="5"/>
  <c r="B8770" i="5"/>
  <c r="D8770" i="5"/>
  <c r="E8770" i="5" s="1"/>
  <c r="F8770" i="5"/>
  <c r="J8770" i="5" s="1"/>
  <c r="G8770" i="5"/>
  <c r="H8770" i="5"/>
  <c r="A8771" i="5"/>
  <c r="B8771" i="5"/>
  <c r="D8771" i="5"/>
  <c r="E8771" i="5" s="1"/>
  <c r="F8771" i="5"/>
  <c r="J8771" i="5" s="1"/>
  <c r="G8771" i="5"/>
  <c r="H8771" i="5"/>
  <c r="A8772" i="5"/>
  <c r="B8772" i="5"/>
  <c r="D8772" i="5"/>
  <c r="E8772" i="5" s="1"/>
  <c r="F8772" i="5"/>
  <c r="J8772" i="5" s="1"/>
  <c r="G8772" i="5"/>
  <c r="H8772" i="5"/>
  <c r="A8773" i="5"/>
  <c r="B8773" i="5"/>
  <c r="D8773" i="5"/>
  <c r="E8773" i="5" s="1"/>
  <c r="F8773" i="5"/>
  <c r="J8773" i="5" s="1"/>
  <c r="G8773" i="5"/>
  <c r="H8773" i="5"/>
  <c r="A8774" i="5"/>
  <c r="B8774" i="5"/>
  <c r="D8774" i="5"/>
  <c r="E8774" i="5" s="1"/>
  <c r="F8774" i="5"/>
  <c r="J8774" i="5" s="1"/>
  <c r="G8774" i="5"/>
  <c r="H8774" i="5"/>
  <c r="A8775" i="5"/>
  <c r="B8775" i="5"/>
  <c r="D8775" i="5"/>
  <c r="E8775" i="5" s="1"/>
  <c r="F8775" i="5"/>
  <c r="J8775" i="5" s="1"/>
  <c r="G8775" i="5"/>
  <c r="H8775" i="5"/>
  <c r="A8776" i="5"/>
  <c r="B8776" i="5"/>
  <c r="D8776" i="5"/>
  <c r="E8776" i="5" s="1"/>
  <c r="F8776" i="5"/>
  <c r="J8776" i="5" s="1"/>
  <c r="G8776" i="5"/>
  <c r="H8776" i="5"/>
  <c r="A8777" i="5"/>
  <c r="B8777" i="5"/>
  <c r="D8777" i="5"/>
  <c r="E8777" i="5" s="1"/>
  <c r="F8777" i="5"/>
  <c r="J8777" i="5" s="1"/>
  <c r="G8777" i="5"/>
  <c r="H8777" i="5"/>
  <c r="A8778" i="5"/>
  <c r="B8778" i="5"/>
  <c r="D8778" i="5"/>
  <c r="E8778" i="5" s="1"/>
  <c r="F8778" i="5"/>
  <c r="J8778" i="5" s="1"/>
  <c r="G8778" i="5"/>
  <c r="H8778" i="5"/>
  <c r="A8779" i="5"/>
  <c r="B8779" i="5"/>
  <c r="D8779" i="5"/>
  <c r="E8779" i="5" s="1"/>
  <c r="F8779" i="5"/>
  <c r="J8779" i="5" s="1"/>
  <c r="G8779" i="5"/>
  <c r="H8779" i="5"/>
  <c r="A8780" i="5"/>
  <c r="B8780" i="5"/>
  <c r="D8780" i="5"/>
  <c r="E8780" i="5" s="1"/>
  <c r="F8780" i="5"/>
  <c r="J8780" i="5" s="1"/>
  <c r="G8780" i="5"/>
  <c r="H8780" i="5"/>
  <c r="A8781" i="5"/>
  <c r="B8781" i="5"/>
  <c r="D8781" i="5"/>
  <c r="E8781" i="5" s="1"/>
  <c r="F8781" i="5"/>
  <c r="J8781" i="5" s="1"/>
  <c r="G8781" i="5"/>
  <c r="H8781" i="5"/>
  <c r="A8782" i="5"/>
  <c r="B8782" i="5"/>
  <c r="D8782" i="5"/>
  <c r="E8782" i="5" s="1"/>
  <c r="F8782" i="5"/>
  <c r="J8782" i="5" s="1"/>
  <c r="G8782" i="5"/>
  <c r="H8782" i="5"/>
  <c r="A8783" i="5"/>
  <c r="B8783" i="5"/>
  <c r="D8783" i="5"/>
  <c r="E8783" i="5" s="1"/>
  <c r="F8783" i="5"/>
  <c r="J8783" i="5" s="1"/>
  <c r="G8783" i="5"/>
  <c r="H8783" i="5"/>
  <c r="A8784" i="5"/>
  <c r="B8784" i="5"/>
  <c r="D8784" i="5"/>
  <c r="E8784" i="5" s="1"/>
  <c r="F8784" i="5"/>
  <c r="J8784" i="5" s="1"/>
  <c r="G8784" i="5"/>
  <c r="H8784" i="5"/>
  <c r="A8785" i="5"/>
  <c r="B8785" i="5"/>
  <c r="D8785" i="5"/>
  <c r="E8785" i="5" s="1"/>
  <c r="F8785" i="5"/>
  <c r="J8785" i="5" s="1"/>
  <c r="G8785" i="5"/>
  <c r="H8785" i="5"/>
  <c r="A8786" i="5"/>
  <c r="B8786" i="5"/>
  <c r="D8786" i="5"/>
  <c r="E8786" i="5" s="1"/>
  <c r="F8786" i="5"/>
  <c r="J8786" i="5" s="1"/>
  <c r="G8786" i="5"/>
  <c r="H8786" i="5"/>
  <c r="A8787" i="5"/>
  <c r="B8787" i="5"/>
  <c r="D8787" i="5"/>
  <c r="E8787" i="5" s="1"/>
  <c r="F8787" i="5"/>
  <c r="J8787" i="5" s="1"/>
  <c r="G8787" i="5"/>
  <c r="H8787" i="5"/>
  <c r="A8788" i="5"/>
  <c r="B8788" i="5"/>
  <c r="D8788" i="5"/>
  <c r="E8788" i="5" s="1"/>
  <c r="F8788" i="5"/>
  <c r="J8788" i="5" s="1"/>
  <c r="G8788" i="5"/>
  <c r="H8788" i="5"/>
  <c r="A8789" i="5"/>
  <c r="B8789" i="5"/>
  <c r="D8789" i="5"/>
  <c r="E8789" i="5" s="1"/>
  <c r="F8789" i="5"/>
  <c r="J8789" i="5" s="1"/>
  <c r="G8789" i="5"/>
  <c r="H8789" i="5"/>
  <c r="A8790" i="5"/>
  <c r="B8790" i="5"/>
  <c r="D8790" i="5"/>
  <c r="E8790" i="5" s="1"/>
  <c r="F8790" i="5"/>
  <c r="J8790" i="5" s="1"/>
  <c r="G8790" i="5"/>
  <c r="H8790" i="5"/>
  <c r="A8791" i="5"/>
  <c r="B8791" i="5"/>
  <c r="D8791" i="5"/>
  <c r="E8791" i="5" s="1"/>
  <c r="F8791" i="5"/>
  <c r="J8791" i="5" s="1"/>
  <c r="G8791" i="5"/>
  <c r="H8791" i="5"/>
  <c r="A8792" i="5"/>
  <c r="B8792" i="5"/>
  <c r="D8792" i="5"/>
  <c r="E8792" i="5" s="1"/>
  <c r="F8792" i="5"/>
  <c r="J8792" i="5" s="1"/>
  <c r="G8792" i="5"/>
  <c r="H8792" i="5"/>
  <c r="A8793" i="5"/>
  <c r="B8793" i="5"/>
  <c r="D8793" i="5"/>
  <c r="E8793" i="5" s="1"/>
  <c r="F8793" i="5"/>
  <c r="J8793" i="5" s="1"/>
  <c r="G8793" i="5"/>
  <c r="H8793" i="5"/>
  <c r="A8794" i="5"/>
  <c r="B8794" i="5"/>
  <c r="D8794" i="5"/>
  <c r="E8794" i="5" s="1"/>
  <c r="F8794" i="5"/>
  <c r="J8794" i="5" s="1"/>
  <c r="G8794" i="5"/>
  <c r="H8794" i="5"/>
  <c r="A8795" i="5"/>
  <c r="B8795" i="5"/>
  <c r="D8795" i="5"/>
  <c r="E8795" i="5" s="1"/>
  <c r="F8795" i="5"/>
  <c r="J8795" i="5" s="1"/>
  <c r="G8795" i="5"/>
  <c r="H8795" i="5"/>
  <c r="A8796" i="5"/>
  <c r="B8796" i="5"/>
  <c r="D8796" i="5"/>
  <c r="E8796" i="5" s="1"/>
  <c r="F8796" i="5"/>
  <c r="J8796" i="5" s="1"/>
  <c r="G8796" i="5"/>
  <c r="H8796" i="5"/>
  <c r="A8797" i="5"/>
  <c r="B8797" i="5"/>
  <c r="D8797" i="5"/>
  <c r="E8797" i="5" s="1"/>
  <c r="F8797" i="5"/>
  <c r="J8797" i="5" s="1"/>
  <c r="G8797" i="5"/>
  <c r="H8797" i="5"/>
  <c r="A8798" i="5"/>
  <c r="B8798" i="5"/>
  <c r="D8798" i="5"/>
  <c r="E8798" i="5" s="1"/>
  <c r="F8798" i="5"/>
  <c r="J8798" i="5" s="1"/>
  <c r="G8798" i="5"/>
  <c r="H8798" i="5"/>
  <c r="A8799" i="5"/>
  <c r="B8799" i="5"/>
  <c r="D8799" i="5"/>
  <c r="E8799" i="5" s="1"/>
  <c r="F8799" i="5"/>
  <c r="J8799" i="5" s="1"/>
  <c r="G8799" i="5"/>
  <c r="H8799" i="5"/>
  <c r="A8800" i="5"/>
  <c r="B8800" i="5"/>
  <c r="D8800" i="5"/>
  <c r="E8800" i="5" s="1"/>
  <c r="F8800" i="5"/>
  <c r="J8800" i="5" s="1"/>
  <c r="G8800" i="5"/>
  <c r="H8800" i="5"/>
  <c r="A8801" i="5"/>
  <c r="B8801" i="5"/>
  <c r="D8801" i="5"/>
  <c r="E8801" i="5" s="1"/>
  <c r="F8801" i="5"/>
  <c r="J8801" i="5" s="1"/>
  <c r="G8801" i="5"/>
  <c r="H8801" i="5"/>
  <c r="A8802" i="5"/>
  <c r="B8802" i="5"/>
  <c r="D8802" i="5"/>
  <c r="E8802" i="5" s="1"/>
  <c r="F8802" i="5"/>
  <c r="J8802" i="5" s="1"/>
  <c r="G8802" i="5"/>
  <c r="H8802" i="5"/>
  <c r="A8803" i="5"/>
  <c r="B8803" i="5"/>
  <c r="D8803" i="5"/>
  <c r="E8803" i="5" s="1"/>
  <c r="F8803" i="5"/>
  <c r="J8803" i="5" s="1"/>
  <c r="G8803" i="5"/>
  <c r="H8803" i="5"/>
  <c r="A8804" i="5"/>
  <c r="B8804" i="5"/>
  <c r="D8804" i="5"/>
  <c r="E8804" i="5" s="1"/>
  <c r="F8804" i="5"/>
  <c r="J8804" i="5" s="1"/>
  <c r="G8804" i="5"/>
  <c r="H8804" i="5"/>
  <c r="A8805" i="5"/>
  <c r="B8805" i="5"/>
  <c r="D8805" i="5"/>
  <c r="E8805" i="5" s="1"/>
  <c r="F8805" i="5"/>
  <c r="J8805" i="5" s="1"/>
  <c r="G8805" i="5"/>
  <c r="H8805" i="5"/>
  <c r="A8806" i="5"/>
  <c r="B8806" i="5"/>
  <c r="D8806" i="5"/>
  <c r="E8806" i="5" s="1"/>
  <c r="F8806" i="5"/>
  <c r="J8806" i="5" s="1"/>
  <c r="G8806" i="5"/>
  <c r="H8806" i="5"/>
  <c r="A8807" i="5"/>
  <c r="B8807" i="5"/>
  <c r="D8807" i="5"/>
  <c r="E8807" i="5" s="1"/>
  <c r="F8807" i="5"/>
  <c r="J8807" i="5" s="1"/>
  <c r="G8807" i="5"/>
  <c r="H8807" i="5"/>
  <c r="A8808" i="5"/>
  <c r="B8808" i="5"/>
  <c r="D8808" i="5"/>
  <c r="E8808" i="5" s="1"/>
  <c r="F8808" i="5"/>
  <c r="J8808" i="5" s="1"/>
  <c r="G8808" i="5"/>
  <c r="H8808" i="5"/>
  <c r="A8809" i="5"/>
  <c r="B8809" i="5"/>
  <c r="D8809" i="5"/>
  <c r="E8809" i="5" s="1"/>
  <c r="F8809" i="5"/>
  <c r="J8809" i="5" s="1"/>
  <c r="G8809" i="5"/>
  <c r="H8809" i="5"/>
  <c r="A8810" i="5"/>
  <c r="B8810" i="5"/>
  <c r="D8810" i="5"/>
  <c r="E8810" i="5" s="1"/>
  <c r="F8810" i="5"/>
  <c r="J8810" i="5" s="1"/>
  <c r="G8810" i="5"/>
  <c r="H8810" i="5"/>
  <c r="A8811" i="5"/>
  <c r="B8811" i="5"/>
  <c r="D8811" i="5"/>
  <c r="E8811" i="5" s="1"/>
  <c r="F8811" i="5"/>
  <c r="J8811" i="5" s="1"/>
  <c r="G8811" i="5"/>
  <c r="H8811" i="5"/>
  <c r="A8812" i="5"/>
  <c r="B8812" i="5"/>
  <c r="D8812" i="5"/>
  <c r="E8812" i="5" s="1"/>
  <c r="F8812" i="5"/>
  <c r="J8812" i="5" s="1"/>
  <c r="G8812" i="5"/>
  <c r="H8812" i="5"/>
  <c r="A8813" i="5"/>
  <c r="B8813" i="5"/>
  <c r="D8813" i="5"/>
  <c r="E8813" i="5" s="1"/>
  <c r="F8813" i="5"/>
  <c r="J8813" i="5" s="1"/>
  <c r="G8813" i="5"/>
  <c r="H8813" i="5"/>
  <c r="A8814" i="5"/>
  <c r="B8814" i="5"/>
  <c r="D8814" i="5"/>
  <c r="E8814" i="5" s="1"/>
  <c r="F8814" i="5"/>
  <c r="J8814" i="5" s="1"/>
  <c r="G8814" i="5"/>
  <c r="H8814" i="5"/>
  <c r="A8815" i="5"/>
  <c r="B8815" i="5"/>
  <c r="D8815" i="5"/>
  <c r="E8815" i="5" s="1"/>
  <c r="F8815" i="5"/>
  <c r="J8815" i="5" s="1"/>
  <c r="G8815" i="5"/>
  <c r="H8815" i="5"/>
  <c r="A8816" i="5"/>
  <c r="B8816" i="5"/>
  <c r="D8816" i="5"/>
  <c r="E8816" i="5" s="1"/>
  <c r="F8816" i="5"/>
  <c r="J8816" i="5" s="1"/>
  <c r="G8816" i="5"/>
  <c r="H8816" i="5"/>
  <c r="A8817" i="5"/>
  <c r="B8817" i="5"/>
  <c r="D8817" i="5"/>
  <c r="E8817" i="5" s="1"/>
  <c r="F8817" i="5"/>
  <c r="J8817" i="5" s="1"/>
  <c r="G8817" i="5"/>
  <c r="H8817" i="5"/>
  <c r="A8818" i="5"/>
  <c r="B8818" i="5"/>
  <c r="D8818" i="5"/>
  <c r="E8818" i="5" s="1"/>
  <c r="F8818" i="5"/>
  <c r="J8818" i="5" s="1"/>
  <c r="G8818" i="5"/>
  <c r="H8818" i="5"/>
  <c r="A8819" i="5"/>
  <c r="B8819" i="5"/>
  <c r="D8819" i="5"/>
  <c r="E8819" i="5" s="1"/>
  <c r="F8819" i="5"/>
  <c r="J8819" i="5" s="1"/>
  <c r="G8819" i="5"/>
  <c r="H8819" i="5"/>
  <c r="A8820" i="5"/>
  <c r="B8820" i="5"/>
  <c r="D8820" i="5"/>
  <c r="E8820" i="5" s="1"/>
  <c r="F8820" i="5"/>
  <c r="J8820" i="5" s="1"/>
  <c r="G8820" i="5"/>
  <c r="H8820" i="5"/>
  <c r="A8821" i="5"/>
  <c r="B8821" i="5"/>
  <c r="D8821" i="5"/>
  <c r="E8821" i="5" s="1"/>
  <c r="F8821" i="5"/>
  <c r="J8821" i="5" s="1"/>
  <c r="G8821" i="5"/>
  <c r="H8821" i="5"/>
  <c r="A8822" i="5"/>
  <c r="B8822" i="5"/>
  <c r="D8822" i="5"/>
  <c r="E8822" i="5" s="1"/>
  <c r="F8822" i="5"/>
  <c r="J8822" i="5" s="1"/>
  <c r="G8822" i="5"/>
  <c r="H8822" i="5"/>
  <c r="A8823" i="5"/>
  <c r="B8823" i="5"/>
  <c r="D8823" i="5"/>
  <c r="E8823" i="5" s="1"/>
  <c r="F8823" i="5"/>
  <c r="J8823" i="5" s="1"/>
  <c r="G8823" i="5"/>
  <c r="H8823" i="5"/>
  <c r="A8824" i="5"/>
  <c r="B8824" i="5"/>
  <c r="D8824" i="5"/>
  <c r="E8824" i="5" s="1"/>
  <c r="F8824" i="5"/>
  <c r="J8824" i="5" s="1"/>
  <c r="G8824" i="5"/>
  <c r="H8824" i="5"/>
  <c r="A8825" i="5"/>
  <c r="B8825" i="5"/>
  <c r="D8825" i="5"/>
  <c r="E8825" i="5" s="1"/>
  <c r="F8825" i="5"/>
  <c r="J8825" i="5" s="1"/>
  <c r="G8825" i="5"/>
  <c r="H8825" i="5"/>
  <c r="A8826" i="5"/>
  <c r="B8826" i="5"/>
  <c r="D8826" i="5"/>
  <c r="E8826" i="5" s="1"/>
  <c r="F8826" i="5"/>
  <c r="J8826" i="5" s="1"/>
  <c r="G8826" i="5"/>
  <c r="H8826" i="5"/>
  <c r="A8827" i="5"/>
  <c r="B8827" i="5"/>
  <c r="D8827" i="5"/>
  <c r="E8827" i="5" s="1"/>
  <c r="F8827" i="5"/>
  <c r="J8827" i="5" s="1"/>
  <c r="G8827" i="5"/>
  <c r="H8827" i="5"/>
  <c r="A8828" i="5"/>
  <c r="B8828" i="5"/>
  <c r="D8828" i="5"/>
  <c r="E8828" i="5" s="1"/>
  <c r="F8828" i="5"/>
  <c r="J8828" i="5" s="1"/>
  <c r="G8828" i="5"/>
  <c r="H8828" i="5"/>
  <c r="A8829" i="5"/>
  <c r="B8829" i="5"/>
  <c r="D8829" i="5"/>
  <c r="E8829" i="5" s="1"/>
  <c r="F8829" i="5"/>
  <c r="J8829" i="5" s="1"/>
  <c r="G8829" i="5"/>
  <c r="H8829" i="5"/>
  <c r="A8830" i="5"/>
  <c r="B8830" i="5"/>
  <c r="D8830" i="5"/>
  <c r="E8830" i="5" s="1"/>
  <c r="F8830" i="5"/>
  <c r="J8830" i="5" s="1"/>
  <c r="G8830" i="5"/>
  <c r="H8830" i="5"/>
  <c r="A8831" i="5"/>
  <c r="B8831" i="5"/>
  <c r="D8831" i="5"/>
  <c r="E8831" i="5" s="1"/>
  <c r="F8831" i="5"/>
  <c r="J8831" i="5" s="1"/>
  <c r="G8831" i="5"/>
  <c r="H8831" i="5"/>
  <c r="A8832" i="5"/>
  <c r="B8832" i="5"/>
  <c r="D8832" i="5"/>
  <c r="E8832" i="5" s="1"/>
  <c r="F8832" i="5"/>
  <c r="J8832" i="5" s="1"/>
  <c r="G8832" i="5"/>
  <c r="H8832" i="5"/>
  <c r="A8833" i="5"/>
  <c r="B8833" i="5"/>
  <c r="D8833" i="5"/>
  <c r="E8833" i="5" s="1"/>
  <c r="F8833" i="5"/>
  <c r="J8833" i="5" s="1"/>
  <c r="G8833" i="5"/>
  <c r="H8833" i="5"/>
  <c r="A8834" i="5"/>
  <c r="B8834" i="5"/>
  <c r="D8834" i="5"/>
  <c r="E8834" i="5" s="1"/>
  <c r="F8834" i="5"/>
  <c r="J8834" i="5" s="1"/>
  <c r="G8834" i="5"/>
  <c r="H8834" i="5"/>
  <c r="A8835" i="5"/>
  <c r="B8835" i="5"/>
  <c r="D8835" i="5"/>
  <c r="E8835" i="5" s="1"/>
  <c r="F8835" i="5"/>
  <c r="J8835" i="5" s="1"/>
  <c r="G8835" i="5"/>
  <c r="H8835" i="5"/>
  <c r="A8836" i="5"/>
  <c r="B8836" i="5"/>
  <c r="D8836" i="5"/>
  <c r="E8836" i="5" s="1"/>
  <c r="F8836" i="5"/>
  <c r="J8836" i="5" s="1"/>
  <c r="G8836" i="5"/>
  <c r="H8836" i="5"/>
  <c r="A8837" i="5"/>
  <c r="B8837" i="5"/>
  <c r="D8837" i="5"/>
  <c r="E8837" i="5" s="1"/>
  <c r="F8837" i="5"/>
  <c r="J8837" i="5" s="1"/>
  <c r="G8837" i="5"/>
  <c r="H8837" i="5"/>
  <c r="A8838" i="5"/>
  <c r="B8838" i="5"/>
  <c r="D8838" i="5"/>
  <c r="E8838" i="5" s="1"/>
  <c r="F8838" i="5"/>
  <c r="J8838" i="5" s="1"/>
  <c r="G8838" i="5"/>
  <c r="H8838" i="5"/>
  <c r="A8839" i="5"/>
  <c r="B8839" i="5"/>
  <c r="D8839" i="5"/>
  <c r="E8839" i="5" s="1"/>
  <c r="F8839" i="5"/>
  <c r="J8839" i="5" s="1"/>
  <c r="G8839" i="5"/>
  <c r="H8839" i="5"/>
  <c r="A8840" i="5"/>
  <c r="B8840" i="5"/>
  <c r="D8840" i="5"/>
  <c r="E8840" i="5" s="1"/>
  <c r="F8840" i="5"/>
  <c r="J8840" i="5" s="1"/>
  <c r="G8840" i="5"/>
  <c r="H8840" i="5"/>
  <c r="A8841" i="5"/>
  <c r="B8841" i="5"/>
  <c r="D8841" i="5"/>
  <c r="E8841" i="5" s="1"/>
  <c r="F8841" i="5"/>
  <c r="J8841" i="5" s="1"/>
  <c r="G8841" i="5"/>
  <c r="H8841" i="5"/>
  <c r="A8842" i="5"/>
  <c r="B8842" i="5"/>
  <c r="D8842" i="5"/>
  <c r="E8842" i="5" s="1"/>
  <c r="F8842" i="5"/>
  <c r="J8842" i="5" s="1"/>
  <c r="G8842" i="5"/>
  <c r="H8842" i="5"/>
  <c r="A8843" i="5"/>
  <c r="B8843" i="5"/>
  <c r="D8843" i="5"/>
  <c r="E8843" i="5" s="1"/>
  <c r="F8843" i="5"/>
  <c r="J8843" i="5" s="1"/>
  <c r="G8843" i="5"/>
  <c r="H8843" i="5"/>
  <c r="A8844" i="5"/>
  <c r="B8844" i="5"/>
  <c r="D8844" i="5"/>
  <c r="E8844" i="5" s="1"/>
  <c r="F8844" i="5"/>
  <c r="J8844" i="5" s="1"/>
  <c r="G8844" i="5"/>
  <c r="H8844" i="5"/>
  <c r="A8845" i="5"/>
  <c r="B8845" i="5"/>
  <c r="D8845" i="5"/>
  <c r="E8845" i="5" s="1"/>
  <c r="F8845" i="5"/>
  <c r="J8845" i="5" s="1"/>
  <c r="G8845" i="5"/>
  <c r="H8845" i="5"/>
  <c r="A8846" i="5"/>
  <c r="B8846" i="5"/>
  <c r="D8846" i="5"/>
  <c r="E8846" i="5" s="1"/>
  <c r="F8846" i="5"/>
  <c r="J8846" i="5" s="1"/>
  <c r="G8846" i="5"/>
  <c r="H8846" i="5"/>
  <c r="A8847" i="5"/>
  <c r="B8847" i="5"/>
  <c r="D8847" i="5"/>
  <c r="E8847" i="5" s="1"/>
  <c r="F8847" i="5"/>
  <c r="J8847" i="5" s="1"/>
  <c r="G8847" i="5"/>
  <c r="H8847" i="5"/>
  <c r="A8848" i="5"/>
  <c r="B8848" i="5"/>
  <c r="D8848" i="5"/>
  <c r="E8848" i="5" s="1"/>
  <c r="F8848" i="5"/>
  <c r="J8848" i="5" s="1"/>
  <c r="G8848" i="5"/>
  <c r="H8848" i="5"/>
  <c r="A8849" i="5"/>
  <c r="B8849" i="5"/>
  <c r="D8849" i="5"/>
  <c r="E8849" i="5" s="1"/>
  <c r="F8849" i="5"/>
  <c r="J8849" i="5" s="1"/>
  <c r="G8849" i="5"/>
  <c r="H8849" i="5"/>
  <c r="A8850" i="5"/>
  <c r="B8850" i="5"/>
  <c r="D8850" i="5"/>
  <c r="E8850" i="5" s="1"/>
  <c r="F8850" i="5"/>
  <c r="J8850" i="5" s="1"/>
  <c r="G8850" i="5"/>
  <c r="H8850" i="5"/>
  <c r="A8851" i="5"/>
  <c r="B8851" i="5"/>
  <c r="D8851" i="5"/>
  <c r="E8851" i="5" s="1"/>
  <c r="F8851" i="5"/>
  <c r="J8851" i="5" s="1"/>
  <c r="G8851" i="5"/>
  <c r="H8851" i="5"/>
  <c r="A8852" i="5"/>
  <c r="B8852" i="5"/>
  <c r="D8852" i="5"/>
  <c r="E8852" i="5" s="1"/>
  <c r="F8852" i="5"/>
  <c r="J8852" i="5" s="1"/>
  <c r="G8852" i="5"/>
  <c r="H8852" i="5"/>
  <c r="A8853" i="5"/>
  <c r="B8853" i="5"/>
  <c r="D8853" i="5"/>
  <c r="E8853" i="5" s="1"/>
  <c r="F8853" i="5"/>
  <c r="J8853" i="5" s="1"/>
  <c r="G8853" i="5"/>
  <c r="H8853" i="5"/>
  <c r="A8854" i="5"/>
  <c r="B8854" i="5"/>
  <c r="D8854" i="5"/>
  <c r="E8854" i="5" s="1"/>
  <c r="F8854" i="5"/>
  <c r="J8854" i="5" s="1"/>
  <c r="G8854" i="5"/>
  <c r="H8854" i="5"/>
  <c r="A8855" i="5"/>
  <c r="B8855" i="5"/>
  <c r="D8855" i="5"/>
  <c r="E8855" i="5" s="1"/>
  <c r="F8855" i="5"/>
  <c r="J8855" i="5" s="1"/>
  <c r="G8855" i="5"/>
  <c r="H8855" i="5"/>
  <c r="A8856" i="5"/>
  <c r="B8856" i="5"/>
  <c r="D8856" i="5"/>
  <c r="E8856" i="5" s="1"/>
  <c r="F8856" i="5"/>
  <c r="J8856" i="5" s="1"/>
  <c r="G8856" i="5"/>
  <c r="H8856" i="5"/>
  <c r="A8857" i="5"/>
  <c r="B8857" i="5"/>
  <c r="D8857" i="5"/>
  <c r="E8857" i="5" s="1"/>
  <c r="F8857" i="5"/>
  <c r="J8857" i="5" s="1"/>
  <c r="G8857" i="5"/>
  <c r="H8857" i="5"/>
  <c r="A8858" i="5"/>
  <c r="B8858" i="5"/>
  <c r="D8858" i="5"/>
  <c r="E8858" i="5" s="1"/>
  <c r="F8858" i="5"/>
  <c r="J8858" i="5" s="1"/>
  <c r="G8858" i="5"/>
  <c r="H8858" i="5"/>
  <c r="A8859" i="5"/>
  <c r="B8859" i="5"/>
  <c r="D8859" i="5"/>
  <c r="E8859" i="5" s="1"/>
  <c r="F8859" i="5"/>
  <c r="J8859" i="5" s="1"/>
  <c r="G8859" i="5"/>
  <c r="H8859" i="5"/>
  <c r="A8860" i="5"/>
  <c r="B8860" i="5"/>
  <c r="D8860" i="5"/>
  <c r="E8860" i="5" s="1"/>
  <c r="F8860" i="5"/>
  <c r="J8860" i="5" s="1"/>
  <c r="G8860" i="5"/>
  <c r="H8860" i="5"/>
  <c r="A8861" i="5"/>
  <c r="B8861" i="5"/>
  <c r="D8861" i="5"/>
  <c r="E8861" i="5" s="1"/>
  <c r="F8861" i="5"/>
  <c r="J8861" i="5" s="1"/>
  <c r="G8861" i="5"/>
  <c r="H8861" i="5"/>
  <c r="A8862" i="5"/>
  <c r="B8862" i="5"/>
  <c r="D8862" i="5"/>
  <c r="E8862" i="5" s="1"/>
  <c r="F8862" i="5"/>
  <c r="J8862" i="5" s="1"/>
  <c r="G8862" i="5"/>
  <c r="H8862" i="5"/>
  <c r="A8863" i="5"/>
  <c r="B8863" i="5"/>
  <c r="D8863" i="5"/>
  <c r="E8863" i="5" s="1"/>
  <c r="F8863" i="5"/>
  <c r="J8863" i="5" s="1"/>
  <c r="G8863" i="5"/>
  <c r="H8863" i="5"/>
  <c r="A8864" i="5"/>
  <c r="B8864" i="5"/>
  <c r="D8864" i="5"/>
  <c r="E8864" i="5" s="1"/>
  <c r="F8864" i="5"/>
  <c r="J8864" i="5" s="1"/>
  <c r="G8864" i="5"/>
  <c r="H8864" i="5"/>
  <c r="A8865" i="5"/>
  <c r="B8865" i="5"/>
  <c r="D8865" i="5"/>
  <c r="E8865" i="5" s="1"/>
  <c r="F8865" i="5"/>
  <c r="J8865" i="5" s="1"/>
  <c r="G8865" i="5"/>
  <c r="H8865" i="5"/>
  <c r="A8866" i="5"/>
  <c r="B8866" i="5"/>
  <c r="D8866" i="5"/>
  <c r="E8866" i="5" s="1"/>
  <c r="F8866" i="5"/>
  <c r="J8866" i="5" s="1"/>
  <c r="G8866" i="5"/>
  <c r="H8866" i="5"/>
  <c r="A8867" i="5"/>
  <c r="B8867" i="5"/>
  <c r="D8867" i="5"/>
  <c r="E8867" i="5" s="1"/>
  <c r="F8867" i="5"/>
  <c r="J8867" i="5" s="1"/>
  <c r="G8867" i="5"/>
  <c r="H8867" i="5"/>
  <c r="A8868" i="5"/>
  <c r="B8868" i="5"/>
  <c r="D8868" i="5"/>
  <c r="E8868" i="5" s="1"/>
  <c r="F8868" i="5"/>
  <c r="J8868" i="5" s="1"/>
  <c r="G8868" i="5"/>
  <c r="H8868" i="5"/>
  <c r="A8869" i="5"/>
  <c r="B8869" i="5"/>
  <c r="D8869" i="5"/>
  <c r="E8869" i="5" s="1"/>
  <c r="F8869" i="5"/>
  <c r="J8869" i="5" s="1"/>
  <c r="G8869" i="5"/>
  <c r="H8869" i="5"/>
  <c r="A8870" i="5"/>
  <c r="B8870" i="5"/>
  <c r="D8870" i="5"/>
  <c r="E8870" i="5" s="1"/>
  <c r="F8870" i="5"/>
  <c r="J8870" i="5" s="1"/>
  <c r="G8870" i="5"/>
  <c r="H8870" i="5"/>
  <c r="A8871" i="5"/>
  <c r="B8871" i="5"/>
  <c r="D8871" i="5"/>
  <c r="E8871" i="5" s="1"/>
  <c r="F8871" i="5"/>
  <c r="J8871" i="5" s="1"/>
  <c r="G8871" i="5"/>
  <c r="H8871" i="5"/>
  <c r="A8872" i="5"/>
  <c r="B8872" i="5"/>
  <c r="D8872" i="5"/>
  <c r="E8872" i="5" s="1"/>
  <c r="F8872" i="5"/>
  <c r="J8872" i="5" s="1"/>
  <c r="G8872" i="5"/>
  <c r="H8872" i="5"/>
  <c r="A8873" i="5"/>
  <c r="B8873" i="5"/>
  <c r="D8873" i="5"/>
  <c r="E8873" i="5" s="1"/>
  <c r="F8873" i="5"/>
  <c r="J8873" i="5" s="1"/>
  <c r="G8873" i="5"/>
  <c r="H8873" i="5"/>
  <c r="A8874" i="5"/>
  <c r="B8874" i="5"/>
  <c r="D8874" i="5"/>
  <c r="E8874" i="5" s="1"/>
  <c r="F8874" i="5"/>
  <c r="J8874" i="5" s="1"/>
  <c r="G8874" i="5"/>
  <c r="H8874" i="5"/>
  <c r="A8875" i="5"/>
  <c r="B8875" i="5"/>
  <c r="D8875" i="5"/>
  <c r="E8875" i="5" s="1"/>
  <c r="F8875" i="5"/>
  <c r="J8875" i="5" s="1"/>
  <c r="G8875" i="5"/>
  <c r="H8875" i="5"/>
  <c r="A8876" i="5"/>
  <c r="B8876" i="5"/>
  <c r="D8876" i="5"/>
  <c r="E8876" i="5" s="1"/>
  <c r="F8876" i="5"/>
  <c r="J8876" i="5" s="1"/>
  <c r="G8876" i="5"/>
  <c r="H8876" i="5"/>
  <c r="A8877" i="5"/>
  <c r="B8877" i="5"/>
  <c r="D8877" i="5"/>
  <c r="E8877" i="5" s="1"/>
  <c r="F8877" i="5"/>
  <c r="J8877" i="5" s="1"/>
  <c r="G8877" i="5"/>
  <c r="H8877" i="5"/>
  <c r="A8878" i="5"/>
  <c r="B8878" i="5"/>
  <c r="D8878" i="5"/>
  <c r="E8878" i="5" s="1"/>
  <c r="F8878" i="5"/>
  <c r="J8878" i="5" s="1"/>
  <c r="G8878" i="5"/>
  <c r="H8878" i="5"/>
  <c r="A8879" i="5"/>
  <c r="B8879" i="5"/>
  <c r="D8879" i="5"/>
  <c r="E8879" i="5" s="1"/>
  <c r="F8879" i="5"/>
  <c r="J8879" i="5" s="1"/>
  <c r="G8879" i="5"/>
  <c r="H8879" i="5"/>
  <c r="A8880" i="5"/>
  <c r="B8880" i="5"/>
  <c r="D8880" i="5"/>
  <c r="E8880" i="5" s="1"/>
  <c r="F8880" i="5"/>
  <c r="J8880" i="5" s="1"/>
  <c r="G8880" i="5"/>
  <c r="H8880" i="5"/>
  <c r="A8881" i="5"/>
  <c r="B8881" i="5"/>
  <c r="D8881" i="5"/>
  <c r="E8881" i="5" s="1"/>
  <c r="F8881" i="5"/>
  <c r="J8881" i="5" s="1"/>
  <c r="G8881" i="5"/>
  <c r="H8881" i="5"/>
  <c r="A8882" i="5"/>
  <c r="B8882" i="5"/>
  <c r="D8882" i="5"/>
  <c r="E8882" i="5" s="1"/>
  <c r="F8882" i="5"/>
  <c r="J8882" i="5" s="1"/>
  <c r="G8882" i="5"/>
  <c r="H8882" i="5"/>
  <c r="A8883" i="5"/>
  <c r="B8883" i="5"/>
  <c r="D8883" i="5"/>
  <c r="E8883" i="5" s="1"/>
  <c r="F8883" i="5"/>
  <c r="J8883" i="5" s="1"/>
  <c r="G8883" i="5"/>
  <c r="H8883" i="5"/>
  <c r="A8884" i="5"/>
  <c r="B8884" i="5"/>
  <c r="D8884" i="5"/>
  <c r="E8884" i="5" s="1"/>
  <c r="F8884" i="5"/>
  <c r="J8884" i="5" s="1"/>
  <c r="G8884" i="5"/>
  <c r="H8884" i="5"/>
  <c r="A8885" i="5"/>
  <c r="B8885" i="5"/>
  <c r="D8885" i="5"/>
  <c r="E8885" i="5" s="1"/>
  <c r="F8885" i="5"/>
  <c r="J8885" i="5" s="1"/>
  <c r="G8885" i="5"/>
  <c r="H8885" i="5"/>
  <c r="A8886" i="5"/>
  <c r="B8886" i="5"/>
  <c r="D8886" i="5"/>
  <c r="E8886" i="5" s="1"/>
  <c r="F8886" i="5"/>
  <c r="J8886" i="5" s="1"/>
  <c r="G8886" i="5"/>
  <c r="H8886" i="5"/>
  <c r="A8887" i="5"/>
  <c r="B8887" i="5"/>
  <c r="D8887" i="5"/>
  <c r="E8887" i="5" s="1"/>
  <c r="F8887" i="5"/>
  <c r="J8887" i="5" s="1"/>
  <c r="G8887" i="5"/>
  <c r="H8887" i="5"/>
  <c r="A8888" i="5"/>
  <c r="B8888" i="5"/>
  <c r="D8888" i="5"/>
  <c r="E8888" i="5" s="1"/>
  <c r="F8888" i="5"/>
  <c r="J8888" i="5" s="1"/>
  <c r="G8888" i="5"/>
  <c r="H8888" i="5"/>
  <c r="A8889" i="5"/>
  <c r="B8889" i="5"/>
  <c r="D8889" i="5"/>
  <c r="E8889" i="5" s="1"/>
  <c r="F8889" i="5"/>
  <c r="J8889" i="5" s="1"/>
  <c r="G8889" i="5"/>
  <c r="H8889" i="5"/>
  <c r="A8890" i="5"/>
  <c r="B8890" i="5"/>
  <c r="D8890" i="5"/>
  <c r="E8890" i="5" s="1"/>
  <c r="F8890" i="5"/>
  <c r="J8890" i="5" s="1"/>
  <c r="G8890" i="5"/>
  <c r="H8890" i="5"/>
  <c r="A8891" i="5"/>
  <c r="B8891" i="5"/>
  <c r="D8891" i="5"/>
  <c r="E8891" i="5" s="1"/>
  <c r="F8891" i="5"/>
  <c r="J8891" i="5" s="1"/>
  <c r="G8891" i="5"/>
  <c r="H8891" i="5"/>
  <c r="A8892" i="5"/>
  <c r="B8892" i="5"/>
  <c r="D8892" i="5"/>
  <c r="E8892" i="5" s="1"/>
  <c r="F8892" i="5"/>
  <c r="J8892" i="5" s="1"/>
  <c r="G8892" i="5"/>
  <c r="H8892" i="5"/>
  <c r="A8893" i="5"/>
  <c r="B8893" i="5"/>
  <c r="D8893" i="5"/>
  <c r="E8893" i="5" s="1"/>
  <c r="F8893" i="5"/>
  <c r="J8893" i="5" s="1"/>
  <c r="G8893" i="5"/>
  <c r="H8893" i="5"/>
  <c r="A8894" i="5"/>
  <c r="B8894" i="5"/>
  <c r="D8894" i="5"/>
  <c r="E8894" i="5" s="1"/>
  <c r="F8894" i="5"/>
  <c r="J8894" i="5" s="1"/>
  <c r="G8894" i="5"/>
  <c r="H8894" i="5"/>
  <c r="A8895" i="5"/>
  <c r="B8895" i="5"/>
  <c r="D8895" i="5"/>
  <c r="E8895" i="5" s="1"/>
  <c r="F8895" i="5"/>
  <c r="J8895" i="5" s="1"/>
  <c r="G8895" i="5"/>
  <c r="H8895" i="5"/>
  <c r="A8896" i="5"/>
  <c r="B8896" i="5"/>
  <c r="D8896" i="5"/>
  <c r="E8896" i="5" s="1"/>
  <c r="F8896" i="5"/>
  <c r="J8896" i="5" s="1"/>
  <c r="G8896" i="5"/>
  <c r="H8896" i="5"/>
  <c r="A8897" i="5"/>
  <c r="B8897" i="5"/>
  <c r="D8897" i="5"/>
  <c r="E8897" i="5" s="1"/>
  <c r="F8897" i="5"/>
  <c r="J8897" i="5" s="1"/>
  <c r="G8897" i="5"/>
  <c r="H8897" i="5"/>
  <c r="A8898" i="5"/>
  <c r="B8898" i="5"/>
  <c r="D8898" i="5"/>
  <c r="E8898" i="5" s="1"/>
  <c r="F8898" i="5"/>
  <c r="J8898" i="5" s="1"/>
  <c r="G8898" i="5"/>
  <c r="H8898" i="5"/>
  <c r="A8899" i="5"/>
  <c r="B8899" i="5"/>
  <c r="D8899" i="5"/>
  <c r="E8899" i="5" s="1"/>
  <c r="F8899" i="5"/>
  <c r="J8899" i="5" s="1"/>
  <c r="G8899" i="5"/>
  <c r="H8899" i="5"/>
  <c r="A8900" i="5"/>
  <c r="B8900" i="5"/>
  <c r="D8900" i="5"/>
  <c r="E8900" i="5" s="1"/>
  <c r="F8900" i="5"/>
  <c r="J8900" i="5" s="1"/>
  <c r="G8900" i="5"/>
  <c r="H8900" i="5"/>
  <c r="A8901" i="5"/>
  <c r="B8901" i="5"/>
  <c r="D8901" i="5"/>
  <c r="E8901" i="5" s="1"/>
  <c r="F8901" i="5"/>
  <c r="J8901" i="5" s="1"/>
  <c r="G8901" i="5"/>
  <c r="H8901" i="5"/>
  <c r="A8902" i="5"/>
  <c r="B8902" i="5"/>
  <c r="D8902" i="5"/>
  <c r="E8902" i="5" s="1"/>
  <c r="F8902" i="5"/>
  <c r="J8902" i="5" s="1"/>
  <c r="G8902" i="5"/>
  <c r="H8902" i="5"/>
  <c r="A8903" i="5"/>
  <c r="B8903" i="5"/>
  <c r="D8903" i="5"/>
  <c r="E8903" i="5" s="1"/>
  <c r="F8903" i="5"/>
  <c r="J8903" i="5" s="1"/>
  <c r="G8903" i="5"/>
  <c r="H8903" i="5"/>
  <c r="A8904" i="5"/>
  <c r="B8904" i="5"/>
  <c r="D8904" i="5"/>
  <c r="E8904" i="5" s="1"/>
  <c r="F8904" i="5"/>
  <c r="J8904" i="5" s="1"/>
  <c r="G8904" i="5"/>
  <c r="H8904" i="5"/>
  <c r="A8905" i="5"/>
  <c r="B8905" i="5"/>
  <c r="D8905" i="5"/>
  <c r="E8905" i="5" s="1"/>
  <c r="F8905" i="5"/>
  <c r="J8905" i="5" s="1"/>
  <c r="G8905" i="5"/>
  <c r="H8905" i="5"/>
  <c r="A8906" i="5"/>
  <c r="B8906" i="5"/>
  <c r="D8906" i="5"/>
  <c r="E8906" i="5" s="1"/>
  <c r="F8906" i="5"/>
  <c r="J8906" i="5" s="1"/>
  <c r="G8906" i="5"/>
  <c r="H8906" i="5"/>
  <c r="A8907" i="5"/>
  <c r="B8907" i="5"/>
  <c r="D8907" i="5"/>
  <c r="E8907" i="5" s="1"/>
  <c r="F8907" i="5"/>
  <c r="J8907" i="5" s="1"/>
  <c r="G8907" i="5"/>
  <c r="H8907" i="5"/>
  <c r="A8908" i="5"/>
  <c r="B8908" i="5"/>
  <c r="D8908" i="5"/>
  <c r="E8908" i="5" s="1"/>
  <c r="F8908" i="5"/>
  <c r="J8908" i="5" s="1"/>
  <c r="G8908" i="5"/>
  <c r="H8908" i="5"/>
  <c r="A8909" i="5"/>
  <c r="B8909" i="5"/>
  <c r="D8909" i="5"/>
  <c r="E8909" i="5" s="1"/>
  <c r="F8909" i="5"/>
  <c r="J8909" i="5" s="1"/>
  <c r="G8909" i="5"/>
  <c r="H8909" i="5"/>
  <c r="A8910" i="5"/>
  <c r="B8910" i="5"/>
  <c r="D8910" i="5"/>
  <c r="E8910" i="5" s="1"/>
  <c r="F8910" i="5"/>
  <c r="J8910" i="5" s="1"/>
  <c r="G8910" i="5"/>
  <c r="H8910" i="5"/>
  <c r="A8911" i="5"/>
  <c r="B8911" i="5"/>
  <c r="D8911" i="5"/>
  <c r="E8911" i="5" s="1"/>
  <c r="F8911" i="5"/>
  <c r="J8911" i="5" s="1"/>
  <c r="G8911" i="5"/>
  <c r="H8911" i="5"/>
  <c r="A8912" i="5"/>
  <c r="B8912" i="5"/>
  <c r="D8912" i="5"/>
  <c r="E8912" i="5" s="1"/>
  <c r="F8912" i="5"/>
  <c r="J8912" i="5" s="1"/>
  <c r="G8912" i="5"/>
  <c r="H8912" i="5"/>
  <c r="A8913" i="5"/>
  <c r="B8913" i="5"/>
  <c r="D8913" i="5"/>
  <c r="E8913" i="5" s="1"/>
  <c r="F8913" i="5"/>
  <c r="J8913" i="5" s="1"/>
  <c r="G8913" i="5"/>
  <c r="H8913" i="5"/>
  <c r="A8914" i="5"/>
  <c r="B8914" i="5"/>
  <c r="D8914" i="5"/>
  <c r="E8914" i="5" s="1"/>
  <c r="F8914" i="5"/>
  <c r="J8914" i="5" s="1"/>
  <c r="G8914" i="5"/>
  <c r="H8914" i="5"/>
  <c r="A8915" i="5"/>
  <c r="B8915" i="5"/>
  <c r="D8915" i="5"/>
  <c r="E8915" i="5" s="1"/>
  <c r="F8915" i="5"/>
  <c r="J8915" i="5" s="1"/>
  <c r="G8915" i="5"/>
  <c r="H8915" i="5"/>
  <c r="A8916" i="5"/>
  <c r="B8916" i="5"/>
  <c r="D8916" i="5"/>
  <c r="E8916" i="5" s="1"/>
  <c r="F8916" i="5"/>
  <c r="J8916" i="5" s="1"/>
  <c r="G8916" i="5"/>
  <c r="H8916" i="5"/>
  <c r="A8917" i="5"/>
  <c r="B8917" i="5"/>
  <c r="D8917" i="5"/>
  <c r="E8917" i="5" s="1"/>
  <c r="F8917" i="5"/>
  <c r="J8917" i="5" s="1"/>
  <c r="G8917" i="5"/>
  <c r="H8917" i="5"/>
  <c r="A8918" i="5"/>
  <c r="B8918" i="5"/>
  <c r="D8918" i="5"/>
  <c r="E8918" i="5" s="1"/>
  <c r="F8918" i="5"/>
  <c r="J8918" i="5" s="1"/>
  <c r="G8918" i="5"/>
  <c r="H8918" i="5"/>
  <c r="A8919" i="5"/>
  <c r="B8919" i="5"/>
  <c r="D8919" i="5"/>
  <c r="E8919" i="5" s="1"/>
  <c r="F8919" i="5"/>
  <c r="J8919" i="5" s="1"/>
  <c r="G8919" i="5"/>
  <c r="H8919" i="5"/>
  <c r="A8920" i="5"/>
  <c r="B8920" i="5"/>
  <c r="D8920" i="5"/>
  <c r="E8920" i="5" s="1"/>
  <c r="F8920" i="5"/>
  <c r="J8920" i="5" s="1"/>
  <c r="G8920" i="5"/>
  <c r="H8920" i="5"/>
  <c r="A8921" i="5"/>
  <c r="B8921" i="5"/>
  <c r="D8921" i="5"/>
  <c r="E8921" i="5" s="1"/>
  <c r="F8921" i="5"/>
  <c r="J8921" i="5" s="1"/>
  <c r="G8921" i="5"/>
  <c r="H8921" i="5"/>
  <c r="A8922" i="5"/>
  <c r="B8922" i="5"/>
  <c r="D8922" i="5"/>
  <c r="E8922" i="5" s="1"/>
  <c r="F8922" i="5"/>
  <c r="J8922" i="5" s="1"/>
  <c r="G8922" i="5"/>
  <c r="H8922" i="5"/>
  <c r="A8923" i="5"/>
  <c r="B8923" i="5"/>
  <c r="D8923" i="5"/>
  <c r="E8923" i="5" s="1"/>
  <c r="F8923" i="5"/>
  <c r="J8923" i="5" s="1"/>
  <c r="G8923" i="5"/>
  <c r="H8923" i="5"/>
  <c r="A8924" i="5"/>
  <c r="B8924" i="5"/>
  <c r="D8924" i="5"/>
  <c r="E8924" i="5" s="1"/>
  <c r="F8924" i="5"/>
  <c r="J8924" i="5" s="1"/>
  <c r="G8924" i="5"/>
  <c r="H8924" i="5"/>
  <c r="A8925" i="5"/>
  <c r="B8925" i="5"/>
  <c r="D8925" i="5"/>
  <c r="E8925" i="5" s="1"/>
  <c r="F8925" i="5"/>
  <c r="J8925" i="5" s="1"/>
  <c r="G8925" i="5"/>
  <c r="H8925" i="5"/>
  <c r="A8926" i="5"/>
  <c r="B8926" i="5"/>
  <c r="D8926" i="5"/>
  <c r="E8926" i="5" s="1"/>
  <c r="F8926" i="5"/>
  <c r="J8926" i="5" s="1"/>
  <c r="G8926" i="5"/>
  <c r="H8926" i="5"/>
  <c r="A8927" i="5"/>
  <c r="B8927" i="5"/>
  <c r="D8927" i="5"/>
  <c r="E8927" i="5" s="1"/>
  <c r="F8927" i="5"/>
  <c r="J8927" i="5" s="1"/>
  <c r="G8927" i="5"/>
  <c r="H8927" i="5"/>
  <c r="A8928" i="5"/>
  <c r="B8928" i="5"/>
  <c r="D8928" i="5"/>
  <c r="E8928" i="5" s="1"/>
  <c r="F8928" i="5"/>
  <c r="J8928" i="5" s="1"/>
  <c r="G8928" i="5"/>
  <c r="H8928" i="5"/>
  <c r="A8929" i="5"/>
  <c r="B8929" i="5"/>
  <c r="D8929" i="5"/>
  <c r="E8929" i="5" s="1"/>
  <c r="F8929" i="5"/>
  <c r="J8929" i="5" s="1"/>
  <c r="G8929" i="5"/>
  <c r="H8929" i="5"/>
  <c r="A8930" i="5"/>
  <c r="B8930" i="5"/>
  <c r="D8930" i="5"/>
  <c r="E8930" i="5" s="1"/>
  <c r="F8930" i="5"/>
  <c r="J8930" i="5" s="1"/>
  <c r="G8930" i="5"/>
  <c r="H8930" i="5"/>
  <c r="A8931" i="5"/>
  <c r="B8931" i="5"/>
  <c r="D8931" i="5"/>
  <c r="E8931" i="5" s="1"/>
  <c r="F8931" i="5"/>
  <c r="J8931" i="5" s="1"/>
  <c r="G8931" i="5"/>
  <c r="H8931" i="5"/>
  <c r="A8932" i="5"/>
  <c r="B8932" i="5"/>
  <c r="D8932" i="5"/>
  <c r="E8932" i="5" s="1"/>
  <c r="F8932" i="5"/>
  <c r="J8932" i="5" s="1"/>
  <c r="G8932" i="5"/>
  <c r="H8932" i="5"/>
  <c r="A8933" i="5"/>
  <c r="B8933" i="5"/>
  <c r="D8933" i="5"/>
  <c r="E8933" i="5" s="1"/>
  <c r="F8933" i="5"/>
  <c r="J8933" i="5" s="1"/>
  <c r="G8933" i="5"/>
  <c r="H8933" i="5"/>
  <c r="A8934" i="5"/>
  <c r="B8934" i="5"/>
  <c r="D8934" i="5"/>
  <c r="E8934" i="5" s="1"/>
  <c r="F8934" i="5"/>
  <c r="J8934" i="5" s="1"/>
  <c r="G8934" i="5"/>
  <c r="H8934" i="5"/>
  <c r="A8935" i="5"/>
  <c r="B8935" i="5"/>
  <c r="D8935" i="5"/>
  <c r="E8935" i="5" s="1"/>
  <c r="F8935" i="5"/>
  <c r="J8935" i="5" s="1"/>
  <c r="G8935" i="5"/>
  <c r="H8935" i="5"/>
  <c r="A8936" i="5"/>
  <c r="B8936" i="5"/>
  <c r="D8936" i="5"/>
  <c r="E8936" i="5" s="1"/>
  <c r="F8936" i="5"/>
  <c r="J8936" i="5" s="1"/>
  <c r="G8936" i="5"/>
  <c r="H8936" i="5"/>
  <c r="A8937" i="5"/>
  <c r="B8937" i="5"/>
  <c r="D8937" i="5"/>
  <c r="E8937" i="5" s="1"/>
  <c r="F8937" i="5"/>
  <c r="J8937" i="5" s="1"/>
  <c r="G8937" i="5"/>
  <c r="H8937" i="5"/>
  <c r="A8938" i="5"/>
  <c r="B8938" i="5"/>
  <c r="D8938" i="5"/>
  <c r="E8938" i="5" s="1"/>
  <c r="F8938" i="5"/>
  <c r="J8938" i="5" s="1"/>
  <c r="G8938" i="5"/>
  <c r="H8938" i="5"/>
  <c r="A8939" i="5"/>
  <c r="B8939" i="5"/>
  <c r="D8939" i="5"/>
  <c r="E8939" i="5" s="1"/>
  <c r="F8939" i="5"/>
  <c r="J8939" i="5" s="1"/>
  <c r="G8939" i="5"/>
  <c r="H8939" i="5"/>
  <c r="A8940" i="5"/>
  <c r="B8940" i="5"/>
  <c r="D8940" i="5"/>
  <c r="E8940" i="5" s="1"/>
  <c r="F8940" i="5"/>
  <c r="J8940" i="5" s="1"/>
  <c r="G8940" i="5"/>
  <c r="H8940" i="5"/>
  <c r="A8941" i="5"/>
  <c r="B8941" i="5"/>
  <c r="D8941" i="5"/>
  <c r="E8941" i="5" s="1"/>
  <c r="F8941" i="5"/>
  <c r="J8941" i="5" s="1"/>
  <c r="G8941" i="5"/>
  <c r="H8941" i="5"/>
  <c r="A8942" i="5"/>
  <c r="B8942" i="5"/>
  <c r="D8942" i="5"/>
  <c r="E8942" i="5" s="1"/>
  <c r="F8942" i="5"/>
  <c r="J8942" i="5" s="1"/>
  <c r="G8942" i="5"/>
  <c r="H8942" i="5"/>
  <c r="A8943" i="5"/>
  <c r="B8943" i="5"/>
  <c r="D8943" i="5"/>
  <c r="E8943" i="5" s="1"/>
  <c r="F8943" i="5"/>
  <c r="J8943" i="5" s="1"/>
  <c r="G8943" i="5"/>
  <c r="H8943" i="5"/>
  <c r="A8944" i="5"/>
  <c r="B8944" i="5"/>
  <c r="D8944" i="5"/>
  <c r="E8944" i="5" s="1"/>
  <c r="F8944" i="5"/>
  <c r="J8944" i="5" s="1"/>
  <c r="G8944" i="5"/>
  <c r="H8944" i="5"/>
  <c r="A8945" i="5"/>
  <c r="B8945" i="5"/>
  <c r="D8945" i="5"/>
  <c r="E8945" i="5" s="1"/>
  <c r="F8945" i="5"/>
  <c r="J8945" i="5" s="1"/>
  <c r="G8945" i="5"/>
  <c r="H8945" i="5"/>
  <c r="A8946" i="5"/>
  <c r="B8946" i="5"/>
  <c r="D8946" i="5"/>
  <c r="E8946" i="5" s="1"/>
  <c r="F8946" i="5"/>
  <c r="J8946" i="5" s="1"/>
  <c r="G8946" i="5"/>
  <c r="H8946" i="5"/>
  <c r="A8947" i="5"/>
  <c r="B8947" i="5"/>
  <c r="D8947" i="5"/>
  <c r="E8947" i="5" s="1"/>
  <c r="F8947" i="5"/>
  <c r="J8947" i="5" s="1"/>
  <c r="G8947" i="5"/>
  <c r="H8947" i="5"/>
  <c r="A8948" i="5"/>
  <c r="B8948" i="5"/>
  <c r="D8948" i="5"/>
  <c r="E8948" i="5" s="1"/>
  <c r="F8948" i="5"/>
  <c r="J8948" i="5" s="1"/>
  <c r="G8948" i="5"/>
  <c r="H8948" i="5"/>
  <c r="A8949" i="5"/>
  <c r="B8949" i="5"/>
  <c r="D8949" i="5"/>
  <c r="E8949" i="5" s="1"/>
  <c r="F8949" i="5"/>
  <c r="J8949" i="5" s="1"/>
  <c r="G8949" i="5"/>
  <c r="H8949" i="5"/>
  <c r="A8950" i="5"/>
  <c r="B8950" i="5"/>
  <c r="D8950" i="5"/>
  <c r="E8950" i="5" s="1"/>
  <c r="F8950" i="5"/>
  <c r="J8950" i="5" s="1"/>
  <c r="G8950" i="5"/>
  <c r="H8950" i="5"/>
  <c r="A8951" i="5"/>
  <c r="B8951" i="5"/>
  <c r="D8951" i="5"/>
  <c r="E8951" i="5" s="1"/>
  <c r="F8951" i="5"/>
  <c r="J8951" i="5" s="1"/>
  <c r="G8951" i="5"/>
  <c r="H8951" i="5"/>
  <c r="A8952" i="5"/>
  <c r="B8952" i="5"/>
  <c r="D8952" i="5"/>
  <c r="E8952" i="5" s="1"/>
  <c r="F8952" i="5"/>
  <c r="J8952" i="5" s="1"/>
  <c r="G8952" i="5"/>
  <c r="H8952" i="5"/>
  <c r="A8953" i="5"/>
  <c r="B8953" i="5"/>
  <c r="D8953" i="5"/>
  <c r="E8953" i="5" s="1"/>
  <c r="F8953" i="5"/>
  <c r="J8953" i="5" s="1"/>
  <c r="G8953" i="5"/>
  <c r="H8953" i="5"/>
  <c r="A8954" i="5"/>
  <c r="B8954" i="5"/>
  <c r="D8954" i="5"/>
  <c r="E8954" i="5" s="1"/>
  <c r="F8954" i="5"/>
  <c r="J8954" i="5" s="1"/>
  <c r="G8954" i="5"/>
  <c r="H8954" i="5"/>
  <c r="A8955" i="5"/>
  <c r="B8955" i="5"/>
  <c r="D8955" i="5"/>
  <c r="E8955" i="5" s="1"/>
  <c r="F8955" i="5"/>
  <c r="J8955" i="5" s="1"/>
  <c r="G8955" i="5"/>
  <c r="H8955" i="5"/>
  <c r="A8956" i="5"/>
  <c r="B8956" i="5"/>
  <c r="D8956" i="5"/>
  <c r="E8956" i="5" s="1"/>
  <c r="F8956" i="5"/>
  <c r="J8956" i="5" s="1"/>
  <c r="G8956" i="5"/>
  <c r="H8956" i="5"/>
  <c r="A8957" i="5"/>
  <c r="B8957" i="5"/>
  <c r="D8957" i="5"/>
  <c r="E8957" i="5" s="1"/>
  <c r="F8957" i="5"/>
  <c r="J8957" i="5" s="1"/>
  <c r="G8957" i="5"/>
  <c r="H8957" i="5"/>
  <c r="A8958" i="5"/>
  <c r="B8958" i="5"/>
  <c r="D8958" i="5"/>
  <c r="E8958" i="5" s="1"/>
  <c r="F8958" i="5"/>
  <c r="J8958" i="5" s="1"/>
  <c r="G8958" i="5"/>
  <c r="H8958" i="5"/>
  <c r="A8959" i="5"/>
  <c r="B8959" i="5"/>
  <c r="D8959" i="5"/>
  <c r="E8959" i="5" s="1"/>
  <c r="F8959" i="5"/>
  <c r="J8959" i="5" s="1"/>
  <c r="G8959" i="5"/>
  <c r="H8959" i="5"/>
  <c r="A8960" i="5"/>
  <c r="B8960" i="5"/>
  <c r="D8960" i="5"/>
  <c r="E8960" i="5" s="1"/>
  <c r="F8960" i="5"/>
  <c r="J8960" i="5" s="1"/>
  <c r="G8960" i="5"/>
  <c r="H8960" i="5"/>
  <c r="A8961" i="5"/>
  <c r="B8961" i="5"/>
  <c r="D8961" i="5"/>
  <c r="E8961" i="5" s="1"/>
  <c r="F8961" i="5"/>
  <c r="J8961" i="5" s="1"/>
  <c r="G8961" i="5"/>
  <c r="H8961" i="5"/>
  <c r="A8962" i="5"/>
  <c r="B8962" i="5"/>
  <c r="D8962" i="5"/>
  <c r="E8962" i="5" s="1"/>
  <c r="F8962" i="5"/>
  <c r="J8962" i="5" s="1"/>
  <c r="G8962" i="5"/>
  <c r="H8962" i="5"/>
  <c r="A8963" i="5"/>
  <c r="B8963" i="5"/>
  <c r="D8963" i="5"/>
  <c r="E8963" i="5" s="1"/>
  <c r="F8963" i="5"/>
  <c r="J8963" i="5" s="1"/>
  <c r="G8963" i="5"/>
  <c r="H8963" i="5"/>
  <c r="A8964" i="5"/>
  <c r="B8964" i="5"/>
  <c r="D8964" i="5"/>
  <c r="E8964" i="5" s="1"/>
  <c r="F8964" i="5"/>
  <c r="J8964" i="5" s="1"/>
  <c r="G8964" i="5"/>
  <c r="H8964" i="5"/>
  <c r="A8965" i="5"/>
  <c r="B8965" i="5"/>
  <c r="D8965" i="5"/>
  <c r="E8965" i="5" s="1"/>
  <c r="F8965" i="5"/>
  <c r="J8965" i="5" s="1"/>
  <c r="G8965" i="5"/>
  <c r="H8965" i="5"/>
  <c r="A8966" i="5"/>
  <c r="B8966" i="5"/>
  <c r="D8966" i="5"/>
  <c r="E8966" i="5" s="1"/>
  <c r="F8966" i="5"/>
  <c r="J8966" i="5" s="1"/>
  <c r="G8966" i="5"/>
  <c r="H8966" i="5"/>
  <c r="A8967" i="5"/>
  <c r="B8967" i="5"/>
  <c r="D8967" i="5"/>
  <c r="E8967" i="5" s="1"/>
  <c r="F8967" i="5"/>
  <c r="J8967" i="5" s="1"/>
  <c r="G8967" i="5"/>
  <c r="H8967" i="5"/>
  <c r="A8968" i="5"/>
  <c r="B8968" i="5"/>
  <c r="D8968" i="5"/>
  <c r="E8968" i="5" s="1"/>
  <c r="F8968" i="5"/>
  <c r="J8968" i="5" s="1"/>
  <c r="G8968" i="5"/>
  <c r="H8968" i="5"/>
  <c r="A8969" i="5"/>
  <c r="B8969" i="5"/>
  <c r="D8969" i="5"/>
  <c r="E8969" i="5" s="1"/>
  <c r="F8969" i="5"/>
  <c r="J8969" i="5" s="1"/>
  <c r="G8969" i="5"/>
  <c r="H8969" i="5"/>
  <c r="A8970" i="5"/>
  <c r="B8970" i="5"/>
  <c r="D8970" i="5"/>
  <c r="E8970" i="5" s="1"/>
  <c r="F8970" i="5"/>
  <c r="J8970" i="5" s="1"/>
  <c r="G8970" i="5"/>
  <c r="H8970" i="5"/>
  <c r="A8971" i="5"/>
  <c r="B8971" i="5"/>
  <c r="D8971" i="5"/>
  <c r="E8971" i="5" s="1"/>
  <c r="F8971" i="5"/>
  <c r="J8971" i="5" s="1"/>
  <c r="G8971" i="5"/>
  <c r="H8971" i="5"/>
  <c r="A8972" i="5"/>
  <c r="B8972" i="5"/>
  <c r="D8972" i="5"/>
  <c r="E8972" i="5" s="1"/>
  <c r="F8972" i="5"/>
  <c r="J8972" i="5" s="1"/>
  <c r="G8972" i="5"/>
  <c r="H8972" i="5"/>
  <c r="A8973" i="5"/>
  <c r="B8973" i="5"/>
  <c r="D8973" i="5"/>
  <c r="E8973" i="5" s="1"/>
  <c r="F8973" i="5"/>
  <c r="J8973" i="5" s="1"/>
  <c r="G8973" i="5"/>
  <c r="H8973" i="5"/>
  <c r="A8974" i="5"/>
  <c r="B8974" i="5"/>
  <c r="D8974" i="5"/>
  <c r="E8974" i="5" s="1"/>
  <c r="F8974" i="5"/>
  <c r="J8974" i="5" s="1"/>
  <c r="G8974" i="5"/>
  <c r="H8974" i="5"/>
  <c r="A8975" i="5"/>
  <c r="B8975" i="5"/>
  <c r="D8975" i="5"/>
  <c r="E8975" i="5" s="1"/>
  <c r="F8975" i="5"/>
  <c r="J8975" i="5" s="1"/>
  <c r="G8975" i="5"/>
  <c r="H8975" i="5"/>
  <c r="A8976" i="5"/>
  <c r="B8976" i="5"/>
  <c r="D8976" i="5"/>
  <c r="E8976" i="5" s="1"/>
  <c r="F8976" i="5"/>
  <c r="J8976" i="5" s="1"/>
  <c r="G8976" i="5"/>
  <c r="H8976" i="5"/>
  <c r="A8977" i="5"/>
  <c r="B8977" i="5"/>
  <c r="D8977" i="5"/>
  <c r="E8977" i="5" s="1"/>
  <c r="F8977" i="5"/>
  <c r="J8977" i="5" s="1"/>
  <c r="G8977" i="5"/>
  <c r="H8977" i="5"/>
  <c r="A8978" i="5"/>
  <c r="B8978" i="5"/>
  <c r="D8978" i="5"/>
  <c r="E8978" i="5" s="1"/>
  <c r="F8978" i="5"/>
  <c r="J8978" i="5" s="1"/>
  <c r="G8978" i="5"/>
  <c r="H8978" i="5"/>
  <c r="A8979" i="5"/>
  <c r="B8979" i="5"/>
  <c r="D8979" i="5"/>
  <c r="E8979" i="5" s="1"/>
  <c r="F8979" i="5"/>
  <c r="J8979" i="5" s="1"/>
  <c r="G8979" i="5"/>
  <c r="H8979" i="5"/>
  <c r="A8980" i="5"/>
  <c r="B8980" i="5"/>
  <c r="D8980" i="5"/>
  <c r="E8980" i="5" s="1"/>
  <c r="F8980" i="5"/>
  <c r="J8980" i="5" s="1"/>
  <c r="G8980" i="5"/>
  <c r="H8980" i="5"/>
  <c r="A8981" i="5"/>
  <c r="B8981" i="5"/>
  <c r="D8981" i="5"/>
  <c r="E8981" i="5" s="1"/>
  <c r="F8981" i="5"/>
  <c r="J8981" i="5" s="1"/>
  <c r="G8981" i="5"/>
  <c r="H8981" i="5"/>
  <c r="A8982" i="5"/>
  <c r="B8982" i="5"/>
  <c r="D8982" i="5"/>
  <c r="E8982" i="5" s="1"/>
  <c r="F8982" i="5"/>
  <c r="J8982" i="5" s="1"/>
  <c r="G8982" i="5"/>
  <c r="H8982" i="5"/>
  <c r="A8983" i="5"/>
  <c r="B8983" i="5"/>
  <c r="D8983" i="5"/>
  <c r="E8983" i="5" s="1"/>
  <c r="F8983" i="5"/>
  <c r="J8983" i="5" s="1"/>
  <c r="G8983" i="5"/>
  <c r="H8983" i="5"/>
  <c r="A8984" i="5"/>
  <c r="B8984" i="5"/>
  <c r="D8984" i="5"/>
  <c r="E8984" i="5" s="1"/>
  <c r="F8984" i="5"/>
  <c r="J8984" i="5" s="1"/>
  <c r="G8984" i="5"/>
  <c r="H8984" i="5"/>
  <c r="A8985" i="5"/>
  <c r="B8985" i="5"/>
  <c r="D8985" i="5"/>
  <c r="E8985" i="5" s="1"/>
  <c r="F8985" i="5"/>
  <c r="J8985" i="5" s="1"/>
  <c r="G8985" i="5"/>
  <c r="H8985" i="5"/>
  <c r="A8986" i="5"/>
  <c r="B8986" i="5"/>
  <c r="D8986" i="5"/>
  <c r="E8986" i="5" s="1"/>
  <c r="F8986" i="5"/>
  <c r="J8986" i="5" s="1"/>
  <c r="G8986" i="5"/>
  <c r="H8986" i="5"/>
  <c r="A8987" i="5"/>
  <c r="B8987" i="5"/>
  <c r="D8987" i="5"/>
  <c r="E8987" i="5" s="1"/>
  <c r="F8987" i="5"/>
  <c r="J8987" i="5" s="1"/>
  <c r="G8987" i="5"/>
  <c r="H8987" i="5"/>
  <c r="A8988" i="5"/>
  <c r="B8988" i="5"/>
  <c r="D8988" i="5"/>
  <c r="E8988" i="5" s="1"/>
  <c r="F8988" i="5"/>
  <c r="J8988" i="5" s="1"/>
  <c r="G8988" i="5"/>
  <c r="H8988" i="5"/>
  <c r="A8989" i="5"/>
  <c r="B8989" i="5"/>
  <c r="D8989" i="5"/>
  <c r="E8989" i="5" s="1"/>
  <c r="F8989" i="5"/>
  <c r="J8989" i="5" s="1"/>
  <c r="G8989" i="5"/>
  <c r="H8989" i="5"/>
  <c r="A8990" i="5"/>
  <c r="B8990" i="5"/>
  <c r="D8990" i="5"/>
  <c r="E8990" i="5" s="1"/>
  <c r="F8990" i="5"/>
  <c r="J8990" i="5" s="1"/>
  <c r="G8990" i="5"/>
  <c r="H8990" i="5"/>
  <c r="A8991" i="5"/>
  <c r="B8991" i="5"/>
  <c r="D8991" i="5"/>
  <c r="E8991" i="5" s="1"/>
  <c r="F8991" i="5"/>
  <c r="J8991" i="5" s="1"/>
  <c r="G8991" i="5"/>
  <c r="H8991" i="5"/>
  <c r="A8992" i="5"/>
  <c r="B8992" i="5"/>
  <c r="D8992" i="5"/>
  <c r="E8992" i="5" s="1"/>
  <c r="F8992" i="5"/>
  <c r="J8992" i="5" s="1"/>
  <c r="G8992" i="5"/>
  <c r="H8992" i="5"/>
  <c r="A8993" i="5"/>
  <c r="B8993" i="5"/>
  <c r="D8993" i="5"/>
  <c r="E8993" i="5" s="1"/>
  <c r="F8993" i="5"/>
  <c r="J8993" i="5" s="1"/>
  <c r="G8993" i="5"/>
  <c r="H8993" i="5"/>
  <c r="A8994" i="5"/>
  <c r="B8994" i="5"/>
  <c r="D8994" i="5"/>
  <c r="E8994" i="5" s="1"/>
  <c r="F8994" i="5"/>
  <c r="J8994" i="5" s="1"/>
  <c r="G8994" i="5"/>
  <c r="H8994" i="5"/>
  <c r="A8995" i="5"/>
  <c r="B8995" i="5"/>
  <c r="D8995" i="5"/>
  <c r="E8995" i="5" s="1"/>
  <c r="F8995" i="5"/>
  <c r="J8995" i="5" s="1"/>
  <c r="G8995" i="5"/>
  <c r="H8995" i="5"/>
  <c r="A8996" i="5"/>
  <c r="B8996" i="5"/>
  <c r="D8996" i="5"/>
  <c r="E8996" i="5" s="1"/>
  <c r="F8996" i="5"/>
  <c r="J8996" i="5" s="1"/>
  <c r="G8996" i="5"/>
  <c r="H8996" i="5"/>
  <c r="A8997" i="5"/>
  <c r="B8997" i="5"/>
  <c r="D8997" i="5"/>
  <c r="E8997" i="5" s="1"/>
  <c r="F8997" i="5"/>
  <c r="J8997" i="5" s="1"/>
  <c r="G8997" i="5"/>
  <c r="H8997" i="5"/>
  <c r="A8998" i="5"/>
  <c r="B8998" i="5"/>
  <c r="D8998" i="5"/>
  <c r="E8998" i="5" s="1"/>
  <c r="F8998" i="5"/>
  <c r="J8998" i="5" s="1"/>
  <c r="G8998" i="5"/>
  <c r="H8998" i="5"/>
  <c r="A8999" i="5"/>
  <c r="B8999" i="5"/>
  <c r="D8999" i="5"/>
  <c r="E8999" i="5" s="1"/>
  <c r="F8999" i="5"/>
  <c r="J8999" i="5" s="1"/>
  <c r="G8999" i="5"/>
  <c r="H8999" i="5"/>
  <c r="A9000" i="5"/>
  <c r="B9000" i="5"/>
  <c r="D9000" i="5"/>
  <c r="E9000" i="5" s="1"/>
  <c r="F9000" i="5"/>
  <c r="J9000" i="5" s="1"/>
  <c r="G9000" i="5"/>
  <c r="H9000" i="5"/>
  <c r="A9001" i="5"/>
  <c r="B9001" i="5"/>
  <c r="D9001" i="5"/>
  <c r="E9001" i="5" s="1"/>
  <c r="F9001" i="5"/>
  <c r="J9001" i="5" s="1"/>
  <c r="G9001" i="5"/>
  <c r="H9001" i="5"/>
  <c r="A9002" i="5"/>
  <c r="B9002" i="5"/>
  <c r="D9002" i="5"/>
  <c r="E9002" i="5" s="1"/>
  <c r="F9002" i="5"/>
  <c r="J9002" i="5" s="1"/>
  <c r="G9002" i="5"/>
  <c r="H9002" i="5"/>
  <c r="A9003" i="5"/>
  <c r="B9003" i="5"/>
  <c r="D9003" i="5"/>
  <c r="E9003" i="5" s="1"/>
  <c r="F9003" i="5"/>
  <c r="J9003" i="5" s="1"/>
  <c r="G9003" i="5"/>
  <c r="H9003" i="5"/>
  <c r="A9004" i="5"/>
  <c r="B9004" i="5"/>
  <c r="D9004" i="5"/>
  <c r="E9004" i="5" s="1"/>
  <c r="F9004" i="5"/>
  <c r="J9004" i="5" s="1"/>
  <c r="G9004" i="5"/>
  <c r="H9004" i="5"/>
  <c r="A9005" i="5"/>
  <c r="B9005" i="5"/>
  <c r="D9005" i="5"/>
  <c r="E9005" i="5" s="1"/>
  <c r="F9005" i="5"/>
  <c r="J9005" i="5" s="1"/>
  <c r="G9005" i="5"/>
  <c r="H9005" i="5"/>
  <c r="A9006" i="5"/>
  <c r="B9006" i="5"/>
  <c r="D9006" i="5"/>
  <c r="E9006" i="5" s="1"/>
  <c r="F9006" i="5"/>
  <c r="J9006" i="5" s="1"/>
  <c r="G9006" i="5"/>
  <c r="H9006" i="5"/>
  <c r="A9007" i="5"/>
  <c r="B9007" i="5"/>
  <c r="D9007" i="5"/>
  <c r="E9007" i="5" s="1"/>
  <c r="F9007" i="5"/>
  <c r="J9007" i="5" s="1"/>
  <c r="G9007" i="5"/>
  <c r="H9007" i="5"/>
  <c r="A9008" i="5"/>
  <c r="B9008" i="5"/>
  <c r="D9008" i="5"/>
  <c r="E9008" i="5" s="1"/>
  <c r="F9008" i="5"/>
  <c r="J9008" i="5" s="1"/>
  <c r="G9008" i="5"/>
  <c r="H9008" i="5"/>
  <c r="A9009" i="5"/>
  <c r="B9009" i="5"/>
  <c r="D9009" i="5"/>
  <c r="E9009" i="5" s="1"/>
  <c r="F9009" i="5"/>
  <c r="J9009" i="5" s="1"/>
  <c r="G9009" i="5"/>
  <c r="H9009" i="5"/>
  <c r="A9010" i="5"/>
  <c r="B9010" i="5"/>
  <c r="D9010" i="5"/>
  <c r="E9010" i="5" s="1"/>
  <c r="F9010" i="5"/>
  <c r="J9010" i="5" s="1"/>
  <c r="G9010" i="5"/>
  <c r="H9010" i="5"/>
  <c r="A9011" i="5"/>
  <c r="B9011" i="5"/>
  <c r="D9011" i="5"/>
  <c r="E9011" i="5" s="1"/>
  <c r="F9011" i="5"/>
  <c r="J9011" i="5" s="1"/>
  <c r="G9011" i="5"/>
  <c r="H9011" i="5"/>
  <c r="A9012" i="5"/>
  <c r="B9012" i="5"/>
  <c r="D9012" i="5"/>
  <c r="E9012" i="5" s="1"/>
  <c r="F9012" i="5"/>
  <c r="J9012" i="5" s="1"/>
  <c r="G9012" i="5"/>
  <c r="H9012" i="5"/>
  <c r="A9013" i="5"/>
  <c r="B9013" i="5"/>
  <c r="D9013" i="5"/>
  <c r="E9013" i="5" s="1"/>
  <c r="F9013" i="5"/>
  <c r="J9013" i="5" s="1"/>
  <c r="G9013" i="5"/>
  <c r="H9013" i="5"/>
  <c r="A9014" i="5"/>
  <c r="B9014" i="5"/>
  <c r="D9014" i="5"/>
  <c r="E9014" i="5" s="1"/>
  <c r="F9014" i="5"/>
  <c r="J9014" i="5" s="1"/>
  <c r="G9014" i="5"/>
  <c r="H9014" i="5"/>
  <c r="A9015" i="5"/>
  <c r="B9015" i="5"/>
  <c r="D9015" i="5"/>
  <c r="E9015" i="5" s="1"/>
  <c r="F9015" i="5"/>
  <c r="J9015" i="5" s="1"/>
  <c r="G9015" i="5"/>
  <c r="H9015" i="5"/>
  <c r="A9016" i="5"/>
  <c r="B9016" i="5"/>
  <c r="D9016" i="5"/>
  <c r="E9016" i="5" s="1"/>
  <c r="F9016" i="5"/>
  <c r="J9016" i="5" s="1"/>
  <c r="G9016" i="5"/>
  <c r="H9016" i="5"/>
  <c r="A9017" i="5"/>
  <c r="B9017" i="5"/>
  <c r="D9017" i="5"/>
  <c r="E9017" i="5" s="1"/>
  <c r="F9017" i="5"/>
  <c r="J9017" i="5" s="1"/>
  <c r="G9017" i="5"/>
  <c r="H9017" i="5"/>
  <c r="A9018" i="5"/>
  <c r="B9018" i="5"/>
  <c r="D9018" i="5"/>
  <c r="E9018" i="5" s="1"/>
  <c r="F9018" i="5"/>
  <c r="J9018" i="5" s="1"/>
  <c r="G9018" i="5"/>
  <c r="H9018" i="5"/>
  <c r="A9019" i="5"/>
  <c r="B9019" i="5"/>
  <c r="D9019" i="5"/>
  <c r="E9019" i="5" s="1"/>
  <c r="F9019" i="5"/>
  <c r="J9019" i="5" s="1"/>
  <c r="G9019" i="5"/>
  <c r="H9019" i="5"/>
  <c r="A9020" i="5"/>
  <c r="B9020" i="5"/>
  <c r="D9020" i="5"/>
  <c r="E9020" i="5" s="1"/>
  <c r="F9020" i="5"/>
  <c r="J9020" i="5" s="1"/>
  <c r="G9020" i="5"/>
  <c r="H9020" i="5"/>
  <c r="A9021" i="5"/>
  <c r="B9021" i="5"/>
  <c r="D9021" i="5"/>
  <c r="E9021" i="5" s="1"/>
  <c r="F9021" i="5"/>
  <c r="J9021" i="5" s="1"/>
  <c r="G9021" i="5"/>
  <c r="H9021" i="5"/>
  <c r="A9022" i="5"/>
  <c r="B9022" i="5"/>
  <c r="D9022" i="5"/>
  <c r="E9022" i="5" s="1"/>
  <c r="F9022" i="5"/>
  <c r="J9022" i="5" s="1"/>
  <c r="G9022" i="5"/>
  <c r="H9022" i="5"/>
  <c r="A9023" i="5"/>
  <c r="B9023" i="5"/>
  <c r="D9023" i="5"/>
  <c r="E9023" i="5" s="1"/>
  <c r="F9023" i="5"/>
  <c r="J9023" i="5" s="1"/>
  <c r="G9023" i="5"/>
  <c r="H9023" i="5"/>
  <c r="A9024" i="5"/>
  <c r="B9024" i="5"/>
  <c r="D9024" i="5"/>
  <c r="E9024" i="5" s="1"/>
  <c r="F9024" i="5"/>
  <c r="J9024" i="5" s="1"/>
  <c r="G9024" i="5"/>
  <c r="H9024" i="5"/>
  <c r="A9025" i="5"/>
  <c r="B9025" i="5"/>
  <c r="D9025" i="5"/>
  <c r="E9025" i="5" s="1"/>
  <c r="F9025" i="5"/>
  <c r="J9025" i="5" s="1"/>
  <c r="G9025" i="5"/>
  <c r="H9025" i="5"/>
  <c r="A9026" i="5"/>
  <c r="B9026" i="5"/>
  <c r="D9026" i="5"/>
  <c r="E9026" i="5" s="1"/>
  <c r="F9026" i="5"/>
  <c r="J9026" i="5" s="1"/>
  <c r="G9026" i="5"/>
  <c r="H9026" i="5"/>
  <c r="A9027" i="5"/>
  <c r="B9027" i="5"/>
  <c r="D9027" i="5"/>
  <c r="E9027" i="5" s="1"/>
  <c r="F9027" i="5"/>
  <c r="J9027" i="5" s="1"/>
  <c r="G9027" i="5"/>
  <c r="H9027" i="5"/>
  <c r="A9028" i="5"/>
  <c r="B9028" i="5"/>
  <c r="D9028" i="5"/>
  <c r="E9028" i="5" s="1"/>
  <c r="F9028" i="5"/>
  <c r="J9028" i="5" s="1"/>
  <c r="G9028" i="5"/>
  <c r="H9028" i="5"/>
  <c r="A9029" i="5"/>
  <c r="B9029" i="5"/>
  <c r="D9029" i="5"/>
  <c r="E9029" i="5" s="1"/>
  <c r="F9029" i="5"/>
  <c r="J9029" i="5" s="1"/>
  <c r="G9029" i="5"/>
  <c r="H9029" i="5"/>
  <c r="A9030" i="5"/>
  <c r="B9030" i="5"/>
  <c r="D9030" i="5"/>
  <c r="E9030" i="5" s="1"/>
  <c r="F9030" i="5"/>
  <c r="J9030" i="5" s="1"/>
  <c r="G9030" i="5"/>
  <c r="H9030" i="5"/>
  <c r="A9031" i="5"/>
  <c r="B9031" i="5"/>
  <c r="D9031" i="5"/>
  <c r="E9031" i="5" s="1"/>
  <c r="F9031" i="5"/>
  <c r="J9031" i="5" s="1"/>
  <c r="G9031" i="5"/>
  <c r="H9031" i="5"/>
  <c r="A9032" i="5"/>
  <c r="B9032" i="5"/>
  <c r="D9032" i="5"/>
  <c r="E9032" i="5" s="1"/>
  <c r="F9032" i="5"/>
  <c r="J9032" i="5" s="1"/>
  <c r="G9032" i="5"/>
  <c r="H9032" i="5"/>
  <c r="A9033" i="5"/>
  <c r="B9033" i="5"/>
  <c r="D9033" i="5"/>
  <c r="E9033" i="5" s="1"/>
  <c r="F9033" i="5"/>
  <c r="J9033" i="5" s="1"/>
  <c r="G9033" i="5"/>
  <c r="H9033" i="5"/>
  <c r="A9034" i="5"/>
  <c r="B9034" i="5"/>
  <c r="D9034" i="5"/>
  <c r="E9034" i="5" s="1"/>
  <c r="F9034" i="5"/>
  <c r="J9034" i="5" s="1"/>
  <c r="G9034" i="5"/>
  <c r="H9034" i="5"/>
  <c r="A9035" i="5"/>
  <c r="B9035" i="5"/>
  <c r="D9035" i="5"/>
  <c r="E9035" i="5" s="1"/>
  <c r="F9035" i="5"/>
  <c r="J9035" i="5" s="1"/>
  <c r="G9035" i="5"/>
  <c r="H9035" i="5"/>
  <c r="A9036" i="5"/>
  <c r="B9036" i="5"/>
  <c r="D9036" i="5"/>
  <c r="E9036" i="5" s="1"/>
  <c r="F9036" i="5"/>
  <c r="J9036" i="5" s="1"/>
  <c r="G9036" i="5"/>
  <c r="H9036" i="5"/>
  <c r="A9037" i="5"/>
  <c r="B9037" i="5"/>
  <c r="D9037" i="5"/>
  <c r="E9037" i="5" s="1"/>
  <c r="F9037" i="5"/>
  <c r="J9037" i="5" s="1"/>
  <c r="G9037" i="5"/>
  <c r="H9037" i="5"/>
  <c r="A9038" i="5"/>
  <c r="B9038" i="5"/>
  <c r="D9038" i="5"/>
  <c r="E9038" i="5" s="1"/>
  <c r="F9038" i="5"/>
  <c r="J9038" i="5" s="1"/>
  <c r="G9038" i="5"/>
  <c r="H9038" i="5"/>
  <c r="A9039" i="5"/>
  <c r="B9039" i="5"/>
  <c r="D9039" i="5"/>
  <c r="E9039" i="5" s="1"/>
  <c r="F9039" i="5"/>
  <c r="J9039" i="5" s="1"/>
  <c r="G9039" i="5"/>
  <c r="H9039" i="5"/>
  <c r="A9040" i="5"/>
  <c r="B9040" i="5"/>
  <c r="D9040" i="5"/>
  <c r="E9040" i="5" s="1"/>
  <c r="F9040" i="5"/>
  <c r="J9040" i="5" s="1"/>
  <c r="G9040" i="5"/>
  <c r="H9040" i="5"/>
  <c r="A9041" i="5"/>
  <c r="B9041" i="5"/>
  <c r="D9041" i="5"/>
  <c r="E9041" i="5" s="1"/>
  <c r="F9041" i="5"/>
  <c r="J9041" i="5" s="1"/>
  <c r="G9041" i="5"/>
  <c r="H9041" i="5"/>
  <c r="A9042" i="5"/>
  <c r="B9042" i="5"/>
  <c r="D9042" i="5"/>
  <c r="E9042" i="5" s="1"/>
  <c r="F9042" i="5"/>
  <c r="J9042" i="5" s="1"/>
  <c r="G9042" i="5"/>
  <c r="H9042" i="5"/>
  <c r="A9043" i="5"/>
  <c r="B9043" i="5"/>
  <c r="D9043" i="5"/>
  <c r="E9043" i="5" s="1"/>
  <c r="F9043" i="5"/>
  <c r="J9043" i="5" s="1"/>
  <c r="G9043" i="5"/>
  <c r="H9043" i="5"/>
  <c r="A9044" i="5"/>
  <c r="B9044" i="5"/>
  <c r="D9044" i="5"/>
  <c r="E9044" i="5" s="1"/>
  <c r="F9044" i="5"/>
  <c r="J9044" i="5" s="1"/>
  <c r="G9044" i="5"/>
  <c r="H9044" i="5"/>
  <c r="A9045" i="5"/>
  <c r="B9045" i="5"/>
  <c r="D9045" i="5"/>
  <c r="E9045" i="5" s="1"/>
  <c r="F9045" i="5"/>
  <c r="J9045" i="5" s="1"/>
  <c r="G9045" i="5"/>
  <c r="H9045" i="5"/>
  <c r="A9046" i="5"/>
  <c r="B9046" i="5"/>
  <c r="D9046" i="5"/>
  <c r="E9046" i="5" s="1"/>
  <c r="F9046" i="5"/>
  <c r="J9046" i="5" s="1"/>
  <c r="G9046" i="5"/>
  <c r="H9046" i="5"/>
  <c r="A9047" i="5"/>
  <c r="B9047" i="5"/>
  <c r="D9047" i="5"/>
  <c r="E9047" i="5" s="1"/>
  <c r="F9047" i="5"/>
  <c r="J9047" i="5" s="1"/>
  <c r="G9047" i="5"/>
  <c r="H9047" i="5"/>
  <c r="A9048" i="5"/>
  <c r="B9048" i="5"/>
  <c r="D9048" i="5"/>
  <c r="E9048" i="5" s="1"/>
  <c r="F9048" i="5"/>
  <c r="J9048" i="5" s="1"/>
  <c r="G9048" i="5"/>
  <c r="H9048" i="5"/>
  <c r="A9049" i="5"/>
  <c r="B9049" i="5"/>
  <c r="D9049" i="5"/>
  <c r="E9049" i="5" s="1"/>
  <c r="F9049" i="5"/>
  <c r="J9049" i="5" s="1"/>
  <c r="G9049" i="5"/>
  <c r="H9049" i="5"/>
  <c r="A9050" i="5"/>
  <c r="B9050" i="5"/>
  <c r="D9050" i="5"/>
  <c r="E9050" i="5" s="1"/>
  <c r="F9050" i="5"/>
  <c r="J9050" i="5" s="1"/>
  <c r="G9050" i="5"/>
  <c r="H9050" i="5"/>
  <c r="A9051" i="5"/>
  <c r="B9051" i="5"/>
  <c r="D9051" i="5"/>
  <c r="E9051" i="5" s="1"/>
  <c r="F9051" i="5"/>
  <c r="J9051" i="5" s="1"/>
  <c r="G9051" i="5"/>
  <c r="H9051" i="5"/>
  <c r="A9052" i="5"/>
  <c r="B9052" i="5"/>
  <c r="D9052" i="5"/>
  <c r="E9052" i="5" s="1"/>
  <c r="F9052" i="5"/>
  <c r="J9052" i="5" s="1"/>
  <c r="G9052" i="5"/>
  <c r="H9052" i="5"/>
  <c r="A9053" i="5"/>
  <c r="B9053" i="5"/>
  <c r="D9053" i="5"/>
  <c r="E9053" i="5" s="1"/>
  <c r="F9053" i="5"/>
  <c r="J9053" i="5" s="1"/>
  <c r="G9053" i="5"/>
  <c r="H9053" i="5"/>
  <c r="A9054" i="5"/>
  <c r="B9054" i="5"/>
  <c r="D9054" i="5"/>
  <c r="E9054" i="5" s="1"/>
  <c r="F9054" i="5"/>
  <c r="J9054" i="5" s="1"/>
  <c r="G9054" i="5"/>
  <c r="H9054" i="5"/>
  <c r="A9055" i="5"/>
  <c r="B9055" i="5"/>
  <c r="D9055" i="5"/>
  <c r="E9055" i="5" s="1"/>
  <c r="F9055" i="5"/>
  <c r="J9055" i="5" s="1"/>
  <c r="G9055" i="5"/>
  <c r="H9055" i="5"/>
  <c r="A9056" i="5"/>
  <c r="B9056" i="5"/>
  <c r="D9056" i="5"/>
  <c r="E9056" i="5" s="1"/>
  <c r="F9056" i="5"/>
  <c r="J9056" i="5" s="1"/>
  <c r="G9056" i="5"/>
  <c r="H9056" i="5"/>
  <c r="A9057" i="5"/>
  <c r="B9057" i="5"/>
  <c r="D9057" i="5"/>
  <c r="E9057" i="5" s="1"/>
  <c r="F9057" i="5"/>
  <c r="J9057" i="5" s="1"/>
  <c r="G9057" i="5"/>
  <c r="H9057" i="5"/>
  <c r="A9058" i="5"/>
  <c r="B9058" i="5"/>
  <c r="D9058" i="5"/>
  <c r="E9058" i="5" s="1"/>
  <c r="F9058" i="5"/>
  <c r="J9058" i="5" s="1"/>
  <c r="G9058" i="5"/>
  <c r="H9058" i="5"/>
  <c r="A9059" i="5"/>
  <c r="B9059" i="5"/>
  <c r="D9059" i="5"/>
  <c r="E9059" i="5" s="1"/>
  <c r="F9059" i="5"/>
  <c r="J9059" i="5" s="1"/>
  <c r="G9059" i="5"/>
  <c r="H9059" i="5"/>
  <c r="A9060" i="5"/>
  <c r="B9060" i="5"/>
  <c r="D9060" i="5"/>
  <c r="E9060" i="5" s="1"/>
  <c r="F9060" i="5"/>
  <c r="J9060" i="5" s="1"/>
  <c r="G9060" i="5"/>
  <c r="H9060" i="5"/>
  <c r="A9061" i="5"/>
  <c r="B9061" i="5"/>
  <c r="D9061" i="5"/>
  <c r="E9061" i="5" s="1"/>
  <c r="F9061" i="5"/>
  <c r="J9061" i="5" s="1"/>
  <c r="G9061" i="5"/>
  <c r="H9061" i="5"/>
  <c r="A9062" i="5"/>
  <c r="B9062" i="5"/>
  <c r="D9062" i="5"/>
  <c r="E9062" i="5" s="1"/>
  <c r="F9062" i="5"/>
  <c r="J9062" i="5" s="1"/>
  <c r="G9062" i="5"/>
  <c r="H9062" i="5"/>
  <c r="A9063" i="5"/>
  <c r="B9063" i="5"/>
  <c r="D9063" i="5"/>
  <c r="E9063" i="5" s="1"/>
  <c r="F9063" i="5"/>
  <c r="J9063" i="5" s="1"/>
  <c r="G9063" i="5"/>
  <c r="H9063" i="5"/>
  <c r="A9064" i="5"/>
  <c r="B9064" i="5"/>
  <c r="D9064" i="5"/>
  <c r="E9064" i="5" s="1"/>
  <c r="F9064" i="5"/>
  <c r="J9064" i="5" s="1"/>
  <c r="G9064" i="5"/>
  <c r="H9064" i="5"/>
  <c r="A9065" i="5"/>
  <c r="B9065" i="5"/>
  <c r="D9065" i="5"/>
  <c r="E9065" i="5" s="1"/>
  <c r="F9065" i="5"/>
  <c r="J9065" i="5" s="1"/>
  <c r="G9065" i="5"/>
  <c r="H9065" i="5"/>
  <c r="A9066" i="5"/>
  <c r="B9066" i="5"/>
  <c r="D9066" i="5"/>
  <c r="E9066" i="5" s="1"/>
  <c r="F9066" i="5"/>
  <c r="J9066" i="5" s="1"/>
  <c r="G9066" i="5"/>
  <c r="H9066" i="5"/>
  <c r="A9067" i="5"/>
  <c r="B9067" i="5"/>
  <c r="D9067" i="5"/>
  <c r="E9067" i="5" s="1"/>
  <c r="F9067" i="5"/>
  <c r="J9067" i="5" s="1"/>
  <c r="G9067" i="5"/>
  <c r="H9067" i="5"/>
  <c r="A9068" i="5"/>
  <c r="B9068" i="5"/>
  <c r="D9068" i="5"/>
  <c r="E9068" i="5" s="1"/>
  <c r="F9068" i="5"/>
  <c r="J9068" i="5" s="1"/>
  <c r="G9068" i="5"/>
  <c r="H9068" i="5"/>
  <c r="A9069" i="5"/>
  <c r="B9069" i="5"/>
  <c r="D9069" i="5"/>
  <c r="E9069" i="5" s="1"/>
  <c r="F9069" i="5"/>
  <c r="J9069" i="5" s="1"/>
  <c r="G9069" i="5"/>
  <c r="H9069" i="5"/>
  <c r="A9070" i="5"/>
  <c r="B9070" i="5"/>
  <c r="D9070" i="5"/>
  <c r="E9070" i="5" s="1"/>
  <c r="F9070" i="5"/>
  <c r="J9070" i="5" s="1"/>
  <c r="G9070" i="5"/>
  <c r="H9070" i="5"/>
  <c r="A9071" i="5"/>
  <c r="B9071" i="5"/>
  <c r="D9071" i="5"/>
  <c r="E9071" i="5" s="1"/>
  <c r="F9071" i="5"/>
  <c r="J9071" i="5" s="1"/>
  <c r="G9071" i="5"/>
  <c r="H9071" i="5"/>
  <c r="A9072" i="5"/>
  <c r="B9072" i="5"/>
  <c r="D9072" i="5"/>
  <c r="E9072" i="5" s="1"/>
  <c r="F9072" i="5"/>
  <c r="J9072" i="5" s="1"/>
  <c r="G9072" i="5"/>
  <c r="H9072" i="5"/>
  <c r="A9073" i="5"/>
  <c r="B9073" i="5"/>
  <c r="D9073" i="5"/>
  <c r="E9073" i="5" s="1"/>
  <c r="F9073" i="5"/>
  <c r="J9073" i="5" s="1"/>
  <c r="G9073" i="5"/>
  <c r="H9073" i="5"/>
  <c r="A9074" i="5"/>
  <c r="B9074" i="5"/>
  <c r="D9074" i="5"/>
  <c r="E9074" i="5" s="1"/>
  <c r="F9074" i="5"/>
  <c r="J9074" i="5" s="1"/>
  <c r="G9074" i="5"/>
  <c r="H9074" i="5"/>
  <c r="A9075" i="5"/>
  <c r="B9075" i="5"/>
  <c r="D9075" i="5"/>
  <c r="E9075" i="5" s="1"/>
  <c r="F9075" i="5"/>
  <c r="J9075" i="5" s="1"/>
  <c r="G9075" i="5"/>
  <c r="H9075" i="5"/>
  <c r="A9076" i="5"/>
  <c r="B9076" i="5"/>
  <c r="D9076" i="5"/>
  <c r="E9076" i="5" s="1"/>
  <c r="F9076" i="5"/>
  <c r="J9076" i="5" s="1"/>
  <c r="G9076" i="5"/>
  <c r="H9076" i="5"/>
  <c r="A9077" i="5"/>
  <c r="B9077" i="5"/>
  <c r="D9077" i="5"/>
  <c r="E9077" i="5" s="1"/>
  <c r="F9077" i="5"/>
  <c r="J9077" i="5" s="1"/>
  <c r="G9077" i="5"/>
  <c r="H9077" i="5"/>
  <c r="A9078" i="5"/>
  <c r="B9078" i="5"/>
  <c r="D9078" i="5"/>
  <c r="E9078" i="5" s="1"/>
  <c r="F9078" i="5"/>
  <c r="J9078" i="5" s="1"/>
  <c r="G9078" i="5"/>
  <c r="H9078" i="5"/>
  <c r="A9079" i="5"/>
  <c r="B9079" i="5"/>
  <c r="D9079" i="5"/>
  <c r="E9079" i="5" s="1"/>
  <c r="F9079" i="5"/>
  <c r="J9079" i="5" s="1"/>
  <c r="G9079" i="5"/>
  <c r="H9079" i="5"/>
  <c r="A9080" i="5"/>
  <c r="B9080" i="5"/>
  <c r="D9080" i="5"/>
  <c r="E9080" i="5" s="1"/>
  <c r="F9080" i="5"/>
  <c r="J9080" i="5" s="1"/>
  <c r="G9080" i="5"/>
  <c r="H9080" i="5"/>
  <c r="A9081" i="5"/>
  <c r="B9081" i="5"/>
  <c r="D9081" i="5"/>
  <c r="E9081" i="5" s="1"/>
  <c r="F9081" i="5"/>
  <c r="J9081" i="5" s="1"/>
  <c r="G9081" i="5"/>
  <c r="H9081" i="5"/>
  <c r="A9082" i="5"/>
  <c r="B9082" i="5"/>
  <c r="D9082" i="5"/>
  <c r="E9082" i="5" s="1"/>
  <c r="F9082" i="5"/>
  <c r="J9082" i="5" s="1"/>
  <c r="G9082" i="5"/>
  <c r="H9082" i="5"/>
  <c r="A9083" i="5"/>
  <c r="B9083" i="5"/>
  <c r="D9083" i="5"/>
  <c r="E9083" i="5" s="1"/>
  <c r="F9083" i="5"/>
  <c r="J9083" i="5" s="1"/>
  <c r="G9083" i="5"/>
  <c r="H9083" i="5"/>
  <c r="A9084" i="5"/>
  <c r="B9084" i="5"/>
  <c r="D9084" i="5"/>
  <c r="E9084" i="5" s="1"/>
  <c r="F9084" i="5"/>
  <c r="J9084" i="5" s="1"/>
  <c r="G9084" i="5"/>
  <c r="H9084" i="5"/>
  <c r="A9085" i="5"/>
  <c r="B9085" i="5"/>
  <c r="D9085" i="5"/>
  <c r="E9085" i="5" s="1"/>
  <c r="F9085" i="5"/>
  <c r="J9085" i="5" s="1"/>
  <c r="G9085" i="5"/>
  <c r="H9085" i="5"/>
  <c r="A9086" i="5"/>
  <c r="B9086" i="5"/>
  <c r="D9086" i="5"/>
  <c r="E9086" i="5" s="1"/>
  <c r="F9086" i="5"/>
  <c r="J9086" i="5" s="1"/>
  <c r="G9086" i="5"/>
  <c r="H9086" i="5"/>
  <c r="A9087" i="5"/>
  <c r="B9087" i="5"/>
  <c r="D9087" i="5"/>
  <c r="E9087" i="5" s="1"/>
  <c r="F9087" i="5"/>
  <c r="J9087" i="5" s="1"/>
  <c r="G9087" i="5"/>
  <c r="H9087" i="5"/>
  <c r="A9088" i="5"/>
  <c r="B9088" i="5"/>
  <c r="D9088" i="5"/>
  <c r="E9088" i="5" s="1"/>
  <c r="F9088" i="5"/>
  <c r="J9088" i="5" s="1"/>
  <c r="G9088" i="5"/>
  <c r="H9088" i="5"/>
  <c r="A9089" i="5"/>
  <c r="B9089" i="5"/>
  <c r="D9089" i="5"/>
  <c r="E9089" i="5" s="1"/>
  <c r="F9089" i="5"/>
  <c r="J9089" i="5" s="1"/>
  <c r="G9089" i="5"/>
  <c r="H9089" i="5"/>
  <c r="A9090" i="5"/>
  <c r="B9090" i="5"/>
  <c r="D9090" i="5"/>
  <c r="E9090" i="5" s="1"/>
  <c r="F9090" i="5"/>
  <c r="J9090" i="5" s="1"/>
  <c r="G9090" i="5"/>
  <c r="H9090" i="5"/>
  <c r="A9091" i="5"/>
  <c r="B9091" i="5"/>
  <c r="D9091" i="5"/>
  <c r="E9091" i="5" s="1"/>
  <c r="F9091" i="5"/>
  <c r="J9091" i="5" s="1"/>
  <c r="G9091" i="5"/>
  <c r="H9091" i="5"/>
  <c r="A9092" i="5"/>
  <c r="B9092" i="5"/>
  <c r="D9092" i="5"/>
  <c r="E9092" i="5" s="1"/>
  <c r="F9092" i="5"/>
  <c r="J9092" i="5" s="1"/>
  <c r="G9092" i="5"/>
  <c r="H9092" i="5"/>
  <c r="A9093" i="5"/>
  <c r="B9093" i="5"/>
  <c r="D9093" i="5"/>
  <c r="E9093" i="5" s="1"/>
  <c r="F9093" i="5"/>
  <c r="J9093" i="5" s="1"/>
  <c r="G9093" i="5"/>
  <c r="H9093" i="5"/>
  <c r="A9094" i="5"/>
  <c r="B9094" i="5"/>
  <c r="D9094" i="5"/>
  <c r="E9094" i="5" s="1"/>
  <c r="F9094" i="5"/>
  <c r="J9094" i="5" s="1"/>
  <c r="G9094" i="5"/>
  <c r="H9094" i="5"/>
  <c r="A9095" i="5"/>
  <c r="B9095" i="5"/>
  <c r="D9095" i="5"/>
  <c r="E9095" i="5" s="1"/>
  <c r="F9095" i="5"/>
  <c r="J9095" i="5" s="1"/>
  <c r="G9095" i="5"/>
  <c r="H9095" i="5"/>
  <c r="A9096" i="5"/>
  <c r="B9096" i="5"/>
  <c r="D9096" i="5"/>
  <c r="E9096" i="5" s="1"/>
  <c r="F9096" i="5"/>
  <c r="J9096" i="5" s="1"/>
  <c r="G9096" i="5"/>
  <c r="H9096" i="5"/>
  <c r="A9097" i="5"/>
  <c r="B9097" i="5"/>
  <c r="D9097" i="5"/>
  <c r="E9097" i="5" s="1"/>
  <c r="F9097" i="5"/>
  <c r="J9097" i="5" s="1"/>
  <c r="G9097" i="5"/>
  <c r="H9097" i="5"/>
  <c r="A9098" i="5"/>
  <c r="B9098" i="5"/>
  <c r="D9098" i="5"/>
  <c r="E9098" i="5" s="1"/>
  <c r="F9098" i="5"/>
  <c r="J9098" i="5" s="1"/>
  <c r="G9098" i="5"/>
  <c r="H9098" i="5"/>
  <c r="A9099" i="5"/>
  <c r="B9099" i="5"/>
  <c r="D9099" i="5"/>
  <c r="E9099" i="5" s="1"/>
  <c r="F9099" i="5"/>
  <c r="J9099" i="5" s="1"/>
  <c r="G9099" i="5"/>
  <c r="H9099" i="5"/>
  <c r="A9100" i="5"/>
  <c r="B9100" i="5"/>
  <c r="D9100" i="5"/>
  <c r="E9100" i="5" s="1"/>
  <c r="F9100" i="5"/>
  <c r="J9100" i="5" s="1"/>
  <c r="G9100" i="5"/>
  <c r="H9100" i="5"/>
  <c r="A9101" i="5"/>
  <c r="B9101" i="5"/>
  <c r="D9101" i="5"/>
  <c r="E9101" i="5" s="1"/>
  <c r="F9101" i="5"/>
  <c r="J9101" i="5" s="1"/>
  <c r="G9101" i="5"/>
  <c r="H9101" i="5"/>
  <c r="A9102" i="5"/>
  <c r="B9102" i="5"/>
  <c r="D9102" i="5"/>
  <c r="E9102" i="5" s="1"/>
  <c r="F9102" i="5"/>
  <c r="J9102" i="5" s="1"/>
  <c r="G9102" i="5"/>
  <c r="H9102" i="5"/>
  <c r="A9103" i="5"/>
  <c r="B9103" i="5"/>
  <c r="D9103" i="5"/>
  <c r="E9103" i="5" s="1"/>
  <c r="F9103" i="5"/>
  <c r="J9103" i="5" s="1"/>
  <c r="G9103" i="5"/>
  <c r="H9103" i="5"/>
  <c r="A9104" i="5"/>
  <c r="B9104" i="5"/>
  <c r="D9104" i="5"/>
  <c r="E9104" i="5" s="1"/>
  <c r="F9104" i="5"/>
  <c r="J9104" i="5" s="1"/>
  <c r="G9104" i="5"/>
  <c r="H9104" i="5"/>
  <c r="A9105" i="5"/>
  <c r="B9105" i="5"/>
  <c r="D9105" i="5"/>
  <c r="E9105" i="5" s="1"/>
  <c r="F9105" i="5"/>
  <c r="J9105" i="5" s="1"/>
  <c r="G9105" i="5"/>
  <c r="H9105" i="5"/>
  <c r="A9106" i="5"/>
  <c r="B9106" i="5"/>
  <c r="D9106" i="5"/>
  <c r="E9106" i="5" s="1"/>
  <c r="F9106" i="5"/>
  <c r="J9106" i="5" s="1"/>
  <c r="G9106" i="5"/>
  <c r="H9106" i="5"/>
  <c r="A9107" i="5"/>
  <c r="B9107" i="5"/>
  <c r="D9107" i="5"/>
  <c r="E9107" i="5" s="1"/>
  <c r="F9107" i="5"/>
  <c r="J9107" i="5" s="1"/>
  <c r="G9107" i="5"/>
  <c r="H9107" i="5"/>
  <c r="A9108" i="5"/>
  <c r="B9108" i="5"/>
  <c r="D9108" i="5"/>
  <c r="E9108" i="5" s="1"/>
  <c r="F9108" i="5"/>
  <c r="J9108" i="5" s="1"/>
  <c r="G9108" i="5"/>
  <c r="H9108" i="5"/>
  <c r="A9109" i="5"/>
  <c r="B9109" i="5"/>
  <c r="D9109" i="5"/>
  <c r="E9109" i="5" s="1"/>
  <c r="F9109" i="5"/>
  <c r="J9109" i="5" s="1"/>
  <c r="G9109" i="5"/>
  <c r="H9109" i="5"/>
  <c r="A9110" i="5"/>
  <c r="B9110" i="5"/>
  <c r="D9110" i="5"/>
  <c r="E9110" i="5" s="1"/>
  <c r="F9110" i="5"/>
  <c r="J9110" i="5" s="1"/>
  <c r="G9110" i="5"/>
  <c r="H9110" i="5"/>
  <c r="A9111" i="5"/>
  <c r="B9111" i="5"/>
  <c r="D9111" i="5"/>
  <c r="E9111" i="5" s="1"/>
  <c r="F9111" i="5"/>
  <c r="J9111" i="5" s="1"/>
  <c r="G9111" i="5"/>
  <c r="H9111" i="5"/>
  <c r="A9112" i="5"/>
  <c r="B9112" i="5"/>
  <c r="D9112" i="5"/>
  <c r="E9112" i="5" s="1"/>
  <c r="F9112" i="5"/>
  <c r="J9112" i="5" s="1"/>
  <c r="G9112" i="5"/>
  <c r="H9112" i="5"/>
  <c r="A9113" i="5"/>
  <c r="B9113" i="5"/>
  <c r="D9113" i="5"/>
  <c r="E9113" i="5" s="1"/>
  <c r="F9113" i="5"/>
  <c r="J9113" i="5" s="1"/>
  <c r="G9113" i="5"/>
  <c r="H9113" i="5"/>
  <c r="A9114" i="5"/>
  <c r="B9114" i="5"/>
  <c r="D9114" i="5"/>
  <c r="E9114" i="5" s="1"/>
  <c r="F9114" i="5"/>
  <c r="J9114" i="5" s="1"/>
  <c r="G9114" i="5"/>
  <c r="H9114" i="5"/>
  <c r="A9115" i="5"/>
  <c r="B9115" i="5"/>
  <c r="D9115" i="5"/>
  <c r="E9115" i="5" s="1"/>
  <c r="F9115" i="5"/>
  <c r="J9115" i="5" s="1"/>
  <c r="G9115" i="5"/>
  <c r="H9115" i="5"/>
  <c r="A9116" i="5"/>
  <c r="B9116" i="5"/>
  <c r="D9116" i="5"/>
  <c r="E9116" i="5" s="1"/>
  <c r="F9116" i="5"/>
  <c r="J9116" i="5" s="1"/>
  <c r="G9116" i="5"/>
  <c r="H9116" i="5"/>
  <c r="A9117" i="5"/>
  <c r="B9117" i="5"/>
  <c r="D9117" i="5"/>
  <c r="E9117" i="5" s="1"/>
  <c r="F9117" i="5"/>
  <c r="J9117" i="5" s="1"/>
  <c r="G9117" i="5"/>
  <c r="H9117" i="5"/>
  <c r="A9118" i="5"/>
  <c r="B9118" i="5"/>
  <c r="D9118" i="5"/>
  <c r="E9118" i="5" s="1"/>
  <c r="F9118" i="5"/>
  <c r="J9118" i="5" s="1"/>
  <c r="G9118" i="5"/>
  <c r="H9118" i="5"/>
  <c r="A9119" i="5"/>
  <c r="B9119" i="5"/>
  <c r="D9119" i="5"/>
  <c r="E9119" i="5" s="1"/>
  <c r="F9119" i="5"/>
  <c r="J9119" i="5" s="1"/>
  <c r="G9119" i="5"/>
  <c r="H9119" i="5"/>
  <c r="A9120" i="5"/>
  <c r="B9120" i="5"/>
  <c r="D9120" i="5"/>
  <c r="E9120" i="5" s="1"/>
  <c r="F9120" i="5"/>
  <c r="J9120" i="5" s="1"/>
  <c r="G9120" i="5"/>
  <c r="H9120" i="5"/>
  <c r="A9121" i="5"/>
  <c r="B9121" i="5"/>
  <c r="D9121" i="5"/>
  <c r="E9121" i="5" s="1"/>
  <c r="F9121" i="5"/>
  <c r="J9121" i="5" s="1"/>
  <c r="G9121" i="5"/>
  <c r="H9121" i="5"/>
  <c r="A9122" i="5"/>
  <c r="B9122" i="5"/>
  <c r="D9122" i="5"/>
  <c r="E9122" i="5" s="1"/>
  <c r="F9122" i="5"/>
  <c r="J9122" i="5" s="1"/>
  <c r="G9122" i="5"/>
  <c r="H9122" i="5"/>
  <c r="A9123" i="5"/>
  <c r="B9123" i="5"/>
  <c r="D9123" i="5"/>
  <c r="E9123" i="5" s="1"/>
  <c r="F9123" i="5"/>
  <c r="J9123" i="5" s="1"/>
  <c r="G9123" i="5"/>
  <c r="H9123" i="5"/>
  <c r="A9124" i="5"/>
  <c r="B9124" i="5"/>
  <c r="D9124" i="5"/>
  <c r="E9124" i="5" s="1"/>
  <c r="F9124" i="5"/>
  <c r="J9124" i="5" s="1"/>
  <c r="G9124" i="5"/>
  <c r="H9124" i="5"/>
  <c r="A9125" i="5"/>
  <c r="B9125" i="5"/>
  <c r="D9125" i="5"/>
  <c r="E9125" i="5" s="1"/>
  <c r="F9125" i="5"/>
  <c r="J9125" i="5" s="1"/>
  <c r="G9125" i="5"/>
  <c r="H9125" i="5"/>
  <c r="A9126" i="5"/>
  <c r="B9126" i="5"/>
  <c r="D9126" i="5"/>
  <c r="E9126" i="5" s="1"/>
  <c r="F9126" i="5"/>
  <c r="J9126" i="5" s="1"/>
  <c r="G9126" i="5"/>
  <c r="H9126" i="5"/>
  <c r="A9127" i="5"/>
  <c r="B9127" i="5"/>
  <c r="D9127" i="5"/>
  <c r="E9127" i="5" s="1"/>
  <c r="F9127" i="5"/>
  <c r="J9127" i="5" s="1"/>
  <c r="G9127" i="5"/>
  <c r="H9127" i="5"/>
  <c r="A9128" i="5"/>
  <c r="B9128" i="5"/>
  <c r="D9128" i="5"/>
  <c r="E9128" i="5" s="1"/>
  <c r="F9128" i="5"/>
  <c r="J9128" i="5" s="1"/>
  <c r="G9128" i="5"/>
  <c r="H9128" i="5"/>
  <c r="A9129" i="5"/>
  <c r="B9129" i="5"/>
  <c r="D9129" i="5"/>
  <c r="E9129" i="5" s="1"/>
  <c r="F9129" i="5"/>
  <c r="J9129" i="5" s="1"/>
  <c r="G9129" i="5"/>
  <c r="H9129" i="5"/>
  <c r="A9130" i="5"/>
  <c r="B9130" i="5"/>
  <c r="D9130" i="5"/>
  <c r="E9130" i="5" s="1"/>
  <c r="F9130" i="5"/>
  <c r="J9130" i="5" s="1"/>
  <c r="G9130" i="5"/>
  <c r="H9130" i="5"/>
  <c r="A9131" i="5"/>
  <c r="B9131" i="5"/>
  <c r="D9131" i="5"/>
  <c r="E9131" i="5" s="1"/>
  <c r="F9131" i="5"/>
  <c r="J9131" i="5" s="1"/>
  <c r="G9131" i="5"/>
  <c r="H9131" i="5"/>
  <c r="A9132" i="5"/>
  <c r="B9132" i="5"/>
  <c r="D9132" i="5"/>
  <c r="E9132" i="5" s="1"/>
  <c r="F9132" i="5"/>
  <c r="J9132" i="5" s="1"/>
  <c r="G9132" i="5"/>
  <c r="H9132" i="5"/>
  <c r="A9133" i="5"/>
  <c r="B9133" i="5"/>
  <c r="D9133" i="5"/>
  <c r="E9133" i="5" s="1"/>
  <c r="F9133" i="5"/>
  <c r="J9133" i="5" s="1"/>
  <c r="G9133" i="5"/>
  <c r="H9133" i="5"/>
  <c r="A9134" i="5"/>
  <c r="B9134" i="5"/>
  <c r="D9134" i="5"/>
  <c r="E9134" i="5" s="1"/>
  <c r="F9134" i="5"/>
  <c r="J9134" i="5" s="1"/>
  <c r="G9134" i="5"/>
  <c r="H9134" i="5"/>
  <c r="A9135" i="5"/>
  <c r="B9135" i="5"/>
  <c r="D9135" i="5"/>
  <c r="E9135" i="5" s="1"/>
  <c r="F9135" i="5"/>
  <c r="J9135" i="5" s="1"/>
  <c r="G9135" i="5"/>
  <c r="H9135" i="5"/>
  <c r="A9136" i="5"/>
  <c r="B9136" i="5"/>
  <c r="D9136" i="5"/>
  <c r="E9136" i="5" s="1"/>
  <c r="F9136" i="5"/>
  <c r="J9136" i="5" s="1"/>
  <c r="G9136" i="5"/>
  <c r="H9136" i="5"/>
  <c r="A9137" i="5"/>
  <c r="B9137" i="5"/>
  <c r="D9137" i="5"/>
  <c r="E9137" i="5" s="1"/>
  <c r="F9137" i="5"/>
  <c r="J9137" i="5" s="1"/>
  <c r="G9137" i="5"/>
  <c r="H9137" i="5"/>
  <c r="A9138" i="5"/>
  <c r="B9138" i="5"/>
  <c r="D9138" i="5"/>
  <c r="E9138" i="5" s="1"/>
  <c r="F9138" i="5"/>
  <c r="J9138" i="5" s="1"/>
  <c r="G9138" i="5"/>
  <c r="H9138" i="5"/>
  <c r="A9139" i="5"/>
  <c r="B9139" i="5"/>
  <c r="D9139" i="5"/>
  <c r="E9139" i="5" s="1"/>
  <c r="F9139" i="5"/>
  <c r="J9139" i="5" s="1"/>
  <c r="G9139" i="5"/>
  <c r="H9139" i="5"/>
  <c r="A9140" i="5"/>
  <c r="B9140" i="5"/>
  <c r="D9140" i="5"/>
  <c r="E9140" i="5" s="1"/>
  <c r="F9140" i="5"/>
  <c r="J9140" i="5" s="1"/>
  <c r="G9140" i="5"/>
  <c r="H9140" i="5"/>
  <c r="A9141" i="5"/>
  <c r="B9141" i="5"/>
  <c r="D9141" i="5"/>
  <c r="E9141" i="5" s="1"/>
  <c r="F9141" i="5"/>
  <c r="J9141" i="5" s="1"/>
  <c r="G9141" i="5"/>
  <c r="H9141" i="5"/>
  <c r="A9142" i="5"/>
  <c r="B9142" i="5"/>
  <c r="D9142" i="5"/>
  <c r="E9142" i="5" s="1"/>
  <c r="F9142" i="5"/>
  <c r="J9142" i="5" s="1"/>
  <c r="G9142" i="5"/>
  <c r="H9142" i="5"/>
  <c r="A9143" i="5"/>
  <c r="B9143" i="5"/>
  <c r="D9143" i="5"/>
  <c r="E9143" i="5" s="1"/>
  <c r="F9143" i="5"/>
  <c r="J9143" i="5" s="1"/>
  <c r="G9143" i="5"/>
  <c r="H9143" i="5"/>
  <c r="A9144" i="5"/>
  <c r="B9144" i="5"/>
  <c r="D9144" i="5"/>
  <c r="E9144" i="5" s="1"/>
  <c r="F9144" i="5"/>
  <c r="J9144" i="5" s="1"/>
  <c r="G9144" i="5"/>
  <c r="H9144" i="5"/>
  <c r="A9145" i="5"/>
  <c r="B9145" i="5"/>
  <c r="D9145" i="5"/>
  <c r="E9145" i="5" s="1"/>
  <c r="F9145" i="5"/>
  <c r="J9145" i="5" s="1"/>
  <c r="G9145" i="5"/>
  <c r="H9145" i="5"/>
  <c r="A9146" i="5"/>
  <c r="B9146" i="5"/>
  <c r="D9146" i="5"/>
  <c r="E9146" i="5" s="1"/>
  <c r="F9146" i="5"/>
  <c r="J9146" i="5" s="1"/>
  <c r="G9146" i="5"/>
  <c r="H9146" i="5"/>
  <c r="A9147" i="5"/>
  <c r="B9147" i="5"/>
  <c r="D9147" i="5"/>
  <c r="E9147" i="5" s="1"/>
  <c r="F9147" i="5"/>
  <c r="J9147" i="5" s="1"/>
  <c r="G9147" i="5"/>
  <c r="H9147" i="5"/>
  <c r="A9148" i="5"/>
  <c r="B9148" i="5"/>
  <c r="D9148" i="5"/>
  <c r="E9148" i="5" s="1"/>
  <c r="F9148" i="5"/>
  <c r="J9148" i="5" s="1"/>
  <c r="G9148" i="5"/>
  <c r="H9148" i="5"/>
  <c r="A9149" i="5"/>
  <c r="B9149" i="5"/>
  <c r="D9149" i="5"/>
  <c r="E9149" i="5" s="1"/>
  <c r="F9149" i="5"/>
  <c r="J9149" i="5" s="1"/>
  <c r="G9149" i="5"/>
  <c r="H9149" i="5"/>
  <c r="A9150" i="5"/>
  <c r="B9150" i="5"/>
  <c r="D9150" i="5"/>
  <c r="E9150" i="5" s="1"/>
  <c r="F9150" i="5"/>
  <c r="J9150" i="5" s="1"/>
  <c r="G9150" i="5"/>
  <c r="H9150" i="5"/>
  <c r="A9151" i="5"/>
  <c r="B9151" i="5"/>
  <c r="D9151" i="5"/>
  <c r="E9151" i="5" s="1"/>
  <c r="F9151" i="5"/>
  <c r="J9151" i="5" s="1"/>
  <c r="G9151" i="5"/>
  <c r="H9151" i="5"/>
  <c r="A9152" i="5"/>
  <c r="B9152" i="5"/>
  <c r="D9152" i="5"/>
  <c r="E9152" i="5" s="1"/>
  <c r="F9152" i="5"/>
  <c r="J9152" i="5" s="1"/>
  <c r="G9152" i="5"/>
  <c r="H9152" i="5"/>
  <c r="A9153" i="5"/>
  <c r="B9153" i="5"/>
  <c r="D9153" i="5"/>
  <c r="E9153" i="5" s="1"/>
  <c r="F9153" i="5"/>
  <c r="J9153" i="5" s="1"/>
  <c r="G9153" i="5"/>
  <c r="H9153" i="5"/>
  <c r="A9154" i="5"/>
  <c r="B9154" i="5"/>
  <c r="D9154" i="5"/>
  <c r="E9154" i="5" s="1"/>
  <c r="F9154" i="5"/>
  <c r="J9154" i="5" s="1"/>
  <c r="G9154" i="5"/>
  <c r="H9154" i="5"/>
  <c r="A9155" i="5"/>
  <c r="B9155" i="5"/>
  <c r="D9155" i="5"/>
  <c r="E9155" i="5" s="1"/>
  <c r="F9155" i="5"/>
  <c r="J9155" i="5" s="1"/>
  <c r="G9155" i="5"/>
  <c r="H9155" i="5"/>
  <c r="A9156" i="5"/>
  <c r="B9156" i="5"/>
  <c r="D9156" i="5"/>
  <c r="E9156" i="5" s="1"/>
  <c r="F9156" i="5"/>
  <c r="J9156" i="5" s="1"/>
  <c r="G9156" i="5"/>
  <c r="H9156" i="5"/>
  <c r="A9157" i="5"/>
  <c r="B9157" i="5"/>
  <c r="D9157" i="5"/>
  <c r="E9157" i="5" s="1"/>
  <c r="F9157" i="5"/>
  <c r="J9157" i="5" s="1"/>
  <c r="G9157" i="5"/>
  <c r="H9157" i="5"/>
  <c r="A9158" i="5"/>
  <c r="B9158" i="5"/>
  <c r="D9158" i="5"/>
  <c r="E9158" i="5" s="1"/>
  <c r="F9158" i="5"/>
  <c r="J9158" i="5" s="1"/>
  <c r="G9158" i="5"/>
  <c r="H9158" i="5"/>
  <c r="A9159" i="5"/>
  <c r="B9159" i="5"/>
  <c r="D9159" i="5"/>
  <c r="E9159" i="5" s="1"/>
  <c r="F9159" i="5"/>
  <c r="J9159" i="5" s="1"/>
  <c r="G9159" i="5"/>
  <c r="H9159" i="5"/>
  <c r="A9160" i="5"/>
  <c r="B9160" i="5"/>
  <c r="D9160" i="5"/>
  <c r="E9160" i="5" s="1"/>
  <c r="F9160" i="5"/>
  <c r="J9160" i="5" s="1"/>
  <c r="G9160" i="5"/>
  <c r="H9160" i="5"/>
  <c r="A9161" i="5"/>
  <c r="B9161" i="5"/>
  <c r="D9161" i="5"/>
  <c r="E9161" i="5" s="1"/>
  <c r="F9161" i="5"/>
  <c r="J9161" i="5" s="1"/>
  <c r="G9161" i="5"/>
  <c r="H9161" i="5"/>
  <c r="A9162" i="5"/>
  <c r="B9162" i="5"/>
  <c r="D9162" i="5"/>
  <c r="E9162" i="5" s="1"/>
  <c r="F9162" i="5"/>
  <c r="J9162" i="5" s="1"/>
  <c r="G9162" i="5"/>
  <c r="H9162" i="5"/>
  <c r="A9163" i="5"/>
  <c r="B9163" i="5"/>
  <c r="D9163" i="5"/>
  <c r="E9163" i="5" s="1"/>
  <c r="F9163" i="5"/>
  <c r="J9163" i="5" s="1"/>
  <c r="G9163" i="5"/>
  <c r="H9163" i="5"/>
  <c r="A9164" i="5"/>
  <c r="B9164" i="5"/>
  <c r="D9164" i="5"/>
  <c r="E9164" i="5" s="1"/>
  <c r="F9164" i="5"/>
  <c r="J9164" i="5" s="1"/>
  <c r="G9164" i="5"/>
  <c r="H9164" i="5"/>
  <c r="A9165" i="5"/>
  <c r="B9165" i="5"/>
  <c r="D9165" i="5"/>
  <c r="E9165" i="5" s="1"/>
  <c r="F9165" i="5"/>
  <c r="J9165" i="5" s="1"/>
  <c r="G9165" i="5"/>
  <c r="H9165" i="5"/>
  <c r="A9166" i="5"/>
  <c r="B9166" i="5"/>
  <c r="D9166" i="5"/>
  <c r="E9166" i="5" s="1"/>
  <c r="F9166" i="5"/>
  <c r="J9166" i="5" s="1"/>
  <c r="G9166" i="5"/>
  <c r="H9166" i="5"/>
  <c r="A9167" i="5"/>
  <c r="B9167" i="5"/>
  <c r="D9167" i="5"/>
  <c r="E9167" i="5" s="1"/>
  <c r="F9167" i="5"/>
  <c r="J9167" i="5" s="1"/>
  <c r="G9167" i="5"/>
  <c r="H9167" i="5"/>
  <c r="A9168" i="5"/>
  <c r="B9168" i="5"/>
  <c r="D9168" i="5"/>
  <c r="E9168" i="5" s="1"/>
  <c r="F9168" i="5"/>
  <c r="J9168" i="5" s="1"/>
  <c r="G9168" i="5"/>
  <c r="H9168" i="5"/>
  <c r="A9169" i="5"/>
  <c r="B9169" i="5"/>
  <c r="D9169" i="5"/>
  <c r="E9169" i="5" s="1"/>
  <c r="F9169" i="5"/>
  <c r="J9169" i="5" s="1"/>
  <c r="G9169" i="5"/>
  <c r="H9169" i="5"/>
  <c r="A9170" i="5"/>
  <c r="B9170" i="5"/>
  <c r="D9170" i="5"/>
  <c r="E9170" i="5" s="1"/>
  <c r="F9170" i="5"/>
  <c r="J9170" i="5" s="1"/>
  <c r="G9170" i="5"/>
  <c r="H9170" i="5"/>
  <c r="A9171" i="5"/>
  <c r="B9171" i="5"/>
  <c r="D9171" i="5"/>
  <c r="E9171" i="5" s="1"/>
  <c r="F9171" i="5"/>
  <c r="J9171" i="5" s="1"/>
  <c r="G9171" i="5"/>
  <c r="H9171" i="5"/>
  <c r="A9172" i="5"/>
  <c r="B9172" i="5"/>
  <c r="D9172" i="5"/>
  <c r="E9172" i="5" s="1"/>
  <c r="F9172" i="5"/>
  <c r="J9172" i="5" s="1"/>
  <c r="G9172" i="5"/>
  <c r="H9172" i="5"/>
  <c r="A9173" i="5"/>
  <c r="B9173" i="5"/>
  <c r="D9173" i="5"/>
  <c r="E9173" i="5" s="1"/>
  <c r="F9173" i="5"/>
  <c r="J9173" i="5" s="1"/>
  <c r="G9173" i="5"/>
  <c r="H9173" i="5"/>
  <c r="A9174" i="5"/>
  <c r="B9174" i="5"/>
  <c r="D9174" i="5"/>
  <c r="E9174" i="5" s="1"/>
  <c r="F9174" i="5"/>
  <c r="J9174" i="5" s="1"/>
  <c r="G9174" i="5"/>
  <c r="H9174" i="5"/>
  <c r="A9175" i="5"/>
  <c r="B9175" i="5"/>
  <c r="D9175" i="5"/>
  <c r="E9175" i="5" s="1"/>
  <c r="F9175" i="5"/>
  <c r="J9175" i="5" s="1"/>
  <c r="G9175" i="5"/>
  <c r="H9175" i="5"/>
  <c r="A9176" i="5"/>
  <c r="B9176" i="5"/>
  <c r="D9176" i="5"/>
  <c r="E9176" i="5" s="1"/>
  <c r="F9176" i="5"/>
  <c r="J9176" i="5" s="1"/>
  <c r="G9176" i="5"/>
  <c r="H9176" i="5"/>
  <c r="A9177" i="5"/>
  <c r="B9177" i="5"/>
  <c r="D9177" i="5"/>
  <c r="E9177" i="5" s="1"/>
  <c r="F9177" i="5"/>
  <c r="J9177" i="5" s="1"/>
  <c r="G9177" i="5"/>
  <c r="H9177" i="5"/>
  <c r="A9178" i="5"/>
  <c r="B9178" i="5"/>
  <c r="D9178" i="5"/>
  <c r="E9178" i="5" s="1"/>
  <c r="F9178" i="5"/>
  <c r="J9178" i="5" s="1"/>
  <c r="G9178" i="5"/>
  <c r="H9178" i="5"/>
  <c r="A9179" i="5"/>
  <c r="B9179" i="5"/>
  <c r="D9179" i="5"/>
  <c r="E9179" i="5" s="1"/>
  <c r="F9179" i="5"/>
  <c r="J9179" i="5" s="1"/>
  <c r="G9179" i="5"/>
  <c r="H9179" i="5"/>
  <c r="A9180" i="5"/>
  <c r="B9180" i="5"/>
  <c r="D9180" i="5"/>
  <c r="E9180" i="5" s="1"/>
  <c r="F9180" i="5"/>
  <c r="J9180" i="5" s="1"/>
  <c r="G9180" i="5"/>
  <c r="H9180" i="5"/>
  <c r="A9181" i="5"/>
  <c r="B9181" i="5"/>
  <c r="D9181" i="5"/>
  <c r="E9181" i="5" s="1"/>
  <c r="F9181" i="5"/>
  <c r="J9181" i="5" s="1"/>
  <c r="G9181" i="5"/>
  <c r="H9181" i="5"/>
  <c r="A9182" i="5"/>
  <c r="B9182" i="5"/>
  <c r="D9182" i="5"/>
  <c r="E9182" i="5" s="1"/>
  <c r="F9182" i="5"/>
  <c r="J9182" i="5" s="1"/>
  <c r="G9182" i="5"/>
  <c r="H9182" i="5"/>
  <c r="A9183" i="5"/>
  <c r="B9183" i="5"/>
  <c r="D9183" i="5"/>
  <c r="E9183" i="5" s="1"/>
  <c r="F9183" i="5"/>
  <c r="J9183" i="5" s="1"/>
  <c r="G9183" i="5"/>
  <c r="H9183" i="5"/>
  <c r="A9184" i="5"/>
  <c r="B9184" i="5"/>
  <c r="D9184" i="5"/>
  <c r="E9184" i="5" s="1"/>
  <c r="F9184" i="5"/>
  <c r="J9184" i="5" s="1"/>
  <c r="G9184" i="5"/>
  <c r="H9184" i="5"/>
  <c r="A9185" i="5"/>
  <c r="B9185" i="5"/>
  <c r="D9185" i="5"/>
  <c r="E9185" i="5" s="1"/>
  <c r="F9185" i="5"/>
  <c r="J9185" i="5" s="1"/>
  <c r="G9185" i="5"/>
  <c r="H9185" i="5"/>
  <c r="A9186" i="5"/>
  <c r="B9186" i="5"/>
  <c r="D9186" i="5"/>
  <c r="E9186" i="5" s="1"/>
  <c r="F9186" i="5"/>
  <c r="J9186" i="5" s="1"/>
  <c r="G9186" i="5"/>
  <c r="H9186" i="5"/>
  <c r="A9187" i="5"/>
  <c r="B9187" i="5"/>
  <c r="D9187" i="5"/>
  <c r="E9187" i="5" s="1"/>
  <c r="F9187" i="5"/>
  <c r="J9187" i="5" s="1"/>
  <c r="G9187" i="5"/>
  <c r="H9187" i="5"/>
  <c r="A9188" i="5"/>
  <c r="B9188" i="5"/>
  <c r="D9188" i="5"/>
  <c r="E9188" i="5" s="1"/>
  <c r="F9188" i="5"/>
  <c r="J9188" i="5" s="1"/>
  <c r="G9188" i="5"/>
  <c r="H9188" i="5"/>
  <c r="A9189" i="5"/>
  <c r="B9189" i="5"/>
  <c r="D9189" i="5"/>
  <c r="E9189" i="5" s="1"/>
  <c r="F9189" i="5"/>
  <c r="J9189" i="5" s="1"/>
  <c r="G9189" i="5"/>
  <c r="H9189" i="5"/>
  <c r="A9190" i="5"/>
  <c r="B9190" i="5"/>
  <c r="D9190" i="5"/>
  <c r="E9190" i="5" s="1"/>
  <c r="F9190" i="5"/>
  <c r="J9190" i="5" s="1"/>
  <c r="G9190" i="5"/>
  <c r="H9190" i="5"/>
  <c r="A9191" i="5"/>
  <c r="B9191" i="5"/>
  <c r="D9191" i="5"/>
  <c r="E9191" i="5" s="1"/>
  <c r="F9191" i="5"/>
  <c r="J9191" i="5" s="1"/>
  <c r="G9191" i="5"/>
  <c r="H9191" i="5"/>
  <c r="A9192" i="5"/>
  <c r="B9192" i="5"/>
  <c r="D9192" i="5"/>
  <c r="E9192" i="5" s="1"/>
  <c r="F9192" i="5"/>
  <c r="J9192" i="5" s="1"/>
  <c r="G9192" i="5"/>
  <c r="H9192" i="5"/>
  <c r="A9193" i="5"/>
  <c r="B9193" i="5"/>
  <c r="D9193" i="5"/>
  <c r="E9193" i="5" s="1"/>
  <c r="F9193" i="5"/>
  <c r="J9193" i="5" s="1"/>
  <c r="G9193" i="5"/>
  <c r="H9193" i="5"/>
  <c r="A9194" i="5"/>
  <c r="B9194" i="5"/>
  <c r="D9194" i="5"/>
  <c r="E9194" i="5" s="1"/>
  <c r="F9194" i="5"/>
  <c r="J9194" i="5" s="1"/>
  <c r="G9194" i="5"/>
  <c r="H9194" i="5"/>
  <c r="A9195" i="5"/>
  <c r="B9195" i="5"/>
  <c r="D9195" i="5"/>
  <c r="E9195" i="5" s="1"/>
  <c r="F9195" i="5"/>
  <c r="J9195" i="5" s="1"/>
  <c r="G9195" i="5"/>
  <c r="H9195" i="5"/>
  <c r="A9196" i="5"/>
  <c r="B9196" i="5"/>
  <c r="D9196" i="5"/>
  <c r="E9196" i="5" s="1"/>
  <c r="F9196" i="5"/>
  <c r="J9196" i="5" s="1"/>
  <c r="G9196" i="5"/>
  <c r="H9196" i="5"/>
  <c r="A9197" i="5"/>
  <c r="B9197" i="5"/>
  <c r="D9197" i="5"/>
  <c r="E9197" i="5" s="1"/>
  <c r="F9197" i="5"/>
  <c r="J9197" i="5" s="1"/>
  <c r="G9197" i="5"/>
  <c r="H9197" i="5"/>
  <c r="A9198" i="5"/>
  <c r="B9198" i="5"/>
  <c r="D9198" i="5"/>
  <c r="E9198" i="5" s="1"/>
  <c r="F9198" i="5"/>
  <c r="J9198" i="5" s="1"/>
  <c r="G9198" i="5"/>
  <c r="H9198" i="5"/>
  <c r="A9199" i="5"/>
  <c r="B9199" i="5"/>
  <c r="D9199" i="5"/>
  <c r="E9199" i="5" s="1"/>
  <c r="F9199" i="5"/>
  <c r="J9199" i="5" s="1"/>
  <c r="G9199" i="5"/>
  <c r="H9199" i="5"/>
  <c r="A9200" i="5"/>
  <c r="B9200" i="5"/>
  <c r="D9200" i="5"/>
  <c r="E9200" i="5" s="1"/>
  <c r="F9200" i="5"/>
  <c r="J9200" i="5" s="1"/>
  <c r="G9200" i="5"/>
  <c r="H9200" i="5"/>
  <c r="A9201" i="5"/>
  <c r="B9201" i="5"/>
  <c r="D9201" i="5"/>
  <c r="E9201" i="5" s="1"/>
  <c r="F9201" i="5"/>
  <c r="J9201" i="5" s="1"/>
  <c r="G9201" i="5"/>
  <c r="H9201" i="5"/>
  <c r="A9202" i="5"/>
  <c r="B9202" i="5"/>
  <c r="D9202" i="5"/>
  <c r="E9202" i="5" s="1"/>
  <c r="F9202" i="5"/>
  <c r="J9202" i="5" s="1"/>
  <c r="G9202" i="5"/>
  <c r="H9202" i="5"/>
  <c r="A9203" i="5"/>
  <c r="B9203" i="5"/>
  <c r="D9203" i="5"/>
  <c r="E9203" i="5" s="1"/>
  <c r="F9203" i="5"/>
  <c r="J9203" i="5" s="1"/>
  <c r="G9203" i="5"/>
  <c r="H9203" i="5"/>
  <c r="A9204" i="5"/>
  <c r="B9204" i="5"/>
  <c r="D9204" i="5"/>
  <c r="E9204" i="5" s="1"/>
  <c r="F9204" i="5"/>
  <c r="J9204" i="5" s="1"/>
  <c r="G9204" i="5"/>
  <c r="H9204" i="5"/>
  <c r="A9205" i="5"/>
  <c r="B9205" i="5"/>
  <c r="D9205" i="5"/>
  <c r="E9205" i="5" s="1"/>
  <c r="F9205" i="5"/>
  <c r="J9205" i="5" s="1"/>
  <c r="G9205" i="5"/>
  <c r="H9205" i="5"/>
  <c r="A9206" i="5"/>
  <c r="B9206" i="5"/>
  <c r="D9206" i="5"/>
  <c r="E9206" i="5" s="1"/>
  <c r="F9206" i="5"/>
  <c r="J9206" i="5" s="1"/>
  <c r="G9206" i="5"/>
  <c r="H9206" i="5"/>
  <c r="A9207" i="5"/>
  <c r="B9207" i="5"/>
  <c r="D9207" i="5"/>
  <c r="E9207" i="5" s="1"/>
  <c r="F9207" i="5"/>
  <c r="J9207" i="5" s="1"/>
  <c r="G9207" i="5"/>
  <c r="H9207" i="5"/>
  <c r="A9208" i="5"/>
  <c r="B9208" i="5"/>
  <c r="D9208" i="5"/>
  <c r="E9208" i="5" s="1"/>
  <c r="F9208" i="5"/>
  <c r="J9208" i="5" s="1"/>
  <c r="G9208" i="5"/>
  <c r="H9208" i="5"/>
  <c r="A9209" i="5"/>
  <c r="B9209" i="5"/>
  <c r="D9209" i="5"/>
  <c r="E9209" i="5" s="1"/>
  <c r="F9209" i="5"/>
  <c r="J9209" i="5" s="1"/>
  <c r="G9209" i="5"/>
  <c r="H9209" i="5"/>
  <c r="A9210" i="5"/>
  <c r="B9210" i="5"/>
  <c r="D9210" i="5"/>
  <c r="E9210" i="5" s="1"/>
  <c r="F9210" i="5"/>
  <c r="J9210" i="5" s="1"/>
  <c r="G9210" i="5"/>
  <c r="H9210" i="5"/>
  <c r="A9211" i="5"/>
  <c r="B9211" i="5"/>
  <c r="D9211" i="5"/>
  <c r="E9211" i="5" s="1"/>
  <c r="F9211" i="5"/>
  <c r="J9211" i="5" s="1"/>
  <c r="G9211" i="5"/>
  <c r="H9211" i="5"/>
  <c r="A9212" i="5"/>
  <c r="B9212" i="5"/>
  <c r="D9212" i="5"/>
  <c r="E9212" i="5" s="1"/>
  <c r="F9212" i="5"/>
  <c r="J9212" i="5" s="1"/>
  <c r="G9212" i="5"/>
  <c r="H9212" i="5"/>
  <c r="A9213" i="5"/>
  <c r="B9213" i="5"/>
  <c r="D9213" i="5"/>
  <c r="E9213" i="5" s="1"/>
  <c r="F9213" i="5"/>
  <c r="J9213" i="5" s="1"/>
  <c r="G9213" i="5"/>
  <c r="H9213" i="5"/>
  <c r="A9214" i="5"/>
  <c r="B9214" i="5"/>
  <c r="D9214" i="5"/>
  <c r="E9214" i="5" s="1"/>
  <c r="F9214" i="5"/>
  <c r="J9214" i="5" s="1"/>
  <c r="G9214" i="5"/>
  <c r="H9214" i="5"/>
  <c r="A9215" i="5"/>
  <c r="B9215" i="5"/>
  <c r="D9215" i="5"/>
  <c r="E9215" i="5" s="1"/>
  <c r="F9215" i="5"/>
  <c r="J9215" i="5" s="1"/>
  <c r="G9215" i="5"/>
  <c r="H9215" i="5"/>
  <c r="A9216" i="5"/>
  <c r="B9216" i="5"/>
  <c r="D9216" i="5"/>
  <c r="E9216" i="5" s="1"/>
  <c r="F9216" i="5"/>
  <c r="J9216" i="5" s="1"/>
  <c r="G9216" i="5"/>
  <c r="H9216" i="5"/>
  <c r="A9217" i="5"/>
  <c r="B9217" i="5"/>
  <c r="D9217" i="5"/>
  <c r="E9217" i="5" s="1"/>
  <c r="F9217" i="5"/>
  <c r="J9217" i="5" s="1"/>
  <c r="G9217" i="5"/>
  <c r="H9217" i="5"/>
  <c r="A9218" i="5"/>
  <c r="B9218" i="5"/>
  <c r="D9218" i="5"/>
  <c r="E9218" i="5" s="1"/>
  <c r="F9218" i="5"/>
  <c r="J9218" i="5" s="1"/>
  <c r="G9218" i="5"/>
  <c r="H9218" i="5"/>
  <c r="A9219" i="5"/>
  <c r="B9219" i="5"/>
  <c r="D9219" i="5"/>
  <c r="E9219" i="5" s="1"/>
  <c r="F9219" i="5"/>
  <c r="J9219" i="5" s="1"/>
  <c r="G9219" i="5"/>
  <c r="H9219" i="5"/>
  <c r="A9220" i="5"/>
  <c r="B9220" i="5"/>
  <c r="D9220" i="5"/>
  <c r="E9220" i="5" s="1"/>
  <c r="F9220" i="5"/>
  <c r="J9220" i="5" s="1"/>
  <c r="G9220" i="5"/>
  <c r="H9220" i="5"/>
  <c r="A9221" i="5"/>
  <c r="B9221" i="5"/>
  <c r="D9221" i="5"/>
  <c r="E9221" i="5" s="1"/>
  <c r="F9221" i="5"/>
  <c r="J9221" i="5" s="1"/>
  <c r="G9221" i="5"/>
  <c r="H9221" i="5"/>
  <c r="A9222" i="5"/>
  <c r="B9222" i="5"/>
  <c r="D9222" i="5"/>
  <c r="E9222" i="5" s="1"/>
  <c r="F9222" i="5"/>
  <c r="J9222" i="5" s="1"/>
  <c r="G9222" i="5"/>
  <c r="H9222" i="5"/>
  <c r="A9223" i="5"/>
  <c r="B9223" i="5"/>
  <c r="D9223" i="5"/>
  <c r="E9223" i="5" s="1"/>
  <c r="F9223" i="5"/>
  <c r="J9223" i="5" s="1"/>
  <c r="G9223" i="5"/>
  <c r="H9223" i="5"/>
  <c r="A9224" i="5"/>
  <c r="B9224" i="5"/>
  <c r="D9224" i="5"/>
  <c r="E9224" i="5" s="1"/>
  <c r="F9224" i="5"/>
  <c r="J9224" i="5" s="1"/>
  <c r="G9224" i="5"/>
  <c r="H9224" i="5"/>
  <c r="A9225" i="5"/>
  <c r="B9225" i="5"/>
  <c r="D9225" i="5"/>
  <c r="E9225" i="5" s="1"/>
  <c r="F9225" i="5"/>
  <c r="J9225" i="5" s="1"/>
  <c r="G9225" i="5"/>
  <c r="H9225" i="5"/>
  <c r="A9226" i="5"/>
  <c r="B9226" i="5"/>
  <c r="D9226" i="5"/>
  <c r="E9226" i="5" s="1"/>
  <c r="F9226" i="5"/>
  <c r="J9226" i="5" s="1"/>
  <c r="G9226" i="5"/>
  <c r="H9226" i="5"/>
  <c r="A9227" i="5"/>
  <c r="B9227" i="5"/>
  <c r="D9227" i="5"/>
  <c r="E9227" i="5" s="1"/>
  <c r="F9227" i="5"/>
  <c r="J9227" i="5" s="1"/>
  <c r="G9227" i="5"/>
  <c r="H9227" i="5"/>
  <c r="A9228" i="5"/>
  <c r="B9228" i="5"/>
  <c r="D9228" i="5"/>
  <c r="E9228" i="5" s="1"/>
  <c r="F9228" i="5"/>
  <c r="J9228" i="5" s="1"/>
  <c r="G9228" i="5"/>
  <c r="H9228" i="5"/>
  <c r="A9229" i="5"/>
  <c r="B9229" i="5"/>
  <c r="D9229" i="5"/>
  <c r="E9229" i="5" s="1"/>
  <c r="F9229" i="5"/>
  <c r="J9229" i="5" s="1"/>
  <c r="G9229" i="5"/>
  <c r="H9229" i="5"/>
  <c r="A9230" i="5"/>
  <c r="B9230" i="5"/>
  <c r="D9230" i="5"/>
  <c r="E9230" i="5" s="1"/>
  <c r="F9230" i="5"/>
  <c r="J9230" i="5" s="1"/>
  <c r="G9230" i="5"/>
  <c r="H9230" i="5"/>
  <c r="A9231" i="5"/>
  <c r="B9231" i="5"/>
  <c r="D9231" i="5"/>
  <c r="E9231" i="5" s="1"/>
  <c r="F9231" i="5"/>
  <c r="J9231" i="5" s="1"/>
  <c r="G9231" i="5"/>
  <c r="H9231" i="5"/>
  <c r="A9232" i="5"/>
  <c r="B9232" i="5"/>
  <c r="D9232" i="5"/>
  <c r="E9232" i="5" s="1"/>
  <c r="F9232" i="5"/>
  <c r="J9232" i="5" s="1"/>
  <c r="G9232" i="5"/>
  <c r="H9232" i="5"/>
  <c r="A9233" i="5"/>
  <c r="B9233" i="5"/>
  <c r="D9233" i="5"/>
  <c r="E9233" i="5" s="1"/>
  <c r="F9233" i="5"/>
  <c r="J9233" i="5" s="1"/>
  <c r="G9233" i="5"/>
  <c r="H9233" i="5"/>
  <c r="A9234" i="5"/>
  <c r="B9234" i="5"/>
  <c r="D9234" i="5"/>
  <c r="E9234" i="5" s="1"/>
  <c r="F9234" i="5"/>
  <c r="J9234" i="5" s="1"/>
  <c r="G9234" i="5"/>
  <c r="H9234" i="5"/>
  <c r="A9235" i="5"/>
  <c r="B9235" i="5"/>
  <c r="D9235" i="5"/>
  <c r="E9235" i="5" s="1"/>
  <c r="F9235" i="5"/>
  <c r="J9235" i="5" s="1"/>
  <c r="G9235" i="5"/>
  <c r="H9235" i="5"/>
  <c r="A9236" i="5"/>
  <c r="B9236" i="5"/>
  <c r="D9236" i="5"/>
  <c r="E9236" i="5" s="1"/>
  <c r="F9236" i="5"/>
  <c r="J9236" i="5" s="1"/>
  <c r="G9236" i="5"/>
  <c r="H9236" i="5"/>
  <c r="A9237" i="5"/>
  <c r="B9237" i="5"/>
  <c r="D9237" i="5"/>
  <c r="E9237" i="5" s="1"/>
  <c r="F9237" i="5"/>
  <c r="J9237" i="5" s="1"/>
  <c r="G9237" i="5"/>
  <c r="H9237" i="5"/>
  <c r="A9238" i="5"/>
  <c r="B9238" i="5"/>
  <c r="D9238" i="5"/>
  <c r="E9238" i="5" s="1"/>
  <c r="F9238" i="5"/>
  <c r="J9238" i="5" s="1"/>
  <c r="G9238" i="5"/>
  <c r="H9238" i="5"/>
  <c r="A9239" i="5"/>
  <c r="B9239" i="5"/>
  <c r="D9239" i="5"/>
  <c r="E9239" i="5" s="1"/>
  <c r="F9239" i="5"/>
  <c r="J9239" i="5" s="1"/>
  <c r="G9239" i="5"/>
  <c r="H9239" i="5"/>
  <c r="A9240" i="5"/>
  <c r="B9240" i="5"/>
  <c r="D9240" i="5"/>
  <c r="E9240" i="5" s="1"/>
  <c r="F9240" i="5"/>
  <c r="J9240" i="5" s="1"/>
  <c r="G9240" i="5"/>
  <c r="H9240" i="5"/>
  <c r="A9241" i="5"/>
  <c r="B9241" i="5"/>
  <c r="D9241" i="5"/>
  <c r="E9241" i="5" s="1"/>
  <c r="F9241" i="5"/>
  <c r="J9241" i="5" s="1"/>
  <c r="G9241" i="5"/>
  <c r="H9241" i="5"/>
  <c r="A9242" i="5"/>
  <c r="B9242" i="5"/>
  <c r="D9242" i="5"/>
  <c r="E9242" i="5" s="1"/>
  <c r="F9242" i="5"/>
  <c r="J9242" i="5" s="1"/>
  <c r="G9242" i="5"/>
  <c r="H9242" i="5"/>
  <c r="A9243" i="5"/>
  <c r="B9243" i="5"/>
  <c r="D9243" i="5"/>
  <c r="E9243" i="5" s="1"/>
  <c r="F9243" i="5"/>
  <c r="J9243" i="5" s="1"/>
  <c r="G9243" i="5"/>
  <c r="H9243" i="5"/>
  <c r="A9244" i="5"/>
  <c r="B9244" i="5"/>
  <c r="D9244" i="5"/>
  <c r="E9244" i="5" s="1"/>
  <c r="F9244" i="5"/>
  <c r="J9244" i="5" s="1"/>
  <c r="G9244" i="5"/>
  <c r="H9244" i="5"/>
  <c r="A9245" i="5"/>
  <c r="B9245" i="5"/>
  <c r="D9245" i="5"/>
  <c r="E9245" i="5" s="1"/>
  <c r="F9245" i="5"/>
  <c r="J9245" i="5" s="1"/>
  <c r="G9245" i="5"/>
  <c r="H9245" i="5"/>
  <c r="A9246" i="5"/>
  <c r="B9246" i="5"/>
  <c r="D9246" i="5"/>
  <c r="E9246" i="5" s="1"/>
  <c r="F9246" i="5"/>
  <c r="J9246" i="5" s="1"/>
  <c r="G9246" i="5"/>
  <c r="H9246" i="5"/>
  <c r="A9247" i="5"/>
  <c r="B9247" i="5"/>
  <c r="D9247" i="5"/>
  <c r="E9247" i="5" s="1"/>
  <c r="F9247" i="5"/>
  <c r="J9247" i="5" s="1"/>
  <c r="G9247" i="5"/>
  <c r="H9247" i="5"/>
  <c r="A9248" i="5"/>
  <c r="B9248" i="5"/>
  <c r="D9248" i="5"/>
  <c r="E9248" i="5" s="1"/>
  <c r="F9248" i="5"/>
  <c r="J9248" i="5" s="1"/>
  <c r="G9248" i="5"/>
  <c r="H9248" i="5"/>
  <c r="A9249" i="5"/>
  <c r="B9249" i="5"/>
  <c r="D9249" i="5"/>
  <c r="E9249" i="5" s="1"/>
  <c r="F9249" i="5"/>
  <c r="J9249" i="5" s="1"/>
  <c r="G9249" i="5"/>
  <c r="H9249" i="5"/>
  <c r="A9250" i="5"/>
  <c r="B9250" i="5"/>
  <c r="D9250" i="5"/>
  <c r="E9250" i="5" s="1"/>
  <c r="F9250" i="5"/>
  <c r="J9250" i="5" s="1"/>
  <c r="G9250" i="5"/>
  <c r="H9250" i="5"/>
  <c r="A9251" i="5"/>
  <c r="B9251" i="5"/>
  <c r="D9251" i="5"/>
  <c r="E9251" i="5" s="1"/>
  <c r="F9251" i="5"/>
  <c r="J9251" i="5" s="1"/>
  <c r="G9251" i="5"/>
  <c r="H9251" i="5"/>
  <c r="A9252" i="5"/>
  <c r="B9252" i="5"/>
  <c r="D9252" i="5"/>
  <c r="E9252" i="5" s="1"/>
  <c r="F9252" i="5"/>
  <c r="J9252" i="5" s="1"/>
  <c r="G9252" i="5"/>
  <c r="H9252" i="5"/>
  <c r="A9253" i="5"/>
  <c r="B9253" i="5"/>
  <c r="D9253" i="5"/>
  <c r="E9253" i="5" s="1"/>
  <c r="F9253" i="5"/>
  <c r="J9253" i="5" s="1"/>
  <c r="G9253" i="5"/>
  <c r="H9253" i="5"/>
  <c r="A9254" i="5"/>
  <c r="B9254" i="5"/>
  <c r="D9254" i="5"/>
  <c r="E9254" i="5" s="1"/>
  <c r="F9254" i="5"/>
  <c r="J9254" i="5" s="1"/>
  <c r="G9254" i="5"/>
  <c r="H9254" i="5"/>
  <c r="A9255" i="5"/>
  <c r="B9255" i="5"/>
  <c r="D9255" i="5"/>
  <c r="E9255" i="5" s="1"/>
  <c r="F9255" i="5"/>
  <c r="J9255" i="5" s="1"/>
  <c r="G9255" i="5"/>
  <c r="H9255" i="5"/>
  <c r="A9256" i="5"/>
  <c r="B9256" i="5"/>
  <c r="D9256" i="5"/>
  <c r="E9256" i="5" s="1"/>
  <c r="F9256" i="5"/>
  <c r="J9256" i="5" s="1"/>
  <c r="G9256" i="5"/>
  <c r="H9256" i="5"/>
  <c r="A9257" i="5"/>
  <c r="B9257" i="5"/>
  <c r="D9257" i="5"/>
  <c r="E9257" i="5" s="1"/>
  <c r="F9257" i="5"/>
  <c r="J9257" i="5" s="1"/>
  <c r="G9257" i="5"/>
  <c r="H9257" i="5"/>
  <c r="A9258" i="5"/>
  <c r="B9258" i="5"/>
  <c r="D9258" i="5"/>
  <c r="E9258" i="5" s="1"/>
  <c r="F9258" i="5"/>
  <c r="J9258" i="5" s="1"/>
  <c r="G9258" i="5"/>
  <c r="H9258" i="5"/>
  <c r="A9259" i="5"/>
  <c r="B9259" i="5"/>
  <c r="D9259" i="5"/>
  <c r="E9259" i="5" s="1"/>
  <c r="F9259" i="5"/>
  <c r="J9259" i="5" s="1"/>
  <c r="G9259" i="5"/>
  <c r="H9259" i="5"/>
  <c r="A9260" i="5"/>
  <c r="B9260" i="5"/>
  <c r="D9260" i="5"/>
  <c r="E9260" i="5" s="1"/>
  <c r="F9260" i="5"/>
  <c r="J9260" i="5" s="1"/>
  <c r="G9260" i="5"/>
  <c r="H9260" i="5"/>
  <c r="A9261" i="5"/>
  <c r="B9261" i="5"/>
  <c r="D9261" i="5"/>
  <c r="E9261" i="5" s="1"/>
  <c r="F9261" i="5"/>
  <c r="J9261" i="5" s="1"/>
  <c r="G9261" i="5"/>
  <c r="H9261" i="5"/>
  <c r="A9262" i="5"/>
  <c r="B9262" i="5"/>
  <c r="D9262" i="5"/>
  <c r="E9262" i="5" s="1"/>
  <c r="F9262" i="5"/>
  <c r="J9262" i="5" s="1"/>
  <c r="G9262" i="5"/>
  <c r="H9262" i="5"/>
  <c r="A9263" i="5"/>
  <c r="B9263" i="5"/>
  <c r="D9263" i="5"/>
  <c r="E9263" i="5" s="1"/>
  <c r="F9263" i="5"/>
  <c r="J9263" i="5" s="1"/>
  <c r="G9263" i="5"/>
  <c r="H9263" i="5"/>
  <c r="A9264" i="5"/>
  <c r="B9264" i="5"/>
  <c r="D9264" i="5"/>
  <c r="E9264" i="5" s="1"/>
  <c r="F9264" i="5"/>
  <c r="J9264" i="5" s="1"/>
  <c r="G9264" i="5"/>
  <c r="H9264" i="5"/>
  <c r="A9265" i="5"/>
  <c r="B9265" i="5"/>
  <c r="D9265" i="5"/>
  <c r="E9265" i="5" s="1"/>
  <c r="F9265" i="5"/>
  <c r="J9265" i="5" s="1"/>
  <c r="G9265" i="5"/>
  <c r="H9265" i="5"/>
  <c r="A9266" i="5"/>
  <c r="B9266" i="5"/>
  <c r="D9266" i="5"/>
  <c r="E9266" i="5" s="1"/>
  <c r="F9266" i="5"/>
  <c r="J9266" i="5" s="1"/>
  <c r="G9266" i="5"/>
  <c r="H9266" i="5"/>
  <c r="A9267" i="5"/>
  <c r="B9267" i="5"/>
  <c r="D9267" i="5"/>
  <c r="E9267" i="5" s="1"/>
  <c r="F9267" i="5"/>
  <c r="J9267" i="5" s="1"/>
  <c r="G9267" i="5"/>
  <c r="H9267" i="5"/>
  <c r="A9268" i="5"/>
  <c r="B9268" i="5"/>
  <c r="D9268" i="5"/>
  <c r="E9268" i="5" s="1"/>
  <c r="F9268" i="5"/>
  <c r="J9268" i="5" s="1"/>
  <c r="G9268" i="5"/>
  <c r="H9268" i="5"/>
  <c r="A9269" i="5"/>
  <c r="B9269" i="5"/>
  <c r="D9269" i="5"/>
  <c r="E9269" i="5" s="1"/>
  <c r="F9269" i="5"/>
  <c r="J9269" i="5" s="1"/>
  <c r="G9269" i="5"/>
  <c r="H9269" i="5"/>
  <c r="A9270" i="5"/>
  <c r="B9270" i="5"/>
  <c r="D9270" i="5"/>
  <c r="E9270" i="5" s="1"/>
  <c r="F9270" i="5"/>
  <c r="J9270" i="5" s="1"/>
  <c r="G9270" i="5"/>
  <c r="H9270" i="5"/>
  <c r="A9271" i="5"/>
  <c r="B9271" i="5"/>
  <c r="D9271" i="5"/>
  <c r="E9271" i="5" s="1"/>
  <c r="F9271" i="5"/>
  <c r="J9271" i="5" s="1"/>
  <c r="G9271" i="5"/>
  <c r="H9271" i="5"/>
  <c r="A9272" i="5"/>
  <c r="B9272" i="5"/>
  <c r="D9272" i="5"/>
  <c r="E9272" i="5" s="1"/>
  <c r="F9272" i="5"/>
  <c r="J9272" i="5" s="1"/>
  <c r="G9272" i="5"/>
  <c r="H9272" i="5"/>
  <c r="A9273" i="5"/>
  <c r="B9273" i="5"/>
  <c r="D9273" i="5"/>
  <c r="E9273" i="5" s="1"/>
  <c r="F9273" i="5"/>
  <c r="J9273" i="5" s="1"/>
  <c r="G9273" i="5"/>
  <c r="H9273" i="5"/>
  <c r="A9274" i="5"/>
  <c r="B9274" i="5"/>
  <c r="D9274" i="5"/>
  <c r="E9274" i="5" s="1"/>
  <c r="F9274" i="5"/>
  <c r="J9274" i="5" s="1"/>
  <c r="G9274" i="5"/>
  <c r="H9274" i="5"/>
  <c r="A9275" i="5"/>
  <c r="B9275" i="5"/>
  <c r="D9275" i="5"/>
  <c r="E9275" i="5" s="1"/>
  <c r="F9275" i="5"/>
  <c r="J9275" i="5" s="1"/>
  <c r="G9275" i="5"/>
  <c r="H9275" i="5"/>
  <c r="A9276" i="5"/>
  <c r="B9276" i="5"/>
  <c r="D9276" i="5"/>
  <c r="E9276" i="5" s="1"/>
  <c r="F9276" i="5"/>
  <c r="J9276" i="5" s="1"/>
  <c r="G9276" i="5"/>
  <c r="H9276" i="5"/>
  <c r="A9277" i="5"/>
  <c r="B9277" i="5"/>
  <c r="D9277" i="5"/>
  <c r="E9277" i="5" s="1"/>
  <c r="F9277" i="5"/>
  <c r="J9277" i="5" s="1"/>
  <c r="G9277" i="5"/>
  <c r="H9277" i="5"/>
  <c r="A9278" i="5"/>
  <c r="B9278" i="5"/>
  <c r="D9278" i="5"/>
  <c r="E9278" i="5" s="1"/>
  <c r="F9278" i="5"/>
  <c r="J9278" i="5" s="1"/>
  <c r="G9278" i="5"/>
  <c r="H9278" i="5"/>
  <c r="A9279" i="5"/>
  <c r="B9279" i="5"/>
  <c r="D9279" i="5"/>
  <c r="E9279" i="5" s="1"/>
  <c r="F9279" i="5"/>
  <c r="J9279" i="5" s="1"/>
  <c r="G9279" i="5"/>
  <c r="H9279" i="5"/>
  <c r="A9280" i="5"/>
  <c r="B9280" i="5"/>
  <c r="D9280" i="5"/>
  <c r="E9280" i="5" s="1"/>
  <c r="F9280" i="5"/>
  <c r="J9280" i="5" s="1"/>
  <c r="G9280" i="5"/>
  <c r="H9280" i="5"/>
  <c r="A9281" i="5"/>
  <c r="B9281" i="5"/>
  <c r="D9281" i="5"/>
  <c r="E9281" i="5" s="1"/>
  <c r="F9281" i="5"/>
  <c r="J9281" i="5" s="1"/>
  <c r="G9281" i="5"/>
  <c r="H9281" i="5"/>
  <c r="A9282" i="5"/>
  <c r="B9282" i="5"/>
  <c r="D9282" i="5"/>
  <c r="E9282" i="5" s="1"/>
  <c r="F9282" i="5"/>
  <c r="J9282" i="5" s="1"/>
  <c r="G9282" i="5"/>
  <c r="H9282" i="5"/>
  <c r="A9283" i="5"/>
  <c r="B9283" i="5"/>
  <c r="D9283" i="5"/>
  <c r="E9283" i="5" s="1"/>
  <c r="F9283" i="5"/>
  <c r="J9283" i="5" s="1"/>
  <c r="G9283" i="5"/>
  <c r="H9283" i="5"/>
  <c r="A9284" i="5"/>
  <c r="B9284" i="5"/>
  <c r="D9284" i="5"/>
  <c r="E9284" i="5" s="1"/>
  <c r="F9284" i="5"/>
  <c r="J9284" i="5" s="1"/>
  <c r="G9284" i="5"/>
  <c r="H9284" i="5"/>
  <c r="A9285" i="5"/>
  <c r="B9285" i="5"/>
  <c r="D9285" i="5"/>
  <c r="E9285" i="5" s="1"/>
  <c r="F9285" i="5"/>
  <c r="J9285" i="5" s="1"/>
  <c r="G9285" i="5"/>
  <c r="H9285" i="5"/>
  <c r="A9286" i="5"/>
  <c r="B9286" i="5"/>
  <c r="D9286" i="5"/>
  <c r="E9286" i="5" s="1"/>
  <c r="F9286" i="5"/>
  <c r="J9286" i="5" s="1"/>
  <c r="G9286" i="5"/>
  <c r="H9286" i="5"/>
  <c r="A9287" i="5"/>
  <c r="B9287" i="5"/>
  <c r="D9287" i="5"/>
  <c r="E9287" i="5" s="1"/>
  <c r="F9287" i="5"/>
  <c r="J9287" i="5" s="1"/>
  <c r="G9287" i="5"/>
  <c r="H9287" i="5"/>
  <c r="A9288" i="5"/>
  <c r="B9288" i="5"/>
  <c r="D9288" i="5"/>
  <c r="E9288" i="5" s="1"/>
  <c r="F9288" i="5"/>
  <c r="J9288" i="5" s="1"/>
  <c r="G9288" i="5"/>
  <c r="H9288" i="5"/>
  <c r="A9289" i="5"/>
  <c r="B9289" i="5"/>
  <c r="D9289" i="5"/>
  <c r="E9289" i="5" s="1"/>
  <c r="F9289" i="5"/>
  <c r="J9289" i="5" s="1"/>
  <c r="G9289" i="5"/>
  <c r="H9289" i="5"/>
  <c r="A9290" i="5"/>
  <c r="B9290" i="5"/>
  <c r="D9290" i="5"/>
  <c r="E9290" i="5" s="1"/>
  <c r="F9290" i="5"/>
  <c r="J9290" i="5" s="1"/>
  <c r="G9290" i="5"/>
  <c r="H9290" i="5"/>
  <c r="A9291" i="5"/>
  <c r="B9291" i="5"/>
  <c r="D9291" i="5"/>
  <c r="E9291" i="5" s="1"/>
  <c r="F9291" i="5"/>
  <c r="J9291" i="5" s="1"/>
  <c r="G9291" i="5"/>
  <c r="H9291" i="5"/>
  <c r="A9292" i="5"/>
  <c r="B9292" i="5"/>
  <c r="D9292" i="5"/>
  <c r="E9292" i="5" s="1"/>
  <c r="F9292" i="5"/>
  <c r="J9292" i="5" s="1"/>
  <c r="G9292" i="5"/>
  <c r="H9292" i="5"/>
  <c r="A9293" i="5"/>
  <c r="B9293" i="5"/>
  <c r="D9293" i="5"/>
  <c r="E9293" i="5" s="1"/>
  <c r="F9293" i="5"/>
  <c r="J9293" i="5" s="1"/>
  <c r="G9293" i="5"/>
  <c r="H9293" i="5"/>
  <c r="A9294" i="5"/>
  <c r="B9294" i="5"/>
  <c r="D9294" i="5"/>
  <c r="E9294" i="5" s="1"/>
  <c r="F9294" i="5"/>
  <c r="J9294" i="5" s="1"/>
  <c r="G9294" i="5"/>
  <c r="H9294" i="5"/>
  <c r="A9295" i="5"/>
  <c r="B9295" i="5"/>
  <c r="D9295" i="5"/>
  <c r="E9295" i="5" s="1"/>
  <c r="F9295" i="5"/>
  <c r="J9295" i="5" s="1"/>
  <c r="G9295" i="5"/>
  <c r="H9295" i="5"/>
  <c r="A9296" i="5"/>
  <c r="B9296" i="5"/>
  <c r="D9296" i="5"/>
  <c r="E9296" i="5" s="1"/>
  <c r="F9296" i="5"/>
  <c r="J9296" i="5" s="1"/>
  <c r="G9296" i="5"/>
  <c r="H9296" i="5"/>
  <c r="A9297" i="5"/>
  <c r="B9297" i="5"/>
  <c r="D9297" i="5"/>
  <c r="E9297" i="5" s="1"/>
  <c r="F9297" i="5"/>
  <c r="J9297" i="5" s="1"/>
  <c r="G9297" i="5"/>
  <c r="H9297" i="5"/>
  <c r="A9298" i="5"/>
  <c r="B9298" i="5"/>
  <c r="D9298" i="5"/>
  <c r="E9298" i="5" s="1"/>
  <c r="F9298" i="5"/>
  <c r="J9298" i="5" s="1"/>
  <c r="G9298" i="5"/>
  <c r="H9298" i="5"/>
  <c r="A9299" i="5"/>
  <c r="B9299" i="5"/>
  <c r="D9299" i="5"/>
  <c r="E9299" i="5" s="1"/>
  <c r="F9299" i="5"/>
  <c r="J9299" i="5" s="1"/>
  <c r="G9299" i="5"/>
  <c r="H9299" i="5"/>
  <c r="A9300" i="5"/>
  <c r="B9300" i="5"/>
  <c r="D9300" i="5"/>
  <c r="E9300" i="5" s="1"/>
  <c r="F9300" i="5"/>
  <c r="J9300" i="5" s="1"/>
  <c r="G9300" i="5"/>
  <c r="H9300" i="5"/>
  <c r="A9301" i="5"/>
  <c r="B9301" i="5"/>
  <c r="D9301" i="5"/>
  <c r="E9301" i="5" s="1"/>
  <c r="F9301" i="5"/>
  <c r="J9301" i="5" s="1"/>
  <c r="G9301" i="5"/>
  <c r="H9301" i="5"/>
  <c r="A9302" i="5"/>
  <c r="B9302" i="5"/>
  <c r="D9302" i="5"/>
  <c r="E9302" i="5" s="1"/>
  <c r="F9302" i="5"/>
  <c r="J9302" i="5" s="1"/>
  <c r="G9302" i="5"/>
  <c r="H9302" i="5"/>
  <c r="A9303" i="5"/>
  <c r="B9303" i="5"/>
  <c r="D9303" i="5"/>
  <c r="E9303" i="5" s="1"/>
  <c r="F9303" i="5"/>
  <c r="J9303" i="5" s="1"/>
  <c r="G9303" i="5"/>
  <c r="H9303" i="5"/>
  <c r="A9304" i="5"/>
  <c r="B9304" i="5"/>
  <c r="D9304" i="5"/>
  <c r="E9304" i="5" s="1"/>
  <c r="F9304" i="5"/>
  <c r="J9304" i="5" s="1"/>
  <c r="G9304" i="5"/>
  <c r="H9304" i="5"/>
  <c r="A9305" i="5"/>
  <c r="B9305" i="5"/>
  <c r="D9305" i="5"/>
  <c r="E9305" i="5" s="1"/>
  <c r="F9305" i="5"/>
  <c r="J9305" i="5" s="1"/>
  <c r="G9305" i="5"/>
  <c r="H9305" i="5"/>
  <c r="A9306" i="5"/>
  <c r="B9306" i="5"/>
  <c r="D9306" i="5"/>
  <c r="E9306" i="5" s="1"/>
  <c r="F9306" i="5"/>
  <c r="J9306" i="5" s="1"/>
  <c r="G9306" i="5"/>
  <c r="H9306" i="5"/>
  <c r="A9307" i="5"/>
  <c r="B9307" i="5"/>
  <c r="D9307" i="5"/>
  <c r="E9307" i="5" s="1"/>
  <c r="F9307" i="5"/>
  <c r="J9307" i="5" s="1"/>
  <c r="G9307" i="5"/>
  <c r="H9307" i="5"/>
  <c r="A9308" i="5"/>
  <c r="B9308" i="5"/>
  <c r="D9308" i="5"/>
  <c r="E9308" i="5" s="1"/>
  <c r="F9308" i="5"/>
  <c r="J9308" i="5" s="1"/>
  <c r="G9308" i="5"/>
  <c r="H9308" i="5"/>
  <c r="A9309" i="5"/>
  <c r="B9309" i="5"/>
  <c r="D9309" i="5"/>
  <c r="E9309" i="5" s="1"/>
  <c r="F9309" i="5"/>
  <c r="J9309" i="5" s="1"/>
  <c r="G9309" i="5"/>
  <c r="H9309" i="5"/>
  <c r="A9310" i="5"/>
  <c r="B9310" i="5"/>
  <c r="D9310" i="5"/>
  <c r="E9310" i="5" s="1"/>
  <c r="F9310" i="5"/>
  <c r="J9310" i="5" s="1"/>
  <c r="G9310" i="5"/>
  <c r="H9310" i="5"/>
  <c r="A9311" i="5"/>
  <c r="B9311" i="5"/>
  <c r="D9311" i="5"/>
  <c r="E9311" i="5" s="1"/>
  <c r="F9311" i="5"/>
  <c r="J9311" i="5" s="1"/>
  <c r="G9311" i="5"/>
  <c r="H9311" i="5"/>
  <c r="A9312" i="5"/>
  <c r="B9312" i="5"/>
  <c r="D9312" i="5"/>
  <c r="E9312" i="5" s="1"/>
  <c r="F9312" i="5"/>
  <c r="J9312" i="5" s="1"/>
  <c r="G9312" i="5"/>
  <c r="H9312" i="5"/>
  <c r="A9313" i="5"/>
  <c r="B9313" i="5"/>
  <c r="D9313" i="5"/>
  <c r="E9313" i="5" s="1"/>
  <c r="F9313" i="5"/>
  <c r="J9313" i="5" s="1"/>
  <c r="G9313" i="5"/>
  <c r="H9313" i="5"/>
  <c r="A9314" i="5"/>
  <c r="B9314" i="5"/>
  <c r="D9314" i="5"/>
  <c r="E9314" i="5" s="1"/>
  <c r="F9314" i="5"/>
  <c r="J9314" i="5" s="1"/>
  <c r="G9314" i="5"/>
  <c r="H9314" i="5"/>
  <c r="A9315" i="5"/>
  <c r="B9315" i="5"/>
  <c r="D9315" i="5"/>
  <c r="E9315" i="5" s="1"/>
  <c r="F9315" i="5"/>
  <c r="J9315" i="5" s="1"/>
  <c r="G9315" i="5"/>
  <c r="H9315" i="5"/>
  <c r="A9316" i="5"/>
  <c r="B9316" i="5"/>
  <c r="D9316" i="5"/>
  <c r="E9316" i="5" s="1"/>
  <c r="F9316" i="5"/>
  <c r="J9316" i="5" s="1"/>
  <c r="G9316" i="5"/>
  <c r="H9316" i="5"/>
  <c r="A9317" i="5"/>
  <c r="B9317" i="5"/>
  <c r="D9317" i="5"/>
  <c r="E9317" i="5" s="1"/>
  <c r="F9317" i="5"/>
  <c r="J9317" i="5" s="1"/>
  <c r="G9317" i="5"/>
  <c r="H9317" i="5"/>
  <c r="A9318" i="5"/>
  <c r="B9318" i="5"/>
  <c r="D9318" i="5"/>
  <c r="E9318" i="5" s="1"/>
  <c r="F9318" i="5"/>
  <c r="J9318" i="5" s="1"/>
  <c r="G9318" i="5"/>
  <c r="H9318" i="5"/>
  <c r="A9319" i="5"/>
  <c r="B9319" i="5"/>
  <c r="D9319" i="5"/>
  <c r="E9319" i="5" s="1"/>
  <c r="F9319" i="5"/>
  <c r="J9319" i="5" s="1"/>
  <c r="G9319" i="5"/>
  <c r="H9319" i="5"/>
  <c r="A9320" i="5"/>
  <c r="B9320" i="5"/>
  <c r="D9320" i="5"/>
  <c r="E9320" i="5" s="1"/>
  <c r="F9320" i="5"/>
  <c r="J9320" i="5" s="1"/>
  <c r="G9320" i="5"/>
  <c r="H9320" i="5"/>
  <c r="A9321" i="5"/>
  <c r="B9321" i="5"/>
  <c r="D9321" i="5"/>
  <c r="E9321" i="5" s="1"/>
  <c r="F9321" i="5"/>
  <c r="J9321" i="5" s="1"/>
  <c r="G9321" i="5"/>
  <c r="H9321" i="5"/>
  <c r="A9322" i="5"/>
  <c r="B9322" i="5"/>
  <c r="D9322" i="5"/>
  <c r="E9322" i="5" s="1"/>
  <c r="F9322" i="5"/>
  <c r="J9322" i="5" s="1"/>
  <c r="G9322" i="5"/>
  <c r="H9322" i="5"/>
  <c r="A9323" i="5"/>
  <c r="B9323" i="5"/>
  <c r="D9323" i="5"/>
  <c r="E9323" i="5" s="1"/>
  <c r="F9323" i="5"/>
  <c r="J9323" i="5" s="1"/>
  <c r="G9323" i="5"/>
  <c r="H9323" i="5"/>
  <c r="A9324" i="5"/>
  <c r="B9324" i="5"/>
  <c r="D9324" i="5"/>
  <c r="E9324" i="5" s="1"/>
  <c r="F9324" i="5"/>
  <c r="J9324" i="5" s="1"/>
  <c r="G9324" i="5"/>
  <c r="H9324" i="5"/>
  <c r="A9325" i="5"/>
  <c r="B9325" i="5"/>
  <c r="D9325" i="5"/>
  <c r="E9325" i="5" s="1"/>
  <c r="F9325" i="5"/>
  <c r="J9325" i="5" s="1"/>
  <c r="G9325" i="5"/>
  <c r="H9325" i="5"/>
  <c r="A9326" i="5"/>
  <c r="B9326" i="5"/>
  <c r="D9326" i="5"/>
  <c r="E9326" i="5" s="1"/>
  <c r="F9326" i="5"/>
  <c r="J9326" i="5" s="1"/>
  <c r="G9326" i="5"/>
  <c r="H9326" i="5"/>
  <c r="A9327" i="5"/>
  <c r="B9327" i="5"/>
  <c r="D9327" i="5"/>
  <c r="E9327" i="5" s="1"/>
  <c r="F9327" i="5"/>
  <c r="J9327" i="5" s="1"/>
  <c r="G9327" i="5"/>
  <c r="H9327" i="5"/>
  <c r="A9328" i="5"/>
  <c r="B9328" i="5"/>
  <c r="D9328" i="5"/>
  <c r="E9328" i="5" s="1"/>
  <c r="F9328" i="5"/>
  <c r="J9328" i="5" s="1"/>
  <c r="G9328" i="5"/>
  <c r="H9328" i="5"/>
  <c r="A9329" i="5"/>
  <c r="B9329" i="5"/>
  <c r="D9329" i="5"/>
  <c r="E9329" i="5" s="1"/>
  <c r="F9329" i="5"/>
  <c r="J9329" i="5" s="1"/>
  <c r="G9329" i="5"/>
  <c r="H9329" i="5"/>
  <c r="A9330" i="5"/>
  <c r="B9330" i="5"/>
  <c r="D9330" i="5"/>
  <c r="E9330" i="5" s="1"/>
  <c r="F9330" i="5"/>
  <c r="J9330" i="5" s="1"/>
  <c r="G9330" i="5"/>
  <c r="H9330" i="5"/>
  <c r="A9331" i="5"/>
  <c r="B9331" i="5"/>
  <c r="D9331" i="5"/>
  <c r="E9331" i="5" s="1"/>
  <c r="F9331" i="5"/>
  <c r="J9331" i="5" s="1"/>
  <c r="G9331" i="5"/>
  <c r="H9331" i="5"/>
  <c r="A9332" i="5"/>
  <c r="B9332" i="5"/>
  <c r="D9332" i="5"/>
  <c r="E9332" i="5" s="1"/>
  <c r="F9332" i="5"/>
  <c r="J9332" i="5" s="1"/>
  <c r="G9332" i="5"/>
  <c r="H9332" i="5"/>
  <c r="A9333" i="5"/>
  <c r="B9333" i="5"/>
  <c r="D9333" i="5"/>
  <c r="E9333" i="5" s="1"/>
  <c r="F9333" i="5"/>
  <c r="J9333" i="5" s="1"/>
  <c r="G9333" i="5"/>
  <c r="H9333" i="5"/>
  <c r="A9334" i="5"/>
  <c r="B9334" i="5"/>
  <c r="D9334" i="5"/>
  <c r="E9334" i="5" s="1"/>
  <c r="F9334" i="5"/>
  <c r="J9334" i="5" s="1"/>
  <c r="G9334" i="5"/>
  <c r="H9334" i="5"/>
  <c r="A9335" i="5"/>
  <c r="B9335" i="5"/>
  <c r="D9335" i="5"/>
  <c r="E9335" i="5" s="1"/>
  <c r="F9335" i="5"/>
  <c r="J9335" i="5" s="1"/>
  <c r="G9335" i="5"/>
  <c r="H9335" i="5"/>
  <c r="A9336" i="5"/>
  <c r="B9336" i="5"/>
  <c r="D9336" i="5"/>
  <c r="E9336" i="5" s="1"/>
  <c r="F9336" i="5"/>
  <c r="J9336" i="5" s="1"/>
  <c r="G9336" i="5"/>
  <c r="H9336" i="5"/>
  <c r="A9337" i="5"/>
  <c r="B9337" i="5"/>
  <c r="D9337" i="5"/>
  <c r="E9337" i="5" s="1"/>
  <c r="F9337" i="5"/>
  <c r="J9337" i="5" s="1"/>
  <c r="G9337" i="5"/>
  <c r="H9337" i="5"/>
  <c r="A9338" i="5"/>
  <c r="B9338" i="5"/>
  <c r="D9338" i="5"/>
  <c r="E9338" i="5" s="1"/>
  <c r="F9338" i="5"/>
  <c r="J9338" i="5" s="1"/>
  <c r="G9338" i="5"/>
  <c r="H9338" i="5"/>
  <c r="A9339" i="5"/>
  <c r="B9339" i="5"/>
  <c r="D9339" i="5"/>
  <c r="E9339" i="5" s="1"/>
  <c r="F9339" i="5"/>
  <c r="J9339" i="5" s="1"/>
  <c r="G9339" i="5"/>
  <c r="H9339" i="5"/>
  <c r="A9340" i="5"/>
  <c r="B9340" i="5"/>
  <c r="D9340" i="5"/>
  <c r="E9340" i="5" s="1"/>
  <c r="F9340" i="5"/>
  <c r="J9340" i="5" s="1"/>
  <c r="G9340" i="5"/>
  <c r="H9340" i="5"/>
  <c r="A9341" i="5"/>
  <c r="B9341" i="5"/>
  <c r="D9341" i="5"/>
  <c r="E9341" i="5" s="1"/>
  <c r="F9341" i="5"/>
  <c r="J9341" i="5" s="1"/>
  <c r="G9341" i="5"/>
  <c r="H9341" i="5"/>
  <c r="A9342" i="5"/>
  <c r="B9342" i="5"/>
  <c r="D9342" i="5"/>
  <c r="E9342" i="5" s="1"/>
  <c r="F9342" i="5"/>
  <c r="J9342" i="5" s="1"/>
  <c r="G9342" i="5"/>
  <c r="H9342" i="5"/>
  <c r="A9343" i="5"/>
  <c r="B9343" i="5"/>
  <c r="D9343" i="5"/>
  <c r="E9343" i="5" s="1"/>
  <c r="F9343" i="5"/>
  <c r="J9343" i="5" s="1"/>
  <c r="G9343" i="5"/>
  <c r="H9343" i="5"/>
  <c r="A9344" i="5"/>
  <c r="B9344" i="5"/>
  <c r="D9344" i="5"/>
  <c r="E9344" i="5" s="1"/>
  <c r="F9344" i="5"/>
  <c r="J9344" i="5" s="1"/>
  <c r="G9344" i="5"/>
  <c r="H9344" i="5"/>
  <c r="A9345" i="5"/>
  <c r="B9345" i="5"/>
  <c r="D9345" i="5"/>
  <c r="E9345" i="5" s="1"/>
  <c r="F9345" i="5"/>
  <c r="J9345" i="5" s="1"/>
  <c r="G9345" i="5"/>
  <c r="H9345" i="5"/>
  <c r="A9346" i="5"/>
  <c r="B9346" i="5"/>
  <c r="D9346" i="5"/>
  <c r="E9346" i="5" s="1"/>
  <c r="F9346" i="5"/>
  <c r="J9346" i="5" s="1"/>
  <c r="G9346" i="5"/>
  <c r="H9346" i="5"/>
  <c r="A9347" i="5"/>
  <c r="B9347" i="5"/>
  <c r="D9347" i="5"/>
  <c r="E9347" i="5" s="1"/>
  <c r="F9347" i="5"/>
  <c r="J9347" i="5" s="1"/>
  <c r="G9347" i="5"/>
  <c r="H9347" i="5"/>
  <c r="A9348" i="5"/>
  <c r="B9348" i="5"/>
  <c r="D9348" i="5"/>
  <c r="E9348" i="5" s="1"/>
  <c r="F9348" i="5"/>
  <c r="J9348" i="5" s="1"/>
  <c r="G9348" i="5"/>
  <c r="H9348" i="5"/>
  <c r="A9349" i="5"/>
  <c r="B9349" i="5"/>
  <c r="D9349" i="5"/>
  <c r="E9349" i="5" s="1"/>
  <c r="F9349" i="5"/>
  <c r="J9349" i="5" s="1"/>
  <c r="G9349" i="5"/>
  <c r="H9349" i="5"/>
  <c r="A9350" i="5"/>
  <c r="B9350" i="5"/>
  <c r="D9350" i="5"/>
  <c r="E9350" i="5" s="1"/>
  <c r="F9350" i="5"/>
  <c r="J9350" i="5" s="1"/>
  <c r="G9350" i="5"/>
  <c r="H9350" i="5"/>
  <c r="A9351" i="5"/>
  <c r="B9351" i="5"/>
  <c r="D9351" i="5"/>
  <c r="E9351" i="5" s="1"/>
  <c r="F9351" i="5"/>
  <c r="J9351" i="5" s="1"/>
  <c r="G9351" i="5"/>
  <c r="H9351" i="5"/>
  <c r="A9352" i="5"/>
  <c r="B9352" i="5"/>
  <c r="D9352" i="5"/>
  <c r="E9352" i="5" s="1"/>
  <c r="F9352" i="5"/>
  <c r="J9352" i="5" s="1"/>
  <c r="G9352" i="5"/>
  <c r="H9352" i="5"/>
  <c r="A9353" i="5"/>
  <c r="B9353" i="5"/>
  <c r="D9353" i="5"/>
  <c r="E9353" i="5" s="1"/>
  <c r="F9353" i="5"/>
  <c r="J9353" i="5" s="1"/>
  <c r="G9353" i="5"/>
  <c r="H9353" i="5"/>
  <c r="A9354" i="5"/>
  <c r="B9354" i="5"/>
  <c r="D9354" i="5"/>
  <c r="E9354" i="5" s="1"/>
  <c r="F9354" i="5"/>
  <c r="J9354" i="5" s="1"/>
  <c r="G9354" i="5"/>
  <c r="H9354" i="5"/>
  <c r="A9355" i="5"/>
  <c r="B9355" i="5"/>
  <c r="D9355" i="5"/>
  <c r="E9355" i="5" s="1"/>
  <c r="F9355" i="5"/>
  <c r="J9355" i="5" s="1"/>
  <c r="G9355" i="5"/>
  <c r="H9355" i="5"/>
  <c r="A9356" i="5"/>
  <c r="B9356" i="5"/>
  <c r="D9356" i="5"/>
  <c r="E9356" i="5" s="1"/>
  <c r="F9356" i="5"/>
  <c r="J9356" i="5" s="1"/>
  <c r="G9356" i="5"/>
  <c r="H9356" i="5"/>
  <c r="A9357" i="5"/>
  <c r="B9357" i="5"/>
  <c r="D9357" i="5"/>
  <c r="E9357" i="5" s="1"/>
  <c r="F9357" i="5"/>
  <c r="J9357" i="5" s="1"/>
  <c r="G9357" i="5"/>
  <c r="H9357" i="5"/>
  <c r="A9358" i="5"/>
  <c r="B9358" i="5"/>
  <c r="D9358" i="5"/>
  <c r="E9358" i="5" s="1"/>
  <c r="F9358" i="5"/>
  <c r="J9358" i="5" s="1"/>
  <c r="G9358" i="5"/>
  <c r="H9358" i="5"/>
  <c r="A9359" i="5"/>
  <c r="B9359" i="5"/>
  <c r="D9359" i="5"/>
  <c r="E9359" i="5" s="1"/>
  <c r="F9359" i="5"/>
  <c r="J9359" i="5" s="1"/>
  <c r="G9359" i="5"/>
  <c r="H9359" i="5"/>
  <c r="A9360" i="5"/>
  <c r="B9360" i="5"/>
  <c r="D9360" i="5"/>
  <c r="E9360" i="5" s="1"/>
  <c r="F9360" i="5"/>
  <c r="J9360" i="5" s="1"/>
  <c r="G9360" i="5"/>
  <c r="H9360" i="5"/>
  <c r="A9361" i="5"/>
  <c r="B9361" i="5"/>
  <c r="D9361" i="5"/>
  <c r="E9361" i="5" s="1"/>
  <c r="F9361" i="5"/>
  <c r="J9361" i="5" s="1"/>
  <c r="G9361" i="5"/>
  <c r="H9361" i="5"/>
  <c r="A9362" i="5"/>
  <c r="B9362" i="5"/>
  <c r="D9362" i="5"/>
  <c r="E9362" i="5" s="1"/>
  <c r="F9362" i="5"/>
  <c r="J9362" i="5" s="1"/>
  <c r="G9362" i="5"/>
  <c r="H9362" i="5"/>
  <c r="A9363" i="5"/>
  <c r="B9363" i="5"/>
  <c r="D9363" i="5"/>
  <c r="E9363" i="5" s="1"/>
  <c r="F9363" i="5"/>
  <c r="J9363" i="5" s="1"/>
  <c r="G9363" i="5"/>
  <c r="H9363" i="5"/>
  <c r="A9364" i="5"/>
  <c r="B9364" i="5"/>
  <c r="D9364" i="5"/>
  <c r="E9364" i="5" s="1"/>
  <c r="F9364" i="5"/>
  <c r="J9364" i="5" s="1"/>
  <c r="G9364" i="5"/>
  <c r="H9364" i="5"/>
  <c r="A9365" i="5"/>
  <c r="B9365" i="5"/>
  <c r="D9365" i="5"/>
  <c r="E9365" i="5" s="1"/>
  <c r="F9365" i="5"/>
  <c r="J9365" i="5" s="1"/>
  <c r="G9365" i="5"/>
  <c r="H9365" i="5"/>
  <c r="A9366" i="5"/>
  <c r="B9366" i="5"/>
  <c r="D9366" i="5"/>
  <c r="E9366" i="5" s="1"/>
  <c r="F9366" i="5"/>
  <c r="J9366" i="5" s="1"/>
  <c r="G9366" i="5"/>
  <c r="H9366" i="5"/>
  <c r="A9367" i="5"/>
  <c r="B9367" i="5"/>
  <c r="D9367" i="5"/>
  <c r="E9367" i="5" s="1"/>
  <c r="F9367" i="5"/>
  <c r="J9367" i="5" s="1"/>
  <c r="G9367" i="5"/>
  <c r="H9367" i="5"/>
  <c r="A9368" i="5"/>
  <c r="B9368" i="5"/>
  <c r="D9368" i="5"/>
  <c r="E9368" i="5" s="1"/>
  <c r="F9368" i="5"/>
  <c r="J9368" i="5" s="1"/>
  <c r="G9368" i="5"/>
  <c r="H9368" i="5"/>
  <c r="A9369" i="5"/>
  <c r="B9369" i="5"/>
  <c r="D9369" i="5"/>
  <c r="E9369" i="5" s="1"/>
  <c r="F9369" i="5"/>
  <c r="J9369" i="5" s="1"/>
  <c r="G9369" i="5"/>
  <c r="H9369" i="5"/>
  <c r="A9370" i="5"/>
  <c r="B9370" i="5"/>
  <c r="D9370" i="5"/>
  <c r="E9370" i="5" s="1"/>
  <c r="F9370" i="5"/>
  <c r="J9370" i="5" s="1"/>
  <c r="G9370" i="5"/>
  <c r="H9370" i="5"/>
  <c r="A9371" i="5"/>
  <c r="B9371" i="5"/>
  <c r="D9371" i="5"/>
  <c r="E9371" i="5" s="1"/>
  <c r="F9371" i="5"/>
  <c r="J9371" i="5" s="1"/>
  <c r="G9371" i="5"/>
  <c r="H9371" i="5"/>
  <c r="A9372" i="5"/>
  <c r="B9372" i="5"/>
  <c r="D9372" i="5"/>
  <c r="E9372" i="5" s="1"/>
  <c r="F9372" i="5"/>
  <c r="J9372" i="5" s="1"/>
  <c r="G9372" i="5"/>
  <c r="H9372" i="5"/>
  <c r="A9373" i="5"/>
  <c r="B9373" i="5"/>
  <c r="D9373" i="5"/>
  <c r="E9373" i="5" s="1"/>
  <c r="F9373" i="5"/>
  <c r="J9373" i="5" s="1"/>
  <c r="G9373" i="5"/>
  <c r="H9373" i="5"/>
  <c r="A9374" i="5"/>
  <c r="B9374" i="5"/>
  <c r="D9374" i="5"/>
  <c r="E9374" i="5" s="1"/>
  <c r="F9374" i="5"/>
  <c r="J9374" i="5" s="1"/>
  <c r="G9374" i="5"/>
  <c r="H9374" i="5"/>
  <c r="A9375" i="5"/>
  <c r="B9375" i="5"/>
  <c r="D9375" i="5"/>
  <c r="E9375" i="5" s="1"/>
  <c r="F9375" i="5"/>
  <c r="J9375" i="5" s="1"/>
  <c r="G9375" i="5"/>
  <c r="H9375" i="5"/>
  <c r="A9376" i="5"/>
  <c r="B9376" i="5"/>
  <c r="D9376" i="5"/>
  <c r="E9376" i="5" s="1"/>
  <c r="F9376" i="5"/>
  <c r="J9376" i="5" s="1"/>
  <c r="G9376" i="5"/>
  <c r="H9376" i="5"/>
  <c r="A9377" i="5"/>
  <c r="B9377" i="5"/>
  <c r="D9377" i="5"/>
  <c r="E9377" i="5" s="1"/>
  <c r="F9377" i="5"/>
  <c r="J9377" i="5" s="1"/>
  <c r="G9377" i="5"/>
  <c r="H9377" i="5"/>
  <c r="A9378" i="5"/>
  <c r="B9378" i="5"/>
  <c r="D9378" i="5"/>
  <c r="E9378" i="5" s="1"/>
  <c r="F9378" i="5"/>
  <c r="J9378" i="5" s="1"/>
  <c r="G9378" i="5"/>
  <c r="H9378" i="5"/>
  <c r="A9379" i="5"/>
  <c r="B9379" i="5"/>
  <c r="D9379" i="5"/>
  <c r="E9379" i="5" s="1"/>
  <c r="F9379" i="5"/>
  <c r="J9379" i="5" s="1"/>
  <c r="G9379" i="5"/>
  <c r="H9379" i="5"/>
  <c r="A9380" i="5"/>
  <c r="B9380" i="5"/>
  <c r="D9380" i="5"/>
  <c r="E9380" i="5" s="1"/>
  <c r="F9380" i="5"/>
  <c r="J9380" i="5" s="1"/>
  <c r="G9380" i="5"/>
  <c r="H9380" i="5"/>
  <c r="A9381" i="5"/>
  <c r="B9381" i="5"/>
  <c r="D9381" i="5"/>
  <c r="E9381" i="5" s="1"/>
  <c r="F9381" i="5"/>
  <c r="J9381" i="5" s="1"/>
  <c r="G9381" i="5"/>
  <c r="H9381" i="5"/>
  <c r="A9382" i="5"/>
  <c r="B9382" i="5"/>
  <c r="D9382" i="5"/>
  <c r="E9382" i="5" s="1"/>
  <c r="F9382" i="5"/>
  <c r="J9382" i="5" s="1"/>
  <c r="G9382" i="5"/>
  <c r="H9382" i="5"/>
  <c r="A9383" i="5"/>
  <c r="B9383" i="5"/>
  <c r="D9383" i="5"/>
  <c r="E9383" i="5" s="1"/>
  <c r="F9383" i="5"/>
  <c r="J9383" i="5" s="1"/>
  <c r="G9383" i="5"/>
  <c r="H9383" i="5"/>
  <c r="A9384" i="5"/>
  <c r="B9384" i="5"/>
  <c r="D9384" i="5"/>
  <c r="E9384" i="5" s="1"/>
  <c r="F9384" i="5"/>
  <c r="J9384" i="5" s="1"/>
  <c r="G9384" i="5"/>
  <c r="H9384" i="5"/>
  <c r="A9385" i="5"/>
  <c r="B9385" i="5"/>
  <c r="D9385" i="5"/>
  <c r="E9385" i="5" s="1"/>
  <c r="F9385" i="5"/>
  <c r="J9385" i="5" s="1"/>
  <c r="G9385" i="5"/>
  <c r="H9385" i="5"/>
  <c r="A9386" i="5"/>
  <c r="B9386" i="5"/>
  <c r="D9386" i="5"/>
  <c r="E9386" i="5" s="1"/>
  <c r="F9386" i="5"/>
  <c r="J9386" i="5" s="1"/>
  <c r="G9386" i="5"/>
  <c r="H9386" i="5"/>
  <c r="A9387" i="5"/>
  <c r="B9387" i="5"/>
  <c r="D9387" i="5"/>
  <c r="E9387" i="5" s="1"/>
  <c r="F9387" i="5"/>
  <c r="J9387" i="5" s="1"/>
  <c r="G9387" i="5"/>
  <c r="H9387" i="5"/>
  <c r="A9388" i="5"/>
  <c r="B9388" i="5"/>
  <c r="D9388" i="5"/>
  <c r="E9388" i="5" s="1"/>
  <c r="F9388" i="5"/>
  <c r="J9388" i="5" s="1"/>
  <c r="G9388" i="5"/>
  <c r="H9388" i="5"/>
  <c r="A9389" i="5"/>
  <c r="B9389" i="5"/>
  <c r="D9389" i="5"/>
  <c r="E9389" i="5" s="1"/>
  <c r="F9389" i="5"/>
  <c r="J9389" i="5" s="1"/>
  <c r="G9389" i="5"/>
  <c r="H9389" i="5"/>
  <c r="A9390" i="5"/>
  <c r="B9390" i="5"/>
  <c r="D9390" i="5"/>
  <c r="E9390" i="5" s="1"/>
  <c r="F9390" i="5"/>
  <c r="J9390" i="5" s="1"/>
  <c r="G9390" i="5"/>
  <c r="H9390" i="5"/>
  <c r="A9391" i="5"/>
  <c r="B9391" i="5"/>
  <c r="D9391" i="5"/>
  <c r="E9391" i="5" s="1"/>
  <c r="F9391" i="5"/>
  <c r="J9391" i="5" s="1"/>
  <c r="G9391" i="5"/>
  <c r="H9391" i="5"/>
  <c r="A9392" i="5"/>
  <c r="B9392" i="5"/>
  <c r="D9392" i="5"/>
  <c r="E9392" i="5" s="1"/>
  <c r="F9392" i="5"/>
  <c r="J9392" i="5" s="1"/>
  <c r="G9392" i="5"/>
  <c r="H9392" i="5"/>
  <c r="A9393" i="5"/>
  <c r="B9393" i="5"/>
  <c r="D9393" i="5"/>
  <c r="E9393" i="5" s="1"/>
  <c r="F9393" i="5"/>
  <c r="J9393" i="5" s="1"/>
  <c r="G9393" i="5"/>
  <c r="H9393" i="5"/>
  <c r="A9394" i="5"/>
  <c r="B9394" i="5"/>
  <c r="D9394" i="5"/>
  <c r="E9394" i="5" s="1"/>
  <c r="F9394" i="5"/>
  <c r="J9394" i="5" s="1"/>
  <c r="G9394" i="5"/>
  <c r="H9394" i="5"/>
  <c r="A9395" i="5"/>
  <c r="B9395" i="5"/>
  <c r="D9395" i="5"/>
  <c r="E9395" i="5" s="1"/>
  <c r="F9395" i="5"/>
  <c r="J9395" i="5" s="1"/>
  <c r="G9395" i="5"/>
  <c r="H9395" i="5"/>
  <c r="A9396" i="5"/>
  <c r="B9396" i="5"/>
  <c r="D9396" i="5"/>
  <c r="E9396" i="5" s="1"/>
  <c r="F9396" i="5"/>
  <c r="J9396" i="5" s="1"/>
  <c r="G9396" i="5"/>
  <c r="H9396" i="5"/>
  <c r="A9397" i="5"/>
  <c r="B9397" i="5"/>
  <c r="D9397" i="5"/>
  <c r="E9397" i="5" s="1"/>
  <c r="F9397" i="5"/>
  <c r="J9397" i="5" s="1"/>
  <c r="G9397" i="5"/>
  <c r="H9397" i="5"/>
  <c r="A9398" i="5"/>
  <c r="B9398" i="5"/>
  <c r="D9398" i="5"/>
  <c r="E9398" i="5" s="1"/>
  <c r="F9398" i="5"/>
  <c r="J9398" i="5" s="1"/>
  <c r="G9398" i="5"/>
  <c r="H9398" i="5"/>
  <c r="A9399" i="5"/>
  <c r="B9399" i="5"/>
  <c r="D9399" i="5"/>
  <c r="E9399" i="5" s="1"/>
  <c r="F9399" i="5"/>
  <c r="J9399" i="5" s="1"/>
  <c r="G9399" i="5"/>
  <c r="H9399" i="5"/>
  <c r="A9400" i="5"/>
  <c r="B9400" i="5"/>
  <c r="D9400" i="5"/>
  <c r="E9400" i="5" s="1"/>
  <c r="F9400" i="5"/>
  <c r="J9400" i="5" s="1"/>
  <c r="G9400" i="5"/>
  <c r="H9400" i="5"/>
  <c r="A9401" i="5"/>
  <c r="B9401" i="5"/>
  <c r="D9401" i="5"/>
  <c r="E9401" i="5" s="1"/>
  <c r="F9401" i="5"/>
  <c r="J9401" i="5" s="1"/>
  <c r="G9401" i="5"/>
  <c r="H9401" i="5"/>
  <c r="A9402" i="5"/>
  <c r="B9402" i="5"/>
  <c r="D9402" i="5"/>
  <c r="E9402" i="5" s="1"/>
  <c r="F9402" i="5"/>
  <c r="J9402" i="5" s="1"/>
  <c r="G9402" i="5"/>
  <c r="H9402" i="5"/>
  <c r="A9403" i="5"/>
  <c r="B9403" i="5"/>
  <c r="D9403" i="5"/>
  <c r="E9403" i="5" s="1"/>
  <c r="F9403" i="5"/>
  <c r="J9403" i="5" s="1"/>
  <c r="G9403" i="5"/>
  <c r="H9403" i="5"/>
  <c r="A9404" i="5"/>
  <c r="B9404" i="5"/>
  <c r="D9404" i="5"/>
  <c r="E9404" i="5" s="1"/>
  <c r="F9404" i="5"/>
  <c r="J9404" i="5" s="1"/>
  <c r="G9404" i="5"/>
  <c r="H9404" i="5"/>
  <c r="A9405" i="5"/>
  <c r="B9405" i="5"/>
  <c r="D9405" i="5"/>
  <c r="E9405" i="5" s="1"/>
  <c r="F9405" i="5"/>
  <c r="J9405" i="5" s="1"/>
  <c r="G9405" i="5"/>
  <c r="H9405" i="5"/>
  <c r="A9406" i="5"/>
  <c r="B9406" i="5"/>
  <c r="D9406" i="5"/>
  <c r="E9406" i="5" s="1"/>
  <c r="F9406" i="5"/>
  <c r="J9406" i="5" s="1"/>
  <c r="G9406" i="5"/>
  <c r="H9406" i="5"/>
  <c r="A9407" i="5"/>
  <c r="B9407" i="5"/>
  <c r="D9407" i="5"/>
  <c r="E9407" i="5" s="1"/>
  <c r="F9407" i="5"/>
  <c r="J9407" i="5" s="1"/>
  <c r="G9407" i="5"/>
  <c r="H9407" i="5"/>
  <c r="A9408" i="5"/>
  <c r="B9408" i="5"/>
  <c r="D9408" i="5"/>
  <c r="E9408" i="5" s="1"/>
  <c r="F9408" i="5"/>
  <c r="J9408" i="5" s="1"/>
  <c r="G9408" i="5"/>
  <c r="H9408" i="5"/>
  <c r="A9409" i="5"/>
  <c r="B9409" i="5"/>
  <c r="D9409" i="5"/>
  <c r="E9409" i="5" s="1"/>
  <c r="F9409" i="5"/>
  <c r="J9409" i="5" s="1"/>
  <c r="G9409" i="5"/>
  <c r="H9409" i="5"/>
  <c r="A9410" i="5"/>
  <c r="B9410" i="5"/>
  <c r="D9410" i="5"/>
  <c r="E9410" i="5" s="1"/>
  <c r="F9410" i="5"/>
  <c r="J9410" i="5" s="1"/>
  <c r="G9410" i="5"/>
  <c r="H9410" i="5"/>
  <c r="A9411" i="5"/>
  <c r="B9411" i="5"/>
  <c r="D9411" i="5"/>
  <c r="E9411" i="5" s="1"/>
  <c r="F9411" i="5"/>
  <c r="J9411" i="5" s="1"/>
  <c r="G9411" i="5"/>
  <c r="H9411" i="5"/>
  <c r="A9412" i="5"/>
  <c r="B9412" i="5"/>
  <c r="D9412" i="5"/>
  <c r="E9412" i="5" s="1"/>
  <c r="F9412" i="5"/>
  <c r="J9412" i="5" s="1"/>
  <c r="G9412" i="5"/>
  <c r="H9412" i="5"/>
  <c r="A9413" i="5"/>
  <c r="B9413" i="5"/>
  <c r="D9413" i="5"/>
  <c r="E9413" i="5" s="1"/>
  <c r="F9413" i="5"/>
  <c r="J9413" i="5" s="1"/>
  <c r="G9413" i="5"/>
  <c r="H9413" i="5"/>
  <c r="A9414" i="5"/>
  <c r="B9414" i="5"/>
  <c r="D9414" i="5"/>
  <c r="E9414" i="5" s="1"/>
  <c r="F9414" i="5"/>
  <c r="J9414" i="5" s="1"/>
  <c r="G9414" i="5"/>
  <c r="H9414" i="5"/>
  <c r="A9415" i="5"/>
  <c r="B9415" i="5"/>
  <c r="D9415" i="5"/>
  <c r="E9415" i="5" s="1"/>
  <c r="F9415" i="5"/>
  <c r="J9415" i="5" s="1"/>
  <c r="G9415" i="5"/>
  <c r="H9415" i="5"/>
  <c r="A9416" i="5"/>
  <c r="B9416" i="5"/>
  <c r="D9416" i="5"/>
  <c r="E9416" i="5" s="1"/>
  <c r="F9416" i="5"/>
  <c r="J9416" i="5" s="1"/>
  <c r="G9416" i="5"/>
  <c r="H9416" i="5"/>
  <c r="A9417" i="5"/>
  <c r="B9417" i="5"/>
  <c r="D9417" i="5"/>
  <c r="E9417" i="5" s="1"/>
  <c r="F9417" i="5"/>
  <c r="J9417" i="5" s="1"/>
  <c r="G9417" i="5"/>
  <c r="H9417" i="5"/>
  <c r="A9418" i="5"/>
  <c r="B9418" i="5"/>
  <c r="D9418" i="5"/>
  <c r="E9418" i="5" s="1"/>
  <c r="F9418" i="5"/>
  <c r="J9418" i="5" s="1"/>
  <c r="G9418" i="5"/>
  <c r="H9418" i="5"/>
  <c r="A9419" i="5"/>
  <c r="B9419" i="5"/>
  <c r="D9419" i="5"/>
  <c r="E9419" i="5" s="1"/>
  <c r="F9419" i="5"/>
  <c r="J9419" i="5" s="1"/>
  <c r="G9419" i="5"/>
  <c r="H9419" i="5"/>
  <c r="A9420" i="5"/>
  <c r="B9420" i="5"/>
  <c r="D9420" i="5"/>
  <c r="E9420" i="5" s="1"/>
  <c r="F9420" i="5"/>
  <c r="J9420" i="5" s="1"/>
  <c r="G9420" i="5"/>
  <c r="H9420" i="5"/>
  <c r="A9421" i="5"/>
  <c r="B9421" i="5"/>
  <c r="D9421" i="5"/>
  <c r="E9421" i="5" s="1"/>
  <c r="F9421" i="5"/>
  <c r="J9421" i="5" s="1"/>
  <c r="G9421" i="5"/>
  <c r="H9421" i="5"/>
  <c r="A9422" i="5"/>
  <c r="B9422" i="5"/>
  <c r="D9422" i="5"/>
  <c r="E9422" i="5" s="1"/>
  <c r="F9422" i="5"/>
  <c r="J9422" i="5" s="1"/>
  <c r="G9422" i="5"/>
  <c r="H9422" i="5"/>
  <c r="A9423" i="5"/>
  <c r="B9423" i="5"/>
  <c r="D9423" i="5"/>
  <c r="E9423" i="5" s="1"/>
  <c r="F9423" i="5"/>
  <c r="J9423" i="5" s="1"/>
  <c r="G9423" i="5"/>
  <c r="H9423" i="5"/>
  <c r="A9424" i="5"/>
  <c r="B9424" i="5"/>
  <c r="D9424" i="5"/>
  <c r="E9424" i="5" s="1"/>
  <c r="F9424" i="5"/>
  <c r="J9424" i="5" s="1"/>
  <c r="G9424" i="5"/>
  <c r="H9424" i="5"/>
  <c r="A9425" i="5"/>
  <c r="B9425" i="5"/>
  <c r="D9425" i="5"/>
  <c r="E9425" i="5" s="1"/>
  <c r="F9425" i="5"/>
  <c r="J9425" i="5" s="1"/>
  <c r="G9425" i="5"/>
  <c r="H9425" i="5"/>
  <c r="A9426" i="5"/>
  <c r="B9426" i="5"/>
  <c r="D9426" i="5"/>
  <c r="E9426" i="5" s="1"/>
  <c r="F9426" i="5"/>
  <c r="J9426" i="5" s="1"/>
  <c r="G9426" i="5"/>
  <c r="H9426" i="5"/>
  <c r="A9427" i="5"/>
  <c r="B9427" i="5"/>
  <c r="D9427" i="5"/>
  <c r="E9427" i="5" s="1"/>
  <c r="F9427" i="5"/>
  <c r="J9427" i="5" s="1"/>
  <c r="G9427" i="5"/>
  <c r="H9427" i="5"/>
  <c r="A9428" i="5"/>
  <c r="B9428" i="5"/>
  <c r="D9428" i="5"/>
  <c r="E9428" i="5" s="1"/>
  <c r="F9428" i="5"/>
  <c r="J9428" i="5" s="1"/>
  <c r="G9428" i="5"/>
  <c r="H9428" i="5"/>
  <c r="A9429" i="5"/>
  <c r="B9429" i="5"/>
  <c r="D9429" i="5"/>
  <c r="E9429" i="5" s="1"/>
  <c r="F9429" i="5"/>
  <c r="J9429" i="5" s="1"/>
  <c r="G9429" i="5"/>
  <c r="H9429" i="5"/>
  <c r="A9430" i="5"/>
  <c r="B9430" i="5"/>
  <c r="D9430" i="5"/>
  <c r="E9430" i="5" s="1"/>
  <c r="F9430" i="5"/>
  <c r="J9430" i="5" s="1"/>
  <c r="G9430" i="5"/>
  <c r="H9430" i="5"/>
  <c r="A9431" i="5"/>
  <c r="B9431" i="5"/>
  <c r="D9431" i="5"/>
  <c r="E9431" i="5" s="1"/>
  <c r="F9431" i="5"/>
  <c r="J9431" i="5" s="1"/>
  <c r="G9431" i="5"/>
  <c r="H9431" i="5"/>
  <c r="A9432" i="5"/>
  <c r="B9432" i="5"/>
  <c r="D9432" i="5"/>
  <c r="E9432" i="5" s="1"/>
  <c r="F9432" i="5"/>
  <c r="J9432" i="5" s="1"/>
  <c r="G9432" i="5"/>
  <c r="H9432" i="5"/>
  <c r="A9433" i="5"/>
  <c r="B9433" i="5"/>
  <c r="D9433" i="5"/>
  <c r="E9433" i="5" s="1"/>
  <c r="F9433" i="5"/>
  <c r="J9433" i="5" s="1"/>
  <c r="G9433" i="5"/>
  <c r="H9433" i="5"/>
  <c r="A9434" i="5"/>
  <c r="B9434" i="5"/>
  <c r="D9434" i="5"/>
  <c r="E9434" i="5" s="1"/>
  <c r="F9434" i="5"/>
  <c r="J9434" i="5" s="1"/>
  <c r="G9434" i="5"/>
  <c r="H9434" i="5"/>
  <c r="A9435" i="5"/>
  <c r="B9435" i="5"/>
  <c r="D9435" i="5"/>
  <c r="E9435" i="5" s="1"/>
  <c r="F9435" i="5"/>
  <c r="J9435" i="5" s="1"/>
  <c r="G9435" i="5"/>
  <c r="H9435" i="5"/>
  <c r="A9436" i="5"/>
  <c r="B9436" i="5"/>
  <c r="D9436" i="5"/>
  <c r="E9436" i="5" s="1"/>
  <c r="F9436" i="5"/>
  <c r="J9436" i="5" s="1"/>
  <c r="G9436" i="5"/>
  <c r="H9436" i="5"/>
  <c r="A9437" i="5"/>
  <c r="B9437" i="5"/>
  <c r="D9437" i="5"/>
  <c r="E9437" i="5" s="1"/>
  <c r="F9437" i="5"/>
  <c r="J9437" i="5" s="1"/>
  <c r="G9437" i="5"/>
  <c r="H9437" i="5"/>
  <c r="A9438" i="5"/>
  <c r="B9438" i="5"/>
  <c r="D9438" i="5"/>
  <c r="E9438" i="5" s="1"/>
  <c r="F9438" i="5"/>
  <c r="J9438" i="5" s="1"/>
  <c r="G9438" i="5"/>
  <c r="H9438" i="5"/>
  <c r="A9439" i="5"/>
  <c r="B9439" i="5"/>
  <c r="D9439" i="5"/>
  <c r="E9439" i="5" s="1"/>
  <c r="F9439" i="5"/>
  <c r="J9439" i="5" s="1"/>
  <c r="G9439" i="5"/>
  <c r="H9439" i="5"/>
  <c r="A9440" i="5"/>
  <c r="B9440" i="5"/>
  <c r="D9440" i="5"/>
  <c r="E9440" i="5" s="1"/>
  <c r="F9440" i="5"/>
  <c r="J9440" i="5" s="1"/>
  <c r="G9440" i="5"/>
  <c r="H9440" i="5"/>
  <c r="A9441" i="5"/>
  <c r="B9441" i="5"/>
  <c r="D9441" i="5"/>
  <c r="E9441" i="5" s="1"/>
  <c r="F9441" i="5"/>
  <c r="J9441" i="5" s="1"/>
  <c r="G9441" i="5"/>
  <c r="H9441" i="5"/>
  <c r="A9442" i="5"/>
  <c r="B9442" i="5"/>
  <c r="D9442" i="5"/>
  <c r="E9442" i="5" s="1"/>
  <c r="F9442" i="5"/>
  <c r="J9442" i="5" s="1"/>
  <c r="G9442" i="5"/>
  <c r="H9442" i="5"/>
  <c r="A9443" i="5"/>
  <c r="B9443" i="5"/>
  <c r="D9443" i="5"/>
  <c r="E9443" i="5" s="1"/>
  <c r="F9443" i="5"/>
  <c r="J9443" i="5" s="1"/>
  <c r="G9443" i="5"/>
  <c r="H9443" i="5"/>
  <c r="A9444" i="5"/>
  <c r="B9444" i="5"/>
  <c r="D9444" i="5"/>
  <c r="E9444" i="5" s="1"/>
  <c r="F9444" i="5"/>
  <c r="J9444" i="5" s="1"/>
  <c r="G9444" i="5"/>
  <c r="H9444" i="5"/>
  <c r="A9445" i="5"/>
  <c r="B9445" i="5"/>
  <c r="D9445" i="5"/>
  <c r="E9445" i="5" s="1"/>
  <c r="F9445" i="5"/>
  <c r="J9445" i="5" s="1"/>
  <c r="G9445" i="5"/>
  <c r="H9445" i="5"/>
  <c r="A9446" i="5"/>
  <c r="B9446" i="5"/>
  <c r="D9446" i="5"/>
  <c r="E9446" i="5" s="1"/>
  <c r="F9446" i="5"/>
  <c r="J9446" i="5" s="1"/>
  <c r="G9446" i="5"/>
  <c r="H9446" i="5"/>
  <c r="A9447" i="5"/>
  <c r="B9447" i="5"/>
  <c r="D9447" i="5"/>
  <c r="E9447" i="5" s="1"/>
  <c r="F9447" i="5"/>
  <c r="J9447" i="5" s="1"/>
  <c r="G9447" i="5"/>
  <c r="H9447" i="5"/>
  <c r="A9448" i="5"/>
  <c r="B9448" i="5"/>
  <c r="D9448" i="5"/>
  <c r="E9448" i="5" s="1"/>
  <c r="F9448" i="5"/>
  <c r="J9448" i="5" s="1"/>
  <c r="G9448" i="5"/>
  <c r="H9448" i="5"/>
  <c r="A9449" i="5"/>
  <c r="B9449" i="5"/>
  <c r="D9449" i="5"/>
  <c r="E9449" i="5" s="1"/>
  <c r="F9449" i="5"/>
  <c r="J9449" i="5" s="1"/>
  <c r="G9449" i="5"/>
  <c r="H9449" i="5"/>
  <c r="A9450" i="5"/>
  <c r="B9450" i="5"/>
  <c r="D9450" i="5"/>
  <c r="E9450" i="5" s="1"/>
  <c r="F9450" i="5"/>
  <c r="J9450" i="5" s="1"/>
  <c r="G9450" i="5"/>
  <c r="H9450" i="5"/>
  <c r="A9451" i="5"/>
  <c r="B9451" i="5"/>
  <c r="D9451" i="5"/>
  <c r="E9451" i="5" s="1"/>
  <c r="F9451" i="5"/>
  <c r="J9451" i="5" s="1"/>
  <c r="G9451" i="5"/>
  <c r="H9451" i="5"/>
  <c r="A9452" i="5"/>
  <c r="B9452" i="5"/>
  <c r="D9452" i="5"/>
  <c r="E9452" i="5" s="1"/>
  <c r="F9452" i="5"/>
  <c r="J9452" i="5" s="1"/>
  <c r="G9452" i="5"/>
  <c r="H9452" i="5"/>
  <c r="A9453" i="5"/>
  <c r="B9453" i="5"/>
  <c r="D9453" i="5"/>
  <c r="E9453" i="5" s="1"/>
  <c r="F9453" i="5"/>
  <c r="J9453" i="5" s="1"/>
  <c r="G9453" i="5"/>
  <c r="H9453" i="5"/>
  <c r="A9454" i="5"/>
  <c r="B9454" i="5"/>
  <c r="D9454" i="5"/>
  <c r="E9454" i="5" s="1"/>
  <c r="F9454" i="5"/>
  <c r="J9454" i="5" s="1"/>
  <c r="G9454" i="5"/>
  <c r="H9454" i="5"/>
  <c r="A9455" i="5"/>
  <c r="B9455" i="5"/>
  <c r="D9455" i="5"/>
  <c r="E9455" i="5" s="1"/>
  <c r="F9455" i="5"/>
  <c r="J9455" i="5" s="1"/>
  <c r="G9455" i="5"/>
  <c r="H9455" i="5"/>
  <c r="A9456" i="5"/>
  <c r="B9456" i="5"/>
  <c r="D9456" i="5"/>
  <c r="E9456" i="5" s="1"/>
  <c r="F9456" i="5"/>
  <c r="J9456" i="5" s="1"/>
  <c r="G9456" i="5"/>
  <c r="H9456" i="5"/>
  <c r="A9457" i="5"/>
  <c r="B9457" i="5"/>
  <c r="D9457" i="5"/>
  <c r="E9457" i="5" s="1"/>
  <c r="F9457" i="5"/>
  <c r="J9457" i="5" s="1"/>
  <c r="G9457" i="5"/>
  <c r="H9457" i="5"/>
  <c r="A9458" i="5"/>
  <c r="B9458" i="5"/>
  <c r="D9458" i="5"/>
  <c r="E9458" i="5" s="1"/>
  <c r="F9458" i="5"/>
  <c r="J9458" i="5" s="1"/>
  <c r="G9458" i="5"/>
  <c r="H9458" i="5"/>
  <c r="A9459" i="5"/>
  <c r="B9459" i="5"/>
  <c r="D9459" i="5"/>
  <c r="E9459" i="5" s="1"/>
  <c r="F9459" i="5"/>
  <c r="J9459" i="5" s="1"/>
  <c r="G9459" i="5"/>
  <c r="H9459" i="5"/>
  <c r="A9460" i="5"/>
  <c r="B9460" i="5"/>
  <c r="D9460" i="5"/>
  <c r="E9460" i="5" s="1"/>
  <c r="F9460" i="5"/>
  <c r="J9460" i="5" s="1"/>
  <c r="G9460" i="5"/>
  <c r="H9460" i="5"/>
  <c r="A9461" i="5"/>
  <c r="B9461" i="5"/>
  <c r="D9461" i="5"/>
  <c r="E9461" i="5" s="1"/>
  <c r="F9461" i="5"/>
  <c r="J9461" i="5" s="1"/>
  <c r="G9461" i="5"/>
  <c r="H9461" i="5"/>
  <c r="A9462" i="5"/>
  <c r="B9462" i="5"/>
  <c r="D9462" i="5"/>
  <c r="E9462" i="5" s="1"/>
  <c r="F9462" i="5"/>
  <c r="J9462" i="5" s="1"/>
  <c r="G9462" i="5"/>
  <c r="H9462" i="5"/>
  <c r="A9463" i="5"/>
  <c r="B9463" i="5"/>
  <c r="D9463" i="5"/>
  <c r="E9463" i="5" s="1"/>
  <c r="F9463" i="5"/>
  <c r="J9463" i="5" s="1"/>
  <c r="G9463" i="5"/>
  <c r="H9463" i="5"/>
  <c r="A9464" i="5"/>
  <c r="B9464" i="5"/>
  <c r="D9464" i="5"/>
  <c r="E9464" i="5" s="1"/>
  <c r="F9464" i="5"/>
  <c r="J9464" i="5" s="1"/>
  <c r="G9464" i="5"/>
  <c r="H9464" i="5"/>
  <c r="A9465" i="5"/>
  <c r="B9465" i="5"/>
  <c r="D9465" i="5"/>
  <c r="E9465" i="5" s="1"/>
  <c r="F9465" i="5"/>
  <c r="J9465" i="5" s="1"/>
  <c r="G9465" i="5"/>
  <c r="H9465" i="5"/>
  <c r="A9466" i="5"/>
  <c r="B9466" i="5"/>
  <c r="D9466" i="5"/>
  <c r="E9466" i="5" s="1"/>
  <c r="F9466" i="5"/>
  <c r="J9466" i="5" s="1"/>
  <c r="G9466" i="5"/>
  <c r="H9466" i="5"/>
  <c r="A9467" i="5"/>
  <c r="B9467" i="5"/>
  <c r="D9467" i="5"/>
  <c r="E9467" i="5" s="1"/>
  <c r="F9467" i="5"/>
  <c r="J9467" i="5" s="1"/>
  <c r="G9467" i="5"/>
  <c r="H9467" i="5"/>
  <c r="A9468" i="5"/>
  <c r="B9468" i="5"/>
  <c r="D9468" i="5"/>
  <c r="E9468" i="5" s="1"/>
  <c r="F9468" i="5"/>
  <c r="J9468" i="5" s="1"/>
  <c r="G9468" i="5"/>
  <c r="H9468" i="5"/>
  <c r="A9469" i="5"/>
  <c r="B9469" i="5"/>
  <c r="D9469" i="5"/>
  <c r="E9469" i="5" s="1"/>
  <c r="F9469" i="5"/>
  <c r="J9469" i="5" s="1"/>
  <c r="G9469" i="5"/>
  <c r="H9469" i="5"/>
  <c r="A9470" i="5"/>
  <c r="B9470" i="5"/>
  <c r="D9470" i="5"/>
  <c r="E9470" i="5" s="1"/>
  <c r="F9470" i="5"/>
  <c r="J9470" i="5" s="1"/>
  <c r="G9470" i="5"/>
  <c r="H9470" i="5"/>
  <c r="A9471" i="5"/>
  <c r="B9471" i="5"/>
  <c r="D9471" i="5"/>
  <c r="E9471" i="5" s="1"/>
  <c r="F9471" i="5"/>
  <c r="J9471" i="5" s="1"/>
  <c r="G9471" i="5"/>
  <c r="H9471" i="5"/>
  <c r="A9472" i="5"/>
  <c r="B9472" i="5"/>
  <c r="D9472" i="5"/>
  <c r="E9472" i="5" s="1"/>
  <c r="F9472" i="5"/>
  <c r="J9472" i="5" s="1"/>
  <c r="G9472" i="5"/>
  <c r="H9472" i="5"/>
  <c r="A9473" i="5"/>
  <c r="B9473" i="5"/>
  <c r="D9473" i="5"/>
  <c r="E9473" i="5" s="1"/>
  <c r="F9473" i="5"/>
  <c r="J9473" i="5" s="1"/>
  <c r="G9473" i="5"/>
  <c r="H9473" i="5"/>
  <c r="A9474" i="5"/>
  <c r="B9474" i="5"/>
  <c r="D9474" i="5"/>
  <c r="E9474" i="5" s="1"/>
  <c r="F9474" i="5"/>
  <c r="J9474" i="5" s="1"/>
  <c r="G9474" i="5"/>
  <c r="H9474" i="5"/>
  <c r="A9475" i="5"/>
  <c r="B9475" i="5"/>
  <c r="D9475" i="5"/>
  <c r="E9475" i="5" s="1"/>
  <c r="F9475" i="5"/>
  <c r="J9475" i="5" s="1"/>
  <c r="G9475" i="5"/>
  <c r="H9475" i="5"/>
  <c r="A9476" i="5"/>
  <c r="B9476" i="5"/>
  <c r="D9476" i="5"/>
  <c r="E9476" i="5" s="1"/>
  <c r="F9476" i="5"/>
  <c r="J9476" i="5" s="1"/>
  <c r="G9476" i="5"/>
  <c r="H9476" i="5"/>
  <c r="A9477" i="5"/>
  <c r="B9477" i="5"/>
  <c r="D9477" i="5"/>
  <c r="E9477" i="5" s="1"/>
  <c r="F9477" i="5"/>
  <c r="J9477" i="5" s="1"/>
  <c r="G9477" i="5"/>
  <c r="H9477" i="5"/>
  <c r="A9478" i="5"/>
  <c r="B9478" i="5"/>
  <c r="D9478" i="5"/>
  <c r="E9478" i="5" s="1"/>
  <c r="F9478" i="5"/>
  <c r="J9478" i="5" s="1"/>
  <c r="G9478" i="5"/>
  <c r="H9478" i="5"/>
  <c r="A9479" i="5"/>
  <c r="B9479" i="5"/>
  <c r="D9479" i="5"/>
  <c r="E9479" i="5" s="1"/>
  <c r="F9479" i="5"/>
  <c r="J9479" i="5" s="1"/>
  <c r="G9479" i="5"/>
  <c r="H9479" i="5"/>
  <c r="A9480" i="5"/>
  <c r="B9480" i="5"/>
  <c r="D9480" i="5"/>
  <c r="E9480" i="5" s="1"/>
  <c r="F9480" i="5"/>
  <c r="J9480" i="5" s="1"/>
  <c r="G9480" i="5"/>
  <c r="H9480" i="5"/>
  <c r="A9481" i="5"/>
  <c r="B9481" i="5"/>
  <c r="D9481" i="5"/>
  <c r="E9481" i="5" s="1"/>
  <c r="F9481" i="5"/>
  <c r="J9481" i="5" s="1"/>
  <c r="G9481" i="5"/>
  <c r="H9481" i="5"/>
  <c r="A9482" i="5"/>
  <c r="B9482" i="5"/>
  <c r="D9482" i="5"/>
  <c r="E9482" i="5" s="1"/>
  <c r="F9482" i="5"/>
  <c r="J9482" i="5" s="1"/>
  <c r="G9482" i="5"/>
  <c r="H9482" i="5"/>
  <c r="A9483" i="5"/>
  <c r="B9483" i="5"/>
  <c r="D9483" i="5"/>
  <c r="E9483" i="5" s="1"/>
  <c r="F9483" i="5"/>
  <c r="J9483" i="5" s="1"/>
  <c r="G9483" i="5"/>
  <c r="H9483" i="5"/>
  <c r="A9484" i="5"/>
  <c r="B9484" i="5"/>
  <c r="D9484" i="5"/>
  <c r="E9484" i="5" s="1"/>
  <c r="F9484" i="5"/>
  <c r="J9484" i="5" s="1"/>
  <c r="G9484" i="5"/>
  <c r="H9484" i="5"/>
  <c r="A9485" i="5"/>
  <c r="B9485" i="5"/>
  <c r="D9485" i="5"/>
  <c r="E9485" i="5" s="1"/>
  <c r="F9485" i="5"/>
  <c r="J9485" i="5" s="1"/>
  <c r="G9485" i="5"/>
  <c r="H9485" i="5"/>
  <c r="A9486" i="5"/>
  <c r="B9486" i="5"/>
  <c r="D9486" i="5"/>
  <c r="E9486" i="5" s="1"/>
  <c r="F9486" i="5"/>
  <c r="J9486" i="5" s="1"/>
  <c r="G9486" i="5"/>
  <c r="H9486" i="5"/>
  <c r="A9487" i="5"/>
  <c r="B9487" i="5"/>
  <c r="D9487" i="5"/>
  <c r="E9487" i="5" s="1"/>
  <c r="F9487" i="5"/>
  <c r="J9487" i="5" s="1"/>
  <c r="G9487" i="5"/>
  <c r="H9487" i="5"/>
  <c r="A9488" i="5"/>
  <c r="B9488" i="5"/>
  <c r="D9488" i="5"/>
  <c r="E9488" i="5" s="1"/>
  <c r="F9488" i="5"/>
  <c r="J9488" i="5" s="1"/>
  <c r="G9488" i="5"/>
  <c r="H9488" i="5"/>
  <c r="A9489" i="5"/>
  <c r="B9489" i="5"/>
  <c r="D9489" i="5"/>
  <c r="E9489" i="5" s="1"/>
  <c r="F9489" i="5"/>
  <c r="J9489" i="5" s="1"/>
  <c r="G9489" i="5"/>
  <c r="H9489" i="5"/>
  <c r="A9490" i="5"/>
  <c r="B9490" i="5"/>
  <c r="D9490" i="5"/>
  <c r="E9490" i="5" s="1"/>
  <c r="F9490" i="5"/>
  <c r="J9490" i="5" s="1"/>
  <c r="G9490" i="5"/>
  <c r="H9490" i="5"/>
  <c r="A9491" i="5"/>
  <c r="B9491" i="5"/>
  <c r="D9491" i="5"/>
  <c r="E9491" i="5" s="1"/>
  <c r="F9491" i="5"/>
  <c r="J9491" i="5" s="1"/>
  <c r="G9491" i="5"/>
  <c r="H9491" i="5"/>
  <c r="A9492" i="5"/>
  <c r="B9492" i="5"/>
  <c r="D9492" i="5"/>
  <c r="E9492" i="5" s="1"/>
  <c r="F9492" i="5"/>
  <c r="J9492" i="5" s="1"/>
  <c r="G9492" i="5"/>
  <c r="H9492" i="5"/>
  <c r="A9493" i="5"/>
  <c r="B9493" i="5"/>
  <c r="D9493" i="5"/>
  <c r="E9493" i="5" s="1"/>
  <c r="F9493" i="5"/>
  <c r="J9493" i="5" s="1"/>
  <c r="G9493" i="5"/>
  <c r="H9493" i="5"/>
  <c r="A9494" i="5"/>
  <c r="B9494" i="5"/>
  <c r="D9494" i="5"/>
  <c r="E9494" i="5" s="1"/>
  <c r="F9494" i="5"/>
  <c r="J9494" i="5" s="1"/>
  <c r="G9494" i="5"/>
  <c r="H9494" i="5"/>
  <c r="A9495" i="5"/>
  <c r="B9495" i="5"/>
  <c r="D9495" i="5"/>
  <c r="E9495" i="5" s="1"/>
  <c r="F9495" i="5"/>
  <c r="J9495" i="5" s="1"/>
  <c r="G9495" i="5"/>
  <c r="H9495" i="5"/>
  <c r="A9496" i="5"/>
  <c r="B9496" i="5"/>
  <c r="D9496" i="5"/>
  <c r="E9496" i="5" s="1"/>
  <c r="F9496" i="5"/>
  <c r="J9496" i="5" s="1"/>
  <c r="G9496" i="5"/>
  <c r="H9496" i="5"/>
  <c r="A9497" i="5"/>
  <c r="B9497" i="5"/>
  <c r="D9497" i="5"/>
  <c r="E9497" i="5" s="1"/>
  <c r="F9497" i="5"/>
  <c r="J9497" i="5" s="1"/>
  <c r="G9497" i="5"/>
  <c r="H9497" i="5"/>
  <c r="A9498" i="5"/>
  <c r="B9498" i="5"/>
  <c r="D9498" i="5"/>
  <c r="E9498" i="5" s="1"/>
  <c r="F9498" i="5"/>
  <c r="J9498" i="5" s="1"/>
  <c r="G9498" i="5"/>
  <c r="H9498" i="5"/>
  <c r="A9499" i="5"/>
  <c r="B9499" i="5"/>
  <c r="D9499" i="5"/>
  <c r="E9499" i="5" s="1"/>
  <c r="F9499" i="5"/>
  <c r="J9499" i="5" s="1"/>
  <c r="G9499" i="5"/>
  <c r="H9499" i="5"/>
  <c r="A9500" i="5"/>
  <c r="B9500" i="5"/>
  <c r="D9500" i="5"/>
  <c r="E9500" i="5" s="1"/>
  <c r="F9500" i="5"/>
  <c r="J9500" i="5" s="1"/>
  <c r="G9500" i="5"/>
  <c r="H9500" i="5"/>
  <c r="A9501" i="5"/>
  <c r="B9501" i="5"/>
  <c r="D9501" i="5"/>
  <c r="E9501" i="5" s="1"/>
  <c r="F9501" i="5"/>
  <c r="J9501" i="5" s="1"/>
  <c r="G9501" i="5"/>
  <c r="H9501" i="5"/>
  <c r="A9502" i="5"/>
  <c r="B9502" i="5"/>
  <c r="D9502" i="5"/>
  <c r="E9502" i="5" s="1"/>
  <c r="F9502" i="5"/>
  <c r="J9502" i="5" s="1"/>
  <c r="G9502" i="5"/>
  <c r="H9502" i="5"/>
  <c r="A9503" i="5"/>
  <c r="B9503" i="5"/>
  <c r="D9503" i="5"/>
  <c r="E9503" i="5" s="1"/>
  <c r="F9503" i="5"/>
  <c r="J9503" i="5" s="1"/>
  <c r="G9503" i="5"/>
  <c r="H9503" i="5"/>
  <c r="A9504" i="5"/>
  <c r="B9504" i="5"/>
  <c r="D9504" i="5"/>
  <c r="E9504" i="5" s="1"/>
  <c r="F9504" i="5"/>
  <c r="J9504" i="5" s="1"/>
  <c r="G9504" i="5"/>
  <c r="H9504" i="5"/>
  <c r="A9505" i="5"/>
  <c r="B9505" i="5"/>
  <c r="D9505" i="5"/>
  <c r="E9505" i="5" s="1"/>
  <c r="F9505" i="5"/>
  <c r="J9505" i="5" s="1"/>
  <c r="G9505" i="5"/>
  <c r="H9505" i="5"/>
  <c r="A9506" i="5"/>
  <c r="B9506" i="5"/>
  <c r="D9506" i="5"/>
  <c r="E9506" i="5" s="1"/>
  <c r="F9506" i="5"/>
  <c r="J9506" i="5" s="1"/>
  <c r="G9506" i="5"/>
  <c r="H9506" i="5"/>
  <c r="A9507" i="5"/>
  <c r="B9507" i="5"/>
  <c r="D9507" i="5"/>
  <c r="E9507" i="5" s="1"/>
  <c r="F9507" i="5"/>
  <c r="J9507" i="5" s="1"/>
  <c r="G9507" i="5"/>
  <c r="H9507" i="5"/>
  <c r="A9508" i="5"/>
  <c r="B9508" i="5"/>
  <c r="D9508" i="5"/>
  <c r="E9508" i="5" s="1"/>
  <c r="F9508" i="5"/>
  <c r="J9508" i="5" s="1"/>
  <c r="G9508" i="5"/>
  <c r="H9508" i="5"/>
  <c r="A9509" i="5"/>
  <c r="B9509" i="5"/>
  <c r="D9509" i="5"/>
  <c r="E9509" i="5" s="1"/>
  <c r="F9509" i="5"/>
  <c r="J9509" i="5" s="1"/>
  <c r="G9509" i="5"/>
  <c r="H9509" i="5"/>
  <c r="A9510" i="5"/>
  <c r="B9510" i="5"/>
  <c r="D9510" i="5"/>
  <c r="E9510" i="5" s="1"/>
  <c r="F9510" i="5"/>
  <c r="J9510" i="5" s="1"/>
  <c r="G9510" i="5"/>
  <c r="H9510" i="5"/>
  <c r="A9511" i="5"/>
  <c r="B9511" i="5"/>
  <c r="D9511" i="5"/>
  <c r="E9511" i="5" s="1"/>
  <c r="F9511" i="5"/>
  <c r="J9511" i="5" s="1"/>
  <c r="G9511" i="5"/>
  <c r="H9511" i="5"/>
  <c r="A9512" i="5"/>
  <c r="B9512" i="5"/>
  <c r="D9512" i="5"/>
  <c r="E9512" i="5" s="1"/>
  <c r="F9512" i="5"/>
  <c r="J9512" i="5" s="1"/>
  <c r="G9512" i="5"/>
  <c r="H9512" i="5"/>
  <c r="A9513" i="5"/>
  <c r="B9513" i="5"/>
  <c r="D9513" i="5"/>
  <c r="E9513" i="5" s="1"/>
  <c r="F9513" i="5"/>
  <c r="J9513" i="5" s="1"/>
  <c r="G9513" i="5"/>
  <c r="H9513" i="5"/>
  <c r="A9514" i="5"/>
  <c r="B9514" i="5"/>
  <c r="D9514" i="5"/>
  <c r="E9514" i="5" s="1"/>
  <c r="F9514" i="5"/>
  <c r="J9514" i="5" s="1"/>
  <c r="G9514" i="5"/>
  <c r="H9514" i="5"/>
  <c r="A9515" i="5"/>
  <c r="B9515" i="5"/>
  <c r="D9515" i="5"/>
  <c r="E9515" i="5" s="1"/>
  <c r="F9515" i="5"/>
  <c r="J9515" i="5" s="1"/>
  <c r="G9515" i="5"/>
  <c r="H9515" i="5"/>
  <c r="A9516" i="5"/>
  <c r="B9516" i="5"/>
  <c r="D9516" i="5"/>
  <c r="E9516" i="5" s="1"/>
  <c r="F9516" i="5"/>
  <c r="J9516" i="5" s="1"/>
  <c r="G9516" i="5"/>
  <c r="H9516" i="5"/>
  <c r="A9517" i="5"/>
  <c r="B9517" i="5"/>
  <c r="D9517" i="5"/>
  <c r="E9517" i="5" s="1"/>
  <c r="F9517" i="5"/>
  <c r="J9517" i="5" s="1"/>
  <c r="G9517" i="5"/>
  <c r="H9517" i="5"/>
  <c r="A9518" i="5"/>
  <c r="B9518" i="5"/>
  <c r="D9518" i="5"/>
  <c r="E9518" i="5" s="1"/>
  <c r="F9518" i="5"/>
  <c r="J9518" i="5" s="1"/>
  <c r="G9518" i="5"/>
  <c r="H9518" i="5"/>
  <c r="A9519" i="5"/>
  <c r="B9519" i="5"/>
  <c r="D9519" i="5"/>
  <c r="E9519" i="5" s="1"/>
  <c r="F9519" i="5"/>
  <c r="J9519" i="5" s="1"/>
  <c r="G9519" i="5"/>
  <c r="H9519" i="5"/>
  <c r="A9520" i="5"/>
  <c r="B9520" i="5"/>
  <c r="D9520" i="5"/>
  <c r="E9520" i="5" s="1"/>
  <c r="F9520" i="5"/>
  <c r="J9520" i="5" s="1"/>
  <c r="G9520" i="5"/>
  <c r="H9520" i="5"/>
  <c r="A9521" i="5"/>
  <c r="B9521" i="5"/>
  <c r="D9521" i="5"/>
  <c r="E9521" i="5" s="1"/>
  <c r="F9521" i="5"/>
  <c r="J9521" i="5" s="1"/>
  <c r="G9521" i="5"/>
  <c r="H9521" i="5"/>
  <c r="A9522" i="5"/>
  <c r="B9522" i="5"/>
  <c r="D9522" i="5"/>
  <c r="E9522" i="5" s="1"/>
  <c r="F9522" i="5"/>
  <c r="J9522" i="5" s="1"/>
  <c r="G9522" i="5"/>
  <c r="H9522" i="5"/>
  <c r="A9523" i="5"/>
  <c r="B9523" i="5"/>
  <c r="D9523" i="5"/>
  <c r="E9523" i="5" s="1"/>
  <c r="F9523" i="5"/>
  <c r="J9523" i="5" s="1"/>
  <c r="G9523" i="5"/>
  <c r="H9523" i="5"/>
  <c r="A9524" i="5"/>
  <c r="B9524" i="5"/>
  <c r="D9524" i="5"/>
  <c r="E9524" i="5" s="1"/>
  <c r="F9524" i="5"/>
  <c r="J9524" i="5" s="1"/>
  <c r="G9524" i="5"/>
  <c r="H9524" i="5"/>
  <c r="A9525" i="5"/>
  <c r="B9525" i="5"/>
  <c r="D9525" i="5"/>
  <c r="E9525" i="5" s="1"/>
  <c r="F9525" i="5"/>
  <c r="J9525" i="5" s="1"/>
  <c r="G9525" i="5"/>
  <c r="H9525" i="5"/>
  <c r="A9526" i="5"/>
  <c r="B9526" i="5"/>
  <c r="D9526" i="5"/>
  <c r="E9526" i="5" s="1"/>
  <c r="F9526" i="5"/>
  <c r="J9526" i="5" s="1"/>
  <c r="G9526" i="5"/>
  <c r="H9526" i="5"/>
  <c r="A9527" i="5"/>
  <c r="B9527" i="5"/>
  <c r="D9527" i="5"/>
  <c r="E9527" i="5" s="1"/>
  <c r="F9527" i="5"/>
  <c r="J9527" i="5" s="1"/>
  <c r="G9527" i="5"/>
  <c r="H9527" i="5"/>
  <c r="A9528" i="5"/>
  <c r="B9528" i="5"/>
  <c r="D9528" i="5"/>
  <c r="E9528" i="5" s="1"/>
  <c r="F9528" i="5"/>
  <c r="J9528" i="5" s="1"/>
  <c r="G9528" i="5"/>
  <c r="H9528" i="5"/>
  <c r="A9529" i="5"/>
  <c r="B9529" i="5"/>
  <c r="D9529" i="5"/>
  <c r="E9529" i="5" s="1"/>
  <c r="F9529" i="5"/>
  <c r="J9529" i="5" s="1"/>
  <c r="G9529" i="5"/>
  <c r="H9529" i="5"/>
  <c r="A9530" i="5"/>
  <c r="B9530" i="5"/>
  <c r="D9530" i="5"/>
  <c r="E9530" i="5" s="1"/>
  <c r="F9530" i="5"/>
  <c r="J9530" i="5" s="1"/>
  <c r="G9530" i="5"/>
  <c r="H9530" i="5"/>
  <c r="A9531" i="5"/>
  <c r="B9531" i="5"/>
  <c r="D9531" i="5"/>
  <c r="E9531" i="5" s="1"/>
  <c r="F9531" i="5"/>
  <c r="J9531" i="5" s="1"/>
  <c r="G9531" i="5"/>
  <c r="H9531" i="5"/>
  <c r="A9532" i="5"/>
  <c r="B9532" i="5"/>
  <c r="D9532" i="5"/>
  <c r="E9532" i="5" s="1"/>
  <c r="F9532" i="5"/>
  <c r="J9532" i="5" s="1"/>
  <c r="G9532" i="5"/>
  <c r="H9532" i="5"/>
  <c r="A9533" i="5"/>
  <c r="B9533" i="5"/>
  <c r="D9533" i="5"/>
  <c r="E9533" i="5" s="1"/>
  <c r="F9533" i="5"/>
  <c r="J9533" i="5" s="1"/>
  <c r="G9533" i="5"/>
  <c r="H9533" i="5"/>
  <c r="A9534" i="5"/>
  <c r="B9534" i="5"/>
  <c r="D9534" i="5"/>
  <c r="E9534" i="5" s="1"/>
  <c r="F9534" i="5"/>
  <c r="J9534" i="5" s="1"/>
  <c r="G9534" i="5"/>
  <c r="H9534" i="5"/>
  <c r="A9535" i="5"/>
  <c r="B9535" i="5"/>
  <c r="D9535" i="5"/>
  <c r="E9535" i="5" s="1"/>
  <c r="F9535" i="5"/>
  <c r="J9535" i="5" s="1"/>
  <c r="G9535" i="5"/>
  <c r="H9535" i="5"/>
  <c r="A9536" i="5"/>
  <c r="B9536" i="5"/>
  <c r="D9536" i="5"/>
  <c r="E9536" i="5" s="1"/>
  <c r="F9536" i="5"/>
  <c r="J9536" i="5" s="1"/>
  <c r="G9536" i="5"/>
  <c r="H9536" i="5"/>
  <c r="A9537" i="5"/>
  <c r="B9537" i="5"/>
  <c r="D9537" i="5"/>
  <c r="E9537" i="5" s="1"/>
  <c r="F9537" i="5"/>
  <c r="J9537" i="5" s="1"/>
  <c r="G9537" i="5"/>
  <c r="H9537" i="5"/>
  <c r="A9538" i="5"/>
  <c r="B9538" i="5"/>
  <c r="D9538" i="5"/>
  <c r="E9538" i="5" s="1"/>
  <c r="F9538" i="5"/>
  <c r="J9538" i="5" s="1"/>
  <c r="G9538" i="5"/>
  <c r="H9538" i="5"/>
  <c r="A9539" i="5"/>
  <c r="B9539" i="5"/>
  <c r="D9539" i="5"/>
  <c r="E9539" i="5" s="1"/>
  <c r="F9539" i="5"/>
  <c r="J9539" i="5" s="1"/>
  <c r="G9539" i="5"/>
  <c r="H9539" i="5"/>
  <c r="A9540" i="5"/>
  <c r="B9540" i="5"/>
  <c r="D9540" i="5"/>
  <c r="E9540" i="5" s="1"/>
  <c r="F9540" i="5"/>
  <c r="J9540" i="5" s="1"/>
  <c r="G9540" i="5"/>
  <c r="H9540" i="5"/>
  <c r="A9541" i="5"/>
  <c r="B9541" i="5"/>
  <c r="D9541" i="5"/>
  <c r="E9541" i="5" s="1"/>
  <c r="F9541" i="5"/>
  <c r="J9541" i="5" s="1"/>
  <c r="G9541" i="5"/>
  <c r="H9541" i="5"/>
  <c r="A9542" i="5"/>
  <c r="B9542" i="5"/>
  <c r="D9542" i="5"/>
  <c r="E9542" i="5" s="1"/>
  <c r="F9542" i="5"/>
  <c r="J9542" i="5" s="1"/>
  <c r="G9542" i="5"/>
  <c r="H9542" i="5"/>
  <c r="A9543" i="5"/>
  <c r="B9543" i="5"/>
  <c r="D9543" i="5"/>
  <c r="E9543" i="5" s="1"/>
  <c r="F9543" i="5"/>
  <c r="J9543" i="5" s="1"/>
  <c r="G9543" i="5"/>
  <c r="H9543" i="5"/>
  <c r="A9544" i="5"/>
  <c r="B9544" i="5"/>
  <c r="D9544" i="5"/>
  <c r="E9544" i="5" s="1"/>
  <c r="F9544" i="5"/>
  <c r="J9544" i="5" s="1"/>
  <c r="G9544" i="5"/>
  <c r="H9544" i="5"/>
  <c r="A9545" i="5"/>
  <c r="B9545" i="5"/>
  <c r="D9545" i="5"/>
  <c r="E9545" i="5" s="1"/>
  <c r="F9545" i="5"/>
  <c r="J9545" i="5" s="1"/>
  <c r="G9545" i="5"/>
  <c r="H9545" i="5"/>
  <c r="A9546" i="5"/>
  <c r="B9546" i="5"/>
  <c r="D9546" i="5"/>
  <c r="E9546" i="5" s="1"/>
  <c r="F9546" i="5"/>
  <c r="J9546" i="5" s="1"/>
  <c r="G9546" i="5"/>
  <c r="H9546" i="5"/>
  <c r="A9547" i="5"/>
  <c r="B9547" i="5"/>
  <c r="D9547" i="5"/>
  <c r="E9547" i="5" s="1"/>
  <c r="F9547" i="5"/>
  <c r="J9547" i="5" s="1"/>
  <c r="G9547" i="5"/>
  <c r="H9547" i="5"/>
  <c r="A9548" i="5"/>
  <c r="B9548" i="5"/>
  <c r="D9548" i="5"/>
  <c r="E9548" i="5" s="1"/>
  <c r="F9548" i="5"/>
  <c r="J9548" i="5" s="1"/>
  <c r="G9548" i="5"/>
  <c r="H9548" i="5"/>
  <c r="A9549" i="5"/>
  <c r="B9549" i="5"/>
  <c r="D9549" i="5"/>
  <c r="E9549" i="5" s="1"/>
  <c r="F9549" i="5"/>
  <c r="J9549" i="5" s="1"/>
  <c r="G9549" i="5"/>
  <c r="H9549" i="5"/>
  <c r="A9550" i="5"/>
  <c r="B9550" i="5"/>
  <c r="D9550" i="5"/>
  <c r="E9550" i="5" s="1"/>
  <c r="F9550" i="5"/>
  <c r="J9550" i="5" s="1"/>
  <c r="G9550" i="5"/>
  <c r="H9550" i="5"/>
  <c r="A9551" i="5"/>
  <c r="B9551" i="5"/>
  <c r="D9551" i="5"/>
  <c r="E9551" i="5" s="1"/>
  <c r="F9551" i="5"/>
  <c r="J9551" i="5" s="1"/>
  <c r="G9551" i="5"/>
  <c r="H9551" i="5"/>
  <c r="A9552" i="5"/>
  <c r="B9552" i="5"/>
  <c r="D9552" i="5"/>
  <c r="E9552" i="5" s="1"/>
  <c r="F9552" i="5"/>
  <c r="J9552" i="5" s="1"/>
  <c r="G9552" i="5"/>
  <c r="H9552" i="5"/>
  <c r="A9553" i="5"/>
  <c r="B9553" i="5"/>
  <c r="D9553" i="5"/>
  <c r="E9553" i="5" s="1"/>
  <c r="F9553" i="5"/>
  <c r="J9553" i="5" s="1"/>
  <c r="G9553" i="5"/>
  <c r="H9553" i="5"/>
  <c r="A9554" i="5"/>
  <c r="B9554" i="5"/>
  <c r="D9554" i="5"/>
  <c r="E9554" i="5" s="1"/>
  <c r="F9554" i="5"/>
  <c r="J9554" i="5" s="1"/>
  <c r="G9554" i="5"/>
  <c r="H9554" i="5"/>
  <c r="A9555" i="5"/>
  <c r="B9555" i="5"/>
  <c r="D9555" i="5"/>
  <c r="E9555" i="5" s="1"/>
  <c r="F9555" i="5"/>
  <c r="J9555" i="5" s="1"/>
  <c r="G9555" i="5"/>
  <c r="H9555" i="5"/>
  <c r="A9556" i="5"/>
  <c r="B9556" i="5"/>
  <c r="D9556" i="5"/>
  <c r="E9556" i="5" s="1"/>
  <c r="F9556" i="5"/>
  <c r="J9556" i="5" s="1"/>
  <c r="G9556" i="5"/>
  <c r="H9556" i="5"/>
  <c r="A9557" i="5"/>
  <c r="B9557" i="5"/>
  <c r="D9557" i="5"/>
  <c r="E9557" i="5" s="1"/>
  <c r="F9557" i="5"/>
  <c r="J9557" i="5" s="1"/>
  <c r="G9557" i="5"/>
  <c r="H9557" i="5"/>
  <c r="A9558" i="5"/>
  <c r="B9558" i="5"/>
  <c r="D9558" i="5"/>
  <c r="E9558" i="5" s="1"/>
  <c r="F9558" i="5"/>
  <c r="J9558" i="5" s="1"/>
  <c r="G9558" i="5"/>
  <c r="H9558" i="5"/>
  <c r="A9559" i="5"/>
  <c r="B9559" i="5"/>
  <c r="D9559" i="5"/>
  <c r="E9559" i="5" s="1"/>
  <c r="F9559" i="5"/>
  <c r="J9559" i="5" s="1"/>
  <c r="G9559" i="5"/>
  <c r="H9559" i="5"/>
  <c r="A9560" i="5"/>
  <c r="B9560" i="5"/>
  <c r="D9560" i="5"/>
  <c r="E9560" i="5" s="1"/>
  <c r="F9560" i="5"/>
  <c r="J9560" i="5" s="1"/>
  <c r="G9560" i="5"/>
  <c r="H9560" i="5"/>
  <c r="A9561" i="5"/>
  <c r="B9561" i="5"/>
  <c r="D9561" i="5"/>
  <c r="E9561" i="5" s="1"/>
  <c r="F9561" i="5"/>
  <c r="J9561" i="5" s="1"/>
  <c r="G9561" i="5"/>
  <c r="H9561" i="5"/>
  <c r="A9562" i="5"/>
  <c r="B9562" i="5"/>
  <c r="D9562" i="5"/>
  <c r="E9562" i="5" s="1"/>
  <c r="F9562" i="5"/>
  <c r="J9562" i="5" s="1"/>
  <c r="G9562" i="5"/>
  <c r="H9562" i="5"/>
  <c r="A9563" i="5"/>
  <c r="B9563" i="5"/>
  <c r="D9563" i="5"/>
  <c r="E9563" i="5" s="1"/>
  <c r="F9563" i="5"/>
  <c r="J9563" i="5" s="1"/>
  <c r="G9563" i="5"/>
  <c r="H9563" i="5"/>
  <c r="A9564" i="5"/>
  <c r="B9564" i="5"/>
  <c r="D9564" i="5"/>
  <c r="E9564" i="5" s="1"/>
  <c r="F9564" i="5"/>
  <c r="J9564" i="5" s="1"/>
  <c r="G9564" i="5"/>
  <c r="H9564" i="5"/>
  <c r="A9565" i="5"/>
  <c r="B9565" i="5"/>
  <c r="D9565" i="5"/>
  <c r="E9565" i="5" s="1"/>
  <c r="F9565" i="5"/>
  <c r="J9565" i="5" s="1"/>
  <c r="G9565" i="5"/>
  <c r="H9565" i="5"/>
  <c r="A9566" i="5"/>
  <c r="B9566" i="5"/>
  <c r="D9566" i="5"/>
  <c r="E9566" i="5" s="1"/>
  <c r="F9566" i="5"/>
  <c r="J9566" i="5" s="1"/>
  <c r="G9566" i="5"/>
  <c r="H9566" i="5"/>
  <c r="A9567" i="5"/>
  <c r="B9567" i="5"/>
  <c r="D9567" i="5"/>
  <c r="E9567" i="5" s="1"/>
  <c r="F9567" i="5"/>
  <c r="J9567" i="5" s="1"/>
  <c r="G9567" i="5"/>
  <c r="H9567" i="5"/>
  <c r="A9568" i="5"/>
  <c r="B9568" i="5"/>
  <c r="D9568" i="5"/>
  <c r="E9568" i="5" s="1"/>
  <c r="F9568" i="5"/>
  <c r="J9568" i="5" s="1"/>
  <c r="G9568" i="5"/>
  <c r="H9568" i="5"/>
  <c r="A9569" i="5"/>
  <c r="B9569" i="5"/>
  <c r="D9569" i="5"/>
  <c r="E9569" i="5" s="1"/>
  <c r="F9569" i="5"/>
  <c r="J9569" i="5" s="1"/>
  <c r="G9569" i="5"/>
  <c r="H9569" i="5"/>
  <c r="A9570" i="5"/>
  <c r="B9570" i="5"/>
  <c r="D9570" i="5"/>
  <c r="E9570" i="5" s="1"/>
  <c r="F9570" i="5"/>
  <c r="J9570" i="5" s="1"/>
  <c r="G9570" i="5"/>
  <c r="H9570" i="5"/>
  <c r="A9571" i="5"/>
  <c r="B9571" i="5"/>
  <c r="D9571" i="5"/>
  <c r="E9571" i="5" s="1"/>
  <c r="F9571" i="5"/>
  <c r="J9571" i="5" s="1"/>
  <c r="G9571" i="5"/>
  <c r="H9571" i="5"/>
  <c r="A9572" i="5"/>
  <c r="B9572" i="5"/>
  <c r="D9572" i="5"/>
  <c r="E9572" i="5" s="1"/>
  <c r="F9572" i="5"/>
  <c r="J9572" i="5" s="1"/>
  <c r="G9572" i="5"/>
  <c r="H9572" i="5"/>
  <c r="A9573" i="5"/>
  <c r="B9573" i="5"/>
  <c r="D9573" i="5"/>
  <c r="E9573" i="5" s="1"/>
  <c r="F9573" i="5"/>
  <c r="J9573" i="5" s="1"/>
  <c r="G9573" i="5"/>
  <c r="H9573" i="5"/>
  <c r="A9574" i="5"/>
  <c r="B9574" i="5"/>
  <c r="D9574" i="5"/>
  <c r="E9574" i="5" s="1"/>
  <c r="F9574" i="5"/>
  <c r="J9574" i="5" s="1"/>
  <c r="G9574" i="5"/>
  <c r="H9574" i="5"/>
  <c r="A9575" i="5"/>
  <c r="B9575" i="5"/>
  <c r="D9575" i="5"/>
  <c r="E9575" i="5" s="1"/>
  <c r="F9575" i="5"/>
  <c r="J9575" i="5" s="1"/>
  <c r="G9575" i="5"/>
  <c r="H9575" i="5"/>
  <c r="A9576" i="5"/>
  <c r="B9576" i="5"/>
  <c r="D9576" i="5"/>
  <c r="E9576" i="5" s="1"/>
  <c r="F9576" i="5"/>
  <c r="J9576" i="5" s="1"/>
  <c r="G9576" i="5"/>
  <c r="H9576" i="5"/>
  <c r="A9577" i="5"/>
  <c r="B9577" i="5"/>
  <c r="D9577" i="5"/>
  <c r="E9577" i="5" s="1"/>
  <c r="F9577" i="5"/>
  <c r="J9577" i="5" s="1"/>
  <c r="G9577" i="5"/>
  <c r="H9577" i="5"/>
  <c r="A9578" i="5"/>
  <c r="B9578" i="5"/>
  <c r="D9578" i="5"/>
  <c r="E9578" i="5" s="1"/>
  <c r="F9578" i="5"/>
  <c r="J9578" i="5" s="1"/>
  <c r="G9578" i="5"/>
  <c r="H9578" i="5"/>
  <c r="A9579" i="5"/>
  <c r="B9579" i="5"/>
  <c r="D9579" i="5"/>
  <c r="E9579" i="5" s="1"/>
  <c r="F9579" i="5"/>
  <c r="J9579" i="5" s="1"/>
  <c r="G9579" i="5"/>
  <c r="H9579" i="5"/>
  <c r="A9580" i="5"/>
  <c r="B9580" i="5"/>
  <c r="D9580" i="5"/>
  <c r="E9580" i="5" s="1"/>
  <c r="F9580" i="5"/>
  <c r="J9580" i="5" s="1"/>
  <c r="G9580" i="5"/>
  <c r="H9580" i="5"/>
  <c r="A9581" i="5"/>
  <c r="B9581" i="5"/>
  <c r="D9581" i="5"/>
  <c r="E9581" i="5" s="1"/>
  <c r="F9581" i="5"/>
  <c r="J9581" i="5" s="1"/>
  <c r="G9581" i="5"/>
  <c r="H9581" i="5"/>
  <c r="A9582" i="5"/>
  <c r="B9582" i="5"/>
  <c r="D9582" i="5"/>
  <c r="E9582" i="5" s="1"/>
  <c r="F9582" i="5"/>
  <c r="J9582" i="5" s="1"/>
  <c r="G9582" i="5"/>
  <c r="H9582" i="5"/>
  <c r="A9583" i="5"/>
  <c r="B9583" i="5"/>
  <c r="D9583" i="5"/>
  <c r="E9583" i="5" s="1"/>
  <c r="F9583" i="5"/>
  <c r="J9583" i="5" s="1"/>
  <c r="G9583" i="5"/>
  <c r="H9583" i="5"/>
  <c r="A9584" i="5"/>
  <c r="B9584" i="5"/>
  <c r="D9584" i="5"/>
  <c r="E9584" i="5" s="1"/>
  <c r="F9584" i="5"/>
  <c r="J9584" i="5" s="1"/>
  <c r="G9584" i="5"/>
  <c r="H9584" i="5"/>
  <c r="A9585" i="5"/>
  <c r="B9585" i="5"/>
  <c r="D9585" i="5"/>
  <c r="E9585" i="5" s="1"/>
  <c r="F9585" i="5"/>
  <c r="J9585" i="5" s="1"/>
  <c r="G9585" i="5"/>
  <c r="H9585" i="5"/>
  <c r="A9586" i="5"/>
  <c r="B9586" i="5"/>
  <c r="D9586" i="5"/>
  <c r="E9586" i="5" s="1"/>
  <c r="F9586" i="5"/>
  <c r="J9586" i="5" s="1"/>
  <c r="G9586" i="5"/>
  <c r="H9586" i="5"/>
  <c r="A9587" i="5"/>
  <c r="B9587" i="5"/>
  <c r="D9587" i="5"/>
  <c r="E9587" i="5" s="1"/>
  <c r="F9587" i="5"/>
  <c r="J9587" i="5" s="1"/>
  <c r="G9587" i="5"/>
  <c r="H9587" i="5"/>
  <c r="A9588" i="5"/>
  <c r="B9588" i="5"/>
  <c r="D9588" i="5"/>
  <c r="E9588" i="5" s="1"/>
  <c r="F9588" i="5"/>
  <c r="J9588" i="5" s="1"/>
  <c r="G9588" i="5"/>
  <c r="H9588" i="5"/>
  <c r="A9589" i="5"/>
  <c r="B9589" i="5"/>
  <c r="D9589" i="5"/>
  <c r="E9589" i="5" s="1"/>
  <c r="F9589" i="5"/>
  <c r="J9589" i="5" s="1"/>
  <c r="G9589" i="5"/>
  <c r="H9589" i="5"/>
  <c r="A9590" i="5"/>
  <c r="B9590" i="5"/>
  <c r="D9590" i="5"/>
  <c r="E9590" i="5" s="1"/>
  <c r="F9590" i="5"/>
  <c r="J9590" i="5" s="1"/>
  <c r="G9590" i="5"/>
  <c r="H9590" i="5"/>
  <c r="A9591" i="5"/>
  <c r="B9591" i="5"/>
  <c r="D9591" i="5"/>
  <c r="E9591" i="5" s="1"/>
  <c r="F9591" i="5"/>
  <c r="J9591" i="5" s="1"/>
  <c r="G9591" i="5"/>
  <c r="H9591" i="5"/>
  <c r="A9592" i="5"/>
  <c r="B9592" i="5"/>
  <c r="D9592" i="5"/>
  <c r="E9592" i="5" s="1"/>
  <c r="F9592" i="5"/>
  <c r="J9592" i="5" s="1"/>
  <c r="G9592" i="5"/>
  <c r="H9592" i="5"/>
  <c r="A9593" i="5"/>
  <c r="B9593" i="5"/>
  <c r="D9593" i="5"/>
  <c r="E9593" i="5" s="1"/>
  <c r="F9593" i="5"/>
  <c r="J9593" i="5" s="1"/>
  <c r="G9593" i="5"/>
  <c r="H9593" i="5"/>
  <c r="A9594" i="5"/>
  <c r="B9594" i="5"/>
  <c r="D9594" i="5"/>
  <c r="E9594" i="5" s="1"/>
  <c r="F9594" i="5"/>
  <c r="J9594" i="5" s="1"/>
  <c r="G9594" i="5"/>
  <c r="H9594" i="5"/>
  <c r="A9595" i="5"/>
  <c r="B9595" i="5"/>
  <c r="D9595" i="5"/>
  <c r="E9595" i="5" s="1"/>
  <c r="F9595" i="5"/>
  <c r="J9595" i="5" s="1"/>
  <c r="G9595" i="5"/>
  <c r="H9595" i="5"/>
  <c r="A9596" i="5"/>
  <c r="B9596" i="5"/>
  <c r="D9596" i="5"/>
  <c r="E9596" i="5" s="1"/>
  <c r="F9596" i="5"/>
  <c r="J9596" i="5" s="1"/>
  <c r="G9596" i="5"/>
  <c r="H9596" i="5"/>
  <c r="A9597" i="5"/>
  <c r="B9597" i="5"/>
  <c r="D9597" i="5"/>
  <c r="E9597" i="5" s="1"/>
  <c r="F9597" i="5"/>
  <c r="J9597" i="5" s="1"/>
  <c r="G9597" i="5"/>
  <c r="H9597" i="5"/>
  <c r="A9598" i="5"/>
  <c r="B9598" i="5"/>
  <c r="D9598" i="5"/>
  <c r="E9598" i="5" s="1"/>
  <c r="F9598" i="5"/>
  <c r="J9598" i="5" s="1"/>
  <c r="G9598" i="5"/>
  <c r="H9598" i="5"/>
  <c r="A9599" i="5"/>
  <c r="B9599" i="5"/>
  <c r="D9599" i="5"/>
  <c r="E9599" i="5" s="1"/>
  <c r="F9599" i="5"/>
  <c r="J9599" i="5" s="1"/>
  <c r="G9599" i="5"/>
  <c r="H9599" i="5"/>
  <c r="A9600" i="5"/>
  <c r="B9600" i="5"/>
  <c r="D9600" i="5"/>
  <c r="E9600" i="5" s="1"/>
  <c r="F9600" i="5"/>
  <c r="J9600" i="5" s="1"/>
  <c r="G9600" i="5"/>
  <c r="H9600" i="5"/>
  <c r="A9601" i="5"/>
  <c r="B9601" i="5"/>
  <c r="D9601" i="5"/>
  <c r="E9601" i="5" s="1"/>
  <c r="F9601" i="5"/>
  <c r="J9601" i="5" s="1"/>
  <c r="G9601" i="5"/>
  <c r="H9601" i="5"/>
  <c r="A9602" i="5"/>
  <c r="B9602" i="5"/>
  <c r="D9602" i="5"/>
  <c r="E9602" i="5" s="1"/>
  <c r="F9602" i="5"/>
  <c r="J9602" i="5" s="1"/>
  <c r="G9602" i="5"/>
  <c r="H9602" i="5"/>
  <c r="A9603" i="5"/>
  <c r="B9603" i="5"/>
  <c r="D9603" i="5"/>
  <c r="E9603" i="5" s="1"/>
  <c r="F9603" i="5"/>
  <c r="J9603" i="5" s="1"/>
  <c r="G9603" i="5"/>
  <c r="H9603" i="5"/>
  <c r="A9604" i="5"/>
  <c r="B9604" i="5"/>
  <c r="D9604" i="5"/>
  <c r="E9604" i="5" s="1"/>
  <c r="F9604" i="5"/>
  <c r="J9604" i="5" s="1"/>
  <c r="G9604" i="5"/>
  <c r="H9604" i="5"/>
  <c r="A9605" i="5"/>
  <c r="B9605" i="5"/>
  <c r="D9605" i="5"/>
  <c r="E9605" i="5" s="1"/>
  <c r="F9605" i="5"/>
  <c r="J9605" i="5" s="1"/>
  <c r="G9605" i="5"/>
  <c r="H9605" i="5"/>
  <c r="A9606" i="5"/>
  <c r="B9606" i="5"/>
  <c r="D9606" i="5"/>
  <c r="E9606" i="5" s="1"/>
  <c r="F9606" i="5"/>
  <c r="J9606" i="5" s="1"/>
  <c r="G9606" i="5"/>
  <c r="H9606" i="5"/>
  <c r="A9607" i="5"/>
  <c r="B9607" i="5"/>
  <c r="D9607" i="5"/>
  <c r="E9607" i="5" s="1"/>
  <c r="F9607" i="5"/>
  <c r="J9607" i="5" s="1"/>
  <c r="G9607" i="5"/>
  <c r="H9607" i="5"/>
  <c r="A9608" i="5"/>
  <c r="B9608" i="5"/>
  <c r="D9608" i="5"/>
  <c r="E9608" i="5" s="1"/>
  <c r="F9608" i="5"/>
  <c r="J9608" i="5" s="1"/>
  <c r="G9608" i="5"/>
  <c r="H9608" i="5"/>
  <c r="A9609" i="5"/>
  <c r="B9609" i="5"/>
  <c r="D9609" i="5"/>
  <c r="E9609" i="5" s="1"/>
  <c r="F9609" i="5"/>
  <c r="J9609" i="5" s="1"/>
  <c r="G9609" i="5"/>
  <c r="H9609" i="5"/>
  <c r="A9610" i="5"/>
  <c r="B9610" i="5"/>
  <c r="D9610" i="5"/>
  <c r="E9610" i="5" s="1"/>
  <c r="F9610" i="5"/>
  <c r="J9610" i="5" s="1"/>
  <c r="G9610" i="5"/>
  <c r="H9610" i="5"/>
  <c r="A9611" i="5"/>
  <c r="B9611" i="5"/>
  <c r="D9611" i="5"/>
  <c r="E9611" i="5" s="1"/>
  <c r="F9611" i="5"/>
  <c r="J9611" i="5" s="1"/>
  <c r="G9611" i="5"/>
  <c r="H9611" i="5"/>
  <c r="A9612" i="5"/>
  <c r="B9612" i="5"/>
  <c r="D9612" i="5"/>
  <c r="E9612" i="5" s="1"/>
  <c r="F9612" i="5"/>
  <c r="J9612" i="5" s="1"/>
  <c r="G9612" i="5"/>
  <c r="H9612" i="5"/>
  <c r="A9613" i="5"/>
  <c r="B9613" i="5"/>
  <c r="D9613" i="5"/>
  <c r="E9613" i="5" s="1"/>
  <c r="F9613" i="5"/>
  <c r="J9613" i="5" s="1"/>
  <c r="G9613" i="5"/>
  <c r="H9613" i="5"/>
  <c r="A9614" i="5"/>
  <c r="B9614" i="5"/>
  <c r="D9614" i="5"/>
  <c r="E9614" i="5" s="1"/>
  <c r="F9614" i="5"/>
  <c r="J9614" i="5" s="1"/>
  <c r="G9614" i="5"/>
  <c r="H9614" i="5"/>
  <c r="A9615" i="5"/>
  <c r="B9615" i="5"/>
  <c r="D9615" i="5"/>
  <c r="E9615" i="5" s="1"/>
  <c r="F9615" i="5"/>
  <c r="J9615" i="5" s="1"/>
  <c r="G9615" i="5"/>
  <c r="H9615" i="5"/>
  <c r="A9616" i="5"/>
  <c r="B9616" i="5"/>
  <c r="D9616" i="5"/>
  <c r="E9616" i="5" s="1"/>
  <c r="F9616" i="5"/>
  <c r="J9616" i="5" s="1"/>
  <c r="G9616" i="5"/>
  <c r="H9616" i="5"/>
  <c r="A9617" i="5"/>
  <c r="B9617" i="5"/>
  <c r="D9617" i="5"/>
  <c r="E9617" i="5" s="1"/>
  <c r="F9617" i="5"/>
  <c r="J9617" i="5" s="1"/>
  <c r="G9617" i="5"/>
  <c r="H9617" i="5"/>
  <c r="A9618" i="5"/>
  <c r="B9618" i="5"/>
  <c r="D9618" i="5"/>
  <c r="E9618" i="5" s="1"/>
  <c r="F9618" i="5"/>
  <c r="J9618" i="5" s="1"/>
  <c r="G9618" i="5"/>
  <c r="H9618" i="5"/>
  <c r="A9619" i="5"/>
  <c r="B9619" i="5"/>
  <c r="D9619" i="5"/>
  <c r="E9619" i="5" s="1"/>
  <c r="F9619" i="5"/>
  <c r="J9619" i="5" s="1"/>
  <c r="G9619" i="5"/>
  <c r="H9619" i="5"/>
  <c r="A9620" i="5"/>
  <c r="B9620" i="5"/>
  <c r="D9620" i="5"/>
  <c r="E9620" i="5" s="1"/>
  <c r="F9620" i="5"/>
  <c r="J9620" i="5" s="1"/>
  <c r="G9620" i="5"/>
  <c r="H9620" i="5"/>
  <c r="A9621" i="5"/>
  <c r="B9621" i="5"/>
  <c r="D9621" i="5"/>
  <c r="E9621" i="5" s="1"/>
  <c r="F9621" i="5"/>
  <c r="J9621" i="5" s="1"/>
  <c r="G9621" i="5"/>
  <c r="H9621" i="5"/>
  <c r="A9622" i="5"/>
  <c r="B9622" i="5"/>
  <c r="D9622" i="5"/>
  <c r="E9622" i="5" s="1"/>
  <c r="F9622" i="5"/>
  <c r="J9622" i="5" s="1"/>
  <c r="G9622" i="5"/>
  <c r="H9622" i="5"/>
  <c r="A9623" i="5"/>
  <c r="B9623" i="5"/>
  <c r="D9623" i="5"/>
  <c r="E9623" i="5" s="1"/>
  <c r="F9623" i="5"/>
  <c r="J9623" i="5" s="1"/>
  <c r="G9623" i="5"/>
  <c r="H9623" i="5"/>
  <c r="A9624" i="5"/>
  <c r="B9624" i="5"/>
  <c r="D9624" i="5"/>
  <c r="E9624" i="5" s="1"/>
  <c r="F9624" i="5"/>
  <c r="J9624" i="5" s="1"/>
  <c r="G9624" i="5"/>
  <c r="H9624" i="5"/>
  <c r="A9625" i="5"/>
  <c r="B9625" i="5"/>
  <c r="D9625" i="5"/>
  <c r="E9625" i="5" s="1"/>
  <c r="F9625" i="5"/>
  <c r="J9625" i="5" s="1"/>
  <c r="G9625" i="5"/>
  <c r="H9625" i="5"/>
  <c r="A9626" i="5"/>
  <c r="B9626" i="5"/>
  <c r="D9626" i="5"/>
  <c r="E9626" i="5" s="1"/>
  <c r="F9626" i="5"/>
  <c r="J9626" i="5" s="1"/>
  <c r="G9626" i="5"/>
  <c r="H9626" i="5"/>
  <c r="A9627" i="5"/>
  <c r="B9627" i="5"/>
  <c r="D9627" i="5"/>
  <c r="E9627" i="5" s="1"/>
  <c r="F9627" i="5"/>
  <c r="J9627" i="5" s="1"/>
  <c r="G9627" i="5"/>
  <c r="H9627" i="5"/>
  <c r="A9628" i="5"/>
  <c r="B9628" i="5"/>
  <c r="D9628" i="5"/>
  <c r="E9628" i="5" s="1"/>
  <c r="F9628" i="5"/>
  <c r="J9628" i="5" s="1"/>
  <c r="G9628" i="5"/>
  <c r="H9628" i="5"/>
  <c r="A9629" i="5"/>
  <c r="B9629" i="5"/>
  <c r="D9629" i="5"/>
  <c r="E9629" i="5" s="1"/>
  <c r="F9629" i="5"/>
  <c r="J9629" i="5" s="1"/>
  <c r="G9629" i="5"/>
  <c r="H9629" i="5"/>
  <c r="A9630" i="5"/>
  <c r="B9630" i="5"/>
  <c r="D9630" i="5"/>
  <c r="E9630" i="5" s="1"/>
  <c r="F9630" i="5"/>
  <c r="J9630" i="5" s="1"/>
  <c r="G9630" i="5"/>
  <c r="H9630" i="5"/>
  <c r="A9631" i="5"/>
  <c r="B9631" i="5"/>
  <c r="D9631" i="5"/>
  <c r="E9631" i="5" s="1"/>
  <c r="F9631" i="5"/>
  <c r="J9631" i="5" s="1"/>
  <c r="G9631" i="5"/>
  <c r="H9631" i="5"/>
  <c r="A9632" i="5"/>
  <c r="B9632" i="5"/>
  <c r="D9632" i="5"/>
  <c r="E9632" i="5" s="1"/>
  <c r="F9632" i="5"/>
  <c r="J9632" i="5" s="1"/>
  <c r="G9632" i="5"/>
  <c r="H9632" i="5"/>
  <c r="A9633" i="5"/>
  <c r="B9633" i="5"/>
  <c r="D9633" i="5"/>
  <c r="E9633" i="5" s="1"/>
  <c r="F9633" i="5"/>
  <c r="J9633" i="5" s="1"/>
  <c r="G9633" i="5"/>
  <c r="H9633" i="5"/>
  <c r="A9634" i="5"/>
  <c r="B9634" i="5"/>
  <c r="D9634" i="5"/>
  <c r="E9634" i="5" s="1"/>
  <c r="F9634" i="5"/>
  <c r="J9634" i="5" s="1"/>
  <c r="G9634" i="5"/>
  <c r="H9634" i="5"/>
  <c r="A9635" i="5"/>
  <c r="B9635" i="5"/>
  <c r="D9635" i="5"/>
  <c r="E9635" i="5" s="1"/>
  <c r="F9635" i="5"/>
  <c r="J9635" i="5" s="1"/>
  <c r="G9635" i="5"/>
  <c r="H9635" i="5"/>
  <c r="A9636" i="5"/>
  <c r="B9636" i="5"/>
  <c r="D9636" i="5"/>
  <c r="E9636" i="5" s="1"/>
  <c r="F9636" i="5"/>
  <c r="J9636" i="5" s="1"/>
  <c r="G9636" i="5"/>
  <c r="H9636" i="5"/>
  <c r="A9637" i="5"/>
  <c r="B9637" i="5"/>
  <c r="D9637" i="5"/>
  <c r="E9637" i="5" s="1"/>
  <c r="F9637" i="5"/>
  <c r="J9637" i="5" s="1"/>
  <c r="G9637" i="5"/>
  <c r="H9637" i="5"/>
  <c r="A9638" i="5"/>
  <c r="B9638" i="5"/>
  <c r="D9638" i="5"/>
  <c r="E9638" i="5" s="1"/>
  <c r="F9638" i="5"/>
  <c r="J9638" i="5" s="1"/>
  <c r="G9638" i="5"/>
  <c r="H9638" i="5"/>
  <c r="A9639" i="5"/>
  <c r="B9639" i="5"/>
  <c r="D9639" i="5"/>
  <c r="E9639" i="5" s="1"/>
  <c r="F9639" i="5"/>
  <c r="J9639" i="5" s="1"/>
  <c r="G9639" i="5"/>
  <c r="H9639" i="5"/>
  <c r="A9640" i="5"/>
  <c r="B9640" i="5"/>
  <c r="D9640" i="5"/>
  <c r="E9640" i="5" s="1"/>
  <c r="F9640" i="5"/>
  <c r="J9640" i="5" s="1"/>
  <c r="G9640" i="5"/>
  <c r="H9640" i="5"/>
  <c r="A9641" i="5"/>
  <c r="B9641" i="5"/>
  <c r="D9641" i="5"/>
  <c r="E9641" i="5" s="1"/>
  <c r="F9641" i="5"/>
  <c r="J9641" i="5" s="1"/>
  <c r="G9641" i="5"/>
  <c r="H9641" i="5"/>
  <c r="A9642" i="5"/>
  <c r="B9642" i="5"/>
  <c r="D9642" i="5"/>
  <c r="E9642" i="5" s="1"/>
  <c r="F9642" i="5"/>
  <c r="J9642" i="5" s="1"/>
  <c r="G9642" i="5"/>
  <c r="H9642" i="5"/>
  <c r="A9643" i="5"/>
  <c r="B9643" i="5"/>
  <c r="D9643" i="5"/>
  <c r="E9643" i="5" s="1"/>
  <c r="F9643" i="5"/>
  <c r="J9643" i="5" s="1"/>
  <c r="G9643" i="5"/>
  <c r="H9643" i="5"/>
  <c r="A9644" i="5"/>
  <c r="B9644" i="5"/>
  <c r="D9644" i="5"/>
  <c r="E9644" i="5" s="1"/>
  <c r="F9644" i="5"/>
  <c r="J9644" i="5" s="1"/>
  <c r="G9644" i="5"/>
  <c r="H9644" i="5"/>
  <c r="A9645" i="5"/>
  <c r="B9645" i="5"/>
  <c r="D9645" i="5"/>
  <c r="E9645" i="5" s="1"/>
  <c r="F9645" i="5"/>
  <c r="J9645" i="5" s="1"/>
  <c r="G9645" i="5"/>
  <c r="H9645" i="5"/>
  <c r="A9646" i="5"/>
  <c r="B9646" i="5"/>
  <c r="D9646" i="5"/>
  <c r="E9646" i="5" s="1"/>
  <c r="F9646" i="5"/>
  <c r="J9646" i="5" s="1"/>
  <c r="G9646" i="5"/>
  <c r="H9646" i="5"/>
  <c r="A9647" i="5"/>
  <c r="B9647" i="5"/>
  <c r="D9647" i="5"/>
  <c r="E9647" i="5" s="1"/>
  <c r="F9647" i="5"/>
  <c r="J9647" i="5" s="1"/>
  <c r="G9647" i="5"/>
  <c r="H9647" i="5"/>
  <c r="A9648" i="5"/>
  <c r="B9648" i="5"/>
  <c r="D9648" i="5"/>
  <c r="E9648" i="5" s="1"/>
  <c r="F9648" i="5"/>
  <c r="J9648" i="5" s="1"/>
  <c r="G9648" i="5"/>
  <c r="H9648" i="5"/>
  <c r="A9649" i="5"/>
  <c r="B9649" i="5"/>
  <c r="D9649" i="5"/>
  <c r="E9649" i="5" s="1"/>
  <c r="F9649" i="5"/>
  <c r="J9649" i="5" s="1"/>
  <c r="G9649" i="5"/>
  <c r="H9649" i="5"/>
  <c r="A9650" i="5"/>
  <c r="B9650" i="5"/>
  <c r="D9650" i="5"/>
  <c r="E9650" i="5" s="1"/>
  <c r="F9650" i="5"/>
  <c r="J9650" i="5" s="1"/>
  <c r="G9650" i="5"/>
  <c r="H9650" i="5"/>
  <c r="A9651" i="5"/>
  <c r="B9651" i="5"/>
  <c r="D9651" i="5"/>
  <c r="E9651" i="5" s="1"/>
  <c r="F9651" i="5"/>
  <c r="J9651" i="5" s="1"/>
  <c r="G9651" i="5"/>
  <c r="H9651" i="5"/>
  <c r="A9652" i="5"/>
  <c r="B9652" i="5"/>
  <c r="D9652" i="5"/>
  <c r="E9652" i="5" s="1"/>
  <c r="F9652" i="5"/>
  <c r="J9652" i="5" s="1"/>
  <c r="G9652" i="5"/>
  <c r="H9652" i="5"/>
  <c r="A9653" i="5"/>
  <c r="B9653" i="5"/>
  <c r="D9653" i="5"/>
  <c r="E9653" i="5" s="1"/>
  <c r="F9653" i="5"/>
  <c r="J9653" i="5" s="1"/>
  <c r="G9653" i="5"/>
  <c r="H9653" i="5"/>
  <c r="A9654" i="5"/>
  <c r="B9654" i="5"/>
  <c r="D9654" i="5"/>
  <c r="E9654" i="5" s="1"/>
  <c r="F9654" i="5"/>
  <c r="J9654" i="5" s="1"/>
  <c r="G9654" i="5"/>
  <c r="H9654" i="5"/>
  <c r="A9655" i="5"/>
  <c r="B9655" i="5"/>
  <c r="D9655" i="5"/>
  <c r="E9655" i="5" s="1"/>
  <c r="F9655" i="5"/>
  <c r="J9655" i="5" s="1"/>
  <c r="G9655" i="5"/>
  <c r="H9655" i="5"/>
  <c r="A9656" i="5"/>
  <c r="B9656" i="5"/>
  <c r="D9656" i="5"/>
  <c r="E9656" i="5" s="1"/>
  <c r="F9656" i="5"/>
  <c r="J9656" i="5" s="1"/>
  <c r="G9656" i="5"/>
  <c r="H9656" i="5"/>
  <c r="A9657" i="5"/>
  <c r="B9657" i="5"/>
  <c r="D9657" i="5"/>
  <c r="E9657" i="5" s="1"/>
  <c r="F9657" i="5"/>
  <c r="J9657" i="5" s="1"/>
  <c r="G9657" i="5"/>
  <c r="H9657" i="5"/>
  <c r="A9658" i="5"/>
  <c r="B9658" i="5"/>
  <c r="D9658" i="5"/>
  <c r="E9658" i="5" s="1"/>
  <c r="F9658" i="5"/>
  <c r="J9658" i="5" s="1"/>
  <c r="G9658" i="5"/>
  <c r="H9658" i="5"/>
  <c r="A9659" i="5"/>
  <c r="B9659" i="5"/>
  <c r="D9659" i="5"/>
  <c r="E9659" i="5" s="1"/>
  <c r="F9659" i="5"/>
  <c r="J9659" i="5" s="1"/>
  <c r="G9659" i="5"/>
  <c r="H9659" i="5"/>
  <c r="A9660" i="5"/>
  <c r="B9660" i="5"/>
  <c r="D9660" i="5"/>
  <c r="E9660" i="5" s="1"/>
  <c r="F9660" i="5"/>
  <c r="J9660" i="5" s="1"/>
  <c r="G9660" i="5"/>
  <c r="H9660" i="5"/>
  <c r="A9661" i="5"/>
  <c r="B9661" i="5"/>
  <c r="D9661" i="5"/>
  <c r="E9661" i="5" s="1"/>
  <c r="F9661" i="5"/>
  <c r="J9661" i="5" s="1"/>
  <c r="G9661" i="5"/>
  <c r="H9661" i="5"/>
  <c r="A9662" i="5"/>
  <c r="B9662" i="5"/>
  <c r="D9662" i="5"/>
  <c r="E9662" i="5" s="1"/>
  <c r="F9662" i="5"/>
  <c r="J9662" i="5" s="1"/>
  <c r="G9662" i="5"/>
  <c r="H9662" i="5"/>
  <c r="A9663" i="5"/>
  <c r="B9663" i="5"/>
  <c r="D9663" i="5"/>
  <c r="E9663" i="5" s="1"/>
  <c r="F9663" i="5"/>
  <c r="J9663" i="5" s="1"/>
  <c r="G9663" i="5"/>
  <c r="H9663" i="5"/>
  <c r="A9664" i="5"/>
  <c r="B9664" i="5"/>
  <c r="D9664" i="5"/>
  <c r="E9664" i="5" s="1"/>
  <c r="F9664" i="5"/>
  <c r="J9664" i="5" s="1"/>
  <c r="G9664" i="5"/>
  <c r="H9664" i="5"/>
  <c r="A9665" i="5"/>
  <c r="B9665" i="5"/>
  <c r="D9665" i="5"/>
  <c r="E9665" i="5" s="1"/>
  <c r="F9665" i="5"/>
  <c r="J9665" i="5" s="1"/>
  <c r="G9665" i="5"/>
  <c r="H9665" i="5"/>
  <c r="A9666" i="5"/>
  <c r="B9666" i="5"/>
  <c r="D9666" i="5"/>
  <c r="E9666" i="5" s="1"/>
  <c r="F9666" i="5"/>
  <c r="J9666" i="5" s="1"/>
  <c r="G9666" i="5"/>
  <c r="H9666" i="5"/>
  <c r="A9667" i="5"/>
  <c r="B9667" i="5"/>
  <c r="D9667" i="5"/>
  <c r="E9667" i="5" s="1"/>
  <c r="F9667" i="5"/>
  <c r="J9667" i="5" s="1"/>
  <c r="G9667" i="5"/>
  <c r="H9667" i="5"/>
  <c r="A9668" i="5"/>
  <c r="B9668" i="5"/>
  <c r="D9668" i="5"/>
  <c r="E9668" i="5" s="1"/>
  <c r="F9668" i="5"/>
  <c r="J9668" i="5" s="1"/>
  <c r="G9668" i="5"/>
  <c r="H9668" i="5"/>
  <c r="A9669" i="5"/>
  <c r="B9669" i="5"/>
  <c r="D9669" i="5"/>
  <c r="E9669" i="5" s="1"/>
  <c r="F9669" i="5"/>
  <c r="J9669" i="5" s="1"/>
  <c r="G9669" i="5"/>
  <c r="H9669" i="5"/>
  <c r="A9670" i="5"/>
  <c r="B9670" i="5"/>
  <c r="D9670" i="5"/>
  <c r="E9670" i="5" s="1"/>
  <c r="F9670" i="5"/>
  <c r="J9670" i="5" s="1"/>
  <c r="G9670" i="5"/>
  <c r="H9670" i="5"/>
  <c r="A9671" i="5"/>
  <c r="B9671" i="5"/>
  <c r="D9671" i="5"/>
  <c r="E9671" i="5" s="1"/>
  <c r="F9671" i="5"/>
  <c r="J9671" i="5" s="1"/>
  <c r="G9671" i="5"/>
  <c r="H9671" i="5"/>
  <c r="A9672" i="5"/>
  <c r="B9672" i="5"/>
  <c r="D9672" i="5"/>
  <c r="E9672" i="5" s="1"/>
  <c r="F9672" i="5"/>
  <c r="J9672" i="5" s="1"/>
  <c r="G9672" i="5"/>
  <c r="H9672" i="5"/>
  <c r="A9673" i="5"/>
  <c r="B9673" i="5"/>
  <c r="D9673" i="5"/>
  <c r="E9673" i="5" s="1"/>
  <c r="F9673" i="5"/>
  <c r="J9673" i="5" s="1"/>
  <c r="G9673" i="5"/>
  <c r="H9673" i="5"/>
  <c r="A9674" i="5"/>
  <c r="B9674" i="5"/>
  <c r="D9674" i="5"/>
  <c r="E9674" i="5" s="1"/>
  <c r="F9674" i="5"/>
  <c r="J9674" i="5" s="1"/>
  <c r="G9674" i="5"/>
  <c r="H9674" i="5"/>
  <c r="A9675" i="5"/>
  <c r="B9675" i="5"/>
  <c r="D9675" i="5"/>
  <c r="E9675" i="5" s="1"/>
  <c r="F9675" i="5"/>
  <c r="J9675" i="5" s="1"/>
  <c r="G9675" i="5"/>
  <c r="H9675" i="5"/>
  <c r="A9676" i="5"/>
  <c r="B9676" i="5"/>
  <c r="D9676" i="5"/>
  <c r="E9676" i="5" s="1"/>
  <c r="F9676" i="5"/>
  <c r="J9676" i="5" s="1"/>
  <c r="G9676" i="5"/>
  <c r="H9676" i="5"/>
  <c r="A9677" i="5"/>
  <c r="B9677" i="5"/>
  <c r="D9677" i="5"/>
  <c r="E9677" i="5" s="1"/>
  <c r="F9677" i="5"/>
  <c r="J9677" i="5" s="1"/>
  <c r="G9677" i="5"/>
  <c r="H9677" i="5"/>
  <c r="A9678" i="5"/>
  <c r="B9678" i="5"/>
  <c r="D9678" i="5"/>
  <c r="E9678" i="5" s="1"/>
  <c r="F9678" i="5"/>
  <c r="J9678" i="5" s="1"/>
  <c r="G9678" i="5"/>
  <c r="H9678" i="5"/>
  <c r="A9679" i="5"/>
  <c r="B9679" i="5"/>
  <c r="D9679" i="5"/>
  <c r="E9679" i="5" s="1"/>
  <c r="F9679" i="5"/>
  <c r="J9679" i="5" s="1"/>
  <c r="G9679" i="5"/>
  <c r="H9679" i="5"/>
  <c r="A9680" i="5"/>
  <c r="B9680" i="5"/>
  <c r="D9680" i="5"/>
  <c r="E9680" i="5" s="1"/>
  <c r="F9680" i="5"/>
  <c r="J9680" i="5" s="1"/>
  <c r="G9680" i="5"/>
  <c r="H9680" i="5"/>
  <c r="A9681" i="5"/>
  <c r="B9681" i="5"/>
  <c r="D9681" i="5"/>
  <c r="E9681" i="5" s="1"/>
  <c r="F9681" i="5"/>
  <c r="J9681" i="5" s="1"/>
  <c r="G9681" i="5"/>
  <c r="H9681" i="5"/>
  <c r="A9682" i="5"/>
  <c r="B9682" i="5"/>
  <c r="D9682" i="5"/>
  <c r="E9682" i="5" s="1"/>
  <c r="F9682" i="5"/>
  <c r="J9682" i="5" s="1"/>
  <c r="G9682" i="5"/>
  <c r="H9682" i="5"/>
  <c r="A9683" i="5"/>
  <c r="B9683" i="5"/>
  <c r="D9683" i="5"/>
  <c r="E9683" i="5" s="1"/>
  <c r="F9683" i="5"/>
  <c r="J9683" i="5" s="1"/>
  <c r="G9683" i="5"/>
  <c r="H9683" i="5"/>
  <c r="A9684" i="5"/>
  <c r="B9684" i="5"/>
  <c r="D9684" i="5"/>
  <c r="E9684" i="5" s="1"/>
  <c r="F9684" i="5"/>
  <c r="J9684" i="5" s="1"/>
  <c r="G9684" i="5"/>
  <c r="H9684" i="5"/>
  <c r="A9685" i="5"/>
  <c r="B9685" i="5"/>
  <c r="D9685" i="5"/>
  <c r="E9685" i="5" s="1"/>
  <c r="F9685" i="5"/>
  <c r="J9685" i="5" s="1"/>
  <c r="G9685" i="5"/>
  <c r="H9685" i="5"/>
  <c r="A9686" i="5"/>
  <c r="B9686" i="5"/>
  <c r="D9686" i="5"/>
  <c r="E9686" i="5" s="1"/>
  <c r="F9686" i="5"/>
  <c r="J9686" i="5" s="1"/>
  <c r="G9686" i="5"/>
  <c r="H9686" i="5"/>
  <c r="A9687" i="5"/>
  <c r="B9687" i="5"/>
  <c r="D9687" i="5"/>
  <c r="E9687" i="5" s="1"/>
  <c r="F9687" i="5"/>
  <c r="J9687" i="5" s="1"/>
  <c r="G9687" i="5"/>
  <c r="H9687" i="5"/>
  <c r="A9688" i="5"/>
  <c r="B9688" i="5"/>
  <c r="D9688" i="5"/>
  <c r="E9688" i="5" s="1"/>
  <c r="F9688" i="5"/>
  <c r="J9688" i="5" s="1"/>
  <c r="G9688" i="5"/>
  <c r="H9688" i="5"/>
  <c r="A9689" i="5"/>
  <c r="B9689" i="5"/>
  <c r="D9689" i="5"/>
  <c r="E9689" i="5" s="1"/>
  <c r="F9689" i="5"/>
  <c r="J9689" i="5" s="1"/>
  <c r="G9689" i="5"/>
  <c r="H9689" i="5"/>
  <c r="A9690" i="5"/>
  <c r="B9690" i="5"/>
  <c r="D9690" i="5"/>
  <c r="E9690" i="5" s="1"/>
  <c r="F9690" i="5"/>
  <c r="J9690" i="5" s="1"/>
  <c r="G9690" i="5"/>
  <c r="H9690" i="5"/>
  <c r="A9691" i="5"/>
  <c r="B9691" i="5"/>
  <c r="D9691" i="5"/>
  <c r="E9691" i="5" s="1"/>
  <c r="F9691" i="5"/>
  <c r="J9691" i="5" s="1"/>
  <c r="G9691" i="5"/>
  <c r="H9691" i="5"/>
  <c r="A9692" i="5"/>
  <c r="B9692" i="5"/>
  <c r="D9692" i="5"/>
  <c r="E9692" i="5" s="1"/>
  <c r="F9692" i="5"/>
  <c r="J9692" i="5" s="1"/>
  <c r="G9692" i="5"/>
  <c r="H9692" i="5"/>
  <c r="A9693" i="5"/>
  <c r="B9693" i="5"/>
  <c r="D9693" i="5"/>
  <c r="E9693" i="5" s="1"/>
  <c r="F9693" i="5"/>
  <c r="J9693" i="5" s="1"/>
  <c r="G9693" i="5"/>
  <c r="H9693" i="5"/>
  <c r="A9694" i="5"/>
  <c r="B9694" i="5"/>
  <c r="D9694" i="5"/>
  <c r="E9694" i="5" s="1"/>
  <c r="F9694" i="5"/>
  <c r="J9694" i="5" s="1"/>
  <c r="G9694" i="5"/>
  <c r="H9694" i="5"/>
  <c r="A9695" i="5"/>
  <c r="B9695" i="5"/>
  <c r="D9695" i="5"/>
  <c r="E9695" i="5" s="1"/>
  <c r="F9695" i="5"/>
  <c r="J9695" i="5" s="1"/>
  <c r="G9695" i="5"/>
  <c r="H9695" i="5"/>
  <c r="A9696" i="5"/>
  <c r="B9696" i="5"/>
  <c r="D9696" i="5"/>
  <c r="E9696" i="5" s="1"/>
  <c r="F9696" i="5"/>
  <c r="J9696" i="5" s="1"/>
  <c r="G9696" i="5"/>
  <c r="H9696" i="5"/>
  <c r="A9697" i="5"/>
  <c r="B9697" i="5"/>
  <c r="D9697" i="5"/>
  <c r="E9697" i="5" s="1"/>
  <c r="F9697" i="5"/>
  <c r="J9697" i="5" s="1"/>
  <c r="G9697" i="5"/>
  <c r="H9697" i="5"/>
  <c r="A9698" i="5"/>
  <c r="B9698" i="5"/>
  <c r="D9698" i="5"/>
  <c r="E9698" i="5" s="1"/>
  <c r="F9698" i="5"/>
  <c r="J9698" i="5" s="1"/>
  <c r="G9698" i="5"/>
  <c r="H9698" i="5"/>
  <c r="A9699" i="5"/>
  <c r="B9699" i="5"/>
  <c r="D9699" i="5"/>
  <c r="E9699" i="5" s="1"/>
  <c r="F9699" i="5"/>
  <c r="J9699" i="5" s="1"/>
  <c r="G9699" i="5"/>
  <c r="H9699" i="5"/>
  <c r="A9700" i="5"/>
  <c r="B9700" i="5"/>
  <c r="D9700" i="5"/>
  <c r="E9700" i="5" s="1"/>
  <c r="F9700" i="5"/>
  <c r="J9700" i="5" s="1"/>
  <c r="G9700" i="5"/>
  <c r="H9700" i="5"/>
  <c r="A9701" i="5"/>
  <c r="B9701" i="5"/>
  <c r="D9701" i="5"/>
  <c r="E9701" i="5" s="1"/>
  <c r="F9701" i="5"/>
  <c r="J9701" i="5" s="1"/>
  <c r="G9701" i="5"/>
  <c r="H9701" i="5"/>
  <c r="A9702" i="5"/>
  <c r="B9702" i="5"/>
  <c r="D9702" i="5"/>
  <c r="E9702" i="5" s="1"/>
  <c r="F9702" i="5"/>
  <c r="J9702" i="5" s="1"/>
  <c r="G9702" i="5"/>
  <c r="H9702" i="5"/>
  <c r="A9703" i="5"/>
  <c r="B9703" i="5"/>
  <c r="D9703" i="5"/>
  <c r="E9703" i="5" s="1"/>
  <c r="F9703" i="5"/>
  <c r="J9703" i="5" s="1"/>
  <c r="G9703" i="5"/>
  <c r="H9703" i="5"/>
  <c r="A9704" i="5"/>
  <c r="B9704" i="5"/>
  <c r="D9704" i="5"/>
  <c r="E9704" i="5" s="1"/>
  <c r="F9704" i="5"/>
  <c r="J9704" i="5" s="1"/>
  <c r="G9704" i="5"/>
  <c r="H9704" i="5"/>
  <c r="A9705" i="5"/>
  <c r="B9705" i="5"/>
  <c r="D9705" i="5"/>
  <c r="E9705" i="5" s="1"/>
  <c r="F9705" i="5"/>
  <c r="J9705" i="5" s="1"/>
  <c r="G9705" i="5"/>
  <c r="H9705" i="5"/>
  <c r="A9706" i="5"/>
  <c r="B9706" i="5"/>
  <c r="D9706" i="5"/>
  <c r="E9706" i="5" s="1"/>
  <c r="F9706" i="5"/>
  <c r="J9706" i="5" s="1"/>
  <c r="G9706" i="5"/>
  <c r="H9706" i="5"/>
  <c r="A9707" i="5"/>
  <c r="B9707" i="5"/>
  <c r="D9707" i="5"/>
  <c r="E9707" i="5" s="1"/>
  <c r="F9707" i="5"/>
  <c r="J9707" i="5" s="1"/>
  <c r="G9707" i="5"/>
  <c r="H9707" i="5"/>
  <c r="A9708" i="5"/>
  <c r="B9708" i="5"/>
  <c r="D9708" i="5"/>
  <c r="E9708" i="5" s="1"/>
  <c r="F9708" i="5"/>
  <c r="J9708" i="5" s="1"/>
  <c r="G9708" i="5"/>
  <c r="H9708" i="5"/>
  <c r="A9709" i="5"/>
  <c r="B9709" i="5"/>
  <c r="D9709" i="5"/>
  <c r="E9709" i="5" s="1"/>
  <c r="F9709" i="5"/>
  <c r="J9709" i="5" s="1"/>
  <c r="G9709" i="5"/>
  <c r="H9709" i="5"/>
  <c r="A9710" i="5"/>
  <c r="B9710" i="5"/>
  <c r="D9710" i="5"/>
  <c r="E9710" i="5" s="1"/>
  <c r="F9710" i="5"/>
  <c r="J9710" i="5" s="1"/>
  <c r="G9710" i="5"/>
  <c r="H9710" i="5"/>
  <c r="A9711" i="5"/>
  <c r="B9711" i="5"/>
  <c r="D9711" i="5"/>
  <c r="E9711" i="5" s="1"/>
  <c r="F9711" i="5"/>
  <c r="J9711" i="5" s="1"/>
  <c r="G9711" i="5"/>
  <c r="H9711" i="5"/>
  <c r="A9712" i="5"/>
  <c r="B9712" i="5"/>
  <c r="D9712" i="5"/>
  <c r="E9712" i="5" s="1"/>
  <c r="F9712" i="5"/>
  <c r="J9712" i="5" s="1"/>
  <c r="G9712" i="5"/>
  <c r="H9712" i="5"/>
  <c r="A9713" i="5"/>
  <c r="B9713" i="5"/>
  <c r="D9713" i="5"/>
  <c r="E9713" i="5" s="1"/>
  <c r="F9713" i="5"/>
  <c r="J9713" i="5" s="1"/>
  <c r="G9713" i="5"/>
  <c r="H9713" i="5"/>
  <c r="A9714" i="5"/>
  <c r="B9714" i="5"/>
  <c r="D9714" i="5"/>
  <c r="E9714" i="5" s="1"/>
  <c r="F9714" i="5"/>
  <c r="J9714" i="5" s="1"/>
  <c r="G9714" i="5"/>
  <c r="H9714" i="5"/>
  <c r="A9715" i="5"/>
  <c r="B9715" i="5"/>
  <c r="D9715" i="5"/>
  <c r="E9715" i="5" s="1"/>
  <c r="F9715" i="5"/>
  <c r="J9715" i="5" s="1"/>
  <c r="G9715" i="5"/>
  <c r="H9715" i="5"/>
  <c r="A9716" i="5"/>
  <c r="B9716" i="5"/>
  <c r="D9716" i="5"/>
  <c r="E9716" i="5" s="1"/>
  <c r="F9716" i="5"/>
  <c r="J9716" i="5" s="1"/>
  <c r="G9716" i="5"/>
  <c r="H9716" i="5"/>
  <c r="A9717" i="5"/>
  <c r="B9717" i="5"/>
  <c r="D9717" i="5"/>
  <c r="E9717" i="5" s="1"/>
  <c r="F9717" i="5"/>
  <c r="J9717" i="5" s="1"/>
  <c r="G9717" i="5"/>
  <c r="H9717" i="5"/>
  <c r="A9718" i="5"/>
  <c r="B9718" i="5"/>
  <c r="D9718" i="5"/>
  <c r="E9718" i="5" s="1"/>
  <c r="F9718" i="5"/>
  <c r="J9718" i="5" s="1"/>
  <c r="G9718" i="5"/>
  <c r="H9718" i="5"/>
  <c r="A9719" i="5"/>
  <c r="B9719" i="5"/>
  <c r="D9719" i="5"/>
  <c r="E9719" i="5" s="1"/>
  <c r="F9719" i="5"/>
  <c r="J9719" i="5" s="1"/>
  <c r="G9719" i="5"/>
  <c r="H9719" i="5"/>
  <c r="A9720" i="5"/>
  <c r="B9720" i="5"/>
  <c r="D9720" i="5"/>
  <c r="E9720" i="5" s="1"/>
  <c r="F9720" i="5"/>
  <c r="J9720" i="5" s="1"/>
  <c r="G9720" i="5"/>
  <c r="H9720" i="5"/>
  <c r="A9721" i="5"/>
  <c r="B9721" i="5"/>
  <c r="D9721" i="5"/>
  <c r="E9721" i="5" s="1"/>
  <c r="F9721" i="5"/>
  <c r="J9721" i="5" s="1"/>
  <c r="G9721" i="5"/>
  <c r="H9721" i="5"/>
  <c r="A9722" i="5"/>
  <c r="B9722" i="5"/>
  <c r="D9722" i="5"/>
  <c r="E9722" i="5" s="1"/>
  <c r="F9722" i="5"/>
  <c r="J9722" i="5" s="1"/>
  <c r="G9722" i="5"/>
  <c r="H9722" i="5"/>
  <c r="A9723" i="5"/>
  <c r="B9723" i="5"/>
  <c r="D9723" i="5"/>
  <c r="E9723" i="5" s="1"/>
  <c r="F9723" i="5"/>
  <c r="J9723" i="5" s="1"/>
  <c r="G9723" i="5"/>
  <c r="H9723" i="5"/>
  <c r="A9724" i="5"/>
  <c r="B9724" i="5"/>
  <c r="D9724" i="5"/>
  <c r="E9724" i="5" s="1"/>
  <c r="F9724" i="5"/>
  <c r="J9724" i="5" s="1"/>
  <c r="G9724" i="5"/>
  <c r="H9724" i="5"/>
  <c r="A9725" i="5"/>
  <c r="B9725" i="5"/>
  <c r="D9725" i="5"/>
  <c r="E9725" i="5" s="1"/>
  <c r="F9725" i="5"/>
  <c r="J9725" i="5" s="1"/>
  <c r="G9725" i="5"/>
  <c r="H9725" i="5"/>
  <c r="A9726" i="5"/>
  <c r="B9726" i="5"/>
  <c r="D9726" i="5"/>
  <c r="E9726" i="5" s="1"/>
  <c r="F9726" i="5"/>
  <c r="J9726" i="5" s="1"/>
  <c r="G9726" i="5"/>
  <c r="H9726" i="5"/>
  <c r="A9727" i="5"/>
  <c r="B9727" i="5"/>
  <c r="D9727" i="5"/>
  <c r="E9727" i="5" s="1"/>
  <c r="F9727" i="5"/>
  <c r="J9727" i="5" s="1"/>
  <c r="G9727" i="5"/>
  <c r="H9727" i="5"/>
  <c r="A9728" i="5"/>
  <c r="B9728" i="5"/>
  <c r="D9728" i="5"/>
  <c r="E9728" i="5" s="1"/>
  <c r="F9728" i="5"/>
  <c r="J9728" i="5" s="1"/>
  <c r="G9728" i="5"/>
  <c r="H9728" i="5"/>
  <c r="A9729" i="5"/>
  <c r="B9729" i="5"/>
  <c r="D9729" i="5"/>
  <c r="E9729" i="5" s="1"/>
  <c r="F9729" i="5"/>
  <c r="J9729" i="5" s="1"/>
  <c r="G9729" i="5"/>
  <c r="H9729" i="5"/>
  <c r="A9730" i="5"/>
  <c r="B9730" i="5"/>
  <c r="D9730" i="5"/>
  <c r="E9730" i="5" s="1"/>
  <c r="F9730" i="5"/>
  <c r="J9730" i="5" s="1"/>
  <c r="G9730" i="5"/>
  <c r="H9730" i="5"/>
  <c r="A9731" i="5"/>
  <c r="B9731" i="5"/>
  <c r="D9731" i="5"/>
  <c r="E9731" i="5" s="1"/>
  <c r="F9731" i="5"/>
  <c r="J9731" i="5" s="1"/>
  <c r="G9731" i="5"/>
  <c r="H9731" i="5"/>
  <c r="A9732" i="5"/>
  <c r="B9732" i="5"/>
  <c r="D9732" i="5"/>
  <c r="E9732" i="5" s="1"/>
  <c r="F9732" i="5"/>
  <c r="J9732" i="5" s="1"/>
  <c r="G9732" i="5"/>
  <c r="H9732" i="5"/>
  <c r="A9733" i="5"/>
  <c r="B9733" i="5"/>
  <c r="D9733" i="5"/>
  <c r="E9733" i="5" s="1"/>
  <c r="F9733" i="5"/>
  <c r="J9733" i="5" s="1"/>
  <c r="G9733" i="5"/>
  <c r="H9733" i="5"/>
  <c r="A9734" i="5"/>
  <c r="B9734" i="5"/>
  <c r="D9734" i="5"/>
  <c r="E9734" i="5" s="1"/>
  <c r="F9734" i="5"/>
  <c r="J9734" i="5" s="1"/>
  <c r="G9734" i="5"/>
  <c r="H9734" i="5"/>
  <c r="A9735" i="5"/>
  <c r="B9735" i="5"/>
  <c r="D9735" i="5"/>
  <c r="E9735" i="5" s="1"/>
  <c r="F9735" i="5"/>
  <c r="J9735" i="5" s="1"/>
  <c r="G9735" i="5"/>
  <c r="H9735" i="5"/>
  <c r="A9736" i="5"/>
  <c r="B9736" i="5"/>
  <c r="D9736" i="5"/>
  <c r="E9736" i="5" s="1"/>
  <c r="F9736" i="5"/>
  <c r="J9736" i="5" s="1"/>
  <c r="G9736" i="5"/>
  <c r="H9736" i="5"/>
  <c r="A9737" i="5"/>
  <c r="B9737" i="5"/>
  <c r="D9737" i="5"/>
  <c r="E9737" i="5" s="1"/>
  <c r="F9737" i="5"/>
  <c r="J9737" i="5" s="1"/>
  <c r="G9737" i="5"/>
  <c r="H9737" i="5"/>
  <c r="A9738" i="5"/>
  <c r="B9738" i="5"/>
  <c r="D9738" i="5"/>
  <c r="E9738" i="5" s="1"/>
  <c r="F9738" i="5"/>
  <c r="J9738" i="5" s="1"/>
  <c r="G9738" i="5"/>
  <c r="H9738" i="5"/>
  <c r="A9739" i="5"/>
  <c r="B9739" i="5"/>
  <c r="D9739" i="5"/>
  <c r="E9739" i="5" s="1"/>
  <c r="F9739" i="5"/>
  <c r="J9739" i="5" s="1"/>
  <c r="G9739" i="5"/>
  <c r="H9739" i="5"/>
  <c r="A9740" i="5"/>
  <c r="B9740" i="5"/>
  <c r="D9740" i="5"/>
  <c r="E9740" i="5" s="1"/>
  <c r="F9740" i="5"/>
  <c r="J9740" i="5" s="1"/>
  <c r="G9740" i="5"/>
  <c r="H9740" i="5"/>
  <c r="A9741" i="5"/>
  <c r="B9741" i="5"/>
  <c r="D9741" i="5"/>
  <c r="E9741" i="5" s="1"/>
  <c r="F9741" i="5"/>
  <c r="J9741" i="5" s="1"/>
  <c r="G9741" i="5"/>
  <c r="H9741" i="5"/>
  <c r="A9742" i="5"/>
  <c r="B9742" i="5"/>
  <c r="D9742" i="5"/>
  <c r="E9742" i="5" s="1"/>
  <c r="F9742" i="5"/>
  <c r="J9742" i="5" s="1"/>
  <c r="G9742" i="5"/>
  <c r="H9742" i="5"/>
  <c r="A9743" i="5"/>
  <c r="B9743" i="5"/>
  <c r="D9743" i="5"/>
  <c r="E9743" i="5" s="1"/>
  <c r="F9743" i="5"/>
  <c r="J9743" i="5" s="1"/>
  <c r="G9743" i="5"/>
  <c r="H9743" i="5"/>
  <c r="A9744" i="5"/>
  <c r="B9744" i="5"/>
  <c r="D9744" i="5"/>
  <c r="E9744" i="5" s="1"/>
  <c r="F9744" i="5"/>
  <c r="J9744" i="5" s="1"/>
  <c r="G9744" i="5"/>
  <c r="H9744" i="5"/>
  <c r="A9745" i="5"/>
  <c r="B9745" i="5"/>
  <c r="D9745" i="5"/>
  <c r="E9745" i="5" s="1"/>
  <c r="F9745" i="5"/>
  <c r="J9745" i="5" s="1"/>
  <c r="G9745" i="5"/>
  <c r="H9745" i="5"/>
  <c r="A9746" i="5"/>
  <c r="B9746" i="5"/>
  <c r="D9746" i="5"/>
  <c r="E9746" i="5" s="1"/>
  <c r="F9746" i="5"/>
  <c r="J9746" i="5" s="1"/>
  <c r="G9746" i="5"/>
  <c r="H9746" i="5"/>
  <c r="A9747" i="5"/>
  <c r="B9747" i="5"/>
  <c r="D9747" i="5"/>
  <c r="E9747" i="5" s="1"/>
  <c r="F9747" i="5"/>
  <c r="J9747" i="5" s="1"/>
  <c r="G9747" i="5"/>
  <c r="H9747" i="5"/>
  <c r="A9748" i="5"/>
  <c r="B9748" i="5"/>
  <c r="D9748" i="5"/>
  <c r="E9748" i="5" s="1"/>
  <c r="F9748" i="5"/>
  <c r="J9748" i="5" s="1"/>
  <c r="G9748" i="5"/>
  <c r="H9748" i="5"/>
  <c r="A9749" i="5"/>
  <c r="B9749" i="5"/>
  <c r="D9749" i="5"/>
  <c r="E9749" i="5" s="1"/>
  <c r="F9749" i="5"/>
  <c r="J9749" i="5" s="1"/>
  <c r="G9749" i="5"/>
  <c r="H9749" i="5"/>
  <c r="A9750" i="5"/>
  <c r="B9750" i="5"/>
  <c r="D9750" i="5"/>
  <c r="E9750" i="5" s="1"/>
  <c r="F9750" i="5"/>
  <c r="J9750" i="5" s="1"/>
  <c r="G9750" i="5"/>
  <c r="H9750" i="5"/>
  <c r="A9751" i="5"/>
  <c r="B9751" i="5"/>
  <c r="D9751" i="5"/>
  <c r="E9751" i="5" s="1"/>
  <c r="F9751" i="5"/>
  <c r="J9751" i="5" s="1"/>
  <c r="G9751" i="5"/>
  <c r="H9751" i="5"/>
  <c r="A9752" i="5"/>
  <c r="B9752" i="5"/>
  <c r="D9752" i="5"/>
  <c r="E9752" i="5" s="1"/>
  <c r="F9752" i="5"/>
  <c r="J9752" i="5" s="1"/>
  <c r="G9752" i="5"/>
  <c r="H9752" i="5"/>
  <c r="A9753" i="5"/>
  <c r="B9753" i="5"/>
  <c r="D9753" i="5"/>
  <c r="E9753" i="5" s="1"/>
  <c r="F9753" i="5"/>
  <c r="J9753" i="5" s="1"/>
  <c r="G9753" i="5"/>
  <c r="H9753" i="5"/>
  <c r="A9754" i="5"/>
  <c r="B9754" i="5"/>
  <c r="D9754" i="5"/>
  <c r="E9754" i="5" s="1"/>
  <c r="F9754" i="5"/>
  <c r="J9754" i="5" s="1"/>
  <c r="G9754" i="5"/>
  <c r="H9754" i="5"/>
  <c r="A9755" i="5"/>
  <c r="B9755" i="5"/>
  <c r="D9755" i="5"/>
  <c r="E9755" i="5" s="1"/>
  <c r="F9755" i="5"/>
  <c r="J9755" i="5" s="1"/>
  <c r="G9755" i="5"/>
  <c r="H9755" i="5"/>
  <c r="A9756" i="5"/>
  <c r="B9756" i="5"/>
  <c r="D9756" i="5"/>
  <c r="E9756" i="5" s="1"/>
  <c r="F9756" i="5"/>
  <c r="J9756" i="5" s="1"/>
  <c r="G9756" i="5"/>
  <c r="H9756" i="5"/>
  <c r="A9757" i="5"/>
  <c r="B9757" i="5"/>
  <c r="D9757" i="5"/>
  <c r="E9757" i="5" s="1"/>
  <c r="F9757" i="5"/>
  <c r="J9757" i="5" s="1"/>
  <c r="G9757" i="5"/>
  <c r="H9757" i="5"/>
  <c r="A9758" i="5"/>
  <c r="B9758" i="5"/>
  <c r="D9758" i="5"/>
  <c r="E9758" i="5" s="1"/>
  <c r="F9758" i="5"/>
  <c r="J9758" i="5" s="1"/>
  <c r="G9758" i="5"/>
  <c r="H9758" i="5"/>
  <c r="A9759" i="5"/>
  <c r="B9759" i="5"/>
  <c r="D9759" i="5"/>
  <c r="E9759" i="5" s="1"/>
  <c r="F9759" i="5"/>
  <c r="J9759" i="5" s="1"/>
  <c r="G9759" i="5"/>
  <c r="H9759" i="5"/>
  <c r="A9760" i="5"/>
  <c r="B9760" i="5"/>
  <c r="D9760" i="5"/>
  <c r="E9760" i="5" s="1"/>
  <c r="F9760" i="5"/>
  <c r="J9760" i="5" s="1"/>
  <c r="G9760" i="5"/>
  <c r="H9760" i="5"/>
  <c r="A9761" i="5"/>
  <c r="B9761" i="5"/>
  <c r="D9761" i="5"/>
  <c r="E9761" i="5" s="1"/>
  <c r="F9761" i="5"/>
  <c r="J9761" i="5" s="1"/>
  <c r="G9761" i="5"/>
  <c r="H9761" i="5"/>
  <c r="A9762" i="5"/>
  <c r="B9762" i="5"/>
  <c r="D9762" i="5"/>
  <c r="E9762" i="5" s="1"/>
  <c r="F9762" i="5"/>
  <c r="J9762" i="5" s="1"/>
  <c r="G9762" i="5"/>
  <c r="H9762" i="5"/>
  <c r="A9763" i="5"/>
  <c r="B9763" i="5"/>
  <c r="D9763" i="5"/>
  <c r="E9763" i="5" s="1"/>
  <c r="F9763" i="5"/>
  <c r="J9763" i="5" s="1"/>
  <c r="G9763" i="5"/>
  <c r="H9763" i="5"/>
  <c r="A9764" i="5"/>
  <c r="B9764" i="5"/>
  <c r="D9764" i="5"/>
  <c r="E9764" i="5" s="1"/>
  <c r="F9764" i="5"/>
  <c r="J9764" i="5" s="1"/>
  <c r="G9764" i="5"/>
  <c r="H9764" i="5"/>
  <c r="A9765" i="5"/>
  <c r="B9765" i="5"/>
  <c r="D9765" i="5"/>
  <c r="E9765" i="5" s="1"/>
  <c r="F9765" i="5"/>
  <c r="J9765" i="5" s="1"/>
  <c r="G9765" i="5"/>
  <c r="H9765" i="5"/>
  <c r="A9766" i="5"/>
  <c r="B9766" i="5"/>
  <c r="D9766" i="5"/>
  <c r="E9766" i="5" s="1"/>
  <c r="F9766" i="5"/>
  <c r="J9766" i="5" s="1"/>
  <c r="G9766" i="5"/>
  <c r="H9766" i="5"/>
  <c r="A9767" i="5"/>
  <c r="B9767" i="5"/>
  <c r="D9767" i="5"/>
  <c r="E9767" i="5" s="1"/>
  <c r="F9767" i="5"/>
  <c r="J9767" i="5" s="1"/>
  <c r="G9767" i="5"/>
  <c r="H9767" i="5"/>
  <c r="A9768" i="5"/>
  <c r="B9768" i="5"/>
  <c r="D9768" i="5"/>
  <c r="E9768" i="5" s="1"/>
  <c r="F9768" i="5"/>
  <c r="J9768" i="5" s="1"/>
  <c r="G9768" i="5"/>
  <c r="H9768" i="5"/>
  <c r="A9769" i="5"/>
  <c r="B9769" i="5"/>
  <c r="D9769" i="5"/>
  <c r="E9769" i="5" s="1"/>
  <c r="F9769" i="5"/>
  <c r="J9769" i="5" s="1"/>
  <c r="G9769" i="5"/>
  <c r="H9769" i="5"/>
  <c r="A9770" i="5"/>
  <c r="B9770" i="5"/>
  <c r="D9770" i="5"/>
  <c r="E9770" i="5" s="1"/>
  <c r="F9770" i="5"/>
  <c r="J9770" i="5" s="1"/>
  <c r="G9770" i="5"/>
  <c r="H9770" i="5"/>
  <c r="A9771" i="5"/>
  <c r="B9771" i="5"/>
  <c r="D9771" i="5"/>
  <c r="E9771" i="5" s="1"/>
  <c r="F9771" i="5"/>
  <c r="J9771" i="5" s="1"/>
  <c r="G9771" i="5"/>
  <c r="H9771" i="5"/>
  <c r="A9772" i="5"/>
  <c r="B9772" i="5"/>
  <c r="D9772" i="5"/>
  <c r="E9772" i="5" s="1"/>
  <c r="F9772" i="5"/>
  <c r="J9772" i="5" s="1"/>
  <c r="G9772" i="5"/>
  <c r="H9772" i="5"/>
  <c r="A9773" i="5"/>
  <c r="B9773" i="5"/>
  <c r="D9773" i="5"/>
  <c r="E9773" i="5" s="1"/>
  <c r="F9773" i="5"/>
  <c r="J9773" i="5" s="1"/>
  <c r="G9773" i="5"/>
  <c r="H9773" i="5"/>
  <c r="A9774" i="5"/>
  <c r="B9774" i="5"/>
  <c r="D9774" i="5"/>
  <c r="E9774" i="5" s="1"/>
  <c r="F9774" i="5"/>
  <c r="J9774" i="5" s="1"/>
  <c r="G9774" i="5"/>
  <c r="H9774" i="5"/>
  <c r="A9775" i="5"/>
  <c r="B9775" i="5"/>
  <c r="D9775" i="5"/>
  <c r="E9775" i="5" s="1"/>
  <c r="F9775" i="5"/>
  <c r="J9775" i="5" s="1"/>
  <c r="G9775" i="5"/>
  <c r="H9775" i="5"/>
  <c r="A9776" i="5"/>
  <c r="B9776" i="5"/>
  <c r="D9776" i="5"/>
  <c r="E9776" i="5" s="1"/>
  <c r="F9776" i="5"/>
  <c r="J9776" i="5" s="1"/>
  <c r="G9776" i="5"/>
  <c r="H9776" i="5"/>
  <c r="A9777" i="5"/>
  <c r="B9777" i="5"/>
  <c r="D9777" i="5"/>
  <c r="E9777" i="5" s="1"/>
  <c r="F9777" i="5"/>
  <c r="J9777" i="5" s="1"/>
  <c r="G9777" i="5"/>
  <c r="H9777" i="5"/>
  <c r="A9778" i="5"/>
  <c r="B9778" i="5"/>
  <c r="D9778" i="5"/>
  <c r="E9778" i="5" s="1"/>
  <c r="F9778" i="5"/>
  <c r="J9778" i="5" s="1"/>
  <c r="G9778" i="5"/>
  <c r="H9778" i="5"/>
  <c r="A9779" i="5"/>
  <c r="B9779" i="5"/>
  <c r="D9779" i="5"/>
  <c r="E9779" i="5" s="1"/>
  <c r="F9779" i="5"/>
  <c r="J9779" i="5" s="1"/>
  <c r="G9779" i="5"/>
  <c r="H9779" i="5"/>
  <c r="A9780" i="5"/>
  <c r="B9780" i="5"/>
  <c r="D9780" i="5"/>
  <c r="E9780" i="5" s="1"/>
  <c r="F9780" i="5"/>
  <c r="J9780" i="5" s="1"/>
  <c r="G9780" i="5"/>
  <c r="H9780" i="5"/>
  <c r="A9781" i="5"/>
  <c r="B9781" i="5"/>
  <c r="D9781" i="5"/>
  <c r="E9781" i="5" s="1"/>
  <c r="F9781" i="5"/>
  <c r="J9781" i="5" s="1"/>
  <c r="G9781" i="5"/>
  <c r="H9781" i="5"/>
  <c r="A9782" i="5"/>
  <c r="B9782" i="5"/>
  <c r="D9782" i="5"/>
  <c r="E9782" i="5" s="1"/>
  <c r="F9782" i="5"/>
  <c r="J9782" i="5" s="1"/>
  <c r="G9782" i="5"/>
  <c r="H9782" i="5"/>
  <c r="A9783" i="5"/>
  <c r="B9783" i="5"/>
  <c r="D9783" i="5"/>
  <c r="E9783" i="5" s="1"/>
  <c r="F9783" i="5"/>
  <c r="J9783" i="5" s="1"/>
  <c r="G9783" i="5"/>
  <c r="H9783" i="5"/>
  <c r="A9784" i="5"/>
  <c r="B9784" i="5"/>
  <c r="D9784" i="5"/>
  <c r="E9784" i="5" s="1"/>
  <c r="F9784" i="5"/>
  <c r="J9784" i="5" s="1"/>
  <c r="G9784" i="5"/>
  <c r="H9784" i="5"/>
  <c r="A9785" i="5"/>
  <c r="B9785" i="5"/>
  <c r="D9785" i="5"/>
  <c r="E9785" i="5" s="1"/>
  <c r="F9785" i="5"/>
  <c r="J9785" i="5" s="1"/>
  <c r="G9785" i="5"/>
  <c r="H9785" i="5"/>
  <c r="A9786" i="5"/>
  <c r="B9786" i="5"/>
  <c r="D9786" i="5"/>
  <c r="E9786" i="5" s="1"/>
  <c r="F9786" i="5"/>
  <c r="J9786" i="5" s="1"/>
  <c r="G9786" i="5"/>
  <c r="H9786" i="5"/>
  <c r="A9787" i="5"/>
  <c r="B9787" i="5"/>
  <c r="D9787" i="5"/>
  <c r="E9787" i="5" s="1"/>
  <c r="F9787" i="5"/>
  <c r="J9787" i="5" s="1"/>
  <c r="G9787" i="5"/>
  <c r="H9787" i="5"/>
  <c r="A9788" i="5"/>
  <c r="B9788" i="5"/>
  <c r="D9788" i="5"/>
  <c r="E9788" i="5" s="1"/>
  <c r="F9788" i="5"/>
  <c r="J9788" i="5" s="1"/>
  <c r="G9788" i="5"/>
  <c r="H9788" i="5"/>
  <c r="A9789" i="5"/>
  <c r="B9789" i="5"/>
  <c r="D9789" i="5"/>
  <c r="E9789" i="5" s="1"/>
  <c r="F9789" i="5"/>
  <c r="J9789" i="5" s="1"/>
  <c r="G9789" i="5"/>
  <c r="H9789" i="5"/>
  <c r="A9790" i="5"/>
  <c r="B9790" i="5"/>
  <c r="D9790" i="5"/>
  <c r="E9790" i="5" s="1"/>
  <c r="F9790" i="5"/>
  <c r="J9790" i="5" s="1"/>
  <c r="G9790" i="5"/>
  <c r="H9790" i="5"/>
  <c r="A9791" i="5"/>
  <c r="B9791" i="5"/>
  <c r="D9791" i="5"/>
  <c r="E9791" i="5" s="1"/>
  <c r="F9791" i="5"/>
  <c r="J9791" i="5" s="1"/>
  <c r="G9791" i="5"/>
  <c r="H9791" i="5"/>
  <c r="A9792" i="5"/>
  <c r="B9792" i="5"/>
  <c r="D9792" i="5"/>
  <c r="E9792" i="5" s="1"/>
  <c r="F9792" i="5"/>
  <c r="J9792" i="5" s="1"/>
  <c r="G9792" i="5"/>
  <c r="H9792" i="5"/>
  <c r="A9793" i="5"/>
  <c r="B9793" i="5"/>
  <c r="D9793" i="5"/>
  <c r="E9793" i="5" s="1"/>
  <c r="F9793" i="5"/>
  <c r="J9793" i="5" s="1"/>
  <c r="G9793" i="5"/>
  <c r="H9793" i="5"/>
  <c r="A9794" i="5"/>
  <c r="B9794" i="5"/>
  <c r="D9794" i="5"/>
  <c r="E9794" i="5" s="1"/>
  <c r="F9794" i="5"/>
  <c r="J9794" i="5" s="1"/>
  <c r="G9794" i="5"/>
  <c r="H9794" i="5"/>
  <c r="A9795" i="5"/>
  <c r="B9795" i="5"/>
  <c r="D9795" i="5"/>
  <c r="E9795" i="5" s="1"/>
  <c r="F9795" i="5"/>
  <c r="J9795" i="5" s="1"/>
  <c r="G9795" i="5"/>
  <c r="H9795" i="5"/>
  <c r="A9796" i="5"/>
  <c r="B9796" i="5"/>
  <c r="D9796" i="5"/>
  <c r="E9796" i="5" s="1"/>
  <c r="F9796" i="5"/>
  <c r="J9796" i="5" s="1"/>
  <c r="G9796" i="5"/>
  <c r="H9796" i="5"/>
  <c r="A9797" i="5"/>
  <c r="B9797" i="5"/>
  <c r="D9797" i="5"/>
  <c r="E9797" i="5" s="1"/>
  <c r="F9797" i="5"/>
  <c r="J9797" i="5" s="1"/>
  <c r="G9797" i="5"/>
  <c r="H9797" i="5"/>
  <c r="A9798" i="5"/>
  <c r="B9798" i="5"/>
  <c r="D9798" i="5"/>
  <c r="E9798" i="5" s="1"/>
  <c r="F9798" i="5"/>
  <c r="J9798" i="5" s="1"/>
  <c r="G9798" i="5"/>
  <c r="H9798" i="5"/>
  <c r="A9799" i="5"/>
  <c r="B9799" i="5"/>
  <c r="D9799" i="5"/>
  <c r="E9799" i="5" s="1"/>
  <c r="F9799" i="5"/>
  <c r="J9799" i="5" s="1"/>
  <c r="G9799" i="5"/>
  <c r="H9799" i="5"/>
  <c r="A9800" i="5"/>
  <c r="B9800" i="5"/>
  <c r="D9800" i="5"/>
  <c r="E9800" i="5" s="1"/>
  <c r="F9800" i="5"/>
  <c r="J9800" i="5" s="1"/>
  <c r="G9800" i="5"/>
  <c r="H9800" i="5"/>
  <c r="A9801" i="5"/>
  <c r="B9801" i="5"/>
  <c r="D9801" i="5"/>
  <c r="E9801" i="5" s="1"/>
  <c r="F9801" i="5"/>
  <c r="J9801" i="5" s="1"/>
  <c r="G9801" i="5"/>
  <c r="H9801" i="5"/>
  <c r="A9802" i="5"/>
  <c r="B9802" i="5"/>
  <c r="D9802" i="5"/>
  <c r="E9802" i="5" s="1"/>
  <c r="F9802" i="5"/>
  <c r="J9802" i="5" s="1"/>
  <c r="G9802" i="5"/>
  <c r="H9802" i="5"/>
  <c r="A9803" i="5"/>
  <c r="B9803" i="5"/>
  <c r="D9803" i="5"/>
  <c r="E9803" i="5" s="1"/>
  <c r="F9803" i="5"/>
  <c r="J9803" i="5" s="1"/>
  <c r="G9803" i="5"/>
  <c r="H9803" i="5"/>
  <c r="A9804" i="5"/>
  <c r="B9804" i="5"/>
  <c r="D9804" i="5"/>
  <c r="E9804" i="5" s="1"/>
  <c r="F9804" i="5"/>
  <c r="J9804" i="5" s="1"/>
  <c r="G9804" i="5"/>
  <c r="H9804" i="5"/>
  <c r="A9805" i="5"/>
  <c r="B9805" i="5"/>
  <c r="D9805" i="5"/>
  <c r="E9805" i="5" s="1"/>
  <c r="F9805" i="5"/>
  <c r="J9805" i="5" s="1"/>
  <c r="G9805" i="5"/>
  <c r="H9805" i="5"/>
  <c r="A9806" i="5"/>
  <c r="B9806" i="5"/>
  <c r="D9806" i="5"/>
  <c r="E9806" i="5" s="1"/>
  <c r="F9806" i="5"/>
  <c r="J9806" i="5" s="1"/>
  <c r="G9806" i="5"/>
  <c r="H9806" i="5"/>
  <c r="A9807" i="5"/>
  <c r="B9807" i="5"/>
  <c r="D9807" i="5"/>
  <c r="E9807" i="5" s="1"/>
  <c r="F9807" i="5"/>
  <c r="J9807" i="5" s="1"/>
  <c r="G9807" i="5"/>
  <c r="H9807" i="5"/>
  <c r="A9808" i="5"/>
  <c r="B9808" i="5"/>
  <c r="D9808" i="5"/>
  <c r="E9808" i="5" s="1"/>
  <c r="F9808" i="5"/>
  <c r="J9808" i="5" s="1"/>
  <c r="G9808" i="5"/>
  <c r="H9808" i="5"/>
  <c r="A9809" i="5"/>
  <c r="B9809" i="5"/>
  <c r="D9809" i="5"/>
  <c r="E9809" i="5" s="1"/>
  <c r="F9809" i="5"/>
  <c r="J9809" i="5" s="1"/>
  <c r="G9809" i="5"/>
  <c r="H9809" i="5"/>
  <c r="A9810" i="5"/>
  <c r="B9810" i="5"/>
  <c r="D9810" i="5"/>
  <c r="E9810" i="5" s="1"/>
  <c r="F9810" i="5"/>
  <c r="J9810" i="5" s="1"/>
  <c r="G9810" i="5"/>
  <c r="H9810" i="5"/>
  <c r="A9811" i="5"/>
  <c r="B9811" i="5"/>
  <c r="D9811" i="5"/>
  <c r="E9811" i="5" s="1"/>
  <c r="F9811" i="5"/>
  <c r="J9811" i="5" s="1"/>
  <c r="G9811" i="5"/>
  <c r="H9811" i="5"/>
  <c r="A9812" i="5"/>
  <c r="B9812" i="5"/>
  <c r="D9812" i="5"/>
  <c r="E9812" i="5" s="1"/>
  <c r="F9812" i="5"/>
  <c r="J9812" i="5" s="1"/>
  <c r="G9812" i="5"/>
  <c r="H9812" i="5"/>
  <c r="A9813" i="5"/>
  <c r="B9813" i="5"/>
  <c r="D9813" i="5"/>
  <c r="E9813" i="5" s="1"/>
  <c r="F9813" i="5"/>
  <c r="J9813" i="5" s="1"/>
  <c r="G9813" i="5"/>
  <c r="H9813" i="5"/>
  <c r="A9814" i="5"/>
  <c r="B9814" i="5"/>
  <c r="D9814" i="5"/>
  <c r="E9814" i="5" s="1"/>
  <c r="F9814" i="5"/>
  <c r="J9814" i="5" s="1"/>
  <c r="G9814" i="5"/>
  <c r="H9814" i="5"/>
  <c r="A9815" i="5"/>
  <c r="B9815" i="5"/>
  <c r="D9815" i="5"/>
  <c r="E9815" i="5" s="1"/>
  <c r="F9815" i="5"/>
  <c r="J9815" i="5" s="1"/>
  <c r="G9815" i="5"/>
  <c r="H9815" i="5"/>
  <c r="A9816" i="5"/>
  <c r="B9816" i="5"/>
  <c r="D9816" i="5"/>
  <c r="E9816" i="5" s="1"/>
  <c r="F9816" i="5"/>
  <c r="J9816" i="5" s="1"/>
  <c r="G9816" i="5"/>
  <c r="H9816" i="5"/>
  <c r="A9817" i="5"/>
  <c r="B9817" i="5"/>
  <c r="D9817" i="5"/>
  <c r="E9817" i="5" s="1"/>
  <c r="F9817" i="5"/>
  <c r="J9817" i="5" s="1"/>
  <c r="G9817" i="5"/>
  <c r="H9817" i="5"/>
  <c r="A9818" i="5"/>
  <c r="B9818" i="5"/>
  <c r="D9818" i="5"/>
  <c r="E9818" i="5" s="1"/>
  <c r="F9818" i="5"/>
  <c r="J9818" i="5" s="1"/>
  <c r="G9818" i="5"/>
  <c r="H9818" i="5"/>
  <c r="A9819" i="5"/>
  <c r="B9819" i="5"/>
  <c r="D9819" i="5"/>
  <c r="E9819" i="5" s="1"/>
  <c r="F9819" i="5"/>
  <c r="J9819" i="5" s="1"/>
  <c r="G9819" i="5"/>
  <c r="H9819" i="5"/>
  <c r="A9820" i="5"/>
  <c r="B9820" i="5"/>
  <c r="D9820" i="5"/>
  <c r="E9820" i="5" s="1"/>
  <c r="F9820" i="5"/>
  <c r="J9820" i="5" s="1"/>
  <c r="G9820" i="5"/>
  <c r="H9820" i="5"/>
  <c r="A9821" i="5"/>
  <c r="B9821" i="5"/>
  <c r="D9821" i="5"/>
  <c r="E9821" i="5" s="1"/>
  <c r="F9821" i="5"/>
  <c r="J9821" i="5" s="1"/>
  <c r="G9821" i="5"/>
  <c r="H9821" i="5"/>
  <c r="A9822" i="5"/>
  <c r="B9822" i="5"/>
  <c r="D9822" i="5"/>
  <c r="E9822" i="5" s="1"/>
  <c r="F9822" i="5"/>
  <c r="J9822" i="5" s="1"/>
  <c r="G9822" i="5"/>
  <c r="H9822" i="5"/>
  <c r="A9823" i="5"/>
  <c r="B9823" i="5"/>
  <c r="D9823" i="5"/>
  <c r="E9823" i="5" s="1"/>
  <c r="F9823" i="5"/>
  <c r="J9823" i="5" s="1"/>
  <c r="G9823" i="5"/>
  <c r="H9823" i="5"/>
  <c r="A9824" i="5"/>
  <c r="B9824" i="5"/>
  <c r="D9824" i="5"/>
  <c r="E9824" i="5" s="1"/>
  <c r="F9824" i="5"/>
  <c r="J9824" i="5" s="1"/>
  <c r="G9824" i="5"/>
  <c r="H9824" i="5"/>
  <c r="A9825" i="5"/>
  <c r="B9825" i="5"/>
  <c r="D9825" i="5"/>
  <c r="E9825" i="5" s="1"/>
  <c r="F9825" i="5"/>
  <c r="J9825" i="5" s="1"/>
  <c r="G9825" i="5"/>
  <c r="H9825" i="5"/>
  <c r="A9826" i="5"/>
  <c r="B9826" i="5"/>
  <c r="D9826" i="5"/>
  <c r="E9826" i="5" s="1"/>
  <c r="F9826" i="5"/>
  <c r="J9826" i="5" s="1"/>
  <c r="G9826" i="5"/>
  <c r="H9826" i="5"/>
  <c r="A9827" i="5"/>
  <c r="B9827" i="5"/>
  <c r="D9827" i="5"/>
  <c r="E9827" i="5" s="1"/>
  <c r="F9827" i="5"/>
  <c r="J9827" i="5" s="1"/>
  <c r="G9827" i="5"/>
  <c r="H9827" i="5"/>
  <c r="A9828" i="5"/>
  <c r="B9828" i="5"/>
  <c r="D9828" i="5"/>
  <c r="E9828" i="5" s="1"/>
  <c r="F9828" i="5"/>
  <c r="J9828" i="5" s="1"/>
  <c r="G9828" i="5"/>
  <c r="H9828" i="5"/>
  <c r="A9829" i="5"/>
  <c r="B9829" i="5"/>
  <c r="D9829" i="5"/>
  <c r="E9829" i="5" s="1"/>
  <c r="F9829" i="5"/>
  <c r="J9829" i="5" s="1"/>
  <c r="G9829" i="5"/>
  <c r="H9829" i="5"/>
  <c r="A9830" i="5"/>
  <c r="B9830" i="5"/>
  <c r="D9830" i="5"/>
  <c r="E9830" i="5" s="1"/>
  <c r="F9830" i="5"/>
  <c r="J9830" i="5" s="1"/>
  <c r="G9830" i="5"/>
  <c r="H9830" i="5"/>
  <c r="A9831" i="5"/>
  <c r="B9831" i="5"/>
  <c r="D9831" i="5"/>
  <c r="E9831" i="5" s="1"/>
  <c r="F9831" i="5"/>
  <c r="J9831" i="5" s="1"/>
  <c r="G9831" i="5"/>
  <c r="H9831" i="5"/>
  <c r="A9832" i="5"/>
  <c r="B9832" i="5"/>
  <c r="D9832" i="5"/>
  <c r="E9832" i="5" s="1"/>
  <c r="F9832" i="5"/>
  <c r="J9832" i="5" s="1"/>
  <c r="G9832" i="5"/>
  <c r="H9832" i="5"/>
  <c r="A9833" i="5"/>
  <c r="B9833" i="5"/>
  <c r="D9833" i="5"/>
  <c r="E9833" i="5" s="1"/>
  <c r="F9833" i="5"/>
  <c r="J9833" i="5" s="1"/>
  <c r="G9833" i="5"/>
  <c r="H9833" i="5"/>
  <c r="A9834" i="5"/>
  <c r="B9834" i="5"/>
  <c r="D9834" i="5"/>
  <c r="E9834" i="5" s="1"/>
  <c r="F9834" i="5"/>
  <c r="J9834" i="5" s="1"/>
  <c r="G9834" i="5"/>
  <c r="H9834" i="5"/>
  <c r="A9835" i="5"/>
  <c r="B9835" i="5"/>
  <c r="D9835" i="5"/>
  <c r="E9835" i="5" s="1"/>
  <c r="F9835" i="5"/>
  <c r="J9835" i="5" s="1"/>
  <c r="G9835" i="5"/>
  <c r="H9835" i="5"/>
  <c r="A9836" i="5"/>
  <c r="B9836" i="5"/>
  <c r="D9836" i="5"/>
  <c r="E9836" i="5" s="1"/>
  <c r="F9836" i="5"/>
  <c r="J9836" i="5" s="1"/>
  <c r="G9836" i="5"/>
  <c r="H9836" i="5"/>
  <c r="A9837" i="5"/>
  <c r="B9837" i="5"/>
  <c r="D9837" i="5"/>
  <c r="E9837" i="5" s="1"/>
  <c r="F9837" i="5"/>
  <c r="J9837" i="5" s="1"/>
  <c r="G9837" i="5"/>
  <c r="H9837" i="5"/>
  <c r="A9838" i="5"/>
  <c r="B9838" i="5"/>
  <c r="D9838" i="5"/>
  <c r="E9838" i="5" s="1"/>
  <c r="F9838" i="5"/>
  <c r="J9838" i="5" s="1"/>
  <c r="G9838" i="5"/>
  <c r="H9838" i="5"/>
  <c r="A9839" i="5"/>
  <c r="B9839" i="5"/>
  <c r="D9839" i="5"/>
  <c r="E9839" i="5" s="1"/>
  <c r="F9839" i="5"/>
  <c r="J9839" i="5" s="1"/>
  <c r="G9839" i="5"/>
  <c r="H9839" i="5"/>
  <c r="A9840" i="5"/>
  <c r="B9840" i="5"/>
  <c r="D9840" i="5"/>
  <c r="E9840" i="5" s="1"/>
  <c r="F9840" i="5"/>
  <c r="J9840" i="5" s="1"/>
  <c r="G9840" i="5"/>
  <c r="H9840" i="5"/>
  <c r="A9841" i="5"/>
  <c r="B9841" i="5"/>
  <c r="D9841" i="5"/>
  <c r="E9841" i="5" s="1"/>
  <c r="F9841" i="5"/>
  <c r="J9841" i="5" s="1"/>
  <c r="G9841" i="5"/>
  <c r="H9841" i="5"/>
  <c r="A9842" i="5"/>
  <c r="B9842" i="5"/>
  <c r="D9842" i="5"/>
  <c r="E9842" i="5" s="1"/>
  <c r="F9842" i="5"/>
  <c r="J9842" i="5" s="1"/>
  <c r="G9842" i="5"/>
  <c r="H9842" i="5"/>
  <c r="A9843" i="5"/>
  <c r="B9843" i="5"/>
  <c r="D9843" i="5"/>
  <c r="E9843" i="5" s="1"/>
  <c r="F9843" i="5"/>
  <c r="J9843" i="5" s="1"/>
  <c r="G9843" i="5"/>
  <c r="H9843" i="5"/>
  <c r="A9844" i="5"/>
  <c r="B9844" i="5"/>
  <c r="D9844" i="5"/>
  <c r="E9844" i="5" s="1"/>
  <c r="F9844" i="5"/>
  <c r="J9844" i="5" s="1"/>
  <c r="G9844" i="5"/>
  <c r="H9844" i="5"/>
  <c r="A9845" i="5"/>
  <c r="B9845" i="5"/>
  <c r="D9845" i="5"/>
  <c r="E9845" i="5" s="1"/>
  <c r="F9845" i="5"/>
  <c r="J9845" i="5" s="1"/>
  <c r="G9845" i="5"/>
  <c r="H9845" i="5"/>
  <c r="A9846" i="5"/>
  <c r="B9846" i="5"/>
  <c r="D9846" i="5"/>
  <c r="E9846" i="5" s="1"/>
  <c r="F9846" i="5"/>
  <c r="J9846" i="5" s="1"/>
  <c r="G9846" i="5"/>
  <c r="H9846" i="5"/>
  <c r="A9847" i="5"/>
  <c r="B9847" i="5"/>
  <c r="D9847" i="5"/>
  <c r="E9847" i="5" s="1"/>
  <c r="F9847" i="5"/>
  <c r="J9847" i="5" s="1"/>
  <c r="G9847" i="5"/>
  <c r="H9847" i="5"/>
  <c r="A9848" i="5"/>
  <c r="B9848" i="5"/>
  <c r="D9848" i="5"/>
  <c r="E9848" i="5" s="1"/>
  <c r="F9848" i="5"/>
  <c r="J9848" i="5" s="1"/>
  <c r="G9848" i="5"/>
  <c r="H9848" i="5"/>
  <c r="A9849" i="5"/>
  <c r="B9849" i="5"/>
  <c r="D9849" i="5"/>
  <c r="E9849" i="5" s="1"/>
  <c r="F9849" i="5"/>
  <c r="J9849" i="5" s="1"/>
  <c r="G9849" i="5"/>
  <c r="H9849" i="5"/>
  <c r="A9850" i="5"/>
  <c r="B9850" i="5"/>
  <c r="D9850" i="5"/>
  <c r="E9850" i="5" s="1"/>
  <c r="F9850" i="5"/>
  <c r="J9850" i="5" s="1"/>
  <c r="G9850" i="5"/>
  <c r="H9850" i="5"/>
  <c r="A9851" i="5"/>
  <c r="B9851" i="5"/>
  <c r="D9851" i="5"/>
  <c r="E9851" i="5" s="1"/>
  <c r="F9851" i="5"/>
  <c r="J9851" i="5" s="1"/>
  <c r="G9851" i="5"/>
  <c r="H9851" i="5"/>
  <c r="A9852" i="5"/>
  <c r="B9852" i="5"/>
  <c r="D9852" i="5"/>
  <c r="E9852" i="5" s="1"/>
  <c r="F9852" i="5"/>
  <c r="J9852" i="5" s="1"/>
  <c r="G9852" i="5"/>
  <c r="H9852" i="5"/>
  <c r="A9853" i="5"/>
  <c r="B9853" i="5"/>
  <c r="D9853" i="5"/>
  <c r="E9853" i="5" s="1"/>
  <c r="F9853" i="5"/>
  <c r="J9853" i="5" s="1"/>
  <c r="G9853" i="5"/>
  <c r="H9853" i="5"/>
  <c r="A9854" i="5"/>
  <c r="B9854" i="5"/>
  <c r="D9854" i="5"/>
  <c r="E9854" i="5" s="1"/>
  <c r="F9854" i="5"/>
  <c r="J9854" i="5" s="1"/>
  <c r="G9854" i="5"/>
  <c r="H9854" i="5"/>
  <c r="A9855" i="5"/>
  <c r="B9855" i="5"/>
  <c r="D9855" i="5"/>
  <c r="E9855" i="5" s="1"/>
  <c r="F9855" i="5"/>
  <c r="J9855" i="5" s="1"/>
  <c r="G9855" i="5"/>
  <c r="H9855" i="5"/>
  <c r="A9856" i="5"/>
  <c r="B9856" i="5"/>
  <c r="D9856" i="5"/>
  <c r="E9856" i="5" s="1"/>
  <c r="F9856" i="5"/>
  <c r="J9856" i="5" s="1"/>
  <c r="G9856" i="5"/>
  <c r="H9856" i="5"/>
  <c r="A9857" i="5"/>
  <c r="B9857" i="5"/>
  <c r="D9857" i="5"/>
  <c r="E9857" i="5" s="1"/>
  <c r="F9857" i="5"/>
  <c r="J9857" i="5" s="1"/>
  <c r="G9857" i="5"/>
  <c r="H9857" i="5"/>
  <c r="A9858" i="5"/>
  <c r="B9858" i="5"/>
  <c r="D9858" i="5"/>
  <c r="E9858" i="5" s="1"/>
  <c r="F9858" i="5"/>
  <c r="J9858" i="5" s="1"/>
  <c r="G9858" i="5"/>
  <c r="H9858" i="5"/>
  <c r="A9859" i="5"/>
  <c r="B9859" i="5"/>
  <c r="D9859" i="5"/>
  <c r="E9859" i="5" s="1"/>
  <c r="F9859" i="5"/>
  <c r="J9859" i="5" s="1"/>
  <c r="G9859" i="5"/>
  <c r="H9859" i="5"/>
  <c r="A9860" i="5"/>
  <c r="B9860" i="5"/>
  <c r="D9860" i="5"/>
  <c r="E9860" i="5" s="1"/>
  <c r="F9860" i="5"/>
  <c r="J9860" i="5" s="1"/>
  <c r="G9860" i="5"/>
  <c r="H9860" i="5"/>
  <c r="A9861" i="5"/>
  <c r="B9861" i="5"/>
  <c r="D9861" i="5"/>
  <c r="E9861" i="5" s="1"/>
  <c r="F9861" i="5"/>
  <c r="J9861" i="5" s="1"/>
  <c r="G9861" i="5"/>
  <c r="H9861" i="5"/>
  <c r="A9862" i="5"/>
  <c r="B9862" i="5"/>
  <c r="D9862" i="5"/>
  <c r="E9862" i="5" s="1"/>
  <c r="F9862" i="5"/>
  <c r="J9862" i="5" s="1"/>
  <c r="G9862" i="5"/>
  <c r="H9862" i="5"/>
  <c r="A9863" i="5"/>
  <c r="B9863" i="5"/>
  <c r="D9863" i="5"/>
  <c r="E9863" i="5" s="1"/>
  <c r="F9863" i="5"/>
  <c r="J9863" i="5" s="1"/>
  <c r="G9863" i="5"/>
  <c r="H9863" i="5"/>
  <c r="A9864" i="5"/>
  <c r="B9864" i="5"/>
  <c r="D9864" i="5"/>
  <c r="E9864" i="5" s="1"/>
  <c r="F9864" i="5"/>
  <c r="J9864" i="5" s="1"/>
  <c r="G9864" i="5"/>
  <c r="H9864" i="5"/>
  <c r="A9865" i="5"/>
  <c r="B9865" i="5"/>
  <c r="D9865" i="5"/>
  <c r="E9865" i="5" s="1"/>
  <c r="F9865" i="5"/>
  <c r="J9865" i="5" s="1"/>
  <c r="G9865" i="5"/>
  <c r="H9865" i="5"/>
  <c r="A9866" i="5"/>
  <c r="B9866" i="5"/>
  <c r="D9866" i="5"/>
  <c r="E9866" i="5" s="1"/>
  <c r="F9866" i="5"/>
  <c r="J9866" i="5" s="1"/>
  <c r="G9866" i="5"/>
  <c r="H9866" i="5"/>
  <c r="A9867" i="5"/>
  <c r="B9867" i="5"/>
  <c r="D9867" i="5"/>
  <c r="E9867" i="5" s="1"/>
  <c r="F9867" i="5"/>
  <c r="J9867" i="5" s="1"/>
  <c r="G9867" i="5"/>
  <c r="H9867" i="5"/>
  <c r="A9868" i="5"/>
  <c r="B9868" i="5"/>
  <c r="D9868" i="5"/>
  <c r="E9868" i="5" s="1"/>
  <c r="F9868" i="5"/>
  <c r="J9868" i="5" s="1"/>
  <c r="G9868" i="5"/>
  <c r="H9868" i="5"/>
  <c r="A9869" i="5"/>
  <c r="B9869" i="5"/>
  <c r="D9869" i="5"/>
  <c r="E9869" i="5" s="1"/>
  <c r="F9869" i="5"/>
  <c r="J9869" i="5" s="1"/>
  <c r="G9869" i="5"/>
  <c r="H9869" i="5"/>
  <c r="A9870" i="5"/>
  <c r="B9870" i="5"/>
  <c r="D9870" i="5"/>
  <c r="E9870" i="5" s="1"/>
  <c r="F9870" i="5"/>
  <c r="J9870" i="5" s="1"/>
  <c r="G9870" i="5"/>
  <c r="H9870" i="5"/>
  <c r="A9871" i="5"/>
  <c r="B9871" i="5"/>
  <c r="D9871" i="5"/>
  <c r="E9871" i="5" s="1"/>
  <c r="F9871" i="5"/>
  <c r="J9871" i="5" s="1"/>
  <c r="G9871" i="5"/>
  <c r="H9871" i="5"/>
  <c r="A9872" i="5"/>
  <c r="B9872" i="5"/>
  <c r="D9872" i="5"/>
  <c r="E9872" i="5" s="1"/>
  <c r="F9872" i="5"/>
  <c r="J9872" i="5" s="1"/>
  <c r="G9872" i="5"/>
  <c r="H9872" i="5"/>
  <c r="A9873" i="5"/>
  <c r="B9873" i="5"/>
  <c r="D9873" i="5"/>
  <c r="E9873" i="5" s="1"/>
  <c r="F9873" i="5"/>
  <c r="J9873" i="5" s="1"/>
  <c r="G9873" i="5"/>
  <c r="H9873" i="5"/>
  <c r="A9874" i="5"/>
  <c r="B9874" i="5"/>
  <c r="D9874" i="5"/>
  <c r="E9874" i="5" s="1"/>
  <c r="F9874" i="5"/>
  <c r="J9874" i="5" s="1"/>
  <c r="G9874" i="5"/>
  <c r="H9874" i="5"/>
  <c r="A9875" i="5"/>
  <c r="B9875" i="5"/>
  <c r="D9875" i="5"/>
  <c r="E9875" i="5" s="1"/>
  <c r="F9875" i="5"/>
  <c r="J9875" i="5" s="1"/>
  <c r="G9875" i="5"/>
  <c r="H9875" i="5"/>
  <c r="A9876" i="5"/>
  <c r="B9876" i="5"/>
  <c r="D9876" i="5"/>
  <c r="E9876" i="5" s="1"/>
  <c r="F9876" i="5"/>
  <c r="J9876" i="5" s="1"/>
  <c r="G9876" i="5"/>
  <c r="H9876" i="5"/>
  <c r="A9877" i="5"/>
  <c r="B9877" i="5"/>
  <c r="D9877" i="5"/>
  <c r="E9877" i="5" s="1"/>
  <c r="F9877" i="5"/>
  <c r="J9877" i="5" s="1"/>
  <c r="G9877" i="5"/>
  <c r="H9877" i="5"/>
  <c r="A9878" i="5"/>
  <c r="B9878" i="5"/>
  <c r="D9878" i="5"/>
  <c r="E9878" i="5" s="1"/>
  <c r="F9878" i="5"/>
  <c r="J9878" i="5" s="1"/>
  <c r="G9878" i="5"/>
  <c r="H9878" i="5"/>
  <c r="A9879" i="5"/>
  <c r="B9879" i="5"/>
  <c r="D9879" i="5"/>
  <c r="E9879" i="5" s="1"/>
  <c r="F9879" i="5"/>
  <c r="J9879" i="5" s="1"/>
  <c r="G9879" i="5"/>
  <c r="H9879" i="5"/>
  <c r="A9880" i="5"/>
  <c r="B9880" i="5"/>
  <c r="D9880" i="5"/>
  <c r="E9880" i="5" s="1"/>
  <c r="F9880" i="5"/>
  <c r="J9880" i="5" s="1"/>
  <c r="G9880" i="5"/>
  <c r="H9880" i="5"/>
  <c r="A9881" i="5"/>
  <c r="B9881" i="5"/>
  <c r="D9881" i="5"/>
  <c r="E9881" i="5" s="1"/>
  <c r="F9881" i="5"/>
  <c r="J9881" i="5" s="1"/>
  <c r="G9881" i="5"/>
  <c r="H9881" i="5"/>
  <c r="A9882" i="5"/>
  <c r="B9882" i="5"/>
  <c r="D9882" i="5"/>
  <c r="E9882" i="5" s="1"/>
  <c r="F9882" i="5"/>
  <c r="J9882" i="5" s="1"/>
  <c r="G9882" i="5"/>
  <c r="H9882" i="5"/>
  <c r="A9883" i="5"/>
  <c r="B9883" i="5"/>
  <c r="D9883" i="5"/>
  <c r="E9883" i="5" s="1"/>
  <c r="F9883" i="5"/>
  <c r="J9883" i="5" s="1"/>
  <c r="G9883" i="5"/>
  <c r="H9883" i="5"/>
  <c r="A9884" i="5"/>
  <c r="B9884" i="5"/>
  <c r="D9884" i="5"/>
  <c r="E9884" i="5" s="1"/>
  <c r="F9884" i="5"/>
  <c r="J9884" i="5" s="1"/>
  <c r="G9884" i="5"/>
  <c r="H9884" i="5"/>
  <c r="A9885" i="5"/>
  <c r="B9885" i="5"/>
  <c r="D9885" i="5"/>
  <c r="E9885" i="5" s="1"/>
  <c r="F9885" i="5"/>
  <c r="J9885" i="5" s="1"/>
  <c r="G9885" i="5"/>
  <c r="H9885" i="5"/>
  <c r="A9886" i="5"/>
  <c r="B9886" i="5"/>
  <c r="D9886" i="5"/>
  <c r="E9886" i="5" s="1"/>
  <c r="F9886" i="5"/>
  <c r="J9886" i="5" s="1"/>
  <c r="G9886" i="5"/>
  <c r="H9886" i="5"/>
  <c r="A9887" i="5"/>
  <c r="B9887" i="5"/>
  <c r="D9887" i="5"/>
  <c r="E9887" i="5" s="1"/>
  <c r="F9887" i="5"/>
  <c r="J9887" i="5" s="1"/>
  <c r="G9887" i="5"/>
  <c r="H9887" i="5"/>
  <c r="A9888" i="5"/>
  <c r="B9888" i="5"/>
  <c r="D9888" i="5"/>
  <c r="E9888" i="5" s="1"/>
  <c r="F9888" i="5"/>
  <c r="J9888" i="5" s="1"/>
  <c r="G9888" i="5"/>
  <c r="H9888" i="5"/>
  <c r="A9889" i="5"/>
  <c r="B9889" i="5"/>
  <c r="D9889" i="5"/>
  <c r="E9889" i="5" s="1"/>
  <c r="F9889" i="5"/>
  <c r="J9889" i="5" s="1"/>
  <c r="G9889" i="5"/>
  <c r="H9889" i="5"/>
  <c r="A9890" i="5"/>
  <c r="B9890" i="5"/>
  <c r="D9890" i="5"/>
  <c r="E9890" i="5" s="1"/>
  <c r="F9890" i="5"/>
  <c r="J9890" i="5" s="1"/>
  <c r="G9890" i="5"/>
  <c r="H9890" i="5"/>
  <c r="A9891" i="5"/>
  <c r="B9891" i="5"/>
  <c r="D9891" i="5"/>
  <c r="E9891" i="5" s="1"/>
  <c r="F9891" i="5"/>
  <c r="J9891" i="5" s="1"/>
  <c r="G9891" i="5"/>
  <c r="H9891" i="5"/>
  <c r="A9892" i="5"/>
  <c r="B9892" i="5"/>
  <c r="D9892" i="5"/>
  <c r="E9892" i="5" s="1"/>
  <c r="F9892" i="5"/>
  <c r="J9892" i="5" s="1"/>
  <c r="G9892" i="5"/>
  <c r="H9892" i="5"/>
  <c r="A9893" i="5"/>
  <c r="B9893" i="5"/>
  <c r="D9893" i="5"/>
  <c r="E9893" i="5" s="1"/>
  <c r="F9893" i="5"/>
  <c r="J9893" i="5" s="1"/>
  <c r="G9893" i="5"/>
  <c r="H9893" i="5"/>
  <c r="A9894" i="5"/>
  <c r="B9894" i="5"/>
  <c r="D9894" i="5"/>
  <c r="E9894" i="5" s="1"/>
  <c r="F9894" i="5"/>
  <c r="J9894" i="5" s="1"/>
  <c r="G9894" i="5"/>
  <c r="H9894" i="5"/>
  <c r="A9895" i="5"/>
  <c r="B9895" i="5"/>
  <c r="D9895" i="5"/>
  <c r="E9895" i="5" s="1"/>
  <c r="F9895" i="5"/>
  <c r="J9895" i="5" s="1"/>
  <c r="G9895" i="5"/>
  <c r="H9895" i="5"/>
  <c r="A9896" i="5"/>
  <c r="B9896" i="5"/>
  <c r="D9896" i="5"/>
  <c r="E9896" i="5" s="1"/>
  <c r="F9896" i="5"/>
  <c r="J9896" i="5" s="1"/>
  <c r="G9896" i="5"/>
  <c r="H9896" i="5"/>
  <c r="A9897" i="5"/>
  <c r="B9897" i="5"/>
  <c r="D9897" i="5"/>
  <c r="E9897" i="5" s="1"/>
  <c r="F9897" i="5"/>
  <c r="J9897" i="5" s="1"/>
  <c r="G9897" i="5"/>
  <c r="H9897" i="5"/>
  <c r="A9898" i="5"/>
  <c r="B9898" i="5"/>
  <c r="D9898" i="5"/>
  <c r="E9898" i="5" s="1"/>
  <c r="F9898" i="5"/>
  <c r="J9898" i="5" s="1"/>
  <c r="G9898" i="5"/>
  <c r="H9898" i="5"/>
  <c r="A9899" i="5"/>
  <c r="B9899" i="5"/>
  <c r="D9899" i="5"/>
  <c r="E9899" i="5" s="1"/>
  <c r="F9899" i="5"/>
  <c r="J9899" i="5" s="1"/>
  <c r="G9899" i="5"/>
  <c r="H9899" i="5"/>
  <c r="A9900" i="5"/>
  <c r="B9900" i="5"/>
  <c r="D9900" i="5"/>
  <c r="E9900" i="5" s="1"/>
  <c r="F9900" i="5"/>
  <c r="J9900" i="5" s="1"/>
  <c r="G9900" i="5"/>
  <c r="H9900" i="5"/>
  <c r="A9901" i="5"/>
  <c r="B9901" i="5"/>
  <c r="D9901" i="5"/>
  <c r="E9901" i="5" s="1"/>
  <c r="F9901" i="5"/>
  <c r="J9901" i="5" s="1"/>
  <c r="G9901" i="5"/>
  <c r="H9901" i="5"/>
  <c r="A9902" i="5"/>
  <c r="B9902" i="5"/>
  <c r="D9902" i="5"/>
  <c r="E9902" i="5" s="1"/>
  <c r="F9902" i="5"/>
  <c r="J9902" i="5" s="1"/>
  <c r="G9902" i="5"/>
  <c r="H9902" i="5"/>
  <c r="A9903" i="5"/>
  <c r="B9903" i="5"/>
  <c r="D9903" i="5"/>
  <c r="E9903" i="5" s="1"/>
  <c r="F9903" i="5"/>
  <c r="J9903" i="5" s="1"/>
  <c r="G9903" i="5"/>
  <c r="H9903" i="5"/>
  <c r="A9904" i="5"/>
  <c r="B9904" i="5"/>
  <c r="D9904" i="5"/>
  <c r="E9904" i="5" s="1"/>
  <c r="F9904" i="5"/>
  <c r="J9904" i="5" s="1"/>
  <c r="G9904" i="5"/>
  <c r="H9904" i="5"/>
  <c r="A9905" i="5"/>
  <c r="B9905" i="5"/>
  <c r="D9905" i="5"/>
  <c r="E9905" i="5" s="1"/>
  <c r="F9905" i="5"/>
  <c r="J9905" i="5" s="1"/>
  <c r="G9905" i="5"/>
  <c r="H9905" i="5"/>
  <c r="A9906" i="5"/>
  <c r="B9906" i="5"/>
  <c r="D9906" i="5"/>
  <c r="E9906" i="5" s="1"/>
  <c r="F9906" i="5"/>
  <c r="J9906" i="5" s="1"/>
  <c r="G9906" i="5"/>
  <c r="H9906" i="5"/>
  <c r="A9907" i="5"/>
  <c r="B9907" i="5"/>
  <c r="D9907" i="5"/>
  <c r="E9907" i="5" s="1"/>
  <c r="F9907" i="5"/>
  <c r="J9907" i="5" s="1"/>
  <c r="G9907" i="5"/>
  <c r="H9907" i="5"/>
  <c r="A9908" i="5"/>
  <c r="B9908" i="5"/>
  <c r="D9908" i="5"/>
  <c r="E9908" i="5" s="1"/>
  <c r="F9908" i="5"/>
  <c r="J9908" i="5" s="1"/>
  <c r="G9908" i="5"/>
  <c r="H9908" i="5"/>
  <c r="A9909" i="5"/>
  <c r="B9909" i="5"/>
  <c r="D9909" i="5"/>
  <c r="E9909" i="5" s="1"/>
  <c r="F9909" i="5"/>
  <c r="J9909" i="5" s="1"/>
  <c r="G9909" i="5"/>
  <c r="H9909" i="5"/>
  <c r="A9910" i="5"/>
  <c r="B9910" i="5"/>
  <c r="D9910" i="5"/>
  <c r="E9910" i="5" s="1"/>
  <c r="F9910" i="5"/>
  <c r="J9910" i="5" s="1"/>
  <c r="G9910" i="5"/>
  <c r="H9910" i="5"/>
  <c r="A9911" i="5"/>
  <c r="B9911" i="5"/>
  <c r="D9911" i="5"/>
  <c r="E9911" i="5" s="1"/>
  <c r="F9911" i="5"/>
  <c r="J9911" i="5" s="1"/>
  <c r="G9911" i="5"/>
  <c r="H9911" i="5"/>
  <c r="A9912" i="5"/>
  <c r="B9912" i="5"/>
  <c r="D9912" i="5"/>
  <c r="E9912" i="5" s="1"/>
  <c r="F9912" i="5"/>
  <c r="J9912" i="5" s="1"/>
  <c r="G9912" i="5"/>
  <c r="H9912" i="5"/>
  <c r="A9913" i="5"/>
  <c r="B9913" i="5"/>
  <c r="D9913" i="5"/>
  <c r="E9913" i="5" s="1"/>
  <c r="F9913" i="5"/>
  <c r="J9913" i="5" s="1"/>
  <c r="G9913" i="5"/>
  <c r="H9913" i="5"/>
  <c r="A9914" i="5"/>
  <c r="B9914" i="5"/>
  <c r="D9914" i="5"/>
  <c r="E9914" i="5" s="1"/>
  <c r="F9914" i="5"/>
  <c r="J9914" i="5" s="1"/>
  <c r="G9914" i="5"/>
  <c r="H9914" i="5"/>
  <c r="A9915" i="5"/>
  <c r="B9915" i="5"/>
  <c r="D9915" i="5"/>
  <c r="E9915" i="5" s="1"/>
  <c r="F9915" i="5"/>
  <c r="J9915" i="5" s="1"/>
  <c r="G9915" i="5"/>
  <c r="H9915" i="5"/>
  <c r="A9916" i="5"/>
  <c r="B9916" i="5"/>
  <c r="D9916" i="5"/>
  <c r="E9916" i="5" s="1"/>
  <c r="F9916" i="5"/>
  <c r="J9916" i="5" s="1"/>
  <c r="G9916" i="5"/>
  <c r="H9916" i="5"/>
  <c r="A9917" i="5"/>
  <c r="B9917" i="5"/>
  <c r="D9917" i="5"/>
  <c r="E9917" i="5" s="1"/>
  <c r="F9917" i="5"/>
  <c r="J9917" i="5" s="1"/>
  <c r="G9917" i="5"/>
  <c r="H9917" i="5"/>
  <c r="A9918" i="5"/>
  <c r="B9918" i="5"/>
  <c r="D9918" i="5"/>
  <c r="E9918" i="5" s="1"/>
  <c r="F9918" i="5"/>
  <c r="J9918" i="5" s="1"/>
  <c r="G9918" i="5"/>
  <c r="H9918" i="5"/>
  <c r="A9919" i="5"/>
  <c r="B9919" i="5"/>
  <c r="D9919" i="5"/>
  <c r="E9919" i="5" s="1"/>
  <c r="F9919" i="5"/>
  <c r="J9919" i="5" s="1"/>
  <c r="G9919" i="5"/>
  <c r="H9919" i="5"/>
  <c r="A9920" i="5"/>
  <c r="B9920" i="5"/>
  <c r="D9920" i="5"/>
  <c r="E9920" i="5" s="1"/>
  <c r="F9920" i="5"/>
  <c r="J9920" i="5" s="1"/>
  <c r="G9920" i="5"/>
  <c r="H9920" i="5"/>
  <c r="A9921" i="5"/>
  <c r="B9921" i="5"/>
  <c r="D9921" i="5"/>
  <c r="E9921" i="5" s="1"/>
  <c r="F9921" i="5"/>
  <c r="J9921" i="5" s="1"/>
  <c r="G9921" i="5"/>
  <c r="H9921" i="5"/>
  <c r="A9922" i="5"/>
  <c r="B9922" i="5"/>
  <c r="D9922" i="5"/>
  <c r="E9922" i="5" s="1"/>
  <c r="F9922" i="5"/>
  <c r="J9922" i="5" s="1"/>
  <c r="G9922" i="5"/>
  <c r="H9922" i="5"/>
  <c r="A9923" i="5"/>
  <c r="B9923" i="5"/>
  <c r="D9923" i="5"/>
  <c r="E9923" i="5" s="1"/>
  <c r="F9923" i="5"/>
  <c r="J9923" i="5" s="1"/>
  <c r="G9923" i="5"/>
  <c r="H9923" i="5"/>
  <c r="A9924" i="5"/>
  <c r="B9924" i="5"/>
  <c r="D9924" i="5"/>
  <c r="E9924" i="5" s="1"/>
  <c r="F9924" i="5"/>
  <c r="J9924" i="5" s="1"/>
  <c r="G9924" i="5"/>
  <c r="H9924" i="5"/>
  <c r="A9925" i="5"/>
  <c r="B9925" i="5"/>
  <c r="D9925" i="5"/>
  <c r="E9925" i="5" s="1"/>
  <c r="F9925" i="5"/>
  <c r="J9925" i="5" s="1"/>
  <c r="G9925" i="5"/>
  <c r="H9925" i="5"/>
  <c r="A9926" i="5"/>
  <c r="B9926" i="5"/>
  <c r="D9926" i="5"/>
  <c r="E9926" i="5" s="1"/>
  <c r="F9926" i="5"/>
  <c r="J9926" i="5" s="1"/>
  <c r="G9926" i="5"/>
  <c r="H9926" i="5"/>
  <c r="A9927" i="5"/>
  <c r="B9927" i="5"/>
  <c r="D9927" i="5"/>
  <c r="E9927" i="5" s="1"/>
  <c r="F9927" i="5"/>
  <c r="J9927" i="5" s="1"/>
  <c r="G9927" i="5"/>
  <c r="H9927" i="5"/>
  <c r="A9928" i="5"/>
  <c r="B9928" i="5"/>
  <c r="D9928" i="5"/>
  <c r="E9928" i="5" s="1"/>
  <c r="F9928" i="5"/>
  <c r="J9928" i="5" s="1"/>
  <c r="G9928" i="5"/>
  <c r="H9928" i="5"/>
  <c r="A9929" i="5"/>
  <c r="B9929" i="5"/>
  <c r="D9929" i="5"/>
  <c r="E9929" i="5" s="1"/>
  <c r="F9929" i="5"/>
  <c r="J9929" i="5" s="1"/>
  <c r="G9929" i="5"/>
  <c r="H9929" i="5"/>
  <c r="A9930" i="5"/>
  <c r="B9930" i="5"/>
  <c r="D9930" i="5"/>
  <c r="E9930" i="5" s="1"/>
  <c r="F9930" i="5"/>
  <c r="J9930" i="5" s="1"/>
  <c r="G9930" i="5"/>
  <c r="H9930" i="5"/>
  <c r="A9931" i="5"/>
  <c r="B9931" i="5"/>
  <c r="D9931" i="5"/>
  <c r="E9931" i="5" s="1"/>
  <c r="F9931" i="5"/>
  <c r="J9931" i="5" s="1"/>
  <c r="G9931" i="5"/>
  <c r="H9931" i="5"/>
  <c r="A9932" i="5"/>
  <c r="B9932" i="5"/>
  <c r="D9932" i="5"/>
  <c r="E9932" i="5" s="1"/>
  <c r="F9932" i="5"/>
  <c r="J9932" i="5" s="1"/>
  <c r="G9932" i="5"/>
  <c r="H9932" i="5"/>
  <c r="A9933" i="5"/>
  <c r="B9933" i="5"/>
  <c r="D9933" i="5"/>
  <c r="E9933" i="5" s="1"/>
  <c r="F9933" i="5"/>
  <c r="J9933" i="5" s="1"/>
  <c r="G9933" i="5"/>
  <c r="H9933" i="5"/>
  <c r="A9934" i="5"/>
  <c r="B9934" i="5"/>
  <c r="D9934" i="5"/>
  <c r="E9934" i="5" s="1"/>
  <c r="F9934" i="5"/>
  <c r="J9934" i="5" s="1"/>
  <c r="G9934" i="5"/>
  <c r="H9934" i="5"/>
  <c r="A9935" i="5"/>
  <c r="B9935" i="5"/>
  <c r="D9935" i="5"/>
  <c r="E9935" i="5" s="1"/>
  <c r="F9935" i="5"/>
  <c r="J9935" i="5" s="1"/>
  <c r="G9935" i="5"/>
  <c r="H9935" i="5"/>
  <c r="A9936" i="5"/>
  <c r="B9936" i="5"/>
  <c r="D9936" i="5"/>
  <c r="E9936" i="5" s="1"/>
  <c r="F9936" i="5"/>
  <c r="J9936" i="5" s="1"/>
  <c r="G9936" i="5"/>
  <c r="H9936" i="5"/>
  <c r="A9937" i="5"/>
  <c r="B9937" i="5"/>
  <c r="D9937" i="5"/>
  <c r="E9937" i="5" s="1"/>
  <c r="F9937" i="5"/>
  <c r="J9937" i="5" s="1"/>
  <c r="G9937" i="5"/>
  <c r="H9937" i="5"/>
  <c r="A9938" i="5"/>
  <c r="B9938" i="5"/>
  <c r="D9938" i="5"/>
  <c r="E9938" i="5" s="1"/>
  <c r="F9938" i="5"/>
  <c r="J9938" i="5" s="1"/>
  <c r="G9938" i="5"/>
  <c r="H9938" i="5"/>
  <c r="A9939" i="5"/>
  <c r="B9939" i="5"/>
  <c r="D9939" i="5"/>
  <c r="E9939" i="5" s="1"/>
  <c r="F9939" i="5"/>
  <c r="J9939" i="5" s="1"/>
  <c r="G9939" i="5"/>
  <c r="H9939" i="5"/>
  <c r="A9940" i="5"/>
  <c r="B9940" i="5"/>
  <c r="D9940" i="5"/>
  <c r="E9940" i="5" s="1"/>
  <c r="F9940" i="5"/>
  <c r="J9940" i="5" s="1"/>
  <c r="G9940" i="5"/>
  <c r="H9940" i="5"/>
  <c r="A9941" i="5"/>
  <c r="B9941" i="5"/>
  <c r="D9941" i="5"/>
  <c r="E9941" i="5" s="1"/>
  <c r="F9941" i="5"/>
  <c r="J9941" i="5" s="1"/>
  <c r="G9941" i="5"/>
  <c r="H9941" i="5"/>
  <c r="A9942" i="5"/>
  <c r="B9942" i="5"/>
  <c r="D9942" i="5"/>
  <c r="E9942" i="5" s="1"/>
  <c r="F9942" i="5"/>
  <c r="J9942" i="5" s="1"/>
  <c r="G9942" i="5"/>
  <c r="H9942" i="5"/>
  <c r="A9943" i="5"/>
  <c r="B9943" i="5"/>
  <c r="D9943" i="5"/>
  <c r="E9943" i="5" s="1"/>
  <c r="F9943" i="5"/>
  <c r="J9943" i="5" s="1"/>
  <c r="G9943" i="5"/>
  <c r="H9943" i="5"/>
  <c r="A9944" i="5"/>
  <c r="B9944" i="5"/>
  <c r="D9944" i="5"/>
  <c r="E9944" i="5" s="1"/>
  <c r="F9944" i="5"/>
  <c r="J9944" i="5" s="1"/>
  <c r="G9944" i="5"/>
  <c r="H9944" i="5"/>
  <c r="A9945" i="5"/>
  <c r="B9945" i="5"/>
  <c r="D9945" i="5"/>
  <c r="E9945" i="5" s="1"/>
  <c r="F9945" i="5"/>
  <c r="J9945" i="5" s="1"/>
  <c r="G9945" i="5"/>
  <c r="H9945" i="5"/>
  <c r="A9946" i="5"/>
  <c r="B9946" i="5"/>
  <c r="D9946" i="5"/>
  <c r="E9946" i="5" s="1"/>
  <c r="F9946" i="5"/>
  <c r="J9946" i="5" s="1"/>
  <c r="G9946" i="5"/>
  <c r="H9946" i="5"/>
  <c r="A9947" i="5"/>
  <c r="B9947" i="5"/>
  <c r="D9947" i="5"/>
  <c r="E9947" i="5" s="1"/>
  <c r="F9947" i="5"/>
  <c r="J9947" i="5" s="1"/>
  <c r="G9947" i="5"/>
  <c r="H9947" i="5"/>
  <c r="A9948" i="5"/>
  <c r="B9948" i="5"/>
  <c r="D9948" i="5"/>
  <c r="E9948" i="5" s="1"/>
  <c r="F9948" i="5"/>
  <c r="J9948" i="5" s="1"/>
  <c r="G9948" i="5"/>
  <c r="H9948" i="5"/>
  <c r="A9949" i="5"/>
  <c r="B9949" i="5"/>
  <c r="D9949" i="5"/>
  <c r="E9949" i="5" s="1"/>
  <c r="F9949" i="5"/>
  <c r="J9949" i="5" s="1"/>
  <c r="G9949" i="5"/>
  <c r="H9949" i="5"/>
  <c r="A9950" i="5"/>
  <c r="B9950" i="5"/>
  <c r="D9950" i="5"/>
  <c r="E9950" i="5" s="1"/>
  <c r="F9950" i="5"/>
  <c r="J9950" i="5" s="1"/>
  <c r="G9950" i="5"/>
  <c r="H9950" i="5"/>
  <c r="A9951" i="5"/>
  <c r="B9951" i="5"/>
  <c r="D9951" i="5"/>
  <c r="E9951" i="5" s="1"/>
  <c r="F9951" i="5"/>
  <c r="J9951" i="5" s="1"/>
  <c r="G9951" i="5"/>
  <c r="H9951" i="5"/>
  <c r="A9952" i="5"/>
  <c r="B9952" i="5"/>
  <c r="D9952" i="5"/>
  <c r="E9952" i="5" s="1"/>
  <c r="F9952" i="5"/>
  <c r="J9952" i="5" s="1"/>
  <c r="G9952" i="5"/>
  <c r="H9952" i="5"/>
  <c r="A9953" i="5"/>
  <c r="B9953" i="5"/>
  <c r="D9953" i="5"/>
  <c r="E9953" i="5" s="1"/>
  <c r="F9953" i="5"/>
  <c r="J9953" i="5" s="1"/>
  <c r="G9953" i="5"/>
  <c r="H9953" i="5"/>
  <c r="A9954" i="5"/>
  <c r="B9954" i="5"/>
  <c r="D9954" i="5"/>
  <c r="E9954" i="5" s="1"/>
  <c r="F9954" i="5"/>
  <c r="J9954" i="5" s="1"/>
  <c r="G9954" i="5"/>
  <c r="H9954" i="5"/>
  <c r="A9955" i="5"/>
  <c r="B9955" i="5"/>
  <c r="D9955" i="5"/>
  <c r="E9955" i="5" s="1"/>
  <c r="F9955" i="5"/>
  <c r="J9955" i="5" s="1"/>
  <c r="G9955" i="5"/>
  <c r="H9955" i="5"/>
  <c r="A9956" i="5"/>
  <c r="B9956" i="5"/>
  <c r="D9956" i="5"/>
  <c r="E9956" i="5" s="1"/>
  <c r="F9956" i="5"/>
  <c r="J9956" i="5" s="1"/>
  <c r="G9956" i="5"/>
  <c r="H9956" i="5"/>
  <c r="A9957" i="5"/>
  <c r="B9957" i="5"/>
  <c r="D9957" i="5"/>
  <c r="E9957" i="5" s="1"/>
  <c r="F9957" i="5"/>
  <c r="J9957" i="5" s="1"/>
  <c r="G9957" i="5"/>
  <c r="H9957" i="5"/>
  <c r="A9958" i="5"/>
  <c r="B9958" i="5"/>
  <c r="D9958" i="5"/>
  <c r="E9958" i="5" s="1"/>
  <c r="F9958" i="5"/>
  <c r="J9958" i="5" s="1"/>
  <c r="G9958" i="5"/>
  <c r="H9958" i="5"/>
  <c r="A9959" i="5"/>
  <c r="B9959" i="5"/>
  <c r="D9959" i="5"/>
  <c r="E9959" i="5" s="1"/>
  <c r="F9959" i="5"/>
  <c r="J9959" i="5" s="1"/>
  <c r="G9959" i="5"/>
  <c r="H9959" i="5"/>
  <c r="A9960" i="5"/>
  <c r="B9960" i="5"/>
  <c r="D9960" i="5"/>
  <c r="E9960" i="5" s="1"/>
  <c r="F9960" i="5"/>
  <c r="J9960" i="5" s="1"/>
  <c r="G9960" i="5"/>
  <c r="H9960" i="5"/>
  <c r="A9961" i="5"/>
  <c r="B9961" i="5"/>
  <c r="D9961" i="5"/>
  <c r="E9961" i="5" s="1"/>
  <c r="F9961" i="5"/>
  <c r="J9961" i="5" s="1"/>
  <c r="G9961" i="5"/>
  <c r="H9961" i="5"/>
  <c r="A9962" i="5"/>
  <c r="B9962" i="5"/>
  <c r="D9962" i="5"/>
  <c r="E9962" i="5" s="1"/>
  <c r="F9962" i="5"/>
  <c r="J9962" i="5" s="1"/>
  <c r="G9962" i="5"/>
  <c r="H9962" i="5"/>
  <c r="A9963" i="5"/>
  <c r="B9963" i="5"/>
  <c r="D9963" i="5"/>
  <c r="E9963" i="5" s="1"/>
  <c r="F9963" i="5"/>
  <c r="J9963" i="5" s="1"/>
  <c r="G9963" i="5"/>
  <c r="H9963" i="5"/>
  <c r="A9964" i="5"/>
  <c r="B9964" i="5"/>
  <c r="D9964" i="5"/>
  <c r="E9964" i="5" s="1"/>
  <c r="F9964" i="5"/>
  <c r="J9964" i="5" s="1"/>
  <c r="G9964" i="5"/>
  <c r="H9964" i="5"/>
  <c r="A9965" i="5"/>
  <c r="B9965" i="5"/>
  <c r="D9965" i="5"/>
  <c r="E9965" i="5" s="1"/>
  <c r="F9965" i="5"/>
  <c r="J9965" i="5" s="1"/>
  <c r="G9965" i="5"/>
  <c r="H9965" i="5"/>
  <c r="A9966" i="5"/>
  <c r="B9966" i="5"/>
  <c r="D9966" i="5"/>
  <c r="E9966" i="5" s="1"/>
  <c r="F9966" i="5"/>
  <c r="J9966" i="5" s="1"/>
  <c r="G9966" i="5"/>
  <c r="H9966" i="5"/>
  <c r="A9967" i="5"/>
  <c r="B9967" i="5"/>
  <c r="D9967" i="5"/>
  <c r="E9967" i="5" s="1"/>
  <c r="F9967" i="5"/>
  <c r="J9967" i="5" s="1"/>
  <c r="G9967" i="5"/>
  <c r="H9967" i="5"/>
  <c r="A9968" i="5"/>
  <c r="B9968" i="5"/>
  <c r="D9968" i="5"/>
  <c r="E9968" i="5" s="1"/>
  <c r="F9968" i="5"/>
  <c r="J9968" i="5" s="1"/>
  <c r="G9968" i="5"/>
  <c r="H9968" i="5"/>
  <c r="A9969" i="5"/>
  <c r="B9969" i="5"/>
  <c r="D9969" i="5"/>
  <c r="E9969" i="5" s="1"/>
  <c r="F9969" i="5"/>
  <c r="J9969" i="5" s="1"/>
  <c r="G9969" i="5"/>
  <c r="H9969" i="5"/>
  <c r="A9970" i="5"/>
  <c r="B9970" i="5"/>
  <c r="D9970" i="5"/>
  <c r="E9970" i="5" s="1"/>
  <c r="F9970" i="5"/>
  <c r="J9970" i="5" s="1"/>
  <c r="G9970" i="5"/>
  <c r="H9970" i="5"/>
  <c r="A9971" i="5"/>
  <c r="B9971" i="5"/>
  <c r="D9971" i="5"/>
  <c r="E9971" i="5" s="1"/>
  <c r="F9971" i="5"/>
  <c r="J9971" i="5" s="1"/>
  <c r="G9971" i="5"/>
  <c r="H9971" i="5"/>
  <c r="A9972" i="5"/>
  <c r="B9972" i="5"/>
  <c r="D9972" i="5"/>
  <c r="E9972" i="5" s="1"/>
  <c r="F9972" i="5"/>
  <c r="J9972" i="5" s="1"/>
  <c r="G9972" i="5"/>
  <c r="H9972" i="5"/>
  <c r="A9973" i="5"/>
  <c r="B9973" i="5"/>
  <c r="D9973" i="5"/>
  <c r="E9973" i="5" s="1"/>
  <c r="F9973" i="5"/>
  <c r="J9973" i="5" s="1"/>
  <c r="G9973" i="5"/>
  <c r="H9973" i="5"/>
  <c r="A9974" i="5"/>
  <c r="B9974" i="5"/>
  <c r="D9974" i="5"/>
  <c r="E9974" i="5" s="1"/>
  <c r="F9974" i="5"/>
  <c r="J9974" i="5" s="1"/>
  <c r="G9974" i="5"/>
  <c r="H9974" i="5"/>
  <c r="A9975" i="5"/>
  <c r="B9975" i="5"/>
  <c r="D9975" i="5"/>
  <c r="E9975" i="5" s="1"/>
  <c r="F9975" i="5"/>
  <c r="J9975" i="5" s="1"/>
  <c r="G9975" i="5"/>
  <c r="H9975" i="5"/>
  <c r="A9976" i="5"/>
  <c r="B9976" i="5"/>
  <c r="D9976" i="5"/>
  <c r="E9976" i="5" s="1"/>
  <c r="F9976" i="5"/>
  <c r="J9976" i="5" s="1"/>
  <c r="G9976" i="5"/>
  <c r="H9976" i="5"/>
  <c r="A9977" i="5"/>
  <c r="B9977" i="5"/>
  <c r="D9977" i="5"/>
  <c r="E9977" i="5" s="1"/>
  <c r="F9977" i="5"/>
  <c r="J9977" i="5" s="1"/>
  <c r="G9977" i="5"/>
  <c r="H9977" i="5"/>
  <c r="A9978" i="5"/>
  <c r="B9978" i="5"/>
  <c r="D9978" i="5"/>
  <c r="E9978" i="5" s="1"/>
  <c r="F9978" i="5"/>
  <c r="J9978" i="5" s="1"/>
  <c r="G9978" i="5"/>
  <c r="H9978" i="5"/>
  <c r="A9979" i="5"/>
  <c r="B9979" i="5"/>
  <c r="D9979" i="5"/>
  <c r="E9979" i="5" s="1"/>
  <c r="F9979" i="5"/>
  <c r="J9979" i="5" s="1"/>
  <c r="G9979" i="5"/>
  <c r="H9979" i="5"/>
  <c r="A9980" i="5"/>
  <c r="B9980" i="5"/>
  <c r="D9980" i="5"/>
  <c r="E9980" i="5" s="1"/>
  <c r="F9980" i="5"/>
  <c r="J9980" i="5" s="1"/>
  <c r="G9980" i="5"/>
  <c r="H9980" i="5"/>
  <c r="A9981" i="5"/>
  <c r="B9981" i="5"/>
  <c r="D9981" i="5"/>
  <c r="E9981" i="5" s="1"/>
  <c r="F9981" i="5"/>
  <c r="J9981" i="5" s="1"/>
  <c r="G9981" i="5"/>
  <c r="H9981" i="5"/>
  <c r="A9982" i="5"/>
  <c r="B9982" i="5"/>
  <c r="D9982" i="5"/>
  <c r="E9982" i="5" s="1"/>
  <c r="F9982" i="5"/>
  <c r="J9982" i="5" s="1"/>
  <c r="G9982" i="5"/>
  <c r="H9982" i="5"/>
  <c r="A9983" i="5"/>
  <c r="B9983" i="5"/>
  <c r="D9983" i="5"/>
  <c r="E9983" i="5" s="1"/>
  <c r="F9983" i="5"/>
  <c r="J9983" i="5" s="1"/>
  <c r="G9983" i="5"/>
  <c r="H9983" i="5"/>
  <c r="A9984" i="5"/>
  <c r="B9984" i="5"/>
  <c r="D9984" i="5"/>
  <c r="E9984" i="5" s="1"/>
  <c r="F9984" i="5"/>
  <c r="J9984" i="5" s="1"/>
  <c r="G9984" i="5"/>
  <c r="H9984" i="5"/>
  <c r="A9985" i="5"/>
  <c r="B9985" i="5"/>
  <c r="D9985" i="5"/>
  <c r="E9985" i="5" s="1"/>
  <c r="F9985" i="5"/>
  <c r="J9985" i="5" s="1"/>
  <c r="G9985" i="5"/>
  <c r="H9985" i="5"/>
  <c r="A9986" i="5"/>
  <c r="B9986" i="5"/>
  <c r="D9986" i="5"/>
  <c r="E9986" i="5" s="1"/>
  <c r="F9986" i="5"/>
  <c r="J9986" i="5" s="1"/>
  <c r="G9986" i="5"/>
  <c r="H9986" i="5"/>
  <c r="A9987" i="5"/>
  <c r="B9987" i="5"/>
  <c r="D9987" i="5"/>
  <c r="E9987" i="5" s="1"/>
  <c r="F9987" i="5"/>
  <c r="J9987" i="5" s="1"/>
  <c r="G9987" i="5"/>
  <c r="H9987" i="5"/>
  <c r="A9988" i="5"/>
  <c r="B9988" i="5"/>
  <c r="D9988" i="5"/>
  <c r="E9988" i="5" s="1"/>
  <c r="F9988" i="5"/>
  <c r="J9988" i="5" s="1"/>
  <c r="G9988" i="5"/>
  <c r="H9988" i="5"/>
  <c r="A9989" i="5"/>
  <c r="B9989" i="5"/>
  <c r="D9989" i="5"/>
  <c r="E9989" i="5" s="1"/>
  <c r="F9989" i="5"/>
  <c r="J9989" i="5" s="1"/>
  <c r="G9989" i="5"/>
  <c r="H9989" i="5"/>
  <c r="A9990" i="5"/>
  <c r="B9990" i="5"/>
  <c r="D9990" i="5"/>
  <c r="E9990" i="5" s="1"/>
  <c r="F9990" i="5"/>
  <c r="J9990" i="5" s="1"/>
  <c r="G9990" i="5"/>
  <c r="H9990" i="5"/>
  <c r="A9991" i="5"/>
  <c r="B9991" i="5"/>
  <c r="D9991" i="5"/>
  <c r="E9991" i="5" s="1"/>
  <c r="F9991" i="5"/>
  <c r="J9991" i="5" s="1"/>
  <c r="G9991" i="5"/>
  <c r="H9991" i="5"/>
  <c r="A9992" i="5"/>
  <c r="B9992" i="5"/>
  <c r="D9992" i="5"/>
  <c r="E9992" i="5" s="1"/>
  <c r="F9992" i="5"/>
  <c r="J9992" i="5" s="1"/>
  <c r="G9992" i="5"/>
  <c r="H9992" i="5"/>
  <c r="A9993" i="5"/>
  <c r="B9993" i="5"/>
  <c r="D9993" i="5"/>
  <c r="E9993" i="5" s="1"/>
  <c r="F9993" i="5"/>
  <c r="J9993" i="5" s="1"/>
  <c r="G9993" i="5"/>
  <c r="H9993" i="5"/>
  <c r="A9994" i="5"/>
  <c r="B9994" i="5"/>
  <c r="D9994" i="5"/>
  <c r="E9994" i="5" s="1"/>
  <c r="F9994" i="5"/>
  <c r="J9994" i="5" s="1"/>
  <c r="G9994" i="5"/>
  <c r="H9994" i="5"/>
  <c r="A9995" i="5"/>
  <c r="B9995" i="5"/>
  <c r="D9995" i="5"/>
  <c r="E9995" i="5" s="1"/>
  <c r="F9995" i="5"/>
  <c r="J9995" i="5" s="1"/>
  <c r="G9995" i="5"/>
  <c r="H9995" i="5"/>
  <c r="A9996" i="5"/>
  <c r="B9996" i="5"/>
  <c r="D9996" i="5"/>
  <c r="E9996" i="5" s="1"/>
  <c r="F9996" i="5"/>
  <c r="J9996" i="5" s="1"/>
  <c r="G9996" i="5"/>
  <c r="H9996" i="5"/>
  <c r="A9997" i="5"/>
  <c r="B9997" i="5"/>
  <c r="D9997" i="5"/>
  <c r="E9997" i="5" s="1"/>
  <c r="F9997" i="5"/>
  <c r="J9997" i="5" s="1"/>
  <c r="G9997" i="5"/>
  <c r="H9997" i="5"/>
  <c r="A9998" i="5"/>
  <c r="B9998" i="5"/>
  <c r="D9998" i="5"/>
  <c r="E9998" i="5" s="1"/>
  <c r="F9998" i="5"/>
  <c r="J9998" i="5" s="1"/>
  <c r="G9998" i="5"/>
  <c r="H9998" i="5"/>
  <c r="A9999" i="5"/>
  <c r="B9999" i="5"/>
  <c r="D9999" i="5"/>
  <c r="E9999" i="5" s="1"/>
  <c r="F9999" i="5"/>
  <c r="J9999" i="5" s="1"/>
  <c r="G9999" i="5"/>
  <c r="H9999" i="5"/>
  <c r="A10000" i="5"/>
  <c r="B10000" i="5"/>
  <c r="D10000" i="5"/>
  <c r="E10000" i="5" s="1"/>
  <c r="F10000" i="5"/>
  <c r="J10000" i="5" s="1"/>
  <c r="G10000" i="5"/>
  <c r="H10000" i="5"/>
  <c r="A10001" i="5"/>
  <c r="B10001" i="5"/>
  <c r="C10001" i="5"/>
  <c r="D10001" i="5"/>
  <c r="F10001" i="5"/>
  <c r="G10001" i="5"/>
  <c r="H10001" i="5"/>
  <c r="A10002" i="5"/>
  <c r="B10002" i="5"/>
  <c r="C10002" i="5"/>
  <c r="D10002" i="5"/>
  <c r="F10002" i="5"/>
  <c r="G10002" i="5"/>
  <c r="H10002" i="5"/>
  <c r="A10003" i="5"/>
  <c r="B10003" i="5"/>
  <c r="C10003" i="5"/>
  <c r="D10003" i="5"/>
  <c r="F10003" i="5"/>
  <c r="G10003" i="5"/>
  <c r="H10003" i="5"/>
  <c r="A10004" i="5"/>
  <c r="B10004" i="5"/>
  <c r="C10004" i="5"/>
  <c r="D10004" i="5"/>
  <c r="F10004" i="5"/>
  <c r="G10004" i="5"/>
  <c r="H10004" i="5"/>
  <c r="A10005" i="5"/>
  <c r="B10005" i="5"/>
  <c r="C10005" i="5"/>
  <c r="D10005" i="5"/>
  <c r="F10005" i="5"/>
  <c r="G10005" i="5"/>
  <c r="H10005" i="5"/>
  <c r="I10000" i="5" l="1"/>
  <c r="I9999" i="5"/>
  <c r="I9998" i="5"/>
  <c r="I9997" i="5"/>
  <c r="I9996" i="5"/>
  <c r="I9995" i="5"/>
  <c r="I9994" i="5"/>
  <c r="I9993" i="5"/>
  <c r="I9992" i="5"/>
  <c r="I9991" i="5"/>
  <c r="I9990" i="5"/>
  <c r="I9989" i="5"/>
  <c r="I9988" i="5"/>
  <c r="I9987" i="5"/>
  <c r="I9986" i="5"/>
  <c r="I9985" i="5"/>
  <c r="I9984" i="5"/>
  <c r="I9983" i="5"/>
  <c r="I9982" i="5"/>
  <c r="I9981" i="5"/>
  <c r="I9980" i="5"/>
  <c r="I9979" i="5"/>
  <c r="I9978" i="5"/>
  <c r="I9977" i="5"/>
  <c r="I9976" i="5"/>
  <c r="I9975" i="5"/>
  <c r="I9974" i="5"/>
  <c r="I9973" i="5"/>
  <c r="I9972" i="5"/>
  <c r="I9971" i="5"/>
  <c r="I9970" i="5"/>
  <c r="I9969" i="5"/>
  <c r="I9968" i="5"/>
  <c r="I9967" i="5"/>
  <c r="I9966" i="5"/>
  <c r="I9965" i="5"/>
  <c r="I9964" i="5"/>
  <c r="I9963" i="5"/>
  <c r="I9962" i="5"/>
  <c r="I9961" i="5"/>
  <c r="I9960" i="5"/>
  <c r="I9959" i="5"/>
  <c r="I9958" i="5"/>
  <c r="I9957" i="5"/>
  <c r="I9956" i="5"/>
  <c r="I9955" i="5"/>
  <c r="I9954" i="5"/>
  <c r="I9953" i="5"/>
  <c r="I9952" i="5"/>
  <c r="I9951" i="5"/>
  <c r="I9950" i="5"/>
  <c r="I9949" i="5"/>
  <c r="I9948" i="5"/>
  <c r="I9947" i="5"/>
  <c r="I9946" i="5"/>
  <c r="I9945" i="5"/>
  <c r="I9944" i="5"/>
  <c r="I9943" i="5"/>
  <c r="I9942" i="5"/>
  <c r="I9941" i="5"/>
  <c r="I9940" i="5"/>
  <c r="I9939" i="5"/>
  <c r="I9938" i="5"/>
  <c r="I9937" i="5"/>
  <c r="I9936" i="5"/>
  <c r="I9935" i="5"/>
  <c r="I9934" i="5"/>
  <c r="I9933" i="5"/>
  <c r="I9932" i="5"/>
  <c r="I9931" i="5"/>
  <c r="I9930" i="5"/>
  <c r="I9929" i="5"/>
  <c r="I9928" i="5"/>
  <c r="I9927" i="5"/>
  <c r="I9926" i="5"/>
  <c r="I9925" i="5"/>
  <c r="I9924" i="5"/>
  <c r="I9923" i="5"/>
  <c r="I9922" i="5"/>
  <c r="I9921" i="5"/>
  <c r="I9920" i="5"/>
  <c r="I9919" i="5"/>
  <c r="I9918" i="5"/>
  <c r="I9917" i="5"/>
  <c r="I9916" i="5"/>
  <c r="I9915" i="5"/>
  <c r="I9914" i="5"/>
  <c r="I9913" i="5"/>
  <c r="I9912" i="5"/>
  <c r="I9911" i="5"/>
  <c r="I9910" i="5"/>
  <c r="I9909" i="5"/>
  <c r="I9908" i="5"/>
  <c r="I9907" i="5"/>
  <c r="I9906" i="5"/>
  <c r="I9905" i="5"/>
  <c r="I9904" i="5"/>
  <c r="I9903" i="5"/>
  <c r="I9902" i="5"/>
  <c r="I9901" i="5"/>
  <c r="I9900" i="5"/>
  <c r="I9899" i="5"/>
  <c r="I9898" i="5"/>
  <c r="I9897" i="5"/>
  <c r="I9896" i="5"/>
  <c r="I9895" i="5"/>
  <c r="I9894" i="5"/>
  <c r="I9893" i="5"/>
  <c r="I9892" i="5"/>
  <c r="I9891" i="5"/>
  <c r="I9890" i="5"/>
  <c r="I9889" i="5"/>
  <c r="I9888" i="5"/>
  <c r="I9887" i="5"/>
  <c r="I9886" i="5"/>
  <c r="I9885" i="5"/>
  <c r="I9884" i="5"/>
  <c r="I9883" i="5"/>
  <c r="I9882" i="5"/>
  <c r="I9881" i="5"/>
  <c r="I9880" i="5"/>
  <c r="I9879" i="5"/>
  <c r="I9878" i="5"/>
  <c r="I9877" i="5"/>
  <c r="I9876" i="5"/>
  <c r="I9875" i="5"/>
  <c r="I9874" i="5"/>
  <c r="I9873" i="5"/>
  <c r="I9872" i="5"/>
  <c r="I9871" i="5"/>
  <c r="I9870" i="5"/>
  <c r="I9869" i="5"/>
  <c r="I9868" i="5"/>
  <c r="I9867" i="5"/>
  <c r="I9866" i="5"/>
  <c r="I9865" i="5"/>
  <c r="I9864" i="5"/>
  <c r="I9863" i="5"/>
  <c r="I9862" i="5"/>
  <c r="I9861" i="5"/>
  <c r="I9860" i="5"/>
  <c r="I9859" i="5"/>
  <c r="I9858" i="5"/>
  <c r="I9857" i="5"/>
  <c r="I9856" i="5"/>
  <c r="I9855" i="5"/>
  <c r="I9854" i="5"/>
  <c r="I9853" i="5"/>
  <c r="I9852" i="5"/>
  <c r="I9851" i="5"/>
  <c r="I9850" i="5"/>
  <c r="I9849" i="5"/>
  <c r="I9848" i="5"/>
  <c r="I9847" i="5"/>
  <c r="I9846" i="5"/>
  <c r="I9845" i="5"/>
  <c r="I9844" i="5"/>
  <c r="I9843" i="5"/>
  <c r="I9842" i="5"/>
  <c r="I9841" i="5"/>
  <c r="I9840" i="5"/>
  <c r="I9839" i="5"/>
  <c r="I9838" i="5"/>
  <c r="I9837" i="5"/>
  <c r="I9836" i="5"/>
  <c r="I9835" i="5"/>
  <c r="I9834" i="5"/>
  <c r="I9833" i="5"/>
  <c r="I9832" i="5"/>
  <c r="I9831" i="5"/>
  <c r="I9830" i="5"/>
  <c r="I9829" i="5"/>
  <c r="I9828" i="5"/>
  <c r="I9827" i="5"/>
  <c r="I9826" i="5"/>
  <c r="I9825" i="5"/>
  <c r="I9824" i="5"/>
  <c r="I9823" i="5"/>
  <c r="I9822" i="5"/>
  <c r="I9821" i="5"/>
  <c r="I9820" i="5"/>
  <c r="I9819" i="5"/>
  <c r="I9818" i="5"/>
  <c r="I9817" i="5"/>
  <c r="I9816" i="5"/>
  <c r="I9815" i="5"/>
  <c r="I9814" i="5"/>
  <c r="I9813" i="5"/>
  <c r="I9812" i="5"/>
  <c r="I9811" i="5"/>
  <c r="I9810" i="5"/>
  <c r="I9809" i="5"/>
  <c r="I9808" i="5"/>
  <c r="I9807" i="5"/>
  <c r="I9806" i="5"/>
  <c r="I9805" i="5"/>
  <c r="I9804" i="5"/>
  <c r="I9803" i="5"/>
  <c r="I9802" i="5"/>
  <c r="I9801" i="5"/>
  <c r="I9800" i="5"/>
  <c r="I9799" i="5"/>
  <c r="I9798" i="5"/>
  <c r="I9797" i="5"/>
  <c r="I9796" i="5"/>
  <c r="I9795" i="5"/>
  <c r="I9794" i="5"/>
  <c r="I9793" i="5"/>
  <c r="I9792" i="5"/>
  <c r="I9791" i="5"/>
  <c r="I9790" i="5"/>
  <c r="I9789" i="5"/>
  <c r="I9788" i="5"/>
  <c r="I9787" i="5"/>
  <c r="I9786" i="5"/>
  <c r="I9785" i="5"/>
  <c r="I9784" i="5"/>
  <c r="I9783" i="5"/>
  <c r="I9782" i="5"/>
  <c r="I9781" i="5"/>
  <c r="I9780" i="5"/>
  <c r="I9779" i="5"/>
  <c r="I9778" i="5"/>
  <c r="I9777" i="5"/>
  <c r="I9776" i="5"/>
  <c r="I9775" i="5"/>
  <c r="I9774" i="5"/>
  <c r="I9773" i="5"/>
  <c r="I9772" i="5"/>
  <c r="I9771" i="5"/>
  <c r="I9770" i="5"/>
  <c r="I9769" i="5"/>
  <c r="I9768" i="5"/>
  <c r="I9767" i="5"/>
  <c r="I9766" i="5"/>
  <c r="I9765" i="5"/>
  <c r="I9764" i="5"/>
  <c r="I9763" i="5"/>
  <c r="I9762" i="5"/>
  <c r="I9761" i="5"/>
  <c r="I9760" i="5"/>
  <c r="I9759" i="5"/>
  <c r="I9758" i="5"/>
  <c r="I9757" i="5"/>
  <c r="I9756" i="5"/>
  <c r="I9755" i="5"/>
  <c r="I9754" i="5"/>
  <c r="I9753" i="5"/>
  <c r="I9752" i="5"/>
  <c r="I9751" i="5"/>
  <c r="I9750" i="5"/>
  <c r="I9749" i="5"/>
  <c r="I9748" i="5"/>
  <c r="I9747" i="5"/>
  <c r="I9746" i="5"/>
  <c r="I9745" i="5"/>
  <c r="I9744" i="5"/>
  <c r="I9743" i="5"/>
  <c r="I9742" i="5"/>
  <c r="I9741" i="5"/>
  <c r="I9740" i="5"/>
  <c r="I9739" i="5"/>
  <c r="I9738" i="5"/>
  <c r="I9737" i="5"/>
  <c r="I9736" i="5"/>
  <c r="I9735" i="5"/>
  <c r="I9734" i="5"/>
  <c r="I9733" i="5"/>
  <c r="I9732" i="5"/>
  <c r="I9731" i="5"/>
  <c r="I9730" i="5"/>
  <c r="I9729" i="5"/>
  <c r="I9728" i="5"/>
  <c r="I9727" i="5"/>
  <c r="I9726" i="5"/>
  <c r="I9725" i="5"/>
  <c r="I9724" i="5"/>
  <c r="I9723" i="5"/>
  <c r="I9722" i="5"/>
  <c r="I9721" i="5"/>
  <c r="I9720" i="5"/>
  <c r="I9719" i="5"/>
  <c r="I9718" i="5"/>
  <c r="I9717" i="5"/>
  <c r="I9716" i="5"/>
  <c r="I9715" i="5"/>
  <c r="I9714" i="5"/>
  <c r="I9713" i="5"/>
  <c r="I9712" i="5"/>
  <c r="I9711" i="5"/>
  <c r="I9710" i="5"/>
  <c r="I9709" i="5"/>
  <c r="I9708" i="5"/>
  <c r="I9707" i="5"/>
  <c r="I9706" i="5"/>
  <c r="I9705" i="5"/>
  <c r="I9704" i="5"/>
  <c r="I9703" i="5"/>
  <c r="I9702" i="5"/>
  <c r="I9701" i="5"/>
  <c r="I9700" i="5"/>
  <c r="I9699" i="5"/>
  <c r="I9698" i="5"/>
  <c r="I9697" i="5"/>
  <c r="I9696" i="5"/>
  <c r="I9695" i="5"/>
  <c r="I9694" i="5"/>
  <c r="I9693" i="5"/>
  <c r="I9692" i="5"/>
  <c r="I9691" i="5"/>
  <c r="I9690" i="5"/>
  <c r="I9689" i="5"/>
  <c r="I9688" i="5"/>
  <c r="I9687" i="5"/>
  <c r="I9686" i="5"/>
  <c r="I9685" i="5"/>
  <c r="I9684" i="5"/>
  <c r="I9683" i="5"/>
  <c r="I9682" i="5"/>
  <c r="I9681" i="5"/>
  <c r="I9680" i="5"/>
  <c r="I9679" i="5"/>
  <c r="I9678" i="5"/>
  <c r="I9677" i="5"/>
  <c r="I9676" i="5"/>
  <c r="I9675" i="5"/>
  <c r="I9674" i="5"/>
  <c r="I9673" i="5"/>
  <c r="I9672" i="5"/>
  <c r="I9671" i="5"/>
  <c r="I9670" i="5"/>
  <c r="I9669" i="5"/>
  <c r="I9668" i="5"/>
  <c r="I9667" i="5"/>
  <c r="I9666" i="5"/>
  <c r="I9665" i="5"/>
  <c r="I9664" i="5"/>
  <c r="I9663" i="5"/>
  <c r="I9662" i="5"/>
  <c r="I9661" i="5"/>
  <c r="I9660" i="5"/>
  <c r="I9659" i="5"/>
  <c r="I9658" i="5"/>
  <c r="I9657" i="5"/>
  <c r="I9656" i="5"/>
  <c r="I9655" i="5"/>
  <c r="I9654" i="5"/>
  <c r="I9653" i="5"/>
  <c r="I9652" i="5"/>
  <c r="I9651" i="5"/>
  <c r="I9650" i="5"/>
  <c r="I9649" i="5"/>
  <c r="I9648" i="5"/>
  <c r="I9647" i="5"/>
  <c r="I9646" i="5"/>
  <c r="I9645" i="5"/>
  <c r="I9644" i="5"/>
  <c r="I9643" i="5"/>
  <c r="I9642" i="5"/>
  <c r="I9641" i="5"/>
  <c r="I9640" i="5"/>
  <c r="I9639" i="5"/>
  <c r="I9638" i="5"/>
  <c r="I9637" i="5"/>
  <c r="I9636" i="5"/>
  <c r="I9635" i="5"/>
  <c r="I9634" i="5"/>
  <c r="I9633" i="5"/>
  <c r="I9632" i="5"/>
  <c r="I9631" i="5"/>
  <c r="I9630" i="5"/>
  <c r="I9629" i="5"/>
  <c r="I9628" i="5"/>
  <c r="I9627" i="5"/>
  <c r="I9626" i="5"/>
  <c r="I9625" i="5"/>
  <c r="I9624" i="5"/>
  <c r="I9623" i="5"/>
  <c r="I9622" i="5"/>
  <c r="I9621" i="5"/>
  <c r="I9620" i="5"/>
  <c r="I9619" i="5"/>
  <c r="I9618" i="5"/>
  <c r="I9617" i="5"/>
  <c r="I9616" i="5"/>
  <c r="I9615" i="5"/>
  <c r="I9614" i="5"/>
  <c r="I9613" i="5"/>
  <c r="I9612" i="5"/>
  <c r="I9611" i="5"/>
  <c r="I9610" i="5"/>
  <c r="I9609" i="5"/>
  <c r="I9608" i="5"/>
  <c r="I9607" i="5"/>
  <c r="I9606" i="5"/>
  <c r="I9605" i="5"/>
  <c r="I9604" i="5"/>
  <c r="I9603" i="5"/>
  <c r="I9602" i="5"/>
  <c r="I9601" i="5"/>
  <c r="I9600" i="5"/>
  <c r="I9599" i="5"/>
  <c r="I9598" i="5"/>
  <c r="I9597" i="5"/>
  <c r="I9596" i="5"/>
  <c r="I9595" i="5"/>
  <c r="I9594" i="5"/>
  <c r="I9593" i="5"/>
  <c r="I9592" i="5"/>
  <c r="I9591" i="5"/>
  <c r="I9590" i="5"/>
  <c r="I9589" i="5"/>
  <c r="I9588" i="5"/>
  <c r="I9587" i="5"/>
  <c r="I9586" i="5"/>
  <c r="I9585" i="5"/>
  <c r="I9584" i="5"/>
  <c r="I9583" i="5"/>
  <c r="I9582" i="5"/>
  <c r="I9581" i="5"/>
  <c r="I9580" i="5"/>
  <c r="I9579" i="5"/>
  <c r="I9578" i="5"/>
  <c r="I9577" i="5"/>
  <c r="I9576" i="5"/>
  <c r="I9575" i="5"/>
  <c r="I9574" i="5"/>
  <c r="I9573" i="5"/>
  <c r="I9572" i="5"/>
  <c r="I9571" i="5"/>
  <c r="I9570" i="5"/>
  <c r="I9569" i="5"/>
  <c r="I9568" i="5"/>
  <c r="I9567" i="5"/>
  <c r="I9566" i="5"/>
  <c r="I9565" i="5"/>
  <c r="I9564" i="5"/>
  <c r="I9563" i="5"/>
  <c r="I9562" i="5"/>
  <c r="I9561" i="5"/>
  <c r="I9560" i="5"/>
  <c r="I9559" i="5"/>
  <c r="I9558" i="5"/>
  <c r="I9557" i="5"/>
  <c r="I9556" i="5"/>
  <c r="I9555" i="5"/>
  <c r="I9554" i="5"/>
  <c r="I9553" i="5"/>
  <c r="I9552" i="5"/>
  <c r="I9551" i="5"/>
  <c r="I9550" i="5"/>
  <c r="I9549" i="5"/>
  <c r="I9548" i="5"/>
  <c r="I9547" i="5"/>
  <c r="I9546" i="5"/>
  <c r="I9545" i="5"/>
  <c r="I9544" i="5"/>
  <c r="I9543" i="5"/>
  <c r="I9542" i="5"/>
  <c r="I9541" i="5"/>
  <c r="I9540" i="5"/>
  <c r="I9539" i="5"/>
  <c r="I9538" i="5"/>
  <c r="I9537" i="5"/>
  <c r="I9536" i="5"/>
  <c r="I9535" i="5"/>
  <c r="I9534" i="5"/>
  <c r="I9533" i="5"/>
  <c r="I9532" i="5"/>
  <c r="I9531" i="5"/>
  <c r="I9530" i="5"/>
  <c r="I9529" i="5"/>
  <c r="I9528" i="5"/>
  <c r="I9527" i="5"/>
  <c r="I9526" i="5"/>
  <c r="I9525" i="5"/>
  <c r="I9524" i="5"/>
  <c r="I9523" i="5"/>
  <c r="I9522" i="5"/>
  <c r="I9521" i="5"/>
  <c r="I9520" i="5"/>
  <c r="I9519" i="5"/>
  <c r="I9518" i="5"/>
  <c r="I9517" i="5"/>
  <c r="I9516" i="5"/>
  <c r="I9515" i="5"/>
  <c r="I9514" i="5"/>
  <c r="I9513" i="5"/>
  <c r="I9512" i="5"/>
  <c r="I9511" i="5"/>
  <c r="I9510" i="5"/>
  <c r="I9509" i="5"/>
  <c r="I9508" i="5"/>
  <c r="I9507" i="5"/>
  <c r="I9506" i="5"/>
  <c r="I9505" i="5"/>
  <c r="I9504" i="5"/>
  <c r="I9503" i="5"/>
  <c r="I9502" i="5"/>
  <c r="I9501" i="5"/>
  <c r="I9500" i="5"/>
  <c r="I9499" i="5"/>
  <c r="I9498" i="5"/>
  <c r="I9497" i="5"/>
  <c r="I9496" i="5"/>
  <c r="I9495" i="5"/>
  <c r="I9494" i="5"/>
  <c r="I9493" i="5"/>
  <c r="I9492" i="5"/>
  <c r="I9491" i="5"/>
  <c r="I9490" i="5"/>
  <c r="I9489" i="5"/>
  <c r="I9488" i="5"/>
  <c r="I9487" i="5"/>
  <c r="I9486" i="5"/>
  <c r="I9485" i="5"/>
  <c r="I9484" i="5"/>
  <c r="I9483" i="5"/>
  <c r="I9482" i="5"/>
  <c r="I9481" i="5"/>
  <c r="I9480" i="5"/>
  <c r="I9479" i="5"/>
  <c r="I9478" i="5"/>
  <c r="I9477" i="5"/>
  <c r="I9476" i="5"/>
  <c r="I9475" i="5"/>
  <c r="I9474" i="5"/>
  <c r="I9473" i="5"/>
  <c r="I9472" i="5"/>
  <c r="I9471" i="5"/>
  <c r="I9470" i="5"/>
  <c r="I9469" i="5"/>
  <c r="I9468" i="5"/>
  <c r="I9467" i="5"/>
  <c r="I9466" i="5"/>
  <c r="I9465" i="5"/>
  <c r="I9464" i="5"/>
  <c r="I9463" i="5"/>
  <c r="I9462" i="5"/>
  <c r="I9461" i="5"/>
  <c r="I9460" i="5"/>
  <c r="I9459" i="5"/>
  <c r="I9458" i="5"/>
  <c r="I9457" i="5"/>
  <c r="I9456" i="5"/>
  <c r="I9455" i="5"/>
  <c r="I9454" i="5"/>
  <c r="I9453" i="5"/>
  <c r="I9452" i="5"/>
  <c r="I9451" i="5"/>
  <c r="I9450" i="5"/>
  <c r="I9449" i="5"/>
  <c r="I9448" i="5"/>
  <c r="I9447" i="5"/>
  <c r="I9446" i="5"/>
  <c r="I9445" i="5"/>
  <c r="I9444" i="5"/>
  <c r="I9443" i="5"/>
  <c r="I9442" i="5"/>
  <c r="I9441" i="5"/>
  <c r="I9440" i="5"/>
  <c r="I9439" i="5"/>
  <c r="I9438" i="5"/>
  <c r="I9437" i="5"/>
  <c r="I9436" i="5"/>
  <c r="I9435" i="5"/>
  <c r="I9434" i="5"/>
  <c r="I9433" i="5"/>
  <c r="I9432" i="5"/>
  <c r="I9431" i="5"/>
  <c r="I9430" i="5"/>
  <c r="I9429" i="5"/>
  <c r="I9428" i="5"/>
  <c r="I9427" i="5"/>
  <c r="I9426" i="5"/>
  <c r="I9425" i="5"/>
  <c r="I9424" i="5"/>
  <c r="I9423" i="5"/>
  <c r="I9422" i="5"/>
  <c r="I9421" i="5"/>
  <c r="I9420" i="5"/>
  <c r="I9419" i="5"/>
  <c r="I9418" i="5"/>
  <c r="I9417" i="5"/>
  <c r="I9416" i="5"/>
  <c r="I9415" i="5"/>
  <c r="I9414" i="5"/>
  <c r="I9413" i="5"/>
  <c r="I9412" i="5"/>
  <c r="I9411" i="5"/>
  <c r="I9410" i="5"/>
  <c r="I9409" i="5"/>
  <c r="I9408" i="5"/>
  <c r="I9407" i="5"/>
  <c r="I9406" i="5"/>
  <c r="I9405" i="5"/>
  <c r="I9404" i="5"/>
  <c r="I9403" i="5"/>
  <c r="I9402" i="5"/>
  <c r="I9401" i="5"/>
  <c r="I9400" i="5"/>
  <c r="I9399" i="5"/>
  <c r="I9398" i="5"/>
  <c r="I9397" i="5"/>
  <c r="I9396" i="5"/>
  <c r="I9395" i="5"/>
  <c r="I9394" i="5"/>
  <c r="I9393" i="5"/>
  <c r="I9392" i="5"/>
  <c r="I9391" i="5"/>
  <c r="I9390" i="5"/>
  <c r="I9389" i="5"/>
  <c r="I9388" i="5"/>
  <c r="I9387" i="5"/>
  <c r="I9386" i="5"/>
  <c r="I9385" i="5"/>
  <c r="I9384" i="5"/>
  <c r="I9383" i="5"/>
  <c r="I9382" i="5"/>
  <c r="I9381" i="5"/>
  <c r="I9380" i="5"/>
  <c r="I9379" i="5"/>
  <c r="I9378" i="5"/>
  <c r="I9377" i="5"/>
  <c r="I9376" i="5"/>
  <c r="I9375" i="5"/>
  <c r="I9374" i="5"/>
  <c r="I9373" i="5"/>
  <c r="I9372" i="5"/>
  <c r="I9371" i="5"/>
  <c r="I9370" i="5"/>
  <c r="I9369" i="5"/>
  <c r="I9368" i="5"/>
  <c r="I9367" i="5"/>
  <c r="I9366" i="5"/>
  <c r="I9365" i="5"/>
  <c r="I9364" i="5"/>
  <c r="I9363" i="5"/>
  <c r="I9362" i="5"/>
  <c r="I9361" i="5"/>
  <c r="I9360" i="5"/>
  <c r="I9359" i="5"/>
  <c r="I9358" i="5"/>
  <c r="I9357" i="5"/>
  <c r="I9356" i="5"/>
  <c r="I9355" i="5"/>
  <c r="I9354" i="5"/>
  <c r="I9353" i="5"/>
  <c r="I9352" i="5"/>
  <c r="I9351" i="5"/>
  <c r="I9350" i="5"/>
  <c r="I9349" i="5"/>
  <c r="I9348" i="5"/>
  <c r="I9347" i="5"/>
  <c r="I9346" i="5"/>
  <c r="I9345" i="5"/>
  <c r="I9344" i="5"/>
  <c r="I9343" i="5"/>
  <c r="I9342" i="5"/>
  <c r="I9341" i="5"/>
  <c r="I9340" i="5"/>
  <c r="I9339" i="5"/>
  <c r="I9338" i="5"/>
  <c r="I9337" i="5"/>
  <c r="I9336" i="5"/>
  <c r="I9335" i="5"/>
  <c r="I9334" i="5"/>
  <c r="I9333" i="5"/>
  <c r="I9332" i="5"/>
  <c r="I9331" i="5"/>
  <c r="I9330" i="5"/>
  <c r="I9329" i="5"/>
  <c r="I9328" i="5"/>
  <c r="I9327" i="5"/>
  <c r="I9326" i="5"/>
  <c r="I9325" i="5"/>
  <c r="I9324" i="5"/>
  <c r="I9323" i="5"/>
  <c r="I9322" i="5"/>
  <c r="I9321" i="5"/>
  <c r="I9320" i="5"/>
  <c r="I9319" i="5"/>
  <c r="I9318" i="5"/>
  <c r="I9317" i="5"/>
  <c r="I9316" i="5"/>
  <c r="I9315" i="5"/>
  <c r="I9314" i="5"/>
  <c r="I9313" i="5"/>
  <c r="I9312" i="5"/>
  <c r="I9311" i="5"/>
  <c r="I9310" i="5"/>
  <c r="I9309" i="5"/>
  <c r="I9308" i="5"/>
  <c r="I9307" i="5"/>
  <c r="I9306" i="5"/>
  <c r="I9305" i="5"/>
  <c r="I9304" i="5"/>
  <c r="I9303" i="5"/>
  <c r="I9302" i="5"/>
  <c r="I9301" i="5"/>
  <c r="I9300" i="5"/>
  <c r="I9299" i="5"/>
  <c r="I9298" i="5"/>
  <c r="I9297" i="5"/>
  <c r="I9296" i="5"/>
  <c r="I9295" i="5"/>
  <c r="I9294" i="5"/>
  <c r="I9293" i="5"/>
  <c r="I9292" i="5"/>
  <c r="I9291" i="5"/>
  <c r="I9290" i="5"/>
  <c r="I9289" i="5"/>
  <c r="I9288" i="5"/>
  <c r="I9287" i="5"/>
  <c r="I9286" i="5"/>
  <c r="I9285" i="5"/>
  <c r="I9284" i="5"/>
  <c r="I9283" i="5"/>
  <c r="I9282" i="5"/>
  <c r="I9281" i="5"/>
  <c r="I9280" i="5"/>
  <c r="I9279" i="5"/>
  <c r="I9278" i="5"/>
  <c r="I9277" i="5"/>
  <c r="I9276" i="5"/>
  <c r="I9275" i="5"/>
  <c r="I9274" i="5"/>
  <c r="I9273" i="5"/>
  <c r="I9272" i="5"/>
  <c r="I9271" i="5"/>
  <c r="I9270" i="5"/>
  <c r="I9269" i="5"/>
  <c r="I9268" i="5"/>
  <c r="I9267" i="5"/>
  <c r="I9266" i="5"/>
  <c r="I9265" i="5"/>
  <c r="I9264" i="5"/>
  <c r="I9263" i="5"/>
  <c r="I9262" i="5"/>
  <c r="I9261" i="5"/>
  <c r="I9260" i="5"/>
  <c r="I9259" i="5"/>
  <c r="I9258" i="5"/>
  <c r="I9257" i="5"/>
  <c r="I9256" i="5"/>
  <c r="I9255" i="5"/>
  <c r="I9254" i="5"/>
  <c r="I9253" i="5"/>
  <c r="I9252" i="5"/>
  <c r="I9251" i="5"/>
  <c r="I9250" i="5"/>
  <c r="I9249" i="5"/>
  <c r="I9248" i="5"/>
  <c r="I9247" i="5"/>
  <c r="I9246" i="5"/>
  <c r="I9245" i="5"/>
  <c r="I9244" i="5"/>
  <c r="I9243" i="5"/>
  <c r="I9242" i="5"/>
  <c r="I9241" i="5"/>
  <c r="I9240" i="5"/>
  <c r="I9239" i="5"/>
  <c r="I9238" i="5"/>
  <c r="I9237" i="5"/>
  <c r="I9236" i="5"/>
  <c r="I9235" i="5"/>
  <c r="I9234" i="5"/>
  <c r="I9233" i="5"/>
  <c r="I9232" i="5"/>
  <c r="I9231" i="5"/>
  <c r="I9230" i="5"/>
  <c r="I9229" i="5"/>
  <c r="I9228" i="5"/>
  <c r="I9227" i="5"/>
  <c r="I9226" i="5"/>
  <c r="I9225" i="5"/>
  <c r="I9224" i="5"/>
  <c r="I9223" i="5"/>
  <c r="I9222" i="5"/>
  <c r="I9221" i="5"/>
  <c r="I9220" i="5"/>
  <c r="I9219" i="5"/>
  <c r="I9218" i="5"/>
  <c r="I9217" i="5"/>
  <c r="I9216" i="5"/>
  <c r="I9215" i="5"/>
  <c r="I9214" i="5"/>
  <c r="I9213" i="5"/>
  <c r="I9212" i="5"/>
  <c r="I9211" i="5"/>
  <c r="I9210" i="5"/>
  <c r="I9209" i="5"/>
  <c r="I9208" i="5"/>
  <c r="I9207" i="5"/>
  <c r="I9206" i="5"/>
  <c r="I9205" i="5"/>
  <c r="I9204" i="5"/>
  <c r="I9203" i="5"/>
  <c r="I9202" i="5"/>
  <c r="I9201" i="5"/>
  <c r="I9200" i="5"/>
  <c r="I9199" i="5"/>
  <c r="I9198" i="5"/>
  <c r="I9197" i="5"/>
  <c r="I9196" i="5"/>
  <c r="I9195" i="5"/>
  <c r="I9194" i="5"/>
  <c r="I9193" i="5"/>
  <c r="I9192" i="5"/>
  <c r="I9191" i="5"/>
  <c r="I9190" i="5"/>
  <c r="I9189" i="5"/>
  <c r="I9188" i="5"/>
  <c r="I9187" i="5"/>
  <c r="I9186" i="5"/>
  <c r="I9185" i="5"/>
  <c r="I9184" i="5"/>
  <c r="I9183" i="5"/>
  <c r="I9182" i="5"/>
  <c r="I9181" i="5"/>
  <c r="I9180" i="5"/>
  <c r="I9179" i="5"/>
  <c r="I9178" i="5"/>
  <c r="I9177" i="5"/>
  <c r="I9176" i="5"/>
  <c r="I9175" i="5"/>
  <c r="I9174" i="5"/>
  <c r="I9173" i="5"/>
  <c r="I9172" i="5"/>
  <c r="I9171" i="5"/>
  <c r="I9170" i="5"/>
  <c r="I9169" i="5"/>
  <c r="I9168" i="5"/>
  <c r="I9167" i="5"/>
  <c r="I9166" i="5"/>
  <c r="I9165" i="5"/>
  <c r="I9164" i="5"/>
  <c r="I9163" i="5"/>
  <c r="I9162" i="5"/>
  <c r="I9161" i="5"/>
  <c r="I9160" i="5"/>
  <c r="I9159" i="5"/>
  <c r="I9158" i="5"/>
  <c r="I9157" i="5"/>
  <c r="I9156" i="5"/>
  <c r="I9155" i="5"/>
  <c r="I9154" i="5"/>
  <c r="I9153" i="5"/>
  <c r="I9152" i="5"/>
  <c r="I9151" i="5"/>
  <c r="I9150" i="5"/>
  <c r="I9149" i="5"/>
  <c r="I9148" i="5"/>
  <c r="I9147" i="5"/>
  <c r="I9146" i="5"/>
  <c r="I9145" i="5"/>
  <c r="I9144" i="5"/>
  <c r="I9143" i="5"/>
  <c r="I9142" i="5"/>
  <c r="I9141" i="5"/>
  <c r="I9140" i="5"/>
  <c r="I9139" i="5"/>
  <c r="I9138" i="5"/>
  <c r="I9137" i="5"/>
  <c r="I9136" i="5"/>
  <c r="I9135" i="5"/>
  <c r="I9134" i="5"/>
  <c r="I9133" i="5"/>
  <c r="I9132" i="5"/>
  <c r="I9131" i="5"/>
  <c r="I9130" i="5"/>
  <c r="I9129" i="5"/>
  <c r="I9128" i="5"/>
  <c r="I9127" i="5"/>
  <c r="I9126" i="5"/>
  <c r="I9125" i="5"/>
  <c r="I9124" i="5"/>
  <c r="I9123" i="5"/>
  <c r="I9122" i="5"/>
  <c r="I9121" i="5"/>
  <c r="I9120" i="5"/>
  <c r="I9119" i="5"/>
  <c r="I9118" i="5"/>
  <c r="I9117" i="5"/>
  <c r="I9116" i="5"/>
  <c r="I9115" i="5"/>
  <c r="I9114" i="5"/>
  <c r="I9113" i="5"/>
  <c r="I9112" i="5"/>
  <c r="I9111" i="5"/>
  <c r="I9110" i="5"/>
  <c r="I9109" i="5"/>
  <c r="I9108" i="5"/>
  <c r="I9107" i="5"/>
  <c r="I9106" i="5"/>
  <c r="I9105" i="5"/>
  <c r="I9104" i="5"/>
  <c r="I9103" i="5"/>
  <c r="I9102" i="5"/>
  <c r="I9101" i="5"/>
  <c r="I9100" i="5"/>
  <c r="I9099" i="5"/>
  <c r="I9098" i="5"/>
  <c r="I9097" i="5"/>
  <c r="I9096" i="5"/>
  <c r="I9095" i="5"/>
  <c r="I9094" i="5"/>
  <c r="I9093" i="5"/>
  <c r="I9092" i="5"/>
  <c r="I9091" i="5"/>
  <c r="I9090" i="5"/>
  <c r="I9089" i="5"/>
  <c r="I9088" i="5"/>
  <c r="I9087" i="5"/>
  <c r="I9086" i="5"/>
  <c r="I9085" i="5"/>
  <c r="I9084" i="5"/>
  <c r="I9083" i="5"/>
  <c r="I9082" i="5"/>
  <c r="I9081" i="5"/>
  <c r="I9080" i="5"/>
  <c r="I9079" i="5"/>
  <c r="I9078" i="5"/>
  <c r="I9077" i="5"/>
  <c r="I9076" i="5"/>
  <c r="I9075" i="5"/>
  <c r="I9074" i="5"/>
  <c r="I9073" i="5"/>
  <c r="I9072" i="5"/>
  <c r="I9071" i="5"/>
  <c r="I9070" i="5"/>
  <c r="I9069" i="5"/>
  <c r="I9068" i="5"/>
  <c r="I9067" i="5"/>
  <c r="I9066" i="5"/>
  <c r="I9065" i="5"/>
  <c r="I9064" i="5"/>
  <c r="I9063" i="5"/>
  <c r="I9062" i="5"/>
  <c r="I9061" i="5"/>
  <c r="I9060" i="5"/>
  <c r="I9059" i="5"/>
  <c r="I9058" i="5"/>
  <c r="I9057" i="5"/>
  <c r="I9056" i="5"/>
  <c r="I9055" i="5"/>
  <c r="I9054" i="5"/>
  <c r="I9053" i="5"/>
  <c r="I9052" i="5"/>
  <c r="I9051" i="5"/>
  <c r="I9050" i="5"/>
  <c r="I9049" i="5"/>
  <c r="I9048" i="5"/>
  <c r="I9047" i="5"/>
  <c r="I9046" i="5"/>
  <c r="I9045" i="5"/>
  <c r="I9044" i="5"/>
  <c r="I9043" i="5"/>
  <c r="I9042" i="5"/>
  <c r="I9041" i="5"/>
  <c r="I9040" i="5"/>
  <c r="I9039" i="5"/>
  <c r="I9038" i="5"/>
  <c r="I9037" i="5"/>
  <c r="I9036" i="5"/>
  <c r="I9035" i="5"/>
  <c r="I9034" i="5"/>
  <c r="I9033" i="5"/>
  <c r="I9032" i="5"/>
  <c r="I9031" i="5"/>
  <c r="I9030" i="5"/>
  <c r="I9029" i="5"/>
  <c r="I9028" i="5"/>
  <c r="I9027" i="5"/>
  <c r="I9026" i="5"/>
  <c r="I9025" i="5"/>
  <c r="I9024" i="5"/>
  <c r="I9023" i="5"/>
  <c r="I9022" i="5"/>
  <c r="I9021" i="5"/>
  <c r="I9020" i="5"/>
  <c r="I9019" i="5"/>
  <c r="I9018" i="5"/>
  <c r="I9017" i="5"/>
  <c r="I9016" i="5"/>
  <c r="I9015" i="5"/>
  <c r="I9014" i="5"/>
  <c r="I9013" i="5"/>
  <c r="I9012" i="5"/>
  <c r="I9011" i="5"/>
  <c r="I9010" i="5"/>
  <c r="I9009" i="5"/>
  <c r="I9008" i="5"/>
  <c r="I9007" i="5"/>
  <c r="I9006" i="5"/>
  <c r="I9005" i="5"/>
  <c r="I9004" i="5"/>
  <c r="I9003" i="5"/>
  <c r="I9002" i="5"/>
  <c r="I9001" i="5"/>
  <c r="I9000" i="5"/>
  <c r="I8999" i="5"/>
  <c r="I8998" i="5"/>
  <c r="I8997" i="5"/>
  <c r="I8996" i="5"/>
  <c r="I8995" i="5"/>
  <c r="I8994" i="5"/>
  <c r="I8993" i="5"/>
  <c r="I8992" i="5"/>
  <c r="I8991" i="5"/>
  <c r="I8990" i="5"/>
  <c r="I8989" i="5"/>
  <c r="I8988" i="5"/>
  <c r="I8987" i="5"/>
  <c r="I8986" i="5"/>
  <c r="I8985" i="5"/>
  <c r="I8984" i="5"/>
  <c r="I8983" i="5"/>
  <c r="I8982" i="5"/>
  <c r="I8981" i="5"/>
  <c r="I8980" i="5"/>
  <c r="I8979" i="5"/>
  <c r="I8978" i="5"/>
  <c r="I8977" i="5"/>
  <c r="I8976" i="5"/>
  <c r="I8975" i="5"/>
  <c r="I8974" i="5"/>
  <c r="I8973" i="5"/>
  <c r="I8972" i="5"/>
  <c r="I8971" i="5"/>
  <c r="I8970" i="5"/>
  <c r="I8969" i="5"/>
  <c r="I8968" i="5"/>
  <c r="I8967" i="5"/>
  <c r="I8966" i="5"/>
  <c r="I8965" i="5"/>
  <c r="I8964" i="5"/>
  <c r="I8963" i="5"/>
  <c r="I8962" i="5"/>
  <c r="I8961" i="5"/>
  <c r="I8960" i="5"/>
  <c r="I8959" i="5"/>
  <c r="I8958" i="5"/>
  <c r="I8957" i="5"/>
  <c r="I8956" i="5"/>
  <c r="I8955" i="5"/>
  <c r="I8954" i="5"/>
  <c r="I8953" i="5"/>
  <c r="I8952" i="5"/>
  <c r="I8951" i="5"/>
  <c r="I8950" i="5"/>
  <c r="I8949" i="5"/>
  <c r="I8948" i="5"/>
  <c r="I8947" i="5"/>
  <c r="I8946" i="5"/>
  <c r="I8945" i="5"/>
  <c r="I8944" i="5"/>
  <c r="I8943" i="5"/>
  <c r="I8942" i="5"/>
  <c r="I8941" i="5"/>
  <c r="I8940" i="5"/>
  <c r="I8939" i="5"/>
  <c r="I8938" i="5"/>
  <c r="I8937" i="5"/>
  <c r="I8936" i="5"/>
  <c r="I8935" i="5"/>
  <c r="I8934" i="5"/>
  <c r="I8933" i="5"/>
  <c r="I8932" i="5"/>
  <c r="I8931" i="5"/>
  <c r="I8930" i="5"/>
  <c r="I8929" i="5"/>
  <c r="I8928" i="5"/>
  <c r="I8927" i="5"/>
  <c r="I8926" i="5"/>
  <c r="I8925" i="5"/>
  <c r="I8924" i="5"/>
  <c r="I8923" i="5"/>
  <c r="I8922" i="5"/>
  <c r="I8921" i="5"/>
  <c r="I8920" i="5"/>
  <c r="I8919" i="5"/>
  <c r="I8918" i="5"/>
  <c r="I8917" i="5"/>
  <c r="I8916" i="5"/>
  <c r="I8915" i="5"/>
  <c r="I8914" i="5"/>
  <c r="I8913" i="5"/>
  <c r="I8912" i="5"/>
  <c r="I8911" i="5"/>
  <c r="I8910" i="5"/>
  <c r="I8909" i="5"/>
  <c r="I8908" i="5"/>
  <c r="I8907" i="5"/>
  <c r="I8906" i="5"/>
  <c r="I8905" i="5"/>
  <c r="I8904" i="5"/>
  <c r="I8903" i="5"/>
  <c r="I8902" i="5"/>
  <c r="I8901" i="5"/>
  <c r="I8900" i="5"/>
  <c r="I8899" i="5"/>
  <c r="I8898" i="5"/>
  <c r="I8897" i="5"/>
  <c r="I8896" i="5"/>
  <c r="I8895" i="5"/>
  <c r="I8894" i="5"/>
  <c r="I8893" i="5"/>
  <c r="I8892" i="5"/>
  <c r="I8891" i="5"/>
  <c r="I8890" i="5"/>
  <c r="I8889" i="5"/>
  <c r="I8888" i="5"/>
  <c r="I8887" i="5"/>
  <c r="I8886" i="5"/>
  <c r="I8885" i="5"/>
  <c r="I8884" i="5"/>
  <c r="I8883" i="5"/>
  <c r="I8882" i="5"/>
  <c r="I8881" i="5"/>
  <c r="I8880" i="5"/>
  <c r="I8879" i="5"/>
  <c r="I8878" i="5"/>
  <c r="I8877" i="5"/>
  <c r="I8876" i="5"/>
  <c r="I8875" i="5"/>
  <c r="I8874" i="5"/>
  <c r="I8873" i="5"/>
  <c r="I8872" i="5"/>
  <c r="I8871" i="5"/>
  <c r="I8870" i="5"/>
  <c r="I8869" i="5"/>
  <c r="I8868" i="5"/>
  <c r="I8867" i="5"/>
  <c r="I8866" i="5"/>
  <c r="I8865" i="5"/>
  <c r="I8864" i="5"/>
  <c r="I8863" i="5"/>
  <c r="I8862" i="5"/>
  <c r="I8861" i="5"/>
  <c r="I8860" i="5"/>
  <c r="I8859" i="5"/>
  <c r="I8858" i="5"/>
  <c r="I8857" i="5"/>
  <c r="I8856" i="5"/>
  <c r="I8855" i="5"/>
  <c r="I8854" i="5"/>
  <c r="I8853" i="5"/>
  <c r="I8852" i="5"/>
  <c r="I8851" i="5"/>
  <c r="I8850" i="5"/>
  <c r="I8849" i="5"/>
  <c r="I8848" i="5"/>
  <c r="I8847" i="5"/>
  <c r="I8846" i="5"/>
  <c r="I8845" i="5"/>
  <c r="I8844" i="5"/>
  <c r="I8843" i="5"/>
  <c r="I8842" i="5"/>
  <c r="I8841" i="5"/>
  <c r="I8840" i="5"/>
  <c r="I8839" i="5"/>
  <c r="I8838" i="5"/>
  <c r="I8837" i="5"/>
  <c r="I8836" i="5"/>
  <c r="I8835" i="5"/>
  <c r="I8834" i="5"/>
  <c r="I8833" i="5"/>
  <c r="I8832" i="5"/>
  <c r="I8831" i="5"/>
  <c r="I8830" i="5"/>
  <c r="I8829" i="5"/>
  <c r="I8828" i="5"/>
  <c r="I8827" i="5"/>
  <c r="I8826" i="5"/>
  <c r="I8825" i="5"/>
  <c r="I8824" i="5"/>
  <c r="I8823" i="5"/>
  <c r="I8822" i="5"/>
  <c r="I8821" i="5"/>
  <c r="I8820" i="5"/>
  <c r="I8819" i="5"/>
  <c r="I8818" i="5"/>
  <c r="I8817" i="5"/>
  <c r="I8816" i="5"/>
  <c r="I8815" i="5"/>
  <c r="I8814" i="5"/>
  <c r="I8813" i="5"/>
  <c r="I8812" i="5"/>
  <c r="I8811" i="5"/>
  <c r="I8810" i="5"/>
  <c r="I8809" i="5"/>
  <c r="I8808" i="5"/>
  <c r="I8807" i="5"/>
  <c r="I8806" i="5"/>
  <c r="I8805" i="5"/>
  <c r="I8804" i="5"/>
  <c r="I8803" i="5"/>
  <c r="I8802" i="5"/>
  <c r="I8801" i="5"/>
  <c r="I8800" i="5"/>
  <c r="I8799" i="5"/>
  <c r="I8798" i="5"/>
  <c r="I8797" i="5"/>
  <c r="I8796" i="5"/>
  <c r="I8795" i="5"/>
  <c r="I8794" i="5"/>
  <c r="I8793" i="5"/>
  <c r="I8792" i="5"/>
  <c r="I8791" i="5"/>
  <c r="I8790" i="5"/>
  <c r="I8789" i="5"/>
  <c r="I8788" i="5"/>
  <c r="I8787" i="5"/>
  <c r="I8786" i="5"/>
  <c r="I8785" i="5"/>
  <c r="I8784" i="5"/>
  <c r="I8783" i="5"/>
  <c r="I8782" i="5"/>
  <c r="I8781" i="5"/>
  <c r="I8780" i="5"/>
  <c r="I8779" i="5"/>
  <c r="I8778" i="5"/>
  <c r="I8777" i="5"/>
  <c r="I8776" i="5"/>
  <c r="I8775" i="5"/>
  <c r="I8774" i="5"/>
  <c r="I8773" i="5"/>
  <c r="I8772" i="5"/>
  <c r="I8771" i="5"/>
  <c r="I8770" i="5"/>
  <c r="I8769" i="5"/>
  <c r="I8768" i="5"/>
  <c r="I8767" i="5"/>
  <c r="I8766" i="5"/>
  <c r="I8765" i="5"/>
  <c r="I8764" i="5"/>
  <c r="I8763" i="5"/>
  <c r="I8762" i="5"/>
  <c r="I8761" i="5"/>
  <c r="I8760" i="5"/>
  <c r="I8759" i="5"/>
  <c r="I8758" i="5"/>
  <c r="I8757" i="5"/>
  <c r="I8756" i="5"/>
  <c r="I8755" i="5"/>
  <c r="I8754" i="5"/>
  <c r="I8753" i="5"/>
  <c r="I8752" i="5"/>
  <c r="I8751" i="5"/>
  <c r="I8750" i="5"/>
  <c r="I8749" i="5"/>
  <c r="I8748" i="5"/>
  <c r="I8747" i="5"/>
  <c r="I8746" i="5"/>
  <c r="I8745" i="5"/>
  <c r="I8744" i="5"/>
  <c r="I8743" i="5"/>
  <c r="I8742" i="5"/>
  <c r="I8741" i="5"/>
  <c r="I8740" i="5"/>
  <c r="I8739" i="5"/>
  <c r="I8738" i="5"/>
  <c r="I8737" i="5"/>
  <c r="I8736" i="5"/>
  <c r="I8735" i="5"/>
  <c r="I8734" i="5"/>
  <c r="I8733" i="5"/>
  <c r="I8732" i="5"/>
  <c r="I8731" i="5"/>
  <c r="I8730" i="5"/>
  <c r="I8729" i="5"/>
  <c r="I8728" i="5"/>
  <c r="I8727" i="5"/>
  <c r="I8726" i="5"/>
  <c r="I8725" i="5"/>
  <c r="I8724" i="5"/>
  <c r="I8723" i="5"/>
  <c r="I8722" i="5"/>
  <c r="I8721" i="5"/>
  <c r="I8720" i="5"/>
  <c r="I8719" i="5"/>
  <c r="I8718" i="5"/>
  <c r="I8717" i="5"/>
  <c r="I8716" i="5"/>
  <c r="I8715" i="5"/>
  <c r="I8714" i="5"/>
  <c r="I8713" i="5"/>
  <c r="I8712" i="5"/>
  <c r="I8711" i="5"/>
  <c r="I8710" i="5"/>
  <c r="I8709" i="5"/>
  <c r="I8708" i="5"/>
  <c r="I8707" i="5"/>
  <c r="I8706" i="5"/>
  <c r="I8705" i="5"/>
  <c r="I8704" i="5"/>
  <c r="I8703" i="5"/>
  <c r="I8702" i="5"/>
  <c r="I8701" i="5"/>
  <c r="I8700" i="5"/>
  <c r="I8699" i="5"/>
  <c r="I8698" i="5"/>
  <c r="I8697" i="5"/>
  <c r="I8696" i="5"/>
  <c r="I8695" i="5"/>
  <c r="I8694" i="5"/>
  <c r="I8693" i="5"/>
  <c r="I8692" i="5"/>
  <c r="I8691" i="5"/>
  <c r="I8690" i="5"/>
  <c r="I8689" i="5"/>
  <c r="I8688" i="5"/>
  <c r="I8687" i="5"/>
  <c r="I8686" i="5"/>
  <c r="I8685" i="5"/>
  <c r="I8684" i="5"/>
  <c r="I8683" i="5"/>
  <c r="I8682" i="5"/>
  <c r="I8681" i="5"/>
  <c r="I8680" i="5"/>
  <c r="I8679" i="5"/>
  <c r="I8678" i="5"/>
  <c r="I8677" i="5"/>
  <c r="I8676" i="5"/>
  <c r="I8675" i="5"/>
  <c r="I8674" i="5"/>
  <c r="I8673" i="5"/>
  <c r="I8672" i="5"/>
  <c r="I8671" i="5"/>
  <c r="I8670" i="5"/>
  <c r="I8669" i="5"/>
  <c r="I8668" i="5"/>
  <c r="I8667" i="5"/>
  <c r="I8666" i="5"/>
  <c r="I8665" i="5"/>
  <c r="I8664" i="5"/>
  <c r="I8663" i="5"/>
  <c r="I8662" i="5"/>
  <c r="I8661" i="5"/>
  <c r="I8660" i="5"/>
  <c r="I8659" i="5"/>
  <c r="I8658" i="5"/>
  <c r="I8657" i="5"/>
  <c r="I8656" i="5"/>
  <c r="I8655" i="5"/>
  <c r="I8654" i="5"/>
  <c r="I8653" i="5"/>
  <c r="I8652" i="5"/>
  <c r="I8651" i="5"/>
  <c r="I8650" i="5"/>
  <c r="I8649" i="5"/>
  <c r="I8648" i="5"/>
  <c r="I8647" i="5"/>
  <c r="I8646" i="5"/>
  <c r="I8645" i="5"/>
  <c r="I8644" i="5"/>
  <c r="I8643" i="5"/>
  <c r="I8642" i="5"/>
  <c r="I8641" i="5"/>
  <c r="I8640" i="5"/>
  <c r="I8639" i="5"/>
  <c r="I8638" i="5"/>
  <c r="I8637" i="5"/>
  <c r="I8636" i="5"/>
  <c r="I8635" i="5"/>
  <c r="I8634" i="5"/>
  <c r="I8633" i="5"/>
  <c r="I8632" i="5"/>
  <c r="I8631" i="5"/>
  <c r="I8630" i="5"/>
  <c r="I8629" i="5"/>
  <c r="I8628" i="5"/>
  <c r="I8627" i="5"/>
  <c r="I8626" i="5"/>
  <c r="I8625" i="5"/>
  <c r="I8624" i="5"/>
  <c r="I8623" i="5"/>
  <c r="I8622" i="5"/>
  <c r="I8621" i="5"/>
  <c r="I8620" i="5"/>
  <c r="I8619" i="5"/>
  <c r="I8618" i="5"/>
  <c r="I8617" i="5"/>
  <c r="I8616" i="5"/>
  <c r="I8615" i="5"/>
  <c r="I8614" i="5"/>
  <c r="I8613" i="5"/>
  <c r="I8612" i="5"/>
  <c r="I8611" i="5"/>
  <c r="I8610" i="5"/>
  <c r="I8609" i="5"/>
  <c r="I8608" i="5"/>
  <c r="I8607" i="5"/>
  <c r="I8606" i="5"/>
  <c r="I8605" i="5"/>
  <c r="I8604" i="5"/>
  <c r="I8603" i="5"/>
  <c r="I8602" i="5"/>
  <c r="I8601" i="5"/>
  <c r="I8600" i="5"/>
  <c r="I8599" i="5"/>
  <c r="I8598" i="5"/>
  <c r="I8597" i="5"/>
  <c r="I8596" i="5"/>
  <c r="I8595" i="5"/>
  <c r="I8594" i="5"/>
  <c r="I8593" i="5"/>
  <c r="I8592" i="5"/>
  <c r="I8591" i="5"/>
  <c r="I8590" i="5"/>
  <c r="I8589" i="5"/>
  <c r="I8588" i="5"/>
  <c r="I8587" i="5"/>
  <c r="I8586" i="5"/>
  <c r="I8585" i="5"/>
  <c r="I8584" i="5"/>
  <c r="I8583" i="5"/>
  <c r="I8582" i="5"/>
  <c r="I8581" i="5"/>
  <c r="I8580" i="5"/>
  <c r="I8579" i="5"/>
  <c r="I8578" i="5"/>
  <c r="I8577" i="5"/>
  <c r="I8576" i="5"/>
  <c r="I8575" i="5"/>
  <c r="I8574" i="5"/>
  <c r="I8573" i="5"/>
  <c r="I8572" i="5"/>
  <c r="I8571" i="5"/>
  <c r="I8570" i="5"/>
  <c r="I8569" i="5"/>
  <c r="I8568" i="5"/>
  <c r="I8567" i="5"/>
  <c r="I8566" i="5"/>
  <c r="I8565" i="5"/>
  <c r="I8564" i="5"/>
  <c r="I8563" i="5"/>
  <c r="I8562" i="5"/>
  <c r="I8561" i="5"/>
  <c r="I8560" i="5"/>
  <c r="I8559" i="5"/>
  <c r="I8558" i="5"/>
  <c r="I8557" i="5"/>
  <c r="I8556" i="5"/>
  <c r="I8555" i="5"/>
  <c r="I8554" i="5"/>
  <c r="I8553" i="5"/>
  <c r="I8552" i="5"/>
  <c r="I8551" i="5"/>
  <c r="I8550" i="5"/>
  <c r="I8549" i="5"/>
  <c r="I8548" i="5"/>
  <c r="I8547" i="5"/>
  <c r="I8546" i="5"/>
  <c r="I8545" i="5"/>
  <c r="I8544" i="5"/>
  <c r="I8543" i="5"/>
  <c r="I8542" i="5"/>
  <c r="I8541" i="5"/>
  <c r="I8540" i="5"/>
  <c r="I8539" i="5"/>
  <c r="I8538" i="5"/>
  <c r="I8537" i="5"/>
  <c r="I8536" i="5"/>
  <c r="I8535" i="5"/>
  <c r="I8534" i="5"/>
  <c r="I8533" i="5"/>
  <c r="I8532" i="5"/>
  <c r="I8531" i="5"/>
  <c r="I8530" i="5"/>
  <c r="I8529" i="5"/>
  <c r="I8528" i="5"/>
  <c r="I8527" i="5"/>
  <c r="I8526" i="5"/>
  <c r="I8525" i="5"/>
  <c r="I8524" i="5"/>
  <c r="I8523" i="5"/>
  <c r="I8522" i="5"/>
  <c r="I8521" i="5"/>
  <c r="I8520" i="5"/>
  <c r="I8519" i="5"/>
  <c r="I8518" i="5"/>
  <c r="I8517" i="5"/>
  <c r="I8516" i="5"/>
  <c r="I8515" i="5"/>
  <c r="I8514" i="5"/>
  <c r="I8513" i="5"/>
  <c r="I8512" i="5"/>
  <c r="I8511" i="5"/>
  <c r="I8510" i="5"/>
  <c r="I8509" i="5"/>
  <c r="I8508" i="5"/>
  <c r="I8507" i="5"/>
  <c r="I8506" i="5"/>
  <c r="I8505" i="5"/>
  <c r="I8504" i="5"/>
  <c r="I8503" i="5"/>
  <c r="I8502" i="5"/>
  <c r="I8501" i="5"/>
  <c r="I8500" i="5"/>
  <c r="I8499" i="5"/>
  <c r="I8498" i="5"/>
  <c r="I8497" i="5"/>
  <c r="I8496" i="5"/>
  <c r="I8495" i="5"/>
  <c r="I8494" i="5"/>
  <c r="I8493" i="5"/>
  <c r="I8492" i="5"/>
  <c r="I8491" i="5"/>
  <c r="I8490" i="5"/>
  <c r="I8489" i="5"/>
  <c r="I8488" i="5"/>
  <c r="I8487" i="5"/>
  <c r="I8486" i="5"/>
  <c r="I8485" i="5"/>
  <c r="I8484" i="5"/>
  <c r="I8483" i="5"/>
  <c r="I8482" i="5"/>
  <c r="I8481" i="5"/>
  <c r="I8480" i="5"/>
  <c r="I8479" i="5"/>
  <c r="I8478" i="5"/>
  <c r="I8477" i="5"/>
  <c r="I8476" i="5"/>
  <c r="I8475" i="5"/>
  <c r="I8474" i="5"/>
  <c r="I8473" i="5"/>
  <c r="I8472" i="5"/>
  <c r="I8471" i="5"/>
  <c r="I8470" i="5"/>
  <c r="I8469" i="5"/>
  <c r="I8468" i="5"/>
  <c r="I8467" i="5"/>
  <c r="I8466" i="5"/>
  <c r="I8465" i="5"/>
  <c r="I8464" i="5"/>
  <c r="I8463" i="5"/>
  <c r="I8462" i="5"/>
  <c r="I8461" i="5"/>
  <c r="I8460" i="5"/>
  <c r="I8459" i="5"/>
  <c r="I8458" i="5"/>
  <c r="I8457" i="5"/>
  <c r="I8456" i="5"/>
  <c r="I8455" i="5"/>
  <c r="I8454" i="5"/>
  <c r="I8453" i="5"/>
  <c r="I8452" i="5"/>
  <c r="I8451" i="5"/>
  <c r="I8450" i="5"/>
  <c r="I8449" i="5"/>
  <c r="I8448" i="5"/>
  <c r="I8447" i="5"/>
  <c r="I8446" i="5"/>
  <c r="I8445" i="5"/>
  <c r="I8444" i="5"/>
  <c r="I8443" i="5"/>
  <c r="I8442" i="5"/>
  <c r="I8441" i="5"/>
  <c r="I8440" i="5"/>
  <c r="I8439" i="5"/>
  <c r="I8438" i="5"/>
  <c r="I8437" i="5"/>
  <c r="I8436" i="5"/>
  <c r="I8435" i="5"/>
  <c r="I8434" i="5"/>
  <c r="I8433" i="5"/>
  <c r="I8432" i="5"/>
  <c r="I8431" i="5"/>
  <c r="I8430" i="5"/>
  <c r="I8429" i="5"/>
  <c r="I8428" i="5"/>
  <c r="I8427" i="5"/>
  <c r="I8426" i="5"/>
  <c r="I8425" i="5"/>
  <c r="I8424" i="5"/>
  <c r="I8423" i="5"/>
  <c r="I8422" i="5"/>
  <c r="I8421" i="5"/>
  <c r="I8420" i="5"/>
  <c r="I8419" i="5"/>
  <c r="I8418" i="5"/>
  <c r="I8417" i="5"/>
  <c r="I8416" i="5"/>
  <c r="I8415" i="5"/>
  <c r="I8414" i="5"/>
  <c r="I8413" i="5"/>
  <c r="I8412" i="5"/>
  <c r="I8411" i="5"/>
  <c r="I8410" i="5"/>
  <c r="I8409" i="5"/>
  <c r="I8408" i="5"/>
  <c r="I8407" i="5"/>
  <c r="I8406" i="5"/>
  <c r="I8405" i="5"/>
  <c r="I8404" i="5"/>
  <c r="I8403" i="5"/>
  <c r="I8402" i="5"/>
  <c r="I8401" i="5"/>
  <c r="I8400" i="5"/>
  <c r="I8399" i="5"/>
  <c r="I8398" i="5"/>
  <c r="I8397" i="5"/>
  <c r="I8396" i="5"/>
  <c r="I8395" i="5"/>
  <c r="I8394" i="5"/>
  <c r="I8393" i="5"/>
  <c r="I8392" i="5"/>
  <c r="I8391" i="5"/>
  <c r="I8390" i="5"/>
  <c r="I8389" i="5"/>
  <c r="I8388" i="5"/>
  <c r="I8387" i="5"/>
  <c r="I8386" i="5"/>
  <c r="I8385" i="5"/>
  <c r="I8384" i="5"/>
  <c r="I8383" i="5"/>
  <c r="I8382" i="5"/>
  <c r="I8381" i="5"/>
  <c r="I8380" i="5"/>
  <c r="I8379" i="5"/>
  <c r="I8378" i="5"/>
  <c r="I8377" i="5"/>
  <c r="I8376" i="5"/>
  <c r="I8375" i="5"/>
  <c r="I8374" i="5"/>
  <c r="I8373" i="5"/>
  <c r="I8372" i="5"/>
  <c r="I8371" i="5"/>
  <c r="I8370" i="5"/>
  <c r="I8369" i="5"/>
  <c r="I8368" i="5"/>
  <c r="I8367" i="5"/>
  <c r="I8366" i="5"/>
  <c r="I8365" i="5"/>
  <c r="I8364" i="5"/>
  <c r="I8363" i="5"/>
  <c r="I8362" i="5"/>
  <c r="I8361" i="5"/>
  <c r="I8360" i="5"/>
  <c r="I8359" i="5"/>
  <c r="I8358" i="5"/>
  <c r="I8357" i="5"/>
  <c r="I8356" i="5"/>
  <c r="I8355" i="5"/>
  <c r="I8354" i="5"/>
  <c r="I8353" i="5"/>
  <c r="I8352" i="5"/>
  <c r="I8351" i="5"/>
  <c r="I8350" i="5"/>
  <c r="I8349" i="5"/>
  <c r="I8348" i="5"/>
  <c r="I8347" i="5"/>
  <c r="I8346" i="5"/>
  <c r="I8345" i="5"/>
  <c r="I8344" i="5"/>
  <c r="I8343" i="5"/>
  <c r="I8342" i="5"/>
  <c r="I8341" i="5"/>
  <c r="I8340" i="5"/>
  <c r="I8339" i="5"/>
  <c r="I8338" i="5"/>
  <c r="I8337" i="5"/>
  <c r="I8336" i="5"/>
  <c r="I8335" i="5"/>
  <c r="I8334" i="5"/>
  <c r="I8333" i="5"/>
  <c r="I8332" i="5"/>
  <c r="I8331" i="5"/>
  <c r="I8330" i="5"/>
  <c r="I8329" i="5"/>
  <c r="I8328" i="5"/>
  <c r="I8327" i="5"/>
  <c r="I8326" i="5"/>
  <c r="I8325" i="5"/>
  <c r="I8324" i="5"/>
  <c r="I8323" i="5"/>
  <c r="I8322" i="5"/>
  <c r="I8321" i="5"/>
  <c r="I8320" i="5"/>
  <c r="I8319" i="5"/>
  <c r="I8318" i="5"/>
  <c r="I8317" i="5"/>
  <c r="I8316" i="5"/>
  <c r="I8315" i="5"/>
  <c r="I8314" i="5"/>
  <c r="I8313" i="5"/>
  <c r="I8312" i="5"/>
  <c r="I8311" i="5"/>
  <c r="I8310" i="5"/>
  <c r="I8309" i="5"/>
  <c r="I8308" i="5"/>
  <c r="I8307" i="5"/>
  <c r="I8306" i="5"/>
  <c r="I8305" i="5"/>
  <c r="I8304" i="5"/>
  <c r="I8303" i="5"/>
  <c r="I8302" i="5"/>
  <c r="I8301" i="5"/>
  <c r="I8300" i="5"/>
  <c r="I8299" i="5"/>
  <c r="I8298" i="5"/>
  <c r="I8297" i="5"/>
  <c r="I8296" i="5"/>
  <c r="I8295" i="5"/>
  <c r="I8294" i="5"/>
  <c r="I8293" i="5"/>
  <c r="I8292" i="5"/>
  <c r="I8291" i="5"/>
  <c r="I8290" i="5"/>
  <c r="I8289" i="5"/>
  <c r="I8288" i="5"/>
  <c r="I8287" i="5"/>
  <c r="I8286" i="5"/>
  <c r="I8285" i="5"/>
  <c r="I8284" i="5"/>
  <c r="I8283" i="5"/>
  <c r="I8282" i="5"/>
  <c r="I8281" i="5"/>
  <c r="I8280" i="5"/>
  <c r="I8279" i="5"/>
  <c r="I8278" i="5"/>
  <c r="I8277" i="5"/>
  <c r="I8276" i="5"/>
  <c r="I8275" i="5"/>
  <c r="I8274" i="5"/>
  <c r="I8273" i="5"/>
  <c r="I8272" i="5"/>
  <c r="I8271" i="5"/>
  <c r="I8270" i="5"/>
  <c r="I8269" i="5"/>
  <c r="I8268" i="5"/>
  <c r="I8267" i="5"/>
  <c r="I8266" i="5"/>
  <c r="I8265" i="5"/>
  <c r="I8264" i="5"/>
  <c r="I8263" i="5"/>
  <c r="I8262" i="5"/>
  <c r="I8261" i="5"/>
  <c r="I8260" i="5"/>
  <c r="I8259" i="5"/>
  <c r="I8258" i="5"/>
  <c r="I8257" i="5"/>
  <c r="I8256" i="5"/>
  <c r="I8255" i="5"/>
  <c r="I8254" i="5"/>
  <c r="I8253" i="5"/>
  <c r="I8252" i="5"/>
  <c r="I8251" i="5"/>
  <c r="I8250" i="5"/>
  <c r="I8249" i="5"/>
  <c r="I8248" i="5"/>
  <c r="I8247" i="5"/>
  <c r="I8246" i="5"/>
  <c r="I8245" i="5"/>
  <c r="I8244" i="5"/>
  <c r="I8243" i="5"/>
  <c r="I8242" i="5"/>
  <c r="I8241" i="5"/>
  <c r="I8240" i="5"/>
  <c r="I8239" i="5"/>
  <c r="I8238" i="5"/>
  <c r="I8237" i="5"/>
  <c r="I8236" i="5"/>
  <c r="I8235" i="5"/>
  <c r="I8234" i="5"/>
  <c r="I8233" i="5"/>
  <c r="I8232" i="5"/>
  <c r="I8231" i="5"/>
  <c r="I8230" i="5"/>
  <c r="I8229" i="5"/>
  <c r="I8228" i="5"/>
  <c r="I8227" i="5"/>
  <c r="I8226" i="5"/>
  <c r="I8225" i="5"/>
  <c r="I8224" i="5"/>
  <c r="I8223" i="5"/>
  <c r="I8222" i="5"/>
  <c r="I8221" i="5"/>
  <c r="I8220" i="5"/>
  <c r="I8219" i="5"/>
  <c r="I8218" i="5"/>
  <c r="I8217" i="5"/>
  <c r="I8216" i="5"/>
  <c r="I8215" i="5"/>
  <c r="I8214" i="5"/>
  <c r="I8213" i="5"/>
  <c r="I8212" i="5"/>
  <c r="I8211" i="5"/>
  <c r="I8210" i="5"/>
  <c r="I8209" i="5"/>
  <c r="I8208" i="5"/>
  <c r="I8207" i="5"/>
  <c r="I8206" i="5"/>
  <c r="I8205" i="5"/>
  <c r="I8204" i="5"/>
  <c r="I8203" i="5"/>
  <c r="I8202" i="5"/>
  <c r="I8201" i="5"/>
  <c r="I8200" i="5"/>
  <c r="I8199" i="5"/>
  <c r="I8198" i="5"/>
  <c r="I8197" i="5"/>
  <c r="I8196" i="5"/>
  <c r="I8195" i="5"/>
  <c r="I8194" i="5"/>
  <c r="I8193" i="5"/>
  <c r="I8192" i="5"/>
  <c r="I8191" i="5"/>
  <c r="I8190" i="5"/>
  <c r="I8189" i="5"/>
  <c r="I8188" i="5"/>
  <c r="I8187" i="5"/>
  <c r="I8186" i="5"/>
  <c r="I8185" i="5"/>
  <c r="I8184" i="5"/>
  <c r="I8183" i="5"/>
  <c r="I8182" i="5"/>
  <c r="I8181" i="5"/>
  <c r="I8180" i="5"/>
  <c r="I8179" i="5"/>
  <c r="I8178" i="5"/>
  <c r="I8177" i="5"/>
  <c r="I8176" i="5"/>
  <c r="I8175" i="5"/>
  <c r="I8174" i="5"/>
  <c r="I8173" i="5"/>
  <c r="I8172" i="5"/>
  <c r="I8171" i="5"/>
  <c r="I8170" i="5"/>
  <c r="I8169" i="5"/>
  <c r="I8168" i="5"/>
  <c r="I8167" i="5"/>
  <c r="I8166" i="5"/>
  <c r="I8165" i="5"/>
  <c r="I8164" i="5"/>
  <c r="I8163" i="5"/>
  <c r="I8162" i="5"/>
  <c r="I8161" i="5"/>
  <c r="I8160" i="5"/>
  <c r="I8159" i="5"/>
  <c r="I8158" i="5"/>
  <c r="I8157" i="5"/>
  <c r="I8156" i="5"/>
  <c r="I8155" i="5"/>
  <c r="I8154" i="5"/>
  <c r="I8153" i="5"/>
  <c r="I8152" i="5"/>
  <c r="I8151" i="5"/>
  <c r="I8150" i="5"/>
  <c r="I8149" i="5"/>
  <c r="I8148" i="5"/>
  <c r="I8147" i="5"/>
  <c r="I8146" i="5"/>
  <c r="I8145" i="5"/>
  <c r="I8144" i="5"/>
  <c r="I8143" i="5"/>
  <c r="I8142" i="5"/>
  <c r="I8141" i="5"/>
  <c r="I8140" i="5"/>
  <c r="I8139" i="5"/>
  <c r="I8138" i="5"/>
  <c r="I8137" i="5"/>
  <c r="I8136" i="5"/>
  <c r="I8135" i="5"/>
  <c r="I8134" i="5"/>
  <c r="I8133" i="5"/>
  <c r="I8132" i="5"/>
  <c r="I8131" i="5"/>
  <c r="I8130" i="5"/>
  <c r="I8129" i="5"/>
  <c r="I8128" i="5"/>
  <c r="I8127" i="5"/>
  <c r="I8126" i="5"/>
  <c r="I8125" i="5"/>
  <c r="I8124" i="5"/>
  <c r="I8123" i="5"/>
  <c r="I8122" i="5"/>
  <c r="I8121" i="5"/>
  <c r="I8120" i="5"/>
  <c r="I8119" i="5"/>
  <c r="I8118" i="5"/>
  <c r="I8117" i="5"/>
  <c r="I8116" i="5"/>
  <c r="I8115" i="5"/>
  <c r="I8114" i="5"/>
  <c r="I8113" i="5"/>
  <c r="I8112" i="5"/>
  <c r="I8111" i="5"/>
  <c r="I8110" i="5"/>
  <c r="I8109" i="5"/>
  <c r="I8108" i="5"/>
  <c r="I8107" i="5"/>
  <c r="I8106" i="5"/>
  <c r="I8105" i="5"/>
  <c r="I8104" i="5"/>
  <c r="I8103" i="5"/>
  <c r="I8102" i="5"/>
  <c r="I8101" i="5"/>
  <c r="I8100" i="5"/>
  <c r="I8099" i="5"/>
  <c r="I8098" i="5"/>
  <c r="I8097" i="5"/>
  <c r="I8096" i="5"/>
  <c r="I8095" i="5"/>
  <c r="I8094" i="5"/>
  <c r="I8093" i="5"/>
  <c r="I8092" i="5"/>
  <c r="I8091" i="5"/>
  <c r="I8090" i="5"/>
  <c r="I8089" i="5"/>
  <c r="I8088" i="5"/>
  <c r="I8087" i="5"/>
  <c r="I8086" i="5"/>
  <c r="I8085" i="5"/>
  <c r="I8084" i="5"/>
  <c r="I8083" i="5"/>
  <c r="I8082" i="5"/>
  <c r="I8081" i="5"/>
  <c r="I8080" i="5"/>
  <c r="I8079" i="5"/>
  <c r="I8078" i="5"/>
  <c r="I8077" i="5"/>
  <c r="I8076" i="5"/>
  <c r="I8075" i="5"/>
  <c r="I8074" i="5"/>
  <c r="I8073" i="5"/>
  <c r="I8072" i="5"/>
  <c r="I8071" i="5"/>
  <c r="I8070" i="5"/>
  <c r="I8069" i="5"/>
  <c r="I8068" i="5"/>
  <c r="I8067" i="5"/>
  <c r="I8066" i="5"/>
  <c r="I8065" i="5"/>
  <c r="I8064" i="5"/>
  <c r="I8063" i="5"/>
  <c r="I8062" i="5"/>
  <c r="I8061" i="5"/>
  <c r="I8060" i="5"/>
  <c r="I8059" i="5"/>
  <c r="I8058" i="5"/>
  <c r="I8057" i="5"/>
  <c r="I8056" i="5"/>
  <c r="I8055" i="5"/>
  <c r="I8054" i="5"/>
  <c r="I8053" i="5"/>
  <c r="I8052" i="5"/>
  <c r="I8051" i="5"/>
  <c r="I8050" i="5"/>
  <c r="I8049" i="5"/>
  <c r="I8048" i="5"/>
  <c r="I8047" i="5"/>
  <c r="I8046" i="5"/>
  <c r="I8045" i="5"/>
  <c r="I8044" i="5"/>
  <c r="I8043" i="5"/>
  <c r="I8042" i="5"/>
  <c r="I8041" i="5"/>
  <c r="I8040" i="5"/>
  <c r="I8039" i="5"/>
  <c r="I8038" i="5"/>
  <c r="I8037" i="5"/>
  <c r="I8036" i="5"/>
  <c r="I8035" i="5"/>
  <c r="I8034" i="5"/>
  <c r="I8033" i="5"/>
  <c r="I8032" i="5"/>
  <c r="I8031" i="5"/>
  <c r="I8030" i="5"/>
  <c r="I8029" i="5"/>
  <c r="I8028" i="5"/>
  <c r="I8027" i="5"/>
  <c r="I8026" i="5"/>
  <c r="I8025" i="5"/>
  <c r="I8024" i="5"/>
  <c r="I8023" i="5"/>
  <c r="I8022" i="5"/>
  <c r="I8021" i="5"/>
  <c r="I8020" i="5"/>
  <c r="I8019" i="5"/>
  <c r="I8018" i="5"/>
  <c r="I8017" i="5"/>
  <c r="I8016" i="5"/>
  <c r="I8015" i="5"/>
  <c r="I8014" i="5"/>
  <c r="I8013" i="5"/>
  <c r="I8012" i="5"/>
  <c r="I8011" i="5"/>
  <c r="I8010" i="5"/>
  <c r="I8009" i="5"/>
  <c r="I8008" i="5"/>
  <c r="I8007" i="5"/>
  <c r="I8006" i="5"/>
  <c r="I8005" i="5"/>
  <c r="I8004" i="5"/>
  <c r="I8003" i="5"/>
  <c r="I8002" i="5"/>
  <c r="I8001" i="5"/>
  <c r="I8000" i="5"/>
  <c r="I7999" i="5"/>
  <c r="I7998" i="5"/>
  <c r="I7997" i="5"/>
  <c r="I7996" i="5"/>
  <c r="I7995" i="5"/>
  <c r="I7994" i="5"/>
  <c r="I7993" i="5"/>
  <c r="I7992" i="5"/>
  <c r="I7991" i="5"/>
  <c r="I7990" i="5"/>
  <c r="I7989" i="5"/>
  <c r="I7988" i="5"/>
  <c r="I7987" i="5"/>
  <c r="I7986" i="5"/>
  <c r="I7985" i="5"/>
  <c r="I7984" i="5"/>
  <c r="I7983" i="5"/>
  <c r="I7982" i="5"/>
  <c r="I7981" i="5"/>
  <c r="I7980" i="5"/>
  <c r="I7979" i="5"/>
  <c r="I7978" i="5"/>
  <c r="I7977" i="5"/>
  <c r="I7976" i="5"/>
  <c r="I7975" i="5"/>
  <c r="I7974" i="5"/>
  <c r="I7973" i="5"/>
  <c r="I7972" i="5"/>
  <c r="I7971" i="5"/>
  <c r="I7970" i="5"/>
  <c r="I7969" i="5"/>
  <c r="I7968" i="5"/>
  <c r="I7967" i="5"/>
  <c r="I7966" i="5"/>
  <c r="I7965" i="5"/>
  <c r="I7964" i="5"/>
  <c r="I7963" i="5"/>
  <c r="I7962" i="5"/>
  <c r="I7961" i="5"/>
  <c r="I7960" i="5"/>
  <c r="I7959" i="5"/>
  <c r="I7958" i="5"/>
  <c r="I7957" i="5"/>
  <c r="I7956" i="5"/>
  <c r="I7955" i="5"/>
  <c r="I7954" i="5"/>
  <c r="I7953" i="5"/>
  <c r="I7952" i="5"/>
  <c r="I7951" i="5"/>
  <c r="I7950" i="5"/>
  <c r="I7949" i="5"/>
  <c r="I7948" i="5"/>
  <c r="I7947" i="5"/>
  <c r="I7946" i="5"/>
  <c r="I7945" i="5"/>
  <c r="I7944" i="5"/>
  <c r="I7943" i="5"/>
  <c r="I7942" i="5"/>
  <c r="I7941" i="5"/>
  <c r="I7940" i="5"/>
  <c r="I7939" i="5"/>
  <c r="I7938" i="5"/>
  <c r="I7937" i="5"/>
  <c r="I7936" i="5"/>
  <c r="I7935" i="5"/>
  <c r="I7934" i="5"/>
  <c r="I7933" i="5"/>
  <c r="I7932" i="5"/>
  <c r="I7931" i="5"/>
  <c r="I7930" i="5"/>
  <c r="I7929" i="5"/>
  <c r="I7928" i="5"/>
  <c r="I7927" i="5"/>
  <c r="I7926" i="5"/>
  <c r="I7925" i="5"/>
  <c r="I7924" i="5"/>
  <c r="I7923" i="5"/>
  <c r="I7922" i="5"/>
  <c r="I7921" i="5"/>
  <c r="I7920" i="5"/>
  <c r="I7919" i="5"/>
  <c r="I7918" i="5"/>
  <c r="I7917" i="5"/>
  <c r="I7916" i="5"/>
  <c r="I7915" i="5"/>
  <c r="I7914" i="5"/>
  <c r="I7913" i="5"/>
  <c r="I7912" i="5"/>
  <c r="I7911" i="5"/>
  <c r="I7910" i="5"/>
  <c r="I7909" i="5"/>
  <c r="I7908" i="5"/>
  <c r="I7907" i="5"/>
  <c r="I7906" i="5"/>
  <c r="I7905" i="5"/>
  <c r="I7904" i="5"/>
  <c r="I7903" i="5"/>
  <c r="I7902" i="5"/>
  <c r="I7901" i="5"/>
  <c r="I7900" i="5"/>
  <c r="I7899" i="5"/>
  <c r="I7898" i="5"/>
  <c r="I7897" i="5"/>
  <c r="I7896" i="5"/>
  <c r="I7895" i="5"/>
  <c r="I7894" i="5"/>
  <c r="I7893" i="5"/>
  <c r="I7892" i="5"/>
  <c r="I7891" i="5"/>
  <c r="I7890" i="5"/>
  <c r="I7889" i="5"/>
  <c r="I7888" i="5"/>
  <c r="I7887" i="5"/>
  <c r="I7886" i="5"/>
  <c r="I7885" i="5"/>
  <c r="I7884" i="5"/>
  <c r="I7883" i="5"/>
  <c r="I7882" i="5"/>
  <c r="I7881" i="5"/>
  <c r="I7880" i="5"/>
  <c r="I7879" i="5"/>
  <c r="I7878" i="5"/>
  <c r="I7877" i="5"/>
  <c r="I7876" i="5"/>
  <c r="I7875" i="5"/>
  <c r="I7874" i="5"/>
  <c r="I7873" i="5"/>
  <c r="I7872" i="5"/>
  <c r="I7871" i="5"/>
  <c r="I7870" i="5"/>
  <c r="I7869" i="5"/>
  <c r="I7868" i="5"/>
  <c r="I7867" i="5"/>
  <c r="I7866" i="5"/>
  <c r="I7865" i="5"/>
  <c r="I7864" i="5"/>
  <c r="I7863" i="5"/>
  <c r="I7862" i="5"/>
  <c r="I7861" i="5"/>
  <c r="I7860" i="5"/>
  <c r="I7859" i="5"/>
  <c r="I7858" i="5"/>
  <c r="I7857" i="5"/>
  <c r="I7856" i="5"/>
  <c r="I7855" i="5"/>
  <c r="I7854" i="5"/>
  <c r="I7853" i="5"/>
  <c r="I7852" i="5"/>
  <c r="I7851" i="5"/>
  <c r="I7850" i="5"/>
  <c r="I7849" i="5"/>
  <c r="I7848" i="5"/>
  <c r="I7847" i="5"/>
  <c r="I7846" i="5"/>
  <c r="I7845" i="5"/>
  <c r="I7844" i="5"/>
  <c r="I7843" i="5"/>
  <c r="I7842" i="5"/>
  <c r="I7841" i="5"/>
  <c r="I7840" i="5"/>
  <c r="I7839" i="5"/>
  <c r="I7838" i="5"/>
  <c r="I7837" i="5"/>
  <c r="I7836" i="5"/>
  <c r="I7835" i="5"/>
  <c r="I7834" i="5"/>
  <c r="I7833" i="5"/>
  <c r="I7832" i="5"/>
  <c r="I7831" i="5"/>
  <c r="I7830" i="5"/>
  <c r="I7829" i="5"/>
  <c r="I7828" i="5"/>
  <c r="I7827" i="5"/>
  <c r="I7826" i="5"/>
  <c r="I7825" i="5"/>
  <c r="I7824" i="5"/>
  <c r="I7823" i="5"/>
  <c r="I7822" i="5"/>
  <c r="I7821" i="5"/>
  <c r="I7820" i="5"/>
  <c r="I7819" i="5"/>
  <c r="I7818" i="5"/>
  <c r="I7817" i="5"/>
  <c r="I7816" i="5"/>
  <c r="I7815" i="5"/>
  <c r="I7814" i="5"/>
  <c r="I7813" i="5"/>
  <c r="I7812" i="5"/>
  <c r="I7811" i="5"/>
  <c r="I7810" i="5"/>
  <c r="I7809" i="5"/>
  <c r="I7808" i="5"/>
  <c r="I7807" i="5"/>
  <c r="I7806" i="5"/>
  <c r="I7805" i="5"/>
  <c r="I7804" i="5"/>
  <c r="I7803" i="5"/>
  <c r="I7802" i="5"/>
  <c r="I7801" i="5"/>
  <c r="I7800" i="5"/>
  <c r="I7799" i="5"/>
  <c r="I7798" i="5"/>
  <c r="I7797" i="5"/>
  <c r="I7796" i="5"/>
  <c r="I7795" i="5"/>
  <c r="I7794" i="5"/>
  <c r="I7793" i="5"/>
  <c r="I7792" i="5"/>
  <c r="I7791" i="5"/>
  <c r="I7790" i="5"/>
  <c r="I7789" i="5"/>
  <c r="I7788" i="5"/>
  <c r="I7787" i="5"/>
  <c r="I7786" i="5"/>
  <c r="I7785" i="5"/>
  <c r="I7784" i="5"/>
  <c r="I7783" i="5"/>
  <c r="I7782" i="5"/>
  <c r="I7781" i="5"/>
  <c r="I7780" i="5"/>
  <c r="I7779" i="5"/>
  <c r="I7778" i="5"/>
  <c r="I7777" i="5"/>
  <c r="I7776" i="5"/>
  <c r="I7775" i="5"/>
  <c r="I7774" i="5"/>
  <c r="I7773" i="5"/>
  <c r="I7772" i="5"/>
  <c r="I7771" i="5"/>
  <c r="I7770" i="5"/>
  <c r="I7769" i="5"/>
  <c r="I7768" i="5"/>
  <c r="I7767" i="5"/>
  <c r="I7766" i="5"/>
  <c r="I7765" i="5"/>
  <c r="I7764" i="5"/>
  <c r="I7763" i="5"/>
  <c r="I7762" i="5"/>
  <c r="I7761" i="5"/>
  <c r="I7760" i="5"/>
  <c r="I7759" i="5"/>
  <c r="I7758" i="5"/>
  <c r="I7757" i="5"/>
  <c r="I7756" i="5"/>
  <c r="I7755" i="5"/>
  <c r="I7754" i="5"/>
  <c r="I7753" i="5"/>
  <c r="I7752" i="5"/>
  <c r="I7751" i="5"/>
  <c r="I7750" i="5"/>
  <c r="I7749" i="5"/>
  <c r="I7748" i="5"/>
  <c r="I7747" i="5"/>
  <c r="I7746" i="5"/>
  <c r="I7745" i="5"/>
  <c r="I7744" i="5"/>
  <c r="I7743" i="5"/>
  <c r="I7742" i="5"/>
  <c r="I7741" i="5"/>
  <c r="I7740" i="5"/>
  <c r="I7739" i="5"/>
  <c r="I7738" i="5"/>
  <c r="I7737" i="5"/>
  <c r="I7736" i="5"/>
  <c r="I7735" i="5"/>
  <c r="I7734" i="5"/>
  <c r="I7733" i="5"/>
  <c r="I7732" i="5"/>
  <c r="I7731" i="5"/>
  <c r="I7730" i="5"/>
  <c r="I7729" i="5"/>
  <c r="I7728" i="5"/>
  <c r="I7727" i="5"/>
  <c r="I7726" i="5"/>
  <c r="I7725" i="5"/>
  <c r="I7724" i="5"/>
  <c r="I7723" i="5"/>
  <c r="I7722" i="5"/>
  <c r="I7721" i="5"/>
  <c r="I7720" i="5"/>
  <c r="I7719" i="5"/>
  <c r="I7718" i="5"/>
  <c r="I7717" i="5"/>
  <c r="I7716" i="5"/>
  <c r="I7715" i="5"/>
  <c r="I7714" i="5"/>
  <c r="I7713" i="5"/>
  <c r="I7712" i="5"/>
  <c r="I7711" i="5"/>
  <c r="I7710" i="5"/>
  <c r="I7709" i="5"/>
  <c r="I7708" i="5"/>
  <c r="I7707" i="5"/>
  <c r="I7706" i="5"/>
  <c r="I7705" i="5"/>
  <c r="I7704" i="5"/>
  <c r="I7703" i="5"/>
  <c r="I7702" i="5"/>
  <c r="I7701" i="5"/>
  <c r="I7700" i="5"/>
  <c r="I7699" i="5"/>
  <c r="I7698" i="5"/>
  <c r="I7697" i="5"/>
  <c r="I7696" i="5"/>
  <c r="I7695" i="5"/>
  <c r="I7694" i="5"/>
  <c r="I7693" i="5"/>
  <c r="I7692" i="5"/>
  <c r="I7691" i="5"/>
  <c r="I7690" i="5"/>
  <c r="I7689" i="5"/>
  <c r="I7688" i="5"/>
  <c r="I7687" i="5"/>
  <c r="I7686" i="5"/>
  <c r="I7685" i="5"/>
  <c r="I7684" i="5"/>
  <c r="I7683" i="5"/>
  <c r="I7682" i="5"/>
  <c r="I7681" i="5"/>
  <c r="I7680" i="5"/>
  <c r="I7679" i="5"/>
  <c r="I7678" i="5"/>
  <c r="I7677" i="5"/>
  <c r="I7676" i="5"/>
  <c r="I7675" i="5"/>
  <c r="I7674" i="5"/>
  <c r="I7673" i="5"/>
  <c r="I7672" i="5"/>
  <c r="I7671" i="5"/>
  <c r="I7670" i="5"/>
  <c r="I7669" i="5"/>
  <c r="I7668" i="5"/>
  <c r="I7667" i="5"/>
  <c r="I7666" i="5"/>
  <c r="I7665" i="5"/>
  <c r="I7664" i="5"/>
  <c r="I7663" i="5"/>
  <c r="I7662" i="5"/>
  <c r="I7661" i="5"/>
  <c r="I7660" i="5"/>
  <c r="I7659" i="5"/>
  <c r="I7658" i="5"/>
  <c r="I7657" i="5"/>
  <c r="I7656" i="5"/>
  <c r="I7655" i="5"/>
  <c r="I7654" i="5"/>
  <c r="I7653" i="5"/>
  <c r="I7652" i="5"/>
  <c r="I7651" i="5"/>
  <c r="I7650" i="5"/>
  <c r="I7649" i="5"/>
  <c r="I7648" i="5"/>
  <c r="I7647" i="5"/>
  <c r="I7646" i="5"/>
  <c r="I7645" i="5"/>
  <c r="I7644" i="5"/>
  <c r="I7643" i="5"/>
  <c r="I7642" i="5"/>
  <c r="I7641" i="5"/>
  <c r="I7640" i="5"/>
  <c r="I7639" i="5"/>
  <c r="I7638" i="5"/>
  <c r="I7637" i="5"/>
  <c r="I7636" i="5"/>
  <c r="I7635" i="5"/>
  <c r="I7634" i="5"/>
  <c r="I7633" i="5"/>
  <c r="I7632" i="5"/>
  <c r="I7631" i="5"/>
  <c r="I7630" i="5"/>
  <c r="I7629" i="5"/>
  <c r="I7628" i="5"/>
  <c r="I7627" i="5"/>
  <c r="I7626" i="5"/>
  <c r="I7625" i="5"/>
  <c r="I7624" i="5"/>
  <c r="I7623" i="5"/>
  <c r="I7622" i="5"/>
  <c r="I7621" i="5"/>
  <c r="I7620" i="5"/>
  <c r="I7619" i="5"/>
  <c r="I7618" i="5"/>
  <c r="I7617" i="5"/>
  <c r="I7616" i="5"/>
  <c r="I7615" i="5"/>
  <c r="I7614" i="5"/>
  <c r="I7613" i="5"/>
  <c r="I7612" i="5"/>
  <c r="I7611" i="5"/>
  <c r="I7610" i="5"/>
  <c r="I7609" i="5"/>
  <c r="I7608" i="5"/>
  <c r="I7607" i="5"/>
  <c r="I7606" i="5"/>
  <c r="I7605" i="5"/>
  <c r="I7604" i="5"/>
  <c r="I7603" i="5"/>
  <c r="I7602" i="5"/>
  <c r="I7601" i="5"/>
  <c r="I7600" i="5"/>
  <c r="I7599" i="5"/>
  <c r="I7598" i="5"/>
  <c r="I7597" i="5"/>
  <c r="I7596" i="5"/>
  <c r="I7595" i="5"/>
  <c r="I7594" i="5"/>
  <c r="I7593" i="5"/>
  <c r="I7592" i="5"/>
  <c r="I7591" i="5"/>
  <c r="I7590" i="5"/>
  <c r="I7589" i="5"/>
  <c r="I7588" i="5"/>
  <c r="I7587" i="5"/>
  <c r="I7586" i="5"/>
  <c r="I7585" i="5"/>
  <c r="I7584" i="5"/>
  <c r="I7583" i="5"/>
  <c r="I7582" i="5"/>
  <c r="I7581" i="5"/>
  <c r="I7580" i="5"/>
  <c r="I7579" i="5"/>
  <c r="I7578" i="5"/>
  <c r="I7577" i="5"/>
  <c r="I7576" i="5"/>
  <c r="I7575" i="5"/>
  <c r="I7574" i="5"/>
  <c r="I7573" i="5"/>
  <c r="I7572" i="5"/>
  <c r="I7571" i="5"/>
  <c r="I7570" i="5"/>
  <c r="I7569" i="5"/>
  <c r="I7568" i="5"/>
  <c r="I7567" i="5"/>
  <c r="I7566" i="5"/>
  <c r="I7565" i="5"/>
  <c r="I7564" i="5"/>
  <c r="I7563" i="5"/>
  <c r="I7562" i="5"/>
  <c r="I7561" i="5"/>
  <c r="I7560" i="5"/>
  <c r="I7559" i="5"/>
  <c r="I7558" i="5"/>
  <c r="I7557" i="5"/>
  <c r="I7556" i="5"/>
  <c r="I7555" i="5"/>
  <c r="I7554" i="5"/>
  <c r="I7553" i="5"/>
  <c r="I7552" i="5"/>
  <c r="I7551" i="5"/>
  <c r="I7550" i="5"/>
  <c r="I7549" i="5"/>
  <c r="I7548" i="5"/>
  <c r="I7547" i="5"/>
  <c r="I7546" i="5"/>
  <c r="I7545" i="5"/>
  <c r="I7544" i="5"/>
  <c r="I7543" i="5"/>
  <c r="I7542" i="5"/>
  <c r="I7541" i="5"/>
  <c r="I7540" i="5"/>
  <c r="I7539" i="5"/>
  <c r="I7538" i="5"/>
  <c r="I7537" i="5"/>
  <c r="I7536" i="5"/>
  <c r="I7535" i="5"/>
  <c r="I7534" i="5"/>
  <c r="I7533" i="5"/>
  <c r="I7532" i="5"/>
  <c r="I7531" i="5"/>
  <c r="I7530" i="5"/>
  <c r="I7529" i="5"/>
  <c r="I7528" i="5"/>
  <c r="I7527" i="5"/>
  <c r="I7526" i="5"/>
  <c r="I7525" i="5"/>
  <c r="I7524" i="5"/>
  <c r="I7523" i="5"/>
  <c r="I7522" i="5"/>
  <c r="I7521" i="5"/>
  <c r="I7520" i="5"/>
  <c r="I7519" i="5"/>
  <c r="I7518" i="5"/>
  <c r="I7517" i="5"/>
  <c r="I7516" i="5"/>
  <c r="I7515" i="5"/>
  <c r="I7514" i="5"/>
  <c r="I7513" i="5"/>
  <c r="I7512" i="5"/>
  <c r="I7511" i="5"/>
  <c r="I7510" i="5"/>
  <c r="I7509" i="5"/>
  <c r="I7508" i="5"/>
  <c r="I7507" i="5"/>
  <c r="I7506" i="5"/>
  <c r="I7505" i="5"/>
  <c r="I7504" i="5"/>
  <c r="I7503" i="5"/>
  <c r="I7502" i="5"/>
  <c r="I7501" i="5"/>
  <c r="I7500" i="5"/>
  <c r="I7499" i="5"/>
  <c r="I7498" i="5"/>
  <c r="I7497" i="5"/>
  <c r="I7496" i="5"/>
  <c r="I7495" i="5"/>
  <c r="I7494" i="5"/>
  <c r="I7493" i="5"/>
  <c r="I7492" i="5"/>
  <c r="I7491" i="5"/>
  <c r="I7490" i="5"/>
  <c r="I7489" i="5"/>
  <c r="I7488" i="5"/>
  <c r="I7487" i="5"/>
  <c r="I7486" i="5"/>
  <c r="I7485" i="5"/>
  <c r="I7484" i="5"/>
  <c r="I7483" i="5"/>
  <c r="I7482" i="5"/>
  <c r="I7481" i="5"/>
  <c r="I7480" i="5"/>
  <c r="I7479" i="5"/>
  <c r="I7478" i="5"/>
  <c r="I7477" i="5"/>
  <c r="I7476" i="5"/>
  <c r="I7475" i="5"/>
  <c r="I7474" i="5"/>
  <c r="I7473" i="5"/>
  <c r="I7472" i="5"/>
  <c r="I7471" i="5"/>
  <c r="I7470" i="5"/>
  <c r="I7469" i="5"/>
  <c r="I7468" i="5"/>
  <c r="I7467" i="5"/>
  <c r="I7466" i="5"/>
  <c r="I7465" i="5"/>
  <c r="I7464" i="5"/>
  <c r="I7463" i="5"/>
  <c r="I7462" i="5"/>
  <c r="I7461" i="5"/>
  <c r="I7460" i="5"/>
  <c r="I7459" i="5"/>
  <c r="I7458" i="5"/>
  <c r="I7457" i="5"/>
  <c r="I7456" i="5"/>
  <c r="I7455" i="5"/>
  <c r="I7454" i="5"/>
  <c r="I7453" i="5"/>
  <c r="I7452" i="5"/>
  <c r="I7451" i="5"/>
  <c r="I7450" i="5"/>
  <c r="I7449" i="5"/>
  <c r="I7448" i="5"/>
  <c r="I7447" i="5"/>
  <c r="I7446" i="5"/>
  <c r="I7445" i="5"/>
  <c r="I7444" i="5"/>
  <c r="I7443" i="5"/>
  <c r="I7442" i="5"/>
  <c r="I7441" i="5"/>
  <c r="I7440" i="5"/>
  <c r="I7439" i="5"/>
  <c r="I7438" i="5"/>
  <c r="I7437" i="5"/>
  <c r="I7436" i="5"/>
  <c r="I7435" i="5"/>
  <c r="I7434" i="5"/>
  <c r="I7433" i="5"/>
  <c r="I7432" i="5"/>
  <c r="I7431" i="5"/>
  <c r="I7430" i="5"/>
  <c r="I7429" i="5"/>
  <c r="I7428" i="5"/>
  <c r="I7427" i="5"/>
  <c r="I7426" i="5"/>
  <c r="I7425" i="5"/>
  <c r="I7424" i="5"/>
  <c r="I7423" i="5"/>
  <c r="I7422" i="5"/>
  <c r="I7421" i="5"/>
  <c r="I7420" i="5"/>
  <c r="I7419" i="5"/>
  <c r="I7418" i="5"/>
  <c r="I7417" i="5"/>
  <c r="I7416" i="5"/>
  <c r="I7415" i="5"/>
  <c r="I7414" i="5"/>
  <c r="I7413" i="5"/>
  <c r="I7412" i="5"/>
  <c r="I7411" i="5"/>
  <c r="I7410" i="5"/>
  <c r="I7409" i="5"/>
  <c r="I7408" i="5"/>
  <c r="I7407" i="5"/>
  <c r="I7406" i="5"/>
  <c r="I7405" i="5"/>
  <c r="I7404" i="5"/>
  <c r="I7403" i="5"/>
  <c r="I7402" i="5"/>
  <c r="I7401" i="5"/>
  <c r="I7400" i="5"/>
  <c r="I7399" i="5"/>
  <c r="I7398" i="5"/>
  <c r="I7397" i="5"/>
  <c r="I7396" i="5"/>
  <c r="I7395" i="5"/>
  <c r="I7394" i="5"/>
  <c r="I7393" i="5"/>
  <c r="I7392" i="5"/>
  <c r="I7391" i="5"/>
  <c r="I7390" i="5"/>
  <c r="I7389" i="5"/>
  <c r="I7388" i="5"/>
  <c r="I7387" i="5"/>
  <c r="I7386" i="5"/>
  <c r="I7385" i="5"/>
  <c r="I7384" i="5"/>
  <c r="I7383" i="5"/>
  <c r="I7382" i="5"/>
  <c r="I7381" i="5"/>
  <c r="I7380" i="5"/>
  <c r="I7379" i="5"/>
  <c r="I7378" i="5"/>
  <c r="I7377" i="5"/>
  <c r="I7376" i="5"/>
  <c r="I7375" i="5"/>
  <c r="I7374" i="5"/>
  <c r="I7373" i="5"/>
  <c r="I7372" i="5"/>
  <c r="I7371" i="5"/>
  <c r="I7370" i="5"/>
  <c r="I7369" i="5"/>
  <c r="I7368" i="5"/>
  <c r="I7367" i="5"/>
  <c r="I7366" i="5"/>
  <c r="I7365" i="5"/>
  <c r="I7364" i="5"/>
  <c r="I7363" i="5"/>
  <c r="I7362" i="5"/>
  <c r="I7361" i="5"/>
  <c r="I7360" i="5"/>
  <c r="I7359" i="5"/>
  <c r="I7358" i="5"/>
  <c r="I7357" i="5"/>
  <c r="I7356" i="5"/>
  <c r="I7355" i="5"/>
  <c r="I7354" i="5"/>
  <c r="I7353" i="5"/>
  <c r="I7352" i="5"/>
  <c r="I7351" i="5"/>
  <c r="I7350" i="5"/>
  <c r="I7349" i="5"/>
  <c r="I7348" i="5"/>
  <c r="I7347" i="5"/>
  <c r="I7346" i="5"/>
  <c r="I7345" i="5"/>
  <c r="I7344" i="5"/>
  <c r="I7343" i="5"/>
  <c r="I7342" i="5"/>
  <c r="I7341" i="5"/>
  <c r="I7340" i="5"/>
  <c r="I7339" i="5"/>
  <c r="I7338" i="5"/>
  <c r="I7337" i="5"/>
  <c r="I7336" i="5"/>
  <c r="I7335" i="5"/>
  <c r="I7334" i="5"/>
  <c r="I7333" i="5"/>
  <c r="I7332" i="5"/>
  <c r="I7331" i="5"/>
  <c r="I7330" i="5"/>
  <c r="I7329" i="5"/>
  <c r="I7328" i="5"/>
  <c r="I7327" i="5"/>
  <c r="I7326" i="5"/>
  <c r="I7325" i="5"/>
  <c r="I7324" i="5"/>
  <c r="I7323" i="5"/>
  <c r="I7322" i="5"/>
  <c r="I7321" i="5"/>
  <c r="I7320" i="5"/>
  <c r="I7319" i="5"/>
  <c r="I7318" i="5"/>
  <c r="I7317" i="5"/>
  <c r="I7316" i="5"/>
  <c r="I7315" i="5"/>
  <c r="I7314" i="5"/>
  <c r="I7313" i="5"/>
  <c r="I7312" i="5"/>
  <c r="I7311" i="5"/>
  <c r="I7310" i="5"/>
  <c r="I7309" i="5"/>
  <c r="I7308" i="5"/>
  <c r="I7307" i="5"/>
  <c r="I7306" i="5"/>
  <c r="I7305" i="5"/>
  <c r="I7304" i="5"/>
  <c r="I7303" i="5"/>
  <c r="I7302" i="5"/>
  <c r="I7301" i="5"/>
  <c r="I7300" i="5"/>
  <c r="I7299" i="5"/>
  <c r="I7298" i="5"/>
  <c r="I7297" i="5"/>
  <c r="I7296" i="5"/>
  <c r="I7295" i="5"/>
  <c r="I7294" i="5"/>
  <c r="I7293" i="5"/>
  <c r="I7292" i="5"/>
  <c r="I7291" i="5"/>
  <c r="I7290" i="5"/>
  <c r="I7289" i="5"/>
  <c r="I7288" i="5"/>
  <c r="I7287" i="5"/>
  <c r="I7286" i="5"/>
  <c r="I7285" i="5"/>
  <c r="I7284" i="5"/>
  <c r="I7283" i="5"/>
  <c r="I7282" i="5"/>
  <c r="I7281" i="5"/>
  <c r="I7280" i="5"/>
  <c r="I7279" i="5"/>
  <c r="I7278" i="5"/>
  <c r="I7277" i="5"/>
  <c r="I7276" i="5"/>
  <c r="I7275" i="5"/>
  <c r="I7274" i="5"/>
  <c r="I7273" i="5"/>
  <c r="I7272" i="5"/>
  <c r="I7271" i="5"/>
  <c r="I7270" i="5"/>
  <c r="I7269" i="5"/>
  <c r="I7268" i="5"/>
  <c r="I7267" i="5"/>
  <c r="I7266" i="5"/>
  <c r="I7265" i="5"/>
  <c r="I7264" i="5"/>
  <c r="I7263" i="5"/>
  <c r="I7262" i="5"/>
  <c r="I7261" i="5"/>
  <c r="I7260" i="5"/>
  <c r="I7259" i="5"/>
  <c r="I7258" i="5"/>
  <c r="I7257" i="5"/>
  <c r="I7256" i="5"/>
  <c r="I7255" i="5"/>
  <c r="I7254" i="5"/>
  <c r="I7253" i="5"/>
  <c r="I7252" i="5"/>
  <c r="I7251" i="5"/>
  <c r="I7250" i="5"/>
  <c r="I7249" i="5"/>
  <c r="I7248" i="5"/>
  <c r="I7247" i="5"/>
  <c r="I7246" i="5"/>
  <c r="I7245" i="5"/>
  <c r="I7244" i="5"/>
  <c r="I7243" i="5"/>
  <c r="I7242" i="5"/>
  <c r="I7241" i="5"/>
  <c r="I7240" i="5"/>
  <c r="I7239" i="5"/>
  <c r="I7238" i="5"/>
  <c r="I7237" i="5"/>
  <c r="I7236" i="5"/>
  <c r="I7235" i="5"/>
  <c r="I7234" i="5"/>
  <c r="I7233" i="5"/>
  <c r="I7232" i="5"/>
  <c r="I7231" i="5"/>
  <c r="I7230" i="5"/>
  <c r="I7229" i="5"/>
  <c r="I7228" i="5"/>
  <c r="I7227" i="5"/>
  <c r="I7226" i="5"/>
  <c r="I7225" i="5"/>
  <c r="I7224" i="5"/>
  <c r="I7223" i="5"/>
  <c r="I7222" i="5"/>
  <c r="I7221" i="5"/>
  <c r="I7220" i="5"/>
  <c r="I7219" i="5"/>
  <c r="I7218" i="5"/>
  <c r="I7217" i="5"/>
  <c r="I7216" i="5"/>
  <c r="I7215" i="5"/>
  <c r="I7214" i="5"/>
  <c r="I7213" i="5"/>
  <c r="I7212" i="5"/>
  <c r="I7211" i="5"/>
  <c r="I7210" i="5"/>
  <c r="I7209" i="5"/>
  <c r="I7208" i="5"/>
  <c r="I7207" i="5"/>
  <c r="I7206" i="5"/>
  <c r="I7205" i="5"/>
  <c r="I7204" i="5"/>
  <c r="I7203" i="5"/>
  <c r="I7202" i="5"/>
  <c r="I7201" i="5"/>
  <c r="I7200" i="5"/>
  <c r="I7199" i="5"/>
  <c r="I7198" i="5"/>
  <c r="I7197" i="5"/>
  <c r="I7196" i="5"/>
  <c r="I7195" i="5"/>
  <c r="I7194" i="5"/>
  <c r="I7193" i="5"/>
  <c r="I7192" i="5"/>
  <c r="I7191" i="5"/>
  <c r="I7190" i="5"/>
  <c r="I7189" i="5"/>
  <c r="I7188" i="5"/>
  <c r="I7187" i="5"/>
  <c r="I7186" i="5"/>
  <c r="I7185" i="5"/>
  <c r="I7184" i="5"/>
  <c r="I7183" i="5"/>
  <c r="I7182" i="5"/>
  <c r="I7181" i="5"/>
  <c r="I7180" i="5"/>
  <c r="I7179" i="5"/>
  <c r="I7178" i="5"/>
  <c r="I7177" i="5"/>
  <c r="I7176" i="5"/>
  <c r="I7175" i="5"/>
  <c r="I7174" i="5"/>
  <c r="I7173" i="5"/>
  <c r="I7172" i="5"/>
  <c r="I7171" i="5"/>
  <c r="I7170" i="5"/>
  <c r="I7169" i="5"/>
  <c r="I7168" i="5"/>
  <c r="I7167" i="5"/>
  <c r="I7166" i="5"/>
  <c r="I7165" i="5"/>
  <c r="I7164" i="5"/>
  <c r="I7163" i="5"/>
  <c r="I7162" i="5"/>
  <c r="I7161" i="5"/>
  <c r="I7160" i="5"/>
  <c r="I7159" i="5"/>
  <c r="I7158" i="5"/>
  <c r="I7157" i="5"/>
  <c r="I7156" i="5"/>
  <c r="I7155" i="5"/>
  <c r="I7154" i="5"/>
  <c r="I7153" i="5"/>
  <c r="I7152" i="5"/>
  <c r="I7151" i="5"/>
  <c r="I7150" i="5"/>
  <c r="I7149" i="5"/>
  <c r="I7148" i="5"/>
  <c r="I7147" i="5"/>
  <c r="I7146" i="5"/>
  <c r="I7145" i="5"/>
  <c r="I7144" i="5"/>
  <c r="I7143" i="5"/>
  <c r="I7142" i="5"/>
  <c r="I7141" i="5"/>
  <c r="I7140" i="5"/>
  <c r="I7139" i="5"/>
  <c r="I7138" i="5"/>
  <c r="I7137" i="5"/>
  <c r="I7136" i="5"/>
  <c r="I7135" i="5"/>
  <c r="I7134" i="5"/>
  <c r="I7133" i="5"/>
  <c r="I7132" i="5"/>
  <c r="I7131" i="5"/>
  <c r="I7130" i="5"/>
  <c r="I7129" i="5"/>
  <c r="I7128" i="5"/>
  <c r="I7127" i="5"/>
  <c r="I7126" i="5"/>
  <c r="I7125" i="5"/>
  <c r="I7124" i="5"/>
  <c r="I7123" i="5"/>
  <c r="I7122" i="5"/>
  <c r="I7121" i="5"/>
  <c r="I7120" i="5"/>
  <c r="I7119" i="5"/>
  <c r="I7118" i="5"/>
  <c r="I7117" i="5"/>
  <c r="I7116" i="5"/>
  <c r="I7115" i="5"/>
  <c r="I7114" i="5"/>
  <c r="I7113" i="5"/>
  <c r="I7112" i="5"/>
  <c r="I7111" i="5"/>
  <c r="I7110" i="5"/>
  <c r="I7109" i="5"/>
  <c r="I7108" i="5"/>
  <c r="I7107" i="5"/>
  <c r="I7106" i="5"/>
  <c r="I7105" i="5"/>
  <c r="I7104" i="5"/>
  <c r="I7103" i="5"/>
  <c r="I7102" i="5"/>
  <c r="I7101" i="5"/>
  <c r="I7100" i="5"/>
  <c r="I7099" i="5"/>
  <c r="I7098" i="5"/>
  <c r="I7097" i="5"/>
  <c r="I7096" i="5"/>
  <c r="I7095" i="5"/>
  <c r="I7094" i="5"/>
  <c r="I7093" i="5"/>
  <c r="I7092" i="5"/>
  <c r="I7091" i="5"/>
  <c r="I7090" i="5"/>
  <c r="I7089" i="5"/>
  <c r="I7088" i="5"/>
  <c r="I7087" i="5"/>
  <c r="I7086" i="5"/>
  <c r="I7085" i="5"/>
  <c r="I7084" i="5"/>
  <c r="I7083" i="5"/>
  <c r="I7082" i="5"/>
  <c r="I7081" i="5"/>
  <c r="I7080" i="5"/>
  <c r="I7079" i="5"/>
  <c r="I7078" i="5"/>
  <c r="I7077" i="5"/>
  <c r="I7076" i="5"/>
  <c r="I7075" i="5"/>
  <c r="I7074" i="5"/>
  <c r="I7073" i="5"/>
  <c r="I7072" i="5"/>
  <c r="I7071" i="5"/>
  <c r="I7070" i="5"/>
  <c r="I7069" i="5"/>
  <c r="I7068" i="5"/>
  <c r="I7067" i="5"/>
  <c r="I7066" i="5"/>
  <c r="I7065" i="5"/>
  <c r="I7064" i="5"/>
  <c r="I7063" i="5"/>
  <c r="I7062" i="5"/>
  <c r="I7061" i="5"/>
  <c r="I7060" i="5"/>
  <c r="I7059" i="5"/>
  <c r="I7058" i="5"/>
  <c r="I7057" i="5"/>
  <c r="I7056" i="5"/>
  <c r="I7055" i="5"/>
  <c r="I7054" i="5"/>
  <c r="I7053" i="5"/>
  <c r="I7052" i="5"/>
  <c r="I7051" i="5"/>
  <c r="I7050" i="5"/>
  <c r="I7049" i="5"/>
  <c r="I7048" i="5"/>
  <c r="I7047" i="5"/>
  <c r="I7046" i="5"/>
  <c r="I7045" i="5"/>
  <c r="I7044" i="5"/>
  <c r="I7043" i="5"/>
  <c r="I7042" i="5"/>
  <c r="I7041" i="5"/>
  <c r="I7040" i="5"/>
  <c r="I7039" i="5"/>
  <c r="I7038" i="5"/>
  <c r="I7037" i="5"/>
  <c r="I7036" i="5"/>
  <c r="I7035" i="5"/>
  <c r="I7034" i="5"/>
  <c r="I7033" i="5"/>
  <c r="I7032" i="5"/>
  <c r="I7031" i="5"/>
  <c r="I7030" i="5"/>
  <c r="I7029" i="5"/>
  <c r="I7028" i="5"/>
  <c r="I7027" i="5"/>
  <c r="I7026" i="5"/>
  <c r="I7025" i="5"/>
  <c r="I7024" i="5"/>
  <c r="I7023" i="5"/>
  <c r="I7022" i="5"/>
  <c r="I7021" i="5"/>
  <c r="I7020" i="5"/>
  <c r="I7019" i="5"/>
  <c r="I7018" i="5"/>
  <c r="I7017" i="5"/>
  <c r="I7016" i="5"/>
  <c r="I7015" i="5"/>
  <c r="I7014" i="5"/>
  <c r="I7013" i="5"/>
  <c r="I7012" i="5"/>
  <c r="I7011" i="5"/>
  <c r="I7010" i="5"/>
  <c r="I7009" i="5"/>
  <c r="I7008" i="5"/>
  <c r="I7007" i="5"/>
  <c r="I7006" i="5"/>
  <c r="I7005" i="5"/>
  <c r="I7004" i="5"/>
  <c r="I7003" i="5"/>
  <c r="I7002" i="5"/>
  <c r="I7001" i="5"/>
  <c r="I7000" i="5"/>
  <c r="I6999" i="5"/>
  <c r="I6998" i="5"/>
  <c r="I6997" i="5"/>
  <c r="I6996" i="5"/>
  <c r="I6995" i="5"/>
  <c r="I6994" i="5"/>
  <c r="I6993" i="5"/>
  <c r="I6992" i="5"/>
  <c r="I6991" i="5"/>
  <c r="I6990" i="5"/>
  <c r="I6989" i="5"/>
  <c r="I6988" i="5"/>
  <c r="I6987" i="5"/>
  <c r="I6986" i="5"/>
  <c r="I6985" i="5"/>
  <c r="I6984" i="5"/>
  <c r="I6983" i="5"/>
  <c r="I6982" i="5"/>
  <c r="I6981" i="5"/>
  <c r="I6980" i="5"/>
  <c r="I6979" i="5"/>
  <c r="I6978" i="5"/>
  <c r="I6977" i="5"/>
  <c r="I6976" i="5"/>
  <c r="I6975" i="5"/>
  <c r="I6974" i="5"/>
  <c r="I1299" i="5"/>
  <c r="I1293" i="5"/>
  <c r="I1292" i="5"/>
  <c r="I1282" i="5"/>
  <c r="I1279" i="5"/>
  <c r="I1275" i="5"/>
  <c r="I1270" i="5"/>
  <c r="I1266" i="5"/>
  <c r="I1265" i="5"/>
  <c r="I1249" i="5"/>
  <c r="I1234" i="5"/>
  <c r="I1223" i="5"/>
  <c r="I1218" i="5"/>
  <c r="I1213" i="5"/>
  <c r="I1208" i="5"/>
  <c r="I1198" i="5"/>
  <c r="I1190" i="5"/>
  <c r="I983" i="5"/>
  <c r="I975" i="5"/>
  <c r="I960" i="5"/>
  <c r="I930" i="5"/>
  <c r="I922" i="5"/>
  <c r="I763" i="5"/>
  <c r="I759" i="5"/>
  <c r="I750" i="5"/>
  <c r="I712" i="5"/>
  <c r="I690" i="5"/>
  <c r="I687" i="5"/>
  <c r="I658" i="5"/>
  <c r="I647" i="5"/>
  <c r="I641" i="5"/>
  <c r="I621" i="5"/>
  <c r="I620" i="5"/>
  <c r="I261" i="5"/>
  <c r="I243" i="5"/>
  <c r="I209" i="5"/>
  <c r="I1" i="5"/>
  <c r="I6973" i="5"/>
  <c r="I6972" i="5"/>
  <c r="I6971" i="5"/>
  <c r="I6970" i="5"/>
  <c r="I6969" i="5"/>
  <c r="I6968" i="5"/>
  <c r="I6967" i="5"/>
  <c r="I6966" i="5"/>
  <c r="I6965" i="5"/>
  <c r="I6964" i="5"/>
  <c r="I6963" i="5"/>
  <c r="I6962" i="5"/>
  <c r="I6961" i="5"/>
  <c r="I6960" i="5"/>
  <c r="I6959" i="5"/>
  <c r="I6958" i="5"/>
  <c r="I6957" i="5"/>
  <c r="I6956" i="5"/>
  <c r="I6955" i="5"/>
  <c r="I6954" i="5"/>
  <c r="I6953" i="5"/>
  <c r="I6952" i="5"/>
  <c r="I6951" i="5"/>
  <c r="I6950" i="5"/>
  <c r="I6949" i="5"/>
  <c r="I6948" i="5"/>
  <c r="I6947" i="5"/>
  <c r="I6946" i="5"/>
  <c r="I6945" i="5"/>
  <c r="I6944" i="5"/>
  <c r="I6943" i="5"/>
  <c r="I6942" i="5"/>
  <c r="I6941" i="5"/>
  <c r="I6940" i="5"/>
  <c r="I6939" i="5"/>
  <c r="I6938" i="5"/>
  <c r="I6937" i="5"/>
  <c r="I6936" i="5"/>
  <c r="I6935" i="5"/>
  <c r="I6934" i="5"/>
  <c r="I6933" i="5"/>
  <c r="I6932" i="5"/>
  <c r="I6931" i="5"/>
  <c r="I6930" i="5"/>
  <c r="I6929" i="5"/>
  <c r="I6928" i="5"/>
  <c r="I6927" i="5"/>
  <c r="I6926" i="5"/>
  <c r="I6925" i="5"/>
  <c r="I6924" i="5"/>
  <c r="I6923" i="5"/>
  <c r="I6922" i="5"/>
  <c r="I6921" i="5"/>
  <c r="I6920" i="5"/>
  <c r="I6919" i="5"/>
  <c r="I6918" i="5"/>
  <c r="I6917" i="5"/>
  <c r="I6916" i="5"/>
  <c r="I6915" i="5"/>
  <c r="I6914" i="5"/>
  <c r="I6913" i="5"/>
  <c r="I6912" i="5"/>
  <c r="I6911" i="5"/>
  <c r="I6910" i="5"/>
  <c r="I6909" i="5"/>
  <c r="I6908" i="5"/>
  <c r="I6907" i="5"/>
  <c r="I6906" i="5"/>
  <c r="I6905" i="5"/>
  <c r="I6904" i="5"/>
  <c r="I6903" i="5"/>
  <c r="I6902" i="5"/>
  <c r="I6901" i="5"/>
  <c r="I6900" i="5"/>
  <c r="I6899" i="5"/>
  <c r="I6898" i="5"/>
  <c r="I6897" i="5"/>
  <c r="I6896" i="5"/>
  <c r="I6895" i="5"/>
  <c r="I6894" i="5"/>
  <c r="I6893" i="5"/>
  <c r="I6892" i="5"/>
  <c r="I6891" i="5"/>
  <c r="I6890" i="5"/>
  <c r="I6889" i="5"/>
  <c r="I6888" i="5"/>
  <c r="I6887" i="5"/>
  <c r="I6886" i="5"/>
  <c r="I6885" i="5"/>
  <c r="I6884" i="5"/>
  <c r="I6883" i="5"/>
  <c r="I6882" i="5"/>
  <c r="I6881" i="5"/>
  <c r="I6880" i="5"/>
  <c r="I6879" i="5"/>
  <c r="I6878" i="5"/>
  <c r="I6877" i="5"/>
  <c r="I6876" i="5"/>
  <c r="I6875" i="5"/>
  <c r="I6874" i="5"/>
  <c r="I6873" i="5"/>
  <c r="I6872" i="5"/>
  <c r="I6871" i="5"/>
  <c r="I6870" i="5"/>
  <c r="I6869" i="5"/>
  <c r="I6868" i="5"/>
  <c r="I6867" i="5"/>
  <c r="I6866" i="5"/>
  <c r="I6865" i="5"/>
  <c r="I6864" i="5"/>
  <c r="I6863" i="5"/>
  <c r="I6862" i="5"/>
  <c r="I6861" i="5"/>
  <c r="I6860" i="5"/>
  <c r="I6859" i="5"/>
  <c r="I6858" i="5"/>
  <c r="I6857" i="5"/>
  <c r="I6856" i="5"/>
  <c r="I6855" i="5"/>
  <c r="I6854" i="5"/>
  <c r="I6853" i="5"/>
  <c r="I6852" i="5"/>
  <c r="I6851" i="5"/>
  <c r="I6850" i="5"/>
  <c r="I6849" i="5"/>
  <c r="I6848" i="5"/>
  <c r="I6847" i="5"/>
  <c r="I6846" i="5"/>
  <c r="I6845" i="5"/>
  <c r="I6844" i="5"/>
  <c r="I6843" i="5"/>
  <c r="I6842" i="5"/>
  <c r="I6841" i="5"/>
  <c r="I6840" i="5"/>
  <c r="I6839" i="5"/>
  <c r="I6838" i="5"/>
  <c r="I6837" i="5"/>
  <c r="I6836" i="5"/>
  <c r="I6835" i="5"/>
  <c r="I6834" i="5"/>
  <c r="I6833" i="5"/>
  <c r="I6832" i="5"/>
  <c r="I6831" i="5"/>
  <c r="I6830" i="5"/>
  <c r="I6829" i="5"/>
  <c r="I6828" i="5"/>
  <c r="I6827" i="5"/>
  <c r="I6826" i="5"/>
  <c r="I6825" i="5"/>
  <c r="I6824" i="5"/>
  <c r="I6823" i="5"/>
  <c r="I6822" i="5"/>
  <c r="I6821" i="5"/>
  <c r="I6820" i="5"/>
  <c r="I6819" i="5"/>
  <c r="I6818" i="5"/>
  <c r="I6817" i="5"/>
  <c r="I6816" i="5"/>
  <c r="I6815" i="5"/>
  <c r="I6814" i="5"/>
  <c r="I6813" i="5"/>
  <c r="I6812" i="5"/>
  <c r="I6811" i="5"/>
  <c r="I6810" i="5"/>
  <c r="I6809" i="5"/>
  <c r="I6808" i="5"/>
  <c r="I6807" i="5"/>
  <c r="I6806" i="5"/>
  <c r="I6805" i="5"/>
  <c r="I6804" i="5"/>
  <c r="I6803" i="5"/>
  <c r="I6802" i="5"/>
  <c r="I6801" i="5"/>
  <c r="I6800" i="5"/>
  <c r="I6799" i="5"/>
  <c r="I6798" i="5"/>
  <c r="I6797" i="5"/>
  <c r="I6796" i="5"/>
  <c r="I6795" i="5"/>
  <c r="I6794" i="5"/>
  <c r="I6793" i="5"/>
  <c r="I6792" i="5"/>
  <c r="I6791" i="5"/>
  <c r="I6790" i="5"/>
  <c r="I6789" i="5"/>
  <c r="I6788" i="5"/>
  <c r="I6787" i="5"/>
  <c r="I6786" i="5"/>
  <c r="I6785" i="5"/>
  <c r="I6784" i="5"/>
  <c r="I6783" i="5"/>
  <c r="I6782" i="5"/>
  <c r="I6781" i="5"/>
  <c r="I6780" i="5"/>
  <c r="I6779" i="5"/>
  <c r="I6778" i="5"/>
  <c r="I6777" i="5"/>
  <c r="I6776" i="5"/>
  <c r="I6775" i="5"/>
  <c r="I6774" i="5"/>
  <c r="I6773" i="5"/>
  <c r="I6772" i="5"/>
  <c r="I6771" i="5"/>
  <c r="I6770" i="5"/>
  <c r="I6769" i="5"/>
  <c r="I6768" i="5"/>
  <c r="I6767" i="5"/>
  <c r="I6766" i="5"/>
  <c r="I6765" i="5"/>
  <c r="I6764" i="5"/>
  <c r="I6763" i="5"/>
  <c r="I6762" i="5"/>
  <c r="I6761" i="5"/>
  <c r="I6760" i="5"/>
  <c r="I6759" i="5"/>
  <c r="I6758" i="5"/>
  <c r="I6757" i="5"/>
  <c r="I6756" i="5"/>
  <c r="I6755" i="5"/>
  <c r="I6754" i="5"/>
  <c r="I6753" i="5"/>
  <c r="I6752" i="5"/>
  <c r="I6751" i="5"/>
  <c r="I6750" i="5"/>
  <c r="I6749" i="5"/>
  <c r="I6748" i="5"/>
  <c r="I6747" i="5"/>
  <c r="I6746" i="5"/>
  <c r="I6745" i="5"/>
  <c r="I6744" i="5"/>
  <c r="I6743" i="5"/>
  <c r="I6742" i="5"/>
  <c r="I6741" i="5"/>
  <c r="I6740" i="5"/>
  <c r="I6739" i="5"/>
  <c r="I6738" i="5"/>
  <c r="I6737" i="5"/>
  <c r="I6736" i="5"/>
  <c r="I6735" i="5"/>
  <c r="I6734" i="5"/>
  <c r="I6733" i="5"/>
  <c r="I6732" i="5"/>
  <c r="I6731" i="5"/>
  <c r="I6730" i="5"/>
  <c r="I6729" i="5"/>
  <c r="I6728" i="5"/>
  <c r="I6727" i="5"/>
  <c r="I6726" i="5"/>
  <c r="I6725" i="5"/>
  <c r="I6724" i="5"/>
  <c r="I6723" i="5"/>
  <c r="I6722" i="5"/>
  <c r="I6721" i="5"/>
  <c r="I6720" i="5"/>
  <c r="I6719" i="5"/>
  <c r="I6718" i="5"/>
  <c r="I6717" i="5"/>
  <c r="I6716" i="5"/>
  <c r="I6715" i="5"/>
  <c r="I6714" i="5"/>
  <c r="I6713" i="5"/>
  <c r="I6712" i="5"/>
  <c r="I6711" i="5"/>
  <c r="I6710" i="5"/>
  <c r="I6709" i="5"/>
  <c r="I6708" i="5"/>
  <c r="I6707" i="5"/>
  <c r="I6706" i="5"/>
  <c r="I6705" i="5"/>
  <c r="I6704" i="5"/>
  <c r="I6703" i="5"/>
  <c r="I6702" i="5"/>
  <c r="I6701" i="5"/>
  <c r="I6700" i="5"/>
  <c r="I6699" i="5"/>
  <c r="I6698" i="5"/>
  <c r="I6697" i="5"/>
  <c r="I6696" i="5"/>
  <c r="I6695" i="5"/>
  <c r="I6694" i="5"/>
  <c r="I6693" i="5"/>
  <c r="I6692" i="5"/>
  <c r="I6691" i="5"/>
  <c r="I6690" i="5"/>
  <c r="I6689" i="5"/>
  <c r="I6688" i="5"/>
  <c r="I6687" i="5"/>
  <c r="I6686" i="5"/>
  <c r="I6685" i="5"/>
  <c r="I6684" i="5"/>
  <c r="I6683" i="5"/>
  <c r="I6682" i="5"/>
  <c r="I6681" i="5"/>
  <c r="I6680" i="5"/>
  <c r="I6679" i="5"/>
  <c r="I6678" i="5"/>
  <c r="I6677" i="5"/>
  <c r="I6676" i="5"/>
  <c r="I6675" i="5"/>
  <c r="I6674" i="5"/>
  <c r="I6673" i="5"/>
  <c r="I6672" i="5"/>
  <c r="I6671" i="5"/>
  <c r="I6670" i="5"/>
  <c r="I6669" i="5"/>
  <c r="I6668" i="5"/>
  <c r="I6667" i="5"/>
  <c r="I6666" i="5"/>
  <c r="I6665" i="5"/>
  <c r="I6664" i="5"/>
  <c r="I6663" i="5"/>
  <c r="I6662" i="5"/>
  <c r="I6661" i="5"/>
  <c r="I6660" i="5"/>
  <c r="I6659" i="5"/>
  <c r="I6658" i="5"/>
  <c r="I6657" i="5"/>
  <c r="I6656" i="5"/>
  <c r="I6655" i="5"/>
  <c r="I6654" i="5"/>
  <c r="I6653" i="5"/>
  <c r="I6652" i="5"/>
  <c r="I6651" i="5"/>
  <c r="I6650" i="5"/>
  <c r="I6649" i="5"/>
  <c r="I6648" i="5"/>
  <c r="I6647" i="5"/>
  <c r="I6646" i="5"/>
  <c r="I6645" i="5"/>
  <c r="I6644" i="5"/>
  <c r="I6643" i="5"/>
  <c r="I6642" i="5"/>
  <c r="I6641" i="5"/>
  <c r="I6640" i="5"/>
  <c r="I6639" i="5"/>
  <c r="I6638" i="5"/>
  <c r="I6637" i="5"/>
  <c r="I6636" i="5"/>
  <c r="I6635" i="5"/>
  <c r="I6634" i="5"/>
  <c r="I6633" i="5"/>
  <c r="I6632" i="5"/>
  <c r="I6631" i="5"/>
  <c r="I6630" i="5"/>
  <c r="I6629" i="5"/>
  <c r="I6628" i="5"/>
  <c r="I6627" i="5"/>
  <c r="I6626" i="5"/>
  <c r="I6625" i="5"/>
  <c r="I6624" i="5"/>
  <c r="I6623" i="5"/>
  <c r="I6622" i="5"/>
  <c r="I6621" i="5"/>
  <c r="I6620" i="5"/>
  <c r="I6619" i="5"/>
  <c r="I6618" i="5"/>
  <c r="I6617" i="5"/>
  <c r="I6616" i="5"/>
  <c r="I6615" i="5"/>
  <c r="I6614" i="5"/>
  <c r="I6613" i="5"/>
  <c r="I6612" i="5"/>
  <c r="I6611" i="5"/>
  <c r="I6610" i="5"/>
  <c r="I6609" i="5"/>
  <c r="I6608" i="5"/>
  <c r="I6607" i="5"/>
  <c r="I6606" i="5"/>
  <c r="I6605" i="5"/>
  <c r="I6604" i="5"/>
  <c r="I6603" i="5"/>
  <c r="I6602" i="5"/>
  <c r="I6601" i="5"/>
  <c r="I6600" i="5"/>
  <c r="I6599" i="5"/>
  <c r="I6598" i="5"/>
  <c r="I6597" i="5"/>
  <c r="I6596" i="5"/>
  <c r="I6595" i="5"/>
  <c r="I6594" i="5"/>
  <c r="I6593" i="5"/>
  <c r="I6592" i="5"/>
  <c r="I6591" i="5"/>
  <c r="I6590" i="5"/>
  <c r="I6589" i="5"/>
  <c r="I6588" i="5"/>
  <c r="I6587" i="5"/>
  <c r="I6586" i="5"/>
  <c r="I6585" i="5"/>
  <c r="I6584" i="5"/>
  <c r="I6583" i="5"/>
  <c r="I6582" i="5"/>
  <c r="I6581" i="5"/>
  <c r="I6580" i="5"/>
  <c r="I6579" i="5"/>
  <c r="I6578" i="5"/>
  <c r="I6577" i="5"/>
  <c r="I6576" i="5"/>
  <c r="I6575" i="5"/>
  <c r="I6574" i="5"/>
  <c r="I6573" i="5"/>
  <c r="I6572" i="5"/>
  <c r="I6571" i="5"/>
  <c r="I6570" i="5"/>
  <c r="I6569" i="5"/>
  <c r="I6568" i="5"/>
  <c r="I6567" i="5"/>
  <c r="I6566" i="5"/>
  <c r="I6565" i="5"/>
  <c r="I6564" i="5"/>
  <c r="I6563" i="5"/>
  <c r="I6562" i="5"/>
  <c r="I6561" i="5"/>
  <c r="I6560" i="5"/>
  <c r="I6559" i="5"/>
  <c r="I6558" i="5"/>
  <c r="I6557" i="5"/>
  <c r="I6556" i="5"/>
  <c r="I6555" i="5"/>
  <c r="I6554" i="5"/>
  <c r="I6553" i="5"/>
  <c r="I6552" i="5"/>
  <c r="I6551" i="5"/>
  <c r="I6550" i="5"/>
  <c r="I6549" i="5"/>
  <c r="I6548" i="5"/>
  <c r="I6547" i="5"/>
  <c r="I6546" i="5"/>
  <c r="I6545" i="5"/>
  <c r="I6544" i="5"/>
  <c r="I6543" i="5"/>
  <c r="I6542" i="5"/>
  <c r="I6541" i="5"/>
  <c r="I6540" i="5"/>
  <c r="I6539" i="5"/>
  <c r="I6538" i="5"/>
  <c r="I6537" i="5"/>
  <c r="I6536" i="5"/>
  <c r="I6535" i="5"/>
  <c r="I6534" i="5"/>
  <c r="I6533" i="5"/>
  <c r="I6532" i="5"/>
  <c r="I6531" i="5"/>
  <c r="I6530" i="5"/>
  <c r="I6529" i="5"/>
  <c r="I6528" i="5"/>
  <c r="I6527" i="5"/>
  <c r="I6526" i="5"/>
  <c r="I6525" i="5"/>
  <c r="I6524" i="5"/>
  <c r="I6523" i="5"/>
  <c r="I6522" i="5"/>
  <c r="I6521" i="5"/>
  <c r="I6520" i="5"/>
  <c r="I6519" i="5"/>
  <c r="I6518" i="5"/>
  <c r="I6517" i="5"/>
  <c r="I6516" i="5"/>
  <c r="I6515" i="5"/>
  <c r="I6514" i="5"/>
  <c r="I6513" i="5"/>
  <c r="I6512" i="5"/>
  <c r="I6511" i="5"/>
  <c r="I6510" i="5"/>
  <c r="I6509" i="5"/>
  <c r="I6508" i="5"/>
  <c r="I6507" i="5"/>
  <c r="I6506" i="5"/>
  <c r="I6505" i="5"/>
  <c r="I6504" i="5"/>
  <c r="I6503" i="5"/>
  <c r="I6502" i="5"/>
  <c r="I6501" i="5"/>
  <c r="I6500" i="5"/>
  <c r="I6499" i="5"/>
  <c r="I6498" i="5"/>
  <c r="I6497" i="5"/>
  <c r="I6496" i="5"/>
  <c r="I6495" i="5"/>
  <c r="I6494" i="5"/>
  <c r="I6493" i="5"/>
  <c r="I6492" i="5"/>
  <c r="I6491" i="5"/>
  <c r="I6490" i="5"/>
  <c r="I6489" i="5"/>
  <c r="I6488" i="5"/>
  <c r="I6487" i="5"/>
  <c r="I6486" i="5"/>
  <c r="I6485" i="5"/>
  <c r="I6484" i="5"/>
  <c r="I6483" i="5"/>
  <c r="I6482" i="5"/>
  <c r="I6481" i="5"/>
  <c r="I6480" i="5"/>
  <c r="I6479" i="5"/>
  <c r="I6478" i="5"/>
  <c r="I6477" i="5"/>
  <c r="I6476" i="5"/>
  <c r="I6475" i="5"/>
  <c r="I6474" i="5"/>
  <c r="I6473" i="5"/>
  <c r="I6472" i="5"/>
  <c r="I6471" i="5"/>
  <c r="I6470" i="5"/>
  <c r="I6469" i="5"/>
  <c r="I6468" i="5"/>
  <c r="I6467" i="5"/>
  <c r="I6466" i="5"/>
  <c r="I6465" i="5"/>
  <c r="I6464" i="5"/>
  <c r="I6463" i="5"/>
  <c r="I6462" i="5"/>
  <c r="I6461" i="5"/>
  <c r="I6460" i="5"/>
  <c r="I6459" i="5"/>
  <c r="I6458" i="5"/>
  <c r="I6457" i="5"/>
  <c r="I6456" i="5"/>
  <c r="I6455" i="5"/>
  <c r="I6454" i="5"/>
  <c r="I6453" i="5"/>
  <c r="I6452" i="5"/>
  <c r="I6451" i="5"/>
  <c r="I6450" i="5"/>
  <c r="I6449" i="5"/>
  <c r="I6448" i="5"/>
  <c r="I6447" i="5"/>
  <c r="I6446" i="5"/>
  <c r="I6445" i="5"/>
  <c r="I6444" i="5"/>
  <c r="I6443" i="5"/>
  <c r="I6442" i="5"/>
  <c r="I6441" i="5"/>
  <c r="I6440" i="5"/>
  <c r="I6439" i="5"/>
  <c r="I6438" i="5"/>
  <c r="I6437" i="5"/>
  <c r="I6436" i="5"/>
  <c r="I6435" i="5"/>
  <c r="I6434" i="5"/>
  <c r="I6433" i="5"/>
  <c r="I6432" i="5"/>
  <c r="I6431" i="5"/>
  <c r="I6430" i="5"/>
  <c r="I6429" i="5"/>
  <c r="I6428" i="5"/>
  <c r="I6427" i="5"/>
  <c r="I6426" i="5"/>
  <c r="I6425" i="5"/>
  <c r="I6424" i="5"/>
  <c r="I6423" i="5"/>
  <c r="I6422" i="5"/>
  <c r="I6421" i="5"/>
  <c r="I6420" i="5"/>
  <c r="I6419" i="5"/>
  <c r="I6418" i="5"/>
  <c r="I6417" i="5"/>
  <c r="I6416" i="5"/>
  <c r="I6415" i="5"/>
  <c r="I6414" i="5"/>
  <c r="I6413" i="5"/>
  <c r="I6412" i="5"/>
  <c r="I6411" i="5"/>
  <c r="I6410" i="5"/>
  <c r="I6409" i="5"/>
  <c r="I6408" i="5"/>
  <c r="I6407" i="5"/>
  <c r="I6406" i="5"/>
  <c r="I6405" i="5"/>
  <c r="I6404" i="5"/>
  <c r="I6403" i="5"/>
  <c r="I6402" i="5"/>
  <c r="I6401" i="5"/>
  <c r="I6400" i="5"/>
  <c r="I6399" i="5"/>
  <c r="I6398" i="5"/>
  <c r="I6397" i="5"/>
  <c r="I6396" i="5"/>
  <c r="I6395" i="5"/>
  <c r="I6394" i="5"/>
  <c r="I6393" i="5"/>
  <c r="I6392" i="5"/>
  <c r="I6391" i="5"/>
  <c r="I6390" i="5"/>
  <c r="I6389" i="5"/>
  <c r="I6388" i="5"/>
  <c r="I6387" i="5"/>
  <c r="I6386" i="5"/>
  <c r="I6385" i="5"/>
  <c r="I6384" i="5"/>
  <c r="I6383" i="5"/>
  <c r="I6382" i="5"/>
  <c r="I6381" i="5"/>
  <c r="I6380" i="5"/>
  <c r="I6379" i="5"/>
  <c r="I6378" i="5"/>
  <c r="I6377" i="5"/>
  <c r="I6376" i="5"/>
  <c r="I6375" i="5"/>
  <c r="I6374" i="5"/>
  <c r="I6373" i="5"/>
  <c r="I6372" i="5"/>
  <c r="I6371" i="5"/>
  <c r="I6370" i="5"/>
  <c r="I6369" i="5"/>
  <c r="I6368" i="5"/>
  <c r="I6367" i="5"/>
  <c r="I6366" i="5"/>
  <c r="I6365" i="5"/>
  <c r="I6364" i="5"/>
  <c r="I6363" i="5"/>
  <c r="I6362" i="5"/>
  <c r="I6361" i="5"/>
  <c r="I6360" i="5"/>
  <c r="I6359" i="5"/>
  <c r="I6358" i="5"/>
  <c r="I6357" i="5"/>
  <c r="I6356" i="5"/>
  <c r="I6355" i="5"/>
  <c r="I6354" i="5"/>
  <c r="I6353" i="5"/>
  <c r="I6352" i="5"/>
  <c r="I6351" i="5"/>
  <c r="I6350" i="5"/>
  <c r="I6349" i="5"/>
  <c r="I6348" i="5"/>
  <c r="I6347" i="5"/>
  <c r="I6346" i="5"/>
  <c r="I6345" i="5"/>
  <c r="I6344" i="5"/>
  <c r="I6343" i="5"/>
  <c r="I6342" i="5"/>
  <c r="I6341" i="5"/>
  <c r="I6340" i="5"/>
  <c r="I6339" i="5"/>
  <c r="I6338" i="5"/>
  <c r="I6337" i="5"/>
  <c r="I6336" i="5"/>
  <c r="I6335" i="5"/>
  <c r="I6334" i="5"/>
  <c r="I6333" i="5"/>
  <c r="I6332" i="5"/>
  <c r="I6331" i="5"/>
  <c r="I6330" i="5"/>
  <c r="I6329" i="5"/>
  <c r="I6328" i="5"/>
  <c r="I6327" i="5"/>
  <c r="I6326" i="5"/>
  <c r="I6325" i="5"/>
  <c r="I6324" i="5"/>
  <c r="I6323" i="5"/>
  <c r="I6322" i="5"/>
  <c r="I6321" i="5"/>
  <c r="I6320" i="5"/>
  <c r="I6319" i="5"/>
  <c r="I6318" i="5"/>
  <c r="I6317" i="5"/>
  <c r="I6316" i="5"/>
  <c r="I6315" i="5"/>
  <c r="I6314" i="5"/>
  <c r="I6313" i="5"/>
  <c r="I6312" i="5"/>
  <c r="I6311" i="5"/>
  <c r="I6310" i="5"/>
  <c r="I6309" i="5"/>
  <c r="I6308" i="5"/>
  <c r="I6307" i="5"/>
  <c r="I6306" i="5"/>
  <c r="I6305" i="5"/>
  <c r="I6304" i="5"/>
  <c r="I6303" i="5"/>
  <c r="I6302" i="5"/>
  <c r="I6301" i="5"/>
  <c r="I6300" i="5"/>
  <c r="I6299" i="5"/>
  <c r="I6298" i="5"/>
  <c r="I6297" i="5"/>
  <c r="I6296" i="5"/>
  <c r="I6295" i="5"/>
  <c r="I6294" i="5"/>
  <c r="I6293" i="5"/>
  <c r="I6292" i="5"/>
  <c r="I6291" i="5"/>
  <c r="I6290" i="5"/>
  <c r="I6289" i="5"/>
  <c r="I6288" i="5"/>
  <c r="I6287" i="5"/>
  <c r="I6286" i="5"/>
  <c r="I6285" i="5"/>
  <c r="I6284" i="5"/>
  <c r="I6283" i="5"/>
  <c r="I6282" i="5"/>
  <c r="I6281" i="5"/>
  <c r="I6280" i="5"/>
  <c r="I6279" i="5"/>
  <c r="I6278" i="5"/>
  <c r="I6277" i="5"/>
  <c r="I6276" i="5"/>
  <c r="I6275" i="5"/>
  <c r="I6274" i="5"/>
  <c r="I6273" i="5"/>
  <c r="I6272" i="5"/>
  <c r="I6271" i="5"/>
  <c r="I6270" i="5"/>
  <c r="I6269" i="5"/>
  <c r="I6268" i="5"/>
  <c r="I6267" i="5"/>
  <c r="I6266" i="5"/>
  <c r="I6265" i="5"/>
  <c r="I6264" i="5"/>
  <c r="I6263" i="5"/>
  <c r="I6262" i="5"/>
  <c r="I6261" i="5"/>
  <c r="I6260" i="5"/>
  <c r="I6259" i="5"/>
  <c r="I6258" i="5"/>
  <c r="I6257" i="5"/>
  <c r="I6256" i="5"/>
  <c r="I6255" i="5"/>
  <c r="I6254" i="5"/>
  <c r="I6253" i="5"/>
  <c r="I6252" i="5"/>
  <c r="I6251" i="5"/>
  <c r="I6250" i="5"/>
  <c r="I6249" i="5"/>
  <c r="I6248" i="5"/>
  <c r="I6247" i="5"/>
  <c r="I6246" i="5"/>
  <c r="I6245" i="5"/>
  <c r="I6244" i="5"/>
  <c r="I6243" i="5"/>
  <c r="I6242" i="5"/>
  <c r="I6241" i="5"/>
  <c r="I6240" i="5"/>
  <c r="I6239" i="5"/>
  <c r="I6238" i="5"/>
  <c r="I6237" i="5"/>
  <c r="I6236" i="5"/>
  <c r="I6235" i="5"/>
  <c r="I6234" i="5"/>
  <c r="I6233" i="5"/>
  <c r="I6232" i="5"/>
  <c r="I6231" i="5"/>
  <c r="I6230" i="5"/>
  <c r="I6229" i="5"/>
  <c r="I6228" i="5"/>
  <c r="I6227" i="5"/>
  <c r="I6226" i="5"/>
  <c r="I6225" i="5"/>
  <c r="I6224" i="5"/>
  <c r="I6223" i="5"/>
  <c r="I6222" i="5"/>
  <c r="I6221" i="5"/>
  <c r="I6220" i="5"/>
  <c r="I6219" i="5"/>
  <c r="I6218" i="5"/>
  <c r="I6217" i="5"/>
  <c r="I6216" i="5"/>
  <c r="I6215" i="5"/>
  <c r="I6214" i="5"/>
  <c r="I6213" i="5"/>
  <c r="I6212" i="5"/>
  <c r="I6211" i="5"/>
  <c r="I6210" i="5"/>
  <c r="I6209" i="5"/>
  <c r="I6208" i="5"/>
  <c r="I6207" i="5"/>
  <c r="I6206" i="5"/>
  <c r="I6205" i="5"/>
  <c r="I6204" i="5"/>
  <c r="I6203" i="5"/>
  <c r="I6202" i="5"/>
  <c r="I6201" i="5"/>
  <c r="I6200" i="5"/>
  <c r="I6199" i="5"/>
  <c r="I6198" i="5"/>
  <c r="I6197" i="5"/>
  <c r="I6196" i="5"/>
  <c r="I6195" i="5"/>
  <c r="I6194" i="5"/>
  <c r="I6193" i="5"/>
  <c r="I6192" i="5"/>
  <c r="I6191" i="5"/>
  <c r="I6190" i="5"/>
  <c r="I6189" i="5"/>
  <c r="I6188" i="5"/>
  <c r="I6187" i="5"/>
  <c r="I6186" i="5"/>
  <c r="I6185" i="5"/>
  <c r="I6184" i="5"/>
  <c r="I6183" i="5"/>
  <c r="I6182" i="5"/>
  <c r="I6181" i="5"/>
  <c r="I6180" i="5"/>
  <c r="I6179" i="5"/>
  <c r="I6178" i="5"/>
  <c r="I6177" i="5"/>
  <c r="I6176" i="5"/>
  <c r="I6175" i="5"/>
  <c r="I6174" i="5"/>
  <c r="I6173" i="5"/>
  <c r="I6172" i="5"/>
  <c r="I6171" i="5"/>
  <c r="I6170" i="5"/>
  <c r="I6169" i="5"/>
  <c r="I6168" i="5"/>
  <c r="I6167" i="5"/>
  <c r="I6166" i="5"/>
  <c r="I6165" i="5"/>
  <c r="I6164" i="5"/>
  <c r="I6163" i="5"/>
  <c r="I6162" i="5"/>
  <c r="I6161" i="5"/>
  <c r="I6160" i="5"/>
  <c r="I6159" i="5"/>
  <c r="I6158" i="5"/>
  <c r="I6157" i="5"/>
  <c r="I6156" i="5"/>
  <c r="I6155" i="5"/>
  <c r="I6154" i="5"/>
  <c r="I6153" i="5"/>
  <c r="I6152" i="5"/>
  <c r="I6151" i="5"/>
  <c r="I6150" i="5"/>
  <c r="I6149" i="5"/>
  <c r="I6148" i="5"/>
  <c r="I6147" i="5"/>
  <c r="I6146" i="5"/>
  <c r="I6145" i="5"/>
  <c r="I6144" i="5"/>
  <c r="I6143" i="5"/>
  <c r="I6142" i="5"/>
  <c r="I6141" i="5"/>
  <c r="I6140" i="5"/>
  <c r="I6139" i="5"/>
  <c r="I6138" i="5"/>
  <c r="I6137" i="5"/>
  <c r="I6136" i="5"/>
  <c r="I6135" i="5"/>
  <c r="I6134" i="5"/>
  <c r="I6133" i="5"/>
  <c r="I6132" i="5"/>
  <c r="I6131" i="5"/>
  <c r="I6130" i="5"/>
  <c r="I6129" i="5"/>
  <c r="I6128" i="5"/>
  <c r="I6127" i="5"/>
  <c r="I6126" i="5"/>
  <c r="I6125" i="5"/>
  <c r="I6124" i="5"/>
  <c r="I6123" i="5"/>
  <c r="I6122" i="5"/>
  <c r="I6121" i="5"/>
  <c r="I6120" i="5"/>
  <c r="I6119" i="5"/>
  <c r="I6118" i="5"/>
  <c r="I6117" i="5"/>
  <c r="I6116" i="5"/>
  <c r="I6115" i="5"/>
  <c r="I6114" i="5"/>
  <c r="I6113" i="5"/>
  <c r="I6112" i="5"/>
  <c r="I6111" i="5"/>
  <c r="I6110" i="5"/>
  <c r="I6109" i="5"/>
  <c r="I6108" i="5"/>
  <c r="I6107" i="5"/>
  <c r="I6106" i="5"/>
  <c r="I6105" i="5"/>
  <c r="I6104" i="5"/>
  <c r="I6103" i="5"/>
  <c r="I6102" i="5"/>
  <c r="I6101" i="5"/>
  <c r="I6100" i="5"/>
  <c r="I6099" i="5"/>
  <c r="I6098" i="5"/>
  <c r="I6097" i="5"/>
  <c r="I6096" i="5"/>
  <c r="I6095" i="5"/>
  <c r="I6094" i="5"/>
  <c r="I6093" i="5"/>
  <c r="I6092" i="5"/>
  <c r="I6091" i="5"/>
  <c r="I6090" i="5"/>
  <c r="I6089" i="5"/>
  <c r="I6088" i="5"/>
  <c r="I6087" i="5"/>
  <c r="I6086" i="5"/>
  <c r="I6085" i="5"/>
  <c r="I6084" i="5"/>
  <c r="I6083" i="5"/>
  <c r="I6082" i="5"/>
  <c r="I6081" i="5"/>
  <c r="I6080" i="5"/>
  <c r="I6079" i="5"/>
  <c r="I6078" i="5"/>
  <c r="I6077" i="5"/>
  <c r="I6076" i="5"/>
  <c r="I6075" i="5"/>
  <c r="I6074" i="5"/>
  <c r="I6073" i="5"/>
  <c r="I6072" i="5"/>
  <c r="I6071" i="5"/>
  <c r="I6070" i="5"/>
  <c r="I6069" i="5"/>
  <c r="I6068" i="5"/>
  <c r="I6067" i="5"/>
  <c r="I6066" i="5"/>
  <c r="I6065" i="5"/>
  <c r="I6064" i="5"/>
  <c r="I6063" i="5"/>
  <c r="I6062" i="5"/>
  <c r="I6061" i="5"/>
  <c r="I6060" i="5"/>
  <c r="I6059" i="5"/>
  <c r="I6058" i="5"/>
  <c r="I6057" i="5"/>
  <c r="I6056" i="5"/>
  <c r="I6055" i="5"/>
  <c r="I6054" i="5"/>
  <c r="I6053" i="5"/>
  <c r="I6052" i="5"/>
  <c r="I6051" i="5"/>
  <c r="I6050" i="5"/>
  <c r="I6049" i="5"/>
  <c r="I6048" i="5"/>
  <c r="I6047" i="5"/>
  <c r="I6046" i="5"/>
  <c r="I6045" i="5"/>
  <c r="I6044" i="5"/>
  <c r="I6043" i="5"/>
  <c r="I6042" i="5"/>
  <c r="I6041" i="5"/>
  <c r="I6040" i="5"/>
  <c r="I6039" i="5"/>
  <c r="I6038" i="5"/>
  <c r="I6037" i="5"/>
  <c r="I6036" i="5"/>
  <c r="I6035" i="5"/>
  <c r="I6034" i="5"/>
  <c r="I6033" i="5"/>
  <c r="I6032" i="5"/>
  <c r="I6031" i="5"/>
  <c r="I6030" i="5"/>
  <c r="I6029" i="5"/>
  <c r="I6028" i="5"/>
  <c r="I6027" i="5"/>
  <c r="I6026" i="5"/>
  <c r="I6025" i="5"/>
  <c r="I6024" i="5"/>
  <c r="I6023" i="5"/>
  <c r="I6022" i="5"/>
  <c r="I6021" i="5"/>
  <c r="I6020" i="5"/>
  <c r="I6019" i="5"/>
  <c r="I6018" i="5"/>
  <c r="I6017" i="5"/>
  <c r="I6016" i="5"/>
  <c r="I6015" i="5"/>
  <c r="I6014" i="5"/>
  <c r="I6013" i="5"/>
  <c r="I6012" i="5"/>
  <c r="I6011" i="5"/>
  <c r="I6010" i="5"/>
  <c r="I6009" i="5"/>
  <c r="I6008" i="5"/>
  <c r="I6007" i="5"/>
  <c r="I6006" i="5"/>
  <c r="I6005" i="5"/>
  <c r="I6004" i="5"/>
  <c r="I6003" i="5"/>
  <c r="I6002" i="5"/>
  <c r="I6001" i="5"/>
  <c r="I6000" i="5"/>
  <c r="I5999" i="5"/>
  <c r="I5998" i="5"/>
  <c r="I5997" i="5"/>
  <c r="I5996" i="5"/>
  <c r="I5995" i="5"/>
  <c r="I5994" i="5"/>
  <c r="I5993" i="5"/>
  <c r="I5992" i="5"/>
  <c r="I5991" i="5"/>
  <c r="I5990" i="5"/>
  <c r="I5989" i="5"/>
  <c r="I5988" i="5"/>
  <c r="I5987" i="5"/>
  <c r="I5986" i="5"/>
  <c r="I5985" i="5"/>
  <c r="I5984" i="5"/>
  <c r="I5983" i="5"/>
  <c r="I5982" i="5"/>
  <c r="I5981" i="5"/>
  <c r="I5980" i="5"/>
  <c r="I5979" i="5"/>
  <c r="I5978" i="5"/>
  <c r="I5977" i="5"/>
  <c r="I5976" i="5"/>
  <c r="I5975" i="5"/>
  <c r="I5974" i="5"/>
  <c r="I5973" i="5"/>
  <c r="I5972" i="5"/>
  <c r="I5971" i="5"/>
  <c r="I5970" i="5"/>
  <c r="I5969" i="5"/>
  <c r="I5968" i="5"/>
  <c r="I5967" i="5"/>
  <c r="I5966" i="5"/>
  <c r="I5965" i="5"/>
  <c r="I5964" i="5"/>
  <c r="I5963" i="5"/>
  <c r="I5962" i="5"/>
  <c r="I5961" i="5"/>
  <c r="I5960" i="5"/>
  <c r="I5959" i="5"/>
  <c r="I5958" i="5"/>
  <c r="I5957" i="5"/>
  <c r="I5956" i="5"/>
  <c r="I5955" i="5"/>
  <c r="I5954" i="5"/>
  <c r="I5953" i="5"/>
  <c r="I5952" i="5"/>
  <c r="I5951" i="5"/>
  <c r="I5950" i="5"/>
  <c r="I5949" i="5"/>
  <c r="I5948" i="5"/>
  <c r="I5947" i="5"/>
  <c r="I5946" i="5"/>
  <c r="I5945" i="5"/>
  <c r="I5944" i="5"/>
  <c r="I5943" i="5"/>
  <c r="I5942" i="5"/>
  <c r="I5941" i="5"/>
  <c r="I5940" i="5"/>
  <c r="I5939" i="5"/>
  <c r="I5938" i="5"/>
  <c r="I5937" i="5"/>
  <c r="I5936" i="5"/>
  <c r="I5935" i="5"/>
  <c r="I5934" i="5"/>
  <c r="I5933" i="5"/>
  <c r="I5932" i="5"/>
  <c r="I5931" i="5"/>
  <c r="I5930" i="5"/>
  <c r="I5929" i="5"/>
  <c r="I5928" i="5"/>
  <c r="I5927" i="5"/>
  <c r="I5926" i="5"/>
  <c r="I5925" i="5"/>
  <c r="I5924" i="5"/>
  <c r="I5923" i="5"/>
  <c r="I5922" i="5"/>
  <c r="I5921" i="5"/>
  <c r="I5920" i="5"/>
  <c r="I5919" i="5"/>
  <c r="I5918" i="5"/>
  <c r="I5917" i="5"/>
  <c r="I5916" i="5"/>
  <c r="I5915" i="5"/>
  <c r="I5914" i="5"/>
  <c r="I5913" i="5"/>
  <c r="I5912" i="5"/>
  <c r="I5911" i="5"/>
  <c r="I5910" i="5"/>
  <c r="I5909" i="5"/>
  <c r="I5908" i="5"/>
  <c r="I5907" i="5"/>
  <c r="I5906" i="5"/>
  <c r="I5905" i="5"/>
  <c r="I5904" i="5"/>
  <c r="I5903" i="5"/>
  <c r="I5902" i="5"/>
  <c r="I5901" i="5"/>
  <c r="I5900" i="5"/>
  <c r="I5899" i="5"/>
  <c r="I5898" i="5"/>
  <c r="I5897" i="5"/>
  <c r="I5896" i="5"/>
  <c r="I5895" i="5"/>
  <c r="I5894" i="5"/>
  <c r="I5893" i="5"/>
  <c r="I5892" i="5"/>
  <c r="I5891" i="5"/>
  <c r="I5890" i="5"/>
  <c r="I5889" i="5"/>
  <c r="I5888" i="5"/>
  <c r="I5887" i="5"/>
  <c r="I5886" i="5"/>
  <c r="I5885" i="5"/>
  <c r="I5884" i="5"/>
  <c r="I5883" i="5"/>
  <c r="I5882" i="5"/>
  <c r="I5881" i="5"/>
  <c r="I5880" i="5"/>
  <c r="I5879" i="5"/>
  <c r="I5878" i="5"/>
  <c r="I5877" i="5"/>
  <c r="I5876" i="5"/>
  <c r="I5875" i="5"/>
  <c r="I5874" i="5"/>
  <c r="I5873" i="5"/>
  <c r="I5872" i="5"/>
  <c r="I5871" i="5"/>
  <c r="I5870" i="5"/>
  <c r="I5869" i="5"/>
  <c r="I5868" i="5"/>
  <c r="I5867" i="5"/>
  <c r="I5866" i="5"/>
  <c r="I5865" i="5"/>
  <c r="I5864" i="5"/>
  <c r="I5863" i="5"/>
  <c r="I5862" i="5"/>
  <c r="I5861" i="5"/>
  <c r="I5860" i="5"/>
  <c r="I5859" i="5"/>
  <c r="I5858" i="5"/>
  <c r="I5857" i="5"/>
  <c r="I5856" i="5"/>
  <c r="I5855" i="5"/>
  <c r="I5854" i="5"/>
  <c r="I5853" i="5"/>
  <c r="I5852" i="5"/>
  <c r="I5851" i="5"/>
  <c r="I5850" i="5"/>
  <c r="I5849" i="5"/>
  <c r="I5848" i="5"/>
  <c r="I5847" i="5"/>
  <c r="I5846" i="5"/>
  <c r="I5845" i="5"/>
  <c r="I5844" i="5"/>
  <c r="I5843" i="5"/>
  <c r="I5842" i="5"/>
  <c r="I5841" i="5"/>
  <c r="I5840" i="5"/>
  <c r="I5839" i="5"/>
  <c r="I5838" i="5"/>
  <c r="I5837" i="5"/>
  <c r="I5836" i="5"/>
  <c r="I5835" i="5"/>
  <c r="I5834" i="5"/>
  <c r="I5833" i="5"/>
  <c r="I5832" i="5"/>
  <c r="I5831" i="5"/>
  <c r="I5830" i="5"/>
  <c r="I5829" i="5"/>
  <c r="I5828" i="5"/>
  <c r="I5827" i="5"/>
  <c r="I5826" i="5"/>
  <c r="I5825" i="5"/>
  <c r="I5824" i="5"/>
  <c r="I5823" i="5"/>
  <c r="I5822" i="5"/>
  <c r="I5821" i="5"/>
  <c r="I5820" i="5"/>
  <c r="I5819" i="5"/>
  <c r="I5818" i="5"/>
  <c r="I5817" i="5"/>
  <c r="I5816" i="5"/>
  <c r="I5815" i="5"/>
  <c r="I5814" i="5"/>
  <c r="I5813" i="5"/>
  <c r="I5812" i="5"/>
  <c r="I5811" i="5"/>
  <c r="I5810" i="5"/>
  <c r="I5809" i="5"/>
  <c r="I5808" i="5"/>
  <c r="I5807" i="5"/>
  <c r="I5806" i="5"/>
  <c r="I5805" i="5"/>
  <c r="I5804" i="5"/>
  <c r="I5803" i="5"/>
  <c r="I5802" i="5"/>
  <c r="I5801" i="5"/>
  <c r="I5800" i="5"/>
  <c r="I5799" i="5"/>
  <c r="I5798" i="5"/>
  <c r="I5797" i="5"/>
  <c r="I5796" i="5"/>
  <c r="I5795" i="5"/>
  <c r="I5794" i="5"/>
  <c r="I5793" i="5"/>
  <c r="I5792" i="5"/>
  <c r="I5791" i="5"/>
  <c r="I5790" i="5"/>
  <c r="I5789" i="5"/>
  <c r="I5788" i="5"/>
  <c r="I5787" i="5"/>
  <c r="I5786" i="5"/>
  <c r="I5785" i="5"/>
  <c r="I5784" i="5"/>
  <c r="I5783" i="5"/>
  <c r="I5782" i="5"/>
  <c r="I5781" i="5"/>
  <c r="I5780" i="5"/>
  <c r="I5779" i="5"/>
  <c r="I5778" i="5"/>
  <c r="I5777" i="5"/>
  <c r="I5776" i="5"/>
  <c r="I5775" i="5"/>
  <c r="I5774" i="5"/>
  <c r="I5773" i="5"/>
  <c r="I5772" i="5"/>
  <c r="I5771" i="5"/>
  <c r="I5770" i="5"/>
  <c r="I5769" i="5"/>
  <c r="I5768" i="5"/>
  <c r="I5767" i="5"/>
  <c r="I5766" i="5"/>
  <c r="I5765" i="5"/>
  <c r="I5764" i="5"/>
  <c r="I5763" i="5"/>
  <c r="I5762" i="5"/>
  <c r="I5761" i="5"/>
  <c r="I5760" i="5"/>
  <c r="I5759" i="5"/>
  <c r="I5758" i="5"/>
  <c r="I5757" i="5"/>
  <c r="I5756" i="5"/>
  <c r="I5755" i="5"/>
  <c r="I5754" i="5"/>
  <c r="I5753" i="5"/>
  <c r="I5752" i="5"/>
  <c r="I5751" i="5"/>
  <c r="I5750" i="5"/>
  <c r="I5749" i="5"/>
  <c r="I5748" i="5"/>
  <c r="I5747" i="5"/>
  <c r="I5746" i="5"/>
  <c r="I5745" i="5"/>
  <c r="I5744" i="5"/>
  <c r="I5743" i="5"/>
  <c r="I5742" i="5"/>
  <c r="I5741" i="5"/>
  <c r="I5740" i="5"/>
  <c r="I5739" i="5"/>
  <c r="I5738" i="5"/>
  <c r="I5737" i="5"/>
  <c r="I5736" i="5"/>
  <c r="I5735" i="5"/>
  <c r="I5734" i="5"/>
  <c r="I5733" i="5"/>
  <c r="I5732" i="5"/>
  <c r="I5731" i="5"/>
  <c r="I5730" i="5"/>
  <c r="I5729" i="5"/>
  <c r="I5728" i="5"/>
  <c r="I5727" i="5"/>
  <c r="I5726" i="5"/>
  <c r="I5725" i="5"/>
  <c r="I5724" i="5"/>
  <c r="I5723" i="5"/>
  <c r="I5722" i="5"/>
  <c r="I5721" i="5"/>
  <c r="I5720" i="5"/>
  <c r="I5719" i="5"/>
  <c r="I5718" i="5"/>
  <c r="I5717" i="5"/>
  <c r="I5716" i="5"/>
  <c r="I5715" i="5"/>
  <c r="I5714" i="5"/>
  <c r="I5713" i="5"/>
  <c r="I5712" i="5"/>
  <c r="I5711" i="5"/>
  <c r="I5710" i="5"/>
  <c r="I5709" i="5"/>
  <c r="I5708" i="5"/>
  <c r="I5707" i="5"/>
  <c r="I5706" i="5"/>
  <c r="I5705" i="5"/>
  <c r="I5704" i="5"/>
  <c r="I5703" i="5"/>
  <c r="I5702" i="5"/>
  <c r="I5701" i="5"/>
  <c r="I5700" i="5"/>
  <c r="I5699" i="5"/>
  <c r="I5698" i="5"/>
  <c r="I5697" i="5"/>
  <c r="I5696" i="5"/>
  <c r="I5695" i="5"/>
  <c r="I5694" i="5"/>
  <c r="I5693" i="5"/>
  <c r="I5692" i="5"/>
  <c r="I5691" i="5"/>
  <c r="I5690" i="5"/>
  <c r="I5689" i="5"/>
  <c r="I5688" i="5"/>
  <c r="I5687" i="5"/>
  <c r="I5686" i="5"/>
  <c r="I5685" i="5"/>
  <c r="I5684" i="5"/>
  <c r="I5683" i="5"/>
  <c r="I5682" i="5"/>
  <c r="I5681" i="5"/>
  <c r="I5680" i="5"/>
  <c r="I5679" i="5"/>
  <c r="I5678" i="5"/>
  <c r="I5677" i="5"/>
  <c r="I5676" i="5"/>
  <c r="I5675" i="5"/>
  <c r="I5674" i="5"/>
  <c r="I5673" i="5"/>
  <c r="I5672" i="5"/>
  <c r="I5671" i="5"/>
  <c r="I5670" i="5"/>
  <c r="I5669" i="5"/>
  <c r="I5668" i="5"/>
  <c r="I5667" i="5"/>
  <c r="I5666" i="5"/>
  <c r="I5665" i="5"/>
  <c r="I5664" i="5"/>
  <c r="I5663" i="5"/>
  <c r="I5662" i="5"/>
  <c r="I5661" i="5"/>
  <c r="I5660" i="5"/>
  <c r="I5659" i="5"/>
  <c r="I5658" i="5"/>
  <c r="I5657" i="5"/>
  <c r="I5656" i="5"/>
  <c r="I5655" i="5"/>
  <c r="I5654" i="5"/>
  <c r="I5653" i="5"/>
  <c r="I5652" i="5"/>
  <c r="I5651" i="5"/>
  <c r="I5650" i="5"/>
  <c r="I5649" i="5"/>
  <c r="I5648" i="5"/>
  <c r="I5647" i="5"/>
  <c r="I5646" i="5"/>
  <c r="I5645" i="5"/>
  <c r="I5644" i="5"/>
  <c r="I5643" i="5"/>
  <c r="I5642" i="5"/>
  <c r="I5641" i="5"/>
  <c r="I5640" i="5"/>
  <c r="I5639" i="5"/>
  <c r="I5638" i="5"/>
  <c r="I5637" i="5"/>
  <c r="I5636" i="5"/>
  <c r="I5635" i="5"/>
  <c r="I5634" i="5"/>
  <c r="I5633" i="5"/>
  <c r="I5632" i="5"/>
  <c r="I5631" i="5"/>
  <c r="I5630" i="5"/>
  <c r="I5629" i="5"/>
  <c r="I5628" i="5"/>
  <c r="I5627" i="5"/>
  <c r="I5626" i="5"/>
  <c r="I5625" i="5"/>
  <c r="I5624" i="5"/>
  <c r="I5623" i="5"/>
  <c r="I5622" i="5"/>
  <c r="I5621" i="5"/>
  <c r="I5620" i="5"/>
  <c r="I5619" i="5"/>
  <c r="I5618" i="5"/>
  <c r="I5617" i="5"/>
  <c r="I5616" i="5"/>
  <c r="I5615" i="5"/>
  <c r="I5614" i="5"/>
  <c r="I5613" i="5"/>
  <c r="I5612" i="5"/>
  <c r="I5611" i="5"/>
  <c r="I5610" i="5"/>
  <c r="I5609" i="5"/>
  <c r="I5608" i="5"/>
  <c r="I5607" i="5"/>
  <c r="I5606" i="5"/>
  <c r="I5605" i="5"/>
  <c r="I5604" i="5"/>
  <c r="I5603" i="5"/>
  <c r="I5602" i="5"/>
  <c r="I5601" i="5"/>
  <c r="I5600" i="5"/>
  <c r="I5599" i="5"/>
  <c r="I5598" i="5"/>
  <c r="I5597" i="5"/>
  <c r="I5596" i="5"/>
  <c r="I5595" i="5"/>
  <c r="I5594" i="5"/>
  <c r="I5593" i="5"/>
  <c r="I5592" i="5"/>
  <c r="I5591" i="5"/>
  <c r="I5590" i="5"/>
  <c r="I5589" i="5"/>
  <c r="I5588" i="5"/>
  <c r="I5587" i="5"/>
  <c r="I5586" i="5"/>
  <c r="I5585" i="5"/>
  <c r="I5584" i="5"/>
  <c r="I5583" i="5"/>
  <c r="I5582" i="5"/>
  <c r="I5581" i="5"/>
  <c r="I5580" i="5"/>
  <c r="I5579" i="5"/>
  <c r="I5578" i="5"/>
  <c r="I5577" i="5"/>
  <c r="I5576" i="5"/>
  <c r="I5575" i="5"/>
  <c r="I5574" i="5"/>
  <c r="I5573" i="5"/>
  <c r="I5572" i="5"/>
  <c r="I5571" i="5"/>
  <c r="I5570" i="5"/>
  <c r="I5569" i="5"/>
  <c r="I5568" i="5"/>
  <c r="I5567" i="5"/>
  <c r="I5566" i="5"/>
  <c r="I5565" i="5"/>
  <c r="I5564" i="5"/>
  <c r="I5563" i="5"/>
  <c r="I5562" i="5"/>
  <c r="I5561" i="5"/>
  <c r="I5560" i="5"/>
  <c r="I5559" i="5"/>
  <c r="I5558" i="5"/>
  <c r="I5557" i="5"/>
  <c r="I5556" i="5"/>
  <c r="I5555" i="5"/>
  <c r="I5554" i="5"/>
  <c r="I5553" i="5"/>
  <c r="I5552" i="5"/>
  <c r="I5551" i="5"/>
  <c r="I5550" i="5"/>
  <c r="I5549" i="5"/>
  <c r="I5548" i="5"/>
  <c r="I5547" i="5"/>
  <c r="I5546" i="5"/>
  <c r="I5545" i="5"/>
  <c r="I5544" i="5"/>
  <c r="I5543" i="5"/>
  <c r="I5542" i="5"/>
  <c r="I5541" i="5"/>
  <c r="I5540" i="5"/>
  <c r="I5539" i="5"/>
  <c r="I5538" i="5"/>
  <c r="I5537" i="5"/>
  <c r="I5536" i="5"/>
  <c r="I5535" i="5"/>
  <c r="I5534" i="5"/>
  <c r="I5533" i="5"/>
  <c r="I5532" i="5"/>
  <c r="I5531" i="5"/>
  <c r="I5530" i="5"/>
  <c r="I5529" i="5"/>
  <c r="I5528" i="5"/>
  <c r="I5527" i="5"/>
  <c r="I5526" i="5"/>
  <c r="I5525" i="5"/>
  <c r="I5524" i="5"/>
  <c r="I5523" i="5"/>
  <c r="I5522" i="5"/>
  <c r="I5521" i="5"/>
  <c r="I5520" i="5"/>
  <c r="I5519" i="5"/>
  <c r="I5518" i="5"/>
  <c r="I5517" i="5"/>
  <c r="I5516" i="5"/>
  <c r="I5515" i="5"/>
  <c r="I5514" i="5"/>
  <c r="I5513" i="5"/>
  <c r="I5512" i="5"/>
  <c r="I5511" i="5"/>
  <c r="I5510" i="5"/>
  <c r="I5509" i="5"/>
  <c r="I5508" i="5"/>
  <c r="I5507" i="5"/>
  <c r="I5506" i="5"/>
  <c r="I5505" i="5"/>
  <c r="I5504" i="5"/>
  <c r="I5503" i="5"/>
  <c r="I5502" i="5"/>
  <c r="I5501" i="5"/>
  <c r="I5500" i="5"/>
  <c r="I5499" i="5"/>
  <c r="I5498" i="5"/>
  <c r="I5497" i="5"/>
  <c r="I5496" i="5"/>
  <c r="I5495" i="5"/>
  <c r="I5494" i="5"/>
  <c r="I5493" i="5"/>
  <c r="I5492" i="5"/>
  <c r="I5491" i="5"/>
  <c r="I5490" i="5"/>
  <c r="I5489" i="5"/>
  <c r="I5488" i="5"/>
  <c r="I5487" i="5"/>
  <c r="I5486" i="5"/>
  <c r="I5485" i="5"/>
  <c r="I5484" i="5"/>
  <c r="I5483" i="5"/>
  <c r="I5482" i="5"/>
  <c r="I5481" i="5"/>
  <c r="I5480" i="5"/>
  <c r="I5479" i="5"/>
  <c r="I5478" i="5"/>
  <c r="I5477" i="5"/>
  <c r="I5476" i="5"/>
  <c r="I5475" i="5"/>
  <c r="I5474" i="5"/>
  <c r="I5473" i="5"/>
  <c r="I5472" i="5"/>
  <c r="I5471" i="5"/>
  <c r="I5470" i="5"/>
  <c r="I5469" i="5"/>
  <c r="I5468" i="5"/>
  <c r="I5467" i="5"/>
  <c r="I5466" i="5"/>
  <c r="I5465" i="5"/>
  <c r="I5464" i="5"/>
  <c r="I5463" i="5"/>
  <c r="I5462" i="5"/>
  <c r="I5461" i="5"/>
  <c r="I5460" i="5"/>
  <c r="I5459" i="5"/>
  <c r="I5458" i="5"/>
  <c r="I5457" i="5"/>
  <c r="I5456" i="5"/>
  <c r="I5455" i="5"/>
  <c r="I5454" i="5"/>
  <c r="I5453" i="5"/>
  <c r="I5452" i="5"/>
  <c r="I5451" i="5"/>
  <c r="I5450" i="5"/>
  <c r="I5449" i="5"/>
  <c r="I5448" i="5"/>
  <c r="I5447" i="5"/>
  <c r="I5446" i="5"/>
  <c r="I5445" i="5"/>
  <c r="I5444" i="5"/>
  <c r="I5443" i="5"/>
  <c r="I5442" i="5"/>
  <c r="I5441" i="5"/>
  <c r="I5440" i="5"/>
  <c r="I5439" i="5"/>
  <c r="I5438" i="5"/>
  <c r="I5437" i="5"/>
  <c r="I5436" i="5"/>
  <c r="I5435" i="5"/>
  <c r="I5434" i="5"/>
  <c r="I5433" i="5"/>
  <c r="I5432" i="5"/>
  <c r="I5431" i="5"/>
  <c r="I5430" i="5"/>
  <c r="I5429" i="5"/>
  <c r="I5428" i="5"/>
  <c r="I5427" i="5"/>
  <c r="I5426" i="5"/>
  <c r="I5425" i="5"/>
  <c r="I5424" i="5"/>
  <c r="I5423" i="5"/>
  <c r="I5422" i="5"/>
  <c r="I5421" i="5"/>
  <c r="I5420" i="5"/>
  <c r="I5419" i="5"/>
  <c r="I5418" i="5"/>
  <c r="I5417" i="5"/>
  <c r="I5416" i="5"/>
  <c r="I5415" i="5"/>
  <c r="I5414" i="5"/>
  <c r="I5413" i="5"/>
  <c r="I5412" i="5"/>
  <c r="I5411" i="5"/>
  <c r="I5410" i="5"/>
  <c r="I5409" i="5"/>
  <c r="I5408" i="5"/>
  <c r="I5407" i="5"/>
  <c r="I5406" i="5"/>
  <c r="I5405" i="5"/>
  <c r="I5404" i="5"/>
  <c r="I5403" i="5"/>
  <c r="I5402" i="5"/>
  <c r="I5401" i="5"/>
  <c r="I5400" i="5"/>
  <c r="I5399" i="5"/>
  <c r="I5398" i="5"/>
  <c r="I5397" i="5"/>
  <c r="I5396" i="5"/>
  <c r="I5395" i="5"/>
  <c r="I5394" i="5"/>
  <c r="I5393" i="5"/>
  <c r="I5392" i="5"/>
  <c r="I5391" i="5"/>
  <c r="I5390" i="5"/>
  <c r="I5389" i="5"/>
  <c r="I5388" i="5"/>
  <c r="I5387" i="5"/>
  <c r="I5386" i="5"/>
  <c r="I5385" i="5"/>
  <c r="I5384" i="5"/>
  <c r="I5383" i="5"/>
  <c r="I5382" i="5"/>
  <c r="I5381" i="5"/>
  <c r="I5380" i="5"/>
  <c r="I5379" i="5"/>
  <c r="I5378" i="5"/>
  <c r="I5377" i="5"/>
  <c r="I5376" i="5"/>
  <c r="I5375" i="5"/>
  <c r="I5374" i="5"/>
  <c r="I5373" i="5"/>
  <c r="I5372" i="5"/>
  <c r="I5371" i="5"/>
  <c r="I5370" i="5"/>
  <c r="I5369" i="5"/>
  <c r="I5368" i="5"/>
  <c r="I5367" i="5"/>
  <c r="I5366" i="5"/>
  <c r="I5365" i="5"/>
  <c r="I5364" i="5"/>
  <c r="I5363" i="5"/>
  <c r="I5362" i="5"/>
  <c r="I5361" i="5"/>
  <c r="I5360" i="5"/>
  <c r="I5359" i="5"/>
  <c r="I5358" i="5"/>
  <c r="I5357" i="5"/>
  <c r="I5356" i="5"/>
  <c r="I5355" i="5"/>
  <c r="I5354" i="5"/>
  <c r="I5353" i="5"/>
  <c r="I5352" i="5"/>
  <c r="I5351" i="5"/>
  <c r="I5350" i="5"/>
  <c r="I5349" i="5"/>
  <c r="I5348" i="5"/>
  <c r="I5347" i="5"/>
  <c r="I5346" i="5"/>
  <c r="I5345" i="5"/>
  <c r="I5344" i="5"/>
  <c r="I5343" i="5"/>
  <c r="I5342" i="5"/>
  <c r="I5341" i="5"/>
  <c r="I5340" i="5"/>
  <c r="I5339" i="5"/>
  <c r="I5338" i="5"/>
  <c r="I5337" i="5"/>
  <c r="I5336" i="5"/>
  <c r="I5335" i="5"/>
  <c r="I5334" i="5"/>
  <c r="I5333" i="5"/>
  <c r="I5332" i="5"/>
  <c r="I5331" i="5"/>
  <c r="I5330" i="5"/>
  <c r="I5329" i="5"/>
  <c r="I5328" i="5"/>
  <c r="I5327" i="5"/>
  <c r="I5326" i="5"/>
  <c r="I5325" i="5"/>
  <c r="I5324" i="5"/>
  <c r="I5323" i="5"/>
  <c r="I5322" i="5"/>
  <c r="I5321" i="5"/>
  <c r="I5320" i="5"/>
  <c r="I5319" i="5"/>
  <c r="I5318" i="5"/>
  <c r="I5317" i="5"/>
  <c r="I5316" i="5"/>
  <c r="I5315" i="5"/>
  <c r="I5314" i="5"/>
  <c r="I5313" i="5"/>
  <c r="I5312" i="5"/>
  <c r="I5311" i="5"/>
  <c r="I5310" i="5"/>
  <c r="I5309" i="5"/>
  <c r="I5308" i="5"/>
  <c r="I5307" i="5"/>
  <c r="I5306" i="5"/>
  <c r="I5305" i="5"/>
  <c r="I5304" i="5"/>
  <c r="I5303" i="5"/>
  <c r="I5302" i="5"/>
  <c r="I5301" i="5"/>
  <c r="I5300" i="5"/>
  <c r="I5299" i="5"/>
  <c r="I5298" i="5"/>
  <c r="I5297" i="5"/>
  <c r="I5296" i="5"/>
  <c r="I5295" i="5"/>
  <c r="I5294" i="5"/>
  <c r="I5293" i="5"/>
  <c r="I5292" i="5"/>
  <c r="I5291" i="5"/>
  <c r="I5290" i="5"/>
  <c r="I5289" i="5"/>
  <c r="I5288" i="5"/>
  <c r="I5287" i="5"/>
  <c r="I5286" i="5"/>
  <c r="I5285" i="5"/>
  <c r="I5284" i="5"/>
  <c r="I5283" i="5"/>
  <c r="I5282" i="5"/>
  <c r="I5281" i="5"/>
  <c r="I5280" i="5"/>
  <c r="I5279" i="5"/>
  <c r="I5278" i="5"/>
  <c r="I5277" i="5"/>
  <c r="I5276" i="5"/>
  <c r="I5275" i="5"/>
  <c r="I5274" i="5"/>
  <c r="I5273" i="5"/>
  <c r="I5272" i="5"/>
  <c r="I5271" i="5"/>
  <c r="I5270" i="5"/>
  <c r="I5269" i="5"/>
  <c r="I5268" i="5"/>
  <c r="I5267" i="5"/>
  <c r="I5266" i="5"/>
  <c r="I5265" i="5"/>
  <c r="I5264" i="5"/>
  <c r="I5263" i="5"/>
  <c r="I5262" i="5"/>
  <c r="I5261" i="5"/>
  <c r="I5260" i="5"/>
  <c r="I5259" i="5"/>
  <c r="I5258" i="5"/>
  <c r="I5257" i="5"/>
  <c r="I5256" i="5"/>
  <c r="I5255" i="5"/>
  <c r="I5254" i="5"/>
  <c r="I5253" i="5"/>
  <c r="I5252" i="5"/>
  <c r="I5251" i="5"/>
  <c r="I5250" i="5"/>
  <c r="I5249" i="5"/>
  <c r="I5248" i="5"/>
  <c r="I5247" i="5"/>
  <c r="I5246" i="5"/>
  <c r="I5245" i="5"/>
  <c r="I5244" i="5"/>
  <c r="I5243" i="5"/>
  <c r="I5242" i="5"/>
  <c r="I5241" i="5"/>
  <c r="I5240" i="5"/>
  <c r="I5239" i="5"/>
  <c r="I5238" i="5"/>
  <c r="I5237" i="5"/>
  <c r="I5236" i="5"/>
  <c r="I5235" i="5"/>
  <c r="I5234" i="5"/>
  <c r="I5233" i="5"/>
  <c r="I5232" i="5"/>
  <c r="I5231" i="5"/>
  <c r="I5230" i="5"/>
  <c r="I5229" i="5"/>
  <c r="I5228" i="5"/>
  <c r="I5227" i="5"/>
  <c r="I5226" i="5"/>
  <c r="I5225" i="5"/>
  <c r="I5224" i="5"/>
  <c r="I5223" i="5"/>
  <c r="I5222" i="5"/>
  <c r="I5221" i="5"/>
  <c r="I5220" i="5"/>
  <c r="I5219" i="5"/>
  <c r="I5218" i="5"/>
  <c r="I5217" i="5"/>
  <c r="I5216" i="5"/>
  <c r="I5215" i="5"/>
  <c r="I5214" i="5"/>
  <c r="I5213" i="5"/>
  <c r="I5212" i="5"/>
  <c r="I5211" i="5"/>
  <c r="I5210" i="5"/>
  <c r="I5209" i="5"/>
  <c r="I5208" i="5"/>
  <c r="I5207" i="5"/>
  <c r="I5206" i="5"/>
  <c r="I5205" i="5"/>
  <c r="I5204" i="5"/>
  <c r="I5203" i="5"/>
  <c r="I5202" i="5"/>
  <c r="I5201" i="5"/>
  <c r="I5200" i="5"/>
  <c r="I5199" i="5"/>
  <c r="I5198" i="5"/>
  <c r="I5197" i="5"/>
  <c r="I5196" i="5"/>
  <c r="I5195" i="5"/>
  <c r="I5194" i="5"/>
  <c r="I5193" i="5"/>
  <c r="I5192" i="5"/>
  <c r="I5191" i="5"/>
  <c r="I5190" i="5"/>
  <c r="I5189" i="5"/>
  <c r="I5188" i="5"/>
  <c r="I5187" i="5"/>
  <c r="I5186" i="5"/>
  <c r="I5185" i="5"/>
  <c r="I5184" i="5"/>
  <c r="I5183" i="5"/>
  <c r="I5182" i="5"/>
  <c r="I5181" i="5"/>
  <c r="I5180" i="5"/>
  <c r="I5179" i="5"/>
  <c r="I5178" i="5"/>
  <c r="I5177" i="5"/>
  <c r="I5176" i="5"/>
  <c r="I5175" i="5"/>
  <c r="I5174" i="5"/>
  <c r="I5173" i="5"/>
  <c r="I5172" i="5"/>
  <c r="I5171" i="5"/>
  <c r="I5170" i="5"/>
  <c r="I5169" i="5"/>
  <c r="I5168" i="5"/>
  <c r="I5167" i="5"/>
  <c r="I5166" i="5"/>
  <c r="I5165" i="5"/>
  <c r="I5164" i="5"/>
  <c r="I5163" i="5"/>
  <c r="I5162" i="5"/>
  <c r="I5161" i="5"/>
  <c r="I5160" i="5"/>
  <c r="I5159" i="5"/>
  <c r="I5158" i="5"/>
  <c r="I5157" i="5"/>
  <c r="I5156" i="5"/>
  <c r="I5155" i="5"/>
  <c r="I5154" i="5"/>
  <c r="I5153" i="5"/>
  <c r="I5152" i="5"/>
  <c r="I5151" i="5"/>
  <c r="I5150" i="5"/>
  <c r="I5149" i="5"/>
  <c r="I5148" i="5"/>
  <c r="I5147" i="5"/>
  <c r="I5146" i="5"/>
  <c r="I5145" i="5"/>
  <c r="I5144" i="5"/>
  <c r="I5143" i="5"/>
  <c r="I5142" i="5"/>
  <c r="I5141" i="5"/>
  <c r="I5140" i="5"/>
  <c r="I5139" i="5"/>
  <c r="I5138" i="5"/>
  <c r="I5137" i="5"/>
  <c r="I5136" i="5"/>
  <c r="I5135" i="5"/>
  <c r="I5134" i="5"/>
  <c r="I5133" i="5"/>
  <c r="I5132" i="5"/>
  <c r="I5131" i="5"/>
  <c r="I5130" i="5"/>
  <c r="I5129" i="5"/>
  <c r="I5128" i="5"/>
  <c r="I5127" i="5"/>
  <c r="I5126" i="5"/>
  <c r="I5125" i="5"/>
  <c r="I5124" i="5"/>
  <c r="I5123" i="5"/>
  <c r="I5122" i="5"/>
  <c r="I5121" i="5"/>
  <c r="I5120" i="5"/>
  <c r="I5119" i="5"/>
  <c r="I5118" i="5"/>
  <c r="I5117" i="5"/>
  <c r="I5116" i="5"/>
  <c r="I5115" i="5"/>
  <c r="I5114" i="5"/>
  <c r="I5113" i="5"/>
  <c r="I5112" i="5"/>
  <c r="I5111" i="5"/>
  <c r="I5110" i="5"/>
  <c r="I5109" i="5"/>
  <c r="I5108" i="5"/>
  <c r="I5107" i="5"/>
  <c r="I5106" i="5"/>
  <c r="I5105" i="5"/>
  <c r="I5104" i="5"/>
  <c r="I5103" i="5"/>
  <c r="I5102" i="5"/>
  <c r="I5101" i="5"/>
  <c r="I5100" i="5"/>
  <c r="I5099" i="5"/>
  <c r="I5098" i="5"/>
  <c r="I5097" i="5"/>
  <c r="I5096" i="5"/>
  <c r="I5095" i="5"/>
  <c r="I5094" i="5"/>
  <c r="I5093" i="5"/>
  <c r="I5092" i="5"/>
  <c r="I5091" i="5"/>
  <c r="I5090" i="5"/>
  <c r="I5089" i="5"/>
  <c r="I5088" i="5"/>
  <c r="I5087" i="5"/>
  <c r="I5086" i="5"/>
  <c r="I5085" i="5"/>
  <c r="I5084" i="5"/>
  <c r="I5083" i="5"/>
  <c r="I5082" i="5"/>
  <c r="I5081" i="5"/>
  <c r="I5080" i="5"/>
  <c r="I5079" i="5"/>
  <c r="I5078" i="5"/>
  <c r="I5077" i="5"/>
  <c r="I5076" i="5"/>
  <c r="I5075" i="5"/>
  <c r="I5074" i="5"/>
  <c r="I5073" i="5"/>
  <c r="I5072" i="5"/>
  <c r="I5071" i="5"/>
  <c r="I5070" i="5"/>
  <c r="I5069" i="5"/>
  <c r="I5068" i="5"/>
  <c r="I5067" i="5"/>
  <c r="I5066" i="5"/>
  <c r="I5065" i="5"/>
  <c r="I5064" i="5"/>
  <c r="I5063" i="5"/>
  <c r="I5062" i="5"/>
  <c r="I5061" i="5"/>
  <c r="I5060" i="5"/>
  <c r="I5059" i="5"/>
  <c r="I5058" i="5"/>
  <c r="I5057" i="5"/>
  <c r="I5056" i="5"/>
  <c r="I5055" i="5"/>
  <c r="I5054" i="5"/>
  <c r="I5053" i="5"/>
  <c r="I5052" i="5"/>
  <c r="I5051" i="5"/>
  <c r="I5050" i="5"/>
  <c r="I5049" i="5"/>
  <c r="I5048" i="5"/>
  <c r="I5047" i="5"/>
  <c r="I5046" i="5"/>
  <c r="I5045" i="5"/>
  <c r="I5044" i="5"/>
  <c r="I5043" i="5"/>
  <c r="I5042" i="5"/>
  <c r="I5041" i="5"/>
  <c r="I5040" i="5"/>
  <c r="I5039" i="5"/>
  <c r="I5038" i="5"/>
  <c r="I5037" i="5"/>
  <c r="I5036" i="5"/>
  <c r="I5035" i="5"/>
  <c r="I5034" i="5"/>
  <c r="I5033" i="5"/>
  <c r="I5032" i="5"/>
  <c r="I5031" i="5"/>
  <c r="I5030" i="5"/>
  <c r="I5029" i="5"/>
  <c r="I5028" i="5"/>
  <c r="I5027" i="5"/>
  <c r="I5026" i="5"/>
  <c r="I5025" i="5"/>
  <c r="I5024" i="5"/>
  <c r="I5023" i="5"/>
  <c r="I5022" i="5"/>
  <c r="I5021" i="5"/>
  <c r="I5020" i="5"/>
  <c r="I5019" i="5"/>
  <c r="I5018" i="5"/>
  <c r="I5017" i="5"/>
  <c r="I5016" i="5"/>
  <c r="I5015" i="5"/>
  <c r="I5014" i="5"/>
  <c r="I5013" i="5"/>
  <c r="I5012" i="5"/>
  <c r="I5011" i="5"/>
  <c r="I5010" i="5"/>
  <c r="I5009" i="5"/>
  <c r="I5008" i="5"/>
  <c r="I5007" i="5"/>
  <c r="I5006" i="5"/>
  <c r="I5005" i="5"/>
  <c r="I5004" i="5"/>
  <c r="I5003" i="5"/>
  <c r="I5002" i="5"/>
  <c r="I5001" i="5"/>
  <c r="I5000" i="5"/>
  <c r="I4999" i="5"/>
  <c r="I4998" i="5"/>
  <c r="I4997" i="5"/>
  <c r="I4996" i="5"/>
  <c r="I4995" i="5"/>
  <c r="I4994" i="5"/>
  <c r="I4993" i="5"/>
  <c r="I4992" i="5"/>
  <c r="I4991" i="5"/>
  <c r="I4990" i="5"/>
  <c r="I4989" i="5"/>
  <c r="I4988" i="5"/>
  <c r="I4987" i="5"/>
  <c r="I4986" i="5"/>
  <c r="I4985" i="5"/>
  <c r="I4984" i="5"/>
  <c r="I4983" i="5"/>
  <c r="I4982" i="5"/>
  <c r="I4981" i="5"/>
  <c r="I4980" i="5"/>
  <c r="I4979" i="5"/>
  <c r="I4978" i="5"/>
  <c r="I4977" i="5"/>
  <c r="I4976" i="5"/>
  <c r="I4975" i="5"/>
  <c r="I4974" i="5"/>
  <c r="I4973" i="5"/>
  <c r="I4972" i="5"/>
  <c r="I4971" i="5"/>
  <c r="I4970" i="5"/>
  <c r="I4969" i="5"/>
  <c r="I4968" i="5"/>
  <c r="I4967" i="5"/>
  <c r="I4966" i="5"/>
  <c r="I4965" i="5"/>
  <c r="I4964" i="5"/>
  <c r="I4963" i="5"/>
  <c r="I4962" i="5"/>
  <c r="I4961" i="5"/>
  <c r="I4960" i="5"/>
  <c r="I4959" i="5"/>
  <c r="I4958" i="5"/>
  <c r="I4957" i="5"/>
  <c r="I4956" i="5"/>
  <c r="I4955" i="5"/>
  <c r="I4954" i="5"/>
  <c r="I4953" i="5"/>
  <c r="I4952" i="5"/>
  <c r="I4951" i="5"/>
  <c r="I4950" i="5"/>
  <c r="I4949" i="5"/>
  <c r="I4948" i="5"/>
  <c r="I4947" i="5"/>
  <c r="I4946" i="5"/>
  <c r="I4945" i="5"/>
  <c r="I4944" i="5"/>
  <c r="I4943" i="5"/>
  <c r="I4942" i="5"/>
  <c r="I4941" i="5"/>
  <c r="I4940" i="5"/>
  <c r="I4939" i="5"/>
  <c r="I4938" i="5"/>
  <c r="I4937" i="5"/>
  <c r="I4936" i="5"/>
  <c r="I4935" i="5"/>
  <c r="I4934" i="5"/>
  <c r="I4933" i="5"/>
  <c r="I4932" i="5"/>
  <c r="I4931" i="5"/>
  <c r="I4930" i="5"/>
  <c r="I4929" i="5"/>
  <c r="I4928" i="5"/>
  <c r="I4927" i="5"/>
  <c r="I4926" i="5"/>
  <c r="I4925" i="5"/>
  <c r="I4924" i="5"/>
  <c r="I4923" i="5"/>
  <c r="I4922" i="5"/>
  <c r="I4921" i="5"/>
  <c r="I4920" i="5"/>
  <c r="I4919" i="5"/>
  <c r="I4918" i="5"/>
  <c r="I4917" i="5"/>
  <c r="I4916" i="5"/>
  <c r="I4915" i="5"/>
  <c r="I4914" i="5"/>
  <c r="I4913" i="5"/>
  <c r="I4912" i="5"/>
  <c r="I4911" i="5"/>
  <c r="I4910" i="5"/>
  <c r="I4909" i="5"/>
  <c r="I4908" i="5"/>
  <c r="I4907" i="5"/>
  <c r="I4906" i="5"/>
  <c r="I4905" i="5"/>
  <c r="I4904" i="5"/>
  <c r="I4903" i="5"/>
  <c r="I4902" i="5"/>
  <c r="I4901" i="5"/>
  <c r="I4900" i="5"/>
  <c r="I4899" i="5"/>
  <c r="I4898" i="5"/>
  <c r="I4897" i="5"/>
  <c r="I4896" i="5"/>
  <c r="I4895" i="5"/>
  <c r="I4894" i="5"/>
  <c r="I4893" i="5"/>
  <c r="I4892" i="5"/>
  <c r="I4891" i="5"/>
  <c r="I4890" i="5"/>
  <c r="I4889" i="5"/>
  <c r="I4888" i="5"/>
  <c r="I4887" i="5"/>
  <c r="I4886" i="5"/>
  <c r="I4885" i="5"/>
  <c r="I4884" i="5"/>
  <c r="I4883" i="5"/>
  <c r="I4882" i="5"/>
  <c r="I4881" i="5"/>
  <c r="I4880" i="5"/>
  <c r="I4879" i="5"/>
  <c r="I4878" i="5"/>
  <c r="I4877" i="5"/>
  <c r="I4876" i="5"/>
  <c r="I4875" i="5"/>
  <c r="I4874" i="5"/>
  <c r="I4873" i="5"/>
  <c r="I4872" i="5"/>
  <c r="I4871" i="5"/>
  <c r="I4870" i="5"/>
  <c r="I4869" i="5"/>
  <c r="I4868" i="5"/>
  <c r="I4867" i="5"/>
  <c r="I4866" i="5"/>
  <c r="I4865" i="5"/>
  <c r="I4864" i="5"/>
  <c r="I4863" i="5"/>
  <c r="I4862" i="5"/>
  <c r="I4861" i="5"/>
  <c r="I4860" i="5"/>
  <c r="I4859" i="5"/>
  <c r="I4858" i="5"/>
  <c r="I4857" i="5"/>
  <c r="I4856" i="5"/>
  <c r="I4855" i="5"/>
  <c r="I4854" i="5"/>
  <c r="I4853" i="5"/>
  <c r="I4852" i="5"/>
  <c r="I4851" i="5"/>
  <c r="I4850" i="5"/>
  <c r="I4849" i="5"/>
  <c r="I4848" i="5"/>
  <c r="I4847" i="5"/>
  <c r="I4846" i="5"/>
  <c r="I4845" i="5"/>
  <c r="I4844" i="5"/>
  <c r="I4843" i="5"/>
  <c r="I4842" i="5"/>
  <c r="I4841" i="5"/>
  <c r="I4840" i="5"/>
  <c r="I4839" i="5"/>
  <c r="I4838" i="5"/>
  <c r="I4837" i="5"/>
  <c r="I4836" i="5"/>
  <c r="I4835" i="5"/>
  <c r="I4834" i="5"/>
  <c r="I4833" i="5"/>
  <c r="I4832" i="5"/>
  <c r="I4831" i="5"/>
  <c r="I4830" i="5"/>
  <c r="I4829" i="5"/>
  <c r="I4828" i="5"/>
  <c r="I4827" i="5"/>
  <c r="I4826" i="5"/>
  <c r="I4825" i="5"/>
  <c r="I4824" i="5"/>
  <c r="I4823" i="5"/>
  <c r="I4822" i="5"/>
  <c r="I4821" i="5"/>
  <c r="I4820" i="5"/>
  <c r="I4819" i="5"/>
  <c r="I4818" i="5"/>
  <c r="I4817" i="5"/>
  <c r="I4816" i="5"/>
  <c r="I4815" i="5"/>
  <c r="I4814" i="5"/>
  <c r="I4813" i="5"/>
  <c r="I4812" i="5"/>
  <c r="I4811" i="5"/>
  <c r="I4810" i="5"/>
  <c r="I4809" i="5"/>
  <c r="I4808" i="5"/>
  <c r="I4807" i="5"/>
  <c r="I4806" i="5"/>
  <c r="I4805" i="5"/>
  <c r="I4804" i="5"/>
  <c r="I4803" i="5"/>
  <c r="I4802" i="5"/>
  <c r="I4801" i="5"/>
  <c r="I4800" i="5"/>
  <c r="I4799" i="5"/>
  <c r="I4798" i="5"/>
  <c r="I4797" i="5"/>
  <c r="I4796" i="5"/>
  <c r="I4795" i="5"/>
  <c r="I4794" i="5"/>
  <c r="I4793" i="5"/>
  <c r="I4792" i="5"/>
  <c r="I4791" i="5"/>
  <c r="I4790" i="5"/>
  <c r="I4789" i="5"/>
  <c r="I4788" i="5"/>
  <c r="I4787" i="5"/>
  <c r="I4786" i="5"/>
  <c r="I4785" i="5"/>
  <c r="I4784" i="5"/>
  <c r="I4783" i="5"/>
  <c r="I4782" i="5"/>
  <c r="I4781" i="5"/>
  <c r="I4780" i="5"/>
  <c r="I4779" i="5"/>
  <c r="I4778" i="5"/>
  <c r="I4777" i="5"/>
  <c r="I4776" i="5"/>
  <c r="I4775" i="5"/>
  <c r="I4774" i="5"/>
  <c r="I4773" i="5"/>
  <c r="I4772" i="5"/>
  <c r="I4771" i="5"/>
  <c r="I4770" i="5"/>
  <c r="I4769" i="5"/>
  <c r="I4768" i="5"/>
  <c r="I4767" i="5"/>
  <c r="I4766" i="5"/>
  <c r="I4765" i="5"/>
  <c r="I4764" i="5"/>
  <c r="I4763" i="5"/>
  <c r="I4762" i="5"/>
  <c r="I4761" i="5"/>
  <c r="I4760" i="5"/>
  <c r="I4759" i="5"/>
  <c r="I4758" i="5"/>
  <c r="I4757" i="5"/>
  <c r="I4756" i="5"/>
  <c r="I4755" i="5"/>
  <c r="I4754" i="5"/>
  <c r="I4753" i="5"/>
  <c r="I4752" i="5"/>
  <c r="I4751" i="5"/>
  <c r="I4750" i="5"/>
  <c r="I4749" i="5"/>
  <c r="I4748" i="5"/>
  <c r="I4747" i="5"/>
  <c r="I4746" i="5"/>
  <c r="I4745" i="5"/>
  <c r="I4744" i="5"/>
  <c r="I4743" i="5"/>
  <c r="I4742" i="5"/>
  <c r="I4741" i="5"/>
  <c r="I4740" i="5"/>
  <c r="I4739" i="5"/>
  <c r="I4738" i="5"/>
  <c r="I4737" i="5"/>
  <c r="I4736" i="5"/>
  <c r="I4735" i="5"/>
  <c r="I4734" i="5"/>
  <c r="I4733" i="5"/>
  <c r="I4732" i="5"/>
  <c r="I4731" i="5"/>
  <c r="I4730" i="5"/>
  <c r="I4729" i="5"/>
  <c r="I4728" i="5"/>
  <c r="I4727" i="5"/>
  <c r="I4726" i="5"/>
  <c r="I4725" i="5"/>
  <c r="I4724" i="5"/>
  <c r="I4723" i="5"/>
  <c r="I4722" i="5"/>
  <c r="I4721" i="5"/>
  <c r="I4720" i="5"/>
  <c r="I4719" i="5"/>
  <c r="I4718" i="5"/>
  <c r="I4717" i="5"/>
  <c r="I4716" i="5"/>
  <c r="I4715" i="5"/>
  <c r="I4714" i="5"/>
  <c r="I4713" i="5"/>
  <c r="I4712" i="5"/>
  <c r="I4711" i="5"/>
  <c r="I4710" i="5"/>
  <c r="I4709" i="5"/>
  <c r="I4708" i="5"/>
  <c r="I4707" i="5"/>
  <c r="I4706" i="5"/>
  <c r="I4705" i="5"/>
  <c r="I4704" i="5"/>
  <c r="I4703" i="5"/>
  <c r="I4702" i="5"/>
  <c r="I4701" i="5"/>
  <c r="I4700" i="5"/>
  <c r="I4699" i="5"/>
  <c r="I4698" i="5"/>
  <c r="I4697" i="5"/>
  <c r="I4696" i="5"/>
  <c r="I4695" i="5"/>
  <c r="I4694" i="5"/>
  <c r="I4693" i="5"/>
  <c r="I4692" i="5"/>
  <c r="I4691" i="5"/>
  <c r="I4690" i="5"/>
  <c r="I4689" i="5"/>
  <c r="I4688" i="5"/>
  <c r="I4687" i="5"/>
  <c r="I4686" i="5"/>
  <c r="I4685" i="5"/>
  <c r="I4684" i="5"/>
  <c r="I4683" i="5"/>
  <c r="I4682" i="5"/>
  <c r="I4681" i="5"/>
  <c r="I4680" i="5"/>
  <c r="I4679" i="5"/>
  <c r="I4678" i="5"/>
  <c r="I4677" i="5"/>
  <c r="I4676" i="5"/>
  <c r="I4675" i="5"/>
  <c r="I4674" i="5"/>
  <c r="I4673" i="5"/>
  <c r="I4672" i="5"/>
  <c r="I4671" i="5"/>
  <c r="I4670" i="5"/>
  <c r="I4669" i="5"/>
  <c r="I4668" i="5"/>
  <c r="I4667" i="5"/>
  <c r="I4666" i="5"/>
  <c r="I4665" i="5"/>
  <c r="I4664" i="5"/>
  <c r="I4663" i="5"/>
  <c r="I4662" i="5"/>
  <c r="I4661" i="5"/>
  <c r="I4660" i="5"/>
  <c r="I4659" i="5"/>
  <c r="I4658" i="5"/>
  <c r="I4657" i="5"/>
  <c r="I4656" i="5"/>
  <c r="I4655" i="5"/>
  <c r="I4654" i="5"/>
  <c r="I4653" i="5"/>
  <c r="I4652" i="5"/>
  <c r="I4651" i="5"/>
  <c r="I4650" i="5"/>
  <c r="I4649" i="5"/>
  <c r="I4648" i="5"/>
  <c r="I4647" i="5"/>
  <c r="I4646" i="5"/>
  <c r="I4645" i="5"/>
  <c r="I4644" i="5"/>
  <c r="I4643" i="5"/>
  <c r="I4642" i="5"/>
  <c r="I4641" i="5"/>
  <c r="I4640" i="5"/>
  <c r="I4639" i="5"/>
  <c r="I4638" i="5"/>
  <c r="I4637" i="5"/>
  <c r="I4636" i="5"/>
  <c r="I4635" i="5"/>
  <c r="I4634" i="5"/>
  <c r="I4633" i="5"/>
  <c r="I4632" i="5"/>
  <c r="I4631" i="5"/>
  <c r="I4630" i="5"/>
  <c r="I4629" i="5"/>
  <c r="I4628" i="5"/>
  <c r="I4627" i="5"/>
  <c r="I4626" i="5"/>
  <c r="I4625" i="5"/>
  <c r="I4624" i="5"/>
  <c r="I4623" i="5"/>
  <c r="I4622" i="5"/>
  <c r="I4621" i="5"/>
  <c r="I4620" i="5"/>
  <c r="I4619" i="5"/>
  <c r="I4618" i="5"/>
  <c r="I4617" i="5"/>
  <c r="I4616" i="5"/>
  <c r="I4615" i="5"/>
  <c r="I4614" i="5"/>
  <c r="I4613" i="5"/>
  <c r="I4612" i="5"/>
  <c r="I4611" i="5"/>
  <c r="I4610" i="5"/>
  <c r="I4609" i="5"/>
  <c r="I4608" i="5"/>
  <c r="I4607" i="5"/>
  <c r="I4606" i="5"/>
  <c r="I4605" i="5"/>
  <c r="I4604" i="5"/>
  <c r="I4603" i="5"/>
  <c r="I4602" i="5"/>
  <c r="I4601" i="5"/>
  <c r="I4600" i="5"/>
  <c r="I4599" i="5"/>
  <c r="I4598" i="5"/>
  <c r="I4597" i="5"/>
  <c r="I4596" i="5"/>
  <c r="I4595" i="5"/>
  <c r="I4594" i="5"/>
  <c r="I4593" i="5"/>
  <c r="I4592" i="5"/>
  <c r="I4591" i="5"/>
  <c r="I4590" i="5"/>
  <c r="I4589" i="5"/>
  <c r="I4588" i="5"/>
  <c r="I4587" i="5"/>
  <c r="I4586" i="5"/>
  <c r="I4585" i="5"/>
  <c r="I4584" i="5"/>
  <c r="I4583" i="5"/>
  <c r="I4582" i="5"/>
  <c r="I4581" i="5"/>
  <c r="I4580" i="5"/>
  <c r="I4579" i="5"/>
  <c r="I4578" i="5"/>
  <c r="I4577" i="5"/>
  <c r="I4576" i="5"/>
  <c r="I4575" i="5"/>
  <c r="I4574" i="5"/>
  <c r="I4573" i="5"/>
  <c r="I4572" i="5"/>
  <c r="I4571" i="5"/>
  <c r="I4570" i="5"/>
  <c r="I4569" i="5"/>
  <c r="I4568" i="5"/>
  <c r="I4567" i="5"/>
  <c r="I4566" i="5"/>
  <c r="I4565" i="5"/>
  <c r="I4564" i="5"/>
  <c r="I4563" i="5"/>
  <c r="I4562" i="5"/>
  <c r="I4561" i="5"/>
  <c r="I4560" i="5"/>
  <c r="I4559" i="5"/>
  <c r="I4558" i="5"/>
  <c r="I4557" i="5"/>
  <c r="I4556" i="5"/>
  <c r="I4555" i="5"/>
  <c r="I4554" i="5"/>
  <c r="I4553" i="5"/>
  <c r="I4552" i="5"/>
  <c r="I4551" i="5"/>
  <c r="I4550" i="5"/>
  <c r="I4549" i="5"/>
  <c r="I4548" i="5"/>
  <c r="I4547" i="5"/>
  <c r="I4546" i="5"/>
  <c r="I4545" i="5"/>
  <c r="I4544" i="5"/>
  <c r="I4543" i="5"/>
  <c r="I4542" i="5"/>
  <c r="I4541" i="5"/>
  <c r="I4540" i="5"/>
  <c r="I4539" i="5"/>
  <c r="I4538" i="5"/>
  <c r="I4537" i="5"/>
  <c r="I4536" i="5"/>
  <c r="I4535" i="5"/>
  <c r="I4534" i="5"/>
  <c r="I4533" i="5"/>
  <c r="I4532" i="5"/>
  <c r="I4531" i="5"/>
  <c r="I4530" i="5"/>
  <c r="I4529" i="5"/>
  <c r="I4528" i="5"/>
  <c r="I4527" i="5"/>
  <c r="I4526" i="5"/>
  <c r="I4525" i="5"/>
  <c r="I4524" i="5"/>
  <c r="I4523" i="5"/>
  <c r="I4522" i="5"/>
  <c r="I4521" i="5"/>
  <c r="I4520" i="5"/>
  <c r="I4519" i="5"/>
  <c r="I4518" i="5"/>
  <c r="I4517" i="5"/>
  <c r="I4516" i="5"/>
  <c r="I4515" i="5"/>
  <c r="I4514" i="5"/>
  <c r="I4513" i="5"/>
  <c r="I4512" i="5"/>
  <c r="I4511" i="5"/>
  <c r="I4510" i="5"/>
  <c r="I4509" i="5"/>
  <c r="I4508" i="5"/>
  <c r="I4507" i="5"/>
  <c r="I4506" i="5"/>
  <c r="I4505" i="5"/>
  <c r="I4504" i="5"/>
  <c r="I4503" i="5"/>
  <c r="I4502" i="5"/>
  <c r="I4501" i="5"/>
  <c r="I4500" i="5"/>
  <c r="I4499" i="5"/>
  <c r="I4498" i="5"/>
  <c r="I4497" i="5"/>
  <c r="I4496" i="5"/>
  <c r="I4495" i="5"/>
  <c r="I4494" i="5"/>
  <c r="I4493" i="5"/>
  <c r="I4492" i="5"/>
  <c r="I4491" i="5"/>
  <c r="I4490" i="5"/>
  <c r="I4489" i="5"/>
  <c r="I4488" i="5"/>
  <c r="I4487" i="5"/>
  <c r="I4486" i="5"/>
  <c r="I4485" i="5"/>
  <c r="I4484" i="5"/>
  <c r="I4483" i="5"/>
  <c r="I4482" i="5"/>
  <c r="I4481" i="5"/>
  <c r="I4480" i="5"/>
  <c r="I4479" i="5"/>
  <c r="I4478" i="5"/>
  <c r="I4477" i="5"/>
  <c r="I4476" i="5"/>
  <c r="I4475" i="5"/>
  <c r="I4474" i="5"/>
  <c r="I4473" i="5"/>
  <c r="I4472" i="5"/>
  <c r="I4471" i="5"/>
  <c r="I4470" i="5"/>
  <c r="I4469" i="5"/>
  <c r="I4468" i="5"/>
  <c r="I4467" i="5"/>
  <c r="I4466" i="5"/>
  <c r="I4465" i="5"/>
  <c r="I4464" i="5"/>
  <c r="I4463" i="5"/>
  <c r="I4462" i="5"/>
  <c r="I4461" i="5"/>
  <c r="I4460" i="5"/>
  <c r="I4459" i="5"/>
  <c r="I4458" i="5"/>
  <c r="I4457" i="5"/>
  <c r="I4456" i="5"/>
  <c r="I4455" i="5"/>
  <c r="I4454" i="5"/>
  <c r="I4453" i="5"/>
  <c r="I4452" i="5"/>
  <c r="I4451" i="5"/>
  <c r="I4450" i="5"/>
  <c r="I4449" i="5"/>
  <c r="I4448" i="5"/>
  <c r="I4447" i="5"/>
  <c r="I4446" i="5"/>
  <c r="I4445" i="5"/>
  <c r="I4444" i="5"/>
  <c r="I4443" i="5"/>
  <c r="I4442" i="5"/>
  <c r="I4441" i="5"/>
  <c r="I4440" i="5"/>
  <c r="I4439" i="5"/>
  <c r="I4438" i="5"/>
  <c r="I4437" i="5"/>
  <c r="I4436" i="5"/>
  <c r="I4435" i="5"/>
  <c r="I4434" i="5"/>
  <c r="I4433" i="5"/>
  <c r="I4432" i="5"/>
  <c r="I4431" i="5"/>
  <c r="I4430" i="5"/>
  <c r="I4429" i="5"/>
  <c r="I4428" i="5"/>
  <c r="I4427" i="5"/>
  <c r="I4426" i="5"/>
  <c r="I4425" i="5"/>
  <c r="I4424" i="5"/>
  <c r="I4423" i="5"/>
  <c r="I4422" i="5"/>
  <c r="I4421" i="5"/>
  <c r="I4420" i="5"/>
  <c r="I4419" i="5"/>
  <c r="I4418" i="5"/>
  <c r="I4417" i="5"/>
  <c r="I4416" i="5"/>
  <c r="I4415" i="5"/>
  <c r="I4414" i="5"/>
  <c r="I4413" i="5"/>
  <c r="I4412" i="5"/>
  <c r="I4411" i="5"/>
  <c r="I4410" i="5"/>
  <c r="I4409" i="5"/>
  <c r="I4408" i="5"/>
  <c r="I4407" i="5"/>
  <c r="I4406" i="5"/>
  <c r="I4405" i="5"/>
  <c r="I4404" i="5"/>
  <c r="I4403" i="5"/>
  <c r="I4402" i="5"/>
  <c r="I4401" i="5"/>
  <c r="I4400" i="5"/>
  <c r="I4399" i="5"/>
  <c r="I4398" i="5"/>
  <c r="I4397" i="5"/>
  <c r="I4396" i="5"/>
  <c r="I4395" i="5"/>
  <c r="I4394" i="5"/>
  <c r="I4393" i="5"/>
  <c r="I4392" i="5"/>
  <c r="I4391" i="5"/>
  <c r="I4390" i="5"/>
  <c r="I4389" i="5"/>
  <c r="I4388" i="5"/>
  <c r="I4387" i="5"/>
  <c r="I4386" i="5"/>
  <c r="I4385" i="5"/>
  <c r="I4384" i="5"/>
  <c r="I4383" i="5"/>
  <c r="I4382" i="5"/>
  <c r="I4381" i="5"/>
  <c r="I4380" i="5"/>
  <c r="I4379" i="5"/>
  <c r="I4378" i="5"/>
  <c r="I4377" i="5"/>
  <c r="I4376" i="5"/>
  <c r="I4375" i="5"/>
  <c r="I4374" i="5"/>
  <c r="I4373" i="5"/>
  <c r="I4372" i="5"/>
  <c r="I4371" i="5"/>
  <c r="I4370" i="5"/>
  <c r="I4369" i="5"/>
  <c r="I4368" i="5"/>
  <c r="I4367" i="5"/>
  <c r="I4366" i="5"/>
  <c r="I4365" i="5"/>
  <c r="I4364" i="5"/>
  <c r="I4363" i="5"/>
  <c r="I4362" i="5"/>
  <c r="I4361" i="5"/>
  <c r="I4360" i="5"/>
  <c r="I4359" i="5"/>
  <c r="I4358" i="5"/>
  <c r="I4357" i="5"/>
  <c r="I4356" i="5"/>
  <c r="I4355" i="5"/>
  <c r="I4354" i="5"/>
  <c r="I4353" i="5"/>
  <c r="I4352" i="5"/>
  <c r="I4351" i="5"/>
  <c r="I4350" i="5"/>
  <c r="I4349" i="5"/>
  <c r="I4348" i="5"/>
  <c r="I4347" i="5"/>
  <c r="I4346" i="5"/>
  <c r="I4345" i="5"/>
  <c r="I4344" i="5"/>
  <c r="I4343" i="5"/>
  <c r="I4342" i="5"/>
  <c r="I4341" i="5"/>
  <c r="I4340" i="5"/>
  <c r="I4339" i="5"/>
  <c r="I4338" i="5"/>
  <c r="I4337" i="5"/>
  <c r="I4336" i="5"/>
  <c r="I4335" i="5"/>
  <c r="I4334" i="5"/>
  <c r="I4333" i="5"/>
  <c r="I4332" i="5"/>
  <c r="I4331" i="5"/>
  <c r="I4330" i="5"/>
  <c r="I4329" i="5"/>
  <c r="I4328" i="5"/>
  <c r="I4327" i="5"/>
  <c r="I4326" i="5"/>
  <c r="I4325" i="5"/>
  <c r="I4324" i="5"/>
  <c r="I4323" i="5"/>
  <c r="I4322" i="5"/>
  <c r="I4321" i="5"/>
  <c r="I4320" i="5"/>
  <c r="I4319" i="5"/>
  <c r="I4318" i="5"/>
  <c r="I4317" i="5"/>
  <c r="I4316" i="5"/>
  <c r="I4315" i="5"/>
  <c r="I4314" i="5"/>
  <c r="I4313" i="5"/>
  <c r="I4312" i="5"/>
  <c r="I4311" i="5"/>
  <c r="I4310" i="5"/>
  <c r="I4309" i="5"/>
  <c r="I4308" i="5"/>
  <c r="I4307" i="5"/>
  <c r="I4306" i="5"/>
  <c r="I4305" i="5"/>
  <c r="I4304" i="5"/>
  <c r="I4303" i="5"/>
  <c r="I4302" i="5"/>
  <c r="I4301" i="5"/>
  <c r="I4300" i="5"/>
  <c r="I4299" i="5"/>
  <c r="I4298" i="5"/>
  <c r="I4297" i="5"/>
  <c r="I4296" i="5"/>
  <c r="I4295" i="5"/>
  <c r="I4294" i="5"/>
  <c r="I4293" i="5"/>
  <c r="I4292" i="5"/>
  <c r="I4291" i="5"/>
  <c r="I4290" i="5"/>
  <c r="I4289" i="5"/>
  <c r="I4288" i="5"/>
  <c r="I4287" i="5"/>
  <c r="I4286" i="5"/>
  <c r="I4285" i="5"/>
  <c r="I4284" i="5"/>
  <c r="I4283" i="5"/>
  <c r="I4282" i="5"/>
  <c r="I4281" i="5"/>
  <c r="I4280" i="5"/>
  <c r="I4279" i="5"/>
  <c r="I4278" i="5"/>
  <c r="I4277" i="5"/>
  <c r="I4276" i="5"/>
  <c r="I4275" i="5"/>
  <c r="I4274" i="5"/>
  <c r="I4273" i="5"/>
  <c r="I4272" i="5"/>
  <c r="I4271" i="5"/>
  <c r="I4270" i="5"/>
  <c r="I4269" i="5"/>
  <c r="I4268" i="5"/>
  <c r="I4267" i="5"/>
  <c r="I4266" i="5"/>
  <c r="I4265" i="5"/>
  <c r="I4264" i="5"/>
  <c r="I4263" i="5"/>
  <c r="I4262" i="5"/>
  <c r="I4261" i="5"/>
  <c r="I4260" i="5"/>
  <c r="I4259" i="5"/>
  <c r="I4258" i="5"/>
  <c r="I4257" i="5"/>
  <c r="I4256" i="5"/>
  <c r="I4255" i="5"/>
  <c r="I4254" i="5"/>
  <c r="I4253" i="5"/>
  <c r="I4252" i="5"/>
  <c r="I4251" i="5"/>
  <c r="I4250" i="5"/>
  <c r="I4249" i="5"/>
  <c r="I4248" i="5"/>
  <c r="I4247" i="5"/>
  <c r="I4246" i="5"/>
  <c r="I4245" i="5"/>
  <c r="I4244" i="5"/>
  <c r="I4243" i="5"/>
  <c r="I4242" i="5"/>
  <c r="I4241" i="5"/>
  <c r="I4240" i="5"/>
  <c r="I4239" i="5"/>
  <c r="I4238" i="5"/>
  <c r="I4237" i="5"/>
  <c r="I4236" i="5"/>
  <c r="I4235" i="5"/>
  <c r="I4234" i="5"/>
  <c r="I4233" i="5"/>
  <c r="I4232" i="5"/>
  <c r="I4231" i="5"/>
  <c r="I4230" i="5"/>
  <c r="I4229" i="5"/>
  <c r="I4228" i="5"/>
  <c r="I4227" i="5"/>
  <c r="I4226" i="5"/>
  <c r="I4225" i="5"/>
  <c r="I4224" i="5"/>
  <c r="I4223" i="5"/>
  <c r="I4222" i="5"/>
  <c r="I4221" i="5"/>
  <c r="I4220" i="5"/>
  <c r="I4219" i="5"/>
  <c r="I4218" i="5"/>
  <c r="I4217" i="5"/>
  <c r="I4216" i="5"/>
  <c r="I4215" i="5"/>
  <c r="I4214" i="5"/>
  <c r="I4213" i="5"/>
  <c r="I4212" i="5"/>
  <c r="I4211" i="5"/>
  <c r="I4210" i="5"/>
  <c r="I4209" i="5"/>
  <c r="I4208" i="5"/>
  <c r="I4207" i="5"/>
  <c r="I4206" i="5"/>
  <c r="I4205" i="5"/>
  <c r="I4204" i="5"/>
  <c r="I4203" i="5"/>
  <c r="I4202" i="5"/>
  <c r="I4201" i="5"/>
  <c r="I4200" i="5"/>
  <c r="I4199" i="5"/>
  <c r="I4198" i="5"/>
  <c r="I4197" i="5"/>
  <c r="I4196" i="5"/>
  <c r="I4195" i="5"/>
  <c r="I4194" i="5"/>
  <c r="I4193" i="5"/>
  <c r="I4192" i="5"/>
  <c r="I4191" i="5"/>
  <c r="I4190" i="5"/>
  <c r="I4189" i="5"/>
  <c r="I4188" i="5"/>
  <c r="I4187" i="5"/>
  <c r="I4186" i="5"/>
  <c r="I4185" i="5"/>
  <c r="I4184" i="5"/>
  <c r="I4183" i="5"/>
  <c r="I4182" i="5"/>
  <c r="I4181" i="5"/>
  <c r="I4180" i="5"/>
  <c r="I4179" i="5"/>
  <c r="I4178" i="5"/>
  <c r="I4177" i="5"/>
  <c r="I4176" i="5"/>
  <c r="I4175" i="5"/>
  <c r="I4174" i="5"/>
  <c r="I4173" i="5"/>
  <c r="I4172" i="5"/>
  <c r="I4171" i="5"/>
  <c r="I4170" i="5"/>
  <c r="I4169" i="5"/>
  <c r="I4168" i="5"/>
  <c r="I4167" i="5"/>
  <c r="I4166" i="5"/>
  <c r="I4165" i="5"/>
  <c r="I4164" i="5"/>
  <c r="I4163" i="5"/>
  <c r="I4162" i="5"/>
  <c r="I4161" i="5"/>
  <c r="I4160" i="5"/>
  <c r="I4159" i="5"/>
  <c r="I4158" i="5"/>
  <c r="I4157" i="5"/>
  <c r="I4156" i="5"/>
  <c r="I4155" i="5"/>
  <c r="I4154" i="5"/>
  <c r="I4153" i="5"/>
  <c r="I4152" i="5"/>
  <c r="I4151" i="5"/>
  <c r="I4150" i="5"/>
  <c r="I4149" i="5"/>
  <c r="I4148" i="5"/>
  <c r="I4147" i="5"/>
  <c r="I4146" i="5"/>
  <c r="I4145" i="5"/>
  <c r="I4144" i="5"/>
  <c r="I4143" i="5"/>
  <c r="I4142" i="5"/>
  <c r="I4141" i="5"/>
  <c r="I4140" i="5"/>
  <c r="I4139" i="5"/>
  <c r="I4138" i="5"/>
  <c r="I4137" i="5"/>
  <c r="I4136" i="5"/>
  <c r="I4135" i="5"/>
  <c r="I4134" i="5"/>
  <c r="I4133" i="5"/>
  <c r="I4132" i="5"/>
  <c r="I4131" i="5"/>
  <c r="I4130" i="5"/>
  <c r="I4129" i="5"/>
  <c r="I4128" i="5"/>
  <c r="I4127" i="5"/>
  <c r="I4126" i="5"/>
  <c r="I4125" i="5"/>
  <c r="I4124" i="5"/>
  <c r="I4123" i="5"/>
  <c r="I4122" i="5"/>
  <c r="I4121" i="5"/>
  <c r="I4120" i="5"/>
  <c r="I4119" i="5"/>
  <c r="I4118" i="5"/>
  <c r="I4117" i="5"/>
  <c r="I4116" i="5"/>
  <c r="I4115" i="5"/>
  <c r="I4114" i="5"/>
  <c r="I4113" i="5"/>
  <c r="I4112" i="5"/>
  <c r="I4111" i="5"/>
  <c r="I4110" i="5"/>
  <c r="I4109" i="5"/>
  <c r="I4108" i="5"/>
  <c r="I4107" i="5"/>
  <c r="I4106" i="5"/>
  <c r="I4105" i="5"/>
  <c r="I4104" i="5"/>
  <c r="I4103" i="5"/>
  <c r="I4102" i="5"/>
  <c r="I4101" i="5"/>
  <c r="I4100" i="5"/>
  <c r="I4099" i="5"/>
  <c r="I4098" i="5"/>
  <c r="I4097" i="5"/>
  <c r="I4096" i="5"/>
  <c r="I4095" i="5"/>
  <c r="I4094" i="5"/>
  <c r="I4093" i="5"/>
  <c r="I4092" i="5"/>
  <c r="I4091" i="5"/>
  <c r="I4090" i="5"/>
  <c r="I4089" i="5"/>
  <c r="I4088" i="5"/>
  <c r="I4087" i="5"/>
  <c r="I4086" i="5"/>
  <c r="I4085" i="5"/>
  <c r="I4084" i="5"/>
  <c r="I4083" i="5"/>
  <c r="I4082" i="5"/>
  <c r="I4081" i="5"/>
  <c r="I4080" i="5"/>
  <c r="I4079" i="5"/>
  <c r="I4078" i="5"/>
  <c r="I4077" i="5"/>
  <c r="I4076" i="5"/>
  <c r="I4075" i="5"/>
  <c r="I4074" i="5"/>
  <c r="I4073" i="5"/>
  <c r="I4072" i="5"/>
  <c r="I4071" i="5"/>
  <c r="I4070" i="5"/>
  <c r="I4069" i="5"/>
  <c r="I4068" i="5"/>
  <c r="I4067" i="5"/>
  <c r="I4066" i="5"/>
  <c r="I4065" i="5"/>
  <c r="I4064" i="5"/>
  <c r="I4063" i="5"/>
  <c r="I4062" i="5"/>
  <c r="I4061" i="5"/>
  <c r="I4060" i="5"/>
  <c r="I4059" i="5"/>
  <c r="I4058" i="5"/>
  <c r="I4057" i="5"/>
  <c r="I4056" i="5"/>
  <c r="I4055" i="5"/>
  <c r="I4054" i="5"/>
  <c r="I4053" i="5"/>
  <c r="I4052" i="5"/>
  <c r="I4051" i="5"/>
  <c r="I4050" i="5"/>
  <c r="I4049" i="5"/>
  <c r="I4048" i="5"/>
  <c r="I4047" i="5"/>
  <c r="I4046" i="5"/>
  <c r="I4045" i="5"/>
  <c r="I4044" i="5"/>
  <c r="I4043" i="5"/>
  <c r="I4042" i="5"/>
  <c r="I4041" i="5"/>
  <c r="I4040" i="5"/>
  <c r="I4039" i="5"/>
  <c r="I4038" i="5"/>
  <c r="I4037" i="5"/>
  <c r="I4036" i="5"/>
  <c r="I4035" i="5"/>
  <c r="I4034" i="5"/>
  <c r="I4033" i="5"/>
  <c r="I4032" i="5"/>
  <c r="I4031" i="5"/>
  <c r="I4030" i="5"/>
  <c r="I4029" i="5"/>
  <c r="I4028" i="5"/>
  <c r="I4027" i="5"/>
  <c r="I4026" i="5"/>
  <c r="I4025" i="5"/>
  <c r="I4024" i="5"/>
  <c r="I4023" i="5"/>
  <c r="I4022" i="5"/>
  <c r="I4021" i="5"/>
  <c r="I4020" i="5"/>
  <c r="I4019" i="5"/>
  <c r="I4018" i="5"/>
  <c r="I4017" i="5"/>
  <c r="I4016" i="5"/>
  <c r="I4015" i="5"/>
  <c r="I4014" i="5"/>
  <c r="I4013" i="5"/>
  <c r="I4012" i="5"/>
  <c r="I4011" i="5"/>
  <c r="I4010" i="5"/>
  <c r="I4009" i="5"/>
  <c r="I4008" i="5"/>
  <c r="I4007" i="5"/>
  <c r="I4006" i="5"/>
  <c r="I4005" i="5"/>
  <c r="I4004" i="5"/>
  <c r="I4003" i="5"/>
  <c r="I4002" i="5"/>
  <c r="I4001" i="5"/>
  <c r="I4000" i="5"/>
  <c r="I3999" i="5"/>
  <c r="I3998" i="5"/>
  <c r="I3997" i="5"/>
  <c r="I3996" i="5"/>
  <c r="I3995" i="5"/>
  <c r="I3994" i="5"/>
  <c r="I3993" i="5"/>
  <c r="I3992" i="5"/>
  <c r="I3991" i="5"/>
  <c r="I3990" i="5"/>
  <c r="I3989" i="5"/>
  <c r="I3988" i="5"/>
  <c r="I3987" i="5"/>
  <c r="I3986" i="5"/>
  <c r="I3985" i="5"/>
  <c r="I3984" i="5"/>
  <c r="I3983" i="5"/>
  <c r="I3982" i="5"/>
  <c r="I3981" i="5"/>
  <c r="I3980" i="5"/>
  <c r="I3979" i="5"/>
  <c r="I3978" i="5"/>
  <c r="I3977" i="5"/>
  <c r="I3976" i="5"/>
  <c r="I3975" i="5"/>
  <c r="I3974" i="5"/>
  <c r="I3973" i="5"/>
  <c r="I3972" i="5"/>
  <c r="I3971" i="5"/>
  <c r="I3970" i="5"/>
  <c r="I3969" i="5"/>
  <c r="I3968" i="5"/>
  <c r="I3967" i="5"/>
  <c r="I3966" i="5"/>
  <c r="I3965" i="5"/>
  <c r="I3964" i="5"/>
  <c r="I3963" i="5"/>
  <c r="I3962" i="5"/>
  <c r="I3961" i="5"/>
  <c r="I3960" i="5"/>
  <c r="I3959" i="5"/>
  <c r="I3958" i="5"/>
  <c r="I3957" i="5"/>
  <c r="I3956" i="5"/>
  <c r="I3955" i="5"/>
  <c r="I3954" i="5"/>
  <c r="I3953" i="5"/>
  <c r="I3952" i="5"/>
  <c r="I3951" i="5"/>
  <c r="I3950" i="5"/>
  <c r="I3949" i="5"/>
  <c r="I3948" i="5"/>
  <c r="I3947" i="5"/>
  <c r="I3946" i="5"/>
  <c r="I3945" i="5"/>
  <c r="I3944" i="5"/>
  <c r="I3943" i="5"/>
  <c r="I3942" i="5"/>
  <c r="I3941" i="5"/>
  <c r="I3940" i="5"/>
  <c r="I3939" i="5"/>
  <c r="I3938" i="5"/>
  <c r="I3937" i="5"/>
  <c r="I3936" i="5"/>
  <c r="I3935" i="5"/>
  <c r="I3934" i="5"/>
  <c r="I3933" i="5"/>
  <c r="I3932" i="5"/>
  <c r="I3931" i="5"/>
  <c r="I3930" i="5"/>
  <c r="I3929" i="5"/>
  <c r="I3928" i="5"/>
  <c r="I3927" i="5"/>
  <c r="I3926" i="5"/>
  <c r="I3925" i="5"/>
  <c r="I3924" i="5"/>
  <c r="I3923" i="5"/>
  <c r="I3922" i="5"/>
  <c r="I3921" i="5"/>
  <c r="I3920" i="5"/>
  <c r="I3919" i="5"/>
  <c r="I3918" i="5"/>
  <c r="I3917" i="5"/>
  <c r="I3916" i="5"/>
  <c r="I3915" i="5"/>
  <c r="I3914" i="5"/>
  <c r="I3913" i="5"/>
  <c r="I3912" i="5"/>
  <c r="I3911" i="5"/>
  <c r="I3910" i="5"/>
  <c r="I3909" i="5"/>
  <c r="I3908" i="5"/>
  <c r="I3907" i="5"/>
  <c r="I3906" i="5"/>
  <c r="I3905" i="5"/>
  <c r="I3904" i="5"/>
  <c r="I3903" i="5"/>
  <c r="I3902" i="5"/>
  <c r="I3901" i="5"/>
  <c r="I3900" i="5"/>
  <c r="I3899" i="5"/>
  <c r="I3898" i="5"/>
  <c r="I3897" i="5"/>
  <c r="I3896" i="5"/>
  <c r="I3895" i="5"/>
  <c r="I3894" i="5"/>
  <c r="I3893" i="5"/>
  <c r="I3892" i="5"/>
  <c r="I3891" i="5"/>
  <c r="I3890" i="5"/>
  <c r="I3889" i="5"/>
  <c r="I3888" i="5"/>
  <c r="I3887" i="5"/>
  <c r="I3886" i="5"/>
  <c r="I3885" i="5"/>
  <c r="I3884" i="5"/>
  <c r="I3883" i="5"/>
  <c r="I3882" i="5"/>
  <c r="I3881" i="5"/>
  <c r="I3880" i="5"/>
  <c r="I3879" i="5"/>
  <c r="I3878" i="5"/>
  <c r="I3877" i="5"/>
  <c r="I3876" i="5"/>
  <c r="I3875" i="5"/>
  <c r="I3874" i="5"/>
  <c r="I3873" i="5"/>
  <c r="I3872" i="5"/>
  <c r="I3871" i="5"/>
  <c r="I3870" i="5"/>
  <c r="I3869" i="5"/>
  <c r="I3868" i="5"/>
  <c r="I3867" i="5"/>
  <c r="I3866" i="5"/>
  <c r="I3865" i="5"/>
  <c r="I3864" i="5"/>
  <c r="I3863" i="5"/>
  <c r="I3862" i="5"/>
  <c r="I3861" i="5"/>
  <c r="I3860" i="5"/>
  <c r="I3859" i="5"/>
  <c r="I3858" i="5"/>
  <c r="I3857" i="5"/>
  <c r="I3856" i="5"/>
  <c r="I3855" i="5"/>
  <c r="I3854" i="5"/>
  <c r="I3853" i="5"/>
  <c r="I3852" i="5"/>
  <c r="I3851" i="5"/>
  <c r="I3850" i="5"/>
  <c r="I3849" i="5"/>
  <c r="I3848" i="5"/>
  <c r="I3847" i="5"/>
  <c r="I3846" i="5"/>
  <c r="I3845" i="5"/>
  <c r="I3844" i="5"/>
  <c r="I3843" i="5"/>
  <c r="I3842" i="5"/>
  <c r="I3841" i="5"/>
  <c r="I3840" i="5"/>
  <c r="I3839" i="5"/>
  <c r="I3838" i="5"/>
  <c r="I3837" i="5"/>
  <c r="I3836" i="5"/>
  <c r="I3835" i="5"/>
  <c r="I3834" i="5"/>
  <c r="I3833" i="5"/>
  <c r="I3832" i="5"/>
  <c r="I3831" i="5"/>
  <c r="I3830" i="5"/>
  <c r="I3829" i="5"/>
  <c r="I3828" i="5"/>
  <c r="I3827" i="5"/>
  <c r="I3826" i="5"/>
  <c r="I3825" i="5"/>
  <c r="I3824" i="5"/>
  <c r="I3823" i="5"/>
  <c r="I3822" i="5"/>
  <c r="I3821" i="5"/>
  <c r="I3820" i="5"/>
  <c r="I3819" i="5"/>
  <c r="I3818" i="5"/>
  <c r="I3817" i="5"/>
  <c r="I3816" i="5"/>
  <c r="I3815" i="5"/>
  <c r="I3814" i="5"/>
  <c r="I3813" i="5"/>
  <c r="I3812" i="5"/>
  <c r="I3811" i="5"/>
  <c r="I3810" i="5"/>
  <c r="I3809" i="5"/>
  <c r="I3808" i="5"/>
  <c r="I3807" i="5"/>
  <c r="I3806" i="5"/>
  <c r="I3805" i="5"/>
  <c r="I3804" i="5"/>
  <c r="I3803" i="5"/>
  <c r="I3802" i="5"/>
  <c r="I3801" i="5"/>
  <c r="I3800" i="5"/>
  <c r="I3799" i="5"/>
  <c r="I3798" i="5"/>
  <c r="I3797" i="5"/>
  <c r="I3796" i="5"/>
  <c r="I3795" i="5"/>
  <c r="I3794" i="5"/>
  <c r="I3793" i="5"/>
  <c r="I3792" i="5"/>
  <c r="I3791" i="5"/>
  <c r="I3790" i="5"/>
  <c r="I3789" i="5"/>
  <c r="I3788" i="5"/>
  <c r="I3787" i="5"/>
  <c r="I3786" i="5"/>
  <c r="I3785" i="5"/>
  <c r="I3784" i="5"/>
  <c r="I3783" i="5"/>
  <c r="I3782" i="5"/>
  <c r="I3781" i="5"/>
  <c r="I3780" i="5"/>
  <c r="I3779" i="5"/>
  <c r="I3778" i="5"/>
  <c r="I3777" i="5"/>
  <c r="I3776" i="5"/>
  <c r="I3775" i="5"/>
  <c r="I3774" i="5"/>
  <c r="I3773" i="5"/>
  <c r="I3772" i="5"/>
  <c r="I3771" i="5"/>
  <c r="I3770" i="5"/>
  <c r="I3769" i="5"/>
  <c r="I3768" i="5"/>
  <c r="I3767" i="5"/>
  <c r="I3766" i="5"/>
  <c r="I3765" i="5"/>
  <c r="I3764" i="5"/>
  <c r="I3763" i="5"/>
  <c r="I3762" i="5"/>
  <c r="I3761" i="5"/>
  <c r="I3760" i="5"/>
  <c r="I3759" i="5"/>
  <c r="I3758" i="5"/>
  <c r="I3757" i="5"/>
  <c r="I3756" i="5"/>
  <c r="I3755" i="5"/>
  <c r="I3754" i="5"/>
  <c r="I3753" i="5"/>
  <c r="I3752" i="5"/>
  <c r="I3751" i="5"/>
  <c r="I3750" i="5"/>
  <c r="I3749" i="5"/>
  <c r="I3748" i="5"/>
  <c r="I3747" i="5"/>
  <c r="I3746" i="5"/>
  <c r="I3745" i="5"/>
  <c r="I3744" i="5"/>
  <c r="I3743" i="5"/>
  <c r="I3742" i="5"/>
  <c r="I3741" i="5"/>
  <c r="I3740" i="5"/>
  <c r="I3739" i="5"/>
  <c r="I3738" i="5"/>
  <c r="I3737" i="5"/>
  <c r="I3736" i="5"/>
  <c r="I3735" i="5"/>
  <c r="I3734" i="5"/>
  <c r="I3733" i="5"/>
  <c r="I3732" i="5"/>
  <c r="I3731" i="5"/>
  <c r="I3730" i="5"/>
  <c r="I3729" i="5"/>
  <c r="I3728" i="5"/>
  <c r="I3727" i="5"/>
  <c r="I3726" i="5"/>
  <c r="I3725" i="5"/>
  <c r="I3724" i="5"/>
  <c r="I3723" i="5"/>
  <c r="I3722" i="5"/>
  <c r="I3721" i="5"/>
  <c r="I3720" i="5"/>
  <c r="I3719" i="5"/>
  <c r="I3718" i="5"/>
  <c r="I3717" i="5"/>
  <c r="I3716" i="5"/>
  <c r="I3715" i="5"/>
  <c r="I3714" i="5"/>
  <c r="I3713" i="5"/>
  <c r="I3712" i="5"/>
  <c r="I3711" i="5"/>
  <c r="I3710" i="5"/>
  <c r="I3709" i="5"/>
  <c r="I3708" i="5"/>
  <c r="I3707" i="5"/>
  <c r="I3706" i="5"/>
  <c r="I3705" i="5"/>
  <c r="I3704" i="5"/>
  <c r="I3703" i="5"/>
  <c r="I3702" i="5"/>
  <c r="I3701" i="5"/>
  <c r="I3700" i="5"/>
  <c r="I3699" i="5"/>
  <c r="I3698" i="5"/>
  <c r="I3697" i="5"/>
  <c r="I3696" i="5"/>
  <c r="I3695" i="5"/>
  <c r="I3694" i="5"/>
  <c r="I3693" i="5"/>
  <c r="I3692" i="5"/>
  <c r="I3691" i="5"/>
  <c r="I3690" i="5"/>
  <c r="I3689" i="5"/>
  <c r="I3688" i="5"/>
  <c r="I3687" i="5"/>
  <c r="I3686" i="5"/>
  <c r="I3685" i="5"/>
  <c r="I3684" i="5"/>
  <c r="I3683" i="5"/>
  <c r="I3682" i="5"/>
  <c r="I3681" i="5"/>
  <c r="I3680" i="5"/>
  <c r="I3679" i="5"/>
  <c r="I3678" i="5"/>
  <c r="I3677" i="5"/>
  <c r="I3676" i="5"/>
  <c r="I3675" i="5"/>
  <c r="I3674" i="5"/>
  <c r="I3673" i="5"/>
  <c r="I3672" i="5"/>
  <c r="I3671" i="5"/>
  <c r="I3670" i="5"/>
  <c r="I3669" i="5"/>
  <c r="I3668" i="5"/>
  <c r="I3667" i="5"/>
  <c r="I3666" i="5"/>
  <c r="I3665" i="5"/>
  <c r="I3664" i="5"/>
  <c r="I3663" i="5"/>
  <c r="I3662" i="5"/>
  <c r="I3661" i="5"/>
  <c r="I3660" i="5"/>
  <c r="I3659" i="5"/>
  <c r="I3658" i="5"/>
  <c r="I3657" i="5"/>
  <c r="I3656" i="5"/>
  <c r="I3655" i="5"/>
  <c r="I3654" i="5"/>
  <c r="I3653" i="5"/>
  <c r="I3652" i="5"/>
  <c r="I3651" i="5"/>
  <c r="I3650" i="5"/>
  <c r="I3649" i="5"/>
  <c r="I3648" i="5"/>
  <c r="I3647" i="5"/>
  <c r="I3646" i="5"/>
  <c r="I3645" i="5"/>
  <c r="I3644" i="5"/>
  <c r="I3643" i="5"/>
  <c r="I3642" i="5"/>
  <c r="I3641" i="5"/>
  <c r="I3640" i="5"/>
  <c r="I3639" i="5"/>
  <c r="I3638" i="5"/>
  <c r="I3637" i="5"/>
  <c r="I3636" i="5"/>
  <c r="I3635" i="5"/>
  <c r="I3634" i="5"/>
  <c r="I3633" i="5"/>
  <c r="I3632" i="5"/>
  <c r="I3631" i="5"/>
  <c r="I3630" i="5"/>
  <c r="I3629" i="5"/>
  <c r="I3628" i="5"/>
  <c r="I3627" i="5"/>
  <c r="I3626" i="5"/>
  <c r="I3625" i="5"/>
  <c r="I3624" i="5"/>
  <c r="I3623" i="5"/>
  <c r="I3622" i="5"/>
  <c r="I3621" i="5"/>
  <c r="I3620" i="5"/>
  <c r="I3619" i="5"/>
  <c r="I3618" i="5"/>
  <c r="I3617" i="5"/>
  <c r="I3616" i="5"/>
  <c r="I3615" i="5"/>
  <c r="I3614" i="5"/>
  <c r="I3613" i="5"/>
  <c r="I3612" i="5"/>
  <c r="I3611" i="5"/>
  <c r="I3610" i="5"/>
  <c r="I3609" i="5"/>
  <c r="I3608" i="5"/>
  <c r="I3607" i="5"/>
  <c r="I3606" i="5"/>
  <c r="I3605" i="5"/>
  <c r="I3604" i="5"/>
  <c r="I3603" i="5"/>
  <c r="I3602" i="5"/>
  <c r="I3601" i="5"/>
  <c r="I3600" i="5"/>
  <c r="I3599" i="5"/>
  <c r="I3598" i="5"/>
  <c r="I3597" i="5"/>
  <c r="I3596" i="5"/>
  <c r="I3595" i="5"/>
  <c r="I3594" i="5"/>
  <c r="I3593" i="5"/>
  <c r="I3592" i="5"/>
  <c r="I3591" i="5"/>
  <c r="I3590" i="5"/>
  <c r="I3589" i="5"/>
  <c r="I3588" i="5"/>
  <c r="I3587" i="5"/>
  <c r="I3586" i="5"/>
  <c r="I3585" i="5"/>
  <c r="I3584" i="5"/>
  <c r="I3583" i="5"/>
  <c r="I3582" i="5"/>
  <c r="I3581" i="5"/>
  <c r="I3580" i="5"/>
  <c r="I3579" i="5"/>
  <c r="I3578" i="5"/>
  <c r="I3577" i="5"/>
  <c r="I3576" i="5"/>
  <c r="I3575" i="5"/>
  <c r="I3574" i="5"/>
  <c r="I3573" i="5"/>
  <c r="I3572" i="5"/>
  <c r="I3571" i="5"/>
  <c r="I3570" i="5"/>
  <c r="I3569" i="5"/>
  <c r="I3568" i="5"/>
  <c r="I3567" i="5"/>
  <c r="I3566" i="5"/>
  <c r="I3565" i="5"/>
  <c r="I3564" i="5"/>
  <c r="I3563" i="5"/>
  <c r="I3562" i="5"/>
  <c r="I3561" i="5"/>
  <c r="I3560" i="5"/>
  <c r="I3559" i="5"/>
  <c r="I3558" i="5"/>
  <c r="I3557" i="5"/>
  <c r="I3556" i="5"/>
  <c r="I3555" i="5"/>
  <c r="I3554" i="5"/>
  <c r="I3553" i="5"/>
  <c r="I3552" i="5"/>
  <c r="I3551" i="5"/>
  <c r="I3550" i="5"/>
  <c r="I3549" i="5"/>
  <c r="I3548" i="5"/>
  <c r="I3547" i="5"/>
  <c r="I3546" i="5"/>
  <c r="I3545" i="5"/>
  <c r="I3544" i="5"/>
  <c r="I3543" i="5"/>
  <c r="I3542" i="5"/>
  <c r="I3541" i="5"/>
  <c r="I3540" i="5"/>
  <c r="I3539" i="5"/>
  <c r="I3538" i="5"/>
  <c r="I3537" i="5"/>
  <c r="I3536" i="5"/>
  <c r="I3535" i="5"/>
  <c r="I3534" i="5"/>
  <c r="I3533" i="5"/>
  <c r="I3532" i="5"/>
  <c r="I3531" i="5"/>
  <c r="I3530" i="5"/>
  <c r="I3529" i="5"/>
  <c r="I3528" i="5"/>
  <c r="I3527" i="5"/>
  <c r="I3526" i="5"/>
  <c r="I3525" i="5"/>
  <c r="I3524" i="5"/>
  <c r="I3523" i="5"/>
  <c r="I3522" i="5"/>
  <c r="I3521" i="5"/>
  <c r="I3520" i="5"/>
  <c r="I3519" i="5"/>
  <c r="I3518" i="5"/>
  <c r="I3517" i="5"/>
  <c r="I3516" i="5"/>
  <c r="I3515" i="5"/>
  <c r="I3514" i="5"/>
  <c r="I3513" i="5"/>
  <c r="I3512" i="5"/>
  <c r="I3511" i="5"/>
  <c r="I3510" i="5"/>
  <c r="I3509" i="5"/>
  <c r="I3508" i="5"/>
  <c r="I3507" i="5"/>
  <c r="I3506" i="5"/>
  <c r="I3505" i="5"/>
  <c r="I3504" i="5"/>
  <c r="I3503" i="5"/>
  <c r="I3502" i="5"/>
  <c r="I3501" i="5"/>
  <c r="I3500" i="5"/>
  <c r="I3499" i="5"/>
  <c r="I3498" i="5"/>
  <c r="I3497" i="5"/>
  <c r="I3496" i="5"/>
  <c r="I3495" i="5"/>
  <c r="I3494" i="5"/>
  <c r="I3493" i="5"/>
  <c r="I3492" i="5"/>
  <c r="I3491" i="5"/>
  <c r="I3490" i="5"/>
  <c r="I3489" i="5"/>
  <c r="I3488" i="5"/>
  <c r="I3487" i="5"/>
  <c r="I3486" i="5"/>
  <c r="I3485" i="5"/>
  <c r="I3484" i="5"/>
  <c r="I3483" i="5"/>
  <c r="I3482" i="5"/>
  <c r="I3481" i="5"/>
  <c r="I3480" i="5"/>
  <c r="I3479" i="5"/>
  <c r="I3478" i="5"/>
  <c r="I3477" i="5"/>
  <c r="I3476" i="5"/>
  <c r="I3475" i="5"/>
  <c r="I3474" i="5"/>
  <c r="I3473" i="5"/>
  <c r="I3472" i="5"/>
  <c r="I3471" i="5"/>
  <c r="I3470" i="5"/>
  <c r="I3469" i="5"/>
  <c r="I3468" i="5"/>
  <c r="I3467" i="5"/>
  <c r="I3466" i="5"/>
  <c r="I3465" i="5"/>
  <c r="I3464" i="5"/>
  <c r="I3463" i="5"/>
  <c r="I3462" i="5"/>
  <c r="I3461" i="5"/>
  <c r="I3460" i="5"/>
  <c r="I3459" i="5"/>
  <c r="I3458" i="5"/>
  <c r="I3457" i="5"/>
  <c r="I3456" i="5"/>
  <c r="I3455" i="5"/>
  <c r="I3454" i="5"/>
  <c r="I3453" i="5"/>
  <c r="I3452" i="5"/>
  <c r="I3451" i="5"/>
  <c r="I3450" i="5"/>
  <c r="I3449" i="5"/>
  <c r="I3448" i="5"/>
  <c r="I3447" i="5"/>
  <c r="I3446" i="5"/>
  <c r="I3445" i="5"/>
  <c r="I3444" i="5"/>
  <c r="I3443" i="5"/>
  <c r="I3442" i="5"/>
  <c r="I3441" i="5"/>
  <c r="I3440" i="5"/>
  <c r="I3439" i="5"/>
  <c r="I3438" i="5"/>
  <c r="I3437" i="5"/>
  <c r="I3436" i="5"/>
  <c r="I3435" i="5"/>
  <c r="I3434" i="5"/>
  <c r="I3433" i="5"/>
  <c r="I3432" i="5"/>
  <c r="I3431" i="5"/>
  <c r="I3430" i="5"/>
  <c r="I3429" i="5"/>
  <c r="I3428" i="5"/>
  <c r="I3427" i="5"/>
  <c r="I3426" i="5"/>
  <c r="I3425" i="5"/>
  <c r="I3424" i="5"/>
  <c r="I3423" i="5"/>
  <c r="I3422" i="5"/>
  <c r="I3421" i="5"/>
  <c r="I3420" i="5"/>
  <c r="I3419" i="5"/>
  <c r="I3418" i="5"/>
  <c r="I3417" i="5"/>
  <c r="I3416" i="5"/>
  <c r="I3415" i="5"/>
  <c r="I3414" i="5"/>
  <c r="I3413" i="5"/>
  <c r="I3412" i="5"/>
  <c r="I3411" i="5"/>
  <c r="I3410" i="5"/>
  <c r="I3409" i="5"/>
  <c r="I3408" i="5"/>
  <c r="I3407" i="5"/>
  <c r="I3406" i="5"/>
  <c r="I3405" i="5"/>
  <c r="I3404" i="5"/>
  <c r="I3403" i="5"/>
  <c r="I3402" i="5"/>
  <c r="I3401" i="5"/>
  <c r="I3400" i="5"/>
  <c r="I3399" i="5"/>
  <c r="I3398" i="5"/>
  <c r="I3397" i="5"/>
  <c r="I3396" i="5"/>
  <c r="I3395" i="5"/>
  <c r="I3394" i="5"/>
  <c r="I3393" i="5"/>
  <c r="I3392" i="5"/>
  <c r="I3391" i="5"/>
  <c r="I3390" i="5"/>
  <c r="I3389" i="5"/>
  <c r="I3388" i="5"/>
  <c r="I3387" i="5"/>
  <c r="I3386" i="5"/>
  <c r="I3385" i="5"/>
  <c r="I3384" i="5"/>
  <c r="I3383" i="5"/>
  <c r="I3382" i="5"/>
  <c r="I3381" i="5"/>
  <c r="I3380" i="5"/>
  <c r="I3379" i="5"/>
  <c r="I3378" i="5"/>
  <c r="I3377" i="5"/>
  <c r="I3376" i="5"/>
  <c r="I3375" i="5"/>
  <c r="I3374" i="5"/>
  <c r="I3373" i="5"/>
  <c r="I3372" i="5"/>
  <c r="I3371" i="5"/>
  <c r="I3370" i="5"/>
  <c r="I3369" i="5"/>
  <c r="I3368" i="5"/>
  <c r="I3367" i="5"/>
  <c r="I3366" i="5"/>
  <c r="I3365" i="5"/>
  <c r="I3364" i="5"/>
  <c r="I3363" i="5"/>
  <c r="I3362" i="5"/>
  <c r="I3361" i="5"/>
  <c r="I3360" i="5"/>
  <c r="I3359" i="5"/>
  <c r="I3358" i="5"/>
  <c r="I3357" i="5"/>
  <c r="I3356" i="5"/>
  <c r="I3355" i="5"/>
  <c r="I3354" i="5"/>
  <c r="I3353" i="5"/>
  <c r="I3352" i="5"/>
  <c r="I3351" i="5"/>
  <c r="I3350" i="5"/>
  <c r="I3349" i="5"/>
  <c r="I3348" i="5"/>
  <c r="I3347" i="5"/>
  <c r="I3346" i="5"/>
  <c r="I3345" i="5"/>
  <c r="I3344" i="5"/>
  <c r="I3343" i="5"/>
  <c r="I3342" i="5"/>
  <c r="I3341" i="5"/>
  <c r="I3340" i="5"/>
  <c r="I3339" i="5"/>
  <c r="I3338" i="5"/>
  <c r="I3337" i="5"/>
  <c r="I3336" i="5"/>
  <c r="I3335" i="5"/>
  <c r="I3334" i="5"/>
  <c r="I3333" i="5"/>
  <c r="I3332" i="5"/>
  <c r="I3331" i="5"/>
  <c r="I3330" i="5"/>
  <c r="I3329" i="5"/>
  <c r="I3328" i="5"/>
  <c r="I3327" i="5"/>
  <c r="I3326" i="5"/>
  <c r="I3325" i="5"/>
  <c r="I3324" i="5"/>
  <c r="I3323" i="5"/>
  <c r="I3322" i="5"/>
  <c r="I3321" i="5"/>
  <c r="I3320" i="5"/>
  <c r="I3319" i="5"/>
  <c r="I3318" i="5"/>
  <c r="I3317" i="5"/>
  <c r="I3316" i="5"/>
  <c r="I3315" i="5"/>
  <c r="I3314" i="5"/>
  <c r="I3313" i="5"/>
  <c r="I3312" i="5"/>
  <c r="I3311" i="5"/>
  <c r="I3310" i="5"/>
  <c r="I3309" i="5"/>
  <c r="I3308" i="5"/>
  <c r="I3307" i="5"/>
  <c r="I3306" i="5"/>
  <c r="I3305" i="5"/>
  <c r="I3304" i="5"/>
  <c r="I3303" i="5"/>
  <c r="I3302" i="5"/>
  <c r="I3301" i="5"/>
  <c r="I3300" i="5"/>
  <c r="I3299" i="5"/>
  <c r="I3298" i="5"/>
  <c r="I3297" i="5"/>
  <c r="I3296" i="5"/>
  <c r="I3295" i="5"/>
  <c r="I3294" i="5"/>
  <c r="I3293" i="5"/>
  <c r="I3292" i="5"/>
  <c r="I3291" i="5"/>
  <c r="I3290" i="5"/>
  <c r="I3289" i="5"/>
  <c r="I3288" i="5"/>
  <c r="I3287" i="5"/>
  <c r="I3286" i="5"/>
  <c r="I3285" i="5"/>
  <c r="I3284" i="5"/>
  <c r="I3283" i="5"/>
  <c r="I3282" i="5"/>
  <c r="I3281" i="5"/>
  <c r="I3280" i="5"/>
  <c r="I3279" i="5"/>
  <c r="I3278" i="5"/>
  <c r="I3277" i="5"/>
  <c r="I3276" i="5"/>
  <c r="I3275" i="5"/>
  <c r="I3274" i="5"/>
  <c r="I3273" i="5"/>
  <c r="I3272" i="5"/>
  <c r="I3271" i="5"/>
  <c r="I3270" i="5"/>
  <c r="I3269" i="5"/>
  <c r="I3268" i="5"/>
  <c r="I3267" i="5"/>
  <c r="I3266" i="5"/>
  <c r="I3265" i="5"/>
  <c r="I3264" i="5"/>
  <c r="I3263" i="5"/>
  <c r="I3262" i="5"/>
  <c r="I3261" i="5"/>
  <c r="I3260" i="5"/>
  <c r="I3259" i="5"/>
  <c r="I3258" i="5"/>
  <c r="I3257" i="5"/>
  <c r="I3256" i="5"/>
  <c r="I3255" i="5"/>
  <c r="I3254" i="5"/>
  <c r="I3253" i="5"/>
  <c r="I3252" i="5"/>
  <c r="I3251" i="5"/>
  <c r="I3250" i="5"/>
  <c r="I3249" i="5"/>
  <c r="I3248" i="5"/>
  <c r="I3247" i="5"/>
  <c r="I3246" i="5"/>
  <c r="I3245" i="5"/>
  <c r="I3244" i="5"/>
  <c r="I3243" i="5"/>
  <c r="I3242" i="5"/>
  <c r="I3241" i="5"/>
  <c r="I3240" i="5"/>
  <c r="I3239" i="5"/>
  <c r="I3238" i="5"/>
  <c r="I3237" i="5"/>
  <c r="I3236" i="5"/>
  <c r="I3235" i="5"/>
  <c r="I3234" i="5"/>
  <c r="I3233" i="5"/>
  <c r="I3232" i="5"/>
  <c r="I3231" i="5"/>
  <c r="I3230" i="5"/>
  <c r="I3229" i="5"/>
  <c r="I3228" i="5"/>
  <c r="I3227" i="5"/>
  <c r="I3226" i="5"/>
  <c r="I3225" i="5"/>
  <c r="I3224" i="5"/>
  <c r="I3223" i="5"/>
  <c r="I3222" i="5"/>
  <c r="I3221" i="5"/>
  <c r="I3220" i="5"/>
  <c r="I3219" i="5"/>
  <c r="I3218" i="5"/>
  <c r="I3217" i="5"/>
  <c r="I3216" i="5"/>
  <c r="I3215" i="5"/>
  <c r="I3214" i="5"/>
  <c r="I3213" i="5"/>
  <c r="I3212" i="5"/>
  <c r="I3211" i="5"/>
  <c r="I3210" i="5"/>
  <c r="I3209" i="5"/>
  <c r="I3208" i="5"/>
  <c r="I3207" i="5"/>
  <c r="I3206" i="5"/>
  <c r="I3205" i="5"/>
  <c r="I3204" i="5"/>
  <c r="I3203" i="5"/>
  <c r="I3202" i="5"/>
  <c r="I3201" i="5"/>
  <c r="I3200" i="5"/>
  <c r="I3199" i="5"/>
  <c r="I3198" i="5"/>
  <c r="I3197" i="5"/>
  <c r="I3196" i="5"/>
  <c r="I3195" i="5"/>
  <c r="I3194" i="5"/>
  <c r="I3193" i="5"/>
  <c r="I3192" i="5"/>
  <c r="I3191" i="5"/>
  <c r="I3190" i="5"/>
  <c r="I3189" i="5"/>
  <c r="I3188" i="5"/>
  <c r="I3187" i="5"/>
  <c r="I3186" i="5"/>
  <c r="I3185" i="5"/>
  <c r="I3184" i="5"/>
  <c r="I3183" i="5"/>
  <c r="I3182" i="5"/>
  <c r="I3181" i="5"/>
  <c r="I3180" i="5"/>
  <c r="I3179" i="5"/>
  <c r="I3178" i="5"/>
  <c r="I3177" i="5"/>
  <c r="I3176" i="5"/>
  <c r="I3175" i="5"/>
  <c r="I3174" i="5"/>
  <c r="I3173" i="5"/>
  <c r="I3172" i="5"/>
  <c r="I3171" i="5"/>
  <c r="I3170" i="5"/>
  <c r="I3169" i="5"/>
  <c r="I3168" i="5"/>
  <c r="I3167" i="5"/>
  <c r="I3166" i="5"/>
  <c r="I3165" i="5"/>
  <c r="I3164" i="5"/>
  <c r="I3163" i="5"/>
  <c r="I3162" i="5"/>
  <c r="I3161" i="5"/>
  <c r="I3160" i="5"/>
  <c r="I3159" i="5"/>
  <c r="I3158" i="5"/>
  <c r="I3157" i="5"/>
  <c r="I3156" i="5"/>
  <c r="I3155" i="5"/>
  <c r="I3154" i="5"/>
  <c r="I3153" i="5"/>
  <c r="I3152" i="5"/>
  <c r="I3151" i="5"/>
  <c r="I3150" i="5"/>
  <c r="I3149" i="5"/>
  <c r="I3148" i="5"/>
  <c r="I3147" i="5"/>
  <c r="I3146" i="5"/>
  <c r="I3145" i="5"/>
  <c r="I3144" i="5"/>
  <c r="I3143" i="5"/>
  <c r="I3142" i="5"/>
  <c r="I3141" i="5"/>
  <c r="I3140" i="5"/>
  <c r="I3139" i="5"/>
  <c r="I3138" i="5"/>
  <c r="I3137" i="5"/>
  <c r="I3136" i="5"/>
  <c r="I3135" i="5"/>
  <c r="I3134" i="5"/>
  <c r="I3133" i="5"/>
  <c r="I3132" i="5"/>
  <c r="I3131" i="5"/>
  <c r="I3130" i="5"/>
  <c r="I3129" i="5"/>
  <c r="I3128" i="5"/>
  <c r="I3127" i="5"/>
  <c r="I3126" i="5"/>
  <c r="I3125" i="5"/>
  <c r="I3124" i="5"/>
  <c r="I3123" i="5"/>
  <c r="I3122" i="5"/>
  <c r="I3121" i="5"/>
  <c r="I3120" i="5"/>
  <c r="I3119" i="5"/>
  <c r="I3118" i="5"/>
  <c r="I3117" i="5"/>
  <c r="I3116" i="5"/>
  <c r="I3115" i="5"/>
  <c r="I3114" i="5"/>
  <c r="I3113" i="5"/>
  <c r="I3112" i="5"/>
  <c r="I3111" i="5"/>
  <c r="I3110" i="5"/>
  <c r="I3109" i="5"/>
  <c r="I3108" i="5"/>
  <c r="I3107" i="5"/>
  <c r="I3106" i="5"/>
  <c r="I3105" i="5"/>
  <c r="I3104" i="5"/>
  <c r="I3103" i="5"/>
  <c r="I3102" i="5"/>
  <c r="I3101" i="5"/>
  <c r="I3100" i="5"/>
  <c r="I3099" i="5"/>
  <c r="I3098" i="5"/>
  <c r="I3097" i="5"/>
  <c r="I3096" i="5"/>
  <c r="I3095" i="5"/>
  <c r="I3094" i="5"/>
  <c r="I3093" i="5"/>
  <c r="I3092" i="5"/>
  <c r="I3091" i="5"/>
  <c r="I3090" i="5"/>
  <c r="I3089" i="5"/>
  <c r="I3088" i="5"/>
  <c r="I3087" i="5"/>
  <c r="I3086" i="5"/>
  <c r="I3085" i="5"/>
  <c r="I3084" i="5"/>
  <c r="I3083" i="5"/>
  <c r="I3082" i="5"/>
  <c r="I3081" i="5"/>
  <c r="I3080" i="5"/>
  <c r="I3079" i="5"/>
  <c r="I3078" i="5"/>
  <c r="I3077" i="5"/>
  <c r="I3076" i="5"/>
  <c r="I3075" i="5"/>
  <c r="I3074" i="5"/>
  <c r="I3073" i="5"/>
  <c r="I3072" i="5"/>
  <c r="I3071" i="5"/>
  <c r="I3070" i="5"/>
  <c r="I3069" i="5"/>
  <c r="I3068" i="5"/>
  <c r="I3067" i="5"/>
  <c r="I3066" i="5"/>
  <c r="I3065" i="5"/>
  <c r="I3064" i="5"/>
  <c r="I3063" i="5"/>
  <c r="I3062" i="5"/>
  <c r="I3061" i="5"/>
  <c r="I3060" i="5"/>
  <c r="I3059" i="5"/>
  <c r="I3058" i="5"/>
  <c r="I3057" i="5"/>
  <c r="I3056" i="5"/>
  <c r="I3055" i="5"/>
  <c r="I3054" i="5"/>
  <c r="I3053" i="5"/>
  <c r="I3052" i="5"/>
  <c r="I3051" i="5"/>
  <c r="I3050" i="5"/>
  <c r="I3049" i="5"/>
  <c r="I3048" i="5"/>
  <c r="I3047" i="5"/>
  <c r="I3046" i="5"/>
  <c r="I3045" i="5"/>
  <c r="I3044" i="5"/>
  <c r="I3043" i="5"/>
  <c r="I3042" i="5"/>
  <c r="I3041" i="5"/>
  <c r="I3040" i="5"/>
  <c r="I3039" i="5"/>
  <c r="I3038" i="5"/>
  <c r="I3037" i="5"/>
  <c r="I3036" i="5"/>
  <c r="I3035" i="5"/>
  <c r="I3034" i="5"/>
  <c r="I3033" i="5"/>
  <c r="I3032" i="5"/>
  <c r="I3031" i="5"/>
  <c r="I3030" i="5"/>
  <c r="I3029" i="5"/>
  <c r="I3028" i="5"/>
  <c r="I3027" i="5"/>
  <c r="I3026" i="5"/>
  <c r="I3025" i="5"/>
  <c r="I3024" i="5"/>
  <c r="I3023" i="5"/>
  <c r="I3022" i="5"/>
  <c r="I3021" i="5"/>
  <c r="I3020" i="5"/>
  <c r="I3019" i="5"/>
  <c r="I3018" i="5"/>
  <c r="I3017" i="5"/>
  <c r="I3016" i="5"/>
  <c r="I3015" i="5"/>
  <c r="I3014" i="5"/>
  <c r="I3013" i="5"/>
  <c r="I3012" i="5"/>
  <c r="I3011" i="5"/>
  <c r="I3010" i="5"/>
  <c r="I3009" i="5"/>
  <c r="I3008" i="5"/>
  <c r="I3007" i="5"/>
  <c r="I3006" i="5"/>
  <c r="I3005" i="5"/>
  <c r="I3004" i="5"/>
  <c r="I3003" i="5"/>
  <c r="I3002" i="5"/>
  <c r="I3001" i="5"/>
  <c r="I3000" i="5"/>
  <c r="I2999" i="5"/>
  <c r="I2998" i="5"/>
  <c r="I2997" i="5"/>
  <c r="I2996" i="5"/>
  <c r="I2995" i="5"/>
  <c r="I2994" i="5"/>
  <c r="I2993" i="5"/>
  <c r="I2992" i="5"/>
  <c r="I2991" i="5"/>
  <c r="I2990" i="5"/>
  <c r="I2989" i="5"/>
  <c r="I2988" i="5"/>
  <c r="I2987" i="5"/>
  <c r="I2986" i="5"/>
  <c r="I2985" i="5"/>
  <c r="I2984" i="5"/>
  <c r="I2983" i="5"/>
  <c r="I2982" i="5"/>
  <c r="I2981" i="5"/>
  <c r="I2980" i="5"/>
  <c r="I2979" i="5"/>
  <c r="I2978" i="5"/>
  <c r="I2977" i="5"/>
  <c r="I2976" i="5"/>
  <c r="I2975" i="5"/>
  <c r="I2974" i="5"/>
  <c r="I2973" i="5"/>
  <c r="I2972" i="5"/>
  <c r="I2971" i="5"/>
  <c r="I2970" i="5"/>
  <c r="I2969" i="5"/>
  <c r="I2968" i="5"/>
  <c r="I2967" i="5"/>
  <c r="I2966" i="5"/>
  <c r="I2965" i="5"/>
  <c r="I2964" i="5"/>
  <c r="I2963" i="5"/>
  <c r="I2962" i="5"/>
  <c r="I2961" i="5"/>
  <c r="I2960" i="5"/>
  <c r="I2959" i="5"/>
  <c r="I2958" i="5"/>
  <c r="I2957" i="5"/>
  <c r="I2956" i="5"/>
  <c r="I2955" i="5"/>
  <c r="I2954" i="5"/>
  <c r="I2953" i="5"/>
  <c r="I2952" i="5"/>
  <c r="I2951" i="5"/>
  <c r="I2950" i="5"/>
  <c r="I2949" i="5"/>
  <c r="I2948" i="5"/>
  <c r="I2947" i="5"/>
  <c r="I2946" i="5"/>
  <c r="I2945" i="5"/>
  <c r="I2944" i="5"/>
  <c r="I2943" i="5"/>
  <c r="I2942" i="5"/>
  <c r="I2941" i="5"/>
  <c r="I2940" i="5"/>
  <c r="I2939" i="5"/>
  <c r="I2938" i="5"/>
  <c r="I2937" i="5"/>
  <c r="I2936" i="5"/>
  <c r="I2935" i="5"/>
  <c r="I2934" i="5"/>
  <c r="I2933" i="5"/>
  <c r="I2932" i="5"/>
  <c r="I2931" i="5"/>
  <c r="I2930" i="5"/>
  <c r="I2929" i="5"/>
  <c r="I2928" i="5"/>
  <c r="I2927" i="5"/>
  <c r="I2926" i="5"/>
  <c r="I2925" i="5"/>
  <c r="I2924" i="5"/>
  <c r="I2923" i="5"/>
  <c r="I2922" i="5"/>
  <c r="I2921" i="5"/>
  <c r="I2920" i="5"/>
  <c r="I2919" i="5"/>
  <c r="I2918" i="5"/>
  <c r="I2917" i="5"/>
  <c r="I2916" i="5"/>
  <c r="I2915" i="5"/>
  <c r="I2914" i="5"/>
  <c r="I2913" i="5"/>
  <c r="I2912" i="5"/>
  <c r="I2911" i="5"/>
  <c r="I2910" i="5"/>
  <c r="I2909" i="5"/>
  <c r="I2908" i="5"/>
  <c r="I2907" i="5"/>
  <c r="I2906" i="5"/>
  <c r="I2905" i="5"/>
  <c r="I2904" i="5"/>
  <c r="I2903" i="5"/>
  <c r="I2902" i="5"/>
  <c r="I2901" i="5"/>
  <c r="I2900" i="5"/>
  <c r="I2899" i="5"/>
  <c r="I2898" i="5"/>
  <c r="I2897" i="5"/>
  <c r="I2896" i="5"/>
  <c r="I2895" i="5"/>
  <c r="I2894" i="5"/>
  <c r="I2893" i="5"/>
  <c r="I2892" i="5"/>
  <c r="I2891" i="5"/>
  <c r="I2890" i="5"/>
  <c r="I2889" i="5"/>
  <c r="I2888" i="5"/>
  <c r="I2887" i="5"/>
  <c r="I2886" i="5"/>
  <c r="I2885" i="5"/>
  <c r="I2884" i="5"/>
  <c r="I2883" i="5"/>
  <c r="I2882" i="5"/>
  <c r="I2881" i="5"/>
  <c r="I2880" i="5"/>
  <c r="I2879" i="5"/>
  <c r="I2878" i="5"/>
  <c r="I2877" i="5"/>
  <c r="I2876" i="5"/>
  <c r="I2875" i="5"/>
  <c r="I2874" i="5"/>
  <c r="I2873" i="5"/>
  <c r="I2872" i="5"/>
  <c r="I2871" i="5"/>
  <c r="I2870" i="5"/>
  <c r="I2869" i="5"/>
  <c r="I2868" i="5"/>
  <c r="I2867" i="5"/>
  <c r="I2866" i="5"/>
  <c r="I2865" i="5"/>
  <c r="I2864" i="5"/>
  <c r="I2863" i="5"/>
  <c r="I2862" i="5"/>
  <c r="I2861" i="5"/>
  <c r="I2860" i="5"/>
  <c r="I2859" i="5"/>
  <c r="I2858" i="5"/>
  <c r="I2857" i="5"/>
  <c r="I2856" i="5"/>
  <c r="I2855" i="5"/>
  <c r="I2854" i="5"/>
  <c r="I2853" i="5"/>
  <c r="I2852" i="5"/>
  <c r="I2851" i="5"/>
  <c r="I2850" i="5"/>
  <c r="I2849" i="5"/>
  <c r="I2848" i="5"/>
  <c r="I2847" i="5"/>
  <c r="I2846" i="5"/>
  <c r="I2845" i="5"/>
  <c r="I2844" i="5"/>
  <c r="I2843" i="5"/>
  <c r="I2842" i="5"/>
  <c r="I2841" i="5"/>
  <c r="I2840" i="5"/>
  <c r="I2839" i="5"/>
  <c r="I2838" i="5"/>
  <c r="I2837" i="5"/>
  <c r="I2836" i="5"/>
  <c r="I2835" i="5"/>
  <c r="I2834" i="5"/>
  <c r="I2833" i="5"/>
  <c r="I2832" i="5"/>
  <c r="I2831" i="5"/>
  <c r="I2830" i="5"/>
  <c r="I2829" i="5"/>
  <c r="I2828" i="5"/>
  <c r="I2827" i="5"/>
  <c r="I2826" i="5"/>
  <c r="I2825" i="5"/>
  <c r="I2824" i="5"/>
  <c r="I2823" i="5"/>
  <c r="I2822" i="5"/>
  <c r="I2821" i="5"/>
  <c r="I2820" i="5"/>
  <c r="I2819" i="5"/>
  <c r="I2818" i="5"/>
  <c r="I2817" i="5"/>
  <c r="I2816" i="5"/>
  <c r="I2815" i="5"/>
  <c r="I2814" i="5"/>
  <c r="I2813" i="5"/>
  <c r="I2812" i="5"/>
  <c r="I2811" i="5"/>
  <c r="I2810" i="5"/>
  <c r="I2809" i="5"/>
  <c r="I2808" i="5"/>
  <c r="I2807" i="5"/>
  <c r="I2806" i="5"/>
  <c r="I2805" i="5"/>
  <c r="I2804" i="5"/>
  <c r="I2803" i="5"/>
  <c r="I2802" i="5"/>
  <c r="I2801" i="5"/>
  <c r="I2800" i="5"/>
  <c r="I2799" i="5"/>
  <c r="I2798" i="5"/>
  <c r="I2797" i="5"/>
  <c r="I2796" i="5"/>
  <c r="I2795" i="5"/>
  <c r="I2794" i="5"/>
  <c r="I2793" i="5"/>
  <c r="I2792" i="5"/>
  <c r="I2791" i="5"/>
  <c r="I2790" i="5"/>
  <c r="I2789" i="5"/>
  <c r="I2788" i="5"/>
  <c r="I2787" i="5"/>
  <c r="I2786" i="5"/>
  <c r="I2785" i="5"/>
  <c r="I2784" i="5"/>
  <c r="I2783" i="5"/>
  <c r="I2782" i="5"/>
  <c r="I2781" i="5"/>
  <c r="I2780" i="5"/>
  <c r="I2779" i="5"/>
  <c r="I2778" i="5"/>
  <c r="I2777" i="5"/>
  <c r="I2776" i="5"/>
  <c r="I2775" i="5"/>
  <c r="I2774" i="5"/>
  <c r="I2773" i="5"/>
  <c r="I2772" i="5"/>
  <c r="I2771" i="5"/>
  <c r="I2770" i="5"/>
  <c r="I2769" i="5"/>
  <c r="I2768" i="5"/>
  <c r="I2767" i="5"/>
  <c r="I2766" i="5"/>
  <c r="I2765" i="5"/>
  <c r="I2764" i="5"/>
  <c r="I2763" i="5"/>
  <c r="I2762" i="5"/>
  <c r="I2761" i="5"/>
  <c r="I2760" i="5"/>
  <c r="I2759" i="5"/>
  <c r="I2758" i="5"/>
  <c r="I2757" i="5"/>
  <c r="I2756" i="5"/>
  <c r="I2755" i="5"/>
  <c r="I2754" i="5"/>
  <c r="I2753" i="5"/>
  <c r="I2752" i="5"/>
  <c r="I2751" i="5"/>
  <c r="I2750" i="5"/>
  <c r="I2749" i="5"/>
  <c r="I2748" i="5"/>
  <c r="I2747" i="5"/>
  <c r="I2746" i="5"/>
  <c r="I2745" i="5"/>
  <c r="I2744" i="5"/>
  <c r="I2743" i="5"/>
  <c r="I2742" i="5"/>
  <c r="I2741" i="5"/>
  <c r="I2740" i="5"/>
  <c r="I2739" i="5"/>
  <c r="I2738" i="5"/>
  <c r="I2737" i="5"/>
  <c r="I2736" i="5"/>
  <c r="I2735" i="5"/>
  <c r="I2734" i="5"/>
  <c r="I2733" i="5"/>
  <c r="I2732" i="5"/>
  <c r="I2731" i="5"/>
  <c r="I2730" i="5"/>
  <c r="I2729" i="5"/>
  <c r="I2728" i="5"/>
  <c r="I2727" i="5"/>
  <c r="I2726" i="5"/>
  <c r="I2725" i="5"/>
  <c r="I2724" i="5"/>
  <c r="I2723" i="5"/>
  <c r="I2722" i="5"/>
  <c r="I2721" i="5"/>
  <c r="I2720" i="5"/>
  <c r="I2719" i="5"/>
  <c r="I2718" i="5"/>
  <c r="I2717" i="5"/>
  <c r="I2716" i="5"/>
  <c r="I2715" i="5"/>
  <c r="I2714" i="5"/>
  <c r="I2713" i="5"/>
  <c r="I2712" i="5"/>
  <c r="I2711" i="5"/>
  <c r="I2710" i="5"/>
  <c r="I2709" i="5"/>
  <c r="I2708" i="5"/>
  <c r="I2707" i="5"/>
  <c r="I2706" i="5"/>
  <c r="I2705" i="5"/>
  <c r="I2704" i="5"/>
  <c r="I2703" i="5"/>
  <c r="I2702" i="5"/>
  <c r="I2701" i="5"/>
  <c r="I2700" i="5"/>
  <c r="I2699" i="5"/>
  <c r="I2698" i="5"/>
  <c r="I2697" i="5"/>
  <c r="I2696" i="5"/>
  <c r="I2695" i="5"/>
  <c r="I2694" i="5"/>
  <c r="I2693" i="5"/>
  <c r="I2692" i="5"/>
  <c r="I2691" i="5"/>
  <c r="I2690" i="5"/>
  <c r="I2689" i="5"/>
  <c r="I2688" i="5"/>
  <c r="I2687" i="5"/>
  <c r="I2686" i="5"/>
  <c r="I2685" i="5"/>
  <c r="I2684" i="5"/>
  <c r="I2683" i="5"/>
  <c r="I2682" i="5"/>
  <c r="I2681" i="5"/>
  <c r="I2680" i="5"/>
  <c r="I2679" i="5"/>
  <c r="I2678" i="5"/>
  <c r="I2677" i="5"/>
  <c r="I2676" i="5"/>
  <c r="I2675" i="5"/>
  <c r="I2674" i="5"/>
  <c r="I2673" i="5"/>
  <c r="I2672" i="5"/>
  <c r="I2671" i="5"/>
  <c r="I2670" i="5"/>
  <c r="I2669" i="5"/>
  <c r="I2668" i="5"/>
  <c r="I2667" i="5"/>
  <c r="I2666" i="5"/>
  <c r="I2665" i="5"/>
  <c r="I2664" i="5"/>
  <c r="I2663" i="5"/>
  <c r="I2662" i="5"/>
  <c r="I2661" i="5"/>
  <c r="I2660" i="5"/>
  <c r="I2659" i="5"/>
  <c r="I2658" i="5"/>
  <c r="I2657" i="5"/>
  <c r="I2656" i="5"/>
  <c r="I2655" i="5"/>
  <c r="I2654" i="5"/>
  <c r="I2653" i="5"/>
  <c r="I2652" i="5"/>
  <c r="I2651" i="5"/>
  <c r="I2650" i="5"/>
  <c r="I2649" i="5"/>
  <c r="I2648" i="5"/>
  <c r="I2647" i="5"/>
  <c r="I2646" i="5"/>
  <c r="I2645" i="5"/>
  <c r="I2644" i="5"/>
  <c r="I2643" i="5"/>
  <c r="I2642" i="5"/>
  <c r="I2641" i="5"/>
  <c r="I2640" i="5"/>
  <c r="I2639" i="5"/>
  <c r="I2638" i="5"/>
  <c r="I2637" i="5"/>
  <c r="I2636" i="5"/>
  <c r="I2635" i="5"/>
  <c r="I2634" i="5"/>
  <c r="I2633" i="5"/>
  <c r="I2632" i="5"/>
  <c r="I2631" i="5"/>
  <c r="I2630" i="5"/>
  <c r="I2629" i="5"/>
  <c r="I2628" i="5"/>
  <c r="I2627" i="5"/>
  <c r="I2626" i="5"/>
  <c r="I2625" i="5"/>
  <c r="I2624" i="5"/>
  <c r="I2623" i="5"/>
  <c r="I2622" i="5"/>
  <c r="I2621" i="5"/>
  <c r="I2620" i="5"/>
  <c r="I2619" i="5"/>
  <c r="I2618" i="5"/>
  <c r="I2617" i="5"/>
  <c r="I2616" i="5"/>
  <c r="I2615" i="5"/>
  <c r="I2614" i="5"/>
  <c r="I2613" i="5"/>
  <c r="I2612" i="5"/>
  <c r="I2611" i="5"/>
  <c r="I2610" i="5"/>
  <c r="I2609" i="5"/>
  <c r="I2608" i="5"/>
  <c r="I2607" i="5"/>
  <c r="I2606" i="5"/>
  <c r="I2605" i="5"/>
  <c r="I2604" i="5"/>
  <c r="I2603" i="5"/>
  <c r="I2602" i="5"/>
  <c r="I2601" i="5"/>
  <c r="I2600" i="5"/>
  <c r="I2599" i="5"/>
  <c r="I2598" i="5"/>
  <c r="I2597" i="5"/>
  <c r="I2596" i="5"/>
  <c r="I2595" i="5"/>
  <c r="I2594" i="5"/>
  <c r="I2593" i="5"/>
  <c r="I2592" i="5"/>
  <c r="I2591" i="5"/>
  <c r="I2590" i="5"/>
  <c r="I2589" i="5"/>
  <c r="I2588" i="5"/>
  <c r="I2587" i="5"/>
  <c r="I2586" i="5"/>
  <c r="I2585" i="5"/>
  <c r="I2584" i="5"/>
  <c r="I2583" i="5"/>
  <c r="I2582" i="5"/>
  <c r="I2581" i="5"/>
  <c r="I2580" i="5"/>
  <c r="I2579" i="5"/>
  <c r="I2578" i="5"/>
  <c r="I2577" i="5"/>
  <c r="I2576" i="5"/>
  <c r="I2575" i="5"/>
  <c r="I2574" i="5"/>
  <c r="I2573" i="5"/>
  <c r="I2572" i="5"/>
  <c r="I2571" i="5"/>
  <c r="I2570" i="5"/>
  <c r="I2569" i="5"/>
  <c r="I2568" i="5"/>
  <c r="I2567" i="5"/>
  <c r="I2566" i="5"/>
  <c r="I2565" i="5"/>
  <c r="I2564" i="5"/>
  <c r="I2563" i="5"/>
  <c r="I2562" i="5"/>
  <c r="I2561" i="5"/>
  <c r="I2560" i="5"/>
  <c r="I2559" i="5"/>
  <c r="I2558" i="5"/>
  <c r="I2557" i="5"/>
  <c r="I2556" i="5"/>
  <c r="I2555" i="5"/>
  <c r="I2554" i="5"/>
  <c r="I2553" i="5"/>
  <c r="I2552" i="5"/>
  <c r="I2551" i="5"/>
  <c r="I2550" i="5"/>
  <c r="I2549" i="5"/>
  <c r="I2548" i="5"/>
  <c r="I2547" i="5"/>
  <c r="I2546" i="5"/>
  <c r="I2545" i="5"/>
  <c r="I2544" i="5"/>
  <c r="I2543" i="5"/>
  <c r="I2542" i="5"/>
  <c r="I2541" i="5"/>
  <c r="I2540" i="5"/>
  <c r="I2539" i="5"/>
  <c r="I2538" i="5"/>
  <c r="I2537" i="5"/>
  <c r="I2536" i="5"/>
  <c r="I2535" i="5"/>
  <c r="I2534" i="5"/>
  <c r="I2533" i="5"/>
  <c r="I2532" i="5"/>
  <c r="I2531" i="5"/>
  <c r="I2530" i="5"/>
  <c r="I2529" i="5"/>
  <c r="I2528" i="5"/>
  <c r="I2527" i="5"/>
  <c r="I2526" i="5"/>
  <c r="I2525" i="5"/>
  <c r="I2524" i="5"/>
  <c r="I2523" i="5"/>
  <c r="I2522" i="5"/>
  <c r="I2521" i="5"/>
  <c r="I2520" i="5"/>
  <c r="I2519" i="5"/>
  <c r="I2518" i="5"/>
  <c r="I2517" i="5"/>
  <c r="I2516" i="5"/>
  <c r="I2515" i="5"/>
  <c r="I2514" i="5"/>
  <c r="I2513" i="5"/>
  <c r="I2512" i="5"/>
  <c r="I2511" i="5"/>
  <c r="I2510" i="5"/>
  <c r="I2509" i="5"/>
  <c r="I2508" i="5"/>
  <c r="I2507" i="5"/>
  <c r="I2506" i="5"/>
  <c r="I2505" i="5"/>
  <c r="I2504" i="5"/>
  <c r="I2503" i="5"/>
  <c r="I2502" i="5"/>
  <c r="I2501" i="5"/>
  <c r="I2500" i="5"/>
  <c r="I2499" i="5"/>
  <c r="I2498" i="5"/>
  <c r="I2497" i="5"/>
  <c r="I2496" i="5"/>
  <c r="I2495" i="5"/>
  <c r="I2494" i="5"/>
  <c r="I2493" i="5"/>
  <c r="I2492" i="5"/>
  <c r="I2491" i="5"/>
  <c r="I2490" i="5"/>
  <c r="I2489" i="5"/>
  <c r="I2488" i="5"/>
  <c r="I2487" i="5"/>
  <c r="I2486" i="5"/>
  <c r="I2485" i="5"/>
  <c r="I2484" i="5"/>
  <c r="I2483" i="5"/>
  <c r="I2482" i="5"/>
  <c r="I2481" i="5"/>
  <c r="I2480" i="5"/>
  <c r="I2479" i="5"/>
  <c r="I2478" i="5"/>
  <c r="I2477" i="5"/>
  <c r="I2476" i="5"/>
  <c r="I2475" i="5"/>
  <c r="I2474" i="5"/>
  <c r="I2473" i="5"/>
  <c r="I2472" i="5"/>
  <c r="I2471" i="5"/>
  <c r="I2470" i="5"/>
  <c r="I2469" i="5"/>
  <c r="I2468" i="5"/>
  <c r="I2467" i="5"/>
  <c r="I2466" i="5"/>
  <c r="I2465" i="5"/>
  <c r="I2464" i="5"/>
  <c r="I2463" i="5"/>
  <c r="I2462" i="5"/>
  <c r="I2461" i="5"/>
  <c r="I2460" i="5"/>
  <c r="I2459" i="5"/>
  <c r="I2458" i="5"/>
  <c r="I2457" i="5"/>
  <c r="I2456" i="5"/>
  <c r="I2455" i="5"/>
  <c r="I2454" i="5"/>
  <c r="I2453" i="5"/>
  <c r="I2452" i="5"/>
  <c r="I2451" i="5"/>
  <c r="I2450" i="5"/>
  <c r="I2449" i="5"/>
  <c r="I2448" i="5"/>
  <c r="I2447" i="5"/>
  <c r="I2446" i="5"/>
  <c r="I2445" i="5"/>
  <c r="I2444" i="5"/>
  <c r="I2443" i="5"/>
  <c r="I2442" i="5"/>
  <c r="I2441" i="5"/>
  <c r="I2440" i="5"/>
  <c r="I2439" i="5"/>
  <c r="I2438" i="5"/>
  <c r="I2437" i="5"/>
  <c r="I2436" i="5"/>
  <c r="I2435" i="5"/>
  <c r="I2434" i="5"/>
  <c r="I2433" i="5"/>
  <c r="I2432" i="5"/>
  <c r="I2431" i="5"/>
  <c r="I2430" i="5"/>
  <c r="I2429" i="5"/>
  <c r="I2428" i="5"/>
  <c r="I2427" i="5"/>
  <c r="I2426" i="5"/>
  <c r="I2425" i="5"/>
  <c r="I2424" i="5"/>
  <c r="I2423" i="5"/>
  <c r="I2422" i="5"/>
  <c r="I2421" i="5"/>
  <c r="I2420" i="5"/>
  <c r="I2419" i="5"/>
  <c r="I2418" i="5"/>
  <c r="I2417" i="5"/>
  <c r="I2416" i="5"/>
  <c r="I2415" i="5"/>
  <c r="I2414" i="5"/>
  <c r="I2413" i="5"/>
  <c r="I2412" i="5"/>
  <c r="I2411" i="5"/>
  <c r="I2410" i="5"/>
  <c r="I2409" i="5"/>
  <c r="I2408" i="5"/>
  <c r="I2407" i="5"/>
  <c r="I2406" i="5"/>
  <c r="I2405" i="5"/>
  <c r="I2404" i="5"/>
  <c r="I2403" i="5"/>
  <c r="I2402" i="5"/>
  <c r="I2401" i="5"/>
  <c r="I2400" i="5"/>
  <c r="I2399" i="5"/>
  <c r="I2398" i="5"/>
  <c r="I2397" i="5"/>
  <c r="I2396" i="5"/>
  <c r="I2395" i="5"/>
  <c r="I2394" i="5"/>
  <c r="I2393" i="5"/>
  <c r="I2392" i="5"/>
  <c r="I2391" i="5"/>
  <c r="I2390" i="5"/>
  <c r="I2389" i="5"/>
  <c r="I2388" i="5"/>
  <c r="I2387" i="5"/>
  <c r="I2386" i="5"/>
  <c r="I2385" i="5"/>
  <c r="I2384" i="5"/>
  <c r="I2383" i="5"/>
  <c r="I2382" i="5"/>
  <c r="I2381" i="5"/>
  <c r="I2380" i="5"/>
  <c r="I2379" i="5"/>
  <c r="I2378" i="5"/>
  <c r="I2377" i="5"/>
  <c r="I2376" i="5"/>
  <c r="I2375" i="5"/>
  <c r="I2374" i="5"/>
  <c r="I2373" i="5"/>
  <c r="I2372" i="5"/>
  <c r="I2371" i="5"/>
  <c r="I2370" i="5"/>
  <c r="I2369" i="5"/>
  <c r="I2368" i="5"/>
  <c r="I2367" i="5"/>
  <c r="I2366" i="5"/>
  <c r="I2365" i="5"/>
  <c r="I2364" i="5"/>
  <c r="I2363" i="5"/>
  <c r="I2362" i="5"/>
  <c r="I2361" i="5"/>
  <c r="I2360" i="5"/>
  <c r="I2359" i="5"/>
  <c r="I2358" i="5"/>
  <c r="I2357" i="5"/>
  <c r="I2356" i="5"/>
  <c r="I2355" i="5"/>
  <c r="I2354" i="5"/>
  <c r="I2353" i="5"/>
  <c r="I2352" i="5"/>
  <c r="I2351" i="5"/>
  <c r="I2350" i="5"/>
  <c r="I2349" i="5"/>
  <c r="I2348" i="5"/>
  <c r="I2347" i="5"/>
  <c r="I2346" i="5"/>
  <c r="I2345" i="5"/>
  <c r="I2344" i="5"/>
  <c r="I2343" i="5"/>
  <c r="I2342" i="5"/>
  <c r="I2341" i="5"/>
  <c r="I2340" i="5"/>
  <c r="I2339" i="5"/>
  <c r="I2338" i="5"/>
  <c r="I2337" i="5"/>
  <c r="I2336" i="5"/>
  <c r="I2335" i="5"/>
  <c r="I2334" i="5"/>
  <c r="I2333" i="5"/>
  <c r="I2332" i="5"/>
  <c r="I2331" i="5"/>
  <c r="I2330" i="5"/>
  <c r="I2329" i="5"/>
  <c r="I2328" i="5"/>
  <c r="I2327" i="5"/>
  <c r="I2326" i="5"/>
  <c r="I2325" i="5"/>
  <c r="I2324" i="5"/>
  <c r="I2323" i="5"/>
  <c r="I2322" i="5"/>
  <c r="I2321" i="5"/>
  <c r="I2320" i="5"/>
  <c r="I2319" i="5"/>
  <c r="I2318" i="5"/>
  <c r="I2317" i="5"/>
  <c r="I2316" i="5"/>
  <c r="I2315" i="5"/>
  <c r="I2314" i="5"/>
  <c r="I2313" i="5"/>
  <c r="I2312" i="5"/>
  <c r="I2311" i="5"/>
  <c r="I2310" i="5"/>
  <c r="I2309" i="5"/>
  <c r="I2308" i="5"/>
  <c r="I2307" i="5"/>
  <c r="I2306" i="5"/>
  <c r="I2305" i="5"/>
  <c r="I2304" i="5"/>
  <c r="I2303" i="5"/>
  <c r="I2302" i="5"/>
  <c r="I2301" i="5"/>
  <c r="I2300" i="5"/>
  <c r="I2299" i="5"/>
  <c r="I2298" i="5"/>
  <c r="I2297" i="5"/>
  <c r="I2296" i="5"/>
  <c r="I2295" i="5"/>
  <c r="I2294" i="5"/>
  <c r="I2293" i="5"/>
  <c r="I2292" i="5"/>
  <c r="I2291" i="5"/>
  <c r="I2290" i="5"/>
  <c r="I2289" i="5"/>
  <c r="I2288" i="5"/>
  <c r="I2287" i="5"/>
  <c r="I2286" i="5"/>
  <c r="I2285" i="5"/>
  <c r="I2284" i="5"/>
  <c r="I2283" i="5"/>
  <c r="I2282" i="5"/>
  <c r="I2281" i="5"/>
  <c r="I2280" i="5"/>
  <c r="I2279" i="5"/>
  <c r="I2278" i="5"/>
  <c r="I2277" i="5"/>
  <c r="I2276" i="5"/>
  <c r="I2275" i="5"/>
  <c r="I2274" i="5"/>
  <c r="I2273" i="5"/>
  <c r="I2272" i="5"/>
  <c r="I2271" i="5"/>
  <c r="I2270" i="5"/>
  <c r="I2269" i="5"/>
  <c r="I2268" i="5"/>
  <c r="I2267" i="5"/>
  <c r="I2266" i="5"/>
  <c r="I2265" i="5"/>
  <c r="I2264" i="5"/>
  <c r="I2263" i="5"/>
  <c r="I2262" i="5"/>
  <c r="I2261" i="5"/>
  <c r="I2260" i="5"/>
  <c r="I2259" i="5"/>
  <c r="I2258" i="5"/>
  <c r="I2257" i="5"/>
  <c r="I2256" i="5"/>
  <c r="I2255" i="5"/>
  <c r="I2254" i="5"/>
  <c r="I2253" i="5"/>
  <c r="I2252" i="5"/>
  <c r="I2251" i="5"/>
  <c r="I2250" i="5"/>
  <c r="I2249" i="5"/>
  <c r="I2248" i="5"/>
  <c r="I2247" i="5"/>
  <c r="I2246" i="5"/>
  <c r="I2245" i="5"/>
  <c r="I2244" i="5"/>
  <c r="I2243" i="5"/>
  <c r="I2242" i="5"/>
  <c r="I2241" i="5"/>
  <c r="I2240" i="5"/>
  <c r="I2239" i="5"/>
  <c r="I2238" i="5"/>
  <c r="I2237" i="5"/>
  <c r="I2236" i="5"/>
  <c r="I2235" i="5"/>
  <c r="I2234" i="5"/>
  <c r="I2233" i="5"/>
  <c r="I2232" i="5"/>
  <c r="I2231" i="5"/>
  <c r="I2230" i="5"/>
  <c r="I2229" i="5"/>
  <c r="I2228" i="5"/>
  <c r="I2227" i="5"/>
  <c r="I2226" i="5"/>
  <c r="I2225" i="5"/>
  <c r="I2224" i="5"/>
  <c r="I2223" i="5"/>
  <c r="I2222" i="5"/>
  <c r="I2221" i="5"/>
  <c r="I2220" i="5"/>
  <c r="I2219" i="5"/>
  <c r="I2218" i="5"/>
  <c r="I2217" i="5"/>
  <c r="I2216" i="5"/>
  <c r="I2215" i="5"/>
  <c r="I2214" i="5"/>
  <c r="I2213" i="5"/>
  <c r="I2212" i="5"/>
  <c r="I2211" i="5"/>
  <c r="I2210" i="5"/>
  <c r="I2209" i="5"/>
  <c r="I2208" i="5"/>
  <c r="I2207" i="5"/>
  <c r="I2206" i="5"/>
  <c r="I2205" i="5"/>
  <c r="I2204" i="5"/>
  <c r="I2203" i="5"/>
  <c r="I2202" i="5"/>
  <c r="I2201" i="5"/>
  <c r="I2200" i="5"/>
  <c r="I2199" i="5"/>
  <c r="I2198" i="5"/>
  <c r="I2197" i="5"/>
  <c r="I2196" i="5"/>
  <c r="I2195" i="5"/>
  <c r="I2194" i="5"/>
  <c r="I2193" i="5"/>
  <c r="I2192" i="5"/>
  <c r="I2191" i="5"/>
  <c r="I2190" i="5"/>
  <c r="I2189" i="5"/>
  <c r="I2188" i="5"/>
  <c r="I2187" i="5"/>
  <c r="I2186" i="5"/>
  <c r="I2185" i="5"/>
  <c r="I2184" i="5"/>
  <c r="I2183" i="5"/>
  <c r="I2182" i="5"/>
  <c r="I2181" i="5"/>
  <c r="I2180" i="5"/>
  <c r="I2179" i="5"/>
  <c r="I2178" i="5"/>
  <c r="I2177" i="5"/>
  <c r="I2176" i="5"/>
  <c r="I2175" i="5"/>
  <c r="I2174" i="5"/>
  <c r="I2173" i="5"/>
  <c r="I2172" i="5"/>
  <c r="I2171" i="5"/>
  <c r="I2170" i="5"/>
  <c r="I2169" i="5"/>
  <c r="I2168" i="5"/>
  <c r="I2167" i="5"/>
  <c r="I2166" i="5"/>
  <c r="I2165" i="5"/>
  <c r="I2164" i="5"/>
  <c r="I2163" i="5"/>
  <c r="I2162" i="5"/>
  <c r="I2161" i="5"/>
  <c r="I2160" i="5"/>
  <c r="I2159" i="5"/>
  <c r="I2158" i="5"/>
  <c r="I2157" i="5"/>
  <c r="I2156" i="5"/>
  <c r="I2155" i="5"/>
  <c r="I2154" i="5"/>
  <c r="I2153" i="5"/>
  <c r="I2152" i="5"/>
  <c r="I2151" i="5"/>
  <c r="I2150" i="5"/>
  <c r="I2149" i="5"/>
  <c r="I2148" i="5"/>
  <c r="I2147" i="5"/>
  <c r="I2146" i="5"/>
  <c r="I2145" i="5"/>
  <c r="I2144" i="5"/>
  <c r="I2143" i="5"/>
  <c r="I2142" i="5"/>
  <c r="I2141" i="5"/>
  <c r="I2140" i="5"/>
  <c r="I2139" i="5"/>
  <c r="I2138" i="5"/>
  <c r="I2137" i="5"/>
  <c r="I2136" i="5"/>
  <c r="I2135" i="5"/>
  <c r="I2134" i="5"/>
  <c r="I2133" i="5"/>
  <c r="I2132" i="5"/>
  <c r="I2131" i="5"/>
  <c r="I2130" i="5"/>
  <c r="I2129" i="5"/>
  <c r="I2128" i="5"/>
  <c r="I2127" i="5"/>
  <c r="I2126" i="5"/>
  <c r="I2125" i="5"/>
  <c r="I2124" i="5"/>
  <c r="I2123" i="5"/>
  <c r="I2122" i="5"/>
  <c r="I2121" i="5"/>
  <c r="I2120" i="5"/>
  <c r="I2119" i="5"/>
  <c r="I2118" i="5"/>
  <c r="I2117" i="5"/>
  <c r="I2116" i="5"/>
  <c r="I2115" i="5"/>
  <c r="I2114" i="5"/>
  <c r="I2113" i="5"/>
  <c r="I2112" i="5"/>
  <c r="I2111" i="5"/>
  <c r="I2110" i="5"/>
  <c r="I2109" i="5"/>
  <c r="I2108" i="5"/>
  <c r="I2107" i="5"/>
  <c r="I2106" i="5"/>
  <c r="I2105" i="5"/>
  <c r="I2104" i="5"/>
  <c r="I2103" i="5"/>
  <c r="I2102" i="5"/>
  <c r="I2101" i="5"/>
  <c r="I2100" i="5"/>
  <c r="I2099" i="5"/>
  <c r="I2098" i="5"/>
  <c r="I2097" i="5"/>
  <c r="I2096" i="5"/>
  <c r="I2095" i="5"/>
  <c r="I2094" i="5"/>
  <c r="I2093" i="5"/>
  <c r="I2092" i="5"/>
  <c r="I2091" i="5"/>
  <c r="I2090" i="5"/>
  <c r="I2089" i="5"/>
  <c r="I2088" i="5"/>
  <c r="I2087" i="5"/>
  <c r="I2086" i="5"/>
  <c r="I2085" i="5"/>
  <c r="I2084" i="5"/>
  <c r="I2083" i="5"/>
  <c r="I2082" i="5"/>
  <c r="I2081" i="5"/>
  <c r="I2080" i="5"/>
  <c r="I2079" i="5"/>
  <c r="I2078" i="5"/>
  <c r="I2077" i="5"/>
  <c r="I2076" i="5"/>
  <c r="I2075" i="5"/>
  <c r="I2074" i="5"/>
  <c r="I2073" i="5"/>
  <c r="I2072" i="5"/>
  <c r="I2071" i="5"/>
  <c r="I2070" i="5"/>
  <c r="I2069" i="5"/>
  <c r="I2068" i="5"/>
  <c r="I2067" i="5"/>
  <c r="I2066" i="5"/>
  <c r="I2065" i="5"/>
  <c r="I2064" i="5"/>
  <c r="I2063" i="5"/>
  <c r="I2062" i="5"/>
  <c r="I2061" i="5"/>
  <c r="I2060" i="5"/>
  <c r="I2059" i="5"/>
  <c r="I2058" i="5"/>
  <c r="I2057" i="5"/>
  <c r="I2056" i="5"/>
  <c r="I2055" i="5"/>
  <c r="I2054" i="5"/>
  <c r="I2053" i="5"/>
  <c r="I2052" i="5"/>
  <c r="I2051" i="5"/>
  <c r="I2050" i="5"/>
  <c r="I2049" i="5"/>
  <c r="I2048" i="5"/>
  <c r="I2047" i="5"/>
  <c r="I2046" i="5"/>
  <c r="I2045" i="5"/>
  <c r="I2044" i="5"/>
  <c r="I2043" i="5"/>
  <c r="I2042" i="5"/>
  <c r="I2041" i="5"/>
  <c r="I2040" i="5"/>
  <c r="I2039" i="5"/>
  <c r="I2038" i="5"/>
  <c r="I2037" i="5"/>
  <c r="I2036" i="5"/>
  <c r="I2035" i="5"/>
  <c r="I2034" i="5"/>
  <c r="I2033" i="5"/>
  <c r="I2032" i="5"/>
  <c r="I2031" i="5"/>
  <c r="I2030" i="5"/>
  <c r="I2029" i="5"/>
  <c r="I2028" i="5"/>
  <c r="I2027" i="5"/>
  <c r="I2026" i="5"/>
  <c r="I2025" i="5"/>
  <c r="I2024" i="5"/>
  <c r="I2023" i="5"/>
  <c r="I2022" i="5"/>
  <c r="I2021" i="5"/>
  <c r="I2020" i="5"/>
  <c r="I2019" i="5"/>
  <c r="I2018" i="5"/>
  <c r="I2017" i="5"/>
  <c r="I2016" i="5"/>
  <c r="I2015" i="5"/>
  <c r="I2014" i="5"/>
  <c r="I2013" i="5"/>
  <c r="I2012" i="5"/>
  <c r="I2011" i="5"/>
  <c r="I2010" i="5"/>
  <c r="I2009" i="5"/>
  <c r="I2008" i="5"/>
  <c r="I2007" i="5"/>
  <c r="I2006" i="5"/>
  <c r="I2005" i="5"/>
  <c r="I2004" i="5"/>
  <c r="I2003" i="5"/>
  <c r="I2002" i="5"/>
  <c r="I2001" i="5"/>
  <c r="I2000" i="5"/>
  <c r="I1999" i="5"/>
  <c r="I1998" i="5"/>
  <c r="I1997" i="5"/>
  <c r="I1996" i="5"/>
  <c r="I1995" i="5"/>
  <c r="I1994" i="5"/>
  <c r="I1993" i="5"/>
  <c r="I1992" i="5"/>
  <c r="I1991" i="5"/>
  <c r="I1990" i="5"/>
  <c r="I1989" i="5"/>
  <c r="I1988" i="5"/>
  <c r="I1987" i="5"/>
  <c r="I1986" i="5"/>
  <c r="I1985" i="5"/>
  <c r="I1984" i="5"/>
  <c r="I1983" i="5"/>
  <c r="I1982" i="5"/>
  <c r="I1981" i="5"/>
  <c r="I1980" i="5"/>
  <c r="I1979" i="5"/>
  <c r="I1978" i="5"/>
  <c r="I1977" i="5"/>
  <c r="I1976" i="5"/>
  <c r="I1975" i="5"/>
  <c r="I1974" i="5"/>
  <c r="I1973" i="5"/>
  <c r="I1972" i="5"/>
  <c r="I1971" i="5"/>
  <c r="I1970" i="5"/>
  <c r="I1969" i="5"/>
  <c r="I1968" i="5"/>
  <c r="I1967" i="5"/>
  <c r="I1966" i="5"/>
  <c r="I1965" i="5"/>
  <c r="I1964" i="5"/>
  <c r="I1963" i="5"/>
  <c r="I1962" i="5"/>
  <c r="I1961" i="5"/>
  <c r="I1960" i="5"/>
  <c r="I1959" i="5"/>
  <c r="I1958" i="5"/>
  <c r="I1957" i="5"/>
  <c r="I1956" i="5"/>
  <c r="I1955" i="5"/>
  <c r="I1954" i="5"/>
  <c r="I1953" i="5"/>
  <c r="I1952" i="5"/>
  <c r="I1951" i="5"/>
  <c r="I1950" i="5"/>
  <c r="I1949" i="5"/>
  <c r="I1948" i="5"/>
  <c r="I1947" i="5"/>
  <c r="I1946" i="5"/>
  <c r="I1945" i="5"/>
  <c r="I1944" i="5"/>
  <c r="I1943" i="5"/>
  <c r="I1942" i="5"/>
  <c r="I1941" i="5"/>
  <c r="I1940" i="5"/>
  <c r="I1939" i="5"/>
  <c r="I1938" i="5"/>
  <c r="I1937" i="5"/>
  <c r="I1936" i="5"/>
  <c r="I1935" i="5"/>
  <c r="I1934" i="5"/>
  <c r="I1933" i="5"/>
  <c r="I1932" i="5"/>
  <c r="I1931" i="5"/>
  <c r="I1930" i="5"/>
  <c r="I1929" i="5"/>
  <c r="I1928" i="5"/>
  <c r="I1927" i="5"/>
  <c r="I1926" i="5"/>
  <c r="I1925" i="5"/>
  <c r="I1924" i="5"/>
  <c r="I1923" i="5"/>
  <c r="I1922" i="5"/>
  <c r="I1921" i="5"/>
  <c r="I1920" i="5"/>
  <c r="I1919" i="5"/>
  <c r="I1918" i="5"/>
  <c r="I1917" i="5"/>
  <c r="I1916" i="5"/>
  <c r="I1915" i="5"/>
  <c r="I1914" i="5"/>
  <c r="I1913" i="5"/>
  <c r="I1912" i="5"/>
  <c r="I1911" i="5"/>
  <c r="I1910" i="5"/>
  <c r="I1909" i="5"/>
  <c r="I1908" i="5"/>
  <c r="I1907" i="5"/>
  <c r="I1906" i="5"/>
  <c r="I1905" i="5"/>
  <c r="I1904" i="5"/>
  <c r="I1903" i="5"/>
  <c r="I1902" i="5"/>
  <c r="I1901" i="5"/>
  <c r="I1900" i="5"/>
  <c r="I1899" i="5"/>
  <c r="I1898" i="5"/>
  <c r="I1897" i="5"/>
  <c r="I1896" i="5"/>
  <c r="I1895" i="5"/>
  <c r="I1894" i="5"/>
  <c r="I1893" i="5"/>
  <c r="I1892" i="5"/>
  <c r="I1891" i="5"/>
  <c r="I1890" i="5"/>
  <c r="I1889" i="5"/>
  <c r="I1888" i="5"/>
  <c r="I1887" i="5"/>
  <c r="I1886" i="5"/>
  <c r="I1885" i="5"/>
  <c r="I1884" i="5"/>
  <c r="I1883" i="5"/>
  <c r="I1882" i="5"/>
  <c r="I1881" i="5"/>
  <c r="I1880" i="5"/>
  <c r="I1879" i="5"/>
  <c r="I1878" i="5"/>
  <c r="I1877" i="5"/>
  <c r="I1876" i="5"/>
  <c r="I1875" i="5"/>
  <c r="I1874" i="5"/>
  <c r="I1873" i="5"/>
  <c r="I1872" i="5"/>
  <c r="I1871" i="5"/>
  <c r="I1870" i="5"/>
  <c r="I1869" i="5"/>
  <c r="I1868" i="5"/>
  <c r="I1867" i="5"/>
  <c r="I1866" i="5"/>
  <c r="I1865" i="5"/>
  <c r="I1864" i="5"/>
  <c r="I1863" i="5"/>
  <c r="I1862" i="5"/>
  <c r="I1861" i="5"/>
  <c r="I1860" i="5"/>
  <c r="I1859" i="5"/>
  <c r="I1858" i="5"/>
  <c r="I1857" i="5"/>
  <c r="I1856" i="5"/>
  <c r="I1855" i="5"/>
  <c r="I1854" i="5"/>
  <c r="I1853" i="5"/>
  <c r="I1852" i="5"/>
  <c r="I1851" i="5"/>
  <c r="I1850" i="5"/>
  <c r="I1849" i="5"/>
  <c r="I1848" i="5"/>
  <c r="I1847" i="5"/>
  <c r="I1846" i="5"/>
  <c r="I1845" i="5"/>
  <c r="I1844" i="5"/>
  <c r="I1843" i="5"/>
  <c r="I1842" i="5"/>
  <c r="I1841" i="5"/>
  <c r="I1840" i="5"/>
  <c r="I1839" i="5"/>
  <c r="I1838" i="5"/>
  <c r="I1837" i="5"/>
  <c r="I1836" i="5"/>
  <c r="I1835" i="5"/>
  <c r="I1834" i="5"/>
  <c r="I1833" i="5"/>
  <c r="I1832" i="5"/>
  <c r="I1831" i="5"/>
  <c r="I1830" i="5"/>
  <c r="I1829" i="5"/>
  <c r="I1828" i="5"/>
  <c r="I1827" i="5"/>
  <c r="I1826" i="5"/>
  <c r="I1825" i="5"/>
  <c r="I1824" i="5"/>
  <c r="I1823" i="5"/>
  <c r="I1822" i="5"/>
  <c r="I1821" i="5"/>
  <c r="I1820" i="5"/>
  <c r="I1819" i="5"/>
  <c r="I1818" i="5"/>
  <c r="I1817" i="5"/>
  <c r="I1816" i="5"/>
  <c r="I1815" i="5"/>
  <c r="I1814" i="5"/>
  <c r="I1813" i="5"/>
  <c r="I1812" i="5"/>
  <c r="I1811" i="5"/>
  <c r="I1810" i="5"/>
  <c r="I1809" i="5"/>
  <c r="I1808" i="5"/>
  <c r="I1807" i="5"/>
  <c r="I1806" i="5"/>
  <c r="I1805" i="5"/>
  <c r="I1804" i="5"/>
  <c r="I1803" i="5"/>
  <c r="I1802" i="5"/>
  <c r="I1801" i="5"/>
  <c r="I1800" i="5"/>
  <c r="I1799" i="5"/>
  <c r="I1798" i="5"/>
  <c r="I1797" i="5"/>
  <c r="I1796" i="5"/>
  <c r="I1795" i="5"/>
  <c r="I1794" i="5"/>
  <c r="I1793" i="5"/>
  <c r="I1792" i="5"/>
  <c r="I1791" i="5"/>
  <c r="I1790" i="5"/>
  <c r="I1789" i="5"/>
  <c r="I1788" i="5"/>
  <c r="I1787" i="5"/>
  <c r="I1786" i="5"/>
  <c r="I1785" i="5"/>
  <c r="I1784" i="5"/>
  <c r="I1783" i="5"/>
  <c r="I1782" i="5"/>
  <c r="I1781" i="5"/>
  <c r="I1780" i="5"/>
  <c r="I1779" i="5"/>
  <c r="I1778" i="5"/>
  <c r="I1777" i="5"/>
  <c r="I1776" i="5"/>
  <c r="I1775" i="5"/>
  <c r="I1774" i="5"/>
  <c r="I1773" i="5"/>
  <c r="I1772" i="5"/>
  <c r="I1771" i="5"/>
  <c r="I1770" i="5"/>
  <c r="I1769" i="5"/>
  <c r="I1768" i="5"/>
  <c r="I1767" i="5"/>
  <c r="I1766" i="5"/>
  <c r="I1765" i="5"/>
  <c r="I1764" i="5"/>
  <c r="I1763" i="5"/>
  <c r="I1762" i="5"/>
  <c r="I1761" i="5"/>
  <c r="I1760" i="5"/>
  <c r="I1759" i="5"/>
  <c r="I1758" i="5"/>
  <c r="I1757" i="5"/>
  <c r="I1756" i="5"/>
  <c r="I1755" i="5"/>
  <c r="I1754" i="5"/>
  <c r="I1753" i="5"/>
  <c r="I1752" i="5"/>
  <c r="I1751" i="5"/>
  <c r="I1750" i="5"/>
  <c r="I1749" i="5"/>
  <c r="I1748" i="5"/>
  <c r="I1747" i="5"/>
  <c r="I1746" i="5"/>
  <c r="I1745" i="5"/>
  <c r="I1744" i="5"/>
  <c r="I1743" i="5"/>
  <c r="I1742" i="5"/>
  <c r="I1741" i="5"/>
  <c r="I1740" i="5"/>
  <c r="I1739" i="5"/>
  <c r="I1738" i="5"/>
  <c r="I1737" i="5"/>
  <c r="I1736" i="5"/>
  <c r="I1735" i="5"/>
  <c r="I1734" i="5"/>
  <c r="I1733" i="5"/>
  <c r="I1732" i="5"/>
  <c r="I1731" i="5"/>
  <c r="I1730" i="5"/>
  <c r="I1729" i="5"/>
  <c r="I1728" i="5"/>
  <c r="I1727" i="5"/>
  <c r="I1726" i="5"/>
  <c r="I1725" i="5"/>
  <c r="I1724" i="5"/>
  <c r="I1723" i="5"/>
  <c r="I1722" i="5"/>
  <c r="I1721" i="5"/>
  <c r="I1720" i="5"/>
  <c r="I1719" i="5"/>
  <c r="I1718" i="5"/>
  <c r="I1717" i="5"/>
  <c r="I1716" i="5"/>
  <c r="I1715" i="5"/>
  <c r="I1714" i="5"/>
  <c r="I1713" i="5"/>
  <c r="I1712" i="5"/>
  <c r="I1711" i="5"/>
  <c r="I1710" i="5"/>
  <c r="I1709" i="5"/>
  <c r="I1708" i="5"/>
  <c r="I1707" i="5"/>
  <c r="I1706" i="5"/>
  <c r="I1705" i="5"/>
  <c r="I1704" i="5"/>
  <c r="I1703" i="5"/>
  <c r="I1702" i="5"/>
  <c r="I1701" i="5"/>
  <c r="I1700" i="5"/>
  <c r="I1699" i="5"/>
  <c r="I1698" i="5"/>
  <c r="I1697" i="5"/>
  <c r="I1696" i="5"/>
  <c r="I1695" i="5"/>
  <c r="I1694" i="5"/>
  <c r="I1693" i="5"/>
  <c r="I1692" i="5"/>
  <c r="I1691" i="5"/>
  <c r="I1690" i="5"/>
  <c r="I1689" i="5"/>
  <c r="I1688" i="5"/>
  <c r="I1687" i="5"/>
  <c r="I1686" i="5"/>
  <c r="I1685" i="5"/>
  <c r="I1684" i="5"/>
  <c r="I1683" i="5"/>
  <c r="I1682" i="5"/>
  <c r="I1681" i="5"/>
  <c r="I1680" i="5"/>
  <c r="I1679" i="5"/>
  <c r="I1678" i="5"/>
  <c r="I1677" i="5"/>
  <c r="I1676" i="5"/>
  <c r="I1675" i="5"/>
  <c r="I1674" i="5"/>
  <c r="I1673" i="5"/>
  <c r="I1672" i="5"/>
  <c r="I1671" i="5"/>
  <c r="I1670" i="5"/>
  <c r="I1669" i="5"/>
  <c r="I1668" i="5"/>
  <c r="I1667" i="5"/>
  <c r="I1666" i="5"/>
  <c r="I1665" i="5"/>
  <c r="I1664" i="5"/>
  <c r="I1663" i="5"/>
  <c r="I1662" i="5"/>
  <c r="I1661" i="5"/>
  <c r="I1660" i="5"/>
  <c r="I1659" i="5"/>
  <c r="I1658" i="5"/>
  <c r="I1657" i="5"/>
  <c r="I1656" i="5"/>
  <c r="I1655" i="5"/>
  <c r="I1654" i="5"/>
  <c r="I1653" i="5"/>
  <c r="I1652" i="5"/>
  <c r="I1651" i="5"/>
  <c r="I1650" i="5"/>
  <c r="I1649" i="5"/>
  <c r="I1648" i="5"/>
  <c r="I1647" i="5"/>
  <c r="I1646" i="5"/>
  <c r="I1645" i="5"/>
  <c r="I1644" i="5"/>
  <c r="I1643" i="5"/>
  <c r="I1642" i="5"/>
  <c r="I1641" i="5"/>
  <c r="I1640" i="5"/>
  <c r="I1639" i="5"/>
  <c r="I1638" i="5"/>
  <c r="I1637" i="5"/>
  <c r="I1636" i="5"/>
  <c r="I1635" i="5"/>
  <c r="I1634" i="5"/>
  <c r="I1633" i="5"/>
  <c r="I1632" i="5"/>
  <c r="I1631" i="5"/>
  <c r="I1630" i="5"/>
  <c r="I1629" i="5"/>
  <c r="I1628" i="5"/>
  <c r="I1627" i="5"/>
  <c r="I1626" i="5"/>
  <c r="I1625" i="5"/>
  <c r="I1624" i="5"/>
  <c r="I1623" i="5"/>
  <c r="I1622" i="5"/>
  <c r="I1621" i="5"/>
  <c r="I1620" i="5"/>
  <c r="I1619" i="5"/>
  <c r="I1618" i="5"/>
  <c r="I1617" i="5"/>
  <c r="I1616" i="5"/>
  <c r="I1615" i="5"/>
  <c r="I1614" i="5"/>
  <c r="I1613" i="5"/>
  <c r="I1612" i="5"/>
  <c r="I1611" i="5"/>
  <c r="I1610" i="5"/>
  <c r="I1609" i="5"/>
  <c r="I1608" i="5"/>
  <c r="I1607" i="5"/>
  <c r="I1606" i="5"/>
  <c r="I1605" i="5"/>
  <c r="I1604" i="5"/>
  <c r="I1603" i="5"/>
  <c r="I1602" i="5"/>
  <c r="I1601" i="5"/>
  <c r="I1600" i="5"/>
  <c r="I1599" i="5"/>
  <c r="I1598" i="5"/>
  <c r="I1597" i="5"/>
  <c r="I1596" i="5"/>
  <c r="I1595" i="5"/>
  <c r="I1594" i="5"/>
  <c r="I1593" i="5"/>
  <c r="I1592" i="5"/>
  <c r="I1591" i="5"/>
  <c r="I1590" i="5"/>
  <c r="I1589" i="5"/>
  <c r="I1588" i="5"/>
  <c r="I1587" i="5"/>
  <c r="I1586" i="5"/>
  <c r="I1585" i="5"/>
  <c r="I1584" i="5"/>
  <c r="I1583" i="5"/>
  <c r="I1582" i="5"/>
  <c r="I1581" i="5"/>
  <c r="I1580" i="5"/>
  <c r="I1579" i="5"/>
  <c r="I1578" i="5"/>
  <c r="I1577" i="5"/>
  <c r="I1576" i="5"/>
  <c r="I1575" i="5"/>
  <c r="I1574" i="5"/>
  <c r="I1573" i="5"/>
  <c r="I1572" i="5"/>
  <c r="I1571" i="5"/>
  <c r="I1570" i="5"/>
  <c r="I1569" i="5"/>
  <c r="I1568" i="5"/>
  <c r="I1567" i="5"/>
  <c r="I1566" i="5"/>
  <c r="I1565" i="5"/>
  <c r="I1564" i="5"/>
  <c r="I1563" i="5"/>
  <c r="I1562" i="5"/>
  <c r="I1561" i="5"/>
  <c r="I1560" i="5"/>
  <c r="I1559" i="5"/>
  <c r="I1558" i="5"/>
  <c r="I1557" i="5"/>
  <c r="I1556" i="5"/>
  <c r="I1555" i="5"/>
  <c r="I1554" i="5"/>
  <c r="I1553" i="5"/>
  <c r="I1552" i="5"/>
  <c r="I1551" i="5"/>
  <c r="I1550" i="5"/>
  <c r="I1549" i="5"/>
  <c r="I1548" i="5"/>
  <c r="I1547" i="5"/>
  <c r="I1546" i="5"/>
  <c r="I1545" i="5"/>
  <c r="I1544" i="5"/>
  <c r="I1543" i="5"/>
  <c r="I1542" i="5"/>
  <c r="I1541" i="5"/>
  <c r="I1540" i="5"/>
  <c r="I1539" i="5"/>
  <c r="I1538" i="5"/>
  <c r="I1537" i="5"/>
  <c r="I1536" i="5"/>
  <c r="I1535" i="5"/>
  <c r="I1534" i="5"/>
  <c r="I1533" i="5"/>
  <c r="I1532" i="5"/>
  <c r="I1531" i="5"/>
  <c r="I1530" i="5"/>
  <c r="I1529" i="5"/>
  <c r="I1528" i="5"/>
  <c r="I1527" i="5"/>
  <c r="I1526" i="5"/>
  <c r="I1525" i="5"/>
  <c r="I1524" i="5"/>
  <c r="I1523" i="5"/>
  <c r="I1522" i="5"/>
  <c r="I1521" i="5"/>
  <c r="I1520" i="5"/>
  <c r="I1519" i="5"/>
  <c r="I1518" i="5"/>
  <c r="I1517" i="5"/>
  <c r="I1516" i="5"/>
  <c r="I1515" i="5"/>
  <c r="I1514" i="5"/>
  <c r="I1513" i="5"/>
  <c r="I1512" i="5"/>
  <c r="I1511" i="5"/>
  <c r="I1510" i="5"/>
  <c r="I1509" i="5"/>
  <c r="I1508" i="5"/>
  <c r="I1507" i="5"/>
  <c r="I1506" i="5"/>
  <c r="I1505" i="5"/>
  <c r="I1504" i="5"/>
  <c r="I1503" i="5"/>
  <c r="I1502" i="5"/>
  <c r="I1501" i="5"/>
  <c r="I1500" i="5"/>
  <c r="I1499" i="5"/>
  <c r="I1498" i="5"/>
  <c r="I1497" i="5"/>
  <c r="I1496" i="5"/>
  <c r="I1495" i="5"/>
  <c r="I1494" i="5"/>
  <c r="I1493" i="5"/>
  <c r="I1492" i="5"/>
  <c r="I1491" i="5"/>
  <c r="I1490" i="5"/>
  <c r="I1489" i="5"/>
  <c r="I1488" i="5"/>
  <c r="I1487" i="5"/>
  <c r="I1486" i="5"/>
  <c r="I1485" i="5"/>
  <c r="I1484" i="5"/>
  <c r="I1483" i="5"/>
  <c r="I1482" i="5"/>
  <c r="I1481" i="5"/>
  <c r="I1480" i="5"/>
  <c r="I1479" i="5"/>
  <c r="I1478" i="5"/>
  <c r="I1477" i="5"/>
  <c r="I1476" i="5"/>
  <c r="I1475" i="5"/>
  <c r="I1474" i="5"/>
  <c r="I1473" i="5"/>
  <c r="I1472" i="5"/>
  <c r="I1471" i="5"/>
  <c r="I1470" i="5"/>
  <c r="I1469" i="5"/>
  <c r="I1468" i="5"/>
  <c r="I1467" i="5"/>
  <c r="I1466" i="5"/>
  <c r="I1465" i="5"/>
  <c r="I1464" i="5"/>
  <c r="I1463" i="5"/>
  <c r="I1462" i="5"/>
  <c r="I1461" i="5"/>
  <c r="I1460" i="5"/>
  <c r="I1459" i="5"/>
  <c r="I1458" i="5"/>
  <c r="I1457" i="5"/>
  <c r="I1456" i="5"/>
  <c r="I1455" i="5"/>
  <c r="I1454" i="5"/>
  <c r="I1453" i="5"/>
  <c r="I1452" i="5"/>
  <c r="I1451" i="5"/>
  <c r="I1450" i="5"/>
  <c r="I1449" i="5"/>
  <c r="I1448" i="5"/>
  <c r="I1447" i="5"/>
  <c r="I1446" i="5"/>
  <c r="I1445" i="5"/>
  <c r="I1444" i="5"/>
  <c r="I1443" i="5"/>
  <c r="I1442" i="5"/>
  <c r="I1441" i="5"/>
  <c r="I1440" i="5"/>
  <c r="I1439" i="5"/>
  <c r="I1438" i="5"/>
  <c r="I1437" i="5"/>
  <c r="I1436" i="5"/>
  <c r="I1435" i="5"/>
  <c r="I1434" i="5"/>
  <c r="I1433" i="5"/>
  <c r="I1432" i="5"/>
  <c r="I1431" i="5"/>
  <c r="I1430" i="5"/>
  <c r="I1429" i="5"/>
  <c r="I1428" i="5"/>
  <c r="I1427" i="5"/>
  <c r="I1426" i="5"/>
  <c r="I1425" i="5"/>
  <c r="I1424" i="5"/>
  <c r="I1423" i="5"/>
  <c r="I1422" i="5"/>
  <c r="I1421" i="5"/>
  <c r="I1420" i="5"/>
  <c r="I1419" i="5"/>
  <c r="I1418" i="5"/>
  <c r="I1417" i="5"/>
  <c r="I1416" i="5"/>
  <c r="I1415" i="5"/>
  <c r="I1414" i="5"/>
  <c r="I1413" i="5"/>
  <c r="I1412" i="5"/>
  <c r="I1411" i="5"/>
  <c r="I1410" i="5"/>
  <c r="I1409" i="5"/>
  <c r="I1408" i="5"/>
  <c r="I1407" i="5"/>
  <c r="I1406" i="5"/>
  <c r="I1405" i="5"/>
  <c r="I1404" i="5"/>
  <c r="I1403" i="5"/>
  <c r="I1402" i="5"/>
  <c r="I1401" i="5"/>
  <c r="I1400" i="5"/>
  <c r="I1399" i="5"/>
  <c r="I1398" i="5"/>
  <c r="I1397" i="5"/>
  <c r="I1396" i="5"/>
  <c r="I1395" i="5"/>
  <c r="I1394" i="5"/>
  <c r="I1393" i="5"/>
  <c r="I1392" i="5"/>
  <c r="I1391" i="5"/>
  <c r="I1390" i="5"/>
  <c r="I1389" i="5"/>
  <c r="I1388" i="5"/>
  <c r="I1387" i="5"/>
  <c r="I1386" i="5"/>
  <c r="I1385" i="5"/>
  <c r="I1384" i="5"/>
  <c r="I1383" i="5"/>
  <c r="I1382" i="5"/>
  <c r="I1381" i="5"/>
  <c r="I1380" i="5"/>
  <c r="I1379" i="5"/>
  <c r="I1378" i="5"/>
  <c r="I1377" i="5"/>
  <c r="I1376" i="5"/>
  <c r="I1375" i="5"/>
  <c r="I1374" i="5"/>
  <c r="I1373" i="5"/>
  <c r="I1372" i="5"/>
  <c r="I1371" i="5"/>
  <c r="I1370" i="5"/>
  <c r="I1369" i="5"/>
  <c r="I1368" i="5"/>
  <c r="I1367" i="5"/>
  <c r="I1366" i="5"/>
  <c r="I1365" i="5"/>
  <c r="I1364" i="5"/>
  <c r="I1363" i="5"/>
  <c r="I1362" i="5"/>
  <c r="I1361" i="5"/>
  <c r="I1360" i="5"/>
  <c r="I1359" i="5"/>
  <c r="I1358" i="5"/>
  <c r="I1357" i="5"/>
  <c r="I1356" i="5"/>
  <c r="I1355" i="5"/>
  <c r="I1354" i="5"/>
  <c r="I1353" i="5"/>
  <c r="I1352" i="5"/>
  <c r="I1351" i="5"/>
  <c r="I1350" i="5"/>
  <c r="I1349" i="5"/>
  <c r="I1348" i="5"/>
  <c r="I1347" i="5"/>
  <c r="I1346" i="5"/>
  <c r="I1345" i="5"/>
  <c r="I1344" i="5"/>
  <c r="I1343" i="5"/>
  <c r="I1342" i="5"/>
  <c r="I1341" i="5"/>
  <c r="I1340" i="5"/>
  <c r="I1339" i="5"/>
  <c r="I1338" i="5"/>
  <c r="I1337" i="5"/>
  <c r="I1336" i="5"/>
  <c r="I1335" i="5"/>
  <c r="I1334" i="5"/>
  <c r="I1333" i="5"/>
  <c r="I1332" i="5"/>
  <c r="I1331" i="5"/>
  <c r="I1330" i="5"/>
  <c r="I1329" i="5"/>
  <c r="I1328" i="5"/>
  <c r="I1327" i="5"/>
  <c r="I1326" i="5"/>
  <c r="I1325" i="5"/>
  <c r="I1324" i="5"/>
  <c r="I1323" i="5"/>
  <c r="I1322" i="5"/>
  <c r="I1321" i="5"/>
  <c r="I1320" i="5"/>
  <c r="I1319" i="5"/>
  <c r="I1318" i="5"/>
  <c r="I1317" i="5"/>
  <c r="I1316" i="5"/>
  <c r="I1315" i="5"/>
  <c r="I1314" i="5"/>
  <c r="I1313" i="5"/>
  <c r="I1312" i="5"/>
  <c r="I1311" i="5"/>
  <c r="I1310" i="5"/>
  <c r="I1309" i="5"/>
  <c r="I1308" i="5"/>
  <c r="I1307" i="5"/>
  <c r="I1306" i="5"/>
  <c r="I1305" i="5"/>
  <c r="I1304" i="5"/>
  <c r="I1303" i="5"/>
  <c r="I1302" i="5"/>
  <c r="I1301" i="5"/>
  <c r="I1300" i="5"/>
  <c r="I1298" i="5"/>
  <c r="I1297" i="5"/>
  <c r="I1296" i="5"/>
  <c r="I1295" i="5"/>
  <c r="I1294" i="5"/>
  <c r="I1291" i="5"/>
  <c r="I1290" i="5"/>
  <c r="I1289" i="5"/>
  <c r="I1288" i="5"/>
  <c r="I1287" i="5"/>
  <c r="I1286" i="5"/>
  <c r="I1285" i="5"/>
  <c r="I1284" i="5"/>
  <c r="I1283" i="5"/>
  <c r="I1281" i="5"/>
  <c r="I1280" i="5"/>
  <c r="I1278" i="5"/>
  <c r="I1277" i="5"/>
  <c r="I1276" i="5"/>
  <c r="I1274" i="5"/>
  <c r="I1273" i="5"/>
  <c r="I1272" i="5"/>
  <c r="I1271" i="5"/>
  <c r="I1269" i="5"/>
  <c r="I1268" i="5"/>
  <c r="I1267" i="5"/>
  <c r="I1264" i="5"/>
  <c r="I1263" i="5"/>
  <c r="I1262" i="5"/>
  <c r="I1261" i="5"/>
  <c r="I1260" i="5"/>
  <c r="I1259" i="5"/>
  <c r="I1258" i="5"/>
  <c r="I1257" i="5"/>
  <c r="I1256" i="5"/>
  <c r="I1255" i="5"/>
  <c r="I1254" i="5"/>
  <c r="I1253" i="5"/>
  <c r="I1252" i="5"/>
  <c r="I1251" i="5"/>
  <c r="I1250" i="5"/>
  <c r="I1248" i="5"/>
  <c r="I1247" i="5"/>
  <c r="I1246" i="5"/>
  <c r="I1245" i="5"/>
  <c r="I1244" i="5"/>
  <c r="I1243" i="5"/>
  <c r="I1242" i="5"/>
  <c r="I1241" i="5"/>
  <c r="I1240" i="5"/>
  <c r="I1239" i="5"/>
  <c r="I1238" i="5"/>
  <c r="I1237" i="5"/>
  <c r="I1236" i="5"/>
  <c r="I1235" i="5"/>
  <c r="I1233" i="5"/>
  <c r="I1232" i="5"/>
  <c r="I1231" i="5"/>
  <c r="I1230" i="5"/>
  <c r="I1229" i="5"/>
  <c r="I1228" i="5"/>
  <c r="I1227" i="5"/>
  <c r="I1226" i="5"/>
  <c r="I1225" i="5"/>
  <c r="I1224" i="5"/>
  <c r="I1222" i="5"/>
  <c r="I1221" i="5"/>
  <c r="I1220" i="5"/>
  <c r="I1219" i="5"/>
  <c r="I1217" i="5"/>
  <c r="I1216" i="5"/>
  <c r="I1215" i="5"/>
  <c r="I1214" i="5"/>
  <c r="I1212" i="5"/>
  <c r="I1211" i="5"/>
  <c r="I1210" i="5"/>
  <c r="I1209" i="5"/>
  <c r="I1207" i="5"/>
  <c r="I1206" i="5"/>
  <c r="I1205" i="5"/>
  <c r="I1204" i="5"/>
  <c r="I1203" i="5"/>
  <c r="I1202" i="5"/>
  <c r="I1201" i="5"/>
  <c r="I1200" i="5"/>
  <c r="I1199" i="5"/>
  <c r="I1197" i="5"/>
  <c r="I1196" i="5"/>
  <c r="I1195" i="5"/>
  <c r="I1194" i="5"/>
  <c r="I1193" i="5"/>
  <c r="I1192" i="5"/>
  <c r="I1191" i="5"/>
  <c r="I1189" i="5"/>
  <c r="I1188" i="5"/>
  <c r="I1187" i="5"/>
  <c r="I1186" i="5"/>
  <c r="I1185" i="5"/>
  <c r="I1184" i="5"/>
  <c r="I1183" i="5"/>
  <c r="I1182" i="5"/>
  <c r="I1181" i="5"/>
  <c r="I1180" i="5"/>
  <c r="I1179" i="5"/>
  <c r="I1178" i="5"/>
  <c r="I1177" i="5"/>
  <c r="I1176" i="5"/>
  <c r="I1175" i="5"/>
  <c r="I1174" i="5"/>
  <c r="I1173" i="5"/>
  <c r="I1172" i="5"/>
  <c r="I1171" i="5"/>
  <c r="I1170" i="5"/>
  <c r="I1169" i="5"/>
  <c r="I1168" i="5"/>
  <c r="I1167" i="5"/>
  <c r="I1166" i="5"/>
  <c r="I1165" i="5"/>
  <c r="I1164" i="5"/>
  <c r="I1163" i="5"/>
  <c r="I1162" i="5"/>
  <c r="I1161" i="5"/>
  <c r="I1160" i="5"/>
  <c r="I1159" i="5"/>
  <c r="I1158" i="5"/>
  <c r="I1157" i="5"/>
  <c r="I1156" i="5"/>
  <c r="I1155" i="5"/>
  <c r="I1154" i="5"/>
  <c r="I1153" i="5"/>
  <c r="I1152" i="5"/>
  <c r="I1151" i="5"/>
  <c r="I1150" i="5"/>
  <c r="I1149" i="5"/>
  <c r="I1148" i="5"/>
  <c r="I1147" i="5"/>
  <c r="I1146" i="5"/>
  <c r="I1145" i="5"/>
  <c r="I1144" i="5"/>
  <c r="I1143" i="5"/>
  <c r="I1142" i="5"/>
  <c r="I1141" i="5"/>
  <c r="I1140" i="5"/>
  <c r="I1139" i="5"/>
  <c r="I1138" i="5"/>
  <c r="I1137" i="5"/>
  <c r="I1136" i="5"/>
  <c r="I1135" i="5"/>
  <c r="I1134" i="5"/>
  <c r="I1133" i="5"/>
  <c r="I1132" i="5"/>
  <c r="I1131" i="5"/>
  <c r="I1130" i="5"/>
  <c r="I1129" i="5"/>
  <c r="I1128" i="5"/>
  <c r="I1127" i="5"/>
  <c r="I1126" i="5"/>
  <c r="I1125" i="5"/>
  <c r="I1124" i="5"/>
  <c r="I1123" i="5"/>
  <c r="I1122" i="5"/>
  <c r="I1121" i="5"/>
  <c r="I1120" i="5"/>
  <c r="I1119" i="5"/>
  <c r="I1118" i="5"/>
  <c r="I1117" i="5"/>
  <c r="I1116" i="5"/>
  <c r="I1115" i="5"/>
  <c r="I1114" i="5"/>
  <c r="I1113" i="5"/>
  <c r="I1112" i="5"/>
  <c r="I1111" i="5"/>
  <c r="I1110" i="5"/>
  <c r="I1109" i="5"/>
  <c r="I1108" i="5"/>
  <c r="I1107" i="5"/>
  <c r="I1106" i="5"/>
  <c r="I1105" i="5"/>
  <c r="I1104" i="5"/>
  <c r="I1103" i="5"/>
  <c r="I1102" i="5"/>
  <c r="I1101" i="5"/>
  <c r="I1100" i="5"/>
  <c r="I1099" i="5"/>
  <c r="I1098" i="5"/>
  <c r="I1097" i="5"/>
  <c r="I1096" i="5"/>
  <c r="I1095" i="5"/>
  <c r="I1094" i="5"/>
  <c r="I1093" i="5"/>
  <c r="I1092" i="5"/>
  <c r="I1091" i="5"/>
  <c r="I1090" i="5"/>
  <c r="I1089" i="5"/>
  <c r="I1088" i="5"/>
  <c r="I1087" i="5"/>
  <c r="I1086" i="5"/>
  <c r="I1085" i="5"/>
  <c r="I1084" i="5"/>
  <c r="I1083" i="5"/>
  <c r="I1082" i="5"/>
  <c r="I1081" i="5"/>
  <c r="I1080" i="5"/>
  <c r="I1079" i="5"/>
  <c r="I1078" i="5"/>
  <c r="I1077" i="5"/>
  <c r="I1076" i="5"/>
  <c r="I1075" i="5"/>
  <c r="I1074" i="5"/>
  <c r="I1073" i="5"/>
  <c r="I1072" i="5"/>
  <c r="I1071" i="5"/>
  <c r="I1070" i="5"/>
  <c r="I1069" i="5"/>
  <c r="I1068" i="5"/>
  <c r="I1067" i="5"/>
  <c r="I1066" i="5"/>
  <c r="I1065" i="5"/>
  <c r="I1064" i="5"/>
  <c r="I1063" i="5"/>
  <c r="I1062" i="5"/>
  <c r="I1061" i="5"/>
  <c r="I1060" i="5"/>
  <c r="I1059" i="5"/>
  <c r="I1058" i="5"/>
  <c r="I1057" i="5"/>
  <c r="I1056" i="5"/>
  <c r="I1055" i="5"/>
  <c r="I1054" i="5"/>
  <c r="I1053" i="5"/>
  <c r="I1052" i="5"/>
  <c r="I1051" i="5"/>
  <c r="I1050" i="5"/>
  <c r="I1049" i="5"/>
  <c r="I1048" i="5"/>
  <c r="I1047" i="5"/>
  <c r="I1046" i="5"/>
  <c r="I1045" i="5"/>
  <c r="I1044" i="5"/>
  <c r="I1043" i="5"/>
  <c r="I1042" i="5"/>
  <c r="I1041" i="5"/>
  <c r="I1040" i="5"/>
  <c r="I1039" i="5"/>
  <c r="I1038" i="5"/>
  <c r="I1037" i="5"/>
  <c r="I1036" i="5"/>
  <c r="I1035" i="5"/>
  <c r="I1034" i="5"/>
  <c r="I1033" i="5"/>
  <c r="I1032" i="5"/>
  <c r="I1031" i="5"/>
  <c r="I1030" i="5"/>
  <c r="I1029" i="5"/>
  <c r="I1028" i="5"/>
  <c r="I1027" i="5"/>
  <c r="I1026" i="5"/>
  <c r="I1025" i="5"/>
  <c r="I1024" i="5"/>
  <c r="I1023" i="5"/>
  <c r="I1022" i="5"/>
  <c r="I1021" i="5"/>
  <c r="I1020" i="5"/>
  <c r="I1019" i="5"/>
  <c r="I1018" i="5"/>
  <c r="I1017" i="5"/>
  <c r="I1016" i="5"/>
  <c r="I1015" i="5"/>
  <c r="I1014" i="5"/>
  <c r="I1013" i="5"/>
  <c r="I1012" i="5"/>
  <c r="I1011" i="5"/>
  <c r="I1010" i="5"/>
  <c r="I1009" i="5"/>
  <c r="I1008" i="5"/>
  <c r="I1007" i="5"/>
  <c r="I1006" i="5"/>
  <c r="I1005" i="5"/>
  <c r="I1004" i="5"/>
  <c r="I1003" i="5"/>
  <c r="I1002" i="5"/>
  <c r="I1001" i="5"/>
  <c r="I1000" i="5"/>
  <c r="I999" i="5"/>
  <c r="I998" i="5"/>
  <c r="I997" i="5"/>
  <c r="I996" i="5"/>
  <c r="I995" i="5"/>
  <c r="I994" i="5"/>
  <c r="I993" i="5"/>
  <c r="I992" i="5"/>
  <c r="I991" i="5"/>
  <c r="I990" i="5"/>
  <c r="I989" i="5"/>
  <c r="I988" i="5"/>
  <c r="I987" i="5"/>
  <c r="I986" i="5"/>
  <c r="I985" i="5"/>
  <c r="I984" i="5"/>
  <c r="I982" i="5"/>
  <c r="I981" i="5"/>
  <c r="I980" i="5"/>
  <c r="I979" i="5"/>
  <c r="I978" i="5"/>
  <c r="I977" i="5"/>
  <c r="I976" i="5"/>
  <c r="I974" i="5"/>
  <c r="I973" i="5"/>
  <c r="I972" i="5"/>
  <c r="I971" i="5"/>
  <c r="I970" i="5"/>
  <c r="I969" i="5"/>
  <c r="I968" i="5"/>
  <c r="I967" i="5"/>
  <c r="I966" i="5"/>
  <c r="I965" i="5"/>
  <c r="I964" i="5"/>
  <c r="I963" i="5"/>
  <c r="I962" i="5"/>
  <c r="I961" i="5"/>
  <c r="I959" i="5"/>
  <c r="I958" i="5"/>
  <c r="I957" i="5"/>
  <c r="I956" i="5"/>
  <c r="I955" i="5"/>
  <c r="I954" i="5"/>
  <c r="I953" i="5"/>
  <c r="I952" i="5"/>
  <c r="I951" i="5"/>
  <c r="I950" i="5"/>
  <c r="I949" i="5"/>
  <c r="I948" i="5"/>
  <c r="I947" i="5"/>
  <c r="I946" i="5"/>
  <c r="I945" i="5"/>
  <c r="I944" i="5"/>
  <c r="I943" i="5"/>
  <c r="I942" i="5"/>
  <c r="I941" i="5"/>
  <c r="I940" i="5"/>
  <c r="I939" i="5"/>
  <c r="I938" i="5"/>
  <c r="I937" i="5"/>
  <c r="I936" i="5"/>
  <c r="I935" i="5"/>
  <c r="I934" i="5"/>
  <c r="I933" i="5"/>
  <c r="I932" i="5"/>
  <c r="I931" i="5"/>
  <c r="I929" i="5"/>
  <c r="I928" i="5"/>
  <c r="I927" i="5"/>
  <c r="I926" i="5"/>
  <c r="I925" i="5"/>
  <c r="I924" i="5"/>
  <c r="I923" i="5"/>
  <c r="I921" i="5"/>
  <c r="I920" i="5"/>
  <c r="I919" i="5"/>
  <c r="I918" i="5"/>
  <c r="I917" i="5"/>
  <c r="I916" i="5"/>
  <c r="I915" i="5"/>
  <c r="I914" i="5"/>
  <c r="I913" i="5"/>
  <c r="I912" i="5"/>
  <c r="I911" i="5"/>
  <c r="I910" i="5"/>
  <c r="I909" i="5"/>
  <c r="I908" i="5"/>
  <c r="I907" i="5"/>
  <c r="I906" i="5"/>
  <c r="I905" i="5"/>
  <c r="I904" i="5"/>
  <c r="I903" i="5"/>
  <c r="I902" i="5"/>
  <c r="I901" i="5"/>
  <c r="I900" i="5"/>
  <c r="I899" i="5"/>
  <c r="I898" i="5"/>
  <c r="I897" i="5"/>
  <c r="I896" i="5"/>
  <c r="I895" i="5"/>
  <c r="I894" i="5"/>
  <c r="I893" i="5"/>
  <c r="I892" i="5"/>
  <c r="I891" i="5"/>
  <c r="I890" i="5"/>
  <c r="I889" i="5"/>
  <c r="I888" i="5"/>
  <c r="I887" i="5"/>
  <c r="I886" i="5"/>
  <c r="I885" i="5"/>
  <c r="I884" i="5"/>
  <c r="I883" i="5"/>
  <c r="I882" i="5"/>
  <c r="I881" i="5"/>
  <c r="I880" i="5"/>
  <c r="I879" i="5"/>
  <c r="I878" i="5"/>
  <c r="I877" i="5"/>
  <c r="I876" i="5"/>
  <c r="I875" i="5"/>
  <c r="I874" i="5"/>
  <c r="I873" i="5"/>
  <c r="I872" i="5"/>
  <c r="I871" i="5"/>
  <c r="I870" i="5"/>
  <c r="I869" i="5"/>
  <c r="I868" i="5"/>
  <c r="I867" i="5"/>
  <c r="I866" i="5"/>
  <c r="I865" i="5"/>
  <c r="I864" i="5"/>
  <c r="I863" i="5"/>
  <c r="I862" i="5"/>
  <c r="I861" i="5"/>
  <c r="I860" i="5"/>
  <c r="I859" i="5"/>
  <c r="I858" i="5"/>
  <c r="I857" i="5"/>
  <c r="I856" i="5"/>
  <c r="I855" i="5"/>
  <c r="I854" i="5"/>
  <c r="I853" i="5"/>
  <c r="I852" i="5"/>
  <c r="I851" i="5"/>
  <c r="I850" i="5"/>
  <c r="I849" i="5"/>
  <c r="I848" i="5"/>
  <c r="I847" i="5"/>
  <c r="I846" i="5"/>
  <c r="I845" i="5"/>
  <c r="I844" i="5"/>
  <c r="I843" i="5"/>
  <c r="I842" i="5"/>
  <c r="I841" i="5"/>
  <c r="I840" i="5"/>
  <c r="I839" i="5"/>
  <c r="I838" i="5"/>
  <c r="I837" i="5"/>
  <c r="I836" i="5"/>
  <c r="I835" i="5"/>
  <c r="I834" i="5"/>
  <c r="I833" i="5"/>
  <c r="I832" i="5"/>
  <c r="I831" i="5"/>
  <c r="I830" i="5"/>
  <c r="I829" i="5"/>
  <c r="I828" i="5"/>
  <c r="I827" i="5"/>
  <c r="I826" i="5"/>
  <c r="I825" i="5"/>
  <c r="I824" i="5"/>
  <c r="I823" i="5"/>
  <c r="I822" i="5"/>
  <c r="I821" i="5"/>
  <c r="I820" i="5"/>
  <c r="I819" i="5"/>
  <c r="I818" i="5"/>
  <c r="I817" i="5"/>
  <c r="I816" i="5"/>
  <c r="I815" i="5"/>
  <c r="I814" i="5"/>
  <c r="I813" i="5"/>
  <c r="I812" i="5"/>
  <c r="I811" i="5"/>
  <c r="I810" i="5"/>
  <c r="I809" i="5"/>
  <c r="I808" i="5"/>
  <c r="I807" i="5"/>
  <c r="I806" i="5"/>
  <c r="I805" i="5"/>
  <c r="I804" i="5"/>
  <c r="I803" i="5"/>
  <c r="I802" i="5"/>
  <c r="I801" i="5"/>
  <c r="I800" i="5"/>
  <c r="I799" i="5"/>
  <c r="I798" i="5"/>
  <c r="I797" i="5"/>
  <c r="I796" i="5"/>
  <c r="I795" i="5"/>
  <c r="I794" i="5"/>
  <c r="I793" i="5"/>
  <c r="I792" i="5"/>
  <c r="I791" i="5"/>
  <c r="I790" i="5"/>
  <c r="I789" i="5"/>
  <c r="I788" i="5"/>
  <c r="I787" i="5"/>
  <c r="I786" i="5"/>
  <c r="I785" i="5"/>
  <c r="I784" i="5"/>
  <c r="I783" i="5"/>
  <c r="I782" i="5"/>
  <c r="I781" i="5"/>
  <c r="I780" i="5"/>
  <c r="I779" i="5"/>
  <c r="I778" i="5"/>
  <c r="I777" i="5"/>
  <c r="I776" i="5"/>
  <c r="I775" i="5"/>
  <c r="I774" i="5"/>
  <c r="I773" i="5"/>
  <c r="I772" i="5"/>
  <c r="I771" i="5"/>
  <c r="I770" i="5"/>
  <c r="I769" i="5"/>
  <c r="I768" i="5"/>
  <c r="I767" i="5"/>
  <c r="I766" i="5"/>
  <c r="I765" i="5"/>
  <c r="I764" i="5"/>
  <c r="I762" i="5"/>
  <c r="I761" i="5"/>
  <c r="I760" i="5"/>
  <c r="I758" i="5"/>
  <c r="I757" i="5"/>
  <c r="I756" i="5"/>
  <c r="I755" i="5"/>
  <c r="I754" i="5"/>
  <c r="I753" i="5"/>
  <c r="I752" i="5"/>
  <c r="I751" i="5"/>
  <c r="I749" i="5"/>
  <c r="I748" i="5"/>
  <c r="I747" i="5"/>
  <c r="I746" i="5"/>
  <c r="I745" i="5"/>
  <c r="I744" i="5"/>
  <c r="I743" i="5"/>
  <c r="I742" i="5"/>
  <c r="I741" i="5"/>
  <c r="I740" i="5"/>
  <c r="I739" i="5"/>
  <c r="I738" i="5"/>
  <c r="I737" i="5"/>
  <c r="I736" i="5"/>
  <c r="I735" i="5"/>
  <c r="I734" i="5"/>
  <c r="I733" i="5"/>
  <c r="I732" i="5"/>
  <c r="I731" i="5"/>
  <c r="I730" i="5"/>
  <c r="I729" i="5"/>
  <c r="I728" i="5"/>
  <c r="I727" i="5"/>
  <c r="I726" i="5"/>
  <c r="I725" i="5"/>
  <c r="I724" i="5"/>
  <c r="I723" i="5"/>
  <c r="I722" i="5"/>
  <c r="I721" i="5"/>
  <c r="I720" i="5"/>
  <c r="I719" i="5"/>
  <c r="I718" i="5"/>
  <c r="I717" i="5"/>
  <c r="I716" i="5"/>
  <c r="I715" i="5"/>
  <c r="I714" i="5"/>
  <c r="I713" i="5"/>
  <c r="I711" i="5"/>
  <c r="I710" i="5"/>
  <c r="I709" i="5"/>
  <c r="I708" i="5"/>
  <c r="I707" i="5"/>
  <c r="I706" i="5"/>
  <c r="I705" i="5"/>
  <c r="I704" i="5"/>
  <c r="I703" i="5"/>
  <c r="I702" i="5"/>
  <c r="I701" i="5"/>
  <c r="I700" i="5"/>
  <c r="I699" i="5"/>
  <c r="I698" i="5"/>
  <c r="I697" i="5"/>
  <c r="I696" i="5"/>
  <c r="I695" i="5"/>
  <c r="I694" i="5"/>
  <c r="I693" i="5"/>
  <c r="I692" i="5"/>
  <c r="I691" i="5"/>
  <c r="I689" i="5"/>
  <c r="I688" i="5"/>
  <c r="I686" i="5"/>
  <c r="I685" i="5"/>
  <c r="I684" i="5"/>
  <c r="I683" i="5"/>
  <c r="I682" i="5"/>
  <c r="I681" i="5"/>
  <c r="I680" i="5"/>
  <c r="I679" i="5"/>
  <c r="I678" i="5"/>
  <c r="I677" i="5"/>
  <c r="I676" i="5"/>
  <c r="I675" i="5"/>
  <c r="I674" i="5"/>
  <c r="I673" i="5"/>
  <c r="I672" i="5"/>
  <c r="I671" i="5"/>
  <c r="I670" i="5"/>
  <c r="I669" i="5"/>
  <c r="I668" i="5"/>
  <c r="I667" i="5"/>
  <c r="I666" i="5"/>
  <c r="I665" i="5"/>
  <c r="I664" i="5"/>
  <c r="I663" i="5"/>
  <c r="I662" i="5"/>
  <c r="I661" i="5"/>
  <c r="I660" i="5"/>
  <c r="I659" i="5"/>
  <c r="I657" i="5"/>
  <c r="I656" i="5"/>
  <c r="I655" i="5"/>
  <c r="I654" i="5"/>
  <c r="I653" i="5"/>
  <c r="I652" i="5"/>
  <c r="I651" i="5"/>
  <c r="I650" i="5"/>
  <c r="I649" i="5"/>
  <c r="I648" i="5"/>
  <c r="I646" i="5"/>
  <c r="I645" i="5"/>
  <c r="I644" i="5"/>
  <c r="I643" i="5"/>
  <c r="I642" i="5"/>
  <c r="I640" i="5"/>
  <c r="I639" i="5"/>
  <c r="I638" i="5"/>
  <c r="I637" i="5"/>
  <c r="I636" i="5"/>
  <c r="I635" i="5"/>
  <c r="I634" i="5"/>
  <c r="I633" i="5"/>
  <c r="I632" i="5"/>
  <c r="I631" i="5"/>
  <c r="I630" i="5"/>
  <c r="I629" i="5"/>
  <c r="I628" i="5"/>
  <c r="I627" i="5"/>
  <c r="I626" i="5"/>
  <c r="I625" i="5"/>
  <c r="I624" i="5"/>
  <c r="I623" i="5"/>
  <c r="I622" i="5"/>
  <c r="I619" i="5"/>
  <c r="I618" i="5"/>
  <c r="I617" i="5"/>
  <c r="I616" i="5"/>
  <c r="I615" i="5"/>
  <c r="I614" i="5"/>
  <c r="I613" i="5"/>
  <c r="I612" i="5"/>
  <c r="I611" i="5"/>
  <c r="I610" i="5"/>
  <c r="I609" i="5"/>
  <c r="I608" i="5"/>
  <c r="I607" i="5"/>
  <c r="I606" i="5"/>
  <c r="I605" i="5"/>
  <c r="I604" i="5"/>
  <c r="I603" i="5"/>
  <c r="I602" i="5"/>
  <c r="I601" i="5"/>
  <c r="I600" i="5"/>
  <c r="I599" i="5"/>
  <c r="I598" i="5"/>
  <c r="I597" i="5"/>
  <c r="I596" i="5"/>
  <c r="I595" i="5"/>
  <c r="I594" i="5"/>
  <c r="I593" i="5"/>
  <c r="I592" i="5"/>
  <c r="I591" i="5"/>
  <c r="I590" i="5"/>
  <c r="I589" i="5"/>
  <c r="I588" i="5"/>
  <c r="I587" i="5"/>
  <c r="I586" i="5"/>
  <c r="I585" i="5"/>
  <c r="I584" i="5"/>
  <c r="I583" i="5"/>
  <c r="I582" i="5"/>
  <c r="I581" i="5"/>
  <c r="I580" i="5"/>
  <c r="I579" i="5"/>
  <c r="I578" i="5"/>
  <c r="I577" i="5"/>
  <c r="I576" i="5"/>
  <c r="I575" i="5"/>
  <c r="I574" i="5"/>
  <c r="I573" i="5"/>
  <c r="I572" i="5"/>
  <c r="I571" i="5"/>
  <c r="I570" i="5"/>
  <c r="I569" i="5"/>
  <c r="I568" i="5"/>
  <c r="I567" i="5"/>
  <c r="I566" i="5"/>
  <c r="I565" i="5"/>
  <c r="I564" i="5"/>
  <c r="I563" i="5"/>
  <c r="I562" i="5"/>
  <c r="I561" i="5"/>
  <c r="I560" i="5"/>
  <c r="I559" i="5"/>
  <c r="I558" i="5"/>
  <c r="I557" i="5"/>
  <c r="I556" i="5"/>
  <c r="I555" i="5"/>
  <c r="I554" i="5"/>
  <c r="I553" i="5"/>
  <c r="I552" i="5"/>
  <c r="I551" i="5"/>
  <c r="I550" i="5"/>
  <c r="I549" i="5"/>
  <c r="I548" i="5"/>
  <c r="I547" i="5"/>
  <c r="I546" i="5"/>
  <c r="I545" i="5"/>
  <c r="I544" i="5"/>
  <c r="I543" i="5"/>
  <c r="I542" i="5"/>
  <c r="I541" i="5"/>
  <c r="I540" i="5"/>
  <c r="I539" i="5"/>
  <c r="I538" i="5"/>
  <c r="I537" i="5"/>
  <c r="I536" i="5"/>
  <c r="I535" i="5"/>
  <c r="I534" i="5"/>
  <c r="I533" i="5"/>
  <c r="I532" i="5"/>
  <c r="I531" i="5"/>
  <c r="I530" i="5"/>
  <c r="I529" i="5"/>
  <c r="I528" i="5"/>
  <c r="I527" i="5"/>
  <c r="I526" i="5"/>
  <c r="I525" i="5"/>
  <c r="I524" i="5"/>
  <c r="I523" i="5"/>
  <c r="I522" i="5"/>
  <c r="I521" i="5"/>
  <c r="I520" i="5"/>
  <c r="I519" i="5"/>
  <c r="I518" i="5"/>
  <c r="I517" i="5"/>
  <c r="I516" i="5"/>
  <c r="I515" i="5"/>
  <c r="I514" i="5"/>
  <c r="I513" i="5"/>
  <c r="I512" i="5"/>
  <c r="I511" i="5"/>
  <c r="I510" i="5"/>
  <c r="I509" i="5"/>
  <c r="I508" i="5"/>
  <c r="I507" i="5"/>
  <c r="I506" i="5"/>
  <c r="I505" i="5"/>
  <c r="I504" i="5"/>
  <c r="I503" i="5"/>
  <c r="I502" i="5"/>
  <c r="I501" i="5"/>
  <c r="I500" i="5"/>
  <c r="I499" i="5"/>
  <c r="I498" i="5"/>
  <c r="I497" i="5"/>
  <c r="I496" i="5"/>
  <c r="I495" i="5"/>
  <c r="I494" i="5"/>
  <c r="I493" i="5"/>
  <c r="I492" i="5"/>
  <c r="I491" i="5"/>
  <c r="I490" i="5"/>
  <c r="I489" i="5"/>
  <c r="I488" i="5"/>
  <c r="I487" i="5"/>
  <c r="I486" i="5"/>
  <c r="I485" i="5"/>
  <c r="I484" i="5"/>
  <c r="I483" i="5"/>
  <c r="I482" i="5"/>
  <c r="I481" i="5"/>
  <c r="I480" i="5"/>
  <c r="I479" i="5"/>
  <c r="I478" i="5"/>
  <c r="I477" i="5"/>
  <c r="I476" i="5"/>
  <c r="I475" i="5"/>
  <c r="I474" i="5"/>
  <c r="I473" i="5"/>
  <c r="I472" i="5"/>
  <c r="I471" i="5"/>
  <c r="I470" i="5"/>
  <c r="I469" i="5"/>
  <c r="I468" i="5"/>
  <c r="I467" i="5"/>
  <c r="I466" i="5"/>
  <c r="I465" i="5"/>
  <c r="I464" i="5"/>
  <c r="I463" i="5"/>
  <c r="I462" i="5"/>
  <c r="I461" i="5"/>
  <c r="I460" i="5"/>
  <c r="I459" i="5"/>
  <c r="I458" i="5"/>
  <c r="I457" i="5"/>
  <c r="I456" i="5"/>
  <c r="I455" i="5"/>
  <c r="I454" i="5"/>
  <c r="I453" i="5"/>
  <c r="I452" i="5"/>
  <c r="I451" i="5"/>
  <c r="I450" i="5"/>
  <c r="I449" i="5"/>
  <c r="I448" i="5"/>
  <c r="I447" i="5"/>
  <c r="I446" i="5"/>
  <c r="I445" i="5"/>
  <c r="I444" i="5"/>
  <c r="I443" i="5"/>
  <c r="I442" i="5"/>
  <c r="I441" i="5"/>
  <c r="I440" i="5"/>
  <c r="I439" i="5"/>
  <c r="I438" i="5"/>
  <c r="I437" i="5"/>
  <c r="I436" i="5"/>
  <c r="I435" i="5"/>
  <c r="I434" i="5"/>
  <c r="I433" i="5"/>
  <c r="I432" i="5"/>
  <c r="I431" i="5"/>
  <c r="I430" i="5"/>
  <c r="I429" i="5"/>
  <c r="I428" i="5"/>
  <c r="I427" i="5"/>
  <c r="I426" i="5"/>
  <c r="I425" i="5"/>
  <c r="I424" i="5"/>
  <c r="I423" i="5"/>
  <c r="I422" i="5"/>
  <c r="I421" i="5"/>
  <c r="I420" i="5"/>
  <c r="I419" i="5"/>
  <c r="I418" i="5"/>
  <c r="I417" i="5"/>
  <c r="I416" i="5"/>
  <c r="I415" i="5"/>
  <c r="I414" i="5"/>
  <c r="I413" i="5"/>
  <c r="I412" i="5"/>
  <c r="I411" i="5"/>
  <c r="I410" i="5"/>
  <c r="I409" i="5"/>
  <c r="I408" i="5"/>
  <c r="I407" i="5"/>
  <c r="I406" i="5"/>
  <c r="I405" i="5"/>
  <c r="I404" i="5"/>
  <c r="I403" i="5"/>
  <c r="I402" i="5"/>
  <c r="I401" i="5"/>
  <c r="I400" i="5"/>
  <c r="I399" i="5"/>
  <c r="I398" i="5"/>
  <c r="I397" i="5"/>
  <c r="I396" i="5"/>
  <c r="I395" i="5"/>
  <c r="I394" i="5"/>
  <c r="I393" i="5"/>
  <c r="I392" i="5"/>
  <c r="I391" i="5"/>
  <c r="I390" i="5"/>
  <c r="I389" i="5"/>
  <c r="I388" i="5"/>
  <c r="I387" i="5"/>
  <c r="I386" i="5"/>
  <c r="I385" i="5"/>
  <c r="I384" i="5"/>
  <c r="I383" i="5"/>
  <c r="I382" i="5"/>
  <c r="I381" i="5"/>
  <c r="I380" i="5"/>
  <c r="I379" i="5"/>
  <c r="I378" i="5"/>
  <c r="I377" i="5"/>
  <c r="I376" i="5"/>
  <c r="I375" i="5"/>
  <c r="I374" i="5"/>
  <c r="I373" i="5"/>
  <c r="I372" i="5"/>
  <c r="I371" i="5"/>
  <c r="I370" i="5"/>
  <c r="I369" i="5"/>
  <c r="I368" i="5"/>
  <c r="I367" i="5"/>
  <c r="I366" i="5"/>
  <c r="I365" i="5"/>
  <c r="I364" i="5"/>
  <c r="I363" i="5"/>
  <c r="I362" i="5"/>
  <c r="I361" i="5"/>
  <c r="I360" i="5"/>
  <c r="I359" i="5"/>
  <c r="I358" i="5"/>
  <c r="I357" i="5"/>
  <c r="I356" i="5"/>
  <c r="I355" i="5"/>
  <c r="I354" i="5"/>
  <c r="I353" i="5"/>
  <c r="I352" i="5"/>
  <c r="I351" i="5"/>
  <c r="I350" i="5"/>
  <c r="I349" i="5"/>
  <c r="I348" i="5"/>
  <c r="I347" i="5"/>
  <c r="I346" i="5"/>
  <c r="I345" i="5"/>
  <c r="I344" i="5"/>
  <c r="I343" i="5"/>
  <c r="I342" i="5"/>
  <c r="I341" i="5"/>
  <c r="I340" i="5"/>
  <c r="I339" i="5"/>
  <c r="I338" i="5"/>
  <c r="I337" i="5"/>
  <c r="I336" i="5"/>
  <c r="I335" i="5"/>
  <c r="I334" i="5"/>
  <c r="I333" i="5"/>
  <c r="I332" i="5"/>
  <c r="I331" i="5"/>
  <c r="I330" i="5"/>
  <c r="I329" i="5"/>
  <c r="I328" i="5"/>
  <c r="I327" i="5"/>
  <c r="I326" i="5"/>
  <c r="I325" i="5"/>
  <c r="I324" i="5"/>
  <c r="I323" i="5"/>
  <c r="I322" i="5"/>
  <c r="I321" i="5"/>
  <c r="I320" i="5"/>
  <c r="I319" i="5"/>
  <c r="I318" i="5"/>
  <c r="I317" i="5"/>
  <c r="I316" i="5"/>
  <c r="I315" i="5"/>
  <c r="I314" i="5"/>
  <c r="I313" i="5"/>
  <c r="I312" i="5"/>
  <c r="I311" i="5"/>
  <c r="I310" i="5"/>
  <c r="I309" i="5"/>
  <c r="I308" i="5"/>
  <c r="I307" i="5"/>
  <c r="I306" i="5"/>
  <c r="I305" i="5"/>
  <c r="I304" i="5"/>
  <c r="I303" i="5"/>
  <c r="I302" i="5"/>
  <c r="I301" i="5"/>
  <c r="I300" i="5"/>
  <c r="I299" i="5"/>
  <c r="I298" i="5"/>
  <c r="I297" i="5"/>
  <c r="I296" i="5"/>
  <c r="I295" i="5"/>
  <c r="I294" i="5"/>
  <c r="I293" i="5"/>
  <c r="I292" i="5"/>
  <c r="I291" i="5"/>
  <c r="I290" i="5"/>
  <c r="I289" i="5"/>
  <c r="I288" i="5"/>
  <c r="I287" i="5"/>
  <c r="I286" i="5"/>
  <c r="I285" i="5"/>
  <c r="I284" i="5"/>
  <c r="I283" i="5"/>
  <c r="I282" i="5"/>
  <c r="I281" i="5"/>
  <c r="I280" i="5"/>
  <c r="I279" i="5"/>
  <c r="I278" i="5"/>
  <c r="I277" i="5"/>
  <c r="I276" i="5"/>
  <c r="I275" i="5"/>
  <c r="I274" i="5"/>
  <c r="I273" i="5"/>
  <c r="I272" i="5"/>
  <c r="I271" i="5"/>
  <c r="I270" i="5"/>
  <c r="I269" i="5"/>
  <c r="I268" i="5"/>
  <c r="I267" i="5"/>
  <c r="I266" i="5"/>
  <c r="I265" i="5"/>
  <c r="I264" i="5"/>
  <c r="I263" i="5"/>
  <c r="I262" i="5"/>
  <c r="I260" i="5"/>
  <c r="I259" i="5"/>
  <c r="I258" i="5"/>
  <c r="I257" i="5"/>
  <c r="I256" i="5"/>
  <c r="I255" i="5"/>
  <c r="I254" i="5"/>
  <c r="I253" i="5"/>
  <c r="I252" i="5"/>
  <c r="I251" i="5"/>
  <c r="I250" i="5"/>
  <c r="I249" i="5"/>
  <c r="I248" i="5"/>
  <c r="I247" i="5"/>
  <c r="I246" i="5"/>
  <c r="I245" i="5"/>
  <c r="I244"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H1354" i="5"/>
  <c r="H1242" i="5"/>
  <c r="H1351" i="5"/>
  <c r="H1279" i="5"/>
  <c r="H1263" i="5"/>
  <c r="H1267" i="5"/>
  <c r="H1243" i="5"/>
  <c r="H1353" i="5"/>
  <c r="H1321" i="5"/>
  <c r="H1273" i="5"/>
  <c r="H1235" i="5"/>
  <c r="H1168" i="5"/>
  <c r="H1210" i="5"/>
  <c r="H1194" i="5"/>
  <c r="H1178" i="5"/>
  <c r="H1361" i="5"/>
  <c r="H1225" i="5"/>
  <c r="H1364" i="5"/>
  <c r="H1223" i="5"/>
  <c r="H1252" i="5"/>
  <c r="H1236" i="5"/>
  <c r="H1363" i="5"/>
  <c r="H1328" i="5"/>
  <c r="H1312" i="5"/>
  <c r="H1248" i="5"/>
  <c r="H1284" i="5"/>
  <c r="H1268" i="5"/>
  <c r="H1257" i="5"/>
  <c r="H1215" i="5"/>
  <c r="H1228" i="5"/>
  <c r="H1183" i="5"/>
  <c r="H1299" i="5"/>
  <c r="H1233" i="5"/>
  <c r="H1204" i="5"/>
  <c r="H1172" i="5"/>
  <c r="H1285" i="5"/>
  <c r="H1269" i="5"/>
  <c r="H1198" i="5"/>
  <c r="H1346" i="5"/>
  <c r="H1338" i="5"/>
  <c r="H1322" i="5"/>
  <c r="H1306" i="5"/>
  <c r="H1290" i="5"/>
  <c r="H1274" i="5"/>
  <c r="H1232" i="5"/>
  <c r="H1203" i="5"/>
  <c r="H1289" i="5"/>
  <c r="H1247" i="5"/>
  <c r="H1280" i="5"/>
  <c r="H1238" i="5"/>
  <c r="H1333" i="5"/>
  <c r="H1317" i="5"/>
  <c r="H1301" i="5"/>
  <c r="H1193" i="5"/>
  <c r="H1171" i="5"/>
  <c r="H1348" i="5"/>
  <c r="H1332" i="5"/>
  <c r="H1300" i="5"/>
  <c r="H1283" i="5"/>
  <c r="H1349" i="5"/>
  <c r="H1296" i="5"/>
  <c r="H1226" i="5"/>
  <c r="H1205" i="5"/>
  <c r="H1189" i="5"/>
  <c r="H1173" i="5"/>
  <c r="H1343" i="5"/>
  <c r="H1356" i="5"/>
  <c r="H1311" i="5"/>
  <c r="H1264" i="5"/>
  <c r="H1220" i="5"/>
  <c r="H1258" i="5"/>
  <c r="H1253" i="5"/>
  <c r="H1326" i="5"/>
  <c r="H1360" i="5"/>
  <c r="H1331" i="5"/>
  <c r="H1237" i="5"/>
  <c r="H1216" i="5"/>
  <c r="H1344" i="5"/>
  <c r="H1200" i="5"/>
  <c r="H1184" i="5"/>
  <c r="H1323" i="5"/>
  <c r="H1318" i="5"/>
  <c r="H1313" i="5"/>
  <c r="H1308" i="5"/>
  <c r="H1303" i="5"/>
  <c r="H1278" i="5"/>
  <c r="H1195" i="5"/>
  <c r="H1190" i="5"/>
  <c r="H1185" i="5"/>
  <c r="H1180" i="5"/>
  <c r="H1175" i="5"/>
  <c r="H1358" i="5"/>
  <c r="H1275" i="5"/>
  <c r="H1270" i="5"/>
  <c r="H1265" i="5"/>
  <c r="H1260" i="5"/>
  <c r="H1255" i="5"/>
  <c r="H1230" i="5"/>
  <c r="H1315" i="5"/>
  <c r="H1305" i="5"/>
  <c r="H1295" i="5"/>
  <c r="H1187" i="5"/>
  <c r="H1177" i="5"/>
  <c r="H1167" i="5"/>
  <c r="H1355" i="5"/>
  <c r="H1350" i="5"/>
  <c r="H1345" i="5"/>
  <c r="H1340" i="5"/>
  <c r="H1335" i="5"/>
  <c r="H1310" i="5"/>
  <c r="H1227" i="5"/>
  <c r="H1222" i="5"/>
  <c r="H1217" i="5"/>
  <c r="H1212" i="5"/>
  <c r="H1207" i="5"/>
  <c r="H1182" i="5"/>
  <c r="H1307" i="5"/>
  <c r="H1302" i="5"/>
  <c r="H1297" i="5"/>
  <c r="H1292" i="5"/>
  <c r="H1287" i="5"/>
  <c r="H1262" i="5"/>
  <c r="H1179" i="5"/>
  <c r="H1174" i="5"/>
  <c r="H1169" i="5"/>
  <c r="H1164" i="5"/>
  <c r="H1347" i="5"/>
  <c r="H1337" i="5"/>
  <c r="H1327" i="5"/>
  <c r="H1219" i="5"/>
  <c r="H1209" i="5"/>
  <c r="H1199" i="5"/>
  <c r="H1342" i="5"/>
  <c r="H1259" i="5"/>
  <c r="H1254" i="5"/>
  <c r="H1249" i="5"/>
  <c r="H1244" i="5"/>
  <c r="H1239" i="5"/>
  <c r="H1214" i="5"/>
  <c r="H1339" i="5"/>
  <c r="H1334" i="5"/>
  <c r="H1329" i="5"/>
  <c r="H1324" i="5"/>
  <c r="H1319" i="5"/>
  <c r="H1294" i="5"/>
  <c r="H1211" i="5"/>
  <c r="H1206" i="5"/>
  <c r="H1201" i="5"/>
  <c r="H1196" i="5"/>
  <c r="H1191" i="5"/>
  <c r="H1166" i="5"/>
  <c r="H1359" i="5"/>
  <c r="H1251" i="5"/>
  <c r="H1241" i="5"/>
  <c r="H1231" i="5"/>
  <c r="H1291" i="5"/>
  <c r="H1286" i="5"/>
  <c r="H1281" i="5"/>
  <c r="H1276" i="5"/>
  <c r="H1271" i="5"/>
  <c r="H1246" i="5"/>
  <c r="H1316" i="5"/>
  <c r="H1188" i="5"/>
  <c r="H1357" i="5"/>
  <c r="H1341" i="5"/>
  <c r="H1325" i="5"/>
  <c r="H1309" i="5"/>
  <c r="H1293" i="5"/>
  <c r="H1277" i="5"/>
  <c r="H1261" i="5"/>
  <c r="H1245" i="5"/>
  <c r="H1229" i="5"/>
  <c r="H1213" i="5"/>
  <c r="H1197" i="5"/>
  <c r="H1181" i="5"/>
  <c r="H1165" i="5"/>
  <c r="H1352" i="5"/>
  <c r="H1336" i="5"/>
  <c r="H1320" i="5"/>
  <c r="H1304" i="5"/>
  <c r="H1288" i="5"/>
  <c r="H1272" i="5"/>
  <c r="H1256" i="5"/>
  <c r="H1240" i="5"/>
  <c r="H1224" i="5"/>
  <c r="H1208" i="5"/>
  <c r="H1192" i="5"/>
  <c r="H1176" i="5"/>
  <c r="H1362" i="5"/>
  <c r="H1330" i="5"/>
  <c r="H1314" i="5"/>
  <c r="H1298" i="5"/>
  <c r="H1282" i="5"/>
  <c r="H1266" i="5"/>
  <c r="H1250" i="5"/>
  <c r="H1234" i="5"/>
  <c r="H1218" i="5"/>
  <c r="H1202" i="5"/>
  <c r="H1186" i="5"/>
  <c r="H1170" i="5"/>
  <c r="H2" i="13" a="1"/>
  <c r="H2" i="13" s="1"/>
  <c r="G2" i="13" a="1"/>
  <c r="G2" i="13" s="1"/>
  <c r="A3" i="8" a="1"/>
  <c r="E10005" i="5"/>
  <c r="I10005" i="5" s="1"/>
  <c r="H265" i="5"/>
  <c r="H70" i="5"/>
  <c r="H360" i="5"/>
  <c r="H1132" i="5"/>
  <c r="H520" i="5"/>
  <c r="H1013" i="5"/>
  <c r="H989" i="5"/>
  <c r="H973" i="5"/>
  <c r="H449" i="5"/>
  <c r="H417" i="5"/>
  <c r="H1034" i="5"/>
  <c r="H966" i="5"/>
  <c r="H1111" i="5"/>
  <c r="H1087" i="5"/>
  <c r="H1079" i="5"/>
  <c r="H419" i="5"/>
  <c r="A2" i="13" a="1"/>
  <c r="H861" i="5"/>
  <c r="H825" i="5"/>
  <c r="H661" i="5"/>
  <c r="H609" i="5"/>
  <c r="H899" i="5"/>
  <c r="H859" i="5"/>
  <c r="H847" i="5"/>
  <c r="H835" i="5"/>
  <c r="H579" i="5"/>
  <c r="H411" i="5"/>
  <c r="H816" i="5"/>
  <c r="H644" i="5"/>
  <c r="H552" i="5"/>
  <c r="H544" i="5"/>
  <c r="H894" i="5"/>
  <c r="H675" i="5"/>
  <c r="H290" i="5"/>
  <c r="H262" i="5"/>
  <c r="H258" i="5"/>
  <c r="H250" i="5"/>
  <c r="H776" i="5"/>
  <c r="H319" i="5"/>
  <c r="H311" i="5"/>
  <c r="H271" i="5"/>
  <c r="H259" i="5"/>
  <c r="H255" i="5"/>
  <c r="H239" i="5"/>
  <c r="H235" i="5"/>
  <c r="H231" i="5"/>
  <c r="H199" i="5"/>
  <c r="H175" i="5"/>
  <c r="H155" i="5"/>
  <c r="H151" i="5"/>
  <c r="H139" i="5"/>
  <c r="H127" i="5"/>
  <c r="H119" i="5"/>
  <c r="H7" i="5"/>
  <c r="H721" i="5"/>
  <c r="H693" i="5"/>
  <c r="H12" i="5"/>
  <c r="H972" i="5"/>
  <c r="H874" i="5"/>
  <c r="H866" i="5"/>
  <c r="H842" i="5"/>
  <c r="H834" i="5"/>
  <c r="H477" i="5"/>
  <c r="H465" i="5"/>
  <c r="H404" i="5"/>
  <c r="H252" i="5"/>
  <c r="H30" i="5"/>
  <c r="H620" i="5"/>
  <c r="H401" i="5"/>
  <c r="H200" i="5"/>
  <c r="H55" i="5"/>
  <c r="H1010" i="5"/>
  <c r="H908" i="5"/>
  <c r="H718" i="5"/>
  <c r="H710" i="5"/>
  <c r="H702" i="5"/>
  <c r="H641" i="5"/>
  <c r="H588" i="5"/>
  <c r="H572" i="5"/>
  <c r="H564" i="5"/>
  <c r="H160" i="5"/>
  <c r="H84" i="5"/>
  <c r="H995" i="5"/>
  <c r="H723" i="5"/>
  <c r="H181" i="5"/>
  <c r="H173" i="5"/>
  <c r="H89" i="5"/>
  <c r="H53" i="5"/>
  <c r="H20" i="5"/>
  <c r="H1137" i="5"/>
  <c r="H1101" i="5"/>
  <c r="H1085" i="5"/>
  <c r="H1052" i="5"/>
  <c r="H1048" i="5"/>
  <c r="H740" i="5"/>
  <c r="H659" i="5"/>
  <c r="H379" i="5"/>
  <c r="H347" i="5"/>
  <c r="H1061" i="5"/>
  <c r="H951" i="5"/>
  <c r="H704" i="5"/>
  <c r="H684" i="5"/>
  <c r="H647" i="5"/>
  <c r="H578" i="5"/>
  <c r="H553" i="5"/>
  <c r="H541" i="5"/>
  <c r="H533" i="5"/>
  <c r="H440" i="5"/>
  <c r="H424" i="5"/>
  <c r="H150" i="5"/>
  <c r="H142" i="5"/>
  <c r="H110" i="5"/>
  <c r="H106" i="5"/>
  <c r="E10004" i="5"/>
  <c r="I10004" i="5" s="1"/>
  <c r="H103" i="5"/>
  <c r="J103" i="5"/>
  <c r="H116" i="5"/>
  <c r="H267" i="5"/>
  <c r="H1148" i="5"/>
  <c r="H753" i="5"/>
  <c r="H574" i="5"/>
  <c r="H566" i="5"/>
  <c r="H511" i="5"/>
  <c r="H410" i="5"/>
  <c r="H39" i="5"/>
  <c r="H957" i="5"/>
  <c r="H941" i="5"/>
  <c r="H920" i="5"/>
  <c r="H790" i="5"/>
  <c r="H782" i="5"/>
  <c r="H732" i="5"/>
  <c r="H724" i="5"/>
  <c r="H658" i="5"/>
  <c r="H629" i="5"/>
  <c r="H516" i="5"/>
  <c r="H500" i="5"/>
  <c r="H468" i="5"/>
  <c r="H460" i="5"/>
  <c r="H261" i="5"/>
  <c r="H76" i="5"/>
  <c r="H68" i="5"/>
  <c r="H60" i="5"/>
  <c r="H52" i="5"/>
  <c r="H44" i="5"/>
  <c r="H23" i="5"/>
  <c r="H1089" i="5"/>
  <c r="H896" i="5"/>
  <c r="H1094" i="5"/>
  <c r="H1041" i="5"/>
  <c r="H631" i="5"/>
  <c r="H610" i="5"/>
  <c r="H602" i="5"/>
  <c r="H388" i="5"/>
  <c r="H380" i="5"/>
  <c r="H1067" i="5"/>
  <c r="H731" i="5"/>
  <c r="H636" i="5"/>
  <c r="H628" i="5"/>
  <c r="H615" i="5"/>
  <c r="H369" i="5"/>
  <c r="H88" i="5"/>
  <c r="H1" i="5"/>
  <c r="H953" i="5"/>
  <c r="H945" i="5"/>
  <c r="H633" i="5"/>
  <c r="H310" i="5"/>
  <c r="H40" i="5"/>
  <c r="H820" i="5"/>
  <c r="H551" i="5"/>
  <c r="H535" i="5"/>
  <c r="H522" i="5"/>
  <c r="H453" i="5"/>
  <c r="H445" i="5"/>
  <c r="H437" i="5"/>
  <c r="H421" i="5"/>
  <c r="H275" i="5"/>
  <c r="H238" i="5"/>
  <c r="H140" i="5"/>
  <c r="H132" i="5"/>
  <c r="H780" i="5"/>
  <c r="H627" i="5"/>
  <c r="H498" i="5"/>
  <c r="H490" i="5"/>
  <c r="H400" i="5"/>
  <c r="H392" i="5"/>
  <c r="H344" i="5"/>
  <c r="H214" i="5"/>
  <c r="H95" i="5"/>
  <c r="J595" i="5"/>
  <c r="H595" i="5"/>
  <c r="H15" i="5"/>
  <c r="J502" i="5"/>
  <c r="H502" i="5"/>
  <c r="E10001" i="5"/>
  <c r="I10001" i="5" s="1"/>
  <c r="E10002" i="5"/>
  <c r="I10002" i="5" s="1"/>
  <c r="H1160" i="5"/>
  <c r="H830" i="5"/>
  <c r="H777" i="5"/>
  <c r="H632" i="5"/>
  <c r="H919" i="5"/>
  <c r="H898" i="5"/>
  <c r="H752" i="5"/>
  <c r="H726" i="5"/>
  <c r="H478" i="5"/>
  <c r="H263" i="5"/>
  <c r="H270" i="5"/>
  <c r="H371" i="5"/>
  <c r="H413" i="5"/>
  <c r="H105" i="5"/>
  <c r="H922" i="5"/>
  <c r="H914" i="5"/>
  <c r="H824" i="5"/>
  <c r="H538" i="5"/>
  <c r="H326" i="5"/>
  <c r="H318" i="5"/>
  <c r="H49" i="5"/>
  <c r="H906" i="5"/>
  <c r="H692" i="5"/>
  <c r="H645" i="5"/>
  <c r="H83" i="5"/>
  <c r="J818" i="5"/>
  <c r="H818" i="5"/>
  <c r="H1058" i="5"/>
  <c r="H871" i="5"/>
  <c r="H863" i="5"/>
  <c r="H786" i="5"/>
  <c r="H778" i="5"/>
  <c r="H665" i="5"/>
  <c r="H487" i="5"/>
  <c r="H333" i="5"/>
  <c r="H111" i="5"/>
  <c r="H98" i="5"/>
  <c r="H807" i="5"/>
  <c r="H799" i="5"/>
  <c r="J828" i="5"/>
  <c r="H828" i="5"/>
  <c r="H725" i="5"/>
  <c r="H505" i="5"/>
  <c r="H700" i="5"/>
  <c r="H604" i="5"/>
  <c r="H534" i="5"/>
  <c r="H329" i="5"/>
  <c r="H321" i="5"/>
  <c r="H245" i="5"/>
  <c r="H224" i="5"/>
  <c r="H109" i="5"/>
  <c r="H31" i="5"/>
  <c r="H1026" i="5"/>
  <c r="H1000" i="5"/>
  <c r="H979" i="5"/>
  <c r="H924" i="5"/>
  <c r="H903" i="5"/>
  <c r="H809" i="5"/>
  <c r="H801" i="5"/>
  <c r="H788" i="5"/>
  <c r="H603" i="5"/>
  <c r="H528" i="5"/>
  <c r="H431" i="5"/>
  <c r="H72" i="5"/>
  <c r="H64" i="5"/>
  <c r="H51" i="5"/>
  <c r="H1125" i="5"/>
  <c r="H997" i="5"/>
  <c r="H947" i="5"/>
  <c r="H913" i="5"/>
  <c r="H879" i="5"/>
  <c r="H819" i="5"/>
  <c r="H798" i="5"/>
  <c r="H756" i="5"/>
  <c r="H608" i="5"/>
  <c r="H582" i="5"/>
  <c r="H444" i="5"/>
  <c r="H365" i="5"/>
  <c r="H69" i="5"/>
  <c r="H22" i="5"/>
  <c r="H1151" i="5"/>
  <c r="H283" i="5"/>
  <c r="H45" i="5"/>
  <c r="H11" i="5"/>
  <c r="H1127" i="5"/>
  <c r="H1064" i="5"/>
  <c r="H1038" i="5"/>
  <c r="H839" i="5"/>
  <c r="H758" i="5"/>
  <c r="H748" i="5"/>
  <c r="H576" i="5"/>
  <c r="H488" i="5"/>
  <c r="H37" i="5"/>
  <c r="H24" i="5"/>
  <c r="H886" i="5"/>
  <c r="H975" i="5"/>
  <c r="H563" i="5"/>
  <c r="H306" i="5"/>
  <c r="H285" i="5"/>
  <c r="H159" i="5"/>
  <c r="H3" i="5"/>
  <c r="H1074" i="5"/>
  <c r="H938" i="5"/>
  <c r="H841" i="5"/>
  <c r="H833" i="5"/>
  <c r="H669" i="5"/>
  <c r="H643" i="5"/>
  <c r="H630" i="5"/>
  <c r="H537" i="5"/>
  <c r="H485" i="5"/>
  <c r="H356" i="5"/>
  <c r="H348" i="5"/>
  <c r="H340" i="5"/>
  <c r="H324" i="5"/>
  <c r="H316" i="5"/>
  <c r="H240" i="5"/>
  <c r="H227" i="5"/>
  <c r="H206" i="5"/>
  <c r="H201" i="5"/>
  <c r="H177" i="5"/>
  <c r="H164" i="5"/>
  <c r="H47" i="5"/>
  <c r="J776" i="5"/>
  <c r="J96" i="5"/>
  <c r="H96" i="5"/>
  <c r="H1029" i="5"/>
  <c r="H229" i="5"/>
  <c r="H1057" i="5"/>
  <c r="H942" i="5"/>
  <c r="H937" i="5"/>
  <c r="H682" i="5"/>
  <c r="H674" i="5"/>
  <c r="H17" i="5"/>
  <c r="H679" i="5"/>
  <c r="J147" i="5"/>
  <c r="H147" i="5"/>
  <c r="H134" i="5"/>
  <c r="J889" i="5"/>
  <c r="H889" i="5"/>
  <c r="H868" i="5"/>
  <c r="H167" i="5"/>
  <c r="H257" i="5"/>
  <c r="H1121" i="5"/>
  <c r="H980" i="5"/>
  <c r="H746" i="5"/>
  <c r="H466" i="5"/>
  <c r="J193" i="5"/>
  <c r="H193" i="5"/>
  <c r="J81" i="5"/>
  <c r="H81" i="5"/>
  <c r="H904" i="5"/>
  <c r="H771" i="5"/>
  <c r="H334" i="5"/>
  <c r="J86" i="5"/>
  <c r="H86" i="5"/>
  <c r="H1157" i="5"/>
  <c r="H1152" i="5"/>
  <c r="H1142" i="5"/>
  <c r="H1116" i="5"/>
  <c r="H1088" i="5"/>
  <c r="H1001" i="5"/>
  <c r="H950" i="5"/>
  <c r="H853" i="5"/>
  <c r="H845" i="5"/>
  <c r="H804" i="5"/>
  <c r="H766" i="5"/>
  <c r="H611" i="5"/>
  <c r="H606" i="5"/>
  <c r="H596" i="5"/>
  <c r="H556" i="5"/>
  <c r="H492" i="5"/>
  <c r="H479" i="5"/>
  <c r="H461" i="5"/>
  <c r="H448" i="5"/>
  <c r="H394" i="5"/>
  <c r="H386" i="5"/>
  <c r="H332" i="5"/>
  <c r="H273" i="5"/>
  <c r="H247" i="5"/>
  <c r="H180" i="5"/>
  <c r="H91" i="5"/>
  <c r="H35" i="5"/>
  <c r="H241" i="5"/>
  <c r="H32" i="5"/>
  <c r="H1149" i="5"/>
  <c r="H1110" i="5"/>
  <c r="H1105" i="5"/>
  <c r="H1100" i="5"/>
  <c r="H1072" i="5"/>
  <c r="H1036" i="5"/>
  <c r="H1008" i="5"/>
  <c r="H967" i="5"/>
  <c r="H959" i="5"/>
  <c r="H954" i="5"/>
  <c r="H949" i="5"/>
  <c r="H875" i="5"/>
  <c r="H865" i="5"/>
  <c r="H826" i="5"/>
  <c r="H811" i="5"/>
  <c r="H730" i="5"/>
  <c r="H720" i="5"/>
  <c r="H694" i="5"/>
  <c r="H676" i="5"/>
  <c r="H570" i="5"/>
  <c r="H540" i="5"/>
  <c r="H517" i="5"/>
  <c r="H504" i="5"/>
  <c r="H447" i="5"/>
  <c r="H429" i="5"/>
  <c r="H416" i="5"/>
  <c r="H375" i="5"/>
  <c r="H313" i="5"/>
  <c r="H303" i="5"/>
  <c r="H254" i="5"/>
  <c r="H236" i="5"/>
  <c r="H169" i="5"/>
  <c r="H156" i="5"/>
  <c r="H131" i="5"/>
  <c r="H108" i="5"/>
  <c r="H19" i="5"/>
  <c r="H9" i="5"/>
  <c r="H1146" i="5"/>
  <c r="H1141" i="5"/>
  <c r="H1069" i="5"/>
  <c r="H1005" i="5"/>
  <c r="H992" i="5"/>
  <c r="H931" i="5"/>
  <c r="H926" i="5"/>
  <c r="H921" i="5"/>
  <c r="H880" i="5"/>
  <c r="H862" i="5"/>
  <c r="H795" i="5"/>
  <c r="H712" i="5"/>
  <c r="H681" i="5"/>
  <c r="H668" i="5"/>
  <c r="H600" i="5"/>
  <c r="H577" i="5"/>
  <c r="H527" i="5"/>
  <c r="H514" i="5"/>
  <c r="H509" i="5"/>
  <c r="H372" i="5"/>
  <c r="H367" i="5"/>
  <c r="H295" i="5"/>
  <c r="H264" i="5"/>
  <c r="H228" i="5"/>
  <c r="H215" i="5"/>
  <c r="H100" i="5"/>
  <c r="H80" i="5"/>
  <c r="H57" i="5"/>
  <c r="H29" i="5"/>
  <c r="H220" i="5"/>
  <c r="H202" i="5"/>
  <c r="H176" i="5"/>
  <c r="H158" i="5"/>
  <c r="H153" i="5"/>
  <c r="H143" i="5"/>
  <c r="H138" i="5"/>
  <c r="H128" i="5"/>
  <c r="H75" i="5"/>
  <c r="H21" i="5"/>
  <c r="H1158" i="5"/>
  <c r="H1117" i="5"/>
  <c r="J1089" i="5"/>
  <c r="H1084" i="5"/>
  <c r="H867" i="5"/>
  <c r="H663" i="5"/>
  <c r="H587" i="5"/>
  <c r="H475" i="5"/>
  <c r="H212" i="5"/>
  <c r="H67" i="5"/>
  <c r="H1143" i="5"/>
  <c r="H1056" i="5"/>
  <c r="H1020" i="5"/>
  <c r="H994" i="5"/>
  <c r="H846" i="5"/>
  <c r="H745" i="5"/>
  <c r="H688" i="5"/>
  <c r="H607" i="5"/>
  <c r="H480" i="5"/>
  <c r="H470" i="5"/>
  <c r="H395" i="5"/>
  <c r="H351" i="5"/>
  <c r="H335" i="5"/>
  <c r="H292" i="5"/>
  <c r="H276" i="5"/>
  <c r="H230" i="5"/>
  <c r="H163" i="5"/>
  <c r="H115" i="5"/>
  <c r="H87" i="5"/>
  <c r="H59" i="5"/>
  <c r="H36" i="5"/>
  <c r="H13" i="5"/>
  <c r="J3" i="5"/>
  <c r="H8" i="5"/>
  <c r="H1063" i="5"/>
  <c r="H999" i="5"/>
  <c r="H948" i="5"/>
  <c r="H851" i="5"/>
  <c r="H802" i="5"/>
  <c r="H734" i="5"/>
  <c r="J604" i="5"/>
  <c r="J371" i="5"/>
  <c r="H1022" i="5"/>
  <c r="H971" i="5"/>
  <c r="H963" i="5"/>
  <c r="H769" i="5"/>
  <c r="H716" i="5"/>
  <c r="H685" i="5"/>
  <c r="H652" i="5"/>
  <c r="H281" i="5"/>
  <c r="H209" i="5"/>
  <c r="H183" i="5"/>
  <c r="H145" i="5"/>
  <c r="H1073" i="5"/>
  <c r="H1050" i="5"/>
  <c r="H1045" i="5"/>
  <c r="H1037" i="5"/>
  <c r="H996" i="5"/>
  <c r="J950" i="5"/>
  <c r="H935" i="5"/>
  <c r="H930" i="5"/>
  <c r="H902" i="5"/>
  <c r="H897" i="5"/>
  <c r="H884" i="5"/>
  <c r="H812" i="5"/>
  <c r="H667" i="5"/>
  <c r="H614" i="5"/>
  <c r="H599" i="5"/>
  <c r="H559" i="5"/>
  <c r="H549" i="5"/>
  <c r="H536" i="5"/>
  <c r="H495" i="5"/>
  <c r="H472" i="5"/>
  <c r="H464" i="5"/>
  <c r="H456" i="5"/>
  <c r="H443" i="5"/>
  <c r="H407" i="5"/>
  <c r="H402" i="5"/>
  <c r="H358" i="5"/>
  <c r="H345" i="5"/>
  <c r="J332" i="5"/>
  <c r="H327" i="5"/>
  <c r="H237" i="5"/>
  <c r="H152" i="5"/>
  <c r="H104" i="5"/>
  <c r="H79" i="5"/>
  <c r="H28" i="5"/>
  <c r="H5" i="5"/>
  <c r="H195" i="5"/>
  <c r="J195" i="5"/>
  <c r="H813" i="5"/>
  <c r="J813" i="5"/>
  <c r="J281" i="5"/>
  <c r="J241" i="5"/>
  <c r="J201" i="5"/>
  <c r="J28" i="5"/>
  <c r="J903" i="5"/>
  <c r="J528" i="5"/>
  <c r="J265" i="5"/>
  <c r="J249" i="5"/>
  <c r="H249" i="5"/>
  <c r="E10003" i="5"/>
  <c r="I10003" i="5" s="1"/>
  <c r="J1068" i="5"/>
  <c r="H1068" i="5"/>
  <c r="H1161" i="5"/>
  <c r="J1161" i="5"/>
  <c r="J772" i="5"/>
  <c r="H772" i="5"/>
  <c r="H1102" i="5"/>
  <c r="H976" i="5"/>
  <c r="H907" i="5"/>
  <c r="H1097" i="5"/>
  <c r="J981" i="5"/>
  <c r="H981" i="5"/>
  <c r="J571" i="5"/>
  <c r="H571" i="5"/>
  <c r="H660" i="5"/>
  <c r="J660" i="5"/>
  <c r="J836" i="5"/>
  <c r="H836" i="5"/>
  <c r="H814" i="5"/>
  <c r="J814" i="5"/>
  <c r="J741" i="5"/>
  <c r="H741" i="5"/>
  <c r="H881" i="5"/>
  <c r="J881" i="5"/>
  <c r="H821" i="5"/>
  <c r="J821" i="5"/>
  <c r="H1090" i="5"/>
  <c r="H719" i="5"/>
  <c r="J719" i="5"/>
  <c r="H1095" i="5"/>
  <c r="H927" i="5"/>
  <c r="H1109" i="5"/>
  <c r="H1066" i="5"/>
  <c r="H848" i="5"/>
  <c r="H843" i="5"/>
  <c r="H823" i="5"/>
  <c r="J823" i="5"/>
  <c r="H764" i="5"/>
  <c r="H635" i="5"/>
  <c r="J635" i="5"/>
  <c r="J63" i="5"/>
  <c r="H63" i="5"/>
  <c r="H840" i="5"/>
  <c r="J840" i="5"/>
  <c r="H696" i="5"/>
  <c r="J696" i="5"/>
  <c r="J691" i="5"/>
  <c r="H691" i="5"/>
  <c r="J637" i="5"/>
  <c r="H637" i="5"/>
  <c r="J403" i="5"/>
  <c r="H403" i="5"/>
  <c r="H355" i="5"/>
  <c r="H1120" i="5"/>
  <c r="H1046" i="5"/>
  <c r="H1002" i="5"/>
  <c r="H872" i="5"/>
  <c r="J872" i="5"/>
  <c r="H855" i="5"/>
  <c r="J708" i="5"/>
  <c r="H708" i="5"/>
  <c r="J1053" i="5"/>
  <c r="H1053" i="5"/>
  <c r="H1130" i="5"/>
  <c r="J1130" i="5"/>
  <c r="J1014" i="5"/>
  <c r="H1014" i="5"/>
  <c r="H1007" i="5"/>
  <c r="J1007" i="5"/>
  <c r="H1093" i="5"/>
  <c r="H1009" i="5"/>
  <c r="J925" i="5"/>
  <c r="H925" i="5"/>
  <c r="H717" i="5"/>
  <c r="J717" i="5"/>
  <c r="J712" i="5"/>
  <c r="J698" i="5"/>
  <c r="H698" i="5"/>
  <c r="H683" i="5"/>
  <c r="J683" i="5"/>
  <c r="J952" i="5"/>
  <c r="H952" i="5"/>
  <c r="J805" i="5"/>
  <c r="H805" i="5"/>
  <c r="H558" i="5"/>
  <c r="J558" i="5"/>
  <c r="H284" i="5"/>
  <c r="J284" i="5"/>
  <c r="H1159" i="5"/>
  <c r="H1082" i="5"/>
  <c r="H1080" i="5"/>
  <c r="H1039" i="5"/>
  <c r="H993" i="5"/>
  <c r="H986" i="5"/>
  <c r="H974" i="5"/>
  <c r="H965" i="5"/>
  <c r="J965" i="5"/>
  <c r="H928" i="5"/>
  <c r="J928" i="5"/>
  <c r="H877" i="5"/>
  <c r="H739" i="5"/>
  <c r="H686" i="5"/>
  <c r="J619" i="5"/>
  <c r="H619" i="5"/>
  <c r="J560" i="5"/>
  <c r="H560" i="5"/>
  <c r="H1104" i="5"/>
  <c r="H1099" i="5"/>
  <c r="H1077" i="5"/>
  <c r="H1070" i="5"/>
  <c r="H990" i="5"/>
  <c r="H936" i="5"/>
  <c r="H850" i="5"/>
  <c r="H755" i="5"/>
  <c r="J714" i="5"/>
  <c r="H714" i="5"/>
  <c r="H580" i="5"/>
  <c r="J580" i="5"/>
  <c r="H750" i="5"/>
  <c r="H1133" i="5"/>
  <c r="H1131" i="5"/>
  <c r="H1096" i="5"/>
  <c r="H1031" i="5"/>
  <c r="H1015" i="5"/>
  <c r="H961" i="5"/>
  <c r="H929" i="5"/>
  <c r="H761" i="5"/>
  <c r="J663" i="5"/>
  <c r="H568" i="5"/>
  <c r="H137" i="5"/>
  <c r="J137" i="5"/>
  <c r="H1126" i="5"/>
  <c r="H1024" i="5"/>
  <c r="J868" i="5"/>
  <c r="H857" i="5"/>
  <c r="H584" i="5"/>
  <c r="H191" i="5"/>
  <c r="H1135" i="5"/>
  <c r="H1112" i="5"/>
  <c r="H1103" i="5"/>
  <c r="H1033" i="5"/>
  <c r="H1017" i="5"/>
  <c r="H933" i="5"/>
  <c r="H917" i="5"/>
  <c r="H887" i="5"/>
  <c r="H815" i="5"/>
  <c r="J815" i="5"/>
  <c r="H796" i="5"/>
  <c r="H783" i="5"/>
  <c r="J783" i="5"/>
  <c r="H687" i="5"/>
  <c r="J687" i="5"/>
  <c r="H198" i="5"/>
  <c r="H737" i="5"/>
  <c r="J737" i="5"/>
  <c r="H1019" i="5"/>
  <c r="H984" i="5"/>
  <c r="J937" i="5"/>
  <c r="H808" i="5"/>
  <c r="J808" i="5"/>
  <c r="H793" i="5"/>
  <c r="H791" i="5"/>
  <c r="H789" i="5"/>
  <c r="H785" i="5"/>
  <c r="H672" i="5"/>
  <c r="H612" i="5"/>
  <c r="H593" i="5"/>
  <c r="H586" i="5"/>
  <c r="H1144" i="5"/>
  <c r="H1128" i="5"/>
  <c r="H1114" i="5"/>
  <c r="J1078" i="5"/>
  <c r="H1078" i="5"/>
  <c r="H1071" i="5"/>
  <c r="H1062" i="5"/>
  <c r="H1044" i="5"/>
  <c r="H1028" i="5"/>
  <c r="H944" i="5"/>
  <c r="H882" i="5"/>
  <c r="H810" i="5"/>
  <c r="H787" i="5"/>
  <c r="H729" i="5"/>
  <c r="J728" i="5"/>
  <c r="H728" i="5"/>
  <c r="J302" i="5"/>
  <c r="H302" i="5"/>
  <c r="J120" i="5"/>
  <c r="H120" i="5"/>
  <c r="H864" i="5"/>
  <c r="H762" i="5"/>
  <c r="H751" i="5"/>
  <c r="J751" i="5"/>
  <c r="H666" i="5"/>
  <c r="H594" i="5"/>
  <c r="H562" i="5"/>
  <c r="H525" i="5"/>
  <c r="H223" i="5"/>
  <c r="H623" i="5"/>
  <c r="H616" i="5"/>
  <c r="H575" i="5"/>
  <c r="H225" i="5"/>
  <c r="J225" i="5"/>
  <c r="H165" i="5"/>
  <c r="H99" i="5"/>
  <c r="H65" i="5"/>
  <c r="H1043" i="5"/>
  <c r="H1032" i="5"/>
  <c r="H1021" i="5"/>
  <c r="H969" i="5"/>
  <c r="H895" i="5"/>
  <c r="H797" i="5"/>
  <c r="H768" i="5"/>
  <c r="H763" i="5"/>
  <c r="H754" i="5"/>
  <c r="H743" i="5"/>
  <c r="H738" i="5"/>
  <c r="H707" i="5"/>
  <c r="H651" i="5"/>
  <c r="J651" i="5"/>
  <c r="H639" i="5"/>
  <c r="H634" i="5"/>
  <c r="H543" i="5"/>
  <c r="H521" i="5"/>
  <c r="H489" i="5"/>
  <c r="J489" i="5"/>
  <c r="H648" i="5"/>
  <c r="H459" i="5"/>
  <c r="J293" i="5"/>
  <c r="H293" i="5"/>
  <c r="H251" i="5"/>
  <c r="H174" i="5"/>
  <c r="H910" i="5"/>
  <c r="H890" i="5"/>
  <c r="H827" i="5"/>
  <c r="H765" i="5"/>
  <c r="H733" i="5"/>
  <c r="H722" i="5"/>
  <c r="H590" i="5"/>
  <c r="H550" i="5"/>
  <c r="H123" i="5"/>
  <c r="J300" i="5"/>
  <c r="H300" i="5"/>
  <c r="H1098" i="5"/>
  <c r="H1025" i="5"/>
  <c r="J1025" i="5"/>
  <c r="H689" i="5"/>
  <c r="H673" i="5"/>
  <c r="H399" i="5"/>
  <c r="J243" i="5"/>
  <c r="H243" i="5"/>
  <c r="H208" i="5"/>
  <c r="H27" i="5"/>
  <c r="H1162" i="5"/>
  <c r="H1153" i="5"/>
  <c r="H1136" i="5"/>
  <c r="H1018" i="5"/>
  <c r="H991" i="5"/>
  <c r="H934" i="5"/>
  <c r="J934" i="5"/>
  <c r="H901" i="5"/>
  <c r="H892" i="5"/>
  <c r="H876" i="5"/>
  <c r="H869" i="5"/>
  <c r="H858" i="5"/>
  <c r="H822" i="5"/>
  <c r="H806" i="5"/>
  <c r="H779" i="5"/>
  <c r="H742" i="5"/>
  <c r="H664" i="5"/>
  <c r="H655" i="5"/>
  <c r="H650" i="5"/>
  <c r="H592" i="5"/>
  <c r="H554" i="5"/>
  <c r="H135" i="5"/>
  <c r="J287" i="5"/>
  <c r="H287" i="5"/>
  <c r="H78" i="5"/>
  <c r="H346" i="5"/>
  <c r="H308" i="5"/>
  <c r="H218" i="5"/>
  <c r="H92" i="5"/>
  <c r="H512" i="5"/>
  <c r="H474" i="5"/>
  <c r="H457" i="5"/>
  <c r="H452" i="5"/>
  <c r="H435" i="5"/>
  <c r="H279" i="5"/>
  <c r="H82" i="5"/>
  <c r="J4" i="5"/>
  <c r="H4" i="5"/>
  <c r="H408" i="5"/>
  <c r="H396" i="5"/>
  <c r="H286" i="5"/>
  <c r="H162" i="5"/>
  <c r="J148" i="5"/>
  <c r="H148" i="5"/>
  <c r="H25" i="5"/>
  <c r="J25" i="5"/>
  <c r="H911" i="5"/>
  <c r="H883" i="5"/>
  <c r="H854" i="5"/>
  <c r="H852" i="5"/>
  <c r="H747" i="5"/>
  <c r="H695" i="5"/>
  <c r="H671" i="5"/>
  <c r="H656" i="5"/>
  <c r="H598" i="5"/>
  <c r="H583" i="5"/>
  <c r="H557" i="5"/>
  <c r="H471" i="5"/>
  <c r="H439" i="5"/>
  <c r="H434" i="5"/>
  <c r="H405" i="5"/>
  <c r="H359" i="5"/>
  <c r="H328" i="5"/>
  <c r="J257" i="5"/>
  <c r="J207" i="5"/>
  <c r="H207" i="5"/>
  <c r="H117" i="5"/>
  <c r="H642" i="5"/>
  <c r="H622" i="5"/>
  <c r="H561" i="5"/>
  <c r="H532" i="5"/>
  <c r="H361" i="5"/>
  <c r="H352" i="5"/>
  <c r="H171" i="5"/>
  <c r="H124" i="5"/>
  <c r="J448" i="5"/>
  <c r="J313" i="5"/>
  <c r="J247" i="5"/>
  <c r="H849" i="5"/>
  <c r="H792" i="5"/>
  <c r="H701" i="5"/>
  <c r="H363" i="5"/>
  <c r="H339" i="5"/>
  <c r="H320" i="5"/>
  <c r="H301" i="5"/>
  <c r="J273" i="5"/>
  <c r="H121" i="5"/>
  <c r="H71" i="5"/>
  <c r="H1047" i="5"/>
  <c r="H1040" i="5"/>
  <c r="H1016" i="5"/>
  <c r="H1012" i="5"/>
  <c r="H978" i="5"/>
  <c r="H958" i="5"/>
  <c r="H956" i="5"/>
  <c r="H943" i="5"/>
  <c r="H915" i="5"/>
  <c r="H893" i="5"/>
  <c r="H891" i="5"/>
  <c r="H794" i="5"/>
  <c r="H759" i="5"/>
  <c r="H757" i="5"/>
  <c r="H744" i="5"/>
  <c r="H709" i="5"/>
  <c r="H705" i="5"/>
  <c r="H703" i="5"/>
  <c r="H653" i="5"/>
  <c r="H624" i="5"/>
  <c r="H591" i="5"/>
  <c r="H567" i="5"/>
  <c r="H548" i="5"/>
  <c r="H503" i="5"/>
  <c r="H501" i="5"/>
  <c r="H496" i="5"/>
  <c r="H482" i="5"/>
  <c r="H387" i="5"/>
  <c r="H233" i="5"/>
  <c r="H149" i="5"/>
  <c r="H126" i="5"/>
  <c r="H102" i="5"/>
  <c r="H406" i="5"/>
  <c r="H397" i="5"/>
  <c r="H390" i="5"/>
  <c r="H381" i="5"/>
  <c r="H353" i="5"/>
  <c r="H331" i="5"/>
  <c r="H322" i="5"/>
  <c r="H234" i="5"/>
  <c r="H232" i="5"/>
  <c r="H172" i="5"/>
  <c r="H161" i="5"/>
  <c r="H154" i="5"/>
  <c r="H74" i="5"/>
  <c r="H46" i="5"/>
  <c r="H545" i="5"/>
  <c r="H493" i="5"/>
  <c r="H462" i="5"/>
  <c r="H450" i="5"/>
  <c r="H432" i="5"/>
  <c r="H341" i="5"/>
  <c r="H337" i="5"/>
  <c r="H277" i="5"/>
  <c r="H268" i="5"/>
  <c r="H266" i="5"/>
  <c r="H210" i="5"/>
  <c r="H204" i="5"/>
  <c r="H56" i="5"/>
  <c r="H54" i="5"/>
  <c r="H43" i="5"/>
  <c r="H524" i="5"/>
  <c r="H484" i="5"/>
  <c r="H436" i="5"/>
  <c r="H427" i="5"/>
  <c r="H409" i="5"/>
  <c r="H354" i="5"/>
  <c r="H323" i="5"/>
  <c r="H246" i="5"/>
  <c r="H248" i="5"/>
  <c r="J209" i="5"/>
  <c r="H188" i="5"/>
  <c r="H179" i="5"/>
  <c r="H166" i="5"/>
  <c r="H94" i="5"/>
  <c r="J87" i="5"/>
  <c r="H497" i="5"/>
  <c r="H420" i="5"/>
  <c r="J413" i="5"/>
  <c r="J375" i="5"/>
  <c r="J360" i="5"/>
  <c r="H349" i="5"/>
  <c r="J159" i="5"/>
  <c r="J57" i="5"/>
  <c r="J55" i="5"/>
  <c r="J15" i="5"/>
  <c r="H508" i="5"/>
  <c r="H338" i="5"/>
  <c r="H325" i="5"/>
  <c r="H296" i="5"/>
  <c r="H213" i="5"/>
  <c r="J161" i="5"/>
  <c r="J70" i="5"/>
  <c r="H546" i="5"/>
  <c r="H530" i="5"/>
  <c r="H506" i="5"/>
  <c r="H499" i="5"/>
  <c r="H481" i="5"/>
  <c r="H463" i="5"/>
  <c r="H451" i="5"/>
  <c r="H442" i="5"/>
  <c r="H377" i="5"/>
  <c r="H298" i="5"/>
  <c r="H278" i="5"/>
  <c r="H269" i="5"/>
  <c r="H260" i="5"/>
  <c r="H256" i="5"/>
  <c r="H226" i="5"/>
  <c r="H222" i="5"/>
  <c r="H196" i="5"/>
  <c r="H192" i="5"/>
  <c r="H190" i="5"/>
  <c r="H107" i="5"/>
  <c r="H61" i="5"/>
  <c r="H6" i="5"/>
  <c r="J6" i="5"/>
  <c r="H960" i="5"/>
  <c r="J33" i="5"/>
  <c r="H33" i="5"/>
  <c r="H727" i="5"/>
  <c r="J727" i="5"/>
  <c r="H1004" i="5"/>
  <c r="J715" i="5"/>
  <c r="H715" i="5"/>
  <c r="J1108" i="5"/>
  <c r="H1108" i="5"/>
  <c r="J962" i="5"/>
  <c r="H962" i="5"/>
  <c r="H1138" i="5"/>
  <c r="H1060" i="5"/>
  <c r="H977" i="5"/>
  <c r="H878" i="5"/>
  <c r="J518" i="5"/>
  <c r="H518" i="5"/>
  <c r="J370" i="5"/>
  <c r="H370" i="5"/>
  <c r="J1049" i="5"/>
  <c r="H1049" i="5"/>
  <c r="J221" i="5"/>
  <c r="H221" i="5"/>
  <c r="H1163" i="5"/>
  <c r="H1075" i="5"/>
  <c r="H1003" i="5"/>
  <c r="H988" i="5"/>
  <c r="H773" i="5"/>
  <c r="J773" i="5"/>
  <c r="H749" i="5"/>
  <c r="J1055" i="5"/>
  <c r="H1055" i="5"/>
  <c r="J1042" i="5"/>
  <c r="H1042" i="5"/>
  <c r="H940" i="5"/>
  <c r="J940" i="5"/>
  <c r="H775" i="5"/>
  <c r="J775" i="5"/>
  <c r="H640" i="5"/>
  <c r="J1140" i="5"/>
  <c r="H1140" i="5"/>
  <c r="H970" i="5"/>
  <c r="H832" i="5"/>
  <c r="H555" i="5"/>
  <c r="J1150" i="5"/>
  <c r="H1150" i="5"/>
  <c r="J912" i="5"/>
  <c r="H912" i="5"/>
  <c r="J649" i="5"/>
  <c r="H649" i="5"/>
  <c r="J585" i="5"/>
  <c r="H585" i="5"/>
  <c r="H844" i="5"/>
  <c r="J844" i="5"/>
  <c r="J526" i="5"/>
  <c r="H526" i="5"/>
  <c r="J985" i="5"/>
  <c r="H985" i="5"/>
  <c r="J1113" i="5"/>
  <c r="H1113" i="5"/>
  <c r="H1119" i="5"/>
  <c r="J1054" i="5"/>
  <c r="H1054" i="5"/>
  <c r="H939" i="5"/>
  <c r="J909" i="5"/>
  <c r="H909" i="5"/>
  <c r="H713" i="5"/>
  <c r="H711" i="5"/>
  <c r="J711" i="5"/>
  <c r="H1124" i="5"/>
  <c r="J1118" i="5"/>
  <c r="H1118" i="5"/>
  <c r="J916" i="5"/>
  <c r="H916" i="5"/>
  <c r="H856" i="5"/>
  <c r="H680" i="5"/>
  <c r="J605" i="5"/>
  <c r="H605" i="5"/>
  <c r="H529" i="5"/>
  <c r="J529" i="5"/>
  <c r="H1156" i="5"/>
  <c r="H1134" i="5"/>
  <c r="H1065" i="5"/>
  <c r="H946" i="5"/>
  <c r="J932" i="5"/>
  <c r="H932" i="5"/>
  <c r="H784" i="5"/>
  <c r="J41" i="5"/>
  <c r="H41" i="5"/>
  <c r="J1081" i="5"/>
  <c r="H1081" i="5"/>
  <c r="H983" i="5"/>
  <c r="H968" i="5"/>
  <c r="H905" i="5"/>
  <c r="J589" i="5"/>
  <c r="H589" i="5"/>
  <c r="J389" i="5"/>
  <c r="H389" i="5"/>
  <c r="H1129" i="5"/>
  <c r="H1107" i="5"/>
  <c r="J1030" i="5"/>
  <c r="H1030" i="5"/>
  <c r="J837" i="5"/>
  <c r="H837" i="5"/>
  <c r="H803" i="5"/>
  <c r="J770" i="5"/>
  <c r="H770" i="5"/>
  <c r="H735" i="5"/>
  <c r="J735" i="5"/>
  <c r="J569" i="5"/>
  <c r="H569" i="5"/>
  <c r="J272" i="5"/>
  <c r="H272" i="5"/>
  <c r="H1139" i="5"/>
  <c r="J955" i="5"/>
  <c r="H955" i="5"/>
  <c r="H767" i="5"/>
  <c r="J767" i="5"/>
  <c r="J573" i="5"/>
  <c r="H573" i="5"/>
  <c r="J1145" i="5"/>
  <c r="H1145" i="5"/>
  <c r="H1092" i="5"/>
  <c r="J1086" i="5"/>
  <c r="H1086" i="5"/>
  <c r="H982" i="5"/>
  <c r="H817" i="5"/>
  <c r="J739" i="5"/>
  <c r="J458" i="5"/>
  <c r="H458" i="5"/>
  <c r="H1122" i="5"/>
  <c r="H1106" i="5"/>
  <c r="J1076" i="5"/>
  <c r="H1076" i="5"/>
  <c r="J1031" i="5"/>
  <c r="J894" i="5"/>
  <c r="H873" i="5"/>
  <c r="H829" i="5"/>
  <c r="H697" i="5"/>
  <c r="J695" i="5"/>
  <c r="J601" i="5"/>
  <c r="H601" i="5"/>
  <c r="H1154" i="5"/>
  <c r="H1023" i="5"/>
  <c r="H998" i="5"/>
  <c r="H900" i="5"/>
  <c r="J900" i="5"/>
  <c r="J888" i="5"/>
  <c r="H888" i="5"/>
  <c r="H760" i="5"/>
  <c r="J699" i="5"/>
  <c r="H699" i="5"/>
  <c r="H467" i="5"/>
  <c r="J860" i="5"/>
  <c r="H860" i="5"/>
  <c r="J800" i="5"/>
  <c r="H800" i="5"/>
  <c r="J774" i="5"/>
  <c r="H774" i="5"/>
  <c r="H1155" i="5"/>
  <c r="H1123" i="5"/>
  <c r="H1091" i="5"/>
  <c r="H1059" i="5"/>
  <c r="H1035" i="5"/>
  <c r="H923" i="5"/>
  <c r="H831" i="5"/>
  <c r="J831" i="5"/>
  <c r="J617" i="5"/>
  <c r="H617" i="5"/>
  <c r="J425" i="5"/>
  <c r="H425" i="5"/>
  <c r="H385" i="5"/>
  <c r="H368" i="5"/>
  <c r="J368" i="5"/>
  <c r="J799" i="5"/>
  <c r="H638" i="5"/>
  <c r="J597" i="5"/>
  <c r="H597" i="5"/>
  <c r="J565" i="5"/>
  <c r="H565" i="5"/>
  <c r="H531" i="5"/>
  <c r="J838" i="5"/>
  <c r="H838" i="5"/>
  <c r="H469" i="5"/>
  <c r="H1027" i="5"/>
  <c r="H885" i="5"/>
  <c r="H870" i="5"/>
  <c r="J781" i="5"/>
  <c r="H781" i="5"/>
  <c r="H706" i="5"/>
  <c r="H426" i="5"/>
  <c r="J426" i="5"/>
  <c r="J624" i="5"/>
  <c r="J497" i="5"/>
  <c r="H1147" i="5"/>
  <c r="H1115" i="5"/>
  <c r="H1083" i="5"/>
  <c r="H1051" i="5"/>
  <c r="H987" i="5"/>
  <c r="H918" i="5"/>
  <c r="J766" i="5"/>
  <c r="J690" i="5"/>
  <c r="H690" i="5"/>
  <c r="H307" i="5"/>
  <c r="H1006" i="5"/>
  <c r="H964" i="5"/>
  <c r="J964" i="5"/>
  <c r="J736" i="5"/>
  <c r="H736" i="5"/>
  <c r="J677" i="5"/>
  <c r="H677" i="5"/>
  <c r="J613" i="5"/>
  <c r="H613" i="5"/>
  <c r="J581" i="5"/>
  <c r="H581" i="5"/>
  <c r="H1011" i="5"/>
  <c r="J839" i="5"/>
  <c r="J519" i="5"/>
  <c r="H519" i="5"/>
  <c r="H423" i="5"/>
  <c r="J423" i="5"/>
  <c r="J486" i="5"/>
  <c r="H486" i="5"/>
  <c r="H646" i="5"/>
  <c r="H523" i="5"/>
  <c r="J494" i="5"/>
  <c r="H494" i="5"/>
  <c r="H441" i="5"/>
  <c r="J383" i="5"/>
  <c r="H383" i="5"/>
  <c r="H364" i="5"/>
  <c r="H362" i="5"/>
  <c r="H657" i="5"/>
  <c r="H626" i="5"/>
  <c r="H415" i="5"/>
  <c r="H391" i="5"/>
  <c r="H312" i="5"/>
  <c r="J312" i="5"/>
  <c r="H678" i="5"/>
  <c r="H618" i="5"/>
  <c r="H491" i="5"/>
  <c r="H393" i="5"/>
  <c r="J305" i="5"/>
  <c r="H305" i="5"/>
  <c r="H670" i="5"/>
  <c r="H412" i="5"/>
  <c r="H373" i="5"/>
  <c r="J373" i="5"/>
  <c r="H662" i="5"/>
  <c r="H343" i="5"/>
  <c r="J855" i="5"/>
  <c r="J807" i="5"/>
  <c r="J743" i="5"/>
  <c r="H625" i="5"/>
  <c r="H621" i="5"/>
  <c r="J304" i="5"/>
  <c r="H304" i="5"/>
  <c r="J679" i="5"/>
  <c r="H654" i="5"/>
  <c r="H513" i="5"/>
  <c r="H547" i="5"/>
  <c r="H515" i="5"/>
  <c r="H438" i="5"/>
  <c r="H374" i="5"/>
  <c r="H291" i="5"/>
  <c r="J291" i="5"/>
  <c r="H244" i="5"/>
  <c r="J244" i="5"/>
  <c r="J219" i="5"/>
  <c r="H219" i="5"/>
  <c r="H454" i="5"/>
  <c r="H428" i="5"/>
  <c r="J428" i="5"/>
  <c r="H398" i="5"/>
  <c r="J101" i="5"/>
  <c r="H101" i="5"/>
  <c r="H446" i="5"/>
  <c r="J433" i="5"/>
  <c r="H433" i="5"/>
  <c r="H422" i="5"/>
  <c r="H384" i="5"/>
  <c r="H382" i="5"/>
  <c r="H294" i="5"/>
  <c r="J283" i="5"/>
  <c r="H253" i="5"/>
  <c r="H197" i="5"/>
  <c r="J118" i="5"/>
  <c r="H118" i="5"/>
  <c r="H539" i="5"/>
  <c r="H507" i="5"/>
  <c r="H455" i="5"/>
  <c r="J349" i="5"/>
  <c r="H336" i="5"/>
  <c r="J336" i="5"/>
  <c r="H205" i="5"/>
  <c r="J113" i="5"/>
  <c r="H113" i="5"/>
  <c r="J399" i="5"/>
  <c r="H378" i="5"/>
  <c r="J351" i="5"/>
  <c r="H289" i="5"/>
  <c r="H217" i="5"/>
  <c r="H211" i="5"/>
  <c r="H203" i="5"/>
  <c r="H182" i="5"/>
  <c r="J182" i="5"/>
  <c r="H542" i="5"/>
  <c r="H510" i="5"/>
  <c r="H483" i="5"/>
  <c r="H476" i="5"/>
  <c r="H418" i="5"/>
  <c r="J372" i="5"/>
  <c r="H357" i="5"/>
  <c r="J357" i="5"/>
  <c r="H315" i="5"/>
  <c r="J184" i="5"/>
  <c r="H184" i="5"/>
  <c r="H376" i="5"/>
  <c r="H309" i="5"/>
  <c r="H48" i="5"/>
  <c r="J48" i="5"/>
  <c r="H274" i="5"/>
  <c r="H97" i="5"/>
  <c r="J97" i="5"/>
  <c r="J62" i="5"/>
  <c r="H62" i="5"/>
  <c r="J169" i="5"/>
  <c r="H130" i="5"/>
  <c r="J14" i="5"/>
  <c r="H14" i="5"/>
  <c r="J185" i="5"/>
  <c r="H185" i="5"/>
  <c r="H144" i="5"/>
  <c r="J144" i="5"/>
  <c r="H430" i="5"/>
  <c r="H342" i="5"/>
  <c r="H314" i="5"/>
  <c r="H288" i="5"/>
  <c r="J286" i="5"/>
  <c r="J233" i="5"/>
  <c r="H216" i="5"/>
  <c r="H187" i="5"/>
  <c r="H157" i="5"/>
  <c r="H136" i="5"/>
  <c r="J102" i="5"/>
  <c r="J112" i="5"/>
  <c r="H112" i="5"/>
  <c r="H42" i="5"/>
  <c r="J42" i="5"/>
  <c r="H473" i="5"/>
  <c r="H366" i="5"/>
  <c r="J297" i="5"/>
  <c r="H297" i="5"/>
  <c r="H282" i="5"/>
  <c r="H280" i="5"/>
  <c r="J189" i="5"/>
  <c r="H189" i="5"/>
  <c r="J145" i="5"/>
  <c r="H125" i="5"/>
  <c r="H85" i="5"/>
  <c r="J91" i="5"/>
  <c r="J73" i="5"/>
  <c r="H73" i="5"/>
  <c r="H168" i="5"/>
  <c r="H141" i="5"/>
  <c r="J129" i="5"/>
  <c r="H129" i="5"/>
  <c r="H93" i="5"/>
  <c r="H414" i="5"/>
  <c r="H330" i="5"/>
  <c r="H317" i="5"/>
  <c r="H242" i="5"/>
  <c r="H194" i="5"/>
  <c r="H186" i="5"/>
  <c r="H10" i="5"/>
  <c r="J10" i="5"/>
  <c r="H58" i="5"/>
  <c r="J58" i="5"/>
  <c r="H16" i="5"/>
  <c r="H2" i="5"/>
  <c r="J2" i="5"/>
  <c r="H50" i="5"/>
  <c r="J50" i="5"/>
  <c r="H122" i="5"/>
  <c r="H34" i="5"/>
  <c r="J34" i="5"/>
  <c r="H66" i="5"/>
  <c r="J66" i="5"/>
  <c r="J49" i="5"/>
  <c r="H38" i="5"/>
  <c r="H350" i="5"/>
  <c r="H299" i="5"/>
  <c r="H146" i="5"/>
  <c r="H170" i="5"/>
  <c r="H133" i="5"/>
  <c r="H114" i="5"/>
  <c r="H90" i="5"/>
  <c r="H77" i="5"/>
  <c r="H18" i="5"/>
  <c r="J18" i="5"/>
  <c r="H26" i="5"/>
  <c r="J26" i="5"/>
  <c r="H178" i="5"/>
  <c r="O21" i="10" l="1"/>
  <c r="A21" i="10" s="1"/>
  <c r="O20" i="10"/>
  <c r="A20" i="10" s="1"/>
  <c r="O19" i="10"/>
  <c r="A19" i="10" s="1"/>
  <c r="O18" i="10"/>
  <c r="A18" i="10" s="1"/>
  <c r="O17" i="10"/>
  <c r="A17" i="10" s="1"/>
  <c r="O16" i="10"/>
  <c r="A16" i="10" s="1"/>
  <c r="O15" i="10"/>
  <c r="A15" i="10" s="1"/>
  <c r="O14" i="10"/>
  <c r="A14" i="10" s="1"/>
  <c r="O13" i="10"/>
  <c r="A13" i="10" s="1"/>
  <c r="O12" i="10"/>
  <c r="A12" i="10" s="1"/>
  <c r="O11" i="10"/>
  <c r="A11" i="10" s="1"/>
  <c r="O10" i="10"/>
  <c r="A10" i="10" s="1"/>
  <c r="O9" i="10"/>
  <c r="A9" i="10" s="1"/>
  <c r="O8" i="10"/>
  <c r="A8" i="10" s="1"/>
  <c r="O7" i="10"/>
  <c r="A7" i="10" s="1"/>
  <c r="O6" i="10"/>
  <c r="A6" i="10" s="1"/>
  <c r="O5" i="10"/>
  <c r="A5" i="10" s="1"/>
  <c r="O4" i="10"/>
  <c r="A4" i="10" s="1"/>
  <c r="O3" i="10"/>
  <c r="A3" i="10" s="1"/>
  <c r="A1" i="16" a="1"/>
  <c r="A1" i="16" s="1"/>
  <c r="A3" i="8"/>
  <c r="O2" i="10" s="1"/>
  <c r="A2" i="10" s="1"/>
  <c r="H25" i="8"/>
  <c r="G25" i="8"/>
  <c r="AB25" i="8"/>
  <c r="F25" i="8"/>
  <c r="E25" i="8"/>
  <c r="D25" i="8"/>
  <c r="C25" i="8"/>
  <c r="B25" i="8"/>
  <c r="Y25" i="8"/>
  <c r="AE25" i="8"/>
  <c r="AD25" i="8" s="1"/>
  <c r="AC25" i="8" s="1"/>
  <c r="X25" i="8"/>
  <c r="AF25" i="8"/>
  <c r="K25" i="8"/>
  <c r="J25" i="8"/>
  <c r="I25" i="8"/>
  <c r="AE7" i="8"/>
  <c r="AD7" i="8" s="1"/>
  <c r="AB12" i="8"/>
  <c r="AB21" i="8"/>
  <c r="AE23" i="8"/>
  <c r="AD23" i="8" s="1"/>
  <c r="AB10" i="8"/>
  <c r="AE19" i="8"/>
  <c r="AD19" i="8" s="1"/>
  <c r="AB24" i="8"/>
  <c r="AE10" i="8"/>
  <c r="AD10" i="8" s="1"/>
  <c r="AF7" i="8"/>
  <c r="AG7" i="8" s="1"/>
  <c r="AE12" i="8"/>
  <c r="AD12" i="8" s="1"/>
  <c r="AB17" i="8"/>
  <c r="AE21" i="8"/>
  <c r="AD21" i="8" s="1"/>
  <c r="AF18" i="8"/>
  <c r="AG18" i="8" s="1"/>
  <c r="AF15" i="8"/>
  <c r="AG15" i="8" s="1"/>
  <c r="AB8" i="8"/>
  <c r="AF12" i="8"/>
  <c r="AG12" i="8" s="1"/>
  <c r="AF21" i="8"/>
  <c r="AG21" i="8" s="1"/>
  <c r="AE15" i="8"/>
  <c r="AD15" i="8" s="1"/>
  <c r="AE8" i="8"/>
  <c r="AD8" i="8" s="1"/>
  <c r="AB13" i="8"/>
  <c r="AF8" i="8"/>
  <c r="AG8" i="8" s="1"/>
  <c r="AE13" i="8"/>
  <c r="AD13" i="8" s="1"/>
  <c r="AE17" i="8"/>
  <c r="AD17" i="8" s="1"/>
  <c r="AB22" i="8"/>
  <c r="AF4" i="8"/>
  <c r="AG4" i="8" s="1"/>
  <c r="AE24" i="8"/>
  <c r="AD24" i="8" s="1"/>
  <c r="AB9" i="8"/>
  <c r="AF13" i="8"/>
  <c r="AG13" i="8" s="1"/>
  <c r="AF17" i="8"/>
  <c r="AG17" i="8" s="1"/>
  <c r="AE22" i="8"/>
  <c r="AD22" i="8" s="1"/>
  <c r="AE6" i="8"/>
  <c r="AD6" i="8" s="1"/>
  <c r="AB4" i="8"/>
  <c r="AB14" i="8"/>
  <c r="AB18" i="8"/>
  <c r="AF22" i="8"/>
  <c r="AG22" i="8" s="1"/>
  <c r="AE9" i="8"/>
  <c r="AD9" i="8" s="1"/>
  <c r="AB6" i="8"/>
  <c r="AE4" i="8"/>
  <c r="AD4" i="8" s="1"/>
  <c r="AE14" i="8"/>
  <c r="AD14" i="8" s="1"/>
  <c r="AE18" i="8"/>
  <c r="AD18" i="8" s="1"/>
  <c r="AB23" i="8"/>
  <c r="AF14" i="8"/>
  <c r="AG14" i="8" s="1"/>
  <c r="AF5" i="8"/>
  <c r="AG5" i="8" s="1"/>
  <c r="AF10" i="8"/>
  <c r="AG10" i="8" s="1"/>
  <c r="AB5" i="8"/>
  <c r="AF9" i="8"/>
  <c r="AG9" i="8" s="1"/>
  <c r="AB15" i="8"/>
  <c r="AB19" i="8"/>
  <c r="AF23" i="8"/>
  <c r="AB16" i="8"/>
  <c r="AB11" i="8"/>
  <c r="AB20" i="8"/>
  <c r="AF6" i="8"/>
  <c r="AG6" i="8" s="1"/>
  <c r="AE11" i="8"/>
  <c r="AD11" i="8" s="1"/>
  <c r="AE16" i="8"/>
  <c r="AD16" i="8" s="1"/>
  <c r="AE20" i="8"/>
  <c r="AD20" i="8" s="1"/>
  <c r="AB7" i="8"/>
  <c r="AF11" i="8"/>
  <c r="AG11" i="8" s="1"/>
  <c r="AF16" i="8"/>
  <c r="AG16" i="8" s="1"/>
  <c r="AF20" i="8"/>
  <c r="AG20" i="8" s="1"/>
  <c r="AE5" i="8"/>
  <c r="AD5" i="8" s="1"/>
  <c r="AC5" i="8" s="1"/>
  <c r="AF19" i="8"/>
  <c r="AG19" i="8" s="1"/>
  <c r="AF24" i="8"/>
  <c r="H38" i="8"/>
  <c r="I38" i="8"/>
  <c r="J38" i="8"/>
  <c r="K38" i="8"/>
  <c r="Y38" i="8"/>
  <c r="AL38" i="8" s="1"/>
  <c r="X38" i="8"/>
  <c r="G38" i="8"/>
  <c r="F38" i="8"/>
  <c r="E38" i="8"/>
  <c r="D38" i="8"/>
  <c r="C38" i="8"/>
  <c r="D26" i="13"/>
  <c r="B26" i="13"/>
  <c r="H24" i="8"/>
  <c r="I24" i="8"/>
  <c r="J24" i="8"/>
  <c r="K24" i="8"/>
  <c r="H37" i="8"/>
  <c r="I37" i="8"/>
  <c r="J37" i="8"/>
  <c r="K37" i="8"/>
  <c r="A2" i="13"/>
  <c r="B2" i="13" s="1"/>
  <c r="D2" i="13" s="1"/>
  <c r="B8" i="13"/>
  <c r="D8" i="13" s="1"/>
  <c r="B3" i="13"/>
  <c r="D3" i="13" s="1"/>
  <c r="B7" i="13"/>
  <c r="D7" i="13" s="1"/>
  <c r="B13" i="13"/>
  <c r="D13" i="13" s="1"/>
  <c r="B21" i="13"/>
  <c r="D21" i="13" s="1"/>
  <c r="B4" i="13"/>
  <c r="D4" i="13" s="1"/>
  <c r="B12" i="13"/>
  <c r="D12" i="13" s="1"/>
  <c r="B25" i="13"/>
  <c r="D25" i="13" s="1"/>
  <c r="B10" i="13"/>
  <c r="D10" i="13" s="1"/>
  <c r="B22" i="13"/>
  <c r="D22" i="13" s="1"/>
  <c r="B23" i="13"/>
  <c r="D23" i="13" s="1"/>
  <c r="B19" i="13"/>
  <c r="D19" i="13" s="1"/>
  <c r="B24" i="13"/>
  <c r="D24" i="13" s="1"/>
  <c r="B17" i="13"/>
  <c r="D17" i="13" s="1"/>
  <c r="B5" i="13"/>
  <c r="D5" i="13" s="1"/>
  <c r="B11" i="13"/>
  <c r="D11" i="13" s="1"/>
  <c r="B18" i="13"/>
  <c r="D18" i="13" s="1"/>
  <c r="B9" i="13"/>
  <c r="D9" i="13" s="1"/>
  <c r="B20" i="13"/>
  <c r="D20" i="13" s="1"/>
  <c r="B6" i="13"/>
  <c r="D6" i="13" s="1"/>
  <c r="B14" i="13"/>
  <c r="D14" i="13" s="1"/>
  <c r="B15" i="13"/>
  <c r="D15" i="13" s="1"/>
  <c r="B16" i="13"/>
  <c r="D16" i="13" s="1"/>
  <c r="Y37" i="8"/>
  <c r="AL37" i="8" s="1"/>
  <c r="X37" i="8"/>
  <c r="Y17" i="8"/>
  <c r="AL17" i="8" s="1"/>
  <c r="X22" i="8"/>
  <c r="X6" i="8"/>
  <c r="Y12" i="8"/>
  <c r="AL12" i="8" s="1"/>
  <c r="X15" i="8"/>
  <c r="X14" i="8"/>
  <c r="Y16" i="8"/>
  <c r="X21" i="8"/>
  <c r="X5" i="8"/>
  <c r="X17" i="8"/>
  <c r="Y23" i="8"/>
  <c r="AL23" i="8" s="1"/>
  <c r="Y15" i="8"/>
  <c r="X20" i="8"/>
  <c r="X4" i="8"/>
  <c r="Y14" i="8"/>
  <c r="AL14" i="8" s="1"/>
  <c r="X19" i="8"/>
  <c r="Y13" i="8"/>
  <c r="AL13" i="8" s="1"/>
  <c r="X18" i="8"/>
  <c r="Y11" i="8"/>
  <c r="AL11" i="8" s="1"/>
  <c r="Y10" i="8"/>
  <c r="AL10" i="8" s="1"/>
  <c r="X16" i="8"/>
  <c r="Y7" i="8"/>
  <c r="AL7" i="8" s="1"/>
  <c r="X12" i="8"/>
  <c r="Y24" i="8"/>
  <c r="AL24" i="8" s="1"/>
  <c r="Y8" i="8"/>
  <c r="AL8" i="8" s="1"/>
  <c r="X13" i="8"/>
  <c r="Y22" i="8"/>
  <c r="AL22" i="8" s="1"/>
  <c r="Y6" i="8"/>
  <c r="AL6" i="8" s="1"/>
  <c r="X11" i="8"/>
  <c r="Y4" i="8"/>
  <c r="AL4" i="8" s="1"/>
  <c r="X9" i="8"/>
  <c r="Y19" i="8"/>
  <c r="AL19" i="8" s="1"/>
  <c r="X24" i="8"/>
  <c r="X8" i="8"/>
  <c r="X7" i="8"/>
  <c r="Y21" i="8"/>
  <c r="AL21" i="8" s="1"/>
  <c r="Y5" i="8"/>
  <c r="AL5" i="8" s="1"/>
  <c r="X10" i="8"/>
  <c r="Y20" i="8"/>
  <c r="AL20" i="8" s="1"/>
  <c r="Y18" i="8"/>
  <c r="AL18" i="8" s="1"/>
  <c r="X23" i="8"/>
  <c r="Y9" i="8"/>
  <c r="AL9" i="8" s="1"/>
  <c r="B6" i="10" l="1"/>
  <c r="G6" i="10"/>
  <c r="C6" i="10"/>
  <c r="I6" i="10"/>
  <c r="H6" i="10"/>
  <c r="H14" i="10"/>
  <c r="C14" i="10"/>
  <c r="G14" i="10"/>
  <c r="B14" i="10"/>
  <c r="I14" i="10"/>
  <c r="C7" i="10"/>
  <c r="B7" i="10"/>
  <c r="G7" i="10"/>
  <c r="H7" i="10"/>
  <c r="I7" i="10"/>
  <c r="C15" i="10"/>
  <c r="G15" i="10"/>
  <c r="B15" i="10"/>
  <c r="I15" i="10"/>
  <c r="H15" i="10"/>
  <c r="I8" i="10"/>
  <c r="H8" i="10"/>
  <c r="B8" i="10"/>
  <c r="G8" i="10"/>
  <c r="C8" i="10"/>
  <c r="G16" i="10"/>
  <c r="C16" i="10"/>
  <c r="B16" i="10"/>
  <c r="I16" i="10"/>
  <c r="H16" i="10"/>
  <c r="I2" i="10"/>
  <c r="B2" i="10"/>
  <c r="H2" i="10"/>
  <c r="G2" i="10"/>
  <c r="C2" i="10"/>
  <c r="B9" i="10"/>
  <c r="I9" i="10"/>
  <c r="G9" i="10"/>
  <c r="C9" i="10"/>
  <c r="H9" i="10"/>
  <c r="B17" i="10"/>
  <c r="I17" i="10"/>
  <c r="H17" i="10"/>
  <c r="G17" i="10"/>
  <c r="C17" i="10"/>
  <c r="G10" i="10"/>
  <c r="C10" i="10"/>
  <c r="B10" i="10"/>
  <c r="I10" i="10"/>
  <c r="H10" i="10"/>
  <c r="G18" i="10"/>
  <c r="I18" i="10"/>
  <c r="H18" i="10"/>
  <c r="C18" i="10"/>
  <c r="B18" i="10"/>
  <c r="G3" i="10"/>
  <c r="I3" i="10"/>
  <c r="H3" i="10"/>
  <c r="C3" i="10"/>
  <c r="B3" i="10"/>
  <c r="G11" i="10"/>
  <c r="I11" i="10"/>
  <c r="H11" i="10"/>
  <c r="C11" i="10"/>
  <c r="B11" i="10"/>
  <c r="H19" i="10"/>
  <c r="I19" i="10"/>
  <c r="G19" i="10"/>
  <c r="B19" i="10"/>
  <c r="C19" i="10"/>
  <c r="I4" i="10"/>
  <c r="B4" i="10"/>
  <c r="G4" i="10"/>
  <c r="C4" i="10"/>
  <c r="H4" i="10"/>
  <c r="I12" i="10"/>
  <c r="C12" i="10"/>
  <c r="H12" i="10"/>
  <c r="B12" i="10"/>
  <c r="G12" i="10"/>
  <c r="I20" i="10"/>
  <c r="H20" i="10"/>
  <c r="C20" i="10"/>
  <c r="B20" i="10"/>
  <c r="G20" i="10"/>
  <c r="C5" i="10"/>
  <c r="H5" i="10"/>
  <c r="I5" i="10"/>
  <c r="G5" i="10"/>
  <c r="B5" i="10"/>
  <c r="G13" i="10"/>
  <c r="I13" i="10"/>
  <c r="B13" i="10"/>
  <c r="C13" i="10"/>
  <c r="H13" i="10"/>
  <c r="H21" i="10"/>
  <c r="C21" i="10"/>
  <c r="I21" i="10"/>
  <c r="B21" i="10"/>
  <c r="G21" i="10"/>
  <c r="Z15" i="8"/>
  <c r="AL15" i="8"/>
  <c r="Z16" i="8"/>
  <c r="AL16" i="8"/>
  <c r="AG24" i="8"/>
  <c r="AM24" i="8"/>
  <c r="AN24" i="8" s="1"/>
  <c r="AG23" i="8"/>
  <c r="AM23" i="8"/>
  <c r="AN23" i="8" s="1"/>
  <c r="AG25" i="8"/>
  <c r="AM25" i="8"/>
  <c r="AN25" i="8" s="1"/>
  <c r="AL25" i="8"/>
  <c r="AK25" i="8"/>
  <c r="R3" i="10"/>
  <c r="L3" i="10"/>
  <c r="K3" i="10" s="1"/>
  <c r="S3" i="10"/>
  <c r="P3" i="10"/>
  <c r="R4" i="10"/>
  <c r="L4" i="10"/>
  <c r="K4" i="10" s="1"/>
  <c r="S4" i="10"/>
  <c r="P4" i="10"/>
  <c r="R5" i="10"/>
  <c r="L5" i="10"/>
  <c r="K5" i="10" s="1"/>
  <c r="S5" i="10"/>
  <c r="P5" i="10"/>
  <c r="R6" i="10"/>
  <c r="L6" i="10"/>
  <c r="K6" i="10" s="1"/>
  <c r="S6" i="10"/>
  <c r="P6" i="10"/>
  <c r="R7" i="10"/>
  <c r="L7" i="10"/>
  <c r="K7" i="10" s="1"/>
  <c r="S7" i="10"/>
  <c r="P7" i="10"/>
  <c r="R8" i="10"/>
  <c r="L8" i="10"/>
  <c r="K8" i="10" s="1"/>
  <c r="S8" i="10"/>
  <c r="P8" i="10"/>
  <c r="R9" i="10"/>
  <c r="L9" i="10"/>
  <c r="K9" i="10" s="1"/>
  <c r="S9" i="10"/>
  <c r="P9" i="10"/>
  <c r="R10" i="10"/>
  <c r="L10" i="10"/>
  <c r="K10" i="10" s="1"/>
  <c r="S10" i="10"/>
  <c r="P10" i="10"/>
  <c r="M10" i="10"/>
  <c r="R11" i="10"/>
  <c r="L11" i="10"/>
  <c r="K11" i="10" s="1"/>
  <c r="S11" i="10"/>
  <c r="P11" i="10"/>
  <c r="R12" i="10"/>
  <c r="L12" i="10"/>
  <c r="K12" i="10" s="1"/>
  <c r="S12" i="10"/>
  <c r="P12" i="10"/>
  <c r="R13" i="10"/>
  <c r="L13" i="10"/>
  <c r="K13" i="10" s="1"/>
  <c r="S13" i="10"/>
  <c r="P13" i="10"/>
  <c r="R14" i="10"/>
  <c r="L14" i="10"/>
  <c r="K14" i="10" s="1"/>
  <c r="S14" i="10"/>
  <c r="P14" i="10"/>
  <c r="R15" i="10"/>
  <c r="L15" i="10"/>
  <c r="K15" i="10" s="1"/>
  <c r="S15" i="10"/>
  <c r="P15" i="10"/>
  <c r="R16" i="10"/>
  <c r="L16" i="10"/>
  <c r="K16" i="10" s="1"/>
  <c r="S16" i="10"/>
  <c r="P16" i="10"/>
  <c r="M16" i="10"/>
  <c r="R17" i="10"/>
  <c r="L17" i="10"/>
  <c r="K17" i="10" s="1"/>
  <c r="S17" i="10"/>
  <c r="P17" i="10"/>
  <c r="R18" i="10"/>
  <c r="L18" i="10"/>
  <c r="K18" i="10" s="1"/>
  <c r="S18" i="10"/>
  <c r="P18" i="10"/>
  <c r="R19" i="10"/>
  <c r="L19" i="10"/>
  <c r="K19" i="10" s="1"/>
  <c r="S19" i="10"/>
  <c r="P19" i="10"/>
  <c r="R20" i="10"/>
  <c r="L20" i="10"/>
  <c r="K20" i="10" s="1"/>
  <c r="S20" i="10"/>
  <c r="P20" i="10"/>
  <c r="R21" i="10"/>
  <c r="L21" i="10"/>
  <c r="K21" i="10" s="1"/>
  <c r="S21" i="10"/>
  <c r="P21" i="10"/>
  <c r="H4" i="8"/>
  <c r="S4" i="8" s="1" a="1"/>
  <c r="S4" i="8" s="1"/>
  <c r="I4" i="8"/>
  <c r="T4" i="8" s="1" a="1"/>
  <c r="T4" i="8" s="1"/>
  <c r="J4" i="8"/>
  <c r="U4" i="8" s="1" a="1"/>
  <c r="U4" i="8" s="1"/>
  <c r="K4" i="8"/>
  <c r="V4" i="8" s="1" a="1"/>
  <c r="V4" i="8" s="1"/>
  <c r="H5" i="8"/>
  <c r="S5" i="8" s="1" a="1"/>
  <c r="S5" i="8" s="1"/>
  <c r="I5" i="8"/>
  <c r="T5" i="8" s="1" a="1"/>
  <c r="T5" i="8" s="1"/>
  <c r="J5" i="8"/>
  <c r="U5" i="8" s="1" a="1"/>
  <c r="U5" i="8" s="1"/>
  <c r="K5" i="8"/>
  <c r="V5" i="8" s="1" a="1"/>
  <c r="V5" i="8" s="1"/>
  <c r="H6" i="8"/>
  <c r="S6" i="8" s="1" a="1"/>
  <c r="S6" i="8" s="1"/>
  <c r="I6" i="8"/>
  <c r="T6" i="8" s="1" a="1"/>
  <c r="T6" i="8" s="1"/>
  <c r="J6" i="8"/>
  <c r="U6" i="8" s="1" a="1"/>
  <c r="U6" i="8" s="1"/>
  <c r="K6" i="8"/>
  <c r="V6" i="8" s="1" a="1"/>
  <c r="V6" i="8" s="1"/>
  <c r="H7" i="8"/>
  <c r="S7" i="8" s="1" a="1"/>
  <c r="S7" i="8" s="1"/>
  <c r="I7" i="8"/>
  <c r="T7" i="8" s="1" a="1"/>
  <c r="T7" i="8" s="1"/>
  <c r="J7" i="8"/>
  <c r="U7" i="8" s="1" a="1"/>
  <c r="U7" i="8" s="1"/>
  <c r="K7" i="8"/>
  <c r="V7" i="8" s="1" a="1"/>
  <c r="V7" i="8" s="1"/>
  <c r="H8" i="8"/>
  <c r="S8" i="8" s="1" a="1"/>
  <c r="S8" i="8" s="1"/>
  <c r="I8" i="8"/>
  <c r="T8" i="8" s="1" a="1"/>
  <c r="T8" i="8" s="1"/>
  <c r="J8" i="8"/>
  <c r="U8" i="8" s="1" a="1"/>
  <c r="U8" i="8" s="1"/>
  <c r="K8" i="8"/>
  <c r="V8" i="8" s="1" a="1"/>
  <c r="V8" i="8" s="1"/>
  <c r="H9" i="8"/>
  <c r="I9" i="8"/>
  <c r="J9" i="8"/>
  <c r="K9" i="8"/>
  <c r="H10" i="8"/>
  <c r="S10" i="8" s="1" a="1"/>
  <c r="S10" i="8" s="1"/>
  <c r="I10" i="8"/>
  <c r="T10" i="8" s="1" a="1"/>
  <c r="T10" i="8" s="1"/>
  <c r="J10" i="8"/>
  <c r="U10" i="8" s="1" a="1"/>
  <c r="U10" i="8" s="1"/>
  <c r="K10" i="8"/>
  <c r="V10" i="8" s="1" a="1"/>
  <c r="V10" i="8" s="1"/>
  <c r="H11" i="8"/>
  <c r="S11" i="8" s="1" a="1"/>
  <c r="S11" i="8" s="1"/>
  <c r="I11" i="8"/>
  <c r="T11" i="8" s="1" a="1"/>
  <c r="T11" i="8" s="1"/>
  <c r="J11" i="8"/>
  <c r="U11" i="8" s="1" a="1"/>
  <c r="U11" i="8" s="1"/>
  <c r="K11" i="8"/>
  <c r="V11" i="8" s="1" a="1"/>
  <c r="V11" i="8" s="1"/>
  <c r="H12" i="8"/>
  <c r="S12" i="8" s="1" a="1"/>
  <c r="S12" i="8" s="1"/>
  <c r="I12" i="8"/>
  <c r="T12" i="8" s="1" a="1"/>
  <c r="T12" i="8" s="1"/>
  <c r="J12" i="8"/>
  <c r="U12" i="8" s="1" a="1"/>
  <c r="U12" i="8" s="1"/>
  <c r="K12" i="8"/>
  <c r="V12" i="8" s="1" a="1"/>
  <c r="V12" i="8" s="1"/>
  <c r="H13" i="8"/>
  <c r="S13" i="8" s="1" a="1"/>
  <c r="S13" i="8" s="1"/>
  <c r="I13" i="8"/>
  <c r="T13" i="8" s="1" a="1"/>
  <c r="T13" i="8" s="1"/>
  <c r="J13" i="8"/>
  <c r="U13" i="8" s="1" a="1"/>
  <c r="U13" i="8" s="1"/>
  <c r="K13" i="8"/>
  <c r="V13" i="8" s="1" a="1"/>
  <c r="V13" i="8" s="1"/>
  <c r="H14" i="8"/>
  <c r="S14" i="8" s="1" a="1"/>
  <c r="S14" i="8" s="1"/>
  <c r="I14" i="8"/>
  <c r="T14" i="8" s="1" a="1"/>
  <c r="T14" i="8" s="1"/>
  <c r="J14" i="8"/>
  <c r="U14" i="8" s="1" a="1"/>
  <c r="U14" i="8" s="1"/>
  <c r="K14" i="8"/>
  <c r="V14" i="8" s="1" a="1"/>
  <c r="V14" i="8" s="1"/>
  <c r="H15" i="8"/>
  <c r="S15" i="8" s="1" a="1"/>
  <c r="S15" i="8" s="1"/>
  <c r="I15" i="8"/>
  <c r="T15" i="8" s="1" a="1"/>
  <c r="T15" i="8" s="1"/>
  <c r="J15" i="8"/>
  <c r="U15" i="8" s="1" a="1"/>
  <c r="U15" i="8" s="1"/>
  <c r="K15" i="8"/>
  <c r="V15" i="8" s="1" a="1"/>
  <c r="V15" i="8" s="1"/>
  <c r="H16" i="8"/>
  <c r="S16" i="8" s="1" a="1"/>
  <c r="S16" i="8" s="1"/>
  <c r="I16" i="8"/>
  <c r="T16" i="8" s="1" a="1"/>
  <c r="T16" i="8" s="1"/>
  <c r="J16" i="8"/>
  <c r="U16" i="8" s="1" a="1"/>
  <c r="U16" i="8" s="1"/>
  <c r="K16" i="8"/>
  <c r="V16" i="8" s="1" a="1"/>
  <c r="V16" i="8" s="1"/>
  <c r="H17" i="8"/>
  <c r="S17" i="8" s="1" a="1"/>
  <c r="S17" i="8" s="1"/>
  <c r="I17" i="8"/>
  <c r="T17" i="8" s="1" a="1"/>
  <c r="T17" i="8" s="1"/>
  <c r="J17" i="8"/>
  <c r="U17" i="8" s="1" a="1"/>
  <c r="U17" i="8" s="1"/>
  <c r="K17" i="8"/>
  <c r="V17" i="8" s="1" a="1"/>
  <c r="V17" i="8" s="1"/>
  <c r="H18" i="8"/>
  <c r="S18" i="8" s="1" a="1"/>
  <c r="S18" i="8" s="1"/>
  <c r="I18" i="8"/>
  <c r="T18" i="8" s="1" a="1"/>
  <c r="T18" i="8" s="1"/>
  <c r="J18" i="8"/>
  <c r="U18" i="8" s="1" a="1"/>
  <c r="U18" i="8" s="1"/>
  <c r="K18" i="8"/>
  <c r="V18" i="8" s="1" a="1"/>
  <c r="V18" i="8" s="1"/>
  <c r="H19" i="8"/>
  <c r="S19" i="8" s="1" a="1"/>
  <c r="S19" i="8" s="1"/>
  <c r="I19" i="8"/>
  <c r="T19" i="8" s="1" a="1"/>
  <c r="T19" i="8" s="1"/>
  <c r="J19" i="8"/>
  <c r="U19" i="8" s="1" a="1"/>
  <c r="U19" i="8" s="1"/>
  <c r="K19" i="8"/>
  <c r="V19" i="8" s="1" a="1"/>
  <c r="V19" i="8" s="1"/>
  <c r="H20" i="8"/>
  <c r="S20" i="8" s="1" a="1"/>
  <c r="S20" i="8" s="1"/>
  <c r="I20" i="8"/>
  <c r="T20" i="8" s="1" a="1"/>
  <c r="T20" i="8" s="1"/>
  <c r="J20" i="8"/>
  <c r="U20" i="8" s="1" a="1"/>
  <c r="U20" i="8" s="1"/>
  <c r="K20" i="8"/>
  <c r="V20" i="8" s="1" a="1"/>
  <c r="V20" i="8" s="1"/>
  <c r="H21" i="8"/>
  <c r="S21" i="8" s="1" a="1"/>
  <c r="S21" i="8" s="1"/>
  <c r="I21" i="8"/>
  <c r="T21" i="8" s="1" a="1"/>
  <c r="T21" i="8" s="1"/>
  <c r="J21" i="8"/>
  <c r="U21" i="8" s="1" a="1"/>
  <c r="U21" i="8" s="1"/>
  <c r="K21" i="8"/>
  <c r="V21" i="8" s="1" a="1"/>
  <c r="V21" i="8" s="1"/>
  <c r="H22" i="8"/>
  <c r="S22" i="8" s="1" a="1"/>
  <c r="S22" i="8" s="1"/>
  <c r="I22" i="8"/>
  <c r="T22" i="8" s="1" a="1"/>
  <c r="T22" i="8" s="1"/>
  <c r="J22" i="8"/>
  <c r="U22" i="8" s="1" a="1"/>
  <c r="U22" i="8" s="1"/>
  <c r="K22" i="8"/>
  <c r="V22" i="8" s="1" a="1"/>
  <c r="V22" i="8" s="1"/>
  <c r="H23" i="8"/>
  <c r="I23" i="8"/>
  <c r="J23" i="8"/>
  <c r="K23" i="8"/>
  <c r="AC20" i="8"/>
  <c r="AC4" i="8"/>
  <c r="AC14" i="8"/>
  <c r="AC9" i="8"/>
  <c r="AI25" i="8"/>
  <c r="AC24" i="8"/>
  <c r="Z25" i="8"/>
  <c r="AC21" i="8"/>
  <c r="AC11" i="8"/>
  <c r="AC8" i="8"/>
  <c r="AC12" i="8"/>
  <c r="AC17" i="8"/>
  <c r="AC22" i="8"/>
  <c r="AC18" i="8"/>
  <c r="AC16" i="8"/>
  <c r="AC13" i="8"/>
  <c r="AC10" i="8"/>
  <c r="AC19" i="8"/>
  <c r="AC23" i="8"/>
  <c r="AC15" i="8"/>
  <c r="AC6" i="8"/>
  <c r="AC7" i="8"/>
  <c r="AB3" i="8"/>
  <c r="AB53" i="8" s="1"/>
  <c r="AF3" i="8"/>
  <c r="AF53" i="8" s="1"/>
  <c r="AE3" i="8"/>
  <c r="AE53" i="8" s="1"/>
  <c r="F2" i="13" a="1"/>
  <c r="F2" i="13" s="1"/>
  <c r="E2" i="13" s="1"/>
  <c r="AI38" i="8"/>
  <c r="Z38" i="8"/>
  <c r="H3" i="8"/>
  <c r="S3" i="8" s="1" a="1"/>
  <c r="S3" i="8" s="1"/>
  <c r="I3" i="8"/>
  <c r="T3" i="8" s="1" a="1"/>
  <c r="T3" i="8" s="1"/>
  <c r="J3" i="8"/>
  <c r="U3" i="8" s="1" a="1"/>
  <c r="U3" i="8" s="1"/>
  <c r="K3" i="8"/>
  <c r="V3" i="8" s="1" a="1"/>
  <c r="V3" i="8" s="1"/>
  <c r="G37" i="8"/>
  <c r="F37" i="8"/>
  <c r="E37" i="8"/>
  <c r="D37" i="8"/>
  <c r="C37" i="8"/>
  <c r="B37" i="8"/>
  <c r="AI37" i="8"/>
  <c r="Z37" i="8"/>
  <c r="G16" i="8"/>
  <c r="R16" i="8" s="1" a="1"/>
  <c r="R16" i="8" s="1"/>
  <c r="D7" i="8"/>
  <c r="O7" i="8" s="1" a="1"/>
  <c r="O7" i="8" s="1"/>
  <c r="F23" i="8"/>
  <c r="D21" i="8"/>
  <c r="O21" i="8" s="1" a="1"/>
  <c r="O21" i="8" s="1"/>
  <c r="C20" i="8"/>
  <c r="N20" i="8" s="1" a="1"/>
  <c r="N20" i="8" s="1"/>
  <c r="C24" i="8"/>
  <c r="G24" i="8"/>
  <c r="F19" i="8"/>
  <c r="Q19" i="8" s="1" a="1"/>
  <c r="Q19" i="8" s="1"/>
  <c r="D4" i="8"/>
  <c r="O4" i="8" s="1" a="1"/>
  <c r="O4" i="8" s="1"/>
  <c r="F21" i="8"/>
  <c r="Q21" i="8" s="1" a="1"/>
  <c r="Q21" i="8" s="1"/>
  <c r="C9" i="8"/>
  <c r="N9" i="8" s="1" a="1"/>
  <c r="N9" i="8" s="1"/>
  <c r="E10" i="8"/>
  <c r="P10" i="8" s="1" a="1"/>
  <c r="P10" i="8" s="1"/>
  <c r="AI9" i="8"/>
  <c r="Z4" i="8"/>
  <c r="AI4" i="8"/>
  <c r="D20" i="8"/>
  <c r="O20" i="8" s="1" a="1"/>
  <c r="O20" i="8" s="1"/>
  <c r="Z14" i="8"/>
  <c r="G21" i="8"/>
  <c r="R21" i="8" s="1" a="1"/>
  <c r="R21" i="8" s="1"/>
  <c r="G22" i="8"/>
  <c r="R22" i="8" s="1" a="1"/>
  <c r="R22" i="8" s="1"/>
  <c r="F18" i="8"/>
  <c r="Q18" i="8" s="1" a="1"/>
  <c r="Q18" i="8" s="1"/>
  <c r="C22" i="8"/>
  <c r="N22" i="8" s="1" a="1"/>
  <c r="N22" i="8" s="1"/>
  <c r="C17" i="8"/>
  <c r="N17" i="8" s="1" a="1"/>
  <c r="N17" i="8" s="1"/>
  <c r="F6" i="8"/>
  <c r="Q6" i="8" s="1" a="1"/>
  <c r="Q6" i="8" s="1"/>
  <c r="E21" i="8"/>
  <c r="P21" i="8" s="1" a="1"/>
  <c r="P21" i="8" s="1"/>
  <c r="C4" i="8"/>
  <c r="N4" i="8" s="1" a="1"/>
  <c r="N4" i="8" s="1"/>
  <c r="D19" i="8"/>
  <c r="O19" i="8" s="1" a="1"/>
  <c r="O19" i="8" s="1"/>
  <c r="F10" i="8"/>
  <c r="Q10" i="8" s="1" a="1"/>
  <c r="Q10" i="8" s="1"/>
  <c r="F13" i="8"/>
  <c r="Q13" i="8" s="1" a="1"/>
  <c r="Q13" i="8" s="1"/>
  <c r="F7" i="8"/>
  <c r="Q7" i="8" s="1" a="1"/>
  <c r="Q7" i="8" s="1"/>
  <c r="C12" i="8"/>
  <c r="N12" i="8" s="1" a="1"/>
  <c r="N12" i="8" s="1"/>
  <c r="E12" i="8"/>
  <c r="P12" i="8" s="1" a="1"/>
  <c r="P12" i="8" s="1"/>
  <c r="C18" i="8"/>
  <c r="N18" i="8" s="1" a="1"/>
  <c r="N18" i="8" s="1"/>
  <c r="E4" i="8"/>
  <c r="P4" i="8" s="1" a="1"/>
  <c r="P4" i="8" s="1"/>
  <c r="AI11" i="8"/>
  <c r="AI20" i="8"/>
  <c r="D18" i="8"/>
  <c r="O18" i="8" s="1" a="1"/>
  <c r="O18" i="8" s="1"/>
  <c r="C8" i="8"/>
  <c r="N8" i="8" s="1" a="1"/>
  <c r="N8" i="8" s="1"/>
  <c r="D11" i="8"/>
  <c r="O11" i="8" s="1" a="1"/>
  <c r="O11" i="8" s="1"/>
  <c r="C10" i="8"/>
  <c r="N10" i="8" s="1" a="1"/>
  <c r="N10" i="8" s="1"/>
  <c r="G23" i="8"/>
  <c r="D12" i="8"/>
  <c r="O12" i="8" s="1" a="1"/>
  <c r="O12" i="8" s="1"/>
  <c r="F12" i="8"/>
  <c r="Q12" i="8" s="1" a="1"/>
  <c r="Q12" i="8" s="1"/>
  <c r="G10" i="8"/>
  <c r="R10" i="8" s="1" a="1"/>
  <c r="R10" i="8" s="1"/>
  <c r="Z6" i="8"/>
  <c r="F15" i="8"/>
  <c r="Q15" i="8" s="1" a="1"/>
  <c r="Q15" i="8" s="1"/>
  <c r="C7" i="8"/>
  <c r="N7" i="8" s="1" a="1"/>
  <c r="N7" i="8" s="1"/>
  <c r="E20" i="8"/>
  <c r="P20" i="8" s="1" a="1"/>
  <c r="P20" i="8" s="1"/>
  <c r="G14" i="8"/>
  <c r="R14" i="8" s="1" a="1"/>
  <c r="R14" i="8" s="1"/>
  <c r="E24" i="8"/>
  <c r="Z22" i="8"/>
  <c r="Z23" i="8"/>
  <c r="F20" i="8"/>
  <c r="Q20" i="8" s="1" a="1"/>
  <c r="Q20" i="8" s="1"/>
  <c r="G9" i="8"/>
  <c r="F14" i="8"/>
  <c r="Q14" i="8" s="1" a="1"/>
  <c r="Q14" i="8" s="1"/>
  <c r="E6" i="8"/>
  <c r="P6" i="8" s="1" a="1"/>
  <c r="P6" i="8" s="1"/>
  <c r="D16" i="8"/>
  <c r="O16" i="8" s="1" a="1"/>
  <c r="O16" i="8" s="1"/>
  <c r="F17" i="8"/>
  <c r="Q17" i="8" s="1" a="1"/>
  <c r="Q17" i="8" s="1"/>
  <c r="C13" i="8"/>
  <c r="N13" i="8" s="1" a="1"/>
  <c r="N13" i="8" s="1"/>
  <c r="G4" i="8"/>
  <c r="R4" i="8" s="1" a="1"/>
  <c r="R4" i="8" s="1"/>
  <c r="Z9" i="8"/>
  <c r="AI13" i="8"/>
  <c r="AI17" i="8"/>
  <c r="G15" i="8"/>
  <c r="R15" i="8" s="1" a="1"/>
  <c r="R15" i="8" s="1"/>
  <c r="E9" i="8"/>
  <c r="P9" i="8" s="1" a="1"/>
  <c r="P9" i="8" s="1"/>
  <c r="F11" i="8"/>
  <c r="Q11" i="8" s="1" a="1"/>
  <c r="Q11" i="8" s="1"/>
  <c r="E7" i="8"/>
  <c r="P7" i="8" s="1" a="1"/>
  <c r="P7" i="8" s="1"/>
  <c r="C6" i="8"/>
  <c r="N6" i="8" s="1" a="1"/>
  <c r="N6" i="8" s="1"/>
  <c r="E22" i="8"/>
  <c r="P22" i="8" s="1" a="1"/>
  <c r="P22" i="8" s="1"/>
  <c r="F16" i="8"/>
  <c r="Q16" i="8" s="1" a="1"/>
  <c r="Q16" i="8" s="1"/>
  <c r="F24" i="8"/>
  <c r="AI23" i="8"/>
  <c r="Z8" i="8"/>
  <c r="AI5" i="8"/>
  <c r="Z18" i="8"/>
  <c r="Z24" i="8"/>
  <c r="AI21" i="8"/>
  <c r="Z20" i="8"/>
  <c r="AI12" i="8"/>
  <c r="D6" i="8"/>
  <c r="O6" i="8" s="1" a="1"/>
  <c r="O6" i="8" s="1"/>
  <c r="G5" i="8"/>
  <c r="R5" i="8" s="1" a="1"/>
  <c r="R5" i="8" s="1"/>
  <c r="G8" i="8"/>
  <c r="R8" i="8" s="1" a="1"/>
  <c r="R8" i="8" s="1"/>
  <c r="G18" i="8"/>
  <c r="R18" i="8" s="1" a="1"/>
  <c r="R18" i="8" s="1"/>
  <c r="E5" i="8"/>
  <c r="P5" i="8" s="1" a="1"/>
  <c r="P5" i="8" s="1"/>
  <c r="G19" i="8"/>
  <c r="R19" i="8" s="1" a="1"/>
  <c r="R19" i="8" s="1"/>
  <c r="G11" i="8"/>
  <c r="R11" i="8" s="1" a="1"/>
  <c r="R11" i="8" s="1"/>
  <c r="AI10" i="8"/>
  <c r="Z7" i="8"/>
  <c r="AI14" i="8"/>
  <c r="E8" i="8"/>
  <c r="P8" i="8" s="1" a="1"/>
  <c r="P8" i="8" s="1"/>
  <c r="Z5" i="8"/>
  <c r="AI16" i="8"/>
  <c r="AI15" i="8"/>
  <c r="G13" i="8"/>
  <c r="R13" i="8" s="1" a="1"/>
  <c r="R13" i="8" s="1"/>
  <c r="D5" i="8"/>
  <c r="O5" i="8" s="1" a="1"/>
  <c r="O5" i="8" s="1"/>
  <c r="Z10" i="8"/>
  <c r="Z12" i="8"/>
  <c r="D23" i="8"/>
  <c r="G17" i="8"/>
  <c r="R17" i="8" s="1" a="1"/>
  <c r="R17" i="8" s="1"/>
  <c r="F5" i="8"/>
  <c r="Q5" i="8" s="1" a="1"/>
  <c r="Q5" i="8" s="1"/>
  <c r="E14" i="8"/>
  <c r="P14" i="8" s="1" a="1"/>
  <c r="P14" i="8" s="1"/>
  <c r="E13" i="8"/>
  <c r="P13" i="8" s="1" a="1"/>
  <c r="P13" i="8" s="1"/>
  <c r="C23" i="8"/>
  <c r="E15" i="8"/>
  <c r="P15" i="8" s="1" a="1"/>
  <c r="P15" i="8" s="1"/>
  <c r="B24" i="8"/>
  <c r="D15" i="8"/>
  <c r="O15" i="8" s="1" a="1"/>
  <c r="O15" i="8" s="1"/>
  <c r="G7" i="8"/>
  <c r="R7" i="8" s="1" a="1"/>
  <c r="R7" i="8" s="1"/>
  <c r="AI7" i="8"/>
  <c r="Z11" i="8"/>
  <c r="AI6" i="8"/>
  <c r="Z21" i="8"/>
  <c r="D9" i="8"/>
  <c r="O9" i="8" s="1" a="1"/>
  <c r="O9" i="8" s="1"/>
  <c r="G12" i="8"/>
  <c r="R12" i="8" s="1" a="1"/>
  <c r="R12" i="8" s="1"/>
  <c r="E11" i="8"/>
  <c r="P11" i="8" s="1" a="1"/>
  <c r="P11" i="8" s="1"/>
  <c r="C15" i="8"/>
  <c r="N15" i="8" s="1" a="1"/>
  <c r="N15" i="8" s="1"/>
  <c r="D22" i="8"/>
  <c r="O22" i="8" s="1" a="1"/>
  <c r="O22" i="8" s="1"/>
  <c r="F4" i="8"/>
  <c r="Q4" i="8" s="1" a="1"/>
  <c r="Q4" i="8" s="1"/>
  <c r="E23" i="8"/>
  <c r="D17" i="8"/>
  <c r="O17" i="8" s="1" a="1"/>
  <c r="O17" i="8" s="1"/>
  <c r="E19" i="8"/>
  <c r="P19" i="8" s="1" a="1"/>
  <c r="P19" i="8" s="1"/>
  <c r="C11" i="8"/>
  <c r="N11" i="8" s="1" a="1"/>
  <c r="N11" i="8" s="1"/>
  <c r="AI8" i="8"/>
  <c r="AI18" i="8"/>
  <c r="AI22" i="8"/>
  <c r="Z13" i="8"/>
  <c r="Z17" i="8"/>
  <c r="G20" i="8"/>
  <c r="R20" i="8" s="1" a="1"/>
  <c r="R20" i="8" s="1"/>
  <c r="G6" i="8"/>
  <c r="R6" i="8" s="1" a="1"/>
  <c r="R6" i="8" s="1"/>
  <c r="C21" i="8"/>
  <c r="N21" i="8" s="1" a="1"/>
  <c r="N21" i="8" s="1"/>
  <c r="C14" i="8"/>
  <c r="N14" i="8" s="1" a="1"/>
  <c r="N14" i="8" s="1"/>
  <c r="C19" i="8"/>
  <c r="N19" i="8" s="1" a="1"/>
  <c r="N19" i="8" s="1"/>
  <c r="E18" i="8"/>
  <c r="P18" i="8" s="1" a="1"/>
  <c r="P18" i="8" s="1"/>
  <c r="D10" i="8"/>
  <c r="O10" i="8" s="1" a="1"/>
  <c r="O10" i="8" s="1"/>
  <c r="C5" i="8"/>
  <c r="N5" i="8" s="1" a="1"/>
  <c r="N5" i="8" s="1"/>
  <c r="C16" i="8"/>
  <c r="N16" i="8" s="1" a="1"/>
  <c r="N16" i="8" s="1"/>
  <c r="F9" i="8"/>
  <c r="Q9" i="8" s="1" a="1"/>
  <c r="Q9" i="8" s="1"/>
  <c r="AI24" i="8"/>
  <c r="D24" i="8"/>
  <c r="D8" i="8"/>
  <c r="O8" i="8" s="1" a="1"/>
  <c r="O8" i="8" s="1"/>
  <c r="D14" i="8"/>
  <c r="O14" i="8" s="1" a="1"/>
  <c r="O14" i="8" s="1"/>
  <c r="E16" i="8"/>
  <c r="P16" i="8" s="1" a="1"/>
  <c r="P16" i="8" s="1"/>
  <c r="D13" i="8"/>
  <c r="O13" i="8" s="1" a="1"/>
  <c r="O13" i="8" s="1"/>
  <c r="E17" i="8"/>
  <c r="P17" i="8" s="1" a="1"/>
  <c r="P17" i="8" s="1"/>
  <c r="F22" i="8"/>
  <c r="Q22" i="8" s="1" a="1"/>
  <c r="Q22" i="8" s="1"/>
  <c r="F8" i="8"/>
  <c r="Q8" i="8" s="1" a="1"/>
  <c r="Q8" i="8" s="1"/>
  <c r="Z19" i="8"/>
  <c r="AI19" i="8"/>
  <c r="X3" i="8"/>
  <c r="Y3" i="8"/>
  <c r="G3" i="8"/>
  <c r="R3" i="8" s="1" a="1"/>
  <c r="R3" i="8" s="1"/>
  <c r="F3" i="8"/>
  <c r="Q3" i="8" s="1" a="1"/>
  <c r="Q3" i="8" s="1"/>
  <c r="C3" i="8"/>
  <c r="N3" i="8" s="1" a="1"/>
  <c r="N3" i="8" s="1"/>
  <c r="E3" i="8"/>
  <c r="P3" i="8" s="1" a="1"/>
  <c r="P3" i="8" s="1"/>
  <c r="D3" i="8"/>
  <c r="O3" i="8" s="1" a="1"/>
  <c r="O3" i="8" s="1"/>
  <c r="M9" i="10" l="1"/>
  <c r="M14" i="10"/>
  <c r="M17" i="10"/>
  <c r="M8" i="10"/>
  <c r="M15" i="10"/>
  <c r="M18" i="10"/>
  <c r="M19" i="10"/>
  <c r="M11" i="10"/>
  <c r="M3" i="10"/>
  <c r="M21" i="10"/>
  <c r="M13" i="10"/>
  <c r="M5" i="10"/>
  <c r="AK37" i="8"/>
  <c r="AO37" i="8" s="1"/>
  <c r="M7" i="10"/>
  <c r="AO25" i="8"/>
  <c r="M20" i="10"/>
  <c r="M12" i="10"/>
  <c r="M4" i="10"/>
  <c r="M6" i="10"/>
  <c r="C14" i="11"/>
  <c r="AK24" i="8"/>
  <c r="AO24" i="8" s="1"/>
  <c r="R2" i="10"/>
  <c r="L2" i="10"/>
  <c r="K2" i="10" s="1"/>
  <c r="S2" i="10"/>
  <c r="P2" i="10"/>
  <c r="R9" i="8" a="1"/>
  <c r="R9" i="8" s="1"/>
  <c r="D15" i="14" s="1"/>
  <c r="B15" i="14"/>
  <c r="V9" i="8" a="1"/>
  <c r="V9" i="8" s="1"/>
  <c r="D19" i="14" s="1"/>
  <c r="B19" i="14"/>
  <c r="U9" i="8" a="1"/>
  <c r="U9" i="8" s="1"/>
  <c r="D18" i="14" s="1"/>
  <c r="B18" i="14"/>
  <c r="T9" i="8" a="1"/>
  <c r="T9" i="8" s="1"/>
  <c r="D17" i="14" s="1"/>
  <c r="B17" i="14"/>
  <c r="S9" i="8" a="1"/>
  <c r="S9" i="8" s="1"/>
  <c r="D16" i="14" s="1"/>
  <c r="B16" i="14"/>
  <c r="D14" i="14"/>
  <c r="B14" i="14"/>
  <c r="B4" i="8"/>
  <c r="D13" i="14"/>
  <c r="B13" i="14"/>
  <c r="B9" i="8"/>
  <c r="B22" i="8"/>
  <c r="B20" i="8"/>
  <c r="D11" i="14"/>
  <c r="B3" i="8"/>
  <c r="B16" i="8"/>
  <c r="B12" i="8"/>
  <c r="B21" i="8"/>
  <c r="B15" i="8"/>
  <c r="B10" i="8"/>
  <c r="B14" i="8"/>
  <c r="B5" i="8"/>
  <c r="B17" i="8"/>
  <c r="B13" i="8"/>
  <c r="D12" i="14"/>
  <c r="Y53" i="8"/>
  <c r="B5" i="14"/>
  <c r="X53" i="8"/>
  <c r="B6" i="14"/>
  <c r="B11" i="8"/>
  <c r="B11" i="14"/>
  <c r="B12" i="14"/>
  <c r="B7" i="8"/>
  <c r="B19" i="8"/>
  <c r="B6" i="8"/>
  <c r="B23" i="8"/>
  <c r="AK23" i="8" s="1"/>
  <c r="AO23" i="8" s="1"/>
  <c r="C14" i="14"/>
  <c r="B8" i="8"/>
  <c r="K53" i="8"/>
  <c r="V53" i="8"/>
  <c r="J53" i="8"/>
  <c r="U53" i="8"/>
  <c r="I53" i="8"/>
  <c r="T53" i="8"/>
  <c r="H53" i="8"/>
  <c r="S53" i="8"/>
  <c r="E53" i="8"/>
  <c r="B18" i="8"/>
  <c r="D53" i="8"/>
  <c r="F53" i="8"/>
  <c r="C53" i="8"/>
  <c r="G53" i="8"/>
  <c r="B38" i="8"/>
  <c r="AK38" i="8" s="1"/>
  <c r="AO38" i="8" s="1"/>
  <c r="AD3" i="8"/>
  <c r="AD53" i="8" s="1"/>
  <c r="N53" i="8"/>
  <c r="P53" i="8"/>
  <c r="R53" i="8"/>
  <c r="AI3" i="8"/>
  <c r="AI53" i="8" s="1"/>
  <c r="Z3" i="8"/>
  <c r="Z53" i="8" s="1"/>
  <c r="AL3" i="8"/>
  <c r="AL53" i="8" s="1"/>
  <c r="AG3" i="8"/>
  <c r="AG53" i="8" s="1"/>
  <c r="M2" i="10" l="1"/>
  <c r="M18" i="8" a="1"/>
  <c r="M18" i="8" s="1"/>
  <c r="AM18" i="8" s="1"/>
  <c r="AN18" i="8" s="1"/>
  <c r="AK18" i="8"/>
  <c r="M8" i="8" a="1"/>
  <c r="M8" i="8" s="1"/>
  <c r="AM8" i="8" s="1"/>
  <c r="AN8" i="8" s="1"/>
  <c r="AK8" i="8"/>
  <c r="M6" i="8" a="1"/>
  <c r="M6" i="8" s="1"/>
  <c r="AM6" i="8" s="1"/>
  <c r="AN6" i="8" s="1"/>
  <c r="AK6" i="8"/>
  <c r="M19" i="8" a="1"/>
  <c r="M19" i="8" s="1"/>
  <c r="AM19" i="8" s="1"/>
  <c r="AN19" i="8" s="1"/>
  <c r="AK19" i="8"/>
  <c r="M7" i="8" a="1"/>
  <c r="M7" i="8" s="1"/>
  <c r="AM7" i="8" s="1"/>
  <c r="AN7" i="8" s="1"/>
  <c r="AK7" i="8"/>
  <c r="M11" i="8" a="1"/>
  <c r="M11" i="8" s="1"/>
  <c r="AM11" i="8" s="1"/>
  <c r="AN11" i="8" s="1"/>
  <c r="AK11" i="8"/>
  <c r="M13" i="8" a="1"/>
  <c r="M13" i="8" s="1"/>
  <c r="AM13" i="8" s="1"/>
  <c r="AN13" i="8" s="1"/>
  <c r="AK13" i="8"/>
  <c r="M17" i="8" a="1"/>
  <c r="M17" i="8" s="1"/>
  <c r="AM17" i="8" s="1"/>
  <c r="AN17" i="8" s="1"/>
  <c r="AK17" i="8"/>
  <c r="M5" i="8" a="1"/>
  <c r="M5" i="8" s="1"/>
  <c r="AM5" i="8" s="1"/>
  <c r="AN5" i="8" s="1"/>
  <c r="AK5" i="8"/>
  <c r="M14" i="8" a="1"/>
  <c r="M14" i="8" s="1"/>
  <c r="AM14" i="8" s="1"/>
  <c r="AN14" i="8" s="1"/>
  <c r="AK14" i="8"/>
  <c r="M10" i="8" a="1"/>
  <c r="M10" i="8" s="1"/>
  <c r="AM10" i="8" s="1"/>
  <c r="AN10" i="8" s="1"/>
  <c r="AK10" i="8"/>
  <c r="M15" i="8" a="1"/>
  <c r="M15" i="8" s="1"/>
  <c r="AM15" i="8" s="1"/>
  <c r="AN15" i="8" s="1"/>
  <c r="AK15" i="8"/>
  <c r="M21" i="8" a="1"/>
  <c r="M21" i="8" s="1"/>
  <c r="AM21" i="8" s="1"/>
  <c r="AN21" i="8" s="1"/>
  <c r="AK21" i="8"/>
  <c r="M12" i="8" a="1"/>
  <c r="M12" i="8" s="1"/>
  <c r="AM12" i="8" s="1"/>
  <c r="AN12" i="8" s="1"/>
  <c r="AK12" i="8"/>
  <c r="M16" i="8" a="1"/>
  <c r="M16" i="8" s="1"/>
  <c r="AM16" i="8" s="1"/>
  <c r="AN16" i="8" s="1"/>
  <c r="AK16" i="8"/>
  <c r="M3" i="8" a="1"/>
  <c r="M3" i="8" s="1"/>
  <c r="AM3" i="8" s="1"/>
  <c r="Q2" i="10" s="1"/>
  <c r="AK3" i="8"/>
  <c r="M20" i="8" a="1"/>
  <c r="M20" i="8" s="1"/>
  <c r="AM20" i="8" s="1"/>
  <c r="AN20" i="8" s="1"/>
  <c r="AK20" i="8"/>
  <c r="M22" i="8" a="1"/>
  <c r="M22" i="8" s="1"/>
  <c r="AM22" i="8" s="1"/>
  <c r="AN22" i="8" s="1"/>
  <c r="AK22" i="8"/>
  <c r="M9" i="8" a="1"/>
  <c r="M9" i="8" s="1"/>
  <c r="AM9" i="8" s="1"/>
  <c r="AN9" i="8" s="1"/>
  <c r="AK9" i="8"/>
  <c r="M4" i="8" a="1"/>
  <c r="M4" i="8" s="1"/>
  <c r="AM4" i="8" s="1"/>
  <c r="AK4" i="8"/>
  <c r="C16" i="14"/>
  <c r="C17" i="14"/>
  <c r="C18" i="14"/>
  <c r="C19" i="14"/>
  <c r="C15" i="14"/>
  <c r="Q7" i="10"/>
  <c r="Q5" i="10"/>
  <c r="Q18" i="10"/>
  <c r="Q10" i="10"/>
  <c r="Q4" i="10"/>
  <c r="B10" i="14"/>
  <c r="Q14" i="10"/>
  <c r="Q15" i="10"/>
  <c r="Q16" i="10"/>
  <c r="C13" i="14"/>
  <c r="O53" i="8"/>
  <c r="Q53" i="8"/>
  <c r="B53" i="8"/>
  <c r="AC3" i="8"/>
  <c r="AC53" i="8" s="1"/>
  <c r="Q21" i="10" l="1"/>
  <c r="Q20" i="10"/>
  <c r="Q17" i="10"/>
  <c r="Q8" i="10"/>
  <c r="Q6" i="10"/>
  <c r="Q19" i="10"/>
  <c r="AO15" i="8"/>
  <c r="AO17" i="8"/>
  <c r="AO19" i="8"/>
  <c r="AO9" i="8"/>
  <c r="AO16" i="8"/>
  <c r="AO10" i="8"/>
  <c r="AO13" i="8"/>
  <c r="AO6" i="8"/>
  <c r="Q11" i="10"/>
  <c r="AO22" i="8"/>
  <c r="AO12" i="8"/>
  <c r="AO14" i="8"/>
  <c r="AO11" i="8"/>
  <c r="AO8" i="8"/>
  <c r="Q12" i="10"/>
  <c r="AO20" i="8"/>
  <c r="AO21" i="8"/>
  <c r="AO5" i="8"/>
  <c r="AO7" i="8"/>
  <c r="AO18" i="8"/>
  <c r="AN4" i="8"/>
  <c r="AO4" i="8" s="1"/>
  <c r="Q3" i="10"/>
  <c r="C19" i="11"/>
  <c r="Q13" i="10"/>
  <c r="Q9" i="10"/>
  <c r="C18" i="11"/>
  <c r="C20" i="11" s="1"/>
  <c r="D10" i="14"/>
  <c r="C11" i="14"/>
  <c r="AM53" i="8"/>
  <c r="C12" i="14"/>
  <c r="M53" i="8"/>
  <c r="AK53" i="8"/>
  <c r="AN3" i="8"/>
  <c r="AN53" i="8" l="1"/>
  <c r="AO3" i="8"/>
  <c r="AO53" i="8" l="1"/>
  <c r="C10" i="14"/>
  <c r="J7" i="17" a="1"/>
  <c r="J7" i="17" s="1"/>
  <c r="M7" i="17" s="1"/>
  <c r="J4" i="17" a="1"/>
  <c r="J4" i="17" s="1"/>
  <c r="M4" i="17" s="1"/>
  <c r="M9" i="17" l="1"/>
  <c r="E2" i="18" a="1"/>
  <c r="E2" i="18" s="1"/>
  <c r="D2" i="18" a="1"/>
  <c r="D2" i="18" s="1"/>
  <c r="B2" i="18" a="1"/>
  <c r="B2" i="18" s="1"/>
  <c r="C2" i="18" a="1"/>
  <c r="C2" i="18" s="1"/>
  <c r="A2" i="18" a="1"/>
  <c r="A2"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<sst xmlns="http://schemas.openxmlformats.org/spreadsheetml/2006/main" count="10159" uniqueCount="535">
  <si>
    <t>Description</t>
  </si>
  <si>
    <t>EPC</t>
  </si>
  <si>
    <t>Provider</t>
  </si>
  <si>
    <t>UVB</t>
  </si>
  <si>
    <t>Employer</t>
  </si>
  <si>
    <t>Provider ID</t>
  </si>
  <si>
    <t>Payee</t>
  </si>
  <si>
    <t>Payee BSB</t>
  </si>
  <si>
    <t>Payee Account Number</t>
  </si>
  <si>
    <t>Address1</t>
  </si>
  <si>
    <t>Address2</t>
  </si>
  <si>
    <t>State</t>
  </si>
  <si>
    <t>Postcode</t>
  </si>
  <si>
    <t>ABN</t>
  </si>
  <si>
    <t>On File</t>
  </si>
  <si>
    <t>Email</t>
  </si>
  <si>
    <t>Dr David Jayapaul</t>
  </si>
  <si>
    <t>SELF</t>
  </si>
  <si>
    <t>Carlton North</t>
  </si>
  <si>
    <t>VIC</t>
  </si>
  <si>
    <t>Dr Daniel Epstein</t>
  </si>
  <si>
    <t>Croydon North</t>
  </si>
  <si>
    <t>Dr Fiona Chao</t>
  </si>
  <si>
    <t>Wantirna</t>
  </si>
  <si>
    <t>Dr Jim Glaspole</t>
  </si>
  <si>
    <t>JG</t>
  </si>
  <si>
    <t>Fairfield</t>
  </si>
  <si>
    <t>Dr Phoebe Kho</t>
  </si>
  <si>
    <t>Croydon</t>
  </si>
  <si>
    <t>Dr Veronika Kirchner</t>
  </si>
  <si>
    <t>Doncaster East</t>
  </si>
  <si>
    <t>Dr Jerome Klein</t>
  </si>
  <si>
    <t>Eltham</t>
  </si>
  <si>
    <t>Dr Rachelle McIllree</t>
  </si>
  <si>
    <t>Donvale</t>
  </si>
  <si>
    <t>Dr Lufiani Mulyadi</t>
  </si>
  <si>
    <t>Dr Tania Poon</t>
  </si>
  <si>
    <t>Vermont</t>
  </si>
  <si>
    <t>Surrey Hills</t>
  </si>
  <si>
    <t>Dr Lidija Suntesic</t>
  </si>
  <si>
    <t>Dr Lydia Tkacz</t>
  </si>
  <si>
    <t>Balwyn</t>
  </si>
  <si>
    <t>Dr Qiying Zhong</t>
  </si>
  <si>
    <t>Box Hill</t>
  </si>
  <si>
    <t>Dr Merran Gowans</t>
  </si>
  <si>
    <t>Hawthorn East</t>
  </si>
  <si>
    <t>Wendy Anthony</t>
  </si>
  <si>
    <t>Varsha Bhikha</t>
  </si>
  <si>
    <t>VB</t>
  </si>
  <si>
    <t>Scoresby</t>
  </si>
  <si>
    <t>Natalia Ehrlich</t>
  </si>
  <si>
    <t>Glen Huntly</t>
  </si>
  <si>
    <t>Dr Zheng Wang</t>
  </si>
  <si>
    <t>ZW</t>
  </si>
  <si>
    <t>Shepparton</t>
  </si>
  <si>
    <t>KM</t>
  </si>
  <si>
    <t>Burwood</t>
  </si>
  <si>
    <t>Suki Fok</t>
  </si>
  <si>
    <t>Dr Chris Madden</t>
  </si>
  <si>
    <t>Ringwood East</t>
  </si>
  <si>
    <t>Dr Chiharu Yamano</t>
  </si>
  <si>
    <t>Mount Waverley</t>
  </si>
  <si>
    <t/>
  </si>
  <si>
    <t>Direct Credit</t>
  </si>
  <si>
    <t>Payment</t>
  </si>
  <si>
    <t>Surgery consultation, Level C</t>
  </si>
  <si>
    <t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t>
  </si>
  <si>
    <t>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t>
  </si>
  <si>
    <t>Private</t>
  </si>
  <si>
    <t>EFT</t>
  </si>
  <si>
    <t>Surgery consultation, Level B</t>
  </si>
  <si>
    <t>Preparation of a GP Mental Health Treatment Plan lasting 20 - 40 minutes by a GP with additional mental health training</t>
  </si>
  <si>
    <t>Podiatry Service</t>
  </si>
  <si>
    <t xml:space="preserve">Phone attendance by a general practitioner lasting less than 6 minutes for an obvious problem characterised by the straightforward nature of the task that requires a short patient history and, if required, limited management
</t>
  </si>
  <si>
    <t>Surgery consultation, Level A</t>
  </si>
  <si>
    <t>Clinical psychologist consultation, &gt;50 min, consulting rooms</t>
  </si>
  <si>
    <t>Surgery consultation, Level D</t>
  </si>
  <si>
    <t>Acupuncture, Level C consultation</t>
  </si>
  <si>
    <t>Reversed payment</t>
  </si>
  <si>
    <t>Medicare</t>
  </si>
  <si>
    <t>Direct-Billing Incentive</t>
  </si>
  <si>
    <t>Medicare Australia</t>
  </si>
  <si>
    <t>Team care arrangement</t>
  </si>
  <si>
    <t>GP management plan</t>
  </si>
  <si>
    <t>COVID-19 vaccine suitability assessment by a GP, 2nd or later dose</t>
  </si>
  <si>
    <t>Cash</t>
  </si>
  <si>
    <t>Physiotherapy Service</t>
  </si>
  <si>
    <t>Biopsy of skin where the biopsy specimen is sent for pathological examination</t>
  </si>
  <si>
    <t>DVA</t>
  </si>
  <si>
    <t>Veterans Access Payment</t>
  </si>
  <si>
    <t>Dept. of Veterans Affairs</t>
  </si>
  <si>
    <t>Service provided to a person with a chronic disease by a practice nurse or registered aboriginal health worker</t>
  </si>
  <si>
    <t>Account Type</t>
  </si>
  <si>
    <t>Payment Method</t>
  </si>
  <si>
    <t>Transaction Date</t>
  </si>
  <si>
    <t>Status</t>
  </si>
  <si>
    <t>Item No.</t>
  </si>
  <si>
    <t>Payment ID</t>
  </si>
  <si>
    <t>Service ID</t>
  </si>
  <si>
    <t>Invoice No.</t>
  </si>
  <si>
    <t>Patient Name</t>
  </si>
  <si>
    <t>Billed To</t>
  </si>
  <si>
    <t>Location</t>
  </si>
  <si>
    <t>SP version:  11</t>
  </si>
  <si>
    <t>Report version: 1.10</t>
  </si>
  <si>
    <t>Name</t>
  </si>
  <si>
    <t>Note</t>
  </si>
  <si>
    <t>FEE</t>
  </si>
  <si>
    <t>GST</t>
  </si>
  <si>
    <t>SIPS</t>
  </si>
  <si>
    <t>GPT1</t>
  </si>
  <si>
    <t>GPT2</t>
  </si>
  <si>
    <t>GPT3</t>
  </si>
  <si>
    <t>GPT4</t>
  </si>
  <si>
    <t>Students</t>
  </si>
  <si>
    <t>Sundry</t>
  </si>
  <si>
    <t>SUM</t>
  </si>
  <si>
    <t>FEES EX GST</t>
  </si>
  <si>
    <t>SERVICE FEES</t>
  </si>
  <si>
    <t>GST ITEMS</t>
  </si>
  <si>
    <t>ADJUSTMENTS</t>
  </si>
  <si>
    <t>GROSS RECEIPTS</t>
  </si>
  <si>
    <t>NET RECEIPTS</t>
  </si>
  <si>
    <t>NO GST</t>
  </si>
  <si>
    <t>EX-GST</t>
  </si>
  <si>
    <t>noGST</t>
  </si>
  <si>
    <t>wGST</t>
  </si>
  <si>
    <t>SERVICE FEE</t>
  </si>
  <si>
    <t>GROSS</t>
  </si>
  <si>
    <t>Total Fees ex GST</t>
  </si>
  <si>
    <t>Service Fee</t>
  </si>
  <si>
    <t>GST on Service Fee</t>
  </si>
  <si>
    <t>Net Receipts</t>
  </si>
  <si>
    <t>TOTALS</t>
  </si>
  <si>
    <t>*ContactName</t>
  </si>
  <si>
    <t>EmailAddress</t>
  </si>
  <si>
    <t>POAddressLine1</t>
  </si>
  <si>
    <t>POAddressLine2</t>
  </si>
  <si>
    <t>POAddressLine3</t>
  </si>
  <si>
    <t>POAddressLine4</t>
  </si>
  <si>
    <t>POCity</t>
  </si>
  <si>
    <t>PORegion</t>
  </si>
  <si>
    <t>POPostalCode</t>
  </si>
  <si>
    <t>POCountry</t>
  </si>
  <si>
    <t>*InvoiceNumber</t>
  </si>
  <si>
    <t>*InvoiceDate</t>
  </si>
  <si>
    <t>*DueDate</t>
  </si>
  <si>
    <t>InventoryItemCode</t>
  </si>
  <si>
    <t>*Quantity</t>
  </si>
  <si>
    <t>*UnitAmount</t>
  </si>
  <si>
    <t>*AccountCode</t>
  </si>
  <si>
    <t>*TaxType</t>
  </si>
  <si>
    <t>TrackingName1</t>
  </si>
  <si>
    <t>TrackingOption1</t>
  </si>
  <si>
    <t>TrackingName2</t>
  </si>
  <si>
    <t>TrackingOption2</t>
  </si>
  <si>
    <t>Currency</t>
  </si>
  <si>
    <t>From:</t>
  </si>
  <si>
    <t>To:</t>
  </si>
  <si>
    <t>Practitioner:</t>
  </si>
  <si>
    <t>Period:</t>
  </si>
  <si>
    <t>Service Fee (see calculation sheet)</t>
  </si>
  <si>
    <t>Total Service Fee</t>
  </si>
  <si>
    <t>TAX INVOICE</t>
  </si>
  <si>
    <t>Address Line 1</t>
  </si>
  <si>
    <t>Address Line 2</t>
  </si>
  <si>
    <t>Suburb State Postcode</t>
  </si>
  <si>
    <t>ORT</t>
  </si>
  <si>
    <t>CSB</t>
  </si>
  <si>
    <t>SIP</t>
  </si>
  <si>
    <t>Providers in Report</t>
  </si>
  <si>
    <t>Providers in Template</t>
  </si>
  <si>
    <t>List</t>
  </si>
  <si>
    <t>Uniques</t>
  </si>
  <si>
    <t>Fees ex GST</t>
  </si>
  <si>
    <t>Rate</t>
  </si>
  <si>
    <t>Service Fees ex GST</t>
  </si>
  <si>
    <t>Adjustments</t>
  </si>
  <si>
    <t>*InvoiceNo</t>
  </si>
  <si>
    <t>*Customer</t>
  </si>
  <si>
    <t>Terms</t>
  </si>
  <si>
    <t>Memo</t>
  </si>
  <si>
    <t>*Item(Product/Service)</t>
  </si>
  <si>
    <t>ItemDescription</t>
  </si>
  <si>
    <t>ItemQuantity</t>
  </si>
  <si>
    <t>ItemRate</t>
  </si>
  <si>
    <t>*ItemAmount</t>
  </si>
  <si>
    <t>Item Tax Amount</t>
  </si>
  <si>
    <t>*Item Tax Code</t>
  </si>
  <si>
    <t>Services</t>
  </si>
  <si>
    <t>MRP</t>
  </si>
  <si>
    <t>Default Service fee line number</t>
  </si>
  <si>
    <t>DEF</t>
  </si>
  <si>
    <t>EPC Items</t>
  </si>
  <si>
    <t>INJ</t>
  </si>
  <si>
    <t>Consumables</t>
  </si>
  <si>
    <t>Medical Reports</t>
  </si>
  <si>
    <t>Ultraviolet Phototherapy</t>
  </si>
  <si>
    <t>Cosmetic Injectables</t>
  </si>
  <si>
    <t>Orthotics</t>
  </si>
  <si>
    <t>SIP Payments</t>
  </si>
  <si>
    <t>CVC</t>
  </si>
  <si>
    <t>CVC Program</t>
  </si>
  <si>
    <t>Practitioner</t>
  </si>
  <si>
    <t>Period</t>
  </si>
  <si>
    <t>GST Items</t>
  </si>
  <si>
    <t>Non-GST Items</t>
  </si>
  <si>
    <t>Service Fee Calculations</t>
  </si>
  <si>
    <t>Domiciliary Medication Management Review</t>
  </si>
  <si>
    <t>Review of GP Management Plan or Team Care Arrangements., TCA, NDS, Not Related</t>
  </si>
  <si>
    <t>CSB Treatment Room Fee Tier 1 -  Non Rebatable from Medicare</t>
  </si>
  <si>
    <t>CSB BOOSTRIX - Adult Diphtheria Tetanus and Pertussis vaccine</t>
  </si>
  <si>
    <t>CSB Wound Care - Specialised</t>
  </si>
  <si>
    <t>CSB Treatment Room Fee Iron Infusion - Non Rebatable from Medicare</t>
  </si>
  <si>
    <t>Surgery consultation, Level B, NNAC</t>
  </si>
  <si>
    <t>VAP Incentive item payable in association with COVID-19 Telehealth (Metro)</t>
  </si>
  <si>
    <t>Service Fee Adjustments. Negative is a credit, positive is a debit, and GST is excluded.</t>
  </si>
  <si>
    <t>NIU</t>
  </si>
  <si>
    <t>Not in use</t>
  </si>
  <si>
    <t>Providers</t>
  </si>
  <si>
    <t>Email:</t>
  </si>
  <si>
    <t>Default Email Sender Name</t>
  </si>
  <si>
    <t>Default Email CC</t>
  </si>
  <si>
    <t>Default HTML tagged message</t>
  </si>
  <si>
    <t>Practice Manager</t>
  </si>
  <si>
    <t>Default Email Sender Role</t>
  </si>
  <si>
    <t>Receipt adjustments (positive is increased billing, negative is a reduction, add GST separately, ignore if adjustment is already in Best Practice)</t>
  </si>
  <si>
    <t>Adjustments up to Line 100 possible</t>
  </si>
  <si>
    <t>Service Agreement Date</t>
  </si>
  <si>
    <t>Direct Debit</t>
  </si>
  <si>
    <t>Invoice Number</t>
  </si>
  <si>
    <t>Email Sender Name</t>
  </si>
  <si>
    <t>Email Sender Role</t>
  </si>
  <si>
    <t>Email CC</t>
  </si>
  <si>
    <t>HTML tagged message</t>
  </si>
  <si>
    <t>Practice average</t>
  </si>
  <si>
    <t>Send Feedback (YES/NO)</t>
  </si>
  <si>
    <t>Default Practitioner Service Fee</t>
  </si>
  <si>
    <t>Do not email tax invoices</t>
  </si>
  <si>
    <t>No</t>
  </si>
  <si>
    <t>Dr John Jones</t>
  </si>
  <si>
    <t>YES</t>
  </si>
  <si>
    <t>PH20</t>
  </si>
  <si>
    <t>COVID-19 vaccine suitability assessment by a GP, 2nd dose</t>
  </si>
  <si>
    <t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t>
  </si>
  <si>
    <t>Review of a GP mental health treatment plan</t>
  </si>
  <si>
    <t>No of services</t>
  </si>
  <si>
    <t>Total fees</t>
  </si>
  <si>
    <t>Average fee</t>
  </si>
  <si>
    <t>Practice average fee</t>
  </si>
  <si>
    <t>Percentage Medicare bulkbilled</t>
  </si>
  <si>
    <t>Practice percentage Medicare bulkbilled</t>
  </si>
  <si>
    <t>Total</t>
  </si>
  <si>
    <t>EPC UTILISATION</t>
  </si>
  <si>
    <t>Your Care plan income percentage</t>
  </si>
  <si>
    <t>Your Aged Health Assessment income percentage</t>
  </si>
  <si>
    <t>You Combined</t>
  </si>
  <si>
    <t>Practice Combined</t>
  </si>
  <si>
    <t>Item number</t>
  </si>
  <si>
    <t>Remember:</t>
  </si>
  <si>
    <t>Charge what you are worth.</t>
  </si>
  <si>
    <t>We support your practice, please support the service company.</t>
  </si>
  <si>
    <t>It's not your responsibility to subsidise an underfunded primary healthcare sector.</t>
  </si>
  <si>
    <t>BSB</t>
  </si>
  <si>
    <t>Account Name</t>
  </si>
  <si>
    <t>Account Number</t>
  </si>
  <si>
    <t>NO</t>
  </si>
  <si>
    <t>Amount</t>
  </si>
  <si>
    <t>Ref</t>
  </si>
  <si>
    <t>ABA Creator</t>
  </si>
  <si>
    <t>Here is the data needed to create direct debit files using ABA Creator. ABA Creator is a separate application, from another app developer named Roger Green.</t>
  </si>
  <si>
    <t>Once you have the app:</t>
  </si>
  <si>
    <t>Learn more here:</t>
  </si>
  <si>
    <t>This information is presented so you can compare your billing patterns with your colleagues.</t>
  </si>
  <si>
    <t>PRIMS is Practitioner Invoicing Made Simple.</t>
  </si>
  <si>
    <t>As sole traders, health practitioners need to maintain separate accounts in order to reduce the risk of being grouped for payroll tax in many states and territories. Service companies need an easy way to create invoices to practitioners. This is it.</t>
  </si>
  <si>
    <t>Click the grey button to continue.</t>
  </si>
  <si>
    <t>Item Number</t>
  </si>
  <si>
    <t>Service Fee Code</t>
  </si>
  <si>
    <t>Code Status</t>
  </si>
  <si>
    <t>UP03</t>
  </si>
  <si>
    <t>500 - Allied Health Initial Consultation</t>
  </si>
  <si>
    <t>F012 - Podiatry Follow Up Consultation</t>
  </si>
  <si>
    <t>505 - Subsequent Physiotherapy</t>
  </si>
  <si>
    <t>Controls are at the top of the page</t>
  </si>
  <si>
    <t>DEF 500 - Allied Health Initial Consultation</t>
  </si>
  <si>
    <t>DEF F012 - Podiatry Follow Up Consultation</t>
  </si>
  <si>
    <t>DEF 505 - Subsequent Physiotherapy</t>
  </si>
  <si>
    <t>CY20231223</t>
  </si>
  <si>
    <t>23/12/2023</t>
  </si>
  <si>
    <t>CM20231223</t>
  </si>
  <si>
    <t>DE20231223</t>
  </si>
  <si>
    <t>DJ20231223</t>
  </si>
  <si>
    <t>FC20231223</t>
  </si>
  <si>
    <t>JK20231223</t>
  </si>
  <si>
    <t>JG20231223</t>
  </si>
  <si>
    <t>LS20231223</t>
  </si>
  <si>
    <t>LM20231223</t>
  </si>
  <si>
    <t>LT20231223</t>
  </si>
  <si>
    <t>MG20231223</t>
  </si>
  <si>
    <t>PK20231223</t>
  </si>
  <si>
    <t>QZ20231223</t>
  </si>
  <si>
    <t>SM20231223</t>
  </si>
  <si>
    <t>TP20231223</t>
  </si>
  <si>
    <t>VK20231223</t>
  </si>
  <si>
    <t>NE20231223</t>
  </si>
  <si>
    <t>SF20231223</t>
  </si>
  <si>
    <t>VB20231223</t>
  </si>
  <si>
    <t>WA20231223</t>
  </si>
  <si>
    <t>SPSIN - Psychology consultation lasting at least 60 minutes</t>
  </si>
  <si>
    <t>Surgery consultation, Level B, clinically necessary, Not Related</t>
  </si>
  <si>
    <t>Surgery consultation, Level B, Not Related</t>
  </si>
  <si>
    <t>DEF SPSIN - Psychology consultation lasting at least 60 minutes</t>
  </si>
  <si>
    <t>Payments Export 
Report
Report Period: 11/12/2023 - 16/12/2023</t>
  </si>
  <si>
    <t>Generic Medical Clinic</t>
  </si>
  <si>
    <t>GST
($ incl GST)</t>
  </si>
  <si>
    <t>Payment
($ incl GST)</t>
  </si>
  <si>
    <t>Deposit
($ incl GST)</t>
  </si>
  <si>
    <t>Dr Alex Smith</t>
  </si>
  <si>
    <t>Anonymous</t>
  </si>
  <si>
    <t>Direct-Billing Incentive, 10:56</t>
  </si>
  <si>
    <t>Jordan Brown</t>
  </si>
  <si>
    <t>Physiotherapy, Standard Consultation, Rooms</t>
  </si>
  <si>
    <t>Dr Jamie Wilson</t>
  </si>
  <si>
    <t>Direct-Billing Incentive, 10:20</t>
  </si>
  <si>
    <t>Direct-Billing Incentive, 09:12</t>
  </si>
  <si>
    <t>Direct-Billing Incentive, 10:34</t>
  </si>
  <si>
    <t>Dr Taylor Johnson</t>
  </si>
  <si>
    <t>Dr Casey Kim</t>
  </si>
  <si>
    <t>Dr Morgan Bailey</t>
  </si>
  <si>
    <t>Dr Cameron Lee</t>
  </si>
  <si>
    <t>Health Assessment, Prolonged</t>
  </si>
  <si>
    <t>Dr Riley Davis</t>
  </si>
  <si>
    <t>Home or Hospital Visit, Level B</t>
  </si>
  <si>
    <t>Dr Avery Wang</t>
  </si>
  <si>
    <t>Dr Jordan Patel</t>
  </si>
  <si>
    <t>GP Mental Health Care Consultation, Clinically necessary, Not Related</t>
  </si>
  <si>
    <t>Telehealth attendance at least 40 minutes</t>
  </si>
  <si>
    <t>Dr Morgan Brooks</t>
  </si>
  <si>
    <t>Dr Taylor Murphy</t>
  </si>
  <si>
    <t>Dr Cameron Li</t>
  </si>
  <si>
    <t>Dr Riley Zhang</t>
  </si>
  <si>
    <t>Ablation of premalignant skin lesions &gt;= 10</t>
  </si>
  <si>
    <t>Surgery consultation, Level B, not related to item 2700</t>
  </si>
  <si>
    <t>Preparation of a GP Mental Health Treatment Plan lasting at least 20 minutes by a GP with no additional mental health training, not related to item 23</t>
  </si>
  <si>
    <t>Dr Avery Thompson</t>
  </si>
  <si>
    <t>Other</t>
  </si>
  <si>
    <t>Alex White</t>
  </si>
  <si>
    <t>340 Speech Pathology - Follow Up Services</t>
  </si>
  <si>
    <t>CSB Wound Care - Complex</t>
  </si>
  <si>
    <t>Dr Jamie Garcia</t>
  </si>
  <si>
    <t>F012 - Podiatry Follow Up Consultation, emailed account to Care Connect 3/11 KL</t>
  </si>
  <si>
    <t>ECG tracing.</t>
  </si>
  <si>
    <t>Consultant Speech Pathology, referred consultation, &lt; 15 minutes</t>
  </si>
  <si>
    <t>Surgery consultation, Level B, not in relation with item 4001, Not Related</t>
  </si>
  <si>
    <t>Pregnancy support counselling, not in relation to item 23, Not Related</t>
  </si>
  <si>
    <t>Surgery consultation, Level C, not for comparison</t>
  </si>
  <si>
    <t>Wedge resection for ingrowing nail of toe, not for comparison</t>
  </si>
  <si>
    <t>COVID-19 vaccine suitability assessment by a GP, 2nd or later dose, Not Related</t>
  </si>
  <si>
    <t>COVID-19 Practice Nurse or AHW, Service provided to a person with a chronic disease, Telephone</t>
  </si>
  <si>
    <t>Direct-Billing Incentive, 14:26</t>
  </si>
  <si>
    <t>Review of GP Management Plan or Team Care Arrangements., CP GPMP, NDS, Not Related</t>
  </si>
  <si>
    <t>Review of GP Management Plan or Team Care Arrangements., CP TCA, NDS, 09:54, Not Related</t>
  </si>
  <si>
    <t>Direct-Billing Incentive, 09:54</t>
  </si>
  <si>
    <t>Direct-Billing Incentive, 12:17</t>
  </si>
  <si>
    <t>Direct-Billing Incentive, 12:33</t>
  </si>
  <si>
    <t>GP Heart Health Assessment</t>
  </si>
  <si>
    <t xml:space="preserve">Professional attendance by a general practitioner (including a general practitioner who has undertaken mental health skills training) of at least 40 minutes in duration for the preparation of a GP mental health treatment plan for a patient
</t>
  </si>
  <si>
    <t>Review of GP Management Plan or Team Care Arrangements., GPMP, NDS, Not Related</t>
  </si>
  <si>
    <t>Review of GP Management Plan or Team Care Arrangements., TCA, NDS, 12:54, Not Related</t>
  </si>
  <si>
    <t>Direct-Billing Incentive, 12:54</t>
  </si>
  <si>
    <t>Dr Jordan Martinez</t>
  </si>
  <si>
    <t>CSB Treatment Room Fee Tier 2 -  Non Rebatable from Medicare</t>
  </si>
  <si>
    <t>Surgical excisionof malignant skin lesion &lt; 15 mm, malignancy confirmed by histology.</t>
  </si>
  <si>
    <t>MRP Medical Report</t>
  </si>
  <si>
    <t>Biopsy of skin where the biopsy specimen is sent for pathological examination, right leg, NDS, Separate Sites</t>
  </si>
  <si>
    <t>Biopsy of skin where the biopsy specimen is sent for pathological examination, left leg, NDS, 10:10, Separate Sites</t>
  </si>
  <si>
    <t>Biopsy of skin where the biopsy specimen is sent for pathological examination, not related to item 30192, Separate Sites</t>
  </si>
  <si>
    <t>Ablation of premalignant skin lesions &gt;= 10, not related to item 30071, Separate Sites</t>
  </si>
  <si>
    <t>Biopsy of skin where the biopsy specimen is sent for pathological examination, neck, NDS, Separate Sites</t>
  </si>
  <si>
    <t>Biopsy of skin where the biopsy specimen is sent for pathological examination, wrist, NDS, 12:07, Separate Sites</t>
  </si>
  <si>
    <t>Surgery consultation, Level B, not related to 2712</t>
  </si>
  <si>
    <t>Review of a GP mental health treatment plan, not related to item 23</t>
  </si>
  <si>
    <t>Biopsy of skin where the biopsy specimen is sent for pathological examination, left arm, Not Related</t>
  </si>
  <si>
    <t>Casey Anderson</t>
  </si>
  <si>
    <t>Diabetes Education Service</t>
  </si>
  <si>
    <t>Biopsy of skin where the biopsy specimen is sent for pathological examination, ear, NDS, 10:03, Separate Sites</t>
  </si>
  <si>
    <t>Sundry Items (please list), Speedway Medical</t>
  </si>
  <si>
    <t>Cancellation Fee</t>
  </si>
  <si>
    <t>Review of a GP mental health treatment plan, not in coj item 23, Not Related</t>
  </si>
  <si>
    <t>Review of GP Management Plan or Team Care Arrangements., GPMP, NDS, 17:06, Not Related</t>
  </si>
  <si>
    <t>Direct-Billing Incentive, 17:06</t>
  </si>
  <si>
    <t>Direct-Billing Incentive, 12:41</t>
  </si>
  <si>
    <t>Review of GP Management Plan or Team Care Arrangements., TCA, NDS, 12:41, Not Related</t>
  </si>
  <si>
    <t>Direct-Billing Incentive, 10:43</t>
  </si>
  <si>
    <t>Direct-Billing Incentive, 14:24</t>
  </si>
  <si>
    <t>Surgery consultation, Level C, Clinically necessary, Not Related</t>
  </si>
  <si>
    <t>Surgery consultation, Level C, Not Related</t>
  </si>
  <si>
    <t>Hormone implant via cannula, Not Related</t>
  </si>
  <si>
    <t>Review of GP Management Plan or Team Care Arrangements., CP TCA, NDS, Not Related</t>
  </si>
  <si>
    <t>Review of GP Management Plan or Team Care Arrangements., CP GPMP, NDS, 10:27, Not Related</t>
  </si>
  <si>
    <t>Review of GP Management Plan or Team Care Arrangements., CP TCA, NDS, 14:25, Not Related</t>
  </si>
  <si>
    <t>Direct-Billing Incentive, 14:22</t>
  </si>
  <si>
    <t>Surgery consultation, Level B, Separate Sites</t>
  </si>
  <si>
    <t>Review of GP Management Plan or Team Care Arrangements., GPMP, NDS, 13:18, Not Related</t>
  </si>
  <si>
    <t>Direct-Billing Incentive, 13:18</t>
  </si>
  <si>
    <t>Psychology Service</t>
  </si>
  <si>
    <t>F004 - Initial Consultation</t>
  </si>
  <si>
    <t>Surgery consultation, Level B, Clinically necessary, not related to item 2715</t>
  </si>
  <si>
    <t>Preparation of a GP Mental Health Treatment Plan lasting 20 - 40 minutes by a GP with additional mental health training, not related to item 23</t>
  </si>
  <si>
    <t>Surgery consultation, Level B, NDS, 2nd visit on the same day.</t>
  </si>
  <si>
    <t>PS602 - Psychology Cons &lt;1 hour</t>
  </si>
  <si>
    <t>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t>
  </si>
  <si>
    <t>CSB TYPHIM VI - Typhoid</t>
  </si>
  <si>
    <t>340 Speech Pathology - Follow Up Services,, emailed invoice 23/11/23</t>
  </si>
  <si>
    <t>340 Speech Pathology - Follow Up Services, emailed invoice 28/11/23</t>
  </si>
  <si>
    <t>Speech Therapy, referred consultation, &lt; 15 minutes</t>
  </si>
  <si>
    <t>Biopsy of skin where the biopsy specimen is sent for pathological examination, biopsy of nose. not related, NDS, Separate Sites</t>
  </si>
  <si>
    <t>Biopsy of skin where the biopsy specimen is sent for pathological examination, biopsy of scalp, NDS, 14:07, Separate Sites</t>
  </si>
  <si>
    <t>Biopsy of skin where the biopsy specimen is sent for pathological examination, biopsy of right forearn, NDS, 14:07, Separate Sites</t>
  </si>
  <si>
    <t>Morgan Lewis</t>
  </si>
  <si>
    <t>Dietitian Service</t>
  </si>
  <si>
    <t>Speech Pathology Service</t>
  </si>
  <si>
    <t>GP Mental Health Care Consultation</t>
  </si>
  <si>
    <t>The Trustee For Madeup Medical Management Trust</t>
  </si>
  <si>
    <t>102 Hospital Hwy</t>
  </si>
  <si>
    <t>Melbourne VIC 3000</t>
  </si>
  <si>
    <t>AS</t>
  </si>
  <si>
    <t>DEF 340 Speech Pathology - Follow Up Services</t>
  </si>
  <si>
    <t>DEF F012 - Podiatry Follow Up Consultation, emailed account to Care Co</t>
  </si>
  <si>
    <t>DEF Sundry Items (please list), Speedway Medical</t>
  </si>
  <si>
    <t>DEF Cancellation Fee</t>
  </si>
  <si>
    <t>DEF F004 - Initial Consultation</t>
  </si>
  <si>
    <t>DEF PS602 - Psychology Cons &lt;1 hour</t>
  </si>
  <si>
    <t>DEF 340 Speech Pathology - Follow Up Services,, emailed invoice 23/11/</t>
  </si>
  <si>
    <t>DEF 340 Speech Pathology - Follow Up Services, emailed invoice 28/11/2</t>
  </si>
  <si>
    <t>Richard Jackson</t>
  </si>
  <si>
    <t>manager@madeupmedical.com.au</t>
  </si>
  <si>
    <t>Here is a duplicate tax invoice with a calculation statement. If you haven't paid already, please pay immediately to Madeup Medical Management Pty Ltd BSB 123456 Acct 12345678.</t>
  </si>
  <si>
    <t>Yes</t>
  </si>
  <si>
    <t>123-456</t>
  </si>
  <si>
    <t>1025 Maple Avenue</t>
  </si>
  <si>
    <t>JM</t>
  </si>
  <si>
    <t>123-457</t>
  </si>
  <si>
    <t>748 Cedar Lane</t>
  </si>
  <si>
    <t>123-458</t>
  </si>
  <si>
    <t>301 Oak Street</t>
  </si>
  <si>
    <t>JW</t>
  </si>
  <si>
    <t>123-459</t>
  </si>
  <si>
    <t>860 Birch Road</t>
  </si>
  <si>
    <t>TJ</t>
  </si>
  <si>
    <t>123-460</t>
  </si>
  <si>
    <t>229 Pine Drive</t>
  </si>
  <si>
    <t>CK</t>
  </si>
  <si>
    <t>123-461</t>
  </si>
  <si>
    <t>495 Elm Court</t>
  </si>
  <si>
    <t>Dr Richard Stein</t>
  </si>
  <si>
    <t>RS</t>
  </si>
  <si>
    <t>123-462</t>
  </si>
  <si>
    <t>1320 Willow Terrace</t>
  </si>
  <si>
    <t>RD</t>
  </si>
  <si>
    <t>123-463</t>
  </si>
  <si>
    <t>667 Spruce Boulevard</t>
  </si>
  <si>
    <t>AW</t>
  </si>
  <si>
    <t>123-464</t>
  </si>
  <si>
    <t>415 Cherry Circle</t>
  </si>
  <si>
    <t>JP</t>
  </si>
  <si>
    <t>123-465</t>
  </si>
  <si>
    <t>928 Redwood Path</t>
  </si>
  <si>
    <t>Dr Ivan Slater</t>
  </si>
  <si>
    <t>IS</t>
  </si>
  <si>
    <t>123-466</t>
  </si>
  <si>
    <t>1500 Magnolia Way</t>
  </si>
  <si>
    <t>MB</t>
  </si>
  <si>
    <t>123-467</t>
  </si>
  <si>
    <t>244 Aspen Grove</t>
  </si>
  <si>
    <t>TM</t>
  </si>
  <si>
    <t>123-468</t>
  </si>
  <si>
    <t>367 Hawthorn Hill</t>
  </si>
  <si>
    <t>Dr Joseph O'Meara</t>
  </si>
  <si>
    <t>JO</t>
  </si>
  <si>
    <t>123-469</t>
  </si>
  <si>
    <t>813 Sycamore Trail</t>
  </si>
  <si>
    <t>RZ</t>
  </si>
  <si>
    <t>123-470</t>
  </si>
  <si>
    <t>490 Juniper Lane</t>
  </si>
  <si>
    <t>AT</t>
  </si>
  <si>
    <t>123-471</t>
  </si>
  <si>
    <t>1051 Poplar Place</t>
  </si>
  <si>
    <t>CA</t>
  </si>
  <si>
    <t>123-472</t>
  </si>
  <si>
    <t>Violet Bennett</t>
  </si>
  <si>
    <t>123-473</t>
  </si>
  <si>
    <t>ALW</t>
  </si>
  <si>
    <t>123-474</t>
  </si>
  <si>
    <t>533 Cypress Road</t>
  </si>
  <si>
    <t>123-475</t>
  </si>
  <si>
    <t>880 Fir Lane</t>
  </si>
  <si>
    <t>CL</t>
  </si>
  <si>
    <t>123-476</t>
  </si>
  <si>
    <t>Dr Kelly McDonald</t>
  </si>
  <si>
    <t>123-477</t>
  </si>
  <si>
    <t>ML</t>
  </si>
  <si>
    <t>123-478</t>
  </si>
  <si>
    <t>1286 Alder Street</t>
  </si>
  <si>
    <t>JB</t>
  </si>
  <si>
    <t>123-479</t>
  </si>
  <si>
    <t>MOB</t>
  </si>
  <si>
    <t>123-480</t>
  </si>
  <si>
    <t>1164 Hemlock Drive</t>
  </si>
  <si>
    <t>CAL</t>
  </si>
  <si>
    <t>123-481</t>
  </si>
  <si>
    <t>332 Beech Court</t>
  </si>
  <si>
    <t>DrAlexSmith@example.com</t>
  </si>
  <si>
    <t>DrJamieWilson@example.com</t>
  </si>
  <si>
    <t>DrTaylorJohnson@example.com</t>
  </si>
  <si>
    <t>DrCaseyKim@example.com</t>
  </si>
  <si>
    <t>DrRichardStein@example.com</t>
  </si>
  <si>
    <t>DrRileyDavis@example.com</t>
  </si>
  <si>
    <t>DrAveryWang@example.com</t>
  </si>
  <si>
    <t>DrJordanPatel@example.com</t>
  </si>
  <si>
    <t>DrMorganBrooks@example.com</t>
  </si>
  <si>
    <t>DrTaylorMurphy@example.com</t>
  </si>
  <si>
    <t>DrJosephO'Meara@example.com</t>
  </si>
  <si>
    <t>DrRileyZhang@example.com</t>
  </si>
  <si>
    <t>DrAveryThompson@example.com</t>
  </si>
  <si>
    <t>VioletBennett@example.com</t>
  </si>
  <si>
    <t>AlexWhite@example.com</t>
  </si>
  <si>
    <t>DrZhengWang@example.com</t>
  </si>
  <si>
    <t>MorganLewis@example.com</t>
  </si>
  <si>
    <t>DrMorganBailey@example.com</t>
  </si>
  <si>
    <t>DrCameronLi@example.com</t>
  </si>
  <si>
    <t>DrIvanSlater@example.com</t>
  </si>
  <si>
    <t>DrJamieGarcia@example.com</t>
  </si>
  <si>
    <t>DrJordanMartinez@example.com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</si>
</sst>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yyyy;@"/>
    <numFmt numFmtId="165" formatCode="[$-C09]d\ mmmm\ yyyy;@"/>
    <numFmt numFmtId="166" formatCode="0.0%"/>
  </numFmts>
  <fonts count="32" x14ac:knownFonts="1">
    <font>
      <sz val="11"/>
      <color theme="1"/>
      <name val="Calibri"/>
      <family val="2"/>
      <scheme val="minor"/>
    </font>
    <font>
      <sz val="11"/>
      <color rgb="FF000000"/>
      <name val="Calibri"/>
      <family val="2"/>
      <scheme val="minor"/>
    </font>
    <font>
      <sz val="11"/>
      <color rgb="FF444444"/>
      <name val="Calibri"/>
      <family val="2"/>
      <charset val="1"/>
    </font>
    <font>
      <sz val="11"/>
      <name val="Calibri"/>
      <family val="2"/>
    </font>
    <font>
      <sz val="11"/>
      <name val="Calibri"/>
      <family val="2"/>
      <charset val="1"/>
    </font>
    <font>
      <sz val="11"/>
      <color rgb="FF1E1919"/>
      <name val="Calibri"/>
      <family val="2"/>
    </font>
    <font>
      <u/>
      <sz val="11"/>
      <color theme="10"/>
      <name val="Calibri"/>
      <family val="2"/>
      <scheme val="minor"/>
    </font>
    <font>
      <sz val="8"/>
      <color rgb="FF000000"/>
      <name val="Arial"/>
      <family val="2"/>
    </font>
    <font>
      <b/>
      <sz val="11"/>
      <name val="Calibri"/>
      <family val="2"/>
    </font>
    <font>
      <b/>
      <sz val="11"/>
      <name val="Calibri"/>
      <family val="2"/>
      <scheme val="minor"/>
    </font>
    <font>
      <sz val="11"/>
      <name val="Calibri"/>
      <family val="2"/>
      <scheme val="minor"/>
    </font>
    <font>
      <sz val="11"/>
      <color rgb="FF141414"/>
      <name val="Calibri"/>
      <family val="2"/>
      <scheme val="minor"/>
    </font>
    <font>
      <b/>
      <sz val="11"/>
      <color rgb="FF1E1919"/>
      <name val="Calibri"/>
      <family val="2"/>
    </font>
    <font>
      <b/>
      <sz val="11"/>
      <color theme="1"/>
      <name val="Calibri"/>
      <family val="2"/>
      <scheme val="minor"/>
    </font>
    <font>
      <b/>
      <sz val="11"/>
      <color rgb="FF444444"/>
      <name val="Calibri"/>
      <family val="2"/>
      <charset val="1"/>
    </font>
    <font>
      <b/>
      <sz val="8"/>
      <name val="Calibri"/>
      <family val="2"/>
    </font>
    <font>
      <sz val="8"/>
      <name val="Calibri"/>
      <family val="2"/>
    </font>
    <font>
      <b/>
      <i/>
      <sz val="11"/>
      <color rgb="FFFF0000"/>
      <name val="Calibri"/>
      <family val="2"/>
    </font>
    <font>
      <b/>
      <i/>
      <sz val="14"/>
      <color rgb="FFFF0000"/>
      <name val="Calibri"/>
      <family val="2"/>
    </font>
    <font>
      <b/>
      <sz val="10"/>
      <name val="Calibri"/>
      <family val="2"/>
    </font>
    <font>
      <sz val="10"/>
      <color theme="1"/>
      <name val="Calibri"/>
      <family val="2"/>
      <scheme val="minor"/>
    </font>
    <font>
      <sz val="7"/>
      <color rgb="FF454545"/>
      <name val="Courier New"/>
      <family val="3"/>
    </font>
    <font>
      <sz val="9"/>
      <color rgb="FF454545"/>
      <name val="Courier New"/>
      <family val="3"/>
    </font>
    <font>
      <sz val="8"/>
      <color theme="1"/>
      <name val="Calibri"/>
      <family val="2"/>
      <scheme val="minor"/>
    </font>
    <font>
      <b/>
      <i/>
      <sz val="11"/>
      <color rgb="FFFF0000"/>
      <name val="Calibri"/>
      <family val="2"/>
      <scheme val="minor"/>
    </font>
    <font>
      <b/>
      <sz val="11"/>
      <color rgb="FF000000"/>
      <name val="Calibri"/>
      <family val="2"/>
      <scheme val="minor"/>
    </font>
    <font>
      <sz val="12"/>
      <color theme="9" tint="-0.499984740745262"/>
      <name val="Calibri"/>
      <family val="2"/>
      <scheme val="minor"/>
    </font>
    <font>
      <i/>
      <sz val="20"/>
      <color rgb="FFFF99CC"/>
      <name val="Bauhaus 93"/>
      <family val="5"/>
    </font>
    <font>
      <sz val="11"/>
      <color rgb="FF000000"/>
      <name val="Calibri"/>
      <family val="2"/>
    </font>
    <font>
      <b/>
      <sz val="7"/>
      <color rgb="FF000000"/>
      <name val="Arial"/>
      <family val="2"/>
    </font>
    <font>
      <sz val="7"/>
      <color rgb="FF000000"/>
      <name val="Arial"/>
      <family val="2"/>
    </font>
    <font>
      <sz val="8"/>
      <name val="Arial"/>
      <family val="2"/>
    </font>
  </fonts>
  <fills count="15">
    <fill>
      <patternFill patternType="none"/>
    </fill>
    <fill>
      <patternFill patternType="gray125"/>
    </fill>
    <fill>
      <patternFill patternType="solid">
        <fgColor rgb="FFF5F5F5"/>
        <bgColor rgb="FFF5F5F5"/>
      </patternFill>
    </fill>
    <fill>
      <patternFill patternType="solid">
        <fgColor rgb="FFD3D3D3"/>
        <bgColor rgb="FFD3D3D3"/>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6DCE4"/>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rgb="FF00B0F0"/>
        <bgColor indexed="64"/>
      </patternFill>
    </fill>
  </fills>
  <borders count="25">
    <border>
      <left/>
      <right/>
      <top/>
      <bottom/>
      <diagonal/>
    </border>
    <border>
      <left style="thin">
        <color rgb="FFD3D3D3"/>
      </left>
      <right style="thin">
        <color rgb="FFD3D3D3"/>
      </right>
      <top style="thin">
        <color rgb="FFD3D3D3"/>
      </top>
      <bottom style="thin">
        <color rgb="FFD3D3D3"/>
      </bottom>
      <diagonal/>
    </border>
    <border>
      <left/>
      <right style="thin">
        <color rgb="FF000000"/>
      </right>
      <top/>
      <bottom/>
      <diagonal/>
    </border>
    <border>
      <left/>
      <right style="thin">
        <color rgb="FF000000"/>
      </right>
      <top/>
      <bottom style="double">
        <color rgb="FF000000"/>
      </bottom>
      <diagonal/>
    </border>
    <border>
      <left/>
      <right/>
      <top/>
      <bottom style="double">
        <color rgb="FF000000"/>
      </bottom>
      <diagonal/>
    </border>
    <border>
      <left style="thin">
        <color rgb="FF000000"/>
      </left>
      <right/>
      <top style="thin">
        <color rgb="FF000000"/>
      </top>
      <bottom/>
      <diagonal/>
    </border>
    <border>
      <left style="thin">
        <color rgb="FF000000"/>
      </left>
      <right/>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double">
        <color rgb="FF000000"/>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164">
    <xf numFmtId="0" fontId="0" fillId="0" borderId="0" xfId="0"/>
    <xf numFmtId="0" fontId="2" fillId="0" borderId="0" xfId="1" quotePrefix="1" applyFont="1"/>
    <xf numFmtId="9" fontId="3" fillId="0" borderId="0" xfId="1" applyNumberFormat="1" applyFont="1"/>
    <xf numFmtId="0" fontId="3" fillId="0" borderId="0" xfId="1" applyFont="1"/>
    <xf numFmtId="0" fontId="4" fillId="0" borderId="0" xfId="1" quotePrefix="1" applyFont="1"/>
    <xf numFmtId="0" fontId="1" fillId="0" borderId="0" xfId="1"/>
    <xf numFmtId="0" fontId="5" fillId="0" borderId="0" xfId="1" applyFont="1"/>
    <xf numFmtId="0" fontId="7" fillId="0" borderId="1" xfId="1" applyFont="1" applyBorder="1" applyAlignment="1">
      <alignment horizontal="left" vertical="center" wrapText="1" readingOrder="1"/>
    </xf>
    <xf numFmtId="0" fontId="3" fillId="0" borderId="0" xfId="1" applyFont="1" applyAlignment="1">
      <alignment horizontal="left"/>
    </xf>
    <xf numFmtId="0" fontId="8" fillId="0" borderId="0" xfId="1" applyFont="1"/>
    <xf numFmtId="0" fontId="8" fillId="0" borderId="3" xfId="1" applyFont="1" applyBorder="1"/>
    <xf numFmtId="0" fontId="8" fillId="0" borderId="4" xfId="1" applyFont="1" applyBorder="1"/>
    <xf numFmtId="2" fontId="9" fillId="0" borderId="0" xfId="1" applyNumberFormat="1" applyFont="1"/>
    <xf numFmtId="0" fontId="3" fillId="4" borderId="2" xfId="1" applyFont="1" applyFill="1" applyBorder="1" applyAlignment="1">
      <alignment wrapText="1"/>
    </xf>
    <xf numFmtId="0" fontId="2" fillId="4" borderId="2" xfId="1" quotePrefix="1" applyFont="1" applyFill="1" applyBorder="1"/>
    <xf numFmtId="0" fontId="3" fillId="5" borderId="0" xfId="1" applyFont="1" applyFill="1"/>
    <xf numFmtId="0" fontId="3" fillId="5" borderId="2" xfId="1" applyFont="1" applyFill="1" applyBorder="1"/>
    <xf numFmtId="0" fontId="3" fillId="4" borderId="2" xfId="1" applyFont="1" applyFill="1" applyBorder="1"/>
    <xf numFmtId="2" fontId="10" fillId="0" borderId="0" xfId="1" applyNumberFormat="1" applyFont="1"/>
    <xf numFmtId="2" fontId="11" fillId="0" borderId="5" xfId="1" applyNumberFormat="1" applyFont="1" applyBorder="1"/>
    <xf numFmtId="2" fontId="10" fillId="0" borderId="6" xfId="1" applyNumberFormat="1" applyFont="1" applyBorder="1"/>
    <xf numFmtId="2" fontId="2" fillId="0" borderId="7" xfId="1" quotePrefix="1" applyNumberFormat="1" applyFont="1" applyBorder="1"/>
    <xf numFmtId="2" fontId="2" fillId="0" borderId="8" xfId="1" quotePrefix="1" applyNumberFormat="1" applyFont="1" applyBorder="1"/>
    <xf numFmtId="2" fontId="10" fillId="0" borderId="9" xfId="1" applyNumberFormat="1" applyFont="1" applyBorder="1"/>
    <xf numFmtId="2" fontId="10" fillId="0" borderId="10" xfId="1" applyNumberFormat="1" applyFont="1" applyBorder="1"/>
    <xf numFmtId="2" fontId="10" fillId="0" borderId="11" xfId="1" applyNumberFormat="1" applyFont="1" applyBorder="1"/>
    <xf numFmtId="2" fontId="10" fillId="0" borderId="12" xfId="1" applyNumberFormat="1" applyFont="1" applyBorder="1"/>
    <xf numFmtId="2" fontId="10" fillId="0" borderId="5" xfId="1" applyNumberFormat="1" applyFont="1" applyBorder="1"/>
    <xf numFmtId="2" fontId="10" fillId="0" borderId="7" xfId="1" applyNumberFormat="1" applyFont="1" applyBorder="1"/>
    <xf numFmtId="2" fontId="10" fillId="0" borderId="8" xfId="1" applyNumberFormat="1" applyFont="1" applyBorder="1"/>
    <xf numFmtId="2" fontId="2" fillId="0" borderId="0" xfId="1" quotePrefix="1" applyNumberFormat="1" applyFont="1"/>
    <xf numFmtId="2" fontId="2" fillId="0" borderId="2" xfId="1" quotePrefix="1" applyNumberFormat="1" applyFont="1" applyBorder="1"/>
    <xf numFmtId="2" fontId="10" fillId="0" borderId="13" xfId="1" applyNumberFormat="1" applyFont="1" applyBorder="1"/>
    <xf numFmtId="2" fontId="10" fillId="0" borderId="14" xfId="1" applyNumberFormat="1" applyFont="1" applyBorder="1"/>
    <xf numFmtId="2" fontId="10" fillId="0" borderId="15" xfId="1" applyNumberFormat="1" applyFont="1" applyBorder="1"/>
    <xf numFmtId="2" fontId="2" fillId="0" borderId="16" xfId="1" quotePrefix="1" applyNumberFormat="1" applyFont="1" applyBorder="1"/>
    <xf numFmtId="2" fontId="2" fillId="0" borderId="17" xfId="1" quotePrefix="1" applyNumberFormat="1" applyFont="1" applyBorder="1"/>
    <xf numFmtId="2" fontId="9" fillId="6" borderId="18" xfId="1" applyNumberFormat="1" applyFont="1" applyFill="1" applyBorder="1"/>
    <xf numFmtId="2" fontId="9" fillId="6" borderId="4" xfId="1" applyNumberFormat="1" applyFont="1" applyFill="1" applyBorder="1"/>
    <xf numFmtId="164" fontId="3" fillId="0" borderId="0" xfId="1" applyNumberFormat="1" applyFont="1" applyAlignment="1">
      <alignment horizontal="right"/>
    </xf>
    <xf numFmtId="164" fontId="3" fillId="0" borderId="0" xfId="1" applyNumberFormat="1" applyFont="1"/>
    <xf numFmtId="0" fontId="12" fillId="0" borderId="0" xfId="1" applyFont="1"/>
    <xf numFmtId="14" fontId="3" fillId="0" borderId="0" xfId="1" applyNumberFormat="1" applyFont="1"/>
    <xf numFmtId="165" fontId="3" fillId="0" borderId="0" xfId="1" applyNumberFormat="1" applyFont="1" applyAlignment="1">
      <alignment horizontal="right"/>
    </xf>
    <xf numFmtId="2" fontId="3" fillId="0" borderId="0" xfId="1" applyNumberFormat="1" applyFont="1"/>
    <xf numFmtId="0" fontId="3" fillId="0" borderId="16" xfId="1" applyFont="1" applyBorder="1"/>
    <xf numFmtId="2" fontId="3" fillId="0" borderId="16" xfId="1" applyNumberFormat="1" applyFont="1" applyBorder="1"/>
    <xf numFmtId="0" fontId="0" fillId="0" borderId="0" xfId="0" applyAlignment="1">
      <alignment horizontal="left"/>
    </xf>
    <xf numFmtId="0" fontId="5" fillId="0" borderId="0" xfId="1" applyFont="1" applyAlignment="1">
      <alignment horizontal="left"/>
    </xf>
    <xf numFmtId="0" fontId="8" fillId="7" borderId="0" xfId="1" applyFont="1" applyFill="1"/>
    <xf numFmtId="0" fontId="14" fillId="0" borderId="0" xfId="1" quotePrefix="1" applyFont="1"/>
    <xf numFmtId="0" fontId="8" fillId="0" borderId="0" xfId="1" applyFont="1" applyAlignment="1">
      <alignment horizontal="right"/>
    </xf>
    <xf numFmtId="9" fontId="3" fillId="0" borderId="0" xfId="1" applyNumberFormat="1" applyFont="1" applyAlignment="1">
      <alignment horizontal="right"/>
    </xf>
    <xf numFmtId="2" fontId="8" fillId="0" borderId="0" xfId="1" applyNumberFormat="1" applyFont="1" applyAlignment="1">
      <alignment horizontal="right"/>
    </xf>
    <xf numFmtId="0" fontId="3" fillId="0" borderId="0" xfId="1" applyFont="1" applyAlignment="1">
      <alignment wrapText="1"/>
    </xf>
    <xf numFmtId="0" fontId="8" fillId="0" borderId="0" xfId="1" applyFont="1" applyAlignment="1">
      <alignment wrapText="1"/>
    </xf>
    <xf numFmtId="0" fontId="8" fillId="0" borderId="0" xfId="1" applyFont="1" applyAlignment="1">
      <alignment horizontal="right" wrapText="1"/>
    </xf>
    <xf numFmtId="2" fontId="3" fillId="0" borderId="0" xfId="1" applyNumberFormat="1" applyFont="1" applyAlignment="1">
      <alignment wrapText="1"/>
    </xf>
    <xf numFmtId="0" fontId="15" fillId="0" borderId="0" xfId="1" applyFont="1"/>
    <xf numFmtId="0" fontId="16" fillId="0" borderId="0" xfId="1" applyFont="1"/>
    <xf numFmtId="0" fontId="17" fillId="0" borderId="0" xfId="1" applyFont="1"/>
    <xf numFmtId="0" fontId="18" fillId="0" borderId="0" xfId="1" applyFont="1"/>
    <xf numFmtId="166" fontId="3" fillId="0" borderId="0" xfId="1" applyNumberFormat="1" applyFont="1"/>
    <xf numFmtId="0" fontId="19" fillId="0" borderId="0" xfId="1" applyFont="1"/>
    <xf numFmtId="0" fontId="13" fillId="0" borderId="0" xfId="0" applyFont="1"/>
    <xf numFmtId="14" fontId="0" fillId="0" borderId="0" xfId="0" applyNumberFormat="1"/>
    <xf numFmtId="0" fontId="0" fillId="0" borderId="0" xfId="0" applyAlignment="1">
      <alignment wrapText="1"/>
    </xf>
    <xf numFmtId="0" fontId="3" fillId="0" borderId="0" xfId="1" applyFont="1" applyAlignment="1">
      <alignment vertical="top"/>
    </xf>
    <xf numFmtId="0" fontId="8" fillId="8" borderId="0" xfId="1" applyFont="1" applyFill="1" applyAlignment="1">
      <alignment vertical="top"/>
    </xf>
    <xf numFmtId="0" fontId="3" fillId="8" borderId="2" xfId="1" applyFont="1" applyFill="1" applyBorder="1" applyAlignment="1">
      <alignment vertical="top"/>
    </xf>
    <xf numFmtId="0" fontId="3" fillId="0" borderId="0" xfId="1" applyFont="1" applyAlignment="1">
      <alignment horizontal="right"/>
    </xf>
    <xf numFmtId="2" fontId="21" fillId="0" borderId="0" xfId="0" applyNumberFormat="1" applyFont="1"/>
    <xf numFmtId="0" fontId="3" fillId="0" borderId="0" xfId="1" applyFont="1" applyAlignment="1">
      <alignment horizontal="right" wrapText="1"/>
    </xf>
    <xf numFmtId="10" fontId="0" fillId="0" borderId="0" xfId="0" applyNumberFormat="1"/>
    <xf numFmtId="2" fontId="0" fillId="0" borderId="0" xfId="0" applyNumberFormat="1"/>
    <xf numFmtId="0" fontId="0" fillId="5" borderId="0" xfId="0" applyFill="1"/>
    <xf numFmtId="0" fontId="0" fillId="5" borderId="0" xfId="0" applyFill="1" applyAlignment="1">
      <alignment horizontal="left"/>
    </xf>
    <xf numFmtId="0" fontId="20" fillId="5" borderId="0" xfId="0" applyFont="1" applyFill="1" applyAlignment="1">
      <alignment wrapText="1"/>
    </xf>
    <xf numFmtId="0" fontId="13" fillId="4" borderId="0" xfId="0" applyFont="1" applyFill="1"/>
    <xf numFmtId="0" fontId="0" fillId="4" borderId="0" xfId="0" applyFill="1"/>
    <xf numFmtId="0" fontId="0" fillId="4" borderId="0" xfId="0" applyFill="1" applyAlignment="1">
      <alignment horizontal="left"/>
    </xf>
    <xf numFmtId="0" fontId="13" fillId="9" borderId="0" xfId="0" applyFont="1" applyFill="1"/>
    <xf numFmtId="0" fontId="0" fillId="9" borderId="0" xfId="0" applyFill="1" applyAlignment="1">
      <alignment horizontal="left"/>
    </xf>
    <xf numFmtId="2" fontId="22" fillId="0" borderId="0" xfId="0" applyNumberFormat="1" applyFont="1"/>
    <xf numFmtId="0" fontId="23" fillId="0" borderId="0" xfId="0" applyFont="1"/>
    <xf numFmtId="14" fontId="23" fillId="0" borderId="0" xfId="0" applyNumberFormat="1" applyFont="1"/>
    <xf numFmtId="2" fontId="23" fillId="0" borderId="0" xfId="0" applyNumberFormat="1" applyFont="1"/>
    <xf numFmtId="0" fontId="23" fillId="0" borderId="0" xfId="0" applyFont="1" applyAlignment="1">
      <alignment wrapText="1"/>
    </xf>
    <xf numFmtId="2" fontId="23" fillId="0" borderId="0" xfId="0" applyNumberFormat="1" applyFont="1" applyAlignment="1">
      <alignment wrapText="1"/>
    </xf>
    <xf numFmtId="0" fontId="0" fillId="0" borderId="0" xfId="0" applyAlignment="1">
      <alignment textRotation="180"/>
    </xf>
    <xf numFmtId="0" fontId="0" fillId="0" borderId="0" xfId="0" applyAlignment="1">
      <alignment horizontal="right"/>
    </xf>
    <xf numFmtId="1" fontId="0" fillId="0" borderId="0" xfId="0" applyNumberFormat="1"/>
    <xf numFmtId="1" fontId="0" fillId="0" borderId="0" xfId="0" applyNumberFormat="1" applyAlignment="1">
      <alignment wrapText="1"/>
    </xf>
    <xf numFmtId="0" fontId="13" fillId="0" borderId="19" xfId="0" applyFont="1" applyBorder="1" applyAlignment="1">
      <alignment horizontal="right" textRotation="180" wrapText="1"/>
    </xf>
    <xf numFmtId="1" fontId="13" fillId="0" borderId="19" xfId="0" applyNumberFormat="1" applyFont="1" applyBorder="1" applyAlignment="1">
      <alignment horizontal="right" textRotation="180" wrapText="1"/>
    </xf>
    <xf numFmtId="0" fontId="13" fillId="0" borderId="0" xfId="0" applyFont="1" applyAlignment="1">
      <alignment horizontal="right" wrapText="1"/>
    </xf>
    <xf numFmtId="0" fontId="13" fillId="0" borderId="0" xfId="0" applyFont="1" applyAlignment="1">
      <alignment horizontal="right"/>
    </xf>
    <xf numFmtId="0" fontId="13" fillId="10" borderId="9" xfId="0" applyFont="1" applyFill="1" applyBorder="1"/>
    <xf numFmtId="0" fontId="13" fillId="0" borderId="10" xfId="0" applyFont="1" applyBorder="1"/>
    <xf numFmtId="0" fontId="13" fillId="0" borderId="11" xfId="0" applyFont="1" applyBorder="1" applyAlignment="1">
      <alignment horizontal="right"/>
    </xf>
    <xf numFmtId="0" fontId="13" fillId="0" borderId="13" xfId="0" applyFont="1" applyBorder="1" applyAlignment="1">
      <alignment horizontal="right"/>
    </xf>
    <xf numFmtId="10" fontId="0" fillId="10" borderId="14" xfId="0" applyNumberFormat="1" applyFill="1" applyBorder="1"/>
    <xf numFmtId="10" fontId="0" fillId="0" borderId="14" xfId="0" applyNumberFormat="1" applyBorder="1"/>
    <xf numFmtId="0" fontId="0" fillId="0" borderId="13" xfId="0" applyBorder="1" applyAlignment="1">
      <alignment horizontal="right"/>
    </xf>
    <xf numFmtId="0" fontId="13" fillId="0" borderId="14" xfId="0" applyFont="1" applyBorder="1" applyAlignment="1">
      <alignment horizontal="right"/>
    </xf>
    <xf numFmtId="0" fontId="13" fillId="0" borderId="20" xfId="0" applyFont="1" applyBorder="1" applyAlignment="1">
      <alignment horizontal="right"/>
    </xf>
    <xf numFmtId="0" fontId="0" fillId="0" borderId="21" xfId="0" applyBorder="1"/>
    <xf numFmtId="10" fontId="0" fillId="0" borderId="22" xfId="0" applyNumberFormat="1" applyBorder="1"/>
    <xf numFmtId="0" fontId="24" fillId="0" borderId="0" xfId="0" applyFont="1"/>
    <xf numFmtId="10" fontId="1" fillId="0" borderId="0" xfId="1" applyNumberFormat="1"/>
    <xf numFmtId="2" fontId="13" fillId="0" borderId="19" xfId="0" applyNumberFormat="1" applyFont="1" applyBorder="1" applyAlignment="1">
      <alignment horizontal="right" textRotation="180" wrapText="1"/>
    </xf>
    <xf numFmtId="2" fontId="1" fillId="0" borderId="0" xfId="1" applyNumberFormat="1"/>
    <xf numFmtId="0" fontId="25" fillId="0" borderId="0" xfId="1" applyFont="1" applyAlignment="1">
      <alignment horizontal="right"/>
    </xf>
    <xf numFmtId="0" fontId="0" fillId="11" borderId="0" xfId="0" applyFill="1" applyAlignment="1">
      <alignment horizontal="right"/>
    </xf>
    <xf numFmtId="0" fontId="0" fillId="11" borderId="0" xfId="0" applyFill="1"/>
    <xf numFmtId="49" fontId="0" fillId="11" borderId="0" xfId="0" applyNumberFormat="1" applyFill="1" applyAlignment="1">
      <alignment horizontal="right"/>
    </xf>
    <xf numFmtId="49" fontId="0" fillId="0" borderId="0" xfId="0" applyNumberFormat="1" applyAlignment="1">
      <alignment horizontal="right"/>
    </xf>
    <xf numFmtId="1" fontId="3" fillId="0" borderId="0" xfId="1" applyNumberFormat="1" applyFont="1" applyAlignment="1">
      <alignment horizontal="right"/>
    </xf>
    <xf numFmtId="0" fontId="0" fillId="11" borderId="0" xfId="0" applyFill="1" applyAlignment="1">
      <alignment horizontal="left"/>
    </xf>
    <xf numFmtId="0" fontId="0" fillId="12" borderId="0" xfId="0" applyFill="1"/>
    <xf numFmtId="0" fontId="0" fillId="13" borderId="0" xfId="0" applyFill="1"/>
    <xf numFmtId="0" fontId="26" fillId="8" borderId="0" xfId="0" applyFont="1" applyFill="1" applyAlignment="1">
      <alignment vertical="center" wrapText="1"/>
    </xf>
    <xf numFmtId="0" fontId="26" fillId="10" borderId="23" xfId="0" applyFont="1" applyFill="1" applyBorder="1"/>
    <xf numFmtId="0" fontId="26" fillId="10" borderId="24" xfId="0" applyFont="1" applyFill="1" applyBorder="1" applyAlignment="1">
      <alignment wrapText="1"/>
    </xf>
    <xf numFmtId="0" fontId="26" fillId="10" borderId="24" xfId="0" applyFont="1" applyFill="1" applyBorder="1"/>
    <xf numFmtId="0" fontId="26" fillId="10" borderId="19" xfId="0" applyFont="1" applyFill="1" applyBorder="1"/>
    <xf numFmtId="0" fontId="0" fillId="14" borderId="0" xfId="0" applyFill="1"/>
    <xf numFmtId="0" fontId="13" fillId="14" borderId="0" xfId="0" applyFont="1" applyFill="1"/>
    <xf numFmtId="0" fontId="29" fillId="3" borderId="1" xfId="0" applyFont="1" applyFill="1" applyBorder="1" applyAlignment="1">
      <alignment vertical="center" wrapText="1" readingOrder="1"/>
    </xf>
    <xf numFmtId="0" fontId="29" fillId="3" borderId="1" xfId="0" applyFont="1" applyFill="1" applyBorder="1" applyAlignment="1">
      <alignment horizontal="center" vertical="center" wrapText="1" readingOrder="1"/>
    </xf>
    <xf numFmtId="0" fontId="29" fillId="0" borderId="1" xfId="0" applyFont="1" applyBorder="1" applyAlignment="1">
      <alignment vertical="center" wrapText="1" readingOrder="1"/>
    </xf>
    <xf numFmtId="0" fontId="29" fillId="0" borderId="1" xfId="0" applyFont="1" applyBorder="1" applyAlignment="1">
      <alignment horizontal="center" vertical="center" wrapText="1" readingOrder="1"/>
    </xf>
    <xf numFmtId="0" fontId="30" fillId="2" borderId="1" xfId="0" applyFont="1" applyFill="1" applyBorder="1" applyAlignment="1">
      <alignment vertical="center" wrapText="1" readingOrder="1"/>
    </xf>
    <xf numFmtId="0" fontId="30" fillId="2" borderId="1" xfId="0" applyFont="1" applyFill="1" applyBorder="1" applyAlignment="1">
      <alignment horizontal="center" vertical="center" wrapText="1" readingOrder="1"/>
    </xf>
    <xf numFmtId="0" fontId="3" fillId="0" borderId="0" xfId="0" applyFont="1"/>
    <xf numFmtId="0" fontId="6" fillId="5" borderId="0" xfId="3" applyFill="1" applyAlignment="1">
      <alignment horizontal="left"/>
    </xf>
    <xf numFmtId="0" fontId="3" fillId="0" borderId="0" xfId="0" applyFont="1" applyAlignment="1">
      <alignment wrapText="1"/>
    </xf>
    <xf numFmtId="1" fontId="3" fillId="0" borderId="0" xfId="0" applyNumberFormat="1" applyFont="1" applyAlignment="1">
      <alignment horizontal="right"/>
    </xf>
    <xf numFmtId="14" fontId="3" fillId="0" borderId="0" xfId="0" applyNumberFormat="1" applyFont="1"/>
    <xf numFmtId="2" fontId="3" fillId="0" borderId="0" xfId="0" applyNumberFormat="1" applyFont="1"/>
    <xf numFmtId="1" fontId="29" fillId="3" borderId="1" xfId="0" applyNumberFormat="1" applyFont="1" applyFill="1" applyBorder="1" applyAlignment="1">
      <alignment horizontal="right" vertical="center" wrapText="1" readingOrder="1"/>
    </xf>
    <xf numFmtId="14" fontId="29" fillId="3" borderId="1" xfId="0" applyNumberFormat="1" applyFont="1" applyFill="1" applyBorder="1" applyAlignment="1">
      <alignment vertical="center" wrapText="1" readingOrder="1"/>
    </xf>
    <xf numFmtId="2" fontId="29" fillId="3" borderId="1" xfId="0" applyNumberFormat="1" applyFont="1" applyFill="1" applyBorder="1" applyAlignment="1">
      <alignment horizontal="center" vertical="center" wrapText="1" readingOrder="1"/>
    </xf>
    <xf numFmtId="1" fontId="29" fillId="0" borderId="1" xfId="0" applyNumberFormat="1" applyFont="1" applyBorder="1" applyAlignment="1">
      <alignment horizontal="right" vertical="center" wrapText="1" readingOrder="1"/>
    </xf>
    <xf numFmtId="14" fontId="29" fillId="0" borderId="1" xfId="0" applyNumberFormat="1" applyFont="1" applyBorder="1" applyAlignment="1">
      <alignment vertical="center" wrapText="1" readingOrder="1"/>
    </xf>
    <xf numFmtId="2" fontId="29" fillId="0" borderId="1" xfId="0" applyNumberFormat="1" applyFont="1" applyBorder="1" applyAlignment="1">
      <alignment horizontal="center" vertical="center" wrapText="1" readingOrder="1"/>
    </xf>
    <xf numFmtId="1" fontId="30" fillId="2" borderId="1" xfId="0" applyNumberFormat="1" applyFont="1" applyFill="1" applyBorder="1" applyAlignment="1">
      <alignment horizontal="right" vertical="center" wrapText="1" readingOrder="1"/>
    </xf>
    <xf numFmtId="14" fontId="30" fillId="2" borderId="1" xfId="0" applyNumberFormat="1" applyFont="1" applyFill="1" applyBorder="1" applyAlignment="1">
      <alignment vertical="center" wrapText="1" readingOrder="1"/>
    </xf>
    <xf numFmtId="2" fontId="30" fillId="2" borderId="1" xfId="0" applyNumberFormat="1" applyFont="1" applyFill="1" applyBorder="1" applyAlignment="1">
      <alignment horizontal="center" vertical="center" wrapText="1" readingOrder="1"/>
    </xf>
    <xf numFmtId="0" fontId="31" fillId="0" borderId="0" xfId="0" applyFont="1"/>
    <xf numFmtId="0" fontId="31" fillId="0" borderId="0" xfId="0" applyFont="1" applyAlignment="1">
      <alignment wrapText="1"/>
    </xf>
    <xf numFmtId="1" fontId="31" fillId="0" borderId="0" xfId="0" applyNumberFormat="1" applyFont="1" applyAlignment="1">
      <alignment horizontal="right"/>
    </xf>
    <xf numFmtId="14" fontId="31" fillId="0" borderId="0" xfId="0" applyNumberFormat="1" applyFont="1"/>
    <xf numFmtId="2" fontId="31" fillId="0" borderId="0" xfId="0" applyNumberFormat="1" applyFont="1"/>
    <xf numFmtId="0" fontId="6" fillId="0" borderId="0" xfId="4"/>
    <xf numFmtId="0" fontId="8" fillId="8" borderId="0" xfId="1" applyFont="1" applyFill="1" applyAlignment="1">
      <alignment vertical="top" wrapText="1"/>
    </xf>
    <xf numFmtId="0" fontId="8" fillId="8" borderId="2" xfId="1" applyFont="1" applyFill="1" applyBorder="1" applyAlignment="1">
      <alignment vertical="top" wrapText="1"/>
    </xf>
    <xf numFmtId="0" fontId="8" fillId="8" borderId="6" xfId="1" applyFont="1" applyFill="1" applyBorder="1" applyAlignment="1">
      <alignment horizontal="left" vertical="top" wrapText="1"/>
    </xf>
    <xf numFmtId="0" fontId="8" fillId="8" borderId="0" xfId="1" applyFont="1" applyFill="1" applyAlignment="1">
      <alignment horizontal="left" vertical="top" wrapText="1"/>
    </xf>
    <xf numFmtId="0" fontId="8" fillId="8" borderId="2" xfId="1" applyFont="1" applyFill="1" applyBorder="1" applyAlignment="1">
      <alignment horizontal="left" vertical="top" wrapText="1"/>
    </xf>
    <xf numFmtId="0" fontId="13" fillId="10" borderId="21" xfId="0" applyFont="1" applyFill="1" applyBorder="1" applyAlignment="1">
      <alignment horizontal="center" wrapText="1"/>
    </xf>
    <xf numFmtId="0" fontId="0" fillId="8" borderId="23" xfId="0" applyFill="1" applyBorder="1" applyAlignment="1">
      <alignment horizontal="left" vertical="top" wrapText="1"/>
    </xf>
    <xf numFmtId="0" fontId="0" fillId="8" borderId="24" xfId="0" applyFill="1" applyBorder="1" applyAlignment="1">
      <alignment vertical="top"/>
    </xf>
    <xf numFmtId="0" fontId="0" fillId="8" borderId="19" xfId="0" applyFill="1" applyBorder="1" applyAlignment="1">
      <alignment vertical="top"/>
    </xf>
  </cellXfs>
  <cellStyles count="5">
    <cellStyle name="Hyperlink" xfId="2" builtinId="8" hidden="1"/>
    <cellStyle name="Hyperlink" xfId="4" builtinId="8"/>
    <cellStyle name="Hyperlink 2" xfId="3" xr:uid="{6822BB80-01D0-4554-BA73-896A9C973B62}"/>
    <cellStyle name="Normal" xfId="0" builtinId="0"/>
    <cellStyle name="Normal 2" xfId="1" xr:uid="{014A5907-1363-459B-A29C-52EA2C4BBE01}"/>
  </cellStyles>
  <dxfs count="38">
    <dxf>
      <border>
        <left style="thin">
          <color auto="1"/>
        </left>
        <right style="thin">
          <color auto="1"/>
        </right>
        <top style="thin">
          <color auto="1"/>
        </top>
        <bottom style="thin">
          <color auto="1"/>
        </bottom>
        <vertical/>
        <horizontal/>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dxf>
    <dxf>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numFmt numFmtId="13" formatCode="0%"/>
    </dxf>
    <dxf>
      <font>
        <b val="0"/>
        <i val="0"/>
        <strike val="0"/>
        <condense val="0"/>
        <extend val="0"/>
        <outline val="0"/>
        <shadow val="0"/>
        <u val="none"/>
        <vertAlign val="baseline"/>
        <sz val="11"/>
        <color auto="1"/>
        <name val="Calibri"/>
        <family val="2"/>
        <scheme val="none"/>
      </font>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file:///C:\Users\Benno\Documents\GitHub\prims\prims\InterlockingPentagons.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0</xdr:rowOff>
        </xdr:from>
        <xdr:to>
          <xdr:col>5</xdr:col>
          <xdr:colOff>584200</xdr:colOff>
          <xdr:row>10</xdr:row>
          <xdr:rowOff>12700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64008" tIns="77724" rIns="64008" bIns="77724" anchor="ctr" upright="1"/>
            <a:lstStyle/>
            <a:p>
              <a:pPr algn="ctr" rtl="0">
                <a:defRPr sz="1000"/>
              </a:pPr>
              <a:r>
                <a:rPr lang="en-AU" sz="2000" b="0" i="1" u="none" strike="noStrike" baseline="0">
                  <a:solidFill>
                    <a:srgbClr val="FF99CC"/>
                  </a:solidFill>
                  <a:latin typeface="Bauhaus 93"/>
                </a:rPr>
                <a:t>PRIMS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7</xdr:row>
          <xdr:rowOff>69850</xdr:rowOff>
        </xdr:from>
        <xdr:to>
          <xdr:col>6</xdr:col>
          <xdr:colOff>488950</xdr:colOff>
          <xdr:row>11</xdr:row>
          <xdr:rowOff>57150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ea typeface="Calibri"/>
                  <a:cs typeface="Calibri"/>
                </a:rPr>
                <a:t>Check if service fee codes</a:t>
              </a:r>
            </a:p>
            <a:p>
              <a:pPr algn="ctr" rtl="0">
                <a:defRPr sz="1000"/>
              </a:pPr>
              <a:r>
                <a:rPr lang="en-AU" sz="1100" b="0" i="0" u="none" strike="noStrike" baseline="0">
                  <a:solidFill>
                    <a:srgbClr val="000000"/>
                  </a:solidFill>
                  <a:latin typeface="Calibri"/>
                  <a:ea typeface="Calibri"/>
                  <a:cs typeface="Calibri"/>
                </a:rPr>
                <a:t>need to be added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469900</xdr:colOff>
          <xdr:row>12</xdr:row>
          <xdr:rowOff>184150</xdr:rowOff>
        </xdr:from>
        <xdr:to>
          <xdr:col>6</xdr:col>
          <xdr:colOff>488950</xdr:colOff>
          <xdr:row>16</xdr:row>
          <xdr:rowOff>165100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invoice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438150</xdr:colOff>
          <xdr:row>18</xdr:row>
          <xdr:rowOff>127000</xdr:rowOff>
        </xdr:from>
        <xdr:to>
          <xdr:col>6</xdr:col>
          <xdr:colOff>450850</xdr:colOff>
          <xdr:row>22</xdr:row>
          <xdr:rowOff>107950</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500-000006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1270000</xdr:colOff>
      <xdr:row>4</xdr:row>
      <xdr:rowOff>155832</xdr:rowOff>
    </xdr:to>
    <xdr:pic>
      <xdr:nvPicPr>
        <xdr:cNvPr id="10" name="log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link="rId1"/>
        <a:stretch>
          <a:fillRect/>
        </a:stretch>
      </xdr:blipFill>
      <xdr:spPr>
        <a:xfrm>
          <a:off x="4038600" y="0"/>
          <a:ext cx="1270000" cy="8924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603250</xdr:colOff>
          <xdr:row>3</xdr:row>
          <xdr:rowOff>184150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4</xdr:row>
          <xdr:rowOff>184150</xdr:rowOff>
        </xdr:from>
        <xdr:to>
          <xdr:col>10</xdr:col>
          <xdr:colOff>12700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355600</xdr:colOff>
          <xdr:row>8</xdr:row>
          <xdr:rowOff>95250</xdr:rowOff>
        </xdr:from>
        <xdr:to>
          <xdr:col>9</xdr:col>
          <xdr:colOff>266700</xdr:colOff>
          <xdr:row>9</xdr:row>
          <xdr:rowOff>69850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603250</xdr:colOff>
          <xdr:row>3</xdr:row>
          <xdr:rowOff>184150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4</xdr:row>
          <xdr:rowOff>184150</xdr:rowOff>
        </xdr:from>
        <xdr:to>
          <xdr:col>10</xdr:col>
          <xdr:colOff>12700</xdr:colOff>
          <xdr:row>8</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355600</xdr:colOff>
          <xdr:row>8</xdr:row>
          <xdr:rowOff>95250</xdr:rowOff>
        </xdr:from>
        <xdr:to>
          <xdr:col>9</xdr:col>
          <xdr:colOff>266700</xdr:colOff>
          <xdr:row>9</xdr:row>
          <xdr:rowOff>69850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03AEA6-ED72-4EBC-9B5B-B82882A6F2E6}" name="ItemsDatabaseWB" displayName="ItemsDatabaseWB" ref="A1:C59" totalsRowShown="0">
  <autoFilter ref="A1:C59" xr:uid="{F303AEA6-ED72-4EBC-9B5B-B82882A6F2E6}"/>
  <sortState xmlns:xlrd2="http://schemas.microsoft.com/office/spreadsheetml/2017/richdata2" ref="A2:C59">
    <sortCondition ref="A1:A59"/>
  </sortState>
  <tableColumns count="3">
    <tableColumn id="1" xr3:uid="{69119A53-42E3-44F5-860A-11C09171A0DC}" name="Item Number" dataDxfId="37"/>
    <tableColumn id="2" xr3:uid="{AC0F35B2-CF4C-422B-ACBE-3A6791D3FF9F}" name="Service Fee Code"/>
    <tableColumn id="3" xr3:uid="{DEB3FF0A-8601-44BE-B287-2594447D2070}" name="Code Status" dataDxfId="36">
      <calculatedColumnFormula>IF(ItemsDatabaseWB[[#This Row],[Item Number]]="","",ISNUMBER(IF(ItemsDatabaseWB[[#This Row],[Item Number]]="","",IF(ItemsDatabaseWB[[#This Row],[Service Fee Code]]="","Add service fee code",_xlfn.IFNA(_xlfn.XMATCH(ItemsDatabaseWB[[#This Row],[Service Fee Code]],'Company Details'!A$9:A$18),"Fix code")))))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35AA67-B6AC-4DF8-9194-611DF7AC4EAD}" name="ProviderWB" displayName="ProviderWB" ref="A1:Z75" totalsRowShown="0" headerRowDxfId="35">
  <tableColumns count="26">
    <tableColumn id="1" xr3:uid="{99B54692-A9BD-4C12-8860-237B63607051}" name="Provider"/>
    <tableColumn id="2" xr3:uid="{AD3E9A69-2F7E-4655-86E0-16FDFC81F91E}" name="DEF" dataDxfId="34"/>
    <tableColumn id="3" xr3:uid="{14FFB756-0DEE-4187-9653-76152224F45C}" name="EPC" dataDxfId="33"/>
    <tableColumn id="4" xr3:uid="{C510BC9F-D081-40AC-8A97-970A61952B37}" name="UVB" dataDxfId="32"/>
    <tableColumn id="5" xr3:uid="{831BAF13-C9CC-4ABF-9396-261F67FC0851}" name="ORT" dataDxfId="31"/>
    <tableColumn id="6" xr3:uid="{A35FE998-44FF-4C4B-9631-6408F5677F16}" name="INJ" dataDxfId="30"/>
    <tableColumn id="7" xr3:uid="{2B7BE049-82F8-4F16-A6C1-C41E8465CEAF}" name="MRP" dataDxfId="29"/>
    <tableColumn id="8" xr3:uid="{AFB8E8E2-7C0E-497B-935E-F091C044D8D5}" name="CSB" dataDxfId="28"/>
    <tableColumn id="9" xr3:uid="{5833396D-7B02-42FD-BF62-5C602948232F}" name="SIP" dataDxfId="27"/>
    <tableColumn id="25" xr3:uid="{A996224B-34F3-470D-A8D1-A1B813C4A6DE}" name="CVC" dataDxfId="26" dataCellStyle="Normal 2"/>
    <tableColumn id="24" xr3:uid="{8FE3FA95-A09F-4055-BED7-C5B7D0296DDA}" name="NIU" dataDxfId="25" dataCellStyle="Normal 2"/>
    <tableColumn id="11" xr3:uid="{FE0CF9CE-C788-4F52-80BE-CB60158D151D}" name="Employer"/>
    <tableColumn id="21" xr3:uid="{6C5A54B8-E21D-460D-98AB-3A4D9F69C06D}" name="Provider ID"/>
    <tableColumn id="19" xr3:uid="{273A4318-A68A-463F-84EF-54B70866364A}" name="Send Feedback (YES/NO)" dataDxfId="24" dataCellStyle="Normal 2"/>
    <tableColumn id="12" xr3:uid="{10CE43A0-B19A-4791-B975-9BF63D1C5D85}" name="Payee">
      <calculatedColumnFormula>IF(A2="","",IF(L2="SELF",A2,L2))</calculatedColumnFormula>
    </tableColumn>
    <tableColumn id="23" xr3:uid="{6C6BBA1D-AB20-40D4-A8BB-E60AC04E2D06}" name="Payee BSB" dataDxfId="23"/>
    <tableColumn id="22" xr3:uid="{27E429F4-B567-42F5-8C42-00518B14E41D}" name="Payee Account Number" dataDxfId="22"/>
    <tableColumn id="13" xr3:uid="{B464895F-CD52-44CA-9B1B-2900380AA382}" name="Address1"/>
    <tableColumn id="14" xr3:uid="{C74CB450-F1EB-4F89-977E-FED7122F7B04}" name="Address2"/>
    <tableColumn id="15" xr3:uid="{B44DA252-D23A-4A8E-84B5-1C7D9009BF8F}" name="State"/>
    <tableColumn id="16" xr3:uid="{D602B0D0-EBE0-4E00-9079-640EF1509033}" name="Postcode"/>
    <tableColumn id="17" xr3:uid="{E05E7E57-35C5-4A62-BE53-0DE0A362DAA2}" name="ABN"/>
    <tableColumn id="10" xr3:uid="{5C7544FF-F232-4CDA-B8AF-B211AD5F340D}" name="Service Agreement Date"/>
    <tableColumn id="18" xr3:uid="{A2887F73-E02C-4052-BA60-E895A3B3746D}" name="On File"/>
    <tableColumn id="20" xr3:uid="{4E3F83B7-14C8-419B-9083-03804E3CEF5D}" name="Email"/>
    <tableColumn id="27" xr3:uid="{9CD34864-ADD1-4084-AD7C-941E2606D371}" name="Direct Debit" dataDxfId="2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mailto:manager@vermontmedical.com.au" TargetMode="External"/><Relationship Id="rId1" Type="http://schemas.openxmlformats.org/officeDocument/2006/relationships/hyperlink" Target="mailto:manager@vermontmedical.com.a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DrJamieGarcia@example.com" TargetMode="External"/><Relationship Id="rId1" Type="http://schemas.openxmlformats.org/officeDocument/2006/relationships/hyperlink" Target="mailto:DrIvanSlater@example.com" TargetMode="External"/><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160B-2701-4C0B-A4A2-7A0180F96036}">
  <sheetPr codeName="Sheet1"/>
  <dimension ref="A1:X42"/>
  <sheetViews>
    <sheetView showGridLines="0" showRowColHeaders="0" tabSelected="1" zoomScale="80" zoomScaleNormal="80" workbookViewId="0"/>
  </sheetViews>
  <sheetFormatPr defaultRowHeight="14.5" x14ac:dyDescent="0.35"/>
  <cols>
    <col min="1" max="1" width="43.7265625" customWidth="1"/>
    <col min="8" max="8" width="52.7265625" customWidth="1"/>
  </cols>
  <sheetData>
    <row r="1" spans="1:24" ht="81.650000000000006" customHeight="1" x14ac:dyDescent="0.35">
      <c r="A1" s="126"/>
      <c r="B1" s="126"/>
      <c r="C1" s="126"/>
      <c r="D1" s="126"/>
      <c r="E1" s="126"/>
      <c r="F1" s="126"/>
      <c r="G1" s="126"/>
      <c r="H1" s="126"/>
      <c r="I1" s="126"/>
      <c r="J1" s="126"/>
      <c r="K1" s="126"/>
      <c r="L1" s="126"/>
      <c r="M1" s="126"/>
      <c r="N1" s="126"/>
      <c r="O1" s="126"/>
      <c r="P1" s="126"/>
      <c r="Q1" s="126"/>
      <c r="R1" s="126"/>
      <c r="S1" s="126"/>
      <c r="T1" s="126"/>
      <c r="U1" s="126"/>
      <c r="V1" s="126"/>
      <c r="W1" s="126"/>
      <c r="X1" s="126"/>
    </row>
    <row r="2" spans="1:24" ht="15.5" x14ac:dyDescent="0.35">
      <c r="A2" s="126"/>
      <c r="B2" s="126"/>
      <c r="C2" s="126"/>
      <c r="D2" s="126"/>
      <c r="E2" s="126"/>
      <c r="F2" s="126"/>
      <c r="G2" s="127"/>
      <c r="H2" s="122" t="s">
        <v>274</v>
      </c>
      <c r="I2" s="126"/>
      <c r="J2" s="126"/>
      <c r="K2" s="126"/>
      <c r="L2" s="126"/>
      <c r="M2" s="126"/>
      <c r="N2" s="126"/>
      <c r="O2" s="126"/>
      <c r="P2" s="126"/>
      <c r="Q2" s="126"/>
      <c r="R2" s="126"/>
      <c r="S2" s="126"/>
      <c r="T2" s="126"/>
      <c r="U2" s="126"/>
      <c r="V2" s="126"/>
      <c r="W2" s="126"/>
      <c r="X2" s="126"/>
    </row>
    <row r="3" spans="1:24" ht="77.5" x14ac:dyDescent="0.35">
      <c r="A3" s="126"/>
      <c r="B3" s="126"/>
      <c r="C3" s="126"/>
      <c r="D3" s="126"/>
      <c r="E3" s="126"/>
      <c r="F3" s="126"/>
      <c r="G3" s="126"/>
      <c r="H3" s="123" t="s">
        <v>275</v>
      </c>
      <c r="I3" s="126"/>
      <c r="J3" s="126"/>
      <c r="K3" s="126"/>
      <c r="L3" s="126"/>
      <c r="M3" s="126"/>
      <c r="N3" s="126"/>
      <c r="O3" s="126"/>
      <c r="P3" s="126"/>
      <c r="Q3" s="126"/>
      <c r="R3" s="126"/>
      <c r="S3" s="126"/>
      <c r="T3" s="126"/>
      <c r="U3" s="126"/>
      <c r="V3" s="126"/>
      <c r="W3" s="126"/>
      <c r="X3" s="126"/>
    </row>
    <row r="4" spans="1:24" ht="15.5" x14ac:dyDescent="0.35">
      <c r="A4" s="126"/>
      <c r="B4" s="126"/>
      <c r="C4" s="126"/>
      <c r="D4" s="126"/>
      <c r="E4" s="126"/>
      <c r="F4" s="126"/>
      <c r="G4" s="126"/>
      <c r="H4" s="124"/>
      <c r="I4" s="126"/>
      <c r="J4" s="126"/>
      <c r="K4" s="126"/>
      <c r="L4" s="126"/>
      <c r="M4" s="126"/>
      <c r="N4" s="126"/>
      <c r="O4" s="126"/>
      <c r="P4" s="126"/>
      <c r="Q4" s="126"/>
      <c r="R4" s="126"/>
      <c r="S4" s="126"/>
      <c r="T4" s="126"/>
      <c r="U4" s="126"/>
      <c r="V4" s="126"/>
      <c r="W4" s="126"/>
      <c r="X4" s="126"/>
    </row>
    <row r="5" spans="1:24" ht="15.5" x14ac:dyDescent="0.35">
      <c r="A5" s="126"/>
      <c r="B5" s="126"/>
      <c r="C5" s="126"/>
      <c r="D5" s="126"/>
      <c r="E5" s="126"/>
      <c r="F5" s="126"/>
      <c r="G5" s="126"/>
      <c r="H5" s="124"/>
      <c r="I5" s="126"/>
      <c r="J5" s="126"/>
      <c r="K5" s="126"/>
      <c r="L5" s="126"/>
      <c r="M5" s="126"/>
      <c r="N5" s="126"/>
      <c r="O5" s="126"/>
      <c r="P5" s="126"/>
      <c r="Q5" s="126"/>
      <c r="R5" s="126"/>
      <c r="S5" s="126"/>
      <c r="T5" s="126"/>
      <c r="U5" s="126"/>
      <c r="V5" s="126"/>
      <c r="W5" s="126"/>
      <c r="X5" s="126"/>
    </row>
    <row r="6" spans="1:24" ht="15.5" x14ac:dyDescent="0.35">
      <c r="A6" s="126"/>
      <c r="B6" s="126"/>
      <c r="C6" s="126"/>
      <c r="D6" s="126"/>
      <c r="E6" s="126"/>
      <c r="F6" s="126"/>
      <c r="G6" s="126"/>
      <c r="H6" s="124" t="s">
        <v>276</v>
      </c>
      <c r="I6" s="126"/>
      <c r="J6" s="126"/>
      <c r="K6" s="126"/>
      <c r="L6" s="126"/>
      <c r="M6" s="126"/>
      <c r="N6" s="126"/>
      <c r="O6" s="126"/>
      <c r="P6" s="126"/>
      <c r="Q6" s="126"/>
      <c r="R6" s="126"/>
      <c r="S6" s="126"/>
      <c r="T6" s="126"/>
      <c r="U6" s="126"/>
      <c r="V6" s="126"/>
      <c r="W6" s="126"/>
      <c r="X6" s="126"/>
    </row>
    <row r="7" spans="1:24" ht="15.5" x14ac:dyDescent="0.35">
      <c r="A7" s="126"/>
      <c r="B7" s="126"/>
      <c r="C7" s="126"/>
      <c r="D7" s="126"/>
      <c r="E7" s="126"/>
      <c r="F7" s="126"/>
      <c r="G7" s="126"/>
      <c r="H7" s="124"/>
      <c r="I7" s="126"/>
      <c r="J7" s="126"/>
      <c r="K7" s="126"/>
      <c r="L7" s="126"/>
      <c r="M7" s="126"/>
      <c r="N7" s="126"/>
      <c r="O7" s="126"/>
      <c r="P7" s="126"/>
      <c r="Q7" s="126"/>
      <c r="R7" s="126"/>
      <c r="S7" s="126"/>
      <c r="T7" s="126"/>
      <c r="U7" s="126"/>
      <c r="V7" s="126"/>
      <c r="W7" s="126"/>
      <c r="X7" s="126"/>
    </row>
    <row r="8" spans="1:24" ht="15.5" x14ac:dyDescent="0.35">
      <c r="A8" s="126"/>
      <c r="B8" s="126"/>
      <c r="C8" s="126"/>
      <c r="D8" s="126"/>
      <c r="E8" s="126"/>
      <c r="F8" s="126"/>
      <c r="G8" s="126"/>
      <c r="H8" s="124"/>
      <c r="I8" s="126"/>
      <c r="J8" s="126"/>
      <c r="K8" s="126"/>
      <c r="L8" s="126"/>
      <c r="M8" s="126"/>
      <c r="N8" s="126"/>
      <c r="O8" s="126"/>
      <c r="P8" s="126"/>
      <c r="Q8" s="126"/>
      <c r="R8" s="126"/>
      <c r="S8" s="126"/>
      <c r="T8" s="126"/>
      <c r="U8" s="126"/>
      <c r="V8" s="126"/>
      <c r="W8" s="126"/>
      <c r="X8" s="126"/>
    </row>
    <row r="9" spans="1:24" ht="15.5" x14ac:dyDescent="0.35">
      <c r="A9" s="126"/>
      <c r="B9" s="126"/>
      <c r="C9" s="126"/>
      <c r="D9" s="126"/>
      <c r="E9" s="126"/>
      <c r="F9" s="126"/>
      <c r="G9" s="126"/>
      <c r="H9" s="124"/>
      <c r="I9" s="126"/>
      <c r="J9" s="126"/>
      <c r="K9" s="126"/>
      <c r="L9" s="126"/>
      <c r="M9" s="126"/>
      <c r="N9" s="126"/>
      <c r="O9" s="126"/>
      <c r="P9" s="126"/>
      <c r="Q9" s="126"/>
      <c r="R9" s="126"/>
      <c r="S9" s="126"/>
      <c r="T9" s="126"/>
      <c r="U9" s="126"/>
      <c r="V9" s="126"/>
      <c r="W9" s="126"/>
      <c r="X9" s="126"/>
    </row>
    <row r="10" spans="1:24" ht="15.5" x14ac:dyDescent="0.35">
      <c r="A10" s="126"/>
      <c r="B10" s="126"/>
      <c r="C10" s="126"/>
      <c r="D10" s="126"/>
      <c r="E10" s="126"/>
      <c r="F10" s="126"/>
      <c r="G10" s="126"/>
      <c r="H10" s="125"/>
      <c r="I10" s="126"/>
      <c r="J10" s="126"/>
      <c r="K10" s="126"/>
      <c r="L10" s="126"/>
      <c r="M10" s="126"/>
      <c r="N10" s="126"/>
      <c r="O10" s="126"/>
      <c r="P10" s="126"/>
      <c r="Q10" s="126"/>
      <c r="R10" s="126"/>
      <c r="S10" s="126"/>
      <c r="T10" s="126"/>
      <c r="U10" s="126"/>
      <c r="V10" s="126"/>
      <c r="W10" s="126"/>
      <c r="X10" s="126"/>
    </row>
    <row r="11" spans="1:24" x14ac:dyDescent="0.35">
      <c r="A11" s="126"/>
      <c r="B11" s="126"/>
      <c r="C11" s="126"/>
      <c r="D11" s="126"/>
      <c r="E11" s="126"/>
      <c r="F11" s="126"/>
      <c r="G11" s="126"/>
      <c r="H11" s="126"/>
      <c r="I11" s="126"/>
      <c r="J11" s="126"/>
      <c r="K11" s="126"/>
      <c r="L11" s="126"/>
      <c r="M11" s="126"/>
      <c r="N11" s="126"/>
      <c r="O11" s="126"/>
      <c r="P11" s="126"/>
      <c r="Q11" s="126"/>
      <c r="R11" s="126"/>
      <c r="S11" s="126"/>
      <c r="T11" s="126"/>
      <c r="U11" s="126"/>
      <c r="V11" s="126"/>
      <c r="W11" s="126"/>
      <c r="X11" s="126"/>
    </row>
    <row r="12" spans="1:24" x14ac:dyDescent="0.35">
      <c r="A12" s="126"/>
      <c r="B12" s="126"/>
      <c r="C12" s="126"/>
      <c r="D12" s="126"/>
      <c r="E12" s="126"/>
      <c r="F12" s="126"/>
      <c r="G12" s="126"/>
      <c r="H12" s="126"/>
      <c r="I12" s="126"/>
      <c r="J12" s="126"/>
      <c r="K12" s="126"/>
      <c r="L12" s="126"/>
      <c r="M12" s="126"/>
      <c r="N12" s="126"/>
      <c r="O12" s="126"/>
      <c r="P12" s="126"/>
      <c r="Q12" s="126"/>
      <c r="R12" s="126"/>
      <c r="S12" s="126"/>
      <c r="T12" s="126"/>
      <c r="U12" s="126"/>
      <c r="V12" s="126"/>
      <c r="W12" s="126"/>
      <c r="X12" s="126"/>
    </row>
    <row r="13" spans="1:24" x14ac:dyDescent="0.3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row>
    <row r="14" spans="1:24" x14ac:dyDescent="0.3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row>
    <row r="15" spans="1:24" x14ac:dyDescent="0.35">
      <c r="A15" s="126"/>
      <c r="B15" s="126"/>
      <c r="C15" s="126"/>
      <c r="D15" s="126"/>
      <c r="E15" s="126"/>
      <c r="F15" s="126"/>
      <c r="G15" s="126"/>
      <c r="H15" s="126"/>
      <c r="I15" s="126"/>
      <c r="J15" s="126"/>
      <c r="K15" s="126"/>
      <c r="L15" s="126"/>
      <c r="M15" s="126"/>
      <c r="N15" s="126"/>
      <c r="O15" s="126"/>
      <c r="P15" s="126"/>
      <c r="Q15" s="126"/>
      <c r="R15" s="126"/>
      <c r="S15" s="126"/>
      <c r="T15" s="126"/>
      <c r="U15" s="126"/>
      <c r="V15" s="126"/>
      <c r="W15" s="126"/>
      <c r="X15" s="126"/>
    </row>
    <row r="16" spans="1:24" x14ac:dyDescent="0.3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row>
    <row r="17" spans="1:24" x14ac:dyDescent="0.3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row>
    <row r="18" spans="1:24" x14ac:dyDescent="0.35">
      <c r="A18" s="126"/>
      <c r="B18" s="126"/>
      <c r="C18" s="126"/>
      <c r="D18" s="126"/>
      <c r="E18" s="126"/>
      <c r="F18" s="126"/>
      <c r="G18" s="126"/>
      <c r="H18" s="126"/>
      <c r="I18" s="126"/>
      <c r="J18" s="126"/>
      <c r="K18" s="126"/>
      <c r="L18" s="126"/>
      <c r="M18" s="126"/>
      <c r="N18" s="126"/>
      <c r="O18" s="126"/>
      <c r="P18" s="126"/>
      <c r="Q18" s="126"/>
      <c r="R18" s="126"/>
      <c r="S18" s="126"/>
      <c r="T18" s="126"/>
      <c r="U18" s="126"/>
      <c r="V18" s="126"/>
      <c r="W18" s="126"/>
      <c r="X18" s="126"/>
    </row>
    <row r="19" spans="1:24" x14ac:dyDescent="0.35">
      <c r="A19" s="126"/>
      <c r="B19" s="126"/>
      <c r="C19" s="126"/>
      <c r="D19" s="126"/>
      <c r="E19" s="126"/>
      <c r="F19" s="126"/>
      <c r="G19" s="126"/>
      <c r="H19" s="126"/>
      <c r="I19" s="126"/>
      <c r="J19" s="126"/>
      <c r="K19" s="126"/>
      <c r="L19" s="126"/>
      <c r="M19" s="126"/>
      <c r="N19" s="126"/>
      <c r="O19" s="126"/>
      <c r="P19" s="126"/>
      <c r="Q19" s="126"/>
      <c r="R19" s="126"/>
      <c r="S19" s="126"/>
      <c r="T19" s="126"/>
      <c r="U19" s="126"/>
      <c r="V19" s="126"/>
      <c r="W19" s="126"/>
      <c r="X19" s="126"/>
    </row>
    <row r="20" spans="1:24" x14ac:dyDescent="0.3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row>
    <row r="21" spans="1:24" x14ac:dyDescent="0.3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row>
    <row r="22" spans="1:24" x14ac:dyDescent="0.35">
      <c r="A22" s="126"/>
      <c r="B22" s="126"/>
      <c r="C22" s="126"/>
      <c r="D22" s="126"/>
      <c r="E22" s="126"/>
      <c r="F22" s="126"/>
      <c r="G22" s="126"/>
      <c r="H22" s="126"/>
      <c r="I22" s="126"/>
      <c r="J22" s="126"/>
      <c r="K22" s="126"/>
      <c r="L22" s="126"/>
      <c r="M22" s="126"/>
      <c r="N22" s="126"/>
      <c r="O22" s="126"/>
      <c r="P22" s="126"/>
      <c r="Q22" s="126"/>
      <c r="R22" s="126"/>
      <c r="S22" s="126"/>
      <c r="T22" s="126"/>
      <c r="U22" s="126"/>
      <c r="V22" s="126"/>
      <c r="W22" s="126"/>
      <c r="X22" s="126"/>
    </row>
    <row r="23" spans="1:24" x14ac:dyDescent="0.35">
      <c r="A23" s="126"/>
      <c r="B23" s="126"/>
      <c r="C23" s="126"/>
      <c r="D23" s="126"/>
      <c r="E23" s="126"/>
      <c r="F23" s="126"/>
      <c r="G23" s="126"/>
      <c r="H23" s="126"/>
      <c r="I23" s="126"/>
      <c r="J23" s="126"/>
      <c r="K23" s="126"/>
      <c r="L23" s="126"/>
      <c r="M23" s="126"/>
      <c r="N23" s="126"/>
      <c r="O23" s="126"/>
      <c r="P23" s="126"/>
      <c r="Q23" s="126"/>
      <c r="R23" s="126"/>
      <c r="S23" s="126"/>
      <c r="T23" s="126"/>
      <c r="U23" s="126"/>
      <c r="V23" s="126"/>
      <c r="W23" s="126"/>
      <c r="X23" s="126"/>
    </row>
    <row r="24" spans="1:24" x14ac:dyDescent="0.35">
      <c r="A24" s="126"/>
      <c r="B24" s="126"/>
      <c r="C24" s="126"/>
      <c r="D24" s="126"/>
      <c r="E24" s="126"/>
      <c r="F24" s="126"/>
      <c r="G24" s="126"/>
      <c r="H24" s="126"/>
      <c r="I24" s="126"/>
      <c r="J24" s="126"/>
      <c r="K24" s="126"/>
      <c r="L24" s="126"/>
      <c r="M24" s="126"/>
      <c r="N24" s="126"/>
      <c r="O24" s="126"/>
      <c r="P24" s="126"/>
      <c r="Q24" s="126"/>
      <c r="R24" s="126"/>
      <c r="S24" s="126"/>
      <c r="T24" s="126"/>
      <c r="U24" s="126"/>
      <c r="V24" s="126"/>
      <c r="W24" s="126"/>
      <c r="X24" s="126"/>
    </row>
    <row r="25" spans="1:24" x14ac:dyDescent="0.35">
      <c r="A25" s="126"/>
      <c r="B25" s="126"/>
      <c r="C25" s="126"/>
      <c r="D25" s="126"/>
      <c r="E25" s="126"/>
      <c r="F25" s="126"/>
      <c r="G25" s="126"/>
      <c r="H25" s="126"/>
      <c r="I25" s="126"/>
      <c r="J25" s="126"/>
      <c r="K25" s="126"/>
      <c r="L25" s="126"/>
      <c r="M25" s="126"/>
      <c r="N25" s="126"/>
      <c r="O25" s="126"/>
      <c r="P25" s="126"/>
      <c r="Q25" s="126"/>
      <c r="R25" s="126"/>
      <c r="S25" s="126"/>
      <c r="T25" s="126"/>
      <c r="U25" s="126"/>
      <c r="V25" s="126"/>
      <c r="W25" s="126"/>
      <c r="X25" s="126"/>
    </row>
    <row r="26" spans="1:24" x14ac:dyDescent="0.35">
      <c r="A26" s="126"/>
      <c r="B26" s="126"/>
      <c r="C26" s="126"/>
      <c r="D26" s="126"/>
      <c r="E26" s="126"/>
      <c r="F26" s="126"/>
      <c r="G26" s="126"/>
      <c r="H26" s="126"/>
      <c r="I26" s="126"/>
      <c r="J26" s="126"/>
      <c r="K26" s="126"/>
      <c r="L26" s="126"/>
      <c r="M26" s="126"/>
      <c r="N26" s="126"/>
      <c r="O26" s="126"/>
      <c r="P26" s="126"/>
      <c r="Q26" s="126"/>
      <c r="R26" s="126"/>
      <c r="S26" s="126"/>
      <c r="T26" s="126"/>
      <c r="U26" s="126"/>
      <c r="V26" s="126"/>
      <c r="W26" s="126"/>
      <c r="X26" s="126"/>
    </row>
    <row r="27" spans="1:24" x14ac:dyDescent="0.3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row>
    <row r="28" spans="1:24" x14ac:dyDescent="0.3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row>
    <row r="29" spans="1:24" x14ac:dyDescent="0.35">
      <c r="A29" s="126"/>
      <c r="B29" s="126"/>
      <c r="C29" s="126"/>
      <c r="D29" s="126"/>
      <c r="E29" s="126"/>
      <c r="F29" s="126"/>
      <c r="G29" s="126"/>
      <c r="H29" s="126"/>
      <c r="I29" s="126"/>
      <c r="J29" s="126"/>
      <c r="K29" s="126"/>
      <c r="L29" s="126"/>
      <c r="M29" s="126"/>
      <c r="N29" s="126"/>
      <c r="O29" s="126"/>
      <c r="P29" s="126"/>
      <c r="Q29" s="126"/>
      <c r="R29" s="126"/>
      <c r="S29" s="126"/>
      <c r="T29" s="126"/>
      <c r="U29" s="126"/>
      <c r="V29" s="126"/>
      <c r="W29" s="126"/>
      <c r="X29" s="126"/>
    </row>
    <row r="30" spans="1:24" x14ac:dyDescent="0.35">
      <c r="A30" s="126"/>
      <c r="B30" s="126"/>
      <c r="C30" s="126"/>
      <c r="D30" s="126"/>
      <c r="E30" s="126"/>
      <c r="F30" s="126"/>
      <c r="G30" s="126"/>
      <c r="H30" s="126"/>
      <c r="I30" s="126"/>
      <c r="J30" s="126"/>
      <c r="K30" s="126"/>
      <c r="L30" s="126"/>
      <c r="M30" s="126"/>
      <c r="N30" s="126"/>
      <c r="O30" s="126"/>
      <c r="P30" s="126"/>
      <c r="Q30" s="126"/>
      <c r="R30" s="126"/>
      <c r="S30" s="126"/>
      <c r="T30" s="126"/>
      <c r="U30" s="126"/>
      <c r="V30" s="126"/>
      <c r="W30" s="126"/>
      <c r="X30" s="126"/>
    </row>
    <row r="31" spans="1:24" x14ac:dyDescent="0.35">
      <c r="A31" s="126"/>
      <c r="B31" s="126"/>
      <c r="C31" s="126"/>
      <c r="D31" s="126"/>
      <c r="E31" s="126"/>
      <c r="F31" s="126"/>
      <c r="G31" s="126"/>
      <c r="H31" s="126"/>
      <c r="I31" s="126"/>
      <c r="J31" s="126"/>
      <c r="K31" s="126"/>
      <c r="L31" s="126"/>
      <c r="M31" s="126"/>
      <c r="N31" s="126"/>
      <c r="O31" s="126"/>
      <c r="P31" s="126"/>
      <c r="Q31" s="126"/>
      <c r="R31" s="126"/>
      <c r="S31" s="126"/>
      <c r="T31" s="126"/>
      <c r="U31" s="126"/>
      <c r="V31" s="126"/>
      <c r="W31" s="126"/>
      <c r="X31" s="126"/>
    </row>
    <row r="32" spans="1:24" x14ac:dyDescent="0.35">
      <c r="A32" s="126"/>
      <c r="B32" s="126"/>
      <c r="C32" s="126"/>
      <c r="D32" s="126"/>
      <c r="E32" s="126"/>
      <c r="F32" s="126"/>
      <c r="G32" s="126"/>
      <c r="H32" s="126"/>
      <c r="I32" s="126"/>
      <c r="J32" s="126"/>
      <c r="K32" s="126"/>
      <c r="L32" s="126"/>
      <c r="M32" s="126"/>
      <c r="N32" s="126"/>
      <c r="O32" s="126"/>
      <c r="P32" s="126"/>
      <c r="Q32" s="126"/>
      <c r="R32" s="126"/>
      <c r="S32" s="126"/>
      <c r="T32" s="126"/>
      <c r="U32" s="126"/>
      <c r="V32" s="126"/>
      <c r="W32" s="126"/>
      <c r="X32" s="126"/>
    </row>
    <row r="33" spans="1:24" x14ac:dyDescent="0.35">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row>
    <row r="34" spans="1:24" x14ac:dyDescent="0.3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row>
    <row r="35" spans="1:24" x14ac:dyDescent="0.3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row>
    <row r="36" spans="1:24" x14ac:dyDescent="0.35">
      <c r="A36" s="126"/>
      <c r="B36" s="126"/>
      <c r="C36" s="126"/>
      <c r="D36" s="126"/>
      <c r="E36" s="126"/>
      <c r="F36" s="126"/>
      <c r="G36" s="126"/>
      <c r="H36" s="126"/>
      <c r="I36" s="126"/>
      <c r="J36" s="126"/>
      <c r="K36" s="126"/>
      <c r="L36" s="126"/>
      <c r="M36" s="126"/>
      <c r="N36" s="126"/>
      <c r="O36" s="126"/>
      <c r="P36" s="126"/>
      <c r="Q36" s="126"/>
      <c r="R36" s="126"/>
      <c r="S36" s="126"/>
      <c r="T36" s="126"/>
      <c r="U36" s="126"/>
      <c r="V36" s="126"/>
      <c r="W36" s="126"/>
      <c r="X36" s="126"/>
    </row>
    <row r="37" spans="1:24" x14ac:dyDescent="0.35">
      <c r="A37" s="126"/>
      <c r="B37" s="126"/>
      <c r="C37" s="126"/>
      <c r="D37" s="126"/>
      <c r="E37" s="126"/>
      <c r="F37" s="126"/>
      <c r="G37" s="126"/>
      <c r="H37" s="126"/>
      <c r="I37" s="126"/>
      <c r="J37" s="126"/>
      <c r="K37" s="126"/>
      <c r="L37" s="126"/>
      <c r="M37" s="126"/>
      <c r="N37" s="126"/>
      <c r="O37" s="126"/>
      <c r="P37" s="126"/>
      <c r="Q37" s="126"/>
      <c r="R37" s="126"/>
      <c r="S37" s="126"/>
      <c r="T37" s="126"/>
      <c r="U37" s="126"/>
      <c r="V37" s="126"/>
      <c r="W37" s="126"/>
      <c r="X37" s="126"/>
    </row>
    <row r="38" spans="1:24" x14ac:dyDescent="0.35">
      <c r="A38" s="126"/>
      <c r="B38" s="126"/>
      <c r="C38" s="126"/>
      <c r="D38" s="126"/>
      <c r="E38" s="126"/>
      <c r="F38" s="126"/>
      <c r="G38" s="126"/>
      <c r="H38" s="126"/>
      <c r="I38" s="126"/>
      <c r="J38" s="126"/>
      <c r="K38" s="126"/>
      <c r="L38" s="126"/>
      <c r="M38" s="126"/>
      <c r="N38" s="126"/>
      <c r="O38" s="126"/>
      <c r="P38" s="126"/>
      <c r="Q38" s="126"/>
      <c r="R38" s="126"/>
      <c r="S38" s="126"/>
      <c r="T38" s="126"/>
      <c r="U38" s="126"/>
      <c r="V38" s="126"/>
      <c r="W38" s="126"/>
      <c r="X38" s="126"/>
    </row>
    <row r="39" spans="1:24" x14ac:dyDescent="0.35">
      <c r="A39" s="126"/>
      <c r="B39" s="126"/>
      <c r="C39" s="126"/>
      <c r="D39" s="126"/>
      <c r="E39" s="126"/>
      <c r="F39" s="126"/>
      <c r="G39" s="126"/>
      <c r="H39" s="126"/>
      <c r="I39" s="126"/>
      <c r="J39" s="126"/>
      <c r="K39" s="126"/>
      <c r="L39" s="126"/>
      <c r="M39" s="126"/>
      <c r="N39" s="126"/>
      <c r="O39" s="126"/>
      <c r="P39" s="126"/>
      <c r="Q39" s="126"/>
      <c r="R39" s="126"/>
      <c r="S39" s="126"/>
      <c r="T39" s="126"/>
      <c r="U39" s="126"/>
      <c r="V39" s="126"/>
      <c r="W39" s="126"/>
      <c r="X39" s="126"/>
    </row>
    <row r="40" spans="1:24" x14ac:dyDescent="0.35">
      <c r="A40" s="126"/>
      <c r="B40" s="126"/>
      <c r="C40" s="126"/>
      <c r="D40" s="126"/>
      <c r="E40" s="126"/>
      <c r="F40" s="126"/>
      <c r="G40" s="126"/>
      <c r="H40" s="126"/>
      <c r="I40" s="126"/>
      <c r="J40" s="126"/>
      <c r="K40" s="126"/>
      <c r="L40" s="126"/>
      <c r="M40" s="126"/>
      <c r="N40" s="126"/>
      <c r="O40" s="126"/>
      <c r="P40" s="126"/>
      <c r="Q40" s="126"/>
      <c r="R40" s="126"/>
      <c r="S40" s="126"/>
      <c r="T40" s="126"/>
      <c r="U40" s="126"/>
      <c r="V40" s="126"/>
      <c r="W40" s="126"/>
      <c r="X40" s="126"/>
    </row>
    <row r="41" spans="1:24" x14ac:dyDescent="0.3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row>
    <row r="42" spans="1:24" x14ac:dyDescent="0.3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row>
  </sheetData>
  <sheetProtection algorithmName="SHA-512" hashValue="PGHZWV9j9N6bjAfGyCmmZo9SUnQKJz9b+e8QbXm/08ygRrG177LJ2WojKCXmTTntGWZPpMdLJFSVl4157zuDaQ==" saltValue="LJmROo+lhEL8KMfVzYTRMw=="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here_Button1_Click">
                <anchor moveWithCells="1" sizeWithCells="1">
                  <from>
                    <xdr:col>1</xdr:col>
                    <xdr:colOff>12700</xdr:colOff>
                    <xdr:row>1</xdr:row>
                    <xdr:rowOff>0</xdr:rowOff>
                  </from>
                  <to>
                    <xdr:col>5</xdr:col>
                    <xdr:colOff>584200</xdr:colOff>
                    <xdr:row>10</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9182F-A746-49BA-8AF1-B3BD2117F5B7}">
  <sheetPr codeName="Sheet8"/>
  <dimension ref="A1:B30"/>
  <sheetViews>
    <sheetView showGridLines="0" showRowColHeaders="0" topLeftCell="A12" workbookViewId="0">
      <selection activeCell="B24" sqref="B24"/>
    </sheetView>
  </sheetViews>
  <sheetFormatPr defaultRowHeight="14.5" x14ac:dyDescent="0.35"/>
  <cols>
    <col min="1" max="1" width="29.81640625" bestFit="1" customWidth="1"/>
    <col min="2" max="2" width="48.453125" style="47" bestFit="1" customWidth="1"/>
    <col min="4" max="4" width="10.26953125" bestFit="1" customWidth="1"/>
  </cols>
  <sheetData>
    <row r="1" spans="1:2" x14ac:dyDescent="0.35">
      <c r="A1" s="81" t="s">
        <v>105</v>
      </c>
      <c r="B1" s="82" t="s">
        <v>424</v>
      </c>
    </row>
    <row r="2" spans="1:2" x14ac:dyDescent="0.35">
      <c r="A2" s="81" t="s">
        <v>13</v>
      </c>
      <c r="B2" s="82">
        <v>1233459876</v>
      </c>
    </row>
    <row r="3" spans="1:2" x14ac:dyDescent="0.35">
      <c r="A3" s="81" t="s">
        <v>164</v>
      </c>
      <c r="B3" s="82" t="s">
        <v>425</v>
      </c>
    </row>
    <row r="4" spans="1:2" x14ac:dyDescent="0.35">
      <c r="A4" s="81" t="s">
        <v>165</v>
      </c>
      <c r="B4" s="82"/>
    </row>
    <row r="5" spans="1:2" x14ac:dyDescent="0.35">
      <c r="A5" s="81" t="s">
        <v>166</v>
      </c>
      <c r="B5" s="82" t="s">
        <v>426</v>
      </c>
    </row>
    <row r="6" spans="1:2" x14ac:dyDescent="0.35">
      <c r="A6" s="81" t="s">
        <v>191</v>
      </c>
      <c r="B6" s="82">
        <v>220</v>
      </c>
    </row>
    <row r="8" spans="1:2" x14ac:dyDescent="0.35">
      <c r="A8" s="78" t="s">
        <v>189</v>
      </c>
      <c r="B8" s="78" t="s">
        <v>0</v>
      </c>
    </row>
    <row r="9" spans="1:2" x14ac:dyDescent="0.35">
      <c r="A9" s="79" t="s">
        <v>192</v>
      </c>
      <c r="B9" s="80" t="s">
        <v>237</v>
      </c>
    </row>
    <row r="10" spans="1:2" x14ac:dyDescent="0.35">
      <c r="A10" s="79" t="s">
        <v>1</v>
      </c>
      <c r="B10" s="80" t="s">
        <v>193</v>
      </c>
    </row>
    <row r="11" spans="1:2" x14ac:dyDescent="0.35">
      <c r="A11" s="79" t="s">
        <v>3</v>
      </c>
      <c r="B11" s="80" t="s">
        <v>197</v>
      </c>
    </row>
    <row r="12" spans="1:2" x14ac:dyDescent="0.35">
      <c r="A12" s="79" t="s">
        <v>167</v>
      </c>
      <c r="B12" s="80" t="s">
        <v>199</v>
      </c>
    </row>
    <row r="13" spans="1:2" x14ac:dyDescent="0.35">
      <c r="A13" s="79" t="s">
        <v>194</v>
      </c>
      <c r="B13" s="80" t="s">
        <v>198</v>
      </c>
    </row>
    <row r="14" spans="1:2" x14ac:dyDescent="0.35">
      <c r="A14" s="79" t="s">
        <v>190</v>
      </c>
      <c r="B14" s="80" t="s">
        <v>196</v>
      </c>
    </row>
    <row r="15" spans="1:2" x14ac:dyDescent="0.35">
      <c r="A15" s="79" t="s">
        <v>168</v>
      </c>
      <c r="B15" s="80" t="s">
        <v>195</v>
      </c>
    </row>
    <row r="16" spans="1:2" x14ac:dyDescent="0.35">
      <c r="A16" s="79" t="s">
        <v>169</v>
      </c>
      <c r="B16" s="80" t="s">
        <v>200</v>
      </c>
    </row>
    <row r="17" spans="1:2" x14ac:dyDescent="0.35">
      <c r="A17" s="79" t="s">
        <v>201</v>
      </c>
      <c r="B17" s="80" t="s">
        <v>202</v>
      </c>
    </row>
    <row r="18" spans="1:2" x14ac:dyDescent="0.35">
      <c r="A18" s="79" t="s">
        <v>217</v>
      </c>
      <c r="B18" s="80" t="s">
        <v>218</v>
      </c>
    </row>
    <row r="20" spans="1:2" x14ac:dyDescent="0.35">
      <c r="A20" s="75" t="s">
        <v>231</v>
      </c>
      <c r="B20" s="76" t="s">
        <v>436</v>
      </c>
    </row>
    <row r="21" spans="1:2" x14ac:dyDescent="0.35">
      <c r="A21" s="75" t="s">
        <v>232</v>
      </c>
      <c r="B21" s="76" t="s">
        <v>224</v>
      </c>
    </row>
    <row r="22" spans="1:2" x14ac:dyDescent="0.35">
      <c r="A22" s="75" t="s">
        <v>233</v>
      </c>
      <c r="B22" s="135" t="s">
        <v>437</v>
      </c>
    </row>
    <row r="23" spans="1:2" ht="39.5" x14ac:dyDescent="0.35">
      <c r="A23" s="75" t="s">
        <v>234</v>
      </c>
      <c r="B23" s="77" t="s">
        <v>438</v>
      </c>
    </row>
    <row r="24" spans="1:2" x14ac:dyDescent="0.35">
      <c r="A24" s="75" t="s">
        <v>238</v>
      </c>
      <c r="B24" s="75" t="s">
        <v>239</v>
      </c>
    </row>
    <row r="25" spans="1:2" x14ac:dyDescent="0.35">
      <c r="A25" s="75"/>
      <c r="B25" s="75"/>
    </row>
    <row r="26" spans="1:2" x14ac:dyDescent="0.35">
      <c r="A26" s="75" t="s">
        <v>221</v>
      </c>
      <c r="B26" s="76" t="s">
        <v>436</v>
      </c>
    </row>
    <row r="27" spans="1:2" x14ac:dyDescent="0.35">
      <c r="A27" s="75" t="s">
        <v>225</v>
      </c>
      <c r="B27" s="76" t="s">
        <v>224</v>
      </c>
    </row>
    <row r="28" spans="1:2" x14ac:dyDescent="0.35">
      <c r="A28" s="75" t="s">
        <v>222</v>
      </c>
      <c r="B28" s="135" t="s">
        <v>437</v>
      </c>
    </row>
    <row r="29" spans="1:2" ht="39.5" x14ac:dyDescent="0.35">
      <c r="A29" s="75" t="s">
        <v>223</v>
      </c>
      <c r="B29" s="77" t="s">
        <v>438</v>
      </c>
    </row>
    <row r="30" spans="1:2" x14ac:dyDescent="0.35">
      <c r="A30" s="75" t="s">
        <v>238</v>
      </c>
      <c r="B30" s="75" t="s">
        <v>439</v>
      </c>
    </row>
  </sheetData>
  <hyperlinks>
    <hyperlink ref="B22" r:id="rId1" display="manager@vermontmedical.com.au" xr:uid="{3B7EE1C9-B155-4FDA-B860-0FA35FE59292}"/>
    <hyperlink ref="B28" r:id="rId2" display="manager@vermontmedical.com.au" xr:uid="{BD292FF6-46A4-4587-B67E-92DE1449195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320E-CD52-42D9-8E0A-5A1D062FF57B}">
  <sheetPr codeName="Sheet3"/>
  <dimension ref="A1:P10004"/>
  <sheetViews>
    <sheetView showGridLines="0" zoomScaleNormal="100" workbookViewId="0">
      <selection activeCell="I177" sqref="I177"/>
    </sheetView>
  </sheetViews>
  <sheetFormatPr defaultColWidth="8.7265625" defaultRowHeight="14.5" x14ac:dyDescent="0.35"/>
  <cols>
    <col min="1" max="4" width="15.26953125" customWidth="1"/>
    <col min="5" max="6" width="7.54296875" customWidth="1"/>
    <col min="7" max="7" width="9.54296875" customWidth="1"/>
    <col min="8" max="8" width="7.54296875" customWidth="1"/>
    <col min="9" max="9" width="19" customWidth="1"/>
    <col min="10" max="10" width="12.81640625" customWidth="1"/>
    <col min="11" max="12" width="9.54296875" customWidth="1"/>
    <col min="13" max="13" width="10.453125" customWidth="1"/>
    <col min="14" max="14" width="9.54296875" customWidth="1"/>
    <col min="15" max="16" width="11.453125" customWidth="1"/>
  </cols>
  <sheetData>
    <row r="1" spans="1:16" ht="12.25" customHeight="1" x14ac:dyDescent="0.35">
      <c r="A1" s="134"/>
      <c r="B1" s="134"/>
      <c r="C1" s="136"/>
      <c r="D1" s="134"/>
      <c r="E1" s="134"/>
      <c r="F1" s="134"/>
      <c r="G1" s="134"/>
      <c r="H1" s="137"/>
      <c r="I1" s="134"/>
      <c r="J1" s="134"/>
      <c r="K1" s="138"/>
      <c r="L1" s="134"/>
      <c r="M1" s="134"/>
      <c r="N1" s="139"/>
      <c r="O1" s="139"/>
      <c r="P1" s="139">
        <v>0</v>
      </c>
    </row>
    <row r="2" spans="1:16" ht="36" x14ac:dyDescent="0.35">
      <c r="A2" s="128" t="s">
        <v>313</v>
      </c>
      <c r="B2" s="128" t="s">
        <v>104</v>
      </c>
      <c r="C2" s="128" t="s">
        <v>103</v>
      </c>
      <c r="D2" s="128" t="s">
        <v>62</v>
      </c>
      <c r="E2" s="128" t="s">
        <v>62</v>
      </c>
      <c r="F2" s="128" t="s">
        <v>62</v>
      </c>
      <c r="G2" s="128" t="s">
        <v>62</v>
      </c>
      <c r="H2" s="140" t="s">
        <v>62</v>
      </c>
      <c r="I2" s="128" t="s">
        <v>62</v>
      </c>
      <c r="J2" s="128" t="s">
        <v>62</v>
      </c>
      <c r="K2" s="141" t="s">
        <v>62</v>
      </c>
      <c r="L2" s="128" t="s">
        <v>62</v>
      </c>
      <c r="M2" s="129" t="s">
        <v>62</v>
      </c>
      <c r="N2" s="142" t="s">
        <v>62</v>
      </c>
      <c r="O2" s="142" t="s">
        <v>62</v>
      </c>
      <c r="P2" s="142" t="s">
        <v>314</v>
      </c>
    </row>
    <row r="3" spans="1:16" x14ac:dyDescent="0.35">
      <c r="A3" s="130" t="s">
        <v>62</v>
      </c>
      <c r="B3" s="130" t="s">
        <v>62</v>
      </c>
      <c r="C3" s="130" t="s">
        <v>62</v>
      </c>
      <c r="D3" s="130" t="s">
        <v>62</v>
      </c>
      <c r="E3" s="130" t="s">
        <v>62</v>
      </c>
      <c r="F3" s="130" t="s">
        <v>62</v>
      </c>
      <c r="G3" s="130" t="s">
        <v>62</v>
      </c>
      <c r="H3" s="143" t="s">
        <v>62</v>
      </c>
      <c r="I3" s="130" t="s">
        <v>62</v>
      </c>
      <c r="J3" s="130" t="s">
        <v>62</v>
      </c>
      <c r="K3" s="144" t="s">
        <v>62</v>
      </c>
      <c r="L3" s="130" t="s">
        <v>62</v>
      </c>
      <c r="M3" s="131" t="s">
        <v>62</v>
      </c>
      <c r="N3" s="145" t="s">
        <v>62</v>
      </c>
      <c r="O3" s="145" t="s">
        <v>62</v>
      </c>
      <c r="P3" s="145" t="s">
        <v>62</v>
      </c>
    </row>
    <row r="4" spans="1:16" ht="18" x14ac:dyDescent="0.35">
      <c r="A4" s="132" t="s">
        <v>102</v>
      </c>
      <c r="B4" s="132" t="s">
        <v>2</v>
      </c>
      <c r="C4" s="132" t="s">
        <v>101</v>
      </c>
      <c r="D4" s="132" t="s">
        <v>100</v>
      </c>
      <c r="E4" s="132" t="s">
        <v>99</v>
      </c>
      <c r="F4" s="132" t="s">
        <v>98</v>
      </c>
      <c r="G4" s="132" t="s">
        <v>97</v>
      </c>
      <c r="H4" s="146" t="s">
        <v>96</v>
      </c>
      <c r="I4" s="132" t="s">
        <v>0</v>
      </c>
      <c r="J4" s="132" t="s">
        <v>95</v>
      </c>
      <c r="K4" s="147" t="s">
        <v>94</v>
      </c>
      <c r="L4" s="132" t="s">
        <v>93</v>
      </c>
      <c r="M4" s="133" t="s">
        <v>92</v>
      </c>
      <c r="N4" s="148" t="s">
        <v>315</v>
      </c>
      <c r="O4" s="148" t="s">
        <v>316</v>
      </c>
      <c r="P4" s="148" t="s">
        <v>317</v>
      </c>
    </row>
    <row r="5" spans="1:16" x14ac:dyDescent="0.35">
      <c r="A5" s="149" t="s">
        <v>314</v>
      </c>
      <c r="B5" s="149" t="s">
        <v>318</v>
      </c>
      <c r="C5" s="150" t="s">
        <v>81</v>
      </c>
      <c r="D5" s="149" t="s">
        <v>319</v>
      </c>
      <c r="E5" s="149">
        <v>151474</v>
      </c>
      <c r="F5" s="149">
        <v>162830</v>
      </c>
      <c r="G5" s="149">
        <v>65802</v>
      </c>
      <c r="H5" s="151">
        <v>36</v>
      </c>
      <c r="I5" s="149" t="s">
        <v>65</v>
      </c>
      <c r="J5" s="149" t="s">
        <v>64</v>
      </c>
      <c r="K5" s="152">
        <v>45271.317997685197</v>
      </c>
      <c r="L5" s="149" t="s">
        <v>63</v>
      </c>
      <c r="M5" s="149" t="s">
        <v>79</v>
      </c>
      <c r="N5" s="153">
        <v>0</v>
      </c>
      <c r="O5" s="153">
        <v>80.099999999999994</v>
      </c>
      <c r="P5" s="153">
        <v>0</v>
      </c>
    </row>
    <row r="6" spans="1:16" x14ac:dyDescent="0.35">
      <c r="A6" s="149" t="s">
        <v>314</v>
      </c>
      <c r="B6" s="149" t="s">
        <v>318</v>
      </c>
      <c r="C6" s="150" t="s">
        <v>81</v>
      </c>
      <c r="D6" s="149" t="s">
        <v>319</v>
      </c>
      <c r="E6" s="149">
        <v>151474</v>
      </c>
      <c r="F6" s="149">
        <v>162831</v>
      </c>
      <c r="G6" s="149">
        <v>65802</v>
      </c>
      <c r="H6" s="151">
        <v>75870</v>
      </c>
      <c r="I6" s="149" t="s">
        <v>80</v>
      </c>
      <c r="J6" s="149" t="s">
        <v>64</v>
      </c>
      <c r="K6" s="152">
        <v>45271.317997685197</v>
      </c>
      <c r="L6" s="149" t="s">
        <v>63</v>
      </c>
      <c r="M6" s="149" t="s">
        <v>79</v>
      </c>
      <c r="N6" s="153">
        <v>0</v>
      </c>
      <c r="O6" s="153">
        <v>20.65</v>
      </c>
      <c r="P6" s="153">
        <v>0</v>
      </c>
    </row>
    <row r="7" spans="1:16" x14ac:dyDescent="0.35">
      <c r="A7" s="149" t="s">
        <v>314</v>
      </c>
      <c r="B7" s="149" t="s">
        <v>318</v>
      </c>
      <c r="C7" s="150" t="s">
        <v>81</v>
      </c>
      <c r="D7" s="149" t="s">
        <v>319</v>
      </c>
      <c r="E7" s="149">
        <v>151487</v>
      </c>
      <c r="F7" s="149">
        <v>162838</v>
      </c>
      <c r="G7" s="149">
        <v>65802</v>
      </c>
      <c r="H7" s="151">
        <v>91891</v>
      </c>
      <c r="I7" s="149" t="s">
        <v>66</v>
      </c>
      <c r="J7" s="149" t="s">
        <v>64</v>
      </c>
      <c r="K7" s="152">
        <v>45271.317997685197</v>
      </c>
      <c r="L7" s="149" t="s">
        <v>63</v>
      </c>
      <c r="M7" s="149" t="s">
        <v>79</v>
      </c>
      <c r="N7" s="153">
        <v>0</v>
      </c>
      <c r="O7" s="153">
        <v>41.4</v>
      </c>
      <c r="P7" s="153">
        <v>0</v>
      </c>
    </row>
    <row r="8" spans="1:16" x14ac:dyDescent="0.35">
      <c r="A8" s="149" t="s">
        <v>314</v>
      </c>
      <c r="B8" s="149" t="s">
        <v>318</v>
      </c>
      <c r="C8" s="150" t="s">
        <v>81</v>
      </c>
      <c r="D8" s="149" t="s">
        <v>319</v>
      </c>
      <c r="E8" s="149">
        <v>151487</v>
      </c>
      <c r="F8" s="149">
        <v>162839</v>
      </c>
      <c r="G8" s="149">
        <v>65802</v>
      </c>
      <c r="H8" s="151">
        <v>75870</v>
      </c>
      <c r="I8" s="149" t="s">
        <v>80</v>
      </c>
      <c r="J8" s="149" t="s">
        <v>64</v>
      </c>
      <c r="K8" s="152">
        <v>45271.317997685197</v>
      </c>
      <c r="L8" s="149" t="s">
        <v>63</v>
      </c>
      <c r="M8" s="149" t="s">
        <v>79</v>
      </c>
      <c r="N8" s="153">
        <v>0</v>
      </c>
      <c r="O8" s="153">
        <v>20.65</v>
      </c>
      <c r="P8" s="153">
        <v>0</v>
      </c>
    </row>
    <row r="9" spans="1:16" x14ac:dyDescent="0.35">
      <c r="A9" s="149" t="s">
        <v>314</v>
      </c>
      <c r="B9" s="149" t="s">
        <v>318</v>
      </c>
      <c r="C9" s="150" t="s">
        <v>81</v>
      </c>
      <c r="D9" s="149" t="s">
        <v>319</v>
      </c>
      <c r="E9" s="149">
        <v>151438</v>
      </c>
      <c r="F9" s="149">
        <v>162802</v>
      </c>
      <c r="G9" s="149">
        <v>65802</v>
      </c>
      <c r="H9" s="151">
        <v>721</v>
      </c>
      <c r="I9" s="149" t="s">
        <v>83</v>
      </c>
      <c r="J9" s="149" t="s">
        <v>64</v>
      </c>
      <c r="K9" s="152">
        <v>45271.317997685197</v>
      </c>
      <c r="L9" s="149" t="s">
        <v>63</v>
      </c>
      <c r="M9" s="149" t="s">
        <v>79</v>
      </c>
      <c r="N9" s="153">
        <v>0</v>
      </c>
      <c r="O9" s="153">
        <v>158.80000000000001</v>
      </c>
      <c r="P9" s="153">
        <v>0</v>
      </c>
    </row>
    <row r="10" spans="1:16" x14ac:dyDescent="0.35">
      <c r="A10" s="149" t="s">
        <v>314</v>
      </c>
      <c r="B10" s="149" t="s">
        <v>318</v>
      </c>
      <c r="C10" s="150" t="s">
        <v>81</v>
      </c>
      <c r="D10" s="149" t="s">
        <v>319</v>
      </c>
      <c r="E10" s="149">
        <v>151438</v>
      </c>
      <c r="F10" s="149">
        <v>162803</v>
      </c>
      <c r="G10" s="149">
        <v>65802</v>
      </c>
      <c r="H10" s="151">
        <v>10990</v>
      </c>
      <c r="I10" s="149" t="s">
        <v>80</v>
      </c>
      <c r="J10" s="149" t="s">
        <v>64</v>
      </c>
      <c r="K10" s="152">
        <v>45271.317997685197</v>
      </c>
      <c r="L10" s="149" t="s">
        <v>63</v>
      </c>
      <c r="M10" s="149" t="s">
        <v>79</v>
      </c>
      <c r="N10" s="153">
        <v>0</v>
      </c>
      <c r="O10" s="153">
        <v>6.9</v>
      </c>
      <c r="P10" s="153">
        <v>0</v>
      </c>
    </row>
    <row r="11" spans="1:16" x14ac:dyDescent="0.35">
      <c r="A11" s="149" t="s">
        <v>314</v>
      </c>
      <c r="B11" s="149" t="s">
        <v>318</v>
      </c>
      <c r="C11" s="150" t="s">
        <v>81</v>
      </c>
      <c r="D11" s="149" t="s">
        <v>319</v>
      </c>
      <c r="E11" s="149">
        <v>151438</v>
      </c>
      <c r="F11" s="149">
        <v>162804</v>
      </c>
      <c r="G11" s="149">
        <v>65802</v>
      </c>
      <c r="H11" s="151">
        <v>723</v>
      </c>
      <c r="I11" s="149" t="s">
        <v>82</v>
      </c>
      <c r="J11" s="149" t="s">
        <v>64</v>
      </c>
      <c r="K11" s="152">
        <v>45271.317997685197</v>
      </c>
      <c r="L11" s="149" t="s">
        <v>63</v>
      </c>
      <c r="M11" s="149" t="s">
        <v>79</v>
      </c>
      <c r="N11" s="153">
        <v>0</v>
      </c>
      <c r="O11" s="153">
        <v>125.85</v>
      </c>
      <c r="P11" s="153">
        <v>0</v>
      </c>
    </row>
    <row r="12" spans="1:16" x14ac:dyDescent="0.35">
      <c r="A12" s="149" t="s">
        <v>314</v>
      </c>
      <c r="B12" s="149" t="s">
        <v>318</v>
      </c>
      <c r="C12" s="150" t="s">
        <v>81</v>
      </c>
      <c r="D12" s="149" t="s">
        <v>319</v>
      </c>
      <c r="E12" s="149">
        <v>151438</v>
      </c>
      <c r="F12" s="149">
        <v>162805</v>
      </c>
      <c r="G12" s="149">
        <v>65802</v>
      </c>
      <c r="H12" s="151">
        <v>10990</v>
      </c>
      <c r="I12" s="149" t="s">
        <v>320</v>
      </c>
      <c r="J12" s="149" t="s">
        <v>64</v>
      </c>
      <c r="K12" s="152">
        <v>45271.317997685197</v>
      </c>
      <c r="L12" s="149" t="s">
        <v>63</v>
      </c>
      <c r="M12" s="149" t="s">
        <v>79</v>
      </c>
      <c r="N12" s="153">
        <v>0</v>
      </c>
      <c r="O12" s="153">
        <v>6.9</v>
      </c>
      <c r="P12" s="153">
        <v>0</v>
      </c>
    </row>
    <row r="13" spans="1:16" x14ac:dyDescent="0.35">
      <c r="A13" s="149" t="s">
        <v>314</v>
      </c>
      <c r="B13" s="149" t="s">
        <v>318</v>
      </c>
      <c r="C13" s="150" t="s">
        <v>81</v>
      </c>
      <c r="D13" s="149" t="s">
        <v>319</v>
      </c>
      <c r="E13" s="149">
        <v>151462</v>
      </c>
      <c r="F13" s="149">
        <v>162822</v>
      </c>
      <c r="G13" s="149">
        <v>65802</v>
      </c>
      <c r="H13" s="151">
        <v>91891</v>
      </c>
      <c r="I13" s="149" t="s">
        <v>66</v>
      </c>
      <c r="J13" s="149" t="s">
        <v>64</v>
      </c>
      <c r="K13" s="152">
        <v>45271.317997685197</v>
      </c>
      <c r="L13" s="149" t="s">
        <v>63</v>
      </c>
      <c r="M13" s="149" t="s">
        <v>79</v>
      </c>
      <c r="N13" s="153">
        <v>0</v>
      </c>
      <c r="O13" s="153">
        <v>41.4</v>
      </c>
      <c r="P13" s="153">
        <v>0</v>
      </c>
    </row>
    <row r="14" spans="1:16" x14ac:dyDescent="0.35">
      <c r="A14" s="149" t="s">
        <v>314</v>
      </c>
      <c r="B14" s="149" t="s">
        <v>318</v>
      </c>
      <c r="C14" s="150" t="s">
        <v>81</v>
      </c>
      <c r="D14" s="149" t="s">
        <v>319</v>
      </c>
      <c r="E14" s="149">
        <v>151451</v>
      </c>
      <c r="F14" s="149">
        <v>162815</v>
      </c>
      <c r="G14" s="149">
        <v>65802</v>
      </c>
      <c r="H14" s="151">
        <v>91891</v>
      </c>
      <c r="I14" s="149" t="s">
        <v>66</v>
      </c>
      <c r="J14" s="149" t="s">
        <v>64</v>
      </c>
      <c r="K14" s="152">
        <v>45271.317997685197</v>
      </c>
      <c r="L14" s="149" t="s">
        <v>63</v>
      </c>
      <c r="M14" s="149" t="s">
        <v>79</v>
      </c>
      <c r="N14" s="153">
        <v>0</v>
      </c>
      <c r="O14" s="153">
        <v>41.4</v>
      </c>
      <c r="P14" s="153">
        <v>0</v>
      </c>
    </row>
    <row r="15" spans="1:16" x14ac:dyDescent="0.35">
      <c r="A15" s="149" t="s">
        <v>314</v>
      </c>
      <c r="B15" s="149" t="s">
        <v>318</v>
      </c>
      <c r="C15" s="150" t="s">
        <v>81</v>
      </c>
      <c r="D15" s="149" t="s">
        <v>319</v>
      </c>
      <c r="E15" s="149">
        <v>151680</v>
      </c>
      <c r="F15" s="149">
        <v>163010</v>
      </c>
      <c r="G15" s="149">
        <v>65802</v>
      </c>
      <c r="H15" s="151">
        <v>91891</v>
      </c>
      <c r="I15" s="149" t="s">
        <v>66</v>
      </c>
      <c r="J15" s="149" t="s">
        <v>64</v>
      </c>
      <c r="K15" s="152">
        <v>45271.317997685197</v>
      </c>
      <c r="L15" s="149" t="s">
        <v>63</v>
      </c>
      <c r="M15" s="149" t="s">
        <v>79</v>
      </c>
      <c r="N15" s="153">
        <v>0</v>
      </c>
      <c r="O15" s="153">
        <v>41.4</v>
      </c>
      <c r="P15" s="153">
        <v>0</v>
      </c>
    </row>
    <row r="16" spans="1:16" x14ac:dyDescent="0.35">
      <c r="A16" s="149" t="s">
        <v>314</v>
      </c>
      <c r="B16" s="149" t="s">
        <v>318</v>
      </c>
      <c r="C16" s="150" t="s">
        <v>81</v>
      </c>
      <c r="D16" s="149" t="s">
        <v>319</v>
      </c>
      <c r="E16" s="149">
        <v>151680</v>
      </c>
      <c r="F16" s="149">
        <v>163011</v>
      </c>
      <c r="G16" s="149">
        <v>65802</v>
      </c>
      <c r="H16" s="151">
        <v>75870</v>
      </c>
      <c r="I16" s="149" t="s">
        <v>80</v>
      </c>
      <c r="J16" s="149" t="s">
        <v>64</v>
      </c>
      <c r="K16" s="152">
        <v>45271.317997685197</v>
      </c>
      <c r="L16" s="149" t="s">
        <v>63</v>
      </c>
      <c r="M16" s="149" t="s">
        <v>79</v>
      </c>
      <c r="N16" s="153">
        <v>0</v>
      </c>
      <c r="O16" s="153">
        <v>20.65</v>
      </c>
      <c r="P16" s="153">
        <v>0</v>
      </c>
    </row>
    <row r="17" spans="1:16" x14ac:dyDescent="0.35">
      <c r="A17" s="149" t="s">
        <v>314</v>
      </c>
      <c r="B17" s="149" t="s">
        <v>318</v>
      </c>
      <c r="C17" s="150" t="s">
        <v>81</v>
      </c>
      <c r="D17" s="149" t="s">
        <v>319</v>
      </c>
      <c r="E17" s="149">
        <v>151639</v>
      </c>
      <c r="F17" s="149">
        <v>162972</v>
      </c>
      <c r="G17" s="149">
        <v>65802</v>
      </c>
      <c r="H17" s="151">
        <v>23</v>
      </c>
      <c r="I17" s="149" t="s">
        <v>70</v>
      </c>
      <c r="J17" s="149" t="s">
        <v>64</v>
      </c>
      <c r="K17" s="152">
        <v>45271.317997685197</v>
      </c>
      <c r="L17" s="149" t="s">
        <v>63</v>
      </c>
      <c r="M17" s="149" t="s">
        <v>79</v>
      </c>
      <c r="N17" s="153">
        <v>0</v>
      </c>
      <c r="O17" s="153">
        <v>41.4</v>
      </c>
      <c r="P17" s="153">
        <v>0</v>
      </c>
    </row>
    <row r="18" spans="1:16" x14ac:dyDescent="0.35">
      <c r="A18" s="149" t="s">
        <v>314</v>
      </c>
      <c r="B18" s="149" t="s">
        <v>318</v>
      </c>
      <c r="C18" s="150" t="s">
        <v>81</v>
      </c>
      <c r="D18" s="149" t="s">
        <v>319</v>
      </c>
      <c r="E18" s="149">
        <v>151682</v>
      </c>
      <c r="F18" s="149">
        <v>163013</v>
      </c>
      <c r="G18" s="149">
        <v>65802</v>
      </c>
      <c r="H18" s="151">
        <v>91891</v>
      </c>
      <c r="I18" s="149" t="s">
        <v>66</v>
      </c>
      <c r="J18" s="149" t="s">
        <v>64</v>
      </c>
      <c r="K18" s="152">
        <v>45271.317997685197</v>
      </c>
      <c r="L18" s="149" t="s">
        <v>63</v>
      </c>
      <c r="M18" s="149" t="s">
        <v>79</v>
      </c>
      <c r="N18" s="153">
        <v>0</v>
      </c>
      <c r="O18" s="153">
        <v>41.4</v>
      </c>
      <c r="P18" s="153">
        <v>0</v>
      </c>
    </row>
    <row r="19" spans="1:16" x14ac:dyDescent="0.35">
      <c r="A19" s="149" t="s">
        <v>314</v>
      </c>
      <c r="B19" s="149" t="s">
        <v>318</v>
      </c>
      <c r="C19" s="150" t="s">
        <v>81</v>
      </c>
      <c r="D19" s="149" t="s">
        <v>319</v>
      </c>
      <c r="E19" s="149">
        <v>151677</v>
      </c>
      <c r="F19" s="149">
        <v>163007</v>
      </c>
      <c r="G19" s="149">
        <v>65802</v>
      </c>
      <c r="H19" s="151">
        <v>91891</v>
      </c>
      <c r="I19" s="149" t="s">
        <v>66</v>
      </c>
      <c r="J19" s="149" t="s">
        <v>64</v>
      </c>
      <c r="K19" s="152">
        <v>45271.317997685197</v>
      </c>
      <c r="L19" s="149" t="s">
        <v>63</v>
      </c>
      <c r="M19" s="149" t="s">
        <v>79</v>
      </c>
      <c r="N19" s="153">
        <v>0</v>
      </c>
      <c r="O19" s="153">
        <v>41.4</v>
      </c>
      <c r="P19" s="153">
        <v>0</v>
      </c>
    </row>
    <row r="20" spans="1:16" ht="21.5" x14ac:dyDescent="0.35">
      <c r="A20" s="149" t="s">
        <v>314</v>
      </c>
      <c r="B20" s="149" t="s">
        <v>321</v>
      </c>
      <c r="C20" s="150" t="s">
        <v>90</v>
      </c>
      <c r="D20" s="149" t="s">
        <v>319</v>
      </c>
      <c r="E20" s="149">
        <v>151329</v>
      </c>
      <c r="F20" s="149">
        <v>162703</v>
      </c>
      <c r="G20" s="149">
        <v>65807</v>
      </c>
      <c r="H20" s="151" t="s">
        <v>242</v>
      </c>
      <c r="I20" s="149" t="s">
        <v>322</v>
      </c>
      <c r="J20" s="149" t="s">
        <v>64</v>
      </c>
      <c r="K20" s="152">
        <v>45271.317997685197</v>
      </c>
      <c r="L20" s="149" t="s">
        <v>63</v>
      </c>
      <c r="M20" s="149" t="s">
        <v>88</v>
      </c>
      <c r="N20" s="153">
        <v>0</v>
      </c>
      <c r="O20" s="153">
        <v>70.8</v>
      </c>
      <c r="P20" s="153">
        <v>0</v>
      </c>
    </row>
    <row r="21" spans="1:16" ht="21.5" x14ac:dyDescent="0.35">
      <c r="A21" s="149" t="s">
        <v>314</v>
      </c>
      <c r="B21" s="149" t="s">
        <v>321</v>
      </c>
      <c r="C21" s="150" t="s">
        <v>90</v>
      </c>
      <c r="D21" s="149" t="s">
        <v>319</v>
      </c>
      <c r="E21" s="149">
        <v>151301</v>
      </c>
      <c r="F21" s="149">
        <v>162679</v>
      </c>
      <c r="G21" s="149">
        <v>65807</v>
      </c>
      <c r="H21" s="151" t="s">
        <v>242</v>
      </c>
      <c r="I21" s="149" t="s">
        <v>322</v>
      </c>
      <c r="J21" s="149" t="s">
        <v>64</v>
      </c>
      <c r="K21" s="152">
        <v>45271.317997685197</v>
      </c>
      <c r="L21" s="149" t="s">
        <v>63</v>
      </c>
      <c r="M21" s="149" t="s">
        <v>88</v>
      </c>
      <c r="N21" s="153">
        <v>0</v>
      </c>
      <c r="O21" s="153">
        <v>70.8</v>
      </c>
      <c r="P21" s="153">
        <v>0</v>
      </c>
    </row>
    <row r="22" spans="1:16" ht="21.5" x14ac:dyDescent="0.35">
      <c r="A22" s="149" t="s">
        <v>314</v>
      </c>
      <c r="B22" s="149" t="s">
        <v>323</v>
      </c>
      <c r="C22" s="150" t="s">
        <v>90</v>
      </c>
      <c r="D22" s="149" t="s">
        <v>319</v>
      </c>
      <c r="E22" s="149">
        <v>151581</v>
      </c>
      <c r="F22" s="149">
        <v>162914</v>
      </c>
      <c r="G22" s="149">
        <v>65809</v>
      </c>
      <c r="H22" s="151">
        <v>23</v>
      </c>
      <c r="I22" s="149" t="s">
        <v>70</v>
      </c>
      <c r="J22" s="149" t="s">
        <v>64</v>
      </c>
      <c r="K22" s="152">
        <v>45271.317997685197</v>
      </c>
      <c r="L22" s="149" t="s">
        <v>63</v>
      </c>
      <c r="M22" s="149" t="s">
        <v>88</v>
      </c>
      <c r="N22" s="153">
        <v>0</v>
      </c>
      <c r="O22" s="153">
        <v>47.65</v>
      </c>
      <c r="P22" s="153">
        <v>0</v>
      </c>
    </row>
    <row r="23" spans="1:16" ht="21.5" x14ac:dyDescent="0.35">
      <c r="A23" s="149" t="s">
        <v>314</v>
      </c>
      <c r="B23" s="149" t="s">
        <v>323</v>
      </c>
      <c r="C23" s="150" t="s">
        <v>90</v>
      </c>
      <c r="D23" s="149" t="s">
        <v>319</v>
      </c>
      <c r="E23" s="149">
        <v>151581</v>
      </c>
      <c r="F23" s="149">
        <v>162915</v>
      </c>
      <c r="G23" s="149">
        <v>65809</v>
      </c>
      <c r="H23" s="151">
        <v>75870</v>
      </c>
      <c r="I23" s="149" t="s">
        <v>89</v>
      </c>
      <c r="J23" s="149" t="s">
        <v>64</v>
      </c>
      <c r="K23" s="152">
        <v>45271.317997685197</v>
      </c>
      <c r="L23" s="149" t="s">
        <v>63</v>
      </c>
      <c r="M23" s="149" t="s">
        <v>88</v>
      </c>
      <c r="N23" s="153">
        <v>0</v>
      </c>
      <c r="O23" s="153">
        <v>24.25</v>
      </c>
      <c r="P23" s="153">
        <v>0</v>
      </c>
    </row>
    <row r="24" spans="1:16" x14ac:dyDescent="0.35">
      <c r="A24" s="149" t="s">
        <v>314</v>
      </c>
      <c r="B24" s="149" t="s">
        <v>323</v>
      </c>
      <c r="C24" s="150" t="s">
        <v>81</v>
      </c>
      <c r="D24" s="149" t="s">
        <v>319</v>
      </c>
      <c r="E24" s="149">
        <v>151408</v>
      </c>
      <c r="F24" s="149">
        <v>162777</v>
      </c>
      <c r="G24" s="149">
        <v>65795</v>
      </c>
      <c r="H24" s="151">
        <v>721</v>
      </c>
      <c r="I24" s="149" t="s">
        <v>83</v>
      </c>
      <c r="J24" s="149" t="s">
        <v>64</v>
      </c>
      <c r="K24" s="152">
        <v>45271.317997685197</v>
      </c>
      <c r="L24" s="149" t="s">
        <v>63</v>
      </c>
      <c r="M24" s="149" t="s">
        <v>79</v>
      </c>
      <c r="N24" s="153">
        <v>0</v>
      </c>
      <c r="O24" s="153">
        <v>158.80000000000001</v>
      </c>
      <c r="P24" s="153">
        <v>0</v>
      </c>
    </row>
    <row r="25" spans="1:16" x14ac:dyDescent="0.35">
      <c r="A25" s="149" t="s">
        <v>314</v>
      </c>
      <c r="B25" s="149" t="s">
        <v>323</v>
      </c>
      <c r="C25" s="150" t="s">
        <v>81</v>
      </c>
      <c r="D25" s="149" t="s">
        <v>319</v>
      </c>
      <c r="E25" s="149">
        <v>151408</v>
      </c>
      <c r="F25" s="149">
        <v>162778</v>
      </c>
      <c r="G25" s="149">
        <v>65795</v>
      </c>
      <c r="H25" s="151">
        <v>10990</v>
      </c>
      <c r="I25" s="149" t="s">
        <v>80</v>
      </c>
      <c r="J25" s="149" t="s">
        <v>64</v>
      </c>
      <c r="K25" s="152">
        <v>45271.317997685197</v>
      </c>
      <c r="L25" s="149" t="s">
        <v>63</v>
      </c>
      <c r="M25" s="149" t="s">
        <v>79</v>
      </c>
      <c r="N25" s="153">
        <v>0</v>
      </c>
      <c r="O25" s="153">
        <v>6.9</v>
      </c>
      <c r="P25" s="153">
        <v>0</v>
      </c>
    </row>
    <row r="26" spans="1:16" x14ac:dyDescent="0.35">
      <c r="A26" s="149" t="s">
        <v>314</v>
      </c>
      <c r="B26" s="149" t="s">
        <v>323</v>
      </c>
      <c r="C26" s="150" t="s">
        <v>81</v>
      </c>
      <c r="D26" s="149" t="s">
        <v>319</v>
      </c>
      <c r="E26" s="149">
        <v>151408</v>
      </c>
      <c r="F26" s="149">
        <v>162779</v>
      </c>
      <c r="G26" s="149">
        <v>65795</v>
      </c>
      <c r="H26" s="151">
        <v>723</v>
      </c>
      <c r="I26" s="149" t="s">
        <v>82</v>
      </c>
      <c r="J26" s="149" t="s">
        <v>64</v>
      </c>
      <c r="K26" s="152">
        <v>45271.317997685197</v>
      </c>
      <c r="L26" s="149" t="s">
        <v>63</v>
      </c>
      <c r="M26" s="149" t="s">
        <v>79</v>
      </c>
      <c r="N26" s="153">
        <v>0</v>
      </c>
      <c r="O26" s="153">
        <v>125.85</v>
      </c>
      <c r="P26" s="153">
        <v>0</v>
      </c>
    </row>
    <row r="27" spans="1:16" x14ac:dyDescent="0.35">
      <c r="A27" s="149" t="s">
        <v>314</v>
      </c>
      <c r="B27" s="149" t="s">
        <v>323</v>
      </c>
      <c r="C27" s="150" t="s">
        <v>81</v>
      </c>
      <c r="D27" s="149" t="s">
        <v>319</v>
      </c>
      <c r="E27" s="149">
        <v>151408</v>
      </c>
      <c r="F27" s="149">
        <v>162780</v>
      </c>
      <c r="G27" s="149">
        <v>65795</v>
      </c>
      <c r="H27" s="151">
        <v>10990</v>
      </c>
      <c r="I27" s="149" t="s">
        <v>324</v>
      </c>
      <c r="J27" s="149" t="s">
        <v>64</v>
      </c>
      <c r="K27" s="152">
        <v>45271.317997685197</v>
      </c>
      <c r="L27" s="149" t="s">
        <v>63</v>
      </c>
      <c r="M27" s="149" t="s">
        <v>79</v>
      </c>
      <c r="N27" s="153">
        <v>0</v>
      </c>
      <c r="O27" s="153">
        <v>6.9</v>
      </c>
      <c r="P27" s="153">
        <v>0</v>
      </c>
    </row>
    <row r="28" spans="1:16" x14ac:dyDescent="0.35">
      <c r="A28" s="149" t="s">
        <v>314</v>
      </c>
      <c r="B28" s="149" t="s">
        <v>323</v>
      </c>
      <c r="C28" s="150" t="s">
        <v>81</v>
      </c>
      <c r="D28" s="149" t="s">
        <v>319</v>
      </c>
      <c r="E28" s="149">
        <v>151354</v>
      </c>
      <c r="F28" s="149">
        <v>162729</v>
      </c>
      <c r="G28" s="149">
        <v>65795</v>
      </c>
      <c r="H28" s="151">
        <v>721</v>
      </c>
      <c r="I28" s="149" t="s">
        <v>83</v>
      </c>
      <c r="J28" s="149" t="s">
        <v>64</v>
      </c>
      <c r="K28" s="152">
        <v>45271.317997685197</v>
      </c>
      <c r="L28" s="149" t="s">
        <v>63</v>
      </c>
      <c r="M28" s="149" t="s">
        <v>79</v>
      </c>
      <c r="N28" s="153">
        <v>0</v>
      </c>
      <c r="O28" s="153">
        <v>158.80000000000001</v>
      </c>
      <c r="P28" s="153">
        <v>0</v>
      </c>
    </row>
    <row r="29" spans="1:16" x14ac:dyDescent="0.35">
      <c r="A29" s="149" t="s">
        <v>314</v>
      </c>
      <c r="B29" s="149" t="s">
        <v>323</v>
      </c>
      <c r="C29" s="150" t="s">
        <v>81</v>
      </c>
      <c r="D29" s="149" t="s">
        <v>319</v>
      </c>
      <c r="E29" s="149">
        <v>151354</v>
      </c>
      <c r="F29" s="149">
        <v>162730</v>
      </c>
      <c r="G29" s="149">
        <v>65795</v>
      </c>
      <c r="H29" s="151">
        <v>10990</v>
      </c>
      <c r="I29" s="149" t="s">
        <v>80</v>
      </c>
      <c r="J29" s="149" t="s">
        <v>64</v>
      </c>
      <c r="K29" s="152">
        <v>45271.317997685197</v>
      </c>
      <c r="L29" s="149" t="s">
        <v>63</v>
      </c>
      <c r="M29" s="149" t="s">
        <v>79</v>
      </c>
      <c r="N29" s="153">
        <v>0</v>
      </c>
      <c r="O29" s="153">
        <v>6.9</v>
      </c>
      <c r="P29" s="153">
        <v>0</v>
      </c>
    </row>
    <row r="30" spans="1:16" x14ac:dyDescent="0.35">
      <c r="A30" s="149" t="s">
        <v>314</v>
      </c>
      <c r="B30" s="149" t="s">
        <v>323</v>
      </c>
      <c r="C30" s="150" t="s">
        <v>81</v>
      </c>
      <c r="D30" s="149" t="s">
        <v>319</v>
      </c>
      <c r="E30" s="149">
        <v>151354</v>
      </c>
      <c r="F30" s="149">
        <v>162731</v>
      </c>
      <c r="G30" s="149">
        <v>65795</v>
      </c>
      <c r="H30" s="151">
        <v>723</v>
      </c>
      <c r="I30" s="149" t="s">
        <v>82</v>
      </c>
      <c r="J30" s="149" t="s">
        <v>64</v>
      </c>
      <c r="K30" s="152">
        <v>45271.317997685197</v>
      </c>
      <c r="L30" s="149" t="s">
        <v>63</v>
      </c>
      <c r="M30" s="149" t="s">
        <v>79</v>
      </c>
      <c r="N30" s="153">
        <v>0</v>
      </c>
      <c r="O30" s="153">
        <v>125.85</v>
      </c>
      <c r="P30" s="153">
        <v>0</v>
      </c>
    </row>
    <row r="31" spans="1:16" x14ac:dyDescent="0.35">
      <c r="A31" s="149" t="s">
        <v>314</v>
      </c>
      <c r="B31" s="149" t="s">
        <v>323</v>
      </c>
      <c r="C31" s="150" t="s">
        <v>81</v>
      </c>
      <c r="D31" s="149" t="s">
        <v>319</v>
      </c>
      <c r="E31" s="149">
        <v>151354</v>
      </c>
      <c r="F31" s="149">
        <v>162732</v>
      </c>
      <c r="G31" s="149">
        <v>65795</v>
      </c>
      <c r="H31" s="151">
        <v>10990</v>
      </c>
      <c r="I31" s="149" t="s">
        <v>325</v>
      </c>
      <c r="J31" s="149" t="s">
        <v>64</v>
      </c>
      <c r="K31" s="152">
        <v>45271.317997685197</v>
      </c>
      <c r="L31" s="149" t="s">
        <v>63</v>
      </c>
      <c r="M31" s="149" t="s">
        <v>79</v>
      </c>
      <c r="N31" s="153">
        <v>0</v>
      </c>
      <c r="O31" s="153">
        <v>6.9</v>
      </c>
      <c r="P31" s="153">
        <v>0</v>
      </c>
    </row>
    <row r="32" spans="1:16" x14ac:dyDescent="0.35">
      <c r="A32" s="149" t="s">
        <v>314</v>
      </c>
      <c r="B32" s="149" t="s">
        <v>323</v>
      </c>
      <c r="C32" s="150" t="s">
        <v>81</v>
      </c>
      <c r="D32" s="149" t="s">
        <v>319</v>
      </c>
      <c r="E32" s="149">
        <v>151597</v>
      </c>
      <c r="F32" s="149">
        <v>162934</v>
      </c>
      <c r="G32" s="149">
        <v>65795</v>
      </c>
      <c r="H32" s="151">
        <v>93644</v>
      </c>
      <c r="I32" s="149" t="s">
        <v>84</v>
      </c>
      <c r="J32" s="149" t="s">
        <v>64</v>
      </c>
      <c r="K32" s="152">
        <v>45271.317997685197</v>
      </c>
      <c r="L32" s="149" t="s">
        <v>63</v>
      </c>
      <c r="M32" s="149" t="s">
        <v>79</v>
      </c>
      <c r="N32" s="153">
        <v>0</v>
      </c>
      <c r="O32" s="153">
        <v>36.549999999999997</v>
      </c>
      <c r="P32" s="153">
        <v>0</v>
      </c>
    </row>
    <row r="33" spans="1:16" x14ac:dyDescent="0.35">
      <c r="A33" s="149" t="s">
        <v>314</v>
      </c>
      <c r="B33" s="149" t="s">
        <v>323</v>
      </c>
      <c r="C33" s="150" t="s">
        <v>81</v>
      </c>
      <c r="D33" s="149" t="s">
        <v>319</v>
      </c>
      <c r="E33" s="149">
        <v>151596</v>
      </c>
      <c r="F33" s="149">
        <v>162933</v>
      </c>
      <c r="G33" s="149">
        <v>65795</v>
      </c>
      <c r="H33" s="151">
        <v>93644</v>
      </c>
      <c r="I33" s="149" t="s">
        <v>84</v>
      </c>
      <c r="J33" s="149" t="s">
        <v>64</v>
      </c>
      <c r="K33" s="152">
        <v>45271.317997685197</v>
      </c>
      <c r="L33" s="149" t="s">
        <v>63</v>
      </c>
      <c r="M33" s="149" t="s">
        <v>79</v>
      </c>
      <c r="N33" s="153">
        <v>0</v>
      </c>
      <c r="O33" s="153">
        <v>36.549999999999997</v>
      </c>
      <c r="P33" s="153">
        <v>0</v>
      </c>
    </row>
    <row r="34" spans="1:16" x14ac:dyDescent="0.35">
      <c r="A34" s="149" t="s">
        <v>314</v>
      </c>
      <c r="B34" s="149" t="s">
        <v>323</v>
      </c>
      <c r="C34" s="150" t="s">
        <v>81</v>
      </c>
      <c r="D34" s="149" t="s">
        <v>319</v>
      </c>
      <c r="E34" s="149">
        <v>151617</v>
      </c>
      <c r="F34" s="149">
        <v>162953</v>
      </c>
      <c r="G34" s="149">
        <v>65795</v>
      </c>
      <c r="H34" s="151">
        <v>91890</v>
      </c>
      <c r="I34" s="149" t="s">
        <v>73</v>
      </c>
      <c r="J34" s="149" t="s">
        <v>64</v>
      </c>
      <c r="K34" s="152">
        <v>45271.317997685197</v>
      </c>
      <c r="L34" s="149" t="s">
        <v>63</v>
      </c>
      <c r="M34" s="149" t="s">
        <v>79</v>
      </c>
      <c r="N34" s="153">
        <v>0</v>
      </c>
      <c r="O34" s="153">
        <v>18.95</v>
      </c>
      <c r="P34" s="153">
        <v>0</v>
      </c>
    </row>
    <row r="35" spans="1:16" x14ac:dyDescent="0.35">
      <c r="A35" s="149" t="s">
        <v>314</v>
      </c>
      <c r="B35" s="149" t="s">
        <v>323</v>
      </c>
      <c r="C35" s="150" t="s">
        <v>81</v>
      </c>
      <c r="D35" s="149" t="s">
        <v>319</v>
      </c>
      <c r="E35" s="149">
        <v>151617</v>
      </c>
      <c r="F35" s="149">
        <v>162954</v>
      </c>
      <c r="G35" s="149">
        <v>65795</v>
      </c>
      <c r="H35" s="151">
        <v>10990</v>
      </c>
      <c r="I35" s="149" t="s">
        <v>80</v>
      </c>
      <c r="J35" s="149" t="s">
        <v>64</v>
      </c>
      <c r="K35" s="152">
        <v>45271.317997685197</v>
      </c>
      <c r="L35" s="149" t="s">
        <v>63</v>
      </c>
      <c r="M35" s="149" t="s">
        <v>79</v>
      </c>
      <c r="N35" s="153">
        <v>0</v>
      </c>
      <c r="O35" s="153">
        <v>6.9</v>
      </c>
      <c r="P35" s="153">
        <v>0</v>
      </c>
    </row>
    <row r="36" spans="1:16" x14ac:dyDescent="0.35">
      <c r="A36" s="149" t="s">
        <v>314</v>
      </c>
      <c r="B36" s="149" t="s">
        <v>323</v>
      </c>
      <c r="C36" s="150" t="s">
        <v>81</v>
      </c>
      <c r="D36" s="149" t="s">
        <v>319</v>
      </c>
      <c r="E36" s="149">
        <v>151493</v>
      </c>
      <c r="F36" s="149">
        <v>162845</v>
      </c>
      <c r="G36" s="149">
        <v>65795</v>
      </c>
      <c r="H36" s="151">
        <v>93644</v>
      </c>
      <c r="I36" s="149" t="s">
        <v>243</v>
      </c>
      <c r="J36" s="149" t="s">
        <v>64</v>
      </c>
      <c r="K36" s="152">
        <v>45271.317997685197</v>
      </c>
      <c r="L36" s="149" t="s">
        <v>63</v>
      </c>
      <c r="M36" s="149" t="s">
        <v>79</v>
      </c>
      <c r="N36" s="153">
        <v>0</v>
      </c>
      <c r="O36" s="153">
        <v>36.549999999999997</v>
      </c>
      <c r="P36" s="153">
        <v>0</v>
      </c>
    </row>
    <row r="37" spans="1:16" x14ac:dyDescent="0.35">
      <c r="A37" s="149" t="s">
        <v>314</v>
      </c>
      <c r="B37" s="149" t="s">
        <v>323</v>
      </c>
      <c r="C37" s="150" t="s">
        <v>81</v>
      </c>
      <c r="D37" s="149" t="s">
        <v>319</v>
      </c>
      <c r="E37" s="149">
        <v>151512</v>
      </c>
      <c r="F37" s="149">
        <v>162862</v>
      </c>
      <c r="G37" s="149">
        <v>65795</v>
      </c>
      <c r="H37" s="151">
        <v>23</v>
      </c>
      <c r="I37" s="149" t="s">
        <v>70</v>
      </c>
      <c r="J37" s="149" t="s">
        <v>64</v>
      </c>
      <c r="K37" s="152">
        <v>45271.317997685197</v>
      </c>
      <c r="L37" s="149" t="s">
        <v>63</v>
      </c>
      <c r="M37" s="149" t="s">
        <v>79</v>
      </c>
      <c r="N37" s="153">
        <v>0</v>
      </c>
      <c r="O37" s="153">
        <v>41.4</v>
      </c>
      <c r="P37" s="153">
        <v>0</v>
      </c>
    </row>
    <row r="38" spans="1:16" x14ac:dyDescent="0.35">
      <c r="A38" s="149" t="s">
        <v>314</v>
      </c>
      <c r="B38" s="149" t="s">
        <v>323</v>
      </c>
      <c r="C38" s="150" t="s">
        <v>81</v>
      </c>
      <c r="D38" s="149" t="s">
        <v>319</v>
      </c>
      <c r="E38" s="149">
        <v>151512</v>
      </c>
      <c r="F38" s="149">
        <v>162863</v>
      </c>
      <c r="G38" s="149">
        <v>65795</v>
      </c>
      <c r="H38" s="151">
        <v>75870</v>
      </c>
      <c r="I38" s="149" t="s">
        <v>80</v>
      </c>
      <c r="J38" s="149" t="s">
        <v>64</v>
      </c>
      <c r="K38" s="152">
        <v>45271.317997685197</v>
      </c>
      <c r="L38" s="149" t="s">
        <v>63</v>
      </c>
      <c r="M38" s="149" t="s">
        <v>79</v>
      </c>
      <c r="N38" s="153">
        <v>0</v>
      </c>
      <c r="O38" s="153">
        <v>20.65</v>
      </c>
      <c r="P38" s="153">
        <v>0</v>
      </c>
    </row>
    <row r="39" spans="1:16" x14ac:dyDescent="0.35">
      <c r="A39" s="149" t="s">
        <v>314</v>
      </c>
      <c r="B39" s="149" t="s">
        <v>323</v>
      </c>
      <c r="C39" s="150" t="s">
        <v>81</v>
      </c>
      <c r="D39" s="149" t="s">
        <v>319</v>
      </c>
      <c r="E39" s="149">
        <v>151593</v>
      </c>
      <c r="F39" s="149">
        <v>162925</v>
      </c>
      <c r="G39" s="149">
        <v>65795</v>
      </c>
      <c r="H39" s="151">
        <v>23</v>
      </c>
      <c r="I39" s="149" t="s">
        <v>70</v>
      </c>
      <c r="J39" s="149" t="s">
        <v>64</v>
      </c>
      <c r="K39" s="152">
        <v>45271.317997685197</v>
      </c>
      <c r="L39" s="149" t="s">
        <v>63</v>
      </c>
      <c r="M39" s="149" t="s">
        <v>79</v>
      </c>
      <c r="N39" s="153">
        <v>0</v>
      </c>
      <c r="O39" s="153">
        <v>41.4</v>
      </c>
      <c r="P39" s="153">
        <v>0</v>
      </c>
    </row>
    <row r="40" spans="1:16" x14ac:dyDescent="0.35">
      <c r="A40" s="149" t="s">
        <v>314</v>
      </c>
      <c r="B40" s="149" t="s">
        <v>323</v>
      </c>
      <c r="C40" s="150" t="s">
        <v>81</v>
      </c>
      <c r="D40" s="149" t="s">
        <v>319</v>
      </c>
      <c r="E40" s="149">
        <v>151593</v>
      </c>
      <c r="F40" s="149">
        <v>162926</v>
      </c>
      <c r="G40" s="149">
        <v>65795</v>
      </c>
      <c r="H40" s="151">
        <v>75870</v>
      </c>
      <c r="I40" s="149" t="s">
        <v>80</v>
      </c>
      <c r="J40" s="149" t="s">
        <v>64</v>
      </c>
      <c r="K40" s="152">
        <v>45271.317997685197</v>
      </c>
      <c r="L40" s="149" t="s">
        <v>63</v>
      </c>
      <c r="M40" s="149" t="s">
        <v>79</v>
      </c>
      <c r="N40" s="153">
        <v>0</v>
      </c>
      <c r="O40" s="153">
        <v>20.65</v>
      </c>
      <c r="P40" s="153">
        <v>0</v>
      </c>
    </row>
    <row r="41" spans="1:16" x14ac:dyDescent="0.35">
      <c r="A41" s="149" t="s">
        <v>314</v>
      </c>
      <c r="B41" s="149" t="s">
        <v>323</v>
      </c>
      <c r="C41" s="150" t="s">
        <v>81</v>
      </c>
      <c r="D41" s="149" t="s">
        <v>319</v>
      </c>
      <c r="E41" s="149">
        <v>151428</v>
      </c>
      <c r="F41" s="149">
        <v>162792</v>
      </c>
      <c r="G41" s="149">
        <v>65795</v>
      </c>
      <c r="H41" s="151">
        <v>721</v>
      </c>
      <c r="I41" s="149" t="s">
        <v>83</v>
      </c>
      <c r="J41" s="149" t="s">
        <v>64</v>
      </c>
      <c r="K41" s="152">
        <v>45271.317997685197</v>
      </c>
      <c r="L41" s="149" t="s">
        <v>63</v>
      </c>
      <c r="M41" s="149" t="s">
        <v>79</v>
      </c>
      <c r="N41" s="153">
        <v>0</v>
      </c>
      <c r="O41" s="153">
        <v>158.80000000000001</v>
      </c>
      <c r="P41" s="153">
        <v>0</v>
      </c>
    </row>
    <row r="42" spans="1:16" x14ac:dyDescent="0.35">
      <c r="A42" s="149" t="s">
        <v>314</v>
      </c>
      <c r="B42" s="149" t="s">
        <v>323</v>
      </c>
      <c r="C42" s="150" t="s">
        <v>81</v>
      </c>
      <c r="D42" s="149" t="s">
        <v>319</v>
      </c>
      <c r="E42" s="149">
        <v>151428</v>
      </c>
      <c r="F42" s="149">
        <v>162793</v>
      </c>
      <c r="G42" s="149">
        <v>65795</v>
      </c>
      <c r="H42" s="151">
        <v>10990</v>
      </c>
      <c r="I42" s="149" t="s">
        <v>80</v>
      </c>
      <c r="J42" s="149" t="s">
        <v>64</v>
      </c>
      <c r="K42" s="152">
        <v>45271.317997685197</v>
      </c>
      <c r="L42" s="149" t="s">
        <v>63</v>
      </c>
      <c r="M42" s="149" t="s">
        <v>79</v>
      </c>
      <c r="N42" s="153">
        <v>0</v>
      </c>
      <c r="O42" s="153">
        <v>6.9</v>
      </c>
      <c r="P42" s="153">
        <v>0</v>
      </c>
    </row>
    <row r="43" spans="1:16" x14ac:dyDescent="0.35">
      <c r="A43" s="149" t="s">
        <v>314</v>
      </c>
      <c r="B43" s="149" t="s">
        <v>323</v>
      </c>
      <c r="C43" s="150" t="s">
        <v>81</v>
      </c>
      <c r="D43" s="149" t="s">
        <v>319</v>
      </c>
      <c r="E43" s="149">
        <v>151428</v>
      </c>
      <c r="F43" s="149">
        <v>162794</v>
      </c>
      <c r="G43" s="149">
        <v>65795</v>
      </c>
      <c r="H43" s="151">
        <v>723</v>
      </c>
      <c r="I43" s="149" t="s">
        <v>82</v>
      </c>
      <c r="J43" s="149" t="s">
        <v>64</v>
      </c>
      <c r="K43" s="152">
        <v>45271.317997685197</v>
      </c>
      <c r="L43" s="149" t="s">
        <v>63</v>
      </c>
      <c r="M43" s="149" t="s">
        <v>79</v>
      </c>
      <c r="N43" s="153">
        <v>0</v>
      </c>
      <c r="O43" s="153">
        <v>125.85</v>
      </c>
      <c r="P43" s="153">
        <v>0</v>
      </c>
    </row>
    <row r="44" spans="1:16" x14ac:dyDescent="0.35">
      <c r="A44" s="149" t="s">
        <v>314</v>
      </c>
      <c r="B44" s="149" t="s">
        <v>323</v>
      </c>
      <c r="C44" s="150" t="s">
        <v>81</v>
      </c>
      <c r="D44" s="149" t="s">
        <v>319</v>
      </c>
      <c r="E44" s="149">
        <v>151428</v>
      </c>
      <c r="F44" s="149">
        <v>162795</v>
      </c>
      <c r="G44" s="149">
        <v>65795</v>
      </c>
      <c r="H44" s="151">
        <v>10990</v>
      </c>
      <c r="I44" s="149" t="s">
        <v>326</v>
      </c>
      <c r="J44" s="149" t="s">
        <v>64</v>
      </c>
      <c r="K44" s="152">
        <v>45271.317997685197</v>
      </c>
      <c r="L44" s="149" t="s">
        <v>63</v>
      </c>
      <c r="M44" s="149" t="s">
        <v>79</v>
      </c>
      <c r="N44" s="153">
        <v>0</v>
      </c>
      <c r="O44" s="153">
        <v>6.9</v>
      </c>
      <c r="P44" s="153">
        <v>0</v>
      </c>
    </row>
    <row r="45" spans="1:16" x14ac:dyDescent="0.35">
      <c r="A45" s="149" t="s">
        <v>314</v>
      </c>
      <c r="B45" s="149" t="s">
        <v>327</v>
      </c>
      <c r="C45" s="150" t="s">
        <v>81</v>
      </c>
      <c r="D45" s="149" t="s">
        <v>319</v>
      </c>
      <c r="E45" s="149">
        <v>151569</v>
      </c>
      <c r="F45" s="149">
        <v>162903</v>
      </c>
      <c r="G45" s="149">
        <v>65803</v>
      </c>
      <c r="H45" s="151">
        <v>80010</v>
      </c>
      <c r="I45" s="149" t="s">
        <v>75</v>
      </c>
      <c r="J45" s="149" t="s">
        <v>64</v>
      </c>
      <c r="K45" s="152">
        <v>45271.317997685197</v>
      </c>
      <c r="L45" s="149" t="s">
        <v>63</v>
      </c>
      <c r="M45" s="149" t="s">
        <v>79</v>
      </c>
      <c r="N45" s="153">
        <v>0</v>
      </c>
      <c r="O45" s="153">
        <v>137.05000000000001</v>
      </c>
      <c r="P45" s="153">
        <v>0</v>
      </c>
    </row>
    <row r="46" spans="1:16" x14ac:dyDescent="0.35">
      <c r="A46" s="149" t="s">
        <v>314</v>
      </c>
      <c r="B46" s="149" t="s">
        <v>328</v>
      </c>
      <c r="C46" s="150" t="s">
        <v>81</v>
      </c>
      <c r="D46" s="149" t="s">
        <v>319</v>
      </c>
      <c r="E46" s="149">
        <v>151498</v>
      </c>
      <c r="F46" s="149">
        <v>162853</v>
      </c>
      <c r="G46" s="149">
        <v>65804</v>
      </c>
      <c r="H46" s="151">
        <v>36</v>
      </c>
      <c r="I46" s="149" t="s">
        <v>65</v>
      </c>
      <c r="J46" s="149" t="s">
        <v>64</v>
      </c>
      <c r="K46" s="152">
        <v>45271.317997685197</v>
      </c>
      <c r="L46" s="149" t="s">
        <v>63</v>
      </c>
      <c r="M46" s="149" t="s">
        <v>79</v>
      </c>
      <c r="N46" s="153">
        <v>0</v>
      </c>
      <c r="O46" s="153">
        <v>80.099999999999994</v>
      </c>
      <c r="P46" s="153">
        <v>0</v>
      </c>
    </row>
    <row r="47" spans="1:16" x14ac:dyDescent="0.35">
      <c r="A47" s="149" t="s">
        <v>314</v>
      </c>
      <c r="B47" s="149" t="s">
        <v>328</v>
      </c>
      <c r="C47" s="150" t="s">
        <v>81</v>
      </c>
      <c r="D47" s="149" t="s">
        <v>319</v>
      </c>
      <c r="E47" s="149">
        <v>151498</v>
      </c>
      <c r="F47" s="149">
        <v>162854</v>
      </c>
      <c r="G47" s="149">
        <v>65804</v>
      </c>
      <c r="H47" s="151">
        <v>75870</v>
      </c>
      <c r="I47" s="149" t="s">
        <v>80</v>
      </c>
      <c r="J47" s="149" t="s">
        <v>64</v>
      </c>
      <c r="K47" s="152">
        <v>45271.317997685197</v>
      </c>
      <c r="L47" s="149" t="s">
        <v>63</v>
      </c>
      <c r="M47" s="149" t="s">
        <v>79</v>
      </c>
      <c r="N47" s="153">
        <v>0</v>
      </c>
      <c r="O47" s="153">
        <v>20.65</v>
      </c>
      <c r="P47" s="153">
        <v>0</v>
      </c>
    </row>
    <row r="48" spans="1:16" x14ac:dyDescent="0.35">
      <c r="A48" s="149" t="s">
        <v>314</v>
      </c>
      <c r="B48" s="149" t="s">
        <v>328</v>
      </c>
      <c r="C48" s="150" t="s">
        <v>81</v>
      </c>
      <c r="D48" s="149" t="s">
        <v>319</v>
      </c>
      <c r="E48" s="149">
        <v>151426</v>
      </c>
      <c r="F48" s="149">
        <v>162789</v>
      </c>
      <c r="G48" s="149">
        <v>65804</v>
      </c>
      <c r="H48" s="151">
        <v>23</v>
      </c>
      <c r="I48" s="149" t="s">
        <v>70</v>
      </c>
      <c r="J48" s="149" t="s">
        <v>64</v>
      </c>
      <c r="K48" s="152">
        <v>45271.317997685197</v>
      </c>
      <c r="L48" s="149" t="s">
        <v>63</v>
      </c>
      <c r="M48" s="149" t="s">
        <v>79</v>
      </c>
      <c r="N48" s="153">
        <v>0</v>
      </c>
      <c r="O48" s="153">
        <v>41.4</v>
      </c>
      <c r="P48" s="153">
        <v>0</v>
      </c>
    </row>
    <row r="49" spans="1:16" x14ac:dyDescent="0.35">
      <c r="A49" s="149" t="s">
        <v>314</v>
      </c>
      <c r="B49" s="149" t="s">
        <v>328</v>
      </c>
      <c r="C49" s="150" t="s">
        <v>81</v>
      </c>
      <c r="D49" s="149" t="s">
        <v>319</v>
      </c>
      <c r="E49" s="149">
        <v>151426</v>
      </c>
      <c r="F49" s="149">
        <v>162790</v>
      </c>
      <c r="G49" s="149">
        <v>65804</v>
      </c>
      <c r="H49" s="151">
        <v>75870</v>
      </c>
      <c r="I49" s="149" t="s">
        <v>80</v>
      </c>
      <c r="J49" s="149" t="s">
        <v>64</v>
      </c>
      <c r="K49" s="152">
        <v>45271.317997685197</v>
      </c>
      <c r="L49" s="149" t="s">
        <v>63</v>
      </c>
      <c r="M49" s="149" t="s">
        <v>79</v>
      </c>
      <c r="N49" s="153">
        <v>0</v>
      </c>
      <c r="O49" s="153">
        <v>20.65</v>
      </c>
      <c r="P49" s="153">
        <v>0</v>
      </c>
    </row>
    <row r="50" spans="1:16" x14ac:dyDescent="0.35">
      <c r="A50" s="149" t="s">
        <v>314</v>
      </c>
      <c r="B50" s="149" t="s">
        <v>329</v>
      </c>
      <c r="C50" s="150" t="s">
        <v>81</v>
      </c>
      <c r="D50" s="149" t="s">
        <v>319</v>
      </c>
      <c r="E50" s="149">
        <v>151295</v>
      </c>
      <c r="F50" s="149">
        <v>162672</v>
      </c>
      <c r="G50" s="149">
        <v>65796</v>
      </c>
      <c r="H50" s="151">
        <v>23</v>
      </c>
      <c r="I50" s="149" t="s">
        <v>70</v>
      </c>
      <c r="J50" s="149" t="s">
        <v>64</v>
      </c>
      <c r="K50" s="152">
        <v>45271.317997685197</v>
      </c>
      <c r="L50" s="149" t="s">
        <v>63</v>
      </c>
      <c r="M50" s="149" t="s">
        <v>79</v>
      </c>
      <c r="N50" s="153">
        <v>0</v>
      </c>
      <c r="O50" s="153">
        <v>41.4</v>
      </c>
      <c r="P50" s="153">
        <v>0</v>
      </c>
    </row>
    <row r="51" spans="1:16" x14ac:dyDescent="0.35">
      <c r="A51" s="149" t="s">
        <v>314</v>
      </c>
      <c r="B51" s="149" t="s">
        <v>329</v>
      </c>
      <c r="C51" s="150" t="s">
        <v>81</v>
      </c>
      <c r="D51" s="149" t="s">
        <v>319</v>
      </c>
      <c r="E51" s="149">
        <v>151295</v>
      </c>
      <c r="F51" s="149">
        <v>162673</v>
      </c>
      <c r="G51" s="149">
        <v>65796</v>
      </c>
      <c r="H51" s="151">
        <v>75870</v>
      </c>
      <c r="I51" s="149" t="s">
        <v>80</v>
      </c>
      <c r="J51" s="149" t="s">
        <v>64</v>
      </c>
      <c r="K51" s="152">
        <v>45271.317997685197</v>
      </c>
      <c r="L51" s="149" t="s">
        <v>63</v>
      </c>
      <c r="M51" s="149" t="s">
        <v>79</v>
      </c>
      <c r="N51" s="153">
        <v>0</v>
      </c>
      <c r="O51" s="153">
        <v>20.65</v>
      </c>
      <c r="P51" s="153">
        <v>0</v>
      </c>
    </row>
    <row r="52" spans="1:16" x14ac:dyDescent="0.35">
      <c r="A52" s="149" t="s">
        <v>314</v>
      </c>
      <c r="B52" s="149" t="s">
        <v>330</v>
      </c>
      <c r="C52" s="150" t="s">
        <v>81</v>
      </c>
      <c r="D52" s="149" t="s">
        <v>319</v>
      </c>
      <c r="E52" s="149">
        <v>151325</v>
      </c>
      <c r="F52" s="149">
        <v>162700</v>
      </c>
      <c r="G52" s="149">
        <v>65797</v>
      </c>
      <c r="H52" s="151">
        <v>91891</v>
      </c>
      <c r="I52" s="149" t="s">
        <v>66</v>
      </c>
      <c r="J52" s="149" t="s">
        <v>64</v>
      </c>
      <c r="K52" s="152">
        <v>45271.317997685197</v>
      </c>
      <c r="L52" s="149" t="s">
        <v>63</v>
      </c>
      <c r="M52" s="149" t="s">
        <v>79</v>
      </c>
      <c r="N52" s="153">
        <v>0</v>
      </c>
      <c r="O52" s="153">
        <v>41.4</v>
      </c>
      <c r="P52" s="153">
        <v>0</v>
      </c>
    </row>
    <row r="53" spans="1:16" x14ac:dyDescent="0.35">
      <c r="A53" s="149" t="s">
        <v>314</v>
      </c>
      <c r="B53" s="149" t="s">
        <v>330</v>
      </c>
      <c r="C53" s="150" t="s">
        <v>81</v>
      </c>
      <c r="D53" s="149" t="s">
        <v>319</v>
      </c>
      <c r="E53" s="149">
        <v>151325</v>
      </c>
      <c r="F53" s="149">
        <v>162701</v>
      </c>
      <c r="G53" s="149">
        <v>65797</v>
      </c>
      <c r="H53" s="151">
        <v>75870</v>
      </c>
      <c r="I53" s="149" t="s">
        <v>80</v>
      </c>
      <c r="J53" s="149" t="s">
        <v>64</v>
      </c>
      <c r="K53" s="152">
        <v>45271.317997685197</v>
      </c>
      <c r="L53" s="149" t="s">
        <v>63</v>
      </c>
      <c r="M53" s="149" t="s">
        <v>79</v>
      </c>
      <c r="N53" s="153">
        <v>0</v>
      </c>
      <c r="O53" s="153">
        <v>20.65</v>
      </c>
      <c r="P53" s="153">
        <v>0</v>
      </c>
    </row>
    <row r="54" spans="1:16" x14ac:dyDescent="0.35">
      <c r="A54" s="149" t="s">
        <v>314</v>
      </c>
      <c r="B54" s="149" t="s">
        <v>330</v>
      </c>
      <c r="C54" s="150" t="s">
        <v>81</v>
      </c>
      <c r="D54" s="149" t="s">
        <v>319</v>
      </c>
      <c r="E54" s="149">
        <v>151375</v>
      </c>
      <c r="F54" s="149">
        <v>162752</v>
      </c>
      <c r="G54" s="149">
        <v>65797</v>
      </c>
      <c r="H54" s="151">
        <v>23</v>
      </c>
      <c r="I54" s="149" t="s">
        <v>70</v>
      </c>
      <c r="J54" s="149" t="s">
        <v>64</v>
      </c>
      <c r="K54" s="152">
        <v>45271.317997685197</v>
      </c>
      <c r="L54" s="149" t="s">
        <v>63</v>
      </c>
      <c r="M54" s="149" t="s">
        <v>79</v>
      </c>
      <c r="N54" s="153">
        <v>0</v>
      </c>
      <c r="O54" s="153">
        <v>41.4</v>
      </c>
      <c r="P54" s="153">
        <v>0</v>
      </c>
    </row>
    <row r="55" spans="1:16" x14ac:dyDescent="0.35">
      <c r="A55" s="149" t="s">
        <v>314</v>
      </c>
      <c r="B55" s="149" t="s">
        <v>330</v>
      </c>
      <c r="C55" s="150" t="s">
        <v>81</v>
      </c>
      <c r="D55" s="149" t="s">
        <v>319</v>
      </c>
      <c r="E55" s="149">
        <v>151375</v>
      </c>
      <c r="F55" s="149">
        <v>162753</v>
      </c>
      <c r="G55" s="149">
        <v>65797</v>
      </c>
      <c r="H55" s="151">
        <v>75870</v>
      </c>
      <c r="I55" s="149" t="s">
        <v>80</v>
      </c>
      <c r="J55" s="149" t="s">
        <v>64</v>
      </c>
      <c r="K55" s="152">
        <v>45271.317997685197</v>
      </c>
      <c r="L55" s="149" t="s">
        <v>63</v>
      </c>
      <c r="M55" s="149" t="s">
        <v>79</v>
      </c>
      <c r="N55" s="153">
        <v>0</v>
      </c>
      <c r="O55" s="153">
        <v>20.65</v>
      </c>
      <c r="P55" s="153">
        <v>0</v>
      </c>
    </row>
    <row r="56" spans="1:16" x14ac:dyDescent="0.35">
      <c r="A56" s="149" t="s">
        <v>314</v>
      </c>
      <c r="B56" s="149" t="s">
        <v>330</v>
      </c>
      <c r="C56" s="150" t="s">
        <v>81</v>
      </c>
      <c r="D56" s="149" t="s">
        <v>319</v>
      </c>
      <c r="E56" s="149">
        <v>151398</v>
      </c>
      <c r="F56" s="149">
        <v>162773</v>
      </c>
      <c r="G56" s="149">
        <v>65797</v>
      </c>
      <c r="H56" s="151">
        <v>91890</v>
      </c>
      <c r="I56" s="149" t="s">
        <v>73</v>
      </c>
      <c r="J56" s="149" t="s">
        <v>64</v>
      </c>
      <c r="K56" s="152">
        <v>45271.317997685197</v>
      </c>
      <c r="L56" s="149" t="s">
        <v>63</v>
      </c>
      <c r="M56" s="149" t="s">
        <v>79</v>
      </c>
      <c r="N56" s="153">
        <v>0</v>
      </c>
      <c r="O56" s="153">
        <v>18.95</v>
      </c>
      <c r="P56" s="153">
        <v>0</v>
      </c>
    </row>
    <row r="57" spans="1:16" x14ac:dyDescent="0.35">
      <c r="A57" s="149" t="s">
        <v>314</v>
      </c>
      <c r="B57" s="149" t="s">
        <v>330</v>
      </c>
      <c r="C57" s="150" t="s">
        <v>81</v>
      </c>
      <c r="D57" s="149" t="s">
        <v>319</v>
      </c>
      <c r="E57" s="149">
        <v>151317</v>
      </c>
      <c r="F57" s="149">
        <v>162693</v>
      </c>
      <c r="G57" s="149">
        <v>65797</v>
      </c>
      <c r="H57" s="151">
        <v>721</v>
      </c>
      <c r="I57" s="149" t="s">
        <v>83</v>
      </c>
      <c r="J57" s="149" t="s">
        <v>64</v>
      </c>
      <c r="K57" s="152">
        <v>45271.317997685197</v>
      </c>
      <c r="L57" s="149" t="s">
        <v>63</v>
      </c>
      <c r="M57" s="149" t="s">
        <v>79</v>
      </c>
      <c r="N57" s="153">
        <v>0</v>
      </c>
      <c r="O57" s="153">
        <v>158.80000000000001</v>
      </c>
      <c r="P57" s="153">
        <v>0</v>
      </c>
    </row>
    <row r="58" spans="1:16" x14ac:dyDescent="0.35">
      <c r="A58" s="149" t="s">
        <v>314</v>
      </c>
      <c r="B58" s="149" t="s">
        <v>330</v>
      </c>
      <c r="C58" s="150" t="s">
        <v>81</v>
      </c>
      <c r="D58" s="149" t="s">
        <v>319</v>
      </c>
      <c r="E58" s="149">
        <v>151317</v>
      </c>
      <c r="F58" s="149">
        <v>162694</v>
      </c>
      <c r="G58" s="149">
        <v>65797</v>
      </c>
      <c r="H58" s="151">
        <v>723</v>
      </c>
      <c r="I58" s="149" t="s">
        <v>82</v>
      </c>
      <c r="J58" s="149" t="s">
        <v>64</v>
      </c>
      <c r="K58" s="152">
        <v>45271.317997685197</v>
      </c>
      <c r="L58" s="149" t="s">
        <v>63</v>
      </c>
      <c r="M58" s="149" t="s">
        <v>79</v>
      </c>
      <c r="N58" s="153">
        <v>0</v>
      </c>
      <c r="O58" s="153">
        <v>125.85</v>
      </c>
      <c r="P58" s="153">
        <v>0</v>
      </c>
    </row>
    <row r="59" spans="1:16" x14ac:dyDescent="0.35">
      <c r="A59" s="149" t="s">
        <v>314</v>
      </c>
      <c r="B59" s="149" t="s">
        <v>330</v>
      </c>
      <c r="C59" s="150" t="s">
        <v>81</v>
      </c>
      <c r="D59" s="149" t="s">
        <v>319</v>
      </c>
      <c r="E59" s="149">
        <v>151361</v>
      </c>
      <c r="F59" s="149">
        <v>162739</v>
      </c>
      <c r="G59" s="149">
        <v>65797</v>
      </c>
      <c r="H59" s="151">
        <v>23</v>
      </c>
      <c r="I59" s="149" t="s">
        <v>70</v>
      </c>
      <c r="J59" s="149" t="s">
        <v>64</v>
      </c>
      <c r="K59" s="152">
        <v>45271.317997685197</v>
      </c>
      <c r="L59" s="149" t="s">
        <v>63</v>
      </c>
      <c r="M59" s="149" t="s">
        <v>79</v>
      </c>
      <c r="N59" s="153">
        <v>0</v>
      </c>
      <c r="O59" s="153">
        <v>41.4</v>
      </c>
      <c r="P59" s="153">
        <v>0</v>
      </c>
    </row>
    <row r="60" spans="1:16" x14ac:dyDescent="0.35">
      <c r="A60" s="149" t="s">
        <v>314</v>
      </c>
      <c r="B60" s="149" t="s">
        <v>330</v>
      </c>
      <c r="C60" s="150" t="s">
        <v>81</v>
      </c>
      <c r="D60" s="149" t="s">
        <v>319</v>
      </c>
      <c r="E60" s="149">
        <v>151306</v>
      </c>
      <c r="F60" s="149">
        <v>162685</v>
      </c>
      <c r="G60" s="149">
        <v>65797</v>
      </c>
      <c r="H60" s="151">
        <v>36</v>
      </c>
      <c r="I60" s="149" t="s">
        <v>65</v>
      </c>
      <c r="J60" s="149" t="s">
        <v>64</v>
      </c>
      <c r="K60" s="152">
        <v>45271.317997685197</v>
      </c>
      <c r="L60" s="149" t="s">
        <v>63</v>
      </c>
      <c r="M60" s="149" t="s">
        <v>79</v>
      </c>
      <c r="N60" s="153">
        <v>0</v>
      </c>
      <c r="O60" s="153">
        <v>80.099999999999994</v>
      </c>
      <c r="P60" s="153">
        <v>0</v>
      </c>
    </row>
    <row r="61" spans="1:16" x14ac:dyDescent="0.35">
      <c r="A61" s="149" t="s">
        <v>314</v>
      </c>
      <c r="B61" s="149" t="s">
        <v>330</v>
      </c>
      <c r="C61" s="150" t="s">
        <v>81</v>
      </c>
      <c r="D61" s="149" t="s">
        <v>319</v>
      </c>
      <c r="E61" s="149">
        <v>151306</v>
      </c>
      <c r="F61" s="149">
        <v>162686</v>
      </c>
      <c r="G61" s="149">
        <v>65797</v>
      </c>
      <c r="H61" s="151">
        <v>75870</v>
      </c>
      <c r="I61" s="149" t="s">
        <v>80</v>
      </c>
      <c r="J61" s="149" t="s">
        <v>64</v>
      </c>
      <c r="K61" s="152">
        <v>45271.317997685197</v>
      </c>
      <c r="L61" s="149" t="s">
        <v>63</v>
      </c>
      <c r="M61" s="149" t="s">
        <v>79</v>
      </c>
      <c r="N61" s="153">
        <v>0</v>
      </c>
      <c r="O61" s="153">
        <v>20.65</v>
      </c>
      <c r="P61" s="153">
        <v>0</v>
      </c>
    </row>
    <row r="62" spans="1:16" x14ac:dyDescent="0.35">
      <c r="A62" s="149" t="s">
        <v>314</v>
      </c>
      <c r="B62" s="149" t="s">
        <v>330</v>
      </c>
      <c r="C62" s="150" t="s">
        <v>81</v>
      </c>
      <c r="D62" s="149" t="s">
        <v>319</v>
      </c>
      <c r="E62" s="149">
        <v>151421</v>
      </c>
      <c r="F62" s="149">
        <v>162787</v>
      </c>
      <c r="G62" s="149">
        <v>65797</v>
      </c>
      <c r="H62" s="151">
        <v>91891</v>
      </c>
      <c r="I62" s="149" t="s">
        <v>66</v>
      </c>
      <c r="J62" s="149" t="s">
        <v>64</v>
      </c>
      <c r="K62" s="152">
        <v>45271.317997685197</v>
      </c>
      <c r="L62" s="149" t="s">
        <v>63</v>
      </c>
      <c r="M62" s="149" t="s">
        <v>79</v>
      </c>
      <c r="N62" s="153">
        <v>0</v>
      </c>
      <c r="O62" s="153">
        <v>41.4</v>
      </c>
      <c r="P62" s="153">
        <v>0</v>
      </c>
    </row>
    <row r="63" spans="1:16" x14ac:dyDescent="0.35">
      <c r="A63" s="149" t="s">
        <v>314</v>
      </c>
      <c r="B63" s="149" t="s">
        <v>330</v>
      </c>
      <c r="C63" s="150" t="s">
        <v>81</v>
      </c>
      <c r="D63" s="149" t="s">
        <v>319</v>
      </c>
      <c r="E63" s="149">
        <v>151389</v>
      </c>
      <c r="F63" s="149">
        <v>162765</v>
      </c>
      <c r="G63" s="149">
        <v>65797</v>
      </c>
      <c r="H63" s="151">
        <v>91891</v>
      </c>
      <c r="I63" s="149" t="s">
        <v>66</v>
      </c>
      <c r="J63" s="149" t="s">
        <v>64</v>
      </c>
      <c r="K63" s="152">
        <v>45271.317997685197</v>
      </c>
      <c r="L63" s="149" t="s">
        <v>63</v>
      </c>
      <c r="M63" s="149" t="s">
        <v>79</v>
      </c>
      <c r="N63" s="153">
        <v>0</v>
      </c>
      <c r="O63" s="153">
        <v>41.4</v>
      </c>
      <c r="P63" s="153">
        <v>0</v>
      </c>
    </row>
    <row r="64" spans="1:16" x14ac:dyDescent="0.35">
      <c r="A64" s="149" t="s">
        <v>314</v>
      </c>
      <c r="B64" s="149" t="s">
        <v>330</v>
      </c>
      <c r="C64" s="150" t="s">
        <v>81</v>
      </c>
      <c r="D64" s="149" t="s">
        <v>319</v>
      </c>
      <c r="E64" s="149">
        <v>151389</v>
      </c>
      <c r="F64" s="149">
        <v>162766</v>
      </c>
      <c r="G64" s="149">
        <v>65797</v>
      </c>
      <c r="H64" s="151">
        <v>75870</v>
      </c>
      <c r="I64" s="149" t="s">
        <v>80</v>
      </c>
      <c r="J64" s="149" t="s">
        <v>64</v>
      </c>
      <c r="K64" s="152">
        <v>45271.317997685197</v>
      </c>
      <c r="L64" s="149" t="s">
        <v>63</v>
      </c>
      <c r="M64" s="149" t="s">
        <v>79</v>
      </c>
      <c r="N64" s="153">
        <v>0</v>
      </c>
      <c r="O64" s="153">
        <v>20.65</v>
      </c>
      <c r="P64" s="153">
        <v>0</v>
      </c>
    </row>
    <row r="65" spans="1:16" x14ac:dyDescent="0.35">
      <c r="A65" s="149" t="s">
        <v>314</v>
      </c>
      <c r="B65" s="149" t="s">
        <v>330</v>
      </c>
      <c r="C65" s="150" t="s">
        <v>81</v>
      </c>
      <c r="D65" s="149" t="s">
        <v>319</v>
      </c>
      <c r="E65" s="149">
        <v>151316</v>
      </c>
      <c r="F65" s="149">
        <v>162691</v>
      </c>
      <c r="G65" s="149">
        <v>65797</v>
      </c>
      <c r="H65" s="151">
        <v>23</v>
      </c>
      <c r="I65" s="149" t="s">
        <v>70</v>
      </c>
      <c r="J65" s="149" t="s">
        <v>64</v>
      </c>
      <c r="K65" s="152">
        <v>45271.317997685197</v>
      </c>
      <c r="L65" s="149" t="s">
        <v>63</v>
      </c>
      <c r="M65" s="149" t="s">
        <v>79</v>
      </c>
      <c r="N65" s="153">
        <v>0</v>
      </c>
      <c r="O65" s="153">
        <v>41.4</v>
      </c>
      <c r="P65" s="153">
        <v>0</v>
      </c>
    </row>
    <row r="66" spans="1:16" x14ac:dyDescent="0.35">
      <c r="A66" s="149" t="s">
        <v>314</v>
      </c>
      <c r="B66" s="149" t="s">
        <v>330</v>
      </c>
      <c r="C66" s="150" t="s">
        <v>81</v>
      </c>
      <c r="D66" s="149" t="s">
        <v>319</v>
      </c>
      <c r="E66" s="149">
        <v>151316</v>
      </c>
      <c r="F66" s="149">
        <v>162692</v>
      </c>
      <c r="G66" s="149">
        <v>65797</v>
      </c>
      <c r="H66" s="151">
        <v>75870</v>
      </c>
      <c r="I66" s="149" t="s">
        <v>80</v>
      </c>
      <c r="J66" s="149" t="s">
        <v>64</v>
      </c>
      <c r="K66" s="152">
        <v>45271.317997685197</v>
      </c>
      <c r="L66" s="149" t="s">
        <v>63</v>
      </c>
      <c r="M66" s="149" t="s">
        <v>79</v>
      </c>
      <c r="N66" s="153">
        <v>0</v>
      </c>
      <c r="O66" s="153">
        <v>20.65</v>
      </c>
      <c r="P66" s="153">
        <v>0</v>
      </c>
    </row>
    <row r="67" spans="1:16" x14ac:dyDescent="0.35">
      <c r="A67" s="149" t="s">
        <v>314</v>
      </c>
      <c r="B67" s="149" t="s">
        <v>330</v>
      </c>
      <c r="C67" s="150" t="s">
        <v>81</v>
      </c>
      <c r="D67" s="149" t="s">
        <v>319</v>
      </c>
      <c r="E67" s="149">
        <v>151541</v>
      </c>
      <c r="F67" s="149">
        <v>162883</v>
      </c>
      <c r="G67" s="149">
        <v>65797</v>
      </c>
      <c r="H67" s="151">
        <v>23</v>
      </c>
      <c r="I67" s="149" t="s">
        <v>70</v>
      </c>
      <c r="J67" s="149" t="s">
        <v>64</v>
      </c>
      <c r="K67" s="152">
        <v>45271.317997685197</v>
      </c>
      <c r="L67" s="149" t="s">
        <v>63</v>
      </c>
      <c r="M67" s="149" t="s">
        <v>79</v>
      </c>
      <c r="N67" s="153">
        <v>0</v>
      </c>
      <c r="O67" s="153">
        <v>41.4</v>
      </c>
      <c r="P67" s="153">
        <v>0</v>
      </c>
    </row>
    <row r="68" spans="1:16" x14ac:dyDescent="0.35">
      <c r="A68" s="149" t="s">
        <v>314</v>
      </c>
      <c r="B68" s="149" t="s">
        <v>330</v>
      </c>
      <c r="C68" s="150" t="s">
        <v>81</v>
      </c>
      <c r="D68" s="149" t="s">
        <v>319</v>
      </c>
      <c r="E68" s="149">
        <v>151541</v>
      </c>
      <c r="F68" s="149">
        <v>162884</v>
      </c>
      <c r="G68" s="149">
        <v>65797</v>
      </c>
      <c r="H68" s="151">
        <v>75870</v>
      </c>
      <c r="I68" s="149" t="s">
        <v>80</v>
      </c>
      <c r="J68" s="149" t="s">
        <v>64</v>
      </c>
      <c r="K68" s="152">
        <v>45271.317997685197</v>
      </c>
      <c r="L68" s="149" t="s">
        <v>63</v>
      </c>
      <c r="M68" s="149" t="s">
        <v>79</v>
      </c>
      <c r="N68" s="153">
        <v>0</v>
      </c>
      <c r="O68" s="153">
        <v>20.65</v>
      </c>
      <c r="P68" s="153">
        <v>0</v>
      </c>
    </row>
    <row r="69" spans="1:16" x14ac:dyDescent="0.35">
      <c r="A69" s="149" t="s">
        <v>314</v>
      </c>
      <c r="B69" s="149" t="s">
        <v>330</v>
      </c>
      <c r="C69" s="150" t="s">
        <v>81</v>
      </c>
      <c r="D69" s="149" t="s">
        <v>319</v>
      </c>
      <c r="E69" s="149">
        <v>151572</v>
      </c>
      <c r="F69" s="149">
        <v>162905</v>
      </c>
      <c r="G69" s="149">
        <v>65797</v>
      </c>
      <c r="H69" s="151">
        <v>36</v>
      </c>
      <c r="I69" s="149" t="s">
        <v>65</v>
      </c>
      <c r="J69" s="149" t="s">
        <v>64</v>
      </c>
      <c r="K69" s="152">
        <v>45271.317997685197</v>
      </c>
      <c r="L69" s="149" t="s">
        <v>63</v>
      </c>
      <c r="M69" s="149" t="s">
        <v>79</v>
      </c>
      <c r="N69" s="153">
        <v>0</v>
      </c>
      <c r="O69" s="153">
        <v>80.099999999999994</v>
      </c>
      <c r="P69" s="153">
        <v>0</v>
      </c>
    </row>
    <row r="70" spans="1:16" x14ac:dyDescent="0.35">
      <c r="A70" s="149" t="s">
        <v>314</v>
      </c>
      <c r="B70" s="149" t="s">
        <v>330</v>
      </c>
      <c r="C70" s="150" t="s">
        <v>81</v>
      </c>
      <c r="D70" s="149" t="s">
        <v>319</v>
      </c>
      <c r="E70" s="149">
        <v>151572</v>
      </c>
      <c r="F70" s="149">
        <v>162906</v>
      </c>
      <c r="G70" s="149">
        <v>65797</v>
      </c>
      <c r="H70" s="151">
        <v>75870</v>
      </c>
      <c r="I70" s="149" t="s">
        <v>80</v>
      </c>
      <c r="J70" s="149" t="s">
        <v>64</v>
      </c>
      <c r="K70" s="152">
        <v>45271.317997685197</v>
      </c>
      <c r="L70" s="149" t="s">
        <v>63</v>
      </c>
      <c r="M70" s="149" t="s">
        <v>79</v>
      </c>
      <c r="N70" s="153">
        <v>0</v>
      </c>
      <c r="O70" s="153">
        <v>20.65</v>
      </c>
      <c r="P70" s="153">
        <v>0</v>
      </c>
    </row>
    <row r="71" spans="1:16" x14ac:dyDescent="0.35">
      <c r="A71" s="149" t="s">
        <v>314</v>
      </c>
      <c r="B71" s="149" t="s">
        <v>330</v>
      </c>
      <c r="C71" s="150" t="s">
        <v>81</v>
      </c>
      <c r="D71" s="149" t="s">
        <v>319</v>
      </c>
      <c r="E71" s="149">
        <v>151547</v>
      </c>
      <c r="F71" s="149">
        <v>162886</v>
      </c>
      <c r="G71" s="149">
        <v>65797</v>
      </c>
      <c r="H71" s="151">
        <v>91890</v>
      </c>
      <c r="I71" s="149" t="s">
        <v>73</v>
      </c>
      <c r="J71" s="149" t="s">
        <v>64</v>
      </c>
      <c r="K71" s="152">
        <v>45271.317997685197</v>
      </c>
      <c r="L71" s="149" t="s">
        <v>63</v>
      </c>
      <c r="M71" s="149" t="s">
        <v>79</v>
      </c>
      <c r="N71" s="153">
        <v>0</v>
      </c>
      <c r="O71" s="153">
        <v>18.95</v>
      </c>
      <c r="P71" s="153">
        <v>0</v>
      </c>
    </row>
    <row r="72" spans="1:16" x14ac:dyDescent="0.35">
      <c r="A72" s="149" t="s">
        <v>314</v>
      </c>
      <c r="B72" s="149" t="s">
        <v>330</v>
      </c>
      <c r="C72" s="150" t="s">
        <v>81</v>
      </c>
      <c r="D72" s="149" t="s">
        <v>319</v>
      </c>
      <c r="E72" s="149">
        <v>151547</v>
      </c>
      <c r="F72" s="149">
        <v>162887</v>
      </c>
      <c r="G72" s="149">
        <v>65797</v>
      </c>
      <c r="H72" s="151">
        <v>10990</v>
      </c>
      <c r="I72" s="149" t="s">
        <v>80</v>
      </c>
      <c r="J72" s="149" t="s">
        <v>64</v>
      </c>
      <c r="K72" s="152">
        <v>45271.317997685197</v>
      </c>
      <c r="L72" s="149" t="s">
        <v>63</v>
      </c>
      <c r="M72" s="149" t="s">
        <v>79</v>
      </c>
      <c r="N72" s="153">
        <v>0</v>
      </c>
      <c r="O72" s="153">
        <v>6.9</v>
      </c>
      <c r="P72" s="153">
        <v>0</v>
      </c>
    </row>
    <row r="73" spans="1:16" x14ac:dyDescent="0.35">
      <c r="A73" s="149" t="s">
        <v>314</v>
      </c>
      <c r="B73" s="149" t="s">
        <v>330</v>
      </c>
      <c r="C73" s="150" t="s">
        <v>81</v>
      </c>
      <c r="D73" s="149" t="s">
        <v>319</v>
      </c>
      <c r="E73" s="149">
        <v>151584</v>
      </c>
      <c r="F73" s="149">
        <v>162917</v>
      </c>
      <c r="G73" s="149">
        <v>65797</v>
      </c>
      <c r="H73" s="151">
        <v>91890</v>
      </c>
      <c r="I73" s="149" t="s">
        <v>73</v>
      </c>
      <c r="J73" s="149" t="s">
        <v>64</v>
      </c>
      <c r="K73" s="152">
        <v>45271.317997685197</v>
      </c>
      <c r="L73" s="149" t="s">
        <v>63</v>
      </c>
      <c r="M73" s="149" t="s">
        <v>79</v>
      </c>
      <c r="N73" s="153">
        <v>0</v>
      </c>
      <c r="O73" s="153">
        <v>18.95</v>
      </c>
      <c r="P73" s="153">
        <v>0</v>
      </c>
    </row>
    <row r="74" spans="1:16" x14ac:dyDescent="0.35">
      <c r="A74" s="149" t="s">
        <v>314</v>
      </c>
      <c r="B74" s="149" t="s">
        <v>330</v>
      </c>
      <c r="C74" s="150" t="s">
        <v>81</v>
      </c>
      <c r="D74" s="149" t="s">
        <v>319</v>
      </c>
      <c r="E74" s="149">
        <v>151594</v>
      </c>
      <c r="F74" s="149">
        <v>162927</v>
      </c>
      <c r="G74" s="149">
        <v>65797</v>
      </c>
      <c r="H74" s="151">
        <v>36</v>
      </c>
      <c r="I74" s="149" t="s">
        <v>65</v>
      </c>
      <c r="J74" s="149" t="s">
        <v>64</v>
      </c>
      <c r="K74" s="152">
        <v>45271.317997685197</v>
      </c>
      <c r="L74" s="149" t="s">
        <v>63</v>
      </c>
      <c r="M74" s="149" t="s">
        <v>79</v>
      </c>
      <c r="N74" s="153">
        <v>0</v>
      </c>
      <c r="O74" s="153">
        <v>80.099999999999994</v>
      </c>
      <c r="P74" s="153">
        <v>0</v>
      </c>
    </row>
    <row r="75" spans="1:16" x14ac:dyDescent="0.35">
      <c r="A75" s="149" t="s">
        <v>314</v>
      </c>
      <c r="B75" s="149" t="s">
        <v>330</v>
      </c>
      <c r="C75" s="150" t="s">
        <v>81</v>
      </c>
      <c r="D75" s="149" t="s">
        <v>319</v>
      </c>
      <c r="E75" s="149">
        <v>151594</v>
      </c>
      <c r="F75" s="149">
        <v>162928</v>
      </c>
      <c r="G75" s="149">
        <v>65797</v>
      </c>
      <c r="H75" s="151">
        <v>75870</v>
      </c>
      <c r="I75" s="149" t="s">
        <v>80</v>
      </c>
      <c r="J75" s="149" t="s">
        <v>64</v>
      </c>
      <c r="K75" s="152">
        <v>45271.317997685197</v>
      </c>
      <c r="L75" s="149" t="s">
        <v>63</v>
      </c>
      <c r="M75" s="149" t="s">
        <v>79</v>
      </c>
      <c r="N75" s="153">
        <v>0</v>
      </c>
      <c r="O75" s="153">
        <v>20.65</v>
      </c>
      <c r="P75" s="153">
        <v>0</v>
      </c>
    </row>
    <row r="76" spans="1:16" x14ac:dyDescent="0.35">
      <c r="A76" s="149" t="s">
        <v>314</v>
      </c>
      <c r="B76" s="149" t="s">
        <v>330</v>
      </c>
      <c r="C76" s="150" t="s">
        <v>81</v>
      </c>
      <c r="D76" s="149" t="s">
        <v>319</v>
      </c>
      <c r="E76" s="149">
        <v>151526</v>
      </c>
      <c r="F76" s="149">
        <v>162872</v>
      </c>
      <c r="G76" s="149">
        <v>65797</v>
      </c>
      <c r="H76" s="151">
        <v>23</v>
      </c>
      <c r="I76" s="149" t="s">
        <v>70</v>
      </c>
      <c r="J76" s="149" t="s">
        <v>64</v>
      </c>
      <c r="K76" s="152">
        <v>45271.317997685197</v>
      </c>
      <c r="L76" s="149" t="s">
        <v>63</v>
      </c>
      <c r="M76" s="149" t="s">
        <v>79</v>
      </c>
      <c r="N76" s="153">
        <v>0</v>
      </c>
      <c r="O76" s="153">
        <v>41.4</v>
      </c>
      <c r="P76" s="153">
        <v>0</v>
      </c>
    </row>
    <row r="77" spans="1:16" x14ac:dyDescent="0.35">
      <c r="A77" s="149" t="s">
        <v>314</v>
      </c>
      <c r="B77" s="149" t="s">
        <v>330</v>
      </c>
      <c r="C77" s="150" t="s">
        <v>81</v>
      </c>
      <c r="D77" s="149" t="s">
        <v>319</v>
      </c>
      <c r="E77" s="149">
        <v>151526</v>
      </c>
      <c r="F77" s="149">
        <v>162873</v>
      </c>
      <c r="G77" s="149">
        <v>65797</v>
      </c>
      <c r="H77" s="151">
        <v>75870</v>
      </c>
      <c r="I77" s="149" t="s">
        <v>80</v>
      </c>
      <c r="J77" s="149" t="s">
        <v>64</v>
      </c>
      <c r="K77" s="152">
        <v>45271.317997685197</v>
      </c>
      <c r="L77" s="149" t="s">
        <v>63</v>
      </c>
      <c r="M77" s="149" t="s">
        <v>79</v>
      </c>
      <c r="N77" s="153">
        <v>0</v>
      </c>
      <c r="O77" s="153">
        <v>20.65</v>
      </c>
      <c r="P77" s="153">
        <v>0</v>
      </c>
    </row>
    <row r="78" spans="1:16" x14ac:dyDescent="0.35">
      <c r="A78" s="149" t="s">
        <v>314</v>
      </c>
      <c r="B78" s="149" t="s">
        <v>330</v>
      </c>
      <c r="C78" s="150" t="s">
        <v>81</v>
      </c>
      <c r="D78" s="149" t="s">
        <v>319</v>
      </c>
      <c r="E78" s="149">
        <v>151488</v>
      </c>
      <c r="F78" s="149">
        <v>162840</v>
      </c>
      <c r="G78" s="149">
        <v>65797</v>
      </c>
      <c r="H78" s="151">
        <v>707</v>
      </c>
      <c r="I78" s="149" t="s">
        <v>331</v>
      </c>
      <c r="J78" s="149" t="s">
        <v>64</v>
      </c>
      <c r="K78" s="152">
        <v>45271.317997685197</v>
      </c>
      <c r="L78" s="149" t="s">
        <v>63</v>
      </c>
      <c r="M78" s="149" t="s">
        <v>79</v>
      </c>
      <c r="N78" s="153">
        <v>0</v>
      </c>
      <c r="O78" s="153">
        <v>295.89999999999998</v>
      </c>
      <c r="P78" s="153">
        <v>0</v>
      </c>
    </row>
    <row r="79" spans="1:16" x14ac:dyDescent="0.35">
      <c r="A79" s="149" t="s">
        <v>314</v>
      </c>
      <c r="B79" s="149" t="s">
        <v>330</v>
      </c>
      <c r="C79" s="150" t="s">
        <v>81</v>
      </c>
      <c r="D79" s="149" t="s">
        <v>319</v>
      </c>
      <c r="E79" s="149">
        <v>151488</v>
      </c>
      <c r="F79" s="149">
        <v>162841</v>
      </c>
      <c r="G79" s="149">
        <v>65797</v>
      </c>
      <c r="H79" s="151">
        <v>10990</v>
      </c>
      <c r="I79" s="149" t="s">
        <v>80</v>
      </c>
      <c r="J79" s="149" t="s">
        <v>64</v>
      </c>
      <c r="K79" s="152">
        <v>45271.317997685197</v>
      </c>
      <c r="L79" s="149" t="s">
        <v>63</v>
      </c>
      <c r="M79" s="149" t="s">
        <v>79</v>
      </c>
      <c r="N79" s="153">
        <v>0</v>
      </c>
      <c r="O79" s="153">
        <v>6.9</v>
      </c>
      <c r="P79" s="153">
        <v>0</v>
      </c>
    </row>
    <row r="80" spans="1:16" x14ac:dyDescent="0.35">
      <c r="A80" s="149" t="s">
        <v>314</v>
      </c>
      <c r="B80" s="149" t="s">
        <v>330</v>
      </c>
      <c r="C80" s="150" t="s">
        <v>81</v>
      </c>
      <c r="D80" s="149" t="s">
        <v>319</v>
      </c>
      <c r="E80" s="149">
        <v>151495</v>
      </c>
      <c r="F80" s="149">
        <v>162847</v>
      </c>
      <c r="G80" s="149">
        <v>65797</v>
      </c>
      <c r="H80" s="151">
        <v>3</v>
      </c>
      <c r="I80" s="149" t="s">
        <v>74</v>
      </c>
      <c r="J80" s="149" t="s">
        <v>64</v>
      </c>
      <c r="K80" s="152">
        <v>45271.317997685197</v>
      </c>
      <c r="L80" s="149" t="s">
        <v>63</v>
      </c>
      <c r="M80" s="149" t="s">
        <v>79</v>
      </c>
      <c r="N80" s="153">
        <v>0</v>
      </c>
      <c r="O80" s="153">
        <v>18.95</v>
      </c>
      <c r="P80" s="153">
        <v>0</v>
      </c>
    </row>
    <row r="81" spans="1:16" x14ac:dyDescent="0.35">
      <c r="A81" s="149" t="s">
        <v>314</v>
      </c>
      <c r="B81" s="149" t="s">
        <v>330</v>
      </c>
      <c r="C81" s="150" t="s">
        <v>81</v>
      </c>
      <c r="D81" s="149" t="s">
        <v>319</v>
      </c>
      <c r="E81" s="149">
        <v>151495</v>
      </c>
      <c r="F81" s="149">
        <v>162848</v>
      </c>
      <c r="G81" s="149">
        <v>65797</v>
      </c>
      <c r="H81" s="151">
        <v>10990</v>
      </c>
      <c r="I81" s="149" t="s">
        <v>80</v>
      </c>
      <c r="J81" s="149" t="s">
        <v>64</v>
      </c>
      <c r="K81" s="152">
        <v>45271.317997685197</v>
      </c>
      <c r="L81" s="149" t="s">
        <v>63</v>
      </c>
      <c r="M81" s="149" t="s">
        <v>79</v>
      </c>
      <c r="N81" s="153">
        <v>0</v>
      </c>
      <c r="O81" s="153">
        <v>6.9</v>
      </c>
      <c r="P81" s="153">
        <v>0</v>
      </c>
    </row>
    <row r="82" spans="1:16" x14ac:dyDescent="0.35">
      <c r="A82" s="149" t="s">
        <v>314</v>
      </c>
      <c r="B82" s="149" t="s">
        <v>330</v>
      </c>
      <c r="C82" s="150" t="s">
        <v>81</v>
      </c>
      <c r="D82" s="149" t="s">
        <v>319</v>
      </c>
      <c r="E82" s="149">
        <v>151655</v>
      </c>
      <c r="F82" s="149">
        <v>162988</v>
      </c>
      <c r="G82" s="149">
        <v>65797</v>
      </c>
      <c r="H82" s="151">
        <v>36</v>
      </c>
      <c r="I82" s="149" t="s">
        <v>65</v>
      </c>
      <c r="J82" s="149" t="s">
        <v>64</v>
      </c>
      <c r="K82" s="152">
        <v>45271.317997685197</v>
      </c>
      <c r="L82" s="149" t="s">
        <v>63</v>
      </c>
      <c r="M82" s="149" t="s">
        <v>79</v>
      </c>
      <c r="N82" s="153">
        <v>0</v>
      </c>
      <c r="O82" s="153">
        <v>80.099999999999994</v>
      </c>
      <c r="P82" s="153">
        <v>0</v>
      </c>
    </row>
    <row r="83" spans="1:16" x14ac:dyDescent="0.35">
      <c r="A83" s="149" t="s">
        <v>314</v>
      </c>
      <c r="B83" s="149" t="s">
        <v>332</v>
      </c>
      <c r="C83" s="150" t="s">
        <v>81</v>
      </c>
      <c r="D83" s="149" t="s">
        <v>319</v>
      </c>
      <c r="E83" s="149">
        <v>151296</v>
      </c>
      <c r="F83" s="149">
        <v>162670</v>
      </c>
      <c r="G83" s="149">
        <v>65798</v>
      </c>
      <c r="H83" s="151">
        <v>707</v>
      </c>
      <c r="I83" s="149" t="s">
        <v>331</v>
      </c>
      <c r="J83" s="149" t="s">
        <v>64</v>
      </c>
      <c r="K83" s="152">
        <v>45271.317997685197</v>
      </c>
      <c r="L83" s="149" t="s">
        <v>63</v>
      </c>
      <c r="M83" s="149" t="s">
        <v>79</v>
      </c>
      <c r="N83" s="153">
        <v>0</v>
      </c>
      <c r="O83" s="153">
        <v>295.89999999999998</v>
      </c>
      <c r="P83" s="153">
        <v>0</v>
      </c>
    </row>
    <row r="84" spans="1:16" x14ac:dyDescent="0.35">
      <c r="A84" s="149" t="s">
        <v>314</v>
      </c>
      <c r="B84" s="149" t="s">
        <v>332</v>
      </c>
      <c r="C84" s="150" t="s">
        <v>81</v>
      </c>
      <c r="D84" s="149" t="s">
        <v>319</v>
      </c>
      <c r="E84" s="149">
        <v>151296</v>
      </c>
      <c r="F84" s="149">
        <v>162671</v>
      </c>
      <c r="G84" s="149">
        <v>65798</v>
      </c>
      <c r="H84" s="151">
        <v>10990</v>
      </c>
      <c r="I84" s="149" t="s">
        <v>80</v>
      </c>
      <c r="J84" s="149" t="s">
        <v>64</v>
      </c>
      <c r="K84" s="152">
        <v>45271.317997685197</v>
      </c>
      <c r="L84" s="149" t="s">
        <v>63</v>
      </c>
      <c r="M84" s="149" t="s">
        <v>79</v>
      </c>
      <c r="N84" s="153">
        <v>0</v>
      </c>
      <c r="O84" s="153">
        <v>6.9</v>
      </c>
      <c r="P84" s="153">
        <v>0</v>
      </c>
    </row>
    <row r="85" spans="1:16" x14ac:dyDescent="0.35">
      <c r="A85" s="149" t="s">
        <v>314</v>
      </c>
      <c r="B85" s="149" t="s">
        <v>332</v>
      </c>
      <c r="C85" s="150" t="s">
        <v>81</v>
      </c>
      <c r="D85" s="149" t="s">
        <v>319</v>
      </c>
      <c r="E85" s="149">
        <v>151298</v>
      </c>
      <c r="F85" s="149">
        <v>162676</v>
      </c>
      <c r="G85" s="149">
        <v>65798</v>
      </c>
      <c r="H85" s="151">
        <v>91891</v>
      </c>
      <c r="I85" s="149" t="s">
        <v>66</v>
      </c>
      <c r="J85" s="149" t="s">
        <v>64</v>
      </c>
      <c r="K85" s="152">
        <v>45271.317997685197</v>
      </c>
      <c r="L85" s="149" t="s">
        <v>63</v>
      </c>
      <c r="M85" s="149" t="s">
        <v>79</v>
      </c>
      <c r="N85" s="153">
        <v>0</v>
      </c>
      <c r="O85" s="153">
        <v>41.4</v>
      </c>
      <c r="P85" s="153">
        <v>0</v>
      </c>
    </row>
    <row r="86" spans="1:16" x14ac:dyDescent="0.35">
      <c r="A86" s="149" t="s">
        <v>314</v>
      </c>
      <c r="B86" s="149" t="s">
        <v>332</v>
      </c>
      <c r="C86" s="150" t="s">
        <v>81</v>
      </c>
      <c r="D86" s="149" t="s">
        <v>319</v>
      </c>
      <c r="E86" s="149">
        <v>151298</v>
      </c>
      <c r="F86" s="149">
        <v>162677</v>
      </c>
      <c r="G86" s="149">
        <v>65798</v>
      </c>
      <c r="H86" s="151">
        <v>75870</v>
      </c>
      <c r="I86" s="149" t="s">
        <v>80</v>
      </c>
      <c r="J86" s="149" t="s">
        <v>64</v>
      </c>
      <c r="K86" s="152">
        <v>45271.317997685197</v>
      </c>
      <c r="L86" s="149" t="s">
        <v>63</v>
      </c>
      <c r="M86" s="149" t="s">
        <v>79</v>
      </c>
      <c r="N86" s="153">
        <v>0</v>
      </c>
      <c r="O86" s="153">
        <v>20.65</v>
      </c>
      <c r="P86" s="153">
        <v>0</v>
      </c>
    </row>
    <row r="87" spans="1:16" x14ac:dyDescent="0.35">
      <c r="A87" s="149" t="s">
        <v>314</v>
      </c>
      <c r="B87" s="149" t="s">
        <v>332</v>
      </c>
      <c r="C87" s="150" t="s">
        <v>81</v>
      </c>
      <c r="D87" s="149" t="s">
        <v>319</v>
      </c>
      <c r="E87" s="149">
        <v>151294</v>
      </c>
      <c r="F87" s="149">
        <v>162668</v>
      </c>
      <c r="G87" s="149">
        <v>65798</v>
      </c>
      <c r="H87" s="151">
        <v>707</v>
      </c>
      <c r="I87" s="149" t="s">
        <v>331</v>
      </c>
      <c r="J87" s="149" t="s">
        <v>64</v>
      </c>
      <c r="K87" s="152">
        <v>45271.317997685197</v>
      </c>
      <c r="L87" s="149" t="s">
        <v>63</v>
      </c>
      <c r="M87" s="149" t="s">
        <v>79</v>
      </c>
      <c r="N87" s="153">
        <v>0</v>
      </c>
      <c r="O87" s="153">
        <v>295.89999999999998</v>
      </c>
      <c r="P87" s="153">
        <v>0</v>
      </c>
    </row>
    <row r="88" spans="1:16" x14ac:dyDescent="0.35">
      <c r="A88" s="149" t="s">
        <v>314</v>
      </c>
      <c r="B88" s="149" t="s">
        <v>332</v>
      </c>
      <c r="C88" s="150" t="s">
        <v>81</v>
      </c>
      <c r="D88" s="149" t="s">
        <v>319</v>
      </c>
      <c r="E88" s="149">
        <v>151294</v>
      </c>
      <c r="F88" s="149">
        <v>162669</v>
      </c>
      <c r="G88" s="149">
        <v>65798</v>
      </c>
      <c r="H88" s="151">
        <v>10990</v>
      </c>
      <c r="I88" s="149" t="s">
        <v>80</v>
      </c>
      <c r="J88" s="149" t="s">
        <v>64</v>
      </c>
      <c r="K88" s="152">
        <v>45271.317997685197</v>
      </c>
      <c r="L88" s="149" t="s">
        <v>63</v>
      </c>
      <c r="M88" s="149" t="s">
        <v>79</v>
      </c>
      <c r="N88" s="153">
        <v>0</v>
      </c>
      <c r="O88" s="153">
        <v>6.9</v>
      </c>
      <c r="P88" s="153">
        <v>0</v>
      </c>
    </row>
    <row r="89" spans="1:16" x14ac:dyDescent="0.35">
      <c r="A89" s="149" t="s">
        <v>314</v>
      </c>
      <c r="B89" s="149" t="s">
        <v>332</v>
      </c>
      <c r="C89" s="150" t="s">
        <v>81</v>
      </c>
      <c r="D89" s="149" t="s">
        <v>319</v>
      </c>
      <c r="E89" s="149">
        <v>151638</v>
      </c>
      <c r="F89" s="149">
        <v>162971</v>
      </c>
      <c r="G89" s="149">
        <v>65798</v>
      </c>
      <c r="H89" s="151">
        <v>91891</v>
      </c>
      <c r="I89" s="149" t="s">
        <v>66</v>
      </c>
      <c r="J89" s="149" t="s">
        <v>64</v>
      </c>
      <c r="K89" s="152">
        <v>45271.317997685197</v>
      </c>
      <c r="L89" s="149" t="s">
        <v>63</v>
      </c>
      <c r="M89" s="149" t="s">
        <v>79</v>
      </c>
      <c r="N89" s="153">
        <v>0</v>
      </c>
      <c r="O89" s="153">
        <v>41.4</v>
      </c>
      <c r="P89" s="153">
        <v>0</v>
      </c>
    </row>
    <row r="90" spans="1:16" ht="21.5" x14ac:dyDescent="0.35">
      <c r="A90" s="149" t="s">
        <v>314</v>
      </c>
      <c r="B90" s="149" t="s">
        <v>332</v>
      </c>
      <c r="C90" s="150" t="s">
        <v>90</v>
      </c>
      <c r="D90" s="149" t="s">
        <v>319</v>
      </c>
      <c r="E90" s="149">
        <v>151332</v>
      </c>
      <c r="F90" s="149">
        <v>162705</v>
      </c>
      <c r="G90" s="149">
        <v>65808</v>
      </c>
      <c r="H90" s="151">
        <v>24</v>
      </c>
      <c r="I90" s="149" t="s">
        <v>333</v>
      </c>
      <c r="J90" s="149" t="s">
        <v>64</v>
      </c>
      <c r="K90" s="152">
        <v>45271.317997685197</v>
      </c>
      <c r="L90" s="149" t="s">
        <v>63</v>
      </c>
      <c r="M90" s="149" t="s">
        <v>88</v>
      </c>
      <c r="N90" s="153">
        <v>0</v>
      </c>
      <c r="O90" s="153">
        <v>81</v>
      </c>
      <c r="P90" s="153">
        <v>0</v>
      </c>
    </row>
    <row r="91" spans="1:16" ht="21.5" x14ac:dyDescent="0.35">
      <c r="A91" s="149" t="s">
        <v>314</v>
      </c>
      <c r="B91" s="149" t="s">
        <v>332</v>
      </c>
      <c r="C91" s="150" t="s">
        <v>90</v>
      </c>
      <c r="D91" s="149" t="s">
        <v>319</v>
      </c>
      <c r="E91" s="149">
        <v>151332</v>
      </c>
      <c r="F91" s="149">
        <v>162706</v>
      </c>
      <c r="G91" s="149">
        <v>65808</v>
      </c>
      <c r="H91" s="151">
        <v>75870</v>
      </c>
      <c r="I91" s="149" t="s">
        <v>89</v>
      </c>
      <c r="J91" s="149" t="s">
        <v>64</v>
      </c>
      <c r="K91" s="152">
        <v>45271.317997685197</v>
      </c>
      <c r="L91" s="149" t="s">
        <v>63</v>
      </c>
      <c r="M91" s="149" t="s">
        <v>88</v>
      </c>
      <c r="N91" s="153">
        <v>0</v>
      </c>
      <c r="O91" s="153">
        <v>24.25</v>
      </c>
      <c r="P91" s="153">
        <v>0</v>
      </c>
    </row>
    <row r="92" spans="1:16" ht="21.5" x14ac:dyDescent="0.35">
      <c r="A92" s="149" t="s">
        <v>314</v>
      </c>
      <c r="B92" s="149" t="s">
        <v>332</v>
      </c>
      <c r="C92" s="150" t="s">
        <v>90</v>
      </c>
      <c r="D92" s="149" t="s">
        <v>319</v>
      </c>
      <c r="E92" s="149">
        <v>151297</v>
      </c>
      <c r="F92" s="149">
        <v>162674</v>
      </c>
      <c r="G92" s="149">
        <v>65808</v>
      </c>
      <c r="H92" s="151">
        <v>91891</v>
      </c>
      <c r="I92" s="149" t="s">
        <v>66</v>
      </c>
      <c r="J92" s="149" t="s">
        <v>64</v>
      </c>
      <c r="K92" s="152">
        <v>45271.317997685197</v>
      </c>
      <c r="L92" s="149" t="s">
        <v>63</v>
      </c>
      <c r="M92" s="149" t="s">
        <v>88</v>
      </c>
      <c r="N92" s="153">
        <v>0</v>
      </c>
      <c r="O92" s="153">
        <v>47.65</v>
      </c>
      <c r="P92" s="153">
        <v>0</v>
      </c>
    </row>
    <row r="93" spans="1:16" ht="21.5" x14ac:dyDescent="0.35">
      <c r="A93" s="149" t="s">
        <v>314</v>
      </c>
      <c r="B93" s="149" t="s">
        <v>332</v>
      </c>
      <c r="C93" s="150" t="s">
        <v>90</v>
      </c>
      <c r="D93" s="149" t="s">
        <v>319</v>
      </c>
      <c r="E93" s="149">
        <v>151297</v>
      </c>
      <c r="F93" s="149">
        <v>162675</v>
      </c>
      <c r="G93" s="149">
        <v>65808</v>
      </c>
      <c r="H93" s="151">
        <v>75870</v>
      </c>
      <c r="I93" s="149" t="s">
        <v>215</v>
      </c>
      <c r="J93" s="149" t="s">
        <v>64</v>
      </c>
      <c r="K93" s="152">
        <v>45271.317997685197</v>
      </c>
      <c r="L93" s="149" t="s">
        <v>63</v>
      </c>
      <c r="M93" s="149" t="s">
        <v>88</v>
      </c>
      <c r="N93" s="153">
        <v>0</v>
      </c>
      <c r="O93" s="153">
        <v>24.25</v>
      </c>
      <c r="P93" s="153">
        <v>0</v>
      </c>
    </row>
    <row r="94" spans="1:16" x14ac:dyDescent="0.35">
      <c r="A94" s="149" t="s">
        <v>314</v>
      </c>
      <c r="B94" s="149" t="s">
        <v>334</v>
      </c>
      <c r="C94" s="150" t="s">
        <v>81</v>
      </c>
      <c r="D94" s="149" t="s">
        <v>319</v>
      </c>
      <c r="E94" s="149">
        <v>151336</v>
      </c>
      <c r="F94" s="149">
        <v>162712</v>
      </c>
      <c r="G94" s="149">
        <v>65799</v>
      </c>
      <c r="H94" s="151">
        <v>91891</v>
      </c>
      <c r="I94" s="149" t="s">
        <v>66</v>
      </c>
      <c r="J94" s="149" t="s">
        <v>64</v>
      </c>
      <c r="K94" s="152">
        <v>45271.317997685197</v>
      </c>
      <c r="L94" s="149" t="s">
        <v>63</v>
      </c>
      <c r="M94" s="149" t="s">
        <v>79</v>
      </c>
      <c r="N94" s="153">
        <v>0</v>
      </c>
      <c r="O94" s="153">
        <v>41.4</v>
      </c>
      <c r="P94" s="153">
        <v>0</v>
      </c>
    </row>
    <row r="95" spans="1:16" x14ac:dyDescent="0.35">
      <c r="A95" s="149" t="s">
        <v>314</v>
      </c>
      <c r="B95" s="149" t="s">
        <v>334</v>
      </c>
      <c r="C95" s="150" t="s">
        <v>81</v>
      </c>
      <c r="D95" s="149" t="s">
        <v>319</v>
      </c>
      <c r="E95" s="149">
        <v>151422</v>
      </c>
      <c r="F95" s="149">
        <v>162788</v>
      </c>
      <c r="G95" s="149">
        <v>65799</v>
      </c>
      <c r="H95" s="151">
        <v>23</v>
      </c>
      <c r="I95" s="149" t="s">
        <v>70</v>
      </c>
      <c r="J95" s="149" t="s">
        <v>64</v>
      </c>
      <c r="K95" s="152">
        <v>45271.317997685197</v>
      </c>
      <c r="L95" s="149" t="s">
        <v>63</v>
      </c>
      <c r="M95" s="149" t="s">
        <v>79</v>
      </c>
      <c r="N95" s="153">
        <v>0</v>
      </c>
      <c r="O95" s="153">
        <v>41.4</v>
      </c>
      <c r="P95" s="153">
        <v>0</v>
      </c>
    </row>
    <row r="96" spans="1:16" x14ac:dyDescent="0.35">
      <c r="A96" s="149" t="s">
        <v>314</v>
      </c>
      <c r="B96" s="149" t="s">
        <v>334</v>
      </c>
      <c r="C96" s="150" t="s">
        <v>81</v>
      </c>
      <c r="D96" s="149" t="s">
        <v>319</v>
      </c>
      <c r="E96" s="149">
        <v>151355</v>
      </c>
      <c r="F96" s="149">
        <v>162733</v>
      </c>
      <c r="G96" s="149">
        <v>65799</v>
      </c>
      <c r="H96" s="151">
        <v>91891</v>
      </c>
      <c r="I96" s="149" t="s">
        <v>66</v>
      </c>
      <c r="J96" s="149" t="s">
        <v>64</v>
      </c>
      <c r="K96" s="152">
        <v>45271.317997685197</v>
      </c>
      <c r="L96" s="149" t="s">
        <v>63</v>
      </c>
      <c r="M96" s="149" t="s">
        <v>79</v>
      </c>
      <c r="N96" s="153">
        <v>0</v>
      </c>
      <c r="O96" s="153">
        <v>41.4</v>
      </c>
      <c r="P96" s="153">
        <v>0</v>
      </c>
    </row>
    <row r="97" spans="1:16" x14ac:dyDescent="0.35">
      <c r="A97" s="149" t="s">
        <v>314</v>
      </c>
      <c r="B97" s="149" t="s">
        <v>334</v>
      </c>
      <c r="C97" s="150" t="s">
        <v>81</v>
      </c>
      <c r="D97" s="149" t="s">
        <v>319</v>
      </c>
      <c r="E97" s="149">
        <v>151355</v>
      </c>
      <c r="F97" s="149">
        <v>162734</v>
      </c>
      <c r="G97" s="149">
        <v>65799</v>
      </c>
      <c r="H97" s="151">
        <v>75870</v>
      </c>
      <c r="I97" s="149" t="s">
        <v>80</v>
      </c>
      <c r="J97" s="149" t="s">
        <v>64</v>
      </c>
      <c r="K97" s="152">
        <v>45271.317997685197</v>
      </c>
      <c r="L97" s="149" t="s">
        <v>63</v>
      </c>
      <c r="M97" s="149" t="s">
        <v>79</v>
      </c>
      <c r="N97" s="153">
        <v>0</v>
      </c>
      <c r="O97" s="153">
        <v>20.65</v>
      </c>
      <c r="P97" s="153">
        <v>0</v>
      </c>
    </row>
    <row r="98" spans="1:16" x14ac:dyDescent="0.35">
      <c r="A98" s="149" t="s">
        <v>314</v>
      </c>
      <c r="B98" s="149" t="s">
        <v>334</v>
      </c>
      <c r="C98" s="150" t="s">
        <v>81</v>
      </c>
      <c r="D98" s="149" t="s">
        <v>319</v>
      </c>
      <c r="E98" s="149">
        <v>151335</v>
      </c>
      <c r="F98" s="149">
        <v>162710</v>
      </c>
      <c r="G98" s="149">
        <v>65799</v>
      </c>
      <c r="H98" s="151">
        <v>91891</v>
      </c>
      <c r="I98" s="149" t="s">
        <v>66</v>
      </c>
      <c r="J98" s="149" t="s">
        <v>64</v>
      </c>
      <c r="K98" s="152">
        <v>45271.317997685197</v>
      </c>
      <c r="L98" s="149" t="s">
        <v>63</v>
      </c>
      <c r="M98" s="149" t="s">
        <v>79</v>
      </c>
      <c r="N98" s="153">
        <v>0</v>
      </c>
      <c r="O98" s="153">
        <v>41.4</v>
      </c>
      <c r="P98" s="153">
        <v>0</v>
      </c>
    </row>
    <row r="99" spans="1:16" x14ac:dyDescent="0.35">
      <c r="A99" s="149" t="s">
        <v>314</v>
      </c>
      <c r="B99" s="149" t="s">
        <v>334</v>
      </c>
      <c r="C99" s="150" t="s">
        <v>81</v>
      </c>
      <c r="D99" s="149" t="s">
        <v>319</v>
      </c>
      <c r="E99" s="149">
        <v>151335</v>
      </c>
      <c r="F99" s="149">
        <v>162711</v>
      </c>
      <c r="G99" s="149">
        <v>65799</v>
      </c>
      <c r="H99" s="151">
        <v>75870</v>
      </c>
      <c r="I99" s="149" t="s">
        <v>80</v>
      </c>
      <c r="J99" s="149" t="s">
        <v>64</v>
      </c>
      <c r="K99" s="152">
        <v>45271.317997685197</v>
      </c>
      <c r="L99" s="149" t="s">
        <v>63</v>
      </c>
      <c r="M99" s="149" t="s">
        <v>79</v>
      </c>
      <c r="N99" s="153">
        <v>0</v>
      </c>
      <c r="O99" s="153">
        <v>20.65</v>
      </c>
      <c r="P99" s="153">
        <v>0</v>
      </c>
    </row>
    <row r="100" spans="1:16" x14ac:dyDescent="0.35">
      <c r="A100" s="149" t="s">
        <v>314</v>
      </c>
      <c r="B100" s="149" t="s">
        <v>334</v>
      </c>
      <c r="C100" s="150" t="s">
        <v>81</v>
      </c>
      <c r="D100" s="149" t="s">
        <v>319</v>
      </c>
      <c r="E100" s="149">
        <v>151318</v>
      </c>
      <c r="F100" s="149">
        <v>162695</v>
      </c>
      <c r="G100" s="149">
        <v>65799</v>
      </c>
      <c r="H100" s="151">
        <v>10997</v>
      </c>
      <c r="I100" s="149" t="s">
        <v>91</v>
      </c>
      <c r="J100" s="149" t="s">
        <v>64</v>
      </c>
      <c r="K100" s="152">
        <v>45271.317997685197</v>
      </c>
      <c r="L100" s="149" t="s">
        <v>63</v>
      </c>
      <c r="M100" s="149" t="s">
        <v>79</v>
      </c>
      <c r="N100" s="153">
        <v>0</v>
      </c>
      <c r="O100" s="153">
        <v>13.2</v>
      </c>
      <c r="P100" s="153">
        <v>0</v>
      </c>
    </row>
    <row r="101" spans="1:16" x14ac:dyDescent="0.35">
      <c r="A101" s="149" t="s">
        <v>314</v>
      </c>
      <c r="B101" s="149" t="s">
        <v>334</v>
      </c>
      <c r="C101" s="150" t="s">
        <v>81</v>
      </c>
      <c r="D101" s="149" t="s">
        <v>319</v>
      </c>
      <c r="E101" s="149">
        <v>151558</v>
      </c>
      <c r="F101" s="149">
        <v>162895</v>
      </c>
      <c r="G101" s="149">
        <v>65799</v>
      </c>
      <c r="H101" s="151">
        <v>91891</v>
      </c>
      <c r="I101" s="149" t="s">
        <v>66</v>
      </c>
      <c r="J101" s="149" t="s">
        <v>64</v>
      </c>
      <c r="K101" s="152">
        <v>45271.317997685197</v>
      </c>
      <c r="L101" s="149" t="s">
        <v>63</v>
      </c>
      <c r="M101" s="149" t="s">
        <v>79</v>
      </c>
      <c r="N101" s="153">
        <v>0</v>
      </c>
      <c r="O101" s="153">
        <v>41.4</v>
      </c>
      <c r="P101" s="153">
        <v>0</v>
      </c>
    </row>
    <row r="102" spans="1:16" x14ac:dyDescent="0.35">
      <c r="A102" s="149" t="s">
        <v>314</v>
      </c>
      <c r="B102" s="149" t="s">
        <v>334</v>
      </c>
      <c r="C102" s="150" t="s">
        <v>81</v>
      </c>
      <c r="D102" s="149" t="s">
        <v>319</v>
      </c>
      <c r="E102" s="149">
        <v>151558</v>
      </c>
      <c r="F102" s="149">
        <v>162896</v>
      </c>
      <c r="G102" s="149">
        <v>65799</v>
      </c>
      <c r="H102" s="151">
        <v>75870</v>
      </c>
      <c r="I102" s="149" t="s">
        <v>80</v>
      </c>
      <c r="J102" s="149" t="s">
        <v>64</v>
      </c>
      <c r="K102" s="152">
        <v>45271.317997685197</v>
      </c>
      <c r="L102" s="149" t="s">
        <v>63</v>
      </c>
      <c r="M102" s="149" t="s">
        <v>79</v>
      </c>
      <c r="N102" s="153">
        <v>0</v>
      </c>
      <c r="O102" s="153">
        <v>20.65</v>
      </c>
      <c r="P102" s="153">
        <v>0</v>
      </c>
    </row>
    <row r="103" spans="1:16" x14ac:dyDescent="0.35">
      <c r="A103" s="149" t="s">
        <v>314</v>
      </c>
      <c r="B103" s="149" t="s">
        <v>334</v>
      </c>
      <c r="C103" s="150" t="s">
        <v>81</v>
      </c>
      <c r="D103" s="149" t="s">
        <v>319</v>
      </c>
      <c r="E103" s="149">
        <v>151464</v>
      </c>
      <c r="F103" s="149">
        <v>162823</v>
      </c>
      <c r="G103" s="149">
        <v>65799</v>
      </c>
      <c r="H103" s="151">
        <v>721</v>
      </c>
      <c r="I103" s="149" t="s">
        <v>83</v>
      </c>
      <c r="J103" s="149" t="s">
        <v>64</v>
      </c>
      <c r="K103" s="152">
        <v>45271.317997685197</v>
      </c>
      <c r="L103" s="149" t="s">
        <v>63</v>
      </c>
      <c r="M103" s="149" t="s">
        <v>79</v>
      </c>
      <c r="N103" s="153">
        <v>0</v>
      </c>
      <c r="O103" s="153">
        <v>158.80000000000001</v>
      </c>
      <c r="P103" s="153">
        <v>0</v>
      </c>
    </row>
    <row r="104" spans="1:16" x14ac:dyDescent="0.35">
      <c r="A104" s="149" t="s">
        <v>314</v>
      </c>
      <c r="B104" s="149" t="s">
        <v>334</v>
      </c>
      <c r="C104" s="150" t="s">
        <v>81</v>
      </c>
      <c r="D104" s="149" t="s">
        <v>319</v>
      </c>
      <c r="E104" s="149">
        <v>151464</v>
      </c>
      <c r="F104" s="149">
        <v>162824</v>
      </c>
      <c r="G104" s="149">
        <v>65799</v>
      </c>
      <c r="H104" s="151">
        <v>723</v>
      </c>
      <c r="I104" s="149" t="s">
        <v>82</v>
      </c>
      <c r="J104" s="149" t="s">
        <v>64</v>
      </c>
      <c r="K104" s="152">
        <v>45271.317997685197</v>
      </c>
      <c r="L104" s="149" t="s">
        <v>63</v>
      </c>
      <c r="M104" s="149" t="s">
        <v>79</v>
      </c>
      <c r="N104" s="153">
        <v>0</v>
      </c>
      <c r="O104" s="153">
        <v>125.85</v>
      </c>
      <c r="P104" s="153">
        <v>0</v>
      </c>
    </row>
    <row r="105" spans="1:16" x14ac:dyDescent="0.35">
      <c r="A105" s="149" t="s">
        <v>314</v>
      </c>
      <c r="B105" s="149" t="s">
        <v>335</v>
      </c>
      <c r="C105" s="150" t="s">
        <v>81</v>
      </c>
      <c r="D105" s="149" t="s">
        <v>319</v>
      </c>
      <c r="E105" s="149">
        <v>151327</v>
      </c>
      <c r="F105" s="149">
        <v>162702</v>
      </c>
      <c r="G105" s="149">
        <v>65800</v>
      </c>
      <c r="H105" s="151">
        <v>23</v>
      </c>
      <c r="I105" s="149" t="s">
        <v>70</v>
      </c>
      <c r="J105" s="149" t="s">
        <v>64</v>
      </c>
      <c r="K105" s="152">
        <v>45271.317997685197</v>
      </c>
      <c r="L105" s="149" t="s">
        <v>63</v>
      </c>
      <c r="M105" s="149" t="s">
        <v>79</v>
      </c>
      <c r="N105" s="153">
        <v>0</v>
      </c>
      <c r="O105" s="153">
        <v>41.4</v>
      </c>
      <c r="P105" s="153">
        <v>0</v>
      </c>
    </row>
    <row r="106" spans="1:16" x14ac:dyDescent="0.35">
      <c r="A106" s="149" t="s">
        <v>314</v>
      </c>
      <c r="B106" s="149" t="s">
        <v>335</v>
      </c>
      <c r="C106" s="150" t="s">
        <v>81</v>
      </c>
      <c r="D106" s="149" t="s">
        <v>319</v>
      </c>
      <c r="E106" s="149">
        <v>151338</v>
      </c>
      <c r="F106" s="149">
        <v>162713</v>
      </c>
      <c r="G106" s="149">
        <v>65800</v>
      </c>
      <c r="H106" s="151">
        <v>36</v>
      </c>
      <c r="I106" s="149" t="s">
        <v>65</v>
      </c>
      <c r="J106" s="149" t="s">
        <v>64</v>
      </c>
      <c r="K106" s="152">
        <v>45271.317997685197</v>
      </c>
      <c r="L106" s="149" t="s">
        <v>63</v>
      </c>
      <c r="M106" s="149" t="s">
        <v>79</v>
      </c>
      <c r="N106" s="153">
        <v>0</v>
      </c>
      <c r="O106" s="153">
        <v>80.099999999999994</v>
      </c>
      <c r="P106" s="153">
        <v>0</v>
      </c>
    </row>
    <row r="107" spans="1:16" x14ac:dyDescent="0.35">
      <c r="A107" s="149" t="s">
        <v>314</v>
      </c>
      <c r="B107" s="149" t="s">
        <v>335</v>
      </c>
      <c r="C107" s="150" t="s">
        <v>81</v>
      </c>
      <c r="D107" s="149" t="s">
        <v>319</v>
      </c>
      <c r="E107" s="149">
        <v>151338</v>
      </c>
      <c r="F107" s="149">
        <v>162714</v>
      </c>
      <c r="G107" s="149">
        <v>65800</v>
      </c>
      <c r="H107" s="151">
        <v>75870</v>
      </c>
      <c r="I107" s="149" t="s">
        <v>80</v>
      </c>
      <c r="J107" s="149" t="s">
        <v>64</v>
      </c>
      <c r="K107" s="152">
        <v>45271.317997685197</v>
      </c>
      <c r="L107" s="149" t="s">
        <v>63</v>
      </c>
      <c r="M107" s="149" t="s">
        <v>79</v>
      </c>
      <c r="N107" s="153">
        <v>0</v>
      </c>
      <c r="O107" s="153">
        <v>20.65</v>
      </c>
      <c r="P107" s="153">
        <v>0</v>
      </c>
    </row>
    <row r="108" spans="1:16" x14ac:dyDescent="0.35">
      <c r="A108" s="149" t="s">
        <v>314</v>
      </c>
      <c r="B108" s="149" t="s">
        <v>335</v>
      </c>
      <c r="C108" s="150" t="s">
        <v>81</v>
      </c>
      <c r="D108" s="149" t="s">
        <v>319</v>
      </c>
      <c r="E108" s="149">
        <v>151356</v>
      </c>
      <c r="F108" s="149">
        <v>162735</v>
      </c>
      <c r="G108" s="149">
        <v>65800</v>
      </c>
      <c r="H108" s="151">
        <v>91891</v>
      </c>
      <c r="I108" s="149" t="s">
        <v>66</v>
      </c>
      <c r="J108" s="149" t="s">
        <v>64</v>
      </c>
      <c r="K108" s="152">
        <v>45271.317997685197</v>
      </c>
      <c r="L108" s="149" t="s">
        <v>63</v>
      </c>
      <c r="M108" s="149" t="s">
        <v>79</v>
      </c>
      <c r="N108" s="153">
        <v>0</v>
      </c>
      <c r="O108" s="153">
        <v>41.4</v>
      </c>
      <c r="P108" s="153">
        <v>0</v>
      </c>
    </row>
    <row r="109" spans="1:16" x14ac:dyDescent="0.35">
      <c r="A109" s="149" t="s">
        <v>314</v>
      </c>
      <c r="B109" s="149" t="s">
        <v>335</v>
      </c>
      <c r="C109" s="150" t="s">
        <v>81</v>
      </c>
      <c r="D109" s="149" t="s">
        <v>319</v>
      </c>
      <c r="E109" s="149">
        <v>151310</v>
      </c>
      <c r="F109" s="149">
        <v>162688</v>
      </c>
      <c r="G109" s="149">
        <v>65800</v>
      </c>
      <c r="H109" s="151">
        <v>44</v>
      </c>
      <c r="I109" s="149" t="s">
        <v>76</v>
      </c>
      <c r="J109" s="149" t="s">
        <v>64</v>
      </c>
      <c r="K109" s="152">
        <v>45271.317997685197</v>
      </c>
      <c r="L109" s="149" t="s">
        <v>63</v>
      </c>
      <c r="M109" s="149" t="s">
        <v>79</v>
      </c>
      <c r="N109" s="153">
        <v>0</v>
      </c>
      <c r="O109" s="153">
        <v>118</v>
      </c>
      <c r="P109" s="153">
        <v>0</v>
      </c>
    </row>
    <row r="110" spans="1:16" x14ac:dyDescent="0.35">
      <c r="A110" s="149" t="s">
        <v>314</v>
      </c>
      <c r="B110" s="149" t="s">
        <v>335</v>
      </c>
      <c r="C110" s="150" t="s">
        <v>81</v>
      </c>
      <c r="D110" s="149" t="s">
        <v>319</v>
      </c>
      <c r="E110" s="149">
        <v>151310</v>
      </c>
      <c r="F110" s="149">
        <v>162689</v>
      </c>
      <c r="G110" s="149">
        <v>65800</v>
      </c>
      <c r="H110" s="151">
        <v>75870</v>
      </c>
      <c r="I110" s="149" t="s">
        <v>80</v>
      </c>
      <c r="J110" s="149" t="s">
        <v>64</v>
      </c>
      <c r="K110" s="152">
        <v>45271.317997685197</v>
      </c>
      <c r="L110" s="149" t="s">
        <v>63</v>
      </c>
      <c r="M110" s="149" t="s">
        <v>79</v>
      </c>
      <c r="N110" s="153">
        <v>0</v>
      </c>
      <c r="O110" s="153">
        <v>20.65</v>
      </c>
      <c r="P110" s="153">
        <v>0</v>
      </c>
    </row>
    <row r="111" spans="1:16" x14ac:dyDescent="0.35">
      <c r="A111" s="149" t="s">
        <v>314</v>
      </c>
      <c r="B111" s="149" t="s">
        <v>335</v>
      </c>
      <c r="C111" s="150" t="s">
        <v>81</v>
      </c>
      <c r="D111" s="149" t="s">
        <v>319</v>
      </c>
      <c r="E111" s="149">
        <v>151349</v>
      </c>
      <c r="F111" s="149">
        <v>162723</v>
      </c>
      <c r="G111" s="149">
        <v>65800</v>
      </c>
      <c r="H111" s="151">
        <v>36</v>
      </c>
      <c r="I111" s="149" t="s">
        <v>65</v>
      </c>
      <c r="J111" s="149" t="s">
        <v>64</v>
      </c>
      <c r="K111" s="152">
        <v>45271.317997685197</v>
      </c>
      <c r="L111" s="149" t="s">
        <v>63</v>
      </c>
      <c r="M111" s="149" t="s">
        <v>79</v>
      </c>
      <c r="N111" s="153">
        <v>0</v>
      </c>
      <c r="O111" s="153">
        <v>80.099999999999994</v>
      </c>
      <c r="P111" s="153">
        <v>0</v>
      </c>
    </row>
    <row r="112" spans="1:16" x14ac:dyDescent="0.35">
      <c r="A112" s="149" t="s">
        <v>314</v>
      </c>
      <c r="B112" s="149" t="s">
        <v>335</v>
      </c>
      <c r="C112" s="150" t="s">
        <v>81</v>
      </c>
      <c r="D112" s="149" t="s">
        <v>319</v>
      </c>
      <c r="E112" s="149">
        <v>151349</v>
      </c>
      <c r="F112" s="149">
        <v>162724</v>
      </c>
      <c r="G112" s="149">
        <v>65800</v>
      </c>
      <c r="H112" s="151">
        <v>75870</v>
      </c>
      <c r="I112" s="149" t="s">
        <v>80</v>
      </c>
      <c r="J112" s="149" t="s">
        <v>64</v>
      </c>
      <c r="K112" s="152">
        <v>45271.317997685197</v>
      </c>
      <c r="L112" s="149" t="s">
        <v>63</v>
      </c>
      <c r="M112" s="149" t="s">
        <v>79</v>
      </c>
      <c r="N112" s="153">
        <v>0</v>
      </c>
      <c r="O112" s="153">
        <v>20.65</v>
      </c>
      <c r="P112" s="153">
        <v>0</v>
      </c>
    </row>
    <row r="113" spans="1:16" x14ac:dyDescent="0.35">
      <c r="A113" s="149" t="s">
        <v>314</v>
      </c>
      <c r="B113" s="149" t="s">
        <v>335</v>
      </c>
      <c r="C113" s="150" t="s">
        <v>81</v>
      </c>
      <c r="D113" s="149" t="s">
        <v>319</v>
      </c>
      <c r="E113" s="149">
        <v>151364</v>
      </c>
      <c r="F113" s="149">
        <v>162741</v>
      </c>
      <c r="G113" s="149">
        <v>65800</v>
      </c>
      <c r="H113" s="151">
        <v>23</v>
      </c>
      <c r="I113" s="149" t="s">
        <v>70</v>
      </c>
      <c r="J113" s="149" t="s">
        <v>64</v>
      </c>
      <c r="K113" s="152">
        <v>45271.317997685197</v>
      </c>
      <c r="L113" s="149" t="s">
        <v>63</v>
      </c>
      <c r="M113" s="149" t="s">
        <v>79</v>
      </c>
      <c r="N113" s="153">
        <v>0</v>
      </c>
      <c r="O113" s="153">
        <v>41.4</v>
      </c>
      <c r="P113" s="153">
        <v>0</v>
      </c>
    </row>
    <row r="114" spans="1:16" x14ac:dyDescent="0.35">
      <c r="A114" s="149" t="s">
        <v>314</v>
      </c>
      <c r="B114" s="149" t="s">
        <v>335</v>
      </c>
      <c r="C114" s="150" t="s">
        <v>81</v>
      </c>
      <c r="D114" s="149" t="s">
        <v>319</v>
      </c>
      <c r="E114" s="149">
        <v>151364</v>
      </c>
      <c r="F114" s="149">
        <v>162742</v>
      </c>
      <c r="G114" s="149">
        <v>65800</v>
      </c>
      <c r="H114" s="151">
        <v>75870</v>
      </c>
      <c r="I114" s="149" t="s">
        <v>80</v>
      </c>
      <c r="J114" s="149" t="s">
        <v>64</v>
      </c>
      <c r="K114" s="152">
        <v>45271.317997685197</v>
      </c>
      <c r="L114" s="149" t="s">
        <v>63</v>
      </c>
      <c r="M114" s="149" t="s">
        <v>79</v>
      </c>
      <c r="N114" s="153">
        <v>0</v>
      </c>
      <c r="O114" s="153">
        <v>20.65</v>
      </c>
      <c r="P114" s="153">
        <v>0</v>
      </c>
    </row>
    <row r="115" spans="1:16" x14ac:dyDescent="0.35">
      <c r="A115" s="149" t="s">
        <v>314</v>
      </c>
      <c r="B115" s="149" t="s">
        <v>335</v>
      </c>
      <c r="C115" s="150" t="s">
        <v>81</v>
      </c>
      <c r="D115" s="149" t="s">
        <v>319</v>
      </c>
      <c r="E115" s="149">
        <v>151331</v>
      </c>
      <c r="F115" s="149">
        <v>162704</v>
      </c>
      <c r="G115" s="149">
        <v>65800</v>
      </c>
      <c r="H115" s="151">
        <v>36</v>
      </c>
      <c r="I115" s="149" t="s">
        <v>65</v>
      </c>
      <c r="J115" s="149" t="s">
        <v>64</v>
      </c>
      <c r="K115" s="152">
        <v>45271.317997685197</v>
      </c>
      <c r="L115" s="149" t="s">
        <v>63</v>
      </c>
      <c r="M115" s="149" t="s">
        <v>79</v>
      </c>
      <c r="N115" s="153">
        <v>0</v>
      </c>
      <c r="O115" s="153">
        <v>80.099999999999994</v>
      </c>
      <c r="P115" s="153">
        <v>0</v>
      </c>
    </row>
    <row r="116" spans="1:16" x14ac:dyDescent="0.35">
      <c r="A116" s="149" t="s">
        <v>314</v>
      </c>
      <c r="B116" s="149" t="s">
        <v>335</v>
      </c>
      <c r="C116" s="150" t="s">
        <v>81</v>
      </c>
      <c r="D116" s="149" t="s">
        <v>319</v>
      </c>
      <c r="E116" s="149">
        <v>151497</v>
      </c>
      <c r="F116" s="149">
        <v>162851</v>
      </c>
      <c r="G116" s="149">
        <v>65800</v>
      </c>
      <c r="H116" s="151">
        <v>23</v>
      </c>
      <c r="I116" s="149" t="s">
        <v>70</v>
      </c>
      <c r="J116" s="149" t="s">
        <v>64</v>
      </c>
      <c r="K116" s="152">
        <v>45271.317997685197</v>
      </c>
      <c r="L116" s="149" t="s">
        <v>63</v>
      </c>
      <c r="M116" s="149" t="s">
        <v>79</v>
      </c>
      <c r="N116" s="153">
        <v>0</v>
      </c>
      <c r="O116" s="153">
        <v>41.4</v>
      </c>
      <c r="P116" s="153">
        <v>0</v>
      </c>
    </row>
    <row r="117" spans="1:16" x14ac:dyDescent="0.35">
      <c r="A117" s="149" t="s">
        <v>314</v>
      </c>
      <c r="B117" s="149" t="s">
        <v>335</v>
      </c>
      <c r="C117" s="150" t="s">
        <v>81</v>
      </c>
      <c r="D117" s="149" t="s">
        <v>319</v>
      </c>
      <c r="E117" s="149">
        <v>151497</v>
      </c>
      <c r="F117" s="149">
        <v>162852</v>
      </c>
      <c r="G117" s="149">
        <v>65800</v>
      </c>
      <c r="H117" s="151">
        <v>75870</v>
      </c>
      <c r="I117" s="149" t="s">
        <v>80</v>
      </c>
      <c r="J117" s="149" t="s">
        <v>64</v>
      </c>
      <c r="K117" s="152">
        <v>45271.317997685197</v>
      </c>
      <c r="L117" s="149" t="s">
        <v>63</v>
      </c>
      <c r="M117" s="149" t="s">
        <v>79</v>
      </c>
      <c r="N117" s="153">
        <v>0</v>
      </c>
      <c r="O117" s="153">
        <v>20.65</v>
      </c>
      <c r="P117" s="153">
        <v>0</v>
      </c>
    </row>
    <row r="118" spans="1:16" x14ac:dyDescent="0.35">
      <c r="A118" s="149" t="s">
        <v>314</v>
      </c>
      <c r="B118" s="149" t="s">
        <v>335</v>
      </c>
      <c r="C118" s="150" t="s">
        <v>81</v>
      </c>
      <c r="D118" s="149" t="s">
        <v>319</v>
      </c>
      <c r="E118" s="149">
        <v>151492</v>
      </c>
      <c r="F118" s="149">
        <v>162843</v>
      </c>
      <c r="G118" s="149">
        <v>65800</v>
      </c>
      <c r="H118" s="151">
        <v>91891</v>
      </c>
      <c r="I118" s="149" t="s">
        <v>66</v>
      </c>
      <c r="J118" s="149" t="s">
        <v>64</v>
      </c>
      <c r="K118" s="152">
        <v>45271.317997685197</v>
      </c>
      <c r="L118" s="149" t="s">
        <v>63</v>
      </c>
      <c r="M118" s="149" t="s">
        <v>79</v>
      </c>
      <c r="N118" s="153">
        <v>0</v>
      </c>
      <c r="O118" s="153">
        <v>41.4</v>
      </c>
      <c r="P118" s="153">
        <v>0</v>
      </c>
    </row>
    <row r="119" spans="1:16" x14ac:dyDescent="0.35">
      <c r="A119" s="149" t="s">
        <v>314</v>
      </c>
      <c r="B119" s="149" t="s">
        <v>335</v>
      </c>
      <c r="C119" s="150" t="s">
        <v>81</v>
      </c>
      <c r="D119" s="149" t="s">
        <v>319</v>
      </c>
      <c r="E119" s="149">
        <v>151492</v>
      </c>
      <c r="F119" s="149">
        <v>162844</v>
      </c>
      <c r="G119" s="149">
        <v>65800</v>
      </c>
      <c r="H119" s="151">
        <v>75870</v>
      </c>
      <c r="I119" s="149" t="s">
        <v>80</v>
      </c>
      <c r="J119" s="149" t="s">
        <v>64</v>
      </c>
      <c r="K119" s="152">
        <v>45271.317997685197</v>
      </c>
      <c r="L119" s="149" t="s">
        <v>63</v>
      </c>
      <c r="M119" s="149" t="s">
        <v>79</v>
      </c>
      <c r="N119" s="153">
        <v>0</v>
      </c>
      <c r="O119" s="153">
        <v>20.65</v>
      </c>
      <c r="P119" s="153">
        <v>0</v>
      </c>
    </row>
    <row r="120" spans="1:16" x14ac:dyDescent="0.35">
      <c r="A120" s="149" t="s">
        <v>314</v>
      </c>
      <c r="B120" s="149" t="s">
        <v>335</v>
      </c>
      <c r="C120" s="150" t="s">
        <v>81</v>
      </c>
      <c r="D120" s="149" t="s">
        <v>319</v>
      </c>
      <c r="E120" s="149">
        <v>151636</v>
      </c>
      <c r="F120" s="149">
        <v>162967</v>
      </c>
      <c r="G120" s="149">
        <v>65800</v>
      </c>
      <c r="H120" s="151">
        <v>2713</v>
      </c>
      <c r="I120" s="149" t="s">
        <v>336</v>
      </c>
      <c r="J120" s="149" t="s">
        <v>64</v>
      </c>
      <c r="K120" s="152">
        <v>45271.317997685197</v>
      </c>
      <c r="L120" s="149" t="s">
        <v>63</v>
      </c>
      <c r="M120" s="149" t="s">
        <v>79</v>
      </c>
      <c r="N120" s="153">
        <v>0</v>
      </c>
      <c r="O120" s="153">
        <v>78.95</v>
      </c>
      <c r="P120" s="153">
        <v>0</v>
      </c>
    </row>
    <row r="121" spans="1:16" x14ac:dyDescent="0.35">
      <c r="A121" s="149" t="s">
        <v>314</v>
      </c>
      <c r="B121" s="149" t="s">
        <v>335</v>
      </c>
      <c r="C121" s="150" t="s">
        <v>81</v>
      </c>
      <c r="D121" s="149" t="s">
        <v>319</v>
      </c>
      <c r="E121" s="149">
        <v>151636</v>
      </c>
      <c r="F121" s="149">
        <v>162968</v>
      </c>
      <c r="G121" s="149">
        <v>65800</v>
      </c>
      <c r="H121" s="151">
        <v>10990</v>
      </c>
      <c r="I121" s="149" t="s">
        <v>80</v>
      </c>
      <c r="J121" s="149" t="s">
        <v>64</v>
      </c>
      <c r="K121" s="152">
        <v>45271.317997685197</v>
      </c>
      <c r="L121" s="149" t="s">
        <v>63</v>
      </c>
      <c r="M121" s="149" t="s">
        <v>79</v>
      </c>
      <c r="N121" s="153">
        <v>0</v>
      </c>
      <c r="O121" s="153">
        <v>6.9</v>
      </c>
      <c r="P121" s="153">
        <v>0</v>
      </c>
    </row>
    <row r="122" spans="1:16" x14ac:dyDescent="0.35">
      <c r="A122" s="149" t="s">
        <v>314</v>
      </c>
      <c r="B122" s="149" t="s">
        <v>335</v>
      </c>
      <c r="C122" s="150" t="s">
        <v>81</v>
      </c>
      <c r="D122" s="149" t="s">
        <v>319</v>
      </c>
      <c r="E122" s="149">
        <v>151622</v>
      </c>
      <c r="F122" s="149">
        <v>162957</v>
      </c>
      <c r="G122" s="149">
        <v>65800</v>
      </c>
      <c r="H122" s="151">
        <v>23</v>
      </c>
      <c r="I122" s="149" t="s">
        <v>70</v>
      </c>
      <c r="J122" s="149" t="s">
        <v>64</v>
      </c>
      <c r="K122" s="152">
        <v>45271.317997685197</v>
      </c>
      <c r="L122" s="149" t="s">
        <v>63</v>
      </c>
      <c r="M122" s="149" t="s">
        <v>79</v>
      </c>
      <c r="N122" s="153">
        <v>0</v>
      </c>
      <c r="O122" s="153">
        <v>41.4</v>
      </c>
      <c r="P122" s="153">
        <v>0</v>
      </c>
    </row>
    <row r="123" spans="1:16" x14ac:dyDescent="0.35">
      <c r="A123" s="149" t="s">
        <v>314</v>
      </c>
      <c r="B123" s="149" t="s">
        <v>335</v>
      </c>
      <c r="C123" s="150" t="s">
        <v>81</v>
      </c>
      <c r="D123" s="149" t="s">
        <v>319</v>
      </c>
      <c r="E123" s="149">
        <v>151622</v>
      </c>
      <c r="F123" s="149">
        <v>162958</v>
      </c>
      <c r="G123" s="149">
        <v>65800</v>
      </c>
      <c r="H123" s="151">
        <v>75870</v>
      </c>
      <c r="I123" s="149" t="s">
        <v>80</v>
      </c>
      <c r="J123" s="149" t="s">
        <v>64</v>
      </c>
      <c r="K123" s="152">
        <v>45271.317997685197</v>
      </c>
      <c r="L123" s="149" t="s">
        <v>63</v>
      </c>
      <c r="M123" s="149" t="s">
        <v>79</v>
      </c>
      <c r="N123" s="153">
        <v>0</v>
      </c>
      <c r="O123" s="153">
        <v>20.65</v>
      </c>
      <c r="P123" s="153">
        <v>0</v>
      </c>
    </row>
    <row r="124" spans="1:16" x14ac:dyDescent="0.35">
      <c r="A124" s="149" t="s">
        <v>314</v>
      </c>
      <c r="B124" s="149" t="s">
        <v>335</v>
      </c>
      <c r="C124" s="150" t="s">
        <v>81</v>
      </c>
      <c r="D124" s="149" t="s">
        <v>319</v>
      </c>
      <c r="E124" s="149">
        <v>151467</v>
      </c>
      <c r="F124" s="149">
        <v>162825</v>
      </c>
      <c r="G124" s="149">
        <v>65800</v>
      </c>
      <c r="H124" s="151">
        <v>36</v>
      </c>
      <c r="I124" s="149" t="s">
        <v>65</v>
      </c>
      <c r="J124" s="149" t="s">
        <v>64</v>
      </c>
      <c r="K124" s="152">
        <v>45271.317997685197</v>
      </c>
      <c r="L124" s="149" t="s">
        <v>63</v>
      </c>
      <c r="M124" s="149" t="s">
        <v>79</v>
      </c>
      <c r="N124" s="153">
        <v>0</v>
      </c>
      <c r="O124" s="153">
        <v>80.099999999999994</v>
      </c>
      <c r="P124" s="153">
        <v>0</v>
      </c>
    </row>
    <row r="125" spans="1:16" x14ac:dyDescent="0.35">
      <c r="A125" s="149" t="s">
        <v>314</v>
      </c>
      <c r="B125" s="149" t="s">
        <v>335</v>
      </c>
      <c r="C125" s="150" t="s">
        <v>81</v>
      </c>
      <c r="D125" s="149" t="s">
        <v>319</v>
      </c>
      <c r="E125" s="149">
        <v>151467</v>
      </c>
      <c r="F125" s="149">
        <v>162826</v>
      </c>
      <c r="G125" s="149">
        <v>65800</v>
      </c>
      <c r="H125" s="151">
        <v>75870</v>
      </c>
      <c r="I125" s="149" t="s">
        <v>80</v>
      </c>
      <c r="J125" s="149" t="s">
        <v>64</v>
      </c>
      <c r="K125" s="152">
        <v>45271.317997685197</v>
      </c>
      <c r="L125" s="149" t="s">
        <v>63</v>
      </c>
      <c r="M125" s="149" t="s">
        <v>79</v>
      </c>
      <c r="N125" s="153">
        <v>0</v>
      </c>
      <c r="O125" s="153">
        <v>20.65</v>
      </c>
      <c r="P125" s="153">
        <v>0</v>
      </c>
    </row>
    <row r="126" spans="1:16" x14ac:dyDescent="0.35">
      <c r="A126" s="149" t="s">
        <v>314</v>
      </c>
      <c r="B126" s="149" t="s">
        <v>335</v>
      </c>
      <c r="C126" s="150" t="s">
        <v>81</v>
      </c>
      <c r="D126" s="149" t="s">
        <v>319</v>
      </c>
      <c r="E126" s="149">
        <v>151441</v>
      </c>
      <c r="F126" s="149">
        <v>162809</v>
      </c>
      <c r="G126" s="149">
        <v>65800</v>
      </c>
      <c r="H126" s="151">
        <v>197</v>
      </c>
      <c r="I126" s="149" t="s">
        <v>77</v>
      </c>
      <c r="J126" s="149" t="s">
        <v>64</v>
      </c>
      <c r="K126" s="152">
        <v>45271.317997685197</v>
      </c>
      <c r="L126" s="149" t="s">
        <v>63</v>
      </c>
      <c r="M126" s="149" t="s">
        <v>79</v>
      </c>
      <c r="N126" s="153">
        <v>0</v>
      </c>
      <c r="O126" s="153">
        <v>78.95</v>
      </c>
      <c r="P126" s="153">
        <v>0</v>
      </c>
    </row>
    <row r="127" spans="1:16" x14ac:dyDescent="0.35">
      <c r="A127" s="149" t="s">
        <v>314</v>
      </c>
      <c r="B127" s="149" t="s">
        <v>335</v>
      </c>
      <c r="C127" s="150" t="s">
        <v>81</v>
      </c>
      <c r="D127" s="149" t="s">
        <v>319</v>
      </c>
      <c r="E127" s="149">
        <v>151441</v>
      </c>
      <c r="F127" s="149">
        <v>162810</v>
      </c>
      <c r="G127" s="149">
        <v>65800</v>
      </c>
      <c r="H127" s="151">
        <v>10990</v>
      </c>
      <c r="I127" s="149" t="s">
        <v>80</v>
      </c>
      <c r="J127" s="149" t="s">
        <v>64</v>
      </c>
      <c r="K127" s="152">
        <v>45271.317997685197</v>
      </c>
      <c r="L127" s="149" t="s">
        <v>63</v>
      </c>
      <c r="M127" s="149" t="s">
        <v>79</v>
      </c>
      <c r="N127" s="153">
        <v>0</v>
      </c>
      <c r="O127" s="153">
        <v>6.9</v>
      </c>
      <c r="P127" s="153">
        <v>0</v>
      </c>
    </row>
    <row r="128" spans="1:16" x14ac:dyDescent="0.35">
      <c r="A128" s="149" t="s">
        <v>314</v>
      </c>
      <c r="B128" s="149" t="s">
        <v>335</v>
      </c>
      <c r="C128" s="150" t="s">
        <v>81</v>
      </c>
      <c r="D128" s="149" t="s">
        <v>319</v>
      </c>
      <c r="E128" s="149">
        <v>151521</v>
      </c>
      <c r="F128" s="149">
        <v>162869</v>
      </c>
      <c r="G128" s="149">
        <v>65800</v>
      </c>
      <c r="H128" s="151">
        <v>91891</v>
      </c>
      <c r="I128" s="149" t="s">
        <v>66</v>
      </c>
      <c r="J128" s="149" t="s">
        <v>64</v>
      </c>
      <c r="K128" s="152">
        <v>45271.317997685197</v>
      </c>
      <c r="L128" s="149" t="s">
        <v>63</v>
      </c>
      <c r="M128" s="149" t="s">
        <v>79</v>
      </c>
      <c r="N128" s="153">
        <v>0</v>
      </c>
      <c r="O128" s="153">
        <v>41.4</v>
      </c>
      <c r="P128" s="153">
        <v>0</v>
      </c>
    </row>
    <row r="129" spans="1:16" x14ac:dyDescent="0.35">
      <c r="A129" s="149" t="s">
        <v>314</v>
      </c>
      <c r="B129" s="149" t="s">
        <v>335</v>
      </c>
      <c r="C129" s="150" t="s">
        <v>81</v>
      </c>
      <c r="D129" s="149" t="s">
        <v>319</v>
      </c>
      <c r="E129" s="149">
        <v>151531</v>
      </c>
      <c r="F129" s="149">
        <v>162875</v>
      </c>
      <c r="G129" s="149">
        <v>65800</v>
      </c>
      <c r="H129" s="151">
        <v>36</v>
      </c>
      <c r="I129" s="149" t="s">
        <v>65</v>
      </c>
      <c r="J129" s="149" t="s">
        <v>64</v>
      </c>
      <c r="K129" s="152">
        <v>45271.317997685197</v>
      </c>
      <c r="L129" s="149" t="s">
        <v>63</v>
      </c>
      <c r="M129" s="149" t="s">
        <v>79</v>
      </c>
      <c r="N129" s="153">
        <v>0</v>
      </c>
      <c r="O129" s="153">
        <v>80.099999999999994</v>
      </c>
      <c r="P129" s="153">
        <v>0</v>
      </c>
    </row>
    <row r="130" spans="1:16" x14ac:dyDescent="0.35">
      <c r="A130" s="149" t="s">
        <v>314</v>
      </c>
      <c r="B130" s="149" t="s">
        <v>335</v>
      </c>
      <c r="C130" s="150" t="s">
        <v>81</v>
      </c>
      <c r="D130" s="149" t="s">
        <v>319</v>
      </c>
      <c r="E130" s="149">
        <v>151568</v>
      </c>
      <c r="F130" s="149">
        <v>162901</v>
      </c>
      <c r="G130" s="149">
        <v>65800</v>
      </c>
      <c r="H130" s="151">
        <v>36</v>
      </c>
      <c r="I130" s="149" t="s">
        <v>65</v>
      </c>
      <c r="J130" s="149" t="s">
        <v>64</v>
      </c>
      <c r="K130" s="152">
        <v>45271.317997685197</v>
      </c>
      <c r="L130" s="149" t="s">
        <v>63</v>
      </c>
      <c r="M130" s="149" t="s">
        <v>79</v>
      </c>
      <c r="N130" s="153">
        <v>0</v>
      </c>
      <c r="O130" s="153">
        <v>80.099999999999994</v>
      </c>
      <c r="P130" s="153">
        <v>0</v>
      </c>
    </row>
    <row r="131" spans="1:16" x14ac:dyDescent="0.35">
      <c r="A131" s="149" t="s">
        <v>314</v>
      </c>
      <c r="B131" s="149" t="s">
        <v>335</v>
      </c>
      <c r="C131" s="150" t="s">
        <v>81</v>
      </c>
      <c r="D131" s="149" t="s">
        <v>319</v>
      </c>
      <c r="E131" s="149">
        <v>151568</v>
      </c>
      <c r="F131" s="149">
        <v>162902</v>
      </c>
      <c r="G131" s="149">
        <v>65800</v>
      </c>
      <c r="H131" s="151">
        <v>75870</v>
      </c>
      <c r="I131" s="149" t="s">
        <v>80</v>
      </c>
      <c r="J131" s="149" t="s">
        <v>64</v>
      </c>
      <c r="K131" s="152">
        <v>45271.317997685197</v>
      </c>
      <c r="L131" s="149" t="s">
        <v>63</v>
      </c>
      <c r="M131" s="149" t="s">
        <v>79</v>
      </c>
      <c r="N131" s="153">
        <v>0</v>
      </c>
      <c r="O131" s="153">
        <v>20.65</v>
      </c>
      <c r="P131" s="153">
        <v>0</v>
      </c>
    </row>
    <row r="132" spans="1:16" x14ac:dyDescent="0.35">
      <c r="A132" s="149" t="s">
        <v>314</v>
      </c>
      <c r="B132" s="149" t="s">
        <v>335</v>
      </c>
      <c r="C132" s="150" t="s">
        <v>81</v>
      </c>
      <c r="D132" s="149" t="s">
        <v>319</v>
      </c>
      <c r="E132" s="149">
        <v>151662</v>
      </c>
      <c r="F132" s="149">
        <v>162994</v>
      </c>
      <c r="G132" s="149">
        <v>65800</v>
      </c>
      <c r="H132" s="151">
        <v>91802</v>
      </c>
      <c r="I132" s="149" t="s">
        <v>337</v>
      </c>
      <c r="J132" s="149" t="s">
        <v>64</v>
      </c>
      <c r="K132" s="152">
        <v>45271.317997685197</v>
      </c>
      <c r="L132" s="149" t="s">
        <v>63</v>
      </c>
      <c r="M132" s="149" t="s">
        <v>79</v>
      </c>
      <c r="N132" s="153">
        <v>0</v>
      </c>
      <c r="O132" s="153">
        <v>118</v>
      </c>
      <c r="P132" s="153">
        <v>0</v>
      </c>
    </row>
    <row r="133" spans="1:16" x14ac:dyDescent="0.35">
      <c r="A133" s="149" t="s">
        <v>314</v>
      </c>
      <c r="B133" s="149" t="s">
        <v>335</v>
      </c>
      <c r="C133" s="150" t="s">
        <v>81</v>
      </c>
      <c r="D133" s="149" t="s">
        <v>319</v>
      </c>
      <c r="E133" s="149">
        <v>151662</v>
      </c>
      <c r="F133" s="149">
        <v>162995</v>
      </c>
      <c r="G133" s="149">
        <v>65800</v>
      </c>
      <c r="H133" s="151">
        <v>10990</v>
      </c>
      <c r="I133" s="149" t="s">
        <v>80</v>
      </c>
      <c r="J133" s="149" t="s">
        <v>64</v>
      </c>
      <c r="K133" s="152">
        <v>45271.317997685197</v>
      </c>
      <c r="L133" s="149" t="s">
        <v>63</v>
      </c>
      <c r="M133" s="149" t="s">
        <v>79</v>
      </c>
      <c r="N133" s="153">
        <v>0</v>
      </c>
      <c r="O133" s="153">
        <v>6.9</v>
      </c>
      <c r="P133" s="153">
        <v>0</v>
      </c>
    </row>
    <row r="134" spans="1:16" x14ac:dyDescent="0.35">
      <c r="A134" s="149" t="s">
        <v>314</v>
      </c>
      <c r="B134" s="149" t="s">
        <v>338</v>
      </c>
      <c r="C134" s="150" t="s">
        <v>81</v>
      </c>
      <c r="D134" s="149" t="s">
        <v>319</v>
      </c>
      <c r="E134" s="149">
        <v>150703</v>
      </c>
      <c r="F134" s="149">
        <v>162063</v>
      </c>
      <c r="G134" s="149">
        <v>65794</v>
      </c>
      <c r="H134" s="151">
        <v>93644</v>
      </c>
      <c r="I134" s="149" t="s">
        <v>84</v>
      </c>
      <c r="J134" s="149" t="s">
        <v>64</v>
      </c>
      <c r="K134" s="152">
        <v>45271.317997685197</v>
      </c>
      <c r="L134" s="149" t="s">
        <v>63</v>
      </c>
      <c r="M134" s="149" t="s">
        <v>79</v>
      </c>
      <c r="N134" s="153">
        <v>0</v>
      </c>
      <c r="O134" s="153">
        <v>36.549999999999997</v>
      </c>
      <c r="P134" s="153">
        <v>0</v>
      </c>
    </row>
    <row r="135" spans="1:16" x14ac:dyDescent="0.35">
      <c r="A135" s="149" t="s">
        <v>314</v>
      </c>
      <c r="B135" s="149" t="s">
        <v>338</v>
      </c>
      <c r="C135" s="150" t="s">
        <v>81</v>
      </c>
      <c r="D135" s="149" t="s">
        <v>319</v>
      </c>
      <c r="E135" s="149">
        <v>150583</v>
      </c>
      <c r="F135" s="149">
        <v>161949</v>
      </c>
      <c r="G135" s="149">
        <v>65794</v>
      </c>
      <c r="H135" s="151">
        <v>23</v>
      </c>
      <c r="I135" s="149" t="s">
        <v>70</v>
      </c>
      <c r="J135" s="149" t="s">
        <v>64</v>
      </c>
      <c r="K135" s="152">
        <v>45271.317997685197</v>
      </c>
      <c r="L135" s="149" t="s">
        <v>63</v>
      </c>
      <c r="M135" s="149" t="s">
        <v>79</v>
      </c>
      <c r="N135" s="153">
        <v>0</v>
      </c>
      <c r="O135" s="153">
        <v>41.4</v>
      </c>
      <c r="P135" s="153">
        <v>0</v>
      </c>
    </row>
    <row r="136" spans="1:16" x14ac:dyDescent="0.35">
      <c r="A136" s="149" t="s">
        <v>314</v>
      </c>
      <c r="B136" s="149" t="s">
        <v>338</v>
      </c>
      <c r="C136" s="150" t="s">
        <v>81</v>
      </c>
      <c r="D136" s="149" t="s">
        <v>319</v>
      </c>
      <c r="E136" s="149">
        <v>150583</v>
      </c>
      <c r="F136" s="149">
        <v>161950</v>
      </c>
      <c r="G136" s="149">
        <v>65794</v>
      </c>
      <c r="H136" s="151">
        <v>75870</v>
      </c>
      <c r="I136" s="149" t="s">
        <v>80</v>
      </c>
      <c r="J136" s="149" t="s">
        <v>64</v>
      </c>
      <c r="K136" s="152">
        <v>45271.317997685197</v>
      </c>
      <c r="L136" s="149" t="s">
        <v>63</v>
      </c>
      <c r="M136" s="149" t="s">
        <v>79</v>
      </c>
      <c r="N136" s="153">
        <v>0</v>
      </c>
      <c r="O136" s="153">
        <v>20.65</v>
      </c>
      <c r="P136" s="153">
        <v>0</v>
      </c>
    </row>
    <row r="137" spans="1:16" x14ac:dyDescent="0.35">
      <c r="A137" s="149" t="s">
        <v>314</v>
      </c>
      <c r="B137" s="149" t="s">
        <v>338</v>
      </c>
      <c r="C137" s="150" t="s">
        <v>81</v>
      </c>
      <c r="D137" s="149" t="s">
        <v>319</v>
      </c>
      <c r="E137" s="149">
        <v>151303</v>
      </c>
      <c r="F137" s="149">
        <v>162681</v>
      </c>
      <c r="G137" s="149">
        <v>65794</v>
      </c>
      <c r="H137" s="151">
        <v>91891</v>
      </c>
      <c r="I137" s="149" t="s">
        <v>66</v>
      </c>
      <c r="J137" s="149" t="s">
        <v>64</v>
      </c>
      <c r="K137" s="152">
        <v>45271.317997685197</v>
      </c>
      <c r="L137" s="149" t="s">
        <v>63</v>
      </c>
      <c r="M137" s="149" t="s">
        <v>79</v>
      </c>
      <c r="N137" s="153">
        <v>0</v>
      </c>
      <c r="O137" s="153">
        <v>41.4</v>
      </c>
      <c r="P137" s="153">
        <v>0</v>
      </c>
    </row>
    <row r="138" spans="1:16" x14ac:dyDescent="0.35">
      <c r="A138" s="149" t="s">
        <v>314</v>
      </c>
      <c r="B138" s="149" t="s">
        <v>338</v>
      </c>
      <c r="C138" s="150" t="s">
        <v>81</v>
      </c>
      <c r="D138" s="149" t="s">
        <v>319</v>
      </c>
      <c r="E138" s="149">
        <v>151303</v>
      </c>
      <c r="F138" s="149">
        <v>162682</v>
      </c>
      <c r="G138" s="149">
        <v>65794</v>
      </c>
      <c r="H138" s="151">
        <v>75870</v>
      </c>
      <c r="I138" s="149" t="s">
        <v>80</v>
      </c>
      <c r="J138" s="149" t="s">
        <v>64</v>
      </c>
      <c r="K138" s="152">
        <v>45271.317997685197</v>
      </c>
      <c r="L138" s="149" t="s">
        <v>63</v>
      </c>
      <c r="M138" s="149" t="s">
        <v>79</v>
      </c>
      <c r="N138" s="153">
        <v>0</v>
      </c>
      <c r="O138" s="153">
        <v>20.65</v>
      </c>
      <c r="P138" s="153">
        <v>0</v>
      </c>
    </row>
    <row r="139" spans="1:16" x14ac:dyDescent="0.35">
      <c r="A139" s="149" t="s">
        <v>314</v>
      </c>
      <c r="B139" s="149" t="s">
        <v>338</v>
      </c>
      <c r="C139" s="150" t="s">
        <v>81</v>
      </c>
      <c r="D139" s="149" t="s">
        <v>319</v>
      </c>
      <c r="E139" s="149">
        <v>151304</v>
      </c>
      <c r="F139" s="149">
        <v>162683</v>
      </c>
      <c r="G139" s="149">
        <v>65794</v>
      </c>
      <c r="H139" s="151">
        <v>91891</v>
      </c>
      <c r="I139" s="149" t="s">
        <v>66</v>
      </c>
      <c r="J139" s="149" t="s">
        <v>64</v>
      </c>
      <c r="K139" s="152">
        <v>45271.317997685197</v>
      </c>
      <c r="L139" s="149" t="s">
        <v>63</v>
      </c>
      <c r="M139" s="149" t="s">
        <v>79</v>
      </c>
      <c r="N139" s="153">
        <v>0</v>
      </c>
      <c r="O139" s="153">
        <v>41.4</v>
      </c>
      <c r="P139" s="153">
        <v>0</v>
      </c>
    </row>
    <row r="140" spans="1:16" x14ac:dyDescent="0.35">
      <c r="A140" s="149" t="s">
        <v>314</v>
      </c>
      <c r="B140" s="149" t="s">
        <v>338</v>
      </c>
      <c r="C140" s="150" t="s">
        <v>81</v>
      </c>
      <c r="D140" s="149" t="s">
        <v>319</v>
      </c>
      <c r="E140" s="149">
        <v>151304</v>
      </c>
      <c r="F140" s="149">
        <v>162684</v>
      </c>
      <c r="G140" s="149">
        <v>65794</v>
      </c>
      <c r="H140" s="151">
        <v>75870</v>
      </c>
      <c r="I140" s="149" t="s">
        <v>80</v>
      </c>
      <c r="J140" s="149" t="s">
        <v>64</v>
      </c>
      <c r="K140" s="152">
        <v>45271.317997685197</v>
      </c>
      <c r="L140" s="149" t="s">
        <v>63</v>
      </c>
      <c r="M140" s="149" t="s">
        <v>79</v>
      </c>
      <c r="N140" s="153">
        <v>0</v>
      </c>
      <c r="O140" s="153">
        <v>20.65</v>
      </c>
      <c r="P140" s="153">
        <v>0</v>
      </c>
    </row>
    <row r="141" spans="1:16" x14ac:dyDescent="0.35">
      <c r="A141" s="149" t="s">
        <v>314</v>
      </c>
      <c r="B141" s="149" t="s">
        <v>338</v>
      </c>
      <c r="C141" s="150" t="s">
        <v>81</v>
      </c>
      <c r="D141" s="149" t="s">
        <v>319</v>
      </c>
      <c r="E141" s="149">
        <v>151319</v>
      </c>
      <c r="F141" s="149">
        <v>162696</v>
      </c>
      <c r="G141" s="149">
        <v>65794</v>
      </c>
      <c r="H141" s="151">
        <v>23</v>
      </c>
      <c r="I141" s="149" t="s">
        <v>70</v>
      </c>
      <c r="J141" s="149" t="s">
        <v>64</v>
      </c>
      <c r="K141" s="152">
        <v>45271.317997685197</v>
      </c>
      <c r="L141" s="149" t="s">
        <v>63</v>
      </c>
      <c r="M141" s="149" t="s">
        <v>79</v>
      </c>
      <c r="N141" s="153">
        <v>0</v>
      </c>
      <c r="O141" s="153">
        <v>41.4</v>
      </c>
      <c r="P141" s="153">
        <v>0</v>
      </c>
    </row>
    <row r="142" spans="1:16" x14ac:dyDescent="0.35">
      <c r="A142" s="149" t="s">
        <v>314</v>
      </c>
      <c r="B142" s="149" t="s">
        <v>338</v>
      </c>
      <c r="C142" s="150" t="s">
        <v>81</v>
      </c>
      <c r="D142" s="149" t="s">
        <v>319</v>
      </c>
      <c r="E142" s="149">
        <v>151319</v>
      </c>
      <c r="F142" s="149">
        <v>162697</v>
      </c>
      <c r="G142" s="149">
        <v>65794</v>
      </c>
      <c r="H142" s="151">
        <v>75870</v>
      </c>
      <c r="I142" s="149" t="s">
        <v>80</v>
      </c>
      <c r="J142" s="149" t="s">
        <v>64</v>
      </c>
      <c r="K142" s="152">
        <v>45271.317997685197</v>
      </c>
      <c r="L142" s="149" t="s">
        <v>63</v>
      </c>
      <c r="M142" s="149" t="s">
        <v>79</v>
      </c>
      <c r="N142" s="153">
        <v>0</v>
      </c>
      <c r="O142" s="153">
        <v>20.65</v>
      </c>
      <c r="P142" s="153">
        <v>0</v>
      </c>
    </row>
    <row r="143" spans="1:16" x14ac:dyDescent="0.35">
      <c r="A143" s="149" t="s">
        <v>314</v>
      </c>
      <c r="B143" s="149" t="s">
        <v>339</v>
      </c>
      <c r="C143" s="150" t="s">
        <v>81</v>
      </c>
      <c r="D143" s="149" t="s">
        <v>319</v>
      </c>
      <c r="E143" s="149">
        <v>151385</v>
      </c>
      <c r="F143" s="149">
        <v>162761</v>
      </c>
      <c r="G143" s="149">
        <v>65801</v>
      </c>
      <c r="H143" s="151">
        <v>23</v>
      </c>
      <c r="I143" s="149" t="s">
        <v>70</v>
      </c>
      <c r="J143" s="149" t="s">
        <v>64</v>
      </c>
      <c r="K143" s="152">
        <v>45271.317997685197</v>
      </c>
      <c r="L143" s="149" t="s">
        <v>63</v>
      </c>
      <c r="M143" s="149" t="s">
        <v>79</v>
      </c>
      <c r="N143" s="153">
        <v>0</v>
      </c>
      <c r="O143" s="153">
        <v>41.4</v>
      </c>
      <c r="P143" s="153">
        <v>0</v>
      </c>
    </row>
    <row r="144" spans="1:16" x14ac:dyDescent="0.35">
      <c r="A144" s="149" t="s">
        <v>314</v>
      </c>
      <c r="B144" s="149" t="s">
        <v>339</v>
      </c>
      <c r="C144" s="150" t="s">
        <v>81</v>
      </c>
      <c r="D144" s="149" t="s">
        <v>319</v>
      </c>
      <c r="E144" s="149">
        <v>151385</v>
      </c>
      <c r="F144" s="149">
        <v>162762</v>
      </c>
      <c r="G144" s="149">
        <v>65801</v>
      </c>
      <c r="H144" s="151">
        <v>75870</v>
      </c>
      <c r="I144" s="149" t="s">
        <v>80</v>
      </c>
      <c r="J144" s="149" t="s">
        <v>64</v>
      </c>
      <c r="K144" s="152">
        <v>45271.317997685197</v>
      </c>
      <c r="L144" s="149" t="s">
        <v>63</v>
      </c>
      <c r="M144" s="149" t="s">
        <v>79</v>
      </c>
      <c r="N144" s="153">
        <v>0</v>
      </c>
      <c r="O144" s="153">
        <v>20.65</v>
      </c>
      <c r="P144" s="153">
        <v>0</v>
      </c>
    </row>
    <row r="145" spans="1:16" x14ac:dyDescent="0.35">
      <c r="A145" s="149" t="s">
        <v>314</v>
      </c>
      <c r="B145" s="149" t="s">
        <v>339</v>
      </c>
      <c r="C145" s="150" t="s">
        <v>81</v>
      </c>
      <c r="D145" s="149" t="s">
        <v>319</v>
      </c>
      <c r="E145" s="149">
        <v>151392</v>
      </c>
      <c r="F145" s="149">
        <v>162769</v>
      </c>
      <c r="G145" s="149">
        <v>65801</v>
      </c>
      <c r="H145" s="151">
        <v>91891</v>
      </c>
      <c r="I145" s="149" t="s">
        <v>66</v>
      </c>
      <c r="J145" s="149" t="s">
        <v>64</v>
      </c>
      <c r="K145" s="152">
        <v>45271.317997685197</v>
      </c>
      <c r="L145" s="149" t="s">
        <v>63</v>
      </c>
      <c r="M145" s="149" t="s">
        <v>79</v>
      </c>
      <c r="N145" s="153">
        <v>0</v>
      </c>
      <c r="O145" s="153">
        <v>41.4</v>
      </c>
      <c r="P145" s="153">
        <v>0</v>
      </c>
    </row>
    <row r="146" spans="1:16" x14ac:dyDescent="0.35">
      <c r="A146" s="149" t="s">
        <v>314</v>
      </c>
      <c r="B146" s="149" t="s">
        <v>339</v>
      </c>
      <c r="C146" s="150" t="s">
        <v>81</v>
      </c>
      <c r="D146" s="149" t="s">
        <v>319</v>
      </c>
      <c r="E146" s="149">
        <v>151420</v>
      </c>
      <c r="F146" s="149">
        <v>162785</v>
      </c>
      <c r="G146" s="149">
        <v>65801</v>
      </c>
      <c r="H146" s="151">
        <v>36</v>
      </c>
      <c r="I146" s="149" t="s">
        <v>65</v>
      </c>
      <c r="J146" s="149" t="s">
        <v>64</v>
      </c>
      <c r="K146" s="152">
        <v>45271.317997685197</v>
      </c>
      <c r="L146" s="149" t="s">
        <v>63</v>
      </c>
      <c r="M146" s="149" t="s">
        <v>79</v>
      </c>
      <c r="N146" s="153">
        <v>0</v>
      </c>
      <c r="O146" s="153">
        <v>80.099999999999994</v>
      </c>
      <c r="P146" s="153">
        <v>0</v>
      </c>
    </row>
    <row r="147" spans="1:16" x14ac:dyDescent="0.35">
      <c r="A147" s="149" t="s">
        <v>314</v>
      </c>
      <c r="B147" s="149" t="s">
        <v>339</v>
      </c>
      <c r="C147" s="150" t="s">
        <v>81</v>
      </c>
      <c r="D147" s="149" t="s">
        <v>319</v>
      </c>
      <c r="E147" s="149">
        <v>151420</v>
      </c>
      <c r="F147" s="149">
        <v>162786</v>
      </c>
      <c r="G147" s="149">
        <v>65801</v>
      </c>
      <c r="H147" s="151">
        <v>75870</v>
      </c>
      <c r="I147" s="149" t="s">
        <v>80</v>
      </c>
      <c r="J147" s="149" t="s">
        <v>64</v>
      </c>
      <c r="K147" s="152">
        <v>45271.317997685197</v>
      </c>
      <c r="L147" s="149" t="s">
        <v>63</v>
      </c>
      <c r="M147" s="149" t="s">
        <v>79</v>
      </c>
      <c r="N147" s="153">
        <v>0</v>
      </c>
      <c r="O147" s="153">
        <v>20.65</v>
      </c>
      <c r="P147" s="153">
        <v>0</v>
      </c>
    </row>
    <row r="148" spans="1:16" x14ac:dyDescent="0.35">
      <c r="A148" s="149" t="s">
        <v>314</v>
      </c>
      <c r="B148" s="149" t="s">
        <v>339</v>
      </c>
      <c r="C148" s="150" t="s">
        <v>81</v>
      </c>
      <c r="D148" s="149" t="s">
        <v>319</v>
      </c>
      <c r="E148" s="149">
        <v>151366</v>
      </c>
      <c r="F148" s="149">
        <v>162743</v>
      </c>
      <c r="G148" s="149">
        <v>65801</v>
      </c>
      <c r="H148" s="151">
        <v>91891</v>
      </c>
      <c r="I148" s="149" t="s">
        <v>66</v>
      </c>
      <c r="J148" s="149" t="s">
        <v>64</v>
      </c>
      <c r="K148" s="152">
        <v>45271.317997685197</v>
      </c>
      <c r="L148" s="149" t="s">
        <v>63</v>
      </c>
      <c r="M148" s="149" t="s">
        <v>79</v>
      </c>
      <c r="N148" s="153">
        <v>0</v>
      </c>
      <c r="O148" s="153">
        <v>41.4</v>
      </c>
      <c r="P148" s="153">
        <v>0</v>
      </c>
    </row>
    <row r="149" spans="1:16" x14ac:dyDescent="0.35">
      <c r="A149" s="149" t="s">
        <v>314</v>
      </c>
      <c r="B149" s="149" t="s">
        <v>339</v>
      </c>
      <c r="C149" s="150" t="s">
        <v>81</v>
      </c>
      <c r="D149" s="149" t="s">
        <v>319</v>
      </c>
      <c r="E149" s="149">
        <v>151366</v>
      </c>
      <c r="F149" s="149">
        <v>162744</v>
      </c>
      <c r="G149" s="149">
        <v>65801</v>
      </c>
      <c r="H149" s="151">
        <v>75870</v>
      </c>
      <c r="I149" s="149" t="s">
        <v>80</v>
      </c>
      <c r="J149" s="149" t="s">
        <v>64</v>
      </c>
      <c r="K149" s="152">
        <v>45271.317997685197</v>
      </c>
      <c r="L149" s="149" t="s">
        <v>63</v>
      </c>
      <c r="M149" s="149" t="s">
        <v>79</v>
      </c>
      <c r="N149" s="153">
        <v>0</v>
      </c>
      <c r="O149" s="153">
        <v>20.65</v>
      </c>
      <c r="P149" s="153">
        <v>0</v>
      </c>
    </row>
    <row r="150" spans="1:16" x14ac:dyDescent="0.35">
      <c r="A150" s="149" t="s">
        <v>314</v>
      </c>
      <c r="B150" s="149" t="s">
        <v>339</v>
      </c>
      <c r="C150" s="150" t="s">
        <v>81</v>
      </c>
      <c r="D150" s="149" t="s">
        <v>319</v>
      </c>
      <c r="E150" s="149">
        <v>151440</v>
      </c>
      <c r="F150" s="149">
        <v>162807</v>
      </c>
      <c r="G150" s="149">
        <v>65801</v>
      </c>
      <c r="H150" s="151">
        <v>36</v>
      </c>
      <c r="I150" s="149" t="s">
        <v>65</v>
      </c>
      <c r="J150" s="149" t="s">
        <v>64</v>
      </c>
      <c r="K150" s="152">
        <v>45271.317997685197</v>
      </c>
      <c r="L150" s="149" t="s">
        <v>63</v>
      </c>
      <c r="M150" s="149" t="s">
        <v>79</v>
      </c>
      <c r="N150" s="153">
        <v>0</v>
      </c>
      <c r="O150" s="153">
        <v>80.099999999999994</v>
      </c>
      <c r="P150" s="153">
        <v>0</v>
      </c>
    </row>
    <row r="151" spans="1:16" x14ac:dyDescent="0.35">
      <c r="A151" s="149" t="s">
        <v>314</v>
      </c>
      <c r="B151" s="149" t="s">
        <v>339</v>
      </c>
      <c r="C151" s="150" t="s">
        <v>81</v>
      </c>
      <c r="D151" s="149" t="s">
        <v>319</v>
      </c>
      <c r="E151" s="149">
        <v>151440</v>
      </c>
      <c r="F151" s="149">
        <v>162808</v>
      </c>
      <c r="G151" s="149">
        <v>65801</v>
      </c>
      <c r="H151" s="151">
        <v>75870</v>
      </c>
      <c r="I151" s="149" t="s">
        <v>80</v>
      </c>
      <c r="J151" s="149" t="s">
        <v>64</v>
      </c>
      <c r="K151" s="152">
        <v>45271.317997685197</v>
      </c>
      <c r="L151" s="149" t="s">
        <v>63</v>
      </c>
      <c r="M151" s="149" t="s">
        <v>79</v>
      </c>
      <c r="N151" s="153">
        <v>0</v>
      </c>
      <c r="O151" s="153">
        <v>20.65</v>
      </c>
      <c r="P151" s="153">
        <v>0</v>
      </c>
    </row>
    <row r="152" spans="1:16" x14ac:dyDescent="0.35">
      <c r="A152" s="149" t="s">
        <v>314</v>
      </c>
      <c r="B152" s="149" t="s">
        <v>340</v>
      </c>
      <c r="C152" s="150" t="s">
        <v>81</v>
      </c>
      <c r="D152" s="149" t="s">
        <v>319</v>
      </c>
      <c r="E152" s="149">
        <v>151607</v>
      </c>
      <c r="F152" s="149">
        <v>162944</v>
      </c>
      <c r="G152" s="149">
        <v>65805</v>
      </c>
      <c r="H152" s="151">
        <v>3</v>
      </c>
      <c r="I152" s="149" t="s">
        <v>74</v>
      </c>
      <c r="J152" s="149" t="s">
        <v>64</v>
      </c>
      <c r="K152" s="152">
        <v>45271.317997685197</v>
      </c>
      <c r="L152" s="149" t="s">
        <v>63</v>
      </c>
      <c r="M152" s="149" t="s">
        <v>79</v>
      </c>
      <c r="N152" s="153">
        <v>0</v>
      </c>
      <c r="O152" s="153">
        <v>18.95</v>
      </c>
      <c r="P152" s="153">
        <v>0</v>
      </c>
    </row>
    <row r="153" spans="1:16" x14ac:dyDescent="0.35">
      <c r="A153" s="149" t="s">
        <v>314</v>
      </c>
      <c r="B153" s="149" t="s">
        <v>340</v>
      </c>
      <c r="C153" s="150" t="s">
        <v>81</v>
      </c>
      <c r="D153" s="149" t="s">
        <v>319</v>
      </c>
      <c r="E153" s="149">
        <v>151607</v>
      </c>
      <c r="F153" s="149">
        <v>162945</v>
      </c>
      <c r="G153" s="149">
        <v>65805</v>
      </c>
      <c r="H153" s="151">
        <v>10990</v>
      </c>
      <c r="I153" s="149" t="s">
        <v>80</v>
      </c>
      <c r="J153" s="149" t="s">
        <v>64</v>
      </c>
      <c r="K153" s="152">
        <v>45271.317997685197</v>
      </c>
      <c r="L153" s="149" t="s">
        <v>63</v>
      </c>
      <c r="M153" s="149" t="s">
        <v>79</v>
      </c>
      <c r="N153" s="153">
        <v>0</v>
      </c>
      <c r="O153" s="153">
        <v>6.9</v>
      </c>
      <c r="P153" s="153">
        <v>0</v>
      </c>
    </row>
    <row r="154" spans="1:16" x14ac:dyDescent="0.35">
      <c r="A154" s="149" t="s">
        <v>314</v>
      </c>
      <c r="B154" s="149" t="s">
        <v>340</v>
      </c>
      <c r="C154" s="150" t="s">
        <v>81</v>
      </c>
      <c r="D154" s="149" t="s">
        <v>319</v>
      </c>
      <c r="E154" s="149">
        <v>151608</v>
      </c>
      <c r="F154" s="149">
        <v>162946</v>
      </c>
      <c r="G154" s="149">
        <v>65805</v>
      </c>
      <c r="H154" s="151">
        <v>3</v>
      </c>
      <c r="I154" s="149" t="s">
        <v>74</v>
      </c>
      <c r="J154" s="149" t="s">
        <v>64</v>
      </c>
      <c r="K154" s="152">
        <v>45271.317997685197</v>
      </c>
      <c r="L154" s="149" t="s">
        <v>63</v>
      </c>
      <c r="M154" s="149" t="s">
        <v>79</v>
      </c>
      <c r="N154" s="153">
        <v>0</v>
      </c>
      <c r="O154" s="153">
        <v>18.95</v>
      </c>
      <c r="P154" s="153">
        <v>0</v>
      </c>
    </row>
    <row r="155" spans="1:16" x14ac:dyDescent="0.35">
      <c r="A155" s="149" t="s">
        <v>314</v>
      </c>
      <c r="B155" s="149" t="s">
        <v>340</v>
      </c>
      <c r="C155" s="150" t="s">
        <v>81</v>
      </c>
      <c r="D155" s="149" t="s">
        <v>319</v>
      </c>
      <c r="E155" s="149">
        <v>151608</v>
      </c>
      <c r="F155" s="149">
        <v>162947</v>
      </c>
      <c r="G155" s="149">
        <v>65805</v>
      </c>
      <c r="H155" s="151">
        <v>10990</v>
      </c>
      <c r="I155" s="149" t="s">
        <v>80</v>
      </c>
      <c r="J155" s="149" t="s">
        <v>64</v>
      </c>
      <c r="K155" s="152">
        <v>45271.317997685197</v>
      </c>
      <c r="L155" s="149" t="s">
        <v>63</v>
      </c>
      <c r="M155" s="149" t="s">
        <v>79</v>
      </c>
      <c r="N155" s="153">
        <v>0</v>
      </c>
      <c r="O155" s="153">
        <v>6.9</v>
      </c>
      <c r="P155" s="153">
        <v>0</v>
      </c>
    </row>
    <row r="156" spans="1:16" x14ac:dyDescent="0.35">
      <c r="A156" s="149" t="s">
        <v>314</v>
      </c>
      <c r="B156" s="149" t="s">
        <v>340</v>
      </c>
      <c r="C156" s="150" t="s">
        <v>81</v>
      </c>
      <c r="D156" s="149" t="s">
        <v>319</v>
      </c>
      <c r="E156" s="149">
        <v>151606</v>
      </c>
      <c r="F156" s="149">
        <v>162942</v>
      </c>
      <c r="G156" s="149">
        <v>65805</v>
      </c>
      <c r="H156" s="151">
        <v>3</v>
      </c>
      <c r="I156" s="149" t="s">
        <v>74</v>
      </c>
      <c r="J156" s="149" t="s">
        <v>64</v>
      </c>
      <c r="K156" s="152">
        <v>45271.317997685197</v>
      </c>
      <c r="L156" s="149" t="s">
        <v>63</v>
      </c>
      <c r="M156" s="149" t="s">
        <v>79</v>
      </c>
      <c r="N156" s="153">
        <v>0</v>
      </c>
      <c r="O156" s="153">
        <v>18.95</v>
      </c>
      <c r="P156" s="153">
        <v>0</v>
      </c>
    </row>
    <row r="157" spans="1:16" x14ac:dyDescent="0.35">
      <c r="A157" s="149" t="s">
        <v>314</v>
      </c>
      <c r="B157" s="149" t="s">
        <v>340</v>
      </c>
      <c r="C157" s="150" t="s">
        <v>81</v>
      </c>
      <c r="D157" s="149" t="s">
        <v>319</v>
      </c>
      <c r="E157" s="149">
        <v>151606</v>
      </c>
      <c r="F157" s="149">
        <v>162943</v>
      </c>
      <c r="G157" s="149">
        <v>65805</v>
      </c>
      <c r="H157" s="151">
        <v>10990</v>
      </c>
      <c r="I157" s="149" t="s">
        <v>80</v>
      </c>
      <c r="J157" s="149" t="s">
        <v>64</v>
      </c>
      <c r="K157" s="152">
        <v>45271.317997685197</v>
      </c>
      <c r="L157" s="149" t="s">
        <v>63</v>
      </c>
      <c r="M157" s="149" t="s">
        <v>79</v>
      </c>
      <c r="N157" s="153">
        <v>0</v>
      </c>
      <c r="O157" s="153">
        <v>6.9</v>
      </c>
      <c r="P157" s="153">
        <v>0</v>
      </c>
    </row>
    <row r="158" spans="1:16" x14ac:dyDescent="0.35">
      <c r="A158" s="149" t="s">
        <v>314</v>
      </c>
      <c r="B158" s="149" t="s">
        <v>340</v>
      </c>
      <c r="C158" s="150" t="s">
        <v>81</v>
      </c>
      <c r="D158" s="149" t="s">
        <v>319</v>
      </c>
      <c r="E158" s="149">
        <v>151618</v>
      </c>
      <c r="F158" s="149">
        <v>162955</v>
      </c>
      <c r="G158" s="149">
        <v>65805</v>
      </c>
      <c r="H158" s="151">
        <v>23</v>
      </c>
      <c r="I158" s="149" t="s">
        <v>70</v>
      </c>
      <c r="J158" s="149" t="s">
        <v>64</v>
      </c>
      <c r="K158" s="152">
        <v>45271.317997685197</v>
      </c>
      <c r="L158" s="149" t="s">
        <v>63</v>
      </c>
      <c r="M158" s="149" t="s">
        <v>79</v>
      </c>
      <c r="N158" s="153">
        <v>0</v>
      </c>
      <c r="O158" s="153">
        <v>41.4</v>
      </c>
      <c r="P158" s="153">
        <v>0</v>
      </c>
    </row>
    <row r="159" spans="1:16" x14ac:dyDescent="0.35">
      <c r="A159" s="149" t="s">
        <v>314</v>
      </c>
      <c r="B159" s="149" t="s">
        <v>340</v>
      </c>
      <c r="C159" s="150" t="s">
        <v>81</v>
      </c>
      <c r="D159" s="149" t="s">
        <v>319</v>
      </c>
      <c r="E159" s="149">
        <v>151540</v>
      </c>
      <c r="F159" s="149">
        <v>162881</v>
      </c>
      <c r="G159" s="149">
        <v>65805</v>
      </c>
      <c r="H159" s="151">
        <v>23</v>
      </c>
      <c r="I159" s="149" t="s">
        <v>70</v>
      </c>
      <c r="J159" s="149" t="s">
        <v>64</v>
      </c>
      <c r="K159" s="152">
        <v>45271.317997685197</v>
      </c>
      <c r="L159" s="149" t="s">
        <v>63</v>
      </c>
      <c r="M159" s="149" t="s">
        <v>79</v>
      </c>
      <c r="N159" s="153">
        <v>0</v>
      </c>
      <c r="O159" s="153">
        <v>41.4</v>
      </c>
      <c r="P159" s="153">
        <v>0</v>
      </c>
    </row>
    <row r="160" spans="1:16" x14ac:dyDescent="0.35">
      <c r="A160" s="149" t="s">
        <v>314</v>
      </c>
      <c r="B160" s="149" t="s">
        <v>340</v>
      </c>
      <c r="C160" s="150" t="s">
        <v>81</v>
      </c>
      <c r="D160" s="149" t="s">
        <v>319</v>
      </c>
      <c r="E160" s="149">
        <v>151540</v>
      </c>
      <c r="F160" s="149">
        <v>162882</v>
      </c>
      <c r="G160" s="149">
        <v>65805</v>
      </c>
      <c r="H160" s="151">
        <v>75870</v>
      </c>
      <c r="I160" s="149" t="s">
        <v>80</v>
      </c>
      <c r="J160" s="149" t="s">
        <v>64</v>
      </c>
      <c r="K160" s="152">
        <v>45271.317997685197</v>
      </c>
      <c r="L160" s="149" t="s">
        <v>63</v>
      </c>
      <c r="M160" s="149" t="s">
        <v>79</v>
      </c>
      <c r="N160" s="153">
        <v>0</v>
      </c>
      <c r="O160" s="153">
        <v>20.65</v>
      </c>
      <c r="P160" s="153">
        <v>0</v>
      </c>
    </row>
    <row r="161" spans="1:16" x14ac:dyDescent="0.35">
      <c r="A161" s="149" t="s">
        <v>314</v>
      </c>
      <c r="B161" s="149" t="s">
        <v>340</v>
      </c>
      <c r="C161" s="150" t="s">
        <v>81</v>
      </c>
      <c r="D161" s="149" t="s">
        <v>319</v>
      </c>
      <c r="E161" s="149">
        <v>151591</v>
      </c>
      <c r="F161" s="149">
        <v>162922</v>
      </c>
      <c r="G161" s="149">
        <v>65805</v>
      </c>
      <c r="H161" s="151">
        <v>23</v>
      </c>
      <c r="I161" s="149" t="s">
        <v>70</v>
      </c>
      <c r="J161" s="149" t="s">
        <v>64</v>
      </c>
      <c r="K161" s="152">
        <v>45271.317997685197</v>
      </c>
      <c r="L161" s="149" t="s">
        <v>63</v>
      </c>
      <c r="M161" s="149" t="s">
        <v>79</v>
      </c>
      <c r="N161" s="153">
        <v>0</v>
      </c>
      <c r="O161" s="153">
        <v>41.4</v>
      </c>
      <c r="P161" s="153">
        <v>0</v>
      </c>
    </row>
    <row r="162" spans="1:16" x14ac:dyDescent="0.35">
      <c r="A162" s="149" t="s">
        <v>314</v>
      </c>
      <c r="B162" s="149" t="s">
        <v>340</v>
      </c>
      <c r="C162" s="150" t="s">
        <v>81</v>
      </c>
      <c r="D162" s="149" t="s">
        <v>319</v>
      </c>
      <c r="E162" s="149">
        <v>151591</v>
      </c>
      <c r="F162" s="149">
        <v>162923</v>
      </c>
      <c r="G162" s="149">
        <v>65805</v>
      </c>
      <c r="H162" s="151">
        <v>75870</v>
      </c>
      <c r="I162" s="149" t="s">
        <v>80</v>
      </c>
      <c r="J162" s="149" t="s">
        <v>64</v>
      </c>
      <c r="K162" s="152">
        <v>45271.317997685197</v>
      </c>
      <c r="L162" s="149" t="s">
        <v>63</v>
      </c>
      <c r="M162" s="149" t="s">
        <v>79</v>
      </c>
      <c r="N162" s="153">
        <v>0</v>
      </c>
      <c r="O162" s="153">
        <v>20.65</v>
      </c>
      <c r="P162" s="153">
        <v>0</v>
      </c>
    </row>
    <row r="163" spans="1:16" x14ac:dyDescent="0.35">
      <c r="A163" s="149" t="s">
        <v>314</v>
      </c>
      <c r="B163" s="149" t="s">
        <v>340</v>
      </c>
      <c r="C163" s="150" t="s">
        <v>81</v>
      </c>
      <c r="D163" s="149" t="s">
        <v>319</v>
      </c>
      <c r="E163" s="149">
        <v>151624</v>
      </c>
      <c r="F163" s="149">
        <v>162959</v>
      </c>
      <c r="G163" s="149">
        <v>65805</v>
      </c>
      <c r="H163" s="151">
        <v>23</v>
      </c>
      <c r="I163" s="149" t="s">
        <v>70</v>
      </c>
      <c r="J163" s="149" t="s">
        <v>64</v>
      </c>
      <c r="K163" s="152">
        <v>45271.317997685197</v>
      </c>
      <c r="L163" s="149" t="s">
        <v>63</v>
      </c>
      <c r="M163" s="149" t="s">
        <v>79</v>
      </c>
      <c r="N163" s="153">
        <v>0</v>
      </c>
      <c r="O163" s="153">
        <v>41.4</v>
      </c>
      <c r="P163" s="153">
        <v>0</v>
      </c>
    </row>
    <row r="164" spans="1:16" x14ac:dyDescent="0.35">
      <c r="A164" s="149" t="s">
        <v>314</v>
      </c>
      <c r="B164" s="149" t="s">
        <v>340</v>
      </c>
      <c r="C164" s="150" t="s">
        <v>81</v>
      </c>
      <c r="D164" s="149" t="s">
        <v>319</v>
      </c>
      <c r="E164" s="149">
        <v>151624</v>
      </c>
      <c r="F164" s="149">
        <v>162960</v>
      </c>
      <c r="G164" s="149">
        <v>65805</v>
      </c>
      <c r="H164" s="151">
        <v>75870</v>
      </c>
      <c r="I164" s="149" t="s">
        <v>80</v>
      </c>
      <c r="J164" s="149" t="s">
        <v>64</v>
      </c>
      <c r="K164" s="152">
        <v>45271.317997685197</v>
      </c>
      <c r="L164" s="149" t="s">
        <v>63</v>
      </c>
      <c r="M164" s="149" t="s">
        <v>79</v>
      </c>
      <c r="N164" s="153">
        <v>0</v>
      </c>
      <c r="O164" s="153">
        <v>20.65</v>
      </c>
      <c r="P164" s="153">
        <v>0</v>
      </c>
    </row>
    <row r="165" spans="1:16" x14ac:dyDescent="0.35">
      <c r="A165" s="149" t="s">
        <v>314</v>
      </c>
      <c r="B165" s="149" t="s">
        <v>340</v>
      </c>
      <c r="C165" s="150" t="s">
        <v>81</v>
      </c>
      <c r="D165" s="149" t="s">
        <v>319</v>
      </c>
      <c r="E165" s="149">
        <v>151613</v>
      </c>
      <c r="F165" s="149">
        <v>162950</v>
      </c>
      <c r="G165" s="149">
        <v>65805</v>
      </c>
      <c r="H165" s="151">
        <v>91890</v>
      </c>
      <c r="I165" s="149" t="s">
        <v>73</v>
      </c>
      <c r="J165" s="149" t="s">
        <v>64</v>
      </c>
      <c r="K165" s="152">
        <v>45271.317997685197</v>
      </c>
      <c r="L165" s="149" t="s">
        <v>63</v>
      </c>
      <c r="M165" s="149" t="s">
        <v>79</v>
      </c>
      <c r="N165" s="153">
        <v>0</v>
      </c>
      <c r="O165" s="153">
        <v>18.95</v>
      </c>
      <c r="P165" s="153">
        <v>0</v>
      </c>
    </row>
    <row r="166" spans="1:16" x14ac:dyDescent="0.35">
      <c r="A166" s="149" t="s">
        <v>314</v>
      </c>
      <c r="B166" s="149" t="s">
        <v>340</v>
      </c>
      <c r="C166" s="150" t="s">
        <v>81</v>
      </c>
      <c r="D166" s="149" t="s">
        <v>319</v>
      </c>
      <c r="E166" s="149">
        <v>151505</v>
      </c>
      <c r="F166" s="149">
        <v>162857</v>
      </c>
      <c r="G166" s="149">
        <v>65805</v>
      </c>
      <c r="H166" s="151">
        <v>23</v>
      </c>
      <c r="I166" s="149" t="s">
        <v>70</v>
      </c>
      <c r="J166" s="149" t="s">
        <v>64</v>
      </c>
      <c r="K166" s="152">
        <v>45271.317997685197</v>
      </c>
      <c r="L166" s="149" t="s">
        <v>63</v>
      </c>
      <c r="M166" s="149" t="s">
        <v>79</v>
      </c>
      <c r="N166" s="153">
        <v>0</v>
      </c>
      <c r="O166" s="153">
        <v>41.4</v>
      </c>
      <c r="P166" s="153">
        <v>0</v>
      </c>
    </row>
    <row r="167" spans="1:16" x14ac:dyDescent="0.35">
      <c r="A167" s="149" t="s">
        <v>314</v>
      </c>
      <c r="B167" s="149" t="s">
        <v>340</v>
      </c>
      <c r="C167" s="150" t="s">
        <v>81</v>
      </c>
      <c r="D167" s="149" t="s">
        <v>319</v>
      </c>
      <c r="E167" s="149">
        <v>151505</v>
      </c>
      <c r="F167" s="149">
        <v>162858</v>
      </c>
      <c r="G167" s="149">
        <v>65805</v>
      </c>
      <c r="H167" s="151">
        <v>75870</v>
      </c>
      <c r="I167" s="149" t="s">
        <v>80</v>
      </c>
      <c r="J167" s="149" t="s">
        <v>64</v>
      </c>
      <c r="K167" s="152">
        <v>45271.317997685197</v>
      </c>
      <c r="L167" s="149" t="s">
        <v>63</v>
      </c>
      <c r="M167" s="149" t="s">
        <v>79</v>
      </c>
      <c r="N167" s="153">
        <v>0</v>
      </c>
      <c r="O167" s="153">
        <v>20.65</v>
      </c>
      <c r="P167" s="153">
        <v>0</v>
      </c>
    </row>
    <row r="168" spans="1:16" x14ac:dyDescent="0.35">
      <c r="A168" s="149" t="s">
        <v>314</v>
      </c>
      <c r="B168" s="149" t="s">
        <v>341</v>
      </c>
      <c r="C168" s="150" t="s">
        <v>81</v>
      </c>
      <c r="D168" s="149" t="s">
        <v>319</v>
      </c>
      <c r="E168" s="149">
        <v>151561</v>
      </c>
      <c r="F168" s="149">
        <v>162897</v>
      </c>
      <c r="G168" s="149">
        <v>65806</v>
      </c>
      <c r="H168" s="151">
        <v>23</v>
      </c>
      <c r="I168" s="149" t="s">
        <v>70</v>
      </c>
      <c r="J168" s="149" t="s">
        <v>64</v>
      </c>
      <c r="K168" s="152">
        <v>45271.317997685197</v>
      </c>
      <c r="L168" s="149" t="s">
        <v>63</v>
      </c>
      <c r="M168" s="149" t="s">
        <v>79</v>
      </c>
      <c r="N168" s="153">
        <v>0</v>
      </c>
      <c r="O168" s="153">
        <v>41.4</v>
      </c>
      <c r="P168" s="153">
        <v>0</v>
      </c>
    </row>
    <row r="169" spans="1:16" x14ac:dyDescent="0.35">
      <c r="A169" s="149" t="s">
        <v>314</v>
      </c>
      <c r="B169" s="149" t="s">
        <v>341</v>
      </c>
      <c r="C169" s="150" t="s">
        <v>81</v>
      </c>
      <c r="D169" s="149" t="s">
        <v>319</v>
      </c>
      <c r="E169" s="149">
        <v>151561</v>
      </c>
      <c r="F169" s="149">
        <v>162898</v>
      </c>
      <c r="G169" s="149">
        <v>65806</v>
      </c>
      <c r="H169" s="151">
        <v>30071</v>
      </c>
      <c r="I169" s="149" t="s">
        <v>87</v>
      </c>
      <c r="J169" s="149" t="s">
        <v>64</v>
      </c>
      <c r="K169" s="152">
        <v>45271.317997685197</v>
      </c>
      <c r="L169" s="149" t="s">
        <v>63</v>
      </c>
      <c r="M169" s="149" t="s">
        <v>79</v>
      </c>
      <c r="N169" s="153">
        <v>0</v>
      </c>
      <c r="O169" s="153">
        <v>48.9</v>
      </c>
      <c r="P169" s="153">
        <v>0</v>
      </c>
    </row>
    <row r="170" spans="1:16" x14ac:dyDescent="0.35">
      <c r="A170" s="149" t="s">
        <v>314</v>
      </c>
      <c r="B170" s="149" t="s">
        <v>341</v>
      </c>
      <c r="C170" s="150" t="s">
        <v>81</v>
      </c>
      <c r="D170" s="149" t="s">
        <v>319</v>
      </c>
      <c r="E170" s="149">
        <v>151456</v>
      </c>
      <c r="F170" s="149">
        <v>162817</v>
      </c>
      <c r="G170" s="149">
        <v>65806</v>
      </c>
      <c r="H170" s="151">
        <v>23</v>
      </c>
      <c r="I170" s="149" t="s">
        <v>214</v>
      </c>
      <c r="J170" s="149" t="s">
        <v>64</v>
      </c>
      <c r="K170" s="152">
        <v>45271.317997685197</v>
      </c>
      <c r="L170" s="149" t="s">
        <v>63</v>
      </c>
      <c r="M170" s="149" t="s">
        <v>79</v>
      </c>
      <c r="N170" s="153">
        <v>0</v>
      </c>
      <c r="O170" s="153">
        <v>41.4</v>
      </c>
      <c r="P170" s="153">
        <v>0</v>
      </c>
    </row>
    <row r="171" spans="1:16" x14ac:dyDescent="0.35">
      <c r="A171" s="149" t="s">
        <v>314</v>
      </c>
      <c r="B171" s="149" t="s">
        <v>341</v>
      </c>
      <c r="C171" s="150" t="s">
        <v>81</v>
      </c>
      <c r="D171" s="149" t="s">
        <v>319</v>
      </c>
      <c r="E171" s="149">
        <v>151595</v>
      </c>
      <c r="F171" s="149">
        <v>162929</v>
      </c>
      <c r="G171" s="149">
        <v>65806</v>
      </c>
      <c r="H171" s="151">
        <v>23</v>
      </c>
      <c r="I171" s="149" t="s">
        <v>70</v>
      </c>
      <c r="J171" s="149" t="s">
        <v>64</v>
      </c>
      <c r="K171" s="152">
        <v>45271.317997685197</v>
      </c>
      <c r="L171" s="149" t="s">
        <v>63</v>
      </c>
      <c r="M171" s="149" t="s">
        <v>79</v>
      </c>
      <c r="N171" s="153">
        <v>0</v>
      </c>
      <c r="O171" s="153">
        <v>41.4</v>
      </c>
      <c r="P171" s="153">
        <v>0</v>
      </c>
    </row>
    <row r="172" spans="1:16" x14ac:dyDescent="0.35">
      <c r="A172" s="149" t="s">
        <v>314</v>
      </c>
      <c r="B172" s="149" t="s">
        <v>341</v>
      </c>
      <c r="C172" s="150" t="s">
        <v>81</v>
      </c>
      <c r="D172" s="149" t="s">
        <v>319</v>
      </c>
      <c r="E172" s="149">
        <v>151595</v>
      </c>
      <c r="F172" s="149">
        <v>162930</v>
      </c>
      <c r="G172" s="149">
        <v>65806</v>
      </c>
      <c r="H172" s="151">
        <v>75870</v>
      </c>
      <c r="I172" s="149" t="s">
        <v>80</v>
      </c>
      <c r="J172" s="149" t="s">
        <v>64</v>
      </c>
      <c r="K172" s="152">
        <v>45271.317997685197</v>
      </c>
      <c r="L172" s="149" t="s">
        <v>63</v>
      </c>
      <c r="M172" s="149" t="s">
        <v>79</v>
      </c>
      <c r="N172" s="153">
        <v>0</v>
      </c>
      <c r="O172" s="153">
        <v>20.65</v>
      </c>
      <c r="P172" s="153">
        <v>0</v>
      </c>
    </row>
    <row r="173" spans="1:16" x14ac:dyDescent="0.35">
      <c r="A173" s="149" t="s">
        <v>314</v>
      </c>
      <c r="B173" s="149" t="s">
        <v>341</v>
      </c>
      <c r="C173" s="150" t="s">
        <v>81</v>
      </c>
      <c r="D173" s="149" t="s">
        <v>319</v>
      </c>
      <c r="E173" s="149">
        <v>151595</v>
      </c>
      <c r="F173" s="149">
        <v>162931</v>
      </c>
      <c r="G173" s="149">
        <v>65806</v>
      </c>
      <c r="H173" s="151">
        <v>30192</v>
      </c>
      <c r="I173" s="149" t="s">
        <v>342</v>
      </c>
      <c r="J173" s="149" t="s">
        <v>64</v>
      </c>
      <c r="K173" s="152">
        <v>45271.317997685197</v>
      </c>
      <c r="L173" s="149" t="s">
        <v>63</v>
      </c>
      <c r="M173" s="149" t="s">
        <v>79</v>
      </c>
      <c r="N173" s="153">
        <v>0</v>
      </c>
      <c r="O173" s="153">
        <v>37</v>
      </c>
      <c r="P173" s="153">
        <v>0</v>
      </c>
    </row>
    <row r="174" spans="1:16" x14ac:dyDescent="0.35">
      <c r="A174" s="149" t="s">
        <v>314</v>
      </c>
      <c r="B174" s="149" t="s">
        <v>341</v>
      </c>
      <c r="C174" s="150" t="s">
        <v>81</v>
      </c>
      <c r="D174" s="149" t="s">
        <v>319</v>
      </c>
      <c r="E174" s="149">
        <v>151595</v>
      </c>
      <c r="F174" s="149">
        <v>162932</v>
      </c>
      <c r="G174" s="149">
        <v>65806</v>
      </c>
      <c r="H174" s="151">
        <v>10990</v>
      </c>
      <c r="I174" s="149" t="s">
        <v>80</v>
      </c>
      <c r="J174" s="149" t="s">
        <v>64</v>
      </c>
      <c r="K174" s="152">
        <v>45271.317997685197</v>
      </c>
      <c r="L174" s="149" t="s">
        <v>63</v>
      </c>
      <c r="M174" s="149" t="s">
        <v>79</v>
      </c>
      <c r="N174" s="153">
        <v>0</v>
      </c>
      <c r="O174" s="153">
        <v>6.9</v>
      </c>
      <c r="P174" s="153">
        <v>0</v>
      </c>
    </row>
    <row r="175" spans="1:16" x14ac:dyDescent="0.35">
      <c r="A175" s="149" t="s">
        <v>314</v>
      </c>
      <c r="B175" s="149" t="s">
        <v>341</v>
      </c>
      <c r="C175" s="150" t="s">
        <v>81</v>
      </c>
      <c r="D175" s="149" t="s">
        <v>319</v>
      </c>
      <c r="E175" s="149">
        <v>151579</v>
      </c>
      <c r="F175" s="149">
        <v>162912</v>
      </c>
      <c r="G175" s="149">
        <v>65806</v>
      </c>
      <c r="H175" s="151">
        <v>36</v>
      </c>
      <c r="I175" s="149" t="s">
        <v>65</v>
      </c>
      <c r="J175" s="149" t="s">
        <v>64</v>
      </c>
      <c r="K175" s="152">
        <v>45271.317997685197</v>
      </c>
      <c r="L175" s="149" t="s">
        <v>63</v>
      </c>
      <c r="M175" s="149" t="s">
        <v>79</v>
      </c>
      <c r="N175" s="153">
        <v>0</v>
      </c>
      <c r="O175" s="153">
        <v>80.099999999999994</v>
      </c>
      <c r="P175" s="153">
        <v>0</v>
      </c>
    </row>
    <row r="176" spans="1:16" x14ac:dyDescent="0.35">
      <c r="A176" s="149" t="s">
        <v>314</v>
      </c>
      <c r="B176" s="149" t="s">
        <v>341</v>
      </c>
      <c r="C176" s="150" t="s">
        <v>81</v>
      </c>
      <c r="D176" s="149" t="s">
        <v>319</v>
      </c>
      <c r="E176" s="149">
        <v>151579</v>
      </c>
      <c r="F176" s="149">
        <v>162913</v>
      </c>
      <c r="G176" s="149">
        <v>65806</v>
      </c>
      <c r="H176" s="151">
        <v>75870</v>
      </c>
      <c r="I176" s="149" t="s">
        <v>80</v>
      </c>
      <c r="J176" s="149" t="s">
        <v>64</v>
      </c>
      <c r="K176" s="152">
        <v>45271.317997685197</v>
      </c>
      <c r="L176" s="149" t="s">
        <v>63</v>
      </c>
      <c r="M176" s="149" t="s">
        <v>79</v>
      </c>
      <c r="N176" s="153">
        <v>0</v>
      </c>
      <c r="O176" s="153">
        <v>20.65</v>
      </c>
      <c r="P176" s="153">
        <v>0</v>
      </c>
    </row>
    <row r="177" spans="1:16" x14ac:dyDescent="0.35">
      <c r="A177" s="149" t="s">
        <v>314</v>
      </c>
      <c r="B177" s="149" t="s">
        <v>341</v>
      </c>
      <c r="C177" s="150" t="s">
        <v>81</v>
      </c>
      <c r="D177" s="149" t="s">
        <v>319</v>
      </c>
      <c r="E177" s="149">
        <v>151557</v>
      </c>
      <c r="F177" s="149">
        <v>162894</v>
      </c>
      <c r="G177" s="149">
        <v>65806</v>
      </c>
      <c r="H177" s="151">
        <v>23</v>
      </c>
      <c r="I177" s="149" t="s">
        <v>70</v>
      </c>
      <c r="J177" s="149" t="s">
        <v>64</v>
      </c>
      <c r="K177" s="152">
        <v>45271.317997685197</v>
      </c>
      <c r="L177" s="149" t="s">
        <v>63</v>
      </c>
      <c r="M177" s="149" t="s">
        <v>79</v>
      </c>
      <c r="N177" s="153">
        <v>0</v>
      </c>
      <c r="O177" s="153">
        <v>41.4</v>
      </c>
      <c r="P177" s="153">
        <v>0</v>
      </c>
    </row>
    <row r="178" spans="1:16" x14ac:dyDescent="0.35">
      <c r="A178" s="149" t="s">
        <v>314</v>
      </c>
      <c r="B178" s="149" t="s">
        <v>341</v>
      </c>
      <c r="C178" s="150" t="s">
        <v>81</v>
      </c>
      <c r="D178" s="149" t="s">
        <v>319</v>
      </c>
      <c r="E178" s="149">
        <v>151444</v>
      </c>
      <c r="F178" s="149">
        <v>162812</v>
      </c>
      <c r="G178" s="149">
        <v>65806</v>
      </c>
      <c r="H178" s="151">
        <v>23</v>
      </c>
      <c r="I178" s="149" t="s">
        <v>70</v>
      </c>
      <c r="J178" s="149" t="s">
        <v>64</v>
      </c>
      <c r="K178" s="152">
        <v>45271.317997685197</v>
      </c>
      <c r="L178" s="149" t="s">
        <v>63</v>
      </c>
      <c r="M178" s="149" t="s">
        <v>79</v>
      </c>
      <c r="N178" s="153">
        <v>0</v>
      </c>
      <c r="O178" s="153">
        <v>41.4</v>
      </c>
      <c r="P178" s="153">
        <v>0</v>
      </c>
    </row>
    <row r="179" spans="1:16" x14ac:dyDescent="0.35">
      <c r="A179" s="149" t="s">
        <v>314</v>
      </c>
      <c r="B179" s="149" t="s">
        <v>341</v>
      </c>
      <c r="C179" s="150" t="s">
        <v>81</v>
      </c>
      <c r="D179" s="149" t="s">
        <v>319</v>
      </c>
      <c r="E179" s="149">
        <v>151444</v>
      </c>
      <c r="F179" s="149">
        <v>162813</v>
      </c>
      <c r="G179" s="149">
        <v>65806</v>
      </c>
      <c r="H179" s="151">
        <v>75870</v>
      </c>
      <c r="I179" s="149" t="s">
        <v>80</v>
      </c>
      <c r="J179" s="149" t="s">
        <v>64</v>
      </c>
      <c r="K179" s="152">
        <v>45271.317997685197</v>
      </c>
      <c r="L179" s="149" t="s">
        <v>63</v>
      </c>
      <c r="M179" s="149" t="s">
        <v>79</v>
      </c>
      <c r="N179" s="153">
        <v>0</v>
      </c>
      <c r="O179" s="153">
        <v>20.65</v>
      </c>
      <c r="P179" s="153">
        <v>0</v>
      </c>
    </row>
    <row r="180" spans="1:16" x14ac:dyDescent="0.35">
      <c r="A180" s="149" t="s">
        <v>314</v>
      </c>
      <c r="B180" s="149" t="s">
        <v>334</v>
      </c>
      <c r="C180" s="150" t="s">
        <v>334</v>
      </c>
      <c r="D180" s="149" t="s">
        <v>319</v>
      </c>
      <c r="E180" s="149">
        <v>151690</v>
      </c>
      <c r="F180" s="149">
        <v>163021</v>
      </c>
      <c r="G180" s="149">
        <v>65810</v>
      </c>
      <c r="H180" s="151">
        <v>23</v>
      </c>
      <c r="I180" s="149" t="s">
        <v>343</v>
      </c>
      <c r="J180" s="149" t="s">
        <v>64</v>
      </c>
      <c r="K180" s="152">
        <v>45271.367581018501</v>
      </c>
      <c r="L180" s="149" t="s">
        <v>69</v>
      </c>
      <c r="M180" s="149" t="s">
        <v>68</v>
      </c>
      <c r="N180" s="153">
        <v>0</v>
      </c>
      <c r="O180" s="153">
        <v>50</v>
      </c>
      <c r="P180" s="153">
        <v>0</v>
      </c>
    </row>
    <row r="181" spans="1:16" x14ac:dyDescent="0.35">
      <c r="A181" s="149" t="s">
        <v>314</v>
      </c>
      <c r="B181" s="149" t="s">
        <v>334</v>
      </c>
      <c r="C181" s="150" t="s">
        <v>334</v>
      </c>
      <c r="D181" s="149" t="s">
        <v>319</v>
      </c>
      <c r="E181" s="149">
        <v>151690</v>
      </c>
      <c r="F181" s="149">
        <v>163022</v>
      </c>
      <c r="G181" s="149">
        <v>65810</v>
      </c>
      <c r="H181" s="151">
        <v>2700</v>
      </c>
      <c r="I181" s="149" t="s">
        <v>344</v>
      </c>
      <c r="J181" s="149" t="s">
        <v>64</v>
      </c>
      <c r="K181" s="152">
        <v>45271.367581018501</v>
      </c>
      <c r="L181" s="149" t="s">
        <v>69</v>
      </c>
      <c r="M181" s="149" t="s">
        <v>68</v>
      </c>
      <c r="N181" s="153">
        <v>0</v>
      </c>
      <c r="O181" s="153">
        <v>166</v>
      </c>
      <c r="P181" s="153">
        <v>0</v>
      </c>
    </row>
    <row r="182" spans="1:16" x14ac:dyDescent="0.35">
      <c r="A182" s="149" t="s">
        <v>314</v>
      </c>
      <c r="B182" s="149" t="s">
        <v>345</v>
      </c>
      <c r="C182" s="150" t="s">
        <v>345</v>
      </c>
      <c r="D182" s="149" t="s">
        <v>319</v>
      </c>
      <c r="E182" s="149">
        <v>151691</v>
      </c>
      <c r="F182" s="149">
        <v>163023</v>
      </c>
      <c r="G182" s="149">
        <v>65811</v>
      </c>
      <c r="H182" s="151">
        <v>23</v>
      </c>
      <c r="I182" s="149" t="s">
        <v>70</v>
      </c>
      <c r="J182" s="149" t="s">
        <v>64</v>
      </c>
      <c r="K182" s="152">
        <v>45271.368819444397</v>
      </c>
      <c r="L182" s="149" t="s">
        <v>69</v>
      </c>
      <c r="M182" s="149" t="s">
        <v>68</v>
      </c>
      <c r="N182" s="153">
        <v>0</v>
      </c>
      <c r="O182" s="153">
        <v>94.75</v>
      </c>
      <c r="P182" s="153">
        <v>0</v>
      </c>
    </row>
    <row r="183" spans="1:16" x14ac:dyDescent="0.35">
      <c r="A183" s="149" t="s">
        <v>314</v>
      </c>
      <c r="B183" s="149" t="s">
        <v>345</v>
      </c>
      <c r="C183" s="150" t="s">
        <v>345</v>
      </c>
      <c r="D183" s="149" t="s">
        <v>319</v>
      </c>
      <c r="E183" s="149">
        <v>151693</v>
      </c>
      <c r="F183" s="149">
        <v>163026</v>
      </c>
      <c r="G183" s="149">
        <v>65812</v>
      </c>
      <c r="H183" s="151">
        <v>23</v>
      </c>
      <c r="I183" s="149" t="s">
        <v>70</v>
      </c>
      <c r="J183" s="149" t="s">
        <v>64</v>
      </c>
      <c r="K183" s="152">
        <v>45271.380937499998</v>
      </c>
      <c r="L183" s="149" t="s">
        <v>69</v>
      </c>
      <c r="M183" s="149" t="s">
        <v>68</v>
      </c>
      <c r="N183" s="153">
        <v>0</v>
      </c>
      <c r="O183" s="153">
        <v>94.75</v>
      </c>
      <c r="P183" s="153">
        <v>0</v>
      </c>
    </row>
    <row r="184" spans="1:16" x14ac:dyDescent="0.35">
      <c r="A184" s="149" t="s">
        <v>314</v>
      </c>
      <c r="B184" s="149" t="s">
        <v>327</v>
      </c>
      <c r="C184" s="150" t="s">
        <v>327</v>
      </c>
      <c r="D184" s="149" t="s">
        <v>319</v>
      </c>
      <c r="E184" s="149">
        <v>151145</v>
      </c>
      <c r="F184" s="149">
        <v>163024</v>
      </c>
      <c r="G184" s="149">
        <v>65813</v>
      </c>
      <c r="H184" s="151">
        <v>91182</v>
      </c>
      <c r="I184" s="149" t="s">
        <v>67</v>
      </c>
      <c r="J184" s="149" t="s">
        <v>64</v>
      </c>
      <c r="K184" s="152">
        <v>45271.3813310185</v>
      </c>
      <c r="L184" s="149" t="s">
        <v>63</v>
      </c>
      <c r="M184" s="149" t="s">
        <v>346</v>
      </c>
      <c r="N184" s="153">
        <v>0</v>
      </c>
      <c r="O184" s="153">
        <v>214.41</v>
      </c>
      <c r="P184" s="153">
        <v>0</v>
      </c>
    </row>
    <row r="185" spans="1:16" x14ac:dyDescent="0.35">
      <c r="A185" s="149" t="s">
        <v>314</v>
      </c>
      <c r="B185" s="149" t="s">
        <v>323</v>
      </c>
      <c r="C185" s="150" t="s">
        <v>323</v>
      </c>
      <c r="D185" s="149" t="s">
        <v>319</v>
      </c>
      <c r="E185" s="149">
        <v>151695</v>
      </c>
      <c r="F185" s="149">
        <v>163039</v>
      </c>
      <c r="G185" s="149">
        <v>65814</v>
      </c>
      <c r="H185" s="151">
        <v>91890</v>
      </c>
      <c r="I185" s="149" t="s">
        <v>73</v>
      </c>
      <c r="J185" s="149" t="s">
        <v>64</v>
      </c>
      <c r="K185" s="152">
        <v>45271.389398148101</v>
      </c>
      <c r="L185" s="149" t="s">
        <v>69</v>
      </c>
      <c r="M185" s="149" t="s">
        <v>68</v>
      </c>
      <c r="N185" s="153">
        <v>0</v>
      </c>
      <c r="O185" s="153">
        <v>49</v>
      </c>
      <c r="P185" s="153">
        <v>0</v>
      </c>
    </row>
    <row r="186" spans="1:16" x14ac:dyDescent="0.35">
      <c r="A186" s="149" t="s">
        <v>314</v>
      </c>
      <c r="B186" s="149" t="s">
        <v>345</v>
      </c>
      <c r="C186" s="150" t="s">
        <v>345</v>
      </c>
      <c r="D186" s="149" t="s">
        <v>319</v>
      </c>
      <c r="E186" s="149">
        <v>151698</v>
      </c>
      <c r="F186" s="149">
        <v>163041</v>
      </c>
      <c r="G186" s="149">
        <v>65815</v>
      </c>
      <c r="H186" s="151">
        <v>23</v>
      </c>
      <c r="I186" s="149" t="s">
        <v>70</v>
      </c>
      <c r="J186" s="149" t="s">
        <v>64</v>
      </c>
      <c r="K186" s="152">
        <v>45271.392129629603</v>
      </c>
      <c r="L186" s="149" t="s">
        <v>69</v>
      </c>
      <c r="M186" s="149" t="s">
        <v>68</v>
      </c>
      <c r="N186" s="153">
        <v>0</v>
      </c>
      <c r="O186" s="153">
        <v>74.75</v>
      </c>
      <c r="P186" s="153">
        <v>0</v>
      </c>
    </row>
    <row r="187" spans="1:16" x14ac:dyDescent="0.35">
      <c r="A187" s="149" t="s">
        <v>314</v>
      </c>
      <c r="B187" s="149" t="s">
        <v>334</v>
      </c>
      <c r="C187" s="150" t="s">
        <v>334</v>
      </c>
      <c r="D187" s="149" t="s">
        <v>319</v>
      </c>
      <c r="E187" s="149">
        <v>151697</v>
      </c>
      <c r="F187" s="149">
        <v>163040</v>
      </c>
      <c r="G187" s="149">
        <v>65816</v>
      </c>
      <c r="H187" s="151">
        <v>91891</v>
      </c>
      <c r="I187" s="149" t="s">
        <v>66</v>
      </c>
      <c r="J187" s="149" t="s">
        <v>64</v>
      </c>
      <c r="K187" s="152">
        <v>45271.395124421302</v>
      </c>
      <c r="L187" s="149" t="s">
        <v>63</v>
      </c>
      <c r="M187" s="149" t="s">
        <v>68</v>
      </c>
      <c r="N187" s="153">
        <v>0</v>
      </c>
      <c r="O187" s="153">
        <v>94.75</v>
      </c>
      <c r="P187" s="153">
        <v>0</v>
      </c>
    </row>
    <row r="188" spans="1:16" x14ac:dyDescent="0.35">
      <c r="A188" s="149" t="s">
        <v>314</v>
      </c>
      <c r="B188" s="149" t="s">
        <v>334</v>
      </c>
      <c r="C188" s="150" t="s">
        <v>334</v>
      </c>
      <c r="D188" s="149" t="s">
        <v>319</v>
      </c>
      <c r="E188" s="149">
        <v>151700</v>
      </c>
      <c r="F188" s="149">
        <v>163043</v>
      </c>
      <c r="G188" s="149">
        <v>65818</v>
      </c>
      <c r="H188" s="151">
        <v>23</v>
      </c>
      <c r="I188" s="149" t="s">
        <v>70</v>
      </c>
      <c r="J188" s="149" t="s">
        <v>64</v>
      </c>
      <c r="K188" s="152">
        <v>45271.396111111098</v>
      </c>
      <c r="L188" s="149" t="s">
        <v>69</v>
      </c>
      <c r="M188" s="149" t="s">
        <v>68</v>
      </c>
      <c r="N188" s="153">
        <v>0</v>
      </c>
      <c r="O188" s="153">
        <v>94.75</v>
      </c>
      <c r="P188" s="153">
        <v>0</v>
      </c>
    </row>
    <row r="189" spans="1:16" x14ac:dyDescent="0.35">
      <c r="A189" s="149" t="s">
        <v>314</v>
      </c>
      <c r="B189" s="149" t="s">
        <v>347</v>
      </c>
      <c r="C189" s="150" t="s">
        <v>347</v>
      </c>
      <c r="D189" s="149" t="s">
        <v>319</v>
      </c>
      <c r="E189" s="149">
        <v>151701</v>
      </c>
      <c r="F189" s="149">
        <v>163044</v>
      </c>
      <c r="G189" s="149">
        <v>65819</v>
      </c>
      <c r="H189" s="151">
        <v>0</v>
      </c>
      <c r="I189" s="149" t="s">
        <v>348</v>
      </c>
      <c r="J189" s="149" t="s">
        <v>64</v>
      </c>
      <c r="K189" s="152">
        <v>45271.396782407399</v>
      </c>
      <c r="L189" s="149" t="s">
        <v>69</v>
      </c>
      <c r="M189" s="149" t="s">
        <v>68</v>
      </c>
      <c r="N189" s="153">
        <v>0</v>
      </c>
      <c r="O189" s="153">
        <v>105</v>
      </c>
      <c r="P189" s="153">
        <v>0</v>
      </c>
    </row>
    <row r="190" spans="1:16" x14ac:dyDescent="0.35">
      <c r="A190" s="149" t="s">
        <v>314</v>
      </c>
      <c r="B190" s="149" t="s">
        <v>341</v>
      </c>
      <c r="C190" s="150" t="s">
        <v>341</v>
      </c>
      <c r="D190" s="149" t="s">
        <v>319</v>
      </c>
      <c r="E190" s="149">
        <v>151703</v>
      </c>
      <c r="F190" s="149">
        <v>163045</v>
      </c>
      <c r="G190" s="149">
        <v>65821</v>
      </c>
      <c r="H190" s="151">
        <v>0</v>
      </c>
      <c r="I190" s="149" t="s">
        <v>210</v>
      </c>
      <c r="J190" s="149" t="s">
        <v>64</v>
      </c>
      <c r="K190" s="152">
        <v>45271.399664351899</v>
      </c>
      <c r="L190" s="149" t="s">
        <v>69</v>
      </c>
      <c r="M190" s="149" t="s">
        <v>68</v>
      </c>
      <c r="N190" s="153">
        <v>0</v>
      </c>
      <c r="O190" s="153">
        <v>25</v>
      </c>
      <c r="P190" s="153">
        <v>0</v>
      </c>
    </row>
    <row r="191" spans="1:16" x14ac:dyDescent="0.35">
      <c r="A191" s="149" t="s">
        <v>314</v>
      </c>
      <c r="B191" s="149" t="s">
        <v>329</v>
      </c>
      <c r="C191" s="150" t="s">
        <v>329</v>
      </c>
      <c r="D191" s="149" t="s">
        <v>319</v>
      </c>
      <c r="E191" s="149">
        <v>151708</v>
      </c>
      <c r="F191" s="149">
        <v>163051</v>
      </c>
      <c r="G191" s="149">
        <v>65822</v>
      </c>
      <c r="H191" s="151">
        <v>23</v>
      </c>
      <c r="I191" s="149" t="s">
        <v>70</v>
      </c>
      <c r="J191" s="149" t="s">
        <v>64</v>
      </c>
      <c r="K191" s="152">
        <v>45271.406273148103</v>
      </c>
      <c r="L191" s="149" t="s">
        <v>69</v>
      </c>
      <c r="M191" s="149" t="s">
        <v>68</v>
      </c>
      <c r="N191" s="153">
        <v>0</v>
      </c>
      <c r="O191" s="153">
        <v>74.75</v>
      </c>
      <c r="P191" s="153">
        <v>0</v>
      </c>
    </row>
    <row r="192" spans="1:16" x14ac:dyDescent="0.35">
      <c r="A192" s="149" t="s">
        <v>314</v>
      </c>
      <c r="B192" s="149" t="s">
        <v>334</v>
      </c>
      <c r="C192" s="150" t="s">
        <v>334</v>
      </c>
      <c r="D192" s="149" t="s">
        <v>319</v>
      </c>
      <c r="E192" s="149">
        <v>151712</v>
      </c>
      <c r="F192" s="149">
        <v>163056</v>
      </c>
      <c r="G192" s="149">
        <v>65824</v>
      </c>
      <c r="H192" s="151">
        <v>36</v>
      </c>
      <c r="I192" s="149" t="s">
        <v>65</v>
      </c>
      <c r="J192" s="149" t="s">
        <v>64</v>
      </c>
      <c r="K192" s="152">
        <v>45271.418171296304</v>
      </c>
      <c r="L192" s="149" t="s">
        <v>69</v>
      </c>
      <c r="M192" s="149" t="s">
        <v>68</v>
      </c>
      <c r="N192" s="153">
        <v>0</v>
      </c>
      <c r="O192" s="153">
        <v>168</v>
      </c>
      <c r="P192" s="153">
        <v>0</v>
      </c>
    </row>
    <row r="193" spans="1:16" x14ac:dyDescent="0.35">
      <c r="A193" s="149" t="s">
        <v>314</v>
      </c>
      <c r="B193" s="149" t="s">
        <v>323</v>
      </c>
      <c r="C193" s="150" t="s">
        <v>323</v>
      </c>
      <c r="D193" s="149" t="s">
        <v>319</v>
      </c>
      <c r="E193" s="149">
        <v>151714</v>
      </c>
      <c r="F193" s="149">
        <v>163057</v>
      </c>
      <c r="G193" s="149">
        <v>65825</v>
      </c>
      <c r="H193" s="151">
        <v>23</v>
      </c>
      <c r="I193" s="149" t="s">
        <v>70</v>
      </c>
      <c r="J193" s="149" t="s">
        <v>64</v>
      </c>
      <c r="K193" s="152">
        <v>45271.418333333299</v>
      </c>
      <c r="L193" s="149" t="s">
        <v>69</v>
      </c>
      <c r="M193" s="149" t="s">
        <v>68</v>
      </c>
      <c r="N193" s="153">
        <v>0</v>
      </c>
      <c r="O193" s="153">
        <v>59.55</v>
      </c>
      <c r="P193" s="153">
        <v>0</v>
      </c>
    </row>
    <row r="194" spans="1:16" x14ac:dyDescent="0.35">
      <c r="A194" s="149" t="s">
        <v>314</v>
      </c>
      <c r="B194" s="149" t="s">
        <v>318</v>
      </c>
      <c r="C194" s="150" t="s">
        <v>318</v>
      </c>
      <c r="D194" s="149" t="s">
        <v>319</v>
      </c>
      <c r="E194" s="149">
        <v>151721</v>
      </c>
      <c r="F194" s="149">
        <v>163065</v>
      </c>
      <c r="G194" s="149">
        <v>65826</v>
      </c>
      <c r="H194" s="151">
        <v>23</v>
      </c>
      <c r="I194" s="149" t="s">
        <v>70</v>
      </c>
      <c r="J194" s="149" t="s">
        <v>64</v>
      </c>
      <c r="K194" s="152">
        <v>45271.429837962998</v>
      </c>
      <c r="L194" s="149" t="s">
        <v>69</v>
      </c>
      <c r="M194" s="149" t="s">
        <v>68</v>
      </c>
      <c r="N194" s="153">
        <v>0</v>
      </c>
      <c r="O194" s="153">
        <v>94.75</v>
      </c>
      <c r="P194" s="153">
        <v>0</v>
      </c>
    </row>
    <row r="195" spans="1:16" x14ac:dyDescent="0.35">
      <c r="A195" s="149" t="s">
        <v>314</v>
      </c>
      <c r="B195" s="149" t="s">
        <v>339</v>
      </c>
      <c r="C195" s="150" t="s">
        <v>339</v>
      </c>
      <c r="D195" s="149" t="s">
        <v>319</v>
      </c>
      <c r="E195" s="149">
        <v>151722</v>
      </c>
      <c r="F195" s="149">
        <v>163066</v>
      </c>
      <c r="G195" s="149">
        <v>65827</v>
      </c>
      <c r="H195" s="151">
        <v>36</v>
      </c>
      <c r="I195" s="149" t="s">
        <v>65</v>
      </c>
      <c r="J195" s="149" t="s">
        <v>64</v>
      </c>
      <c r="K195" s="152">
        <v>45271.430370370399</v>
      </c>
      <c r="L195" s="149" t="s">
        <v>69</v>
      </c>
      <c r="M195" s="149" t="s">
        <v>68</v>
      </c>
      <c r="N195" s="153">
        <v>0</v>
      </c>
      <c r="O195" s="153">
        <v>168</v>
      </c>
      <c r="P195" s="153">
        <v>0</v>
      </c>
    </row>
    <row r="196" spans="1:16" x14ac:dyDescent="0.35">
      <c r="A196" s="149" t="s">
        <v>314</v>
      </c>
      <c r="B196" s="149" t="s">
        <v>329</v>
      </c>
      <c r="C196" s="150" t="s">
        <v>329</v>
      </c>
      <c r="D196" s="149" t="s">
        <v>319</v>
      </c>
      <c r="E196" s="149">
        <v>151723</v>
      </c>
      <c r="F196" s="149">
        <v>163067</v>
      </c>
      <c r="G196" s="149">
        <v>65828</v>
      </c>
      <c r="H196" s="151">
        <v>23</v>
      </c>
      <c r="I196" s="149" t="s">
        <v>70</v>
      </c>
      <c r="J196" s="149" t="s">
        <v>64</v>
      </c>
      <c r="K196" s="152">
        <v>45271.431423611102</v>
      </c>
      <c r="L196" s="149" t="s">
        <v>69</v>
      </c>
      <c r="M196" s="149" t="s">
        <v>68</v>
      </c>
      <c r="N196" s="153">
        <v>0</v>
      </c>
      <c r="O196" s="153">
        <v>94.75</v>
      </c>
      <c r="P196" s="153">
        <v>0</v>
      </c>
    </row>
    <row r="197" spans="1:16" x14ac:dyDescent="0.35">
      <c r="A197" s="149" t="s">
        <v>314</v>
      </c>
      <c r="B197" s="149" t="s">
        <v>334</v>
      </c>
      <c r="C197" s="150" t="s">
        <v>334</v>
      </c>
      <c r="D197" s="149" t="s">
        <v>319</v>
      </c>
      <c r="E197" s="149">
        <v>151724</v>
      </c>
      <c r="F197" s="149">
        <v>163068</v>
      </c>
      <c r="G197" s="149">
        <v>65829</v>
      </c>
      <c r="H197" s="151">
        <v>23</v>
      </c>
      <c r="I197" s="149" t="s">
        <v>70</v>
      </c>
      <c r="J197" s="149" t="s">
        <v>64</v>
      </c>
      <c r="K197" s="152">
        <v>45271.434131944399</v>
      </c>
      <c r="L197" s="149" t="s">
        <v>69</v>
      </c>
      <c r="M197" s="149" t="s">
        <v>68</v>
      </c>
      <c r="N197" s="153">
        <v>0</v>
      </c>
      <c r="O197" s="153">
        <v>94.75</v>
      </c>
      <c r="P197" s="153">
        <v>0</v>
      </c>
    </row>
    <row r="198" spans="1:16" x14ac:dyDescent="0.35">
      <c r="A198" s="149" t="s">
        <v>314</v>
      </c>
      <c r="B198" s="149" t="s">
        <v>318</v>
      </c>
      <c r="C198" s="150" t="s">
        <v>318</v>
      </c>
      <c r="D198" s="149" t="s">
        <v>319</v>
      </c>
      <c r="E198" s="149">
        <v>151726</v>
      </c>
      <c r="F198" s="149">
        <v>163069</v>
      </c>
      <c r="G198" s="149">
        <v>65830</v>
      </c>
      <c r="H198" s="151">
        <v>0</v>
      </c>
      <c r="I198" s="149" t="s">
        <v>349</v>
      </c>
      <c r="J198" s="149" t="s">
        <v>64</v>
      </c>
      <c r="K198" s="152">
        <v>45271.435196759303</v>
      </c>
      <c r="L198" s="149" t="s">
        <v>69</v>
      </c>
      <c r="M198" s="149" t="s">
        <v>68</v>
      </c>
      <c r="N198" s="153">
        <v>0</v>
      </c>
      <c r="O198" s="153">
        <v>10</v>
      </c>
      <c r="P198" s="153">
        <v>0</v>
      </c>
    </row>
    <row r="199" spans="1:16" x14ac:dyDescent="0.35">
      <c r="A199" s="149" t="s">
        <v>314</v>
      </c>
      <c r="B199" s="149" t="s">
        <v>318</v>
      </c>
      <c r="C199" s="150" t="s">
        <v>318</v>
      </c>
      <c r="D199" s="149" t="s">
        <v>319</v>
      </c>
      <c r="E199" s="149">
        <v>151726</v>
      </c>
      <c r="F199" s="149">
        <v>163070</v>
      </c>
      <c r="G199" s="149">
        <v>65830</v>
      </c>
      <c r="H199" s="151">
        <v>23</v>
      </c>
      <c r="I199" s="149" t="s">
        <v>70</v>
      </c>
      <c r="J199" s="149" t="s">
        <v>64</v>
      </c>
      <c r="K199" s="152">
        <v>45271.435196759303</v>
      </c>
      <c r="L199" s="149" t="s">
        <v>69</v>
      </c>
      <c r="M199" s="149" t="s">
        <v>68</v>
      </c>
      <c r="N199" s="153">
        <v>0</v>
      </c>
      <c r="O199" s="153">
        <v>49.4</v>
      </c>
      <c r="P199" s="153">
        <v>0</v>
      </c>
    </row>
    <row r="200" spans="1:16" x14ac:dyDescent="0.35">
      <c r="A200" s="149" t="s">
        <v>314</v>
      </c>
      <c r="B200" s="149" t="s">
        <v>345</v>
      </c>
      <c r="C200" s="150" t="s">
        <v>345</v>
      </c>
      <c r="D200" s="149" t="s">
        <v>319</v>
      </c>
      <c r="E200" s="149">
        <v>151727</v>
      </c>
      <c r="F200" s="149">
        <v>163071</v>
      </c>
      <c r="G200" s="149">
        <v>65831</v>
      </c>
      <c r="H200" s="151">
        <v>23</v>
      </c>
      <c r="I200" s="149" t="s">
        <v>70</v>
      </c>
      <c r="J200" s="149" t="s">
        <v>64</v>
      </c>
      <c r="K200" s="152">
        <v>45271.440162036997</v>
      </c>
      <c r="L200" s="149" t="s">
        <v>69</v>
      </c>
      <c r="M200" s="149" t="s">
        <v>68</v>
      </c>
      <c r="N200" s="153">
        <v>0</v>
      </c>
      <c r="O200" s="153">
        <v>74.75</v>
      </c>
      <c r="P200" s="153">
        <v>0</v>
      </c>
    </row>
    <row r="201" spans="1:16" x14ac:dyDescent="0.35">
      <c r="A201" s="149" t="s">
        <v>314</v>
      </c>
      <c r="B201" s="149" t="s">
        <v>334</v>
      </c>
      <c r="C201" s="150" t="s">
        <v>334</v>
      </c>
      <c r="D201" s="149" t="s">
        <v>319</v>
      </c>
      <c r="E201" s="149">
        <v>151731</v>
      </c>
      <c r="F201" s="149">
        <v>163076</v>
      </c>
      <c r="G201" s="149">
        <v>65832</v>
      </c>
      <c r="H201" s="151">
        <v>23</v>
      </c>
      <c r="I201" s="149" t="s">
        <v>70</v>
      </c>
      <c r="J201" s="149" t="s">
        <v>64</v>
      </c>
      <c r="K201" s="152">
        <v>45271.450543981497</v>
      </c>
      <c r="L201" s="149" t="s">
        <v>69</v>
      </c>
      <c r="M201" s="149" t="s">
        <v>68</v>
      </c>
      <c r="N201" s="153">
        <v>0</v>
      </c>
      <c r="O201" s="153">
        <v>74.75</v>
      </c>
      <c r="P201" s="153">
        <v>0</v>
      </c>
    </row>
    <row r="202" spans="1:16" x14ac:dyDescent="0.35">
      <c r="A202" s="149" t="s">
        <v>314</v>
      </c>
      <c r="B202" s="149" t="s">
        <v>323</v>
      </c>
      <c r="C202" s="150" t="s">
        <v>323</v>
      </c>
      <c r="D202" s="149" t="s">
        <v>319</v>
      </c>
      <c r="E202" s="149">
        <v>151734</v>
      </c>
      <c r="F202" s="149">
        <v>163077</v>
      </c>
      <c r="G202" s="149">
        <v>65833</v>
      </c>
      <c r="H202" s="151">
        <v>23</v>
      </c>
      <c r="I202" s="149" t="s">
        <v>70</v>
      </c>
      <c r="J202" s="149" t="s">
        <v>64</v>
      </c>
      <c r="K202" s="152">
        <v>45271.452777777798</v>
      </c>
      <c r="L202" s="149" t="s">
        <v>69</v>
      </c>
      <c r="M202" s="149" t="s">
        <v>68</v>
      </c>
      <c r="N202" s="153">
        <v>0</v>
      </c>
      <c r="O202" s="153">
        <v>74.75</v>
      </c>
      <c r="P202" s="153">
        <v>0</v>
      </c>
    </row>
    <row r="203" spans="1:16" x14ac:dyDescent="0.35">
      <c r="A203" s="149" t="s">
        <v>314</v>
      </c>
      <c r="B203" s="149" t="s">
        <v>318</v>
      </c>
      <c r="C203" s="150" t="s">
        <v>318</v>
      </c>
      <c r="D203" s="149" t="s">
        <v>319</v>
      </c>
      <c r="E203" s="149">
        <v>151735</v>
      </c>
      <c r="F203" s="149">
        <v>163078</v>
      </c>
      <c r="G203" s="149">
        <v>65834</v>
      </c>
      <c r="H203" s="151">
        <v>91891</v>
      </c>
      <c r="I203" s="149" t="s">
        <v>66</v>
      </c>
      <c r="J203" s="149" t="s">
        <v>64</v>
      </c>
      <c r="K203" s="152">
        <v>45271.456076388902</v>
      </c>
      <c r="L203" s="149" t="s">
        <v>69</v>
      </c>
      <c r="M203" s="149" t="s">
        <v>68</v>
      </c>
      <c r="N203" s="153">
        <v>0</v>
      </c>
      <c r="O203" s="153">
        <v>74.75</v>
      </c>
      <c r="P203" s="153">
        <v>0</v>
      </c>
    </row>
    <row r="204" spans="1:16" x14ac:dyDescent="0.35">
      <c r="A204" s="149" t="s">
        <v>314</v>
      </c>
      <c r="B204" s="149" t="s">
        <v>339</v>
      </c>
      <c r="C204" s="150" t="s">
        <v>339</v>
      </c>
      <c r="D204" s="149" t="s">
        <v>319</v>
      </c>
      <c r="E204" s="149">
        <v>151736</v>
      </c>
      <c r="F204" s="149">
        <v>163079</v>
      </c>
      <c r="G204" s="149">
        <v>65835</v>
      </c>
      <c r="H204" s="151">
        <v>36</v>
      </c>
      <c r="I204" s="149" t="s">
        <v>65</v>
      </c>
      <c r="J204" s="149" t="s">
        <v>64</v>
      </c>
      <c r="K204" s="152">
        <v>45271.456423611096</v>
      </c>
      <c r="L204" s="149" t="s">
        <v>69</v>
      </c>
      <c r="M204" s="149" t="s">
        <v>68</v>
      </c>
      <c r="N204" s="153">
        <v>0</v>
      </c>
      <c r="O204" s="153">
        <v>168</v>
      </c>
      <c r="P204" s="153">
        <v>0</v>
      </c>
    </row>
    <row r="205" spans="1:16" x14ac:dyDescent="0.35">
      <c r="A205" s="149" t="s">
        <v>314</v>
      </c>
      <c r="B205" s="149" t="s">
        <v>345</v>
      </c>
      <c r="C205" s="150" t="s">
        <v>345</v>
      </c>
      <c r="D205" s="149" t="s">
        <v>319</v>
      </c>
      <c r="E205" s="149">
        <v>151740</v>
      </c>
      <c r="F205" s="149">
        <v>163080</v>
      </c>
      <c r="G205" s="149">
        <v>65836</v>
      </c>
      <c r="H205" s="151">
        <v>23</v>
      </c>
      <c r="I205" s="149" t="s">
        <v>70</v>
      </c>
      <c r="J205" s="149" t="s">
        <v>64</v>
      </c>
      <c r="K205" s="152">
        <v>45271.461122685199</v>
      </c>
      <c r="L205" s="149" t="s">
        <v>69</v>
      </c>
      <c r="M205" s="149" t="s">
        <v>68</v>
      </c>
      <c r="N205" s="153">
        <v>0</v>
      </c>
      <c r="O205" s="153">
        <v>94.75</v>
      </c>
      <c r="P205" s="153">
        <v>0</v>
      </c>
    </row>
    <row r="206" spans="1:16" x14ac:dyDescent="0.35">
      <c r="A206" s="149" t="s">
        <v>314</v>
      </c>
      <c r="B206" s="149" t="s">
        <v>350</v>
      </c>
      <c r="C206" s="150" t="s">
        <v>350</v>
      </c>
      <c r="D206" s="149" t="s">
        <v>319</v>
      </c>
      <c r="E206" s="149">
        <v>148975</v>
      </c>
      <c r="F206" s="149">
        <v>160264</v>
      </c>
      <c r="G206" s="149">
        <v>65837</v>
      </c>
      <c r="H206" s="151">
        <v>0</v>
      </c>
      <c r="I206" s="149" t="s">
        <v>351</v>
      </c>
      <c r="J206" s="149" t="s">
        <v>64</v>
      </c>
      <c r="K206" s="152">
        <v>45271.4631828704</v>
      </c>
      <c r="L206" s="149" t="s">
        <v>63</v>
      </c>
      <c r="M206" s="149" t="s">
        <v>346</v>
      </c>
      <c r="N206" s="153">
        <v>0</v>
      </c>
      <c r="O206" s="153">
        <v>70</v>
      </c>
      <c r="P206" s="153">
        <v>0</v>
      </c>
    </row>
    <row r="207" spans="1:16" x14ac:dyDescent="0.35">
      <c r="A207" s="149" t="s">
        <v>314</v>
      </c>
      <c r="B207" s="149" t="s">
        <v>339</v>
      </c>
      <c r="C207" s="150" t="s">
        <v>339</v>
      </c>
      <c r="D207" s="149" t="s">
        <v>319</v>
      </c>
      <c r="E207" s="149">
        <v>151745</v>
      </c>
      <c r="F207" s="149">
        <v>163082</v>
      </c>
      <c r="G207" s="149">
        <v>65838</v>
      </c>
      <c r="H207" s="151">
        <v>23</v>
      </c>
      <c r="I207" s="149" t="s">
        <v>70</v>
      </c>
      <c r="J207" s="149" t="s">
        <v>64</v>
      </c>
      <c r="K207" s="152">
        <v>45271.465983796297</v>
      </c>
      <c r="L207" s="149" t="s">
        <v>69</v>
      </c>
      <c r="M207" s="149" t="s">
        <v>68</v>
      </c>
      <c r="N207" s="153">
        <v>0</v>
      </c>
      <c r="O207" s="153">
        <v>94.75</v>
      </c>
      <c r="P207" s="153">
        <v>0</v>
      </c>
    </row>
    <row r="208" spans="1:16" x14ac:dyDescent="0.35">
      <c r="A208" s="149" t="s">
        <v>314</v>
      </c>
      <c r="B208" s="149" t="s">
        <v>318</v>
      </c>
      <c r="C208" s="150" t="s">
        <v>318</v>
      </c>
      <c r="D208" s="149" t="s">
        <v>319</v>
      </c>
      <c r="E208" s="149">
        <v>151747</v>
      </c>
      <c r="F208" s="149">
        <v>163084</v>
      </c>
      <c r="G208" s="149">
        <v>65839</v>
      </c>
      <c r="H208" s="151">
        <v>23</v>
      </c>
      <c r="I208" s="149" t="s">
        <v>70</v>
      </c>
      <c r="J208" s="149" t="s">
        <v>64</v>
      </c>
      <c r="K208" s="152">
        <v>45271.4679861111</v>
      </c>
      <c r="L208" s="149" t="s">
        <v>69</v>
      </c>
      <c r="M208" s="149" t="s">
        <v>68</v>
      </c>
      <c r="N208" s="153">
        <v>0</v>
      </c>
      <c r="O208" s="153">
        <v>94.75</v>
      </c>
      <c r="P208" s="153">
        <v>0</v>
      </c>
    </row>
    <row r="209" spans="1:16" x14ac:dyDescent="0.35">
      <c r="A209" s="149" t="s">
        <v>314</v>
      </c>
      <c r="B209" s="149" t="s">
        <v>345</v>
      </c>
      <c r="C209" s="150" t="s">
        <v>345</v>
      </c>
      <c r="D209" s="149" t="s">
        <v>319</v>
      </c>
      <c r="E209" s="149">
        <v>151750</v>
      </c>
      <c r="F209" s="149">
        <v>163087</v>
      </c>
      <c r="G209" s="149">
        <v>65840</v>
      </c>
      <c r="H209" s="151">
        <v>23</v>
      </c>
      <c r="I209" s="149" t="s">
        <v>70</v>
      </c>
      <c r="J209" s="149" t="s">
        <v>64</v>
      </c>
      <c r="K209" s="152">
        <v>45271.472581018497</v>
      </c>
      <c r="L209" s="149" t="s">
        <v>69</v>
      </c>
      <c r="M209" s="149" t="s">
        <v>68</v>
      </c>
      <c r="N209" s="153">
        <v>0</v>
      </c>
      <c r="O209" s="153">
        <v>74.75</v>
      </c>
      <c r="P209" s="153">
        <v>0</v>
      </c>
    </row>
    <row r="210" spans="1:16" x14ac:dyDescent="0.35">
      <c r="A210" s="149" t="s">
        <v>314</v>
      </c>
      <c r="B210" s="149" t="s">
        <v>323</v>
      </c>
      <c r="C210" s="150" t="s">
        <v>323</v>
      </c>
      <c r="D210" s="149" t="s">
        <v>319</v>
      </c>
      <c r="E210" s="149">
        <v>151067</v>
      </c>
      <c r="F210" s="149">
        <v>162459</v>
      </c>
      <c r="G210" s="149">
        <v>65841</v>
      </c>
      <c r="H210" s="151">
        <v>91890</v>
      </c>
      <c r="I210" s="149" t="s">
        <v>73</v>
      </c>
      <c r="J210" s="149" t="s">
        <v>64</v>
      </c>
      <c r="K210" s="152">
        <v>45271.4770601852</v>
      </c>
      <c r="L210" s="149" t="s">
        <v>63</v>
      </c>
      <c r="M210" s="149" t="s">
        <v>68</v>
      </c>
      <c r="N210" s="153">
        <v>0</v>
      </c>
      <c r="O210" s="153">
        <v>38</v>
      </c>
      <c r="P210" s="153">
        <v>0</v>
      </c>
    </row>
    <row r="211" spans="1:16" x14ac:dyDescent="0.35">
      <c r="A211" s="149" t="s">
        <v>314</v>
      </c>
      <c r="B211" s="149" t="s">
        <v>334</v>
      </c>
      <c r="C211" s="150" t="s">
        <v>334</v>
      </c>
      <c r="D211" s="149" t="s">
        <v>319</v>
      </c>
      <c r="E211" s="149">
        <v>151753</v>
      </c>
      <c r="F211" s="149">
        <v>163090</v>
      </c>
      <c r="G211" s="149">
        <v>65842</v>
      </c>
      <c r="H211" s="151">
        <v>23</v>
      </c>
      <c r="I211" s="149" t="s">
        <v>70</v>
      </c>
      <c r="J211" s="149" t="s">
        <v>64</v>
      </c>
      <c r="K211" s="152">
        <v>45271.478379629603</v>
      </c>
      <c r="L211" s="149" t="s">
        <v>69</v>
      </c>
      <c r="M211" s="149" t="s">
        <v>68</v>
      </c>
      <c r="N211" s="153">
        <v>0</v>
      </c>
      <c r="O211" s="153">
        <v>94.75</v>
      </c>
      <c r="P211" s="153">
        <v>0</v>
      </c>
    </row>
    <row r="212" spans="1:16" x14ac:dyDescent="0.35">
      <c r="A212" s="149" t="s">
        <v>314</v>
      </c>
      <c r="B212" s="149" t="s">
        <v>323</v>
      </c>
      <c r="C212" s="150" t="s">
        <v>323</v>
      </c>
      <c r="D212" s="149" t="s">
        <v>319</v>
      </c>
      <c r="E212" s="149">
        <v>151754</v>
      </c>
      <c r="F212" s="149">
        <v>163091</v>
      </c>
      <c r="G212" s="149">
        <v>65843</v>
      </c>
      <c r="H212" s="151">
        <v>23</v>
      </c>
      <c r="I212" s="149" t="s">
        <v>70</v>
      </c>
      <c r="J212" s="149" t="s">
        <v>64</v>
      </c>
      <c r="K212" s="152">
        <v>45271.479375000003</v>
      </c>
      <c r="L212" s="149" t="s">
        <v>69</v>
      </c>
      <c r="M212" s="149" t="s">
        <v>68</v>
      </c>
      <c r="N212" s="153">
        <v>0</v>
      </c>
      <c r="O212" s="153">
        <v>71.55</v>
      </c>
      <c r="P212" s="153">
        <v>0</v>
      </c>
    </row>
    <row r="213" spans="1:16" x14ac:dyDescent="0.35">
      <c r="A213" s="149" t="s">
        <v>314</v>
      </c>
      <c r="B213" s="149" t="s">
        <v>329</v>
      </c>
      <c r="C213" s="150" t="s">
        <v>329</v>
      </c>
      <c r="D213" s="149" t="s">
        <v>319</v>
      </c>
      <c r="E213" s="149">
        <v>151757</v>
      </c>
      <c r="F213" s="149">
        <v>163092</v>
      </c>
      <c r="G213" s="149">
        <v>65844</v>
      </c>
      <c r="H213" s="151">
        <v>23</v>
      </c>
      <c r="I213" s="149" t="s">
        <v>70</v>
      </c>
      <c r="J213" s="149" t="s">
        <v>64</v>
      </c>
      <c r="K213" s="152">
        <v>45271.481597222199</v>
      </c>
      <c r="L213" s="149" t="s">
        <v>69</v>
      </c>
      <c r="M213" s="149" t="s">
        <v>68</v>
      </c>
      <c r="N213" s="153">
        <v>0</v>
      </c>
      <c r="O213" s="153">
        <v>94.75</v>
      </c>
      <c r="P213" s="153">
        <v>0</v>
      </c>
    </row>
    <row r="214" spans="1:16" x14ac:dyDescent="0.35">
      <c r="A214" s="149" t="s">
        <v>314</v>
      </c>
      <c r="B214" s="149" t="s">
        <v>318</v>
      </c>
      <c r="C214" s="150" t="s">
        <v>318</v>
      </c>
      <c r="D214" s="149" t="s">
        <v>319</v>
      </c>
      <c r="E214" s="149">
        <v>151758</v>
      </c>
      <c r="F214" s="149">
        <v>163093</v>
      </c>
      <c r="G214" s="149">
        <v>65846</v>
      </c>
      <c r="H214" s="151">
        <v>23</v>
      </c>
      <c r="I214" s="149" t="s">
        <v>70</v>
      </c>
      <c r="J214" s="149" t="s">
        <v>64</v>
      </c>
      <c r="K214" s="152">
        <v>45271.482013888897</v>
      </c>
      <c r="L214" s="149" t="s">
        <v>69</v>
      </c>
      <c r="M214" s="149" t="s">
        <v>68</v>
      </c>
      <c r="N214" s="153">
        <v>0</v>
      </c>
      <c r="O214" s="153">
        <v>94.75</v>
      </c>
      <c r="P214" s="153">
        <v>0</v>
      </c>
    </row>
    <row r="215" spans="1:16" x14ac:dyDescent="0.35">
      <c r="A215" s="149" t="s">
        <v>314</v>
      </c>
      <c r="B215" s="149" t="s">
        <v>329</v>
      </c>
      <c r="C215" s="150" t="s">
        <v>329</v>
      </c>
      <c r="D215" s="149" t="s">
        <v>319</v>
      </c>
      <c r="E215" s="149">
        <v>151762</v>
      </c>
      <c r="F215" s="149">
        <v>163094</v>
      </c>
      <c r="G215" s="149">
        <v>65847</v>
      </c>
      <c r="H215" s="151">
        <v>23</v>
      </c>
      <c r="I215" s="149" t="s">
        <v>70</v>
      </c>
      <c r="J215" s="149" t="s">
        <v>64</v>
      </c>
      <c r="K215" s="152">
        <v>45271.482233796298</v>
      </c>
      <c r="L215" s="149" t="s">
        <v>69</v>
      </c>
      <c r="M215" s="149" t="s">
        <v>68</v>
      </c>
      <c r="N215" s="153">
        <v>0</v>
      </c>
      <c r="O215" s="153">
        <v>74.75</v>
      </c>
      <c r="P215" s="153">
        <v>0</v>
      </c>
    </row>
    <row r="216" spans="1:16" x14ac:dyDescent="0.35">
      <c r="A216" s="149" t="s">
        <v>314</v>
      </c>
      <c r="B216" s="149" t="s">
        <v>339</v>
      </c>
      <c r="C216" s="150" t="s">
        <v>339</v>
      </c>
      <c r="D216" s="149" t="s">
        <v>319</v>
      </c>
      <c r="E216" s="149">
        <v>151761</v>
      </c>
      <c r="F216" s="149">
        <v>163095</v>
      </c>
      <c r="G216" s="149">
        <v>65848</v>
      </c>
      <c r="H216" s="151">
        <v>91891</v>
      </c>
      <c r="I216" s="149" t="s">
        <v>66</v>
      </c>
      <c r="J216" s="149" t="s">
        <v>64</v>
      </c>
      <c r="K216" s="152">
        <v>45271.482476851903</v>
      </c>
      <c r="L216" s="149" t="s">
        <v>69</v>
      </c>
      <c r="M216" s="149" t="s">
        <v>68</v>
      </c>
      <c r="N216" s="153">
        <v>0</v>
      </c>
      <c r="O216" s="153">
        <v>94.75</v>
      </c>
      <c r="P216" s="153">
        <v>0</v>
      </c>
    </row>
    <row r="217" spans="1:16" x14ac:dyDescent="0.35">
      <c r="A217" s="149" t="s">
        <v>314</v>
      </c>
      <c r="B217" s="149" t="s">
        <v>329</v>
      </c>
      <c r="C217" s="150" t="s">
        <v>329</v>
      </c>
      <c r="D217" s="149" t="s">
        <v>319</v>
      </c>
      <c r="E217" s="149">
        <v>151763</v>
      </c>
      <c r="F217" s="149">
        <v>163096</v>
      </c>
      <c r="G217" s="149">
        <v>65849</v>
      </c>
      <c r="H217" s="151">
        <v>23</v>
      </c>
      <c r="I217" s="149" t="s">
        <v>70</v>
      </c>
      <c r="J217" s="149" t="s">
        <v>64</v>
      </c>
      <c r="K217" s="152">
        <v>45271.486655092602</v>
      </c>
      <c r="L217" s="149" t="s">
        <v>69</v>
      </c>
      <c r="M217" s="149" t="s">
        <v>68</v>
      </c>
      <c r="N217" s="153">
        <v>0</v>
      </c>
      <c r="O217" s="153">
        <v>94.75</v>
      </c>
      <c r="P217" s="153">
        <v>0</v>
      </c>
    </row>
    <row r="218" spans="1:16" x14ac:dyDescent="0.35">
      <c r="A218" s="149" t="s">
        <v>314</v>
      </c>
      <c r="B218" s="149" t="s">
        <v>329</v>
      </c>
      <c r="C218" s="150" t="s">
        <v>329</v>
      </c>
      <c r="D218" s="149" t="s">
        <v>319</v>
      </c>
      <c r="E218" s="149">
        <v>151765</v>
      </c>
      <c r="F218" s="149">
        <v>163097</v>
      </c>
      <c r="G218" s="149">
        <v>65850</v>
      </c>
      <c r="H218" s="151">
        <v>23</v>
      </c>
      <c r="I218" s="149" t="s">
        <v>70</v>
      </c>
      <c r="J218" s="149" t="s">
        <v>64</v>
      </c>
      <c r="K218" s="152">
        <v>45271.4933101852</v>
      </c>
      <c r="L218" s="149" t="s">
        <v>69</v>
      </c>
      <c r="M218" s="149" t="s">
        <v>68</v>
      </c>
      <c r="N218" s="153">
        <v>0</v>
      </c>
      <c r="O218" s="153">
        <v>74.75</v>
      </c>
      <c r="P218" s="153">
        <v>0</v>
      </c>
    </row>
    <row r="219" spans="1:16" x14ac:dyDescent="0.35">
      <c r="A219" s="149" t="s">
        <v>314</v>
      </c>
      <c r="B219" s="149" t="s">
        <v>339</v>
      </c>
      <c r="C219" s="150" t="s">
        <v>339</v>
      </c>
      <c r="D219" s="149" t="s">
        <v>319</v>
      </c>
      <c r="E219" s="149">
        <v>151768</v>
      </c>
      <c r="F219" s="149">
        <v>163100</v>
      </c>
      <c r="G219" s="149">
        <v>65851</v>
      </c>
      <c r="H219" s="151">
        <v>23</v>
      </c>
      <c r="I219" s="149" t="s">
        <v>70</v>
      </c>
      <c r="J219" s="149" t="s">
        <v>64</v>
      </c>
      <c r="K219" s="152">
        <v>45271.494895833297</v>
      </c>
      <c r="L219" s="149" t="s">
        <v>69</v>
      </c>
      <c r="M219" s="149" t="s">
        <v>68</v>
      </c>
      <c r="N219" s="153">
        <v>0</v>
      </c>
      <c r="O219" s="153">
        <v>94.75</v>
      </c>
      <c r="P219" s="153">
        <v>0</v>
      </c>
    </row>
    <row r="220" spans="1:16" x14ac:dyDescent="0.35">
      <c r="A220" s="149" t="s">
        <v>314</v>
      </c>
      <c r="B220" s="149" t="s">
        <v>318</v>
      </c>
      <c r="C220" s="150" t="s">
        <v>318</v>
      </c>
      <c r="D220" s="149" t="s">
        <v>319</v>
      </c>
      <c r="E220" s="149">
        <v>151771</v>
      </c>
      <c r="F220" s="149">
        <v>163101</v>
      </c>
      <c r="G220" s="149">
        <v>65852</v>
      </c>
      <c r="H220" s="151">
        <v>36</v>
      </c>
      <c r="I220" s="149" t="s">
        <v>65</v>
      </c>
      <c r="J220" s="149" t="s">
        <v>64</v>
      </c>
      <c r="K220" s="152">
        <v>45271.502962963001</v>
      </c>
      <c r="L220" s="149" t="s">
        <v>69</v>
      </c>
      <c r="M220" s="149" t="s">
        <v>68</v>
      </c>
      <c r="N220" s="153">
        <v>0</v>
      </c>
      <c r="O220" s="153">
        <v>111.95</v>
      </c>
      <c r="P220" s="153">
        <v>0</v>
      </c>
    </row>
    <row r="221" spans="1:16" x14ac:dyDescent="0.35">
      <c r="A221" s="149" t="s">
        <v>314</v>
      </c>
      <c r="B221" s="149" t="s">
        <v>318</v>
      </c>
      <c r="C221" s="150" t="s">
        <v>318</v>
      </c>
      <c r="D221" s="149" t="s">
        <v>319</v>
      </c>
      <c r="E221" s="149">
        <v>151771</v>
      </c>
      <c r="F221" s="149">
        <v>163102</v>
      </c>
      <c r="G221" s="149">
        <v>65852</v>
      </c>
      <c r="H221" s="151">
        <v>11707</v>
      </c>
      <c r="I221" s="149" t="s">
        <v>352</v>
      </c>
      <c r="J221" s="149" t="s">
        <v>64</v>
      </c>
      <c r="K221" s="152">
        <v>45271.502962963001</v>
      </c>
      <c r="L221" s="149" t="s">
        <v>69</v>
      </c>
      <c r="M221" s="149" t="s">
        <v>68</v>
      </c>
      <c r="N221" s="153">
        <v>0</v>
      </c>
      <c r="O221" s="153">
        <v>20.25</v>
      </c>
      <c r="P221" s="153">
        <v>0</v>
      </c>
    </row>
    <row r="222" spans="1:16" x14ac:dyDescent="0.35">
      <c r="A222" s="149" t="s">
        <v>314</v>
      </c>
      <c r="B222" s="149" t="s">
        <v>323</v>
      </c>
      <c r="C222" s="150" t="s">
        <v>323</v>
      </c>
      <c r="D222" s="149" t="s">
        <v>319</v>
      </c>
      <c r="E222" s="149">
        <v>151780</v>
      </c>
      <c r="F222" s="149">
        <v>163107</v>
      </c>
      <c r="G222" s="149">
        <v>65853</v>
      </c>
      <c r="H222" s="151">
        <v>91891</v>
      </c>
      <c r="I222" s="149" t="s">
        <v>66</v>
      </c>
      <c r="J222" s="149" t="s">
        <v>64</v>
      </c>
      <c r="K222" s="152">
        <v>45271.514027777797</v>
      </c>
      <c r="L222" s="149" t="s">
        <v>69</v>
      </c>
      <c r="M222" s="149" t="s">
        <v>68</v>
      </c>
      <c r="N222" s="153">
        <v>0</v>
      </c>
      <c r="O222" s="153">
        <v>94.75</v>
      </c>
      <c r="P222" s="153">
        <v>0</v>
      </c>
    </row>
    <row r="223" spans="1:16" x14ac:dyDescent="0.35">
      <c r="A223" s="149" t="s">
        <v>314</v>
      </c>
      <c r="B223" s="149" t="s">
        <v>329</v>
      </c>
      <c r="C223" s="150" t="s">
        <v>329</v>
      </c>
      <c r="D223" s="149" t="s">
        <v>319</v>
      </c>
      <c r="E223" s="149">
        <v>151781</v>
      </c>
      <c r="F223" s="149">
        <v>163108</v>
      </c>
      <c r="G223" s="149">
        <v>65854</v>
      </c>
      <c r="H223" s="151">
        <v>23</v>
      </c>
      <c r="I223" s="149" t="s">
        <v>70</v>
      </c>
      <c r="J223" s="149" t="s">
        <v>64</v>
      </c>
      <c r="K223" s="152">
        <v>45271.513923611099</v>
      </c>
      <c r="L223" s="149" t="s">
        <v>69</v>
      </c>
      <c r="M223" s="149" t="s">
        <v>68</v>
      </c>
      <c r="N223" s="153">
        <v>0</v>
      </c>
      <c r="O223" s="153">
        <v>94.75</v>
      </c>
      <c r="P223" s="153">
        <v>0</v>
      </c>
    </row>
    <row r="224" spans="1:16" x14ac:dyDescent="0.35">
      <c r="A224" s="149" t="s">
        <v>314</v>
      </c>
      <c r="B224" s="149" t="s">
        <v>329</v>
      </c>
      <c r="C224" s="150" t="s">
        <v>329</v>
      </c>
      <c r="D224" s="149" t="s">
        <v>319</v>
      </c>
      <c r="E224" s="149">
        <v>151782</v>
      </c>
      <c r="F224" s="149">
        <v>163109</v>
      </c>
      <c r="G224" s="149">
        <v>65855</v>
      </c>
      <c r="H224" s="151">
        <v>23</v>
      </c>
      <c r="I224" s="149" t="s">
        <v>70</v>
      </c>
      <c r="J224" s="149" t="s">
        <v>64</v>
      </c>
      <c r="K224" s="152">
        <v>45271.5144560185</v>
      </c>
      <c r="L224" s="149" t="s">
        <v>69</v>
      </c>
      <c r="M224" s="149" t="s">
        <v>68</v>
      </c>
      <c r="N224" s="153">
        <v>0</v>
      </c>
      <c r="O224" s="153">
        <v>74.75</v>
      </c>
      <c r="P224" s="153">
        <v>0</v>
      </c>
    </row>
    <row r="225" spans="1:16" x14ac:dyDescent="0.35">
      <c r="A225" s="149" t="s">
        <v>314</v>
      </c>
      <c r="B225" s="149" t="s">
        <v>347</v>
      </c>
      <c r="C225" s="150" t="s">
        <v>347</v>
      </c>
      <c r="D225" s="149" t="s">
        <v>319</v>
      </c>
      <c r="E225" s="149">
        <v>151784</v>
      </c>
      <c r="F225" s="149">
        <v>163110</v>
      </c>
      <c r="G225" s="149">
        <v>65856</v>
      </c>
      <c r="H225" s="151">
        <v>0</v>
      </c>
      <c r="I225" s="149" t="s">
        <v>348</v>
      </c>
      <c r="J225" s="149" t="s">
        <v>64</v>
      </c>
      <c r="K225" s="152">
        <v>45271.515300925901</v>
      </c>
      <c r="L225" s="149" t="s">
        <v>69</v>
      </c>
      <c r="M225" s="149" t="s">
        <v>68</v>
      </c>
      <c r="N225" s="153">
        <v>0</v>
      </c>
      <c r="O225" s="153">
        <v>105</v>
      </c>
      <c r="P225" s="153">
        <v>0</v>
      </c>
    </row>
    <row r="226" spans="1:16" x14ac:dyDescent="0.35">
      <c r="A226" s="149" t="s">
        <v>314</v>
      </c>
      <c r="B226" s="149" t="s">
        <v>345</v>
      </c>
      <c r="C226" s="150" t="s">
        <v>345</v>
      </c>
      <c r="D226" s="149" t="s">
        <v>319</v>
      </c>
      <c r="E226" s="149">
        <v>151785</v>
      </c>
      <c r="F226" s="149">
        <v>163111</v>
      </c>
      <c r="G226" s="149">
        <v>65857</v>
      </c>
      <c r="H226" s="151">
        <v>36</v>
      </c>
      <c r="I226" s="149" t="s">
        <v>65</v>
      </c>
      <c r="J226" s="149" t="s">
        <v>64</v>
      </c>
      <c r="K226" s="152">
        <v>45271.517037037003</v>
      </c>
      <c r="L226" s="149" t="s">
        <v>69</v>
      </c>
      <c r="M226" s="149" t="s">
        <v>68</v>
      </c>
      <c r="N226" s="153">
        <v>0</v>
      </c>
      <c r="O226" s="153">
        <v>111.95</v>
      </c>
      <c r="P226" s="153">
        <v>0</v>
      </c>
    </row>
    <row r="227" spans="1:16" x14ac:dyDescent="0.35">
      <c r="A227" s="149" t="s">
        <v>314</v>
      </c>
      <c r="B227" s="149" t="s">
        <v>340</v>
      </c>
      <c r="C227" s="150" t="s">
        <v>340</v>
      </c>
      <c r="D227" s="149" t="s">
        <v>319</v>
      </c>
      <c r="E227" s="149">
        <v>151791</v>
      </c>
      <c r="F227" s="149">
        <v>163115</v>
      </c>
      <c r="G227" s="149">
        <v>65858</v>
      </c>
      <c r="H227" s="151">
        <v>23</v>
      </c>
      <c r="I227" s="149" t="s">
        <v>70</v>
      </c>
      <c r="J227" s="149" t="s">
        <v>64</v>
      </c>
      <c r="K227" s="152">
        <v>45271.522615740701</v>
      </c>
      <c r="L227" s="149" t="s">
        <v>69</v>
      </c>
      <c r="M227" s="149" t="s">
        <v>68</v>
      </c>
      <c r="N227" s="153">
        <v>0</v>
      </c>
      <c r="O227" s="153">
        <v>94.75</v>
      </c>
      <c r="P227" s="153">
        <v>0</v>
      </c>
    </row>
    <row r="228" spans="1:16" x14ac:dyDescent="0.35">
      <c r="A228" s="149" t="s">
        <v>314</v>
      </c>
      <c r="B228" s="149" t="s">
        <v>340</v>
      </c>
      <c r="C228" s="150" t="s">
        <v>340</v>
      </c>
      <c r="D228" s="149" t="s">
        <v>319</v>
      </c>
      <c r="E228" s="149">
        <v>151799</v>
      </c>
      <c r="F228" s="149">
        <v>163126</v>
      </c>
      <c r="G228" s="149">
        <v>65859</v>
      </c>
      <c r="H228" s="151">
        <v>23</v>
      </c>
      <c r="I228" s="149" t="s">
        <v>70</v>
      </c>
      <c r="J228" s="149" t="s">
        <v>64</v>
      </c>
      <c r="K228" s="152">
        <v>45271.534594907404</v>
      </c>
      <c r="L228" s="149" t="s">
        <v>69</v>
      </c>
      <c r="M228" s="149" t="s">
        <v>68</v>
      </c>
      <c r="N228" s="153">
        <v>0</v>
      </c>
      <c r="O228" s="153">
        <v>94.75</v>
      </c>
      <c r="P228" s="153">
        <v>0</v>
      </c>
    </row>
    <row r="229" spans="1:16" x14ac:dyDescent="0.35">
      <c r="A229" s="149" t="s">
        <v>314</v>
      </c>
      <c r="B229" s="149" t="s">
        <v>334</v>
      </c>
      <c r="C229" s="150" t="s">
        <v>334</v>
      </c>
      <c r="D229" s="149" t="s">
        <v>319</v>
      </c>
      <c r="E229" s="149">
        <v>151805</v>
      </c>
      <c r="F229" s="149">
        <v>163138</v>
      </c>
      <c r="G229" s="149">
        <v>65860</v>
      </c>
      <c r="H229" s="151">
        <v>91891</v>
      </c>
      <c r="I229" s="149" t="s">
        <v>66</v>
      </c>
      <c r="J229" s="149" t="s">
        <v>64</v>
      </c>
      <c r="K229" s="152">
        <v>45271.537569444401</v>
      </c>
      <c r="L229" s="149" t="s">
        <v>69</v>
      </c>
      <c r="M229" s="149" t="s">
        <v>68</v>
      </c>
      <c r="N229" s="153">
        <v>0</v>
      </c>
      <c r="O229" s="153">
        <v>94.75</v>
      </c>
      <c r="P229" s="153">
        <v>0</v>
      </c>
    </row>
    <row r="230" spans="1:16" x14ac:dyDescent="0.35">
      <c r="A230" s="149" t="s">
        <v>314</v>
      </c>
      <c r="B230" s="149" t="s">
        <v>334</v>
      </c>
      <c r="C230" s="150" t="s">
        <v>334</v>
      </c>
      <c r="D230" s="149" t="s">
        <v>319</v>
      </c>
      <c r="E230" s="149">
        <v>151819</v>
      </c>
      <c r="F230" s="149">
        <v>163158</v>
      </c>
      <c r="G230" s="149">
        <v>65861</v>
      </c>
      <c r="H230" s="151">
        <v>36</v>
      </c>
      <c r="I230" s="149" t="s">
        <v>65</v>
      </c>
      <c r="J230" s="149" t="s">
        <v>64</v>
      </c>
      <c r="K230" s="152">
        <v>45271.562673611101</v>
      </c>
      <c r="L230" s="149" t="s">
        <v>69</v>
      </c>
      <c r="M230" s="149" t="s">
        <v>68</v>
      </c>
      <c r="N230" s="153">
        <v>0</v>
      </c>
      <c r="O230" s="153">
        <v>80.099999999999994</v>
      </c>
      <c r="P230" s="153">
        <v>0</v>
      </c>
    </row>
    <row r="231" spans="1:16" x14ac:dyDescent="0.35">
      <c r="A231" s="149" t="s">
        <v>314</v>
      </c>
      <c r="B231" s="149" t="s">
        <v>334</v>
      </c>
      <c r="C231" s="150" t="s">
        <v>334</v>
      </c>
      <c r="D231" s="149" t="s">
        <v>319</v>
      </c>
      <c r="E231" s="149">
        <v>151820</v>
      </c>
      <c r="F231" s="149">
        <v>163159</v>
      </c>
      <c r="G231" s="149">
        <v>65862</v>
      </c>
      <c r="H231" s="151">
        <v>36</v>
      </c>
      <c r="I231" s="149" t="s">
        <v>65</v>
      </c>
      <c r="J231" s="149" t="s">
        <v>64</v>
      </c>
      <c r="K231" s="152">
        <v>45271.563483796301</v>
      </c>
      <c r="L231" s="149" t="s">
        <v>69</v>
      </c>
      <c r="M231" s="149" t="s">
        <v>68</v>
      </c>
      <c r="N231" s="153">
        <v>0</v>
      </c>
      <c r="O231" s="153">
        <v>168</v>
      </c>
      <c r="P231" s="153">
        <v>0</v>
      </c>
    </row>
    <row r="232" spans="1:16" x14ac:dyDescent="0.35">
      <c r="A232" s="149" t="s">
        <v>314</v>
      </c>
      <c r="B232" s="149" t="s">
        <v>318</v>
      </c>
      <c r="C232" s="150" t="s">
        <v>318</v>
      </c>
      <c r="D232" s="149" t="s">
        <v>319</v>
      </c>
      <c r="E232" s="149">
        <v>151821</v>
      </c>
      <c r="F232" s="149">
        <v>163160</v>
      </c>
      <c r="G232" s="149">
        <v>65863</v>
      </c>
      <c r="H232" s="151">
        <v>23</v>
      </c>
      <c r="I232" s="149" t="s">
        <v>70</v>
      </c>
      <c r="J232" s="149" t="s">
        <v>64</v>
      </c>
      <c r="K232" s="152">
        <v>45271.564409722203</v>
      </c>
      <c r="L232" s="149" t="s">
        <v>69</v>
      </c>
      <c r="M232" s="149" t="s">
        <v>68</v>
      </c>
      <c r="N232" s="153">
        <v>0</v>
      </c>
      <c r="O232" s="153">
        <v>94.75</v>
      </c>
      <c r="P232" s="153">
        <v>0</v>
      </c>
    </row>
    <row r="233" spans="1:16" x14ac:dyDescent="0.35">
      <c r="A233" s="149" t="s">
        <v>314</v>
      </c>
      <c r="B233" s="149" t="s">
        <v>340</v>
      </c>
      <c r="C233" s="150" t="s">
        <v>340</v>
      </c>
      <c r="D233" s="149" t="s">
        <v>319</v>
      </c>
      <c r="E233" s="149">
        <v>151824</v>
      </c>
      <c r="F233" s="149">
        <v>163161</v>
      </c>
      <c r="G233" s="149">
        <v>65864</v>
      </c>
      <c r="H233" s="151">
        <v>23</v>
      </c>
      <c r="I233" s="149" t="s">
        <v>70</v>
      </c>
      <c r="J233" s="149" t="s">
        <v>64</v>
      </c>
      <c r="K233" s="152">
        <v>45271.574548611097</v>
      </c>
      <c r="L233" s="149" t="s">
        <v>69</v>
      </c>
      <c r="M233" s="149" t="s">
        <v>68</v>
      </c>
      <c r="N233" s="153">
        <v>0</v>
      </c>
      <c r="O233" s="153">
        <v>94.75</v>
      </c>
      <c r="P233" s="153">
        <v>0</v>
      </c>
    </row>
    <row r="234" spans="1:16" x14ac:dyDescent="0.35">
      <c r="A234" s="149" t="s">
        <v>314</v>
      </c>
      <c r="B234" s="149" t="s">
        <v>334</v>
      </c>
      <c r="C234" s="150" t="s">
        <v>334</v>
      </c>
      <c r="D234" s="149" t="s">
        <v>319</v>
      </c>
      <c r="E234" s="149">
        <v>151825</v>
      </c>
      <c r="F234" s="149">
        <v>163162</v>
      </c>
      <c r="G234" s="149">
        <v>65865</v>
      </c>
      <c r="H234" s="151">
        <v>23</v>
      </c>
      <c r="I234" s="149" t="s">
        <v>70</v>
      </c>
      <c r="J234" s="149" t="s">
        <v>64</v>
      </c>
      <c r="K234" s="152">
        <v>45271.5776736111</v>
      </c>
      <c r="L234" s="149" t="s">
        <v>69</v>
      </c>
      <c r="M234" s="149" t="s">
        <v>68</v>
      </c>
      <c r="N234" s="153">
        <v>0</v>
      </c>
      <c r="O234" s="153">
        <v>59.55</v>
      </c>
      <c r="P234" s="153">
        <v>0</v>
      </c>
    </row>
    <row r="235" spans="1:16" x14ac:dyDescent="0.35">
      <c r="A235" s="149" t="s">
        <v>314</v>
      </c>
      <c r="B235" s="149" t="s">
        <v>318</v>
      </c>
      <c r="C235" s="150" t="s">
        <v>318</v>
      </c>
      <c r="D235" s="149" t="s">
        <v>319</v>
      </c>
      <c r="E235" s="149">
        <v>151826</v>
      </c>
      <c r="F235" s="149">
        <v>163163</v>
      </c>
      <c r="G235" s="149">
        <v>65866</v>
      </c>
      <c r="H235" s="151">
        <v>36</v>
      </c>
      <c r="I235" s="149" t="s">
        <v>65</v>
      </c>
      <c r="J235" s="149" t="s">
        <v>64</v>
      </c>
      <c r="K235" s="152">
        <v>45271.579155092601</v>
      </c>
      <c r="L235" s="149" t="s">
        <v>69</v>
      </c>
      <c r="M235" s="149" t="s">
        <v>68</v>
      </c>
      <c r="N235" s="153">
        <v>0</v>
      </c>
      <c r="O235" s="153">
        <v>125</v>
      </c>
      <c r="P235" s="153">
        <v>0</v>
      </c>
    </row>
    <row r="236" spans="1:16" x14ac:dyDescent="0.35">
      <c r="A236" s="149" t="s">
        <v>314</v>
      </c>
      <c r="B236" s="149" t="s">
        <v>339</v>
      </c>
      <c r="C236" s="150" t="s">
        <v>339</v>
      </c>
      <c r="D236" s="149" t="s">
        <v>319</v>
      </c>
      <c r="E236" s="149">
        <v>151827</v>
      </c>
      <c r="F236" s="149">
        <v>163164</v>
      </c>
      <c r="G236" s="149">
        <v>65867</v>
      </c>
      <c r="H236" s="151">
        <v>23</v>
      </c>
      <c r="I236" s="149" t="s">
        <v>70</v>
      </c>
      <c r="J236" s="149" t="s">
        <v>64</v>
      </c>
      <c r="K236" s="152">
        <v>45271.579050925902</v>
      </c>
      <c r="L236" s="149" t="s">
        <v>69</v>
      </c>
      <c r="M236" s="149" t="s">
        <v>68</v>
      </c>
      <c r="N236" s="153">
        <v>0</v>
      </c>
      <c r="O236" s="153">
        <v>59.55</v>
      </c>
      <c r="P236" s="153">
        <v>0</v>
      </c>
    </row>
    <row r="237" spans="1:16" x14ac:dyDescent="0.35">
      <c r="A237" s="149" t="s">
        <v>314</v>
      </c>
      <c r="B237" s="149" t="s">
        <v>340</v>
      </c>
      <c r="C237" s="150" t="s">
        <v>340</v>
      </c>
      <c r="D237" s="149" t="s">
        <v>319</v>
      </c>
      <c r="E237" s="149">
        <v>151828</v>
      </c>
      <c r="F237" s="149">
        <v>163165</v>
      </c>
      <c r="G237" s="149">
        <v>65868</v>
      </c>
      <c r="H237" s="151">
        <v>91891</v>
      </c>
      <c r="I237" s="149" t="s">
        <v>66</v>
      </c>
      <c r="J237" s="149" t="s">
        <v>64</v>
      </c>
      <c r="K237" s="152">
        <v>45271.582638888904</v>
      </c>
      <c r="L237" s="149" t="s">
        <v>69</v>
      </c>
      <c r="M237" s="149" t="s">
        <v>68</v>
      </c>
      <c r="N237" s="153">
        <v>0</v>
      </c>
      <c r="O237" s="153">
        <v>59.55</v>
      </c>
      <c r="P237" s="153">
        <v>0</v>
      </c>
    </row>
    <row r="238" spans="1:16" x14ac:dyDescent="0.35">
      <c r="A238" s="149" t="s">
        <v>314</v>
      </c>
      <c r="B238" s="149" t="s">
        <v>334</v>
      </c>
      <c r="C238" s="150" t="s">
        <v>334</v>
      </c>
      <c r="D238" s="149" t="s">
        <v>319</v>
      </c>
      <c r="E238" s="149">
        <v>151829</v>
      </c>
      <c r="F238" s="149">
        <v>163166</v>
      </c>
      <c r="G238" s="149">
        <v>65869</v>
      </c>
      <c r="H238" s="151">
        <v>91891</v>
      </c>
      <c r="I238" s="149" t="s">
        <v>66</v>
      </c>
      <c r="J238" s="149" t="s">
        <v>64</v>
      </c>
      <c r="K238" s="152">
        <v>45271.589629629598</v>
      </c>
      <c r="L238" s="149" t="s">
        <v>69</v>
      </c>
      <c r="M238" s="149" t="s">
        <v>68</v>
      </c>
      <c r="N238" s="153">
        <v>0</v>
      </c>
      <c r="O238" s="153">
        <v>94.75</v>
      </c>
      <c r="P238" s="153">
        <v>0</v>
      </c>
    </row>
    <row r="239" spans="1:16" x14ac:dyDescent="0.35">
      <c r="A239" s="149" t="s">
        <v>314</v>
      </c>
      <c r="B239" s="149" t="s">
        <v>347</v>
      </c>
      <c r="C239" s="150" t="s">
        <v>347</v>
      </c>
      <c r="D239" s="149" t="s">
        <v>319</v>
      </c>
      <c r="E239" s="149">
        <v>151831</v>
      </c>
      <c r="F239" s="149">
        <v>163167</v>
      </c>
      <c r="G239" s="149">
        <v>65870</v>
      </c>
      <c r="H239" s="151">
        <v>310</v>
      </c>
      <c r="I239" s="149" t="s">
        <v>353</v>
      </c>
      <c r="J239" s="149" t="s">
        <v>64</v>
      </c>
      <c r="K239" s="152">
        <v>45271.592233796298</v>
      </c>
      <c r="L239" s="149" t="s">
        <v>85</v>
      </c>
      <c r="M239" s="149" t="s">
        <v>68</v>
      </c>
      <c r="N239" s="153">
        <v>0</v>
      </c>
      <c r="O239" s="153">
        <v>194</v>
      </c>
      <c r="P239" s="153">
        <v>0</v>
      </c>
    </row>
    <row r="240" spans="1:16" x14ac:dyDescent="0.35">
      <c r="A240" s="149" t="s">
        <v>314</v>
      </c>
      <c r="B240" s="149" t="s">
        <v>340</v>
      </c>
      <c r="C240" s="150" t="s">
        <v>340</v>
      </c>
      <c r="D240" s="149" t="s">
        <v>319</v>
      </c>
      <c r="E240" s="149">
        <v>151830</v>
      </c>
      <c r="F240" s="149">
        <v>163168</v>
      </c>
      <c r="G240" s="149">
        <v>65871</v>
      </c>
      <c r="H240" s="151">
        <v>91891</v>
      </c>
      <c r="I240" s="149" t="s">
        <v>66</v>
      </c>
      <c r="J240" s="149" t="s">
        <v>64</v>
      </c>
      <c r="K240" s="152">
        <v>45271.591493055603</v>
      </c>
      <c r="L240" s="149" t="s">
        <v>69</v>
      </c>
      <c r="M240" s="149" t="s">
        <v>68</v>
      </c>
      <c r="N240" s="153">
        <v>0</v>
      </c>
      <c r="O240" s="153">
        <v>74.75</v>
      </c>
      <c r="P240" s="153">
        <v>0</v>
      </c>
    </row>
    <row r="241" spans="1:16" x14ac:dyDescent="0.35">
      <c r="A241" s="149" t="s">
        <v>314</v>
      </c>
      <c r="B241" s="149" t="s">
        <v>323</v>
      </c>
      <c r="C241" s="150" t="s">
        <v>323</v>
      </c>
      <c r="D241" s="149" t="s">
        <v>319</v>
      </c>
      <c r="E241" s="149">
        <v>148738</v>
      </c>
      <c r="F241" s="149">
        <v>160058</v>
      </c>
      <c r="G241" s="149">
        <v>65872</v>
      </c>
      <c r="H241" s="151">
        <v>91890</v>
      </c>
      <c r="I241" s="149" t="s">
        <v>73</v>
      </c>
      <c r="J241" s="149" t="s">
        <v>64</v>
      </c>
      <c r="K241" s="152">
        <v>45271.593495370398</v>
      </c>
      <c r="L241" s="149" t="s">
        <v>69</v>
      </c>
      <c r="M241" s="149" t="s">
        <v>68</v>
      </c>
      <c r="N241" s="153">
        <v>0</v>
      </c>
      <c r="O241" s="153">
        <v>49</v>
      </c>
      <c r="P241" s="153">
        <v>0</v>
      </c>
    </row>
    <row r="242" spans="1:16" x14ac:dyDescent="0.35">
      <c r="A242" s="149" t="s">
        <v>314</v>
      </c>
      <c r="B242" s="149" t="s">
        <v>323</v>
      </c>
      <c r="C242" s="150" t="s">
        <v>323</v>
      </c>
      <c r="D242" s="149" t="s">
        <v>319</v>
      </c>
      <c r="E242" s="149">
        <v>151807</v>
      </c>
      <c r="F242" s="149">
        <v>163139</v>
      </c>
      <c r="G242" s="149">
        <v>65873</v>
      </c>
      <c r="H242" s="151">
        <v>91891</v>
      </c>
      <c r="I242" s="149" t="s">
        <v>66</v>
      </c>
      <c r="J242" s="149" t="s">
        <v>64</v>
      </c>
      <c r="K242" s="152">
        <v>45271.593807870398</v>
      </c>
      <c r="L242" s="149" t="s">
        <v>69</v>
      </c>
      <c r="M242" s="149" t="s">
        <v>68</v>
      </c>
      <c r="N242" s="153">
        <v>0</v>
      </c>
      <c r="O242" s="153">
        <v>59.55</v>
      </c>
      <c r="P242" s="153">
        <v>0</v>
      </c>
    </row>
    <row r="243" spans="1:16" x14ac:dyDescent="0.35">
      <c r="A243" s="149" t="s">
        <v>314</v>
      </c>
      <c r="B243" s="149" t="s">
        <v>318</v>
      </c>
      <c r="C243" s="150" t="s">
        <v>318</v>
      </c>
      <c r="D243" s="149" t="s">
        <v>319</v>
      </c>
      <c r="E243" s="149">
        <v>151833</v>
      </c>
      <c r="F243" s="149">
        <v>163171</v>
      </c>
      <c r="G243" s="149">
        <v>65874</v>
      </c>
      <c r="H243" s="151">
        <v>23</v>
      </c>
      <c r="I243" s="149" t="s">
        <v>70</v>
      </c>
      <c r="J243" s="149" t="s">
        <v>78</v>
      </c>
      <c r="K243" s="152">
        <v>45271.5953240741</v>
      </c>
      <c r="L243" s="149" t="s">
        <v>69</v>
      </c>
      <c r="M243" s="149" t="s">
        <v>68</v>
      </c>
      <c r="N243" s="153">
        <v>0</v>
      </c>
      <c r="O243" s="153">
        <v>59.55</v>
      </c>
      <c r="P243" s="153">
        <v>0</v>
      </c>
    </row>
    <row r="244" spans="1:16" x14ac:dyDescent="0.35">
      <c r="A244" s="149" t="s">
        <v>314</v>
      </c>
      <c r="B244" s="149" t="s">
        <v>318</v>
      </c>
      <c r="C244" s="150" t="s">
        <v>318</v>
      </c>
      <c r="D244" s="149" t="s">
        <v>319</v>
      </c>
      <c r="E244" s="149">
        <v>151833</v>
      </c>
      <c r="F244" s="149">
        <v>163172</v>
      </c>
      <c r="G244" s="149">
        <v>65874</v>
      </c>
      <c r="H244" s="151">
        <v>2715</v>
      </c>
      <c r="I244" s="149" t="s">
        <v>71</v>
      </c>
      <c r="J244" s="149" t="s">
        <v>78</v>
      </c>
      <c r="K244" s="152">
        <v>45271.5953240741</v>
      </c>
      <c r="L244" s="149" t="s">
        <v>69</v>
      </c>
      <c r="M244" s="149" t="s">
        <v>68</v>
      </c>
      <c r="N244" s="153">
        <v>0</v>
      </c>
      <c r="O244" s="153">
        <v>100.2</v>
      </c>
      <c r="P244" s="153">
        <v>0</v>
      </c>
    </row>
    <row r="245" spans="1:16" x14ac:dyDescent="0.35">
      <c r="A245" s="149" t="s">
        <v>314</v>
      </c>
      <c r="B245" s="149" t="s">
        <v>318</v>
      </c>
      <c r="C245" s="150" t="s">
        <v>318</v>
      </c>
      <c r="D245" s="149" t="s">
        <v>319</v>
      </c>
      <c r="E245" s="149">
        <v>151833</v>
      </c>
      <c r="F245" s="149">
        <v>163171</v>
      </c>
      <c r="G245" s="149">
        <v>65874</v>
      </c>
      <c r="H245" s="151">
        <v>23</v>
      </c>
      <c r="I245" s="149" t="s">
        <v>70</v>
      </c>
      <c r="J245" s="149" t="s">
        <v>78</v>
      </c>
      <c r="K245" s="152">
        <v>45271.5958680556</v>
      </c>
      <c r="L245" s="149" t="s">
        <v>69</v>
      </c>
      <c r="M245" s="149" t="s">
        <v>68</v>
      </c>
      <c r="N245" s="153">
        <v>0</v>
      </c>
      <c r="O245" s="153">
        <v>-59.55</v>
      </c>
      <c r="P245" s="153">
        <v>0</v>
      </c>
    </row>
    <row r="246" spans="1:16" x14ac:dyDescent="0.35">
      <c r="A246" s="149" t="s">
        <v>314</v>
      </c>
      <c r="B246" s="149" t="s">
        <v>318</v>
      </c>
      <c r="C246" s="150" t="s">
        <v>318</v>
      </c>
      <c r="D246" s="149" t="s">
        <v>319</v>
      </c>
      <c r="E246" s="149">
        <v>151833</v>
      </c>
      <c r="F246" s="149">
        <v>163172</v>
      </c>
      <c r="G246" s="149">
        <v>65874</v>
      </c>
      <c r="H246" s="151">
        <v>2715</v>
      </c>
      <c r="I246" s="149" t="s">
        <v>71</v>
      </c>
      <c r="J246" s="149" t="s">
        <v>78</v>
      </c>
      <c r="K246" s="152">
        <v>45271.5958680556</v>
      </c>
      <c r="L246" s="149" t="s">
        <v>69</v>
      </c>
      <c r="M246" s="149" t="s">
        <v>68</v>
      </c>
      <c r="N246" s="153">
        <v>0</v>
      </c>
      <c r="O246" s="153">
        <v>-100.2</v>
      </c>
      <c r="P246" s="153">
        <v>0</v>
      </c>
    </row>
    <row r="247" spans="1:16" x14ac:dyDescent="0.35">
      <c r="A247" s="149" t="s">
        <v>314</v>
      </c>
      <c r="B247" s="149" t="s">
        <v>318</v>
      </c>
      <c r="C247" s="150" t="s">
        <v>318</v>
      </c>
      <c r="D247" s="149" t="s">
        <v>319</v>
      </c>
      <c r="E247" s="149">
        <v>151833</v>
      </c>
      <c r="F247" s="149">
        <v>163171</v>
      </c>
      <c r="G247" s="149">
        <v>65876</v>
      </c>
      <c r="H247" s="151">
        <v>23</v>
      </c>
      <c r="I247" s="149" t="s">
        <v>70</v>
      </c>
      <c r="J247" s="149" t="s">
        <v>64</v>
      </c>
      <c r="K247" s="152">
        <v>45271.596469907403</v>
      </c>
      <c r="L247" s="149" t="s">
        <v>69</v>
      </c>
      <c r="M247" s="149" t="s">
        <v>68</v>
      </c>
      <c r="N247" s="153">
        <v>0</v>
      </c>
      <c r="O247" s="153">
        <v>59.55</v>
      </c>
      <c r="P247" s="153">
        <v>0</v>
      </c>
    </row>
    <row r="248" spans="1:16" x14ac:dyDescent="0.35">
      <c r="A248" s="149" t="s">
        <v>314</v>
      </c>
      <c r="B248" s="149" t="s">
        <v>318</v>
      </c>
      <c r="C248" s="150" t="s">
        <v>318</v>
      </c>
      <c r="D248" s="149" t="s">
        <v>319</v>
      </c>
      <c r="E248" s="149">
        <v>151833</v>
      </c>
      <c r="F248" s="149">
        <v>163172</v>
      </c>
      <c r="G248" s="149">
        <v>65876</v>
      </c>
      <c r="H248" s="151">
        <v>2715</v>
      </c>
      <c r="I248" s="149" t="s">
        <v>71</v>
      </c>
      <c r="J248" s="149" t="s">
        <v>64</v>
      </c>
      <c r="K248" s="152">
        <v>45271.596469907403</v>
      </c>
      <c r="L248" s="149" t="s">
        <v>69</v>
      </c>
      <c r="M248" s="149" t="s">
        <v>68</v>
      </c>
      <c r="N248" s="153">
        <v>0</v>
      </c>
      <c r="O248" s="153">
        <v>100.2</v>
      </c>
      <c r="P248" s="153">
        <v>0</v>
      </c>
    </row>
    <row r="249" spans="1:16" x14ac:dyDescent="0.35">
      <c r="A249" s="149" t="s">
        <v>314</v>
      </c>
      <c r="B249" s="149" t="s">
        <v>329</v>
      </c>
      <c r="C249" s="150" t="s">
        <v>329</v>
      </c>
      <c r="D249" s="149" t="s">
        <v>319</v>
      </c>
      <c r="E249" s="149">
        <v>151840</v>
      </c>
      <c r="F249" s="149">
        <v>163181</v>
      </c>
      <c r="G249" s="149">
        <v>65877</v>
      </c>
      <c r="H249" s="151">
        <v>23</v>
      </c>
      <c r="I249" s="149" t="s">
        <v>70</v>
      </c>
      <c r="J249" s="149" t="s">
        <v>64</v>
      </c>
      <c r="K249" s="152">
        <v>45271.608171296299</v>
      </c>
      <c r="L249" s="149" t="s">
        <v>69</v>
      </c>
      <c r="M249" s="149" t="s">
        <v>68</v>
      </c>
      <c r="N249" s="153">
        <v>0</v>
      </c>
      <c r="O249" s="153">
        <v>94.75</v>
      </c>
      <c r="P249" s="153">
        <v>0</v>
      </c>
    </row>
    <row r="250" spans="1:16" x14ac:dyDescent="0.35">
      <c r="A250" s="149" t="s">
        <v>314</v>
      </c>
      <c r="B250" s="149" t="s">
        <v>318</v>
      </c>
      <c r="C250" s="150" t="s">
        <v>318</v>
      </c>
      <c r="D250" s="149" t="s">
        <v>319</v>
      </c>
      <c r="E250" s="149">
        <v>151842</v>
      </c>
      <c r="F250" s="149">
        <v>163182</v>
      </c>
      <c r="G250" s="149">
        <v>65878</v>
      </c>
      <c r="H250" s="151">
        <v>23</v>
      </c>
      <c r="I250" s="149" t="s">
        <v>354</v>
      </c>
      <c r="J250" s="149" t="s">
        <v>64</v>
      </c>
      <c r="K250" s="152">
        <v>45271.611076388901</v>
      </c>
      <c r="L250" s="149" t="s">
        <v>69</v>
      </c>
      <c r="M250" s="149" t="s">
        <v>68</v>
      </c>
      <c r="N250" s="153">
        <v>0</v>
      </c>
      <c r="O250" s="153">
        <v>41.4</v>
      </c>
      <c r="P250" s="153">
        <v>0</v>
      </c>
    </row>
    <row r="251" spans="1:16" x14ac:dyDescent="0.35">
      <c r="A251" s="149" t="s">
        <v>314</v>
      </c>
      <c r="B251" s="149" t="s">
        <v>318</v>
      </c>
      <c r="C251" s="150" t="s">
        <v>318</v>
      </c>
      <c r="D251" s="149" t="s">
        <v>319</v>
      </c>
      <c r="E251" s="149">
        <v>151842</v>
      </c>
      <c r="F251" s="149">
        <v>163183</v>
      </c>
      <c r="G251" s="149">
        <v>65878</v>
      </c>
      <c r="H251" s="151">
        <v>4001</v>
      </c>
      <c r="I251" s="149" t="s">
        <v>355</v>
      </c>
      <c r="J251" s="149" t="s">
        <v>64</v>
      </c>
      <c r="K251" s="152">
        <v>45271.611076388901</v>
      </c>
      <c r="L251" s="149" t="s">
        <v>69</v>
      </c>
      <c r="M251" s="149" t="s">
        <v>68</v>
      </c>
      <c r="N251" s="153">
        <v>0</v>
      </c>
      <c r="O251" s="153">
        <v>124</v>
      </c>
      <c r="P251" s="153">
        <v>0</v>
      </c>
    </row>
    <row r="252" spans="1:16" x14ac:dyDescent="0.35">
      <c r="A252" s="149" t="s">
        <v>314</v>
      </c>
      <c r="B252" s="149" t="s">
        <v>318</v>
      </c>
      <c r="C252" s="150" t="s">
        <v>318</v>
      </c>
      <c r="D252" s="149" t="s">
        <v>319</v>
      </c>
      <c r="E252" s="149">
        <v>151847</v>
      </c>
      <c r="F252" s="149">
        <v>163187</v>
      </c>
      <c r="G252" s="149">
        <v>65879</v>
      </c>
      <c r="H252" s="151">
        <v>23</v>
      </c>
      <c r="I252" s="149" t="s">
        <v>70</v>
      </c>
      <c r="J252" s="149" t="s">
        <v>64</v>
      </c>
      <c r="K252" s="152">
        <v>45271.619895833297</v>
      </c>
      <c r="L252" s="149" t="s">
        <v>69</v>
      </c>
      <c r="M252" s="149" t="s">
        <v>68</v>
      </c>
      <c r="N252" s="153">
        <v>0</v>
      </c>
      <c r="O252" s="153">
        <v>74.75</v>
      </c>
      <c r="P252" s="153">
        <v>0</v>
      </c>
    </row>
    <row r="253" spans="1:16" x14ac:dyDescent="0.35">
      <c r="A253" s="149" t="s">
        <v>314</v>
      </c>
      <c r="B253" s="149" t="s">
        <v>329</v>
      </c>
      <c r="C253" s="150" t="s">
        <v>329</v>
      </c>
      <c r="D253" s="149" t="s">
        <v>319</v>
      </c>
      <c r="E253" s="149">
        <v>151848</v>
      </c>
      <c r="F253" s="149">
        <v>163188</v>
      </c>
      <c r="G253" s="149">
        <v>65880</v>
      </c>
      <c r="H253" s="151">
        <v>23</v>
      </c>
      <c r="I253" s="149" t="s">
        <v>70</v>
      </c>
      <c r="J253" s="149" t="s">
        <v>64</v>
      </c>
      <c r="K253" s="152">
        <v>45271.620543981502</v>
      </c>
      <c r="L253" s="149" t="s">
        <v>69</v>
      </c>
      <c r="M253" s="149" t="s">
        <v>68</v>
      </c>
      <c r="N253" s="153">
        <v>0</v>
      </c>
      <c r="O253" s="153">
        <v>94.75</v>
      </c>
      <c r="P253" s="153">
        <v>0</v>
      </c>
    </row>
    <row r="254" spans="1:16" x14ac:dyDescent="0.35">
      <c r="A254" s="149" t="s">
        <v>314</v>
      </c>
      <c r="B254" s="149" t="s">
        <v>347</v>
      </c>
      <c r="C254" s="150" t="s">
        <v>347</v>
      </c>
      <c r="D254" s="149" t="s">
        <v>319</v>
      </c>
      <c r="E254" s="149">
        <v>151856</v>
      </c>
      <c r="F254" s="149">
        <v>163195</v>
      </c>
      <c r="G254" s="149">
        <v>65881</v>
      </c>
      <c r="H254" s="151">
        <v>0</v>
      </c>
      <c r="I254" s="149" t="s">
        <v>348</v>
      </c>
      <c r="J254" s="149" t="s">
        <v>64</v>
      </c>
      <c r="K254" s="152">
        <v>45271.629317129598</v>
      </c>
      <c r="L254" s="149" t="s">
        <v>69</v>
      </c>
      <c r="M254" s="149" t="s">
        <v>68</v>
      </c>
      <c r="N254" s="153">
        <v>0</v>
      </c>
      <c r="O254" s="153">
        <v>105</v>
      </c>
      <c r="P254" s="153">
        <v>0</v>
      </c>
    </row>
    <row r="255" spans="1:16" x14ac:dyDescent="0.35">
      <c r="A255" s="149" t="s">
        <v>314</v>
      </c>
      <c r="B255" s="149" t="s">
        <v>340</v>
      </c>
      <c r="C255" s="150" t="s">
        <v>340</v>
      </c>
      <c r="D255" s="149" t="s">
        <v>319</v>
      </c>
      <c r="E255" s="149">
        <v>151858</v>
      </c>
      <c r="F255" s="149">
        <v>163198</v>
      </c>
      <c r="G255" s="149">
        <v>65882</v>
      </c>
      <c r="H255" s="151">
        <v>36</v>
      </c>
      <c r="I255" s="149" t="s">
        <v>65</v>
      </c>
      <c r="J255" s="149" t="s">
        <v>64</v>
      </c>
      <c r="K255" s="152">
        <v>45271.630891203698</v>
      </c>
      <c r="L255" s="149" t="s">
        <v>69</v>
      </c>
      <c r="M255" s="149" t="s">
        <v>68</v>
      </c>
      <c r="N255" s="153">
        <v>0</v>
      </c>
      <c r="O255" s="153">
        <v>111.95</v>
      </c>
      <c r="P255" s="153">
        <v>0</v>
      </c>
    </row>
    <row r="256" spans="1:16" x14ac:dyDescent="0.35">
      <c r="A256" s="149" t="s">
        <v>314</v>
      </c>
      <c r="B256" s="149" t="s">
        <v>323</v>
      </c>
      <c r="C256" s="150" t="s">
        <v>323</v>
      </c>
      <c r="D256" s="149" t="s">
        <v>319</v>
      </c>
      <c r="E256" s="149">
        <v>151861</v>
      </c>
      <c r="F256" s="149">
        <v>163201</v>
      </c>
      <c r="G256" s="149">
        <v>65883</v>
      </c>
      <c r="H256" s="151">
        <v>91890</v>
      </c>
      <c r="I256" s="149" t="s">
        <v>73</v>
      </c>
      <c r="J256" s="149" t="s">
        <v>64</v>
      </c>
      <c r="K256" s="152">
        <v>45271.633634259299</v>
      </c>
      <c r="L256" s="149" t="s">
        <v>69</v>
      </c>
      <c r="M256" s="149" t="s">
        <v>68</v>
      </c>
      <c r="N256" s="153">
        <v>0</v>
      </c>
      <c r="O256" s="153">
        <v>38</v>
      </c>
      <c r="P256" s="153">
        <v>0</v>
      </c>
    </row>
    <row r="257" spans="1:16" x14ac:dyDescent="0.35">
      <c r="A257" s="149" t="s">
        <v>314</v>
      </c>
      <c r="B257" s="149" t="s">
        <v>329</v>
      </c>
      <c r="C257" s="150" t="s">
        <v>329</v>
      </c>
      <c r="D257" s="149" t="s">
        <v>319</v>
      </c>
      <c r="E257" s="149">
        <v>151866</v>
      </c>
      <c r="F257" s="149">
        <v>163204</v>
      </c>
      <c r="G257" s="149">
        <v>65884</v>
      </c>
      <c r="H257" s="151">
        <v>23</v>
      </c>
      <c r="I257" s="149" t="s">
        <v>70</v>
      </c>
      <c r="J257" s="149" t="s">
        <v>64</v>
      </c>
      <c r="K257" s="152">
        <v>45271.636840277803</v>
      </c>
      <c r="L257" s="149" t="s">
        <v>69</v>
      </c>
      <c r="M257" s="149" t="s">
        <v>68</v>
      </c>
      <c r="N257" s="153">
        <v>0</v>
      </c>
      <c r="O257" s="153">
        <v>74.75</v>
      </c>
      <c r="P257" s="153">
        <v>0</v>
      </c>
    </row>
    <row r="258" spans="1:16" x14ac:dyDescent="0.35">
      <c r="A258" s="149" t="s">
        <v>314</v>
      </c>
      <c r="B258" s="149" t="s">
        <v>318</v>
      </c>
      <c r="C258" s="150" t="s">
        <v>318</v>
      </c>
      <c r="D258" s="149" t="s">
        <v>319</v>
      </c>
      <c r="E258" s="149">
        <v>151869</v>
      </c>
      <c r="F258" s="149">
        <v>163205</v>
      </c>
      <c r="G258" s="149">
        <v>65885</v>
      </c>
      <c r="H258" s="151">
        <v>91891</v>
      </c>
      <c r="I258" s="149" t="s">
        <v>66</v>
      </c>
      <c r="J258" s="149" t="s">
        <v>64</v>
      </c>
      <c r="K258" s="152">
        <v>45271.639525462997</v>
      </c>
      <c r="L258" s="149" t="s">
        <v>69</v>
      </c>
      <c r="M258" s="149" t="s">
        <v>68</v>
      </c>
      <c r="N258" s="153">
        <v>0</v>
      </c>
      <c r="O258" s="153">
        <v>74.75</v>
      </c>
      <c r="P258" s="153">
        <v>0</v>
      </c>
    </row>
    <row r="259" spans="1:16" x14ac:dyDescent="0.35">
      <c r="A259" s="149" t="s">
        <v>314</v>
      </c>
      <c r="B259" s="149" t="s">
        <v>323</v>
      </c>
      <c r="C259" s="150" t="s">
        <v>323</v>
      </c>
      <c r="D259" s="149" t="s">
        <v>319</v>
      </c>
      <c r="E259" s="149">
        <v>151872</v>
      </c>
      <c r="F259" s="149">
        <v>163207</v>
      </c>
      <c r="G259" s="149">
        <v>65886</v>
      </c>
      <c r="H259" s="151">
        <v>91891</v>
      </c>
      <c r="I259" s="149" t="s">
        <v>66</v>
      </c>
      <c r="J259" s="149" t="s">
        <v>64</v>
      </c>
      <c r="K259" s="152">
        <v>45271.646782407399</v>
      </c>
      <c r="L259" s="149" t="s">
        <v>69</v>
      </c>
      <c r="M259" s="149" t="s">
        <v>68</v>
      </c>
      <c r="N259" s="153">
        <v>0</v>
      </c>
      <c r="O259" s="153">
        <v>59.55</v>
      </c>
      <c r="P259" s="153">
        <v>0</v>
      </c>
    </row>
    <row r="260" spans="1:16" x14ac:dyDescent="0.35">
      <c r="A260" s="149" t="s">
        <v>314</v>
      </c>
      <c r="B260" s="149" t="s">
        <v>318</v>
      </c>
      <c r="C260" s="150" t="s">
        <v>318</v>
      </c>
      <c r="D260" s="149" t="s">
        <v>319</v>
      </c>
      <c r="E260" s="149">
        <v>151874</v>
      </c>
      <c r="F260" s="149">
        <v>163208</v>
      </c>
      <c r="G260" s="149">
        <v>65887</v>
      </c>
      <c r="H260" s="151">
        <v>23</v>
      </c>
      <c r="I260" s="149" t="s">
        <v>70</v>
      </c>
      <c r="J260" s="149" t="s">
        <v>64</v>
      </c>
      <c r="K260" s="152">
        <v>45271.648020833301</v>
      </c>
      <c r="L260" s="149" t="s">
        <v>69</v>
      </c>
      <c r="M260" s="149" t="s">
        <v>68</v>
      </c>
      <c r="N260" s="153">
        <v>0</v>
      </c>
      <c r="O260" s="153">
        <v>74.75</v>
      </c>
      <c r="P260" s="153">
        <v>0</v>
      </c>
    </row>
    <row r="261" spans="1:16" x14ac:dyDescent="0.35">
      <c r="A261" s="149" t="s">
        <v>314</v>
      </c>
      <c r="B261" s="149" t="s">
        <v>323</v>
      </c>
      <c r="C261" s="150" t="s">
        <v>323</v>
      </c>
      <c r="D261" s="149" t="s">
        <v>319</v>
      </c>
      <c r="E261" s="149">
        <v>151870</v>
      </c>
      <c r="F261" s="149">
        <v>163206</v>
      </c>
      <c r="G261" s="149">
        <v>65888</v>
      </c>
      <c r="H261" s="151">
        <v>91890</v>
      </c>
      <c r="I261" s="149" t="s">
        <v>73</v>
      </c>
      <c r="J261" s="149" t="s">
        <v>64</v>
      </c>
      <c r="K261" s="152">
        <v>45271.647722256901</v>
      </c>
      <c r="L261" s="149" t="s">
        <v>63</v>
      </c>
      <c r="M261" s="149" t="s">
        <v>68</v>
      </c>
      <c r="N261" s="153">
        <v>0</v>
      </c>
      <c r="O261" s="153">
        <v>38</v>
      </c>
      <c r="P261" s="153">
        <v>0</v>
      </c>
    </row>
    <row r="262" spans="1:16" x14ac:dyDescent="0.35">
      <c r="A262" s="149" t="s">
        <v>314</v>
      </c>
      <c r="B262" s="149" t="s">
        <v>329</v>
      </c>
      <c r="C262" s="150" t="s">
        <v>329</v>
      </c>
      <c r="D262" s="149" t="s">
        <v>319</v>
      </c>
      <c r="E262" s="149">
        <v>151875</v>
      </c>
      <c r="F262" s="149">
        <v>163209</v>
      </c>
      <c r="G262" s="149">
        <v>65889</v>
      </c>
      <c r="H262" s="151">
        <v>23</v>
      </c>
      <c r="I262" s="149" t="s">
        <v>70</v>
      </c>
      <c r="J262" s="149" t="s">
        <v>64</v>
      </c>
      <c r="K262" s="152">
        <v>45271.648125</v>
      </c>
      <c r="L262" s="149" t="s">
        <v>69</v>
      </c>
      <c r="M262" s="149" t="s">
        <v>68</v>
      </c>
      <c r="N262" s="153">
        <v>0</v>
      </c>
      <c r="O262" s="153">
        <v>94.75</v>
      </c>
      <c r="P262" s="153">
        <v>0</v>
      </c>
    </row>
    <row r="263" spans="1:16" x14ac:dyDescent="0.35">
      <c r="A263" s="149" t="s">
        <v>314</v>
      </c>
      <c r="B263" s="149" t="s">
        <v>340</v>
      </c>
      <c r="C263" s="150" t="s">
        <v>340</v>
      </c>
      <c r="D263" s="149" t="s">
        <v>319</v>
      </c>
      <c r="E263" s="149">
        <v>151877</v>
      </c>
      <c r="F263" s="149">
        <v>163211</v>
      </c>
      <c r="G263" s="149">
        <v>65890</v>
      </c>
      <c r="H263" s="151">
        <v>36</v>
      </c>
      <c r="I263" s="149" t="s">
        <v>65</v>
      </c>
      <c r="J263" s="149" t="s">
        <v>64</v>
      </c>
      <c r="K263" s="152">
        <v>45271.653483796297</v>
      </c>
      <c r="L263" s="149" t="s">
        <v>69</v>
      </c>
      <c r="M263" s="149" t="s">
        <v>68</v>
      </c>
      <c r="N263" s="153">
        <v>0</v>
      </c>
      <c r="O263" s="153">
        <v>111.95</v>
      </c>
      <c r="P263" s="153">
        <v>0</v>
      </c>
    </row>
    <row r="264" spans="1:16" x14ac:dyDescent="0.35">
      <c r="A264" s="149" t="s">
        <v>314</v>
      </c>
      <c r="B264" s="149" t="s">
        <v>318</v>
      </c>
      <c r="C264" s="150" t="s">
        <v>318</v>
      </c>
      <c r="D264" s="149" t="s">
        <v>319</v>
      </c>
      <c r="E264" s="149">
        <v>151879</v>
      </c>
      <c r="F264" s="149">
        <v>163213</v>
      </c>
      <c r="G264" s="149">
        <v>65891</v>
      </c>
      <c r="H264" s="151">
        <v>91891</v>
      </c>
      <c r="I264" s="149" t="s">
        <v>66</v>
      </c>
      <c r="J264" s="149" t="s">
        <v>64</v>
      </c>
      <c r="K264" s="152">
        <v>45271.659537036998</v>
      </c>
      <c r="L264" s="149" t="s">
        <v>69</v>
      </c>
      <c r="M264" s="149" t="s">
        <v>68</v>
      </c>
      <c r="N264" s="153">
        <v>0</v>
      </c>
      <c r="O264" s="153">
        <v>94.75</v>
      </c>
      <c r="P264" s="153">
        <v>0</v>
      </c>
    </row>
    <row r="265" spans="1:16" x14ac:dyDescent="0.35">
      <c r="A265" s="149" t="s">
        <v>314</v>
      </c>
      <c r="B265" s="149" t="s">
        <v>329</v>
      </c>
      <c r="C265" s="150" t="s">
        <v>329</v>
      </c>
      <c r="D265" s="149" t="s">
        <v>319</v>
      </c>
      <c r="E265" s="149">
        <v>151880</v>
      </c>
      <c r="F265" s="149">
        <v>163214</v>
      </c>
      <c r="G265" s="149">
        <v>65892</v>
      </c>
      <c r="H265" s="151">
        <v>23</v>
      </c>
      <c r="I265" s="149" t="s">
        <v>70</v>
      </c>
      <c r="J265" s="149" t="s">
        <v>64</v>
      </c>
      <c r="K265" s="152">
        <v>45271.659722222197</v>
      </c>
      <c r="L265" s="149" t="s">
        <v>69</v>
      </c>
      <c r="M265" s="149" t="s">
        <v>68</v>
      </c>
      <c r="N265" s="153">
        <v>0</v>
      </c>
      <c r="O265" s="153">
        <v>94.75</v>
      </c>
      <c r="P265" s="153">
        <v>0</v>
      </c>
    </row>
    <row r="266" spans="1:16" x14ac:dyDescent="0.35">
      <c r="A266" s="149" t="s">
        <v>314</v>
      </c>
      <c r="B266" s="149" t="s">
        <v>318</v>
      </c>
      <c r="C266" s="150" t="s">
        <v>318</v>
      </c>
      <c r="D266" s="149" t="s">
        <v>319</v>
      </c>
      <c r="E266" s="149">
        <v>151884</v>
      </c>
      <c r="F266" s="149">
        <v>163219</v>
      </c>
      <c r="G266" s="149">
        <v>65893</v>
      </c>
      <c r="H266" s="151">
        <v>23</v>
      </c>
      <c r="I266" s="149" t="s">
        <v>70</v>
      </c>
      <c r="J266" s="149" t="s">
        <v>64</v>
      </c>
      <c r="K266" s="152">
        <v>45271.671134259297</v>
      </c>
      <c r="L266" s="149" t="s">
        <v>69</v>
      </c>
      <c r="M266" s="149" t="s">
        <v>68</v>
      </c>
      <c r="N266" s="153">
        <v>0</v>
      </c>
      <c r="O266" s="153">
        <v>74.75</v>
      </c>
      <c r="P266" s="153">
        <v>0</v>
      </c>
    </row>
    <row r="267" spans="1:16" x14ac:dyDescent="0.35">
      <c r="A267" s="149" t="s">
        <v>314</v>
      </c>
      <c r="B267" s="149" t="s">
        <v>323</v>
      </c>
      <c r="C267" s="150" t="s">
        <v>323</v>
      </c>
      <c r="D267" s="149" t="s">
        <v>319</v>
      </c>
      <c r="E267" s="149">
        <v>151890</v>
      </c>
      <c r="F267" s="149">
        <v>163220</v>
      </c>
      <c r="G267" s="149">
        <v>65894</v>
      </c>
      <c r="H267" s="151">
        <v>36</v>
      </c>
      <c r="I267" s="149" t="s">
        <v>65</v>
      </c>
      <c r="J267" s="149" t="s">
        <v>64</v>
      </c>
      <c r="K267" s="152">
        <v>45271.676840277803</v>
      </c>
      <c r="L267" s="149" t="s">
        <v>69</v>
      </c>
      <c r="M267" s="149" t="s">
        <v>68</v>
      </c>
      <c r="N267" s="153">
        <v>0</v>
      </c>
      <c r="O267" s="153">
        <v>125</v>
      </c>
      <c r="P267" s="153">
        <v>0</v>
      </c>
    </row>
    <row r="268" spans="1:16" x14ac:dyDescent="0.35">
      <c r="A268" s="149" t="s">
        <v>314</v>
      </c>
      <c r="B268" s="149" t="s">
        <v>329</v>
      </c>
      <c r="C268" s="150" t="s">
        <v>329</v>
      </c>
      <c r="D268" s="149" t="s">
        <v>319</v>
      </c>
      <c r="E268" s="149">
        <v>151892</v>
      </c>
      <c r="F268" s="149">
        <v>163221</v>
      </c>
      <c r="G268" s="149">
        <v>65895</v>
      </c>
      <c r="H268" s="151">
        <v>23</v>
      </c>
      <c r="I268" s="149" t="s">
        <v>70</v>
      </c>
      <c r="J268" s="149" t="s">
        <v>64</v>
      </c>
      <c r="K268" s="152">
        <v>45271.677581018499</v>
      </c>
      <c r="L268" s="149" t="s">
        <v>69</v>
      </c>
      <c r="M268" s="149" t="s">
        <v>68</v>
      </c>
      <c r="N268" s="153">
        <v>0</v>
      </c>
      <c r="O268" s="153">
        <v>74.75</v>
      </c>
      <c r="P268" s="153">
        <v>0</v>
      </c>
    </row>
    <row r="269" spans="1:16" x14ac:dyDescent="0.35">
      <c r="A269" s="149" t="s">
        <v>314</v>
      </c>
      <c r="B269" s="149" t="s">
        <v>347</v>
      </c>
      <c r="C269" s="150" t="s">
        <v>347</v>
      </c>
      <c r="D269" s="149" t="s">
        <v>319</v>
      </c>
      <c r="E269" s="149">
        <v>151891</v>
      </c>
      <c r="F269" s="149">
        <v>163222</v>
      </c>
      <c r="G269" s="149">
        <v>65896</v>
      </c>
      <c r="H269" s="151">
        <v>0</v>
      </c>
      <c r="I269" s="149" t="s">
        <v>348</v>
      </c>
      <c r="J269" s="149" t="s">
        <v>64</v>
      </c>
      <c r="K269" s="152">
        <v>45271.677557870396</v>
      </c>
      <c r="L269" s="149" t="s">
        <v>69</v>
      </c>
      <c r="M269" s="149" t="s">
        <v>68</v>
      </c>
      <c r="N269" s="153">
        <v>0</v>
      </c>
      <c r="O269" s="153">
        <v>105</v>
      </c>
      <c r="P269" s="153">
        <v>0</v>
      </c>
    </row>
    <row r="270" spans="1:16" x14ac:dyDescent="0.35">
      <c r="A270" s="149" t="s">
        <v>314</v>
      </c>
      <c r="B270" s="149" t="s">
        <v>318</v>
      </c>
      <c r="C270" s="150" t="s">
        <v>318</v>
      </c>
      <c r="D270" s="149" t="s">
        <v>319</v>
      </c>
      <c r="E270" s="149">
        <v>151897</v>
      </c>
      <c r="F270" s="149">
        <v>163229</v>
      </c>
      <c r="G270" s="149">
        <v>65897</v>
      </c>
      <c r="H270" s="151">
        <v>23</v>
      </c>
      <c r="I270" s="149" t="s">
        <v>70</v>
      </c>
      <c r="J270" s="149" t="s">
        <v>64</v>
      </c>
      <c r="K270" s="152">
        <v>45271.692361111098</v>
      </c>
      <c r="L270" s="149" t="s">
        <v>69</v>
      </c>
      <c r="M270" s="149" t="s">
        <v>68</v>
      </c>
      <c r="N270" s="153">
        <v>0</v>
      </c>
      <c r="O270" s="153">
        <v>94.75</v>
      </c>
      <c r="P270" s="153">
        <v>0</v>
      </c>
    </row>
    <row r="271" spans="1:16" x14ac:dyDescent="0.35">
      <c r="A271" s="149" t="s">
        <v>314</v>
      </c>
      <c r="B271" s="149" t="s">
        <v>329</v>
      </c>
      <c r="C271" s="150" t="s">
        <v>329</v>
      </c>
      <c r="D271" s="149" t="s">
        <v>319</v>
      </c>
      <c r="E271" s="149">
        <v>151900</v>
      </c>
      <c r="F271" s="149">
        <v>163230</v>
      </c>
      <c r="G271" s="149">
        <v>65898</v>
      </c>
      <c r="H271" s="151">
        <v>0</v>
      </c>
      <c r="I271" s="149" t="s">
        <v>210</v>
      </c>
      <c r="J271" s="149" t="s">
        <v>64</v>
      </c>
      <c r="K271" s="152">
        <v>45271.695011574098</v>
      </c>
      <c r="L271" s="149" t="s">
        <v>69</v>
      </c>
      <c r="M271" s="149" t="s">
        <v>68</v>
      </c>
      <c r="N271" s="153">
        <v>0</v>
      </c>
      <c r="O271" s="153">
        <v>25</v>
      </c>
      <c r="P271" s="153">
        <v>0</v>
      </c>
    </row>
    <row r="272" spans="1:16" x14ac:dyDescent="0.35">
      <c r="A272" s="149" t="s">
        <v>314</v>
      </c>
      <c r="B272" s="149" t="s">
        <v>329</v>
      </c>
      <c r="C272" s="150" t="s">
        <v>329</v>
      </c>
      <c r="D272" s="149" t="s">
        <v>319</v>
      </c>
      <c r="E272" s="149">
        <v>151900</v>
      </c>
      <c r="F272" s="149">
        <v>163231</v>
      </c>
      <c r="G272" s="149">
        <v>65898</v>
      </c>
      <c r="H272" s="151">
        <v>36</v>
      </c>
      <c r="I272" s="149" t="s">
        <v>356</v>
      </c>
      <c r="J272" s="149" t="s">
        <v>64</v>
      </c>
      <c r="K272" s="152">
        <v>45271.695011574098</v>
      </c>
      <c r="L272" s="149" t="s">
        <v>69</v>
      </c>
      <c r="M272" s="149" t="s">
        <v>68</v>
      </c>
      <c r="N272" s="153">
        <v>0</v>
      </c>
      <c r="O272" s="153">
        <v>111.95</v>
      </c>
      <c r="P272" s="153">
        <v>0</v>
      </c>
    </row>
    <row r="273" spans="1:16" x14ac:dyDescent="0.35">
      <c r="A273" s="149" t="s">
        <v>314</v>
      </c>
      <c r="B273" s="149" t="s">
        <v>329</v>
      </c>
      <c r="C273" s="150" t="s">
        <v>329</v>
      </c>
      <c r="D273" s="149" t="s">
        <v>319</v>
      </c>
      <c r="E273" s="149">
        <v>151900</v>
      </c>
      <c r="F273" s="149">
        <v>163232</v>
      </c>
      <c r="G273" s="149">
        <v>65898</v>
      </c>
      <c r="H273" s="151">
        <v>47915</v>
      </c>
      <c r="I273" s="149" t="s">
        <v>357</v>
      </c>
      <c r="J273" s="149" t="s">
        <v>64</v>
      </c>
      <c r="K273" s="152">
        <v>45271.695011574098</v>
      </c>
      <c r="L273" s="149" t="s">
        <v>69</v>
      </c>
      <c r="M273" s="149" t="s">
        <v>68</v>
      </c>
      <c r="N273" s="153">
        <v>0</v>
      </c>
      <c r="O273" s="153">
        <v>186.55</v>
      </c>
      <c r="P273" s="153">
        <v>0</v>
      </c>
    </row>
    <row r="274" spans="1:16" x14ac:dyDescent="0.35">
      <c r="A274" s="149" t="s">
        <v>314</v>
      </c>
      <c r="B274" s="149" t="s">
        <v>323</v>
      </c>
      <c r="C274" s="150" t="s">
        <v>323</v>
      </c>
      <c r="D274" s="149" t="s">
        <v>319</v>
      </c>
      <c r="E274" s="149">
        <v>151902</v>
      </c>
      <c r="F274" s="149">
        <v>163235</v>
      </c>
      <c r="G274" s="149">
        <v>65899</v>
      </c>
      <c r="H274" s="151">
        <v>23</v>
      </c>
      <c r="I274" s="149" t="s">
        <v>70</v>
      </c>
      <c r="J274" s="149" t="s">
        <v>64</v>
      </c>
      <c r="K274" s="152">
        <v>45271.699965277803</v>
      </c>
      <c r="L274" s="149" t="s">
        <v>69</v>
      </c>
      <c r="M274" s="149" t="s">
        <v>68</v>
      </c>
      <c r="N274" s="153">
        <v>0</v>
      </c>
      <c r="O274" s="153">
        <v>94.75</v>
      </c>
      <c r="P274" s="153">
        <v>0</v>
      </c>
    </row>
    <row r="275" spans="1:16" x14ac:dyDescent="0.35">
      <c r="A275" s="149" t="s">
        <v>314</v>
      </c>
      <c r="B275" s="149" t="s">
        <v>323</v>
      </c>
      <c r="C275" s="150" t="s">
        <v>323</v>
      </c>
      <c r="D275" s="149" t="s">
        <v>319</v>
      </c>
      <c r="E275" s="149">
        <v>151906</v>
      </c>
      <c r="F275" s="149">
        <v>163241</v>
      </c>
      <c r="G275" s="149">
        <v>65900</v>
      </c>
      <c r="H275" s="151">
        <v>91890</v>
      </c>
      <c r="I275" s="149" t="s">
        <v>73</v>
      </c>
      <c r="J275" s="149" t="s">
        <v>64</v>
      </c>
      <c r="K275" s="152">
        <v>45271.708807870396</v>
      </c>
      <c r="L275" s="149" t="s">
        <v>69</v>
      </c>
      <c r="M275" s="149" t="s">
        <v>68</v>
      </c>
      <c r="N275" s="153">
        <v>0</v>
      </c>
      <c r="O275" s="153">
        <v>38</v>
      </c>
      <c r="P275" s="153">
        <v>0</v>
      </c>
    </row>
    <row r="276" spans="1:16" x14ac:dyDescent="0.35">
      <c r="A276" s="149" t="s">
        <v>314</v>
      </c>
      <c r="B276" s="149" t="s">
        <v>323</v>
      </c>
      <c r="C276" s="150" t="s">
        <v>323</v>
      </c>
      <c r="D276" s="149" t="s">
        <v>319</v>
      </c>
      <c r="E276" s="149">
        <v>151908</v>
      </c>
      <c r="F276" s="149">
        <v>163243</v>
      </c>
      <c r="G276" s="149">
        <v>65901</v>
      </c>
      <c r="H276" s="151">
        <v>91891</v>
      </c>
      <c r="I276" s="149" t="s">
        <v>66</v>
      </c>
      <c r="J276" s="149" t="s">
        <v>64</v>
      </c>
      <c r="K276" s="152">
        <v>45271.713275463</v>
      </c>
      <c r="L276" s="149" t="s">
        <v>69</v>
      </c>
      <c r="M276" s="149" t="s">
        <v>68</v>
      </c>
      <c r="N276" s="153">
        <v>0</v>
      </c>
      <c r="O276" s="153">
        <v>59.55</v>
      </c>
      <c r="P276" s="153">
        <v>0</v>
      </c>
    </row>
    <row r="277" spans="1:16" x14ac:dyDescent="0.35">
      <c r="A277" s="149" t="s">
        <v>314</v>
      </c>
      <c r="B277" s="149" t="s">
        <v>323</v>
      </c>
      <c r="C277" s="150" t="s">
        <v>323</v>
      </c>
      <c r="D277" s="149" t="s">
        <v>319</v>
      </c>
      <c r="E277" s="149">
        <v>151909</v>
      </c>
      <c r="F277" s="149">
        <v>163244</v>
      </c>
      <c r="G277" s="149">
        <v>65902</v>
      </c>
      <c r="H277" s="151">
        <v>91890</v>
      </c>
      <c r="I277" s="149" t="s">
        <v>73</v>
      </c>
      <c r="J277" s="149" t="s">
        <v>64</v>
      </c>
      <c r="K277" s="152">
        <v>45271.715810185196</v>
      </c>
      <c r="L277" s="149" t="s">
        <v>69</v>
      </c>
      <c r="M277" s="149" t="s">
        <v>68</v>
      </c>
      <c r="N277" s="153">
        <v>0</v>
      </c>
      <c r="O277" s="153">
        <v>38</v>
      </c>
      <c r="P277" s="153">
        <v>0</v>
      </c>
    </row>
    <row r="278" spans="1:16" x14ac:dyDescent="0.35">
      <c r="A278" s="149" t="s">
        <v>314</v>
      </c>
      <c r="B278" s="149" t="s">
        <v>340</v>
      </c>
      <c r="C278" s="150" t="s">
        <v>340</v>
      </c>
      <c r="D278" s="149" t="s">
        <v>319</v>
      </c>
      <c r="E278" s="149">
        <v>151910</v>
      </c>
      <c r="F278" s="149">
        <v>163245</v>
      </c>
      <c r="G278" s="149">
        <v>65903</v>
      </c>
      <c r="H278" s="151">
        <v>23</v>
      </c>
      <c r="I278" s="149" t="s">
        <v>70</v>
      </c>
      <c r="J278" s="149" t="s">
        <v>64</v>
      </c>
      <c r="K278" s="152">
        <v>45271.716550925899</v>
      </c>
      <c r="L278" s="149" t="s">
        <v>69</v>
      </c>
      <c r="M278" s="149" t="s">
        <v>68</v>
      </c>
      <c r="N278" s="153">
        <v>0</v>
      </c>
      <c r="O278" s="153">
        <v>74.75</v>
      </c>
      <c r="P278" s="153">
        <v>0</v>
      </c>
    </row>
    <row r="279" spans="1:16" x14ac:dyDescent="0.35">
      <c r="A279" s="149" t="s">
        <v>314</v>
      </c>
      <c r="B279" s="149" t="s">
        <v>329</v>
      </c>
      <c r="C279" s="150" t="s">
        <v>329</v>
      </c>
      <c r="D279" s="149" t="s">
        <v>319</v>
      </c>
      <c r="E279" s="149">
        <v>151912</v>
      </c>
      <c r="F279" s="149">
        <v>163248</v>
      </c>
      <c r="G279" s="149">
        <v>65904</v>
      </c>
      <c r="H279" s="151">
        <v>23</v>
      </c>
      <c r="I279" s="149" t="s">
        <v>70</v>
      </c>
      <c r="J279" s="149" t="s">
        <v>64</v>
      </c>
      <c r="K279" s="152">
        <v>45271.720335648097</v>
      </c>
      <c r="L279" s="149" t="s">
        <v>69</v>
      </c>
      <c r="M279" s="149" t="s">
        <v>68</v>
      </c>
      <c r="N279" s="153">
        <v>0</v>
      </c>
      <c r="O279" s="153">
        <v>94.75</v>
      </c>
      <c r="P279" s="153">
        <v>0</v>
      </c>
    </row>
    <row r="280" spans="1:16" x14ac:dyDescent="0.35">
      <c r="A280" s="149" t="s">
        <v>314</v>
      </c>
      <c r="B280" s="149" t="s">
        <v>327</v>
      </c>
      <c r="C280" s="150" t="s">
        <v>327</v>
      </c>
      <c r="D280" s="149" t="s">
        <v>319</v>
      </c>
      <c r="E280" s="149">
        <v>149642</v>
      </c>
      <c r="F280" s="149">
        <v>161008</v>
      </c>
      <c r="G280" s="149">
        <v>65905</v>
      </c>
      <c r="H280" s="151">
        <v>80010</v>
      </c>
      <c r="I280" s="149" t="s">
        <v>75</v>
      </c>
      <c r="J280" s="149" t="s">
        <v>64</v>
      </c>
      <c r="K280" s="152">
        <v>45271.7282291667</v>
      </c>
      <c r="L280" s="149" t="s">
        <v>69</v>
      </c>
      <c r="M280" s="149" t="s">
        <v>68</v>
      </c>
      <c r="N280" s="153">
        <v>0</v>
      </c>
      <c r="O280" s="153">
        <v>224.5</v>
      </c>
      <c r="P280" s="153">
        <v>0</v>
      </c>
    </row>
    <row r="281" spans="1:16" x14ac:dyDescent="0.35">
      <c r="A281" s="149" t="s">
        <v>314</v>
      </c>
      <c r="B281" s="149" t="s">
        <v>340</v>
      </c>
      <c r="C281" s="150" t="s">
        <v>340</v>
      </c>
      <c r="D281" s="149" t="s">
        <v>319</v>
      </c>
      <c r="E281" s="149">
        <v>151913</v>
      </c>
      <c r="F281" s="149">
        <v>163249</v>
      </c>
      <c r="G281" s="149">
        <v>65906</v>
      </c>
      <c r="H281" s="151">
        <v>36</v>
      </c>
      <c r="I281" s="149" t="s">
        <v>65</v>
      </c>
      <c r="J281" s="149" t="s">
        <v>64</v>
      </c>
      <c r="K281" s="152">
        <v>45271.738263888903</v>
      </c>
      <c r="L281" s="149" t="s">
        <v>69</v>
      </c>
      <c r="M281" s="149" t="s">
        <v>68</v>
      </c>
      <c r="N281" s="153">
        <v>0</v>
      </c>
      <c r="O281" s="153">
        <v>125</v>
      </c>
      <c r="P281" s="153">
        <v>0</v>
      </c>
    </row>
    <row r="282" spans="1:16" x14ac:dyDescent="0.35">
      <c r="A282" s="149" t="s">
        <v>314</v>
      </c>
      <c r="B282" s="149" t="s">
        <v>340</v>
      </c>
      <c r="C282" s="150" t="s">
        <v>340</v>
      </c>
      <c r="D282" s="149" t="s">
        <v>319</v>
      </c>
      <c r="E282" s="149">
        <v>151915</v>
      </c>
      <c r="F282" s="149">
        <v>163251</v>
      </c>
      <c r="G282" s="149">
        <v>65908</v>
      </c>
      <c r="H282" s="151">
        <v>23</v>
      </c>
      <c r="I282" s="149" t="s">
        <v>70</v>
      </c>
      <c r="J282" s="149" t="s">
        <v>64</v>
      </c>
      <c r="K282" s="152">
        <v>45271.776087963</v>
      </c>
      <c r="L282" s="149" t="s">
        <v>69</v>
      </c>
      <c r="M282" s="149" t="s">
        <v>68</v>
      </c>
      <c r="N282" s="153">
        <v>0</v>
      </c>
      <c r="O282" s="153">
        <v>74.75</v>
      </c>
      <c r="P282" s="153">
        <v>0</v>
      </c>
    </row>
    <row r="283" spans="1:16" x14ac:dyDescent="0.35">
      <c r="A283" s="149" t="s">
        <v>314</v>
      </c>
      <c r="B283" s="149" t="s">
        <v>340</v>
      </c>
      <c r="C283" s="150" t="s">
        <v>340</v>
      </c>
      <c r="D283" s="149" t="s">
        <v>319</v>
      </c>
      <c r="E283" s="149">
        <v>151916</v>
      </c>
      <c r="F283" s="149">
        <v>163252</v>
      </c>
      <c r="G283" s="149">
        <v>65909</v>
      </c>
      <c r="H283" s="151">
        <v>23</v>
      </c>
      <c r="I283" s="149" t="s">
        <v>70</v>
      </c>
      <c r="J283" s="149" t="s">
        <v>64</v>
      </c>
      <c r="K283" s="152">
        <v>45271.787569444401</v>
      </c>
      <c r="L283" s="149" t="s">
        <v>69</v>
      </c>
      <c r="M283" s="149" t="s">
        <v>68</v>
      </c>
      <c r="N283" s="153">
        <v>0</v>
      </c>
      <c r="O283" s="153">
        <v>94.75</v>
      </c>
      <c r="P283" s="153">
        <v>0</v>
      </c>
    </row>
    <row r="284" spans="1:16" x14ac:dyDescent="0.35">
      <c r="A284" s="149" t="s">
        <v>314</v>
      </c>
      <c r="B284" s="149" t="s">
        <v>340</v>
      </c>
      <c r="C284" s="150" t="s">
        <v>340</v>
      </c>
      <c r="D284" s="149" t="s">
        <v>319</v>
      </c>
      <c r="E284" s="149">
        <v>151917</v>
      </c>
      <c r="F284" s="149">
        <v>163253</v>
      </c>
      <c r="G284" s="149">
        <v>65910</v>
      </c>
      <c r="H284" s="151">
        <v>23</v>
      </c>
      <c r="I284" s="149" t="s">
        <v>70</v>
      </c>
      <c r="J284" s="149" t="s">
        <v>64</v>
      </c>
      <c r="K284" s="152">
        <v>45271.794664351903</v>
      </c>
      <c r="L284" s="149" t="s">
        <v>69</v>
      </c>
      <c r="M284" s="149" t="s">
        <v>68</v>
      </c>
      <c r="N284" s="153">
        <v>0</v>
      </c>
      <c r="O284" s="153">
        <v>94.75</v>
      </c>
      <c r="P284" s="153">
        <v>0</v>
      </c>
    </row>
    <row r="285" spans="1:16" x14ac:dyDescent="0.35">
      <c r="A285" s="149" t="s">
        <v>314</v>
      </c>
      <c r="B285" s="149" t="s">
        <v>318</v>
      </c>
      <c r="C285" s="150" t="s">
        <v>81</v>
      </c>
      <c r="D285" s="149" t="s">
        <v>319</v>
      </c>
      <c r="E285" s="149">
        <v>151730</v>
      </c>
      <c r="F285" s="149">
        <v>163074</v>
      </c>
      <c r="G285" s="149">
        <v>65911</v>
      </c>
      <c r="H285" s="151">
        <v>91891</v>
      </c>
      <c r="I285" s="149" t="s">
        <v>66</v>
      </c>
      <c r="J285" s="149" t="s">
        <v>64</v>
      </c>
      <c r="K285" s="152">
        <v>45272.314641203702</v>
      </c>
      <c r="L285" s="149" t="s">
        <v>63</v>
      </c>
      <c r="M285" s="149" t="s">
        <v>79</v>
      </c>
      <c r="N285" s="153">
        <v>0</v>
      </c>
      <c r="O285" s="153">
        <v>41.4</v>
      </c>
      <c r="P285" s="153">
        <v>0</v>
      </c>
    </row>
    <row r="286" spans="1:16" x14ac:dyDescent="0.35">
      <c r="A286" s="149" t="s">
        <v>314</v>
      </c>
      <c r="B286" s="149" t="s">
        <v>318</v>
      </c>
      <c r="C286" s="150" t="s">
        <v>81</v>
      </c>
      <c r="D286" s="149" t="s">
        <v>319</v>
      </c>
      <c r="E286" s="149">
        <v>151730</v>
      </c>
      <c r="F286" s="149">
        <v>163075</v>
      </c>
      <c r="G286" s="149">
        <v>65911</v>
      </c>
      <c r="H286" s="151">
        <v>75870</v>
      </c>
      <c r="I286" s="149" t="s">
        <v>80</v>
      </c>
      <c r="J286" s="149" t="s">
        <v>64</v>
      </c>
      <c r="K286" s="152">
        <v>45272.314641203702</v>
      </c>
      <c r="L286" s="149" t="s">
        <v>63</v>
      </c>
      <c r="M286" s="149" t="s">
        <v>79</v>
      </c>
      <c r="N286" s="153">
        <v>0</v>
      </c>
      <c r="O286" s="153">
        <v>20.65</v>
      </c>
      <c r="P286" s="153">
        <v>0</v>
      </c>
    </row>
    <row r="287" spans="1:16" x14ac:dyDescent="0.35">
      <c r="A287" s="149" t="s">
        <v>314</v>
      </c>
      <c r="B287" s="149" t="s">
        <v>318</v>
      </c>
      <c r="C287" s="150" t="s">
        <v>81</v>
      </c>
      <c r="D287" s="149" t="s">
        <v>319</v>
      </c>
      <c r="E287" s="149">
        <v>151728</v>
      </c>
      <c r="F287" s="149">
        <v>163072</v>
      </c>
      <c r="G287" s="149">
        <v>65911</v>
      </c>
      <c r="H287" s="151">
        <v>91891</v>
      </c>
      <c r="I287" s="149" t="s">
        <v>66</v>
      </c>
      <c r="J287" s="149" t="s">
        <v>64</v>
      </c>
      <c r="K287" s="152">
        <v>45272.314641203702</v>
      </c>
      <c r="L287" s="149" t="s">
        <v>63</v>
      </c>
      <c r="M287" s="149" t="s">
        <v>79</v>
      </c>
      <c r="N287" s="153">
        <v>0</v>
      </c>
      <c r="O287" s="153">
        <v>41.4</v>
      </c>
      <c r="P287" s="153">
        <v>0</v>
      </c>
    </row>
    <row r="288" spans="1:16" x14ac:dyDescent="0.35">
      <c r="A288" s="149" t="s">
        <v>314</v>
      </c>
      <c r="B288" s="149" t="s">
        <v>318</v>
      </c>
      <c r="C288" s="150" t="s">
        <v>81</v>
      </c>
      <c r="D288" s="149" t="s">
        <v>319</v>
      </c>
      <c r="E288" s="149">
        <v>151728</v>
      </c>
      <c r="F288" s="149">
        <v>163073</v>
      </c>
      <c r="G288" s="149">
        <v>65911</v>
      </c>
      <c r="H288" s="151">
        <v>75870</v>
      </c>
      <c r="I288" s="149" t="s">
        <v>80</v>
      </c>
      <c r="J288" s="149" t="s">
        <v>64</v>
      </c>
      <c r="K288" s="152">
        <v>45272.314641203702</v>
      </c>
      <c r="L288" s="149" t="s">
        <v>63</v>
      </c>
      <c r="M288" s="149" t="s">
        <v>79</v>
      </c>
      <c r="N288" s="153">
        <v>0</v>
      </c>
      <c r="O288" s="153">
        <v>20.65</v>
      </c>
      <c r="P288" s="153">
        <v>0</v>
      </c>
    </row>
    <row r="289" spans="1:16" x14ac:dyDescent="0.35">
      <c r="A289" s="149" t="s">
        <v>314</v>
      </c>
      <c r="B289" s="149" t="s">
        <v>318</v>
      </c>
      <c r="C289" s="150" t="s">
        <v>81</v>
      </c>
      <c r="D289" s="149" t="s">
        <v>319</v>
      </c>
      <c r="E289" s="149">
        <v>151776</v>
      </c>
      <c r="F289" s="149">
        <v>163105</v>
      </c>
      <c r="G289" s="149">
        <v>65911</v>
      </c>
      <c r="H289" s="151">
        <v>36</v>
      </c>
      <c r="I289" s="149" t="s">
        <v>65</v>
      </c>
      <c r="J289" s="149" t="s">
        <v>64</v>
      </c>
      <c r="K289" s="152">
        <v>45272.314641203702</v>
      </c>
      <c r="L289" s="149" t="s">
        <v>63</v>
      </c>
      <c r="M289" s="149" t="s">
        <v>79</v>
      </c>
      <c r="N289" s="153">
        <v>0</v>
      </c>
      <c r="O289" s="153">
        <v>80.099999999999994</v>
      </c>
      <c r="P289" s="153">
        <v>0</v>
      </c>
    </row>
    <row r="290" spans="1:16" x14ac:dyDescent="0.35">
      <c r="A290" s="149" t="s">
        <v>314</v>
      </c>
      <c r="B290" s="149" t="s">
        <v>318</v>
      </c>
      <c r="C290" s="150" t="s">
        <v>81</v>
      </c>
      <c r="D290" s="149" t="s">
        <v>319</v>
      </c>
      <c r="E290" s="149">
        <v>151776</v>
      </c>
      <c r="F290" s="149">
        <v>163106</v>
      </c>
      <c r="G290" s="149">
        <v>65911</v>
      </c>
      <c r="H290" s="151">
        <v>75870</v>
      </c>
      <c r="I290" s="149" t="s">
        <v>80</v>
      </c>
      <c r="J290" s="149" t="s">
        <v>64</v>
      </c>
      <c r="K290" s="152">
        <v>45272.314641203702</v>
      </c>
      <c r="L290" s="149" t="s">
        <v>63</v>
      </c>
      <c r="M290" s="149" t="s">
        <v>79</v>
      </c>
      <c r="N290" s="153">
        <v>0</v>
      </c>
      <c r="O290" s="153">
        <v>20.65</v>
      </c>
      <c r="P290" s="153">
        <v>0</v>
      </c>
    </row>
    <row r="291" spans="1:16" x14ac:dyDescent="0.35">
      <c r="A291" s="149" t="s">
        <v>314</v>
      </c>
      <c r="B291" s="149" t="s">
        <v>318</v>
      </c>
      <c r="C291" s="150" t="s">
        <v>81</v>
      </c>
      <c r="D291" s="149" t="s">
        <v>319</v>
      </c>
      <c r="E291" s="149">
        <v>151766</v>
      </c>
      <c r="F291" s="149">
        <v>163098</v>
      </c>
      <c r="G291" s="149">
        <v>65911</v>
      </c>
      <c r="H291" s="151">
        <v>721</v>
      </c>
      <c r="I291" s="149" t="s">
        <v>83</v>
      </c>
      <c r="J291" s="149" t="s">
        <v>64</v>
      </c>
      <c r="K291" s="152">
        <v>45272.314641203702</v>
      </c>
      <c r="L291" s="149" t="s">
        <v>63</v>
      </c>
      <c r="M291" s="149" t="s">
        <v>79</v>
      </c>
      <c r="N291" s="153">
        <v>0</v>
      </c>
      <c r="O291" s="153">
        <v>158.80000000000001</v>
      </c>
      <c r="P291" s="153">
        <v>0</v>
      </c>
    </row>
    <row r="292" spans="1:16" x14ac:dyDescent="0.35">
      <c r="A292" s="149" t="s">
        <v>314</v>
      </c>
      <c r="B292" s="149" t="s">
        <v>318</v>
      </c>
      <c r="C292" s="150" t="s">
        <v>81</v>
      </c>
      <c r="D292" s="149" t="s">
        <v>319</v>
      </c>
      <c r="E292" s="149">
        <v>151766</v>
      </c>
      <c r="F292" s="149">
        <v>163099</v>
      </c>
      <c r="G292" s="149">
        <v>65911</v>
      </c>
      <c r="H292" s="151">
        <v>723</v>
      </c>
      <c r="I292" s="149" t="s">
        <v>82</v>
      </c>
      <c r="J292" s="149" t="s">
        <v>64</v>
      </c>
      <c r="K292" s="152">
        <v>45272.314641203702</v>
      </c>
      <c r="L292" s="149" t="s">
        <v>63</v>
      </c>
      <c r="M292" s="149" t="s">
        <v>79</v>
      </c>
      <c r="N292" s="153">
        <v>0</v>
      </c>
      <c r="O292" s="153">
        <v>125.85</v>
      </c>
      <c r="P292" s="153">
        <v>0</v>
      </c>
    </row>
    <row r="293" spans="1:16" x14ac:dyDescent="0.35">
      <c r="A293" s="149" t="s">
        <v>314</v>
      </c>
      <c r="B293" s="149" t="s">
        <v>318</v>
      </c>
      <c r="C293" s="150" t="s">
        <v>81</v>
      </c>
      <c r="D293" s="149" t="s">
        <v>319</v>
      </c>
      <c r="E293" s="149">
        <v>151857</v>
      </c>
      <c r="F293" s="149">
        <v>163196</v>
      </c>
      <c r="G293" s="149">
        <v>65911</v>
      </c>
      <c r="H293" s="151">
        <v>23</v>
      </c>
      <c r="I293" s="149" t="s">
        <v>70</v>
      </c>
      <c r="J293" s="149" t="s">
        <v>64</v>
      </c>
      <c r="K293" s="152">
        <v>45272.314641203702</v>
      </c>
      <c r="L293" s="149" t="s">
        <v>63</v>
      </c>
      <c r="M293" s="149" t="s">
        <v>79</v>
      </c>
      <c r="N293" s="153">
        <v>0</v>
      </c>
      <c r="O293" s="153">
        <v>41.4</v>
      </c>
      <c r="P293" s="153">
        <v>0</v>
      </c>
    </row>
    <row r="294" spans="1:16" x14ac:dyDescent="0.35">
      <c r="A294" s="149" t="s">
        <v>314</v>
      </c>
      <c r="B294" s="149" t="s">
        <v>318</v>
      </c>
      <c r="C294" s="150" t="s">
        <v>81</v>
      </c>
      <c r="D294" s="149" t="s">
        <v>319</v>
      </c>
      <c r="E294" s="149">
        <v>151857</v>
      </c>
      <c r="F294" s="149">
        <v>163197</v>
      </c>
      <c r="G294" s="149">
        <v>65911</v>
      </c>
      <c r="H294" s="151">
        <v>75870</v>
      </c>
      <c r="I294" s="149" t="s">
        <v>80</v>
      </c>
      <c r="J294" s="149" t="s">
        <v>64</v>
      </c>
      <c r="K294" s="152">
        <v>45272.314641203702</v>
      </c>
      <c r="L294" s="149" t="s">
        <v>63</v>
      </c>
      <c r="M294" s="149" t="s">
        <v>79</v>
      </c>
      <c r="N294" s="153">
        <v>0</v>
      </c>
      <c r="O294" s="153">
        <v>20.65</v>
      </c>
      <c r="P294" s="153">
        <v>0</v>
      </c>
    </row>
    <row r="295" spans="1:16" x14ac:dyDescent="0.35">
      <c r="A295" s="149" t="s">
        <v>314</v>
      </c>
      <c r="B295" s="149" t="s">
        <v>318</v>
      </c>
      <c r="C295" s="150" t="s">
        <v>81</v>
      </c>
      <c r="D295" s="149" t="s">
        <v>319</v>
      </c>
      <c r="E295" s="149">
        <v>151883</v>
      </c>
      <c r="F295" s="149">
        <v>163218</v>
      </c>
      <c r="G295" s="149">
        <v>65911</v>
      </c>
      <c r="H295" s="151">
        <v>23</v>
      </c>
      <c r="I295" s="149" t="s">
        <v>70</v>
      </c>
      <c r="J295" s="149" t="s">
        <v>64</v>
      </c>
      <c r="K295" s="152">
        <v>45272.314641203702</v>
      </c>
      <c r="L295" s="149" t="s">
        <v>63</v>
      </c>
      <c r="M295" s="149" t="s">
        <v>79</v>
      </c>
      <c r="N295" s="153">
        <v>0</v>
      </c>
      <c r="O295" s="153">
        <v>41.4</v>
      </c>
      <c r="P295" s="153">
        <v>0</v>
      </c>
    </row>
    <row r="296" spans="1:16" x14ac:dyDescent="0.35">
      <c r="A296" s="149" t="s">
        <v>314</v>
      </c>
      <c r="B296" s="149" t="s">
        <v>318</v>
      </c>
      <c r="C296" s="150" t="s">
        <v>81</v>
      </c>
      <c r="D296" s="149" t="s">
        <v>319</v>
      </c>
      <c r="E296" s="149">
        <v>151882</v>
      </c>
      <c r="F296" s="149">
        <v>163217</v>
      </c>
      <c r="G296" s="149">
        <v>65911</v>
      </c>
      <c r="H296" s="151">
        <v>23</v>
      </c>
      <c r="I296" s="149" t="s">
        <v>70</v>
      </c>
      <c r="J296" s="149" t="s">
        <v>64</v>
      </c>
      <c r="K296" s="152">
        <v>45272.314641203702</v>
      </c>
      <c r="L296" s="149" t="s">
        <v>63</v>
      </c>
      <c r="M296" s="149" t="s">
        <v>79</v>
      </c>
      <c r="N296" s="153">
        <v>0</v>
      </c>
      <c r="O296" s="153">
        <v>41.4</v>
      </c>
      <c r="P296" s="153">
        <v>0</v>
      </c>
    </row>
    <row r="297" spans="1:16" x14ac:dyDescent="0.35">
      <c r="A297" s="149" t="s">
        <v>314</v>
      </c>
      <c r="B297" s="149" t="s">
        <v>323</v>
      </c>
      <c r="C297" s="150" t="s">
        <v>81</v>
      </c>
      <c r="D297" s="149" t="s">
        <v>319</v>
      </c>
      <c r="E297" s="149">
        <v>151689</v>
      </c>
      <c r="F297" s="149">
        <v>163020</v>
      </c>
      <c r="G297" s="149">
        <v>65912</v>
      </c>
      <c r="H297" s="151">
        <v>91891</v>
      </c>
      <c r="I297" s="149" t="s">
        <v>66</v>
      </c>
      <c r="J297" s="149" t="s">
        <v>64</v>
      </c>
      <c r="K297" s="152">
        <v>45272.314641203702</v>
      </c>
      <c r="L297" s="149" t="s">
        <v>63</v>
      </c>
      <c r="M297" s="149" t="s">
        <v>79</v>
      </c>
      <c r="N297" s="153">
        <v>0</v>
      </c>
      <c r="O297" s="153">
        <v>41.4</v>
      </c>
      <c r="P297" s="153">
        <v>0</v>
      </c>
    </row>
    <row r="298" spans="1:16" x14ac:dyDescent="0.35">
      <c r="A298" s="149" t="s">
        <v>314</v>
      </c>
      <c r="B298" s="149" t="s">
        <v>323</v>
      </c>
      <c r="C298" s="150" t="s">
        <v>81</v>
      </c>
      <c r="D298" s="149" t="s">
        <v>319</v>
      </c>
      <c r="E298" s="149">
        <v>151786</v>
      </c>
      <c r="F298" s="149">
        <v>163112</v>
      </c>
      <c r="G298" s="149">
        <v>65912</v>
      </c>
      <c r="H298" s="151">
        <v>3</v>
      </c>
      <c r="I298" s="149" t="s">
        <v>74</v>
      </c>
      <c r="J298" s="149" t="s">
        <v>64</v>
      </c>
      <c r="K298" s="152">
        <v>45272.314641203702</v>
      </c>
      <c r="L298" s="149" t="s">
        <v>63</v>
      </c>
      <c r="M298" s="149" t="s">
        <v>79</v>
      </c>
      <c r="N298" s="153">
        <v>0</v>
      </c>
      <c r="O298" s="153">
        <v>18.95</v>
      </c>
      <c r="P298" s="153">
        <v>0</v>
      </c>
    </row>
    <row r="299" spans="1:16" x14ac:dyDescent="0.35">
      <c r="A299" s="149" t="s">
        <v>314</v>
      </c>
      <c r="B299" s="149" t="s">
        <v>323</v>
      </c>
      <c r="C299" s="150" t="s">
        <v>81</v>
      </c>
      <c r="D299" s="149" t="s">
        <v>319</v>
      </c>
      <c r="E299" s="149">
        <v>151786</v>
      </c>
      <c r="F299" s="149">
        <v>163113</v>
      </c>
      <c r="G299" s="149">
        <v>65912</v>
      </c>
      <c r="H299" s="151">
        <v>10990</v>
      </c>
      <c r="I299" s="149" t="s">
        <v>80</v>
      </c>
      <c r="J299" s="149" t="s">
        <v>64</v>
      </c>
      <c r="K299" s="152">
        <v>45272.314641203702</v>
      </c>
      <c r="L299" s="149" t="s">
        <v>63</v>
      </c>
      <c r="M299" s="149" t="s">
        <v>79</v>
      </c>
      <c r="N299" s="153">
        <v>0</v>
      </c>
      <c r="O299" s="153">
        <v>6.9</v>
      </c>
      <c r="P299" s="153">
        <v>0</v>
      </c>
    </row>
    <row r="300" spans="1:16" x14ac:dyDescent="0.35">
      <c r="A300" s="149" t="s">
        <v>314</v>
      </c>
      <c r="B300" s="149" t="s">
        <v>323</v>
      </c>
      <c r="C300" s="150" t="s">
        <v>81</v>
      </c>
      <c r="D300" s="149" t="s">
        <v>319</v>
      </c>
      <c r="E300" s="149">
        <v>151796</v>
      </c>
      <c r="F300" s="149">
        <v>163123</v>
      </c>
      <c r="G300" s="149">
        <v>65912</v>
      </c>
      <c r="H300" s="151">
        <v>23</v>
      </c>
      <c r="I300" s="149" t="s">
        <v>70</v>
      </c>
      <c r="J300" s="149" t="s">
        <v>64</v>
      </c>
      <c r="K300" s="152">
        <v>45272.314641203702</v>
      </c>
      <c r="L300" s="149" t="s">
        <v>63</v>
      </c>
      <c r="M300" s="149" t="s">
        <v>79</v>
      </c>
      <c r="N300" s="153">
        <v>0</v>
      </c>
      <c r="O300" s="153">
        <v>41.4</v>
      </c>
      <c r="P300" s="153">
        <v>0</v>
      </c>
    </row>
    <row r="301" spans="1:16" x14ac:dyDescent="0.35">
      <c r="A301" s="149" t="s">
        <v>314</v>
      </c>
      <c r="B301" s="149" t="s">
        <v>323</v>
      </c>
      <c r="C301" s="150" t="s">
        <v>81</v>
      </c>
      <c r="D301" s="149" t="s">
        <v>319</v>
      </c>
      <c r="E301" s="149">
        <v>151796</v>
      </c>
      <c r="F301" s="149">
        <v>163124</v>
      </c>
      <c r="G301" s="149">
        <v>65912</v>
      </c>
      <c r="H301" s="151">
        <v>75870</v>
      </c>
      <c r="I301" s="149" t="s">
        <v>80</v>
      </c>
      <c r="J301" s="149" t="s">
        <v>64</v>
      </c>
      <c r="K301" s="152">
        <v>45272.314641203702</v>
      </c>
      <c r="L301" s="149" t="s">
        <v>63</v>
      </c>
      <c r="M301" s="149" t="s">
        <v>79</v>
      </c>
      <c r="N301" s="153">
        <v>0</v>
      </c>
      <c r="O301" s="153">
        <v>20.65</v>
      </c>
      <c r="P301" s="153">
        <v>0</v>
      </c>
    </row>
    <row r="302" spans="1:16" x14ac:dyDescent="0.35">
      <c r="A302" s="149" t="s">
        <v>314</v>
      </c>
      <c r="B302" s="149" t="s">
        <v>323</v>
      </c>
      <c r="C302" s="150" t="s">
        <v>81</v>
      </c>
      <c r="D302" s="149" t="s">
        <v>319</v>
      </c>
      <c r="E302" s="149">
        <v>151741</v>
      </c>
      <c r="F302" s="149">
        <v>163081</v>
      </c>
      <c r="G302" s="149">
        <v>65912</v>
      </c>
      <c r="H302" s="151">
        <v>23</v>
      </c>
      <c r="I302" s="149" t="s">
        <v>70</v>
      </c>
      <c r="J302" s="149" t="s">
        <v>64</v>
      </c>
      <c r="K302" s="152">
        <v>45272.314641203702</v>
      </c>
      <c r="L302" s="149" t="s">
        <v>63</v>
      </c>
      <c r="M302" s="149" t="s">
        <v>79</v>
      </c>
      <c r="N302" s="153">
        <v>0</v>
      </c>
      <c r="O302" s="153">
        <v>41.4</v>
      </c>
      <c r="P302" s="153">
        <v>0</v>
      </c>
    </row>
    <row r="303" spans="1:16" x14ac:dyDescent="0.35">
      <c r="A303" s="149" t="s">
        <v>314</v>
      </c>
      <c r="B303" s="149" t="s">
        <v>323</v>
      </c>
      <c r="C303" s="150" t="s">
        <v>81</v>
      </c>
      <c r="D303" s="149" t="s">
        <v>319</v>
      </c>
      <c r="E303" s="149">
        <v>151705</v>
      </c>
      <c r="F303" s="149">
        <v>163048</v>
      </c>
      <c r="G303" s="149">
        <v>65912</v>
      </c>
      <c r="H303" s="151">
        <v>3</v>
      </c>
      <c r="I303" s="149" t="s">
        <v>74</v>
      </c>
      <c r="J303" s="149" t="s">
        <v>64</v>
      </c>
      <c r="K303" s="152">
        <v>45272.314641203702</v>
      </c>
      <c r="L303" s="149" t="s">
        <v>63</v>
      </c>
      <c r="M303" s="149" t="s">
        <v>79</v>
      </c>
      <c r="N303" s="153">
        <v>0</v>
      </c>
      <c r="O303" s="153">
        <v>18.95</v>
      </c>
      <c r="P303" s="153">
        <v>0</v>
      </c>
    </row>
    <row r="304" spans="1:16" x14ac:dyDescent="0.35">
      <c r="A304" s="149" t="s">
        <v>314</v>
      </c>
      <c r="B304" s="149" t="s">
        <v>323</v>
      </c>
      <c r="C304" s="150" t="s">
        <v>81</v>
      </c>
      <c r="D304" s="149" t="s">
        <v>319</v>
      </c>
      <c r="E304" s="149">
        <v>151720</v>
      </c>
      <c r="F304" s="149">
        <v>163063</v>
      </c>
      <c r="G304" s="149">
        <v>65912</v>
      </c>
      <c r="H304" s="151">
        <v>91890</v>
      </c>
      <c r="I304" s="149" t="s">
        <v>73</v>
      </c>
      <c r="J304" s="149" t="s">
        <v>64</v>
      </c>
      <c r="K304" s="152">
        <v>45272.314641203702</v>
      </c>
      <c r="L304" s="149" t="s">
        <v>63</v>
      </c>
      <c r="M304" s="149" t="s">
        <v>79</v>
      </c>
      <c r="N304" s="153">
        <v>0</v>
      </c>
      <c r="O304" s="153">
        <v>18.95</v>
      </c>
      <c r="P304" s="153">
        <v>0</v>
      </c>
    </row>
    <row r="305" spans="1:16" x14ac:dyDescent="0.35">
      <c r="A305" s="149" t="s">
        <v>314</v>
      </c>
      <c r="B305" s="149" t="s">
        <v>323</v>
      </c>
      <c r="C305" s="150" t="s">
        <v>81</v>
      </c>
      <c r="D305" s="149" t="s">
        <v>319</v>
      </c>
      <c r="E305" s="149">
        <v>151720</v>
      </c>
      <c r="F305" s="149">
        <v>163064</v>
      </c>
      <c r="G305" s="149">
        <v>65912</v>
      </c>
      <c r="H305" s="151">
        <v>10990</v>
      </c>
      <c r="I305" s="149" t="s">
        <v>80</v>
      </c>
      <c r="J305" s="149" t="s">
        <v>64</v>
      </c>
      <c r="K305" s="152">
        <v>45272.314641203702</v>
      </c>
      <c r="L305" s="149" t="s">
        <v>63</v>
      </c>
      <c r="M305" s="149" t="s">
        <v>79</v>
      </c>
      <c r="N305" s="153">
        <v>0</v>
      </c>
      <c r="O305" s="153">
        <v>6.9</v>
      </c>
      <c r="P305" s="153">
        <v>0</v>
      </c>
    </row>
    <row r="306" spans="1:16" x14ac:dyDescent="0.35">
      <c r="A306" s="149" t="s">
        <v>314</v>
      </c>
      <c r="B306" s="149" t="s">
        <v>323</v>
      </c>
      <c r="C306" s="150" t="s">
        <v>81</v>
      </c>
      <c r="D306" s="149" t="s">
        <v>319</v>
      </c>
      <c r="E306" s="149">
        <v>151709</v>
      </c>
      <c r="F306" s="149">
        <v>163052</v>
      </c>
      <c r="G306" s="149">
        <v>65912</v>
      </c>
      <c r="H306" s="151">
        <v>3</v>
      </c>
      <c r="I306" s="149" t="s">
        <v>74</v>
      </c>
      <c r="J306" s="149" t="s">
        <v>64</v>
      </c>
      <c r="K306" s="152">
        <v>45272.314641203702</v>
      </c>
      <c r="L306" s="149" t="s">
        <v>63</v>
      </c>
      <c r="M306" s="149" t="s">
        <v>79</v>
      </c>
      <c r="N306" s="153">
        <v>0</v>
      </c>
      <c r="O306" s="153">
        <v>18.95</v>
      </c>
      <c r="P306" s="153">
        <v>0</v>
      </c>
    </row>
    <row r="307" spans="1:16" x14ac:dyDescent="0.35">
      <c r="A307" s="149" t="s">
        <v>314</v>
      </c>
      <c r="B307" s="149" t="s">
        <v>323</v>
      </c>
      <c r="C307" s="150" t="s">
        <v>81</v>
      </c>
      <c r="D307" s="149" t="s">
        <v>319</v>
      </c>
      <c r="E307" s="149">
        <v>151709</v>
      </c>
      <c r="F307" s="149">
        <v>163053</v>
      </c>
      <c r="G307" s="149">
        <v>65912</v>
      </c>
      <c r="H307" s="151">
        <v>10990</v>
      </c>
      <c r="I307" s="149" t="s">
        <v>80</v>
      </c>
      <c r="J307" s="149" t="s">
        <v>64</v>
      </c>
      <c r="K307" s="152">
        <v>45272.314641203702</v>
      </c>
      <c r="L307" s="149" t="s">
        <v>63</v>
      </c>
      <c r="M307" s="149" t="s">
        <v>79</v>
      </c>
      <c r="N307" s="153">
        <v>0</v>
      </c>
      <c r="O307" s="153">
        <v>6.9</v>
      </c>
      <c r="P307" s="153">
        <v>0</v>
      </c>
    </row>
    <row r="308" spans="1:16" x14ac:dyDescent="0.35">
      <c r="A308" s="149" t="s">
        <v>314</v>
      </c>
      <c r="B308" s="149" t="s">
        <v>323</v>
      </c>
      <c r="C308" s="150" t="s">
        <v>81</v>
      </c>
      <c r="D308" s="149" t="s">
        <v>319</v>
      </c>
      <c r="E308" s="149">
        <v>151876</v>
      </c>
      <c r="F308" s="149">
        <v>163210</v>
      </c>
      <c r="G308" s="149">
        <v>65912</v>
      </c>
      <c r="H308" s="151">
        <v>93644</v>
      </c>
      <c r="I308" s="149" t="s">
        <v>358</v>
      </c>
      <c r="J308" s="149" t="s">
        <v>64</v>
      </c>
      <c r="K308" s="152">
        <v>45272.314641203702</v>
      </c>
      <c r="L308" s="149" t="s">
        <v>63</v>
      </c>
      <c r="M308" s="149" t="s">
        <v>79</v>
      </c>
      <c r="N308" s="153">
        <v>0</v>
      </c>
      <c r="O308" s="153">
        <v>36.549999999999997</v>
      </c>
      <c r="P308" s="153">
        <v>0</v>
      </c>
    </row>
    <row r="309" spans="1:16" x14ac:dyDescent="0.35">
      <c r="A309" s="149" t="s">
        <v>314</v>
      </c>
      <c r="B309" s="149" t="s">
        <v>323</v>
      </c>
      <c r="C309" s="150" t="s">
        <v>81</v>
      </c>
      <c r="D309" s="149" t="s">
        <v>319</v>
      </c>
      <c r="E309" s="149">
        <v>151855</v>
      </c>
      <c r="F309" s="149">
        <v>163193</v>
      </c>
      <c r="G309" s="149">
        <v>65912</v>
      </c>
      <c r="H309" s="151">
        <v>23</v>
      </c>
      <c r="I309" s="149" t="s">
        <v>70</v>
      </c>
      <c r="J309" s="149" t="s">
        <v>64</v>
      </c>
      <c r="K309" s="152">
        <v>45272.314641203702</v>
      </c>
      <c r="L309" s="149" t="s">
        <v>63</v>
      </c>
      <c r="M309" s="149" t="s">
        <v>79</v>
      </c>
      <c r="N309" s="153">
        <v>0</v>
      </c>
      <c r="O309" s="153">
        <v>41.4</v>
      </c>
      <c r="P309" s="153">
        <v>0</v>
      </c>
    </row>
    <row r="310" spans="1:16" x14ac:dyDescent="0.35">
      <c r="A310" s="149" t="s">
        <v>314</v>
      </c>
      <c r="B310" s="149" t="s">
        <v>323</v>
      </c>
      <c r="C310" s="150" t="s">
        <v>81</v>
      </c>
      <c r="D310" s="149" t="s">
        <v>319</v>
      </c>
      <c r="E310" s="149">
        <v>151855</v>
      </c>
      <c r="F310" s="149">
        <v>163194</v>
      </c>
      <c r="G310" s="149">
        <v>65912</v>
      </c>
      <c r="H310" s="151">
        <v>75870</v>
      </c>
      <c r="I310" s="149" t="s">
        <v>80</v>
      </c>
      <c r="J310" s="149" t="s">
        <v>64</v>
      </c>
      <c r="K310" s="152">
        <v>45272.314641203702</v>
      </c>
      <c r="L310" s="149" t="s">
        <v>63</v>
      </c>
      <c r="M310" s="149" t="s">
        <v>79</v>
      </c>
      <c r="N310" s="153">
        <v>0</v>
      </c>
      <c r="O310" s="153">
        <v>20.65</v>
      </c>
      <c r="P310" s="153">
        <v>0</v>
      </c>
    </row>
    <row r="311" spans="1:16" x14ac:dyDescent="0.35">
      <c r="A311" s="149" t="s">
        <v>314</v>
      </c>
      <c r="B311" s="149" t="s">
        <v>323</v>
      </c>
      <c r="C311" s="150" t="s">
        <v>81</v>
      </c>
      <c r="D311" s="149" t="s">
        <v>319</v>
      </c>
      <c r="E311" s="149">
        <v>151849</v>
      </c>
      <c r="F311" s="149">
        <v>163189</v>
      </c>
      <c r="G311" s="149">
        <v>65912</v>
      </c>
      <c r="H311" s="151">
        <v>93644</v>
      </c>
      <c r="I311" s="149" t="s">
        <v>84</v>
      </c>
      <c r="J311" s="149" t="s">
        <v>64</v>
      </c>
      <c r="K311" s="152">
        <v>45272.314641203702</v>
      </c>
      <c r="L311" s="149" t="s">
        <v>63</v>
      </c>
      <c r="M311" s="149" t="s">
        <v>79</v>
      </c>
      <c r="N311" s="153">
        <v>0</v>
      </c>
      <c r="O311" s="153">
        <v>36.549999999999997</v>
      </c>
      <c r="P311" s="153">
        <v>0</v>
      </c>
    </row>
    <row r="312" spans="1:16" x14ac:dyDescent="0.35">
      <c r="A312" s="149" t="s">
        <v>314</v>
      </c>
      <c r="B312" s="149" t="s">
        <v>323</v>
      </c>
      <c r="C312" s="150" t="s">
        <v>81</v>
      </c>
      <c r="D312" s="149" t="s">
        <v>319</v>
      </c>
      <c r="E312" s="149">
        <v>151850</v>
      </c>
      <c r="F312" s="149">
        <v>163190</v>
      </c>
      <c r="G312" s="149">
        <v>65912</v>
      </c>
      <c r="H312" s="151">
        <v>93644</v>
      </c>
      <c r="I312" s="149" t="s">
        <v>84</v>
      </c>
      <c r="J312" s="149" t="s">
        <v>64</v>
      </c>
      <c r="K312" s="152">
        <v>45272.314641203702</v>
      </c>
      <c r="L312" s="149" t="s">
        <v>63</v>
      </c>
      <c r="M312" s="149" t="s">
        <v>79</v>
      </c>
      <c r="N312" s="153">
        <v>0</v>
      </c>
      <c r="O312" s="153">
        <v>36.549999999999997</v>
      </c>
      <c r="P312" s="153">
        <v>0</v>
      </c>
    </row>
    <row r="313" spans="1:16" x14ac:dyDescent="0.35">
      <c r="A313" s="149" t="s">
        <v>314</v>
      </c>
      <c r="B313" s="149" t="s">
        <v>323</v>
      </c>
      <c r="C313" s="150" t="s">
        <v>81</v>
      </c>
      <c r="D313" s="149" t="s">
        <v>319</v>
      </c>
      <c r="E313" s="149">
        <v>151845</v>
      </c>
      <c r="F313" s="149">
        <v>163185</v>
      </c>
      <c r="G313" s="149">
        <v>65912</v>
      </c>
      <c r="H313" s="151">
        <v>93203</v>
      </c>
      <c r="I313" s="149" t="s">
        <v>359</v>
      </c>
      <c r="J313" s="149" t="s">
        <v>64</v>
      </c>
      <c r="K313" s="152">
        <v>45272.314641203702</v>
      </c>
      <c r="L313" s="149" t="s">
        <v>63</v>
      </c>
      <c r="M313" s="149" t="s">
        <v>79</v>
      </c>
      <c r="N313" s="153">
        <v>0</v>
      </c>
      <c r="O313" s="153">
        <v>13.3</v>
      </c>
      <c r="P313" s="153">
        <v>0</v>
      </c>
    </row>
    <row r="314" spans="1:16" x14ac:dyDescent="0.35">
      <c r="A314" s="149" t="s">
        <v>314</v>
      </c>
      <c r="B314" s="149" t="s">
        <v>323</v>
      </c>
      <c r="C314" s="150" t="s">
        <v>81</v>
      </c>
      <c r="D314" s="149" t="s">
        <v>319</v>
      </c>
      <c r="E314" s="149">
        <v>151845</v>
      </c>
      <c r="F314" s="149">
        <v>163186</v>
      </c>
      <c r="G314" s="149">
        <v>65912</v>
      </c>
      <c r="H314" s="151">
        <v>10990</v>
      </c>
      <c r="I314" s="149" t="s">
        <v>80</v>
      </c>
      <c r="J314" s="149" t="s">
        <v>64</v>
      </c>
      <c r="K314" s="152">
        <v>45272.314641203702</v>
      </c>
      <c r="L314" s="149" t="s">
        <v>63</v>
      </c>
      <c r="M314" s="149" t="s">
        <v>79</v>
      </c>
      <c r="N314" s="153">
        <v>0</v>
      </c>
      <c r="O314" s="153">
        <v>6.9</v>
      </c>
      <c r="P314" s="153">
        <v>0</v>
      </c>
    </row>
    <row r="315" spans="1:16" x14ac:dyDescent="0.35">
      <c r="A315" s="149" t="s">
        <v>314</v>
      </c>
      <c r="B315" s="149" t="s">
        <v>323</v>
      </c>
      <c r="C315" s="150" t="s">
        <v>81</v>
      </c>
      <c r="D315" s="149" t="s">
        <v>319</v>
      </c>
      <c r="E315" s="149">
        <v>151836</v>
      </c>
      <c r="F315" s="149">
        <v>163177</v>
      </c>
      <c r="G315" s="149">
        <v>65912</v>
      </c>
      <c r="H315" s="151">
        <v>721</v>
      </c>
      <c r="I315" s="149" t="s">
        <v>83</v>
      </c>
      <c r="J315" s="149" t="s">
        <v>64</v>
      </c>
      <c r="K315" s="152">
        <v>45272.314641203702</v>
      </c>
      <c r="L315" s="149" t="s">
        <v>63</v>
      </c>
      <c r="M315" s="149" t="s">
        <v>79</v>
      </c>
      <c r="N315" s="153">
        <v>0</v>
      </c>
      <c r="O315" s="153">
        <v>158.80000000000001</v>
      </c>
      <c r="P315" s="153">
        <v>0</v>
      </c>
    </row>
    <row r="316" spans="1:16" x14ac:dyDescent="0.35">
      <c r="A316" s="149" t="s">
        <v>314</v>
      </c>
      <c r="B316" s="149" t="s">
        <v>323</v>
      </c>
      <c r="C316" s="150" t="s">
        <v>81</v>
      </c>
      <c r="D316" s="149" t="s">
        <v>319</v>
      </c>
      <c r="E316" s="149">
        <v>151836</v>
      </c>
      <c r="F316" s="149">
        <v>163178</v>
      </c>
      <c r="G316" s="149">
        <v>65912</v>
      </c>
      <c r="H316" s="151">
        <v>10990</v>
      </c>
      <c r="I316" s="149" t="s">
        <v>80</v>
      </c>
      <c r="J316" s="149" t="s">
        <v>64</v>
      </c>
      <c r="K316" s="152">
        <v>45272.314641203702</v>
      </c>
      <c r="L316" s="149" t="s">
        <v>63</v>
      </c>
      <c r="M316" s="149" t="s">
        <v>79</v>
      </c>
      <c r="N316" s="153">
        <v>0</v>
      </c>
      <c r="O316" s="153">
        <v>6.9</v>
      </c>
      <c r="P316" s="153">
        <v>0</v>
      </c>
    </row>
    <row r="317" spans="1:16" x14ac:dyDescent="0.35">
      <c r="A317" s="149" t="s">
        <v>314</v>
      </c>
      <c r="B317" s="149" t="s">
        <v>323</v>
      </c>
      <c r="C317" s="150" t="s">
        <v>81</v>
      </c>
      <c r="D317" s="149" t="s">
        <v>319</v>
      </c>
      <c r="E317" s="149">
        <v>151836</v>
      </c>
      <c r="F317" s="149">
        <v>163179</v>
      </c>
      <c r="G317" s="149">
        <v>65912</v>
      </c>
      <c r="H317" s="151">
        <v>723</v>
      </c>
      <c r="I317" s="149" t="s">
        <v>82</v>
      </c>
      <c r="J317" s="149" t="s">
        <v>64</v>
      </c>
      <c r="K317" s="152">
        <v>45272.314641203702</v>
      </c>
      <c r="L317" s="149" t="s">
        <v>63</v>
      </c>
      <c r="M317" s="149" t="s">
        <v>79</v>
      </c>
      <c r="N317" s="153">
        <v>0</v>
      </c>
      <c r="O317" s="153">
        <v>125.85</v>
      </c>
      <c r="P317" s="153">
        <v>0</v>
      </c>
    </row>
    <row r="318" spans="1:16" x14ac:dyDescent="0.35">
      <c r="A318" s="149" t="s">
        <v>314</v>
      </c>
      <c r="B318" s="149" t="s">
        <v>323</v>
      </c>
      <c r="C318" s="150" t="s">
        <v>81</v>
      </c>
      <c r="D318" s="149" t="s">
        <v>319</v>
      </c>
      <c r="E318" s="149">
        <v>151836</v>
      </c>
      <c r="F318" s="149">
        <v>163180</v>
      </c>
      <c r="G318" s="149">
        <v>65912</v>
      </c>
      <c r="H318" s="151">
        <v>10990</v>
      </c>
      <c r="I318" s="149" t="s">
        <v>360</v>
      </c>
      <c r="J318" s="149" t="s">
        <v>64</v>
      </c>
      <c r="K318" s="152">
        <v>45272.314641203702</v>
      </c>
      <c r="L318" s="149" t="s">
        <v>63</v>
      </c>
      <c r="M318" s="149" t="s">
        <v>79</v>
      </c>
      <c r="N318" s="153">
        <v>0</v>
      </c>
      <c r="O318" s="153">
        <v>6.9</v>
      </c>
      <c r="P318" s="153">
        <v>0</v>
      </c>
    </row>
    <row r="319" spans="1:16" x14ac:dyDescent="0.35">
      <c r="A319" s="149" t="s">
        <v>314</v>
      </c>
      <c r="B319" s="149" t="s">
        <v>323</v>
      </c>
      <c r="C319" s="150" t="s">
        <v>81</v>
      </c>
      <c r="D319" s="149" t="s">
        <v>319</v>
      </c>
      <c r="E319" s="149">
        <v>151030</v>
      </c>
      <c r="F319" s="149">
        <v>163145</v>
      </c>
      <c r="G319" s="149">
        <v>65912</v>
      </c>
      <c r="H319" s="151">
        <v>91890</v>
      </c>
      <c r="I319" s="149" t="s">
        <v>73</v>
      </c>
      <c r="J319" s="149" t="s">
        <v>64</v>
      </c>
      <c r="K319" s="152">
        <v>45272.314641203702</v>
      </c>
      <c r="L319" s="149" t="s">
        <v>63</v>
      </c>
      <c r="M319" s="149" t="s">
        <v>79</v>
      </c>
      <c r="N319" s="153">
        <v>0</v>
      </c>
      <c r="O319" s="153">
        <v>18.95</v>
      </c>
      <c r="P319" s="153">
        <v>0</v>
      </c>
    </row>
    <row r="320" spans="1:16" x14ac:dyDescent="0.35">
      <c r="A320" s="149" t="s">
        <v>314</v>
      </c>
      <c r="B320" s="149" t="s">
        <v>323</v>
      </c>
      <c r="C320" s="150" t="s">
        <v>81</v>
      </c>
      <c r="D320" s="149" t="s">
        <v>319</v>
      </c>
      <c r="E320" s="149">
        <v>151859</v>
      </c>
      <c r="F320" s="149">
        <v>163199</v>
      </c>
      <c r="G320" s="149">
        <v>65912</v>
      </c>
      <c r="H320" s="151">
        <v>707</v>
      </c>
      <c r="I320" s="149" t="s">
        <v>331</v>
      </c>
      <c r="J320" s="149" t="s">
        <v>64</v>
      </c>
      <c r="K320" s="152">
        <v>45272.314641203702</v>
      </c>
      <c r="L320" s="149" t="s">
        <v>63</v>
      </c>
      <c r="M320" s="149" t="s">
        <v>79</v>
      </c>
      <c r="N320" s="153">
        <v>0</v>
      </c>
      <c r="O320" s="153">
        <v>295.89999999999998</v>
      </c>
      <c r="P320" s="153">
        <v>0</v>
      </c>
    </row>
    <row r="321" spans="1:16" x14ac:dyDescent="0.35">
      <c r="A321" s="149" t="s">
        <v>314</v>
      </c>
      <c r="B321" s="149" t="s">
        <v>323</v>
      </c>
      <c r="C321" s="150" t="s">
        <v>81</v>
      </c>
      <c r="D321" s="149" t="s">
        <v>319</v>
      </c>
      <c r="E321" s="149">
        <v>151859</v>
      </c>
      <c r="F321" s="149">
        <v>163200</v>
      </c>
      <c r="G321" s="149">
        <v>65912</v>
      </c>
      <c r="H321" s="151">
        <v>10990</v>
      </c>
      <c r="I321" s="149" t="s">
        <v>80</v>
      </c>
      <c r="J321" s="149" t="s">
        <v>64</v>
      </c>
      <c r="K321" s="152">
        <v>45272.314641203702</v>
      </c>
      <c r="L321" s="149" t="s">
        <v>63</v>
      </c>
      <c r="M321" s="149" t="s">
        <v>79</v>
      </c>
      <c r="N321" s="153">
        <v>0</v>
      </c>
      <c r="O321" s="153">
        <v>6.9</v>
      </c>
      <c r="P321" s="153">
        <v>0</v>
      </c>
    </row>
    <row r="322" spans="1:16" ht="21.5" x14ac:dyDescent="0.35">
      <c r="A322" s="149" t="s">
        <v>314</v>
      </c>
      <c r="B322" s="149" t="s">
        <v>323</v>
      </c>
      <c r="C322" s="150" t="s">
        <v>90</v>
      </c>
      <c r="D322" s="149" t="s">
        <v>319</v>
      </c>
      <c r="E322" s="149">
        <v>151751</v>
      </c>
      <c r="F322" s="149">
        <v>163088</v>
      </c>
      <c r="G322" s="149">
        <v>65920</v>
      </c>
      <c r="H322" s="151">
        <v>23</v>
      </c>
      <c r="I322" s="149" t="s">
        <v>70</v>
      </c>
      <c r="J322" s="149" t="s">
        <v>64</v>
      </c>
      <c r="K322" s="152">
        <v>45272.314641203702</v>
      </c>
      <c r="L322" s="149" t="s">
        <v>63</v>
      </c>
      <c r="M322" s="149" t="s">
        <v>88</v>
      </c>
      <c r="N322" s="153">
        <v>0</v>
      </c>
      <c r="O322" s="153">
        <v>47.65</v>
      </c>
      <c r="P322" s="153">
        <v>0</v>
      </c>
    </row>
    <row r="323" spans="1:16" ht="21.5" x14ac:dyDescent="0.35">
      <c r="A323" s="149" t="s">
        <v>314</v>
      </c>
      <c r="B323" s="149" t="s">
        <v>323</v>
      </c>
      <c r="C323" s="150" t="s">
        <v>90</v>
      </c>
      <c r="D323" s="149" t="s">
        <v>319</v>
      </c>
      <c r="E323" s="149">
        <v>151751</v>
      </c>
      <c r="F323" s="149">
        <v>163089</v>
      </c>
      <c r="G323" s="149">
        <v>65920</v>
      </c>
      <c r="H323" s="151">
        <v>75870</v>
      </c>
      <c r="I323" s="149" t="s">
        <v>89</v>
      </c>
      <c r="J323" s="149" t="s">
        <v>64</v>
      </c>
      <c r="K323" s="152">
        <v>45272.314641203702</v>
      </c>
      <c r="L323" s="149" t="s">
        <v>63</v>
      </c>
      <c r="M323" s="149" t="s">
        <v>88</v>
      </c>
      <c r="N323" s="153">
        <v>0</v>
      </c>
      <c r="O323" s="153">
        <v>24.25</v>
      </c>
      <c r="P323" s="153">
        <v>0</v>
      </c>
    </row>
    <row r="324" spans="1:16" ht="21.5" x14ac:dyDescent="0.35">
      <c r="A324" s="149" t="s">
        <v>314</v>
      </c>
      <c r="B324" s="149" t="s">
        <v>323</v>
      </c>
      <c r="C324" s="150" t="s">
        <v>90</v>
      </c>
      <c r="D324" s="149" t="s">
        <v>319</v>
      </c>
      <c r="E324" s="149">
        <v>151803</v>
      </c>
      <c r="F324" s="149">
        <v>163134</v>
      </c>
      <c r="G324" s="149">
        <v>65920</v>
      </c>
      <c r="H324" s="151">
        <v>91890</v>
      </c>
      <c r="I324" s="149" t="s">
        <v>73</v>
      </c>
      <c r="J324" s="149" t="s">
        <v>64</v>
      </c>
      <c r="K324" s="152">
        <v>45272.314641203702</v>
      </c>
      <c r="L324" s="149" t="s">
        <v>63</v>
      </c>
      <c r="M324" s="149" t="s">
        <v>88</v>
      </c>
      <c r="N324" s="153">
        <v>0</v>
      </c>
      <c r="O324" s="153">
        <v>21.85</v>
      </c>
      <c r="P324" s="153">
        <v>0</v>
      </c>
    </row>
    <row r="325" spans="1:16" ht="21.5" x14ac:dyDescent="0.35">
      <c r="A325" s="149" t="s">
        <v>314</v>
      </c>
      <c r="B325" s="149" t="s">
        <v>323</v>
      </c>
      <c r="C325" s="150" t="s">
        <v>90</v>
      </c>
      <c r="D325" s="149" t="s">
        <v>319</v>
      </c>
      <c r="E325" s="149">
        <v>151803</v>
      </c>
      <c r="F325" s="149">
        <v>163135</v>
      </c>
      <c r="G325" s="149">
        <v>65920</v>
      </c>
      <c r="H325" s="151">
        <v>10990</v>
      </c>
      <c r="I325" s="149" t="s">
        <v>215</v>
      </c>
      <c r="J325" s="149" t="s">
        <v>64</v>
      </c>
      <c r="K325" s="152">
        <v>45272.314641203702</v>
      </c>
      <c r="L325" s="149" t="s">
        <v>63</v>
      </c>
      <c r="M325" s="149" t="s">
        <v>88</v>
      </c>
      <c r="N325" s="153">
        <v>0</v>
      </c>
      <c r="O325" s="153">
        <v>8.1</v>
      </c>
      <c r="P325" s="153">
        <v>0</v>
      </c>
    </row>
    <row r="326" spans="1:16" x14ac:dyDescent="0.35">
      <c r="A326" s="149" t="s">
        <v>314</v>
      </c>
      <c r="B326" s="149" t="s">
        <v>345</v>
      </c>
      <c r="C326" s="150" t="s">
        <v>81</v>
      </c>
      <c r="D326" s="149" t="s">
        <v>319</v>
      </c>
      <c r="E326" s="149">
        <v>151794</v>
      </c>
      <c r="F326" s="149">
        <v>163121</v>
      </c>
      <c r="G326" s="149">
        <v>65913</v>
      </c>
      <c r="H326" s="151">
        <v>93644</v>
      </c>
      <c r="I326" s="149" t="s">
        <v>84</v>
      </c>
      <c r="J326" s="149" t="s">
        <v>64</v>
      </c>
      <c r="K326" s="152">
        <v>45272.314641203702</v>
      </c>
      <c r="L326" s="149" t="s">
        <v>63</v>
      </c>
      <c r="M326" s="149" t="s">
        <v>79</v>
      </c>
      <c r="N326" s="153">
        <v>0</v>
      </c>
      <c r="O326" s="153">
        <v>36.549999999999997</v>
      </c>
      <c r="P326" s="153">
        <v>0</v>
      </c>
    </row>
    <row r="327" spans="1:16" x14ac:dyDescent="0.35">
      <c r="A327" s="149" t="s">
        <v>314</v>
      </c>
      <c r="B327" s="149" t="s">
        <v>345</v>
      </c>
      <c r="C327" s="150" t="s">
        <v>81</v>
      </c>
      <c r="D327" s="149" t="s">
        <v>319</v>
      </c>
      <c r="E327" s="149">
        <v>151719</v>
      </c>
      <c r="F327" s="149">
        <v>163059</v>
      </c>
      <c r="G327" s="149">
        <v>65913</v>
      </c>
      <c r="H327" s="151">
        <v>732</v>
      </c>
      <c r="I327" s="149" t="s">
        <v>361</v>
      </c>
      <c r="J327" s="149" t="s">
        <v>64</v>
      </c>
      <c r="K327" s="152">
        <v>45272.314641203702</v>
      </c>
      <c r="L327" s="149" t="s">
        <v>63</v>
      </c>
      <c r="M327" s="149" t="s">
        <v>79</v>
      </c>
      <c r="N327" s="153">
        <v>0</v>
      </c>
      <c r="O327" s="153">
        <v>79.3</v>
      </c>
      <c r="P327" s="153">
        <v>0</v>
      </c>
    </row>
    <row r="328" spans="1:16" x14ac:dyDescent="0.35">
      <c r="A328" s="149" t="s">
        <v>314</v>
      </c>
      <c r="B328" s="149" t="s">
        <v>345</v>
      </c>
      <c r="C328" s="150" t="s">
        <v>81</v>
      </c>
      <c r="D328" s="149" t="s">
        <v>319</v>
      </c>
      <c r="E328" s="149">
        <v>151719</v>
      </c>
      <c r="F328" s="149">
        <v>163060</v>
      </c>
      <c r="G328" s="149">
        <v>65913</v>
      </c>
      <c r="H328" s="151">
        <v>10990</v>
      </c>
      <c r="I328" s="149" t="s">
        <v>80</v>
      </c>
      <c r="J328" s="149" t="s">
        <v>64</v>
      </c>
      <c r="K328" s="152">
        <v>45272.314641203702</v>
      </c>
      <c r="L328" s="149" t="s">
        <v>63</v>
      </c>
      <c r="M328" s="149" t="s">
        <v>79</v>
      </c>
      <c r="N328" s="153">
        <v>0</v>
      </c>
      <c r="O328" s="153">
        <v>6.9</v>
      </c>
      <c r="P328" s="153">
        <v>0</v>
      </c>
    </row>
    <row r="329" spans="1:16" x14ac:dyDescent="0.35">
      <c r="A329" s="149" t="s">
        <v>314</v>
      </c>
      <c r="B329" s="149" t="s">
        <v>345</v>
      </c>
      <c r="C329" s="150" t="s">
        <v>81</v>
      </c>
      <c r="D329" s="149" t="s">
        <v>319</v>
      </c>
      <c r="E329" s="149">
        <v>151719</v>
      </c>
      <c r="F329" s="149">
        <v>163061</v>
      </c>
      <c r="G329" s="149">
        <v>65913</v>
      </c>
      <c r="H329" s="151">
        <v>732</v>
      </c>
      <c r="I329" s="149" t="s">
        <v>362</v>
      </c>
      <c r="J329" s="149" t="s">
        <v>64</v>
      </c>
      <c r="K329" s="152">
        <v>45272.314641203702</v>
      </c>
      <c r="L329" s="149" t="s">
        <v>63</v>
      </c>
      <c r="M329" s="149" t="s">
        <v>79</v>
      </c>
      <c r="N329" s="153">
        <v>0</v>
      </c>
      <c r="O329" s="153">
        <v>79.3</v>
      </c>
      <c r="P329" s="153">
        <v>0</v>
      </c>
    </row>
    <row r="330" spans="1:16" x14ac:dyDescent="0.35">
      <c r="A330" s="149" t="s">
        <v>314</v>
      </c>
      <c r="B330" s="149" t="s">
        <v>345</v>
      </c>
      <c r="C330" s="150" t="s">
        <v>81</v>
      </c>
      <c r="D330" s="149" t="s">
        <v>319</v>
      </c>
      <c r="E330" s="149">
        <v>151719</v>
      </c>
      <c r="F330" s="149">
        <v>163062</v>
      </c>
      <c r="G330" s="149">
        <v>65913</v>
      </c>
      <c r="H330" s="151">
        <v>10990</v>
      </c>
      <c r="I330" s="149" t="s">
        <v>363</v>
      </c>
      <c r="J330" s="149" t="s">
        <v>64</v>
      </c>
      <c r="K330" s="152">
        <v>45272.314641203702</v>
      </c>
      <c r="L330" s="149" t="s">
        <v>63</v>
      </c>
      <c r="M330" s="149" t="s">
        <v>79</v>
      </c>
      <c r="N330" s="153">
        <v>0</v>
      </c>
      <c r="O330" s="153">
        <v>6.9</v>
      </c>
      <c r="P330" s="153">
        <v>0</v>
      </c>
    </row>
    <row r="331" spans="1:16" x14ac:dyDescent="0.35">
      <c r="A331" s="149" t="s">
        <v>314</v>
      </c>
      <c r="B331" s="149" t="s">
        <v>345</v>
      </c>
      <c r="C331" s="150" t="s">
        <v>81</v>
      </c>
      <c r="D331" s="149" t="s">
        <v>319</v>
      </c>
      <c r="E331" s="149">
        <v>151793</v>
      </c>
      <c r="F331" s="149">
        <v>163117</v>
      </c>
      <c r="G331" s="149">
        <v>65913</v>
      </c>
      <c r="H331" s="151">
        <v>721</v>
      </c>
      <c r="I331" s="149" t="s">
        <v>83</v>
      </c>
      <c r="J331" s="149" t="s">
        <v>64</v>
      </c>
      <c r="K331" s="152">
        <v>45272.314641203702</v>
      </c>
      <c r="L331" s="149" t="s">
        <v>63</v>
      </c>
      <c r="M331" s="149" t="s">
        <v>79</v>
      </c>
      <c r="N331" s="153">
        <v>0</v>
      </c>
      <c r="O331" s="153">
        <v>158.80000000000001</v>
      </c>
      <c r="P331" s="153">
        <v>0</v>
      </c>
    </row>
    <row r="332" spans="1:16" x14ac:dyDescent="0.35">
      <c r="A332" s="149" t="s">
        <v>314</v>
      </c>
      <c r="B332" s="149" t="s">
        <v>345</v>
      </c>
      <c r="C332" s="150" t="s">
        <v>81</v>
      </c>
      <c r="D332" s="149" t="s">
        <v>319</v>
      </c>
      <c r="E332" s="149">
        <v>151793</v>
      </c>
      <c r="F332" s="149">
        <v>163118</v>
      </c>
      <c r="G332" s="149">
        <v>65913</v>
      </c>
      <c r="H332" s="151">
        <v>10990</v>
      </c>
      <c r="I332" s="149" t="s">
        <v>80</v>
      </c>
      <c r="J332" s="149" t="s">
        <v>64</v>
      </c>
      <c r="K332" s="152">
        <v>45272.314641203702</v>
      </c>
      <c r="L332" s="149" t="s">
        <v>63</v>
      </c>
      <c r="M332" s="149" t="s">
        <v>79</v>
      </c>
      <c r="N332" s="153">
        <v>0</v>
      </c>
      <c r="O332" s="153">
        <v>6.9</v>
      </c>
      <c r="P332" s="153">
        <v>0</v>
      </c>
    </row>
    <row r="333" spans="1:16" x14ac:dyDescent="0.35">
      <c r="A333" s="149" t="s">
        <v>314</v>
      </c>
      <c r="B333" s="149" t="s">
        <v>345</v>
      </c>
      <c r="C333" s="150" t="s">
        <v>81</v>
      </c>
      <c r="D333" s="149" t="s">
        <v>319</v>
      </c>
      <c r="E333" s="149">
        <v>151793</v>
      </c>
      <c r="F333" s="149">
        <v>163119</v>
      </c>
      <c r="G333" s="149">
        <v>65913</v>
      </c>
      <c r="H333" s="151">
        <v>723</v>
      </c>
      <c r="I333" s="149" t="s">
        <v>82</v>
      </c>
      <c r="J333" s="149" t="s">
        <v>64</v>
      </c>
      <c r="K333" s="152">
        <v>45272.314641203702</v>
      </c>
      <c r="L333" s="149" t="s">
        <v>63</v>
      </c>
      <c r="M333" s="149" t="s">
        <v>79</v>
      </c>
      <c r="N333" s="153">
        <v>0</v>
      </c>
      <c r="O333" s="153">
        <v>125.85</v>
      </c>
      <c r="P333" s="153">
        <v>0</v>
      </c>
    </row>
    <row r="334" spans="1:16" x14ac:dyDescent="0.35">
      <c r="A334" s="149" t="s">
        <v>314</v>
      </c>
      <c r="B334" s="149" t="s">
        <v>345</v>
      </c>
      <c r="C334" s="150" t="s">
        <v>81</v>
      </c>
      <c r="D334" s="149" t="s">
        <v>319</v>
      </c>
      <c r="E334" s="149">
        <v>151793</v>
      </c>
      <c r="F334" s="149">
        <v>163120</v>
      </c>
      <c r="G334" s="149">
        <v>65913</v>
      </c>
      <c r="H334" s="151">
        <v>10990</v>
      </c>
      <c r="I334" s="149" t="s">
        <v>364</v>
      </c>
      <c r="J334" s="149" t="s">
        <v>64</v>
      </c>
      <c r="K334" s="152">
        <v>45272.314641203702</v>
      </c>
      <c r="L334" s="149" t="s">
        <v>63</v>
      </c>
      <c r="M334" s="149" t="s">
        <v>79</v>
      </c>
      <c r="N334" s="153">
        <v>0</v>
      </c>
      <c r="O334" s="153">
        <v>6.9</v>
      </c>
      <c r="P334" s="153">
        <v>0</v>
      </c>
    </row>
    <row r="335" spans="1:16" x14ac:dyDescent="0.35">
      <c r="A335" s="149" t="s">
        <v>314</v>
      </c>
      <c r="B335" s="149" t="s">
        <v>345</v>
      </c>
      <c r="C335" s="150" t="s">
        <v>81</v>
      </c>
      <c r="D335" s="149" t="s">
        <v>319</v>
      </c>
      <c r="E335" s="149">
        <v>151710</v>
      </c>
      <c r="F335" s="149">
        <v>163054</v>
      </c>
      <c r="G335" s="149">
        <v>65913</v>
      </c>
      <c r="H335" s="151">
        <v>91891</v>
      </c>
      <c r="I335" s="149" t="s">
        <v>66</v>
      </c>
      <c r="J335" s="149" t="s">
        <v>64</v>
      </c>
      <c r="K335" s="152">
        <v>45272.314641203702</v>
      </c>
      <c r="L335" s="149" t="s">
        <v>63</v>
      </c>
      <c r="M335" s="149" t="s">
        <v>79</v>
      </c>
      <c r="N335" s="153">
        <v>0</v>
      </c>
      <c r="O335" s="153">
        <v>41.4</v>
      </c>
      <c r="P335" s="153">
        <v>0</v>
      </c>
    </row>
    <row r="336" spans="1:16" x14ac:dyDescent="0.35">
      <c r="A336" s="149" t="s">
        <v>314</v>
      </c>
      <c r="B336" s="149" t="s">
        <v>345</v>
      </c>
      <c r="C336" s="150" t="s">
        <v>81</v>
      </c>
      <c r="D336" s="149" t="s">
        <v>319</v>
      </c>
      <c r="E336" s="149">
        <v>151710</v>
      </c>
      <c r="F336" s="149">
        <v>163055</v>
      </c>
      <c r="G336" s="149">
        <v>65913</v>
      </c>
      <c r="H336" s="151">
        <v>75870</v>
      </c>
      <c r="I336" s="149" t="s">
        <v>80</v>
      </c>
      <c r="J336" s="149" t="s">
        <v>64</v>
      </c>
      <c r="K336" s="152">
        <v>45272.314641203702</v>
      </c>
      <c r="L336" s="149" t="s">
        <v>63</v>
      </c>
      <c r="M336" s="149" t="s">
        <v>79</v>
      </c>
      <c r="N336" s="153">
        <v>0</v>
      </c>
      <c r="O336" s="153">
        <v>20.65</v>
      </c>
      <c r="P336" s="153">
        <v>0</v>
      </c>
    </row>
    <row r="337" spans="1:16" x14ac:dyDescent="0.35">
      <c r="A337" s="149" t="s">
        <v>314</v>
      </c>
      <c r="B337" s="149" t="s">
        <v>345</v>
      </c>
      <c r="C337" s="150" t="s">
        <v>81</v>
      </c>
      <c r="D337" s="149" t="s">
        <v>319</v>
      </c>
      <c r="E337" s="149">
        <v>151800</v>
      </c>
      <c r="F337" s="149">
        <v>163127</v>
      </c>
      <c r="G337" s="149">
        <v>65913</v>
      </c>
      <c r="H337" s="151">
        <v>721</v>
      </c>
      <c r="I337" s="149" t="s">
        <v>83</v>
      </c>
      <c r="J337" s="149" t="s">
        <v>64</v>
      </c>
      <c r="K337" s="152">
        <v>45272.314641203702</v>
      </c>
      <c r="L337" s="149" t="s">
        <v>63</v>
      </c>
      <c r="M337" s="149" t="s">
        <v>79</v>
      </c>
      <c r="N337" s="153">
        <v>0</v>
      </c>
      <c r="O337" s="153">
        <v>158.80000000000001</v>
      </c>
      <c r="P337" s="153">
        <v>0</v>
      </c>
    </row>
    <row r="338" spans="1:16" x14ac:dyDescent="0.35">
      <c r="A338" s="149" t="s">
        <v>314</v>
      </c>
      <c r="B338" s="149" t="s">
        <v>345</v>
      </c>
      <c r="C338" s="150" t="s">
        <v>81</v>
      </c>
      <c r="D338" s="149" t="s">
        <v>319</v>
      </c>
      <c r="E338" s="149">
        <v>151800</v>
      </c>
      <c r="F338" s="149">
        <v>163128</v>
      </c>
      <c r="G338" s="149">
        <v>65913</v>
      </c>
      <c r="H338" s="151">
        <v>10990</v>
      </c>
      <c r="I338" s="149" t="s">
        <v>80</v>
      </c>
      <c r="J338" s="149" t="s">
        <v>64</v>
      </c>
      <c r="K338" s="152">
        <v>45272.314641203702</v>
      </c>
      <c r="L338" s="149" t="s">
        <v>63</v>
      </c>
      <c r="M338" s="149" t="s">
        <v>79</v>
      </c>
      <c r="N338" s="153">
        <v>0</v>
      </c>
      <c r="O338" s="153">
        <v>6.9</v>
      </c>
      <c r="P338" s="153">
        <v>0</v>
      </c>
    </row>
    <row r="339" spans="1:16" x14ac:dyDescent="0.35">
      <c r="A339" s="149" t="s">
        <v>314</v>
      </c>
      <c r="B339" s="149" t="s">
        <v>345</v>
      </c>
      <c r="C339" s="150" t="s">
        <v>81</v>
      </c>
      <c r="D339" s="149" t="s">
        <v>319</v>
      </c>
      <c r="E339" s="149">
        <v>151800</v>
      </c>
      <c r="F339" s="149">
        <v>163129</v>
      </c>
      <c r="G339" s="149">
        <v>65913</v>
      </c>
      <c r="H339" s="151">
        <v>723</v>
      </c>
      <c r="I339" s="149" t="s">
        <v>82</v>
      </c>
      <c r="J339" s="149" t="s">
        <v>64</v>
      </c>
      <c r="K339" s="152">
        <v>45272.314641203702</v>
      </c>
      <c r="L339" s="149" t="s">
        <v>63</v>
      </c>
      <c r="M339" s="149" t="s">
        <v>79</v>
      </c>
      <c r="N339" s="153">
        <v>0</v>
      </c>
      <c r="O339" s="153">
        <v>125.85</v>
      </c>
      <c r="P339" s="153">
        <v>0</v>
      </c>
    </row>
    <row r="340" spans="1:16" x14ac:dyDescent="0.35">
      <c r="A340" s="149" t="s">
        <v>314</v>
      </c>
      <c r="B340" s="149" t="s">
        <v>345</v>
      </c>
      <c r="C340" s="150" t="s">
        <v>81</v>
      </c>
      <c r="D340" s="149" t="s">
        <v>319</v>
      </c>
      <c r="E340" s="149">
        <v>151800</v>
      </c>
      <c r="F340" s="149">
        <v>163130</v>
      </c>
      <c r="G340" s="149">
        <v>65913</v>
      </c>
      <c r="H340" s="151">
        <v>10990</v>
      </c>
      <c r="I340" s="149" t="s">
        <v>365</v>
      </c>
      <c r="J340" s="149" t="s">
        <v>64</v>
      </c>
      <c r="K340" s="152">
        <v>45272.314641203702</v>
      </c>
      <c r="L340" s="149" t="s">
        <v>63</v>
      </c>
      <c r="M340" s="149" t="s">
        <v>79</v>
      </c>
      <c r="N340" s="153">
        <v>0</v>
      </c>
      <c r="O340" s="153">
        <v>6.9</v>
      </c>
      <c r="P340" s="153">
        <v>0</v>
      </c>
    </row>
    <row r="341" spans="1:16" x14ac:dyDescent="0.35">
      <c r="A341" s="149" t="s">
        <v>314</v>
      </c>
      <c r="B341" s="149" t="s">
        <v>345</v>
      </c>
      <c r="C341" s="150" t="s">
        <v>81</v>
      </c>
      <c r="D341" s="149" t="s">
        <v>319</v>
      </c>
      <c r="E341" s="149">
        <v>151811</v>
      </c>
      <c r="F341" s="149">
        <v>163151</v>
      </c>
      <c r="G341" s="149">
        <v>65913</v>
      </c>
      <c r="H341" s="151">
        <v>23</v>
      </c>
      <c r="I341" s="149" t="s">
        <v>70</v>
      </c>
      <c r="J341" s="149" t="s">
        <v>64</v>
      </c>
      <c r="K341" s="152">
        <v>45272.314641203702</v>
      </c>
      <c r="L341" s="149" t="s">
        <v>63</v>
      </c>
      <c r="M341" s="149" t="s">
        <v>79</v>
      </c>
      <c r="N341" s="153">
        <v>0</v>
      </c>
      <c r="O341" s="153">
        <v>41.4</v>
      </c>
      <c r="P341" s="153">
        <v>0</v>
      </c>
    </row>
    <row r="342" spans="1:16" x14ac:dyDescent="0.35">
      <c r="A342" s="149" t="s">
        <v>314</v>
      </c>
      <c r="B342" s="149" t="s">
        <v>345</v>
      </c>
      <c r="C342" s="150" t="s">
        <v>81</v>
      </c>
      <c r="D342" s="149" t="s">
        <v>319</v>
      </c>
      <c r="E342" s="149">
        <v>151811</v>
      </c>
      <c r="F342" s="149">
        <v>163152</v>
      </c>
      <c r="G342" s="149">
        <v>65913</v>
      </c>
      <c r="H342" s="151">
        <v>75870</v>
      </c>
      <c r="I342" s="149" t="s">
        <v>80</v>
      </c>
      <c r="J342" s="149" t="s">
        <v>64</v>
      </c>
      <c r="K342" s="152">
        <v>45272.314641203702</v>
      </c>
      <c r="L342" s="149" t="s">
        <v>63</v>
      </c>
      <c r="M342" s="149" t="s">
        <v>79</v>
      </c>
      <c r="N342" s="153">
        <v>0</v>
      </c>
      <c r="O342" s="153">
        <v>20.65</v>
      </c>
      <c r="P342" s="153">
        <v>0</v>
      </c>
    </row>
    <row r="343" spans="1:16" x14ac:dyDescent="0.35">
      <c r="A343" s="149" t="s">
        <v>314</v>
      </c>
      <c r="B343" s="149" t="s">
        <v>345</v>
      </c>
      <c r="C343" s="150" t="s">
        <v>81</v>
      </c>
      <c r="D343" s="149" t="s">
        <v>319</v>
      </c>
      <c r="E343" s="149">
        <v>151808</v>
      </c>
      <c r="F343" s="149">
        <v>163140</v>
      </c>
      <c r="G343" s="149">
        <v>65913</v>
      </c>
      <c r="H343" s="151">
        <v>2715</v>
      </c>
      <c r="I343" s="149" t="s">
        <v>71</v>
      </c>
      <c r="J343" s="149" t="s">
        <v>64</v>
      </c>
      <c r="K343" s="152">
        <v>45272.314641203702</v>
      </c>
      <c r="L343" s="149" t="s">
        <v>63</v>
      </c>
      <c r="M343" s="149" t="s">
        <v>79</v>
      </c>
      <c r="N343" s="153">
        <v>0</v>
      </c>
      <c r="O343" s="153">
        <v>100.2</v>
      </c>
      <c r="P343" s="153">
        <v>0</v>
      </c>
    </row>
    <row r="344" spans="1:16" x14ac:dyDescent="0.35">
      <c r="A344" s="149" t="s">
        <v>314</v>
      </c>
      <c r="B344" s="149" t="s">
        <v>329</v>
      </c>
      <c r="C344" s="150" t="s">
        <v>81</v>
      </c>
      <c r="D344" s="149" t="s">
        <v>319</v>
      </c>
      <c r="E344" s="149">
        <v>151746</v>
      </c>
      <c r="F344" s="149">
        <v>163083</v>
      </c>
      <c r="G344" s="149">
        <v>65914</v>
      </c>
      <c r="H344" s="151">
        <v>2715</v>
      </c>
      <c r="I344" s="149" t="s">
        <v>71</v>
      </c>
      <c r="J344" s="149" t="s">
        <v>64</v>
      </c>
      <c r="K344" s="152">
        <v>45272.314641203702</v>
      </c>
      <c r="L344" s="149" t="s">
        <v>63</v>
      </c>
      <c r="M344" s="149" t="s">
        <v>79</v>
      </c>
      <c r="N344" s="153">
        <v>0</v>
      </c>
      <c r="O344" s="153">
        <v>100.2</v>
      </c>
      <c r="P344" s="153">
        <v>0</v>
      </c>
    </row>
    <row r="345" spans="1:16" x14ac:dyDescent="0.35">
      <c r="A345" s="149" t="s">
        <v>314</v>
      </c>
      <c r="B345" s="149" t="s">
        <v>329</v>
      </c>
      <c r="C345" s="150" t="s">
        <v>81</v>
      </c>
      <c r="D345" s="149" t="s">
        <v>319</v>
      </c>
      <c r="E345" s="149">
        <v>151699</v>
      </c>
      <c r="F345" s="149">
        <v>163042</v>
      </c>
      <c r="G345" s="149">
        <v>65914</v>
      </c>
      <c r="H345" s="151">
        <v>699</v>
      </c>
      <c r="I345" s="149" t="s">
        <v>366</v>
      </c>
      <c r="J345" s="149" t="s">
        <v>64</v>
      </c>
      <c r="K345" s="152">
        <v>45272.314641203702</v>
      </c>
      <c r="L345" s="149" t="s">
        <v>63</v>
      </c>
      <c r="M345" s="149" t="s">
        <v>79</v>
      </c>
      <c r="N345" s="153">
        <v>0</v>
      </c>
      <c r="O345" s="153">
        <v>80.099999999999994</v>
      </c>
      <c r="P345" s="153">
        <v>0</v>
      </c>
    </row>
    <row r="346" spans="1:16" x14ac:dyDescent="0.35">
      <c r="A346" s="149" t="s">
        <v>314</v>
      </c>
      <c r="B346" s="149" t="s">
        <v>329</v>
      </c>
      <c r="C346" s="150" t="s">
        <v>81</v>
      </c>
      <c r="D346" s="149" t="s">
        <v>319</v>
      </c>
      <c r="E346" s="149">
        <v>151715</v>
      </c>
      <c r="F346" s="149">
        <v>163058</v>
      </c>
      <c r="G346" s="149">
        <v>65914</v>
      </c>
      <c r="H346" s="151">
        <v>699</v>
      </c>
      <c r="I346" s="149" t="s">
        <v>366</v>
      </c>
      <c r="J346" s="149" t="s">
        <v>64</v>
      </c>
      <c r="K346" s="152">
        <v>45272.314641203702</v>
      </c>
      <c r="L346" s="149" t="s">
        <v>63</v>
      </c>
      <c r="M346" s="149" t="s">
        <v>79</v>
      </c>
      <c r="N346" s="153">
        <v>0</v>
      </c>
      <c r="O346" s="153">
        <v>80.099999999999994</v>
      </c>
      <c r="P346" s="153">
        <v>0</v>
      </c>
    </row>
    <row r="347" spans="1:16" x14ac:dyDescent="0.35">
      <c r="A347" s="149" t="s">
        <v>314</v>
      </c>
      <c r="B347" s="149" t="s">
        <v>329</v>
      </c>
      <c r="C347" s="150" t="s">
        <v>81</v>
      </c>
      <c r="D347" s="149" t="s">
        <v>319</v>
      </c>
      <c r="E347" s="149">
        <v>151801</v>
      </c>
      <c r="F347" s="149">
        <v>163131</v>
      </c>
      <c r="G347" s="149">
        <v>65914</v>
      </c>
      <c r="H347" s="151">
        <v>91891</v>
      </c>
      <c r="I347" s="149" t="s">
        <v>66</v>
      </c>
      <c r="J347" s="149" t="s">
        <v>64</v>
      </c>
      <c r="K347" s="152">
        <v>45272.314641203702</v>
      </c>
      <c r="L347" s="149" t="s">
        <v>63</v>
      </c>
      <c r="M347" s="149" t="s">
        <v>79</v>
      </c>
      <c r="N347" s="153">
        <v>0</v>
      </c>
      <c r="O347" s="153">
        <v>41.4</v>
      </c>
      <c r="P347" s="153">
        <v>0</v>
      </c>
    </row>
    <row r="348" spans="1:16" x14ac:dyDescent="0.35">
      <c r="A348" s="149" t="s">
        <v>314</v>
      </c>
      <c r="B348" s="149" t="s">
        <v>329</v>
      </c>
      <c r="C348" s="150" t="s">
        <v>81</v>
      </c>
      <c r="D348" s="149" t="s">
        <v>319</v>
      </c>
      <c r="E348" s="149">
        <v>151801</v>
      </c>
      <c r="F348" s="149">
        <v>163132</v>
      </c>
      <c r="G348" s="149">
        <v>65914</v>
      </c>
      <c r="H348" s="151">
        <v>75870</v>
      </c>
      <c r="I348" s="149" t="s">
        <v>80</v>
      </c>
      <c r="J348" s="149" t="s">
        <v>64</v>
      </c>
      <c r="K348" s="152">
        <v>45272.314641203702</v>
      </c>
      <c r="L348" s="149" t="s">
        <v>63</v>
      </c>
      <c r="M348" s="149" t="s">
        <v>79</v>
      </c>
      <c r="N348" s="153">
        <v>0</v>
      </c>
      <c r="O348" s="153">
        <v>20.65</v>
      </c>
      <c r="P348" s="153">
        <v>0</v>
      </c>
    </row>
    <row r="349" spans="1:16" x14ac:dyDescent="0.35">
      <c r="A349" s="149" t="s">
        <v>314</v>
      </c>
      <c r="B349" s="149" t="s">
        <v>329</v>
      </c>
      <c r="C349" s="150" t="s">
        <v>81</v>
      </c>
      <c r="D349" s="149" t="s">
        <v>319</v>
      </c>
      <c r="E349" s="149">
        <v>151832</v>
      </c>
      <c r="F349" s="149">
        <v>163169</v>
      </c>
      <c r="G349" s="149">
        <v>65914</v>
      </c>
      <c r="H349" s="151">
        <v>23</v>
      </c>
      <c r="I349" s="149" t="s">
        <v>70</v>
      </c>
      <c r="J349" s="149" t="s">
        <v>64</v>
      </c>
      <c r="K349" s="152">
        <v>45272.314641203702</v>
      </c>
      <c r="L349" s="149" t="s">
        <v>63</v>
      </c>
      <c r="M349" s="149" t="s">
        <v>79</v>
      </c>
      <c r="N349" s="153">
        <v>0</v>
      </c>
      <c r="O349" s="153">
        <v>41.4</v>
      </c>
      <c r="P349" s="153">
        <v>0</v>
      </c>
    </row>
    <row r="350" spans="1:16" x14ac:dyDescent="0.35">
      <c r="A350" s="149" t="s">
        <v>314</v>
      </c>
      <c r="B350" s="149" t="s">
        <v>329</v>
      </c>
      <c r="C350" s="150" t="s">
        <v>81</v>
      </c>
      <c r="D350" s="149" t="s">
        <v>319</v>
      </c>
      <c r="E350" s="149">
        <v>151832</v>
      </c>
      <c r="F350" s="149">
        <v>163170</v>
      </c>
      <c r="G350" s="149">
        <v>65914</v>
      </c>
      <c r="H350" s="151">
        <v>75870</v>
      </c>
      <c r="I350" s="149" t="s">
        <v>80</v>
      </c>
      <c r="J350" s="149" t="s">
        <v>64</v>
      </c>
      <c r="K350" s="152">
        <v>45272.314641203702</v>
      </c>
      <c r="L350" s="149" t="s">
        <v>63</v>
      </c>
      <c r="M350" s="149" t="s">
        <v>79</v>
      </c>
      <c r="N350" s="153">
        <v>0</v>
      </c>
      <c r="O350" s="153">
        <v>20.65</v>
      </c>
      <c r="P350" s="153">
        <v>0</v>
      </c>
    </row>
    <row r="351" spans="1:16" x14ac:dyDescent="0.35">
      <c r="A351" s="149" t="s">
        <v>314</v>
      </c>
      <c r="B351" s="149" t="s">
        <v>330</v>
      </c>
      <c r="C351" s="150" t="s">
        <v>81</v>
      </c>
      <c r="D351" s="149" t="s">
        <v>319</v>
      </c>
      <c r="E351" s="149">
        <v>148825</v>
      </c>
      <c r="F351" s="149">
        <v>163153</v>
      </c>
      <c r="G351" s="149">
        <v>65918</v>
      </c>
      <c r="H351" s="151">
        <v>91891</v>
      </c>
      <c r="I351" s="149" t="s">
        <v>66</v>
      </c>
      <c r="J351" s="149" t="s">
        <v>64</v>
      </c>
      <c r="K351" s="152">
        <v>45272.314641203702</v>
      </c>
      <c r="L351" s="149" t="s">
        <v>63</v>
      </c>
      <c r="M351" s="149" t="s">
        <v>79</v>
      </c>
      <c r="N351" s="153">
        <v>0</v>
      </c>
      <c r="O351" s="153">
        <v>41.4</v>
      </c>
      <c r="P351" s="153">
        <v>0</v>
      </c>
    </row>
    <row r="352" spans="1:16" x14ac:dyDescent="0.35">
      <c r="A352" s="149" t="s">
        <v>314</v>
      </c>
      <c r="B352" s="149" t="s">
        <v>330</v>
      </c>
      <c r="C352" s="150" t="s">
        <v>81</v>
      </c>
      <c r="D352" s="149" t="s">
        <v>319</v>
      </c>
      <c r="E352" s="149">
        <v>148675</v>
      </c>
      <c r="F352" s="149">
        <v>163149</v>
      </c>
      <c r="G352" s="149">
        <v>65918</v>
      </c>
      <c r="H352" s="151">
        <v>91891</v>
      </c>
      <c r="I352" s="149" t="s">
        <v>66</v>
      </c>
      <c r="J352" s="149" t="s">
        <v>64</v>
      </c>
      <c r="K352" s="152">
        <v>45272.314641203702</v>
      </c>
      <c r="L352" s="149" t="s">
        <v>63</v>
      </c>
      <c r="M352" s="149" t="s">
        <v>79</v>
      </c>
      <c r="N352" s="153">
        <v>0</v>
      </c>
      <c r="O352" s="153">
        <v>41.4</v>
      </c>
      <c r="P352" s="153">
        <v>0</v>
      </c>
    </row>
    <row r="353" spans="1:16" x14ac:dyDescent="0.35">
      <c r="A353" s="149" t="s">
        <v>314</v>
      </c>
      <c r="B353" s="149" t="s">
        <v>330</v>
      </c>
      <c r="C353" s="150" t="s">
        <v>81</v>
      </c>
      <c r="D353" s="149" t="s">
        <v>319</v>
      </c>
      <c r="E353" s="149">
        <v>144415</v>
      </c>
      <c r="F353" s="149">
        <v>163147</v>
      </c>
      <c r="G353" s="149">
        <v>65918</v>
      </c>
      <c r="H353" s="151">
        <v>91890</v>
      </c>
      <c r="I353" s="149" t="s">
        <v>73</v>
      </c>
      <c r="J353" s="149" t="s">
        <v>64</v>
      </c>
      <c r="K353" s="152">
        <v>45272.314641203702</v>
      </c>
      <c r="L353" s="149" t="s">
        <v>63</v>
      </c>
      <c r="M353" s="149" t="s">
        <v>79</v>
      </c>
      <c r="N353" s="153">
        <v>0</v>
      </c>
      <c r="O353" s="153">
        <v>18.850000000000001</v>
      </c>
      <c r="P353" s="153">
        <v>0</v>
      </c>
    </row>
    <row r="354" spans="1:16" x14ac:dyDescent="0.35">
      <c r="A354" s="149" t="s">
        <v>314</v>
      </c>
      <c r="B354" s="149" t="s">
        <v>332</v>
      </c>
      <c r="C354" s="150" t="s">
        <v>81</v>
      </c>
      <c r="D354" s="149" t="s">
        <v>319</v>
      </c>
      <c r="E354" s="149">
        <v>151798</v>
      </c>
      <c r="F354" s="149">
        <v>163125</v>
      </c>
      <c r="G354" s="149">
        <v>65915</v>
      </c>
      <c r="H354" s="151">
        <v>91891</v>
      </c>
      <c r="I354" s="149" t="s">
        <v>66</v>
      </c>
      <c r="J354" s="149" t="s">
        <v>64</v>
      </c>
      <c r="K354" s="152">
        <v>45272.314641203702</v>
      </c>
      <c r="L354" s="149" t="s">
        <v>63</v>
      </c>
      <c r="M354" s="149" t="s">
        <v>79</v>
      </c>
      <c r="N354" s="153">
        <v>0</v>
      </c>
      <c r="O354" s="153">
        <v>41.4</v>
      </c>
      <c r="P354" s="153">
        <v>0</v>
      </c>
    </row>
    <row r="355" spans="1:16" x14ac:dyDescent="0.35">
      <c r="A355" s="149" t="s">
        <v>314</v>
      </c>
      <c r="B355" s="149" t="s">
        <v>334</v>
      </c>
      <c r="C355" s="150" t="s">
        <v>81</v>
      </c>
      <c r="D355" s="149" t="s">
        <v>319</v>
      </c>
      <c r="E355" s="149">
        <v>151787</v>
      </c>
      <c r="F355" s="149">
        <v>163114</v>
      </c>
      <c r="G355" s="149">
        <v>65916</v>
      </c>
      <c r="H355" s="151">
        <v>91891</v>
      </c>
      <c r="I355" s="149" t="s">
        <v>66</v>
      </c>
      <c r="J355" s="149" t="s">
        <v>64</v>
      </c>
      <c r="K355" s="152">
        <v>45272.314641203702</v>
      </c>
      <c r="L355" s="149" t="s">
        <v>63</v>
      </c>
      <c r="M355" s="149" t="s">
        <v>79</v>
      </c>
      <c r="N355" s="153">
        <v>0</v>
      </c>
      <c r="O355" s="153">
        <v>41.4</v>
      </c>
      <c r="P355" s="153">
        <v>0</v>
      </c>
    </row>
    <row r="356" spans="1:16" x14ac:dyDescent="0.35">
      <c r="A356" s="149" t="s">
        <v>314</v>
      </c>
      <c r="B356" s="149" t="s">
        <v>334</v>
      </c>
      <c r="C356" s="150" t="s">
        <v>81</v>
      </c>
      <c r="D356" s="149" t="s">
        <v>319</v>
      </c>
      <c r="E356" s="149">
        <v>151749</v>
      </c>
      <c r="F356" s="149">
        <v>163085</v>
      </c>
      <c r="G356" s="149">
        <v>65916</v>
      </c>
      <c r="H356" s="151">
        <v>23</v>
      </c>
      <c r="I356" s="149" t="s">
        <v>70</v>
      </c>
      <c r="J356" s="149" t="s">
        <v>64</v>
      </c>
      <c r="K356" s="152">
        <v>45272.314641203702</v>
      </c>
      <c r="L356" s="149" t="s">
        <v>63</v>
      </c>
      <c r="M356" s="149" t="s">
        <v>79</v>
      </c>
      <c r="N356" s="153">
        <v>0</v>
      </c>
      <c r="O356" s="153">
        <v>41.4</v>
      </c>
      <c r="P356" s="153">
        <v>0</v>
      </c>
    </row>
    <row r="357" spans="1:16" x14ac:dyDescent="0.35">
      <c r="A357" s="149" t="s">
        <v>314</v>
      </c>
      <c r="B357" s="149" t="s">
        <v>334</v>
      </c>
      <c r="C357" s="150" t="s">
        <v>81</v>
      </c>
      <c r="D357" s="149" t="s">
        <v>319</v>
      </c>
      <c r="E357" s="149">
        <v>151749</v>
      </c>
      <c r="F357" s="149">
        <v>163086</v>
      </c>
      <c r="G357" s="149">
        <v>65916</v>
      </c>
      <c r="H357" s="151">
        <v>75870</v>
      </c>
      <c r="I357" s="149" t="s">
        <v>80</v>
      </c>
      <c r="J357" s="149" t="s">
        <v>64</v>
      </c>
      <c r="K357" s="152">
        <v>45272.314641203702</v>
      </c>
      <c r="L357" s="149" t="s">
        <v>63</v>
      </c>
      <c r="M357" s="149" t="s">
        <v>79</v>
      </c>
      <c r="N357" s="153">
        <v>0</v>
      </c>
      <c r="O357" s="153">
        <v>20.65</v>
      </c>
      <c r="P357" s="153">
        <v>0</v>
      </c>
    </row>
    <row r="358" spans="1:16" x14ac:dyDescent="0.35">
      <c r="A358" s="149" t="s">
        <v>314</v>
      </c>
      <c r="B358" s="149" t="s">
        <v>334</v>
      </c>
      <c r="C358" s="150" t="s">
        <v>81</v>
      </c>
      <c r="D358" s="149" t="s">
        <v>319</v>
      </c>
      <c r="E358" s="149">
        <v>151704</v>
      </c>
      <c r="F358" s="149">
        <v>163046</v>
      </c>
      <c r="G358" s="149">
        <v>65916</v>
      </c>
      <c r="H358" s="151">
        <v>721</v>
      </c>
      <c r="I358" s="149" t="s">
        <v>83</v>
      </c>
      <c r="J358" s="149" t="s">
        <v>64</v>
      </c>
      <c r="K358" s="152">
        <v>45272.314641203702</v>
      </c>
      <c r="L358" s="149" t="s">
        <v>63</v>
      </c>
      <c r="M358" s="149" t="s">
        <v>79</v>
      </c>
      <c r="N358" s="153">
        <v>0</v>
      </c>
      <c r="O358" s="153">
        <v>158.80000000000001</v>
      </c>
      <c r="P358" s="153">
        <v>0</v>
      </c>
    </row>
    <row r="359" spans="1:16" x14ac:dyDescent="0.35">
      <c r="A359" s="149" t="s">
        <v>314</v>
      </c>
      <c r="B359" s="149" t="s">
        <v>334</v>
      </c>
      <c r="C359" s="150" t="s">
        <v>81</v>
      </c>
      <c r="D359" s="149" t="s">
        <v>319</v>
      </c>
      <c r="E359" s="149">
        <v>151704</v>
      </c>
      <c r="F359" s="149">
        <v>163047</v>
      </c>
      <c r="G359" s="149">
        <v>65916</v>
      </c>
      <c r="H359" s="151">
        <v>723</v>
      </c>
      <c r="I359" s="149" t="s">
        <v>82</v>
      </c>
      <c r="J359" s="149" t="s">
        <v>64</v>
      </c>
      <c r="K359" s="152">
        <v>45272.314641203702</v>
      </c>
      <c r="L359" s="149" t="s">
        <v>63</v>
      </c>
      <c r="M359" s="149" t="s">
        <v>79</v>
      </c>
      <c r="N359" s="153">
        <v>0</v>
      </c>
      <c r="O359" s="153">
        <v>125.85</v>
      </c>
      <c r="P359" s="153">
        <v>0</v>
      </c>
    </row>
    <row r="360" spans="1:16" x14ac:dyDescent="0.35">
      <c r="A360" s="149" t="s">
        <v>314</v>
      </c>
      <c r="B360" s="149" t="s">
        <v>334</v>
      </c>
      <c r="C360" s="150" t="s">
        <v>81</v>
      </c>
      <c r="D360" s="149" t="s">
        <v>319</v>
      </c>
      <c r="E360" s="149">
        <v>151865</v>
      </c>
      <c r="F360" s="149">
        <v>163202</v>
      </c>
      <c r="G360" s="149">
        <v>65916</v>
      </c>
      <c r="H360" s="151">
        <v>91891</v>
      </c>
      <c r="I360" s="149" t="s">
        <v>66</v>
      </c>
      <c r="J360" s="149" t="s">
        <v>64</v>
      </c>
      <c r="K360" s="152">
        <v>45272.314641203702</v>
      </c>
      <c r="L360" s="149" t="s">
        <v>63</v>
      </c>
      <c r="M360" s="149" t="s">
        <v>79</v>
      </c>
      <c r="N360" s="153">
        <v>0</v>
      </c>
      <c r="O360" s="153">
        <v>41.4</v>
      </c>
      <c r="P360" s="153">
        <v>0</v>
      </c>
    </row>
    <row r="361" spans="1:16" x14ac:dyDescent="0.35">
      <c r="A361" s="149" t="s">
        <v>314</v>
      </c>
      <c r="B361" s="149" t="s">
        <v>334</v>
      </c>
      <c r="C361" s="150" t="s">
        <v>81</v>
      </c>
      <c r="D361" s="149" t="s">
        <v>319</v>
      </c>
      <c r="E361" s="149">
        <v>151865</v>
      </c>
      <c r="F361" s="149">
        <v>163203</v>
      </c>
      <c r="G361" s="149">
        <v>65916</v>
      </c>
      <c r="H361" s="151">
        <v>75870</v>
      </c>
      <c r="I361" s="149" t="s">
        <v>80</v>
      </c>
      <c r="J361" s="149" t="s">
        <v>64</v>
      </c>
      <c r="K361" s="152">
        <v>45272.314641203702</v>
      </c>
      <c r="L361" s="149" t="s">
        <v>63</v>
      </c>
      <c r="M361" s="149" t="s">
        <v>79</v>
      </c>
      <c r="N361" s="153">
        <v>0</v>
      </c>
      <c r="O361" s="153">
        <v>20.65</v>
      </c>
      <c r="P361" s="153">
        <v>0</v>
      </c>
    </row>
    <row r="362" spans="1:16" x14ac:dyDescent="0.35">
      <c r="A362" s="149" t="s">
        <v>314</v>
      </c>
      <c r="B362" s="149" t="s">
        <v>339</v>
      </c>
      <c r="C362" s="150" t="s">
        <v>81</v>
      </c>
      <c r="D362" s="149" t="s">
        <v>319</v>
      </c>
      <c r="E362" s="149">
        <v>151851</v>
      </c>
      <c r="F362" s="149">
        <v>163191</v>
      </c>
      <c r="G362" s="149">
        <v>65917</v>
      </c>
      <c r="H362" s="151">
        <v>44</v>
      </c>
      <c r="I362" s="149" t="s">
        <v>76</v>
      </c>
      <c r="J362" s="149" t="s">
        <v>64</v>
      </c>
      <c r="K362" s="152">
        <v>45272.314641203702</v>
      </c>
      <c r="L362" s="149" t="s">
        <v>63</v>
      </c>
      <c r="M362" s="149" t="s">
        <v>79</v>
      </c>
      <c r="N362" s="153">
        <v>0</v>
      </c>
      <c r="O362" s="153">
        <v>118</v>
      </c>
      <c r="P362" s="153">
        <v>0</v>
      </c>
    </row>
    <row r="363" spans="1:16" x14ac:dyDescent="0.35">
      <c r="A363" s="149" t="s">
        <v>314</v>
      </c>
      <c r="B363" s="149" t="s">
        <v>339</v>
      </c>
      <c r="C363" s="150" t="s">
        <v>81</v>
      </c>
      <c r="D363" s="149" t="s">
        <v>319</v>
      </c>
      <c r="E363" s="149">
        <v>151851</v>
      </c>
      <c r="F363" s="149">
        <v>163192</v>
      </c>
      <c r="G363" s="149">
        <v>65917</v>
      </c>
      <c r="H363" s="151">
        <v>75870</v>
      </c>
      <c r="I363" s="149" t="s">
        <v>80</v>
      </c>
      <c r="J363" s="149" t="s">
        <v>64</v>
      </c>
      <c r="K363" s="152">
        <v>45272.314641203702</v>
      </c>
      <c r="L363" s="149" t="s">
        <v>63</v>
      </c>
      <c r="M363" s="149" t="s">
        <v>79</v>
      </c>
      <c r="N363" s="153">
        <v>0</v>
      </c>
      <c r="O363" s="153">
        <v>20.65</v>
      </c>
      <c r="P363" s="153">
        <v>0</v>
      </c>
    </row>
    <row r="364" spans="1:16" x14ac:dyDescent="0.35">
      <c r="A364" s="149" t="s">
        <v>314</v>
      </c>
      <c r="B364" s="149" t="s">
        <v>339</v>
      </c>
      <c r="C364" s="150" t="s">
        <v>81</v>
      </c>
      <c r="D364" s="149" t="s">
        <v>319</v>
      </c>
      <c r="E364" s="149">
        <v>151834</v>
      </c>
      <c r="F364" s="149">
        <v>163173</v>
      </c>
      <c r="G364" s="149">
        <v>65917</v>
      </c>
      <c r="H364" s="151">
        <v>36</v>
      </c>
      <c r="I364" s="149" t="s">
        <v>65</v>
      </c>
      <c r="J364" s="149" t="s">
        <v>64</v>
      </c>
      <c r="K364" s="152">
        <v>45272.314641203702</v>
      </c>
      <c r="L364" s="149" t="s">
        <v>63</v>
      </c>
      <c r="M364" s="149" t="s">
        <v>79</v>
      </c>
      <c r="N364" s="153">
        <v>0</v>
      </c>
      <c r="O364" s="153">
        <v>80.099999999999994</v>
      </c>
      <c r="P364" s="153">
        <v>0</v>
      </c>
    </row>
    <row r="365" spans="1:16" x14ac:dyDescent="0.35">
      <c r="A365" s="149" t="s">
        <v>314</v>
      </c>
      <c r="B365" s="149" t="s">
        <v>339</v>
      </c>
      <c r="C365" s="150" t="s">
        <v>81</v>
      </c>
      <c r="D365" s="149" t="s">
        <v>319</v>
      </c>
      <c r="E365" s="149">
        <v>151834</v>
      </c>
      <c r="F365" s="149">
        <v>163174</v>
      </c>
      <c r="G365" s="149">
        <v>65917</v>
      </c>
      <c r="H365" s="151">
        <v>75870</v>
      </c>
      <c r="I365" s="149" t="s">
        <v>80</v>
      </c>
      <c r="J365" s="149" t="s">
        <v>64</v>
      </c>
      <c r="K365" s="152">
        <v>45272.314641203702</v>
      </c>
      <c r="L365" s="149" t="s">
        <v>63</v>
      </c>
      <c r="M365" s="149" t="s">
        <v>79</v>
      </c>
      <c r="N365" s="153">
        <v>0</v>
      </c>
      <c r="O365" s="153">
        <v>20.65</v>
      </c>
      <c r="P365" s="153">
        <v>0</v>
      </c>
    </row>
    <row r="366" spans="1:16" x14ac:dyDescent="0.35">
      <c r="A366" s="149" t="s">
        <v>314</v>
      </c>
      <c r="B366" s="149" t="s">
        <v>339</v>
      </c>
      <c r="C366" s="150" t="s">
        <v>81</v>
      </c>
      <c r="D366" s="149" t="s">
        <v>319</v>
      </c>
      <c r="E366" s="149">
        <v>151806</v>
      </c>
      <c r="F366" s="149">
        <v>163136</v>
      </c>
      <c r="G366" s="149">
        <v>65917</v>
      </c>
      <c r="H366" s="151">
        <v>36</v>
      </c>
      <c r="I366" s="149" t="s">
        <v>65</v>
      </c>
      <c r="J366" s="149" t="s">
        <v>64</v>
      </c>
      <c r="K366" s="152">
        <v>45272.314641203702</v>
      </c>
      <c r="L366" s="149" t="s">
        <v>63</v>
      </c>
      <c r="M366" s="149" t="s">
        <v>79</v>
      </c>
      <c r="N366" s="153">
        <v>0</v>
      </c>
      <c r="O366" s="153">
        <v>80.099999999999994</v>
      </c>
      <c r="P366" s="153">
        <v>0</v>
      </c>
    </row>
    <row r="367" spans="1:16" x14ac:dyDescent="0.35">
      <c r="A367" s="149" t="s">
        <v>314</v>
      </c>
      <c r="B367" s="149" t="s">
        <v>339</v>
      </c>
      <c r="C367" s="150" t="s">
        <v>81</v>
      </c>
      <c r="D367" s="149" t="s">
        <v>319</v>
      </c>
      <c r="E367" s="149">
        <v>151806</v>
      </c>
      <c r="F367" s="149">
        <v>163137</v>
      </c>
      <c r="G367" s="149">
        <v>65917</v>
      </c>
      <c r="H367" s="151">
        <v>75870</v>
      </c>
      <c r="I367" s="149" t="s">
        <v>80</v>
      </c>
      <c r="J367" s="149" t="s">
        <v>64</v>
      </c>
      <c r="K367" s="152">
        <v>45272.314641203702</v>
      </c>
      <c r="L367" s="149" t="s">
        <v>63</v>
      </c>
      <c r="M367" s="149" t="s">
        <v>79</v>
      </c>
      <c r="N367" s="153">
        <v>0</v>
      </c>
      <c r="O367" s="153">
        <v>20.65</v>
      </c>
      <c r="P367" s="153">
        <v>0</v>
      </c>
    </row>
    <row r="368" spans="1:16" x14ac:dyDescent="0.35">
      <c r="A368" s="149" t="s">
        <v>314</v>
      </c>
      <c r="B368" s="149" t="s">
        <v>339</v>
      </c>
      <c r="C368" s="150" t="s">
        <v>81</v>
      </c>
      <c r="D368" s="149" t="s">
        <v>319</v>
      </c>
      <c r="E368" s="149">
        <v>151653</v>
      </c>
      <c r="F368" s="149">
        <v>162986</v>
      </c>
      <c r="G368" s="149">
        <v>65917</v>
      </c>
      <c r="H368" s="151">
        <v>2717</v>
      </c>
      <c r="I368" s="149" t="s">
        <v>367</v>
      </c>
      <c r="J368" s="149" t="s">
        <v>64</v>
      </c>
      <c r="K368" s="152">
        <v>45272.314641203702</v>
      </c>
      <c r="L368" s="149" t="s">
        <v>63</v>
      </c>
      <c r="M368" s="149" t="s">
        <v>79</v>
      </c>
      <c r="N368" s="153">
        <v>0</v>
      </c>
      <c r="O368" s="153">
        <v>147.65</v>
      </c>
      <c r="P368" s="153">
        <v>0</v>
      </c>
    </row>
    <row r="369" spans="1:16" x14ac:dyDescent="0.35">
      <c r="A369" s="149" t="s">
        <v>314</v>
      </c>
      <c r="B369" s="149" t="s">
        <v>339</v>
      </c>
      <c r="C369" s="150" t="s">
        <v>81</v>
      </c>
      <c r="D369" s="149" t="s">
        <v>319</v>
      </c>
      <c r="E369" s="149">
        <v>151687</v>
      </c>
      <c r="F369" s="149">
        <v>163018</v>
      </c>
      <c r="G369" s="149">
        <v>65917</v>
      </c>
      <c r="H369" s="151">
        <v>91891</v>
      </c>
      <c r="I369" s="149" t="s">
        <v>66</v>
      </c>
      <c r="J369" s="149" t="s">
        <v>64</v>
      </c>
      <c r="K369" s="152">
        <v>45272.314641203702</v>
      </c>
      <c r="L369" s="149" t="s">
        <v>63</v>
      </c>
      <c r="M369" s="149" t="s">
        <v>79</v>
      </c>
      <c r="N369" s="153">
        <v>0</v>
      </c>
      <c r="O369" s="153">
        <v>41.4</v>
      </c>
      <c r="P369" s="153">
        <v>0</v>
      </c>
    </row>
    <row r="370" spans="1:16" x14ac:dyDescent="0.35">
      <c r="A370" s="149" t="s">
        <v>314</v>
      </c>
      <c r="B370" s="149" t="s">
        <v>339</v>
      </c>
      <c r="C370" s="150" t="s">
        <v>81</v>
      </c>
      <c r="D370" s="149" t="s">
        <v>319</v>
      </c>
      <c r="E370" s="149">
        <v>151688</v>
      </c>
      <c r="F370" s="149">
        <v>163019</v>
      </c>
      <c r="G370" s="149">
        <v>65917</v>
      </c>
      <c r="H370" s="151">
        <v>91891</v>
      </c>
      <c r="I370" s="149" t="s">
        <v>66</v>
      </c>
      <c r="J370" s="149" t="s">
        <v>64</v>
      </c>
      <c r="K370" s="152">
        <v>45272.314641203702</v>
      </c>
      <c r="L370" s="149" t="s">
        <v>63</v>
      </c>
      <c r="M370" s="149" t="s">
        <v>79</v>
      </c>
      <c r="N370" s="153">
        <v>0</v>
      </c>
      <c r="O370" s="153">
        <v>41.4</v>
      </c>
      <c r="P370" s="153">
        <v>0</v>
      </c>
    </row>
    <row r="371" spans="1:16" x14ac:dyDescent="0.35">
      <c r="A371" s="149" t="s">
        <v>314</v>
      </c>
      <c r="B371" s="149" t="s">
        <v>340</v>
      </c>
      <c r="C371" s="150" t="s">
        <v>81</v>
      </c>
      <c r="D371" s="149" t="s">
        <v>319</v>
      </c>
      <c r="E371" s="149">
        <v>151881</v>
      </c>
      <c r="F371" s="149">
        <v>163215</v>
      </c>
      <c r="G371" s="149">
        <v>65919</v>
      </c>
      <c r="H371" s="151">
        <v>23</v>
      </c>
      <c r="I371" s="149" t="s">
        <v>70</v>
      </c>
      <c r="J371" s="149" t="s">
        <v>64</v>
      </c>
      <c r="K371" s="152">
        <v>45272.314641203702</v>
      </c>
      <c r="L371" s="149" t="s">
        <v>63</v>
      </c>
      <c r="M371" s="149" t="s">
        <v>79</v>
      </c>
      <c r="N371" s="153">
        <v>0</v>
      </c>
      <c r="O371" s="153">
        <v>41.4</v>
      </c>
      <c r="P371" s="153">
        <v>0</v>
      </c>
    </row>
    <row r="372" spans="1:16" x14ac:dyDescent="0.35">
      <c r="A372" s="149" t="s">
        <v>314</v>
      </c>
      <c r="B372" s="149" t="s">
        <v>340</v>
      </c>
      <c r="C372" s="150" t="s">
        <v>81</v>
      </c>
      <c r="D372" s="149" t="s">
        <v>319</v>
      </c>
      <c r="E372" s="149">
        <v>151881</v>
      </c>
      <c r="F372" s="149">
        <v>163216</v>
      </c>
      <c r="G372" s="149">
        <v>65919</v>
      </c>
      <c r="H372" s="151">
        <v>75870</v>
      </c>
      <c r="I372" s="149" t="s">
        <v>80</v>
      </c>
      <c r="J372" s="149" t="s">
        <v>64</v>
      </c>
      <c r="K372" s="152">
        <v>45272.314641203702</v>
      </c>
      <c r="L372" s="149" t="s">
        <v>63</v>
      </c>
      <c r="M372" s="149" t="s">
        <v>79</v>
      </c>
      <c r="N372" s="153">
        <v>0</v>
      </c>
      <c r="O372" s="153">
        <v>20.65</v>
      </c>
      <c r="P372" s="153">
        <v>0</v>
      </c>
    </row>
    <row r="373" spans="1:16" x14ac:dyDescent="0.35">
      <c r="A373" s="149" t="s">
        <v>314</v>
      </c>
      <c r="B373" s="149" t="s">
        <v>340</v>
      </c>
      <c r="C373" s="150" t="s">
        <v>81</v>
      </c>
      <c r="D373" s="149" t="s">
        <v>319</v>
      </c>
      <c r="E373" s="149">
        <v>151814</v>
      </c>
      <c r="F373" s="149">
        <v>163155</v>
      </c>
      <c r="G373" s="149">
        <v>65919</v>
      </c>
      <c r="H373" s="151">
        <v>36</v>
      </c>
      <c r="I373" s="149" t="s">
        <v>65</v>
      </c>
      <c r="J373" s="149" t="s">
        <v>64</v>
      </c>
      <c r="K373" s="152">
        <v>45272.314641203702</v>
      </c>
      <c r="L373" s="149" t="s">
        <v>63</v>
      </c>
      <c r="M373" s="149" t="s">
        <v>79</v>
      </c>
      <c r="N373" s="153">
        <v>0</v>
      </c>
      <c r="O373" s="153">
        <v>80.099999999999994</v>
      </c>
      <c r="P373" s="153">
        <v>0</v>
      </c>
    </row>
    <row r="374" spans="1:16" x14ac:dyDescent="0.35">
      <c r="A374" s="149" t="s">
        <v>314</v>
      </c>
      <c r="B374" s="149" t="s">
        <v>340</v>
      </c>
      <c r="C374" s="150" t="s">
        <v>81</v>
      </c>
      <c r="D374" s="149" t="s">
        <v>319</v>
      </c>
      <c r="E374" s="149">
        <v>151814</v>
      </c>
      <c r="F374" s="149">
        <v>163156</v>
      </c>
      <c r="G374" s="149">
        <v>65919</v>
      </c>
      <c r="H374" s="151">
        <v>75870</v>
      </c>
      <c r="I374" s="149" t="s">
        <v>80</v>
      </c>
      <c r="J374" s="149" t="s">
        <v>64</v>
      </c>
      <c r="K374" s="152">
        <v>45272.314641203702</v>
      </c>
      <c r="L374" s="149" t="s">
        <v>63</v>
      </c>
      <c r="M374" s="149" t="s">
        <v>79</v>
      </c>
      <c r="N374" s="153">
        <v>0</v>
      </c>
      <c r="O374" s="153">
        <v>20.65</v>
      </c>
      <c r="P374" s="153">
        <v>0</v>
      </c>
    </row>
    <row r="375" spans="1:16" x14ac:dyDescent="0.35">
      <c r="A375" s="149" t="s">
        <v>314</v>
      </c>
      <c r="B375" s="149" t="s">
        <v>340</v>
      </c>
      <c r="C375" s="150" t="s">
        <v>81</v>
      </c>
      <c r="D375" s="149" t="s">
        <v>319</v>
      </c>
      <c r="E375" s="149">
        <v>151837</v>
      </c>
      <c r="F375" s="149">
        <v>163175</v>
      </c>
      <c r="G375" s="149">
        <v>65919</v>
      </c>
      <c r="H375" s="151">
        <v>91891</v>
      </c>
      <c r="I375" s="149" t="s">
        <v>66</v>
      </c>
      <c r="J375" s="149" t="s">
        <v>64</v>
      </c>
      <c r="K375" s="152">
        <v>45272.314641203702</v>
      </c>
      <c r="L375" s="149" t="s">
        <v>63</v>
      </c>
      <c r="M375" s="149" t="s">
        <v>79</v>
      </c>
      <c r="N375" s="153">
        <v>0</v>
      </c>
      <c r="O375" s="153">
        <v>41.4</v>
      </c>
      <c r="P375" s="153">
        <v>0</v>
      </c>
    </row>
    <row r="376" spans="1:16" x14ac:dyDescent="0.35">
      <c r="A376" s="149" t="s">
        <v>314</v>
      </c>
      <c r="B376" s="149" t="s">
        <v>340</v>
      </c>
      <c r="C376" s="150" t="s">
        <v>81</v>
      </c>
      <c r="D376" s="149" t="s">
        <v>319</v>
      </c>
      <c r="E376" s="149">
        <v>151837</v>
      </c>
      <c r="F376" s="149">
        <v>163176</v>
      </c>
      <c r="G376" s="149">
        <v>65919</v>
      </c>
      <c r="H376" s="151">
        <v>75870</v>
      </c>
      <c r="I376" s="149" t="s">
        <v>80</v>
      </c>
      <c r="J376" s="149" t="s">
        <v>64</v>
      </c>
      <c r="K376" s="152">
        <v>45272.314641203702</v>
      </c>
      <c r="L376" s="149" t="s">
        <v>63</v>
      </c>
      <c r="M376" s="149" t="s">
        <v>79</v>
      </c>
      <c r="N376" s="153">
        <v>0</v>
      </c>
      <c r="O376" s="153">
        <v>20.65</v>
      </c>
      <c r="P376" s="153">
        <v>0</v>
      </c>
    </row>
    <row r="377" spans="1:16" x14ac:dyDescent="0.35">
      <c r="A377" s="149" t="s">
        <v>314</v>
      </c>
      <c r="B377" s="149" t="s">
        <v>340</v>
      </c>
      <c r="C377" s="150" t="s">
        <v>81</v>
      </c>
      <c r="D377" s="149" t="s">
        <v>319</v>
      </c>
      <c r="E377" s="149">
        <v>151809</v>
      </c>
      <c r="F377" s="149">
        <v>163141</v>
      </c>
      <c r="G377" s="149">
        <v>65919</v>
      </c>
      <c r="H377" s="151">
        <v>732</v>
      </c>
      <c r="I377" s="149" t="s">
        <v>368</v>
      </c>
      <c r="J377" s="149" t="s">
        <v>64</v>
      </c>
      <c r="K377" s="152">
        <v>45272.314641203702</v>
      </c>
      <c r="L377" s="149" t="s">
        <v>63</v>
      </c>
      <c r="M377" s="149" t="s">
        <v>79</v>
      </c>
      <c r="N377" s="153">
        <v>0</v>
      </c>
      <c r="O377" s="153">
        <v>79.3</v>
      </c>
      <c r="P377" s="153">
        <v>0</v>
      </c>
    </row>
    <row r="378" spans="1:16" x14ac:dyDescent="0.35">
      <c r="A378" s="149" t="s">
        <v>314</v>
      </c>
      <c r="B378" s="149" t="s">
        <v>340</v>
      </c>
      <c r="C378" s="150" t="s">
        <v>81</v>
      </c>
      <c r="D378" s="149" t="s">
        <v>319</v>
      </c>
      <c r="E378" s="149">
        <v>151809</v>
      </c>
      <c r="F378" s="149">
        <v>163142</v>
      </c>
      <c r="G378" s="149">
        <v>65919</v>
      </c>
      <c r="H378" s="151">
        <v>10990</v>
      </c>
      <c r="I378" s="149" t="s">
        <v>80</v>
      </c>
      <c r="J378" s="149" t="s">
        <v>64</v>
      </c>
      <c r="K378" s="152">
        <v>45272.314641203702</v>
      </c>
      <c r="L378" s="149" t="s">
        <v>63</v>
      </c>
      <c r="M378" s="149" t="s">
        <v>79</v>
      </c>
      <c r="N378" s="153">
        <v>0</v>
      </c>
      <c r="O378" s="153">
        <v>6.9</v>
      </c>
      <c r="P378" s="153">
        <v>0</v>
      </c>
    </row>
    <row r="379" spans="1:16" x14ac:dyDescent="0.35">
      <c r="A379" s="149" t="s">
        <v>314</v>
      </c>
      <c r="B379" s="149" t="s">
        <v>340</v>
      </c>
      <c r="C379" s="150" t="s">
        <v>81</v>
      </c>
      <c r="D379" s="149" t="s">
        <v>319</v>
      </c>
      <c r="E379" s="149">
        <v>151809</v>
      </c>
      <c r="F379" s="149">
        <v>163143</v>
      </c>
      <c r="G379" s="149">
        <v>65919</v>
      </c>
      <c r="H379" s="151">
        <v>732</v>
      </c>
      <c r="I379" s="149" t="s">
        <v>369</v>
      </c>
      <c r="J379" s="149" t="s">
        <v>64</v>
      </c>
      <c r="K379" s="152">
        <v>45272.314641203702</v>
      </c>
      <c r="L379" s="149" t="s">
        <v>63</v>
      </c>
      <c r="M379" s="149" t="s">
        <v>79</v>
      </c>
      <c r="N379" s="153">
        <v>0</v>
      </c>
      <c r="O379" s="153">
        <v>79.3</v>
      </c>
      <c r="P379" s="153">
        <v>0</v>
      </c>
    </row>
    <row r="380" spans="1:16" x14ac:dyDescent="0.35">
      <c r="A380" s="149" t="s">
        <v>314</v>
      </c>
      <c r="B380" s="149" t="s">
        <v>340</v>
      </c>
      <c r="C380" s="150" t="s">
        <v>81</v>
      </c>
      <c r="D380" s="149" t="s">
        <v>319</v>
      </c>
      <c r="E380" s="149">
        <v>151809</v>
      </c>
      <c r="F380" s="149">
        <v>163144</v>
      </c>
      <c r="G380" s="149">
        <v>65919</v>
      </c>
      <c r="H380" s="151">
        <v>10990</v>
      </c>
      <c r="I380" s="149" t="s">
        <v>370</v>
      </c>
      <c r="J380" s="149" t="s">
        <v>64</v>
      </c>
      <c r="K380" s="152">
        <v>45272.314641203702</v>
      </c>
      <c r="L380" s="149" t="s">
        <v>63</v>
      </c>
      <c r="M380" s="149" t="s">
        <v>79</v>
      </c>
      <c r="N380" s="153">
        <v>0</v>
      </c>
      <c r="O380" s="153">
        <v>6.9</v>
      </c>
      <c r="P380" s="153">
        <v>0</v>
      </c>
    </row>
    <row r="381" spans="1:16" x14ac:dyDescent="0.35">
      <c r="A381" s="149" t="s">
        <v>314</v>
      </c>
      <c r="B381" s="149" t="s">
        <v>340</v>
      </c>
      <c r="C381" s="150" t="s">
        <v>81</v>
      </c>
      <c r="D381" s="149" t="s">
        <v>319</v>
      </c>
      <c r="E381" s="149">
        <v>151878</v>
      </c>
      <c r="F381" s="149">
        <v>163212</v>
      </c>
      <c r="G381" s="149">
        <v>65919</v>
      </c>
      <c r="H381" s="151">
        <v>23</v>
      </c>
      <c r="I381" s="149" t="s">
        <v>70</v>
      </c>
      <c r="J381" s="149" t="s">
        <v>64</v>
      </c>
      <c r="K381" s="152">
        <v>45272.314641203702</v>
      </c>
      <c r="L381" s="149" t="s">
        <v>63</v>
      </c>
      <c r="M381" s="149" t="s">
        <v>79</v>
      </c>
      <c r="N381" s="153">
        <v>0</v>
      </c>
      <c r="O381" s="153">
        <v>41.4</v>
      </c>
      <c r="P381" s="153">
        <v>0</v>
      </c>
    </row>
    <row r="382" spans="1:16" x14ac:dyDescent="0.35">
      <c r="A382" s="149" t="s">
        <v>314</v>
      </c>
      <c r="B382" s="149" t="s">
        <v>341</v>
      </c>
      <c r="C382" s="150" t="s">
        <v>341</v>
      </c>
      <c r="D382" s="149" t="s">
        <v>319</v>
      </c>
      <c r="E382" s="149">
        <v>151920</v>
      </c>
      <c r="F382" s="149">
        <v>163257</v>
      </c>
      <c r="G382" s="149">
        <v>65921</v>
      </c>
      <c r="H382" s="151">
        <v>36</v>
      </c>
      <c r="I382" s="149" t="s">
        <v>65</v>
      </c>
      <c r="J382" s="149" t="s">
        <v>64</v>
      </c>
      <c r="K382" s="152">
        <v>45272.364525463003</v>
      </c>
      <c r="L382" s="149" t="s">
        <v>69</v>
      </c>
      <c r="M382" s="149" t="s">
        <v>68</v>
      </c>
      <c r="N382" s="153">
        <v>0</v>
      </c>
      <c r="O382" s="153">
        <v>172</v>
      </c>
      <c r="P382" s="153">
        <v>0</v>
      </c>
    </row>
    <row r="383" spans="1:16" x14ac:dyDescent="0.35">
      <c r="A383" s="149" t="s">
        <v>314</v>
      </c>
      <c r="B383" s="149" t="s">
        <v>341</v>
      </c>
      <c r="C383" s="150" t="s">
        <v>341</v>
      </c>
      <c r="D383" s="149" t="s">
        <v>319</v>
      </c>
      <c r="E383" s="149">
        <v>151922</v>
      </c>
      <c r="F383" s="149">
        <v>163258</v>
      </c>
      <c r="G383" s="149">
        <v>65922</v>
      </c>
      <c r="H383" s="151">
        <v>91891</v>
      </c>
      <c r="I383" s="149" t="s">
        <v>66</v>
      </c>
      <c r="J383" s="149" t="s">
        <v>64</v>
      </c>
      <c r="K383" s="152">
        <v>45272.374664351897</v>
      </c>
      <c r="L383" s="149" t="s">
        <v>69</v>
      </c>
      <c r="M383" s="149" t="s">
        <v>68</v>
      </c>
      <c r="N383" s="153">
        <v>0</v>
      </c>
      <c r="O383" s="153">
        <v>59.55</v>
      </c>
      <c r="P383" s="153">
        <v>0</v>
      </c>
    </row>
    <row r="384" spans="1:16" x14ac:dyDescent="0.35">
      <c r="A384" s="149" t="s">
        <v>314</v>
      </c>
      <c r="B384" s="149" t="s">
        <v>318</v>
      </c>
      <c r="C384" s="150" t="s">
        <v>318</v>
      </c>
      <c r="D384" s="149" t="s">
        <v>319</v>
      </c>
      <c r="E384" s="149">
        <v>151923</v>
      </c>
      <c r="F384" s="149">
        <v>163259</v>
      </c>
      <c r="G384" s="149">
        <v>65923</v>
      </c>
      <c r="H384" s="151">
        <v>23</v>
      </c>
      <c r="I384" s="149" t="s">
        <v>70</v>
      </c>
      <c r="J384" s="149" t="s">
        <v>64</v>
      </c>
      <c r="K384" s="152">
        <v>45272.383055555598</v>
      </c>
      <c r="L384" s="149" t="s">
        <v>69</v>
      </c>
      <c r="M384" s="149" t="s">
        <v>68</v>
      </c>
      <c r="N384" s="153">
        <v>0</v>
      </c>
      <c r="O384" s="153">
        <v>74.75</v>
      </c>
      <c r="P384" s="153">
        <v>0</v>
      </c>
    </row>
    <row r="385" spans="1:16" x14ac:dyDescent="0.35">
      <c r="A385" s="149" t="s">
        <v>314</v>
      </c>
      <c r="B385" s="149" t="s">
        <v>341</v>
      </c>
      <c r="C385" s="150" t="s">
        <v>341</v>
      </c>
      <c r="D385" s="149" t="s">
        <v>319</v>
      </c>
      <c r="E385" s="149">
        <v>151926</v>
      </c>
      <c r="F385" s="149">
        <v>163262</v>
      </c>
      <c r="G385" s="149">
        <v>65924</v>
      </c>
      <c r="H385" s="151">
        <v>36</v>
      </c>
      <c r="I385" s="149" t="s">
        <v>65</v>
      </c>
      <c r="J385" s="149" t="s">
        <v>64</v>
      </c>
      <c r="K385" s="152">
        <v>45272.3910763889</v>
      </c>
      <c r="L385" s="149" t="s">
        <v>69</v>
      </c>
      <c r="M385" s="149" t="s">
        <v>68</v>
      </c>
      <c r="N385" s="153">
        <v>0</v>
      </c>
      <c r="O385" s="153">
        <v>125</v>
      </c>
      <c r="P385" s="153">
        <v>0</v>
      </c>
    </row>
    <row r="386" spans="1:16" x14ac:dyDescent="0.35">
      <c r="A386" s="149" t="s">
        <v>314</v>
      </c>
      <c r="B386" s="149" t="s">
        <v>335</v>
      </c>
      <c r="C386" s="150" t="s">
        <v>335</v>
      </c>
      <c r="D386" s="149" t="s">
        <v>319</v>
      </c>
      <c r="E386" s="149">
        <v>151927</v>
      </c>
      <c r="F386" s="149">
        <v>163263</v>
      </c>
      <c r="G386" s="149">
        <v>65925</v>
      </c>
      <c r="H386" s="151">
        <v>197</v>
      </c>
      <c r="I386" s="149" t="s">
        <v>77</v>
      </c>
      <c r="J386" s="149" t="s">
        <v>64</v>
      </c>
      <c r="K386" s="152">
        <v>45272.395185185203</v>
      </c>
      <c r="L386" s="149" t="s">
        <v>69</v>
      </c>
      <c r="M386" s="149" t="s">
        <v>68</v>
      </c>
      <c r="N386" s="153">
        <v>0</v>
      </c>
      <c r="O386" s="153">
        <v>125</v>
      </c>
      <c r="P386" s="153">
        <v>0</v>
      </c>
    </row>
    <row r="387" spans="1:16" x14ac:dyDescent="0.35">
      <c r="A387" s="149" t="s">
        <v>314</v>
      </c>
      <c r="B387" s="149" t="s">
        <v>371</v>
      </c>
      <c r="C387" s="150" t="s">
        <v>371</v>
      </c>
      <c r="D387" s="149" t="s">
        <v>319</v>
      </c>
      <c r="E387" s="149">
        <v>151931</v>
      </c>
      <c r="F387" s="149">
        <v>163270</v>
      </c>
      <c r="G387" s="149">
        <v>65926</v>
      </c>
      <c r="H387" s="151">
        <v>23</v>
      </c>
      <c r="I387" s="149" t="s">
        <v>70</v>
      </c>
      <c r="J387" s="149" t="s">
        <v>64</v>
      </c>
      <c r="K387" s="152">
        <v>45272.4004166667</v>
      </c>
      <c r="L387" s="149" t="s">
        <v>69</v>
      </c>
      <c r="M387" s="149" t="s">
        <v>68</v>
      </c>
      <c r="N387" s="153">
        <v>0</v>
      </c>
      <c r="O387" s="153">
        <v>74.75</v>
      </c>
      <c r="P387" s="153">
        <v>0</v>
      </c>
    </row>
    <row r="388" spans="1:16" x14ac:dyDescent="0.35">
      <c r="A388" s="149" t="s">
        <v>314</v>
      </c>
      <c r="B388" s="149" t="s">
        <v>371</v>
      </c>
      <c r="C388" s="150" t="s">
        <v>371</v>
      </c>
      <c r="D388" s="149" t="s">
        <v>319</v>
      </c>
      <c r="E388" s="149">
        <v>151931</v>
      </c>
      <c r="F388" s="149">
        <v>163271</v>
      </c>
      <c r="G388" s="149">
        <v>65926</v>
      </c>
      <c r="H388" s="151">
        <v>699</v>
      </c>
      <c r="I388" s="149" t="s">
        <v>366</v>
      </c>
      <c r="J388" s="149" t="s">
        <v>64</v>
      </c>
      <c r="K388" s="152">
        <v>45272.4004166667</v>
      </c>
      <c r="L388" s="149" t="s">
        <v>69</v>
      </c>
      <c r="M388" s="149" t="s">
        <v>68</v>
      </c>
      <c r="N388" s="153">
        <v>0</v>
      </c>
      <c r="O388" s="153">
        <v>80.099999999999994</v>
      </c>
      <c r="P388" s="153">
        <v>0</v>
      </c>
    </row>
    <row r="389" spans="1:16" x14ac:dyDescent="0.35">
      <c r="A389" s="149" t="s">
        <v>314</v>
      </c>
      <c r="B389" s="149" t="s">
        <v>347</v>
      </c>
      <c r="C389" s="150" t="s">
        <v>347</v>
      </c>
      <c r="D389" s="149" t="s">
        <v>319</v>
      </c>
      <c r="E389" s="149">
        <v>151933</v>
      </c>
      <c r="F389" s="149">
        <v>163273</v>
      </c>
      <c r="G389" s="149">
        <v>65927</v>
      </c>
      <c r="H389" s="151">
        <v>0</v>
      </c>
      <c r="I389" s="149" t="s">
        <v>348</v>
      </c>
      <c r="J389" s="149" t="s">
        <v>64</v>
      </c>
      <c r="K389" s="152">
        <v>45272.407268518502</v>
      </c>
      <c r="L389" s="149" t="s">
        <v>69</v>
      </c>
      <c r="M389" s="149" t="s">
        <v>68</v>
      </c>
      <c r="N389" s="153">
        <v>0</v>
      </c>
      <c r="O389" s="153">
        <v>156</v>
      </c>
      <c r="P389" s="153">
        <v>0</v>
      </c>
    </row>
    <row r="390" spans="1:16" x14ac:dyDescent="0.35">
      <c r="A390" s="149" t="s">
        <v>314</v>
      </c>
      <c r="B390" s="149" t="s">
        <v>340</v>
      </c>
      <c r="C390" s="150" t="s">
        <v>340</v>
      </c>
      <c r="D390" s="149" t="s">
        <v>319</v>
      </c>
      <c r="E390" s="149">
        <v>151934</v>
      </c>
      <c r="F390" s="149">
        <v>163274</v>
      </c>
      <c r="G390" s="149">
        <v>65928</v>
      </c>
      <c r="H390" s="151">
        <v>23</v>
      </c>
      <c r="I390" s="149" t="s">
        <v>70</v>
      </c>
      <c r="J390" s="149" t="s">
        <v>64</v>
      </c>
      <c r="K390" s="152">
        <v>45272.408506944397</v>
      </c>
      <c r="L390" s="149" t="s">
        <v>69</v>
      </c>
      <c r="M390" s="149" t="s">
        <v>68</v>
      </c>
      <c r="N390" s="153">
        <v>0</v>
      </c>
      <c r="O390" s="153">
        <v>94.75</v>
      </c>
      <c r="P390" s="153">
        <v>0</v>
      </c>
    </row>
    <row r="391" spans="1:16" x14ac:dyDescent="0.35">
      <c r="A391" s="149" t="s">
        <v>314</v>
      </c>
      <c r="B391" s="149" t="s">
        <v>329</v>
      </c>
      <c r="C391" s="150" t="s">
        <v>329</v>
      </c>
      <c r="D391" s="149" t="s">
        <v>319</v>
      </c>
      <c r="E391" s="149">
        <v>151935</v>
      </c>
      <c r="F391" s="149">
        <v>163275</v>
      </c>
      <c r="G391" s="149">
        <v>65929</v>
      </c>
      <c r="H391" s="151">
        <v>23</v>
      </c>
      <c r="I391" s="149" t="s">
        <v>70</v>
      </c>
      <c r="J391" s="149" t="s">
        <v>64</v>
      </c>
      <c r="K391" s="152">
        <v>45272.409328703703</v>
      </c>
      <c r="L391" s="149" t="s">
        <v>69</v>
      </c>
      <c r="M391" s="149" t="s">
        <v>68</v>
      </c>
      <c r="N391" s="153">
        <v>0</v>
      </c>
      <c r="O391" s="153">
        <v>94.75</v>
      </c>
      <c r="P391" s="153">
        <v>0</v>
      </c>
    </row>
    <row r="392" spans="1:16" x14ac:dyDescent="0.35">
      <c r="A392" s="149" t="s">
        <v>314</v>
      </c>
      <c r="B392" s="149" t="s">
        <v>371</v>
      </c>
      <c r="C392" s="150" t="s">
        <v>371</v>
      </c>
      <c r="D392" s="149" t="s">
        <v>319</v>
      </c>
      <c r="E392" s="149">
        <v>151936</v>
      </c>
      <c r="F392" s="149">
        <v>163276</v>
      </c>
      <c r="G392" s="149">
        <v>65930</v>
      </c>
      <c r="H392" s="151">
        <v>23</v>
      </c>
      <c r="I392" s="149" t="s">
        <v>70</v>
      </c>
      <c r="J392" s="149" t="s">
        <v>64</v>
      </c>
      <c r="K392" s="152">
        <v>45272.410104166702</v>
      </c>
      <c r="L392" s="149" t="s">
        <v>69</v>
      </c>
      <c r="M392" s="149" t="s">
        <v>68</v>
      </c>
      <c r="N392" s="153">
        <v>0</v>
      </c>
      <c r="O392" s="153">
        <v>94.75</v>
      </c>
      <c r="P392" s="153">
        <v>0</v>
      </c>
    </row>
    <row r="393" spans="1:16" x14ac:dyDescent="0.35">
      <c r="A393" s="149" t="s">
        <v>314</v>
      </c>
      <c r="B393" s="149" t="s">
        <v>327</v>
      </c>
      <c r="C393" s="150" t="s">
        <v>327</v>
      </c>
      <c r="D393" s="149" t="s">
        <v>319</v>
      </c>
      <c r="E393" s="149">
        <v>151940</v>
      </c>
      <c r="F393" s="149">
        <v>163278</v>
      </c>
      <c r="G393" s="149">
        <v>65931</v>
      </c>
      <c r="H393" s="151">
        <v>80010</v>
      </c>
      <c r="I393" s="149" t="s">
        <v>75</v>
      </c>
      <c r="J393" s="149" t="s">
        <v>64</v>
      </c>
      <c r="K393" s="152">
        <v>45272.418958333299</v>
      </c>
      <c r="L393" s="149" t="s">
        <v>69</v>
      </c>
      <c r="M393" s="149" t="s">
        <v>68</v>
      </c>
      <c r="N393" s="153">
        <v>0</v>
      </c>
      <c r="O393" s="153">
        <v>224.5</v>
      </c>
      <c r="P393" s="153">
        <v>0</v>
      </c>
    </row>
    <row r="394" spans="1:16" x14ac:dyDescent="0.35">
      <c r="A394" s="149" t="s">
        <v>314</v>
      </c>
      <c r="B394" s="149" t="s">
        <v>318</v>
      </c>
      <c r="C394" s="150" t="s">
        <v>318</v>
      </c>
      <c r="D394" s="149" t="s">
        <v>319</v>
      </c>
      <c r="E394" s="149">
        <v>151941</v>
      </c>
      <c r="F394" s="149">
        <v>163279</v>
      </c>
      <c r="G394" s="149">
        <v>65932</v>
      </c>
      <c r="H394" s="151">
        <v>23</v>
      </c>
      <c r="I394" s="149" t="s">
        <v>70</v>
      </c>
      <c r="J394" s="149" t="s">
        <v>64</v>
      </c>
      <c r="K394" s="152">
        <v>45272.419513888897</v>
      </c>
      <c r="L394" s="149" t="s">
        <v>69</v>
      </c>
      <c r="M394" s="149" t="s">
        <v>68</v>
      </c>
      <c r="N394" s="153">
        <v>0</v>
      </c>
      <c r="O394" s="153">
        <v>94.75</v>
      </c>
      <c r="P394" s="153">
        <v>0</v>
      </c>
    </row>
    <row r="395" spans="1:16" x14ac:dyDescent="0.35">
      <c r="A395" s="149" t="s">
        <v>314</v>
      </c>
      <c r="B395" s="149" t="s">
        <v>341</v>
      </c>
      <c r="C395" s="150" t="s">
        <v>341</v>
      </c>
      <c r="D395" s="149" t="s">
        <v>319</v>
      </c>
      <c r="E395" s="149">
        <v>150721</v>
      </c>
      <c r="F395" s="149">
        <v>162079</v>
      </c>
      <c r="G395" s="149">
        <v>65933</v>
      </c>
      <c r="H395" s="151">
        <v>0</v>
      </c>
      <c r="I395" s="149" t="s">
        <v>372</v>
      </c>
      <c r="J395" s="149" t="s">
        <v>64</v>
      </c>
      <c r="K395" s="152">
        <v>45272.419965277797</v>
      </c>
      <c r="L395" s="149" t="s">
        <v>69</v>
      </c>
      <c r="M395" s="149" t="s">
        <v>68</v>
      </c>
      <c r="N395" s="153">
        <v>0</v>
      </c>
      <c r="O395" s="153">
        <v>60</v>
      </c>
      <c r="P395" s="153">
        <v>0</v>
      </c>
    </row>
    <row r="396" spans="1:16" x14ac:dyDescent="0.35">
      <c r="A396" s="149" t="s">
        <v>314</v>
      </c>
      <c r="B396" s="149" t="s">
        <v>341</v>
      </c>
      <c r="C396" s="150" t="s">
        <v>341</v>
      </c>
      <c r="D396" s="149" t="s">
        <v>319</v>
      </c>
      <c r="E396" s="149">
        <v>150721</v>
      </c>
      <c r="F396" s="149">
        <v>162080</v>
      </c>
      <c r="G396" s="149">
        <v>65933</v>
      </c>
      <c r="H396" s="151">
        <v>23</v>
      </c>
      <c r="I396" s="149" t="s">
        <v>70</v>
      </c>
      <c r="J396" s="149" t="s">
        <v>64</v>
      </c>
      <c r="K396" s="152">
        <v>45272.419965277797</v>
      </c>
      <c r="L396" s="149" t="s">
        <v>69</v>
      </c>
      <c r="M396" s="149" t="s">
        <v>68</v>
      </c>
      <c r="N396" s="153">
        <v>0</v>
      </c>
      <c r="O396" s="153">
        <v>94.75</v>
      </c>
      <c r="P396" s="153">
        <v>0</v>
      </c>
    </row>
    <row r="397" spans="1:16" x14ac:dyDescent="0.35">
      <c r="A397" s="149" t="s">
        <v>314</v>
      </c>
      <c r="B397" s="149" t="s">
        <v>341</v>
      </c>
      <c r="C397" s="150" t="s">
        <v>341</v>
      </c>
      <c r="D397" s="149" t="s">
        <v>319</v>
      </c>
      <c r="E397" s="149">
        <v>150721</v>
      </c>
      <c r="F397" s="149">
        <v>162081</v>
      </c>
      <c r="G397" s="149">
        <v>65933</v>
      </c>
      <c r="H397" s="151">
        <v>31365</v>
      </c>
      <c r="I397" s="149" t="s">
        <v>373</v>
      </c>
      <c r="J397" s="149" t="s">
        <v>64</v>
      </c>
      <c r="K397" s="152">
        <v>45272.419965277797</v>
      </c>
      <c r="L397" s="149" t="s">
        <v>69</v>
      </c>
      <c r="M397" s="149" t="s">
        <v>68</v>
      </c>
      <c r="N397" s="153">
        <v>0</v>
      </c>
      <c r="O397" s="153">
        <v>206</v>
      </c>
      <c r="P397" s="153">
        <v>0</v>
      </c>
    </row>
    <row r="398" spans="1:16" x14ac:dyDescent="0.35">
      <c r="A398" s="149" t="s">
        <v>314</v>
      </c>
      <c r="B398" s="149" t="s">
        <v>327</v>
      </c>
      <c r="C398" s="150" t="s">
        <v>327</v>
      </c>
      <c r="D398" s="149" t="s">
        <v>319</v>
      </c>
      <c r="E398" s="149">
        <v>151942</v>
      </c>
      <c r="F398" s="149">
        <v>163280</v>
      </c>
      <c r="G398" s="149">
        <v>65934</v>
      </c>
      <c r="H398" s="151">
        <v>0</v>
      </c>
      <c r="I398" s="149" t="s">
        <v>374</v>
      </c>
      <c r="J398" s="149" t="s">
        <v>64</v>
      </c>
      <c r="K398" s="152">
        <v>45272.421886574099</v>
      </c>
      <c r="L398" s="149" t="s">
        <v>69</v>
      </c>
      <c r="M398" s="149" t="s">
        <v>68</v>
      </c>
      <c r="N398" s="153">
        <v>40.799999999999997</v>
      </c>
      <c r="O398" s="153">
        <v>448.8</v>
      </c>
      <c r="P398" s="153">
        <v>0</v>
      </c>
    </row>
    <row r="399" spans="1:16" x14ac:dyDescent="0.35">
      <c r="A399" s="149" t="s">
        <v>314</v>
      </c>
      <c r="B399" s="149" t="s">
        <v>371</v>
      </c>
      <c r="C399" s="150" t="s">
        <v>371</v>
      </c>
      <c r="D399" s="149" t="s">
        <v>319</v>
      </c>
      <c r="E399" s="149">
        <v>151939</v>
      </c>
      <c r="F399" s="149">
        <v>163277</v>
      </c>
      <c r="G399" s="149">
        <v>65935</v>
      </c>
      <c r="H399" s="151">
        <v>91891</v>
      </c>
      <c r="I399" s="149" t="s">
        <v>66</v>
      </c>
      <c r="J399" s="149" t="s">
        <v>64</v>
      </c>
      <c r="K399" s="152">
        <v>45272.425704548601</v>
      </c>
      <c r="L399" s="149" t="s">
        <v>63</v>
      </c>
      <c r="M399" s="149" t="s">
        <v>68</v>
      </c>
      <c r="N399" s="153">
        <v>0</v>
      </c>
      <c r="O399" s="153">
        <v>94.75</v>
      </c>
      <c r="P399" s="153">
        <v>0</v>
      </c>
    </row>
    <row r="400" spans="1:16" x14ac:dyDescent="0.35">
      <c r="A400" s="149" t="s">
        <v>314</v>
      </c>
      <c r="B400" s="149" t="s">
        <v>318</v>
      </c>
      <c r="C400" s="150" t="s">
        <v>318</v>
      </c>
      <c r="D400" s="149" t="s">
        <v>319</v>
      </c>
      <c r="E400" s="149">
        <v>151950</v>
      </c>
      <c r="F400" s="149">
        <v>163291</v>
      </c>
      <c r="G400" s="149">
        <v>65936</v>
      </c>
      <c r="H400" s="151">
        <v>0</v>
      </c>
      <c r="I400" s="149" t="s">
        <v>211</v>
      </c>
      <c r="J400" s="149" t="s">
        <v>64</v>
      </c>
      <c r="K400" s="152">
        <v>45272.4292361111</v>
      </c>
      <c r="L400" s="149" t="s">
        <v>69</v>
      </c>
      <c r="M400" s="149" t="s">
        <v>68</v>
      </c>
      <c r="N400" s="153">
        <v>0</v>
      </c>
      <c r="O400" s="153">
        <v>60</v>
      </c>
      <c r="P400" s="153">
        <v>0</v>
      </c>
    </row>
    <row r="401" spans="1:16" x14ac:dyDescent="0.35">
      <c r="A401" s="149" t="s">
        <v>314</v>
      </c>
      <c r="B401" s="149" t="s">
        <v>371</v>
      </c>
      <c r="C401" s="150" t="s">
        <v>371</v>
      </c>
      <c r="D401" s="149" t="s">
        <v>319</v>
      </c>
      <c r="E401" s="149">
        <v>151954</v>
      </c>
      <c r="F401" s="149">
        <v>163297</v>
      </c>
      <c r="G401" s="149">
        <v>65937</v>
      </c>
      <c r="H401" s="151">
        <v>23</v>
      </c>
      <c r="I401" s="149" t="s">
        <v>70</v>
      </c>
      <c r="J401" s="149" t="s">
        <v>64</v>
      </c>
      <c r="K401" s="152">
        <v>45272.432974536998</v>
      </c>
      <c r="L401" s="149" t="s">
        <v>69</v>
      </c>
      <c r="M401" s="149" t="s">
        <v>68</v>
      </c>
      <c r="N401" s="153">
        <v>0</v>
      </c>
      <c r="O401" s="153">
        <v>94.75</v>
      </c>
      <c r="P401" s="153">
        <v>0</v>
      </c>
    </row>
    <row r="402" spans="1:16" x14ac:dyDescent="0.35">
      <c r="A402" s="149" t="s">
        <v>314</v>
      </c>
      <c r="B402" s="149" t="s">
        <v>329</v>
      </c>
      <c r="C402" s="150" t="s">
        <v>329</v>
      </c>
      <c r="D402" s="149" t="s">
        <v>319</v>
      </c>
      <c r="E402" s="149">
        <v>151953</v>
      </c>
      <c r="F402" s="149">
        <v>163296</v>
      </c>
      <c r="G402" s="149">
        <v>65938</v>
      </c>
      <c r="H402" s="151">
        <v>23</v>
      </c>
      <c r="I402" s="149" t="s">
        <v>70</v>
      </c>
      <c r="J402" s="149" t="s">
        <v>64</v>
      </c>
      <c r="K402" s="152">
        <v>45272.4384714931</v>
      </c>
      <c r="L402" s="149" t="s">
        <v>63</v>
      </c>
      <c r="M402" s="149" t="s">
        <v>68</v>
      </c>
      <c r="N402" s="153">
        <v>0</v>
      </c>
      <c r="O402" s="153">
        <v>74.75</v>
      </c>
      <c r="P402" s="153">
        <v>0</v>
      </c>
    </row>
    <row r="403" spans="1:16" x14ac:dyDescent="0.35">
      <c r="A403" s="149" t="s">
        <v>314</v>
      </c>
      <c r="B403" s="149" t="s">
        <v>329</v>
      </c>
      <c r="C403" s="150" t="s">
        <v>329</v>
      </c>
      <c r="D403" s="149" t="s">
        <v>319</v>
      </c>
      <c r="E403" s="149">
        <v>151961</v>
      </c>
      <c r="F403" s="149">
        <v>163303</v>
      </c>
      <c r="G403" s="149">
        <v>65941</v>
      </c>
      <c r="H403" s="151">
        <v>23</v>
      </c>
      <c r="I403" s="149" t="s">
        <v>70</v>
      </c>
      <c r="J403" s="149" t="s">
        <v>64</v>
      </c>
      <c r="K403" s="152">
        <v>45272.445590277799</v>
      </c>
      <c r="L403" s="149" t="s">
        <v>69</v>
      </c>
      <c r="M403" s="149" t="s">
        <v>68</v>
      </c>
      <c r="N403" s="153">
        <v>0</v>
      </c>
      <c r="O403" s="153">
        <v>94.75</v>
      </c>
      <c r="P403" s="153">
        <v>0</v>
      </c>
    </row>
    <row r="404" spans="1:16" x14ac:dyDescent="0.35">
      <c r="A404" s="149" t="s">
        <v>314</v>
      </c>
      <c r="B404" s="149" t="s">
        <v>340</v>
      </c>
      <c r="C404" s="150" t="s">
        <v>340</v>
      </c>
      <c r="D404" s="149" t="s">
        <v>319</v>
      </c>
      <c r="E404" s="149">
        <v>151963</v>
      </c>
      <c r="F404" s="149">
        <v>163304</v>
      </c>
      <c r="G404" s="149">
        <v>65942</v>
      </c>
      <c r="H404" s="151">
        <v>91891</v>
      </c>
      <c r="I404" s="149" t="s">
        <v>66</v>
      </c>
      <c r="J404" s="149" t="s">
        <v>64</v>
      </c>
      <c r="K404" s="152">
        <v>45272.448865740698</v>
      </c>
      <c r="L404" s="149" t="s">
        <v>69</v>
      </c>
      <c r="M404" s="149" t="s">
        <v>68</v>
      </c>
      <c r="N404" s="153">
        <v>0</v>
      </c>
      <c r="O404" s="153">
        <v>59.55</v>
      </c>
      <c r="P404" s="153">
        <v>0</v>
      </c>
    </row>
    <row r="405" spans="1:16" x14ac:dyDescent="0.35">
      <c r="A405" s="149" t="s">
        <v>314</v>
      </c>
      <c r="B405" s="149" t="s">
        <v>323</v>
      </c>
      <c r="C405" s="150" t="s">
        <v>323</v>
      </c>
      <c r="D405" s="149" t="s">
        <v>319</v>
      </c>
      <c r="E405" s="149">
        <v>151965</v>
      </c>
      <c r="F405" s="149">
        <v>163305</v>
      </c>
      <c r="G405" s="149">
        <v>65944</v>
      </c>
      <c r="H405" s="151">
        <v>2715</v>
      </c>
      <c r="I405" s="149" t="s">
        <v>71</v>
      </c>
      <c r="J405" s="149" t="s">
        <v>64</v>
      </c>
      <c r="K405" s="152">
        <v>45272.449537036999</v>
      </c>
      <c r="L405" s="149" t="s">
        <v>69</v>
      </c>
      <c r="M405" s="149" t="s">
        <v>68</v>
      </c>
      <c r="N405" s="153">
        <v>0</v>
      </c>
      <c r="O405" s="153">
        <v>208</v>
      </c>
      <c r="P405" s="153">
        <v>0</v>
      </c>
    </row>
    <row r="406" spans="1:16" x14ac:dyDescent="0.35">
      <c r="A406" s="149" t="s">
        <v>314</v>
      </c>
      <c r="B406" s="149" t="s">
        <v>341</v>
      </c>
      <c r="C406" s="150" t="s">
        <v>341</v>
      </c>
      <c r="D406" s="149" t="s">
        <v>319</v>
      </c>
      <c r="E406" s="149">
        <v>151964</v>
      </c>
      <c r="F406" s="149">
        <v>163306</v>
      </c>
      <c r="G406" s="149">
        <v>65945</v>
      </c>
      <c r="H406" s="151">
        <v>0</v>
      </c>
      <c r="I406" s="149" t="s">
        <v>210</v>
      </c>
      <c r="J406" s="149" t="s">
        <v>64</v>
      </c>
      <c r="K406" s="152">
        <v>45272.449837963002</v>
      </c>
      <c r="L406" s="149" t="s">
        <v>69</v>
      </c>
      <c r="M406" s="149" t="s">
        <v>68</v>
      </c>
      <c r="N406" s="153">
        <v>0</v>
      </c>
      <c r="O406" s="153">
        <v>25</v>
      </c>
      <c r="P406" s="153">
        <v>0</v>
      </c>
    </row>
    <row r="407" spans="1:16" x14ac:dyDescent="0.35">
      <c r="A407" s="149" t="s">
        <v>314</v>
      </c>
      <c r="B407" s="149" t="s">
        <v>341</v>
      </c>
      <c r="C407" s="150" t="s">
        <v>341</v>
      </c>
      <c r="D407" s="149" t="s">
        <v>319</v>
      </c>
      <c r="E407" s="149">
        <v>151964</v>
      </c>
      <c r="F407" s="149">
        <v>163307</v>
      </c>
      <c r="G407" s="149">
        <v>65945</v>
      </c>
      <c r="H407" s="151">
        <v>23</v>
      </c>
      <c r="I407" s="149" t="s">
        <v>70</v>
      </c>
      <c r="J407" s="149" t="s">
        <v>64</v>
      </c>
      <c r="K407" s="152">
        <v>45272.449837963002</v>
      </c>
      <c r="L407" s="149" t="s">
        <v>69</v>
      </c>
      <c r="M407" s="149" t="s">
        <v>68</v>
      </c>
      <c r="N407" s="153">
        <v>0</v>
      </c>
      <c r="O407" s="153">
        <v>74.75</v>
      </c>
      <c r="P407" s="153">
        <v>0</v>
      </c>
    </row>
    <row r="408" spans="1:16" x14ac:dyDescent="0.35">
      <c r="A408" s="149" t="s">
        <v>314</v>
      </c>
      <c r="B408" s="149" t="s">
        <v>341</v>
      </c>
      <c r="C408" s="150" t="s">
        <v>341</v>
      </c>
      <c r="D408" s="149" t="s">
        <v>319</v>
      </c>
      <c r="E408" s="149">
        <v>151964</v>
      </c>
      <c r="F408" s="149">
        <v>163308</v>
      </c>
      <c r="G408" s="149">
        <v>65945</v>
      </c>
      <c r="H408" s="151">
        <v>30071</v>
      </c>
      <c r="I408" s="149" t="s">
        <v>375</v>
      </c>
      <c r="J408" s="149" t="s">
        <v>64</v>
      </c>
      <c r="K408" s="152">
        <v>45272.449837963002</v>
      </c>
      <c r="L408" s="149" t="s">
        <v>69</v>
      </c>
      <c r="M408" s="149" t="s">
        <v>68</v>
      </c>
      <c r="N408" s="153">
        <v>0</v>
      </c>
      <c r="O408" s="153">
        <v>69.5</v>
      </c>
      <c r="P408" s="153">
        <v>0</v>
      </c>
    </row>
    <row r="409" spans="1:16" x14ac:dyDescent="0.35">
      <c r="A409" s="149" t="s">
        <v>314</v>
      </c>
      <c r="B409" s="149" t="s">
        <v>341</v>
      </c>
      <c r="C409" s="150" t="s">
        <v>341</v>
      </c>
      <c r="D409" s="149" t="s">
        <v>319</v>
      </c>
      <c r="E409" s="149">
        <v>151964</v>
      </c>
      <c r="F409" s="149">
        <v>163309</v>
      </c>
      <c r="G409" s="149">
        <v>65945</v>
      </c>
      <c r="H409" s="151">
        <v>30071</v>
      </c>
      <c r="I409" s="149" t="s">
        <v>376</v>
      </c>
      <c r="J409" s="149" t="s">
        <v>64</v>
      </c>
      <c r="K409" s="152">
        <v>45272.449837963002</v>
      </c>
      <c r="L409" s="149" t="s">
        <v>69</v>
      </c>
      <c r="M409" s="149" t="s">
        <v>68</v>
      </c>
      <c r="N409" s="153">
        <v>0</v>
      </c>
      <c r="O409" s="153">
        <v>34.75</v>
      </c>
      <c r="P409" s="153">
        <v>0</v>
      </c>
    </row>
    <row r="410" spans="1:16" x14ac:dyDescent="0.35">
      <c r="A410" s="149" t="s">
        <v>314</v>
      </c>
      <c r="B410" s="149" t="s">
        <v>347</v>
      </c>
      <c r="C410" s="150" t="s">
        <v>347</v>
      </c>
      <c r="D410" s="149" t="s">
        <v>319</v>
      </c>
      <c r="E410" s="149">
        <v>151966</v>
      </c>
      <c r="F410" s="149">
        <v>163310</v>
      </c>
      <c r="G410" s="149">
        <v>65946</v>
      </c>
      <c r="H410" s="151">
        <v>0</v>
      </c>
      <c r="I410" s="149" t="s">
        <v>348</v>
      </c>
      <c r="J410" s="149" t="s">
        <v>64</v>
      </c>
      <c r="K410" s="152">
        <v>45272.452789351897</v>
      </c>
      <c r="L410" s="149" t="s">
        <v>69</v>
      </c>
      <c r="M410" s="149" t="s">
        <v>68</v>
      </c>
      <c r="N410" s="153">
        <v>0</v>
      </c>
      <c r="O410" s="153">
        <v>156</v>
      </c>
      <c r="P410" s="153">
        <v>0</v>
      </c>
    </row>
    <row r="411" spans="1:16" x14ac:dyDescent="0.35">
      <c r="A411" s="149" t="s">
        <v>314</v>
      </c>
      <c r="B411" s="149" t="s">
        <v>323</v>
      </c>
      <c r="C411" s="150" t="s">
        <v>323</v>
      </c>
      <c r="D411" s="149" t="s">
        <v>319</v>
      </c>
      <c r="E411" s="149">
        <v>151967</v>
      </c>
      <c r="F411" s="149">
        <v>163311</v>
      </c>
      <c r="G411" s="149">
        <v>65947</v>
      </c>
      <c r="H411" s="151">
        <v>23</v>
      </c>
      <c r="I411" s="149" t="s">
        <v>70</v>
      </c>
      <c r="J411" s="149" t="s">
        <v>64</v>
      </c>
      <c r="K411" s="152">
        <v>45272.453206018501</v>
      </c>
      <c r="L411" s="149" t="s">
        <v>69</v>
      </c>
      <c r="M411" s="149" t="s">
        <v>68</v>
      </c>
      <c r="N411" s="153">
        <v>0</v>
      </c>
      <c r="O411" s="153">
        <v>71.55</v>
      </c>
      <c r="P411" s="153">
        <v>0</v>
      </c>
    </row>
    <row r="412" spans="1:16" x14ac:dyDescent="0.35">
      <c r="A412" s="149" t="s">
        <v>314</v>
      </c>
      <c r="B412" s="149" t="s">
        <v>371</v>
      </c>
      <c r="C412" s="150" t="s">
        <v>371</v>
      </c>
      <c r="D412" s="149" t="s">
        <v>319</v>
      </c>
      <c r="E412" s="149">
        <v>151969</v>
      </c>
      <c r="F412" s="149">
        <v>163312</v>
      </c>
      <c r="G412" s="149">
        <v>65948</v>
      </c>
      <c r="H412" s="151">
        <v>23</v>
      </c>
      <c r="I412" s="149" t="s">
        <v>70</v>
      </c>
      <c r="J412" s="149" t="s">
        <v>64</v>
      </c>
      <c r="K412" s="152">
        <v>45272.456319444398</v>
      </c>
      <c r="L412" s="149" t="s">
        <v>69</v>
      </c>
      <c r="M412" s="149" t="s">
        <v>68</v>
      </c>
      <c r="N412" s="153">
        <v>0</v>
      </c>
      <c r="O412" s="153">
        <v>74.75</v>
      </c>
      <c r="P412" s="153">
        <v>0</v>
      </c>
    </row>
    <row r="413" spans="1:16" x14ac:dyDescent="0.35">
      <c r="A413" s="149" t="s">
        <v>314</v>
      </c>
      <c r="B413" s="149" t="s">
        <v>335</v>
      </c>
      <c r="C413" s="150" t="s">
        <v>335</v>
      </c>
      <c r="D413" s="149" t="s">
        <v>319</v>
      </c>
      <c r="E413" s="149">
        <v>151970</v>
      </c>
      <c r="F413" s="149">
        <v>163313</v>
      </c>
      <c r="G413" s="149">
        <v>65949</v>
      </c>
      <c r="H413" s="151">
        <v>36</v>
      </c>
      <c r="I413" s="149" t="s">
        <v>65</v>
      </c>
      <c r="J413" s="149" t="s">
        <v>64</v>
      </c>
      <c r="K413" s="152">
        <v>45272.457650463002</v>
      </c>
      <c r="L413" s="149" t="s">
        <v>69</v>
      </c>
      <c r="M413" s="149" t="s">
        <v>68</v>
      </c>
      <c r="N413" s="153">
        <v>0</v>
      </c>
      <c r="O413" s="153">
        <v>125</v>
      </c>
      <c r="P413" s="153">
        <v>0</v>
      </c>
    </row>
    <row r="414" spans="1:16" x14ac:dyDescent="0.35">
      <c r="A414" s="149" t="s">
        <v>314</v>
      </c>
      <c r="B414" s="149" t="s">
        <v>338</v>
      </c>
      <c r="C414" s="150" t="s">
        <v>338</v>
      </c>
      <c r="D414" s="149" t="s">
        <v>319</v>
      </c>
      <c r="E414" s="149">
        <v>151971</v>
      </c>
      <c r="F414" s="149">
        <v>163314</v>
      </c>
      <c r="G414" s="149">
        <v>65950</v>
      </c>
      <c r="H414" s="151">
        <v>36</v>
      </c>
      <c r="I414" s="149" t="s">
        <v>65</v>
      </c>
      <c r="J414" s="149" t="s">
        <v>64</v>
      </c>
      <c r="K414" s="152">
        <v>45272.458020833299</v>
      </c>
      <c r="L414" s="149" t="s">
        <v>69</v>
      </c>
      <c r="M414" s="149" t="s">
        <v>68</v>
      </c>
      <c r="N414" s="153">
        <v>0</v>
      </c>
      <c r="O414" s="153">
        <v>172</v>
      </c>
      <c r="P414" s="153">
        <v>0</v>
      </c>
    </row>
    <row r="415" spans="1:16" x14ac:dyDescent="0.35">
      <c r="A415" s="149" t="s">
        <v>314</v>
      </c>
      <c r="B415" s="149" t="s">
        <v>318</v>
      </c>
      <c r="C415" s="150" t="s">
        <v>318</v>
      </c>
      <c r="D415" s="149" t="s">
        <v>319</v>
      </c>
      <c r="E415" s="149">
        <v>151972</v>
      </c>
      <c r="F415" s="149">
        <v>163315</v>
      </c>
      <c r="G415" s="149">
        <v>65951</v>
      </c>
      <c r="H415" s="151">
        <v>23</v>
      </c>
      <c r="I415" s="149" t="s">
        <v>70</v>
      </c>
      <c r="J415" s="149" t="s">
        <v>64</v>
      </c>
      <c r="K415" s="152">
        <v>45272.458530092597</v>
      </c>
      <c r="L415" s="149" t="s">
        <v>69</v>
      </c>
      <c r="M415" s="149" t="s">
        <v>68</v>
      </c>
      <c r="N415" s="153">
        <v>0</v>
      </c>
      <c r="O415" s="153">
        <v>74.75</v>
      </c>
      <c r="P415" s="153">
        <v>0</v>
      </c>
    </row>
    <row r="416" spans="1:16" x14ac:dyDescent="0.35">
      <c r="A416" s="149" t="s">
        <v>314</v>
      </c>
      <c r="B416" s="149" t="s">
        <v>341</v>
      </c>
      <c r="C416" s="150" t="s">
        <v>341</v>
      </c>
      <c r="D416" s="149" t="s">
        <v>319</v>
      </c>
      <c r="E416" s="149">
        <v>151980</v>
      </c>
      <c r="F416" s="149">
        <v>163318</v>
      </c>
      <c r="G416" s="149">
        <v>65952</v>
      </c>
      <c r="H416" s="151">
        <v>36</v>
      </c>
      <c r="I416" s="149" t="s">
        <v>65</v>
      </c>
      <c r="J416" s="149" t="s">
        <v>64</v>
      </c>
      <c r="K416" s="152">
        <v>45272.466932870397</v>
      </c>
      <c r="L416" s="149" t="s">
        <v>69</v>
      </c>
      <c r="M416" s="149" t="s">
        <v>68</v>
      </c>
      <c r="N416" s="153">
        <v>0</v>
      </c>
      <c r="O416" s="153">
        <v>125</v>
      </c>
      <c r="P416" s="153">
        <v>0</v>
      </c>
    </row>
    <row r="417" spans="1:16" x14ac:dyDescent="0.35">
      <c r="A417" s="149" t="s">
        <v>314</v>
      </c>
      <c r="B417" s="149" t="s">
        <v>318</v>
      </c>
      <c r="C417" s="150" t="s">
        <v>318</v>
      </c>
      <c r="D417" s="149" t="s">
        <v>319</v>
      </c>
      <c r="E417" s="149">
        <v>147869</v>
      </c>
      <c r="F417" s="149">
        <v>159208</v>
      </c>
      <c r="G417" s="149">
        <v>65953</v>
      </c>
      <c r="H417" s="151">
        <v>91891</v>
      </c>
      <c r="I417" s="149" t="s">
        <v>66</v>
      </c>
      <c r="J417" s="149" t="s">
        <v>64</v>
      </c>
      <c r="K417" s="152">
        <v>45272.467777777798</v>
      </c>
      <c r="L417" s="149" t="s">
        <v>69</v>
      </c>
      <c r="M417" s="149" t="s">
        <v>68</v>
      </c>
      <c r="N417" s="153">
        <v>0</v>
      </c>
      <c r="O417" s="153">
        <v>59.55</v>
      </c>
      <c r="P417" s="153">
        <v>0</v>
      </c>
    </row>
    <row r="418" spans="1:16" x14ac:dyDescent="0.35">
      <c r="A418" s="149" t="s">
        <v>314</v>
      </c>
      <c r="B418" s="149" t="s">
        <v>329</v>
      </c>
      <c r="C418" s="150" t="s">
        <v>329</v>
      </c>
      <c r="D418" s="149" t="s">
        <v>319</v>
      </c>
      <c r="E418" s="149">
        <v>151981</v>
      </c>
      <c r="F418" s="149">
        <v>163319</v>
      </c>
      <c r="G418" s="149">
        <v>65954</v>
      </c>
      <c r="H418" s="151">
        <v>23</v>
      </c>
      <c r="I418" s="149" t="s">
        <v>70</v>
      </c>
      <c r="J418" s="149" t="s">
        <v>64</v>
      </c>
      <c r="K418" s="152">
        <v>45272.4679861111</v>
      </c>
      <c r="L418" s="149" t="s">
        <v>69</v>
      </c>
      <c r="M418" s="149" t="s">
        <v>68</v>
      </c>
      <c r="N418" s="153">
        <v>0</v>
      </c>
      <c r="O418" s="153">
        <v>74.75</v>
      </c>
      <c r="P418" s="153">
        <v>0</v>
      </c>
    </row>
    <row r="419" spans="1:16" x14ac:dyDescent="0.35">
      <c r="A419" s="149" t="s">
        <v>314</v>
      </c>
      <c r="B419" s="149" t="s">
        <v>371</v>
      </c>
      <c r="C419" s="150" t="s">
        <v>371</v>
      </c>
      <c r="D419" s="149" t="s">
        <v>319</v>
      </c>
      <c r="E419" s="149">
        <v>151982</v>
      </c>
      <c r="F419" s="149">
        <v>163320</v>
      </c>
      <c r="G419" s="149">
        <v>65956</v>
      </c>
      <c r="H419" s="151">
        <v>23</v>
      </c>
      <c r="I419" s="149" t="s">
        <v>70</v>
      </c>
      <c r="J419" s="149" t="s">
        <v>64</v>
      </c>
      <c r="K419" s="152">
        <v>45272.468449074098</v>
      </c>
      <c r="L419" s="149" t="s">
        <v>69</v>
      </c>
      <c r="M419" s="149" t="s">
        <v>68</v>
      </c>
      <c r="N419" s="153">
        <v>0</v>
      </c>
      <c r="O419" s="153">
        <v>94.75</v>
      </c>
      <c r="P419" s="153">
        <v>0</v>
      </c>
    </row>
    <row r="420" spans="1:16" x14ac:dyDescent="0.35">
      <c r="A420" s="149" t="s">
        <v>314</v>
      </c>
      <c r="B420" s="149" t="s">
        <v>323</v>
      </c>
      <c r="C420" s="150" t="s">
        <v>323</v>
      </c>
      <c r="D420" s="149" t="s">
        <v>319</v>
      </c>
      <c r="E420" s="149">
        <v>151984</v>
      </c>
      <c r="F420" s="149">
        <v>163323</v>
      </c>
      <c r="G420" s="149">
        <v>65957</v>
      </c>
      <c r="H420" s="151">
        <v>91890</v>
      </c>
      <c r="I420" s="149" t="s">
        <v>73</v>
      </c>
      <c r="J420" s="149" t="s">
        <v>64</v>
      </c>
      <c r="K420" s="152">
        <v>45272.471064814803</v>
      </c>
      <c r="L420" s="149" t="s">
        <v>69</v>
      </c>
      <c r="M420" s="149" t="s">
        <v>68</v>
      </c>
      <c r="N420" s="153">
        <v>0</v>
      </c>
      <c r="O420" s="153">
        <v>38</v>
      </c>
      <c r="P420" s="153">
        <v>0</v>
      </c>
    </row>
    <row r="421" spans="1:16" x14ac:dyDescent="0.35">
      <c r="A421" s="149" t="s">
        <v>314</v>
      </c>
      <c r="B421" s="149" t="s">
        <v>340</v>
      </c>
      <c r="C421" s="150" t="s">
        <v>340</v>
      </c>
      <c r="D421" s="149" t="s">
        <v>319</v>
      </c>
      <c r="E421" s="149">
        <v>151987</v>
      </c>
      <c r="F421" s="149">
        <v>163326</v>
      </c>
      <c r="G421" s="149">
        <v>65958</v>
      </c>
      <c r="H421" s="151">
        <v>23</v>
      </c>
      <c r="I421" s="149" t="s">
        <v>70</v>
      </c>
      <c r="J421" s="149" t="s">
        <v>64</v>
      </c>
      <c r="K421" s="152">
        <v>45272.473541666703</v>
      </c>
      <c r="L421" s="149" t="s">
        <v>69</v>
      </c>
      <c r="M421" s="149" t="s">
        <v>68</v>
      </c>
      <c r="N421" s="153">
        <v>0</v>
      </c>
      <c r="O421" s="153">
        <v>94.75</v>
      </c>
      <c r="P421" s="153">
        <v>0</v>
      </c>
    </row>
    <row r="422" spans="1:16" x14ac:dyDescent="0.35">
      <c r="A422" s="149" t="s">
        <v>314</v>
      </c>
      <c r="B422" s="149" t="s">
        <v>323</v>
      </c>
      <c r="C422" s="150" t="s">
        <v>323</v>
      </c>
      <c r="D422" s="149" t="s">
        <v>319</v>
      </c>
      <c r="E422" s="149">
        <v>151989</v>
      </c>
      <c r="F422" s="149">
        <v>163329</v>
      </c>
      <c r="G422" s="149">
        <v>65959</v>
      </c>
      <c r="H422" s="151">
        <v>91890</v>
      </c>
      <c r="I422" s="149" t="s">
        <v>73</v>
      </c>
      <c r="J422" s="149" t="s">
        <v>64</v>
      </c>
      <c r="K422" s="152">
        <v>45272.475219907399</v>
      </c>
      <c r="L422" s="149" t="s">
        <v>69</v>
      </c>
      <c r="M422" s="149" t="s">
        <v>68</v>
      </c>
      <c r="N422" s="153">
        <v>0</v>
      </c>
      <c r="O422" s="153">
        <v>38</v>
      </c>
      <c r="P422" s="153">
        <v>0</v>
      </c>
    </row>
    <row r="423" spans="1:16" x14ac:dyDescent="0.35">
      <c r="A423" s="149" t="s">
        <v>314</v>
      </c>
      <c r="B423" s="149" t="s">
        <v>318</v>
      </c>
      <c r="C423" s="150" t="s">
        <v>318</v>
      </c>
      <c r="D423" s="149" t="s">
        <v>319</v>
      </c>
      <c r="E423" s="149">
        <v>151994</v>
      </c>
      <c r="F423" s="149">
        <v>163335</v>
      </c>
      <c r="G423" s="149">
        <v>65960</v>
      </c>
      <c r="H423" s="151">
        <v>23</v>
      </c>
      <c r="I423" s="149" t="s">
        <v>70</v>
      </c>
      <c r="J423" s="149" t="s">
        <v>64</v>
      </c>
      <c r="K423" s="152">
        <v>45272.4784953704</v>
      </c>
      <c r="L423" s="149" t="s">
        <v>69</v>
      </c>
      <c r="M423" s="149" t="s">
        <v>68</v>
      </c>
      <c r="N423" s="153">
        <v>0</v>
      </c>
      <c r="O423" s="153">
        <v>94.75</v>
      </c>
      <c r="P423" s="153">
        <v>0</v>
      </c>
    </row>
    <row r="424" spans="1:16" x14ac:dyDescent="0.35">
      <c r="A424" s="149" t="s">
        <v>314</v>
      </c>
      <c r="B424" s="149" t="s">
        <v>329</v>
      </c>
      <c r="C424" s="150" t="s">
        <v>329</v>
      </c>
      <c r="D424" s="149" t="s">
        <v>319</v>
      </c>
      <c r="E424" s="149">
        <v>151991</v>
      </c>
      <c r="F424" s="149">
        <v>163332</v>
      </c>
      <c r="G424" s="149">
        <v>65961</v>
      </c>
      <c r="H424" s="151">
        <v>23</v>
      </c>
      <c r="I424" s="149" t="s">
        <v>70</v>
      </c>
      <c r="J424" s="149" t="s">
        <v>64</v>
      </c>
      <c r="K424" s="152">
        <v>45272.482751770804</v>
      </c>
      <c r="L424" s="149" t="s">
        <v>63</v>
      </c>
      <c r="M424" s="149" t="s">
        <v>68</v>
      </c>
      <c r="N424" s="153">
        <v>0</v>
      </c>
      <c r="O424" s="153">
        <v>94.75</v>
      </c>
      <c r="P424" s="153">
        <v>0</v>
      </c>
    </row>
    <row r="425" spans="1:16" x14ac:dyDescent="0.35">
      <c r="A425" s="149" t="s">
        <v>314</v>
      </c>
      <c r="B425" s="149" t="s">
        <v>341</v>
      </c>
      <c r="C425" s="150" t="s">
        <v>341</v>
      </c>
      <c r="D425" s="149" t="s">
        <v>319</v>
      </c>
      <c r="E425" s="149">
        <v>152000</v>
      </c>
      <c r="F425" s="149">
        <v>163341</v>
      </c>
      <c r="G425" s="149">
        <v>65962</v>
      </c>
      <c r="H425" s="151">
        <v>23</v>
      </c>
      <c r="I425" s="149" t="s">
        <v>70</v>
      </c>
      <c r="J425" s="149" t="s">
        <v>64</v>
      </c>
      <c r="K425" s="152">
        <v>45272.483680555597</v>
      </c>
      <c r="L425" s="149" t="s">
        <v>69</v>
      </c>
      <c r="M425" s="149" t="s">
        <v>68</v>
      </c>
      <c r="N425" s="153">
        <v>0</v>
      </c>
      <c r="O425" s="153">
        <v>59.55</v>
      </c>
      <c r="P425" s="153">
        <v>0</v>
      </c>
    </row>
    <row r="426" spans="1:16" x14ac:dyDescent="0.35">
      <c r="A426" s="149" t="s">
        <v>314</v>
      </c>
      <c r="B426" s="149" t="s">
        <v>371</v>
      </c>
      <c r="C426" s="150" t="s">
        <v>371</v>
      </c>
      <c r="D426" s="149" t="s">
        <v>319</v>
      </c>
      <c r="E426" s="149">
        <v>152001</v>
      </c>
      <c r="F426" s="149">
        <v>163342</v>
      </c>
      <c r="G426" s="149">
        <v>65963</v>
      </c>
      <c r="H426" s="151">
        <v>23</v>
      </c>
      <c r="I426" s="149" t="s">
        <v>70</v>
      </c>
      <c r="J426" s="149" t="s">
        <v>64</v>
      </c>
      <c r="K426" s="152">
        <v>45272.484293981499</v>
      </c>
      <c r="L426" s="149" t="s">
        <v>69</v>
      </c>
      <c r="M426" s="149" t="s">
        <v>68</v>
      </c>
      <c r="N426" s="153">
        <v>0</v>
      </c>
      <c r="O426" s="153">
        <v>74.75</v>
      </c>
      <c r="P426" s="153">
        <v>0</v>
      </c>
    </row>
    <row r="427" spans="1:16" x14ac:dyDescent="0.35">
      <c r="A427" s="149" t="s">
        <v>314</v>
      </c>
      <c r="B427" s="149" t="s">
        <v>338</v>
      </c>
      <c r="C427" s="150" t="s">
        <v>338</v>
      </c>
      <c r="D427" s="149" t="s">
        <v>319</v>
      </c>
      <c r="E427" s="149">
        <v>152002</v>
      </c>
      <c r="F427" s="149">
        <v>163343</v>
      </c>
      <c r="G427" s="149">
        <v>65965</v>
      </c>
      <c r="H427" s="151">
        <v>36</v>
      </c>
      <c r="I427" s="149" t="s">
        <v>65</v>
      </c>
      <c r="J427" s="149" t="s">
        <v>64</v>
      </c>
      <c r="K427" s="152">
        <v>45272.486898148098</v>
      </c>
      <c r="L427" s="149" t="s">
        <v>69</v>
      </c>
      <c r="M427" s="149" t="s">
        <v>68</v>
      </c>
      <c r="N427" s="153">
        <v>0</v>
      </c>
      <c r="O427" s="153">
        <v>172</v>
      </c>
      <c r="P427" s="153">
        <v>0</v>
      </c>
    </row>
    <row r="428" spans="1:16" x14ac:dyDescent="0.35">
      <c r="A428" s="149" t="s">
        <v>314</v>
      </c>
      <c r="B428" s="149" t="s">
        <v>323</v>
      </c>
      <c r="C428" s="150" t="s">
        <v>323</v>
      </c>
      <c r="D428" s="149" t="s">
        <v>319</v>
      </c>
      <c r="E428" s="149">
        <v>152004</v>
      </c>
      <c r="F428" s="149">
        <v>163344</v>
      </c>
      <c r="G428" s="149">
        <v>65966</v>
      </c>
      <c r="H428" s="151">
        <v>23</v>
      </c>
      <c r="I428" s="149" t="s">
        <v>70</v>
      </c>
      <c r="J428" s="149" t="s">
        <v>64</v>
      </c>
      <c r="K428" s="152">
        <v>45272.490034722199</v>
      </c>
      <c r="L428" s="149" t="s">
        <v>69</v>
      </c>
      <c r="M428" s="149" t="s">
        <v>68</v>
      </c>
      <c r="N428" s="153">
        <v>0</v>
      </c>
      <c r="O428" s="153">
        <v>94.75</v>
      </c>
      <c r="P428" s="153">
        <v>0</v>
      </c>
    </row>
    <row r="429" spans="1:16" x14ac:dyDescent="0.35">
      <c r="A429" s="149" t="s">
        <v>314</v>
      </c>
      <c r="B429" s="149" t="s">
        <v>347</v>
      </c>
      <c r="C429" s="150" t="s">
        <v>347</v>
      </c>
      <c r="D429" s="149" t="s">
        <v>319</v>
      </c>
      <c r="E429" s="149">
        <v>152005</v>
      </c>
      <c r="F429" s="149">
        <v>163345</v>
      </c>
      <c r="G429" s="149">
        <v>65967</v>
      </c>
      <c r="H429" s="151">
        <v>310</v>
      </c>
      <c r="I429" s="149" t="s">
        <v>353</v>
      </c>
      <c r="J429" s="149" t="s">
        <v>64</v>
      </c>
      <c r="K429" s="152">
        <v>45272.490752314799</v>
      </c>
      <c r="L429" s="149" t="s">
        <v>69</v>
      </c>
      <c r="M429" s="149" t="s">
        <v>68</v>
      </c>
      <c r="N429" s="153">
        <v>0</v>
      </c>
      <c r="O429" s="153">
        <v>156</v>
      </c>
      <c r="P429" s="153">
        <v>0</v>
      </c>
    </row>
    <row r="430" spans="1:16" x14ac:dyDescent="0.35">
      <c r="A430" s="149" t="s">
        <v>314</v>
      </c>
      <c r="B430" s="149" t="s">
        <v>318</v>
      </c>
      <c r="C430" s="150" t="s">
        <v>318</v>
      </c>
      <c r="D430" s="149" t="s">
        <v>319</v>
      </c>
      <c r="E430" s="149">
        <v>152006</v>
      </c>
      <c r="F430" s="149">
        <v>163346</v>
      </c>
      <c r="G430" s="149">
        <v>65968</v>
      </c>
      <c r="H430" s="151">
        <v>23</v>
      </c>
      <c r="I430" s="149" t="s">
        <v>70</v>
      </c>
      <c r="J430" s="149" t="s">
        <v>64</v>
      </c>
      <c r="K430" s="152">
        <v>45272.491203703699</v>
      </c>
      <c r="L430" s="149" t="s">
        <v>69</v>
      </c>
      <c r="M430" s="149" t="s">
        <v>68</v>
      </c>
      <c r="N430" s="153">
        <v>0</v>
      </c>
      <c r="O430" s="153">
        <v>74.75</v>
      </c>
      <c r="P430" s="153">
        <v>0</v>
      </c>
    </row>
    <row r="431" spans="1:16" x14ac:dyDescent="0.35">
      <c r="A431" s="149" t="s">
        <v>314</v>
      </c>
      <c r="B431" s="149" t="s">
        <v>371</v>
      </c>
      <c r="C431" s="150" t="s">
        <v>371</v>
      </c>
      <c r="D431" s="149" t="s">
        <v>319</v>
      </c>
      <c r="E431" s="149">
        <v>152008</v>
      </c>
      <c r="F431" s="149">
        <v>163347</v>
      </c>
      <c r="G431" s="149">
        <v>65969</v>
      </c>
      <c r="H431" s="151">
        <v>23</v>
      </c>
      <c r="I431" s="149" t="s">
        <v>70</v>
      </c>
      <c r="J431" s="149" t="s">
        <v>64</v>
      </c>
      <c r="K431" s="152">
        <v>45272.495648148099</v>
      </c>
      <c r="L431" s="149" t="s">
        <v>69</v>
      </c>
      <c r="M431" s="149" t="s">
        <v>68</v>
      </c>
      <c r="N431" s="153">
        <v>0</v>
      </c>
      <c r="O431" s="153">
        <v>94.75</v>
      </c>
      <c r="P431" s="153">
        <v>0</v>
      </c>
    </row>
    <row r="432" spans="1:16" x14ac:dyDescent="0.35">
      <c r="A432" s="149" t="s">
        <v>314</v>
      </c>
      <c r="B432" s="149" t="s">
        <v>329</v>
      </c>
      <c r="C432" s="150" t="s">
        <v>329</v>
      </c>
      <c r="D432" s="149" t="s">
        <v>319</v>
      </c>
      <c r="E432" s="149">
        <v>152009</v>
      </c>
      <c r="F432" s="149">
        <v>163348</v>
      </c>
      <c r="G432" s="149">
        <v>65970</v>
      </c>
      <c r="H432" s="151">
        <v>23</v>
      </c>
      <c r="I432" s="149" t="s">
        <v>70</v>
      </c>
      <c r="J432" s="149" t="s">
        <v>64</v>
      </c>
      <c r="K432" s="152">
        <v>45272.496550925898</v>
      </c>
      <c r="L432" s="149" t="s">
        <v>69</v>
      </c>
      <c r="M432" s="149" t="s">
        <v>68</v>
      </c>
      <c r="N432" s="153">
        <v>0</v>
      </c>
      <c r="O432" s="153">
        <v>74.75</v>
      </c>
      <c r="P432" s="153">
        <v>0</v>
      </c>
    </row>
    <row r="433" spans="1:16" x14ac:dyDescent="0.35">
      <c r="A433" s="149" t="s">
        <v>314</v>
      </c>
      <c r="B433" s="149" t="s">
        <v>318</v>
      </c>
      <c r="C433" s="150" t="s">
        <v>318</v>
      </c>
      <c r="D433" s="149" t="s">
        <v>319</v>
      </c>
      <c r="E433" s="149">
        <v>152011</v>
      </c>
      <c r="F433" s="149">
        <v>163352</v>
      </c>
      <c r="G433" s="149">
        <v>65972</v>
      </c>
      <c r="H433" s="151">
        <v>23</v>
      </c>
      <c r="I433" s="149" t="s">
        <v>70</v>
      </c>
      <c r="J433" s="149" t="s">
        <v>64</v>
      </c>
      <c r="K433" s="152">
        <v>45272.504062499997</v>
      </c>
      <c r="L433" s="149" t="s">
        <v>85</v>
      </c>
      <c r="M433" s="149" t="s">
        <v>68</v>
      </c>
      <c r="N433" s="153">
        <v>0</v>
      </c>
      <c r="O433" s="153">
        <v>94.75</v>
      </c>
      <c r="P433" s="153">
        <v>0</v>
      </c>
    </row>
    <row r="434" spans="1:16" x14ac:dyDescent="0.35">
      <c r="A434" s="149" t="s">
        <v>314</v>
      </c>
      <c r="B434" s="149" t="s">
        <v>327</v>
      </c>
      <c r="C434" s="150" t="s">
        <v>327</v>
      </c>
      <c r="D434" s="149" t="s">
        <v>319</v>
      </c>
      <c r="E434" s="149">
        <v>152012</v>
      </c>
      <c r="F434" s="149">
        <v>163351</v>
      </c>
      <c r="G434" s="149">
        <v>65973</v>
      </c>
      <c r="H434" s="151">
        <v>80010</v>
      </c>
      <c r="I434" s="149" t="s">
        <v>75</v>
      </c>
      <c r="J434" s="149" t="s">
        <v>64</v>
      </c>
      <c r="K434" s="152">
        <v>45272.504340277803</v>
      </c>
      <c r="L434" s="149" t="s">
        <v>69</v>
      </c>
      <c r="M434" s="149" t="s">
        <v>68</v>
      </c>
      <c r="N434" s="153">
        <v>0</v>
      </c>
      <c r="O434" s="153">
        <v>224.5</v>
      </c>
      <c r="P434" s="153">
        <v>0</v>
      </c>
    </row>
    <row r="435" spans="1:16" x14ac:dyDescent="0.35">
      <c r="A435" s="149" t="s">
        <v>314</v>
      </c>
      <c r="B435" s="149" t="s">
        <v>323</v>
      </c>
      <c r="C435" s="150" t="s">
        <v>323</v>
      </c>
      <c r="D435" s="149" t="s">
        <v>319</v>
      </c>
      <c r="E435" s="149">
        <v>152013</v>
      </c>
      <c r="F435" s="149">
        <v>163353</v>
      </c>
      <c r="G435" s="149">
        <v>65975</v>
      </c>
      <c r="H435" s="151">
        <v>36</v>
      </c>
      <c r="I435" s="149" t="s">
        <v>65</v>
      </c>
      <c r="J435" s="149" t="s">
        <v>64</v>
      </c>
      <c r="K435" s="152">
        <v>45272.506365740701</v>
      </c>
      <c r="L435" s="149" t="s">
        <v>69</v>
      </c>
      <c r="M435" s="149" t="s">
        <v>68</v>
      </c>
      <c r="N435" s="153">
        <v>0</v>
      </c>
      <c r="O435" s="153">
        <v>125</v>
      </c>
      <c r="P435" s="153">
        <v>0</v>
      </c>
    </row>
    <row r="436" spans="1:16" x14ac:dyDescent="0.35">
      <c r="A436" s="149" t="s">
        <v>314</v>
      </c>
      <c r="B436" s="149" t="s">
        <v>338</v>
      </c>
      <c r="C436" s="150" t="s">
        <v>338</v>
      </c>
      <c r="D436" s="149" t="s">
        <v>319</v>
      </c>
      <c r="E436" s="149">
        <v>152014</v>
      </c>
      <c r="F436" s="149">
        <v>163354</v>
      </c>
      <c r="G436" s="149">
        <v>65976</v>
      </c>
      <c r="H436" s="151">
        <v>36</v>
      </c>
      <c r="I436" s="149" t="s">
        <v>65</v>
      </c>
      <c r="J436" s="149" t="s">
        <v>64</v>
      </c>
      <c r="K436" s="152">
        <v>45272.506608796299</v>
      </c>
      <c r="L436" s="149" t="s">
        <v>69</v>
      </c>
      <c r="M436" s="149" t="s">
        <v>68</v>
      </c>
      <c r="N436" s="153">
        <v>0</v>
      </c>
      <c r="O436" s="153">
        <v>125</v>
      </c>
      <c r="P436" s="153">
        <v>0</v>
      </c>
    </row>
    <row r="437" spans="1:16" x14ac:dyDescent="0.35">
      <c r="A437" s="149" t="s">
        <v>314</v>
      </c>
      <c r="B437" s="149" t="s">
        <v>340</v>
      </c>
      <c r="C437" s="150" t="s">
        <v>340</v>
      </c>
      <c r="D437" s="149" t="s">
        <v>319</v>
      </c>
      <c r="E437" s="149">
        <v>152016</v>
      </c>
      <c r="F437" s="149">
        <v>163355</v>
      </c>
      <c r="G437" s="149">
        <v>65977</v>
      </c>
      <c r="H437" s="151">
        <v>23</v>
      </c>
      <c r="I437" s="149" t="s">
        <v>70</v>
      </c>
      <c r="J437" s="149" t="s">
        <v>64</v>
      </c>
      <c r="K437" s="152">
        <v>45272.509016203701</v>
      </c>
      <c r="L437" s="149" t="s">
        <v>69</v>
      </c>
      <c r="M437" s="149" t="s">
        <v>68</v>
      </c>
      <c r="N437" s="153">
        <v>0</v>
      </c>
      <c r="O437" s="153">
        <v>94.75</v>
      </c>
      <c r="P437" s="153">
        <v>0</v>
      </c>
    </row>
    <row r="438" spans="1:16" x14ac:dyDescent="0.35">
      <c r="A438" s="149" t="s">
        <v>314</v>
      </c>
      <c r="B438" s="149" t="s">
        <v>341</v>
      </c>
      <c r="C438" s="150" t="s">
        <v>341</v>
      </c>
      <c r="D438" s="149" t="s">
        <v>319</v>
      </c>
      <c r="E438" s="149">
        <v>152015</v>
      </c>
      <c r="F438" s="149">
        <v>163356</v>
      </c>
      <c r="G438" s="149">
        <v>65979</v>
      </c>
      <c r="H438" s="151">
        <v>23</v>
      </c>
      <c r="I438" s="149" t="s">
        <v>70</v>
      </c>
      <c r="J438" s="149" t="s">
        <v>64</v>
      </c>
      <c r="K438" s="152">
        <v>45272.510462963</v>
      </c>
      <c r="L438" s="149" t="s">
        <v>69</v>
      </c>
      <c r="M438" s="149" t="s">
        <v>68</v>
      </c>
      <c r="N438" s="153">
        <v>0</v>
      </c>
      <c r="O438" s="153">
        <v>74.75</v>
      </c>
      <c r="P438" s="153">
        <v>0</v>
      </c>
    </row>
    <row r="439" spans="1:16" x14ac:dyDescent="0.35">
      <c r="A439" s="149" t="s">
        <v>314</v>
      </c>
      <c r="B439" s="149" t="s">
        <v>341</v>
      </c>
      <c r="C439" s="150" t="s">
        <v>341</v>
      </c>
      <c r="D439" s="149" t="s">
        <v>319</v>
      </c>
      <c r="E439" s="149">
        <v>152015</v>
      </c>
      <c r="F439" s="149">
        <v>163357</v>
      </c>
      <c r="G439" s="149">
        <v>65979</v>
      </c>
      <c r="H439" s="151">
        <v>30071</v>
      </c>
      <c r="I439" s="149" t="s">
        <v>377</v>
      </c>
      <c r="J439" s="149" t="s">
        <v>64</v>
      </c>
      <c r="K439" s="152">
        <v>45272.510462963</v>
      </c>
      <c r="L439" s="149" t="s">
        <v>69</v>
      </c>
      <c r="M439" s="149" t="s">
        <v>68</v>
      </c>
      <c r="N439" s="153">
        <v>0</v>
      </c>
      <c r="O439" s="153">
        <v>69.5</v>
      </c>
      <c r="P439" s="153">
        <v>0</v>
      </c>
    </row>
    <row r="440" spans="1:16" x14ac:dyDescent="0.35">
      <c r="A440" s="149" t="s">
        <v>314</v>
      </c>
      <c r="B440" s="149" t="s">
        <v>341</v>
      </c>
      <c r="C440" s="150" t="s">
        <v>341</v>
      </c>
      <c r="D440" s="149" t="s">
        <v>319</v>
      </c>
      <c r="E440" s="149">
        <v>152015</v>
      </c>
      <c r="F440" s="149">
        <v>163358</v>
      </c>
      <c r="G440" s="149">
        <v>65979</v>
      </c>
      <c r="H440" s="151">
        <v>30192</v>
      </c>
      <c r="I440" s="149" t="s">
        <v>378</v>
      </c>
      <c r="J440" s="149" t="s">
        <v>64</v>
      </c>
      <c r="K440" s="152">
        <v>45272.510462963</v>
      </c>
      <c r="L440" s="149" t="s">
        <v>69</v>
      </c>
      <c r="M440" s="149" t="s">
        <v>68</v>
      </c>
      <c r="N440" s="153">
        <v>0</v>
      </c>
      <c r="O440" s="153">
        <v>18.5</v>
      </c>
      <c r="P440" s="153">
        <v>0</v>
      </c>
    </row>
    <row r="441" spans="1:16" x14ac:dyDescent="0.35">
      <c r="A441" s="149" t="s">
        <v>314</v>
      </c>
      <c r="B441" s="149" t="s">
        <v>329</v>
      </c>
      <c r="C441" s="150" t="s">
        <v>329</v>
      </c>
      <c r="D441" s="149" t="s">
        <v>319</v>
      </c>
      <c r="E441" s="149">
        <v>152020</v>
      </c>
      <c r="F441" s="149">
        <v>163361</v>
      </c>
      <c r="G441" s="149">
        <v>65980</v>
      </c>
      <c r="H441" s="151">
        <v>23</v>
      </c>
      <c r="I441" s="149" t="s">
        <v>70</v>
      </c>
      <c r="J441" s="149" t="s">
        <v>64</v>
      </c>
      <c r="K441" s="152">
        <v>45272.512499999997</v>
      </c>
      <c r="L441" s="149" t="s">
        <v>85</v>
      </c>
      <c r="M441" s="149" t="s">
        <v>68</v>
      </c>
      <c r="N441" s="153">
        <v>0</v>
      </c>
      <c r="O441" s="153">
        <v>74.75</v>
      </c>
      <c r="P441" s="153">
        <v>0</v>
      </c>
    </row>
    <row r="442" spans="1:16" x14ac:dyDescent="0.35">
      <c r="A442" s="149" t="s">
        <v>314</v>
      </c>
      <c r="B442" s="149" t="s">
        <v>318</v>
      </c>
      <c r="C442" s="150" t="s">
        <v>318</v>
      </c>
      <c r="D442" s="149" t="s">
        <v>319</v>
      </c>
      <c r="E442" s="149">
        <v>152022</v>
      </c>
      <c r="F442" s="149">
        <v>163362</v>
      </c>
      <c r="G442" s="149">
        <v>65981</v>
      </c>
      <c r="H442" s="151">
        <v>2715</v>
      </c>
      <c r="I442" s="149" t="s">
        <v>71</v>
      </c>
      <c r="J442" s="149" t="s">
        <v>64</v>
      </c>
      <c r="K442" s="152">
        <v>45272.513414351903</v>
      </c>
      <c r="L442" s="149" t="s">
        <v>69</v>
      </c>
      <c r="M442" s="149" t="s">
        <v>68</v>
      </c>
      <c r="N442" s="153">
        <v>0</v>
      </c>
      <c r="O442" s="153">
        <v>120.2</v>
      </c>
      <c r="P442" s="153">
        <v>0</v>
      </c>
    </row>
    <row r="443" spans="1:16" x14ac:dyDescent="0.35">
      <c r="A443" s="149" t="s">
        <v>314</v>
      </c>
      <c r="B443" s="149" t="s">
        <v>323</v>
      </c>
      <c r="C443" s="150" t="s">
        <v>323</v>
      </c>
      <c r="D443" s="149" t="s">
        <v>319</v>
      </c>
      <c r="E443" s="149">
        <v>152023</v>
      </c>
      <c r="F443" s="149">
        <v>163363</v>
      </c>
      <c r="G443" s="149">
        <v>65982</v>
      </c>
      <c r="H443" s="151">
        <v>91890</v>
      </c>
      <c r="I443" s="149" t="s">
        <v>73</v>
      </c>
      <c r="J443" s="149" t="s">
        <v>64</v>
      </c>
      <c r="K443" s="152">
        <v>45272.513981481497</v>
      </c>
      <c r="L443" s="149" t="s">
        <v>69</v>
      </c>
      <c r="M443" s="149" t="s">
        <v>68</v>
      </c>
      <c r="N443" s="153">
        <v>0</v>
      </c>
      <c r="O443" s="153">
        <v>38</v>
      </c>
      <c r="P443" s="153">
        <v>0</v>
      </c>
    </row>
    <row r="444" spans="1:16" x14ac:dyDescent="0.35">
      <c r="A444" s="149" t="s">
        <v>314</v>
      </c>
      <c r="B444" s="149" t="s">
        <v>340</v>
      </c>
      <c r="C444" s="150" t="s">
        <v>340</v>
      </c>
      <c r="D444" s="149" t="s">
        <v>319</v>
      </c>
      <c r="E444" s="149">
        <v>152027</v>
      </c>
      <c r="F444" s="149">
        <v>163368</v>
      </c>
      <c r="G444" s="149">
        <v>65983</v>
      </c>
      <c r="H444" s="151">
        <v>23</v>
      </c>
      <c r="I444" s="149" t="s">
        <v>70</v>
      </c>
      <c r="J444" s="149" t="s">
        <v>64</v>
      </c>
      <c r="K444" s="152">
        <v>45272.518622685202</v>
      </c>
      <c r="L444" s="149" t="s">
        <v>69</v>
      </c>
      <c r="M444" s="149" t="s">
        <v>68</v>
      </c>
      <c r="N444" s="153">
        <v>0</v>
      </c>
      <c r="O444" s="153">
        <v>74.75</v>
      </c>
      <c r="P444" s="153">
        <v>0</v>
      </c>
    </row>
    <row r="445" spans="1:16" x14ac:dyDescent="0.35">
      <c r="A445" s="149" t="s">
        <v>314</v>
      </c>
      <c r="B445" s="149" t="s">
        <v>323</v>
      </c>
      <c r="C445" s="150" t="s">
        <v>323</v>
      </c>
      <c r="D445" s="149" t="s">
        <v>319</v>
      </c>
      <c r="E445" s="149">
        <v>152028</v>
      </c>
      <c r="F445" s="149">
        <v>163371</v>
      </c>
      <c r="G445" s="149">
        <v>65984</v>
      </c>
      <c r="H445" s="151">
        <v>91890</v>
      </c>
      <c r="I445" s="149" t="s">
        <v>73</v>
      </c>
      <c r="J445" s="149" t="s">
        <v>64</v>
      </c>
      <c r="K445" s="152">
        <v>45272.519814814797</v>
      </c>
      <c r="L445" s="149" t="s">
        <v>69</v>
      </c>
      <c r="M445" s="149" t="s">
        <v>68</v>
      </c>
      <c r="N445" s="153">
        <v>0</v>
      </c>
      <c r="O445" s="153">
        <v>38</v>
      </c>
      <c r="P445" s="153">
        <v>0</v>
      </c>
    </row>
    <row r="446" spans="1:16" x14ac:dyDescent="0.35">
      <c r="A446" s="149" t="s">
        <v>314</v>
      </c>
      <c r="B446" s="149" t="s">
        <v>371</v>
      </c>
      <c r="C446" s="150" t="s">
        <v>371</v>
      </c>
      <c r="D446" s="149" t="s">
        <v>319</v>
      </c>
      <c r="E446" s="149">
        <v>152033</v>
      </c>
      <c r="F446" s="149">
        <v>163372</v>
      </c>
      <c r="G446" s="149">
        <v>65985</v>
      </c>
      <c r="H446" s="151">
        <v>36</v>
      </c>
      <c r="I446" s="149" t="s">
        <v>65</v>
      </c>
      <c r="J446" s="149" t="s">
        <v>64</v>
      </c>
      <c r="K446" s="152">
        <v>45272.521284722199</v>
      </c>
      <c r="L446" s="149" t="s">
        <v>69</v>
      </c>
      <c r="M446" s="149" t="s">
        <v>68</v>
      </c>
      <c r="N446" s="153">
        <v>0</v>
      </c>
      <c r="O446" s="153">
        <v>125</v>
      </c>
      <c r="P446" s="153">
        <v>0</v>
      </c>
    </row>
    <row r="447" spans="1:16" x14ac:dyDescent="0.35">
      <c r="A447" s="149" t="s">
        <v>314</v>
      </c>
      <c r="B447" s="149" t="s">
        <v>318</v>
      </c>
      <c r="C447" s="150" t="s">
        <v>318</v>
      </c>
      <c r="D447" s="149" t="s">
        <v>319</v>
      </c>
      <c r="E447" s="149">
        <v>152036</v>
      </c>
      <c r="F447" s="149">
        <v>163373</v>
      </c>
      <c r="G447" s="149">
        <v>65986</v>
      </c>
      <c r="H447" s="151">
        <v>23</v>
      </c>
      <c r="I447" s="149" t="s">
        <v>70</v>
      </c>
      <c r="J447" s="149" t="s">
        <v>64</v>
      </c>
      <c r="K447" s="152">
        <v>45272.522662037001</v>
      </c>
      <c r="L447" s="149" t="s">
        <v>69</v>
      </c>
      <c r="M447" s="149" t="s">
        <v>68</v>
      </c>
      <c r="N447" s="153">
        <v>0</v>
      </c>
      <c r="O447" s="153">
        <v>74.75</v>
      </c>
      <c r="P447" s="153">
        <v>0</v>
      </c>
    </row>
    <row r="448" spans="1:16" x14ac:dyDescent="0.35">
      <c r="A448" s="149" t="s">
        <v>314</v>
      </c>
      <c r="B448" s="149" t="s">
        <v>338</v>
      </c>
      <c r="C448" s="150" t="s">
        <v>338</v>
      </c>
      <c r="D448" s="149" t="s">
        <v>319</v>
      </c>
      <c r="E448" s="149">
        <v>152039</v>
      </c>
      <c r="F448" s="149">
        <v>163378</v>
      </c>
      <c r="G448" s="149">
        <v>65987</v>
      </c>
      <c r="H448" s="151">
        <v>0</v>
      </c>
      <c r="I448" s="149" t="s">
        <v>210</v>
      </c>
      <c r="J448" s="149" t="s">
        <v>64</v>
      </c>
      <c r="K448" s="152">
        <v>45272.526759259301</v>
      </c>
      <c r="L448" s="149" t="s">
        <v>69</v>
      </c>
      <c r="M448" s="149" t="s">
        <v>68</v>
      </c>
      <c r="N448" s="153">
        <v>0</v>
      </c>
      <c r="O448" s="153">
        <v>25</v>
      </c>
      <c r="P448" s="153">
        <v>0</v>
      </c>
    </row>
    <row r="449" spans="1:16" x14ac:dyDescent="0.35">
      <c r="A449" s="149" t="s">
        <v>314</v>
      </c>
      <c r="B449" s="149" t="s">
        <v>338</v>
      </c>
      <c r="C449" s="150" t="s">
        <v>338</v>
      </c>
      <c r="D449" s="149" t="s">
        <v>319</v>
      </c>
      <c r="E449" s="149">
        <v>152039</v>
      </c>
      <c r="F449" s="149">
        <v>163379</v>
      </c>
      <c r="G449" s="149">
        <v>65987</v>
      </c>
      <c r="H449" s="151">
        <v>23</v>
      </c>
      <c r="I449" s="149" t="s">
        <v>70</v>
      </c>
      <c r="J449" s="149" t="s">
        <v>64</v>
      </c>
      <c r="K449" s="152">
        <v>45272.526759259301</v>
      </c>
      <c r="L449" s="149" t="s">
        <v>69</v>
      </c>
      <c r="M449" s="149" t="s">
        <v>68</v>
      </c>
      <c r="N449" s="153">
        <v>0</v>
      </c>
      <c r="O449" s="153">
        <v>41.4</v>
      </c>
      <c r="P449" s="153">
        <v>0</v>
      </c>
    </row>
    <row r="450" spans="1:16" x14ac:dyDescent="0.35">
      <c r="A450" s="149" t="s">
        <v>314</v>
      </c>
      <c r="B450" s="149" t="s">
        <v>338</v>
      </c>
      <c r="C450" s="150" t="s">
        <v>338</v>
      </c>
      <c r="D450" s="149" t="s">
        <v>319</v>
      </c>
      <c r="E450" s="149">
        <v>152039</v>
      </c>
      <c r="F450" s="149">
        <v>163380</v>
      </c>
      <c r="G450" s="149">
        <v>65987</v>
      </c>
      <c r="H450" s="151">
        <v>30071</v>
      </c>
      <c r="I450" s="149" t="s">
        <v>379</v>
      </c>
      <c r="J450" s="149" t="s">
        <v>64</v>
      </c>
      <c r="K450" s="152">
        <v>45272.526759259301</v>
      </c>
      <c r="L450" s="149" t="s">
        <v>69</v>
      </c>
      <c r="M450" s="149" t="s">
        <v>68</v>
      </c>
      <c r="N450" s="153">
        <v>0</v>
      </c>
      <c r="O450" s="153">
        <v>48.9</v>
      </c>
      <c r="P450" s="153">
        <v>0</v>
      </c>
    </row>
    <row r="451" spans="1:16" x14ac:dyDescent="0.35">
      <c r="A451" s="149" t="s">
        <v>314</v>
      </c>
      <c r="B451" s="149" t="s">
        <v>338</v>
      </c>
      <c r="C451" s="150" t="s">
        <v>338</v>
      </c>
      <c r="D451" s="149" t="s">
        <v>319</v>
      </c>
      <c r="E451" s="149">
        <v>152039</v>
      </c>
      <c r="F451" s="149">
        <v>163381</v>
      </c>
      <c r="G451" s="149">
        <v>65987</v>
      </c>
      <c r="H451" s="151">
        <v>30071</v>
      </c>
      <c r="I451" s="149" t="s">
        <v>380</v>
      </c>
      <c r="J451" s="149" t="s">
        <v>64</v>
      </c>
      <c r="K451" s="152">
        <v>45272.526759259301</v>
      </c>
      <c r="L451" s="149" t="s">
        <v>69</v>
      </c>
      <c r="M451" s="149" t="s">
        <v>68</v>
      </c>
      <c r="N451" s="153">
        <v>0</v>
      </c>
      <c r="O451" s="153">
        <v>24.45</v>
      </c>
      <c r="P451" s="153">
        <v>0</v>
      </c>
    </row>
    <row r="452" spans="1:16" x14ac:dyDescent="0.35">
      <c r="A452" s="149" t="s">
        <v>314</v>
      </c>
      <c r="B452" s="149" t="s">
        <v>347</v>
      </c>
      <c r="C452" s="150" t="s">
        <v>347</v>
      </c>
      <c r="D452" s="149" t="s">
        <v>319</v>
      </c>
      <c r="E452" s="149">
        <v>152040</v>
      </c>
      <c r="F452" s="149">
        <v>163382</v>
      </c>
      <c r="G452" s="149">
        <v>65988</v>
      </c>
      <c r="H452" s="151">
        <v>310</v>
      </c>
      <c r="I452" s="149" t="s">
        <v>353</v>
      </c>
      <c r="J452" s="149" t="s">
        <v>64</v>
      </c>
      <c r="K452" s="152">
        <v>45272.530972222201</v>
      </c>
      <c r="L452" s="149" t="s">
        <v>69</v>
      </c>
      <c r="M452" s="149" t="s">
        <v>68</v>
      </c>
      <c r="N452" s="153">
        <v>0</v>
      </c>
      <c r="O452" s="153">
        <v>156</v>
      </c>
      <c r="P452" s="153">
        <v>0</v>
      </c>
    </row>
    <row r="453" spans="1:16" x14ac:dyDescent="0.35">
      <c r="A453" s="149" t="s">
        <v>314</v>
      </c>
      <c r="B453" s="149" t="s">
        <v>371</v>
      </c>
      <c r="C453" s="150" t="s">
        <v>371</v>
      </c>
      <c r="D453" s="149" t="s">
        <v>319</v>
      </c>
      <c r="E453" s="149">
        <v>152041</v>
      </c>
      <c r="F453" s="149">
        <v>163383</v>
      </c>
      <c r="G453" s="149">
        <v>65989</v>
      </c>
      <c r="H453" s="151">
        <v>23</v>
      </c>
      <c r="I453" s="149" t="s">
        <v>70</v>
      </c>
      <c r="J453" s="149" t="s">
        <v>64</v>
      </c>
      <c r="K453" s="152">
        <v>45272.531759259298</v>
      </c>
      <c r="L453" s="149" t="s">
        <v>69</v>
      </c>
      <c r="M453" s="149" t="s">
        <v>68</v>
      </c>
      <c r="N453" s="153">
        <v>0</v>
      </c>
      <c r="O453" s="153">
        <v>94.75</v>
      </c>
      <c r="P453" s="153">
        <v>0</v>
      </c>
    </row>
    <row r="454" spans="1:16" x14ac:dyDescent="0.35">
      <c r="A454" s="149" t="s">
        <v>314</v>
      </c>
      <c r="B454" s="149" t="s">
        <v>338</v>
      </c>
      <c r="C454" s="150" t="s">
        <v>338</v>
      </c>
      <c r="D454" s="149" t="s">
        <v>319</v>
      </c>
      <c r="E454" s="149">
        <v>152051</v>
      </c>
      <c r="F454" s="149">
        <v>163400</v>
      </c>
      <c r="G454" s="149">
        <v>65990</v>
      </c>
      <c r="H454" s="151">
        <v>23</v>
      </c>
      <c r="I454" s="149" t="s">
        <v>70</v>
      </c>
      <c r="J454" s="149" t="s">
        <v>64</v>
      </c>
      <c r="K454" s="152">
        <v>45272.569988425901</v>
      </c>
      <c r="L454" s="149" t="s">
        <v>69</v>
      </c>
      <c r="M454" s="149" t="s">
        <v>68</v>
      </c>
      <c r="N454" s="153">
        <v>0</v>
      </c>
      <c r="O454" s="153">
        <v>94.75</v>
      </c>
      <c r="P454" s="153">
        <v>0</v>
      </c>
    </row>
    <row r="455" spans="1:16" x14ac:dyDescent="0.35">
      <c r="A455" s="149" t="s">
        <v>314</v>
      </c>
      <c r="B455" s="149" t="s">
        <v>340</v>
      </c>
      <c r="C455" s="150" t="s">
        <v>340</v>
      </c>
      <c r="D455" s="149" t="s">
        <v>319</v>
      </c>
      <c r="E455" s="149">
        <v>152053</v>
      </c>
      <c r="F455" s="149">
        <v>163402</v>
      </c>
      <c r="G455" s="149">
        <v>65991</v>
      </c>
      <c r="H455" s="151">
        <v>23</v>
      </c>
      <c r="I455" s="149" t="s">
        <v>70</v>
      </c>
      <c r="J455" s="149" t="s">
        <v>64</v>
      </c>
      <c r="K455" s="152">
        <v>45272.573738425897</v>
      </c>
      <c r="L455" s="149" t="s">
        <v>69</v>
      </c>
      <c r="M455" s="149" t="s">
        <v>68</v>
      </c>
      <c r="N455" s="153">
        <v>0</v>
      </c>
      <c r="O455" s="153">
        <v>74.75</v>
      </c>
      <c r="P455" s="153">
        <v>0</v>
      </c>
    </row>
    <row r="456" spans="1:16" x14ac:dyDescent="0.35">
      <c r="A456" s="149" t="s">
        <v>314</v>
      </c>
      <c r="B456" s="149" t="s">
        <v>335</v>
      </c>
      <c r="C456" s="150" t="s">
        <v>335</v>
      </c>
      <c r="D456" s="149" t="s">
        <v>319</v>
      </c>
      <c r="E456" s="149">
        <v>152054</v>
      </c>
      <c r="F456" s="149">
        <v>163403</v>
      </c>
      <c r="G456" s="149">
        <v>65992</v>
      </c>
      <c r="H456" s="151">
        <v>23</v>
      </c>
      <c r="I456" s="149" t="s">
        <v>70</v>
      </c>
      <c r="J456" s="149" t="s">
        <v>64</v>
      </c>
      <c r="K456" s="152">
        <v>45272.580995370401</v>
      </c>
      <c r="L456" s="149" t="s">
        <v>69</v>
      </c>
      <c r="M456" s="149" t="s">
        <v>68</v>
      </c>
      <c r="N456" s="153">
        <v>0</v>
      </c>
      <c r="O456" s="153">
        <v>59.55</v>
      </c>
      <c r="P456" s="153">
        <v>0</v>
      </c>
    </row>
    <row r="457" spans="1:16" x14ac:dyDescent="0.35">
      <c r="A457" s="149" t="s">
        <v>314</v>
      </c>
      <c r="B457" s="149" t="s">
        <v>341</v>
      </c>
      <c r="C457" s="150" t="s">
        <v>341</v>
      </c>
      <c r="D457" s="149" t="s">
        <v>319</v>
      </c>
      <c r="E457" s="149">
        <v>152063</v>
      </c>
      <c r="F457" s="149">
        <v>163405</v>
      </c>
      <c r="G457" s="149">
        <v>65993</v>
      </c>
      <c r="H457" s="151">
        <v>36</v>
      </c>
      <c r="I457" s="149" t="s">
        <v>65</v>
      </c>
      <c r="J457" s="149" t="s">
        <v>64</v>
      </c>
      <c r="K457" s="152">
        <v>45272.590254629598</v>
      </c>
      <c r="L457" s="149" t="s">
        <v>69</v>
      </c>
      <c r="M457" s="149" t="s">
        <v>68</v>
      </c>
      <c r="N457" s="153">
        <v>0</v>
      </c>
      <c r="O457" s="153">
        <v>125</v>
      </c>
      <c r="P457" s="153">
        <v>0</v>
      </c>
    </row>
    <row r="458" spans="1:16" x14ac:dyDescent="0.35">
      <c r="A458" s="149" t="s">
        <v>314</v>
      </c>
      <c r="B458" s="149" t="s">
        <v>371</v>
      </c>
      <c r="C458" s="150" t="s">
        <v>371</v>
      </c>
      <c r="D458" s="149" t="s">
        <v>319</v>
      </c>
      <c r="E458" s="149">
        <v>152057</v>
      </c>
      <c r="F458" s="149">
        <v>163404</v>
      </c>
      <c r="G458" s="149">
        <v>65994</v>
      </c>
      <c r="H458" s="151">
        <v>91891</v>
      </c>
      <c r="I458" s="149" t="s">
        <v>66</v>
      </c>
      <c r="J458" s="149" t="s">
        <v>64</v>
      </c>
      <c r="K458" s="152">
        <v>45272.592492592601</v>
      </c>
      <c r="L458" s="149" t="s">
        <v>63</v>
      </c>
      <c r="M458" s="149" t="s">
        <v>68</v>
      </c>
      <c r="N458" s="153">
        <v>0</v>
      </c>
      <c r="O458" s="153">
        <v>94.75</v>
      </c>
      <c r="P458" s="153">
        <v>0</v>
      </c>
    </row>
    <row r="459" spans="1:16" x14ac:dyDescent="0.35">
      <c r="A459" s="149" t="s">
        <v>314</v>
      </c>
      <c r="B459" s="149" t="s">
        <v>338</v>
      </c>
      <c r="C459" s="150" t="s">
        <v>338</v>
      </c>
      <c r="D459" s="149" t="s">
        <v>319</v>
      </c>
      <c r="E459" s="149">
        <v>152067</v>
      </c>
      <c r="F459" s="149">
        <v>163408</v>
      </c>
      <c r="G459" s="149">
        <v>65995</v>
      </c>
      <c r="H459" s="151">
        <v>23</v>
      </c>
      <c r="I459" s="149" t="s">
        <v>70</v>
      </c>
      <c r="J459" s="149" t="s">
        <v>64</v>
      </c>
      <c r="K459" s="152">
        <v>45272.594594907401</v>
      </c>
      <c r="L459" s="149" t="s">
        <v>69</v>
      </c>
      <c r="M459" s="149" t="s">
        <v>68</v>
      </c>
      <c r="N459" s="153">
        <v>0</v>
      </c>
      <c r="O459" s="153">
        <v>74.75</v>
      </c>
      <c r="P459" s="153">
        <v>0</v>
      </c>
    </row>
    <row r="460" spans="1:16" x14ac:dyDescent="0.35">
      <c r="A460" s="149" t="s">
        <v>314</v>
      </c>
      <c r="B460" s="149" t="s">
        <v>340</v>
      </c>
      <c r="C460" s="150" t="s">
        <v>340</v>
      </c>
      <c r="D460" s="149" t="s">
        <v>319</v>
      </c>
      <c r="E460" s="149">
        <v>152070</v>
      </c>
      <c r="F460" s="149">
        <v>163411</v>
      </c>
      <c r="G460" s="149">
        <v>65997</v>
      </c>
      <c r="H460" s="151">
        <v>23</v>
      </c>
      <c r="I460" s="149" t="s">
        <v>70</v>
      </c>
      <c r="J460" s="149" t="s">
        <v>64</v>
      </c>
      <c r="K460" s="152">
        <v>45272.599386574097</v>
      </c>
      <c r="L460" s="149" t="s">
        <v>85</v>
      </c>
      <c r="M460" s="149" t="s">
        <v>68</v>
      </c>
      <c r="N460" s="153">
        <v>0</v>
      </c>
      <c r="O460" s="153">
        <v>94.75</v>
      </c>
      <c r="P460" s="153">
        <v>0</v>
      </c>
    </row>
    <row r="461" spans="1:16" x14ac:dyDescent="0.35">
      <c r="A461" s="149" t="s">
        <v>314</v>
      </c>
      <c r="B461" s="149" t="s">
        <v>371</v>
      </c>
      <c r="C461" s="150" t="s">
        <v>371</v>
      </c>
      <c r="D461" s="149" t="s">
        <v>319</v>
      </c>
      <c r="E461" s="149">
        <v>152071</v>
      </c>
      <c r="F461" s="149">
        <v>163412</v>
      </c>
      <c r="G461" s="149">
        <v>65998</v>
      </c>
      <c r="H461" s="151">
        <v>23</v>
      </c>
      <c r="I461" s="149" t="s">
        <v>70</v>
      </c>
      <c r="J461" s="149" t="s">
        <v>64</v>
      </c>
      <c r="K461" s="152">
        <v>45272.6034490741</v>
      </c>
      <c r="L461" s="149" t="s">
        <v>69</v>
      </c>
      <c r="M461" s="149" t="s">
        <v>68</v>
      </c>
      <c r="N461" s="153">
        <v>0</v>
      </c>
      <c r="O461" s="153">
        <v>94.75</v>
      </c>
      <c r="P461" s="153">
        <v>0</v>
      </c>
    </row>
    <row r="462" spans="1:16" x14ac:dyDescent="0.35">
      <c r="A462" s="149" t="s">
        <v>314</v>
      </c>
      <c r="B462" s="149" t="s">
        <v>371</v>
      </c>
      <c r="C462" s="150" t="s">
        <v>371</v>
      </c>
      <c r="D462" s="149" t="s">
        <v>319</v>
      </c>
      <c r="E462" s="149">
        <v>152072</v>
      </c>
      <c r="F462" s="149">
        <v>163413</v>
      </c>
      <c r="G462" s="149">
        <v>65999</v>
      </c>
      <c r="H462" s="151">
        <v>91891</v>
      </c>
      <c r="I462" s="149" t="s">
        <v>66</v>
      </c>
      <c r="J462" s="149" t="s">
        <v>64</v>
      </c>
      <c r="K462" s="152">
        <v>45272.604918981502</v>
      </c>
      <c r="L462" s="149" t="s">
        <v>69</v>
      </c>
      <c r="M462" s="149" t="s">
        <v>68</v>
      </c>
      <c r="N462" s="153">
        <v>0</v>
      </c>
      <c r="O462" s="153">
        <v>74.75</v>
      </c>
      <c r="P462" s="153">
        <v>0</v>
      </c>
    </row>
    <row r="463" spans="1:16" x14ac:dyDescent="0.35">
      <c r="A463" s="149" t="s">
        <v>314</v>
      </c>
      <c r="B463" s="149" t="s">
        <v>323</v>
      </c>
      <c r="C463" s="150" t="s">
        <v>323</v>
      </c>
      <c r="D463" s="149" t="s">
        <v>319</v>
      </c>
      <c r="E463" s="149">
        <v>152073</v>
      </c>
      <c r="F463" s="149">
        <v>163414</v>
      </c>
      <c r="G463" s="149">
        <v>66000</v>
      </c>
      <c r="H463" s="151">
        <v>91891</v>
      </c>
      <c r="I463" s="149" t="s">
        <v>66</v>
      </c>
      <c r="J463" s="149" t="s">
        <v>64</v>
      </c>
      <c r="K463" s="152">
        <v>45272.606006944399</v>
      </c>
      <c r="L463" s="149" t="s">
        <v>69</v>
      </c>
      <c r="M463" s="149" t="s">
        <v>68</v>
      </c>
      <c r="N463" s="153">
        <v>0</v>
      </c>
      <c r="O463" s="153">
        <v>59.55</v>
      </c>
      <c r="P463" s="153">
        <v>0</v>
      </c>
    </row>
    <row r="464" spans="1:16" x14ac:dyDescent="0.35">
      <c r="A464" s="149" t="s">
        <v>314</v>
      </c>
      <c r="B464" s="149" t="s">
        <v>371</v>
      </c>
      <c r="C464" s="150" t="s">
        <v>371</v>
      </c>
      <c r="D464" s="149" t="s">
        <v>319</v>
      </c>
      <c r="E464" s="149">
        <v>152076</v>
      </c>
      <c r="F464" s="149">
        <v>163420</v>
      </c>
      <c r="G464" s="149">
        <v>66001</v>
      </c>
      <c r="H464" s="151">
        <v>91891</v>
      </c>
      <c r="I464" s="149" t="s">
        <v>66</v>
      </c>
      <c r="J464" s="149" t="s">
        <v>64</v>
      </c>
      <c r="K464" s="152">
        <v>45272.6096412037</v>
      </c>
      <c r="L464" s="149" t="s">
        <v>69</v>
      </c>
      <c r="M464" s="149" t="s">
        <v>68</v>
      </c>
      <c r="N464" s="153">
        <v>0</v>
      </c>
      <c r="O464" s="153">
        <v>74.75</v>
      </c>
      <c r="P464" s="153">
        <v>0</v>
      </c>
    </row>
    <row r="465" spans="1:16" x14ac:dyDescent="0.35">
      <c r="A465" s="149" t="s">
        <v>314</v>
      </c>
      <c r="B465" s="149" t="s">
        <v>371</v>
      </c>
      <c r="C465" s="150" t="s">
        <v>371</v>
      </c>
      <c r="D465" s="149" t="s">
        <v>319</v>
      </c>
      <c r="E465" s="149">
        <v>152079</v>
      </c>
      <c r="F465" s="149">
        <v>163422</v>
      </c>
      <c r="G465" s="149">
        <v>66002</v>
      </c>
      <c r="H465" s="151">
        <v>91891</v>
      </c>
      <c r="I465" s="149" t="s">
        <v>66</v>
      </c>
      <c r="J465" s="149" t="s">
        <v>64</v>
      </c>
      <c r="K465" s="152">
        <v>45272.615798611099</v>
      </c>
      <c r="L465" s="149" t="s">
        <v>69</v>
      </c>
      <c r="M465" s="149" t="s">
        <v>68</v>
      </c>
      <c r="N465" s="153">
        <v>0</v>
      </c>
      <c r="O465" s="153">
        <v>74.75</v>
      </c>
      <c r="P465" s="153">
        <v>0</v>
      </c>
    </row>
    <row r="466" spans="1:16" x14ac:dyDescent="0.35">
      <c r="A466" s="149" t="s">
        <v>314</v>
      </c>
      <c r="B466" s="149" t="s">
        <v>323</v>
      </c>
      <c r="C466" s="150" t="s">
        <v>323</v>
      </c>
      <c r="D466" s="149" t="s">
        <v>319</v>
      </c>
      <c r="E466" s="149">
        <v>152080</v>
      </c>
      <c r="F466" s="149">
        <v>163423</v>
      </c>
      <c r="G466" s="149">
        <v>66003</v>
      </c>
      <c r="H466" s="151">
        <v>23</v>
      </c>
      <c r="I466" s="149" t="s">
        <v>70</v>
      </c>
      <c r="J466" s="149" t="s">
        <v>64</v>
      </c>
      <c r="K466" s="152">
        <v>45272.615949074097</v>
      </c>
      <c r="L466" s="149" t="s">
        <v>69</v>
      </c>
      <c r="M466" s="149" t="s">
        <v>68</v>
      </c>
      <c r="N466" s="153">
        <v>0</v>
      </c>
      <c r="O466" s="153">
        <v>74.75</v>
      </c>
      <c r="P466" s="153">
        <v>0</v>
      </c>
    </row>
    <row r="467" spans="1:16" x14ac:dyDescent="0.35">
      <c r="A467" s="149" t="s">
        <v>314</v>
      </c>
      <c r="B467" s="149" t="s">
        <v>338</v>
      </c>
      <c r="C467" s="150" t="s">
        <v>338</v>
      </c>
      <c r="D467" s="149" t="s">
        <v>319</v>
      </c>
      <c r="E467" s="149">
        <v>152084</v>
      </c>
      <c r="F467" s="149">
        <v>163430</v>
      </c>
      <c r="G467" s="149">
        <v>66004</v>
      </c>
      <c r="H467" s="151">
        <v>23</v>
      </c>
      <c r="I467" s="149" t="s">
        <v>70</v>
      </c>
      <c r="J467" s="149" t="s">
        <v>64</v>
      </c>
      <c r="K467" s="152">
        <v>45272.618750000001</v>
      </c>
      <c r="L467" s="149" t="s">
        <v>69</v>
      </c>
      <c r="M467" s="149" t="s">
        <v>68</v>
      </c>
      <c r="N467" s="153">
        <v>0</v>
      </c>
      <c r="O467" s="153">
        <v>74.75</v>
      </c>
      <c r="P467" s="153">
        <v>0</v>
      </c>
    </row>
    <row r="468" spans="1:16" x14ac:dyDescent="0.35">
      <c r="A468" s="149" t="s">
        <v>314</v>
      </c>
      <c r="B468" s="149" t="s">
        <v>341</v>
      </c>
      <c r="C468" s="150" t="s">
        <v>341</v>
      </c>
      <c r="D468" s="149" t="s">
        <v>319</v>
      </c>
      <c r="E468" s="149">
        <v>152083</v>
      </c>
      <c r="F468" s="149">
        <v>163431</v>
      </c>
      <c r="G468" s="149">
        <v>66005</v>
      </c>
      <c r="H468" s="151">
        <v>36</v>
      </c>
      <c r="I468" s="149" t="s">
        <v>65</v>
      </c>
      <c r="J468" s="149" t="s">
        <v>64</v>
      </c>
      <c r="K468" s="152">
        <v>45272.618703703702</v>
      </c>
      <c r="L468" s="149" t="s">
        <v>85</v>
      </c>
      <c r="M468" s="149" t="s">
        <v>68</v>
      </c>
      <c r="N468" s="153">
        <v>0</v>
      </c>
      <c r="O468" s="153">
        <v>125</v>
      </c>
      <c r="P468" s="153">
        <v>0</v>
      </c>
    </row>
    <row r="469" spans="1:16" x14ac:dyDescent="0.35">
      <c r="A469" s="149" t="s">
        <v>314</v>
      </c>
      <c r="B469" s="149" t="s">
        <v>371</v>
      </c>
      <c r="C469" s="150" t="s">
        <v>371</v>
      </c>
      <c r="D469" s="149" t="s">
        <v>319</v>
      </c>
      <c r="E469" s="149">
        <v>152087</v>
      </c>
      <c r="F469" s="149">
        <v>163432</v>
      </c>
      <c r="G469" s="149">
        <v>66006</v>
      </c>
      <c r="H469" s="151">
        <v>91891</v>
      </c>
      <c r="I469" s="149" t="s">
        <v>66</v>
      </c>
      <c r="J469" s="149" t="s">
        <v>64</v>
      </c>
      <c r="K469" s="152">
        <v>45272.6225694444</v>
      </c>
      <c r="L469" s="149" t="s">
        <v>69</v>
      </c>
      <c r="M469" s="149" t="s">
        <v>68</v>
      </c>
      <c r="N469" s="153">
        <v>0</v>
      </c>
      <c r="O469" s="153">
        <v>74.75</v>
      </c>
      <c r="P469" s="153">
        <v>0</v>
      </c>
    </row>
    <row r="470" spans="1:16" x14ac:dyDescent="0.35">
      <c r="A470" s="149" t="s">
        <v>314</v>
      </c>
      <c r="B470" s="149" t="s">
        <v>335</v>
      </c>
      <c r="C470" s="150" t="s">
        <v>335</v>
      </c>
      <c r="D470" s="149" t="s">
        <v>319</v>
      </c>
      <c r="E470" s="149">
        <v>151574</v>
      </c>
      <c r="F470" s="149">
        <v>162908</v>
      </c>
      <c r="G470" s="149">
        <v>66007</v>
      </c>
      <c r="H470" s="151">
        <v>0</v>
      </c>
      <c r="I470" s="149" t="s">
        <v>349</v>
      </c>
      <c r="J470" s="149" t="s">
        <v>64</v>
      </c>
      <c r="K470" s="152">
        <v>45272.635150463</v>
      </c>
      <c r="L470" s="149" t="s">
        <v>85</v>
      </c>
      <c r="M470" s="149" t="s">
        <v>68</v>
      </c>
      <c r="N470" s="153">
        <v>0</v>
      </c>
      <c r="O470" s="153">
        <v>15</v>
      </c>
      <c r="P470" s="153">
        <v>0</v>
      </c>
    </row>
    <row r="471" spans="1:16" x14ac:dyDescent="0.35">
      <c r="A471" s="149" t="s">
        <v>314</v>
      </c>
      <c r="B471" s="149" t="s">
        <v>335</v>
      </c>
      <c r="C471" s="150" t="s">
        <v>335</v>
      </c>
      <c r="D471" s="149" t="s">
        <v>319</v>
      </c>
      <c r="E471" s="149">
        <v>151574</v>
      </c>
      <c r="F471" s="149">
        <v>162909</v>
      </c>
      <c r="G471" s="149">
        <v>66007</v>
      </c>
      <c r="H471" s="151">
        <v>23</v>
      </c>
      <c r="I471" s="149" t="s">
        <v>70</v>
      </c>
      <c r="J471" s="149" t="s">
        <v>64</v>
      </c>
      <c r="K471" s="152">
        <v>45272.635150463</v>
      </c>
      <c r="L471" s="149" t="s">
        <v>85</v>
      </c>
      <c r="M471" s="149" t="s">
        <v>68</v>
      </c>
      <c r="N471" s="153">
        <v>0</v>
      </c>
      <c r="O471" s="153">
        <v>49.4</v>
      </c>
      <c r="P471" s="153">
        <v>0</v>
      </c>
    </row>
    <row r="472" spans="1:16" x14ac:dyDescent="0.35">
      <c r="A472" s="149" t="s">
        <v>314</v>
      </c>
      <c r="B472" s="149" t="s">
        <v>340</v>
      </c>
      <c r="C472" s="150" t="s">
        <v>340</v>
      </c>
      <c r="D472" s="149" t="s">
        <v>319</v>
      </c>
      <c r="E472" s="149">
        <v>152096</v>
      </c>
      <c r="F472" s="149">
        <v>163444</v>
      </c>
      <c r="G472" s="149">
        <v>66008</v>
      </c>
      <c r="H472" s="151">
        <v>23</v>
      </c>
      <c r="I472" s="149" t="s">
        <v>70</v>
      </c>
      <c r="J472" s="149" t="s">
        <v>64</v>
      </c>
      <c r="K472" s="152">
        <v>45272.635370370401</v>
      </c>
      <c r="L472" s="149" t="s">
        <v>69</v>
      </c>
      <c r="M472" s="149" t="s">
        <v>68</v>
      </c>
      <c r="N472" s="153">
        <v>0</v>
      </c>
      <c r="O472" s="153">
        <v>94.75</v>
      </c>
      <c r="P472" s="153">
        <v>0</v>
      </c>
    </row>
    <row r="473" spans="1:16" x14ac:dyDescent="0.35">
      <c r="A473" s="149" t="s">
        <v>314</v>
      </c>
      <c r="B473" s="149" t="s">
        <v>335</v>
      </c>
      <c r="C473" s="150" t="s">
        <v>335</v>
      </c>
      <c r="D473" s="149" t="s">
        <v>319</v>
      </c>
      <c r="E473" s="149">
        <v>152097</v>
      </c>
      <c r="F473" s="149">
        <v>163445</v>
      </c>
      <c r="G473" s="149">
        <v>66009</v>
      </c>
      <c r="H473" s="151">
        <v>36</v>
      </c>
      <c r="I473" s="149" t="s">
        <v>65</v>
      </c>
      <c r="J473" s="149" t="s">
        <v>64</v>
      </c>
      <c r="K473" s="152">
        <v>45272.639884259297</v>
      </c>
      <c r="L473" s="149" t="s">
        <v>69</v>
      </c>
      <c r="M473" s="149" t="s">
        <v>68</v>
      </c>
      <c r="N473" s="153">
        <v>0</v>
      </c>
      <c r="O473" s="153">
        <v>125</v>
      </c>
      <c r="P473" s="153">
        <v>0</v>
      </c>
    </row>
    <row r="474" spans="1:16" x14ac:dyDescent="0.35">
      <c r="A474" s="149" t="s">
        <v>314</v>
      </c>
      <c r="B474" s="149" t="s">
        <v>371</v>
      </c>
      <c r="C474" s="150" t="s">
        <v>371</v>
      </c>
      <c r="D474" s="149" t="s">
        <v>319</v>
      </c>
      <c r="E474" s="149">
        <v>152098</v>
      </c>
      <c r="F474" s="149">
        <v>163446</v>
      </c>
      <c r="G474" s="149">
        <v>66010</v>
      </c>
      <c r="H474" s="151">
        <v>23</v>
      </c>
      <c r="I474" s="149" t="s">
        <v>70</v>
      </c>
      <c r="J474" s="149" t="s">
        <v>64</v>
      </c>
      <c r="K474" s="152">
        <v>45272.641284722202</v>
      </c>
      <c r="L474" s="149" t="s">
        <v>69</v>
      </c>
      <c r="M474" s="149" t="s">
        <v>68</v>
      </c>
      <c r="N474" s="153">
        <v>0</v>
      </c>
      <c r="O474" s="153">
        <v>94.75</v>
      </c>
      <c r="P474" s="153">
        <v>0</v>
      </c>
    </row>
    <row r="475" spans="1:16" x14ac:dyDescent="0.35">
      <c r="A475" s="149" t="s">
        <v>314</v>
      </c>
      <c r="B475" s="149" t="s">
        <v>323</v>
      </c>
      <c r="C475" s="150" t="s">
        <v>323</v>
      </c>
      <c r="D475" s="149" t="s">
        <v>319</v>
      </c>
      <c r="E475" s="149">
        <v>152102</v>
      </c>
      <c r="F475" s="149">
        <v>163452</v>
      </c>
      <c r="G475" s="149">
        <v>66011</v>
      </c>
      <c r="H475" s="151">
        <v>23</v>
      </c>
      <c r="I475" s="149" t="s">
        <v>70</v>
      </c>
      <c r="J475" s="149" t="s">
        <v>64</v>
      </c>
      <c r="K475" s="152">
        <v>45272.644027777802</v>
      </c>
      <c r="L475" s="149" t="s">
        <v>69</v>
      </c>
      <c r="M475" s="149" t="s">
        <v>68</v>
      </c>
      <c r="N475" s="153">
        <v>0</v>
      </c>
      <c r="O475" s="153">
        <v>74.75</v>
      </c>
      <c r="P475" s="153">
        <v>0</v>
      </c>
    </row>
    <row r="476" spans="1:16" x14ac:dyDescent="0.35">
      <c r="A476" s="149" t="s">
        <v>314</v>
      </c>
      <c r="B476" s="149" t="s">
        <v>341</v>
      </c>
      <c r="C476" s="150" t="s">
        <v>341</v>
      </c>
      <c r="D476" s="149" t="s">
        <v>319</v>
      </c>
      <c r="E476" s="149">
        <v>152104</v>
      </c>
      <c r="F476" s="149">
        <v>163454</v>
      </c>
      <c r="G476" s="149">
        <v>66012</v>
      </c>
      <c r="H476" s="151">
        <v>36</v>
      </c>
      <c r="I476" s="149" t="s">
        <v>65</v>
      </c>
      <c r="J476" s="149" t="s">
        <v>64</v>
      </c>
      <c r="K476" s="152">
        <v>45272.648055555597</v>
      </c>
      <c r="L476" s="149" t="s">
        <v>69</v>
      </c>
      <c r="M476" s="149" t="s">
        <v>68</v>
      </c>
      <c r="N476" s="153">
        <v>0</v>
      </c>
      <c r="O476" s="153">
        <v>125</v>
      </c>
      <c r="P476" s="153">
        <v>0</v>
      </c>
    </row>
    <row r="477" spans="1:16" x14ac:dyDescent="0.35">
      <c r="A477" s="149" t="s">
        <v>314</v>
      </c>
      <c r="B477" s="149" t="s">
        <v>323</v>
      </c>
      <c r="C477" s="150" t="s">
        <v>323</v>
      </c>
      <c r="D477" s="149" t="s">
        <v>319</v>
      </c>
      <c r="E477" s="149">
        <v>152105</v>
      </c>
      <c r="F477" s="149">
        <v>163455</v>
      </c>
      <c r="G477" s="149">
        <v>66013</v>
      </c>
      <c r="H477" s="151">
        <v>23</v>
      </c>
      <c r="I477" s="149" t="s">
        <v>70</v>
      </c>
      <c r="J477" s="149" t="s">
        <v>64</v>
      </c>
      <c r="K477" s="152">
        <v>45272.6562962963</v>
      </c>
      <c r="L477" s="149" t="s">
        <v>69</v>
      </c>
      <c r="M477" s="149" t="s">
        <v>68</v>
      </c>
      <c r="N477" s="153">
        <v>0</v>
      </c>
      <c r="O477" s="153">
        <v>94.75</v>
      </c>
      <c r="P477" s="153">
        <v>0</v>
      </c>
    </row>
    <row r="478" spans="1:16" x14ac:dyDescent="0.35">
      <c r="A478" s="149" t="s">
        <v>314</v>
      </c>
      <c r="B478" s="149" t="s">
        <v>335</v>
      </c>
      <c r="C478" s="150" t="s">
        <v>335</v>
      </c>
      <c r="D478" s="149" t="s">
        <v>319</v>
      </c>
      <c r="E478" s="149">
        <v>152111</v>
      </c>
      <c r="F478" s="149">
        <v>163463</v>
      </c>
      <c r="G478" s="149">
        <v>66014</v>
      </c>
      <c r="H478" s="151">
        <v>23</v>
      </c>
      <c r="I478" s="149" t="s">
        <v>70</v>
      </c>
      <c r="J478" s="149" t="s">
        <v>64</v>
      </c>
      <c r="K478" s="152">
        <v>45272.6707060185</v>
      </c>
      <c r="L478" s="149" t="s">
        <v>69</v>
      </c>
      <c r="M478" s="149" t="s">
        <v>68</v>
      </c>
      <c r="N478" s="153">
        <v>0</v>
      </c>
      <c r="O478" s="153">
        <v>94.75</v>
      </c>
      <c r="P478" s="153">
        <v>0</v>
      </c>
    </row>
    <row r="479" spans="1:16" x14ac:dyDescent="0.35">
      <c r="A479" s="149" t="s">
        <v>314</v>
      </c>
      <c r="B479" s="149" t="s">
        <v>338</v>
      </c>
      <c r="C479" s="150" t="s">
        <v>338</v>
      </c>
      <c r="D479" s="149" t="s">
        <v>319</v>
      </c>
      <c r="E479" s="149">
        <v>152112</v>
      </c>
      <c r="F479" s="149">
        <v>163464</v>
      </c>
      <c r="G479" s="149">
        <v>66015</v>
      </c>
      <c r="H479" s="151">
        <v>23</v>
      </c>
      <c r="I479" s="149" t="s">
        <v>70</v>
      </c>
      <c r="J479" s="149" t="s">
        <v>64</v>
      </c>
      <c r="K479" s="152">
        <v>45272.671620370398</v>
      </c>
      <c r="L479" s="149" t="s">
        <v>69</v>
      </c>
      <c r="M479" s="149" t="s">
        <v>68</v>
      </c>
      <c r="N479" s="153">
        <v>0</v>
      </c>
      <c r="O479" s="153">
        <v>74.75</v>
      </c>
      <c r="P479" s="153">
        <v>0</v>
      </c>
    </row>
    <row r="480" spans="1:16" x14ac:dyDescent="0.35">
      <c r="A480" s="149" t="s">
        <v>314</v>
      </c>
      <c r="B480" s="149" t="s">
        <v>323</v>
      </c>
      <c r="C480" s="150" t="s">
        <v>323</v>
      </c>
      <c r="D480" s="149" t="s">
        <v>319</v>
      </c>
      <c r="E480" s="149">
        <v>152115</v>
      </c>
      <c r="F480" s="149">
        <v>163466</v>
      </c>
      <c r="G480" s="149">
        <v>66016</v>
      </c>
      <c r="H480" s="151">
        <v>23</v>
      </c>
      <c r="I480" s="149" t="s">
        <v>70</v>
      </c>
      <c r="J480" s="149" t="s">
        <v>64</v>
      </c>
      <c r="K480" s="152">
        <v>45272.673078703701</v>
      </c>
      <c r="L480" s="149" t="s">
        <v>69</v>
      </c>
      <c r="M480" s="149" t="s">
        <v>68</v>
      </c>
      <c r="N480" s="153">
        <v>0</v>
      </c>
      <c r="O480" s="153">
        <v>74.75</v>
      </c>
      <c r="P480" s="153">
        <v>0</v>
      </c>
    </row>
    <row r="481" spans="1:16" x14ac:dyDescent="0.35">
      <c r="A481" s="149" t="s">
        <v>314</v>
      </c>
      <c r="B481" s="149" t="s">
        <v>338</v>
      </c>
      <c r="C481" s="150" t="s">
        <v>338</v>
      </c>
      <c r="D481" s="149" t="s">
        <v>319</v>
      </c>
      <c r="E481" s="149">
        <v>152121</v>
      </c>
      <c r="F481" s="149">
        <v>163470</v>
      </c>
      <c r="G481" s="149">
        <v>66017</v>
      </c>
      <c r="H481" s="151">
        <v>23</v>
      </c>
      <c r="I481" s="149" t="s">
        <v>70</v>
      </c>
      <c r="J481" s="149" t="s">
        <v>64</v>
      </c>
      <c r="K481" s="152">
        <v>45272.678888888899</v>
      </c>
      <c r="L481" s="149" t="s">
        <v>69</v>
      </c>
      <c r="M481" s="149" t="s">
        <v>68</v>
      </c>
      <c r="N481" s="153">
        <v>0</v>
      </c>
      <c r="O481" s="153">
        <v>94.75</v>
      </c>
      <c r="P481" s="153">
        <v>0</v>
      </c>
    </row>
    <row r="482" spans="1:16" x14ac:dyDescent="0.35">
      <c r="A482" s="149" t="s">
        <v>314</v>
      </c>
      <c r="B482" s="149" t="s">
        <v>340</v>
      </c>
      <c r="C482" s="150" t="s">
        <v>340</v>
      </c>
      <c r="D482" s="149" t="s">
        <v>319</v>
      </c>
      <c r="E482" s="149">
        <v>152122</v>
      </c>
      <c r="F482" s="149">
        <v>163471</v>
      </c>
      <c r="G482" s="149">
        <v>66018</v>
      </c>
      <c r="H482" s="151">
        <v>91891</v>
      </c>
      <c r="I482" s="149" t="s">
        <v>66</v>
      </c>
      <c r="J482" s="149" t="s">
        <v>64</v>
      </c>
      <c r="K482" s="152">
        <v>45272.679305555597</v>
      </c>
      <c r="L482" s="149" t="s">
        <v>69</v>
      </c>
      <c r="M482" s="149" t="s">
        <v>68</v>
      </c>
      <c r="N482" s="153">
        <v>0</v>
      </c>
      <c r="O482" s="153">
        <v>74.75</v>
      </c>
      <c r="P482" s="153">
        <v>0</v>
      </c>
    </row>
    <row r="483" spans="1:16" x14ac:dyDescent="0.35">
      <c r="A483" s="149" t="s">
        <v>314</v>
      </c>
      <c r="B483" s="149" t="s">
        <v>323</v>
      </c>
      <c r="C483" s="150" t="s">
        <v>323</v>
      </c>
      <c r="D483" s="149" t="s">
        <v>319</v>
      </c>
      <c r="E483" s="149">
        <v>152123</v>
      </c>
      <c r="F483" s="149">
        <v>163472</v>
      </c>
      <c r="G483" s="149">
        <v>66019</v>
      </c>
      <c r="H483" s="151">
        <v>91891</v>
      </c>
      <c r="I483" s="149" t="s">
        <v>66</v>
      </c>
      <c r="J483" s="149" t="s">
        <v>64</v>
      </c>
      <c r="K483" s="152">
        <v>45272.683460648099</v>
      </c>
      <c r="L483" s="149" t="s">
        <v>69</v>
      </c>
      <c r="M483" s="149" t="s">
        <v>68</v>
      </c>
      <c r="N483" s="153">
        <v>0</v>
      </c>
      <c r="O483" s="153">
        <v>59.55</v>
      </c>
      <c r="P483" s="153">
        <v>0</v>
      </c>
    </row>
    <row r="484" spans="1:16" x14ac:dyDescent="0.35">
      <c r="A484" s="149" t="s">
        <v>314</v>
      </c>
      <c r="B484" s="149" t="s">
        <v>323</v>
      </c>
      <c r="C484" s="150" t="s">
        <v>323</v>
      </c>
      <c r="D484" s="149" t="s">
        <v>319</v>
      </c>
      <c r="E484" s="149">
        <v>152125</v>
      </c>
      <c r="F484" s="149">
        <v>163475</v>
      </c>
      <c r="G484" s="149">
        <v>66020</v>
      </c>
      <c r="H484" s="151">
        <v>91890</v>
      </c>
      <c r="I484" s="149" t="s">
        <v>73</v>
      </c>
      <c r="J484" s="149" t="s">
        <v>64</v>
      </c>
      <c r="K484" s="152">
        <v>45272.6862384259</v>
      </c>
      <c r="L484" s="149" t="s">
        <v>69</v>
      </c>
      <c r="M484" s="149" t="s">
        <v>68</v>
      </c>
      <c r="N484" s="153">
        <v>0</v>
      </c>
      <c r="O484" s="153">
        <v>38</v>
      </c>
      <c r="P484" s="153">
        <v>0</v>
      </c>
    </row>
    <row r="485" spans="1:16" x14ac:dyDescent="0.35">
      <c r="A485" s="149" t="s">
        <v>314</v>
      </c>
      <c r="B485" s="149" t="s">
        <v>335</v>
      </c>
      <c r="C485" s="150" t="s">
        <v>335</v>
      </c>
      <c r="D485" s="149" t="s">
        <v>319</v>
      </c>
      <c r="E485" s="149">
        <v>152126</v>
      </c>
      <c r="F485" s="149">
        <v>163476</v>
      </c>
      <c r="G485" s="149">
        <v>66021</v>
      </c>
      <c r="H485" s="151">
        <v>23</v>
      </c>
      <c r="I485" s="149" t="s">
        <v>70</v>
      </c>
      <c r="J485" s="149" t="s">
        <v>64</v>
      </c>
      <c r="K485" s="152">
        <v>45272.692361111098</v>
      </c>
      <c r="L485" s="149" t="s">
        <v>69</v>
      </c>
      <c r="M485" s="149" t="s">
        <v>68</v>
      </c>
      <c r="N485" s="153">
        <v>0</v>
      </c>
      <c r="O485" s="153">
        <v>74.75</v>
      </c>
      <c r="P485" s="153">
        <v>0</v>
      </c>
    </row>
    <row r="486" spans="1:16" x14ac:dyDescent="0.35">
      <c r="A486" s="149" t="s">
        <v>314</v>
      </c>
      <c r="B486" s="149" t="s">
        <v>323</v>
      </c>
      <c r="C486" s="150" t="s">
        <v>323</v>
      </c>
      <c r="D486" s="149" t="s">
        <v>319</v>
      </c>
      <c r="E486" s="149">
        <v>152128</v>
      </c>
      <c r="F486" s="149">
        <v>163479</v>
      </c>
      <c r="G486" s="149">
        <v>66022</v>
      </c>
      <c r="H486" s="151">
        <v>23</v>
      </c>
      <c r="I486" s="149" t="s">
        <v>70</v>
      </c>
      <c r="J486" s="149" t="s">
        <v>64</v>
      </c>
      <c r="K486" s="152">
        <v>45272.6971990741</v>
      </c>
      <c r="L486" s="149" t="s">
        <v>69</v>
      </c>
      <c r="M486" s="149" t="s">
        <v>68</v>
      </c>
      <c r="N486" s="153">
        <v>0</v>
      </c>
      <c r="O486" s="153">
        <v>94.75</v>
      </c>
      <c r="P486" s="153">
        <v>0</v>
      </c>
    </row>
    <row r="487" spans="1:16" x14ac:dyDescent="0.35">
      <c r="A487" s="149" t="s">
        <v>314</v>
      </c>
      <c r="B487" s="149" t="s">
        <v>335</v>
      </c>
      <c r="C487" s="150" t="s">
        <v>335</v>
      </c>
      <c r="D487" s="149" t="s">
        <v>319</v>
      </c>
      <c r="E487" s="149">
        <v>152129</v>
      </c>
      <c r="F487" s="149">
        <v>163480</v>
      </c>
      <c r="G487" s="149">
        <v>66023</v>
      </c>
      <c r="H487" s="151">
        <v>23</v>
      </c>
      <c r="I487" s="149" t="s">
        <v>70</v>
      </c>
      <c r="J487" s="149" t="s">
        <v>64</v>
      </c>
      <c r="K487" s="152">
        <v>45272.698946759301</v>
      </c>
      <c r="L487" s="149" t="s">
        <v>69</v>
      </c>
      <c r="M487" s="149" t="s">
        <v>68</v>
      </c>
      <c r="N487" s="153">
        <v>0</v>
      </c>
      <c r="O487" s="153">
        <v>59.55</v>
      </c>
      <c r="P487" s="153">
        <v>0</v>
      </c>
    </row>
    <row r="488" spans="1:16" x14ac:dyDescent="0.35">
      <c r="A488" s="149" t="s">
        <v>314</v>
      </c>
      <c r="B488" s="149" t="s">
        <v>323</v>
      </c>
      <c r="C488" s="150" t="s">
        <v>323</v>
      </c>
      <c r="D488" s="149" t="s">
        <v>319</v>
      </c>
      <c r="E488" s="149">
        <v>152130</v>
      </c>
      <c r="F488" s="149">
        <v>163481</v>
      </c>
      <c r="G488" s="149">
        <v>66024</v>
      </c>
      <c r="H488" s="151">
        <v>23</v>
      </c>
      <c r="I488" s="149" t="s">
        <v>70</v>
      </c>
      <c r="J488" s="149" t="s">
        <v>64</v>
      </c>
      <c r="K488" s="152">
        <v>45272.705752314803</v>
      </c>
      <c r="L488" s="149" t="s">
        <v>69</v>
      </c>
      <c r="M488" s="149" t="s">
        <v>68</v>
      </c>
      <c r="N488" s="153">
        <v>0</v>
      </c>
      <c r="O488" s="153">
        <v>74.75</v>
      </c>
      <c r="P488" s="153">
        <v>0</v>
      </c>
    </row>
    <row r="489" spans="1:16" x14ac:dyDescent="0.35">
      <c r="A489" s="149" t="s">
        <v>314</v>
      </c>
      <c r="B489" s="149" t="s">
        <v>327</v>
      </c>
      <c r="C489" s="150" t="s">
        <v>327</v>
      </c>
      <c r="D489" s="149" t="s">
        <v>319</v>
      </c>
      <c r="E489" s="149">
        <v>152134</v>
      </c>
      <c r="F489" s="149">
        <v>163492</v>
      </c>
      <c r="G489" s="149">
        <v>66025</v>
      </c>
      <c r="H489" s="151">
        <v>80010</v>
      </c>
      <c r="I489" s="149" t="s">
        <v>75</v>
      </c>
      <c r="J489" s="149" t="s">
        <v>64</v>
      </c>
      <c r="K489" s="152">
        <v>45272.717361111099</v>
      </c>
      <c r="L489" s="149" t="s">
        <v>69</v>
      </c>
      <c r="M489" s="149" t="s">
        <v>68</v>
      </c>
      <c r="N489" s="153">
        <v>0</v>
      </c>
      <c r="O489" s="153">
        <v>224.5</v>
      </c>
      <c r="P489" s="153">
        <v>0</v>
      </c>
    </row>
    <row r="490" spans="1:16" x14ac:dyDescent="0.35">
      <c r="A490" s="149" t="s">
        <v>314</v>
      </c>
      <c r="B490" s="149" t="s">
        <v>323</v>
      </c>
      <c r="C490" s="150" t="s">
        <v>323</v>
      </c>
      <c r="D490" s="149" t="s">
        <v>319</v>
      </c>
      <c r="E490" s="149">
        <v>152136</v>
      </c>
      <c r="F490" s="149">
        <v>163493</v>
      </c>
      <c r="G490" s="149">
        <v>66026</v>
      </c>
      <c r="H490" s="151">
        <v>91890</v>
      </c>
      <c r="I490" s="149" t="s">
        <v>73</v>
      </c>
      <c r="J490" s="149" t="s">
        <v>64</v>
      </c>
      <c r="K490" s="152">
        <v>45272.721886574102</v>
      </c>
      <c r="L490" s="149" t="s">
        <v>69</v>
      </c>
      <c r="M490" s="149" t="s">
        <v>68</v>
      </c>
      <c r="N490" s="153">
        <v>0</v>
      </c>
      <c r="O490" s="153">
        <v>38</v>
      </c>
      <c r="P490" s="153">
        <v>0</v>
      </c>
    </row>
    <row r="491" spans="1:16" x14ac:dyDescent="0.35">
      <c r="A491" s="149" t="s">
        <v>314</v>
      </c>
      <c r="B491" s="149" t="s">
        <v>323</v>
      </c>
      <c r="C491" s="150" t="s">
        <v>323</v>
      </c>
      <c r="D491" s="149" t="s">
        <v>319</v>
      </c>
      <c r="E491" s="149">
        <v>152139</v>
      </c>
      <c r="F491" s="149">
        <v>163498</v>
      </c>
      <c r="G491" s="149">
        <v>66027</v>
      </c>
      <c r="H491" s="151">
        <v>23</v>
      </c>
      <c r="I491" s="149" t="s">
        <v>70</v>
      </c>
      <c r="J491" s="149" t="s">
        <v>64</v>
      </c>
      <c r="K491" s="152">
        <v>45272.733495370398</v>
      </c>
      <c r="L491" s="149" t="s">
        <v>69</v>
      </c>
      <c r="M491" s="149" t="s">
        <v>68</v>
      </c>
      <c r="N491" s="153">
        <v>0</v>
      </c>
      <c r="O491" s="153">
        <v>59.55</v>
      </c>
      <c r="P491" s="153">
        <v>0</v>
      </c>
    </row>
    <row r="492" spans="1:16" x14ac:dyDescent="0.35">
      <c r="A492" s="149" t="s">
        <v>314</v>
      </c>
      <c r="B492" s="149" t="s">
        <v>323</v>
      </c>
      <c r="C492" s="150" t="s">
        <v>323</v>
      </c>
      <c r="D492" s="149" t="s">
        <v>319</v>
      </c>
      <c r="E492" s="149">
        <v>152144</v>
      </c>
      <c r="F492" s="149">
        <v>163505</v>
      </c>
      <c r="G492" s="149">
        <v>66028</v>
      </c>
      <c r="H492" s="151">
        <v>23</v>
      </c>
      <c r="I492" s="149" t="s">
        <v>70</v>
      </c>
      <c r="J492" s="149" t="s">
        <v>64</v>
      </c>
      <c r="K492" s="152">
        <v>45272.788217592599</v>
      </c>
      <c r="L492" s="149" t="s">
        <v>69</v>
      </c>
      <c r="M492" s="149" t="s">
        <v>68</v>
      </c>
      <c r="N492" s="153">
        <v>0</v>
      </c>
      <c r="O492" s="153">
        <v>74.75</v>
      </c>
      <c r="P492" s="153">
        <v>0</v>
      </c>
    </row>
    <row r="493" spans="1:16" x14ac:dyDescent="0.35">
      <c r="A493" s="149" t="s">
        <v>314</v>
      </c>
      <c r="B493" s="149" t="s">
        <v>323</v>
      </c>
      <c r="C493" s="150" t="s">
        <v>323</v>
      </c>
      <c r="D493" s="149" t="s">
        <v>319</v>
      </c>
      <c r="E493" s="149">
        <v>152145</v>
      </c>
      <c r="F493" s="149">
        <v>163506</v>
      </c>
      <c r="G493" s="149">
        <v>66029</v>
      </c>
      <c r="H493" s="151">
        <v>23</v>
      </c>
      <c r="I493" s="149" t="s">
        <v>70</v>
      </c>
      <c r="J493" s="149" t="s">
        <v>64</v>
      </c>
      <c r="K493" s="152">
        <v>45272.801504629599</v>
      </c>
      <c r="L493" s="149" t="s">
        <v>69</v>
      </c>
      <c r="M493" s="149" t="s">
        <v>68</v>
      </c>
      <c r="N493" s="153">
        <v>0</v>
      </c>
      <c r="O493" s="153">
        <v>94.75</v>
      </c>
      <c r="P493" s="153">
        <v>0</v>
      </c>
    </row>
    <row r="494" spans="1:16" x14ac:dyDescent="0.35">
      <c r="A494" s="149" t="s">
        <v>314</v>
      </c>
      <c r="B494" s="149" t="s">
        <v>323</v>
      </c>
      <c r="C494" s="150" t="s">
        <v>323</v>
      </c>
      <c r="D494" s="149" t="s">
        <v>319</v>
      </c>
      <c r="E494" s="149">
        <v>152146</v>
      </c>
      <c r="F494" s="149">
        <v>163507</v>
      </c>
      <c r="G494" s="149">
        <v>66030</v>
      </c>
      <c r="H494" s="151">
        <v>23</v>
      </c>
      <c r="I494" s="149" t="s">
        <v>70</v>
      </c>
      <c r="J494" s="149" t="s">
        <v>64</v>
      </c>
      <c r="K494" s="152">
        <v>45272.810416666704</v>
      </c>
      <c r="L494" s="149" t="s">
        <v>69</v>
      </c>
      <c r="M494" s="149" t="s">
        <v>68</v>
      </c>
      <c r="N494" s="153">
        <v>0</v>
      </c>
      <c r="O494" s="153">
        <v>74.75</v>
      </c>
      <c r="P494" s="153">
        <v>0</v>
      </c>
    </row>
    <row r="495" spans="1:16" x14ac:dyDescent="0.35">
      <c r="A495" s="149" t="s">
        <v>314</v>
      </c>
      <c r="B495" s="149" t="s">
        <v>323</v>
      </c>
      <c r="C495" s="150" t="s">
        <v>323</v>
      </c>
      <c r="D495" s="149" t="s">
        <v>319</v>
      </c>
      <c r="E495" s="149">
        <v>152147</v>
      </c>
      <c r="F495" s="149">
        <v>163508</v>
      </c>
      <c r="G495" s="149">
        <v>66031</v>
      </c>
      <c r="H495" s="151">
        <v>91891</v>
      </c>
      <c r="I495" s="149" t="s">
        <v>66</v>
      </c>
      <c r="J495" s="149" t="s">
        <v>64</v>
      </c>
      <c r="K495" s="152">
        <v>45272.8192361111</v>
      </c>
      <c r="L495" s="149" t="s">
        <v>69</v>
      </c>
      <c r="M495" s="149" t="s">
        <v>68</v>
      </c>
      <c r="N495" s="153">
        <v>0</v>
      </c>
      <c r="O495" s="153">
        <v>94.75</v>
      </c>
      <c r="P495" s="153">
        <v>0</v>
      </c>
    </row>
    <row r="496" spans="1:16" x14ac:dyDescent="0.35">
      <c r="A496" s="149" t="s">
        <v>314</v>
      </c>
      <c r="B496" s="149" t="s">
        <v>318</v>
      </c>
      <c r="C496" s="150" t="s">
        <v>81</v>
      </c>
      <c r="D496" s="149" t="s">
        <v>319</v>
      </c>
      <c r="E496" s="149">
        <v>151951</v>
      </c>
      <c r="F496" s="149">
        <v>163292</v>
      </c>
      <c r="G496" s="149">
        <v>66032</v>
      </c>
      <c r="H496" s="151">
        <v>721</v>
      </c>
      <c r="I496" s="149" t="s">
        <v>83</v>
      </c>
      <c r="J496" s="149" t="s">
        <v>64</v>
      </c>
      <c r="K496" s="152">
        <v>45273.312314814801</v>
      </c>
      <c r="L496" s="149" t="s">
        <v>63</v>
      </c>
      <c r="M496" s="149" t="s">
        <v>79</v>
      </c>
      <c r="N496" s="153">
        <v>0</v>
      </c>
      <c r="O496" s="153">
        <v>158.80000000000001</v>
      </c>
      <c r="P496" s="153">
        <v>0</v>
      </c>
    </row>
    <row r="497" spans="1:16" x14ac:dyDescent="0.35">
      <c r="A497" s="149" t="s">
        <v>314</v>
      </c>
      <c r="B497" s="149" t="s">
        <v>318</v>
      </c>
      <c r="C497" s="150" t="s">
        <v>81</v>
      </c>
      <c r="D497" s="149" t="s">
        <v>319</v>
      </c>
      <c r="E497" s="149">
        <v>151951</v>
      </c>
      <c r="F497" s="149">
        <v>163293</v>
      </c>
      <c r="G497" s="149">
        <v>66032</v>
      </c>
      <c r="H497" s="151">
        <v>723</v>
      </c>
      <c r="I497" s="149" t="s">
        <v>82</v>
      </c>
      <c r="J497" s="149" t="s">
        <v>64</v>
      </c>
      <c r="K497" s="152">
        <v>45273.312314814801</v>
      </c>
      <c r="L497" s="149" t="s">
        <v>63</v>
      </c>
      <c r="M497" s="149" t="s">
        <v>79</v>
      </c>
      <c r="N497" s="153">
        <v>0</v>
      </c>
      <c r="O497" s="153">
        <v>125.85</v>
      </c>
      <c r="P497" s="153">
        <v>0</v>
      </c>
    </row>
    <row r="498" spans="1:16" x14ac:dyDescent="0.35">
      <c r="A498" s="149" t="s">
        <v>314</v>
      </c>
      <c r="B498" s="149" t="s">
        <v>318</v>
      </c>
      <c r="C498" s="150" t="s">
        <v>81</v>
      </c>
      <c r="D498" s="149" t="s">
        <v>319</v>
      </c>
      <c r="E498" s="149">
        <v>151959</v>
      </c>
      <c r="F498" s="149">
        <v>163301</v>
      </c>
      <c r="G498" s="149">
        <v>66032</v>
      </c>
      <c r="H498" s="151">
        <v>23</v>
      </c>
      <c r="I498" s="149" t="s">
        <v>381</v>
      </c>
      <c r="J498" s="149" t="s">
        <v>64</v>
      </c>
      <c r="K498" s="152">
        <v>45273.312314814801</v>
      </c>
      <c r="L498" s="149" t="s">
        <v>63</v>
      </c>
      <c r="M498" s="149" t="s">
        <v>79</v>
      </c>
      <c r="N498" s="153">
        <v>0</v>
      </c>
      <c r="O498" s="153">
        <v>41.4</v>
      </c>
      <c r="P498" s="153">
        <v>0</v>
      </c>
    </row>
    <row r="499" spans="1:16" x14ac:dyDescent="0.35">
      <c r="A499" s="149" t="s">
        <v>314</v>
      </c>
      <c r="B499" s="149" t="s">
        <v>318</v>
      </c>
      <c r="C499" s="150" t="s">
        <v>81</v>
      </c>
      <c r="D499" s="149" t="s">
        <v>319</v>
      </c>
      <c r="E499" s="149">
        <v>151959</v>
      </c>
      <c r="F499" s="149">
        <v>163302</v>
      </c>
      <c r="G499" s="149">
        <v>66032</v>
      </c>
      <c r="H499" s="151">
        <v>2712</v>
      </c>
      <c r="I499" s="149" t="s">
        <v>382</v>
      </c>
      <c r="J499" s="149" t="s">
        <v>64</v>
      </c>
      <c r="K499" s="152">
        <v>45273.312314814801</v>
      </c>
      <c r="L499" s="149" t="s">
        <v>63</v>
      </c>
      <c r="M499" s="149" t="s">
        <v>79</v>
      </c>
      <c r="N499" s="153">
        <v>0</v>
      </c>
      <c r="O499" s="153">
        <v>78.95</v>
      </c>
      <c r="P499" s="153">
        <v>0</v>
      </c>
    </row>
    <row r="500" spans="1:16" x14ac:dyDescent="0.35">
      <c r="A500" s="149" t="s">
        <v>314</v>
      </c>
      <c r="B500" s="149" t="s">
        <v>318</v>
      </c>
      <c r="C500" s="150" t="s">
        <v>81</v>
      </c>
      <c r="D500" s="149" t="s">
        <v>319</v>
      </c>
      <c r="E500" s="149">
        <v>151893</v>
      </c>
      <c r="F500" s="149">
        <v>163223</v>
      </c>
      <c r="G500" s="149">
        <v>66032</v>
      </c>
      <c r="H500" s="151">
        <v>3</v>
      </c>
      <c r="I500" s="149" t="s">
        <v>74</v>
      </c>
      <c r="J500" s="149" t="s">
        <v>64</v>
      </c>
      <c r="K500" s="152">
        <v>45273.312314814801</v>
      </c>
      <c r="L500" s="149" t="s">
        <v>63</v>
      </c>
      <c r="M500" s="149" t="s">
        <v>79</v>
      </c>
      <c r="N500" s="153">
        <v>0</v>
      </c>
      <c r="O500" s="153">
        <v>18.95</v>
      </c>
      <c r="P500" s="153">
        <v>0</v>
      </c>
    </row>
    <row r="501" spans="1:16" x14ac:dyDescent="0.35">
      <c r="A501" s="149" t="s">
        <v>314</v>
      </c>
      <c r="B501" s="149" t="s">
        <v>318</v>
      </c>
      <c r="C501" s="150" t="s">
        <v>81</v>
      </c>
      <c r="D501" s="149" t="s">
        <v>319</v>
      </c>
      <c r="E501" s="149">
        <v>151893</v>
      </c>
      <c r="F501" s="149">
        <v>163224</v>
      </c>
      <c r="G501" s="149">
        <v>66032</v>
      </c>
      <c r="H501" s="151">
        <v>10990</v>
      </c>
      <c r="I501" s="149" t="s">
        <v>80</v>
      </c>
      <c r="J501" s="149" t="s">
        <v>64</v>
      </c>
      <c r="K501" s="152">
        <v>45273.312314814801</v>
      </c>
      <c r="L501" s="149" t="s">
        <v>63</v>
      </c>
      <c r="M501" s="149" t="s">
        <v>79</v>
      </c>
      <c r="N501" s="153">
        <v>0</v>
      </c>
      <c r="O501" s="153">
        <v>6.9</v>
      </c>
      <c r="P501" s="153">
        <v>0</v>
      </c>
    </row>
    <row r="502" spans="1:16" x14ac:dyDescent="0.35">
      <c r="A502" s="149" t="s">
        <v>314</v>
      </c>
      <c r="B502" s="149" t="s">
        <v>318</v>
      </c>
      <c r="C502" s="150" t="s">
        <v>81</v>
      </c>
      <c r="D502" s="149" t="s">
        <v>319</v>
      </c>
      <c r="E502" s="149">
        <v>151930</v>
      </c>
      <c r="F502" s="149">
        <v>163268</v>
      </c>
      <c r="G502" s="149">
        <v>66032</v>
      </c>
      <c r="H502" s="151">
        <v>91891</v>
      </c>
      <c r="I502" s="149" t="s">
        <v>66</v>
      </c>
      <c r="J502" s="149" t="s">
        <v>64</v>
      </c>
      <c r="K502" s="152">
        <v>45273.312314814801</v>
      </c>
      <c r="L502" s="149" t="s">
        <v>63</v>
      </c>
      <c r="M502" s="149" t="s">
        <v>79</v>
      </c>
      <c r="N502" s="153">
        <v>0</v>
      </c>
      <c r="O502" s="153">
        <v>41.4</v>
      </c>
      <c r="P502" s="153">
        <v>0</v>
      </c>
    </row>
    <row r="503" spans="1:16" x14ac:dyDescent="0.35">
      <c r="A503" s="149" t="s">
        <v>314</v>
      </c>
      <c r="B503" s="149" t="s">
        <v>318</v>
      </c>
      <c r="C503" s="150" t="s">
        <v>81</v>
      </c>
      <c r="D503" s="149" t="s">
        <v>319</v>
      </c>
      <c r="E503" s="149">
        <v>151930</v>
      </c>
      <c r="F503" s="149">
        <v>163269</v>
      </c>
      <c r="G503" s="149">
        <v>66032</v>
      </c>
      <c r="H503" s="151">
        <v>75870</v>
      </c>
      <c r="I503" s="149" t="s">
        <v>80</v>
      </c>
      <c r="J503" s="149" t="s">
        <v>64</v>
      </c>
      <c r="K503" s="152">
        <v>45273.312314814801</v>
      </c>
      <c r="L503" s="149" t="s">
        <v>63</v>
      </c>
      <c r="M503" s="149" t="s">
        <v>79</v>
      </c>
      <c r="N503" s="153">
        <v>0</v>
      </c>
      <c r="O503" s="153">
        <v>20.65</v>
      </c>
      <c r="P503" s="153">
        <v>0</v>
      </c>
    </row>
    <row r="504" spans="1:16" x14ac:dyDescent="0.35">
      <c r="A504" s="149" t="s">
        <v>314</v>
      </c>
      <c r="B504" s="149" t="s">
        <v>318</v>
      </c>
      <c r="C504" s="150" t="s">
        <v>81</v>
      </c>
      <c r="D504" s="149" t="s">
        <v>319</v>
      </c>
      <c r="E504" s="149">
        <v>151932</v>
      </c>
      <c r="F504" s="149">
        <v>163272</v>
      </c>
      <c r="G504" s="149">
        <v>66032</v>
      </c>
      <c r="H504" s="151">
        <v>23</v>
      </c>
      <c r="I504" s="149" t="s">
        <v>70</v>
      </c>
      <c r="J504" s="149" t="s">
        <v>64</v>
      </c>
      <c r="K504" s="152">
        <v>45273.312314814801</v>
      </c>
      <c r="L504" s="149" t="s">
        <v>63</v>
      </c>
      <c r="M504" s="149" t="s">
        <v>79</v>
      </c>
      <c r="N504" s="153">
        <v>0</v>
      </c>
      <c r="O504" s="153">
        <v>41.4</v>
      </c>
      <c r="P504" s="153">
        <v>0</v>
      </c>
    </row>
    <row r="505" spans="1:16" x14ac:dyDescent="0.35">
      <c r="A505" s="149" t="s">
        <v>314</v>
      </c>
      <c r="B505" s="149" t="s">
        <v>318</v>
      </c>
      <c r="C505" s="150" t="s">
        <v>81</v>
      </c>
      <c r="D505" s="149" t="s">
        <v>319</v>
      </c>
      <c r="E505" s="149">
        <v>151944</v>
      </c>
      <c r="F505" s="149">
        <v>163283</v>
      </c>
      <c r="G505" s="149">
        <v>66032</v>
      </c>
      <c r="H505" s="151">
        <v>91891</v>
      </c>
      <c r="I505" s="149" t="s">
        <v>66</v>
      </c>
      <c r="J505" s="149" t="s">
        <v>64</v>
      </c>
      <c r="K505" s="152">
        <v>45273.312314814801</v>
      </c>
      <c r="L505" s="149" t="s">
        <v>63</v>
      </c>
      <c r="M505" s="149" t="s">
        <v>79</v>
      </c>
      <c r="N505" s="153">
        <v>0</v>
      </c>
      <c r="O505" s="153">
        <v>41.4</v>
      </c>
      <c r="P505" s="153">
        <v>0</v>
      </c>
    </row>
    <row r="506" spans="1:16" x14ac:dyDescent="0.35">
      <c r="A506" s="149" t="s">
        <v>314</v>
      </c>
      <c r="B506" s="149" t="s">
        <v>318</v>
      </c>
      <c r="C506" s="150" t="s">
        <v>81</v>
      </c>
      <c r="D506" s="149" t="s">
        <v>319</v>
      </c>
      <c r="E506" s="149">
        <v>151944</v>
      </c>
      <c r="F506" s="149">
        <v>163284</v>
      </c>
      <c r="G506" s="149">
        <v>66032</v>
      </c>
      <c r="H506" s="151">
        <v>75870</v>
      </c>
      <c r="I506" s="149" t="s">
        <v>80</v>
      </c>
      <c r="J506" s="149" t="s">
        <v>64</v>
      </c>
      <c r="K506" s="152">
        <v>45273.312314814801</v>
      </c>
      <c r="L506" s="149" t="s">
        <v>63</v>
      </c>
      <c r="M506" s="149" t="s">
        <v>79</v>
      </c>
      <c r="N506" s="153">
        <v>0</v>
      </c>
      <c r="O506" s="153">
        <v>20.65</v>
      </c>
      <c r="P506" s="153">
        <v>0</v>
      </c>
    </row>
    <row r="507" spans="1:16" x14ac:dyDescent="0.35">
      <c r="A507" s="149" t="s">
        <v>314</v>
      </c>
      <c r="B507" s="149" t="s">
        <v>318</v>
      </c>
      <c r="C507" s="150" t="s">
        <v>81</v>
      </c>
      <c r="D507" s="149" t="s">
        <v>319</v>
      </c>
      <c r="E507" s="149">
        <v>151983</v>
      </c>
      <c r="F507" s="149">
        <v>163321</v>
      </c>
      <c r="G507" s="149">
        <v>66032</v>
      </c>
      <c r="H507" s="151">
        <v>91891</v>
      </c>
      <c r="I507" s="149" t="s">
        <v>66</v>
      </c>
      <c r="J507" s="149" t="s">
        <v>64</v>
      </c>
      <c r="K507" s="152">
        <v>45273.312314814801</v>
      </c>
      <c r="L507" s="149" t="s">
        <v>63</v>
      </c>
      <c r="M507" s="149" t="s">
        <v>79</v>
      </c>
      <c r="N507" s="153">
        <v>0</v>
      </c>
      <c r="O507" s="153">
        <v>41.4</v>
      </c>
      <c r="P507" s="153">
        <v>0</v>
      </c>
    </row>
    <row r="508" spans="1:16" x14ac:dyDescent="0.35">
      <c r="A508" s="149" t="s">
        <v>314</v>
      </c>
      <c r="B508" s="149" t="s">
        <v>318</v>
      </c>
      <c r="C508" s="150" t="s">
        <v>81</v>
      </c>
      <c r="D508" s="149" t="s">
        <v>319</v>
      </c>
      <c r="E508" s="149">
        <v>151983</v>
      </c>
      <c r="F508" s="149">
        <v>163322</v>
      </c>
      <c r="G508" s="149">
        <v>66032</v>
      </c>
      <c r="H508" s="151">
        <v>75870</v>
      </c>
      <c r="I508" s="149" t="s">
        <v>80</v>
      </c>
      <c r="J508" s="149" t="s">
        <v>64</v>
      </c>
      <c r="K508" s="152">
        <v>45273.312314814801</v>
      </c>
      <c r="L508" s="149" t="s">
        <v>63</v>
      </c>
      <c r="M508" s="149" t="s">
        <v>79</v>
      </c>
      <c r="N508" s="153">
        <v>0</v>
      </c>
      <c r="O508" s="153">
        <v>20.65</v>
      </c>
      <c r="P508" s="153">
        <v>0</v>
      </c>
    </row>
    <row r="509" spans="1:16" x14ac:dyDescent="0.35">
      <c r="A509" s="149" t="s">
        <v>314</v>
      </c>
      <c r="B509" s="149" t="s">
        <v>318</v>
      </c>
      <c r="C509" s="150" t="s">
        <v>81</v>
      </c>
      <c r="D509" s="149" t="s">
        <v>319</v>
      </c>
      <c r="E509" s="149">
        <v>151904</v>
      </c>
      <c r="F509" s="149">
        <v>163237</v>
      </c>
      <c r="G509" s="149">
        <v>66032</v>
      </c>
      <c r="H509" s="151">
        <v>36</v>
      </c>
      <c r="I509" s="149" t="s">
        <v>65</v>
      </c>
      <c r="J509" s="149" t="s">
        <v>64</v>
      </c>
      <c r="K509" s="152">
        <v>45273.312314814801</v>
      </c>
      <c r="L509" s="149" t="s">
        <v>63</v>
      </c>
      <c r="M509" s="149" t="s">
        <v>79</v>
      </c>
      <c r="N509" s="153">
        <v>0</v>
      </c>
      <c r="O509" s="153">
        <v>80.099999999999994</v>
      </c>
      <c r="P509" s="153">
        <v>0</v>
      </c>
    </row>
    <row r="510" spans="1:16" x14ac:dyDescent="0.35">
      <c r="A510" s="149" t="s">
        <v>314</v>
      </c>
      <c r="B510" s="149" t="s">
        <v>318</v>
      </c>
      <c r="C510" s="150" t="s">
        <v>81</v>
      </c>
      <c r="D510" s="149" t="s">
        <v>319</v>
      </c>
      <c r="E510" s="149">
        <v>151904</v>
      </c>
      <c r="F510" s="149">
        <v>163238</v>
      </c>
      <c r="G510" s="149">
        <v>66032</v>
      </c>
      <c r="H510" s="151">
        <v>75870</v>
      </c>
      <c r="I510" s="149" t="s">
        <v>80</v>
      </c>
      <c r="J510" s="149" t="s">
        <v>64</v>
      </c>
      <c r="K510" s="152">
        <v>45273.312314814801</v>
      </c>
      <c r="L510" s="149" t="s">
        <v>63</v>
      </c>
      <c r="M510" s="149" t="s">
        <v>79</v>
      </c>
      <c r="N510" s="153">
        <v>0</v>
      </c>
      <c r="O510" s="153">
        <v>20.65</v>
      </c>
      <c r="P510" s="153">
        <v>0</v>
      </c>
    </row>
    <row r="511" spans="1:16" x14ac:dyDescent="0.35">
      <c r="A511" s="149" t="s">
        <v>314</v>
      </c>
      <c r="B511" s="149" t="s">
        <v>318</v>
      </c>
      <c r="C511" s="150" t="s">
        <v>81</v>
      </c>
      <c r="D511" s="149" t="s">
        <v>319</v>
      </c>
      <c r="E511" s="149">
        <v>151905</v>
      </c>
      <c r="F511" s="149">
        <v>163239</v>
      </c>
      <c r="G511" s="149">
        <v>66032</v>
      </c>
      <c r="H511" s="151">
        <v>23</v>
      </c>
      <c r="I511" s="149" t="s">
        <v>70</v>
      </c>
      <c r="J511" s="149" t="s">
        <v>64</v>
      </c>
      <c r="K511" s="152">
        <v>45273.312314814801</v>
      </c>
      <c r="L511" s="149" t="s">
        <v>63</v>
      </c>
      <c r="M511" s="149" t="s">
        <v>79</v>
      </c>
      <c r="N511" s="153">
        <v>0</v>
      </c>
      <c r="O511" s="153">
        <v>41.4</v>
      </c>
      <c r="P511" s="153">
        <v>0</v>
      </c>
    </row>
    <row r="512" spans="1:16" x14ac:dyDescent="0.35">
      <c r="A512" s="149" t="s">
        <v>314</v>
      </c>
      <c r="B512" s="149" t="s">
        <v>318</v>
      </c>
      <c r="C512" s="150" t="s">
        <v>81</v>
      </c>
      <c r="D512" s="149" t="s">
        <v>319</v>
      </c>
      <c r="E512" s="149">
        <v>151905</v>
      </c>
      <c r="F512" s="149">
        <v>163240</v>
      </c>
      <c r="G512" s="149">
        <v>66032</v>
      </c>
      <c r="H512" s="151">
        <v>75870</v>
      </c>
      <c r="I512" s="149" t="s">
        <v>80</v>
      </c>
      <c r="J512" s="149" t="s">
        <v>64</v>
      </c>
      <c r="K512" s="152">
        <v>45273.312314814801</v>
      </c>
      <c r="L512" s="149" t="s">
        <v>63</v>
      </c>
      <c r="M512" s="149" t="s">
        <v>79</v>
      </c>
      <c r="N512" s="153">
        <v>0</v>
      </c>
      <c r="O512" s="153">
        <v>20.65</v>
      </c>
      <c r="P512" s="153">
        <v>0</v>
      </c>
    </row>
    <row r="513" spans="1:16" x14ac:dyDescent="0.35">
      <c r="A513" s="149" t="s">
        <v>314</v>
      </c>
      <c r="B513" s="149" t="s">
        <v>371</v>
      </c>
      <c r="C513" s="150" t="s">
        <v>81</v>
      </c>
      <c r="D513" s="149" t="s">
        <v>319</v>
      </c>
      <c r="E513" s="149">
        <v>151990</v>
      </c>
      <c r="F513" s="149">
        <v>163330</v>
      </c>
      <c r="G513" s="149">
        <v>66033</v>
      </c>
      <c r="H513" s="151">
        <v>23</v>
      </c>
      <c r="I513" s="149" t="s">
        <v>70</v>
      </c>
      <c r="J513" s="149" t="s">
        <v>64</v>
      </c>
      <c r="K513" s="152">
        <v>45273.312314814801</v>
      </c>
      <c r="L513" s="149" t="s">
        <v>63</v>
      </c>
      <c r="M513" s="149" t="s">
        <v>79</v>
      </c>
      <c r="N513" s="153">
        <v>0</v>
      </c>
      <c r="O513" s="153">
        <v>41.4</v>
      </c>
      <c r="P513" s="153">
        <v>0</v>
      </c>
    </row>
    <row r="514" spans="1:16" x14ac:dyDescent="0.35">
      <c r="A514" s="149" t="s">
        <v>314</v>
      </c>
      <c r="B514" s="149" t="s">
        <v>371</v>
      </c>
      <c r="C514" s="150" t="s">
        <v>81</v>
      </c>
      <c r="D514" s="149" t="s">
        <v>319</v>
      </c>
      <c r="E514" s="149">
        <v>151990</v>
      </c>
      <c r="F514" s="149">
        <v>163331</v>
      </c>
      <c r="G514" s="149">
        <v>66033</v>
      </c>
      <c r="H514" s="151">
        <v>699</v>
      </c>
      <c r="I514" s="149" t="s">
        <v>366</v>
      </c>
      <c r="J514" s="149" t="s">
        <v>64</v>
      </c>
      <c r="K514" s="152">
        <v>45273.312314814801</v>
      </c>
      <c r="L514" s="149" t="s">
        <v>63</v>
      </c>
      <c r="M514" s="149" t="s">
        <v>79</v>
      </c>
      <c r="N514" s="153">
        <v>0</v>
      </c>
      <c r="O514" s="153">
        <v>80.099999999999994</v>
      </c>
      <c r="P514" s="153">
        <v>0</v>
      </c>
    </row>
    <row r="515" spans="1:16" x14ac:dyDescent="0.35">
      <c r="A515" s="149" t="s">
        <v>314</v>
      </c>
      <c r="B515" s="149" t="s">
        <v>323</v>
      </c>
      <c r="C515" s="150" t="s">
        <v>81</v>
      </c>
      <c r="D515" s="149" t="s">
        <v>319</v>
      </c>
      <c r="E515" s="149">
        <v>151999</v>
      </c>
      <c r="F515" s="149">
        <v>163340</v>
      </c>
      <c r="G515" s="149">
        <v>66034</v>
      </c>
      <c r="H515" s="151">
        <v>93644</v>
      </c>
      <c r="I515" s="149" t="s">
        <v>84</v>
      </c>
      <c r="J515" s="149" t="s">
        <v>64</v>
      </c>
      <c r="K515" s="152">
        <v>45273.312314814801</v>
      </c>
      <c r="L515" s="149" t="s">
        <v>63</v>
      </c>
      <c r="M515" s="149" t="s">
        <v>79</v>
      </c>
      <c r="N515" s="153">
        <v>0</v>
      </c>
      <c r="O515" s="153">
        <v>36.549999999999997</v>
      </c>
      <c r="P515" s="153">
        <v>0</v>
      </c>
    </row>
    <row r="516" spans="1:16" x14ac:dyDescent="0.35">
      <c r="A516" s="149" t="s">
        <v>314</v>
      </c>
      <c r="B516" s="149" t="s">
        <v>323</v>
      </c>
      <c r="C516" s="150" t="s">
        <v>81</v>
      </c>
      <c r="D516" s="149" t="s">
        <v>319</v>
      </c>
      <c r="E516" s="149">
        <v>151998</v>
      </c>
      <c r="F516" s="149">
        <v>163339</v>
      </c>
      <c r="G516" s="149">
        <v>66034</v>
      </c>
      <c r="H516" s="151">
        <v>93644</v>
      </c>
      <c r="I516" s="149" t="s">
        <v>84</v>
      </c>
      <c r="J516" s="149" t="s">
        <v>64</v>
      </c>
      <c r="K516" s="152">
        <v>45273.312314814801</v>
      </c>
      <c r="L516" s="149" t="s">
        <v>63</v>
      </c>
      <c r="M516" s="149" t="s">
        <v>79</v>
      </c>
      <c r="N516" s="153">
        <v>0</v>
      </c>
      <c r="O516" s="153">
        <v>36.549999999999997</v>
      </c>
      <c r="P516" s="153">
        <v>0</v>
      </c>
    </row>
    <row r="517" spans="1:16" x14ac:dyDescent="0.35">
      <c r="A517" s="149" t="s">
        <v>314</v>
      </c>
      <c r="B517" s="149" t="s">
        <v>323</v>
      </c>
      <c r="C517" s="150" t="s">
        <v>81</v>
      </c>
      <c r="D517" s="149" t="s">
        <v>319</v>
      </c>
      <c r="E517" s="149">
        <v>151995</v>
      </c>
      <c r="F517" s="149">
        <v>163336</v>
      </c>
      <c r="G517" s="149">
        <v>66034</v>
      </c>
      <c r="H517" s="151">
        <v>93644</v>
      </c>
      <c r="I517" s="149" t="s">
        <v>84</v>
      </c>
      <c r="J517" s="149" t="s">
        <v>64</v>
      </c>
      <c r="K517" s="152">
        <v>45273.312314814801</v>
      </c>
      <c r="L517" s="149" t="s">
        <v>63</v>
      </c>
      <c r="M517" s="149" t="s">
        <v>79</v>
      </c>
      <c r="N517" s="153">
        <v>0</v>
      </c>
      <c r="O517" s="153">
        <v>36.549999999999997</v>
      </c>
      <c r="P517" s="153">
        <v>0</v>
      </c>
    </row>
    <row r="518" spans="1:16" x14ac:dyDescent="0.35">
      <c r="A518" s="149" t="s">
        <v>314</v>
      </c>
      <c r="B518" s="149" t="s">
        <v>323</v>
      </c>
      <c r="C518" s="150" t="s">
        <v>81</v>
      </c>
      <c r="D518" s="149" t="s">
        <v>319</v>
      </c>
      <c r="E518" s="149">
        <v>151997</v>
      </c>
      <c r="F518" s="149">
        <v>163338</v>
      </c>
      <c r="G518" s="149">
        <v>66034</v>
      </c>
      <c r="H518" s="151">
        <v>93644</v>
      </c>
      <c r="I518" s="149" t="s">
        <v>84</v>
      </c>
      <c r="J518" s="149" t="s">
        <v>64</v>
      </c>
      <c r="K518" s="152">
        <v>45273.312314814801</v>
      </c>
      <c r="L518" s="149" t="s">
        <v>63</v>
      </c>
      <c r="M518" s="149" t="s">
        <v>79</v>
      </c>
      <c r="N518" s="153">
        <v>0</v>
      </c>
      <c r="O518" s="153">
        <v>36.549999999999997</v>
      </c>
      <c r="P518" s="153">
        <v>0</v>
      </c>
    </row>
    <row r="519" spans="1:16" x14ac:dyDescent="0.35">
      <c r="A519" s="149" t="s">
        <v>314</v>
      </c>
      <c r="B519" s="149" t="s">
        <v>323</v>
      </c>
      <c r="C519" s="150" t="s">
        <v>81</v>
      </c>
      <c r="D519" s="149" t="s">
        <v>319</v>
      </c>
      <c r="E519" s="149">
        <v>151996</v>
      </c>
      <c r="F519" s="149">
        <v>163337</v>
      </c>
      <c r="G519" s="149">
        <v>66034</v>
      </c>
      <c r="H519" s="151">
        <v>93644</v>
      </c>
      <c r="I519" s="149" t="s">
        <v>84</v>
      </c>
      <c r="J519" s="149" t="s">
        <v>64</v>
      </c>
      <c r="K519" s="152">
        <v>45273.312314814801</v>
      </c>
      <c r="L519" s="149" t="s">
        <v>63</v>
      </c>
      <c r="M519" s="149" t="s">
        <v>79</v>
      </c>
      <c r="N519" s="153">
        <v>0</v>
      </c>
      <c r="O519" s="153">
        <v>36.549999999999997</v>
      </c>
      <c r="P519" s="153">
        <v>0</v>
      </c>
    </row>
    <row r="520" spans="1:16" x14ac:dyDescent="0.35">
      <c r="A520" s="149" t="s">
        <v>314</v>
      </c>
      <c r="B520" s="149" t="s">
        <v>327</v>
      </c>
      <c r="C520" s="150" t="s">
        <v>81</v>
      </c>
      <c r="D520" s="149" t="s">
        <v>319</v>
      </c>
      <c r="E520" s="149">
        <v>151975</v>
      </c>
      <c r="F520" s="149">
        <v>163316</v>
      </c>
      <c r="G520" s="149">
        <v>66035</v>
      </c>
      <c r="H520" s="151">
        <v>80010</v>
      </c>
      <c r="I520" s="149" t="s">
        <v>75</v>
      </c>
      <c r="J520" s="149" t="s">
        <v>64</v>
      </c>
      <c r="K520" s="152">
        <v>45273.312314814801</v>
      </c>
      <c r="L520" s="149" t="s">
        <v>63</v>
      </c>
      <c r="M520" s="149" t="s">
        <v>79</v>
      </c>
      <c r="N520" s="153">
        <v>0</v>
      </c>
      <c r="O520" s="153">
        <v>137.05000000000001</v>
      </c>
      <c r="P520" s="153">
        <v>0</v>
      </c>
    </row>
    <row r="521" spans="1:16" x14ac:dyDescent="0.35">
      <c r="A521" s="149" t="s">
        <v>314</v>
      </c>
      <c r="B521" s="149" t="s">
        <v>327</v>
      </c>
      <c r="C521" s="150" t="s">
        <v>81</v>
      </c>
      <c r="D521" s="149" t="s">
        <v>319</v>
      </c>
      <c r="E521" s="149">
        <v>152052</v>
      </c>
      <c r="F521" s="149">
        <v>163401</v>
      </c>
      <c r="G521" s="149">
        <v>66035</v>
      </c>
      <c r="H521" s="151">
        <v>91182</v>
      </c>
      <c r="I521" s="149" t="s">
        <v>67</v>
      </c>
      <c r="J521" s="149" t="s">
        <v>64</v>
      </c>
      <c r="K521" s="152">
        <v>45273.312314814801</v>
      </c>
      <c r="L521" s="149" t="s">
        <v>63</v>
      </c>
      <c r="M521" s="149" t="s">
        <v>79</v>
      </c>
      <c r="N521" s="153">
        <v>0</v>
      </c>
      <c r="O521" s="153">
        <v>137.05000000000001</v>
      </c>
      <c r="P521" s="153">
        <v>0</v>
      </c>
    </row>
    <row r="522" spans="1:16" x14ac:dyDescent="0.35">
      <c r="A522" s="149" t="s">
        <v>314</v>
      </c>
      <c r="B522" s="149" t="s">
        <v>329</v>
      </c>
      <c r="C522" s="150" t="s">
        <v>81</v>
      </c>
      <c r="D522" s="149" t="s">
        <v>319</v>
      </c>
      <c r="E522" s="149">
        <v>152024</v>
      </c>
      <c r="F522" s="149">
        <v>163364</v>
      </c>
      <c r="G522" s="149">
        <v>66036</v>
      </c>
      <c r="H522" s="151">
        <v>23</v>
      </c>
      <c r="I522" s="149" t="s">
        <v>70</v>
      </c>
      <c r="J522" s="149" t="s">
        <v>64</v>
      </c>
      <c r="K522" s="152">
        <v>45273.312314814801</v>
      </c>
      <c r="L522" s="149" t="s">
        <v>63</v>
      </c>
      <c r="M522" s="149" t="s">
        <v>79</v>
      </c>
      <c r="N522" s="153">
        <v>0</v>
      </c>
      <c r="O522" s="153">
        <v>41.4</v>
      </c>
      <c r="P522" s="153">
        <v>0</v>
      </c>
    </row>
    <row r="523" spans="1:16" x14ac:dyDescent="0.35">
      <c r="A523" s="149" t="s">
        <v>314</v>
      </c>
      <c r="B523" s="149" t="s">
        <v>329</v>
      </c>
      <c r="C523" s="150" t="s">
        <v>81</v>
      </c>
      <c r="D523" s="149" t="s">
        <v>319</v>
      </c>
      <c r="E523" s="149">
        <v>152024</v>
      </c>
      <c r="F523" s="149">
        <v>163365</v>
      </c>
      <c r="G523" s="149">
        <v>66036</v>
      </c>
      <c r="H523" s="151">
        <v>75870</v>
      </c>
      <c r="I523" s="149" t="s">
        <v>80</v>
      </c>
      <c r="J523" s="149" t="s">
        <v>64</v>
      </c>
      <c r="K523" s="152">
        <v>45273.312314814801</v>
      </c>
      <c r="L523" s="149" t="s">
        <v>63</v>
      </c>
      <c r="M523" s="149" t="s">
        <v>79</v>
      </c>
      <c r="N523" s="153">
        <v>0</v>
      </c>
      <c r="O523" s="153">
        <v>20.65</v>
      </c>
      <c r="P523" s="153">
        <v>0</v>
      </c>
    </row>
    <row r="524" spans="1:16" x14ac:dyDescent="0.35">
      <c r="A524" s="149" t="s">
        <v>314</v>
      </c>
      <c r="B524" s="149" t="s">
        <v>329</v>
      </c>
      <c r="C524" s="150" t="s">
        <v>81</v>
      </c>
      <c r="D524" s="149" t="s">
        <v>319</v>
      </c>
      <c r="E524" s="149">
        <v>152037</v>
      </c>
      <c r="F524" s="149">
        <v>163374</v>
      </c>
      <c r="G524" s="149">
        <v>66036</v>
      </c>
      <c r="H524" s="151">
        <v>23</v>
      </c>
      <c r="I524" s="149" t="s">
        <v>70</v>
      </c>
      <c r="J524" s="149" t="s">
        <v>64</v>
      </c>
      <c r="K524" s="152">
        <v>45273.312314814801</v>
      </c>
      <c r="L524" s="149" t="s">
        <v>63</v>
      </c>
      <c r="M524" s="149" t="s">
        <v>79</v>
      </c>
      <c r="N524" s="153">
        <v>0</v>
      </c>
      <c r="O524" s="153">
        <v>41.4</v>
      </c>
      <c r="P524" s="153">
        <v>0</v>
      </c>
    </row>
    <row r="525" spans="1:16" x14ac:dyDescent="0.35">
      <c r="A525" s="149" t="s">
        <v>314</v>
      </c>
      <c r="B525" s="149" t="s">
        <v>329</v>
      </c>
      <c r="C525" s="150" t="s">
        <v>81</v>
      </c>
      <c r="D525" s="149" t="s">
        <v>319</v>
      </c>
      <c r="E525" s="149">
        <v>152037</v>
      </c>
      <c r="F525" s="149">
        <v>163375</v>
      </c>
      <c r="G525" s="149">
        <v>66036</v>
      </c>
      <c r="H525" s="151">
        <v>75870</v>
      </c>
      <c r="I525" s="149" t="s">
        <v>80</v>
      </c>
      <c r="J525" s="149" t="s">
        <v>64</v>
      </c>
      <c r="K525" s="152">
        <v>45273.312314814801</v>
      </c>
      <c r="L525" s="149" t="s">
        <v>63</v>
      </c>
      <c r="M525" s="149" t="s">
        <v>79</v>
      </c>
      <c r="N525" s="153">
        <v>0</v>
      </c>
      <c r="O525" s="153">
        <v>20.65</v>
      </c>
      <c r="P525" s="153">
        <v>0</v>
      </c>
    </row>
    <row r="526" spans="1:16" x14ac:dyDescent="0.35">
      <c r="A526" s="149" t="s">
        <v>314</v>
      </c>
      <c r="B526" s="149" t="s">
        <v>329</v>
      </c>
      <c r="C526" s="150" t="s">
        <v>81</v>
      </c>
      <c r="D526" s="149" t="s">
        <v>319</v>
      </c>
      <c r="E526" s="149">
        <v>151929</v>
      </c>
      <c r="F526" s="149">
        <v>163266</v>
      </c>
      <c r="G526" s="149">
        <v>66036</v>
      </c>
      <c r="H526" s="151">
        <v>3</v>
      </c>
      <c r="I526" s="149" t="s">
        <v>74</v>
      </c>
      <c r="J526" s="149" t="s">
        <v>64</v>
      </c>
      <c r="K526" s="152">
        <v>45273.312314814801</v>
      </c>
      <c r="L526" s="149" t="s">
        <v>63</v>
      </c>
      <c r="M526" s="149" t="s">
        <v>79</v>
      </c>
      <c r="N526" s="153">
        <v>0</v>
      </c>
      <c r="O526" s="153">
        <v>18.95</v>
      </c>
      <c r="P526" s="153">
        <v>0</v>
      </c>
    </row>
    <row r="527" spans="1:16" x14ac:dyDescent="0.35">
      <c r="A527" s="149" t="s">
        <v>314</v>
      </c>
      <c r="B527" s="149" t="s">
        <v>329</v>
      </c>
      <c r="C527" s="150" t="s">
        <v>81</v>
      </c>
      <c r="D527" s="149" t="s">
        <v>319</v>
      </c>
      <c r="E527" s="149">
        <v>151929</v>
      </c>
      <c r="F527" s="149">
        <v>163267</v>
      </c>
      <c r="G527" s="149">
        <v>66036</v>
      </c>
      <c r="H527" s="151">
        <v>10990</v>
      </c>
      <c r="I527" s="149" t="s">
        <v>80</v>
      </c>
      <c r="J527" s="149" t="s">
        <v>64</v>
      </c>
      <c r="K527" s="152">
        <v>45273.312314814801</v>
      </c>
      <c r="L527" s="149" t="s">
        <v>63</v>
      </c>
      <c r="M527" s="149" t="s">
        <v>79</v>
      </c>
      <c r="N527" s="153">
        <v>0</v>
      </c>
      <c r="O527" s="153">
        <v>6.9</v>
      </c>
      <c r="P527" s="153">
        <v>0</v>
      </c>
    </row>
    <row r="528" spans="1:16" x14ac:dyDescent="0.35">
      <c r="A528" s="149" t="s">
        <v>314</v>
      </c>
      <c r="B528" s="149" t="s">
        <v>329</v>
      </c>
      <c r="C528" s="150" t="s">
        <v>81</v>
      </c>
      <c r="D528" s="149" t="s">
        <v>319</v>
      </c>
      <c r="E528" s="149">
        <v>151993</v>
      </c>
      <c r="F528" s="149">
        <v>163333</v>
      </c>
      <c r="G528" s="149">
        <v>66036</v>
      </c>
      <c r="H528" s="151">
        <v>23</v>
      </c>
      <c r="I528" s="149" t="s">
        <v>70</v>
      </c>
      <c r="J528" s="149" t="s">
        <v>64</v>
      </c>
      <c r="K528" s="152">
        <v>45273.312314814801</v>
      </c>
      <c r="L528" s="149" t="s">
        <v>63</v>
      </c>
      <c r="M528" s="149" t="s">
        <v>79</v>
      </c>
      <c r="N528" s="153">
        <v>0</v>
      </c>
      <c r="O528" s="153">
        <v>41.4</v>
      </c>
      <c r="P528" s="153">
        <v>0</v>
      </c>
    </row>
    <row r="529" spans="1:16" x14ac:dyDescent="0.35">
      <c r="A529" s="149" t="s">
        <v>314</v>
      </c>
      <c r="B529" s="149" t="s">
        <v>329</v>
      </c>
      <c r="C529" s="150" t="s">
        <v>81</v>
      </c>
      <c r="D529" s="149" t="s">
        <v>319</v>
      </c>
      <c r="E529" s="149">
        <v>151993</v>
      </c>
      <c r="F529" s="149">
        <v>163334</v>
      </c>
      <c r="G529" s="149">
        <v>66036</v>
      </c>
      <c r="H529" s="151">
        <v>75870</v>
      </c>
      <c r="I529" s="149" t="s">
        <v>80</v>
      </c>
      <c r="J529" s="149" t="s">
        <v>64</v>
      </c>
      <c r="K529" s="152">
        <v>45273.312314814801</v>
      </c>
      <c r="L529" s="149" t="s">
        <v>63</v>
      </c>
      <c r="M529" s="149" t="s">
        <v>79</v>
      </c>
      <c r="N529" s="153">
        <v>0</v>
      </c>
      <c r="O529" s="153">
        <v>20.65</v>
      </c>
      <c r="P529" s="153">
        <v>0</v>
      </c>
    </row>
    <row r="530" spans="1:16" x14ac:dyDescent="0.35">
      <c r="A530" s="149" t="s">
        <v>314</v>
      </c>
      <c r="B530" s="149" t="s">
        <v>329</v>
      </c>
      <c r="C530" s="150" t="s">
        <v>81</v>
      </c>
      <c r="D530" s="149" t="s">
        <v>319</v>
      </c>
      <c r="E530" s="149">
        <v>151943</v>
      </c>
      <c r="F530" s="149">
        <v>163281</v>
      </c>
      <c r="G530" s="149">
        <v>66036</v>
      </c>
      <c r="H530" s="151">
        <v>91891</v>
      </c>
      <c r="I530" s="149" t="s">
        <v>66</v>
      </c>
      <c r="J530" s="149" t="s">
        <v>64</v>
      </c>
      <c r="K530" s="152">
        <v>45273.312314814801</v>
      </c>
      <c r="L530" s="149" t="s">
        <v>63</v>
      </c>
      <c r="M530" s="149" t="s">
        <v>79</v>
      </c>
      <c r="N530" s="153">
        <v>0</v>
      </c>
      <c r="O530" s="153">
        <v>41.4</v>
      </c>
      <c r="P530" s="153">
        <v>0</v>
      </c>
    </row>
    <row r="531" spans="1:16" x14ac:dyDescent="0.35">
      <c r="A531" s="149" t="s">
        <v>314</v>
      </c>
      <c r="B531" s="149" t="s">
        <v>329</v>
      </c>
      <c r="C531" s="150" t="s">
        <v>81</v>
      </c>
      <c r="D531" s="149" t="s">
        <v>319</v>
      </c>
      <c r="E531" s="149">
        <v>151943</v>
      </c>
      <c r="F531" s="149">
        <v>163282</v>
      </c>
      <c r="G531" s="149">
        <v>66036</v>
      </c>
      <c r="H531" s="151">
        <v>75870</v>
      </c>
      <c r="I531" s="149" t="s">
        <v>80</v>
      </c>
      <c r="J531" s="149" t="s">
        <v>64</v>
      </c>
      <c r="K531" s="152">
        <v>45273.312314814801</v>
      </c>
      <c r="L531" s="149" t="s">
        <v>63</v>
      </c>
      <c r="M531" s="149" t="s">
        <v>79</v>
      </c>
      <c r="N531" s="153">
        <v>0</v>
      </c>
      <c r="O531" s="153">
        <v>20.65</v>
      </c>
      <c r="P531" s="153">
        <v>0</v>
      </c>
    </row>
    <row r="532" spans="1:16" x14ac:dyDescent="0.35">
      <c r="A532" s="149" t="s">
        <v>314</v>
      </c>
      <c r="B532" s="149" t="s">
        <v>329</v>
      </c>
      <c r="C532" s="150" t="s">
        <v>81</v>
      </c>
      <c r="D532" s="149" t="s">
        <v>319</v>
      </c>
      <c r="E532" s="149">
        <v>151903</v>
      </c>
      <c r="F532" s="149">
        <v>163236</v>
      </c>
      <c r="G532" s="149">
        <v>66036</v>
      </c>
      <c r="H532" s="151">
        <v>91891</v>
      </c>
      <c r="I532" s="149" t="s">
        <v>66</v>
      </c>
      <c r="J532" s="149" t="s">
        <v>64</v>
      </c>
      <c r="K532" s="152">
        <v>45273.312314814801</v>
      </c>
      <c r="L532" s="149" t="s">
        <v>63</v>
      </c>
      <c r="M532" s="149" t="s">
        <v>79</v>
      </c>
      <c r="N532" s="153">
        <v>0</v>
      </c>
      <c r="O532" s="153">
        <v>41.4</v>
      </c>
      <c r="P532" s="153">
        <v>0</v>
      </c>
    </row>
    <row r="533" spans="1:16" x14ac:dyDescent="0.35">
      <c r="A533" s="149" t="s">
        <v>314</v>
      </c>
      <c r="B533" s="149" t="s">
        <v>335</v>
      </c>
      <c r="C533" s="150" t="s">
        <v>81</v>
      </c>
      <c r="D533" s="149" t="s">
        <v>319</v>
      </c>
      <c r="E533" s="149">
        <v>152043</v>
      </c>
      <c r="F533" s="149">
        <v>163386</v>
      </c>
      <c r="G533" s="149">
        <v>66037</v>
      </c>
      <c r="H533" s="151">
        <v>36</v>
      </c>
      <c r="I533" s="149" t="s">
        <v>65</v>
      </c>
      <c r="J533" s="149" t="s">
        <v>64</v>
      </c>
      <c r="K533" s="152">
        <v>45273.312314814801</v>
      </c>
      <c r="L533" s="149" t="s">
        <v>63</v>
      </c>
      <c r="M533" s="149" t="s">
        <v>79</v>
      </c>
      <c r="N533" s="153">
        <v>0</v>
      </c>
      <c r="O533" s="153">
        <v>80.099999999999994</v>
      </c>
      <c r="P533" s="153">
        <v>0</v>
      </c>
    </row>
    <row r="534" spans="1:16" x14ac:dyDescent="0.35">
      <c r="A534" s="149" t="s">
        <v>314</v>
      </c>
      <c r="B534" s="149" t="s">
        <v>335</v>
      </c>
      <c r="C534" s="150" t="s">
        <v>81</v>
      </c>
      <c r="D534" s="149" t="s">
        <v>319</v>
      </c>
      <c r="E534" s="149">
        <v>152043</v>
      </c>
      <c r="F534" s="149">
        <v>163387</v>
      </c>
      <c r="G534" s="149">
        <v>66037</v>
      </c>
      <c r="H534" s="151">
        <v>75870</v>
      </c>
      <c r="I534" s="149" t="s">
        <v>80</v>
      </c>
      <c r="J534" s="149" t="s">
        <v>64</v>
      </c>
      <c r="K534" s="152">
        <v>45273.312314814801</v>
      </c>
      <c r="L534" s="149" t="s">
        <v>63</v>
      </c>
      <c r="M534" s="149" t="s">
        <v>79</v>
      </c>
      <c r="N534" s="153">
        <v>0</v>
      </c>
      <c r="O534" s="153">
        <v>20.65</v>
      </c>
      <c r="P534" s="153">
        <v>0</v>
      </c>
    </row>
    <row r="535" spans="1:16" x14ac:dyDescent="0.35">
      <c r="A535" s="149" t="s">
        <v>314</v>
      </c>
      <c r="B535" s="149" t="s">
        <v>335</v>
      </c>
      <c r="C535" s="150" t="s">
        <v>81</v>
      </c>
      <c r="D535" s="149" t="s">
        <v>319</v>
      </c>
      <c r="E535" s="149">
        <v>152044</v>
      </c>
      <c r="F535" s="149">
        <v>163388</v>
      </c>
      <c r="G535" s="149">
        <v>66037</v>
      </c>
      <c r="H535" s="151">
        <v>23</v>
      </c>
      <c r="I535" s="149" t="s">
        <v>70</v>
      </c>
      <c r="J535" s="149" t="s">
        <v>64</v>
      </c>
      <c r="K535" s="152">
        <v>45273.312314814801</v>
      </c>
      <c r="L535" s="149" t="s">
        <v>63</v>
      </c>
      <c r="M535" s="149" t="s">
        <v>79</v>
      </c>
      <c r="N535" s="153">
        <v>0</v>
      </c>
      <c r="O535" s="153">
        <v>41.4</v>
      </c>
      <c r="P535" s="153">
        <v>0</v>
      </c>
    </row>
    <row r="536" spans="1:16" x14ac:dyDescent="0.35">
      <c r="A536" s="149" t="s">
        <v>314</v>
      </c>
      <c r="B536" s="149" t="s">
        <v>335</v>
      </c>
      <c r="C536" s="150" t="s">
        <v>81</v>
      </c>
      <c r="D536" s="149" t="s">
        <v>319</v>
      </c>
      <c r="E536" s="149">
        <v>152044</v>
      </c>
      <c r="F536" s="149">
        <v>163389</v>
      </c>
      <c r="G536" s="149">
        <v>66037</v>
      </c>
      <c r="H536" s="151">
        <v>75870</v>
      </c>
      <c r="I536" s="149" t="s">
        <v>80</v>
      </c>
      <c r="J536" s="149" t="s">
        <v>64</v>
      </c>
      <c r="K536" s="152">
        <v>45273.312314814801</v>
      </c>
      <c r="L536" s="149" t="s">
        <v>63</v>
      </c>
      <c r="M536" s="149" t="s">
        <v>79</v>
      </c>
      <c r="N536" s="153">
        <v>0</v>
      </c>
      <c r="O536" s="153">
        <v>20.65</v>
      </c>
      <c r="P536" s="153">
        <v>0</v>
      </c>
    </row>
    <row r="537" spans="1:16" x14ac:dyDescent="0.35">
      <c r="A537" s="149" t="s">
        <v>314</v>
      </c>
      <c r="B537" s="149" t="s">
        <v>335</v>
      </c>
      <c r="C537" s="150" t="s">
        <v>81</v>
      </c>
      <c r="D537" s="149" t="s">
        <v>319</v>
      </c>
      <c r="E537" s="149">
        <v>152019</v>
      </c>
      <c r="F537" s="149">
        <v>163359</v>
      </c>
      <c r="G537" s="149">
        <v>66037</v>
      </c>
      <c r="H537" s="151">
        <v>91891</v>
      </c>
      <c r="I537" s="149" t="s">
        <v>66</v>
      </c>
      <c r="J537" s="149" t="s">
        <v>64</v>
      </c>
      <c r="K537" s="152">
        <v>45273.312314814801</v>
      </c>
      <c r="L537" s="149" t="s">
        <v>63</v>
      </c>
      <c r="M537" s="149" t="s">
        <v>79</v>
      </c>
      <c r="N537" s="153">
        <v>0</v>
      </c>
      <c r="O537" s="153">
        <v>41.4</v>
      </c>
      <c r="P537" s="153">
        <v>0</v>
      </c>
    </row>
    <row r="538" spans="1:16" x14ac:dyDescent="0.35">
      <c r="A538" s="149" t="s">
        <v>314</v>
      </c>
      <c r="B538" s="149" t="s">
        <v>335</v>
      </c>
      <c r="C538" s="150" t="s">
        <v>81</v>
      </c>
      <c r="D538" s="149" t="s">
        <v>319</v>
      </c>
      <c r="E538" s="149">
        <v>152019</v>
      </c>
      <c r="F538" s="149">
        <v>163360</v>
      </c>
      <c r="G538" s="149">
        <v>66037</v>
      </c>
      <c r="H538" s="151">
        <v>75870</v>
      </c>
      <c r="I538" s="149" t="s">
        <v>80</v>
      </c>
      <c r="J538" s="149" t="s">
        <v>64</v>
      </c>
      <c r="K538" s="152">
        <v>45273.312314814801</v>
      </c>
      <c r="L538" s="149" t="s">
        <v>63</v>
      </c>
      <c r="M538" s="149" t="s">
        <v>79</v>
      </c>
      <c r="N538" s="153">
        <v>0</v>
      </c>
      <c r="O538" s="153">
        <v>20.65</v>
      </c>
      <c r="P538" s="153">
        <v>0</v>
      </c>
    </row>
    <row r="539" spans="1:16" x14ac:dyDescent="0.35">
      <c r="A539" s="149" t="s">
        <v>314</v>
      </c>
      <c r="B539" s="149" t="s">
        <v>335</v>
      </c>
      <c r="C539" s="150" t="s">
        <v>81</v>
      </c>
      <c r="D539" s="149" t="s">
        <v>319</v>
      </c>
      <c r="E539" s="149">
        <v>151955</v>
      </c>
      <c r="F539" s="149">
        <v>163298</v>
      </c>
      <c r="G539" s="149">
        <v>66037</v>
      </c>
      <c r="H539" s="151">
        <v>23</v>
      </c>
      <c r="I539" s="149" t="s">
        <v>70</v>
      </c>
      <c r="J539" s="149" t="s">
        <v>64</v>
      </c>
      <c r="K539" s="152">
        <v>45273.312314814801</v>
      </c>
      <c r="L539" s="149" t="s">
        <v>63</v>
      </c>
      <c r="M539" s="149" t="s">
        <v>79</v>
      </c>
      <c r="N539" s="153">
        <v>0</v>
      </c>
      <c r="O539" s="153">
        <v>41.4</v>
      </c>
      <c r="P539" s="153">
        <v>0</v>
      </c>
    </row>
    <row r="540" spans="1:16" x14ac:dyDescent="0.35">
      <c r="A540" s="149" t="s">
        <v>314</v>
      </c>
      <c r="B540" s="149" t="s">
        <v>335</v>
      </c>
      <c r="C540" s="150" t="s">
        <v>81</v>
      </c>
      <c r="D540" s="149" t="s">
        <v>319</v>
      </c>
      <c r="E540" s="149">
        <v>151952</v>
      </c>
      <c r="F540" s="149">
        <v>163294</v>
      </c>
      <c r="G540" s="149">
        <v>66037</v>
      </c>
      <c r="H540" s="151">
        <v>44</v>
      </c>
      <c r="I540" s="149" t="s">
        <v>76</v>
      </c>
      <c r="J540" s="149" t="s">
        <v>64</v>
      </c>
      <c r="K540" s="152">
        <v>45273.312314814801</v>
      </c>
      <c r="L540" s="149" t="s">
        <v>63</v>
      </c>
      <c r="M540" s="149" t="s">
        <v>79</v>
      </c>
      <c r="N540" s="153">
        <v>0</v>
      </c>
      <c r="O540" s="153">
        <v>118</v>
      </c>
      <c r="P540" s="153">
        <v>0</v>
      </c>
    </row>
    <row r="541" spans="1:16" x14ac:dyDescent="0.35">
      <c r="A541" s="149" t="s">
        <v>314</v>
      </c>
      <c r="B541" s="149" t="s">
        <v>335</v>
      </c>
      <c r="C541" s="150" t="s">
        <v>81</v>
      </c>
      <c r="D541" s="149" t="s">
        <v>319</v>
      </c>
      <c r="E541" s="149">
        <v>151952</v>
      </c>
      <c r="F541" s="149">
        <v>163295</v>
      </c>
      <c r="G541" s="149">
        <v>66037</v>
      </c>
      <c r="H541" s="151">
        <v>75870</v>
      </c>
      <c r="I541" s="149" t="s">
        <v>80</v>
      </c>
      <c r="J541" s="149" t="s">
        <v>64</v>
      </c>
      <c r="K541" s="152">
        <v>45273.312314814801</v>
      </c>
      <c r="L541" s="149" t="s">
        <v>63</v>
      </c>
      <c r="M541" s="149" t="s">
        <v>79</v>
      </c>
      <c r="N541" s="153">
        <v>0</v>
      </c>
      <c r="O541" s="153">
        <v>20.65</v>
      </c>
      <c r="P541" s="153">
        <v>0</v>
      </c>
    </row>
    <row r="542" spans="1:16" x14ac:dyDescent="0.35">
      <c r="A542" s="149" t="s">
        <v>314</v>
      </c>
      <c r="B542" s="149" t="s">
        <v>335</v>
      </c>
      <c r="C542" s="150" t="s">
        <v>81</v>
      </c>
      <c r="D542" s="149" t="s">
        <v>319</v>
      </c>
      <c r="E542" s="149">
        <v>151928</v>
      </c>
      <c r="F542" s="149">
        <v>163264</v>
      </c>
      <c r="G542" s="149">
        <v>66037</v>
      </c>
      <c r="H542" s="151">
        <v>36</v>
      </c>
      <c r="I542" s="149" t="s">
        <v>65</v>
      </c>
      <c r="J542" s="149" t="s">
        <v>64</v>
      </c>
      <c r="K542" s="152">
        <v>45273.312314814801</v>
      </c>
      <c r="L542" s="149" t="s">
        <v>63</v>
      </c>
      <c r="M542" s="149" t="s">
        <v>79</v>
      </c>
      <c r="N542" s="153">
        <v>0</v>
      </c>
      <c r="O542" s="153">
        <v>80.099999999999994</v>
      </c>
      <c r="P542" s="153">
        <v>0</v>
      </c>
    </row>
    <row r="543" spans="1:16" x14ac:dyDescent="0.35">
      <c r="A543" s="149" t="s">
        <v>314</v>
      </c>
      <c r="B543" s="149" t="s">
        <v>335</v>
      </c>
      <c r="C543" s="150" t="s">
        <v>81</v>
      </c>
      <c r="D543" s="149" t="s">
        <v>319</v>
      </c>
      <c r="E543" s="149">
        <v>151928</v>
      </c>
      <c r="F543" s="149">
        <v>163265</v>
      </c>
      <c r="G543" s="149">
        <v>66037</v>
      </c>
      <c r="H543" s="151">
        <v>75870</v>
      </c>
      <c r="I543" s="149" t="s">
        <v>80</v>
      </c>
      <c r="J543" s="149" t="s">
        <v>64</v>
      </c>
      <c r="K543" s="152">
        <v>45273.312314814801</v>
      </c>
      <c r="L543" s="149" t="s">
        <v>63</v>
      </c>
      <c r="M543" s="149" t="s">
        <v>79</v>
      </c>
      <c r="N543" s="153">
        <v>0</v>
      </c>
      <c r="O543" s="153">
        <v>20.65</v>
      </c>
      <c r="P543" s="153">
        <v>0</v>
      </c>
    </row>
    <row r="544" spans="1:16" x14ac:dyDescent="0.35">
      <c r="A544" s="149" t="s">
        <v>314</v>
      </c>
      <c r="B544" s="149" t="s">
        <v>335</v>
      </c>
      <c r="C544" s="150" t="s">
        <v>81</v>
      </c>
      <c r="D544" s="149" t="s">
        <v>319</v>
      </c>
      <c r="E544" s="149">
        <v>152010</v>
      </c>
      <c r="F544" s="149">
        <v>163349</v>
      </c>
      <c r="G544" s="149">
        <v>66037</v>
      </c>
      <c r="H544" s="151">
        <v>36</v>
      </c>
      <c r="I544" s="149" t="s">
        <v>65</v>
      </c>
      <c r="J544" s="149" t="s">
        <v>64</v>
      </c>
      <c r="K544" s="152">
        <v>45273.312314814801</v>
      </c>
      <c r="L544" s="149" t="s">
        <v>63</v>
      </c>
      <c r="M544" s="149" t="s">
        <v>79</v>
      </c>
      <c r="N544" s="153">
        <v>0</v>
      </c>
      <c r="O544" s="153">
        <v>80.099999999999994</v>
      </c>
      <c r="P544" s="153">
        <v>0</v>
      </c>
    </row>
    <row r="545" spans="1:16" x14ac:dyDescent="0.35">
      <c r="A545" s="149" t="s">
        <v>314</v>
      </c>
      <c r="B545" s="149" t="s">
        <v>335</v>
      </c>
      <c r="C545" s="150" t="s">
        <v>81</v>
      </c>
      <c r="D545" s="149" t="s">
        <v>319</v>
      </c>
      <c r="E545" s="149">
        <v>152010</v>
      </c>
      <c r="F545" s="149">
        <v>163350</v>
      </c>
      <c r="G545" s="149">
        <v>66037</v>
      </c>
      <c r="H545" s="151">
        <v>75870</v>
      </c>
      <c r="I545" s="149" t="s">
        <v>80</v>
      </c>
      <c r="J545" s="149" t="s">
        <v>64</v>
      </c>
      <c r="K545" s="152">
        <v>45273.312314814801</v>
      </c>
      <c r="L545" s="149" t="s">
        <v>63</v>
      </c>
      <c r="M545" s="149" t="s">
        <v>79</v>
      </c>
      <c r="N545" s="153">
        <v>0</v>
      </c>
      <c r="O545" s="153">
        <v>20.65</v>
      </c>
      <c r="P545" s="153">
        <v>0</v>
      </c>
    </row>
    <row r="546" spans="1:16" ht="21.5" x14ac:dyDescent="0.35">
      <c r="A546" s="149" t="s">
        <v>314</v>
      </c>
      <c r="B546" s="149" t="s">
        <v>340</v>
      </c>
      <c r="C546" s="150" t="s">
        <v>90</v>
      </c>
      <c r="D546" s="149" t="s">
        <v>319</v>
      </c>
      <c r="E546" s="149">
        <v>151956</v>
      </c>
      <c r="F546" s="149">
        <v>163299</v>
      </c>
      <c r="G546" s="149">
        <v>66040</v>
      </c>
      <c r="H546" s="151">
        <v>23</v>
      </c>
      <c r="I546" s="149" t="s">
        <v>70</v>
      </c>
      <c r="J546" s="149" t="s">
        <v>64</v>
      </c>
      <c r="K546" s="152">
        <v>45273.312314814801</v>
      </c>
      <c r="L546" s="149" t="s">
        <v>63</v>
      </c>
      <c r="M546" s="149" t="s">
        <v>88</v>
      </c>
      <c r="N546" s="153">
        <v>0</v>
      </c>
      <c r="O546" s="153">
        <v>47.65</v>
      </c>
      <c r="P546" s="153">
        <v>0</v>
      </c>
    </row>
    <row r="547" spans="1:16" ht="21.5" x14ac:dyDescent="0.35">
      <c r="A547" s="149" t="s">
        <v>314</v>
      </c>
      <c r="B547" s="149" t="s">
        <v>340</v>
      </c>
      <c r="C547" s="150" t="s">
        <v>90</v>
      </c>
      <c r="D547" s="149" t="s">
        <v>319</v>
      </c>
      <c r="E547" s="149">
        <v>151956</v>
      </c>
      <c r="F547" s="149">
        <v>163300</v>
      </c>
      <c r="G547" s="149">
        <v>66040</v>
      </c>
      <c r="H547" s="151">
        <v>75870</v>
      </c>
      <c r="I547" s="149" t="s">
        <v>89</v>
      </c>
      <c r="J547" s="149" t="s">
        <v>64</v>
      </c>
      <c r="K547" s="152">
        <v>45273.312314814801</v>
      </c>
      <c r="L547" s="149" t="s">
        <v>63</v>
      </c>
      <c r="M547" s="149" t="s">
        <v>88</v>
      </c>
      <c r="N547" s="153">
        <v>0</v>
      </c>
      <c r="O547" s="153">
        <v>24.25</v>
      </c>
      <c r="P547" s="153">
        <v>0</v>
      </c>
    </row>
    <row r="548" spans="1:16" x14ac:dyDescent="0.35">
      <c r="A548" s="149" t="s">
        <v>314</v>
      </c>
      <c r="B548" s="149" t="s">
        <v>340</v>
      </c>
      <c r="C548" s="150" t="s">
        <v>81</v>
      </c>
      <c r="D548" s="149" t="s">
        <v>319</v>
      </c>
      <c r="E548" s="149">
        <v>151919</v>
      </c>
      <c r="F548" s="149">
        <v>163255</v>
      </c>
      <c r="G548" s="149">
        <v>66038</v>
      </c>
      <c r="H548" s="151">
        <v>91891</v>
      </c>
      <c r="I548" s="149" t="s">
        <v>66</v>
      </c>
      <c r="J548" s="149" t="s">
        <v>64</v>
      </c>
      <c r="K548" s="152">
        <v>45273.312314814801</v>
      </c>
      <c r="L548" s="149" t="s">
        <v>63</v>
      </c>
      <c r="M548" s="149" t="s">
        <v>79</v>
      </c>
      <c r="N548" s="153">
        <v>0</v>
      </c>
      <c r="O548" s="153">
        <v>41.4</v>
      </c>
      <c r="P548" s="153">
        <v>0</v>
      </c>
    </row>
    <row r="549" spans="1:16" x14ac:dyDescent="0.35">
      <c r="A549" s="149" t="s">
        <v>314</v>
      </c>
      <c r="B549" s="149" t="s">
        <v>340</v>
      </c>
      <c r="C549" s="150" t="s">
        <v>81</v>
      </c>
      <c r="D549" s="149" t="s">
        <v>319</v>
      </c>
      <c r="E549" s="149">
        <v>151919</v>
      </c>
      <c r="F549" s="149">
        <v>163256</v>
      </c>
      <c r="G549" s="149">
        <v>66038</v>
      </c>
      <c r="H549" s="151">
        <v>75870</v>
      </c>
      <c r="I549" s="149" t="s">
        <v>80</v>
      </c>
      <c r="J549" s="149" t="s">
        <v>64</v>
      </c>
      <c r="K549" s="152">
        <v>45273.312314814801</v>
      </c>
      <c r="L549" s="149" t="s">
        <v>63</v>
      </c>
      <c r="M549" s="149" t="s">
        <v>79</v>
      </c>
      <c r="N549" s="153">
        <v>0</v>
      </c>
      <c r="O549" s="153">
        <v>20.65</v>
      </c>
      <c r="P549" s="153">
        <v>0</v>
      </c>
    </row>
    <row r="550" spans="1:16" x14ac:dyDescent="0.35">
      <c r="A550" s="149" t="s">
        <v>314</v>
      </c>
      <c r="B550" s="149" t="s">
        <v>340</v>
      </c>
      <c r="C550" s="150" t="s">
        <v>81</v>
      </c>
      <c r="D550" s="149" t="s">
        <v>319</v>
      </c>
      <c r="E550" s="149">
        <v>151918</v>
      </c>
      <c r="F550" s="149">
        <v>163254</v>
      </c>
      <c r="G550" s="149">
        <v>66038</v>
      </c>
      <c r="H550" s="151">
        <v>23</v>
      </c>
      <c r="I550" s="149" t="s">
        <v>70</v>
      </c>
      <c r="J550" s="149" t="s">
        <v>64</v>
      </c>
      <c r="K550" s="152">
        <v>45273.312314814801</v>
      </c>
      <c r="L550" s="149" t="s">
        <v>63</v>
      </c>
      <c r="M550" s="149" t="s">
        <v>79</v>
      </c>
      <c r="N550" s="153">
        <v>0</v>
      </c>
      <c r="O550" s="153">
        <v>41.4</v>
      </c>
      <c r="P550" s="153">
        <v>0</v>
      </c>
    </row>
    <row r="551" spans="1:16" x14ac:dyDescent="0.35">
      <c r="A551" s="149" t="s">
        <v>314</v>
      </c>
      <c r="B551" s="149" t="s">
        <v>340</v>
      </c>
      <c r="C551" s="150" t="s">
        <v>81</v>
      </c>
      <c r="D551" s="149" t="s">
        <v>319</v>
      </c>
      <c r="E551" s="149">
        <v>151986</v>
      </c>
      <c r="F551" s="149">
        <v>163324</v>
      </c>
      <c r="G551" s="149">
        <v>66038</v>
      </c>
      <c r="H551" s="151">
        <v>23</v>
      </c>
      <c r="I551" s="149" t="s">
        <v>70</v>
      </c>
      <c r="J551" s="149" t="s">
        <v>64</v>
      </c>
      <c r="K551" s="152">
        <v>45273.312314814801</v>
      </c>
      <c r="L551" s="149" t="s">
        <v>63</v>
      </c>
      <c r="M551" s="149" t="s">
        <v>79</v>
      </c>
      <c r="N551" s="153">
        <v>0</v>
      </c>
      <c r="O551" s="153">
        <v>41.4</v>
      </c>
      <c r="P551" s="153">
        <v>0</v>
      </c>
    </row>
    <row r="552" spans="1:16" x14ac:dyDescent="0.35">
      <c r="A552" s="149" t="s">
        <v>314</v>
      </c>
      <c r="B552" s="149" t="s">
        <v>340</v>
      </c>
      <c r="C552" s="150" t="s">
        <v>81</v>
      </c>
      <c r="D552" s="149" t="s">
        <v>319</v>
      </c>
      <c r="E552" s="149">
        <v>151986</v>
      </c>
      <c r="F552" s="149">
        <v>163325</v>
      </c>
      <c r="G552" s="149">
        <v>66038</v>
      </c>
      <c r="H552" s="151">
        <v>75870</v>
      </c>
      <c r="I552" s="149" t="s">
        <v>80</v>
      </c>
      <c r="J552" s="149" t="s">
        <v>64</v>
      </c>
      <c r="K552" s="152">
        <v>45273.312314814801</v>
      </c>
      <c r="L552" s="149" t="s">
        <v>63</v>
      </c>
      <c r="M552" s="149" t="s">
        <v>79</v>
      </c>
      <c r="N552" s="153">
        <v>0</v>
      </c>
      <c r="O552" s="153">
        <v>20.65</v>
      </c>
      <c r="P552" s="153">
        <v>0</v>
      </c>
    </row>
    <row r="553" spans="1:16" x14ac:dyDescent="0.35">
      <c r="A553" s="149" t="s">
        <v>314</v>
      </c>
      <c r="B553" s="149" t="s">
        <v>340</v>
      </c>
      <c r="C553" s="150" t="s">
        <v>81</v>
      </c>
      <c r="D553" s="149" t="s">
        <v>319</v>
      </c>
      <c r="E553" s="149">
        <v>151925</v>
      </c>
      <c r="F553" s="149">
        <v>163260</v>
      </c>
      <c r="G553" s="149">
        <v>66038</v>
      </c>
      <c r="H553" s="151">
        <v>91891</v>
      </c>
      <c r="I553" s="149" t="s">
        <v>66</v>
      </c>
      <c r="J553" s="149" t="s">
        <v>64</v>
      </c>
      <c r="K553" s="152">
        <v>45273.312314814801</v>
      </c>
      <c r="L553" s="149" t="s">
        <v>63</v>
      </c>
      <c r="M553" s="149" t="s">
        <v>79</v>
      </c>
      <c r="N553" s="153">
        <v>0</v>
      </c>
      <c r="O553" s="153">
        <v>41.4</v>
      </c>
      <c r="P553" s="153">
        <v>0</v>
      </c>
    </row>
    <row r="554" spans="1:16" x14ac:dyDescent="0.35">
      <c r="A554" s="149" t="s">
        <v>314</v>
      </c>
      <c r="B554" s="149" t="s">
        <v>340</v>
      </c>
      <c r="C554" s="150" t="s">
        <v>81</v>
      </c>
      <c r="D554" s="149" t="s">
        <v>319</v>
      </c>
      <c r="E554" s="149">
        <v>151925</v>
      </c>
      <c r="F554" s="149">
        <v>163261</v>
      </c>
      <c r="G554" s="149">
        <v>66038</v>
      </c>
      <c r="H554" s="151">
        <v>75870</v>
      </c>
      <c r="I554" s="149" t="s">
        <v>80</v>
      </c>
      <c r="J554" s="149" t="s">
        <v>64</v>
      </c>
      <c r="K554" s="152">
        <v>45273.312314814801</v>
      </c>
      <c r="L554" s="149" t="s">
        <v>63</v>
      </c>
      <c r="M554" s="149" t="s">
        <v>79</v>
      </c>
      <c r="N554" s="153">
        <v>0</v>
      </c>
      <c r="O554" s="153">
        <v>20.65</v>
      </c>
      <c r="P554" s="153">
        <v>0</v>
      </c>
    </row>
    <row r="555" spans="1:16" x14ac:dyDescent="0.35">
      <c r="A555" s="149" t="s">
        <v>314</v>
      </c>
      <c r="B555" s="149" t="s">
        <v>340</v>
      </c>
      <c r="C555" s="150" t="s">
        <v>81</v>
      </c>
      <c r="D555" s="149" t="s">
        <v>319</v>
      </c>
      <c r="E555" s="149">
        <v>152049</v>
      </c>
      <c r="F555" s="149">
        <v>163399</v>
      </c>
      <c r="G555" s="149">
        <v>66038</v>
      </c>
      <c r="H555" s="151">
        <v>91890</v>
      </c>
      <c r="I555" s="149" t="s">
        <v>73</v>
      </c>
      <c r="J555" s="149" t="s">
        <v>64</v>
      </c>
      <c r="K555" s="152">
        <v>45273.312314814801</v>
      </c>
      <c r="L555" s="149" t="s">
        <v>63</v>
      </c>
      <c r="M555" s="149" t="s">
        <v>79</v>
      </c>
      <c r="N555" s="153">
        <v>0</v>
      </c>
      <c r="O555" s="153">
        <v>18.95</v>
      </c>
      <c r="P555" s="153">
        <v>0</v>
      </c>
    </row>
    <row r="556" spans="1:16" x14ac:dyDescent="0.35">
      <c r="A556" s="149" t="s">
        <v>314</v>
      </c>
      <c r="B556" s="149" t="s">
        <v>340</v>
      </c>
      <c r="C556" s="150" t="s">
        <v>81</v>
      </c>
      <c r="D556" s="149" t="s">
        <v>319</v>
      </c>
      <c r="E556" s="149">
        <v>152048</v>
      </c>
      <c r="F556" s="149">
        <v>163395</v>
      </c>
      <c r="G556" s="149">
        <v>66038</v>
      </c>
      <c r="H556" s="151">
        <v>44</v>
      </c>
      <c r="I556" s="149" t="s">
        <v>76</v>
      </c>
      <c r="J556" s="149" t="s">
        <v>64</v>
      </c>
      <c r="K556" s="152">
        <v>45273.312314814801</v>
      </c>
      <c r="L556" s="149" t="s">
        <v>63</v>
      </c>
      <c r="M556" s="149" t="s">
        <v>79</v>
      </c>
      <c r="N556" s="153">
        <v>0</v>
      </c>
      <c r="O556" s="153">
        <v>118</v>
      </c>
      <c r="P556" s="153">
        <v>0</v>
      </c>
    </row>
    <row r="557" spans="1:16" x14ac:dyDescent="0.35">
      <c r="A557" s="149" t="s">
        <v>314</v>
      </c>
      <c r="B557" s="149" t="s">
        <v>340</v>
      </c>
      <c r="C557" s="150" t="s">
        <v>81</v>
      </c>
      <c r="D557" s="149" t="s">
        <v>319</v>
      </c>
      <c r="E557" s="149">
        <v>152048</v>
      </c>
      <c r="F557" s="149">
        <v>163396</v>
      </c>
      <c r="G557" s="149">
        <v>66038</v>
      </c>
      <c r="H557" s="151">
        <v>75870</v>
      </c>
      <c r="I557" s="149" t="s">
        <v>80</v>
      </c>
      <c r="J557" s="149" t="s">
        <v>64</v>
      </c>
      <c r="K557" s="152">
        <v>45273.312314814801</v>
      </c>
      <c r="L557" s="149" t="s">
        <v>63</v>
      </c>
      <c r="M557" s="149" t="s">
        <v>79</v>
      </c>
      <c r="N557" s="153">
        <v>0</v>
      </c>
      <c r="O557" s="153">
        <v>20.65</v>
      </c>
      <c r="P557" s="153">
        <v>0</v>
      </c>
    </row>
    <row r="558" spans="1:16" x14ac:dyDescent="0.35">
      <c r="A558" s="149" t="s">
        <v>314</v>
      </c>
      <c r="B558" s="149" t="s">
        <v>340</v>
      </c>
      <c r="C558" s="150" t="s">
        <v>81</v>
      </c>
      <c r="D558" s="149" t="s">
        <v>319</v>
      </c>
      <c r="E558" s="149">
        <v>152046</v>
      </c>
      <c r="F558" s="149">
        <v>163390</v>
      </c>
      <c r="G558" s="149">
        <v>66038</v>
      </c>
      <c r="H558" s="151">
        <v>23</v>
      </c>
      <c r="I558" s="149" t="s">
        <v>70</v>
      </c>
      <c r="J558" s="149" t="s">
        <v>64</v>
      </c>
      <c r="K558" s="152">
        <v>45273.312314814801</v>
      </c>
      <c r="L558" s="149" t="s">
        <v>63</v>
      </c>
      <c r="M558" s="149" t="s">
        <v>79</v>
      </c>
      <c r="N558" s="153">
        <v>0</v>
      </c>
      <c r="O558" s="153">
        <v>41.4</v>
      </c>
      <c r="P558" s="153">
        <v>0</v>
      </c>
    </row>
    <row r="559" spans="1:16" x14ac:dyDescent="0.35">
      <c r="A559" s="149" t="s">
        <v>314</v>
      </c>
      <c r="B559" s="149" t="s">
        <v>340</v>
      </c>
      <c r="C559" s="150" t="s">
        <v>81</v>
      </c>
      <c r="D559" s="149" t="s">
        <v>319</v>
      </c>
      <c r="E559" s="149">
        <v>152046</v>
      </c>
      <c r="F559" s="149">
        <v>163391</v>
      </c>
      <c r="G559" s="149">
        <v>66038</v>
      </c>
      <c r="H559" s="151">
        <v>75870</v>
      </c>
      <c r="I559" s="149" t="s">
        <v>80</v>
      </c>
      <c r="J559" s="149" t="s">
        <v>64</v>
      </c>
      <c r="K559" s="152">
        <v>45273.312314814801</v>
      </c>
      <c r="L559" s="149" t="s">
        <v>63</v>
      </c>
      <c r="M559" s="149" t="s">
        <v>79</v>
      </c>
      <c r="N559" s="153">
        <v>0</v>
      </c>
      <c r="O559" s="153">
        <v>20.65</v>
      </c>
      <c r="P559" s="153">
        <v>0</v>
      </c>
    </row>
    <row r="560" spans="1:16" x14ac:dyDescent="0.35">
      <c r="A560" s="149" t="s">
        <v>314</v>
      </c>
      <c r="B560" s="149" t="s">
        <v>340</v>
      </c>
      <c r="C560" s="150" t="s">
        <v>81</v>
      </c>
      <c r="D560" s="149" t="s">
        <v>319</v>
      </c>
      <c r="E560" s="149">
        <v>152042</v>
      </c>
      <c r="F560" s="149">
        <v>163384</v>
      </c>
      <c r="G560" s="149">
        <v>66038</v>
      </c>
      <c r="H560" s="151">
        <v>23</v>
      </c>
      <c r="I560" s="149" t="s">
        <v>70</v>
      </c>
      <c r="J560" s="149" t="s">
        <v>64</v>
      </c>
      <c r="K560" s="152">
        <v>45273.312314814801</v>
      </c>
      <c r="L560" s="149" t="s">
        <v>63</v>
      </c>
      <c r="M560" s="149" t="s">
        <v>79</v>
      </c>
      <c r="N560" s="153">
        <v>0</v>
      </c>
      <c r="O560" s="153">
        <v>41.4</v>
      </c>
      <c r="P560" s="153">
        <v>0</v>
      </c>
    </row>
    <row r="561" spans="1:16" x14ac:dyDescent="0.35">
      <c r="A561" s="149" t="s">
        <v>314</v>
      </c>
      <c r="B561" s="149" t="s">
        <v>340</v>
      </c>
      <c r="C561" s="150" t="s">
        <v>81</v>
      </c>
      <c r="D561" s="149" t="s">
        <v>319</v>
      </c>
      <c r="E561" s="149">
        <v>152042</v>
      </c>
      <c r="F561" s="149">
        <v>163385</v>
      </c>
      <c r="G561" s="149">
        <v>66038</v>
      </c>
      <c r="H561" s="151">
        <v>75870</v>
      </c>
      <c r="I561" s="149" t="s">
        <v>80</v>
      </c>
      <c r="J561" s="149" t="s">
        <v>64</v>
      </c>
      <c r="K561" s="152">
        <v>45273.312314814801</v>
      </c>
      <c r="L561" s="149" t="s">
        <v>63</v>
      </c>
      <c r="M561" s="149" t="s">
        <v>79</v>
      </c>
      <c r="N561" s="153">
        <v>0</v>
      </c>
      <c r="O561" s="153">
        <v>20.65</v>
      </c>
      <c r="P561" s="153">
        <v>0</v>
      </c>
    </row>
    <row r="562" spans="1:16" x14ac:dyDescent="0.35">
      <c r="A562" s="149" t="s">
        <v>314</v>
      </c>
      <c r="B562" s="149" t="s">
        <v>341</v>
      </c>
      <c r="C562" s="150" t="s">
        <v>81</v>
      </c>
      <c r="D562" s="149" t="s">
        <v>319</v>
      </c>
      <c r="E562" s="149">
        <v>152025</v>
      </c>
      <c r="F562" s="149">
        <v>163366</v>
      </c>
      <c r="G562" s="149">
        <v>66039</v>
      </c>
      <c r="H562" s="151">
        <v>91891</v>
      </c>
      <c r="I562" s="149" t="s">
        <v>66</v>
      </c>
      <c r="J562" s="149" t="s">
        <v>64</v>
      </c>
      <c r="K562" s="152">
        <v>45273.312314814801</v>
      </c>
      <c r="L562" s="149" t="s">
        <v>63</v>
      </c>
      <c r="M562" s="149" t="s">
        <v>79</v>
      </c>
      <c r="N562" s="153">
        <v>0</v>
      </c>
      <c r="O562" s="153">
        <v>41.4</v>
      </c>
      <c r="P562" s="153">
        <v>0</v>
      </c>
    </row>
    <row r="563" spans="1:16" x14ac:dyDescent="0.35">
      <c r="A563" s="149" t="s">
        <v>314</v>
      </c>
      <c r="B563" s="149" t="s">
        <v>341</v>
      </c>
      <c r="C563" s="150" t="s">
        <v>81</v>
      </c>
      <c r="D563" s="149" t="s">
        <v>319</v>
      </c>
      <c r="E563" s="149">
        <v>152025</v>
      </c>
      <c r="F563" s="149">
        <v>163367</v>
      </c>
      <c r="G563" s="149">
        <v>66039</v>
      </c>
      <c r="H563" s="151">
        <v>75870</v>
      </c>
      <c r="I563" s="149" t="s">
        <v>80</v>
      </c>
      <c r="J563" s="149" t="s">
        <v>64</v>
      </c>
      <c r="K563" s="152">
        <v>45273.312314814801</v>
      </c>
      <c r="L563" s="149" t="s">
        <v>63</v>
      </c>
      <c r="M563" s="149" t="s">
        <v>79</v>
      </c>
      <c r="N563" s="153">
        <v>0</v>
      </c>
      <c r="O563" s="153">
        <v>20.65</v>
      </c>
      <c r="P563" s="153">
        <v>0</v>
      </c>
    </row>
    <row r="564" spans="1:16" x14ac:dyDescent="0.35">
      <c r="A564" s="149" t="s">
        <v>314</v>
      </c>
      <c r="B564" s="149" t="s">
        <v>341</v>
      </c>
      <c r="C564" s="150" t="s">
        <v>81</v>
      </c>
      <c r="D564" s="149" t="s">
        <v>319</v>
      </c>
      <c r="E564" s="149">
        <v>152030</v>
      </c>
      <c r="F564" s="149">
        <v>163369</v>
      </c>
      <c r="G564" s="149">
        <v>66039</v>
      </c>
      <c r="H564" s="151">
        <v>91891</v>
      </c>
      <c r="I564" s="149" t="s">
        <v>66</v>
      </c>
      <c r="J564" s="149" t="s">
        <v>64</v>
      </c>
      <c r="K564" s="152">
        <v>45273.312314814801</v>
      </c>
      <c r="L564" s="149" t="s">
        <v>63</v>
      </c>
      <c r="M564" s="149" t="s">
        <v>79</v>
      </c>
      <c r="N564" s="153">
        <v>0</v>
      </c>
      <c r="O564" s="153">
        <v>41.4</v>
      </c>
      <c r="P564" s="153">
        <v>0</v>
      </c>
    </row>
    <row r="565" spans="1:16" x14ac:dyDescent="0.35">
      <c r="A565" s="149" t="s">
        <v>314</v>
      </c>
      <c r="B565" s="149" t="s">
        <v>341</v>
      </c>
      <c r="C565" s="150" t="s">
        <v>81</v>
      </c>
      <c r="D565" s="149" t="s">
        <v>319</v>
      </c>
      <c r="E565" s="149">
        <v>152030</v>
      </c>
      <c r="F565" s="149">
        <v>163370</v>
      </c>
      <c r="G565" s="149">
        <v>66039</v>
      </c>
      <c r="H565" s="151">
        <v>75870</v>
      </c>
      <c r="I565" s="149" t="s">
        <v>80</v>
      </c>
      <c r="J565" s="149" t="s">
        <v>64</v>
      </c>
      <c r="K565" s="152">
        <v>45273.312314814801</v>
      </c>
      <c r="L565" s="149" t="s">
        <v>63</v>
      </c>
      <c r="M565" s="149" t="s">
        <v>79</v>
      </c>
      <c r="N565" s="153">
        <v>0</v>
      </c>
      <c r="O565" s="153">
        <v>20.65</v>
      </c>
      <c r="P565" s="153">
        <v>0</v>
      </c>
    </row>
    <row r="566" spans="1:16" x14ac:dyDescent="0.35">
      <c r="A566" s="149" t="s">
        <v>314</v>
      </c>
      <c r="B566" s="149" t="s">
        <v>341</v>
      </c>
      <c r="C566" s="150" t="s">
        <v>81</v>
      </c>
      <c r="D566" s="149" t="s">
        <v>319</v>
      </c>
      <c r="E566" s="149">
        <v>151988</v>
      </c>
      <c r="F566" s="149">
        <v>163327</v>
      </c>
      <c r="G566" s="149">
        <v>66039</v>
      </c>
      <c r="H566" s="151">
        <v>91891</v>
      </c>
      <c r="I566" s="149" t="s">
        <v>66</v>
      </c>
      <c r="J566" s="149" t="s">
        <v>64</v>
      </c>
      <c r="K566" s="152">
        <v>45273.312314814801</v>
      </c>
      <c r="L566" s="149" t="s">
        <v>63</v>
      </c>
      <c r="M566" s="149" t="s">
        <v>79</v>
      </c>
      <c r="N566" s="153">
        <v>0</v>
      </c>
      <c r="O566" s="153">
        <v>41.4</v>
      </c>
      <c r="P566" s="153">
        <v>0</v>
      </c>
    </row>
    <row r="567" spans="1:16" x14ac:dyDescent="0.35">
      <c r="A567" s="149" t="s">
        <v>314</v>
      </c>
      <c r="B567" s="149" t="s">
        <v>341</v>
      </c>
      <c r="C567" s="150" t="s">
        <v>81</v>
      </c>
      <c r="D567" s="149" t="s">
        <v>319</v>
      </c>
      <c r="E567" s="149">
        <v>151988</v>
      </c>
      <c r="F567" s="149">
        <v>163328</v>
      </c>
      <c r="G567" s="149">
        <v>66039</v>
      </c>
      <c r="H567" s="151">
        <v>75870</v>
      </c>
      <c r="I567" s="149" t="s">
        <v>80</v>
      </c>
      <c r="J567" s="149" t="s">
        <v>64</v>
      </c>
      <c r="K567" s="152">
        <v>45273.312314814801</v>
      </c>
      <c r="L567" s="149" t="s">
        <v>63</v>
      </c>
      <c r="M567" s="149" t="s">
        <v>79</v>
      </c>
      <c r="N567" s="153">
        <v>0</v>
      </c>
      <c r="O567" s="153">
        <v>20.65</v>
      </c>
      <c r="P567" s="153">
        <v>0</v>
      </c>
    </row>
    <row r="568" spans="1:16" x14ac:dyDescent="0.35">
      <c r="A568" s="149" t="s">
        <v>314</v>
      </c>
      <c r="B568" s="149" t="s">
        <v>318</v>
      </c>
      <c r="C568" s="150" t="s">
        <v>318</v>
      </c>
      <c r="D568" s="149" t="s">
        <v>319</v>
      </c>
      <c r="E568" s="149">
        <v>151340</v>
      </c>
      <c r="F568" s="149">
        <v>162717</v>
      </c>
      <c r="G568" s="149">
        <v>66042</v>
      </c>
      <c r="H568" s="151">
        <v>0</v>
      </c>
      <c r="I568" s="149" t="s">
        <v>210</v>
      </c>
      <c r="J568" s="149" t="s">
        <v>64</v>
      </c>
      <c r="K568" s="152">
        <v>45273.338622685202</v>
      </c>
      <c r="L568" s="149" t="s">
        <v>69</v>
      </c>
      <c r="M568" s="149" t="s">
        <v>68</v>
      </c>
      <c r="N568" s="153">
        <v>0</v>
      </c>
      <c r="O568" s="153">
        <v>25</v>
      </c>
      <c r="P568" s="153">
        <v>0</v>
      </c>
    </row>
    <row r="569" spans="1:16" x14ac:dyDescent="0.35">
      <c r="A569" s="149" t="s">
        <v>314</v>
      </c>
      <c r="B569" s="149" t="s">
        <v>318</v>
      </c>
      <c r="C569" s="150" t="s">
        <v>318</v>
      </c>
      <c r="D569" s="149" t="s">
        <v>319</v>
      </c>
      <c r="E569" s="149">
        <v>151340</v>
      </c>
      <c r="F569" s="149">
        <v>162718</v>
      </c>
      <c r="G569" s="149">
        <v>66042</v>
      </c>
      <c r="H569" s="151">
        <v>36</v>
      </c>
      <c r="I569" s="149" t="s">
        <v>65</v>
      </c>
      <c r="J569" s="149" t="s">
        <v>64</v>
      </c>
      <c r="K569" s="152">
        <v>45273.338622685202</v>
      </c>
      <c r="L569" s="149" t="s">
        <v>69</v>
      </c>
      <c r="M569" s="149" t="s">
        <v>68</v>
      </c>
      <c r="N569" s="153">
        <v>0</v>
      </c>
      <c r="O569" s="153">
        <v>125</v>
      </c>
      <c r="P569" s="153">
        <v>0</v>
      </c>
    </row>
    <row r="570" spans="1:16" x14ac:dyDescent="0.35">
      <c r="A570" s="149" t="s">
        <v>314</v>
      </c>
      <c r="B570" s="149" t="s">
        <v>318</v>
      </c>
      <c r="C570" s="150" t="s">
        <v>318</v>
      </c>
      <c r="D570" s="149" t="s">
        <v>319</v>
      </c>
      <c r="E570" s="149">
        <v>151340</v>
      </c>
      <c r="F570" s="149">
        <v>162719</v>
      </c>
      <c r="G570" s="149">
        <v>66042</v>
      </c>
      <c r="H570" s="151">
        <v>30071</v>
      </c>
      <c r="I570" s="149" t="s">
        <v>87</v>
      </c>
      <c r="J570" s="149" t="s">
        <v>64</v>
      </c>
      <c r="K570" s="152">
        <v>45273.338622685202</v>
      </c>
      <c r="L570" s="149" t="s">
        <v>69</v>
      </c>
      <c r="M570" s="149" t="s">
        <v>68</v>
      </c>
      <c r="N570" s="153">
        <v>0</v>
      </c>
      <c r="O570" s="153">
        <v>69.5</v>
      </c>
      <c r="P570" s="153">
        <v>0</v>
      </c>
    </row>
    <row r="571" spans="1:16" x14ac:dyDescent="0.35">
      <c r="A571" s="149" t="s">
        <v>314</v>
      </c>
      <c r="B571" s="149" t="s">
        <v>334</v>
      </c>
      <c r="C571" s="150" t="s">
        <v>334</v>
      </c>
      <c r="D571" s="149" t="s">
        <v>319</v>
      </c>
      <c r="E571" s="149">
        <v>152148</v>
      </c>
      <c r="F571" s="149">
        <v>163509</v>
      </c>
      <c r="G571" s="149">
        <v>66044</v>
      </c>
      <c r="H571" s="151">
        <v>23</v>
      </c>
      <c r="I571" s="149" t="s">
        <v>70</v>
      </c>
      <c r="J571" s="149" t="s">
        <v>64</v>
      </c>
      <c r="K571" s="152">
        <v>45273.352430555598</v>
      </c>
      <c r="L571" s="149" t="s">
        <v>69</v>
      </c>
      <c r="M571" s="149" t="s">
        <v>68</v>
      </c>
      <c r="N571" s="153">
        <v>0</v>
      </c>
      <c r="O571" s="153">
        <v>94.75</v>
      </c>
      <c r="P571" s="153">
        <v>0</v>
      </c>
    </row>
    <row r="572" spans="1:16" x14ac:dyDescent="0.35">
      <c r="A572" s="149" t="s">
        <v>314</v>
      </c>
      <c r="B572" s="149" t="s">
        <v>341</v>
      </c>
      <c r="C572" s="150" t="s">
        <v>341</v>
      </c>
      <c r="D572" s="149" t="s">
        <v>319</v>
      </c>
      <c r="E572" s="149">
        <v>152149</v>
      </c>
      <c r="F572" s="149">
        <v>163510</v>
      </c>
      <c r="G572" s="149">
        <v>66045</v>
      </c>
      <c r="H572" s="151">
        <v>23</v>
      </c>
      <c r="I572" s="149" t="s">
        <v>70</v>
      </c>
      <c r="J572" s="149" t="s">
        <v>64</v>
      </c>
      <c r="K572" s="152">
        <v>45273.3574421296</v>
      </c>
      <c r="L572" s="149" t="s">
        <v>69</v>
      </c>
      <c r="M572" s="149" t="s">
        <v>68</v>
      </c>
      <c r="N572" s="153">
        <v>0</v>
      </c>
      <c r="O572" s="153">
        <v>74.75</v>
      </c>
      <c r="P572" s="153">
        <v>0</v>
      </c>
    </row>
    <row r="573" spans="1:16" x14ac:dyDescent="0.35">
      <c r="A573" s="149" t="s">
        <v>314</v>
      </c>
      <c r="B573" s="149" t="s">
        <v>323</v>
      </c>
      <c r="C573" s="150" t="s">
        <v>323</v>
      </c>
      <c r="D573" s="149" t="s">
        <v>319</v>
      </c>
      <c r="E573" s="149">
        <v>152152</v>
      </c>
      <c r="F573" s="149">
        <v>163513</v>
      </c>
      <c r="G573" s="149">
        <v>66047</v>
      </c>
      <c r="H573" s="151">
        <v>91890</v>
      </c>
      <c r="I573" s="149" t="s">
        <v>73</v>
      </c>
      <c r="J573" s="149" t="s">
        <v>64</v>
      </c>
      <c r="K573" s="152">
        <v>45273.365891203699</v>
      </c>
      <c r="L573" s="149" t="s">
        <v>69</v>
      </c>
      <c r="M573" s="149" t="s">
        <v>68</v>
      </c>
      <c r="N573" s="153">
        <v>0</v>
      </c>
      <c r="O573" s="153">
        <v>38</v>
      </c>
      <c r="P573" s="153">
        <v>0</v>
      </c>
    </row>
    <row r="574" spans="1:16" x14ac:dyDescent="0.35">
      <c r="A574" s="149" t="s">
        <v>314</v>
      </c>
      <c r="B574" s="149" t="s">
        <v>334</v>
      </c>
      <c r="C574" s="150" t="s">
        <v>334</v>
      </c>
      <c r="D574" s="149" t="s">
        <v>319</v>
      </c>
      <c r="E574" s="149">
        <v>152155</v>
      </c>
      <c r="F574" s="149">
        <v>163514</v>
      </c>
      <c r="G574" s="149">
        <v>66048</v>
      </c>
      <c r="H574" s="151">
        <v>23</v>
      </c>
      <c r="I574" s="149" t="s">
        <v>70</v>
      </c>
      <c r="J574" s="149" t="s">
        <v>64</v>
      </c>
      <c r="K574" s="152">
        <v>45273.3728819444</v>
      </c>
      <c r="L574" s="149" t="s">
        <v>69</v>
      </c>
      <c r="M574" s="149" t="s">
        <v>68</v>
      </c>
      <c r="N574" s="153">
        <v>0</v>
      </c>
      <c r="O574" s="153">
        <v>94.75</v>
      </c>
      <c r="P574" s="153">
        <v>0</v>
      </c>
    </row>
    <row r="575" spans="1:16" x14ac:dyDescent="0.35">
      <c r="A575" s="149" t="s">
        <v>314</v>
      </c>
      <c r="B575" s="149" t="s">
        <v>334</v>
      </c>
      <c r="C575" s="150" t="s">
        <v>334</v>
      </c>
      <c r="D575" s="149" t="s">
        <v>319</v>
      </c>
      <c r="E575" s="149">
        <v>151802</v>
      </c>
      <c r="F575" s="149">
        <v>163133</v>
      </c>
      <c r="G575" s="149">
        <v>66049</v>
      </c>
      <c r="H575" s="151">
        <v>91891</v>
      </c>
      <c r="I575" s="149" t="s">
        <v>66</v>
      </c>
      <c r="J575" s="149" t="s">
        <v>64</v>
      </c>
      <c r="K575" s="152">
        <v>45273.377048611103</v>
      </c>
      <c r="L575" s="149" t="s">
        <v>69</v>
      </c>
      <c r="M575" s="149" t="s">
        <v>68</v>
      </c>
      <c r="N575" s="153">
        <v>0</v>
      </c>
      <c r="O575" s="153">
        <v>94.75</v>
      </c>
      <c r="P575" s="153">
        <v>0</v>
      </c>
    </row>
    <row r="576" spans="1:16" x14ac:dyDescent="0.35">
      <c r="A576" s="149" t="s">
        <v>314</v>
      </c>
      <c r="B576" s="149" t="s">
        <v>323</v>
      </c>
      <c r="C576" s="150" t="s">
        <v>323</v>
      </c>
      <c r="D576" s="149" t="s">
        <v>319</v>
      </c>
      <c r="E576" s="149">
        <v>152157</v>
      </c>
      <c r="F576" s="149">
        <v>163515</v>
      </c>
      <c r="G576" s="149">
        <v>66050</v>
      </c>
      <c r="H576" s="151">
        <v>91890</v>
      </c>
      <c r="I576" s="149" t="s">
        <v>73</v>
      </c>
      <c r="J576" s="149" t="s">
        <v>64</v>
      </c>
      <c r="K576" s="152">
        <v>45273.377824803203</v>
      </c>
      <c r="L576" s="149" t="s">
        <v>63</v>
      </c>
      <c r="M576" s="149" t="s">
        <v>68</v>
      </c>
      <c r="N576" s="153">
        <v>0</v>
      </c>
      <c r="O576" s="153">
        <v>38</v>
      </c>
      <c r="P576" s="153">
        <v>0</v>
      </c>
    </row>
    <row r="577" spans="1:16" x14ac:dyDescent="0.35">
      <c r="A577" s="149" t="s">
        <v>314</v>
      </c>
      <c r="B577" s="149" t="s">
        <v>334</v>
      </c>
      <c r="C577" s="150" t="s">
        <v>334</v>
      </c>
      <c r="D577" s="149" t="s">
        <v>319</v>
      </c>
      <c r="E577" s="149">
        <v>152158</v>
      </c>
      <c r="F577" s="149">
        <v>163516</v>
      </c>
      <c r="G577" s="149">
        <v>66052</v>
      </c>
      <c r="H577" s="151">
        <v>23</v>
      </c>
      <c r="I577" s="149" t="s">
        <v>70</v>
      </c>
      <c r="J577" s="149" t="s">
        <v>64</v>
      </c>
      <c r="K577" s="152">
        <v>45273.384189814802</v>
      </c>
      <c r="L577" s="149" t="s">
        <v>69</v>
      </c>
      <c r="M577" s="149" t="s">
        <v>68</v>
      </c>
      <c r="N577" s="153">
        <v>0</v>
      </c>
      <c r="O577" s="153">
        <v>94.75</v>
      </c>
      <c r="P577" s="153">
        <v>0</v>
      </c>
    </row>
    <row r="578" spans="1:16" x14ac:dyDescent="0.35">
      <c r="A578" s="149" t="s">
        <v>314</v>
      </c>
      <c r="B578" s="149" t="s">
        <v>350</v>
      </c>
      <c r="C578" s="150" t="s">
        <v>350</v>
      </c>
      <c r="D578" s="149" t="s">
        <v>319</v>
      </c>
      <c r="E578" s="149">
        <v>152162</v>
      </c>
      <c r="F578" s="149">
        <v>163520</v>
      </c>
      <c r="G578" s="149">
        <v>66053</v>
      </c>
      <c r="H578" s="151">
        <v>0</v>
      </c>
      <c r="I578" s="149" t="s">
        <v>282</v>
      </c>
      <c r="J578" s="149" t="s">
        <v>64</v>
      </c>
      <c r="K578" s="152">
        <v>45273.389791666697</v>
      </c>
      <c r="L578" s="149" t="s">
        <v>69</v>
      </c>
      <c r="M578" s="149" t="s">
        <v>68</v>
      </c>
      <c r="N578" s="153">
        <v>0</v>
      </c>
      <c r="O578" s="153">
        <v>70</v>
      </c>
      <c r="P578" s="153">
        <v>0</v>
      </c>
    </row>
    <row r="579" spans="1:16" x14ac:dyDescent="0.35">
      <c r="A579" s="149" t="s">
        <v>314</v>
      </c>
      <c r="B579" s="149" t="s">
        <v>323</v>
      </c>
      <c r="C579" s="150" t="s">
        <v>323</v>
      </c>
      <c r="D579" s="149" t="s">
        <v>319</v>
      </c>
      <c r="E579" s="149">
        <v>152163</v>
      </c>
      <c r="F579" s="149">
        <v>163521</v>
      </c>
      <c r="G579" s="149">
        <v>66055</v>
      </c>
      <c r="H579" s="151">
        <v>3</v>
      </c>
      <c r="I579" s="149" t="s">
        <v>74</v>
      </c>
      <c r="J579" s="149" t="s">
        <v>64</v>
      </c>
      <c r="K579" s="152">
        <v>45273.3905324074</v>
      </c>
      <c r="L579" s="149" t="s">
        <v>85</v>
      </c>
      <c r="M579" s="149" t="s">
        <v>68</v>
      </c>
      <c r="N579" s="153">
        <v>0</v>
      </c>
      <c r="O579" s="153">
        <v>38</v>
      </c>
      <c r="P579" s="153">
        <v>0</v>
      </c>
    </row>
    <row r="580" spans="1:16" x14ac:dyDescent="0.35">
      <c r="A580" s="149" t="s">
        <v>314</v>
      </c>
      <c r="B580" s="149" t="s">
        <v>341</v>
      </c>
      <c r="C580" s="150" t="s">
        <v>341</v>
      </c>
      <c r="D580" s="149" t="s">
        <v>319</v>
      </c>
      <c r="E580" s="149">
        <v>152164</v>
      </c>
      <c r="F580" s="149">
        <v>163522</v>
      </c>
      <c r="G580" s="149">
        <v>66056</v>
      </c>
      <c r="H580" s="151">
        <v>36</v>
      </c>
      <c r="I580" s="149" t="s">
        <v>65</v>
      </c>
      <c r="J580" s="149" t="s">
        <v>64</v>
      </c>
      <c r="K580" s="152">
        <v>45273.395115740699</v>
      </c>
      <c r="L580" s="149" t="s">
        <v>69</v>
      </c>
      <c r="M580" s="149" t="s">
        <v>68</v>
      </c>
      <c r="N580" s="153">
        <v>0</v>
      </c>
      <c r="O580" s="153">
        <v>172</v>
      </c>
      <c r="P580" s="153">
        <v>0</v>
      </c>
    </row>
    <row r="581" spans="1:16" x14ac:dyDescent="0.35">
      <c r="A581" s="149" t="s">
        <v>314</v>
      </c>
      <c r="B581" s="149" t="s">
        <v>334</v>
      </c>
      <c r="C581" s="150" t="s">
        <v>334</v>
      </c>
      <c r="D581" s="149" t="s">
        <v>319</v>
      </c>
      <c r="E581" s="149">
        <v>152165</v>
      </c>
      <c r="F581" s="149">
        <v>163523</v>
      </c>
      <c r="G581" s="149">
        <v>66057</v>
      </c>
      <c r="H581" s="151">
        <v>23</v>
      </c>
      <c r="I581" s="149" t="s">
        <v>70</v>
      </c>
      <c r="J581" s="149" t="s">
        <v>64</v>
      </c>
      <c r="K581" s="152">
        <v>45273.406643518501</v>
      </c>
      <c r="L581" s="149" t="s">
        <v>69</v>
      </c>
      <c r="M581" s="149" t="s">
        <v>68</v>
      </c>
      <c r="N581" s="153">
        <v>0</v>
      </c>
      <c r="O581" s="153">
        <v>94.75</v>
      </c>
      <c r="P581" s="153">
        <v>0</v>
      </c>
    </row>
    <row r="582" spans="1:16" x14ac:dyDescent="0.35">
      <c r="A582" s="149" t="s">
        <v>314</v>
      </c>
      <c r="B582" s="149" t="s">
        <v>350</v>
      </c>
      <c r="C582" s="150" t="s">
        <v>350</v>
      </c>
      <c r="D582" s="149" t="s">
        <v>319</v>
      </c>
      <c r="E582" s="149">
        <v>152166</v>
      </c>
      <c r="F582" s="149">
        <v>163524</v>
      </c>
      <c r="G582" s="149">
        <v>66058</v>
      </c>
      <c r="H582" s="151">
        <v>0</v>
      </c>
      <c r="I582" s="149" t="s">
        <v>282</v>
      </c>
      <c r="J582" s="149" t="s">
        <v>64</v>
      </c>
      <c r="K582" s="152">
        <v>45273.407789351899</v>
      </c>
      <c r="L582" s="149" t="s">
        <v>69</v>
      </c>
      <c r="M582" s="149" t="s">
        <v>68</v>
      </c>
      <c r="N582" s="153">
        <v>0</v>
      </c>
      <c r="O582" s="153">
        <v>70</v>
      </c>
      <c r="P582" s="153">
        <v>0</v>
      </c>
    </row>
    <row r="583" spans="1:16" x14ac:dyDescent="0.35">
      <c r="A583" s="149" t="s">
        <v>314</v>
      </c>
      <c r="B583" s="149" t="s">
        <v>323</v>
      </c>
      <c r="C583" s="150" t="s">
        <v>323</v>
      </c>
      <c r="D583" s="149" t="s">
        <v>319</v>
      </c>
      <c r="E583" s="149">
        <v>152167</v>
      </c>
      <c r="F583" s="149">
        <v>163525</v>
      </c>
      <c r="G583" s="149">
        <v>66059</v>
      </c>
      <c r="H583" s="151">
        <v>36</v>
      </c>
      <c r="I583" s="149" t="s">
        <v>65</v>
      </c>
      <c r="J583" s="149" t="s">
        <v>64</v>
      </c>
      <c r="K583" s="152">
        <v>45273.408599536997</v>
      </c>
      <c r="L583" s="149" t="s">
        <v>69</v>
      </c>
      <c r="M583" s="149" t="s">
        <v>68</v>
      </c>
      <c r="N583" s="153">
        <v>0</v>
      </c>
      <c r="O583" s="153">
        <v>125</v>
      </c>
      <c r="P583" s="153">
        <v>0</v>
      </c>
    </row>
    <row r="584" spans="1:16" x14ac:dyDescent="0.35">
      <c r="A584" s="149" t="s">
        <v>314</v>
      </c>
      <c r="B584" s="149" t="s">
        <v>323</v>
      </c>
      <c r="C584" s="150" t="s">
        <v>323</v>
      </c>
      <c r="D584" s="149" t="s">
        <v>319</v>
      </c>
      <c r="E584" s="149">
        <v>152168</v>
      </c>
      <c r="F584" s="149">
        <v>163526</v>
      </c>
      <c r="G584" s="149">
        <v>66060</v>
      </c>
      <c r="H584" s="151">
        <v>91890</v>
      </c>
      <c r="I584" s="149" t="s">
        <v>73</v>
      </c>
      <c r="J584" s="149" t="s">
        <v>64</v>
      </c>
      <c r="K584" s="152">
        <v>45273.412245370397</v>
      </c>
      <c r="L584" s="149" t="s">
        <v>69</v>
      </c>
      <c r="M584" s="149" t="s">
        <v>68</v>
      </c>
      <c r="N584" s="153">
        <v>0</v>
      </c>
      <c r="O584" s="153">
        <v>38</v>
      </c>
      <c r="P584" s="153">
        <v>0</v>
      </c>
    </row>
    <row r="585" spans="1:16" x14ac:dyDescent="0.35">
      <c r="A585" s="149" t="s">
        <v>314</v>
      </c>
      <c r="B585" s="149" t="s">
        <v>350</v>
      </c>
      <c r="C585" s="150" t="s">
        <v>350</v>
      </c>
      <c r="D585" s="149" t="s">
        <v>319</v>
      </c>
      <c r="E585" s="149">
        <v>152173</v>
      </c>
      <c r="F585" s="149">
        <v>163531</v>
      </c>
      <c r="G585" s="149">
        <v>66061</v>
      </c>
      <c r="H585" s="151">
        <v>10962</v>
      </c>
      <c r="I585" s="149" t="s">
        <v>72</v>
      </c>
      <c r="J585" s="149" t="s">
        <v>64</v>
      </c>
      <c r="K585" s="152">
        <v>45273.418703703697</v>
      </c>
      <c r="L585" s="149" t="s">
        <v>69</v>
      </c>
      <c r="M585" s="149" t="s">
        <v>68</v>
      </c>
      <c r="N585" s="153">
        <v>0</v>
      </c>
      <c r="O585" s="153">
        <v>68</v>
      </c>
      <c r="P585" s="153">
        <v>0</v>
      </c>
    </row>
    <row r="586" spans="1:16" x14ac:dyDescent="0.35">
      <c r="A586" s="149" t="s">
        <v>314</v>
      </c>
      <c r="B586" s="149" t="s">
        <v>327</v>
      </c>
      <c r="C586" s="150" t="s">
        <v>327</v>
      </c>
      <c r="D586" s="149" t="s">
        <v>319</v>
      </c>
      <c r="E586" s="149">
        <v>152174</v>
      </c>
      <c r="F586" s="149">
        <v>163532</v>
      </c>
      <c r="G586" s="149">
        <v>66063</v>
      </c>
      <c r="H586" s="151">
        <v>80010</v>
      </c>
      <c r="I586" s="149" t="s">
        <v>75</v>
      </c>
      <c r="J586" s="149" t="s">
        <v>64</v>
      </c>
      <c r="K586" s="152">
        <v>45273.424282407403</v>
      </c>
      <c r="L586" s="149" t="s">
        <v>69</v>
      </c>
      <c r="M586" s="149" t="s">
        <v>68</v>
      </c>
      <c r="N586" s="153">
        <v>0</v>
      </c>
      <c r="O586" s="153">
        <v>224.5</v>
      </c>
      <c r="P586" s="153">
        <v>0</v>
      </c>
    </row>
    <row r="587" spans="1:16" x14ac:dyDescent="0.35">
      <c r="A587" s="149" t="s">
        <v>314</v>
      </c>
      <c r="B587" s="149" t="s">
        <v>323</v>
      </c>
      <c r="C587" s="150" t="s">
        <v>323</v>
      </c>
      <c r="D587" s="149" t="s">
        <v>319</v>
      </c>
      <c r="E587" s="149">
        <v>152178</v>
      </c>
      <c r="F587" s="149">
        <v>163536</v>
      </c>
      <c r="G587" s="149">
        <v>66064</v>
      </c>
      <c r="H587" s="151">
        <v>23</v>
      </c>
      <c r="I587" s="149" t="s">
        <v>70</v>
      </c>
      <c r="J587" s="149" t="s">
        <v>64</v>
      </c>
      <c r="K587" s="152">
        <v>45273.426412036999</v>
      </c>
      <c r="L587" s="149" t="s">
        <v>69</v>
      </c>
      <c r="M587" s="149" t="s">
        <v>68</v>
      </c>
      <c r="N587" s="153">
        <v>0</v>
      </c>
      <c r="O587" s="153">
        <v>71.55</v>
      </c>
      <c r="P587" s="153">
        <v>0</v>
      </c>
    </row>
    <row r="588" spans="1:16" x14ac:dyDescent="0.35">
      <c r="A588" s="149" t="s">
        <v>314</v>
      </c>
      <c r="B588" s="149" t="s">
        <v>341</v>
      </c>
      <c r="C588" s="150" t="s">
        <v>341</v>
      </c>
      <c r="D588" s="149" t="s">
        <v>319</v>
      </c>
      <c r="E588" s="149">
        <v>152177</v>
      </c>
      <c r="F588" s="149">
        <v>163537</v>
      </c>
      <c r="G588" s="149">
        <v>66065</v>
      </c>
      <c r="H588" s="151">
        <v>0</v>
      </c>
      <c r="I588" s="149" t="s">
        <v>210</v>
      </c>
      <c r="J588" s="149" t="s">
        <v>64</v>
      </c>
      <c r="K588" s="152">
        <v>45273.427685185197</v>
      </c>
      <c r="L588" s="149" t="s">
        <v>69</v>
      </c>
      <c r="M588" s="149" t="s">
        <v>68</v>
      </c>
      <c r="N588" s="153">
        <v>0</v>
      </c>
      <c r="O588" s="153">
        <v>40</v>
      </c>
      <c r="P588" s="153">
        <v>0</v>
      </c>
    </row>
    <row r="589" spans="1:16" x14ac:dyDescent="0.35">
      <c r="A589" s="149" t="s">
        <v>314</v>
      </c>
      <c r="B589" s="149" t="s">
        <v>341</v>
      </c>
      <c r="C589" s="150" t="s">
        <v>341</v>
      </c>
      <c r="D589" s="149" t="s">
        <v>319</v>
      </c>
      <c r="E589" s="149">
        <v>152177</v>
      </c>
      <c r="F589" s="149">
        <v>163538</v>
      </c>
      <c r="G589" s="149">
        <v>66065</v>
      </c>
      <c r="H589" s="151">
        <v>23</v>
      </c>
      <c r="I589" s="149" t="s">
        <v>70</v>
      </c>
      <c r="J589" s="149" t="s">
        <v>64</v>
      </c>
      <c r="K589" s="152">
        <v>45273.427685185197</v>
      </c>
      <c r="L589" s="149" t="s">
        <v>69</v>
      </c>
      <c r="M589" s="149" t="s">
        <v>68</v>
      </c>
      <c r="N589" s="153">
        <v>0</v>
      </c>
      <c r="O589" s="153">
        <v>94.75</v>
      </c>
      <c r="P589" s="153">
        <v>0</v>
      </c>
    </row>
    <row r="590" spans="1:16" x14ac:dyDescent="0.35">
      <c r="A590" s="149" t="s">
        <v>314</v>
      </c>
      <c r="B590" s="149" t="s">
        <v>341</v>
      </c>
      <c r="C590" s="150" t="s">
        <v>341</v>
      </c>
      <c r="D590" s="149" t="s">
        <v>319</v>
      </c>
      <c r="E590" s="149">
        <v>152177</v>
      </c>
      <c r="F590" s="149">
        <v>163539</v>
      </c>
      <c r="G590" s="149">
        <v>66065</v>
      </c>
      <c r="H590" s="151">
        <v>30071</v>
      </c>
      <c r="I590" s="149" t="s">
        <v>383</v>
      </c>
      <c r="J590" s="149" t="s">
        <v>64</v>
      </c>
      <c r="K590" s="152">
        <v>45273.427685185197</v>
      </c>
      <c r="L590" s="149" t="s">
        <v>69</v>
      </c>
      <c r="M590" s="149" t="s">
        <v>68</v>
      </c>
      <c r="N590" s="153">
        <v>0</v>
      </c>
      <c r="O590" s="153">
        <v>74.5</v>
      </c>
      <c r="P590" s="153">
        <v>0</v>
      </c>
    </row>
    <row r="591" spans="1:16" x14ac:dyDescent="0.35">
      <c r="A591" s="149" t="s">
        <v>314</v>
      </c>
      <c r="B591" s="149" t="s">
        <v>384</v>
      </c>
      <c r="C591" s="150" t="s">
        <v>384</v>
      </c>
      <c r="D591" s="149" t="s">
        <v>319</v>
      </c>
      <c r="E591" s="149">
        <v>152180</v>
      </c>
      <c r="F591" s="149">
        <v>163540</v>
      </c>
      <c r="G591" s="149">
        <v>66066</v>
      </c>
      <c r="H591" s="151">
        <v>10951</v>
      </c>
      <c r="I591" s="149" t="s">
        <v>385</v>
      </c>
      <c r="J591" s="149" t="s">
        <v>64</v>
      </c>
      <c r="K591" s="152">
        <v>45273.427685185197</v>
      </c>
      <c r="L591" s="149" t="s">
        <v>69</v>
      </c>
      <c r="M591" s="149" t="s">
        <v>68</v>
      </c>
      <c r="N591" s="153">
        <v>0</v>
      </c>
      <c r="O591" s="153">
        <v>70.099999999999994</v>
      </c>
      <c r="P591" s="153">
        <v>0</v>
      </c>
    </row>
    <row r="592" spans="1:16" x14ac:dyDescent="0.35">
      <c r="A592" s="149" t="s">
        <v>314</v>
      </c>
      <c r="B592" s="149" t="s">
        <v>350</v>
      </c>
      <c r="C592" s="150" t="s">
        <v>350</v>
      </c>
      <c r="D592" s="149" t="s">
        <v>319</v>
      </c>
      <c r="E592" s="149">
        <v>152181</v>
      </c>
      <c r="F592" s="149">
        <v>163541</v>
      </c>
      <c r="G592" s="149">
        <v>66067</v>
      </c>
      <c r="H592" s="151">
        <v>10962</v>
      </c>
      <c r="I592" s="149" t="s">
        <v>72</v>
      </c>
      <c r="J592" s="149" t="s">
        <v>64</v>
      </c>
      <c r="K592" s="152">
        <v>45273.430868055599</v>
      </c>
      <c r="L592" s="149" t="s">
        <v>69</v>
      </c>
      <c r="M592" s="149" t="s">
        <v>68</v>
      </c>
      <c r="N592" s="153">
        <v>0</v>
      </c>
      <c r="O592" s="153">
        <v>68</v>
      </c>
      <c r="P592" s="153">
        <v>0</v>
      </c>
    </row>
    <row r="593" spans="1:16" x14ac:dyDescent="0.35">
      <c r="A593" s="149" t="s">
        <v>314</v>
      </c>
      <c r="B593" s="149" t="s">
        <v>334</v>
      </c>
      <c r="C593" s="150" t="s">
        <v>334</v>
      </c>
      <c r="D593" s="149" t="s">
        <v>319</v>
      </c>
      <c r="E593" s="149">
        <v>152184</v>
      </c>
      <c r="F593" s="149">
        <v>163544</v>
      </c>
      <c r="G593" s="149">
        <v>66068</v>
      </c>
      <c r="H593" s="151">
        <v>36</v>
      </c>
      <c r="I593" s="149" t="s">
        <v>65</v>
      </c>
      <c r="J593" s="149" t="s">
        <v>64</v>
      </c>
      <c r="K593" s="152">
        <v>45273.432361111103</v>
      </c>
      <c r="L593" s="149" t="s">
        <v>69</v>
      </c>
      <c r="M593" s="149" t="s">
        <v>68</v>
      </c>
      <c r="N593" s="153">
        <v>0</v>
      </c>
      <c r="O593" s="153">
        <v>125</v>
      </c>
      <c r="P593" s="153">
        <v>0</v>
      </c>
    </row>
    <row r="594" spans="1:16" x14ac:dyDescent="0.35">
      <c r="A594" s="149" t="s">
        <v>314</v>
      </c>
      <c r="B594" s="149" t="s">
        <v>334</v>
      </c>
      <c r="C594" s="150" t="s">
        <v>334</v>
      </c>
      <c r="D594" s="149" t="s">
        <v>319</v>
      </c>
      <c r="E594" s="149">
        <v>152186</v>
      </c>
      <c r="F594" s="149">
        <v>163547</v>
      </c>
      <c r="G594" s="149">
        <v>66069</v>
      </c>
      <c r="H594" s="151">
        <v>23</v>
      </c>
      <c r="I594" s="149" t="s">
        <v>70</v>
      </c>
      <c r="J594" s="149" t="s">
        <v>64</v>
      </c>
      <c r="K594" s="152">
        <v>45273.443263888897</v>
      </c>
      <c r="L594" s="149" t="s">
        <v>69</v>
      </c>
      <c r="M594" s="149" t="s">
        <v>68</v>
      </c>
      <c r="N594" s="153">
        <v>0</v>
      </c>
      <c r="O594" s="153">
        <v>94.75</v>
      </c>
      <c r="P594" s="153">
        <v>0</v>
      </c>
    </row>
    <row r="595" spans="1:16" x14ac:dyDescent="0.35">
      <c r="A595" s="149" t="s">
        <v>314</v>
      </c>
      <c r="B595" s="149" t="s">
        <v>323</v>
      </c>
      <c r="C595" s="150" t="s">
        <v>323</v>
      </c>
      <c r="D595" s="149" t="s">
        <v>319</v>
      </c>
      <c r="E595" s="149">
        <v>152189</v>
      </c>
      <c r="F595" s="149">
        <v>163552</v>
      </c>
      <c r="G595" s="149">
        <v>66071</v>
      </c>
      <c r="H595" s="151">
        <v>91891</v>
      </c>
      <c r="I595" s="149" t="s">
        <v>66</v>
      </c>
      <c r="J595" s="149" t="s">
        <v>64</v>
      </c>
      <c r="K595" s="152">
        <v>45273.445057870398</v>
      </c>
      <c r="L595" s="149" t="s">
        <v>69</v>
      </c>
      <c r="M595" s="149" t="s">
        <v>68</v>
      </c>
      <c r="N595" s="153">
        <v>0</v>
      </c>
      <c r="O595" s="153">
        <v>59.55</v>
      </c>
      <c r="P595" s="153">
        <v>0</v>
      </c>
    </row>
    <row r="596" spans="1:16" x14ac:dyDescent="0.35">
      <c r="A596" s="149" t="s">
        <v>314</v>
      </c>
      <c r="B596" s="149" t="s">
        <v>338</v>
      </c>
      <c r="C596" s="150" t="s">
        <v>338</v>
      </c>
      <c r="D596" s="149" t="s">
        <v>319</v>
      </c>
      <c r="E596" s="149">
        <v>152188</v>
      </c>
      <c r="F596" s="149">
        <v>163548</v>
      </c>
      <c r="G596" s="149">
        <v>66070</v>
      </c>
      <c r="H596" s="151">
        <v>0</v>
      </c>
      <c r="I596" s="149" t="s">
        <v>210</v>
      </c>
      <c r="J596" s="149" t="s">
        <v>64</v>
      </c>
      <c r="K596" s="152">
        <v>45273.445486111101</v>
      </c>
      <c r="L596" s="149" t="s">
        <v>69</v>
      </c>
      <c r="M596" s="149" t="s">
        <v>68</v>
      </c>
      <c r="N596" s="153">
        <v>0</v>
      </c>
      <c r="O596" s="153">
        <v>25</v>
      </c>
      <c r="P596" s="153">
        <v>0</v>
      </c>
    </row>
    <row r="597" spans="1:16" x14ac:dyDescent="0.35">
      <c r="A597" s="149" t="s">
        <v>314</v>
      </c>
      <c r="B597" s="149" t="s">
        <v>338</v>
      </c>
      <c r="C597" s="150" t="s">
        <v>338</v>
      </c>
      <c r="D597" s="149" t="s">
        <v>319</v>
      </c>
      <c r="E597" s="149">
        <v>152188</v>
      </c>
      <c r="F597" s="149">
        <v>163549</v>
      </c>
      <c r="G597" s="149">
        <v>66070</v>
      </c>
      <c r="H597" s="151">
        <v>23</v>
      </c>
      <c r="I597" s="149" t="s">
        <v>311</v>
      </c>
      <c r="J597" s="149" t="s">
        <v>64</v>
      </c>
      <c r="K597" s="152">
        <v>45273.445486111101</v>
      </c>
      <c r="L597" s="149" t="s">
        <v>69</v>
      </c>
      <c r="M597" s="149" t="s">
        <v>68</v>
      </c>
      <c r="N597" s="153">
        <v>0</v>
      </c>
      <c r="O597" s="153">
        <v>74.75</v>
      </c>
      <c r="P597" s="153">
        <v>0</v>
      </c>
    </row>
    <row r="598" spans="1:16" x14ac:dyDescent="0.35">
      <c r="A598" s="149" t="s">
        <v>314</v>
      </c>
      <c r="B598" s="149" t="s">
        <v>338</v>
      </c>
      <c r="C598" s="150" t="s">
        <v>338</v>
      </c>
      <c r="D598" s="149" t="s">
        <v>319</v>
      </c>
      <c r="E598" s="149">
        <v>152188</v>
      </c>
      <c r="F598" s="149">
        <v>163550</v>
      </c>
      <c r="G598" s="149">
        <v>66070</v>
      </c>
      <c r="H598" s="151">
        <v>30071</v>
      </c>
      <c r="I598" s="149" t="s">
        <v>379</v>
      </c>
      <c r="J598" s="149" t="s">
        <v>64</v>
      </c>
      <c r="K598" s="152">
        <v>45273.445486111101</v>
      </c>
      <c r="L598" s="149" t="s">
        <v>69</v>
      </c>
      <c r="M598" s="149" t="s">
        <v>68</v>
      </c>
      <c r="N598" s="153">
        <v>0</v>
      </c>
      <c r="O598" s="153">
        <v>69.5</v>
      </c>
      <c r="P598" s="153">
        <v>0</v>
      </c>
    </row>
    <row r="599" spans="1:16" x14ac:dyDescent="0.35">
      <c r="A599" s="149" t="s">
        <v>314</v>
      </c>
      <c r="B599" s="149" t="s">
        <v>338</v>
      </c>
      <c r="C599" s="150" t="s">
        <v>338</v>
      </c>
      <c r="D599" s="149" t="s">
        <v>319</v>
      </c>
      <c r="E599" s="149">
        <v>152188</v>
      </c>
      <c r="F599" s="149">
        <v>163551</v>
      </c>
      <c r="G599" s="149">
        <v>66070</v>
      </c>
      <c r="H599" s="151">
        <v>30071</v>
      </c>
      <c r="I599" s="149" t="s">
        <v>386</v>
      </c>
      <c r="J599" s="149" t="s">
        <v>64</v>
      </c>
      <c r="K599" s="152">
        <v>45273.445486111101</v>
      </c>
      <c r="L599" s="149" t="s">
        <v>69</v>
      </c>
      <c r="M599" s="149" t="s">
        <v>68</v>
      </c>
      <c r="N599" s="153">
        <v>0</v>
      </c>
      <c r="O599" s="153">
        <v>34.75</v>
      </c>
      <c r="P599" s="153">
        <v>0</v>
      </c>
    </row>
    <row r="600" spans="1:16" x14ac:dyDescent="0.35">
      <c r="A600" s="149" t="s">
        <v>314</v>
      </c>
      <c r="B600" s="149" t="s">
        <v>350</v>
      </c>
      <c r="C600" s="150" t="s">
        <v>350</v>
      </c>
      <c r="D600" s="149" t="s">
        <v>319</v>
      </c>
      <c r="E600" s="149">
        <v>152190</v>
      </c>
      <c r="F600" s="149">
        <v>163553</v>
      </c>
      <c r="G600" s="149">
        <v>66072</v>
      </c>
      <c r="H600" s="151">
        <v>10962</v>
      </c>
      <c r="I600" s="149" t="s">
        <v>72</v>
      </c>
      <c r="J600" s="149" t="s">
        <v>64</v>
      </c>
      <c r="K600" s="152">
        <v>45273.446666666699</v>
      </c>
      <c r="L600" s="149" t="s">
        <v>69</v>
      </c>
      <c r="M600" s="149" t="s">
        <v>68</v>
      </c>
      <c r="N600" s="153">
        <v>0</v>
      </c>
      <c r="O600" s="153">
        <v>68</v>
      </c>
      <c r="P600" s="153">
        <v>0</v>
      </c>
    </row>
    <row r="601" spans="1:16" x14ac:dyDescent="0.35">
      <c r="A601" s="149" t="s">
        <v>314</v>
      </c>
      <c r="B601" s="149" t="s">
        <v>339</v>
      </c>
      <c r="C601" s="150" t="s">
        <v>339</v>
      </c>
      <c r="D601" s="149" t="s">
        <v>319</v>
      </c>
      <c r="E601" s="149">
        <v>152191</v>
      </c>
      <c r="F601" s="149">
        <v>163554</v>
      </c>
      <c r="G601" s="149">
        <v>66073</v>
      </c>
      <c r="H601" s="151">
        <v>23</v>
      </c>
      <c r="I601" s="149" t="s">
        <v>70</v>
      </c>
      <c r="J601" s="149" t="s">
        <v>64</v>
      </c>
      <c r="K601" s="152">
        <v>45273.447962963</v>
      </c>
      <c r="L601" s="149" t="s">
        <v>69</v>
      </c>
      <c r="M601" s="149" t="s">
        <v>68</v>
      </c>
      <c r="N601" s="153">
        <v>0</v>
      </c>
      <c r="O601" s="153">
        <v>74.75</v>
      </c>
      <c r="P601" s="153">
        <v>0</v>
      </c>
    </row>
    <row r="602" spans="1:16" x14ac:dyDescent="0.35">
      <c r="A602" s="149" t="s">
        <v>314</v>
      </c>
      <c r="B602" s="149" t="s">
        <v>341</v>
      </c>
      <c r="C602" s="150" t="s">
        <v>341</v>
      </c>
      <c r="D602" s="149" t="s">
        <v>319</v>
      </c>
      <c r="E602" s="149">
        <v>152192</v>
      </c>
      <c r="F602" s="149">
        <v>163555</v>
      </c>
      <c r="G602" s="149">
        <v>66074</v>
      </c>
      <c r="H602" s="151">
        <v>36</v>
      </c>
      <c r="I602" s="149" t="s">
        <v>65</v>
      </c>
      <c r="J602" s="149" t="s">
        <v>64</v>
      </c>
      <c r="K602" s="152">
        <v>45273.450775463003</v>
      </c>
      <c r="L602" s="149" t="s">
        <v>69</v>
      </c>
      <c r="M602" s="149" t="s">
        <v>68</v>
      </c>
      <c r="N602" s="153">
        <v>0</v>
      </c>
      <c r="O602" s="153">
        <v>125</v>
      </c>
      <c r="P602" s="153">
        <v>0</v>
      </c>
    </row>
    <row r="603" spans="1:16" x14ac:dyDescent="0.35">
      <c r="A603" s="149" t="s">
        <v>314</v>
      </c>
      <c r="B603" s="149" t="s">
        <v>334</v>
      </c>
      <c r="C603" s="150" t="s">
        <v>334</v>
      </c>
      <c r="D603" s="149" t="s">
        <v>319</v>
      </c>
      <c r="E603" s="149">
        <v>152195</v>
      </c>
      <c r="F603" s="149">
        <v>163557</v>
      </c>
      <c r="G603" s="149">
        <v>66075</v>
      </c>
      <c r="H603" s="151">
        <v>23</v>
      </c>
      <c r="I603" s="149" t="s">
        <v>70</v>
      </c>
      <c r="J603" s="149" t="s">
        <v>64</v>
      </c>
      <c r="K603" s="152">
        <v>45273.456747685203</v>
      </c>
      <c r="L603" s="149" t="s">
        <v>69</v>
      </c>
      <c r="M603" s="149" t="s">
        <v>68</v>
      </c>
      <c r="N603" s="153">
        <v>0</v>
      </c>
      <c r="O603" s="153">
        <v>94.75</v>
      </c>
      <c r="P603" s="153">
        <v>0</v>
      </c>
    </row>
    <row r="604" spans="1:16" x14ac:dyDescent="0.35">
      <c r="A604" s="149" t="s">
        <v>314</v>
      </c>
      <c r="B604" s="149" t="s">
        <v>323</v>
      </c>
      <c r="C604" s="150" t="s">
        <v>323</v>
      </c>
      <c r="D604" s="149" t="s">
        <v>319</v>
      </c>
      <c r="E604" s="149">
        <v>152197</v>
      </c>
      <c r="F604" s="149">
        <v>163558</v>
      </c>
      <c r="G604" s="149">
        <v>66076</v>
      </c>
      <c r="H604" s="151">
        <v>23</v>
      </c>
      <c r="I604" s="149" t="s">
        <v>70</v>
      </c>
      <c r="J604" s="149" t="s">
        <v>64</v>
      </c>
      <c r="K604" s="152">
        <v>45273.458969907399</v>
      </c>
      <c r="L604" s="149" t="s">
        <v>69</v>
      </c>
      <c r="M604" s="149" t="s">
        <v>68</v>
      </c>
      <c r="N604" s="153">
        <v>0</v>
      </c>
      <c r="O604" s="153">
        <v>49.4</v>
      </c>
      <c r="P604" s="153">
        <v>0</v>
      </c>
    </row>
    <row r="605" spans="1:16" x14ac:dyDescent="0.35">
      <c r="A605" s="149" t="s">
        <v>314</v>
      </c>
      <c r="B605" s="149" t="s">
        <v>350</v>
      </c>
      <c r="C605" s="150" t="s">
        <v>350</v>
      </c>
      <c r="D605" s="149" t="s">
        <v>319</v>
      </c>
      <c r="E605" s="149">
        <v>152200</v>
      </c>
      <c r="F605" s="149">
        <v>163560</v>
      </c>
      <c r="G605" s="149">
        <v>66077</v>
      </c>
      <c r="H605" s="151">
        <v>0</v>
      </c>
      <c r="I605" s="149" t="s">
        <v>282</v>
      </c>
      <c r="J605" s="149" t="s">
        <v>64</v>
      </c>
      <c r="K605" s="152">
        <v>45273.460023148102</v>
      </c>
      <c r="L605" s="149" t="s">
        <v>69</v>
      </c>
      <c r="M605" s="149" t="s">
        <v>68</v>
      </c>
      <c r="N605" s="153">
        <v>0</v>
      </c>
      <c r="O605" s="153">
        <v>70</v>
      </c>
      <c r="P605" s="153">
        <v>0</v>
      </c>
    </row>
    <row r="606" spans="1:16" x14ac:dyDescent="0.35">
      <c r="A606" s="149" t="s">
        <v>314</v>
      </c>
      <c r="B606" s="149" t="s">
        <v>338</v>
      </c>
      <c r="C606" s="150" t="s">
        <v>338</v>
      </c>
      <c r="D606" s="149" t="s">
        <v>319</v>
      </c>
      <c r="E606" s="149">
        <v>152208</v>
      </c>
      <c r="F606" s="149">
        <v>163572</v>
      </c>
      <c r="G606" s="149">
        <v>66078</v>
      </c>
      <c r="H606" s="151">
        <v>36</v>
      </c>
      <c r="I606" s="149" t="s">
        <v>65</v>
      </c>
      <c r="J606" s="149" t="s">
        <v>64</v>
      </c>
      <c r="K606" s="152">
        <v>45273.4672685185</v>
      </c>
      <c r="L606" s="149" t="s">
        <v>69</v>
      </c>
      <c r="M606" s="149" t="s">
        <v>68</v>
      </c>
      <c r="N606" s="153">
        <v>0</v>
      </c>
      <c r="O606" s="153">
        <v>125</v>
      </c>
      <c r="P606" s="153">
        <v>0</v>
      </c>
    </row>
    <row r="607" spans="1:16" x14ac:dyDescent="0.35">
      <c r="A607" s="149" t="s">
        <v>314</v>
      </c>
      <c r="B607" s="149" t="s">
        <v>323</v>
      </c>
      <c r="C607" s="150" t="s">
        <v>323</v>
      </c>
      <c r="D607" s="149" t="s">
        <v>319</v>
      </c>
      <c r="E607" s="149">
        <v>152209</v>
      </c>
      <c r="F607" s="149">
        <v>163573</v>
      </c>
      <c r="G607" s="149">
        <v>66079</v>
      </c>
      <c r="H607" s="151">
        <v>91890</v>
      </c>
      <c r="I607" s="149" t="s">
        <v>73</v>
      </c>
      <c r="J607" s="149" t="s">
        <v>64</v>
      </c>
      <c r="K607" s="152">
        <v>45273.477132060201</v>
      </c>
      <c r="L607" s="149" t="s">
        <v>63</v>
      </c>
      <c r="M607" s="149" t="s">
        <v>68</v>
      </c>
      <c r="N607" s="153">
        <v>0</v>
      </c>
      <c r="O607" s="153">
        <v>38</v>
      </c>
      <c r="P607" s="153">
        <v>0</v>
      </c>
    </row>
    <row r="608" spans="1:16" x14ac:dyDescent="0.35">
      <c r="A608" s="149" t="s">
        <v>314</v>
      </c>
      <c r="B608" s="149" t="s">
        <v>341</v>
      </c>
      <c r="C608" s="150" t="s">
        <v>341</v>
      </c>
      <c r="D608" s="149" t="s">
        <v>319</v>
      </c>
      <c r="E608" s="149">
        <v>152210</v>
      </c>
      <c r="F608" s="149">
        <v>163574</v>
      </c>
      <c r="G608" s="149">
        <v>66080</v>
      </c>
      <c r="H608" s="151">
        <v>36</v>
      </c>
      <c r="I608" s="149" t="s">
        <v>65</v>
      </c>
      <c r="J608" s="149" t="s">
        <v>64</v>
      </c>
      <c r="K608" s="152">
        <v>45273.477627314802</v>
      </c>
      <c r="L608" s="149" t="s">
        <v>69</v>
      </c>
      <c r="M608" s="149" t="s">
        <v>68</v>
      </c>
      <c r="N608" s="153">
        <v>0</v>
      </c>
      <c r="O608" s="153">
        <v>168</v>
      </c>
      <c r="P608" s="153">
        <v>0</v>
      </c>
    </row>
    <row r="609" spans="1:16" x14ac:dyDescent="0.35">
      <c r="A609" s="149" t="s">
        <v>314</v>
      </c>
      <c r="B609" s="149" t="s">
        <v>341</v>
      </c>
      <c r="C609" s="150" t="s">
        <v>341</v>
      </c>
      <c r="D609" s="149" t="s">
        <v>319</v>
      </c>
      <c r="E609" s="149">
        <v>152210</v>
      </c>
      <c r="F609" s="149">
        <v>163575</v>
      </c>
      <c r="G609" s="149">
        <v>66080</v>
      </c>
      <c r="H609" s="151">
        <v>30192</v>
      </c>
      <c r="I609" s="149" t="s">
        <v>342</v>
      </c>
      <c r="J609" s="149" t="s">
        <v>64</v>
      </c>
      <c r="K609" s="152">
        <v>45273.477627314802</v>
      </c>
      <c r="L609" s="149" t="s">
        <v>69</v>
      </c>
      <c r="M609" s="149" t="s">
        <v>68</v>
      </c>
      <c r="N609" s="153">
        <v>0</v>
      </c>
      <c r="O609" s="153">
        <v>43.5</v>
      </c>
      <c r="P609" s="153">
        <v>0</v>
      </c>
    </row>
    <row r="610" spans="1:16" x14ac:dyDescent="0.35">
      <c r="A610" s="149" t="s">
        <v>314</v>
      </c>
      <c r="B610" s="149" t="s">
        <v>334</v>
      </c>
      <c r="C610" s="150" t="s">
        <v>334</v>
      </c>
      <c r="D610" s="149" t="s">
        <v>319</v>
      </c>
      <c r="E610" s="149">
        <v>152213</v>
      </c>
      <c r="F610" s="149">
        <v>163578</v>
      </c>
      <c r="G610" s="149">
        <v>66081</v>
      </c>
      <c r="H610" s="151">
        <v>91890</v>
      </c>
      <c r="I610" s="149" t="s">
        <v>73</v>
      </c>
      <c r="J610" s="149" t="s">
        <v>64</v>
      </c>
      <c r="K610" s="152">
        <v>45273.482916666697</v>
      </c>
      <c r="L610" s="149" t="s">
        <v>69</v>
      </c>
      <c r="M610" s="149" t="s">
        <v>68</v>
      </c>
      <c r="N610" s="153">
        <v>0</v>
      </c>
      <c r="O610" s="153">
        <v>38</v>
      </c>
      <c r="P610" s="153">
        <v>0</v>
      </c>
    </row>
    <row r="611" spans="1:16" x14ac:dyDescent="0.35">
      <c r="A611" s="149" t="s">
        <v>314</v>
      </c>
      <c r="B611" s="149" t="s">
        <v>323</v>
      </c>
      <c r="C611" s="150" t="s">
        <v>323</v>
      </c>
      <c r="D611" s="149" t="s">
        <v>319</v>
      </c>
      <c r="E611" s="149">
        <v>152214</v>
      </c>
      <c r="F611" s="149">
        <v>163579</v>
      </c>
      <c r="G611" s="149">
        <v>66083</v>
      </c>
      <c r="H611" s="151">
        <v>0</v>
      </c>
      <c r="I611" s="149" t="s">
        <v>387</v>
      </c>
      <c r="J611" s="149" t="s">
        <v>64</v>
      </c>
      <c r="K611" s="152">
        <v>45273.486099537004</v>
      </c>
      <c r="L611" s="149" t="s">
        <v>69</v>
      </c>
      <c r="M611" s="149" t="s">
        <v>68</v>
      </c>
      <c r="N611" s="153">
        <v>10</v>
      </c>
      <c r="O611" s="153">
        <v>110</v>
      </c>
      <c r="P611" s="153">
        <v>0</v>
      </c>
    </row>
    <row r="612" spans="1:16" x14ac:dyDescent="0.35">
      <c r="A612" s="149" t="s">
        <v>314</v>
      </c>
      <c r="B612" s="149" t="s">
        <v>350</v>
      </c>
      <c r="C612" s="150" t="s">
        <v>350</v>
      </c>
      <c r="D612" s="149" t="s">
        <v>319</v>
      </c>
      <c r="E612" s="149">
        <v>152215</v>
      </c>
      <c r="F612" s="149">
        <v>163580</v>
      </c>
      <c r="G612" s="149">
        <v>66084</v>
      </c>
      <c r="H612" s="151">
        <v>10962</v>
      </c>
      <c r="I612" s="149" t="s">
        <v>72</v>
      </c>
      <c r="J612" s="149" t="s">
        <v>64</v>
      </c>
      <c r="K612" s="152">
        <v>45273.489560185197</v>
      </c>
      <c r="L612" s="149" t="s">
        <v>69</v>
      </c>
      <c r="M612" s="149" t="s">
        <v>68</v>
      </c>
      <c r="N612" s="153">
        <v>0</v>
      </c>
      <c r="O612" s="153">
        <v>68</v>
      </c>
      <c r="P612" s="153">
        <v>0</v>
      </c>
    </row>
    <row r="613" spans="1:16" x14ac:dyDescent="0.35">
      <c r="A613" s="149" t="s">
        <v>314</v>
      </c>
      <c r="B613" s="149" t="s">
        <v>338</v>
      </c>
      <c r="C613" s="150" t="s">
        <v>338</v>
      </c>
      <c r="D613" s="149" t="s">
        <v>319</v>
      </c>
      <c r="E613" s="149">
        <v>152218</v>
      </c>
      <c r="F613" s="149">
        <v>163583</v>
      </c>
      <c r="G613" s="149">
        <v>66085</v>
      </c>
      <c r="H613" s="151">
        <v>36</v>
      </c>
      <c r="I613" s="149" t="s">
        <v>65</v>
      </c>
      <c r="J613" s="149" t="s">
        <v>64</v>
      </c>
      <c r="K613" s="152">
        <v>45273.494247685201</v>
      </c>
      <c r="L613" s="149" t="s">
        <v>69</v>
      </c>
      <c r="M613" s="149" t="s">
        <v>68</v>
      </c>
      <c r="N613" s="153">
        <v>0</v>
      </c>
      <c r="O613" s="153">
        <v>172</v>
      </c>
      <c r="P613" s="153">
        <v>0</v>
      </c>
    </row>
    <row r="614" spans="1:16" x14ac:dyDescent="0.35">
      <c r="A614" s="149" t="s">
        <v>314</v>
      </c>
      <c r="B614" s="149" t="s">
        <v>339</v>
      </c>
      <c r="C614" s="150" t="s">
        <v>339</v>
      </c>
      <c r="D614" s="149" t="s">
        <v>319</v>
      </c>
      <c r="E614" s="149">
        <v>152219</v>
      </c>
      <c r="F614" s="149">
        <v>163584</v>
      </c>
      <c r="G614" s="149">
        <v>66086</v>
      </c>
      <c r="H614" s="151">
        <v>23</v>
      </c>
      <c r="I614" s="149" t="s">
        <v>70</v>
      </c>
      <c r="J614" s="149" t="s">
        <v>64</v>
      </c>
      <c r="K614" s="152">
        <v>45273.494502314803</v>
      </c>
      <c r="L614" s="149" t="s">
        <v>69</v>
      </c>
      <c r="M614" s="149" t="s">
        <v>68</v>
      </c>
      <c r="N614" s="153">
        <v>0</v>
      </c>
      <c r="O614" s="153">
        <v>74.75</v>
      </c>
      <c r="P614" s="153">
        <v>0</v>
      </c>
    </row>
    <row r="615" spans="1:16" x14ac:dyDescent="0.35">
      <c r="A615" s="149" t="s">
        <v>314</v>
      </c>
      <c r="B615" s="149" t="s">
        <v>339</v>
      </c>
      <c r="C615" s="150" t="s">
        <v>339</v>
      </c>
      <c r="D615" s="149" t="s">
        <v>319</v>
      </c>
      <c r="E615" s="149">
        <v>152221</v>
      </c>
      <c r="F615" s="149">
        <v>163585</v>
      </c>
      <c r="G615" s="149">
        <v>66087</v>
      </c>
      <c r="H615" s="151">
        <v>36</v>
      </c>
      <c r="I615" s="149" t="s">
        <v>65</v>
      </c>
      <c r="J615" s="149" t="s">
        <v>64</v>
      </c>
      <c r="K615" s="152">
        <v>45273.497384259303</v>
      </c>
      <c r="L615" s="149" t="s">
        <v>69</v>
      </c>
      <c r="M615" s="149" t="s">
        <v>68</v>
      </c>
      <c r="N615" s="153">
        <v>0</v>
      </c>
      <c r="O615" s="153">
        <v>168</v>
      </c>
      <c r="P615" s="153">
        <v>0</v>
      </c>
    </row>
    <row r="616" spans="1:16" x14ac:dyDescent="0.35">
      <c r="A616" s="149" t="s">
        <v>314</v>
      </c>
      <c r="B616" s="149" t="s">
        <v>334</v>
      </c>
      <c r="C616" s="150" t="s">
        <v>334</v>
      </c>
      <c r="D616" s="149" t="s">
        <v>319</v>
      </c>
      <c r="E616" s="149">
        <v>152223</v>
      </c>
      <c r="F616" s="149">
        <v>163588</v>
      </c>
      <c r="G616" s="149">
        <v>66088</v>
      </c>
      <c r="H616" s="151">
        <v>36</v>
      </c>
      <c r="I616" s="149" t="s">
        <v>65</v>
      </c>
      <c r="J616" s="149" t="s">
        <v>64</v>
      </c>
      <c r="K616" s="152">
        <v>45273.498622685198</v>
      </c>
      <c r="L616" s="149" t="s">
        <v>69</v>
      </c>
      <c r="M616" s="149" t="s">
        <v>68</v>
      </c>
      <c r="N616" s="153">
        <v>0</v>
      </c>
      <c r="O616" s="153">
        <v>111.95</v>
      </c>
      <c r="P616" s="153">
        <v>0</v>
      </c>
    </row>
    <row r="617" spans="1:16" x14ac:dyDescent="0.35">
      <c r="A617" s="149" t="s">
        <v>314</v>
      </c>
      <c r="B617" s="149" t="s">
        <v>323</v>
      </c>
      <c r="C617" s="150" t="s">
        <v>323</v>
      </c>
      <c r="D617" s="149" t="s">
        <v>319</v>
      </c>
      <c r="E617" s="149">
        <v>152216</v>
      </c>
      <c r="F617" s="149">
        <v>163581</v>
      </c>
      <c r="G617" s="149">
        <v>66089</v>
      </c>
      <c r="H617" s="151">
        <v>91891</v>
      </c>
      <c r="I617" s="149" t="s">
        <v>66</v>
      </c>
      <c r="J617" s="149" t="s">
        <v>64</v>
      </c>
      <c r="K617" s="152">
        <v>45273.505940162002</v>
      </c>
      <c r="L617" s="149" t="s">
        <v>63</v>
      </c>
      <c r="M617" s="149" t="s">
        <v>68</v>
      </c>
      <c r="N617" s="153">
        <v>0</v>
      </c>
      <c r="O617" s="153">
        <v>94.75</v>
      </c>
      <c r="P617" s="153">
        <v>0</v>
      </c>
    </row>
    <row r="618" spans="1:16" x14ac:dyDescent="0.35">
      <c r="A618" s="149" t="s">
        <v>314</v>
      </c>
      <c r="B618" s="149" t="s">
        <v>323</v>
      </c>
      <c r="C618" s="150" t="s">
        <v>323</v>
      </c>
      <c r="D618" s="149" t="s">
        <v>319</v>
      </c>
      <c r="E618" s="149">
        <v>152217</v>
      </c>
      <c r="F618" s="149">
        <v>163582</v>
      </c>
      <c r="G618" s="149">
        <v>66090</v>
      </c>
      <c r="H618" s="151">
        <v>91890</v>
      </c>
      <c r="I618" s="149" t="s">
        <v>73</v>
      </c>
      <c r="J618" s="149" t="s">
        <v>64</v>
      </c>
      <c r="K618" s="152">
        <v>45273.505981562499</v>
      </c>
      <c r="L618" s="149" t="s">
        <v>63</v>
      </c>
      <c r="M618" s="149" t="s">
        <v>68</v>
      </c>
      <c r="N618" s="153">
        <v>0</v>
      </c>
      <c r="O618" s="153">
        <v>38</v>
      </c>
      <c r="P618" s="153">
        <v>0</v>
      </c>
    </row>
    <row r="619" spans="1:16" x14ac:dyDescent="0.35">
      <c r="A619" s="149" t="s">
        <v>314</v>
      </c>
      <c r="B619" s="149" t="s">
        <v>327</v>
      </c>
      <c r="C619" s="150" t="s">
        <v>327</v>
      </c>
      <c r="D619" s="149" t="s">
        <v>319</v>
      </c>
      <c r="E619" s="149">
        <v>152229</v>
      </c>
      <c r="F619" s="149">
        <v>163594</v>
      </c>
      <c r="G619" s="149">
        <v>66091</v>
      </c>
      <c r="H619" s="151">
        <v>80010</v>
      </c>
      <c r="I619" s="149" t="s">
        <v>75</v>
      </c>
      <c r="J619" s="149" t="s">
        <v>64</v>
      </c>
      <c r="K619" s="152">
        <v>45273.507928240702</v>
      </c>
      <c r="L619" s="149" t="s">
        <v>69</v>
      </c>
      <c r="M619" s="149" t="s">
        <v>68</v>
      </c>
      <c r="N619" s="153">
        <v>0</v>
      </c>
      <c r="O619" s="153">
        <v>224.5</v>
      </c>
      <c r="P619" s="153">
        <v>0</v>
      </c>
    </row>
    <row r="620" spans="1:16" x14ac:dyDescent="0.35">
      <c r="A620" s="149" t="s">
        <v>314</v>
      </c>
      <c r="B620" s="149" t="s">
        <v>350</v>
      </c>
      <c r="C620" s="150" t="s">
        <v>350</v>
      </c>
      <c r="D620" s="149" t="s">
        <v>319</v>
      </c>
      <c r="E620" s="149">
        <v>152230</v>
      </c>
      <c r="F620" s="149">
        <v>163595</v>
      </c>
      <c r="G620" s="149">
        <v>66092</v>
      </c>
      <c r="H620" s="151">
        <v>10962</v>
      </c>
      <c r="I620" s="149" t="s">
        <v>72</v>
      </c>
      <c r="J620" s="149" t="s">
        <v>64</v>
      </c>
      <c r="K620" s="152">
        <v>45273.508101851898</v>
      </c>
      <c r="L620" s="149" t="s">
        <v>69</v>
      </c>
      <c r="M620" s="149" t="s">
        <v>68</v>
      </c>
      <c r="N620" s="153">
        <v>0</v>
      </c>
      <c r="O620" s="153">
        <v>68</v>
      </c>
      <c r="P620" s="153">
        <v>0</v>
      </c>
    </row>
    <row r="621" spans="1:16" x14ac:dyDescent="0.35">
      <c r="A621" s="149" t="s">
        <v>314</v>
      </c>
      <c r="B621" s="149" t="s">
        <v>323</v>
      </c>
      <c r="C621" s="150" t="s">
        <v>323</v>
      </c>
      <c r="D621" s="149" t="s">
        <v>319</v>
      </c>
      <c r="E621" s="149">
        <v>152231</v>
      </c>
      <c r="F621" s="149">
        <v>163596</v>
      </c>
      <c r="G621" s="149">
        <v>66093</v>
      </c>
      <c r="H621" s="151">
        <v>3</v>
      </c>
      <c r="I621" s="149" t="s">
        <v>74</v>
      </c>
      <c r="J621" s="149" t="s">
        <v>64</v>
      </c>
      <c r="K621" s="152">
        <v>45273.508564814802</v>
      </c>
      <c r="L621" s="149" t="s">
        <v>69</v>
      </c>
      <c r="M621" s="149" t="s">
        <v>68</v>
      </c>
      <c r="N621" s="153">
        <v>0</v>
      </c>
      <c r="O621" s="153">
        <v>38</v>
      </c>
      <c r="P621" s="153">
        <v>0</v>
      </c>
    </row>
    <row r="622" spans="1:16" x14ac:dyDescent="0.35">
      <c r="A622" s="149" t="s">
        <v>314</v>
      </c>
      <c r="B622" s="149" t="s">
        <v>350</v>
      </c>
      <c r="C622" s="150" t="s">
        <v>350</v>
      </c>
      <c r="D622" s="149" t="s">
        <v>319</v>
      </c>
      <c r="E622" s="149">
        <v>152232</v>
      </c>
      <c r="F622" s="149">
        <v>163597</v>
      </c>
      <c r="G622" s="149">
        <v>66095</v>
      </c>
      <c r="H622" s="151">
        <v>0</v>
      </c>
      <c r="I622" s="149" t="s">
        <v>282</v>
      </c>
      <c r="J622" s="149" t="s">
        <v>64</v>
      </c>
      <c r="K622" s="152">
        <v>45273.508680555598</v>
      </c>
      <c r="L622" s="149" t="s">
        <v>69</v>
      </c>
      <c r="M622" s="149" t="s">
        <v>68</v>
      </c>
      <c r="N622" s="153">
        <v>0</v>
      </c>
      <c r="O622" s="153">
        <v>70</v>
      </c>
      <c r="P622" s="153">
        <v>0</v>
      </c>
    </row>
    <row r="623" spans="1:16" x14ac:dyDescent="0.35">
      <c r="A623" s="149" t="s">
        <v>314</v>
      </c>
      <c r="B623" s="149" t="s">
        <v>341</v>
      </c>
      <c r="C623" s="150" t="s">
        <v>341</v>
      </c>
      <c r="D623" s="149" t="s">
        <v>319</v>
      </c>
      <c r="E623" s="149">
        <v>152233</v>
      </c>
      <c r="F623" s="149">
        <v>163598</v>
      </c>
      <c r="G623" s="149">
        <v>66096</v>
      </c>
      <c r="H623" s="151">
        <v>36</v>
      </c>
      <c r="I623" s="149" t="s">
        <v>65</v>
      </c>
      <c r="J623" s="149" t="s">
        <v>64</v>
      </c>
      <c r="K623" s="152">
        <v>45273.509131944404</v>
      </c>
      <c r="L623" s="149" t="s">
        <v>69</v>
      </c>
      <c r="M623" s="149" t="s">
        <v>68</v>
      </c>
      <c r="N623" s="153">
        <v>0</v>
      </c>
      <c r="O623" s="153">
        <v>172</v>
      </c>
      <c r="P623" s="153">
        <v>0</v>
      </c>
    </row>
    <row r="624" spans="1:16" x14ac:dyDescent="0.35">
      <c r="A624" s="149" t="s">
        <v>314</v>
      </c>
      <c r="B624" s="149" t="s">
        <v>339</v>
      </c>
      <c r="C624" s="150" t="s">
        <v>339</v>
      </c>
      <c r="D624" s="149" t="s">
        <v>319</v>
      </c>
      <c r="E624" s="149">
        <v>152234</v>
      </c>
      <c r="F624" s="149">
        <v>163599</v>
      </c>
      <c r="G624" s="149">
        <v>66097</v>
      </c>
      <c r="H624" s="151">
        <v>23</v>
      </c>
      <c r="I624" s="149" t="s">
        <v>70</v>
      </c>
      <c r="J624" s="149" t="s">
        <v>64</v>
      </c>
      <c r="K624" s="152">
        <v>45273.510312500002</v>
      </c>
      <c r="L624" s="149" t="s">
        <v>69</v>
      </c>
      <c r="M624" s="149" t="s">
        <v>68</v>
      </c>
      <c r="N624" s="153">
        <v>0</v>
      </c>
      <c r="O624" s="153">
        <v>94.75</v>
      </c>
      <c r="P624" s="153">
        <v>0</v>
      </c>
    </row>
    <row r="625" spans="1:16" x14ac:dyDescent="0.35">
      <c r="A625" s="149" t="s">
        <v>314</v>
      </c>
      <c r="B625" s="149" t="s">
        <v>338</v>
      </c>
      <c r="C625" s="150" t="s">
        <v>338</v>
      </c>
      <c r="D625" s="149" t="s">
        <v>319</v>
      </c>
      <c r="E625" s="149">
        <v>152235</v>
      </c>
      <c r="F625" s="149">
        <v>163600</v>
      </c>
      <c r="G625" s="149">
        <v>66098</v>
      </c>
      <c r="H625" s="151">
        <v>36</v>
      </c>
      <c r="I625" s="149" t="s">
        <v>65</v>
      </c>
      <c r="J625" s="149" t="s">
        <v>64</v>
      </c>
      <c r="K625" s="152">
        <v>45273.512743055602</v>
      </c>
      <c r="L625" s="149" t="s">
        <v>69</v>
      </c>
      <c r="M625" s="149" t="s">
        <v>68</v>
      </c>
      <c r="N625" s="153">
        <v>0</v>
      </c>
      <c r="O625" s="153">
        <v>172</v>
      </c>
      <c r="P625" s="153">
        <v>0</v>
      </c>
    </row>
    <row r="626" spans="1:16" x14ac:dyDescent="0.35">
      <c r="A626" s="149" t="s">
        <v>314</v>
      </c>
      <c r="B626" s="149" t="s">
        <v>334</v>
      </c>
      <c r="C626" s="150" t="s">
        <v>334</v>
      </c>
      <c r="D626" s="149" t="s">
        <v>319</v>
      </c>
      <c r="E626" s="149">
        <v>152236</v>
      </c>
      <c r="F626" s="149">
        <v>163601</v>
      </c>
      <c r="G626" s="149">
        <v>66099</v>
      </c>
      <c r="H626" s="151">
        <v>36</v>
      </c>
      <c r="I626" s="149" t="s">
        <v>65</v>
      </c>
      <c r="J626" s="149" t="s">
        <v>64</v>
      </c>
      <c r="K626" s="152">
        <v>45273.518090277801</v>
      </c>
      <c r="L626" s="149" t="s">
        <v>69</v>
      </c>
      <c r="M626" s="149" t="s">
        <v>68</v>
      </c>
      <c r="N626" s="153">
        <v>0</v>
      </c>
      <c r="O626" s="153">
        <v>125</v>
      </c>
      <c r="P626" s="153">
        <v>0</v>
      </c>
    </row>
    <row r="627" spans="1:16" x14ac:dyDescent="0.35">
      <c r="A627" s="149" t="s">
        <v>314</v>
      </c>
      <c r="B627" s="149" t="s">
        <v>334</v>
      </c>
      <c r="C627" s="150" t="s">
        <v>334</v>
      </c>
      <c r="D627" s="149" t="s">
        <v>319</v>
      </c>
      <c r="E627" s="149">
        <v>152241</v>
      </c>
      <c r="F627" s="149">
        <v>163608</v>
      </c>
      <c r="G627" s="149">
        <v>66100</v>
      </c>
      <c r="H627" s="151">
        <v>23</v>
      </c>
      <c r="I627" s="149" t="s">
        <v>70</v>
      </c>
      <c r="J627" s="149" t="s">
        <v>64</v>
      </c>
      <c r="K627" s="152">
        <v>45273.5234837963</v>
      </c>
      <c r="L627" s="149" t="s">
        <v>69</v>
      </c>
      <c r="M627" s="149" t="s">
        <v>68</v>
      </c>
      <c r="N627" s="153">
        <v>0</v>
      </c>
      <c r="O627" s="153">
        <v>59.55</v>
      </c>
      <c r="P627" s="153">
        <v>0</v>
      </c>
    </row>
    <row r="628" spans="1:16" x14ac:dyDescent="0.35">
      <c r="A628" s="149" t="s">
        <v>314</v>
      </c>
      <c r="B628" s="149" t="s">
        <v>334</v>
      </c>
      <c r="C628" s="150" t="s">
        <v>334</v>
      </c>
      <c r="D628" s="149" t="s">
        <v>319</v>
      </c>
      <c r="E628" s="149">
        <v>152250</v>
      </c>
      <c r="F628" s="149">
        <v>163617</v>
      </c>
      <c r="G628" s="149">
        <v>66102</v>
      </c>
      <c r="H628" s="151">
        <v>23</v>
      </c>
      <c r="I628" s="149" t="s">
        <v>70</v>
      </c>
      <c r="J628" s="149" t="s">
        <v>64</v>
      </c>
      <c r="K628" s="152">
        <v>45273.545219907399</v>
      </c>
      <c r="L628" s="149" t="s">
        <v>69</v>
      </c>
      <c r="M628" s="149" t="s">
        <v>68</v>
      </c>
      <c r="N628" s="153">
        <v>0</v>
      </c>
      <c r="O628" s="153">
        <v>94.75</v>
      </c>
      <c r="P628" s="153">
        <v>0</v>
      </c>
    </row>
    <row r="629" spans="1:16" x14ac:dyDescent="0.35">
      <c r="A629" s="149" t="s">
        <v>314</v>
      </c>
      <c r="B629" s="149" t="s">
        <v>339</v>
      </c>
      <c r="C629" s="150" t="s">
        <v>339</v>
      </c>
      <c r="D629" s="149" t="s">
        <v>319</v>
      </c>
      <c r="E629" s="149">
        <v>152253</v>
      </c>
      <c r="F629" s="149">
        <v>163618</v>
      </c>
      <c r="G629" s="149">
        <v>66103</v>
      </c>
      <c r="H629" s="151">
        <v>0</v>
      </c>
      <c r="I629" s="149" t="s">
        <v>211</v>
      </c>
      <c r="J629" s="149" t="s">
        <v>64</v>
      </c>
      <c r="K629" s="152">
        <v>45273.5473263889</v>
      </c>
      <c r="L629" s="149" t="s">
        <v>69</v>
      </c>
      <c r="M629" s="149" t="s">
        <v>68</v>
      </c>
      <c r="N629" s="153">
        <v>0</v>
      </c>
      <c r="O629" s="153">
        <v>60</v>
      </c>
      <c r="P629" s="153">
        <v>0</v>
      </c>
    </row>
    <row r="630" spans="1:16" x14ac:dyDescent="0.35">
      <c r="A630" s="149" t="s">
        <v>314</v>
      </c>
      <c r="B630" s="149" t="s">
        <v>327</v>
      </c>
      <c r="C630" s="150" t="s">
        <v>327</v>
      </c>
      <c r="D630" s="149" t="s">
        <v>319</v>
      </c>
      <c r="E630" s="149">
        <v>152255</v>
      </c>
      <c r="F630" s="149">
        <v>163625</v>
      </c>
      <c r="G630" s="149">
        <v>66104</v>
      </c>
      <c r="H630" s="151">
        <v>80010</v>
      </c>
      <c r="I630" s="149" t="s">
        <v>75</v>
      </c>
      <c r="J630" s="149" t="s">
        <v>64</v>
      </c>
      <c r="K630" s="152">
        <v>45273.549074074101</v>
      </c>
      <c r="L630" s="149" t="s">
        <v>69</v>
      </c>
      <c r="M630" s="149" t="s">
        <v>68</v>
      </c>
      <c r="N630" s="153">
        <v>0</v>
      </c>
      <c r="O630" s="153">
        <v>137.05000000000001</v>
      </c>
      <c r="P630" s="153">
        <v>0</v>
      </c>
    </row>
    <row r="631" spans="1:16" x14ac:dyDescent="0.35">
      <c r="A631" s="149" t="s">
        <v>314</v>
      </c>
      <c r="B631" s="149" t="s">
        <v>328</v>
      </c>
      <c r="C631" s="150" t="s">
        <v>328</v>
      </c>
      <c r="D631" s="149" t="s">
        <v>319</v>
      </c>
      <c r="E631" s="149">
        <v>152261</v>
      </c>
      <c r="F631" s="149">
        <v>163631</v>
      </c>
      <c r="G631" s="149">
        <v>66105</v>
      </c>
      <c r="H631" s="151">
        <v>91891</v>
      </c>
      <c r="I631" s="149" t="s">
        <v>66</v>
      </c>
      <c r="J631" s="149" t="s">
        <v>64</v>
      </c>
      <c r="K631" s="152">
        <v>45273.559386574103</v>
      </c>
      <c r="L631" s="149" t="s">
        <v>69</v>
      </c>
      <c r="M631" s="149" t="s">
        <v>68</v>
      </c>
      <c r="N631" s="153">
        <v>0</v>
      </c>
      <c r="O631" s="153">
        <v>94.75</v>
      </c>
      <c r="P631" s="153">
        <v>0</v>
      </c>
    </row>
    <row r="632" spans="1:16" x14ac:dyDescent="0.35">
      <c r="A632" s="149" t="s">
        <v>314</v>
      </c>
      <c r="B632" s="149" t="s">
        <v>340</v>
      </c>
      <c r="C632" s="150" t="s">
        <v>340</v>
      </c>
      <c r="D632" s="149" t="s">
        <v>319</v>
      </c>
      <c r="E632" s="149">
        <v>152263</v>
      </c>
      <c r="F632" s="149">
        <v>163632</v>
      </c>
      <c r="G632" s="149">
        <v>66106</v>
      </c>
      <c r="H632" s="151">
        <v>91891</v>
      </c>
      <c r="I632" s="149" t="s">
        <v>66</v>
      </c>
      <c r="J632" s="149" t="s">
        <v>64</v>
      </c>
      <c r="K632" s="152">
        <v>45273.561030092598</v>
      </c>
      <c r="L632" s="149" t="s">
        <v>69</v>
      </c>
      <c r="M632" s="149" t="s">
        <v>68</v>
      </c>
      <c r="N632" s="153">
        <v>0</v>
      </c>
      <c r="O632" s="153">
        <v>59.55</v>
      </c>
      <c r="P632" s="153">
        <v>0</v>
      </c>
    </row>
    <row r="633" spans="1:16" x14ac:dyDescent="0.35">
      <c r="A633" s="149" t="s">
        <v>314</v>
      </c>
      <c r="B633" s="149" t="s">
        <v>334</v>
      </c>
      <c r="C633" s="150" t="s">
        <v>334</v>
      </c>
      <c r="D633" s="149" t="s">
        <v>319</v>
      </c>
      <c r="E633" s="149">
        <v>152266</v>
      </c>
      <c r="F633" s="149">
        <v>163633</v>
      </c>
      <c r="G633" s="149">
        <v>66107</v>
      </c>
      <c r="H633" s="151">
        <v>23</v>
      </c>
      <c r="I633" s="149" t="s">
        <v>70</v>
      </c>
      <c r="J633" s="149" t="s">
        <v>64</v>
      </c>
      <c r="K633" s="152">
        <v>45273.567557870403</v>
      </c>
      <c r="L633" s="149" t="s">
        <v>69</v>
      </c>
      <c r="M633" s="149" t="s">
        <v>68</v>
      </c>
      <c r="N633" s="153">
        <v>0</v>
      </c>
      <c r="O633" s="153">
        <v>94.75</v>
      </c>
      <c r="P633" s="153">
        <v>0</v>
      </c>
    </row>
    <row r="634" spans="1:16" x14ac:dyDescent="0.35">
      <c r="A634" s="149" t="s">
        <v>314</v>
      </c>
      <c r="B634" s="149" t="s">
        <v>350</v>
      </c>
      <c r="C634" s="150" t="s">
        <v>350</v>
      </c>
      <c r="D634" s="149" t="s">
        <v>319</v>
      </c>
      <c r="E634" s="149">
        <v>152267</v>
      </c>
      <c r="F634" s="149">
        <v>163634</v>
      </c>
      <c r="G634" s="149">
        <v>66108</v>
      </c>
      <c r="H634" s="151">
        <v>0</v>
      </c>
      <c r="I634" s="149" t="s">
        <v>282</v>
      </c>
      <c r="J634" s="149" t="s">
        <v>64</v>
      </c>
      <c r="K634" s="152">
        <v>45273.569560185198</v>
      </c>
      <c r="L634" s="149" t="s">
        <v>69</v>
      </c>
      <c r="M634" s="149" t="s">
        <v>68</v>
      </c>
      <c r="N634" s="153">
        <v>0</v>
      </c>
      <c r="O634" s="153">
        <v>68</v>
      </c>
      <c r="P634" s="153">
        <v>0</v>
      </c>
    </row>
    <row r="635" spans="1:16" x14ac:dyDescent="0.35">
      <c r="A635" s="149" t="s">
        <v>314</v>
      </c>
      <c r="B635" s="149" t="s">
        <v>340</v>
      </c>
      <c r="C635" s="150" t="s">
        <v>340</v>
      </c>
      <c r="D635" s="149" t="s">
        <v>319</v>
      </c>
      <c r="E635" s="149">
        <v>152272</v>
      </c>
      <c r="F635" s="149">
        <v>163640</v>
      </c>
      <c r="G635" s="149">
        <v>66109</v>
      </c>
      <c r="H635" s="151">
        <v>23</v>
      </c>
      <c r="I635" s="149" t="s">
        <v>70</v>
      </c>
      <c r="J635" s="149" t="s">
        <v>64</v>
      </c>
      <c r="K635" s="152">
        <v>45273.577696759297</v>
      </c>
      <c r="L635" s="149" t="s">
        <v>69</v>
      </c>
      <c r="M635" s="149" t="s">
        <v>68</v>
      </c>
      <c r="N635" s="153">
        <v>0</v>
      </c>
      <c r="O635" s="153">
        <v>74.75</v>
      </c>
      <c r="P635" s="153">
        <v>0</v>
      </c>
    </row>
    <row r="636" spans="1:16" x14ac:dyDescent="0.35">
      <c r="A636" s="149" t="s">
        <v>314</v>
      </c>
      <c r="B636" s="149" t="s">
        <v>334</v>
      </c>
      <c r="C636" s="150" t="s">
        <v>334</v>
      </c>
      <c r="D636" s="149" t="s">
        <v>319</v>
      </c>
      <c r="E636" s="149">
        <v>152270</v>
      </c>
      <c r="F636" s="149">
        <v>163639</v>
      </c>
      <c r="G636" s="149">
        <v>66110</v>
      </c>
      <c r="H636" s="151">
        <v>23</v>
      </c>
      <c r="I636" s="149" t="s">
        <v>70</v>
      </c>
      <c r="J636" s="149" t="s">
        <v>64</v>
      </c>
      <c r="K636" s="152">
        <v>45273.579804398098</v>
      </c>
      <c r="L636" s="149" t="s">
        <v>63</v>
      </c>
      <c r="M636" s="149" t="s">
        <v>68</v>
      </c>
      <c r="N636" s="153">
        <v>0</v>
      </c>
      <c r="O636" s="153">
        <v>74.75</v>
      </c>
      <c r="P636" s="153">
        <v>0</v>
      </c>
    </row>
    <row r="637" spans="1:16" x14ac:dyDescent="0.35">
      <c r="A637" s="149" t="s">
        <v>314</v>
      </c>
      <c r="B637" s="149" t="s">
        <v>328</v>
      </c>
      <c r="C637" s="150" t="s">
        <v>328</v>
      </c>
      <c r="D637" s="149" t="s">
        <v>319</v>
      </c>
      <c r="E637" s="149">
        <v>152275</v>
      </c>
      <c r="F637" s="149">
        <v>163642</v>
      </c>
      <c r="G637" s="149">
        <v>66111</v>
      </c>
      <c r="H637" s="151">
        <v>23</v>
      </c>
      <c r="I637" s="149" t="s">
        <v>70</v>
      </c>
      <c r="J637" s="149" t="s">
        <v>64</v>
      </c>
      <c r="K637" s="152">
        <v>45273.581585648099</v>
      </c>
      <c r="L637" s="149" t="s">
        <v>69</v>
      </c>
      <c r="M637" s="149" t="s">
        <v>68</v>
      </c>
      <c r="N637" s="153">
        <v>0</v>
      </c>
      <c r="O637" s="153">
        <v>49.4</v>
      </c>
      <c r="P637" s="153">
        <v>0</v>
      </c>
    </row>
    <row r="638" spans="1:16" x14ac:dyDescent="0.35">
      <c r="A638" s="149" t="s">
        <v>314</v>
      </c>
      <c r="B638" s="149" t="s">
        <v>350</v>
      </c>
      <c r="C638" s="150" t="s">
        <v>350</v>
      </c>
      <c r="D638" s="149" t="s">
        <v>319</v>
      </c>
      <c r="E638" s="149">
        <v>152273</v>
      </c>
      <c r="F638" s="149">
        <v>163641</v>
      </c>
      <c r="G638" s="149">
        <v>66112</v>
      </c>
      <c r="H638" s="151">
        <v>0</v>
      </c>
      <c r="I638" s="149" t="s">
        <v>282</v>
      </c>
      <c r="J638" s="149" t="s">
        <v>64</v>
      </c>
      <c r="K638" s="152">
        <v>45273.582673611098</v>
      </c>
      <c r="L638" s="149" t="s">
        <v>69</v>
      </c>
      <c r="M638" s="149" t="s">
        <v>68</v>
      </c>
      <c r="N638" s="153">
        <v>0</v>
      </c>
      <c r="O638" s="153">
        <v>15</v>
      </c>
      <c r="P638" s="153">
        <v>0</v>
      </c>
    </row>
    <row r="639" spans="1:16" x14ac:dyDescent="0.35">
      <c r="A639" s="149" t="s">
        <v>314</v>
      </c>
      <c r="B639" s="149" t="s">
        <v>338</v>
      </c>
      <c r="C639" s="150" t="s">
        <v>338</v>
      </c>
      <c r="D639" s="149" t="s">
        <v>319</v>
      </c>
      <c r="E639" s="149">
        <v>152276</v>
      </c>
      <c r="F639" s="149">
        <v>163643</v>
      </c>
      <c r="G639" s="149">
        <v>66113</v>
      </c>
      <c r="H639" s="151">
        <v>23</v>
      </c>
      <c r="I639" s="149" t="s">
        <v>70</v>
      </c>
      <c r="J639" s="149" t="s">
        <v>64</v>
      </c>
      <c r="K639" s="152">
        <v>45273.583460648202</v>
      </c>
      <c r="L639" s="149" t="s">
        <v>69</v>
      </c>
      <c r="M639" s="149" t="s">
        <v>68</v>
      </c>
      <c r="N639" s="153">
        <v>0</v>
      </c>
      <c r="O639" s="153">
        <v>74.75</v>
      </c>
      <c r="P639" s="153">
        <v>0</v>
      </c>
    </row>
    <row r="640" spans="1:16" x14ac:dyDescent="0.35">
      <c r="A640" s="149" t="s">
        <v>314</v>
      </c>
      <c r="B640" s="149" t="s">
        <v>328</v>
      </c>
      <c r="C640" s="150" t="s">
        <v>328</v>
      </c>
      <c r="D640" s="149" t="s">
        <v>319</v>
      </c>
      <c r="E640" s="149">
        <v>152277</v>
      </c>
      <c r="F640" s="149">
        <v>163644</v>
      </c>
      <c r="G640" s="149">
        <v>66114</v>
      </c>
      <c r="H640" s="151">
        <v>23</v>
      </c>
      <c r="I640" s="149" t="s">
        <v>70</v>
      </c>
      <c r="J640" s="149" t="s">
        <v>64</v>
      </c>
      <c r="K640" s="152">
        <v>45273.583379629599</v>
      </c>
      <c r="L640" s="149" t="s">
        <v>69</v>
      </c>
      <c r="M640" s="149" t="s">
        <v>68</v>
      </c>
      <c r="N640" s="153">
        <v>0</v>
      </c>
      <c r="O640" s="153">
        <v>74.75</v>
      </c>
      <c r="P640" s="153">
        <v>0</v>
      </c>
    </row>
    <row r="641" spans="1:16" x14ac:dyDescent="0.35">
      <c r="A641" s="149" t="s">
        <v>314</v>
      </c>
      <c r="B641" s="149" t="s">
        <v>327</v>
      </c>
      <c r="C641" s="150" t="s">
        <v>327</v>
      </c>
      <c r="D641" s="149" t="s">
        <v>319</v>
      </c>
      <c r="E641" s="149">
        <v>149326</v>
      </c>
      <c r="F641" s="149">
        <v>160675</v>
      </c>
      <c r="G641" s="149">
        <v>66115</v>
      </c>
      <c r="H641" s="151">
        <v>0</v>
      </c>
      <c r="I641" s="149" t="s">
        <v>388</v>
      </c>
      <c r="J641" s="149" t="s">
        <v>64</v>
      </c>
      <c r="K641" s="152">
        <v>45273.584699074097</v>
      </c>
      <c r="L641" s="149" t="s">
        <v>69</v>
      </c>
      <c r="M641" s="149" t="s">
        <v>68</v>
      </c>
      <c r="N641" s="153">
        <v>0</v>
      </c>
      <c r="O641" s="153">
        <v>224.5</v>
      </c>
      <c r="P641" s="153">
        <v>0</v>
      </c>
    </row>
    <row r="642" spans="1:16" x14ac:dyDescent="0.35">
      <c r="A642" s="149" t="s">
        <v>314</v>
      </c>
      <c r="B642" s="149" t="s">
        <v>334</v>
      </c>
      <c r="C642" s="150" t="s">
        <v>334</v>
      </c>
      <c r="D642" s="149" t="s">
        <v>319</v>
      </c>
      <c r="E642" s="149">
        <v>152278</v>
      </c>
      <c r="F642" s="149">
        <v>163645</v>
      </c>
      <c r="G642" s="149">
        <v>66116</v>
      </c>
      <c r="H642" s="151">
        <v>23</v>
      </c>
      <c r="I642" s="149" t="s">
        <v>70</v>
      </c>
      <c r="J642" s="149" t="s">
        <v>64</v>
      </c>
      <c r="K642" s="152">
        <v>45273.588842592602</v>
      </c>
      <c r="L642" s="149" t="s">
        <v>69</v>
      </c>
      <c r="M642" s="149" t="s">
        <v>68</v>
      </c>
      <c r="N642" s="153">
        <v>0</v>
      </c>
      <c r="O642" s="153">
        <v>74.75</v>
      </c>
      <c r="P642" s="153">
        <v>0</v>
      </c>
    </row>
    <row r="643" spans="1:16" x14ac:dyDescent="0.35">
      <c r="A643" s="149" t="s">
        <v>314</v>
      </c>
      <c r="B643" s="149" t="s">
        <v>384</v>
      </c>
      <c r="C643" s="150" t="s">
        <v>384</v>
      </c>
      <c r="D643" s="149" t="s">
        <v>319</v>
      </c>
      <c r="E643" s="149">
        <v>152280</v>
      </c>
      <c r="F643" s="149">
        <v>163646</v>
      </c>
      <c r="G643" s="149">
        <v>66117</v>
      </c>
      <c r="H643" s="151">
        <v>10951</v>
      </c>
      <c r="I643" s="149" t="s">
        <v>385</v>
      </c>
      <c r="J643" s="149" t="s">
        <v>64</v>
      </c>
      <c r="K643" s="152">
        <v>45273.592303240701</v>
      </c>
      <c r="L643" s="149" t="s">
        <v>69</v>
      </c>
      <c r="M643" s="149" t="s">
        <v>68</v>
      </c>
      <c r="N643" s="153">
        <v>0</v>
      </c>
      <c r="O643" s="153">
        <v>70.099999999999994</v>
      </c>
      <c r="P643" s="153">
        <v>0</v>
      </c>
    </row>
    <row r="644" spans="1:16" x14ac:dyDescent="0.35">
      <c r="A644" s="149" t="s">
        <v>314</v>
      </c>
      <c r="B644" s="149" t="s">
        <v>338</v>
      </c>
      <c r="C644" s="150" t="s">
        <v>338</v>
      </c>
      <c r="D644" s="149" t="s">
        <v>319</v>
      </c>
      <c r="E644" s="149">
        <v>152281</v>
      </c>
      <c r="F644" s="149">
        <v>163647</v>
      </c>
      <c r="G644" s="149">
        <v>66118</v>
      </c>
      <c r="H644" s="151">
        <v>23</v>
      </c>
      <c r="I644" s="149" t="s">
        <v>70</v>
      </c>
      <c r="J644" s="149" t="s">
        <v>64</v>
      </c>
      <c r="K644" s="152">
        <v>45273.595486111102</v>
      </c>
      <c r="L644" s="149" t="s">
        <v>69</v>
      </c>
      <c r="M644" s="149" t="s">
        <v>68</v>
      </c>
      <c r="N644" s="153">
        <v>0</v>
      </c>
      <c r="O644" s="153">
        <v>74.75</v>
      </c>
      <c r="P644" s="153">
        <v>0</v>
      </c>
    </row>
    <row r="645" spans="1:16" x14ac:dyDescent="0.35">
      <c r="A645" s="149" t="s">
        <v>314</v>
      </c>
      <c r="B645" s="149" t="s">
        <v>340</v>
      </c>
      <c r="C645" s="150" t="s">
        <v>340</v>
      </c>
      <c r="D645" s="149" t="s">
        <v>319</v>
      </c>
      <c r="E645" s="149">
        <v>152282</v>
      </c>
      <c r="F645" s="149">
        <v>163648</v>
      </c>
      <c r="G645" s="149">
        <v>66119</v>
      </c>
      <c r="H645" s="151">
        <v>23</v>
      </c>
      <c r="I645" s="149" t="s">
        <v>70</v>
      </c>
      <c r="J645" s="149" t="s">
        <v>64</v>
      </c>
      <c r="K645" s="152">
        <v>45273.596273148098</v>
      </c>
      <c r="L645" s="149" t="s">
        <v>69</v>
      </c>
      <c r="M645" s="149" t="s">
        <v>68</v>
      </c>
      <c r="N645" s="153">
        <v>0</v>
      </c>
      <c r="O645" s="153">
        <v>74.75</v>
      </c>
      <c r="P645" s="153">
        <v>0</v>
      </c>
    </row>
    <row r="646" spans="1:16" x14ac:dyDescent="0.35">
      <c r="A646" s="149" t="s">
        <v>314</v>
      </c>
      <c r="B646" s="149" t="s">
        <v>350</v>
      </c>
      <c r="C646" s="150" t="s">
        <v>350</v>
      </c>
      <c r="D646" s="149" t="s">
        <v>319</v>
      </c>
      <c r="E646" s="149">
        <v>152283</v>
      </c>
      <c r="F646" s="149">
        <v>163649</v>
      </c>
      <c r="G646" s="149">
        <v>66120</v>
      </c>
      <c r="H646" s="151">
        <v>0</v>
      </c>
      <c r="I646" s="149" t="s">
        <v>282</v>
      </c>
      <c r="J646" s="149" t="s">
        <v>64</v>
      </c>
      <c r="K646" s="152">
        <v>45273.596736111103</v>
      </c>
      <c r="L646" s="149" t="s">
        <v>69</v>
      </c>
      <c r="M646" s="149" t="s">
        <v>68</v>
      </c>
      <c r="N646" s="153">
        <v>0</v>
      </c>
      <c r="O646" s="153">
        <v>70</v>
      </c>
      <c r="P646" s="153">
        <v>0</v>
      </c>
    </row>
    <row r="647" spans="1:16" x14ac:dyDescent="0.35">
      <c r="A647" s="149" t="s">
        <v>314</v>
      </c>
      <c r="B647" s="149" t="s">
        <v>340</v>
      </c>
      <c r="C647" s="150" t="s">
        <v>340</v>
      </c>
      <c r="D647" s="149" t="s">
        <v>319</v>
      </c>
      <c r="E647" s="149">
        <v>152284</v>
      </c>
      <c r="F647" s="149">
        <v>163650</v>
      </c>
      <c r="G647" s="149">
        <v>66121</v>
      </c>
      <c r="H647" s="151">
        <v>91890</v>
      </c>
      <c r="I647" s="149" t="s">
        <v>73</v>
      </c>
      <c r="J647" s="149" t="s">
        <v>64</v>
      </c>
      <c r="K647" s="152">
        <v>45273.603750000002</v>
      </c>
      <c r="L647" s="149" t="s">
        <v>69</v>
      </c>
      <c r="M647" s="149" t="s">
        <v>68</v>
      </c>
      <c r="N647" s="153">
        <v>0</v>
      </c>
      <c r="O647" s="153">
        <v>38</v>
      </c>
      <c r="P647" s="153">
        <v>0</v>
      </c>
    </row>
    <row r="648" spans="1:16" x14ac:dyDescent="0.35">
      <c r="A648" s="149" t="s">
        <v>314</v>
      </c>
      <c r="B648" s="149" t="s">
        <v>350</v>
      </c>
      <c r="C648" s="150" t="s">
        <v>350</v>
      </c>
      <c r="D648" s="149" t="s">
        <v>319</v>
      </c>
      <c r="E648" s="149">
        <v>152291</v>
      </c>
      <c r="F648" s="149">
        <v>163655</v>
      </c>
      <c r="G648" s="149">
        <v>66122</v>
      </c>
      <c r="H648" s="151">
        <v>0</v>
      </c>
      <c r="I648" s="149" t="s">
        <v>282</v>
      </c>
      <c r="J648" s="149" t="s">
        <v>64</v>
      </c>
      <c r="K648" s="152">
        <v>45273.611157407402</v>
      </c>
      <c r="L648" s="149" t="s">
        <v>69</v>
      </c>
      <c r="M648" s="149" t="s">
        <v>68</v>
      </c>
      <c r="N648" s="153">
        <v>0</v>
      </c>
      <c r="O648" s="153">
        <v>70</v>
      </c>
      <c r="P648" s="153">
        <v>0</v>
      </c>
    </row>
    <row r="649" spans="1:16" x14ac:dyDescent="0.35">
      <c r="A649" s="149" t="s">
        <v>314</v>
      </c>
      <c r="B649" s="149" t="s">
        <v>334</v>
      </c>
      <c r="C649" s="150" t="s">
        <v>334</v>
      </c>
      <c r="D649" s="149" t="s">
        <v>319</v>
      </c>
      <c r="E649" s="149">
        <v>152292</v>
      </c>
      <c r="F649" s="149">
        <v>163656</v>
      </c>
      <c r="G649" s="149">
        <v>66123</v>
      </c>
      <c r="H649" s="151">
        <v>23</v>
      </c>
      <c r="I649" s="149" t="s">
        <v>70</v>
      </c>
      <c r="J649" s="149" t="s">
        <v>64</v>
      </c>
      <c r="K649" s="152">
        <v>45273.612604166701</v>
      </c>
      <c r="L649" s="149" t="s">
        <v>69</v>
      </c>
      <c r="M649" s="149" t="s">
        <v>68</v>
      </c>
      <c r="N649" s="153">
        <v>0</v>
      </c>
      <c r="O649" s="153">
        <v>74.75</v>
      </c>
      <c r="P649" s="153">
        <v>0</v>
      </c>
    </row>
    <row r="650" spans="1:16" x14ac:dyDescent="0.35">
      <c r="A650" s="149" t="s">
        <v>314</v>
      </c>
      <c r="B650" s="149" t="s">
        <v>334</v>
      </c>
      <c r="C650" s="150" t="s">
        <v>334</v>
      </c>
      <c r="D650" s="149" t="s">
        <v>319</v>
      </c>
      <c r="E650" s="149">
        <v>152299</v>
      </c>
      <c r="F650" s="149">
        <v>163658</v>
      </c>
      <c r="G650" s="149">
        <v>66124</v>
      </c>
      <c r="H650" s="151">
        <v>91891</v>
      </c>
      <c r="I650" s="149" t="s">
        <v>66</v>
      </c>
      <c r="J650" s="149" t="s">
        <v>64</v>
      </c>
      <c r="K650" s="152">
        <v>45273.616192129601</v>
      </c>
      <c r="L650" s="149" t="s">
        <v>69</v>
      </c>
      <c r="M650" s="149" t="s">
        <v>68</v>
      </c>
      <c r="N650" s="153">
        <v>0</v>
      </c>
      <c r="O650" s="153">
        <v>74.75</v>
      </c>
      <c r="P650" s="153">
        <v>0</v>
      </c>
    </row>
    <row r="651" spans="1:16" x14ac:dyDescent="0.35">
      <c r="A651" s="149" t="s">
        <v>314</v>
      </c>
      <c r="B651" s="149" t="s">
        <v>323</v>
      </c>
      <c r="C651" s="150" t="s">
        <v>323</v>
      </c>
      <c r="D651" s="149" t="s">
        <v>319</v>
      </c>
      <c r="E651" s="149">
        <v>152161</v>
      </c>
      <c r="F651" s="149">
        <v>163519</v>
      </c>
      <c r="G651" s="149">
        <v>66126</v>
      </c>
      <c r="H651" s="151">
        <v>23</v>
      </c>
      <c r="I651" s="149" t="s">
        <v>70</v>
      </c>
      <c r="J651" s="149" t="s">
        <v>64</v>
      </c>
      <c r="K651" s="152">
        <v>45273.618344907401</v>
      </c>
      <c r="L651" s="149" t="s">
        <v>69</v>
      </c>
      <c r="M651" s="149" t="s">
        <v>68</v>
      </c>
      <c r="N651" s="153">
        <v>0</v>
      </c>
      <c r="O651" s="153">
        <v>74.75</v>
      </c>
      <c r="P651" s="153">
        <v>0</v>
      </c>
    </row>
    <row r="652" spans="1:16" x14ac:dyDescent="0.35">
      <c r="A652" s="149" t="s">
        <v>314</v>
      </c>
      <c r="B652" s="149" t="s">
        <v>384</v>
      </c>
      <c r="C652" s="150" t="s">
        <v>384</v>
      </c>
      <c r="D652" s="149" t="s">
        <v>319</v>
      </c>
      <c r="E652" s="149">
        <v>152304</v>
      </c>
      <c r="F652" s="149">
        <v>163662</v>
      </c>
      <c r="G652" s="149">
        <v>66127</v>
      </c>
      <c r="H652" s="151">
        <v>10951</v>
      </c>
      <c r="I652" s="149" t="s">
        <v>385</v>
      </c>
      <c r="J652" s="149" t="s">
        <v>64</v>
      </c>
      <c r="K652" s="152">
        <v>45273.622627314799</v>
      </c>
      <c r="L652" s="149" t="s">
        <v>69</v>
      </c>
      <c r="M652" s="149" t="s">
        <v>68</v>
      </c>
      <c r="N652" s="153">
        <v>0</v>
      </c>
      <c r="O652" s="153">
        <v>70.099999999999994</v>
      </c>
      <c r="P652" s="153">
        <v>0</v>
      </c>
    </row>
    <row r="653" spans="1:16" x14ac:dyDescent="0.35">
      <c r="A653" s="149" t="s">
        <v>314</v>
      </c>
      <c r="B653" s="149" t="s">
        <v>340</v>
      </c>
      <c r="C653" s="150" t="s">
        <v>340</v>
      </c>
      <c r="D653" s="149" t="s">
        <v>319</v>
      </c>
      <c r="E653" s="149">
        <v>152301</v>
      </c>
      <c r="F653" s="149">
        <v>163659</v>
      </c>
      <c r="G653" s="149">
        <v>66128</v>
      </c>
      <c r="H653" s="151">
        <v>91891</v>
      </c>
      <c r="I653" s="149" t="s">
        <v>66</v>
      </c>
      <c r="J653" s="149" t="s">
        <v>64</v>
      </c>
      <c r="K653" s="152">
        <v>45273.627387233799</v>
      </c>
      <c r="L653" s="149" t="s">
        <v>63</v>
      </c>
      <c r="M653" s="149" t="s">
        <v>68</v>
      </c>
      <c r="N653" s="153">
        <v>0</v>
      </c>
      <c r="O653" s="153">
        <v>59.55</v>
      </c>
      <c r="P653" s="153">
        <v>0</v>
      </c>
    </row>
    <row r="654" spans="1:16" x14ac:dyDescent="0.35">
      <c r="A654" s="149" t="s">
        <v>314</v>
      </c>
      <c r="B654" s="149" t="s">
        <v>328</v>
      </c>
      <c r="C654" s="150" t="s">
        <v>328</v>
      </c>
      <c r="D654" s="149" t="s">
        <v>319</v>
      </c>
      <c r="E654" s="149">
        <v>152313</v>
      </c>
      <c r="F654" s="149">
        <v>163670</v>
      </c>
      <c r="G654" s="149">
        <v>66129</v>
      </c>
      <c r="H654" s="151">
        <v>36</v>
      </c>
      <c r="I654" s="149" t="s">
        <v>65</v>
      </c>
      <c r="J654" s="149" t="s">
        <v>64</v>
      </c>
      <c r="K654" s="152">
        <v>45273.628425925897</v>
      </c>
      <c r="L654" s="149" t="s">
        <v>69</v>
      </c>
      <c r="M654" s="149" t="s">
        <v>68</v>
      </c>
      <c r="N654" s="153">
        <v>0</v>
      </c>
      <c r="O654" s="153">
        <v>125</v>
      </c>
      <c r="P654" s="153">
        <v>0</v>
      </c>
    </row>
    <row r="655" spans="1:16" x14ac:dyDescent="0.35">
      <c r="A655" s="149" t="s">
        <v>314</v>
      </c>
      <c r="B655" s="149" t="s">
        <v>327</v>
      </c>
      <c r="C655" s="150" t="s">
        <v>327</v>
      </c>
      <c r="D655" s="149" t="s">
        <v>319</v>
      </c>
      <c r="E655" s="149">
        <v>152314</v>
      </c>
      <c r="F655" s="149">
        <v>163671</v>
      </c>
      <c r="G655" s="149">
        <v>66130</v>
      </c>
      <c r="H655" s="151">
        <v>80010</v>
      </c>
      <c r="I655" s="149" t="s">
        <v>75</v>
      </c>
      <c r="J655" s="149" t="s">
        <v>64</v>
      </c>
      <c r="K655" s="152">
        <v>45273.629166666702</v>
      </c>
      <c r="L655" s="149" t="s">
        <v>69</v>
      </c>
      <c r="M655" s="149" t="s">
        <v>68</v>
      </c>
      <c r="N655" s="153">
        <v>0</v>
      </c>
      <c r="O655" s="153">
        <v>224.5</v>
      </c>
      <c r="P655" s="153">
        <v>0</v>
      </c>
    </row>
    <row r="656" spans="1:16" x14ac:dyDescent="0.35">
      <c r="A656" s="149" t="s">
        <v>314</v>
      </c>
      <c r="B656" s="149" t="s">
        <v>318</v>
      </c>
      <c r="C656" s="150" t="s">
        <v>318</v>
      </c>
      <c r="D656" s="149" t="s">
        <v>319</v>
      </c>
      <c r="E656" s="149">
        <v>152316</v>
      </c>
      <c r="F656" s="149">
        <v>163672</v>
      </c>
      <c r="G656" s="149">
        <v>66131</v>
      </c>
      <c r="H656" s="151">
        <v>23</v>
      </c>
      <c r="I656" s="149" t="s">
        <v>70</v>
      </c>
      <c r="J656" s="149" t="s">
        <v>64</v>
      </c>
      <c r="K656" s="152">
        <v>45273.629305555602</v>
      </c>
      <c r="L656" s="149" t="s">
        <v>69</v>
      </c>
      <c r="M656" s="149" t="s">
        <v>68</v>
      </c>
      <c r="N656" s="153">
        <v>0</v>
      </c>
      <c r="O656" s="153">
        <v>74.75</v>
      </c>
      <c r="P656" s="153">
        <v>0</v>
      </c>
    </row>
    <row r="657" spans="1:16" x14ac:dyDescent="0.35">
      <c r="A657" s="149" t="s">
        <v>314</v>
      </c>
      <c r="B657" s="149" t="s">
        <v>340</v>
      </c>
      <c r="C657" s="150" t="s">
        <v>340</v>
      </c>
      <c r="D657" s="149" t="s">
        <v>319</v>
      </c>
      <c r="E657" s="149">
        <v>152317</v>
      </c>
      <c r="F657" s="149">
        <v>163673</v>
      </c>
      <c r="G657" s="149">
        <v>66132</v>
      </c>
      <c r="H657" s="151">
        <v>91891</v>
      </c>
      <c r="I657" s="149" t="s">
        <v>66</v>
      </c>
      <c r="J657" s="149" t="s">
        <v>64</v>
      </c>
      <c r="K657" s="152">
        <v>45273.630983796298</v>
      </c>
      <c r="L657" s="149" t="s">
        <v>69</v>
      </c>
      <c r="M657" s="149" t="s">
        <v>68</v>
      </c>
      <c r="N657" s="153">
        <v>0</v>
      </c>
      <c r="O657" s="153">
        <v>74.75</v>
      </c>
      <c r="P657" s="153">
        <v>0</v>
      </c>
    </row>
    <row r="658" spans="1:16" x14ac:dyDescent="0.35">
      <c r="A658" s="149" t="s">
        <v>314</v>
      </c>
      <c r="B658" s="149" t="s">
        <v>338</v>
      </c>
      <c r="C658" s="150" t="s">
        <v>338</v>
      </c>
      <c r="D658" s="149" t="s">
        <v>319</v>
      </c>
      <c r="E658" s="149">
        <v>152320</v>
      </c>
      <c r="F658" s="149">
        <v>163676</v>
      </c>
      <c r="G658" s="149">
        <v>66134</v>
      </c>
      <c r="H658" s="151">
        <v>3</v>
      </c>
      <c r="I658" s="149" t="s">
        <v>74</v>
      </c>
      <c r="J658" s="149" t="s">
        <v>64</v>
      </c>
      <c r="K658" s="152">
        <v>45273.633495370399</v>
      </c>
      <c r="L658" s="149" t="s">
        <v>69</v>
      </c>
      <c r="M658" s="149" t="s">
        <v>68</v>
      </c>
      <c r="N658" s="153">
        <v>0</v>
      </c>
      <c r="O658" s="153">
        <v>38</v>
      </c>
      <c r="P658" s="153">
        <v>0</v>
      </c>
    </row>
    <row r="659" spans="1:16" x14ac:dyDescent="0.35">
      <c r="A659" s="149" t="s">
        <v>314</v>
      </c>
      <c r="B659" s="149" t="s">
        <v>318</v>
      </c>
      <c r="C659" s="150" t="s">
        <v>318</v>
      </c>
      <c r="D659" s="149" t="s">
        <v>319</v>
      </c>
      <c r="E659" s="149">
        <v>152321</v>
      </c>
      <c r="F659" s="149">
        <v>163677</v>
      </c>
      <c r="G659" s="149">
        <v>66135</v>
      </c>
      <c r="H659" s="151">
        <v>91891</v>
      </c>
      <c r="I659" s="149" t="s">
        <v>66</v>
      </c>
      <c r="J659" s="149" t="s">
        <v>64</v>
      </c>
      <c r="K659" s="152">
        <v>45273.638391203698</v>
      </c>
      <c r="L659" s="149" t="s">
        <v>69</v>
      </c>
      <c r="M659" s="149" t="s">
        <v>68</v>
      </c>
      <c r="N659" s="153">
        <v>0</v>
      </c>
      <c r="O659" s="153">
        <v>74.75</v>
      </c>
      <c r="P659" s="153">
        <v>0</v>
      </c>
    </row>
    <row r="660" spans="1:16" x14ac:dyDescent="0.35">
      <c r="A660" s="149" t="s">
        <v>314</v>
      </c>
      <c r="B660" s="149" t="s">
        <v>334</v>
      </c>
      <c r="C660" s="150" t="s">
        <v>334</v>
      </c>
      <c r="D660" s="149" t="s">
        <v>319</v>
      </c>
      <c r="E660" s="149">
        <v>152323</v>
      </c>
      <c r="F660" s="149">
        <v>163678</v>
      </c>
      <c r="G660" s="149">
        <v>66136</v>
      </c>
      <c r="H660" s="151">
        <v>36</v>
      </c>
      <c r="I660" s="149" t="s">
        <v>65</v>
      </c>
      <c r="J660" s="149" t="s">
        <v>64</v>
      </c>
      <c r="K660" s="152">
        <v>45273.6402662037</v>
      </c>
      <c r="L660" s="149" t="s">
        <v>69</v>
      </c>
      <c r="M660" s="149" t="s">
        <v>68</v>
      </c>
      <c r="N660" s="153">
        <v>0</v>
      </c>
      <c r="O660" s="153">
        <v>168</v>
      </c>
      <c r="P660" s="153">
        <v>0</v>
      </c>
    </row>
    <row r="661" spans="1:16" x14ac:dyDescent="0.35">
      <c r="A661" s="149" t="s">
        <v>314</v>
      </c>
      <c r="B661" s="149" t="s">
        <v>323</v>
      </c>
      <c r="C661" s="150" t="s">
        <v>323</v>
      </c>
      <c r="D661" s="149" t="s">
        <v>319</v>
      </c>
      <c r="E661" s="149">
        <v>152324</v>
      </c>
      <c r="F661" s="149">
        <v>163679</v>
      </c>
      <c r="G661" s="149">
        <v>66137</v>
      </c>
      <c r="H661" s="151">
        <v>23</v>
      </c>
      <c r="I661" s="149" t="s">
        <v>70</v>
      </c>
      <c r="J661" s="149" t="s">
        <v>64</v>
      </c>
      <c r="K661" s="152">
        <v>45273.641041666699</v>
      </c>
      <c r="L661" s="149" t="s">
        <v>69</v>
      </c>
      <c r="M661" s="149" t="s">
        <v>68</v>
      </c>
      <c r="N661" s="153">
        <v>0</v>
      </c>
      <c r="O661" s="153">
        <v>94.75</v>
      </c>
      <c r="P661" s="153">
        <v>0</v>
      </c>
    </row>
    <row r="662" spans="1:16" x14ac:dyDescent="0.35">
      <c r="A662" s="149" t="s">
        <v>314</v>
      </c>
      <c r="B662" s="149" t="s">
        <v>340</v>
      </c>
      <c r="C662" s="150" t="s">
        <v>340</v>
      </c>
      <c r="D662" s="149" t="s">
        <v>319</v>
      </c>
      <c r="E662" s="149">
        <v>152325</v>
      </c>
      <c r="F662" s="149">
        <v>163680</v>
      </c>
      <c r="G662" s="149">
        <v>66138</v>
      </c>
      <c r="H662" s="151">
        <v>23</v>
      </c>
      <c r="I662" s="149" t="s">
        <v>70</v>
      </c>
      <c r="J662" s="149" t="s">
        <v>64</v>
      </c>
      <c r="K662" s="152">
        <v>45273.641562500001</v>
      </c>
      <c r="L662" s="149" t="s">
        <v>69</v>
      </c>
      <c r="M662" s="149" t="s">
        <v>68</v>
      </c>
      <c r="N662" s="153">
        <v>0</v>
      </c>
      <c r="O662" s="153">
        <v>94.75</v>
      </c>
      <c r="P662" s="153">
        <v>0</v>
      </c>
    </row>
    <row r="663" spans="1:16" x14ac:dyDescent="0.35">
      <c r="A663" s="149" t="s">
        <v>314</v>
      </c>
      <c r="B663" s="149" t="s">
        <v>350</v>
      </c>
      <c r="C663" s="150" t="s">
        <v>350</v>
      </c>
      <c r="D663" s="149" t="s">
        <v>319</v>
      </c>
      <c r="E663" s="149">
        <v>152326</v>
      </c>
      <c r="F663" s="149">
        <v>163681</v>
      </c>
      <c r="G663" s="149">
        <v>66139</v>
      </c>
      <c r="H663" s="151">
        <v>10962</v>
      </c>
      <c r="I663" s="149" t="s">
        <v>72</v>
      </c>
      <c r="J663" s="149" t="s">
        <v>64</v>
      </c>
      <c r="K663" s="152">
        <v>45273.642500000002</v>
      </c>
      <c r="L663" s="149" t="s">
        <v>69</v>
      </c>
      <c r="M663" s="149" t="s">
        <v>68</v>
      </c>
      <c r="N663" s="153">
        <v>0</v>
      </c>
      <c r="O663" s="153">
        <v>68</v>
      </c>
      <c r="P663" s="153">
        <v>0</v>
      </c>
    </row>
    <row r="664" spans="1:16" x14ac:dyDescent="0.35">
      <c r="A664" s="149" t="s">
        <v>314</v>
      </c>
      <c r="B664" s="149" t="s">
        <v>328</v>
      </c>
      <c r="C664" s="150" t="s">
        <v>328</v>
      </c>
      <c r="D664" s="149" t="s">
        <v>319</v>
      </c>
      <c r="E664" s="149">
        <v>152327</v>
      </c>
      <c r="F664" s="149">
        <v>163682</v>
      </c>
      <c r="G664" s="149">
        <v>66140</v>
      </c>
      <c r="H664" s="151">
        <v>23</v>
      </c>
      <c r="I664" s="149" t="s">
        <v>70</v>
      </c>
      <c r="J664" s="149" t="s">
        <v>64</v>
      </c>
      <c r="K664" s="152">
        <v>45273.644664351901</v>
      </c>
      <c r="L664" s="149" t="s">
        <v>69</v>
      </c>
      <c r="M664" s="149" t="s">
        <v>68</v>
      </c>
      <c r="N664" s="153">
        <v>0</v>
      </c>
      <c r="O664" s="153">
        <v>94.75</v>
      </c>
      <c r="P664" s="153">
        <v>0</v>
      </c>
    </row>
    <row r="665" spans="1:16" x14ac:dyDescent="0.35">
      <c r="A665" s="149" t="s">
        <v>314</v>
      </c>
      <c r="B665" s="149" t="s">
        <v>340</v>
      </c>
      <c r="C665" s="150" t="s">
        <v>340</v>
      </c>
      <c r="D665" s="149" t="s">
        <v>319</v>
      </c>
      <c r="E665" s="149">
        <v>152328</v>
      </c>
      <c r="F665" s="149">
        <v>163683</v>
      </c>
      <c r="G665" s="149">
        <v>66141</v>
      </c>
      <c r="H665" s="151">
        <v>91891</v>
      </c>
      <c r="I665" s="149" t="s">
        <v>66</v>
      </c>
      <c r="J665" s="149" t="s">
        <v>64</v>
      </c>
      <c r="K665" s="152">
        <v>45273.647071759297</v>
      </c>
      <c r="L665" s="149" t="s">
        <v>69</v>
      </c>
      <c r="M665" s="149" t="s">
        <v>68</v>
      </c>
      <c r="N665" s="153">
        <v>0</v>
      </c>
      <c r="O665" s="153">
        <v>74.75</v>
      </c>
      <c r="P665" s="153">
        <v>0</v>
      </c>
    </row>
    <row r="666" spans="1:16" x14ac:dyDescent="0.35">
      <c r="A666" s="149" t="s">
        <v>314</v>
      </c>
      <c r="B666" s="149" t="s">
        <v>318</v>
      </c>
      <c r="C666" s="150" t="s">
        <v>318</v>
      </c>
      <c r="D666" s="149" t="s">
        <v>319</v>
      </c>
      <c r="E666" s="149">
        <v>152329</v>
      </c>
      <c r="F666" s="149">
        <v>163684</v>
      </c>
      <c r="G666" s="149">
        <v>66142</v>
      </c>
      <c r="H666" s="151">
        <v>23</v>
      </c>
      <c r="I666" s="149" t="s">
        <v>70</v>
      </c>
      <c r="J666" s="149" t="s">
        <v>64</v>
      </c>
      <c r="K666" s="152">
        <v>45273.648020833301</v>
      </c>
      <c r="L666" s="149" t="s">
        <v>69</v>
      </c>
      <c r="M666" s="149" t="s">
        <v>68</v>
      </c>
      <c r="N666" s="153">
        <v>0</v>
      </c>
      <c r="O666" s="153">
        <v>74.75</v>
      </c>
      <c r="P666" s="153">
        <v>0</v>
      </c>
    </row>
    <row r="667" spans="1:16" x14ac:dyDescent="0.35">
      <c r="A667" s="149" t="s">
        <v>314</v>
      </c>
      <c r="B667" s="149" t="s">
        <v>323</v>
      </c>
      <c r="C667" s="150" t="s">
        <v>323</v>
      </c>
      <c r="D667" s="149" t="s">
        <v>319</v>
      </c>
      <c r="E667" s="149">
        <v>152330</v>
      </c>
      <c r="F667" s="149">
        <v>163685</v>
      </c>
      <c r="G667" s="149">
        <v>66143</v>
      </c>
      <c r="H667" s="151">
        <v>23</v>
      </c>
      <c r="I667" s="149" t="s">
        <v>70</v>
      </c>
      <c r="J667" s="149" t="s">
        <v>64</v>
      </c>
      <c r="K667" s="152">
        <v>45273.650347222203</v>
      </c>
      <c r="L667" s="149" t="s">
        <v>69</v>
      </c>
      <c r="M667" s="149" t="s">
        <v>68</v>
      </c>
      <c r="N667" s="153">
        <v>0</v>
      </c>
      <c r="O667" s="153">
        <v>74.75</v>
      </c>
      <c r="P667" s="153">
        <v>0</v>
      </c>
    </row>
    <row r="668" spans="1:16" x14ac:dyDescent="0.35">
      <c r="A668" s="149" t="s">
        <v>314</v>
      </c>
      <c r="B668" s="149" t="s">
        <v>350</v>
      </c>
      <c r="C668" s="150" t="s">
        <v>350</v>
      </c>
      <c r="D668" s="149" t="s">
        <v>319</v>
      </c>
      <c r="E668" s="149">
        <v>152331</v>
      </c>
      <c r="F668" s="149">
        <v>163686</v>
      </c>
      <c r="G668" s="149">
        <v>66144</v>
      </c>
      <c r="H668" s="151">
        <v>0</v>
      </c>
      <c r="I668" s="149" t="s">
        <v>282</v>
      </c>
      <c r="J668" s="149" t="s">
        <v>64</v>
      </c>
      <c r="K668" s="152">
        <v>45273.653784722199</v>
      </c>
      <c r="L668" s="149" t="s">
        <v>69</v>
      </c>
      <c r="M668" s="149" t="s">
        <v>68</v>
      </c>
      <c r="N668" s="153">
        <v>0</v>
      </c>
      <c r="O668" s="153">
        <v>70</v>
      </c>
      <c r="P668" s="153">
        <v>0</v>
      </c>
    </row>
    <row r="669" spans="1:16" x14ac:dyDescent="0.35">
      <c r="A669" s="149" t="s">
        <v>314</v>
      </c>
      <c r="B669" s="149" t="s">
        <v>340</v>
      </c>
      <c r="C669" s="150" t="s">
        <v>340</v>
      </c>
      <c r="D669" s="149" t="s">
        <v>319</v>
      </c>
      <c r="E669" s="149">
        <v>152332</v>
      </c>
      <c r="F669" s="149">
        <v>163687</v>
      </c>
      <c r="G669" s="149">
        <v>66145</v>
      </c>
      <c r="H669" s="151">
        <v>23</v>
      </c>
      <c r="I669" s="149" t="s">
        <v>70</v>
      </c>
      <c r="J669" s="149" t="s">
        <v>64</v>
      </c>
      <c r="K669" s="152">
        <v>45273.661099536999</v>
      </c>
      <c r="L669" s="149" t="s">
        <v>69</v>
      </c>
      <c r="M669" s="149" t="s">
        <v>68</v>
      </c>
      <c r="N669" s="153">
        <v>0</v>
      </c>
      <c r="O669" s="153">
        <v>74.75</v>
      </c>
      <c r="P669" s="153">
        <v>0</v>
      </c>
    </row>
    <row r="670" spans="1:16" x14ac:dyDescent="0.35">
      <c r="A670" s="149" t="s">
        <v>314</v>
      </c>
      <c r="B670" s="149" t="s">
        <v>338</v>
      </c>
      <c r="C670" s="150" t="s">
        <v>338</v>
      </c>
      <c r="D670" s="149" t="s">
        <v>319</v>
      </c>
      <c r="E670" s="149">
        <v>152335</v>
      </c>
      <c r="F670" s="149">
        <v>163688</v>
      </c>
      <c r="G670" s="149">
        <v>66146</v>
      </c>
      <c r="H670" s="151">
        <v>23</v>
      </c>
      <c r="I670" s="149" t="s">
        <v>70</v>
      </c>
      <c r="J670" s="149" t="s">
        <v>64</v>
      </c>
      <c r="K670" s="152">
        <v>45273.662650462997</v>
      </c>
      <c r="L670" s="149" t="s">
        <v>69</v>
      </c>
      <c r="M670" s="149" t="s">
        <v>68</v>
      </c>
      <c r="N670" s="153">
        <v>0</v>
      </c>
      <c r="O670" s="153">
        <v>74.75</v>
      </c>
      <c r="P670" s="153">
        <v>0</v>
      </c>
    </row>
    <row r="671" spans="1:16" x14ac:dyDescent="0.35">
      <c r="A671" s="149" t="s">
        <v>314</v>
      </c>
      <c r="B671" s="149" t="s">
        <v>328</v>
      </c>
      <c r="C671" s="150" t="s">
        <v>328</v>
      </c>
      <c r="D671" s="149" t="s">
        <v>319</v>
      </c>
      <c r="E671" s="149">
        <v>152336</v>
      </c>
      <c r="F671" s="149">
        <v>163689</v>
      </c>
      <c r="G671" s="149">
        <v>66147</v>
      </c>
      <c r="H671" s="151">
        <v>23</v>
      </c>
      <c r="I671" s="149" t="s">
        <v>70</v>
      </c>
      <c r="J671" s="149" t="s">
        <v>64</v>
      </c>
      <c r="K671" s="152">
        <v>45273.665740740696</v>
      </c>
      <c r="L671" s="149" t="s">
        <v>69</v>
      </c>
      <c r="M671" s="149" t="s">
        <v>68</v>
      </c>
      <c r="N671" s="153">
        <v>0</v>
      </c>
      <c r="O671" s="153">
        <v>74.75</v>
      </c>
      <c r="P671" s="153">
        <v>0</v>
      </c>
    </row>
    <row r="672" spans="1:16" x14ac:dyDescent="0.35">
      <c r="A672" s="149" t="s">
        <v>314</v>
      </c>
      <c r="B672" s="149" t="s">
        <v>318</v>
      </c>
      <c r="C672" s="150" t="s">
        <v>318</v>
      </c>
      <c r="D672" s="149" t="s">
        <v>319</v>
      </c>
      <c r="E672" s="149">
        <v>152337</v>
      </c>
      <c r="F672" s="149">
        <v>163690</v>
      </c>
      <c r="G672" s="149">
        <v>66148</v>
      </c>
      <c r="H672" s="151">
        <v>36</v>
      </c>
      <c r="I672" s="149" t="s">
        <v>65</v>
      </c>
      <c r="J672" s="149" t="s">
        <v>64</v>
      </c>
      <c r="K672" s="152">
        <v>45273.666967592602</v>
      </c>
      <c r="L672" s="149" t="s">
        <v>69</v>
      </c>
      <c r="M672" s="149" t="s">
        <v>68</v>
      </c>
      <c r="N672" s="153">
        <v>0</v>
      </c>
      <c r="O672" s="153">
        <v>125</v>
      </c>
      <c r="P672" s="153">
        <v>0</v>
      </c>
    </row>
    <row r="673" spans="1:16" x14ac:dyDescent="0.35">
      <c r="A673" s="149" t="s">
        <v>314</v>
      </c>
      <c r="B673" s="149" t="s">
        <v>350</v>
      </c>
      <c r="C673" s="150" t="s">
        <v>350</v>
      </c>
      <c r="D673" s="149" t="s">
        <v>319</v>
      </c>
      <c r="E673" s="149">
        <v>152338</v>
      </c>
      <c r="F673" s="149">
        <v>163691</v>
      </c>
      <c r="G673" s="149">
        <v>66149</v>
      </c>
      <c r="H673" s="151">
        <v>10962</v>
      </c>
      <c r="I673" s="149" t="s">
        <v>72</v>
      </c>
      <c r="J673" s="149" t="s">
        <v>64</v>
      </c>
      <c r="K673" s="152">
        <v>45273.667534722197</v>
      </c>
      <c r="L673" s="149" t="s">
        <v>69</v>
      </c>
      <c r="M673" s="149" t="s">
        <v>68</v>
      </c>
      <c r="N673" s="153">
        <v>0</v>
      </c>
      <c r="O673" s="153">
        <v>68</v>
      </c>
      <c r="P673" s="153">
        <v>0</v>
      </c>
    </row>
    <row r="674" spans="1:16" x14ac:dyDescent="0.35">
      <c r="A674" s="149" t="s">
        <v>314</v>
      </c>
      <c r="B674" s="149" t="s">
        <v>323</v>
      </c>
      <c r="C674" s="150" t="s">
        <v>323</v>
      </c>
      <c r="D674" s="149" t="s">
        <v>319</v>
      </c>
      <c r="E674" s="149">
        <v>152340</v>
      </c>
      <c r="F674" s="149">
        <v>163693</v>
      </c>
      <c r="G674" s="149">
        <v>66150</v>
      </c>
      <c r="H674" s="151">
        <v>36</v>
      </c>
      <c r="I674" s="149" t="s">
        <v>65</v>
      </c>
      <c r="J674" s="149" t="s">
        <v>64</v>
      </c>
      <c r="K674" s="152">
        <v>45273.668622685203</v>
      </c>
      <c r="L674" s="149" t="s">
        <v>69</v>
      </c>
      <c r="M674" s="149" t="s">
        <v>68</v>
      </c>
      <c r="N674" s="153">
        <v>0</v>
      </c>
      <c r="O674" s="153">
        <v>125</v>
      </c>
      <c r="P674" s="153">
        <v>0</v>
      </c>
    </row>
    <row r="675" spans="1:16" x14ac:dyDescent="0.35">
      <c r="A675" s="149" t="s">
        <v>314</v>
      </c>
      <c r="B675" s="149" t="s">
        <v>338</v>
      </c>
      <c r="C675" s="150" t="s">
        <v>338</v>
      </c>
      <c r="D675" s="149" t="s">
        <v>319</v>
      </c>
      <c r="E675" s="149">
        <v>152346</v>
      </c>
      <c r="F675" s="149">
        <v>163700</v>
      </c>
      <c r="G675" s="149">
        <v>66151</v>
      </c>
      <c r="H675" s="151">
        <v>23</v>
      </c>
      <c r="I675" s="149" t="s">
        <v>70</v>
      </c>
      <c r="J675" s="149" t="s">
        <v>64</v>
      </c>
      <c r="K675" s="152">
        <v>45273.673750000002</v>
      </c>
      <c r="L675" s="149" t="s">
        <v>69</v>
      </c>
      <c r="M675" s="149" t="s">
        <v>68</v>
      </c>
      <c r="N675" s="153">
        <v>0</v>
      </c>
      <c r="O675" s="153">
        <v>94.75</v>
      </c>
      <c r="P675" s="153">
        <v>0</v>
      </c>
    </row>
    <row r="676" spans="1:16" x14ac:dyDescent="0.35">
      <c r="A676" s="149" t="s">
        <v>314</v>
      </c>
      <c r="B676" s="149" t="s">
        <v>327</v>
      </c>
      <c r="C676" s="150" t="s">
        <v>327</v>
      </c>
      <c r="D676" s="149" t="s">
        <v>319</v>
      </c>
      <c r="E676" s="149">
        <v>152347</v>
      </c>
      <c r="F676" s="149">
        <v>163701</v>
      </c>
      <c r="G676" s="149">
        <v>66152</v>
      </c>
      <c r="H676" s="151">
        <v>80010</v>
      </c>
      <c r="I676" s="149" t="s">
        <v>75</v>
      </c>
      <c r="J676" s="149" t="s">
        <v>64</v>
      </c>
      <c r="K676" s="152">
        <v>45273.677118055602</v>
      </c>
      <c r="L676" s="149" t="s">
        <v>69</v>
      </c>
      <c r="M676" s="149" t="s">
        <v>68</v>
      </c>
      <c r="N676" s="153">
        <v>0</v>
      </c>
      <c r="O676" s="153">
        <v>229.2</v>
      </c>
      <c r="P676" s="153">
        <v>0</v>
      </c>
    </row>
    <row r="677" spans="1:16" x14ac:dyDescent="0.35">
      <c r="A677" s="149" t="s">
        <v>314</v>
      </c>
      <c r="B677" s="149" t="s">
        <v>338</v>
      </c>
      <c r="C677" s="150" t="s">
        <v>338</v>
      </c>
      <c r="D677" s="149" t="s">
        <v>319</v>
      </c>
      <c r="E677" s="149">
        <v>152348</v>
      </c>
      <c r="F677" s="149">
        <v>163704</v>
      </c>
      <c r="G677" s="149">
        <v>66153</v>
      </c>
      <c r="H677" s="151">
        <v>23</v>
      </c>
      <c r="I677" s="149" t="s">
        <v>70</v>
      </c>
      <c r="J677" s="149" t="s">
        <v>64</v>
      </c>
      <c r="K677" s="152">
        <v>45273.681099537003</v>
      </c>
      <c r="L677" s="149" t="s">
        <v>69</v>
      </c>
      <c r="M677" s="149" t="s">
        <v>68</v>
      </c>
      <c r="N677" s="153">
        <v>0</v>
      </c>
      <c r="O677" s="153">
        <v>94.75</v>
      </c>
      <c r="P677" s="153">
        <v>0</v>
      </c>
    </row>
    <row r="678" spans="1:16" x14ac:dyDescent="0.35">
      <c r="A678" s="149" t="s">
        <v>314</v>
      </c>
      <c r="B678" s="149" t="s">
        <v>318</v>
      </c>
      <c r="C678" s="150" t="s">
        <v>318</v>
      </c>
      <c r="D678" s="149" t="s">
        <v>319</v>
      </c>
      <c r="E678" s="149">
        <v>152349</v>
      </c>
      <c r="F678" s="149">
        <v>163705</v>
      </c>
      <c r="G678" s="149">
        <v>66154</v>
      </c>
      <c r="H678" s="151">
        <v>23</v>
      </c>
      <c r="I678" s="149" t="s">
        <v>70</v>
      </c>
      <c r="J678" s="149" t="s">
        <v>64</v>
      </c>
      <c r="K678" s="152">
        <v>45273.682974536998</v>
      </c>
      <c r="L678" s="149" t="s">
        <v>69</v>
      </c>
      <c r="M678" s="149" t="s">
        <v>68</v>
      </c>
      <c r="N678" s="153">
        <v>0</v>
      </c>
      <c r="O678" s="153">
        <v>94.75</v>
      </c>
      <c r="P678" s="153">
        <v>0</v>
      </c>
    </row>
    <row r="679" spans="1:16" x14ac:dyDescent="0.35">
      <c r="A679" s="149" t="s">
        <v>314</v>
      </c>
      <c r="B679" s="149" t="s">
        <v>328</v>
      </c>
      <c r="C679" s="150" t="s">
        <v>328</v>
      </c>
      <c r="D679" s="149" t="s">
        <v>319</v>
      </c>
      <c r="E679" s="149">
        <v>152350</v>
      </c>
      <c r="F679" s="149">
        <v>163706</v>
      </c>
      <c r="G679" s="149">
        <v>66155</v>
      </c>
      <c r="H679" s="151">
        <v>23</v>
      </c>
      <c r="I679" s="149" t="s">
        <v>70</v>
      </c>
      <c r="J679" s="149" t="s">
        <v>64</v>
      </c>
      <c r="K679" s="152">
        <v>45273.685486111099</v>
      </c>
      <c r="L679" s="149" t="s">
        <v>69</v>
      </c>
      <c r="M679" s="149" t="s">
        <v>68</v>
      </c>
      <c r="N679" s="153">
        <v>0</v>
      </c>
      <c r="O679" s="153">
        <v>94.75</v>
      </c>
      <c r="P679" s="153">
        <v>0</v>
      </c>
    </row>
    <row r="680" spans="1:16" x14ac:dyDescent="0.35">
      <c r="A680" s="149" t="s">
        <v>314</v>
      </c>
      <c r="B680" s="149" t="s">
        <v>350</v>
      </c>
      <c r="C680" s="150" t="s">
        <v>350</v>
      </c>
      <c r="D680" s="149" t="s">
        <v>319</v>
      </c>
      <c r="E680" s="149">
        <v>152351</v>
      </c>
      <c r="F680" s="149">
        <v>163707</v>
      </c>
      <c r="G680" s="149">
        <v>66156</v>
      </c>
      <c r="H680" s="151">
        <v>0</v>
      </c>
      <c r="I680" s="149" t="s">
        <v>282</v>
      </c>
      <c r="J680" s="149" t="s">
        <v>64</v>
      </c>
      <c r="K680" s="152">
        <v>45273.687662037002</v>
      </c>
      <c r="L680" s="149" t="s">
        <v>69</v>
      </c>
      <c r="M680" s="149" t="s">
        <v>68</v>
      </c>
      <c r="N680" s="153">
        <v>0</v>
      </c>
      <c r="O680" s="153">
        <v>70</v>
      </c>
      <c r="P680" s="153">
        <v>0</v>
      </c>
    </row>
    <row r="681" spans="1:16" x14ac:dyDescent="0.35">
      <c r="A681" s="149" t="s">
        <v>314</v>
      </c>
      <c r="B681" s="149" t="s">
        <v>318</v>
      </c>
      <c r="C681" s="150" t="s">
        <v>318</v>
      </c>
      <c r="D681" s="149" t="s">
        <v>319</v>
      </c>
      <c r="E681" s="149">
        <v>152357</v>
      </c>
      <c r="F681" s="149">
        <v>163711</v>
      </c>
      <c r="G681" s="149">
        <v>66157</v>
      </c>
      <c r="H681" s="151">
        <v>23</v>
      </c>
      <c r="I681" s="149" t="s">
        <v>70</v>
      </c>
      <c r="J681" s="149" t="s">
        <v>64</v>
      </c>
      <c r="K681" s="152">
        <v>45273.695243055598</v>
      </c>
      <c r="L681" s="149" t="s">
        <v>69</v>
      </c>
      <c r="M681" s="149" t="s">
        <v>68</v>
      </c>
      <c r="N681" s="153">
        <v>0</v>
      </c>
      <c r="O681" s="153">
        <v>94.75</v>
      </c>
      <c r="P681" s="153">
        <v>0</v>
      </c>
    </row>
    <row r="682" spans="1:16" x14ac:dyDescent="0.35">
      <c r="A682" s="149" t="s">
        <v>314</v>
      </c>
      <c r="B682" s="149" t="s">
        <v>338</v>
      </c>
      <c r="C682" s="150" t="s">
        <v>338</v>
      </c>
      <c r="D682" s="149" t="s">
        <v>319</v>
      </c>
      <c r="E682" s="149">
        <v>152360</v>
      </c>
      <c r="F682" s="149">
        <v>163712</v>
      </c>
      <c r="G682" s="149">
        <v>66158</v>
      </c>
      <c r="H682" s="151">
        <v>23</v>
      </c>
      <c r="I682" s="149" t="s">
        <v>70</v>
      </c>
      <c r="J682" s="149" t="s">
        <v>64</v>
      </c>
      <c r="K682" s="152">
        <v>45273.699108796303</v>
      </c>
      <c r="L682" s="149" t="s">
        <v>69</v>
      </c>
      <c r="M682" s="149" t="s">
        <v>68</v>
      </c>
      <c r="N682" s="153">
        <v>0</v>
      </c>
      <c r="O682" s="153">
        <v>94.75</v>
      </c>
      <c r="P682" s="153">
        <v>0</v>
      </c>
    </row>
    <row r="683" spans="1:16" x14ac:dyDescent="0.35">
      <c r="A683" s="149" t="s">
        <v>314</v>
      </c>
      <c r="B683" s="149" t="s">
        <v>384</v>
      </c>
      <c r="C683" s="150" t="s">
        <v>384</v>
      </c>
      <c r="D683" s="149" t="s">
        <v>319</v>
      </c>
      <c r="E683" s="149">
        <v>152361</v>
      </c>
      <c r="F683" s="149">
        <v>163713</v>
      </c>
      <c r="G683" s="149">
        <v>66159</v>
      </c>
      <c r="H683" s="151">
        <v>10951</v>
      </c>
      <c r="I683" s="149" t="s">
        <v>385</v>
      </c>
      <c r="J683" s="149" t="s">
        <v>64</v>
      </c>
      <c r="K683" s="152">
        <v>45273.7008333333</v>
      </c>
      <c r="L683" s="149" t="s">
        <v>69</v>
      </c>
      <c r="M683" s="149" t="s">
        <v>68</v>
      </c>
      <c r="N683" s="153">
        <v>0</v>
      </c>
      <c r="O683" s="153">
        <v>70.099999999999994</v>
      </c>
      <c r="P683" s="153">
        <v>0</v>
      </c>
    </row>
    <row r="684" spans="1:16" x14ac:dyDescent="0.35">
      <c r="A684" s="149" t="s">
        <v>314</v>
      </c>
      <c r="B684" s="149" t="s">
        <v>318</v>
      </c>
      <c r="C684" s="150" t="s">
        <v>318</v>
      </c>
      <c r="D684" s="149" t="s">
        <v>319</v>
      </c>
      <c r="E684" s="149">
        <v>152362</v>
      </c>
      <c r="F684" s="149">
        <v>163714</v>
      </c>
      <c r="G684" s="149">
        <v>66160</v>
      </c>
      <c r="H684" s="151">
        <v>91891</v>
      </c>
      <c r="I684" s="149" t="s">
        <v>66</v>
      </c>
      <c r="J684" s="149" t="s">
        <v>64</v>
      </c>
      <c r="K684" s="152">
        <v>45273.7039351852</v>
      </c>
      <c r="L684" s="149" t="s">
        <v>69</v>
      </c>
      <c r="M684" s="149" t="s">
        <v>68</v>
      </c>
      <c r="N684" s="153">
        <v>0</v>
      </c>
      <c r="O684" s="153">
        <v>74.75</v>
      </c>
      <c r="P684" s="153">
        <v>0</v>
      </c>
    </row>
    <row r="685" spans="1:16" x14ac:dyDescent="0.35">
      <c r="A685" s="149" t="s">
        <v>314</v>
      </c>
      <c r="B685" s="149" t="s">
        <v>323</v>
      </c>
      <c r="C685" s="150" t="s">
        <v>323</v>
      </c>
      <c r="D685" s="149" t="s">
        <v>319</v>
      </c>
      <c r="E685" s="149">
        <v>152363</v>
      </c>
      <c r="F685" s="149">
        <v>163715</v>
      </c>
      <c r="G685" s="149">
        <v>66161</v>
      </c>
      <c r="H685" s="151">
        <v>23</v>
      </c>
      <c r="I685" s="149" t="s">
        <v>70</v>
      </c>
      <c r="J685" s="149" t="s">
        <v>64</v>
      </c>
      <c r="K685" s="152">
        <v>45273.706608796303</v>
      </c>
      <c r="L685" s="149" t="s">
        <v>69</v>
      </c>
      <c r="M685" s="149" t="s">
        <v>68</v>
      </c>
      <c r="N685" s="153">
        <v>0</v>
      </c>
      <c r="O685" s="153">
        <v>74.75</v>
      </c>
      <c r="P685" s="153">
        <v>0</v>
      </c>
    </row>
    <row r="686" spans="1:16" x14ac:dyDescent="0.35">
      <c r="A686" s="149" t="s">
        <v>314</v>
      </c>
      <c r="B686" s="149" t="s">
        <v>340</v>
      </c>
      <c r="C686" s="150" t="s">
        <v>340</v>
      </c>
      <c r="D686" s="149" t="s">
        <v>319</v>
      </c>
      <c r="E686" s="149">
        <v>152367</v>
      </c>
      <c r="F686" s="149">
        <v>163719</v>
      </c>
      <c r="G686" s="149">
        <v>66162</v>
      </c>
      <c r="H686" s="151">
        <v>0</v>
      </c>
      <c r="I686" s="149" t="s">
        <v>212</v>
      </c>
      <c r="J686" s="149" t="s">
        <v>64</v>
      </c>
      <c r="K686" s="152">
        <v>45273.715277777803</v>
      </c>
      <c r="L686" s="149" t="s">
        <v>69</v>
      </c>
      <c r="M686" s="149" t="s">
        <v>68</v>
      </c>
      <c r="N686" s="153">
        <v>0</v>
      </c>
      <c r="O686" s="153">
        <v>20</v>
      </c>
      <c r="P686" s="153">
        <v>0</v>
      </c>
    </row>
    <row r="687" spans="1:16" x14ac:dyDescent="0.35">
      <c r="A687" s="149" t="s">
        <v>314</v>
      </c>
      <c r="B687" s="149" t="s">
        <v>340</v>
      </c>
      <c r="C687" s="150" t="s">
        <v>340</v>
      </c>
      <c r="D687" s="149" t="s">
        <v>319</v>
      </c>
      <c r="E687" s="149">
        <v>152367</v>
      </c>
      <c r="F687" s="149">
        <v>163720</v>
      </c>
      <c r="G687" s="149">
        <v>66162</v>
      </c>
      <c r="H687" s="151">
        <v>23</v>
      </c>
      <c r="I687" s="149" t="s">
        <v>70</v>
      </c>
      <c r="J687" s="149" t="s">
        <v>64</v>
      </c>
      <c r="K687" s="152">
        <v>45273.715277777803</v>
      </c>
      <c r="L687" s="149" t="s">
        <v>69</v>
      </c>
      <c r="M687" s="149" t="s">
        <v>68</v>
      </c>
      <c r="N687" s="153">
        <v>0</v>
      </c>
      <c r="O687" s="153">
        <v>49.4</v>
      </c>
      <c r="P687" s="153">
        <v>0</v>
      </c>
    </row>
    <row r="688" spans="1:16" x14ac:dyDescent="0.35">
      <c r="A688" s="149" t="s">
        <v>314</v>
      </c>
      <c r="B688" s="149" t="s">
        <v>323</v>
      </c>
      <c r="C688" s="150" t="s">
        <v>323</v>
      </c>
      <c r="D688" s="149" t="s">
        <v>319</v>
      </c>
      <c r="E688" s="149">
        <v>152368</v>
      </c>
      <c r="F688" s="149">
        <v>163721</v>
      </c>
      <c r="G688" s="149">
        <v>66163</v>
      </c>
      <c r="H688" s="151">
        <v>23</v>
      </c>
      <c r="I688" s="149" t="s">
        <v>70</v>
      </c>
      <c r="J688" s="149" t="s">
        <v>64</v>
      </c>
      <c r="K688" s="152">
        <v>45273.717199074097</v>
      </c>
      <c r="L688" s="149" t="s">
        <v>69</v>
      </c>
      <c r="M688" s="149" t="s">
        <v>68</v>
      </c>
      <c r="N688" s="153">
        <v>0</v>
      </c>
      <c r="O688" s="153">
        <v>74.75</v>
      </c>
      <c r="P688" s="153">
        <v>0</v>
      </c>
    </row>
    <row r="689" spans="1:16" x14ac:dyDescent="0.35">
      <c r="A689" s="149" t="s">
        <v>314</v>
      </c>
      <c r="B689" s="149" t="s">
        <v>318</v>
      </c>
      <c r="C689" s="150" t="s">
        <v>318</v>
      </c>
      <c r="D689" s="149" t="s">
        <v>319</v>
      </c>
      <c r="E689" s="149">
        <v>152369</v>
      </c>
      <c r="F689" s="149">
        <v>163722</v>
      </c>
      <c r="G689" s="149">
        <v>66164</v>
      </c>
      <c r="H689" s="151">
        <v>23</v>
      </c>
      <c r="I689" s="149" t="s">
        <v>70</v>
      </c>
      <c r="J689" s="149" t="s">
        <v>64</v>
      </c>
      <c r="K689" s="152">
        <v>45273.7179398148</v>
      </c>
      <c r="L689" s="149" t="s">
        <v>69</v>
      </c>
      <c r="M689" s="149" t="s">
        <v>68</v>
      </c>
      <c r="N689" s="153">
        <v>0</v>
      </c>
      <c r="O689" s="153">
        <v>74.75</v>
      </c>
      <c r="P689" s="153">
        <v>0</v>
      </c>
    </row>
    <row r="690" spans="1:16" x14ac:dyDescent="0.35">
      <c r="A690" s="149" t="s">
        <v>314</v>
      </c>
      <c r="B690" s="149" t="s">
        <v>318</v>
      </c>
      <c r="C690" s="150" t="s">
        <v>318</v>
      </c>
      <c r="D690" s="149" t="s">
        <v>319</v>
      </c>
      <c r="E690" s="149">
        <v>152373</v>
      </c>
      <c r="F690" s="149">
        <v>163727</v>
      </c>
      <c r="G690" s="149">
        <v>66165</v>
      </c>
      <c r="H690" s="151">
        <v>23</v>
      </c>
      <c r="I690" s="149" t="s">
        <v>70</v>
      </c>
      <c r="J690" s="149" t="s">
        <v>64</v>
      </c>
      <c r="K690" s="152">
        <v>45273.725590277798</v>
      </c>
      <c r="L690" s="149" t="s">
        <v>69</v>
      </c>
      <c r="M690" s="149" t="s">
        <v>68</v>
      </c>
      <c r="N690" s="153">
        <v>0</v>
      </c>
      <c r="O690" s="153">
        <v>94.75</v>
      </c>
      <c r="P690" s="153">
        <v>0</v>
      </c>
    </row>
    <row r="691" spans="1:16" x14ac:dyDescent="0.35">
      <c r="A691" s="149" t="s">
        <v>314</v>
      </c>
      <c r="B691" s="149" t="s">
        <v>340</v>
      </c>
      <c r="C691" s="150" t="s">
        <v>340</v>
      </c>
      <c r="D691" s="149" t="s">
        <v>319</v>
      </c>
      <c r="E691" s="149">
        <v>152375</v>
      </c>
      <c r="F691" s="149">
        <v>163730</v>
      </c>
      <c r="G691" s="149">
        <v>66166</v>
      </c>
      <c r="H691" s="151">
        <v>23</v>
      </c>
      <c r="I691" s="149" t="s">
        <v>70</v>
      </c>
      <c r="J691" s="149" t="s">
        <v>64</v>
      </c>
      <c r="K691" s="152">
        <v>45273.731111111098</v>
      </c>
      <c r="L691" s="149" t="s">
        <v>69</v>
      </c>
      <c r="M691" s="149" t="s">
        <v>68</v>
      </c>
      <c r="N691" s="153">
        <v>0</v>
      </c>
      <c r="O691" s="153">
        <v>94.75</v>
      </c>
      <c r="P691" s="153">
        <v>0</v>
      </c>
    </row>
    <row r="692" spans="1:16" x14ac:dyDescent="0.35">
      <c r="A692" s="149" t="s">
        <v>314</v>
      </c>
      <c r="B692" s="149" t="s">
        <v>318</v>
      </c>
      <c r="C692" s="150" t="s">
        <v>318</v>
      </c>
      <c r="D692" s="149" t="s">
        <v>319</v>
      </c>
      <c r="E692" s="149">
        <v>152379</v>
      </c>
      <c r="F692" s="149">
        <v>163737</v>
      </c>
      <c r="G692" s="149">
        <v>66167</v>
      </c>
      <c r="H692" s="151">
        <v>36</v>
      </c>
      <c r="I692" s="149" t="s">
        <v>65</v>
      </c>
      <c r="J692" s="149" t="s">
        <v>64</v>
      </c>
      <c r="K692" s="152">
        <v>45273.751111111102</v>
      </c>
      <c r="L692" s="149" t="s">
        <v>69</v>
      </c>
      <c r="M692" s="149" t="s">
        <v>68</v>
      </c>
      <c r="N692" s="153">
        <v>0</v>
      </c>
      <c r="O692" s="153">
        <v>125</v>
      </c>
      <c r="P692" s="153">
        <v>0</v>
      </c>
    </row>
    <row r="693" spans="1:16" x14ac:dyDescent="0.35">
      <c r="A693" s="149" t="s">
        <v>314</v>
      </c>
      <c r="B693" s="149" t="s">
        <v>318</v>
      </c>
      <c r="C693" s="150" t="s">
        <v>318</v>
      </c>
      <c r="D693" s="149" t="s">
        <v>319</v>
      </c>
      <c r="E693" s="149">
        <v>152380</v>
      </c>
      <c r="F693" s="149">
        <v>163738</v>
      </c>
      <c r="G693" s="149">
        <v>66168</v>
      </c>
      <c r="H693" s="151">
        <v>23</v>
      </c>
      <c r="I693" s="149" t="s">
        <v>70</v>
      </c>
      <c r="J693" s="149" t="s">
        <v>64</v>
      </c>
      <c r="K693" s="152">
        <v>45273.760150463</v>
      </c>
      <c r="L693" s="149" t="s">
        <v>69</v>
      </c>
      <c r="M693" s="149" t="s">
        <v>68</v>
      </c>
      <c r="N693" s="153">
        <v>0</v>
      </c>
      <c r="O693" s="153">
        <v>94.75</v>
      </c>
      <c r="P693" s="153">
        <v>0</v>
      </c>
    </row>
    <row r="694" spans="1:16" x14ac:dyDescent="0.35">
      <c r="A694" s="149" t="s">
        <v>314</v>
      </c>
      <c r="B694" s="149" t="s">
        <v>318</v>
      </c>
      <c r="C694" s="150" t="s">
        <v>318</v>
      </c>
      <c r="D694" s="149" t="s">
        <v>319</v>
      </c>
      <c r="E694" s="149">
        <v>152381</v>
      </c>
      <c r="F694" s="149">
        <v>163739</v>
      </c>
      <c r="G694" s="149">
        <v>66169</v>
      </c>
      <c r="H694" s="151">
        <v>36</v>
      </c>
      <c r="I694" s="149" t="s">
        <v>65</v>
      </c>
      <c r="J694" s="149" t="s">
        <v>64</v>
      </c>
      <c r="K694" s="152">
        <v>45273.778229166703</v>
      </c>
      <c r="L694" s="149" t="s">
        <v>69</v>
      </c>
      <c r="M694" s="149" t="s">
        <v>68</v>
      </c>
      <c r="N694" s="153">
        <v>0</v>
      </c>
      <c r="O694" s="153">
        <v>168</v>
      </c>
      <c r="P694" s="153">
        <v>0</v>
      </c>
    </row>
    <row r="695" spans="1:16" x14ac:dyDescent="0.35">
      <c r="A695" s="149" t="s">
        <v>314</v>
      </c>
      <c r="B695" s="149" t="s">
        <v>318</v>
      </c>
      <c r="C695" s="150" t="s">
        <v>318</v>
      </c>
      <c r="D695" s="149" t="s">
        <v>319</v>
      </c>
      <c r="E695" s="149">
        <v>152382</v>
      </c>
      <c r="F695" s="149">
        <v>163740</v>
      </c>
      <c r="G695" s="149">
        <v>66170</v>
      </c>
      <c r="H695" s="151">
        <v>91891</v>
      </c>
      <c r="I695" s="149" t="s">
        <v>66</v>
      </c>
      <c r="J695" s="149" t="s">
        <v>64</v>
      </c>
      <c r="K695" s="152">
        <v>45273.790330474498</v>
      </c>
      <c r="L695" s="149" t="s">
        <v>63</v>
      </c>
      <c r="M695" s="149" t="s">
        <v>68</v>
      </c>
      <c r="N695" s="153">
        <v>0</v>
      </c>
      <c r="O695" s="153">
        <v>74.75</v>
      </c>
      <c r="P695" s="153">
        <v>0</v>
      </c>
    </row>
    <row r="696" spans="1:16" x14ac:dyDescent="0.35">
      <c r="A696" s="149" t="s">
        <v>314</v>
      </c>
      <c r="B696" s="149" t="s">
        <v>323</v>
      </c>
      <c r="C696" s="150" t="s">
        <v>81</v>
      </c>
      <c r="D696" s="149" t="s">
        <v>319</v>
      </c>
      <c r="E696" s="149">
        <v>151637</v>
      </c>
      <c r="F696" s="149">
        <v>162969</v>
      </c>
      <c r="G696" s="149">
        <v>66172</v>
      </c>
      <c r="H696" s="151">
        <v>91890</v>
      </c>
      <c r="I696" s="149" t="s">
        <v>73</v>
      </c>
      <c r="J696" s="149" t="s">
        <v>64</v>
      </c>
      <c r="K696" s="152">
        <v>45274.346388888902</v>
      </c>
      <c r="L696" s="149" t="s">
        <v>63</v>
      </c>
      <c r="M696" s="149" t="s">
        <v>79</v>
      </c>
      <c r="N696" s="153">
        <v>0</v>
      </c>
      <c r="O696" s="153">
        <v>18.95</v>
      </c>
      <c r="P696" s="153">
        <v>0</v>
      </c>
    </row>
    <row r="697" spans="1:16" x14ac:dyDescent="0.35">
      <c r="A697" s="149" t="s">
        <v>314</v>
      </c>
      <c r="B697" s="149" t="s">
        <v>323</v>
      </c>
      <c r="C697" s="150" t="s">
        <v>81</v>
      </c>
      <c r="D697" s="149" t="s">
        <v>319</v>
      </c>
      <c r="E697" s="149">
        <v>151637</v>
      </c>
      <c r="F697" s="149">
        <v>162970</v>
      </c>
      <c r="G697" s="149">
        <v>66172</v>
      </c>
      <c r="H697" s="151">
        <v>10990</v>
      </c>
      <c r="I697" s="149" t="s">
        <v>80</v>
      </c>
      <c r="J697" s="149" t="s">
        <v>64</v>
      </c>
      <c r="K697" s="152">
        <v>45274.346388888902</v>
      </c>
      <c r="L697" s="149" t="s">
        <v>63</v>
      </c>
      <c r="M697" s="149" t="s">
        <v>79</v>
      </c>
      <c r="N697" s="153">
        <v>0</v>
      </c>
      <c r="O697" s="153">
        <v>6.9</v>
      </c>
      <c r="P697" s="153">
        <v>0</v>
      </c>
    </row>
    <row r="698" spans="1:16" x14ac:dyDescent="0.35">
      <c r="A698" s="149" t="s">
        <v>314</v>
      </c>
      <c r="B698" s="149" t="s">
        <v>323</v>
      </c>
      <c r="C698" s="150" t="s">
        <v>81</v>
      </c>
      <c r="D698" s="149" t="s">
        <v>319</v>
      </c>
      <c r="E698" s="149">
        <v>151627</v>
      </c>
      <c r="F698" s="149">
        <v>162961</v>
      </c>
      <c r="G698" s="149">
        <v>66172</v>
      </c>
      <c r="H698" s="151">
        <v>23</v>
      </c>
      <c r="I698" s="149" t="s">
        <v>70</v>
      </c>
      <c r="J698" s="149" t="s">
        <v>64</v>
      </c>
      <c r="K698" s="152">
        <v>45274.346388888902</v>
      </c>
      <c r="L698" s="149" t="s">
        <v>63</v>
      </c>
      <c r="M698" s="149" t="s">
        <v>79</v>
      </c>
      <c r="N698" s="153">
        <v>0</v>
      </c>
      <c r="O698" s="153">
        <v>41.4</v>
      </c>
      <c r="P698" s="153">
        <v>0</v>
      </c>
    </row>
    <row r="699" spans="1:16" x14ac:dyDescent="0.35">
      <c r="A699" s="149" t="s">
        <v>314</v>
      </c>
      <c r="B699" s="149" t="s">
        <v>323</v>
      </c>
      <c r="C699" s="150" t="s">
        <v>81</v>
      </c>
      <c r="D699" s="149" t="s">
        <v>319</v>
      </c>
      <c r="E699" s="149">
        <v>151627</v>
      </c>
      <c r="F699" s="149">
        <v>162962</v>
      </c>
      <c r="G699" s="149">
        <v>66172</v>
      </c>
      <c r="H699" s="151">
        <v>75870</v>
      </c>
      <c r="I699" s="149" t="s">
        <v>80</v>
      </c>
      <c r="J699" s="149" t="s">
        <v>64</v>
      </c>
      <c r="K699" s="152">
        <v>45274.346388888902</v>
      </c>
      <c r="L699" s="149" t="s">
        <v>63</v>
      </c>
      <c r="M699" s="149" t="s">
        <v>79</v>
      </c>
      <c r="N699" s="153">
        <v>0</v>
      </c>
      <c r="O699" s="153">
        <v>20.65</v>
      </c>
      <c r="P699" s="153">
        <v>0</v>
      </c>
    </row>
    <row r="700" spans="1:16" x14ac:dyDescent="0.35">
      <c r="A700" s="149" t="s">
        <v>314</v>
      </c>
      <c r="B700" s="149" t="s">
        <v>323</v>
      </c>
      <c r="C700" s="150" t="s">
        <v>81</v>
      </c>
      <c r="D700" s="149" t="s">
        <v>319</v>
      </c>
      <c r="E700" s="149">
        <v>152258</v>
      </c>
      <c r="F700" s="149">
        <v>163629</v>
      </c>
      <c r="G700" s="149">
        <v>66172</v>
      </c>
      <c r="H700" s="151">
        <v>93644</v>
      </c>
      <c r="I700" s="149" t="s">
        <v>84</v>
      </c>
      <c r="J700" s="149" t="s">
        <v>64</v>
      </c>
      <c r="K700" s="152">
        <v>45274.346388888902</v>
      </c>
      <c r="L700" s="149" t="s">
        <v>63</v>
      </c>
      <c r="M700" s="149" t="s">
        <v>79</v>
      </c>
      <c r="N700" s="153">
        <v>0</v>
      </c>
      <c r="O700" s="153">
        <v>36.549999999999997</v>
      </c>
      <c r="P700" s="153">
        <v>0</v>
      </c>
    </row>
    <row r="701" spans="1:16" x14ac:dyDescent="0.35">
      <c r="A701" s="149" t="s">
        <v>314</v>
      </c>
      <c r="B701" s="149" t="s">
        <v>323</v>
      </c>
      <c r="C701" s="150" t="s">
        <v>81</v>
      </c>
      <c r="D701" s="149" t="s">
        <v>319</v>
      </c>
      <c r="E701" s="149">
        <v>152257</v>
      </c>
      <c r="F701" s="149">
        <v>163628</v>
      </c>
      <c r="G701" s="149">
        <v>66172</v>
      </c>
      <c r="H701" s="151">
        <v>93644</v>
      </c>
      <c r="I701" s="149" t="s">
        <v>84</v>
      </c>
      <c r="J701" s="149" t="s">
        <v>64</v>
      </c>
      <c r="K701" s="152">
        <v>45274.346388888902</v>
      </c>
      <c r="L701" s="149" t="s">
        <v>63</v>
      </c>
      <c r="M701" s="149" t="s">
        <v>79</v>
      </c>
      <c r="N701" s="153">
        <v>0</v>
      </c>
      <c r="O701" s="153">
        <v>36.549999999999997</v>
      </c>
      <c r="P701" s="153">
        <v>0</v>
      </c>
    </row>
    <row r="702" spans="1:16" x14ac:dyDescent="0.35">
      <c r="A702" s="149" t="s">
        <v>314</v>
      </c>
      <c r="B702" s="149" t="s">
        <v>323</v>
      </c>
      <c r="C702" s="150" t="s">
        <v>81</v>
      </c>
      <c r="D702" s="149" t="s">
        <v>319</v>
      </c>
      <c r="E702" s="149">
        <v>152259</v>
      </c>
      <c r="F702" s="149">
        <v>163630</v>
      </c>
      <c r="G702" s="149">
        <v>66172</v>
      </c>
      <c r="H702" s="151">
        <v>93644</v>
      </c>
      <c r="I702" s="149" t="s">
        <v>84</v>
      </c>
      <c r="J702" s="149" t="s">
        <v>64</v>
      </c>
      <c r="K702" s="152">
        <v>45274.346388888902</v>
      </c>
      <c r="L702" s="149" t="s">
        <v>63</v>
      </c>
      <c r="M702" s="149" t="s">
        <v>79</v>
      </c>
      <c r="N702" s="153">
        <v>0</v>
      </c>
      <c r="O702" s="153">
        <v>36.549999999999997</v>
      </c>
      <c r="P702" s="153">
        <v>0</v>
      </c>
    </row>
    <row r="703" spans="1:16" x14ac:dyDescent="0.35">
      <c r="A703" s="149" t="s">
        <v>314</v>
      </c>
      <c r="B703" s="149" t="s">
        <v>384</v>
      </c>
      <c r="C703" s="150" t="s">
        <v>81</v>
      </c>
      <c r="D703" s="149" t="s">
        <v>319</v>
      </c>
      <c r="E703" s="149">
        <v>152227</v>
      </c>
      <c r="F703" s="149">
        <v>163592</v>
      </c>
      <c r="G703" s="149">
        <v>66173</v>
      </c>
      <c r="H703" s="151">
        <v>10951</v>
      </c>
      <c r="I703" s="149" t="s">
        <v>385</v>
      </c>
      <c r="J703" s="149" t="s">
        <v>64</v>
      </c>
      <c r="K703" s="152">
        <v>45274.346400463</v>
      </c>
      <c r="L703" s="149" t="s">
        <v>63</v>
      </c>
      <c r="M703" s="149" t="s">
        <v>79</v>
      </c>
      <c r="N703" s="153">
        <v>0</v>
      </c>
      <c r="O703" s="153">
        <v>58.3</v>
      </c>
      <c r="P703" s="153">
        <v>0</v>
      </c>
    </row>
    <row r="704" spans="1:16" ht="21.5" x14ac:dyDescent="0.35">
      <c r="A704" s="149" t="s">
        <v>314</v>
      </c>
      <c r="B704" s="149" t="s">
        <v>323</v>
      </c>
      <c r="C704" s="150" t="s">
        <v>90</v>
      </c>
      <c r="D704" s="149" t="s">
        <v>319</v>
      </c>
      <c r="E704" s="149">
        <v>152075</v>
      </c>
      <c r="F704" s="149">
        <v>163419</v>
      </c>
      <c r="G704" s="149">
        <v>66180</v>
      </c>
      <c r="H704" s="151">
        <v>93644</v>
      </c>
      <c r="I704" s="149" t="s">
        <v>84</v>
      </c>
      <c r="J704" s="149" t="s">
        <v>64</v>
      </c>
      <c r="K704" s="152">
        <v>45274.346400463</v>
      </c>
      <c r="L704" s="149" t="s">
        <v>63</v>
      </c>
      <c r="M704" s="149" t="s">
        <v>88</v>
      </c>
      <c r="N704" s="153">
        <v>0</v>
      </c>
      <c r="O704" s="153">
        <v>42.1</v>
      </c>
      <c r="P704" s="153">
        <v>0</v>
      </c>
    </row>
    <row r="705" spans="1:16" x14ac:dyDescent="0.35">
      <c r="A705" s="149" t="s">
        <v>314</v>
      </c>
      <c r="B705" s="149" t="s">
        <v>327</v>
      </c>
      <c r="C705" s="150" t="s">
        <v>81</v>
      </c>
      <c r="D705" s="149" t="s">
        <v>319</v>
      </c>
      <c r="E705" s="149">
        <v>152205</v>
      </c>
      <c r="F705" s="149">
        <v>163571</v>
      </c>
      <c r="G705" s="149">
        <v>66174</v>
      </c>
      <c r="H705" s="151">
        <v>80010</v>
      </c>
      <c r="I705" s="149" t="s">
        <v>75</v>
      </c>
      <c r="J705" s="149" t="s">
        <v>64</v>
      </c>
      <c r="K705" s="152">
        <v>45274.346400463</v>
      </c>
      <c r="L705" s="149" t="s">
        <v>63</v>
      </c>
      <c r="M705" s="149" t="s">
        <v>79</v>
      </c>
      <c r="N705" s="153">
        <v>0</v>
      </c>
      <c r="O705" s="153">
        <v>137.05000000000001</v>
      </c>
      <c r="P705" s="153">
        <v>0</v>
      </c>
    </row>
    <row r="706" spans="1:16" x14ac:dyDescent="0.35">
      <c r="A706" s="149" t="s">
        <v>314</v>
      </c>
      <c r="B706" s="149" t="s">
        <v>327</v>
      </c>
      <c r="C706" s="150" t="s">
        <v>81</v>
      </c>
      <c r="D706" s="149" t="s">
        <v>319</v>
      </c>
      <c r="E706" s="149">
        <v>152094</v>
      </c>
      <c r="F706" s="149">
        <v>163442</v>
      </c>
      <c r="G706" s="149">
        <v>66174</v>
      </c>
      <c r="H706" s="151">
        <v>80010</v>
      </c>
      <c r="I706" s="149" t="s">
        <v>75</v>
      </c>
      <c r="J706" s="149" t="s">
        <v>64</v>
      </c>
      <c r="K706" s="152">
        <v>45274.346400463</v>
      </c>
      <c r="L706" s="149" t="s">
        <v>63</v>
      </c>
      <c r="M706" s="149" t="s">
        <v>79</v>
      </c>
      <c r="N706" s="153">
        <v>0</v>
      </c>
      <c r="O706" s="153">
        <v>137.05000000000001</v>
      </c>
      <c r="P706" s="153">
        <v>0</v>
      </c>
    </row>
    <row r="707" spans="1:16" x14ac:dyDescent="0.35">
      <c r="A707" s="149" t="s">
        <v>314</v>
      </c>
      <c r="B707" s="149" t="s">
        <v>334</v>
      </c>
      <c r="C707" s="150" t="s">
        <v>81</v>
      </c>
      <c r="D707" s="149" t="s">
        <v>319</v>
      </c>
      <c r="E707" s="149">
        <v>152256</v>
      </c>
      <c r="F707" s="149">
        <v>163626</v>
      </c>
      <c r="G707" s="149">
        <v>66175</v>
      </c>
      <c r="H707" s="151">
        <v>91891</v>
      </c>
      <c r="I707" s="149" t="s">
        <v>66</v>
      </c>
      <c r="J707" s="149" t="s">
        <v>64</v>
      </c>
      <c r="K707" s="152">
        <v>45274.346400463</v>
      </c>
      <c r="L707" s="149" t="s">
        <v>63</v>
      </c>
      <c r="M707" s="149" t="s">
        <v>79</v>
      </c>
      <c r="N707" s="153">
        <v>0</v>
      </c>
      <c r="O707" s="153">
        <v>41.4</v>
      </c>
      <c r="P707" s="153">
        <v>0</v>
      </c>
    </row>
    <row r="708" spans="1:16" x14ac:dyDescent="0.35">
      <c r="A708" s="149" t="s">
        <v>314</v>
      </c>
      <c r="B708" s="149" t="s">
        <v>334</v>
      </c>
      <c r="C708" s="150" t="s">
        <v>81</v>
      </c>
      <c r="D708" s="149" t="s">
        <v>319</v>
      </c>
      <c r="E708" s="149">
        <v>152256</v>
      </c>
      <c r="F708" s="149">
        <v>163627</v>
      </c>
      <c r="G708" s="149">
        <v>66175</v>
      </c>
      <c r="H708" s="151">
        <v>75870</v>
      </c>
      <c r="I708" s="149" t="s">
        <v>80</v>
      </c>
      <c r="J708" s="149" t="s">
        <v>64</v>
      </c>
      <c r="K708" s="152">
        <v>45274.346400463</v>
      </c>
      <c r="L708" s="149" t="s">
        <v>63</v>
      </c>
      <c r="M708" s="149" t="s">
        <v>79</v>
      </c>
      <c r="N708" s="153">
        <v>0</v>
      </c>
      <c r="O708" s="153">
        <v>20.65</v>
      </c>
      <c r="P708" s="153">
        <v>0</v>
      </c>
    </row>
    <row r="709" spans="1:16" x14ac:dyDescent="0.35">
      <c r="A709" s="149" t="s">
        <v>314</v>
      </c>
      <c r="B709" s="149" t="s">
        <v>334</v>
      </c>
      <c r="C709" s="150" t="s">
        <v>81</v>
      </c>
      <c r="D709" s="149" t="s">
        <v>319</v>
      </c>
      <c r="E709" s="149">
        <v>152150</v>
      </c>
      <c r="F709" s="149">
        <v>163511</v>
      </c>
      <c r="G709" s="149">
        <v>66175</v>
      </c>
      <c r="H709" s="151">
        <v>23</v>
      </c>
      <c r="I709" s="149" t="s">
        <v>70</v>
      </c>
      <c r="J709" s="149" t="s">
        <v>64</v>
      </c>
      <c r="K709" s="152">
        <v>45274.346400463</v>
      </c>
      <c r="L709" s="149" t="s">
        <v>63</v>
      </c>
      <c r="M709" s="149" t="s">
        <v>79</v>
      </c>
      <c r="N709" s="153">
        <v>0</v>
      </c>
      <c r="O709" s="153">
        <v>41.4</v>
      </c>
      <c r="P709" s="153">
        <v>0</v>
      </c>
    </row>
    <row r="710" spans="1:16" x14ac:dyDescent="0.35">
      <c r="A710" s="149" t="s">
        <v>314</v>
      </c>
      <c r="B710" s="149" t="s">
        <v>334</v>
      </c>
      <c r="C710" s="150" t="s">
        <v>81</v>
      </c>
      <c r="D710" s="149" t="s">
        <v>319</v>
      </c>
      <c r="E710" s="149">
        <v>152150</v>
      </c>
      <c r="F710" s="149">
        <v>163512</v>
      </c>
      <c r="G710" s="149">
        <v>66175</v>
      </c>
      <c r="H710" s="151">
        <v>75870</v>
      </c>
      <c r="I710" s="149" t="s">
        <v>80</v>
      </c>
      <c r="J710" s="149" t="s">
        <v>64</v>
      </c>
      <c r="K710" s="152">
        <v>45274.346400463</v>
      </c>
      <c r="L710" s="149" t="s">
        <v>63</v>
      </c>
      <c r="M710" s="149" t="s">
        <v>79</v>
      </c>
      <c r="N710" s="153">
        <v>0</v>
      </c>
      <c r="O710" s="153">
        <v>20.65</v>
      </c>
      <c r="P710" s="153">
        <v>0</v>
      </c>
    </row>
    <row r="711" spans="1:16" x14ac:dyDescent="0.35">
      <c r="A711" s="149" t="s">
        <v>314</v>
      </c>
      <c r="B711" s="149" t="s">
        <v>334</v>
      </c>
      <c r="C711" s="150" t="s">
        <v>81</v>
      </c>
      <c r="D711" s="149" t="s">
        <v>319</v>
      </c>
      <c r="E711" s="149">
        <v>152211</v>
      </c>
      <c r="F711" s="149">
        <v>163576</v>
      </c>
      <c r="G711" s="149">
        <v>66175</v>
      </c>
      <c r="H711" s="151">
        <v>36</v>
      </c>
      <c r="I711" s="149" t="s">
        <v>65</v>
      </c>
      <c r="J711" s="149" t="s">
        <v>64</v>
      </c>
      <c r="K711" s="152">
        <v>45274.346400463</v>
      </c>
      <c r="L711" s="149" t="s">
        <v>63</v>
      </c>
      <c r="M711" s="149" t="s">
        <v>79</v>
      </c>
      <c r="N711" s="153">
        <v>0</v>
      </c>
      <c r="O711" s="153">
        <v>80.099999999999994</v>
      </c>
      <c r="P711" s="153">
        <v>0</v>
      </c>
    </row>
    <row r="712" spans="1:16" x14ac:dyDescent="0.35">
      <c r="A712" s="149" t="s">
        <v>314</v>
      </c>
      <c r="B712" s="149" t="s">
        <v>334</v>
      </c>
      <c r="C712" s="150" t="s">
        <v>81</v>
      </c>
      <c r="D712" s="149" t="s">
        <v>319</v>
      </c>
      <c r="E712" s="149">
        <v>152211</v>
      </c>
      <c r="F712" s="149">
        <v>163577</v>
      </c>
      <c r="G712" s="149">
        <v>66175</v>
      </c>
      <c r="H712" s="151">
        <v>75870</v>
      </c>
      <c r="I712" s="149" t="s">
        <v>80</v>
      </c>
      <c r="J712" s="149" t="s">
        <v>64</v>
      </c>
      <c r="K712" s="152">
        <v>45274.346400463</v>
      </c>
      <c r="L712" s="149" t="s">
        <v>63</v>
      </c>
      <c r="M712" s="149" t="s">
        <v>79</v>
      </c>
      <c r="N712" s="153">
        <v>0</v>
      </c>
      <c r="O712" s="153">
        <v>20.65</v>
      </c>
      <c r="P712" s="153">
        <v>0</v>
      </c>
    </row>
    <row r="713" spans="1:16" x14ac:dyDescent="0.35">
      <c r="A713" s="149" t="s">
        <v>314</v>
      </c>
      <c r="B713" s="149" t="s">
        <v>335</v>
      </c>
      <c r="C713" s="150" t="s">
        <v>81</v>
      </c>
      <c r="D713" s="149" t="s">
        <v>319</v>
      </c>
      <c r="E713" s="149">
        <v>152074</v>
      </c>
      <c r="F713" s="149">
        <v>163415</v>
      </c>
      <c r="G713" s="149">
        <v>66176</v>
      </c>
      <c r="H713" s="151">
        <v>23</v>
      </c>
      <c r="I713" s="149" t="s">
        <v>310</v>
      </c>
      <c r="J713" s="149" t="s">
        <v>64</v>
      </c>
      <c r="K713" s="152">
        <v>45274.346400463</v>
      </c>
      <c r="L713" s="149" t="s">
        <v>63</v>
      </c>
      <c r="M713" s="149" t="s">
        <v>79</v>
      </c>
      <c r="N713" s="153">
        <v>0</v>
      </c>
      <c r="O713" s="153">
        <v>41.4</v>
      </c>
      <c r="P713" s="153">
        <v>0</v>
      </c>
    </row>
    <row r="714" spans="1:16" x14ac:dyDescent="0.35">
      <c r="A714" s="149" t="s">
        <v>314</v>
      </c>
      <c r="B714" s="149" t="s">
        <v>335</v>
      </c>
      <c r="C714" s="150" t="s">
        <v>81</v>
      </c>
      <c r="D714" s="149" t="s">
        <v>319</v>
      </c>
      <c r="E714" s="149">
        <v>152074</v>
      </c>
      <c r="F714" s="149">
        <v>163416</v>
      </c>
      <c r="G714" s="149">
        <v>66176</v>
      </c>
      <c r="H714" s="151">
        <v>75870</v>
      </c>
      <c r="I714" s="149" t="s">
        <v>80</v>
      </c>
      <c r="J714" s="149" t="s">
        <v>64</v>
      </c>
      <c r="K714" s="152">
        <v>45274.346400463</v>
      </c>
      <c r="L714" s="149" t="s">
        <v>63</v>
      </c>
      <c r="M714" s="149" t="s">
        <v>79</v>
      </c>
      <c r="N714" s="153">
        <v>0</v>
      </c>
      <c r="O714" s="153">
        <v>20.65</v>
      </c>
      <c r="P714" s="153">
        <v>0</v>
      </c>
    </row>
    <row r="715" spans="1:16" x14ac:dyDescent="0.35">
      <c r="A715" s="149" t="s">
        <v>314</v>
      </c>
      <c r="B715" s="149" t="s">
        <v>335</v>
      </c>
      <c r="C715" s="150" t="s">
        <v>81</v>
      </c>
      <c r="D715" s="149" t="s">
        <v>319</v>
      </c>
      <c r="E715" s="149">
        <v>152074</v>
      </c>
      <c r="F715" s="149">
        <v>163417</v>
      </c>
      <c r="G715" s="149">
        <v>66176</v>
      </c>
      <c r="H715" s="151">
        <v>2712</v>
      </c>
      <c r="I715" s="149" t="s">
        <v>389</v>
      </c>
      <c r="J715" s="149" t="s">
        <v>64</v>
      </c>
      <c r="K715" s="152">
        <v>45274.346400463</v>
      </c>
      <c r="L715" s="149" t="s">
        <v>63</v>
      </c>
      <c r="M715" s="149" t="s">
        <v>79</v>
      </c>
      <c r="N715" s="153">
        <v>0</v>
      </c>
      <c r="O715" s="153">
        <v>78.95</v>
      </c>
      <c r="P715" s="153">
        <v>0</v>
      </c>
    </row>
    <row r="716" spans="1:16" x14ac:dyDescent="0.35">
      <c r="A716" s="149" t="s">
        <v>314</v>
      </c>
      <c r="B716" s="149" t="s">
        <v>335</v>
      </c>
      <c r="C716" s="150" t="s">
        <v>81</v>
      </c>
      <c r="D716" s="149" t="s">
        <v>319</v>
      </c>
      <c r="E716" s="149">
        <v>152074</v>
      </c>
      <c r="F716" s="149">
        <v>163418</v>
      </c>
      <c r="G716" s="149">
        <v>66176</v>
      </c>
      <c r="H716" s="151">
        <v>10990</v>
      </c>
      <c r="I716" s="149" t="s">
        <v>80</v>
      </c>
      <c r="J716" s="149" t="s">
        <v>64</v>
      </c>
      <c r="K716" s="152">
        <v>45274.346400463</v>
      </c>
      <c r="L716" s="149" t="s">
        <v>63</v>
      </c>
      <c r="M716" s="149" t="s">
        <v>79</v>
      </c>
      <c r="N716" s="153">
        <v>0</v>
      </c>
      <c r="O716" s="153">
        <v>6.9</v>
      </c>
      <c r="P716" s="153">
        <v>0</v>
      </c>
    </row>
    <row r="717" spans="1:16" x14ac:dyDescent="0.35">
      <c r="A717" s="149" t="s">
        <v>314</v>
      </c>
      <c r="B717" s="149" t="s">
        <v>335</v>
      </c>
      <c r="C717" s="150" t="s">
        <v>81</v>
      </c>
      <c r="D717" s="149" t="s">
        <v>319</v>
      </c>
      <c r="E717" s="149">
        <v>152109</v>
      </c>
      <c r="F717" s="149">
        <v>163459</v>
      </c>
      <c r="G717" s="149">
        <v>66176</v>
      </c>
      <c r="H717" s="151">
        <v>36</v>
      </c>
      <c r="I717" s="149" t="s">
        <v>65</v>
      </c>
      <c r="J717" s="149" t="s">
        <v>64</v>
      </c>
      <c r="K717" s="152">
        <v>45274.346400463</v>
      </c>
      <c r="L717" s="149" t="s">
        <v>63</v>
      </c>
      <c r="M717" s="149" t="s">
        <v>79</v>
      </c>
      <c r="N717" s="153">
        <v>0</v>
      </c>
      <c r="O717" s="153">
        <v>80.099999999999994</v>
      </c>
      <c r="P717" s="153">
        <v>0</v>
      </c>
    </row>
    <row r="718" spans="1:16" x14ac:dyDescent="0.35">
      <c r="A718" s="149" t="s">
        <v>314</v>
      </c>
      <c r="B718" s="149" t="s">
        <v>335</v>
      </c>
      <c r="C718" s="150" t="s">
        <v>81</v>
      </c>
      <c r="D718" s="149" t="s">
        <v>319</v>
      </c>
      <c r="E718" s="149">
        <v>152109</v>
      </c>
      <c r="F718" s="149">
        <v>163460</v>
      </c>
      <c r="G718" s="149">
        <v>66176</v>
      </c>
      <c r="H718" s="151">
        <v>75870</v>
      </c>
      <c r="I718" s="149" t="s">
        <v>80</v>
      </c>
      <c r="J718" s="149" t="s">
        <v>64</v>
      </c>
      <c r="K718" s="152">
        <v>45274.346400463</v>
      </c>
      <c r="L718" s="149" t="s">
        <v>63</v>
      </c>
      <c r="M718" s="149" t="s">
        <v>79</v>
      </c>
      <c r="N718" s="153">
        <v>0</v>
      </c>
      <c r="O718" s="153">
        <v>20.65</v>
      </c>
      <c r="P718" s="153">
        <v>0</v>
      </c>
    </row>
    <row r="719" spans="1:16" x14ac:dyDescent="0.35">
      <c r="A719" s="149" t="s">
        <v>314</v>
      </c>
      <c r="B719" s="149" t="s">
        <v>335</v>
      </c>
      <c r="C719" s="150" t="s">
        <v>81</v>
      </c>
      <c r="D719" s="149" t="s">
        <v>319</v>
      </c>
      <c r="E719" s="149">
        <v>152137</v>
      </c>
      <c r="F719" s="149">
        <v>163494</v>
      </c>
      <c r="G719" s="149">
        <v>66176</v>
      </c>
      <c r="H719" s="151">
        <v>732</v>
      </c>
      <c r="I719" s="149" t="s">
        <v>209</v>
      </c>
      <c r="J719" s="149" t="s">
        <v>64</v>
      </c>
      <c r="K719" s="152">
        <v>45274.346400463</v>
      </c>
      <c r="L719" s="149" t="s">
        <v>63</v>
      </c>
      <c r="M719" s="149" t="s">
        <v>79</v>
      </c>
      <c r="N719" s="153">
        <v>0</v>
      </c>
      <c r="O719" s="153">
        <v>79.3</v>
      </c>
      <c r="P719" s="153">
        <v>0</v>
      </c>
    </row>
    <row r="720" spans="1:16" x14ac:dyDescent="0.35">
      <c r="A720" s="149" t="s">
        <v>314</v>
      </c>
      <c r="B720" s="149" t="s">
        <v>335</v>
      </c>
      <c r="C720" s="150" t="s">
        <v>81</v>
      </c>
      <c r="D720" s="149" t="s">
        <v>319</v>
      </c>
      <c r="E720" s="149">
        <v>152137</v>
      </c>
      <c r="F720" s="149">
        <v>163495</v>
      </c>
      <c r="G720" s="149">
        <v>66176</v>
      </c>
      <c r="H720" s="151">
        <v>10990</v>
      </c>
      <c r="I720" s="149" t="s">
        <v>80</v>
      </c>
      <c r="J720" s="149" t="s">
        <v>64</v>
      </c>
      <c r="K720" s="152">
        <v>45274.346400463</v>
      </c>
      <c r="L720" s="149" t="s">
        <v>63</v>
      </c>
      <c r="M720" s="149" t="s">
        <v>79</v>
      </c>
      <c r="N720" s="153">
        <v>0</v>
      </c>
      <c r="O720" s="153">
        <v>6.9</v>
      </c>
      <c r="P720" s="153">
        <v>0</v>
      </c>
    </row>
    <row r="721" spans="1:16" x14ac:dyDescent="0.35">
      <c r="A721" s="149" t="s">
        <v>314</v>
      </c>
      <c r="B721" s="149" t="s">
        <v>335</v>
      </c>
      <c r="C721" s="150" t="s">
        <v>81</v>
      </c>
      <c r="D721" s="149" t="s">
        <v>319</v>
      </c>
      <c r="E721" s="149">
        <v>152137</v>
      </c>
      <c r="F721" s="149">
        <v>163496</v>
      </c>
      <c r="G721" s="149">
        <v>66176</v>
      </c>
      <c r="H721" s="151">
        <v>732</v>
      </c>
      <c r="I721" s="149" t="s">
        <v>390</v>
      </c>
      <c r="J721" s="149" t="s">
        <v>64</v>
      </c>
      <c r="K721" s="152">
        <v>45274.346400463</v>
      </c>
      <c r="L721" s="149" t="s">
        <v>63</v>
      </c>
      <c r="M721" s="149" t="s">
        <v>79</v>
      </c>
      <c r="N721" s="153">
        <v>0</v>
      </c>
      <c r="O721" s="153">
        <v>79.3</v>
      </c>
      <c r="P721" s="153">
        <v>0</v>
      </c>
    </row>
    <row r="722" spans="1:16" x14ac:dyDescent="0.35">
      <c r="A722" s="149" t="s">
        <v>314</v>
      </c>
      <c r="B722" s="149" t="s">
        <v>335</v>
      </c>
      <c r="C722" s="150" t="s">
        <v>81</v>
      </c>
      <c r="D722" s="149" t="s">
        <v>319</v>
      </c>
      <c r="E722" s="149">
        <v>152137</v>
      </c>
      <c r="F722" s="149">
        <v>163497</v>
      </c>
      <c r="G722" s="149">
        <v>66176</v>
      </c>
      <c r="H722" s="151">
        <v>10990</v>
      </c>
      <c r="I722" s="149" t="s">
        <v>391</v>
      </c>
      <c r="J722" s="149" t="s">
        <v>64</v>
      </c>
      <c r="K722" s="152">
        <v>45274.346400463</v>
      </c>
      <c r="L722" s="149" t="s">
        <v>63</v>
      </c>
      <c r="M722" s="149" t="s">
        <v>79</v>
      </c>
      <c r="N722" s="153">
        <v>0</v>
      </c>
      <c r="O722" s="153">
        <v>6.9</v>
      </c>
      <c r="P722" s="153">
        <v>0</v>
      </c>
    </row>
    <row r="723" spans="1:16" x14ac:dyDescent="0.35">
      <c r="A723" s="149" t="s">
        <v>314</v>
      </c>
      <c r="B723" s="149" t="s">
        <v>339</v>
      </c>
      <c r="C723" s="150" t="s">
        <v>81</v>
      </c>
      <c r="D723" s="149" t="s">
        <v>319</v>
      </c>
      <c r="E723" s="149">
        <v>152193</v>
      </c>
      <c r="F723" s="149">
        <v>163556</v>
      </c>
      <c r="G723" s="149">
        <v>66177</v>
      </c>
      <c r="H723" s="151">
        <v>93644</v>
      </c>
      <c r="I723" s="149" t="s">
        <v>84</v>
      </c>
      <c r="J723" s="149" t="s">
        <v>64</v>
      </c>
      <c r="K723" s="152">
        <v>45274.346400463</v>
      </c>
      <c r="L723" s="149" t="s">
        <v>63</v>
      </c>
      <c r="M723" s="149" t="s">
        <v>79</v>
      </c>
      <c r="N723" s="153">
        <v>0</v>
      </c>
      <c r="O723" s="153">
        <v>36.549999999999997</v>
      </c>
      <c r="P723" s="153">
        <v>0</v>
      </c>
    </row>
    <row r="724" spans="1:16" x14ac:dyDescent="0.35">
      <c r="A724" s="149" t="s">
        <v>314</v>
      </c>
      <c r="B724" s="149" t="s">
        <v>339</v>
      </c>
      <c r="C724" s="150" t="s">
        <v>81</v>
      </c>
      <c r="D724" s="149" t="s">
        <v>319</v>
      </c>
      <c r="E724" s="149">
        <v>152244</v>
      </c>
      <c r="F724" s="149">
        <v>163613</v>
      </c>
      <c r="G724" s="149">
        <v>66177</v>
      </c>
      <c r="H724" s="151">
        <v>36</v>
      </c>
      <c r="I724" s="149" t="s">
        <v>65</v>
      </c>
      <c r="J724" s="149" t="s">
        <v>64</v>
      </c>
      <c r="K724" s="152">
        <v>45274.346400463</v>
      </c>
      <c r="L724" s="149" t="s">
        <v>63</v>
      </c>
      <c r="M724" s="149" t="s">
        <v>79</v>
      </c>
      <c r="N724" s="153">
        <v>0</v>
      </c>
      <c r="O724" s="153">
        <v>80.099999999999994</v>
      </c>
      <c r="P724" s="153">
        <v>0</v>
      </c>
    </row>
    <row r="725" spans="1:16" x14ac:dyDescent="0.35">
      <c r="A725" s="149" t="s">
        <v>314</v>
      </c>
      <c r="B725" s="149" t="s">
        <v>339</v>
      </c>
      <c r="C725" s="150" t="s">
        <v>81</v>
      </c>
      <c r="D725" s="149" t="s">
        <v>319</v>
      </c>
      <c r="E725" s="149">
        <v>152244</v>
      </c>
      <c r="F725" s="149">
        <v>163614</v>
      </c>
      <c r="G725" s="149">
        <v>66177</v>
      </c>
      <c r="H725" s="151">
        <v>75870</v>
      </c>
      <c r="I725" s="149" t="s">
        <v>80</v>
      </c>
      <c r="J725" s="149" t="s">
        <v>64</v>
      </c>
      <c r="K725" s="152">
        <v>45274.346400463</v>
      </c>
      <c r="L725" s="149" t="s">
        <v>63</v>
      </c>
      <c r="M725" s="149" t="s">
        <v>79</v>
      </c>
      <c r="N725" s="153">
        <v>0</v>
      </c>
      <c r="O725" s="153">
        <v>20.65</v>
      </c>
      <c r="P725" s="153">
        <v>0</v>
      </c>
    </row>
    <row r="726" spans="1:16" x14ac:dyDescent="0.35">
      <c r="A726" s="149" t="s">
        <v>314</v>
      </c>
      <c r="B726" s="149" t="s">
        <v>339</v>
      </c>
      <c r="C726" s="150" t="s">
        <v>81</v>
      </c>
      <c r="D726" s="149" t="s">
        <v>319</v>
      </c>
      <c r="E726" s="149">
        <v>152254</v>
      </c>
      <c r="F726" s="149">
        <v>163619</v>
      </c>
      <c r="G726" s="149">
        <v>66177</v>
      </c>
      <c r="H726" s="151">
        <v>707</v>
      </c>
      <c r="I726" s="149" t="s">
        <v>331</v>
      </c>
      <c r="J726" s="149" t="s">
        <v>64</v>
      </c>
      <c r="K726" s="152">
        <v>45274.346400463</v>
      </c>
      <c r="L726" s="149" t="s">
        <v>63</v>
      </c>
      <c r="M726" s="149" t="s">
        <v>79</v>
      </c>
      <c r="N726" s="153">
        <v>0</v>
      </c>
      <c r="O726" s="153">
        <v>295.89999999999998</v>
      </c>
      <c r="P726" s="153">
        <v>0</v>
      </c>
    </row>
    <row r="727" spans="1:16" x14ac:dyDescent="0.35">
      <c r="A727" s="149" t="s">
        <v>314</v>
      </c>
      <c r="B727" s="149" t="s">
        <v>339</v>
      </c>
      <c r="C727" s="150" t="s">
        <v>81</v>
      </c>
      <c r="D727" s="149" t="s">
        <v>319</v>
      </c>
      <c r="E727" s="149">
        <v>152254</v>
      </c>
      <c r="F727" s="149">
        <v>163620</v>
      </c>
      <c r="G727" s="149">
        <v>66177</v>
      </c>
      <c r="H727" s="151">
        <v>10990</v>
      </c>
      <c r="I727" s="149" t="s">
        <v>80</v>
      </c>
      <c r="J727" s="149" t="s">
        <v>64</v>
      </c>
      <c r="K727" s="152">
        <v>45274.346400463</v>
      </c>
      <c r="L727" s="149" t="s">
        <v>63</v>
      </c>
      <c r="M727" s="149" t="s">
        <v>79</v>
      </c>
      <c r="N727" s="153">
        <v>0</v>
      </c>
      <c r="O727" s="153">
        <v>6.9</v>
      </c>
      <c r="P727" s="153">
        <v>0</v>
      </c>
    </row>
    <row r="728" spans="1:16" x14ac:dyDescent="0.35">
      <c r="A728" s="149" t="s">
        <v>314</v>
      </c>
      <c r="B728" s="149" t="s">
        <v>339</v>
      </c>
      <c r="C728" s="150" t="s">
        <v>81</v>
      </c>
      <c r="D728" s="149" t="s">
        <v>319</v>
      </c>
      <c r="E728" s="149">
        <v>152254</v>
      </c>
      <c r="F728" s="149">
        <v>163621</v>
      </c>
      <c r="G728" s="149">
        <v>66177</v>
      </c>
      <c r="H728" s="151">
        <v>732</v>
      </c>
      <c r="I728" s="149" t="s">
        <v>368</v>
      </c>
      <c r="J728" s="149" t="s">
        <v>64</v>
      </c>
      <c r="K728" s="152">
        <v>45274.346400463</v>
      </c>
      <c r="L728" s="149" t="s">
        <v>63</v>
      </c>
      <c r="M728" s="149" t="s">
        <v>79</v>
      </c>
      <c r="N728" s="153">
        <v>0</v>
      </c>
      <c r="O728" s="153">
        <v>79.3</v>
      </c>
      <c r="P728" s="153">
        <v>0</v>
      </c>
    </row>
    <row r="729" spans="1:16" x14ac:dyDescent="0.35">
      <c r="A729" s="149" t="s">
        <v>314</v>
      </c>
      <c r="B729" s="149" t="s">
        <v>339</v>
      </c>
      <c r="C729" s="150" t="s">
        <v>81</v>
      </c>
      <c r="D729" s="149" t="s">
        <v>319</v>
      </c>
      <c r="E729" s="149">
        <v>152254</v>
      </c>
      <c r="F729" s="149">
        <v>163622</v>
      </c>
      <c r="G729" s="149">
        <v>66177</v>
      </c>
      <c r="H729" s="151">
        <v>10990</v>
      </c>
      <c r="I729" s="149" t="s">
        <v>392</v>
      </c>
      <c r="J729" s="149" t="s">
        <v>64</v>
      </c>
      <c r="K729" s="152">
        <v>45274.346400463</v>
      </c>
      <c r="L729" s="149" t="s">
        <v>63</v>
      </c>
      <c r="M729" s="149" t="s">
        <v>79</v>
      </c>
      <c r="N729" s="153">
        <v>0</v>
      </c>
      <c r="O729" s="153">
        <v>6.9</v>
      </c>
      <c r="P729" s="153">
        <v>0</v>
      </c>
    </row>
    <row r="730" spans="1:16" x14ac:dyDescent="0.35">
      <c r="A730" s="149" t="s">
        <v>314</v>
      </c>
      <c r="B730" s="149" t="s">
        <v>339</v>
      </c>
      <c r="C730" s="150" t="s">
        <v>81</v>
      </c>
      <c r="D730" s="149" t="s">
        <v>319</v>
      </c>
      <c r="E730" s="149">
        <v>152254</v>
      </c>
      <c r="F730" s="149">
        <v>163623</v>
      </c>
      <c r="G730" s="149">
        <v>66177</v>
      </c>
      <c r="H730" s="151">
        <v>732</v>
      </c>
      <c r="I730" s="149" t="s">
        <v>393</v>
      </c>
      <c r="J730" s="149" t="s">
        <v>64</v>
      </c>
      <c r="K730" s="152">
        <v>45274.346400463</v>
      </c>
      <c r="L730" s="149" t="s">
        <v>63</v>
      </c>
      <c r="M730" s="149" t="s">
        <v>79</v>
      </c>
      <c r="N730" s="153">
        <v>0</v>
      </c>
      <c r="O730" s="153">
        <v>79.3</v>
      </c>
      <c r="P730" s="153">
        <v>0</v>
      </c>
    </row>
    <row r="731" spans="1:16" x14ac:dyDescent="0.35">
      <c r="A731" s="149" t="s">
        <v>314</v>
      </c>
      <c r="B731" s="149" t="s">
        <v>339</v>
      </c>
      <c r="C731" s="150" t="s">
        <v>81</v>
      </c>
      <c r="D731" s="149" t="s">
        <v>319</v>
      </c>
      <c r="E731" s="149">
        <v>152254</v>
      </c>
      <c r="F731" s="149">
        <v>163624</v>
      </c>
      <c r="G731" s="149">
        <v>66177</v>
      </c>
      <c r="H731" s="151">
        <v>10990</v>
      </c>
      <c r="I731" s="149" t="s">
        <v>392</v>
      </c>
      <c r="J731" s="149" t="s">
        <v>64</v>
      </c>
      <c r="K731" s="152">
        <v>45274.346400463</v>
      </c>
      <c r="L731" s="149" t="s">
        <v>63</v>
      </c>
      <c r="M731" s="149" t="s">
        <v>79</v>
      </c>
      <c r="N731" s="153">
        <v>0</v>
      </c>
      <c r="O731" s="153">
        <v>6.9</v>
      </c>
      <c r="P731" s="153">
        <v>0</v>
      </c>
    </row>
    <row r="732" spans="1:16" x14ac:dyDescent="0.35">
      <c r="A732" s="149" t="s">
        <v>314</v>
      </c>
      <c r="B732" s="149" t="s">
        <v>339</v>
      </c>
      <c r="C732" s="150" t="s">
        <v>81</v>
      </c>
      <c r="D732" s="149" t="s">
        <v>319</v>
      </c>
      <c r="E732" s="149">
        <v>152201</v>
      </c>
      <c r="F732" s="149">
        <v>163561</v>
      </c>
      <c r="G732" s="149">
        <v>66177</v>
      </c>
      <c r="H732" s="151">
        <v>721</v>
      </c>
      <c r="I732" s="149" t="s">
        <v>83</v>
      </c>
      <c r="J732" s="149" t="s">
        <v>64</v>
      </c>
      <c r="K732" s="152">
        <v>45274.346400463</v>
      </c>
      <c r="L732" s="149" t="s">
        <v>63</v>
      </c>
      <c r="M732" s="149" t="s">
        <v>79</v>
      </c>
      <c r="N732" s="153">
        <v>0</v>
      </c>
      <c r="O732" s="153">
        <v>158.80000000000001</v>
      </c>
      <c r="P732" s="153">
        <v>0</v>
      </c>
    </row>
    <row r="733" spans="1:16" x14ac:dyDescent="0.35">
      <c r="A733" s="149" t="s">
        <v>314</v>
      </c>
      <c r="B733" s="149" t="s">
        <v>339</v>
      </c>
      <c r="C733" s="150" t="s">
        <v>81</v>
      </c>
      <c r="D733" s="149" t="s">
        <v>319</v>
      </c>
      <c r="E733" s="149">
        <v>152201</v>
      </c>
      <c r="F733" s="149">
        <v>163562</v>
      </c>
      <c r="G733" s="149">
        <v>66177</v>
      </c>
      <c r="H733" s="151">
        <v>10990</v>
      </c>
      <c r="I733" s="149" t="s">
        <v>80</v>
      </c>
      <c r="J733" s="149" t="s">
        <v>64</v>
      </c>
      <c r="K733" s="152">
        <v>45274.346400463</v>
      </c>
      <c r="L733" s="149" t="s">
        <v>63</v>
      </c>
      <c r="M733" s="149" t="s">
        <v>79</v>
      </c>
      <c r="N733" s="153">
        <v>0</v>
      </c>
      <c r="O733" s="153">
        <v>6.9</v>
      </c>
      <c r="P733" s="153">
        <v>0</v>
      </c>
    </row>
    <row r="734" spans="1:16" x14ac:dyDescent="0.35">
      <c r="A734" s="149" t="s">
        <v>314</v>
      </c>
      <c r="B734" s="149" t="s">
        <v>339</v>
      </c>
      <c r="C734" s="150" t="s">
        <v>81</v>
      </c>
      <c r="D734" s="149" t="s">
        <v>319</v>
      </c>
      <c r="E734" s="149">
        <v>152201</v>
      </c>
      <c r="F734" s="149">
        <v>163563</v>
      </c>
      <c r="G734" s="149">
        <v>66177</v>
      </c>
      <c r="H734" s="151">
        <v>723</v>
      </c>
      <c r="I734" s="149" t="s">
        <v>82</v>
      </c>
      <c r="J734" s="149" t="s">
        <v>64</v>
      </c>
      <c r="K734" s="152">
        <v>45274.346400463</v>
      </c>
      <c r="L734" s="149" t="s">
        <v>63</v>
      </c>
      <c r="M734" s="149" t="s">
        <v>79</v>
      </c>
      <c r="N734" s="153">
        <v>0</v>
      </c>
      <c r="O734" s="153">
        <v>125.85</v>
      </c>
      <c r="P734" s="153">
        <v>0</v>
      </c>
    </row>
    <row r="735" spans="1:16" x14ac:dyDescent="0.35">
      <c r="A735" s="149" t="s">
        <v>314</v>
      </c>
      <c r="B735" s="149" t="s">
        <v>339</v>
      </c>
      <c r="C735" s="150" t="s">
        <v>81</v>
      </c>
      <c r="D735" s="149" t="s">
        <v>319</v>
      </c>
      <c r="E735" s="149">
        <v>152201</v>
      </c>
      <c r="F735" s="149">
        <v>163564</v>
      </c>
      <c r="G735" s="149">
        <v>66177</v>
      </c>
      <c r="H735" s="151">
        <v>10990</v>
      </c>
      <c r="I735" s="149" t="s">
        <v>394</v>
      </c>
      <c r="J735" s="149" t="s">
        <v>64</v>
      </c>
      <c r="K735" s="152">
        <v>45274.346400463</v>
      </c>
      <c r="L735" s="149" t="s">
        <v>63</v>
      </c>
      <c r="M735" s="149" t="s">
        <v>79</v>
      </c>
      <c r="N735" s="153">
        <v>0</v>
      </c>
      <c r="O735" s="153">
        <v>6.9</v>
      </c>
      <c r="P735" s="153">
        <v>0</v>
      </c>
    </row>
    <row r="736" spans="1:16" x14ac:dyDescent="0.35">
      <c r="A736" s="149" t="s">
        <v>314</v>
      </c>
      <c r="B736" s="149" t="s">
        <v>339</v>
      </c>
      <c r="C736" s="150" t="s">
        <v>81</v>
      </c>
      <c r="D736" s="149" t="s">
        <v>319</v>
      </c>
      <c r="E736" s="149">
        <v>152182</v>
      </c>
      <c r="F736" s="149">
        <v>163542</v>
      </c>
      <c r="G736" s="149">
        <v>66177</v>
      </c>
      <c r="H736" s="151">
        <v>23</v>
      </c>
      <c r="I736" s="149" t="s">
        <v>70</v>
      </c>
      <c r="J736" s="149" t="s">
        <v>64</v>
      </c>
      <c r="K736" s="152">
        <v>45274.346400463</v>
      </c>
      <c r="L736" s="149" t="s">
        <v>63</v>
      </c>
      <c r="M736" s="149" t="s">
        <v>79</v>
      </c>
      <c r="N736" s="153">
        <v>0</v>
      </c>
      <c r="O736" s="153">
        <v>41.4</v>
      </c>
      <c r="P736" s="153">
        <v>0</v>
      </c>
    </row>
    <row r="737" spans="1:16" x14ac:dyDescent="0.35">
      <c r="A737" s="149" t="s">
        <v>314</v>
      </c>
      <c r="B737" s="149" t="s">
        <v>340</v>
      </c>
      <c r="C737" s="150" t="s">
        <v>81</v>
      </c>
      <c r="D737" s="149" t="s">
        <v>319</v>
      </c>
      <c r="E737" s="149">
        <v>152106</v>
      </c>
      <c r="F737" s="149">
        <v>163456</v>
      </c>
      <c r="G737" s="149">
        <v>66178</v>
      </c>
      <c r="H737" s="151">
        <v>91891</v>
      </c>
      <c r="I737" s="149" t="s">
        <v>66</v>
      </c>
      <c r="J737" s="149" t="s">
        <v>64</v>
      </c>
      <c r="K737" s="152">
        <v>45274.346400463</v>
      </c>
      <c r="L737" s="149" t="s">
        <v>63</v>
      </c>
      <c r="M737" s="149" t="s">
        <v>79</v>
      </c>
      <c r="N737" s="153">
        <v>0</v>
      </c>
      <c r="O737" s="153">
        <v>41.4</v>
      </c>
      <c r="P737" s="153">
        <v>0</v>
      </c>
    </row>
    <row r="738" spans="1:16" x14ac:dyDescent="0.35">
      <c r="A738" s="149" t="s">
        <v>314</v>
      </c>
      <c r="B738" s="149" t="s">
        <v>340</v>
      </c>
      <c r="C738" s="150" t="s">
        <v>81</v>
      </c>
      <c r="D738" s="149" t="s">
        <v>319</v>
      </c>
      <c r="E738" s="149">
        <v>152106</v>
      </c>
      <c r="F738" s="149">
        <v>163457</v>
      </c>
      <c r="G738" s="149">
        <v>66178</v>
      </c>
      <c r="H738" s="151">
        <v>75870</v>
      </c>
      <c r="I738" s="149" t="s">
        <v>80</v>
      </c>
      <c r="J738" s="149" t="s">
        <v>64</v>
      </c>
      <c r="K738" s="152">
        <v>45274.346400463</v>
      </c>
      <c r="L738" s="149" t="s">
        <v>63</v>
      </c>
      <c r="M738" s="149" t="s">
        <v>79</v>
      </c>
      <c r="N738" s="153">
        <v>0</v>
      </c>
      <c r="O738" s="153">
        <v>20.65</v>
      </c>
      <c r="P738" s="153">
        <v>0</v>
      </c>
    </row>
    <row r="739" spans="1:16" x14ac:dyDescent="0.35">
      <c r="A739" s="149" t="s">
        <v>314</v>
      </c>
      <c r="B739" s="149" t="s">
        <v>340</v>
      </c>
      <c r="C739" s="150" t="s">
        <v>81</v>
      </c>
      <c r="D739" s="149" t="s">
        <v>319</v>
      </c>
      <c r="E739" s="149">
        <v>152110</v>
      </c>
      <c r="F739" s="149">
        <v>163461</v>
      </c>
      <c r="G739" s="149">
        <v>66178</v>
      </c>
      <c r="H739" s="151">
        <v>23</v>
      </c>
      <c r="I739" s="149" t="s">
        <v>70</v>
      </c>
      <c r="J739" s="149" t="s">
        <v>64</v>
      </c>
      <c r="K739" s="152">
        <v>45274.346400463</v>
      </c>
      <c r="L739" s="149" t="s">
        <v>63</v>
      </c>
      <c r="M739" s="149" t="s">
        <v>79</v>
      </c>
      <c r="N739" s="153">
        <v>0</v>
      </c>
      <c r="O739" s="153">
        <v>41.4</v>
      </c>
      <c r="P739" s="153">
        <v>0</v>
      </c>
    </row>
    <row r="740" spans="1:16" x14ac:dyDescent="0.35">
      <c r="A740" s="149" t="s">
        <v>314</v>
      </c>
      <c r="B740" s="149" t="s">
        <v>340</v>
      </c>
      <c r="C740" s="150" t="s">
        <v>81</v>
      </c>
      <c r="D740" s="149" t="s">
        <v>319</v>
      </c>
      <c r="E740" s="149">
        <v>152110</v>
      </c>
      <c r="F740" s="149">
        <v>163462</v>
      </c>
      <c r="G740" s="149">
        <v>66178</v>
      </c>
      <c r="H740" s="151">
        <v>75870</v>
      </c>
      <c r="I740" s="149" t="s">
        <v>80</v>
      </c>
      <c r="J740" s="149" t="s">
        <v>64</v>
      </c>
      <c r="K740" s="152">
        <v>45274.346400463</v>
      </c>
      <c r="L740" s="149" t="s">
        <v>63</v>
      </c>
      <c r="M740" s="149" t="s">
        <v>79</v>
      </c>
      <c r="N740" s="153">
        <v>0</v>
      </c>
      <c r="O740" s="153">
        <v>20.65</v>
      </c>
      <c r="P740" s="153">
        <v>0</v>
      </c>
    </row>
    <row r="741" spans="1:16" x14ac:dyDescent="0.35">
      <c r="A741" s="149" t="s">
        <v>314</v>
      </c>
      <c r="B741" s="149" t="s">
        <v>340</v>
      </c>
      <c r="C741" s="150" t="s">
        <v>81</v>
      </c>
      <c r="D741" s="149" t="s">
        <v>319</v>
      </c>
      <c r="E741" s="149">
        <v>152089</v>
      </c>
      <c r="F741" s="149">
        <v>163435</v>
      </c>
      <c r="G741" s="149">
        <v>66178</v>
      </c>
      <c r="H741" s="151">
        <v>721</v>
      </c>
      <c r="I741" s="149" t="s">
        <v>83</v>
      </c>
      <c r="J741" s="149" t="s">
        <v>64</v>
      </c>
      <c r="K741" s="152">
        <v>45274.346400463</v>
      </c>
      <c r="L741" s="149" t="s">
        <v>63</v>
      </c>
      <c r="M741" s="149" t="s">
        <v>79</v>
      </c>
      <c r="N741" s="153">
        <v>0</v>
      </c>
      <c r="O741" s="153">
        <v>158.80000000000001</v>
      </c>
      <c r="P741" s="153">
        <v>0</v>
      </c>
    </row>
    <row r="742" spans="1:16" x14ac:dyDescent="0.35">
      <c r="A742" s="149" t="s">
        <v>314</v>
      </c>
      <c r="B742" s="149" t="s">
        <v>340</v>
      </c>
      <c r="C742" s="150" t="s">
        <v>81</v>
      </c>
      <c r="D742" s="149" t="s">
        <v>319</v>
      </c>
      <c r="E742" s="149">
        <v>152089</v>
      </c>
      <c r="F742" s="149">
        <v>163436</v>
      </c>
      <c r="G742" s="149">
        <v>66178</v>
      </c>
      <c r="H742" s="151">
        <v>10990</v>
      </c>
      <c r="I742" s="149" t="s">
        <v>80</v>
      </c>
      <c r="J742" s="149" t="s">
        <v>64</v>
      </c>
      <c r="K742" s="152">
        <v>45274.346400463</v>
      </c>
      <c r="L742" s="149" t="s">
        <v>63</v>
      </c>
      <c r="M742" s="149" t="s">
        <v>79</v>
      </c>
      <c r="N742" s="153">
        <v>0</v>
      </c>
      <c r="O742" s="153">
        <v>6.9</v>
      </c>
      <c r="P742" s="153">
        <v>0</v>
      </c>
    </row>
    <row r="743" spans="1:16" x14ac:dyDescent="0.35">
      <c r="A743" s="149" t="s">
        <v>314</v>
      </c>
      <c r="B743" s="149" t="s">
        <v>340</v>
      </c>
      <c r="C743" s="150" t="s">
        <v>81</v>
      </c>
      <c r="D743" s="149" t="s">
        <v>319</v>
      </c>
      <c r="E743" s="149">
        <v>152089</v>
      </c>
      <c r="F743" s="149">
        <v>163437</v>
      </c>
      <c r="G743" s="149">
        <v>66178</v>
      </c>
      <c r="H743" s="151">
        <v>723</v>
      </c>
      <c r="I743" s="149" t="s">
        <v>82</v>
      </c>
      <c r="J743" s="149" t="s">
        <v>64</v>
      </c>
      <c r="K743" s="152">
        <v>45274.346400463</v>
      </c>
      <c r="L743" s="149" t="s">
        <v>63</v>
      </c>
      <c r="M743" s="149" t="s">
        <v>79</v>
      </c>
      <c r="N743" s="153">
        <v>0</v>
      </c>
      <c r="O743" s="153">
        <v>125.85</v>
      </c>
      <c r="P743" s="153">
        <v>0</v>
      </c>
    </row>
    <row r="744" spans="1:16" x14ac:dyDescent="0.35">
      <c r="A744" s="149" t="s">
        <v>314</v>
      </c>
      <c r="B744" s="149" t="s">
        <v>340</v>
      </c>
      <c r="C744" s="150" t="s">
        <v>81</v>
      </c>
      <c r="D744" s="149" t="s">
        <v>319</v>
      </c>
      <c r="E744" s="149">
        <v>152089</v>
      </c>
      <c r="F744" s="149">
        <v>163438</v>
      </c>
      <c r="G744" s="149">
        <v>66178</v>
      </c>
      <c r="H744" s="151">
        <v>10990</v>
      </c>
      <c r="I744" s="149" t="s">
        <v>395</v>
      </c>
      <c r="J744" s="149" t="s">
        <v>64</v>
      </c>
      <c r="K744" s="152">
        <v>45274.346400463</v>
      </c>
      <c r="L744" s="149" t="s">
        <v>63</v>
      </c>
      <c r="M744" s="149" t="s">
        <v>79</v>
      </c>
      <c r="N744" s="153">
        <v>0</v>
      </c>
      <c r="O744" s="153">
        <v>6.9</v>
      </c>
      <c r="P744" s="153">
        <v>0</v>
      </c>
    </row>
    <row r="745" spans="1:16" x14ac:dyDescent="0.35">
      <c r="A745" s="149" t="s">
        <v>314</v>
      </c>
      <c r="B745" s="149" t="s">
        <v>340</v>
      </c>
      <c r="C745" s="150" t="s">
        <v>81</v>
      </c>
      <c r="D745" s="149" t="s">
        <v>319</v>
      </c>
      <c r="E745" s="149">
        <v>152069</v>
      </c>
      <c r="F745" s="149">
        <v>163409</v>
      </c>
      <c r="G745" s="149">
        <v>66178</v>
      </c>
      <c r="H745" s="151">
        <v>23</v>
      </c>
      <c r="I745" s="149" t="s">
        <v>70</v>
      </c>
      <c r="J745" s="149" t="s">
        <v>64</v>
      </c>
      <c r="K745" s="152">
        <v>45274.346400463</v>
      </c>
      <c r="L745" s="149" t="s">
        <v>63</v>
      </c>
      <c r="M745" s="149" t="s">
        <v>79</v>
      </c>
      <c r="N745" s="153">
        <v>0</v>
      </c>
      <c r="O745" s="153">
        <v>41.4</v>
      </c>
      <c r="P745" s="153">
        <v>0</v>
      </c>
    </row>
    <row r="746" spans="1:16" x14ac:dyDescent="0.35">
      <c r="A746" s="149" t="s">
        <v>314</v>
      </c>
      <c r="B746" s="149" t="s">
        <v>340</v>
      </c>
      <c r="C746" s="150" t="s">
        <v>81</v>
      </c>
      <c r="D746" s="149" t="s">
        <v>319</v>
      </c>
      <c r="E746" s="149">
        <v>152069</v>
      </c>
      <c r="F746" s="149">
        <v>163410</v>
      </c>
      <c r="G746" s="149">
        <v>66178</v>
      </c>
      <c r="H746" s="151">
        <v>75870</v>
      </c>
      <c r="I746" s="149" t="s">
        <v>80</v>
      </c>
      <c r="J746" s="149" t="s">
        <v>64</v>
      </c>
      <c r="K746" s="152">
        <v>45274.346400463</v>
      </c>
      <c r="L746" s="149" t="s">
        <v>63</v>
      </c>
      <c r="M746" s="149" t="s">
        <v>79</v>
      </c>
      <c r="N746" s="153">
        <v>0</v>
      </c>
      <c r="O746" s="153">
        <v>20.65</v>
      </c>
      <c r="P746" s="153">
        <v>0</v>
      </c>
    </row>
    <row r="747" spans="1:16" x14ac:dyDescent="0.35">
      <c r="A747" s="149" t="s">
        <v>314</v>
      </c>
      <c r="B747" s="149" t="s">
        <v>340</v>
      </c>
      <c r="C747" s="150" t="s">
        <v>81</v>
      </c>
      <c r="D747" s="149" t="s">
        <v>319</v>
      </c>
      <c r="E747" s="149">
        <v>152118</v>
      </c>
      <c r="F747" s="149">
        <v>163468</v>
      </c>
      <c r="G747" s="149">
        <v>66178</v>
      </c>
      <c r="H747" s="151">
        <v>91891</v>
      </c>
      <c r="I747" s="149" t="s">
        <v>66</v>
      </c>
      <c r="J747" s="149" t="s">
        <v>64</v>
      </c>
      <c r="K747" s="152">
        <v>45274.346400463</v>
      </c>
      <c r="L747" s="149" t="s">
        <v>63</v>
      </c>
      <c r="M747" s="149" t="s">
        <v>79</v>
      </c>
      <c r="N747" s="153">
        <v>0</v>
      </c>
      <c r="O747" s="153">
        <v>41.4</v>
      </c>
      <c r="P747" s="153">
        <v>0</v>
      </c>
    </row>
    <row r="748" spans="1:16" x14ac:dyDescent="0.35">
      <c r="A748" s="149" t="s">
        <v>314</v>
      </c>
      <c r="B748" s="149" t="s">
        <v>340</v>
      </c>
      <c r="C748" s="150" t="s">
        <v>81</v>
      </c>
      <c r="D748" s="149" t="s">
        <v>319</v>
      </c>
      <c r="E748" s="149">
        <v>152118</v>
      </c>
      <c r="F748" s="149">
        <v>163469</v>
      </c>
      <c r="G748" s="149">
        <v>66178</v>
      </c>
      <c r="H748" s="151">
        <v>75870</v>
      </c>
      <c r="I748" s="149" t="s">
        <v>80</v>
      </c>
      <c r="J748" s="149" t="s">
        <v>64</v>
      </c>
      <c r="K748" s="152">
        <v>45274.346400463</v>
      </c>
      <c r="L748" s="149" t="s">
        <v>63</v>
      </c>
      <c r="M748" s="149" t="s">
        <v>79</v>
      </c>
      <c r="N748" s="153">
        <v>0</v>
      </c>
      <c r="O748" s="153">
        <v>20.65</v>
      </c>
      <c r="P748" s="153">
        <v>0</v>
      </c>
    </row>
    <row r="749" spans="1:16" x14ac:dyDescent="0.35">
      <c r="A749" s="149" t="s">
        <v>314</v>
      </c>
      <c r="B749" s="149" t="s">
        <v>341</v>
      </c>
      <c r="C749" s="150" t="s">
        <v>81</v>
      </c>
      <c r="D749" s="149" t="s">
        <v>319</v>
      </c>
      <c r="E749" s="149">
        <v>152171</v>
      </c>
      <c r="F749" s="149">
        <v>163527</v>
      </c>
      <c r="G749" s="149">
        <v>66179</v>
      </c>
      <c r="H749" s="151">
        <v>23</v>
      </c>
      <c r="I749" s="149" t="s">
        <v>70</v>
      </c>
      <c r="J749" s="149" t="s">
        <v>64</v>
      </c>
      <c r="K749" s="152">
        <v>45274.346400463</v>
      </c>
      <c r="L749" s="149" t="s">
        <v>63</v>
      </c>
      <c r="M749" s="149" t="s">
        <v>79</v>
      </c>
      <c r="N749" s="153">
        <v>0</v>
      </c>
      <c r="O749" s="153">
        <v>41.4</v>
      </c>
      <c r="P749" s="153">
        <v>0</v>
      </c>
    </row>
    <row r="750" spans="1:16" x14ac:dyDescent="0.35">
      <c r="A750" s="149" t="s">
        <v>314</v>
      </c>
      <c r="B750" s="149" t="s">
        <v>341</v>
      </c>
      <c r="C750" s="150" t="s">
        <v>81</v>
      </c>
      <c r="D750" s="149" t="s">
        <v>319</v>
      </c>
      <c r="E750" s="149">
        <v>152171</v>
      </c>
      <c r="F750" s="149">
        <v>163528</v>
      </c>
      <c r="G750" s="149">
        <v>66179</v>
      </c>
      <c r="H750" s="151">
        <v>75870</v>
      </c>
      <c r="I750" s="149" t="s">
        <v>80</v>
      </c>
      <c r="J750" s="149" t="s">
        <v>64</v>
      </c>
      <c r="K750" s="152">
        <v>45274.346400463</v>
      </c>
      <c r="L750" s="149" t="s">
        <v>63</v>
      </c>
      <c r="M750" s="149" t="s">
        <v>79</v>
      </c>
      <c r="N750" s="153">
        <v>0</v>
      </c>
      <c r="O750" s="153">
        <v>20.65</v>
      </c>
      <c r="P750" s="153">
        <v>0</v>
      </c>
    </row>
    <row r="751" spans="1:16" x14ac:dyDescent="0.35">
      <c r="A751" s="149" t="s">
        <v>314</v>
      </c>
      <c r="B751" s="149" t="s">
        <v>341</v>
      </c>
      <c r="C751" s="150" t="s">
        <v>81</v>
      </c>
      <c r="D751" s="149" t="s">
        <v>319</v>
      </c>
      <c r="E751" s="149">
        <v>152066</v>
      </c>
      <c r="F751" s="149">
        <v>163406</v>
      </c>
      <c r="G751" s="149">
        <v>66179</v>
      </c>
      <c r="H751" s="151">
        <v>91891</v>
      </c>
      <c r="I751" s="149" t="s">
        <v>66</v>
      </c>
      <c r="J751" s="149" t="s">
        <v>64</v>
      </c>
      <c r="K751" s="152">
        <v>45274.346400463</v>
      </c>
      <c r="L751" s="149" t="s">
        <v>63</v>
      </c>
      <c r="M751" s="149" t="s">
        <v>79</v>
      </c>
      <c r="N751" s="153">
        <v>0</v>
      </c>
      <c r="O751" s="153">
        <v>41.4</v>
      </c>
      <c r="P751" s="153">
        <v>0</v>
      </c>
    </row>
    <row r="752" spans="1:16" x14ac:dyDescent="0.35">
      <c r="A752" s="149" t="s">
        <v>314</v>
      </c>
      <c r="B752" s="149" t="s">
        <v>341</v>
      </c>
      <c r="C752" s="150" t="s">
        <v>81</v>
      </c>
      <c r="D752" s="149" t="s">
        <v>319</v>
      </c>
      <c r="E752" s="149">
        <v>152066</v>
      </c>
      <c r="F752" s="149">
        <v>163407</v>
      </c>
      <c r="G752" s="149">
        <v>66179</v>
      </c>
      <c r="H752" s="151">
        <v>75870</v>
      </c>
      <c r="I752" s="149" t="s">
        <v>80</v>
      </c>
      <c r="J752" s="149" t="s">
        <v>64</v>
      </c>
      <c r="K752" s="152">
        <v>45274.346400463</v>
      </c>
      <c r="L752" s="149" t="s">
        <v>63</v>
      </c>
      <c r="M752" s="149" t="s">
        <v>79</v>
      </c>
      <c r="N752" s="153">
        <v>0</v>
      </c>
      <c r="O752" s="153">
        <v>20.65</v>
      </c>
      <c r="P752" s="153">
        <v>0</v>
      </c>
    </row>
    <row r="753" spans="1:16" x14ac:dyDescent="0.35">
      <c r="A753" s="149" t="s">
        <v>314</v>
      </c>
      <c r="B753" s="149" t="s">
        <v>341</v>
      </c>
      <c r="C753" s="150" t="s">
        <v>81</v>
      </c>
      <c r="D753" s="149" t="s">
        <v>319</v>
      </c>
      <c r="E753" s="149">
        <v>151946</v>
      </c>
      <c r="F753" s="149">
        <v>163285</v>
      </c>
      <c r="G753" s="149">
        <v>66179</v>
      </c>
      <c r="H753" s="151">
        <v>23</v>
      </c>
      <c r="I753" s="149" t="s">
        <v>70</v>
      </c>
      <c r="J753" s="149" t="s">
        <v>64</v>
      </c>
      <c r="K753" s="152">
        <v>45274.346400463</v>
      </c>
      <c r="L753" s="149" t="s">
        <v>63</v>
      </c>
      <c r="M753" s="149" t="s">
        <v>79</v>
      </c>
      <c r="N753" s="153">
        <v>0</v>
      </c>
      <c r="O753" s="153">
        <v>41.4</v>
      </c>
      <c r="P753" s="153">
        <v>0</v>
      </c>
    </row>
    <row r="754" spans="1:16" x14ac:dyDescent="0.35">
      <c r="A754" s="149" t="s">
        <v>314</v>
      </c>
      <c r="B754" s="149" t="s">
        <v>341</v>
      </c>
      <c r="C754" s="150" t="s">
        <v>81</v>
      </c>
      <c r="D754" s="149" t="s">
        <v>319</v>
      </c>
      <c r="E754" s="149">
        <v>152237</v>
      </c>
      <c r="F754" s="149">
        <v>163602</v>
      </c>
      <c r="G754" s="149">
        <v>66179</v>
      </c>
      <c r="H754" s="151">
        <v>93716</v>
      </c>
      <c r="I754" s="149" t="s">
        <v>244</v>
      </c>
      <c r="J754" s="149" t="s">
        <v>64</v>
      </c>
      <c r="K754" s="152">
        <v>45274.346400463</v>
      </c>
      <c r="L754" s="149" t="s">
        <v>63</v>
      </c>
      <c r="M754" s="149" t="s">
        <v>79</v>
      </c>
      <c r="N754" s="153">
        <v>0</v>
      </c>
      <c r="O754" s="153">
        <v>80.099999999999994</v>
      </c>
      <c r="P754" s="153">
        <v>0</v>
      </c>
    </row>
    <row r="755" spans="1:16" x14ac:dyDescent="0.35">
      <c r="A755" s="149" t="s">
        <v>314</v>
      </c>
      <c r="B755" s="149" t="s">
        <v>341</v>
      </c>
      <c r="C755" s="150" t="s">
        <v>81</v>
      </c>
      <c r="D755" s="149" t="s">
        <v>319</v>
      </c>
      <c r="E755" s="149">
        <v>152237</v>
      </c>
      <c r="F755" s="149">
        <v>163603</v>
      </c>
      <c r="G755" s="149">
        <v>66179</v>
      </c>
      <c r="H755" s="151">
        <v>10990</v>
      </c>
      <c r="I755" s="149" t="s">
        <v>80</v>
      </c>
      <c r="J755" s="149" t="s">
        <v>64</v>
      </c>
      <c r="K755" s="152">
        <v>45274.346400463</v>
      </c>
      <c r="L755" s="149" t="s">
        <v>63</v>
      </c>
      <c r="M755" s="149" t="s">
        <v>79</v>
      </c>
      <c r="N755" s="153">
        <v>0</v>
      </c>
      <c r="O755" s="153">
        <v>6.9</v>
      </c>
      <c r="P755" s="153">
        <v>0</v>
      </c>
    </row>
    <row r="756" spans="1:16" x14ac:dyDescent="0.35">
      <c r="A756" s="149" t="s">
        <v>314</v>
      </c>
      <c r="B756" s="149" t="s">
        <v>341</v>
      </c>
      <c r="C756" s="150" t="s">
        <v>81</v>
      </c>
      <c r="D756" s="149" t="s">
        <v>319</v>
      </c>
      <c r="E756" s="149">
        <v>152199</v>
      </c>
      <c r="F756" s="149">
        <v>163559</v>
      </c>
      <c r="G756" s="149">
        <v>66179</v>
      </c>
      <c r="H756" s="151">
        <v>23</v>
      </c>
      <c r="I756" s="149" t="s">
        <v>70</v>
      </c>
      <c r="J756" s="149" t="s">
        <v>64</v>
      </c>
      <c r="K756" s="152">
        <v>45274.346400463</v>
      </c>
      <c r="L756" s="149" t="s">
        <v>63</v>
      </c>
      <c r="M756" s="149" t="s">
        <v>79</v>
      </c>
      <c r="N756" s="153">
        <v>0</v>
      </c>
      <c r="O756" s="153">
        <v>41.4</v>
      </c>
      <c r="P756" s="153">
        <v>0</v>
      </c>
    </row>
    <row r="757" spans="1:16" x14ac:dyDescent="0.35">
      <c r="A757" s="149" t="s">
        <v>314</v>
      </c>
      <c r="B757" s="149" t="s">
        <v>329</v>
      </c>
      <c r="C757" s="150" t="s">
        <v>329</v>
      </c>
      <c r="D757" s="149" t="s">
        <v>319</v>
      </c>
      <c r="E757" s="149">
        <v>152390</v>
      </c>
      <c r="F757" s="149">
        <v>163752</v>
      </c>
      <c r="G757" s="149">
        <v>66181</v>
      </c>
      <c r="H757" s="151">
        <v>23</v>
      </c>
      <c r="I757" s="149" t="s">
        <v>70</v>
      </c>
      <c r="J757" s="149" t="s">
        <v>64</v>
      </c>
      <c r="K757" s="152">
        <v>45274.383564814802</v>
      </c>
      <c r="L757" s="149" t="s">
        <v>69</v>
      </c>
      <c r="M757" s="149" t="s">
        <v>68</v>
      </c>
      <c r="N757" s="153">
        <v>0</v>
      </c>
      <c r="O757" s="153">
        <v>74.75</v>
      </c>
      <c r="P757" s="153">
        <v>0</v>
      </c>
    </row>
    <row r="758" spans="1:16" x14ac:dyDescent="0.35">
      <c r="A758" s="149" t="s">
        <v>314</v>
      </c>
      <c r="B758" s="149" t="s">
        <v>371</v>
      </c>
      <c r="C758" s="150" t="s">
        <v>371</v>
      </c>
      <c r="D758" s="149" t="s">
        <v>319</v>
      </c>
      <c r="E758" s="149">
        <v>152392</v>
      </c>
      <c r="F758" s="149">
        <v>163756</v>
      </c>
      <c r="G758" s="149">
        <v>66182</v>
      </c>
      <c r="H758" s="151">
        <v>2715</v>
      </c>
      <c r="I758" s="149" t="s">
        <v>71</v>
      </c>
      <c r="J758" s="149" t="s">
        <v>64</v>
      </c>
      <c r="K758" s="152">
        <v>45274.392997685201</v>
      </c>
      <c r="L758" s="149" t="s">
        <v>69</v>
      </c>
      <c r="M758" s="149" t="s">
        <v>68</v>
      </c>
      <c r="N758" s="153">
        <v>0</v>
      </c>
      <c r="O758" s="153">
        <v>208</v>
      </c>
      <c r="P758" s="153">
        <v>0</v>
      </c>
    </row>
    <row r="759" spans="1:16" x14ac:dyDescent="0.35">
      <c r="A759" s="149" t="s">
        <v>314</v>
      </c>
      <c r="B759" s="149" t="s">
        <v>323</v>
      </c>
      <c r="C759" s="150" t="s">
        <v>323</v>
      </c>
      <c r="D759" s="149" t="s">
        <v>319</v>
      </c>
      <c r="E759" s="149">
        <v>152393</v>
      </c>
      <c r="F759" s="149">
        <v>163757</v>
      </c>
      <c r="G759" s="149">
        <v>66183</v>
      </c>
      <c r="H759" s="151">
        <v>23</v>
      </c>
      <c r="I759" s="149" t="s">
        <v>70</v>
      </c>
      <c r="J759" s="149" t="s">
        <v>64</v>
      </c>
      <c r="K759" s="152">
        <v>45274.394594907397</v>
      </c>
      <c r="L759" s="149" t="s">
        <v>69</v>
      </c>
      <c r="M759" s="149" t="s">
        <v>68</v>
      </c>
      <c r="N759" s="153">
        <v>0</v>
      </c>
      <c r="O759" s="153">
        <v>94.75</v>
      </c>
      <c r="P759" s="153">
        <v>0</v>
      </c>
    </row>
    <row r="760" spans="1:16" x14ac:dyDescent="0.35">
      <c r="A760" s="149" t="s">
        <v>314</v>
      </c>
      <c r="B760" s="149" t="s">
        <v>347</v>
      </c>
      <c r="C760" s="150" t="s">
        <v>347</v>
      </c>
      <c r="D760" s="149" t="s">
        <v>319</v>
      </c>
      <c r="E760" s="149">
        <v>152396</v>
      </c>
      <c r="F760" s="149">
        <v>163759</v>
      </c>
      <c r="G760" s="149">
        <v>66184</v>
      </c>
      <c r="H760" s="151">
        <v>0</v>
      </c>
      <c r="I760" s="149" t="s">
        <v>348</v>
      </c>
      <c r="J760" s="149" t="s">
        <v>64</v>
      </c>
      <c r="K760" s="152">
        <v>45274.399710648097</v>
      </c>
      <c r="L760" s="149" t="s">
        <v>69</v>
      </c>
      <c r="M760" s="149" t="s">
        <v>68</v>
      </c>
      <c r="N760" s="153">
        <v>0</v>
      </c>
      <c r="O760" s="153">
        <v>105</v>
      </c>
      <c r="P760" s="153">
        <v>0</v>
      </c>
    </row>
    <row r="761" spans="1:16" x14ac:dyDescent="0.35">
      <c r="A761" s="149" t="s">
        <v>314</v>
      </c>
      <c r="B761" s="149" t="s">
        <v>318</v>
      </c>
      <c r="C761" s="150" t="s">
        <v>318</v>
      </c>
      <c r="D761" s="149" t="s">
        <v>319</v>
      </c>
      <c r="E761" s="149">
        <v>152398</v>
      </c>
      <c r="F761" s="149">
        <v>163760</v>
      </c>
      <c r="G761" s="149">
        <v>66185</v>
      </c>
      <c r="H761" s="151">
        <v>23</v>
      </c>
      <c r="I761" s="149" t="s">
        <v>70</v>
      </c>
      <c r="J761" s="149" t="s">
        <v>64</v>
      </c>
      <c r="K761" s="152">
        <v>45274.406585648103</v>
      </c>
      <c r="L761" s="149" t="s">
        <v>69</v>
      </c>
      <c r="M761" s="149" t="s">
        <v>68</v>
      </c>
      <c r="N761" s="153">
        <v>0</v>
      </c>
      <c r="O761" s="153">
        <v>94.75</v>
      </c>
      <c r="P761" s="153">
        <v>0</v>
      </c>
    </row>
    <row r="762" spans="1:16" x14ac:dyDescent="0.35">
      <c r="A762" s="149" t="s">
        <v>314</v>
      </c>
      <c r="B762" s="149" t="s">
        <v>329</v>
      </c>
      <c r="C762" s="150" t="s">
        <v>329</v>
      </c>
      <c r="D762" s="149" t="s">
        <v>319</v>
      </c>
      <c r="E762" s="149">
        <v>152395</v>
      </c>
      <c r="F762" s="149">
        <v>163758</v>
      </c>
      <c r="G762" s="149">
        <v>66186</v>
      </c>
      <c r="H762" s="151">
        <v>23</v>
      </c>
      <c r="I762" s="149" t="s">
        <v>70</v>
      </c>
      <c r="J762" s="149" t="s">
        <v>64</v>
      </c>
      <c r="K762" s="152">
        <v>45274.4081232639</v>
      </c>
      <c r="L762" s="149" t="s">
        <v>63</v>
      </c>
      <c r="M762" s="149" t="s">
        <v>68</v>
      </c>
      <c r="N762" s="153">
        <v>0</v>
      </c>
      <c r="O762" s="153">
        <v>74.75</v>
      </c>
      <c r="P762" s="153">
        <v>0</v>
      </c>
    </row>
    <row r="763" spans="1:16" x14ac:dyDescent="0.35">
      <c r="A763" s="149" t="s">
        <v>314</v>
      </c>
      <c r="B763" s="149" t="s">
        <v>318</v>
      </c>
      <c r="C763" s="150" t="s">
        <v>318</v>
      </c>
      <c r="D763" s="149" t="s">
        <v>319</v>
      </c>
      <c r="E763" s="149">
        <v>152404</v>
      </c>
      <c r="F763" s="149">
        <v>163768</v>
      </c>
      <c r="G763" s="149">
        <v>66188</v>
      </c>
      <c r="H763" s="151">
        <v>23</v>
      </c>
      <c r="I763" s="149" t="s">
        <v>70</v>
      </c>
      <c r="J763" s="149" t="s">
        <v>64</v>
      </c>
      <c r="K763" s="152">
        <v>45274.418113425898</v>
      </c>
      <c r="L763" s="149" t="s">
        <v>69</v>
      </c>
      <c r="M763" s="149" t="s">
        <v>68</v>
      </c>
      <c r="N763" s="153">
        <v>0</v>
      </c>
      <c r="O763" s="153">
        <v>94.75</v>
      </c>
      <c r="P763" s="153">
        <v>0</v>
      </c>
    </row>
    <row r="764" spans="1:16" x14ac:dyDescent="0.35">
      <c r="A764" s="149" t="s">
        <v>314</v>
      </c>
      <c r="B764" s="149" t="s">
        <v>323</v>
      </c>
      <c r="C764" s="150" t="s">
        <v>323</v>
      </c>
      <c r="D764" s="149" t="s">
        <v>319</v>
      </c>
      <c r="E764" s="149">
        <v>152408</v>
      </c>
      <c r="F764" s="149">
        <v>163770</v>
      </c>
      <c r="G764" s="149">
        <v>66189</v>
      </c>
      <c r="H764" s="151">
        <v>91890</v>
      </c>
      <c r="I764" s="149" t="s">
        <v>73</v>
      </c>
      <c r="J764" s="149" t="s">
        <v>64</v>
      </c>
      <c r="K764" s="152">
        <v>45274.421539351897</v>
      </c>
      <c r="L764" s="149" t="s">
        <v>69</v>
      </c>
      <c r="M764" s="149" t="s">
        <v>68</v>
      </c>
      <c r="N764" s="153">
        <v>0</v>
      </c>
      <c r="O764" s="153">
        <v>38</v>
      </c>
      <c r="P764" s="153">
        <v>0</v>
      </c>
    </row>
    <row r="765" spans="1:16" x14ac:dyDescent="0.35">
      <c r="A765" s="149" t="s">
        <v>314</v>
      </c>
      <c r="B765" s="149" t="s">
        <v>323</v>
      </c>
      <c r="C765" s="150" t="s">
        <v>323</v>
      </c>
      <c r="D765" s="149" t="s">
        <v>319</v>
      </c>
      <c r="E765" s="149">
        <v>152406</v>
      </c>
      <c r="F765" s="149">
        <v>163769</v>
      </c>
      <c r="G765" s="149">
        <v>66190</v>
      </c>
      <c r="H765" s="151">
        <v>23</v>
      </c>
      <c r="I765" s="149" t="s">
        <v>70</v>
      </c>
      <c r="J765" s="149" t="s">
        <v>64</v>
      </c>
      <c r="K765" s="152">
        <v>45274.427021909702</v>
      </c>
      <c r="L765" s="149" t="s">
        <v>63</v>
      </c>
      <c r="M765" s="149" t="s">
        <v>68</v>
      </c>
      <c r="N765" s="153">
        <v>0</v>
      </c>
      <c r="O765" s="153">
        <v>94.75</v>
      </c>
      <c r="P765" s="153">
        <v>0</v>
      </c>
    </row>
    <row r="766" spans="1:16" x14ac:dyDescent="0.35">
      <c r="A766" s="149" t="s">
        <v>314</v>
      </c>
      <c r="B766" s="149" t="s">
        <v>318</v>
      </c>
      <c r="C766" s="150" t="s">
        <v>318</v>
      </c>
      <c r="D766" s="149" t="s">
        <v>319</v>
      </c>
      <c r="E766" s="149">
        <v>152411</v>
      </c>
      <c r="F766" s="149">
        <v>163772</v>
      </c>
      <c r="G766" s="149">
        <v>66191</v>
      </c>
      <c r="H766" s="151">
        <v>91891</v>
      </c>
      <c r="I766" s="149" t="s">
        <v>66</v>
      </c>
      <c r="J766" s="149" t="s">
        <v>64</v>
      </c>
      <c r="K766" s="152">
        <v>45274.430034722202</v>
      </c>
      <c r="L766" s="149" t="s">
        <v>69</v>
      </c>
      <c r="M766" s="149" t="s">
        <v>68</v>
      </c>
      <c r="N766" s="153">
        <v>0</v>
      </c>
      <c r="O766" s="153">
        <v>94.75</v>
      </c>
      <c r="P766" s="153">
        <v>0</v>
      </c>
    </row>
    <row r="767" spans="1:16" x14ac:dyDescent="0.35">
      <c r="A767" s="149" t="s">
        <v>314</v>
      </c>
      <c r="B767" s="149" t="s">
        <v>329</v>
      </c>
      <c r="C767" s="150" t="s">
        <v>329</v>
      </c>
      <c r="D767" s="149" t="s">
        <v>319</v>
      </c>
      <c r="E767" s="149">
        <v>152412</v>
      </c>
      <c r="F767" s="149">
        <v>163773</v>
      </c>
      <c r="G767" s="149">
        <v>66192</v>
      </c>
      <c r="H767" s="151">
        <v>91891</v>
      </c>
      <c r="I767" s="149" t="s">
        <v>66</v>
      </c>
      <c r="J767" s="149" t="s">
        <v>64</v>
      </c>
      <c r="K767" s="152">
        <v>45274.431423611102</v>
      </c>
      <c r="L767" s="149" t="s">
        <v>69</v>
      </c>
      <c r="M767" s="149" t="s">
        <v>68</v>
      </c>
      <c r="N767" s="153">
        <v>0</v>
      </c>
      <c r="O767" s="153">
        <v>74.75</v>
      </c>
      <c r="P767" s="153">
        <v>0</v>
      </c>
    </row>
    <row r="768" spans="1:16" x14ac:dyDescent="0.35">
      <c r="A768" s="149" t="s">
        <v>314</v>
      </c>
      <c r="B768" s="149" t="s">
        <v>323</v>
      </c>
      <c r="C768" s="150" t="s">
        <v>323</v>
      </c>
      <c r="D768" s="149" t="s">
        <v>319</v>
      </c>
      <c r="E768" s="149">
        <v>152413</v>
      </c>
      <c r="F768" s="149">
        <v>163774</v>
      </c>
      <c r="G768" s="149">
        <v>66196</v>
      </c>
      <c r="H768" s="151">
        <v>23</v>
      </c>
      <c r="I768" s="149" t="s">
        <v>70</v>
      </c>
      <c r="J768" s="149" t="s">
        <v>64</v>
      </c>
      <c r="K768" s="152">
        <v>45274.438055555598</v>
      </c>
      <c r="L768" s="149" t="s">
        <v>69</v>
      </c>
      <c r="M768" s="149" t="s">
        <v>68</v>
      </c>
      <c r="N768" s="153">
        <v>0</v>
      </c>
      <c r="O768" s="153">
        <v>74.75</v>
      </c>
      <c r="P768" s="153">
        <v>0</v>
      </c>
    </row>
    <row r="769" spans="1:16" x14ac:dyDescent="0.35">
      <c r="A769" s="149" t="s">
        <v>314</v>
      </c>
      <c r="B769" s="149" t="s">
        <v>318</v>
      </c>
      <c r="C769" s="150" t="s">
        <v>318</v>
      </c>
      <c r="D769" s="149" t="s">
        <v>319</v>
      </c>
      <c r="E769" s="149">
        <v>152415</v>
      </c>
      <c r="F769" s="149">
        <v>163775</v>
      </c>
      <c r="G769" s="149">
        <v>66197</v>
      </c>
      <c r="H769" s="151">
        <v>23</v>
      </c>
      <c r="I769" s="149" t="s">
        <v>70</v>
      </c>
      <c r="J769" s="149" t="s">
        <v>64</v>
      </c>
      <c r="K769" s="152">
        <v>45274.439108796301</v>
      </c>
      <c r="L769" s="149" t="s">
        <v>69</v>
      </c>
      <c r="M769" s="149" t="s">
        <v>68</v>
      </c>
      <c r="N769" s="153">
        <v>0</v>
      </c>
      <c r="O769" s="153">
        <v>94.75</v>
      </c>
      <c r="P769" s="153">
        <v>0</v>
      </c>
    </row>
    <row r="770" spans="1:16" x14ac:dyDescent="0.35">
      <c r="A770" s="149" t="s">
        <v>314</v>
      </c>
      <c r="B770" s="149" t="s">
        <v>338</v>
      </c>
      <c r="C770" s="150" t="s">
        <v>338</v>
      </c>
      <c r="D770" s="149" t="s">
        <v>319</v>
      </c>
      <c r="E770" s="149">
        <v>152420</v>
      </c>
      <c r="F770" s="149">
        <v>163784</v>
      </c>
      <c r="G770" s="149">
        <v>66198</v>
      </c>
      <c r="H770" s="151">
        <v>0</v>
      </c>
      <c r="I770" s="149" t="s">
        <v>210</v>
      </c>
      <c r="J770" s="149" t="s">
        <v>64</v>
      </c>
      <c r="K770" s="152">
        <v>45274.442071759302</v>
      </c>
      <c r="L770" s="149" t="s">
        <v>69</v>
      </c>
      <c r="M770" s="149" t="s">
        <v>68</v>
      </c>
      <c r="N770" s="153">
        <v>0</v>
      </c>
      <c r="O770" s="153">
        <v>25</v>
      </c>
      <c r="P770" s="153">
        <v>0</v>
      </c>
    </row>
    <row r="771" spans="1:16" x14ac:dyDescent="0.35">
      <c r="A771" s="149" t="s">
        <v>314</v>
      </c>
      <c r="B771" s="149" t="s">
        <v>338</v>
      </c>
      <c r="C771" s="150" t="s">
        <v>338</v>
      </c>
      <c r="D771" s="149" t="s">
        <v>319</v>
      </c>
      <c r="E771" s="149">
        <v>152420</v>
      </c>
      <c r="F771" s="149">
        <v>163785</v>
      </c>
      <c r="G771" s="149">
        <v>66198</v>
      </c>
      <c r="H771" s="151">
        <v>23</v>
      </c>
      <c r="I771" s="149" t="s">
        <v>70</v>
      </c>
      <c r="J771" s="149" t="s">
        <v>64</v>
      </c>
      <c r="K771" s="152">
        <v>45274.442071759302</v>
      </c>
      <c r="L771" s="149" t="s">
        <v>69</v>
      </c>
      <c r="M771" s="149" t="s">
        <v>68</v>
      </c>
      <c r="N771" s="153">
        <v>0</v>
      </c>
      <c r="O771" s="153">
        <v>74.75</v>
      </c>
      <c r="P771" s="153">
        <v>0</v>
      </c>
    </row>
    <row r="772" spans="1:16" x14ac:dyDescent="0.35">
      <c r="A772" s="149" t="s">
        <v>314</v>
      </c>
      <c r="B772" s="149" t="s">
        <v>338</v>
      </c>
      <c r="C772" s="150" t="s">
        <v>338</v>
      </c>
      <c r="D772" s="149" t="s">
        <v>319</v>
      </c>
      <c r="E772" s="149">
        <v>152420</v>
      </c>
      <c r="F772" s="149">
        <v>163786</v>
      </c>
      <c r="G772" s="149">
        <v>66198</v>
      </c>
      <c r="H772" s="151">
        <v>30071</v>
      </c>
      <c r="I772" s="149" t="s">
        <v>87</v>
      </c>
      <c r="J772" s="149" t="s">
        <v>64</v>
      </c>
      <c r="K772" s="152">
        <v>45274.442071759302</v>
      </c>
      <c r="L772" s="149" t="s">
        <v>69</v>
      </c>
      <c r="M772" s="149" t="s">
        <v>68</v>
      </c>
      <c r="N772" s="153">
        <v>0</v>
      </c>
      <c r="O772" s="153">
        <v>69.5</v>
      </c>
      <c r="P772" s="153">
        <v>0</v>
      </c>
    </row>
    <row r="773" spans="1:16" x14ac:dyDescent="0.35">
      <c r="A773" s="149" t="s">
        <v>314</v>
      </c>
      <c r="B773" s="149" t="s">
        <v>318</v>
      </c>
      <c r="C773" s="150" t="s">
        <v>318</v>
      </c>
      <c r="D773" s="149" t="s">
        <v>319</v>
      </c>
      <c r="E773" s="149">
        <v>152424</v>
      </c>
      <c r="F773" s="149">
        <v>163788</v>
      </c>
      <c r="G773" s="149">
        <v>66199</v>
      </c>
      <c r="H773" s="151">
        <v>23</v>
      </c>
      <c r="I773" s="149" t="s">
        <v>70</v>
      </c>
      <c r="J773" s="149" t="s">
        <v>64</v>
      </c>
      <c r="K773" s="152">
        <v>45274.447650463</v>
      </c>
      <c r="L773" s="149" t="s">
        <v>69</v>
      </c>
      <c r="M773" s="149" t="s">
        <v>68</v>
      </c>
      <c r="N773" s="153">
        <v>0</v>
      </c>
      <c r="O773" s="153">
        <v>94.75</v>
      </c>
      <c r="P773" s="153">
        <v>0</v>
      </c>
    </row>
    <row r="774" spans="1:16" x14ac:dyDescent="0.35">
      <c r="A774" s="149" t="s">
        <v>314</v>
      </c>
      <c r="B774" s="149" t="s">
        <v>371</v>
      </c>
      <c r="C774" s="150" t="s">
        <v>371</v>
      </c>
      <c r="D774" s="149" t="s">
        <v>319</v>
      </c>
      <c r="E774" s="149">
        <v>152425</v>
      </c>
      <c r="F774" s="149">
        <v>163789</v>
      </c>
      <c r="G774" s="149">
        <v>66200</v>
      </c>
      <c r="H774" s="151">
        <v>23</v>
      </c>
      <c r="I774" s="149" t="s">
        <v>70</v>
      </c>
      <c r="J774" s="149" t="s">
        <v>64</v>
      </c>
      <c r="K774" s="152">
        <v>45274.448784722197</v>
      </c>
      <c r="L774" s="149" t="s">
        <v>69</v>
      </c>
      <c r="M774" s="149" t="s">
        <v>68</v>
      </c>
      <c r="N774" s="153">
        <v>0</v>
      </c>
      <c r="O774" s="153">
        <v>94.75</v>
      </c>
      <c r="P774" s="153">
        <v>0</v>
      </c>
    </row>
    <row r="775" spans="1:16" x14ac:dyDescent="0.35">
      <c r="A775" s="149" t="s">
        <v>314</v>
      </c>
      <c r="B775" s="149" t="s">
        <v>329</v>
      </c>
      <c r="C775" s="150" t="s">
        <v>329</v>
      </c>
      <c r="D775" s="149" t="s">
        <v>319</v>
      </c>
      <c r="E775" s="149">
        <v>152417</v>
      </c>
      <c r="F775" s="149">
        <v>163779</v>
      </c>
      <c r="G775" s="149">
        <v>66201</v>
      </c>
      <c r="H775" s="151">
        <v>23</v>
      </c>
      <c r="I775" s="149" t="s">
        <v>70</v>
      </c>
      <c r="J775" s="149" t="s">
        <v>64</v>
      </c>
      <c r="K775" s="152">
        <v>45274.4491879282</v>
      </c>
      <c r="L775" s="149" t="s">
        <v>63</v>
      </c>
      <c r="M775" s="149" t="s">
        <v>68</v>
      </c>
      <c r="N775" s="153">
        <v>0</v>
      </c>
      <c r="O775" s="153">
        <v>94.75</v>
      </c>
      <c r="P775" s="153">
        <v>0</v>
      </c>
    </row>
    <row r="776" spans="1:16" x14ac:dyDescent="0.35">
      <c r="A776" s="149" t="s">
        <v>314</v>
      </c>
      <c r="B776" s="149" t="s">
        <v>371</v>
      </c>
      <c r="C776" s="150" t="s">
        <v>371</v>
      </c>
      <c r="D776" s="149" t="s">
        <v>319</v>
      </c>
      <c r="E776" s="149">
        <v>152426</v>
      </c>
      <c r="F776" s="149">
        <v>163790</v>
      </c>
      <c r="G776" s="149">
        <v>66203</v>
      </c>
      <c r="H776" s="151">
        <v>23</v>
      </c>
      <c r="I776" s="149" t="s">
        <v>70</v>
      </c>
      <c r="J776" s="149" t="s">
        <v>64</v>
      </c>
      <c r="K776" s="152">
        <v>45274.456145833297</v>
      </c>
      <c r="L776" s="149" t="s">
        <v>69</v>
      </c>
      <c r="M776" s="149" t="s">
        <v>68</v>
      </c>
      <c r="N776" s="153">
        <v>0</v>
      </c>
      <c r="O776" s="153">
        <v>94.75</v>
      </c>
      <c r="P776" s="153">
        <v>0</v>
      </c>
    </row>
    <row r="777" spans="1:16" x14ac:dyDescent="0.35">
      <c r="A777" s="149" t="s">
        <v>314</v>
      </c>
      <c r="B777" s="149" t="s">
        <v>338</v>
      </c>
      <c r="C777" s="150" t="s">
        <v>338</v>
      </c>
      <c r="D777" s="149" t="s">
        <v>319</v>
      </c>
      <c r="E777" s="149">
        <v>152427</v>
      </c>
      <c r="F777" s="149">
        <v>163791</v>
      </c>
      <c r="G777" s="149">
        <v>66204</v>
      </c>
      <c r="H777" s="151">
        <v>36</v>
      </c>
      <c r="I777" s="149" t="s">
        <v>65</v>
      </c>
      <c r="J777" s="149" t="s">
        <v>64</v>
      </c>
      <c r="K777" s="152">
        <v>45274.457685185203</v>
      </c>
      <c r="L777" s="149" t="s">
        <v>69</v>
      </c>
      <c r="M777" s="149" t="s">
        <v>68</v>
      </c>
      <c r="N777" s="153">
        <v>0</v>
      </c>
      <c r="O777" s="153">
        <v>172</v>
      </c>
      <c r="P777" s="153">
        <v>0</v>
      </c>
    </row>
    <row r="778" spans="1:16" x14ac:dyDescent="0.35">
      <c r="A778" s="149" t="s">
        <v>314</v>
      </c>
      <c r="B778" s="149" t="s">
        <v>318</v>
      </c>
      <c r="C778" s="150" t="s">
        <v>318</v>
      </c>
      <c r="D778" s="149" t="s">
        <v>319</v>
      </c>
      <c r="E778" s="149">
        <v>152428</v>
      </c>
      <c r="F778" s="149">
        <v>163792</v>
      </c>
      <c r="G778" s="149">
        <v>66205</v>
      </c>
      <c r="H778" s="151">
        <v>23</v>
      </c>
      <c r="I778" s="149" t="s">
        <v>70</v>
      </c>
      <c r="J778" s="149" t="s">
        <v>64</v>
      </c>
      <c r="K778" s="152">
        <v>45274.458611111098</v>
      </c>
      <c r="L778" s="149" t="s">
        <v>69</v>
      </c>
      <c r="M778" s="149" t="s">
        <v>68</v>
      </c>
      <c r="N778" s="153">
        <v>0</v>
      </c>
      <c r="O778" s="153">
        <v>94.75</v>
      </c>
      <c r="P778" s="153">
        <v>0</v>
      </c>
    </row>
    <row r="779" spans="1:16" x14ac:dyDescent="0.35">
      <c r="A779" s="149" t="s">
        <v>314</v>
      </c>
      <c r="B779" s="149" t="s">
        <v>323</v>
      </c>
      <c r="C779" s="150" t="s">
        <v>323</v>
      </c>
      <c r="D779" s="149" t="s">
        <v>319</v>
      </c>
      <c r="E779" s="149">
        <v>152429</v>
      </c>
      <c r="F779" s="149">
        <v>163793</v>
      </c>
      <c r="G779" s="149">
        <v>66206</v>
      </c>
      <c r="H779" s="151">
        <v>23</v>
      </c>
      <c r="I779" s="149" t="s">
        <v>70</v>
      </c>
      <c r="J779" s="149" t="s">
        <v>64</v>
      </c>
      <c r="K779" s="152">
        <v>45274.460682870398</v>
      </c>
      <c r="L779" s="149" t="s">
        <v>69</v>
      </c>
      <c r="M779" s="149" t="s">
        <v>68</v>
      </c>
      <c r="N779" s="153">
        <v>0</v>
      </c>
      <c r="O779" s="153">
        <v>94.75</v>
      </c>
      <c r="P779" s="153">
        <v>0</v>
      </c>
    </row>
    <row r="780" spans="1:16" x14ac:dyDescent="0.35">
      <c r="A780" s="149" t="s">
        <v>314</v>
      </c>
      <c r="B780" s="149" t="s">
        <v>323</v>
      </c>
      <c r="C780" s="150" t="s">
        <v>323</v>
      </c>
      <c r="D780" s="149" t="s">
        <v>319</v>
      </c>
      <c r="E780" s="149">
        <v>152432</v>
      </c>
      <c r="F780" s="149">
        <v>163795</v>
      </c>
      <c r="G780" s="149">
        <v>66207</v>
      </c>
      <c r="H780" s="151">
        <v>91891</v>
      </c>
      <c r="I780" s="149" t="s">
        <v>66</v>
      </c>
      <c r="J780" s="149" t="s">
        <v>64</v>
      </c>
      <c r="K780" s="152">
        <v>45274.469328703701</v>
      </c>
      <c r="L780" s="149" t="s">
        <v>69</v>
      </c>
      <c r="M780" s="149" t="s">
        <v>68</v>
      </c>
      <c r="N780" s="153">
        <v>0</v>
      </c>
      <c r="O780" s="153">
        <v>59.55</v>
      </c>
      <c r="P780" s="153">
        <v>0</v>
      </c>
    </row>
    <row r="781" spans="1:16" x14ac:dyDescent="0.35">
      <c r="A781" s="149" t="s">
        <v>314</v>
      </c>
      <c r="B781" s="149" t="s">
        <v>323</v>
      </c>
      <c r="C781" s="150" t="s">
        <v>323</v>
      </c>
      <c r="D781" s="149" t="s">
        <v>319</v>
      </c>
      <c r="E781" s="149">
        <v>152433</v>
      </c>
      <c r="F781" s="149">
        <v>163797</v>
      </c>
      <c r="G781" s="149">
        <v>66208</v>
      </c>
      <c r="H781" s="151">
        <v>91890</v>
      </c>
      <c r="I781" s="149" t="s">
        <v>73</v>
      </c>
      <c r="J781" s="149" t="s">
        <v>64</v>
      </c>
      <c r="K781" s="152">
        <v>45274.469837962999</v>
      </c>
      <c r="L781" s="149" t="s">
        <v>69</v>
      </c>
      <c r="M781" s="149" t="s">
        <v>68</v>
      </c>
      <c r="N781" s="153">
        <v>0</v>
      </c>
      <c r="O781" s="153">
        <v>38</v>
      </c>
      <c r="P781" s="153">
        <v>0</v>
      </c>
    </row>
    <row r="782" spans="1:16" x14ac:dyDescent="0.35">
      <c r="A782" s="149" t="s">
        <v>314</v>
      </c>
      <c r="B782" s="149" t="s">
        <v>323</v>
      </c>
      <c r="C782" s="150" t="s">
        <v>323</v>
      </c>
      <c r="D782" s="149" t="s">
        <v>319</v>
      </c>
      <c r="E782" s="149">
        <v>152434</v>
      </c>
      <c r="F782" s="149">
        <v>163800</v>
      </c>
      <c r="G782" s="149">
        <v>66209</v>
      </c>
      <c r="H782" s="151">
        <v>91890</v>
      </c>
      <c r="I782" s="149" t="s">
        <v>73</v>
      </c>
      <c r="J782" s="149" t="s">
        <v>64</v>
      </c>
      <c r="K782" s="152">
        <v>45274.474513888897</v>
      </c>
      <c r="L782" s="149" t="s">
        <v>69</v>
      </c>
      <c r="M782" s="149" t="s">
        <v>68</v>
      </c>
      <c r="N782" s="153">
        <v>0</v>
      </c>
      <c r="O782" s="153">
        <v>38</v>
      </c>
      <c r="P782" s="153">
        <v>0</v>
      </c>
    </row>
    <row r="783" spans="1:16" x14ac:dyDescent="0.35">
      <c r="A783" s="149" t="s">
        <v>314</v>
      </c>
      <c r="B783" s="149" t="s">
        <v>329</v>
      </c>
      <c r="C783" s="150" t="s">
        <v>329</v>
      </c>
      <c r="D783" s="149" t="s">
        <v>319</v>
      </c>
      <c r="E783" s="149">
        <v>152436</v>
      </c>
      <c r="F783" s="149">
        <v>163802</v>
      </c>
      <c r="G783" s="149">
        <v>66210</v>
      </c>
      <c r="H783" s="151">
        <v>23</v>
      </c>
      <c r="I783" s="149" t="s">
        <v>70</v>
      </c>
      <c r="J783" s="149" t="s">
        <v>64</v>
      </c>
      <c r="K783" s="152">
        <v>45274.476006944402</v>
      </c>
      <c r="L783" s="149" t="s">
        <v>69</v>
      </c>
      <c r="M783" s="149" t="s">
        <v>68</v>
      </c>
      <c r="N783" s="153">
        <v>0</v>
      </c>
      <c r="O783" s="153">
        <v>59.55</v>
      </c>
      <c r="P783" s="153">
        <v>0</v>
      </c>
    </row>
    <row r="784" spans="1:16" x14ac:dyDescent="0.35">
      <c r="A784" s="149" t="s">
        <v>314</v>
      </c>
      <c r="B784" s="149" t="s">
        <v>371</v>
      </c>
      <c r="C784" s="150" t="s">
        <v>371</v>
      </c>
      <c r="D784" s="149" t="s">
        <v>319</v>
      </c>
      <c r="E784" s="149">
        <v>152438</v>
      </c>
      <c r="F784" s="149">
        <v>163803</v>
      </c>
      <c r="G784" s="149">
        <v>66211</v>
      </c>
      <c r="H784" s="151">
        <v>23</v>
      </c>
      <c r="I784" s="149" t="s">
        <v>70</v>
      </c>
      <c r="J784" s="149" t="s">
        <v>64</v>
      </c>
      <c r="K784" s="152">
        <v>45274.478518518503</v>
      </c>
      <c r="L784" s="149" t="s">
        <v>69</v>
      </c>
      <c r="M784" s="149" t="s">
        <v>68</v>
      </c>
      <c r="N784" s="153">
        <v>0</v>
      </c>
      <c r="O784" s="153">
        <v>94.75</v>
      </c>
      <c r="P784" s="153">
        <v>0</v>
      </c>
    </row>
    <row r="785" spans="1:16" x14ac:dyDescent="0.35">
      <c r="A785" s="149" t="s">
        <v>314</v>
      </c>
      <c r="B785" s="149" t="s">
        <v>371</v>
      </c>
      <c r="C785" s="150" t="s">
        <v>371</v>
      </c>
      <c r="D785" s="149" t="s">
        <v>319</v>
      </c>
      <c r="E785" s="149">
        <v>152439</v>
      </c>
      <c r="F785" s="149">
        <v>163804</v>
      </c>
      <c r="G785" s="149">
        <v>66212</v>
      </c>
      <c r="H785" s="151">
        <v>23</v>
      </c>
      <c r="I785" s="149" t="s">
        <v>70</v>
      </c>
      <c r="J785" s="149" t="s">
        <v>64</v>
      </c>
      <c r="K785" s="152">
        <v>45274.479143518503</v>
      </c>
      <c r="L785" s="149" t="s">
        <v>69</v>
      </c>
      <c r="M785" s="149" t="s">
        <v>68</v>
      </c>
      <c r="N785" s="153">
        <v>0</v>
      </c>
      <c r="O785" s="153">
        <v>74.75</v>
      </c>
      <c r="P785" s="153">
        <v>0</v>
      </c>
    </row>
    <row r="786" spans="1:16" x14ac:dyDescent="0.35">
      <c r="A786" s="149" t="s">
        <v>314</v>
      </c>
      <c r="B786" s="149" t="s">
        <v>318</v>
      </c>
      <c r="C786" s="150" t="s">
        <v>318</v>
      </c>
      <c r="D786" s="149" t="s">
        <v>319</v>
      </c>
      <c r="E786" s="149">
        <v>152437</v>
      </c>
      <c r="F786" s="149">
        <v>163805</v>
      </c>
      <c r="G786" s="149">
        <v>66213</v>
      </c>
      <c r="H786" s="151">
        <v>91891</v>
      </c>
      <c r="I786" s="149" t="s">
        <v>66</v>
      </c>
      <c r="J786" s="149" t="s">
        <v>64</v>
      </c>
      <c r="K786" s="152">
        <v>45274.479780092603</v>
      </c>
      <c r="L786" s="149" t="s">
        <v>69</v>
      </c>
      <c r="M786" s="149" t="s">
        <v>68</v>
      </c>
      <c r="N786" s="153">
        <v>0</v>
      </c>
      <c r="O786" s="153">
        <v>74.75</v>
      </c>
      <c r="P786" s="153">
        <v>0</v>
      </c>
    </row>
    <row r="787" spans="1:16" x14ac:dyDescent="0.35">
      <c r="A787" s="149" t="s">
        <v>314</v>
      </c>
      <c r="B787" s="149" t="s">
        <v>338</v>
      </c>
      <c r="C787" s="150" t="s">
        <v>338</v>
      </c>
      <c r="D787" s="149" t="s">
        <v>319</v>
      </c>
      <c r="E787" s="149">
        <v>152440</v>
      </c>
      <c r="F787" s="149">
        <v>163806</v>
      </c>
      <c r="G787" s="149">
        <v>66214</v>
      </c>
      <c r="H787" s="151">
        <v>36</v>
      </c>
      <c r="I787" s="149" t="s">
        <v>65</v>
      </c>
      <c r="J787" s="149" t="s">
        <v>64</v>
      </c>
      <c r="K787" s="152">
        <v>45274.480833333299</v>
      </c>
      <c r="L787" s="149" t="s">
        <v>69</v>
      </c>
      <c r="M787" s="149" t="s">
        <v>68</v>
      </c>
      <c r="N787" s="153">
        <v>0</v>
      </c>
      <c r="O787" s="153">
        <v>172</v>
      </c>
      <c r="P787" s="153">
        <v>0</v>
      </c>
    </row>
    <row r="788" spans="1:16" x14ac:dyDescent="0.35">
      <c r="A788" s="149" t="s">
        <v>314</v>
      </c>
      <c r="B788" s="149" t="s">
        <v>347</v>
      </c>
      <c r="C788" s="150" t="s">
        <v>347</v>
      </c>
      <c r="D788" s="149" t="s">
        <v>319</v>
      </c>
      <c r="E788" s="149">
        <v>152443</v>
      </c>
      <c r="F788" s="149">
        <v>163809</v>
      </c>
      <c r="G788" s="149">
        <v>66215</v>
      </c>
      <c r="H788" s="151">
        <v>0</v>
      </c>
      <c r="I788" s="149" t="s">
        <v>348</v>
      </c>
      <c r="J788" s="149" t="s">
        <v>64</v>
      </c>
      <c r="K788" s="152">
        <v>45274.488530092603</v>
      </c>
      <c r="L788" s="149" t="s">
        <v>69</v>
      </c>
      <c r="M788" s="149" t="s">
        <v>68</v>
      </c>
      <c r="N788" s="153">
        <v>0</v>
      </c>
      <c r="O788" s="153">
        <v>105</v>
      </c>
      <c r="P788" s="153">
        <v>0</v>
      </c>
    </row>
    <row r="789" spans="1:16" x14ac:dyDescent="0.35">
      <c r="A789" s="149" t="s">
        <v>314</v>
      </c>
      <c r="B789" s="149" t="s">
        <v>338</v>
      </c>
      <c r="C789" s="150" t="s">
        <v>338</v>
      </c>
      <c r="D789" s="149" t="s">
        <v>319</v>
      </c>
      <c r="E789" s="149">
        <v>152449</v>
      </c>
      <c r="F789" s="149">
        <v>163813</v>
      </c>
      <c r="G789" s="149">
        <v>66216</v>
      </c>
      <c r="H789" s="151">
        <v>36</v>
      </c>
      <c r="I789" s="149" t="s">
        <v>65</v>
      </c>
      <c r="J789" s="149" t="s">
        <v>64</v>
      </c>
      <c r="K789" s="152">
        <v>45274.504780092597</v>
      </c>
      <c r="L789" s="149" t="s">
        <v>69</v>
      </c>
      <c r="M789" s="149" t="s">
        <v>68</v>
      </c>
      <c r="N789" s="153">
        <v>0</v>
      </c>
      <c r="O789" s="153">
        <v>125</v>
      </c>
      <c r="P789" s="153">
        <v>0</v>
      </c>
    </row>
    <row r="790" spans="1:16" x14ac:dyDescent="0.35">
      <c r="A790" s="149" t="s">
        <v>314</v>
      </c>
      <c r="B790" s="149" t="s">
        <v>371</v>
      </c>
      <c r="C790" s="150" t="s">
        <v>371</v>
      </c>
      <c r="D790" s="149" t="s">
        <v>319</v>
      </c>
      <c r="E790" s="149">
        <v>152448</v>
      </c>
      <c r="F790" s="149">
        <v>163814</v>
      </c>
      <c r="G790" s="149">
        <v>66217</v>
      </c>
      <c r="H790" s="151">
        <v>91891</v>
      </c>
      <c r="I790" s="149" t="s">
        <v>66</v>
      </c>
      <c r="J790" s="149" t="s">
        <v>64</v>
      </c>
      <c r="K790" s="152">
        <v>45274.504618055602</v>
      </c>
      <c r="L790" s="149" t="s">
        <v>69</v>
      </c>
      <c r="M790" s="149" t="s">
        <v>68</v>
      </c>
      <c r="N790" s="153">
        <v>0</v>
      </c>
      <c r="O790" s="153">
        <v>74.75</v>
      </c>
      <c r="P790" s="153">
        <v>0</v>
      </c>
    </row>
    <row r="791" spans="1:16" x14ac:dyDescent="0.35">
      <c r="A791" s="149" t="s">
        <v>314</v>
      </c>
      <c r="B791" s="149" t="s">
        <v>318</v>
      </c>
      <c r="C791" s="150" t="s">
        <v>318</v>
      </c>
      <c r="D791" s="149" t="s">
        <v>319</v>
      </c>
      <c r="E791" s="149">
        <v>152451</v>
      </c>
      <c r="F791" s="149">
        <v>163815</v>
      </c>
      <c r="G791" s="149">
        <v>66218</v>
      </c>
      <c r="H791" s="151">
        <v>23</v>
      </c>
      <c r="I791" s="149" t="s">
        <v>70</v>
      </c>
      <c r="J791" s="149" t="s">
        <v>64</v>
      </c>
      <c r="K791" s="152">
        <v>45274.505532407398</v>
      </c>
      <c r="L791" s="149" t="s">
        <v>69</v>
      </c>
      <c r="M791" s="149" t="s">
        <v>68</v>
      </c>
      <c r="N791" s="153">
        <v>0</v>
      </c>
      <c r="O791" s="153">
        <v>74.75</v>
      </c>
      <c r="P791" s="153">
        <v>0</v>
      </c>
    </row>
    <row r="792" spans="1:16" x14ac:dyDescent="0.35">
      <c r="A792" s="149" t="s">
        <v>314</v>
      </c>
      <c r="B792" s="149" t="s">
        <v>323</v>
      </c>
      <c r="C792" s="150" t="s">
        <v>323</v>
      </c>
      <c r="D792" s="149" t="s">
        <v>319</v>
      </c>
      <c r="E792" s="149">
        <v>152450</v>
      </c>
      <c r="F792" s="149">
        <v>163816</v>
      </c>
      <c r="G792" s="149">
        <v>66219</v>
      </c>
      <c r="H792" s="151">
        <v>91891</v>
      </c>
      <c r="I792" s="149" t="s">
        <v>66</v>
      </c>
      <c r="J792" s="149" t="s">
        <v>64</v>
      </c>
      <c r="K792" s="152">
        <v>45274.505243055602</v>
      </c>
      <c r="L792" s="149" t="s">
        <v>69</v>
      </c>
      <c r="M792" s="149" t="s">
        <v>68</v>
      </c>
      <c r="N792" s="153">
        <v>0</v>
      </c>
      <c r="O792" s="153">
        <v>94.75</v>
      </c>
      <c r="P792" s="153">
        <v>0</v>
      </c>
    </row>
    <row r="793" spans="1:16" x14ac:dyDescent="0.35">
      <c r="A793" s="149" t="s">
        <v>314</v>
      </c>
      <c r="B793" s="149" t="s">
        <v>371</v>
      </c>
      <c r="C793" s="150" t="s">
        <v>371</v>
      </c>
      <c r="D793" s="149" t="s">
        <v>319</v>
      </c>
      <c r="E793" s="149">
        <v>152456</v>
      </c>
      <c r="F793" s="149">
        <v>163822</v>
      </c>
      <c r="G793" s="149">
        <v>66220</v>
      </c>
      <c r="H793" s="151">
        <v>23</v>
      </c>
      <c r="I793" s="149" t="s">
        <v>70</v>
      </c>
      <c r="J793" s="149" t="s">
        <v>64</v>
      </c>
      <c r="K793" s="152">
        <v>45274.516400462999</v>
      </c>
      <c r="L793" s="149" t="s">
        <v>69</v>
      </c>
      <c r="M793" s="149" t="s">
        <v>68</v>
      </c>
      <c r="N793" s="153">
        <v>0</v>
      </c>
      <c r="O793" s="153">
        <v>94.75</v>
      </c>
      <c r="P793" s="153">
        <v>0</v>
      </c>
    </row>
    <row r="794" spans="1:16" x14ac:dyDescent="0.35">
      <c r="A794" s="149" t="s">
        <v>314</v>
      </c>
      <c r="B794" s="149" t="s">
        <v>318</v>
      </c>
      <c r="C794" s="150" t="s">
        <v>318</v>
      </c>
      <c r="D794" s="149" t="s">
        <v>319</v>
      </c>
      <c r="E794" s="149">
        <v>152459</v>
      </c>
      <c r="F794" s="149">
        <v>163823</v>
      </c>
      <c r="G794" s="149">
        <v>66221</v>
      </c>
      <c r="H794" s="151">
        <v>23</v>
      </c>
      <c r="I794" s="149" t="s">
        <v>70</v>
      </c>
      <c r="J794" s="149" t="s">
        <v>64</v>
      </c>
      <c r="K794" s="152">
        <v>45274.517326388901</v>
      </c>
      <c r="L794" s="149" t="s">
        <v>69</v>
      </c>
      <c r="M794" s="149" t="s">
        <v>68</v>
      </c>
      <c r="N794" s="153">
        <v>0</v>
      </c>
      <c r="O794" s="153">
        <v>74.75</v>
      </c>
      <c r="P794" s="153">
        <v>0</v>
      </c>
    </row>
    <row r="795" spans="1:16" x14ac:dyDescent="0.35">
      <c r="A795" s="149" t="s">
        <v>314</v>
      </c>
      <c r="B795" s="149" t="s">
        <v>329</v>
      </c>
      <c r="C795" s="150" t="s">
        <v>329</v>
      </c>
      <c r="D795" s="149" t="s">
        <v>319</v>
      </c>
      <c r="E795" s="149">
        <v>152461</v>
      </c>
      <c r="F795" s="149">
        <v>163825</v>
      </c>
      <c r="G795" s="149">
        <v>66222</v>
      </c>
      <c r="H795" s="151">
        <v>23</v>
      </c>
      <c r="I795" s="149" t="s">
        <v>70</v>
      </c>
      <c r="J795" s="149" t="s">
        <v>64</v>
      </c>
      <c r="K795" s="152">
        <v>45274.519618055601</v>
      </c>
      <c r="L795" s="149" t="s">
        <v>69</v>
      </c>
      <c r="M795" s="149" t="s">
        <v>68</v>
      </c>
      <c r="N795" s="153">
        <v>0</v>
      </c>
      <c r="O795" s="153">
        <v>94.75</v>
      </c>
      <c r="P795" s="153">
        <v>0</v>
      </c>
    </row>
    <row r="796" spans="1:16" x14ac:dyDescent="0.35">
      <c r="A796" s="149" t="s">
        <v>314</v>
      </c>
      <c r="B796" s="149" t="s">
        <v>318</v>
      </c>
      <c r="C796" s="150" t="s">
        <v>318</v>
      </c>
      <c r="D796" s="149" t="s">
        <v>319</v>
      </c>
      <c r="E796" s="149">
        <v>152471</v>
      </c>
      <c r="F796" s="149">
        <v>163831</v>
      </c>
      <c r="G796" s="149">
        <v>66223</v>
      </c>
      <c r="H796" s="151">
        <v>36</v>
      </c>
      <c r="I796" s="149" t="s">
        <v>65</v>
      </c>
      <c r="J796" s="149" t="s">
        <v>64</v>
      </c>
      <c r="K796" s="152">
        <v>45274.531331018501</v>
      </c>
      <c r="L796" s="149" t="s">
        <v>69</v>
      </c>
      <c r="M796" s="149" t="s">
        <v>68</v>
      </c>
      <c r="N796" s="153">
        <v>0</v>
      </c>
      <c r="O796" s="153">
        <v>111.95</v>
      </c>
      <c r="P796" s="153">
        <v>0</v>
      </c>
    </row>
    <row r="797" spans="1:16" x14ac:dyDescent="0.35">
      <c r="A797" s="149" t="s">
        <v>314</v>
      </c>
      <c r="B797" s="149" t="s">
        <v>371</v>
      </c>
      <c r="C797" s="150" t="s">
        <v>371</v>
      </c>
      <c r="D797" s="149" t="s">
        <v>319</v>
      </c>
      <c r="E797" s="149">
        <v>152472</v>
      </c>
      <c r="F797" s="149">
        <v>163832</v>
      </c>
      <c r="G797" s="149">
        <v>66224</v>
      </c>
      <c r="H797" s="151">
        <v>91891</v>
      </c>
      <c r="I797" s="149" t="s">
        <v>66</v>
      </c>
      <c r="J797" s="149" t="s">
        <v>64</v>
      </c>
      <c r="K797" s="152">
        <v>45274.532141203701</v>
      </c>
      <c r="L797" s="149" t="s">
        <v>69</v>
      </c>
      <c r="M797" s="149" t="s">
        <v>68</v>
      </c>
      <c r="N797" s="153">
        <v>0</v>
      </c>
      <c r="O797" s="153">
        <v>94.75</v>
      </c>
      <c r="P797" s="153">
        <v>0</v>
      </c>
    </row>
    <row r="798" spans="1:16" x14ac:dyDescent="0.35">
      <c r="A798" s="149" t="s">
        <v>314</v>
      </c>
      <c r="B798" s="149" t="s">
        <v>321</v>
      </c>
      <c r="C798" s="150" t="s">
        <v>321</v>
      </c>
      <c r="D798" s="149" t="s">
        <v>319</v>
      </c>
      <c r="E798" s="149">
        <v>152482</v>
      </c>
      <c r="F798" s="149">
        <v>163840</v>
      </c>
      <c r="G798" s="149">
        <v>66225</v>
      </c>
      <c r="H798" s="151">
        <v>0</v>
      </c>
      <c r="I798" s="149" t="s">
        <v>283</v>
      </c>
      <c r="J798" s="149" t="s">
        <v>64</v>
      </c>
      <c r="K798" s="152">
        <v>45274.542789351799</v>
      </c>
      <c r="L798" s="149" t="s">
        <v>69</v>
      </c>
      <c r="M798" s="149" t="s">
        <v>68</v>
      </c>
      <c r="N798" s="153">
        <v>0</v>
      </c>
      <c r="O798" s="153">
        <v>85</v>
      </c>
      <c r="P798" s="153">
        <v>0</v>
      </c>
    </row>
    <row r="799" spans="1:16" x14ac:dyDescent="0.35">
      <c r="A799" s="149" t="s">
        <v>314</v>
      </c>
      <c r="B799" s="149" t="s">
        <v>327</v>
      </c>
      <c r="C799" s="150" t="s">
        <v>327</v>
      </c>
      <c r="D799" s="149" t="s">
        <v>319</v>
      </c>
      <c r="E799" s="149">
        <v>152486</v>
      </c>
      <c r="F799" s="149">
        <v>163845</v>
      </c>
      <c r="G799" s="149">
        <v>66226</v>
      </c>
      <c r="H799" s="151">
        <v>80010</v>
      </c>
      <c r="I799" s="149" t="s">
        <v>75</v>
      </c>
      <c r="J799" s="149" t="s">
        <v>64</v>
      </c>
      <c r="K799" s="152">
        <v>45274.548958333296</v>
      </c>
      <c r="L799" s="149" t="s">
        <v>69</v>
      </c>
      <c r="M799" s="149" t="s">
        <v>68</v>
      </c>
      <c r="N799" s="153">
        <v>0</v>
      </c>
      <c r="O799" s="153">
        <v>224.5</v>
      </c>
      <c r="P799" s="153">
        <v>0</v>
      </c>
    </row>
    <row r="800" spans="1:16" x14ac:dyDescent="0.35">
      <c r="A800" s="149" t="s">
        <v>314</v>
      </c>
      <c r="B800" s="149" t="s">
        <v>321</v>
      </c>
      <c r="C800" s="150" t="s">
        <v>321</v>
      </c>
      <c r="D800" s="149" t="s">
        <v>319</v>
      </c>
      <c r="E800" s="149">
        <v>152487</v>
      </c>
      <c r="F800" s="149">
        <v>163846</v>
      </c>
      <c r="G800" s="149">
        <v>66227</v>
      </c>
      <c r="H800" s="151">
        <v>10960</v>
      </c>
      <c r="I800" s="149" t="s">
        <v>86</v>
      </c>
      <c r="J800" s="149" t="s">
        <v>64</v>
      </c>
      <c r="K800" s="152">
        <v>45274.560856481497</v>
      </c>
      <c r="L800" s="149" t="s">
        <v>69</v>
      </c>
      <c r="M800" s="149" t="s">
        <v>68</v>
      </c>
      <c r="N800" s="153">
        <v>0</v>
      </c>
      <c r="O800" s="153">
        <v>85</v>
      </c>
      <c r="P800" s="153">
        <v>0</v>
      </c>
    </row>
    <row r="801" spans="1:16" x14ac:dyDescent="0.35">
      <c r="A801" s="149" t="s">
        <v>314</v>
      </c>
      <c r="B801" s="149" t="s">
        <v>338</v>
      </c>
      <c r="C801" s="150" t="s">
        <v>338</v>
      </c>
      <c r="D801" s="149" t="s">
        <v>319</v>
      </c>
      <c r="E801" s="149">
        <v>152488</v>
      </c>
      <c r="F801" s="149">
        <v>163847</v>
      </c>
      <c r="G801" s="149">
        <v>66228</v>
      </c>
      <c r="H801" s="151">
        <v>23</v>
      </c>
      <c r="I801" s="149" t="s">
        <v>70</v>
      </c>
      <c r="J801" s="149" t="s">
        <v>64</v>
      </c>
      <c r="K801" s="152">
        <v>45274.565752314797</v>
      </c>
      <c r="L801" s="149" t="s">
        <v>69</v>
      </c>
      <c r="M801" s="149" t="s">
        <v>68</v>
      </c>
      <c r="N801" s="153">
        <v>0</v>
      </c>
      <c r="O801" s="153">
        <v>94.75</v>
      </c>
      <c r="P801" s="153">
        <v>0</v>
      </c>
    </row>
    <row r="802" spans="1:16" x14ac:dyDescent="0.35">
      <c r="A802" s="149" t="s">
        <v>314</v>
      </c>
      <c r="B802" s="149" t="s">
        <v>347</v>
      </c>
      <c r="C802" s="150" t="s">
        <v>347</v>
      </c>
      <c r="D802" s="149" t="s">
        <v>319</v>
      </c>
      <c r="E802" s="149">
        <v>152492</v>
      </c>
      <c r="F802" s="149">
        <v>163849</v>
      </c>
      <c r="G802" s="149">
        <v>66229</v>
      </c>
      <c r="H802" s="151">
        <v>0</v>
      </c>
      <c r="I802" s="149" t="s">
        <v>348</v>
      </c>
      <c r="J802" s="149" t="s">
        <v>64</v>
      </c>
      <c r="K802" s="152">
        <v>45274.5715277778</v>
      </c>
      <c r="L802" s="149" t="s">
        <v>69</v>
      </c>
      <c r="M802" s="149" t="s">
        <v>68</v>
      </c>
      <c r="N802" s="153">
        <v>0</v>
      </c>
      <c r="O802" s="153">
        <v>105</v>
      </c>
      <c r="P802" s="153">
        <v>0</v>
      </c>
    </row>
    <row r="803" spans="1:16" x14ac:dyDescent="0.35">
      <c r="A803" s="149" t="s">
        <v>314</v>
      </c>
      <c r="B803" s="149" t="s">
        <v>371</v>
      </c>
      <c r="C803" s="150" t="s">
        <v>371</v>
      </c>
      <c r="D803" s="149" t="s">
        <v>319</v>
      </c>
      <c r="E803" s="149">
        <v>152490</v>
      </c>
      <c r="F803" s="149">
        <v>163848</v>
      </c>
      <c r="G803" s="149">
        <v>66231</v>
      </c>
      <c r="H803" s="151">
        <v>91891</v>
      </c>
      <c r="I803" s="149" t="s">
        <v>66</v>
      </c>
      <c r="J803" s="149" t="s">
        <v>64</v>
      </c>
      <c r="K803" s="152">
        <v>45274.592947650497</v>
      </c>
      <c r="L803" s="149" t="s">
        <v>63</v>
      </c>
      <c r="M803" s="149" t="s">
        <v>68</v>
      </c>
      <c r="N803" s="153">
        <v>0</v>
      </c>
      <c r="O803" s="153">
        <v>94.75</v>
      </c>
      <c r="P803" s="153">
        <v>0</v>
      </c>
    </row>
    <row r="804" spans="1:16" x14ac:dyDescent="0.35">
      <c r="A804" s="149" t="s">
        <v>314</v>
      </c>
      <c r="B804" s="149" t="s">
        <v>338</v>
      </c>
      <c r="C804" s="150" t="s">
        <v>338</v>
      </c>
      <c r="D804" s="149" t="s">
        <v>319</v>
      </c>
      <c r="E804" s="149">
        <v>152501</v>
      </c>
      <c r="F804" s="149">
        <v>163857</v>
      </c>
      <c r="G804" s="149">
        <v>66232</v>
      </c>
      <c r="H804" s="151">
        <v>23</v>
      </c>
      <c r="I804" s="149" t="s">
        <v>70</v>
      </c>
      <c r="J804" s="149" t="s">
        <v>64</v>
      </c>
      <c r="K804" s="152">
        <v>45274.5929876968</v>
      </c>
      <c r="L804" s="149" t="s">
        <v>63</v>
      </c>
      <c r="M804" s="149" t="s">
        <v>68</v>
      </c>
      <c r="N804" s="153">
        <v>0</v>
      </c>
      <c r="O804" s="153">
        <v>74.75</v>
      </c>
      <c r="P804" s="153">
        <v>0</v>
      </c>
    </row>
    <row r="805" spans="1:16" x14ac:dyDescent="0.35">
      <c r="A805" s="149" t="s">
        <v>314</v>
      </c>
      <c r="B805" s="149" t="s">
        <v>328</v>
      </c>
      <c r="C805" s="150" t="s">
        <v>328</v>
      </c>
      <c r="D805" s="149" t="s">
        <v>319</v>
      </c>
      <c r="E805" s="149">
        <v>152503</v>
      </c>
      <c r="F805" s="149">
        <v>163858</v>
      </c>
      <c r="G805" s="149">
        <v>66233</v>
      </c>
      <c r="H805" s="151">
        <v>23</v>
      </c>
      <c r="I805" s="149" t="s">
        <v>70</v>
      </c>
      <c r="J805" s="149" t="s">
        <v>64</v>
      </c>
      <c r="K805" s="152">
        <v>45274.596932870401</v>
      </c>
      <c r="L805" s="149" t="s">
        <v>69</v>
      </c>
      <c r="M805" s="149" t="s">
        <v>68</v>
      </c>
      <c r="N805" s="153">
        <v>0</v>
      </c>
      <c r="O805" s="153">
        <v>74.75</v>
      </c>
      <c r="P805" s="153">
        <v>0</v>
      </c>
    </row>
    <row r="806" spans="1:16" x14ac:dyDescent="0.35">
      <c r="A806" s="149" t="s">
        <v>314</v>
      </c>
      <c r="B806" s="149" t="s">
        <v>371</v>
      </c>
      <c r="C806" s="150" t="s">
        <v>371</v>
      </c>
      <c r="D806" s="149" t="s">
        <v>319</v>
      </c>
      <c r="E806" s="149">
        <v>152504</v>
      </c>
      <c r="F806" s="149">
        <v>163861</v>
      </c>
      <c r="G806" s="149">
        <v>66234</v>
      </c>
      <c r="H806" s="151">
        <v>23</v>
      </c>
      <c r="I806" s="149" t="s">
        <v>70</v>
      </c>
      <c r="J806" s="149" t="s">
        <v>64</v>
      </c>
      <c r="K806" s="152">
        <v>45274.600497685198</v>
      </c>
      <c r="L806" s="149" t="s">
        <v>69</v>
      </c>
      <c r="M806" s="149" t="s">
        <v>68</v>
      </c>
      <c r="N806" s="153">
        <v>0</v>
      </c>
      <c r="O806" s="153">
        <v>94.75</v>
      </c>
      <c r="P806" s="153">
        <v>0</v>
      </c>
    </row>
    <row r="807" spans="1:16" x14ac:dyDescent="0.35">
      <c r="A807" s="149" t="s">
        <v>314</v>
      </c>
      <c r="B807" s="149" t="s">
        <v>329</v>
      </c>
      <c r="C807" s="150" t="s">
        <v>329</v>
      </c>
      <c r="D807" s="149" t="s">
        <v>319</v>
      </c>
      <c r="E807" s="149">
        <v>152509</v>
      </c>
      <c r="F807" s="149">
        <v>163871</v>
      </c>
      <c r="G807" s="149">
        <v>66235</v>
      </c>
      <c r="H807" s="151">
        <v>23</v>
      </c>
      <c r="I807" s="149" t="s">
        <v>70</v>
      </c>
      <c r="J807" s="149" t="s">
        <v>64</v>
      </c>
      <c r="K807" s="152">
        <v>45274.603622685201</v>
      </c>
      <c r="L807" s="149" t="s">
        <v>69</v>
      </c>
      <c r="M807" s="149" t="s">
        <v>68</v>
      </c>
      <c r="N807" s="153">
        <v>0</v>
      </c>
      <c r="O807" s="153">
        <v>74.75</v>
      </c>
      <c r="P807" s="153">
        <v>0</v>
      </c>
    </row>
    <row r="808" spans="1:16" x14ac:dyDescent="0.35">
      <c r="A808" s="149" t="s">
        <v>314</v>
      </c>
      <c r="B808" s="149" t="s">
        <v>321</v>
      </c>
      <c r="C808" s="150" t="s">
        <v>321</v>
      </c>
      <c r="D808" s="149" t="s">
        <v>319</v>
      </c>
      <c r="E808" s="149">
        <v>152510</v>
      </c>
      <c r="F808" s="149">
        <v>163872</v>
      </c>
      <c r="G808" s="149">
        <v>66236</v>
      </c>
      <c r="H808" s="151">
        <v>0</v>
      </c>
      <c r="I808" s="149" t="s">
        <v>283</v>
      </c>
      <c r="J808" s="149" t="s">
        <v>64</v>
      </c>
      <c r="K808" s="152">
        <v>45274.605150463001</v>
      </c>
      <c r="L808" s="149" t="s">
        <v>69</v>
      </c>
      <c r="M808" s="149" t="s">
        <v>68</v>
      </c>
      <c r="N808" s="153">
        <v>0</v>
      </c>
      <c r="O808" s="153">
        <v>85</v>
      </c>
      <c r="P808" s="153">
        <v>0</v>
      </c>
    </row>
    <row r="809" spans="1:16" x14ac:dyDescent="0.35">
      <c r="A809" s="149" t="s">
        <v>314</v>
      </c>
      <c r="B809" s="149" t="s">
        <v>338</v>
      </c>
      <c r="C809" s="150" t="s">
        <v>338</v>
      </c>
      <c r="D809" s="149" t="s">
        <v>319</v>
      </c>
      <c r="E809" s="149">
        <v>152511</v>
      </c>
      <c r="F809" s="149">
        <v>163873</v>
      </c>
      <c r="G809" s="149">
        <v>66238</v>
      </c>
      <c r="H809" s="151">
        <v>23</v>
      </c>
      <c r="I809" s="149" t="s">
        <v>70</v>
      </c>
      <c r="J809" s="149" t="s">
        <v>64</v>
      </c>
      <c r="K809" s="152">
        <v>45274.614305555602</v>
      </c>
      <c r="L809" s="149" t="s">
        <v>69</v>
      </c>
      <c r="M809" s="149" t="s">
        <v>68</v>
      </c>
      <c r="N809" s="153">
        <v>0</v>
      </c>
      <c r="O809" s="153">
        <v>49.4</v>
      </c>
      <c r="P809" s="153">
        <v>0</v>
      </c>
    </row>
    <row r="810" spans="1:16" x14ac:dyDescent="0.35">
      <c r="A810" s="149" t="s">
        <v>314</v>
      </c>
      <c r="B810" s="149" t="s">
        <v>338</v>
      </c>
      <c r="C810" s="150" t="s">
        <v>338</v>
      </c>
      <c r="D810" s="149" t="s">
        <v>319</v>
      </c>
      <c r="E810" s="149">
        <v>152512</v>
      </c>
      <c r="F810" s="149">
        <v>163874</v>
      </c>
      <c r="G810" s="149">
        <v>66239</v>
      </c>
      <c r="H810" s="151">
        <v>23</v>
      </c>
      <c r="I810" s="149" t="s">
        <v>70</v>
      </c>
      <c r="J810" s="149" t="s">
        <v>64</v>
      </c>
      <c r="K810" s="152">
        <v>45274.615196759303</v>
      </c>
      <c r="L810" s="149" t="s">
        <v>69</v>
      </c>
      <c r="M810" s="149" t="s">
        <v>68</v>
      </c>
      <c r="N810" s="153">
        <v>0</v>
      </c>
      <c r="O810" s="153">
        <v>49.4</v>
      </c>
      <c r="P810" s="153">
        <v>0</v>
      </c>
    </row>
    <row r="811" spans="1:16" x14ac:dyDescent="0.35">
      <c r="A811" s="149" t="s">
        <v>314</v>
      </c>
      <c r="B811" s="149" t="s">
        <v>329</v>
      </c>
      <c r="C811" s="150" t="s">
        <v>329</v>
      </c>
      <c r="D811" s="149" t="s">
        <v>319</v>
      </c>
      <c r="E811" s="149">
        <v>152513</v>
      </c>
      <c r="F811" s="149">
        <v>163875</v>
      </c>
      <c r="G811" s="149">
        <v>66240</v>
      </c>
      <c r="H811" s="151">
        <v>23</v>
      </c>
      <c r="I811" s="149" t="s">
        <v>70</v>
      </c>
      <c r="J811" s="149" t="s">
        <v>64</v>
      </c>
      <c r="K811" s="152">
        <v>45274.617222222201</v>
      </c>
      <c r="L811" s="149" t="s">
        <v>69</v>
      </c>
      <c r="M811" s="149" t="s">
        <v>68</v>
      </c>
      <c r="N811" s="153">
        <v>0</v>
      </c>
      <c r="O811" s="153">
        <v>74.75</v>
      </c>
      <c r="P811" s="153">
        <v>0</v>
      </c>
    </row>
    <row r="812" spans="1:16" x14ac:dyDescent="0.35">
      <c r="A812" s="149" t="s">
        <v>314</v>
      </c>
      <c r="B812" s="149" t="s">
        <v>328</v>
      </c>
      <c r="C812" s="150" t="s">
        <v>328</v>
      </c>
      <c r="D812" s="149" t="s">
        <v>319</v>
      </c>
      <c r="E812" s="149">
        <v>152515</v>
      </c>
      <c r="F812" s="149">
        <v>163876</v>
      </c>
      <c r="G812" s="149">
        <v>66241</v>
      </c>
      <c r="H812" s="151">
        <v>23</v>
      </c>
      <c r="I812" s="149" t="s">
        <v>70</v>
      </c>
      <c r="J812" s="149" t="s">
        <v>64</v>
      </c>
      <c r="K812" s="152">
        <v>45274.619224536997</v>
      </c>
      <c r="L812" s="149" t="s">
        <v>69</v>
      </c>
      <c r="M812" s="149" t="s">
        <v>68</v>
      </c>
      <c r="N812" s="153">
        <v>0</v>
      </c>
      <c r="O812" s="153">
        <v>94.75</v>
      </c>
      <c r="P812" s="153">
        <v>0</v>
      </c>
    </row>
    <row r="813" spans="1:16" x14ac:dyDescent="0.35">
      <c r="A813" s="149" t="s">
        <v>314</v>
      </c>
      <c r="B813" s="149" t="s">
        <v>371</v>
      </c>
      <c r="C813" s="150" t="s">
        <v>371</v>
      </c>
      <c r="D813" s="149" t="s">
        <v>319</v>
      </c>
      <c r="E813" s="149">
        <v>152516</v>
      </c>
      <c r="F813" s="149">
        <v>163877</v>
      </c>
      <c r="G813" s="149">
        <v>66242</v>
      </c>
      <c r="H813" s="151">
        <v>23</v>
      </c>
      <c r="I813" s="149" t="s">
        <v>70</v>
      </c>
      <c r="J813" s="149" t="s">
        <v>64</v>
      </c>
      <c r="K813" s="152">
        <v>45274.62</v>
      </c>
      <c r="L813" s="149" t="s">
        <v>69</v>
      </c>
      <c r="M813" s="149" t="s">
        <v>68</v>
      </c>
      <c r="N813" s="153">
        <v>0</v>
      </c>
      <c r="O813" s="153">
        <v>74.75</v>
      </c>
      <c r="P813" s="153">
        <v>0</v>
      </c>
    </row>
    <row r="814" spans="1:16" x14ac:dyDescent="0.35">
      <c r="A814" s="149" t="s">
        <v>314</v>
      </c>
      <c r="B814" s="149" t="s">
        <v>329</v>
      </c>
      <c r="C814" s="150" t="s">
        <v>329</v>
      </c>
      <c r="D814" s="149" t="s">
        <v>319</v>
      </c>
      <c r="E814" s="149">
        <v>152520</v>
      </c>
      <c r="F814" s="149">
        <v>163878</v>
      </c>
      <c r="G814" s="149">
        <v>66243</v>
      </c>
      <c r="H814" s="151">
        <v>91891</v>
      </c>
      <c r="I814" s="149" t="s">
        <v>66</v>
      </c>
      <c r="J814" s="149" t="s">
        <v>64</v>
      </c>
      <c r="K814" s="152">
        <v>45274.622106481504</v>
      </c>
      <c r="L814" s="149" t="s">
        <v>69</v>
      </c>
      <c r="M814" s="149" t="s">
        <v>68</v>
      </c>
      <c r="N814" s="153">
        <v>0</v>
      </c>
      <c r="O814" s="153">
        <v>74.75</v>
      </c>
      <c r="P814" s="153">
        <v>0</v>
      </c>
    </row>
    <row r="815" spans="1:16" x14ac:dyDescent="0.35">
      <c r="A815" s="149" t="s">
        <v>314</v>
      </c>
      <c r="B815" s="149" t="s">
        <v>321</v>
      </c>
      <c r="C815" s="150" t="s">
        <v>321</v>
      </c>
      <c r="D815" s="149" t="s">
        <v>319</v>
      </c>
      <c r="E815" s="149">
        <v>152522</v>
      </c>
      <c r="F815" s="149">
        <v>163879</v>
      </c>
      <c r="G815" s="149">
        <v>66245</v>
      </c>
      <c r="H815" s="151">
        <v>0</v>
      </c>
      <c r="I815" s="149" t="s">
        <v>283</v>
      </c>
      <c r="J815" s="149" t="s">
        <v>64</v>
      </c>
      <c r="K815" s="152">
        <v>45274.626446759299</v>
      </c>
      <c r="L815" s="149" t="s">
        <v>69</v>
      </c>
      <c r="M815" s="149" t="s">
        <v>68</v>
      </c>
      <c r="N815" s="153">
        <v>0</v>
      </c>
      <c r="O815" s="153">
        <v>85</v>
      </c>
      <c r="P815" s="153">
        <v>0</v>
      </c>
    </row>
    <row r="816" spans="1:16" x14ac:dyDescent="0.35">
      <c r="A816" s="149" t="s">
        <v>314</v>
      </c>
      <c r="B816" s="149" t="s">
        <v>371</v>
      </c>
      <c r="C816" s="150" t="s">
        <v>371</v>
      </c>
      <c r="D816" s="149" t="s">
        <v>319</v>
      </c>
      <c r="E816" s="149">
        <v>152521</v>
      </c>
      <c r="F816" s="149">
        <v>163880</v>
      </c>
      <c r="G816" s="149">
        <v>66246</v>
      </c>
      <c r="H816" s="151">
        <v>0</v>
      </c>
      <c r="I816" s="149" t="s">
        <v>213</v>
      </c>
      <c r="J816" s="149" t="s">
        <v>64</v>
      </c>
      <c r="K816" s="152">
        <v>45274.626712963</v>
      </c>
      <c r="L816" s="149" t="s">
        <v>69</v>
      </c>
      <c r="M816" s="149" t="s">
        <v>68</v>
      </c>
      <c r="N816" s="153">
        <v>0</v>
      </c>
      <c r="O816" s="153">
        <v>50</v>
      </c>
      <c r="P816" s="153">
        <v>0</v>
      </c>
    </row>
    <row r="817" spans="1:16" x14ac:dyDescent="0.35">
      <c r="A817" s="149" t="s">
        <v>314</v>
      </c>
      <c r="B817" s="149" t="s">
        <v>371</v>
      </c>
      <c r="C817" s="150" t="s">
        <v>371</v>
      </c>
      <c r="D817" s="149" t="s">
        <v>319</v>
      </c>
      <c r="E817" s="149">
        <v>152521</v>
      </c>
      <c r="F817" s="149">
        <v>163881</v>
      </c>
      <c r="G817" s="149">
        <v>66246</v>
      </c>
      <c r="H817" s="151">
        <v>36</v>
      </c>
      <c r="I817" s="149" t="s">
        <v>65</v>
      </c>
      <c r="J817" s="149" t="s">
        <v>64</v>
      </c>
      <c r="K817" s="152">
        <v>45274.626712963</v>
      </c>
      <c r="L817" s="149" t="s">
        <v>69</v>
      </c>
      <c r="M817" s="149" t="s">
        <v>68</v>
      </c>
      <c r="N817" s="153">
        <v>0</v>
      </c>
      <c r="O817" s="153">
        <v>225.75</v>
      </c>
      <c r="P817" s="153">
        <v>0</v>
      </c>
    </row>
    <row r="818" spans="1:16" x14ac:dyDescent="0.35">
      <c r="A818" s="149" t="s">
        <v>314</v>
      </c>
      <c r="B818" s="149" t="s">
        <v>327</v>
      </c>
      <c r="C818" s="150" t="s">
        <v>327</v>
      </c>
      <c r="D818" s="149" t="s">
        <v>319</v>
      </c>
      <c r="E818" s="149">
        <v>152524</v>
      </c>
      <c r="F818" s="149">
        <v>163882</v>
      </c>
      <c r="G818" s="149">
        <v>66247</v>
      </c>
      <c r="H818" s="151">
        <v>80010</v>
      </c>
      <c r="I818" s="149" t="s">
        <v>75</v>
      </c>
      <c r="J818" s="149" t="s">
        <v>64</v>
      </c>
      <c r="K818" s="152">
        <v>45274.632025462997</v>
      </c>
      <c r="L818" s="149" t="s">
        <v>69</v>
      </c>
      <c r="M818" s="149" t="s">
        <v>68</v>
      </c>
      <c r="N818" s="153">
        <v>0</v>
      </c>
      <c r="O818" s="153">
        <v>214.41</v>
      </c>
      <c r="P818" s="153">
        <v>0</v>
      </c>
    </row>
    <row r="819" spans="1:16" x14ac:dyDescent="0.35">
      <c r="A819" s="149" t="s">
        <v>314</v>
      </c>
      <c r="B819" s="149" t="s">
        <v>338</v>
      </c>
      <c r="C819" s="150" t="s">
        <v>338</v>
      </c>
      <c r="D819" s="149" t="s">
        <v>319</v>
      </c>
      <c r="E819" s="149">
        <v>152525</v>
      </c>
      <c r="F819" s="149">
        <v>163883</v>
      </c>
      <c r="G819" s="149">
        <v>66248</v>
      </c>
      <c r="H819" s="151">
        <v>23</v>
      </c>
      <c r="I819" s="149" t="s">
        <v>70</v>
      </c>
      <c r="J819" s="149" t="s">
        <v>64</v>
      </c>
      <c r="K819" s="152">
        <v>45274.632418981499</v>
      </c>
      <c r="L819" s="149" t="s">
        <v>69</v>
      </c>
      <c r="M819" s="149" t="s">
        <v>68</v>
      </c>
      <c r="N819" s="153">
        <v>0</v>
      </c>
      <c r="O819" s="153">
        <v>74.75</v>
      </c>
      <c r="P819" s="153">
        <v>0</v>
      </c>
    </row>
    <row r="820" spans="1:16" x14ac:dyDescent="0.35">
      <c r="A820" s="149" t="s">
        <v>314</v>
      </c>
      <c r="B820" s="149" t="s">
        <v>371</v>
      </c>
      <c r="C820" s="150" t="s">
        <v>371</v>
      </c>
      <c r="D820" s="149" t="s">
        <v>319</v>
      </c>
      <c r="E820" s="149">
        <v>152530</v>
      </c>
      <c r="F820" s="149">
        <v>163887</v>
      </c>
      <c r="G820" s="149">
        <v>66249</v>
      </c>
      <c r="H820" s="151">
        <v>23</v>
      </c>
      <c r="I820" s="149" t="s">
        <v>70</v>
      </c>
      <c r="J820" s="149" t="s">
        <v>64</v>
      </c>
      <c r="K820" s="152">
        <v>45274.636030092603</v>
      </c>
      <c r="L820" s="149" t="s">
        <v>69</v>
      </c>
      <c r="M820" s="149" t="s">
        <v>68</v>
      </c>
      <c r="N820" s="153">
        <v>0</v>
      </c>
      <c r="O820" s="153">
        <v>94.75</v>
      </c>
      <c r="P820" s="153">
        <v>0</v>
      </c>
    </row>
    <row r="821" spans="1:16" x14ac:dyDescent="0.35">
      <c r="A821" s="149" t="s">
        <v>314</v>
      </c>
      <c r="B821" s="149" t="s">
        <v>328</v>
      </c>
      <c r="C821" s="150" t="s">
        <v>328</v>
      </c>
      <c r="D821" s="149" t="s">
        <v>319</v>
      </c>
      <c r="E821" s="149">
        <v>152532</v>
      </c>
      <c r="F821" s="149">
        <v>163889</v>
      </c>
      <c r="G821" s="149">
        <v>66250</v>
      </c>
      <c r="H821" s="151">
        <v>23</v>
      </c>
      <c r="I821" s="149" t="s">
        <v>70</v>
      </c>
      <c r="J821" s="149" t="s">
        <v>64</v>
      </c>
      <c r="K821" s="152">
        <v>45274.639166666697</v>
      </c>
      <c r="L821" s="149" t="s">
        <v>69</v>
      </c>
      <c r="M821" s="149" t="s">
        <v>68</v>
      </c>
      <c r="N821" s="153">
        <v>0</v>
      </c>
      <c r="O821" s="153">
        <v>74.75</v>
      </c>
      <c r="P821" s="153">
        <v>0</v>
      </c>
    </row>
    <row r="822" spans="1:16" x14ac:dyDescent="0.35">
      <c r="A822" s="149" t="s">
        <v>314</v>
      </c>
      <c r="B822" s="149" t="s">
        <v>321</v>
      </c>
      <c r="C822" s="150" t="s">
        <v>321</v>
      </c>
      <c r="D822" s="149" t="s">
        <v>319</v>
      </c>
      <c r="E822" s="149">
        <v>152533</v>
      </c>
      <c r="F822" s="149">
        <v>163890</v>
      </c>
      <c r="G822" s="149">
        <v>66252</v>
      </c>
      <c r="H822" s="151">
        <v>10960</v>
      </c>
      <c r="I822" s="149" t="s">
        <v>86</v>
      </c>
      <c r="J822" s="149" t="s">
        <v>64</v>
      </c>
      <c r="K822" s="152">
        <v>45274.646805555603</v>
      </c>
      <c r="L822" s="149" t="s">
        <v>69</v>
      </c>
      <c r="M822" s="149" t="s">
        <v>68</v>
      </c>
      <c r="N822" s="153">
        <v>0</v>
      </c>
      <c r="O822" s="153">
        <v>85</v>
      </c>
      <c r="P822" s="153">
        <v>0</v>
      </c>
    </row>
    <row r="823" spans="1:16" x14ac:dyDescent="0.35">
      <c r="A823" s="149" t="s">
        <v>314</v>
      </c>
      <c r="B823" s="149" t="s">
        <v>329</v>
      </c>
      <c r="C823" s="150" t="s">
        <v>329</v>
      </c>
      <c r="D823" s="149" t="s">
        <v>319</v>
      </c>
      <c r="E823" s="149">
        <v>152537</v>
      </c>
      <c r="F823" s="149">
        <v>163893</v>
      </c>
      <c r="G823" s="149">
        <v>66253</v>
      </c>
      <c r="H823" s="151">
        <v>23</v>
      </c>
      <c r="I823" s="149" t="s">
        <v>70</v>
      </c>
      <c r="J823" s="149" t="s">
        <v>64</v>
      </c>
      <c r="K823" s="152">
        <v>45274.6499652778</v>
      </c>
      <c r="L823" s="149" t="s">
        <v>69</v>
      </c>
      <c r="M823" s="149" t="s">
        <v>68</v>
      </c>
      <c r="N823" s="153">
        <v>0</v>
      </c>
      <c r="O823" s="153">
        <v>74.75</v>
      </c>
      <c r="P823" s="153">
        <v>0</v>
      </c>
    </row>
    <row r="824" spans="1:16" x14ac:dyDescent="0.35">
      <c r="A824" s="149" t="s">
        <v>314</v>
      </c>
      <c r="B824" s="149" t="s">
        <v>371</v>
      </c>
      <c r="C824" s="150" t="s">
        <v>371</v>
      </c>
      <c r="D824" s="149" t="s">
        <v>319</v>
      </c>
      <c r="E824" s="149">
        <v>152539</v>
      </c>
      <c r="F824" s="149">
        <v>163894</v>
      </c>
      <c r="G824" s="149">
        <v>66254</v>
      </c>
      <c r="H824" s="151">
        <v>2715</v>
      </c>
      <c r="I824" s="149" t="s">
        <v>71</v>
      </c>
      <c r="J824" s="149" t="s">
        <v>64</v>
      </c>
      <c r="K824" s="152">
        <v>45274.655243055597</v>
      </c>
      <c r="L824" s="149" t="s">
        <v>69</v>
      </c>
      <c r="M824" s="149" t="s">
        <v>68</v>
      </c>
      <c r="N824" s="153">
        <v>0</v>
      </c>
      <c r="O824" s="153">
        <v>159</v>
      </c>
      <c r="P824" s="153">
        <v>0</v>
      </c>
    </row>
    <row r="825" spans="1:16" x14ac:dyDescent="0.35">
      <c r="A825" s="149" t="s">
        <v>314</v>
      </c>
      <c r="B825" s="149" t="s">
        <v>329</v>
      </c>
      <c r="C825" s="150" t="s">
        <v>329</v>
      </c>
      <c r="D825" s="149" t="s">
        <v>319</v>
      </c>
      <c r="E825" s="149">
        <v>152541</v>
      </c>
      <c r="F825" s="149">
        <v>163895</v>
      </c>
      <c r="G825" s="149">
        <v>66255</v>
      </c>
      <c r="H825" s="151">
        <v>91891</v>
      </c>
      <c r="I825" s="149" t="s">
        <v>66</v>
      </c>
      <c r="J825" s="149" t="s">
        <v>64</v>
      </c>
      <c r="K825" s="152">
        <v>45274.660335648201</v>
      </c>
      <c r="L825" s="149" t="s">
        <v>69</v>
      </c>
      <c r="M825" s="149" t="s">
        <v>68</v>
      </c>
      <c r="N825" s="153">
        <v>0</v>
      </c>
      <c r="O825" s="153">
        <v>59.55</v>
      </c>
      <c r="P825" s="153">
        <v>0</v>
      </c>
    </row>
    <row r="826" spans="1:16" x14ac:dyDescent="0.35">
      <c r="A826" s="149" t="s">
        <v>314</v>
      </c>
      <c r="B826" s="149" t="s">
        <v>321</v>
      </c>
      <c r="C826" s="150" t="s">
        <v>321</v>
      </c>
      <c r="D826" s="149" t="s">
        <v>319</v>
      </c>
      <c r="E826" s="149">
        <v>152542</v>
      </c>
      <c r="F826" s="149">
        <v>163896</v>
      </c>
      <c r="G826" s="149">
        <v>66256</v>
      </c>
      <c r="H826" s="151">
        <v>10960</v>
      </c>
      <c r="I826" s="149" t="s">
        <v>86</v>
      </c>
      <c r="J826" s="149" t="s">
        <v>64</v>
      </c>
      <c r="K826" s="152">
        <v>45274.665347222202</v>
      </c>
      <c r="L826" s="149" t="s">
        <v>69</v>
      </c>
      <c r="M826" s="149" t="s">
        <v>68</v>
      </c>
      <c r="N826" s="153">
        <v>0</v>
      </c>
      <c r="O826" s="153">
        <v>85</v>
      </c>
      <c r="P826" s="153">
        <v>0</v>
      </c>
    </row>
    <row r="827" spans="1:16" x14ac:dyDescent="0.35">
      <c r="A827" s="149" t="s">
        <v>314</v>
      </c>
      <c r="B827" s="149" t="s">
        <v>371</v>
      </c>
      <c r="C827" s="150" t="s">
        <v>371</v>
      </c>
      <c r="D827" s="149" t="s">
        <v>319</v>
      </c>
      <c r="E827" s="149">
        <v>152545</v>
      </c>
      <c r="F827" s="149">
        <v>163898</v>
      </c>
      <c r="G827" s="149">
        <v>66257</v>
      </c>
      <c r="H827" s="151">
        <v>91891</v>
      </c>
      <c r="I827" s="149" t="s">
        <v>66</v>
      </c>
      <c r="J827" s="149" t="s">
        <v>64</v>
      </c>
      <c r="K827" s="152">
        <v>45274.671284722201</v>
      </c>
      <c r="L827" s="149" t="s">
        <v>69</v>
      </c>
      <c r="M827" s="149" t="s">
        <v>68</v>
      </c>
      <c r="N827" s="153">
        <v>0</v>
      </c>
      <c r="O827" s="153">
        <v>94.75</v>
      </c>
      <c r="P827" s="153">
        <v>0</v>
      </c>
    </row>
    <row r="828" spans="1:16" x14ac:dyDescent="0.35">
      <c r="A828" s="149" t="s">
        <v>314</v>
      </c>
      <c r="B828" s="149" t="s">
        <v>327</v>
      </c>
      <c r="C828" s="150" t="s">
        <v>327</v>
      </c>
      <c r="D828" s="149" t="s">
        <v>319</v>
      </c>
      <c r="E828" s="149">
        <v>152546</v>
      </c>
      <c r="F828" s="149">
        <v>163899</v>
      </c>
      <c r="G828" s="149">
        <v>66258</v>
      </c>
      <c r="H828" s="151">
        <v>80010</v>
      </c>
      <c r="I828" s="149" t="s">
        <v>75</v>
      </c>
      <c r="J828" s="149" t="s">
        <v>64</v>
      </c>
      <c r="K828" s="152">
        <v>45274.675185185202</v>
      </c>
      <c r="L828" s="149" t="s">
        <v>69</v>
      </c>
      <c r="M828" s="149" t="s">
        <v>68</v>
      </c>
      <c r="N828" s="153">
        <v>0</v>
      </c>
      <c r="O828" s="153">
        <v>224.5</v>
      </c>
      <c r="P828" s="153">
        <v>0</v>
      </c>
    </row>
    <row r="829" spans="1:16" x14ac:dyDescent="0.35">
      <c r="A829" s="149" t="s">
        <v>314</v>
      </c>
      <c r="B829" s="149" t="s">
        <v>335</v>
      </c>
      <c r="C829" s="150" t="s">
        <v>335</v>
      </c>
      <c r="D829" s="149" t="s">
        <v>319</v>
      </c>
      <c r="E829" s="149">
        <v>152547</v>
      </c>
      <c r="F829" s="149">
        <v>163900</v>
      </c>
      <c r="G829" s="149">
        <v>66259</v>
      </c>
      <c r="H829" s="151">
        <v>23</v>
      </c>
      <c r="I829" s="149" t="s">
        <v>70</v>
      </c>
      <c r="J829" s="149" t="s">
        <v>64</v>
      </c>
      <c r="K829" s="152">
        <v>45274.677326388897</v>
      </c>
      <c r="L829" s="149" t="s">
        <v>69</v>
      </c>
      <c r="M829" s="149" t="s">
        <v>68</v>
      </c>
      <c r="N829" s="153">
        <v>0</v>
      </c>
      <c r="O829" s="153">
        <v>94.75</v>
      </c>
      <c r="P829" s="153">
        <v>0</v>
      </c>
    </row>
    <row r="830" spans="1:16" x14ac:dyDescent="0.35">
      <c r="A830" s="149" t="s">
        <v>314</v>
      </c>
      <c r="B830" s="149" t="s">
        <v>335</v>
      </c>
      <c r="C830" s="150" t="s">
        <v>335</v>
      </c>
      <c r="D830" s="149" t="s">
        <v>319</v>
      </c>
      <c r="E830" s="149">
        <v>152549</v>
      </c>
      <c r="F830" s="149">
        <v>163902</v>
      </c>
      <c r="G830" s="149">
        <v>66260</v>
      </c>
      <c r="H830" s="151">
        <v>91891</v>
      </c>
      <c r="I830" s="149" t="s">
        <v>66</v>
      </c>
      <c r="J830" s="149" t="s">
        <v>64</v>
      </c>
      <c r="K830" s="152">
        <v>45274.6818055556</v>
      </c>
      <c r="L830" s="149" t="s">
        <v>69</v>
      </c>
      <c r="M830" s="149" t="s">
        <v>68</v>
      </c>
      <c r="N830" s="153">
        <v>0</v>
      </c>
      <c r="O830" s="153">
        <v>74.75</v>
      </c>
      <c r="P830" s="153">
        <v>0</v>
      </c>
    </row>
    <row r="831" spans="1:16" x14ac:dyDescent="0.35">
      <c r="A831" s="149" t="s">
        <v>314</v>
      </c>
      <c r="B831" s="149" t="s">
        <v>321</v>
      </c>
      <c r="C831" s="150" t="s">
        <v>321</v>
      </c>
      <c r="D831" s="149" t="s">
        <v>319</v>
      </c>
      <c r="E831" s="149">
        <v>152556</v>
      </c>
      <c r="F831" s="149">
        <v>163910</v>
      </c>
      <c r="G831" s="149">
        <v>66261</v>
      </c>
      <c r="H831" s="151">
        <v>10960</v>
      </c>
      <c r="I831" s="149" t="s">
        <v>86</v>
      </c>
      <c r="J831" s="149" t="s">
        <v>64</v>
      </c>
      <c r="K831" s="152">
        <v>45274.690162036997</v>
      </c>
      <c r="L831" s="149" t="s">
        <v>69</v>
      </c>
      <c r="M831" s="149" t="s">
        <v>68</v>
      </c>
      <c r="N831" s="153">
        <v>0</v>
      </c>
      <c r="O831" s="153">
        <v>85</v>
      </c>
      <c r="P831" s="153">
        <v>0</v>
      </c>
    </row>
    <row r="832" spans="1:16" x14ac:dyDescent="0.35">
      <c r="A832" s="149" t="s">
        <v>314</v>
      </c>
      <c r="B832" s="149" t="s">
        <v>328</v>
      </c>
      <c r="C832" s="150" t="s">
        <v>328</v>
      </c>
      <c r="D832" s="149" t="s">
        <v>319</v>
      </c>
      <c r="E832" s="149">
        <v>152558</v>
      </c>
      <c r="F832" s="149">
        <v>163912</v>
      </c>
      <c r="G832" s="149">
        <v>66262</v>
      </c>
      <c r="H832" s="151">
        <v>91891</v>
      </c>
      <c r="I832" s="149" t="s">
        <v>66</v>
      </c>
      <c r="J832" s="149" t="s">
        <v>64</v>
      </c>
      <c r="K832" s="152">
        <v>45274.697962963</v>
      </c>
      <c r="L832" s="149" t="s">
        <v>69</v>
      </c>
      <c r="M832" s="149" t="s">
        <v>68</v>
      </c>
      <c r="N832" s="153">
        <v>0</v>
      </c>
      <c r="O832" s="153">
        <v>94.75</v>
      </c>
      <c r="P832" s="153">
        <v>0</v>
      </c>
    </row>
    <row r="833" spans="1:16" x14ac:dyDescent="0.35">
      <c r="A833" s="149" t="s">
        <v>314</v>
      </c>
      <c r="B833" s="149" t="s">
        <v>335</v>
      </c>
      <c r="C833" s="150" t="s">
        <v>335</v>
      </c>
      <c r="D833" s="149" t="s">
        <v>319</v>
      </c>
      <c r="E833" s="149">
        <v>152562</v>
      </c>
      <c r="F833" s="149">
        <v>163917</v>
      </c>
      <c r="G833" s="149">
        <v>66263</v>
      </c>
      <c r="H833" s="151">
        <v>23</v>
      </c>
      <c r="I833" s="149" t="s">
        <v>70</v>
      </c>
      <c r="J833" s="149" t="s">
        <v>64</v>
      </c>
      <c r="K833" s="152">
        <v>45274.707222222198</v>
      </c>
      <c r="L833" s="149" t="s">
        <v>69</v>
      </c>
      <c r="M833" s="149" t="s">
        <v>68</v>
      </c>
      <c r="N833" s="153">
        <v>0</v>
      </c>
      <c r="O833" s="153">
        <v>74.75</v>
      </c>
      <c r="P833" s="153">
        <v>0</v>
      </c>
    </row>
    <row r="834" spans="1:16" x14ac:dyDescent="0.35">
      <c r="A834" s="149" t="s">
        <v>314</v>
      </c>
      <c r="B834" s="149" t="s">
        <v>321</v>
      </c>
      <c r="C834" s="150" t="s">
        <v>321</v>
      </c>
      <c r="D834" s="149" t="s">
        <v>319</v>
      </c>
      <c r="E834" s="149">
        <v>152563</v>
      </c>
      <c r="F834" s="149">
        <v>163918</v>
      </c>
      <c r="G834" s="149">
        <v>66264</v>
      </c>
      <c r="H834" s="151">
        <v>0</v>
      </c>
      <c r="I834" s="149" t="s">
        <v>283</v>
      </c>
      <c r="J834" s="149" t="s">
        <v>64</v>
      </c>
      <c r="K834" s="152">
        <v>45274.708472222199</v>
      </c>
      <c r="L834" s="149" t="s">
        <v>69</v>
      </c>
      <c r="M834" s="149" t="s">
        <v>68</v>
      </c>
      <c r="N834" s="153">
        <v>0</v>
      </c>
      <c r="O834" s="153">
        <v>80</v>
      </c>
      <c r="P834" s="153">
        <v>0</v>
      </c>
    </row>
    <row r="835" spans="1:16" x14ac:dyDescent="0.35">
      <c r="A835" s="149" t="s">
        <v>314</v>
      </c>
      <c r="B835" s="149" t="s">
        <v>335</v>
      </c>
      <c r="C835" s="150" t="s">
        <v>335</v>
      </c>
      <c r="D835" s="149" t="s">
        <v>319</v>
      </c>
      <c r="E835" s="149">
        <v>152557</v>
      </c>
      <c r="F835" s="149">
        <v>163911</v>
      </c>
      <c r="G835" s="149">
        <v>66265</v>
      </c>
      <c r="H835" s="151">
        <v>23</v>
      </c>
      <c r="I835" s="149" t="s">
        <v>70</v>
      </c>
      <c r="J835" s="149" t="s">
        <v>64</v>
      </c>
      <c r="K835" s="152">
        <v>45274.710389201398</v>
      </c>
      <c r="L835" s="149" t="s">
        <v>63</v>
      </c>
      <c r="M835" s="149" t="s">
        <v>68</v>
      </c>
      <c r="N835" s="153">
        <v>0</v>
      </c>
      <c r="O835" s="153">
        <v>74.75</v>
      </c>
      <c r="P835" s="153">
        <v>0</v>
      </c>
    </row>
    <row r="836" spans="1:16" x14ac:dyDescent="0.35">
      <c r="A836" s="149" t="s">
        <v>314</v>
      </c>
      <c r="B836" s="149" t="s">
        <v>371</v>
      </c>
      <c r="C836" s="150" t="s">
        <v>371</v>
      </c>
      <c r="D836" s="149" t="s">
        <v>319</v>
      </c>
      <c r="E836" s="149">
        <v>152565</v>
      </c>
      <c r="F836" s="149">
        <v>163919</v>
      </c>
      <c r="G836" s="149">
        <v>66266</v>
      </c>
      <c r="H836" s="151">
        <v>91891</v>
      </c>
      <c r="I836" s="149" t="s">
        <v>66</v>
      </c>
      <c r="J836" s="149" t="s">
        <v>64</v>
      </c>
      <c r="K836" s="152">
        <v>45274.7120601852</v>
      </c>
      <c r="L836" s="149" t="s">
        <v>69</v>
      </c>
      <c r="M836" s="149" t="s">
        <v>68</v>
      </c>
      <c r="N836" s="153">
        <v>0</v>
      </c>
      <c r="O836" s="153">
        <v>74.75</v>
      </c>
      <c r="P836" s="153">
        <v>0</v>
      </c>
    </row>
    <row r="837" spans="1:16" x14ac:dyDescent="0.35">
      <c r="A837" s="149" t="s">
        <v>314</v>
      </c>
      <c r="B837" s="149" t="s">
        <v>321</v>
      </c>
      <c r="C837" s="150" t="s">
        <v>321</v>
      </c>
      <c r="D837" s="149" t="s">
        <v>319</v>
      </c>
      <c r="E837" s="149">
        <v>152572</v>
      </c>
      <c r="F837" s="149">
        <v>163926</v>
      </c>
      <c r="G837" s="149">
        <v>66267</v>
      </c>
      <c r="H837" s="151">
        <v>0</v>
      </c>
      <c r="I837" s="149" t="s">
        <v>283</v>
      </c>
      <c r="J837" s="149" t="s">
        <v>64</v>
      </c>
      <c r="K837" s="152">
        <v>45274.730787036999</v>
      </c>
      <c r="L837" s="149" t="s">
        <v>69</v>
      </c>
      <c r="M837" s="149" t="s">
        <v>68</v>
      </c>
      <c r="N837" s="153">
        <v>0</v>
      </c>
      <c r="O837" s="153">
        <v>85</v>
      </c>
      <c r="P837" s="153">
        <v>0</v>
      </c>
    </row>
    <row r="838" spans="1:16" x14ac:dyDescent="0.35">
      <c r="A838" s="149" t="s">
        <v>314</v>
      </c>
      <c r="B838" s="149" t="s">
        <v>328</v>
      </c>
      <c r="C838" s="150" t="s">
        <v>328</v>
      </c>
      <c r="D838" s="149" t="s">
        <v>319</v>
      </c>
      <c r="E838" s="149">
        <v>152573</v>
      </c>
      <c r="F838" s="149">
        <v>163927</v>
      </c>
      <c r="G838" s="149">
        <v>66269</v>
      </c>
      <c r="H838" s="151">
        <v>36</v>
      </c>
      <c r="I838" s="149" t="s">
        <v>65</v>
      </c>
      <c r="J838" s="149" t="s">
        <v>64</v>
      </c>
      <c r="K838" s="152">
        <v>45274.748391203699</v>
      </c>
      <c r="L838" s="149" t="s">
        <v>69</v>
      </c>
      <c r="M838" s="149" t="s">
        <v>68</v>
      </c>
      <c r="N838" s="153">
        <v>0</v>
      </c>
      <c r="O838" s="153">
        <v>125</v>
      </c>
      <c r="P838" s="153">
        <v>0</v>
      </c>
    </row>
    <row r="839" spans="1:16" x14ac:dyDescent="0.35">
      <c r="A839" s="149" t="s">
        <v>314</v>
      </c>
      <c r="B839" s="149" t="s">
        <v>321</v>
      </c>
      <c r="C839" s="150" t="s">
        <v>321</v>
      </c>
      <c r="D839" s="149" t="s">
        <v>319</v>
      </c>
      <c r="E839" s="149">
        <v>152574</v>
      </c>
      <c r="F839" s="149">
        <v>163928</v>
      </c>
      <c r="G839" s="149">
        <v>66270</v>
      </c>
      <c r="H839" s="151">
        <v>10960</v>
      </c>
      <c r="I839" s="149" t="s">
        <v>86</v>
      </c>
      <c r="J839" s="149" t="s">
        <v>64</v>
      </c>
      <c r="K839" s="152">
        <v>45274.753414351799</v>
      </c>
      <c r="L839" s="149" t="s">
        <v>69</v>
      </c>
      <c r="M839" s="149" t="s">
        <v>68</v>
      </c>
      <c r="N839" s="153">
        <v>0</v>
      </c>
      <c r="O839" s="153">
        <v>85</v>
      </c>
      <c r="P839" s="153">
        <v>0</v>
      </c>
    </row>
    <row r="840" spans="1:16" x14ac:dyDescent="0.35">
      <c r="A840" s="149" t="s">
        <v>314</v>
      </c>
      <c r="B840" s="149" t="s">
        <v>335</v>
      </c>
      <c r="C840" s="150" t="s">
        <v>335</v>
      </c>
      <c r="D840" s="149" t="s">
        <v>319</v>
      </c>
      <c r="E840" s="149">
        <v>152575</v>
      </c>
      <c r="F840" s="149">
        <v>163929</v>
      </c>
      <c r="G840" s="149">
        <v>66271</v>
      </c>
      <c r="H840" s="151">
        <v>23</v>
      </c>
      <c r="I840" s="149" t="s">
        <v>70</v>
      </c>
      <c r="J840" s="149" t="s">
        <v>78</v>
      </c>
      <c r="K840" s="152">
        <v>45274.780995370398</v>
      </c>
      <c r="L840" s="149" t="s">
        <v>69</v>
      </c>
      <c r="M840" s="149" t="s">
        <v>68</v>
      </c>
      <c r="N840" s="153">
        <v>0</v>
      </c>
      <c r="O840" s="153">
        <v>94.75</v>
      </c>
      <c r="P840" s="153">
        <v>0</v>
      </c>
    </row>
    <row r="841" spans="1:16" x14ac:dyDescent="0.35">
      <c r="A841" s="149" t="s">
        <v>314</v>
      </c>
      <c r="B841" s="149" t="s">
        <v>335</v>
      </c>
      <c r="C841" s="150" t="s">
        <v>335</v>
      </c>
      <c r="D841" s="149" t="s">
        <v>319</v>
      </c>
      <c r="E841" s="149">
        <v>152575</v>
      </c>
      <c r="F841" s="149">
        <v>163930</v>
      </c>
      <c r="G841" s="149">
        <v>66271</v>
      </c>
      <c r="H841" s="151">
        <v>2715</v>
      </c>
      <c r="I841" s="149" t="s">
        <v>71</v>
      </c>
      <c r="J841" s="149" t="s">
        <v>78</v>
      </c>
      <c r="K841" s="152">
        <v>45274.780995370398</v>
      </c>
      <c r="L841" s="149" t="s">
        <v>69</v>
      </c>
      <c r="M841" s="149" t="s">
        <v>68</v>
      </c>
      <c r="N841" s="153">
        <v>0</v>
      </c>
      <c r="O841" s="153">
        <v>208</v>
      </c>
      <c r="P841" s="153">
        <v>0</v>
      </c>
    </row>
    <row r="842" spans="1:16" x14ac:dyDescent="0.35">
      <c r="A842" s="149" t="s">
        <v>314</v>
      </c>
      <c r="B842" s="149" t="s">
        <v>335</v>
      </c>
      <c r="C842" s="150" t="s">
        <v>335</v>
      </c>
      <c r="D842" s="149" t="s">
        <v>319</v>
      </c>
      <c r="E842" s="149">
        <v>152575</v>
      </c>
      <c r="F842" s="149">
        <v>163929</v>
      </c>
      <c r="G842" s="149">
        <v>66271</v>
      </c>
      <c r="H842" s="151">
        <v>23</v>
      </c>
      <c r="I842" s="149" t="s">
        <v>70</v>
      </c>
      <c r="J842" s="149" t="s">
        <v>78</v>
      </c>
      <c r="K842" s="152">
        <v>45274.7820601852</v>
      </c>
      <c r="L842" s="149" t="s">
        <v>69</v>
      </c>
      <c r="M842" s="149" t="s">
        <v>68</v>
      </c>
      <c r="N842" s="153">
        <v>0</v>
      </c>
      <c r="O842" s="153">
        <v>-94.75</v>
      </c>
      <c r="P842" s="153">
        <v>0</v>
      </c>
    </row>
    <row r="843" spans="1:16" x14ac:dyDescent="0.35">
      <c r="A843" s="149" t="s">
        <v>314</v>
      </c>
      <c r="B843" s="149" t="s">
        <v>335</v>
      </c>
      <c r="C843" s="150" t="s">
        <v>335</v>
      </c>
      <c r="D843" s="149" t="s">
        <v>319</v>
      </c>
      <c r="E843" s="149">
        <v>152575</v>
      </c>
      <c r="F843" s="149">
        <v>163930</v>
      </c>
      <c r="G843" s="149">
        <v>66271</v>
      </c>
      <c r="H843" s="151">
        <v>2715</v>
      </c>
      <c r="I843" s="149" t="s">
        <v>71</v>
      </c>
      <c r="J843" s="149" t="s">
        <v>78</v>
      </c>
      <c r="K843" s="152">
        <v>45274.7820601852</v>
      </c>
      <c r="L843" s="149" t="s">
        <v>69</v>
      </c>
      <c r="M843" s="149" t="s">
        <v>68</v>
      </c>
      <c r="N843" s="153">
        <v>0</v>
      </c>
      <c r="O843" s="153">
        <v>-208</v>
      </c>
      <c r="P843" s="153">
        <v>0</v>
      </c>
    </row>
    <row r="844" spans="1:16" x14ac:dyDescent="0.35">
      <c r="A844" s="149" t="s">
        <v>314</v>
      </c>
      <c r="B844" s="149" t="s">
        <v>335</v>
      </c>
      <c r="C844" s="150" t="s">
        <v>335</v>
      </c>
      <c r="D844" s="149" t="s">
        <v>319</v>
      </c>
      <c r="E844" s="149">
        <v>152575</v>
      </c>
      <c r="F844" s="149">
        <v>163929</v>
      </c>
      <c r="G844" s="149">
        <v>66273</v>
      </c>
      <c r="H844" s="151">
        <v>23</v>
      </c>
      <c r="I844" s="149" t="s">
        <v>70</v>
      </c>
      <c r="J844" s="149" t="s">
        <v>64</v>
      </c>
      <c r="K844" s="152">
        <v>45274.782673611102</v>
      </c>
      <c r="L844" s="149" t="s">
        <v>69</v>
      </c>
      <c r="M844" s="149" t="s">
        <v>68</v>
      </c>
      <c r="N844" s="153">
        <v>0</v>
      </c>
      <c r="O844" s="153">
        <v>94.75</v>
      </c>
      <c r="P844" s="153">
        <v>0</v>
      </c>
    </row>
    <row r="845" spans="1:16" x14ac:dyDescent="0.35">
      <c r="A845" s="149" t="s">
        <v>314</v>
      </c>
      <c r="B845" s="149" t="s">
        <v>335</v>
      </c>
      <c r="C845" s="150" t="s">
        <v>335</v>
      </c>
      <c r="D845" s="149" t="s">
        <v>319</v>
      </c>
      <c r="E845" s="149">
        <v>152575</v>
      </c>
      <c r="F845" s="149">
        <v>163930</v>
      </c>
      <c r="G845" s="149">
        <v>66273</v>
      </c>
      <c r="H845" s="151">
        <v>2715</v>
      </c>
      <c r="I845" s="149" t="s">
        <v>71</v>
      </c>
      <c r="J845" s="149" t="s">
        <v>64</v>
      </c>
      <c r="K845" s="152">
        <v>45274.782673611102</v>
      </c>
      <c r="L845" s="149" t="s">
        <v>69</v>
      </c>
      <c r="M845" s="149" t="s">
        <v>68</v>
      </c>
      <c r="N845" s="153">
        <v>0</v>
      </c>
      <c r="O845" s="153">
        <v>208</v>
      </c>
      <c r="P845" s="153">
        <v>0</v>
      </c>
    </row>
    <row r="846" spans="1:16" x14ac:dyDescent="0.35">
      <c r="A846" s="149" t="s">
        <v>314</v>
      </c>
      <c r="B846" s="149" t="s">
        <v>327</v>
      </c>
      <c r="C846" s="150" t="s">
        <v>327</v>
      </c>
      <c r="D846" s="149" t="s">
        <v>319</v>
      </c>
      <c r="E846" s="149">
        <v>133431</v>
      </c>
      <c r="F846" s="149">
        <v>144810</v>
      </c>
      <c r="G846" s="149">
        <v>66274</v>
      </c>
      <c r="H846" s="151">
        <v>91182</v>
      </c>
      <c r="I846" s="149" t="s">
        <v>67</v>
      </c>
      <c r="J846" s="149" t="s">
        <v>64</v>
      </c>
      <c r="K846" s="152">
        <v>45274.891053240703</v>
      </c>
      <c r="L846" s="149" t="s">
        <v>63</v>
      </c>
      <c r="M846" s="149" t="s">
        <v>346</v>
      </c>
      <c r="N846" s="153">
        <v>0</v>
      </c>
      <c r="O846" s="153">
        <v>214.41</v>
      </c>
      <c r="P846" s="153">
        <v>0</v>
      </c>
    </row>
    <row r="847" spans="1:16" x14ac:dyDescent="0.35">
      <c r="A847" s="149" t="s">
        <v>314</v>
      </c>
      <c r="B847" s="149" t="s">
        <v>318</v>
      </c>
      <c r="C847" s="150" t="s">
        <v>81</v>
      </c>
      <c r="D847" s="149" t="s">
        <v>319</v>
      </c>
      <c r="E847" s="149">
        <v>152480</v>
      </c>
      <c r="F847" s="149">
        <v>163836</v>
      </c>
      <c r="G847" s="149">
        <v>66276</v>
      </c>
      <c r="H847" s="151">
        <v>36</v>
      </c>
      <c r="I847" s="149" t="s">
        <v>65</v>
      </c>
      <c r="J847" s="149" t="s">
        <v>64</v>
      </c>
      <c r="K847" s="152">
        <v>45275.337326388901</v>
      </c>
      <c r="L847" s="149" t="s">
        <v>63</v>
      </c>
      <c r="M847" s="149" t="s">
        <v>79</v>
      </c>
      <c r="N847" s="153">
        <v>0</v>
      </c>
      <c r="O847" s="153">
        <v>80.099999999999994</v>
      </c>
      <c r="P847" s="153">
        <v>0</v>
      </c>
    </row>
    <row r="848" spans="1:16" x14ac:dyDescent="0.35">
      <c r="A848" s="149" t="s">
        <v>314</v>
      </c>
      <c r="B848" s="149" t="s">
        <v>318</v>
      </c>
      <c r="C848" s="150" t="s">
        <v>81</v>
      </c>
      <c r="D848" s="149" t="s">
        <v>319</v>
      </c>
      <c r="E848" s="149">
        <v>152480</v>
      </c>
      <c r="F848" s="149">
        <v>163837</v>
      </c>
      <c r="G848" s="149">
        <v>66276</v>
      </c>
      <c r="H848" s="151">
        <v>75870</v>
      </c>
      <c r="I848" s="149" t="s">
        <v>80</v>
      </c>
      <c r="J848" s="149" t="s">
        <v>64</v>
      </c>
      <c r="K848" s="152">
        <v>45275.337326388901</v>
      </c>
      <c r="L848" s="149" t="s">
        <v>63</v>
      </c>
      <c r="M848" s="149" t="s">
        <v>79</v>
      </c>
      <c r="N848" s="153">
        <v>0</v>
      </c>
      <c r="O848" s="153">
        <v>20.65</v>
      </c>
      <c r="P848" s="153">
        <v>0</v>
      </c>
    </row>
    <row r="849" spans="1:16" x14ac:dyDescent="0.35">
      <c r="A849" s="149" t="s">
        <v>314</v>
      </c>
      <c r="B849" s="149" t="s">
        <v>318</v>
      </c>
      <c r="C849" s="150" t="s">
        <v>81</v>
      </c>
      <c r="D849" s="149" t="s">
        <v>319</v>
      </c>
      <c r="E849" s="149">
        <v>152441</v>
      </c>
      <c r="F849" s="149">
        <v>163807</v>
      </c>
      <c r="G849" s="149">
        <v>66276</v>
      </c>
      <c r="H849" s="151">
        <v>91891</v>
      </c>
      <c r="I849" s="149" t="s">
        <v>66</v>
      </c>
      <c r="J849" s="149" t="s">
        <v>64</v>
      </c>
      <c r="K849" s="152">
        <v>45275.337326388901</v>
      </c>
      <c r="L849" s="149" t="s">
        <v>63</v>
      </c>
      <c r="M849" s="149" t="s">
        <v>79</v>
      </c>
      <c r="N849" s="153">
        <v>0</v>
      </c>
      <c r="O849" s="153">
        <v>41.4</v>
      </c>
      <c r="P849" s="153">
        <v>0</v>
      </c>
    </row>
    <row r="850" spans="1:16" x14ac:dyDescent="0.35">
      <c r="A850" s="149" t="s">
        <v>314</v>
      </c>
      <c r="B850" s="149" t="s">
        <v>318</v>
      </c>
      <c r="C850" s="150" t="s">
        <v>81</v>
      </c>
      <c r="D850" s="149" t="s">
        <v>319</v>
      </c>
      <c r="E850" s="149">
        <v>152473</v>
      </c>
      <c r="F850" s="149">
        <v>163833</v>
      </c>
      <c r="G850" s="149">
        <v>66276</v>
      </c>
      <c r="H850" s="151">
        <v>23</v>
      </c>
      <c r="I850" s="149" t="s">
        <v>70</v>
      </c>
      <c r="J850" s="149" t="s">
        <v>64</v>
      </c>
      <c r="K850" s="152">
        <v>45275.337326388901</v>
      </c>
      <c r="L850" s="149" t="s">
        <v>63</v>
      </c>
      <c r="M850" s="149" t="s">
        <v>79</v>
      </c>
      <c r="N850" s="153">
        <v>0</v>
      </c>
      <c r="O850" s="153">
        <v>41.4</v>
      </c>
      <c r="P850" s="153">
        <v>0</v>
      </c>
    </row>
    <row r="851" spans="1:16" x14ac:dyDescent="0.35">
      <c r="A851" s="149" t="s">
        <v>314</v>
      </c>
      <c r="B851" s="149" t="s">
        <v>318</v>
      </c>
      <c r="C851" s="150" t="s">
        <v>81</v>
      </c>
      <c r="D851" s="149" t="s">
        <v>319</v>
      </c>
      <c r="E851" s="149">
        <v>152483</v>
      </c>
      <c r="F851" s="149">
        <v>163841</v>
      </c>
      <c r="G851" s="149">
        <v>66276</v>
      </c>
      <c r="H851" s="151">
        <v>23</v>
      </c>
      <c r="I851" s="149" t="s">
        <v>70</v>
      </c>
      <c r="J851" s="149" t="s">
        <v>64</v>
      </c>
      <c r="K851" s="152">
        <v>45275.337326388901</v>
      </c>
      <c r="L851" s="149" t="s">
        <v>63</v>
      </c>
      <c r="M851" s="149" t="s">
        <v>79</v>
      </c>
      <c r="N851" s="153">
        <v>0</v>
      </c>
      <c r="O851" s="153">
        <v>41.4</v>
      </c>
      <c r="P851" s="153">
        <v>0</v>
      </c>
    </row>
    <row r="852" spans="1:16" x14ac:dyDescent="0.35">
      <c r="A852" s="149" t="s">
        <v>314</v>
      </c>
      <c r="B852" s="149" t="s">
        <v>318</v>
      </c>
      <c r="C852" s="150" t="s">
        <v>81</v>
      </c>
      <c r="D852" s="149" t="s">
        <v>319</v>
      </c>
      <c r="E852" s="149">
        <v>152483</v>
      </c>
      <c r="F852" s="149">
        <v>163842</v>
      </c>
      <c r="G852" s="149">
        <v>66276</v>
      </c>
      <c r="H852" s="151">
        <v>75870</v>
      </c>
      <c r="I852" s="149" t="s">
        <v>80</v>
      </c>
      <c r="J852" s="149" t="s">
        <v>64</v>
      </c>
      <c r="K852" s="152">
        <v>45275.337326388901</v>
      </c>
      <c r="L852" s="149" t="s">
        <v>63</v>
      </c>
      <c r="M852" s="149" t="s">
        <v>79</v>
      </c>
      <c r="N852" s="153">
        <v>0</v>
      </c>
      <c r="O852" s="153">
        <v>20.65</v>
      </c>
      <c r="P852" s="153">
        <v>0</v>
      </c>
    </row>
    <row r="853" spans="1:16" x14ac:dyDescent="0.35">
      <c r="A853" s="149" t="s">
        <v>314</v>
      </c>
      <c r="B853" s="149" t="s">
        <v>318</v>
      </c>
      <c r="C853" s="150" t="s">
        <v>81</v>
      </c>
      <c r="D853" s="149" t="s">
        <v>319</v>
      </c>
      <c r="E853" s="149">
        <v>152364</v>
      </c>
      <c r="F853" s="149">
        <v>163716</v>
      </c>
      <c r="G853" s="149">
        <v>66276</v>
      </c>
      <c r="H853" s="151">
        <v>91891</v>
      </c>
      <c r="I853" s="149" t="s">
        <v>66</v>
      </c>
      <c r="J853" s="149" t="s">
        <v>64</v>
      </c>
      <c r="K853" s="152">
        <v>45275.337326388901</v>
      </c>
      <c r="L853" s="149" t="s">
        <v>63</v>
      </c>
      <c r="M853" s="149" t="s">
        <v>79</v>
      </c>
      <c r="N853" s="153">
        <v>0</v>
      </c>
      <c r="O853" s="153">
        <v>41.4</v>
      </c>
      <c r="P853" s="153">
        <v>0</v>
      </c>
    </row>
    <row r="854" spans="1:16" x14ac:dyDescent="0.35">
      <c r="A854" s="149" t="s">
        <v>314</v>
      </c>
      <c r="B854" s="149" t="s">
        <v>318</v>
      </c>
      <c r="C854" s="150" t="s">
        <v>81</v>
      </c>
      <c r="D854" s="149" t="s">
        <v>319</v>
      </c>
      <c r="E854" s="149">
        <v>152453</v>
      </c>
      <c r="F854" s="149">
        <v>163818</v>
      </c>
      <c r="G854" s="149">
        <v>66276</v>
      </c>
      <c r="H854" s="151">
        <v>23</v>
      </c>
      <c r="I854" s="149" t="s">
        <v>70</v>
      </c>
      <c r="J854" s="149" t="s">
        <v>64</v>
      </c>
      <c r="K854" s="152">
        <v>45275.337326388901</v>
      </c>
      <c r="L854" s="149" t="s">
        <v>63</v>
      </c>
      <c r="M854" s="149" t="s">
        <v>79</v>
      </c>
      <c r="N854" s="153">
        <v>0</v>
      </c>
      <c r="O854" s="153">
        <v>41.4</v>
      </c>
      <c r="P854" s="153">
        <v>0</v>
      </c>
    </row>
    <row r="855" spans="1:16" x14ac:dyDescent="0.35">
      <c r="A855" s="149" t="s">
        <v>314</v>
      </c>
      <c r="B855" s="149" t="s">
        <v>318</v>
      </c>
      <c r="C855" s="150" t="s">
        <v>81</v>
      </c>
      <c r="D855" s="149" t="s">
        <v>319</v>
      </c>
      <c r="E855" s="149">
        <v>152453</v>
      </c>
      <c r="F855" s="149">
        <v>163819</v>
      </c>
      <c r="G855" s="149">
        <v>66276</v>
      </c>
      <c r="H855" s="151">
        <v>75870</v>
      </c>
      <c r="I855" s="149" t="s">
        <v>80</v>
      </c>
      <c r="J855" s="149" t="s">
        <v>64</v>
      </c>
      <c r="K855" s="152">
        <v>45275.337326388901</v>
      </c>
      <c r="L855" s="149" t="s">
        <v>63</v>
      </c>
      <c r="M855" s="149" t="s">
        <v>79</v>
      </c>
      <c r="N855" s="153">
        <v>0</v>
      </c>
      <c r="O855" s="153">
        <v>20.65</v>
      </c>
      <c r="P855" s="153">
        <v>0</v>
      </c>
    </row>
    <row r="856" spans="1:16" x14ac:dyDescent="0.35">
      <c r="A856" s="149" t="s">
        <v>314</v>
      </c>
      <c r="B856" s="149" t="s">
        <v>318</v>
      </c>
      <c r="C856" s="150" t="s">
        <v>81</v>
      </c>
      <c r="D856" s="149" t="s">
        <v>319</v>
      </c>
      <c r="E856" s="149">
        <v>152383</v>
      </c>
      <c r="F856" s="149">
        <v>163741</v>
      </c>
      <c r="G856" s="149">
        <v>66276</v>
      </c>
      <c r="H856" s="151">
        <v>91891</v>
      </c>
      <c r="I856" s="149" t="s">
        <v>66</v>
      </c>
      <c r="J856" s="149" t="s">
        <v>64</v>
      </c>
      <c r="K856" s="152">
        <v>45275.337326388901</v>
      </c>
      <c r="L856" s="149" t="s">
        <v>63</v>
      </c>
      <c r="M856" s="149" t="s">
        <v>79</v>
      </c>
      <c r="N856" s="153">
        <v>0</v>
      </c>
      <c r="O856" s="153">
        <v>41.4</v>
      </c>
      <c r="P856" s="153">
        <v>0</v>
      </c>
    </row>
    <row r="857" spans="1:16" x14ac:dyDescent="0.35">
      <c r="A857" s="149" t="s">
        <v>314</v>
      </c>
      <c r="B857" s="149" t="s">
        <v>318</v>
      </c>
      <c r="C857" s="150" t="s">
        <v>81</v>
      </c>
      <c r="D857" s="149" t="s">
        <v>319</v>
      </c>
      <c r="E857" s="149">
        <v>152444</v>
      </c>
      <c r="F857" s="149">
        <v>163810</v>
      </c>
      <c r="G857" s="149">
        <v>66276</v>
      </c>
      <c r="H857" s="151">
        <v>36</v>
      </c>
      <c r="I857" s="149" t="s">
        <v>65</v>
      </c>
      <c r="J857" s="149" t="s">
        <v>64</v>
      </c>
      <c r="K857" s="152">
        <v>45275.337326388901</v>
      </c>
      <c r="L857" s="149" t="s">
        <v>63</v>
      </c>
      <c r="M857" s="149" t="s">
        <v>79</v>
      </c>
      <c r="N857" s="153">
        <v>0</v>
      </c>
      <c r="O857" s="153">
        <v>80.099999999999994</v>
      </c>
      <c r="P857" s="153">
        <v>0</v>
      </c>
    </row>
    <row r="858" spans="1:16" x14ac:dyDescent="0.35">
      <c r="A858" s="149" t="s">
        <v>314</v>
      </c>
      <c r="B858" s="149" t="s">
        <v>318</v>
      </c>
      <c r="C858" s="150" t="s">
        <v>81</v>
      </c>
      <c r="D858" s="149" t="s">
        <v>319</v>
      </c>
      <c r="E858" s="149">
        <v>152444</v>
      </c>
      <c r="F858" s="149">
        <v>163811</v>
      </c>
      <c r="G858" s="149">
        <v>66276</v>
      </c>
      <c r="H858" s="151">
        <v>75870</v>
      </c>
      <c r="I858" s="149" t="s">
        <v>80</v>
      </c>
      <c r="J858" s="149" t="s">
        <v>64</v>
      </c>
      <c r="K858" s="152">
        <v>45275.337326388901</v>
      </c>
      <c r="L858" s="149" t="s">
        <v>63</v>
      </c>
      <c r="M858" s="149" t="s">
        <v>79</v>
      </c>
      <c r="N858" s="153">
        <v>0</v>
      </c>
      <c r="O858" s="153">
        <v>20.65</v>
      </c>
      <c r="P858" s="153">
        <v>0</v>
      </c>
    </row>
    <row r="859" spans="1:16" x14ac:dyDescent="0.35">
      <c r="A859" s="149" t="s">
        <v>314</v>
      </c>
      <c r="B859" s="149" t="s">
        <v>371</v>
      </c>
      <c r="C859" s="150" t="s">
        <v>81</v>
      </c>
      <c r="D859" s="149" t="s">
        <v>319</v>
      </c>
      <c r="E859" s="149">
        <v>152478</v>
      </c>
      <c r="F859" s="149">
        <v>163834</v>
      </c>
      <c r="G859" s="149">
        <v>66277</v>
      </c>
      <c r="H859" s="151">
        <v>900</v>
      </c>
      <c r="I859" s="149" t="s">
        <v>208</v>
      </c>
      <c r="J859" s="149" t="s">
        <v>64</v>
      </c>
      <c r="K859" s="152">
        <v>45275.337326388901</v>
      </c>
      <c r="L859" s="149" t="s">
        <v>63</v>
      </c>
      <c r="M859" s="149" t="s">
        <v>79</v>
      </c>
      <c r="N859" s="153">
        <v>0</v>
      </c>
      <c r="O859" s="153">
        <v>170.45</v>
      </c>
      <c r="P859" s="153">
        <v>0</v>
      </c>
    </row>
    <row r="860" spans="1:16" x14ac:dyDescent="0.35">
      <c r="A860" s="149" t="s">
        <v>314</v>
      </c>
      <c r="B860" s="149" t="s">
        <v>371</v>
      </c>
      <c r="C860" s="150" t="s">
        <v>81</v>
      </c>
      <c r="D860" s="149" t="s">
        <v>319</v>
      </c>
      <c r="E860" s="149">
        <v>152478</v>
      </c>
      <c r="F860" s="149">
        <v>163835</v>
      </c>
      <c r="G860" s="149">
        <v>66277</v>
      </c>
      <c r="H860" s="151">
        <v>10990</v>
      </c>
      <c r="I860" s="149" t="s">
        <v>80</v>
      </c>
      <c r="J860" s="149" t="s">
        <v>64</v>
      </c>
      <c r="K860" s="152">
        <v>45275.337326388901</v>
      </c>
      <c r="L860" s="149" t="s">
        <v>63</v>
      </c>
      <c r="M860" s="149" t="s">
        <v>79</v>
      </c>
      <c r="N860" s="153">
        <v>0</v>
      </c>
      <c r="O860" s="153">
        <v>6.9</v>
      </c>
      <c r="P860" s="153">
        <v>0</v>
      </c>
    </row>
    <row r="861" spans="1:16" x14ac:dyDescent="0.35">
      <c r="A861" s="149" t="s">
        <v>314</v>
      </c>
      <c r="B861" s="149" t="s">
        <v>371</v>
      </c>
      <c r="C861" s="150" t="s">
        <v>81</v>
      </c>
      <c r="D861" s="149" t="s">
        <v>319</v>
      </c>
      <c r="E861" s="149">
        <v>152481</v>
      </c>
      <c r="F861" s="149">
        <v>163838</v>
      </c>
      <c r="G861" s="149">
        <v>66277</v>
      </c>
      <c r="H861" s="151">
        <v>900</v>
      </c>
      <c r="I861" s="149" t="s">
        <v>208</v>
      </c>
      <c r="J861" s="149" t="s">
        <v>64</v>
      </c>
      <c r="K861" s="152">
        <v>45275.337326388901</v>
      </c>
      <c r="L861" s="149" t="s">
        <v>63</v>
      </c>
      <c r="M861" s="149" t="s">
        <v>79</v>
      </c>
      <c r="N861" s="153">
        <v>0</v>
      </c>
      <c r="O861" s="153">
        <v>170.45</v>
      </c>
      <c r="P861" s="153">
        <v>0</v>
      </c>
    </row>
    <row r="862" spans="1:16" x14ac:dyDescent="0.35">
      <c r="A862" s="149" t="s">
        <v>314</v>
      </c>
      <c r="B862" s="149" t="s">
        <v>371</v>
      </c>
      <c r="C862" s="150" t="s">
        <v>81</v>
      </c>
      <c r="D862" s="149" t="s">
        <v>319</v>
      </c>
      <c r="E862" s="149">
        <v>152481</v>
      </c>
      <c r="F862" s="149">
        <v>163839</v>
      </c>
      <c r="G862" s="149">
        <v>66277</v>
      </c>
      <c r="H862" s="151">
        <v>10990</v>
      </c>
      <c r="I862" s="149" t="s">
        <v>80</v>
      </c>
      <c r="J862" s="149" t="s">
        <v>64</v>
      </c>
      <c r="K862" s="152">
        <v>45275.337326388901</v>
      </c>
      <c r="L862" s="149" t="s">
        <v>63</v>
      </c>
      <c r="M862" s="149" t="s">
        <v>79</v>
      </c>
      <c r="N862" s="153">
        <v>0</v>
      </c>
      <c r="O862" s="153">
        <v>6.9</v>
      </c>
      <c r="P862" s="153">
        <v>0</v>
      </c>
    </row>
    <row r="863" spans="1:16" x14ac:dyDescent="0.35">
      <c r="A863" s="149" t="s">
        <v>314</v>
      </c>
      <c r="B863" s="149" t="s">
        <v>371</v>
      </c>
      <c r="C863" s="150" t="s">
        <v>81</v>
      </c>
      <c r="D863" s="149" t="s">
        <v>319</v>
      </c>
      <c r="E863" s="149">
        <v>152416</v>
      </c>
      <c r="F863" s="149">
        <v>163778</v>
      </c>
      <c r="G863" s="149">
        <v>66277</v>
      </c>
      <c r="H863" s="151">
        <v>93644</v>
      </c>
      <c r="I863" s="149" t="s">
        <v>84</v>
      </c>
      <c r="J863" s="149" t="s">
        <v>64</v>
      </c>
      <c r="K863" s="152">
        <v>45275.337326388901</v>
      </c>
      <c r="L863" s="149" t="s">
        <v>63</v>
      </c>
      <c r="M863" s="149" t="s">
        <v>79</v>
      </c>
      <c r="N863" s="153">
        <v>0</v>
      </c>
      <c r="O863" s="153">
        <v>36.549999999999997</v>
      </c>
      <c r="P863" s="153">
        <v>0</v>
      </c>
    </row>
    <row r="864" spans="1:16" x14ac:dyDescent="0.35">
      <c r="A864" s="149" t="s">
        <v>314</v>
      </c>
      <c r="B864" s="149" t="s">
        <v>371</v>
      </c>
      <c r="C864" s="150" t="s">
        <v>81</v>
      </c>
      <c r="D864" s="149" t="s">
        <v>319</v>
      </c>
      <c r="E864" s="149">
        <v>152389</v>
      </c>
      <c r="F864" s="149">
        <v>163750</v>
      </c>
      <c r="G864" s="149">
        <v>66277</v>
      </c>
      <c r="H864" s="151">
        <v>91891</v>
      </c>
      <c r="I864" s="149" t="s">
        <v>66</v>
      </c>
      <c r="J864" s="149" t="s">
        <v>64</v>
      </c>
      <c r="K864" s="152">
        <v>45275.337326388901</v>
      </c>
      <c r="L864" s="149" t="s">
        <v>63</v>
      </c>
      <c r="M864" s="149" t="s">
        <v>79</v>
      </c>
      <c r="N864" s="153">
        <v>0</v>
      </c>
      <c r="O864" s="153">
        <v>41.4</v>
      </c>
      <c r="P864" s="153">
        <v>0</v>
      </c>
    </row>
    <row r="865" spans="1:16" x14ac:dyDescent="0.35">
      <c r="A865" s="149" t="s">
        <v>314</v>
      </c>
      <c r="B865" s="149" t="s">
        <v>371</v>
      </c>
      <c r="C865" s="150" t="s">
        <v>81</v>
      </c>
      <c r="D865" s="149" t="s">
        <v>319</v>
      </c>
      <c r="E865" s="149">
        <v>152389</v>
      </c>
      <c r="F865" s="149">
        <v>163751</v>
      </c>
      <c r="G865" s="149">
        <v>66277</v>
      </c>
      <c r="H865" s="151">
        <v>75870</v>
      </c>
      <c r="I865" s="149" t="s">
        <v>80</v>
      </c>
      <c r="J865" s="149" t="s">
        <v>64</v>
      </c>
      <c r="K865" s="152">
        <v>45275.337326388901</v>
      </c>
      <c r="L865" s="149" t="s">
        <v>63</v>
      </c>
      <c r="M865" s="149" t="s">
        <v>79</v>
      </c>
      <c r="N865" s="153">
        <v>0</v>
      </c>
      <c r="O865" s="153">
        <v>20.65</v>
      </c>
      <c r="P865" s="153">
        <v>0</v>
      </c>
    </row>
    <row r="866" spans="1:16" x14ac:dyDescent="0.35">
      <c r="A866" s="149" t="s">
        <v>314</v>
      </c>
      <c r="B866" s="149" t="s">
        <v>371</v>
      </c>
      <c r="C866" s="150" t="s">
        <v>81</v>
      </c>
      <c r="D866" s="149" t="s">
        <v>319</v>
      </c>
      <c r="E866" s="149">
        <v>152484</v>
      </c>
      <c r="F866" s="149">
        <v>163843</v>
      </c>
      <c r="G866" s="149">
        <v>66277</v>
      </c>
      <c r="H866" s="151">
        <v>900</v>
      </c>
      <c r="I866" s="149" t="s">
        <v>208</v>
      </c>
      <c r="J866" s="149" t="s">
        <v>64</v>
      </c>
      <c r="K866" s="152">
        <v>45275.337326388901</v>
      </c>
      <c r="L866" s="149" t="s">
        <v>63</v>
      </c>
      <c r="M866" s="149" t="s">
        <v>79</v>
      </c>
      <c r="N866" s="153">
        <v>0</v>
      </c>
      <c r="O866" s="153">
        <v>170.45</v>
      </c>
      <c r="P866" s="153">
        <v>0</v>
      </c>
    </row>
    <row r="867" spans="1:16" x14ac:dyDescent="0.35">
      <c r="A867" s="149" t="s">
        <v>314</v>
      </c>
      <c r="B867" s="149" t="s">
        <v>371</v>
      </c>
      <c r="C867" s="150" t="s">
        <v>81</v>
      </c>
      <c r="D867" s="149" t="s">
        <v>319</v>
      </c>
      <c r="E867" s="149">
        <v>152484</v>
      </c>
      <c r="F867" s="149">
        <v>163844</v>
      </c>
      <c r="G867" s="149">
        <v>66277</v>
      </c>
      <c r="H867" s="151">
        <v>10990</v>
      </c>
      <c r="I867" s="149" t="s">
        <v>80</v>
      </c>
      <c r="J867" s="149" t="s">
        <v>64</v>
      </c>
      <c r="K867" s="152">
        <v>45275.337326388901</v>
      </c>
      <c r="L867" s="149" t="s">
        <v>63</v>
      </c>
      <c r="M867" s="149" t="s">
        <v>79</v>
      </c>
      <c r="N867" s="153">
        <v>0</v>
      </c>
      <c r="O867" s="153">
        <v>6.9</v>
      </c>
      <c r="P867" s="153">
        <v>0</v>
      </c>
    </row>
    <row r="868" spans="1:16" x14ac:dyDescent="0.35">
      <c r="A868" s="149" t="s">
        <v>314</v>
      </c>
      <c r="B868" s="149" t="s">
        <v>371</v>
      </c>
      <c r="C868" s="150" t="s">
        <v>81</v>
      </c>
      <c r="D868" s="149" t="s">
        <v>319</v>
      </c>
      <c r="E868" s="149">
        <v>152468</v>
      </c>
      <c r="F868" s="149">
        <v>163827</v>
      </c>
      <c r="G868" s="149">
        <v>66277</v>
      </c>
      <c r="H868" s="151">
        <v>23</v>
      </c>
      <c r="I868" s="149" t="s">
        <v>70</v>
      </c>
      <c r="J868" s="149" t="s">
        <v>64</v>
      </c>
      <c r="K868" s="152">
        <v>45275.337326388901</v>
      </c>
      <c r="L868" s="149" t="s">
        <v>63</v>
      </c>
      <c r="M868" s="149" t="s">
        <v>79</v>
      </c>
      <c r="N868" s="153">
        <v>0</v>
      </c>
      <c r="O868" s="153">
        <v>41.4</v>
      </c>
      <c r="P868" s="153">
        <v>0</v>
      </c>
    </row>
    <row r="869" spans="1:16" x14ac:dyDescent="0.35">
      <c r="A869" s="149" t="s">
        <v>314</v>
      </c>
      <c r="B869" s="149" t="s">
        <v>371</v>
      </c>
      <c r="C869" s="150" t="s">
        <v>81</v>
      </c>
      <c r="D869" s="149" t="s">
        <v>319</v>
      </c>
      <c r="E869" s="149">
        <v>152468</v>
      </c>
      <c r="F869" s="149">
        <v>163828</v>
      </c>
      <c r="G869" s="149">
        <v>66277</v>
      </c>
      <c r="H869" s="151">
        <v>75870</v>
      </c>
      <c r="I869" s="149" t="s">
        <v>80</v>
      </c>
      <c r="J869" s="149" t="s">
        <v>64</v>
      </c>
      <c r="K869" s="152">
        <v>45275.337326388901</v>
      </c>
      <c r="L869" s="149" t="s">
        <v>63</v>
      </c>
      <c r="M869" s="149" t="s">
        <v>79</v>
      </c>
      <c r="N869" s="153">
        <v>0</v>
      </c>
      <c r="O869" s="153">
        <v>20.65</v>
      </c>
      <c r="P869" s="153">
        <v>0</v>
      </c>
    </row>
    <row r="870" spans="1:16" x14ac:dyDescent="0.35">
      <c r="A870" s="149" t="s">
        <v>314</v>
      </c>
      <c r="B870" s="149" t="s">
        <v>371</v>
      </c>
      <c r="C870" s="150" t="s">
        <v>81</v>
      </c>
      <c r="D870" s="149" t="s">
        <v>319</v>
      </c>
      <c r="E870" s="149">
        <v>152418</v>
      </c>
      <c r="F870" s="149">
        <v>163780</v>
      </c>
      <c r="G870" s="149">
        <v>66277</v>
      </c>
      <c r="H870" s="151">
        <v>36</v>
      </c>
      <c r="I870" s="149" t="s">
        <v>396</v>
      </c>
      <c r="J870" s="149" t="s">
        <v>64</v>
      </c>
      <c r="K870" s="152">
        <v>45275.337326388901</v>
      </c>
      <c r="L870" s="149" t="s">
        <v>63</v>
      </c>
      <c r="M870" s="149" t="s">
        <v>79</v>
      </c>
      <c r="N870" s="153">
        <v>0</v>
      </c>
      <c r="O870" s="153">
        <v>80.099999999999994</v>
      </c>
      <c r="P870" s="153">
        <v>0</v>
      </c>
    </row>
    <row r="871" spans="1:16" x14ac:dyDescent="0.35">
      <c r="A871" s="149" t="s">
        <v>314</v>
      </c>
      <c r="B871" s="149" t="s">
        <v>371</v>
      </c>
      <c r="C871" s="150" t="s">
        <v>81</v>
      </c>
      <c r="D871" s="149" t="s">
        <v>319</v>
      </c>
      <c r="E871" s="149">
        <v>152418</v>
      </c>
      <c r="F871" s="149">
        <v>163781</v>
      </c>
      <c r="G871" s="149">
        <v>66277</v>
      </c>
      <c r="H871" s="151">
        <v>2713</v>
      </c>
      <c r="I871" s="149" t="s">
        <v>336</v>
      </c>
      <c r="J871" s="149" t="s">
        <v>64</v>
      </c>
      <c r="K871" s="152">
        <v>45275.337326388901</v>
      </c>
      <c r="L871" s="149" t="s">
        <v>63</v>
      </c>
      <c r="M871" s="149" t="s">
        <v>79</v>
      </c>
      <c r="N871" s="153">
        <v>0</v>
      </c>
      <c r="O871" s="153">
        <v>78.95</v>
      </c>
      <c r="P871" s="153">
        <v>0</v>
      </c>
    </row>
    <row r="872" spans="1:16" x14ac:dyDescent="0.35">
      <c r="A872" s="149" t="s">
        <v>314</v>
      </c>
      <c r="B872" s="149" t="s">
        <v>371</v>
      </c>
      <c r="C872" s="150" t="s">
        <v>81</v>
      </c>
      <c r="D872" s="149" t="s">
        <v>319</v>
      </c>
      <c r="E872" s="149">
        <v>152399</v>
      </c>
      <c r="F872" s="149">
        <v>163761</v>
      </c>
      <c r="G872" s="149">
        <v>66277</v>
      </c>
      <c r="H872" s="151">
        <v>36</v>
      </c>
      <c r="I872" s="149" t="s">
        <v>397</v>
      </c>
      <c r="J872" s="149" t="s">
        <v>64</v>
      </c>
      <c r="K872" s="152">
        <v>45275.337326388901</v>
      </c>
      <c r="L872" s="149" t="s">
        <v>63</v>
      </c>
      <c r="M872" s="149" t="s">
        <v>79</v>
      </c>
      <c r="N872" s="153">
        <v>0</v>
      </c>
      <c r="O872" s="153">
        <v>80.099999999999994</v>
      </c>
      <c r="P872" s="153">
        <v>0</v>
      </c>
    </row>
    <row r="873" spans="1:16" x14ac:dyDescent="0.35">
      <c r="A873" s="149" t="s">
        <v>314</v>
      </c>
      <c r="B873" s="149" t="s">
        <v>371</v>
      </c>
      <c r="C873" s="150" t="s">
        <v>81</v>
      </c>
      <c r="D873" s="149" t="s">
        <v>319</v>
      </c>
      <c r="E873" s="149">
        <v>152399</v>
      </c>
      <c r="F873" s="149">
        <v>163762</v>
      </c>
      <c r="G873" s="149">
        <v>66277</v>
      </c>
      <c r="H873" s="151">
        <v>14206</v>
      </c>
      <c r="I873" s="149" t="s">
        <v>398</v>
      </c>
      <c r="J873" s="149" t="s">
        <v>64</v>
      </c>
      <c r="K873" s="152">
        <v>45275.337326388901</v>
      </c>
      <c r="L873" s="149" t="s">
        <v>63</v>
      </c>
      <c r="M873" s="149" t="s">
        <v>79</v>
      </c>
      <c r="N873" s="153">
        <v>0</v>
      </c>
      <c r="O873" s="153">
        <v>33.35</v>
      </c>
      <c r="P873" s="153">
        <v>0</v>
      </c>
    </row>
    <row r="874" spans="1:16" x14ac:dyDescent="0.35">
      <c r="A874" s="149" t="s">
        <v>314</v>
      </c>
      <c r="B874" s="149" t="s">
        <v>371</v>
      </c>
      <c r="C874" s="150" t="s">
        <v>81</v>
      </c>
      <c r="D874" s="149" t="s">
        <v>319</v>
      </c>
      <c r="E874" s="149">
        <v>152414</v>
      </c>
      <c r="F874" s="149">
        <v>163776</v>
      </c>
      <c r="G874" s="149">
        <v>66277</v>
      </c>
      <c r="H874" s="151">
        <v>732</v>
      </c>
      <c r="I874" s="149" t="s">
        <v>399</v>
      </c>
      <c r="J874" s="149" t="s">
        <v>64</v>
      </c>
      <c r="K874" s="152">
        <v>45275.337326388901</v>
      </c>
      <c r="L874" s="149" t="s">
        <v>63</v>
      </c>
      <c r="M874" s="149" t="s">
        <v>79</v>
      </c>
      <c r="N874" s="153">
        <v>0</v>
      </c>
      <c r="O874" s="153">
        <v>79.3</v>
      </c>
      <c r="P874" s="153">
        <v>0</v>
      </c>
    </row>
    <row r="875" spans="1:16" x14ac:dyDescent="0.35">
      <c r="A875" s="149" t="s">
        <v>314</v>
      </c>
      <c r="B875" s="149" t="s">
        <v>371</v>
      </c>
      <c r="C875" s="150" t="s">
        <v>81</v>
      </c>
      <c r="D875" s="149" t="s">
        <v>319</v>
      </c>
      <c r="E875" s="149">
        <v>152414</v>
      </c>
      <c r="F875" s="149">
        <v>163777</v>
      </c>
      <c r="G875" s="149">
        <v>66277</v>
      </c>
      <c r="H875" s="151">
        <v>732</v>
      </c>
      <c r="I875" s="149" t="s">
        <v>400</v>
      </c>
      <c r="J875" s="149" t="s">
        <v>64</v>
      </c>
      <c r="K875" s="152">
        <v>45275.337326388901</v>
      </c>
      <c r="L875" s="149" t="s">
        <v>63</v>
      </c>
      <c r="M875" s="149" t="s">
        <v>79</v>
      </c>
      <c r="N875" s="153">
        <v>0</v>
      </c>
      <c r="O875" s="153">
        <v>79.3</v>
      </c>
      <c r="P875" s="153">
        <v>0</v>
      </c>
    </row>
    <row r="876" spans="1:16" x14ac:dyDescent="0.35">
      <c r="A876" s="149" t="s">
        <v>314</v>
      </c>
      <c r="B876" s="149" t="s">
        <v>371</v>
      </c>
      <c r="C876" s="150" t="s">
        <v>81</v>
      </c>
      <c r="D876" s="149" t="s">
        <v>319</v>
      </c>
      <c r="E876" s="149">
        <v>152462</v>
      </c>
      <c r="F876" s="149">
        <v>163824</v>
      </c>
      <c r="G876" s="149">
        <v>66277</v>
      </c>
      <c r="H876" s="151">
        <v>23</v>
      </c>
      <c r="I876" s="149" t="s">
        <v>70</v>
      </c>
      <c r="J876" s="149" t="s">
        <v>64</v>
      </c>
      <c r="K876" s="152">
        <v>45275.337326388901</v>
      </c>
      <c r="L876" s="149" t="s">
        <v>63</v>
      </c>
      <c r="M876" s="149" t="s">
        <v>79</v>
      </c>
      <c r="N876" s="153">
        <v>0</v>
      </c>
      <c r="O876" s="153">
        <v>41.4</v>
      </c>
      <c r="P876" s="153">
        <v>0</v>
      </c>
    </row>
    <row r="877" spans="1:16" x14ac:dyDescent="0.35">
      <c r="A877" s="149" t="s">
        <v>314</v>
      </c>
      <c r="B877" s="149" t="s">
        <v>371</v>
      </c>
      <c r="C877" s="150" t="s">
        <v>81</v>
      </c>
      <c r="D877" s="149" t="s">
        <v>319</v>
      </c>
      <c r="E877" s="149">
        <v>152403</v>
      </c>
      <c r="F877" s="149">
        <v>163766</v>
      </c>
      <c r="G877" s="149">
        <v>66277</v>
      </c>
      <c r="H877" s="151">
        <v>721</v>
      </c>
      <c r="I877" s="149" t="s">
        <v>83</v>
      </c>
      <c r="J877" s="149" t="s">
        <v>64</v>
      </c>
      <c r="K877" s="152">
        <v>45275.337326388901</v>
      </c>
      <c r="L877" s="149" t="s">
        <v>63</v>
      </c>
      <c r="M877" s="149" t="s">
        <v>79</v>
      </c>
      <c r="N877" s="153">
        <v>0</v>
      </c>
      <c r="O877" s="153">
        <v>158.80000000000001</v>
      </c>
      <c r="P877" s="153">
        <v>0</v>
      </c>
    </row>
    <row r="878" spans="1:16" x14ac:dyDescent="0.35">
      <c r="A878" s="149" t="s">
        <v>314</v>
      </c>
      <c r="B878" s="149" t="s">
        <v>371</v>
      </c>
      <c r="C878" s="150" t="s">
        <v>81</v>
      </c>
      <c r="D878" s="149" t="s">
        <v>319</v>
      </c>
      <c r="E878" s="149">
        <v>152403</v>
      </c>
      <c r="F878" s="149">
        <v>163767</v>
      </c>
      <c r="G878" s="149">
        <v>66277</v>
      </c>
      <c r="H878" s="151">
        <v>723</v>
      </c>
      <c r="I878" s="149" t="s">
        <v>82</v>
      </c>
      <c r="J878" s="149" t="s">
        <v>64</v>
      </c>
      <c r="K878" s="152">
        <v>45275.337326388901</v>
      </c>
      <c r="L878" s="149" t="s">
        <v>63</v>
      </c>
      <c r="M878" s="149" t="s">
        <v>79</v>
      </c>
      <c r="N878" s="153">
        <v>0</v>
      </c>
      <c r="O878" s="153">
        <v>125.85</v>
      </c>
      <c r="P878" s="153">
        <v>0</v>
      </c>
    </row>
    <row r="879" spans="1:16" ht="21.5" x14ac:dyDescent="0.35">
      <c r="A879" s="149" t="s">
        <v>314</v>
      </c>
      <c r="B879" s="149" t="s">
        <v>323</v>
      </c>
      <c r="C879" s="150" t="s">
        <v>90</v>
      </c>
      <c r="D879" s="149" t="s">
        <v>319</v>
      </c>
      <c r="E879" s="149">
        <v>152319</v>
      </c>
      <c r="F879" s="149">
        <v>163674</v>
      </c>
      <c r="G879" s="149">
        <v>66285</v>
      </c>
      <c r="H879" s="151">
        <v>23</v>
      </c>
      <c r="I879" s="149" t="s">
        <v>70</v>
      </c>
      <c r="J879" s="149" t="s">
        <v>64</v>
      </c>
      <c r="K879" s="152">
        <v>45275.337326388901</v>
      </c>
      <c r="L879" s="149" t="s">
        <v>63</v>
      </c>
      <c r="M879" s="149" t="s">
        <v>88</v>
      </c>
      <c r="N879" s="153">
        <v>0</v>
      </c>
      <c r="O879" s="153">
        <v>47.65</v>
      </c>
      <c r="P879" s="153">
        <v>0</v>
      </c>
    </row>
    <row r="880" spans="1:16" ht="21.5" x14ac:dyDescent="0.35">
      <c r="A880" s="149" t="s">
        <v>314</v>
      </c>
      <c r="B880" s="149" t="s">
        <v>323</v>
      </c>
      <c r="C880" s="150" t="s">
        <v>90</v>
      </c>
      <c r="D880" s="149" t="s">
        <v>319</v>
      </c>
      <c r="E880" s="149">
        <v>152319</v>
      </c>
      <c r="F880" s="149">
        <v>163675</v>
      </c>
      <c r="G880" s="149">
        <v>66285</v>
      </c>
      <c r="H880" s="151">
        <v>75870</v>
      </c>
      <c r="I880" s="149" t="s">
        <v>89</v>
      </c>
      <c r="J880" s="149" t="s">
        <v>64</v>
      </c>
      <c r="K880" s="152">
        <v>45275.337326388901</v>
      </c>
      <c r="L880" s="149" t="s">
        <v>63</v>
      </c>
      <c r="M880" s="149" t="s">
        <v>88</v>
      </c>
      <c r="N880" s="153">
        <v>0</v>
      </c>
      <c r="O880" s="153">
        <v>24.25</v>
      </c>
      <c r="P880" s="153">
        <v>0</v>
      </c>
    </row>
    <row r="881" spans="1:16" x14ac:dyDescent="0.35">
      <c r="A881" s="149" t="s">
        <v>314</v>
      </c>
      <c r="B881" s="149" t="s">
        <v>323</v>
      </c>
      <c r="C881" s="150" t="s">
        <v>81</v>
      </c>
      <c r="D881" s="149" t="s">
        <v>319</v>
      </c>
      <c r="E881" s="149">
        <v>152385</v>
      </c>
      <c r="F881" s="149">
        <v>163743</v>
      </c>
      <c r="G881" s="149">
        <v>66278</v>
      </c>
      <c r="H881" s="151">
        <v>93644</v>
      </c>
      <c r="I881" s="149" t="s">
        <v>84</v>
      </c>
      <c r="J881" s="149" t="s">
        <v>64</v>
      </c>
      <c r="K881" s="152">
        <v>45275.337326388901</v>
      </c>
      <c r="L881" s="149" t="s">
        <v>63</v>
      </c>
      <c r="M881" s="149" t="s">
        <v>79</v>
      </c>
      <c r="N881" s="153">
        <v>0</v>
      </c>
      <c r="O881" s="153">
        <v>36.549999999999997</v>
      </c>
      <c r="P881" s="153">
        <v>0</v>
      </c>
    </row>
    <row r="882" spans="1:16" x14ac:dyDescent="0.35">
      <c r="A882" s="149" t="s">
        <v>314</v>
      </c>
      <c r="B882" s="149" t="s">
        <v>323</v>
      </c>
      <c r="C882" s="150" t="s">
        <v>81</v>
      </c>
      <c r="D882" s="149" t="s">
        <v>319</v>
      </c>
      <c r="E882" s="149">
        <v>152354</v>
      </c>
      <c r="F882" s="149">
        <v>163709</v>
      </c>
      <c r="G882" s="149">
        <v>66278</v>
      </c>
      <c r="H882" s="151">
        <v>93644</v>
      </c>
      <c r="I882" s="149" t="s">
        <v>243</v>
      </c>
      <c r="J882" s="149" t="s">
        <v>64</v>
      </c>
      <c r="K882" s="152">
        <v>45275.337326388901</v>
      </c>
      <c r="L882" s="149" t="s">
        <v>63</v>
      </c>
      <c r="M882" s="149" t="s">
        <v>79</v>
      </c>
      <c r="N882" s="153">
        <v>0</v>
      </c>
      <c r="O882" s="153">
        <v>36.549999999999997</v>
      </c>
      <c r="P882" s="153">
        <v>0</v>
      </c>
    </row>
    <row r="883" spans="1:16" x14ac:dyDescent="0.35">
      <c r="A883" s="149" t="s">
        <v>314</v>
      </c>
      <c r="B883" s="149" t="s">
        <v>323</v>
      </c>
      <c r="C883" s="150" t="s">
        <v>81</v>
      </c>
      <c r="D883" s="149" t="s">
        <v>319</v>
      </c>
      <c r="E883" s="149">
        <v>152356</v>
      </c>
      <c r="F883" s="149">
        <v>163710</v>
      </c>
      <c r="G883" s="149">
        <v>66278</v>
      </c>
      <c r="H883" s="151">
        <v>93644</v>
      </c>
      <c r="I883" s="149" t="s">
        <v>243</v>
      </c>
      <c r="J883" s="149" t="s">
        <v>64</v>
      </c>
      <c r="K883" s="152">
        <v>45275.337326388901</v>
      </c>
      <c r="L883" s="149" t="s">
        <v>63</v>
      </c>
      <c r="M883" s="149" t="s">
        <v>79</v>
      </c>
      <c r="N883" s="153">
        <v>0</v>
      </c>
      <c r="O883" s="153">
        <v>36.549999999999997</v>
      </c>
      <c r="P883" s="153">
        <v>0</v>
      </c>
    </row>
    <row r="884" spans="1:16" x14ac:dyDescent="0.35">
      <c r="A884" s="149" t="s">
        <v>314</v>
      </c>
      <c r="B884" s="149" t="s">
        <v>323</v>
      </c>
      <c r="C884" s="150" t="s">
        <v>81</v>
      </c>
      <c r="D884" s="149" t="s">
        <v>319</v>
      </c>
      <c r="E884" s="149">
        <v>152372</v>
      </c>
      <c r="F884" s="149">
        <v>163726</v>
      </c>
      <c r="G884" s="149">
        <v>66278</v>
      </c>
      <c r="H884" s="151">
        <v>23</v>
      </c>
      <c r="I884" s="149" t="s">
        <v>70</v>
      </c>
      <c r="J884" s="149" t="s">
        <v>64</v>
      </c>
      <c r="K884" s="152">
        <v>45275.337326388901</v>
      </c>
      <c r="L884" s="149" t="s">
        <v>63</v>
      </c>
      <c r="M884" s="149" t="s">
        <v>79</v>
      </c>
      <c r="N884" s="153">
        <v>0</v>
      </c>
      <c r="O884" s="153">
        <v>41.4</v>
      </c>
      <c r="P884" s="153">
        <v>0</v>
      </c>
    </row>
    <row r="885" spans="1:16" x14ac:dyDescent="0.35">
      <c r="A885" s="149" t="s">
        <v>314</v>
      </c>
      <c r="B885" s="149" t="s">
        <v>323</v>
      </c>
      <c r="C885" s="150" t="s">
        <v>81</v>
      </c>
      <c r="D885" s="149" t="s">
        <v>319</v>
      </c>
      <c r="E885" s="149">
        <v>152391</v>
      </c>
      <c r="F885" s="149">
        <v>163753</v>
      </c>
      <c r="G885" s="149">
        <v>66278</v>
      </c>
      <c r="H885" s="151">
        <v>3</v>
      </c>
      <c r="I885" s="149" t="s">
        <v>74</v>
      </c>
      <c r="J885" s="149" t="s">
        <v>64</v>
      </c>
      <c r="K885" s="152">
        <v>45275.337326388901</v>
      </c>
      <c r="L885" s="149" t="s">
        <v>63</v>
      </c>
      <c r="M885" s="149" t="s">
        <v>79</v>
      </c>
      <c r="N885" s="153">
        <v>0</v>
      </c>
      <c r="O885" s="153">
        <v>18.95</v>
      </c>
      <c r="P885" s="153">
        <v>0</v>
      </c>
    </row>
    <row r="886" spans="1:16" x14ac:dyDescent="0.35">
      <c r="A886" s="149" t="s">
        <v>314</v>
      </c>
      <c r="B886" s="149" t="s">
        <v>323</v>
      </c>
      <c r="C886" s="150" t="s">
        <v>81</v>
      </c>
      <c r="D886" s="149" t="s">
        <v>319</v>
      </c>
      <c r="E886" s="149">
        <v>152494</v>
      </c>
      <c r="F886" s="149">
        <v>163852</v>
      </c>
      <c r="G886" s="149">
        <v>66278</v>
      </c>
      <c r="H886" s="151">
        <v>93644</v>
      </c>
      <c r="I886" s="149" t="s">
        <v>84</v>
      </c>
      <c r="J886" s="149" t="s">
        <v>64</v>
      </c>
      <c r="K886" s="152">
        <v>45275.337326388901</v>
      </c>
      <c r="L886" s="149" t="s">
        <v>63</v>
      </c>
      <c r="M886" s="149" t="s">
        <v>79</v>
      </c>
      <c r="N886" s="153">
        <v>0</v>
      </c>
      <c r="O886" s="153">
        <v>36.549999999999997</v>
      </c>
      <c r="P886" s="153">
        <v>0</v>
      </c>
    </row>
    <row r="887" spans="1:16" x14ac:dyDescent="0.35">
      <c r="A887" s="149" t="s">
        <v>314</v>
      </c>
      <c r="B887" s="149" t="s">
        <v>327</v>
      </c>
      <c r="C887" s="150" t="s">
        <v>81</v>
      </c>
      <c r="D887" s="149" t="s">
        <v>319</v>
      </c>
      <c r="E887" s="149">
        <v>152410</v>
      </c>
      <c r="F887" s="149">
        <v>163771</v>
      </c>
      <c r="G887" s="149">
        <v>66279</v>
      </c>
      <c r="H887" s="151">
        <v>80010</v>
      </c>
      <c r="I887" s="149" t="s">
        <v>75</v>
      </c>
      <c r="J887" s="149" t="s">
        <v>64</v>
      </c>
      <c r="K887" s="152">
        <v>45275.337326388901</v>
      </c>
      <c r="L887" s="149" t="s">
        <v>63</v>
      </c>
      <c r="M887" s="149" t="s">
        <v>79</v>
      </c>
      <c r="N887" s="153">
        <v>0</v>
      </c>
      <c r="O887" s="153">
        <v>137.05000000000001</v>
      </c>
      <c r="P887" s="153">
        <v>0</v>
      </c>
    </row>
    <row r="888" spans="1:16" x14ac:dyDescent="0.35">
      <c r="A888" s="149" t="s">
        <v>314</v>
      </c>
      <c r="B888" s="149" t="s">
        <v>328</v>
      </c>
      <c r="C888" s="150" t="s">
        <v>81</v>
      </c>
      <c r="D888" s="149" t="s">
        <v>319</v>
      </c>
      <c r="E888" s="149">
        <v>152550</v>
      </c>
      <c r="F888" s="149">
        <v>163903</v>
      </c>
      <c r="G888" s="149">
        <v>66280</v>
      </c>
      <c r="H888" s="151">
        <v>721</v>
      </c>
      <c r="I888" s="149" t="s">
        <v>83</v>
      </c>
      <c r="J888" s="149" t="s">
        <v>64</v>
      </c>
      <c r="K888" s="152">
        <v>45275.337326388901</v>
      </c>
      <c r="L888" s="149" t="s">
        <v>63</v>
      </c>
      <c r="M888" s="149" t="s">
        <v>79</v>
      </c>
      <c r="N888" s="153">
        <v>0</v>
      </c>
      <c r="O888" s="153">
        <v>158.80000000000001</v>
      </c>
      <c r="P888" s="153">
        <v>0</v>
      </c>
    </row>
    <row r="889" spans="1:16" x14ac:dyDescent="0.35">
      <c r="A889" s="149" t="s">
        <v>314</v>
      </c>
      <c r="B889" s="149" t="s">
        <v>328</v>
      </c>
      <c r="C889" s="150" t="s">
        <v>81</v>
      </c>
      <c r="D889" s="149" t="s">
        <v>319</v>
      </c>
      <c r="E889" s="149">
        <v>152550</v>
      </c>
      <c r="F889" s="149">
        <v>163904</v>
      </c>
      <c r="G889" s="149">
        <v>66280</v>
      </c>
      <c r="H889" s="151">
        <v>723</v>
      </c>
      <c r="I889" s="149" t="s">
        <v>82</v>
      </c>
      <c r="J889" s="149" t="s">
        <v>64</v>
      </c>
      <c r="K889" s="152">
        <v>45275.337326388901</v>
      </c>
      <c r="L889" s="149" t="s">
        <v>63</v>
      </c>
      <c r="M889" s="149" t="s">
        <v>79</v>
      </c>
      <c r="N889" s="153">
        <v>0</v>
      </c>
      <c r="O889" s="153">
        <v>125.85</v>
      </c>
      <c r="P889" s="153">
        <v>0</v>
      </c>
    </row>
    <row r="890" spans="1:16" x14ac:dyDescent="0.35">
      <c r="A890" s="149" t="s">
        <v>314</v>
      </c>
      <c r="B890" s="149" t="s">
        <v>328</v>
      </c>
      <c r="C890" s="150" t="s">
        <v>81</v>
      </c>
      <c r="D890" s="149" t="s">
        <v>319</v>
      </c>
      <c r="E890" s="149">
        <v>152534</v>
      </c>
      <c r="F890" s="149">
        <v>163891</v>
      </c>
      <c r="G890" s="149">
        <v>66280</v>
      </c>
      <c r="H890" s="151">
        <v>3</v>
      </c>
      <c r="I890" s="149" t="s">
        <v>74</v>
      </c>
      <c r="J890" s="149" t="s">
        <v>64</v>
      </c>
      <c r="K890" s="152">
        <v>45275.337326388901</v>
      </c>
      <c r="L890" s="149" t="s">
        <v>63</v>
      </c>
      <c r="M890" s="149" t="s">
        <v>79</v>
      </c>
      <c r="N890" s="153">
        <v>0</v>
      </c>
      <c r="O890" s="153">
        <v>18.95</v>
      </c>
      <c r="P890" s="153">
        <v>0</v>
      </c>
    </row>
    <row r="891" spans="1:16" x14ac:dyDescent="0.35">
      <c r="A891" s="149" t="s">
        <v>314</v>
      </c>
      <c r="B891" s="149" t="s">
        <v>328</v>
      </c>
      <c r="C891" s="150" t="s">
        <v>81</v>
      </c>
      <c r="D891" s="149" t="s">
        <v>319</v>
      </c>
      <c r="E891" s="149">
        <v>152535</v>
      </c>
      <c r="F891" s="149">
        <v>163892</v>
      </c>
      <c r="G891" s="149">
        <v>66280</v>
      </c>
      <c r="H891" s="151">
        <v>3</v>
      </c>
      <c r="I891" s="149" t="s">
        <v>74</v>
      </c>
      <c r="J891" s="149" t="s">
        <v>64</v>
      </c>
      <c r="K891" s="152">
        <v>45275.337326388901</v>
      </c>
      <c r="L891" s="149" t="s">
        <v>63</v>
      </c>
      <c r="M891" s="149" t="s">
        <v>79</v>
      </c>
      <c r="N891" s="153">
        <v>0</v>
      </c>
      <c r="O891" s="153">
        <v>18.95</v>
      </c>
      <c r="P891" s="153">
        <v>0</v>
      </c>
    </row>
    <row r="892" spans="1:16" x14ac:dyDescent="0.35">
      <c r="A892" s="149" t="s">
        <v>314</v>
      </c>
      <c r="B892" s="149" t="s">
        <v>328</v>
      </c>
      <c r="C892" s="150" t="s">
        <v>81</v>
      </c>
      <c r="D892" s="149" t="s">
        <v>319</v>
      </c>
      <c r="E892" s="149">
        <v>152370</v>
      </c>
      <c r="F892" s="149">
        <v>163723</v>
      </c>
      <c r="G892" s="149">
        <v>66280</v>
      </c>
      <c r="H892" s="151">
        <v>44</v>
      </c>
      <c r="I892" s="149" t="s">
        <v>76</v>
      </c>
      <c r="J892" s="149" t="s">
        <v>64</v>
      </c>
      <c r="K892" s="152">
        <v>45275.337326388901</v>
      </c>
      <c r="L892" s="149" t="s">
        <v>63</v>
      </c>
      <c r="M892" s="149" t="s">
        <v>79</v>
      </c>
      <c r="N892" s="153">
        <v>0</v>
      </c>
      <c r="O892" s="153">
        <v>118</v>
      </c>
      <c r="P892" s="153">
        <v>0</v>
      </c>
    </row>
    <row r="893" spans="1:16" x14ac:dyDescent="0.35">
      <c r="A893" s="149" t="s">
        <v>314</v>
      </c>
      <c r="B893" s="149" t="s">
        <v>328</v>
      </c>
      <c r="C893" s="150" t="s">
        <v>81</v>
      </c>
      <c r="D893" s="149" t="s">
        <v>319</v>
      </c>
      <c r="E893" s="149">
        <v>152370</v>
      </c>
      <c r="F893" s="149">
        <v>163724</v>
      </c>
      <c r="G893" s="149">
        <v>66280</v>
      </c>
      <c r="H893" s="151">
        <v>75870</v>
      </c>
      <c r="I893" s="149" t="s">
        <v>80</v>
      </c>
      <c r="J893" s="149" t="s">
        <v>64</v>
      </c>
      <c r="K893" s="152">
        <v>45275.337326388901</v>
      </c>
      <c r="L893" s="149" t="s">
        <v>63</v>
      </c>
      <c r="M893" s="149" t="s">
        <v>79</v>
      </c>
      <c r="N893" s="153">
        <v>0</v>
      </c>
      <c r="O893" s="153">
        <v>20.65</v>
      </c>
      <c r="P893" s="153">
        <v>0</v>
      </c>
    </row>
    <row r="894" spans="1:16" x14ac:dyDescent="0.35">
      <c r="A894" s="149" t="s">
        <v>314</v>
      </c>
      <c r="B894" s="149" t="s">
        <v>328</v>
      </c>
      <c r="C894" s="150" t="s">
        <v>81</v>
      </c>
      <c r="D894" s="149" t="s">
        <v>319</v>
      </c>
      <c r="E894" s="149">
        <v>152288</v>
      </c>
      <c r="F894" s="149">
        <v>163653</v>
      </c>
      <c r="G894" s="149">
        <v>66280</v>
      </c>
      <c r="H894" s="151">
        <v>36</v>
      </c>
      <c r="I894" s="149" t="s">
        <v>65</v>
      </c>
      <c r="J894" s="149" t="s">
        <v>64</v>
      </c>
      <c r="K894" s="152">
        <v>45275.337326388901</v>
      </c>
      <c r="L894" s="149" t="s">
        <v>63</v>
      </c>
      <c r="M894" s="149" t="s">
        <v>79</v>
      </c>
      <c r="N894" s="153">
        <v>0</v>
      </c>
      <c r="O894" s="153">
        <v>80.099999999999994</v>
      </c>
      <c r="P894" s="153">
        <v>0</v>
      </c>
    </row>
    <row r="895" spans="1:16" x14ac:dyDescent="0.35">
      <c r="A895" s="149" t="s">
        <v>314</v>
      </c>
      <c r="B895" s="149" t="s">
        <v>328</v>
      </c>
      <c r="C895" s="150" t="s">
        <v>81</v>
      </c>
      <c r="D895" s="149" t="s">
        <v>319</v>
      </c>
      <c r="E895" s="149">
        <v>152288</v>
      </c>
      <c r="F895" s="149">
        <v>163654</v>
      </c>
      <c r="G895" s="149">
        <v>66280</v>
      </c>
      <c r="H895" s="151">
        <v>75870</v>
      </c>
      <c r="I895" s="149" t="s">
        <v>80</v>
      </c>
      <c r="J895" s="149" t="s">
        <v>64</v>
      </c>
      <c r="K895" s="152">
        <v>45275.337326388901</v>
      </c>
      <c r="L895" s="149" t="s">
        <v>63</v>
      </c>
      <c r="M895" s="149" t="s">
        <v>79</v>
      </c>
      <c r="N895" s="153">
        <v>0</v>
      </c>
      <c r="O895" s="153">
        <v>20.65</v>
      </c>
      <c r="P895" s="153">
        <v>0</v>
      </c>
    </row>
    <row r="896" spans="1:16" x14ac:dyDescent="0.35">
      <c r="A896" s="149" t="s">
        <v>314</v>
      </c>
      <c r="B896" s="149" t="s">
        <v>329</v>
      </c>
      <c r="C896" s="150" t="s">
        <v>81</v>
      </c>
      <c r="D896" s="149" t="s">
        <v>319</v>
      </c>
      <c r="E896" s="149">
        <v>152419</v>
      </c>
      <c r="F896" s="149">
        <v>163782</v>
      </c>
      <c r="G896" s="149">
        <v>66281</v>
      </c>
      <c r="H896" s="151">
        <v>91891</v>
      </c>
      <c r="I896" s="149" t="s">
        <v>66</v>
      </c>
      <c r="J896" s="149" t="s">
        <v>64</v>
      </c>
      <c r="K896" s="152">
        <v>45275.337326388901</v>
      </c>
      <c r="L896" s="149" t="s">
        <v>63</v>
      </c>
      <c r="M896" s="149" t="s">
        <v>79</v>
      </c>
      <c r="N896" s="153">
        <v>0</v>
      </c>
      <c r="O896" s="153">
        <v>41.4</v>
      </c>
      <c r="P896" s="153">
        <v>0</v>
      </c>
    </row>
    <row r="897" spans="1:16" x14ac:dyDescent="0.35">
      <c r="A897" s="149" t="s">
        <v>314</v>
      </c>
      <c r="B897" s="149" t="s">
        <v>329</v>
      </c>
      <c r="C897" s="150" t="s">
        <v>81</v>
      </c>
      <c r="D897" s="149" t="s">
        <v>319</v>
      </c>
      <c r="E897" s="149">
        <v>152419</v>
      </c>
      <c r="F897" s="149">
        <v>163783</v>
      </c>
      <c r="G897" s="149">
        <v>66281</v>
      </c>
      <c r="H897" s="151">
        <v>75870</v>
      </c>
      <c r="I897" s="149" t="s">
        <v>80</v>
      </c>
      <c r="J897" s="149" t="s">
        <v>64</v>
      </c>
      <c r="K897" s="152">
        <v>45275.337326388901</v>
      </c>
      <c r="L897" s="149" t="s">
        <v>63</v>
      </c>
      <c r="M897" s="149" t="s">
        <v>79</v>
      </c>
      <c r="N897" s="153">
        <v>0</v>
      </c>
      <c r="O897" s="153">
        <v>20.65</v>
      </c>
      <c r="P897" s="153">
        <v>0</v>
      </c>
    </row>
    <row r="898" spans="1:16" x14ac:dyDescent="0.35">
      <c r="A898" s="149" t="s">
        <v>314</v>
      </c>
      <c r="B898" s="149" t="s">
        <v>329</v>
      </c>
      <c r="C898" s="150" t="s">
        <v>81</v>
      </c>
      <c r="D898" s="149" t="s">
        <v>319</v>
      </c>
      <c r="E898" s="149">
        <v>152402</v>
      </c>
      <c r="F898" s="149">
        <v>163764</v>
      </c>
      <c r="G898" s="149">
        <v>66281</v>
      </c>
      <c r="H898" s="151">
        <v>23</v>
      </c>
      <c r="I898" s="149" t="s">
        <v>70</v>
      </c>
      <c r="J898" s="149" t="s">
        <v>64</v>
      </c>
      <c r="K898" s="152">
        <v>45275.337326388901</v>
      </c>
      <c r="L898" s="149" t="s">
        <v>63</v>
      </c>
      <c r="M898" s="149" t="s">
        <v>79</v>
      </c>
      <c r="N898" s="153">
        <v>0</v>
      </c>
      <c r="O898" s="153">
        <v>41.4</v>
      </c>
      <c r="P898" s="153">
        <v>0</v>
      </c>
    </row>
    <row r="899" spans="1:16" x14ac:dyDescent="0.35">
      <c r="A899" s="149" t="s">
        <v>314</v>
      </c>
      <c r="B899" s="149" t="s">
        <v>329</v>
      </c>
      <c r="C899" s="150" t="s">
        <v>81</v>
      </c>
      <c r="D899" s="149" t="s">
        <v>319</v>
      </c>
      <c r="E899" s="149">
        <v>152402</v>
      </c>
      <c r="F899" s="149">
        <v>163765</v>
      </c>
      <c r="G899" s="149">
        <v>66281</v>
      </c>
      <c r="H899" s="151">
        <v>75870</v>
      </c>
      <c r="I899" s="149" t="s">
        <v>80</v>
      </c>
      <c r="J899" s="149" t="s">
        <v>64</v>
      </c>
      <c r="K899" s="152">
        <v>45275.337326388901</v>
      </c>
      <c r="L899" s="149" t="s">
        <v>63</v>
      </c>
      <c r="M899" s="149" t="s">
        <v>79</v>
      </c>
      <c r="N899" s="153">
        <v>0</v>
      </c>
      <c r="O899" s="153">
        <v>20.65</v>
      </c>
      <c r="P899" s="153">
        <v>0</v>
      </c>
    </row>
    <row r="900" spans="1:16" x14ac:dyDescent="0.35">
      <c r="A900" s="149" t="s">
        <v>314</v>
      </c>
      <c r="B900" s="149" t="s">
        <v>329</v>
      </c>
      <c r="C900" s="150" t="s">
        <v>81</v>
      </c>
      <c r="D900" s="149" t="s">
        <v>319</v>
      </c>
      <c r="E900" s="149">
        <v>152442</v>
      </c>
      <c r="F900" s="149">
        <v>163808</v>
      </c>
      <c r="G900" s="149">
        <v>66281</v>
      </c>
      <c r="H900" s="151">
        <v>707</v>
      </c>
      <c r="I900" s="149" t="s">
        <v>331</v>
      </c>
      <c r="J900" s="149" t="s">
        <v>64</v>
      </c>
      <c r="K900" s="152">
        <v>45275.337326388901</v>
      </c>
      <c r="L900" s="149" t="s">
        <v>63</v>
      </c>
      <c r="M900" s="149" t="s">
        <v>79</v>
      </c>
      <c r="N900" s="153">
        <v>0</v>
      </c>
      <c r="O900" s="153">
        <v>295.89999999999998</v>
      </c>
      <c r="P900" s="153">
        <v>0</v>
      </c>
    </row>
    <row r="901" spans="1:16" x14ac:dyDescent="0.35">
      <c r="A901" s="149" t="s">
        <v>314</v>
      </c>
      <c r="B901" s="149" t="s">
        <v>329</v>
      </c>
      <c r="C901" s="150" t="s">
        <v>81</v>
      </c>
      <c r="D901" s="149" t="s">
        <v>319</v>
      </c>
      <c r="E901" s="149">
        <v>152526</v>
      </c>
      <c r="F901" s="149">
        <v>163884</v>
      </c>
      <c r="G901" s="149">
        <v>66281</v>
      </c>
      <c r="H901" s="151">
        <v>93716</v>
      </c>
      <c r="I901" s="149" t="s">
        <v>244</v>
      </c>
      <c r="J901" s="149" t="s">
        <v>64</v>
      </c>
      <c r="K901" s="152">
        <v>45275.337326388901</v>
      </c>
      <c r="L901" s="149" t="s">
        <v>63</v>
      </c>
      <c r="M901" s="149" t="s">
        <v>79</v>
      </c>
      <c r="N901" s="153">
        <v>0</v>
      </c>
      <c r="O901" s="153">
        <v>80.099999999999994</v>
      </c>
      <c r="P901" s="153">
        <v>0</v>
      </c>
    </row>
    <row r="902" spans="1:16" x14ac:dyDescent="0.35">
      <c r="A902" s="149" t="s">
        <v>314</v>
      </c>
      <c r="B902" s="149" t="s">
        <v>329</v>
      </c>
      <c r="C902" s="150" t="s">
        <v>81</v>
      </c>
      <c r="D902" s="149" t="s">
        <v>319</v>
      </c>
      <c r="E902" s="149">
        <v>152526</v>
      </c>
      <c r="F902" s="149">
        <v>163885</v>
      </c>
      <c r="G902" s="149">
        <v>66281</v>
      </c>
      <c r="H902" s="151">
        <v>10990</v>
      </c>
      <c r="I902" s="149" t="s">
        <v>80</v>
      </c>
      <c r="J902" s="149" t="s">
        <v>64</v>
      </c>
      <c r="K902" s="152">
        <v>45275.337326388901</v>
      </c>
      <c r="L902" s="149" t="s">
        <v>63</v>
      </c>
      <c r="M902" s="149" t="s">
        <v>79</v>
      </c>
      <c r="N902" s="153">
        <v>0</v>
      </c>
      <c r="O902" s="153">
        <v>6.9</v>
      </c>
      <c r="P902" s="153">
        <v>0</v>
      </c>
    </row>
    <row r="903" spans="1:16" x14ac:dyDescent="0.35">
      <c r="A903" s="149" t="s">
        <v>314</v>
      </c>
      <c r="B903" s="149" t="s">
        <v>329</v>
      </c>
      <c r="C903" s="150" t="s">
        <v>81</v>
      </c>
      <c r="D903" s="149" t="s">
        <v>319</v>
      </c>
      <c r="E903" s="149">
        <v>152548</v>
      </c>
      <c r="F903" s="149">
        <v>163901</v>
      </c>
      <c r="G903" s="149">
        <v>66281</v>
      </c>
      <c r="H903" s="151">
        <v>699</v>
      </c>
      <c r="I903" s="149" t="s">
        <v>366</v>
      </c>
      <c r="J903" s="149" t="s">
        <v>64</v>
      </c>
      <c r="K903" s="152">
        <v>45275.337326388901</v>
      </c>
      <c r="L903" s="149" t="s">
        <v>63</v>
      </c>
      <c r="M903" s="149" t="s">
        <v>79</v>
      </c>
      <c r="N903" s="153">
        <v>0</v>
      </c>
      <c r="O903" s="153">
        <v>80.099999999999994</v>
      </c>
      <c r="P903" s="153">
        <v>0</v>
      </c>
    </row>
    <row r="904" spans="1:16" x14ac:dyDescent="0.35">
      <c r="A904" s="149" t="s">
        <v>314</v>
      </c>
      <c r="B904" s="149" t="s">
        <v>329</v>
      </c>
      <c r="C904" s="150" t="s">
        <v>81</v>
      </c>
      <c r="D904" s="149" t="s">
        <v>319</v>
      </c>
      <c r="E904" s="149">
        <v>152463</v>
      </c>
      <c r="F904" s="149">
        <v>163826</v>
      </c>
      <c r="G904" s="149">
        <v>66281</v>
      </c>
      <c r="H904" s="151">
        <v>3</v>
      </c>
      <c r="I904" s="149" t="s">
        <v>74</v>
      </c>
      <c r="J904" s="149" t="s">
        <v>64</v>
      </c>
      <c r="K904" s="152">
        <v>45275.337326388901</v>
      </c>
      <c r="L904" s="149" t="s">
        <v>63</v>
      </c>
      <c r="M904" s="149" t="s">
        <v>79</v>
      </c>
      <c r="N904" s="153">
        <v>0</v>
      </c>
      <c r="O904" s="153">
        <v>18.95</v>
      </c>
      <c r="P904" s="153">
        <v>0</v>
      </c>
    </row>
    <row r="905" spans="1:16" x14ac:dyDescent="0.35">
      <c r="A905" s="149" t="s">
        <v>314</v>
      </c>
      <c r="B905" s="149" t="s">
        <v>329</v>
      </c>
      <c r="C905" s="150" t="s">
        <v>81</v>
      </c>
      <c r="D905" s="149" t="s">
        <v>319</v>
      </c>
      <c r="E905" s="149">
        <v>152455</v>
      </c>
      <c r="F905" s="149">
        <v>163820</v>
      </c>
      <c r="G905" s="149">
        <v>66281</v>
      </c>
      <c r="H905" s="151">
        <v>23</v>
      </c>
      <c r="I905" s="149" t="s">
        <v>70</v>
      </c>
      <c r="J905" s="149" t="s">
        <v>64</v>
      </c>
      <c r="K905" s="152">
        <v>45275.337326388901</v>
      </c>
      <c r="L905" s="149" t="s">
        <v>63</v>
      </c>
      <c r="M905" s="149" t="s">
        <v>79</v>
      </c>
      <c r="N905" s="153">
        <v>0</v>
      </c>
      <c r="O905" s="153">
        <v>41.4</v>
      </c>
      <c r="P905" s="153">
        <v>0</v>
      </c>
    </row>
    <row r="906" spans="1:16" x14ac:dyDescent="0.35">
      <c r="A906" s="149" t="s">
        <v>314</v>
      </c>
      <c r="B906" s="149" t="s">
        <v>329</v>
      </c>
      <c r="C906" s="150" t="s">
        <v>81</v>
      </c>
      <c r="D906" s="149" t="s">
        <v>319</v>
      </c>
      <c r="E906" s="149">
        <v>152455</v>
      </c>
      <c r="F906" s="149">
        <v>163821</v>
      </c>
      <c r="G906" s="149">
        <v>66281</v>
      </c>
      <c r="H906" s="151">
        <v>75870</v>
      </c>
      <c r="I906" s="149" t="s">
        <v>80</v>
      </c>
      <c r="J906" s="149" t="s">
        <v>64</v>
      </c>
      <c r="K906" s="152">
        <v>45275.337326388901</v>
      </c>
      <c r="L906" s="149" t="s">
        <v>63</v>
      </c>
      <c r="M906" s="149" t="s">
        <v>79</v>
      </c>
      <c r="N906" s="153">
        <v>0</v>
      </c>
      <c r="O906" s="153">
        <v>20.65</v>
      </c>
      <c r="P906" s="153">
        <v>0</v>
      </c>
    </row>
    <row r="907" spans="1:16" x14ac:dyDescent="0.35">
      <c r="A907" s="149" t="s">
        <v>314</v>
      </c>
      <c r="B907" s="149" t="s">
        <v>329</v>
      </c>
      <c r="C907" s="150" t="s">
        <v>81</v>
      </c>
      <c r="D907" s="149" t="s">
        <v>319</v>
      </c>
      <c r="E907" s="149">
        <v>152470</v>
      </c>
      <c r="F907" s="149">
        <v>163829</v>
      </c>
      <c r="G907" s="149">
        <v>66281</v>
      </c>
      <c r="H907" s="151">
        <v>707</v>
      </c>
      <c r="I907" s="149" t="s">
        <v>331</v>
      </c>
      <c r="J907" s="149" t="s">
        <v>64</v>
      </c>
      <c r="K907" s="152">
        <v>45275.337326388901</v>
      </c>
      <c r="L907" s="149" t="s">
        <v>63</v>
      </c>
      <c r="M907" s="149" t="s">
        <v>79</v>
      </c>
      <c r="N907" s="153">
        <v>0</v>
      </c>
      <c r="O907" s="153">
        <v>295.89999999999998</v>
      </c>
      <c r="P907" s="153">
        <v>0</v>
      </c>
    </row>
    <row r="908" spans="1:16" x14ac:dyDescent="0.35">
      <c r="A908" s="149" t="s">
        <v>314</v>
      </c>
      <c r="B908" s="149" t="s">
        <v>329</v>
      </c>
      <c r="C908" s="150" t="s">
        <v>81</v>
      </c>
      <c r="D908" s="149" t="s">
        <v>319</v>
      </c>
      <c r="E908" s="149">
        <v>152470</v>
      </c>
      <c r="F908" s="149">
        <v>163830</v>
      </c>
      <c r="G908" s="149">
        <v>66281</v>
      </c>
      <c r="H908" s="151">
        <v>10990</v>
      </c>
      <c r="I908" s="149" t="s">
        <v>80</v>
      </c>
      <c r="J908" s="149" t="s">
        <v>64</v>
      </c>
      <c r="K908" s="152">
        <v>45275.337326388901</v>
      </c>
      <c r="L908" s="149" t="s">
        <v>63</v>
      </c>
      <c r="M908" s="149" t="s">
        <v>79</v>
      </c>
      <c r="N908" s="153">
        <v>0</v>
      </c>
      <c r="O908" s="153">
        <v>6.9</v>
      </c>
      <c r="P908" s="153">
        <v>0</v>
      </c>
    </row>
    <row r="909" spans="1:16" x14ac:dyDescent="0.35">
      <c r="A909" s="149" t="s">
        <v>314</v>
      </c>
      <c r="B909" s="149" t="s">
        <v>334</v>
      </c>
      <c r="C909" s="150" t="s">
        <v>81</v>
      </c>
      <c r="D909" s="149" t="s">
        <v>319</v>
      </c>
      <c r="E909" s="149">
        <v>152302</v>
      </c>
      <c r="F909" s="149">
        <v>163660</v>
      </c>
      <c r="G909" s="149">
        <v>66282</v>
      </c>
      <c r="H909" s="151">
        <v>91890</v>
      </c>
      <c r="I909" s="149" t="s">
        <v>73</v>
      </c>
      <c r="J909" s="149" t="s">
        <v>64</v>
      </c>
      <c r="K909" s="152">
        <v>45275.337326388901</v>
      </c>
      <c r="L909" s="149" t="s">
        <v>63</v>
      </c>
      <c r="M909" s="149" t="s">
        <v>79</v>
      </c>
      <c r="N909" s="153">
        <v>0</v>
      </c>
      <c r="O909" s="153">
        <v>18.95</v>
      </c>
      <c r="P909" s="153">
        <v>0</v>
      </c>
    </row>
    <row r="910" spans="1:16" x14ac:dyDescent="0.35">
      <c r="A910" s="149" t="s">
        <v>314</v>
      </c>
      <c r="B910" s="149" t="s">
        <v>334</v>
      </c>
      <c r="C910" s="150" t="s">
        <v>81</v>
      </c>
      <c r="D910" s="149" t="s">
        <v>319</v>
      </c>
      <c r="E910" s="149">
        <v>152302</v>
      </c>
      <c r="F910" s="149">
        <v>163661</v>
      </c>
      <c r="G910" s="149">
        <v>66282</v>
      </c>
      <c r="H910" s="151">
        <v>10990</v>
      </c>
      <c r="I910" s="149" t="s">
        <v>80</v>
      </c>
      <c r="J910" s="149" t="s">
        <v>64</v>
      </c>
      <c r="K910" s="152">
        <v>45275.337326388901</v>
      </c>
      <c r="L910" s="149" t="s">
        <v>63</v>
      </c>
      <c r="M910" s="149" t="s">
        <v>79</v>
      </c>
      <c r="N910" s="153">
        <v>0</v>
      </c>
      <c r="O910" s="153">
        <v>6.9</v>
      </c>
      <c r="P910" s="153">
        <v>0</v>
      </c>
    </row>
    <row r="911" spans="1:16" x14ac:dyDescent="0.35">
      <c r="A911" s="149" t="s">
        <v>314</v>
      </c>
      <c r="B911" s="149" t="s">
        <v>338</v>
      </c>
      <c r="C911" s="150" t="s">
        <v>81</v>
      </c>
      <c r="D911" s="149" t="s">
        <v>319</v>
      </c>
      <c r="E911" s="149">
        <v>152531</v>
      </c>
      <c r="F911" s="149">
        <v>163888</v>
      </c>
      <c r="G911" s="149">
        <v>66283</v>
      </c>
      <c r="H911" s="151">
        <v>23</v>
      </c>
      <c r="I911" s="149" t="s">
        <v>70</v>
      </c>
      <c r="J911" s="149" t="s">
        <v>64</v>
      </c>
      <c r="K911" s="152">
        <v>45275.337326388901</v>
      </c>
      <c r="L911" s="149" t="s">
        <v>63</v>
      </c>
      <c r="M911" s="149" t="s">
        <v>79</v>
      </c>
      <c r="N911" s="153">
        <v>0</v>
      </c>
      <c r="O911" s="153">
        <v>41.4</v>
      </c>
      <c r="P911" s="153">
        <v>0</v>
      </c>
    </row>
    <row r="912" spans="1:16" x14ac:dyDescent="0.35">
      <c r="A912" s="149" t="s">
        <v>314</v>
      </c>
      <c r="B912" s="149" t="s">
        <v>338</v>
      </c>
      <c r="C912" s="150" t="s">
        <v>81</v>
      </c>
      <c r="D912" s="149" t="s">
        <v>319</v>
      </c>
      <c r="E912" s="149">
        <v>152493</v>
      </c>
      <c r="F912" s="149">
        <v>163850</v>
      </c>
      <c r="G912" s="149">
        <v>66283</v>
      </c>
      <c r="H912" s="151">
        <v>721</v>
      </c>
      <c r="I912" s="149" t="s">
        <v>83</v>
      </c>
      <c r="J912" s="149" t="s">
        <v>64</v>
      </c>
      <c r="K912" s="152">
        <v>45275.337326388901</v>
      </c>
      <c r="L912" s="149" t="s">
        <v>63</v>
      </c>
      <c r="M912" s="149" t="s">
        <v>79</v>
      </c>
      <c r="N912" s="153">
        <v>0</v>
      </c>
      <c r="O912" s="153">
        <v>158.80000000000001</v>
      </c>
      <c r="P912" s="153">
        <v>0</v>
      </c>
    </row>
    <row r="913" spans="1:16" x14ac:dyDescent="0.35">
      <c r="A913" s="149" t="s">
        <v>314</v>
      </c>
      <c r="B913" s="149" t="s">
        <v>338</v>
      </c>
      <c r="C913" s="150" t="s">
        <v>81</v>
      </c>
      <c r="D913" s="149" t="s">
        <v>319</v>
      </c>
      <c r="E913" s="149">
        <v>152493</v>
      </c>
      <c r="F913" s="149">
        <v>163851</v>
      </c>
      <c r="G913" s="149">
        <v>66283</v>
      </c>
      <c r="H913" s="151">
        <v>723</v>
      </c>
      <c r="I913" s="149" t="s">
        <v>82</v>
      </c>
      <c r="J913" s="149" t="s">
        <v>64</v>
      </c>
      <c r="K913" s="152">
        <v>45275.337326388901</v>
      </c>
      <c r="L913" s="149" t="s">
        <v>63</v>
      </c>
      <c r="M913" s="149" t="s">
        <v>79</v>
      </c>
      <c r="N913" s="153">
        <v>0</v>
      </c>
      <c r="O913" s="153">
        <v>125.85</v>
      </c>
      <c r="P913" s="153">
        <v>0</v>
      </c>
    </row>
    <row r="914" spans="1:16" x14ac:dyDescent="0.35">
      <c r="A914" s="149" t="s">
        <v>314</v>
      </c>
      <c r="B914" s="149" t="s">
        <v>338</v>
      </c>
      <c r="C914" s="150" t="s">
        <v>81</v>
      </c>
      <c r="D914" s="149" t="s">
        <v>319</v>
      </c>
      <c r="E914" s="149">
        <v>152506</v>
      </c>
      <c r="F914" s="149">
        <v>163866</v>
      </c>
      <c r="G914" s="149">
        <v>66283</v>
      </c>
      <c r="H914" s="151">
        <v>732</v>
      </c>
      <c r="I914" s="149" t="s">
        <v>361</v>
      </c>
      <c r="J914" s="149" t="s">
        <v>64</v>
      </c>
      <c r="K914" s="152">
        <v>45275.337326388901</v>
      </c>
      <c r="L914" s="149" t="s">
        <v>63</v>
      </c>
      <c r="M914" s="149" t="s">
        <v>79</v>
      </c>
      <c r="N914" s="153">
        <v>0</v>
      </c>
      <c r="O914" s="153">
        <v>79.3</v>
      </c>
      <c r="P914" s="153">
        <v>0</v>
      </c>
    </row>
    <row r="915" spans="1:16" x14ac:dyDescent="0.35">
      <c r="A915" s="149" t="s">
        <v>314</v>
      </c>
      <c r="B915" s="149" t="s">
        <v>338</v>
      </c>
      <c r="C915" s="150" t="s">
        <v>81</v>
      </c>
      <c r="D915" s="149" t="s">
        <v>319</v>
      </c>
      <c r="E915" s="149">
        <v>152506</v>
      </c>
      <c r="F915" s="149">
        <v>163867</v>
      </c>
      <c r="G915" s="149">
        <v>66283</v>
      </c>
      <c r="H915" s="151">
        <v>10990</v>
      </c>
      <c r="I915" s="149" t="s">
        <v>80</v>
      </c>
      <c r="J915" s="149" t="s">
        <v>64</v>
      </c>
      <c r="K915" s="152">
        <v>45275.337326388901</v>
      </c>
      <c r="L915" s="149" t="s">
        <v>63</v>
      </c>
      <c r="M915" s="149" t="s">
        <v>79</v>
      </c>
      <c r="N915" s="153">
        <v>0</v>
      </c>
      <c r="O915" s="153">
        <v>6.9</v>
      </c>
      <c r="P915" s="153">
        <v>0</v>
      </c>
    </row>
    <row r="916" spans="1:16" x14ac:dyDescent="0.35">
      <c r="A916" s="149" t="s">
        <v>314</v>
      </c>
      <c r="B916" s="149" t="s">
        <v>338</v>
      </c>
      <c r="C916" s="150" t="s">
        <v>81</v>
      </c>
      <c r="D916" s="149" t="s">
        <v>319</v>
      </c>
      <c r="E916" s="149">
        <v>152506</v>
      </c>
      <c r="F916" s="149">
        <v>163868</v>
      </c>
      <c r="G916" s="149">
        <v>66283</v>
      </c>
      <c r="H916" s="151">
        <v>732</v>
      </c>
      <c r="I916" s="149" t="s">
        <v>401</v>
      </c>
      <c r="J916" s="149" t="s">
        <v>64</v>
      </c>
      <c r="K916" s="152">
        <v>45275.337326388901</v>
      </c>
      <c r="L916" s="149" t="s">
        <v>63</v>
      </c>
      <c r="M916" s="149" t="s">
        <v>79</v>
      </c>
      <c r="N916" s="153">
        <v>0</v>
      </c>
      <c r="O916" s="153">
        <v>79.3</v>
      </c>
      <c r="P916" s="153">
        <v>0</v>
      </c>
    </row>
    <row r="917" spans="1:16" x14ac:dyDescent="0.35">
      <c r="A917" s="149" t="s">
        <v>314</v>
      </c>
      <c r="B917" s="149" t="s">
        <v>338</v>
      </c>
      <c r="C917" s="150" t="s">
        <v>81</v>
      </c>
      <c r="D917" s="149" t="s">
        <v>319</v>
      </c>
      <c r="E917" s="149">
        <v>152506</v>
      </c>
      <c r="F917" s="149">
        <v>163869</v>
      </c>
      <c r="G917" s="149">
        <v>66283</v>
      </c>
      <c r="H917" s="151">
        <v>10990</v>
      </c>
      <c r="I917" s="149" t="s">
        <v>80</v>
      </c>
      <c r="J917" s="149" t="s">
        <v>64</v>
      </c>
      <c r="K917" s="152">
        <v>45275.337326388901</v>
      </c>
      <c r="L917" s="149" t="s">
        <v>63</v>
      </c>
      <c r="M917" s="149" t="s">
        <v>79</v>
      </c>
      <c r="N917" s="153">
        <v>0</v>
      </c>
      <c r="O917" s="153">
        <v>6.9</v>
      </c>
      <c r="P917" s="153">
        <v>0</v>
      </c>
    </row>
    <row r="918" spans="1:16" x14ac:dyDescent="0.35">
      <c r="A918" s="149" t="s">
        <v>314</v>
      </c>
      <c r="B918" s="149" t="s">
        <v>338</v>
      </c>
      <c r="C918" s="150" t="s">
        <v>81</v>
      </c>
      <c r="D918" s="149" t="s">
        <v>319</v>
      </c>
      <c r="E918" s="149">
        <v>152505</v>
      </c>
      <c r="F918" s="149">
        <v>163862</v>
      </c>
      <c r="G918" s="149">
        <v>66283</v>
      </c>
      <c r="H918" s="151">
        <v>721</v>
      </c>
      <c r="I918" s="149" t="s">
        <v>83</v>
      </c>
      <c r="J918" s="149" t="s">
        <v>64</v>
      </c>
      <c r="K918" s="152">
        <v>45275.337326388901</v>
      </c>
      <c r="L918" s="149" t="s">
        <v>63</v>
      </c>
      <c r="M918" s="149" t="s">
        <v>79</v>
      </c>
      <c r="N918" s="153">
        <v>0</v>
      </c>
      <c r="O918" s="153">
        <v>158.80000000000001</v>
      </c>
      <c r="P918" s="153">
        <v>0</v>
      </c>
    </row>
    <row r="919" spans="1:16" x14ac:dyDescent="0.35">
      <c r="A919" s="149" t="s">
        <v>314</v>
      </c>
      <c r="B919" s="149" t="s">
        <v>338</v>
      </c>
      <c r="C919" s="150" t="s">
        <v>81</v>
      </c>
      <c r="D919" s="149" t="s">
        <v>319</v>
      </c>
      <c r="E919" s="149">
        <v>152505</v>
      </c>
      <c r="F919" s="149">
        <v>163863</v>
      </c>
      <c r="G919" s="149">
        <v>66283</v>
      </c>
      <c r="H919" s="151">
        <v>10990</v>
      </c>
      <c r="I919" s="149" t="s">
        <v>80</v>
      </c>
      <c r="J919" s="149" t="s">
        <v>64</v>
      </c>
      <c r="K919" s="152">
        <v>45275.337326388901</v>
      </c>
      <c r="L919" s="149" t="s">
        <v>63</v>
      </c>
      <c r="M919" s="149" t="s">
        <v>79</v>
      </c>
      <c r="N919" s="153">
        <v>0</v>
      </c>
      <c r="O919" s="153">
        <v>6.9</v>
      </c>
      <c r="P919" s="153">
        <v>0</v>
      </c>
    </row>
    <row r="920" spans="1:16" x14ac:dyDescent="0.35">
      <c r="A920" s="149" t="s">
        <v>314</v>
      </c>
      <c r="B920" s="149" t="s">
        <v>338</v>
      </c>
      <c r="C920" s="150" t="s">
        <v>81</v>
      </c>
      <c r="D920" s="149" t="s">
        <v>319</v>
      </c>
      <c r="E920" s="149">
        <v>152505</v>
      </c>
      <c r="F920" s="149">
        <v>163864</v>
      </c>
      <c r="G920" s="149">
        <v>66283</v>
      </c>
      <c r="H920" s="151">
        <v>723</v>
      </c>
      <c r="I920" s="149" t="s">
        <v>82</v>
      </c>
      <c r="J920" s="149" t="s">
        <v>64</v>
      </c>
      <c r="K920" s="152">
        <v>45275.337326388901</v>
      </c>
      <c r="L920" s="149" t="s">
        <v>63</v>
      </c>
      <c r="M920" s="149" t="s">
        <v>79</v>
      </c>
      <c r="N920" s="153">
        <v>0</v>
      </c>
      <c r="O920" s="153">
        <v>125.85</v>
      </c>
      <c r="P920" s="153">
        <v>0</v>
      </c>
    </row>
    <row r="921" spans="1:16" x14ac:dyDescent="0.35">
      <c r="A921" s="149" t="s">
        <v>314</v>
      </c>
      <c r="B921" s="149" t="s">
        <v>338</v>
      </c>
      <c r="C921" s="150" t="s">
        <v>81</v>
      </c>
      <c r="D921" s="149" t="s">
        <v>319</v>
      </c>
      <c r="E921" s="149">
        <v>152505</v>
      </c>
      <c r="F921" s="149">
        <v>163865</v>
      </c>
      <c r="G921" s="149">
        <v>66283</v>
      </c>
      <c r="H921" s="151">
        <v>10990</v>
      </c>
      <c r="I921" s="149" t="s">
        <v>402</v>
      </c>
      <c r="J921" s="149" t="s">
        <v>64</v>
      </c>
      <c r="K921" s="152">
        <v>45275.337326388901</v>
      </c>
      <c r="L921" s="149" t="s">
        <v>63</v>
      </c>
      <c r="M921" s="149" t="s">
        <v>79</v>
      </c>
      <c r="N921" s="153">
        <v>0</v>
      </c>
      <c r="O921" s="153">
        <v>6.9</v>
      </c>
      <c r="P921" s="153">
        <v>0</v>
      </c>
    </row>
    <row r="922" spans="1:16" x14ac:dyDescent="0.35">
      <c r="A922" s="149" t="s">
        <v>314</v>
      </c>
      <c r="B922" s="149" t="s">
        <v>338</v>
      </c>
      <c r="C922" s="150" t="s">
        <v>81</v>
      </c>
      <c r="D922" s="149" t="s">
        <v>319</v>
      </c>
      <c r="E922" s="149">
        <v>152498</v>
      </c>
      <c r="F922" s="149">
        <v>163853</v>
      </c>
      <c r="G922" s="149">
        <v>66283</v>
      </c>
      <c r="H922" s="151">
        <v>91891</v>
      </c>
      <c r="I922" s="149" t="s">
        <v>66</v>
      </c>
      <c r="J922" s="149" t="s">
        <v>64</v>
      </c>
      <c r="K922" s="152">
        <v>45275.337326388901</v>
      </c>
      <c r="L922" s="149" t="s">
        <v>63</v>
      </c>
      <c r="M922" s="149" t="s">
        <v>79</v>
      </c>
      <c r="N922" s="153">
        <v>0</v>
      </c>
      <c r="O922" s="153">
        <v>41.4</v>
      </c>
      <c r="P922" s="153">
        <v>0</v>
      </c>
    </row>
    <row r="923" spans="1:16" x14ac:dyDescent="0.35">
      <c r="A923" s="149" t="s">
        <v>314</v>
      </c>
      <c r="B923" s="149" t="s">
        <v>338</v>
      </c>
      <c r="C923" s="150" t="s">
        <v>81</v>
      </c>
      <c r="D923" s="149" t="s">
        <v>319</v>
      </c>
      <c r="E923" s="149">
        <v>152498</v>
      </c>
      <c r="F923" s="149">
        <v>163854</v>
      </c>
      <c r="G923" s="149">
        <v>66283</v>
      </c>
      <c r="H923" s="151">
        <v>75870</v>
      </c>
      <c r="I923" s="149" t="s">
        <v>80</v>
      </c>
      <c r="J923" s="149" t="s">
        <v>64</v>
      </c>
      <c r="K923" s="152">
        <v>45275.337326388901</v>
      </c>
      <c r="L923" s="149" t="s">
        <v>63</v>
      </c>
      <c r="M923" s="149" t="s">
        <v>79</v>
      </c>
      <c r="N923" s="153">
        <v>0</v>
      </c>
      <c r="O923" s="153">
        <v>20.65</v>
      </c>
      <c r="P923" s="153">
        <v>0</v>
      </c>
    </row>
    <row r="924" spans="1:16" x14ac:dyDescent="0.35">
      <c r="A924" s="149" t="s">
        <v>314</v>
      </c>
      <c r="B924" s="149" t="s">
        <v>338</v>
      </c>
      <c r="C924" s="150" t="s">
        <v>81</v>
      </c>
      <c r="D924" s="149" t="s">
        <v>319</v>
      </c>
      <c r="E924" s="149">
        <v>152311</v>
      </c>
      <c r="F924" s="149">
        <v>163667</v>
      </c>
      <c r="G924" s="149">
        <v>66283</v>
      </c>
      <c r="H924" s="151">
        <v>23</v>
      </c>
      <c r="I924" s="149" t="s">
        <v>311</v>
      </c>
      <c r="J924" s="149" t="s">
        <v>64</v>
      </c>
      <c r="K924" s="152">
        <v>45275.337326388901</v>
      </c>
      <c r="L924" s="149" t="s">
        <v>63</v>
      </c>
      <c r="M924" s="149" t="s">
        <v>79</v>
      </c>
      <c r="N924" s="153">
        <v>0</v>
      </c>
      <c r="O924" s="153">
        <v>41.4</v>
      </c>
      <c r="P924" s="153">
        <v>0</v>
      </c>
    </row>
    <row r="925" spans="1:16" x14ac:dyDescent="0.35">
      <c r="A925" s="149" t="s">
        <v>314</v>
      </c>
      <c r="B925" s="149" t="s">
        <v>338</v>
      </c>
      <c r="C925" s="150" t="s">
        <v>81</v>
      </c>
      <c r="D925" s="149" t="s">
        <v>319</v>
      </c>
      <c r="E925" s="149">
        <v>152311</v>
      </c>
      <c r="F925" s="149">
        <v>163668</v>
      </c>
      <c r="G925" s="149">
        <v>66283</v>
      </c>
      <c r="H925" s="151">
        <v>75870</v>
      </c>
      <c r="I925" s="149" t="s">
        <v>80</v>
      </c>
      <c r="J925" s="149" t="s">
        <v>64</v>
      </c>
      <c r="K925" s="152">
        <v>45275.337326388901</v>
      </c>
      <c r="L925" s="149" t="s">
        <v>63</v>
      </c>
      <c r="M925" s="149" t="s">
        <v>79</v>
      </c>
      <c r="N925" s="153">
        <v>0</v>
      </c>
      <c r="O925" s="153">
        <v>20.65</v>
      </c>
      <c r="P925" s="153">
        <v>0</v>
      </c>
    </row>
    <row r="926" spans="1:16" x14ac:dyDescent="0.35">
      <c r="A926" s="149" t="s">
        <v>314</v>
      </c>
      <c r="B926" s="149" t="s">
        <v>338</v>
      </c>
      <c r="C926" s="150" t="s">
        <v>81</v>
      </c>
      <c r="D926" s="149" t="s">
        <v>319</v>
      </c>
      <c r="E926" s="149">
        <v>152311</v>
      </c>
      <c r="F926" s="149">
        <v>163669</v>
      </c>
      <c r="G926" s="149">
        <v>66283</v>
      </c>
      <c r="H926" s="151">
        <v>93644</v>
      </c>
      <c r="I926" s="149" t="s">
        <v>358</v>
      </c>
      <c r="J926" s="149" t="s">
        <v>64</v>
      </c>
      <c r="K926" s="152">
        <v>45275.337326388901</v>
      </c>
      <c r="L926" s="149" t="s">
        <v>63</v>
      </c>
      <c r="M926" s="149" t="s">
        <v>79</v>
      </c>
      <c r="N926" s="153">
        <v>0</v>
      </c>
      <c r="O926" s="153">
        <v>36.549999999999997</v>
      </c>
      <c r="P926" s="153">
        <v>0</v>
      </c>
    </row>
    <row r="927" spans="1:16" x14ac:dyDescent="0.35">
      <c r="A927" s="149" t="s">
        <v>314</v>
      </c>
      <c r="B927" s="149" t="s">
        <v>338</v>
      </c>
      <c r="C927" s="150" t="s">
        <v>81</v>
      </c>
      <c r="D927" s="149" t="s">
        <v>319</v>
      </c>
      <c r="E927" s="149">
        <v>152310</v>
      </c>
      <c r="F927" s="149">
        <v>163665</v>
      </c>
      <c r="G927" s="149">
        <v>66283</v>
      </c>
      <c r="H927" s="151">
        <v>23</v>
      </c>
      <c r="I927" s="149" t="s">
        <v>403</v>
      </c>
      <c r="J927" s="149" t="s">
        <v>64</v>
      </c>
      <c r="K927" s="152">
        <v>45275.337326388901</v>
      </c>
      <c r="L927" s="149" t="s">
        <v>63</v>
      </c>
      <c r="M927" s="149" t="s">
        <v>79</v>
      </c>
      <c r="N927" s="153">
        <v>0</v>
      </c>
      <c r="O927" s="153">
        <v>41.4</v>
      </c>
      <c r="P927" s="153">
        <v>0</v>
      </c>
    </row>
    <row r="928" spans="1:16" x14ac:dyDescent="0.35">
      <c r="A928" s="149" t="s">
        <v>314</v>
      </c>
      <c r="B928" s="149" t="s">
        <v>338</v>
      </c>
      <c r="C928" s="150" t="s">
        <v>81</v>
      </c>
      <c r="D928" s="149" t="s">
        <v>319</v>
      </c>
      <c r="E928" s="149">
        <v>152310</v>
      </c>
      <c r="F928" s="149">
        <v>163666</v>
      </c>
      <c r="G928" s="149">
        <v>66283</v>
      </c>
      <c r="H928" s="151">
        <v>93644</v>
      </c>
      <c r="I928" s="149" t="s">
        <v>358</v>
      </c>
      <c r="J928" s="149" t="s">
        <v>64</v>
      </c>
      <c r="K928" s="152">
        <v>45275.337326388901</v>
      </c>
      <c r="L928" s="149" t="s">
        <v>63</v>
      </c>
      <c r="M928" s="149" t="s">
        <v>79</v>
      </c>
      <c r="N928" s="153">
        <v>0</v>
      </c>
      <c r="O928" s="153">
        <v>36.549999999999997</v>
      </c>
      <c r="P928" s="153">
        <v>0</v>
      </c>
    </row>
    <row r="929" spans="1:16" x14ac:dyDescent="0.35">
      <c r="A929" s="149" t="s">
        <v>314</v>
      </c>
      <c r="B929" s="149" t="s">
        <v>338</v>
      </c>
      <c r="C929" s="150" t="s">
        <v>81</v>
      </c>
      <c r="D929" s="149" t="s">
        <v>319</v>
      </c>
      <c r="E929" s="149">
        <v>152269</v>
      </c>
      <c r="F929" s="149">
        <v>163635</v>
      </c>
      <c r="G929" s="149">
        <v>66283</v>
      </c>
      <c r="H929" s="151">
        <v>732</v>
      </c>
      <c r="I929" s="149" t="s">
        <v>209</v>
      </c>
      <c r="J929" s="149" t="s">
        <v>64</v>
      </c>
      <c r="K929" s="152">
        <v>45275.337326388901</v>
      </c>
      <c r="L929" s="149" t="s">
        <v>63</v>
      </c>
      <c r="M929" s="149" t="s">
        <v>79</v>
      </c>
      <c r="N929" s="153">
        <v>0</v>
      </c>
      <c r="O929" s="153">
        <v>79.3</v>
      </c>
      <c r="P929" s="153">
        <v>0</v>
      </c>
    </row>
    <row r="930" spans="1:16" x14ac:dyDescent="0.35">
      <c r="A930" s="149" t="s">
        <v>314</v>
      </c>
      <c r="B930" s="149" t="s">
        <v>338</v>
      </c>
      <c r="C930" s="150" t="s">
        <v>81</v>
      </c>
      <c r="D930" s="149" t="s">
        <v>319</v>
      </c>
      <c r="E930" s="149">
        <v>152269</v>
      </c>
      <c r="F930" s="149">
        <v>163636</v>
      </c>
      <c r="G930" s="149">
        <v>66283</v>
      </c>
      <c r="H930" s="151">
        <v>10990</v>
      </c>
      <c r="I930" s="149" t="s">
        <v>80</v>
      </c>
      <c r="J930" s="149" t="s">
        <v>64</v>
      </c>
      <c r="K930" s="152">
        <v>45275.337326388901</v>
      </c>
      <c r="L930" s="149" t="s">
        <v>63</v>
      </c>
      <c r="M930" s="149" t="s">
        <v>79</v>
      </c>
      <c r="N930" s="153">
        <v>0</v>
      </c>
      <c r="O930" s="153">
        <v>6.9</v>
      </c>
      <c r="P930" s="153">
        <v>0</v>
      </c>
    </row>
    <row r="931" spans="1:16" x14ac:dyDescent="0.35">
      <c r="A931" s="149" t="s">
        <v>314</v>
      </c>
      <c r="B931" s="149" t="s">
        <v>338</v>
      </c>
      <c r="C931" s="150" t="s">
        <v>81</v>
      </c>
      <c r="D931" s="149" t="s">
        <v>319</v>
      </c>
      <c r="E931" s="149">
        <v>152269</v>
      </c>
      <c r="F931" s="149">
        <v>163637</v>
      </c>
      <c r="G931" s="149">
        <v>66283</v>
      </c>
      <c r="H931" s="151">
        <v>732</v>
      </c>
      <c r="I931" s="149" t="s">
        <v>404</v>
      </c>
      <c r="J931" s="149" t="s">
        <v>64</v>
      </c>
      <c r="K931" s="152">
        <v>45275.337326388901</v>
      </c>
      <c r="L931" s="149" t="s">
        <v>63</v>
      </c>
      <c r="M931" s="149" t="s">
        <v>79</v>
      </c>
      <c r="N931" s="153">
        <v>0</v>
      </c>
      <c r="O931" s="153">
        <v>79.3</v>
      </c>
      <c r="P931" s="153">
        <v>0</v>
      </c>
    </row>
    <row r="932" spans="1:16" x14ac:dyDescent="0.35">
      <c r="A932" s="149" t="s">
        <v>314</v>
      </c>
      <c r="B932" s="149" t="s">
        <v>338</v>
      </c>
      <c r="C932" s="150" t="s">
        <v>81</v>
      </c>
      <c r="D932" s="149" t="s">
        <v>319</v>
      </c>
      <c r="E932" s="149">
        <v>152269</v>
      </c>
      <c r="F932" s="149">
        <v>163638</v>
      </c>
      <c r="G932" s="149">
        <v>66283</v>
      </c>
      <c r="H932" s="151">
        <v>10990</v>
      </c>
      <c r="I932" s="149" t="s">
        <v>405</v>
      </c>
      <c r="J932" s="149" t="s">
        <v>64</v>
      </c>
      <c r="K932" s="152">
        <v>45275.337326388901</v>
      </c>
      <c r="L932" s="149" t="s">
        <v>63</v>
      </c>
      <c r="M932" s="149" t="s">
        <v>79</v>
      </c>
      <c r="N932" s="153">
        <v>0</v>
      </c>
      <c r="O932" s="153">
        <v>6.9</v>
      </c>
      <c r="P932" s="153">
        <v>0</v>
      </c>
    </row>
    <row r="933" spans="1:16" x14ac:dyDescent="0.35">
      <c r="A933" s="149" t="s">
        <v>314</v>
      </c>
      <c r="B933" s="149" t="s">
        <v>339</v>
      </c>
      <c r="C933" s="150" t="s">
        <v>81</v>
      </c>
      <c r="D933" s="149" t="s">
        <v>319</v>
      </c>
      <c r="E933" s="149">
        <v>151795</v>
      </c>
      <c r="F933" s="149">
        <v>163122</v>
      </c>
      <c r="G933" s="149">
        <v>66275</v>
      </c>
      <c r="H933" s="151">
        <v>93644</v>
      </c>
      <c r="I933" s="149" t="s">
        <v>84</v>
      </c>
      <c r="J933" s="149" t="s">
        <v>64</v>
      </c>
      <c r="K933" s="152">
        <v>45275.337326388901</v>
      </c>
      <c r="L933" s="149" t="s">
        <v>63</v>
      </c>
      <c r="M933" s="149" t="s">
        <v>79</v>
      </c>
      <c r="N933" s="153">
        <v>0</v>
      </c>
      <c r="O933" s="153">
        <v>36.549999999999997</v>
      </c>
      <c r="P933" s="153">
        <v>0</v>
      </c>
    </row>
    <row r="934" spans="1:16" x14ac:dyDescent="0.35">
      <c r="A934" s="149" t="s">
        <v>314</v>
      </c>
      <c r="B934" s="149" t="s">
        <v>339</v>
      </c>
      <c r="C934" s="150" t="s">
        <v>81</v>
      </c>
      <c r="D934" s="149" t="s">
        <v>319</v>
      </c>
      <c r="E934" s="149">
        <v>151707</v>
      </c>
      <c r="F934" s="149">
        <v>163049</v>
      </c>
      <c r="G934" s="149">
        <v>66275</v>
      </c>
      <c r="H934" s="151">
        <v>721</v>
      </c>
      <c r="I934" s="149" t="s">
        <v>83</v>
      </c>
      <c r="J934" s="149" t="s">
        <v>64</v>
      </c>
      <c r="K934" s="152">
        <v>45275.337326388901</v>
      </c>
      <c r="L934" s="149" t="s">
        <v>63</v>
      </c>
      <c r="M934" s="149" t="s">
        <v>79</v>
      </c>
      <c r="N934" s="153">
        <v>0</v>
      </c>
      <c r="O934" s="153">
        <v>158.80000000000001</v>
      </c>
      <c r="P934" s="153">
        <v>0</v>
      </c>
    </row>
    <row r="935" spans="1:16" x14ac:dyDescent="0.35">
      <c r="A935" s="149" t="s">
        <v>314</v>
      </c>
      <c r="B935" s="149" t="s">
        <v>339</v>
      </c>
      <c r="C935" s="150" t="s">
        <v>81</v>
      </c>
      <c r="D935" s="149" t="s">
        <v>319</v>
      </c>
      <c r="E935" s="149">
        <v>151707</v>
      </c>
      <c r="F935" s="149">
        <v>163050</v>
      </c>
      <c r="G935" s="149">
        <v>66275</v>
      </c>
      <c r="H935" s="151">
        <v>723</v>
      </c>
      <c r="I935" s="149" t="s">
        <v>82</v>
      </c>
      <c r="J935" s="149" t="s">
        <v>64</v>
      </c>
      <c r="K935" s="152">
        <v>45275.337326388901</v>
      </c>
      <c r="L935" s="149" t="s">
        <v>63</v>
      </c>
      <c r="M935" s="149" t="s">
        <v>79</v>
      </c>
      <c r="N935" s="153">
        <v>0</v>
      </c>
      <c r="O935" s="153">
        <v>125.85</v>
      </c>
      <c r="P935" s="153">
        <v>0</v>
      </c>
    </row>
    <row r="936" spans="1:16" x14ac:dyDescent="0.35">
      <c r="A936" s="149" t="s">
        <v>314</v>
      </c>
      <c r="B936" s="149" t="s">
        <v>339</v>
      </c>
      <c r="C936" s="150" t="s">
        <v>81</v>
      </c>
      <c r="D936" s="149" t="s">
        <v>319</v>
      </c>
      <c r="E936" s="149">
        <v>152306</v>
      </c>
      <c r="F936" s="149">
        <v>163663</v>
      </c>
      <c r="G936" s="149">
        <v>66275</v>
      </c>
      <c r="H936" s="151">
        <v>23</v>
      </c>
      <c r="I936" s="149" t="s">
        <v>70</v>
      </c>
      <c r="J936" s="149" t="s">
        <v>64</v>
      </c>
      <c r="K936" s="152">
        <v>45275.337326388901</v>
      </c>
      <c r="L936" s="149" t="s">
        <v>63</v>
      </c>
      <c r="M936" s="149" t="s">
        <v>79</v>
      </c>
      <c r="N936" s="153">
        <v>0</v>
      </c>
      <c r="O936" s="153">
        <v>41.4</v>
      </c>
      <c r="P936" s="153">
        <v>0</v>
      </c>
    </row>
    <row r="937" spans="1:16" x14ac:dyDescent="0.35">
      <c r="A937" s="149" t="s">
        <v>314</v>
      </c>
      <c r="B937" s="149" t="s">
        <v>339</v>
      </c>
      <c r="C937" s="150" t="s">
        <v>81</v>
      </c>
      <c r="D937" s="149" t="s">
        <v>319</v>
      </c>
      <c r="E937" s="149">
        <v>152306</v>
      </c>
      <c r="F937" s="149">
        <v>163664</v>
      </c>
      <c r="G937" s="149">
        <v>66275</v>
      </c>
      <c r="H937" s="151">
        <v>75870</v>
      </c>
      <c r="I937" s="149" t="s">
        <v>80</v>
      </c>
      <c r="J937" s="149" t="s">
        <v>64</v>
      </c>
      <c r="K937" s="152">
        <v>45275.337326388901</v>
      </c>
      <c r="L937" s="149" t="s">
        <v>63</v>
      </c>
      <c r="M937" s="149" t="s">
        <v>79</v>
      </c>
      <c r="N937" s="153">
        <v>0</v>
      </c>
      <c r="O937" s="153">
        <v>20.65</v>
      </c>
      <c r="P937" s="153">
        <v>0</v>
      </c>
    </row>
    <row r="938" spans="1:16" x14ac:dyDescent="0.35">
      <c r="A938" s="149" t="s">
        <v>314</v>
      </c>
      <c r="B938" s="149" t="s">
        <v>339</v>
      </c>
      <c r="C938" s="150" t="s">
        <v>81</v>
      </c>
      <c r="D938" s="149" t="s">
        <v>319</v>
      </c>
      <c r="E938" s="149">
        <v>152294</v>
      </c>
      <c r="F938" s="149">
        <v>163657</v>
      </c>
      <c r="G938" s="149">
        <v>66275</v>
      </c>
      <c r="H938" s="151">
        <v>2717</v>
      </c>
      <c r="I938" s="149" t="s">
        <v>367</v>
      </c>
      <c r="J938" s="149" t="s">
        <v>64</v>
      </c>
      <c r="K938" s="152">
        <v>45275.337326388901</v>
      </c>
      <c r="L938" s="149" t="s">
        <v>63</v>
      </c>
      <c r="M938" s="149" t="s">
        <v>79</v>
      </c>
      <c r="N938" s="153">
        <v>0</v>
      </c>
      <c r="O938" s="153">
        <v>147.65</v>
      </c>
      <c r="P938" s="153">
        <v>0</v>
      </c>
    </row>
    <row r="939" spans="1:16" x14ac:dyDescent="0.35">
      <c r="A939" s="149" t="s">
        <v>314</v>
      </c>
      <c r="B939" s="149" t="s">
        <v>340</v>
      </c>
      <c r="C939" s="150" t="s">
        <v>81</v>
      </c>
      <c r="D939" s="149" t="s">
        <v>319</v>
      </c>
      <c r="E939" s="149">
        <v>152377</v>
      </c>
      <c r="F939" s="149">
        <v>163733</v>
      </c>
      <c r="G939" s="149">
        <v>66284</v>
      </c>
      <c r="H939" s="151">
        <v>23</v>
      </c>
      <c r="I939" s="149" t="s">
        <v>70</v>
      </c>
      <c r="J939" s="149" t="s">
        <v>64</v>
      </c>
      <c r="K939" s="152">
        <v>45275.337326388901</v>
      </c>
      <c r="L939" s="149" t="s">
        <v>63</v>
      </c>
      <c r="M939" s="149" t="s">
        <v>79</v>
      </c>
      <c r="N939" s="153">
        <v>0</v>
      </c>
      <c r="O939" s="153">
        <v>41.4</v>
      </c>
      <c r="P939" s="153">
        <v>0</v>
      </c>
    </row>
    <row r="940" spans="1:16" x14ac:dyDescent="0.35">
      <c r="A940" s="149" t="s">
        <v>314</v>
      </c>
      <c r="B940" s="149" t="s">
        <v>340</v>
      </c>
      <c r="C940" s="150" t="s">
        <v>81</v>
      </c>
      <c r="D940" s="149" t="s">
        <v>319</v>
      </c>
      <c r="E940" s="149">
        <v>152377</v>
      </c>
      <c r="F940" s="149">
        <v>163734</v>
      </c>
      <c r="G940" s="149">
        <v>66284</v>
      </c>
      <c r="H940" s="151">
        <v>75870</v>
      </c>
      <c r="I940" s="149" t="s">
        <v>80</v>
      </c>
      <c r="J940" s="149" t="s">
        <v>64</v>
      </c>
      <c r="K940" s="152">
        <v>45275.337326388901</v>
      </c>
      <c r="L940" s="149" t="s">
        <v>63</v>
      </c>
      <c r="M940" s="149" t="s">
        <v>79</v>
      </c>
      <c r="N940" s="153">
        <v>0</v>
      </c>
      <c r="O940" s="153">
        <v>20.65</v>
      </c>
      <c r="P940" s="153">
        <v>0</v>
      </c>
    </row>
    <row r="941" spans="1:16" x14ac:dyDescent="0.35">
      <c r="A941" s="149" t="s">
        <v>314</v>
      </c>
      <c r="B941" s="149" t="s">
        <v>340</v>
      </c>
      <c r="C941" s="150" t="s">
        <v>81</v>
      </c>
      <c r="D941" s="149" t="s">
        <v>319</v>
      </c>
      <c r="E941" s="149">
        <v>152365</v>
      </c>
      <c r="F941" s="149">
        <v>163717</v>
      </c>
      <c r="G941" s="149">
        <v>66284</v>
      </c>
      <c r="H941" s="151">
        <v>36</v>
      </c>
      <c r="I941" s="149" t="s">
        <v>65</v>
      </c>
      <c r="J941" s="149" t="s">
        <v>64</v>
      </c>
      <c r="K941" s="152">
        <v>45275.337326388901</v>
      </c>
      <c r="L941" s="149" t="s">
        <v>63</v>
      </c>
      <c r="M941" s="149" t="s">
        <v>79</v>
      </c>
      <c r="N941" s="153">
        <v>0</v>
      </c>
      <c r="O941" s="153">
        <v>80.099999999999994</v>
      </c>
      <c r="P941" s="153">
        <v>0</v>
      </c>
    </row>
    <row r="942" spans="1:16" x14ac:dyDescent="0.35">
      <c r="A942" s="149" t="s">
        <v>314</v>
      </c>
      <c r="B942" s="149" t="s">
        <v>340</v>
      </c>
      <c r="C942" s="150" t="s">
        <v>81</v>
      </c>
      <c r="D942" s="149" t="s">
        <v>319</v>
      </c>
      <c r="E942" s="149">
        <v>152365</v>
      </c>
      <c r="F942" s="149">
        <v>163718</v>
      </c>
      <c r="G942" s="149">
        <v>66284</v>
      </c>
      <c r="H942" s="151">
        <v>75870</v>
      </c>
      <c r="I942" s="149" t="s">
        <v>80</v>
      </c>
      <c r="J942" s="149" t="s">
        <v>64</v>
      </c>
      <c r="K942" s="152">
        <v>45275.337326388901</v>
      </c>
      <c r="L942" s="149" t="s">
        <v>63</v>
      </c>
      <c r="M942" s="149" t="s">
        <v>79</v>
      </c>
      <c r="N942" s="153">
        <v>0</v>
      </c>
      <c r="O942" s="153">
        <v>20.65</v>
      </c>
      <c r="P942" s="153">
        <v>0</v>
      </c>
    </row>
    <row r="943" spans="1:16" x14ac:dyDescent="0.35">
      <c r="A943" s="149" t="s">
        <v>314</v>
      </c>
      <c r="B943" s="149" t="s">
        <v>340</v>
      </c>
      <c r="C943" s="150" t="s">
        <v>81</v>
      </c>
      <c r="D943" s="149" t="s">
        <v>319</v>
      </c>
      <c r="E943" s="149">
        <v>152285</v>
      </c>
      <c r="F943" s="149">
        <v>163651</v>
      </c>
      <c r="G943" s="149">
        <v>66284</v>
      </c>
      <c r="H943" s="151">
        <v>3</v>
      </c>
      <c r="I943" s="149" t="s">
        <v>74</v>
      </c>
      <c r="J943" s="149" t="s">
        <v>64</v>
      </c>
      <c r="K943" s="152">
        <v>45275.337326388901</v>
      </c>
      <c r="L943" s="149" t="s">
        <v>63</v>
      </c>
      <c r="M943" s="149" t="s">
        <v>79</v>
      </c>
      <c r="N943" s="153">
        <v>0</v>
      </c>
      <c r="O943" s="153">
        <v>18.95</v>
      </c>
      <c r="P943" s="153">
        <v>0</v>
      </c>
    </row>
    <row r="944" spans="1:16" x14ac:dyDescent="0.35">
      <c r="A944" s="149" t="s">
        <v>314</v>
      </c>
      <c r="B944" s="149" t="s">
        <v>340</v>
      </c>
      <c r="C944" s="150" t="s">
        <v>81</v>
      </c>
      <c r="D944" s="149" t="s">
        <v>319</v>
      </c>
      <c r="E944" s="149">
        <v>152285</v>
      </c>
      <c r="F944" s="149">
        <v>163652</v>
      </c>
      <c r="G944" s="149">
        <v>66284</v>
      </c>
      <c r="H944" s="151">
        <v>10990</v>
      </c>
      <c r="I944" s="149" t="s">
        <v>80</v>
      </c>
      <c r="J944" s="149" t="s">
        <v>64</v>
      </c>
      <c r="K944" s="152">
        <v>45275.337326388901</v>
      </c>
      <c r="L944" s="149" t="s">
        <v>63</v>
      </c>
      <c r="M944" s="149" t="s">
        <v>79</v>
      </c>
      <c r="N944" s="153">
        <v>0</v>
      </c>
      <c r="O944" s="153">
        <v>6.9</v>
      </c>
      <c r="P944" s="153">
        <v>0</v>
      </c>
    </row>
    <row r="945" spans="1:16" x14ac:dyDescent="0.35">
      <c r="A945" s="149" t="s">
        <v>314</v>
      </c>
      <c r="B945" s="149" t="s">
        <v>340</v>
      </c>
      <c r="C945" s="150" t="s">
        <v>81</v>
      </c>
      <c r="D945" s="149" t="s">
        <v>319</v>
      </c>
      <c r="E945" s="149">
        <v>152343</v>
      </c>
      <c r="F945" s="149">
        <v>163696</v>
      </c>
      <c r="G945" s="149">
        <v>66284</v>
      </c>
      <c r="H945" s="151">
        <v>91891</v>
      </c>
      <c r="I945" s="149" t="s">
        <v>66</v>
      </c>
      <c r="J945" s="149" t="s">
        <v>64</v>
      </c>
      <c r="K945" s="152">
        <v>45275.337326388901</v>
      </c>
      <c r="L945" s="149" t="s">
        <v>63</v>
      </c>
      <c r="M945" s="149" t="s">
        <v>79</v>
      </c>
      <c r="N945" s="153">
        <v>0</v>
      </c>
      <c r="O945" s="153">
        <v>41.4</v>
      </c>
      <c r="P945" s="153">
        <v>0</v>
      </c>
    </row>
    <row r="946" spans="1:16" x14ac:dyDescent="0.35">
      <c r="A946" s="149" t="s">
        <v>314</v>
      </c>
      <c r="B946" s="149" t="s">
        <v>340</v>
      </c>
      <c r="C946" s="150" t="s">
        <v>81</v>
      </c>
      <c r="D946" s="149" t="s">
        <v>319</v>
      </c>
      <c r="E946" s="149">
        <v>152343</v>
      </c>
      <c r="F946" s="149">
        <v>163697</v>
      </c>
      <c r="G946" s="149">
        <v>66284</v>
      </c>
      <c r="H946" s="151">
        <v>75870</v>
      </c>
      <c r="I946" s="149" t="s">
        <v>80</v>
      </c>
      <c r="J946" s="149" t="s">
        <v>64</v>
      </c>
      <c r="K946" s="152">
        <v>45275.337326388901</v>
      </c>
      <c r="L946" s="149" t="s">
        <v>63</v>
      </c>
      <c r="M946" s="149" t="s">
        <v>79</v>
      </c>
      <c r="N946" s="153">
        <v>0</v>
      </c>
      <c r="O946" s="153">
        <v>20.65</v>
      </c>
      <c r="P946" s="153">
        <v>0</v>
      </c>
    </row>
    <row r="947" spans="1:16" x14ac:dyDescent="0.35">
      <c r="A947" s="149" t="s">
        <v>314</v>
      </c>
      <c r="B947" s="149" t="s">
        <v>340</v>
      </c>
      <c r="C947" s="150" t="s">
        <v>81</v>
      </c>
      <c r="D947" s="149" t="s">
        <v>319</v>
      </c>
      <c r="E947" s="149">
        <v>152345</v>
      </c>
      <c r="F947" s="149">
        <v>163698</v>
      </c>
      <c r="G947" s="149">
        <v>66284</v>
      </c>
      <c r="H947" s="151">
        <v>91890</v>
      </c>
      <c r="I947" s="149" t="s">
        <v>73</v>
      </c>
      <c r="J947" s="149" t="s">
        <v>64</v>
      </c>
      <c r="K947" s="152">
        <v>45275.337326388901</v>
      </c>
      <c r="L947" s="149" t="s">
        <v>63</v>
      </c>
      <c r="M947" s="149" t="s">
        <v>79</v>
      </c>
      <c r="N947" s="153">
        <v>0</v>
      </c>
      <c r="O947" s="153">
        <v>18.95</v>
      </c>
      <c r="P947" s="153">
        <v>0</v>
      </c>
    </row>
    <row r="948" spans="1:16" x14ac:dyDescent="0.35">
      <c r="A948" s="149" t="s">
        <v>314</v>
      </c>
      <c r="B948" s="149" t="s">
        <v>340</v>
      </c>
      <c r="C948" s="150" t="s">
        <v>81</v>
      </c>
      <c r="D948" s="149" t="s">
        <v>319</v>
      </c>
      <c r="E948" s="149">
        <v>152345</v>
      </c>
      <c r="F948" s="149">
        <v>163699</v>
      </c>
      <c r="G948" s="149">
        <v>66284</v>
      </c>
      <c r="H948" s="151">
        <v>10990</v>
      </c>
      <c r="I948" s="149" t="s">
        <v>80</v>
      </c>
      <c r="J948" s="149" t="s">
        <v>64</v>
      </c>
      <c r="K948" s="152">
        <v>45275.337326388901</v>
      </c>
      <c r="L948" s="149" t="s">
        <v>63</v>
      </c>
      <c r="M948" s="149" t="s">
        <v>79</v>
      </c>
      <c r="N948" s="153">
        <v>0</v>
      </c>
      <c r="O948" s="153">
        <v>6.9</v>
      </c>
      <c r="P948" s="153">
        <v>0</v>
      </c>
    </row>
    <row r="949" spans="1:16" x14ac:dyDescent="0.35">
      <c r="A949" s="149" t="s">
        <v>314</v>
      </c>
      <c r="B949" s="149" t="s">
        <v>334</v>
      </c>
      <c r="C949" s="150" t="s">
        <v>334</v>
      </c>
      <c r="D949" s="149" t="s">
        <v>319</v>
      </c>
      <c r="E949" s="149">
        <v>152581</v>
      </c>
      <c r="F949" s="149">
        <v>163936</v>
      </c>
      <c r="G949" s="149">
        <v>66286</v>
      </c>
      <c r="H949" s="151">
        <v>36</v>
      </c>
      <c r="I949" s="149" t="s">
        <v>65</v>
      </c>
      <c r="J949" s="149" t="s">
        <v>64</v>
      </c>
      <c r="K949" s="152">
        <v>45275.358796296299</v>
      </c>
      <c r="L949" s="149" t="s">
        <v>69</v>
      </c>
      <c r="M949" s="149" t="s">
        <v>68</v>
      </c>
      <c r="N949" s="153">
        <v>0</v>
      </c>
      <c r="O949" s="153">
        <v>168</v>
      </c>
      <c r="P949" s="153">
        <v>0</v>
      </c>
    </row>
    <row r="950" spans="1:16" x14ac:dyDescent="0.35">
      <c r="A950" s="149" t="s">
        <v>314</v>
      </c>
      <c r="B950" s="149" t="s">
        <v>341</v>
      </c>
      <c r="C950" s="150" t="s">
        <v>341</v>
      </c>
      <c r="D950" s="149" t="s">
        <v>319</v>
      </c>
      <c r="E950" s="149">
        <v>152582</v>
      </c>
      <c r="F950" s="149">
        <v>163937</v>
      </c>
      <c r="G950" s="149">
        <v>66287</v>
      </c>
      <c r="H950" s="151">
        <v>36</v>
      </c>
      <c r="I950" s="149" t="s">
        <v>65</v>
      </c>
      <c r="J950" s="149" t="s">
        <v>64</v>
      </c>
      <c r="K950" s="152">
        <v>45275.359699074099</v>
      </c>
      <c r="L950" s="149" t="s">
        <v>69</v>
      </c>
      <c r="M950" s="149" t="s">
        <v>68</v>
      </c>
      <c r="N950" s="153">
        <v>0</v>
      </c>
      <c r="O950" s="153">
        <v>172</v>
      </c>
      <c r="P950" s="153">
        <v>0</v>
      </c>
    </row>
    <row r="951" spans="1:16" x14ac:dyDescent="0.35">
      <c r="A951" s="149" t="s">
        <v>314</v>
      </c>
      <c r="B951" s="149" t="s">
        <v>341</v>
      </c>
      <c r="C951" s="150" t="s">
        <v>341</v>
      </c>
      <c r="D951" s="149" t="s">
        <v>319</v>
      </c>
      <c r="E951" s="149">
        <v>152585</v>
      </c>
      <c r="F951" s="149">
        <v>163940</v>
      </c>
      <c r="G951" s="149">
        <v>66288</v>
      </c>
      <c r="H951" s="151">
        <v>23</v>
      </c>
      <c r="I951" s="149" t="s">
        <v>70</v>
      </c>
      <c r="J951" s="149" t="s">
        <v>64</v>
      </c>
      <c r="K951" s="152">
        <v>45275.365763888898</v>
      </c>
      <c r="L951" s="149" t="s">
        <v>69</v>
      </c>
      <c r="M951" s="149" t="s">
        <v>68</v>
      </c>
      <c r="N951" s="153">
        <v>0</v>
      </c>
      <c r="O951" s="153">
        <v>59.55</v>
      </c>
      <c r="P951" s="153">
        <v>0</v>
      </c>
    </row>
    <row r="952" spans="1:16" x14ac:dyDescent="0.35">
      <c r="A952" s="149" t="s">
        <v>314</v>
      </c>
      <c r="B952" s="149" t="s">
        <v>334</v>
      </c>
      <c r="C952" s="150" t="s">
        <v>334</v>
      </c>
      <c r="D952" s="149" t="s">
        <v>319</v>
      </c>
      <c r="E952" s="149">
        <v>152586</v>
      </c>
      <c r="F952" s="149">
        <v>163941</v>
      </c>
      <c r="G952" s="149">
        <v>66289</v>
      </c>
      <c r="H952" s="151">
        <v>23</v>
      </c>
      <c r="I952" s="149" t="s">
        <v>70</v>
      </c>
      <c r="J952" s="149" t="s">
        <v>64</v>
      </c>
      <c r="K952" s="152">
        <v>45275.376736111102</v>
      </c>
      <c r="L952" s="149" t="s">
        <v>69</v>
      </c>
      <c r="M952" s="149" t="s">
        <v>68</v>
      </c>
      <c r="N952" s="153">
        <v>0</v>
      </c>
      <c r="O952" s="153">
        <v>94.75</v>
      </c>
      <c r="P952" s="153">
        <v>0</v>
      </c>
    </row>
    <row r="953" spans="1:16" x14ac:dyDescent="0.35">
      <c r="A953" s="149" t="s">
        <v>314</v>
      </c>
      <c r="B953" s="149" t="s">
        <v>350</v>
      </c>
      <c r="C953" s="150" t="s">
        <v>350</v>
      </c>
      <c r="D953" s="149" t="s">
        <v>319</v>
      </c>
      <c r="E953" s="149">
        <v>152589</v>
      </c>
      <c r="F953" s="149">
        <v>163945</v>
      </c>
      <c r="G953" s="149">
        <v>66290</v>
      </c>
      <c r="H953" s="151">
        <v>0</v>
      </c>
      <c r="I953" s="149" t="s">
        <v>282</v>
      </c>
      <c r="J953" s="149" t="s">
        <v>64</v>
      </c>
      <c r="K953" s="152">
        <v>45275.381990740701</v>
      </c>
      <c r="L953" s="149" t="s">
        <v>69</v>
      </c>
      <c r="M953" s="149" t="s">
        <v>68</v>
      </c>
      <c r="N953" s="153">
        <v>0</v>
      </c>
      <c r="O953" s="153">
        <v>85</v>
      </c>
      <c r="P953" s="153">
        <v>0</v>
      </c>
    </row>
    <row r="954" spans="1:16" x14ac:dyDescent="0.35">
      <c r="A954" s="149" t="s">
        <v>314</v>
      </c>
      <c r="B954" s="149" t="s">
        <v>329</v>
      </c>
      <c r="C954" s="150" t="s">
        <v>329</v>
      </c>
      <c r="D954" s="149" t="s">
        <v>319</v>
      </c>
      <c r="E954" s="149">
        <v>152590</v>
      </c>
      <c r="F954" s="149">
        <v>163946</v>
      </c>
      <c r="G954" s="149">
        <v>66292</v>
      </c>
      <c r="H954" s="151">
        <v>23</v>
      </c>
      <c r="I954" s="149" t="s">
        <v>70</v>
      </c>
      <c r="J954" s="149" t="s">
        <v>64</v>
      </c>
      <c r="K954" s="152">
        <v>45275.383738425902</v>
      </c>
      <c r="L954" s="149" t="s">
        <v>69</v>
      </c>
      <c r="M954" s="149" t="s">
        <v>68</v>
      </c>
      <c r="N954" s="153">
        <v>0</v>
      </c>
      <c r="O954" s="153">
        <v>94.75</v>
      </c>
      <c r="P954" s="153">
        <v>0</v>
      </c>
    </row>
    <row r="955" spans="1:16" x14ac:dyDescent="0.35">
      <c r="A955" s="149" t="s">
        <v>314</v>
      </c>
      <c r="B955" s="149" t="s">
        <v>327</v>
      </c>
      <c r="C955" s="150" t="s">
        <v>327</v>
      </c>
      <c r="D955" s="149" t="s">
        <v>319</v>
      </c>
      <c r="E955" s="149">
        <v>152387</v>
      </c>
      <c r="F955" s="149">
        <v>163754</v>
      </c>
      <c r="G955" s="149">
        <v>66293</v>
      </c>
      <c r="H955" s="151">
        <v>10968</v>
      </c>
      <c r="I955" s="149" t="s">
        <v>406</v>
      </c>
      <c r="J955" s="149" t="s">
        <v>64</v>
      </c>
      <c r="K955" s="152">
        <v>45275.387905092597</v>
      </c>
      <c r="L955" s="149" t="s">
        <v>69</v>
      </c>
      <c r="M955" s="149" t="s">
        <v>68</v>
      </c>
      <c r="N955" s="153">
        <v>0</v>
      </c>
      <c r="O955" s="153">
        <v>111</v>
      </c>
      <c r="P955" s="153">
        <v>0</v>
      </c>
    </row>
    <row r="956" spans="1:16" x14ac:dyDescent="0.35">
      <c r="A956" s="149" t="s">
        <v>314</v>
      </c>
      <c r="B956" s="149" t="s">
        <v>328</v>
      </c>
      <c r="C956" s="150" t="s">
        <v>328</v>
      </c>
      <c r="D956" s="149" t="s">
        <v>319</v>
      </c>
      <c r="E956" s="149">
        <v>152591</v>
      </c>
      <c r="F956" s="149">
        <v>163947</v>
      </c>
      <c r="G956" s="149">
        <v>66294</v>
      </c>
      <c r="H956" s="151">
        <v>91891</v>
      </c>
      <c r="I956" s="149" t="s">
        <v>66</v>
      </c>
      <c r="J956" s="149" t="s">
        <v>64</v>
      </c>
      <c r="K956" s="152">
        <v>45275.389664351896</v>
      </c>
      <c r="L956" s="149" t="s">
        <v>69</v>
      </c>
      <c r="M956" s="149" t="s">
        <v>68</v>
      </c>
      <c r="N956" s="153">
        <v>0</v>
      </c>
      <c r="O956" s="153">
        <v>94.75</v>
      </c>
      <c r="P956" s="153">
        <v>0</v>
      </c>
    </row>
    <row r="957" spans="1:16" x14ac:dyDescent="0.35">
      <c r="A957" s="149" t="s">
        <v>314</v>
      </c>
      <c r="B957" s="149" t="s">
        <v>329</v>
      </c>
      <c r="C957" s="150" t="s">
        <v>329</v>
      </c>
      <c r="D957" s="149" t="s">
        <v>319</v>
      </c>
      <c r="E957" s="149">
        <v>152592</v>
      </c>
      <c r="F957" s="149">
        <v>163948</v>
      </c>
      <c r="G957" s="149">
        <v>66295</v>
      </c>
      <c r="H957" s="151">
        <v>23</v>
      </c>
      <c r="I957" s="149" t="s">
        <v>70</v>
      </c>
      <c r="J957" s="149" t="s">
        <v>64</v>
      </c>
      <c r="K957" s="152">
        <v>45275.3902199074</v>
      </c>
      <c r="L957" s="149" t="s">
        <v>69</v>
      </c>
      <c r="M957" s="149" t="s">
        <v>68</v>
      </c>
      <c r="N957" s="153">
        <v>0</v>
      </c>
      <c r="O957" s="153">
        <v>59.55</v>
      </c>
      <c r="P957" s="153">
        <v>0</v>
      </c>
    </row>
    <row r="958" spans="1:16" x14ac:dyDescent="0.35">
      <c r="A958" s="149" t="s">
        <v>314</v>
      </c>
      <c r="B958" s="149" t="s">
        <v>340</v>
      </c>
      <c r="C958" s="150" t="s">
        <v>340</v>
      </c>
      <c r="D958" s="149" t="s">
        <v>319</v>
      </c>
      <c r="E958" s="149">
        <v>152593</v>
      </c>
      <c r="F958" s="149">
        <v>163949</v>
      </c>
      <c r="G958" s="149">
        <v>66296</v>
      </c>
      <c r="H958" s="151">
        <v>91891</v>
      </c>
      <c r="I958" s="149" t="s">
        <v>66</v>
      </c>
      <c r="J958" s="149" t="s">
        <v>64</v>
      </c>
      <c r="K958" s="152">
        <v>45275.391770833303</v>
      </c>
      <c r="L958" s="149" t="s">
        <v>69</v>
      </c>
      <c r="M958" s="149" t="s">
        <v>68</v>
      </c>
      <c r="N958" s="153">
        <v>0</v>
      </c>
      <c r="O958" s="153">
        <v>74.75</v>
      </c>
      <c r="P958" s="153">
        <v>0</v>
      </c>
    </row>
    <row r="959" spans="1:16" x14ac:dyDescent="0.35">
      <c r="A959" s="149" t="s">
        <v>314</v>
      </c>
      <c r="B959" s="149" t="s">
        <v>318</v>
      </c>
      <c r="C959" s="150" t="s">
        <v>318</v>
      </c>
      <c r="D959" s="149" t="s">
        <v>319</v>
      </c>
      <c r="E959" s="149">
        <v>152594</v>
      </c>
      <c r="F959" s="149">
        <v>163950</v>
      </c>
      <c r="G959" s="149">
        <v>66297</v>
      </c>
      <c r="H959" s="151">
        <v>23</v>
      </c>
      <c r="I959" s="149" t="s">
        <v>70</v>
      </c>
      <c r="J959" s="149" t="s">
        <v>64</v>
      </c>
      <c r="K959" s="152">
        <v>45275.394849536999</v>
      </c>
      <c r="L959" s="149" t="s">
        <v>69</v>
      </c>
      <c r="M959" s="149" t="s">
        <v>68</v>
      </c>
      <c r="N959" s="153">
        <v>0</v>
      </c>
      <c r="O959" s="153">
        <v>94.75</v>
      </c>
      <c r="P959" s="153">
        <v>0</v>
      </c>
    </row>
    <row r="960" spans="1:16" x14ac:dyDescent="0.35">
      <c r="A960" s="149" t="s">
        <v>314</v>
      </c>
      <c r="B960" s="149" t="s">
        <v>341</v>
      </c>
      <c r="C960" s="150" t="s">
        <v>341</v>
      </c>
      <c r="D960" s="149" t="s">
        <v>319</v>
      </c>
      <c r="E960" s="149">
        <v>152595</v>
      </c>
      <c r="F960" s="149">
        <v>163951</v>
      </c>
      <c r="G960" s="149">
        <v>66298</v>
      </c>
      <c r="H960" s="151">
        <v>36</v>
      </c>
      <c r="I960" s="149" t="s">
        <v>65</v>
      </c>
      <c r="J960" s="149" t="s">
        <v>64</v>
      </c>
      <c r="K960" s="152">
        <v>45275.397060185198</v>
      </c>
      <c r="L960" s="149" t="s">
        <v>69</v>
      </c>
      <c r="M960" s="149" t="s">
        <v>68</v>
      </c>
      <c r="N960" s="153">
        <v>0</v>
      </c>
      <c r="O960" s="153">
        <v>172</v>
      </c>
      <c r="P960" s="153">
        <v>0</v>
      </c>
    </row>
    <row r="961" spans="1:16" x14ac:dyDescent="0.35">
      <c r="A961" s="149" t="s">
        <v>314</v>
      </c>
      <c r="B961" s="149" t="s">
        <v>340</v>
      </c>
      <c r="C961" s="150" t="s">
        <v>340</v>
      </c>
      <c r="D961" s="149" t="s">
        <v>319</v>
      </c>
      <c r="E961" s="149">
        <v>152596</v>
      </c>
      <c r="F961" s="149">
        <v>163952</v>
      </c>
      <c r="G961" s="149">
        <v>66299</v>
      </c>
      <c r="H961" s="151">
        <v>23</v>
      </c>
      <c r="I961" s="149" t="s">
        <v>70</v>
      </c>
      <c r="J961" s="149" t="s">
        <v>64</v>
      </c>
      <c r="K961" s="152">
        <v>45275.404328703698</v>
      </c>
      <c r="L961" s="149" t="s">
        <v>69</v>
      </c>
      <c r="M961" s="149" t="s">
        <v>68</v>
      </c>
      <c r="N961" s="153">
        <v>0</v>
      </c>
      <c r="O961" s="153">
        <v>94.75</v>
      </c>
      <c r="P961" s="153">
        <v>0</v>
      </c>
    </row>
    <row r="962" spans="1:16" x14ac:dyDescent="0.35">
      <c r="A962" s="149" t="s">
        <v>314</v>
      </c>
      <c r="B962" s="149" t="s">
        <v>341</v>
      </c>
      <c r="C962" s="150" t="s">
        <v>341</v>
      </c>
      <c r="D962" s="149" t="s">
        <v>319</v>
      </c>
      <c r="E962" s="149">
        <v>152599</v>
      </c>
      <c r="F962" s="149">
        <v>163955</v>
      </c>
      <c r="G962" s="149">
        <v>66300</v>
      </c>
      <c r="H962" s="151">
        <v>91891</v>
      </c>
      <c r="I962" s="149" t="s">
        <v>66</v>
      </c>
      <c r="J962" s="149" t="s">
        <v>64</v>
      </c>
      <c r="K962" s="152">
        <v>45275.408692129597</v>
      </c>
      <c r="L962" s="149" t="s">
        <v>69</v>
      </c>
      <c r="M962" s="149" t="s">
        <v>68</v>
      </c>
      <c r="N962" s="153">
        <v>0</v>
      </c>
      <c r="O962" s="153">
        <v>59.55</v>
      </c>
      <c r="P962" s="153">
        <v>0</v>
      </c>
    </row>
    <row r="963" spans="1:16" x14ac:dyDescent="0.35">
      <c r="A963" s="149" t="s">
        <v>314</v>
      </c>
      <c r="B963" s="149" t="s">
        <v>350</v>
      </c>
      <c r="C963" s="150" t="s">
        <v>350</v>
      </c>
      <c r="D963" s="149" t="s">
        <v>319</v>
      </c>
      <c r="E963" s="149">
        <v>152601</v>
      </c>
      <c r="F963" s="149">
        <v>163956</v>
      </c>
      <c r="G963" s="149">
        <v>66301</v>
      </c>
      <c r="H963" s="151">
        <v>0</v>
      </c>
      <c r="I963" s="149" t="s">
        <v>407</v>
      </c>
      <c r="J963" s="149" t="s">
        <v>64</v>
      </c>
      <c r="K963" s="152">
        <v>45275.412604166697</v>
      </c>
      <c r="L963" s="149" t="s">
        <v>69</v>
      </c>
      <c r="M963" s="149" t="s">
        <v>68</v>
      </c>
      <c r="N963" s="153">
        <v>0</v>
      </c>
      <c r="O963" s="153">
        <v>100</v>
      </c>
      <c r="P963" s="153">
        <v>0</v>
      </c>
    </row>
    <row r="964" spans="1:16" x14ac:dyDescent="0.35">
      <c r="A964" s="149" t="s">
        <v>314</v>
      </c>
      <c r="B964" s="149" t="s">
        <v>318</v>
      </c>
      <c r="C964" s="150" t="s">
        <v>318</v>
      </c>
      <c r="D964" s="149" t="s">
        <v>319</v>
      </c>
      <c r="E964" s="149">
        <v>152604</v>
      </c>
      <c r="F964" s="149">
        <v>163959</v>
      </c>
      <c r="G964" s="149">
        <v>66302</v>
      </c>
      <c r="H964" s="151">
        <v>36</v>
      </c>
      <c r="I964" s="149" t="s">
        <v>65</v>
      </c>
      <c r="J964" s="149" t="s">
        <v>64</v>
      </c>
      <c r="K964" s="152">
        <v>45275.417789351799</v>
      </c>
      <c r="L964" s="149" t="s">
        <v>69</v>
      </c>
      <c r="M964" s="149" t="s">
        <v>68</v>
      </c>
      <c r="N964" s="153">
        <v>0</v>
      </c>
      <c r="O964" s="153">
        <v>125</v>
      </c>
      <c r="P964" s="153">
        <v>0</v>
      </c>
    </row>
    <row r="965" spans="1:16" x14ac:dyDescent="0.35">
      <c r="A965" s="149" t="s">
        <v>314</v>
      </c>
      <c r="B965" s="149" t="s">
        <v>339</v>
      </c>
      <c r="C965" s="150" t="s">
        <v>339</v>
      </c>
      <c r="D965" s="149" t="s">
        <v>319</v>
      </c>
      <c r="E965" s="149">
        <v>152607</v>
      </c>
      <c r="F965" s="149">
        <v>163961</v>
      </c>
      <c r="G965" s="149">
        <v>66303</v>
      </c>
      <c r="H965" s="151">
        <v>23</v>
      </c>
      <c r="I965" s="149" t="s">
        <v>70</v>
      </c>
      <c r="J965" s="149" t="s">
        <v>64</v>
      </c>
      <c r="K965" s="152">
        <v>45275.421886574099</v>
      </c>
      <c r="L965" s="149" t="s">
        <v>69</v>
      </c>
      <c r="M965" s="149" t="s">
        <v>68</v>
      </c>
      <c r="N965" s="153">
        <v>0</v>
      </c>
      <c r="O965" s="153">
        <v>94.75</v>
      </c>
      <c r="P965" s="153">
        <v>0</v>
      </c>
    </row>
    <row r="966" spans="1:16" x14ac:dyDescent="0.35">
      <c r="A966" s="149" t="s">
        <v>314</v>
      </c>
      <c r="B966" s="149" t="s">
        <v>335</v>
      </c>
      <c r="C966" s="150" t="s">
        <v>335</v>
      </c>
      <c r="D966" s="149" t="s">
        <v>319</v>
      </c>
      <c r="E966" s="149">
        <v>152606</v>
      </c>
      <c r="F966" s="149">
        <v>163962</v>
      </c>
      <c r="G966" s="149">
        <v>66304</v>
      </c>
      <c r="H966" s="151">
        <v>23</v>
      </c>
      <c r="I966" s="149" t="s">
        <v>408</v>
      </c>
      <c r="J966" s="149" t="s">
        <v>64</v>
      </c>
      <c r="K966" s="152">
        <v>45275.422314814801</v>
      </c>
      <c r="L966" s="149" t="s">
        <v>69</v>
      </c>
      <c r="M966" s="149" t="s">
        <v>68</v>
      </c>
      <c r="N966" s="153">
        <v>0</v>
      </c>
      <c r="O966" s="153">
        <v>94.75</v>
      </c>
      <c r="P966" s="153">
        <v>0</v>
      </c>
    </row>
    <row r="967" spans="1:16" x14ac:dyDescent="0.35">
      <c r="A967" s="149" t="s">
        <v>314</v>
      </c>
      <c r="B967" s="149" t="s">
        <v>335</v>
      </c>
      <c r="C967" s="150" t="s">
        <v>335</v>
      </c>
      <c r="D967" s="149" t="s">
        <v>319</v>
      </c>
      <c r="E967" s="149">
        <v>152606</v>
      </c>
      <c r="F967" s="149">
        <v>163963</v>
      </c>
      <c r="G967" s="149">
        <v>66304</v>
      </c>
      <c r="H967" s="151">
        <v>2715</v>
      </c>
      <c r="I967" s="149" t="s">
        <v>409</v>
      </c>
      <c r="J967" s="149" t="s">
        <v>64</v>
      </c>
      <c r="K967" s="152">
        <v>45275.422314814801</v>
      </c>
      <c r="L967" s="149" t="s">
        <v>69</v>
      </c>
      <c r="M967" s="149" t="s">
        <v>68</v>
      </c>
      <c r="N967" s="153">
        <v>0</v>
      </c>
      <c r="O967" s="153">
        <v>100.2</v>
      </c>
      <c r="P967" s="153">
        <v>0</v>
      </c>
    </row>
    <row r="968" spans="1:16" x14ac:dyDescent="0.35">
      <c r="A968" s="149" t="s">
        <v>314</v>
      </c>
      <c r="B968" s="149" t="s">
        <v>327</v>
      </c>
      <c r="C968" s="150" t="s">
        <v>327</v>
      </c>
      <c r="D968" s="149" t="s">
        <v>319</v>
      </c>
      <c r="E968" s="149">
        <v>152608</v>
      </c>
      <c r="F968" s="149">
        <v>163964</v>
      </c>
      <c r="G968" s="149">
        <v>66305</v>
      </c>
      <c r="H968" s="151">
        <v>80010</v>
      </c>
      <c r="I968" s="149" t="s">
        <v>75</v>
      </c>
      <c r="J968" s="149" t="s">
        <v>64</v>
      </c>
      <c r="K968" s="152">
        <v>45275.422708333303</v>
      </c>
      <c r="L968" s="149" t="s">
        <v>69</v>
      </c>
      <c r="M968" s="149" t="s">
        <v>68</v>
      </c>
      <c r="N968" s="153">
        <v>0</v>
      </c>
      <c r="O968" s="153">
        <v>224.5</v>
      </c>
      <c r="P968" s="153">
        <v>0</v>
      </c>
    </row>
    <row r="969" spans="1:16" x14ac:dyDescent="0.35">
      <c r="A969" s="149" t="s">
        <v>314</v>
      </c>
      <c r="B969" s="149" t="s">
        <v>328</v>
      </c>
      <c r="C969" s="150" t="s">
        <v>328</v>
      </c>
      <c r="D969" s="149" t="s">
        <v>319</v>
      </c>
      <c r="E969" s="149">
        <v>152609</v>
      </c>
      <c r="F969" s="149">
        <v>163965</v>
      </c>
      <c r="G969" s="149">
        <v>66306</v>
      </c>
      <c r="H969" s="151">
        <v>23</v>
      </c>
      <c r="I969" s="149" t="s">
        <v>70</v>
      </c>
      <c r="J969" s="149" t="s">
        <v>64</v>
      </c>
      <c r="K969" s="152">
        <v>45275.424062500002</v>
      </c>
      <c r="L969" s="149" t="s">
        <v>69</v>
      </c>
      <c r="M969" s="149" t="s">
        <v>68</v>
      </c>
      <c r="N969" s="153">
        <v>0</v>
      </c>
      <c r="O969" s="153">
        <v>74.75</v>
      </c>
      <c r="P969" s="153">
        <v>0</v>
      </c>
    </row>
    <row r="970" spans="1:16" x14ac:dyDescent="0.35">
      <c r="A970" s="149" t="s">
        <v>314</v>
      </c>
      <c r="B970" s="149" t="s">
        <v>334</v>
      </c>
      <c r="C970" s="150" t="s">
        <v>334</v>
      </c>
      <c r="D970" s="149" t="s">
        <v>319</v>
      </c>
      <c r="E970" s="149">
        <v>151483</v>
      </c>
      <c r="F970" s="149">
        <v>162835</v>
      </c>
      <c r="G970" s="149">
        <v>66307</v>
      </c>
      <c r="H970" s="151">
        <v>91891</v>
      </c>
      <c r="I970" s="149" t="s">
        <v>66</v>
      </c>
      <c r="J970" s="149" t="s">
        <v>64</v>
      </c>
      <c r="K970" s="152">
        <v>45275.424652777801</v>
      </c>
      <c r="L970" s="149" t="s">
        <v>69</v>
      </c>
      <c r="M970" s="149" t="s">
        <v>68</v>
      </c>
      <c r="N970" s="153">
        <v>0</v>
      </c>
      <c r="O970" s="153">
        <v>94.75</v>
      </c>
      <c r="P970" s="153">
        <v>0</v>
      </c>
    </row>
    <row r="971" spans="1:16" x14ac:dyDescent="0.35">
      <c r="A971" s="149" t="s">
        <v>314</v>
      </c>
      <c r="B971" s="149" t="s">
        <v>329</v>
      </c>
      <c r="C971" s="150" t="s">
        <v>329</v>
      </c>
      <c r="D971" s="149" t="s">
        <v>319</v>
      </c>
      <c r="E971" s="149">
        <v>152603</v>
      </c>
      <c r="F971" s="149">
        <v>163958</v>
      </c>
      <c r="G971" s="149">
        <v>66308</v>
      </c>
      <c r="H971" s="151">
        <v>23</v>
      </c>
      <c r="I971" s="149" t="s">
        <v>70</v>
      </c>
      <c r="J971" s="149" t="s">
        <v>64</v>
      </c>
      <c r="K971" s="152">
        <v>45275.426256828701</v>
      </c>
      <c r="L971" s="149" t="s">
        <v>63</v>
      </c>
      <c r="M971" s="149" t="s">
        <v>68</v>
      </c>
      <c r="N971" s="153">
        <v>0</v>
      </c>
      <c r="O971" s="153">
        <v>94.75</v>
      </c>
      <c r="P971" s="153">
        <v>0</v>
      </c>
    </row>
    <row r="972" spans="1:16" x14ac:dyDescent="0.35">
      <c r="A972" s="149" t="s">
        <v>314</v>
      </c>
      <c r="B972" s="149" t="s">
        <v>334</v>
      </c>
      <c r="C972" s="150" t="s">
        <v>334</v>
      </c>
      <c r="D972" s="149" t="s">
        <v>319</v>
      </c>
      <c r="E972" s="149">
        <v>152610</v>
      </c>
      <c r="F972" s="149">
        <v>163966</v>
      </c>
      <c r="G972" s="149">
        <v>66309</v>
      </c>
      <c r="H972" s="151">
        <v>23</v>
      </c>
      <c r="I972" s="149" t="s">
        <v>70</v>
      </c>
      <c r="J972" s="149" t="s">
        <v>64</v>
      </c>
      <c r="K972" s="152">
        <v>45275.426979166703</v>
      </c>
      <c r="L972" s="149" t="s">
        <v>69</v>
      </c>
      <c r="M972" s="149" t="s">
        <v>68</v>
      </c>
      <c r="N972" s="153">
        <v>0</v>
      </c>
      <c r="O972" s="153">
        <v>94.75</v>
      </c>
      <c r="P972" s="153">
        <v>0</v>
      </c>
    </row>
    <row r="973" spans="1:16" x14ac:dyDescent="0.35">
      <c r="A973" s="149" t="s">
        <v>314</v>
      </c>
      <c r="B973" s="149" t="s">
        <v>350</v>
      </c>
      <c r="C973" s="150" t="s">
        <v>350</v>
      </c>
      <c r="D973" s="149" t="s">
        <v>319</v>
      </c>
      <c r="E973" s="149">
        <v>152611</v>
      </c>
      <c r="F973" s="149">
        <v>163967</v>
      </c>
      <c r="G973" s="149">
        <v>66310</v>
      </c>
      <c r="H973" s="151">
        <v>0</v>
      </c>
      <c r="I973" s="149" t="s">
        <v>282</v>
      </c>
      <c r="J973" s="149" t="s">
        <v>64</v>
      </c>
      <c r="K973" s="152">
        <v>45275.428032407399</v>
      </c>
      <c r="L973" s="149" t="s">
        <v>69</v>
      </c>
      <c r="M973" s="149" t="s">
        <v>68</v>
      </c>
      <c r="N973" s="153">
        <v>0</v>
      </c>
      <c r="O973" s="153">
        <v>70</v>
      </c>
      <c r="P973" s="153">
        <v>0</v>
      </c>
    </row>
    <row r="974" spans="1:16" x14ac:dyDescent="0.35">
      <c r="A974" s="149" t="s">
        <v>314</v>
      </c>
      <c r="B974" s="149" t="s">
        <v>340</v>
      </c>
      <c r="C974" s="150" t="s">
        <v>340</v>
      </c>
      <c r="D974" s="149" t="s">
        <v>319</v>
      </c>
      <c r="E974" s="149">
        <v>152613</v>
      </c>
      <c r="F974" s="149">
        <v>163968</v>
      </c>
      <c r="G974" s="149">
        <v>66311</v>
      </c>
      <c r="H974" s="151">
        <v>23</v>
      </c>
      <c r="I974" s="149" t="s">
        <v>70</v>
      </c>
      <c r="J974" s="149" t="s">
        <v>64</v>
      </c>
      <c r="K974" s="152">
        <v>45275.429675925901</v>
      </c>
      <c r="L974" s="149" t="s">
        <v>69</v>
      </c>
      <c r="M974" s="149" t="s">
        <v>68</v>
      </c>
      <c r="N974" s="153">
        <v>0</v>
      </c>
      <c r="O974" s="153">
        <v>94.75</v>
      </c>
      <c r="P974" s="153">
        <v>0</v>
      </c>
    </row>
    <row r="975" spans="1:16" x14ac:dyDescent="0.35">
      <c r="A975" s="149" t="s">
        <v>314</v>
      </c>
      <c r="B975" s="149" t="s">
        <v>329</v>
      </c>
      <c r="C975" s="150" t="s">
        <v>329</v>
      </c>
      <c r="D975" s="149" t="s">
        <v>319</v>
      </c>
      <c r="E975" s="149">
        <v>152615</v>
      </c>
      <c r="F975" s="149">
        <v>163973</v>
      </c>
      <c r="G975" s="149">
        <v>66312</v>
      </c>
      <c r="H975" s="151">
        <v>23</v>
      </c>
      <c r="I975" s="149" t="s">
        <v>70</v>
      </c>
      <c r="J975" s="149" t="s">
        <v>64</v>
      </c>
      <c r="K975" s="152">
        <v>45275.434074074103</v>
      </c>
      <c r="L975" s="149" t="s">
        <v>69</v>
      </c>
      <c r="M975" s="149" t="s">
        <v>68</v>
      </c>
      <c r="N975" s="153">
        <v>0</v>
      </c>
      <c r="O975" s="153">
        <v>74.75</v>
      </c>
      <c r="P975" s="153">
        <v>0</v>
      </c>
    </row>
    <row r="976" spans="1:16" x14ac:dyDescent="0.35">
      <c r="A976" s="149" t="s">
        <v>314</v>
      </c>
      <c r="B976" s="149" t="s">
        <v>328</v>
      </c>
      <c r="C976" s="150" t="s">
        <v>328</v>
      </c>
      <c r="D976" s="149" t="s">
        <v>319</v>
      </c>
      <c r="E976" s="149">
        <v>152616</v>
      </c>
      <c r="F976" s="149">
        <v>163975</v>
      </c>
      <c r="G976" s="149">
        <v>66313</v>
      </c>
      <c r="H976" s="151">
        <v>91891</v>
      </c>
      <c r="I976" s="149" t="s">
        <v>66</v>
      </c>
      <c r="J976" s="149" t="s">
        <v>64</v>
      </c>
      <c r="K976" s="152">
        <v>45275.435277777797</v>
      </c>
      <c r="L976" s="149" t="s">
        <v>69</v>
      </c>
      <c r="M976" s="149" t="s">
        <v>68</v>
      </c>
      <c r="N976" s="153">
        <v>0</v>
      </c>
      <c r="O976" s="153">
        <v>74.75</v>
      </c>
      <c r="P976" s="153">
        <v>0</v>
      </c>
    </row>
    <row r="977" spans="1:16" x14ac:dyDescent="0.35">
      <c r="A977" s="149" t="s">
        <v>314</v>
      </c>
      <c r="B977" s="149" t="s">
        <v>335</v>
      </c>
      <c r="C977" s="150" t="s">
        <v>335</v>
      </c>
      <c r="D977" s="149" t="s">
        <v>319</v>
      </c>
      <c r="E977" s="149">
        <v>152618</v>
      </c>
      <c r="F977" s="149">
        <v>163976</v>
      </c>
      <c r="G977" s="149">
        <v>66314</v>
      </c>
      <c r="H977" s="151">
        <v>23</v>
      </c>
      <c r="I977" s="149" t="s">
        <v>70</v>
      </c>
      <c r="J977" s="149" t="s">
        <v>64</v>
      </c>
      <c r="K977" s="152">
        <v>45275.4360185185</v>
      </c>
      <c r="L977" s="149" t="s">
        <v>69</v>
      </c>
      <c r="M977" s="149" t="s">
        <v>68</v>
      </c>
      <c r="N977" s="153">
        <v>0</v>
      </c>
      <c r="O977" s="153">
        <v>94.75</v>
      </c>
      <c r="P977" s="153">
        <v>0</v>
      </c>
    </row>
    <row r="978" spans="1:16" x14ac:dyDescent="0.35">
      <c r="A978" s="149" t="s">
        <v>314</v>
      </c>
      <c r="B978" s="149" t="s">
        <v>339</v>
      </c>
      <c r="C978" s="150" t="s">
        <v>339</v>
      </c>
      <c r="D978" s="149" t="s">
        <v>319</v>
      </c>
      <c r="E978" s="149">
        <v>152619</v>
      </c>
      <c r="F978" s="149">
        <v>163977</v>
      </c>
      <c r="G978" s="149">
        <v>66315</v>
      </c>
      <c r="H978" s="151">
        <v>23</v>
      </c>
      <c r="I978" s="149" t="s">
        <v>70</v>
      </c>
      <c r="J978" s="149" t="s">
        <v>64</v>
      </c>
      <c r="K978" s="152">
        <v>45275.436516203699</v>
      </c>
      <c r="L978" s="149" t="s">
        <v>69</v>
      </c>
      <c r="M978" s="149" t="s">
        <v>68</v>
      </c>
      <c r="N978" s="153">
        <v>0</v>
      </c>
      <c r="O978" s="153">
        <v>94.75</v>
      </c>
      <c r="P978" s="153">
        <v>0</v>
      </c>
    </row>
    <row r="979" spans="1:16" x14ac:dyDescent="0.35">
      <c r="A979" s="149" t="s">
        <v>314</v>
      </c>
      <c r="B979" s="149" t="s">
        <v>350</v>
      </c>
      <c r="C979" s="150" t="s">
        <v>350</v>
      </c>
      <c r="D979" s="149" t="s">
        <v>319</v>
      </c>
      <c r="E979" s="149">
        <v>152620</v>
      </c>
      <c r="F979" s="149">
        <v>163978</v>
      </c>
      <c r="G979" s="149">
        <v>66316</v>
      </c>
      <c r="H979" s="151">
        <v>10962</v>
      </c>
      <c r="I979" s="149" t="s">
        <v>72</v>
      </c>
      <c r="J979" s="149" t="s">
        <v>64</v>
      </c>
      <c r="K979" s="152">
        <v>45275.4370023148</v>
      </c>
      <c r="L979" s="149" t="s">
        <v>69</v>
      </c>
      <c r="M979" s="149" t="s">
        <v>68</v>
      </c>
      <c r="N979" s="153">
        <v>0</v>
      </c>
      <c r="O979" s="153">
        <v>68</v>
      </c>
      <c r="P979" s="153">
        <v>0</v>
      </c>
    </row>
    <row r="980" spans="1:16" x14ac:dyDescent="0.35">
      <c r="A980" s="149" t="s">
        <v>314</v>
      </c>
      <c r="B980" s="149" t="s">
        <v>323</v>
      </c>
      <c r="C980" s="150" t="s">
        <v>323</v>
      </c>
      <c r="D980" s="149" t="s">
        <v>319</v>
      </c>
      <c r="E980" s="149">
        <v>151458</v>
      </c>
      <c r="F980" s="149">
        <v>162819</v>
      </c>
      <c r="G980" s="149">
        <v>66317</v>
      </c>
      <c r="H980" s="151">
        <v>91891</v>
      </c>
      <c r="I980" s="149" t="s">
        <v>66</v>
      </c>
      <c r="J980" s="149" t="s">
        <v>64</v>
      </c>
      <c r="K980" s="152">
        <v>45275.439537036997</v>
      </c>
      <c r="L980" s="149" t="s">
        <v>63</v>
      </c>
      <c r="M980" s="149" t="s">
        <v>346</v>
      </c>
      <c r="N980" s="153">
        <v>0</v>
      </c>
      <c r="O980" s="153">
        <v>70.33</v>
      </c>
      <c r="P980" s="153">
        <v>0</v>
      </c>
    </row>
    <row r="981" spans="1:16" x14ac:dyDescent="0.35">
      <c r="A981" s="149" t="s">
        <v>314</v>
      </c>
      <c r="B981" s="149" t="s">
        <v>335</v>
      </c>
      <c r="C981" s="150" t="s">
        <v>335</v>
      </c>
      <c r="D981" s="149" t="s">
        <v>319</v>
      </c>
      <c r="E981" s="149">
        <v>152088</v>
      </c>
      <c r="F981" s="149">
        <v>163434</v>
      </c>
      <c r="G981" s="149">
        <v>66319</v>
      </c>
      <c r="H981" s="151">
        <v>36</v>
      </c>
      <c r="I981" s="149" t="s">
        <v>65</v>
      </c>
      <c r="J981" s="149" t="s">
        <v>64</v>
      </c>
      <c r="K981" s="152">
        <v>45275.441041666701</v>
      </c>
      <c r="L981" s="149" t="s">
        <v>63</v>
      </c>
      <c r="M981" s="149" t="s">
        <v>346</v>
      </c>
      <c r="N981" s="153">
        <v>0</v>
      </c>
      <c r="O981" s="153">
        <v>128.53</v>
      </c>
      <c r="P981" s="153">
        <v>0</v>
      </c>
    </row>
    <row r="982" spans="1:16" x14ac:dyDescent="0.35">
      <c r="A982" s="149" t="s">
        <v>314</v>
      </c>
      <c r="B982" s="149" t="s">
        <v>334</v>
      </c>
      <c r="C982" s="150" t="s">
        <v>334</v>
      </c>
      <c r="D982" s="149" t="s">
        <v>319</v>
      </c>
      <c r="E982" s="149">
        <v>152630</v>
      </c>
      <c r="F982" s="149">
        <v>163982</v>
      </c>
      <c r="G982" s="149">
        <v>66320</v>
      </c>
      <c r="H982" s="151">
        <v>23</v>
      </c>
      <c r="I982" s="149" t="s">
        <v>70</v>
      </c>
      <c r="J982" s="149" t="s">
        <v>64</v>
      </c>
      <c r="K982" s="152">
        <v>45275.442905092597</v>
      </c>
      <c r="L982" s="149" t="s">
        <v>69</v>
      </c>
      <c r="M982" s="149" t="s">
        <v>68</v>
      </c>
      <c r="N982" s="153">
        <v>0</v>
      </c>
      <c r="O982" s="153">
        <v>94.75</v>
      </c>
      <c r="P982" s="153">
        <v>0</v>
      </c>
    </row>
    <row r="983" spans="1:16" x14ac:dyDescent="0.35">
      <c r="A983" s="149" t="s">
        <v>314</v>
      </c>
      <c r="B983" s="149" t="s">
        <v>323</v>
      </c>
      <c r="C983" s="150" t="s">
        <v>323</v>
      </c>
      <c r="D983" s="149" t="s">
        <v>319</v>
      </c>
      <c r="E983" s="149">
        <v>148802</v>
      </c>
      <c r="F983" s="149">
        <v>160111</v>
      </c>
      <c r="G983" s="149">
        <v>66321</v>
      </c>
      <c r="H983" s="151">
        <v>23</v>
      </c>
      <c r="I983" s="149" t="s">
        <v>410</v>
      </c>
      <c r="J983" s="149" t="s">
        <v>64</v>
      </c>
      <c r="K983" s="152">
        <v>45275.442789351902</v>
      </c>
      <c r="L983" s="149" t="s">
        <v>63</v>
      </c>
      <c r="M983" s="149" t="s">
        <v>346</v>
      </c>
      <c r="N983" s="153">
        <v>0</v>
      </c>
      <c r="O983" s="153">
        <v>70.11</v>
      </c>
      <c r="P983" s="153">
        <v>0</v>
      </c>
    </row>
    <row r="984" spans="1:16" x14ac:dyDescent="0.35">
      <c r="A984" s="149" t="s">
        <v>314</v>
      </c>
      <c r="B984" s="149" t="s">
        <v>327</v>
      </c>
      <c r="C984" s="150" t="s">
        <v>327</v>
      </c>
      <c r="D984" s="149" t="s">
        <v>319</v>
      </c>
      <c r="E984" s="149">
        <v>151482</v>
      </c>
      <c r="F984" s="149">
        <v>162834</v>
      </c>
      <c r="G984" s="149">
        <v>66323</v>
      </c>
      <c r="H984" s="151">
        <v>0</v>
      </c>
      <c r="I984" s="149" t="s">
        <v>411</v>
      </c>
      <c r="J984" s="149" t="s">
        <v>64</v>
      </c>
      <c r="K984" s="152">
        <v>45275.443912037001</v>
      </c>
      <c r="L984" s="149" t="s">
        <v>63</v>
      </c>
      <c r="M984" s="149" t="s">
        <v>346</v>
      </c>
      <c r="N984" s="153">
        <v>0</v>
      </c>
      <c r="O984" s="153">
        <v>170.76</v>
      </c>
      <c r="P984" s="153">
        <v>0</v>
      </c>
    </row>
    <row r="985" spans="1:16" x14ac:dyDescent="0.35">
      <c r="A985" s="149" t="s">
        <v>314</v>
      </c>
      <c r="B985" s="149" t="s">
        <v>334</v>
      </c>
      <c r="C985" s="150" t="s">
        <v>334</v>
      </c>
      <c r="D985" s="149" t="s">
        <v>319</v>
      </c>
      <c r="E985" s="149">
        <v>151514</v>
      </c>
      <c r="F985" s="149">
        <v>162866</v>
      </c>
      <c r="G985" s="149">
        <v>66324</v>
      </c>
      <c r="H985" s="151">
        <v>23</v>
      </c>
      <c r="I985" s="149" t="s">
        <v>70</v>
      </c>
      <c r="J985" s="149" t="s">
        <v>64</v>
      </c>
      <c r="K985" s="152">
        <v>45275.444872685199</v>
      </c>
      <c r="L985" s="149" t="s">
        <v>63</v>
      </c>
      <c r="M985" s="149" t="s">
        <v>346</v>
      </c>
      <c r="N985" s="153">
        <v>0</v>
      </c>
      <c r="O985" s="153">
        <v>70.11</v>
      </c>
      <c r="P985" s="153">
        <v>0</v>
      </c>
    </row>
    <row r="986" spans="1:16" x14ac:dyDescent="0.35">
      <c r="A986" s="149" t="s">
        <v>314</v>
      </c>
      <c r="B986" s="149" t="s">
        <v>323</v>
      </c>
      <c r="C986" s="150" t="s">
        <v>323</v>
      </c>
      <c r="D986" s="149" t="s">
        <v>319</v>
      </c>
      <c r="E986" s="149">
        <v>152631</v>
      </c>
      <c r="F986" s="149">
        <v>163985</v>
      </c>
      <c r="G986" s="149">
        <v>66325</v>
      </c>
      <c r="H986" s="151">
        <v>23</v>
      </c>
      <c r="I986" s="149" t="s">
        <v>70</v>
      </c>
      <c r="J986" s="149" t="s">
        <v>64</v>
      </c>
      <c r="K986" s="152">
        <v>45275.445243055598</v>
      </c>
      <c r="L986" s="149" t="s">
        <v>69</v>
      </c>
      <c r="M986" s="149" t="s">
        <v>68</v>
      </c>
      <c r="N986" s="153">
        <v>0</v>
      </c>
      <c r="O986" s="153">
        <v>71.55</v>
      </c>
      <c r="P986" s="153">
        <v>0</v>
      </c>
    </row>
    <row r="987" spans="1:16" x14ac:dyDescent="0.35">
      <c r="A987" s="149" t="s">
        <v>314</v>
      </c>
      <c r="B987" s="149" t="s">
        <v>323</v>
      </c>
      <c r="C987" s="150" t="s">
        <v>323</v>
      </c>
      <c r="D987" s="149" t="s">
        <v>319</v>
      </c>
      <c r="E987" s="149">
        <v>150778</v>
      </c>
      <c r="F987" s="149">
        <v>162133</v>
      </c>
      <c r="G987" s="149">
        <v>66326</v>
      </c>
      <c r="H987" s="151">
        <v>91891</v>
      </c>
      <c r="I987" s="149" t="s">
        <v>412</v>
      </c>
      <c r="J987" s="149" t="s">
        <v>64</v>
      </c>
      <c r="K987" s="152">
        <v>45275.446099537003</v>
      </c>
      <c r="L987" s="149" t="s">
        <v>63</v>
      </c>
      <c r="M987" s="149" t="s">
        <v>346</v>
      </c>
      <c r="N987" s="153">
        <v>0</v>
      </c>
      <c r="O987" s="153">
        <v>70.33</v>
      </c>
      <c r="P987" s="153">
        <v>0</v>
      </c>
    </row>
    <row r="988" spans="1:16" x14ac:dyDescent="0.35">
      <c r="A988" s="149" t="s">
        <v>314</v>
      </c>
      <c r="B988" s="149" t="s">
        <v>334</v>
      </c>
      <c r="C988" s="150" t="s">
        <v>334</v>
      </c>
      <c r="D988" s="149" t="s">
        <v>319</v>
      </c>
      <c r="E988" s="149">
        <v>152629</v>
      </c>
      <c r="F988" s="149">
        <v>163981</v>
      </c>
      <c r="G988" s="149">
        <v>66327</v>
      </c>
      <c r="H988" s="151">
        <v>91891</v>
      </c>
      <c r="I988" s="149" t="s">
        <v>66</v>
      </c>
      <c r="J988" s="149" t="s">
        <v>64</v>
      </c>
      <c r="K988" s="152">
        <v>45275.445927465298</v>
      </c>
      <c r="L988" s="149" t="s">
        <v>63</v>
      </c>
      <c r="M988" s="149" t="s">
        <v>68</v>
      </c>
      <c r="N988" s="153">
        <v>0</v>
      </c>
      <c r="O988" s="153">
        <v>59.55</v>
      </c>
      <c r="P988" s="153">
        <v>0</v>
      </c>
    </row>
    <row r="989" spans="1:16" x14ac:dyDescent="0.35">
      <c r="A989" s="149" t="s">
        <v>314</v>
      </c>
      <c r="B989" s="149" t="s">
        <v>327</v>
      </c>
      <c r="C989" s="150" t="s">
        <v>327</v>
      </c>
      <c r="D989" s="149" t="s">
        <v>319</v>
      </c>
      <c r="E989" s="149">
        <v>148195</v>
      </c>
      <c r="F989" s="149">
        <v>159488</v>
      </c>
      <c r="G989" s="149">
        <v>66328</v>
      </c>
      <c r="H989" s="151">
        <v>0</v>
      </c>
      <c r="I989" s="149" t="s">
        <v>411</v>
      </c>
      <c r="J989" s="149" t="s">
        <v>64</v>
      </c>
      <c r="K989" s="152">
        <v>45275.447303240697</v>
      </c>
      <c r="L989" s="149" t="s">
        <v>63</v>
      </c>
      <c r="M989" s="149" t="s">
        <v>346</v>
      </c>
      <c r="N989" s="153">
        <v>0</v>
      </c>
      <c r="O989" s="153">
        <v>187.66</v>
      </c>
      <c r="P989" s="153">
        <v>0</v>
      </c>
    </row>
    <row r="990" spans="1:16" x14ac:dyDescent="0.35">
      <c r="A990" s="149" t="s">
        <v>314</v>
      </c>
      <c r="B990" s="149" t="s">
        <v>339</v>
      </c>
      <c r="C990" s="150" t="s">
        <v>339</v>
      </c>
      <c r="D990" s="149" t="s">
        <v>319</v>
      </c>
      <c r="E990" s="149">
        <v>152632</v>
      </c>
      <c r="F990" s="149">
        <v>163986</v>
      </c>
      <c r="G990" s="149">
        <v>66329</v>
      </c>
      <c r="H990" s="151">
        <v>91891</v>
      </c>
      <c r="I990" s="149" t="s">
        <v>66</v>
      </c>
      <c r="J990" s="149" t="s">
        <v>64</v>
      </c>
      <c r="K990" s="152">
        <v>45275.447222222203</v>
      </c>
      <c r="L990" s="149" t="s">
        <v>69</v>
      </c>
      <c r="M990" s="149" t="s">
        <v>68</v>
      </c>
      <c r="N990" s="153">
        <v>0</v>
      </c>
      <c r="O990" s="153">
        <v>74.75</v>
      </c>
      <c r="P990" s="153">
        <v>0</v>
      </c>
    </row>
    <row r="991" spans="1:16" x14ac:dyDescent="0.35">
      <c r="A991" s="149" t="s">
        <v>314</v>
      </c>
      <c r="B991" s="149" t="s">
        <v>318</v>
      </c>
      <c r="C991" s="150" t="s">
        <v>318</v>
      </c>
      <c r="D991" s="149" t="s">
        <v>319</v>
      </c>
      <c r="E991" s="149">
        <v>152634</v>
      </c>
      <c r="F991" s="149">
        <v>163987</v>
      </c>
      <c r="G991" s="149">
        <v>66330</v>
      </c>
      <c r="H991" s="151">
        <v>0</v>
      </c>
      <c r="I991" s="149" t="s">
        <v>213</v>
      </c>
      <c r="J991" s="149" t="s">
        <v>64</v>
      </c>
      <c r="K991" s="152">
        <v>45275.448356481502</v>
      </c>
      <c r="L991" s="149" t="s">
        <v>69</v>
      </c>
      <c r="M991" s="149" t="s">
        <v>68</v>
      </c>
      <c r="N991" s="153">
        <v>0</v>
      </c>
      <c r="O991" s="153">
        <v>50</v>
      </c>
      <c r="P991" s="153">
        <v>0</v>
      </c>
    </row>
    <row r="992" spans="1:16" x14ac:dyDescent="0.35">
      <c r="A992" s="149" t="s">
        <v>314</v>
      </c>
      <c r="B992" s="149" t="s">
        <v>318</v>
      </c>
      <c r="C992" s="150" t="s">
        <v>318</v>
      </c>
      <c r="D992" s="149" t="s">
        <v>319</v>
      </c>
      <c r="E992" s="149">
        <v>152634</v>
      </c>
      <c r="F992" s="149">
        <v>163988</v>
      </c>
      <c r="G992" s="149">
        <v>66330</v>
      </c>
      <c r="H992" s="151">
        <v>36</v>
      </c>
      <c r="I992" s="149" t="s">
        <v>65</v>
      </c>
      <c r="J992" s="149" t="s">
        <v>64</v>
      </c>
      <c r="K992" s="152">
        <v>45275.448356481502</v>
      </c>
      <c r="L992" s="149" t="s">
        <v>69</v>
      </c>
      <c r="M992" s="149" t="s">
        <v>68</v>
      </c>
      <c r="N992" s="153">
        <v>0</v>
      </c>
      <c r="O992" s="153">
        <v>160</v>
      </c>
      <c r="P992" s="153">
        <v>0</v>
      </c>
    </row>
    <row r="993" spans="1:16" x14ac:dyDescent="0.35">
      <c r="A993" s="149" t="s">
        <v>314</v>
      </c>
      <c r="B993" s="149" t="s">
        <v>327</v>
      </c>
      <c r="C993" s="150" t="s">
        <v>327</v>
      </c>
      <c r="D993" s="149" t="s">
        <v>319</v>
      </c>
      <c r="E993" s="149">
        <v>152374</v>
      </c>
      <c r="F993" s="149">
        <v>163729</v>
      </c>
      <c r="G993" s="149">
        <v>66331</v>
      </c>
      <c r="H993" s="151">
        <v>0</v>
      </c>
      <c r="I993" s="149" t="s">
        <v>309</v>
      </c>
      <c r="J993" s="149" t="s">
        <v>64</v>
      </c>
      <c r="K993" s="152">
        <v>45275.449062500003</v>
      </c>
      <c r="L993" s="149" t="s">
        <v>63</v>
      </c>
      <c r="M993" s="149" t="s">
        <v>68</v>
      </c>
      <c r="N993" s="153">
        <v>0</v>
      </c>
      <c r="O993" s="153">
        <v>136.35</v>
      </c>
      <c r="P993" s="153">
        <v>0</v>
      </c>
    </row>
    <row r="994" spans="1:16" x14ac:dyDescent="0.35">
      <c r="A994" s="149" t="s">
        <v>314</v>
      </c>
      <c r="B994" s="149" t="s">
        <v>350</v>
      </c>
      <c r="C994" s="150" t="s">
        <v>350</v>
      </c>
      <c r="D994" s="149" t="s">
        <v>319</v>
      </c>
      <c r="E994" s="149">
        <v>152635</v>
      </c>
      <c r="F994" s="149">
        <v>163989</v>
      </c>
      <c r="G994" s="149">
        <v>66332</v>
      </c>
      <c r="H994" s="151">
        <v>0</v>
      </c>
      <c r="I994" s="149" t="s">
        <v>282</v>
      </c>
      <c r="J994" s="149" t="s">
        <v>64</v>
      </c>
      <c r="K994" s="152">
        <v>45275.451296296298</v>
      </c>
      <c r="L994" s="149" t="s">
        <v>69</v>
      </c>
      <c r="M994" s="149" t="s">
        <v>68</v>
      </c>
      <c r="N994" s="153">
        <v>0</v>
      </c>
      <c r="O994" s="153">
        <v>70</v>
      </c>
      <c r="P994" s="153">
        <v>0</v>
      </c>
    </row>
    <row r="995" spans="1:16" x14ac:dyDescent="0.35">
      <c r="A995" s="149" t="s">
        <v>314</v>
      </c>
      <c r="B995" s="149" t="s">
        <v>371</v>
      </c>
      <c r="C995" s="150" t="s">
        <v>371</v>
      </c>
      <c r="D995" s="149" t="s">
        <v>319</v>
      </c>
      <c r="E995" s="149">
        <v>149208</v>
      </c>
      <c r="F995" s="149">
        <v>160540</v>
      </c>
      <c r="G995" s="149">
        <v>66333</v>
      </c>
      <c r="H995" s="151">
        <v>36</v>
      </c>
      <c r="I995" s="149" t="s">
        <v>65</v>
      </c>
      <c r="J995" s="149" t="s">
        <v>64</v>
      </c>
      <c r="K995" s="152">
        <v>45275.453043981499</v>
      </c>
      <c r="L995" s="149" t="s">
        <v>63</v>
      </c>
      <c r="M995" s="149" t="s">
        <v>346</v>
      </c>
      <c r="N995" s="153">
        <v>0</v>
      </c>
      <c r="O995" s="153">
        <v>128.53</v>
      </c>
      <c r="P995" s="153">
        <v>0</v>
      </c>
    </row>
    <row r="996" spans="1:16" x14ac:dyDescent="0.35">
      <c r="A996" s="149" t="s">
        <v>314</v>
      </c>
      <c r="B996" s="149" t="s">
        <v>318</v>
      </c>
      <c r="C996" s="150" t="s">
        <v>318</v>
      </c>
      <c r="D996" s="149" t="s">
        <v>319</v>
      </c>
      <c r="E996" s="149">
        <v>147910</v>
      </c>
      <c r="F996" s="149">
        <v>159251</v>
      </c>
      <c r="G996" s="149">
        <v>66334</v>
      </c>
      <c r="H996" s="151">
        <v>36</v>
      </c>
      <c r="I996" s="149" t="s">
        <v>65</v>
      </c>
      <c r="J996" s="149" t="s">
        <v>64</v>
      </c>
      <c r="K996" s="152">
        <v>45275.454641203702</v>
      </c>
      <c r="L996" s="149" t="s">
        <v>63</v>
      </c>
      <c r="M996" s="149" t="s">
        <v>346</v>
      </c>
      <c r="N996" s="153">
        <v>0</v>
      </c>
      <c r="O996" s="153">
        <v>128.53</v>
      </c>
      <c r="P996" s="153">
        <v>0</v>
      </c>
    </row>
    <row r="997" spans="1:16" x14ac:dyDescent="0.35">
      <c r="A997" s="149" t="s">
        <v>314</v>
      </c>
      <c r="B997" s="149" t="s">
        <v>318</v>
      </c>
      <c r="C997" s="150" t="s">
        <v>318</v>
      </c>
      <c r="D997" s="149" t="s">
        <v>319</v>
      </c>
      <c r="E997" s="149">
        <v>152636</v>
      </c>
      <c r="F997" s="149">
        <v>163990</v>
      </c>
      <c r="G997" s="149">
        <v>66335</v>
      </c>
      <c r="H997" s="151">
        <v>23</v>
      </c>
      <c r="I997" s="149" t="s">
        <v>70</v>
      </c>
      <c r="J997" s="149" t="s">
        <v>64</v>
      </c>
      <c r="K997" s="152">
        <v>45275.455277777801</v>
      </c>
      <c r="L997" s="149" t="s">
        <v>69</v>
      </c>
      <c r="M997" s="149" t="s">
        <v>68</v>
      </c>
      <c r="N997" s="153">
        <v>0</v>
      </c>
      <c r="O997" s="153">
        <v>94.75</v>
      </c>
      <c r="P997" s="153">
        <v>0</v>
      </c>
    </row>
    <row r="998" spans="1:16" x14ac:dyDescent="0.35">
      <c r="A998" s="149" t="s">
        <v>314</v>
      </c>
      <c r="B998" s="149" t="s">
        <v>334</v>
      </c>
      <c r="C998" s="150" t="s">
        <v>334</v>
      </c>
      <c r="D998" s="149" t="s">
        <v>319</v>
      </c>
      <c r="E998" s="149">
        <v>152638</v>
      </c>
      <c r="F998" s="149">
        <v>163991</v>
      </c>
      <c r="G998" s="149">
        <v>66336</v>
      </c>
      <c r="H998" s="151">
        <v>23</v>
      </c>
      <c r="I998" s="149" t="s">
        <v>70</v>
      </c>
      <c r="J998" s="149" t="s">
        <v>64</v>
      </c>
      <c r="K998" s="152">
        <v>45275.455844907403</v>
      </c>
      <c r="L998" s="149" t="s">
        <v>69</v>
      </c>
      <c r="M998" s="149" t="s">
        <v>68</v>
      </c>
      <c r="N998" s="153">
        <v>0</v>
      </c>
      <c r="O998" s="153">
        <v>94.75</v>
      </c>
      <c r="P998" s="153">
        <v>0</v>
      </c>
    </row>
    <row r="999" spans="1:16" x14ac:dyDescent="0.35">
      <c r="A999" s="149" t="s">
        <v>314</v>
      </c>
      <c r="B999" s="149" t="s">
        <v>335</v>
      </c>
      <c r="C999" s="150" t="s">
        <v>335</v>
      </c>
      <c r="D999" s="149" t="s">
        <v>319</v>
      </c>
      <c r="E999" s="149">
        <v>152639</v>
      </c>
      <c r="F999" s="149">
        <v>163992</v>
      </c>
      <c r="G999" s="149">
        <v>66337</v>
      </c>
      <c r="H999" s="151">
        <v>23</v>
      </c>
      <c r="I999" s="149" t="s">
        <v>70</v>
      </c>
      <c r="J999" s="149" t="s">
        <v>64</v>
      </c>
      <c r="K999" s="152">
        <v>45275.458715277797</v>
      </c>
      <c r="L999" s="149" t="s">
        <v>69</v>
      </c>
      <c r="M999" s="149" t="s">
        <v>68</v>
      </c>
      <c r="N999" s="153">
        <v>0</v>
      </c>
      <c r="O999" s="153">
        <v>74.75</v>
      </c>
      <c r="P999" s="153">
        <v>0</v>
      </c>
    </row>
    <row r="1000" spans="1:16" x14ac:dyDescent="0.35">
      <c r="A1000" s="149" t="s">
        <v>314</v>
      </c>
      <c r="B1000" s="149" t="s">
        <v>323</v>
      </c>
      <c r="C1000" s="150" t="s">
        <v>323</v>
      </c>
      <c r="D1000" s="149" t="s">
        <v>319</v>
      </c>
      <c r="E1000" s="149">
        <v>152640</v>
      </c>
      <c r="F1000" s="149">
        <v>163993</v>
      </c>
      <c r="G1000" s="149">
        <v>66338</v>
      </c>
      <c r="H1000" s="151">
        <v>23</v>
      </c>
      <c r="I1000" s="149" t="s">
        <v>70</v>
      </c>
      <c r="J1000" s="149" t="s">
        <v>64</v>
      </c>
      <c r="K1000" s="152">
        <v>45275.458900463003</v>
      </c>
      <c r="L1000" s="149" t="s">
        <v>69</v>
      </c>
      <c r="M1000" s="149" t="s">
        <v>68</v>
      </c>
      <c r="N1000" s="153">
        <v>0</v>
      </c>
      <c r="O1000" s="153">
        <v>94.75</v>
      </c>
      <c r="P1000" s="153">
        <v>0</v>
      </c>
    </row>
    <row r="1001" spans="1:16" x14ac:dyDescent="0.35">
      <c r="A1001" s="149" t="s">
        <v>314</v>
      </c>
      <c r="B1001" s="149" t="s">
        <v>328</v>
      </c>
      <c r="C1001" s="150" t="s">
        <v>328</v>
      </c>
      <c r="D1001" s="149" t="s">
        <v>319</v>
      </c>
      <c r="E1001" s="149">
        <v>152643</v>
      </c>
      <c r="F1001" s="149">
        <v>163998</v>
      </c>
      <c r="G1001" s="149">
        <v>66339</v>
      </c>
      <c r="H1001" s="151">
        <v>0</v>
      </c>
      <c r="I1001" s="149" t="s">
        <v>413</v>
      </c>
      <c r="J1001" s="149" t="s">
        <v>64</v>
      </c>
      <c r="K1001" s="152">
        <v>45275.4621064815</v>
      </c>
      <c r="L1001" s="149" t="s">
        <v>69</v>
      </c>
      <c r="M1001" s="149" t="s">
        <v>68</v>
      </c>
      <c r="N1001" s="153">
        <v>0</v>
      </c>
      <c r="O1001" s="153">
        <v>90</v>
      </c>
      <c r="P1001" s="153">
        <v>0</v>
      </c>
    </row>
    <row r="1002" spans="1:16" x14ac:dyDescent="0.35">
      <c r="A1002" s="149" t="s">
        <v>314</v>
      </c>
      <c r="B1002" s="149" t="s">
        <v>347</v>
      </c>
      <c r="C1002" s="150" t="s">
        <v>347</v>
      </c>
      <c r="D1002" s="149" t="s">
        <v>319</v>
      </c>
      <c r="E1002" s="149">
        <v>151685</v>
      </c>
      <c r="F1002" s="149">
        <v>163016</v>
      </c>
      <c r="G1002" s="149">
        <v>66340</v>
      </c>
      <c r="H1002" s="151">
        <v>0</v>
      </c>
      <c r="I1002" s="149" t="s">
        <v>348</v>
      </c>
      <c r="J1002" s="149" t="s">
        <v>64</v>
      </c>
      <c r="K1002" s="152">
        <v>45275.4629166667</v>
      </c>
      <c r="L1002" s="149" t="s">
        <v>63</v>
      </c>
      <c r="M1002" s="149" t="s">
        <v>346</v>
      </c>
      <c r="N1002" s="153">
        <v>0</v>
      </c>
      <c r="O1002" s="153">
        <v>156</v>
      </c>
      <c r="P1002" s="153">
        <v>0</v>
      </c>
    </row>
    <row r="1003" spans="1:16" x14ac:dyDescent="0.35">
      <c r="A1003" s="149" t="s">
        <v>314</v>
      </c>
      <c r="B1003" s="149" t="s">
        <v>347</v>
      </c>
      <c r="C1003" s="150" t="s">
        <v>347</v>
      </c>
      <c r="D1003" s="149" t="s">
        <v>319</v>
      </c>
      <c r="E1003" s="149">
        <v>151137</v>
      </c>
      <c r="F1003" s="149">
        <v>162521</v>
      </c>
      <c r="G1003" s="149">
        <v>66341</v>
      </c>
      <c r="H1003" s="151">
        <v>0</v>
      </c>
      <c r="I1003" s="149" t="s">
        <v>414</v>
      </c>
      <c r="J1003" s="149" t="s">
        <v>64</v>
      </c>
      <c r="K1003" s="152">
        <v>45275.463599536997</v>
      </c>
      <c r="L1003" s="149" t="s">
        <v>63</v>
      </c>
      <c r="M1003" s="149" t="s">
        <v>346</v>
      </c>
      <c r="N1003" s="153">
        <v>0</v>
      </c>
      <c r="O1003" s="153">
        <v>105</v>
      </c>
      <c r="P1003" s="153">
        <v>0</v>
      </c>
    </row>
    <row r="1004" spans="1:16" x14ac:dyDescent="0.35">
      <c r="A1004" s="149" t="s">
        <v>314</v>
      </c>
      <c r="B1004" s="149" t="s">
        <v>327</v>
      </c>
      <c r="C1004" s="150" t="s">
        <v>327</v>
      </c>
      <c r="D1004" s="149" t="s">
        <v>319</v>
      </c>
      <c r="E1004" s="149">
        <v>152645</v>
      </c>
      <c r="F1004" s="149">
        <v>163999</v>
      </c>
      <c r="G1004" s="149">
        <v>66342</v>
      </c>
      <c r="H1004" s="151">
        <v>80010</v>
      </c>
      <c r="I1004" s="149" t="s">
        <v>75</v>
      </c>
      <c r="J1004" s="149" t="s">
        <v>64</v>
      </c>
      <c r="K1004" s="152">
        <v>45275.463923611103</v>
      </c>
      <c r="L1004" s="149" t="s">
        <v>69</v>
      </c>
      <c r="M1004" s="149" t="s">
        <v>68</v>
      </c>
      <c r="N1004" s="153">
        <v>0</v>
      </c>
      <c r="O1004" s="153">
        <v>224.5</v>
      </c>
      <c r="P1004" s="153">
        <v>0</v>
      </c>
    </row>
    <row r="1005" spans="1:16" x14ac:dyDescent="0.35">
      <c r="A1005" s="149" t="s">
        <v>314</v>
      </c>
      <c r="B1005" s="149" t="s">
        <v>347</v>
      </c>
      <c r="C1005" s="150" t="s">
        <v>347</v>
      </c>
      <c r="D1005" s="149" t="s">
        <v>319</v>
      </c>
      <c r="E1005" s="149">
        <v>151651</v>
      </c>
      <c r="F1005" s="149">
        <v>162984</v>
      </c>
      <c r="G1005" s="149">
        <v>66343</v>
      </c>
      <c r="H1005" s="151">
        <v>0</v>
      </c>
      <c r="I1005" s="149" t="s">
        <v>348</v>
      </c>
      <c r="J1005" s="149" t="s">
        <v>64</v>
      </c>
      <c r="K1005" s="152">
        <v>45275.464513888903</v>
      </c>
      <c r="L1005" s="149" t="s">
        <v>63</v>
      </c>
      <c r="M1005" s="149" t="s">
        <v>68</v>
      </c>
      <c r="N1005" s="153">
        <v>0</v>
      </c>
      <c r="O1005" s="153">
        <v>105</v>
      </c>
      <c r="P1005" s="153">
        <v>0</v>
      </c>
    </row>
    <row r="1006" spans="1:16" x14ac:dyDescent="0.35">
      <c r="A1006" s="149" t="s">
        <v>314</v>
      </c>
      <c r="B1006" s="149" t="s">
        <v>318</v>
      </c>
      <c r="C1006" s="150" t="s">
        <v>318</v>
      </c>
      <c r="D1006" s="149" t="s">
        <v>319</v>
      </c>
      <c r="E1006" s="149">
        <v>152646</v>
      </c>
      <c r="F1006" s="149">
        <v>164000</v>
      </c>
      <c r="G1006" s="149">
        <v>66344</v>
      </c>
      <c r="H1006" s="151">
        <v>91891</v>
      </c>
      <c r="I1006" s="149" t="s">
        <v>66</v>
      </c>
      <c r="J1006" s="149" t="s">
        <v>64</v>
      </c>
      <c r="K1006" s="152">
        <v>45275.465856481504</v>
      </c>
      <c r="L1006" s="149" t="s">
        <v>69</v>
      </c>
      <c r="M1006" s="149" t="s">
        <v>68</v>
      </c>
      <c r="N1006" s="153">
        <v>0</v>
      </c>
      <c r="O1006" s="153">
        <v>74.75</v>
      </c>
      <c r="P1006" s="153">
        <v>0</v>
      </c>
    </row>
    <row r="1007" spans="1:16" x14ac:dyDescent="0.35">
      <c r="A1007" s="149" t="s">
        <v>314</v>
      </c>
      <c r="B1007" s="149" t="s">
        <v>323</v>
      </c>
      <c r="C1007" s="150" t="s">
        <v>323</v>
      </c>
      <c r="D1007" s="149" t="s">
        <v>319</v>
      </c>
      <c r="E1007" s="149">
        <v>152353</v>
      </c>
      <c r="F1007" s="149">
        <v>163983</v>
      </c>
      <c r="G1007" s="149">
        <v>66345</v>
      </c>
      <c r="H1007" s="151">
        <v>23</v>
      </c>
      <c r="I1007" s="149" t="s">
        <v>70</v>
      </c>
      <c r="J1007" s="149" t="s">
        <v>64</v>
      </c>
      <c r="K1007" s="152">
        <v>45275.466423611098</v>
      </c>
      <c r="L1007" s="149" t="s">
        <v>69</v>
      </c>
      <c r="M1007" s="149" t="s">
        <v>68</v>
      </c>
      <c r="N1007" s="153">
        <v>0</v>
      </c>
      <c r="O1007" s="153">
        <v>94.75</v>
      </c>
      <c r="P1007" s="153">
        <v>0</v>
      </c>
    </row>
    <row r="1008" spans="1:16" x14ac:dyDescent="0.35">
      <c r="A1008" s="149" t="s">
        <v>314</v>
      </c>
      <c r="B1008" s="149" t="s">
        <v>350</v>
      </c>
      <c r="C1008" s="150" t="s">
        <v>350</v>
      </c>
      <c r="D1008" s="149" t="s">
        <v>319</v>
      </c>
      <c r="E1008" s="149">
        <v>152647</v>
      </c>
      <c r="F1008" s="149">
        <v>164001</v>
      </c>
      <c r="G1008" s="149">
        <v>66346</v>
      </c>
      <c r="H1008" s="151">
        <v>10962</v>
      </c>
      <c r="I1008" s="149" t="s">
        <v>72</v>
      </c>
      <c r="J1008" s="149" t="s">
        <v>64</v>
      </c>
      <c r="K1008" s="152">
        <v>45275.4678935185</v>
      </c>
      <c r="L1008" s="149" t="s">
        <v>69</v>
      </c>
      <c r="M1008" s="149" t="s">
        <v>68</v>
      </c>
      <c r="N1008" s="153">
        <v>0</v>
      </c>
      <c r="O1008" s="153">
        <v>68</v>
      </c>
      <c r="P1008" s="153">
        <v>0</v>
      </c>
    </row>
    <row r="1009" spans="1:16" x14ac:dyDescent="0.35">
      <c r="A1009" s="149" t="s">
        <v>314</v>
      </c>
      <c r="B1009" s="149" t="s">
        <v>347</v>
      </c>
      <c r="C1009" s="150" t="s">
        <v>347</v>
      </c>
      <c r="D1009" s="149" t="s">
        <v>319</v>
      </c>
      <c r="E1009" s="149">
        <v>149875</v>
      </c>
      <c r="F1009" s="149">
        <v>161241</v>
      </c>
      <c r="G1009" s="149">
        <v>66347</v>
      </c>
      <c r="H1009" s="151">
        <v>0</v>
      </c>
      <c r="I1009" s="149" t="s">
        <v>415</v>
      </c>
      <c r="J1009" s="149" t="s">
        <v>64</v>
      </c>
      <c r="K1009" s="152">
        <v>45275.469594907401</v>
      </c>
      <c r="L1009" s="149" t="s">
        <v>63</v>
      </c>
      <c r="M1009" s="149" t="s">
        <v>346</v>
      </c>
      <c r="N1009" s="153">
        <v>0</v>
      </c>
      <c r="O1009" s="153">
        <v>194</v>
      </c>
      <c r="P1009" s="153">
        <v>0</v>
      </c>
    </row>
    <row r="1010" spans="1:16" x14ac:dyDescent="0.35">
      <c r="A1010" s="149" t="s">
        <v>314</v>
      </c>
      <c r="B1010" s="149" t="s">
        <v>329</v>
      </c>
      <c r="C1010" s="150" t="s">
        <v>329</v>
      </c>
      <c r="D1010" s="149" t="s">
        <v>319</v>
      </c>
      <c r="E1010" s="149">
        <v>152648</v>
      </c>
      <c r="F1010" s="149">
        <v>164002</v>
      </c>
      <c r="G1010" s="149">
        <v>66348</v>
      </c>
      <c r="H1010" s="151">
        <v>36</v>
      </c>
      <c r="I1010" s="149" t="s">
        <v>65</v>
      </c>
      <c r="J1010" s="149" t="s">
        <v>64</v>
      </c>
      <c r="K1010" s="152">
        <v>45275.469664351898</v>
      </c>
      <c r="L1010" s="149" t="s">
        <v>69</v>
      </c>
      <c r="M1010" s="149" t="s">
        <v>68</v>
      </c>
      <c r="N1010" s="153">
        <v>0</v>
      </c>
      <c r="O1010" s="153">
        <v>168</v>
      </c>
      <c r="P1010" s="153">
        <v>0</v>
      </c>
    </row>
    <row r="1011" spans="1:16" x14ac:dyDescent="0.35">
      <c r="A1011" s="149" t="s">
        <v>314</v>
      </c>
      <c r="B1011" s="149" t="s">
        <v>323</v>
      </c>
      <c r="C1011" s="150" t="s">
        <v>323</v>
      </c>
      <c r="D1011" s="149" t="s">
        <v>319</v>
      </c>
      <c r="E1011" s="149">
        <v>152650</v>
      </c>
      <c r="F1011" s="149">
        <v>164004</v>
      </c>
      <c r="G1011" s="149">
        <v>66351</v>
      </c>
      <c r="H1011" s="151">
        <v>23</v>
      </c>
      <c r="I1011" s="149" t="s">
        <v>70</v>
      </c>
      <c r="J1011" s="149" t="s">
        <v>64</v>
      </c>
      <c r="K1011" s="152">
        <v>45275.471064814803</v>
      </c>
      <c r="L1011" s="149" t="s">
        <v>69</v>
      </c>
      <c r="M1011" s="149" t="s">
        <v>68</v>
      </c>
      <c r="N1011" s="153">
        <v>0</v>
      </c>
      <c r="O1011" s="153">
        <v>94.75</v>
      </c>
      <c r="P1011" s="153">
        <v>0</v>
      </c>
    </row>
    <row r="1012" spans="1:16" x14ac:dyDescent="0.35">
      <c r="A1012" s="149" t="s">
        <v>314</v>
      </c>
      <c r="B1012" s="149" t="s">
        <v>341</v>
      </c>
      <c r="C1012" s="150" t="s">
        <v>341</v>
      </c>
      <c r="D1012" s="149" t="s">
        <v>319</v>
      </c>
      <c r="E1012" s="149">
        <v>152649</v>
      </c>
      <c r="F1012" s="149">
        <v>164005</v>
      </c>
      <c r="G1012" s="149">
        <v>66352</v>
      </c>
      <c r="H1012" s="151">
        <v>23</v>
      </c>
      <c r="I1012" s="149" t="s">
        <v>70</v>
      </c>
      <c r="J1012" s="149" t="s">
        <v>64</v>
      </c>
      <c r="K1012" s="152">
        <v>45275.471018518503</v>
      </c>
      <c r="L1012" s="149" t="s">
        <v>69</v>
      </c>
      <c r="M1012" s="149" t="s">
        <v>68</v>
      </c>
      <c r="N1012" s="153">
        <v>0</v>
      </c>
      <c r="O1012" s="153">
        <v>59.55</v>
      </c>
      <c r="P1012" s="153">
        <v>0</v>
      </c>
    </row>
    <row r="1013" spans="1:16" x14ac:dyDescent="0.35">
      <c r="A1013" s="149" t="s">
        <v>314</v>
      </c>
      <c r="B1013" s="149" t="s">
        <v>347</v>
      </c>
      <c r="C1013" s="150" t="s">
        <v>347</v>
      </c>
      <c r="D1013" s="149" t="s">
        <v>319</v>
      </c>
      <c r="E1013" s="149">
        <v>148587</v>
      </c>
      <c r="F1013" s="149">
        <v>164009</v>
      </c>
      <c r="G1013" s="149">
        <v>66353</v>
      </c>
      <c r="H1013" s="151">
        <v>310</v>
      </c>
      <c r="I1013" s="149" t="s">
        <v>416</v>
      </c>
      <c r="J1013" s="149" t="s">
        <v>64</v>
      </c>
      <c r="K1013" s="152">
        <v>45275.476215277798</v>
      </c>
      <c r="L1013" s="149" t="s">
        <v>63</v>
      </c>
      <c r="M1013" s="149" t="s">
        <v>346</v>
      </c>
      <c r="N1013" s="153">
        <v>0</v>
      </c>
      <c r="O1013" s="153">
        <v>194</v>
      </c>
      <c r="P1013" s="153">
        <v>0</v>
      </c>
    </row>
    <row r="1014" spans="1:16" x14ac:dyDescent="0.35">
      <c r="A1014" s="149" t="s">
        <v>314</v>
      </c>
      <c r="B1014" s="149" t="s">
        <v>329</v>
      </c>
      <c r="C1014" s="150" t="s">
        <v>329</v>
      </c>
      <c r="D1014" s="149" t="s">
        <v>319</v>
      </c>
      <c r="E1014" s="149">
        <v>152656</v>
      </c>
      <c r="F1014" s="149">
        <v>164013</v>
      </c>
      <c r="G1014" s="149">
        <v>66354</v>
      </c>
      <c r="H1014" s="151">
        <v>23</v>
      </c>
      <c r="I1014" s="149" t="s">
        <v>70</v>
      </c>
      <c r="J1014" s="149" t="s">
        <v>64</v>
      </c>
      <c r="K1014" s="152">
        <v>45275.476226851897</v>
      </c>
      <c r="L1014" s="149" t="s">
        <v>69</v>
      </c>
      <c r="M1014" s="149" t="s">
        <v>68</v>
      </c>
      <c r="N1014" s="153">
        <v>0</v>
      </c>
      <c r="O1014" s="153">
        <v>74.75</v>
      </c>
      <c r="P1014" s="153">
        <v>0</v>
      </c>
    </row>
    <row r="1015" spans="1:16" x14ac:dyDescent="0.35">
      <c r="A1015" s="149" t="s">
        <v>314</v>
      </c>
      <c r="B1015" s="149" t="s">
        <v>329</v>
      </c>
      <c r="C1015" s="150" t="s">
        <v>329</v>
      </c>
      <c r="D1015" s="149" t="s">
        <v>319</v>
      </c>
      <c r="E1015" s="149">
        <v>152657</v>
      </c>
      <c r="F1015" s="149">
        <v>164014</v>
      </c>
      <c r="G1015" s="149">
        <v>66355</v>
      </c>
      <c r="H1015" s="151">
        <v>23</v>
      </c>
      <c r="I1015" s="149" t="s">
        <v>70</v>
      </c>
      <c r="J1015" s="149" t="s">
        <v>64</v>
      </c>
      <c r="K1015" s="152">
        <v>45275.476412037002</v>
      </c>
      <c r="L1015" s="149" t="s">
        <v>69</v>
      </c>
      <c r="M1015" s="149" t="s">
        <v>68</v>
      </c>
      <c r="N1015" s="153">
        <v>0</v>
      </c>
      <c r="O1015" s="153">
        <v>74.75</v>
      </c>
      <c r="P1015" s="153">
        <v>0</v>
      </c>
    </row>
    <row r="1016" spans="1:16" x14ac:dyDescent="0.35">
      <c r="A1016" s="149" t="s">
        <v>314</v>
      </c>
      <c r="B1016" s="149" t="s">
        <v>318</v>
      </c>
      <c r="C1016" s="150" t="s">
        <v>318</v>
      </c>
      <c r="D1016" s="149" t="s">
        <v>319</v>
      </c>
      <c r="E1016" s="149">
        <v>152660</v>
      </c>
      <c r="F1016" s="149">
        <v>164018</v>
      </c>
      <c r="G1016" s="149">
        <v>66356</v>
      </c>
      <c r="H1016" s="151">
        <v>23</v>
      </c>
      <c r="I1016" s="149" t="s">
        <v>70</v>
      </c>
      <c r="J1016" s="149" t="s">
        <v>64</v>
      </c>
      <c r="K1016" s="152">
        <v>45275.478171296301</v>
      </c>
      <c r="L1016" s="149" t="s">
        <v>69</v>
      </c>
      <c r="M1016" s="149" t="s">
        <v>68</v>
      </c>
      <c r="N1016" s="153">
        <v>0</v>
      </c>
      <c r="O1016" s="153">
        <v>94.75</v>
      </c>
      <c r="P1016" s="153">
        <v>0</v>
      </c>
    </row>
    <row r="1017" spans="1:16" x14ac:dyDescent="0.35">
      <c r="A1017" s="149" t="s">
        <v>314</v>
      </c>
      <c r="B1017" s="149" t="s">
        <v>332</v>
      </c>
      <c r="C1017" s="150" t="s">
        <v>332</v>
      </c>
      <c r="D1017" s="149" t="s">
        <v>319</v>
      </c>
      <c r="E1017" s="149">
        <v>151290</v>
      </c>
      <c r="F1017" s="149">
        <v>162661</v>
      </c>
      <c r="G1017" s="149">
        <v>66357</v>
      </c>
      <c r="H1017" s="151">
        <v>91891</v>
      </c>
      <c r="I1017" s="149" t="s">
        <v>66</v>
      </c>
      <c r="J1017" s="149" t="s">
        <v>64</v>
      </c>
      <c r="K1017" s="152">
        <v>45275.480034722197</v>
      </c>
      <c r="L1017" s="149" t="s">
        <v>63</v>
      </c>
      <c r="M1017" s="149" t="s">
        <v>346</v>
      </c>
      <c r="N1017" s="153">
        <v>0</v>
      </c>
      <c r="O1017" s="153">
        <v>70.33</v>
      </c>
      <c r="P1017" s="153">
        <v>0</v>
      </c>
    </row>
    <row r="1018" spans="1:16" x14ac:dyDescent="0.35">
      <c r="A1018" s="149" t="s">
        <v>314</v>
      </c>
      <c r="B1018" s="149" t="s">
        <v>328</v>
      </c>
      <c r="C1018" s="150" t="s">
        <v>328</v>
      </c>
      <c r="D1018" s="149" t="s">
        <v>319</v>
      </c>
      <c r="E1018" s="149">
        <v>152661</v>
      </c>
      <c r="F1018" s="149">
        <v>164019</v>
      </c>
      <c r="G1018" s="149">
        <v>66358</v>
      </c>
      <c r="H1018" s="151">
        <v>0</v>
      </c>
      <c r="I1018" s="149" t="s">
        <v>212</v>
      </c>
      <c r="J1018" s="149" t="s">
        <v>64</v>
      </c>
      <c r="K1018" s="152">
        <v>45275.480833333299</v>
      </c>
      <c r="L1018" s="149" t="s">
        <v>69</v>
      </c>
      <c r="M1018" s="149" t="s">
        <v>68</v>
      </c>
      <c r="N1018" s="153">
        <v>0</v>
      </c>
      <c r="O1018" s="153">
        <v>20</v>
      </c>
      <c r="P1018" s="153">
        <v>0</v>
      </c>
    </row>
    <row r="1019" spans="1:16" x14ac:dyDescent="0.35">
      <c r="A1019" s="149" t="s">
        <v>314</v>
      </c>
      <c r="B1019" s="149" t="s">
        <v>328</v>
      </c>
      <c r="C1019" s="150" t="s">
        <v>328</v>
      </c>
      <c r="D1019" s="149" t="s">
        <v>319</v>
      </c>
      <c r="E1019" s="149">
        <v>152661</v>
      </c>
      <c r="F1019" s="149">
        <v>164020</v>
      </c>
      <c r="G1019" s="149">
        <v>66358</v>
      </c>
      <c r="H1019" s="151">
        <v>23</v>
      </c>
      <c r="I1019" s="149" t="s">
        <v>70</v>
      </c>
      <c r="J1019" s="149" t="s">
        <v>64</v>
      </c>
      <c r="K1019" s="152">
        <v>45275.480833333299</v>
      </c>
      <c r="L1019" s="149" t="s">
        <v>69</v>
      </c>
      <c r="M1019" s="149" t="s">
        <v>68</v>
      </c>
      <c r="N1019" s="153">
        <v>0</v>
      </c>
      <c r="O1019" s="153">
        <v>49.4</v>
      </c>
      <c r="P1019" s="153">
        <v>0</v>
      </c>
    </row>
    <row r="1020" spans="1:16" x14ac:dyDescent="0.35">
      <c r="A1020" s="149" t="s">
        <v>314</v>
      </c>
      <c r="B1020" s="149" t="s">
        <v>350</v>
      </c>
      <c r="C1020" s="150" t="s">
        <v>350</v>
      </c>
      <c r="D1020" s="149" t="s">
        <v>319</v>
      </c>
      <c r="E1020" s="149">
        <v>152662</v>
      </c>
      <c r="F1020" s="149">
        <v>164021</v>
      </c>
      <c r="G1020" s="149">
        <v>66359</v>
      </c>
      <c r="H1020" s="151">
        <v>0</v>
      </c>
      <c r="I1020" s="149" t="s">
        <v>282</v>
      </c>
      <c r="J1020" s="149" t="s">
        <v>64</v>
      </c>
      <c r="K1020" s="152">
        <v>45275.480810185203</v>
      </c>
      <c r="L1020" s="149" t="s">
        <v>69</v>
      </c>
      <c r="M1020" s="149" t="s">
        <v>68</v>
      </c>
      <c r="N1020" s="153">
        <v>0</v>
      </c>
      <c r="O1020" s="153">
        <v>70</v>
      </c>
      <c r="P1020" s="153">
        <v>0</v>
      </c>
    </row>
    <row r="1021" spans="1:16" x14ac:dyDescent="0.35">
      <c r="A1021" s="149" t="s">
        <v>314</v>
      </c>
      <c r="B1021" s="149" t="s">
        <v>334</v>
      </c>
      <c r="C1021" s="150" t="s">
        <v>334</v>
      </c>
      <c r="D1021" s="149" t="s">
        <v>319</v>
      </c>
      <c r="E1021" s="149">
        <v>152663</v>
      </c>
      <c r="F1021" s="149">
        <v>164022</v>
      </c>
      <c r="G1021" s="149">
        <v>66360</v>
      </c>
      <c r="H1021" s="151">
        <v>23</v>
      </c>
      <c r="I1021" s="149" t="s">
        <v>70</v>
      </c>
      <c r="J1021" s="149" t="s">
        <v>64</v>
      </c>
      <c r="K1021" s="152">
        <v>45275.481874999998</v>
      </c>
      <c r="L1021" s="149" t="s">
        <v>69</v>
      </c>
      <c r="M1021" s="149" t="s">
        <v>68</v>
      </c>
      <c r="N1021" s="153">
        <v>0</v>
      </c>
      <c r="O1021" s="153">
        <v>94.75</v>
      </c>
      <c r="P1021" s="153">
        <v>0</v>
      </c>
    </row>
    <row r="1022" spans="1:16" x14ac:dyDescent="0.35">
      <c r="A1022" s="149" t="s">
        <v>314</v>
      </c>
      <c r="B1022" s="149" t="s">
        <v>329</v>
      </c>
      <c r="C1022" s="150" t="s">
        <v>329</v>
      </c>
      <c r="D1022" s="149" t="s">
        <v>319</v>
      </c>
      <c r="E1022" s="149">
        <v>152664</v>
      </c>
      <c r="F1022" s="149">
        <v>164023</v>
      </c>
      <c r="G1022" s="149">
        <v>66361</v>
      </c>
      <c r="H1022" s="151">
        <v>23</v>
      </c>
      <c r="I1022" s="149" t="s">
        <v>70</v>
      </c>
      <c r="J1022" s="149" t="s">
        <v>64</v>
      </c>
      <c r="K1022" s="152">
        <v>45275.483171296299</v>
      </c>
      <c r="L1022" s="149" t="s">
        <v>69</v>
      </c>
      <c r="M1022" s="149" t="s">
        <v>68</v>
      </c>
      <c r="N1022" s="153">
        <v>0</v>
      </c>
      <c r="O1022" s="153">
        <v>59.55</v>
      </c>
      <c r="P1022" s="153">
        <v>0</v>
      </c>
    </row>
    <row r="1023" spans="1:16" x14ac:dyDescent="0.35">
      <c r="A1023" s="149" t="s">
        <v>314</v>
      </c>
      <c r="B1023" s="149" t="s">
        <v>340</v>
      </c>
      <c r="C1023" s="150" t="s">
        <v>340</v>
      </c>
      <c r="D1023" s="149" t="s">
        <v>319</v>
      </c>
      <c r="E1023" s="149">
        <v>152667</v>
      </c>
      <c r="F1023" s="149">
        <v>164026</v>
      </c>
      <c r="G1023" s="149">
        <v>66362</v>
      </c>
      <c r="H1023" s="151">
        <v>2715</v>
      </c>
      <c r="I1023" s="149" t="s">
        <v>71</v>
      </c>
      <c r="J1023" s="149" t="s">
        <v>64</v>
      </c>
      <c r="K1023" s="152">
        <v>45275.4917824074</v>
      </c>
      <c r="L1023" s="149" t="s">
        <v>69</v>
      </c>
      <c r="M1023" s="149" t="s">
        <v>68</v>
      </c>
      <c r="N1023" s="153">
        <v>0</v>
      </c>
      <c r="O1023" s="153">
        <v>159</v>
      </c>
      <c r="P1023" s="153">
        <v>0</v>
      </c>
    </row>
    <row r="1024" spans="1:16" x14ac:dyDescent="0.35">
      <c r="A1024" s="149" t="s">
        <v>314</v>
      </c>
      <c r="B1024" s="149" t="s">
        <v>350</v>
      </c>
      <c r="C1024" s="150" t="s">
        <v>350</v>
      </c>
      <c r="D1024" s="149" t="s">
        <v>319</v>
      </c>
      <c r="E1024" s="149">
        <v>152666</v>
      </c>
      <c r="F1024" s="149">
        <v>164027</v>
      </c>
      <c r="G1024" s="149">
        <v>66363</v>
      </c>
      <c r="H1024" s="151">
        <v>10962</v>
      </c>
      <c r="I1024" s="149" t="s">
        <v>72</v>
      </c>
      <c r="J1024" s="149" t="s">
        <v>64</v>
      </c>
      <c r="K1024" s="152">
        <v>45275.491655092599</v>
      </c>
      <c r="L1024" s="149" t="s">
        <v>69</v>
      </c>
      <c r="M1024" s="149" t="s">
        <v>68</v>
      </c>
      <c r="N1024" s="153">
        <v>0</v>
      </c>
      <c r="O1024" s="153">
        <v>68</v>
      </c>
      <c r="P1024" s="153">
        <v>0</v>
      </c>
    </row>
    <row r="1025" spans="1:16" x14ac:dyDescent="0.35">
      <c r="A1025" s="149" t="s">
        <v>314</v>
      </c>
      <c r="B1025" s="149" t="s">
        <v>323</v>
      </c>
      <c r="C1025" s="150" t="s">
        <v>323</v>
      </c>
      <c r="D1025" s="149" t="s">
        <v>319</v>
      </c>
      <c r="E1025" s="149">
        <v>152668</v>
      </c>
      <c r="F1025" s="149">
        <v>164028</v>
      </c>
      <c r="G1025" s="149">
        <v>66364</v>
      </c>
      <c r="H1025" s="151">
        <v>23</v>
      </c>
      <c r="I1025" s="149" t="s">
        <v>70</v>
      </c>
      <c r="J1025" s="149" t="s">
        <v>64</v>
      </c>
      <c r="K1025" s="152">
        <v>45275.493032407401</v>
      </c>
      <c r="L1025" s="149" t="s">
        <v>69</v>
      </c>
      <c r="M1025" s="149" t="s">
        <v>68</v>
      </c>
      <c r="N1025" s="153">
        <v>0</v>
      </c>
      <c r="O1025" s="153">
        <v>74.75</v>
      </c>
      <c r="P1025" s="153">
        <v>0</v>
      </c>
    </row>
    <row r="1026" spans="1:16" x14ac:dyDescent="0.35">
      <c r="A1026" s="149" t="s">
        <v>314</v>
      </c>
      <c r="B1026" s="149" t="s">
        <v>335</v>
      </c>
      <c r="C1026" s="150" t="s">
        <v>335</v>
      </c>
      <c r="D1026" s="149" t="s">
        <v>319</v>
      </c>
      <c r="E1026" s="149">
        <v>152658</v>
      </c>
      <c r="F1026" s="149">
        <v>164015</v>
      </c>
      <c r="G1026" s="149">
        <v>66365</v>
      </c>
      <c r="H1026" s="151">
        <v>23</v>
      </c>
      <c r="I1026" s="149" t="s">
        <v>70</v>
      </c>
      <c r="J1026" s="149" t="s">
        <v>64</v>
      </c>
      <c r="K1026" s="152">
        <v>45275.494126157399</v>
      </c>
      <c r="L1026" s="149" t="s">
        <v>63</v>
      </c>
      <c r="M1026" s="149" t="s">
        <v>68</v>
      </c>
      <c r="N1026" s="153">
        <v>0</v>
      </c>
      <c r="O1026" s="153">
        <v>94.75</v>
      </c>
      <c r="P1026" s="153">
        <v>0</v>
      </c>
    </row>
    <row r="1027" spans="1:16" x14ac:dyDescent="0.35">
      <c r="A1027" s="149" t="s">
        <v>314</v>
      </c>
      <c r="B1027" s="149" t="s">
        <v>329</v>
      </c>
      <c r="C1027" s="150" t="s">
        <v>329</v>
      </c>
      <c r="D1027" s="149" t="s">
        <v>319</v>
      </c>
      <c r="E1027" s="149">
        <v>152677</v>
      </c>
      <c r="F1027" s="149">
        <v>164037</v>
      </c>
      <c r="G1027" s="149">
        <v>66366</v>
      </c>
      <c r="H1027" s="151">
        <v>23</v>
      </c>
      <c r="I1027" s="149" t="s">
        <v>70</v>
      </c>
      <c r="J1027" s="149" t="s">
        <v>64</v>
      </c>
      <c r="K1027" s="152">
        <v>45275.496145833298</v>
      </c>
      <c r="L1027" s="149" t="s">
        <v>69</v>
      </c>
      <c r="M1027" s="149" t="s">
        <v>68</v>
      </c>
      <c r="N1027" s="153">
        <v>0</v>
      </c>
      <c r="O1027" s="153">
        <v>74.75</v>
      </c>
      <c r="P1027" s="153">
        <v>0</v>
      </c>
    </row>
    <row r="1028" spans="1:16" x14ac:dyDescent="0.35">
      <c r="A1028" s="149" t="s">
        <v>314</v>
      </c>
      <c r="B1028" s="149" t="s">
        <v>318</v>
      </c>
      <c r="C1028" s="150" t="s">
        <v>318</v>
      </c>
      <c r="D1028" s="149" t="s">
        <v>319</v>
      </c>
      <c r="E1028" s="149">
        <v>152678</v>
      </c>
      <c r="F1028" s="149">
        <v>164038</v>
      </c>
      <c r="G1028" s="149">
        <v>66367</v>
      </c>
      <c r="H1028" s="151">
        <v>91891</v>
      </c>
      <c r="I1028" s="149" t="s">
        <v>66</v>
      </c>
      <c r="J1028" s="149" t="s">
        <v>64</v>
      </c>
      <c r="K1028" s="152">
        <v>45275.496585648201</v>
      </c>
      <c r="L1028" s="149" t="s">
        <v>69</v>
      </c>
      <c r="M1028" s="149" t="s">
        <v>68</v>
      </c>
      <c r="N1028" s="153">
        <v>0</v>
      </c>
      <c r="O1028" s="153">
        <v>74.75</v>
      </c>
      <c r="P1028" s="153">
        <v>0</v>
      </c>
    </row>
    <row r="1029" spans="1:16" x14ac:dyDescent="0.35">
      <c r="A1029" s="149" t="s">
        <v>314</v>
      </c>
      <c r="B1029" s="149" t="s">
        <v>339</v>
      </c>
      <c r="C1029" s="150" t="s">
        <v>339</v>
      </c>
      <c r="D1029" s="149" t="s">
        <v>319</v>
      </c>
      <c r="E1029" s="149">
        <v>152681</v>
      </c>
      <c r="F1029" s="149">
        <v>164040</v>
      </c>
      <c r="G1029" s="149">
        <v>66369</v>
      </c>
      <c r="H1029" s="151">
        <v>23</v>
      </c>
      <c r="I1029" s="149" t="s">
        <v>70</v>
      </c>
      <c r="J1029" s="149" t="s">
        <v>64</v>
      </c>
      <c r="K1029" s="152">
        <v>45275.497916666704</v>
      </c>
      <c r="L1029" s="149" t="s">
        <v>69</v>
      </c>
      <c r="M1029" s="149" t="s">
        <v>68</v>
      </c>
      <c r="N1029" s="153">
        <v>0</v>
      </c>
      <c r="O1029" s="153">
        <v>94.75</v>
      </c>
      <c r="P1029" s="153">
        <v>0</v>
      </c>
    </row>
    <row r="1030" spans="1:16" x14ac:dyDescent="0.35">
      <c r="A1030" s="149" t="s">
        <v>314</v>
      </c>
      <c r="B1030" s="149" t="s">
        <v>340</v>
      </c>
      <c r="C1030" s="150" t="s">
        <v>340</v>
      </c>
      <c r="D1030" s="149" t="s">
        <v>319</v>
      </c>
      <c r="E1030" s="149">
        <v>152682</v>
      </c>
      <c r="F1030" s="149">
        <v>164041</v>
      </c>
      <c r="G1030" s="149">
        <v>66370</v>
      </c>
      <c r="H1030" s="151">
        <v>23</v>
      </c>
      <c r="I1030" s="149" t="s">
        <v>70</v>
      </c>
      <c r="J1030" s="149" t="s">
        <v>64</v>
      </c>
      <c r="K1030" s="152">
        <v>45275.502199074101</v>
      </c>
      <c r="L1030" s="149" t="s">
        <v>69</v>
      </c>
      <c r="M1030" s="149" t="s">
        <v>68</v>
      </c>
      <c r="N1030" s="153">
        <v>0</v>
      </c>
      <c r="O1030" s="153">
        <v>74.75</v>
      </c>
      <c r="P1030" s="153">
        <v>0</v>
      </c>
    </row>
    <row r="1031" spans="1:16" x14ac:dyDescent="0.35">
      <c r="A1031" s="149" t="s">
        <v>314</v>
      </c>
      <c r="B1031" s="149" t="s">
        <v>340</v>
      </c>
      <c r="C1031" s="150" t="s">
        <v>340</v>
      </c>
      <c r="D1031" s="149" t="s">
        <v>319</v>
      </c>
      <c r="E1031" s="149">
        <v>152683</v>
      </c>
      <c r="F1031" s="149">
        <v>164042</v>
      </c>
      <c r="G1031" s="149">
        <v>66371</v>
      </c>
      <c r="H1031" s="151">
        <v>23</v>
      </c>
      <c r="I1031" s="149" t="s">
        <v>70</v>
      </c>
      <c r="J1031" s="149" t="s">
        <v>64</v>
      </c>
      <c r="K1031" s="152">
        <v>45275.503506944398</v>
      </c>
      <c r="L1031" s="149" t="s">
        <v>69</v>
      </c>
      <c r="M1031" s="149" t="s">
        <v>68</v>
      </c>
      <c r="N1031" s="153">
        <v>0</v>
      </c>
      <c r="O1031" s="153">
        <v>74.75</v>
      </c>
      <c r="P1031" s="153">
        <v>0</v>
      </c>
    </row>
    <row r="1032" spans="1:16" x14ac:dyDescent="0.35">
      <c r="A1032" s="149" t="s">
        <v>314</v>
      </c>
      <c r="B1032" s="149" t="s">
        <v>328</v>
      </c>
      <c r="C1032" s="150" t="s">
        <v>328</v>
      </c>
      <c r="D1032" s="149" t="s">
        <v>319</v>
      </c>
      <c r="E1032" s="149">
        <v>152686</v>
      </c>
      <c r="F1032" s="149">
        <v>164044</v>
      </c>
      <c r="G1032" s="149">
        <v>66373</v>
      </c>
      <c r="H1032" s="151">
        <v>36</v>
      </c>
      <c r="I1032" s="149" t="s">
        <v>65</v>
      </c>
      <c r="J1032" s="149" t="s">
        <v>64</v>
      </c>
      <c r="K1032" s="152">
        <v>45275.5066435185</v>
      </c>
      <c r="L1032" s="149" t="s">
        <v>69</v>
      </c>
      <c r="M1032" s="149" t="s">
        <v>68</v>
      </c>
      <c r="N1032" s="153">
        <v>0</v>
      </c>
      <c r="O1032" s="153">
        <v>125</v>
      </c>
      <c r="P1032" s="153">
        <v>0</v>
      </c>
    </row>
    <row r="1033" spans="1:16" x14ac:dyDescent="0.35">
      <c r="A1033" s="149" t="s">
        <v>314</v>
      </c>
      <c r="B1033" s="149" t="s">
        <v>323</v>
      </c>
      <c r="C1033" s="150" t="s">
        <v>323</v>
      </c>
      <c r="D1033" s="149" t="s">
        <v>319</v>
      </c>
      <c r="E1033" s="149">
        <v>152688</v>
      </c>
      <c r="F1033" s="149">
        <v>164045</v>
      </c>
      <c r="G1033" s="149">
        <v>66374</v>
      </c>
      <c r="H1033" s="151">
        <v>23</v>
      </c>
      <c r="I1033" s="149" t="s">
        <v>70</v>
      </c>
      <c r="J1033" s="149" t="s">
        <v>64</v>
      </c>
      <c r="K1033" s="152">
        <v>45275.507476851897</v>
      </c>
      <c r="L1033" s="149" t="s">
        <v>69</v>
      </c>
      <c r="M1033" s="149" t="s">
        <v>68</v>
      </c>
      <c r="N1033" s="153">
        <v>0</v>
      </c>
      <c r="O1033" s="153">
        <v>94.75</v>
      </c>
      <c r="P1033" s="153">
        <v>0</v>
      </c>
    </row>
    <row r="1034" spans="1:16" x14ac:dyDescent="0.35">
      <c r="A1034" s="149" t="s">
        <v>314</v>
      </c>
      <c r="B1034" s="149" t="s">
        <v>329</v>
      </c>
      <c r="C1034" s="150" t="s">
        <v>329</v>
      </c>
      <c r="D1034" s="149" t="s">
        <v>319</v>
      </c>
      <c r="E1034" s="149">
        <v>152693</v>
      </c>
      <c r="F1034" s="149">
        <v>164049</v>
      </c>
      <c r="G1034" s="149">
        <v>66375</v>
      </c>
      <c r="H1034" s="151">
        <v>23</v>
      </c>
      <c r="I1034" s="149" t="s">
        <v>70</v>
      </c>
      <c r="J1034" s="149" t="s">
        <v>64</v>
      </c>
      <c r="K1034" s="152">
        <v>45275.509895833296</v>
      </c>
      <c r="L1034" s="149" t="s">
        <v>69</v>
      </c>
      <c r="M1034" s="149" t="s">
        <v>68</v>
      </c>
      <c r="N1034" s="153">
        <v>0</v>
      </c>
      <c r="O1034" s="153">
        <v>59.55</v>
      </c>
      <c r="P1034" s="153">
        <v>0</v>
      </c>
    </row>
    <row r="1035" spans="1:16" x14ac:dyDescent="0.35">
      <c r="A1035" s="149" t="s">
        <v>314</v>
      </c>
      <c r="B1035" s="149" t="s">
        <v>340</v>
      </c>
      <c r="C1035" s="150" t="s">
        <v>340</v>
      </c>
      <c r="D1035" s="149" t="s">
        <v>319</v>
      </c>
      <c r="E1035" s="149">
        <v>152694</v>
      </c>
      <c r="F1035" s="149">
        <v>164050</v>
      </c>
      <c r="G1035" s="149">
        <v>66376</v>
      </c>
      <c r="H1035" s="151">
        <v>23</v>
      </c>
      <c r="I1035" s="149" t="s">
        <v>70</v>
      </c>
      <c r="J1035" s="149" t="s">
        <v>64</v>
      </c>
      <c r="K1035" s="152">
        <v>45275.510949074102</v>
      </c>
      <c r="L1035" s="149" t="s">
        <v>69</v>
      </c>
      <c r="M1035" s="149" t="s">
        <v>68</v>
      </c>
      <c r="N1035" s="153">
        <v>0</v>
      </c>
      <c r="O1035" s="153">
        <v>94.75</v>
      </c>
      <c r="P1035" s="153">
        <v>0</v>
      </c>
    </row>
    <row r="1036" spans="1:16" x14ac:dyDescent="0.35">
      <c r="A1036" s="149" t="s">
        <v>314</v>
      </c>
      <c r="B1036" s="149" t="s">
        <v>328</v>
      </c>
      <c r="C1036" s="150" t="s">
        <v>328</v>
      </c>
      <c r="D1036" s="149" t="s">
        <v>319</v>
      </c>
      <c r="E1036" s="149">
        <v>152695</v>
      </c>
      <c r="F1036" s="149">
        <v>164051</v>
      </c>
      <c r="G1036" s="149">
        <v>66378</v>
      </c>
      <c r="H1036" s="151">
        <v>91891</v>
      </c>
      <c r="I1036" s="149" t="s">
        <v>66</v>
      </c>
      <c r="J1036" s="149" t="s">
        <v>64</v>
      </c>
      <c r="K1036" s="152">
        <v>45275.519874074103</v>
      </c>
      <c r="L1036" s="149" t="s">
        <v>63</v>
      </c>
      <c r="M1036" s="149" t="s">
        <v>68</v>
      </c>
      <c r="N1036" s="153">
        <v>0</v>
      </c>
      <c r="O1036" s="153">
        <v>94.75</v>
      </c>
      <c r="P1036" s="153">
        <v>0</v>
      </c>
    </row>
    <row r="1037" spans="1:16" x14ac:dyDescent="0.35">
      <c r="A1037" s="149" t="s">
        <v>314</v>
      </c>
      <c r="B1037" s="149" t="s">
        <v>350</v>
      </c>
      <c r="C1037" s="150" t="s">
        <v>350</v>
      </c>
      <c r="D1037" s="149" t="s">
        <v>319</v>
      </c>
      <c r="E1037" s="149">
        <v>152703</v>
      </c>
      <c r="F1037" s="149">
        <v>164065</v>
      </c>
      <c r="G1037" s="149">
        <v>66380</v>
      </c>
      <c r="H1037" s="151">
        <v>10962</v>
      </c>
      <c r="I1037" s="149" t="s">
        <v>72</v>
      </c>
      <c r="J1037" s="149" t="s">
        <v>64</v>
      </c>
      <c r="K1037" s="152">
        <v>45275.5254166667</v>
      </c>
      <c r="L1037" s="149" t="s">
        <v>69</v>
      </c>
      <c r="M1037" s="149" t="s">
        <v>68</v>
      </c>
      <c r="N1037" s="153">
        <v>0</v>
      </c>
      <c r="O1037" s="153">
        <v>68</v>
      </c>
      <c r="P1037" s="153">
        <v>0</v>
      </c>
    </row>
    <row r="1038" spans="1:16" x14ac:dyDescent="0.35">
      <c r="A1038" s="149" t="s">
        <v>314</v>
      </c>
      <c r="B1038" s="149" t="s">
        <v>341</v>
      </c>
      <c r="C1038" s="150" t="s">
        <v>341</v>
      </c>
      <c r="D1038" s="149" t="s">
        <v>319</v>
      </c>
      <c r="E1038" s="149">
        <v>152720</v>
      </c>
      <c r="F1038" s="149">
        <v>164073</v>
      </c>
      <c r="G1038" s="149">
        <v>66381</v>
      </c>
      <c r="H1038" s="151">
        <v>0</v>
      </c>
      <c r="I1038" s="149" t="s">
        <v>210</v>
      </c>
      <c r="J1038" s="149" t="s">
        <v>64</v>
      </c>
      <c r="K1038" s="152">
        <v>45275.5401851852</v>
      </c>
      <c r="L1038" s="149" t="s">
        <v>69</v>
      </c>
      <c r="M1038" s="149" t="s">
        <v>68</v>
      </c>
      <c r="N1038" s="153">
        <v>0</v>
      </c>
      <c r="O1038" s="153">
        <v>25</v>
      </c>
      <c r="P1038" s="153">
        <v>0</v>
      </c>
    </row>
    <row r="1039" spans="1:16" x14ac:dyDescent="0.35">
      <c r="A1039" s="149" t="s">
        <v>314</v>
      </c>
      <c r="B1039" s="149" t="s">
        <v>341</v>
      </c>
      <c r="C1039" s="150" t="s">
        <v>341</v>
      </c>
      <c r="D1039" s="149" t="s">
        <v>319</v>
      </c>
      <c r="E1039" s="149">
        <v>152720</v>
      </c>
      <c r="F1039" s="149">
        <v>164074</v>
      </c>
      <c r="G1039" s="149">
        <v>66381</v>
      </c>
      <c r="H1039" s="151">
        <v>36</v>
      </c>
      <c r="I1039" s="149" t="s">
        <v>65</v>
      </c>
      <c r="J1039" s="149" t="s">
        <v>64</v>
      </c>
      <c r="K1039" s="152">
        <v>45275.5401851852</v>
      </c>
      <c r="L1039" s="149" t="s">
        <v>69</v>
      </c>
      <c r="M1039" s="149" t="s">
        <v>68</v>
      </c>
      <c r="N1039" s="153">
        <v>0</v>
      </c>
      <c r="O1039" s="153">
        <v>125</v>
      </c>
      <c r="P1039" s="153">
        <v>0</v>
      </c>
    </row>
    <row r="1040" spans="1:16" x14ac:dyDescent="0.35">
      <c r="A1040" s="149" t="s">
        <v>314</v>
      </c>
      <c r="B1040" s="149" t="s">
        <v>341</v>
      </c>
      <c r="C1040" s="150" t="s">
        <v>341</v>
      </c>
      <c r="D1040" s="149" t="s">
        <v>319</v>
      </c>
      <c r="E1040" s="149">
        <v>152720</v>
      </c>
      <c r="F1040" s="149">
        <v>164075</v>
      </c>
      <c r="G1040" s="149">
        <v>66381</v>
      </c>
      <c r="H1040" s="151">
        <v>30071</v>
      </c>
      <c r="I1040" s="149" t="s">
        <v>87</v>
      </c>
      <c r="J1040" s="149" t="s">
        <v>64</v>
      </c>
      <c r="K1040" s="152">
        <v>45275.5401851852</v>
      </c>
      <c r="L1040" s="149" t="s">
        <v>69</v>
      </c>
      <c r="M1040" s="149" t="s">
        <v>68</v>
      </c>
      <c r="N1040" s="153">
        <v>0</v>
      </c>
      <c r="O1040" s="153">
        <v>69.5</v>
      </c>
      <c r="P1040" s="153">
        <v>0</v>
      </c>
    </row>
    <row r="1041" spans="1:16" x14ac:dyDescent="0.35">
      <c r="A1041" s="149" t="s">
        <v>314</v>
      </c>
      <c r="B1041" s="149" t="s">
        <v>318</v>
      </c>
      <c r="C1041" s="150" t="s">
        <v>318</v>
      </c>
      <c r="D1041" s="149" t="s">
        <v>319</v>
      </c>
      <c r="E1041" s="149">
        <v>152680</v>
      </c>
      <c r="F1041" s="149">
        <v>164039</v>
      </c>
      <c r="G1041" s="149">
        <v>66383</v>
      </c>
      <c r="H1041" s="151">
        <v>36</v>
      </c>
      <c r="I1041" s="149" t="s">
        <v>65</v>
      </c>
      <c r="J1041" s="149" t="s">
        <v>64</v>
      </c>
      <c r="K1041" s="152">
        <v>45275.547337962998</v>
      </c>
      <c r="L1041" s="149" t="s">
        <v>69</v>
      </c>
      <c r="M1041" s="149" t="s">
        <v>68</v>
      </c>
      <c r="N1041" s="153">
        <v>0</v>
      </c>
      <c r="O1041" s="153">
        <v>125</v>
      </c>
      <c r="P1041" s="153">
        <v>0</v>
      </c>
    </row>
    <row r="1042" spans="1:16" x14ac:dyDescent="0.35">
      <c r="A1042" s="149" t="s">
        <v>314</v>
      </c>
      <c r="B1042" s="149" t="s">
        <v>327</v>
      </c>
      <c r="C1042" s="150" t="s">
        <v>327</v>
      </c>
      <c r="D1042" s="149" t="s">
        <v>319</v>
      </c>
      <c r="E1042" s="149">
        <v>152725</v>
      </c>
      <c r="F1042" s="149">
        <v>164078</v>
      </c>
      <c r="G1042" s="149">
        <v>66384</v>
      </c>
      <c r="H1042" s="151">
        <v>80010</v>
      </c>
      <c r="I1042" s="149" t="s">
        <v>75</v>
      </c>
      <c r="J1042" s="149" t="s">
        <v>64</v>
      </c>
      <c r="K1042" s="152">
        <v>45275.548414351899</v>
      </c>
      <c r="L1042" s="149" t="s">
        <v>69</v>
      </c>
      <c r="M1042" s="149" t="s">
        <v>68</v>
      </c>
      <c r="N1042" s="153">
        <v>0</v>
      </c>
      <c r="O1042" s="153">
        <v>224.5</v>
      </c>
      <c r="P1042" s="153">
        <v>0</v>
      </c>
    </row>
    <row r="1043" spans="1:16" x14ac:dyDescent="0.35">
      <c r="A1043" s="149" t="s">
        <v>314</v>
      </c>
      <c r="B1043" s="149" t="s">
        <v>334</v>
      </c>
      <c r="C1043" s="150" t="s">
        <v>334</v>
      </c>
      <c r="D1043" s="149" t="s">
        <v>319</v>
      </c>
      <c r="E1043" s="149">
        <v>152728</v>
      </c>
      <c r="F1043" s="149">
        <v>164081</v>
      </c>
      <c r="G1043" s="149">
        <v>66385</v>
      </c>
      <c r="H1043" s="151">
        <v>91891</v>
      </c>
      <c r="I1043" s="149" t="s">
        <v>66</v>
      </c>
      <c r="J1043" s="149" t="s">
        <v>64</v>
      </c>
      <c r="K1043" s="152">
        <v>45275.5544212963</v>
      </c>
      <c r="L1043" s="149" t="s">
        <v>69</v>
      </c>
      <c r="M1043" s="149" t="s">
        <v>68</v>
      </c>
      <c r="N1043" s="153">
        <v>0</v>
      </c>
      <c r="O1043" s="153">
        <v>59.55</v>
      </c>
      <c r="P1043" s="153">
        <v>0</v>
      </c>
    </row>
    <row r="1044" spans="1:16" x14ac:dyDescent="0.35">
      <c r="A1044" s="149" t="s">
        <v>314</v>
      </c>
      <c r="B1044" s="149" t="s">
        <v>323</v>
      </c>
      <c r="C1044" s="150" t="s">
        <v>323</v>
      </c>
      <c r="D1044" s="149" t="s">
        <v>319</v>
      </c>
      <c r="E1044" s="149">
        <v>152731</v>
      </c>
      <c r="F1044" s="149">
        <v>164082</v>
      </c>
      <c r="G1044" s="149">
        <v>66386</v>
      </c>
      <c r="H1044" s="151">
        <v>23</v>
      </c>
      <c r="I1044" s="149" t="s">
        <v>70</v>
      </c>
      <c r="J1044" s="149" t="s">
        <v>64</v>
      </c>
      <c r="K1044" s="152">
        <v>45275.5549537037</v>
      </c>
      <c r="L1044" s="149" t="s">
        <v>69</v>
      </c>
      <c r="M1044" s="149" t="s">
        <v>68</v>
      </c>
      <c r="N1044" s="153">
        <v>0</v>
      </c>
      <c r="O1044" s="153">
        <v>49.4</v>
      </c>
      <c r="P1044" s="153">
        <v>0</v>
      </c>
    </row>
    <row r="1045" spans="1:16" x14ac:dyDescent="0.35">
      <c r="A1045" s="149" t="s">
        <v>314</v>
      </c>
      <c r="B1045" s="149" t="s">
        <v>350</v>
      </c>
      <c r="C1045" s="150" t="s">
        <v>350</v>
      </c>
      <c r="D1045" s="149" t="s">
        <v>319</v>
      </c>
      <c r="E1045" s="149">
        <v>152739</v>
      </c>
      <c r="F1045" s="149">
        <v>164090</v>
      </c>
      <c r="G1045" s="149">
        <v>66387</v>
      </c>
      <c r="H1045" s="151">
        <v>0</v>
      </c>
      <c r="I1045" s="149" t="s">
        <v>282</v>
      </c>
      <c r="J1045" s="149" t="s">
        <v>64</v>
      </c>
      <c r="K1045" s="152">
        <v>45275.567361111098</v>
      </c>
      <c r="L1045" s="149" t="s">
        <v>69</v>
      </c>
      <c r="M1045" s="149" t="s">
        <v>68</v>
      </c>
      <c r="N1045" s="153">
        <v>0</v>
      </c>
      <c r="O1045" s="153">
        <v>70</v>
      </c>
      <c r="P1045" s="153">
        <v>0</v>
      </c>
    </row>
    <row r="1046" spans="1:16" x14ac:dyDescent="0.35">
      <c r="A1046" s="149" t="s">
        <v>314</v>
      </c>
      <c r="B1046" s="149" t="s">
        <v>350</v>
      </c>
      <c r="C1046" s="150" t="s">
        <v>350</v>
      </c>
      <c r="D1046" s="149" t="s">
        <v>319</v>
      </c>
      <c r="E1046" s="149">
        <v>152740</v>
      </c>
      <c r="F1046" s="149">
        <v>164091</v>
      </c>
      <c r="G1046" s="149">
        <v>66388</v>
      </c>
      <c r="H1046" s="151">
        <v>0</v>
      </c>
      <c r="I1046" s="149" t="s">
        <v>282</v>
      </c>
      <c r="J1046" s="149" t="s">
        <v>64</v>
      </c>
      <c r="K1046" s="152">
        <v>45275.567662037</v>
      </c>
      <c r="L1046" s="149" t="s">
        <v>69</v>
      </c>
      <c r="M1046" s="149" t="s">
        <v>68</v>
      </c>
      <c r="N1046" s="153">
        <v>0</v>
      </c>
      <c r="O1046" s="153">
        <v>70</v>
      </c>
      <c r="P1046" s="153">
        <v>0</v>
      </c>
    </row>
    <row r="1047" spans="1:16" x14ac:dyDescent="0.35">
      <c r="A1047" s="149" t="s">
        <v>314</v>
      </c>
      <c r="B1047" s="149" t="s">
        <v>329</v>
      </c>
      <c r="C1047" s="150" t="s">
        <v>329</v>
      </c>
      <c r="D1047" s="149" t="s">
        <v>319</v>
      </c>
      <c r="E1047" s="149">
        <v>152742</v>
      </c>
      <c r="F1047" s="149">
        <v>164092</v>
      </c>
      <c r="G1047" s="149">
        <v>66389</v>
      </c>
      <c r="H1047" s="151">
        <v>0</v>
      </c>
      <c r="I1047" s="149" t="s">
        <v>213</v>
      </c>
      <c r="J1047" s="149" t="s">
        <v>64</v>
      </c>
      <c r="K1047" s="152">
        <v>45275.569432870398</v>
      </c>
      <c r="L1047" s="149" t="s">
        <v>69</v>
      </c>
      <c r="M1047" s="149" t="s">
        <v>68</v>
      </c>
      <c r="N1047" s="153">
        <v>0</v>
      </c>
      <c r="O1047" s="153">
        <v>50</v>
      </c>
      <c r="P1047" s="153">
        <v>0</v>
      </c>
    </row>
    <row r="1048" spans="1:16" x14ac:dyDescent="0.35">
      <c r="A1048" s="149" t="s">
        <v>314</v>
      </c>
      <c r="B1048" s="149" t="s">
        <v>329</v>
      </c>
      <c r="C1048" s="150" t="s">
        <v>329</v>
      </c>
      <c r="D1048" s="149" t="s">
        <v>319</v>
      </c>
      <c r="E1048" s="149">
        <v>152742</v>
      </c>
      <c r="F1048" s="149">
        <v>164093</v>
      </c>
      <c r="G1048" s="149">
        <v>66389</v>
      </c>
      <c r="H1048" s="151">
        <v>36</v>
      </c>
      <c r="I1048" s="149" t="s">
        <v>65</v>
      </c>
      <c r="J1048" s="149" t="s">
        <v>64</v>
      </c>
      <c r="K1048" s="152">
        <v>45275.569432870398</v>
      </c>
      <c r="L1048" s="149" t="s">
        <v>69</v>
      </c>
      <c r="M1048" s="149" t="s">
        <v>68</v>
      </c>
      <c r="N1048" s="153">
        <v>0</v>
      </c>
      <c r="O1048" s="153">
        <v>225.75</v>
      </c>
      <c r="P1048" s="153">
        <v>0</v>
      </c>
    </row>
    <row r="1049" spans="1:16" x14ac:dyDescent="0.35">
      <c r="A1049" s="149" t="s">
        <v>314</v>
      </c>
      <c r="B1049" s="149" t="s">
        <v>339</v>
      </c>
      <c r="C1049" s="150" t="s">
        <v>339</v>
      </c>
      <c r="D1049" s="149" t="s">
        <v>319</v>
      </c>
      <c r="E1049" s="149">
        <v>152751</v>
      </c>
      <c r="F1049" s="149">
        <v>164099</v>
      </c>
      <c r="G1049" s="149">
        <v>66390</v>
      </c>
      <c r="H1049" s="151">
        <v>23</v>
      </c>
      <c r="I1049" s="149" t="s">
        <v>70</v>
      </c>
      <c r="J1049" s="149" t="s">
        <v>64</v>
      </c>
      <c r="K1049" s="152">
        <v>45275.581655092603</v>
      </c>
      <c r="L1049" s="149" t="s">
        <v>69</v>
      </c>
      <c r="M1049" s="149" t="s">
        <v>68</v>
      </c>
      <c r="N1049" s="153">
        <v>0</v>
      </c>
      <c r="O1049" s="153">
        <v>74.75</v>
      </c>
      <c r="P1049" s="153">
        <v>0</v>
      </c>
    </row>
    <row r="1050" spans="1:16" x14ac:dyDescent="0.35">
      <c r="A1050" s="149" t="s">
        <v>314</v>
      </c>
      <c r="B1050" s="149" t="s">
        <v>334</v>
      </c>
      <c r="C1050" s="150" t="s">
        <v>334</v>
      </c>
      <c r="D1050" s="149" t="s">
        <v>319</v>
      </c>
      <c r="E1050" s="149">
        <v>152753</v>
      </c>
      <c r="F1050" s="149">
        <v>164100</v>
      </c>
      <c r="G1050" s="149">
        <v>66392</v>
      </c>
      <c r="H1050" s="151">
        <v>23</v>
      </c>
      <c r="I1050" s="149" t="s">
        <v>70</v>
      </c>
      <c r="J1050" s="149" t="s">
        <v>64</v>
      </c>
      <c r="K1050" s="152">
        <v>45275.584166666697</v>
      </c>
      <c r="L1050" s="149" t="s">
        <v>69</v>
      </c>
      <c r="M1050" s="149" t="s">
        <v>68</v>
      </c>
      <c r="N1050" s="153">
        <v>0</v>
      </c>
      <c r="O1050" s="153">
        <v>74.75</v>
      </c>
      <c r="P1050" s="153">
        <v>0</v>
      </c>
    </row>
    <row r="1051" spans="1:16" x14ac:dyDescent="0.35">
      <c r="A1051" s="149" t="s">
        <v>314</v>
      </c>
      <c r="B1051" s="149" t="s">
        <v>340</v>
      </c>
      <c r="C1051" s="150" t="s">
        <v>340</v>
      </c>
      <c r="D1051" s="149" t="s">
        <v>319</v>
      </c>
      <c r="E1051" s="149">
        <v>152755</v>
      </c>
      <c r="F1051" s="149">
        <v>164103</v>
      </c>
      <c r="G1051" s="149">
        <v>66393</v>
      </c>
      <c r="H1051" s="151">
        <v>23</v>
      </c>
      <c r="I1051" s="149" t="s">
        <v>70</v>
      </c>
      <c r="J1051" s="149" t="s">
        <v>64</v>
      </c>
      <c r="K1051" s="152">
        <v>45275.587812500002</v>
      </c>
      <c r="L1051" s="149" t="s">
        <v>69</v>
      </c>
      <c r="M1051" s="149" t="s">
        <v>68</v>
      </c>
      <c r="N1051" s="153">
        <v>0</v>
      </c>
      <c r="O1051" s="153">
        <v>74.75</v>
      </c>
      <c r="P1051" s="153">
        <v>0</v>
      </c>
    </row>
    <row r="1052" spans="1:16" x14ac:dyDescent="0.35">
      <c r="A1052" s="149" t="s">
        <v>314</v>
      </c>
      <c r="B1052" s="149" t="s">
        <v>350</v>
      </c>
      <c r="C1052" s="150" t="s">
        <v>350</v>
      </c>
      <c r="D1052" s="149" t="s">
        <v>319</v>
      </c>
      <c r="E1052" s="149">
        <v>152756</v>
      </c>
      <c r="F1052" s="149">
        <v>164104</v>
      </c>
      <c r="G1052" s="149">
        <v>66394</v>
      </c>
      <c r="H1052" s="151">
        <v>10962</v>
      </c>
      <c r="I1052" s="149" t="s">
        <v>72</v>
      </c>
      <c r="J1052" s="149" t="s">
        <v>64</v>
      </c>
      <c r="K1052" s="152">
        <v>45275.589872685203</v>
      </c>
      <c r="L1052" s="149" t="s">
        <v>69</v>
      </c>
      <c r="M1052" s="149" t="s">
        <v>68</v>
      </c>
      <c r="N1052" s="153">
        <v>0</v>
      </c>
      <c r="O1052" s="153">
        <v>68</v>
      </c>
      <c r="P1052" s="153">
        <v>0</v>
      </c>
    </row>
    <row r="1053" spans="1:16" x14ac:dyDescent="0.35">
      <c r="A1053" s="149" t="s">
        <v>314</v>
      </c>
      <c r="B1053" s="149" t="s">
        <v>341</v>
      </c>
      <c r="C1053" s="150" t="s">
        <v>341</v>
      </c>
      <c r="D1053" s="149" t="s">
        <v>319</v>
      </c>
      <c r="E1053" s="149">
        <v>152759</v>
      </c>
      <c r="F1053" s="149">
        <v>164105</v>
      </c>
      <c r="G1053" s="149">
        <v>66395</v>
      </c>
      <c r="H1053" s="151">
        <v>0</v>
      </c>
      <c r="I1053" s="149" t="s">
        <v>210</v>
      </c>
      <c r="J1053" s="149" t="s">
        <v>64</v>
      </c>
      <c r="K1053" s="152">
        <v>45275.593865740702</v>
      </c>
      <c r="L1053" s="149" t="s">
        <v>69</v>
      </c>
      <c r="M1053" s="149" t="s">
        <v>68</v>
      </c>
      <c r="N1053" s="153">
        <v>0</v>
      </c>
      <c r="O1053" s="153">
        <v>40</v>
      </c>
      <c r="P1053" s="153">
        <v>0</v>
      </c>
    </row>
    <row r="1054" spans="1:16" x14ac:dyDescent="0.35">
      <c r="A1054" s="149" t="s">
        <v>314</v>
      </c>
      <c r="B1054" s="149" t="s">
        <v>341</v>
      </c>
      <c r="C1054" s="150" t="s">
        <v>341</v>
      </c>
      <c r="D1054" s="149" t="s">
        <v>319</v>
      </c>
      <c r="E1054" s="149">
        <v>152759</v>
      </c>
      <c r="F1054" s="149">
        <v>164106</v>
      </c>
      <c r="G1054" s="149">
        <v>66395</v>
      </c>
      <c r="H1054" s="151">
        <v>23</v>
      </c>
      <c r="I1054" s="149" t="s">
        <v>70</v>
      </c>
      <c r="J1054" s="149" t="s">
        <v>64</v>
      </c>
      <c r="K1054" s="152">
        <v>45275.593865740702</v>
      </c>
      <c r="L1054" s="149" t="s">
        <v>69</v>
      </c>
      <c r="M1054" s="149" t="s">
        <v>68</v>
      </c>
      <c r="N1054" s="153">
        <v>0</v>
      </c>
      <c r="O1054" s="153">
        <v>41.4</v>
      </c>
      <c r="P1054" s="153">
        <v>0</v>
      </c>
    </row>
    <row r="1055" spans="1:16" x14ac:dyDescent="0.35">
      <c r="A1055" s="149" t="s">
        <v>314</v>
      </c>
      <c r="B1055" s="149" t="s">
        <v>341</v>
      </c>
      <c r="C1055" s="150" t="s">
        <v>341</v>
      </c>
      <c r="D1055" s="149" t="s">
        <v>319</v>
      </c>
      <c r="E1055" s="149">
        <v>152759</v>
      </c>
      <c r="F1055" s="149">
        <v>164107</v>
      </c>
      <c r="G1055" s="149">
        <v>66395</v>
      </c>
      <c r="H1055" s="151">
        <v>30071</v>
      </c>
      <c r="I1055" s="149" t="s">
        <v>87</v>
      </c>
      <c r="J1055" s="149" t="s">
        <v>64</v>
      </c>
      <c r="K1055" s="152">
        <v>45275.593865740702</v>
      </c>
      <c r="L1055" s="149" t="s">
        <v>69</v>
      </c>
      <c r="M1055" s="149" t="s">
        <v>68</v>
      </c>
      <c r="N1055" s="153">
        <v>0</v>
      </c>
      <c r="O1055" s="153">
        <v>74.5</v>
      </c>
      <c r="P1055" s="153">
        <v>0</v>
      </c>
    </row>
    <row r="1056" spans="1:16" x14ac:dyDescent="0.35">
      <c r="A1056" s="149" t="s">
        <v>314</v>
      </c>
      <c r="B1056" s="149" t="s">
        <v>341</v>
      </c>
      <c r="C1056" s="150" t="s">
        <v>341</v>
      </c>
      <c r="D1056" s="149" t="s">
        <v>319</v>
      </c>
      <c r="E1056" s="149">
        <v>152759</v>
      </c>
      <c r="F1056" s="149">
        <v>164108</v>
      </c>
      <c r="G1056" s="149">
        <v>66395</v>
      </c>
      <c r="H1056" s="151">
        <v>30192</v>
      </c>
      <c r="I1056" s="149" t="s">
        <v>342</v>
      </c>
      <c r="J1056" s="149" t="s">
        <v>64</v>
      </c>
      <c r="K1056" s="152">
        <v>45275.593865740702</v>
      </c>
      <c r="L1056" s="149" t="s">
        <v>69</v>
      </c>
      <c r="M1056" s="149" t="s">
        <v>68</v>
      </c>
      <c r="N1056" s="153">
        <v>0</v>
      </c>
      <c r="O1056" s="153">
        <v>18.5</v>
      </c>
      <c r="P1056" s="153">
        <v>0</v>
      </c>
    </row>
    <row r="1057" spans="1:16" x14ac:dyDescent="0.35">
      <c r="A1057" s="149" t="s">
        <v>314</v>
      </c>
      <c r="B1057" s="149" t="s">
        <v>340</v>
      </c>
      <c r="C1057" s="150" t="s">
        <v>340</v>
      </c>
      <c r="D1057" s="149" t="s">
        <v>319</v>
      </c>
      <c r="E1057" s="149">
        <v>152760</v>
      </c>
      <c r="F1057" s="149">
        <v>164109</v>
      </c>
      <c r="G1057" s="149">
        <v>66397</v>
      </c>
      <c r="H1057" s="151">
        <v>91891</v>
      </c>
      <c r="I1057" s="149" t="s">
        <v>66</v>
      </c>
      <c r="J1057" s="149" t="s">
        <v>64</v>
      </c>
      <c r="K1057" s="152">
        <v>45275.595983796302</v>
      </c>
      <c r="L1057" s="149" t="s">
        <v>69</v>
      </c>
      <c r="M1057" s="149" t="s">
        <v>68</v>
      </c>
      <c r="N1057" s="153">
        <v>0</v>
      </c>
      <c r="O1057" s="153">
        <v>94.75</v>
      </c>
      <c r="P1057" s="153">
        <v>0</v>
      </c>
    </row>
    <row r="1058" spans="1:16" x14ac:dyDescent="0.35">
      <c r="A1058" s="149" t="s">
        <v>314</v>
      </c>
      <c r="B1058" s="149" t="s">
        <v>350</v>
      </c>
      <c r="C1058" s="150" t="s">
        <v>350</v>
      </c>
      <c r="D1058" s="149" t="s">
        <v>319</v>
      </c>
      <c r="E1058" s="149">
        <v>152764</v>
      </c>
      <c r="F1058" s="149">
        <v>164113</v>
      </c>
      <c r="G1058" s="149">
        <v>66398</v>
      </c>
      <c r="H1058" s="151">
        <v>10962</v>
      </c>
      <c r="I1058" s="149" t="s">
        <v>72</v>
      </c>
      <c r="J1058" s="149" t="s">
        <v>64</v>
      </c>
      <c r="K1058" s="152">
        <v>45275.603622685201</v>
      </c>
      <c r="L1058" s="149" t="s">
        <v>69</v>
      </c>
      <c r="M1058" s="149" t="s">
        <v>68</v>
      </c>
      <c r="N1058" s="153">
        <v>0</v>
      </c>
      <c r="O1058" s="153">
        <v>68</v>
      </c>
      <c r="P1058" s="153">
        <v>0</v>
      </c>
    </row>
    <row r="1059" spans="1:16" x14ac:dyDescent="0.35">
      <c r="A1059" s="149" t="s">
        <v>314</v>
      </c>
      <c r="B1059" s="149" t="s">
        <v>335</v>
      </c>
      <c r="C1059" s="150" t="s">
        <v>335</v>
      </c>
      <c r="D1059" s="149" t="s">
        <v>319</v>
      </c>
      <c r="E1059" s="149">
        <v>152768</v>
      </c>
      <c r="F1059" s="149">
        <v>164116</v>
      </c>
      <c r="G1059" s="149">
        <v>66399</v>
      </c>
      <c r="H1059" s="151">
        <v>36</v>
      </c>
      <c r="I1059" s="149" t="s">
        <v>65</v>
      </c>
      <c r="J1059" s="149" t="s">
        <v>64</v>
      </c>
      <c r="K1059" s="152">
        <v>45275.606886574104</v>
      </c>
      <c r="L1059" s="149" t="s">
        <v>69</v>
      </c>
      <c r="M1059" s="149" t="s">
        <v>68</v>
      </c>
      <c r="N1059" s="153">
        <v>0</v>
      </c>
      <c r="O1059" s="153">
        <v>125</v>
      </c>
      <c r="P1059" s="153">
        <v>0</v>
      </c>
    </row>
    <row r="1060" spans="1:16" x14ac:dyDescent="0.35">
      <c r="A1060" s="149" t="s">
        <v>314</v>
      </c>
      <c r="B1060" s="149" t="s">
        <v>323</v>
      </c>
      <c r="C1060" s="150" t="s">
        <v>323</v>
      </c>
      <c r="D1060" s="149" t="s">
        <v>319</v>
      </c>
      <c r="E1060" s="149">
        <v>152770</v>
      </c>
      <c r="F1060" s="149">
        <v>164118</v>
      </c>
      <c r="G1060" s="149">
        <v>66401</v>
      </c>
      <c r="H1060" s="151">
        <v>23</v>
      </c>
      <c r="I1060" s="149" t="s">
        <v>70</v>
      </c>
      <c r="J1060" s="149" t="s">
        <v>64</v>
      </c>
      <c r="K1060" s="152">
        <v>45275.611053240696</v>
      </c>
      <c r="L1060" s="149" t="s">
        <v>69</v>
      </c>
      <c r="M1060" s="149" t="s">
        <v>68</v>
      </c>
      <c r="N1060" s="153">
        <v>0</v>
      </c>
      <c r="O1060" s="153">
        <v>94.75</v>
      </c>
      <c r="P1060" s="153">
        <v>0</v>
      </c>
    </row>
    <row r="1061" spans="1:16" x14ac:dyDescent="0.35">
      <c r="A1061" s="149" t="s">
        <v>314</v>
      </c>
      <c r="B1061" s="149" t="s">
        <v>340</v>
      </c>
      <c r="C1061" s="150" t="s">
        <v>340</v>
      </c>
      <c r="D1061" s="149" t="s">
        <v>319</v>
      </c>
      <c r="E1061" s="149">
        <v>152771</v>
      </c>
      <c r="F1061" s="149">
        <v>164122</v>
      </c>
      <c r="G1061" s="149">
        <v>66402</v>
      </c>
      <c r="H1061" s="151">
        <v>23</v>
      </c>
      <c r="I1061" s="149" t="s">
        <v>70</v>
      </c>
      <c r="J1061" s="149" t="s">
        <v>64</v>
      </c>
      <c r="K1061" s="152">
        <v>45275.612812500003</v>
      </c>
      <c r="L1061" s="149" t="s">
        <v>69</v>
      </c>
      <c r="M1061" s="149" t="s">
        <v>68</v>
      </c>
      <c r="N1061" s="153">
        <v>0</v>
      </c>
      <c r="O1061" s="153">
        <v>49.4</v>
      </c>
      <c r="P1061" s="153">
        <v>0</v>
      </c>
    </row>
    <row r="1062" spans="1:16" x14ac:dyDescent="0.35">
      <c r="A1062" s="149" t="s">
        <v>314</v>
      </c>
      <c r="B1062" s="149" t="s">
        <v>329</v>
      </c>
      <c r="C1062" s="150" t="s">
        <v>329</v>
      </c>
      <c r="D1062" s="149" t="s">
        <v>319</v>
      </c>
      <c r="E1062" s="149">
        <v>152774</v>
      </c>
      <c r="F1062" s="149">
        <v>164123</v>
      </c>
      <c r="G1062" s="149">
        <v>66403</v>
      </c>
      <c r="H1062" s="151">
        <v>23</v>
      </c>
      <c r="I1062" s="149" t="s">
        <v>70</v>
      </c>
      <c r="J1062" s="149" t="s">
        <v>64</v>
      </c>
      <c r="K1062" s="152">
        <v>45275.614108796297</v>
      </c>
      <c r="L1062" s="149" t="s">
        <v>85</v>
      </c>
      <c r="M1062" s="149" t="s">
        <v>68</v>
      </c>
      <c r="N1062" s="153">
        <v>0</v>
      </c>
      <c r="O1062" s="153">
        <v>74.75</v>
      </c>
      <c r="P1062" s="153">
        <v>0</v>
      </c>
    </row>
    <row r="1063" spans="1:16" x14ac:dyDescent="0.35">
      <c r="A1063" s="149" t="s">
        <v>314</v>
      </c>
      <c r="B1063" s="149" t="s">
        <v>329</v>
      </c>
      <c r="C1063" s="150" t="s">
        <v>329</v>
      </c>
      <c r="D1063" s="149" t="s">
        <v>319</v>
      </c>
      <c r="E1063" s="149">
        <v>152775</v>
      </c>
      <c r="F1063" s="149">
        <v>164124</v>
      </c>
      <c r="G1063" s="149">
        <v>66404</v>
      </c>
      <c r="H1063" s="151">
        <v>23</v>
      </c>
      <c r="I1063" s="149" t="s">
        <v>70</v>
      </c>
      <c r="J1063" s="149" t="s">
        <v>64</v>
      </c>
      <c r="K1063" s="152">
        <v>45275.614398148202</v>
      </c>
      <c r="L1063" s="149" t="s">
        <v>85</v>
      </c>
      <c r="M1063" s="149" t="s">
        <v>68</v>
      </c>
      <c r="N1063" s="153">
        <v>0</v>
      </c>
      <c r="O1063" s="153">
        <v>74.75</v>
      </c>
      <c r="P1063" s="153">
        <v>0</v>
      </c>
    </row>
    <row r="1064" spans="1:16" x14ac:dyDescent="0.35">
      <c r="A1064" s="149" t="s">
        <v>314</v>
      </c>
      <c r="B1064" s="149" t="s">
        <v>350</v>
      </c>
      <c r="C1064" s="150" t="s">
        <v>350</v>
      </c>
      <c r="D1064" s="149" t="s">
        <v>319</v>
      </c>
      <c r="E1064" s="149">
        <v>152777</v>
      </c>
      <c r="F1064" s="149">
        <v>164127</v>
      </c>
      <c r="G1064" s="149">
        <v>66405</v>
      </c>
      <c r="H1064" s="151">
        <v>0</v>
      </c>
      <c r="I1064" s="149" t="s">
        <v>282</v>
      </c>
      <c r="J1064" s="149" t="s">
        <v>64</v>
      </c>
      <c r="K1064" s="152">
        <v>45275.6159259259</v>
      </c>
      <c r="L1064" s="149" t="s">
        <v>69</v>
      </c>
      <c r="M1064" s="149" t="s">
        <v>68</v>
      </c>
      <c r="N1064" s="153">
        <v>0</v>
      </c>
      <c r="O1064" s="153">
        <v>70</v>
      </c>
      <c r="P1064" s="153">
        <v>0</v>
      </c>
    </row>
    <row r="1065" spans="1:16" x14ac:dyDescent="0.35">
      <c r="A1065" s="149" t="s">
        <v>314</v>
      </c>
      <c r="B1065" s="149" t="s">
        <v>340</v>
      </c>
      <c r="C1065" s="150" t="s">
        <v>340</v>
      </c>
      <c r="D1065" s="149" t="s">
        <v>319</v>
      </c>
      <c r="E1065" s="149">
        <v>152785</v>
      </c>
      <c r="F1065" s="149">
        <v>164139</v>
      </c>
      <c r="G1065" s="149">
        <v>66406</v>
      </c>
      <c r="H1065" s="151">
        <v>23</v>
      </c>
      <c r="I1065" s="149" t="s">
        <v>70</v>
      </c>
      <c r="J1065" s="149" t="s">
        <v>64</v>
      </c>
      <c r="K1065" s="152">
        <v>45275.622604166703</v>
      </c>
      <c r="L1065" s="149" t="s">
        <v>69</v>
      </c>
      <c r="M1065" s="149" t="s">
        <v>68</v>
      </c>
      <c r="N1065" s="153">
        <v>0</v>
      </c>
      <c r="O1065" s="153">
        <v>74.75</v>
      </c>
      <c r="P1065" s="153">
        <v>0</v>
      </c>
    </row>
    <row r="1066" spans="1:16" x14ac:dyDescent="0.35">
      <c r="A1066" s="149" t="s">
        <v>314</v>
      </c>
      <c r="B1066" s="149" t="s">
        <v>335</v>
      </c>
      <c r="C1066" s="150" t="s">
        <v>335</v>
      </c>
      <c r="D1066" s="149" t="s">
        <v>319</v>
      </c>
      <c r="E1066" s="149">
        <v>152786</v>
      </c>
      <c r="F1066" s="149">
        <v>164140</v>
      </c>
      <c r="G1066" s="149">
        <v>66407</v>
      </c>
      <c r="H1066" s="151">
        <v>23</v>
      </c>
      <c r="I1066" s="149" t="s">
        <v>70</v>
      </c>
      <c r="J1066" s="149" t="s">
        <v>64</v>
      </c>
      <c r="K1066" s="152">
        <v>45275.622916666704</v>
      </c>
      <c r="L1066" s="149" t="s">
        <v>69</v>
      </c>
      <c r="M1066" s="149" t="s">
        <v>68</v>
      </c>
      <c r="N1066" s="153">
        <v>0</v>
      </c>
      <c r="O1066" s="153">
        <v>74.75</v>
      </c>
      <c r="P1066" s="153">
        <v>0</v>
      </c>
    </row>
    <row r="1067" spans="1:16" x14ac:dyDescent="0.35">
      <c r="A1067" s="149" t="s">
        <v>314</v>
      </c>
      <c r="B1067" s="149" t="s">
        <v>334</v>
      </c>
      <c r="C1067" s="150" t="s">
        <v>334</v>
      </c>
      <c r="D1067" s="149" t="s">
        <v>319</v>
      </c>
      <c r="E1067" s="149">
        <v>152789</v>
      </c>
      <c r="F1067" s="149">
        <v>164142</v>
      </c>
      <c r="G1067" s="149">
        <v>66408</v>
      </c>
      <c r="H1067" s="151">
        <v>23</v>
      </c>
      <c r="I1067" s="149" t="s">
        <v>70</v>
      </c>
      <c r="J1067" s="149" t="s">
        <v>64</v>
      </c>
      <c r="K1067" s="152">
        <v>45275.626550925903</v>
      </c>
      <c r="L1067" s="149" t="s">
        <v>69</v>
      </c>
      <c r="M1067" s="149" t="s">
        <v>68</v>
      </c>
      <c r="N1067" s="153">
        <v>0</v>
      </c>
      <c r="O1067" s="153">
        <v>94.75</v>
      </c>
      <c r="P1067" s="153">
        <v>0</v>
      </c>
    </row>
    <row r="1068" spans="1:16" x14ac:dyDescent="0.35">
      <c r="A1068" s="149" t="s">
        <v>314</v>
      </c>
      <c r="B1068" s="149" t="s">
        <v>341</v>
      </c>
      <c r="C1068" s="150" t="s">
        <v>341</v>
      </c>
      <c r="D1068" s="149" t="s">
        <v>319</v>
      </c>
      <c r="E1068" s="149">
        <v>152790</v>
      </c>
      <c r="F1068" s="149">
        <v>164143</v>
      </c>
      <c r="G1068" s="149">
        <v>66409</v>
      </c>
      <c r="H1068" s="151">
        <v>23</v>
      </c>
      <c r="I1068" s="149" t="s">
        <v>70</v>
      </c>
      <c r="J1068" s="149" t="s">
        <v>64</v>
      </c>
      <c r="K1068" s="152">
        <v>45275.627465277801</v>
      </c>
      <c r="L1068" s="149" t="s">
        <v>69</v>
      </c>
      <c r="M1068" s="149" t="s">
        <v>68</v>
      </c>
      <c r="N1068" s="153">
        <v>0</v>
      </c>
      <c r="O1068" s="153">
        <v>59.55</v>
      </c>
      <c r="P1068" s="153">
        <v>0</v>
      </c>
    </row>
    <row r="1069" spans="1:16" x14ac:dyDescent="0.35">
      <c r="A1069" s="149" t="s">
        <v>314</v>
      </c>
      <c r="B1069" s="149" t="s">
        <v>341</v>
      </c>
      <c r="C1069" s="150" t="s">
        <v>341</v>
      </c>
      <c r="D1069" s="149" t="s">
        <v>319</v>
      </c>
      <c r="E1069" s="149">
        <v>152790</v>
      </c>
      <c r="F1069" s="149">
        <v>164144</v>
      </c>
      <c r="G1069" s="149">
        <v>66409</v>
      </c>
      <c r="H1069" s="151">
        <v>30071</v>
      </c>
      <c r="I1069" s="149" t="s">
        <v>417</v>
      </c>
      <c r="J1069" s="149" t="s">
        <v>64</v>
      </c>
      <c r="K1069" s="152">
        <v>45275.627465277801</v>
      </c>
      <c r="L1069" s="149" t="s">
        <v>69</v>
      </c>
      <c r="M1069" s="149" t="s">
        <v>68</v>
      </c>
      <c r="N1069" s="153">
        <v>0</v>
      </c>
      <c r="O1069" s="153">
        <v>57.5</v>
      </c>
      <c r="P1069" s="153">
        <v>0</v>
      </c>
    </row>
    <row r="1070" spans="1:16" x14ac:dyDescent="0.35">
      <c r="A1070" s="149" t="s">
        <v>314</v>
      </c>
      <c r="B1070" s="149" t="s">
        <v>341</v>
      </c>
      <c r="C1070" s="150" t="s">
        <v>341</v>
      </c>
      <c r="D1070" s="149" t="s">
        <v>319</v>
      </c>
      <c r="E1070" s="149">
        <v>152790</v>
      </c>
      <c r="F1070" s="149">
        <v>164145</v>
      </c>
      <c r="G1070" s="149">
        <v>66409</v>
      </c>
      <c r="H1070" s="151">
        <v>30071</v>
      </c>
      <c r="I1070" s="149" t="s">
        <v>418</v>
      </c>
      <c r="J1070" s="149" t="s">
        <v>64</v>
      </c>
      <c r="K1070" s="152">
        <v>45275.627465277801</v>
      </c>
      <c r="L1070" s="149" t="s">
        <v>69</v>
      </c>
      <c r="M1070" s="149" t="s">
        <v>68</v>
      </c>
      <c r="N1070" s="153">
        <v>0</v>
      </c>
      <c r="O1070" s="153">
        <v>28.75</v>
      </c>
      <c r="P1070" s="153">
        <v>0</v>
      </c>
    </row>
    <row r="1071" spans="1:16" x14ac:dyDescent="0.35">
      <c r="A1071" s="149" t="s">
        <v>314</v>
      </c>
      <c r="B1071" s="149" t="s">
        <v>341</v>
      </c>
      <c r="C1071" s="150" t="s">
        <v>341</v>
      </c>
      <c r="D1071" s="149" t="s">
        <v>319</v>
      </c>
      <c r="E1071" s="149">
        <v>152790</v>
      </c>
      <c r="F1071" s="149">
        <v>164146</v>
      </c>
      <c r="G1071" s="149">
        <v>66409</v>
      </c>
      <c r="H1071" s="151">
        <v>30071</v>
      </c>
      <c r="I1071" s="149" t="s">
        <v>419</v>
      </c>
      <c r="J1071" s="149" t="s">
        <v>64</v>
      </c>
      <c r="K1071" s="152">
        <v>45275.627465277801</v>
      </c>
      <c r="L1071" s="149" t="s">
        <v>69</v>
      </c>
      <c r="M1071" s="149" t="s">
        <v>68</v>
      </c>
      <c r="N1071" s="153">
        <v>0</v>
      </c>
      <c r="O1071" s="153">
        <v>14.4</v>
      </c>
      <c r="P1071" s="153">
        <v>0</v>
      </c>
    </row>
    <row r="1072" spans="1:16" x14ac:dyDescent="0.35">
      <c r="A1072" s="149" t="s">
        <v>314</v>
      </c>
      <c r="B1072" s="149" t="s">
        <v>350</v>
      </c>
      <c r="C1072" s="150" t="s">
        <v>350</v>
      </c>
      <c r="D1072" s="149" t="s">
        <v>319</v>
      </c>
      <c r="E1072" s="149">
        <v>152793</v>
      </c>
      <c r="F1072" s="149">
        <v>164147</v>
      </c>
      <c r="G1072" s="149">
        <v>66410</v>
      </c>
      <c r="H1072" s="151">
        <v>10962</v>
      </c>
      <c r="I1072" s="149" t="s">
        <v>72</v>
      </c>
      <c r="J1072" s="149" t="s">
        <v>64</v>
      </c>
      <c r="K1072" s="152">
        <v>45275.628969907397</v>
      </c>
      <c r="L1072" s="149" t="s">
        <v>69</v>
      </c>
      <c r="M1072" s="149" t="s">
        <v>68</v>
      </c>
      <c r="N1072" s="153">
        <v>0</v>
      </c>
      <c r="O1072" s="153">
        <v>68</v>
      </c>
      <c r="P1072" s="153">
        <v>0</v>
      </c>
    </row>
    <row r="1073" spans="1:16" x14ac:dyDescent="0.35">
      <c r="A1073" s="149" t="s">
        <v>314</v>
      </c>
      <c r="B1073" s="149" t="s">
        <v>323</v>
      </c>
      <c r="C1073" s="150" t="s">
        <v>323</v>
      </c>
      <c r="D1073" s="149" t="s">
        <v>319</v>
      </c>
      <c r="E1073" s="149">
        <v>152781</v>
      </c>
      <c r="F1073" s="149">
        <v>164134</v>
      </c>
      <c r="G1073" s="149">
        <v>66411</v>
      </c>
      <c r="H1073" s="151">
        <v>91890</v>
      </c>
      <c r="I1073" s="149" t="s">
        <v>73</v>
      </c>
      <c r="J1073" s="149" t="s">
        <v>64</v>
      </c>
      <c r="K1073" s="152">
        <v>45275.630563854204</v>
      </c>
      <c r="L1073" s="149" t="s">
        <v>63</v>
      </c>
      <c r="M1073" s="149" t="s">
        <v>68</v>
      </c>
      <c r="N1073" s="153">
        <v>0</v>
      </c>
      <c r="O1073" s="153">
        <v>38</v>
      </c>
      <c r="P1073" s="153">
        <v>0</v>
      </c>
    </row>
    <row r="1074" spans="1:16" x14ac:dyDescent="0.35">
      <c r="A1074" s="149" t="s">
        <v>314</v>
      </c>
      <c r="B1074" s="149" t="s">
        <v>323</v>
      </c>
      <c r="C1074" s="150" t="s">
        <v>323</v>
      </c>
      <c r="D1074" s="149" t="s">
        <v>319</v>
      </c>
      <c r="E1074" s="149">
        <v>152799</v>
      </c>
      <c r="F1074" s="149">
        <v>164149</v>
      </c>
      <c r="G1074" s="149">
        <v>66412</v>
      </c>
      <c r="H1074" s="151">
        <v>23</v>
      </c>
      <c r="I1074" s="149" t="s">
        <v>70</v>
      </c>
      <c r="J1074" s="149" t="s">
        <v>64</v>
      </c>
      <c r="K1074" s="152">
        <v>45275.635717592602</v>
      </c>
      <c r="L1074" s="149" t="s">
        <v>69</v>
      </c>
      <c r="M1074" s="149" t="s">
        <v>68</v>
      </c>
      <c r="N1074" s="153">
        <v>0</v>
      </c>
      <c r="O1074" s="153">
        <v>94.75</v>
      </c>
      <c r="P1074" s="153">
        <v>0</v>
      </c>
    </row>
    <row r="1075" spans="1:16" x14ac:dyDescent="0.35">
      <c r="A1075" s="149" t="s">
        <v>314</v>
      </c>
      <c r="B1075" s="149" t="s">
        <v>327</v>
      </c>
      <c r="C1075" s="150" t="s">
        <v>327</v>
      </c>
      <c r="D1075" s="149" t="s">
        <v>319</v>
      </c>
      <c r="E1075" s="149">
        <v>152797</v>
      </c>
      <c r="F1075" s="149">
        <v>164150</v>
      </c>
      <c r="G1075" s="149">
        <v>66413</v>
      </c>
      <c r="H1075" s="151">
        <v>80010</v>
      </c>
      <c r="I1075" s="149" t="s">
        <v>75</v>
      </c>
      <c r="J1075" s="149" t="s">
        <v>64</v>
      </c>
      <c r="K1075" s="152">
        <v>45275.636041666701</v>
      </c>
      <c r="L1075" s="149" t="s">
        <v>69</v>
      </c>
      <c r="M1075" s="149" t="s">
        <v>68</v>
      </c>
      <c r="N1075" s="153">
        <v>0</v>
      </c>
      <c r="O1075" s="153">
        <v>224.5</v>
      </c>
      <c r="P1075" s="153">
        <v>0</v>
      </c>
    </row>
    <row r="1076" spans="1:16" x14ac:dyDescent="0.35">
      <c r="A1076" s="149" t="s">
        <v>314</v>
      </c>
      <c r="B1076" s="149" t="s">
        <v>329</v>
      </c>
      <c r="C1076" s="150" t="s">
        <v>329</v>
      </c>
      <c r="D1076" s="149" t="s">
        <v>319</v>
      </c>
      <c r="E1076" s="149">
        <v>152803</v>
      </c>
      <c r="F1076" s="149">
        <v>164153</v>
      </c>
      <c r="G1076" s="149">
        <v>66415</v>
      </c>
      <c r="H1076" s="151">
        <v>23</v>
      </c>
      <c r="I1076" s="149" t="s">
        <v>70</v>
      </c>
      <c r="J1076" s="149" t="s">
        <v>64</v>
      </c>
      <c r="K1076" s="152">
        <v>45275.643437500003</v>
      </c>
      <c r="L1076" s="149" t="s">
        <v>69</v>
      </c>
      <c r="M1076" s="149" t="s">
        <v>68</v>
      </c>
      <c r="N1076" s="153">
        <v>0</v>
      </c>
      <c r="O1076" s="153">
        <v>94.75</v>
      </c>
      <c r="P1076" s="153">
        <v>0</v>
      </c>
    </row>
    <row r="1077" spans="1:16" x14ac:dyDescent="0.35">
      <c r="A1077" s="149" t="s">
        <v>314</v>
      </c>
      <c r="B1077" s="149" t="s">
        <v>340</v>
      </c>
      <c r="C1077" s="150" t="s">
        <v>340</v>
      </c>
      <c r="D1077" s="149" t="s">
        <v>319</v>
      </c>
      <c r="E1077" s="149">
        <v>152804</v>
      </c>
      <c r="F1077" s="149">
        <v>164154</v>
      </c>
      <c r="G1077" s="149">
        <v>66416</v>
      </c>
      <c r="H1077" s="151">
        <v>0</v>
      </c>
      <c r="I1077" s="149" t="s">
        <v>211</v>
      </c>
      <c r="J1077" s="149" t="s">
        <v>64</v>
      </c>
      <c r="K1077" s="152">
        <v>45275.644282407397</v>
      </c>
      <c r="L1077" s="149" t="s">
        <v>69</v>
      </c>
      <c r="M1077" s="149" t="s">
        <v>68</v>
      </c>
      <c r="N1077" s="153">
        <v>0</v>
      </c>
      <c r="O1077" s="153">
        <v>60</v>
      </c>
      <c r="P1077" s="153">
        <v>0</v>
      </c>
    </row>
    <row r="1078" spans="1:16" x14ac:dyDescent="0.35">
      <c r="A1078" s="149" t="s">
        <v>314</v>
      </c>
      <c r="B1078" s="149" t="s">
        <v>340</v>
      </c>
      <c r="C1078" s="150" t="s">
        <v>340</v>
      </c>
      <c r="D1078" s="149" t="s">
        <v>319</v>
      </c>
      <c r="E1078" s="149">
        <v>152804</v>
      </c>
      <c r="F1078" s="149">
        <v>164155</v>
      </c>
      <c r="G1078" s="149">
        <v>66416</v>
      </c>
      <c r="H1078" s="151">
        <v>23</v>
      </c>
      <c r="I1078" s="149" t="s">
        <v>70</v>
      </c>
      <c r="J1078" s="149" t="s">
        <v>64</v>
      </c>
      <c r="K1078" s="152">
        <v>45275.644282407397</v>
      </c>
      <c r="L1078" s="149" t="s">
        <v>69</v>
      </c>
      <c r="M1078" s="149" t="s">
        <v>68</v>
      </c>
      <c r="N1078" s="153">
        <v>0</v>
      </c>
      <c r="O1078" s="153">
        <v>94.75</v>
      </c>
      <c r="P1078" s="153">
        <v>0</v>
      </c>
    </row>
    <row r="1079" spans="1:16" x14ac:dyDescent="0.35">
      <c r="A1079" s="149" t="s">
        <v>314</v>
      </c>
      <c r="B1079" s="149" t="s">
        <v>350</v>
      </c>
      <c r="C1079" s="150" t="s">
        <v>350</v>
      </c>
      <c r="D1079" s="149" t="s">
        <v>319</v>
      </c>
      <c r="E1079" s="149">
        <v>152805</v>
      </c>
      <c r="F1079" s="149">
        <v>164156</v>
      </c>
      <c r="G1079" s="149">
        <v>66417</v>
      </c>
      <c r="H1079" s="151">
        <v>10962</v>
      </c>
      <c r="I1079" s="149" t="s">
        <v>72</v>
      </c>
      <c r="J1079" s="149" t="s">
        <v>64</v>
      </c>
      <c r="K1079" s="152">
        <v>45275.648622685199</v>
      </c>
      <c r="L1079" s="149" t="s">
        <v>85</v>
      </c>
      <c r="M1079" s="149" t="s">
        <v>68</v>
      </c>
      <c r="N1079" s="153">
        <v>0</v>
      </c>
      <c r="O1079" s="153">
        <v>68</v>
      </c>
      <c r="P1079" s="153">
        <v>0</v>
      </c>
    </row>
    <row r="1080" spans="1:16" x14ac:dyDescent="0.35">
      <c r="A1080" s="149" t="s">
        <v>314</v>
      </c>
      <c r="B1080" s="149" t="s">
        <v>323</v>
      </c>
      <c r="C1080" s="150" t="s">
        <v>323</v>
      </c>
      <c r="D1080" s="149" t="s">
        <v>319</v>
      </c>
      <c r="E1080" s="149">
        <v>152808</v>
      </c>
      <c r="F1080" s="149">
        <v>164158</v>
      </c>
      <c r="G1080" s="149">
        <v>66418</v>
      </c>
      <c r="H1080" s="151">
        <v>23</v>
      </c>
      <c r="I1080" s="149" t="s">
        <v>70</v>
      </c>
      <c r="J1080" s="149" t="s">
        <v>64</v>
      </c>
      <c r="K1080" s="152">
        <v>45275.651678240698</v>
      </c>
      <c r="L1080" s="149" t="s">
        <v>69</v>
      </c>
      <c r="M1080" s="149" t="s">
        <v>68</v>
      </c>
      <c r="N1080" s="153">
        <v>0</v>
      </c>
      <c r="O1080" s="153">
        <v>74.75</v>
      </c>
      <c r="P1080" s="153">
        <v>0</v>
      </c>
    </row>
    <row r="1081" spans="1:16" x14ac:dyDescent="0.35">
      <c r="A1081" s="149" t="s">
        <v>314</v>
      </c>
      <c r="B1081" s="149" t="s">
        <v>335</v>
      </c>
      <c r="C1081" s="150" t="s">
        <v>335</v>
      </c>
      <c r="D1081" s="149" t="s">
        <v>319</v>
      </c>
      <c r="E1081" s="149">
        <v>152809</v>
      </c>
      <c r="F1081" s="149">
        <v>164159</v>
      </c>
      <c r="G1081" s="149">
        <v>66419</v>
      </c>
      <c r="H1081" s="151">
        <v>23</v>
      </c>
      <c r="I1081" s="149" t="s">
        <v>70</v>
      </c>
      <c r="J1081" s="149" t="s">
        <v>64</v>
      </c>
      <c r="K1081" s="152">
        <v>45275.653067129599</v>
      </c>
      <c r="L1081" s="149" t="s">
        <v>69</v>
      </c>
      <c r="M1081" s="149" t="s">
        <v>68</v>
      </c>
      <c r="N1081" s="153">
        <v>0</v>
      </c>
      <c r="O1081" s="153">
        <v>59.55</v>
      </c>
      <c r="P1081" s="153">
        <v>0</v>
      </c>
    </row>
    <row r="1082" spans="1:16" x14ac:dyDescent="0.35">
      <c r="A1082" s="149" t="s">
        <v>314</v>
      </c>
      <c r="B1082" s="149" t="s">
        <v>329</v>
      </c>
      <c r="C1082" s="150" t="s">
        <v>329</v>
      </c>
      <c r="D1082" s="149" t="s">
        <v>319</v>
      </c>
      <c r="E1082" s="149">
        <v>152814</v>
      </c>
      <c r="F1082" s="149">
        <v>164166</v>
      </c>
      <c r="G1082" s="149">
        <v>66420</v>
      </c>
      <c r="H1082" s="151">
        <v>23</v>
      </c>
      <c r="I1082" s="149" t="s">
        <v>70</v>
      </c>
      <c r="J1082" s="149" t="s">
        <v>64</v>
      </c>
      <c r="K1082" s="152">
        <v>45275.657256944403</v>
      </c>
      <c r="L1082" s="149" t="s">
        <v>69</v>
      </c>
      <c r="M1082" s="149" t="s">
        <v>68</v>
      </c>
      <c r="N1082" s="153">
        <v>0</v>
      </c>
      <c r="O1082" s="153">
        <v>59.55</v>
      </c>
      <c r="P1082" s="153">
        <v>0</v>
      </c>
    </row>
    <row r="1083" spans="1:16" x14ac:dyDescent="0.35">
      <c r="A1083" s="149" t="s">
        <v>314</v>
      </c>
      <c r="B1083" s="149" t="s">
        <v>323</v>
      </c>
      <c r="C1083" s="150" t="s">
        <v>323</v>
      </c>
      <c r="D1083" s="149" t="s">
        <v>319</v>
      </c>
      <c r="E1083" s="149">
        <v>152818</v>
      </c>
      <c r="F1083" s="149">
        <v>164169</v>
      </c>
      <c r="G1083" s="149">
        <v>66421</v>
      </c>
      <c r="H1083" s="151">
        <v>23</v>
      </c>
      <c r="I1083" s="149" t="s">
        <v>70</v>
      </c>
      <c r="J1083" s="149" t="s">
        <v>64</v>
      </c>
      <c r="K1083" s="152">
        <v>45275.662476851903</v>
      </c>
      <c r="L1083" s="149" t="s">
        <v>69</v>
      </c>
      <c r="M1083" s="149" t="s">
        <v>68</v>
      </c>
      <c r="N1083" s="153">
        <v>0</v>
      </c>
      <c r="O1083" s="153">
        <v>74.75</v>
      </c>
      <c r="P1083" s="153">
        <v>0</v>
      </c>
    </row>
    <row r="1084" spans="1:16" x14ac:dyDescent="0.35">
      <c r="A1084" s="149" t="s">
        <v>314</v>
      </c>
      <c r="B1084" s="149" t="s">
        <v>329</v>
      </c>
      <c r="C1084" s="150" t="s">
        <v>329</v>
      </c>
      <c r="D1084" s="149" t="s">
        <v>319</v>
      </c>
      <c r="E1084" s="149">
        <v>152823</v>
      </c>
      <c r="F1084" s="149">
        <v>164174</v>
      </c>
      <c r="G1084" s="149">
        <v>66422</v>
      </c>
      <c r="H1084" s="151">
        <v>91891</v>
      </c>
      <c r="I1084" s="149" t="s">
        <v>66</v>
      </c>
      <c r="J1084" s="149" t="s">
        <v>64</v>
      </c>
      <c r="K1084" s="152">
        <v>45275.674212963</v>
      </c>
      <c r="L1084" s="149" t="s">
        <v>69</v>
      </c>
      <c r="M1084" s="149" t="s">
        <v>68</v>
      </c>
      <c r="N1084" s="153">
        <v>0</v>
      </c>
      <c r="O1084" s="153">
        <v>59.55</v>
      </c>
      <c r="P1084" s="153">
        <v>0</v>
      </c>
    </row>
    <row r="1085" spans="1:16" x14ac:dyDescent="0.35">
      <c r="A1085" s="149" t="s">
        <v>314</v>
      </c>
      <c r="B1085" s="149" t="s">
        <v>350</v>
      </c>
      <c r="C1085" s="150" t="s">
        <v>350</v>
      </c>
      <c r="D1085" s="149" t="s">
        <v>319</v>
      </c>
      <c r="E1085" s="149">
        <v>152828</v>
      </c>
      <c r="F1085" s="149">
        <v>164179</v>
      </c>
      <c r="G1085" s="149">
        <v>66423</v>
      </c>
      <c r="H1085" s="151">
        <v>10962</v>
      </c>
      <c r="I1085" s="149" t="s">
        <v>72</v>
      </c>
      <c r="J1085" s="149" t="s">
        <v>64</v>
      </c>
      <c r="K1085" s="152">
        <v>45275.679791666698</v>
      </c>
      <c r="L1085" s="149" t="s">
        <v>85</v>
      </c>
      <c r="M1085" s="149" t="s">
        <v>68</v>
      </c>
      <c r="N1085" s="153">
        <v>0</v>
      </c>
      <c r="O1085" s="153">
        <v>68</v>
      </c>
      <c r="P1085" s="153">
        <v>0</v>
      </c>
    </row>
    <row r="1086" spans="1:16" x14ac:dyDescent="0.35">
      <c r="A1086" s="149" t="s">
        <v>314</v>
      </c>
      <c r="B1086" s="149" t="s">
        <v>323</v>
      </c>
      <c r="C1086" s="150" t="s">
        <v>323</v>
      </c>
      <c r="D1086" s="149" t="s">
        <v>319</v>
      </c>
      <c r="E1086" s="149">
        <v>152832</v>
      </c>
      <c r="F1086" s="149">
        <v>164185</v>
      </c>
      <c r="G1086" s="149">
        <v>66424</v>
      </c>
      <c r="H1086" s="151">
        <v>23</v>
      </c>
      <c r="I1086" s="149" t="s">
        <v>70</v>
      </c>
      <c r="J1086" s="149" t="s">
        <v>64</v>
      </c>
      <c r="K1086" s="152">
        <v>45275.688634259299</v>
      </c>
      <c r="L1086" s="149" t="s">
        <v>69</v>
      </c>
      <c r="M1086" s="149" t="s">
        <v>68</v>
      </c>
      <c r="N1086" s="153">
        <v>0</v>
      </c>
      <c r="O1086" s="153">
        <v>94.75</v>
      </c>
      <c r="P1086" s="153">
        <v>0</v>
      </c>
    </row>
    <row r="1087" spans="1:16" x14ac:dyDescent="0.35">
      <c r="A1087" s="149" t="s">
        <v>314</v>
      </c>
      <c r="B1087" s="149" t="s">
        <v>340</v>
      </c>
      <c r="C1087" s="150" t="s">
        <v>340</v>
      </c>
      <c r="D1087" s="149" t="s">
        <v>319</v>
      </c>
      <c r="E1087" s="149">
        <v>152835</v>
      </c>
      <c r="F1087" s="149">
        <v>164186</v>
      </c>
      <c r="G1087" s="149">
        <v>66425</v>
      </c>
      <c r="H1087" s="151">
        <v>23</v>
      </c>
      <c r="I1087" s="149" t="s">
        <v>70</v>
      </c>
      <c r="J1087" s="149" t="s">
        <v>64</v>
      </c>
      <c r="K1087" s="152">
        <v>45275.692349536999</v>
      </c>
      <c r="L1087" s="149" t="s">
        <v>69</v>
      </c>
      <c r="M1087" s="149" t="s">
        <v>68</v>
      </c>
      <c r="N1087" s="153">
        <v>0</v>
      </c>
      <c r="O1087" s="153">
        <v>74.75</v>
      </c>
      <c r="P1087" s="153">
        <v>0</v>
      </c>
    </row>
    <row r="1088" spans="1:16" x14ac:dyDescent="0.35">
      <c r="A1088" s="149" t="s">
        <v>314</v>
      </c>
      <c r="B1088" s="149" t="s">
        <v>350</v>
      </c>
      <c r="C1088" s="150" t="s">
        <v>350</v>
      </c>
      <c r="D1088" s="149" t="s">
        <v>319</v>
      </c>
      <c r="E1088" s="149">
        <v>152836</v>
      </c>
      <c r="F1088" s="149">
        <v>164187</v>
      </c>
      <c r="G1088" s="149">
        <v>66426</v>
      </c>
      <c r="H1088" s="151">
        <v>10962</v>
      </c>
      <c r="I1088" s="149" t="s">
        <v>72</v>
      </c>
      <c r="J1088" s="149" t="s">
        <v>64</v>
      </c>
      <c r="K1088" s="152">
        <v>45275.692581018498</v>
      </c>
      <c r="L1088" s="149" t="s">
        <v>69</v>
      </c>
      <c r="M1088" s="149" t="s">
        <v>68</v>
      </c>
      <c r="N1088" s="153">
        <v>0</v>
      </c>
      <c r="O1088" s="153">
        <v>68</v>
      </c>
      <c r="P1088" s="153">
        <v>0</v>
      </c>
    </row>
    <row r="1089" spans="1:16" x14ac:dyDescent="0.35">
      <c r="A1089" s="149" t="s">
        <v>314</v>
      </c>
      <c r="B1089" s="149" t="s">
        <v>329</v>
      </c>
      <c r="C1089" s="150" t="s">
        <v>329</v>
      </c>
      <c r="D1089" s="149" t="s">
        <v>319</v>
      </c>
      <c r="E1089" s="149">
        <v>152838</v>
      </c>
      <c r="F1089" s="149">
        <v>164188</v>
      </c>
      <c r="G1089" s="149">
        <v>66427</v>
      </c>
      <c r="H1089" s="151">
        <v>23</v>
      </c>
      <c r="I1089" s="149" t="s">
        <v>70</v>
      </c>
      <c r="J1089" s="149" t="s">
        <v>64</v>
      </c>
      <c r="K1089" s="152">
        <v>45275.699945451401</v>
      </c>
      <c r="L1089" s="149" t="s">
        <v>63</v>
      </c>
      <c r="M1089" s="149" t="s">
        <v>68</v>
      </c>
      <c r="N1089" s="153">
        <v>0</v>
      </c>
      <c r="O1089" s="153">
        <v>74.75</v>
      </c>
      <c r="P1089" s="153">
        <v>0</v>
      </c>
    </row>
    <row r="1090" spans="1:16" x14ac:dyDescent="0.35">
      <c r="A1090" s="149" t="s">
        <v>314</v>
      </c>
      <c r="B1090" s="149" t="s">
        <v>329</v>
      </c>
      <c r="C1090" s="150" t="s">
        <v>329</v>
      </c>
      <c r="D1090" s="149" t="s">
        <v>319</v>
      </c>
      <c r="E1090" s="149">
        <v>152839</v>
      </c>
      <c r="F1090" s="149">
        <v>164189</v>
      </c>
      <c r="G1090" s="149">
        <v>66428</v>
      </c>
      <c r="H1090" s="151">
        <v>23</v>
      </c>
      <c r="I1090" s="149" t="s">
        <v>70</v>
      </c>
      <c r="J1090" s="149" t="s">
        <v>78</v>
      </c>
      <c r="K1090" s="152">
        <v>45275.701631944401</v>
      </c>
      <c r="L1090" s="149" t="s">
        <v>69</v>
      </c>
      <c r="M1090" s="149" t="s">
        <v>68</v>
      </c>
      <c r="N1090" s="153">
        <v>0</v>
      </c>
      <c r="O1090" s="153">
        <v>74.75</v>
      </c>
      <c r="P1090" s="153">
        <v>0</v>
      </c>
    </row>
    <row r="1091" spans="1:16" x14ac:dyDescent="0.35">
      <c r="A1091" s="149" t="s">
        <v>314</v>
      </c>
      <c r="B1091" s="149" t="s">
        <v>329</v>
      </c>
      <c r="C1091" s="150" t="s">
        <v>329</v>
      </c>
      <c r="D1091" s="149" t="s">
        <v>319</v>
      </c>
      <c r="E1091" s="149">
        <v>152839</v>
      </c>
      <c r="F1091" s="149">
        <v>164189</v>
      </c>
      <c r="G1091" s="149">
        <v>66428</v>
      </c>
      <c r="H1091" s="151">
        <v>23</v>
      </c>
      <c r="I1091" s="149" t="s">
        <v>70</v>
      </c>
      <c r="J1091" s="149" t="s">
        <v>78</v>
      </c>
      <c r="K1091" s="152">
        <v>45275.702546296299</v>
      </c>
      <c r="L1091" s="149" t="s">
        <v>69</v>
      </c>
      <c r="M1091" s="149" t="s">
        <v>68</v>
      </c>
      <c r="N1091" s="153">
        <v>0</v>
      </c>
      <c r="O1091" s="153">
        <v>-74.75</v>
      </c>
      <c r="P1091" s="153">
        <v>0</v>
      </c>
    </row>
    <row r="1092" spans="1:16" x14ac:dyDescent="0.35">
      <c r="A1092" s="149" t="s">
        <v>314</v>
      </c>
      <c r="B1092" s="149" t="s">
        <v>329</v>
      </c>
      <c r="C1092" s="150" t="s">
        <v>329</v>
      </c>
      <c r="D1092" s="149" t="s">
        <v>319</v>
      </c>
      <c r="E1092" s="149">
        <v>152839</v>
      </c>
      <c r="F1092" s="149">
        <v>164189</v>
      </c>
      <c r="G1092" s="149">
        <v>66430</v>
      </c>
      <c r="H1092" s="151">
        <v>23</v>
      </c>
      <c r="I1092" s="149" t="s">
        <v>70</v>
      </c>
      <c r="J1092" s="149" t="s">
        <v>78</v>
      </c>
      <c r="K1092" s="152">
        <v>45275.703055555598</v>
      </c>
      <c r="L1092" s="149" t="s">
        <v>69</v>
      </c>
      <c r="M1092" s="149" t="s">
        <v>68</v>
      </c>
      <c r="N1092" s="153">
        <v>0</v>
      </c>
      <c r="O1092" s="153">
        <v>74.75</v>
      </c>
      <c r="P1092" s="153">
        <v>0</v>
      </c>
    </row>
    <row r="1093" spans="1:16" x14ac:dyDescent="0.35">
      <c r="A1093" s="149" t="s">
        <v>314</v>
      </c>
      <c r="B1093" s="149" t="s">
        <v>329</v>
      </c>
      <c r="C1093" s="150" t="s">
        <v>329</v>
      </c>
      <c r="D1093" s="149" t="s">
        <v>319</v>
      </c>
      <c r="E1093" s="149">
        <v>152839</v>
      </c>
      <c r="F1093" s="149">
        <v>164189</v>
      </c>
      <c r="G1093" s="149">
        <v>66430</v>
      </c>
      <c r="H1093" s="151">
        <v>23</v>
      </c>
      <c r="I1093" s="149" t="s">
        <v>70</v>
      </c>
      <c r="J1093" s="149" t="s">
        <v>78</v>
      </c>
      <c r="K1093" s="152">
        <v>45275.703344907401</v>
      </c>
      <c r="L1093" s="149" t="s">
        <v>69</v>
      </c>
      <c r="M1093" s="149" t="s">
        <v>68</v>
      </c>
      <c r="N1093" s="153">
        <v>0</v>
      </c>
      <c r="O1093" s="153">
        <v>-74.75</v>
      </c>
      <c r="P1093" s="153">
        <v>0</v>
      </c>
    </row>
    <row r="1094" spans="1:16" x14ac:dyDescent="0.35">
      <c r="A1094" s="149" t="s">
        <v>314</v>
      </c>
      <c r="B1094" s="149" t="s">
        <v>329</v>
      </c>
      <c r="C1094" s="150" t="s">
        <v>329</v>
      </c>
      <c r="D1094" s="149" t="s">
        <v>319</v>
      </c>
      <c r="E1094" s="149">
        <v>152839</v>
      </c>
      <c r="F1094" s="149">
        <v>164189</v>
      </c>
      <c r="G1094" s="149">
        <v>66432</v>
      </c>
      <c r="H1094" s="151">
        <v>23</v>
      </c>
      <c r="I1094" s="149" t="s">
        <v>70</v>
      </c>
      <c r="J1094" s="149" t="s">
        <v>64</v>
      </c>
      <c r="K1094" s="152">
        <v>45275.7035763889</v>
      </c>
      <c r="L1094" s="149" t="s">
        <v>69</v>
      </c>
      <c r="M1094" s="149" t="s">
        <v>68</v>
      </c>
      <c r="N1094" s="153">
        <v>0</v>
      </c>
      <c r="O1094" s="153">
        <v>74.75</v>
      </c>
      <c r="P1094" s="153">
        <v>0</v>
      </c>
    </row>
    <row r="1095" spans="1:16" x14ac:dyDescent="0.35">
      <c r="A1095" s="149" t="s">
        <v>314</v>
      </c>
      <c r="B1095" s="149" t="s">
        <v>323</v>
      </c>
      <c r="C1095" s="150" t="s">
        <v>323</v>
      </c>
      <c r="D1095" s="149" t="s">
        <v>319</v>
      </c>
      <c r="E1095" s="149">
        <v>152843</v>
      </c>
      <c r="F1095" s="149">
        <v>164196</v>
      </c>
      <c r="G1095" s="149">
        <v>66434</v>
      </c>
      <c r="H1095" s="151">
        <v>0</v>
      </c>
      <c r="I1095" s="149" t="s">
        <v>210</v>
      </c>
      <c r="J1095" s="149" t="s">
        <v>64</v>
      </c>
      <c r="K1095" s="152">
        <v>45275.706192129597</v>
      </c>
      <c r="L1095" s="149" t="s">
        <v>69</v>
      </c>
      <c r="M1095" s="149" t="s">
        <v>68</v>
      </c>
      <c r="N1095" s="153">
        <v>0</v>
      </c>
      <c r="O1095" s="153">
        <v>25</v>
      </c>
      <c r="P1095" s="153">
        <v>0</v>
      </c>
    </row>
    <row r="1096" spans="1:16" x14ac:dyDescent="0.35">
      <c r="A1096" s="149" t="s">
        <v>314</v>
      </c>
      <c r="B1096" s="149" t="s">
        <v>323</v>
      </c>
      <c r="C1096" s="150" t="s">
        <v>323</v>
      </c>
      <c r="D1096" s="149" t="s">
        <v>319</v>
      </c>
      <c r="E1096" s="149">
        <v>152843</v>
      </c>
      <c r="F1096" s="149">
        <v>164197</v>
      </c>
      <c r="G1096" s="149">
        <v>66434</v>
      </c>
      <c r="H1096" s="151">
        <v>23</v>
      </c>
      <c r="I1096" s="149" t="s">
        <v>70</v>
      </c>
      <c r="J1096" s="149" t="s">
        <v>64</v>
      </c>
      <c r="K1096" s="152">
        <v>45275.706192129597</v>
      </c>
      <c r="L1096" s="149" t="s">
        <v>69</v>
      </c>
      <c r="M1096" s="149" t="s">
        <v>68</v>
      </c>
      <c r="N1096" s="153">
        <v>0</v>
      </c>
      <c r="O1096" s="153">
        <v>74.75</v>
      </c>
      <c r="P1096" s="153">
        <v>0</v>
      </c>
    </row>
    <row r="1097" spans="1:16" x14ac:dyDescent="0.35">
      <c r="A1097" s="149" t="s">
        <v>314</v>
      </c>
      <c r="B1097" s="149" t="s">
        <v>329</v>
      </c>
      <c r="C1097" s="150" t="s">
        <v>329</v>
      </c>
      <c r="D1097" s="149" t="s">
        <v>319</v>
      </c>
      <c r="E1097" s="149">
        <v>152857</v>
      </c>
      <c r="F1097" s="149">
        <v>164204</v>
      </c>
      <c r="G1097" s="149">
        <v>66435</v>
      </c>
      <c r="H1097" s="151">
        <v>23</v>
      </c>
      <c r="I1097" s="149" t="s">
        <v>70</v>
      </c>
      <c r="J1097" s="149" t="s">
        <v>64</v>
      </c>
      <c r="K1097" s="152">
        <v>45275.713506944398</v>
      </c>
      <c r="L1097" s="149" t="s">
        <v>69</v>
      </c>
      <c r="M1097" s="149" t="s">
        <v>68</v>
      </c>
      <c r="N1097" s="153">
        <v>0</v>
      </c>
      <c r="O1097" s="153">
        <v>74.75</v>
      </c>
      <c r="P1097" s="153">
        <v>0</v>
      </c>
    </row>
    <row r="1098" spans="1:16" x14ac:dyDescent="0.35">
      <c r="A1098" s="149" t="s">
        <v>314</v>
      </c>
      <c r="B1098" s="149" t="s">
        <v>350</v>
      </c>
      <c r="C1098" s="150" t="s">
        <v>350</v>
      </c>
      <c r="D1098" s="149" t="s">
        <v>319</v>
      </c>
      <c r="E1098" s="149">
        <v>152860</v>
      </c>
      <c r="F1098" s="149">
        <v>164207</v>
      </c>
      <c r="G1098" s="149">
        <v>66436</v>
      </c>
      <c r="H1098" s="151">
        <v>10962</v>
      </c>
      <c r="I1098" s="149" t="s">
        <v>72</v>
      </c>
      <c r="J1098" s="149" t="s">
        <v>64</v>
      </c>
      <c r="K1098" s="152">
        <v>45275.717430555596</v>
      </c>
      <c r="L1098" s="149" t="s">
        <v>69</v>
      </c>
      <c r="M1098" s="149" t="s">
        <v>68</v>
      </c>
      <c r="N1098" s="153">
        <v>0</v>
      </c>
      <c r="O1098" s="153">
        <v>68</v>
      </c>
      <c r="P1098" s="153">
        <v>0</v>
      </c>
    </row>
    <row r="1099" spans="1:16" x14ac:dyDescent="0.35">
      <c r="A1099" s="149" t="s">
        <v>314</v>
      </c>
      <c r="B1099" s="149" t="s">
        <v>327</v>
      </c>
      <c r="C1099" s="150" t="s">
        <v>327</v>
      </c>
      <c r="D1099" s="149" t="s">
        <v>319</v>
      </c>
      <c r="E1099" s="149">
        <v>152861</v>
      </c>
      <c r="F1099" s="149">
        <v>164208</v>
      </c>
      <c r="G1099" s="149">
        <v>66437</v>
      </c>
      <c r="H1099" s="151">
        <v>80010</v>
      </c>
      <c r="I1099" s="149" t="s">
        <v>75</v>
      </c>
      <c r="J1099" s="149" t="s">
        <v>78</v>
      </c>
      <c r="K1099" s="152">
        <v>45275.718402777798</v>
      </c>
      <c r="L1099" s="149" t="s">
        <v>69</v>
      </c>
      <c r="M1099" s="149" t="s">
        <v>68</v>
      </c>
      <c r="N1099" s="153">
        <v>0</v>
      </c>
      <c r="O1099" s="153">
        <v>224.5</v>
      </c>
      <c r="P1099" s="153">
        <v>0</v>
      </c>
    </row>
    <row r="1100" spans="1:16" x14ac:dyDescent="0.35">
      <c r="A1100" s="149" t="s">
        <v>314</v>
      </c>
      <c r="B1100" s="149" t="s">
        <v>327</v>
      </c>
      <c r="C1100" s="150" t="s">
        <v>327</v>
      </c>
      <c r="D1100" s="149" t="s">
        <v>319</v>
      </c>
      <c r="E1100" s="149">
        <v>152861</v>
      </c>
      <c r="F1100" s="149">
        <v>164208</v>
      </c>
      <c r="G1100" s="149">
        <v>66437</v>
      </c>
      <c r="H1100" s="151">
        <v>80010</v>
      </c>
      <c r="I1100" s="149" t="s">
        <v>75</v>
      </c>
      <c r="J1100" s="149" t="s">
        <v>78</v>
      </c>
      <c r="K1100" s="152">
        <v>45275.719548611101</v>
      </c>
      <c r="L1100" s="149" t="s">
        <v>69</v>
      </c>
      <c r="M1100" s="149" t="s">
        <v>68</v>
      </c>
      <c r="N1100" s="153">
        <v>0</v>
      </c>
      <c r="O1100" s="153">
        <v>-224.5</v>
      </c>
      <c r="P1100" s="153">
        <v>0</v>
      </c>
    </row>
    <row r="1101" spans="1:16" x14ac:dyDescent="0.35">
      <c r="A1101" s="149" t="s">
        <v>314</v>
      </c>
      <c r="B1101" s="149" t="s">
        <v>327</v>
      </c>
      <c r="C1101" s="150" t="s">
        <v>327</v>
      </c>
      <c r="D1101" s="149" t="s">
        <v>319</v>
      </c>
      <c r="E1101" s="149">
        <v>152861</v>
      </c>
      <c r="F1101" s="149">
        <v>164208</v>
      </c>
      <c r="G1101" s="149">
        <v>66440</v>
      </c>
      <c r="H1101" s="151">
        <v>80010</v>
      </c>
      <c r="I1101" s="149" t="s">
        <v>75</v>
      </c>
      <c r="J1101" s="149" t="s">
        <v>64</v>
      </c>
      <c r="K1101" s="152">
        <v>45275.720243055599</v>
      </c>
      <c r="L1101" s="149" t="s">
        <v>69</v>
      </c>
      <c r="M1101" s="149" t="s">
        <v>68</v>
      </c>
      <c r="N1101" s="153">
        <v>0</v>
      </c>
      <c r="O1101" s="153">
        <v>224.5</v>
      </c>
      <c r="P1101" s="153">
        <v>0</v>
      </c>
    </row>
    <row r="1102" spans="1:16" x14ac:dyDescent="0.35">
      <c r="A1102" s="149" t="s">
        <v>314</v>
      </c>
      <c r="B1102" s="149" t="s">
        <v>334</v>
      </c>
      <c r="C1102" s="150" t="s">
        <v>334</v>
      </c>
      <c r="D1102" s="149" t="s">
        <v>319</v>
      </c>
      <c r="E1102" s="149">
        <v>152871</v>
      </c>
      <c r="F1102" s="149">
        <v>164215</v>
      </c>
      <c r="G1102" s="149">
        <v>66442</v>
      </c>
      <c r="H1102" s="151">
        <v>91890</v>
      </c>
      <c r="I1102" s="149" t="s">
        <v>73</v>
      </c>
      <c r="J1102" s="149" t="s">
        <v>64</v>
      </c>
      <c r="K1102" s="152">
        <v>45276.356122685203</v>
      </c>
      <c r="L1102" s="149" t="s">
        <v>69</v>
      </c>
      <c r="M1102" s="149" t="s">
        <v>68</v>
      </c>
      <c r="N1102" s="153">
        <v>0</v>
      </c>
      <c r="O1102" s="153">
        <v>38</v>
      </c>
      <c r="P1102" s="153">
        <v>0</v>
      </c>
    </row>
    <row r="1103" spans="1:16" x14ac:dyDescent="0.35">
      <c r="A1103" s="149" t="s">
        <v>314</v>
      </c>
      <c r="B1103" s="149" t="s">
        <v>334</v>
      </c>
      <c r="C1103" s="150" t="s">
        <v>334</v>
      </c>
      <c r="D1103" s="149" t="s">
        <v>319</v>
      </c>
      <c r="E1103" s="149">
        <v>152872</v>
      </c>
      <c r="F1103" s="149">
        <v>164216</v>
      </c>
      <c r="G1103" s="149">
        <v>66443</v>
      </c>
      <c r="H1103" s="151">
        <v>91890</v>
      </c>
      <c r="I1103" s="149" t="s">
        <v>73</v>
      </c>
      <c r="J1103" s="149" t="s">
        <v>64</v>
      </c>
      <c r="K1103" s="152">
        <v>45276.356388888897</v>
      </c>
      <c r="L1103" s="149" t="s">
        <v>69</v>
      </c>
      <c r="M1103" s="149" t="s">
        <v>68</v>
      </c>
      <c r="N1103" s="153">
        <v>0</v>
      </c>
      <c r="O1103" s="153">
        <v>38</v>
      </c>
      <c r="P1103" s="153">
        <v>0</v>
      </c>
    </row>
    <row r="1104" spans="1:16" x14ac:dyDescent="0.35">
      <c r="A1104" s="149" t="s">
        <v>314</v>
      </c>
      <c r="B1104" s="149" t="s">
        <v>340</v>
      </c>
      <c r="C1104" s="150" t="s">
        <v>340</v>
      </c>
      <c r="D1104" s="149" t="s">
        <v>319</v>
      </c>
      <c r="E1104" s="149">
        <v>152873</v>
      </c>
      <c r="F1104" s="149">
        <v>164217</v>
      </c>
      <c r="G1104" s="149">
        <v>66444</v>
      </c>
      <c r="H1104" s="151">
        <v>23</v>
      </c>
      <c r="I1104" s="149" t="s">
        <v>70</v>
      </c>
      <c r="J1104" s="149" t="s">
        <v>64</v>
      </c>
      <c r="K1104" s="152">
        <v>45276.367962962999</v>
      </c>
      <c r="L1104" s="149" t="s">
        <v>69</v>
      </c>
      <c r="M1104" s="149" t="s">
        <v>68</v>
      </c>
      <c r="N1104" s="153">
        <v>0</v>
      </c>
      <c r="O1104" s="153">
        <v>94.75</v>
      </c>
      <c r="P1104" s="153">
        <v>0</v>
      </c>
    </row>
    <row r="1105" spans="1:16" x14ac:dyDescent="0.35">
      <c r="A1105" s="149" t="s">
        <v>314</v>
      </c>
      <c r="B1105" s="149" t="s">
        <v>323</v>
      </c>
      <c r="C1105" s="150" t="s">
        <v>323</v>
      </c>
      <c r="D1105" s="149" t="s">
        <v>319</v>
      </c>
      <c r="E1105" s="149">
        <v>152874</v>
      </c>
      <c r="F1105" s="149">
        <v>164218</v>
      </c>
      <c r="G1105" s="149">
        <v>66445</v>
      </c>
      <c r="H1105" s="151">
        <v>91890</v>
      </c>
      <c r="I1105" s="149" t="s">
        <v>73</v>
      </c>
      <c r="J1105" s="149" t="s">
        <v>64</v>
      </c>
      <c r="K1105" s="152">
        <v>45276.369803240697</v>
      </c>
      <c r="L1105" s="149" t="s">
        <v>69</v>
      </c>
      <c r="M1105" s="149" t="s">
        <v>68</v>
      </c>
      <c r="N1105" s="153">
        <v>0</v>
      </c>
      <c r="O1105" s="153">
        <v>49</v>
      </c>
      <c r="P1105" s="153">
        <v>0</v>
      </c>
    </row>
    <row r="1106" spans="1:16" x14ac:dyDescent="0.35">
      <c r="A1106" s="149" t="s">
        <v>314</v>
      </c>
      <c r="B1106" s="149" t="s">
        <v>334</v>
      </c>
      <c r="C1106" s="150" t="s">
        <v>334</v>
      </c>
      <c r="D1106" s="149" t="s">
        <v>319</v>
      </c>
      <c r="E1106" s="149">
        <v>152875</v>
      </c>
      <c r="F1106" s="149">
        <v>164219</v>
      </c>
      <c r="G1106" s="149">
        <v>66446</v>
      </c>
      <c r="H1106" s="151">
        <v>91891</v>
      </c>
      <c r="I1106" s="149" t="s">
        <v>66</v>
      </c>
      <c r="J1106" s="149" t="s">
        <v>64</v>
      </c>
      <c r="K1106" s="152">
        <v>45276.370949074102</v>
      </c>
      <c r="L1106" s="149" t="s">
        <v>69</v>
      </c>
      <c r="M1106" s="149" t="s">
        <v>68</v>
      </c>
      <c r="N1106" s="153">
        <v>0</v>
      </c>
      <c r="O1106" s="153">
        <v>74.75</v>
      </c>
      <c r="P1106" s="153">
        <v>0</v>
      </c>
    </row>
    <row r="1107" spans="1:16" x14ac:dyDescent="0.35">
      <c r="A1107" s="149" t="s">
        <v>314</v>
      </c>
      <c r="B1107" s="149" t="s">
        <v>323</v>
      </c>
      <c r="C1107" s="150" t="s">
        <v>323</v>
      </c>
      <c r="D1107" s="149" t="s">
        <v>319</v>
      </c>
      <c r="E1107" s="149">
        <v>152876</v>
      </c>
      <c r="F1107" s="149">
        <v>164220</v>
      </c>
      <c r="G1107" s="149">
        <v>66448</v>
      </c>
      <c r="H1107" s="151">
        <v>91890</v>
      </c>
      <c r="I1107" s="149" t="s">
        <v>73</v>
      </c>
      <c r="J1107" s="149" t="s">
        <v>64</v>
      </c>
      <c r="K1107" s="152">
        <v>45276.377627314803</v>
      </c>
      <c r="L1107" s="149" t="s">
        <v>69</v>
      </c>
      <c r="M1107" s="149" t="s">
        <v>68</v>
      </c>
      <c r="N1107" s="153">
        <v>0</v>
      </c>
      <c r="O1107" s="153">
        <v>38</v>
      </c>
      <c r="P1107" s="153">
        <v>0</v>
      </c>
    </row>
    <row r="1108" spans="1:16" x14ac:dyDescent="0.35">
      <c r="A1108" s="149" t="s">
        <v>314</v>
      </c>
      <c r="B1108" s="149" t="s">
        <v>340</v>
      </c>
      <c r="C1108" s="150" t="s">
        <v>340</v>
      </c>
      <c r="D1108" s="149" t="s">
        <v>319</v>
      </c>
      <c r="E1108" s="149">
        <v>152880</v>
      </c>
      <c r="F1108" s="149">
        <v>164221</v>
      </c>
      <c r="G1108" s="149">
        <v>66449</v>
      </c>
      <c r="H1108" s="151">
        <v>23</v>
      </c>
      <c r="I1108" s="149" t="s">
        <v>70</v>
      </c>
      <c r="J1108" s="149" t="s">
        <v>64</v>
      </c>
      <c r="K1108" s="152">
        <v>45276.380914351903</v>
      </c>
      <c r="L1108" s="149" t="s">
        <v>69</v>
      </c>
      <c r="M1108" s="149" t="s">
        <v>68</v>
      </c>
      <c r="N1108" s="153">
        <v>0</v>
      </c>
      <c r="O1108" s="153">
        <v>74.75</v>
      </c>
      <c r="P1108" s="153">
        <v>0</v>
      </c>
    </row>
    <row r="1109" spans="1:16" x14ac:dyDescent="0.35">
      <c r="A1109" s="149" t="s">
        <v>314</v>
      </c>
      <c r="B1109" s="149" t="s">
        <v>420</v>
      </c>
      <c r="C1109" s="150" t="s">
        <v>420</v>
      </c>
      <c r="D1109" s="149" t="s">
        <v>319</v>
      </c>
      <c r="E1109" s="149">
        <v>152881</v>
      </c>
      <c r="F1109" s="149">
        <v>164223</v>
      </c>
      <c r="G1109" s="149">
        <v>66450</v>
      </c>
      <c r="H1109" s="151">
        <v>10954</v>
      </c>
      <c r="I1109" s="149" t="s">
        <v>421</v>
      </c>
      <c r="J1109" s="149" t="s">
        <v>64</v>
      </c>
      <c r="K1109" s="152">
        <v>45276.383773148104</v>
      </c>
      <c r="L1109" s="149" t="s">
        <v>69</v>
      </c>
      <c r="M1109" s="149" t="s">
        <v>68</v>
      </c>
      <c r="N1109" s="153">
        <v>0</v>
      </c>
      <c r="O1109" s="153">
        <v>75</v>
      </c>
      <c r="P1109" s="153">
        <v>0</v>
      </c>
    </row>
    <row r="1110" spans="1:16" x14ac:dyDescent="0.35">
      <c r="A1110" s="149" t="s">
        <v>314</v>
      </c>
      <c r="B1110" s="149" t="s">
        <v>334</v>
      </c>
      <c r="C1110" s="150" t="s">
        <v>334</v>
      </c>
      <c r="D1110" s="149" t="s">
        <v>319</v>
      </c>
      <c r="E1110" s="149">
        <v>152883</v>
      </c>
      <c r="F1110" s="149">
        <v>164224</v>
      </c>
      <c r="G1110" s="149">
        <v>66451</v>
      </c>
      <c r="H1110" s="151">
        <v>23</v>
      </c>
      <c r="I1110" s="149" t="s">
        <v>70</v>
      </c>
      <c r="J1110" s="149" t="s">
        <v>64</v>
      </c>
      <c r="K1110" s="152">
        <v>45276.383854166699</v>
      </c>
      <c r="L1110" s="149" t="s">
        <v>69</v>
      </c>
      <c r="M1110" s="149" t="s">
        <v>68</v>
      </c>
      <c r="N1110" s="153">
        <v>0</v>
      </c>
      <c r="O1110" s="153">
        <v>94.75</v>
      </c>
      <c r="P1110" s="153">
        <v>0</v>
      </c>
    </row>
    <row r="1111" spans="1:16" x14ac:dyDescent="0.35">
      <c r="A1111" s="149" t="s">
        <v>314</v>
      </c>
      <c r="B1111" s="149" t="s">
        <v>334</v>
      </c>
      <c r="C1111" s="150" t="s">
        <v>334</v>
      </c>
      <c r="D1111" s="149" t="s">
        <v>319</v>
      </c>
      <c r="E1111" s="149">
        <v>152884</v>
      </c>
      <c r="F1111" s="149">
        <v>164225</v>
      </c>
      <c r="G1111" s="149">
        <v>66453</v>
      </c>
      <c r="H1111" s="151">
        <v>3</v>
      </c>
      <c r="I1111" s="149" t="s">
        <v>74</v>
      </c>
      <c r="J1111" s="149" t="s">
        <v>64</v>
      </c>
      <c r="K1111" s="152">
        <v>45276.388425925899</v>
      </c>
      <c r="L1111" s="149" t="s">
        <v>69</v>
      </c>
      <c r="M1111" s="149" t="s">
        <v>68</v>
      </c>
      <c r="N1111" s="153">
        <v>0</v>
      </c>
      <c r="O1111" s="153">
        <v>38</v>
      </c>
      <c r="P1111" s="153">
        <v>0</v>
      </c>
    </row>
    <row r="1112" spans="1:16" x14ac:dyDescent="0.35">
      <c r="A1112" s="149" t="s">
        <v>314</v>
      </c>
      <c r="B1112" s="149" t="s">
        <v>340</v>
      </c>
      <c r="C1112" s="150" t="s">
        <v>340</v>
      </c>
      <c r="D1112" s="149" t="s">
        <v>319</v>
      </c>
      <c r="E1112" s="149">
        <v>152890</v>
      </c>
      <c r="F1112" s="149">
        <v>164227</v>
      </c>
      <c r="G1112" s="149">
        <v>66455</v>
      </c>
      <c r="H1112" s="151">
        <v>23</v>
      </c>
      <c r="I1112" s="149" t="s">
        <v>70</v>
      </c>
      <c r="J1112" s="149" t="s">
        <v>64</v>
      </c>
      <c r="K1112" s="152">
        <v>45276.392824074101</v>
      </c>
      <c r="L1112" s="149" t="s">
        <v>69</v>
      </c>
      <c r="M1112" s="149" t="s">
        <v>68</v>
      </c>
      <c r="N1112" s="153">
        <v>0</v>
      </c>
      <c r="O1112" s="153">
        <v>94.75</v>
      </c>
      <c r="P1112" s="153">
        <v>0</v>
      </c>
    </row>
    <row r="1113" spans="1:16" x14ac:dyDescent="0.35">
      <c r="A1113" s="149" t="s">
        <v>314</v>
      </c>
      <c r="B1113" s="149" t="s">
        <v>323</v>
      </c>
      <c r="C1113" s="150" t="s">
        <v>323</v>
      </c>
      <c r="D1113" s="149" t="s">
        <v>319</v>
      </c>
      <c r="E1113" s="149">
        <v>152891</v>
      </c>
      <c r="F1113" s="149">
        <v>164228</v>
      </c>
      <c r="G1113" s="149">
        <v>66456</v>
      </c>
      <c r="H1113" s="151">
        <v>23</v>
      </c>
      <c r="I1113" s="149" t="s">
        <v>70</v>
      </c>
      <c r="J1113" s="149" t="s">
        <v>64</v>
      </c>
      <c r="K1113" s="152">
        <v>45276.394560185203</v>
      </c>
      <c r="L1113" s="149" t="s">
        <v>69</v>
      </c>
      <c r="M1113" s="149" t="s">
        <v>68</v>
      </c>
      <c r="N1113" s="153">
        <v>0</v>
      </c>
      <c r="O1113" s="153">
        <v>94.75</v>
      </c>
      <c r="P1113" s="153">
        <v>0</v>
      </c>
    </row>
    <row r="1114" spans="1:16" x14ac:dyDescent="0.35">
      <c r="A1114" s="149" t="s">
        <v>314</v>
      </c>
      <c r="B1114" s="149" t="s">
        <v>323</v>
      </c>
      <c r="C1114" s="150" t="s">
        <v>323</v>
      </c>
      <c r="D1114" s="149" t="s">
        <v>319</v>
      </c>
      <c r="E1114" s="149">
        <v>152897</v>
      </c>
      <c r="F1114" s="149">
        <v>164232</v>
      </c>
      <c r="G1114" s="149">
        <v>66457</v>
      </c>
      <c r="H1114" s="151">
        <v>3</v>
      </c>
      <c r="I1114" s="149" t="s">
        <v>74</v>
      </c>
      <c r="J1114" s="149" t="s">
        <v>64</v>
      </c>
      <c r="K1114" s="152">
        <v>45276.397777777798</v>
      </c>
      <c r="L1114" s="149" t="s">
        <v>69</v>
      </c>
      <c r="M1114" s="149" t="s">
        <v>68</v>
      </c>
      <c r="N1114" s="153">
        <v>0</v>
      </c>
      <c r="O1114" s="153">
        <v>49</v>
      </c>
      <c r="P1114" s="153">
        <v>0</v>
      </c>
    </row>
    <row r="1115" spans="1:16" x14ac:dyDescent="0.35">
      <c r="A1115" s="149" t="s">
        <v>314</v>
      </c>
      <c r="B1115" s="149" t="s">
        <v>347</v>
      </c>
      <c r="C1115" s="150" t="s">
        <v>347</v>
      </c>
      <c r="D1115" s="149" t="s">
        <v>319</v>
      </c>
      <c r="E1115" s="149">
        <v>152898</v>
      </c>
      <c r="F1115" s="149">
        <v>164233</v>
      </c>
      <c r="G1115" s="149">
        <v>66458</v>
      </c>
      <c r="H1115" s="151">
        <v>10970</v>
      </c>
      <c r="I1115" s="149" t="s">
        <v>422</v>
      </c>
      <c r="J1115" s="149" t="s">
        <v>64</v>
      </c>
      <c r="K1115" s="152">
        <v>45276.401342592602</v>
      </c>
      <c r="L1115" s="149" t="s">
        <v>85</v>
      </c>
      <c r="M1115" s="149" t="s">
        <v>68</v>
      </c>
      <c r="N1115" s="153">
        <v>0</v>
      </c>
      <c r="O1115" s="153">
        <v>105</v>
      </c>
      <c r="P1115" s="153">
        <v>0</v>
      </c>
    </row>
    <row r="1116" spans="1:16" x14ac:dyDescent="0.35">
      <c r="A1116" s="149" t="s">
        <v>314</v>
      </c>
      <c r="B1116" s="149" t="s">
        <v>334</v>
      </c>
      <c r="C1116" s="150" t="s">
        <v>334</v>
      </c>
      <c r="D1116" s="149" t="s">
        <v>319</v>
      </c>
      <c r="E1116" s="149">
        <v>152900</v>
      </c>
      <c r="F1116" s="149">
        <v>164234</v>
      </c>
      <c r="G1116" s="149">
        <v>66459</v>
      </c>
      <c r="H1116" s="151">
        <v>23</v>
      </c>
      <c r="I1116" s="149" t="s">
        <v>70</v>
      </c>
      <c r="J1116" s="149" t="s">
        <v>64</v>
      </c>
      <c r="K1116" s="152">
        <v>45276.4049884259</v>
      </c>
      <c r="L1116" s="149" t="s">
        <v>69</v>
      </c>
      <c r="M1116" s="149" t="s">
        <v>68</v>
      </c>
      <c r="N1116" s="153">
        <v>0</v>
      </c>
      <c r="O1116" s="153">
        <v>94.75</v>
      </c>
      <c r="P1116" s="153">
        <v>0</v>
      </c>
    </row>
    <row r="1117" spans="1:16" x14ac:dyDescent="0.35">
      <c r="A1117" s="149" t="s">
        <v>314</v>
      </c>
      <c r="B1117" s="149" t="s">
        <v>340</v>
      </c>
      <c r="C1117" s="150" t="s">
        <v>340</v>
      </c>
      <c r="D1117" s="149" t="s">
        <v>319</v>
      </c>
      <c r="E1117" s="149">
        <v>152902</v>
      </c>
      <c r="F1117" s="149">
        <v>164235</v>
      </c>
      <c r="G1117" s="149">
        <v>66460</v>
      </c>
      <c r="H1117" s="151">
        <v>23</v>
      </c>
      <c r="I1117" s="149" t="s">
        <v>70</v>
      </c>
      <c r="J1117" s="149" t="s">
        <v>64</v>
      </c>
      <c r="K1117" s="152">
        <v>45276.417650463001</v>
      </c>
      <c r="L1117" s="149" t="s">
        <v>69</v>
      </c>
      <c r="M1117" s="149" t="s">
        <v>68</v>
      </c>
      <c r="N1117" s="153">
        <v>0</v>
      </c>
      <c r="O1117" s="153">
        <v>94.75</v>
      </c>
      <c r="P1117" s="153">
        <v>0</v>
      </c>
    </row>
    <row r="1118" spans="1:16" x14ac:dyDescent="0.35">
      <c r="A1118" s="149" t="s">
        <v>314</v>
      </c>
      <c r="B1118" s="149" t="s">
        <v>334</v>
      </c>
      <c r="C1118" s="150" t="s">
        <v>334</v>
      </c>
      <c r="D1118" s="149" t="s">
        <v>319</v>
      </c>
      <c r="E1118" s="149">
        <v>152904</v>
      </c>
      <c r="F1118" s="149">
        <v>164236</v>
      </c>
      <c r="G1118" s="149">
        <v>66461</v>
      </c>
      <c r="H1118" s="151">
        <v>36</v>
      </c>
      <c r="I1118" s="149" t="s">
        <v>65</v>
      </c>
      <c r="J1118" s="149" t="s">
        <v>64</v>
      </c>
      <c r="K1118" s="152">
        <v>45276.426585648202</v>
      </c>
      <c r="L1118" s="149" t="s">
        <v>69</v>
      </c>
      <c r="M1118" s="149" t="s">
        <v>68</v>
      </c>
      <c r="N1118" s="153">
        <v>0</v>
      </c>
      <c r="O1118" s="153">
        <v>168</v>
      </c>
      <c r="P1118" s="153">
        <v>0</v>
      </c>
    </row>
    <row r="1119" spans="1:16" x14ac:dyDescent="0.35">
      <c r="A1119" s="149" t="s">
        <v>314</v>
      </c>
      <c r="B1119" s="149" t="s">
        <v>323</v>
      </c>
      <c r="C1119" s="150" t="s">
        <v>323</v>
      </c>
      <c r="D1119" s="149" t="s">
        <v>319</v>
      </c>
      <c r="E1119" s="149">
        <v>152903</v>
      </c>
      <c r="F1119" s="149">
        <v>164237</v>
      </c>
      <c r="G1119" s="149">
        <v>66462</v>
      </c>
      <c r="H1119" s="151">
        <v>91891</v>
      </c>
      <c r="I1119" s="149" t="s">
        <v>66</v>
      </c>
      <c r="J1119" s="149" t="s">
        <v>64</v>
      </c>
      <c r="K1119" s="152">
        <v>45276.426828703698</v>
      </c>
      <c r="L1119" s="149" t="s">
        <v>69</v>
      </c>
      <c r="M1119" s="149" t="s">
        <v>68</v>
      </c>
      <c r="N1119" s="153">
        <v>0</v>
      </c>
      <c r="O1119" s="153">
        <v>74.75</v>
      </c>
      <c r="P1119" s="153">
        <v>0</v>
      </c>
    </row>
    <row r="1120" spans="1:16" x14ac:dyDescent="0.35">
      <c r="A1120" s="149" t="s">
        <v>314</v>
      </c>
      <c r="B1120" s="149" t="s">
        <v>347</v>
      </c>
      <c r="C1120" s="150" t="s">
        <v>347</v>
      </c>
      <c r="D1120" s="149" t="s">
        <v>319</v>
      </c>
      <c r="E1120" s="149">
        <v>152906</v>
      </c>
      <c r="F1120" s="149">
        <v>164239</v>
      </c>
      <c r="G1120" s="149">
        <v>66464</v>
      </c>
      <c r="H1120" s="151">
        <v>0</v>
      </c>
      <c r="I1120" s="149" t="s">
        <v>348</v>
      </c>
      <c r="J1120" s="149" t="s">
        <v>64</v>
      </c>
      <c r="K1120" s="152">
        <v>45276.429942129602</v>
      </c>
      <c r="L1120" s="149" t="s">
        <v>69</v>
      </c>
      <c r="M1120" s="149" t="s">
        <v>68</v>
      </c>
      <c r="N1120" s="153">
        <v>0</v>
      </c>
      <c r="O1120" s="153">
        <v>156</v>
      </c>
      <c r="P1120" s="153">
        <v>0</v>
      </c>
    </row>
    <row r="1121" spans="1:16" x14ac:dyDescent="0.35">
      <c r="A1121" s="149" t="s">
        <v>314</v>
      </c>
      <c r="B1121" s="149" t="s">
        <v>420</v>
      </c>
      <c r="C1121" s="150" t="s">
        <v>420</v>
      </c>
      <c r="D1121" s="149" t="s">
        <v>319</v>
      </c>
      <c r="E1121" s="149">
        <v>152907</v>
      </c>
      <c r="F1121" s="149">
        <v>164241</v>
      </c>
      <c r="G1121" s="149">
        <v>66465</v>
      </c>
      <c r="H1121" s="151">
        <v>0</v>
      </c>
      <c r="I1121" s="149" t="s">
        <v>281</v>
      </c>
      <c r="J1121" s="149" t="s">
        <v>64</v>
      </c>
      <c r="K1121" s="152">
        <v>45276.430613425902</v>
      </c>
      <c r="L1121" s="149" t="s">
        <v>69</v>
      </c>
      <c r="M1121" s="149" t="s">
        <v>68</v>
      </c>
      <c r="N1121" s="153">
        <v>0</v>
      </c>
      <c r="O1121" s="153">
        <v>100</v>
      </c>
      <c r="P1121" s="153">
        <v>0</v>
      </c>
    </row>
    <row r="1122" spans="1:16" x14ac:dyDescent="0.35">
      <c r="A1122" s="149" t="s">
        <v>314</v>
      </c>
      <c r="B1122" s="149" t="s">
        <v>340</v>
      </c>
      <c r="C1122" s="150" t="s">
        <v>340</v>
      </c>
      <c r="D1122" s="149" t="s">
        <v>319</v>
      </c>
      <c r="E1122" s="149">
        <v>152908</v>
      </c>
      <c r="F1122" s="149">
        <v>164242</v>
      </c>
      <c r="G1122" s="149">
        <v>66466</v>
      </c>
      <c r="H1122" s="151">
        <v>23</v>
      </c>
      <c r="I1122" s="149" t="s">
        <v>70</v>
      </c>
      <c r="J1122" s="149" t="s">
        <v>64</v>
      </c>
      <c r="K1122" s="152">
        <v>45276.432418981502</v>
      </c>
      <c r="L1122" s="149" t="s">
        <v>69</v>
      </c>
      <c r="M1122" s="149" t="s">
        <v>68</v>
      </c>
      <c r="N1122" s="153">
        <v>0</v>
      </c>
      <c r="O1122" s="153">
        <v>94.75</v>
      </c>
      <c r="P1122" s="153">
        <v>0</v>
      </c>
    </row>
    <row r="1123" spans="1:16" x14ac:dyDescent="0.35">
      <c r="A1123" s="149" t="s">
        <v>314</v>
      </c>
      <c r="B1123" s="149" t="s">
        <v>323</v>
      </c>
      <c r="C1123" s="150" t="s">
        <v>323</v>
      </c>
      <c r="D1123" s="149" t="s">
        <v>319</v>
      </c>
      <c r="E1123" s="149">
        <v>152909</v>
      </c>
      <c r="F1123" s="149">
        <v>164243</v>
      </c>
      <c r="G1123" s="149">
        <v>66467</v>
      </c>
      <c r="H1123" s="151">
        <v>91891</v>
      </c>
      <c r="I1123" s="149" t="s">
        <v>66</v>
      </c>
      <c r="J1123" s="149" t="s">
        <v>64</v>
      </c>
      <c r="K1123" s="152">
        <v>45276.433171296303</v>
      </c>
      <c r="L1123" s="149" t="s">
        <v>69</v>
      </c>
      <c r="M1123" s="149" t="s">
        <v>68</v>
      </c>
      <c r="N1123" s="153">
        <v>0</v>
      </c>
      <c r="O1123" s="153">
        <v>94.75</v>
      </c>
      <c r="P1123" s="153">
        <v>0</v>
      </c>
    </row>
    <row r="1124" spans="1:16" x14ac:dyDescent="0.35">
      <c r="A1124" s="149" t="s">
        <v>314</v>
      </c>
      <c r="B1124" s="149" t="s">
        <v>323</v>
      </c>
      <c r="C1124" s="150" t="s">
        <v>323</v>
      </c>
      <c r="D1124" s="149" t="s">
        <v>319</v>
      </c>
      <c r="E1124" s="149">
        <v>152910</v>
      </c>
      <c r="F1124" s="149">
        <v>164244</v>
      </c>
      <c r="G1124" s="149">
        <v>66468</v>
      </c>
      <c r="H1124" s="151">
        <v>91890</v>
      </c>
      <c r="I1124" s="149" t="s">
        <v>73</v>
      </c>
      <c r="J1124" s="149" t="s">
        <v>78</v>
      </c>
      <c r="K1124" s="152">
        <v>45276.438113425902</v>
      </c>
      <c r="L1124" s="149" t="s">
        <v>69</v>
      </c>
      <c r="M1124" s="149" t="s">
        <v>68</v>
      </c>
      <c r="N1124" s="153">
        <v>0</v>
      </c>
      <c r="O1124" s="153">
        <v>38</v>
      </c>
      <c r="P1124" s="153">
        <v>0</v>
      </c>
    </row>
    <row r="1125" spans="1:16" x14ac:dyDescent="0.35">
      <c r="A1125" s="149" t="s">
        <v>314</v>
      </c>
      <c r="B1125" s="149" t="s">
        <v>323</v>
      </c>
      <c r="C1125" s="150" t="s">
        <v>323</v>
      </c>
      <c r="D1125" s="149" t="s">
        <v>319</v>
      </c>
      <c r="E1125" s="149">
        <v>152910</v>
      </c>
      <c r="F1125" s="149">
        <v>164244</v>
      </c>
      <c r="G1125" s="149">
        <v>66468</v>
      </c>
      <c r="H1125" s="151">
        <v>91890</v>
      </c>
      <c r="I1125" s="149" t="s">
        <v>73</v>
      </c>
      <c r="J1125" s="149" t="s">
        <v>78</v>
      </c>
      <c r="K1125" s="152">
        <v>45276.438611111102</v>
      </c>
      <c r="L1125" s="149" t="s">
        <v>69</v>
      </c>
      <c r="M1125" s="149" t="s">
        <v>68</v>
      </c>
      <c r="N1125" s="153">
        <v>0</v>
      </c>
      <c r="O1125" s="153">
        <v>-38</v>
      </c>
      <c r="P1125" s="153">
        <v>0</v>
      </c>
    </row>
    <row r="1126" spans="1:16" x14ac:dyDescent="0.35">
      <c r="A1126" s="149" t="s">
        <v>314</v>
      </c>
      <c r="B1126" s="149" t="s">
        <v>334</v>
      </c>
      <c r="C1126" s="150" t="s">
        <v>334</v>
      </c>
      <c r="D1126" s="149" t="s">
        <v>319</v>
      </c>
      <c r="E1126" s="149">
        <v>152911</v>
      </c>
      <c r="F1126" s="149">
        <v>164245</v>
      </c>
      <c r="G1126" s="149">
        <v>66470</v>
      </c>
      <c r="H1126" s="151">
        <v>23</v>
      </c>
      <c r="I1126" s="149" t="s">
        <v>70</v>
      </c>
      <c r="J1126" s="149" t="s">
        <v>64</v>
      </c>
      <c r="K1126" s="152">
        <v>45276.442025463002</v>
      </c>
      <c r="L1126" s="149" t="s">
        <v>69</v>
      </c>
      <c r="M1126" s="149" t="s">
        <v>68</v>
      </c>
      <c r="N1126" s="153">
        <v>0</v>
      </c>
      <c r="O1126" s="153">
        <v>94.75</v>
      </c>
      <c r="P1126" s="153">
        <v>0</v>
      </c>
    </row>
    <row r="1127" spans="1:16" x14ac:dyDescent="0.35">
      <c r="A1127" s="149" t="s">
        <v>314</v>
      </c>
      <c r="B1127" s="149" t="s">
        <v>323</v>
      </c>
      <c r="C1127" s="150" t="s">
        <v>323</v>
      </c>
      <c r="D1127" s="149" t="s">
        <v>319</v>
      </c>
      <c r="E1127" s="149">
        <v>152912</v>
      </c>
      <c r="F1127" s="149">
        <v>164246</v>
      </c>
      <c r="G1127" s="149">
        <v>66471</v>
      </c>
      <c r="H1127" s="151">
        <v>3</v>
      </c>
      <c r="I1127" s="149" t="s">
        <v>74</v>
      </c>
      <c r="J1127" s="149" t="s">
        <v>64</v>
      </c>
      <c r="K1127" s="152">
        <v>45276.443078703698</v>
      </c>
      <c r="L1127" s="149" t="s">
        <v>69</v>
      </c>
      <c r="M1127" s="149" t="s">
        <v>68</v>
      </c>
      <c r="N1127" s="153">
        <v>0</v>
      </c>
      <c r="O1127" s="153">
        <v>49</v>
      </c>
      <c r="P1127" s="153">
        <v>0</v>
      </c>
    </row>
    <row r="1128" spans="1:16" x14ac:dyDescent="0.35">
      <c r="A1128" s="149" t="s">
        <v>314</v>
      </c>
      <c r="B1128" s="149" t="s">
        <v>420</v>
      </c>
      <c r="C1128" s="150" t="s">
        <v>420</v>
      </c>
      <c r="D1128" s="149" t="s">
        <v>319</v>
      </c>
      <c r="E1128" s="149">
        <v>152915</v>
      </c>
      <c r="F1128" s="149">
        <v>164249</v>
      </c>
      <c r="G1128" s="149">
        <v>66472</v>
      </c>
      <c r="H1128" s="151">
        <v>0</v>
      </c>
      <c r="I1128" s="149" t="s">
        <v>281</v>
      </c>
      <c r="J1128" s="149" t="s">
        <v>64</v>
      </c>
      <c r="K1128" s="152">
        <v>45276.460509259297</v>
      </c>
      <c r="L1128" s="149" t="s">
        <v>69</v>
      </c>
      <c r="M1128" s="149" t="s">
        <v>68</v>
      </c>
      <c r="N1128" s="153">
        <v>0</v>
      </c>
      <c r="O1128" s="153">
        <v>50</v>
      </c>
      <c r="P1128" s="153">
        <v>0</v>
      </c>
    </row>
    <row r="1129" spans="1:16" x14ac:dyDescent="0.35">
      <c r="A1129" s="149" t="s">
        <v>314</v>
      </c>
      <c r="B1129" s="149" t="s">
        <v>334</v>
      </c>
      <c r="C1129" s="150" t="s">
        <v>334</v>
      </c>
      <c r="D1129" s="149" t="s">
        <v>319</v>
      </c>
      <c r="E1129" s="149">
        <v>152916</v>
      </c>
      <c r="F1129" s="149">
        <v>164250</v>
      </c>
      <c r="G1129" s="149">
        <v>66473</v>
      </c>
      <c r="H1129" s="151">
        <v>36</v>
      </c>
      <c r="I1129" s="149" t="s">
        <v>65</v>
      </c>
      <c r="J1129" s="149" t="s">
        <v>64</v>
      </c>
      <c r="K1129" s="152">
        <v>45276.464178240698</v>
      </c>
      <c r="L1129" s="149" t="s">
        <v>69</v>
      </c>
      <c r="M1129" s="149" t="s">
        <v>68</v>
      </c>
      <c r="N1129" s="153">
        <v>0</v>
      </c>
      <c r="O1129" s="153">
        <v>125</v>
      </c>
      <c r="P1129" s="153">
        <v>0</v>
      </c>
    </row>
    <row r="1130" spans="1:16" x14ac:dyDescent="0.35">
      <c r="A1130" s="149" t="s">
        <v>314</v>
      </c>
      <c r="B1130" s="149" t="s">
        <v>323</v>
      </c>
      <c r="C1130" s="150" t="s">
        <v>323</v>
      </c>
      <c r="D1130" s="149" t="s">
        <v>319</v>
      </c>
      <c r="E1130" s="149">
        <v>152917</v>
      </c>
      <c r="F1130" s="149">
        <v>164251</v>
      </c>
      <c r="G1130" s="149">
        <v>66474</v>
      </c>
      <c r="H1130" s="151">
        <v>36</v>
      </c>
      <c r="I1130" s="149" t="s">
        <v>65</v>
      </c>
      <c r="J1130" s="149" t="s">
        <v>64</v>
      </c>
      <c r="K1130" s="152">
        <v>45276.466030092597</v>
      </c>
      <c r="L1130" s="149" t="s">
        <v>69</v>
      </c>
      <c r="M1130" s="149" t="s">
        <v>68</v>
      </c>
      <c r="N1130" s="153">
        <v>0</v>
      </c>
      <c r="O1130" s="153">
        <v>168</v>
      </c>
      <c r="P1130" s="153">
        <v>0</v>
      </c>
    </row>
    <row r="1131" spans="1:16" x14ac:dyDescent="0.35">
      <c r="A1131" s="149" t="s">
        <v>314</v>
      </c>
      <c r="B1131" s="149" t="s">
        <v>340</v>
      </c>
      <c r="C1131" s="150" t="s">
        <v>340</v>
      </c>
      <c r="D1131" s="149" t="s">
        <v>319</v>
      </c>
      <c r="E1131" s="149">
        <v>152918</v>
      </c>
      <c r="F1131" s="149">
        <v>164252</v>
      </c>
      <c r="G1131" s="149">
        <v>66475</v>
      </c>
      <c r="H1131" s="151">
        <v>91891</v>
      </c>
      <c r="I1131" s="149" t="s">
        <v>66</v>
      </c>
      <c r="J1131" s="149" t="s">
        <v>64</v>
      </c>
      <c r="K1131" s="152">
        <v>45276.471481481502</v>
      </c>
      <c r="L1131" s="149" t="s">
        <v>69</v>
      </c>
      <c r="M1131" s="149" t="s">
        <v>68</v>
      </c>
      <c r="N1131" s="153">
        <v>0</v>
      </c>
      <c r="O1131" s="153">
        <v>74.75</v>
      </c>
      <c r="P1131" s="153">
        <v>0</v>
      </c>
    </row>
    <row r="1132" spans="1:16" x14ac:dyDescent="0.35">
      <c r="A1132" s="149" t="s">
        <v>314</v>
      </c>
      <c r="B1132" s="149" t="s">
        <v>340</v>
      </c>
      <c r="C1132" s="150" t="s">
        <v>340</v>
      </c>
      <c r="D1132" s="149" t="s">
        <v>319</v>
      </c>
      <c r="E1132" s="149">
        <v>152920</v>
      </c>
      <c r="F1132" s="149">
        <v>164253</v>
      </c>
      <c r="G1132" s="149">
        <v>66476</v>
      </c>
      <c r="H1132" s="151">
        <v>23</v>
      </c>
      <c r="I1132" s="149" t="s">
        <v>70</v>
      </c>
      <c r="J1132" s="149" t="s">
        <v>64</v>
      </c>
      <c r="K1132" s="152">
        <v>45276.4753472222</v>
      </c>
      <c r="L1132" s="149" t="s">
        <v>69</v>
      </c>
      <c r="M1132" s="149" t="s">
        <v>68</v>
      </c>
      <c r="N1132" s="153">
        <v>0</v>
      </c>
      <c r="O1132" s="153">
        <v>74.75</v>
      </c>
      <c r="P1132" s="153">
        <v>0</v>
      </c>
    </row>
    <row r="1133" spans="1:16" x14ac:dyDescent="0.35">
      <c r="A1133" s="149" t="s">
        <v>314</v>
      </c>
      <c r="B1133" s="149" t="s">
        <v>323</v>
      </c>
      <c r="C1133" s="150" t="s">
        <v>323</v>
      </c>
      <c r="D1133" s="149" t="s">
        <v>319</v>
      </c>
      <c r="E1133" s="149">
        <v>152910</v>
      </c>
      <c r="F1133" s="149">
        <v>164244</v>
      </c>
      <c r="G1133" s="149">
        <v>66477</v>
      </c>
      <c r="H1133" s="151">
        <v>91890</v>
      </c>
      <c r="I1133" s="149" t="s">
        <v>73</v>
      </c>
      <c r="J1133" s="149" t="s">
        <v>64</v>
      </c>
      <c r="K1133" s="152">
        <v>45276.478206018503</v>
      </c>
      <c r="L1133" s="149" t="s">
        <v>69</v>
      </c>
      <c r="M1133" s="149" t="s">
        <v>68</v>
      </c>
      <c r="N1133" s="153">
        <v>0</v>
      </c>
      <c r="O1133" s="153">
        <v>38</v>
      </c>
      <c r="P1133" s="153">
        <v>0</v>
      </c>
    </row>
    <row r="1134" spans="1:16" x14ac:dyDescent="0.35">
      <c r="A1134" s="149" t="s">
        <v>314</v>
      </c>
      <c r="B1134" s="149" t="s">
        <v>323</v>
      </c>
      <c r="C1134" s="150" t="s">
        <v>323</v>
      </c>
      <c r="D1134" s="149" t="s">
        <v>319</v>
      </c>
      <c r="E1134" s="149">
        <v>152923</v>
      </c>
      <c r="F1134" s="149">
        <v>164254</v>
      </c>
      <c r="G1134" s="149">
        <v>66478</v>
      </c>
      <c r="H1134" s="151">
        <v>23</v>
      </c>
      <c r="I1134" s="149" t="s">
        <v>70</v>
      </c>
      <c r="J1134" s="149" t="s">
        <v>64</v>
      </c>
      <c r="K1134" s="152">
        <v>45276.480891203697</v>
      </c>
      <c r="L1134" s="149" t="s">
        <v>69</v>
      </c>
      <c r="M1134" s="149" t="s">
        <v>68</v>
      </c>
      <c r="N1134" s="153">
        <v>0</v>
      </c>
      <c r="O1134" s="153">
        <v>94.75</v>
      </c>
      <c r="P1134" s="153">
        <v>0</v>
      </c>
    </row>
    <row r="1135" spans="1:16" x14ac:dyDescent="0.35">
      <c r="A1135" s="149" t="s">
        <v>314</v>
      </c>
      <c r="B1135" s="149" t="s">
        <v>340</v>
      </c>
      <c r="C1135" s="150" t="s">
        <v>340</v>
      </c>
      <c r="D1135" s="149" t="s">
        <v>319</v>
      </c>
      <c r="E1135" s="149">
        <v>152924</v>
      </c>
      <c r="F1135" s="149">
        <v>164255</v>
      </c>
      <c r="G1135" s="149">
        <v>66479</v>
      </c>
      <c r="H1135" s="151">
        <v>23</v>
      </c>
      <c r="I1135" s="149" t="s">
        <v>70</v>
      </c>
      <c r="J1135" s="149" t="s">
        <v>64</v>
      </c>
      <c r="K1135" s="152">
        <v>45276.481851851902</v>
      </c>
      <c r="L1135" s="149" t="s">
        <v>69</v>
      </c>
      <c r="M1135" s="149" t="s">
        <v>68</v>
      </c>
      <c r="N1135" s="153">
        <v>0</v>
      </c>
      <c r="O1135" s="153">
        <v>74.75</v>
      </c>
      <c r="P1135" s="153">
        <v>0</v>
      </c>
    </row>
    <row r="1136" spans="1:16" x14ac:dyDescent="0.35">
      <c r="A1136" s="149" t="s">
        <v>314</v>
      </c>
      <c r="B1136" s="149" t="s">
        <v>323</v>
      </c>
      <c r="C1136" s="150" t="s">
        <v>323</v>
      </c>
      <c r="D1136" s="149" t="s">
        <v>319</v>
      </c>
      <c r="E1136" s="149">
        <v>152925</v>
      </c>
      <c r="F1136" s="149">
        <v>164256</v>
      </c>
      <c r="G1136" s="149">
        <v>66480</v>
      </c>
      <c r="H1136" s="151">
        <v>91891</v>
      </c>
      <c r="I1136" s="149" t="s">
        <v>66</v>
      </c>
      <c r="J1136" s="149" t="s">
        <v>64</v>
      </c>
      <c r="K1136" s="152">
        <v>45276.482997685198</v>
      </c>
      <c r="L1136" s="149" t="s">
        <v>69</v>
      </c>
      <c r="M1136" s="149" t="s">
        <v>68</v>
      </c>
      <c r="N1136" s="153">
        <v>0</v>
      </c>
      <c r="O1136" s="153">
        <v>94.75</v>
      </c>
      <c r="P1136" s="153">
        <v>0</v>
      </c>
    </row>
    <row r="1137" spans="1:16" x14ac:dyDescent="0.35">
      <c r="A1137" s="149" t="s">
        <v>314</v>
      </c>
      <c r="B1137" s="149" t="s">
        <v>327</v>
      </c>
      <c r="C1137" s="150" t="s">
        <v>327</v>
      </c>
      <c r="D1137" s="149" t="s">
        <v>319</v>
      </c>
      <c r="E1137" s="149">
        <v>152865</v>
      </c>
      <c r="F1137" s="149">
        <v>164213</v>
      </c>
      <c r="G1137" s="149">
        <v>66481</v>
      </c>
      <c r="H1137" s="151">
        <v>0</v>
      </c>
      <c r="I1137" s="149" t="s">
        <v>374</v>
      </c>
      <c r="J1137" s="149" t="s">
        <v>64</v>
      </c>
      <c r="K1137" s="152">
        <v>45276.4917824074</v>
      </c>
      <c r="L1137" s="149" t="s">
        <v>69</v>
      </c>
      <c r="M1137" s="149" t="s">
        <v>68</v>
      </c>
      <c r="N1137" s="153">
        <v>0</v>
      </c>
      <c r="O1137" s="153">
        <v>230</v>
      </c>
      <c r="P1137" s="153">
        <v>0</v>
      </c>
    </row>
    <row r="1138" spans="1:16" x14ac:dyDescent="0.35">
      <c r="A1138" s="149" t="s">
        <v>314</v>
      </c>
      <c r="B1138" s="149" t="s">
        <v>420</v>
      </c>
      <c r="C1138" s="150" t="s">
        <v>420</v>
      </c>
      <c r="D1138" s="149" t="s">
        <v>319</v>
      </c>
      <c r="E1138" s="149">
        <v>152926</v>
      </c>
      <c r="F1138" s="149">
        <v>164257</v>
      </c>
      <c r="G1138" s="149">
        <v>66482</v>
      </c>
      <c r="H1138" s="151">
        <v>10954</v>
      </c>
      <c r="I1138" s="149" t="s">
        <v>421</v>
      </c>
      <c r="J1138" s="149" t="s">
        <v>64</v>
      </c>
      <c r="K1138" s="152">
        <v>45276.491851851897</v>
      </c>
      <c r="L1138" s="149" t="s">
        <v>69</v>
      </c>
      <c r="M1138" s="149" t="s">
        <v>68</v>
      </c>
      <c r="N1138" s="153">
        <v>0</v>
      </c>
      <c r="O1138" s="153">
        <v>100</v>
      </c>
      <c r="P1138" s="153">
        <v>0</v>
      </c>
    </row>
    <row r="1139" spans="1:16" x14ac:dyDescent="0.35">
      <c r="A1139" s="149" t="s">
        <v>314</v>
      </c>
      <c r="B1139" s="149" t="s">
        <v>340</v>
      </c>
      <c r="C1139" s="150" t="s">
        <v>340</v>
      </c>
      <c r="D1139" s="149" t="s">
        <v>319</v>
      </c>
      <c r="E1139" s="149">
        <v>152927</v>
      </c>
      <c r="F1139" s="149">
        <v>164258</v>
      </c>
      <c r="G1139" s="149">
        <v>66483</v>
      </c>
      <c r="H1139" s="151">
        <v>23</v>
      </c>
      <c r="I1139" s="149" t="s">
        <v>70</v>
      </c>
      <c r="J1139" s="149" t="s">
        <v>64</v>
      </c>
      <c r="K1139" s="152">
        <v>45276.4928587963</v>
      </c>
      <c r="L1139" s="149" t="s">
        <v>69</v>
      </c>
      <c r="M1139" s="149" t="s">
        <v>68</v>
      </c>
      <c r="N1139" s="153">
        <v>0</v>
      </c>
      <c r="O1139" s="153">
        <v>94.75</v>
      </c>
      <c r="P1139" s="153">
        <v>0</v>
      </c>
    </row>
    <row r="1140" spans="1:16" x14ac:dyDescent="0.35">
      <c r="A1140" s="149" t="s">
        <v>314</v>
      </c>
      <c r="B1140" s="149" t="s">
        <v>334</v>
      </c>
      <c r="C1140" s="150" t="s">
        <v>334</v>
      </c>
      <c r="D1140" s="149" t="s">
        <v>319</v>
      </c>
      <c r="E1140" s="149">
        <v>152928</v>
      </c>
      <c r="F1140" s="149">
        <v>164259</v>
      </c>
      <c r="G1140" s="149">
        <v>66484</v>
      </c>
      <c r="H1140" s="151">
        <v>2713</v>
      </c>
      <c r="I1140" s="149" t="s">
        <v>423</v>
      </c>
      <c r="J1140" s="149" t="s">
        <v>64</v>
      </c>
      <c r="K1140" s="152">
        <v>45276.493333333303</v>
      </c>
      <c r="L1140" s="149" t="s">
        <v>69</v>
      </c>
      <c r="M1140" s="149" t="s">
        <v>68</v>
      </c>
      <c r="N1140" s="153">
        <v>0</v>
      </c>
      <c r="O1140" s="153">
        <v>150</v>
      </c>
      <c r="P1140" s="153">
        <v>0</v>
      </c>
    </row>
    <row r="1141" spans="1:16" x14ac:dyDescent="0.35">
      <c r="A1141" s="149" t="s">
        <v>314</v>
      </c>
      <c r="B1141" s="149" t="s">
        <v>323</v>
      </c>
      <c r="C1141" s="150" t="s">
        <v>323</v>
      </c>
      <c r="D1141" s="149" t="s">
        <v>319</v>
      </c>
      <c r="E1141" s="149">
        <v>152931</v>
      </c>
      <c r="F1141" s="149">
        <v>164260</v>
      </c>
      <c r="G1141" s="149">
        <v>66485</v>
      </c>
      <c r="H1141" s="151">
        <v>23</v>
      </c>
      <c r="I1141" s="149" t="s">
        <v>70</v>
      </c>
      <c r="J1141" s="149" t="s">
        <v>64</v>
      </c>
      <c r="K1141" s="152">
        <v>45276.494953703703</v>
      </c>
      <c r="L1141" s="149" t="s">
        <v>69</v>
      </c>
      <c r="M1141" s="149" t="s">
        <v>68</v>
      </c>
      <c r="N1141" s="153">
        <v>0</v>
      </c>
      <c r="O1141" s="153">
        <v>94.75</v>
      </c>
      <c r="P1141" s="153">
        <v>0</v>
      </c>
    </row>
    <row r="1142" spans="1:16" x14ac:dyDescent="0.35">
      <c r="A1142" s="149" t="s">
        <v>314</v>
      </c>
      <c r="B1142" s="149" t="s">
        <v>340</v>
      </c>
      <c r="C1142" s="150" t="s">
        <v>340</v>
      </c>
      <c r="D1142" s="149" t="s">
        <v>319</v>
      </c>
      <c r="E1142" s="149">
        <v>152934</v>
      </c>
      <c r="F1142" s="149">
        <v>164262</v>
      </c>
      <c r="G1142" s="149">
        <v>66486</v>
      </c>
      <c r="H1142" s="151">
        <v>23</v>
      </c>
      <c r="I1142" s="149" t="s">
        <v>70</v>
      </c>
      <c r="J1142" s="149" t="s">
        <v>64</v>
      </c>
      <c r="K1142" s="152">
        <v>45276.505196759303</v>
      </c>
      <c r="L1142" s="149" t="s">
        <v>69</v>
      </c>
      <c r="M1142" s="149" t="s">
        <v>68</v>
      </c>
      <c r="N1142" s="153">
        <v>0</v>
      </c>
      <c r="O1142" s="153">
        <v>94.75</v>
      </c>
      <c r="P1142" s="153">
        <v>0</v>
      </c>
    </row>
    <row r="1143" spans="1:16" x14ac:dyDescent="0.35">
      <c r="A1143" s="149" t="s">
        <v>314</v>
      </c>
      <c r="B1143" s="149" t="s">
        <v>323</v>
      </c>
      <c r="C1143" s="150" t="s">
        <v>323</v>
      </c>
      <c r="D1143" s="149" t="s">
        <v>319</v>
      </c>
      <c r="E1143" s="149">
        <v>152936</v>
      </c>
      <c r="F1143" s="149">
        <v>164264</v>
      </c>
      <c r="G1143" s="149">
        <v>66487</v>
      </c>
      <c r="H1143" s="151">
        <v>23</v>
      </c>
      <c r="I1143" s="149" t="s">
        <v>70</v>
      </c>
      <c r="J1143" s="149" t="s">
        <v>64</v>
      </c>
      <c r="K1143" s="152">
        <v>45276.507789351897</v>
      </c>
      <c r="L1143" s="149" t="s">
        <v>69</v>
      </c>
      <c r="M1143" s="149" t="s">
        <v>68</v>
      </c>
      <c r="N1143" s="153">
        <v>0</v>
      </c>
      <c r="O1143" s="153">
        <v>94.75</v>
      </c>
      <c r="P1143" s="153">
        <v>0</v>
      </c>
    </row>
    <row r="1144" spans="1:16" x14ac:dyDescent="0.35">
      <c r="A1144" s="149" t="s">
        <v>314</v>
      </c>
      <c r="B1144" s="149" t="s">
        <v>323</v>
      </c>
      <c r="C1144" s="150" t="s">
        <v>323</v>
      </c>
      <c r="D1144" s="149" t="s">
        <v>319</v>
      </c>
      <c r="E1144" s="149">
        <v>152937</v>
      </c>
      <c r="F1144" s="149">
        <v>164265</v>
      </c>
      <c r="G1144" s="149">
        <v>66488</v>
      </c>
      <c r="H1144" s="151">
        <v>91890</v>
      </c>
      <c r="I1144" s="149" t="s">
        <v>73</v>
      </c>
      <c r="J1144" s="149" t="s">
        <v>64</v>
      </c>
      <c r="K1144" s="152">
        <v>45276.511354166701</v>
      </c>
      <c r="L1144" s="149" t="s">
        <v>69</v>
      </c>
      <c r="M1144" s="149" t="s">
        <v>68</v>
      </c>
      <c r="N1144" s="153">
        <v>0</v>
      </c>
      <c r="O1144" s="153">
        <v>49</v>
      </c>
      <c r="P1144" s="153">
        <v>0</v>
      </c>
    </row>
    <row r="1145" spans="1:16" x14ac:dyDescent="0.35">
      <c r="A1145" s="149" t="s">
        <v>314</v>
      </c>
      <c r="B1145" s="149" t="s">
        <v>334</v>
      </c>
      <c r="C1145" s="150" t="s">
        <v>334</v>
      </c>
      <c r="D1145" s="149" t="s">
        <v>319</v>
      </c>
      <c r="E1145" s="149">
        <v>152935</v>
      </c>
      <c r="F1145" s="149">
        <v>164263</v>
      </c>
      <c r="G1145" s="149">
        <v>66489</v>
      </c>
      <c r="H1145" s="151">
        <v>23</v>
      </c>
      <c r="I1145" s="149" t="s">
        <v>70</v>
      </c>
      <c r="J1145" s="149" t="s">
        <v>64</v>
      </c>
      <c r="K1145" s="152">
        <v>45276.510998182901</v>
      </c>
      <c r="L1145" s="149" t="s">
        <v>63</v>
      </c>
      <c r="M1145" s="149" t="s">
        <v>68</v>
      </c>
      <c r="N1145" s="153">
        <v>0</v>
      </c>
      <c r="O1145" s="153">
        <v>74.75</v>
      </c>
      <c r="P1145" s="153">
        <v>0</v>
      </c>
    </row>
    <row r="1146" spans="1:16" x14ac:dyDescent="0.35">
      <c r="A1146" s="149" t="s">
        <v>314</v>
      </c>
      <c r="B1146" s="149" t="s">
        <v>340</v>
      </c>
      <c r="C1146" s="150" t="s">
        <v>340</v>
      </c>
      <c r="D1146" s="149" t="s">
        <v>319</v>
      </c>
      <c r="E1146" s="149">
        <v>152940</v>
      </c>
      <c r="F1146" s="149">
        <v>164266</v>
      </c>
      <c r="G1146" s="149">
        <v>66490</v>
      </c>
      <c r="H1146" s="151">
        <v>23</v>
      </c>
      <c r="I1146" s="149" t="s">
        <v>70</v>
      </c>
      <c r="J1146" s="149" t="s">
        <v>64</v>
      </c>
      <c r="K1146" s="152">
        <v>45276.515567129602</v>
      </c>
      <c r="L1146" s="149" t="s">
        <v>69</v>
      </c>
      <c r="M1146" s="149" t="s">
        <v>68</v>
      </c>
      <c r="N1146" s="153">
        <v>0</v>
      </c>
      <c r="O1146" s="153">
        <v>74.75</v>
      </c>
      <c r="P1146" s="153">
        <v>0</v>
      </c>
    </row>
    <row r="1147" spans="1:16" x14ac:dyDescent="0.35">
      <c r="A1147" s="149" t="s">
        <v>314</v>
      </c>
      <c r="B1147" s="149" t="s">
        <v>323</v>
      </c>
      <c r="C1147" s="150" t="s">
        <v>323</v>
      </c>
      <c r="D1147" s="149" t="s">
        <v>319</v>
      </c>
      <c r="E1147" s="149">
        <v>152942</v>
      </c>
      <c r="F1147" s="149">
        <v>164267</v>
      </c>
      <c r="G1147" s="149">
        <v>66492</v>
      </c>
      <c r="H1147" s="151">
        <v>3</v>
      </c>
      <c r="I1147" s="149" t="s">
        <v>74</v>
      </c>
      <c r="J1147" s="149" t="s">
        <v>64</v>
      </c>
      <c r="K1147" s="152">
        <v>45276.516805555599</v>
      </c>
      <c r="L1147" s="149" t="s">
        <v>69</v>
      </c>
      <c r="M1147" s="149" t="s">
        <v>68</v>
      </c>
      <c r="N1147" s="153">
        <v>0</v>
      </c>
      <c r="O1147" s="153">
        <v>49</v>
      </c>
      <c r="P1147" s="153">
        <v>0</v>
      </c>
    </row>
    <row r="1148" spans="1:16" x14ac:dyDescent="0.35">
      <c r="A1148" s="149" t="s">
        <v>314</v>
      </c>
      <c r="B1148" s="149" t="s">
        <v>334</v>
      </c>
      <c r="C1148" s="150" t="s">
        <v>334</v>
      </c>
      <c r="D1148" s="149" t="s">
        <v>319</v>
      </c>
      <c r="E1148" s="149">
        <v>152945</v>
      </c>
      <c r="F1148" s="149">
        <v>164271</v>
      </c>
      <c r="G1148" s="149">
        <v>66496</v>
      </c>
      <c r="H1148" s="151">
        <v>2712</v>
      </c>
      <c r="I1148" s="149" t="s">
        <v>245</v>
      </c>
      <c r="J1148" s="149" t="s">
        <v>64</v>
      </c>
      <c r="K1148" s="152">
        <v>45276.523758298601</v>
      </c>
      <c r="L1148" s="149" t="s">
        <v>63</v>
      </c>
      <c r="M1148" s="149" t="s">
        <v>68</v>
      </c>
      <c r="N1148" s="153">
        <v>0</v>
      </c>
      <c r="O1148" s="153">
        <v>166</v>
      </c>
      <c r="P1148" s="153">
        <v>0</v>
      </c>
    </row>
    <row r="1149" spans="1:16" x14ac:dyDescent="0.35">
      <c r="A1149" s="149"/>
      <c r="B1149" s="149"/>
      <c r="C1149" s="150"/>
      <c r="D1149" s="149"/>
      <c r="E1149" s="149"/>
      <c r="F1149" s="149"/>
      <c r="G1149" s="149"/>
      <c r="H1149" s="151"/>
      <c r="I1149" s="149"/>
      <c r="J1149" s="149"/>
      <c r="K1149" s="152"/>
      <c r="L1149" s="149"/>
      <c r="M1149" s="149"/>
      <c r="N1149" s="153"/>
      <c r="O1149" s="153"/>
      <c r="P1149" s="153"/>
    </row>
    <row r="1150" spans="1:16" x14ac:dyDescent="0.35">
      <c r="A1150" s="149"/>
      <c r="B1150" s="149"/>
      <c r="C1150" s="150"/>
      <c r="D1150" s="149"/>
      <c r="E1150" s="149"/>
      <c r="F1150" s="149"/>
      <c r="G1150" s="149"/>
      <c r="H1150" s="151"/>
      <c r="I1150" s="149"/>
      <c r="J1150" s="149"/>
      <c r="K1150" s="152"/>
      <c r="L1150" s="149"/>
      <c r="M1150" s="149"/>
      <c r="N1150" s="153"/>
      <c r="O1150" s="153"/>
      <c r="P1150" s="153"/>
    </row>
    <row r="1151" spans="1:16" x14ac:dyDescent="0.35">
      <c r="A1151" s="149"/>
      <c r="B1151" s="149"/>
      <c r="C1151" s="150"/>
      <c r="D1151" s="149"/>
      <c r="E1151" s="149"/>
      <c r="F1151" s="149"/>
      <c r="G1151" s="149"/>
      <c r="H1151" s="151"/>
      <c r="I1151" s="149"/>
      <c r="J1151" s="149"/>
      <c r="K1151" s="152"/>
      <c r="L1151" s="149"/>
      <c r="M1151" s="149"/>
      <c r="N1151" s="153"/>
      <c r="O1151" s="153"/>
      <c r="P1151" s="153"/>
    </row>
    <row r="1152" spans="1:16" x14ac:dyDescent="0.35">
      <c r="A1152" s="149"/>
      <c r="B1152" s="149"/>
      <c r="C1152" s="150"/>
      <c r="D1152" s="149"/>
      <c r="E1152" s="149"/>
      <c r="F1152" s="149"/>
      <c r="G1152" s="149"/>
      <c r="H1152" s="151"/>
      <c r="I1152" s="149"/>
      <c r="J1152" s="149"/>
      <c r="K1152" s="152"/>
      <c r="L1152" s="149"/>
      <c r="M1152" s="149"/>
      <c r="N1152" s="153"/>
      <c r="O1152" s="153"/>
      <c r="P1152" s="153"/>
    </row>
    <row r="1153" spans="1:16" x14ac:dyDescent="0.35">
      <c r="A1153" s="149"/>
      <c r="B1153" s="149"/>
      <c r="C1153" s="150"/>
      <c r="D1153" s="149"/>
      <c r="E1153" s="149"/>
      <c r="F1153" s="149"/>
      <c r="G1153" s="149"/>
      <c r="H1153" s="151"/>
      <c r="I1153" s="149"/>
      <c r="J1153" s="149"/>
      <c r="K1153" s="152"/>
      <c r="L1153" s="149"/>
      <c r="M1153" s="149"/>
      <c r="N1153" s="153"/>
      <c r="O1153" s="153"/>
      <c r="P1153" s="153"/>
    </row>
    <row r="1154" spans="1:16" x14ac:dyDescent="0.35">
      <c r="A1154" s="149"/>
      <c r="B1154" s="149"/>
      <c r="C1154" s="150"/>
      <c r="D1154" s="149"/>
      <c r="E1154" s="149"/>
      <c r="F1154" s="149"/>
      <c r="G1154" s="149"/>
      <c r="H1154" s="151"/>
      <c r="I1154" s="149"/>
      <c r="J1154" s="149"/>
      <c r="K1154" s="152"/>
      <c r="L1154" s="149"/>
      <c r="M1154" s="149"/>
      <c r="N1154" s="153"/>
      <c r="O1154" s="153"/>
      <c r="P1154" s="153"/>
    </row>
    <row r="1155" spans="1:16" x14ac:dyDescent="0.35">
      <c r="A1155" s="149"/>
      <c r="B1155" s="149"/>
      <c r="C1155" s="150"/>
      <c r="D1155" s="149"/>
      <c r="E1155" s="149"/>
      <c r="F1155" s="149"/>
      <c r="G1155" s="149"/>
      <c r="H1155" s="151"/>
      <c r="I1155" s="149"/>
      <c r="J1155" s="149"/>
      <c r="K1155" s="152"/>
      <c r="L1155" s="149"/>
      <c r="M1155" s="149"/>
      <c r="N1155" s="153"/>
      <c r="O1155" s="153"/>
      <c r="P1155" s="153"/>
    </row>
    <row r="1156" spans="1:16" x14ac:dyDescent="0.35">
      <c r="A1156" s="149"/>
      <c r="B1156" s="149"/>
      <c r="C1156" s="150"/>
      <c r="D1156" s="149"/>
      <c r="E1156" s="149"/>
      <c r="F1156" s="149"/>
      <c r="G1156" s="149"/>
      <c r="H1156" s="151"/>
      <c r="I1156" s="149"/>
      <c r="J1156" s="149"/>
      <c r="K1156" s="152"/>
      <c r="L1156" s="149"/>
      <c r="M1156" s="149"/>
      <c r="N1156" s="153"/>
      <c r="O1156" s="153"/>
      <c r="P1156" s="153"/>
    </row>
    <row r="1157" spans="1:16" x14ac:dyDescent="0.35">
      <c r="A1157" s="149"/>
      <c r="B1157" s="149"/>
      <c r="C1157" s="150"/>
      <c r="D1157" s="149"/>
      <c r="E1157" s="149"/>
      <c r="F1157" s="149"/>
      <c r="G1157" s="149"/>
      <c r="H1157" s="151"/>
      <c r="I1157" s="149"/>
      <c r="J1157" s="149"/>
      <c r="K1157" s="152"/>
      <c r="L1157" s="149"/>
      <c r="M1157" s="149"/>
      <c r="N1157" s="153"/>
      <c r="O1157" s="153"/>
      <c r="P1157" s="153"/>
    </row>
    <row r="1158" spans="1:16" x14ac:dyDescent="0.35">
      <c r="A1158" s="149"/>
      <c r="B1158" s="149"/>
      <c r="C1158" s="150"/>
      <c r="D1158" s="149"/>
      <c r="E1158" s="149"/>
      <c r="F1158" s="149"/>
      <c r="G1158" s="149"/>
      <c r="H1158" s="151"/>
      <c r="I1158" s="149"/>
      <c r="J1158" s="149"/>
      <c r="K1158" s="152"/>
      <c r="L1158" s="149"/>
      <c r="M1158" s="149"/>
      <c r="N1158" s="153"/>
      <c r="O1158" s="153"/>
      <c r="P1158" s="153"/>
    </row>
    <row r="1159" spans="1:16" x14ac:dyDescent="0.35">
      <c r="A1159" s="149"/>
      <c r="B1159" s="149"/>
      <c r="C1159" s="150"/>
      <c r="D1159" s="149"/>
      <c r="E1159" s="149"/>
      <c r="F1159" s="149"/>
      <c r="G1159" s="149"/>
      <c r="H1159" s="151"/>
      <c r="I1159" s="149"/>
      <c r="J1159" s="149"/>
      <c r="K1159" s="152"/>
      <c r="L1159" s="149"/>
      <c r="M1159" s="149"/>
      <c r="N1159" s="153"/>
      <c r="O1159" s="153"/>
      <c r="P1159" s="153"/>
    </row>
    <row r="1160" spans="1:16" x14ac:dyDescent="0.35">
      <c r="A1160" s="149"/>
      <c r="B1160" s="149"/>
      <c r="C1160" s="150"/>
      <c r="D1160" s="149"/>
      <c r="E1160" s="149"/>
      <c r="F1160" s="149"/>
      <c r="G1160" s="149"/>
      <c r="H1160" s="151"/>
      <c r="I1160" s="149"/>
      <c r="J1160" s="149"/>
      <c r="K1160" s="152"/>
      <c r="L1160" s="149"/>
      <c r="M1160" s="149"/>
      <c r="N1160" s="153"/>
      <c r="O1160" s="153"/>
      <c r="P1160" s="153"/>
    </row>
    <row r="1161" spans="1:16" x14ac:dyDescent="0.35">
      <c r="A1161" s="149"/>
      <c r="B1161" s="149"/>
      <c r="C1161" s="150"/>
      <c r="D1161" s="149"/>
      <c r="E1161" s="149"/>
      <c r="F1161" s="149"/>
      <c r="G1161" s="149"/>
      <c r="H1161" s="151"/>
      <c r="I1161" s="149"/>
      <c r="J1161" s="149"/>
      <c r="K1161" s="152"/>
      <c r="L1161" s="149"/>
      <c r="M1161" s="149"/>
      <c r="N1161" s="153"/>
      <c r="O1161" s="153"/>
      <c r="P1161" s="153"/>
    </row>
    <row r="1162" spans="1:16" x14ac:dyDescent="0.35">
      <c r="A1162" s="149"/>
      <c r="B1162" s="149"/>
      <c r="C1162" s="150"/>
      <c r="D1162" s="149"/>
      <c r="E1162" s="149"/>
      <c r="F1162" s="149"/>
      <c r="G1162" s="149"/>
      <c r="H1162" s="151"/>
      <c r="I1162" s="149"/>
      <c r="J1162" s="149"/>
      <c r="K1162" s="152"/>
      <c r="L1162" s="149"/>
      <c r="M1162" s="149"/>
      <c r="N1162" s="153"/>
      <c r="O1162" s="153"/>
      <c r="P1162" s="153"/>
    </row>
    <row r="1163" spans="1:16" x14ac:dyDescent="0.35">
      <c r="A1163" s="149"/>
      <c r="B1163" s="149"/>
      <c r="C1163" s="150"/>
      <c r="D1163" s="149"/>
      <c r="E1163" s="149"/>
      <c r="F1163" s="149"/>
      <c r="G1163" s="149"/>
      <c r="H1163" s="151"/>
      <c r="I1163" s="149"/>
      <c r="J1163" s="149"/>
      <c r="K1163" s="152"/>
      <c r="L1163" s="149"/>
      <c r="M1163" s="149"/>
      <c r="N1163" s="153"/>
      <c r="O1163" s="153"/>
      <c r="P1163" s="153"/>
    </row>
    <row r="1164" spans="1:16" x14ac:dyDescent="0.35">
      <c r="A1164" s="149"/>
      <c r="B1164" s="149"/>
      <c r="C1164" s="150"/>
      <c r="D1164" s="149"/>
      <c r="E1164" s="149"/>
      <c r="F1164" s="149"/>
      <c r="G1164" s="149"/>
      <c r="H1164" s="151"/>
      <c r="I1164" s="149"/>
      <c r="J1164" s="149"/>
      <c r="K1164" s="152"/>
      <c r="L1164" s="149"/>
      <c r="M1164" s="149"/>
      <c r="N1164" s="153"/>
      <c r="O1164" s="153"/>
      <c r="P1164" s="153"/>
    </row>
    <row r="1165" spans="1:16" x14ac:dyDescent="0.35">
      <c r="A1165" s="149"/>
      <c r="B1165" s="149"/>
      <c r="C1165" s="150"/>
      <c r="D1165" s="149"/>
      <c r="E1165" s="149"/>
      <c r="F1165" s="149"/>
      <c r="G1165" s="149"/>
      <c r="H1165" s="151"/>
      <c r="I1165" s="149"/>
      <c r="J1165" s="149"/>
      <c r="K1165" s="152"/>
      <c r="L1165" s="149"/>
      <c r="M1165" s="149"/>
      <c r="N1165" s="153"/>
      <c r="O1165" s="153"/>
      <c r="P1165" s="153"/>
    </row>
    <row r="1166" spans="1:16" x14ac:dyDescent="0.35">
      <c r="A1166" s="149"/>
      <c r="B1166" s="149"/>
      <c r="C1166" s="150"/>
      <c r="D1166" s="149"/>
      <c r="E1166" s="149"/>
      <c r="F1166" s="149"/>
      <c r="G1166" s="149"/>
      <c r="H1166" s="151"/>
      <c r="I1166" s="149"/>
      <c r="J1166" s="149"/>
      <c r="K1166" s="152"/>
      <c r="L1166" s="149"/>
      <c r="M1166" s="149"/>
      <c r="N1166" s="153"/>
      <c r="O1166" s="153"/>
      <c r="P1166" s="153"/>
    </row>
    <row r="1167" spans="1:16" x14ac:dyDescent="0.35">
      <c r="A1167" s="149"/>
      <c r="B1167" s="149"/>
      <c r="C1167" s="150"/>
      <c r="D1167" s="149"/>
      <c r="E1167" s="149"/>
      <c r="F1167" s="149"/>
      <c r="G1167" s="149"/>
      <c r="H1167" s="151"/>
      <c r="I1167" s="149"/>
      <c r="J1167" s="149"/>
      <c r="K1167" s="152"/>
      <c r="L1167" s="149"/>
      <c r="M1167" s="149"/>
      <c r="N1167" s="153"/>
      <c r="O1167" s="153"/>
      <c r="P1167" s="153"/>
    </row>
    <row r="1168" spans="1:16" x14ac:dyDescent="0.35">
      <c r="A1168" s="149"/>
      <c r="B1168" s="149"/>
      <c r="C1168" s="150"/>
      <c r="D1168" s="149"/>
      <c r="E1168" s="149"/>
      <c r="F1168" s="149"/>
      <c r="G1168" s="149"/>
      <c r="H1168" s="151"/>
      <c r="I1168" s="149"/>
      <c r="J1168" s="149"/>
      <c r="K1168" s="152"/>
      <c r="L1168" s="149"/>
      <c r="M1168" s="149"/>
      <c r="N1168" s="153"/>
      <c r="O1168" s="153"/>
      <c r="P1168" s="153"/>
    </row>
    <row r="1169" spans="1:16" x14ac:dyDescent="0.35">
      <c r="A1169" s="149"/>
      <c r="B1169" s="149"/>
      <c r="C1169" s="150"/>
      <c r="D1169" s="149"/>
      <c r="E1169" s="149"/>
      <c r="F1169" s="149"/>
      <c r="G1169" s="149"/>
      <c r="H1169" s="151"/>
      <c r="I1169" s="149"/>
      <c r="J1169" s="149"/>
      <c r="K1169" s="152"/>
      <c r="L1169" s="149"/>
      <c r="M1169" s="149"/>
      <c r="N1169" s="153"/>
      <c r="O1169" s="153"/>
      <c r="P1169" s="153"/>
    </row>
    <row r="1170" spans="1:16" x14ac:dyDescent="0.35">
      <c r="A1170" s="149"/>
      <c r="B1170" s="149"/>
      <c r="C1170" s="150"/>
      <c r="D1170" s="149"/>
      <c r="E1170" s="149"/>
      <c r="F1170" s="149"/>
      <c r="G1170" s="149"/>
      <c r="H1170" s="151"/>
      <c r="I1170" s="149"/>
      <c r="J1170" s="149"/>
      <c r="K1170" s="152"/>
      <c r="L1170" s="149"/>
      <c r="M1170" s="149"/>
      <c r="N1170" s="153"/>
      <c r="O1170" s="153"/>
      <c r="P1170" s="153"/>
    </row>
    <row r="1171" spans="1:16" x14ac:dyDescent="0.35">
      <c r="A1171" s="149"/>
      <c r="B1171" s="149"/>
      <c r="C1171" s="150"/>
      <c r="D1171" s="149"/>
      <c r="E1171" s="149"/>
      <c r="F1171" s="149"/>
      <c r="G1171" s="149"/>
      <c r="H1171" s="151"/>
      <c r="I1171" s="149"/>
      <c r="J1171" s="149"/>
      <c r="K1171" s="152"/>
      <c r="L1171" s="149"/>
      <c r="M1171" s="149"/>
      <c r="N1171" s="153"/>
      <c r="O1171" s="153"/>
      <c r="P1171" s="153"/>
    </row>
    <row r="1172" spans="1:16" x14ac:dyDescent="0.35">
      <c r="A1172" s="149"/>
      <c r="B1172" s="149"/>
      <c r="C1172" s="150"/>
      <c r="D1172" s="149"/>
      <c r="E1172" s="149"/>
      <c r="F1172" s="149"/>
      <c r="G1172" s="149"/>
      <c r="H1172" s="151"/>
      <c r="I1172" s="149"/>
      <c r="J1172" s="149"/>
      <c r="K1172" s="152"/>
      <c r="L1172" s="149"/>
      <c r="M1172" s="149"/>
      <c r="N1172" s="153"/>
      <c r="O1172" s="153"/>
      <c r="P1172" s="153"/>
    </row>
    <row r="1173" spans="1:16" x14ac:dyDescent="0.35">
      <c r="A1173" s="149"/>
      <c r="B1173" s="149"/>
      <c r="C1173" s="150"/>
      <c r="D1173" s="149"/>
      <c r="E1173" s="149"/>
      <c r="F1173" s="149"/>
      <c r="G1173" s="149"/>
      <c r="H1173" s="151"/>
      <c r="I1173" s="149"/>
      <c r="J1173" s="149"/>
      <c r="K1173" s="152"/>
      <c r="L1173" s="149"/>
      <c r="M1173" s="149"/>
      <c r="N1173" s="153"/>
      <c r="O1173" s="153"/>
      <c r="P1173" s="153"/>
    </row>
    <row r="1174" spans="1:16" x14ac:dyDescent="0.35">
      <c r="A1174" s="149"/>
      <c r="B1174" s="149"/>
      <c r="C1174" s="150"/>
      <c r="D1174" s="149"/>
      <c r="E1174" s="149"/>
      <c r="F1174" s="149"/>
      <c r="G1174" s="149"/>
      <c r="H1174" s="151"/>
      <c r="I1174" s="149"/>
      <c r="J1174" s="149"/>
      <c r="K1174" s="152"/>
      <c r="L1174" s="149"/>
      <c r="M1174" s="149"/>
      <c r="N1174" s="153"/>
      <c r="O1174" s="153"/>
      <c r="P1174" s="153"/>
    </row>
    <row r="1175" spans="1:16" x14ac:dyDescent="0.35">
      <c r="A1175" s="149"/>
      <c r="B1175" s="149"/>
      <c r="C1175" s="150"/>
      <c r="D1175" s="149"/>
      <c r="E1175" s="149"/>
      <c r="F1175" s="149"/>
      <c r="G1175" s="149"/>
      <c r="H1175" s="151"/>
      <c r="I1175" s="149"/>
      <c r="J1175" s="149"/>
      <c r="K1175" s="152"/>
      <c r="L1175" s="149"/>
      <c r="M1175" s="149"/>
      <c r="N1175" s="153"/>
      <c r="O1175" s="153"/>
      <c r="P1175" s="153"/>
    </row>
    <row r="1176" spans="1:16" x14ac:dyDescent="0.35">
      <c r="A1176" s="149"/>
      <c r="B1176" s="149"/>
      <c r="C1176" s="150"/>
      <c r="D1176" s="149"/>
      <c r="E1176" s="149"/>
      <c r="F1176" s="149"/>
      <c r="G1176" s="149"/>
      <c r="H1176" s="151"/>
      <c r="I1176" s="149"/>
      <c r="J1176" s="149"/>
      <c r="K1176" s="152"/>
      <c r="L1176" s="149"/>
      <c r="M1176" s="149"/>
      <c r="N1176" s="153"/>
      <c r="O1176" s="153"/>
      <c r="P1176" s="153"/>
    </row>
    <row r="1177" spans="1:16" x14ac:dyDescent="0.35">
      <c r="A1177" s="149"/>
      <c r="B1177" s="149"/>
      <c r="C1177" s="150"/>
      <c r="D1177" s="149"/>
      <c r="E1177" s="149"/>
      <c r="F1177" s="149"/>
      <c r="G1177" s="149"/>
      <c r="H1177" s="151"/>
      <c r="I1177" s="149"/>
      <c r="J1177" s="149"/>
      <c r="K1177" s="152"/>
      <c r="L1177" s="149"/>
      <c r="M1177" s="149"/>
      <c r="N1177" s="153"/>
      <c r="O1177" s="153"/>
      <c r="P1177" s="153"/>
    </row>
    <row r="1178" spans="1:16" x14ac:dyDescent="0.35">
      <c r="A1178" s="149"/>
      <c r="B1178" s="149"/>
      <c r="C1178" s="150"/>
      <c r="D1178" s="149"/>
      <c r="E1178" s="149"/>
      <c r="F1178" s="149"/>
      <c r="G1178" s="149"/>
      <c r="H1178" s="151"/>
      <c r="I1178" s="149"/>
      <c r="J1178" s="149"/>
      <c r="K1178" s="152"/>
      <c r="L1178" s="149"/>
      <c r="M1178" s="149"/>
      <c r="N1178" s="153"/>
      <c r="O1178" s="153"/>
      <c r="P1178" s="153"/>
    </row>
    <row r="1179" spans="1:16" x14ac:dyDescent="0.35">
      <c r="A1179" s="149"/>
      <c r="B1179" s="149"/>
      <c r="C1179" s="150"/>
      <c r="D1179" s="149"/>
      <c r="E1179" s="149"/>
      <c r="F1179" s="149"/>
      <c r="G1179" s="149"/>
      <c r="H1179" s="151"/>
      <c r="I1179" s="149"/>
      <c r="J1179" s="149"/>
      <c r="K1179" s="152"/>
      <c r="L1179" s="149"/>
      <c r="M1179" s="149"/>
      <c r="N1179" s="153"/>
      <c r="O1179" s="153"/>
      <c r="P1179" s="153"/>
    </row>
    <row r="1180" spans="1:16" x14ac:dyDescent="0.35">
      <c r="A1180" s="149"/>
      <c r="B1180" s="149"/>
      <c r="C1180" s="150"/>
      <c r="D1180" s="149"/>
      <c r="E1180" s="149"/>
      <c r="F1180" s="149"/>
      <c r="G1180" s="149"/>
      <c r="H1180" s="151"/>
      <c r="I1180" s="149"/>
      <c r="J1180" s="149"/>
      <c r="K1180" s="152"/>
      <c r="L1180" s="149"/>
      <c r="M1180" s="149"/>
      <c r="N1180" s="153"/>
      <c r="O1180" s="153"/>
      <c r="P1180" s="153"/>
    </row>
    <row r="1181" spans="1:16" x14ac:dyDescent="0.35">
      <c r="A1181" s="149"/>
      <c r="B1181" s="149"/>
      <c r="C1181" s="150"/>
      <c r="D1181" s="149"/>
      <c r="E1181" s="149"/>
      <c r="F1181" s="149"/>
      <c r="G1181" s="149"/>
      <c r="H1181" s="151"/>
      <c r="I1181" s="149"/>
      <c r="J1181" s="149"/>
      <c r="K1181" s="152"/>
      <c r="L1181" s="149"/>
      <c r="M1181" s="149"/>
      <c r="N1181" s="153"/>
      <c r="O1181" s="153"/>
      <c r="P1181" s="153"/>
    </row>
    <row r="1182" spans="1:16" x14ac:dyDescent="0.35">
      <c r="A1182" s="149"/>
      <c r="B1182" s="149"/>
      <c r="C1182" s="150"/>
      <c r="D1182" s="149"/>
      <c r="E1182" s="149"/>
      <c r="F1182" s="149"/>
      <c r="G1182" s="149"/>
      <c r="H1182" s="151"/>
      <c r="I1182" s="149"/>
      <c r="J1182" s="149"/>
      <c r="K1182" s="152"/>
      <c r="L1182" s="149"/>
      <c r="M1182" s="149"/>
      <c r="N1182" s="153"/>
      <c r="O1182" s="153"/>
      <c r="P1182" s="153"/>
    </row>
    <row r="1183" spans="1:16" x14ac:dyDescent="0.35">
      <c r="A1183" s="149"/>
      <c r="B1183" s="149"/>
      <c r="C1183" s="150"/>
      <c r="D1183" s="149"/>
      <c r="E1183" s="149"/>
      <c r="F1183" s="149"/>
      <c r="G1183" s="149"/>
      <c r="H1183" s="151"/>
      <c r="I1183" s="149"/>
      <c r="J1183" s="149"/>
      <c r="K1183" s="152"/>
      <c r="L1183" s="149"/>
      <c r="M1183" s="149"/>
      <c r="N1183" s="153"/>
      <c r="O1183" s="153"/>
      <c r="P1183" s="153"/>
    </row>
    <row r="1184" spans="1:16" x14ac:dyDescent="0.35">
      <c r="A1184" s="149"/>
      <c r="B1184" s="149"/>
      <c r="C1184" s="150"/>
      <c r="D1184" s="149"/>
      <c r="E1184" s="149"/>
      <c r="F1184" s="149"/>
      <c r="G1184" s="149"/>
      <c r="H1184" s="151"/>
      <c r="I1184" s="149"/>
      <c r="J1184" s="149"/>
      <c r="K1184" s="152"/>
      <c r="L1184" s="149"/>
      <c r="M1184" s="149"/>
      <c r="N1184" s="153"/>
      <c r="O1184" s="153"/>
      <c r="P1184" s="153"/>
    </row>
    <row r="1185" spans="1:16" x14ac:dyDescent="0.35">
      <c r="A1185" s="149"/>
      <c r="B1185" s="149"/>
      <c r="C1185" s="150"/>
      <c r="D1185" s="149"/>
      <c r="E1185" s="149"/>
      <c r="F1185" s="149"/>
      <c r="G1185" s="149"/>
      <c r="H1185" s="151"/>
      <c r="I1185" s="149"/>
      <c r="J1185" s="149"/>
      <c r="K1185" s="152"/>
      <c r="L1185" s="149"/>
      <c r="M1185" s="149"/>
      <c r="N1185" s="153"/>
      <c r="O1185" s="153"/>
      <c r="P1185" s="153"/>
    </row>
    <row r="1186" spans="1:16" x14ac:dyDescent="0.35">
      <c r="A1186" s="149"/>
      <c r="B1186" s="149"/>
      <c r="C1186" s="150"/>
      <c r="D1186" s="149"/>
      <c r="E1186" s="149"/>
      <c r="F1186" s="149"/>
      <c r="G1186" s="149"/>
      <c r="H1186" s="151"/>
      <c r="I1186" s="149"/>
      <c r="J1186" s="149"/>
      <c r="K1186" s="152"/>
      <c r="L1186" s="149"/>
      <c r="M1186" s="149"/>
      <c r="N1186" s="153"/>
      <c r="O1186" s="153"/>
      <c r="P1186" s="153"/>
    </row>
    <row r="1187" spans="1:16" x14ac:dyDescent="0.35">
      <c r="A1187" s="149"/>
      <c r="B1187" s="149"/>
      <c r="C1187" s="150"/>
      <c r="D1187" s="149"/>
      <c r="E1187" s="149"/>
      <c r="F1187" s="149"/>
      <c r="G1187" s="149"/>
      <c r="H1187" s="151"/>
      <c r="I1187" s="149"/>
      <c r="J1187" s="149"/>
      <c r="K1187" s="152"/>
      <c r="L1187" s="149"/>
      <c r="M1187" s="149"/>
      <c r="N1187" s="153"/>
      <c r="O1187" s="153"/>
      <c r="P1187" s="153"/>
    </row>
    <row r="1188" spans="1:16" x14ac:dyDescent="0.35">
      <c r="A1188" s="149"/>
      <c r="B1188" s="149"/>
      <c r="C1188" s="150"/>
      <c r="D1188" s="149"/>
      <c r="E1188" s="149"/>
      <c r="F1188" s="149"/>
      <c r="G1188" s="149"/>
      <c r="H1188" s="151"/>
      <c r="I1188" s="149"/>
      <c r="J1188" s="149"/>
      <c r="K1188" s="152"/>
      <c r="L1188" s="149"/>
      <c r="M1188" s="149"/>
      <c r="N1188" s="153"/>
      <c r="O1188" s="153"/>
      <c r="P1188" s="153"/>
    </row>
    <row r="1189" spans="1:16" x14ac:dyDescent="0.35">
      <c r="A1189" s="149"/>
      <c r="B1189" s="149"/>
      <c r="C1189" s="150"/>
      <c r="D1189" s="149"/>
      <c r="E1189" s="149"/>
      <c r="F1189" s="149"/>
      <c r="G1189" s="149"/>
      <c r="H1189" s="151"/>
      <c r="I1189" s="149"/>
      <c r="J1189" s="149"/>
      <c r="K1189" s="152"/>
      <c r="L1189" s="149"/>
      <c r="M1189" s="149"/>
      <c r="N1189" s="153"/>
      <c r="O1189" s="153"/>
      <c r="P1189" s="153"/>
    </row>
    <row r="1190" spans="1:16" x14ac:dyDescent="0.35">
      <c r="A1190" s="149"/>
      <c r="B1190" s="149"/>
      <c r="C1190" s="150"/>
      <c r="D1190" s="149"/>
      <c r="E1190" s="149"/>
      <c r="F1190" s="149"/>
      <c r="G1190" s="149"/>
      <c r="H1190" s="151"/>
      <c r="I1190" s="149"/>
      <c r="J1190" s="149"/>
      <c r="K1190" s="152"/>
      <c r="L1190" s="149"/>
      <c r="M1190" s="149"/>
      <c r="N1190" s="153"/>
      <c r="O1190" s="153"/>
      <c r="P1190" s="153"/>
    </row>
    <row r="1191" spans="1:16" x14ac:dyDescent="0.35">
      <c r="A1191" s="149"/>
      <c r="B1191" s="149"/>
      <c r="C1191" s="150"/>
      <c r="D1191" s="149"/>
      <c r="E1191" s="149"/>
      <c r="F1191" s="149"/>
      <c r="G1191" s="149"/>
      <c r="H1191" s="151"/>
      <c r="I1191" s="149"/>
      <c r="J1191" s="149"/>
      <c r="K1191" s="152"/>
      <c r="L1191" s="149"/>
      <c r="M1191" s="149"/>
      <c r="N1191" s="153"/>
      <c r="O1191" s="153"/>
      <c r="P1191" s="153"/>
    </row>
    <row r="1192" spans="1:16" x14ac:dyDescent="0.35">
      <c r="A1192" s="149"/>
      <c r="B1192" s="149"/>
      <c r="C1192" s="150"/>
      <c r="D1192" s="149"/>
      <c r="E1192" s="149"/>
      <c r="F1192" s="149"/>
      <c r="G1192" s="149"/>
      <c r="H1192" s="151"/>
      <c r="I1192" s="149"/>
      <c r="J1192" s="149"/>
      <c r="K1192" s="152"/>
      <c r="L1192" s="149"/>
      <c r="M1192" s="149"/>
      <c r="N1192" s="153"/>
      <c r="O1192" s="153"/>
      <c r="P1192" s="153"/>
    </row>
    <row r="1193" spans="1:16" x14ac:dyDescent="0.35">
      <c r="A1193" s="149"/>
      <c r="B1193" s="149"/>
      <c r="C1193" s="150"/>
      <c r="D1193" s="149"/>
      <c r="E1193" s="149"/>
      <c r="F1193" s="149"/>
      <c r="G1193" s="149"/>
      <c r="H1193" s="151"/>
      <c r="I1193" s="149"/>
      <c r="J1193" s="149"/>
      <c r="K1193" s="152"/>
      <c r="L1193" s="149"/>
      <c r="M1193" s="149"/>
      <c r="N1193" s="153"/>
      <c r="O1193" s="153"/>
      <c r="P1193" s="153"/>
    </row>
    <row r="1194" spans="1:16" x14ac:dyDescent="0.35">
      <c r="A1194" s="149"/>
      <c r="B1194" s="149"/>
      <c r="C1194" s="150"/>
      <c r="D1194" s="149"/>
      <c r="E1194" s="149"/>
      <c r="F1194" s="149"/>
      <c r="G1194" s="149"/>
      <c r="H1194" s="151"/>
      <c r="I1194" s="149"/>
      <c r="J1194" s="149"/>
      <c r="K1194" s="152"/>
      <c r="L1194" s="149"/>
      <c r="M1194" s="149"/>
      <c r="N1194" s="153"/>
      <c r="O1194" s="153"/>
      <c r="P1194" s="153"/>
    </row>
    <row r="1195" spans="1:16" x14ac:dyDescent="0.35">
      <c r="A1195" s="149"/>
      <c r="B1195" s="149"/>
      <c r="C1195" s="150"/>
      <c r="D1195" s="149"/>
      <c r="E1195" s="149"/>
      <c r="F1195" s="149"/>
      <c r="G1195" s="149"/>
      <c r="H1195" s="151"/>
      <c r="I1195" s="149"/>
      <c r="J1195" s="149"/>
      <c r="K1195" s="152"/>
      <c r="L1195" s="149"/>
      <c r="M1195" s="149"/>
      <c r="N1195" s="153"/>
      <c r="O1195" s="153"/>
      <c r="P1195" s="153"/>
    </row>
    <row r="1196" spans="1:16" x14ac:dyDescent="0.35">
      <c r="A1196" s="149"/>
      <c r="B1196" s="149"/>
      <c r="C1196" s="150"/>
      <c r="D1196" s="149"/>
      <c r="E1196" s="149"/>
      <c r="F1196" s="149"/>
      <c r="G1196" s="149"/>
      <c r="H1196" s="151"/>
      <c r="I1196" s="149"/>
      <c r="J1196" s="149"/>
      <c r="K1196" s="152"/>
      <c r="L1196" s="149"/>
      <c r="M1196" s="149"/>
      <c r="N1196" s="153"/>
      <c r="O1196" s="153"/>
      <c r="P1196" s="153"/>
    </row>
    <row r="1197" spans="1:16" x14ac:dyDescent="0.35">
      <c r="A1197" s="149"/>
      <c r="B1197" s="149"/>
      <c r="C1197" s="150"/>
      <c r="D1197" s="149"/>
      <c r="E1197" s="149"/>
      <c r="F1197" s="149"/>
      <c r="G1197" s="149"/>
      <c r="H1197" s="151"/>
      <c r="I1197" s="149"/>
      <c r="J1197" s="149"/>
      <c r="K1197" s="152"/>
      <c r="L1197" s="149"/>
      <c r="M1197" s="149"/>
      <c r="N1197" s="153"/>
      <c r="O1197" s="153"/>
      <c r="P1197" s="153"/>
    </row>
    <row r="1198" spans="1:16" x14ac:dyDescent="0.35">
      <c r="A1198" s="149"/>
      <c r="B1198" s="149"/>
      <c r="C1198" s="150"/>
      <c r="D1198" s="149"/>
      <c r="E1198" s="149"/>
      <c r="F1198" s="149"/>
      <c r="G1198" s="149"/>
      <c r="H1198" s="151"/>
      <c r="I1198" s="149"/>
      <c r="J1198" s="149"/>
      <c r="K1198" s="152"/>
      <c r="L1198" s="149"/>
      <c r="M1198" s="149"/>
      <c r="N1198" s="153"/>
      <c r="O1198" s="153"/>
      <c r="P1198" s="153"/>
    </row>
    <row r="1199" spans="1:16" x14ac:dyDescent="0.35">
      <c r="A1199" s="149"/>
      <c r="B1199" s="149"/>
      <c r="C1199" s="150"/>
      <c r="D1199" s="149"/>
      <c r="E1199" s="149"/>
      <c r="F1199" s="149"/>
      <c r="G1199" s="149"/>
      <c r="H1199" s="151"/>
      <c r="I1199" s="149"/>
      <c r="J1199" s="149"/>
      <c r="K1199" s="152"/>
      <c r="L1199" s="149"/>
      <c r="M1199" s="149"/>
      <c r="N1199" s="153"/>
      <c r="O1199" s="153"/>
      <c r="P1199" s="153"/>
    </row>
    <row r="1200" spans="1:16" x14ac:dyDescent="0.35">
      <c r="A1200" s="149"/>
      <c r="B1200" s="149"/>
      <c r="C1200" s="150"/>
      <c r="D1200" s="149"/>
      <c r="E1200" s="149"/>
      <c r="F1200" s="149"/>
      <c r="G1200" s="149"/>
      <c r="H1200" s="151"/>
      <c r="I1200" s="149"/>
      <c r="J1200" s="149"/>
      <c r="K1200" s="152"/>
      <c r="L1200" s="149"/>
      <c r="M1200" s="149"/>
      <c r="N1200" s="153"/>
      <c r="O1200" s="153"/>
      <c r="P1200" s="153"/>
    </row>
    <row r="1201" spans="1:16" x14ac:dyDescent="0.35">
      <c r="A1201" s="149"/>
      <c r="B1201" s="149"/>
      <c r="C1201" s="150"/>
      <c r="D1201" s="149"/>
      <c r="E1201" s="149"/>
      <c r="F1201" s="149"/>
      <c r="G1201" s="149"/>
      <c r="H1201" s="151"/>
      <c r="I1201" s="149"/>
      <c r="J1201" s="149"/>
      <c r="K1201" s="152"/>
      <c r="L1201" s="149"/>
      <c r="M1201" s="149"/>
      <c r="N1201" s="153"/>
      <c r="O1201" s="153"/>
      <c r="P1201" s="153"/>
    </row>
    <row r="1202" spans="1:16" x14ac:dyDescent="0.35">
      <c r="A1202" s="149"/>
      <c r="B1202" s="149"/>
      <c r="C1202" s="150"/>
      <c r="D1202" s="149"/>
      <c r="E1202" s="149"/>
      <c r="F1202" s="149"/>
      <c r="G1202" s="149"/>
      <c r="H1202" s="151"/>
      <c r="I1202" s="149"/>
      <c r="J1202" s="149"/>
      <c r="K1202" s="152"/>
      <c r="L1202" s="149"/>
      <c r="M1202" s="149"/>
      <c r="N1202" s="153"/>
      <c r="O1202" s="153"/>
      <c r="P1202" s="153"/>
    </row>
    <row r="1203" spans="1:16" x14ac:dyDescent="0.35">
      <c r="A1203" s="149"/>
      <c r="B1203" s="149"/>
      <c r="C1203" s="150"/>
      <c r="D1203" s="149"/>
      <c r="E1203" s="149"/>
      <c r="F1203" s="149"/>
      <c r="G1203" s="149"/>
      <c r="H1203" s="151"/>
      <c r="I1203" s="149"/>
      <c r="J1203" s="149"/>
      <c r="K1203" s="152"/>
      <c r="L1203" s="149"/>
      <c r="M1203" s="149"/>
      <c r="N1203" s="153"/>
      <c r="O1203" s="153"/>
      <c r="P1203" s="153"/>
    </row>
    <row r="1204" spans="1:16" x14ac:dyDescent="0.35">
      <c r="A1204" s="149"/>
      <c r="B1204" s="149"/>
      <c r="C1204" s="150"/>
      <c r="D1204" s="149"/>
      <c r="E1204" s="149"/>
      <c r="F1204" s="149"/>
      <c r="G1204" s="149"/>
      <c r="H1204" s="151"/>
      <c r="I1204" s="149"/>
      <c r="J1204" s="149"/>
      <c r="K1204" s="152"/>
      <c r="L1204" s="149"/>
      <c r="M1204" s="149"/>
      <c r="N1204" s="153"/>
      <c r="O1204" s="153"/>
      <c r="P1204" s="153"/>
    </row>
    <row r="1205" spans="1:16" x14ac:dyDescent="0.35">
      <c r="A1205" s="149"/>
      <c r="B1205" s="149"/>
      <c r="C1205" s="150"/>
      <c r="D1205" s="149"/>
      <c r="E1205" s="149"/>
      <c r="F1205" s="149"/>
      <c r="G1205" s="149"/>
      <c r="H1205" s="151"/>
      <c r="I1205" s="149"/>
      <c r="J1205" s="149"/>
      <c r="K1205" s="152"/>
      <c r="L1205" s="149"/>
      <c r="M1205" s="149"/>
      <c r="N1205" s="153"/>
      <c r="O1205" s="153"/>
      <c r="P1205" s="153"/>
    </row>
    <row r="1206" spans="1:16" x14ac:dyDescent="0.35">
      <c r="A1206" s="149"/>
      <c r="B1206" s="149"/>
      <c r="C1206" s="150"/>
      <c r="D1206" s="149"/>
      <c r="E1206" s="149"/>
      <c r="F1206" s="149"/>
      <c r="G1206" s="149"/>
      <c r="H1206" s="151"/>
      <c r="I1206" s="149"/>
      <c r="J1206" s="149"/>
      <c r="K1206" s="152"/>
      <c r="L1206" s="149"/>
      <c r="M1206" s="149"/>
      <c r="N1206" s="153"/>
      <c r="O1206" s="153"/>
      <c r="P1206" s="153"/>
    </row>
    <row r="1207" spans="1:16" x14ac:dyDescent="0.35">
      <c r="A1207" s="149"/>
      <c r="B1207" s="149"/>
      <c r="C1207" s="150"/>
      <c r="D1207" s="149"/>
      <c r="E1207" s="149"/>
      <c r="F1207" s="149"/>
      <c r="G1207" s="149"/>
      <c r="H1207" s="151"/>
      <c r="I1207" s="149"/>
      <c r="J1207" s="149"/>
      <c r="K1207" s="152"/>
      <c r="L1207" s="149"/>
      <c r="M1207" s="149"/>
      <c r="N1207" s="153"/>
      <c r="O1207" s="153"/>
      <c r="P1207" s="153"/>
    </row>
    <row r="1208" spans="1:16" x14ac:dyDescent="0.35">
      <c r="A1208" s="149"/>
      <c r="B1208" s="149"/>
      <c r="C1208" s="150"/>
      <c r="D1208" s="149"/>
      <c r="E1208" s="149"/>
      <c r="F1208" s="149"/>
      <c r="G1208" s="149"/>
      <c r="H1208" s="151"/>
      <c r="I1208" s="149"/>
      <c r="J1208" s="149"/>
      <c r="K1208" s="152"/>
      <c r="L1208" s="149"/>
      <c r="M1208" s="149"/>
      <c r="N1208" s="153"/>
      <c r="O1208" s="153"/>
      <c r="P1208" s="153"/>
    </row>
    <row r="1209" spans="1:16" x14ac:dyDescent="0.35">
      <c r="A1209" s="149"/>
      <c r="B1209" s="149"/>
      <c r="C1209" s="150"/>
      <c r="D1209" s="149"/>
      <c r="E1209" s="149"/>
      <c r="F1209" s="149"/>
      <c r="G1209" s="149"/>
      <c r="H1209" s="151"/>
      <c r="I1209" s="149"/>
      <c r="J1209" s="149"/>
      <c r="K1209" s="152"/>
      <c r="L1209" s="149"/>
      <c r="M1209" s="149"/>
      <c r="N1209" s="153"/>
      <c r="O1209" s="153"/>
      <c r="P1209" s="153"/>
    </row>
    <row r="1210" spans="1:16" x14ac:dyDescent="0.35">
      <c r="A1210" s="149"/>
      <c r="B1210" s="149"/>
      <c r="C1210" s="150"/>
      <c r="D1210" s="149"/>
      <c r="E1210" s="149"/>
      <c r="F1210" s="149"/>
      <c r="G1210" s="149"/>
      <c r="H1210" s="151"/>
      <c r="I1210" s="149"/>
      <c r="J1210" s="149"/>
      <c r="K1210" s="152"/>
      <c r="L1210" s="149"/>
      <c r="M1210" s="149"/>
      <c r="N1210" s="153"/>
      <c r="O1210" s="153"/>
      <c r="P1210" s="153"/>
    </row>
    <row r="1211" spans="1:16" x14ac:dyDescent="0.35">
      <c r="A1211" s="149"/>
      <c r="B1211" s="149"/>
      <c r="C1211" s="150"/>
      <c r="D1211" s="149"/>
      <c r="E1211" s="149"/>
      <c r="F1211" s="149"/>
      <c r="G1211" s="149"/>
      <c r="H1211" s="151"/>
      <c r="I1211" s="149"/>
      <c r="J1211" s="149"/>
      <c r="K1211" s="152"/>
      <c r="L1211" s="149"/>
      <c r="M1211" s="149"/>
      <c r="N1211" s="153"/>
      <c r="O1211" s="153"/>
      <c r="P1211" s="153"/>
    </row>
    <row r="1212" spans="1:16" x14ac:dyDescent="0.35">
      <c r="A1212" s="149"/>
      <c r="B1212" s="149"/>
      <c r="C1212" s="150"/>
      <c r="D1212" s="149"/>
      <c r="E1212" s="149"/>
      <c r="F1212" s="149"/>
      <c r="G1212" s="149"/>
      <c r="H1212" s="151"/>
      <c r="I1212" s="149"/>
      <c r="J1212" s="149"/>
      <c r="K1212" s="152"/>
      <c r="L1212" s="149"/>
      <c r="M1212" s="149"/>
      <c r="N1212" s="153"/>
      <c r="O1212" s="153"/>
      <c r="P1212" s="153"/>
    </row>
    <row r="1213" spans="1:16" x14ac:dyDescent="0.35">
      <c r="A1213" s="149"/>
      <c r="B1213" s="149"/>
      <c r="C1213" s="150"/>
      <c r="D1213" s="149"/>
      <c r="E1213" s="149"/>
      <c r="F1213" s="149"/>
      <c r="G1213" s="149"/>
      <c r="H1213" s="151"/>
      <c r="I1213" s="149"/>
      <c r="J1213" s="149"/>
      <c r="K1213" s="152"/>
      <c r="L1213" s="149"/>
      <c r="M1213" s="149"/>
      <c r="N1213" s="153"/>
      <c r="O1213" s="153"/>
      <c r="P1213" s="153"/>
    </row>
    <row r="1214" spans="1:16" x14ac:dyDescent="0.35">
      <c r="A1214" s="149"/>
      <c r="B1214" s="149"/>
      <c r="C1214" s="150"/>
      <c r="D1214" s="149"/>
      <c r="E1214" s="149"/>
      <c r="F1214" s="149"/>
      <c r="G1214" s="149"/>
      <c r="H1214" s="151"/>
      <c r="I1214" s="149"/>
      <c r="J1214" s="149"/>
      <c r="K1214" s="152"/>
      <c r="L1214" s="149"/>
      <c r="M1214" s="149"/>
      <c r="N1214" s="153"/>
      <c r="O1214" s="153"/>
      <c r="P1214" s="153"/>
    </row>
    <row r="1215" spans="1:16" x14ac:dyDescent="0.35">
      <c r="A1215" s="149"/>
      <c r="B1215" s="149"/>
      <c r="C1215" s="150"/>
      <c r="D1215" s="149"/>
      <c r="E1215" s="149"/>
      <c r="F1215" s="149"/>
      <c r="G1215" s="149"/>
      <c r="H1215" s="151"/>
      <c r="I1215" s="149"/>
      <c r="J1215" s="149"/>
      <c r="K1215" s="152"/>
      <c r="L1215" s="149"/>
      <c r="M1215" s="149"/>
      <c r="N1215" s="153"/>
      <c r="O1215" s="153"/>
      <c r="P1215" s="153"/>
    </row>
    <row r="1216" spans="1:16" x14ac:dyDescent="0.35">
      <c r="A1216" s="149"/>
      <c r="B1216" s="149"/>
      <c r="C1216" s="150"/>
      <c r="D1216" s="149"/>
      <c r="E1216" s="149"/>
      <c r="F1216" s="149"/>
      <c r="G1216" s="149"/>
      <c r="H1216" s="151"/>
      <c r="I1216" s="149"/>
      <c r="J1216" s="149"/>
      <c r="K1216" s="152"/>
      <c r="L1216" s="149"/>
      <c r="M1216" s="149"/>
      <c r="N1216" s="153"/>
      <c r="O1216" s="153"/>
      <c r="P1216" s="153"/>
    </row>
    <row r="1217" spans="1:16" x14ac:dyDescent="0.35">
      <c r="A1217" s="149"/>
      <c r="B1217" s="149"/>
      <c r="C1217" s="150"/>
      <c r="D1217" s="149"/>
      <c r="E1217" s="149"/>
      <c r="F1217" s="149"/>
      <c r="G1217" s="149"/>
      <c r="H1217" s="151"/>
      <c r="I1217" s="149"/>
      <c r="J1217" s="149"/>
      <c r="K1217" s="152"/>
      <c r="L1217" s="149"/>
      <c r="M1217" s="149"/>
      <c r="N1217" s="153"/>
      <c r="O1217" s="153"/>
      <c r="P1217" s="153"/>
    </row>
    <row r="1218" spans="1:16" x14ac:dyDescent="0.35">
      <c r="A1218" s="149"/>
      <c r="B1218" s="149"/>
      <c r="C1218" s="150"/>
      <c r="D1218" s="149"/>
      <c r="E1218" s="149"/>
      <c r="F1218" s="149"/>
      <c r="G1218" s="149"/>
      <c r="H1218" s="151"/>
      <c r="I1218" s="149"/>
      <c r="J1218" s="149"/>
      <c r="K1218" s="152"/>
      <c r="L1218" s="149"/>
      <c r="M1218" s="149"/>
      <c r="N1218" s="153"/>
      <c r="O1218" s="153"/>
      <c r="P1218" s="153"/>
    </row>
    <row r="1219" spans="1:16" x14ac:dyDescent="0.35">
      <c r="A1219" s="149"/>
      <c r="B1219" s="149"/>
      <c r="C1219" s="150"/>
      <c r="D1219" s="149"/>
      <c r="E1219" s="149"/>
      <c r="F1219" s="149"/>
      <c r="G1219" s="149"/>
      <c r="H1219" s="151"/>
      <c r="I1219" s="149"/>
      <c r="J1219" s="149"/>
      <c r="K1219" s="152"/>
      <c r="L1219" s="149"/>
      <c r="M1219" s="149"/>
      <c r="N1219" s="153"/>
      <c r="O1219" s="153"/>
      <c r="P1219" s="153"/>
    </row>
    <row r="1220" spans="1:16" x14ac:dyDescent="0.35">
      <c r="A1220" s="149"/>
      <c r="B1220" s="149"/>
      <c r="C1220" s="150"/>
      <c r="D1220" s="149"/>
      <c r="E1220" s="149"/>
      <c r="F1220" s="149"/>
      <c r="G1220" s="149"/>
      <c r="H1220" s="151"/>
      <c r="I1220" s="149"/>
      <c r="J1220" s="149"/>
      <c r="K1220" s="152"/>
      <c r="L1220" s="149"/>
      <c r="M1220" s="149"/>
      <c r="N1220" s="153"/>
      <c r="O1220" s="153"/>
      <c r="P1220" s="153"/>
    </row>
    <row r="1221" spans="1:16" x14ac:dyDescent="0.35">
      <c r="A1221" s="149"/>
      <c r="B1221" s="149"/>
      <c r="C1221" s="150"/>
      <c r="D1221" s="149"/>
      <c r="E1221" s="149"/>
      <c r="F1221" s="149"/>
      <c r="G1221" s="149"/>
      <c r="H1221" s="151"/>
      <c r="I1221" s="149"/>
      <c r="J1221" s="149"/>
      <c r="K1221" s="152"/>
      <c r="L1221" s="149"/>
      <c r="M1221" s="149"/>
      <c r="N1221" s="153"/>
      <c r="O1221" s="153"/>
      <c r="P1221" s="153"/>
    </row>
    <row r="1222" spans="1:16" x14ac:dyDescent="0.35">
      <c r="A1222" s="149"/>
      <c r="B1222" s="149"/>
      <c r="C1222" s="150"/>
      <c r="D1222" s="149"/>
      <c r="E1222" s="149"/>
      <c r="F1222" s="149"/>
      <c r="G1222" s="149"/>
      <c r="H1222" s="151"/>
      <c r="I1222" s="149"/>
      <c r="J1222" s="149"/>
      <c r="K1222" s="152"/>
      <c r="L1222" s="149"/>
      <c r="M1222" s="149"/>
      <c r="N1222" s="153"/>
      <c r="O1222" s="153"/>
      <c r="P1222" s="153"/>
    </row>
    <row r="1223" spans="1:16" x14ac:dyDescent="0.35">
      <c r="A1223" s="149"/>
      <c r="B1223" s="149"/>
      <c r="C1223" s="150"/>
      <c r="D1223" s="149"/>
      <c r="E1223" s="149"/>
      <c r="F1223" s="149"/>
      <c r="G1223" s="149"/>
      <c r="H1223" s="151"/>
      <c r="I1223" s="149"/>
      <c r="J1223" s="149"/>
      <c r="K1223" s="152"/>
      <c r="L1223" s="149"/>
      <c r="M1223" s="149"/>
      <c r="N1223" s="153"/>
      <c r="O1223" s="153"/>
      <c r="P1223" s="153"/>
    </row>
    <row r="1224" spans="1:16" x14ac:dyDescent="0.35">
      <c r="A1224" s="149"/>
      <c r="B1224" s="149"/>
      <c r="C1224" s="150"/>
      <c r="D1224" s="149"/>
      <c r="E1224" s="149"/>
      <c r="F1224" s="149"/>
      <c r="G1224" s="149"/>
      <c r="H1224" s="151"/>
      <c r="I1224" s="149"/>
      <c r="J1224" s="149"/>
      <c r="K1224" s="152"/>
      <c r="L1224" s="149"/>
      <c r="M1224" s="149"/>
      <c r="N1224" s="153"/>
      <c r="O1224" s="153"/>
      <c r="P1224" s="153"/>
    </row>
    <row r="1225" spans="1:16" x14ac:dyDescent="0.35">
      <c r="A1225" s="149"/>
      <c r="B1225" s="149"/>
      <c r="C1225" s="150"/>
      <c r="D1225" s="149"/>
      <c r="E1225" s="149"/>
      <c r="F1225" s="149"/>
      <c r="G1225" s="149"/>
      <c r="H1225" s="151"/>
      <c r="I1225" s="149"/>
      <c r="J1225" s="149"/>
      <c r="K1225" s="152"/>
      <c r="L1225" s="149"/>
      <c r="M1225" s="149"/>
      <c r="N1225" s="153"/>
      <c r="O1225" s="153"/>
      <c r="P1225" s="153"/>
    </row>
    <row r="1226" spans="1:16" x14ac:dyDescent="0.35">
      <c r="A1226" s="149"/>
      <c r="B1226" s="149"/>
      <c r="C1226" s="150"/>
      <c r="D1226" s="149"/>
      <c r="E1226" s="149"/>
      <c r="F1226" s="149"/>
      <c r="G1226" s="149"/>
      <c r="H1226" s="151"/>
      <c r="I1226" s="149"/>
      <c r="J1226" s="149"/>
      <c r="K1226" s="152"/>
      <c r="L1226" s="149"/>
      <c r="M1226" s="149"/>
      <c r="N1226" s="153"/>
      <c r="O1226" s="153"/>
      <c r="P1226" s="153"/>
    </row>
    <row r="1227" spans="1:16" x14ac:dyDescent="0.35">
      <c r="A1227" s="149"/>
      <c r="B1227" s="149"/>
      <c r="C1227" s="150"/>
      <c r="D1227" s="149"/>
      <c r="E1227" s="149"/>
      <c r="F1227" s="149"/>
      <c r="G1227" s="149"/>
      <c r="H1227" s="151"/>
      <c r="I1227" s="149"/>
      <c r="J1227" s="149"/>
      <c r="K1227" s="152"/>
      <c r="L1227" s="149"/>
      <c r="M1227" s="149"/>
      <c r="N1227" s="153"/>
      <c r="O1227" s="153"/>
      <c r="P1227" s="153"/>
    </row>
    <row r="1228" spans="1:16" x14ac:dyDescent="0.35">
      <c r="A1228" s="149"/>
      <c r="B1228" s="149"/>
      <c r="C1228" s="150"/>
      <c r="D1228" s="149"/>
      <c r="E1228" s="149"/>
      <c r="F1228" s="149"/>
      <c r="G1228" s="149"/>
      <c r="H1228" s="151"/>
      <c r="I1228" s="149"/>
      <c r="J1228" s="149"/>
      <c r="K1228" s="152"/>
      <c r="L1228" s="149"/>
      <c r="M1228" s="149"/>
      <c r="N1228" s="153"/>
      <c r="O1228" s="153"/>
      <c r="P1228" s="153"/>
    </row>
    <row r="1229" spans="1:16" x14ac:dyDescent="0.35">
      <c r="A1229" s="149"/>
      <c r="B1229" s="149"/>
      <c r="C1229" s="150"/>
      <c r="D1229" s="149"/>
      <c r="E1229" s="149"/>
      <c r="F1229" s="149"/>
      <c r="G1229" s="149"/>
      <c r="H1229" s="151"/>
      <c r="I1229" s="149"/>
      <c r="J1229" s="149"/>
      <c r="K1229" s="152"/>
      <c r="L1229" s="149"/>
      <c r="M1229" s="149"/>
      <c r="N1229" s="153"/>
      <c r="O1229" s="153"/>
      <c r="P1229" s="153"/>
    </row>
    <row r="1230" spans="1:16" x14ac:dyDescent="0.35">
      <c r="A1230" s="149"/>
      <c r="B1230" s="149"/>
      <c r="C1230" s="150"/>
      <c r="D1230" s="149"/>
      <c r="E1230" s="149"/>
      <c r="F1230" s="149"/>
      <c r="G1230" s="149"/>
      <c r="H1230" s="151"/>
      <c r="I1230" s="149"/>
      <c r="J1230" s="149"/>
      <c r="K1230" s="152"/>
      <c r="L1230" s="149"/>
      <c r="M1230" s="149"/>
      <c r="N1230" s="153"/>
      <c r="O1230" s="153"/>
      <c r="P1230" s="153"/>
    </row>
    <row r="1231" spans="1:16" x14ac:dyDescent="0.35">
      <c r="A1231" s="149"/>
      <c r="B1231" s="149"/>
      <c r="C1231" s="150"/>
      <c r="D1231" s="149"/>
      <c r="E1231" s="149"/>
      <c r="F1231" s="149"/>
      <c r="G1231" s="149"/>
      <c r="H1231" s="151"/>
      <c r="I1231" s="149"/>
      <c r="J1231" s="149"/>
      <c r="K1231" s="152"/>
      <c r="L1231" s="149"/>
      <c r="M1231" s="149"/>
      <c r="N1231" s="153"/>
      <c r="O1231" s="153"/>
      <c r="P1231" s="153"/>
    </row>
    <row r="1232" spans="1:16" x14ac:dyDescent="0.35">
      <c r="A1232" s="149"/>
      <c r="B1232" s="149"/>
      <c r="C1232" s="150"/>
      <c r="D1232" s="149"/>
      <c r="E1232" s="149"/>
      <c r="F1232" s="149"/>
      <c r="G1232" s="149"/>
      <c r="H1232" s="151"/>
      <c r="I1232" s="149"/>
      <c r="J1232" s="149"/>
      <c r="K1232" s="152"/>
      <c r="L1232" s="149"/>
      <c r="M1232" s="149"/>
      <c r="N1232" s="153"/>
      <c r="O1232" s="153"/>
      <c r="P1232" s="153"/>
    </row>
    <row r="1233" spans="1:16" x14ac:dyDescent="0.35">
      <c r="A1233" s="149"/>
      <c r="B1233" s="149"/>
      <c r="C1233" s="150"/>
      <c r="D1233" s="149"/>
      <c r="E1233" s="149"/>
      <c r="F1233" s="149"/>
      <c r="G1233" s="149"/>
      <c r="H1233" s="151"/>
      <c r="I1233" s="149"/>
      <c r="J1233" s="149"/>
      <c r="K1233" s="152"/>
      <c r="L1233" s="149"/>
      <c r="M1233" s="149"/>
      <c r="N1233" s="153"/>
      <c r="O1233" s="153"/>
      <c r="P1233" s="153"/>
    </row>
    <row r="1234" spans="1:16" x14ac:dyDescent="0.35">
      <c r="A1234" s="149"/>
      <c r="B1234" s="149"/>
      <c r="C1234" s="150"/>
      <c r="D1234" s="149"/>
      <c r="E1234" s="149"/>
      <c r="F1234" s="149"/>
      <c r="G1234" s="149"/>
      <c r="H1234" s="151"/>
      <c r="I1234" s="149"/>
      <c r="J1234" s="149"/>
      <c r="K1234" s="152"/>
      <c r="L1234" s="149"/>
      <c r="M1234" s="149"/>
      <c r="N1234" s="153"/>
      <c r="O1234" s="153"/>
      <c r="P1234" s="153"/>
    </row>
    <row r="1235" spans="1:16" x14ac:dyDescent="0.35">
      <c r="A1235" s="149"/>
      <c r="B1235" s="149"/>
      <c r="C1235" s="150"/>
      <c r="D1235" s="149"/>
      <c r="E1235" s="149"/>
      <c r="F1235" s="149"/>
      <c r="G1235" s="149"/>
      <c r="H1235" s="151"/>
      <c r="I1235" s="149"/>
      <c r="J1235" s="149"/>
      <c r="K1235" s="152"/>
      <c r="L1235" s="149"/>
      <c r="M1235" s="149"/>
      <c r="N1235" s="153"/>
      <c r="O1235" s="153"/>
      <c r="P1235" s="153"/>
    </row>
    <row r="1236" spans="1:16" x14ac:dyDescent="0.35">
      <c r="A1236" s="149"/>
      <c r="B1236" s="149"/>
      <c r="C1236" s="150"/>
      <c r="D1236" s="149"/>
      <c r="E1236" s="149"/>
      <c r="F1236" s="149"/>
      <c r="G1236" s="149"/>
      <c r="H1236" s="151"/>
      <c r="I1236" s="149"/>
      <c r="J1236" s="149"/>
      <c r="K1236" s="152"/>
      <c r="L1236" s="149"/>
      <c r="M1236" s="149"/>
      <c r="N1236" s="153"/>
      <c r="O1236" s="153"/>
      <c r="P1236" s="153"/>
    </row>
    <row r="1237" spans="1:16" x14ac:dyDescent="0.35">
      <c r="A1237" s="149"/>
      <c r="B1237" s="149"/>
      <c r="C1237" s="150"/>
      <c r="D1237" s="149"/>
      <c r="E1237" s="149"/>
      <c r="F1237" s="149"/>
      <c r="G1237" s="149"/>
      <c r="H1237" s="151"/>
      <c r="I1237" s="149"/>
      <c r="J1237" s="149"/>
      <c r="K1237" s="152"/>
      <c r="L1237" s="149"/>
      <c r="M1237" s="149"/>
      <c r="N1237" s="153"/>
      <c r="O1237" s="153"/>
      <c r="P1237" s="153"/>
    </row>
    <row r="1238" spans="1:16" x14ac:dyDescent="0.35">
      <c r="A1238" s="149"/>
      <c r="B1238" s="149"/>
      <c r="C1238" s="150"/>
      <c r="D1238" s="149"/>
      <c r="E1238" s="149"/>
      <c r="F1238" s="149"/>
      <c r="G1238" s="149"/>
      <c r="H1238" s="151"/>
      <c r="I1238" s="149"/>
      <c r="J1238" s="149"/>
      <c r="K1238" s="152"/>
      <c r="L1238" s="149"/>
      <c r="M1238" s="149"/>
      <c r="N1238" s="153"/>
      <c r="O1238" s="153"/>
      <c r="P1238" s="153"/>
    </row>
    <row r="1239" spans="1:16" x14ac:dyDescent="0.35">
      <c r="A1239" s="149"/>
      <c r="B1239" s="149"/>
      <c r="C1239" s="150"/>
      <c r="D1239" s="149"/>
      <c r="E1239" s="149"/>
      <c r="F1239" s="149"/>
      <c r="G1239" s="149"/>
      <c r="H1239" s="151"/>
      <c r="I1239" s="149"/>
      <c r="J1239" s="149"/>
      <c r="K1239" s="152"/>
      <c r="L1239" s="149"/>
      <c r="M1239" s="149"/>
      <c r="N1239" s="153"/>
      <c r="O1239" s="153"/>
      <c r="P1239" s="153"/>
    </row>
    <row r="1240" spans="1:16" x14ac:dyDescent="0.35">
      <c r="A1240" s="149"/>
      <c r="B1240" s="149"/>
      <c r="C1240" s="150"/>
      <c r="D1240" s="149"/>
      <c r="E1240" s="149"/>
      <c r="F1240" s="149"/>
      <c r="G1240" s="149"/>
      <c r="H1240" s="151"/>
      <c r="I1240" s="149"/>
      <c r="J1240" s="149"/>
      <c r="K1240" s="152"/>
      <c r="L1240" s="149"/>
      <c r="M1240" s="149"/>
      <c r="N1240" s="153"/>
      <c r="O1240" s="153"/>
      <c r="P1240" s="153"/>
    </row>
    <row r="1241" spans="1:16" x14ac:dyDescent="0.35">
      <c r="A1241" s="149"/>
      <c r="B1241" s="149"/>
      <c r="C1241" s="150"/>
      <c r="D1241" s="149"/>
      <c r="E1241" s="149"/>
      <c r="F1241" s="149"/>
      <c r="G1241" s="149"/>
      <c r="H1241" s="151"/>
      <c r="I1241" s="149"/>
      <c r="J1241" s="149"/>
      <c r="K1241" s="152"/>
      <c r="L1241" s="149"/>
      <c r="M1241" s="149"/>
      <c r="N1241" s="153"/>
      <c r="O1241" s="153"/>
      <c r="P1241" s="153"/>
    </row>
    <row r="1242" spans="1:16" x14ac:dyDescent="0.35">
      <c r="A1242" s="149"/>
      <c r="B1242" s="149"/>
      <c r="C1242" s="150"/>
      <c r="D1242" s="149"/>
      <c r="E1242" s="149"/>
      <c r="F1242" s="149"/>
      <c r="G1242" s="149"/>
      <c r="H1242" s="151"/>
      <c r="I1242" s="149"/>
      <c r="J1242" s="149"/>
      <c r="K1242" s="152"/>
      <c r="L1242" s="149"/>
      <c r="M1242" s="149"/>
      <c r="N1242" s="153"/>
      <c r="O1242" s="153"/>
      <c r="P1242" s="153"/>
    </row>
    <row r="1243" spans="1:16" x14ac:dyDescent="0.35">
      <c r="A1243" s="149"/>
      <c r="B1243" s="149"/>
      <c r="C1243" s="150"/>
      <c r="D1243" s="149"/>
      <c r="E1243" s="149"/>
      <c r="F1243" s="149"/>
      <c r="G1243" s="149"/>
      <c r="H1243" s="151"/>
      <c r="I1243" s="149"/>
      <c r="J1243" s="149"/>
      <c r="K1243" s="152"/>
      <c r="L1243" s="149"/>
      <c r="M1243" s="149"/>
      <c r="N1243" s="153"/>
      <c r="O1243" s="153"/>
      <c r="P1243" s="153"/>
    </row>
    <row r="1244" spans="1:16" x14ac:dyDescent="0.35">
      <c r="A1244" s="149"/>
      <c r="B1244" s="149"/>
      <c r="C1244" s="150"/>
      <c r="D1244" s="149"/>
      <c r="E1244" s="149"/>
      <c r="F1244" s="149"/>
      <c r="G1244" s="149"/>
      <c r="H1244" s="151"/>
      <c r="I1244" s="149"/>
      <c r="J1244" s="149"/>
      <c r="K1244" s="152"/>
      <c r="L1244" s="149"/>
      <c r="M1244" s="149"/>
      <c r="N1244" s="153"/>
      <c r="O1244" s="153"/>
      <c r="P1244" s="153"/>
    </row>
    <row r="1245" spans="1:16" x14ac:dyDescent="0.35">
      <c r="A1245" s="149"/>
      <c r="B1245" s="149"/>
      <c r="C1245" s="150"/>
      <c r="D1245" s="149"/>
      <c r="E1245" s="149"/>
      <c r="F1245" s="149"/>
      <c r="G1245" s="149"/>
      <c r="H1245" s="151"/>
      <c r="I1245" s="149"/>
      <c r="J1245" s="149"/>
      <c r="K1245" s="152"/>
      <c r="L1245" s="149"/>
      <c r="M1245" s="149"/>
      <c r="N1245" s="153"/>
      <c r="O1245" s="153"/>
      <c r="P1245" s="153"/>
    </row>
    <row r="1246" spans="1:16" x14ac:dyDescent="0.35">
      <c r="A1246" s="149"/>
      <c r="B1246" s="149"/>
      <c r="C1246" s="150"/>
      <c r="D1246" s="149"/>
      <c r="E1246" s="149"/>
      <c r="F1246" s="149"/>
      <c r="G1246" s="149"/>
      <c r="H1246" s="151"/>
      <c r="I1246" s="149"/>
      <c r="J1246" s="149"/>
      <c r="K1246" s="152"/>
      <c r="L1246" s="149"/>
      <c r="M1246" s="149"/>
      <c r="N1246" s="153"/>
      <c r="O1246" s="153"/>
      <c r="P1246" s="153"/>
    </row>
    <row r="1247" spans="1:16" x14ac:dyDescent="0.35">
      <c r="A1247" s="149"/>
      <c r="B1247" s="149"/>
      <c r="C1247" s="150"/>
      <c r="D1247" s="149"/>
      <c r="E1247" s="149"/>
      <c r="F1247" s="149"/>
      <c r="G1247" s="149"/>
      <c r="H1247" s="151"/>
      <c r="I1247" s="149"/>
      <c r="J1247" s="149"/>
      <c r="K1247" s="152"/>
      <c r="L1247" s="149"/>
      <c r="M1247" s="149"/>
      <c r="N1247" s="153"/>
      <c r="O1247" s="153"/>
      <c r="P1247" s="153"/>
    </row>
    <row r="1248" spans="1:16" x14ac:dyDescent="0.35">
      <c r="A1248" s="149"/>
      <c r="B1248" s="149"/>
      <c r="C1248" s="150"/>
      <c r="D1248" s="149"/>
      <c r="E1248" s="149"/>
      <c r="F1248" s="149"/>
      <c r="G1248" s="149"/>
      <c r="H1248" s="151"/>
      <c r="I1248" s="149"/>
      <c r="J1248" s="149"/>
      <c r="K1248" s="152"/>
      <c r="L1248" s="149"/>
      <c r="M1248" s="149"/>
      <c r="N1248" s="153"/>
      <c r="O1248" s="153"/>
      <c r="P1248" s="153"/>
    </row>
    <row r="1249" spans="1:16" x14ac:dyDescent="0.35">
      <c r="A1249" s="149"/>
      <c r="B1249" s="149"/>
      <c r="C1249" s="150"/>
      <c r="D1249" s="149"/>
      <c r="E1249" s="149"/>
      <c r="F1249" s="149"/>
      <c r="G1249" s="149"/>
      <c r="H1249" s="151"/>
      <c r="I1249" s="149"/>
      <c r="J1249" s="149"/>
      <c r="K1249" s="152"/>
      <c r="L1249" s="149"/>
      <c r="M1249" s="149"/>
      <c r="N1249" s="153"/>
      <c r="O1249" s="153"/>
      <c r="P1249" s="153"/>
    </row>
    <row r="1250" spans="1:16" x14ac:dyDescent="0.35">
      <c r="A1250" s="149"/>
      <c r="B1250" s="149"/>
      <c r="C1250" s="150"/>
      <c r="D1250" s="149"/>
      <c r="E1250" s="149"/>
      <c r="F1250" s="149"/>
      <c r="G1250" s="149"/>
      <c r="H1250" s="151"/>
      <c r="I1250" s="149"/>
      <c r="J1250" s="149"/>
      <c r="K1250" s="152"/>
      <c r="L1250" s="149"/>
      <c r="M1250" s="149"/>
      <c r="N1250" s="153"/>
      <c r="O1250" s="153"/>
      <c r="P1250" s="153"/>
    </row>
    <row r="1251" spans="1:16" x14ac:dyDescent="0.35">
      <c r="A1251" s="149"/>
      <c r="B1251" s="149"/>
      <c r="C1251" s="150"/>
      <c r="D1251" s="149"/>
      <c r="E1251" s="149"/>
      <c r="F1251" s="149"/>
      <c r="G1251" s="149"/>
      <c r="H1251" s="151"/>
      <c r="I1251" s="149"/>
      <c r="J1251" s="149"/>
      <c r="K1251" s="152"/>
      <c r="L1251" s="149"/>
      <c r="M1251" s="149"/>
      <c r="N1251" s="153"/>
      <c r="O1251" s="153"/>
      <c r="P1251" s="153"/>
    </row>
    <row r="1252" spans="1:16" x14ac:dyDescent="0.35">
      <c r="A1252" s="149"/>
      <c r="B1252" s="149"/>
      <c r="C1252" s="150"/>
      <c r="D1252" s="149"/>
      <c r="E1252" s="149"/>
      <c r="F1252" s="149"/>
      <c r="G1252" s="149"/>
      <c r="H1252" s="151"/>
      <c r="I1252" s="149"/>
      <c r="J1252" s="149"/>
      <c r="K1252" s="152"/>
      <c r="L1252" s="149"/>
      <c r="M1252" s="149"/>
      <c r="N1252" s="153"/>
      <c r="O1252" s="153"/>
      <c r="P1252" s="153"/>
    </row>
    <row r="1253" spans="1:16" x14ac:dyDescent="0.35">
      <c r="A1253" s="149"/>
      <c r="B1253" s="149"/>
      <c r="C1253" s="150"/>
      <c r="D1253" s="149"/>
      <c r="E1253" s="149"/>
      <c r="F1253" s="149"/>
      <c r="G1253" s="149"/>
      <c r="H1253" s="151"/>
      <c r="I1253" s="149"/>
      <c r="J1253" s="149"/>
      <c r="K1253" s="152"/>
      <c r="L1253" s="149"/>
      <c r="M1253" s="149"/>
      <c r="N1253" s="153"/>
      <c r="O1253" s="153"/>
      <c r="P1253" s="153"/>
    </row>
    <row r="1254" spans="1:16" x14ac:dyDescent="0.35">
      <c r="A1254" s="149"/>
      <c r="B1254" s="149"/>
      <c r="C1254" s="150"/>
      <c r="D1254" s="149"/>
      <c r="E1254" s="149"/>
      <c r="F1254" s="149"/>
      <c r="G1254" s="149"/>
      <c r="H1254" s="151"/>
      <c r="I1254" s="149"/>
      <c r="J1254" s="149"/>
      <c r="K1254" s="152"/>
      <c r="L1254" s="149"/>
      <c r="M1254" s="149"/>
      <c r="N1254" s="153"/>
      <c r="O1254" s="153"/>
      <c r="P1254" s="153"/>
    </row>
    <row r="1255" spans="1:16" x14ac:dyDescent="0.35">
      <c r="A1255" s="149"/>
      <c r="B1255" s="149"/>
      <c r="C1255" s="150"/>
      <c r="D1255" s="149"/>
      <c r="E1255" s="149"/>
      <c r="F1255" s="149"/>
      <c r="G1255" s="149"/>
      <c r="H1255" s="151"/>
      <c r="I1255" s="149"/>
      <c r="J1255" s="149"/>
      <c r="K1255" s="152"/>
      <c r="L1255" s="149"/>
      <c r="M1255" s="149"/>
      <c r="N1255" s="153"/>
      <c r="O1255" s="153"/>
      <c r="P1255" s="153"/>
    </row>
    <row r="1256" spans="1:16" x14ac:dyDescent="0.35">
      <c r="A1256" s="149"/>
      <c r="B1256" s="149"/>
      <c r="C1256" s="150"/>
      <c r="D1256" s="149"/>
      <c r="E1256" s="149"/>
      <c r="F1256" s="149"/>
      <c r="G1256" s="149"/>
      <c r="H1256" s="151"/>
      <c r="I1256" s="149"/>
      <c r="J1256" s="149"/>
      <c r="K1256" s="152"/>
      <c r="L1256" s="149"/>
      <c r="M1256" s="149"/>
      <c r="N1256" s="153"/>
      <c r="O1256" s="153"/>
      <c r="P1256" s="153"/>
    </row>
    <row r="1257" spans="1:16" x14ac:dyDescent="0.35">
      <c r="A1257" s="149"/>
      <c r="B1257" s="149"/>
      <c r="C1257" s="150"/>
      <c r="D1257" s="149"/>
      <c r="E1257" s="149"/>
      <c r="F1257" s="149"/>
      <c r="G1257" s="149"/>
      <c r="H1257" s="151"/>
      <c r="I1257" s="149"/>
      <c r="J1257" s="149"/>
      <c r="K1257" s="152"/>
      <c r="L1257" s="149"/>
      <c r="M1257" s="149"/>
      <c r="N1257" s="153"/>
      <c r="O1257" s="153"/>
      <c r="P1257" s="153"/>
    </row>
    <row r="1258" spans="1:16" x14ac:dyDescent="0.35">
      <c r="A1258" s="149"/>
      <c r="B1258" s="149"/>
      <c r="C1258" s="150"/>
      <c r="D1258" s="149"/>
      <c r="E1258" s="149"/>
      <c r="F1258" s="149"/>
      <c r="G1258" s="149"/>
      <c r="H1258" s="151"/>
      <c r="I1258" s="149"/>
      <c r="J1258" s="149"/>
      <c r="K1258" s="152"/>
      <c r="L1258" s="149"/>
      <c r="M1258" s="149"/>
      <c r="N1258" s="153"/>
      <c r="O1258" s="153"/>
      <c r="P1258" s="153"/>
    </row>
    <row r="1259" spans="1:16" x14ac:dyDescent="0.35">
      <c r="A1259" s="149"/>
      <c r="B1259" s="149"/>
      <c r="C1259" s="150"/>
      <c r="D1259" s="149"/>
      <c r="E1259" s="149"/>
      <c r="F1259" s="149"/>
      <c r="G1259" s="149"/>
      <c r="H1259" s="151"/>
      <c r="I1259" s="149"/>
      <c r="J1259" s="149"/>
      <c r="K1259" s="152"/>
      <c r="L1259" s="149"/>
      <c r="M1259" s="149"/>
      <c r="N1259" s="153"/>
      <c r="O1259" s="153"/>
      <c r="P1259" s="153"/>
    </row>
    <row r="1260" spans="1:16" x14ac:dyDescent="0.35">
      <c r="A1260" s="149"/>
      <c r="B1260" s="149"/>
      <c r="C1260" s="150"/>
      <c r="D1260" s="149"/>
      <c r="E1260" s="149"/>
      <c r="F1260" s="149"/>
      <c r="G1260" s="149"/>
      <c r="H1260" s="151"/>
      <c r="I1260" s="149"/>
      <c r="J1260" s="149"/>
      <c r="K1260" s="152"/>
      <c r="L1260" s="149"/>
      <c r="M1260" s="149"/>
      <c r="N1260" s="153"/>
      <c r="O1260" s="153"/>
      <c r="P1260" s="153"/>
    </row>
    <row r="1261" spans="1:16" x14ac:dyDescent="0.35">
      <c r="A1261" s="149"/>
      <c r="B1261" s="149"/>
      <c r="C1261" s="150"/>
      <c r="D1261" s="149"/>
      <c r="E1261" s="149"/>
      <c r="F1261" s="149"/>
      <c r="G1261" s="149"/>
      <c r="H1261" s="151"/>
      <c r="I1261" s="149"/>
      <c r="J1261" s="149"/>
      <c r="K1261" s="152"/>
      <c r="L1261" s="149"/>
      <c r="M1261" s="149"/>
      <c r="N1261" s="153"/>
      <c r="O1261" s="153"/>
      <c r="P1261" s="153"/>
    </row>
    <row r="1262" spans="1:16" x14ac:dyDescent="0.35">
      <c r="A1262" s="149"/>
      <c r="B1262" s="149"/>
      <c r="C1262" s="150"/>
      <c r="D1262" s="149"/>
      <c r="E1262" s="149"/>
      <c r="F1262" s="149"/>
      <c r="G1262" s="149"/>
      <c r="H1262" s="151"/>
      <c r="I1262" s="149"/>
      <c r="J1262" s="149"/>
      <c r="K1262" s="152"/>
      <c r="L1262" s="149"/>
      <c r="M1262" s="149"/>
      <c r="N1262" s="153"/>
      <c r="O1262" s="153"/>
      <c r="P1262" s="153"/>
    </row>
    <row r="1263" spans="1:16" x14ac:dyDescent="0.35">
      <c r="A1263" s="149"/>
      <c r="B1263" s="149"/>
      <c r="C1263" s="150"/>
      <c r="D1263" s="149"/>
      <c r="E1263" s="149"/>
      <c r="F1263" s="149"/>
      <c r="G1263" s="149"/>
      <c r="H1263" s="151"/>
      <c r="I1263" s="149"/>
      <c r="J1263" s="149"/>
      <c r="K1263" s="152"/>
      <c r="L1263" s="149"/>
      <c r="M1263" s="149"/>
      <c r="N1263" s="153"/>
      <c r="O1263" s="153"/>
      <c r="P1263" s="153"/>
    </row>
    <row r="1264" spans="1:16" x14ac:dyDescent="0.35">
      <c r="A1264" s="149"/>
      <c r="B1264" s="149"/>
      <c r="C1264" s="150"/>
      <c r="D1264" s="149"/>
      <c r="E1264" s="149"/>
      <c r="F1264" s="149"/>
      <c r="G1264" s="149"/>
      <c r="H1264" s="151"/>
      <c r="I1264" s="149"/>
      <c r="J1264" s="149"/>
      <c r="K1264" s="152"/>
      <c r="L1264" s="149"/>
      <c r="M1264" s="149"/>
      <c r="N1264" s="153"/>
      <c r="O1264" s="153"/>
      <c r="P1264" s="153"/>
    </row>
    <row r="1265" spans="1:16" x14ac:dyDescent="0.35">
      <c r="A1265" s="149"/>
      <c r="B1265" s="149"/>
      <c r="C1265" s="150"/>
      <c r="D1265" s="149"/>
      <c r="E1265" s="149"/>
      <c r="F1265" s="149"/>
      <c r="G1265" s="149"/>
      <c r="H1265" s="151"/>
      <c r="I1265" s="149"/>
      <c r="J1265" s="149"/>
      <c r="K1265" s="152"/>
      <c r="L1265" s="149"/>
      <c r="M1265" s="149"/>
      <c r="N1265" s="153"/>
      <c r="O1265" s="153"/>
      <c r="P1265" s="153"/>
    </row>
    <row r="1266" spans="1:16" x14ac:dyDescent="0.35">
      <c r="A1266" s="149"/>
      <c r="B1266" s="149"/>
      <c r="C1266" s="150"/>
      <c r="D1266" s="149"/>
      <c r="E1266" s="149"/>
      <c r="F1266" s="149"/>
      <c r="G1266" s="149"/>
      <c r="H1266" s="151"/>
      <c r="I1266" s="149"/>
      <c r="J1266" s="149"/>
      <c r="K1266" s="152"/>
      <c r="L1266" s="149"/>
      <c r="M1266" s="149"/>
      <c r="N1266" s="153"/>
      <c r="O1266" s="153"/>
      <c r="P1266" s="153"/>
    </row>
    <row r="1267" spans="1:16" x14ac:dyDescent="0.35">
      <c r="A1267" s="149"/>
      <c r="B1267" s="149"/>
      <c r="C1267" s="150"/>
      <c r="D1267" s="149"/>
      <c r="E1267" s="149"/>
      <c r="F1267" s="149"/>
      <c r="G1267" s="149"/>
      <c r="H1267" s="151"/>
      <c r="I1267" s="149"/>
      <c r="J1267" s="149"/>
      <c r="K1267" s="152"/>
      <c r="L1267" s="149"/>
      <c r="M1267" s="149"/>
      <c r="N1267" s="153"/>
      <c r="O1267" s="153"/>
      <c r="P1267" s="153"/>
    </row>
    <row r="1268" spans="1:16" x14ac:dyDescent="0.35">
      <c r="A1268" s="149"/>
      <c r="B1268" s="149"/>
      <c r="C1268" s="150"/>
      <c r="D1268" s="149"/>
      <c r="E1268" s="149"/>
      <c r="F1268" s="149"/>
      <c r="G1268" s="149"/>
      <c r="H1268" s="151"/>
      <c r="I1268" s="149"/>
      <c r="J1268" s="149"/>
      <c r="K1268" s="152"/>
      <c r="L1268" s="149"/>
      <c r="M1268" s="149"/>
      <c r="N1268" s="153"/>
      <c r="O1268" s="153"/>
      <c r="P1268" s="153"/>
    </row>
    <row r="1269" spans="1:16" x14ac:dyDescent="0.35">
      <c r="A1269" s="149"/>
      <c r="B1269" s="149"/>
      <c r="C1269" s="150"/>
      <c r="D1269" s="149"/>
      <c r="E1269" s="149"/>
      <c r="F1269" s="149"/>
      <c r="G1269" s="149"/>
      <c r="H1269" s="151"/>
      <c r="I1269" s="149"/>
      <c r="J1269" s="149"/>
      <c r="K1269" s="152"/>
      <c r="L1269" s="149"/>
      <c r="M1269" s="149"/>
      <c r="N1269" s="153"/>
      <c r="O1269" s="153"/>
      <c r="P1269" s="153"/>
    </row>
    <row r="1270" spans="1:16" x14ac:dyDescent="0.35">
      <c r="A1270" s="149"/>
      <c r="B1270" s="149"/>
      <c r="C1270" s="150"/>
      <c r="D1270" s="149"/>
      <c r="E1270" s="149"/>
      <c r="F1270" s="149"/>
      <c r="G1270" s="149"/>
      <c r="H1270" s="151"/>
      <c r="I1270" s="149"/>
      <c r="J1270" s="149"/>
      <c r="K1270" s="152"/>
      <c r="L1270" s="149"/>
      <c r="M1270" s="149"/>
      <c r="N1270" s="153"/>
      <c r="O1270" s="153"/>
      <c r="P1270" s="153"/>
    </row>
    <row r="1271" spans="1:16" x14ac:dyDescent="0.35">
      <c r="A1271" s="149"/>
      <c r="B1271" s="149"/>
      <c r="C1271" s="150"/>
      <c r="D1271" s="149"/>
      <c r="E1271" s="149"/>
      <c r="F1271" s="149"/>
      <c r="G1271" s="149"/>
      <c r="H1271" s="151"/>
      <c r="I1271" s="149"/>
      <c r="J1271" s="149"/>
      <c r="K1271" s="152"/>
      <c r="L1271" s="149"/>
      <c r="M1271" s="149"/>
      <c r="N1271" s="153"/>
      <c r="O1271" s="153"/>
      <c r="P1271" s="153"/>
    </row>
    <row r="1272" spans="1:16" x14ac:dyDescent="0.35">
      <c r="A1272" s="149"/>
      <c r="B1272" s="149"/>
      <c r="C1272" s="150"/>
      <c r="D1272" s="149"/>
      <c r="E1272" s="149"/>
      <c r="F1272" s="149"/>
      <c r="G1272" s="149"/>
      <c r="H1272" s="151"/>
      <c r="I1272" s="149"/>
      <c r="J1272" s="149"/>
      <c r="K1272" s="152"/>
      <c r="L1272" s="149"/>
      <c r="M1272" s="149"/>
      <c r="N1272" s="153"/>
      <c r="O1272" s="153"/>
      <c r="P1272" s="153"/>
    </row>
    <row r="1273" spans="1:16" x14ac:dyDescent="0.35">
      <c r="A1273" s="149"/>
      <c r="B1273" s="149"/>
      <c r="C1273" s="150"/>
      <c r="D1273" s="149"/>
      <c r="E1273" s="149"/>
      <c r="F1273" s="149"/>
      <c r="G1273" s="149"/>
      <c r="H1273" s="151"/>
      <c r="I1273" s="149"/>
      <c r="J1273" s="149"/>
      <c r="K1273" s="152"/>
      <c r="L1273" s="149"/>
      <c r="M1273" s="149"/>
      <c r="N1273" s="153"/>
      <c r="O1273" s="153"/>
      <c r="P1273" s="153"/>
    </row>
    <row r="1274" spans="1:16" x14ac:dyDescent="0.35">
      <c r="A1274" s="149"/>
      <c r="B1274" s="149"/>
      <c r="C1274" s="150"/>
      <c r="D1274" s="149"/>
      <c r="E1274" s="149"/>
      <c r="F1274" s="149"/>
      <c r="G1274" s="149"/>
      <c r="H1274" s="151"/>
      <c r="I1274" s="149"/>
      <c r="J1274" s="149"/>
      <c r="K1274" s="152"/>
      <c r="L1274" s="149"/>
      <c r="M1274" s="149"/>
      <c r="N1274" s="153"/>
      <c r="O1274" s="153"/>
      <c r="P1274" s="153"/>
    </row>
    <row r="1275" spans="1:16" x14ac:dyDescent="0.35">
      <c r="A1275" s="149"/>
      <c r="B1275" s="149"/>
      <c r="C1275" s="150"/>
      <c r="D1275" s="149"/>
      <c r="E1275" s="149"/>
      <c r="F1275" s="149"/>
      <c r="G1275" s="149"/>
      <c r="H1275" s="151"/>
      <c r="I1275" s="149"/>
      <c r="J1275" s="149"/>
      <c r="K1275" s="152"/>
      <c r="L1275" s="149"/>
      <c r="M1275" s="149"/>
      <c r="N1275" s="153"/>
      <c r="O1275" s="153"/>
      <c r="P1275" s="153"/>
    </row>
    <row r="1276" spans="1:16" x14ac:dyDescent="0.35">
      <c r="A1276" s="149"/>
      <c r="B1276" s="149"/>
      <c r="C1276" s="150"/>
      <c r="D1276" s="149"/>
      <c r="E1276" s="149"/>
      <c r="F1276" s="149"/>
      <c r="G1276" s="149"/>
      <c r="H1276" s="151"/>
      <c r="I1276" s="149"/>
      <c r="J1276" s="149"/>
      <c r="K1276" s="152"/>
      <c r="L1276" s="149"/>
      <c r="M1276" s="149"/>
      <c r="N1276" s="153"/>
      <c r="O1276" s="153"/>
      <c r="P1276" s="153"/>
    </row>
    <row r="1277" spans="1:16" x14ac:dyDescent="0.35">
      <c r="A1277" s="149"/>
      <c r="B1277" s="149"/>
      <c r="C1277" s="150"/>
      <c r="D1277" s="149"/>
      <c r="E1277" s="149"/>
      <c r="F1277" s="149"/>
      <c r="G1277" s="149"/>
      <c r="H1277" s="151"/>
      <c r="I1277" s="149"/>
      <c r="J1277" s="149"/>
      <c r="K1277" s="152"/>
      <c r="L1277" s="149"/>
      <c r="M1277" s="149"/>
      <c r="N1277" s="153"/>
      <c r="O1277" s="153"/>
      <c r="P1277" s="153"/>
    </row>
    <row r="1278" spans="1:16" x14ac:dyDescent="0.35">
      <c r="A1278" s="149"/>
      <c r="B1278" s="149"/>
      <c r="C1278" s="150"/>
      <c r="D1278" s="149"/>
      <c r="E1278" s="149"/>
      <c r="F1278" s="149"/>
      <c r="G1278" s="149"/>
      <c r="H1278" s="151"/>
      <c r="I1278" s="149"/>
      <c r="J1278" s="149"/>
      <c r="K1278" s="152"/>
      <c r="L1278" s="149"/>
      <c r="M1278" s="149"/>
      <c r="N1278" s="153"/>
      <c r="O1278" s="153"/>
      <c r="P1278" s="153"/>
    </row>
    <row r="1279" spans="1:16" x14ac:dyDescent="0.35">
      <c r="A1279" s="149"/>
      <c r="B1279" s="149"/>
      <c r="C1279" s="150"/>
      <c r="D1279" s="149"/>
      <c r="E1279" s="149"/>
      <c r="F1279" s="149"/>
      <c r="G1279" s="149"/>
      <c r="H1279" s="151"/>
      <c r="I1279" s="149"/>
      <c r="J1279" s="149"/>
      <c r="K1279" s="152"/>
      <c r="L1279" s="149"/>
      <c r="M1279" s="149"/>
      <c r="N1279" s="153"/>
      <c r="O1279" s="153"/>
      <c r="P1279" s="153"/>
    </row>
    <row r="1280" spans="1:16" x14ac:dyDescent="0.35">
      <c r="A1280" s="149"/>
      <c r="B1280" s="149"/>
      <c r="C1280" s="150"/>
      <c r="D1280" s="149"/>
      <c r="E1280" s="149"/>
      <c r="F1280" s="149"/>
      <c r="G1280" s="149"/>
      <c r="H1280" s="151"/>
      <c r="I1280" s="149"/>
      <c r="J1280" s="149"/>
      <c r="K1280" s="152"/>
      <c r="L1280" s="149"/>
      <c r="M1280" s="149"/>
      <c r="N1280" s="153"/>
      <c r="O1280" s="153"/>
      <c r="P1280" s="153"/>
    </row>
    <row r="1281" spans="1:16" x14ac:dyDescent="0.35">
      <c r="A1281" s="149"/>
      <c r="B1281" s="149"/>
      <c r="C1281" s="150"/>
      <c r="D1281" s="149"/>
      <c r="E1281" s="149"/>
      <c r="F1281" s="149"/>
      <c r="G1281" s="149"/>
      <c r="H1281" s="151"/>
      <c r="I1281" s="149"/>
      <c r="J1281" s="149"/>
      <c r="K1281" s="152"/>
      <c r="L1281" s="149"/>
      <c r="M1281" s="149"/>
      <c r="N1281" s="153"/>
      <c r="O1281" s="153"/>
      <c r="P1281" s="153"/>
    </row>
    <row r="1282" spans="1:16" x14ac:dyDescent="0.35">
      <c r="A1282" s="149"/>
      <c r="B1282" s="149"/>
      <c r="C1282" s="150"/>
      <c r="D1282" s="149"/>
      <c r="E1282" s="149"/>
      <c r="F1282" s="149"/>
      <c r="G1282" s="149"/>
      <c r="H1282" s="151"/>
      <c r="I1282" s="149"/>
      <c r="J1282" s="149"/>
      <c r="K1282" s="152"/>
      <c r="L1282" s="149"/>
      <c r="M1282" s="149"/>
      <c r="N1282" s="153"/>
      <c r="O1282" s="153"/>
      <c r="P1282" s="153"/>
    </row>
    <row r="1283" spans="1:16" x14ac:dyDescent="0.35">
      <c r="A1283" s="149"/>
      <c r="B1283" s="149"/>
      <c r="C1283" s="150"/>
      <c r="D1283" s="149"/>
      <c r="E1283" s="149"/>
      <c r="F1283" s="149"/>
      <c r="G1283" s="149"/>
      <c r="H1283" s="151"/>
      <c r="I1283" s="149"/>
      <c r="J1283" s="149"/>
      <c r="K1283" s="152"/>
      <c r="L1283" s="149"/>
      <c r="M1283" s="149"/>
      <c r="N1283" s="153"/>
      <c r="O1283" s="153"/>
      <c r="P1283" s="153"/>
    </row>
    <row r="1284" spans="1:16" x14ac:dyDescent="0.35">
      <c r="A1284" s="149"/>
      <c r="B1284" s="149"/>
      <c r="C1284" s="150"/>
      <c r="D1284" s="149"/>
      <c r="E1284" s="149"/>
      <c r="F1284" s="149"/>
      <c r="G1284" s="149"/>
      <c r="H1284" s="151"/>
      <c r="I1284" s="149"/>
      <c r="J1284" s="149"/>
      <c r="K1284" s="152"/>
      <c r="L1284" s="149"/>
      <c r="M1284" s="149"/>
      <c r="N1284" s="153"/>
      <c r="O1284" s="153"/>
      <c r="P1284" s="153"/>
    </row>
    <row r="1285" spans="1:16" x14ac:dyDescent="0.35">
      <c r="A1285" s="149"/>
      <c r="B1285" s="149"/>
      <c r="C1285" s="150"/>
      <c r="D1285" s="149"/>
      <c r="E1285" s="149"/>
      <c r="F1285" s="149"/>
      <c r="G1285" s="149"/>
      <c r="H1285" s="151"/>
      <c r="I1285" s="149"/>
      <c r="J1285" s="149"/>
      <c r="K1285" s="152"/>
      <c r="L1285" s="149"/>
      <c r="M1285" s="149"/>
      <c r="N1285" s="153"/>
      <c r="O1285" s="153"/>
      <c r="P1285" s="153"/>
    </row>
    <row r="1286" spans="1:16" x14ac:dyDescent="0.35">
      <c r="A1286" s="149"/>
      <c r="B1286" s="149"/>
      <c r="C1286" s="150"/>
      <c r="D1286" s="149"/>
      <c r="E1286" s="149"/>
      <c r="F1286" s="149"/>
      <c r="G1286" s="149"/>
      <c r="H1286" s="151"/>
      <c r="I1286" s="149"/>
      <c r="J1286" s="149"/>
      <c r="K1286" s="152"/>
      <c r="L1286" s="149"/>
      <c r="M1286" s="149"/>
      <c r="N1286" s="153"/>
      <c r="O1286" s="153"/>
      <c r="P1286" s="153"/>
    </row>
    <row r="1287" spans="1:16" x14ac:dyDescent="0.35">
      <c r="A1287" s="149"/>
      <c r="B1287" s="149"/>
      <c r="C1287" s="150"/>
      <c r="D1287" s="149"/>
      <c r="E1287" s="149"/>
      <c r="F1287" s="149"/>
      <c r="G1287" s="149"/>
      <c r="H1287" s="151"/>
      <c r="I1287" s="149"/>
      <c r="J1287" s="149"/>
      <c r="K1287" s="152"/>
      <c r="L1287" s="149"/>
      <c r="M1287" s="149"/>
      <c r="N1287" s="153"/>
      <c r="O1287" s="153"/>
      <c r="P1287" s="153"/>
    </row>
    <row r="1288" spans="1:16" x14ac:dyDescent="0.35">
      <c r="A1288" s="149"/>
      <c r="B1288" s="149"/>
      <c r="C1288" s="150"/>
      <c r="D1288" s="149"/>
      <c r="E1288" s="149"/>
      <c r="F1288" s="149"/>
      <c r="G1288" s="149"/>
      <c r="H1288" s="151"/>
      <c r="I1288" s="149"/>
      <c r="J1288" s="149"/>
      <c r="K1288" s="152"/>
      <c r="L1288" s="149"/>
      <c r="M1288" s="149"/>
      <c r="N1288" s="153"/>
      <c r="O1288" s="153"/>
      <c r="P1288" s="153"/>
    </row>
    <row r="1289" spans="1:16" x14ac:dyDescent="0.35">
      <c r="A1289" s="149"/>
      <c r="B1289" s="149"/>
      <c r="C1289" s="150"/>
      <c r="D1289" s="149"/>
      <c r="E1289" s="149"/>
      <c r="F1289" s="149"/>
      <c r="G1289" s="149"/>
      <c r="H1289" s="151"/>
      <c r="I1289" s="149"/>
      <c r="J1289" s="149"/>
      <c r="K1289" s="152"/>
      <c r="L1289" s="149"/>
      <c r="M1289" s="149"/>
      <c r="N1289" s="153"/>
      <c r="O1289" s="153"/>
      <c r="P1289" s="153"/>
    </row>
    <row r="1290" spans="1:16" x14ac:dyDescent="0.35">
      <c r="A1290" s="149"/>
      <c r="B1290" s="149"/>
      <c r="C1290" s="150"/>
      <c r="D1290" s="149"/>
      <c r="E1290" s="149"/>
      <c r="F1290" s="149"/>
      <c r="G1290" s="149"/>
      <c r="H1290" s="151"/>
      <c r="I1290" s="149"/>
      <c r="J1290" s="149"/>
      <c r="K1290" s="152"/>
      <c r="L1290" s="149"/>
      <c r="M1290" s="149"/>
      <c r="N1290" s="153"/>
      <c r="O1290" s="153"/>
      <c r="P1290" s="153"/>
    </row>
    <row r="1291" spans="1:16" x14ac:dyDescent="0.35">
      <c r="A1291" s="149"/>
      <c r="B1291" s="149"/>
      <c r="C1291" s="150"/>
      <c r="D1291" s="149"/>
      <c r="E1291" s="149"/>
      <c r="F1291" s="149"/>
      <c r="G1291" s="149"/>
      <c r="H1291" s="151"/>
      <c r="I1291" s="149"/>
      <c r="J1291" s="149"/>
      <c r="K1291" s="152"/>
      <c r="L1291" s="149"/>
      <c r="M1291" s="149"/>
      <c r="N1291" s="153"/>
      <c r="O1291" s="153"/>
      <c r="P1291" s="153"/>
    </row>
    <row r="1292" spans="1:16" x14ac:dyDescent="0.35">
      <c r="A1292" s="149"/>
      <c r="B1292" s="149"/>
      <c r="C1292" s="150"/>
      <c r="D1292" s="149"/>
      <c r="E1292" s="149"/>
      <c r="F1292" s="149"/>
      <c r="G1292" s="149"/>
      <c r="H1292" s="151"/>
      <c r="I1292" s="149"/>
      <c r="J1292" s="149"/>
      <c r="K1292" s="152"/>
      <c r="L1292" s="149"/>
      <c r="M1292" s="149"/>
      <c r="N1292" s="153"/>
      <c r="O1292" s="153"/>
      <c r="P1292" s="153"/>
    </row>
    <row r="1293" spans="1:16" x14ac:dyDescent="0.35">
      <c r="A1293" s="149"/>
      <c r="B1293" s="149"/>
      <c r="C1293" s="150"/>
      <c r="D1293" s="149"/>
      <c r="E1293" s="149"/>
      <c r="F1293" s="149"/>
      <c r="G1293" s="149"/>
      <c r="H1293" s="151"/>
      <c r="I1293" s="149"/>
      <c r="J1293" s="149"/>
      <c r="K1293" s="152"/>
      <c r="L1293" s="149"/>
      <c r="M1293" s="149"/>
      <c r="N1293" s="153"/>
      <c r="O1293" s="153"/>
      <c r="P1293" s="153"/>
    </row>
    <row r="1294" spans="1:16" x14ac:dyDescent="0.35">
      <c r="A1294" s="149"/>
      <c r="B1294" s="149"/>
      <c r="C1294" s="150"/>
      <c r="D1294" s="149"/>
      <c r="E1294" s="149"/>
      <c r="F1294" s="149"/>
      <c r="G1294" s="149"/>
      <c r="H1294" s="151"/>
      <c r="I1294" s="149"/>
      <c r="J1294" s="149"/>
      <c r="K1294" s="152"/>
      <c r="L1294" s="149"/>
      <c r="M1294" s="149"/>
      <c r="N1294" s="153"/>
      <c r="O1294" s="153"/>
      <c r="P1294" s="153"/>
    </row>
    <row r="1295" spans="1:16" x14ac:dyDescent="0.35">
      <c r="A1295" s="149"/>
      <c r="B1295" s="149"/>
      <c r="C1295" s="150"/>
      <c r="D1295" s="149"/>
      <c r="E1295" s="149"/>
      <c r="F1295" s="149"/>
      <c r="G1295" s="149"/>
      <c r="H1295" s="151"/>
      <c r="I1295" s="149"/>
      <c r="J1295" s="149"/>
      <c r="K1295" s="152"/>
      <c r="L1295" s="149"/>
      <c r="M1295" s="149"/>
      <c r="N1295" s="153"/>
      <c r="O1295" s="153"/>
      <c r="P1295" s="153"/>
    </row>
    <row r="1296" spans="1:16" x14ac:dyDescent="0.35">
      <c r="A1296" s="149"/>
      <c r="B1296" s="149"/>
      <c r="C1296" s="150"/>
      <c r="D1296" s="149"/>
      <c r="E1296" s="149"/>
      <c r="F1296" s="149"/>
      <c r="G1296" s="149"/>
      <c r="H1296" s="151"/>
      <c r="I1296" s="149"/>
      <c r="J1296" s="149"/>
      <c r="K1296" s="152"/>
      <c r="L1296" s="149"/>
      <c r="M1296" s="149"/>
      <c r="N1296" s="153"/>
      <c r="O1296" s="153"/>
      <c r="P1296" s="153"/>
    </row>
    <row r="1297" spans="1:16" x14ac:dyDescent="0.35">
      <c r="A1297" s="149"/>
      <c r="B1297" s="149"/>
      <c r="C1297" s="150"/>
      <c r="D1297" s="149"/>
      <c r="E1297" s="149"/>
      <c r="F1297" s="149"/>
      <c r="G1297" s="149"/>
      <c r="H1297" s="151"/>
      <c r="I1297" s="149"/>
      <c r="J1297" s="149"/>
      <c r="K1297" s="152"/>
      <c r="L1297" s="149"/>
      <c r="M1297" s="149"/>
      <c r="N1297" s="153"/>
      <c r="O1297" s="153"/>
      <c r="P1297" s="153"/>
    </row>
    <row r="1298" spans="1:16" x14ac:dyDescent="0.35">
      <c r="A1298" s="149"/>
      <c r="B1298" s="149"/>
      <c r="C1298" s="150"/>
      <c r="D1298" s="149"/>
      <c r="E1298" s="149"/>
      <c r="F1298" s="149"/>
      <c r="G1298" s="149"/>
      <c r="H1298" s="151"/>
      <c r="I1298" s="149"/>
      <c r="J1298" s="149"/>
      <c r="K1298" s="152"/>
      <c r="L1298" s="149"/>
      <c r="M1298" s="149"/>
      <c r="N1298" s="153"/>
      <c r="O1298" s="153"/>
      <c r="P1298" s="153"/>
    </row>
    <row r="1299" spans="1:16" x14ac:dyDescent="0.35">
      <c r="A1299" s="149"/>
      <c r="B1299" s="149"/>
      <c r="C1299" s="150"/>
      <c r="D1299" s="149"/>
      <c r="E1299" s="149"/>
      <c r="F1299" s="149"/>
      <c r="G1299" s="149"/>
      <c r="H1299" s="151"/>
      <c r="I1299" s="149"/>
      <c r="J1299" s="149"/>
      <c r="K1299" s="152"/>
      <c r="L1299" s="149"/>
      <c r="M1299" s="149"/>
      <c r="N1299" s="153"/>
      <c r="O1299" s="153"/>
      <c r="P1299" s="153"/>
    </row>
    <row r="1300" spans="1:16" x14ac:dyDescent="0.35">
      <c r="A1300" s="149"/>
      <c r="B1300" s="149"/>
      <c r="C1300" s="150"/>
      <c r="D1300" s="149"/>
      <c r="E1300" s="149"/>
      <c r="F1300" s="149"/>
      <c r="G1300" s="149"/>
      <c r="H1300" s="151"/>
      <c r="I1300" s="149"/>
      <c r="J1300" s="149"/>
      <c r="K1300" s="152"/>
      <c r="L1300" s="149"/>
      <c r="M1300" s="149"/>
      <c r="N1300" s="153"/>
      <c r="O1300" s="153"/>
      <c r="P1300" s="153"/>
    </row>
    <row r="1301" spans="1:16" x14ac:dyDescent="0.35">
      <c r="A1301" s="149"/>
      <c r="B1301" s="149"/>
      <c r="C1301" s="150"/>
      <c r="D1301" s="149"/>
      <c r="E1301" s="149"/>
      <c r="F1301" s="149"/>
      <c r="G1301" s="149"/>
      <c r="H1301" s="151"/>
      <c r="I1301" s="149"/>
      <c r="J1301" s="149"/>
      <c r="K1301" s="152"/>
      <c r="L1301" s="149"/>
      <c r="M1301" s="149"/>
      <c r="N1301" s="153"/>
      <c r="O1301" s="153"/>
      <c r="P1301" s="153"/>
    </row>
    <row r="1302" spans="1:16" x14ac:dyDescent="0.35">
      <c r="A1302" s="149"/>
      <c r="B1302" s="149"/>
      <c r="C1302" s="150"/>
      <c r="D1302" s="149"/>
      <c r="E1302" s="149"/>
      <c r="F1302" s="149"/>
      <c r="G1302" s="149"/>
      <c r="H1302" s="151"/>
      <c r="I1302" s="149"/>
      <c r="J1302" s="149"/>
      <c r="K1302" s="152"/>
      <c r="L1302" s="149"/>
      <c r="M1302" s="149"/>
      <c r="N1302" s="153"/>
      <c r="O1302" s="153"/>
      <c r="P1302" s="153"/>
    </row>
    <row r="1303" spans="1:16" x14ac:dyDescent="0.35">
      <c r="A1303" s="149"/>
      <c r="B1303" s="149"/>
      <c r="C1303" s="150"/>
      <c r="D1303" s="149"/>
      <c r="E1303" s="149"/>
      <c r="F1303" s="149"/>
      <c r="G1303" s="149"/>
      <c r="H1303" s="151"/>
      <c r="I1303" s="149"/>
      <c r="J1303" s="149"/>
      <c r="K1303" s="152"/>
      <c r="L1303" s="149"/>
      <c r="M1303" s="149"/>
      <c r="N1303" s="153"/>
      <c r="O1303" s="153"/>
      <c r="P1303" s="153"/>
    </row>
    <row r="1304" spans="1:16" x14ac:dyDescent="0.35">
      <c r="A1304" s="149"/>
      <c r="B1304" s="149"/>
      <c r="C1304" s="150"/>
      <c r="D1304" s="149"/>
      <c r="E1304" s="149"/>
      <c r="F1304" s="149"/>
      <c r="G1304" s="149"/>
      <c r="H1304" s="151"/>
      <c r="I1304" s="149"/>
      <c r="J1304" s="149"/>
      <c r="K1304" s="152"/>
      <c r="L1304" s="149"/>
      <c r="M1304" s="149"/>
      <c r="N1304" s="153"/>
      <c r="O1304" s="153"/>
      <c r="P1304" s="153"/>
    </row>
    <row r="1305" spans="1:16" x14ac:dyDescent="0.35">
      <c r="A1305" s="149"/>
      <c r="B1305" s="149"/>
      <c r="C1305" s="150"/>
      <c r="D1305" s="149"/>
      <c r="E1305" s="149"/>
      <c r="F1305" s="149"/>
      <c r="G1305" s="149"/>
      <c r="H1305" s="151"/>
      <c r="I1305" s="149"/>
      <c r="J1305" s="149"/>
      <c r="K1305" s="152"/>
      <c r="L1305" s="149"/>
      <c r="M1305" s="149"/>
      <c r="N1305" s="153"/>
      <c r="O1305" s="153"/>
      <c r="P1305" s="153"/>
    </row>
    <row r="1306" spans="1:16" x14ac:dyDescent="0.35">
      <c r="A1306" s="149"/>
      <c r="B1306" s="149"/>
      <c r="C1306" s="150"/>
      <c r="D1306" s="149"/>
      <c r="E1306" s="149"/>
      <c r="F1306" s="149"/>
      <c r="G1306" s="149"/>
      <c r="H1306" s="151"/>
      <c r="I1306" s="149"/>
      <c r="J1306" s="149"/>
      <c r="K1306" s="152"/>
      <c r="L1306" s="149"/>
      <c r="M1306" s="149"/>
      <c r="N1306" s="153"/>
      <c r="O1306" s="153"/>
      <c r="P1306" s="153"/>
    </row>
    <row r="1307" spans="1:16" x14ac:dyDescent="0.35">
      <c r="A1307" s="149"/>
      <c r="B1307" s="149"/>
      <c r="C1307" s="150"/>
      <c r="D1307" s="149"/>
      <c r="E1307" s="149"/>
      <c r="F1307" s="149"/>
      <c r="G1307" s="149"/>
      <c r="H1307" s="151"/>
      <c r="I1307" s="149"/>
      <c r="J1307" s="149"/>
      <c r="K1307" s="152"/>
      <c r="L1307" s="149"/>
      <c r="M1307" s="149"/>
      <c r="N1307" s="153"/>
      <c r="O1307" s="153"/>
      <c r="P1307" s="153"/>
    </row>
    <row r="1308" spans="1:16" x14ac:dyDescent="0.35">
      <c r="A1308" s="149"/>
      <c r="B1308" s="149"/>
      <c r="C1308" s="150"/>
      <c r="D1308" s="149"/>
      <c r="E1308" s="149"/>
      <c r="F1308" s="149"/>
      <c r="G1308" s="149"/>
      <c r="H1308" s="151"/>
      <c r="I1308" s="149"/>
      <c r="J1308" s="149"/>
      <c r="K1308" s="152"/>
      <c r="L1308" s="149"/>
      <c r="M1308" s="149"/>
      <c r="N1308" s="153"/>
      <c r="O1308" s="153"/>
      <c r="P1308" s="153"/>
    </row>
    <row r="1309" spans="1:16" x14ac:dyDescent="0.35">
      <c r="A1309" s="149"/>
      <c r="B1309" s="149"/>
      <c r="C1309" s="150"/>
      <c r="D1309" s="149"/>
      <c r="E1309" s="149"/>
      <c r="F1309" s="149"/>
      <c r="G1309" s="149"/>
      <c r="H1309" s="151"/>
      <c r="I1309" s="149"/>
      <c r="J1309" s="149"/>
      <c r="K1309" s="152"/>
      <c r="L1309" s="149"/>
      <c r="M1309" s="149"/>
      <c r="N1309" s="153"/>
      <c r="O1309" s="153"/>
      <c r="P1309" s="153"/>
    </row>
    <row r="1310" spans="1:16" x14ac:dyDescent="0.35">
      <c r="A1310" s="149"/>
      <c r="B1310" s="149"/>
      <c r="C1310" s="150"/>
      <c r="D1310" s="149"/>
      <c r="E1310" s="149"/>
      <c r="F1310" s="149"/>
      <c r="G1310" s="149"/>
      <c r="H1310" s="151"/>
      <c r="I1310" s="149"/>
      <c r="J1310" s="149"/>
      <c r="K1310" s="152"/>
      <c r="L1310" s="149"/>
      <c r="M1310" s="149"/>
      <c r="N1310" s="153"/>
      <c r="O1310" s="153"/>
      <c r="P1310" s="153"/>
    </row>
    <row r="1311" spans="1:16" x14ac:dyDescent="0.35">
      <c r="A1311" s="149"/>
      <c r="B1311" s="149"/>
      <c r="C1311" s="150"/>
      <c r="D1311" s="149"/>
      <c r="E1311" s="149"/>
      <c r="F1311" s="149"/>
      <c r="G1311" s="149"/>
      <c r="H1311" s="151"/>
      <c r="I1311" s="149"/>
      <c r="J1311" s="149"/>
      <c r="K1311" s="152"/>
      <c r="L1311" s="149"/>
      <c r="M1311" s="149"/>
      <c r="N1311" s="153"/>
      <c r="O1311" s="153"/>
      <c r="P1311" s="153"/>
    </row>
    <row r="1312" spans="1:16" x14ac:dyDescent="0.35">
      <c r="A1312" s="149"/>
      <c r="B1312" s="149"/>
      <c r="C1312" s="150"/>
      <c r="D1312" s="149"/>
      <c r="E1312" s="149"/>
      <c r="F1312" s="149"/>
      <c r="G1312" s="149"/>
      <c r="H1312" s="151"/>
      <c r="I1312" s="149"/>
      <c r="J1312" s="149"/>
      <c r="K1312" s="152"/>
      <c r="L1312" s="149"/>
      <c r="M1312" s="149"/>
      <c r="N1312" s="153"/>
      <c r="O1312" s="153"/>
      <c r="P1312" s="153"/>
    </row>
    <row r="1313" spans="1:16" x14ac:dyDescent="0.35">
      <c r="A1313" s="149"/>
      <c r="B1313" s="149"/>
      <c r="C1313" s="150"/>
      <c r="D1313" s="149"/>
      <c r="E1313" s="149"/>
      <c r="F1313" s="149"/>
      <c r="G1313" s="149"/>
      <c r="H1313" s="151"/>
      <c r="I1313" s="149"/>
      <c r="J1313" s="149"/>
      <c r="K1313" s="152"/>
      <c r="L1313" s="149"/>
      <c r="M1313" s="149"/>
      <c r="N1313" s="153"/>
      <c r="O1313" s="153"/>
      <c r="P1313" s="153"/>
    </row>
    <row r="1314" spans="1:16" x14ac:dyDescent="0.35">
      <c r="A1314" s="149"/>
      <c r="B1314" s="149"/>
      <c r="C1314" s="150"/>
      <c r="D1314" s="149"/>
      <c r="E1314" s="149"/>
      <c r="F1314" s="149"/>
      <c r="G1314" s="149"/>
      <c r="H1314" s="151"/>
      <c r="I1314" s="149"/>
      <c r="J1314" s="149"/>
      <c r="K1314" s="152"/>
      <c r="L1314" s="149"/>
      <c r="M1314" s="149"/>
      <c r="N1314" s="153"/>
      <c r="O1314" s="153"/>
      <c r="P1314" s="153"/>
    </row>
    <row r="1315" spans="1:16" x14ac:dyDescent="0.35">
      <c r="A1315" s="149"/>
      <c r="B1315" s="149"/>
      <c r="C1315" s="150"/>
      <c r="D1315" s="149"/>
      <c r="E1315" s="149"/>
      <c r="F1315" s="149"/>
      <c r="G1315" s="149"/>
      <c r="H1315" s="151"/>
      <c r="I1315" s="149"/>
      <c r="J1315" s="149"/>
      <c r="K1315" s="152"/>
      <c r="L1315" s="149"/>
      <c r="M1315" s="149"/>
      <c r="N1315" s="153"/>
      <c r="O1315" s="153"/>
      <c r="P1315" s="153"/>
    </row>
    <row r="1316" spans="1:16" x14ac:dyDescent="0.35">
      <c r="A1316" s="149"/>
      <c r="B1316" s="149"/>
      <c r="C1316" s="150"/>
      <c r="D1316" s="149"/>
      <c r="E1316" s="149"/>
      <c r="F1316" s="149"/>
      <c r="G1316" s="149"/>
      <c r="H1316" s="151"/>
      <c r="I1316" s="149"/>
      <c r="J1316" s="149"/>
      <c r="K1316" s="152"/>
      <c r="L1316" s="149"/>
      <c r="M1316" s="149"/>
      <c r="N1316" s="153"/>
      <c r="O1316" s="153"/>
      <c r="P1316" s="153"/>
    </row>
    <row r="1317" spans="1:16" x14ac:dyDescent="0.35">
      <c r="A1317" s="149"/>
      <c r="B1317" s="149"/>
      <c r="C1317" s="150"/>
      <c r="D1317" s="149"/>
      <c r="E1317" s="149"/>
      <c r="F1317" s="149"/>
      <c r="G1317" s="149"/>
      <c r="H1317" s="151"/>
      <c r="I1317" s="149"/>
      <c r="J1317" s="149"/>
      <c r="K1317" s="152"/>
      <c r="L1317" s="149"/>
      <c r="M1317" s="149"/>
      <c r="N1317" s="153"/>
      <c r="O1317" s="153"/>
      <c r="P1317" s="153"/>
    </row>
    <row r="1318" spans="1:16" x14ac:dyDescent="0.35">
      <c r="A1318" s="149"/>
      <c r="B1318" s="149"/>
      <c r="C1318" s="150"/>
      <c r="D1318" s="149"/>
      <c r="E1318" s="149"/>
      <c r="F1318" s="149"/>
      <c r="G1318" s="149"/>
      <c r="H1318" s="151"/>
      <c r="I1318" s="149"/>
      <c r="J1318" s="149"/>
      <c r="K1318" s="152"/>
      <c r="L1318" s="149"/>
      <c r="M1318" s="149"/>
      <c r="N1318" s="153"/>
      <c r="O1318" s="153"/>
      <c r="P1318" s="153"/>
    </row>
    <row r="1319" spans="1:16" x14ac:dyDescent="0.35">
      <c r="A1319" s="149"/>
      <c r="B1319" s="149"/>
      <c r="C1319" s="150"/>
      <c r="D1319" s="149"/>
      <c r="E1319" s="149"/>
      <c r="F1319" s="149"/>
      <c r="G1319" s="149"/>
      <c r="H1319" s="151"/>
      <c r="I1319" s="149"/>
      <c r="J1319" s="149"/>
      <c r="K1319" s="152"/>
      <c r="L1319" s="149"/>
      <c r="M1319" s="149"/>
      <c r="N1319" s="153"/>
      <c r="O1319" s="153"/>
      <c r="P1319" s="153"/>
    </row>
    <row r="1320" spans="1:16" x14ac:dyDescent="0.35">
      <c r="A1320" s="149"/>
      <c r="B1320" s="149"/>
      <c r="C1320" s="150"/>
      <c r="D1320" s="149"/>
      <c r="E1320" s="149"/>
      <c r="F1320" s="149"/>
      <c r="G1320" s="149"/>
      <c r="H1320" s="151"/>
      <c r="I1320" s="149"/>
      <c r="J1320" s="149"/>
      <c r="K1320" s="152"/>
      <c r="L1320" s="149"/>
      <c r="M1320" s="149"/>
      <c r="N1320" s="153"/>
      <c r="O1320" s="153"/>
      <c r="P1320" s="153"/>
    </row>
    <row r="1321" spans="1:16" x14ac:dyDescent="0.35">
      <c r="A1321" s="149"/>
      <c r="B1321" s="149"/>
      <c r="C1321" s="150"/>
      <c r="D1321" s="149"/>
      <c r="E1321" s="149"/>
      <c r="F1321" s="149"/>
      <c r="G1321" s="149"/>
      <c r="H1321" s="151"/>
      <c r="I1321" s="149"/>
      <c r="J1321" s="149"/>
      <c r="K1321" s="152"/>
      <c r="L1321" s="149"/>
      <c r="M1321" s="149"/>
      <c r="N1321" s="153"/>
      <c r="O1321" s="153"/>
      <c r="P1321" s="153"/>
    </row>
    <row r="1322" spans="1:16" x14ac:dyDescent="0.35">
      <c r="A1322" s="149"/>
      <c r="B1322" s="149"/>
      <c r="C1322" s="150"/>
      <c r="D1322" s="149"/>
      <c r="E1322" s="149"/>
      <c r="F1322" s="149"/>
      <c r="G1322" s="149"/>
      <c r="H1322" s="151"/>
      <c r="I1322" s="149"/>
      <c r="J1322" s="149"/>
      <c r="K1322" s="152"/>
      <c r="L1322" s="149"/>
      <c r="M1322" s="149"/>
      <c r="N1322" s="153"/>
      <c r="O1322" s="153"/>
      <c r="P1322" s="153"/>
    </row>
    <row r="1323" spans="1:16" x14ac:dyDescent="0.35">
      <c r="A1323" s="149"/>
      <c r="B1323" s="149"/>
      <c r="C1323" s="150"/>
      <c r="D1323" s="149"/>
      <c r="E1323" s="149"/>
      <c r="F1323" s="149"/>
      <c r="G1323" s="149"/>
      <c r="H1323" s="151"/>
      <c r="I1323" s="149"/>
      <c r="J1323" s="149"/>
      <c r="K1323" s="152"/>
      <c r="L1323" s="149"/>
      <c r="M1323" s="149"/>
      <c r="N1323" s="153"/>
      <c r="O1323" s="153"/>
      <c r="P1323" s="153"/>
    </row>
    <row r="1324" spans="1:16" x14ac:dyDescent="0.35">
      <c r="A1324" s="149"/>
      <c r="B1324" s="149"/>
      <c r="C1324" s="150"/>
      <c r="D1324" s="149"/>
      <c r="E1324" s="149"/>
      <c r="F1324" s="149"/>
      <c r="G1324" s="149"/>
      <c r="H1324" s="151"/>
      <c r="I1324" s="149"/>
      <c r="J1324" s="149"/>
      <c r="K1324" s="152"/>
      <c r="L1324" s="149"/>
      <c r="M1324" s="149"/>
      <c r="N1324" s="153"/>
      <c r="O1324" s="153"/>
      <c r="P1324" s="153"/>
    </row>
    <row r="1325" spans="1:16" x14ac:dyDescent="0.35">
      <c r="A1325" s="149"/>
      <c r="B1325" s="149"/>
      <c r="C1325" s="150"/>
      <c r="D1325" s="149"/>
      <c r="E1325" s="149"/>
      <c r="F1325" s="149"/>
      <c r="G1325" s="149"/>
      <c r="H1325" s="151"/>
      <c r="I1325" s="149"/>
      <c r="J1325" s="149"/>
      <c r="K1325" s="152"/>
      <c r="L1325" s="149"/>
      <c r="M1325" s="149"/>
      <c r="N1325" s="153"/>
      <c r="O1325" s="153"/>
      <c r="P1325" s="153"/>
    </row>
    <row r="1326" spans="1:16" x14ac:dyDescent="0.35">
      <c r="A1326" s="149"/>
      <c r="B1326" s="149"/>
      <c r="C1326" s="150"/>
      <c r="D1326" s="149"/>
      <c r="E1326" s="149"/>
      <c r="F1326" s="149"/>
      <c r="G1326" s="149"/>
      <c r="H1326" s="151"/>
      <c r="I1326" s="149"/>
      <c r="J1326" s="149"/>
      <c r="K1326" s="152"/>
      <c r="L1326" s="149"/>
      <c r="M1326" s="149"/>
      <c r="N1326" s="153"/>
      <c r="O1326" s="153"/>
      <c r="P1326" s="153"/>
    </row>
    <row r="1327" spans="1:16" x14ac:dyDescent="0.35">
      <c r="A1327" s="149"/>
      <c r="B1327" s="149"/>
      <c r="C1327" s="150"/>
      <c r="D1327" s="149"/>
      <c r="E1327" s="149"/>
      <c r="F1327" s="149"/>
      <c r="G1327" s="149"/>
      <c r="H1327" s="151"/>
      <c r="I1327" s="149"/>
      <c r="J1327" s="149"/>
      <c r="K1327" s="152"/>
      <c r="L1327" s="149"/>
      <c r="M1327" s="149"/>
      <c r="N1327" s="153"/>
      <c r="O1327" s="153"/>
      <c r="P1327" s="153"/>
    </row>
    <row r="1328" spans="1:16" x14ac:dyDescent="0.35">
      <c r="A1328" s="149"/>
      <c r="B1328" s="149"/>
      <c r="C1328" s="150"/>
      <c r="D1328" s="149"/>
      <c r="E1328" s="149"/>
      <c r="F1328" s="149"/>
      <c r="G1328" s="149"/>
      <c r="H1328" s="151"/>
      <c r="I1328" s="149"/>
      <c r="J1328" s="149"/>
      <c r="K1328" s="152"/>
      <c r="L1328" s="149"/>
      <c r="M1328" s="149"/>
      <c r="N1328" s="153"/>
      <c r="O1328" s="153"/>
      <c r="P1328" s="153"/>
    </row>
    <row r="1329" spans="1:16" x14ac:dyDescent="0.35">
      <c r="A1329" s="149"/>
      <c r="B1329" s="149"/>
      <c r="C1329" s="150"/>
      <c r="D1329" s="149"/>
      <c r="E1329" s="149"/>
      <c r="F1329" s="149"/>
      <c r="G1329" s="149"/>
      <c r="H1329" s="151"/>
      <c r="I1329" s="149"/>
      <c r="J1329" s="149"/>
      <c r="K1329" s="152"/>
      <c r="L1329" s="149"/>
      <c r="M1329" s="149"/>
      <c r="N1329" s="153"/>
      <c r="O1329" s="153"/>
      <c r="P1329" s="153"/>
    </row>
    <row r="1330" spans="1:16" x14ac:dyDescent="0.35">
      <c r="A1330" s="149"/>
      <c r="B1330" s="149"/>
      <c r="C1330" s="150"/>
      <c r="D1330" s="149"/>
      <c r="E1330" s="149"/>
      <c r="F1330" s="149"/>
      <c r="G1330" s="149"/>
      <c r="H1330" s="151"/>
      <c r="I1330" s="149"/>
      <c r="J1330" s="149"/>
      <c r="K1330" s="152"/>
      <c r="L1330" s="149"/>
      <c r="M1330" s="149"/>
      <c r="N1330" s="153"/>
      <c r="O1330" s="153"/>
      <c r="P1330" s="153"/>
    </row>
    <row r="1331" spans="1:16" x14ac:dyDescent="0.35">
      <c r="A1331" s="149"/>
      <c r="B1331" s="149"/>
      <c r="C1331" s="150"/>
      <c r="D1331" s="149"/>
      <c r="E1331" s="149"/>
      <c r="F1331" s="149"/>
      <c r="G1331" s="149"/>
      <c r="H1331" s="151"/>
      <c r="I1331" s="149"/>
      <c r="J1331" s="149"/>
      <c r="K1331" s="152"/>
      <c r="L1331" s="149"/>
      <c r="M1331" s="149"/>
      <c r="N1331" s="153"/>
      <c r="O1331" s="153"/>
      <c r="P1331" s="153"/>
    </row>
    <row r="1332" spans="1:16" x14ac:dyDescent="0.35">
      <c r="A1332" s="149"/>
      <c r="B1332" s="149"/>
      <c r="C1332" s="150"/>
      <c r="D1332" s="149"/>
      <c r="E1332" s="149"/>
      <c r="F1332" s="149"/>
      <c r="G1332" s="149"/>
      <c r="H1332" s="151"/>
      <c r="I1332" s="149"/>
      <c r="J1332" s="149"/>
      <c r="K1332" s="152"/>
      <c r="L1332" s="149"/>
      <c r="M1332" s="149"/>
      <c r="N1332" s="153"/>
      <c r="O1332" s="153"/>
      <c r="P1332" s="153"/>
    </row>
    <row r="1333" spans="1:16" x14ac:dyDescent="0.35">
      <c r="A1333" s="149"/>
      <c r="B1333" s="149"/>
      <c r="C1333" s="150"/>
      <c r="D1333" s="149"/>
      <c r="E1333" s="149"/>
      <c r="F1333" s="149"/>
      <c r="G1333" s="149"/>
      <c r="H1333" s="151"/>
      <c r="I1333" s="149"/>
      <c r="J1333" s="149"/>
      <c r="K1333" s="152"/>
      <c r="L1333" s="149"/>
      <c r="M1333" s="149"/>
      <c r="N1333" s="153"/>
      <c r="O1333" s="153"/>
      <c r="P1333" s="153"/>
    </row>
    <row r="1334" spans="1:16" x14ac:dyDescent="0.35">
      <c r="A1334" s="149"/>
      <c r="B1334" s="149"/>
      <c r="C1334" s="150"/>
      <c r="D1334" s="149"/>
      <c r="E1334" s="149"/>
      <c r="F1334" s="149"/>
      <c r="G1334" s="149"/>
      <c r="H1334" s="151"/>
      <c r="I1334" s="149"/>
      <c r="J1334" s="149"/>
      <c r="K1334" s="152"/>
      <c r="L1334" s="149"/>
      <c r="M1334" s="149"/>
      <c r="N1334" s="153"/>
      <c r="O1334" s="153"/>
      <c r="P1334" s="153"/>
    </row>
    <row r="1335" spans="1:16" x14ac:dyDescent="0.35">
      <c r="A1335" s="149"/>
      <c r="B1335" s="149"/>
      <c r="C1335" s="150"/>
      <c r="D1335" s="149"/>
      <c r="E1335" s="149"/>
      <c r="F1335" s="149"/>
      <c r="G1335" s="149"/>
      <c r="H1335" s="151"/>
      <c r="I1335" s="149"/>
      <c r="J1335" s="149"/>
      <c r="K1335" s="152"/>
      <c r="L1335" s="149"/>
      <c r="M1335" s="149"/>
      <c r="N1335" s="153"/>
      <c r="O1335" s="153"/>
      <c r="P1335" s="153"/>
    </row>
    <row r="1336" spans="1:16" x14ac:dyDescent="0.35">
      <c r="A1336" s="149"/>
      <c r="B1336" s="149"/>
      <c r="C1336" s="150"/>
      <c r="D1336" s="149"/>
      <c r="E1336" s="149"/>
      <c r="F1336" s="149"/>
      <c r="G1336" s="149"/>
      <c r="H1336" s="151"/>
      <c r="I1336" s="149"/>
      <c r="J1336" s="149"/>
      <c r="K1336" s="152"/>
      <c r="L1336" s="149"/>
      <c r="M1336" s="149"/>
      <c r="N1336" s="153"/>
      <c r="O1336" s="153"/>
      <c r="P1336" s="153"/>
    </row>
    <row r="1337" spans="1:16" x14ac:dyDescent="0.35">
      <c r="A1337" s="149"/>
      <c r="B1337" s="149"/>
      <c r="C1337" s="150"/>
      <c r="D1337" s="149"/>
      <c r="E1337" s="149"/>
      <c r="F1337" s="149"/>
      <c r="G1337" s="149"/>
      <c r="H1337" s="151"/>
      <c r="I1337" s="149"/>
      <c r="J1337" s="149"/>
      <c r="K1337" s="152"/>
      <c r="L1337" s="149"/>
      <c r="M1337" s="149"/>
      <c r="N1337" s="153"/>
      <c r="O1337" s="153"/>
      <c r="P1337" s="153"/>
    </row>
    <row r="1338" spans="1:16" x14ac:dyDescent="0.35">
      <c r="A1338" s="149"/>
      <c r="B1338" s="149"/>
      <c r="C1338" s="150"/>
      <c r="D1338" s="149"/>
      <c r="E1338" s="149"/>
      <c r="F1338" s="149"/>
      <c r="G1338" s="149"/>
      <c r="H1338" s="151"/>
      <c r="I1338" s="149"/>
      <c r="J1338" s="149"/>
      <c r="K1338" s="152"/>
      <c r="L1338" s="149"/>
      <c r="M1338" s="149"/>
      <c r="N1338" s="153"/>
      <c r="O1338" s="153"/>
      <c r="P1338" s="153"/>
    </row>
    <row r="1339" spans="1:16" x14ac:dyDescent="0.35">
      <c r="A1339" s="149"/>
      <c r="B1339" s="149"/>
      <c r="C1339" s="150"/>
      <c r="D1339" s="149"/>
      <c r="E1339" s="149"/>
      <c r="F1339" s="149"/>
      <c r="G1339" s="149"/>
      <c r="H1339" s="151"/>
      <c r="I1339" s="149"/>
      <c r="J1339" s="149"/>
      <c r="K1339" s="152"/>
      <c r="L1339" s="149"/>
      <c r="M1339" s="149"/>
      <c r="N1339" s="153"/>
      <c r="O1339" s="153"/>
      <c r="P1339" s="153"/>
    </row>
    <row r="1340" spans="1:16" x14ac:dyDescent="0.35">
      <c r="A1340" s="149"/>
      <c r="B1340" s="149"/>
      <c r="C1340" s="150"/>
      <c r="D1340" s="149"/>
      <c r="E1340" s="149"/>
      <c r="F1340" s="149"/>
      <c r="G1340" s="149"/>
      <c r="H1340" s="151"/>
      <c r="I1340" s="149"/>
      <c r="J1340" s="149"/>
      <c r="K1340" s="152"/>
      <c r="L1340" s="149"/>
      <c r="M1340" s="149"/>
      <c r="N1340" s="153"/>
      <c r="O1340" s="153"/>
      <c r="P1340" s="153"/>
    </row>
    <row r="1341" spans="1:16" x14ac:dyDescent="0.35">
      <c r="A1341" s="149"/>
      <c r="B1341" s="149"/>
      <c r="C1341" s="150"/>
      <c r="D1341" s="149"/>
      <c r="E1341" s="149"/>
      <c r="F1341" s="149"/>
      <c r="G1341" s="149"/>
      <c r="H1341" s="151"/>
      <c r="I1341" s="149"/>
      <c r="J1341" s="149"/>
      <c r="K1341" s="152"/>
      <c r="L1341" s="149"/>
      <c r="M1341" s="149"/>
      <c r="N1341" s="153"/>
      <c r="O1341" s="153"/>
      <c r="P1341" s="153"/>
    </row>
    <row r="1342" spans="1:16" x14ac:dyDescent="0.35">
      <c r="A1342" s="149"/>
      <c r="B1342" s="149"/>
      <c r="C1342" s="150"/>
      <c r="D1342" s="149"/>
      <c r="E1342" s="149"/>
      <c r="F1342" s="149"/>
      <c r="G1342" s="149"/>
      <c r="H1342" s="151"/>
      <c r="I1342" s="149"/>
      <c r="J1342" s="149"/>
      <c r="K1342" s="152"/>
      <c r="L1342" s="149"/>
      <c r="M1342" s="149"/>
      <c r="N1342" s="153"/>
      <c r="O1342" s="153"/>
      <c r="P1342" s="153"/>
    </row>
    <row r="1343" spans="1:16" x14ac:dyDescent="0.35">
      <c r="A1343" s="149"/>
      <c r="B1343" s="149"/>
      <c r="C1343" s="150"/>
      <c r="D1343" s="149"/>
      <c r="E1343" s="149"/>
      <c r="F1343" s="149"/>
      <c r="G1343" s="149"/>
      <c r="H1343" s="151"/>
      <c r="I1343" s="149"/>
      <c r="J1343" s="149"/>
      <c r="K1343" s="152"/>
      <c r="L1343" s="149"/>
      <c r="M1343" s="149"/>
      <c r="N1343" s="153"/>
      <c r="O1343" s="153"/>
      <c r="P1343" s="153"/>
    </row>
    <row r="1344" spans="1:16" x14ac:dyDescent="0.35">
      <c r="A1344" s="149"/>
      <c r="B1344" s="149"/>
      <c r="C1344" s="150"/>
      <c r="D1344" s="149"/>
      <c r="E1344" s="149"/>
      <c r="F1344" s="149"/>
      <c r="G1344" s="149"/>
      <c r="H1344" s="151"/>
      <c r="I1344" s="149"/>
      <c r="J1344" s="149"/>
      <c r="K1344" s="152"/>
      <c r="L1344" s="149"/>
      <c r="M1344" s="149"/>
      <c r="N1344" s="153"/>
      <c r="O1344" s="153"/>
      <c r="P1344" s="153"/>
    </row>
    <row r="1345" spans="1:16" x14ac:dyDescent="0.35">
      <c r="A1345" s="149"/>
      <c r="B1345" s="149"/>
      <c r="C1345" s="150"/>
      <c r="D1345" s="149"/>
      <c r="E1345" s="149"/>
      <c r="F1345" s="149"/>
      <c r="G1345" s="149"/>
      <c r="H1345" s="151"/>
      <c r="I1345" s="149"/>
      <c r="J1345" s="149"/>
      <c r="K1345" s="152"/>
      <c r="L1345" s="149"/>
      <c r="M1345" s="149"/>
      <c r="N1345" s="153"/>
      <c r="O1345" s="153"/>
      <c r="P1345" s="153"/>
    </row>
    <row r="1346" spans="1:16" x14ac:dyDescent="0.35">
      <c r="A1346" s="149"/>
      <c r="B1346" s="149"/>
      <c r="C1346" s="150"/>
      <c r="D1346" s="149"/>
      <c r="E1346" s="149"/>
      <c r="F1346" s="149"/>
      <c r="G1346" s="149"/>
      <c r="H1346" s="151"/>
      <c r="I1346" s="149"/>
      <c r="J1346" s="149"/>
      <c r="K1346" s="152"/>
      <c r="L1346" s="149"/>
      <c r="M1346" s="149"/>
      <c r="N1346" s="153"/>
      <c r="O1346" s="153"/>
      <c r="P1346" s="153"/>
    </row>
    <row r="1347" spans="1:16" x14ac:dyDescent="0.35">
      <c r="A1347" s="149"/>
      <c r="B1347" s="149"/>
      <c r="C1347" s="150"/>
      <c r="D1347" s="149"/>
      <c r="E1347" s="149"/>
      <c r="F1347" s="149"/>
      <c r="G1347" s="149"/>
      <c r="H1347" s="151"/>
      <c r="I1347" s="149"/>
      <c r="J1347" s="149"/>
      <c r="K1347" s="152"/>
      <c r="L1347" s="149"/>
      <c r="M1347" s="149"/>
      <c r="N1347" s="153"/>
      <c r="O1347" s="153"/>
      <c r="P1347" s="153"/>
    </row>
    <row r="1348" spans="1:16" x14ac:dyDescent="0.35">
      <c r="A1348" s="149"/>
      <c r="B1348" s="149"/>
      <c r="C1348" s="150"/>
      <c r="D1348" s="149"/>
      <c r="E1348" s="149"/>
      <c r="F1348" s="149"/>
      <c r="G1348" s="149"/>
      <c r="H1348" s="151"/>
      <c r="I1348" s="149"/>
      <c r="J1348" s="149"/>
      <c r="K1348" s="152"/>
      <c r="L1348" s="149"/>
      <c r="M1348" s="149"/>
      <c r="N1348" s="153"/>
      <c r="O1348" s="153"/>
      <c r="P1348" s="153"/>
    </row>
    <row r="1349" spans="1:16" x14ac:dyDescent="0.35">
      <c r="A1349" s="149"/>
      <c r="B1349" s="149"/>
      <c r="C1349" s="150"/>
      <c r="D1349" s="149"/>
      <c r="E1349" s="149"/>
      <c r="F1349" s="149"/>
      <c r="G1349" s="149"/>
      <c r="H1349" s="151"/>
      <c r="I1349" s="149"/>
      <c r="J1349" s="149"/>
      <c r="K1349" s="152"/>
      <c r="L1349" s="149"/>
      <c r="M1349" s="149"/>
      <c r="N1349" s="153"/>
      <c r="O1349" s="153"/>
      <c r="P1349" s="153"/>
    </row>
    <row r="1350" spans="1:16" x14ac:dyDescent="0.35">
      <c r="A1350" s="149"/>
      <c r="B1350" s="149"/>
      <c r="C1350" s="150"/>
      <c r="D1350" s="149"/>
      <c r="E1350" s="149"/>
      <c r="F1350" s="149"/>
      <c r="G1350" s="149"/>
      <c r="H1350" s="151"/>
      <c r="I1350" s="149"/>
      <c r="J1350" s="149"/>
      <c r="K1350" s="152"/>
      <c r="L1350" s="149"/>
      <c r="M1350" s="149"/>
      <c r="N1350" s="153"/>
      <c r="O1350" s="153"/>
      <c r="P1350" s="153"/>
    </row>
    <row r="1351" spans="1:16" x14ac:dyDescent="0.35">
      <c r="A1351" s="149"/>
      <c r="B1351" s="149"/>
      <c r="C1351" s="150"/>
      <c r="D1351" s="149"/>
      <c r="E1351" s="149"/>
      <c r="F1351" s="149"/>
      <c r="G1351" s="149"/>
      <c r="H1351" s="151"/>
      <c r="I1351" s="149"/>
      <c r="J1351" s="149"/>
      <c r="K1351" s="152"/>
      <c r="L1351" s="149"/>
      <c r="M1351" s="149"/>
      <c r="N1351" s="153"/>
      <c r="O1351" s="153"/>
      <c r="P1351" s="153"/>
    </row>
    <row r="1352" spans="1:16" x14ac:dyDescent="0.35">
      <c r="A1352" s="149"/>
      <c r="B1352" s="149"/>
      <c r="C1352" s="150"/>
      <c r="D1352" s="149"/>
      <c r="E1352" s="149"/>
      <c r="F1352" s="149"/>
      <c r="G1352" s="149"/>
      <c r="H1352" s="151"/>
      <c r="I1352" s="149"/>
      <c r="J1352" s="149"/>
      <c r="K1352" s="152"/>
      <c r="L1352" s="149"/>
      <c r="M1352" s="149"/>
      <c r="N1352" s="153"/>
      <c r="O1352" s="153"/>
      <c r="P1352" s="153"/>
    </row>
    <row r="1353" spans="1:16" x14ac:dyDescent="0.35">
      <c r="A1353" s="149"/>
      <c r="B1353" s="149"/>
      <c r="C1353" s="150"/>
      <c r="D1353" s="149"/>
      <c r="E1353" s="149"/>
      <c r="F1353" s="149"/>
      <c r="G1353" s="149"/>
      <c r="H1353" s="151"/>
      <c r="I1353" s="149"/>
      <c r="J1353" s="149"/>
      <c r="K1353" s="152"/>
      <c r="L1353" s="149"/>
      <c r="M1353" s="149"/>
      <c r="N1353" s="153"/>
      <c r="O1353" s="153"/>
      <c r="P1353" s="153"/>
    </row>
    <row r="1354" spans="1:16" x14ac:dyDescent="0.35">
      <c r="A1354" s="149"/>
      <c r="B1354" s="149"/>
      <c r="C1354" s="150"/>
      <c r="D1354" s="149"/>
      <c r="E1354" s="149"/>
      <c r="F1354" s="149"/>
      <c r="G1354" s="149"/>
      <c r="H1354" s="151"/>
      <c r="I1354" s="149"/>
      <c r="J1354" s="149"/>
      <c r="K1354" s="152"/>
      <c r="L1354" s="149"/>
      <c r="M1354" s="149"/>
      <c r="N1354" s="153"/>
      <c r="O1354" s="153"/>
      <c r="P1354" s="153"/>
    </row>
    <row r="1355" spans="1:16" x14ac:dyDescent="0.35">
      <c r="A1355" s="149"/>
      <c r="B1355" s="149"/>
      <c r="C1355" s="150"/>
      <c r="D1355" s="149"/>
      <c r="E1355" s="149"/>
      <c r="F1355" s="149"/>
      <c r="G1355" s="149"/>
      <c r="H1355" s="151"/>
      <c r="I1355" s="149"/>
      <c r="J1355" s="149"/>
      <c r="K1355" s="152"/>
      <c r="L1355" s="149"/>
      <c r="M1355" s="149"/>
      <c r="N1355" s="153"/>
      <c r="O1355" s="153"/>
      <c r="P1355" s="153"/>
    </row>
    <row r="1356" spans="1:16" x14ac:dyDescent="0.35">
      <c r="A1356" s="149"/>
      <c r="B1356" s="149"/>
      <c r="C1356" s="150"/>
      <c r="D1356" s="149"/>
      <c r="E1356" s="149"/>
      <c r="F1356" s="149"/>
      <c r="G1356" s="149"/>
      <c r="H1356" s="151"/>
      <c r="I1356" s="149"/>
      <c r="J1356" s="149"/>
      <c r="K1356" s="152"/>
      <c r="L1356" s="149"/>
      <c r="M1356" s="149"/>
      <c r="N1356" s="153"/>
      <c r="O1356" s="153"/>
      <c r="P1356" s="153"/>
    </row>
    <row r="1357" spans="1:16" x14ac:dyDescent="0.35">
      <c r="A1357" s="149"/>
      <c r="B1357" s="149"/>
      <c r="C1357" s="150"/>
      <c r="D1357" s="149"/>
      <c r="E1357" s="149"/>
      <c r="F1357" s="149"/>
      <c r="G1357" s="149"/>
      <c r="H1357" s="151"/>
      <c r="I1357" s="149"/>
      <c r="J1357" s="149"/>
      <c r="K1357" s="152"/>
      <c r="L1357" s="149"/>
      <c r="M1357" s="149"/>
      <c r="N1357" s="153"/>
      <c r="O1357" s="153"/>
      <c r="P1357" s="153"/>
    </row>
    <row r="1358" spans="1:16" x14ac:dyDescent="0.35">
      <c r="A1358" s="149"/>
      <c r="B1358" s="149"/>
      <c r="C1358" s="150"/>
      <c r="D1358" s="149"/>
      <c r="E1358" s="149"/>
      <c r="F1358" s="149"/>
      <c r="G1358" s="149"/>
      <c r="H1358" s="151"/>
      <c r="I1358" s="149"/>
      <c r="J1358" s="149"/>
      <c r="K1358" s="152"/>
      <c r="L1358" s="149"/>
      <c r="M1358" s="149"/>
      <c r="N1358" s="153"/>
      <c r="O1358" s="153"/>
      <c r="P1358" s="153"/>
    </row>
    <row r="1359" spans="1:16" x14ac:dyDescent="0.35">
      <c r="A1359" s="149"/>
      <c r="B1359" s="149"/>
      <c r="C1359" s="150"/>
      <c r="D1359" s="149"/>
      <c r="E1359" s="149"/>
      <c r="F1359" s="149"/>
      <c r="G1359" s="149"/>
      <c r="H1359" s="151"/>
      <c r="I1359" s="149"/>
      <c r="J1359" s="149"/>
      <c r="K1359" s="152"/>
      <c r="L1359" s="149"/>
      <c r="M1359" s="149"/>
      <c r="N1359" s="153"/>
      <c r="O1359" s="153"/>
      <c r="P1359" s="153"/>
    </row>
    <row r="1360" spans="1:16" x14ac:dyDescent="0.35">
      <c r="A1360" s="149"/>
      <c r="B1360" s="149"/>
      <c r="C1360" s="150"/>
      <c r="D1360" s="149"/>
      <c r="E1360" s="149"/>
      <c r="F1360" s="149"/>
      <c r="G1360" s="149"/>
      <c r="H1360" s="151"/>
      <c r="I1360" s="149"/>
      <c r="J1360" s="149"/>
      <c r="K1360" s="152"/>
      <c r="L1360" s="149"/>
      <c r="M1360" s="149"/>
      <c r="N1360" s="153"/>
      <c r="O1360" s="153"/>
      <c r="P1360" s="153"/>
    </row>
    <row r="1361" spans="1:16" x14ac:dyDescent="0.35">
      <c r="A1361" s="149"/>
      <c r="B1361" s="149"/>
      <c r="C1361" s="150"/>
      <c r="D1361" s="149"/>
      <c r="E1361" s="149"/>
      <c r="F1361" s="149"/>
      <c r="G1361" s="149"/>
      <c r="H1361" s="151"/>
      <c r="I1361" s="149"/>
      <c r="J1361" s="149"/>
      <c r="K1361" s="152"/>
      <c r="L1361" s="149"/>
      <c r="M1361" s="149"/>
      <c r="N1361" s="153"/>
      <c r="O1361" s="153"/>
      <c r="P1361" s="153"/>
    </row>
    <row r="1362" spans="1:16" x14ac:dyDescent="0.35">
      <c r="A1362" s="149"/>
      <c r="B1362" s="149"/>
      <c r="C1362" s="150"/>
      <c r="D1362" s="149"/>
      <c r="E1362" s="149"/>
      <c r="F1362" s="149"/>
      <c r="G1362" s="149"/>
      <c r="H1362" s="151"/>
      <c r="I1362" s="149"/>
      <c r="J1362" s="149"/>
      <c r="K1362" s="152"/>
      <c r="L1362" s="149"/>
      <c r="M1362" s="149"/>
      <c r="N1362" s="153"/>
      <c r="O1362" s="153"/>
      <c r="P1362" s="153"/>
    </row>
    <row r="1363" spans="1:16" x14ac:dyDescent="0.35">
      <c r="A1363" s="149"/>
      <c r="B1363" s="149"/>
      <c r="C1363" s="150"/>
      <c r="D1363" s="149"/>
      <c r="E1363" s="149"/>
      <c r="F1363" s="149"/>
      <c r="G1363" s="149"/>
      <c r="H1363" s="151"/>
      <c r="I1363" s="149"/>
      <c r="J1363" s="149"/>
      <c r="K1363" s="152"/>
      <c r="L1363" s="149"/>
      <c r="M1363" s="149"/>
      <c r="N1363" s="153"/>
      <c r="O1363" s="153"/>
      <c r="P1363" s="153"/>
    </row>
    <row r="1364" spans="1:16" x14ac:dyDescent="0.35">
      <c r="A1364" s="149"/>
      <c r="B1364" s="149"/>
      <c r="C1364" s="150"/>
      <c r="D1364" s="149"/>
      <c r="E1364" s="149"/>
      <c r="F1364" s="149"/>
      <c r="G1364" s="149"/>
      <c r="H1364" s="151"/>
      <c r="I1364" s="149"/>
      <c r="J1364" s="149"/>
      <c r="K1364" s="152"/>
      <c r="L1364" s="149"/>
      <c r="M1364" s="149"/>
      <c r="N1364" s="153"/>
      <c r="O1364" s="153"/>
      <c r="P1364" s="153"/>
    </row>
    <row r="1365" spans="1:16" x14ac:dyDescent="0.35">
      <c r="A1365" s="149"/>
      <c r="B1365" s="149"/>
      <c r="C1365" s="150"/>
      <c r="D1365" s="149"/>
      <c r="E1365" s="149"/>
      <c r="F1365" s="149"/>
      <c r="G1365" s="149"/>
      <c r="H1365" s="151"/>
      <c r="I1365" s="149"/>
      <c r="J1365" s="149"/>
      <c r="K1365" s="152"/>
      <c r="L1365" s="149"/>
      <c r="M1365" s="149"/>
      <c r="N1365" s="153"/>
      <c r="O1365" s="153"/>
      <c r="P1365" s="153"/>
    </row>
    <row r="1366" spans="1:16" x14ac:dyDescent="0.35">
      <c r="A1366" s="149"/>
      <c r="B1366" s="149"/>
      <c r="C1366" s="150"/>
      <c r="D1366" s="149"/>
      <c r="E1366" s="149"/>
      <c r="F1366" s="149"/>
      <c r="G1366" s="149"/>
      <c r="H1366" s="151"/>
      <c r="I1366" s="149"/>
      <c r="J1366" s="149"/>
      <c r="K1366" s="152"/>
      <c r="L1366" s="149"/>
      <c r="M1366" s="149"/>
      <c r="N1366" s="153"/>
      <c r="O1366" s="153"/>
      <c r="P1366" s="153"/>
    </row>
    <row r="1367" spans="1:16" x14ac:dyDescent="0.35">
      <c r="A1367" s="149"/>
      <c r="B1367" s="149"/>
      <c r="C1367" s="150"/>
      <c r="D1367" s="149"/>
      <c r="E1367" s="149"/>
      <c r="F1367" s="149"/>
      <c r="G1367" s="149"/>
      <c r="H1367" s="151"/>
      <c r="I1367" s="149"/>
      <c r="J1367" s="149"/>
      <c r="K1367" s="152"/>
      <c r="L1367" s="149"/>
      <c r="M1367" s="149"/>
      <c r="N1367" s="153"/>
      <c r="O1367" s="153"/>
      <c r="P1367" s="153"/>
    </row>
    <row r="1368" spans="1:16" x14ac:dyDescent="0.35">
      <c r="A1368" s="149"/>
      <c r="B1368" s="149"/>
      <c r="C1368" s="150"/>
      <c r="D1368" s="149"/>
      <c r="E1368" s="149"/>
      <c r="F1368" s="149"/>
      <c r="G1368" s="149"/>
      <c r="H1368" s="151"/>
      <c r="I1368" s="149"/>
      <c r="J1368" s="149"/>
      <c r="K1368" s="152"/>
      <c r="L1368" s="149"/>
      <c r="M1368" s="149"/>
      <c r="N1368" s="153"/>
      <c r="O1368" s="153"/>
      <c r="P1368" s="153"/>
    </row>
    <row r="1369" spans="1:16" x14ac:dyDescent="0.35">
      <c r="A1369" s="149"/>
      <c r="B1369" s="149"/>
      <c r="C1369" s="150"/>
      <c r="D1369" s="149"/>
      <c r="E1369" s="149"/>
      <c r="F1369" s="149"/>
      <c r="G1369" s="149"/>
      <c r="H1369" s="151"/>
      <c r="I1369" s="149"/>
      <c r="J1369" s="149"/>
      <c r="K1369" s="152"/>
      <c r="L1369" s="149"/>
      <c r="M1369" s="149"/>
      <c r="N1369" s="153"/>
      <c r="O1369" s="153"/>
      <c r="P1369" s="153"/>
    </row>
    <row r="1370" spans="1:16" x14ac:dyDescent="0.35">
      <c r="A1370" s="149"/>
      <c r="B1370" s="149"/>
      <c r="C1370" s="150"/>
      <c r="D1370" s="149"/>
      <c r="E1370" s="149"/>
      <c r="F1370" s="149"/>
      <c r="G1370" s="149"/>
      <c r="H1370" s="151"/>
      <c r="I1370" s="149"/>
      <c r="J1370" s="149"/>
      <c r="K1370" s="152"/>
      <c r="L1370" s="149"/>
      <c r="M1370" s="149"/>
      <c r="N1370" s="153"/>
      <c r="O1370" s="153"/>
      <c r="P1370" s="153"/>
    </row>
    <row r="1371" spans="1:16" x14ac:dyDescent="0.35">
      <c r="A1371" s="149"/>
      <c r="B1371" s="149"/>
      <c r="C1371" s="150"/>
      <c r="D1371" s="149"/>
      <c r="E1371" s="149"/>
      <c r="F1371" s="149"/>
      <c r="G1371" s="149"/>
      <c r="H1371" s="151"/>
      <c r="I1371" s="149"/>
      <c r="J1371" s="149"/>
      <c r="K1371" s="152"/>
      <c r="L1371" s="149"/>
      <c r="M1371" s="149"/>
      <c r="N1371" s="153"/>
      <c r="O1371" s="153"/>
      <c r="P1371" s="153"/>
    </row>
    <row r="1372" spans="1:16" x14ac:dyDescent="0.35">
      <c r="A1372" s="149"/>
      <c r="B1372" s="149"/>
      <c r="C1372" s="150"/>
      <c r="D1372" s="149"/>
      <c r="E1372" s="149"/>
      <c r="F1372" s="149"/>
      <c r="G1372" s="149"/>
      <c r="H1372" s="151"/>
      <c r="I1372" s="149"/>
      <c r="J1372" s="149"/>
      <c r="K1372" s="152"/>
      <c r="L1372" s="149"/>
      <c r="M1372" s="149"/>
      <c r="N1372" s="153"/>
      <c r="O1372" s="153"/>
      <c r="P1372" s="153"/>
    </row>
    <row r="1373" spans="1:16" x14ac:dyDescent="0.35">
      <c r="A1373" s="149"/>
      <c r="B1373" s="149"/>
      <c r="C1373" s="150"/>
      <c r="D1373" s="149"/>
      <c r="E1373" s="149"/>
      <c r="F1373" s="149"/>
      <c r="G1373" s="149"/>
      <c r="H1373" s="151"/>
      <c r="I1373" s="149"/>
      <c r="J1373" s="149"/>
      <c r="K1373" s="152"/>
      <c r="L1373" s="149"/>
      <c r="M1373" s="149"/>
      <c r="N1373" s="153"/>
      <c r="O1373" s="153"/>
      <c r="P1373" s="153"/>
    </row>
    <row r="1374" spans="1:16" x14ac:dyDescent="0.35">
      <c r="A1374" s="149"/>
      <c r="B1374" s="149"/>
      <c r="C1374" s="150"/>
      <c r="D1374" s="149"/>
      <c r="E1374" s="149"/>
      <c r="F1374" s="149"/>
      <c r="G1374" s="149"/>
      <c r="H1374" s="151"/>
      <c r="I1374" s="149"/>
      <c r="J1374" s="149"/>
      <c r="K1374" s="152"/>
      <c r="L1374" s="149"/>
      <c r="M1374" s="149"/>
      <c r="N1374" s="153"/>
      <c r="O1374" s="153"/>
      <c r="P1374" s="153"/>
    </row>
    <row r="1375" spans="1:16" x14ac:dyDescent="0.35">
      <c r="A1375" s="149"/>
      <c r="B1375" s="149"/>
      <c r="C1375" s="150"/>
      <c r="D1375" s="149"/>
      <c r="E1375" s="149"/>
      <c r="F1375" s="149"/>
      <c r="G1375" s="149"/>
      <c r="H1375" s="151"/>
      <c r="I1375" s="149"/>
      <c r="J1375" s="149"/>
      <c r="K1375" s="152"/>
      <c r="L1375" s="149"/>
      <c r="M1375" s="149"/>
      <c r="N1375" s="153"/>
      <c r="O1375" s="153"/>
      <c r="P1375" s="153"/>
    </row>
    <row r="1376" spans="1:16" x14ac:dyDescent="0.35">
      <c r="A1376" s="149"/>
      <c r="B1376" s="149"/>
      <c r="C1376" s="150"/>
      <c r="D1376" s="149"/>
      <c r="E1376" s="149"/>
      <c r="F1376" s="149"/>
      <c r="G1376" s="149"/>
      <c r="H1376" s="151"/>
      <c r="I1376" s="149"/>
      <c r="J1376" s="149"/>
      <c r="K1376" s="152"/>
      <c r="L1376" s="149"/>
      <c r="M1376" s="149"/>
      <c r="N1376" s="153"/>
      <c r="O1376" s="153"/>
      <c r="P1376" s="153"/>
    </row>
    <row r="1377" spans="1:16" x14ac:dyDescent="0.35">
      <c r="A1377" s="149"/>
      <c r="B1377" s="149"/>
      <c r="C1377" s="150"/>
      <c r="D1377" s="149"/>
      <c r="E1377" s="149"/>
      <c r="F1377" s="149"/>
      <c r="G1377" s="149"/>
      <c r="H1377" s="151"/>
      <c r="I1377" s="149"/>
      <c r="J1377" s="149"/>
      <c r="K1377" s="152"/>
      <c r="L1377" s="149"/>
      <c r="M1377" s="149"/>
      <c r="N1377" s="153"/>
      <c r="O1377" s="153"/>
      <c r="P1377" s="153"/>
    </row>
    <row r="1378" spans="1:16" x14ac:dyDescent="0.35">
      <c r="A1378" s="149"/>
      <c r="B1378" s="149"/>
      <c r="C1378" s="150"/>
      <c r="D1378" s="149"/>
      <c r="E1378" s="149"/>
      <c r="F1378" s="149"/>
      <c r="G1378" s="149"/>
      <c r="H1378" s="151"/>
      <c r="I1378" s="149"/>
      <c r="J1378" s="149"/>
      <c r="K1378" s="152"/>
      <c r="L1378" s="149"/>
      <c r="M1378" s="149"/>
      <c r="N1378" s="153"/>
      <c r="O1378" s="153"/>
      <c r="P1378" s="153"/>
    </row>
    <row r="1379" spans="1:16" x14ac:dyDescent="0.35">
      <c r="A1379" s="149"/>
      <c r="B1379" s="149"/>
      <c r="C1379" s="150"/>
      <c r="D1379" s="149"/>
      <c r="E1379" s="149"/>
      <c r="F1379" s="149"/>
      <c r="G1379" s="149"/>
      <c r="H1379" s="151"/>
      <c r="I1379" s="149"/>
      <c r="J1379" s="149"/>
      <c r="K1379" s="152"/>
      <c r="L1379" s="149"/>
      <c r="M1379" s="149"/>
      <c r="N1379" s="153"/>
      <c r="O1379" s="153"/>
      <c r="P1379" s="153"/>
    </row>
    <row r="1380" spans="1:16" x14ac:dyDescent="0.35">
      <c r="A1380" s="149"/>
      <c r="B1380" s="149"/>
      <c r="C1380" s="150"/>
      <c r="D1380" s="149"/>
      <c r="E1380" s="149"/>
      <c r="F1380" s="149"/>
      <c r="G1380" s="149"/>
      <c r="H1380" s="151"/>
      <c r="I1380" s="149"/>
      <c r="J1380" s="149"/>
      <c r="K1380" s="152"/>
      <c r="L1380" s="149"/>
      <c r="M1380" s="149"/>
      <c r="N1380" s="153"/>
      <c r="O1380" s="153"/>
      <c r="P1380" s="153"/>
    </row>
    <row r="1381" spans="1:16" x14ac:dyDescent="0.35">
      <c r="A1381" s="149"/>
      <c r="B1381" s="149"/>
      <c r="C1381" s="150"/>
      <c r="D1381" s="149"/>
      <c r="E1381" s="149"/>
      <c r="F1381" s="149"/>
      <c r="G1381" s="149"/>
      <c r="H1381" s="151"/>
      <c r="I1381" s="149"/>
      <c r="J1381" s="149"/>
      <c r="K1381" s="152"/>
      <c r="L1381" s="149"/>
      <c r="M1381" s="149"/>
      <c r="N1381" s="153"/>
      <c r="O1381" s="153"/>
      <c r="P1381" s="153"/>
    </row>
    <row r="1382" spans="1:16" x14ac:dyDescent="0.35">
      <c r="A1382" s="149"/>
      <c r="B1382" s="149"/>
      <c r="C1382" s="150"/>
      <c r="D1382" s="149"/>
      <c r="E1382" s="149"/>
      <c r="F1382" s="149"/>
      <c r="G1382" s="149"/>
      <c r="H1382" s="151"/>
      <c r="I1382" s="149"/>
      <c r="J1382" s="149"/>
      <c r="K1382" s="152"/>
      <c r="L1382" s="149"/>
      <c r="M1382" s="149"/>
      <c r="N1382" s="153"/>
      <c r="O1382" s="153"/>
      <c r="P1382" s="153"/>
    </row>
    <row r="1383" spans="1:16" x14ac:dyDescent="0.35">
      <c r="A1383" s="149"/>
      <c r="B1383" s="149"/>
      <c r="C1383" s="150"/>
      <c r="D1383" s="149"/>
      <c r="E1383" s="149"/>
      <c r="F1383" s="149"/>
      <c r="G1383" s="149"/>
      <c r="H1383" s="151"/>
      <c r="I1383" s="149"/>
      <c r="J1383" s="149"/>
      <c r="K1383" s="152"/>
      <c r="L1383" s="149"/>
      <c r="M1383" s="149"/>
      <c r="N1383" s="153"/>
      <c r="O1383" s="153"/>
      <c r="P1383" s="153"/>
    </row>
    <row r="1384" spans="1:16" x14ac:dyDescent="0.35">
      <c r="A1384" s="149"/>
      <c r="B1384" s="149"/>
      <c r="C1384" s="150"/>
      <c r="D1384" s="149"/>
      <c r="E1384" s="149"/>
      <c r="F1384" s="149"/>
      <c r="G1384" s="149"/>
      <c r="H1384" s="151"/>
      <c r="I1384" s="149"/>
      <c r="J1384" s="149"/>
      <c r="K1384" s="152"/>
      <c r="L1384" s="149"/>
      <c r="M1384" s="149"/>
      <c r="N1384" s="153"/>
      <c r="O1384" s="153"/>
      <c r="P1384" s="153"/>
    </row>
    <row r="1385" spans="1:16" x14ac:dyDescent="0.35">
      <c r="A1385" s="149"/>
      <c r="B1385" s="149"/>
      <c r="C1385" s="150"/>
      <c r="D1385" s="149"/>
      <c r="E1385" s="149"/>
      <c r="F1385" s="149"/>
      <c r="G1385" s="149"/>
      <c r="H1385" s="151"/>
      <c r="I1385" s="149"/>
      <c r="J1385" s="149"/>
      <c r="K1385" s="152"/>
      <c r="L1385" s="149"/>
      <c r="M1385" s="149"/>
      <c r="N1385" s="153"/>
      <c r="O1385" s="153"/>
      <c r="P1385" s="153"/>
    </row>
    <row r="1386" spans="1:16" x14ac:dyDescent="0.35">
      <c r="A1386" s="149"/>
      <c r="B1386" s="149"/>
      <c r="C1386" s="150"/>
      <c r="D1386" s="149"/>
      <c r="E1386" s="149"/>
      <c r="F1386" s="149"/>
      <c r="G1386" s="149"/>
      <c r="H1386" s="151"/>
      <c r="I1386" s="149"/>
      <c r="J1386" s="149"/>
      <c r="K1386" s="152"/>
      <c r="L1386" s="149"/>
      <c r="M1386" s="149"/>
      <c r="N1386" s="153"/>
      <c r="O1386" s="153"/>
      <c r="P1386" s="153"/>
    </row>
    <row r="1387" spans="1:16" x14ac:dyDescent="0.35">
      <c r="A1387" s="149"/>
      <c r="B1387" s="149"/>
      <c r="C1387" s="150"/>
      <c r="D1387" s="149"/>
      <c r="E1387" s="149"/>
      <c r="F1387" s="149"/>
      <c r="G1387" s="149"/>
      <c r="H1387" s="151"/>
      <c r="I1387" s="149"/>
      <c r="J1387" s="149"/>
      <c r="K1387" s="152"/>
      <c r="L1387" s="149"/>
      <c r="M1387" s="149"/>
      <c r="N1387" s="153"/>
      <c r="O1387" s="153"/>
      <c r="P1387" s="153"/>
    </row>
    <row r="1388" spans="1:16" x14ac:dyDescent="0.35">
      <c r="A1388" s="149"/>
      <c r="B1388" s="149"/>
      <c r="C1388" s="150"/>
      <c r="D1388" s="149"/>
      <c r="E1388" s="149"/>
      <c r="F1388" s="149"/>
      <c r="G1388" s="149"/>
      <c r="H1388" s="151"/>
      <c r="I1388" s="149"/>
      <c r="J1388" s="149"/>
      <c r="K1388" s="152"/>
      <c r="L1388" s="149"/>
      <c r="M1388" s="149"/>
      <c r="N1388" s="153"/>
      <c r="O1388" s="153"/>
      <c r="P1388" s="153"/>
    </row>
    <row r="1389" spans="1:16" x14ac:dyDescent="0.35">
      <c r="A1389" s="149"/>
      <c r="B1389" s="149"/>
      <c r="C1389" s="150"/>
      <c r="D1389" s="149"/>
      <c r="E1389" s="149"/>
      <c r="F1389" s="149"/>
      <c r="G1389" s="149"/>
      <c r="H1389" s="151"/>
      <c r="I1389" s="149"/>
      <c r="J1389" s="149"/>
      <c r="K1389" s="152"/>
      <c r="L1389" s="149"/>
      <c r="M1389" s="149"/>
      <c r="N1389" s="153"/>
      <c r="O1389" s="153"/>
      <c r="P1389" s="153"/>
    </row>
    <row r="1390" spans="1:16" x14ac:dyDescent="0.35">
      <c r="A1390" s="149"/>
      <c r="B1390" s="149"/>
      <c r="C1390" s="150"/>
      <c r="D1390" s="149"/>
      <c r="E1390" s="149"/>
      <c r="F1390" s="149"/>
      <c r="G1390" s="149"/>
      <c r="H1390" s="151"/>
      <c r="I1390" s="149"/>
      <c r="J1390" s="149"/>
      <c r="K1390" s="152"/>
      <c r="L1390" s="149"/>
      <c r="M1390" s="149"/>
      <c r="N1390" s="153"/>
      <c r="O1390" s="153"/>
      <c r="P1390" s="153"/>
    </row>
    <row r="1391" spans="1:16" x14ac:dyDescent="0.35">
      <c r="A1391" s="149"/>
      <c r="B1391" s="149"/>
      <c r="C1391" s="150"/>
      <c r="D1391" s="149"/>
      <c r="E1391" s="149"/>
      <c r="F1391" s="149"/>
      <c r="G1391" s="149"/>
      <c r="H1391" s="151"/>
      <c r="I1391" s="149"/>
      <c r="J1391" s="149"/>
      <c r="K1391" s="152"/>
      <c r="L1391" s="149"/>
      <c r="M1391" s="149"/>
      <c r="N1391" s="153"/>
      <c r="O1391" s="153"/>
      <c r="P1391" s="153"/>
    </row>
    <row r="1392" spans="1:16" x14ac:dyDescent="0.35">
      <c r="A1392" s="149"/>
      <c r="B1392" s="149"/>
      <c r="C1392" s="150"/>
      <c r="D1392" s="149"/>
      <c r="E1392" s="149"/>
      <c r="F1392" s="149"/>
      <c r="G1392" s="149"/>
      <c r="H1392" s="151"/>
      <c r="I1392" s="149"/>
      <c r="J1392" s="149"/>
      <c r="K1392" s="152"/>
      <c r="L1392" s="149"/>
      <c r="M1392" s="149"/>
      <c r="N1392" s="153"/>
      <c r="O1392" s="153"/>
      <c r="P1392" s="153"/>
    </row>
    <row r="1393" spans="1:16" x14ac:dyDescent="0.35">
      <c r="A1393" s="149"/>
      <c r="B1393" s="149"/>
      <c r="C1393" s="150"/>
      <c r="D1393" s="149"/>
      <c r="E1393" s="149"/>
      <c r="F1393" s="149"/>
      <c r="G1393" s="149"/>
      <c r="H1393" s="151"/>
      <c r="I1393" s="149"/>
      <c r="J1393" s="149"/>
      <c r="K1393" s="152"/>
      <c r="L1393" s="149"/>
      <c r="M1393" s="149"/>
      <c r="N1393" s="153"/>
      <c r="O1393" s="153"/>
      <c r="P1393" s="153"/>
    </row>
    <row r="1394" spans="1:16" x14ac:dyDescent="0.35">
      <c r="A1394" s="149"/>
      <c r="B1394" s="149"/>
      <c r="C1394" s="150"/>
      <c r="D1394" s="149"/>
      <c r="E1394" s="149"/>
      <c r="F1394" s="149"/>
      <c r="G1394" s="149"/>
      <c r="H1394" s="151"/>
      <c r="I1394" s="149"/>
      <c r="J1394" s="149"/>
      <c r="K1394" s="152"/>
      <c r="L1394" s="149"/>
      <c r="M1394" s="149"/>
      <c r="N1394" s="153"/>
      <c r="O1394" s="153"/>
      <c r="P1394" s="153"/>
    </row>
    <row r="1395" spans="1:16" x14ac:dyDescent="0.35">
      <c r="A1395" s="149"/>
      <c r="B1395" s="149"/>
      <c r="C1395" s="150"/>
      <c r="D1395" s="149"/>
      <c r="E1395" s="149"/>
      <c r="F1395" s="149"/>
      <c r="G1395" s="149"/>
      <c r="H1395" s="151"/>
      <c r="I1395" s="149"/>
      <c r="J1395" s="149"/>
      <c r="K1395" s="152"/>
      <c r="L1395" s="149"/>
      <c r="M1395" s="149"/>
      <c r="N1395" s="153"/>
      <c r="O1395" s="153"/>
      <c r="P1395" s="153"/>
    </row>
    <row r="1396" spans="1:16" x14ac:dyDescent="0.35">
      <c r="A1396" s="149"/>
      <c r="B1396" s="149"/>
      <c r="C1396" s="150"/>
      <c r="D1396" s="149"/>
      <c r="E1396" s="149"/>
      <c r="F1396" s="149"/>
      <c r="G1396" s="149"/>
      <c r="H1396" s="151"/>
      <c r="I1396" s="149"/>
      <c r="J1396" s="149"/>
      <c r="K1396" s="152"/>
      <c r="L1396" s="149"/>
      <c r="M1396" s="149"/>
      <c r="N1396" s="153"/>
      <c r="O1396" s="153"/>
      <c r="P1396" s="153"/>
    </row>
    <row r="1397" spans="1:16" x14ac:dyDescent="0.35">
      <c r="A1397" s="149"/>
      <c r="B1397" s="149"/>
      <c r="C1397" s="150"/>
      <c r="D1397" s="149"/>
      <c r="E1397" s="149"/>
      <c r="F1397" s="149"/>
      <c r="G1397" s="149"/>
      <c r="H1397" s="151"/>
      <c r="I1397" s="149"/>
      <c r="J1397" s="149"/>
      <c r="K1397" s="152"/>
      <c r="L1397" s="149"/>
      <c r="M1397" s="149"/>
      <c r="N1397" s="153"/>
      <c r="O1397" s="153"/>
      <c r="P1397" s="153"/>
    </row>
    <row r="1398" spans="1:16" x14ac:dyDescent="0.35">
      <c r="A1398" s="149"/>
      <c r="B1398" s="149"/>
      <c r="C1398" s="150"/>
      <c r="D1398" s="149"/>
      <c r="E1398" s="149"/>
      <c r="F1398" s="149"/>
      <c r="G1398" s="149"/>
      <c r="H1398" s="151"/>
      <c r="I1398" s="149"/>
      <c r="J1398" s="149"/>
      <c r="K1398" s="152"/>
      <c r="L1398" s="149"/>
      <c r="M1398" s="149"/>
      <c r="N1398" s="153"/>
      <c r="O1398" s="153"/>
      <c r="P1398" s="153"/>
    </row>
    <row r="1399" spans="1:16" x14ac:dyDescent="0.35">
      <c r="A1399" s="149"/>
      <c r="B1399" s="149"/>
      <c r="C1399" s="150"/>
      <c r="D1399" s="149"/>
      <c r="E1399" s="149"/>
      <c r="F1399" s="149"/>
      <c r="G1399" s="149"/>
      <c r="H1399" s="151"/>
      <c r="I1399" s="149"/>
      <c r="J1399" s="149"/>
      <c r="K1399" s="152"/>
      <c r="L1399" s="149"/>
      <c r="M1399" s="149"/>
      <c r="N1399" s="153"/>
      <c r="O1399" s="153"/>
      <c r="P1399" s="153"/>
    </row>
    <row r="1400" spans="1:16" x14ac:dyDescent="0.35">
      <c r="A1400" s="149"/>
      <c r="B1400" s="149"/>
      <c r="C1400" s="150"/>
      <c r="D1400" s="149"/>
      <c r="E1400" s="149"/>
      <c r="F1400" s="149"/>
      <c r="G1400" s="149"/>
      <c r="H1400" s="151"/>
      <c r="I1400" s="149"/>
      <c r="J1400" s="149"/>
      <c r="K1400" s="152"/>
      <c r="L1400" s="149"/>
      <c r="M1400" s="149"/>
      <c r="N1400" s="153"/>
      <c r="O1400" s="153"/>
      <c r="P1400" s="153"/>
    </row>
    <row r="1401" spans="1:16" x14ac:dyDescent="0.35">
      <c r="A1401" s="149"/>
      <c r="B1401" s="149"/>
      <c r="C1401" s="150"/>
      <c r="D1401" s="149"/>
      <c r="E1401" s="149"/>
      <c r="F1401" s="149"/>
      <c r="G1401" s="149"/>
      <c r="H1401" s="151"/>
      <c r="I1401" s="149"/>
      <c r="J1401" s="149"/>
      <c r="K1401" s="152"/>
      <c r="L1401" s="149"/>
      <c r="M1401" s="149"/>
      <c r="N1401" s="153"/>
      <c r="O1401" s="153"/>
      <c r="P1401" s="153"/>
    </row>
    <row r="1402" spans="1:16" x14ac:dyDescent="0.35">
      <c r="A1402" s="149"/>
      <c r="B1402" s="149"/>
      <c r="C1402" s="150"/>
      <c r="D1402" s="149"/>
      <c r="E1402" s="149"/>
      <c r="F1402" s="149"/>
      <c r="G1402" s="149"/>
      <c r="H1402" s="151"/>
      <c r="I1402" s="149"/>
      <c r="J1402" s="149"/>
      <c r="K1402" s="152"/>
      <c r="L1402" s="149"/>
      <c r="M1402" s="149"/>
      <c r="N1402" s="153"/>
      <c r="O1402" s="153"/>
      <c r="P1402" s="153"/>
    </row>
    <row r="1403" spans="1:16" x14ac:dyDescent="0.35">
      <c r="A1403" s="149"/>
      <c r="B1403" s="149"/>
      <c r="C1403" s="150"/>
      <c r="D1403" s="149"/>
      <c r="E1403" s="149"/>
      <c r="F1403" s="149"/>
      <c r="G1403" s="149"/>
      <c r="H1403" s="151"/>
      <c r="I1403" s="149"/>
      <c r="J1403" s="149"/>
      <c r="K1403" s="152"/>
      <c r="L1403" s="149"/>
      <c r="M1403" s="149"/>
      <c r="N1403" s="153"/>
      <c r="O1403" s="153"/>
      <c r="P1403" s="153"/>
    </row>
    <row r="1404" spans="1:16" x14ac:dyDescent="0.35">
      <c r="A1404" s="149"/>
      <c r="B1404" s="149"/>
      <c r="C1404" s="150"/>
      <c r="D1404" s="149"/>
      <c r="E1404" s="149"/>
      <c r="F1404" s="149"/>
      <c r="G1404" s="149"/>
      <c r="H1404" s="151"/>
      <c r="I1404" s="149"/>
      <c r="J1404" s="149"/>
      <c r="K1404" s="152"/>
      <c r="L1404" s="149"/>
      <c r="M1404" s="149"/>
      <c r="N1404" s="153"/>
      <c r="O1404" s="153"/>
      <c r="P1404" s="153"/>
    </row>
    <row r="1405" spans="1:16" x14ac:dyDescent="0.35">
      <c r="A1405" s="149"/>
      <c r="B1405" s="149"/>
      <c r="C1405" s="150"/>
      <c r="D1405" s="149"/>
      <c r="E1405" s="149"/>
      <c r="F1405" s="149"/>
      <c r="G1405" s="149"/>
      <c r="H1405" s="151"/>
      <c r="I1405" s="149"/>
      <c r="J1405" s="149"/>
      <c r="K1405" s="152"/>
      <c r="L1405" s="149"/>
      <c r="M1405" s="149"/>
      <c r="N1405" s="153"/>
      <c r="O1405" s="153"/>
      <c r="P1405" s="153"/>
    </row>
    <row r="1406" spans="1:16" x14ac:dyDescent="0.35">
      <c r="A1406" s="149"/>
      <c r="B1406" s="149"/>
      <c r="C1406" s="150"/>
      <c r="D1406" s="149"/>
      <c r="E1406" s="149"/>
      <c r="F1406" s="149"/>
      <c r="G1406" s="149"/>
      <c r="H1406" s="151"/>
      <c r="I1406" s="149"/>
      <c r="J1406" s="149"/>
      <c r="K1406" s="152"/>
      <c r="L1406" s="149"/>
      <c r="M1406" s="149"/>
      <c r="N1406" s="153"/>
      <c r="O1406" s="153"/>
      <c r="P1406" s="153"/>
    </row>
    <row r="1407" spans="1:16" x14ac:dyDescent="0.35">
      <c r="A1407" s="149"/>
      <c r="B1407" s="149"/>
      <c r="C1407" s="150"/>
      <c r="D1407" s="149"/>
      <c r="E1407" s="149"/>
      <c r="F1407" s="149"/>
      <c r="G1407" s="149"/>
      <c r="H1407" s="151"/>
      <c r="I1407" s="149"/>
      <c r="J1407" s="149"/>
      <c r="K1407" s="152"/>
      <c r="L1407" s="149"/>
      <c r="M1407" s="149"/>
      <c r="N1407" s="153"/>
      <c r="O1407" s="153"/>
      <c r="P1407" s="153"/>
    </row>
    <row r="1408" spans="1:16" x14ac:dyDescent="0.35">
      <c r="A1408" s="149"/>
      <c r="B1408" s="149"/>
      <c r="C1408" s="150"/>
      <c r="D1408" s="149"/>
      <c r="E1408" s="149"/>
      <c r="F1408" s="149"/>
      <c r="G1408" s="149"/>
      <c r="H1408" s="151"/>
      <c r="I1408" s="149"/>
      <c r="J1408" s="149"/>
      <c r="K1408" s="152"/>
      <c r="L1408" s="149"/>
      <c r="M1408" s="149"/>
      <c r="N1408" s="153"/>
      <c r="O1408" s="153"/>
      <c r="P1408" s="153"/>
    </row>
    <row r="1409" spans="1:16" x14ac:dyDescent="0.35">
      <c r="A1409" s="149"/>
      <c r="B1409" s="149"/>
      <c r="C1409" s="150"/>
      <c r="D1409" s="149"/>
      <c r="E1409" s="149"/>
      <c r="F1409" s="149"/>
      <c r="G1409" s="149"/>
      <c r="H1409" s="151"/>
      <c r="I1409" s="149"/>
      <c r="J1409" s="149"/>
      <c r="K1409" s="152"/>
      <c r="L1409" s="149"/>
      <c r="M1409" s="149"/>
      <c r="N1409" s="153"/>
      <c r="O1409" s="153"/>
      <c r="P1409" s="153"/>
    </row>
    <row r="1410" spans="1:16" x14ac:dyDescent="0.35">
      <c r="A1410" s="149"/>
      <c r="B1410" s="149"/>
      <c r="C1410" s="150"/>
      <c r="D1410" s="149"/>
      <c r="E1410" s="149"/>
      <c r="F1410" s="149"/>
      <c r="G1410" s="149"/>
      <c r="H1410" s="151"/>
      <c r="I1410" s="149"/>
      <c r="J1410" s="149"/>
      <c r="K1410" s="152"/>
      <c r="L1410" s="149"/>
      <c r="M1410" s="149"/>
      <c r="N1410" s="153"/>
      <c r="O1410" s="153"/>
      <c r="P1410" s="153"/>
    </row>
    <row r="1411" spans="1:16" x14ac:dyDescent="0.35">
      <c r="A1411" s="149"/>
      <c r="B1411" s="149"/>
      <c r="C1411" s="150"/>
      <c r="D1411" s="149"/>
      <c r="E1411" s="149"/>
      <c r="F1411" s="149"/>
      <c r="G1411" s="149"/>
      <c r="H1411" s="151"/>
      <c r="I1411" s="149"/>
      <c r="J1411" s="149"/>
      <c r="K1411" s="152"/>
      <c r="L1411" s="149"/>
      <c r="M1411" s="149"/>
      <c r="N1411" s="153"/>
      <c r="O1411" s="153"/>
      <c r="P1411" s="153"/>
    </row>
    <row r="1412" spans="1:16" x14ac:dyDescent="0.35">
      <c r="A1412" s="149"/>
      <c r="B1412" s="149"/>
      <c r="C1412" s="150"/>
      <c r="D1412" s="149"/>
      <c r="E1412" s="149"/>
      <c r="F1412" s="149"/>
      <c r="G1412" s="149"/>
      <c r="H1412" s="151"/>
      <c r="I1412" s="149"/>
      <c r="J1412" s="149"/>
      <c r="K1412" s="152"/>
      <c r="L1412" s="149"/>
      <c r="M1412" s="149"/>
      <c r="N1412" s="153"/>
      <c r="O1412" s="153"/>
      <c r="P1412" s="153"/>
    </row>
    <row r="1413" spans="1:16" x14ac:dyDescent="0.35">
      <c r="A1413" s="149"/>
      <c r="B1413" s="149"/>
      <c r="C1413" s="150"/>
      <c r="D1413" s="149"/>
      <c r="E1413" s="149"/>
      <c r="F1413" s="149"/>
      <c r="G1413" s="149"/>
      <c r="H1413" s="151"/>
      <c r="I1413" s="149"/>
      <c r="J1413" s="149"/>
      <c r="K1413" s="152"/>
      <c r="L1413" s="149"/>
      <c r="M1413" s="149"/>
      <c r="N1413" s="153"/>
      <c r="O1413" s="153"/>
      <c r="P1413" s="153"/>
    </row>
    <row r="1414" spans="1:16" x14ac:dyDescent="0.35">
      <c r="A1414" s="149"/>
      <c r="B1414" s="149"/>
      <c r="C1414" s="150"/>
      <c r="D1414" s="149"/>
      <c r="E1414" s="149"/>
      <c r="F1414" s="149"/>
      <c r="G1414" s="149"/>
      <c r="H1414" s="151"/>
      <c r="I1414" s="149"/>
      <c r="J1414" s="149"/>
      <c r="K1414" s="152"/>
      <c r="L1414" s="149"/>
      <c r="M1414" s="149"/>
      <c r="N1414" s="153"/>
      <c r="O1414" s="153"/>
      <c r="P1414" s="153"/>
    </row>
    <row r="1415" spans="1:16" x14ac:dyDescent="0.35">
      <c r="A1415" s="149"/>
      <c r="B1415" s="149"/>
      <c r="C1415" s="150"/>
      <c r="D1415" s="149"/>
      <c r="E1415" s="149"/>
      <c r="F1415" s="149"/>
      <c r="G1415" s="149"/>
      <c r="H1415" s="151"/>
      <c r="I1415" s="149"/>
      <c r="J1415" s="149"/>
      <c r="K1415" s="152"/>
      <c r="L1415" s="149"/>
      <c r="M1415" s="149"/>
      <c r="N1415" s="153"/>
      <c r="O1415" s="153"/>
      <c r="P1415" s="153"/>
    </row>
    <row r="1416" spans="1:16" x14ac:dyDescent="0.35">
      <c r="A1416" s="149"/>
      <c r="B1416" s="149"/>
      <c r="C1416" s="150"/>
      <c r="D1416" s="149"/>
      <c r="E1416" s="149"/>
      <c r="F1416" s="149"/>
      <c r="G1416" s="149"/>
      <c r="H1416" s="151"/>
      <c r="I1416" s="149"/>
      <c r="J1416" s="149"/>
      <c r="K1416" s="152"/>
      <c r="L1416" s="149"/>
      <c r="M1416" s="149"/>
      <c r="N1416" s="153"/>
      <c r="O1416" s="153"/>
      <c r="P1416" s="153"/>
    </row>
    <row r="1417" spans="1:16" x14ac:dyDescent="0.35">
      <c r="A1417" s="149"/>
      <c r="B1417" s="149"/>
      <c r="C1417" s="150"/>
      <c r="D1417" s="149"/>
      <c r="E1417" s="149"/>
      <c r="F1417" s="149"/>
      <c r="G1417" s="149"/>
      <c r="H1417" s="151"/>
      <c r="I1417" s="149"/>
      <c r="J1417" s="149"/>
      <c r="K1417" s="152"/>
      <c r="L1417" s="149"/>
      <c r="M1417" s="149"/>
      <c r="N1417" s="153"/>
      <c r="O1417" s="153"/>
      <c r="P1417" s="153"/>
    </row>
    <row r="1418" spans="1:16" x14ac:dyDescent="0.35">
      <c r="A1418" s="149"/>
      <c r="B1418" s="149"/>
      <c r="C1418" s="150"/>
      <c r="D1418" s="149"/>
      <c r="E1418" s="149"/>
      <c r="F1418" s="149"/>
      <c r="G1418" s="149"/>
      <c r="H1418" s="151"/>
      <c r="I1418" s="149"/>
      <c r="J1418" s="149"/>
      <c r="K1418" s="152"/>
      <c r="L1418" s="149"/>
      <c r="M1418" s="149"/>
      <c r="N1418" s="153"/>
      <c r="O1418" s="153"/>
      <c r="P1418" s="153"/>
    </row>
    <row r="1419" spans="1:16" x14ac:dyDescent="0.35">
      <c r="A1419" s="149"/>
      <c r="B1419" s="149"/>
      <c r="C1419" s="150"/>
      <c r="D1419" s="149"/>
      <c r="E1419" s="149"/>
      <c r="F1419" s="149"/>
      <c r="G1419" s="149"/>
      <c r="H1419" s="151"/>
      <c r="I1419" s="149"/>
      <c r="J1419" s="149"/>
      <c r="K1419" s="152"/>
      <c r="L1419" s="149"/>
      <c r="M1419" s="149"/>
      <c r="N1419" s="153"/>
      <c r="O1419" s="153"/>
      <c r="P1419" s="153"/>
    </row>
    <row r="1420" spans="1:16" x14ac:dyDescent="0.35">
      <c r="A1420" s="149"/>
      <c r="B1420" s="149"/>
      <c r="C1420" s="150"/>
      <c r="D1420" s="149"/>
      <c r="E1420" s="149"/>
      <c r="F1420" s="149"/>
      <c r="G1420" s="149"/>
      <c r="H1420" s="151"/>
      <c r="I1420" s="149"/>
      <c r="J1420" s="149"/>
      <c r="K1420" s="152"/>
      <c r="L1420" s="149"/>
      <c r="M1420" s="149"/>
      <c r="N1420" s="153"/>
      <c r="O1420" s="153"/>
      <c r="P1420" s="153"/>
    </row>
    <row r="1421" spans="1:16" x14ac:dyDescent="0.35">
      <c r="A1421" s="149"/>
      <c r="B1421" s="149"/>
      <c r="C1421" s="150"/>
      <c r="D1421" s="149"/>
      <c r="E1421" s="149"/>
      <c r="F1421" s="149"/>
      <c r="G1421" s="149"/>
      <c r="H1421" s="151"/>
      <c r="I1421" s="149"/>
      <c r="J1421" s="149"/>
      <c r="K1421" s="152"/>
      <c r="L1421" s="149"/>
      <c r="M1421" s="149"/>
      <c r="N1421" s="153"/>
      <c r="O1421" s="153"/>
      <c r="P1421" s="153"/>
    </row>
    <row r="1422" spans="1:16" x14ac:dyDescent="0.35">
      <c r="A1422" s="149"/>
      <c r="B1422" s="149"/>
      <c r="C1422" s="150"/>
      <c r="D1422" s="149"/>
      <c r="E1422" s="149"/>
      <c r="F1422" s="149"/>
      <c r="G1422" s="149"/>
      <c r="H1422" s="151"/>
      <c r="I1422" s="149"/>
      <c r="J1422" s="149"/>
      <c r="K1422" s="152"/>
      <c r="L1422" s="149"/>
      <c r="M1422" s="149"/>
      <c r="N1422" s="153"/>
      <c r="O1422" s="153"/>
      <c r="P1422" s="153"/>
    </row>
    <row r="1423" spans="1:16" x14ac:dyDescent="0.35">
      <c r="A1423" s="149"/>
      <c r="B1423" s="149"/>
      <c r="C1423" s="150"/>
      <c r="D1423" s="149"/>
      <c r="E1423" s="149"/>
      <c r="F1423" s="149"/>
      <c r="G1423" s="149"/>
      <c r="H1423" s="151"/>
      <c r="I1423" s="149"/>
      <c r="J1423" s="149"/>
      <c r="K1423" s="152"/>
      <c r="L1423" s="149"/>
      <c r="M1423" s="149"/>
      <c r="N1423" s="153"/>
      <c r="O1423" s="153"/>
      <c r="P1423" s="153"/>
    </row>
    <row r="1424" spans="1:16" x14ac:dyDescent="0.35">
      <c r="A1424" s="149"/>
      <c r="B1424" s="149"/>
      <c r="C1424" s="150"/>
      <c r="D1424" s="149"/>
      <c r="E1424" s="149"/>
      <c r="F1424" s="149"/>
      <c r="G1424" s="149"/>
      <c r="H1424" s="151"/>
      <c r="I1424" s="149"/>
      <c r="J1424" s="149"/>
      <c r="K1424" s="152"/>
      <c r="L1424" s="149"/>
      <c r="M1424" s="149"/>
      <c r="N1424" s="153"/>
      <c r="O1424" s="153"/>
      <c r="P1424" s="153"/>
    </row>
    <row r="1425" spans="1:16" x14ac:dyDescent="0.35">
      <c r="A1425" s="149"/>
      <c r="B1425" s="149"/>
      <c r="C1425" s="150"/>
      <c r="D1425" s="149"/>
      <c r="E1425" s="149"/>
      <c r="F1425" s="149"/>
      <c r="G1425" s="149"/>
      <c r="H1425" s="151"/>
      <c r="I1425" s="149"/>
      <c r="J1425" s="149"/>
      <c r="K1425" s="152"/>
      <c r="L1425" s="149"/>
      <c r="M1425" s="149"/>
      <c r="N1425" s="153"/>
      <c r="O1425" s="153"/>
      <c r="P1425" s="153"/>
    </row>
    <row r="1426" spans="1:16" x14ac:dyDescent="0.35">
      <c r="A1426" s="149"/>
      <c r="B1426" s="149"/>
      <c r="C1426" s="150"/>
      <c r="D1426" s="149"/>
      <c r="E1426" s="149"/>
      <c r="F1426" s="149"/>
      <c r="G1426" s="149"/>
      <c r="H1426" s="151"/>
      <c r="I1426" s="149"/>
      <c r="J1426" s="149"/>
      <c r="K1426" s="152"/>
      <c r="L1426" s="149"/>
      <c r="M1426" s="149"/>
      <c r="N1426" s="153"/>
      <c r="O1426" s="153"/>
      <c r="P1426" s="153"/>
    </row>
    <row r="1427" spans="1:16" x14ac:dyDescent="0.35">
      <c r="A1427" s="149"/>
      <c r="B1427" s="149"/>
      <c r="C1427" s="150"/>
      <c r="D1427" s="149"/>
      <c r="E1427" s="149"/>
      <c r="F1427" s="149"/>
      <c r="G1427" s="149"/>
      <c r="H1427" s="151"/>
      <c r="I1427" s="149"/>
      <c r="J1427" s="149"/>
      <c r="K1427" s="152"/>
      <c r="L1427" s="149"/>
      <c r="M1427" s="149"/>
      <c r="N1427" s="153"/>
      <c r="O1427" s="153"/>
      <c r="P1427" s="153"/>
    </row>
    <row r="1428" spans="1:16" x14ac:dyDescent="0.35">
      <c r="A1428" s="149"/>
      <c r="B1428" s="149"/>
      <c r="C1428" s="150"/>
      <c r="D1428" s="149"/>
      <c r="E1428" s="149"/>
      <c r="F1428" s="149"/>
      <c r="G1428" s="149"/>
      <c r="H1428" s="151"/>
      <c r="I1428" s="149"/>
      <c r="J1428" s="149"/>
      <c r="K1428" s="152"/>
      <c r="L1428" s="149"/>
      <c r="M1428" s="149"/>
      <c r="N1428" s="153"/>
      <c r="O1428" s="153"/>
      <c r="P1428" s="153"/>
    </row>
    <row r="1429" spans="1:16" x14ac:dyDescent="0.35">
      <c r="A1429" s="149"/>
      <c r="B1429" s="149"/>
      <c r="C1429" s="150"/>
      <c r="D1429" s="149"/>
      <c r="E1429" s="149"/>
      <c r="F1429" s="149"/>
      <c r="G1429" s="149"/>
      <c r="H1429" s="151"/>
      <c r="I1429" s="149"/>
      <c r="J1429" s="149"/>
      <c r="K1429" s="152"/>
      <c r="L1429" s="149"/>
      <c r="M1429" s="149"/>
      <c r="N1429" s="153"/>
      <c r="O1429" s="153"/>
      <c r="P1429" s="153"/>
    </row>
    <row r="1430" spans="1:16" x14ac:dyDescent="0.35">
      <c r="A1430" s="149"/>
      <c r="B1430" s="149"/>
      <c r="C1430" s="150"/>
      <c r="D1430" s="149"/>
      <c r="E1430" s="149"/>
      <c r="F1430" s="149"/>
      <c r="G1430" s="149"/>
      <c r="H1430" s="151"/>
      <c r="I1430" s="149"/>
      <c r="J1430" s="149"/>
      <c r="K1430" s="152"/>
      <c r="L1430" s="149"/>
      <c r="M1430" s="149"/>
      <c r="N1430" s="153"/>
      <c r="O1430" s="153"/>
      <c r="P1430" s="153"/>
    </row>
    <row r="1431" spans="1:16" x14ac:dyDescent="0.35">
      <c r="A1431" s="149"/>
      <c r="B1431" s="149"/>
      <c r="C1431" s="150"/>
      <c r="D1431" s="149"/>
      <c r="E1431" s="149"/>
      <c r="F1431" s="149"/>
      <c r="G1431" s="149"/>
      <c r="H1431" s="151"/>
      <c r="I1431" s="149"/>
      <c r="J1431" s="149"/>
      <c r="K1431" s="152"/>
      <c r="L1431" s="149"/>
      <c r="M1431" s="149"/>
      <c r="N1431" s="153"/>
      <c r="O1431" s="153"/>
      <c r="P1431" s="153"/>
    </row>
    <row r="1432" spans="1:16" x14ac:dyDescent="0.35">
      <c r="A1432" s="149"/>
      <c r="B1432" s="149"/>
      <c r="C1432" s="150"/>
      <c r="D1432" s="149"/>
      <c r="E1432" s="149"/>
      <c r="F1432" s="149"/>
      <c r="G1432" s="149"/>
      <c r="H1432" s="151"/>
      <c r="I1432" s="149"/>
      <c r="J1432" s="149"/>
      <c r="K1432" s="152"/>
      <c r="L1432" s="149"/>
      <c r="M1432" s="149"/>
      <c r="N1432" s="153"/>
      <c r="O1432" s="153"/>
      <c r="P1432" s="153"/>
    </row>
    <row r="1433" spans="1:16" x14ac:dyDescent="0.35">
      <c r="A1433" s="149"/>
      <c r="B1433" s="149"/>
      <c r="C1433" s="150"/>
      <c r="D1433" s="149"/>
      <c r="E1433" s="149"/>
      <c r="F1433" s="149"/>
      <c r="G1433" s="149"/>
      <c r="H1433" s="151"/>
      <c r="I1433" s="149"/>
      <c r="J1433" s="149"/>
      <c r="K1433" s="152"/>
      <c r="L1433" s="149"/>
      <c r="M1433" s="149"/>
      <c r="N1433" s="153"/>
      <c r="O1433" s="153"/>
      <c r="P1433" s="153"/>
    </row>
    <row r="1434" spans="1:16" x14ac:dyDescent="0.35">
      <c r="A1434" s="149"/>
      <c r="B1434" s="149"/>
      <c r="C1434" s="150"/>
      <c r="D1434" s="149"/>
      <c r="E1434" s="149"/>
      <c r="F1434" s="149"/>
      <c r="G1434" s="149"/>
      <c r="H1434" s="151"/>
      <c r="I1434" s="149"/>
      <c r="J1434" s="149"/>
      <c r="K1434" s="152"/>
      <c r="L1434" s="149"/>
      <c r="M1434" s="149"/>
      <c r="N1434" s="153"/>
      <c r="O1434" s="153"/>
      <c r="P1434" s="153"/>
    </row>
    <row r="1435" spans="1:16" x14ac:dyDescent="0.35">
      <c r="A1435" s="149"/>
      <c r="B1435" s="149"/>
      <c r="C1435" s="150"/>
      <c r="D1435" s="149"/>
      <c r="E1435" s="149"/>
      <c r="F1435" s="149"/>
      <c r="G1435" s="149"/>
      <c r="H1435" s="151"/>
      <c r="I1435" s="149"/>
      <c r="J1435" s="149"/>
      <c r="K1435" s="152"/>
      <c r="L1435" s="149"/>
      <c r="M1435" s="149"/>
      <c r="N1435" s="153"/>
      <c r="O1435" s="153"/>
      <c r="P1435" s="153"/>
    </row>
    <row r="1436" spans="1:16" x14ac:dyDescent="0.35">
      <c r="A1436" s="149"/>
      <c r="B1436" s="149"/>
      <c r="C1436" s="150"/>
      <c r="D1436" s="149"/>
      <c r="E1436" s="149"/>
      <c r="F1436" s="149"/>
      <c r="G1436" s="149"/>
      <c r="H1436" s="151"/>
      <c r="I1436" s="149"/>
      <c r="J1436" s="149"/>
      <c r="K1436" s="152"/>
      <c r="L1436" s="149"/>
      <c r="M1436" s="149"/>
      <c r="N1436" s="153"/>
      <c r="O1436" s="153"/>
      <c r="P1436" s="153"/>
    </row>
    <row r="1437" spans="1:16" x14ac:dyDescent="0.35">
      <c r="A1437" s="149"/>
      <c r="B1437" s="149"/>
      <c r="C1437" s="150"/>
      <c r="D1437" s="149"/>
      <c r="E1437" s="149"/>
      <c r="F1437" s="149"/>
      <c r="G1437" s="149"/>
      <c r="H1437" s="151"/>
      <c r="I1437" s="149"/>
      <c r="J1437" s="149"/>
      <c r="K1437" s="152"/>
      <c r="L1437" s="149"/>
      <c r="M1437" s="149"/>
      <c r="N1437" s="153"/>
      <c r="O1437" s="153"/>
      <c r="P1437" s="153"/>
    </row>
    <row r="1438" spans="1:16" x14ac:dyDescent="0.35">
      <c r="A1438" s="149"/>
      <c r="B1438" s="149"/>
      <c r="C1438" s="150"/>
      <c r="D1438" s="149"/>
      <c r="E1438" s="149"/>
      <c r="F1438" s="149"/>
      <c r="G1438" s="149"/>
      <c r="H1438" s="151"/>
      <c r="I1438" s="149"/>
      <c r="J1438" s="149"/>
      <c r="K1438" s="152"/>
      <c r="L1438" s="149"/>
      <c r="M1438" s="149"/>
      <c r="N1438" s="153"/>
      <c r="O1438" s="153"/>
      <c r="P1438" s="153"/>
    </row>
    <row r="1439" spans="1:16" x14ac:dyDescent="0.35">
      <c r="A1439" s="149"/>
      <c r="B1439" s="149"/>
      <c r="C1439" s="150"/>
      <c r="D1439" s="149"/>
      <c r="E1439" s="149"/>
      <c r="F1439" s="149"/>
      <c r="G1439" s="149"/>
      <c r="H1439" s="151"/>
      <c r="I1439" s="149"/>
      <c r="J1439" s="149"/>
      <c r="K1439" s="152"/>
      <c r="L1439" s="149"/>
      <c r="M1439" s="149"/>
      <c r="N1439" s="153"/>
      <c r="O1439" s="153"/>
      <c r="P1439" s="153"/>
    </row>
    <row r="1440" spans="1:16" x14ac:dyDescent="0.35">
      <c r="A1440" s="149"/>
      <c r="B1440" s="149"/>
      <c r="C1440" s="150"/>
      <c r="D1440" s="149"/>
      <c r="E1440" s="149"/>
      <c r="F1440" s="149"/>
      <c r="G1440" s="149"/>
      <c r="H1440" s="151"/>
      <c r="I1440" s="149"/>
      <c r="J1440" s="149"/>
      <c r="K1440" s="152"/>
      <c r="L1440" s="149"/>
      <c r="M1440" s="149"/>
      <c r="N1440" s="153"/>
      <c r="O1440" s="153"/>
      <c r="P1440" s="153"/>
    </row>
    <row r="1441" spans="1:16" x14ac:dyDescent="0.35">
      <c r="A1441" s="149"/>
      <c r="B1441" s="149"/>
      <c r="C1441" s="150"/>
      <c r="D1441" s="149"/>
      <c r="E1441" s="149"/>
      <c r="F1441" s="149"/>
      <c r="G1441" s="149"/>
      <c r="H1441" s="151"/>
      <c r="I1441" s="149"/>
      <c r="J1441" s="149"/>
      <c r="K1441" s="152"/>
      <c r="L1441" s="149"/>
      <c r="M1441" s="149"/>
      <c r="N1441" s="153"/>
      <c r="O1441" s="153"/>
      <c r="P1441" s="153"/>
    </row>
    <row r="1442" spans="1:16" x14ac:dyDescent="0.35">
      <c r="A1442" s="149"/>
      <c r="B1442" s="149"/>
      <c r="C1442" s="150"/>
      <c r="D1442" s="149"/>
      <c r="E1442" s="149"/>
      <c r="F1442" s="149"/>
      <c r="G1442" s="149"/>
      <c r="H1442" s="151"/>
      <c r="I1442" s="149"/>
      <c r="J1442" s="149"/>
      <c r="K1442" s="152"/>
      <c r="L1442" s="149"/>
      <c r="M1442" s="149"/>
      <c r="N1442" s="153"/>
      <c r="O1442" s="153"/>
      <c r="P1442" s="153"/>
    </row>
    <row r="1443" spans="1:16" x14ac:dyDescent="0.35">
      <c r="A1443" s="149"/>
      <c r="B1443" s="149"/>
      <c r="C1443" s="150"/>
      <c r="D1443" s="149"/>
      <c r="E1443" s="149"/>
      <c r="F1443" s="149"/>
      <c r="G1443" s="149"/>
      <c r="H1443" s="151"/>
      <c r="I1443" s="149"/>
      <c r="J1443" s="149"/>
      <c r="K1443" s="152"/>
      <c r="L1443" s="149"/>
      <c r="M1443" s="149"/>
      <c r="N1443" s="153"/>
      <c r="O1443" s="153"/>
      <c r="P1443" s="153"/>
    </row>
    <row r="1444" spans="1:16" x14ac:dyDescent="0.35">
      <c r="A1444" s="149"/>
      <c r="B1444" s="149"/>
      <c r="C1444" s="150"/>
      <c r="D1444" s="149"/>
      <c r="E1444" s="149"/>
      <c r="F1444" s="149"/>
      <c r="G1444" s="149"/>
      <c r="H1444" s="151"/>
      <c r="I1444" s="149"/>
      <c r="J1444" s="149"/>
      <c r="K1444" s="152"/>
      <c r="L1444" s="149"/>
      <c r="M1444" s="149"/>
      <c r="N1444" s="153"/>
      <c r="O1444" s="153"/>
      <c r="P1444" s="153"/>
    </row>
    <row r="1445" spans="1:16" x14ac:dyDescent="0.35">
      <c r="A1445" s="149"/>
      <c r="B1445" s="149"/>
      <c r="C1445" s="150"/>
      <c r="D1445" s="149"/>
      <c r="E1445" s="149"/>
      <c r="F1445" s="149"/>
      <c r="G1445" s="149"/>
      <c r="H1445" s="151"/>
      <c r="I1445" s="149"/>
      <c r="J1445" s="149"/>
      <c r="K1445" s="152"/>
      <c r="L1445" s="149"/>
      <c r="M1445" s="149"/>
      <c r="N1445" s="153"/>
      <c r="O1445" s="153"/>
      <c r="P1445" s="153"/>
    </row>
    <row r="1446" spans="1:16" x14ac:dyDescent="0.35">
      <c r="A1446" s="149"/>
      <c r="B1446" s="149"/>
      <c r="C1446" s="150"/>
      <c r="D1446" s="149"/>
      <c r="E1446" s="149"/>
      <c r="F1446" s="149"/>
      <c r="G1446" s="149"/>
      <c r="H1446" s="151"/>
      <c r="I1446" s="149"/>
      <c r="J1446" s="149"/>
      <c r="K1446" s="152"/>
      <c r="L1446" s="149"/>
      <c r="M1446" s="149"/>
      <c r="N1446" s="153"/>
      <c r="O1446" s="153"/>
      <c r="P1446" s="153"/>
    </row>
    <row r="1447" spans="1:16" x14ac:dyDescent="0.35">
      <c r="A1447" s="149"/>
      <c r="B1447" s="149"/>
      <c r="C1447" s="150"/>
      <c r="D1447" s="149"/>
      <c r="E1447" s="149"/>
      <c r="F1447" s="149"/>
      <c r="G1447" s="149"/>
      <c r="H1447" s="151"/>
      <c r="I1447" s="149"/>
      <c r="J1447" s="149"/>
      <c r="K1447" s="152"/>
      <c r="L1447" s="149"/>
      <c r="M1447" s="149"/>
      <c r="N1447" s="153"/>
      <c r="O1447" s="153"/>
      <c r="P1447" s="153"/>
    </row>
    <row r="1448" spans="1:16" x14ac:dyDescent="0.35">
      <c r="A1448" s="149"/>
      <c r="B1448" s="149"/>
      <c r="C1448" s="150"/>
      <c r="D1448" s="149"/>
      <c r="E1448" s="149"/>
      <c r="F1448" s="149"/>
      <c r="G1448" s="149"/>
      <c r="H1448" s="151"/>
      <c r="I1448" s="149"/>
      <c r="J1448" s="149"/>
      <c r="K1448" s="152"/>
      <c r="L1448" s="149"/>
      <c r="M1448" s="149"/>
      <c r="N1448" s="153"/>
      <c r="O1448" s="153"/>
      <c r="P1448" s="153"/>
    </row>
    <row r="1449" spans="1:16" x14ac:dyDescent="0.35">
      <c r="A1449" s="149"/>
      <c r="B1449" s="149"/>
      <c r="C1449" s="150"/>
      <c r="D1449" s="149"/>
      <c r="E1449" s="149"/>
      <c r="F1449" s="149"/>
      <c r="G1449" s="149"/>
      <c r="H1449" s="151"/>
      <c r="I1449" s="149"/>
      <c r="J1449" s="149"/>
      <c r="K1449" s="152"/>
      <c r="L1449" s="149"/>
      <c r="M1449" s="149"/>
      <c r="N1449" s="153"/>
      <c r="O1449" s="153"/>
      <c r="P1449" s="153"/>
    </row>
    <row r="1450" spans="1:16" x14ac:dyDescent="0.35">
      <c r="A1450" s="149"/>
      <c r="B1450" s="149"/>
      <c r="C1450" s="150"/>
      <c r="D1450" s="149"/>
      <c r="E1450" s="149"/>
      <c r="F1450" s="149"/>
      <c r="G1450" s="149"/>
      <c r="H1450" s="151"/>
      <c r="I1450" s="149"/>
      <c r="J1450" s="149"/>
      <c r="K1450" s="152"/>
      <c r="L1450" s="149"/>
      <c r="M1450" s="149"/>
      <c r="N1450" s="153"/>
      <c r="O1450" s="153"/>
      <c r="P1450" s="153"/>
    </row>
    <row r="1451" spans="1:16" x14ac:dyDescent="0.35">
      <c r="A1451" s="149"/>
      <c r="B1451" s="149"/>
      <c r="C1451" s="150"/>
      <c r="D1451" s="149"/>
      <c r="E1451" s="149"/>
      <c r="F1451" s="149"/>
      <c r="G1451" s="149"/>
      <c r="H1451" s="151"/>
      <c r="I1451" s="149"/>
      <c r="J1451" s="149"/>
      <c r="K1451" s="152"/>
      <c r="L1451" s="149"/>
      <c r="M1451" s="149"/>
      <c r="N1451" s="153"/>
      <c r="O1451" s="153"/>
      <c r="P1451" s="153"/>
    </row>
    <row r="1452" spans="1:16" x14ac:dyDescent="0.35">
      <c r="A1452" s="149"/>
      <c r="B1452" s="149"/>
      <c r="C1452" s="150"/>
      <c r="D1452" s="149"/>
      <c r="E1452" s="149"/>
      <c r="F1452" s="149"/>
      <c r="G1452" s="149"/>
      <c r="H1452" s="151"/>
      <c r="I1452" s="149"/>
      <c r="J1452" s="149"/>
      <c r="K1452" s="152"/>
      <c r="L1452" s="149"/>
      <c r="M1452" s="149"/>
      <c r="N1452" s="153"/>
      <c r="O1452" s="153"/>
      <c r="P1452" s="153"/>
    </row>
    <row r="1453" spans="1:16" x14ac:dyDescent="0.35">
      <c r="A1453" s="149"/>
      <c r="B1453" s="149"/>
      <c r="C1453" s="150"/>
      <c r="D1453" s="149"/>
      <c r="E1453" s="149"/>
      <c r="F1453" s="149"/>
      <c r="G1453" s="149"/>
      <c r="H1453" s="151"/>
      <c r="I1453" s="149"/>
      <c r="J1453" s="149"/>
      <c r="K1453" s="152"/>
      <c r="L1453" s="149"/>
      <c r="M1453" s="149"/>
      <c r="N1453" s="153"/>
      <c r="O1453" s="153"/>
      <c r="P1453" s="153"/>
    </row>
    <row r="1454" spans="1:16" x14ac:dyDescent="0.35">
      <c r="A1454" s="149"/>
      <c r="B1454" s="149"/>
      <c r="C1454" s="150"/>
      <c r="D1454" s="149"/>
      <c r="E1454" s="149"/>
      <c r="F1454" s="149"/>
      <c r="G1454" s="149"/>
      <c r="H1454" s="151"/>
      <c r="I1454" s="149"/>
      <c r="J1454" s="149"/>
      <c r="K1454" s="152"/>
      <c r="L1454" s="149"/>
      <c r="M1454" s="149"/>
      <c r="N1454" s="153"/>
      <c r="O1454" s="153"/>
      <c r="P1454" s="153"/>
    </row>
    <row r="1455" spans="1:16" x14ac:dyDescent="0.35">
      <c r="A1455" s="149"/>
      <c r="B1455" s="149"/>
      <c r="C1455" s="150"/>
      <c r="D1455" s="149"/>
      <c r="E1455" s="149"/>
      <c r="F1455" s="149"/>
      <c r="G1455" s="149"/>
      <c r="H1455" s="151"/>
      <c r="I1455" s="149"/>
      <c r="J1455" s="149"/>
      <c r="K1455" s="152"/>
      <c r="L1455" s="149"/>
      <c r="M1455" s="149"/>
      <c r="N1455" s="153"/>
      <c r="O1455" s="153"/>
      <c r="P1455" s="153"/>
    </row>
    <row r="1456" spans="1:16" x14ac:dyDescent="0.35">
      <c r="A1456" s="149"/>
      <c r="B1456" s="149"/>
      <c r="C1456" s="150"/>
      <c r="D1456" s="149"/>
      <c r="E1456" s="149"/>
      <c r="F1456" s="149"/>
      <c r="G1456" s="149"/>
      <c r="H1456" s="151"/>
      <c r="I1456" s="149"/>
      <c r="J1456" s="149"/>
      <c r="K1456" s="152"/>
      <c r="L1456" s="149"/>
      <c r="M1456" s="149"/>
      <c r="N1456" s="153"/>
      <c r="O1456" s="153"/>
      <c r="P1456" s="153"/>
    </row>
    <row r="1457" spans="1:16" x14ac:dyDescent="0.35">
      <c r="A1457" s="149"/>
      <c r="B1457" s="149"/>
      <c r="C1457" s="150"/>
      <c r="D1457" s="149"/>
      <c r="E1457" s="149"/>
      <c r="F1457" s="149"/>
      <c r="G1457" s="149"/>
      <c r="H1457" s="151"/>
      <c r="I1457" s="149"/>
      <c r="J1457" s="149"/>
      <c r="K1457" s="152"/>
      <c r="L1457" s="149"/>
      <c r="M1457" s="149"/>
      <c r="N1457" s="153"/>
      <c r="O1457" s="153"/>
      <c r="P1457" s="153"/>
    </row>
    <row r="1458" spans="1:16" x14ac:dyDescent="0.35">
      <c r="A1458" s="149"/>
      <c r="B1458" s="149"/>
      <c r="C1458" s="150"/>
      <c r="D1458" s="149"/>
      <c r="E1458" s="149"/>
      <c r="F1458" s="149"/>
      <c r="G1458" s="149"/>
      <c r="H1458" s="151"/>
      <c r="I1458" s="149"/>
      <c r="J1458" s="149"/>
      <c r="K1458" s="152"/>
      <c r="L1458" s="149"/>
      <c r="M1458" s="149"/>
      <c r="N1458" s="153"/>
      <c r="O1458" s="153"/>
      <c r="P1458" s="153"/>
    </row>
    <row r="1459" spans="1:16" x14ac:dyDescent="0.35">
      <c r="A1459" s="149"/>
      <c r="B1459" s="149"/>
      <c r="C1459" s="150"/>
      <c r="D1459" s="149"/>
      <c r="E1459" s="149"/>
      <c r="F1459" s="149"/>
      <c r="G1459" s="149"/>
      <c r="H1459" s="151"/>
      <c r="I1459" s="149"/>
      <c r="J1459" s="149"/>
      <c r="K1459" s="152"/>
      <c r="L1459" s="149"/>
      <c r="M1459" s="149"/>
      <c r="N1459" s="153"/>
      <c r="O1459" s="153"/>
      <c r="P1459" s="153"/>
    </row>
    <row r="1460" spans="1:16" x14ac:dyDescent="0.35">
      <c r="A1460" s="149"/>
      <c r="B1460" s="149"/>
      <c r="C1460" s="150"/>
      <c r="D1460" s="149"/>
      <c r="E1460" s="149"/>
      <c r="F1460" s="149"/>
      <c r="G1460" s="149"/>
      <c r="H1460" s="151"/>
      <c r="I1460" s="149"/>
      <c r="J1460" s="149"/>
      <c r="K1460" s="152"/>
      <c r="L1460" s="149"/>
      <c r="M1460" s="149"/>
      <c r="N1460" s="153"/>
      <c r="O1460" s="153"/>
      <c r="P1460" s="153"/>
    </row>
    <row r="1461" spans="1:16" x14ac:dyDescent="0.35">
      <c r="A1461" s="149"/>
      <c r="B1461" s="149"/>
      <c r="C1461" s="150"/>
      <c r="D1461" s="149"/>
      <c r="E1461" s="149"/>
      <c r="F1461" s="149"/>
      <c r="G1461" s="149"/>
      <c r="H1461" s="151"/>
      <c r="I1461" s="149"/>
      <c r="J1461" s="149"/>
      <c r="K1461" s="152"/>
      <c r="L1461" s="149"/>
      <c r="M1461" s="149"/>
      <c r="N1461" s="153"/>
      <c r="O1461" s="153"/>
      <c r="P1461" s="153"/>
    </row>
    <row r="1462" spans="1:16" x14ac:dyDescent="0.35">
      <c r="A1462" s="149"/>
      <c r="B1462" s="149"/>
      <c r="C1462" s="150"/>
      <c r="D1462" s="149"/>
      <c r="E1462" s="149"/>
      <c r="F1462" s="149"/>
      <c r="G1462" s="149"/>
      <c r="H1462" s="151"/>
      <c r="I1462" s="149"/>
      <c r="J1462" s="149"/>
      <c r="K1462" s="152"/>
      <c r="L1462" s="149"/>
      <c r="M1462" s="149"/>
      <c r="N1462" s="153"/>
      <c r="O1462" s="153"/>
      <c r="P1462" s="153"/>
    </row>
    <row r="1463" spans="1:16" x14ac:dyDescent="0.35">
      <c r="A1463" s="149"/>
      <c r="B1463" s="149"/>
      <c r="C1463" s="150"/>
      <c r="D1463" s="149"/>
      <c r="E1463" s="149"/>
      <c r="F1463" s="149"/>
      <c r="G1463" s="149"/>
      <c r="H1463" s="151"/>
      <c r="I1463" s="149"/>
      <c r="J1463" s="149"/>
      <c r="K1463" s="152"/>
      <c r="L1463" s="149"/>
      <c r="M1463" s="149"/>
      <c r="N1463" s="153"/>
      <c r="O1463" s="153"/>
      <c r="P1463" s="153"/>
    </row>
    <row r="1464" spans="1:16" x14ac:dyDescent="0.35">
      <c r="A1464" s="149"/>
      <c r="B1464" s="149"/>
      <c r="C1464" s="150"/>
      <c r="D1464" s="149"/>
      <c r="E1464" s="149"/>
      <c r="F1464" s="149"/>
      <c r="G1464" s="149"/>
      <c r="H1464" s="151"/>
      <c r="I1464" s="149"/>
      <c r="J1464" s="149"/>
      <c r="K1464" s="152"/>
      <c r="L1464" s="149"/>
      <c r="M1464" s="149"/>
      <c r="N1464" s="153"/>
      <c r="O1464" s="153"/>
      <c r="P1464" s="153"/>
    </row>
    <row r="1465" spans="1:16" x14ac:dyDescent="0.35">
      <c r="A1465" s="149"/>
      <c r="B1465" s="149"/>
      <c r="C1465" s="150"/>
      <c r="D1465" s="149"/>
      <c r="E1465" s="149"/>
      <c r="F1465" s="149"/>
      <c r="G1465" s="149"/>
      <c r="H1465" s="151"/>
      <c r="I1465" s="149"/>
      <c r="J1465" s="149"/>
      <c r="K1465" s="152"/>
      <c r="L1465" s="149"/>
      <c r="M1465" s="149"/>
      <c r="N1465" s="153"/>
      <c r="O1465" s="153"/>
      <c r="P1465" s="153"/>
    </row>
    <row r="1466" spans="1:16" x14ac:dyDescent="0.35">
      <c r="A1466" s="149"/>
      <c r="B1466" s="149"/>
      <c r="C1466" s="150"/>
      <c r="D1466" s="149"/>
      <c r="E1466" s="149"/>
      <c r="F1466" s="149"/>
      <c r="G1466" s="149"/>
      <c r="H1466" s="151"/>
      <c r="I1466" s="149"/>
      <c r="J1466" s="149"/>
      <c r="K1466" s="152"/>
      <c r="L1466" s="149"/>
      <c r="M1466" s="149"/>
      <c r="N1466" s="153"/>
      <c r="O1466" s="153"/>
      <c r="P1466" s="153"/>
    </row>
    <row r="1467" spans="1:16" x14ac:dyDescent="0.35">
      <c r="A1467" s="149"/>
      <c r="B1467" s="149"/>
      <c r="C1467" s="150"/>
      <c r="D1467" s="149"/>
      <c r="E1467" s="149"/>
      <c r="F1467" s="149"/>
      <c r="G1467" s="149"/>
      <c r="H1467" s="151"/>
      <c r="I1467" s="149"/>
      <c r="J1467" s="149"/>
      <c r="K1467" s="152"/>
      <c r="L1467" s="149"/>
      <c r="M1467" s="149"/>
      <c r="N1467" s="153"/>
      <c r="O1467" s="153"/>
      <c r="P1467" s="153"/>
    </row>
    <row r="1468" spans="1:16" x14ac:dyDescent="0.35">
      <c r="A1468" s="149"/>
      <c r="B1468" s="149"/>
      <c r="C1468" s="150"/>
      <c r="D1468" s="149"/>
      <c r="E1468" s="149"/>
      <c r="F1468" s="149"/>
      <c r="G1468" s="149"/>
      <c r="H1468" s="151"/>
      <c r="I1468" s="149"/>
      <c r="J1468" s="149"/>
      <c r="K1468" s="152"/>
      <c r="L1468" s="149"/>
      <c r="M1468" s="149"/>
      <c r="N1468" s="153"/>
      <c r="O1468" s="153"/>
      <c r="P1468" s="153"/>
    </row>
    <row r="1469" spans="1:16" x14ac:dyDescent="0.35">
      <c r="A1469" s="149"/>
      <c r="B1469" s="149"/>
      <c r="C1469" s="150"/>
      <c r="D1469" s="149"/>
      <c r="E1469" s="149"/>
      <c r="F1469" s="149"/>
      <c r="G1469" s="149"/>
      <c r="H1469" s="151"/>
      <c r="I1469" s="149"/>
      <c r="J1469" s="149"/>
      <c r="K1469" s="152"/>
      <c r="L1469" s="149"/>
      <c r="M1469" s="149"/>
      <c r="N1469" s="153"/>
      <c r="O1469" s="153"/>
      <c r="P1469" s="153"/>
    </row>
    <row r="1470" spans="1:16" x14ac:dyDescent="0.35">
      <c r="A1470" s="149"/>
      <c r="B1470" s="149"/>
      <c r="C1470" s="150"/>
      <c r="D1470" s="149"/>
      <c r="E1470" s="149"/>
      <c r="F1470" s="149"/>
      <c r="G1470" s="149"/>
      <c r="H1470" s="151"/>
      <c r="I1470" s="149"/>
      <c r="J1470" s="149"/>
      <c r="K1470" s="152"/>
      <c r="L1470" s="149"/>
      <c r="M1470" s="149"/>
      <c r="N1470" s="153"/>
      <c r="O1470" s="153"/>
      <c r="P1470" s="153"/>
    </row>
    <row r="1471" spans="1:16" x14ac:dyDescent="0.35">
      <c r="A1471" s="149"/>
      <c r="B1471" s="149"/>
      <c r="C1471" s="150"/>
      <c r="D1471" s="149"/>
      <c r="E1471" s="149"/>
      <c r="F1471" s="149"/>
      <c r="G1471" s="149"/>
      <c r="H1471" s="151"/>
      <c r="I1471" s="149"/>
      <c r="J1471" s="149"/>
      <c r="K1471" s="152"/>
      <c r="L1471" s="149"/>
      <c r="M1471" s="149"/>
      <c r="N1471" s="153"/>
      <c r="O1471" s="153"/>
      <c r="P1471" s="153"/>
    </row>
    <row r="1472" spans="1:16" x14ac:dyDescent="0.35">
      <c r="A1472" s="149"/>
      <c r="B1472" s="149"/>
      <c r="C1472" s="150"/>
      <c r="D1472" s="149"/>
      <c r="E1472" s="149"/>
      <c r="F1472" s="149"/>
      <c r="G1472" s="149"/>
      <c r="H1472" s="151"/>
      <c r="I1472" s="149"/>
      <c r="J1472" s="149"/>
      <c r="K1472" s="152"/>
      <c r="L1472" s="149"/>
      <c r="M1472" s="149"/>
      <c r="N1472" s="153"/>
      <c r="O1472" s="153"/>
      <c r="P1472" s="153"/>
    </row>
    <row r="1473" spans="1:16" x14ac:dyDescent="0.35">
      <c r="A1473" s="149"/>
      <c r="B1473" s="149"/>
      <c r="C1473" s="150"/>
      <c r="D1473" s="149"/>
      <c r="E1473" s="149"/>
      <c r="F1473" s="149"/>
      <c r="G1473" s="149"/>
      <c r="H1473" s="151"/>
      <c r="I1473" s="149"/>
      <c r="J1473" s="149"/>
      <c r="K1473" s="152"/>
      <c r="L1473" s="149"/>
      <c r="M1473" s="149"/>
      <c r="N1473" s="153"/>
      <c r="O1473" s="153"/>
      <c r="P1473" s="153"/>
    </row>
    <row r="1474" spans="1:16" x14ac:dyDescent="0.35">
      <c r="A1474" s="149"/>
      <c r="B1474" s="149"/>
      <c r="C1474" s="150"/>
      <c r="D1474" s="149"/>
      <c r="E1474" s="149"/>
      <c r="F1474" s="149"/>
      <c r="G1474" s="149"/>
      <c r="H1474" s="151"/>
      <c r="I1474" s="149"/>
      <c r="J1474" s="149"/>
      <c r="K1474" s="152"/>
      <c r="L1474" s="149"/>
      <c r="M1474" s="149"/>
      <c r="N1474" s="153"/>
      <c r="O1474" s="153"/>
      <c r="P1474" s="153"/>
    </row>
    <row r="1475" spans="1:16" x14ac:dyDescent="0.35">
      <c r="A1475" s="149"/>
      <c r="B1475" s="149"/>
      <c r="C1475" s="150"/>
      <c r="D1475" s="149"/>
      <c r="E1475" s="149"/>
      <c r="F1475" s="149"/>
      <c r="G1475" s="149"/>
      <c r="H1475" s="151"/>
      <c r="I1475" s="149"/>
      <c r="J1475" s="149"/>
      <c r="K1475" s="152"/>
      <c r="L1475" s="149"/>
      <c r="M1475" s="149"/>
      <c r="N1475" s="153"/>
      <c r="O1475" s="153"/>
      <c r="P1475" s="153"/>
    </row>
    <row r="1476" spans="1:16" x14ac:dyDescent="0.35">
      <c r="A1476" s="149"/>
      <c r="B1476" s="149"/>
      <c r="C1476" s="150"/>
      <c r="D1476" s="149"/>
      <c r="E1476" s="149"/>
      <c r="F1476" s="149"/>
      <c r="G1476" s="149"/>
      <c r="H1476" s="151"/>
      <c r="I1476" s="149"/>
      <c r="J1476" s="149"/>
      <c r="K1476" s="152"/>
      <c r="L1476" s="149"/>
      <c r="M1476" s="149"/>
      <c r="N1476" s="153"/>
      <c r="O1476" s="153"/>
      <c r="P1476" s="153"/>
    </row>
    <row r="1477" spans="1:16" x14ac:dyDescent="0.35">
      <c r="A1477" s="149"/>
      <c r="B1477" s="149"/>
      <c r="C1477" s="150"/>
      <c r="D1477" s="149"/>
      <c r="E1477" s="149"/>
      <c r="F1477" s="149"/>
      <c r="G1477" s="149"/>
      <c r="H1477" s="151"/>
      <c r="I1477" s="149"/>
      <c r="J1477" s="149"/>
      <c r="K1477" s="152"/>
      <c r="L1477" s="149"/>
      <c r="M1477" s="149"/>
      <c r="N1477" s="153"/>
      <c r="O1477" s="153"/>
      <c r="P1477" s="153"/>
    </row>
    <row r="1478" spans="1:16" x14ac:dyDescent="0.35">
      <c r="A1478" s="149"/>
      <c r="B1478" s="149"/>
      <c r="C1478" s="150"/>
      <c r="D1478" s="149"/>
      <c r="E1478" s="149"/>
      <c r="F1478" s="149"/>
      <c r="G1478" s="149"/>
      <c r="H1478" s="151"/>
      <c r="I1478" s="149"/>
      <c r="J1478" s="149"/>
      <c r="K1478" s="152"/>
      <c r="L1478" s="149"/>
      <c r="M1478" s="149"/>
      <c r="N1478" s="153"/>
      <c r="O1478" s="153"/>
      <c r="P1478" s="153"/>
    </row>
    <row r="1479" spans="1:16" x14ac:dyDescent="0.35">
      <c r="A1479" s="149"/>
      <c r="B1479" s="149"/>
      <c r="C1479" s="150"/>
      <c r="D1479" s="149"/>
      <c r="E1479" s="149"/>
      <c r="F1479" s="149"/>
      <c r="G1479" s="149"/>
      <c r="H1479" s="151"/>
      <c r="I1479" s="149"/>
      <c r="J1479" s="149"/>
      <c r="K1479" s="152"/>
      <c r="L1479" s="149"/>
      <c r="M1479" s="149"/>
      <c r="N1479" s="153"/>
      <c r="O1479" s="153"/>
      <c r="P1479" s="153"/>
    </row>
    <row r="1480" spans="1:16" x14ac:dyDescent="0.35">
      <c r="A1480" s="149"/>
      <c r="B1480" s="149"/>
      <c r="C1480" s="150"/>
      <c r="D1480" s="149"/>
      <c r="E1480" s="149"/>
      <c r="F1480" s="149"/>
      <c r="G1480" s="149"/>
      <c r="H1480" s="151"/>
      <c r="I1480" s="149"/>
      <c r="J1480" s="149"/>
      <c r="K1480" s="152"/>
      <c r="L1480" s="149"/>
      <c r="M1480" s="149"/>
      <c r="N1480" s="153"/>
      <c r="O1480" s="153"/>
      <c r="P1480" s="153"/>
    </row>
    <row r="1481" spans="1:16" x14ac:dyDescent="0.35">
      <c r="A1481" s="149"/>
      <c r="B1481" s="149"/>
      <c r="C1481" s="150"/>
      <c r="D1481" s="149"/>
      <c r="E1481" s="149"/>
      <c r="F1481" s="149"/>
      <c r="G1481" s="149"/>
      <c r="H1481" s="151"/>
      <c r="I1481" s="149"/>
      <c r="J1481" s="149"/>
      <c r="K1481" s="152"/>
      <c r="L1481" s="149"/>
      <c r="M1481" s="149"/>
      <c r="N1481" s="153"/>
      <c r="O1481" s="153"/>
      <c r="P1481" s="153"/>
    </row>
    <row r="1482" spans="1:16" x14ac:dyDescent="0.35">
      <c r="A1482" s="149"/>
      <c r="B1482" s="149"/>
      <c r="C1482" s="150"/>
      <c r="D1482" s="149"/>
      <c r="E1482" s="149"/>
      <c r="F1482" s="149"/>
      <c r="G1482" s="149"/>
      <c r="H1482" s="151"/>
      <c r="I1482" s="149"/>
      <c r="J1482" s="149"/>
      <c r="K1482" s="152"/>
      <c r="L1482" s="149"/>
      <c r="M1482" s="149"/>
      <c r="N1482" s="153"/>
      <c r="O1482" s="153"/>
      <c r="P1482" s="153"/>
    </row>
    <row r="1483" spans="1:16" x14ac:dyDescent="0.35">
      <c r="A1483" s="149"/>
      <c r="B1483" s="149"/>
      <c r="C1483" s="150"/>
      <c r="D1483" s="149"/>
      <c r="E1483" s="149"/>
      <c r="F1483" s="149"/>
      <c r="G1483" s="149"/>
      <c r="H1483" s="151"/>
      <c r="I1483" s="149"/>
      <c r="J1483" s="149"/>
      <c r="K1483" s="152"/>
      <c r="L1483" s="149"/>
      <c r="M1483" s="149"/>
      <c r="N1483" s="153"/>
      <c r="O1483" s="153"/>
      <c r="P1483" s="153"/>
    </row>
    <row r="1484" spans="1:16" x14ac:dyDescent="0.35">
      <c r="A1484" s="149"/>
      <c r="B1484" s="149"/>
      <c r="C1484" s="150"/>
      <c r="D1484" s="149"/>
      <c r="E1484" s="149"/>
      <c r="F1484" s="149"/>
      <c r="G1484" s="149"/>
      <c r="H1484" s="151"/>
      <c r="I1484" s="149"/>
      <c r="J1484" s="149"/>
      <c r="K1484" s="152"/>
      <c r="L1484" s="149"/>
      <c r="M1484" s="149"/>
      <c r="N1484" s="153"/>
      <c r="O1484" s="153"/>
      <c r="P1484" s="153"/>
    </row>
    <row r="1485" spans="1:16" x14ac:dyDescent="0.35">
      <c r="A1485" s="149"/>
      <c r="B1485" s="149"/>
      <c r="C1485" s="150"/>
      <c r="D1485" s="149"/>
      <c r="E1485" s="149"/>
      <c r="F1485" s="149"/>
      <c r="G1485" s="149"/>
      <c r="H1485" s="151"/>
      <c r="I1485" s="149"/>
      <c r="J1485" s="149"/>
      <c r="K1485" s="152"/>
      <c r="L1485" s="149"/>
      <c r="M1485" s="149"/>
      <c r="N1485" s="153"/>
      <c r="O1485" s="153"/>
      <c r="P1485" s="153"/>
    </row>
    <row r="1486" spans="1:16" x14ac:dyDescent="0.35">
      <c r="A1486" s="149"/>
      <c r="B1486" s="149"/>
      <c r="C1486" s="150"/>
      <c r="D1486" s="149"/>
      <c r="E1486" s="149"/>
      <c r="F1486" s="149"/>
      <c r="G1486" s="149"/>
      <c r="H1486" s="151"/>
      <c r="I1486" s="149"/>
      <c r="J1486" s="149"/>
      <c r="K1486" s="152"/>
      <c r="L1486" s="149"/>
      <c r="M1486" s="149"/>
      <c r="N1486" s="153"/>
      <c r="O1486" s="153"/>
      <c r="P1486" s="153"/>
    </row>
    <row r="1487" spans="1:16" x14ac:dyDescent="0.35">
      <c r="A1487" s="149"/>
      <c r="B1487" s="149"/>
      <c r="C1487" s="150"/>
      <c r="D1487" s="149"/>
      <c r="E1487" s="149"/>
      <c r="F1487" s="149"/>
      <c r="G1487" s="149"/>
      <c r="H1487" s="151"/>
      <c r="I1487" s="149"/>
      <c r="J1487" s="149"/>
      <c r="K1487" s="152"/>
      <c r="L1487" s="149"/>
      <c r="M1487" s="149"/>
      <c r="N1487" s="153"/>
      <c r="O1487" s="153"/>
      <c r="P1487" s="153"/>
    </row>
    <row r="1488" spans="1:16" x14ac:dyDescent="0.35">
      <c r="A1488" s="149"/>
      <c r="B1488" s="149"/>
      <c r="C1488" s="150"/>
      <c r="D1488" s="149"/>
      <c r="E1488" s="149"/>
      <c r="F1488" s="149"/>
      <c r="G1488" s="149"/>
      <c r="H1488" s="151"/>
      <c r="I1488" s="149"/>
      <c r="J1488" s="149"/>
      <c r="K1488" s="152"/>
      <c r="L1488" s="149"/>
      <c r="M1488" s="149"/>
      <c r="N1488" s="153"/>
      <c r="O1488" s="153"/>
      <c r="P1488" s="153"/>
    </row>
    <row r="1489" spans="1:16" x14ac:dyDescent="0.35">
      <c r="A1489" s="149"/>
      <c r="B1489" s="149"/>
      <c r="C1489" s="150"/>
      <c r="D1489" s="149"/>
      <c r="E1489" s="149"/>
      <c r="F1489" s="149"/>
      <c r="G1489" s="149"/>
      <c r="H1489" s="151"/>
      <c r="I1489" s="149"/>
      <c r="J1489" s="149"/>
      <c r="K1489" s="152"/>
      <c r="L1489" s="149"/>
      <c r="M1489" s="149"/>
      <c r="N1489" s="153"/>
      <c r="O1489" s="153"/>
      <c r="P1489" s="153"/>
    </row>
    <row r="1490" spans="1:16" x14ac:dyDescent="0.35">
      <c r="A1490" s="149"/>
      <c r="B1490" s="149"/>
      <c r="C1490" s="150"/>
      <c r="D1490" s="149"/>
      <c r="E1490" s="149"/>
      <c r="F1490" s="149"/>
      <c r="G1490" s="149"/>
      <c r="H1490" s="151"/>
      <c r="I1490" s="149"/>
      <c r="J1490" s="149"/>
      <c r="K1490" s="152"/>
      <c r="L1490" s="149"/>
      <c r="M1490" s="149"/>
      <c r="N1490" s="153"/>
      <c r="O1490" s="153"/>
      <c r="P1490" s="153"/>
    </row>
    <row r="1491" spans="1:16" x14ac:dyDescent="0.35">
      <c r="A1491" s="149"/>
      <c r="B1491" s="149"/>
      <c r="C1491" s="150"/>
      <c r="D1491" s="149"/>
      <c r="E1491" s="149"/>
      <c r="F1491" s="149"/>
      <c r="G1491" s="149"/>
      <c r="H1491" s="151"/>
      <c r="I1491" s="149"/>
      <c r="J1491" s="149"/>
      <c r="K1491" s="152"/>
      <c r="L1491" s="149"/>
      <c r="M1491" s="149"/>
      <c r="N1491" s="153"/>
      <c r="O1491" s="153"/>
      <c r="P1491" s="153"/>
    </row>
    <row r="1492" spans="1:16" x14ac:dyDescent="0.35">
      <c r="A1492" s="149"/>
      <c r="B1492" s="149"/>
      <c r="C1492" s="150"/>
      <c r="D1492" s="149"/>
      <c r="E1492" s="149"/>
      <c r="F1492" s="149"/>
      <c r="G1492" s="149"/>
      <c r="H1492" s="151"/>
      <c r="I1492" s="149"/>
      <c r="J1492" s="149"/>
      <c r="K1492" s="152"/>
      <c r="L1492" s="149"/>
      <c r="M1492" s="149"/>
      <c r="N1492" s="153"/>
      <c r="O1492" s="153"/>
      <c r="P1492" s="153"/>
    </row>
    <row r="1493" spans="1:16" x14ac:dyDescent="0.35">
      <c r="A1493" s="149"/>
      <c r="B1493" s="149"/>
      <c r="C1493" s="150"/>
      <c r="D1493" s="149"/>
      <c r="E1493" s="149"/>
      <c r="F1493" s="149"/>
      <c r="G1493" s="149"/>
      <c r="H1493" s="151"/>
      <c r="I1493" s="149"/>
      <c r="J1493" s="149"/>
      <c r="K1493" s="152"/>
      <c r="L1493" s="149"/>
      <c r="M1493" s="149"/>
      <c r="N1493" s="153"/>
      <c r="O1493" s="153"/>
      <c r="P1493" s="153"/>
    </row>
    <row r="1494" spans="1:16" x14ac:dyDescent="0.35">
      <c r="A1494" s="149"/>
      <c r="B1494" s="149"/>
      <c r="C1494" s="150"/>
      <c r="D1494" s="149"/>
      <c r="E1494" s="149"/>
      <c r="F1494" s="149"/>
      <c r="G1494" s="149"/>
      <c r="H1494" s="151"/>
      <c r="I1494" s="149"/>
      <c r="J1494" s="149"/>
      <c r="K1494" s="152"/>
      <c r="L1494" s="149"/>
      <c r="M1494" s="149"/>
      <c r="N1494" s="153"/>
      <c r="O1494" s="153"/>
      <c r="P1494" s="153"/>
    </row>
    <row r="1495" spans="1:16" x14ac:dyDescent="0.35">
      <c r="A1495" s="149"/>
      <c r="B1495" s="149"/>
      <c r="C1495" s="150"/>
      <c r="D1495" s="149"/>
      <c r="E1495" s="149"/>
      <c r="F1495" s="149"/>
      <c r="G1495" s="149"/>
      <c r="H1495" s="151"/>
      <c r="I1495" s="149"/>
      <c r="J1495" s="149"/>
      <c r="K1495" s="152"/>
      <c r="L1495" s="149"/>
      <c r="M1495" s="149"/>
      <c r="N1495" s="153"/>
      <c r="O1495" s="153"/>
      <c r="P1495" s="153"/>
    </row>
    <row r="1496" spans="1:16" x14ac:dyDescent="0.35">
      <c r="A1496" s="149"/>
      <c r="B1496" s="149"/>
      <c r="C1496" s="150"/>
      <c r="D1496" s="149"/>
      <c r="E1496" s="149"/>
      <c r="F1496" s="149"/>
      <c r="G1496" s="149"/>
      <c r="H1496" s="151"/>
      <c r="I1496" s="149"/>
      <c r="J1496" s="149"/>
      <c r="K1496" s="152"/>
      <c r="L1496" s="149"/>
      <c r="M1496" s="149"/>
      <c r="N1496" s="153"/>
      <c r="O1496" s="153"/>
      <c r="P1496" s="153"/>
    </row>
    <row r="1497" spans="1:16" x14ac:dyDescent="0.35">
      <c r="A1497" s="149"/>
      <c r="B1497" s="149"/>
      <c r="C1497" s="150"/>
      <c r="D1497" s="149"/>
      <c r="E1497" s="149"/>
      <c r="F1497" s="149"/>
      <c r="G1497" s="149"/>
      <c r="H1497" s="151"/>
      <c r="I1497" s="149"/>
      <c r="J1497" s="149"/>
      <c r="K1497" s="152"/>
      <c r="L1497" s="149"/>
      <c r="M1497" s="149"/>
      <c r="N1497" s="153"/>
      <c r="O1497" s="153"/>
      <c r="P1497" s="153"/>
    </row>
    <row r="1498" spans="1:16" x14ac:dyDescent="0.35">
      <c r="A1498" s="149"/>
      <c r="B1498" s="149"/>
      <c r="C1498" s="150"/>
      <c r="D1498" s="149"/>
      <c r="E1498" s="149"/>
      <c r="F1498" s="149"/>
      <c r="G1498" s="149"/>
      <c r="H1498" s="151"/>
      <c r="I1498" s="149"/>
      <c r="J1498" s="149"/>
      <c r="K1498" s="152"/>
      <c r="L1498" s="149"/>
      <c r="M1498" s="149"/>
      <c r="N1498" s="153"/>
      <c r="O1498" s="153"/>
      <c r="P1498" s="153"/>
    </row>
    <row r="1499" spans="1:16" x14ac:dyDescent="0.35">
      <c r="A1499" s="149"/>
      <c r="B1499" s="149"/>
      <c r="C1499" s="150"/>
      <c r="D1499" s="149"/>
      <c r="E1499" s="149"/>
      <c r="F1499" s="149"/>
      <c r="G1499" s="149"/>
      <c r="H1499" s="151"/>
      <c r="I1499" s="149"/>
      <c r="J1499" s="149"/>
      <c r="K1499" s="152"/>
      <c r="L1499" s="149"/>
      <c r="M1499" s="149"/>
      <c r="N1499" s="153"/>
      <c r="O1499" s="153"/>
      <c r="P1499" s="153"/>
    </row>
    <row r="1500" spans="1:16" x14ac:dyDescent="0.35">
      <c r="A1500" s="149"/>
      <c r="B1500" s="149"/>
      <c r="C1500" s="150"/>
      <c r="D1500" s="149"/>
      <c r="E1500" s="149"/>
      <c r="F1500" s="149"/>
      <c r="G1500" s="149"/>
      <c r="H1500" s="151"/>
      <c r="I1500" s="149"/>
      <c r="J1500" s="149"/>
      <c r="K1500" s="152"/>
      <c r="L1500" s="149"/>
      <c r="M1500" s="149"/>
      <c r="N1500" s="153"/>
      <c r="O1500" s="153"/>
      <c r="P1500" s="153"/>
    </row>
    <row r="1501" spans="1:16" x14ac:dyDescent="0.35">
      <c r="A1501" s="149"/>
      <c r="B1501" s="149"/>
      <c r="C1501" s="150"/>
      <c r="D1501" s="149"/>
      <c r="E1501" s="149"/>
      <c r="F1501" s="149"/>
      <c r="G1501" s="149"/>
      <c r="H1501" s="151"/>
      <c r="I1501" s="149"/>
      <c r="J1501" s="149"/>
      <c r="K1501" s="152"/>
      <c r="L1501" s="149"/>
      <c r="M1501" s="149"/>
      <c r="N1501" s="153"/>
      <c r="O1501" s="153"/>
      <c r="P1501" s="153"/>
    </row>
    <row r="1502" spans="1:16" x14ac:dyDescent="0.35">
      <c r="A1502" s="149"/>
      <c r="B1502" s="149"/>
      <c r="C1502" s="150"/>
      <c r="D1502" s="149"/>
      <c r="E1502" s="149"/>
      <c r="F1502" s="149"/>
      <c r="G1502" s="149"/>
      <c r="H1502" s="151"/>
      <c r="I1502" s="149"/>
      <c r="J1502" s="149"/>
      <c r="K1502" s="152"/>
      <c r="L1502" s="149"/>
      <c r="M1502" s="149"/>
      <c r="N1502" s="153"/>
      <c r="O1502" s="153"/>
      <c r="P1502" s="153"/>
    </row>
    <row r="1503" spans="1:16" x14ac:dyDescent="0.35">
      <c r="A1503" s="149"/>
      <c r="B1503" s="149"/>
      <c r="C1503" s="150"/>
      <c r="D1503" s="149"/>
      <c r="E1503" s="149"/>
      <c r="F1503" s="149"/>
      <c r="G1503" s="149"/>
      <c r="H1503" s="151"/>
      <c r="I1503" s="149"/>
      <c r="J1503" s="149"/>
      <c r="K1503" s="152"/>
      <c r="L1503" s="149"/>
      <c r="M1503" s="149"/>
      <c r="N1503" s="153"/>
      <c r="O1503" s="153"/>
      <c r="P1503" s="153"/>
    </row>
    <row r="1504" spans="1:16" x14ac:dyDescent="0.35">
      <c r="A1504" s="149"/>
      <c r="B1504" s="149"/>
      <c r="C1504" s="150"/>
      <c r="D1504" s="149"/>
      <c r="E1504" s="149"/>
      <c r="F1504" s="149"/>
      <c r="G1504" s="149"/>
      <c r="H1504" s="151"/>
      <c r="I1504" s="149"/>
      <c r="J1504" s="149"/>
      <c r="K1504" s="152"/>
      <c r="L1504" s="149"/>
      <c r="M1504" s="149"/>
      <c r="N1504" s="153"/>
      <c r="O1504" s="153"/>
      <c r="P1504" s="153"/>
    </row>
    <row r="1505" spans="1:16" x14ac:dyDescent="0.35">
      <c r="A1505" s="149"/>
      <c r="B1505" s="149"/>
      <c r="C1505" s="150"/>
      <c r="D1505" s="149"/>
      <c r="E1505" s="149"/>
      <c r="F1505" s="149"/>
      <c r="G1505" s="149"/>
      <c r="H1505" s="151"/>
      <c r="I1505" s="149"/>
      <c r="J1505" s="149"/>
      <c r="K1505" s="152"/>
      <c r="L1505" s="149"/>
      <c r="M1505" s="149"/>
      <c r="N1505" s="153"/>
      <c r="O1505" s="153"/>
      <c r="P1505" s="153"/>
    </row>
    <row r="1506" spans="1:16" x14ac:dyDescent="0.35">
      <c r="A1506" s="149"/>
      <c r="B1506" s="149"/>
      <c r="C1506" s="150"/>
      <c r="D1506" s="149"/>
      <c r="E1506" s="149"/>
      <c r="F1506" s="149"/>
      <c r="G1506" s="149"/>
      <c r="H1506" s="151"/>
      <c r="I1506" s="149"/>
      <c r="J1506" s="149"/>
      <c r="K1506" s="152"/>
      <c r="L1506" s="149"/>
      <c r="M1506" s="149"/>
      <c r="N1506" s="153"/>
      <c r="O1506" s="153"/>
      <c r="P1506" s="153"/>
    </row>
    <row r="1507" spans="1:16" x14ac:dyDescent="0.35">
      <c r="A1507" s="149"/>
      <c r="B1507" s="149"/>
      <c r="C1507" s="150"/>
      <c r="D1507" s="149"/>
      <c r="E1507" s="149"/>
      <c r="F1507" s="149"/>
      <c r="G1507" s="149"/>
      <c r="H1507" s="151"/>
      <c r="I1507" s="149"/>
      <c r="J1507" s="149"/>
      <c r="K1507" s="152"/>
      <c r="L1507" s="149"/>
      <c r="M1507" s="149"/>
      <c r="N1507" s="153"/>
      <c r="O1507" s="153"/>
      <c r="P1507" s="153"/>
    </row>
    <row r="1508" spans="1:16" x14ac:dyDescent="0.35">
      <c r="A1508" s="149"/>
      <c r="B1508" s="149"/>
      <c r="C1508" s="150"/>
      <c r="D1508" s="149"/>
      <c r="E1508" s="149"/>
      <c r="F1508" s="149"/>
      <c r="G1508" s="149"/>
      <c r="H1508" s="151"/>
      <c r="I1508" s="149"/>
      <c r="J1508" s="149"/>
      <c r="K1508" s="152"/>
      <c r="L1508" s="149"/>
      <c r="M1508" s="149"/>
      <c r="N1508" s="153"/>
      <c r="O1508" s="153"/>
      <c r="P1508" s="153"/>
    </row>
    <row r="1509" spans="1:16" x14ac:dyDescent="0.35">
      <c r="A1509" s="149"/>
      <c r="B1509" s="149"/>
      <c r="C1509" s="150"/>
      <c r="D1509" s="149"/>
      <c r="E1509" s="149"/>
      <c r="F1509" s="149"/>
      <c r="G1509" s="149"/>
      <c r="H1509" s="151"/>
      <c r="I1509" s="149"/>
      <c r="J1509" s="149"/>
      <c r="K1509" s="152"/>
      <c r="L1509" s="149"/>
      <c r="M1509" s="149"/>
      <c r="N1509" s="153"/>
      <c r="O1509" s="153"/>
      <c r="P1509" s="153"/>
    </row>
    <row r="1510" spans="1:16" x14ac:dyDescent="0.35">
      <c r="A1510" s="149"/>
      <c r="B1510" s="149"/>
      <c r="C1510" s="150"/>
      <c r="D1510" s="149"/>
      <c r="E1510" s="149"/>
      <c r="F1510" s="149"/>
      <c r="G1510" s="149"/>
      <c r="H1510" s="151"/>
      <c r="I1510" s="149"/>
      <c r="J1510" s="149"/>
      <c r="K1510" s="152"/>
      <c r="L1510" s="149"/>
      <c r="M1510" s="149"/>
      <c r="N1510" s="153"/>
      <c r="O1510" s="153"/>
      <c r="P1510" s="153"/>
    </row>
    <row r="1511" spans="1:16" x14ac:dyDescent="0.35">
      <c r="A1511" s="149"/>
      <c r="B1511" s="149"/>
      <c r="C1511" s="150"/>
      <c r="D1511" s="149"/>
      <c r="E1511" s="149"/>
      <c r="F1511" s="149"/>
      <c r="G1511" s="149"/>
      <c r="H1511" s="151"/>
      <c r="I1511" s="149"/>
      <c r="J1511" s="149"/>
      <c r="K1511" s="152"/>
      <c r="L1511" s="149"/>
      <c r="M1511" s="149"/>
      <c r="N1511" s="153"/>
      <c r="O1511" s="153"/>
      <c r="P1511" s="153"/>
    </row>
    <row r="1512" spans="1:16" x14ac:dyDescent="0.35">
      <c r="A1512" s="149"/>
      <c r="B1512" s="149"/>
      <c r="C1512" s="150"/>
      <c r="D1512" s="149"/>
      <c r="E1512" s="149"/>
      <c r="F1512" s="149"/>
      <c r="G1512" s="149"/>
      <c r="H1512" s="151"/>
      <c r="I1512" s="149"/>
      <c r="J1512" s="149"/>
      <c r="K1512" s="152"/>
      <c r="L1512" s="149"/>
      <c r="M1512" s="149"/>
      <c r="N1512" s="153"/>
      <c r="O1512" s="153"/>
      <c r="P1512" s="153"/>
    </row>
    <row r="1513" spans="1:16" x14ac:dyDescent="0.35">
      <c r="A1513" s="149"/>
      <c r="B1513" s="149"/>
      <c r="C1513" s="150"/>
      <c r="D1513" s="149"/>
      <c r="E1513" s="149"/>
      <c r="F1513" s="149"/>
      <c r="G1513" s="149"/>
      <c r="H1513" s="151"/>
      <c r="I1513" s="149"/>
      <c r="J1513" s="149"/>
      <c r="K1513" s="152"/>
      <c r="L1513" s="149"/>
      <c r="M1513" s="149"/>
      <c r="N1513" s="153"/>
      <c r="O1513" s="153"/>
      <c r="P1513" s="153"/>
    </row>
    <row r="1514" spans="1:16" x14ac:dyDescent="0.35">
      <c r="A1514" s="149"/>
      <c r="B1514" s="149"/>
      <c r="C1514" s="150"/>
      <c r="D1514" s="149"/>
      <c r="E1514" s="149"/>
      <c r="F1514" s="149"/>
      <c r="G1514" s="149"/>
      <c r="H1514" s="151"/>
      <c r="I1514" s="149"/>
      <c r="J1514" s="149"/>
      <c r="K1514" s="152"/>
      <c r="L1514" s="149"/>
      <c r="M1514" s="149"/>
      <c r="N1514" s="153"/>
      <c r="O1514" s="153"/>
      <c r="P1514" s="153"/>
    </row>
    <row r="1515" spans="1:16" x14ac:dyDescent="0.35">
      <c r="A1515" s="149"/>
      <c r="B1515" s="149"/>
      <c r="C1515" s="150"/>
      <c r="D1515" s="149"/>
      <c r="E1515" s="149"/>
      <c r="F1515" s="149"/>
      <c r="G1515" s="149"/>
      <c r="H1515" s="151"/>
      <c r="I1515" s="149"/>
      <c r="J1515" s="149"/>
      <c r="K1515" s="152"/>
      <c r="L1515" s="149"/>
      <c r="M1515" s="149"/>
      <c r="N1515" s="153"/>
      <c r="O1515" s="153"/>
      <c r="P1515" s="153"/>
    </row>
    <row r="1516" spans="1:16" x14ac:dyDescent="0.35">
      <c r="A1516" s="149"/>
      <c r="B1516" s="149"/>
      <c r="C1516" s="150"/>
      <c r="D1516" s="149"/>
      <c r="E1516" s="149"/>
      <c r="F1516" s="149"/>
      <c r="G1516" s="149"/>
      <c r="H1516" s="151"/>
      <c r="I1516" s="149"/>
      <c r="J1516" s="149"/>
      <c r="K1516" s="152"/>
      <c r="L1516" s="149"/>
      <c r="M1516" s="149"/>
      <c r="N1516" s="153"/>
      <c r="O1516" s="153"/>
      <c r="P1516" s="153"/>
    </row>
    <row r="1517" spans="1:16" x14ac:dyDescent="0.35">
      <c r="A1517" s="149"/>
      <c r="B1517" s="149"/>
      <c r="C1517" s="150"/>
      <c r="D1517" s="149"/>
      <c r="E1517" s="149"/>
      <c r="F1517" s="149"/>
      <c r="G1517" s="149"/>
      <c r="H1517" s="151"/>
      <c r="I1517" s="149"/>
      <c r="J1517" s="149"/>
      <c r="K1517" s="152"/>
      <c r="L1517" s="149"/>
      <c r="M1517" s="149"/>
      <c r="N1517" s="153"/>
      <c r="O1517" s="153"/>
      <c r="P1517" s="153"/>
    </row>
    <row r="1518" spans="1:16" x14ac:dyDescent="0.35">
      <c r="A1518" s="149"/>
      <c r="B1518" s="149"/>
      <c r="C1518" s="150"/>
      <c r="D1518" s="149"/>
      <c r="E1518" s="149"/>
      <c r="F1518" s="149"/>
      <c r="G1518" s="149"/>
      <c r="H1518" s="151"/>
      <c r="I1518" s="149"/>
      <c r="J1518" s="149"/>
      <c r="K1518" s="152"/>
      <c r="L1518" s="149"/>
      <c r="M1518" s="149"/>
      <c r="N1518" s="153"/>
      <c r="O1518" s="153"/>
      <c r="P1518" s="153"/>
    </row>
    <row r="1519" spans="1:16" x14ac:dyDescent="0.35">
      <c r="A1519" s="149"/>
      <c r="B1519" s="149"/>
      <c r="C1519" s="150"/>
      <c r="D1519" s="149"/>
      <c r="E1519" s="149"/>
      <c r="F1519" s="149"/>
      <c r="G1519" s="149"/>
      <c r="H1519" s="151"/>
      <c r="I1519" s="149"/>
      <c r="J1519" s="149"/>
      <c r="K1519" s="152"/>
      <c r="L1519" s="149"/>
      <c r="M1519" s="149"/>
      <c r="N1519" s="153"/>
      <c r="O1519" s="153"/>
      <c r="P1519" s="153"/>
    </row>
    <row r="1520" spans="1:16" x14ac:dyDescent="0.35">
      <c r="A1520" s="149"/>
      <c r="B1520" s="149"/>
      <c r="C1520" s="150"/>
      <c r="D1520" s="149"/>
      <c r="E1520" s="149"/>
      <c r="F1520" s="149"/>
      <c r="G1520" s="149"/>
      <c r="H1520" s="151"/>
      <c r="I1520" s="149"/>
      <c r="J1520" s="149"/>
      <c r="K1520" s="152"/>
      <c r="L1520" s="149"/>
      <c r="M1520" s="149"/>
      <c r="N1520" s="153"/>
      <c r="O1520" s="153"/>
      <c r="P1520" s="153"/>
    </row>
    <row r="1521" spans="1:16" x14ac:dyDescent="0.35">
      <c r="A1521" s="149"/>
      <c r="B1521" s="149"/>
      <c r="C1521" s="150"/>
      <c r="D1521" s="149"/>
      <c r="E1521" s="149"/>
      <c r="F1521" s="149"/>
      <c r="G1521" s="149"/>
      <c r="H1521" s="151"/>
      <c r="I1521" s="149"/>
      <c r="J1521" s="149"/>
      <c r="K1521" s="152"/>
      <c r="L1521" s="149"/>
      <c r="M1521" s="149"/>
      <c r="N1521" s="153"/>
      <c r="O1521" s="153"/>
      <c r="P1521" s="153"/>
    </row>
    <row r="1522" spans="1:16" x14ac:dyDescent="0.35">
      <c r="A1522" s="149"/>
      <c r="B1522" s="149"/>
      <c r="C1522" s="150"/>
      <c r="D1522" s="149"/>
      <c r="E1522" s="149"/>
      <c r="F1522" s="149"/>
      <c r="G1522" s="149"/>
      <c r="H1522" s="151"/>
      <c r="I1522" s="149"/>
      <c r="J1522" s="149"/>
      <c r="K1522" s="152"/>
      <c r="L1522" s="149"/>
      <c r="M1522" s="149"/>
      <c r="N1522" s="153"/>
      <c r="O1522" s="153"/>
      <c r="P1522" s="153"/>
    </row>
    <row r="1523" spans="1:16" x14ac:dyDescent="0.35">
      <c r="A1523" s="149"/>
      <c r="B1523" s="149"/>
      <c r="C1523" s="150"/>
      <c r="D1523" s="149"/>
      <c r="E1523" s="149"/>
      <c r="F1523" s="149"/>
      <c r="G1523" s="149"/>
      <c r="H1523" s="151"/>
      <c r="I1523" s="149"/>
      <c r="J1523" s="149"/>
      <c r="K1523" s="152"/>
      <c r="L1523" s="149"/>
      <c r="M1523" s="149"/>
      <c r="N1523" s="153"/>
      <c r="O1523" s="153"/>
      <c r="P1523" s="153"/>
    </row>
    <row r="1524" spans="1:16" x14ac:dyDescent="0.35">
      <c r="A1524" s="149"/>
      <c r="B1524" s="149"/>
      <c r="C1524" s="150"/>
      <c r="D1524" s="149"/>
      <c r="E1524" s="149"/>
      <c r="F1524" s="149"/>
      <c r="G1524" s="149"/>
      <c r="H1524" s="151"/>
      <c r="I1524" s="149"/>
      <c r="J1524" s="149"/>
      <c r="K1524" s="152"/>
      <c r="L1524" s="149"/>
      <c r="M1524" s="149"/>
      <c r="N1524" s="153"/>
      <c r="O1524" s="153"/>
      <c r="P1524" s="153"/>
    </row>
    <row r="1525" spans="1:16" x14ac:dyDescent="0.35">
      <c r="A1525" s="149"/>
      <c r="B1525" s="149"/>
      <c r="C1525" s="150"/>
      <c r="D1525" s="149"/>
      <c r="E1525" s="149"/>
      <c r="F1525" s="149"/>
      <c r="G1525" s="149"/>
      <c r="H1525" s="151"/>
      <c r="I1525" s="149"/>
      <c r="J1525" s="149"/>
      <c r="K1525" s="152"/>
      <c r="L1525" s="149"/>
      <c r="M1525" s="149"/>
      <c r="N1525" s="153"/>
      <c r="O1525" s="153"/>
      <c r="P1525" s="153"/>
    </row>
    <row r="1526" spans="1:16" x14ac:dyDescent="0.35">
      <c r="A1526" s="149"/>
      <c r="B1526" s="149"/>
      <c r="C1526" s="150"/>
      <c r="D1526" s="149"/>
      <c r="E1526" s="149"/>
      <c r="F1526" s="149"/>
      <c r="G1526" s="149"/>
      <c r="H1526" s="151"/>
      <c r="I1526" s="149"/>
      <c r="J1526" s="149"/>
      <c r="K1526" s="152"/>
      <c r="L1526" s="149"/>
      <c r="M1526" s="149"/>
      <c r="N1526" s="153"/>
      <c r="O1526" s="153"/>
      <c r="P1526" s="153"/>
    </row>
    <row r="1527" spans="1:16" x14ac:dyDescent="0.35">
      <c r="A1527" s="149"/>
      <c r="B1527" s="149"/>
      <c r="C1527" s="150"/>
      <c r="D1527" s="149"/>
      <c r="E1527" s="149"/>
      <c r="F1527" s="149"/>
      <c r="G1527" s="149"/>
      <c r="H1527" s="151"/>
      <c r="I1527" s="149"/>
      <c r="J1527" s="149"/>
      <c r="K1527" s="152"/>
      <c r="L1527" s="149"/>
      <c r="M1527" s="149"/>
      <c r="N1527" s="153"/>
      <c r="O1527" s="153"/>
      <c r="P1527" s="153"/>
    </row>
    <row r="1528" spans="1:16" x14ac:dyDescent="0.35">
      <c r="A1528" s="149"/>
      <c r="B1528" s="149"/>
      <c r="C1528" s="150"/>
      <c r="D1528" s="149"/>
      <c r="E1528" s="149"/>
      <c r="F1528" s="149"/>
      <c r="G1528" s="149"/>
      <c r="H1528" s="151"/>
      <c r="I1528" s="149"/>
      <c r="J1528" s="149"/>
      <c r="K1528" s="152"/>
      <c r="L1528" s="149"/>
      <c r="M1528" s="149"/>
      <c r="N1528" s="153"/>
      <c r="O1528" s="153"/>
      <c r="P1528" s="153"/>
    </row>
    <row r="1529" spans="1:16" x14ac:dyDescent="0.35">
      <c r="A1529" s="149"/>
      <c r="B1529" s="149"/>
      <c r="C1529" s="150"/>
      <c r="D1529" s="149"/>
      <c r="E1529" s="149"/>
      <c r="F1529" s="149"/>
      <c r="G1529" s="149"/>
      <c r="H1529" s="151"/>
      <c r="I1529" s="149"/>
      <c r="J1529" s="149"/>
      <c r="K1529" s="152"/>
      <c r="L1529" s="149"/>
      <c r="M1529" s="149"/>
      <c r="N1529" s="153"/>
      <c r="O1529" s="153"/>
      <c r="P1529" s="153"/>
    </row>
    <row r="1530" spans="1:16" x14ac:dyDescent="0.35">
      <c r="A1530" s="149"/>
      <c r="B1530" s="149"/>
      <c r="C1530" s="150"/>
      <c r="D1530" s="149"/>
      <c r="E1530" s="149"/>
      <c r="F1530" s="149"/>
      <c r="G1530" s="149"/>
      <c r="H1530" s="151"/>
      <c r="I1530" s="149"/>
      <c r="J1530" s="149"/>
      <c r="K1530" s="152"/>
      <c r="L1530" s="149"/>
      <c r="M1530" s="149"/>
      <c r="N1530" s="153"/>
      <c r="O1530" s="153"/>
      <c r="P1530" s="153"/>
    </row>
    <row r="1531" spans="1:16" x14ac:dyDescent="0.35">
      <c r="A1531" s="149"/>
      <c r="B1531" s="149"/>
      <c r="C1531" s="150"/>
      <c r="D1531" s="149"/>
      <c r="E1531" s="149"/>
      <c r="F1531" s="149"/>
      <c r="G1531" s="149"/>
      <c r="H1531" s="151"/>
      <c r="I1531" s="149"/>
      <c r="J1531" s="149"/>
      <c r="K1531" s="152"/>
      <c r="L1531" s="149"/>
      <c r="M1531" s="149"/>
      <c r="N1531" s="153"/>
      <c r="O1531" s="153"/>
      <c r="P1531" s="153"/>
    </row>
    <row r="1532" spans="1:16" x14ac:dyDescent="0.35">
      <c r="A1532" s="149"/>
      <c r="B1532" s="149"/>
      <c r="C1532" s="150"/>
      <c r="D1532" s="149"/>
      <c r="E1532" s="149"/>
      <c r="F1532" s="149"/>
      <c r="G1532" s="149"/>
      <c r="H1532" s="151"/>
      <c r="I1532" s="149"/>
      <c r="J1532" s="149"/>
      <c r="K1532" s="152"/>
      <c r="L1532" s="149"/>
      <c r="M1532" s="149"/>
      <c r="N1532" s="153"/>
      <c r="O1532" s="153"/>
      <c r="P1532" s="153"/>
    </row>
    <row r="1533" spans="1:16" x14ac:dyDescent="0.35">
      <c r="A1533" s="149"/>
      <c r="B1533" s="149"/>
      <c r="C1533" s="150"/>
      <c r="D1533" s="149"/>
      <c r="E1533" s="149"/>
      <c r="F1533" s="149"/>
      <c r="G1533" s="149"/>
      <c r="H1533" s="151"/>
      <c r="I1533" s="149"/>
      <c r="J1533" s="149"/>
      <c r="K1533" s="152"/>
      <c r="L1533" s="149"/>
      <c r="M1533" s="149"/>
      <c r="N1533" s="153"/>
      <c r="O1533" s="153"/>
      <c r="P1533" s="153"/>
    </row>
    <row r="1534" spans="1:16" x14ac:dyDescent="0.35">
      <c r="A1534" s="149"/>
      <c r="B1534" s="149"/>
      <c r="C1534" s="150"/>
      <c r="D1534" s="149"/>
      <c r="E1534" s="149"/>
      <c r="F1534" s="149"/>
      <c r="G1534" s="149"/>
      <c r="H1534" s="151"/>
      <c r="I1534" s="149"/>
      <c r="J1534" s="149"/>
      <c r="K1534" s="152"/>
      <c r="L1534" s="149"/>
      <c r="M1534" s="149"/>
      <c r="N1534" s="153"/>
      <c r="O1534" s="153"/>
      <c r="P1534" s="153"/>
    </row>
    <row r="1535" spans="1:16" x14ac:dyDescent="0.35">
      <c r="A1535" s="149"/>
      <c r="B1535" s="149"/>
      <c r="C1535" s="150"/>
      <c r="D1535" s="149"/>
      <c r="E1535" s="149"/>
      <c r="F1535" s="149"/>
      <c r="G1535" s="149"/>
      <c r="H1535" s="151"/>
      <c r="I1535" s="149"/>
      <c r="J1535" s="149"/>
      <c r="K1535" s="152"/>
      <c r="L1535" s="149"/>
      <c r="M1535" s="149"/>
      <c r="N1535" s="153"/>
      <c r="O1535" s="153"/>
      <c r="P1535" s="153"/>
    </row>
    <row r="1536" spans="1:16" x14ac:dyDescent="0.35">
      <c r="A1536" s="149"/>
      <c r="B1536" s="149"/>
      <c r="C1536" s="150"/>
      <c r="D1536" s="149"/>
      <c r="E1536" s="149"/>
      <c r="F1536" s="149"/>
      <c r="G1536" s="149"/>
      <c r="H1536" s="151"/>
      <c r="I1536" s="149"/>
      <c r="J1536" s="149"/>
      <c r="K1536" s="152"/>
      <c r="L1536" s="149"/>
      <c r="M1536" s="149"/>
      <c r="N1536" s="153"/>
      <c r="O1536" s="153"/>
      <c r="P1536" s="153"/>
    </row>
    <row r="1537" spans="1:16" x14ac:dyDescent="0.35">
      <c r="A1537" s="149"/>
      <c r="B1537" s="149"/>
      <c r="C1537" s="150"/>
      <c r="D1537" s="149"/>
      <c r="E1537" s="149"/>
      <c r="F1537" s="149"/>
      <c r="G1537" s="149"/>
      <c r="H1537" s="151"/>
      <c r="I1537" s="149"/>
      <c r="J1537" s="149"/>
      <c r="K1537" s="152"/>
      <c r="L1537" s="149"/>
      <c r="M1537" s="149"/>
      <c r="N1537" s="153"/>
      <c r="O1537" s="153"/>
      <c r="P1537" s="153"/>
    </row>
    <row r="1538" spans="1:16" x14ac:dyDescent="0.35">
      <c r="A1538" s="149"/>
      <c r="B1538" s="149"/>
      <c r="C1538" s="150"/>
      <c r="D1538" s="149"/>
      <c r="E1538" s="149"/>
      <c r="F1538" s="149"/>
      <c r="G1538" s="149"/>
      <c r="H1538" s="151"/>
      <c r="I1538" s="149"/>
      <c r="J1538" s="149"/>
      <c r="K1538" s="152"/>
      <c r="L1538" s="149"/>
      <c r="M1538" s="149"/>
      <c r="N1538" s="153"/>
      <c r="O1538" s="153"/>
      <c r="P1538" s="153"/>
    </row>
    <row r="1539" spans="1:16" x14ac:dyDescent="0.35">
      <c r="A1539" s="149"/>
      <c r="B1539" s="149"/>
      <c r="C1539" s="150"/>
      <c r="D1539" s="149"/>
      <c r="E1539" s="149"/>
      <c r="F1539" s="149"/>
      <c r="G1539" s="149"/>
      <c r="H1539" s="151"/>
      <c r="I1539" s="149"/>
      <c r="J1539" s="149"/>
      <c r="K1539" s="152"/>
      <c r="L1539" s="149"/>
      <c r="M1539" s="149"/>
      <c r="N1539" s="153"/>
      <c r="O1539" s="153"/>
      <c r="P1539" s="153"/>
    </row>
    <row r="1540" spans="1:16" x14ac:dyDescent="0.35">
      <c r="A1540" s="149"/>
      <c r="B1540" s="149"/>
      <c r="C1540" s="150"/>
      <c r="D1540" s="149"/>
      <c r="E1540" s="149"/>
      <c r="F1540" s="149"/>
      <c r="G1540" s="149"/>
      <c r="H1540" s="151"/>
      <c r="I1540" s="149"/>
      <c r="J1540" s="149"/>
      <c r="K1540" s="152"/>
      <c r="L1540" s="149"/>
      <c r="M1540" s="149"/>
      <c r="N1540" s="153"/>
      <c r="O1540" s="153"/>
      <c r="P1540" s="153"/>
    </row>
    <row r="1541" spans="1:16" x14ac:dyDescent="0.35">
      <c r="A1541" s="149"/>
      <c r="B1541" s="149"/>
      <c r="C1541" s="150"/>
      <c r="D1541" s="149"/>
      <c r="E1541" s="149"/>
      <c r="F1541" s="149"/>
      <c r="G1541" s="149"/>
      <c r="H1541" s="151"/>
      <c r="I1541" s="149"/>
      <c r="J1541" s="149"/>
      <c r="K1541" s="152"/>
      <c r="L1541" s="149"/>
      <c r="M1541" s="149"/>
      <c r="N1541" s="153"/>
      <c r="O1541" s="153"/>
      <c r="P1541" s="153"/>
    </row>
    <row r="1542" spans="1:16" x14ac:dyDescent="0.35">
      <c r="A1542" s="149"/>
      <c r="B1542" s="149"/>
      <c r="C1542" s="150"/>
      <c r="D1542" s="149"/>
      <c r="E1542" s="149"/>
      <c r="F1542" s="149"/>
      <c r="G1542" s="149"/>
      <c r="H1542" s="151"/>
      <c r="I1542" s="149"/>
      <c r="J1542" s="149"/>
      <c r="K1542" s="152"/>
      <c r="L1542" s="149"/>
      <c r="M1542" s="149"/>
      <c r="N1542" s="153"/>
      <c r="O1542" s="153"/>
      <c r="P1542" s="153"/>
    </row>
    <row r="1543" spans="1:16" x14ac:dyDescent="0.35">
      <c r="A1543" s="149"/>
      <c r="B1543" s="149"/>
      <c r="C1543" s="150"/>
      <c r="D1543" s="149"/>
      <c r="E1543" s="149"/>
      <c r="F1543" s="149"/>
      <c r="G1543" s="149"/>
      <c r="H1543" s="151"/>
      <c r="I1543" s="149"/>
      <c r="J1543" s="149"/>
      <c r="K1543" s="152"/>
      <c r="L1543" s="149"/>
      <c r="M1543" s="149"/>
      <c r="N1543" s="153"/>
      <c r="O1543" s="153"/>
      <c r="P1543" s="153"/>
    </row>
    <row r="1544" spans="1:16" x14ac:dyDescent="0.35">
      <c r="A1544" s="149"/>
      <c r="B1544" s="149"/>
      <c r="C1544" s="150"/>
      <c r="D1544" s="149"/>
      <c r="E1544" s="149"/>
      <c r="F1544" s="149"/>
      <c r="G1544" s="149"/>
      <c r="H1544" s="151"/>
      <c r="I1544" s="149"/>
      <c r="J1544" s="149"/>
      <c r="K1544" s="152"/>
      <c r="L1544" s="149"/>
      <c r="M1544" s="149"/>
      <c r="N1544" s="153"/>
      <c r="O1544" s="153"/>
      <c r="P1544" s="153"/>
    </row>
    <row r="1545" spans="1:16" x14ac:dyDescent="0.35">
      <c r="A1545" s="149"/>
      <c r="B1545" s="149"/>
      <c r="C1545" s="150"/>
      <c r="D1545" s="149"/>
      <c r="E1545" s="149"/>
      <c r="F1545" s="149"/>
      <c r="G1545" s="149"/>
      <c r="H1545" s="151"/>
      <c r="I1545" s="149"/>
      <c r="J1545" s="149"/>
      <c r="K1545" s="152"/>
      <c r="L1545" s="149"/>
      <c r="M1545" s="149"/>
      <c r="N1545" s="153"/>
      <c r="O1545" s="153"/>
      <c r="P1545" s="153"/>
    </row>
    <row r="1546" spans="1:16" x14ac:dyDescent="0.35">
      <c r="A1546" s="149"/>
      <c r="B1546" s="149"/>
      <c r="C1546" s="150"/>
      <c r="D1546" s="149"/>
      <c r="E1546" s="149"/>
      <c r="F1546" s="149"/>
      <c r="G1546" s="149"/>
      <c r="H1546" s="151"/>
      <c r="I1546" s="149"/>
      <c r="J1546" s="149"/>
      <c r="K1546" s="152"/>
      <c r="L1546" s="149"/>
      <c r="M1546" s="149"/>
      <c r="N1546" s="153"/>
      <c r="O1546" s="153"/>
      <c r="P1546" s="153"/>
    </row>
    <row r="1547" spans="1:16" x14ac:dyDescent="0.35">
      <c r="A1547" s="149"/>
      <c r="B1547" s="149"/>
      <c r="C1547" s="150"/>
      <c r="D1547" s="149"/>
      <c r="E1547" s="149"/>
      <c r="F1547" s="149"/>
      <c r="G1547" s="149"/>
      <c r="H1547" s="151"/>
      <c r="I1547" s="149"/>
      <c r="J1547" s="149"/>
      <c r="K1547" s="152"/>
      <c r="L1547" s="149"/>
      <c r="M1547" s="149"/>
      <c r="N1547" s="153"/>
      <c r="O1547" s="153"/>
      <c r="P1547" s="153"/>
    </row>
    <row r="1548" spans="1:16" x14ac:dyDescent="0.35">
      <c r="A1548" s="149"/>
      <c r="B1548" s="149"/>
      <c r="C1548" s="150"/>
      <c r="D1548" s="149"/>
      <c r="E1548" s="149"/>
      <c r="F1548" s="149"/>
      <c r="G1548" s="149"/>
      <c r="H1548" s="151"/>
      <c r="I1548" s="149"/>
      <c r="J1548" s="149"/>
      <c r="K1548" s="152"/>
      <c r="L1548" s="149"/>
      <c r="M1548" s="149"/>
      <c r="N1548" s="153"/>
      <c r="O1548" s="153"/>
      <c r="P1548" s="153"/>
    </row>
    <row r="1549" spans="1:16" x14ac:dyDescent="0.35">
      <c r="A1549" s="149"/>
      <c r="B1549" s="149"/>
      <c r="C1549" s="150"/>
      <c r="D1549" s="149"/>
      <c r="E1549" s="149"/>
      <c r="F1549" s="149"/>
      <c r="G1549" s="149"/>
      <c r="H1549" s="151"/>
      <c r="I1549" s="149"/>
      <c r="J1549" s="149"/>
      <c r="K1549" s="152"/>
      <c r="L1549" s="149"/>
      <c r="M1549" s="149"/>
      <c r="N1549" s="153"/>
      <c r="O1549" s="153"/>
      <c r="P1549" s="153"/>
    </row>
    <row r="1550" spans="1:16" x14ac:dyDescent="0.35">
      <c r="A1550" s="149"/>
      <c r="B1550" s="149"/>
      <c r="C1550" s="150"/>
      <c r="D1550" s="149"/>
      <c r="E1550" s="149"/>
      <c r="F1550" s="149"/>
      <c r="G1550" s="149"/>
      <c r="H1550" s="151"/>
      <c r="I1550" s="149"/>
      <c r="J1550" s="149"/>
      <c r="K1550" s="152"/>
      <c r="L1550" s="149"/>
      <c r="M1550" s="149"/>
      <c r="N1550" s="153"/>
      <c r="O1550" s="153"/>
      <c r="P1550" s="153"/>
    </row>
    <row r="1551" spans="1:16" x14ac:dyDescent="0.35">
      <c r="A1551" s="149"/>
      <c r="B1551" s="149"/>
      <c r="C1551" s="150"/>
      <c r="D1551" s="149"/>
      <c r="E1551" s="149"/>
      <c r="F1551" s="149"/>
      <c r="G1551" s="149"/>
      <c r="H1551" s="151"/>
      <c r="I1551" s="149"/>
      <c r="J1551" s="149"/>
      <c r="K1551" s="152"/>
      <c r="L1551" s="149"/>
      <c r="M1551" s="149"/>
      <c r="N1551" s="153"/>
      <c r="O1551" s="153"/>
      <c r="P1551" s="153"/>
    </row>
    <row r="1552" spans="1:16" x14ac:dyDescent="0.35">
      <c r="A1552" s="149"/>
      <c r="B1552" s="149"/>
      <c r="C1552" s="150"/>
      <c r="D1552" s="149"/>
      <c r="E1552" s="149"/>
      <c r="F1552" s="149"/>
      <c r="G1552" s="149"/>
      <c r="H1552" s="151"/>
      <c r="I1552" s="149"/>
      <c r="J1552" s="149"/>
      <c r="K1552" s="152"/>
      <c r="L1552" s="149"/>
      <c r="M1552" s="149"/>
      <c r="N1552" s="153"/>
      <c r="O1552" s="153"/>
      <c r="P1552" s="153"/>
    </row>
    <row r="1553" spans="1:16" x14ac:dyDescent="0.35">
      <c r="A1553" s="149"/>
      <c r="B1553" s="149"/>
      <c r="C1553" s="150"/>
      <c r="D1553" s="149"/>
      <c r="E1553" s="149"/>
      <c r="F1553" s="149"/>
      <c r="G1553" s="149"/>
      <c r="H1553" s="151"/>
      <c r="I1553" s="149"/>
      <c r="J1553" s="149"/>
      <c r="K1553" s="152"/>
      <c r="L1553" s="149"/>
      <c r="M1553" s="149"/>
      <c r="N1553" s="153"/>
      <c r="O1553" s="153"/>
      <c r="P1553" s="153"/>
    </row>
    <row r="1554" spans="1:16" x14ac:dyDescent="0.35">
      <c r="A1554" s="149"/>
      <c r="B1554" s="149"/>
      <c r="C1554" s="150"/>
      <c r="D1554" s="149"/>
      <c r="E1554" s="149"/>
      <c r="F1554" s="149"/>
      <c r="G1554" s="149"/>
      <c r="H1554" s="151"/>
      <c r="I1554" s="149"/>
      <c r="J1554" s="149"/>
      <c r="K1554" s="152"/>
      <c r="L1554" s="149"/>
      <c r="M1554" s="149"/>
      <c r="N1554" s="153"/>
      <c r="O1554" s="153"/>
      <c r="P1554" s="153"/>
    </row>
    <row r="1555" spans="1:16" x14ac:dyDescent="0.35">
      <c r="A1555" s="149"/>
      <c r="B1555" s="149"/>
      <c r="C1555" s="150"/>
      <c r="D1555" s="149"/>
      <c r="E1555" s="149"/>
      <c r="F1555" s="149"/>
      <c r="G1555" s="149"/>
      <c r="H1555" s="151"/>
      <c r="I1555" s="149"/>
      <c r="J1555" s="149"/>
      <c r="K1555" s="152"/>
      <c r="L1555" s="149"/>
      <c r="M1555" s="149"/>
      <c r="N1555" s="153"/>
      <c r="O1555" s="153"/>
      <c r="P1555" s="153"/>
    </row>
    <row r="1556" spans="1:16" x14ac:dyDescent="0.35">
      <c r="A1556" s="149"/>
      <c r="B1556" s="149"/>
      <c r="C1556" s="150"/>
      <c r="D1556" s="149"/>
      <c r="E1556" s="149"/>
      <c r="F1556" s="149"/>
      <c r="G1556" s="149"/>
      <c r="H1556" s="151"/>
      <c r="I1556" s="149"/>
      <c r="J1556" s="149"/>
      <c r="K1556" s="152"/>
      <c r="L1556" s="149"/>
      <c r="M1556" s="149"/>
      <c r="N1556" s="153"/>
      <c r="O1556" s="153"/>
      <c r="P1556" s="153"/>
    </row>
    <row r="1557" spans="1:16" x14ac:dyDescent="0.35">
      <c r="A1557" s="149"/>
      <c r="B1557" s="149"/>
      <c r="C1557" s="150"/>
      <c r="D1557" s="149"/>
      <c r="E1557" s="149"/>
      <c r="F1557" s="149"/>
      <c r="G1557" s="149"/>
      <c r="H1557" s="151"/>
      <c r="I1557" s="149"/>
      <c r="J1557" s="149"/>
      <c r="K1557" s="152"/>
      <c r="L1557" s="149"/>
      <c r="M1557" s="149"/>
      <c r="N1557" s="153"/>
      <c r="O1557" s="153"/>
      <c r="P1557" s="153"/>
    </row>
    <row r="1558" spans="1:16" x14ac:dyDescent="0.35">
      <c r="A1558" s="149"/>
      <c r="B1558" s="149"/>
      <c r="C1558" s="150"/>
      <c r="D1558" s="149"/>
      <c r="E1558" s="149"/>
      <c r="F1558" s="149"/>
      <c r="G1558" s="149"/>
      <c r="H1558" s="151"/>
      <c r="I1558" s="149"/>
      <c r="J1558" s="149"/>
      <c r="K1558" s="152"/>
      <c r="L1558" s="149"/>
      <c r="M1558" s="149"/>
      <c r="N1558" s="153"/>
      <c r="O1558" s="153"/>
      <c r="P1558" s="153"/>
    </row>
    <row r="1559" spans="1:16" x14ac:dyDescent="0.35">
      <c r="A1559" s="149"/>
      <c r="B1559" s="149"/>
      <c r="C1559" s="150"/>
      <c r="D1559" s="149"/>
      <c r="E1559" s="149"/>
      <c r="F1559" s="149"/>
      <c r="G1559" s="149"/>
      <c r="H1559" s="151"/>
      <c r="I1559" s="149"/>
      <c r="J1559" s="149"/>
      <c r="K1559" s="152"/>
      <c r="L1559" s="149"/>
      <c r="M1559" s="149"/>
      <c r="N1559" s="153"/>
      <c r="O1559" s="153"/>
      <c r="P1559" s="153"/>
    </row>
    <row r="1560" spans="1:16" x14ac:dyDescent="0.35">
      <c r="A1560" s="149"/>
      <c r="B1560" s="149"/>
      <c r="C1560" s="150"/>
      <c r="D1560" s="149"/>
      <c r="E1560" s="149"/>
      <c r="F1560" s="149"/>
      <c r="G1560" s="149"/>
      <c r="H1560" s="151"/>
      <c r="I1560" s="149"/>
      <c r="J1560" s="149"/>
      <c r="K1560" s="152"/>
      <c r="L1560" s="149"/>
      <c r="M1560" s="149"/>
      <c r="N1560" s="153"/>
      <c r="O1560" s="153"/>
      <c r="P1560" s="153"/>
    </row>
    <row r="1561" spans="1:16" x14ac:dyDescent="0.35">
      <c r="A1561" s="149"/>
      <c r="B1561" s="149"/>
      <c r="C1561" s="150"/>
      <c r="D1561" s="149"/>
      <c r="E1561" s="149"/>
      <c r="F1561" s="149"/>
      <c r="G1561" s="149"/>
      <c r="H1561" s="151"/>
      <c r="I1561" s="149"/>
      <c r="J1561" s="149"/>
      <c r="K1561" s="152"/>
      <c r="L1561" s="149"/>
      <c r="M1561" s="149"/>
      <c r="N1561" s="153"/>
      <c r="O1561" s="153"/>
      <c r="P1561" s="153"/>
    </row>
    <row r="1562" spans="1:16" x14ac:dyDescent="0.35">
      <c r="A1562" s="149"/>
      <c r="B1562" s="149"/>
      <c r="C1562" s="150"/>
      <c r="D1562" s="149"/>
      <c r="E1562" s="149"/>
      <c r="F1562" s="149"/>
      <c r="G1562" s="149"/>
      <c r="H1562" s="151"/>
      <c r="I1562" s="149"/>
      <c r="J1562" s="149"/>
      <c r="K1562" s="152"/>
      <c r="L1562" s="149"/>
      <c r="M1562" s="149"/>
      <c r="N1562" s="153"/>
      <c r="O1562" s="153"/>
      <c r="P1562" s="153"/>
    </row>
    <row r="1563" spans="1:16" x14ac:dyDescent="0.35">
      <c r="A1563" s="149"/>
      <c r="B1563" s="149"/>
      <c r="C1563" s="150"/>
      <c r="D1563" s="149"/>
      <c r="E1563" s="149"/>
      <c r="F1563" s="149"/>
      <c r="G1563" s="149"/>
      <c r="H1563" s="151"/>
      <c r="I1563" s="149"/>
      <c r="J1563" s="149"/>
      <c r="K1563" s="152"/>
      <c r="L1563" s="149"/>
      <c r="M1563" s="149"/>
      <c r="N1563" s="153"/>
      <c r="O1563" s="153"/>
      <c r="P1563" s="153"/>
    </row>
    <row r="1564" spans="1:16" x14ac:dyDescent="0.35">
      <c r="A1564" s="149"/>
      <c r="B1564" s="149"/>
      <c r="C1564" s="150"/>
      <c r="D1564" s="149"/>
      <c r="E1564" s="149"/>
      <c r="F1564" s="149"/>
      <c r="G1564" s="149"/>
      <c r="H1564" s="151"/>
      <c r="I1564" s="149"/>
      <c r="J1564" s="149"/>
      <c r="K1564" s="152"/>
      <c r="L1564" s="149"/>
      <c r="M1564" s="149"/>
      <c r="N1564" s="153"/>
      <c r="O1564" s="153"/>
      <c r="P1564" s="153"/>
    </row>
    <row r="1565" spans="1:16" x14ac:dyDescent="0.35">
      <c r="A1565" s="149"/>
      <c r="B1565" s="149"/>
      <c r="C1565" s="150"/>
      <c r="D1565" s="149"/>
      <c r="E1565" s="149"/>
      <c r="F1565" s="149"/>
      <c r="G1565" s="149"/>
      <c r="H1565" s="151"/>
      <c r="I1565" s="149"/>
      <c r="J1565" s="149"/>
      <c r="K1565" s="152"/>
      <c r="L1565" s="149"/>
      <c r="M1565" s="149"/>
      <c r="N1565" s="153"/>
      <c r="O1565" s="153"/>
      <c r="P1565" s="153"/>
    </row>
    <row r="1566" spans="1:16" x14ac:dyDescent="0.35">
      <c r="A1566" s="149"/>
      <c r="B1566" s="149"/>
      <c r="C1566" s="150"/>
      <c r="D1566" s="149"/>
      <c r="E1566" s="149"/>
      <c r="F1566" s="149"/>
      <c r="G1566" s="149"/>
      <c r="H1566" s="151"/>
      <c r="I1566" s="149"/>
      <c r="J1566" s="149"/>
      <c r="K1566" s="152"/>
      <c r="L1566" s="149"/>
      <c r="M1566" s="149"/>
      <c r="N1566" s="153"/>
      <c r="O1566" s="153"/>
      <c r="P1566" s="153"/>
    </row>
    <row r="1567" spans="1:16" x14ac:dyDescent="0.35">
      <c r="A1567" s="149"/>
      <c r="B1567" s="149"/>
      <c r="C1567" s="150"/>
      <c r="D1567" s="149"/>
      <c r="E1567" s="149"/>
      <c r="F1567" s="149"/>
      <c r="G1567" s="149"/>
      <c r="H1567" s="151"/>
      <c r="I1567" s="149"/>
      <c r="J1567" s="149"/>
      <c r="K1567" s="152"/>
      <c r="L1567" s="149"/>
      <c r="M1567" s="149"/>
      <c r="N1567" s="153"/>
      <c r="O1567" s="153"/>
      <c r="P1567" s="153"/>
    </row>
    <row r="1568" spans="1:16" x14ac:dyDescent="0.35">
      <c r="A1568" s="149"/>
      <c r="B1568" s="149"/>
      <c r="C1568" s="150"/>
      <c r="D1568" s="149"/>
      <c r="E1568" s="149"/>
      <c r="F1568" s="149"/>
      <c r="G1568" s="149"/>
      <c r="H1568" s="151"/>
      <c r="I1568" s="149"/>
      <c r="J1568" s="149"/>
      <c r="K1568" s="152"/>
      <c r="L1568" s="149"/>
      <c r="M1568" s="149"/>
      <c r="N1568" s="153"/>
      <c r="O1568" s="153"/>
      <c r="P1568" s="153"/>
    </row>
    <row r="1569" spans="1:16" x14ac:dyDescent="0.35">
      <c r="A1569" s="149"/>
      <c r="B1569" s="149"/>
      <c r="C1569" s="150"/>
      <c r="D1569" s="149"/>
      <c r="E1569" s="149"/>
      <c r="F1569" s="149"/>
      <c r="G1569" s="149"/>
      <c r="H1569" s="151"/>
      <c r="I1569" s="149"/>
      <c r="J1569" s="149"/>
      <c r="K1569" s="152"/>
      <c r="L1569" s="149"/>
      <c r="M1569" s="149"/>
      <c r="N1569" s="153"/>
      <c r="O1569" s="153"/>
      <c r="P1569" s="153"/>
    </row>
    <row r="1570" spans="1:16" x14ac:dyDescent="0.35">
      <c r="A1570" s="149"/>
      <c r="B1570" s="149"/>
      <c r="C1570" s="150"/>
      <c r="D1570" s="149"/>
      <c r="E1570" s="149"/>
      <c r="F1570" s="149"/>
      <c r="G1570" s="149"/>
      <c r="H1570" s="151"/>
      <c r="I1570" s="149"/>
      <c r="J1570" s="149"/>
      <c r="K1570" s="152"/>
      <c r="L1570" s="149"/>
      <c r="M1570" s="149"/>
      <c r="N1570" s="153"/>
      <c r="O1570" s="153"/>
      <c r="P1570" s="153"/>
    </row>
    <row r="1571" spans="1:16" x14ac:dyDescent="0.35">
      <c r="A1571" s="149"/>
      <c r="B1571" s="149"/>
      <c r="C1571" s="150"/>
      <c r="D1571" s="149"/>
      <c r="E1571" s="149"/>
      <c r="F1571" s="149"/>
      <c r="G1571" s="149"/>
      <c r="H1571" s="151"/>
      <c r="I1571" s="149"/>
      <c r="J1571" s="149"/>
      <c r="K1571" s="152"/>
      <c r="L1571" s="149"/>
      <c r="M1571" s="149"/>
      <c r="N1571" s="153"/>
      <c r="O1571" s="153"/>
      <c r="P1571" s="153"/>
    </row>
    <row r="1572" spans="1:16" x14ac:dyDescent="0.35">
      <c r="A1572" s="149"/>
      <c r="B1572" s="149"/>
      <c r="C1572" s="150"/>
      <c r="D1572" s="149"/>
      <c r="E1572" s="149"/>
      <c r="F1572" s="149"/>
      <c r="G1572" s="149"/>
      <c r="H1572" s="151"/>
      <c r="I1572" s="149"/>
      <c r="J1572" s="149"/>
      <c r="K1572" s="152"/>
      <c r="L1572" s="149"/>
      <c r="M1572" s="149"/>
      <c r="N1572" s="153"/>
      <c r="O1572" s="153"/>
      <c r="P1572" s="153"/>
    </row>
    <row r="1573" spans="1:16" x14ac:dyDescent="0.35">
      <c r="A1573" s="149"/>
      <c r="B1573" s="149"/>
      <c r="C1573" s="150"/>
      <c r="D1573" s="149"/>
      <c r="E1573" s="149"/>
      <c r="F1573" s="149"/>
      <c r="G1573" s="149"/>
      <c r="H1573" s="151"/>
      <c r="I1573" s="149"/>
      <c r="J1573" s="149"/>
      <c r="K1573" s="152"/>
      <c r="L1573" s="149"/>
      <c r="M1573" s="149"/>
      <c r="N1573" s="153"/>
      <c r="O1573" s="153"/>
      <c r="P1573" s="153"/>
    </row>
    <row r="1574" spans="1:16" x14ac:dyDescent="0.35">
      <c r="A1574" s="149"/>
      <c r="B1574" s="149"/>
      <c r="C1574" s="150"/>
      <c r="D1574" s="149"/>
      <c r="E1574" s="149"/>
      <c r="F1574" s="149"/>
      <c r="G1574" s="149"/>
      <c r="H1574" s="151"/>
      <c r="I1574" s="149"/>
      <c r="J1574" s="149"/>
      <c r="K1574" s="152"/>
      <c r="L1574" s="149"/>
      <c r="M1574" s="149"/>
      <c r="N1574" s="153"/>
      <c r="O1574" s="153"/>
      <c r="P1574" s="153"/>
    </row>
    <row r="1575" spans="1:16" x14ac:dyDescent="0.35">
      <c r="A1575" s="149"/>
      <c r="B1575" s="149"/>
      <c r="C1575" s="150"/>
      <c r="D1575" s="149"/>
      <c r="E1575" s="149"/>
      <c r="F1575" s="149"/>
      <c r="G1575" s="149"/>
      <c r="H1575" s="151"/>
      <c r="I1575" s="149"/>
      <c r="J1575" s="149"/>
      <c r="K1575" s="152"/>
      <c r="L1575" s="149"/>
      <c r="M1575" s="149"/>
      <c r="N1575" s="153"/>
      <c r="O1575" s="153"/>
      <c r="P1575" s="153"/>
    </row>
    <row r="1576" spans="1:16" x14ac:dyDescent="0.35">
      <c r="A1576" s="149"/>
      <c r="B1576" s="149"/>
      <c r="C1576" s="150"/>
      <c r="D1576" s="149"/>
      <c r="E1576" s="149"/>
      <c r="F1576" s="149"/>
      <c r="G1576" s="149"/>
      <c r="H1576" s="151"/>
      <c r="I1576" s="149"/>
      <c r="J1576" s="149"/>
      <c r="K1576" s="152"/>
      <c r="L1576" s="149"/>
      <c r="M1576" s="149"/>
      <c r="N1576" s="153"/>
      <c r="O1576" s="153"/>
      <c r="P1576" s="153"/>
    </row>
    <row r="1577" spans="1:16" x14ac:dyDescent="0.35">
      <c r="A1577" s="149"/>
      <c r="B1577" s="149"/>
      <c r="C1577" s="150"/>
      <c r="D1577" s="149"/>
      <c r="E1577" s="149"/>
      <c r="F1577" s="149"/>
      <c r="G1577" s="149"/>
      <c r="H1577" s="151"/>
      <c r="I1577" s="149"/>
      <c r="J1577" s="149"/>
      <c r="K1577" s="152"/>
      <c r="L1577" s="149"/>
      <c r="M1577" s="149"/>
      <c r="N1577" s="153"/>
      <c r="O1577" s="153"/>
      <c r="P1577" s="153"/>
    </row>
    <row r="1578" spans="1:16" x14ac:dyDescent="0.35">
      <c r="A1578" s="149"/>
      <c r="B1578" s="149"/>
      <c r="C1578" s="150"/>
      <c r="D1578" s="149"/>
      <c r="E1578" s="149"/>
      <c r="F1578" s="149"/>
      <c r="G1578" s="149"/>
      <c r="H1578" s="151"/>
      <c r="I1578" s="149"/>
      <c r="J1578" s="149"/>
      <c r="K1578" s="152"/>
      <c r="L1578" s="149"/>
      <c r="M1578" s="149"/>
      <c r="N1578" s="153"/>
      <c r="O1578" s="153"/>
      <c r="P1578" s="153"/>
    </row>
    <row r="1579" spans="1:16" x14ac:dyDescent="0.35">
      <c r="A1579" s="149"/>
      <c r="B1579" s="149"/>
      <c r="C1579" s="150"/>
      <c r="D1579" s="149"/>
      <c r="E1579" s="149"/>
      <c r="F1579" s="149"/>
      <c r="G1579" s="149"/>
      <c r="H1579" s="151"/>
      <c r="I1579" s="149"/>
      <c r="J1579" s="149"/>
      <c r="K1579" s="152"/>
      <c r="L1579" s="149"/>
      <c r="M1579" s="149"/>
      <c r="N1579" s="153"/>
      <c r="O1579" s="153"/>
      <c r="P1579" s="153"/>
    </row>
    <row r="1580" spans="1:16" x14ac:dyDescent="0.35">
      <c r="A1580" s="149"/>
      <c r="B1580" s="149"/>
      <c r="C1580" s="150"/>
      <c r="D1580" s="149"/>
      <c r="E1580" s="149"/>
      <c r="F1580" s="149"/>
      <c r="G1580" s="149"/>
      <c r="H1580" s="151"/>
      <c r="I1580" s="149"/>
      <c r="J1580" s="149"/>
      <c r="K1580" s="152"/>
      <c r="L1580" s="149"/>
      <c r="M1580" s="149"/>
      <c r="N1580" s="153"/>
      <c r="O1580" s="153"/>
      <c r="P1580" s="153"/>
    </row>
    <row r="1581" spans="1:16" x14ac:dyDescent="0.35">
      <c r="A1581" s="149"/>
      <c r="B1581" s="149"/>
      <c r="C1581" s="150"/>
      <c r="D1581" s="149"/>
      <c r="E1581" s="149"/>
      <c r="F1581" s="149"/>
      <c r="G1581" s="149"/>
      <c r="H1581" s="151"/>
      <c r="I1581" s="149"/>
      <c r="J1581" s="149"/>
      <c r="K1581" s="152"/>
      <c r="L1581" s="149"/>
      <c r="M1581" s="149"/>
      <c r="N1581" s="153"/>
      <c r="O1581" s="153"/>
      <c r="P1581" s="153"/>
    </row>
    <row r="1582" spans="1:16" x14ac:dyDescent="0.35">
      <c r="A1582" s="149"/>
      <c r="B1582" s="149"/>
      <c r="C1582" s="150"/>
      <c r="D1582" s="149"/>
      <c r="E1582" s="149"/>
      <c r="F1582" s="149"/>
      <c r="G1582" s="149"/>
      <c r="H1582" s="151"/>
      <c r="I1582" s="149"/>
      <c r="J1582" s="149"/>
      <c r="K1582" s="152"/>
      <c r="L1582" s="149"/>
      <c r="M1582" s="149"/>
      <c r="N1582" s="153"/>
      <c r="O1582" s="153"/>
      <c r="P1582" s="153"/>
    </row>
    <row r="1583" spans="1:16" x14ac:dyDescent="0.35">
      <c r="A1583" s="149"/>
      <c r="B1583" s="149"/>
      <c r="C1583" s="150"/>
      <c r="D1583" s="149"/>
      <c r="E1583" s="149"/>
      <c r="F1583" s="149"/>
      <c r="G1583" s="149"/>
      <c r="H1583" s="151"/>
      <c r="I1583" s="149"/>
      <c r="J1583" s="149"/>
      <c r="K1583" s="152"/>
      <c r="L1583" s="149"/>
      <c r="M1583" s="149"/>
      <c r="N1583" s="153"/>
      <c r="O1583" s="153"/>
      <c r="P1583" s="153"/>
    </row>
    <row r="1584" spans="1:16" x14ac:dyDescent="0.35">
      <c r="A1584" s="149"/>
      <c r="B1584" s="149"/>
      <c r="C1584" s="150"/>
      <c r="D1584" s="149"/>
      <c r="E1584" s="149"/>
      <c r="F1584" s="149"/>
      <c r="G1584" s="149"/>
      <c r="H1584" s="151"/>
      <c r="I1584" s="149"/>
      <c r="J1584" s="149"/>
      <c r="K1584" s="152"/>
      <c r="L1584" s="149"/>
      <c r="M1584" s="149"/>
      <c r="N1584" s="153"/>
      <c r="O1584" s="153"/>
      <c r="P1584" s="153"/>
    </row>
    <row r="1585" spans="1:16" x14ac:dyDescent="0.35">
      <c r="A1585" s="149"/>
      <c r="B1585" s="149"/>
      <c r="C1585" s="150"/>
      <c r="D1585" s="149"/>
      <c r="E1585" s="149"/>
      <c r="F1585" s="149"/>
      <c r="G1585" s="149"/>
      <c r="H1585" s="151"/>
      <c r="I1585" s="149"/>
      <c r="J1585" s="149"/>
      <c r="K1585" s="152"/>
      <c r="L1585" s="149"/>
      <c r="M1585" s="149"/>
      <c r="N1585" s="153"/>
      <c r="O1585" s="153"/>
      <c r="P1585" s="153"/>
    </row>
    <row r="1586" spans="1:16" x14ac:dyDescent="0.35">
      <c r="A1586" s="149"/>
      <c r="B1586" s="149"/>
      <c r="C1586" s="150"/>
      <c r="D1586" s="149"/>
      <c r="E1586" s="149"/>
      <c r="F1586" s="149"/>
      <c r="G1586" s="149"/>
      <c r="H1586" s="151"/>
      <c r="I1586" s="149"/>
      <c r="J1586" s="149"/>
      <c r="K1586" s="152"/>
      <c r="L1586" s="149"/>
      <c r="M1586" s="149"/>
      <c r="N1586" s="153"/>
      <c r="O1586" s="153"/>
      <c r="P1586" s="153"/>
    </row>
    <row r="1587" spans="1:16" x14ac:dyDescent="0.35">
      <c r="A1587" s="149"/>
      <c r="B1587" s="149"/>
      <c r="C1587" s="150"/>
      <c r="D1587" s="149"/>
      <c r="E1587" s="149"/>
      <c r="F1587" s="149"/>
      <c r="G1587" s="149"/>
      <c r="H1587" s="151"/>
      <c r="I1587" s="149"/>
      <c r="J1587" s="149"/>
      <c r="K1587" s="152"/>
      <c r="L1587" s="149"/>
      <c r="M1587" s="149"/>
      <c r="N1587" s="153"/>
      <c r="O1587" s="153"/>
      <c r="P1587" s="153"/>
    </row>
    <row r="1588" spans="1:16" x14ac:dyDescent="0.35">
      <c r="A1588" s="149"/>
      <c r="B1588" s="149"/>
      <c r="C1588" s="150"/>
      <c r="D1588" s="149"/>
      <c r="E1588" s="149"/>
      <c r="F1588" s="149"/>
      <c r="G1588" s="149"/>
      <c r="H1588" s="151"/>
      <c r="I1588" s="149"/>
      <c r="J1588" s="149"/>
      <c r="K1588" s="152"/>
      <c r="L1588" s="149"/>
      <c r="M1588" s="149"/>
      <c r="N1588" s="153"/>
      <c r="O1588" s="153"/>
      <c r="P1588" s="153"/>
    </row>
    <row r="1589" spans="1:16" x14ac:dyDescent="0.35">
      <c r="A1589" s="149"/>
      <c r="B1589" s="149"/>
      <c r="C1589" s="150"/>
      <c r="D1589" s="149"/>
      <c r="E1589" s="149"/>
      <c r="F1589" s="149"/>
      <c r="G1589" s="149"/>
      <c r="H1589" s="151"/>
      <c r="I1589" s="149"/>
      <c r="J1589" s="149"/>
      <c r="K1589" s="152"/>
      <c r="L1589" s="149"/>
      <c r="M1589" s="149"/>
      <c r="N1589" s="153"/>
      <c r="O1589" s="153"/>
      <c r="P1589" s="153"/>
    </row>
    <row r="1590" spans="1:16" x14ac:dyDescent="0.35">
      <c r="A1590" s="149"/>
      <c r="B1590" s="149"/>
      <c r="C1590" s="150"/>
      <c r="D1590" s="149"/>
      <c r="E1590" s="149"/>
      <c r="F1590" s="149"/>
      <c r="G1590" s="149"/>
      <c r="H1590" s="151"/>
      <c r="I1590" s="149"/>
      <c r="J1590" s="149"/>
      <c r="K1590" s="152"/>
      <c r="L1590" s="149"/>
      <c r="M1590" s="149"/>
      <c r="N1590" s="153"/>
      <c r="O1590" s="153"/>
      <c r="P1590" s="153"/>
    </row>
    <row r="1591" spans="1:16" x14ac:dyDescent="0.35">
      <c r="A1591" s="149"/>
      <c r="B1591" s="149"/>
      <c r="C1591" s="150"/>
      <c r="D1591" s="149"/>
      <c r="E1591" s="149"/>
      <c r="F1591" s="149"/>
      <c r="G1591" s="149"/>
      <c r="H1591" s="151"/>
      <c r="I1591" s="149"/>
      <c r="J1591" s="149"/>
      <c r="K1591" s="152"/>
      <c r="L1591" s="149"/>
      <c r="M1591" s="149"/>
      <c r="N1591" s="153"/>
      <c r="O1591" s="153"/>
      <c r="P1591" s="153"/>
    </row>
    <row r="1592" spans="1:16" x14ac:dyDescent="0.35">
      <c r="A1592" s="149"/>
      <c r="B1592" s="149"/>
      <c r="C1592" s="150"/>
      <c r="D1592" s="149"/>
      <c r="E1592" s="149"/>
      <c r="F1592" s="149"/>
      <c r="G1592" s="149"/>
      <c r="H1592" s="151"/>
      <c r="I1592" s="149"/>
      <c r="J1592" s="149"/>
      <c r="K1592" s="152"/>
      <c r="L1592" s="149"/>
      <c r="M1592" s="149"/>
      <c r="N1592" s="153"/>
      <c r="O1592" s="153"/>
      <c r="P1592" s="153"/>
    </row>
    <row r="1593" spans="1:16" x14ac:dyDescent="0.35">
      <c r="A1593" s="149"/>
      <c r="B1593" s="149"/>
      <c r="C1593" s="150"/>
      <c r="D1593" s="149"/>
      <c r="E1593" s="149"/>
      <c r="F1593" s="149"/>
      <c r="G1593" s="149"/>
      <c r="H1593" s="151"/>
      <c r="I1593" s="149"/>
      <c r="J1593" s="149"/>
      <c r="K1593" s="152"/>
      <c r="L1593" s="149"/>
      <c r="M1593" s="149"/>
      <c r="N1593" s="153"/>
      <c r="O1593" s="153"/>
      <c r="P1593" s="153"/>
    </row>
    <row r="1594" spans="1:16" x14ac:dyDescent="0.35">
      <c r="A1594" s="149"/>
      <c r="B1594" s="149"/>
      <c r="C1594" s="150"/>
      <c r="D1594" s="149"/>
      <c r="E1594" s="149"/>
      <c r="F1594" s="149"/>
      <c r="G1594" s="149"/>
      <c r="H1594" s="151"/>
      <c r="I1594" s="149"/>
      <c r="J1594" s="149"/>
      <c r="K1594" s="152"/>
      <c r="L1594" s="149"/>
      <c r="M1594" s="149"/>
      <c r="N1594" s="153"/>
      <c r="O1594" s="153"/>
      <c r="P1594" s="153"/>
    </row>
    <row r="1595" spans="1:16" x14ac:dyDescent="0.35">
      <c r="A1595" s="149"/>
      <c r="B1595" s="149"/>
      <c r="C1595" s="150"/>
      <c r="D1595" s="149"/>
      <c r="E1595" s="149"/>
      <c r="F1595" s="149"/>
      <c r="G1595" s="149"/>
      <c r="H1595" s="151"/>
      <c r="I1595" s="149"/>
      <c r="J1595" s="149"/>
      <c r="K1595" s="152"/>
      <c r="L1595" s="149"/>
      <c r="M1595" s="149"/>
      <c r="N1595" s="153"/>
      <c r="O1595" s="153"/>
      <c r="P1595" s="153"/>
    </row>
    <row r="1596" spans="1:16" x14ac:dyDescent="0.35">
      <c r="A1596" s="149"/>
      <c r="B1596" s="149"/>
      <c r="C1596" s="150"/>
      <c r="D1596" s="149"/>
      <c r="E1596" s="149"/>
      <c r="F1596" s="149"/>
      <c r="G1596" s="149"/>
      <c r="H1596" s="151"/>
      <c r="I1596" s="149"/>
      <c r="J1596" s="149"/>
      <c r="K1596" s="152"/>
      <c r="L1596" s="149"/>
      <c r="M1596" s="149"/>
      <c r="N1596" s="153"/>
      <c r="O1596" s="153"/>
      <c r="P1596" s="153"/>
    </row>
    <row r="1597" spans="1:16" x14ac:dyDescent="0.35">
      <c r="A1597" s="149"/>
      <c r="B1597" s="149"/>
      <c r="C1597" s="150"/>
      <c r="D1597" s="149"/>
      <c r="E1597" s="149"/>
      <c r="F1597" s="149"/>
      <c r="G1597" s="149"/>
      <c r="H1597" s="151"/>
      <c r="I1597" s="149"/>
      <c r="J1597" s="149"/>
      <c r="K1597" s="152"/>
      <c r="L1597" s="149"/>
      <c r="M1597" s="149"/>
      <c r="N1597" s="153"/>
      <c r="O1597" s="153"/>
      <c r="P1597" s="153"/>
    </row>
    <row r="1598" spans="1:16" x14ac:dyDescent="0.35">
      <c r="A1598" s="149"/>
      <c r="B1598" s="149"/>
      <c r="C1598" s="150"/>
      <c r="D1598" s="149"/>
      <c r="E1598" s="149"/>
      <c r="F1598" s="149"/>
      <c r="G1598" s="149"/>
      <c r="H1598" s="151"/>
      <c r="I1598" s="149"/>
      <c r="J1598" s="149"/>
      <c r="K1598" s="152"/>
      <c r="L1598" s="149"/>
      <c r="M1598" s="149"/>
      <c r="N1598" s="153"/>
      <c r="O1598" s="153"/>
      <c r="P1598" s="153"/>
    </row>
    <row r="1599" spans="1:16" x14ac:dyDescent="0.35">
      <c r="A1599" s="149"/>
      <c r="B1599" s="149"/>
      <c r="C1599" s="150"/>
      <c r="D1599" s="149"/>
      <c r="E1599" s="149"/>
      <c r="F1599" s="149"/>
      <c r="G1599" s="149"/>
      <c r="H1599" s="151"/>
      <c r="I1599" s="149"/>
      <c r="J1599" s="149"/>
      <c r="K1599" s="152"/>
      <c r="L1599" s="149"/>
      <c r="M1599" s="149"/>
      <c r="N1599" s="153"/>
      <c r="O1599" s="153"/>
      <c r="P1599" s="153"/>
    </row>
    <row r="1600" spans="1:16" x14ac:dyDescent="0.35">
      <c r="A1600" s="149"/>
      <c r="B1600" s="149"/>
      <c r="C1600" s="150"/>
      <c r="D1600" s="149"/>
      <c r="E1600" s="149"/>
      <c r="F1600" s="149"/>
      <c r="G1600" s="149"/>
      <c r="H1600" s="151"/>
      <c r="I1600" s="149"/>
      <c r="J1600" s="149"/>
      <c r="K1600" s="152"/>
      <c r="L1600" s="149"/>
      <c r="M1600" s="149"/>
      <c r="N1600" s="153"/>
      <c r="O1600" s="153"/>
      <c r="P1600" s="153"/>
    </row>
    <row r="1601" spans="1:16" x14ac:dyDescent="0.35">
      <c r="A1601" s="149"/>
      <c r="B1601" s="149"/>
      <c r="C1601" s="150"/>
      <c r="D1601" s="149"/>
      <c r="E1601" s="149"/>
      <c r="F1601" s="149"/>
      <c r="G1601" s="149"/>
      <c r="H1601" s="151"/>
      <c r="I1601" s="149"/>
      <c r="J1601" s="149"/>
      <c r="K1601" s="152"/>
      <c r="L1601" s="149"/>
      <c r="M1601" s="149"/>
      <c r="N1601" s="153"/>
      <c r="O1601" s="153"/>
      <c r="P1601" s="153"/>
    </row>
    <row r="1602" spans="1:16" x14ac:dyDescent="0.35">
      <c r="A1602" s="149"/>
      <c r="B1602" s="149"/>
      <c r="C1602" s="150"/>
      <c r="D1602" s="149"/>
      <c r="E1602" s="149"/>
      <c r="F1602" s="149"/>
      <c r="G1602" s="149"/>
      <c r="H1602" s="151"/>
      <c r="I1602" s="149"/>
      <c r="J1602" s="149"/>
      <c r="K1602" s="152"/>
      <c r="L1602" s="149"/>
      <c r="M1602" s="149"/>
      <c r="N1602" s="153"/>
      <c r="O1602" s="153"/>
      <c r="P1602" s="153"/>
    </row>
    <row r="1603" spans="1:16" x14ac:dyDescent="0.35">
      <c r="A1603" s="149"/>
      <c r="B1603" s="149"/>
      <c r="C1603" s="150"/>
      <c r="D1603" s="149"/>
      <c r="E1603" s="149"/>
      <c r="F1603" s="149"/>
      <c r="G1603" s="149"/>
      <c r="H1603" s="151"/>
      <c r="I1603" s="149"/>
      <c r="J1603" s="149"/>
      <c r="K1603" s="152"/>
      <c r="L1603" s="149"/>
      <c r="M1603" s="149"/>
      <c r="N1603" s="153"/>
      <c r="O1603" s="153"/>
      <c r="P1603" s="153"/>
    </row>
    <row r="1604" spans="1:16" x14ac:dyDescent="0.35">
      <c r="A1604" s="149"/>
      <c r="B1604" s="149"/>
      <c r="C1604" s="150"/>
      <c r="D1604" s="149"/>
      <c r="E1604" s="149"/>
      <c r="F1604" s="149"/>
      <c r="G1604" s="149"/>
      <c r="H1604" s="151"/>
      <c r="I1604" s="149"/>
      <c r="J1604" s="149"/>
      <c r="K1604" s="152"/>
      <c r="L1604" s="149"/>
      <c r="M1604" s="149"/>
      <c r="N1604" s="153"/>
      <c r="O1604" s="153"/>
      <c r="P1604" s="153"/>
    </row>
    <row r="1605" spans="1:16" x14ac:dyDescent="0.35">
      <c r="A1605" s="149"/>
      <c r="B1605" s="149"/>
      <c r="C1605" s="150"/>
      <c r="D1605" s="149"/>
      <c r="E1605" s="149"/>
      <c r="F1605" s="149"/>
      <c r="G1605" s="149"/>
      <c r="H1605" s="151"/>
      <c r="I1605" s="149"/>
      <c r="J1605" s="149"/>
      <c r="K1605" s="152"/>
      <c r="L1605" s="149"/>
      <c r="M1605" s="149"/>
      <c r="N1605" s="153"/>
      <c r="O1605" s="153"/>
      <c r="P1605" s="153"/>
    </row>
    <row r="1606" spans="1:16" x14ac:dyDescent="0.35">
      <c r="A1606" s="149"/>
      <c r="B1606" s="149"/>
      <c r="C1606" s="150"/>
      <c r="D1606" s="149"/>
      <c r="E1606" s="149"/>
      <c r="F1606" s="149"/>
      <c r="G1606" s="149"/>
      <c r="H1606" s="151"/>
      <c r="I1606" s="149"/>
      <c r="J1606" s="149"/>
      <c r="K1606" s="152"/>
      <c r="L1606" s="149"/>
      <c r="M1606" s="149"/>
      <c r="N1606" s="153"/>
      <c r="O1606" s="153"/>
      <c r="P1606" s="153"/>
    </row>
    <row r="1607" spans="1:16" x14ac:dyDescent="0.35">
      <c r="A1607" s="149"/>
      <c r="B1607" s="149"/>
      <c r="C1607" s="150"/>
      <c r="D1607" s="149"/>
      <c r="E1607" s="149"/>
      <c r="F1607" s="149"/>
      <c r="G1607" s="149"/>
      <c r="H1607" s="151"/>
      <c r="I1607" s="149"/>
      <c r="J1607" s="149"/>
      <c r="K1607" s="152"/>
      <c r="L1607" s="149"/>
      <c r="M1607" s="149"/>
      <c r="N1607" s="153"/>
      <c r="O1607" s="153"/>
      <c r="P1607" s="153"/>
    </row>
    <row r="1608" spans="1:16" x14ac:dyDescent="0.35">
      <c r="A1608" s="149"/>
      <c r="B1608" s="149"/>
      <c r="C1608" s="150"/>
      <c r="D1608" s="149"/>
      <c r="E1608" s="149"/>
      <c r="F1608" s="149"/>
      <c r="G1608" s="149"/>
      <c r="H1608" s="151"/>
      <c r="I1608" s="149"/>
      <c r="J1608" s="149"/>
      <c r="K1608" s="152"/>
      <c r="L1608" s="149"/>
      <c r="M1608" s="149"/>
      <c r="N1608" s="153"/>
      <c r="O1608" s="153"/>
      <c r="P1608" s="153"/>
    </row>
    <row r="1609" spans="1:16" x14ac:dyDescent="0.35">
      <c r="A1609" s="149"/>
      <c r="B1609" s="149"/>
      <c r="C1609" s="150"/>
      <c r="D1609" s="149"/>
      <c r="E1609" s="149"/>
      <c r="F1609" s="149"/>
      <c r="G1609" s="149"/>
      <c r="H1609" s="151"/>
      <c r="I1609" s="149"/>
      <c r="J1609" s="149"/>
      <c r="K1609" s="152"/>
      <c r="L1609" s="149"/>
      <c r="M1609" s="149"/>
      <c r="N1609" s="153"/>
      <c r="O1609" s="153"/>
      <c r="P1609" s="153"/>
    </row>
    <row r="1610" spans="1:16" x14ac:dyDescent="0.35">
      <c r="A1610" s="149"/>
      <c r="B1610" s="149"/>
      <c r="C1610" s="150"/>
      <c r="D1610" s="149"/>
      <c r="E1610" s="149"/>
      <c r="F1610" s="149"/>
      <c r="G1610" s="149"/>
      <c r="H1610" s="151"/>
      <c r="I1610" s="149"/>
      <c r="J1610" s="149"/>
      <c r="K1610" s="152"/>
      <c r="L1610" s="149"/>
      <c r="M1610" s="149"/>
      <c r="N1610" s="153"/>
      <c r="O1610" s="153"/>
      <c r="P1610" s="153"/>
    </row>
    <row r="1611" spans="1:16" x14ac:dyDescent="0.35">
      <c r="A1611" s="149"/>
      <c r="B1611" s="149"/>
      <c r="C1611" s="150"/>
      <c r="D1611" s="149"/>
      <c r="E1611" s="149"/>
      <c r="F1611" s="149"/>
      <c r="G1611" s="149"/>
      <c r="H1611" s="151"/>
      <c r="I1611" s="149"/>
      <c r="J1611" s="149"/>
      <c r="K1611" s="152"/>
      <c r="L1611" s="149"/>
      <c r="M1611" s="149"/>
      <c r="N1611" s="153"/>
      <c r="O1611" s="153"/>
      <c r="P1611" s="153"/>
    </row>
    <row r="1612" spans="1:16" x14ac:dyDescent="0.35">
      <c r="A1612" s="149"/>
      <c r="B1612" s="149"/>
      <c r="C1612" s="150"/>
      <c r="D1612" s="149"/>
      <c r="E1612" s="149"/>
      <c r="F1612" s="149"/>
      <c r="G1612" s="149"/>
      <c r="H1612" s="151"/>
      <c r="I1612" s="149"/>
      <c r="J1612" s="149"/>
      <c r="K1612" s="152"/>
      <c r="L1612" s="149"/>
      <c r="M1612" s="149"/>
      <c r="N1612" s="153"/>
      <c r="O1612" s="153"/>
      <c r="P1612" s="153"/>
    </row>
    <row r="1613" spans="1:16" x14ac:dyDescent="0.35">
      <c r="A1613" s="149"/>
      <c r="B1613" s="149"/>
      <c r="C1613" s="150"/>
      <c r="D1613" s="149"/>
      <c r="E1613" s="149"/>
      <c r="F1613" s="149"/>
      <c r="G1613" s="149"/>
      <c r="H1613" s="151"/>
      <c r="I1613" s="149"/>
      <c r="J1613" s="149"/>
      <c r="K1613" s="152"/>
      <c r="L1613" s="149"/>
      <c r="M1613" s="149"/>
      <c r="N1613" s="153"/>
      <c r="O1613" s="153"/>
      <c r="P1613" s="153"/>
    </row>
    <row r="1614" spans="1:16" x14ac:dyDescent="0.35">
      <c r="A1614" s="149"/>
      <c r="B1614" s="149"/>
      <c r="C1614" s="150"/>
      <c r="D1614" s="149"/>
      <c r="E1614" s="149"/>
      <c r="F1614" s="149"/>
      <c r="G1614" s="149"/>
      <c r="H1614" s="151"/>
      <c r="I1614" s="149"/>
      <c r="J1614" s="149"/>
      <c r="K1614" s="152"/>
      <c r="L1614" s="149"/>
      <c r="M1614" s="149"/>
      <c r="N1614" s="153"/>
      <c r="O1614" s="153"/>
      <c r="P1614" s="153"/>
    </row>
    <row r="1615" spans="1:16" x14ac:dyDescent="0.35">
      <c r="A1615" s="149"/>
      <c r="B1615" s="149"/>
      <c r="C1615" s="150"/>
      <c r="D1615" s="149"/>
      <c r="E1615" s="149"/>
      <c r="F1615" s="149"/>
      <c r="G1615" s="149"/>
      <c r="H1615" s="151"/>
      <c r="I1615" s="149"/>
      <c r="J1615" s="149"/>
      <c r="K1615" s="152"/>
      <c r="L1615" s="149"/>
      <c r="M1615" s="149"/>
      <c r="N1615" s="153"/>
      <c r="O1615" s="153"/>
      <c r="P1615" s="153"/>
    </row>
    <row r="1616" spans="1:16" x14ac:dyDescent="0.35">
      <c r="A1616" s="149"/>
      <c r="B1616" s="149"/>
      <c r="C1616" s="150"/>
      <c r="D1616" s="149"/>
      <c r="E1616" s="149"/>
      <c r="F1616" s="149"/>
      <c r="G1616" s="149"/>
      <c r="H1616" s="151"/>
      <c r="I1616" s="149"/>
      <c r="J1616" s="149"/>
      <c r="K1616" s="152"/>
      <c r="L1616" s="149"/>
      <c r="M1616" s="149"/>
      <c r="N1616" s="153"/>
      <c r="O1616" s="153"/>
      <c r="P1616" s="153"/>
    </row>
    <row r="1617" spans="1:16" x14ac:dyDescent="0.35">
      <c r="A1617" s="149"/>
      <c r="B1617" s="149"/>
      <c r="C1617" s="150"/>
      <c r="D1617" s="149"/>
      <c r="E1617" s="149"/>
      <c r="F1617" s="149"/>
      <c r="G1617" s="149"/>
      <c r="H1617" s="151"/>
      <c r="I1617" s="149"/>
      <c r="J1617" s="149"/>
      <c r="K1617" s="152"/>
      <c r="L1617" s="149"/>
      <c r="M1617" s="149"/>
      <c r="N1617" s="153"/>
      <c r="O1617" s="153"/>
      <c r="P1617" s="153"/>
    </row>
    <row r="1618" spans="1:16" x14ac:dyDescent="0.35">
      <c r="A1618" s="149"/>
      <c r="B1618" s="149"/>
      <c r="C1618" s="150"/>
      <c r="D1618" s="149"/>
      <c r="E1618" s="149"/>
      <c r="F1618" s="149"/>
      <c r="G1618" s="149"/>
      <c r="H1618" s="151"/>
      <c r="I1618" s="149"/>
      <c r="J1618" s="149"/>
      <c r="K1618" s="152"/>
      <c r="L1618" s="149"/>
      <c r="M1618" s="149"/>
      <c r="N1618" s="153"/>
      <c r="O1618" s="153"/>
      <c r="P1618" s="153"/>
    </row>
    <row r="1619" spans="1:16" x14ac:dyDescent="0.35">
      <c r="A1619" s="149"/>
      <c r="B1619" s="149"/>
      <c r="C1619" s="150"/>
      <c r="D1619" s="149"/>
      <c r="E1619" s="149"/>
      <c r="F1619" s="149"/>
      <c r="G1619" s="149"/>
      <c r="H1619" s="151"/>
      <c r="I1619" s="149"/>
      <c r="J1619" s="149"/>
      <c r="K1619" s="152"/>
      <c r="L1619" s="149"/>
      <c r="M1619" s="149"/>
      <c r="N1619" s="153"/>
      <c r="O1619" s="153"/>
      <c r="P1619" s="153"/>
    </row>
    <row r="1620" spans="1:16" x14ac:dyDescent="0.35">
      <c r="A1620" s="149"/>
      <c r="B1620" s="149"/>
      <c r="C1620" s="150"/>
      <c r="D1620" s="149"/>
      <c r="E1620" s="149"/>
      <c r="F1620" s="149"/>
      <c r="G1620" s="149"/>
      <c r="H1620" s="151"/>
      <c r="I1620" s="149"/>
      <c r="J1620" s="149"/>
      <c r="K1620" s="152"/>
      <c r="L1620" s="149"/>
      <c r="M1620" s="149"/>
      <c r="N1620" s="153"/>
      <c r="O1620" s="153"/>
      <c r="P1620" s="153"/>
    </row>
    <row r="1621" spans="1:16" x14ac:dyDescent="0.35">
      <c r="A1621" s="149"/>
      <c r="B1621" s="149"/>
      <c r="C1621" s="150"/>
      <c r="D1621" s="149"/>
      <c r="E1621" s="149"/>
      <c r="F1621" s="149"/>
      <c r="G1621" s="149"/>
      <c r="H1621" s="151"/>
      <c r="I1621" s="149"/>
      <c r="J1621" s="149"/>
      <c r="K1621" s="152"/>
      <c r="L1621" s="149"/>
      <c r="M1621" s="149"/>
      <c r="N1621" s="153"/>
      <c r="O1621" s="153"/>
      <c r="P1621" s="153"/>
    </row>
    <row r="1622" spans="1:16" x14ac:dyDescent="0.35">
      <c r="A1622" s="149"/>
      <c r="B1622" s="149"/>
      <c r="C1622" s="150"/>
      <c r="D1622" s="149"/>
      <c r="E1622" s="149"/>
      <c r="F1622" s="149"/>
      <c r="G1622" s="149"/>
      <c r="H1622" s="151"/>
      <c r="I1622" s="149"/>
      <c r="J1622" s="149"/>
      <c r="K1622" s="152"/>
      <c r="L1622" s="149"/>
      <c r="M1622" s="149"/>
      <c r="N1622" s="153"/>
      <c r="O1622" s="153"/>
      <c r="P1622" s="153"/>
    </row>
    <row r="1623" spans="1:16" x14ac:dyDescent="0.35">
      <c r="A1623" s="149"/>
      <c r="B1623" s="149"/>
      <c r="C1623" s="150"/>
      <c r="D1623" s="149"/>
      <c r="E1623" s="149"/>
      <c r="F1623" s="149"/>
      <c r="G1623" s="149"/>
      <c r="H1623" s="151"/>
      <c r="I1623" s="149"/>
      <c r="J1623" s="149"/>
      <c r="K1623" s="152"/>
      <c r="L1623" s="149"/>
      <c r="M1623" s="149"/>
      <c r="N1623" s="153"/>
      <c r="O1623" s="153"/>
      <c r="P1623" s="153"/>
    </row>
    <row r="1624" spans="1:16" x14ac:dyDescent="0.35">
      <c r="A1624" s="149"/>
      <c r="B1624" s="149"/>
      <c r="C1624" s="150"/>
      <c r="D1624" s="149"/>
      <c r="E1624" s="149"/>
      <c r="F1624" s="149"/>
      <c r="G1624" s="149"/>
      <c r="H1624" s="151"/>
      <c r="I1624" s="149"/>
      <c r="J1624" s="149"/>
      <c r="K1624" s="152"/>
      <c r="L1624" s="149"/>
      <c r="M1624" s="149"/>
      <c r="N1624" s="153"/>
      <c r="O1624" s="153"/>
      <c r="P1624" s="153"/>
    </row>
    <row r="1625" spans="1:16" x14ac:dyDescent="0.35">
      <c r="A1625" s="149"/>
      <c r="B1625" s="149"/>
      <c r="C1625" s="150"/>
      <c r="D1625" s="149"/>
      <c r="E1625" s="149"/>
      <c r="F1625" s="149"/>
      <c r="G1625" s="149"/>
      <c r="H1625" s="151"/>
      <c r="I1625" s="149"/>
      <c r="J1625" s="149"/>
      <c r="K1625" s="152"/>
      <c r="L1625" s="149"/>
      <c r="M1625" s="149"/>
      <c r="N1625" s="153"/>
      <c r="O1625" s="153"/>
      <c r="P1625" s="153"/>
    </row>
    <row r="1626" spans="1:16" x14ac:dyDescent="0.35">
      <c r="A1626" s="149"/>
      <c r="B1626" s="149"/>
      <c r="C1626" s="150"/>
      <c r="D1626" s="149"/>
      <c r="E1626" s="149"/>
      <c r="F1626" s="149"/>
      <c r="G1626" s="149"/>
      <c r="H1626" s="151"/>
      <c r="I1626" s="149"/>
      <c r="J1626" s="149"/>
      <c r="K1626" s="152"/>
      <c r="L1626" s="149"/>
      <c r="M1626" s="149"/>
      <c r="N1626" s="153"/>
      <c r="O1626" s="153"/>
      <c r="P1626" s="153"/>
    </row>
    <row r="1627" spans="1:16" x14ac:dyDescent="0.35">
      <c r="A1627" s="149"/>
      <c r="B1627" s="149"/>
      <c r="C1627" s="150"/>
      <c r="D1627" s="149"/>
      <c r="E1627" s="149"/>
      <c r="F1627" s="149"/>
      <c r="G1627" s="149"/>
      <c r="H1627" s="151"/>
      <c r="I1627" s="149"/>
      <c r="J1627" s="149"/>
      <c r="K1627" s="152"/>
      <c r="L1627" s="149"/>
      <c r="M1627" s="149"/>
      <c r="N1627" s="153"/>
      <c r="O1627" s="153"/>
      <c r="P1627" s="153"/>
    </row>
    <row r="1628" spans="1:16" x14ac:dyDescent="0.35">
      <c r="A1628" s="149"/>
      <c r="B1628" s="149"/>
      <c r="C1628" s="150"/>
      <c r="D1628" s="149"/>
      <c r="E1628" s="149"/>
      <c r="F1628" s="149"/>
      <c r="G1628" s="149"/>
      <c r="H1628" s="151"/>
      <c r="I1628" s="149"/>
      <c r="J1628" s="149"/>
      <c r="K1628" s="152"/>
      <c r="L1628" s="149"/>
      <c r="M1628" s="149"/>
      <c r="N1628" s="153"/>
      <c r="O1628" s="153"/>
      <c r="P1628" s="153"/>
    </row>
    <row r="1629" spans="1:16" x14ac:dyDescent="0.35">
      <c r="A1629" s="149"/>
      <c r="B1629" s="149"/>
      <c r="C1629" s="150"/>
      <c r="D1629" s="149"/>
      <c r="E1629" s="149"/>
      <c r="F1629" s="149"/>
      <c r="G1629" s="149"/>
      <c r="H1629" s="151"/>
      <c r="I1629" s="149"/>
      <c r="J1629" s="149"/>
      <c r="K1629" s="152"/>
      <c r="L1629" s="149"/>
      <c r="M1629" s="149"/>
      <c r="N1629" s="153"/>
      <c r="O1629" s="153"/>
      <c r="P1629" s="153"/>
    </row>
    <row r="1630" spans="1:16" x14ac:dyDescent="0.35">
      <c r="A1630" s="149"/>
      <c r="B1630" s="149"/>
      <c r="C1630" s="150"/>
      <c r="D1630" s="149"/>
      <c r="E1630" s="149"/>
      <c r="F1630" s="149"/>
      <c r="G1630" s="149"/>
      <c r="H1630" s="151"/>
      <c r="I1630" s="149"/>
      <c r="J1630" s="149"/>
      <c r="K1630" s="152"/>
      <c r="L1630" s="149"/>
      <c r="M1630" s="149"/>
      <c r="N1630" s="153"/>
      <c r="O1630" s="153"/>
      <c r="P1630" s="153"/>
    </row>
    <row r="1631" spans="1:16" x14ac:dyDescent="0.35">
      <c r="A1631" s="149"/>
      <c r="B1631" s="149"/>
      <c r="C1631" s="150"/>
      <c r="D1631" s="149"/>
      <c r="E1631" s="149"/>
      <c r="F1631" s="149"/>
      <c r="G1631" s="149"/>
      <c r="H1631" s="151"/>
      <c r="I1631" s="149"/>
      <c r="J1631" s="149"/>
      <c r="K1631" s="152"/>
      <c r="L1631" s="149"/>
      <c r="M1631" s="149"/>
      <c r="N1631" s="153"/>
      <c r="O1631" s="153"/>
      <c r="P1631" s="153"/>
    </row>
    <row r="1632" spans="1:16" x14ac:dyDescent="0.35">
      <c r="A1632" s="149"/>
      <c r="B1632" s="149"/>
      <c r="C1632" s="150"/>
      <c r="D1632" s="149"/>
      <c r="E1632" s="149"/>
      <c r="F1632" s="149"/>
      <c r="G1632" s="149"/>
      <c r="H1632" s="151"/>
      <c r="I1632" s="149"/>
      <c r="J1632" s="149"/>
      <c r="K1632" s="152"/>
      <c r="L1632" s="149"/>
      <c r="M1632" s="149"/>
      <c r="N1632" s="153"/>
      <c r="O1632" s="153"/>
      <c r="P1632" s="153"/>
    </row>
    <row r="1633" spans="1:16" x14ac:dyDescent="0.35">
      <c r="A1633" s="149"/>
      <c r="B1633" s="149"/>
      <c r="C1633" s="150"/>
      <c r="D1633" s="149"/>
      <c r="E1633" s="149"/>
      <c r="F1633" s="149"/>
      <c r="G1633" s="149"/>
      <c r="H1633" s="151"/>
      <c r="I1633" s="149"/>
      <c r="J1633" s="149"/>
      <c r="K1633" s="152"/>
      <c r="L1633" s="149"/>
      <c r="M1633" s="149"/>
      <c r="N1633" s="153"/>
      <c r="O1633" s="153"/>
      <c r="P1633" s="153"/>
    </row>
    <row r="1634" spans="1:16" x14ac:dyDescent="0.35">
      <c r="A1634" s="149"/>
      <c r="B1634" s="149"/>
      <c r="C1634" s="150"/>
      <c r="D1634" s="149"/>
      <c r="E1634" s="149"/>
      <c r="F1634" s="149"/>
      <c r="G1634" s="149"/>
      <c r="H1634" s="151"/>
      <c r="I1634" s="149"/>
      <c r="J1634" s="149"/>
      <c r="K1634" s="152"/>
      <c r="L1634" s="149"/>
      <c r="M1634" s="149"/>
      <c r="N1634" s="153"/>
      <c r="O1634" s="153"/>
      <c r="P1634" s="153"/>
    </row>
    <row r="1635" spans="1:16" x14ac:dyDescent="0.35">
      <c r="A1635" s="149"/>
      <c r="B1635" s="149"/>
      <c r="C1635" s="150"/>
      <c r="D1635" s="149"/>
      <c r="E1635" s="149"/>
      <c r="F1635" s="149"/>
      <c r="G1635" s="149"/>
      <c r="H1635" s="151"/>
      <c r="I1635" s="149"/>
      <c r="J1635" s="149"/>
      <c r="K1635" s="152"/>
      <c r="L1635" s="149"/>
      <c r="M1635" s="149"/>
      <c r="N1635" s="153"/>
      <c r="O1635" s="153"/>
      <c r="P1635" s="153"/>
    </row>
    <row r="1636" spans="1:16" x14ac:dyDescent="0.35">
      <c r="A1636" s="149"/>
      <c r="B1636" s="149"/>
      <c r="C1636" s="150"/>
      <c r="D1636" s="149"/>
      <c r="E1636" s="149"/>
      <c r="F1636" s="149"/>
      <c r="G1636" s="149"/>
      <c r="H1636" s="151"/>
      <c r="I1636" s="149"/>
      <c r="J1636" s="149"/>
      <c r="K1636" s="152"/>
      <c r="L1636" s="149"/>
      <c r="M1636" s="149"/>
      <c r="N1636" s="153"/>
      <c r="O1636" s="153"/>
      <c r="P1636" s="153"/>
    </row>
    <row r="1637" spans="1:16" x14ac:dyDescent="0.35">
      <c r="A1637" s="149"/>
      <c r="B1637" s="149"/>
      <c r="C1637" s="150"/>
      <c r="D1637" s="149"/>
      <c r="E1637" s="149"/>
      <c r="F1637" s="149"/>
      <c r="G1637" s="149"/>
      <c r="H1637" s="151"/>
      <c r="I1637" s="149"/>
      <c r="J1637" s="149"/>
      <c r="K1637" s="152"/>
      <c r="L1637" s="149"/>
      <c r="M1637" s="149"/>
      <c r="N1637" s="153"/>
      <c r="O1637" s="153"/>
      <c r="P1637" s="153"/>
    </row>
    <row r="1638" spans="1:16" x14ac:dyDescent="0.35">
      <c r="A1638" s="149"/>
      <c r="B1638" s="149"/>
      <c r="C1638" s="150"/>
      <c r="D1638" s="149"/>
      <c r="E1638" s="149"/>
      <c r="F1638" s="149"/>
      <c r="G1638" s="149"/>
      <c r="H1638" s="151"/>
      <c r="I1638" s="149"/>
      <c r="J1638" s="149"/>
      <c r="K1638" s="152"/>
      <c r="L1638" s="149"/>
      <c r="M1638" s="149"/>
      <c r="N1638" s="153"/>
      <c r="O1638" s="153"/>
      <c r="P1638" s="153"/>
    </row>
    <row r="1639" spans="1:16" x14ac:dyDescent="0.35">
      <c r="A1639" s="149"/>
      <c r="B1639" s="149"/>
      <c r="C1639" s="150"/>
      <c r="D1639" s="149"/>
      <c r="E1639" s="149"/>
      <c r="F1639" s="149"/>
      <c r="G1639" s="149"/>
      <c r="H1639" s="151"/>
      <c r="I1639" s="149"/>
      <c r="J1639" s="149"/>
      <c r="K1639" s="152"/>
      <c r="L1639" s="149"/>
      <c r="M1639" s="149"/>
      <c r="N1639" s="153"/>
      <c r="O1639" s="153"/>
      <c r="P1639" s="153"/>
    </row>
    <row r="1640" spans="1:16" x14ac:dyDescent="0.35">
      <c r="A1640" s="149"/>
      <c r="B1640" s="149"/>
      <c r="C1640" s="150"/>
      <c r="D1640" s="149"/>
      <c r="E1640" s="149"/>
      <c r="F1640" s="149"/>
      <c r="G1640" s="149"/>
      <c r="H1640" s="151"/>
      <c r="I1640" s="149"/>
      <c r="J1640" s="149"/>
      <c r="K1640" s="152"/>
      <c r="L1640" s="149"/>
      <c r="M1640" s="149"/>
      <c r="N1640" s="153"/>
      <c r="O1640" s="153"/>
      <c r="P1640" s="153"/>
    </row>
    <row r="1641" spans="1:16" x14ac:dyDescent="0.35">
      <c r="A1641" s="149"/>
      <c r="B1641" s="149"/>
      <c r="C1641" s="150"/>
      <c r="D1641" s="149"/>
      <c r="E1641" s="149"/>
      <c r="F1641" s="149"/>
      <c r="G1641" s="149"/>
      <c r="H1641" s="151"/>
      <c r="I1641" s="149"/>
      <c r="J1641" s="149"/>
      <c r="K1641" s="152"/>
      <c r="L1641" s="149"/>
      <c r="M1641" s="149"/>
      <c r="N1641" s="153"/>
      <c r="O1641" s="153"/>
      <c r="P1641" s="153"/>
    </row>
    <row r="1642" spans="1:16" x14ac:dyDescent="0.35">
      <c r="A1642" s="149"/>
      <c r="B1642" s="149"/>
      <c r="C1642" s="150"/>
      <c r="D1642" s="149"/>
      <c r="E1642" s="149"/>
      <c r="F1642" s="149"/>
      <c r="G1642" s="149"/>
      <c r="H1642" s="151"/>
      <c r="I1642" s="149"/>
      <c r="J1642" s="149"/>
      <c r="K1642" s="152"/>
      <c r="L1642" s="149"/>
      <c r="M1642" s="149"/>
      <c r="N1642" s="153"/>
      <c r="O1642" s="153"/>
      <c r="P1642" s="153"/>
    </row>
    <row r="1643" spans="1:16" x14ac:dyDescent="0.35">
      <c r="A1643" s="149"/>
      <c r="B1643" s="149"/>
      <c r="C1643" s="150"/>
      <c r="D1643" s="149"/>
      <c r="E1643" s="149"/>
      <c r="F1643" s="149"/>
      <c r="G1643" s="149"/>
      <c r="H1643" s="151"/>
      <c r="I1643" s="149"/>
      <c r="J1643" s="149"/>
      <c r="K1643" s="152"/>
      <c r="L1643" s="149"/>
      <c r="M1643" s="149"/>
      <c r="N1643" s="153"/>
      <c r="O1643" s="153"/>
      <c r="P1643" s="153"/>
    </row>
    <row r="1644" spans="1:16" x14ac:dyDescent="0.35">
      <c r="A1644" s="149"/>
      <c r="B1644" s="149"/>
      <c r="C1644" s="150"/>
      <c r="D1644" s="149"/>
      <c r="E1644" s="149"/>
      <c r="F1644" s="149"/>
      <c r="G1644" s="149"/>
      <c r="H1644" s="151"/>
      <c r="I1644" s="149"/>
      <c r="J1644" s="149"/>
      <c r="K1644" s="152"/>
      <c r="L1644" s="149"/>
      <c r="M1644" s="149"/>
      <c r="N1644" s="153"/>
      <c r="O1644" s="153"/>
      <c r="P1644" s="153"/>
    </row>
    <row r="1645" spans="1:16" x14ac:dyDescent="0.35">
      <c r="A1645" s="149"/>
      <c r="B1645" s="149"/>
      <c r="C1645" s="150"/>
      <c r="D1645" s="149"/>
      <c r="E1645" s="149"/>
      <c r="F1645" s="149"/>
      <c r="G1645" s="149"/>
      <c r="H1645" s="151"/>
      <c r="I1645" s="149"/>
      <c r="J1645" s="149"/>
      <c r="K1645" s="152"/>
      <c r="L1645" s="149"/>
      <c r="M1645" s="149"/>
      <c r="N1645" s="153"/>
      <c r="O1645" s="153"/>
      <c r="P1645" s="153"/>
    </row>
    <row r="1646" spans="1:16" x14ac:dyDescent="0.35">
      <c r="A1646" s="149"/>
      <c r="B1646" s="149"/>
      <c r="C1646" s="150"/>
      <c r="D1646" s="149"/>
      <c r="E1646" s="149"/>
      <c r="F1646" s="149"/>
      <c r="G1646" s="149"/>
      <c r="H1646" s="151"/>
      <c r="I1646" s="149"/>
      <c r="J1646" s="149"/>
      <c r="K1646" s="152"/>
      <c r="L1646" s="149"/>
      <c r="M1646" s="149"/>
      <c r="N1646" s="153"/>
      <c r="O1646" s="153"/>
      <c r="P1646" s="153"/>
    </row>
    <row r="1647" spans="1:16" x14ac:dyDescent="0.35">
      <c r="A1647" s="149"/>
      <c r="B1647" s="149"/>
      <c r="C1647" s="150"/>
      <c r="D1647" s="149"/>
      <c r="E1647" s="149"/>
      <c r="F1647" s="149"/>
      <c r="G1647" s="149"/>
      <c r="H1647" s="151"/>
      <c r="I1647" s="149"/>
      <c r="J1647" s="149"/>
      <c r="K1647" s="152"/>
      <c r="L1647" s="149"/>
      <c r="M1647" s="149"/>
      <c r="N1647" s="153"/>
      <c r="O1647" s="153"/>
      <c r="P1647" s="153"/>
    </row>
    <row r="1648" spans="1:16" x14ac:dyDescent="0.35">
      <c r="A1648" s="149"/>
      <c r="B1648" s="149"/>
      <c r="C1648" s="150"/>
      <c r="D1648" s="149"/>
      <c r="E1648" s="149"/>
      <c r="F1648" s="149"/>
      <c r="G1648" s="149"/>
      <c r="H1648" s="151"/>
      <c r="I1648" s="149"/>
      <c r="J1648" s="149"/>
      <c r="K1648" s="152"/>
      <c r="L1648" s="149"/>
      <c r="M1648" s="149"/>
      <c r="N1648" s="153"/>
      <c r="O1648" s="153"/>
      <c r="P1648" s="153"/>
    </row>
    <row r="1649" spans="1:16" x14ac:dyDescent="0.35">
      <c r="A1649" s="149"/>
      <c r="B1649" s="149"/>
      <c r="C1649" s="150"/>
      <c r="D1649" s="149"/>
      <c r="E1649" s="149"/>
      <c r="F1649" s="149"/>
      <c r="G1649" s="149"/>
      <c r="H1649" s="151"/>
      <c r="I1649" s="149"/>
      <c r="J1649" s="149"/>
      <c r="K1649" s="152"/>
      <c r="L1649" s="149"/>
      <c r="M1649" s="149"/>
      <c r="N1649" s="153"/>
      <c r="O1649" s="153"/>
      <c r="P1649" s="153"/>
    </row>
    <row r="1650" spans="1:16" x14ac:dyDescent="0.35">
      <c r="A1650" s="149"/>
      <c r="B1650" s="149"/>
      <c r="C1650" s="150"/>
      <c r="D1650" s="149"/>
      <c r="E1650" s="149"/>
      <c r="F1650" s="149"/>
      <c r="G1650" s="149"/>
      <c r="H1650" s="151"/>
      <c r="I1650" s="149"/>
      <c r="J1650" s="149"/>
      <c r="K1650" s="152"/>
      <c r="L1650" s="149"/>
      <c r="M1650" s="149"/>
      <c r="N1650" s="153"/>
      <c r="O1650" s="153"/>
      <c r="P1650" s="153"/>
    </row>
    <row r="1651" spans="1:16" x14ac:dyDescent="0.35">
      <c r="A1651" s="149"/>
      <c r="B1651" s="149"/>
      <c r="C1651" s="150"/>
      <c r="D1651" s="149"/>
      <c r="E1651" s="149"/>
      <c r="F1651" s="149"/>
      <c r="G1651" s="149"/>
      <c r="H1651" s="151"/>
      <c r="I1651" s="149"/>
      <c r="J1651" s="149"/>
      <c r="K1651" s="152"/>
      <c r="L1651" s="149"/>
      <c r="M1651" s="149"/>
      <c r="N1651" s="153"/>
      <c r="O1651" s="153"/>
      <c r="P1651" s="153"/>
    </row>
    <row r="1652" spans="1:16" x14ac:dyDescent="0.35">
      <c r="A1652" s="149"/>
      <c r="B1652" s="149"/>
      <c r="C1652" s="150"/>
      <c r="D1652" s="149"/>
      <c r="E1652" s="149"/>
      <c r="F1652" s="149"/>
      <c r="G1652" s="149"/>
      <c r="H1652" s="151"/>
      <c r="I1652" s="149"/>
      <c r="J1652" s="149"/>
      <c r="K1652" s="152"/>
      <c r="L1652" s="149"/>
      <c r="M1652" s="149"/>
      <c r="N1652" s="153"/>
      <c r="O1652" s="153"/>
      <c r="P1652" s="153"/>
    </row>
    <row r="1653" spans="1:16" x14ac:dyDescent="0.35">
      <c r="A1653" s="149"/>
      <c r="B1653" s="149"/>
      <c r="C1653" s="150"/>
      <c r="D1653" s="149"/>
      <c r="E1653" s="149"/>
      <c r="F1653" s="149"/>
      <c r="G1653" s="149"/>
      <c r="H1653" s="151"/>
      <c r="I1653" s="149"/>
      <c r="J1653" s="149"/>
      <c r="K1653" s="152"/>
      <c r="L1653" s="149"/>
      <c r="M1653" s="149"/>
      <c r="N1653" s="153"/>
      <c r="O1653" s="153"/>
      <c r="P1653" s="153"/>
    </row>
    <row r="1654" spans="1:16" x14ac:dyDescent="0.35">
      <c r="A1654" s="149"/>
      <c r="B1654" s="149"/>
      <c r="C1654" s="150"/>
      <c r="D1654" s="149"/>
      <c r="E1654" s="149"/>
      <c r="F1654" s="149"/>
      <c r="G1654" s="149"/>
      <c r="H1654" s="151"/>
      <c r="I1654" s="149"/>
      <c r="J1654" s="149"/>
      <c r="K1654" s="152"/>
      <c r="L1654" s="149"/>
      <c r="M1654" s="149"/>
      <c r="N1654" s="153"/>
      <c r="O1654" s="153"/>
      <c r="P1654" s="153"/>
    </row>
    <row r="1655" spans="1:16" x14ac:dyDescent="0.35">
      <c r="A1655" s="149"/>
      <c r="B1655" s="149"/>
      <c r="C1655" s="150"/>
      <c r="D1655" s="149"/>
      <c r="E1655" s="149"/>
      <c r="F1655" s="149"/>
      <c r="G1655" s="149"/>
      <c r="H1655" s="151"/>
      <c r="I1655" s="149"/>
      <c r="J1655" s="149"/>
      <c r="K1655" s="152"/>
      <c r="L1655" s="149"/>
      <c r="M1655" s="149"/>
      <c r="N1655" s="153"/>
      <c r="O1655" s="153"/>
      <c r="P1655" s="153"/>
    </row>
    <row r="1656" spans="1:16" x14ac:dyDescent="0.35">
      <c r="A1656" s="149"/>
      <c r="B1656" s="149"/>
      <c r="C1656" s="150"/>
      <c r="D1656" s="149"/>
      <c r="E1656" s="149"/>
      <c r="F1656" s="149"/>
      <c r="G1656" s="149"/>
      <c r="H1656" s="151"/>
      <c r="I1656" s="149"/>
      <c r="J1656" s="149"/>
      <c r="K1656" s="152"/>
      <c r="L1656" s="149"/>
      <c r="M1656" s="149"/>
      <c r="N1656" s="153"/>
      <c r="O1656" s="153"/>
      <c r="P1656" s="153"/>
    </row>
    <row r="1657" spans="1:16" x14ac:dyDescent="0.35">
      <c r="A1657" s="149"/>
      <c r="B1657" s="149"/>
      <c r="C1657" s="150"/>
      <c r="D1657" s="149"/>
      <c r="E1657" s="149"/>
      <c r="F1657" s="149"/>
      <c r="G1657" s="149"/>
      <c r="H1657" s="151"/>
      <c r="I1657" s="149"/>
      <c r="J1657" s="149"/>
      <c r="K1657" s="152"/>
      <c r="L1657" s="149"/>
      <c r="M1657" s="149"/>
      <c r="N1657" s="153"/>
      <c r="O1657" s="153"/>
      <c r="P1657" s="153"/>
    </row>
    <row r="1658" spans="1:16" x14ac:dyDescent="0.35">
      <c r="A1658" s="149"/>
      <c r="B1658" s="149"/>
      <c r="C1658" s="150"/>
      <c r="D1658" s="149"/>
      <c r="E1658" s="149"/>
      <c r="F1658" s="149"/>
      <c r="G1658" s="149"/>
      <c r="H1658" s="151"/>
      <c r="I1658" s="149"/>
      <c r="J1658" s="149"/>
      <c r="K1658" s="152"/>
      <c r="L1658" s="149"/>
      <c r="M1658" s="149"/>
      <c r="N1658" s="153"/>
      <c r="O1658" s="153"/>
      <c r="P1658" s="153"/>
    </row>
    <row r="1659" spans="1:16" x14ac:dyDescent="0.35">
      <c r="A1659" s="149"/>
      <c r="B1659" s="149"/>
      <c r="C1659" s="150"/>
      <c r="D1659" s="149"/>
      <c r="E1659" s="149"/>
      <c r="F1659" s="149"/>
      <c r="G1659" s="149"/>
      <c r="H1659" s="151"/>
      <c r="I1659" s="149"/>
      <c r="J1659" s="149"/>
      <c r="K1659" s="152"/>
      <c r="L1659" s="149"/>
      <c r="M1659" s="149"/>
      <c r="N1659" s="153"/>
      <c r="O1659" s="153"/>
      <c r="P1659" s="153"/>
    </row>
    <row r="1660" spans="1:16" x14ac:dyDescent="0.35">
      <c r="A1660" s="149"/>
      <c r="B1660" s="149"/>
      <c r="C1660" s="150"/>
      <c r="D1660" s="149"/>
      <c r="E1660" s="149"/>
      <c r="F1660" s="149"/>
      <c r="G1660" s="149"/>
      <c r="H1660" s="151"/>
      <c r="I1660" s="149"/>
      <c r="J1660" s="149"/>
      <c r="K1660" s="152"/>
      <c r="L1660" s="149"/>
      <c r="M1660" s="149"/>
      <c r="N1660" s="153"/>
      <c r="O1660" s="153"/>
      <c r="P1660" s="153"/>
    </row>
    <row r="1661" spans="1:16" x14ac:dyDescent="0.35">
      <c r="A1661" s="149"/>
      <c r="B1661" s="149"/>
      <c r="C1661" s="150"/>
      <c r="D1661" s="149"/>
      <c r="E1661" s="149"/>
      <c r="F1661" s="149"/>
      <c r="G1661" s="149"/>
      <c r="H1661" s="151"/>
      <c r="I1661" s="149"/>
      <c r="J1661" s="149"/>
      <c r="K1661" s="152"/>
      <c r="L1661" s="149"/>
      <c r="M1661" s="149"/>
      <c r="N1661" s="153"/>
      <c r="O1661" s="153"/>
      <c r="P1661" s="153"/>
    </row>
    <row r="1662" spans="1:16" x14ac:dyDescent="0.35">
      <c r="A1662" s="149"/>
      <c r="B1662" s="149"/>
      <c r="C1662" s="150"/>
      <c r="D1662" s="149"/>
      <c r="E1662" s="149"/>
      <c r="F1662" s="149"/>
      <c r="G1662" s="149"/>
      <c r="H1662" s="151"/>
      <c r="I1662" s="149"/>
      <c r="J1662" s="149"/>
      <c r="K1662" s="152"/>
      <c r="L1662" s="149"/>
      <c r="M1662" s="149"/>
      <c r="N1662" s="153"/>
      <c r="O1662" s="153"/>
      <c r="P1662" s="153"/>
    </row>
    <row r="1663" spans="1:16" x14ac:dyDescent="0.35">
      <c r="A1663" s="149"/>
      <c r="B1663" s="149"/>
      <c r="C1663" s="150"/>
      <c r="D1663" s="149"/>
      <c r="E1663" s="149"/>
      <c r="F1663" s="149"/>
      <c r="G1663" s="149"/>
      <c r="H1663" s="151"/>
      <c r="I1663" s="149"/>
      <c r="J1663" s="149"/>
      <c r="K1663" s="152"/>
      <c r="L1663" s="149"/>
      <c r="M1663" s="149"/>
      <c r="N1663" s="153"/>
      <c r="O1663" s="153"/>
      <c r="P1663" s="153"/>
    </row>
    <row r="1664" spans="1:16" x14ac:dyDescent="0.35">
      <c r="A1664" s="149"/>
      <c r="B1664" s="149"/>
      <c r="C1664" s="150"/>
      <c r="D1664" s="149"/>
      <c r="E1664" s="149"/>
      <c r="F1664" s="149"/>
      <c r="G1664" s="149"/>
      <c r="H1664" s="151"/>
      <c r="I1664" s="149"/>
      <c r="J1664" s="149"/>
      <c r="K1664" s="152"/>
      <c r="L1664" s="149"/>
      <c r="M1664" s="149"/>
      <c r="N1664" s="153"/>
      <c r="O1664" s="153"/>
      <c r="P1664" s="153"/>
    </row>
    <row r="1665" spans="1:16" x14ac:dyDescent="0.35">
      <c r="A1665" s="149"/>
      <c r="B1665" s="149"/>
      <c r="C1665" s="150"/>
      <c r="D1665" s="149"/>
      <c r="E1665" s="149"/>
      <c r="F1665" s="149"/>
      <c r="G1665" s="149"/>
      <c r="H1665" s="151"/>
      <c r="I1665" s="149"/>
      <c r="J1665" s="149"/>
      <c r="K1665" s="152"/>
      <c r="L1665" s="149"/>
      <c r="M1665" s="149"/>
      <c r="N1665" s="153"/>
      <c r="O1665" s="153"/>
      <c r="P1665" s="153"/>
    </row>
    <row r="1666" spans="1:16" x14ac:dyDescent="0.35">
      <c r="A1666" s="149"/>
      <c r="B1666" s="149"/>
      <c r="C1666" s="150"/>
      <c r="D1666" s="149"/>
      <c r="E1666" s="149"/>
      <c r="F1666" s="149"/>
      <c r="G1666" s="149"/>
      <c r="H1666" s="151"/>
      <c r="I1666" s="149"/>
      <c r="J1666" s="149"/>
      <c r="K1666" s="152"/>
      <c r="L1666" s="149"/>
      <c r="M1666" s="149"/>
      <c r="N1666" s="153"/>
      <c r="O1666" s="153"/>
      <c r="P1666" s="153"/>
    </row>
    <row r="1667" spans="1:16" x14ac:dyDescent="0.35">
      <c r="A1667" s="149"/>
      <c r="B1667" s="149"/>
      <c r="C1667" s="150"/>
      <c r="D1667" s="149"/>
      <c r="E1667" s="149"/>
      <c r="F1667" s="149"/>
      <c r="G1667" s="149"/>
      <c r="H1667" s="151"/>
      <c r="I1667" s="149"/>
      <c r="J1667" s="149"/>
      <c r="K1667" s="152"/>
      <c r="L1667" s="149"/>
      <c r="M1667" s="149"/>
      <c r="N1667" s="153"/>
      <c r="O1667" s="153"/>
      <c r="P1667" s="153"/>
    </row>
    <row r="1668" spans="1:16" x14ac:dyDescent="0.35">
      <c r="A1668" s="149"/>
      <c r="B1668" s="149"/>
      <c r="C1668" s="150"/>
      <c r="D1668" s="149"/>
      <c r="E1668" s="149"/>
      <c r="F1668" s="149"/>
      <c r="G1668" s="149"/>
      <c r="H1668" s="151"/>
      <c r="I1668" s="149"/>
      <c r="J1668" s="149"/>
      <c r="K1668" s="152"/>
      <c r="L1668" s="149"/>
      <c r="M1668" s="149"/>
      <c r="N1668" s="153"/>
      <c r="O1668" s="153"/>
      <c r="P1668" s="153"/>
    </row>
    <row r="1669" spans="1:16" x14ac:dyDescent="0.35">
      <c r="A1669" s="149"/>
      <c r="B1669" s="149"/>
      <c r="C1669" s="150"/>
      <c r="D1669" s="149"/>
      <c r="E1669" s="149"/>
      <c r="F1669" s="149"/>
      <c r="G1669" s="149"/>
      <c r="H1669" s="151"/>
      <c r="I1669" s="149"/>
      <c r="J1669" s="149"/>
      <c r="K1669" s="152"/>
      <c r="L1669" s="149"/>
      <c r="M1669" s="149"/>
      <c r="N1669" s="153"/>
      <c r="O1669" s="153"/>
      <c r="P1669" s="153"/>
    </row>
    <row r="1670" spans="1:16" x14ac:dyDescent="0.35">
      <c r="A1670" s="149"/>
      <c r="B1670" s="149"/>
      <c r="C1670" s="150"/>
      <c r="D1670" s="149"/>
      <c r="E1670" s="149"/>
      <c r="F1670" s="149"/>
      <c r="G1670" s="149"/>
      <c r="H1670" s="151"/>
      <c r="I1670" s="149"/>
      <c r="J1670" s="149"/>
      <c r="K1670" s="152"/>
      <c r="L1670" s="149"/>
      <c r="M1670" s="149"/>
      <c r="N1670" s="153"/>
      <c r="O1670" s="153"/>
      <c r="P1670" s="153"/>
    </row>
    <row r="1671" spans="1:16" x14ac:dyDescent="0.35">
      <c r="A1671" s="149"/>
      <c r="B1671" s="149"/>
      <c r="C1671" s="150"/>
      <c r="D1671" s="149"/>
      <c r="E1671" s="149"/>
      <c r="F1671" s="149"/>
      <c r="G1671" s="149"/>
      <c r="H1671" s="151"/>
      <c r="I1671" s="149"/>
      <c r="J1671" s="149"/>
      <c r="K1671" s="152"/>
      <c r="L1671" s="149"/>
      <c r="M1671" s="149"/>
      <c r="N1671" s="153"/>
      <c r="O1671" s="153"/>
      <c r="P1671" s="153"/>
    </row>
    <row r="1672" spans="1:16" x14ac:dyDescent="0.35">
      <c r="A1672" s="149"/>
      <c r="B1672" s="149"/>
      <c r="C1672" s="150"/>
      <c r="D1672" s="149"/>
      <c r="E1672" s="149"/>
      <c r="F1672" s="149"/>
      <c r="G1672" s="149"/>
      <c r="H1672" s="151"/>
      <c r="I1672" s="149"/>
      <c r="J1672" s="149"/>
      <c r="K1672" s="152"/>
      <c r="L1672" s="149"/>
      <c r="M1672" s="149"/>
      <c r="N1672" s="153"/>
      <c r="O1672" s="153"/>
      <c r="P1672" s="153"/>
    </row>
    <row r="1673" spans="1:16" x14ac:dyDescent="0.35">
      <c r="A1673" s="149"/>
      <c r="B1673" s="149"/>
      <c r="C1673" s="150"/>
      <c r="D1673" s="149"/>
      <c r="E1673" s="149"/>
      <c r="F1673" s="149"/>
      <c r="G1673" s="149"/>
      <c r="H1673" s="151"/>
      <c r="I1673" s="149"/>
      <c r="J1673" s="149"/>
      <c r="K1673" s="152"/>
      <c r="L1673" s="149"/>
      <c r="M1673" s="149"/>
      <c r="N1673" s="153"/>
      <c r="O1673" s="153"/>
      <c r="P1673" s="153"/>
    </row>
    <row r="1674" spans="1:16" x14ac:dyDescent="0.35">
      <c r="A1674" s="149"/>
      <c r="B1674" s="149"/>
      <c r="C1674" s="150"/>
      <c r="D1674" s="149"/>
      <c r="E1674" s="149"/>
      <c r="F1674" s="149"/>
      <c r="G1674" s="149"/>
      <c r="H1674" s="151"/>
      <c r="I1674" s="149"/>
      <c r="J1674" s="149"/>
      <c r="K1674" s="152"/>
      <c r="L1674" s="149"/>
      <c r="M1674" s="149"/>
      <c r="N1674" s="153"/>
      <c r="O1674" s="153"/>
      <c r="P1674" s="153"/>
    </row>
    <row r="1675" spans="1:16" x14ac:dyDescent="0.35">
      <c r="A1675" s="149"/>
      <c r="B1675" s="149"/>
      <c r="C1675" s="150"/>
      <c r="D1675" s="149"/>
      <c r="E1675" s="149"/>
      <c r="F1675" s="149"/>
      <c r="G1675" s="149"/>
      <c r="H1675" s="151"/>
      <c r="I1675" s="149"/>
      <c r="J1675" s="149"/>
      <c r="K1675" s="152"/>
      <c r="L1675" s="149"/>
      <c r="M1675" s="149"/>
      <c r="N1675" s="153"/>
      <c r="O1675" s="153"/>
      <c r="P1675" s="153"/>
    </row>
    <row r="1676" spans="1:16" x14ac:dyDescent="0.35">
      <c r="A1676" s="149"/>
      <c r="B1676" s="149"/>
      <c r="C1676" s="150"/>
      <c r="D1676" s="149"/>
      <c r="E1676" s="149"/>
      <c r="F1676" s="149"/>
      <c r="G1676" s="149"/>
      <c r="H1676" s="151"/>
      <c r="I1676" s="149"/>
      <c r="J1676" s="149"/>
      <c r="K1676" s="152"/>
      <c r="L1676" s="149"/>
      <c r="M1676" s="149"/>
      <c r="N1676" s="153"/>
      <c r="O1676" s="153"/>
      <c r="P1676" s="153"/>
    </row>
    <row r="1677" spans="1:16" x14ac:dyDescent="0.35">
      <c r="A1677" s="149"/>
      <c r="B1677" s="149"/>
      <c r="C1677" s="150"/>
      <c r="D1677" s="149"/>
      <c r="E1677" s="149"/>
      <c r="F1677" s="149"/>
      <c r="G1677" s="149"/>
      <c r="H1677" s="151"/>
      <c r="I1677" s="149"/>
      <c r="J1677" s="149"/>
      <c r="K1677" s="152"/>
      <c r="L1677" s="149"/>
      <c r="M1677" s="149"/>
      <c r="N1677" s="153"/>
      <c r="O1677" s="153"/>
      <c r="P1677" s="153"/>
    </row>
    <row r="1678" spans="1:16" x14ac:dyDescent="0.35">
      <c r="A1678" s="149"/>
      <c r="B1678" s="149"/>
      <c r="C1678" s="150"/>
      <c r="D1678" s="149"/>
      <c r="E1678" s="149"/>
      <c r="F1678" s="149"/>
      <c r="G1678" s="149"/>
      <c r="H1678" s="151"/>
      <c r="I1678" s="149"/>
      <c r="J1678" s="149"/>
      <c r="K1678" s="152"/>
      <c r="L1678" s="149"/>
      <c r="M1678" s="149"/>
      <c r="N1678" s="153"/>
      <c r="O1678" s="153"/>
      <c r="P1678" s="153"/>
    </row>
    <row r="1679" spans="1:16" x14ac:dyDescent="0.35">
      <c r="A1679" s="149"/>
      <c r="B1679" s="149"/>
      <c r="C1679" s="150"/>
      <c r="D1679" s="149"/>
      <c r="E1679" s="149"/>
      <c r="F1679" s="149"/>
      <c r="G1679" s="149"/>
      <c r="H1679" s="151"/>
      <c r="I1679" s="149"/>
      <c r="J1679" s="149"/>
      <c r="K1679" s="152"/>
      <c r="L1679" s="149"/>
      <c r="M1679" s="149"/>
      <c r="N1679" s="153"/>
      <c r="O1679" s="153"/>
      <c r="P1679" s="153"/>
    </row>
    <row r="1680" spans="1:16" x14ac:dyDescent="0.35">
      <c r="A1680" s="149"/>
      <c r="B1680" s="149"/>
      <c r="C1680" s="150"/>
      <c r="D1680" s="149"/>
      <c r="E1680" s="149"/>
      <c r="F1680" s="149"/>
      <c r="G1680" s="149"/>
      <c r="H1680" s="151"/>
      <c r="I1680" s="149"/>
      <c r="J1680" s="149"/>
      <c r="K1680" s="152"/>
      <c r="L1680" s="149"/>
      <c r="M1680" s="149"/>
      <c r="N1680" s="153"/>
      <c r="O1680" s="153"/>
      <c r="P1680" s="153"/>
    </row>
    <row r="1681" spans="1:16" x14ac:dyDescent="0.35">
      <c r="A1681" s="149"/>
      <c r="B1681" s="149"/>
      <c r="C1681" s="150"/>
      <c r="D1681" s="149"/>
      <c r="E1681" s="149"/>
      <c r="F1681" s="149"/>
      <c r="G1681" s="149"/>
      <c r="H1681" s="151"/>
      <c r="I1681" s="149"/>
      <c r="J1681" s="149"/>
      <c r="K1681" s="152"/>
      <c r="L1681" s="149"/>
      <c r="M1681" s="149"/>
      <c r="N1681" s="153"/>
      <c r="O1681" s="153"/>
      <c r="P1681" s="153"/>
    </row>
    <row r="1682" spans="1:16" x14ac:dyDescent="0.35">
      <c r="A1682" s="149"/>
      <c r="B1682" s="149"/>
      <c r="C1682" s="150"/>
      <c r="D1682" s="149"/>
      <c r="E1682" s="149"/>
      <c r="F1682" s="149"/>
      <c r="G1682" s="149"/>
      <c r="H1682" s="151"/>
      <c r="I1682" s="149"/>
      <c r="J1682" s="149"/>
      <c r="K1682" s="152"/>
      <c r="L1682" s="149"/>
      <c r="M1682" s="149"/>
      <c r="N1682" s="153"/>
      <c r="O1682" s="153"/>
      <c r="P1682" s="153"/>
    </row>
    <row r="1683" spans="1:16" x14ac:dyDescent="0.35">
      <c r="A1683" s="149"/>
      <c r="B1683" s="149"/>
      <c r="C1683" s="150"/>
      <c r="D1683" s="149"/>
      <c r="E1683" s="149"/>
      <c r="F1683" s="149"/>
      <c r="G1683" s="149"/>
      <c r="H1683" s="151"/>
      <c r="I1683" s="149"/>
      <c r="J1683" s="149"/>
      <c r="K1683" s="152"/>
      <c r="L1683" s="149"/>
      <c r="M1683" s="149"/>
      <c r="N1683" s="153"/>
      <c r="O1683" s="153"/>
      <c r="P1683" s="153"/>
    </row>
    <row r="1684" spans="1:16" x14ac:dyDescent="0.35">
      <c r="A1684" s="149"/>
      <c r="B1684" s="149"/>
      <c r="C1684" s="150"/>
      <c r="D1684" s="149"/>
      <c r="E1684" s="149"/>
      <c r="F1684" s="149"/>
      <c r="G1684" s="149"/>
      <c r="H1684" s="151"/>
      <c r="I1684" s="149"/>
      <c r="J1684" s="149"/>
      <c r="K1684" s="152"/>
      <c r="L1684" s="149"/>
      <c r="M1684" s="149"/>
      <c r="N1684" s="153"/>
      <c r="O1684" s="153"/>
      <c r="P1684" s="153"/>
    </row>
    <row r="1685" spans="1:16" x14ac:dyDescent="0.35">
      <c r="A1685" s="149"/>
      <c r="B1685" s="149"/>
      <c r="C1685" s="150"/>
      <c r="D1685" s="149"/>
      <c r="E1685" s="149"/>
      <c r="F1685" s="149"/>
      <c r="G1685" s="149"/>
      <c r="H1685" s="151"/>
      <c r="I1685" s="149"/>
      <c r="J1685" s="149"/>
      <c r="K1685" s="152"/>
      <c r="L1685" s="149"/>
      <c r="M1685" s="149"/>
      <c r="N1685" s="153"/>
      <c r="O1685" s="153"/>
      <c r="P1685" s="153"/>
    </row>
    <row r="1686" spans="1:16" x14ac:dyDescent="0.35">
      <c r="A1686" s="149"/>
      <c r="B1686" s="149"/>
      <c r="C1686" s="150"/>
      <c r="D1686" s="149"/>
      <c r="E1686" s="149"/>
      <c r="F1686" s="149"/>
      <c r="G1686" s="149"/>
      <c r="H1686" s="151"/>
      <c r="I1686" s="149"/>
      <c r="J1686" s="149"/>
      <c r="K1686" s="152"/>
      <c r="L1686" s="149"/>
      <c r="M1686" s="149"/>
      <c r="N1686" s="153"/>
      <c r="O1686" s="153"/>
      <c r="P1686" s="153"/>
    </row>
    <row r="1687" spans="1:16" x14ac:dyDescent="0.35">
      <c r="A1687" s="149"/>
      <c r="B1687" s="149"/>
      <c r="C1687" s="150"/>
      <c r="D1687" s="149"/>
      <c r="E1687" s="149"/>
      <c r="F1687" s="149"/>
      <c r="G1687" s="149"/>
      <c r="H1687" s="151"/>
      <c r="I1687" s="149"/>
      <c r="J1687" s="149"/>
      <c r="K1687" s="152"/>
      <c r="L1687" s="149"/>
      <c r="M1687" s="149"/>
      <c r="N1687" s="153"/>
      <c r="O1687" s="153"/>
      <c r="P1687" s="153"/>
    </row>
    <row r="1688" spans="1:16" x14ac:dyDescent="0.35">
      <c r="A1688" s="149"/>
      <c r="B1688" s="149"/>
      <c r="C1688" s="150"/>
      <c r="D1688" s="149"/>
      <c r="E1688" s="149"/>
      <c r="F1688" s="149"/>
      <c r="G1688" s="149"/>
      <c r="H1688" s="151"/>
      <c r="I1688" s="149"/>
      <c r="J1688" s="149"/>
      <c r="K1688" s="152"/>
      <c r="L1688" s="149"/>
      <c r="M1688" s="149"/>
      <c r="N1688" s="153"/>
      <c r="O1688" s="153"/>
      <c r="P1688" s="153"/>
    </row>
    <row r="1689" spans="1:16" x14ac:dyDescent="0.35">
      <c r="A1689" s="149"/>
      <c r="B1689" s="149"/>
      <c r="C1689" s="150"/>
      <c r="D1689" s="149"/>
      <c r="E1689" s="149"/>
      <c r="F1689" s="149"/>
      <c r="G1689" s="149"/>
      <c r="H1689" s="151"/>
      <c r="I1689" s="149"/>
      <c r="J1689" s="149"/>
      <c r="K1689" s="152"/>
      <c r="L1689" s="149"/>
      <c r="M1689" s="149"/>
      <c r="N1689" s="153"/>
      <c r="O1689" s="153"/>
      <c r="P1689" s="153"/>
    </row>
    <row r="1690" spans="1:16" x14ac:dyDescent="0.35">
      <c r="A1690" s="149"/>
      <c r="B1690" s="149"/>
      <c r="C1690" s="150"/>
      <c r="D1690" s="149"/>
      <c r="E1690" s="149"/>
      <c r="F1690" s="149"/>
      <c r="G1690" s="149"/>
      <c r="H1690" s="151"/>
      <c r="I1690" s="149"/>
      <c r="J1690" s="149"/>
      <c r="K1690" s="152"/>
      <c r="L1690" s="149"/>
      <c r="M1690" s="149"/>
      <c r="N1690" s="153"/>
      <c r="O1690" s="153"/>
      <c r="P1690" s="153"/>
    </row>
    <row r="1691" spans="1:16" x14ac:dyDescent="0.35">
      <c r="A1691" s="149"/>
      <c r="B1691" s="149"/>
      <c r="C1691" s="150"/>
      <c r="D1691" s="149"/>
      <c r="E1691" s="149"/>
      <c r="F1691" s="149"/>
      <c r="G1691" s="149"/>
      <c r="H1691" s="151"/>
      <c r="I1691" s="149"/>
      <c r="J1691" s="149"/>
      <c r="K1691" s="152"/>
      <c r="L1691" s="149"/>
      <c r="M1691" s="149"/>
      <c r="N1691" s="153"/>
      <c r="O1691" s="153"/>
      <c r="P1691" s="153"/>
    </row>
    <row r="1692" spans="1:16" x14ac:dyDescent="0.35">
      <c r="A1692" s="149"/>
      <c r="B1692" s="149"/>
      <c r="C1692" s="150"/>
      <c r="D1692" s="149"/>
      <c r="E1692" s="149"/>
      <c r="F1692" s="149"/>
      <c r="G1692" s="149"/>
      <c r="H1692" s="151"/>
      <c r="I1692" s="149"/>
      <c r="J1692" s="149"/>
      <c r="K1692" s="152"/>
      <c r="L1692" s="149"/>
      <c r="M1692" s="149"/>
      <c r="N1692" s="153"/>
      <c r="O1692" s="153"/>
      <c r="P1692" s="153"/>
    </row>
    <row r="1693" spans="1:16" x14ac:dyDescent="0.35">
      <c r="A1693" s="149"/>
      <c r="B1693" s="149"/>
      <c r="C1693" s="150"/>
      <c r="D1693" s="149"/>
      <c r="E1693" s="149"/>
      <c r="F1693" s="149"/>
      <c r="G1693" s="149"/>
      <c r="H1693" s="151"/>
      <c r="I1693" s="149"/>
      <c r="J1693" s="149"/>
      <c r="K1693" s="152"/>
      <c r="L1693" s="149"/>
      <c r="M1693" s="149"/>
      <c r="N1693" s="153"/>
      <c r="O1693" s="153"/>
      <c r="P1693" s="153"/>
    </row>
    <row r="1694" spans="1:16" x14ac:dyDescent="0.35">
      <c r="A1694" s="149"/>
      <c r="B1694" s="149"/>
      <c r="C1694" s="150"/>
      <c r="D1694" s="149"/>
      <c r="E1694" s="149"/>
      <c r="F1694" s="149"/>
      <c r="G1694" s="149"/>
      <c r="H1694" s="151"/>
      <c r="I1694" s="149"/>
      <c r="J1694" s="149"/>
      <c r="K1694" s="152"/>
      <c r="L1694" s="149"/>
      <c r="M1694" s="149"/>
      <c r="N1694" s="153"/>
      <c r="O1694" s="153"/>
      <c r="P1694" s="153"/>
    </row>
    <row r="1695" spans="1:16" x14ac:dyDescent="0.35">
      <c r="A1695" s="149"/>
      <c r="B1695" s="149"/>
      <c r="C1695" s="150"/>
      <c r="D1695" s="149"/>
      <c r="E1695" s="149"/>
      <c r="F1695" s="149"/>
      <c r="G1695" s="149"/>
      <c r="H1695" s="151"/>
      <c r="I1695" s="149"/>
      <c r="J1695" s="149"/>
      <c r="K1695" s="152"/>
      <c r="L1695" s="149"/>
      <c r="M1695" s="149"/>
      <c r="N1695" s="153"/>
      <c r="O1695" s="153"/>
      <c r="P1695" s="153"/>
    </row>
    <row r="1696" spans="1:16" x14ac:dyDescent="0.35">
      <c r="A1696" s="149"/>
      <c r="B1696" s="149"/>
      <c r="C1696" s="150"/>
      <c r="D1696" s="149"/>
      <c r="E1696" s="149"/>
      <c r="F1696" s="149"/>
      <c r="G1696" s="149"/>
      <c r="H1696" s="151"/>
      <c r="I1696" s="149"/>
      <c r="J1696" s="149"/>
      <c r="K1696" s="152"/>
      <c r="L1696" s="149"/>
      <c r="M1696" s="149"/>
      <c r="N1696" s="153"/>
      <c r="O1696" s="153"/>
      <c r="P1696" s="153"/>
    </row>
    <row r="1697" spans="1:16" x14ac:dyDescent="0.35">
      <c r="A1697" s="149"/>
      <c r="B1697" s="149"/>
      <c r="C1697" s="150"/>
      <c r="D1697" s="149"/>
      <c r="E1697" s="149"/>
      <c r="F1697" s="149"/>
      <c r="G1697" s="149"/>
      <c r="H1697" s="151"/>
      <c r="I1697" s="149"/>
      <c r="J1697" s="149"/>
      <c r="K1697" s="152"/>
      <c r="L1697" s="149"/>
      <c r="M1697" s="149"/>
      <c r="N1697" s="153"/>
      <c r="O1697" s="153"/>
      <c r="P1697" s="153"/>
    </row>
    <row r="1698" spans="1:16" x14ac:dyDescent="0.35">
      <c r="A1698" s="149"/>
      <c r="B1698" s="149"/>
      <c r="C1698" s="150"/>
      <c r="D1698" s="149"/>
      <c r="E1698" s="149"/>
      <c r="F1698" s="149"/>
      <c r="G1698" s="149"/>
      <c r="H1698" s="151"/>
      <c r="I1698" s="149"/>
      <c r="J1698" s="149"/>
      <c r="K1698" s="152"/>
      <c r="L1698" s="149"/>
      <c r="M1698" s="149"/>
      <c r="N1698" s="153"/>
      <c r="O1698" s="153"/>
      <c r="P1698" s="153"/>
    </row>
    <row r="1699" spans="1:16" x14ac:dyDescent="0.35">
      <c r="A1699" s="149"/>
      <c r="B1699" s="149"/>
      <c r="C1699" s="150"/>
      <c r="D1699" s="149"/>
      <c r="E1699" s="149"/>
      <c r="F1699" s="149"/>
      <c r="G1699" s="149"/>
      <c r="H1699" s="151"/>
      <c r="I1699" s="149"/>
      <c r="J1699" s="149"/>
      <c r="K1699" s="152"/>
      <c r="L1699" s="149"/>
      <c r="M1699" s="149"/>
      <c r="N1699" s="153"/>
      <c r="O1699" s="153"/>
      <c r="P1699" s="153"/>
    </row>
    <row r="1700" spans="1:16" x14ac:dyDescent="0.35">
      <c r="A1700" s="149"/>
      <c r="B1700" s="149"/>
      <c r="C1700" s="150"/>
      <c r="D1700" s="149"/>
      <c r="E1700" s="149"/>
      <c r="F1700" s="149"/>
      <c r="G1700" s="149"/>
      <c r="H1700" s="151"/>
      <c r="I1700" s="149"/>
      <c r="J1700" s="149"/>
      <c r="K1700" s="152"/>
      <c r="L1700" s="149"/>
      <c r="M1700" s="149"/>
      <c r="N1700" s="153"/>
      <c r="O1700" s="153"/>
      <c r="P1700" s="153"/>
    </row>
    <row r="1701" spans="1:16" x14ac:dyDescent="0.35">
      <c r="A1701" s="149"/>
      <c r="B1701" s="149"/>
      <c r="C1701" s="150"/>
      <c r="D1701" s="149"/>
      <c r="E1701" s="149"/>
      <c r="F1701" s="149"/>
      <c r="G1701" s="149"/>
      <c r="H1701" s="151"/>
      <c r="I1701" s="149"/>
      <c r="J1701" s="149"/>
      <c r="K1701" s="152"/>
      <c r="L1701" s="149"/>
      <c r="M1701" s="149"/>
      <c r="N1701" s="153"/>
      <c r="O1701" s="153"/>
      <c r="P1701" s="153"/>
    </row>
    <row r="1702" spans="1:16" x14ac:dyDescent="0.35">
      <c r="A1702" s="149"/>
      <c r="B1702" s="149"/>
      <c r="C1702" s="150"/>
      <c r="D1702" s="149"/>
      <c r="E1702" s="149"/>
      <c r="F1702" s="149"/>
      <c r="G1702" s="149"/>
      <c r="H1702" s="151"/>
      <c r="I1702" s="149"/>
      <c r="J1702" s="149"/>
      <c r="K1702" s="152"/>
      <c r="L1702" s="149"/>
      <c r="M1702" s="149"/>
      <c r="N1702" s="153"/>
      <c r="O1702" s="153"/>
      <c r="P1702" s="153"/>
    </row>
    <row r="1703" spans="1:16" x14ac:dyDescent="0.35">
      <c r="A1703" s="149"/>
      <c r="B1703" s="149"/>
      <c r="C1703" s="150"/>
      <c r="D1703" s="149"/>
      <c r="E1703" s="149"/>
      <c r="F1703" s="149"/>
      <c r="G1703" s="149"/>
      <c r="H1703" s="151"/>
      <c r="I1703" s="149"/>
      <c r="J1703" s="149"/>
      <c r="K1703" s="152"/>
      <c r="L1703" s="149"/>
      <c r="M1703" s="149"/>
      <c r="N1703" s="153"/>
      <c r="O1703" s="153"/>
      <c r="P1703" s="153"/>
    </row>
    <row r="1704" spans="1:16" x14ac:dyDescent="0.35">
      <c r="A1704" s="149"/>
      <c r="B1704" s="149"/>
      <c r="C1704" s="150"/>
      <c r="D1704" s="149"/>
      <c r="E1704" s="149"/>
      <c r="F1704" s="149"/>
      <c r="G1704" s="149"/>
      <c r="H1704" s="151"/>
      <c r="I1704" s="149"/>
      <c r="J1704" s="149"/>
      <c r="K1704" s="152"/>
      <c r="L1704" s="149"/>
      <c r="M1704" s="149"/>
      <c r="N1704" s="153"/>
      <c r="O1704" s="153"/>
      <c r="P1704" s="153"/>
    </row>
    <row r="1705" spans="1:16" x14ac:dyDescent="0.35">
      <c r="A1705" s="149"/>
      <c r="B1705" s="149"/>
      <c r="C1705" s="150"/>
      <c r="D1705" s="149"/>
      <c r="E1705" s="149"/>
      <c r="F1705" s="149"/>
      <c r="G1705" s="149"/>
      <c r="H1705" s="151"/>
      <c r="I1705" s="149"/>
      <c r="J1705" s="149"/>
      <c r="K1705" s="152"/>
      <c r="L1705" s="149"/>
      <c r="M1705" s="149"/>
      <c r="N1705" s="153"/>
      <c r="O1705" s="153"/>
      <c r="P1705" s="153"/>
    </row>
    <row r="1706" spans="1:16" x14ac:dyDescent="0.35">
      <c r="A1706" s="149"/>
      <c r="B1706" s="149"/>
      <c r="C1706" s="150"/>
      <c r="D1706" s="149"/>
      <c r="E1706" s="149"/>
      <c r="F1706" s="149"/>
      <c r="G1706" s="149"/>
      <c r="H1706" s="151"/>
      <c r="I1706" s="149"/>
      <c r="J1706" s="149"/>
      <c r="K1706" s="152"/>
      <c r="L1706" s="149"/>
      <c r="M1706" s="149"/>
      <c r="N1706" s="153"/>
      <c r="O1706" s="153"/>
      <c r="P1706" s="153"/>
    </row>
    <row r="1707" spans="1:16" x14ac:dyDescent="0.35">
      <c r="A1707" s="149"/>
      <c r="B1707" s="149"/>
      <c r="C1707" s="150"/>
      <c r="D1707" s="149"/>
      <c r="E1707" s="149"/>
      <c r="F1707" s="149"/>
      <c r="G1707" s="149"/>
      <c r="H1707" s="151"/>
      <c r="I1707" s="149"/>
      <c r="J1707" s="149"/>
      <c r="K1707" s="152"/>
      <c r="L1707" s="149"/>
      <c r="M1707" s="149"/>
      <c r="N1707" s="153"/>
      <c r="O1707" s="153"/>
      <c r="P1707" s="153"/>
    </row>
    <row r="1708" spans="1:16" x14ac:dyDescent="0.35">
      <c r="A1708" s="149"/>
      <c r="B1708" s="149"/>
      <c r="C1708" s="150"/>
      <c r="D1708" s="149"/>
      <c r="E1708" s="149"/>
      <c r="F1708" s="149"/>
      <c r="G1708" s="149"/>
      <c r="H1708" s="151"/>
      <c r="I1708" s="149"/>
      <c r="J1708" s="149"/>
      <c r="K1708" s="152"/>
      <c r="L1708" s="149"/>
      <c r="M1708" s="149"/>
      <c r="N1708" s="153"/>
      <c r="O1708" s="153"/>
      <c r="P1708" s="153"/>
    </row>
    <row r="1709" spans="1:16" x14ac:dyDescent="0.35">
      <c r="A1709" s="149"/>
      <c r="B1709" s="149"/>
      <c r="C1709" s="150"/>
      <c r="D1709" s="149"/>
      <c r="E1709" s="149"/>
      <c r="F1709" s="149"/>
      <c r="G1709" s="149"/>
      <c r="H1709" s="151"/>
      <c r="I1709" s="149"/>
      <c r="J1709" s="149"/>
      <c r="K1709" s="152"/>
      <c r="L1709" s="149"/>
      <c r="M1709" s="149"/>
      <c r="N1709" s="153"/>
      <c r="O1709" s="153"/>
      <c r="P1709" s="153"/>
    </row>
    <row r="1710" spans="1:16" x14ac:dyDescent="0.35">
      <c r="A1710" s="149"/>
      <c r="B1710" s="149"/>
      <c r="C1710" s="150"/>
      <c r="D1710" s="149"/>
      <c r="E1710" s="149"/>
      <c r="F1710" s="149"/>
      <c r="G1710" s="149"/>
      <c r="H1710" s="151"/>
      <c r="I1710" s="149"/>
      <c r="J1710" s="149"/>
      <c r="K1710" s="152"/>
      <c r="L1710" s="149"/>
      <c r="M1710" s="149"/>
      <c r="N1710" s="153"/>
      <c r="O1710" s="153"/>
      <c r="P1710" s="153"/>
    </row>
    <row r="1711" spans="1:16" x14ac:dyDescent="0.35">
      <c r="A1711" s="149"/>
      <c r="B1711" s="149"/>
      <c r="C1711" s="150"/>
      <c r="D1711" s="149"/>
      <c r="E1711" s="149"/>
      <c r="F1711" s="149"/>
      <c r="G1711" s="149"/>
      <c r="H1711" s="151"/>
      <c r="I1711" s="149"/>
      <c r="J1711" s="149"/>
      <c r="K1711" s="152"/>
      <c r="L1711" s="149"/>
      <c r="M1711" s="149"/>
      <c r="N1711" s="153"/>
      <c r="O1711" s="153"/>
      <c r="P1711" s="153"/>
    </row>
    <row r="1712" spans="1:16" x14ac:dyDescent="0.35">
      <c r="A1712" s="149"/>
      <c r="B1712" s="149"/>
      <c r="C1712" s="150"/>
      <c r="D1712" s="149"/>
      <c r="E1712" s="149"/>
      <c r="F1712" s="149"/>
      <c r="G1712" s="149"/>
      <c r="H1712" s="151"/>
      <c r="I1712" s="149"/>
      <c r="J1712" s="149"/>
      <c r="K1712" s="152"/>
      <c r="L1712" s="149"/>
      <c r="M1712" s="149"/>
      <c r="N1712" s="153"/>
      <c r="O1712" s="153"/>
      <c r="P1712" s="153"/>
    </row>
    <row r="1713" spans="1:16" x14ac:dyDescent="0.35">
      <c r="A1713" s="149"/>
      <c r="B1713" s="149"/>
      <c r="C1713" s="150"/>
      <c r="D1713" s="149"/>
      <c r="E1713" s="149"/>
      <c r="F1713" s="149"/>
      <c r="G1713" s="149"/>
      <c r="H1713" s="151"/>
      <c r="I1713" s="149"/>
      <c r="J1713" s="149"/>
      <c r="K1713" s="152"/>
      <c r="L1713" s="149"/>
      <c r="M1713" s="149"/>
      <c r="N1713" s="153"/>
      <c r="O1713" s="153"/>
      <c r="P1713" s="153"/>
    </row>
    <row r="1714" spans="1:16" x14ac:dyDescent="0.35">
      <c r="A1714" s="149"/>
      <c r="B1714" s="149"/>
      <c r="C1714" s="150"/>
      <c r="D1714" s="149"/>
      <c r="E1714" s="149"/>
      <c r="F1714" s="149"/>
      <c r="G1714" s="149"/>
      <c r="H1714" s="151"/>
      <c r="I1714" s="149"/>
      <c r="J1714" s="149"/>
      <c r="K1714" s="152"/>
      <c r="L1714" s="149"/>
      <c r="M1714" s="149"/>
      <c r="N1714" s="153"/>
      <c r="O1714" s="153"/>
      <c r="P1714" s="153"/>
    </row>
    <row r="1715" spans="1:16" x14ac:dyDescent="0.35">
      <c r="A1715" s="149"/>
      <c r="B1715" s="149"/>
      <c r="C1715" s="150"/>
      <c r="D1715" s="149"/>
      <c r="E1715" s="149"/>
      <c r="F1715" s="149"/>
      <c r="G1715" s="149"/>
      <c r="H1715" s="151"/>
      <c r="I1715" s="149"/>
      <c r="J1715" s="149"/>
      <c r="K1715" s="152"/>
      <c r="L1715" s="149"/>
      <c r="M1715" s="149"/>
      <c r="N1715" s="153"/>
      <c r="O1715" s="153"/>
      <c r="P1715" s="153"/>
    </row>
    <row r="1716" spans="1:16" x14ac:dyDescent="0.35">
      <c r="A1716" s="149"/>
      <c r="B1716" s="149"/>
      <c r="C1716" s="150"/>
      <c r="D1716" s="149"/>
      <c r="E1716" s="149"/>
      <c r="F1716" s="149"/>
      <c r="G1716" s="149"/>
      <c r="H1716" s="151"/>
      <c r="I1716" s="149"/>
      <c r="J1716" s="149"/>
      <c r="K1716" s="152"/>
      <c r="L1716" s="149"/>
      <c r="M1716" s="149"/>
      <c r="N1716" s="153"/>
      <c r="O1716" s="153"/>
      <c r="P1716" s="153"/>
    </row>
    <row r="1717" spans="1:16" x14ac:dyDescent="0.35">
      <c r="A1717" s="149"/>
      <c r="B1717" s="149"/>
      <c r="C1717" s="150"/>
      <c r="D1717" s="149"/>
      <c r="E1717" s="149"/>
      <c r="F1717" s="149"/>
      <c r="G1717" s="149"/>
      <c r="H1717" s="151"/>
      <c r="I1717" s="149"/>
      <c r="J1717" s="149"/>
      <c r="K1717" s="152"/>
      <c r="L1717" s="149"/>
      <c r="M1717" s="149"/>
      <c r="N1717" s="153"/>
      <c r="O1717" s="153"/>
      <c r="P1717" s="153"/>
    </row>
    <row r="1718" spans="1:16" x14ac:dyDescent="0.35">
      <c r="A1718" s="149"/>
      <c r="B1718" s="149"/>
      <c r="C1718" s="150"/>
      <c r="D1718" s="149"/>
      <c r="E1718" s="149"/>
      <c r="F1718" s="149"/>
      <c r="G1718" s="149"/>
      <c r="H1718" s="151"/>
      <c r="I1718" s="149"/>
      <c r="J1718" s="149"/>
      <c r="K1718" s="152"/>
      <c r="L1718" s="149"/>
      <c r="M1718" s="149"/>
      <c r="N1718" s="153"/>
      <c r="O1718" s="153"/>
      <c r="P1718" s="153"/>
    </row>
    <row r="1719" spans="1:16" x14ac:dyDescent="0.35">
      <c r="A1719" s="149"/>
      <c r="B1719" s="149"/>
      <c r="C1719" s="150"/>
      <c r="D1719" s="149"/>
      <c r="E1719" s="149"/>
      <c r="F1719" s="149"/>
      <c r="G1719" s="149"/>
      <c r="H1719" s="151"/>
      <c r="I1719" s="149"/>
      <c r="J1719" s="149"/>
      <c r="K1719" s="152"/>
      <c r="L1719" s="149"/>
      <c r="M1719" s="149"/>
      <c r="N1719" s="153"/>
      <c r="O1719" s="153"/>
      <c r="P1719" s="153"/>
    </row>
    <row r="1720" spans="1:16" x14ac:dyDescent="0.35">
      <c r="A1720" s="149"/>
      <c r="B1720" s="149"/>
      <c r="C1720" s="150"/>
      <c r="D1720" s="149"/>
      <c r="E1720" s="149"/>
      <c r="F1720" s="149"/>
      <c r="G1720" s="149"/>
      <c r="H1720" s="151"/>
      <c r="I1720" s="149"/>
      <c r="J1720" s="149"/>
      <c r="K1720" s="152"/>
      <c r="L1720" s="149"/>
      <c r="M1720" s="149"/>
      <c r="N1720" s="153"/>
      <c r="O1720" s="153"/>
      <c r="P1720" s="153"/>
    </row>
    <row r="1721" spans="1:16" x14ac:dyDescent="0.35">
      <c r="A1721" s="149"/>
      <c r="B1721" s="149"/>
      <c r="C1721" s="150"/>
      <c r="D1721" s="149"/>
      <c r="E1721" s="149"/>
      <c r="F1721" s="149"/>
      <c r="G1721" s="149"/>
      <c r="H1721" s="151"/>
      <c r="I1721" s="149"/>
      <c r="J1721" s="149"/>
      <c r="K1721" s="152"/>
      <c r="L1721" s="149"/>
      <c r="M1721" s="149"/>
      <c r="N1721" s="153"/>
      <c r="O1721" s="153"/>
      <c r="P1721" s="153"/>
    </row>
    <row r="1722" spans="1:16" x14ac:dyDescent="0.35">
      <c r="A1722" s="149"/>
      <c r="B1722" s="149"/>
      <c r="C1722" s="150"/>
      <c r="D1722" s="149"/>
      <c r="E1722" s="149"/>
      <c r="F1722" s="149"/>
      <c r="G1722" s="149"/>
      <c r="H1722" s="151"/>
      <c r="I1722" s="149"/>
      <c r="J1722" s="149"/>
      <c r="K1722" s="152"/>
      <c r="L1722" s="149"/>
      <c r="M1722" s="149"/>
      <c r="N1722" s="153"/>
      <c r="O1722" s="153"/>
      <c r="P1722" s="153"/>
    </row>
    <row r="1723" spans="1:16" x14ac:dyDescent="0.35">
      <c r="A1723" s="149"/>
      <c r="B1723" s="149"/>
      <c r="C1723" s="150"/>
      <c r="D1723" s="149"/>
      <c r="E1723" s="149"/>
      <c r="F1723" s="149"/>
      <c r="G1723" s="149"/>
      <c r="H1723" s="151"/>
      <c r="I1723" s="149"/>
      <c r="J1723" s="149"/>
      <c r="K1723" s="152"/>
      <c r="L1723" s="149"/>
      <c r="M1723" s="149"/>
      <c r="N1723" s="153"/>
      <c r="O1723" s="153"/>
      <c r="P1723" s="153"/>
    </row>
    <row r="1724" spans="1:16" x14ac:dyDescent="0.35">
      <c r="A1724" s="149"/>
      <c r="B1724" s="149"/>
      <c r="C1724" s="150"/>
      <c r="D1724" s="149"/>
      <c r="E1724" s="149"/>
      <c r="F1724" s="149"/>
      <c r="G1724" s="149"/>
      <c r="H1724" s="151"/>
      <c r="I1724" s="149"/>
      <c r="J1724" s="149"/>
      <c r="K1724" s="152"/>
      <c r="L1724" s="149"/>
      <c r="M1724" s="149"/>
      <c r="N1724" s="153"/>
      <c r="O1724" s="153"/>
      <c r="P1724" s="153"/>
    </row>
    <row r="1725" spans="1:16" x14ac:dyDescent="0.35">
      <c r="A1725" s="149"/>
      <c r="B1725" s="149"/>
      <c r="C1725" s="150"/>
      <c r="D1725" s="149"/>
      <c r="E1725" s="149"/>
      <c r="F1725" s="149"/>
      <c r="G1725" s="149"/>
      <c r="H1725" s="151"/>
      <c r="I1725" s="149"/>
      <c r="J1725" s="149"/>
      <c r="K1725" s="152"/>
      <c r="L1725" s="149"/>
      <c r="M1725" s="149"/>
      <c r="N1725" s="153"/>
      <c r="O1725" s="153"/>
      <c r="P1725" s="153"/>
    </row>
    <row r="1726" spans="1:16" x14ac:dyDescent="0.35">
      <c r="A1726" s="149"/>
      <c r="B1726" s="149"/>
      <c r="C1726" s="150"/>
      <c r="D1726" s="149"/>
      <c r="E1726" s="149"/>
      <c r="F1726" s="149"/>
      <c r="G1726" s="149"/>
      <c r="H1726" s="151"/>
      <c r="I1726" s="149"/>
      <c r="J1726" s="149"/>
      <c r="K1726" s="152"/>
      <c r="L1726" s="149"/>
      <c r="M1726" s="149"/>
      <c r="N1726" s="153"/>
      <c r="O1726" s="153"/>
      <c r="P1726" s="153"/>
    </row>
    <row r="1727" spans="1:16" x14ac:dyDescent="0.35">
      <c r="A1727" s="149"/>
      <c r="B1727" s="149"/>
      <c r="C1727" s="150"/>
      <c r="D1727" s="149"/>
      <c r="E1727" s="149"/>
      <c r="F1727" s="149"/>
      <c r="G1727" s="149"/>
      <c r="H1727" s="151"/>
      <c r="I1727" s="149"/>
      <c r="J1727" s="149"/>
      <c r="K1727" s="152"/>
      <c r="L1727" s="149"/>
      <c r="M1727" s="149"/>
      <c r="N1727" s="153"/>
      <c r="O1727" s="153"/>
      <c r="P1727" s="153"/>
    </row>
    <row r="1728" spans="1:16" x14ac:dyDescent="0.35">
      <c r="A1728" s="149"/>
      <c r="B1728" s="149"/>
      <c r="C1728" s="150"/>
      <c r="D1728" s="149"/>
      <c r="E1728" s="149"/>
      <c r="F1728" s="149"/>
      <c r="G1728" s="149"/>
      <c r="H1728" s="151"/>
      <c r="I1728" s="149"/>
      <c r="J1728" s="149"/>
      <c r="K1728" s="152"/>
      <c r="L1728" s="149"/>
      <c r="M1728" s="149"/>
      <c r="N1728" s="153"/>
      <c r="O1728" s="153"/>
      <c r="P1728" s="153"/>
    </row>
    <row r="1729" spans="1:16" x14ac:dyDescent="0.35">
      <c r="A1729" s="149"/>
      <c r="B1729" s="149"/>
      <c r="C1729" s="150"/>
      <c r="D1729" s="149"/>
      <c r="E1729" s="149"/>
      <c r="F1729" s="149"/>
      <c r="G1729" s="149"/>
      <c r="H1729" s="151"/>
      <c r="I1729" s="149"/>
      <c r="J1729" s="149"/>
      <c r="K1729" s="152"/>
      <c r="L1729" s="149"/>
      <c r="M1729" s="149"/>
      <c r="N1729" s="153"/>
      <c r="O1729" s="153"/>
      <c r="P1729" s="153"/>
    </row>
    <row r="1730" spans="1:16" x14ac:dyDescent="0.35">
      <c r="A1730" s="149"/>
      <c r="B1730" s="149"/>
      <c r="C1730" s="150"/>
      <c r="D1730" s="149"/>
      <c r="E1730" s="149"/>
      <c r="F1730" s="149"/>
      <c r="G1730" s="149"/>
      <c r="H1730" s="151"/>
      <c r="I1730" s="149"/>
      <c r="J1730" s="149"/>
      <c r="K1730" s="152"/>
      <c r="L1730" s="149"/>
      <c r="M1730" s="149"/>
      <c r="N1730" s="153"/>
      <c r="O1730" s="153"/>
      <c r="P1730" s="153"/>
    </row>
    <row r="1731" spans="1:16" x14ac:dyDescent="0.35">
      <c r="A1731" s="149"/>
      <c r="B1731" s="149"/>
      <c r="C1731" s="150"/>
      <c r="D1731" s="149"/>
      <c r="E1731" s="149"/>
      <c r="F1731" s="149"/>
      <c r="G1731" s="149"/>
      <c r="H1731" s="151"/>
      <c r="I1731" s="149"/>
      <c r="J1731" s="149"/>
      <c r="K1731" s="152"/>
      <c r="L1731" s="149"/>
      <c r="M1731" s="149"/>
      <c r="N1731" s="153"/>
      <c r="O1731" s="153"/>
      <c r="P1731" s="153"/>
    </row>
    <row r="1732" spans="1:16" x14ac:dyDescent="0.35">
      <c r="A1732" s="149"/>
      <c r="B1732" s="149"/>
      <c r="C1732" s="150"/>
      <c r="D1732" s="149"/>
      <c r="E1732" s="149"/>
      <c r="F1732" s="149"/>
      <c r="G1732" s="149"/>
      <c r="H1732" s="151"/>
      <c r="I1732" s="149"/>
      <c r="J1732" s="149"/>
      <c r="K1732" s="152"/>
      <c r="L1732" s="149"/>
      <c r="M1732" s="149"/>
      <c r="N1732" s="153"/>
      <c r="O1732" s="153"/>
      <c r="P1732" s="153"/>
    </row>
    <row r="1733" spans="1:16" x14ac:dyDescent="0.35">
      <c r="A1733" s="149"/>
      <c r="B1733" s="149"/>
      <c r="C1733" s="150"/>
      <c r="D1733" s="149"/>
      <c r="E1733" s="149"/>
      <c r="F1733" s="149"/>
      <c r="G1733" s="149"/>
      <c r="H1733" s="151"/>
      <c r="I1733" s="149"/>
      <c r="J1733" s="149"/>
      <c r="K1733" s="152"/>
      <c r="L1733" s="149"/>
      <c r="M1733" s="149"/>
      <c r="N1733" s="153"/>
      <c r="O1733" s="153"/>
      <c r="P1733" s="153"/>
    </row>
    <row r="1734" spans="1:16" x14ac:dyDescent="0.35">
      <c r="A1734" s="149"/>
      <c r="B1734" s="149"/>
      <c r="C1734" s="150"/>
      <c r="D1734" s="149"/>
      <c r="E1734" s="149"/>
      <c r="F1734" s="149"/>
      <c r="G1734" s="149"/>
      <c r="H1734" s="151"/>
      <c r="I1734" s="149"/>
      <c r="J1734" s="149"/>
      <c r="K1734" s="152"/>
      <c r="L1734" s="149"/>
      <c r="M1734" s="149"/>
      <c r="N1734" s="153"/>
      <c r="O1734" s="153"/>
      <c r="P1734" s="153"/>
    </row>
    <row r="1735" spans="1:16" x14ac:dyDescent="0.35">
      <c r="A1735" s="149"/>
      <c r="B1735" s="149"/>
      <c r="C1735" s="150"/>
      <c r="D1735" s="149"/>
      <c r="E1735" s="149"/>
      <c r="F1735" s="149"/>
      <c r="G1735" s="149"/>
      <c r="H1735" s="151"/>
      <c r="I1735" s="149"/>
      <c r="J1735" s="149"/>
      <c r="K1735" s="152"/>
      <c r="L1735" s="149"/>
      <c r="M1735" s="149"/>
      <c r="N1735" s="153"/>
      <c r="O1735" s="153"/>
      <c r="P1735" s="153"/>
    </row>
    <row r="1736" spans="1:16" x14ac:dyDescent="0.35">
      <c r="A1736" s="149"/>
      <c r="B1736" s="149"/>
      <c r="C1736" s="150"/>
      <c r="D1736" s="149"/>
      <c r="E1736" s="149"/>
      <c r="F1736" s="149"/>
      <c r="G1736" s="149"/>
      <c r="H1736" s="151"/>
      <c r="I1736" s="149"/>
      <c r="J1736" s="149"/>
      <c r="K1736" s="152"/>
      <c r="L1736" s="149"/>
      <c r="M1736" s="149"/>
      <c r="N1736" s="153"/>
      <c r="O1736" s="153"/>
      <c r="P1736" s="153"/>
    </row>
    <row r="1737" spans="1:16" x14ac:dyDescent="0.35">
      <c r="A1737" s="149"/>
      <c r="B1737" s="149"/>
      <c r="C1737" s="150"/>
      <c r="D1737" s="149"/>
      <c r="E1737" s="149"/>
      <c r="F1737" s="149"/>
      <c r="G1737" s="149"/>
      <c r="H1737" s="151"/>
      <c r="I1737" s="149"/>
      <c r="J1737" s="149"/>
      <c r="K1737" s="152"/>
      <c r="L1737" s="149"/>
      <c r="M1737" s="149"/>
      <c r="N1737" s="153"/>
      <c r="O1737" s="153"/>
      <c r="P1737" s="153"/>
    </row>
    <row r="1738" spans="1:16" x14ac:dyDescent="0.35">
      <c r="A1738" s="149"/>
      <c r="B1738" s="149"/>
      <c r="C1738" s="150"/>
      <c r="D1738" s="149"/>
      <c r="E1738" s="149"/>
      <c r="F1738" s="149"/>
      <c r="G1738" s="149"/>
      <c r="H1738" s="151"/>
      <c r="I1738" s="149"/>
      <c r="J1738" s="149"/>
      <c r="K1738" s="152"/>
      <c r="L1738" s="149"/>
      <c r="M1738" s="149"/>
      <c r="N1738" s="153"/>
      <c r="O1738" s="153"/>
      <c r="P1738" s="153"/>
    </row>
    <row r="1739" spans="1:16" x14ac:dyDescent="0.35">
      <c r="A1739" s="149"/>
      <c r="B1739" s="149"/>
      <c r="C1739" s="150"/>
      <c r="D1739" s="149"/>
      <c r="E1739" s="149"/>
      <c r="F1739" s="149"/>
      <c r="G1739" s="149"/>
      <c r="H1739" s="151"/>
      <c r="I1739" s="149"/>
      <c r="J1739" s="149"/>
      <c r="K1739" s="152"/>
      <c r="L1739" s="149"/>
      <c r="M1739" s="149"/>
      <c r="N1739" s="153"/>
      <c r="O1739" s="153"/>
      <c r="P1739" s="153"/>
    </row>
    <row r="1740" spans="1:16" x14ac:dyDescent="0.35">
      <c r="A1740" s="149"/>
      <c r="B1740" s="149"/>
      <c r="C1740" s="150"/>
      <c r="D1740" s="149"/>
      <c r="E1740" s="149"/>
      <c r="F1740" s="149"/>
      <c r="G1740" s="149"/>
      <c r="H1740" s="151"/>
      <c r="I1740" s="149"/>
      <c r="J1740" s="149"/>
      <c r="K1740" s="152"/>
      <c r="L1740" s="149"/>
      <c r="M1740" s="149"/>
      <c r="N1740" s="153"/>
      <c r="O1740" s="153"/>
      <c r="P1740" s="153"/>
    </row>
    <row r="1741" spans="1:16" x14ac:dyDescent="0.35">
      <c r="A1741" s="149"/>
      <c r="B1741" s="149"/>
      <c r="C1741" s="150"/>
      <c r="D1741" s="149"/>
      <c r="E1741" s="149"/>
      <c r="F1741" s="149"/>
      <c r="G1741" s="149"/>
      <c r="H1741" s="151"/>
      <c r="I1741" s="149"/>
      <c r="J1741" s="149"/>
      <c r="K1741" s="152"/>
      <c r="L1741" s="149"/>
      <c r="M1741" s="149"/>
      <c r="N1741" s="153"/>
      <c r="O1741" s="153"/>
      <c r="P1741" s="153"/>
    </row>
    <row r="1742" spans="1:16" x14ac:dyDescent="0.35">
      <c r="A1742" s="149"/>
      <c r="B1742" s="149"/>
      <c r="C1742" s="150"/>
      <c r="D1742" s="149"/>
      <c r="E1742" s="149"/>
      <c r="F1742" s="149"/>
      <c r="G1742" s="149"/>
      <c r="H1742" s="151"/>
      <c r="I1742" s="149"/>
      <c r="J1742" s="149"/>
      <c r="K1742" s="152"/>
      <c r="L1742" s="149"/>
      <c r="M1742" s="149"/>
      <c r="N1742" s="153"/>
      <c r="O1742" s="153"/>
      <c r="P1742" s="153"/>
    </row>
    <row r="1743" spans="1:16" x14ac:dyDescent="0.35">
      <c r="A1743" s="149"/>
      <c r="B1743" s="149"/>
      <c r="C1743" s="150"/>
      <c r="D1743" s="149"/>
      <c r="E1743" s="149"/>
      <c r="F1743" s="149"/>
      <c r="G1743" s="149"/>
      <c r="H1743" s="151"/>
      <c r="I1743" s="149"/>
      <c r="J1743" s="149"/>
      <c r="K1743" s="152"/>
      <c r="L1743" s="149"/>
      <c r="M1743" s="149"/>
      <c r="N1743" s="153"/>
      <c r="O1743" s="153"/>
      <c r="P1743" s="153"/>
    </row>
    <row r="1744" spans="1:16" x14ac:dyDescent="0.35">
      <c r="A1744" s="149"/>
      <c r="B1744" s="149"/>
      <c r="C1744" s="150"/>
      <c r="D1744" s="149"/>
      <c r="E1744" s="149"/>
      <c r="F1744" s="149"/>
      <c r="G1744" s="149"/>
      <c r="H1744" s="151"/>
      <c r="I1744" s="149"/>
      <c r="J1744" s="149"/>
      <c r="K1744" s="152"/>
      <c r="L1744" s="149"/>
      <c r="M1744" s="149"/>
      <c r="N1744" s="153"/>
      <c r="O1744" s="153"/>
      <c r="P1744" s="153"/>
    </row>
    <row r="1745" spans="1:16" x14ac:dyDescent="0.35">
      <c r="A1745" s="149"/>
      <c r="B1745" s="149"/>
      <c r="C1745" s="150"/>
      <c r="D1745" s="149"/>
      <c r="E1745" s="149"/>
      <c r="F1745" s="149"/>
      <c r="G1745" s="149"/>
      <c r="H1745" s="151"/>
      <c r="I1745" s="149"/>
      <c r="J1745" s="149"/>
      <c r="K1745" s="152"/>
      <c r="L1745" s="149"/>
      <c r="M1745" s="149"/>
      <c r="N1745" s="153"/>
      <c r="O1745" s="153"/>
      <c r="P1745" s="153"/>
    </row>
    <row r="1746" spans="1:16" x14ac:dyDescent="0.35">
      <c r="A1746" s="149"/>
      <c r="B1746" s="149"/>
      <c r="C1746" s="150"/>
      <c r="D1746" s="149"/>
      <c r="E1746" s="149"/>
      <c r="F1746" s="149"/>
      <c r="G1746" s="149"/>
      <c r="H1746" s="151"/>
      <c r="I1746" s="149"/>
      <c r="J1746" s="149"/>
      <c r="K1746" s="152"/>
      <c r="L1746" s="149"/>
      <c r="M1746" s="149"/>
      <c r="N1746" s="153"/>
      <c r="O1746" s="153"/>
      <c r="P1746" s="153"/>
    </row>
    <row r="1747" spans="1:16" x14ac:dyDescent="0.35">
      <c r="A1747" s="149"/>
      <c r="B1747" s="149"/>
      <c r="C1747" s="150"/>
      <c r="D1747" s="149"/>
      <c r="E1747" s="149"/>
      <c r="F1747" s="149"/>
      <c r="G1747" s="149"/>
      <c r="H1747" s="151"/>
      <c r="I1747" s="149"/>
      <c r="J1747" s="149"/>
      <c r="K1747" s="152"/>
      <c r="L1747" s="149"/>
      <c r="M1747" s="149"/>
      <c r="N1747" s="153"/>
      <c r="O1747" s="153"/>
      <c r="P1747" s="153"/>
    </row>
    <row r="1748" spans="1:16" x14ac:dyDescent="0.35">
      <c r="A1748" s="149"/>
      <c r="B1748" s="149"/>
      <c r="C1748" s="150"/>
      <c r="D1748" s="149"/>
      <c r="E1748" s="149"/>
      <c r="F1748" s="149"/>
      <c r="G1748" s="149"/>
      <c r="H1748" s="151"/>
      <c r="I1748" s="149"/>
      <c r="J1748" s="149"/>
      <c r="K1748" s="152"/>
      <c r="L1748" s="149"/>
      <c r="M1748" s="149"/>
      <c r="N1748" s="153"/>
      <c r="O1748" s="153"/>
      <c r="P1748" s="153"/>
    </row>
    <row r="1749" spans="1:16" x14ac:dyDescent="0.35">
      <c r="A1749" s="149"/>
      <c r="B1749" s="149"/>
      <c r="C1749" s="150"/>
      <c r="D1749" s="149"/>
      <c r="E1749" s="149"/>
      <c r="F1749" s="149"/>
      <c r="G1749" s="149"/>
      <c r="H1749" s="151"/>
      <c r="I1749" s="149"/>
      <c r="J1749" s="149"/>
      <c r="K1749" s="152"/>
      <c r="L1749" s="149"/>
      <c r="M1749" s="149"/>
      <c r="N1749" s="153"/>
      <c r="O1749" s="153"/>
      <c r="P1749" s="153"/>
    </row>
    <row r="1750" spans="1:16" x14ac:dyDescent="0.35">
      <c r="A1750" s="149"/>
      <c r="B1750" s="149"/>
      <c r="C1750" s="150"/>
      <c r="D1750" s="149"/>
      <c r="E1750" s="149"/>
      <c r="F1750" s="149"/>
      <c r="G1750" s="149"/>
      <c r="H1750" s="151"/>
      <c r="I1750" s="149"/>
      <c r="J1750" s="149"/>
      <c r="K1750" s="152"/>
      <c r="L1750" s="149"/>
      <c r="M1750" s="149"/>
      <c r="N1750" s="153"/>
      <c r="O1750" s="153"/>
      <c r="P1750" s="153"/>
    </row>
    <row r="1751" spans="1:16" x14ac:dyDescent="0.35">
      <c r="A1751" s="149"/>
      <c r="B1751" s="149"/>
      <c r="C1751" s="150"/>
      <c r="D1751" s="149"/>
      <c r="E1751" s="149"/>
      <c r="F1751" s="149"/>
      <c r="G1751" s="149"/>
      <c r="H1751" s="151"/>
      <c r="I1751" s="149"/>
      <c r="J1751" s="149"/>
      <c r="K1751" s="152"/>
      <c r="L1751" s="149"/>
      <c r="M1751" s="149"/>
      <c r="N1751" s="153"/>
      <c r="O1751" s="153"/>
      <c r="P1751" s="153"/>
    </row>
    <row r="1752" spans="1:16" x14ac:dyDescent="0.35">
      <c r="A1752" s="149"/>
      <c r="B1752" s="149"/>
      <c r="C1752" s="150"/>
      <c r="D1752" s="149"/>
      <c r="E1752" s="149"/>
      <c r="F1752" s="149"/>
      <c r="G1752" s="149"/>
      <c r="H1752" s="151"/>
      <c r="I1752" s="149"/>
      <c r="J1752" s="149"/>
      <c r="K1752" s="152"/>
      <c r="L1752" s="149"/>
      <c r="M1752" s="149"/>
      <c r="N1752" s="153"/>
      <c r="O1752" s="153"/>
      <c r="P1752" s="153"/>
    </row>
    <row r="1753" spans="1:16" x14ac:dyDescent="0.35">
      <c r="A1753" s="149"/>
      <c r="B1753" s="149"/>
      <c r="C1753" s="150"/>
      <c r="D1753" s="149"/>
      <c r="E1753" s="149"/>
      <c r="F1753" s="149"/>
      <c r="G1753" s="149"/>
      <c r="H1753" s="151"/>
      <c r="I1753" s="149"/>
      <c r="J1753" s="149"/>
      <c r="K1753" s="152"/>
      <c r="L1753" s="149"/>
      <c r="M1753" s="149"/>
      <c r="N1753" s="153"/>
      <c r="O1753" s="153"/>
      <c r="P1753" s="153"/>
    </row>
    <row r="1754" spans="1:16" x14ac:dyDescent="0.35">
      <c r="A1754" s="149"/>
      <c r="B1754" s="149"/>
      <c r="C1754" s="150"/>
      <c r="D1754" s="149"/>
      <c r="E1754" s="149"/>
      <c r="F1754" s="149"/>
      <c r="G1754" s="149"/>
      <c r="H1754" s="151"/>
      <c r="I1754" s="149"/>
      <c r="J1754" s="149"/>
      <c r="K1754" s="152"/>
      <c r="L1754" s="149"/>
      <c r="M1754" s="149"/>
      <c r="N1754" s="153"/>
      <c r="O1754" s="153"/>
      <c r="P1754" s="153"/>
    </row>
    <row r="1755" spans="1:16" x14ac:dyDescent="0.35">
      <c r="A1755" s="149"/>
      <c r="B1755" s="149"/>
      <c r="C1755" s="150"/>
      <c r="D1755" s="149"/>
      <c r="E1755" s="149"/>
      <c r="F1755" s="149"/>
      <c r="G1755" s="149"/>
      <c r="H1755" s="151"/>
      <c r="I1755" s="149"/>
      <c r="J1755" s="149"/>
      <c r="K1755" s="152"/>
      <c r="L1755" s="149"/>
      <c r="M1755" s="149"/>
      <c r="N1755" s="153"/>
      <c r="O1755" s="153"/>
      <c r="P1755" s="153"/>
    </row>
    <row r="1756" spans="1:16" x14ac:dyDescent="0.35">
      <c r="A1756" s="149"/>
      <c r="B1756" s="149"/>
      <c r="C1756" s="150"/>
      <c r="D1756" s="149"/>
      <c r="E1756" s="149"/>
      <c r="F1756" s="149"/>
      <c r="G1756" s="149"/>
      <c r="H1756" s="151"/>
      <c r="I1756" s="149"/>
      <c r="J1756" s="149"/>
      <c r="K1756" s="152"/>
      <c r="L1756" s="149"/>
      <c r="M1756" s="149"/>
      <c r="N1756" s="153"/>
      <c r="O1756" s="153"/>
      <c r="P1756" s="153"/>
    </row>
    <row r="1757" spans="1:16" x14ac:dyDescent="0.35">
      <c r="A1757" s="149"/>
      <c r="B1757" s="149"/>
      <c r="C1757" s="150"/>
      <c r="D1757" s="149"/>
      <c r="E1757" s="149"/>
      <c r="F1757" s="149"/>
      <c r="G1757" s="149"/>
      <c r="H1757" s="151"/>
      <c r="I1757" s="149"/>
      <c r="J1757" s="149"/>
      <c r="K1757" s="152"/>
      <c r="L1757" s="149"/>
      <c r="M1757" s="149"/>
      <c r="N1757" s="153"/>
      <c r="O1757" s="153"/>
      <c r="P1757" s="153"/>
    </row>
    <row r="1758" spans="1:16" x14ac:dyDescent="0.35">
      <c r="A1758" s="149"/>
      <c r="B1758" s="149"/>
      <c r="C1758" s="150"/>
      <c r="D1758" s="149"/>
      <c r="E1758" s="149"/>
      <c r="F1758" s="149"/>
      <c r="G1758" s="149"/>
      <c r="H1758" s="151"/>
      <c r="I1758" s="149"/>
      <c r="J1758" s="149"/>
      <c r="K1758" s="152"/>
      <c r="L1758" s="149"/>
      <c r="M1758" s="149"/>
      <c r="N1758" s="153"/>
      <c r="O1758" s="153"/>
      <c r="P1758" s="153"/>
    </row>
    <row r="1759" spans="1:16" x14ac:dyDescent="0.35">
      <c r="A1759" s="149"/>
      <c r="B1759" s="149"/>
      <c r="C1759" s="150"/>
      <c r="D1759" s="149"/>
      <c r="E1759" s="149"/>
      <c r="F1759" s="149"/>
      <c r="G1759" s="149"/>
      <c r="H1759" s="151"/>
      <c r="I1759" s="149"/>
      <c r="J1759" s="149"/>
      <c r="K1759" s="152"/>
      <c r="L1759" s="149"/>
      <c r="M1759" s="149"/>
      <c r="N1759" s="153"/>
      <c r="O1759" s="153"/>
      <c r="P1759" s="153"/>
    </row>
    <row r="1760" spans="1:16" x14ac:dyDescent="0.35">
      <c r="A1760" s="149"/>
      <c r="B1760" s="149"/>
      <c r="C1760" s="150"/>
      <c r="D1760" s="149"/>
      <c r="E1760" s="149"/>
      <c r="F1760" s="149"/>
      <c r="G1760" s="149"/>
      <c r="H1760" s="151"/>
      <c r="I1760" s="149"/>
      <c r="J1760" s="149"/>
      <c r="K1760" s="152"/>
      <c r="L1760" s="149"/>
      <c r="M1760" s="149"/>
      <c r="N1760" s="153"/>
      <c r="O1760" s="153"/>
      <c r="P1760" s="153"/>
    </row>
    <row r="1761" spans="1:16" x14ac:dyDescent="0.35">
      <c r="A1761" s="149"/>
      <c r="B1761" s="149"/>
      <c r="C1761" s="150"/>
      <c r="D1761" s="149"/>
      <c r="E1761" s="149"/>
      <c r="F1761" s="149"/>
      <c r="G1761" s="149"/>
      <c r="H1761" s="151"/>
      <c r="I1761" s="149"/>
      <c r="J1761" s="149"/>
      <c r="K1761" s="152"/>
      <c r="L1761" s="149"/>
      <c r="M1761" s="149"/>
      <c r="N1761" s="153"/>
      <c r="O1761" s="153"/>
      <c r="P1761" s="153"/>
    </row>
    <row r="1762" spans="1:16" x14ac:dyDescent="0.35">
      <c r="A1762" s="149"/>
      <c r="B1762" s="149"/>
      <c r="C1762" s="150"/>
      <c r="D1762" s="149"/>
      <c r="E1762" s="149"/>
      <c r="F1762" s="149"/>
      <c r="G1762" s="149"/>
      <c r="H1762" s="151"/>
      <c r="I1762" s="149"/>
      <c r="J1762" s="149"/>
      <c r="K1762" s="152"/>
      <c r="L1762" s="149"/>
      <c r="M1762" s="149"/>
      <c r="N1762" s="153"/>
      <c r="O1762" s="153"/>
      <c r="P1762" s="153"/>
    </row>
    <row r="1763" spans="1:16" x14ac:dyDescent="0.35">
      <c r="A1763" s="149"/>
      <c r="B1763" s="149"/>
      <c r="C1763" s="150"/>
      <c r="D1763" s="149"/>
      <c r="E1763" s="149"/>
      <c r="F1763" s="149"/>
      <c r="G1763" s="149"/>
      <c r="H1763" s="151"/>
      <c r="I1763" s="149"/>
      <c r="J1763" s="149"/>
      <c r="K1763" s="152"/>
      <c r="L1763" s="149"/>
      <c r="M1763" s="149"/>
      <c r="N1763" s="153"/>
      <c r="O1763" s="153"/>
      <c r="P1763" s="153"/>
    </row>
    <row r="1764" spans="1:16" x14ac:dyDescent="0.35">
      <c r="A1764" s="149"/>
      <c r="B1764" s="149"/>
      <c r="C1764" s="150"/>
      <c r="D1764" s="149"/>
      <c r="E1764" s="149"/>
      <c r="F1764" s="149"/>
      <c r="G1764" s="149"/>
      <c r="H1764" s="151"/>
      <c r="I1764" s="149"/>
      <c r="J1764" s="149"/>
      <c r="K1764" s="152"/>
      <c r="L1764" s="149"/>
      <c r="M1764" s="149"/>
      <c r="N1764" s="153"/>
      <c r="O1764" s="153"/>
      <c r="P1764" s="153"/>
    </row>
    <row r="1765" spans="1:16" x14ac:dyDescent="0.35">
      <c r="A1765" s="149"/>
      <c r="B1765" s="149"/>
      <c r="C1765" s="150"/>
      <c r="D1765" s="149"/>
      <c r="E1765" s="149"/>
      <c r="F1765" s="149"/>
      <c r="G1765" s="149"/>
      <c r="H1765" s="151"/>
      <c r="I1765" s="149"/>
      <c r="J1765" s="149"/>
      <c r="K1765" s="152"/>
      <c r="L1765" s="149"/>
      <c r="M1765" s="149"/>
      <c r="N1765" s="153"/>
      <c r="O1765" s="153"/>
      <c r="P1765" s="153"/>
    </row>
    <row r="1766" spans="1:16" x14ac:dyDescent="0.35">
      <c r="A1766" s="149"/>
      <c r="B1766" s="149"/>
      <c r="C1766" s="150"/>
      <c r="D1766" s="149"/>
      <c r="E1766" s="149"/>
      <c r="F1766" s="149"/>
      <c r="G1766" s="149"/>
      <c r="H1766" s="151"/>
      <c r="I1766" s="149"/>
      <c r="J1766" s="149"/>
      <c r="K1766" s="152"/>
      <c r="L1766" s="149"/>
      <c r="M1766" s="149"/>
      <c r="N1766" s="153"/>
      <c r="O1766" s="153"/>
      <c r="P1766" s="153"/>
    </row>
    <row r="1767" spans="1:16" x14ac:dyDescent="0.35">
      <c r="A1767" s="149"/>
      <c r="B1767" s="149"/>
      <c r="C1767" s="150"/>
      <c r="D1767" s="149"/>
      <c r="E1767" s="149"/>
      <c r="F1767" s="149"/>
      <c r="G1767" s="149"/>
      <c r="H1767" s="151"/>
      <c r="I1767" s="149"/>
      <c r="J1767" s="149"/>
      <c r="K1767" s="152"/>
      <c r="L1767" s="149"/>
      <c r="M1767" s="149"/>
      <c r="N1767" s="153"/>
      <c r="O1767" s="153"/>
      <c r="P1767" s="153"/>
    </row>
    <row r="1768" spans="1:16" x14ac:dyDescent="0.35">
      <c r="A1768" s="149"/>
      <c r="B1768" s="149"/>
      <c r="C1768" s="150"/>
      <c r="D1768" s="149"/>
      <c r="E1768" s="149"/>
      <c r="F1768" s="149"/>
      <c r="G1768" s="149"/>
      <c r="H1768" s="151"/>
      <c r="I1768" s="149"/>
      <c r="J1768" s="149"/>
      <c r="K1768" s="152"/>
      <c r="L1768" s="149"/>
      <c r="M1768" s="149"/>
      <c r="N1768" s="153"/>
      <c r="O1768" s="153"/>
      <c r="P1768" s="153"/>
    </row>
    <row r="1769" spans="1:16" x14ac:dyDescent="0.35">
      <c r="A1769" s="149"/>
      <c r="B1769" s="149"/>
      <c r="C1769" s="150"/>
      <c r="D1769" s="149"/>
      <c r="E1769" s="149"/>
      <c r="F1769" s="149"/>
      <c r="G1769" s="149"/>
      <c r="H1769" s="151"/>
      <c r="I1769" s="149"/>
      <c r="J1769" s="149"/>
      <c r="K1769" s="152"/>
      <c r="L1769" s="149"/>
      <c r="M1769" s="149"/>
      <c r="N1769" s="153"/>
      <c r="O1769" s="153"/>
      <c r="P1769" s="153"/>
    </row>
    <row r="1770" spans="1:16" x14ac:dyDescent="0.35">
      <c r="A1770" s="149"/>
      <c r="B1770" s="149"/>
      <c r="C1770" s="150"/>
      <c r="D1770" s="149"/>
      <c r="E1770" s="149"/>
      <c r="F1770" s="149"/>
      <c r="G1770" s="149"/>
      <c r="H1770" s="151"/>
      <c r="I1770" s="149"/>
      <c r="J1770" s="149"/>
      <c r="K1770" s="152"/>
      <c r="L1770" s="149"/>
      <c r="M1770" s="149"/>
      <c r="N1770" s="153"/>
      <c r="O1770" s="153"/>
      <c r="P1770" s="153"/>
    </row>
    <row r="1771" spans="1:16" x14ac:dyDescent="0.35">
      <c r="A1771" s="149"/>
      <c r="B1771" s="149"/>
      <c r="C1771" s="150"/>
      <c r="D1771" s="149"/>
      <c r="E1771" s="149"/>
      <c r="F1771" s="149"/>
      <c r="G1771" s="149"/>
      <c r="H1771" s="151"/>
      <c r="I1771" s="149"/>
      <c r="J1771" s="149"/>
      <c r="K1771" s="152"/>
      <c r="L1771" s="149"/>
      <c r="M1771" s="149"/>
      <c r="N1771" s="153"/>
      <c r="O1771" s="153"/>
      <c r="P1771" s="153"/>
    </row>
    <row r="1772" spans="1:16" x14ac:dyDescent="0.35">
      <c r="A1772" s="149"/>
      <c r="B1772" s="149"/>
      <c r="C1772" s="150"/>
      <c r="D1772" s="149"/>
      <c r="E1772" s="149"/>
      <c r="F1772" s="149"/>
      <c r="G1772" s="149"/>
      <c r="H1772" s="151"/>
      <c r="I1772" s="149"/>
      <c r="J1772" s="149"/>
      <c r="K1772" s="152"/>
      <c r="L1772" s="149"/>
      <c r="M1772" s="149"/>
      <c r="N1772" s="153"/>
      <c r="O1772" s="153"/>
      <c r="P1772" s="153"/>
    </row>
    <row r="1773" spans="1:16" x14ac:dyDescent="0.35">
      <c r="A1773" s="149"/>
      <c r="B1773" s="149"/>
      <c r="C1773" s="150"/>
      <c r="D1773" s="149"/>
      <c r="E1773" s="149"/>
      <c r="F1773" s="149"/>
      <c r="G1773" s="149"/>
      <c r="H1773" s="151"/>
      <c r="I1773" s="149"/>
      <c r="J1773" s="149"/>
      <c r="K1773" s="152"/>
      <c r="L1773" s="149"/>
      <c r="M1773" s="149"/>
      <c r="N1773" s="153"/>
      <c r="O1773" s="153"/>
      <c r="P1773" s="153"/>
    </row>
    <row r="1774" spans="1:16" x14ac:dyDescent="0.35">
      <c r="A1774" s="149"/>
      <c r="B1774" s="149"/>
      <c r="C1774" s="150"/>
      <c r="D1774" s="149"/>
      <c r="E1774" s="149"/>
      <c r="F1774" s="149"/>
      <c r="G1774" s="149"/>
      <c r="H1774" s="151"/>
      <c r="I1774" s="149"/>
      <c r="J1774" s="149"/>
      <c r="K1774" s="152"/>
      <c r="L1774" s="149"/>
      <c r="M1774" s="149"/>
      <c r="N1774" s="153"/>
      <c r="O1774" s="153"/>
      <c r="P1774" s="153"/>
    </row>
    <row r="1775" spans="1:16" x14ac:dyDescent="0.35">
      <c r="A1775" s="149"/>
      <c r="B1775" s="149"/>
      <c r="C1775" s="150"/>
      <c r="D1775" s="149"/>
      <c r="E1775" s="149"/>
      <c r="F1775" s="149"/>
      <c r="G1775" s="149"/>
      <c r="H1775" s="151"/>
      <c r="I1775" s="149"/>
      <c r="J1775" s="149"/>
      <c r="K1775" s="152"/>
      <c r="L1775" s="149"/>
      <c r="M1775" s="149"/>
      <c r="N1775" s="153"/>
      <c r="O1775" s="153"/>
      <c r="P1775" s="153"/>
    </row>
    <row r="1776" spans="1:16" x14ac:dyDescent="0.35">
      <c r="A1776" s="149"/>
      <c r="B1776" s="149"/>
      <c r="C1776" s="150"/>
      <c r="D1776" s="149"/>
      <c r="E1776" s="149"/>
      <c r="F1776" s="149"/>
      <c r="G1776" s="149"/>
      <c r="H1776" s="151"/>
      <c r="I1776" s="149"/>
      <c r="J1776" s="149"/>
      <c r="K1776" s="152"/>
      <c r="L1776" s="149"/>
      <c r="M1776" s="149"/>
      <c r="N1776" s="153"/>
      <c r="O1776" s="153"/>
      <c r="P1776" s="153"/>
    </row>
    <row r="1777" spans="1:16" x14ac:dyDescent="0.35">
      <c r="A1777" s="149"/>
      <c r="B1777" s="149"/>
      <c r="C1777" s="150"/>
      <c r="D1777" s="149"/>
      <c r="E1777" s="149"/>
      <c r="F1777" s="149"/>
      <c r="G1777" s="149"/>
      <c r="H1777" s="151"/>
      <c r="I1777" s="149"/>
      <c r="J1777" s="149"/>
      <c r="K1777" s="152"/>
      <c r="L1777" s="149"/>
      <c r="M1777" s="149"/>
      <c r="N1777" s="153"/>
      <c r="O1777" s="153"/>
      <c r="P1777" s="153"/>
    </row>
    <row r="1778" spans="1:16" x14ac:dyDescent="0.35">
      <c r="A1778" s="149"/>
      <c r="B1778" s="149"/>
      <c r="C1778" s="150"/>
      <c r="D1778" s="149"/>
      <c r="E1778" s="149"/>
      <c r="F1778" s="149"/>
      <c r="G1778" s="149"/>
      <c r="H1778" s="151"/>
      <c r="I1778" s="149"/>
      <c r="J1778" s="149"/>
      <c r="K1778" s="152"/>
      <c r="L1778" s="149"/>
      <c r="M1778" s="149"/>
      <c r="N1778" s="153"/>
      <c r="O1778" s="153"/>
      <c r="P1778" s="153"/>
    </row>
    <row r="1779" spans="1:16" x14ac:dyDescent="0.35">
      <c r="A1779" s="149"/>
      <c r="B1779" s="149"/>
      <c r="C1779" s="150"/>
      <c r="D1779" s="149"/>
      <c r="E1779" s="149"/>
      <c r="F1779" s="149"/>
      <c r="G1779" s="149"/>
      <c r="H1779" s="151"/>
      <c r="I1779" s="149"/>
      <c r="J1779" s="149"/>
      <c r="K1779" s="152"/>
      <c r="L1779" s="149"/>
      <c r="M1779" s="149"/>
      <c r="N1779" s="153"/>
      <c r="O1779" s="153"/>
      <c r="P1779" s="153"/>
    </row>
    <row r="1780" spans="1:16" x14ac:dyDescent="0.35">
      <c r="A1780" s="149"/>
      <c r="B1780" s="149"/>
      <c r="C1780" s="150"/>
      <c r="D1780" s="149"/>
      <c r="E1780" s="149"/>
      <c r="F1780" s="149"/>
      <c r="G1780" s="149"/>
      <c r="H1780" s="151"/>
      <c r="I1780" s="149"/>
      <c r="J1780" s="149"/>
      <c r="K1780" s="152"/>
      <c r="L1780" s="149"/>
      <c r="M1780" s="149"/>
      <c r="N1780" s="153"/>
      <c r="O1780" s="153"/>
      <c r="P1780" s="153"/>
    </row>
    <row r="1781" spans="1:16" x14ac:dyDescent="0.35">
      <c r="A1781" s="149"/>
      <c r="B1781" s="149"/>
      <c r="C1781" s="150"/>
      <c r="D1781" s="149"/>
      <c r="E1781" s="149"/>
      <c r="F1781" s="149"/>
      <c r="G1781" s="149"/>
      <c r="H1781" s="151"/>
      <c r="I1781" s="149"/>
      <c r="J1781" s="149"/>
      <c r="K1781" s="152"/>
      <c r="L1781" s="149"/>
      <c r="M1781" s="149"/>
      <c r="N1781" s="153"/>
      <c r="O1781" s="153"/>
      <c r="P1781" s="153"/>
    </row>
    <row r="1782" spans="1:16" x14ac:dyDescent="0.35">
      <c r="A1782" s="149"/>
      <c r="B1782" s="149"/>
      <c r="C1782" s="150"/>
      <c r="D1782" s="149"/>
      <c r="E1782" s="149"/>
      <c r="F1782" s="149"/>
      <c r="G1782" s="149"/>
      <c r="H1782" s="151"/>
      <c r="I1782" s="149"/>
      <c r="J1782" s="149"/>
      <c r="K1782" s="152"/>
      <c r="L1782" s="149"/>
      <c r="M1782" s="149"/>
      <c r="N1782" s="153"/>
      <c r="O1782" s="153"/>
      <c r="P1782" s="153"/>
    </row>
    <row r="1783" spans="1:16" x14ac:dyDescent="0.35">
      <c r="A1783" s="149"/>
      <c r="B1783" s="149"/>
      <c r="C1783" s="150"/>
      <c r="D1783" s="149"/>
      <c r="E1783" s="149"/>
      <c r="F1783" s="149"/>
      <c r="G1783" s="149"/>
      <c r="H1783" s="151"/>
      <c r="I1783" s="149"/>
      <c r="J1783" s="149"/>
      <c r="K1783" s="152"/>
      <c r="L1783" s="149"/>
      <c r="M1783" s="149"/>
      <c r="N1783" s="153"/>
      <c r="O1783" s="153"/>
      <c r="P1783" s="153"/>
    </row>
    <row r="1784" spans="1:16" x14ac:dyDescent="0.35">
      <c r="A1784" s="149"/>
      <c r="B1784" s="149"/>
      <c r="C1784" s="150"/>
      <c r="D1784" s="149"/>
      <c r="E1784" s="149"/>
      <c r="F1784" s="149"/>
      <c r="G1784" s="149"/>
      <c r="H1784" s="151"/>
      <c r="I1784" s="149"/>
      <c r="J1784" s="149"/>
      <c r="K1784" s="152"/>
      <c r="L1784" s="149"/>
      <c r="M1784" s="149"/>
      <c r="N1784" s="153"/>
      <c r="O1784" s="153"/>
      <c r="P1784" s="153"/>
    </row>
    <row r="1785" spans="1:16" x14ac:dyDescent="0.35">
      <c r="A1785" s="149"/>
      <c r="B1785" s="149"/>
      <c r="C1785" s="150"/>
      <c r="D1785" s="149"/>
      <c r="E1785" s="149"/>
      <c r="F1785" s="149"/>
      <c r="G1785" s="149"/>
      <c r="H1785" s="151"/>
      <c r="I1785" s="149"/>
      <c r="J1785" s="149"/>
      <c r="K1785" s="152"/>
      <c r="L1785" s="149"/>
      <c r="M1785" s="149"/>
      <c r="N1785" s="153"/>
      <c r="O1785" s="153"/>
      <c r="P1785" s="153"/>
    </row>
    <row r="1786" spans="1:16" x14ac:dyDescent="0.35">
      <c r="A1786" s="149"/>
      <c r="B1786" s="149"/>
      <c r="C1786" s="150"/>
      <c r="D1786" s="149"/>
      <c r="E1786" s="149"/>
      <c r="F1786" s="149"/>
      <c r="G1786" s="149"/>
      <c r="H1786" s="151"/>
      <c r="I1786" s="149"/>
      <c r="J1786" s="149"/>
      <c r="K1786" s="152"/>
      <c r="L1786" s="149"/>
      <c r="M1786" s="149"/>
      <c r="N1786" s="153"/>
      <c r="O1786" s="153"/>
      <c r="P1786" s="153"/>
    </row>
    <row r="1787" spans="1:16" x14ac:dyDescent="0.35">
      <c r="A1787" s="149"/>
      <c r="B1787" s="149"/>
      <c r="C1787" s="150"/>
      <c r="D1787" s="149"/>
      <c r="E1787" s="149"/>
      <c r="F1787" s="149"/>
      <c r="G1787" s="149"/>
      <c r="H1787" s="151"/>
      <c r="I1787" s="149"/>
      <c r="J1787" s="149"/>
      <c r="K1787" s="152"/>
      <c r="L1787" s="149"/>
      <c r="M1787" s="149"/>
      <c r="N1787" s="153"/>
      <c r="O1787" s="153"/>
      <c r="P1787" s="153"/>
    </row>
    <row r="1788" spans="1:16" x14ac:dyDescent="0.35">
      <c r="A1788" s="149"/>
      <c r="B1788" s="149"/>
      <c r="C1788" s="150"/>
      <c r="D1788" s="149"/>
      <c r="E1788" s="149"/>
      <c r="F1788" s="149"/>
      <c r="G1788" s="149"/>
      <c r="H1788" s="151"/>
      <c r="I1788" s="149"/>
      <c r="J1788" s="149"/>
      <c r="K1788" s="152"/>
      <c r="L1788" s="149"/>
      <c r="M1788" s="149"/>
      <c r="N1788" s="153"/>
      <c r="O1788" s="153"/>
      <c r="P1788" s="153"/>
    </row>
    <row r="1789" spans="1:16" x14ac:dyDescent="0.35">
      <c r="A1789" s="149"/>
      <c r="B1789" s="149"/>
      <c r="C1789" s="150"/>
      <c r="D1789" s="149"/>
      <c r="E1789" s="149"/>
      <c r="F1789" s="149"/>
      <c r="G1789" s="149"/>
      <c r="H1789" s="151"/>
      <c r="I1789" s="149"/>
      <c r="J1789" s="149"/>
      <c r="K1789" s="152"/>
      <c r="L1789" s="149"/>
      <c r="M1789" s="149"/>
      <c r="N1789" s="153"/>
      <c r="O1789" s="153"/>
      <c r="P1789" s="153"/>
    </row>
    <row r="1790" spans="1:16" x14ac:dyDescent="0.35">
      <c r="A1790" s="149"/>
      <c r="B1790" s="149"/>
      <c r="C1790" s="150"/>
      <c r="D1790" s="149"/>
      <c r="E1790" s="149"/>
      <c r="F1790" s="149"/>
      <c r="G1790" s="149"/>
      <c r="H1790" s="151"/>
      <c r="I1790" s="149"/>
      <c r="J1790" s="149"/>
      <c r="K1790" s="152"/>
      <c r="L1790" s="149"/>
      <c r="M1790" s="149"/>
      <c r="N1790" s="153"/>
      <c r="O1790" s="153"/>
      <c r="P1790" s="153"/>
    </row>
    <row r="1791" spans="1:16" x14ac:dyDescent="0.35">
      <c r="A1791" s="149"/>
      <c r="B1791" s="149"/>
      <c r="C1791" s="150"/>
      <c r="D1791" s="149"/>
      <c r="E1791" s="149"/>
      <c r="F1791" s="149"/>
      <c r="G1791" s="149"/>
      <c r="H1791" s="151"/>
      <c r="I1791" s="149"/>
      <c r="J1791" s="149"/>
      <c r="K1791" s="152"/>
      <c r="L1791" s="149"/>
      <c r="M1791" s="149"/>
      <c r="N1791" s="153"/>
      <c r="O1791" s="153"/>
      <c r="P1791" s="153"/>
    </row>
    <row r="1792" spans="1:16" x14ac:dyDescent="0.35">
      <c r="A1792" s="149"/>
      <c r="B1792" s="149"/>
      <c r="C1792" s="150"/>
      <c r="D1792" s="149"/>
      <c r="E1792" s="149"/>
      <c r="F1792" s="149"/>
      <c r="G1792" s="149"/>
      <c r="H1792" s="151"/>
      <c r="I1792" s="149"/>
      <c r="J1792" s="149"/>
      <c r="K1792" s="152"/>
      <c r="L1792" s="149"/>
      <c r="M1792" s="149"/>
      <c r="N1792" s="153"/>
      <c r="O1792" s="153"/>
      <c r="P1792" s="153"/>
    </row>
    <row r="1793" spans="1:16" x14ac:dyDescent="0.35">
      <c r="A1793" s="149"/>
      <c r="B1793" s="149"/>
      <c r="C1793" s="150"/>
      <c r="D1793" s="149"/>
      <c r="E1793" s="149"/>
      <c r="F1793" s="149"/>
      <c r="G1793" s="149"/>
      <c r="H1793" s="151"/>
      <c r="I1793" s="149"/>
      <c r="J1793" s="149"/>
      <c r="K1793" s="152"/>
      <c r="L1793" s="149"/>
      <c r="M1793" s="149"/>
      <c r="N1793" s="153"/>
      <c r="O1793" s="153"/>
      <c r="P1793" s="153"/>
    </row>
    <row r="1794" spans="1:16" x14ac:dyDescent="0.35">
      <c r="A1794" s="149"/>
      <c r="B1794" s="149"/>
      <c r="C1794" s="150"/>
      <c r="D1794" s="149"/>
      <c r="E1794" s="149"/>
      <c r="F1794" s="149"/>
      <c r="G1794" s="149"/>
      <c r="H1794" s="151"/>
      <c r="I1794" s="149"/>
      <c r="J1794" s="149"/>
      <c r="K1794" s="152"/>
      <c r="L1794" s="149"/>
      <c r="M1794" s="149"/>
      <c r="N1794" s="153"/>
      <c r="O1794" s="153"/>
      <c r="P1794" s="153"/>
    </row>
    <row r="1795" spans="1:16" x14ac:dyDescent="0.35">
      <c r="A1795" s="149"/>
      <c r="B1795" s="149"/>
      <c r="C1795" s="150"/>
      <c r="D1795" s="149"/>
      <c r="E1795" s="149"/>
      <c r="F1795" s="149"/>
      <c r="G1795" s="149"/>
      <c r="H1795" s="151"/>
      <c r="I1795" s="149"/>
      <c r="J1795" s="149"/>
      <c r="K1795" s="152"/>
      <c r="L1795" s="149"/>
      <c r="M1795" s="149"/>
      <c r="N1795" s="153"/>
      <c r="O1795" s="153"/>
      <c r="P1795" s="153"/>
    </row>
    <row r="1796" spans="1:16" x14ac:dyDescent="0.35">
      <c r="A1796" s="149"/>
      <c r="B1796" s="149"/>
      <c r="C1796" s="150"/>
      <c r="D1796" s="149"/>
      <c r="E1796" s="149"/>
      <c r="F1796" s="149"/>
      <c r="G1796" s="149"/>
      <c r="H1796" s="151"/>
      <c r="I1796" s="149"/>
      <c r="J1796" s="149"/>
      <c r="K1796" s="152"/>
      <c r="L1796" s="149"/>
      <c r="M1796" s="149"/>
      <c r="N1796" s="153"/>
      <c r="O1796" s="153"/>
      <c r="P1796" s="153"/>
    </row>
    <row r="1797" spans="1:16" x14ac:dyDescent="0.35">
      <c r="A1797" s="149"/>
      <c r="B1797" s="149"/>
      <c r="C1797" s="150"/>
      <c r="D1797" s="149"/>
      <c r="E1797" s="149"/>
      <c r="F1797" s="149"/>
      <c r="G1797" s="149"/>
      <c r="H1797" s="151"/>
      <c r="I1797" s="149"/>
      <c r="J1797" s="149"/>
      <c r="K1797" s="152"/>
      <c r="L1797" s="149"/>
      <c r="M1797" s="149"/>
      <c r="N1797" s="153"/>
      <c r="O1797" s="153"/>
      <c r="P1797" s="153"/>
    </row>
    <row r="1798" spans="1:16" x14ac:dyDescent="0.35">
      <c r="A1798" s="149"/>
      <c r="B1798" s="149"/>
      <c r="C1798" s="150"/>
      <c r="D1798" s="149"/>
      <c r="E1798" s="149"/>
      <c r="F1798" s="149"/>
      <c r="G1798" s="149"/>
      <c r="H1798" s="151"/>
      <c r="I1798" s="149"/>
      <c r="J1798" s="149"/>
      <c r="K1798" s="152"/>
      <c r="L1798" s="149"/>
      <c r="M1798" s="149"/>
      <c r="N1798" s="153"/>
      <c r="O1798" s="153"/>
      <c r="P1798" s="153"/>
    </row>
    <row r="1799" spans="1:16" x14ac:dyDescent="0.35">
      <c r="A1799" s="149"/>
      <c r="B1799" s="149"/>
      <c r="C1799" s="150"/>
      <c r="D1799" s="149"/>
      <c r="E1799" s="149"/>
      <c r="F1799" s="149"/>
      <c r="G1799" s="149"/>
      <c r="H1799" s="151"/>
      <c r="I1799" s="149"/>
      <c r="J1799" s="149"/>
      <c r="K1799" s="152"/>
      <c r="L1799" s="149"/>
      <c r="M1799" s="149"/>
      <c r="N1799" s="153"/>
      <c r="O1799" s="153"/>
      <c r="P1799" s="153"/>
    </row>
    <row r="1800" spans="1:16" x14ac:dyDescent="0.35">
      <c r="A1800" s="149"/>
      <c r="B1800" s="149"/>
      <c r="C1800" s="150"/>
      <c r="D1800" s="149"/>
      <c r="E1800" s="149"/>
      <c r="F1800" s="149"/>
      <c r="G1800" s="149"/>
      <c r="H1800" s="151"/>
      <c r="I1800" s="149"/>
      <c r="J1800" s="149"/>
      <c r="K1800" s="152"/>
      <c r="L1800" s="149"/>
      <c r="M1800" s="149"/>
      <c r="N1800" s="153"/>
      <c r="O1800" s="153"/>
      <c r="P1800" s="153"/>
    </row>
    <row r="1801" spans="1:16" x14ac:dyDescent="0.35">
      <c r="A1801" s="149"/>
      <c r="B1801" s="149"/>
      <c r="C1801" s="150"/>
      <c r="D1801" s="149"/>
      <c r="E1801" s="149"/>
      <c r="F1801" s="149"/>
      <c r="G1801" s="149"/>
      <c r="H1801" s="151"/>
      <c r="I1801" s="149"/>
      <c r="J1801" s="149"/>
      <c r="K1801" s="152"/>
      <c r="L1801" s="149"/>
      <c r="M1801" s="149"/>
      <c r="N1801" s="153"/>
      <c r="O1801" s="153"/>
      <c r="P1801" s="153"/>
    </row>
    <row r="1802" spans="1:16" x14ac:dyDescent="0.35">
      <c r="A1802" s="149"/>
      <c r="B1802" s="149"/>
      <c r="C1802" s="150"/>
      <c r="D1802" s="149"/>
      <c r="E1802" s="149"/>
      <c r="F1802" s="149"/>
      <c r="G1802" s="149"/>
      <c r="H1802" s="151"/>
      <c r="I1802" s="149"/>
      <c r="J1802" s="149"/>
      <c r="K1802" s="152"/>
      <c r="L1802" s="149"/>
      <c r="M1802" s="149"/>
      <c r="N1802" s="153"/>
      <c r="O1802" s="153"/>
      <c r="P1802" s="153"/>
    </row>
    <row r="1803" spans="1:16" x14ac:dyDescent="0.35">
      <c r="A1803" s="149"/>
      <c r="B1803" s="149"/>
      <c r="C1803" s="150"/>
      <c r="D1803" s="149"/>
      <c r="E1803" s="149"/>
      <c r="F1803" s="149"/>
      <c r="G1803" s="149"/>
      <c r="H1803" s="151"/>
      <c r="I1803" s="149"/>
      <c r="J1803" s="149"/>
      <c r="K1803" s="152"/>
      <c r="L1803" s="149"/>
      <c r="M1803" s="149"/>
      <c r="N1803" s="153"/>
      <c r="O1803" s="153"/>
      <c r="P1803" s="153"/>
    </row>
    <row r="1804" spans="1:16" x14ac:dyDescent="0.35">
      <c r="A1804" s="149"/>
      <c r="B1804" s="149"/>
      <c r="C1804" s="150"/>
      <c r="D1804" s="149"/>
      <c r="E1804" s="149"/>
      <c r="F1804" s="149"/>
      <c r="G1804" s="149"/>
      <c r="H1804" s="151"/>
      <c r="I1804" s="149"/>
      <c r="J1804" s="149"/>
      <c r="K1804" s="152"/>
      <c r="L1804" s="149"/>
      <c r="M1804" s="149"/>
      <c r="N1804" s="153"/>
      <c r="O1804" s="153"/>
      <c r="P1804" s="153"/>
    </row>
    <row r="1805" spans="1:16" x14ac:dyDescent="0.35">
      <c r="A1805" s="149"/>
      <c r="B1805" s="149"/>
      <c r="C1805" s="150"/>
      <c r="D1805" s="149"/>
      <c r="E1805" s="149"/>
      <c r="F1805" s="149"/>
      <c r="G1805" s="149"/>
      <c r="H1805" s="151"/>
      <c r="I1805" s="149"/>
      <c r="J1805" s="149"/>
      <c r="K1805" s="152"/>
      <c r="L1805" s="149"/>
      <c r="M1805" s="149"/>
      <c r="N1805" s="153"/>
      <c r="O1805" s="153"/>
      <c r="P1805" s="153"/>
    </row>
    <row r="1806" spans="1:16" x14ac:dyDescent="0.35">
      <c r="A1806" s="149"/>
      <c r="B1806" s="149"/>
      <c r="C1806" s="150"/>
      <c r="D1806" s="149"/>
      <c r="E1806" s="149"/>
      <c r="F1806" s="149"/>
      <c r="G1806" s="149"/>
      <c r="H1806" s="151"/>
      <c r="I1806" s="149"/>
      <c r="J1806" s="149"/>
      <c r="K1806" s="152"/>
      <c r="L1806" s="149"/>
      <c r="M1806" s="149"/>
      <c r="N1806" s="153"/>
      <c r="O1806" s="153"/>
      <c r="P1806" s="153"/>
    </row>
    <row r="1807" spans="1:16" x14ac:dyDescent="0.35">
      <c r="A1807" s="149"/>
      <c r="B1807" s="149"/>
      <c r="C1807" s="150"/>
      <c r="D1807" s="149"/>
      <c r="E1807" s="149"/>
      <c r="F1807" s="149"/>
      <c r="G1807" s="149"/>
      <c r="H1807" s="151"/>
      <c r="I1807" s="149"/>
      <c r="J1807" s="149"/>
      <c r="K1807" s="152"/>
      <c r="L1807" s="149"/>
      <c r="M1807" s="149"/>
      <c r="N1807" s="153"/>
      <c r="O1807" s="153"/>
      <c r="P1807" s="153"/>
    </row>
    <row r="1808" spans="1:16" x14ac:dyDescent="0.35">
      <c r="A1808" s="149"/>
      <c r="B1808" s="149"/>
      <c r="C1808" s="150"/>
      <c r="D1808" s="149"/>
      <c r="E1808" s="149"/>
      <c r="F1808" s="149"/>
      <c r="G1808" s="149"/>
      <c r="H1808" s="151"/>
      <c r="I1808" s="149"/>
      <c r="J1808" s="149"/>
      <c r="K1808" s="152"/>
      <c r="L1808" s="149"/>
      <c r="M1808" s="149"/>
      <c r="N1808" s="153"/>
      <c r="O1808" s="153"/>
      <c r="P1808" s="153"/>
    </row>
    <row r="1809" spans="1:16" x14ac:dyDescent="0.35">
      <c r="A1809" s="149"/>
      <c r="B1809" s="149"/>
      <c r="C1809" s="150"/>
      <c r="D1809" s="149"/>
      <c r="E1809" s="149"/>
      <c r="F1809" s="149"/>
      <c r="G1809" s="149"/>
      <c r="H1809" s="151"/>
      <c r="I1809" s="149"/>
      <c r="J1809" s="149"/>
      <c r="K1809" s="152"/>
      <c r="L1809" s="149"/>
      <c r="M1809" s="149"/>
      <c r="N1809" s="153"/>
      <c r="O1809" s="153"/>
      <c r="P1809" s="153"/>
    </row>
    <row r="1810" spans="1:16" x14ac:dyDescent="0.35">
      <c r="A1810" s="149"/>
      <c r="B1810" s="149"/>
      <c r="C1810" s="150"/>
      <c r="D1810" s="149"/>
      <c r="E1810" s="149"/>
      <c r="F1810" s="149"/>
      <c r="G1810" s="149"/>
      <c r="H1810" s="151"/>
      <c r="I1810" s="149"/>
      <c r="J1810" s="149"/>
      <c r="K1810" s="152"/>
      <c r="L1810" s="149"/>
      <c r="M1810" s="149"/>
      <c r="N1810" s="153"/>
      <c r="O1810" s="153"/>
      <c r="P1810" s="153"/>
    </row>
    <row r="1811" spans="1:16" x14ac:dyDescent="0.35">
      <c r="A1811" s="149"/>
      <c r="B1811" s="149"/>
      <c r="C1811" s="150"/>
      <c r="D1811" s="149"/>
      <c r="E1811" s="149"/>
      <c r="F1811" s="149"/>
      <c r="G1811" s="149"/>
      <c r="H1811" s="151"/>
      <c r="I1811" s="149"/>
      <c r="J1811" s="149"/>
      <c r="K1811" s="152"/>
      <c r="L1811" s="149"/>
      <c r="M1811" s="149"/>
      <c r="N1811" s="153"/>
      <c r="O1811" s="153"/>
      <c r="P1811" s="153"/>
    </row>
    <row r="1812" spans="1:16" x14ac:dyDescent="0.35">
      <c r="A1812" s="149"/>
      <c r="B1812" s="149"/>
      <c r="C1812" s="150"/>
      <c r="D1812" s="149"/>
      <c r="E1812" s="149"/>
      <c r="F1812" s="149"/>
      <c r="G1812" s="149"/>
      <c r="H1812" s="151"/>
      <c r="I1812" s="149"/>
      <c r="J1812" s="149"/>
      <c r="K1812" s="152"/>
      <c r="L1812" s="149"/>
      <c r="M1812" s="149"/>
      <c r="N1812" s="153"/>
      <c r="O1812" s="153"/>
      <c r="P1812" s="153"/>
    </row>
    <row r="1813" spans="1:16" x14ac:dyDescent="0.35">
      <c r="A1813" s="149"/>
      <c r="B1813" s="149"/>
      <c r="C1813" s="150"/>
      <c r="D1813" s="149"/>
      <c r="E1813" s="149"/>
      <c r="F1813" s="149"/>
      <c r="G1813" s="149"/>
      <c r="H1813" s="151"/>
      <c r="I1813" s="149"/>
      <c r="J1813" s="149"/>
      <c r="K1813" s="152"/>
      <c r="L1813" s="149"/>
      <c r="M1813" s="149"/>
      <c r="N1813" s="153"/>
      <c r="O1813" s="153"/>
      <c r="P1813" s="153"/>
    </row>
    <row r="1814" spans="1:16" x14ac:dyDescent="0.35">
      <c r="A1814" s="149"/>
      <c r="B1814" s="149"/>
      <c r="C1814" s="150"/>
      <c r="D1814" s="149"/>
      <c r="E1814" s="149"/>
      <c r="F1814" s="149"/>
      <c r="G1814" s="149"/>
      <c r="H1814" s="151"/>
      <c r="I1814" s="149"/>
      <c r="J1814" s="149"/>
      <c r="K1814" s="152"/>
      <c r="L1814" s="149"/>
      <c r="M1814" s="149"/>
      <c r="N1814" s="153"/>
      <c r="O1814" s="153"/>
      <c r="P1814" s="153"/>
    </row>
    <row r="1815" spans="1:16" x14ac:dyDescent="0.35">
      <c r="A1815" s="149"/>
      <c r="B1815" s="149"/>
      <c r="C1815" s="150"/>
      <c r="D1815" s="149"/>
      <c r="E1815" s="149"/>
      <c r="F1815" s="149"/>
      <c r="G1815" s="149"/>
      <c r="H1815" s="151"/>
      <c r="I1815" s="149"/>
      <c r="J1815" s="149"/>
      <c r="K1815" s="152"/>
      <c r="L1815" s="149"/>
      <c r="M1815" s="149"/>
      <c r="N1815" s="153"/>
      <c r="O1815" s="153"/>
      <c r="P1815" s="153"/>
    </row>
    <row r="1816" spans="1:16" x14ac:dyDescent="0.35">
      <c r="A1816" s="149"/>
      <c r="B1816" s="149"/>
      <c r="C1816" s="150"/>
      <c r="D1816" s="149"/>
      <c r="E1816" s="149"/>
      <c r="F1816" s="149"/>
      <c r="G1816" s="149"/>
      <c r="H1816" s="151"/>
      <c r="I1816" s="149"/>
      <c r="J1816" s="149"/>
      <c r="K1816" s="152"/>
      <c r="L1816" s="149"/>
      <c r="M1816" s="149"/>
      <c r="N1816" s="153"/>
      <c r="O1816" s="153"/>
      <c r="P1816" s="153"/>
    </row>
    <row r="1817" spans="1:16" x14ac:dyDescent="0.35">
      <c r="A1817" s="149"/>
      <c r="B1817" s="149"/>
      <c r="C1817" s="150"/>
      <c r="D1817" s="149"/>
      <c r="E1817" s="149"/>
      <c r="F1817" s="149"/>
      <c r="G1817" s="149"/>
      <c r="H1817" s="151"/>
      <c r="I1817" s="149"/>
      <c r="J1817" s="149"/>
      <c r="K1817" s="152"/>
      <c r="L1817" s="149"/>
      <c r="M1817" s="149"/>
      <c r="N1817" s="153"/>
      <c r="O1817" s="153"/>
      <c r="P1817" s="153"/>
    </row>
    <row r="1818" spans="1:16" x14ac:dyDescent="0.35">
      <c r="A1818" s="149"/>
      <c r="B1818" s="149"/>
      <c r="C1818" s="150"/>
      <c r="D1818" s="149"/>
      <c r="E1818" s="149"/>
      <c r="F1818" s="149"/>
      <c r="G1818" s="149"/>
      <c r="H1818" s="151"/>
      <c r="I1818" s="149"/>
      <c r="J1818" s="149"/>
      <c r="K1818" s="152"/>
      <c r="L1818" s="149"/>
      <c r="M1818" s="149"/>
      <c r="N1818" s="153"/>
      <c r="O1818" s="153"/>
      <c r="P1818" s="153"/>
    </row>
    <row r="1819" spans="1:16" x14ac:dyDescent="0.35">
      <c r="A1819" s="149"/>
      <c r="B1819" s="149"/>
      <c r="C1819" s="150"/>
      <c r="D1819" s="149"/>
      <c r="E1819" s="149"/>
      <c r="F1819" s="149"/>
      <c r="G1819" s="149"/>
      <c r="H1819" s="151"/>
      <c r="I1819" s="149"/>
      <c r="J1819" s="149"/>
      <c r="K1819" s="152"/>
      <c r="L1819" s="149"/>
      <c r="M1819" s="149"/>
      <c r="N1819" s="153"/>
      <c r="O1819" s="153"/>
      <c r="P1819" s="153"/>
    </row>
    <row r="1820" spans="1:16" x14ac:dyDescent="0.35">
      <c r="A1820" s="149"/>
      <c r="B1820" s="149"/>
      <c r="C1820" s="150"/>
      <c r="D1820" s="149"/>
      <c r="E1820" s="149"/>
      <c r="F1820" s="149"/>
      <c r="G1820" s="149"/>
      <c r="H1820" s="151"/>
      <c r="I1820" s="149"/>
      <c r="J1820" s="149"/>
      <c r="K1820" s="152"/>
      <c r="L1820" s="149"/>
      <c r="M1820" s="149"/>
      <c r="N1820" s="153"/>
      <c r="O1820" s="153"/>
      <c r="P1820" s="153"/>
    </row>
    <row r="1821" spans="1:16" x14ac:dyDescent="0.35">
      <c r="A1821" s="149"/>
      <c r="B1821" s="149"/>
      <c r="C1821" s="150"/>
      <c r="D1821" s="149"/>
      <c r="E1821" s="149"/>
      <c r="F1821" s="149"/>
      <c r="G1821" s="149"/>
      <c r="H1821" s="151"/>
      <c r="I1821" s="149"/>
      <c r="J1821" s="149"/>
      <c r="K1821" s="152"/>
      <c r="L1821" s="149"/>
      <c r="M1821" s="149"/>
      <c r="N1821" s="153"/>
      <c r="O1821" s="153"/>
      <c r="P1821" s="153"/>
    </row>
    <row r="1822" spans="1:16" x14ac:dyDescent="0.35">
      <c r="A1822" s="149"/>
      <c r="B1822" s="149"/>
      <c r="C1822" s="150"/>
      <c r="D1822" s="149"/>
      <c r="E1822" s="149"/>
      <c r="F1822" s="149"/>
      <c r="G1822" s="149"/>
      <c r="H1822" s="151"/>
      <c r="I1822" s="149"/>
      <c r="J1822" s="149"/>
      <c r="K1822" s="152"/>
      <c r="L1822" s="149"/>
      <c r="M1822" s="149"/>
      <c r="N1822" s="153"/>
      <c r="O1822" s="153"/>
      <c r="P1822" s="153"/>
    </row>
    <row r="1823" spans="1:16" x14ac:dyDescent="0.35">
      <c r="A1823" s="149"/>
      <c r="B1823" s="149"/>
      <c r="C1823" s="150"/>
      <c r="D1823" s="149"/>
      <c r="E1823" s="149"/>
      <c r="F1823" s="149"/>
      <c r="G1823" s="149"/>
      <c r="H1823" s="151"/>
      <c r="I1823" s="149"/>
      <c r="J1823" s="149"/>
      <c r="K1823" s="152"/>
      <c r="L1823" s="149"/>
      <c r="M1823" s="149"/>
      <c r="N1823" s="153"/>
      <c r="O1823" s="153"/>
      <c r="P1823" s="153"/>
    </row>
    <row r="1824" spans="1:16" x14ac:dyDescent="0.35">
      <c r="A1824" s="149"/>
      <c r="B1824" s="149"/>
      <c r="C1824" s="150"/>
      <c r="D1824" s="149"/>
      <c r="E1824" s="149"/>
      <c r="F1824" s="149"/>
      <c r="G1824" s="149"/>
      <c r="H1824" s="151"/>
      <c r="I1824" s="149"/>
      <c r="J1824" s="149"/>
      <c r="K1824" s="152"/>
      <c r="L1824" s="149"/>
      <c r="M1824" s="149"/>
      <c r="N1824" s="153"/>
      <c r="O1824" s="153"/>
      <c r="P1824" s="153"/>
    </row>
    <row r="1825" spans="1:16" x14ac:dyDescent="0.35">
      <c r="A1825" s="149"/>
      <c r="B1825" s="149"/>
      <c r="C1825" s="150"/>
      <c r="D1825" s="149"/>
      <c r="E1825" s="149"/>
      <c r="F1825" s="149"/>
      <c r="G1825" s="149"/>
      <c r="H1825" s="151"/>
      <c r="I1825" s="149"/>
      <c r="J1825" s="149"/>
      <c r="K1825" s="152"/>
      <c r="L1825" s="149"/>
      <c r="M1825" s="149"/>
      <c r="N1825" s="153"/>
      <c r="O1825" s="153"/>
      <c r="P1825" s="153"/>
    </row>
    <row r="1826" spans="1:16" x14ac:dyDescent="0.35">
      <c r="A1826" s="149"/>
      <c r="B1826" s="149"/>
      <c r="C1826" s="150"/>
      <c r="D1826" s="149"/>
      <c r="E1826" s="149"/>
      <c r="F1826" s="149"/>
      <c r="G1826" s="149"/>
      <c r="H1826" s="151"/>
      <c r="I1826" s="149"/>
      <c r="J1826" s="149"/>
      <c r="K1826" s="152"/>
      <c r="L1826" s="149"/>
      <c r="M1826" s="149"/>
      <c r="N1826" s="153"/>
      <c r="O1826" s="153"/>
      <c r="P1826" s="153"/>
    </row>
    <row r="1827" spans="1:16" x14ac:dyDescent="0.35">
      <c r="A1827" s="149"/>
      <c r="B1827" s="149"/>
      <c r="C1827" s="150"/>
      <c r="D1827" s="149"/>
      <c r="E1827" s="149"/>
      <c r="F1827" s="149"/>
      <c r="G1827" s="149"/>
      <c r="H1827" s="151"/>
      <c r="I1827" s="149"/>
      <c r="J1827" s="149"/>
      <c r="K1827" s="152"/>
      <c r="L1827" s="149"/>
      <c r="M1827" s="149"/>
      <c r="N1827" s="153"/>
      <c r="O1827" s="153"/>
      <c r="P1827" s="153"/>
    </row>
    <row r="1828" spans="1:16" x14ac:dyDescent="0.35">
      <c r="A1828" s="149"/>
      <c r="B1828" s="149"/>
      <c r="C1828" s="150"/>
      <c r="D1828" s="149"/>
      <c r="E1828" s="149"/>
      <c r="F1828" s="149"/>
      <c r="G1828" s="149"/>
      <c r="H1828" s="151"/>
      <c r="I1828" s="149"/>
      <c r="J1828" s="149"/>
      <c r="K1828" s="152"/>
      <c r="L1828" s="149"/>
      <c r="M1828" s="149"/>
      <c r="N1828" s="153"/>
      <c r="O1828" s="153"/>
      <c r="P1828" s="153"/>
    </row>
    <row r="1829" spans="1:16" x14ac:dyDescent="0.35">
      <c r="A1829" s="149"/>
      <c r="B1829" s="149"/>
      <c r="C1829" s="150"/>
      <c r="D1829" s="149"/>
      <c r="E1829" s="149"/>
      <c r="F1829" s="149"/>
      <c r="G1829" s="149"/>
      <c r="H1829" s="151"/>
      <c r="I1829" s="149"/>
      <c r="J1829" s="149"/>
      <c r="K1829" s="152"/>
      <c r="L1829" s="149"/>
      <c r="M1829" s="149"/>
      <c r="N1829" s="153"/>
      <c r="O1829" s="153"/>
      <c r="P1829" s="153"/>
    </row>
    <row r="1830" spans="1:16" x14ac:dyDescent="0.35">
      <c r="A1830" s="149"/>
      <c r="B1830" s="149"/>
      <c r="C1830" s="150"/>
      <c r="D1830" s="149"/>
      <c r="E1830" s="149"/>
      <c r="F1830" s="149"/>
      <c r="G1830" s="149"/>
      <c r="H1830" s="151"/>
      <c r="I1830" s="149"/>
      <c r="J1830" s="149"/>
      <c r="K1830" s="152"/>
      <c r="L1830" s="149"/>
      <c r="M1830" s="149"/>
      <c r="N1830" s="153"/>
      <c r="O1830" s="153"/>
      <c r="P1830" s="153"/>
    </row>
    <row r="1831" spans="1:16" x14ac:dyDescent="0.35">
      <c r="A1831" s="149"/>
      <c r="B1831" s="149"/>
      <c r="C1831" s="150"/>
      <c r="D1831" s="149"/>
      <c r="E1831" s="149"/>
      <c r="F1831" s="149"/>
      <c r="G1831" s="149"/>
      <c r="H1831" s="151"/>
      <c r="I1831" s="149"/>
      <c r="J1831" s="149"/>
      <c r="K1831" s="152"/>
      <c r="L1831" s="149"/>
      <c r="M1831" s="149"/>
      <c r="N1831" s="153"/>
      <c r="O1831" s="153"/>
      <c r="P1831" s="153"/>
    </row>
    <row r="1832" spans="1:16" x14ac:dyDescent="0.35">
      <c r="A1832" s="149"/>
      <c r="B1832" s="149"/>
      <c r="C1832" s="150"/>
      <c r="D1832" s="149"/>
      <c r="E1832" s="149"/>
      <c r="F1832" s="149"/>
      <c r="G1832" s="149"/>
      <c r="H1832" s="151"/>
      <c r="I1832" s="149"/>
      <c r="J1832" s="149"/>
      <c r="K1832" s="152"/>
      <c r="L1832" s="149"/>
      <c r="M1832" s="149"/>
      <c r="N1832" s="153"/>
      <c r="O1832" s="153"/>
      <c r="P1832" s="153"/>
    </row>
    <row r="1833" spans="1:16" x14ac:dyDescent="0.35">
      <c r="A1833" s="149"/>
      <c r="B1833" s="149"/>
      <c r="C1833" s="150"/>
      <c r="D1833" s="149"/>
      <c r="E1833" s="149"/>
      <c r="F1833" s="149"/>
      <c r="G1833" s="149"/>
      <c r="H1833" s="151"/>
      <c r="I1833" s="149"/>
      <c r="J1833" s="149"/>
      <c r="K1833" s="152"/>
      <c r="L1833" s="149"/>
      <c r="M1833" s="149"/>
      <c r="N1833" s="153"/>
      <c r="O1833" s="153"/>
      <c r="P1833" s="153"/>
    </row>
    <row r="1834" spans="1:16" x14ac:dyDescent="0.35">
      <c r="A1834" s="149"/>
      <c r="B1834" s="149"/>
      <c r="C1834" s="150"/>
      <c r="D1834" s="149"/>
      <c r="E1834" s="149"/>
      <c r="F1834" s="149"/>
      <c r="G1834" s="149"/>
      <c r="H1834" s="151"/>
      <c r="I1834" s="149"/>
      <c r="J1834" s="149"/>
      <c r="K1834" s="152"/>
      <c r="L1834" s="149"/>
      <c r="M1834" s="149"/>
      <c r="N1834" s="153"/>
      <c r="O1834" s="153"/>
      <c r="P1834" s="153"/>
    </row>
    <row r="1835" spans="1:16" x14ac:dyDescent="0.35">
      <c r="A1835" s="149"/>
      <c r="B1835" s="149"/>
      <c r="C1835" s="150"/>
      <c r="D1835" s="149"/>
      <c r="E1835" s="149"/>
      <c r="F1835" s="149"/>
      <c r="G1835" s="149"/>
      <c r="H1835" s="151"/>
      <c r="I1835" s="149"/>
      <c r="J1835" s="149"/>
      <c r="K1835" s="152"/>
      <c r="L1835" s="149"/>
      <c r="M1835" s="149"/>
      <c r="N1835" s="153"/>
      <c r="O1835" s="153"/>
      <c r="P1835" s="153"/>
    </row>
    <row r="1836" spans="1:16" x14ac:dyDescent="0.35">
      <c r="A1836" s="149"/>
      <c r="B1836" s="149"/>
      <c r="C1836" s="150"/>
      <c r="D1836" s="149"/>
      <c r="E1836" s="149"/>
      <c r="F1836" s="149"/>
      <c r="G1836" s="149"/>
      <c r="H1836" s="151"/>
      <c r="I1836" s="149"/>
      <c r="J1836" s="149"/>
      <c r="K1836" s="152"/>
      <c r="L1836" s="149"/>
      <c r="M1836" s="149"/>
      <c r="N1836" s="153"/>
      <c r="O1836" s="153"/>
      <c r="P1836" s="153"/>
    </row>
    <row r="1837" spans="1:16" x14ac:dyDescent="0.35">
      <c r="A1837" s="149"/>
      <c r="B1837" s="149"/>
      <c r="C1837" s="150"/>
      <c r="D1837" s="149"/>
      <c r="E1837" s="149"/>
      <c r="F1837" s="149"/>
      <c r="G1837" s="149"/>
      <c r="H1837" s="151"/>
      <c r="I1837" s="149"/>
      <c r="J1837" s="149"/>
      <c r="K1837" s="152"/>
      <c r="L1837" s="149"/>
      <c r="M1837" s="149"/>
      <c r="N1837" s="153"/>
      <c r="O1837" s="153"/>
      <c r="P1837" s="153"/>
    </row>
    <row r="1838" spans="1:16" x14ac:dyDescent="0.35">
      <c r="A1838" s="149"/>
      <c r="B1838" s="149"/>
      <c r="C1838" s="150"/>
      <c r="D1838" s="149"/>
      <c r="E1838" s="149"/>
      <c r="F1838" s="149"/>
      <c r="G1838" s="149"/>
      <c r="H1838" s="151"/>
      <c r="I1838" s="149"/>
      <c r="J1838" s="149"/>
      <c r="K1838" s="152"/>
      <c r="L1838" s="149"/>
      <c r="M1838" s="149"/>
      <c r="N1838" s="153"/>
      <c r="O1838" s="153"/>
      <c r="P1838" s="153"/>
    </row>
    <row r="1839" spans="1:16" x14ac:dyDescent="0.35">
      <c r="A1839" s="149"/>
      <c r="B1839" s="149"/>
      <c r="C1839" s="150"/>
      <c r="D1839" s="149"/>
      <c r="E1839" s="149"/>
      <c r="F1839" s="149"/>
      <c r="G1839" s="149"/>
      <c r="H1839" s="151"/>
      <c r="I1839" s="149"/>
      <c r="J1839" s="149"/>
      <c r="K1839" s="152"/>
      <c r="L1839" s="149"/>
      <c r="M1839" s="149"/>
      <c r="N1839" s="153"/>
      <c r="O1839" s="153"/>
      <c r="P1839" s="153"/>
    </row>
    <row r="1840" spans="1:16" x14ac:dyDescent="0.35">
      <c r="A1840" s="149"/>
      <c r="B1840" s="149"/>
      <c r="C1840" s="150"/>
      <c r="D1840" s="149"/>
      <c r="E1840" s="149"/>
      <c r="F1840" s="149"/>
      <c r="G1840" s="149"/>
      <c r="H1840" s="151"/>
      <c r="I1840" s="149"/>
      <c r="J1840" s="149"/>
      <c r="K1840" s="152"/>
      <c r="L1840" s="149"/>
      <c r="M1840" s="149"/>
      <c r="N1840" s="153"/>
      <c r="O1840" s="153"/>
      <c r="P1840" s="153"/>
    </row>
    <row r="1841" spans="1:16" x14ac:dyDescent="0.35">
      <c r="A1841" s="149"/>
      <c r="B1841" s="149"/>
      <c r="C1841" s="150"/>
      <c r="D1841" s="149"/>
      <c r="E1841" s="149"/>
      <c r="F1841" s="149"/>
      <c r="G1841" s="149"/>
      <c r="H1841" s="151"/>
      <c r="I1841" s="149"/>
      <c r="J1841" s="149"/>
      <c r="K1841" s="152"/>
      <c r="L1841" s="149"/>
      <c r="M1841" s="149"/>
      <c r="N1841" s="153"/>
      <c r="O1841" s="153"/>
      <c r="P1841" s="153"/>
    </row>
    <row r="1842" spans="1:16" x14ac:dyDescent="0.35">
      <c r="A1842" s="149"/>
      <c r="B1842" s="149"/>
      <c r="C1842" s="150"/>
      <c r="D1842" s="149"/>
      <c r="E1842" s="149"/>
      <c r="F1842" s="149"/>
      <c r="G1842" s="149"/>
      <c r="H1842" s="151"/>
      <c r="I1842" s="149"/>
      <c r="J1842" s="149"/>
      <c r="K1842" s="152"/>
      <c r="L1842" s="149"/>
      <c r="M1842" s="149"/>
      <c r="N1842" s="153"/>
      <c r="O1842" s="153"/>
      <c r="P1842" s="153"/>
    </row>
    <row r="1843" spans="1:16" x14ac:dyDescent="0.35">
      <c r="A1843" s="149"/>
      <c r="B1843" s="149"/>
      <c r="C1843" s="150"/>
      <c r="D1843" s="149"/>
      <c r="E1843" s="149"/>
      <c r="F1843" s="149"/>
      <c r="G1843" s="149"/>
      <c r="H1843" s="151"/>
      <c r="I1843" s="149"/>
      <c r="J1843" s="149"/>
      <c r="K1843" s="152"/>
      <c r="L1843" s="149"/>
      <c r="M1843" s="149"/>
      <c r="N1843" s="153"/>
      <c r="O1843" s="153"/>
      <c r="P1843" s="153"/>
    </row>
    <row r="1844" spans="1:16" x14ac:dyDescent="0.35">
      <c r="A1844" s="149"/>
      <c r="B1844" s="149"/>
      <c r="C1844" s="150"/>
      <c r="D1844" s="149"/>
      <c r="E1844" s="149"/>
      <c r="F1844" s="149"/>
      <c r="G1844" s="149"/>
      <c r="H1844" s="151"/>
      <c r="I1844" s="149"/>
      <c r="J1844" s="149"/>
      <c r="K1844" s="152"/>
      <c r="L1844" s="149"/>
      <c r="M1844" s="149"/>
      <c r="N1844" s="153"/>
      <c r="O1844" s="153"/>
      <c r="P1844" s="153"/>
    </row>
    <row r="1845" spans="1:16" x14ac:dyDescent="0.35">
      <c r="A1845" s="149"/>
      <c r="B1845" s="149"/>
      <c r="C1845" s="150"/>
      <c r="D1845" s="149"/>
      <c r="E1845" s="149"/>
      <c r="F1845" s="149"/>
      <c r="G1845" s="149"/>
      <c r="H1845" s="151"/>
      <c r="I1845" s="149"/>
      <c r="J1845" s="149"/>
      <c r="K1845" s="152"/>
      <c r="L1845" s="149"/>
      <c r="M1845" s="149"/>
      <c r="N1845" s="153"/>
      <c r="O1845" s="153"/>
      <c r="P1845" s="153"/>
    </row>
    <row r="1846" spans="1:16" x14ac:dyDescent="0.35">
      <c r="A1846" s="149"/>
      <c r="B1846" s="149"/>
      <c r="C1846" s="150"/>
      <c r="D1846" s="149"/>
      <c r="E1846" s="149"/>
      <c r="F1846" s="149"/>
      <c r="G1846" s="149"/>
      <c r="H1846" s="151"/>
      <c r="I1846" s="149"/>
      <c r="J1846" s="149"/>
      <c r="K1846" s="152"/>
      <c r="L1846" s="149"/>
      <c r="M1846" s="149"/>
      <c r="N1846" s="153"/>
      <c r="O1846" s="153"/>
      <c r="P1846" s="153"/>
    </row>
    <row r="1847" spans="1:16" x14ac:dyDescent="0.35">
      <c r="A1847" s="149"/>
      <c r="B1847" s="149"/>
      <c r="C1847" s="150"/>
      <c r="D1847" s="149"/>
      <c r="E1847" s="149"/>
      <c r="F1847" s="149"/>
      <c r="G1847" s="149"/>
      <c r="H1847" s="151"/>
      <c r="I1847" s="149"/>
      <c r="J1847" s="149"/>
      <c r="K1847" s="152"/>
      <c r="L1847" s="149"/>
      <c r="M1847" s="149"/>
      <c r="N1847" s="153"/>
      <c r="O1847" s="153"/>
      <c r="P1847" s="153"/>
    </row>
    <row r="1848" spans="1:16" x14ac:dyDescent="0.35">
      <c r="A1848" s="149"/>
      <c r="B1848" s="149"/>
      <c r="C1848" s="150"/>
      <c r="D1848" s="149"/>
      <c r="E1848" s="149"/>
      <c r="F1848" s="149"/>
      <c r="G1848" s="149"/>
      <c r="H1848" s="151"/>
      <c r="I1848" s="149"/>
      <c r="J1848" s="149"/>
      <c r="K1848" s="152"/>
      <c r="L1848" s="149"/>
      <c r="M1848" s="149"/>
      <c r="N1848" s="153"/>
      <c r="O1848" s="153"/>
      <c r="P1848" s="153"/>
    </row>
    <row r="1849" spans="1:16" x14ac:dyDescent="0.35">
      <c r="A1849" s="149"/>
      <c r="B1849" s="149"/>
      <c r="C1849" s="150"/>
      <c r="D1849" s="149"/>
      <c r="E1849" s="149"/>
      <c r="F1849" s="149"/>
      <c r="G1849" s="149"/>
      <c r="H1849" s="151"/>
      <c r="I1849" s="149"/>
      <c r="J1849" s="149"/>
      <c r="K1849" s="152"/>
      <c r="L1849" s="149"/>
      <c r="M1849" s="149"/>
      <c r="N1849" s="153"/>
      <c r="O1849" s="153"/>
      <c r="P1849" s="153"/>
    </row>
    <row r="1850" spans="1:16" x14ac:dyDescent="0.35">
      <c r="A1850" s="149"/>
      <c r="B1850" s="149"/>
      <c r="C1850" s="150"/>
      <c r="D1850" s="149"/>
      <c r="E1850" s="149"/>
      <c r="F1850" s="149"/>
      <c r="G1850" s="149"/>
      <c r="H1850" s="151"/>
      <c r="I1850" s="149"/>
      <c r="J1850" s="149"/>
      <c r="K1850" s="152"/>
      <c r="L1850" s="149"/>
      <c r="M1850" s="149"/>
      <c r="N1850" s="153"/>
      <c r="O1850" s="153"/>
      <c r="P1850" s="153"/>
    </row>
    <row r="1851" spans="1:16" x14ac:dyDescent="0.35">
      <c r="A1851" s="149"/>
      <c r="B1851" s="149"/>
      <c r="C1851" s="150"/>
      <c r="D1851" s="149"/>
      <c r="E1851" s="149"/>
      <c r="F1851" s="149"/>
      <c r="G1851" s="149"/>
      <c r="H1851" s="151"/>
      <c r="I1851" s="149"/>
      <c r="J1851" s="149"/>
      <c r="K1851" s="152"/>
      <c r="L1851" s="149"/>
      <c r="M1851" s="149"/>
      <c r="N1851" s="153"/>
      <c r="O1851" s="153"/>
      <c r="P1851" s="153"/>
    </row>
    <row r="1852" spans="1:16" x14ac:dyDescent="0.35">
      <c r="A1852" s="149"/>
      <c r="B1852" s="149"/>
      <c r="C1852" s="150"/>
      <c r="D1852" s="149"/>
      <c r="E1852" s="149"/>
      <c r="F1852" s="149"/>
      <c r="G1852" s="149"/>
      <c r="H1852" s="151"/>
      <c r="I1852" s="149"/>
      <c r="J1852" s="149"/>
      <c r="K1852" s="152"/>
      <c r="L1852" s="149"/>
      <c r="M1852" s="149"/>
      <c r="N1852" s="153"/>
      <c r="O1852" s="153"/>
      <c r="P1852" s="153"/>
    </row>
    <row r="1853" spans="1:16" x14ac:dyDescent="0.35">
      <c r="A1853" s="149"/>
      <c r="B1853" s="149"/>
      <c r="C1853" s="150"/>
      <c r="D1853" s="149"/>
      <c r="E1853" s="149"/>
      <c r="F1853" s="149"/>
      <c r="G1853" s="149"/>
      <c r="H1853" s="151"/>
      <c r="I1853" s="149"/>
      <c r="J1853" s="149"/>
      <c r="K1853" s="152"/>
      <c r="L1853" s="149"/>
      <c r="M1853" s="149"/>
      <c r="N1853" s="153"/>
      <c r="O1853" s="153"/>
      <c r="P1853" s="153"/>
    </row>
    <row r="1854" spans="1:16" x14ac:dyDescent="0.35">
      <c r="A1854" s="149"/>
      <c r="B1854" s="149"/>
      <c r="C1854" s="150"/>
      <c r="D1854" s="149"/>
      <c r="E1854" s="149"/>
      <c r="F1854" s="149"/>
      <c r="G1854" s="149"/>
      <c r="H1854" s="151"/>
      <c r="I1854" s="149"/>
      <c r="J1854" s="149"/>
      <c r="K1854" s="152"/>
      <c r="L1854" s="149"/>
      <c r="M1854" s="149"/>
      <c r="N1854" s="153"/>
      <c r="O1854" s="153"/>
      <c r="P1854" s="153"/>
    </row>
    <row r="1855" spans="1:16" x14ac:dyDescent="0.35">
      <c r="A1855" s="149"/>
      <c r="B1855" s="149"/>
      <c r="C1855" s="150"/>
      <c r="D1855" s="149"/>
      <c r="E1855" s="149"/>
      <c r="F1855" s="149"/>
      <c r="G1855" s="149"/>
      <c r="H1855" s="151"/>
      <c r="I1855" s="149"/>
      <c r="J1855" s="149"/>
      <c r="K1855" s="152"/>
      <c r="L1855" s="149"/>
      <c r="M1855" s="149"/>
      <c r="N1855" s="153"/>
      <c r="O1855" s="153"/>
      <c r="P1855" s="153"/>
    </row>
    <row r="1856" spans="1:16" x14ac:dyDescent="0.35">
      <c r="A1856" s="149"/>
      <c r="B1856" s="149"/>
      <c r="C1856" s="150"/>
      <c r="D1856" s="149"/>
      <c r="E1856" s="149"/>
      <c r="F1856" s="149"/>
      <c r="G1856" s="149"/>
      <c r="H1856" s="151"/>
      <c r="I1856" s="149"/>
      <c r="J1856" s="149"/>
      <c r="K1856" s="152"/>
      <c r="L1856" s="149"/>
      <c r="M1856" s="149"/>
      <c r="N1856" s="153"/>
      <c r="O1856" s="153"/>
      <c r="P1856" s="153"/>
    </row>
    <row r="1857" spans="1:16" x14ac:dyDescent="0.35">
      <c r="A1857" s="149"/>
      <c r="B1857" s="149"/>
      <c r="C1857" s="150"/>
      <c r="D1857" s="149"/>
      <c r="E1857" s="149"/>
      <c r="F1857" s="149"/>
      <c r="G1857" s="149"/>
      <c r="H1857" s="151"/>
      <c r="I1857" s="149"/>
      <c r="J1857" s="149"/>
      <c r="K1857" s="152"/>
      <c r="L1857" s="149"/>
      <c r="M1857" s="149"/>
      <c r="N1857" s="153"/>
      <c r="O1857" s="153"/>
      <c r="P1857" s="153"/>
    </row>
    <row r="1858" spans="1:16" x14ac:dyDescent="0.35">
      <c r="A1858" s="149"/>
      <c r="B1858" s="149"/>
      <c r="C1858" s="150"/>
      <c r="D1858" s="149"/>
      <c r="E1858" s="149"/>
      <c r="F1858" s="149"/>
      <c r="G1858" s="149"/>
      <c r="H1858" s="151"/>
      <c r="I1858" s="149"/>
      <c r="J1858" s="149"/>
      <c r="K1858" s="152"/>
      <c r="L1858" s="149"/>
      <c r="M1858" s="149"/>
      <c r="N1858" s="153"/>
      <c r="O1858" s="153"/>
      <c r="P1858" s="153"/>
    </row>
    <row r="1859" spans="1:16" x14ac:dyDescent="0.35">
      <c r="A1859" s="149"/>
      <c r="B1859" s="149"/>
      <c r="C1859" s="150"/>
      <c r="D1859" s="149"/>
      <c r="E1859" s="149"/>
      <c r="F1859" s="149"/>
      <c r="G1859" s="149"/>
      <c r="H1859" s="151"/>
      <c r="I1859" s="149"/>
      <c r="J1859" s="149"/>
      <c r="K1859" s="152"/>
      <c r="L1859" s="149"/>
      <c r="M1859" s="149"/>
      <c r="N1859" s="153"/>
      <c r="O1859" s="153"/>
      <c r="P1859" s="153"/>
    </row>
    <row r="1860" spans="1:16" x14ac:dyDescent="0.35">
      <c r="A1860" s="149"/>
      <c r="B1860" s="149"/>
      <c r="C1860" s="150"/>
      <c r="D1860" s="149"/>
      <c r="E1860" s="149"/>
      <c r="F1860" s="149"/>
      <c r="G1860" s="149"/>
      <c r="H1860" s="151"/>
      <c r="I1860" s="149"/>
      <c r="J1860" s="149"/>
      <c r="K1860" s="152"/>
      <c r="L1860" s="149"/>
      <c r="M1860" s="149"/>
      <c r="N1860" s="153"/>
      <c r="O1860" s="153"/>
      <c r="P1860" s="153"/>
    </row>
    <row r="1861" spans="1:16" x14ac:dyDescent="0.35">
      <c r="A1861" s="149"/>
      <c r="B1861" s="149"/>
      <c r="C1861" s="150"/>
      <c r="D1861" s="149"/>
      <c r="E1861" s="149"/>
      <c r="F1861" s="149"/>
      <c r="G1861" s="149"/>
      <c r="H1861" s="151"/>
      <c r="I1861" s="149"/>
      <c r="J1861" s="149"/>
      <c r="K1861" s="152"/>
      <c r="L1861" s="149"/>
      <c r="M1861" s="149"/>
      <c r="N1861" s="153"/>
      <c r="O1861" s="153"/>
      <c r="P1861" s="153"/>
    </row>
    <row r="1862" spans="1:16" x14ac:dyDescent="0.35">
      <c r="A1862" s="149"/>
      <c r="B1862" s="149"/>
      <c r="C1862" s="150"/>
      <c r="D1862" s="149"/>
      <c r="E1862" s="149"/>
      <c r="F1862" s="149"/>
      <c r="G1862" s="149"/>
      <c r="H1862" s="151"/>
      <c r="I1862" s="149"/>
      <c r="J1862" s="149"/>
      <c r="K1862" s="152"/>
      <c r="L1862" s="149"/>
      <c r="M1862" s="149"/>
      <c r="N1862" s="153"/>
      <c r="O1862" s="153"/>
      <c r="P1862" s="153"/>
    </row>
    <row r="1863" spans="1:16" x14ac:dyDescent="0.35">
      <c r="A1863" s="149"/>
      <c r="B1863" s="149"/>
      <c r="C1863" s="150"/>
      <c r="D1863" s="149"/>
      <c r="E1863" s="149"/>
      <c r="F1863" s="149"/>
      <c r="G1863" s="149"/>
      <c r="H1863" s="151"/>
      <c r="I1863" s="149"/>
      <c r="J1863" s="149"/>
      <c r="K1863" s="152"/>
      <c r="L1863" s="149"/>
      <c r="M1863" s="149"/>
      <c r="N1863" s="153"/>
      <c r="O1863" s="153"/>
      <c r="P1863" s="153"/>
    </row>
    <row r="1864" spans="1:16" x14ac:dyDescent="0.35">
      <c r="A1864" s="149"/>
      <c r="B1864" s="149"/>
      <c r="C1864" s="150"/>
      <c r="D1864" s="149"/>
      <c r="E1864" s="149"/>
      <c r="F1864" s="149"/>
      <c r="G1864" s="149"/>
      <c r="H1864" s="151"/>
      <c r="I1864" s="149"/>
      <c r="J1864" s="149"/>
      <c r="K1864" s="152"/>
      <c r="L1864" s="149"/>
      <c r="M1864" s="149"/>
      <c r="N1864" s="153"/>
      <c r="O1864" s="153"/>
      <c r="P1864" s="153"/>
    </row>
    <row r="1865" spans="1:16" x14ac:dyDescent="0.35">
      <c r="A1865" s="149"/>
      <c r="B1865" s="149"/>
      <c r="C1865" s="150"/>
      <c r="D1865" s="149"/>
      <c r="E1865" s="149"/>
      <c r="F1865" s="149"/>
      <c r="G1865" s="149"/>
      <c r="H1865" s="151"/>
      <c r="I1865" s="149"/>
      <c r="J1865" s="149"/>
      <c r="K1865" s="152"/>
      <c r="L1865" s="149"/>
      <c r="M1865" s="149"/>
      <c r="N1865" s="153"/>
      <c r="O1865" s="153"/>
      <c r="P1865" s="153"/>
    </row>
    <row r="1866" spans="1:16" x14ac:dyDescent="0.35">
      <c r="A1866" s="149"/>
      <c r="B1866" s="149"/>
      <c r="C1866" s="150"/>
      <c r="D1866" s="149"/>
      <c r="E1866" s="149"/>
      <c r="F1866" s="149"/>
      <c r="G1866" s="149"/>
      <c r="H1866" s="151"/>
      <c r="I1866" s="149"/>
      <c r="J1866" s="149"/>
      <c r="K1866" s="152"/>
      <c r="L1866" s="149"/>
      <c r="M1866" s="149"/>
      <c r="N1866" s="153"/>
      <c r="O1866" s="153"/>
      <c r="P1866" s="153"/>
    </row>
    <row r="1867" spans="1:16" x14ac:dyDescent="0.35">
      <c r="A1867" s="149"/>
      <c r="B1867" s="149"/>
      <c r="C1867" s="150"/>
      <c r="D1867" s="149"/>
      <c r="E1867" s="149"/>
      <c r="F1867" s="149"/>
      <c r="G1867" s="149"/>
      <c r="H1867" s="151"/>
      <c r="I1867" s="149"/>
      <c r="J1867" s="149"/>
      <c r="K1867" s="152"/>
      <c r="L1867" s="149"/>
      <c r="M1867" s="149"/>
      <c r="N1867" s="153"/>
      <c r="O1867" s="153"/>
      <c r="P1867" s="153"/>
    </row>
    <row r="1868" spans="1:16" x14ac:dyDescent="0.35">
      <c r="A1868" s="149"/>
      <c r="B1868" s="149"/>
      <c r="C1868" s="150"/>
      <c r="D1868" s="149"/>
      <c r="E1868" s="149"/>
      <c r="F1868" s="149"/>
      <c r="G1868" s="149"/>
      <c r="H1868" s="151"/>
      <c r="I1868" s="149"/>
      <c r="J1868" s="149"/>
      <c r="K1868" s="152"/>
      <c r="L1868" s="149"/>
      <c r="M1868" s="149"/>
      <c r="N1868" s="153"/>
      <c r="O1868" s="153"/>
      <c r="P1868" s="153"/>
    </row>
    <row r="1869" spans="1:16" x14ac:dyDescent="0.35">
      <c r="A1869" s="149"/>
      <c r="B1869" s="149"/>
      <c r="C1869" s="150"/>
      <c r="D1869" s="149"/>
      <c r="E1869" s="149"/>
      <c r="F1869" s="149"/>
      <c r="G1869" s="149"/>
      <c r="H1869" s="151"/>
      <c r="I1869" s="149"/>
      <c r="J1869" s="149"/>
      <c r="K1869" s="152"/>
      <c r="L1869" s="149"/>
      <c r="M1869" s="149"/>
      <c r="N1869" s="153"/>
      <c r="O1869" s="153"/>
      <c r="P1869" s="153"/>
    </row>
    <row r="1870" spans="1:16" x14ac:dyDescent="0.35">
      <c r="A1870" s="149"/>
      <c r="B1870" s="149"/>
      <c r="C1870" s="150"/>
      <c r="D1870" s="149"/>
      <c r="E1870" s="149"/>
      <c r="F1870" s="149"/>
      <c r="G1870" s="149"/>
      <c r="H1870" s="151"/>
      <c r="I1870" s="149"/>
      <c r="J1870" s="149"/>
      <c r="K1870" s="152"/>
      <c r="L1870" s="149"/>
      <c r="M1870" s="149"/>
      <c r="N1870" s="153"/>
      <c r="O1870" s="153"/>
      <c r="P1870" s="153"/>
    </row>
    <row r="1871" spans="1:16" x14ac:dyDescent="0.35">
      <c r="A1871" s="149"/>
      <c r="B1871" s="149"/>
      <c r="C1871" s="150"/>
      <c r="D1871" s="149"/>
      <c r="E1871" s="149"/>
      <c r="F1871" s="149"/>
      <c r="G1871" s="149"/>
      <c r="H1871" s="151"/>
      <c r="I1871" s="149"/>
      <c r="J1871" s="149"/>
      <c r="K1871" s="152"/>
      <c r="L1871" s="149"/>
      <c r="M1871" s="149"/>
      <c r="N1871" s="153"/>
      <c r="O1871" s="153"/>
      <c r="P1871" s="153"/>
    </row>
    <row r="1872" spans="1:16" x14ac:dyDescent="0.35">
      <c r="A1872" s="149"/>
      <c r="B1872" s="149"/>
      <c r="C1872" s="150"/>
      <c r="D1872" s="149"/>
      <c r="E1872" s="149"/>
      <c r="F1872" s="149"/>
      <c r="G1872" s="149"/>
      <c r="H1872" s="151"/>
      <c r="I1872" s="149"/>
      <c r="J1872" s="149"/>
      <c r="K1872" s="152"/>
      <c r="L1872" s="149"/>
      <c r="M1872" s="149"/>
      <c r="N1872" s="153"/>
      <c r="O1872" s="153"/>
      <c r="P1872" s="153"/>
    </row>
    <row r="1873" spans="1:16" x14ac:dyDescent="0.35">
      <c r="A1873" s="149"/>
      <c r="B1873" s="149"/>
      <c r="C1873" s="150"/>
      <c r="D1873" s="149"/>
      <c r="E1873" s="149"/>
      <c r="F1873" s="149"/>
      <c r="G1873" s="149"/>
      <c r="H1873" s="151"/>
      <c r="I1873" s="149"/>
      <c r="J1873" s="149"/>
      <c r="K1873" s="152"/>
      <c r="L1873" s="149"/>
      <c r="M1873" s="149"/>
      <c r="N1873" s="153"/>
      <c r="O1873" s="153"/>
      <c r="P1873" s="153"/>
    </row>
    <row r="1874" spans="1:16" x14ac:dyDescent="0.35">
      <c r="A1874" s="149"/>
      <c r="B1874" s="149"/>
      <c r="C1874" s="150"/>
      <c r="D1874" s="149"/>
      <c r="E1874" s="149"/>
      <c r="F1874" s="149"/>
      <c r="G1874" s="149"/>
      <c r="H1874" s="151"/>
      <c r="I1874" s="149"/>
      <c r="J1874" s="149"/>
      <c r="K1874" s="152"/>
      <c r="L1874" s="149"/>
      <c r="M1874" s="149"/>
      <c r="N1874" s="153"/>
      <c r="O1874" s="153"/>
      <c r="P1874" s="153"/>
    </row>
    <row r="1875" spans="1:16" x14ac:dyDescent="0.35">
      <c r="A1875" s="149"/>
      <c r="B1875" s="149"/>
      <c r="C1875" s="150"/>
      <c r="D1875" s="149"/>
      <c r="E1875" s="149"/>
      <c r="F1875" s="149"/>
      <c r="G1875" s="149"/>
      <c r="H1875" s="151"/>
      <c r="I1875" s="149"/>
      <c r="J1875" s="149"/>
      <c r="K1875" s="152"/>
      <c r="L1875" s="149"/>
      <c r="M1875" s="149"/>
      <c r="N1875" s="153"/>
      <c r="O1875" s="153"/>
      <c r="P1875" s="153"/>
    </row>
    <row r="1876" spans="1:16" x14ac:dyDescent="0.35">
      <c r="A1876" s="149"/>
      <c r="B1876" s="149"/>
      <c r="C1876" s="150"/>
      <c r="D1876" s="149"/>
      <c r="E1876" s="149"/>
      <c r="F1876" s="149"/>
      <c r="G1876" s="149"/>
      <c r="H1876" s="151"/>
      <c r="I1876" s="149"/>
      <c r="J1876" s="149"/>
      <c r="K1876" s="152"/>
      <c r="L1876" s="149"/>
      <c r="M1876" s="149"/>
      <c r="N1876" s="153"/>
      <c r="O1876" s="153"/>
      <c r="P1876" s="153"/>
    </row>
    <row r="1877" spans="1:16" x14ac:dyDescent="0.35">
      <c r="A1877" s="149"/>
      <c r="B1877" s="149"/>
      <c r="C1877" s="150"/>
      <c r="D1877" s="149"/>
      <c r="E1877" s="149"/>
      <c r="F1877" s="149"/>
      <c r="G1877" s="149"/>
      <c r="H1877" s="151"/>
      <c r="I1877" s="149"/>
      <c r="J1877" s="149"/>
      <c r="K1877" s="152"/>
      <c r="L1877" s="149"/>
      <c r="M1877" s="149"/>
      <c r="N1877" s="153"/>
      <c r="O1877" s="153"/>
      <c r="P1877" s="153"/>
    </row>
    <row r="1878" spans="1:16" x14ac:dyDescent="0.35">
      <c r="A1878" s="149"/>
      <c r="B1878" s="149"/>
      <c r="C1878" s="150"/>
      <c r="D1878" s="149"/>
      <c r="E1878" s="149"/>
      <c r="F1878" s="149"/>
      <c r="G1878" s="149"/>
      <c r="H1878" s="151"/>
      <c r="I1878" s="149"/>
      <c r="J1878" s="149"/>
      <c r="K1878" s="152"/>
      <c r="L1878" s="149"/>
      <c r="M1878" s="149"/>
      <c r="N1878" s="153"/>
      <c r="O1878" s="153"/>
      <c r="P1878" s="153"/>
    </row>
    <row r="1879" spans="1:16" x14ac:dyDescent="0.35">
      <c r="A1879" s="149"/>
      <c r="B1879" s="149"/>
      <c r="C1879" s="150"/>
      <c r="D1879" s="149"/>
      <c r="E1879" s="149"/>
      <c r="F1879" s="149"/>
      <c r="G1879" s="149"/>
      <c r="H1879" s="151"/>
      <c r="I1879" s="149"/>
      <c r="J1879" s="149"/>
      <c r="K1879" s="152"/>
      <c r="L1879" s="149"/>
      <c r="M1879" s="149"/>
      <c r="N1879" s="153"/>
      <c r="O1879" s="153"/>
      <c r="P1879" s="153"/>
    </row>
    <row r="1880" spans="1:16" x14ac:dyDescent="0.35">
      <c r="A1880" s="149"/>
      <c r="B1880" s="149"/>
      <c r="C1880" s="150"/>
      <c r="D1880" s="149"/>
      <c r="E1880" s="149"/>
      <c r="F1880" s="149"/>
      <c r="G1880" s="149"/>
      <c r="H1880" s="151"/>
      <c r="I1880" s="149"/>
      <c r="J1880" s="149"/>
      <c r="K1880" s="152"/>
      <c r="L1880" s="149"/>
      <c r="M1880" s="149"/>
      <c r="N1880" s="153"/>
      <c r="O1880" s="153"/>
      <c r="P1880" s="153"/>
    </row>
    <row r="1881" spans="1:16" x14ac:dyDescent="0.35">
      <c r="A1881" s="149"/>
      <c r="B1881" s="149"/>
      <c r="C1881" s="150"/>
      <c r="D1881" s="149"/>
      <c r="E1881" s="149"/>
      <c r="F1881" s="149"/>
      <c r="G1881" s="149"/>
      <c r="H1881" s="151"/>
      <c r="I1881" s="149"/>
      <c r="J1881" s="149"/>
      <c r="K1881" s="152"/>
      <c r="L1881" s="149"/>
      <c r="M1881" s="149"/>
      <c r="N1881" s="153"/>
      <c r="O1881" s="153"/>
      <c r="P1881" s="153"/>
    </row>
    <row r="1882" spans="1:16" x14ac:dyDescent="0.35">
      <c r="A1882" s="149"/>
      <c r="B1882" s="149"/>
      <c r="C1882" s="150"/>
      <c r="D1882" s="149"/>
      <c r="E1882" s="149"/>
      <c r="F1882" s="149"/>
      <c r="G1882" s="149"/>
      <c r="H1882" s="151"/>
      <c r="I1882" s="149"/>
      <c r="J1882" s="149"/>
      <c r="K1882" s="152"/>
      <c r="L1882" s="149"/>
      <c r="M1882" s="149"/>
      <c r="N1882" s="153"/>
      <c r="O1882" s="153"/>
      <c r="P1882" s="153"/>
    </row>
    <row r="1883" spans="1:16" x14ac:dyDescent="0.35">
      <c r="A1883" s="149"/>
      <c r="B1883" s="149"/>
      <c r="C1883" s="150"/>
      <c r="D1883" s="149"/>
      <c r="E1883" s="149"/>
      <c r="F1883" s="149"/>
      <c r="G1883" s="149"/>
      <c r="H1883" s="151"/>
      <c r="I1883" s="149"/>
      <c r="J1883" s="149"/>
      <c r="K1883" s="152"/>
      <c r="L1883" s="149"/>
      <c r="M1883" s="149"/>
      <c r="N1883" s="153"/>
      <c r="O1883" s="153"/>
      <c r="P1883" s="153"/>
    </row>
    <row r="1884" spans="1:16" x14ac:dyDescent="0.35">
      <c r="A1884" s="149"/>
      <c r="B1884" s="149"/>
      <c r="C1884" s="150"/>
      <c r="D1884" s="149"/>
      <c r="E1884" s="149"/>
      <c r="F1884" s="149"/>
      <c r="G1884" s="149"/>
      <c r="H1884" s="151"/>
      <c r="I1884" s="149"/>
      <c r="J1884" s="149"/>
      <c r="K1884" s="152"/>
      <c r="L1884" s="149"/>
      <c r="M1884" s="149"/>
      <c r="N1884" s="153"/>
      <c r="O1884" s="153"/>
      <c r="P1884" s="153"/>
    </row>
    <row r="1885" spans="1:16" x14ac:dyDescent="0.35">
      <c r="A1885" s="149"/>
      <c r="B1885" s="149"/>
      <c r="C1885" s="150"/>
      <c r="D1885" s="149"/>
      <c r="E1885" s="149"/>
      <c r="F1885" s="149"/>
      <c r="G1885" s="149"/>
      <c r="H1885" s="151"/>
      <c r="I1885" s="149"/>
      <c r="J1885" s="149"/>
      <c r="K1885" s="152"/>
      <c r="L1885" s="149"/>
      <c r="M1885" s="149"/>
      <c r="N1885" s="153"/>
      <c r="O1885" s="153"/>
      <c r="P1885" s="153"/>
    </row>
    <row r="1886" spans="1:16" x14ac:dyDescent="0.35">
      <c r="A1886" s="149"/>
      <c r="B1886" s="149"/>
      <c r="C1886" s="150"/>
      <c r="D1886" s="149"/>
      <c r="E1886" s="149"/>
      <c r="F1886" s="149"/>
      <c r="G1886" s="149"/>
      <c r="H1886" s="151"/>
      <c r="I1886" s="149"/>
      <c r="J1886" s="149"/>
      <c r="K1886" s="152"/>
      <c r="L1886" s="149"/>
      <c r="M1886" s="149"/>
      <c r="N1886" s="153"/>
      <c r="O1886" s="153"/>
      <c r="P1886" s="153"/>
    </row>
    <row r="1887" spans="1:16" x14ac:dyDescent="0.35">
      <c r="A1887" s="149"/>
      <c r="B1887" s="149"/>
      <c r="C1887" s="150"/>
      <c r="D1887" s="149"/>
      <c r="E1887" s="149"/>
      <c r="F1887" s="149"/>
      <c r="G1887" s="149"/>
      <c r="H1887" s="151"/>
      <c r="I1887" s="149"/>
      <c r="J1887" s="149"/>
      <c r="K1887" s="152"/>
      <c r="L1887" s="149"/>
      <c r="M1887" s="149"/>
      <c r="N1887" s="153"/>
      <c r="O1887" s="153"/>
      <c r="P1887" s="153"/>
    </row>
    <row r="1888" spans="1:16" x14ac:dyDescent="0.35">
      <c r="A1888" s="149"/>
      <c r="B1888" s="149"/>
      <c r="C1888" s="150"/>
      <c r="D1888" s="149"/>
      <c r="E1888" s="149"/>
      <c r="F1888" s="149"/>
      <c r="G1888" s="149"/>
      <c r="H1888" s="151"/>
      <c r="I1888" s="149"/>
      <c r="J1888" s="149"/>
      <c r="K1888" s="152"/>
      <c r="L1888" s="149"/>
      <c r="M1888" s="149"/>
      <c r="N1888" s="153"/>
      <c r="O1888" s="153"/>
      <c r="P1888" s="153"/>
    </row>
    <row r="1889" spans="1:16" x14ac:dyDescent="0.35">
      <c r="A1889" s="149"/>
      <c r="B1889" s="149"/>
      <c r="C1889" s="150"/>
      <c r="D1889" s="149"/>
      <c r="E1889" s="149"/>
      <c r="F1889" s="149"/>
      <c r="G1889" s="149"/>
      <c r="H1889" s="151"/>
      <c r="I1889" s="149"/>
      <c r="J1889" s="149"/>
      <c r="K1889" s="152"/>
      <c r="L1889" s="149"/>
      <c r="M1889" s="149"/>
      <c r="N1889" s="153"/>
      <c r="O1889" s="153"/>
      <c r="P1889" s="153"/>
    </row>
    <row r="1890" spans="1:16" x14ac:dyDescent="0.35">
      <c r="A1890" s="149"/>
      <c r="B1890" s="149"/>
      <c r="C1890" s="150"/>
      <c r="D1890" s="149"/>
      <c r="E1890" s="149"/>
      <c r="F1890" s="149"/>
      <c r="G1890" s="149"/>
      <c r="H1890" s="151"/>
      <c r="I1890" s="149"/>
      <c r="J1890" s="149"/>
      <c r="K1890" s="152"/>
      <c r="L1890" s="149"/>
      <c r="M1890" s="149"/>
      <c r="N1890" s="153"/>
      <c r="O1890" s="153"/>
      <c r="P1890" s="153"/>
    </row>
    <row r="1891" spans="1:16" x14ac:dyDescent="0.35">
      <c r="A1891" s="149"/>
      <c r="B1891" s="149"/>
      <c r="C1891" s="150"/>
      <c r="D1891" s="149"/>
      <c r="E1891" s="149"/>
      <c r="F1891" s="149"/>
      <c r="G1891" s="149"/>
      <c r="H1891" s="151"/>
      <c r="I1891" s="149"/>
      <c r="J1891" s="149"/>
      <c r="K1891" s="152"/>
      <c r="L1891" s="149"/>
      <c r="M1891" s="149"/>
      <c r="N1891" s="153"/>
      <c r="O1891" s="153"/>
      <c r="P1891" s="153"/>
    </row>
    <row r="1892" spans="1:16" x14ac:dyDescent="0.35">
      <c r="A1892" s="149"/>
      <c r="B1892" s="149"/>
      <c r="C1892" s="150"/>
      <c r="D1892" s="149"/>
      <c r="E1892" s="149"/>
      <c r="F1892" s="149"/>
      <c r="G1892" s="149"/>
      <c r="H1892" s="151"/>
      <c r="I1892" s="149"/>
      <c r="J1892" s="149"/>
      <c r="K1892" s="152"/>
      <c r="L1892" s="149"/>
      <c r="M1892" s="149"/>
      <c r="N1892" s="153"/>
      <c r="O1892" s="153"/>
      <c r="P1892" s="153"/>
    </row>
    <row r="1893" spans="1:16" x14ac:dyDescent="0.35">
      <c r="A1893" s="149"/>
      <c r="B1893" s="149"/>
      <c r="C1893" s="150"/>
      <c r="D1893" s="149"/>
      <c r="E1893" s="149"/>
      <c r="F1893" s="149"/>
      <c r="G1893" s="149"/>
      <c r="H1893" s="151"/>
      <c r="I1893" s="149"/>
      <c r="J1893" s="149"/>
      <c r="K1893" s="152"/>
      <c r="L1893" s="149"/>
      <c r="M1893" s="149"/>
      <c r="N1893" s="153"/>
      <c r="O1893" s="153"/>
      <c r="P1893" s="153"/>
    </row>
    <row r="1894" spans="1:16" x14ac:dyDescent="0.35">
      <c r="A1894" s="149"/>
      <c r="B1894" s="149"/>
      <c r="C1894" s="150"/>
      <c r="D1894" s="149"/>
      <c r="E1894" s="149"/>
      <c r="F1894" s="149"/>
      <c r="G1894" s="149"/>
      <c r="H1894" s="151"/>
      <c r="I1894" s="149"/>
      <c r="J1894" s="149"/>
      <c r="K1894" s="152"/>
      <c r="L1894" s="149"/>
      <c r="M1894" s="149"/>
      <c r="N1894" s="153"/>
      <c r="O1894" s="153"/>
      <c r="P1894" s="153"/>
    </row>
    <row r="1895" spans="1:16" x14ac:dyDescent="0.35">
      <c r="A1895" s="149"/>
      <c r="B1895" s="149"/>
      <c r="C1895" s="150"/>
      <c r="D1895" s="149"/>
      <c r="E1895" s="149"/>
      <c r="F1895" s="149"/>
      <c r="G1895" s="149"/>
      <c r="H1895" s="151"/>
      <c r="I1895" s="149"/>
      <c r="J1895" s="149"/>
      <c r="K1895" s="152"/>
      <c r="L1895" s="149"/>
      <c r="M1895" s="149"/>
      <c r="N1895" s="153"/>
      <c r="O1895" s="153"/>
      <c r="P1895" s="153"/>
    </row>
    <row r="1896" spans="1:16" x14ac:dyDescent="0.35">
      <c r="A1896" s="149"/>
      <c r="B1896" s="149"/>
      <c r="C1896" s="150"/>
      <c r="D1896" s="149"/>
      <c r="E1896" s="149"/>
      <c r="F1896" s="149"/>
      <c r="G1896" s="149"/>
      <c r="H1896" s="151"/>
      <c r="I1896" s="149"/>
      <c r="J1896" s="149"/>
      <c r="K1896" s="152"/>
      <c r="L1896" s="149"/>
      <c r="M1896" s="149"/>
      <c r="N1896" s="153"/>
      <c r="O1896" s="153"/>
      <c r="P1896" s="153"/>
    </row>
    <row r="1897" spans="1:16" x14ac:dyDescent="0.35">
      <c r="A1897" s="149"/>
      <c r="B1897" s="149"/>
      <c r="C1897" s="150"/>
      <c r="D1897" s="149"/>
      <c r="E1897" s="149"/>
      <c r="F1897" s="149"/>
      <c r="G1897" s="149"/>
      <c r="H1897" s="151"/>
      <c r="I1897" s="149"/>
      <c r="J1897" s="149"/>
      <c r="K1897" s="152"/>
      <c r="L1897" s="149"/>
      <c r="M1897" s="149"/>
      <c r="N1897" s="153"/>
      <c r="O1897" s="153"/>
      <c r="P1897" s="153"/>
    </row>
    <row r="1898" spans="1:16" x14ac:dyDescent="0.35">
      <c r="A1898" s="149"/>
      <c r="B1898" s="149"/>
      <c r="C1898" s="150"/>
      <c r="D1898" s="149"/>
      <c r="E1898" s="149"/>
      <c r="F1898" s="149"/>
      <c r="G1898" s="149"/>
      <c r="H1898" s="151"/>
      <c r="I1898" s="149"/>
      <c r="J1898" s="149"/>
      <c r="K1898" s="152"/>
      <c r="L1898" s="149"/>
      <c r="M1898" s="149"/>
      <c r="N1898" s="153"/>
      <c r="O1898" s="153"/>
      <c r="P1898" s="153"/>
    </row>
    <row r="1899" spans="1:16" x14ac:dyDescent="0.35">
      <c r="A1899" s="149"/>
      <c r="B1899" s="149"/>
      <c r="C1899" s="150"/>
      <c r="D1899" s="149"/>
      <c r="E1899" s="149"/>
      <c r="F1899" s="149"/>
      <c r="G1899" s="149"/>
      <c r="H1899" s="151"/>
      <c r="I1899" s="149"/>
      <c r="J1899" s="149"/>
      <c r="K1899" s="152"/>
      <c r="L1899" s="149"/>
      <c r="M1899" s="149"/>
      <c r="N1899" s="153"/>
      <c r="O1899" s="153"/>
      <c r="P1899" s="153"/>
    </row>
    <row r="1900" spans="1:16" x14ac:dyDescent="0.35">
      <c r="A1900" s="149"/>
      <c r="B1900" s="149"/>
      <c r="C1900" s="150"/>
      <c r="D1900" s="149"/>
      <c r="E1900" s="149"/>
      <c r="F1900" s="149"/>
      <c r="G1900" s="149"/>
      <c r="H1900" s="151"/>
      <c r="I1900" s="149"/>
      <c r="J1900" s="149"/>
      <c r="K1900" s="152"/>
      <c r="L1900" s="149"/>
      <c r="M1900" s="149"/>
      <c r="N1900" s="153"/>
      <c r="O1900" s="153"/>
      <c r="P1900" s="153"/>
    </row>
    <row r="1901" spans="1:16" x14ac:dyDescent="0.35">
      <c r="A1901" s="149"/>
      <c r="B1901" s="149"/>
      <c r="C1901" s="150"/>
      <c r="D1901" s="149"/>
      <c r="E1901" s="149"/>
      <c r="F1901" s="149"/>
      <c r="G1901" s="149"/>
      <c r="H1901" s="151"/>
      <c r="I1901" s="149"/>
      <c r="J1901" s="149"/>
      <c r="K1901" s="152"/>
      <c r="L1901" s="149"/>
      <c r="M1901" s="149"/>
      <c r="N1901" s="153"/>
      <c r="O1901" s="153"/>
      <c r="P1901" s="153"/>
    </row>
    <row r="1902" spans="1:16" x14ac:dyDescent="0.35">
      <c r="A1902" s="149"/>
      <c r="B1902" s="149"/>
      <c r="C1902" s="150"/>
      <c r="D1902" s="149"/>
      <c r="E1902" s="149"/>
      <c r="F1902" s="149"/>
      <c r="G1902" s="149"/>
      <c r="H1902" s="151"/>
      <c r="I1902" s="149"/>
      <c r="J1902" s="149"/>
      <c r="K1902" s="152"/>
      <c r="L1902" s="149"/>
      <c r="M1902" s="149"/>
      <c r="N1902" s="153"/>
      <c r="O1902" s="153"/>
      <c r="P1902" s="153"/>
    </row>
    <row r="1903" spans="1:16" x14ac:dyDescent="0.35">
      <c r="A1903" s="149"/>
      <c r="B1903" s="149"/>
      <c r="C1903" s="150"/>
      <c r="D1903" s="149"/>
      <c r="E1903" s="149"/>
      <c r="F1903" s="149"/>
      <c r="G1903" s="149"/>
      <c r="H1903" s="151"/>
      <c r="I1903" s="149"/>
      <c r="J1903" s="149"/>
      <c r="K1903" s="152"/>
      <c r="L1903" s="149"/>
      <c r="M1903" s="149"/>
      <c r="N1903" s="153"/>
      <c r="O1903" s="153"/>
      <c r="P1903" s="153"/>
    </row>
    <row r="1904" spans="1:16" x14ac:dyDescent="0.35">
      <c r="A1904" s="149"/>
      <c r="B1904" s="149"/>
      <c r="C1904" s="150"/>
      <c r="D1904" s="149"/>
      <c r="E1904" s="149"/>
      <c r="F1904" s="149"/>
      <c r="G1904" s="149"/>
      <c r="H1904" s="151"/>
      <c r="I1904" s="149"/>
      <c r="J1904" s="149"/>
      <c r="K1904" s="152"/>
      <c r="L1904" s="149"/>
      <c r="M1904" s="149"/>
      <c r="N1904" s="153"/>
      <c r="O1904" s="153"/>
      <c r="P1904" s="153"/>
    </row>
    <row r="1905" spans="1:16" x14ac:dyDescent="0.35">
      <c r="A1905" s="149"/>
      <c r="B1905" s="149"/>
      <c r="C1905" s="150"/>
      <c r="D1905" s="149"/>
      <c r="E1905" s="149"/>
      <c r="F1905" s="149"/>
      <c r="G1905" s="149"/>
      <c r="H1905" s="151"/>
      <c r="I1905" s="149"/>
      <c r="J1905" s="149"/>
      <c r="K1905" s="152"/>
      <c r="L1905" s="149"/>
      <c r="M1905" s="149"/>
      <c r="N1905" s="153"/>
      <c r="O1905" s="153"/>
      <c r="P1905" s="153"/>
    </row>
    <row r="1906" spans="1:16" x14ac:dyDescent="0.35">
      <c r="A1906" s="149"/>
      <c r="B1906" s="149"/>
      <c r="C1906" s="150"/>
      <c r="D1906" s="149"/>
      <c r="E1906" s="149"/>
      <c r="F1906" s="149"/>
      <c r="G1906" s="149"/>
      <c r="H1906" s="151"/>
      <c r="I1906" s="149"/>
      <c r="J1906" s="149"/>
      <c r="K1906" s="152"/>
      <c r="L1906" s="149"/>
      <c r="M1906" s="149"/>
      <c r="N1906" s="153"/>
      <c r="O1906" s="153"/>
      <c r="P1906" s="153"/>
    </row>
    <row r="1907" spans="1:16" x14ac:dyDescent="0.35">
      <c r="A1907" s="149"/>
      <c r="B1907" s="149"/>
      <c r="C1907" s="150"/>
      <c r="D1907" s="149"/>
      <c r="E1907" s="149"/>
      <c r="F1907" s="149"/>
      <c r="G1907" s="149"/>
      <c r="H1907" s="151"/>
      <c r="I1907" s="149"/>
      <c r="J1907" s="149"/>
      <c r="K1907" s="152"/>
      <c r="L1907" s="149"/>
      <c r="M1907" s="149"/>
      <c r="N1907" s="153"/>
      <c r="O1907" s="153"/>
      <c r="P1907" s="153"/>
    </row>
    <row r="1908" spans="1:16" x14ac:dyDescent="0.35">
      <c r="A1908" s="149"/>
      <c r="B1908" s="149"/>
      <c r="C1908" s="150"/>
      <c r="D1908" s="149"/>
      <c r="E1908" s="149"/>
      <c r="F1908" s="149"/>
      <c r="G1908" s="149"/>
      <c r="H1908" s="151"/>
      <c r="I1908" s="149"/>
      <c r="J1908" s="149"/>
      <c r="K1908" s="152"/>
      <c r="L1908" s="149"/>
      <c r="M1908" s="149"/>
      <c r="N1908" s="153"/>
      <c r="O1908" s="153"/>
      <c r="P1908" s="153"/>
    </row>
    <row r="1909" spans="1:16" x14ac:dyDescent="0.35">
      <c r="A1909" s="149"/>
      <c r="B1909" s="149"/>
      <c r="C1909" s="150"/>
      <c r="D1909" s="149"/>
      <c r="E1909" s="149"/>
      <c r="F1909" s="149"/>
      <c r="G1909" s="149"/>
      <c r="H1909" s="151"/>
      <c r="I1909" s="149"/>
      <c r="J1909" s="149"/>
      <c r="K1909" s="152"/>
      <c r="L1909" s="149"/>
      <c r="M1909" s="149"/>
      <c r="N1909" s="153"/>
      <c r="O1909" s="153"/>
      <c r="P1909" s="153"/>
    </row>
    <row r="1910" spans="1:16" x14ac:dyDescent="0.35">
      <c r="A1910" s="149"/>
      <c r="B1910" s="149"/>
      <c r="C1910" s="150"/>
      <c r="D1910" s="149"/>
      <c r="E1910" s="149"/>
      <c r="F1910" s="149"/>
      <c r="G1910" s="149"/>
      <c r="H1910" s="151"/>
      <c r="I1910" s="149"/>
      <c r="J1910" s="149"/>
      <c r="K1910" s="152"/>
      <c r="L1910" s="149"/>
      <c r="M1910" s="149"/>
      <c r="N1910" s="153"/>
      <c r="O1910" s="153"/>
      <c r="P1910" s="153"/>
    </row>
    <row r="1911" spans="1:16" x14ac:dyDescent="0.35">
      <c r="A1911" s="149"/>
      <c r="B1911" s="149"/>
      <c r="C1911" s="150"/>
      <c r="D1911" s="149"/>
      <c r="E1911" s="149"/>
      <c r="F1911" s="149"/>
      <c r="G1911" s="149"/>
      <c r="H1911" s="151"/>
      <c r="I1911" s="149"/>
      <c r="J1911" s="149"/>
      <c r="K1911" s="152"/>
      <c r="L1911" s="149"/>
      <c r="M1911" s="149"/>
      <c r="N1911" s="153"/>
      <c r="O1911" s="153"/>
      <c r="P1911" s="153"/>
    </row>
    <row r="1912" spans="1:16" x14ac:dyDescent="0.35">
      <c r="A1912" s="149"/>
      <c r="B1912" s="149"/>
      <c r="C1912" s="150"/>
      <c r="D1912" s="149"/>
      <c r="E1912" s="149"/>
      <c r="F1912" s="149"/>
      <c r="G1912" s="149"/>
      <c r="H1912" s="151"/>
      <c r="I1912" s="149"/>
      <c r="J1912" s="149"/>
      <c r="K1912" s="152"/>
      <c r="L1912" s="149"/>
      <c r="M1912" s="149"/>
      <c r="N1912" s="153"/>
      <c r="O1912" s="153"/>
      <c r="P1912" s="153"/>
    </row>
    <row r="1913" spans="1:16" x14ac:dyDescent="0.35">
      <c r="A1913" s="149"/>
      <c r="B1913" s="149"/>
      <c r="C1913" s="150"/>
      <c r="D1913" s="149"/>
      <c r="E1913" s="149"/>
      <c r="F1913" s="149"/>
      <c r="G1913" s="149"/>
      <c r="H1913" s="151"/>
      <c r="I1913" s="149"/>
      <c r="J1913" s="149"/>
      <c r="K1913" s="152"/>
      <c r="L1913" s="149"/>
      <c r="M1913" s="149"/>
      <c r="N1913" s="153"/>
      <c r="O1913" s="153"/>
      <c r="P1913" s="153"/>
    </row>
    <row r="1914" spans="1:16" x14ac:dyDescent="0.35">
      <c r="A1914" s="149"/>
      <c r="B1914" s="149"/>
      <c r="C1914" s="150"/>
      <c r="D1914" s="149"/>
      <c r="E1914" s="149"/>
      <c r="F1914" s="149"/>
      <c r="G1914" s="149"/>
      <c r="H1914" s="151"/>
      <c r="I1914" s="149"/>
      <c r="J1914" s="149"/>
      <c r="K1914" s="152"/>
      <c r="L1914" s="149"/>
      <c r="M1914" s="149"/>
      <c r="N1914" s="153"/>
      <c r="O1914" s="153"/>
      <c r="P1914" s="153"/>
    </row>
    <row r="1915" spans="1:16" x14ac:dyDescent="0.35">
      <c r="A1915" s="149"/>
      <c r="B1915" s="149"/>
      <c r="C1915" s="150"/>
      <c r="D1915" s="149"/>
      <c r="E1915" s="149"/>
      <c r="F1915" s="149"/>
      <c r="G1915" s="149"/>
      <c r="H1915" s="151"/>
      <c r="I1915" s="149"/>
      <c r="J1915" s="149"/>
      <c r="K1915" s="152"/>
      <c r="L1915" s="149"/>
      <c r="M1915" s="149"/>
      <c r="N1915" s="153"/>
      <c r="O1915" s="153"/>
      <c r="P1915" s="153"/>
    </row>
    <row r="1916" spans="1:16" x14ac:dyDescent="0.35">
      <c r="A1916" s="149"/>
      <c r="B1916" s="149"/>
      <c r="C1916" s="150"/>
      <c r="D1916" s="149"/>
      <c r="E1916" s="149"/>
      <c r="F1916" s="149"/>
      <c r="G1916" s="149"/>
      <c r="H1916" s="151"/>
      <c r="I1916" s="149"/>
      <c r="J1916" s="149"/>
      <c r="K1916" s="152"/>
      <c r="L1916" s="149"/>
      <c r="M1916" s="149"/>
      <c r="N1916" s="153"/>
      <c r="O1916" s="153"/>
      <c r="P1916" s="153"/>
    </row>
    <row r="1917" spans="1:16" x14ac:dyDescent="0.35">
      <c r="A1917" s="149"/>
      <c r="B1917" s="149"/>
      <c r="C1917" s="150"/>
      <c r="D1917" s="149"/>
      <c r="E1917" s="149"/>
      <c r="F1917" s="149"/>
      <c r="G1917" s="149"/>
      <c r="H1917" s="151"/>
      <c r="I1917" s="149"/>
      <c r="J1917" s="149"/>
      <c r="K1917" s="152"/>
      <c r="L1917" s="149"/>
      <c r="M1917" s="149"/>
      <c r="N1917" s="153"/>
      <c r="O1917" s="153"/>
      <c r="P1917" s="153"/>
    </row>
    <row r="1918" spans="1:16" x14ac:dyDescent="0.35">
      <c r="A1918" s="149"/>
      <c r="B1918" s="149"/>
      <c r="C1918" s="150"/>
      <c r="D1918" s="149"/>
      <c r="E1918" s="149"/>
      <c r="F1918" s="149"/>
      <c r="G1918" s="149"/>
      <c r="H1918" s="151"/>
      <c r="I1918" s="149"/>
      <c r="J1918" s="149"/>
      <c r="K1918" s="152"/>
      <c r="L1918" s="149"/>
      <c r="M1918" s="149"/>
      <c r="N1918" s="153"/>
      <c r="O1918" s="153"/>
      <c r="P1918" s="153"/>
    </row>
    <row r="1919" spans="1:16" x14ac:dyDescent="0.35">
      <c r="A1919" s="149"/>
      <c r="B1919" s="149"/>
      <c r="C1919" s="150"/>
      <c r="D1919" s="149"/>
      <c r="E1919" s="149"/>
      <c r="F1919" s="149"/>
      <c r="G1919" s="149"/>
      <c r="H1919" s="151"/>
      <c r="I1919" s="149"/>
      <c r="J1919" s="149"/>
      <c r="K1919" s="152"/>
      <c r="L1919" s="149"/>
      <c r="M1919" s="149"/>
      <c r="N1919" s="153"/>
      <c r="O1919" s="153"/>
      <c r="P1919" s="153"/>
    </row>
    <row r="1920" spans="1:16" x14ac:dyDescent="0.35">
      <c r="A1920" s="149"/>
      <c r="B1920" s="149"/>
      <c r="C1920" s="150"/>
      <c r="D1920" s="149"/>
      <c r="E1920" s="149"/>
      <c r="F1920" s="149"/>
      <c r="G1920" s="149"/>
      <c r="H1920" s="151"/>
      <c r="I1920" s="149"/>
      <c r="J1920" s="149"/>
      <c r="K1920" s="152"/>
      <c r="L1920" s="149"/>
      <c r="M1920" s="149"/>
      <c r="N1920" s="153"/>
      <c r="O1920" s="153"/>
      <c r="P1920" s="153"/>
    </row>
    <row r="1921" spans="1:16" x14ac:dyDescent="0.35">
      <c r="A1921" s="149"/>
      <c r="B1921" s="149"/>
      <c r="C1921" s="150"/>
      <c r="D1921" s="149"/>
      <c r="E1921" s="149"/>
      <c r="F1921" s="149"/>
      <c r="G1921" s="149"/>
      <c r="H1921" s="151"/>
      <c r="I1921" s="149"/>
      <c r="J1921" s="149"/>
      <c r="K1921" s="152"/>
      <c r="L1921" s="149"/>
      <c r="M1921" s="149"/>
      <c r="N1921" s="153"/>
      <c r="O1921" s="153"/>
      <c r="P1921" s="153"/>
    </row>
    <row r="1922" spans="1:16" x14ac:dyDescent="0.35">
      <c r="A1922" s="149"/>
      <c r="B1922" s="149"/>
      <c r="C1922" s="150"/>
      <c r="D1922" s="149"/>
      <c r="E1922" s="149"/>
      <c r="F1922" s="149"/>
      <c r="G1922" s="149"/>
      <c r="H1922" s="151"/>
      <c r="I1922" s="149"/>
      <c r="J1922" s="149"/>
      <c r="K1922" s="152"/>
      <c r="L1922" s="149"/>
      <c r="M1922" s="149"/>
      <c r="N1922" s="153"/>
      <c r="O1922" s="153"/>
      <c r="P1922" s="153"/>
    </row>
    <row r="1923" spans="1:16" x14ac:dyDescent="0.35">
      <c r="A1923" s="149"/>
      <c r="B1923" s="149"/>
      <c r="C1923" s="150"/>
      <c r="D1923" s="149"/>
      <c r="E1923" s="149"/>
      <c r="F1923" s="149"/>
      <c r="G1923" s="149"/>
      <c r="H1923" s="151"/>
      <c r="I1923" s="149"/>
      <c r="J1923" s="149"/>
      <c r="K1923" s="152"/>
      <c r="L1923" s="149"/>
      <c r="M1923" s="149"/>
      <c r="N1923" s="153"/>
      <c r="O1923" s="153"/>
      <c r="P1923" s="153"/>
    </row>
    <row r="1924" spans="1:16" x14ac:dyDescent="0.35">
      <c r="A1924" s="149"/>
      <c r="B1924" s="149"/>
      <c r="C1924" s="150"/>
      <c r="D1924" s="149"/>
      <c r="E1924" s="149"/>
      <c r="F1924" s="149"/>
      <c r="G1924" s="149"/>
      <c r="H1924" s="151"/>
      <c r="I1924" s="149"/>
      <c r="J1924" s="149"/>
      <c r="K1924" s="152"/>
      <c r="L1924" s="149"/>
      <c r="M1924" s="149"/>
      <c r="N1924" s="153"/>
      <c r="O1924" s="153"/>
      <c r="P1924" s="153"/>
    </row>
    <row r="1925" spans="1:16" x14ac:dyDescent="0.35">
      <c r="A1925" s="149"/>
      <c r="B1925" s="149"/>
      <c r="C1925" s="150"/>
      <c r="D1925" s="149"/>
      <c r="E1925" s="149"/>
      <c r="F1925" s="149"/>
      <c r="G1925" s="149"/>
      <c r="H1925" s="151"/>
      <c r="I1925" s="149"/>
      <c r="J1925" s="149"/>
      <c r="K1925" s="152"/>
      <c r="L1925" s="149"/>
      <c r="M1925" s="149"/>
      <c r="N1925" s="153"/>
      <c r="O1925" s="153"/>
      <c r="P1925" s="153"/>
    </row>
    <row r="1926" spans="1:16" x14ac:dyDescent="0.35">
      <c r="A1926" s="149"/>
      <c r="B1926" s="149"/>
      <c r="C1926" s="150"/>
      <c r="D1926" s="149"/>
      <c r="E1926" s="149"/>
      <c r="F1926" s="149"/>
      <c r="G1926" s="149"/>
      <c r="H1926" s="151"/>
      <c r="I1926" s="149"/>
      <c r="J1926" s="149"/>
      <c r="K1926" s="152"/>
      <c r="L1926" s="149"/>
      <c r="M1926" s="149"/>
      <c r="N1926" s="153"/>
      <c r="O1926" s="153"/>
      <c r="P1926" s="153"/>
    </row>
    <row r="1927" spans="1:16" x14ac:dyDescent="0.35">
      <c r="A1927" s="149"/>
      <c r="B1927" s="149"/>
      <c r="C1927" s="150"/>
      <c r="D1927" s="149"/>
      <c r="E1927" s="149"/>
      <c r="F1927" s="149"/>
      <c r="G1927" s="149"/>
      <c r="H1927" s="151"/>
      <c r="I1927" s="149"/>
      <c r="J1927" s="149"/>
      <c r="K1927" s="152"/>
      <c r="L1927" s="149"/>
      <c r="M1927" s="149"/>
      <c r="N1927" s="153"/>
      <c r="O1927" s="153"/>
      <c r="P1927" s="153"/>
    </row>
    <row r="1928" spans="1:16" x14ac:dyDescent="0.35">
      <c r="A1928" s="149"/>
      <c r="B1928" s="149"/>
      <c r="C1928" s="150"/>
      <c r="D1928" s="149"/>
      <c r="E1928" s="149"/>
      <c r="F1928" s="149"/>
      <c r="G1928" s="149"/>
      <c r="H1928" s="151"/>
      <c r="I1928" s="149"/>
      <c r="J1928" s="149"/>
      <c r="K1928" s="152"/>
      <c r="L1928" s="149"/>
      <c r="M1928" s="149"/>
      <c r="N1928" s="153"/>
      <c r="O1928" s="153"/>
      <c r="P1928" s="153"/>
    </row>
    <row r="1929" spans="1:16" x14ac:dyDescent="0.35">
      <c r="A1929" s="149"/>
      <c r="B1929" s="149"/>
      <c r="C1929" s="150"/>
      <c r="D1929" s="149"/>
      <c r="E1929" s="149"/>
      <c r="F1929" s="149"/>
      <c r="G1929" s="149"/>
      <c r="H1929" s="151"/>
      <c r="I1929" s="149"/>
      <c r="J1929" s="149"/>
      <c r="K1929" s="152"/>
      <c r="L1929" s="149"/>
      <c r="M1929" s="149"/>
      <c r="N1929" s="153"/>
      <c r="O1929" s="153"/>
      <c r="P1929" s="153"/>
    </row>
    <row r="1930" spans="1:16" x14ac:dyDescent="0.35">
      <c r="A1930" s="149"/>
      <c r="B1930" s="149"/>
      <c r="C1930" s="150"/>
      <c r="D1930" s="149"/>
      <c r="E1930" s="149"/>
      <c r="F1930" s="149"/>
      <c r="G1930" s="149"/>
      <c r="H1930" s="151"/>
      <c r="I1930" s="149"/>
      <c r="J1930" s="149"/>
      <c r="K1930" s="152"/>
      <c r="L1930" s="149"/>
      <c r="M1930" s="149"/>
      <c r="N1930" s="153"/>
      <c r="O1930" s="153"/>
      <c r="P1930" s="153"/>
    </row>
    <row r="1931" spans="1:16" x14ac:dyDescent="0.35">
      <c r="A1931" s="149"/>
      <c r="B1931" s="149"/>
      <c r="C1931" s="150"/>
      <c r="D1931" s="149"/>
      <c r="E1931" s="149"/>
      <c r="F1931" s="149"/>
      <c r="G1931" s="149"/>
      <c r="H1931" s="151"/>
      <c r="I1931" s="149"/>
      <c r="J1931" s="149"/>
      <c r="K1931" s="152"/>
      <c r="L1931" s="149"/>
      <c r="M1931" s="149"/>
      <c r="N1931" s="153"/>
      <c r="O1931" s="153"/>
      <c r="P1931" s="153"/>
    </row>
    <row r="1932" spans="1:16" x14ac:dyDescent="0.35">
      <c r="A1932" s="149"/>
      <c r="B1932" s="149"/>
      <c r="C1932" s="150"/>
      <c r="D1932" s="149"/>
      <c r="E1932" s="149"/>
      <c r="F1932" s="149"/>
      <c r="G1932" s="149"/>
      <c r="H1932" s="151"/>
      <c r="I1932" s="149"/>
      <c r="J1932" s="149"/>
      <c r="K1932" s="152"/>
      <c r="L1932" s="149"/>
      <c r="M1932" s="149"/>
      <c r="N1932" s="153"/>
      <c r="O1932" s="153"/>
      <c r="P1932" s="153"/>
    </row>
    <row r="1933" spans="1:16" x14ac:dyDescent="0.35">
      <c r="A1933" s="149"/>
      <c r="B1933" s="149"/>
      <c r="C1933" s="150"/>
      <c r="D1933" s="149"/>
      <c r="E1933" s="149"/>
      <c r="F1933" s="149"/>
      <c r="G1933" s="149"/>
      <c r="H1933" s="151"/>
      <c r="I1933" s="149"/>
      <c r="J1933" s="149"/>
      <c r="K1933" s="152"/>
      <c r="L1933" s="149"/>
      <c r="M1933" s="149"/>
      <c r="N1933" s="153"/>
      <c r="O1933" s="153"/>
      <c r="P1933" s="153"/>
    </row>
    <row r="1934" spans="1:16" x14ac:dyDescent="0.35">
      <c r="A1934" s="149"/>
      <c r="B1934" s="149"/>
      <c r="C1934" s="150"/>
      <c r="D1934" s="149"/>
      <c r="E1934" s="149"/>
      <c r="F1934" s="149"/>
      <c r="G1934" s="149"/>
      <c r="H1934" s="151"/>
      <c r="I1934" s="149"/>
      <c r="J1934" s="149"/>
      <c r="K1934" s="152"/>
      <c r="L1934" s="149"/>
      <c r="M1934" s="149"/>
      <c r="N1934" s="153"/>
      <c r="O1934" s="153"/>
      <c r="P1934" s="153"/>
    </row>
    <row r="1935" spans="1:16" x14ac:dyDescent="0.35">
      <c r="A1935" s="149"/>
      <c r="B1935" s="149"/>
      <c r="C1935" s="150"/>
      <c r="D1935" s="149"/>
      <c r="E1935" s="149"/>
      <c r="F1935" s="149"/>
      <c r="G1935" s="149"/>
      <c r="H1935" s="151"/>
      <c r="I1935" s="149"/>
      <c r="J1935" s="149"/>
      <c r="K1935" s="152"/>
      <c r="L1935" s="149"/>
      <c r="M1935" s="149"/>
      <c r="N1935" s="153"/>
      <c r="O1935" s="153"/>
      <c r="P1935" s="153"/>
    </row>
    <row r="1936" spans="1:16" x14ac:dyDescent="0.35">
      <c r="A1936" s="149"/>
      <c r="B1936" s="149"/>
      <c r="C1936" s="150"/>
      <c r="D1936" s="149"/>
      <c r="E1936" s="149"/>
      <c r="F1936" s="149"/>
      <c r="G1936" s="149"/>
      <c r="H1936" s="151"/>
      <c r="I1936" s="149"/>
      <c r="J1936" s="149"/>
      <c r="K1936" s="152"/>
      <c r="L1936" s="149"/>
      <c r="M1936" s="149"/>
      <c r="N1936" s="153"/>
      <c r="O1936" s="153"/>
      <c r="P1936" s="153"/>
    </row>
    <row r="1937" spans="1:16" x14ac:dyDescent="0.35">
      <c r="A1937" s="149"/>
      <c r="B1937" s="149"/>
      <c r="C1937" s="150"/>
      <c r="D1937" s="149"/>
      <c r="E1937" s="149"/>
      <c r="F1937" s="149"/>
      <c r="G1937" s="149"/>
      <c r="H1937" s="151"/>
      <c r="I1937" s="149"/>
      <c r="J1937" s="149"/>
      <c r="K1937" s="152"/>
      <c r="L1937" s="149"/>
      <c r="M1937" s="149"/>
      <c r="N1937" s="153"/>
      <c r="O1937" s="153"/>
      <c r="P1937" s="153"/>
    </row>
    <row r="1938" spans="1:16" x14ac:dyDescent="0.35">
      <c r="A1938" s="149"/>
      <c r="B1938" s="149"/>
      <c r="C1938" s="150"/>
      <c r="D1938" s="149"/>
      <c r="E1938" s="149"/>
      <c r="F1938" s="149"/>
      <c r="G1938" s="149"/>
      <c r="H1938" s="151"/>
      <c r="I1938" s="149"/>
      <c r="J1938" s="149"/>
      <c r="K1938" s="152"/>
      <c r="L1938" s="149"/>
      <c r="M1938" s="149"/>
      <c r="N1938" s="153"/>
      <c r="O1938" s="153"/>
      <c r="P1938" s="153"/>
    </row>
    <row r="1939" spans="1:16" x14ac:dyDescent="0.35">
      <c r="A1939" s="149"/>
      <c r="B1939" s="149"/>
      <c r="C1939" s="150"/>
      <c r="D1939" s="149"/>
      <c r="E1939" s="149"/>
      <c r="F1939" s="149"/>
      <c r="G1939" s="149"/>
      <c r="H1939" s="151"/>
      <c r="I1939" s="149"/>
      <c r="J1939" s="149"/>
      <c r="K1939" s="152"/>
      <c r="L1939" s="149"/>
      <c r="M1939" s="149"/>
      <c r="N1939" s="153"/>
      <c r="O1939" s="153"/>
      <c r="P1939" s="153"/>
    </row>
    <row r="1940" spans="1:16" x14ac:dyDescent="0.35">
      <c r="A1940" s="149"/>
      <c r="B1940" s="149"/>
      <c r="C1940" s="150"/>
      <c r="D1940" s="149"/>
      <c r="E1940" s="149"/>
      <c r="F1940" s="149"/>
      <c r="G1940" s="149"/>
      <c r="H1940" s="151"/>
      <c r="I1940" s="149"/>
      <c r="J1940" s="149"/>
      <c r="K1940" s="152"/>
      <c r="L1940" s="149"/>
      <c r="M1940" s="149"/>
      <c r="N1940" s="153"/>
      <c r="O1940" s="153"/>
      <c r="P1940" s="153"/>
    </row>
    <row r="1941" spans="1:16" x14ac:dyDescent="0.35">
      <c r="A1941" s="149"/>
      <c r="B1941" s="149"/>
      <c r="C1941" s="150"/>
      <c r="D1941" s="149"/>
      <c r="E1941" s="149"/>
      <c r="F1941" s="149"/>
      <c r="G1941" s="149"/>
      <c r="H1941" s="151"/>
      <c r="I1941" s="149"/>
      <c r="J1941" s="149"/>
      <c r="K1941" s="152"/>
      <c r="L1941" s="149"/>
      <c r="M1941" s="149"/>
      <c r="N1941" s="153"/>
      <c r="O1941" s="153"/>
      <c r="P1941" s="153"/>
    </row>
    <row r="1942" spans="1:16" x14ac:dyDescent="0.35">
      <c r="A1942" s="149"/>
      <c r="B1942" s="149"/>
      <c r="C1942" s="150"/>
      <c r="D1942" s="149"/>
      <c r="E1942" s="149"/>
      <c r="F1942" s="149"/>
      <c r="G1942" s="149"/>
      <c r="H1942" s="151"/>
      <c r="I1942" s="149"/>
      <c r="J1942" s="149"/>
      <c r="K1942" s="152"/>
      <c r="L1942" s="149"/>
      <c r="M1942" s="149"/>
      <c r="N1942" s="153"/>
      <c r="O1942" s="153"/>
      <c r="P1942" s="153"/>
    </row>
    <row r="1943" spans="1:16" x14ac:dyDescent="0.35">
      <c r="A1943" s="149"/>
      <c r="B1943" s="149"/>
      <c r="C1943" s="150"/>
      <c r="D1943" s="149"/>
      <c r="E1943" s="149"/>
      <c r="F1943" s="149"/>
      <c r="G1943" s="149"/>
      <c r="H1943" s="151"/>
      <c r="I1943" s="149"/>
      <c r="J1943" s="149"/>
      <c r="K1943" s="152"/>
      <c r="L1943" s="149"/>
      <c r="M1943" s="149"/>
      <c r="N1943" s="153"/>
      <c r="O1943" s="153"/>
      <c r="P1943" s="153"/>
    </row>
    <row r="1944" spans="1:16" x14ac:dyDescent="0.35">
      <c r="A1944" s="149"/>
      <c r="B1944" s="149"/>
      <c r="C1944" s="150"/>
      <c r="D1944" s="149"/>
      <c r="E1944" s="149"/>
      <c r="F1944" s="149"/>
      <c r="G1944" s="149"/>
      <c r="H1944" s="151"/>
      <c r="I1944" s="149"/>
      <c r="J1944" s="149"/>
      <c r="K1944" s="152"/>
      <c r="L1944" s="149"/>
      <c r="M1944" s="149"/>
      <c r="N1944" s="153"/>
      <c r="O1944" s="153"/>
      <c r="P1944" s="153"/>
    </row>
    <row r="1945" spans="1:16" x14ac:dyDescent="0.35">
      <c r="A1945" s="149"/>
      <c r="B1945" s="149"/>
      <c r="C1945" s="150"/>
      <c r="D1945" s="149"/>
      <c r="E1945" s="149"/>
      <c r="F1945" s="149"/>
      <c r="G1945" s="149"/>
      <c r="H1945" s="151"/>
      <c r="I1945" s="149"/>
      <c r="J1945" s="149"/>
      <c r="K1945" s="152"/>
      <c r="L1945" s="149"/>
      <c r="M1945" s="149"/>
      <c r="N1945" s="153"/>
      <c r="O1945" s="153"/>
      <c r="P1945" s="153"/>
    </row>
    <row r="1946" spans="1:16" x14ac:dyDescent="0.35">
      <c r="A1946" s="149"/>
      <c r="B1946" s="149"/>
      <c r="C1946" s="150"/>
      <c r="D1946" s="149"/>
      <c r="E1946" s="149"/>
      <c r="F1946" s="149"/>
      <c r="G1946" s="149"/>
      <c r="H1946" s="151"/>
      <c r="I1946" s="149"/>
      <c r="J1946" s="149"/>
      <c r="K1946" s="152"/>
      <c r="L1946" s="149"/>
      <c r="M1946" s="149"/>
      <c r="N1946" s="153"/>
      <c r="O1946" s="153"/>
      <c r="P1946" s="153"/>
    </row>
    <row r="1947" spans="1:16" x14ac:dyDescent="0.35">
      <c r="A1947" s="149"/>
      <c r="B1947" s="149"/>
      <c r="C1947" s="150"/>
      <c r="D1947" s="149"/>
      <c r="E1947" s="149"/>
      <c r="F1947" s="149"/>
      <c r="G1947" s="149"/>
      <c r="H1947" s="151"/>
      <c r="I1947" s="149"/>
      <c r="J1947" s="149"/>
      <c r="K1947" s="152"/>
      <c r="L1947" s="149"/>
      <c r="M1947" s="149"/>
      <c r="N1947" s="153"/>
      <c r="O1947" s="153"/>
      <c r="P1947" s="153"/>
    </row>
    <row r="1948" spans="1:16" x14ac:dyDescent="0.35">
      <c r="A1948" s="149"/>
      <c r="B1948" s="149"/>
      <c r="C1948" s="150"/>
      <c r="D1948" s="149"/>
      <c r="E1948" s="149"/>
      <c r="F1948" s="149"/>
      <c r="G1948" s="149"/>
      <c r="H1948" s="151"/>
      <c r="I1948" s="149"/>
      <c r="J1948" s="149"/>
      <c r="K1948" s="152"/>
      <c r="L1948" s="149"/>
      <c r="M1948" s="149"/>
      <c r="N1948" s="153"/>
      <c r="O1948" s="153"/>
      <c r="P1948" s="153"/>
    </row>
    <row r="1949" spans="1:16" x14ac:dyDescent="0.35">
      <c r="A1949" s="149"/>
      <c r="B1949" s="149"/>
      <c r="C1949" s="150"/>
      <c r="D1949" s="149"/>
      <c r="E1949" s="149"/>
      <c r="F1949" s="149"/>
      <c r="G1949" s="149"/>
      <c r="H1949" s="151"/>
      <c r="I1949" s="149"/>
      <c r="J1949" s="149"/>
      <c r="K1949" s="152"/>
      <c r="L1949" s="149"/>
      <c r="M1949" s="149"/>
      <c r="N1949" s="153"/>
      <c r="O1949" s="153"/>
      <c r="P1949" s="153"/>
    </row>
    <row r="1950" spans="1:16" x14ac:dyDescent="0.35">
      <c r="A1950" s="149"/>
      <c r="B1950" s="149"/>
      <c r="C1950" s="150"/>
      <c r="D1950" s="149"/>
      <c r="E1950" s="149"/>
      <c r="F1950" s="149"/>
      <c r="G1950" s="149"/>
      <c r="H1950" s="151"/>
      <c r="I1950" s="149"/>
      <c r="J1950" s="149"/>
      <c r="K1950" s="152"/>
      <c r="L1950" s="149"/>
      <c r="M1950" s="149"/>
      <c r="N1950" s="153"/>
      <c r="O1950" s="153"/>
      <c r="P1950" s="153"/>
    </row>
    <row r="1951" spans="1:16" x14ac:dyDescent="0.35">
      <c r="A1951" s="149"/>
      <c r="B1951" s="149"/>
      <c r="C1951" s="150"/>
      <c r="D1951" s="149"/>
      <c r="E1951" s="149"/>
      <c r="F1951" s="149"/>
      <c r="G1951" s="149"/>
      <c r="H1951" s="151"/>
      <c r="I1951" s="149"/>
      <c r="J1951" s="149"/>
      <c r="K1951" s="152"/>
      <c r="L1951" s="149"/>
      <c r="M1951" s="149"/>
      <c r="N1951" s="153"/>
      <c r="O1951" s="153"/>
      <c r="P1951" s="153"/>
    </row>
    <row r="1952" spans="1:16" x14ac:dyDescent="0.35">
      <c r="A1952" s="149"/>
      <c r="B1952" s="149"/>
      <c r="C1952" s="150"/>
      <c r="D1952" s="149"/>
      <c r="E1952" s="149"/>
      <c r="F1952" s="149"/>
      <c r="G1952" s="149"/>
      <c r="H1952" s="151"/>
      <c r="I1952" s="149"/>
      <c r="J1952" s="149"/>
      <c r="K1952" s="152"/>
      <c r="L1952" s="149"/>
      <c r="M1952" s="149"/>
      <c r="N1952" s="153"/>
      <c r="O1952" s="153"/>
      <c r="P1952" s="153"/>
    </row>
    <row r="1953" spans="1:16" x14ac:dyDescent="0.35">
      <c r="A1953" s="149"/>
      <c r="B1953" s="149"/>
      <c r="C1953" s="150"/>
      <c r="D1953" s="149"/>
      <c r="E1953" s="149"/>
      <c r="F1953" s="149"/>
      <c r="G1953" s="149"/>
      <c r="H1953" s="151"/>
      <c r="I1953" s="149"/>
      <c r="J1953" s="149"/>
      <c r="K1953" s="152"/>
      <c r="L1953" s="149"/>
      <c r="M1953" s="149"/>
      <c r="N1953" s="153"/>
      <c r="O1953" s="153"/>
      <c r="P1953" s="153"/>
    </row>
    <row r="1954" spans="1:16" x14ac:dyDescent="0.35">
      <c r="A1954" s="149"/>
      <c r="B1954" s="149"/>
      <c r="C1954" s="150"/>
      <c r="D1954" s="149"/>
      <c r="E1954" s="149"/>
      <c r="F1954" s="149"/>
      <c r="G1954" s="149"/>
      <c r="H1954" s="151"/>
      <c r="I1954" s="149"/>
      <c r="J1954" s="149"/>
      <c r="K1954" s="152"/>
      <c r="L1954" s="149"/>
      <c r="M1954" s="149"/>
      <c r="N1954" s="153"/>
      <c r="O1954" s="153"/>
      <c r="P1954" s="153"/>
    </row>
    <row r="1955" spans="1:16" x14ac:dyDescent="0.35">
      <c r="A1955" s="149"/>
      <c r="B1955" s="149"/>
      <c r="C1955" s="150"/>
      <c r="D1955" s="149"/>
      <c r="E1955" s="149"/>
      <c r="F1955" s="149"/>
      <c r="G1955" s="149"/>
      <c r="H1955" s="151"/>
      <c r="I1955" s="149"/>
      <c r="J1955" s="149"/>
      <c r="K1955" s="152"/>
      <c r="L1955" s="149"/>
      <c r="M1955" s="149"/>
      <c r="N1955" s="153"/>
      <c r="O1955" s="153"/>
      <c r="P1955" s="153"/>
    </row>
    <row r="1956" spans="1:16" x14ac:dyDescent="0.35">
      <c r="A1956" s="149"/>
      <c r="B1956" s="149"/>
      <c r="C1956" s="150"/>
      <c r="D1956" s="149"/>
      <c r="E1956" s="149"/>
      <c r="F1956" s="149"/>
      <c r="G1956" s="149"/>
      <c r="H1956" s="151"/>
      <c r="I1956" s="149"/>
      <c r="J1956" s="149"/>
      <c r="K1956" s="152"/>
      <c r="L1956" s="149"/>
      <c r="M1956" s="149"/>
      <c r="N1956" s="153"/>
      <c r="O1956" s="153"/>
      <c r="P1956" s="153"/>
    </row>
    <row r="1957" spans="1:16" x14ac:dyDescent="0.35">
      <c r="A1957" s="149"/>
      <c r="B1957" s="149"/>
      <c r="C1957" s="150"/>
      <c r="D1957" s="149"/>
      <c r="E1957" s="149"/>
      <c r="F1957" s="149"/>
      <c r="G1957" s="149"/>
      <c r="H1957" s="151"/>
      <c r="I1957" s="149"/>
      <c r="J1957" s="149"/>
      <c r="K1957" s="152"/>
      <c r="L1957" s="149"/>
      <c r="M1957" s="149"/>
      <c r="N1957" s="153"/>
      <c r="O1957" s="153"/>
      <c r="P1957" s="153"/>
    </row>
    <row r="1958" spans="1:16" x14ac:dyDescent="0.35">
      <c r="A1958" s="149"/>
      <c r="B1958" s="149"/>
      <c r="C1958" s="150"/>
      <c r="D1958" s="149"/>
      <c r="E1958" s="149"/>
      <c r="F1958" s="149"/>
      <c r="G1958" s="149"/>
      <c r="H1958" s="151"/>
      <c r="I1958" s="149"/>
      <c r="J1958" s="149"/>
      <c r="K1958" s="152"/>
      <c r="L1958" s="149"/>
      <c r="M1958" s="149"/>
      <c r="N1958" s="153"/>
      <c r="O1958" s="153"/>
      <c r="P1958" s="153"/>
    </row>
    <row r="1959" spans="1:16" x14ac:dyDescent="0.35">
      <c r="A1959" s="149"/>
      <c r="B1959" s="149"/>
      <c r="C1959" s="150"/>
      <c r="D1959" s="149"/>
      <c r="E1959" s="149"/>
      <c r="F1959" s="149"/>
      <c r="G1959" s="149"/>
      <c r="H1959" s="151"/>
      <c r="I1959" s="149"/>
      <c r="J1959" s="149"/>
      <c r="K1959" s="152"/>
      <c r="L1959" s="149"/>
      <c r="M1959" s="149"/>
      <c r="N1959" s="153"/>
      <c r="O1959" s="153"/>
      <c r="P1959" s="153"/>
    </row>
    <row r="1960" spans="1:16" x14ac:dyDescent="0.35">
      <c r="A1960" s="149"/>
      <c r="B1960" s="149"/>
      <c r="C1960" s="150"/>
      <c r="D1960" s="149"/>
      <c r="E1960" s="149"/>
      <c r="F1960" s="149"/>
      <c r="G1960" s="149"/>
      <c r="H1960" s="151"/>
      <c r="I1960" s="149"/>
      <c r="J1960" s="149"/>
      <c r="K1960" s="152"/>
      <c r="L1960" s="149"/>
      <c r="M1960" s="149"/>
      <c r="N1960" s="153"/>
      <c r="O1960" s="153"/>
      <c r="P1960" s="153"/>
    </row>
    <row r="1961" spans="1:16" x14ac:dyDescent="0.35">
      <c r="A1961" s="149"/>
      <c r="B1961" s="149"/>
      <c r="C1961" s="150"/>
      <c r="D1961" s="149"/>
      <c r="E1961" s="149"/>
      <c r="F1961" s="149"/>
      <c r="G1961" s="149"/>
      <c r="H1961" s="151"/>
      <c r="I1961" s="149"/>
      <c r="J1961" s="149"/>
      <c r="K1961" s="152"/>
      <c r="L1961" s="149"/>
      <c r="M1961" s="149"/>
      <c r="N1961" s="153"/>
      <c r="O1961" s="153"/>
      <c r="P1961" s="153"/>
    </row>
    <row r="1962" spans="1:16" x14ac:dyDescent="0.35">
      <c r="A1962" s="149"/>
      <c r="B1962" s="149"/>
      <c r="C1962" s="150"/>
      <c r="D1962" s="149"/>
      <c r="E1962" s="149"/>
      <c r="F1962" s="149"/>
      <c r="G1962" s="149"/>
      <c r="H1962" s="151"/>
      <c r="I1962" s="149"/>
      <c r="J1962" s="149"/>
      <c r="K1962" s="152"/>
      <c r="L1962" s="149"/>
      <c r="M1962" s="149"/>
      <c r="N1962" s="153"/>
      <c r="O1962" s="153"/>
      <c r="P1962" s="153"/>
    </row>
    <row r="1963" spans="1:16" x14ac:dyDescent="0.35">
      <c r="A1963" s="149"/>
      <c r="B1963" s="149"/>
      <c r="C1963" s="150"/>
      <c r="D1963" s="149"/>
      <c r="E1963" s="149"/>
      <c r="F1963" s="149"/>
      <c r="G1963" s="149"/>
      <c r="H1963" s="151"/>
      <c r="I1963" s="149"/>
      <c r="J1963" s="149"/>
      <c r="K1963" s="152"/>
      <c r="L1963" s="149"/>
      <c r="M1963" s="149"/>
      <c r="N1963" s="153"/>
      <c r="O1963" s="153"/>
      <c r="P1963" s="153"/>
    </row>
    <row r="1964" spans="1:16" x14ac:dyDescent="0.35">
      <c r="A1964" s="149"/>
      <c r="B1964" s="149"/>
      <c r="C1964" s="150"/>
      <c r="D1964" s="149"/>
      <c r="E1964" s="149"/>
      <c r="F1964" s="149"/>
      <c r="G1964" s="149"/>
      <c r="H1964" s="151"/>
      <c r="I1964" s="149"/>
      <c r="J1964" s="149"/>
      <c r="K1964" s="152"/>
      <c r="L1964" s="149"/>
      <c r="M1964" s="149"/>
      <c r="N1964" s="153"/>
      <c r="O1964" s="153"/>
      <c r="P1964" s="153"/>
    </row>
    <row r="1965" spans="1:16" x14ac:dyDescent="0.35">
      <c r="A1965" s="149"/>
      <c r="B1965" s="149"/>
      <c r="C1965" s="150"/>
      <c r="D1965" s="149"/>
      <c r="E1965" s="149"/>
      <c r="F1965" s="149"/>
      <c r="G1965" s="149"/>
      <c r="H1965" s="151"/>
      <c r="I1965" s="149"/>
      <c r="J1965" s="149"/>
      <c r="K1965" s="152"/>
      <c r="L1965" s="149"/>
      <c r="M1965" s="149"/>
      <c r="N1965" s="153"/>
      <c r="O1965" s="153"/>
      <c r="P1965" s="153"/>
    </row>
    <row r="1966" spans="1:16" x14ac:dyDescent="0.35">
      <c r="A1966" s="149"/>
      <c r="B1966" s="149"/>
      <c r="C1966" s="150"/>
      <c r="D1966" s="149"/>
      <c r="E1966" s="149"/>
      <c r="F1966" s="149"/>
      <c r="G1966" s="149"/>
      <c r="H1966" s="151"/>
      <c r="I1966" s="149"/>
      <c r="J1966" s="149"/>
      <c r="K1966" s="152"/>
      <c r="L1966" s="149"/>
      <c r="M1966" s="149"/>
      <c r="N1966" s="153"/>
      <c r="O1966" s="153"/>
      <c r="P1966" s="153"/>
    </row>
    <row r="1967" spans="1:16" x14ac:dyDescent="0.35">
      <c r="A1967" s="149"/>
      <c r="B1967" s="149"/>
      <c r="C1967" s="150"/>
      <c r="D1967" s="149"/>
      <c r="E1967" s="149"/>
      <c r="F1967" s="149"/>
      <c r="G1967" s="149"/>
      <c r="H1967" s="151"/>
      <c r="I1967" s="149"/>
      <c r="J1967" s="149"/>
      <c r="K1967" s="152"/>
      <c r="L1967" s="149"/>
      <c r="M1967" s="149"/>
      <c r="N1967" s="153"/>
      <c r="O1967" s="153"/>
      <c r="P1967" s="153"/>
    </row>
    <row r="1968" spans="1:16" x14ac:dyDescent="0.35">
      <c r="A1968" s="149"/>
      <c r="B1968" s="149"/>
      <c r="C1968" s="150"/>
      <c r="D1968" s="149"/>
      <c r="E1968" s="149"/>
      <c r="F1968" s="149"/>
      <c r="G1968" s="149"/>
      <c r="H1968" s="151"/>
      <c r="I1968" s="149"/>
      <c r="J1968" s="149"/>
      <c r="K1968" s="152"/>
      <c r="L1968" s="149"/>
      <c r="M1968" s="149"/>
      <c r="N1968" s="153"/>
      <c r="O1968" s="153"/>
      <c r="P1968" s="153"/>
    </row>
    <row r="1969" spans="1:16" x14ac:dyDescent="0.35">
      <c r="A1969" s="149"/>
      <c r="B1969" s="149"/>
      <c r="C1969" s="150"/>
      <c r="D1969" s="149"/>
      <c r="E1969" s="149"/>
      <c r="F1969" s="149"/>
      <c r="G1969" s="149"/>
      <c r="H1969" s="151"/>
      <c r="I1969" s="149"/>
      <c r="J1969" s="149"/>
      <c r="K1969" s="152"/>
      <c r="L1969" s="149"/>
      <c r="M1969" s="149"/>
      <c r="N1969" s="153"/>
      <c r="O1969" s="153"/>
      <c r="P1969" s="153"/>
    </row>
    <row r="1970" spans="1:16" x14ac:dyDescent="0.35">
      <c r="A1970" s="149"/>
      <c r="B1970" s="149"/>
      <c r="C1970" s="150"/>
      <c r="D1970" s="149"/>
      <c r="E1970" s="149"/>
      <c r="F1970" s="149"/>
      <c r="G1970" s="149"/>
      <c r="H1970" s="151"/>
      <c r="I1970" s="149"/>
      <c r="J1970" s="149"/>
      <c r="K1970" s="152"/>
      <c r="L1970" s="149"/>
      <c r="M1970" s="149"/>
      <c r="N1970" s="153"/>
      <c r="O1970" s="153"/>
      <c r="P1970" s="153"/>
    </row>
    <row r="1971" spans="1:16" x14ac:dyDescent="0.35">
      <c r="A1971" s="149"/>
      <c r="B1971" s="149"/>
      <c r="C1971" s="150"/>
      <c r="D1971" s="149"/>
      <c r="E1971" s="149"/>
      <c r="F1971" s="149"/>
      <c r="G1971" s="149"/>
      <c r="H1971" s="151"/>
      <c r="I1971" s="149"/>
      <c r="J1971" s="149"/>
      <c r="K1971" s="152"/>
      <c r="L1971" s="149"/>
      <c r="M1971" s="149"/>
      <c r="N1971" s="153"/>
      <c r="O1971" s="153"/>
      <c r="P1971" s="153"/>
    </row>
    <row r="1972" spans="1:16" x14ac:dyDescent="0.35">
      <c r="A1972" s="149"/>
      <c r="B1972" s="149"/>
      <c r="C1972" s="150"/>
      <c r="D1972" s="149"/>
      <c r="E1972" s="149"/>
      <c r="F1972" s="149"/>
      <c r="G1972" s="149"/>
      <c r="H1972" s="151"/>
      <c r="I1972" s="149"/>
      <c r="J1972" s="149"/>
      <c r="K1972" s="152"/>
      <c r="L1972" s="149"/>
      <c r="M1972" s="149"/>
      <c r="N1972" s="153"/>
      <c r="O1972" s="153"/>
      <c r="P1972" s="153"/>
    </row>
    <row r="1973" spans="1:16" x14ac:dyDescent="0.35">
      <c r="A1973" s="149"/>
      <c r="B1973" s="149"/>
      <c r="C1973" s="150"/>
      <c r="D1973" s="149"/>
      <c r="E1973" s="149"/>
      <c r="F1973" s="149"/>
      <c r="G1973" s="149"/>
      <c r="H1973" s="151"/>
      <c r="I1973" s="149"/>
      <c r="J1973" s="149"/>
      <c r="K1973" s="152"/>
      <c r="L1973" s="149"/>
      <c r="M1973" s="149"/>
      <c r="N1973" s="153"/>
      <c r="O1973" s="153"/>
      <c r="P1973" s="153"/>
    </row>
    <row r="1974" spans="1:16" x14ac:dyDescent="0.35">
      <c r="A1974" s="149"/>
      <c r="B1974" s="149"/>
      <c r="C1974" s="150"/>
      <c r="D1974" s="149"/>
      <c r="E1974" s="149"/>
      <c r="F1974" s="149"/>
      <c r="G1974" s="149"/>
      <c r="H1974" s="151"/>
      <c r="I1974" s="149"/>
      <c r="J1974" s="149"/>
      <c r="K1974" s="152"/>
      <c r="L1974" s="149"/>
      <c r="M1974" s="149"/>
      <c r="N1974" s="153"/>
      <c r="O1974" s="153"/>
      <c r="P1974" s="153"/>
    </row>
    <row r="1975" spans="1:16" x14ac:dyDescent="0.35">
      <c r="A1975" s="149"/>
      <c r="B1975" s="149"/>
      <c r="C1975" s="150"/>
      <c r="D1975" s="149"/>
      <c r="E1975" s="149"/>
      <c r="F1975" s="149"/>
      <c r="G1975" s="149"/>
      <c r="H1975" s="151"/>
      <c r="I1975" s="149"/>
      <c r="J1975" s="149"/>
      <c r="K1975" s="152"/>
      <c r="L1975" s="149"/>
      <c r="M1975" s="149"/>
      <c r="N1975" s="153"/>
      <c r="O1975" s="153"/>
      <c r="P1975" s="153"/>
    </row>
    <row r="1976" spans="1:16" x14ac:dyDescent="0.35">
      <c r="A1976" s="149"/>
      <c r="B1976" s="149"/>
      <c r="C1976" s="150"/>
      <c r="D1976" s="149"/>
      <c r="E1976" s="149"/>
      <c r="F1976" s="149"/>
      <c r="G1976" s="149"/>
      <c r="H1976" s="151"/>
      <c r="I1976" s="149"/>
      <c r="J1976" s="149"/>
      <c r="K1976" s="152"/>
      <c r="L1976" s="149"/>
      <c r="M1976" s="149"/>
      <c r="N1976" s="153"/>
      <c r="O1976" s="153"/>
      <c r="P1976" s="153"/>
    </row>
    <row r="1977" spans="1:16" x14ac:dyDescent="0.35">
      <c r="A1977" s="149"/>
      <c r="B1977" s="149"/>
      <c r="C1977" s="150"/>
      <c r="D1977" s="149"/>
      <c r="E1977" s="149"/>
      <c r="F1977" s="149"/>
      <c r="G1977" s="149"/>
      <c r="H1977" s="151"/>
      <c r="I1977" s="149"/>
      <c r="J1977" s="149"/>
      <c r="K1977" s="152"/>
      <c r="L1977" s="149"/>
      <c r="M1977" s="149"/>
      <c r="N1977" s="153"/>
      <c r="O1977" s="153"/>
      <c r="P1977" s="153"/>
    </row>
    <row r="1978" spans="1:16" x14ac:dyDescent="0.35">
      <c r="A1978" s="149"/>
      <c r="B1978" s="149"/>
      <c r="C1978" s="150"/>
      <c r="D1978" s="149"/>
      <c r="E1978" s="149"/>
      <c r="F1978" s="149"/>
      <c r="G1978" s="149"/>
      <c r="H1978" s="151"/>
      <c r="I1978" s="149"/>
      <c r="J1978" s="149"/>
      <c r="K1978" s="152"/>
      <c r="L1978" s="149"/>
      <c r="M1978" s="149"/>
      <c r="N1978" s="153"/>
      <c r="O1978" s="153"/>
      <c r="P1978" s="153"/>
    </row>
    <row r="1979" spans="1:16" x14ac:dyDescent="0.35">
      <c r="A1979" s="149"/>
      <c r="B1979" s="149"/>
      <c r="C1979" s="150"/>
      <c r="D1979" s="149"/>
      <c r="E1979" s="149"/>
      <c r="F1979" s="149"/>
      <c r="G1979" s="149"/>
      <c r="H1979" s="151"/>
      <c r="I1979" s="149"/>
      <c r="J1979" s="149"/>
      <c r="K1979" s="152"/>
      <c r="L1979" s="149"/>
      <c r="M1979" s="149"/>
      <c r="N1979" s="153"/>
      <c r="O1979" s="153"/>
      <c r="P1979" s="153"/>
    </row>
    <row r="1980" spans="1:16" x14ac:dyDescent="0.35">
      <c r="A1980" s="149"/>
      <c r="B1980" s="149"/>
      <c r="C1980" s="150"/>
      <c r="D1980" s="149"/>
      <c r="E1980" s="149"/>
      <c r="F1980" s="149"/>
      <c r="G1980" s="149"/>
      <c r="H1980" s="151"/>
      <c r="I1980" s="149"/>
      <c r="J1980" s="149"/>
      <c r="K1980" s="152"/>
      <c r="L1980" s="149"/>
      <c r="M1980" s="149"/>
      <c r="N1980" s="153"/>
      <c r="O1980" s="153"/>
      <c r="P1980" s="153"/>
    </row>
    <row r="1981" spans="1:16" x14ac:dyDescent="0.35">
      <c r="A1981" s="149"/>
      <c r="B1981" s="149"/>
      <c r="C1981" s="150"/>
      <c r="D1981" s="149"/>
      <c r="E1981" s="149"/>
      <c r="F1981" s="149"/>
      <c r="G1981" s="149"/>
      <c r="H1981" s="151"/>
      <c r="I1981" s="149"/>
      <c r="J1981" s="149"/>
      <c r="K1981" s="152"/>
      <c r="L1981" s="149"/>
      <c r="M1981" s="149"/>
      <c r="N1981" s="153"/>
      <c r="O1981" s="153"/>
      <c r="P1981" s="153"/>
    </row>
    <row r="1982" spans="1:16" x14ac:dyDescent="0.35">
      <c r="A1982" s="149"/>
      <c r="B1982" s="149"/>
      <c r="C1982" s="150"/>
      <c r="D1982" s="149"/>
      <c r="E1982" s="149"/>
      <c r="F1982" s="149"/>
      <c r="G1982" s="149"/>
      <c r="H1982" s="151"/>
      <c r="I1982" s="149"/>
      <c r="J1982" s="149"/>
      <c r="K1982" s="152"/>
      <c r="L1982" s="149"/>
      <c r="M1982" s="149"/>
      <c r="N1982" s="153"/>
      <c r="O1982" s="153"/>
      <c r="P1982" s="153"/>
    </row>
    <row r="1983" spans="1:16" x14ac:dyDescent="0.35">
      <c r="A1983" s="149"/>
      <c r="B1983" s="149"/>
      <c r="C1983" s="150"/>
      <c r="D1983" s="149"/>
      <c r="E1983" s="149"/>
      <c r="F1983" s="149"/>
      <c r="G1983" s="149"/>
      <c r="H1983" s="151"/>
      <c r="I1983" s="149"/>
      <c r="J1983" s="149"/>
      <c r="K1983" s="152"/>
      <c r="L1983" s="149"/>
      <c r="M1983" s="149"/>
      <c r="N1983" s="153"/>
      <c r="O1983" s="153"/>
      <c r="P1983" s="153"/>
    </row>
    <row r="1984" spans="1:16" x14ac:dyDescent="0.35">
      <c r="A1984" s="149"/>
      <c r="B1984" s="149"/>
      <c r="C1984" s="150"/>
      <c r="D1984" s="149"/>
      <c r="E1984" s="149"/>
      <c r="F1984" s="149"/>
      <c r="G1984" s="149"/>
      <c r="H1984" s="151"/>
      <c r="I1984" s="149"/>
      <c r="J1984" s="149"/>
      <c r="K1984" s="152"/>
      <c r="L1984" s="149"/>
      <c r="M1984" s="149"/>
      <c r="N1984" s="153"/>
      <c r="O1984" s="153"/>
      <c r="P1984" s="153"/>
    </row>
    <row r="1985" spans="1:16" x14ac:dyDescent="0.35">
      <c r="A1985" s="149"/>
      <c r="B1985" s="149"/>
      <c r="C1985" s="150"/>
      <c r="D1985" s="149"/>
      <c r="E1985" s="149"/>
      <c r="F1985" s="149"/>
      <c r="G1985" s="149"/>
      <c r="H1985" s="151"/>
      <c r="I1985" s="149"/>
      <c r="J1985" s="149"/>
      <c r="K1985" s="152"/>
      <c r="L1985" s="149"/>
      <c r="M1985" s="149"/>
      <c r="N1985" s="153"/>
      <c r="O1985" s="153"/>
      <c r="P1985" s="153"/>
    </row>
    <row r="1986" spans="1:16" x14ac:dyDescent="0.35">
      <c r="A1986" s="149"/>
      <c r="B1986" s="149"/>
      <c r="C1986" s="150"/>
      <c r="D1986" s="149"/>
      <c r="E1986" s="149"/>
      <c r="F1986" s="149"/>
      <c r="G1986" s="149"/>
      <c r="H1986" s="151"/>
      <c r="I1986" s="149"/>
      <c r="J1986" s="149"/>
      <c r="K1986" s="152"/>
      <c r="L1986" s="149"/>
      <c r="M1986" s="149"/>
      <c r="N1986" s="153"/>
      <c r="O1986" s="153"/>
      <c r="P1986" s="153"/>
    </row>
    <row r="1987" spans="1:16" x14ac:dyDescent="0.35">
      <c r="A1987" s="149"/>
      <c r="B1987" s="149"/>
      <c r="C1987" s="150"/>
      <c r="D1987" s="149"/>
      <c r="E1987" s="149"/>
      <c r="F1987" s="149"/>
      <c r="G1987" s="149"/>
      <c r="H1987" s="151"/>
      <c r="I1987" s="149"/>
      <c r="J1987" s="149"/>
      <c r="K1987" s="152"/>
      <c r="L1987" s="149"/>
      <c r="M1987" s="149"/>
      <c r="N1987" s="153"/>
      <c r="O1987" s="153"/>
      <c r="P1987" s="153"/>
    </row>
    <row r="1988" spans="1:16" x14ac:dyDescent="0.35">
      <c r="A1988" s="149"/>
      <c r="B1988" s="149"/>
      <c r="C1988" s="150"/>
      <c r="D1988" s="149"/>
      <c r="E1988" s="149"/>
      <c r="F1988" s="149"/>
      <c r="G1988" s="149"/>
      <c r="H1988" s="151"/>
      <c r="I1988" s="149"/>
      <c r="J1988" s="149"/>
      <c r="K1988" s="152"/>
      <c r="L1988" s="149"/>
      <c r="M1988" s="149"/>
      <c r="N1988" s="153"/>
      <c r="O1988" s="153"/>
      <c r="P1988" s="153"/>
    </row>
    <row r="1989" spans="1:16" x14ac:dyDescent="0.35">
      <c r="A1989" s="149"/>
      <c r="B1989" s="149"/>
      <c r="C1989" s="150"/>
      <c r="D1989" s="149"/>
      <c r="E1989" s="149"/>
      <c r="F1989" s="149"/>
      <c r="G1989" s="149"/>
      <c r="H1989" s="151"/>
      <c r="I1989" s="149"/>
      <c r="J1989" s="149"/>
      <c r="K1989" s="152"/>
      <c r="L1989" s="149"/>
      <c r="M1989" s="149"/>
      <c r="N1989" s="153"/>
      <c r="O1989" s="153"/>
      <c r="P1989" s="153"/>
    </row>
    <row r="1990" spans="1:16" x14ac:dyDescent="0.35">
      <c r="A1990" s="149"/>
      <c r="B1990" s="149"/>
      <c r="C1990" s="150"/>
      <c r="D1990" s="149"/>
      <c r="E1990" s="149"/>
      <c r="F1990" s="149"/>
      <c r="G1990" s="149"/>
      <c r="H1990" s="151"/>
      <c r="I1990" s="149"/>
      <c r="J1990" s="149"/>
      <c r="K1990" s="152"/>
      <c r="L1990" s="149"/>
      <c r="M1990" s="149"/>
      <c r="N1990" s="153"/>
      <c r="O1990" s="153"/>
      <c r="P1990" s="153"/>
    </row>
    <row r="1991" spans="1:16" x14ac:dyDescent="0.35">
      <c r="A1991" s="149"/>
      <c r="B1991" s="149"/>
      <c r="C1991" s="150"/>
      <c r="D1991" s="149"/>
      <c r="E1991" s="149"/>
      <c r="F1991" s="149"/>
      <c r="G1991" s="149"/>
      <c r="H1991" s="151"/>
      <c r="I1991" s="149"/>
      <c r="J1991" s="149"/>
      <c r="K1991" s="152"/>
      <c r="L1991" s="149"/>
      <c r="M1991" s="149"/>
      <c r="N1991" s="153"/>
      <c r="O1991" s="153"/>
      <c r="P1991" s="153"/>
    </row>
    <row r="1992" spans="1:16" x14ac:dyDescent="0.35">
      <c r="A1992" s="149"/>
      <c r="B1992" s="149"/>
      <c r="C1992" s="150"/>
      <c r="D1992" s="149"/>
      <c r="E1992" s="149"/>
      <c r="F1992" s="149"/>
      <c r="G1992" s="149"/>
      <c r="H1992" s="151"/>
      <c r="I1992" s="149"/>
      <c r="J1992" s="149"/>
      <c r="K1992" s="152"/>
      <c r="L1992" s="149"/>
      <c r="M1992" s="149"/>
      <c r="N1992" s="153"/>
      <c r="O1992" s="153"/>
      <c r="P1992" s="153"/>
    </row>
    <row r="1993" spans="1:16" x14ac:dyDescent="0.35">
      <c r="A1993" s="149"/>
      <c r="B1993" s="149"/>
      <c r="C1993" s="150"/>
      <c r="D1993" s="149"/>
      <c r="E1993" s="149"/>
      <c r="F1993" s="149"/>
      <c r="G1993" s="149"/>
      <c r="H1993" s="151"/>
      <c r="I1993" s="149"/>
      <c r="J1993" s="149"/>
      <c r="K1993" s="152"/>
      <c r="L1993" s="149"/>
      <c r="M1993" s="149"/>
      <c r="N1993" s="153"/>
      <c r="O1993" s="153"/>
      <c r="P1993" s="153"/>
    </row>
    <row r="1994" spans="1:16" x14ac:dyDescent="0.35">
      <c r="A1994" s="149"/>
      <c r="B1994" s="149"/>
      <c r="C1994" s="150"/>
      <c r="D1994" s="149"/>
      <c r="E1994" s="149"/>
      <c r="F1994" s="149"/>
      <c r="G1994" s="149"/>
      <c r="H1994" s="151"/>
      <c r="I1994" s="149"/>
      <c r="J1994" s="149"/>
      <c r="K1994" s="152"/>
      <c r="L1994" s="149"/>
      <c r="M1994" s="149"/>
      <c r="N1994" s="153"/>
      <c r="O1994" s="153"/>
      <c r="P1994" s="153"/>
    </row>
    <row r="1995" spans="1:16" x14ac:dyDescent="0.35">
      <c r="A1995" s="149"/>
      <c r="B1995" s="149"/>
      <c r="C1995" s="150"/>
      <c r="D1995" s="149"/>
      <c r="E1995" s="149"/>
      <c r="F1995" s="149"/>
      <c r="G1995" s="149"/>
      <c r="H1995" s="151"/>
      <c r="I1995" s="149"/>
      <c r="J1995" s="149"/>
      <c r="K1995" s="152"/>
      <c r="L1995" s="149"/>
      <c r="M1995" s="149"/>
      <c r="N1995" s="153"/>
      <c r="O1995" s="153"/>
      <c r="P1995" s="153"/>
    </row>
    <row r="1996" spans="1:16" x14ac:dyDescent="0.35">
      <c r="A1996" s="149"/>
      <c r="B1996" s="149"/>
      <c r="C1996" s="150"/>
      <c r="D1996" s="149"/>
      <c r="E1996" s="149"/>
      <c r="F1996" s="149"/>
      <c r="G1996" s="149"/>
      <c r="H1996" s="151"/>
      <c r="I1996" s="149"/>
      <c r="J1996" s="149"/>
      <c r="K1996" s="152"/>
      <c r="L1996" s="149"/>
      <c r="M1996" s="149"/>
      <c r="N1996" s="153"/>
      <c r="O1996" s="153"/>
      <c r="P1996" s="153"/>
    </row>
    <row r="1997" spans="1:16" x14ac:dyDescent="0.35">
      <c r="A1997" s="149"/>
      <c r="B1997" s="149"/>
      <c r="C1997" s="150"/>
      <c r="D1997" s="149"/>
      <c r="E1997" s="149"/>
      <c r="F1997" s="149"/>
      <c r="G1997" s="149"/>
      <c r="H1997" s="151"/>
      <c r="I1997" s="149"/>
      <c r="J1997" s="149"/>
      <c r="K1997" s="152"/>
      <c r="L1997" s="149"/>
      <c r="M1997" s="149"/>
      <c r="N1997" s="153"/>
      <c r="O1997" s="153"/>
      <c r="P1997" s="153"/>
    </row>
    <row r="1998" spans="1:16" x14ac:dyDescent="0.35">
      <c r="A1998" s="149"/>
      <c r="B1998" s="149"/>
      <c r="C1998" s="150"/>
      <c r="D1998" s="149"/>
      <c r="E1998" s="149"/>
      <c r="F1998" s="149"/>
      <c r="G1998" s="149"/>
      <c r="H1998" s="151"/>
      <c r="I1998" s="149"/>
      <c r="J1998" s="149"/>
      <c r="K1998" s="152"/>
      <c r="L1998" s="149"/>
      <c r="M1998" s="149"/>
      <c r="N1998" s="153"/>
      <c r="O1998" s="153"/>
      <c r="P1998" s="153"/>
    </row>
    <row r="1999" spans="1:16" x14ac:dyDescent="0.35">
      <c r="A1999" s="149"/>
      <c r="B1999" s="149"/>
      <c r="C1999" s="150"/>
      <c r="D1999" s="149"/>
      <c r="E1999" s="149"/>
      <c r="F1999" s="149"/>
      <c r="G1999" s="149"/>
      <c r="H1999" s="151"/>
      <c r="I1999" s="149"/>
      <c r="J1999" s="149"/>
      <c r="K1999" s="152"/>
      <c r="L1999" s="149"/>
      <c r="M1999" s="149"/>
      <c r="N1999" s="153"/>
      <c r="O1999" s="153"/>
      <c r="P1999" s="153"/>
    </row>
    <row r="2000" spans="1:16" x14ac:dyDescent="0.35">
      <c r="A2000" s="149"/>
      <c r="B2000" s="149"/>
      <c r="C2000" s="150"/>
      <c r="D2000" s="149"/>
      <c r="E2000" s="149"/>
      <c r="F2000" s="149"/>
      <c r="G2000" s="149"/>
      <c r="H2000" s="151"/>
      <c r="I2000" s="149"/>
      <c r="J2000" s="149"/>
      <c r="K2000" s="152"/>
      <c r="L2000" s="149"/>
      <c r="M2000" s="149"/>
      <c r="N2000" s="153"/>
      <c r="O2000" s="153"/>
      <c r="P2000" s="153"/>
    </row>
    <row r="2001" spans="1:16" x14ac:dyDescent="0.35">
      <c r="A2001" s="149"/>
      <c r="B2001" s="149"/>
      <c r="C2001" s="150"/>
      <c r="D2001" s="149"/>
      <c r="E2001" s="149"/>
      <c r="F2001" s="149"/>
      <c r="G2001" s="149"/>
      <c r="H2001" s="151"/>
      <c r="I2001" s="149"/>
      <c r="J2001" s="149"/>
      <c r="K2001" s="152"/>
      <c r="L2001" s="149"/>
      <c r="M2001" s="149"/>
      <c r="N2001" s="153"/>
      <c r="O2001" s="153"/>
      <c r="P2001" s="153"/>
    </row>
    <row r="2002" spans="1:16" x14ac:dyDescent="0.35">
      <c r="A2002" s="149"/>
      <c r="B2002" s="149"/>
      <c r="C2002" s="150"/>
      <c r="D2002" s="149"/>
      <c r="E2002" s="149"/>
      <c r="F2002" s="149"/>
      <c r="G2002" s="149"/>
      <c r="H2002" s="151"/>
      <c r="I2002" s="149"/>
      <c r="J2002" s="149"/>
      <c r="K2002" s="152"/>
      <c r="L2002" s="149"/>
      <c r="M2002" s="149"/>
      <c r="N2002" s="153"/>
      <c r="O2002" s="153"/>
      <c r="P2002" s="153"/>
    </row>
    <row r="2003" spans="1:16" x14ac:dyDescent="0.35">
      <c r="A2003" s="149"/>
      <c r="B2003" s="149"/>
      <c r="C2003" s="150"/>
      <c r="D2003" s="149"/>
      <c r="E2003" s="149"/>
      <c r="F2003" s="149"/>
      <c r="G2003" s="149"/>
      <c r="H2003" s="151"/>
      <c r="I2003" s="149"/>
      <c r="J2003" s="149"/>
      <c r="K2003" s="152"/>
      <c r="L2003" s="149"/>
      <c r="M2003" s="149"/>
      <c r="N2003" s="153"/>
      <c r="O2003" s="153"/>
      <c r="P2003" s="153"/>
    </row>
    <row r="2004" spans="1:16" x14ac:dyDescent="0.35">
      <c r="A2004" s="149"/>
      <c r="B2004" s="149"/>
      <c r="C2004" s="150"/>
      <c r="D2004" s="149"/>
      <c r="E2004" s="149"/>
      <c r="F2004" s="149"/>
      <c r="G2004" s="149"/>
      <c r="H2004" s="151"/>
      <c r="I2004" s="149"/>
      <c r="J2004" s="149"/>
      <c r="K2004" s="152"/>
      <c r="L2004" s="149"/>
      <c r="M2004" s="149"/>
      <c r="N2004" s="153"/>
      <c r="O2004" s="153"/>
      <c r="P2004" s="153"/>
    </row>
    <row r="2005" spans="1:16" x14ac:dyDescent="0.35">
      <c r="A2005" s="149"/>
      <c r="B2005" s="149"/>
      <c r="C2005" s="150"/>
      <c r="D2005" s="149"/>
      <c r="E2005" s="149"/>
      <c r="F2005" s="149"/>
      <c r="G2005" s="149"/>
      <c r="H2005" s="151"/>
      <c r="I2005" s="149"/>
      <c r="J2005" s="149"/>
      <c r="K2005" s="152"/>
      <c r="L2005" s="149"/>
      <c r="M2005" s="149"/>
      <c r="N2005" s="153"/>
      <c r="O2005" s="153"/>
      <c r="P2005" s="153"/>
    </row>
    <row r="2006" spans="1:16" x14ac:dyDescent="0.35">
      <c r="A2006" s="149"/>
      <c r="B2006" s="149"/>
      <c r="C2006" s="150"/>
      <c r="D2006" s="149"/>
      <c r="E2006" s="149"/>
      <c r="F2006" s="149"/>
      <c r="G2006" s="149"/>
      <c r="H2006" s="151"/>
      <c r="I2006" s="149"/>
      <c r="J2006" s="149"/>
      <c r="K2006" s="152"/>
      <c r="L2006" s="149"/>
      <c r="M2006" s="149"/>
      <c r="N2006" s="153"/>
      <c r="O2006" s="153"/>
      <c r="P2006" s="153"/>
    </row>
    <row r="2007" spans="1:16" x14ac:dyDescent="0.35">
      <c r="A2007" s="149"/>
      <c r="B2007" s="149"/>
      <c r="C2007" s="150"/>
      <c r="D2007" s="149"/>
      <c r="E2007" s="149"/>
      <c r="F2007" s="149"/>
      <c r="G2007" s="149"/>
      <c r="H2007" s="151"/>
      <c r="I2007" s="149"/>
      <c r="J2007" s="149"/>
      <c r="K2007" s="152"/>
      <c r="L2007" s="149"/>
      <c r="M2007" s="149"/>
      <c r="N2007" s="153"/>
      <c r="O2007" s="153"/>
      <c r="P2007" s="153"/>
    </row>
    <row r="2008" spans="1:16" x14ac:dyDescent="0.35">
      <c r="A2008" s="149"/>
      <c r="B2008" s="149"/>
      <c r="C2008" s="150"/>
      <c r="D2008" s="149"/>
      <c r="E2008" s="149"/>
      <c r="F2008" s="149"/>
      <c r="G2008" s="149"/>
      <c r="H2008" s="151"/>
      <c r="I2008" s="149"/>
      <c r="J2008" s="149"/>
      <c r="K2008" s="152"/>
      <c r="L2008" s="149"/>
      <c r="M2008" s="149"/>
      <c r="N2008" s="153"/>
      <c r="O2008" s="153"/>
      <c r="P2008" s="153"/>
    </row>
    <row r="2009" spans="1:16" x14ac:dyDescent="0.35">
      <c r="A2009" s="149"/>
      <c r="B2009" s="149"/>
      <c r="C2009" s="150"/>
      <c r="D2009" s="149"/>
      <c r="E2009" s="149"/>
      <c r="F2009" s="149"/>
      <c r="G2009" s="149"/>
      <c r="H2009" s="151"/>
      <c r="I2009" s="149"/>
      <c r="J2009" s="149"/>
      <c r="K2009" s="152"/>
      <c r="L2009" s="149"/>
      <c r="M2009" s="149"/>
      <c r="N2009" s="153"/>
      <c r="O2009" s="153"/>
      <c r="P2009" s="153"/>
    </row>
    <row r="2010" spans="1:16" x14ac:dyDescent="0.35">
      <c r="A2010" s="149"/>
      <c r="B2010" s="149"/>
      <c r="C2010" s="150"/>
      <c r="D2010" s="149"/>
      <c r="E2010" s="149"/>
      <c r="F2010" s="149"/>
      <c r="G2010" s="149"/>
      <c r="H2010" s="151"/>
      <c r="I2010" s="149"/>
      <c r="J2010" s="149"/>
      <c r="K2010" s="152"/>
      <c r="L2010" s="149"/>
      <c r="M2010" s="149"/>
      <c r="N2010" s="153"/>
      <c r="O2010" s="153"/>
      <c r="P2010" s="153"/>
    </row>
    <row r="2011" spans="1:16" x14ac:dyDescent="0.35">
      <c r="A2011" s="149"/>
      <c r="B2011" s="149"/>
      <c r="C2011" s="150"/>
      <c r="D2011" s="149"/>
      <c r="E2011" s="149"/>
      <c r="F2011" s="149"/>
      <c r="G2011" s="149"/>
      <c r="H2011" s="151"/>
      <c r="I2011" s="149"/>
      <c r="J2011" s="149"/>
      <c r="K2011" s="152"/>
      <c r="L2011" s="149"/>
      <c r="M2011" s="149"/>
      <c r="N2011" s="153"/>
      <c r="O2011" s="153"/>
      <c r="P2011" s="153"/>
    </row>
    <row r="2012" spans="1:16" x14ac:dyDescent="0.35">
      <c r="A2012" s="149"/>
      <c r="B2012" s="149"/>
      <c r="C2012" s="150"/>
      <c r="D2012" s="149"/>
      <c r="E2012" s="149"/>
      <c r="F2012" s="149"/>
      <c r="G2012" s="149"/>
      <c r="H2012" s="151"/>
      <c r="I2012" s="149"/>
      <c r="J2012" s="149"/>
      <c r="K2012" s="152"/>
      <c r="L2012" s="149"/>
      <c r="M2012" s="149"/>
      <c r="N2012" s="153"/>
      <c r="O2012" s="153"/>
      <c r="P2012" s="153"/>
    </row>
    <row r="2013" spans="1:16" x14ac:dyDescent="0.35">
      <c r="A2013" s="149"/>
      <c r="B2013" s="149"/>
      <c r="C2013" s="150"/>
      <c r="D2013" s="149"/>
      <c r="E2013" s="149"/>
      <c r="F2013" s="149"/>
      <c r="G2013" s="149"/>
      <c r="H2013" s="151"/>
      <c r="I2013" s="149"/>
      <c r="J2013" s="149"/>
      <c r="K2013" s="152"/>
      <c r="L2013" s="149"/>
      <c r="M2013" s="149"/>
      <c r="N2013" s="153"/>
      <c r="O2013" s="153"/>
      <c r="P2013" s="153"/>
    </row>
    <row r="2014" spans="1:16" x14ac:dyDescent="0.35">
      <c r="A2014" s="149"/>
      <c r="B2014" s="149"/>
      <c r="C2014" s="150"/>
      <c r="D2014" s="149"/>
      <c r="E2014" s="149"/>
      <c r="F2014" s="149"/>
      <c r="G2014" s="149"/>
      <c r="H2014" s="151"/>
      <c r="I2014" s="149"/>
      <c r="J2014" s="149"/>
      <c r="K2014" s="152"/>
      <c r="L2014" s="149"/>
      <c r="M2014" s="149"/>
      <c r="N2014" s="153"/>
      <c r="O2014" s="153"/>
      <c r="P2014" s="153"/>
    </row>
    <row r="2015" spans="1:16" x14ac:dyDescent="0.35">
      <c r="A2015" s="149"/>
      <c r="B2015" s="149"/>
      <c r="C2015" s="150"/>
      <c r="D2015" s="149"/>
      <c r="E2015" s="149"/>
      <c r="F2015" s="149"/>
      <c r="G2015" s="149"/>
      <c r="H2015" s="151"/>
      <c r="I2015" s="149"/>
      <c r="J2015" s="149"/>
      <c r="K2015" s="152"/>
      <c r="L2015" s="149"/>
      <c r="M2015" s="149"/>
      <c r="N2015" s="153"/>
      <c r="O2015" s="153"/>
      <c r="P2015" s="153"/>
    </row>
    <row r="2016" spans="1:16" x14ac:dyDescent="0.35">
      <c r="A2016" s="149"/>
      <c r="B2016" s="149"/>
      <c r="C2016" s="150"/>
      <c r="D2016" s="149"/>
      <c r="E2016" s="149"/>
      <c r="F2016" s="149"/>
      <c r="G2016" s="149"/>
      <c r="H2016" s="151"/>
      <c r="I2016" s="149"/>
      <c r="J2016" s="149"/>
      <c r="K2016" s="152"/>
      <c r="L2016" s="149"/>
      <c r="M2016" s="149"/>
      <c r="N2016" s="153"/>
      <c r="O2016" s="153"/>
      <c r="P2016" s="153"/>
    </row>
    <row r="2017" spans="1:16" x14ac:dyDescent="0.35">
      <c r="A2017" s="149"/>
      <c r="B2017" s="149"/>
      <c r="C2017" s="150"/>
      <c r="D2017" s="149"/>
      <c r="E2017" s="149"/>
      <c r="F2017" s="149"/>
      <c r="G2017" s="149"/>
      <c r="H2017" s="151"/>
      <c r="I2017" s="149"/>
      <c r="J2017" s="149"/>
      <c r="K2017" s="152"/>
      <c r="L2017" s="149"/>
      <c r="M2017" s="149"/>
      <c r="N2017" s="153"/>
      <c r="O2017" s="153"/>
      <c r="P2017" s="153"/>
    </row>
    <row r="2018" spans="1:16" x14ac:dyDescent="0.35">
      <c r="A2018" s="149"/>
      <c r="B2018" s="149"/>
      <c r="C2018" s="150"/>
      <c r="D2018" s="149"/>
      <c r="E2018" s="149"/>
      <c r="F2018" s="149"/>
      <c r="G2018" s="149"/>
      <c r="H2018" s="151"/>
      <c r="I2018" s="149"/>
      <c r="J2018" s="149"/>
      <c r="K2018" s="152"/>
      <c r="L2018" s="149"/>
      <c r="M2018" s="149"/>
      <c r="N2018" s="153"/>
      <c r="O2018" s="153"/>
      <c r="P2018" s="153"/>
    </row>
    <row r="2019" spans="1:16" x14ac:dyDescent="0.35">
      <c r="A2019" s="149"/>
      <c r="B2019" s="149"/>
      <c r="C2019" s="150"/>
      <c r="D2019" s="149"/>
      <c r="E2019" s="149"/>
      <c r="F2019" s="149"/>
      <c r="G2019" s="149"/>
      <c r="H2019" s="151"/>
      <c r="I2019" s="149"/>
      <c r="J2019" s="149"/>
      <c r="K2019" s="152"/>
      <c r="L2019" s="149"/>
      <c r="M2019" s="149"/>
      <c r="N2019" s="153"/>
      <c r="O2019" s="153"/>
      <c r="P2019" s="153"/>
    </row>
    <row r="2020" spans="1:16" x14ac:dyDescent="0.35">
      <c r="A2020" s="149"/>
      <c r="B2020" s="149"/>
      <c r="C2020" s="150"/>
      <c r="D2020" s="149"/>
      <c r="E2020" s="149"/>
      <c r="F2020" s="149"/>
      <c r="G2020" s="149"/>
      <c r="H2020" s="151"/>
      <c r="I2020" s="149"/>
      <c r="J2020" s="149"/>
      <c r="K2020" s="152"/>
      <c r="L2020" s="149"/>
      <c r="M2020" s="149"/>
      <c r="N2020" s="153"/>
      <c r="O2020" s="153"/>
      <c r="P2020" s="153"/>
    </row>
    <row r="2021" spans="1:16" x14ac:dyDescent="0.35">
      <c r="A2021" s="149"/>
      <c r="B2021" s="149"/>
      <c r="C2021" s="150"/>
      <c r="D2021" s="149"/>
      <c r="E2021" s="149"/>
      <c r="F2021" s="149"/>
      <c r="G2021" s="149"/>
      <c r="H2021" s="151"/>
      <c r="I2021" s="149"/>
      <c r="J2021" s="149"/>
      <c r="K2021" s="152"/>
      <c r="L2021" s="149"/>
      <c r="M2021" s="149"/>
      <c r="N2021" s="153"/>
      <c r="O2021" s="153"/>
      <c r="P2021" s="153"/>
    </row>
    <row r="2022" spans="1:16" x14ac:dyDescent="0.35">
      <c r="A2022" s="149"/>
      <c r="B2022" s="149"/>
      <c r="C2022" s="150"/>
      <c r="D2022" s="149"/>
      <c r="E2022" s="149"/>
      <c r="F2022" s="149"/>
      <c r="G2022" s="149"/>
      <c r="H2022" s="151"/>
      <c r="I2022" s="149"/>
      <c r="J2022" s="149"/>
      <c r="K2022" s="152"/>
      <c r="L2022" s="149"/>
      <c r="M2022" s="149"/>
      <c r="N2022" s="153"/>
      <c r="O2022" s="153"/>
      <c r="P2022" s="153"/>
    </row>
    <row r="2023" spans="1:16" x14ac:dyDescent="0.35">
      <c r="A2023" s="149"/>
      <c r="B2023" s="149"/>
      <c r="C2023" s="150"/>
      <c r="D2023" s="149"/>
      <c r="E2023" s="149"/>
      <c r="F2023" s="149"/>
      <c r="G2023" s="149"/>
      <c r="H2023" s="151"/>
      <c r="I2023" s="149"/>
      <c r="J2023" s="149"/>
      <c r="K2023" s="152"/>
      <c r="L2023" s="149"/>
      <c r="M2023" s="149"/>
      <c r="N2023" s="153"/>
      <c r="O2023" s="153"/>
      <c r="P2023" s="153"/>
    </row>
    <row r="2024" spans="1:16" x14ac:dyDescent="0.35">
      <c r="A2024" s="149"/>
      <c r="B2024" s="149"/>
      <c r="C2024" s="150"/>
      <c r="D2024" s="149"/>
      <c r="E2024" s="149"/>
      <c r="F2024" s="149"/>
      <c r="G2024" s="149"/>
      <c r="H2024" s="151"/>
      <c r="I2024" s="149"/>
      <c r="J2024" s="149"/>
      <c r="K2024" s="152"/>
      <c r="L2024" s="149"/>
      <c r="M2024" s="149"/>
      <c r="N2024" s="153"/>
      <c r="O2024" s="153"/>
      <c r="P2024" s="153"/>
    </row>
    <row r="2025" spans="1:16" x14ac:dyDescent="0.35">
      <c r="A2025" s="149"/>
      <c r="B2025" s="149"/>
      <c r="C2025" s="150"/>
      <c r="D2025" s="149"/>
      <c r="E2025" s="149"/>
      <c r="F2025" s="149"/>
      <c r="G2025" s="149"/>
      <c r="H2025" s="151"/>
      <c r="I2025" s="149"/>
      <c r="J2025" s="149"/>
      <c r="K2025" s="152"/>
      <c r="L2025" s="149"/>
      <c r="M2025" s="149"/>
      <c r="N2025" s="153"/>
      <c r="O2025" s="153"/>
      <c r="P2025" s="153"/>
    </row>
    <row r="2026" spans="1:16" x14ac:dyDescent="0.35">
      <c r="A2026" s="149"/>
      <c r="B2026" s="149"/>
      <c r="C2026" s="150"/>
      <c r="D2026" s="149"/>
      <c r="E2026" s="149"/>
      <c r="F2026" s="149"/>
      <c r="G2026" s="149"/>
      <c r="H2026" s="151"/>
      <c r="I2026" s="149"/>
      <c r="J2026" s="149"/>
      <c r="K2026" s="152"/>
      <c r="L2026" s="149"/>
      <c r="M2026" s="149"/>
      <c r="N2026" s="153"/>
      <c r="O2026" s="153"/>
      <c r="P2026" s="153"/>
    </row>
    <row r="2027" spans="1:16" x14ac:dyDescent="0.35">
      <c r="A2027" s="149"/>
      <c r="B2027" s="149"/>
      <c r="C2027" s="150"/>
      <c r="D2027" s="149"/>
      <c r="E2027" s="149"/>
      <c r="F2027" s="149"/>
      <c r="G2027" s="149"/>
      <c r="H2027" s="151"/>
      <c r="I2027" s="149"/>
      <c r="J2027" s="149"/>
      <c r="K2027" s="152"/>
      <c r="L2027" s="149"/>
      <c r="M2027" s="149"/>
      <c r="N2027" s="153"/>
      <c r="O2027" s="153"/>
      <c r="P2027" s="153"/>
    </row>
    <row r="2028" spans="1:16" x14ac:dyDescent="0.35">
      <c r="A2028" s="149"/>
      <c r="B2028" s="149"/>
      <c r="C2028" s="150"/>
      <c r="D2028" s="149"/>
      <c r="E2028" s="149"/>
      <c r="F2028" s="149"/>
      <c r="G2028" s="149"/>
      <c r="H2028" s="151"/>
      <c r="I2028" s="149"/>
      <c r="J2028" s="149"/>
      <c r="K2028" s="152"/>
      <c r="L2028" s="149"/>
      <c r="M2028" s="149"/>
      <c r="N2028" s="153"/>
      <c r="O2028" s="153"/>
      <c r="P2028" s="153"/>
    </row>
    <row r="2029" spans="1:16" x14ac:dyDescent="0.35">
      <c r="A2029" s="149"/>
      <c r="B2029" s="149"/>
      <c r="C2029" s="150"/>
      <c r="D2029" s="149"/>
      <c r="E2029" s="149"/>
      <c r="F2029" s="149"/>
      <c r="G2029" s="149"/>
      <c r="H2029" s="151"/>
      <c r="I2029" s="149"/>
      <c r="J2029" s="149"/>
      <c r="K2029" s="152"/>
      <c r="L2029" s="149"/>
      <c r="M2029" s="149"/>
      <c r="N2029" s="153"/>
      <c r="O2029" s="153"/>
      <c r="P2029" s="153"/>
    </row>
    <row r="2030" spans="1:16" x14ac:dyDescent="0.35">
      <c r="A2030" s="149"/>
      <c r="B2030" s="149"/>
      <c r="C2030" s="150"/>
      <c r="D2030" s="149"/>
      <c r="E2030" s="149"/>
      <c r="F2030" s="149"/>
      <c r="G2030" s="149"/>
      <c r="H2030" s="151"/>
      <c r="I2030" s="149"/>
      <c r="J2030" s="149"/>
      <c r="K2030" s="152"/>
      <c r="L2030" s="149"/>
      <c r="M2030" s="149"/>
      <c r="N2030" s="153"/>
      <c r="O2030" s="153"/>
      <c r="P2030" s="153"/>
    </row>
    <row r="2031" spans="1:16" x14ac:dyDescent="0.35">
      <c r="A2031" s="149"/>
      <c r="B2031" s="149"/>
      <c r="C2031" s="150"/>
      <c r="D2031" s="149"/>
      <c r="E2031" s="149"/>
      <c r="F2031" s="149"/>
      <c r="G2031" s="149"/>
      <c r="H2031" s="151"/>
      <c r="I2031" s="149"/>
      <c r="J2031" s="149"/>
      <c r="K2031" s="152"/>
      <c r="L2031" s="149"/>
      <c r="M2031" s="149"/>
      <c r="N2031" s="153"/>
      <c r="O2031" s="153"/>
      <c r="P2031" s="153"/>
    </row>
    <row r="2032" spans="1:16" x14ac:dyDescent="0.35">
      <c r="A2032" s="149"/>
      <c r="B2032" s="149"/>
      <c r="C2032" s="150"/>
      <c r="D2032" s="149"/>
      <c r="E2032" s="149"/>
      <c r="F2032" s="149"/>
      <c r="G2032" s="149"/>
      <c r="H2032" s="151"/>
      <c r="I2032" s="149"/>
      <c r="J2032" s="149"/>
      <c r="K2032" s="152"/>
      <c r="L2032" s="149"/>
      <c r="M2032" s="149"/>
      <c r="N2032" s="153"/>
      <c r="O2032" s="153"/>
      <c r="P2032" s="153"/>
    </row>
    <row r="2033" spans="1:16" x14ac:dyDescent="0.35">
      <c r="A2033" s="149"/>
      <c r="B2033" s="149"/>
      <c r="C2033" s="150"/>
      <c r="D2033" s="149"/>
      <c r="E2033" s="149"/>
      <c r="F2033" s="149"/>
      <c r="G2033" s="149"/>
      <c r="H2033" s="151"/>
      <c r="I2033" s="149"/>
      <c r="J2033" s="149"/>
      <c r="K2033" s="152"/>
      <c r="L2033" s="149"/>
      <c r="M2033" s="149"/>
      <c r="N2033" s="153"/>
      <c r="O2033" s="153"/>
      <c r="P2033" s="153"/>
    </row>
    <row r="2034" spans="1:16" x14ac:dyDescent="0.35">
      <c r="A2034" s="149"/>
      <c r="B2034" s="149"/>
      <c r="C2034" s="150"/>
      <c r="D2034" s="149"/>
      <c r="E2034" s="149"/>
      <c r="F2034" s="149"/>
      <c r="G2034" s="149"/>
      <c r="H2034" s="151"/>
      <c r="I2034" s="149"/>
      <c r="J2034" s="149"/>
      <c r="K2034" s="152"/>
      <c r="L2034" s="149"/>
      <c r="M2034" s="149"/>
      <c r="N2034" s="153"/>
      <c r="O2034" s="153"/>
      <c r="P2034" s="153"/>
    </row>
    <row r="2035" spans="1:16" x14ac:dyDescent="0.35">
      <c r="A2035" s="149"/>
      <c r="B2035" s="149"/>
      <c r="C2035" s="150"/>
      <c r="D2035" s="149"/>
      <c r="E2035" s="149"/>
      <c r="F2035" s="149"/>
      <c r="G2035" s="149"/>
      <c r="H2035" s="151"/>
      <c r="I2035" s="149"/>
      <c r="J2035" s="149"/>
      <c r="K2035" s="152"/>
      <c r="L2035" s="149"/>
      <c r="M2035" s="149"/>
      <c r="N2035" s="153"/>
      <c r="O2035" s="153"/>
      <c r="P2035" s="153"/>
    </row>
    <row r="2036" spans="1:16" x14ac:dyDescent="0.35">
      <c r="A2036" s="149"/>
      <c r="B2036" s="149"/>
      <c r="C2036" s="150"/>
      <c r="D2036" s="149"/>
      <c r="E2036" s="149"/>
      <c r="F2036" s="149"/>
      <c r="G2036" s="149"/>
      <c r="H2036" s="151"/>
      <c r="I2036" s="149"/>
      <c r="J2036" s="149"/>
      <c r="K2036" s="152"/>
      <c r="L2036" s="149"/>
      <c r="M2036" s="149"/>
      <c r="N2036" s="153"/>
      <c r="O2036" s="153"/>
      <c r="P2036" s="153"/>
    </row>
    <row r="2037" spans="1:16" x14ac:dyDescent="0.35">
      <c r="A2037" s="149"/>
      <c r="B2037" s="149"/>
      <c r="C2037" s="150"/>
      <c r="D2037" s="149"/>
      <c r="E2037" s="149"/>
      <c r="F2037" s="149"/>
      <c r="G2037" s="149"/>
      <c r="H2037" s="151"/>
      <c r="I2037" s="149"/>
      <c r="J2037" s="149"/>
      <c r="K2037" s="152"/>
      <c r="L2037" s="149"/>
      <c r="M2037" s="149"/>
      <c r="N2037" s="153"/>
      <c r="O2037" s="153"/>
      <c r="P2037" s="153"/>
    </row>
    <row r="2038" spans="1:16" x14ac:dyDescent="0.35">
      <c r="A2038" s="149"/>
      <c r="B2038" s="149"/>
      <c r="C2038" s="150"/>
      <c r="D2038" s="149"/>
      <c r="E2038" s="149"/>
      <c r="F2038" s="149"/>
      <c r="G2038" s="149"/>
      <c r="H2038" s="151"/>
      <c r="I2038" s="149"/>
      <c r="J2038" s="149"/>
      <c r="K2038" s="152"/>
      <c r="L2038" s="149"/>
      <c r="M2038" s="149"/>
      <c r="N2038" s="153"/>
      <c r="O2038" s="153"/>
      <c r="P2038" s="153"/>
    </row>
    <row r="2039" spans="1:16" x14ac:dyDescent="0.35">
      <c r="A2039" s="149"/>
      <c r="B2039" s="149"/>
      <c r="C2039" s="150"/>
      <c r="D2039" s="149"/>
      <c r="E2039" s="149"/>
      <c r="F2039" s="149"/>
      <c r="G2039" s="149"/>
      <c r="H2039" s="151"/>
      <c r="I2039" s="149"/>
      <c r="J2039" s="149"/>
      <c r="K2039" s="152"/>
      <c r="L2039" s="149"/>
      <c r="M2039" s="149"/>
      <c r="N2039" s="153"/>
      <c r="O2039" s="153"/>
      <c r="P2039" s="153"/>
    </row>
    <row r="2040" spans="1:16" x14ac:dyDescent="0.35">
      <c r="A2040" s="149"/>
      <c r="B2040" s="149"/>
      <c r="C2040" s="150"/>
      <c r="D2040" s="149"/>
      <c r="E2040" s="149"/>
      <c r="F2040" s="149"/>
      <c r="G2040" s="149"/>
      <c r="H2040" s="151"/>
      <c r="I2040" s="149"/>
      <c r="J2040" s="149"/>
      <c r="K2040" s="152"/>
      <c r="L2040" s="149"/>
      <c r="M2040" s="149"/>
      <c r="N2040" s="153"/>
      <c r="O2040" s="153"/>
      <c r="P2040" s="153"/>
    </row>
    <row r="2041" spans="1:16" x14ac:dyDescent="0.35">
      <c r="A2041" s="149"/>
      <c r="B2041" s="149"/>
      <c r="C2041" s="150"/>
      <c r="D2041" s="149"/>
      <c r="E2041" s="149"/>
      <c r="F2041" s="149"/>
      <c r="G2041" s="149"/>
      <c r="H2041" s="151"/>
      <c r="I2041" s="149"/>
      <c r="J2041" s="149"/>
      <c r="K2041" s="152"/>
      <c r="L2041" s="149"/>
      <c r="M2041" s="149"/>
      <c r="N2041" s="153"/>
      <c r="O2041" s="153"/>
      <c r="P2041" s="153"/>
    </row>
    <row r="2042" spans="1:16" x14ac:dyDescent="0.35">
      <c r="A2042" s="149"/>
      <c r="B2042" s="149"/>
      <c r="C2042" s="150"/>
      <c r="D2042" s="149"/>
      <c r="E2042" s="149"/>
      <c r="F2042" s="149"/>
      <c r="G2042" s="149"/>
      <c r="H2042" s="151"/>
      <c r="I2042" s="149"/>
      <c r="J2042" s="149"/>
      <c r="K2042" s="152"/>
      <c r="L2042" s="149"/>
      <c r="M2042" s="149"/>
      <c r="N2042" s="153"/>
      <c r="O2042" s="153"/>
      <c r="P2042" s="153"/>
    </row>
    <row r="2043" spans="1:16" x14ac:dyDescent="0.35">
      <c r="A2043" s="149"/>
      <c r="B2043" s="149"/>
      <c r="C2043" s="150"/>
      <c r="D2043" s="149"/>
      <c r="E2043" s="149"/>
      <c r="F2043" s="149"/>
      <c r="G2043" s="149"/>
      <c r="H2043" s="151"/>
      <c r="I2043" s="149"/>
      <c r="J2043" s="149"/>
      <c r="K2043" s="152"/>
      <c r="L2043" s="149"/>
      <c r="M2043" s="149"/>
      <c r="N2043" s="153"/>
      <c r="O2043" s="153"/>
      <c r="P2043" s="153"/>
    </row>
    <row r="2044" spans="1:16" x14ac:dyDescent="0.35">
      <c r="A2044" s="149"/>
      <c r="B2044" s="149"/>
      <c r="C2044" s="150"/>
      <c r="D2044" s="149"/>
      <c r="E2044" s="149"/>
      <c r="F2044" s="149"/>
      <c r="G2044" s="149"/>
      <c r="H2044" s="151"/>
      <c r="I2044" s="149"/>
      <c r="J2044" s="149"/>
      <c r="K2044" s="152"/>
      <c r="L2044" s="149"/>
      <c r="M2044" s="149"/>
      <c r="N2044" s="153"/>
      <c r="O2044" s="153"/>
      <c r="P2044" s="153"/>
    </row>
    <row r="2045" spans="1:16" x14ac:dyDescent="0.35">
      <c r="A2045" s="149"/>
      <c r="B2045" s="149"/>
      <c r="C2045" s="150"/>
      <c r="D2045" s="149"/>
      <c r="E2045" s="149"/>
      <c r="F2045" s="149"/>
      <c r="G2045" s="149"/>
      <c r="H2045" s="151"/>
      <c r="I2045" s="149"/>
      <c r="J2045" s="149"/>
      <c r="K2045" s="152"/>
      <c r="L2045" s="149"/>
      <c r="M2045" s="149"/>
      <c r="N2045" s="153"/>
      <c r="O2045" s="153"/>
      <c r="P2045" s="153"/>
    </row>
    <row r="2046" spans="1:16" x14ac:dyDescent="0.35">
      <c r="A2046" s="149"/>
      <c r="B2046" s="149"/>
      <c r="C2046" s="150"/>
      <c r="D2046" s="149"/>
      <c r="E2046" s="149"/>
      <c r="F2046" s="149"/>
      <c r="G2046" s="149"/>
      <c r="H2046" s="151"/>
      <c r="I2046" s="149"/>
      <c r="J2046" s="149"/>
      <c r="K2046" s="152"/>
      <c r="L2046" s="149"/>
      <c r="M2046" s="149"/>
      <c r="N2046" s="153"/>
      <c r="O2046" s="153"/>
      <c r="P2046" s="153"/>
    </row>
    <row r="2047" spans="1:16" x14ac:dyDescent="0.35">
      <c r="A2047" s="149"/>
      <c r="B2047" s="149"/>
      <c r="C2047" s="150"/>
      <c r="D2047" s="149"/>
      <c r="E2047" s="149"/>
      <c r="F2047" s="149"/>
      <c r="G2047" s="149"/>
      <c r="H2047" s="151"/>
      <c r="I2047" s="149"/>
      <c r="J2047" s="149"/>
      <c r="K2047" s="152"/>
      <c r="L2047" s="149"/>
      <c r="M2047" s="149"/>
      <c r="N2047" s="153"/>
      <c r="O2047" s="153"/>
      <c r="P2047" s="153"/>
    </row>
    <row r="2048" spans="1:16" x14ac:dyDescent="0.35">
      <c r="A2048" s="149"/>
      <c r="B2048" s="149"/>
      <c r="C2048" s="150"/>
      <c r="D2048" s="149"/>
      <c r="E2048" s="149"/>
      <c r="F2048" s="149"/>
      <c r="G2048" s="149"/>
      <c r="H2048" s="151"/>
      <c r="I2048" s="149"/>
      <c r="J2048" s="149"/>
      <c r="K2048" s="152"/>
      <c r="L2048" s="149"/>
      <c r="M2048" s="149"/>
      <c r="N2048" s="153"/>
      <c r="O2048" s="153"/>
      <c r="P2048" s="153"/>
    </row>
    <row r="2049" spans="1:16" x14ac:dyDescent="0.35">
      <c r="A2049" s="149"/>
      <c r="B2049" s="149"/>
      <c r="C2049" s="150"/>
      <c r="D2049" s="149"/>
      <c r="E2049" s="149"/>
      <c r="F2049" s="149"/>
      <c r="G2049" s="149"/>
      <c r="H2049" s="151"/>
      <c r="I2049" s="149"/>
      <c r="J2049" s="149"/>
      <c r="K2049" s="152"/>
      <c r="L2049" s="149"/>
      <c r="M2049" s="149"/>
      <c r="N2049" s="153"/>
      <c r="O2049" s="153"/>
      <c r="P2049" s="153"/>
    </row>
    <row r="2050" spans="1:16" x14ac:dyDescent="0.35">
      <c r="A2050" s="149"/>
      <c r="B2050" s="149"/>
      <c r="C2050" s="150"/>
      <c r="D2050" s="149"/>
      <c r="E2050" s="149"/>
      <c r="F2050" s="149"/>
      <c r="G2050" s="149"/>
      <c r="H2050" s="151"/>
      <c r="I2050" s="149"/>
      <c r="J2050" s="149"/>
      <c r="K2050" s="152"/>
      <c r="L2050" s="149"/>
      <c r="M2050" s="149"/>
      <c r="N2050" s="153"/>
      <c r="O2050" s="153"/>
      <c r="P2050" s="153"/>
    </row>
    <row r="2051" spans="1:16" x14ac:dyDescent="0.35">
      <c r="A2051" s="149"/>
      <c r="B2051" s="149"/>
      <c r="C2051" s="150"/>
      <c r="D2051" s="149"/>
      <c r="E2051" s="149"/>
      <c r="F2051" s="149"/>
      <c r="G2051" s="149"/>
      <c r="H2051" s="151"/>
      <c r="I2051" s="149"/>
      <c r="J2051" s="149"/>
      <c r="K2051" s="152"/>
      <c r="L2051" s="149"/>
      <c r="M2051" s="149"/>
      <c r="N2051" s="153"/>
      <c r="O2051" s="153"/>
      <c r="P2051" s="153"/>
    </row>
    <row r="2052" spans="1:16" x14ac:dyDescent="0.35">
      <c r="A2052" s="149"/>
      <c r="B2052" s="149"/>
      <c r="C2052" s="150"/>
      <c r="D2052" s="149"/>
      <c r="E2052" s="149"/>
      <c r="F2052" s="149"/>
      <c r="G2052" s="149"/>
      <c r="H2052" s="151"/>
      <c r="I2052" s="149"/>
      <c r="J2052" s="149"/>
      <c r="K2052" s="152"/>
      <c r="L2052" s="149"/>
      <c r="M2052" s="149"/>
      <c r="N2052" s="153"/>
      <c r="O2052" s="153"/>
      <c r="P2052" s="153"/>
    </row>
    <row r="2053" spans="1:16" x14ac:dyDescent="0.35">
      <c r="A2053" s="149"/>
      <c r="B2053" s="149"/>
      <c r="C2053" s="150"/>
      <c r="D2053" s="149"/>
      <c r="E2053" s="149"/>
      <c r="F2053" s="149"/>
      <c r="G2053" s="149"/>
      <c r="H2053" s="151"/>
      <c r="I2053" s="149"/>
      <c r="J2053" s="149"/>
      <c r="K2053" s="152"/>
      <c r="L2053" s="149"/>
      <c r="M2053" s="149"/>
      <c r="N2053" s="153"/>
      <c r="O2053" s="153"/>
      <c r="P2053" s="153"/>
    </row>
    <row r="2054" spans="1:16" x14ac:dyDescent="0.35">
      <c r="A2054" s="149"/>
      <c r="B2054" s="149"/>
      <c r="C2054" s="150"/>
      <c r="D2054" s="149"/>
      <c r="E2054" s="149"/>
      <c r="F2054" s="149"/>
      <c r="G2054" s="149"/>
      <c r="H2054" s="151"/>
      <c r="I2054" s="149"/>
      <c r="J2054" s="149"/>
      <c r="K2054" s="152"/>
      <c r="L2054" s="149"/>
      <c r="M2054" s="149"/>
      <c r="N2054" s="153"/>
      <c r="O2054" s="153"/>
      <c r="P2054" s="153"/>
    </row>
    <row r="2055" spans="1:16" x14ac:dyDescent="0.35">
      <c r="A2055" s="149"/>
      <c r="B2055" s="149"/>
      <c r="C2055" s="150"/>
      <c r="D2055" s="149"/>
      <c r="E2055" s="149"/>
      <c r="F2055" s="149"/>
      <c r="G2055" s="149"/>
      <c r="H2055" s="151"/>
      <c r="I2055" s="149"/>
      <c r="J2055" s="149"/>
      <c r="K2055" s="152"/>
      <c r="L2055" s="149"/>
      <c r="M2055" s="149"/>
      <c r="N2055" s="153"/>
      <c r="O2055" s="153"/>
      <c r="P2055" s="153"/>
    </row>
    <row r="2056" spans="1:16" x14ac:dyDescent="0.35">
      <c r="A2056" s="149"/>
      <c r="B2056" s="149"/>
      <c r="C2056" s="150"/>
      <c r="D2056" s="149"/>
      <c r="E2056" s="149"/>
      <c r="F2056" s="149"/>
      <c r="G2056" s="149"/>
      <c r="H2056" s="151"/>
      <c r="I2056" s="149"/>
      <c r="J2056" s="149"/>
      <c r="K2056" s="152"/>
      <c r="L2056" s="149"/>
      <c r="M2056" s="149"/>
      <c r="N2056" s="153"/>
      <c r="O2056" s="153"/>
      <c r="P2056" s="153"/>
    </row>
    <row r="2057" spans="1:16" x14ac:dyDescent="0.35">
      <c r="A2057" s="149"/>
      <c r="B2057" s="149"/>
      <c r="C2057" s="150"/>
      <c r="D2057" s="149"/>
      <c r="E2057" s="149"/>
      <c r="F2057" s="149"/>
      <c r="G2057" s="149"/>
      <c r="H2057" s="151"/>
      <c r="I2057" s="149"/>
      <c r="J2057" s="149"/>
      <c r="K2057" s="152"/>
      <c r="L2057" s="149"/>
      <c r="M2057" s="149"/>
      <c r="N2057" s="153"/>
      <c r="O2057" s="153"/>
      <c r="P2057" s="153"/>
    </row>
    <row r="2058" spans="1:16" x14ac:dyDescent="0.35">
      <c r="A2058" s="149"/>
      <c r="B2058" s="149"/>
      <c r="C2058" s="150"/>
      <c r="D2058" s="149"/>
      <c r="E2058" s="149"/>
      <c r="F2058" s="149"/>
      <c r="G2058" s="149"/>
      <c r="H2058" s="151"/>
      <c r="I2058" s="149"/>
      <c r="J2058" s="149"/>
      <c r="K2058" s="152"/>
      <c r="L2058" s="149"/>
      <c r="M2058" s="149"/>
      <c r="N2058" s="153"/>
      <c r="O2058" s="153"/>
      <c r="P2058" s="153"/>
    </row>
    <row r="2059" spans="1:16" x14ac:dyDescent="0.35">
      <c r="A2059" s="149"/>
      <c r="B2059" s="149"/>
      <c r="C2059" s="150"/>
      <c r="D2059" s="149"/>
      <c r="E2059" s="149"/>
      <c r="F2059" s="149"/>
      <c r="G2059" s="149"/>
      <c r="H2059" s="151"/>
      <c r="I2059" s="149"/>
      <c r="J2059" s="149"/>
      <c r="K2059" s="152"/>
      <c r="L2059" s="149"/>
      <c r="M2059" s="149"/>
      <c r="N2059" s="153"/>
      <c r="O2059" s="153"/>
      <c r="P2059" s="153"/>
    </row>
    <row r="2060" spans="1:16" x14ac:dyDescent="0.35">
      <c r="A2060" s="149"/>
      <c r="B2060" s="149"/>
      <c r="C2060" s="150"/>
      <c r="D2060" s="149"/>
      <c r="E2060" s="149"/>
      <c r="F2060" s="149"/>
      <c r="G2060" s="149"/>
      <c r="H2060" s="151"/>
      <c r="I2060" s="149"/>
      <c r="J2060" s="149"/>
      <c r="K2060" s="152"/>
      <c r="L2060" s="149"/>
      <c r="M2060" s="149"/>
      <c r="N2060" s="153"/>
      <c r="O2060" s="153"/>
      <c r="P2060" s="153"/>
    </row>
    <row r="2061" spans="1:16" x14ac:dyDescent="0.35">
      <c r="A2061" s="149"/>
      <c r="B2061" s="149"/>
      <c r="C2061" s="150"/>
      <c r="D2061" s="149"/>
      <c r="E2061" s="149"/>
      <c r="F2061" s="149"/>
      <c r="G2061" s="149"/>
      <c r="H2061" s="151"/>
      <c r="I2061" s="149"/>
      <c r="J2061" s="149"/>
      <c r="K2061" s="152"/>
      <c r="L2061" s="149"/>
      <c r="M2061" s="149"/>
      <c r="N2061" s="153"/>
      <c r="O2061" s="153"/>
      <c r="P2061" s="153"/>
    </row>
    <row r="2062" spans="1:16" x14ac:dyDescent="0.35">
      <c r="A2062" s="149"/>
      <c r="B2062" s="149"/>
      <c r="C2062" s="150"/>
      <c r="D2062" s="149"/>
      <c r="E2062" s="149"/>
      <c r="F2062" s="149"/>
      <c r="G2062" s="149"/>
      <c r="H2062" s="151"/>
      <c r="I2062" s="149"/>
      <c r="J2062" s="149"/>
      <c r="K2062" s="152"/>
      <c r="L2062" s="149"/>
      <c r="M2062" s="149"/>
      <c r="N2062" s="153"/>
      <c r="O2062" s="153"/>
      <c r="P2062" s="153"/>
    </row>
    <row r="2063" spans="1:16" x14ac:dyDescent="0.35">
      <c r="A2063" s="149"/>
      <c r="B2063" s="149"/>
      <c r="C2063" s="150"/>
      <c r="D2063" s="149"/>
      <c r="E2063" s="149"/>
      <c r="F2063" s="149"/>
      <c r="G2063" s="149"/>
      <c r="H2063" s="151"/>
      <c r="I2063" s="149"/>
      <c r="J2063" s="149"/>
      <c r="K2063" s="152"/>
      <c r="L2063" s="149"/>
      <c r="M2063" s="149"/>
      <c r="N2063" s="153"/>
      <c r="O2063" s="153"/>
      <c r="P2063" s="153"/>
    </row>
    <row r="2064" spans="1:16" x14ac:dyDescent="0.35">
      <c r="A2064" s="149"/>
      <c r="B2064" s="149"/>
      <c r="C2064" s="150"/>
      <c r="D2064" s="149"/>
      <c r="E2064" s="149"/>
      <c r="F2064" s="149"/>
      <c r="G2064" s="149"/>
      <c r="H2064" s="151"/>
      <c r="I2064" s="149"/>
      <c r="J2064" s="149"/>
      <c r="K2064" s="152"/>
      <c r="L2064" s="149"/>
      <c r="M2064" s="149"/>
      <c r="N2064" s="153"/>
      <c r="O2064" s="153"/>
      <c r="P2064" s="153"/>
    </row>
    <row r="2065" spans="1:16" x14ac:dyDescent="0.35">
      <c r="A2065" s="149"/>
      <c r="B2065" s="149"/>
      <c r="C2065" s="150"/>
      <c r="D2065" s="149"/>
      <c r="E2065" s="149"/>
      <c r="F2065" s="149"/>
      <c r="G2065" s="149"/>
      <c r="H2065" s="151"/>
      <c r="I2065" s="149"/>
      <c r="J2065" s="149"/>
      <c r="K2065" s="152"/>
      <c r="L2065" s="149"/>
      <c r="M2065" s="149"/>
      <c r="N2065" s="153"/>
      <c r="O2065" s="153"/>
      <c r="P2065" s="153"/>
    </row>
    <row r="2066" spans="1:16" x14ac:dyDescent="0.35">
      <c r="A2066" s="149"/>
      <c r="B2066" s="149"/>
      <c r="C2066" s="150"/>
      <c r="D2066" s="149"/>
      <c r="E2066" s="149"/>
      <c r="F2066" s="149"/>
      <c r="G2066" s="149"/>
      <c r="H2066" s="151"/>
      <c r="I2066" s="149"/>
      <c r="J2066" s="149"/>
      <c r="K2066" s="152"/>
      <c r="L2066" s="149"/>
      <c r="M2066" s="149"/>
      <c r="N2066" s="153"/>
      <c r="O2066" s="153"/>
      <c r="P2066" s="153"/>
    </row>
    <row r="2067" spans="1:16" x14ac:dyDescent="0.35">
      <c r="A2067" s="149"/>
      <c r="B2067" s="149"/>
      <c r="C2067" s="150"/>
      <c r="D2067" s="149"/>
      <c r="E2067" s="149"/>
      <c r="F2067" s="149"/>
      <c r="G2067" s="149"/>
      <c r="H2067" s="151"/>
      <c r="I2067" s="149"/>
      <c r="J2067" s="149"/>
      <c r="K2067" s="152"/>
      <c r="L2067" s="149"/>
      <c r="M2067" s="149"/>
      <c r="N2067" s="153"/>
      <c r="O2067" s="153"/>
      <c r="P2067" s="153"/>
    </row>
    <row r="2068" spans="1:16" x14ac:dyDescent="0.35">
      <c r="A2068" s="149"/>
      <c r="B2068" s="149"/>
      <c r="C2068" s="150"/>
      <c r="D2068" s="149"/>
      <c r="E2068" s="149"/>
      <c r="F2068" s="149"/>
      <c r="G2068" s="149"/>
      <c r="H2068" s="151"/>
      <c r="I2068" s="149"/>
      <c r="J2068" s="149"/>
      <c r="K2068" s="152"/>
      <c r="L2068" s="149"/>
      <c r="M2068" s="149"/>
      <c r="N2068" s="153"/>
      <c r="O2068" s="153"/>
      <c r="P2068" s="153"/>
    </row>
    <row r="2069" spans="1:16" x14ac:dyDescent="0.35">
      <c r="A2069" s="149"/>
      <c r="B2069" s="149"/>
      <c r="C2069" s="150"/>
      <c r="D2069" s="149"/>
      <c r="E2069" s="149"/>
      <c r="F2069" s="149"/>
      <c r="G2069" s="149"/>
      <c r="H2069" s="151"/>
      <c r="I2069" s="149"/>
      <c r="J2069" s="149"/>
      <c r="K2069" s="152"/>
      <c r="L2069" s="149"/>
      <c r="M2069" s="149"/>
      <c r="N2069" s="153"/>
      <c r="O2069" s="153"/>
      <c r="P2069" s="153"/>
    </row>
    <row r="2070" spans="1:16" x14ac:dyDescent="0.35">
      <c r="A2070" s="149"/>
      <c r="B2070" s="149"/>
      <c r="C2070" s="150"/>
      <c r="D2070" s="149"/>
      <c r="E2070" s="149"/>
      <c r="F2070" s="149"/>
      <c r="G2070" s="149"/>
      <c r="H2070" s="151"/>
      <c r="I2070" s="149"/>
      <c r="J2070" s="149"/>
      <c r="K2070" s="152"/>
      <c r="L2070" s="149"/>
      <c r="M2070" s="149"/>
      <c r="N2070" s="153"/>
      <c r="O2070" s="153"/>
      <c r="P2070" s="153"/>
    </row>
    <row r="2071" spans="1:16" x14ac:dyDescent="0.35">
      <c r="A2071" s="149"/>
      <c r="B2071" s="149"/>
      <c r="C2071" s="150"/>
      <c r="D2071" s="149"/>
      <c r="E2071" s="149"/>
      <c r="F2071" s="149"/>
      <c r="G2071" s="149"/>
      <c r="H2071" s="151"/>
      <c r="I2071" s="149"/>
      <c r="J2071" s="149"/>
      <c r="K2071" s="152"/>
      <c r="L2071" s="149"/>
      <c r="M2071" s="149"/>
      <c r="N2071" s="153"/>
      <c r="O2071" s="153"/>
      <c r="P2071" s="153"/>
    </row>
    <row r="2072" spans="1:16" x14ac:dyDescent="0.35">
      <c r="A2072" s="149"/>
      <c r="B2072" s="149"/>
      <c r="C2072" s="150"/>
      <c r="D2072" s="149"/>
      <c r="E2072" s="149"/>
      <c r="F2072" s="149"/>
      <c r="G2072" s="149"/>
      <c r="H2072" s="151"/>
      <c r="I2072" s="149"/>
      <c r="J2072" s="149"/>
      <c r="K2072" s="152"/>
      <c r="L2072" s="149"/>
      <c r="M2072" s="149"/>
      <c r="N2072" s="153"/>
      <c r="O2072" s="153"/>
      <c r="P2072" s="153"/>
    </row>
    <row r="2073" spans="1:16" x14ac:dyDescent="0.35">
      <c r="A2073" s="149"/>
      <c r="B2073" s="149"/>
      <c r="C2073" s="150"/>
      <c r="D2073" s="149"/>
      <c r="E2073" s="149"/>
      <c r="F2073" s="149"/>
      <c r="G2073" s="149"/>
      <c r="H2073" s="151"/>
      <c r="I2073" s="149"/>
      <c r="J2073" s="149"/>
      <c r="K2073" s="152"/>
      <c r="L2073" s="149"/>
      <c r="M2073" s="149"/>
      <c r="N2073" s="153"/>
      <c r="O2073" s="153"/>
      <c r="P2073" s="153"/>
    </row>
    <row r="2074" spans="1:16" x14ac:dyDescent="0.35">
      <c r="A2074" s="149"/>
      <c r="B2074" s="149"/>
      <c r="C2074" s="150"/>
      <c r="D2074" s="149"/>
      <c r="E2074" s="149"/>
      <c r="F2074" s="149"/>
      <c r="G2074" s="149"/>
      <c r="H2074" s="151"/>
      <c r="I2074" s="149"/>
      <c r="J2074" s="149"/>
      <c r="K2074" s="152"/>
      <c r="L2074" s="149"/>
      <c r="M2074" s="149"/>
      <c r="N2074" s="153"/>
      <c r="O2074" s="153"/>
      <c r="P2074" s="153"/>
    </row>
    <row r="2075" spans="1:16" x14ac:dyDescent="0.35">
      <c r="A2075" s="149"/>
      <c r="B2075" s="149"/>
      <c r="C2075" s="150"/>
      <c r="D2075" s="149"/>
      <c r="E2075" s="149"/>
      <c r="F2075" s="149"/>
      <c r="G2075" s="149"/>
      <c r="H2075" s="151"/>
      <c r="I2075" s="149"/>
      <c r="J2075" s="149"/>
      <c r="K2075" s="152"/>
      <c r="L2075" s="149"/>
      <c r="M2075" s="149"/>
      <c r="N2075" s="153"/>
      <c r="O2075" s="153"/>
      <c r="P2075" s="153"/>
    </row>
    <row r="2076" spans="1:16" x14ac:dyDescent="0.35">
      <c r="A2076" s="149"/>
      <c r="B2076" s="149"/>
      <c r="C2076" s="150"/>
      <c r="D2076" s="149"/>
      <c r="E2076" s="149"/>
      <c r="F2076" s="149"/>
      <c r="G2076" s="149"/>
      <c r="H2076" s="151"/>
      <c r="I2076" s="149"/>
      <c r="J2076" s="149"/>
      <c r="K2076" s="152"/>
      <c r="L2076" s="149"/>
      <c r="M2076" s="149"/>
      <c r="N2076" s="153"/>
      <c r="O2076" s="153"/>
      <c r="P2076" s="153"/>
    </row>
    <row r="2077" spans="1:16" x14ac:dyDescent="0.35">
      <c r="A2077" s="149"/>
      <c r="B2077" s="149"/>
      <c r="C2077" s="150"/>
      <c r="D2077" s="149"/>
      <c r="E2077" s="149"/>
      <c r="F2077" s="149"/>
      <c r="G2077" s="149"/>
      <c r="H2077" s="151"/>
      <c r="I2077" s="149"/>
      <c r="J2077" s="149"/>
      <c r="K2077" s="152"/>
      <c r="L2077" s="149"/>
      <c r="M2077" s="149"/>
      <c r="N2077" s="153"/>
      <c r="O2077" s="153"/>
      <c r="P2077" s="153"/>
    </row>
    <row r="2078" spans="1:16" x14ac:dyDescent="0.35">
      <c r="A2078" s="149"/>
      <c r="B2078" s="149"/>
      <c r="C2078" s="150"/>
      <c r="D2078" s="149"/>
      <c r="E2078" s="149"/>
      <c r="F2078" s="149"/>
      <c r="G2078" s="149"/>
      <c r="H2078" s="151"/>
      <c r="I2078" s="149"/>
      <c r="J2078" s="149"/>
      <c r="K2078" s="152"/>
      <c r="L2078" s="149"/>
      <c r="M2078" s="149"/>
      <c r="N2078" s="153"/>
      <c r="O2078" s="153"/>
      <c r="P2078" s="153"/>
    </row>
    <row r="2079" spans="1:16" x14ac:dyDescent="0.35">
      <c r="A2079" s="149"/>
      <c r="B2079" s="149"/>
      <c r="C2079" s="150"/>
      <c r="D2079" s="149"/>
      <c r="E2079" s="149"/>
      <c r="F2079" s="149"/>
      <c r="G2079" s="149"/>
      <c r="H2079" s="151"/>
      <c r="I2079" s="149"/>
      <c r="J2079" s="149"/>
      <c r="K2079" s="152"/>
      <c r="L2079" s="149"/>
      <c r="M2079" s="149"/>
      <c r="N2079" s="153"/>
      <c r="O2079" s="153"/>
      <c r="P2079" s="153"/>
    </row>
    <row r="2080" spans="1:16" x14ac:dyDescent="0.35">
      <c r="A2080" s="149"/>
      <c r="B2080" s="149"/>
      <c r="C2080" s="150"/>
      <c r="D2080" s="149"/>
      <c r="E2080" s="149"/>
      <c r="F2080" s="149"/>
      <c r="G2080" s="149"/>
      <c r="H2080" s="151"/>
      <c r="I2080" s="149"/>
      <c r="J2080" s="149"/>
      <c r="K2080" s="152"/>
      <c r="L2080" s="149"/>
      <c r="M2080" s="149"/>
      <c r="N2080" s="153"/>
      <c r="O2080" s="153"/>
      <c r="P2080" s="153"/>
    </row>
    <row r="2081" spans="1:16" x14ac:dyDescent="0.35">
      <c r="A2081" s="149"/>
      <c r="B2081" s="149"/>
      <c r="C2081" s="150"/>
      <c r="D2081" s="149"/>
      <c r="E2081" s="149"/>
      <c r="F2081" s="149"/>
      <c r="G2081" s="149"/>
      <c r="H2081" s="151"/>
      <c r="I2081" s="149"/>
      <c r="J2081" s="149"/>
      <c r="K2081" s="152"/>
      <c r="L2081" s="149"/>
      <c r="M2081" s="149"/>
      <c r="N2081" s="153"/>
      <c r="O2081" s="153"/>
      <c r="P2081" s="153"/>
    </row>
    <row r="2082" spans="1:16" x14ac:dyDescent="0.35">
      <c r="A2082" s="149"/>
      <c r="B2082" s="149"/>
      <c r="C2082" s="150"/>
      <c r="D2082" s="149"/>
      <c r="E2082" s="149"/>
      <c r="F2082" s="149"/>
      <c r="G2082" s="149"/>
      <c r="H2082" s="151"/>
      <c r="I2082" s="149"/>
      <c r="J2082" s="149"/>
      <c r="K2082" s="152"/>
      <c r="L2082" s="149"/>
      <c r="M2082" s="149"/>
      <c r="N2082" s="153"/>
      <c r="O2082" s="153"/>
      <c r="P2082" s="153"/>
    </row>
    <row r="2083" spans="1:16" x14ac:dyDescent="0.35">
      <c r="A2083" s="149"/>
      <c r="B2083" s="149"/>
      <c r="C2083" s="150"/>
      <c r="D2083" s="149"/>
      <c r="E2083" s="149"/>
      <c r="F2083" s="149"/>
      <c r="G2083" s="149"/>
      <c r="H2083" s="151"/>
      <c r="I2083" s="149"/>
      <c r="J2083" s="149"/>
      <c r="K2083" s="152"/>
      <c r="L2083" s="149"/>
      <c r="M2083" s="149"/>
      <c r="N2083" s="153"/>
      <c r="O2083" s="153"/>
      <c r="P2083" s="153"/>
    </row>
    <row r="2084" spans="1:16" x14ac:dyDescent="0.35">
      <c r="A2084" s="149"/>
      <c r="B2084" s="149"/>
      <c r="C2084" s="150"/>
      <c r="D2084" s="149"/>
      <c r="E2084" s="149"/>
      <c r="F2084" s="149"/>
      <c r="G2084" s="149"/>
      <c r="H2084" s="151"/>
      <c r="I2084" s="149"/>
      <c r="J2084" s="149"/>
      <c r="K2084" s="152"/>
      <c r="L2084" s="149"/>
      <c r="M2084" s="149"/>
      <c r="N2084" s="153"/>
      <c r="O2084" s="153"/>
      <c r="P2084" s="153"/>
    </row>
    <row r="2085" spans="1:16" x14ac:dyDescent="0.35">
      <c r="A2085" s="149"/>
      <c r="B2085" s="149"/>
      <c r="C2085" s="150"/>
      <c r="D2085" s="149"/>
      <c r="E2085" s="149"/>
      <c r="F2085" s="149"/>
      <c r="G2085" s="149"/>
      <c r="H2085" s="151"/>
      <c r="I2085" s="149"/>
      <c r="J2085" s="149"/>
      <c r="K2085" s="152"/>
      <c r="L2085" s="149"/>
      <c r="M2085" s="149"/>
      <c r="N2085" s="153"/>
      <c r="O2085" s="153"/>
      <c r="P2085" s="153"/>
    </row>
    <row r="2086" spans="1:16" x14ac:dyDescent="0.35">
      <c r="A2086" s="149"/>
      <c r="B2086" s="149"/>
      <c r="C2086" s="150"/>
      <c r="D2086" s="149"/>
      <c r="E2086" s="149"/>
      <c r="F2086" s="149"/>
      <c r="G2086" s="149"/>
      <c r="H2086" s="151"/>
      <c r="I2086" s="149"/>
      <c r="J2086" s="149"/>
      <c r="K2086" s="152"/>
      <c r="L2086" s="149"/>
      <c r="M2086" s="149"/>
      <c r="N2086" s="153"/>
      <c r="O2086" s="153"/>
      <c r="P2086" s="153"/>
    </row>
    <row r="2087" spans="1:16" x14ac:dyDescent="0.35">
      <c r="A2087" s="149"/>
      <c r="B2087" s="149"/>
      <c r="C2087" s="150"/>
      <c r="D2087" s="149"/>
      <c r="E2087" s="149"/>
      <c r="F2087" s="149"/>
      <c r="G2087" s="149"/>
      <c r="H2087" s="151"/>
      <c r="I2087" s="149"/>
      <c r="J2087" s="149"/>
      <c r="K2087" s="152"/>
      <c r="L2087" s="149"/>
      <c r="M2087" s="149"/>
      <c r="N2087" s="153"/>
      <c r="O2087" s="153"/>
      <c r="P2087" s="153"/>
    </row>
    <row r="2088" spans="1:16" x14ac:dyDescent="0.35">
      <c r="A2088" s="149"/>
      <c r="B2088" s="149"/>
      <c r="C2088" s="150"/>
      <c r="D2088" s="149"/>
      <c r="E2088" s="149"/>
      <c r="F2088" s="149"/>
      <c r="G2088" s="149"/>
      <c r="H2088" s="151"/>
      <c r="I2088" s="149"/>
      <c r="J2088" s="149"/>
      <c r="K2088" s="152"/>
      <c r="L2088" s="149"/>
      <c r="M2088" s="149"/>
      <c r="N2088" s="153"/>
      <c r="O2088" s="153"/>
      <c r="P2088" s="153"/>
    </row>
    <row r="2089" spans="1:16" x14ac:dyDescent="0.35">
      <c r="A2089" s="149"/>
      <c r="B2089" s="149"/>
      <c r="C2089" s="150"/>
      <c r="D2089" s="149"/>
      <c r="E2089" s="149"/>
      <c r="F2089" s="149"/>
      <c r="G2089" s="149"/>
      <c r="H2089" s="151"/>
      <c r="I2089" s="149"/>
      <c r="J2089" s="149"/>
      <c r="K2089" s="152"/>
      <c r="L2089" s="149"/>
      <c r="M2089" s="149"/>
      <c r="N2089" s="153"/>
      <c r="O2089" s="153"/>
      <c r="P2089" s="153"/>
    </row>
    <row r="2090" spans="1:16" x14ac:dyDescent="0.35">
      <c r="A2090" s="149"/>
      <c r="B2090" s="149"/>
      <c r="C2090" s="150"/>
      <c r="D2090" s="149"/>
      <c r="E2090" s="149"/>
      <c r="F2090" s="149"/>
      <c r="G2090" s="149"/>
      <c r="H2090" s="151"/>
      <c r="I2090" s="149"/>
      <c r="J2090" s="149"/>
      <c r="K2090" s="152"/>
      <c r="L2090" s="149"/>
      <c r="M2090" s="149"/>
      <c r="N2090" s="153"/>
      <c r="O2090" s="153"/>
      <c r="P2090" s="153"/>
    </row>
    <row r="2091" spans="1:16" x14ac:dyDescent="0.35">
      <c r="A2091" s="149"/>
      <c r="B2091" s="149"/>
      <c r="C2091" s="150"/>
      <c r="D2091" s="149"/>
      <c r="E2091" s="149"/>
      <c r="F2091" s="149"/>
      <c r="G2091" s="149"/>
      <c r="H2091" s="151"/>
      <c r="I2091" s="149"/>
      <c r="J2091" s="149"/>
      <c r="K2091" s="152"/>
      <c r="L2091" s="149"/>
      <c r="M2091" s="149"/>
      <c r="N2091" s="153"/>
      <c r="O2091" s="153"/>
      <c r="P2091" s="153"/>
    </row>
    <row r="2092" spans="1:16" x14ac:dyDescent="0.35">
      <c r="A2092" s="149"/>
      <c r="B2092" s="149"/>
      <c r="C2092" s="150"/>
      <c r="D2092" s="149"/>
      <c r="E2092" s="149"/>
      <c r="F2092" s="149"/>
      <c r="G2092" s="149"/>
      <c r="H2092" s="151"/>
      <c r="I2092" s="149"/>
      <c r="J2092" s="149"/>
      <c r="K2092" s="152"/>
      <c r="L2092" s="149"/>
      <c r="M2092" s="149"/>
      <c r="N2092" s="153"/>
      <c r="O2092" s="153"/>
      <c r="P2092" s="153"/>
    </row>
    <row r="2093" spans="1:16" x14ac:dyDescent="0.35">
      <c r="A2093" s="149"/>
      <c r="B2093" s="149"/>
      <c r="C2093" s="150"/>
      <c r="D2093" s="149"/>
      <c r="E2093" s="149"/>
      <c r="F2093" s="149"/>
      <c r="G2093" s="149"/>
      <c r="H2093" s="151"/>
      <c r="I2093" s="149"/>
      <c r="J2093" s="149"/>
      <c r="K2093" s="152"/>
      <c r="L2093" s="149"/>
      <c r="M2093" s="149"/>
      <c r="N2093" s="153"/>
      <c r="O2093" s="153"/>
      <c r="P2093" s="153"/>
    </row>
    <row r="2094" spans="1:16" x14ac:dyDescent="0.35">
      <c r="A2094" s="149"/>
      <c r="B2094" s="149"/>
      <c r="C2094" s="150"/>
      <c r="D2094" s="149"/>
      <c r="E2094" s="149"/>
      <c r="F2094" s="149"/>
      <c r="G2094" s="149"/>
      <c r="H2094" s="151"/>
      <c r="I2094" s="149"/>
      <c r="J2094" s="149"/>
      <c r="K2094" s="152"/>
      <c r="L2094" s="149"/>
      <c r="M2094" s="149"/>
      <c r="N2094" s="153"/>
      <c r="O2094" s="153"/>
      <c r="P2094" s="153"/>
    </row>
    <row r="2095" spans="1:16" x14ac:dyDescent="0.35">
      <c r="A2095" s="149"/>
      <c r="B2095" s="149"/>
      <c r="C2095" s="150"/>
      <c r="D2095" s="149"/>
      <c r="E2095" s="149"/>
      <c r="F2095" s="149"/>
      <c r="G2095" s="149"/>
      <c r="H2095" s="151"/>
      <c r="I2095" s="149"/>
      <c r="J2095" s="149"/>
      <c r="K2095" s="152"/>
      <c r="L2095" s="149"/>
      <c r="M2095" s="149"/>
      <c r="N2095" s="153"/>
      <c r="O2095" s="153"/>
      <c r="P2095" s="153"/>
    </row>
    <row r="2096" spans="1:16" x14ac:dyDescent="0.35">
      <c r="A2096" s="149"/>
      <c r="B2096" s="149"/>
      <c r="C2096" s="150"/>
      <c r="D2096" s="149"/>
      <c r="E2096" s="149"/>
      <c r="F2096" s="149"/>
      <c r="G2096" s="149"/>
      <c r="H2096" s="151"/>
      <c r="I2096" s="149"/>
      <c r="J2096" s="149"/>
      <c r="K2096" s="152"/>
      <c r="L2096" s="149"/>
      <c r="M2096" s="149"/>
      <c r="N2096" s="153"/>
      <c r="O2096" s="153"/>
      <c r="P2096" s="153"/>
    </row>
    <row r="2097" spans="1:16" x14ac:dyDescent="0.35">
      <c r="A2097" s="149"/>
      <c r="B2097" s="149"/>
      <c r="C2097" s="150"/>
      <c r="D2097" s="149"/>
      <c r="E2097" s="149"/>
      <c r="F2097" s="149"/>
      <c r="G2097" s="149"/>
      <c r="H2097" s="151"/>
      <c r="I2097" s="149"/>
      <c r="J2097" s="149"/>
      <c r="K2097" s="152"/>
      <c r="L2097" s="149"/>
      <c r="M2097" s="149"/>
      <c r="N2097" s="153"/>
      <c r="O2097" s="153"/>
      <c r="P2097" s="153"/>
    </row>
    <row r="2098" spans="1:16" x14ac:dyDescent="0.35">
      <c r="A2098" s="149"/>
      <c r="B2098" s="149"/>
      <c r="C2098" s="150"/>
      <c r="D2098" s="149"/>
      <c r="E2098" s="149"/>
      <c r="F2098" s="149"/>
      <c r="G2098" s="149"/>
      <c r="H2098" s="151"/>
      <c r="I2098" s="149"/>
      <c r="J2098" s="149"/>
      <c r="K2098" s="152"/>
      <c r="L2098" s="149"/>
      <c r="M2098" s="149"/>
      <c r="N2098" s="153"/>
      <c r="O2098" s="153"/>
      <c r="P2098" s="153"/>
    </row>
    <row r="2099" spans="1:16" x14ac:dyDescent="0.35">
      <c r="A2099" s="149"/>
      <c r="B2099" s="149"/>
      <c r="C2099" s="150"/>
      <c r="D2099" s="149"/>
      <c r="E2099" s="149"/>
      <c r="F2099" s="149"/>
      <c r="G2099" s="149"/>
      <c r="H2099" s="151"/>
      <c r="I2099" s="149"/>
      <c r="J2099" s="149"/>
      <c r="K2099" s="152"/>
      <c r="L2099" s="149"/>
      <c r="M2099" s="149"/>
      <c r="N2099" s="153"/>
      <c r="O2099" s="153"/>
      <c r="P2099" s="153"/>
    </row>
    <row r="2100" spans="1:16" x14ac:dyDescent="0.35">
      <c r="A2100" s="149"/>
      <c r="B2100" s="149"/>
      <c r="C2100" s="150"/>
      <c r="D2100" s="149"/>
      <c r="E2100" s="149"/>
      <c r="F2100" s="149"/>
      <c r="G2100" s="149"/>
      <c r="H2100" s="151"/>
      <c r="I2100" s="149"/>
      <c r="J2100" s="149"/>
      <c r="K2100" s="152"/>
      <c r="L2100" s="149"/>
      <c r="M2100" s="149"/>
      <c r="N2100" s="153"/>
      <c r="O2100" s="153"/>
      <c r="P2100" s="153"/>
    </row>
    <row r="2101" spans="1:16" x14ac:dyDescent="0.35">
      <c r="A2101" s="149"/>
      <c r="B2101" s="149"/>
      <c r="C2101" s="150"/>
      <c r="D2101" s="149"/>
      <c r="E2101" s="149"/>
      <c r="F2101" s="149"/>
      <c r="G2101" s="149"/>
      <c r="H2101" s="151"/>
      <c r="I2101" s="149"/>
      <c r="J2101" s="149"/>
      <c r="K2101" s="152"/>
      <c r="L2101" s="149"/>
      <c r="M2101" s="149"/>
      <c r="N2101" s="153"/>
      <c r="O2101" s="153"/>
      <c r="P2101" s="153"/>
    </row>
    <row r="2102" spans="1:16" x14ac:dyDescent="0.35">
      <c r="A2102" s="149"/>
      <c r="B2102" s="149"/>
      <c r="C2102" s="150"/>
      <c r="D2102" s="149"/>
      <c r="E2102" s="149"/>
      <c r="F2102" s="149"/>
      <c r="G2102" s="149"/>
      <c r="H2102" s="151"/>
      <c r="I2102" s="149"/>
      <c r="J2102" s="149"/>
      <c r="K2102" s="152"/>
      <c r="L2102" s="149"/>
      <c r="M2102" s="149"/>
      <c r="N2102" s="153"/>
      <c r="O2102" s="153"/>
      <c r="P2102" s="153"/>
    </row>
    <row r="2103" spans="1:16" x14ac:dyDescent="0.35">
      <c r="A2103" s="149"/>
      <c r="B2103" s="149"/>
      <c r="C2103" s="150"/>
      <c r="D2103" s="149"/>
      <c r="E2103" s="149"/>
      <c r="F2103" s="149"/>
      <c r="G2103" s="149"/>
      <c r="H2103" s="151"/>
      <c r="I2103" s="149"/>
      <c r="J2103" s="149"/>
      <c r="K2103" s="152"/>
      <c r="L2103" s="149"/>
      <c r="M2103" s="149"/>
      <c r="N2103" s="153"/>
      <c r="O2103" s="153"/>
      <c r="P2103" s="153"/>
    </row>
    <row r="2104" spans="1:16" x14ac:dyDescent="0.35">
      <c r="A2104" s="149"/>
      <c r="B2104" s="149"/>
      <c r="C2104" s="150"/>
      <c r="D2104" s="149"/>
      <c r="E2104" s="149"/>
      <c r="F2104" s="149"/>
      <c r="G2104" s="149"/>
      <c r="H2104" s="151"/>
      <c r="I2104" s="149"/>
      <c r="J2104" s="149"/>
      <c r="K2104" s="152"/>
      <c r="L2104" s="149"/>
      <c r="M2104" s="149"/>
      <c r="N2104" s="153"/>
      <c r="O2104" s="153"/>
      <c r="P2104" s="153"/>
    </row>
    <row r="2105" spans="1:16" x14ac:dyDescent="0.35">
      <c r="A2105" s="149"/>
      <c r="B2105" s="149"/>
      <c r="C2105" s="150"/>
      <c r="D2105" s="149"/>
      <c r="E2105" s="149"/>
      <c r="F2105" s="149"/>
      <c r="G2105" s="149"/>
      <c r="H2105" s="151"/>
      <c r="I2105" s="149"/>
      <c r="J2105" s="149"/>
      <c r="K2105" s="152"/>
      <c r="L2105" s="149"/>
      <c r="M2105" s="149"/>
      <c r="N2105" s="153"/>
      <c r="O2105" s="153"/>
      <c r="P2105" s="153"/>
    </row>
    <row r="2106" spans="1:16" x14ac:dyDescent="0.35">
      <c r="A2106" s="149"/>
      <c r="B2106" s="149"/>
      <c r="C2106" s="150"/>
      <c r="D2106" s="149"/>
      <c r="E2106" s="149"/>
      <c r="F2106" s="149"/>
      <c r="G2106" s="149"/>
      <c r="H2106" s="151"/>
      <c r="I2106" s="149"/>
      <c r="J2106" s="149"/>
      <c r="K2106" s="152"/>
      <c r="L2106" s="149"/>
      <c r="M2106" s="149"/>
      <c r="N2106" s="153"/>
      <c r="O2106" s="153"/>
      <c r="P2106" s="153"/>
    </row>
    <row r="2107" spans="1:16" x14ac:dyDescent="0.35">
      <c r="A2107" s="149"/>
      <c r="B2107" s="149"/>
      <c r="C2107" s="150"/>
      <c r="D2107" s="149"/>
      <c r="E2107" s="149"/>
      <c r="F2107" s="149"/>
      <c r="G2107" s="149"/>
      <c r="H2107" s="151"/>
      <c r="I2107" s="149"/>
      <c r="J2107" s="149"/>
      <c r="K2107" s="152"/>
      <c r="L2107" s="149"/>
      <c r="M2107" s="149"/>
      <c r="N2107" s="153"/>
      <c r="O2107" s="153"/>
      <c r="P2107" s="153"/>
    </row>
    <row r="2108" spans="1:16" x14ac:dyDescent="0.35">
      <c r="A2108" s="149"/>
      <c r="B2108" s="149"/>
      <c r="C2108" s="150"/>
      <c r="D2108" s="149"/>
      <c r="E2108" s="149"/>
      <c r="F2108" s="149"/>
      <c r="G2108" s="149"/>
      <c r="H2108" s="151"/>
      <c r="I2108" s="149"/>
      <c r="J2108" s="149"/>
      <c r="K2108" s="152"/>
      <c r="L2108" s="149"/>
      <c r="M2108" s="149"/>
      <c r="N2108" s="153"/>
      <c r="O2108" s="153"/>
      <c r="P2108" s="153"/>
    </row>
    <row r="2109" spans="1:16" x14ac:dyDescent="0.35">
      <c r="A2109" s="149"/>
      <c r="B2109" s="149"/>
      <c r="C2109" s="150"/>
      <c r="D2109" s="149"/>
      <c r="E2109" s="149"/>
      <c r="F2109" s="149"/>
      <c r="G2109" s="149"/>
      <c r="H2109" s="151"/>
      <c r="I2109" s="149"/>
      <c r="J2109" s="149"/>
      <c r="K2109" s="152"/>
      <c r="L2109" s="149"/>
      <c r="M2109" s="149"/>
      <c r="N2109" s="153"/>
      <c r="O2109" s="153"/>
      <c r="P2109" s="153"/>
    </row>
    <row r="2110" spans="1:16" x14ac:dyDescent="0.35">
      <c r="A2110" s="149"/>
      <c r="B2110" s="149"/>
      <c r="C2110" s="150"/>
      <c r="D2110" s="149"/>
      <c r="E2110" s="149"/>
      <c r="F2110" s="149"/>
      <c r="G2110" s="149"/>
      <c r="H2110" s="151"/>
      <c r="I2110" s="149"/>
      <c r="J2110" s="149"/>
      <c r="K2110" s="152"/>
      <c r="L2110" s="149"/>
      <c r="M2110" s="149"/>
      <c r="N2110" s="153"/>
      <c r="O2110" s="153"/>
      <c r="P2110" s="153"/>
    </row>
    <row r="2111" spans="1:16" x14ac:dyDescent="0.35">
      <c r="A2111" s="149"/>
      <c r="B2111" s="149"/>
      <c r="C2111" s="150"/>
      <c r="D2111" s="149"/>
      <c r="E2111" s="149"/>
      <c r="F2111" s="149"/>
      <c r="G2111" s="149"/>
      <c r="H2111" s="151"/>
      <c r="I2111" s="149"/>
      <c r="J2111" s="149"/>
      <c r="K2111" s="152"/>
      <c r="L2111" s="149"/>
      <c r="M2111" s="149"/>
      <c r="N2111" s="153"/>
      <c r="O2111" s="153"/>
      <c r="P2111" s="153"/>
    </row>
    <row r="2112" spans="1:16" x14ac:dyDescent="0.35">
      <c r="A2112" s="149"/>
      <c r="B2112" s="149"/>
      <c r="C2112" s="150"/>
      <c r="D2112" s="149"/>
      <c r="E2112" s="149"/>
      <c r="F2112" s="149"/>
      <c r="G2112" s="149"/>
      <c r="H2112" s="151"/>
      <c r="I2112" s="149"/>
      <c r="J2112" s="149"/>
      <c r="K2112" s="152"/>
      <c r="L2112" s="149"/>
      <c r="M2112" s="149"/>
      <c r="N2112" s="153"/>
      <c r="O2112" s="153"/>
      <c r="P2112" s="153"/>
    </row>
    <row r="2113" spans="1:16" x14ac:dyDescent="0.35">
      <c r="A2113" s="149"/>
      <c r="B2113" s="149"/>
      <c r="C2113" s="150"/>
      <c r="D2113" s="149"/>
      <c r="E2113" s="149"/>
      <c r="F2113" s="149"/>
      <c r="G2113" s="149"/>
      <c r="H2113" s="151"/>
      <c r="I2113" s="149"/>
      <c r="J2113" s="149"/>
      <c r="K2113" s="152"/>
      <c r="L2113" s="149"/>
      <c r="M2113" s="149"/>
      <c r="N2113" s="153"/>
      <c r="O2113" s="153"/>
      <c r="P2113" s="153"/>
    </row>
    <row r="2114" spans="1:16" x14ac:dyDescent="0.35">
      <c r="A2114" s="149"/>
      <c r="B2114" s="149"/>
      <c r="C2114" s="150"/>
      <c r="D2114" s="149"/>
      <c r="E2114" s="149"/>
      <c r="F2114" s="149"/>
      <c r="G2114" s="149"/>
      <c r="H2114" s="151"/>
      <c r="I2114" s="149"/>
      <c r="J2114" s="149"/>
      <c r="K2114" s="152"/>
      <c r="L2114" s="149"/>
      <c r="M2114" s="149"/>
      <c r="N2114" s="153"/>
      <c r="O2114" s="153"/>
      <c r="P2114" s="153"/>
    </row>
    <row r="2115" spans="1:16" x14ac:dyDescent="0.35">
      <c r="A2115" s="149"/>
      <c r="B2115" s="149"/>
      <c r="C2115" s="150"/>
      <c r="D2115" s="149"/>
      <c r="E2115" s="149"/>
      <c r="F2115" s="149"/>
      <c r="G2115" s="149"/>
      <c r="H2115" s="151"/>
      <c r="I2115" s="149"/>
      <c r="J2115" s="149"/>
      <c r="K2115" s="152"/>
      <c r="L2115" s="149"/>
      <c r="M2115" s="149"/>
      <c r="N2115" s="153"/>
      <c r="O2115" s="153"/>
      <c r="P2115" s="153"/>
    </row>
    <row r="2116" spans="1:16" x14ac:dyDescent="0.35">
      <c r="A2116" s="149"/>
      <c r="B2116" s="149"/>
      <c r="C2116" s="150"/>
      <c r="D2116" s="149"/>
      <c r="E2116" s="149"/>
      <c r="F2116" s="149"/>
      <c r="G2116" s="149"/>
      <c r="H2116" s="151"/>
      <c r="I2116" s="149"/>
      <c r="J2116" s="149"/>
      <c r="K2116" s="152"/>
      <c r="L2116" s="149"/>
      <c r="M2116" s="149"/>
      <c r="N2116" s="153"/>
      <c r="O2116" s="153"/>
      <c r="P2116" s="153"/>
    </row>
    <row r="2117" spans="1:16" x14ac:dyDescent="0.35">
      <c r="A2117" s="149"/>
      <c r="B2117" s="149"/>
      <c r="C2117" s="150"/>
      <c r="D2117" s="149"/>
      <c r="E2117" s="149"/>
      <c r="F2117" s="149"/>
      <c r="G2117" s="149"/>
      <c r="H2117" s="151"/>
      <c r="I2117" s="149"/>
      <c r="J2117" s="149"/>
      <c r="K2117" s="152"/>
      <c r="L2117" s="149"/>
      <c r="M2117" s="149"/>
      <c r="N2117" s="153"/>
      <c r="O2117" s="153"/>
      <c r="P2117" s="153"/>
    </row>
    <row r="2118" spans="1:16" x14ac:dyDescent="0.35">
      <c r="A2118" s="149"/>
      <c r="B2118" s="149"/>
      <c r="C2118" s="150"/>
      <c r="D2118" s="149"/>
      <c r="E2118" s="149"/>
      <c r="F2118" s="149"/>
      <c r="G2118" s="149"/>
      <c r="H2118" s="151"/>
      <c r="I2118" s="149"/>
      <c r="J2118" s="149"/>
      <c r="K2118" s="152"/>
      <c r="L2118" s="149"/>
      <c r="M2118" s="149"/>
      <c r="N2118" s="153"/>
      <c r="O2118" s="153"/>
      <c r="P2118" s="153"/>
    </row>
    <row r="2119" spans="1:16" x14ac:dyDescent="0.35">
      <c r="A2119" s="149"/>
      <c r="B2119" s="149"/>
      <c r="C2119" s="150"/>
      <c r="D2119" s="149"/>
      <c r="E2119" s="149"/>
      <c r="F2119" s="149"/>
      <c r="G2119" s="149"/>
      <c r="H2119" s="151"/>
      <c r="I2119" s="149"/>
      <c r="J2119" s="149"/>
      <c r="K2119" s="152"/>
      <c r="L2119" s="149"/>
      <c r="M2119" s="149"/>
      <c r="N2119" s="153"/>
      <c r="O2119" s="153"/>
      <c r="P2119" s="153"/>
    </row>
    <row r="2120" spans="1:16" x14ac:dyDescent="0.35">
      <c r="A2120" s="149"/>
      <c r="B2120" s="149"/>
      <c r="C2120" s="150"/>
      <c r="D2120" s="149"/>
      <c r="E2120" s="149"/>
      <c r="F2120" s="149"/>
      <c r="G2120" s="149"/>
      <c r="H2120" s="151"/>
      <c r="I2120" s="149"/>
      <c r="J2120" s="149"/>
      <c r="K2120" s="152"/>
      <c r="L2120" s="149"/>
      <c r="M2120" s="149"/>
      <c r="N2120" s="153"/>
      <c r="O2120" s="153"/>
      <c r="P2120" s="153"/>
    </row>
    <row r="2121" spans="1:16" x14ac:dyDescent="0.35">
      <c r="A2121" s="149"/>
      <c r="B2121" s="149"/>
      <c r="C2121" s="150"/>
      <c r="D2121" s="149"/>
      <c r="E2121" s="149"/>
      <c r="F2121" s="149"/>
      <c r="G2121" s="149"/>
      <c r="H2121" s="151"/>
      <c r="I2121" s="149"/>
      <c r="J2121" s="149"/>
      <c r="K2121" s="152"/>
      <c r="L2121" s="149"/>
      <c r="M2121" s="149"/>
      <c r="N2121" s="153"/>
      <c r="O2121" s="153"/>
      <c r="P2121" s="153"/>
    </row>
    <row r="2122" spans="1:16" x14ac:dyDescent="0.35">
      <c r="A2122" s="149"/>
      <c r="B2122" s="149"/>
      <c r="C2122" s="150"/>
      <c r="D2122" s="149"/>
      <c r="E2122" s="149"/>
      <c r="F2122" s="149"/>
      <c r="G2122" s="149"/>
      <c r="H2122" s="151"/>
      <c r="I2122" s="149"/>
      <c r="J2122" s="149"/>
      <c r="K2122" s="152"/>
      <c r="L2122" s="149"/>
      <c r="M2122" s="149"/>
      <c r="N2122" s="153"/>
      <c r="O2122" s="153"/>
      <c r="P2122" s="153"/>
    </row>
    <row r="2123" spans="1:16" x14ac:dyDescent="0.35">
      <c r="A2123" s="149"/>
      <c r="B2123" s="149"/>
      <c r="C2123" s="150"/>
      <c r="D2123" s="149"/>
      <c r="E2123" s="149"/>
      <c r="F2123" s="149"/>
      <c r="G2123" s="149"/>
      <c r="H2123" s="151"/>
      <c r="I2123" s="149"/>
      <c r="J2123" s="149"/>
      <c r="K2123" s="152"/>
      <c r="L2123" s="149"/>
      <c r="M2123" s="149"/>
      <c r="N2123" s="153"/>
      <c r="O2123" s="153"/>
      <c r="P2123" s="153"/>
    </row>
    <row r="2124" spans="1:16" x14ac:dyDescent="0.35">
      <c r="A2124" s="149"/>
      <c r="B2124" s="149"/>
      <c r="C2124" s="150"/>
      <c r="D2124" s="149"/>
      <c r="E2124" s="149"/>
      <c r="F2124" s="149"/>
      <c r="G2124" s="149"/>
      <c r="H2124" s="151"/>
      <c r="I2124" s="149"/>
      <c r="J2124" s="149"/>
      <c r="K2124" s="152"/>
      <c r="L2124" s="149"/>
      <c r="M2124" s="149"/>
      <c r="N2124" s="153"/>
      <c r="O2124" s="153"/>
      <c r="P2124" s="153"/>
    </row>
    <row r="2125" spans="1:16" x14ac:dyDescent="0.35">
      <c r="A2125" s="149"/>
      <c r="B2125" s="149"/>
      <c r="C2125" s="150"/>
      <c r="D2125" s="149"/>
      <c r="E2125" s="149"/>
      <c r="F2125" s="149"/>
      <c r="G2125" s="149"/>
      <c r="H2125" s="151"/>
      <c r="I2125" s="149"/>
      <c r="J2125" s="149"/>
      <c r="K2125" s="152"/>
      <c r="L2125" s="149"/>
      <c r="M2125" s="149"/>
      <c r="N2125" s="153"/>
      <c r="O2125" s="153"/>
      <c r="P2125" s="153"/>
    </row>
    <row r="2126" spans="1:16" x14ac:dyDescent="0.35">
      <c r="A2126" s="149"/>
      <c r="B2126" s="149"/>
      <c r="C2126" s="150"/>
      <c r="D2126" s="149"/>
      <c r="E2126" s="149"/>
      <c r="F2126" s="149"/>
      <c r="G2126" s="149"/>
      <c r="H2126" s="151"/>
      <c r="I2126" s="149"/>
      <c r="J2126" s="149"/>
      <c r="K2126" s="152"/>
      <c r="L2126" s="149"/>
      <c r="M2126" s="149"/>
      <c r="N2126" s="153"/>
      <c r="O2126" s="153"/>
      <c r="P2126" s="153"/>
    </row>
    <row r="2127" spans="1:16" x14ac:dyDescent="0.35">
      <c r="A2127" s="149"/>
      <c r="B2127" s="149"/>
      <c r="C2127" s="150"/>
      <c r="D2127" s="149"/>
      <c r="E2127" s="149"/>
      <c r="F2127" s="149"/>
      <c r="G2127" s="149"/>
      <c r="H2127" s="151"/>
      <c r="I2127" s="149"/>
      <c r="J2127" s="149"/>
      <c r="K2127" s="152"/>
      <c r="L2127" s="149"/>
      <c r="M2127" s="149"/>
      <c r="N2127" s="153"/>
      <c r="O2127" s="153"/>
      <c r="P2127" s="153"/>
    </row>
    <row r="2128" spans="1:16" x14ac:dyDescent="0.35">
      <c r="A2128" s="149"/>
      <c r="B2128" s="149"/>
      <c r="C2128" s="150"/>
      <c r="D2128" s="149"/>
      <c r="E2128" s="149"/>
      <c r="F2128" s="149"/>
      <c r="G2128" s="149"/>
      <c r="H2128" s="151"/>
      <c r="I2128" s="149"/>
      <c r="J2128" s="149"/>
      <c r="K2128" s="152"/>
      <c r="L2128" s="149"/>
      <c r="M2128" s="149"/>
      <c r="N2128" s="153"/>
      <c r="O2128" s="153"/>
      <c r="P2128" s="153"/>
    </row>
    <row r="2129" spans="1:16" x14ac:dyDescent="0.35">
      <c r="A2129" s="149"/>
      <c r="B2129" s="149"/>
      <c r="C2129" s="150"/>
      <c r="D2129" s="149"/>
      <c r="E2129" s="149"/>
      <c r="F2129" s="149"/>
      <c r="G2129" s="149"/>
      <c r="H2129" s="151"/>
      <c r="I2129" s="149"/>
      <c r="J2129" s="149"/>
      <c r="K2129" s="152"/>
      <c r="L2129" s="149"/>
      <c r="M2129" s="149"/>
      <c r="N2129" s="153"/>
      <c r="O2129" s="153"/>
      <c r="P2129" s="153"/>
    </row>
    <row r="2130" spans="1:16" x14ac:dyDescent="0.35">
      <c r="A2130" s="149"/>
      <c r="B2130" s="149"/>
      <c r="C2130" s="150"/>
      <c r="D2130" s="149"/>
      <c r="E2130" s="149"/>
      <c r="F2130" s="149"/>
      <c r="G2130" s="149"/>
      <c r="H2130" s="151"/>
      <c r="I2130" s="149"/>
      <c r="J2130" s="149"/>
      <c r="K2130" s="152"/>
      <c r="L2130" s="149"/>
      <c r="M2130" s="149"/>
      <c r="N2130" s="153"/>
      <c r="O2130" s="153"/>
      <c r="P2130" s="153"/>
    </row>
    <row r="2131" spans="1:16" x14ac:dyDescent="0.35">
      <c r="A2131" s="149"/>
      <c r="B2131" s="149"/>
      <c r="C2131" s="150"/>
      <c r="D2131" s="149"/>
      <c r="E2131" s="149"/>
      <c r="F2131" s="149"/>
      <c r="G2131" s="149"/>
      <c r="H2131" s="151"/>
      <c r="I2131" s="149"/>
      <c r="J2131" s="149"/>
      <c r="K2131" s="152"/>
      <c r="L2131" s="149"/>
      <c r="M2131" s="149"/>
      <c r="N2131" s="153"/>
      <c r="O2131" s="153"/>
      <c r="P2131" s="153"/>
    </row>
    <row r="2132" spans="1:16" x14ac:dyDescent="0.35">
      <c r="A2132" s="149"/>
      <c r="B2132" s="149"/>
      <c r="C2132" s="150"/>
      <c r="D2132" s="149"/>
      <c r="E2132" s="149"/>
      <c r="F2132" s="149"/>
      <c r="G2132" s="149"/>
      <c r="H2132" s="151"/>
      <c r="I2132" s="149"/>
      <c r="J2132" s="149"/>
      <c r="K2132" s="152"/>
      <c r="L2132" s="149"/>
      <c r="M2132" s="149"/>
      <c r="N2132" s="153"/>
      <c r="O2132" s="153"/>
      <c r="P2132" s="153"/>
    </row>
    <row r="2133" spans="1:16" x14ac:dyDescent="0.35">
      <c r="A2133" s="149"/>
      <c r="B2133" s="149"/>
      <c r="C2133" s="150"/>
      <c r="D2133" s="149"/>
      <c r="E2133" s="149"/>
      <c r="F2133" s="149"/>
      <c r="G2133" s="149"/>
      <c r="H2133" s="151"/>
      <c r="I2133" s="149"/>
      <c r="J2133" s="149"/>
      <c r="K2133" s="152"/>
      <c r="L2133" s="149"/>
      <c r="M2133" s="149"/>
      <c r="N2133" s="153"/>
      <c r="O2133" s="153"/>
      <c r="P2133" s="153"/>
    </row>
    <row r="2134" spans="1:16" x14ac:dyDescent="0.35">
      <c r="A2134" s="149"/>
      <c r="B2134" s="149"/>
      <c r="C2134" s="150"/>
      <c r="D2134" s="149"/>
      <c r="E2134" s="149"/>
      <c r="F2134" s="149"/>
      <c r="G2134" s="149"/>
      <c r="H2134" s="151"/>
      <c r="I2134" s="149"/>
      <c r="J2134" s="149"/>
      <c r="K2134" s="152"/>
      <c r="L2134" s="149"/>
      <c r="M2134" s="149"/>
      <c r="N2134" s="153"/>
      <c r="O2134" s="153"/>
      <c r="P2134" s="153"/>
    </row>
    <row r="2135" spans="1:16" x14ac:dyDescent="0.35">
      <c r="A2135" s="149"/>
      <c r="B2135" s="149"/>
      <c r="C2135" s="150"/>
      <c r="D2135" s="149"/>
      <c r="E2135" s="149"/>
      <c r="F2135" s="149"/>
      <c r="G2135" s="149"/>
      <c r="H2135" s="151"/>
      <c r="I2135" s="149"/>
      <c r="J2135" s="149"/>
      <c r="K2135" s="152"/>
      <c r="L2135" s="149"/>
      <c r="M2135" s="149"/>
      <c r="N2135" s="153"/>
      <c r="O2135" s="153"/>
      <c r="P2135" s="153"/>
    </row>
    <row r="2136" spans="1:16" x14ac:dyDescent="0.35">
      <c r="A2136" s="149"/>
      <c r="B2136" s="149"/>
      <c r="C2136" s="150"/>
      <c r="D2136" s="149"/>
      <c r="E2136" s="149"/>
      <c r="F2136" s="149"/>
      <c r="G2136" s="149"/>
      <c r="H2136" s="151"/>
      <c r="I2136" s="149"/>
      <c r="J2136" s="149"/>
      <c r="K2136" s="152"/>
      <c r="L2136" s="149"/>
      <c r="M2136" s="149"/>
      <c r="N2136" s="153"/>
      <c r="O2136" s="153"/>
      <c r="P2136" s="153"/>
    </row>
    <row r="2137" spans="1:16" x14ac:dyDescent="0.35">
      <c r="A2137" s="149"/>
      <c r="B2137" s="149"/>
      <c r="C2137" s="150"/>
      <c r="D2137" s="149"/>
      <c r="E2137" s="149"/>
      <c r="F2137" s="149"/>
      <c r="G2137" s="149"/>
      <c r="H2137" s="151"/>
      <c r="I2137" s="149"/>
      <c r="J2137" s="149"/>
      <c r="K2137" s="152"/>
      <c r="L2137" s="149"/>
      <c r="M2137" s="149"/>
      <c r="N2137" s="153"/>
      <c r="O2137" s="153"/>
      <c r="P2137" s="153"/>
    </row>
    <row r="2138" spans="1:16" x14ac:dyDescent="0.35">
      <c r="A2138" s="149"/>
      <c r="B2138" s="149"/>
      <c r="C2138" s="150"/>
      <c r="D2138" s="149"/>
      <c r="E2138" s="149"/>
      <c r="F2138" s="149"/>
      <c r="G2138" s="149"/>
      <c r="H2138" s="151"/>
      <c r="I2138" s="149"/>
      <c r="J2138" s="149"/>
      <c r="K2138" s="152"/>
      <c r="L2138" s="149"/>
      <c r="M2138" s="149"/>
      <c r="N2138" s="153"/>
      <c r="O2138" s="153"/>
      <c r="P2138" s="153"/>
    </row>
    <row r="2139" spans="1:16" x14ac:dyDescent="0.35">
      <c r="A2139" s="149"/>
      <c r="B2139" s="149"/>
      <c r="C2139" s="150"/>
      <c r="D2139" s="149"/>
      <c r="E2139" s="149"/>
      <c r="F2139" s="149"/>
      <c r="G2139" s="149"/>
      <c r="H2139" s="151"/>
      <c r="I2139" s="149"/>
      <c r="J2139" s="149"/>
      <c r="K2139" s="152"/>
      <c r="L2139" s="149"/>
      <c r="M2139" s="149"/>
      <c r="N2139" s="153"/>
      <c r="O2139" s="153"/>
      <c r="P2139" s="153"/>
    </row>
    <row r="2140" spans="1:16" x14ac:dyDescent="0.35">
      <c r="A2140" s="149"/>
      <c r="B2140" s="149"/>
      <c r="C2140" s="150"/>
      <c r="D2140" s="149"/>
      <c r="E2140" s="149"/>
      <c r="F2140" s="149"/>
      <c r="G2140" s="149"/>
      <c r="H2140" s="151"/>
      <c r="I2140" s="149"/>
      <c r="J2140" s="149"/>
      <c r="K2140" s="152"/>
      <c r="L2140" s="149"/>
      <c r="M2140" s="149"/>
      <c r="N2140" s="153"/>
      <c r="O2140" s="153"/>
      <c r="P2140" s="153"/>
    </row>
    <row r="2141" spans="1:16" x14ac:dyDescent="0.35">
      <c r="A2141" s="149"/>
      <c r="B2141" s="149"/>
      <c r="C2141" s="150"/>
      <c r="D2141" s="149"/>
      <c r="E2141" s="149"/>
      <c r="F2141" s="149"/>
      <c r="G2141" s="149"/>
      <c r="H2141" s="151"/>
      <c r="I2141" s="149"/>
      <c r="J2141" s="149"/>
      <c r="K2141" s="152"/>
      <c r="L2141" s="149"/>
      <c r="M2141" s="149"/>
      <c r="N2141" s="153"/>
      <c r="O2141" s="153"/>
      <c r="P2141" s="153"/>
    </row>
    <row r="2142" spans="1:16" x14ac:dyDescent="0.35">
      <c r="A2142" s="149"/>
      <c r="B2142" s="149"/>
      <c r="C2142" s="150"/>
      <c r="D2142" s="149"/>
      <c r="E2142" s="149"/>
      <c r="F2142" s="149"/>
      <c r="G2142" s="149"/>
      <c r="H2142" s="151"/>
      <c r="I2142" s="149"/>
      <c r="J2142" s="149"/>
      <c r="K2142" s="152"/>
      <c r="L2142" s="149"/>
      <c r="M2142" s="149"/>
      <c r="N2142" s="153"/>
      <c r="O2142" s="153"/>
      <c r="P2142" s="153"/>
    </row>
    <row r="2143" spans="1:16" x14ac:dyDescent="0.35">
      <c r="A2143" s="149"/>
      <c r="B2143" s="149"/>
      <c r="C2143" s="150"/>
      <c r="D2143" s="149"/>
      <c r="E2143" s="149"/>
      <c r="F2143" s="149"/>
      <c r="G2143" s="149"/>
      <c r="H2143" s="151"/>
      <c r="I2143" s="149"/>
      <c r="J2143" s="149"/>
      <c r="K2143" s="152"/>
      <c r="L2143" s="149"/>
      <c r="M2143" s="149"/>
      <c r="N2143" s="153"/>
      <c r="O2143" s="153"/>
      <c r="P2143" s="153"/>
    </row>
    <row r="2144" spans="1:16" x14ac:dyDescent="0.35">
      <c r="A2144" s="149"/>
      <c r="B2144" s="149"/>
      <c r="C2144" s="150"/>
      <c r="D2144" s="149"/>
      <c r="E2144" s="149"/>
      <c r="F2144" s="149"/>
      <c r="G2144" s="149"/>
      <c r="H2144" s="151"/>
      <c r="I2144" s="149"/>
      <c r="J2144" s="149"/>
      <c r="K2144" s="152"/>
      <c r="L2144" s="149"/>
      <c r="M2144" s="149"/>
      <c r="N2144" s="153"/>
      <c r="O2144" s="153"/>
      <c r="P2144" s="153"/>
    </row>
    <row r="2145" spans="1:16" x14ac:dyDescent="0.35">
      <c r="A2145" s="149"/>
      <c r="B2145" s="149"/>
      <c r="C2145" s="150"/>
      <c r="D2145" s="149"/>
      <c r="E2145" s="149"/>
      <c r="F2145" s="149"/>
      <c r="G2145" s="149"/>
      <c r="H2145" s="151"/>
      <c r="I2145" s="149"/>
      <c r="J2145" s="149"/>
      <c r="K2145" s="152"/>
      <c r="L2145" s="149"/>
      <c r="M2145" s="149"/>
      <c r="N2145" s="153"/>
      <c r="O2145" s="153"/>
      <c r="P2145" s="153"/>
    </row>
    <row r="2146" spans="1:16" x14ac:dyDescent="0.35">
      <c r="A2146" s="149"/>
      <c r="B2146" s="149"/>
      <c r="C2146" s="150"/>
      <c r="D2146" s="149"/>
      <c r="E2146" s="149"/>
      <c r="F2146" s="149"/>
      <c r="G2146" s="149"/>
      <c r="H2146" s="151"/>
      <c r="I2146" s="149"/>
      <c r="J2146" s="149"/>
      <c r="K2146" s="152"/>
      <c r="L2146" s="149"/>
      <c r="M2146" s="149"/>
      <c r="N2146" s="153"/>
      <c r="O2146" s="153"/>
      <c r="P2146" s="153"/>
    </row>
    <row r="2147" spans="1:16" x14ac:dyDescent="0.35">
      <c r="A2147" s="149"/>
      <c r="B2147" s="149"/>
      <c r="C2147" s="150"/>
      <c r="D2147" s="149"/>
      <c r="E2147" s="149"/>
      <c r="F2147" s="149"/>
      <c r="G2147" s="149"/>
      <c r="H2147" s="151"/>
      <c r="I2147" s="149"/>
      <c r="J2147" s="149"/>
      <c r="K2147" s="152"/>
      <c r="L2147" s="149"/>
      <c r="M2147" s="149"/>
      <c r="N2147" s="153"/>
      <c r="O2147" s="153"/>
      <c r="P2147" s="153"/>
    </row>
    <row r="2148" spans="1:16" x14ac:dyDescent="0.35">
      <c r="A2148" s="149"/>
      <c r="B2148" s="149"/>
      <c r="C2148" s="150"/>
      <c r="D2148" s="149"/>
      <c r="E2148" s="149"/>
      <c r="F2148" s="149"/>
      <c r="G2148" s="149"/>
      <c r="H2148" s="151"/>
      <c r="I2148" s="149"/>
      <c r="J2148" s="149"/>
      <c r="K2148" s="152"/>
      <c r="L2148" s="149"/>
      <c r="M2148" s="149"/>
      <c r="N2148" s="153"/>
      <c r="O2148" s="153"/>
      <c r="P2148" s="153"/>
    </row>
    <row r="2149" spans="1:16" x14ac:dyDescent="0.35">
      <c r="A2149" s="149"/>
      <c r="B2149" s="149"/>
      <c r="C2149" s="150"/>
      <c r="D2149" s="149"/>
      <c r="E2149" s="149"/>
      <c r="F2149" s="149"/>
      <c r="G2149" s="149"/>
      <c r="H2149" s="151"/>
      <c r="I2149" s="149"/>
      <c r="J2149" s="149"/>
      <c r="K2149" s="152"/>
      <c r="L2149" s="149"/>
      <c r="M2149" s="149"/>
      <c r="N2149" s="153"/>
      <c r="O2149" s="153"/>
      <c r="P2149" s="153"/>
    </row>
    <row r="2150" spans="1:16" x14ac:dyDescent="0.35">
      <c r="A2150" s="149"/>
      <c r="B2150" s="149"/>
      <c r="C2150" s="150"/>
      <c r="D2150" s="149"/>
      <c r="E2150" s="149"/>
      <c r="F2150" s="149"/>
      <c r="G2150" s="149"/>
      <c r="H2150" s="151"/>
      <c r="I2150" s="149"/>
      <c r="J2150" s="149"/>
      <c r="K2150" s="152"/>
      <c r="L2150" s="149"/>
      <c r="M2150" s="149"/>
      <c r="N2150" s="153"/>
      <c r="O2150" s="153"/>
      <c r="P2150" s="153"/>
    </row>
    <row r="2151" spans="1:16" x14ac:dyDescent="0.35">
      <c r="A2151" s="149"/>
      <c r="B2151" s="149"/>
      <c r="C2151" s="150"/>
      <c r="D2151" s="149"/>
      <c r="E2151" s="149"/>
      <c r="F2151" s="149"/>
      <c r="G2151" s="149"/>
      <c r="H2151" s="151"/>
      <c r="I2151" s="149"/>
      <c r="J2151" s="149"/>
      <c r="K2151" s="152"/>
      <c r="L2151" s="149"/>
      <c r="M2151" s="149"/>
      <c r="N2151" s="153"/>
      <c r="O2151" s="153"/>
      <c r="P2151" s="153"/>
    </row>
    <row r="2152" spans="1:16" x14ac:dyDescent="0.35">
      <c r="A2152" s="149"/>
      <c r="B2152" s="149"/>
      <c r="C2152" s="150"/>
      <c r="D2152" s="149"/>
      <c r="E2152" s="149"/>
      <c r="F2152" s="149"/>
      <c r="G2152" s="149"/>
      <c r="H2152" s="151"/>
      <c r="I2152" s="149"/>
      <c r="J2152" s="149"/>
      <c r="K2152" s="152"/>
      <c r="L2152" s="149"/>
      <c r="M2152" s="149"/>
      <c r="N2152" s="153"/>
      <c r="O2152" s="153"/>
      <c r="P2152" s="153"/>
    </row>
    <row r="2153" spans="1:16" x14ac:dyDescent="0.35">
      <c r="A2153" s="149"/>
      <c r="B2153" s="149"/>
      <c r="C2153" s="150"/>
      <c r="D2153" s="149"/>
      <c r="E2153" s="149"/>
      <c r="F2153" s="149"/>
      <c r="G2153" s="149"/>
      <c r="H2153" s="151"/>
      <c r="I2153" s="149"/>
      <c r="J2153" s="149"/>
      <c r="K2153" s="152"/>
      <c r="L2153" s="149"/>
      <c r="M2153" s="149"/>
      <c r="N2153" s="153"/>
      <c r="O2153" s="153"/>
      <c r="P2153" s="153"/>
    </row>
    <row r="2154" spans="1:16" x14ac:dyDescent="0.35">
      <c r="A2154" s="149"/>
      <c r="B2154" s="149"/>
      <c r="C2154" s="150"/>
      <c r="D2154" s="149"/>
      <c r="E2154" s="149"/>
      <c r="F2154" s="149"/>
      <c r="G2154" s="149"/>
      <c r="H2154" s="151"/>
      <c r="I2154" s="149"/>
      <c r="J2154" s="149"/>
      <c r="K2154" s="152"/>
      <c r="L2154" s="149"/>
      <c r="M2154" s="149"/>
      <c r="N2154" s="153"/>
      <c r="O2154" s="153"/>
      <c r="P2154" s="153"/>
    </row>
    <row r="2155" spans="1:16" x14ac:dyDescent="0.35">
      <c r="A2155" s="149"/>
      <c r="B2155" s="149"/>
      <c r="C2155" s="150"/>
      <c r="D2155" s="149"/>
      <c r="E2155" s="149"/>
      <c r="F2155" s="149"/>
      <c r="G2155" s="149"/>
      <c r="H2155" s="151"/>
      <c r="I2155" s="149"/>
      <c r="J2155" s="149"/>
      <c r="K2155" s="152"/>
      <c r="L2155" s="149"/>
      <c r="M2155" s="149"/>
      <c r="N2155" s="153"/>
      <c r="O2155" s="153"/>
      <c r="P2155" s="153"/>
    </row>
    <row r="2156" spans="1:16" x14ac:dyDescent="0.35">
      <c r="A2156" s="149"/>
      <c r="B2156" s="149"/>
      <c r="C2156" s="150"/>
      <c r="D2156" s="149"/>
      <c r="E2156" s="149"/>
      <c r="F2156" s="149"/>
      <c r="G2156" s="149"/>
      <c r="H2156" s="151"/>
      <c r="I2156" s="149"/>
      <c r="J2156" s="149"/>
      <c r="K2156" s="152"/>
      <c r="L2156" s="149"/>
      <c r="M2156" s="149"/>
      <c r="N2156" s="153"/>
      <c r="O2156" s="153"/>
      <c r="P2156" s="153"/>
    </row>
    <row r="2157" spans="1:16" x14ac:dyDescent="0.35">
      <c r="A2157" s="149"/>
      <c r="B2157" s="149"/>
      <c r="C2157" s="150"/>
      <c r="D2157" s="149"/>
      <c r="E2157" s="149"/>
      <c r="F2157" s="149"/>
      <c r="G2157" s="149"/>
      <c r="H2157" s="151"/>
      <c r="I2157" s="149"/>
      <c r="J2157" s="149"/>
      <c r="K2157" s="152"/>
      <c r="L2157" s="149"/>
      <c r="M2157" s="149"/>
      <c r="N2157" s="153"/>
      <c r="O2157" s="153"/>
      <c r="P2157" s="153"/>
    </row>
    <row r="2158" spans="1:16" x14ac:dyDescent="0.35">
      <c r="A2158" s="149"/>
      <c r="B2158" s="149"/>
      <c r="C2158" s="150"/>
      <c r="D2158" s="149"/>
      <c r="E2158" s="149"/>
      <c r="F2158" s="149"/>
      <c r="G2158" s="149"/>
      <c r="H2158" s="151"/>
      <c r="I2158" s="149"/>
      <c r="J2158" s="149"/>
      <c r="K2158" s="152"/>
      <c r="L2158" s="149"/>
      <c r="M2158" s="149"/>
      <c r="N2158" s="153"/>
      <c r="O2158" s="153"/>
      <c r="P2158" s="153"/>
    </row>
    <row r="2159" spans="1:16" x14ac:dyDescent="0.35">
      <c r="A2159" s="149"/>
      <c r="B2159" s="149"/>
      <c r="C2159" s="150"/>
      <c r="D2159" s="149"/>
      <c r="E2159" s="149"/>
      <c r="F2159" s="149"/>
      <c r="G2159" s="149"/>
      <c r="H2159" s="151"/>
      <c r="I2159" s="149"/>
      <c r="J2159" s="149"/>
      <c r="K2159" s="152"/>
      <c r="L2159" s="149"/>
      <c r="M2159" s="149"/>
      <c r="N2159" s="153"/>
      <c r="O2159" s="153"/>
      <c r="P2159" s="153"/>
    </row>
    <row r="2160" spans="1:16" x14ac:dyDescent="0.35">
      <c r="A2160" s="149"/>
      <c r="B2160" s="149"/>
      <c r="C2160" s="150"/>
      <c r="D2160" s="149"/>
      <c r="E2160" s="149"/>
      <c r="F2160" s="149"/>
      <c r="G2160" s="149"/>
      <c r="H2160" s="151"/>
      <c r="I2160" s="149"/>
      <c r="J2160" s="149"/>
      <c r="K2160" s="152"/>
      <c r="L2160" s="149"/>
      <c r="M2160" s="149"/>
      <c r="N2160" s="153"/>
      <c r="O2160" s="153"/>
      <c r="P2160" s="153"/>
    </row>
    <row r="2161" spans="1:16" x14ac:dyDescent="0.35">
      <c r="A2161" s="149"/>
      <c r="B2161" s="149"/>
      <c r="C2161" s="150"/>
      <c r="D2161" s="149"/>
      <c r="E2161" s="149"/>
      <c r="F2161" s="149"/>
      <c r="G2161" s="149"/>
      <c r="H2161" s="151"/>
      <c r="I2161" s="149"/>
      <c r="J2161" s="149"/>
      <c r="K2161" s="152"/>
      <c r="L2161" s="149"/>
      <c r="M2161" s="149"/>
      <c r="N2161" s="153"/>
      <c r="O2161" s="153"/>
      <c r="P2161" s="153"/>
    </row>
    <row r="2162" spans="1:16" x14ac:dyDescent="0.35">
      <c r="A2162" s="149"/>
      <c r="B2162" s="149"/>
      <c r="C2162" s="150"/>
      <c r="D2162" s="149"/>
      <c r="E2162" s="149"/>
      <c r="F2162" s="149"/>
      <c r="G2162" s="149"/>
      <c r="H2162" s="151"/>
      <c r="I2162" s="149"/>
      <c r="J2162" s="149"/>
      <c r="K2162" s="152"/>
      <c r="L2162" s="149"/>
      <c r="M2162" s="149"/>
      <c r="N2162" s="153"/>
      <c r="O2162" s="153"/>
      <c r="P2162" s="153"/>
    </row>
    <row r="2163" spans="1:16" x14ac:dyDescent="0.35">
      <c r="A2163" s="149"/>
      <c r="B2163" s="149"/>
      <c r="C2163" s="150"/>
      <c r="D2163" s="149"/>
      <c r="E2163" s="149"/>
      <c r="F2163" s="149"/>
      <c r="G2163" s="149"/>
      <c r="H2163" s="151"/>
      <c r="I2163" s="149"/>
      <c r="J2163" s="149"/>
      <c r="K2163" s="152"/>
      <c r="L2163" s="149"/>
      <c r="M2163" s="149"/>
      <c r="N2163" s="153"/>
      <c r="O2163" s="153"/>
      <c r="P2163" s="153"/>
    </row>
    <row r="2164" spans="1:16" x14ac:dyDescent="0.35">
      <c r="A2164" s="149"/>
      <c r="B2164" s="149"/>
      <c r="C2164" s="150"/>
      <c r="D2164" s="149"/>
      <c r="E2164" s="149"/>
      <c r="F2164" s="149"/>
      <c r="G2164" s="149"/>
      <c r="H2164" s="151"/>
      <c r="I2164" s="149"/>
      <c r="J2164" s="149"/>
      <c r="K2164" s="152"/>
      <c r="L2164" s="149"/>
      <c r="M2164" s="149"/>
      <c r="N2164" s="153"/>
      <c r="O2164" s="153"/>
      <c r="P2164" s="153"/>
    </row>
    <row r="2165" spans="1:16" x14ac:dyDescent="0.35">
      <c r="A2165" s="149"/>
      <c r="B2165" s="149"/>
      <c r="C2165" s="150"/>
      <c r="D2165" s="149"/>
      <c r="E2165" s="149"/>
      <c r="F2165" s="149"/>
      <c r="G2165" s="149"/>
      <c r="H2165" s="151"/>
      <c r="I2165" s="149"/>
      <c r="J2165" s="149"/>
      <c r="K2165" s="152"/>
      <c r="L2165" s="149"/>
      <c r="M2165" s="149"/>
      <c r="N2165" s="153"/>
      <c r="O2165" s="153"/>
      <c r="P2165" s="153"/>
    </row>
    <row r="2166" spans="1:16" x14ac:dyDescent="0.35">
      <c r="A2166" s="149"/>
      <c r="B2166" s="149"/>
      <c r="C2166" s="150"/>
      <c r="D2166" s="149"/>
      <c r="E2166" s="149"/>
      <c r="F2166" s="149"/>
      <c r="G2166" s="149"/>
      <c r="H2166" s="151"/>
      <c r="I2166" s="149"/>
      <c r="J2166" s="149"/>
      <c r="K2166" s="152"/>
      <c r="L2166" s="149"/>
      <c r="M2166" s="149"/>
      <c r="N2166" s="153"/>
      <c r="O2166" s="153"/>
      <c r="P2166" s="153"/>
    </row>
    <row r="2167" spans="1:16" x14ac:dyDescent="0.35">
      <c r="A2167" s="149"/>
      <c r="B2167" s="149"/>
      <c r="C2167" s="150"/>
      <c r="D2167" s="149"/>
      <c r="E2167" s="149"/>
      <c r="F2167" s="149"/>
      <c r="G2167" s="149"/>
      <c r="H2167" s="151"/>
      <c r="I2167" s="149"/>
      <c r="J2167" s="149"/>
      <c r="K2167" s="152"/>
      <c r="L2167" s="149"/>
      <c r="M2167" s="149"/>
      <c r="N2167" s="153"/>
      <c r="O2167" s="153"/>
      <c r="P2167" s="153"/>
    </row>
    <row r="2168" spans="1:16" x14ac:dyDescent="0.35">
      <c r="A2168" s="149"/>
      <c r="B2168" s="149"/>
      <c r="C2168" s="150"/>
      <c r="D2168" s="149"/>
      <c r="E2168" s="149"/>
      <c r="F2168" s="149"/>
      <c r="G2168" s="149"/>
      <c r="H2168" s="151"/>
      <c r="I2168" s="149"/>
      <c r="J2168" s="149"/>
      <c r="K2168" s="152"/>
      <c r="L2168" s="149"/>
      <c r="M2168" s="149"/>
      <c r="N2168" s="153"/>
      <c r="O2168" s="153"/>
      <c r="P2168" s="153"/>
    </row>
    <row r="2169" spans="1:16" x14ac:dyDescent="0.35">
      <c r="A2169" s="149"/>
      <c r="B2169" s="149"/>
      <c r="C2169" s="150"/>
      <c r="D2169" s="149"/>
      <c r="E2169" s="149"/>
      <c r="F2169" s="149"/>
      <c r="G2169" s="149"/>
      <c r="H2169" s="151"/>
      <c r="I2169" s="149"/>
      <c r="J2169" s="149"/>
      <c r="K2169" s="152"/>
      <c r="L2169" s="149"/>
      <c r="M2169" s="149"/>
      <c r="N2169" s="153"/>
      <c r="O2169" s="153"/>
      <c r="P2169" s="153"/>
    </row>
    <row r="2170" spans="1:16" x14ac:dyDescent="0.35">
      <c r="A2170" s="149"/>
      <c r="B2170" s="149"/>
      <c r="C2170" s="150"/>
      <c r="D2170" s="149"/>
      <c r="E2170" s="149"/>
      <c r="F2170" s="149"/>
      <c r="G2170" s="149"/>
      <c r="H2170" s="151"/>
      <c r="I2170" s="149"/>
      <c r="J2170" s="149"/>
      <c r="K2170" s="152"/>
      <c r="L2170" s="149"/>
      <c r="M2170" s="149"/>
      <c r="N2170" s="153"/>
      <c r="O2170" s="153"/>
      <c r="P2170" s="153"/>
    </row>
    <row r="2171" spans="1:16" x14ac:dyDescent="0.35">
      <c r="A2171" s="149"/>
      <c r="B2171" s="149"/>
      <c r="C2171" s="150"/>
      <c r="D2171" s="149"/>
      <c r="E2171" s="149"/>
      <c r="F2171" s="149"/>
      <c r="G2171" s="149"/>
      <c r="H2171" s="151"/>
      <c r="I2171" s="149"/>
      <c r="J2171" s="149"/>
      <c r="K2171" s="152"/>
      <c r="L2171" s="149"/>
      <c r="M2171" s="149"/>
      <c r="N2171" s="153"/>
      <c r="O2171" s="153"/>
      <c r="P2171" s="153"/>
    </row>
    <row r="2172" spans="1:16" x14ac:dyDescent="0.35">
      <c r="A2172" s="149"/>
      <c r="B2172" s="149"/>
      <c r="C2172" s="150"/>
      <c r="D2172" s="149"/>
      <c r="E2172" s="149"/>
      <c r="F2172" s="149"/>
      <c r="G2172" s="149"/>
      <c r="H2172" s="151"/>
      <c r="I2172" s="149"/>
      <c r="J2172" s="149"/>
      <c r="K2172" s="152"/>
      <c r="L2172" s="149"/>
      <c r="M2172" s="149"/>
      <c r="N2172" s="153"/>
      <c r="O2172" s="153"/>
      <c r="P2172" s="153"/>
    </row>
    <row r="2173" spans="1:16" x14ac:dyDescent="0.35">
      <c r="A2173" s="149"/>
      <c r="B2173" s="149"/>
      <c r="C2173" s="150"/>
      <c r="D2173" s="149"/>
      <c r="E2173" s="149"/>
      <c r="F2173" s="149"/>
      <c r="G2173" s="149"/>
      <c r="H2173" s="151"/>
      <c r="I2173" s="149"/>
      <c r="J2173" s="149"/>
      <c r="K2173" s="152"/>
      <c r="L2173" s="149"/>
      <c r="M2173" s="149"/>
      <c r="N2173" s="153"/>
      <c r="O2173" s="153"/>
      <c r="P2173" s="153"/>
    </row>
    <row r="2174" spans="1:16" x14ac:dyDescent="0.35">
      <c r="A2174" s="149"/>
      <c r="B2174" s="149"/>
      <c r="C2174" s="150"/>
      <c r="D2174" s="149"/>
      <c r="E2174" s="149"/>
      <c r="F2174" s="149"/>
      <c r="G2174" s="149"/>
      <c r="H2174" s="151"/>
      <c r="I2174" s="149"/>
      <c r="J2174" s="149"/>
      <c r="K2174" s="152"/>
      <c r="L2174" s="149"/>
      <c r="M2174" s="149"/>
      <c r="N2174" s="153"/>
      <c r="O2174" s="153"/>
      <c r="P2174" s="153"/>
    </row>
    <row r="2175" spans="1:16" x14ac:dyDescent="0.35">
      <c r="A2175" s="149"/>
      <c r="B2175" s="149"/>
      <c r="C2175" s="150"/>
      <c r="D2175" s="149"/>
      <c r="E2175" s="149"/>
      <c r="F2175" s="149"/>
      <c r="G2175" s="149"/>
      <c r="H2175" s="151"/>
      <c r="I2175" s="149"/>
      <c r="J2175" s="149"/>
      <c r="K2175" s="152"/>
      <c r="L2175" s="149"/>
      <c r="M2175" s="149"/>
      <c r="N2175" s="153"/>
      <c r="O2175" s="153"/>
      <c r="P2175" s="153"/>
    </row>
    <row r="2176" spans="1:16" x14ac:dyDescent="0.35">
      <c r="A2176" s="149"/>
      <c r="B2176" s="149"/>
      <c r="C2176" s="150"/>
      <c r="D2176" s="149"/>
      <c r="E2176" s="149"/>
      <c r="F2176" s="149"/>
      <c r="G2176" s="149"/>
      <c r="H2176" s="151"/>
      <c r="I2176" s="149"/>
      <c r="J2176" s="149"/>
      <c r="K2176" s="152"/>
      <c r="L2176" s="149"/>
      <c r="M2176" s="149"/>
      <c r="N2176" s="153"/>
      <c r="O2176" s="153"/>
      <c r="P2176" s="153"/>
    </row>
    <row r="2177" spans="1:16" x14ac:dyDescent="0.35">
      <c r="A2177" s="149"/>
      <c r="B2177" s="149"/>
      <c r="C2177" s="150"/>
      <c r="D2177" s="149"/>
      <c r="E2177" s="149"/>
      <c r="F2177" s="149"/>
      <c r="G2177" s="149"/>
      <c r="H2177" s="151"/>
      <c r="I2177" s="149"/>
      <c r="J2177" s="149"/>
      <c r="K2177" s="152"/>
      <c r="L2177" s="149"/>
      <c r="M2177" s="149"/>
      <c r="N2177" s="153"/>
      <c r="O2177" s="153"/>
      <c r="P2177" s="153"/>
    </row>
    <row r="2178" spans="1:16" x14ac:dyDescent="0.35">
      <c r="A2178" s="149"/>
      <c r="B2178" s="149"/>
      <c r="C2178" s="150"/>
      <c r="D2178" s="149"/>
      <c r="E2178" s="149"/>
      <c r="F2178" s="149"/>
      <c r="G2178" s="149"/>
      <c r="H2178" s="151"/>
      <c r="I2178" s="149"/>
      <c r="J2178" s="149"/>
      <c r="K2178" s="152"/>
      <c r="L2178" s="149"/>
      <c r="M2178" s="149"/>
      <c r="N2178" s="153"/>
      <c r="O2178" s="153"/>
      <c r="P2178" s="153"/>
    </row>
    <row r="2179" spans="1:16" x14ac:dyDescent="0.35">
      <c r="A2179" s="149"/>
      <c r="B2179" s="149"/>
      <c r="C2179" s="150"/>
      <c r="D2179" s="149"/>
      <c r="E2179" s="149"/>
      <c r="F2179" s="149"/>
      <c r="G2179" s="149"/>
      <c r="H2179" s="151"/>
      <c r="I2179" s="149"/>
      <c r="J2179" s="149"/>
      <c r="K2179" s="152"/>
      <c r="L2179" s="149"/>
      <c r="M2179" s="149"/>
      <c r="N2179" s="153"/>
      <c r="O2179" s="153"/>
      <c r="P2179" s="153"/>
    </row>
    <row r="2180" spans="1:16" x14ac:dyDescent="0.35">
      <c r="A2180" s="149"/>
      <c r="B2180" s="149"/>
      <c r="C2180" s="150"/>
      <c r="D2180" s="149"/>
      <c r="E2180" s="149"/>
      <c r="F2180" s="149"/>
      <c r="G2180" s="149"/>
      <c r="H2180" s="151"/>
      <c r="I2180" s="149"/>
      <c r="J2180" s="149"/>
      <c r="K2180" s="152"/>
      <c r="L2180" s="149"/>
      <c r="M2180" s="149"/>
      <c r="N2180" s="153"/>
      <c r="O2180" s="153"/>
      <c r="P2180" s="153"/>
    </row>
    <row r="2181" spans="1:16" x14ac:dyDescent="0.35">
      <c r="A2181" s="149"/>
      <c r="B2181" s="149"/>
      <c r="C2181" s="150"/>
      <c r="D2181" s="149"/>
      <c r="E2181" s="149"/>
      <c r="F2181" s="149"/>
      <c r="G2181" s="149"/>
      <c r="H2181" s="151"/>
      <c r="I2181" s="149"/>
      <c r="J2181" s="149"/>
      <c r="K2181" s="152"/>
      <c r="L2181" s="149"/>
      <c r="M2181" s="149"/>
      <c r="N2181" s="153"/>
      <c r="O2181" s="153"/>
      <c r="P2181" s="153"/>
    </row>
    <row r="2182" spans="1:16" x14ac:dyDescent="0.35">
      <c r="A2182" s="149"/>
      <c r="B2182" s="149"/>
      <c r="C2182" s="150"/>
      <c r="D2182" s="149"/>
      <c r="E2182" s="149"/>
      <c r="F2182" s="149"/>
      <c r="G2182" s="149"/>
      <c r="H2182" s="151"/>
      <c r="I2182" s="149"/>
      <c r="J2182" s="149"/>
      <c r="K2182" s="152"/>
      <c r="L2182" s="149"/>
      <c r="M2182" s="149"/>
      <c r="N2182" s="153"/>
      <c r="O2182" s="153"/>
      <c r="P2182" s="153"/>
    </row>
    <row r="2183" spans="1:16" x14ac:dyDescent="0.35">
      <c r="A2183" s="149"/>
      <c r="B2183" s="149"/>
      <c r="C2183" s="150"/>
      <c r="D2183" s="149"/>
      <c r="E2183" s="149"/>
      <c r="F2183" s="149"/>
      <c r="G2183" s="149"/>
      <c r="H2183" s="151"/>
      <c r="I2183" s="149"/>
      <c r="J2183" s="149"/>
      <c r="K2183" s="152"/>
      <c r="L2183" s="149"/>
      <c r="M2183" s="149"/>
      <c r="N2183" s="153"/>
      <c r="O2183" s="153"/>
      <c r="P2183" s="153"/>
    </row>
    <row r="2184" spans="1:16" x14ac:dyDescent="0.35">
      <c r="A2184" s="149"/>
      <c r="B2184" s="149"/>
      <c r="C2184" s="150"/>
      <c r="D2184" s="149"/>
      <c r="E2184" s="149"/>
      <c r="F2184" s="149"/>
      <c r="G2184" s="149"/>
      <c r="H2184" s="151"/>
      <c r="I2184" s="149"/>
      <c r="J2184" s="149"/>
      <c r="K2184" s="152"/>
      <c r="L2184" s="149"/>
      <c r="M2184" s="149"/>
      <c r="N2184" s="153"/>
      <c r="O2184" s="153"/>
      <c r="P2184" s="153"/>
    </row>
    <row r="2185" spans="1:16" x14ac:dyDescent="0.35">
      <c r="A2185" s="149"/>
      <c r="B2185" s="149"/>
      <c r="C2185" s="150"/>
      <c r="D2185" s="149"/>
      <c r="E2185" s="149"/>
      <c r="F2185" s="149"/>
      <c r="G2185" s="149"/>
      <c r="H2185" s="151"/>
      <c r="I2185" s="149"/>
      <c r="J2185" s="149"/>
      <c r="K2185" s="152"/>
      <c r="L2185" s="149"/>
      <c r="M2185" s="149"/>
      <c r="N2185" s="153"/>
      <c r="O2185" s="153"/>
      <c r="P2185" s="153"/>
    </row>
    <row r="2186" spans="1:16" x14ac:dyDescent="0.35">
      <c r="A2186" s="149"/>
      <c r="B2186" s="149"/>
      <c r="C2186" s="150"/>
      <c r="D2186" s="149"/>
      <c r="E2186" s="149"/>
      <c r="F2186" s="149"/>
      <c r="G2186" s="149"/>
      <c r="H2186" s="151"/>
      <c r="I2186" s="149"/>
      <c r="J2186" s="149"/>
      <c r="K2186" s="152"/>
      <c r="L2186" s="149"/>
      <c r="M2186" s="149"/>
      <c r="N2186" s="153"/>
      <c r="O2186" s="153"/>
      <c r="P2186" s="153"/>
    </row>
    <row r="2187" spans="1:16" x14ac:dyDescent="0.35">
      <c r="A2187" s="149"/>
      <c r="B2187" s="149"/>
      <c r="C2187" s="150"/>
      <c r="D2187" s="149"/>
      <c r="E2187" s="149"/>
      <c r="F2187" s="149"/>
      <c r="G2187" s="149"/>
      <c r="H2187" s="151"/>
      <c r="I2187" s="149"/>
      <c r="J2187" s="149"/>
      <c r="K2187" s="152"/>
      <c r="L2187" s="149"/>
      <c r="M2187" s="149"/>
      <c r="N2187" s="153"/>
      <c r="O2187" s="153"/>
      <c r="P2187" s="153"/>
    </row>
    <row r="2188" spans="1:16" x14ac:dyDescent="0.35">
      <c r="A2188" s="149"/>
      <c r="B2188" s="149"/>
      <c r="C2188" s="150"/>
      <c r="D2188" s="149"/>
      <c r="E2188" s="149"/>
      <c r="F2188" s="149"/>
      <c r="G2188" s="149"/>
      <c r="H2188" s="151"/>
      <c r="I2188" s="149"/>
      <c r="J2188" s="149"/>
      <c r="K2188" s="152"/>
      <c r="L2188" s="149"/>
      <c r="M2188" s="149"/>
      <c r="N2188" s="153"/>
      <c r="O2188" s="153"/>
      <c r="P2188" s="153"/>
    </row>
    <row r="2189" spans="1:16" x14ac:dyDescent="0.35">
      <c r="A2189" s="149"/>
      <c r="B2189" s="149"/>
      <c r="C2189" s="150"/>
      <c r="D2189" s="149"/>
      <c r="E2189" s="149"/>
      <c r="F2189" s="149"/>
      <c r="G2189" s="149"/>
      <c r="H2189" s="151"/>
      <c r="I2189" s="149"/>
      <c r="J2189" s="149"/>
      <c r="K2189" s="152"/>
      <c r="L2189" s="149"/>
      <c r="M2189" s="149"/>
      <c r="N2189" s="153"/>
      <c r="O2189" s="153"/>
      <c r="P2189" s="153"/>
    </row>
    <row r="2190" spans="1:16" x14ac:dyDescent="0.35">
      <c r="A2190" s="149"/>
      <c r="B2190" s="149"/>
      <c r="C2190" s="150"/>
      <c r="D2190" s="149"/>
      <c r="E2190" s="149"/>
      <c r="F2190" s="149"/>
      <c r="G2190" s="149"/>
      <c r="H2190" s="151"/>
      <c r="I2190" s="149"/>
      <c r="J2190" s="149"/>
      <c r="K2190" s="152"/>
      <c r="L2190" s="149"/>
      <c r="M2190" s="149"/>
      <c r="N2190" s="153"/>
      <c r="O2190" s="153"/>
      <c r="P2190" s="153"/>
    </row>
    <row r="2191" spans="1:16" x14ac:dyDescent="0.35">
      <c r="A2191" s="149"/>
      <c r="B2191" s="149"/>
      <c r="C2191" s="150"/>
      <c r="D2191" s="149"/>
      <c r="E2191" s="149"/>
      <c r="F2191" s="149"/>
      <c r="G2191" s="149"/>
      <c r="H2191" s="151"/>
      <c r="I2191" s="149"/>
      <c r="J2191" s="149"/>
      <c r="K2191" s="152"/>
      <c r="L2191" s="149"/>
      <c r="M2191" s="149"/>
      <c r="N2191" s="153"/>
      <c r="O2191" s="153"/>
      <c r="P2191" s="153"/>
    </row>
    <row r="2192" spans="1:16" x14ac:dyDescent="0.35">
      <c r="A2192" s="149"/>
      <c r="B2192" s="149"/>
      <c r="C2192" s="150"/>
      <c r="D2192" s="149"/>
      <c r="E2192" s="149"/>
      <c r="F2192" s="149"/>
      <c r="G2192" s="149"/>
      <c r="H2192" s="151"/>
      <c r="I2192" s="149"/>
      <c r="J2192" s="149"/>
      <c r="K2192" s="152"/>
      <c r="L2192" s="149"/>
      <c r="M2192" s="149"/>
      <c r="N2192" s="153"/>
      <c r="O2192" s="153"/>
      <c r="P2192" s="153"/>
    </row>
    <row r="2193" spans="1:16" x14ac:dyDescent="0.35">
      <c r="A2193" s="149"/>
      <c r="B2193" s="149"/>
      <c r="C2193" s="150"/>
      <c r="D2193" s="149"/>
      <c r="E2193" s="149"/>
      <c r="F2193" s="149"/>
      <c r="G2193" s="149"/>
      <c r="H2193" s="151"/>
      <c r="I2193" s="149"/>
      <c r="J2193" s="149"/>
      <c r="K2193" s="152"/>
      <c r="L2193" s="149"/>
      <c r="M2193" s="149"/>
      <c r="N2193" s="153"/>
      <c r="O2193" s="153"/>
      <c r="P2193" s="153"/>
    </row>
    <row r="2194" spans="1:16" x14ac:dyDescent="0.35">
      <c r="A2194" s="149"/>
      <c r="B2194" s="149"/>
      <c r="C2194" s="150"/>
      <c r="D2194" s="149"/>
      <c r="E2194" s="149"/>
      <c r="F2194" s="149"/>
      <c r="G2194" s="149"/>
      <c r="H2194" s="151"/>
      <c r="I2194" s="149"/>
      <c r="J2194" s="149"/>
      <c r="K2194" s="152"/>
      <c r="L2194" s="149"/>
      <c r="M2194" s="149"/>
      <c r="N2194" s="153"/>
      <c r="O2194" s="153"/>
      <c r="P2194" s="153"/>
    </row>
    <row r="2195" spans="1:16" x14ac:dyDescent="0.35">
      <c r="A2195" s="149"/>
      <c r="B2195" s="149"/>
      <c r="C2195" s="150"/>
      <c r="D2195" s="149"/>
      <c r="E2195" s="149"/>
      <c r="F2195" s="149"/>
      <c r="G2195" s="149"/>
      <c r="H2195" s="151"/>
      <c r="I2195" s="149"/>
      <c r="J2195" s="149"/>
      <c r="K2195" s="152"/>
      <c r="L2195" s="149"/>
      <c r="M2195" s="149"/>
      <c r="N2195" s="153"/>
      <c r="O2195" s="153"/>
      <c r="P2195" s="153"/>
    </row>
    <row r="2196" spans="1:16" x14ac:dyDescent="0.35">
      <c r="A2196" s="149"/>
      <c r="B2196" s="149"/>
      <c r="C2196" s="150"/>
      <c r="D2196" s="149"/>
      <c r="E2196" s="149"/>
      <c r="F2196" s="149"/>
      <c r="G2196" s="149"/>
      <c r="H2196" s="151"/>
      <c r="I2196" s="149"/>
      <c r="J2196" s="149"/>
      <c r="K2196" s="152"/>
      <c r="L2196" s="149"/>
      <c r="M2196" s="149"/>
      <c r="N2196" s="153"/>
      <c r="O2196" s="153"/>
      <c r="P2196" s="153"/>
    </row>
    <row r="2197" spans="1:16" x14ac:dyDescent="0.35">
      <c r="A2197" s="149"/>
      <c r="B2197" s="149"/>
      <c r="C2197" s="150"/>
      <c r="D2197" s="149"/>
      <c r="E2197" s="149"/>
      <c r="F2197" s="149"/>
      <c r="G2197" s="149"/>
      <c r="H2197" s="151"/>
      <c r="I2197" s="149"/>
      <c r="J2197" s="149"/>
      <c r="K2197" s="152"/>
      <c r="L2197" s="149"/>
      <c r="M2197" s="149"/>
      <c r="N2197" s="153"/>
      <c r="O2197" s="153"/>
      <c r="P2197" s="153"/>
    </row>
    <row r="2198" spans="1:16" x14ac:dyDescent="0.35">
      <c r="A2198" s="149"/>
      <c r="B2198" s="149"/>
      <c r="C2198" s="150"/>
      <c r="D2198" s="149"/>
      <c r="E2198" s="149"/>
      <c r="F2198" s="149"/>
      <c r="G2198" s="149"/>
      <c r="H2198" s="151"/>
      <c r="I2198" s="149"/>
      <c r="J2198" s="149"/>
      <c r="K2198" s="152"/>
      <c r="L2198" s="149"/>
      <c r="M2198" s="149"/>
      <c r="N2198" s="153"/>
      <c r="O2198" s="153"/>
      <c r="P2198" s="153"/>
    </row>
    <row r="2199" spans="1:16" x14ac:dyDescent="0.35">
      <c r="A2199" s="149"/>
      <c r="B2199" s="149"/>
      <c r="C2199" s="150"/>
      <c r="D2199" s="149"/>
      <c r="E2199" s="149"/>
      <c r="F2199" s="149"/>
      <c r="G2199" s="149"/>
      <c r="H2199" s="151"/>
      <c r="I2199" s="149"/>
      <c r="J2199" s="149"/>
      <c r="K2199" s="152"/>
      <c r="L2199" s="149"/>
      <c r="M2199" s="149"/>
      <c r="N2199" s="153"/>
      <c r="O2199" s="153"/>
      <c r="P2199" s="153"/>
    </row>
    <row r="2200" spans="1:16" x14ac:dyDescent="0.35">
      <c r="A2200" s="149"/>
      <c r="B2200" s="149"/>
      <c r="C2200" s="150"/>
      <c r="D2200" s="149"/>
      <c r="E2200" s="149"/>
      <c r="F2200" s="149"/>
      <c r="G2200" s="149"/>
      <c r="H2200" s="151"/>
      <c r="I2200" s="149"/>
      <c r="J2200" s="149"/>
      <c r="K2200" s="152"/>
      <c r="L2200" s="149"/>
      <c r="M2200" s="149"/>
      <c r="N2200" s="153"/>
      <c r="O2200" s="153"/>
      <c r="P2200" s="153"/>
    </row>
    <row r="2201" spans="1:16" x14ac:dyDescent="0.35">
      <c r="A2201" s="149"/>
      <c r="B2201" s="149"/>
      <c r="C2201" s="150"/>
      <c r="D2201" s="149"/>
      <c r="E2201" s="149"/>
      <c r="F2201" s="149"/>
      <c r="G2201" s="149"/>
      <c r="H2201" s="151"/>
      <c r="I2201" s="149"/>
      <c r="J2201" s="149"/>
      <c r="K2201" s="152"/>
      <c r="L2201" s="149"/>
      <c r="M2201" s="149"/>
      <c r="N2201" s="153"/>
      <c r="O2201" s="153"/>
      <c r="P2201" s="153"/>
    </row>
    <row r="2202" spans="1:16" x14ac:dyDescent="0.35">
      <c r="A2202" s="149"/>
      <c r="B2202" s="149"/>
      <c r="C2202" s="150"/>
      <c r="D2202" s="149"/>
      <c r="E2202" s="149"/>
      <c r="F2202" s="149"/>
      <c r="G2202" s="149"/>
      <c r="H2202" s="151"/>
      <c r="I2202" s="149"/>
      <c r="J2202" s="149"/>
      <c r="K2202" s="152"/>
      <c r="L2202" s="149"/>
      <c r="M2202" s="149"/>
      <c r="N2202" s="153"/>
      <c r="O2202" s="153"/>
      <c r="P2202" s="153"/>
    </row>
    <row r="2203" spans="1:16" x14ac:dyDescent="0.35">
      <c r="A2203" s="149"/>
      <c r="B2203" s="149"/>
      <c r="C2203" s="150"/>
      <c r="D2203" s="149"/>
      <c r="E2203" s="149"/>
      <c r="F2203" s="149"/>
      <c r="G2203" s="149"/>
      <c r="H2203" s="151"/>
      <c r="I2203" s="149"/>
      <c r="J2203" s="149"/>
      <c r="K2203" s="152"/>
      <c r="L2203" s="149"/>
      <c r="M2203" s="149"/>
      <c r="N2203" s="153"/>
      <c r="O2203" s="153"/>
      <c r="P2203" s="153"/>
    </row>
    <row r="2204" spans="1:16" x14ac:dyDescent="0.35">
      <c r="A2204" s="149"/>
      <c r="B2204" s="149"/>
      <c r="C2204" s="150"/>
      <c r="D2204" s="149"/>
      <c r="E2204" s="149"/>
      <c r="F2204" s="149"/>
      <c r="G2204" s="149"/>
      <c r="H2204" s="151"/>
      <c r="I2204" s="149"/>
      <c r="J2204" s="149"/>
      <c r="K2204" s="152"/>
      <c r="L2204" s="149"/>
      <c r="M2204" s="149"/>
      <c r="N2204" s="153"/>
      <c r="O2204" s="153"/>
      <c r="P2204" s="153"/>
    </row>
    <row r="2205" spans="1:16" x14ac:dyDescent="0.35">
      <c r="A2205" s="149"/>
      <c r="B2205" s="149"/>
      <c r="C2205" s="150"/>
      <c r="D2205" s="149"/>
      <c r="E2205" s="149"/>
      <c r="F2205" s="149"/>
      <c r="G2205" s="149"/>
      <c r="H2205" s="151"/>
      <c r="I2205" s="149"/>
      <c r="J2205" s="149"/>
      <c r="K2205" s="152"/>
      <c r="L2205" s="149"/>
      <c r="M2205" s="149"/>
      <c r="N2205" s="153"/>
      <c r="O2205" s="153"/>
      <c r="P2205" s="153"/>
    </row>
    <row r="2206" spans="1:16" x14ac:dyDescent="0.35">
      <c r="A2206" s="149"/>
      <c r="B2206" s="149"/>
      <c r="C2206" s="150"/>
      <c r="D2206" s="149"/>
      <c r="E2206" s="149"/>
      <c r="F2206" s="149"/>
      <c r="G2206" s="149"/>
      <c r="H2206" s="151"/>
      <c r="I2206" s="149"/>
      <c r="J2206" s="149"/>
      <c r="K2206" s="152"/>
      <c r="L2206" s="149"/>
      <c r="M2206" s="149"/>
      <c r="N2206" s="153"/>
      <c r="O2206" s="153"/>
      <c r="P2206" s="153"/>
    </row>
    <row r="2207" spans="1:16" x14ac:dyDescent="0.35">
      <c r="A2207" s="149"/>
      <c r="B2207" s="149"/>
      <c r="C2207" s="150"/>
      <c r="D2207" s="149"/>
      <c r="E2207" s="149"/>
      <c r="F2207" s="149"/>
      <c r="G2207" s="149"/>
      <c r="H2207" s="151"/>
      <c r="I2207" s="149"/>
      <c r="J2207" s="149"/>
      <c r="K2207" s="152"/>
      <c r="L2207" s="149"/>
      <c r="M2207" s="149"/>
      <c r="N2207" s="153"/>
      <c r="O2207" s="153"/>
      <c r="P2207" s="153"/>
    </row>
    <row r="2208" spans="1:16" x14ac:dyDescent="0.35">
      <c r="A2208" s="149"/>
      <c r="B2208" s="149"/>
      <c r="C2208" s="150"/>
      <c r="D2208" s="149"/>
      <c r="E2208" s="149"/>
      <c r="F2208" s="149"/>
      <c r="G2208" s="149"/>
      <c r="H2208" s="151"/>
      <c r="I2208" s="149"/>
      <c r="J2208" s="149"/>
      <c r="K2208" s="152"/>
      <c r="L2208" s="149"/>
      <c r="M2208" s="149"/>
      <c r="N2208" s="153"/>
      <c r="O2208" s="153"/>
      <c r="P2208" s="153"/>
    </row>
    <row r="2209" spans="1:16" x14ac:dyDescent="0.35">
      <c r="A2209" s="149"/>
      <c r="B2209" s="149"/>
      <c r="C2209" s="150"/>
      <c r="D2209" s="149"/>
      <c r="E2209" s="149"/>
      <c r="F2209" s="149"/>
      <c r="G2209" s="149"/>
      <c r="H2209" s="151"/>
      <c r="I2209" s="149"/>
      <c r="J2209" s="149"/>
      <c r="K2209" s="152"/>
      <c r="L2209" s="149"/>
      <c r="M2209" s="149"/>
      <c r="N2209" s="153"/>
      <c r="O2209" s="153"/>
      <c r="P2209" s="153"/>
    </row>
    <row r="2210" spans="1:16" x14ac:dyDescent="0.35">
      <c r="A2210" s="149"/>
      <c r="B2210" s="149"/>
      <c r="C2210" s="150"/>
      <c r="D2210" s="149"/>
      <c r="E2210" s="149"/>
      <c r="F2210" s="149"/>
      <c r="G2210" s="149"/>
      <c r="H2210" s="151"/>
      <c r="I2210" s="149"/>
      <c r="J2210" s="149"/>
      <c r="K2210" s="152"/>
      <c r="L2210" s="149"/>
      <c r="M2210" s="149"/>
      <c r="N2210" s="153"/>
      <c r="O2210" s="153"/>
      <c r="P2210" s="153"/>
    </row>
    <row r="2211" spans="1:16" x14ac:dyDescent="0.35">
      <c r="A2211" s="149"/>
      <c r="B2211" s="149"/>
      <c r="C2211" s="150"/>
      <c r="D2211" s="149"/>
      <c r="E2211" s="149"/>
      <c r="F2211" s="149"/>
      <c r="G2211" s="149"/>
      <c r="H2211" s="151"/>
      <c r="I2211" s="149"/>
      <c r="J2211" s="149"/>
      <c r="K2211" s="152"/>
      <c r="L2211" s="149"/>
      <c r="M2211" s="149"/>
      <c r="N2211" s="153"/>
      <c r="O2211" s="153"/>
      <c r="P2211" s="153"/>
    </row>
    <row r="2212" spans="1:16" x14ac:dyDescent="0.35">
      <c r="A2212" s="149"/>
      <c r="B2212" s="149"/>
      <c r="C2212" s="150"/>
      <c r="D2212" s="149"/>
      <c r="E2212" s="149"/>
      <c r="F2212" s="149"/>
      <c r="G2212" s="149"/>
      <c r="H2212" s="151"/>
      <c r="I2212" s="149"/>
      <c r="J2212" s="149"/>
      <c r="K2212" s="152"/>
      <c r="L2212" s="149"/>
      <c r="M2212" s="149"/>
      <c r="N2212" s="153"/>
      <c r="O2212" s="153"/>
      <c r="P2212" s="153"/>
    </row>
    <row r="2213" spans="1:16" x14ac:dyDescent="0.35">
      <c r="A2213" s="149"/>
      <c r="B2213" s="149"/>
      <c r="C2213" s="150"/>
      <c r="D2213" s="149"/>
      <c r="E2213" s="149"/>
      <c r="F2213" s="149"/>
      <c r="G2213" s="149"/>
      <c r="H2213" s="151"/>
      <c r="I2213" s="149"/>
      <c r="J2213" s="149"/>
      <c r="K2213" s="152"/>
      <c r="L2213" s="149"/>
      <c r="M2213" s="149"/>
      <c r="N2213" s="153"/>
      <c r="O2213" s="153"/>
      <c r="P2213" s="153"/>
    </row>
    <row r="2214" spans="1:16" x14ac:dyDescent="0.35">
      <c r="A2214" s="149"/>
      <c r="B2214" s="149"/>
      <c r="C2214" s="150"/>
      <c r="D2214" s="149"/>
      <c r="E2214" s="149"/>
      <c r="F2214" s="149"/>
      <c r="G2214" s="149"/>
      <c r="H2214" s="151"/>
      <c r="I2214" s="149"/>
      <c r="J2214" s="149"/>
      <c r="K2214" s="152"/>
      <c r="L2214" s="149"/>
      <c r="M2214" s="149"/>
      <c r="N2214" s="153"/>
      <c r="O2214" s="153"/>
      <c r="P2214" s="153"/>
    </row>
    <row r="2215" spans="1:16" x14ac:dyDescent="0.35">
      <c r="A2215" s="149"/>
      <c r="B2215" s="149"/>
      <c r="C2215" s="150"/>
      <c r="D2215" s="149"/>
      <c r="E2215" s="149"/>
      <c r="F2215" s="149"/>
      <c r="G2215" s="149"/>
      <c r="H2215" s="151"/>
      <c r="I2215" s="149"/>
      <c r="J2215" s="149"/>
      <c r="K2215" s="152"/>
      <c r="L2215" s="149"/>
      <c r="M2215" s="149"/>
      <c r="N2215" s="153"/>
      <c r="O2215" s="153"/>
      <c r="P2215" s="153"/>
    </row>
    <row r="2216" spans="1:16" x14ac:dyDescent="0.35">
      <c r="A2216" s="149"/>
      <c r="B2216" s="149"/>
      <c r="C2216" s="150"/>
      <c r="D2216" s="149"/>
      <c r="E2216" s="149"/>
      <c r="F2216" s="149"/>
      <c r="G2216" s="149"/>
      <c r="H2216" s="151"/>
      <c r="I2216" s="149"/>
      <c r="J2216" s="149"/>
      <c r="K2216" s="152"/>
      <c r="L2216" s="149"/>
      <c r="M2216" s="149"/>
      <c r="N2216" s="153"/>
      <c r="O2216" s="153"/>
      <c r="P2216" s="153"/>
    </row>
    <row r="2217" spans="1:16" x14ac:dyDescent="0.35">
      <c r="A2217" s="149"/>
      <c r="B2217" s="149"/>
      <c r="C2217" s="150"/>
      <c r="D2217" s="149"/>
      <c r="E2217" s="149"/>
      <c r="F2217" s="149"/>
      <c r="G2217" s="149"/>
      <c r="H2217" s="151"/>
      <c r="I2217" s="149"/>
      <c r="J2217" s="149"/>
      <c r="K2217" s="152"/>
      <c r="L2217" s="149"/>
      <c r="M2217" s="149"/>
      <c r="N2217" s="153"/>
      <c r="O2217" s="153"/>
      <c r="P2217" s="153"/>
    </row>
    <row r="2218" spans="1:16" x14ac:dyDescent="0.35">
      <c r="A2218" s="149"/>
      <c r="B2218" s="149"/>
      <c r="C2218" s="150"/>
      <c r="D2218" s="149"/>
      <c r="E2218" s="149"/>
      <c r="F2218" s="149"/>
      <c r="G2218" s="149"/>
      <c r="H2218" s="151"/>
      <c r="I2218" s="149"/>
      <c r="J2218" s="149"/>
      <c r="K2218" s="152"/>
      <c r="L2218" s="149"/>
      <c r="M2218" s="149"/>
      <c r="N2218" s="153"/>
      <c r="O2218" s="153"/>
      <c r="P2218" s="153"/>
    </row>
    <row r="2219" spans="1:16" x14ac:dyDescent="0.35">
      <c r="A2219" s="149"/>
      <c r="B2219" s="149"/>
      <c r="C2219" s="150"/>
      <c r="D2219" s="149"/>
      <c r="E2219" s="149"/>
      <c r="F2219" s="149"/>
      <c r="G2219" s="149"/>
      <c r="H2219" s="151"/>
      <c r="I2219" s="149"/>
      <c r="J2219" s="149"/>
      <c r="K2219" s="152"/>
      <c r="L2219" s="149"/>
      <c r="M2219" s="149"/>
      <c r="N2219" s="153"/>
      <c r="O2219" s="153"/>
      <c r="P2219" s="153"/>
    </row>
    <row r="2220" spans="1:16" x14ac:dyDescent="0.35">
      <c r="A2220" s="149"/>
      <c r="B2220" s="149"/>
      <c r="C2220" s="150"/>
      <c r="D2220" s="149"/>
      <c r="E2220" s="149"/>
      <c r="F2220" s="149"/>
      <c r="G2220" s="149"/>
      <c r="H2220" s="151"/>
      <c r="I2220" s="149"/>
      <c r="J2220" s="149"/>
      <c r="K2220" s="152"/>
      <c r="L2220" s="149"/>
      <c r="M2220" s="149"/>
      <c r="N2220" s="153"/>
      <c r="O2220" s="153"/>
      <c r="P2220" s="153"/>
    </row>
    <row r="2221" spans="1:16" x14ac:dyDescent="0.35">
      <c r="A2221" s="149"/>
      <c r="B2221" s="149"/>
      <c r="C2221" s="150"/>
      <c r="D2221" s="149"/>
      <c r="E2221" s="149"/>
      <c r="F2221" s="149"/>
      <c r="G2221" s="149"/>
      <c r="H2221" s="151"/>
      <c r="I2221" s="149"/>
      <c r="J2221" s="149"/>
      <c r="K2221" s="152"/>
      <c r="L2221" s="149"/>
      <c r="M2221" s="149"/>
      <c r="N2221" s="153"/>
      <c r="O2221" s="153"/>
      <c r="P2221" s="153"/>
    </row>
    <row r="2222" spans="1:16" x14ac:dyDescent="0.35">
      <c r="A2222" s="149"/>
      <c r="B2222" s="149"/>
      <c r="C2222" s="150"/>
      <c r="D2222" s="149"/>
      <c r="E2222" s="149"/>
      <c r="F2222" s="149"/>
      <c r="G2222" s="149"/>
      <c r="H2222" s="151"/>
      <c r="I2222" s="149"/>
      <c r="J2222" s="149"/>
      <c r="K2222" s="152"/>
      <c r="L2222" s="149"/>
      <c r="M2222" s="149"/>
      <c r="N2222" s="153"/>
      <c r="O2222" s="153"/>
      <c r="P2222" s="153"/>
    </row>
    <row r="2223" spans="1:16" x14ac:dyDescent="0.35">
      <c r="A2223" s="149"/>
      <c r="B2223" s="149"/>
      <c r="C2223" s="150"/>
      <c r="D2223" s="149"/>
      <c r="E2223" s="149"/>
      <c r="F2223" s="149"/>
      <c r="G2223" s="149"/>
      <c r="H2223" s="151"/>
      <c r="I2223" s="149"/>
      <c r="J2223" s="149"/>
      <c r="K2223" s="152"/>
      <c r="L2223" s="149"/>
      <c r="M2223" s="149"/>
      <c r="N2223" s="153"/>
      <c r="O2223" s="153"/>
      <c r="P2223" s="153"/>
    </row>
    <row r="2224" spans="1:16" x14ac:dyDescent="0.35">
      <c r="A2224" s="149"/>
      <c r="B2224" s="149"/>
      <c r="C2224" s="150"/>
      <c r="D2224" s="149"/>
      <c r="E2224" s="149"/>
      <c r="F2224" s="149"/>
      <c r="G2224" s="149"/>
      <c r="H2224" s="151"/>
      <c r="I2224" s="149"/>
      <c r="J2224" s="149"/>
      <c r="K2224" s="152"/>
      <c r="L2224" s="149"/>
      <c r="M2224" s="149"/>
      <c r="N2224" s="153"/>
      <c r="O2224" s="153"/>
      <c r="P2224" s="153"/>
    </row>
    <row r="2225" spans="1:16" x14ac:dyDescent="0.35">
      <c r="A2225" s="149"/>
      <c r="B2225" s="149"/>
      <c r="C2225" s="150"/>
      <c r="D2225" s="149"/>
      <c r="E2225" s="149"/>
      <c r="F2225" s="149"/>
      <c r="G2225" s="149"/>
      <c r="H2225" s="151"/>
      <c r="I2225" s="149"/>
      <c r="J2225" s="149"/>
      <c r="K2225" s="152"/>
      <c r="L2225" s="149"/>
      <c r="M2225" s="149"/>
      <c r="N2225" s="153"/>
      <c r="O2225" s="153"/>
      <c r="P2225" s="153"/>
    </row>
    <row r="2226" spans="1:16" x14ac:dyDescent="0.35">
      <c r="A2226" s="149"/>
      <c r="B2226" s="149"/>
      <c r="C2226" s="150"/>
      <c r="D2226" s="149"/>
      <c r="E2226" s="149"/>
      <c r="F2226" s="149"/>
      <c r="G2226" s="149"/>
      <c r="H2226" s="151"/>
      <c r="I2226" s="149"/>
      <c r="J2226" s="149"/>
      <c r="K2226" s="152"/>
      <c r="L2226" s="149"/>
      <c r="M2226" s="149"/>
      <c r="N2226" s="153"/>
      <c r="O2226" s="153"/>
      <c r="P2226" s="153"/>
    </row>
    <row r="2227" spans="1:16" x14ac:dyDescent="0.35">
      <c r="A2227" s="149"/>
      <c r="B2227" s="149"/>
      <c r="C2227" s="150"/>
      <c r="D2227" s="149"/>
      <c r="E2227" s="149"/>
      <c r="F2227" s="149"/>
      <c r="G2227" s="149"/>
      <c r="H2227" s="151"/>
      <c r="I2227" s="149"/>
      <c r="J2227" s="149"/>
      <c r="K2227" s="152"/>
      <c r="L2227" s="149"/>
      <c r="M2227" s="149"/>
      <c r="N2227" s="153"/>
      <c r="O2227" s="153"/>
      <c r="P2227" s="153"/>
    </row>
    <row r="2228" spans="1:16" x14ac:dyDescent="0.35">
      <c r="A2228" s="149"/>
      <c r="B2228" s="149"/>
      <c r="C2228" s="150"/>
      <c r="D2228" s="149"/>
      <c r="E2228" s="149"/>
      <c r="F2228" s="149"/>
      <c r="G2228" s="149"/>
      <c r="H2228" s="151"/>
      <c r="I2228" s="149"/>
      <c r="J2228" s="149"/>
      <c r="K2228" s="152"/>
      <c r="L2228" s="149"/>
      <c r="M2228" s="149"/>
      <c r="N2228" s="153"/>
      <c r="O2228" s="153"/>
      <c r="P2228" s="153"/>
    </row>
    <row r="2229" spans="1:16" x14ac:dyDescent="0.35">
      <c r="A2229" s="149"/>
      <c r="B2229" s="149"/>
      <c r="C2229" s="150"/>
      <c r="D2229" s="149"/>
      <c r="E2229" s="149"/>
      <c r="F2229" s="149"/>
      <c r="G2229" s="149"/>
      <c r="H2229" s="151"/>
      <c r="I2229" s="149"/>
      <c r="J2229" s="149"/>
      <c r="K2229" s="152"/>
      <c r="L2229" s="149"/>
      <c r="M2229" s="149"/>
      <c r="N2229" s="153"/>
      <c r="O2229" s="153"/>
      <c r="P2229" s="153"/>
    </row>
    <row r="2230" spans="1:16" x14ac:dyDescent="0.35">
      <c r="A2230" s="149"/>
      <c r="B2230" s="149"/>
      <c r="C2230" s="150"/>
      <c r="D2230" s="149"/>
      <c r="E2230" s="149"/>
      <c r="F2230" s="149"/>
      <c r="G2230" s="149"/>
      <c r="H2230" s="151"/>
      <c r="I2230" s="149"/>
      <c r="J2230" s="149"/>
      <c r="K2230" s="152"/>
      <c r="L2230" s="149"/>
      <c r="M2230" s="149"/>
      <c r="N2230" s="153"/>
      <c r="O2230" s="153"/>
      <c r="P2230" s="153"/>
    </row>
    <row r="2231" spans="1:16" x14ac:dyDescent="0.35">
      <c r="A2231" s="149"/>
      <c r="B2231" s="149"/>
      <c r="C2231" s="150"/>
      <c r="D2231" s="149"/>
      <c r="E2231" s="149"/>
      <c r="F2231" s="149"/>
      <c r="G2231" s="149"/>
      <c r="H2231" s="151"/>
      <c r="I2231" s="149"/>
      <c r="J2231" s="149"/>
      <c r="K2231" s="152"/>
      <c r="L2231" s="149"/>
      <c r="M2231" s="149"/>
      <c r="N2231" s="153"/>
      <c r="O2231" s="153"/>
      <c r="P2231" s="153"/>
    </row>
    <row r="2232" spans="1:16" x14ac:dyDescent="0.35">
      <c r="A2232" s="149"/>
      <c r="B2232" s="149"/>
      <c r="C2232" s="150"/>
      <c r="D2232" s="149"/>
      <c r="E2232" s="149"/>
      <c r="F2232" s="149"/>
      <c r="G2232" s="149"/>
      <c r="H2232" s="151"/>
      <c r="I2232" s="149"/>
      <c r="J2232" s="149"/>
      <c r="K2232" s="152"/>
      <c r="L2232" s="149"/>
      <c r="M2232" s="149"/>
      <c r="N2232" s="153"/>
      <c r="O2232" s="153"/>
      <c r="P2232" s="153"/>
    </row>
    <row r="2233" spans="1:16" x14ac:dyDescent="0.35">
      <c r="A2233" s="149"/>
      <c r="B2233" s="149"/>
      <c r="C2233" s="150"/>
      <c r="D2233" s="149"/>
      <c r="E2233" s="149"/>
      <c r="F2233" s="149"/>
      <c r="G2233" s="149"/>
      <c r="H2233" s="151"/>
      <c r="I2233" s="149"/>
      <c r="J2233" s="149"/>
      <c r="K2233" s="152"/>
      <c r="L2233" s="149"/>
      <c r="M2233" s="149"/>
      <c r="N2233" s="153"/>
      <c r="O2233" s="153"/>
      <c r="P2233" s="153"/>
    </row>
    <row r="2234" spans="1:16" x14ac:dyDescent="0.35">
      <c r="A2234" s="149"/>
      <c r="B2234" s="149"/>
      <c r="C2234" s="150"/>
      <c r="D2234" s="149"/>
      <c r="E2234" s="149"/>
      <c r="F2234" s="149"/>
      <c r="G2234" s="149"/>
      <c r="H2234" s="151"/>
      <c r="I2234" s="149"/>
      <c r="J2234" s="149"/>
      <c r="K2234" s="152"/>
      <c r="L2234" s="149"/>
      <c r="M2234" s="149"/>
      <c r="N2234" s="153"/>
      <c r="O2234" s="153"/>
      <c r="P2234" s="153"/>
    </row>
    <row r="2235" spans="1:16" x14ac:dyDescent="0.35">
      <c r="A2235" s="149"/>
      <c r="B2235" s="149"/>
      <c r="C2235" s="150"/>
      <c r="D2235" s="149"/>
      <c r="E2235" s="149"/>
      <c r="F2235" s="149"/>
      <c r="G2235" s="149"/>
      <c r="H2235" s="151"/>
      <c r="I2235" s="149"/>
      <c r="J2235" s="149"/>
      <c r="K2235" s="152"/>
      <c r="L2235" s="149"/>
      <c r="M2235" s="149"/>
      <c r="N2235" s="153"/>
      <c r="O2235" s="153"/>
      <c r="P2235" s="153"/>
    </row>
    <row r="2236" spans="1:16" x14ac:dyDescent="0.35">
      <c r="A2236" s="149"/>
      <c r="B2236" s="149"/>
      <c r="C2236" s="150"/>
      <c r="D2236" s="149"/>
      <c r="E2236" s="149"/>
      <c r="F2236" s="149"/>
      <c r="G2236" s="149"/>
      <c r="H2236" s="151"/>
      <c r="I2236" s="149"/>
      <c r="J2236" s="149"/>
      <c r="K2236" s="152"/>
      <c r="L2236" s="149"/>
      <c r="M2236" s="149"/>
      <c r="N2236" s="153"/>
      <c r="O2236" s="153"/>
      <c r="P2236" s="153"/>
    </row>
    <row r="2237" spans="1:16" x14ac:dyDescent="0.35">
      <c r="A2237" s="149"/>
      <c r="B2237" s="149"/>
      <c r="C2237" s="150"/>
      <c r="D2237" s="149"/>
      <c r="E2237" s="149"/>
      <c r="F2237" s="149"/>
      <c r="G2237" s="149"/>
      <c r="H2237" s="151"/>
      <c r="I2237" s="149"/>
      <c r="J2237" s="149"/>
      <c r="K2237" s="152"/>
      <c r="L2237" s="149"/>
      <c r="M2237" s="149"/>
      <c r="N2237" s="153"/>
      <c r="O2237" s="153"/>
      <c r="P2237" s="153"/>
    </row>
    <row r="2238" spans="1:16" x14ac:dyDescent="0.35">
      <c r="A2238" s="149"/>
      <c r="B2238" s="149"/>
      <c r="C2238" s="150"/>
      <c r="D2238" s="149"/>
      <c r="E2238" s="149"/>
      <c r="F2238" s="149"/>
      <c r="G2238" s="149"/>
      <c r="H2238" s="151"/>
      <c r="I2238" s="149"/>
      <c r="J2238" s="149"/>
      <c r="K2238" s="152"/>
      <c r="L2238" s="149"/>
      <c r="M2238" s="149"/>
      <c r="N2238" s="153"/>
      <c r="O2238" s="153"/>
      <c r="P2238" s="153"/>
    </row>
    <row r="2239" spans="1:16" x14ac:dyDescent="0.35">
      <c r="A2239" s="149"/>
      <c r="B2239" s="149"/>
      <c r="C2239" s="150"/>
      <c r="D2239" s="149"/>
      <c r="E2239" s="149"/>
      <c r="F2239" s="149"/>
      <c r="G2239" s="149"/>
      <c r="H2239" s="151"/>
      <c r="I2239" s="149"/>
      <c r="J2239" s="149"/>
      <c r="K2239" s="152"/>
      <c r="L2239" s="149"/>
      <c r="M2239" s="149"/>
      <c r="N2239" s="153"/>
      <c r="O2239" s="153"/>
      <c r="P2239" s="153"/>
    </row>
    <row r="2240" spans="1:16" x14ac:dyDescent="0.35">
      <c r="A2240" s="149"/>
      <c r="B2240" s="149"/>
      <c r="C2240" s="150"/>
      <c r="D2240" s="149"/>
      <c r="E2240" s="149"/>
      <c r="F2240" s="149"/>
      <c r="G2240" s="149"/>
      <c r="H2240" s="151"/>
      <c r="I2240" s="149"/>
      <c r="J2240" s="149"/>
      <c r="K2240" s="152"/>
      <c r="L2240" s="149"/>
      <c r="M2240" s="149"/>
      <c r="N2240" s="153"/>
      <c r="O2240" s="153"/>
      <c r="P2240" s="153"/>
    </row>
    <row r="2241" spans="1:16" x14ac:dyDescent="0.35">
      <c r="A2241" s="149"/>
      <c r="B2241" s="149"/>
      <c r="C2241" s="150"/>
      <c r="D2241" s="149"/>
      <c r="E2241" s="149"/>
      <c r="F2241" s="149"/>
      <c r="G2241" s="149"/>
      <c r="H2241" s="151"/>
      <c r="I2241" s="149"/>
      <c r="J2241" s="149"/>
      <c r="K2241" s="152"/>
      <c r="L2241" s="149"/>
      <c r="M2241" s="149"/>
      <c r="N2241" s="153"/>
      <c r="O2241" s="153"/>
      <c r="P2241" s="153"/>
    </row>
    <row r="2242" spans="1:16" x14ac:dyDescent="0.35">
      <c r="A2242" s="149"/>
      <c r="B2242" s="149"/>
      <c r="C2242" s="150"/>
      <c r="D2242" s="149"/>
      <c r="E2242" s="149"/>
      <c r="F2242" s="149"/>
      <c r="G2242" s="149"/>
      <c r="H2242" s="151"/>
      <c r="I2242" s="149"/>
      <c r="J2242" s="149"/>
      <c r="K2242" s="152"/>
      <c r="L2242" s="149"/>
      <c r="M2242" s="149"/>
      <c r="N2242" s="153"/>
      <c r="O2242" s="153"/>
      <c r="P2242" s="153"/>
    </row>
    <row r="2243" spans="1:16" x14ac:dyDescent="0.35">
      <c r="A2243" s="149"/>
      <c r="B2243" s="149"/>
      <c r="C2243" s="150"/>
      <c r="D2243" s="149"/>
      <c r="E2243" s="149"/>
      <c r="F2243" s="149"/>
      <c r="G2243" s="149"/>
      <c r="H2243" s="151"/>
      <c r="I2243" s="149"/>
      <c r="J2243" s="149"/>
      <c r="K2243" s="152"/>
      <c r="L2243" s="149"/>
      <c r="M2243" s="149"/>
      <c r="N2243" s="153"/>
      <c r="O2243" s="153"/>
      <c r="P2243" s="153"/>
    </row>
    <row r="2244" spans="1:16" x14ac:dyDescent="0.35">
      <c r="A2244" s="149"/>
      <c r="B2244" s="149"/>
      <c r="C2244" s="150"/>
      <c r="D2244" s="149"/>
      <c r="E2244" s="149"/>
      <c r="F2244" s="149"/>
      <c r="G2244" s="149"/>
      <c r="H2244" s="151"/>
      <c r="I2244" s="149"/>
      <c r="J2244" s="149"/>
      <c r="K2244" s="152"/>
      <c r="L2244" s="149"/>
      <c r="M2244" s="149"/>
      <c r="N2244" s="153"/>
      <c r="O2244" s="153"/>
      <c r="P2244" s="153"/>
    </row>
    <row r="2245" spans="1:16" x14ac:dyDescent="0.35">
      <c r="A2245" s="149"/>
      <c r="B2245" s="149"/>
      <c r="C2245" s="150"/>
      <c r="D2245" s="149"/>
      <c r="E2245" s="149"/>
      <c r="F2245" s="149"/>
      <c r="G2245" s="149"/>
      <c r="H2245" s="151"/>
      <c r="I2245" s="149"/>
      <c r="J2245" s="149"/>
      <c r="K2245" s="152"/>
      <c r="L2245" s="149"/>
      <c r="M2245" s="149"/>
      <c r="N2245" s="153"/>
      <c r="O2245" s="153"/>
      <c r="P2245" s="153"/>
    </row>
    <row r="2246" spans="1:16" x14ac:dyDescent="0.35">
      <c r="A2246" s="149"/>
      <c r="B2246" s="149"/>
      <c r="C2246" s="150"/>
      <c r="D2246" s="149"/>
      <c r="E2246" s="149"/>
      <c r="F2246" s="149"/>
      <c r="G2246" s="149"/>
      <c r="H2246" s="151"/>
      <c r="I2246" s="149"/>
      <c r="J2246" s="149"/>
      <c r="K2246" s="152"/>
      <c r="L2246" s="149"/>
      <c r="M2246" s="149"/>
      <c r="N2246" s="153"/>
      <c r="O2246" s="153"/>
      <c r="P2246" s="153"/>
    </row>
    <row r="2247" spans="1:16" x14ac:dyDescent="0.35">
      <c r="A2247" s="149"/>
      <c r="B2247" s="149"/>
      <c r="C2247" s="150"/>
      <c r="D2247" s="149"/>
      <c r="E2247" s="149"/>
      <c r="F2247" s="149"/>
      <c r="G2247" s="149"/>
      <c r="H2247" s="151"/>
      <c r="I2247" s="149"/>
      <c r="J2247" s="149"/>
      <c r="K2247" s="152"/>
      <c r="L2247" s="149"/>
      <c r="M2247" s="149"/>
      <c r="N2247" s="153"/>
      <c r="O2247" s="153"/>
      <c r="P2247" s="153"/>
    </row>
    <row r="2248" spans="1:16" x14ac:dyDescent="0.35">
      <c r="A2248" s="149"/>
      <c r="B2248" s="149"/>
      <c r="C2248" s="150"/>
      <c r="D2248" s="149"/>
      <c r="E2248" s="149"/>
      <c r="F2248" s="149"/>
      <c r="G2248" s="149"/>
      <c r="H2248" s="151"/>
      <c r="I2248" s="149"/>
      <c r="J2248" s="149"/>
      <c r="K2248" s="152"/>
      <c r="L2248" s="149"/>
      <c r="M2248" s="149"/>
      <c r="N2248" s="153"/>
      <c r="O2248" s="153"/>
      <c r="P2248" s="153"/>
    </row>
    <row r="2249" spans="1:16" x14ac:dyDescent="0.35">
      <c r="A2249" s="149"/>
      <c r="B2249" s="149"/>
      <c r="C2249" s="150"/>
      <c r="D2249" s="149"/>
      <c r="E2249" s="149"/>
      <c r="F2249" s="149"/>
      <c r="G2249" s="149"/>
      <c r="H2249" s="151"/>
      <c r="I2249" s="149"/>
      <c r="J2249" s="149"/>
      <c r="K2249" s="152"/>
      <c r="L2249" s="149"/>
      <c r="M2249" s="149"/>
      <c r="N2249" s="153"/>
      <c r="O2249" s="153"/>
      <c r="P2249" s="153"/>
    </row>
    <row r="2250" spans="1:16" x14ac:dyDescent="0.35">
      <c r="A2250" s="149"/>
      <c r="B2250" s="149"/>
      <c r="C2250" s="150"/>
      <c r="D2250" s="149"/>
      <c r="E2250" s="149"/>
      <c r="F2250" s="149"/>
      <c r="G2250" s="149"/>
      <c r="H2250" s="151"/>
      <c r="I2250" s="149"/>
      <c r="J2250" s="149"/>
      <c r="K2250" s="152"/>
      <c r="L2250" s="149"/>
      <c r="M2250" s="149"/>
      <c r="N2250" s="153"/>
      <c r="O2250" s="153"/>
      <c r="P2250" s="153"/>
    </row>
    <row r="2251" spans="1:16" x14ac:dyDescent="0.35">
      <c r="A2251" s="149"/>
      <c r="B2251" s="149"/>
      <c r="C2251" s="150"/>
      <c r="D2251" s="149"/>
      <c r="E2251" s="149"/>
      <c r="F2251" s="149"/>
      <c r="G2251" s="149"/>
      <c r="H2251" s="151"/>
      <c r="I2251" s="149"/>
      <c r="J2251" s="149"/>
      <c r="K2251" s="152"/>
      <c r="L2251" s="149"/>
      <c r="M2251" s="149"/>
      <c r="N2251" s="153"/>
      <c r="O2251" s="153"/>
      <c r="P2251" s="153"/>
    </row>
    <row r="2252" spans="1:16" x14ac:dyDescent="0.35">
      <c r="A2252" s="149"/>
      <c r="B2252" s="149"/>
      <c r="C2252" s="150"/>
      <c r="D2252" s="149"/>
      <c r="E2252" s="149"/>
      <c r="F2252" s="149"/>
      <c r="G2252" s="149"/>
      <c r="H2252" s="151"/>
      <c r="I2252" s="149"/>
      <c r="J2252" s="149"/>
      <c r="K2252" s="152"/>
      <c r="L2252" s="149"/>
      <c r="M2252" s="149"/>
      <c r="N2252" s="153"/>
      <c r="O2252" s="153"/>
      <c r="P2252" s="153"/>
    </row>
    <row r="2253" spans="1:16" x14ac:dyDescent="0.35">
      <c r="A2253" s="149"/>
      <c r="B2253" s="149"/>
      <c r="C2253" s="150"/>
      <c r="D2253" s="149"/>
      <c r="E2253" s="149"/>
      <c r="F2253" s="149"/>
      <c r="G2253" s="149"/>
      <c r="H2253" s="151"/>
      <c r="I2253" s="149"/>
      <c r="J2253" s="149"/>
      <c r="K2253" s="152"/>
      <c r="L2253" s="149"/>
      <c r="M2253" s="149"/>
      <c r="N2253" s="153"/>
      <c r="O2253" s="153"/>
      <c r="P2253" s="153"/>
    </row>
    <row r="2254" spans="1:16" x14ac:dyDescent="0.35">
      <c r="A2254" s="149"/>
      <c r="B2254" s="149"/>
      <c r="C2254" s="150"/>
      <c r="D2254" s="149"/>
      <c r="E2254" s="149"/>
      <c r="F2254" s="149"/>
      <c r="G2254" s="149"/>
      <c r="H2254" s="151"/>
      <c r="I2254" s="149"/>
      <c r="J2254" s="149"/>
      <c r="K2254" s="152"/>
      <c r="L2254" s="149"/>
      <c r="M2254" s="149"/>
      <c r="N2254" s="153"/>
      <c r="O2254" s="153"/>
      <c r="P2254" s="153"/>
    </row>
    <row r="2255" spans="1:16" x14ac:dyDescent="0.35">
      <c r="A2255" s="149"/>
      <c r="B2255" s="149"/>
      <c r="C2255" s="150"/>
      <c r="D2255" s="149"/>
      <c r="E2255" s="149"/>
      <c r="F2255" s="149"/>
      <c r="G2255" s="149"/>
      <c r="H2255" s="151"/>
      <c r="I2255" s="149"/>
      <c r="J2255" s="149"/>
      <c r="K2255" s="152"/>
      <c r="L2255" s="149"/>
      <c r="M2255" s="149"/>
      <c r="N2255" s="153"/>
      <c r="O2255" s="153"/>
      <c r="P2255" s="153"/>
    </row>
    <row r="2256" spans="1:16" x14ac:dyDescent="0.35">
      <c r="A2256" s="149"/>
      <c r="B2256" s="149"/>
      <c r="C2256" s="150"/>
      <c r="D2256" s="149"/>
      <c r="E2256" s="149"/>
      <c r="F2256" s="149"/>
      <c r="G2256" s="149"/>
      <c r="H2256" s="151"/>
      <c r="I2256" s="149"/>
      <c r="J2256" s="149"/>
      <c r="K2256" s="152"/>
      <c r="L2256" s="149"/>
      <c r="M2256" s="149"/>
      <c r="N2256" s="153"/>
      <c r="O2256" s="153"/>
      <c r="P2256" s="153"/>
    </row>
    <row r="2257" spans="1:16" x14ac:dyDescent="0.35">
      <c r="A2257" s="149"/>
      <c r="B2257" s="149"/>
      <c r="C2257" s="150"/>
      <c r="D2257" s="149"/>
      <c r="E2257" s="149"/>
      <c r="F2257" s="149"/>
      <c r="G2257" s="149"/>
      <c r="H2257" s="151"/>
      <c r="I2257" s="149"/>
      <c r="J2257" s="149"/>
      <c r="K2257" s="152"/>
      <c r="L2257" s="149"/>
      <c r="M2257" s="149"/>
      <c r="N2257" s="153"/>
      <c r="O2257" s="153"/>
      <c r="P2257" s="153"/>
    </row>
    <row r="2258" spans="1:16" x14ac:dyDescent="0.35">
      <c r="A2258" s="149"/>
      <c r="B2258" s="149"/>
      <c r="C2258" s="150"/>
      <c r="D2258" s="149"/>
      <c r="E2258" s="149"/>
      <c r="F2258" s="149"/>
      <c r="G2258" s="149"/>
      <c r="H2258" s="151"/>
      <c r="I2258" s="149"/>
      <c r="J2258" s="149"/>
      <c r="K2258" s="152"/>
      <c r="L2258" s="149"/>
      <c r="M2258" s="149"/>
      <c r="N2258" s="153"/>
      <c r="O2258" s="153"/>
      <c r="P2258" s="153"/>
    </row>
    <row r="2259" spans="1:16" x14ac:dyDescent="0.35">
      <c r="A2259" s="149"/>
      <c r="B2259" s="149"/>
      <c r="C2259" s="150"/>
      <c r="D2259" s="149"/>
      <c r="E2259" s="149"/>
      <c r="F2259" s="149"/>
      <c r="G2259" s="149"/>
      <c r="H2259" s="151"/>
      <c r="I2259" s="149"/>
      <c r="J2259" s="149"/>
      <c r="K2259" s="152"/>
      <c r="L2259" s="149"/>
      <c r="M2259" s="149"/>
      <c r="N2259" s="153"/>
      <c r="O2259" s="153"/>
      <c r="P2259" s="153"/>
    </row>
    <row r="2260" spans="1:16" x14ac:dyDescent="0.35">
      <c r="A2260" s="149"/>
      <c r="B2260" s="149"/>
      <c r="C2260" s="150"/>
      <c r="D2260" s="149"/>
      <c r="E2260" s="149"/>
      <c r="F2260" s="149"/>
      <c r="G2260" s="149"/>
      <c r="H2260" s="151"/>
      <c r="I2260" s="149"/>
      <c r="J2260" s="149"/>
      <c r="K2260" s="152"/>
      <c r="L2260" s="149"/>
      <c r="M2260" s="149"/>
      <c r="N2260" s="153"/>
      <c r="O2260" s="153"/>
      <c r="P2260" s="153"/>
    </row>
    <row r="2261" spans="1:16" x14ac:dyDescent="0.35">
      <c r="A2261" s="149"/>
      <c r="B2261" s="149"/>
      <c r="C2261" s="150"/>
      <c r="D2261" s="149"/>
      <c r="E2261" s="149"/>
      <c r="F2261" s="149"/>
      <c r="G2261" s="149"/>
      <c r="H2261" s="151"/>
      <c r="I2261" s="149"/>
      <c r="J2261" s="149"/>
      <c r="K2261" s="152"/>
      <c r="L2261" s="149"/>
      <c r="M2261" s="149"/>
      <c r="N2261" s="153"/>
      <c r="O2261" s="153"/>
      <c r="P2261" s="153"/>
    </row>
    <row r="2262" spans="1:16" x14ac:dyDescent="0.35">
      <c r="A2262" s="149"/>
      <c r="B2262" s="149"/>
      <c r="C2262" s="150"/>
      <c r="D2262" s="149"/>
      <c r="E2262" s="149"/>
      <c r="F2262" s="149"/>
      <c r="G2262" s="149"/>
      <c r="H2262" s="151"/>
      <c r="I2262" s="149"/>
      <c r="J2262" s="149"/>
      <c r="K2262" s="152"/>
      <c r="L2262" s="149"/>
      <c r="M2262" s="149"/>
      <c r="N2262" s="153"/>
      <c r="O2262" s="153"/>
      <c r="P2262" s="153"/>
    </row>
    <row r="2263" spans="1:16" x14ac:dyDescent="0.35">
      <c r="A2263" s="149"/>
      <c r="B2263" s="149"/>
      <c r="C2263" s="150"/>
      <c r="D2263" s="149"/>
      <c r="E2263" s="149"/>
      <c r="F2263" s="149"/>
      <c r="G2263" s="149"/>
      <c r="H2263" s="151"/>
      <c r="I2263" s="149"/>
      <c r="J2263" s="149"/>
      <c r="K2263" s="152"/>
      <c r="L2263" s="149"/>
      <c r="M2263" s="149"/>
      <c r="N2263" s="153"/>
      <c r="O2263" s="153"/>
      <c r="P2263" s="153"/>
    </row>
    <row r="2264" spans="1:16" x14ac:dyDescent="0.35">
      <c r="A2264" s="149"/>
      <c r="B2264" s="149"/>
      <c r="C2264" s="150"/>
      <c r="D2264" s="149"/>
      <c r="E2264" s="149"/>
      <c r="F2264" s="149"/>
      <c r="G2264" s="149"/>
      <c r="H2264" s="151"/>
      <c r="I2264" s="149"/>
      <c r="J2264" s="149"/>
      <c r="K2264" s="152"/>
      <c r="L2264" s="149"/>
      <c r="M2264" s="149"/>
      <c r="N2264" s="153"/>
      <c r="O2264" s="153"/>
      <c r="P2264" s="153"/>
    </row>
    <row r="2265" spans="1:16" x14ac:dyDescent="0.35">
      <c r="A2265" s="149"/>
      <c r="B2265" s="149"/>
      <c r="C2265" s="150"/>
      <c r="D2265" s="149"/>
      <c r="E2265" s="149"/>
      <c r="F2265" s="149"/>
      <c r="G2265" s="149"/>
      <c r="H2265" s="151"/>
      <c r="I2265" s="149"/>
      <c r="J2265" s="149"/>
      <c r="K2265" s="152"/>
      <c r="L2265" s="149"/>
      <c r="M2265" s="149"/>
      <c r="N2265" s="153"/>
      <c r="O2265" s="153"/>
      <c r="P2265" s="153"/>
    </row>
    <row r="2266" spans="1:16" x14ac:dyDescent="0.35">
      <c r="A2266" s="149"/>
      <c r="B2266" s="149"/>
      <c r="C2266" s="150"/>
      <c r="D2266" s="149"/>
      <c r="E2266" s="149"/>
      <c r="F2266" s="149"/>
      <c r="G2266" s="149"/>
      <c r="H2266" s="151"/>
      <c r="I2266" s="149"/>
      <c r="J2266" s="149"/>
      <c r="K2266" s="152"/>
      <c r="L2266" s="149"/>
      <c r="M2266" s="149"/>
      <c r="N2266" s="153"/>
      <c r="O2266" s="153"/>
      <c r="P2266" s="153"/>
    </row>
    <row r="2267" spans="1:16" x14ac:dyDescent="0.35">
      <c r="A2267" s="149"/>
      <c r="B2267" s="149"/>
      <c r="C2267" s="150"/>
      <c r="D2267" s="149"/>
      <c r="E2267" s="149"/>
      <c r="F2267" s="149"/>
      <c r="G2267" s="149"/>
      <c r="H2267" s="151"/>
      <c r="I2267" s="149"/>
      <c r="J2267" s="149"/>
      <c r="K2267" s="152"/>
      <c r="L2267" s="149"/>
      <c r="M2267" s="149"/>
      <c r="N2267" s="153"/>
      <c r="O2267" s="153"/>
      <c r="P2267" s="153"/>
    </row>
    <row r="2268" spans="1:16" x14ac:dyDescent="0.35">
      <c r="A2268" s="149"/>
      <c r="B2268" s="149"/>
      <c r="C2268" s="150"/>
      <c r="D2268" s="149"/>
      <c r="E2268" s="149"/>
      <c r="F2268" s="149"/>
      <c r="G2268" s="149"/>
      <c r="H2268" s="151"/>
      <c r="I2268" s="149"/>
      <c r="J2268" s="149"/>
      <c r="K2268" s="152"/>
      <c r="L2268" s="149"/>
      <c r="M2268" s="149"/>
      <c r="N2268" s="153"/>
      <c r="O2268" s="153"/>
      <c r="P2268" s="153"/>
    </row>
    <row r="2269" spans="1:16" x14ac:dyDescent="0.35">
      <c r="A2269" s="149"/>
      <c r="B2269" s="149"/>
      <c r="C2269" s="150"/>
      <c r="D2269" s="149"/>
      <c r="E2269" s="149"/>
      <c r="F2269" s="149"/>
      <c r="G2269" s="149"/>
      <c r="H2269" s="151"/>
      <c r="I2269" s="149"/>
      <c r="J2269" s="149"/>
      <c r="K2269" s="152"/>
      <c r="L2269" s="149"/>
      <c r="M2269" s="149"/>
      <c r="N2269" s="153"/>
      <c r="O2269" s="153"/>
      <c r="P2269" s="153"/>
    </row>
    <row r="2270" spans="1:16" x14ac:dyDescent="0.35">
      <c r="A2270" s="149"/>
      <c r="B2270" s="149"/>
      <c r="C2270" s="150"/>
      <c r="D2270" s="149"/>
      <c r="E2270" s="149"/>
      <c r="F2270" s="149"/>
      <c r="G2270" s="149"/>
      <c r="H2270" s="151"/>
      <c r="I2270" s="149"/>
      <c r="J2270" s="149"/>
      <c r="K2270" s="152"/>
      <c r="L2270" s="149"/>
      <c r="M2270" s="149"/>
      <c r="N2270" s="153"/>
      <c r="O2270" s="153"/>
      <c r="P2270" s="153"/>
    </row>
    <row r="2271" spans="1:16" x14ac:dyDescent="0.35">
      <c r="A2271" s="149"/>
      <c r="B2271" s="149"/>
      <c r="C2271" s="150"/>
      <c r="D2271" s="149"/>
      <c r="E2271" s="149"/>
      <c r="F2271" s="149"/>
      <c r="G2271" s="149"/>
      <c r="H2271" s="151"/>
      <c r="I2271" s="149"/>
      <c r="J2271" s="149"/>
      <c r="K2271" s="152"/>
      <c r="L2271" s="149"/>
      <c r="M2271" s="149"/>
      <c r="N2271" s="153"/>
      <c r="O2271" s="153"/>
      <c r="P2271" s="153"/>
    </row>
    <row r="2272" spans="1:16" x14ac:dyDescent="0.35">
      <c r="A2272" s="149"/>
      <c r="B2272" s="149"/>
      <c r="C2272" s="150"/>
      <c r="D2272" s="149"/>
      <c r="E2272" s="149"/>
      <c r="F2272" s="149"/>
      <c r="G2272" s="149"/>
      <c r="H2272" s="151"/>
      <c r="I2272" s="149"/>
      <c r="J2272" s="149"/>
      <c r="K2272" s="152"/>
      <c r="L2272" s="149"/>
      <c r="M2272" s="149"/>
      <c r="N2272" s="153"/>
      <c r="O2272" s="153"/>
      <c r="P2272" s="153"/>
    </row>
    <row r="2273" spans="1:16" x14ac:dyDescent="0.35">
      <c r="A2273" s="149"/>
      <c r="B2273" s="149"/>
      <c r="C2273" s="150"/>
      <c r="D2273" s="149"/>
      <c r="E2273" s="149"/>
      <c r="F2273" s="149"/>
      <c r="G2273" s="149"/>
      <c r="H2273" s="151"/>
      <c r="I2273" s="149"/>
      <c r="J2273" s="149"/>
      <c r="K2273" s="152"/>
      <c r="L2273" s="149"/>
      <c r="M2273" s="149"/>
      <c r="N2273" s="153"/>
      <c r="O2273" s="153"/>
      <c r="P2273" s="153"/>
    </row>
    <row r="2274" spans="1:16" x14ac:dyDescent="0.35">
      <c r="A2274" s="149"/>
      <c r="B2274" s="149"/>
      <c r="C2274" s="150"/>
      <c r="D2274" s="149"/>
      <c r="E2274" s="149"/>
      <c r="F2274" s="149"/>
      <c r="G2274" s="149"/>
      <c r="H2274" s="151"/>
      <c r="I2274" s="149"/>
      <c r="J2274" s="149"/>
      <c r="K2274" s="152"/>
      <c r="L2274" s="149"/>
      <c r="M2274" s="149"/>
      <c r="N2274" s="153"/>
      <c r="O2274" s="153"/>
      <c r="P2274" s="153"/>
    </row>
    <row r="2275" spans="1:16" x14ac:dyDescent="0.35">
      <c r="A2275" s="149"/>
      <c r="B2275" s="149"/>
      <c r="C2275" s="150"/>
      <c r="D2275" s="149"/>
      <c r="E2275" s="149"/>
      <c r="F2275" s="149"/>
      <c r="G2275" s="149"/>
      <c r="H2275" s="151"/>
      <c r="I2275" s="149"/>
      <c r="J2275" s="149"/>
      <c r="K2275" s="152"/>
      <c r="L2275" s="149"/>
      <c r="M2275" s="149"/>
      <c r="N2275" s="153"/>
      <c r="O2275" s="153"/>
      <c r="P2275" s="153"/>
    </row>
    <row r="2276" spans="1:16" x14ac:dyDescent="0.35">
      <c r="A2276" s="149"/>
      <c r="B2276" s="149"/>
      <c r="C2276" s="150"/>
      <c r="D2276" s="149"/>
      <c r="E2276" s="149"/>
      <c r="F2276" s="149"/>
      <c r="G2276" s="149"/>
      <c r="H2276" s="151"/>
      <c r="I2276" s="149"/>
      <c r="J2276" s="149"/>
      <c r="K2276" s="152"/>
      <c r="L2276" s="149"/>
      <c r="M2276" s="149"/>
      <c r="N2276" s="153"/>
      <c r="O2276" s="153"/>
      <c r="P2276" s="153"/>
    </row>
    <row r="2277" spans="1:16" x14ac:dyDescent="0.35">
      <c r="A2277" s="149"/>
      <c r="B2277" s="149"/>
      <c r="C2277" s="150"/>
      <c r="D2277" s="149"/>
      <c r="E2277" s="149"/>
      <c r="F2277" s="149"/>
      <c r="G2277" s="149"/>
      <c r="H2277" s="151"/>
      <c r="I2277" s="149"/>
      <c r="J2277" s="149"/>
      <c r="K2277" s="152"/>
      <c r="L2277" s="149"/>
      <c r="M2277" s="149"/>
      <c r="N2277" s="153"/>
      <c r="O2277" s="153"/>
      <c r="P2277" s="153"/>
    </row>
    <row r="2278" spans="1:16" x14ac:dyDescent="0.35">
      <c r="A2278" s="149"/>
      <c r="B2278" s="149"/>
      <c r="C2278" s="150"/>
      <c r="D2278" s="149"/>
      <c r="E2278" s="149"/>
      <c r="F2278" s="149"/>
      <c r="G2278" s="149"/>
      <c r="H2278" s="151"/>
      <c r="I2278" s="149"/>
      <c r="J2278" s="149"/>
      <c r="K2278" s="152"/>
      <c r="L2278" s="149"/>
      <c r="M2278" s="149"/>
      <c r="N2278" s="153"/>
      <c r="O2278" s="153"/>
      <c r="P2278" s="153"/>
    </row>
    <row r="2279" spans="1:16" x14ac:dyDescent="0.35">
      <c r="A2279" s="149"/>
      <c r="B2279" s="149"/>
      <c r="C2279" s="150"/>
      <c r="D2279" s="149"/>
      <c r="E2279" s="149"/>
      <c r="F2279" s="149"/>
      <c r="G2279" s="149"/>
      <c r="H2279" s="151"/>
      <c r="I2279" s="149"/>
      <c r="J2279" s="149"/>
      <c r="K2279" s="152"/>
      <c r="L2279" s="149"/>
      <c r="M2279" s="149"/>
      <c r="N2279" s="153"/>
      <c r="O2279" s="153"/>
      <c r="P2279" s="153"/>
    </row>
    <row r="2280" spans="1:16" x14ac:dyDescent="0.35">
      <c r="A2280" s="149"/>
      <c r="B2280" s="149"/>
      <c r="C2280" s="150"/>
      <c r="D2280" s="149"/>
      <c r="E2280" s="149"/>
      <c r="F2280" s="149"/>
      <c r="G2280" s="149"/>
      <c r="H2280" s="151"/>
      <c r="I2280" s="149"/>
      <c r="J2280" s="149"/>
      <c r="K2280" s="152"/>
      <c r="L2280" s="149"/>
      <c r="M2280" s="149"/>
      <c r="N2280" s="153"/>
      <c r="O2280" s="153"/>
      <c r="P2280" s="153"/>
    </row>
    <row r="2281" spans="1:16" x14ac:dyDescent="0.35">
      <c r="A2281" s="149"/>
      <c r="B2281" s="149"/>
      <c r="C2281" s="150"/>
      <c r="D2281" s="149"/>
      <c r="E2281" s="149"/>
      <c r="F2281" s="149"/>
      <c r="G2281" s="149"/>
      <c r="H2281" s="151"/>
      <c r="I2281" s="149"/>
      <c r="J2281" s="149"/>
      <c r="K2281" s="152"/>
      <c r="L2281" s="149"/>
      <c r="M2281" s="149"/>
      <c r="N2281" s="153"/>
      <c r="O2281" s="153"/>
      <c r="P2281" s="153"/>
    </row>
    <row r="2282" spans="1:16" x14ac:dyDescent="0.35">
      <c r="A2282" s="149"/>
      <c r="B2282" s="149"/>
      <c r="C2282" s="150"/>
      <c r="D2282" s="149"/>
      <c r="E2282" s="149"/>
      <c r="F2282" s="149"/>
      <c r="G2282" s="149"/>
      <c r="H2282" s="151"/>
      <c r="I2282" s="149"/>
      <c r="J2282" s="149"/>
      <c r="K2282" s="152"/>
      <c r="L2282" s="149"/>
      <c r="M2282" s="149"/>
      <c r="N2282" s="153"/>
      <c r="O2282" s="153"/>
      <c r="P2282" s="153"/>
    </row>
    <row r="2283" spans="1:16" x14ac:dyDescent="0.35">
      <c r="A2283" s="149"/>
      <c r="B2283" s="149"/>
      <c r="C2283" s="150"/>
      <c r="D2283" s="149"/>
      <c r="E2283" s="149"/>
      <c r="F2283" s="149"/>
      <c r="G2283" s="149"/>
      <c r="H2283" s="151"/>
      <c r="I2283" s="149"/>
      <c r="J2283" s="149"/>
      <c r="K2283" s="152"/>
      <c r="L2283" s="149"/>
      <c r="M2283" s="149"/>
      <c r="N2283" s="153"/>
      <c r="O2283" s="153"/>
      <c r="P2283" s="153"/>
    </row>
    <row r="2284" spans="1:16" x14ac:dyDescent="0.35">
      <c r="A2284" s="149"/>
      <c r="B2284" s="149"/>
      <c r="C2284" s="150"/>
      <c r="D2284" s="149"/>
      <c r="E2284" s="149"/>
      <c r="F2284" s="149"/>
      <c r="G2284" s="149"/>
      <c r="H2284" s="151"/>
      <c r="I2284" s="149"/>
      <c r="J2284" s="149"/>
      <c r="K2284" s="152"/>
      <c r="L2284" s="149"/>
      <c r="M2284" s="149"/>
      <c r="N2284" s="153"/>
      <c r="O2284" s="153"/>
      <c r="P2284" s="153"/>
    </row>
    <row r="2285" spans="1:16" x14ac:dyDescent="0.35">
      <c r="A2285" s="149"/>
      <c r="B2285" s="149"/>
      <c r="C2285" s="150"/>
      <c r="D2285" s="149"/>
      <c r="E2285" s="149"/>
      <c r="F2285" s="149"/>
      <c r="G2285" s="149"/>
      <c r="H2285" s="151"/>
      <c r="I2285" s="149"/>
      <c r="J2285" s="149"/>
      <c r="K2285" s="152"/>
      <c r="L2285" s="149"/>
      <c r="M2285" s="149"/>
      <c r="N2285" s="153"/>
      <c r="O2285" s="153"/>
      <c r="P2285" s="153"/>
    </row>
    <row r="2286" spans="1:16" x14ac:dyDescent="0.35">
      <c r="A2286" s="149"/>
      <c r="B2286" s="149"/>
      <c r="C2286" s="150"/>
      <c r="D2286" s="149"/>
      <c r="E2286" s="149"/>
      <c r="F2286" s="149"/>
      <c r="G2286" s="149"/>
      <c r="H2286" s="151"/>
      <c r="I2286" s="149"/>
      <c r="J2286" s="149"/>
      <c r="K2286" s="152"/>
      <c r="L2286" s="149"/>
      <c r="M2286" s="149"/>
      <c r="N2286" s="153"/>
      <c r="O2286" s="153"/>
      <c r="P2286" s="153"/>
    </row>
    <row r="2287" spans="1:16" x14ac:dyDescent="0.35">
      <c r="A2287" s="149"/>
      <c r="B2287" s="149"/>
      <c r="C2287" s="150"/>
      <c r="D2287" s="149"/>
      <c r="E2287" s="149"/>
      <c r="F2287" s="149"/>
      <c r="G2287" s="149"/>
      <c r="H2287" s="151"/>
      <c r="I2287" s="149"/>
      <c r="J2287" s="149"/>
      <c r="K2287" s="152"/>
      <c r="L2287" s="149"/>
      <c r="M2287" s="149"/>
      <c r="N2287" s="153"/>
      <c r="O2287" s="153"/>
      <c r="P2287" s="153"/>
    </row>
    <row r="2288" spans="1:16" x14ac:dyDescent="0.35">
      <c r="A2288" s="149"/>
      <c r="B2288" s="149"/>
      <c r="C2288" s="150"/>
      <c r="D2288" s="149"/>
      <c r="E2288" s="149"/>
      <c r="F2288" s="149"/>
      <c r="G2288" s="149"/>
      <c r="H2288" s="151"/>
      <c r="I2288" s="149"/>
      <c r="J2288" s="149"/>
      <c r="K2288" s="152"/>
      <c r="L2288" s="149"/>
      <c r="M2288" s="149"/>
      <c r="N2288" s="153"/>
      <c r="O2288" s="153"/>
      <c r="P2288" s="153"/>
    </row>
    <row r="2289" spans="1:16" x14ac:dyDescent="0.35">
      <c r="A2289" s="149"/>
      <c r="B2289" s="149"/>
      <c r="C2289" s="150"/>
      <c r="D2289" s="149"/>
      <c r="E2289" s="149"/>
      <c r="F2289" s="149"/>
      <c r="G2289" s="149"/>
      <c r="H2289" s="151"/>
      <c r="I2289" s="149"/>
      <c r="J2289" s="149"/>
      <c r="K2289" s="152"/>
      <c r="L2289" s="149"/>
      <c r="M2289" s="149"/>
      <c r="N2289" s="153"/>
      <c r="O2289" s="153"/>
      <c r="P2289" s="153"/>
    </row>
    <row r="2290" spans="1:16" x14ac:dyDescent="0.35">
      <c r="A2290" s="149"/>
      <c r="B2290" s="149"/>
      <c r="C2290" s="150"/>
      <c r="D2290" s="149"/>
      <c r="E2290" s="149"/>
      <c r="F2290" s="149"/>
      <c r="G2290" s="149"/>
      <c r="H2290" s="151"/>
      <c r="I2290" s="149"/>
      <c r="J2290" s="149"/>
      <c r="K2290" s="152"/>
      <c r="L2290" s="149"/>
      <c r="M2290" s="149"/>
      <c r="N2290" s="153"/>
      <c r="O2290" s="153"/>
      <c r="P2290" s="153"/>
    </row>
    <row r="2291" spans="1:16" x14ac:dyDescent="0.35">
      <c r="A2291" s="149"/>
      <c r="B2291" s="149"/>
      <c r="C2291" s="150"/>
      <c r="D2291" s="149"/>
      <c r="E2291" s="149"/>
      <c r="F2291" s="149"/>
      <c r="G2291" s="149"/>
      <c r="H2291" s="151"/>
      <c r="I2291" s="149"/>
      <c r="J2291" s="149"/>
      <c r="K2291" s="152"/>
      <c r="L2291" s="149"/>
      <c r="M2291" s="149"/>
      <c r="N2291" s="153"/>
      <c r="O2291" s="153"/>
      <c r="P2291" s="153"/>
    </row>
    <row r="2292" spans="1:16" x14ac:dyDescent="0.35">
      <c r="A2292" s="149"/>
      <c r="B2292" s="149"/>
      <c r="C2292" s="150"/>
      <c r="D2292" s="149"/>
      <c r="E2292" s="149"/>
      <c r="F2292" s="149"/>
      <c r="G2292" s="149"/>
      <c r="H2292" s="151"/>
      <c r="I2292" s="149"/>
      <c r="J2292" s="149"/>
      <c r="K2292" s="152"/>
      <c r="L2292" s="149"/>
      <c r="M2292" s="149"/>
      <c r="N2292" s="153"/>
      <c r="O2292" s="153"/>
      <c r="P2292" s="153"/>
    </row>
    <row r="2293" spans="1:16" x14ac:dyDescent="0.35">
      <c r="A2293" s="149"/>
      <c r="B2293" s="149"/>
      <c r="C2293" s="150"/>
      <c r="D2293" s="149"/>
      <c r="E2293" s="149"/>
      <c r="F2293" s="149"/>
      <c r="G2293" s="149"/>
      <c r="H2293" s="151"/>
      <c r="I2293" s="149"/>
      <c r="J2293" s="149"/>
      <c r="K2293" s="152"/>
      <c r="L2293" s="149"/>
      <c r="M2293" s="149"/>
      <c r="N2293" s="153"/>
      <c r="O2293" s="153"/>
      <c r="P2293" s="153"/>
    </row>
    <row r="2294" spans="1:16" x14ac:dyDescent="0.35">
      <c r="A2294" s="149"/>
      <c r="B2294" s="149"/>
      <c r="C2294" s="150"/>
      <c r="D2294" s="149"/>
      <c r="E2294" s="149"/>
      <c r="F2294" s="149"/>
      <c r="G2294" s="149"/>
      <c r="H2294" s="151"/>
      <c r="I2294" s="149"/>
      <c r="J2294" s="149"/>
      <c r="K2294" s="152"/>
      <c r="L2294" s="149"/>
      <c r="M2294" s="149"/>
      <c r="N2294" s="153"/>
      <c r="O2294" s="153"/>
      <c r="P2294" s="153"/>
    </row>
    <row r="2295" spans="1:16" x14ac:dyDescent="0.35">
      <c r="A2295" s="149"/>
      <c r="B2295" s="149"/>
      <c r="C2295" s="150"/>
      <c r="D2295" s="149"/>
      <c r="E2295" s="149"/>
      <c r="F2295" s="149"/>
      <c r="G2295" s="149"/>
      <c r="H2295" s="151"/>
      <c r="I2295" s="149"/>
      <c r="J2295" s="149"/>
      <c r="K2295" s="152"/>
      <c r="L2295" s="149"/>
      <c r="M2295" s="149"/>
      <c r="N2295" s="153"/>
      <c r="O2295" s="153"/>
      <c r="P2295" s="153"/>
    </row>
    <row r="2296" spans="1:16" x14ac:dyDescent="0.35">
      <c r="A2296" s="149"/>
      <c r="B2296" s="149"/>
      <c r="C2296" s="150"/>
      <c r="D2296" s="149"/>
      <c r="E2296" s="149"/>
      <c r="F2296" s="149"/>
      <c r="G2296" s="149"/>
      <c r="H2296" s="151"/>
      <c r="I2296" s="149"/>
      <c r="J2296" s="149"/>
      <c r="K2296" s="152"/>
      <c r="L2296" s="149"/>
      <c r="M2296" s="149"/>
      <c r="N2296" s="153"/>
      <c r="O2296" s="153"/>
      <c r="P2296" s="153"/>
    </row>
    <row r="2297" spans="1:16" x14ac:dyDescent="0.35">
      <c r="A2297" s="149"/>
      <c r="B2297" s="149"/>
      <c r="C2297" s="150"/>
      <c r="D2297" s="149"/>
      <c r="E2297" s="149"/>
      <c r="F2297" s="149"/>
      <c r="G2297" s="149"/>
      <c r="H2297" s="151"/>
      <c r="I2297" s="149"/>
      <c r="J2297" s="149"/>
      <c r="K2297" s="152"/>
      <c r="L2297" s="149"/>
      <c r="M2297" s="149"/>
      <c r="N2297" s="153"/>
      <c r="O2297" s="153"/>
      <c r="P2297" s="153"/>
    </row>
    <row r="2298" spans="1:16" x14ac:dyDescent="0.35">
      <c r="A2298" s="149"/>
      <c r="B2298" s="149"/>
      <c r="C2298" s="150"/>
      <c r="D2298" s="149"/>
      <c r="E2298" s="149"/>
      <c r="F2298" s="149"/>
      <c r="G2298" s="149"/>
      <c r="H2298" s="151"/>
      <c r="I2298" s="149"/>
      <c r="J2298" s="149"/>
      <c r="K2298" s="152"/>
      <c r="L2298" s="149"/>
      <c r="M2298" s="149"/>
      <c r="N2298" s="153"/>
      <c r="O2298" s="153"/>
      <c r="P2298" s="153"/>
    </row>
    <row r="2299" spans="1:16" x14ac:dyDescent="0.35">
      <c r="A2299" s="149"/>
      <c r="B2299" s="149"/>
      <c r="C2299" s="150"/>
      <c r="D2299" s="149"/>
      <c r="E2299" s="149"/>
      <c r="F2299" s="149"/>
      <c r="G2299" s="149"/>
      <c r="H2299" s="151"/>
      <c r="I2299" s="149"/>
      <c r="J2299" s="149"/>
      <c r="K2299" s="152"/>
      <c r="L2299" s="149"/>
      <c r="M2299" s="149"/>
      <c r="N2299" s="153"/>
      <c r="O2299" s="153"/>
      <c r="P2299" s="153"/>
    </row>
    <row r="2300" spans="1:16" x14ac:dyDescent="0.35">
      <c r="A2300" s="149"/>
      <c r="B2300" s="149"/>
      <c r="C2300" s="150"/>
      <c r="D2300" s="149"/>
      <c r="E2300" s="149"/>
      <c r="F2300" s="149"/>
      <c r="G2300" s="149"/>
      <c r="H2300" s="151"/>
      <c r="I2300" s="149"/>
      <c r="J2300" s="149"/>
      <c r="K2300" s="152"/>
      <c r="L2300" s="149"/>
      <c r="M2300" s="149"/>
      <c r="N2300" s="153"/>
      <c r="O2300" s="153"/>
      <c r="P2300" s="153"/>
    </row>
    <row r="2301" spans="1:16" x14ac:dyDescent="0.35">
      <c r="A2301" s="149"/>
      <c r="B2301" s="149"/>
      <c r="C2301" s="150"/>
      <c r="D2301" s="149"/>
      <c r="E2301" s="149"/>
      <c r="F2301" s="149"/>
      <c r="G2301" s="149"/>
      <c r="H2301" s="151"/>
      <c r="I2301" s="149"/>
      <c r="J2301" s="149"/>
      <c r="K2301" s="152"/>
      <c r="L2301" s="149"/>
      <c r="M2301" s="149"/>
      <c r="N2301" s="153"/>
      <c r="O2301" s="153"/>
      <c r="P2301" s="153"/>
    </row>
    <row r="2302" spans="1:16" x14ac:dyDescent="0.35">
      <c r="A2302" s="149"/>
      <c r="B2302" s="149"/>
      <c r="C2302" s="150"/>
      <c r="D2302" s="149"/>
      <c r="E2302" s="149"/>
      <c r="F2302" s="149"/>
      <c r="G2302" s="149"/>
      <c r="H2302" s="151"/>
      <c r="I2302" s="149"/>
      <c r="J2302" s="149"/>
      <c r="K2302" s="152"/>
      <c r="L2302" s="149"/>
      <c r="M2302" s="149"/>
      <c r="N2302" s="153"/>
      <c r="O2302" s="153"/>
      <c r="P2302" s="153"/>
    </row>
    <row r="2303" spans="1:16" x14ac:dyDescent="0.35">
      <c r="A2303" s="149"/>
      <c r="B2303" s="149"/>
      <c r="C2303" s="150"/>
      <c r="D2303" s="149"/>
      <c r="E2303" s="149"/>
      <c r="F2303" s="149"/>
      <c r="G2303" s="149"/>
      <c r="H2303" s="151"/>
      <c r="I2303" s="149"/>
      <c r="J2303" s="149"/>
      <c r="K2303" s="152"/>
      <c r="L2303" s="149"/>
      <c r="M2303" s="149"/>
      <c r="N2303" s="153"/>
      <c r="O2303" s="153"/>
      <c r="P2303" s="153"/>
    </row>
    <row r="2304" spans="1:16" x14ac:dyDescent="0.35">
      <c r="A2304" s="149"/>
      <c r="B2304" s="149"/>
      <c r="C2304" s="150"/>
      <c r="D2304" s="149"/>
      <c r="E2304" s="149"/>
      <c r="F2304" s="149"/>
      <c r="G2304" s="149"/>
      <c r="H2304" s="151"/>
      <c r="I2304" s="149"/>
      <c r="J2304" s="149"/>
      <c r="K2304" s="152"/>
      <c r="L2304" s="149"/>
      <c r="M2304" s="149"/>
      <c r="N2304" s="153"/>
      <c r="O2304" s="153"/>
      <c r="P2304" s="153"/>
    </row>
    <row r="2305" spans="1:16" x14ac:dyDescent="0.35">
      <c r="A2305" s="149"/>
      <c r="B2305" s="149"/>
      <c r="C2305" s="150"/>
      <c r="D2305" s="149"/>
      <c r="E2305" s="149"/>
      <c r="F2305" s="149"/>
      <c r="G2305" s="149"/>
      <c r="H2305" s="151"/>
      <c r="I2305" s="149"/>
      <c r="J2305" s="149"/>
      <c r="K2305" s="152"/>
      <c r="L2305" s="149"/>
      <c r="M2305" s="149"/>
      <c r="N2305" s="153"/>
      <c r="O2305" s="153"/>
      <c r="P2305" s="153"/>
    </row>
    <row r="2306" spans="1:16" x14ac:dyDescent="0.35">
      <c r="A2306" s="149"/>
      <c r="B2306" s="149"/>
      <c r="C2306" s="150"/>
      <c r="D2306" s="149"/>
      <c r="E2306" s="149"/>
      <c r="F2306" s="149"/>
      <c r="G2306" s="149"/>
      <c r="H2306" s="151"/>
      <c r="I2306" s="149"/>
      <c r="J2306" s="149"/>
      <c r="K2306" s="152"/>
      <c r="L2306" s="149"/>
      <c r="M2306" s="149"/>
      <c r="N2306" s="153"/>
      <c r="O2306" s="153"/>
      <c r="P2306" s="153"/>
    </row>
    <row r="2307" spans="1:16" x14ac:dyDescent="0.35">
      <c r="A2307" s="149"/>
      <c r="B2307" s="149"/>
      <c r="C2307" s="150"/>
      <c r="D2307" s="149"/>
      <c r="E2307" s="149"/>
      <c r="F2307" s="149"/>
      <c r="G2307" s="149"/>
      <c r="H2307" s="151"/>
      <c r="I2307" s="149"/>
      <c r="J2307" s="149"/>
      <c r="K2307" s="152"/>
      <c r="L2307" s="149"/>
      <c r="M2307" s="149"/>
      <c r="N2307" s="153"/>
      <c r="O2307" s="153"/>
      <c r="P2307" s="153"/>
    </row>
    <row r="2308" spans="1:16" x14ac:dyDescent="0.35">
      <c r="A2308" s="149"/>
      <c r="B2308" s="149"/>
      <c r="C2308" s="150"/>
      <c r="D2308" s="149"/>
      <c r="E2308" s="149"/>
      <c r="F2308" s="149"/>
      <c r="G2308" s="149"/>
      <c r="H2308" s="151"/>
      <c r="I2308" s="149"/>
      <c r="J2308" s="149"/>
      <c r="K2308" s="152"/>
      <c r="L2308" s="149"/>
      <c r="M2308" s="149"/>
      <c r="N2308" s="153"/>
      <c r="O2308" s="153"/>
      <c r="P2308" s="153"/>
    </row>
    <row r="2309" spans="1:16" x14ac:dyDescent="0.35">
      <c r="A2309" s="149"/>
      <c r="B2309" s="149"/>
      <c r="C2309" s="150"/>
      <c r="D2309" s="149"/>
      <c r="E2309" s="149"/>
      <c r="F2309" s="149"/>
      <c r="G2309" s="149"/>
      <c r="H2309" s="151"/>
      <c r="I2309" s="149"/>
      <c r="J2309" s="149"/>
      <c r="K2309" s="152"/>
      <c r="L2309" s="149"/>
      <c r="M2309" s="149"/>
      <c r="N2309" s="153"/>
      <c r="O2309" s="153"/>
      <c r="P2309" s="153"/>
    </row>
    <row r="2310" spans="1:16" x14ac:dyDescent="0.35">
      <c r="A2310" s="149"/>
      <c r="B2310" s="149"/>
      <c r="C2310" s="150"/>
      <c r="D2310" s="149"/>
      <c r="E2310" s="149"/>
      <c r="F2310" s="149"/>
      <c r="G2310" s="149"/>
      <c r="H2310" s="151"/>
      <c r="I2310" s="149"/>
      <c r="J2310" s="149"/>
      <c r="K2310" s="152"/>
      <c r="L2310" s="149"/>
      <c r="M2310" s="149"/>
      <c r="N2310" s="153"/>
      <c r="O2310" s="153"/>
      <c r="P2310" s="153"/>
    </row>
    <row r="2311" spans="1:16" x14ac:dyDescent="0.35">
      <c r="A2311" s="149"/>
      <c r="B2311" s="149"/>
      <c r="C2311" s="150"/>
      <c r="D2311" s="149"/>
      <c r="E2311" s="149"/>
      <c r="F2311" s="149"/>
      <c r="G2311" s="149"/>
      <c r="H2311" s="151"/>
      <c r="I2311" s="149"/>
      <c r="J2311" s="149"/>
      <c r="K2311" s="152"/>
      <c r="L2311" s="149"/>
      <c r="M2311" s="149"/>
      <c r="N2311" s="153"/>
      <c r="O2311" s="153"/>
      <c r="P2311" s="153"/>
    </row>
    <row r="2312" spans="1:16" x14ac:dyDescent="0.35">
      <c r="A2312" s="149"/>
      <c r="B2312" s="149"/>
      <c r="C2312" s="150"/>
      <c r="D2312" s="149"/>
      <c r="E2312" s="149"/>
      <c r="F2312" s="149"/>
      <c r="G2312" s="149"/>
      <c r="H2312" s="151"/>
      <c r="I2312" s="149"/>
      <c r="J2312" s="149"/>
      <c r="K2312" s="152"/>
      <c r="L2312" s="149"/>
      <c r="M2312" s="149"/>
      <c r="N2312" s="153"/>
      <c r="O2312" s="153"/>
      <c r="P2312" s="153"/>
    </row>
    <row r="2313" spans="1:16" x14ac:dyDescent="0.35">
      <c r="A2313" s="149"/>
      <c r="B2313" s="149"/>
      <c r="C2313" s="150"/>
      <c r="D2313" s="149"/>
      <c r="E2313" s="149"/>
      <c r="F2313" s="149"/>
      <c r="G2313" s="149"/>
      <c r="H2313" s="151"/>
      <c r="I2313" s="149"/>
      <c r="J2313" s="149"/>
      <c r="K2313" s="152"/>
      <c r="L2313" s="149"/>
      <c r="M2313" s="149"/>
      <c r="N2313" s="153"/>
      <c r="O2313" s="153"/>
      <c r="P2313" s="153"/>
    </row>
    <row r="2314" spans="1:16" x14ac:dyDescent="0.35">
      <c r="A2314" s="149"/>
      <c r="B2314" s="149"/>
      <c r="C2314" s="150"/>
      <c r="D2314" s="149"/>
      <c r="E2314" s="149"/>
      <c r="F2314" s="149"/>
      <c r="G2314" s="149"/>
      <c r="H2314" s="151"/>
      <c r="I2314" s="149"/>
      <c r="J2314" s="149"/>
      <c r="K2314" s="152"/>
      <c r="L2314" s="149"/>
      <c r="M2314" s="149"/>
      <c r="N2314" s="153"/>
      <c r="O2314" s="153"/>
      <c r="P2314" s="153"/>
    </row>
    <row r="2315" spans="1:16" x14ac:dyDescent="0.35">
      <c r="A2315" s="149"/>
      <c r="B2315" s="149"/>
      <c r="C2315" s="150"/>
      <c r="D2315" s="149"/>
      <c r="E2315" s="149"/>
      <c r="F2315" s="149"/>
      <c r="G2315" s="149"/>
      <c r="H2315" s="151"/>
      <c r="I2315" s="149"/>
      <c r="J2315" s="149"/>
      <c r="K2315" s="152"/>
      <c r="L2315" s="149"/>
      <c r="M2315" s="149"/>
      <c r="N2315" s="153"/>
      <c r="O2315" s="153"/>
      <c r="P2315" s="153"/>
    </row>
    <row r="2316" spans="1:16" x14ac:dyDescent="0.35">
      <c r="A2316" s="149"/>
      <c r="B2316" s="149"/>
      <c r="C2316" s="150"/>
      <c r="D2316" s="149"/>
      <c r="E2316" s="149"/>
      <c r="F2316" s="149"/>
      <c r="G2316" s="149"/>
      <c r="H2316" s="151"/>
      <c r="I2316" s="149"/>
      <c r="J2316" s="149"/>
      <c r="K2316" s="152"/>
      <c r="L2316" s="149"/>
      <c r="M2316" s="149"/>
      <c r="N2316" s="153"/>
      <c r="O2316" s="153"/>
      <c r="P2316" s="153"/>
    </row>
    <row r="2317" spans="1:16" x14ac:dyDescent="0.35">
      <c r="A2317" s="149"/>
      <c r="B2317" s="149"/>
      <c r="C2317" s="150"/>
      <c r="D2317" s="149"/>
      <c r="E2317" s="149"/>
      <c r="F2317" s="149"/>
      <c r="G2317" s="149"/>
      <c r="H2317" s="151"/>
      <c r="I2317" s="149"/>
      <c r="J2317" s="149"/>
      <c r="K2317" s="152"/>
      <c r="L2317" s="149"/>
      <c r="M2317" s="149"/>
      <c r="N2317" s="153"/>
      <c r="O2317" s="153"/>
      <c r="P2317" s="153"/>
    </row>
    <row r="2318" spans="1:16" x14ac:dyDescent="0.35">
      <c r="A2318" s="149"/>
      <c r="B2318" s="149"/>
      <c r="C2318" s="150"/>
      <c r="D2318" s="149"/>
      <c r="E2318" s="149"/>
      <c r="F2318" s="149"/>
      <c r="G2318" s="149"/>
      <c r="H2318" s="151"/>
      <c r="I2318" s="149"/>
      <c r="J2318" s="149"/>
      <c r="K2318" s="152"/>
      <c r="L2318" s="149"/>
      <c r="M2318" s="149"/>
      <c r="N2318" s="153"/>
      <c r="O2318" s="153"/>
      <c r="P2318" s="153"/>
    </row>
    <row r="2319" spans="1:16" x14ac:dyDescent="0.35">
      <c r="A2319" s="149"/>
      <c r="B2319" s="149"/>
      <c r="C2319" s="150"/>
      <c r="D2319" s="149"/>
      <c r="E2319" s="149"/>
      <c r="F2319" s="149"/>
      <c r="G2319" s="149"/>
      <c r="H2319" s="151"/>
      <c r="I2319" s="149"/>
      <c r="J2319" s="149"/>
      <c r="K2319" s="152"/>
      <c r="L2319" s="149"/>
      <c r="M2319" s="149"/>
      <c r="N2319" s="153"/>
      <c r="O2319" s="153"/>
      <c r="P2319" s="153"/>
    </row>
    <row r="2320" spans="1:16" x14ac:dyDescent="0.35">
      <c r="A2320" s="149"/>
      <c r="B2320" s="149"/>
      <c r="C2320" s="150"/>
      <c r="D2320" s="149"/>
      <c r="E2320" s="149"/>
      <c r="F2320" s="149"/>
      <c r="G2320" s="149"/>
      <c r="H2320" s="151"/>
      <c r="I2320" s="149"/>
      <c r="J2320" s="149"/>
      <c r="K2320" s="152"/>
      <c r="L2320" s="149"/>
      <c r="M2320" s="149"/>
      <c r="N2320" s="153"/>
      <c r="O2320" s="153"/>
      <c r="P2320" s="153"/>
    </row>
    <row r="2321" spans="1:16" x14ac:dyDescent="0.35">
      <c r="A2321" s="149"/>
      <c r="B2321" s="149"/>
      <c r="C2321" s="150"/>
      <c r="D2321" s="149"/>
      <c r="E2321" s="149"/>
      <c r="F2321" s="149"/>
      <c r="G2321" s="149"/>
      <c r="H2321" s="151"/>
      <c r="I2321" s="149"/>
      <c r="J2321" s="149"/>
      <c r="K2321" s="152"/>
      <c r="L2321" s="149"/>
      <c r="M2321" s="149"/>
      <c r="N2321" s="153"/>
      <c r="O2321" s="153"/>
      <c r="P2321" s="153"/>
    </row>
    <row r="2322" spans="1:16" x14ac:dyDescent="0.35">
      <c r="A2322" s="149"/>
      <c r="B2322" s="149"/>
      <c r="C2322" s="150"/>
      <c r="D2322" s="149"/>
      <c r="E2322" s="149"/>
      <c r="F2322" s="149"/>
      <c r="G2322" s="149"/>
      <c r="H2322" s="151"/>
      <c r="I2322" s="149"/>
      <c r="J2322" s="149"/>
      <c r="K2322" s="152"/>
      <c r="L2322" s="149"/>
      <c r="M2322" s="149"/>
      <c r="N2322" s="153"/>
      <c r="O2322" s="153"/>
      <c r="P2322" s="153"/>
    </row>
    <row r="2323" spans="1:16" x14ac:dyDescent="0.35">
      <c r="A2323" s="149"/>
      <c r="B2323" s="149"/>
      <c r="C2323" s="150"/>
      <c r="D2323" s="149"/>
      <c r="E2323" s="149"/>
      <c r="F2323" s="149"/>
      <c r="G2323" s="149"/>
      <c r="H2323" s="151"/>
      <c r="I2323" s="149"/>
      <c r="J2323" s="149"/>
      <c r="K2323" s="152"/>
      <c r="L2323" s="149"/>
      <c r="M2323" s="149"/>
      <c r="N2323" s="153"/>
      <c r="O2323" s="153"/>
      <c r="P2323" s="153"/>
    </row>
    <row r="2324" spans="1:16" x14ac:dyDescent="0.35">
      <c r="A2324" s="149"/>
      <c r="B2324" s="149"/>
      <c r="C2324" s="150"/>
      <c r="D2324" s="149"/>
      <c r="E2324" s="149"/>
      <c r="F2324" s="149"/>
      <c r="G2324" s="149"/>
      <c r="H2324" s="151"/>
      <c r="I2324" s="149"/>
      <c r="J2324" s="149"/>
      <c r="K2324" s="152"/>
      <c r="L2324" s="149"/>
      <c r="M2324" s="149"/>
      <c r="N2324" s="153"/>
      <c r="O2324" s="153"/>
      <c r="P2324" s="153"/>
    </row>
    <row r="2325" spans="1:16" x14ac:dyDescent="0.35">
      <c r="A2325" s="149"/>
      <c r="B2325" s="149"/>
      <c r="C2325" s="150"/>
      <c r="D2325" s="149"/>
      <c r="E2325" s="149"/>
      <c r="F2325" s="149"/>
      <c r="G2325" s="149"/>
      <c r="H2325" s="151"/>
      <c r="I2325" s="149"/>
      <c r="J2325" s="149"/>
      <c r="K2325" s="152"/>
      <c r="L2325" s="149"/>
      <c r="M2325" s="149"/>
      <c r="N2325" s="153"/>
      <c r="O2325" s="153"/>
      <c r="P2325" s="153"/>
    </row>
    <row r="2326" spans="1:16" x14ac:dyDescent="0.35">
      <c r="A2326" s="149"/>
      <c r="B2326" s="149"/>
      <c r="C2326" s="150"/>
      <c r="D2326" s="149"/>
      <c r="E2326" s="149"/>
      <c r="F2326" s="149"/>
      <c r="G2326" s="149"/>
      <c r="H2326" s="151"/>
      <c r="I2326" s="149"/>
      <c r="J2326" s="149"/>
      <c r="K2326" s="152"/>
      <c r="L2326" s="149"/>
      <c r="M2326" s="149"/>
      <c r="N2326" s="153"/>
      <c r="O2326" s="153"/>
      <c r="P2326" s="153"/>
    </row>
    <row r="2327" spans="1:16" x14ac:dyDescent="0.35">
      <c r="A2327" s="149"/>
      <c r="B2327" s="149"/>
      <c r="C2327" s="150"/>
      <c r="D2327" s="149"/>
      <c r="E2327" s="149"/>
      <c r="F2327" s="149"/>
      <c r="G2327" s="149"/>
      <c r="H2327" s="151"/>
      <c r="I2327" s="149"/>
      <c r="J2327" s="149"/>
      <c r="K2327" s="152"/>
      <c r="L2327" s="149"/>
      <c r="M2327" s="149"/>
      <c r="N2327" s="153"/>
      <c r="O2327" s="153"/>
      <c r="P2327" s="153"/>
    </row>
    <row r="2328" spans="1:16" x14ac:dyDescent="0.35">
      <c r="A2328" s="149"/>
      <c r="B2328" s="149"/>
      <c r="C2328" s="150"/>
      <c r="D2328" s="149"/>
      <c r="E2328" s="149"/>
      <c r="F2328" s="149"/>
      <c r="G2328" s="149"/>
      <c r="H2328" s="151"/>
      <c r="I2328" s="149"/>
      <c r="J2328" s="149"/>
      <c r="K2328" s="152"/>
      <c r="L2328" s="149"/>
      <c r="M2328" s="149"/>
      <c r="N2328" s="153"/>
      <c r="O2328" s="153"/>
      <c r="P2328" s="153"/>
    </row>
    <row r="2329" spans="1:16" x14ac:dyDescent="0.35">
      <c r="A2329" s="149"/>
      <c r="B2329" s="149"/>
      <c r="C2329" s="150"/>
      <c r="D2329" s="149"/>
      <c r="E2329" s="149"/>
      <c r="F2329" s="149"/>
      <c r="G2329" s="149"/>
      <c r="H2329" s="151"/>
      <c r="I2329" s="149"/>
      <c r="J2329" s="149"/>
      <c r="K2329" s="152"/>
      <c r="L2329" s="149"/>
      <c r="M2329" s="149"/>
      <c r="N2329" s="153"/>
      <c r="O2329" s="153"/>
      <c r="P2329" s="153"/>
    </row>
    <row r="2330" spans="1:16" x14ac:dyDescent="0.35">
      <c r="A2330" s="149"/>
      <c r="B2330" s="149"/>
      <c r="C2330" s="150"/>
      <c r="D2330" s="149"/>
      <c r="E2330" s="149"/>
      <c r="F2330" s="149"/>
      <c r="G2330" s="149"/>
      <c r="H2330" s="151"/>
      <c r="I2330" s="149"/>
      <c r="J2330" s="149"/>
      <c r="K2330" s="152"/>
      <c r="L2330" s="149"/>
      <c r="M2330" s="149"/>
      <c r="N2330" s="153"/>
      <c r="O2330" s="153"/>
      <c r="P2330" s="153"/>
    </row>
    <row r="2331" spans="1:16" x14ac:dyDescent="0.35">
      <c r="A2331" s="149"/>
      <c r="B2331" s="149"/>
      <c r="C2331" s="150"/>
      <c r="D2331" s="149"/>
      <c r="E2331" s="149"/>
      <c r="F2331" s="149"/>
      <c r="G2331" s="149"/>
      <c r="H2331" s="151"/>
      <c r="I2331" s="149"/>
      <c r="J2331" s="149"/>
      <c r="K2331" s="152"/>
      <c r="L2331" s="149"/>
      <c r="M2331" s="149"/>
      <c r="N2331" s="153"/>
      <c r="O2331" s="153"/>
      <c r="P2331" s="153"/>
    </row>
    <row r="2332" spans="1:16" x14ac:dyDescent="0.35">
      <c r="A2332" s="149"/>
      <c r="B2332" s="149"/>
      <c r="C2332" s="150"/>
      <c r="D2332" s="149"/>
      <c r="E2332" s="149"/>
      <c r="F2332" s="149"/>
      <c r="G2332" s="149"/>
      <c r="H2332" s="151"/>
      <c r="I2332" s="149"/>
      <c r="J2332" s="149"/>
      <c r="K2332" s="152"/>
      <c r="L2332" s="149"/>
      <c r="M2332" s="149"/>
      <c r="N2332" s="153"/>
      <c r="O2332" s="153"/>
      <c r="P2332" s="153"/>
    </row>
    <row r="2333" spans="1:16" x14ac:dyDescent="0.35">
      <c r="A2333" s="149"/>
      <c r="B2333" s="149"/>
      <c r="C2333" s="150"/>
      <c r="D2333" s="149"/>
      <c r="E2333" s="149"/>
      <c r="F2333" s="149"/>
      <c r="G2333" s="149"/>
      <c r="H2333" s="151"/>
      <c r="I2333" s="149"/>
      <c r="J2333" s="149"/>
      <c r="K2333" s="152"/>
      <c r="L2333" s="149"/>
      <c r="M2333" s="149"/>
      <c r="N2333" s="153"/>
      <c r="O2333" s="153"/>
      <c r="P2333" s="153"/>
    </row>
    <row r="2334" spans="1:16" x14ac:dyDescent="0.35">
      <c r="A2334" s="149"/>
      <c r="B2334" s="149"/>
      <c r="C2334" s="150"/>
      <c r="D2334" s="149"/>
      <c r="E2334" s="149"/>
      <c r="F2334" s="149"/>
      <c r="G2334" s="149"/>
      <c r="H2334" s="151"/>
      <c r="I2334" s="149"/>
      <c r="J2334" s="149"/>
      <c r="K2334" s="152"/>
      <c r="L2334" s="149"/>
      <c r="M2334" s="149"/>
      <c r="N2334" s="153"/>
      <c r="O2334" s="153"/>
      <c r="P2334" s="153"/>
    </row>
    <row r="2335" spans="1:16" x14ac:dyDescent="0.35">
      <c r="A2335" s="149"/>
      <c r="B2335" s="149"/>
      <c r="C2335" s="150"/>
      <c r="D2335" s="149"/>
      <c r="E2335" s="149"/>
      <c r="F2335" s="149"/>
      <c r="G2335" s="149"/>
      <c r="H2335" s="151"/>
      <c r="I2335" s="149"/>
      <c r="J2335" s="149"/>
      <c r="K2335" s="152"/>
      <c r="L2335" s="149"/>
      <c r="M2335" s="149"/>
      <c r="N2335" s="153"/>
      <c r="O2335" s="153"/>
      <c r="P2335" s="153"/>
    </row>
    <row r="2336" spans="1:16" x14ac:dyDescent="0.35">
      <c r="A2336" s="149"/>
      <c r="B2336" s="149"/>
      <c r="C2336" s="150"/>
      <c r="D2336" s="149"/>
      <c r="E2336" s="149"/>
      <c r="F2336" s="149"/>
      <c r="G2336" s="149"/>
      <c r="H2336" s="151"/>
      <c r="I2336" s="149"/>
      <c r="J2336" s="149"/>
      <c r="K2336" s="152"/>
      <c r="L2336" s="149"/>
      <c r="M2336" s="149"/>
      <c r="N2336" s="153"/>
      <c r="O2336" s="153"/>
      <c r="P2336" s="153"/>
    </row>
    <row r="2337" spans="1:16" x14ac:dyDescent="0.35">
      <c r="A2337" s="149"/>
      <c r="B2337" s="149"/>
      <c r="C2337" s="150"/>
      <c r="D2337" s="149"/>
      <c r="E2337" s="149"/>
      <c r="F2337" s="149"/>
      <c r="G2337" s="149"/>
      <c r="H2337" s="151"/>
      <c r="I2337" s="149"/>
      <c r="J2337" s="149"/>
      <c r="K2337" s="152"/>
      <c r="L2337" s="149"/>
      <c r="M2337" s="149"/>
      <c r="N2337" s="153"/>
      <c r="O2337" s="153"/>
      <c r="P2337" s="153"/>
    </row>
    <row r="2338" spans="1:16" x14ac:dyDescent="0.35">
      <c r="A2338" s="149"/>
      <c r="B2338" s="149"/>
      <c r="C2338" s="150"/>
      <c r="D2338" s="149"/>
      <c r="E2338" s="149"/>
      <c r="F2338" s="149"/>
      <c r="G2338" s="149"/>
      <c r="H2338" s="151"/>
      <c r="I2338" s="149"/>
      <c r="J2338" s="149"/>
      <c r="K2338" s="152"/>
      <c r="L2338" s="149"/>
      <c r="M2338" s="149"/>
      <c r="N2338" s="153"/>
      <c r="O2338" s="153"/>
      <c r="P2338" s="153"/>
    </row>
    <row r="2339" spans="1:16" x14ac:dyDescent="0.35">
      <c r="A2339" s="149"/>
      <c r="B2339" s="149"/>
      <c r="C2339" s="150"/>
      <c r="D2339" s="149"/>
      <c r="E2339" s="149"/>
      <c r="F2339" s="149"/>
      <c r="G2339" s="149"/>
      <c r="H2339" s="151"/>
      <c r="I2339" s="149"/>
      <c r="J2339" s="149"/>
      <c r="K2339" s="152"/>
      <c r="L2339" s="149"/>
      <c r="M2339" s="149"/>
      <c r="N2339" s="153"/>
      <c r="O2339" s="153"/>
      <c r="P2339" s="153"/>
    </row>
    <row r="2340" spans="1:16" x14ac:dyDescent="0.35">
      <c r="A2340" s="149"/>
      <c r="B2340" s="149"/>
      <c r="C2340" s="150"/>
      <c r="D2340" s="149"/>
      <c r="E2340" s="149"/>
      <c r="F2340" s="149"/>
      <c r="G2340" s="149"/>
      <c r="H2340" s="151"/>
      <c r="I2340" s="149"/>
      <c r="J2340" s="149"/>
      <c r="K2340" s="152"/>
      <c r="L2340" s="149"/>
      <c r="M2340" s="149"/>
      <c r="N2340" s="153"/>
      <c r="O2340" s="153"/>
      <c r="P2340" s="153"/>
    </row>
    <row r="2341" spans="1:16" x14ac:dyDescent="0.35">
      <c r="A2341" s="149"/>
      <c r="B2341" s="149"/>
      <c r="C2341" s="150"/>
      <c r="D2341" s="149"/>
      <c r="E2341" s="149"/>
      <c r="F2341" s="149"/>
      <c r="G2341" s="149"/>
      <c r="H2341" s="151"/>
      <c r="I2341" s="149"/>
      <c r="J2341" s="149"/>
      <c r="K2341" s="152"/>
      <c r="L2341" s="149"/>
      <c r="M2341" s="149"/>
      <c r="N2341" s="153"/>
      <c r="O2341" s="153"/>
      <c r="P2341" s="153"/>
    </row>
    <row r="2342" spans="1:16" x14ac:dyDescent="0.35">
      <c r="A2342" s="149"/>
      <c r="B2342" s="149"/>
      <c r="C2342" s="150"/>
      <c r="D2342" s="149"/>
      <c r="E2342" s="149"/>
      <c r="F2342" s="149"/>
      <c r="G2342" s="149"/>
      <c r="H2342" s="151"/>
      <c r="I2342" s="149"/>
      <c r="J2342" s="149"/>
      <c r="K2342" s="152"/>
      <c r="L2342" s="149"/>
      <c r="M2342" s="149"/>
      <c r="N2342" s="153"/>
      <c r="O2342" s="153"/>
      <c r="P2342" s="153"/>
    </row>
    <row r="2343" spans="1:16" x14ac:dyDescent="0.35">
      <c r="A2343" s="149"/>
      <c r="B2343" s="149"/>
      <c r="C2343" s="150"/>
      <c r="D2343" s="149"/>
      <c r="E2343" s="149"/>
      <c r="F2343" s="149"/>
      <c r="G2343" s="149"/>
      <c r="H2343" s="151"/>
      <c r="I2343" s="149"/>
      <c r="J2343" s="149"/>
      <c r="K2343" s="152"/>
      <c r="L2343" s="149"/>
      <c r="M2343" s="149"/>
      <c r="N2343" s="153"/>
      <c r="O2343" s="153"/>
      <c r="P2343" s="153"/>
    </row>
    <row r="2344" spans="1:16" x14ac:dyDescent="0.35">
      <c r="A2344" s="149"/>
      <c r="B2344" s="149"/>
      <c r="C2344" s="150"/>
      <c r="D2344" s="149"/>
      <c r="E2344" s="149"/>
      <c r="F2344" s="149"/>
      <c r="G2344" s="149"/>
      <c r="H2344" s="151"/>
      <c r="I2344" s="149"/>
      <c r="J2344" s="149"/>
      <c r="K2344" s="152"/>
      <c r="L2344" s="149"/>
      <c r="M2344" s="149"/>
      <c r="N2344" s="153"/>
      <c r="O2344" s="153"/>
      <c r="P2344" s="153"/>
    </row>
    <row r="2345" spans="1:16" x14ac:dyDescent="0.35">
      <c r="A2345" s="149"/>
      <c r="B2345" s="149"/>
      <c r="C2345" s="150"/>
      <c r="D2345" s="149"/>
      <c r="E2345" s="149"/>
      <c r="F2345" s="149"/>
      <c r="G2345" s="149"/>
      <c r="H2345" s="151"/>
      <c r="I2345" s="149"/>
      <c r="J2345" s="149"/>
      <c r="K2345" s="152"/>
      <c r="L2345" s="149"/>
      <c r="M2345" s="149"/>
      <c r="N2345" s="153"/>
      <c r="O2345" s="153"/>
      <c r="P2345" s="153"/>
    </row>
    <row r="2346" spans="1:16" x14ac:dyDescent="0.35">
      <c r="A2346" s="149"/>
      <c r="B2346" s="149"/>
      <c r="C2346" s="150"/>
      <c r="D2346" s="149"/>
      <c r="E2346" s="149"/>
      <c r="F2346" s="149"/>
      <c r="G2346" s="149"/>
      <c r="H2346" s="151"/>
      <c r="I2346" s="149"/>
      <c r="J2346" s="149"/>
      <c r="K2346" s="152"/>
      <c r="L2346" s="149"/>
      <c r="M2346" s="149"/>
      <c r="N2346" s="153"/>
      <c r="O2346" s="153"/>
      <c r="P2346" s="153"/>
    </row>
    <row r="2347" spans="1:16" x14ac:dyDescent="0.35">
      <c r="A2347" s="149"/>
      <c r="B2347" s="149"/>
      <c r="C2347" s="150"/>
      <c r="D2347" s="149"/>
      <c r="E2347" s="149"/>
      <c r="F2347" s="149"/>
      <c r="G2347" s="149"/>
      <c r="H2347" s="151"/>
      <c r="I2347" s="149"/>
      <c r="J2347" s="149"/>
      <c r="K2347" s="152"/>
      <c r="L2347" s="149"/>
      <c r="M2347" s="149"/>
      <c r="N2347" s="153"/>
      <c r="O2347" s="153"/>
      <c r="P2347" s="153"/>
    </row>
    <row r="2348" spans="1:16" x14ac:dyDescent="0.35">
      <c r="A2348" s="149"/>
      <c r="B2348" s="149"/>
      <c r="C2348" s="150"/>
      <c r="D2348" s="149"/>
      <c r="E2348" s="149"/>
      <c r="F2348" s="149"/>
      <c r="G2348" s="149"/>
      <c r="H2348" s="151"/>
      <c r="I2348" s="149"/>
      <c r="J2348" s="149"/>
      <c r="K2348" s="152"/>
      <c r="L2348" s="149"/>
      <c r="M2348" s="149"/>
      <c r="N2348" s="153"/>
      <c r="O2348" s="153"/>
      <c r="P2348" s="153"/>
    </row>
    <row r="2349" spans="1:16" x14ac:dyDescent="0.35">
      <c r="A2349" s="149"/>
      <c r="B2349" s="149"/>
      <c r="C2349" s="150"/>
      <c r="D2349" s="149"/>
      <c r="E2349" s="149"/>
      <c r="F2349" s="149"/>
      <c r="G2349" s="149"/>
      <c r="H2349" s="151"/>
      <c r="I2349" s="149"/>
      <c r="J2349" s="149"/>
      <c r="K2349" s="152"/>
      <c r="L2349" s="149"/>
      <c r="M2349" s="149"/>
      <c r="N2349" s="153"/>
      <c r="O2349" s="153"/>
      <c r="P2349" s="153"/>
    </row>
    <row r="2350" spans="1:16" x14ac:dyDescent="0.35">
      <c r="A2350" s="149"/>
      <c r="B2350" s="149"/>
      <c r="C2350" s="150"/>
      <c r="D2350" s="149"/>
      <c r="E2350" s="149"/>
      <c r="F2350" s="149"/>
      <c r="G2350" s="149"/>
      <c r="H2350" s="151"/>
      <c r="I2350" s="149"/>
      <c r="J2350" s="149"/>
      <c r="K2350" s="152"/>
      <c r="L2350" s="149"/>
      <c r="M2350" s="149"/>
      <c r="N2350" s="153"/>
      <c r="O2350" s="153"/>
      <c r="P2350" s="153"/>
    </row>
    <row r="2351" spans="1:16" x14ac:dyDescent="0.35">
      <c r="A2351" s="149"/>
      <c r="B2351" s="149"/>
      <c r="C2351" s="150"/>
      <c r="D2351" s="149"/>
      <c r="E2351" s="149"/>
      <c r="F2351" s="149"/>
      <c r="G2351" s="149"/>
      <c r="H2351" s="151"/>
      <c r="I2351" s="149"/>
      <c r="J2351" s="149"/>
      <c r="K2351" s="152"/>
      <c r="L2351" s="149"/>
      <c r="M2351" s="149"/>
      <c r="N2351" s="153"/>
      <c r="O2351" s="153"/>
      <c r="P2351" s="153"/>
    </row>
    <row r="2352" spans="1:16" x14ac:dyDescent="0.35">
      <c r="A2352" s="149"/>
      <c r="B2352" s="149"/>
      <c r="C2352" s="150"/>
      <c r="D2352" s="149"/>
      <c r="E2352" s="149"/>
      <c r="F2352" s="149"/>
      <c r="G2352" s="149"/>
      <c r="H2352" s="151"/>
      <c r="I2352" s="149"/>
      <c r="J2352" s="149"/>
      <c r="K2352" s="152"/>
      <c r="L2352" s="149"/>
      <c r="M2352" s="149"/>
      <c r="N2352" s="153"/>
      <c r="O2352" s="153"/>
      <c r="P2352" s="153"/>
    </row>
    <row r="2353" spans="1:16" x14ac:dyDescent="0.35">
      <c r="A2353" s="149"/>
      <c r="B2353" s="149"/>
      <c r="C2353" s="150"/>
      <c r="D2353" s="149"/>
      <c r="E2353" s="149"/>
      <c r="F2353" s="149"/>
      <c r="G2353" s="149"/>
      <c r="H2353" s="151"/>
      <c r="I2353" s="149"/>
      <c r="J2353" s="149"/>
      <c r="K2353" s="152"/>
      <c r="L2353" s="149"/>
      <c r="M2353" s="149"/>
      <c r="N2353" s="153"/>
      <c r="O2353" s="153"/>
      <c r="P2353" s="153"/>
    </row>
    <row r="2354" spans="1:16" x14ac:dyDescent="0.35">
      <c r="A2354" s="149"/>
      <c r="B2354" s="149"/>
      <c r="C2354" s="150"/>
      <c r="D2354" s="149"/>
      <c r="E2354" s="149"/>
      <c r="F2354" s="149"/>
      <c r="G2354" s="149"/>
      <c r="H2354" s="151"/>
      <c r="I2354" s="149"/>
      <c r="J2354" s="149"/>
      <c r="K2354" s="152"/>
      <c r="L2354" s="149"/>
      <c r="M2354" s="149"/>
      <c r="N2354" s="153"/>
      <c r="O2354" s="153"/>
      <c r="P2354" s="153"/>
    </row>
    <row r="2355" spans="1:16" x14ac:dyDescent="0.35">
      <c r="A2355" s="149"/>
      <c r="B2355" s="149"/>
      <c r="C2355" s="150"/>
      <c r="D2355" s="149"/>
      <c r="E2355" s="149"/>
      <c r="F2355" s="149"/>
      <c r="G2355" s="149"/>
      <c r="H2355" s="151"/>
      <c r="I2355" s="149"/>
      <c r="J2355" s="149"/>
      <c r="K2355" s="152"/>
      <c r="L2355" s="149"/>
      <c r="M2355" s="149"/>
      <c r="N2355" s="153"/>
      <c r="O2355" s="153"/>
      <c r="P2355" s="153"/>
    </row>
    <row r="2356" spans="1:16" x14ac:dyDescent="0.35">
      <c r="A2356" s="149"/>
      <c r="B2356" s="149"/>
      <c r="C2356" s="150"/>
      <c r="D2356" s="149"/>
      <c r="E2356" s="149"/>
      <c r="F2356" s="149"/>
      <c r="G2356" s="149"/>
      <c r="H2356" s="151"/>
      <c r="I2356" s="149"/>
      <c r="J2356" s="149"/>
      <c r="K2356" s="152"/>
      <c r="L2356" s="149"/>
      <c r="M2356" s="149"/>
      <c r="N2356" s="153"/>
      <c r="O2356" s="153"/>
      <c r="P2356" s="153"/>
    </row>
    <row r="2357" spans="1:16" x14ac:dyDescent="0.35">
      <c r="A2357" s="149"/>
      <c r="B2357" s="149"/>
      <c r="C2357" s="150"/>
      <c r="D2357" s="149"/>
      <c r="E2357" s="149"/>
      <c r="F2357" s="149"/>
      <c r="G2357" s="149"/>
      <c r="H2357" s="151"/>
      <c r="I2357" s="149"/>
      <c r="J2357" s="149"/>
      <c r="K2357" s="152"/>
      <c r="L2357" s="149"/>
      <c r="M2357" s="149"/>
      <c r="N2357" s="153"/>
      <c r="O2357" s="153"/>
      <c r="P2357" s="153"/>
    </row>
    <row r="2358" spans="1:16" x14ac:dyDescent="0.35">
      <c r="A2358" s="149"/>
      <c r="B2358" s="149"/>
      <c r="C2358" s="150"/>
      <c r="D2358" s="149"/>
      <c r="E2358" s="149"/>
      <c r="F2358" s="149"/>
      <c r="G2358" s="149"/>
      <c r="H2358" s="151"/>
      <c r="I2358" s="149"/>
      <c r="J2358" s="149"/>
      <c r="K2358" s="152"/>
      <c r="L2358" s="149"/>
      <c r="M2358" s="149"/>
      <c r="N2358" s="153"/>
      <c r="O2358" s="153"/>
      <c r="P2358" s="153"/>
    </row>
    <row r="2359" spans="1:16" x14ac:dyDescent="0.35">
      <c r="A2359" s="149"/>
      <c r="B2359" s="149"/>
      <c r="C2359" s="150"/>
      <c r="D2359" s="149"/>
      <c r="E2359" s="149"/>
      <c r="F2359" s="149"/>
      <c r="G2359" s="149"/>
      <c r="H2359" s="151"/>
      <c r="I2359" s="149"/>
      <c r="J2359" s="149"/>
      <c r="K2359" s="152"/>
      <c r="L2359" s="149"/>
      <c r="M2359" s="149"/>
      <c r="N2359" s="153"/>
      <c r="O2359" s="153"/>
      <c r="P2359" s="153"/>
    </row>
    <row r="2360" spans="1:16" x14ac:dyDescent="0.35">
      <c r="A2360" s="149"/>
      <c r="B2360" s="149"/>
      <c r="C2360" s="150"/>
      <c r="D2360" s="149"/>
      <c r="E2360" s="149"/>
      <c r="F2360" s="149"/>
      <c r="G2360" s="149"/>
      <c r="H2360" s="151"/>
      <c r="I2360" s="149"/>
      <c r="J2360" s="149"/>
      <c r="K2360" s="152"/>
      <c r="L2360" s="149"/>
      <c r="M2360" s="149"/>
      <c r="N2360" s="153"/>
      <c r="O2360" s="153"/>
      <c r="P2360" s="153"/>
    </row>
    <row r="2361" spans="1:16" x14ac:dyDescent="0.35">
      <c r="A2361" s="149"/>
      <c r="B2361" s="149"/>
      <c r="C2361" s="150"/>
      <c r="D2361" s="149"/>
      <c r="E2361" s="149"/>
      <c r="F2361" s="149"/>
      <c r="G2361" s="149"/>
      <c r="H2361" s="151"/>
      <c r="I2361" s="149"/>
      <c r="J2361" s="149"/>
      <c r="K2361" s="152"/>
      <c r="L2361" s="149"/>
      <c r="M2361" s="149"/>
      <c r="N2361" s="153"/>
      <c r="O2361" s="153"/>
      <c r="P2361" s="153"/>
    </row>
    <row r="2362" spans="1:16" x14ac:dyDescent="0.35">
      <c r="A2362" s="149"/>
      <c r="B2362" s="149"/>
      <c r="C2362" s="150"/>
      <c r="D2362" s="149"/>
      <c r="E2362" s="149"/>
      <c r="F2362" s="149"/>
      <c r="G2362" s="149"/>
      <c r="H2362" s="151"/>
      <c r="I2362" s="149"/>
      <c r="J2362" s="149"/>
      <c r="K2362" s="152"/>
      <c r="L2362" s="149"/>
      <c r="M2362" s="149"/>
      <c r="N2362" s="153"/>
      <c r="O2362" s="153"/>
      <c r="P2362" s="153"/>
    </row>
    <row r="2363" spans="1:16" x14ac:dyDescent="0.35">
      <c r="A2363" s="149"/>
      <c r="B2363" s="149"/>
      <c r="C2363" s="150"/>
      <c r="D2363" s="149"/>
      <c r="E2363" s="149"/>
      <c r="F2363" s="149"/>
      <c r="G2363" s="149"/>
      <c r="H2363" s="151"/>
      <c r="I2363" s="149"/>
      <c r="J2363" s="149"/>
      <c r="K2363" s="152"/>
      <c r="L2363" s="149"/>
      <c r="M2363" s="149"/>
      <c r="N2363" s="153"/>
      <c r="O2363" s="153"/>
      <c r="P2363" s="153"/>
    </row>
    <row r="2364" spans="1:16" x14ac:dyDescent="0.35">
      <c r="A2364" s="149"/>
      <c r="B2364" s="149"/>
      <c r="C2364" s="150"/>
      <c r="D2364" s="149"/>
      <c r="E2364" s="149"/>
      <c r="F2364" s="149"/>
      <c r="G2364" s="149"/>
      <c r="H2364" s="151"/>
      <c r="I2364" s="149"/>
      <c r="J2364" s="149"/>
      <c r="K2364" s="152"/>
      <c r="L2364" s="149"/>
      <c r="M2364" s="149"/>
      <c r="N2364" s="153"/>
      <c r="O2364" s="153"/>
      <c r="P2364" s="153"/>
    </row>
    <row r="2365" spans="1:16" x14ac:dyDescent="0.35">
      <c r="A2365" s="149"/>
      <c r="B2365" s="149"/>
      <c r="C2365" s="150"/>
      <c r="D2365" s="149"/>
      <c r="E2365" s="149"/>
      <c r="F2365" s="149"/>
      <c r="G2365" s="149"/>
      <c r="H2365" s="151"/>
      <c r="I2365" s="149"/>
      <c r="J2365" s="149"/>
      <c r="K2365" s="152"/>
      <c r="L2365" s="149"/>
      <c r="M2365" s="149"/>
      <c r="N2365" s="153"/>
      <c r="O2365" s="153"/>
      <c r="P2365" s="153"/>
    </row>
    <row r="2366" spans="1:16" x14ac:dyDescent="0.35">
      <c r="A2366" s="149"/>
      <c r="B2366" s="149"/>
      <c r="C2366" s="150"/>
      <c r="D2366" s="149"/>
      <c r="E2366" s="149"/>
      <c r="F2366" s="149"/>
      <c r="G2366" s="149"/>
      <c r="H2366" s="151"/>
      <c r="I2366" s="149"/>
      <c r="J2366" s="149"/>
      <c r="K2366" s="152"/>
      <c r="L2366" s="149"/>
      <c r="M2366" s="149"/>
      <c r="N2366" s="153"/>
      <c r="O2366" s="153"/>
      <c r="P2366" s="153"/>
    </row>
    <row r="2367" spans="1:16" x14ac:dyDescent="0.35">
      <c r="A2367" s="149"/>
      <c r="B2367" s="149"/>
      <c r="C2367" s="150"/>
      <c r="D2367" s="149"/>
      <c r="E2367" s="149"/>
      <c r="F2367" s="149"/>
      <c r="G2367" s="149"/>
      <c r="H2367" s="151"/>
      <c r="I2367" s="149"/>
      <c r="J2367" s="149"/>
      <c r="K2367" s="152"/>
      <c r="L2367" s="149"/>
      <c r="M2367" s="149"/>
      <c r="N2367" s="153"/>
      <c r="O2367" s="153"/>
      <c r="P2367" s="153"/>
    </row>
    <row r="2368" spans="1:16" x14ac:dyDescent="0.35">
      <c r="A2368" s="149"/>
      <c r="B2368" s="149"/>
      <c r="C2368" s="150"/>
      <c r="D2368" s="149"/>
      <c r="E2368" s="149"/>
      <c r="F2368" s="149"/>
      <c r="G2368" s="149"/>
      <c r="H2368" s="151"/>
      <c r="I2368" s="149"/>
      <c r="J2368" s="149"/>
      <c r="K2368" s="152"/>
      <c r="L2368" s="149"/>
      <c r="M2368" s="149"/>
      <c r="N2368" s="153"/>
      <c r="O2368" s="153"/>
      <c r="P2368" s="153"/>
    </row>
    <row r="2369" spans="1:16" x14ac:dyDescent="0.35">
      <c r="A2369" s="149"/>
      <c r="B2369" s="149"/>
      <c r="C2369" s="150"/>
      <c r="D2369" s="149"/>
      <c r="E2369" s="149"/>
      <c r="F2369" s="149"/>
      <c r="G2369" s="149"/>
      <c r="H2369" s="151"/>
      <c r="I2369" s="149"/>
      <c r="J2369" s="149"/>
      <c r="K2369" s="152"/>
      <c r="L2369" s="149"/>
      <c r="M2369" s="149"/>
      <c r="N2369" s="153"/>
      <c r="O2369" s="153"/>
      <c r="P2369" s="153"/>
    </row>
    <row r="2370" spans="1:16" x14ac:dyDescent="0.35">
      <c r="A2370" s="149"/>
      <c r="B2370" s="149"/>
      <c r="C2370" s="150"/>
      <c r="D2370" s="149"/>
      <c r="E2370" s="149"/>
      <c r="F2370" s="149"/>
      <c r="G2370" s="149"/>
      <c r="H2370" s="151"/>
      <c r="I2370" s="149"/>
      <c r="J2370" s="149"/>
      <c r="K2370" s="152"/>
      <c r="L2370" s="149"/>
      <c r="M2370" s="149"/>
      <c r="N2370" s="153"/>
      <c r="O2370" s="153"/>
      <c r="P2370" s="153"/>
    </row>
    <row r="2371" spans="1:16" x14ac:dyDescent="0.35">
      <c r="A2371" s="149"/>
      <c r="B2371" s="149"/>
      <c r="C2371" s="150"/>
      <c r="D2371" s="149"/>
      <c r="E2371" s="149"/>
      <c r="F2371" s="149"/>
      <c r="G2371" s="149"/>
      <c r="H2371" s="151"/>
      <c r="I2371" s="149"/>
      <c r="J2371" s="149"/>
      <c r="K2371" s="152"/>
      <c r="L2371" s="149"/>
      <c r="M2371" s="149"/>
      <c r="N2371" s="153"/>
      <c r="O2371" s="153"/>
      <c r="P2371" s="153"/>
    </row>
    <row r="2372" spans="1:16" x14ac:dyDescent="0.35">
      <c r="A2372" s="149"/>
      <c r="B2372" s="149"/>
      <c r="C2372" s="150"/>
      <c r="D2372" s="149"/>
      <c r="E2372" s="149"/>
      <c r="F2372" s="149"/>
      <c r="G2372" s="149"/>
      <c r="H2372" s="151"/>
      <c r="I2372" s="149"/>
      <c r="J2372" s="149"/>
      <c r="K2372" s="152"/>
      <c r="L2372" s="149"/>
      <c r="M2372" s="149"/>
      <c r="N2372" s="153"/>
      <c r="O2372" s="153"/>
      <c r="P2372" s="153"/>
    </row>
    <row r="2373" spans="1:16" x14ac:dyDescent="0.35">
      <c r="A2373" s="149"/>
      <c r="B2373" s="149"/>
      <c r="C2373" s="150"/>
      <c r="D2373" s="149"/>
      <c r="E2373" s="149"/>
      <c r="F2373" s="149"/>
      <c r="G2373" s="149"/>
      <c r="H2373" s="151"/>
      <c r="I2373" s="149"/>
      <c r="J2373" s="149"/>
      <c r="K2373" s="152"/>
      <c r="L2373" s="149"/>
      <c r="M2373" s="149"/>
      <c r="N2373" s="153"/>
      <c r="O2373" s="153"/>
      <c r="P2373" s="153"/>
    </row>
    <row r="2374" spans="1:16" x14ac:dyDescent="0.35">
      <c r="A2374" s="149"/>
      <c r="B2374" s="149"/>
      <c r="C2374" s="150"/>
      <c r="D2374" s="149"/>
      <c r="E2374" s="149"/>
      <c r="F2374" s="149"/>
      <c r="G2374" s="149"/>
      <c r="H2374" s="151"/>
      <c r="I2374" s="149"/>
      <c r="J2374" s="149"/>
      <c r="K2374" s="152"/>
      <c r="L2374" s="149"/>
      <c r="M2374" s="149"/>
      <c r="N2374" s="153"/>
      <c r="O2374" s="153"/>
      <c r="P2374" s="153"/>
    </row>
    <row r="2375" spans="1:16" x14ac:dyDescent="0.35">
      <c r="A2375" s="149"/>
      <c r="B2375" s="149"/>
      <c r="C2375" s="150"/>
      <c r="D2375" s="149"/>
      <c r="E2375" s="149"/>
      <c r="F2375" s="149"/>
      <c r="G2375" s="149"/>
      <c r="H2375" s="151"/>
      <c r="I2375" s="149"/>
      <c r="J2375" s="149"/>
      <c r="K2375" s="152"/>
      <c r="L2375" s="149"/>
      <c r="M2375" s="149"/>
      <c r="N2375" s="153"/>
      <c r="O2375" s="153"/>
      <c r="P2375" s="153"/>
    </row>
    <row r="2376" spans="1:16" x14ac:dyDescent="0.35">
      <c r="A2376" s="149"/>
      <c r="B2376" s="149"/>
      <c r="C2376" s="150"/>
      <c r="D2376" s="149"/>
      <c r="E2376" s="149"/>
      <c r="F2376" s="149"/>
      <c r="G2376" s="149"/>
      <c r="H2376" s="151"/>
      <c r="I2376" s="149"/>
      <c r="J2376" s="149"/>
      <c r="K2376" s="152"/>
      <c r="L2376" s="149"/>
      <c r="M2376" s="149"/>
      <c r="N2376" s="153"/>
      <c r="O2376" s="153"/>
      <c r="P2376" s="153"/>
    </row>
    <row r="2377" spans="1:16" x14ac:dyDescent="0.35">
      <c r="A2377" s="149"/>
      <c r="B2377" s="149"/>
      <c r="C2377" s="150"/>
      <c r="D2377" s="149"/>
      <c r="E2377" s="149"/>
      <c r="F2377" s="149"/>
      <c r="G2377" s="149"/>
      <c r="H2377" s="151"/>
      <c r="I2377" s="149"/>
      <c r="J2377" s="149"/>
      <c r="K2377" s="152"/>
      <c r="L2377" s="149"/>
      <c r="M2377" s="149"/>
      <c r="N2377" s="153"/>
      <c r="O2377" s="153"/>
      <c r="P2377" s="153"/>
    </row>
    <row r="2378" spans="1:16" x14ac:dyDescent="0.35">
      <c r="A2378" s="149"/>
      <c r="B2378" s="149"/>
      <c r="C2378" s="150"/>
      <c r="D2378" s="149"/>
      <c r="E2378" s="149"/>
      <c r="F2378" s="149"/>
      <c r="G2378" s="149"/>
      <c r="H2378" s="151"/>
      <c r="I2378" s="149"/>
      <c r="J2378" s="149"/>
      <c r="K2378" s="152"/>
      <c r="L2378" s="149"/>
      <c r="M2378" s="149"/>
      <c r="N2378" s="153"/>
      <c r="O2378" s="153"/>
      <c r="P2378" s="153"/>
    </row>
    <row r="2379" spans="1:16" x14ac:dyDescent="0.35">
      <c r="A2379" s="149"/>
      <c r="B2379" s="149"/>
      <c r="C2379" s="150"/>
      <c r="D2379" s="149"/>
      <c r="E2379" s="149"/>
      <c r="F2379" s="149"/>
      <c r="G2379" s="149"/>
      <c r="H2379" s="151"/>
      <c r="I2379" s="149"/>
      <c r="J2379" s="149"/>
      <c r="K2379" s="152"/>
      <c r="L2379" s="149"/>
      <c r="M2379" s="149"/>
      <c r="N2379" s="153"/>
      <c r="O2379" s="153"/>
      <c r="P2379" s="153"/>
    </row>
    <row r="2380" spans="1:16" x14ac:dyDescent="0.35">
      <c r="A2380" s="149"/>
      <c r="B2380" s="149"/>
      <c r="C2380" s="150"/>
      <c r="D2380" s="149"/>
      <c r="E2380" s="149"/>
      <c r="F2380" s="149"/>
      <c r="G2380" s="149"/>
      <c r="H2380" s="151"/>
      <c r="I2380" s="149"/>
      <c r="J2380" s="149"/>
      <c r="K2380" s="152"/>
      <c r="L2380" s="149"/>
      <c r="M2380" s="149"/>
      <c r="N2380" s="153"/>
      <c r="O2380" s="153"/>
      <c r="P2380" s="153"/>
    </row>
    <row r="2381" spans="1:16" x14ac:dyDescent="0.35">
      <c r="A2381" s="149"/>
      <c r="B2381" s="149"/>
      <c r="C2381" s="150"/>
      <c r="D2381" s="149"/>
      <c r="E2381" s="149"/>
      <c r="F2381" s="149"/>
      <c r="G2381" s="149"/>
      <c r="H2381" s="151"/>
      <c r="I2381" s="149"/>
      <c r="J2381" s="149"/>
      <c r="K2381" s="152"/>
      <c r="L2381" s="149"/>
      <c r="M2381" s="149"/>
      <c r="N2381" s="153"/>
      <c r="O2381" s="153"/>
      <c r="P2381" s="153"/>
    </row>
    <row r="2382" spans="1:16" x14ac:dyDescent="0.35">
      <c r="A2382" s="149"/>
      <c r="B2382" s="149"/>
      <c r="C2382" s="150"/>
      <c r="D2382" s="149"/>
      <c r="E2382" s="149"/>
      <c r="F2382" s="149"/>
      <c r="G2382" s="149"/>
      <c r="H2382" s="151"/>
      <c r="I2382" s="149"/>
      <c r="J2382" s="149"/>
      <c r="K2382" s="152"/>
      <c r="L2382" s="149"/>
      <c r="M2382" s="149"/>
      <c r="N2382" s="153"/>
      <c r="O2382" s="153"/>
      <c r="P2382" s="153"/>
    </row>
    <row r="2383" spans="1:16" x14ac:dyDescent="0.35">
      <c r="A2383" s="149"/>
      <c r="B2383" s="149"/>
      <c r="C2383" s="150"/>
      <c r="D2383" s="149"/>
      <c r="E2383" s="149"/>
      <c r="F2383" s="149"/>
      <c r="G2383" s="149"/>
      <c r="H2383" s="151"/>
      <c r="I2383" s="149"/>
      <c r="J2383" s="149"/>
      <c r="K2383" s="152"/>
      <c r="L2383" s="149"/>
      <c r="M2383" s="149"/>
      <c r="N2383" s="153"/>
      <c r="O2383" s="153"/>
      <c r="P2383" s="153"/>
    </row>
    <row r="2384" spans="1:16" x14ac:dyDescent="0.35">
      <c r="A2384" s="149"/>
      <c r="B2384" s="149"/>
      <c r="C2384" s="150"/>
      <c r="D2384" s="149"/>
      <c r="E2384" s="149"/>
      <c r="F2384" s="149"/>
      <c r="G2384" s="149"/>
      <c r="H2384" s="151"/>
      <c r="I2384" s="149"/>
      <c r="J2384" s="149"/>
      <c r="K2384" s="152"/>
      <c r="L2384" s="149"/>
      <c r="M2384" s="149"/>
      <c r="N2384" s="153"/>
      <c r="O2384" s="153"/>
      <c r="P2384" s="153"/>
    </row>
    <row r="2385" spans="1:16" x14ac:dyDescent="0.35">
      <c r="A2385" s="149"/>
      <c r="B2385" s="149"/>
      <c r="C2385" s="150"/>
      <c r="D2385" s="149"/>
      <c r="E2385" s="149"/>
      <c r="F2385" s="149"/>
      <c r="G2385" s="149"/>
      <c r="H2385" s="151"/>
      <c r="I2385" s="149"/>
      <c r="J2385" s="149"/>
      <c r="K2385" s="152"/>
      <c r="L2385" s="149"/>
      <c r="M2385" s="149"/>
      <c r="N2385" s="153"/>
      <c r="O2385" s="153"/>
      <c r="P2385" s="153"/>
    </row>
    <row r="2386" spans="1:16" x14ac:dyDescent="0.35">
      <c r="A2386" s="149"/>
      <c r="B2386" s="149"/>
      <c r="C2386" s="150"/>
      <c r="D2386" s="149"/>
      <c r="E2386" s="149"/>
      <c r="F2386" s="149"/>
      <c r="G2386" s="149"/>
      <c r="H2386" s="151"/>
      <c r="I2386" s="149"/>
      <c r="J2386" s="149"/>
      <c r="K2386" s="152"/>
      <c r="L2386" s="149"/>
      <c r="M2386" s="149"/>
      <c r="N2386" s="153"/>
      <c r="O2386" s="153"/>
      <c r="P2386" s="153"/>
    </row>
    <row r="2387" spans="1:16" x14ac:dyDescent="0.35">
      <c r="A2387" s="149"/>
      <c r="B2387" s="149"/>
      <c r="C2387" s="150"/>
      <c r="D2387" s="149"/>
      <c r="E2387" s="149"/>
      <c r="F2387" s="149"/>
      <c r="G2387" s="149"/>
      <c r="H2387" s="151"/>
      <c r="I2387" s="149"/>
      <c r="J2387" s="149"/>
      <c r="K2387" s="152"/>
      <c r="L2387" s="149"/>
      <c r="M2387" s="149"/>
      <c r="N2387" s="153"/>
      <c r="O2387" s="153"/>
      <c r="P2387" s="153"/>
    </row>
    <row r="2388" spans="1:16" x14ac:dyDescent="0.35">
      <c r="A2388" s="149"/>
      <c r="B2388" s="149"/>
      <c r="C2388" s="150"/>
      <c r="D2388" s="149"/>
      <c r="E2388" s="149"/>
      <c r="F2388" s="149"/>
      <c r="G2388" s="149"/>
      <c r="H2388" s="151"/>
      <c r="I2388" s="149"/>
      <c r="J2388" s="149"/>
      <c r="K2388" s="152"/>
      <c r="L2388" s="149"/>
      <c r="M2388" s="149"/>
      <c r="N2388" s="153"/>
      <c r="O2388" s="153"/>
      <c r="P2388" s="153"/>
    </row>
    <row r="2389" spans="1:16" x14ac:dyDescent="0.35">
      <c r="A2389" s="149"/>
      <c r="B2389" s="149"/>
      <c r="C2389" s="150"/>
      <c r="D2389" s="149"/>
      <c r="E2389" s="149"/>
      <c r="F2389" s="149"/>
      <c r="G2389" s="149"/>
      <c r="H2389" s="151"/>
      <c r="I2389" s="149"/>
      <c r="J2389" s="149"/>
      <c r="K2389" s="152"/>
      <c r="L2389" s="149"/>
      <c r="M2389" s="149"/>
      <c r="N2389" s="153"/>
      <c r="O2389" s="153"/>
      <c r="P2389" s="153"/>
    </row>
    <row r="2390" spans="1:16" x14ac:dyDescent="0.35">
      <c r="A2390" s="149"/>
      <c r="B2390" s="149"/>
      <c r="C2390" s="150"/>
      <c r="D2390" s="149"/>
      <c r="E2390" s="149"/>
      <c r="F2390" s="149"/>
      <c r="G2390" s="149"/>
      <c r="H2390" s="151"/>
      <c r="I2390" s="149"/>
      <c r="J2390" s="149"/>
      <c r="K2390" s="152"/>
      <c r="L2390" s="149"/>
      <c r="M2390" s="149"/>
      <c r="N2390" s="153"/>
      <c r="O2390" s="153"/>
      <c r="P2390" s="153"/>
    </row>
    <row r="2391" spans="1:16" x14ac:dyDescent="0.35">
      <c r="A2391" s="149"/>
      <c r="B2391" s="149"/>
      <c r="C2391" s="150"/>
      <c r="D2391" s="149"/>
      <c r="E2391" s="149"/>
      <c r="F2391" s="149"/>
      <c r="G2391" s="149"/>
      <c r="H2391" s="151"/>
      <c r="I2391" s="149"/>
      <c r="J2391" s="149"/>
      <c r="K2391" s="152"/>
      <c r="L2391" s="149"/>
      <c r="M2391" s="149"/>
      <c r="N2391" s="153"/>
      <c r="O2391" s="153"/>
      <c r="P2391" s="153"/>
    </row>
    <row r="2392" spans="1:16" x14ac:dyDescent="0.35">
      <c r="A2392" s="149"/>
      <c r="B2392" s="149"/>
      <c r="C2392" s="150"/>
      <c r="D2392" s="149"/>
      <c r="E2392" s="149"/>
      <c r="F2392" s="149"/>
      <c r="G2392" s="149"/>
      <c r="H2392" s="151"/>
      <c r="I2392" s="149"/>
      <c r="J2392" s="149"/>
      <c r="K2392" s="152"/>
      <c r="L2392" s="149"/>
      <c r="M2392" s="149"/>
      <c r="N2392" s="153"/>
      <c r="O2392" s="153"/>
      <c r="P2392" s="153"/>
    </row>
    <row r="2393" spans="1:16" x14ac:dyDescent="0.35">
      <c r="A2393" s="149"/>
      <c r="B2393" s="149"/>
      <c r="C2393" s="150"/>
      <c r="D2393" s="149"/>
      <c r="E2393" s="149"/>
      <c r="F2393" s="149"/>
      <c r="G2393" s="149"/>
      <c r="H2393" s="151"/>
      <c r="I2393" s="149"/>
      <c r="J2393" s="149"/>
      <c r="K2393" s="152"/>
      <c r="L2393" s="149"/>
      <c r="M2393" s="149"/>
      <c r="N2393" s="153"/>
      <c r="O2393" s="153"/>
      <c r="P2393" s="153"/>
    </row>
    <row r="2394" spans="1:16" x14ac:dyDescent="0.35">
      <c r="A2394" s="149"/>
      <c r="B2394" s="149"/>
      <c r="C2394" s="150"/>
      <c r="D2394" s="149"/>
      <c r="E2394" s="149"/>
      <c r="F2394" s="149"/>
      <c r="G2394" s="149"/>
      <c r="H2394" s="151"/>
      <c r="I2394" s="149"/>
      <c r="J2394" s="149"/>
      <c r="K2394" s="152"/>
      <c r="L2394" s="149"/>
      <c r="M2394" s="149"/>
      <c r="N2394" s="153"/>
      <c r="O2394" s="153"/>
      <c r="P2394" s="153"/>
    </row>
    <row r="2395" spans="1:16" x14ac:dyDescent="0.35">
      <c r="A2395" s="149"/>
      <c r="B2395" s="149"/>
      <c r="C2395" s="150"/>
      <c r="D2395" s="149"/>
      <c r="E2395" s="149"/>
      <c r="F2395" s="149"/>
      <c r="G2395" s="149"/>
      <c r="H2395" s="151"/>
      <c r="I2395" s="149"/>
      <c r="J2395" s="149"/>
      <c r="K2395" s="152"/>
      <c r="L2395" s="149"/>
      <c r="M2395" s="149"/>
      <c r="N2395" s="153"/>
      <c r="O2395" s="153"/>
      <c r="P2395" s="153"/>
    </row>
    <row r="2396" spans="1:16" x14ac:dyDescent="0.35">
      <c r="A2396" s="149"/>
      <c r="B2396" s="149"/>
      <c r="C2396" s="150"/>
      <c r="D2396" s="149"/>
      <c r="E2396" s="149"/>
      <c r="F2396" s="149"/>
      <c r="G2396" s="149"/>
      <c r="H2396" s="151"/>
      <c r="I2396" s="149"/>
      <c r="J2396" s="149"/>
      <c r="K2396" s="152"/>
      <c r="L2396" s="149"/>
      <c r="M2396" s="149"/>
      <c r="N2396" s="153"/>
      <c r="O2396" s="153"/>
      <c r="P2396" s="153"/>
    </row>
    <row r="2397" spans="1:16" x14ac:dyDescent="0.35">
      <c r="A2397" s="149"/>
      <c r="B2397" s="149"/>
      <c r="C2397" s="150"/>
      <c r="D2397" s="149"/>
      <c r="E2397" s="149"/>
      <c r="F2397" s="149"/>
      <c r="G2397" s="149"/>
      <c r="H2397" s="151"/>
      <c r="I2397" s="149"/>
      <c r="J2397" s="149"/>
      <c r="K2397" s="152"/>
      <c r="L2397" s="149"/>
      <c r="M2397" s="149"/>
      <c r="N2397" s="153"/>
      <c r="O2397" s="153"/>
      <c r="P2397" s="153"/>
    </row>
    <row r="2398" spans="1:16" x14ac:dyDescent="0.35">
      <c r="A2398" s="149"/>
      <c r="B2398" s="149"/>
      <c r="C2398" s="150"/>
      <c r="D2398" s="149"/>
      <c r="E2398" s="149"/>
      <c r="F2398" s="149"/>
      <c r="G2398" s="149"/>
      <c r="H2398" s="151"/>
      <c r="I2398" s="149"/>
      <c r="J2398" s="149"/>
      <c r="K2398" s="152"/>
      <c r="L2398" s="149"/>
      <c r="M2398" s="149"/>
      <c r="N2398" s="153"/>
      <c r="O2398" s="153"/>
      <c r="P2398" s="153"/>
    </row>
    <row r="2399" spans="1:16" x14ac:dyDescent="0.35">
      <c r="A2399" s="149"/>
      <c r="B2399" s="149"/>
      <c r="C2399" s="150"/>
      <c r="D2399" s="149"/>
      <c r="E2399" s="149"/>
      <c r="F2399" s="149"/>
      <c r="G2399" s="149"/>
      <c r="H2399" s="151"/>
      <c r="I2399" s="149"/>
      <c r="J2399" s="149"/>
      <c r="K2399" s="152"/>
      <c r="L2399" s="149"/>
      <c r="M2399" s="149"/>
      <c r="N2399" s="153"/>
      <c r="O2399" s="153"/>
      <c r="P2399" s="153"/>
    </row>
    <row r="2400" spans="1:16" x14ac:dyDescent="0.35">
      <c r="A2400" s="149"/>
      <c r="B2400" s="149"/>
      <c r="C2400" s="150"/>
      <c r="D2400" s="149"/>
      <c r="E2400" s="149"/>
      <c r="F2400" s="149"/>
      <c r="G2400" s="149"/>
      <c r="H2400" s="151"/>
      <c r="I2400" s="149"/>
      <c r="J2400" s="149"/>
      <c r="K2400" s="152"/>
      <c r="L2400" s="149"/>
      <c r="M2400" s="149"/>
      <c r="N2400" s="153"/>
      <c r="O2400" s="153"/>
      <c r="P2400" s="153"/>
    </row>
    <row r="2401" spans="1:16" x14ac:dyDescent="0.35">
      <c r="A2401" s="149"/>
      <c r="B2401" s="149"/>
      <c r="C2401" s="150"/>
      <c r="D2401" s="149"/>
      <c r="E2401" s="149"/>
      <c r="F2401" s="149"/>
      <c r="G2401" s="149"/>
      <c r="H2401" s="151"/>
      <c r="I2401" s="149"/>
      <c r="J2401" s="149"/>
      <c r="K2401" s="152"/>
      <c r="L2401" s="149"/>
      <c r="M2401" s="149"/>
      <c r="N2401" s="153"/>
      <c r="O2401" s="153"/>
      <c r="P2401" s="153"/>
    </row>
    <row r="2402" spans="1:16" x14ac:dyDescent="0.35">
      <c r="A2402" s="149"/>
      <c r="B2402" s="149"/>
      <c r="C2402" s="150"/>
      <c r="D2402" s="149"/>
      <c r="E2402" s="149"/>
      <c r="F2402" s="149"/>
      <c r="G2402" s="149"/>
      <c r="H2402" s="151"/>
      <c r="I2402" s="149"/>
      <c r="J2402" s="149"/>
      <c r="K2402" s="152"/>
      <c r="L2402" s="149"/>
      <c r="M2402" s="149"/>
      <c r="N2402" s="153"/>
      <c r="O2402" s="153"/>
      <c r="P2402" s="153"/>
    </row>
    <row r="2403" spans="1:16" x14ac:dyDescent="0.35">
      <c r="A2403" s="149"/>
      <c r="B2403" s="149"/>
      <c r="C2403" s="150"/>
      <c r="D2403" s="149"/>
      <c r="E2403" s="149"/>
      <c r="F2403" s="149"/>
      <c r="G2403" s="149"/>
      <c r="H2403" s="151"/>
      <c r="I2403" s="149"/>
      <c r="J2403" s="149"/>
      <c r="K2403" s="152"/>
      <c r="L2403" s="149"/>
      <c r="M2403" s="149"/>
      <c r="N2403" s="153"/>
      <c r="O2403" s="153"/>
      <c r="P2403" s="153"/>
    </row>
    <row r="2404" spans="1:16" x14ac:dyDescent="0.35">
      <c r="A2404" s="149"/>
      <c r="B2404" s="149"/>
      <c r="C2404" s="150"/>
      <c r="D2404" s="149"/>
      <c r="E2404" s="149"/>
      <c r="F2404" s="149"/>
      <c r="G2404" s="149"/>
      <c r="H2404" s="151"/>
      <c r="I2404" s="149"/>
      <c r="J2404" s="149"/>
      <c r="K2404" s="152"/>
      <c r="L2404" s="149"/>
      <c r="M2404" s="149"/>
      <c r="N2404" s="153"/>
      <c r="O2404" s="153"/>
      <c r="P2404" s="153"/>
    </row>
    <row r="2405" spans="1:16" x14ac:dyDescent="0.35">
      <c r="A2405" s="149"/>
      <c r="B2405" s="149"/>
      <c r="C2405" s="150"/>
      <c r="D2405" s="149"/>
      <c r="E2405" s="149"/>
      <c r="F2405" s="149"/>
      <c r="G2405" s="149"/>
      <c r="H2405" s="151"/>
      <c r="I2405" s="149"/>
      <c r="J2405" s="149"/>
      <c r="K2405" s="152"/>
      <c r="L2405" s="149"/>
      <c r="M2405" s="149"/>
      <c r="N2405" s="153"/>
      <c r="O2405" s="153"/>
      <c r="P2405" s="153"/>
    </row>
    <row r="2406" spans="1:16" x14ac:dyDescent="0.35">
      <c r="A2406" s="149"/>
      <c r="B2406" s="149"/>
      <c r="C2406" s="150"/>
      <c r="D2406" s="149"/>
      <c r="E2406" s="149"/>
      <c r="F2406" s="149"/>
      <c r="G2406" s="149"/>
      <c r="H2406" s="151"/>
      <c r="I2406" s="149"/>
      <c r="J2406" s="149"/>
      <c r="K2406" s="152"/>
      <c r="L2406" s="149"/>
      <c r="M2406" s="149"/>
      <c r="N2406" s="153"/>
      <c r="O2406" s="153"/>
      <c r="P2406" s="153"/>
    </row>
    <row r="2407" spans="1:16" x14ac:dyDescent="0.35">
      <c r="A2407" s="149"/>
      <c r="B2407" s="149"/>
      <c r="C2407" s="150"/>
      <c r="D2407" s="149"/>
      <c r="E2407" s="149"/>
      <c r="F2407" s="149"/>
      <c r="G2407" s="149"/>
      <c r="H2407" s="151"/>
      <c r="I2407" s="149"/>
      <c r="J2407" s="149"/>
      <c r="K2407" s="152"/>
      <c r="L2407" s="149"/>
      <c r="M2407" s="149"/>
      <c r="N2407" s="153"/>
      <c r="O2407" s="153"/>
      <c r="P2407" s="153"/>
    </row>
    <row r="2408" spans="1:16" x14ac:dyDescent="0.35">
      <c r="A2408" s="149"/>
      <c r="B2408" s="149"/>
      <c r="C2408" s="150"/>
      <c r="D2408" s="149"/>
      <c r="E2408" s="149"/>
      <c r="F2408" s="149"/>
      <c r="G2408" s="149"/>
      <c r="H2408" s="151"/>
      <c r="I2408" s="149"/>
      <c r="J2408" s="149"/>
      <c r="K2408" s="152"/>
      <c r="L2408" s="149"/>
      <c r="M2408" s="149"/>
      <c r="N2408" s="153"/>
      <c r="O2408" s="153"/>
      <c r="P2408" s="153"/>
    </row>
    <row r="2409" spans="1:16" x14ac:dyDescent="0.35">
      <c r="A2409" s="149"/>
      <c r="B2409" s="149"/>
      <c r="C2409" s="150"/>
      <c r="D2409" s="149"/>
      <c r="E2409" s="149"/>
      <c r="F2409" s="149"/>
      <c r="G2409" s="149"/>
      <c r="H2409" s="151"/>
      <c r="I2409" s="149"/>
      <c r="J2409" s="149"/>
      <c r="K2409" s="152"/>
      <c r="L2409" s="149"/>
      <c r="M2409" s="149"/>
      <c r="N2409" s="153"/>
      <c r="O2409" s="153"/>
      <c r="P2409" s="153"/>
    </row>
    <row r="2410" spans="1:16" x14ac:dyDescent="0.35">
      <c r="A2410" s="149"/>
      <c r="B2410" s="149"/>
      <c r="C2410" s="150"/>
      <c r="D2410" s="149"/>
      <c r="E2410" s="149"/>
      <c r="F2410" s="149"/>
      <c r="G2410" s="149"/>
      <c r="H2410" s="151"/>
      <c r="I2410" s="149"/>
      <c r="J2410" s="149"/>
      <c r="K2410" s="152"/>
      <c r="L2410" s="149"/>
      <c r="M2410" s="149"/>
      <c r="N2410" s="153"/>
      <c r="O2410" s="153"/>
      <c r="P2410" s="153"/>
    </row>
    <row r="2411" spans="1:16" x14ac:dyDescent="0.35">
      <c r="A2411" s="149"/>
      <c r="B2411" s="149"/>
      <c r="C2411" s="150"/>
      <c r="D2411" s="149"/>
      <c r="E2411" s="149"/>
      <c r="F2411" s="149"/>
      <c r="G2411" s="149"/>
      <c r="H2411" s="151"/>
      <c r="I2411" s="149"/>
      <c r="J2411" s="149"/>
      <c r="K2411" s="152"/>
      <c r="L2411" s="149"/>
      <c r="M2411" s="149"/>
      <c r="N2411" s="153"/>
      <c r="O2411" s="153"/>
      <c r="P2411" s="153"/>
    </row>
    <row r="2412" spans="1:16" x14ac:dyDescent="0.35">
      <c r="A2412" s="149"/>
      <c r="B2412" s="149"/>
      <c r="C2412" s="150"/>
      <c r="D2412" s="149"/>
      <c r="E2412" s="149"/>
      <c r="F2412" s="149"/>
      <c r="G2412" s="149"/>
      <c r="H2412" s="151"/>
      <c r="I2412" s="149"/>
      <c r="J2412" s="149"/>
      <c r="K2412" s="152"/>
      <c r="L2412" s="149"/>
      <c r="M2412" s="149"/>
      <c r="N2412" s="153"/>
      <c r="O2412" s="153"/>
      <c r="P2412" s="153"/>
    </row>
    <row r="2413" spans="1:16" x14ac:dyDescent="0.35">
      <c r="A2413" s="149"/>
      <c r="B2413" s="149"/>
      <c r="C2413" s="150"/>
      <c r="D2413" s="149"/>
      <c r="E2413" s="149"/>
      <c r="F2413" s="149"/>
      <c r="G2413" s="149"/>
      <c r="H2413" s="151"/>
      <c r="I2413" s="149"/>
      <c r="J2413" s="149"/>
      <c r="K2413" s="152"/>
      <c r="L2413" s="149"/>
      <c r="M2413" s="149"/>
      <c r="N2413" s="153"/>
      <c r="O2413" s="153"/>
      <c r="P2413" s="153"/>
    </row>
    <row r="2414" spans="1:16" x14ac:dyDescent="0.35">
      <c r="A2414" s="149"/>
      <c r="B2414" s="149"/>
      <c r="C2414" s="150"/>
      <c r="D2414" s="149"/>
      <c r="E2414" s="149"/>
      <c r="F2414" s="149"/>
      <c r="G2414" s="149"/>
      <c r="H2414" s="151"/>
      <c r="I2414" s="149"/>
      <c r="J2414" s="149"/>
      <c r="K2414" s="152"/>
      <c r="L2414" s="149"/>
      <c r="M2414" s="149"/>
      <c r="N2414" s="153"/>
      <c r="O2414" s="153"/>
      <c r="P2414" s="153"/>
    </row>
    <row r="2415" spans="1:16" x14ac:dyDescent="0.35">
      <c r="A2415" s="149"/>
      <c r="B2415" s="149"/>
      <c r="C2415" s="150"/>
      <c r="D2415" s="149"/>
      <c r="E2415" s="149"/>
      <c r="F2415" s="149"/>
      <c r="G2415" s="149"/>
      <c r="H2415" s="151"/>
      <c r="I2415" s="149"/>
      <c r="J2415" s="149"/>
      <c r="K2415" s="152"/>
      <c r="L2415" s="149"/>
      <c r="M2415" s="149"/>
      <c r="N2415" s="153"/>
      <c r="O2415" s="153"/>
      <c r="P2415" s="153"/>
    </row>
    <row r="2416" spans="1:16" x14ac:dyDescent="0.35">
      <c r="A2416" s="149"/>
      <c r="B2416" s="149"/>
      <c r="C2416" s="150"/>
      <c r="D2416" s="149"/>
      <c r="E2416" s="149"/>
      <c r="F2416" s="149"/>
      <c r="G2416" s="149"/>
      <c r="H2416" s="151"/>
      <c r="I2416" s="149"/>
      <c r="J2416" s="149"/>
      <c r="K2416" s="152"/>
      <c r="L2416" s="149"/>
      <c r="M2416" s="149"/>
      <c r="N2416" s="153"/>
      <c r="O2416" s="153"/>
      <c r="P2416" s="153"/>
    </row>
    <row r="2417" spans="1:16" x14ac:dyDescent="0.35">
      <c r="A2417" s="149"/>
      <c r="B2417" s="149"/>
      <c r="C2417" s="150"/>
      <c r="D2417" s="149"/>
      <c r="E2417" s="149"/>
      <c r="F2417" s="149"/>
      <c r="G2417" s="149"/>
      <c r="H2417" s="151"/>
      <c r="I2417" s="149"/>
      <c r="J2417" s="149"/>
      <c r="K2417" s="152"/>
      <c r="L2417" s="149"/>
      <c r="M2417" s="149"/>
      <c r="N2417" s="153"/>
      <c r="O2417" s="153"/>
      <c r="P2417" s="153"/>
    </row>
    <row r="2418" spans="1:16" x14ac:dyDescent="0.35">
      <c r="A2418" s="149"/>
      <c r="B2418" s="149"/>
      <c r="C2418" s="150"/>
      <c r="D2418" s="149"/>
      <c r="E2418" s="149"/>
      <c r="F2418" s="149"/>
      <c r="G2418" s="149"/>
      <c r="H2418" s="151"/>
      <c r="I2418" s="149"/>
      <c r="J2418" s="149"/>
      <c r="K2418" s="152"/>
      <c r="L2418" s="149"/>
      <c r="M2418" s="149"/>
      <c r="N2418" s="153"/>
      <c r="O2418" s="153"/>
      <c r="P2418" s="153"/>
    </row>
    <row r="2419" spans="1:16" x14ac:dyDescent="0.35">
      <c r="A2419" s="149"/>
      <c r="B2419" s="149"/>
      <c r="C2419" s="150"/>
      <c r="D2419" s="149"/>
      <c r="E2419" s="149"/>
      <c r="F2419" s="149"/>
      <c r="G2419" s="149"/>
      <c r="H2419" s="151"/>
      <c r="I2419" s="149"/>
      <c r="J2419" s="149"/>
      <c r="K2419" s="152"/>
      <c r="L2419" s="149"/>
      <c r="M2419" s="149"/>
      <c r="N2419" s="153"/>
      <c r="O2419" s="153"/>
      <c r="P2419" s="153"/>
    </row>
    <row r="2420" spans="1:16" x14ac:dyDescent="0.35">
      <c r="A2420" s="149"/>
      <c r="B2420" s="149"/>
      <c r="C2420" s="150"/>
      <c r="D2420" s="149"/>
      <c r="E2420" s="149"/>
      <c r="F2420" s="149"/>
      <c r="G2420" s="149"/>
      <c r="H2420" s="151"/>
      <c r="I2420" s="149"/>
      <c r="J2420" s="149"/>
      <c r="K2420" s="152"/>
      <c r="L2420" s="149"/>
      <c r="M2420" s="149"/>
      <c r="N2420" s="153"/>
      <c r="O2420" s="153"/>
      <c r="P2420" s="153"/>
    </row>
    <row r="2421" spans="1:16" x14ac:dyDescent="0.35">
      <c r="A2421" s="149"/>
      <c r="B2421" s="149"/>
      <c r="C2421" s="150"/>
      <c r="D2421" s="149"/>
      <c r="E2421" s="149"/>
      <c r="F2421" s="149"/>
      <c r="G2421" s="149"/>
      <c r="H2421" s="151"/>
      <c r="I2421" s="149"/>
      <c r="J2421" s="149"/>
      <c r="K2421" s="152"/>
      <c r="L2421" s="149"/>
      <c r="M2421" s="149"/>
      <c r="N2421" s="153"/>
      <c r="O2421" s="153"/>
      <c r="P2421" s="153"/>
    </row>
    <row r="2422" spans="1:16" x14ac:dyDescent="0.35">
      <c r="A2422" s="149"/>
      <c r="B2422" s="149"/>
      <c r="C2422" s="150"/>
      <c r="D2422" s="149"/>
      <c r="E2422" s="149"/>
      <c r="F2422" s="149"/>
      <c r="G2422" s="149"/>
      <c r="H2422" s="151"/>
      <c r="I2422" s="149"/>
      <c r="J2422" s="149"/>
      <c r="K2422" s="152"/>
      <c r="L2422" s="149"/>
      <c r="M2422" s="149"/>
      <c r="N2422" s="153"/>
      <c r="O2422" s="153"/>
      <c r="P2422" s="153"/>
    </row>
    <row r="2423" spans="1:16" x14ac:dyDescent="0.35">
      <c r="A2423" s="149"/>
      <c r="B2423" s="149"/>
      <c r="C2423" s="150"/>
      <c r="D2423" s="149"/>
      <c r="E2423" s="149"/>
      <c r="F2423" s="149"/>
      <c r="G2423" s="149"/>
      <c r="H2423" s="151"/>
      <c r="I2423" s="149"/>
      <c r="J2423" s="149"/>
      <c r="K2423" s="152"/>
      <c r="L2423" s="149"/>
      <c r="M2423" s="149"/>
      <c r="N2423" s="153"/>
      <c r="O2423" s="153"/>
      <c r="P2423" s="153"/>
    </row>
    <row r="2424" spans="1:16" x14ac:dyDescent="0.35">
      <c r="A2424" s="149"/>
      <c r="B2424" s="149"/>
      <c r="C2424" s="150"/>
      <c r="D2424" s="149"/>
      <c r="E2424" s="149"/>
      <c r="F2424" s="149"/>
      <c r="G2424" s="149"/>
      <c r="H2424" s="151"/>
      <c r="I2424" s="149"/>
      <c r="J2424" s="149"/>
      <c r="K2424" s="152"/>
      <c r="L2424" s="149"/>
      <c r="M2424" s="149"/>
      <c r="N2424" s="153"/>
      <c r="O2424" s="153"/>
      <c r="P2424" s="153"/>
    </row>
    <row r="2425" spans="1:16" x14ac:dyDescent="0.35">
      <c r="A2425" s="149"/>
      <c r="B2425" s="149"/>
      <c r="C2425" s="150"/>
      <c r="D2425" s="149"/>
      <c r="E2425" s="149"/>
      <c r="F2425" s="149"/>
      <c r="G2425" s="149"/>
      <c r="H2425" s="151"/>
      <c r="I2425" s="149"/>
      <c r="J2425" s="149"/>
      <c r="K2425" s="152"/>
      <c r="L2425" s="149"/>
      <c r="M2425" s="149"/>
      <c r="N2425" s="153"/>
      <c r="O2425" s="153"/>
      <c r="P2425" s="153"/>
    </row>
    <row r="2426" spans="1:16" x14ac:dyDescent="0.35">
      <c r="A2426" s="149"/>
      <c r="B2426" s="149"/>
      <c r="C2426" s="150"/>
      <c r="D2426" s="149"/>
      <c r="E2426" s="149"/>
      <c r="F2426" s="149"/>
      <c r="G2426" s="149"/>
      <c r="H2426" s="151"/>
      <c r="I2426" s="149"/>
      <c r="J2426" s="149"/>
      <c r="K2426" s="152"/>
      <c r="L2426" s="149"/>
      <c r="M2426" s="149"/>
      <c r="N2426" s="153"/>
      <c r="O2426" s="153"/>
      <c r="P2426" s="153"/>
    </row>
    <row r="2427" spans="1:16" x14ac:dyDescent="0.35">
      <c r="A2427" s="149"/>
      <c r="B2427" s="149"/>
      <c r="C2427" s="150"/>
      <c r="D2427" s="149"/>
      <c r="E2427" s="149"/>
      <c r="F2427" s="149"/>
      <c r="G2427" s="149"/>
      <c r="H2427" s="151"/>
      <c r="I2427" s="149"/>
      <c r="J2427" s="149"/>
      <c r="K2427" s="152"/>
      <c r="L2427" s="149"/>
      <c r="M2427" s="149"/>
      <c r="N2427" s="153"/>
      <c r="O2427" s="153"/>
      <c r="P2427" s="153"/>
    </row>
    <row r="2428" spans="1:16" x14ac:dyDescent="0.35">
      <c r="A2428" s="149"/>
      <c r="B2428" s="149"/>
      <c r="C2428" s="150"/>
      <c r="D2428" s="149"/>
      <c r="E2428" s="149"/>
      <c r="F2428" s="149"/>
      <c r="G2428" s="149"/>
      <c r="H2428" s="151"/>
      <c r="I2428" s="149"/>
      <c r="J2428" s="149"/>
      <c r="K2428" s="152"/>
      <c r="L2428" s="149"/>
      <c r="M2428" s="149"/>
      <c r="N2428" s="153"/>
      <c r="O2428" s="153"/>
      <c r="P2428" s="153"/>
    </row>
    <row r="2429" spans="1:16" x14ac:dyDescent="0.35">
      <c r="A2429" s="149"/>
      <c r="B2429" s="149"/>
      <c r="C2429" s="150"/>
      <c r="D2429" s="149"/>
      <c r="E2429" s="149"/>
      <c r="F2429" s="149"/>
      <c r="G2429" s="149"/>
      <c r="H2429" s="151"/>
      <c r="I2429" s="149"/>
      <c r="J2429" s="149"/>
      <c r="K2429" s="152"/>
      <c r="L2429" s="149"/>
      <c r="M2429" s="149"/>
      <c r="N2429" s="153"/>
      <c r="O2429" s="153"/>
      <c r="P2429" s="153"/>
    </row>
    <row r="2430" spans="1:16" x14ac:dyDescent="0.35">
      <c r="A2430" s="149"/>
      <c r="B2430" s="149"/>
      <c r="C2430" s="150"/>
      <c r="D2430" s="149"/>
      <c r="E2430" s="149"/>
      <c r="F2430" s="149"/>
      <c r="G2430" s="149"/>
      <c r="H2430" s="151"/>
      <c r="I2430" s="149"/>
      <c r="J2430" s="149"/>
      <c r="K2430" s="152"/>
      <c r="L2430" s="149"/>
      <c r="M2430" s="149"/>
      <c r="N2430" s="153"/>
      <c r="O2430" s="153"/>
      <c r="P2430" s="153"/>
    </row>
    <row r="2431" spans="1:16" x14ac:dyDescent="0.35">
      <c r="A2431" s="149"/>
      <c r="B2431" s="149"/>
      <c r="C2431" s="150"/>
      <c r="D2431" s="149"/>
      <c r="E2431" s="149"/>
      <c r="F2431" s="149"/>
      <c r="G2431" s="149"/>
      <c r="H2431" s="151"/>
      <c r="I2431" s="149"/>
      <c r="J2431" s="149"/>
      <c r="K2431" s="152"/>
      <c r="L2431" s="149"/>
      <c r="M2431" s="149"/>
      <c r="N2431" s="153"/>
      <c r="O2431" s="153"/>
      <c r="P2431" s="153"/>
    </row>
    <row r="2432" spans="1:16" x14ac:dyDescent="0.35">
      <c r="A2432" s="149"/>
      <c r="B2432" s="149"/>
      <c r="C2432" s="150"/>
      <c r="D2432" s="149"/>
      <c r="E2432" s="149"/>
      <c r="F2432" s="149"/>
      <c r="G2432" s="149"/>
      <c r="H2432" s="151"/>
      <c r="I2432" s="149"/>
      <c r="J2432" s="149"/>
      <c r="K2432" s="152"/>
      <c r="L2432" s="149"/>
      <c r="M2432" s="149"/>
      <c r="N2432" s="153"/>
      <c r="O2432" s="153"/>
      <c r="P2432" s="153"/>
    </row>
    <row r="2433" spans="1:16" x14ac:dyDescent="0.35">
      <c r="A2433" s="149"/>
      <c r="B2433" s="149"/>
      <c r="C2433" s="150"/>
      <c r="D2433" s="149"/>
      <c r="E2433" s="149"/>
      <c r="F2433" s="149"/>
      <c r="G2433" s="149"/>
      <c r="H2433" s="151"/>
      <c r="I2433" s="149"/>
      <c r="J2433" s="149"/>
      <c r="K2433" s="152"/>
      <c r="L2433" s="149"/>
      <c r="M2433" s="149"/>
      <c r="N2433" s="153"/>
      <c r="O2433" s="153"/>
      <c r="P2433" s="153"/>
    </row>
    <row r="2434" spans="1:16" x14ac:dyDescent="0.35">
      <c r="A2434" s="149"/>
      <c r="B2434" s="149"/>
      <c r="C2434" s="150"/>
      <c r="D2434" s="149"/>
      <c r="E2434" s="149"/>
      <c r="F2434" s="149"/>
      <c r="G2434" s="149"/>
      <c r="H2434" s="151"/>
      <c r="I2434" s="149"/>
      <c r="J2434" s="149"/>
      <c r="K2434" s="152"/>
      <c r="L2434" s="149"/>
      <c r="M2434" s="149"/>
      <c r="N2434" s="153"/>
      <c r="O2434" s="153"/>
      <c r="P2434" s="153"/>
    </row>
    <row r="2435" spans="1:16" x14ac:dyDescent="0.35">
      <c r="A2435" s="149"/>
      <c r="B2435" s="149"/>
      <c r="C2435" s="150"/>
      <c r="D2435" s="149"/>
      <c r="E2435" s="149"/>
      <c r="F2435" s="149"/>
      <c r="G2435" s="149"/>
      <c r="H2435" s="151"/>
      <c r="I2435" s="149"/>
      <c r="J2435" s="149"/>
      <c r="K2435" s="152"/>
      <c r="L2435" s="149"/>
      <c r="M2435" s="149"/>
      <c r="N2435" s="153"/>
      <c r="O2435" s="153"/>
      <c r="P2435" s="153"/>
    </row>
    <row r="2436" spans="1:16" x14ac:dyDescent="0.35">
      <c r="A2436" s="149"/>
      <c r="B2436" s="149"/>
      <c r="C2436" s="150"/>
      <c r="D2436" s="149"/>
      <c r="E2436" s="149"/>
      <c r="F2436" s="149"/>
      <c r="G2436" s="149"/>
      <c r="H2436" s="151"/>
      <c r="I2436" s="149"/>
      <c r="J2436" s="149"/>
      <c r="K2436" s="152"/>
      <c r="L2436" s="149"/>
      <c r="M2436" s="149"/>
      <c r="N2436" s="153"/>
      <c r="O2436" s="153"/>
      <c r="P2436" s="153"/>
    </row>
    <row r="2437" spans="1:16" x14ac:dyDescent="0.35">
      <c r="A2437" s="149"/>
      <c r="B2437" s="149"/>
      <c r="C2437" s="150"/>
      <c r="D2437" s="149"/>
      <c r="E2437" s="149"/>
      <c r="F2437" s="149"/>
      <c r="G2437" s="149"/>
      <c r="H2437" s="151"/>
      <c r="I2437" s="149"/>
      <c r="J2437" s="149"/>
      <c r="K2437" s="152"/>
      <c r="L2437" s="149"/>
      <c r="M2437" s="149"/>
      <c r="N2437" s="153"/>
      <c r="O2437" s="153"/>
      <c r="P2437" s="153"/>
    </row>
    <row r="2438" spans="1:16" x14ac:dyDescent="0.35">
      <c r="A2438" s="149"/>
      <c r="B2438" s="149"/>
      <c r="C2438" s="150"/>
      <c r="D2438" s="149"/>
      <c r="E2438" s="149"/>
      <c r="F2438" s="149"/>
      <c r="G2438" s="149"/>
      <c r="H2438" s="151"/>
      <c r="I2438" s="149"/>
      <c r="J2438" s="149"/>
      <c r="K2438" s="152"/>
      <c r="L2438" s="149"/>
      <c r="M2438" s="149"/>
      <c r="N2438" s="153"/>
      <c r="O2438" s="153"/>
      <c r="P2438" s="153"/>
    </row>
    <row r="2439" spans="1:16" x14ac:dyDescent="0.35">
      <c r="A2439" s="149"/>
      <c r="B2439" s="149"/>
      <c r="C2439" s="150"/>
      <c r="D2439" s="149"/>
      <c r="E2439" s="149"/>
      <c r="F2439" s="149"/>
      <c r="G2439" s="149"/>
      <c r="H2439" s="151"/>
      <c r="I2439" s="149"/>
      <c r="J2439" s="149"/>
      <c r="K2439" s="152"/>
      <c r="L2439" s="149"/>
      <c r="M2439" s="149"/>
      <c r="N2439" s="153"/>
      <c r="O2439" s="153"/>
      <c r="P2439" s="153"/>
    </row>
    <row r="2440" spans="1:16" x14ac:dyDescent="0.35">
      <c r="A2440" s="149"/>
      <c r="B2440" s="149"/>
      <c r="C2440" s="150"/>
      <c r="D2440" s="149"/>
      <c r="E2440" s="149"/>
      <c r="F2440" s="149"/>
      <c r="G2440" s="149"/>
      <c r="H2440" s="151"/>
      <c r="I2440" s="149"/>
      <c r="J2440" s="149"/>
      <c r="K2440" s="152"/>
      <c r="L2440" s="149"/>
      <c r="M2440" s="149"/>
      <c r="N2440" s="153"/>
      <c r="O2440" s="153"/>
      <c r="P2440" s="153"/>
    </row>
    <row r="2441" spans="1:16" x14ac:dyDescent="0.35">
      <c r="A2441" s="149"/>
      <c r="B2441" s="149"/>
      <c r="C2441" s="150"/>
      <c r="D2441" s="149"/>
      <c r="E2441" s="149"/>
      <c r="F2441" s="149"/>
      <c r="G2441" s="149"/>
      <c r="H2441" s="151"/>
      <c r="I2441" s="149"/>
      <c r="J2441" s="149"/>
      <c r="K2441" s="152"/>
      <c r="L2441" s="149"/>
      <c r="M2441" s="149"/>
      <c r="N2441" s="153"/>
      <c r="O2441" s="153"/>
      <c r="P2441" s="153"/>
    </row>
    <row r="2442" spans="1:16" x14ac:dyDescent="0.35">
      <c r="A2442" s="149"/>
      <c r="B2442" s="149"/>
      <c r="C2442" s="150"/>
      <c r="D2442" s="149"/>
      <c r="E2442" s="149"/>
      <c r="F2442" s="149"/>
      <c r="G2442" s="149"/>
      <c r="H2442" s="151"/>
      <c r="I2442" s="149"/>
      <c r="J2442" s="149"/>
      <c r="K2442" s="152"/>
      <c r="L2442" s="149"/>
      <c r="M2442" s="149"/>
      <c r="N2442" s="153"/>
      <c r="O2442" s="153"/>
      <c r="P2442" s="153"/>
    </row>
    <row r="2443" spans="1:16" x14ac:dyDescent="0.35">
      <c r="A2443" s="149"/>
      <c r="B2443" s="149"/>
      <c r="C2443" s="150"/>
      <c r="D2443" s="149"/>
      <c r="E2443" s="149"/>
      <c r="F2443" s="149"/>
      <c r="G2443" s="149"/>
      <c r="H2443" s="151"/>
      <c r="I2443" s="149"/>
      <c r="J2443" s="149"/>
      <c r="K2443" s="152"/>
      <c r="L2443" s="149"/>
      <c r="M2443" s="149"/>
      <c r="N2443" s="153"/>
      <c r="O2443" s="153"/>
      <c r="P2443" s="153"/>
    </row>
    <row r="2444" spans="1:16" x14ac:dyDescent="0.35">
      <c r="A2444" s="149"/>
      <c r="B2444" s="149"/>
      <c r="C2444" s="150"/>
      <c r="D2444" s="149"/>
      <c r="E2444" s="149"/>
      <c r="F2444" s="149"/>
      <c r="G2444" s="149"/>
      <c r="H2444" s="151"/>
      <c r="I2444" s="149"/>
      <c r="J2444" s="149"/>
      <c r="K2444" s="152"/>
      <c r="L2444" s="149"/>
      <c r="M2444" s="149"/>
      <c r="N2444" s="153"/>
      <c r="O2444" s="153"/>
      <c r="P2444" s="153"/>
    </row>
    <row r="2445" spans="1:16" x14ac:dyDescent="0.35">
      <c r="A2445" s="149"/>
      <c r="B2445" s="149"/>
      <c r="C2445" s="150"/>
      <c r="D2445" s="149"/>
      <c r="E2445" s="149"/>
      <c r="F2445" s="149"/>
      <c r="G2445" s="149"/>
      <c r="H2445" s="151"/>
      <c r="I2445" s="149"/>
      <c r="J2445" s="149"/>
      <c r="K2445" s="152"/>
      <c r="L2445" s="149"/>
      <c r="M2445" s="149"/>
      <c r="N2445" s="153"/>
      <c r="O2445" s="153"/>
      <c r="P2445" s="153"/>
    </row>
    <row r="2446" spans="1:16" x14ac:dyDescent="0.35">
      <c r="A2446" s="149"/>
      <c r="B2446" s="149"/>
      <c r="C2446" s="150"/>
      <c r="D2446" s="149"/>
      <c r="E2446" s="149"/>
      <c r="F2446" s="149"/>
      <c r="G2446" s="149"/>
      <c r="H2446" s="151"/>
      <c r="I2446" s="149"/>
      <c r="J2446" s="149"/>
      <c r="K2446" s="152"/>
      <c r="L2446" s="149"/>
      <c r="M2446" s="149"/>
      <c r="N2446" s="153"/>
      <c r="O2446" s="153"/>
      <c r="P2446" s="153"/>
    </row>
    <row r="2447" spans="1:16" x14ac:dyDescent="0.35">
      <c r="A2447" s="149"/>
      <c r="B2447" s="149"/>
      <c r="C2447" s="150"/>
      <c r="D2447" s="149"/>
      <c r="E2447" s="149"/>
      <c r="F2447" s="149"/>
      <c r="G2447" s="149"/>
      <c r="H2447" s="151"/>
      <c r="I2447" s="149"/>
      <c r="J2447" s="149"/>
      <c r="K2447" s="152"/>
      <c r="L2447" s="149"/>
      <c r="M2447" s="149"/>
      <c r="N2447" s="153"/>
      <c r="O2447" s="153"/>
      <c r="P2447" s="153"/>
    </row>
    <row r="2448" spans="1:16" x14ac:dyDescent="0.35">
      <c r="A2448" s="149"/>
      <c r="B2448" s="149"/>
      <c r="C2448" s="150"/>
      <c r="D2448" s="149"/>
      <c r="E2448" s="149"/>
      <c r="F2448" s="149"/>
      <c r="G2448" s="149"/>
      <c r="H2448" s="151"/>
      <c r="I2448" s="149"/>
      <c r="J2448" s="149"/>
      <c r="K2448" s="152"/>
      <c r="L2448" s="149"/>
      <c r="M2448" s="149"/>
      <c r="N2448" s="153"/>
      <c r="O2448" s="153"/>
      <c r="P2448" s="153"/>
    </row>
    <row r="2449" spans="1:16" x14ac:dyDescent="0.35">
      <c r="A2449" s="149"/>
      <c r="B2449" s="149"/>
      <c r="C2449" s="150"/>
      <c r="D2449" s="149"/>
      <c r="E2449" s="149"/>
      <c r="F2449" s="149"/>
      <c r="G2449" s="149"/>
      <c r="H2449" s="151"/>
      <c r="I2449" s="149"/>
      <c r="J2449" s="149"/>
      <c r="K2449" s="152"/>
      <c r="L2449" s="149"/>
      <c r="M2449" s="149"/>
      <c r="N2449" s="153"/>
      <c r="O2449" s="153"/>
      <c r="P2449" s="153"/>
    </row>
    <row r="2450" spans="1:16" x14ac:dyDescent="0.35">
      <c r="A2450" s="149"/>
      <c r="B2450" s="149"/>
      <c r="C2450" s="150"/>
      <c r="D2450" s="149"/>
      <c r="E2450" s="149"/>
      <c r="F2450" s="149"/>
      <c r="G2450" s="149"/>
      <c r="H2450" s="151"/>
      <c r="I2450" s="149"/>
      <c r="J2450" s="149"/>
      <c r="K2450" s="152"/>
      <c r="L2450" s="149"/>
      <c r="M2450" s="149"/>
      <c r="N2450" s="153"/>
      <c r="O2450" s="153"/>
      <c r="P2450" s="153"/>
    </row>
    <row r="2451" spans="1:16" x14ac:dyDescent="0.35">
      <c r="A2451" s="149"/>
      <c r="B2451" s="149"/>
      <c r="C2451" s="150"/>
      <c r="D2451" s="149"/>
      <c r="E2451" s="149"/>
      <c r="F2451" s="149"/>
      <c r="G2451" s="149"/>
      <c r="H2451" s="151"/>
      <c r="I2451" s="149"/>
      <c r="J2451" s="149"/>
      <c r="K2451" s="152"/>
      <c r="L2451" s="149"/>
      <c r="M2451" s="149"/>
      <c r="N2451" s="153"/>
      <c r="O2451" s="153"/>
      <c r="P2451" s="153"/>
    </row>
    <row r="2452" spans="1:16" x14ac:dyDescent="0.35">
      <c r="A2452" s="149"/>
      <c r="B2452" s="149"/>
      <c r="C2452" s="150"/>
      <c r="D2452" s="149"/>
      <c r="E2452" s="149"/>
      <c r="F2452" s="149"/>
      <c r="G2452" s="149"/>
      <c r="H2452" s="151"/>
      <c r="I2452" s="149"/>
      <c r="J2452" s="149"/>
      <c r="K2452" s="152"/>
      <c r="L2452" s="149"/>
      <c r="M2452" s="149"/>
      <c r="N2452" s="153"/>
      <c r="O2452" s="153"/>
      <c r="P2452" s="153"/>
    </row>
    <row r="2453" spans="1:16" x14ac:dyDescent="0.35">
      <c r="A2453" s="149"/>
      <c r="B2453" s="149"/>
      <c r="C2453" s="150"/>
      <c r="D2453" s="149"/>
      <c r="E2453" s="149"/>
      <c r="F2453" s="149"/>
      <c r="G2453" s="149"/>
      <c r="H2453" s="151"/>
      <c r="I2453" s="149"/>
      <c r="J2453" s="149"/>
      <c r="K2453" s="152"/>
      <c r="L2453" s="149"/>
      <c r="M2453" s="149"/>
      <c r="N2453" s="153"/>
      <c r="O2453" s="153"/>
      <c r="P2453" s="153"/>
    </row>
    <row r="2454" spans="1:16" x14ac:dyDescent="0.35">
      <c r="A2454" s="149"/>
      <c r="B2454" s="149"/>
      <c r="C2454" s="150"/>
      <c r="D2454" s="149"/>
      <c r="E2454" s="149"/>
      <c r="F2454" s="149"/>
      <c r="G2454" s="149"/>
      <c r="H2454" s="151"/>
      <c r="I2454" s="149"/>
      <c r="J2454" s="149"/>
      <c r="K2454" s="152"/>
      <c r="L2454" s="149"/>
      <c r="M2454" s="149"/>
      <c r="N2454" s="153"/>
      <c r="O2454" s="153"/>
      <c r="P2454" s="153"/>
    </row>
    <row r="2455" spans="1:16" x14ac:dyDescent="0.35">
      <c r="A2455" s="149"/>
      <c r="B2455" s="149"/>
      <c r="C2455" s="150"/>
      <c r="D2455" s="149"/>
      <c r="E2455" s="149"/>
      <c r="F2455" s="149"/>
      <c r="G2455" s="149"/>
      <c r="H2455" s="151"/>
      <c r="I2455" s="149"/>
      <c r="J2455" s="149"/>
      <c r="K2455" s="152"/>
      <c r="L2455" s="149"/>
      <c r="M2455" s="149"/>
      <c r="N2455" s="153"/>
      <c r="O2455" s="153"/>
      <c r="P2455" s="153"/>
    </row>
    <row r="2456" spans="1:16" x14ac:dyDescent="0.35">
      <c r="A2456" s="149"/>
      <c r="B2456" s="149"/>
      <c r="C2456" s="150"/>
      <c r="D2456" s="149"/>
      <c r="E2456" s="149"/>
      <c r="F2456" s="149"/>
      <c r="G2456" s="149"/>
      <c r="H2456" s="151"/>
      <c r="I2456" s="149"/>
      <c r="J2456" s="149"/>
      <c r="K2456" s="152"/>
      <c r="L2456" s="149"/>
      <c r="M2456" s="149"/>
      <c r="N2456" s="153"/>
      <c r="O2456" s="153"/>
      <c r="P2456" s="153"/>
    </row>
    <row r="2457" spans="1:16" x14ac:dyDescent="0.35">
      <c r="A2457" s="149"/>
      <c r="B2457" s="149"/>
      <c r="C2457" s="150"/>
      <c r="D2457" s="149"/>
      <c r="E2457" s="149"/>
      <c r="F2457" s="149"/>
      <c r="G2457" s="149"/>
      <c r="H2457" s="151"/>
      <c r="I2457" s="149"/>
      <c r="J2457" s="149"/>
      <c r="K2457" s="152"/>
      <c r="L2457" s="149"/>
      <c r="M2457" s="149"/>
      <c r="N2457" s="153"/>
      <c r="O2457" s="153"/>
      <c r="P2457" s="153"/>
    </row>
    <row r="2458" spans="1:16" x14ac:dyDescent="0.35">
      <c r="A2458" s="149"/>
      <c r="B2458" s="149"/>
      <c r="C2458" s="150"/>
      <c r="D2458" s="149"/>
      <c r="E2458" s="149"/>
      <c r="F2458" s="149"/>
      <c r="G2458" s="149"/>
      <c r="H2458" s="151"/>
      <c r="I2458" s="149"/>
      <c r="J2458" s="149"/>
      <c r="K2458" s="152"/>
      <c r="L2458" s="149"/>
      <c r="M2458" s="149"/>
      <c r="N2458" s="153"/>
      <c r="O2458" s="153"/>
      <c r="P2458" s="153"/>
    </row>
    <row r="2459" spans="1:16" x14ac:dyDescent="0.35">
      <c r="A2459" s="149"/>
      <c r="B2459" s="149"/>
      <c r="C2459" s="150"/>
      <c r="D2459" s="149"/>
      <c r="E2459" s="149"/>
      <c r="F2459" s="149"/>
      <c r="G2459" s="149"/>
      <c r="H2459" s="151"/>
      <c r="I2459" s="149"/>
      <c r="J2459" s="149"/>
      <c r="K2459" s="152"/>
      <c r="L2459" s="149"/>
      <c r="M2459" s="149"/>
      <c r="N2459" s="153"/>
      <c r="O2459" s="153"/>
      <c r="P2459" s="153"/>
    </row>
    <row r="2460" spans="1:16" x14ac:dyDescent="0.35">
      <c r="A2460" s="149"/>
      <c r="B2460" s="149"/>
      <c r="C2460" s="150"/>
      <c r="D2460" s="149"/>
      <c r="E2460" s="149"/>
      <c r="F2460" s="149"/>
      <c r="G2460" s="149"/>
      <c r="H2460" s="151"/>
      <c r="I2460" s="149"/>
      <c r="J2460" s="149"/>
      <c r="K2460" s="152"/>
      <c r="L2460" s="149"/>
      <c r="M2460" s="149"/>
      <c r="N2460" s="153"/>
      <c r="O2460" s="153"/>
      <c r="P2460" s="153"/>
    </row>
    <row r="2461" spans="1:16" x14ac:dyDescent="0.35">
      <c r="A2461" s="149"/>
      <c r="B2461" s="149"/>
      <c r="C2461" s="150"/>
      <c r="D2461" s="149"/>
      <c r="E2461" s="149"/>
      <c r="F2461" s="149"/>
      <c r="G2461" s="149"/>
      <c r="H2461" s="151"/>
      <c r="I2461" s="149"/>
      <c r="J2461" s="149"/>
      <c r="K2461" s="152"/>
      <c r="L2461" s="149"/>
      <c r="M2461" s="149"/>
      <c r="N2461" s="153"/>
      <c r="O2461" s="153"/>
      <c r="P2461" s="153"/>
    </row>
    <row r="2462" spans="1:16" x14ac:dyDescent="0.35">
      <c r="A2462" s="149"/>
      <c r="B2462" s="149"/>
      <c r="C2462" s="150"/>
      <c r="D2462" s="149"/>
      <c r="E2462" s="149"/>
      <c r="F2462" s="149"/>
      <c r="G2462" s="149"/>
      <c r="H2462" s="151"/>
      <c r="I2462" s="149"/>
      <c r="J2462" s="149"/>
      <c r="K2462" s="152"/>
      <c r="L2462" s="149"/>
      <c r="M2462" s="149"/>
      <c r="N2462" s="153"/>
      <c r="O2462" s="153"/>
      <c r="P2462" s="153"/>
    </row>
    <row r="2463" spans="1:16" x14ac:dyDescent="0.35">
      <c r="A2463" s="149"/>
      <c r="B2463" s="149"/>
      <c r="C2463" s="150"/>
      <c r="D2463" s="149"/>
      <c r="E2463" s="149"/>
      <c r="F2463" s="149"/>
      <c r="G2463" s="149"/>
      <c r="H2463" s="151"/>
      <c r="I2463" s="149"/>
      <c r="J2463" s="149"/>
      <c r="K2463" s="152"/>
      <c r="L2463" s="149"/>
      <c r="M2463" s="149"/>
      <c r="N2463" s="153"/>
      <c r="O2463" s="153"/>
      <c r="P2463" s="153"/>
    </row>
    <row r="2464" spans="1:16" x14ac:dyDescent="0.35">
      <c r="A2464" s="149"/>
      <c r="B2464" s="149"/>
      <c r="C2464" s="150"/>
      <c r="D2464" s="149"/>
      <c r="E2464" s="149"/>
      <c r="F2464" s="149"/>
      <c r="G2464" s="149"/>
      <c r="H2464" s="151"/>
      <c r="I2464" s="149"/>
      <c r="J2464" s="149"/>
      <c r="K2464" s="152"/>
      <c r="L2464" s="149"/>
      <c r="M2464" s="149"/>
      <c r="N2464" s="153"/>
      <c r="O2464" s="153"/>
      <c r="P2464" s="153"/>
    </row>
    <row r="2465" spans="1:16" x14ac:dyDescent="0.35">
      <c r="A2465" s="149"/>
      <c r="B2465" s="149"/>
      <c r="C2465" s="150"/>
      <c r="D2465" s="149"/>
      <c r="E2465" s="149"/>
      <c r="F2465" s="149"/>
      <c r="G2465" s="149"/>
      <c r="H2465" s="151"/>
      <c r="I2465" s="149"/>
      <c r="J2465" s="149"/>
      <c r="K2465" s="152"/>
      <c r="L2465" s="149"/>
      <c r="M2465" s="149"/>
      <c r="N2465" s="153"/>
      <c r="O2465" s="153"/>
      <c r="P2465" s="153"/>
    </row>
    <row r="2466" spans="1:16" x14ac:dyDescent="0.35">
      <c r="A2466" s="149"/>
      <c r="B2466" s="149"/>
      <c r="C2466" s="150"/>
      <c r="D2466" s="149"/>
      <c r="E2466" s="149"/>
      <c r="F2466" s="149"/>
      <c r="G2466" s="149"/>
      <c r="H2466" s="151"/>
      <c r="I2466" s="149"/>
      <c r="J2466" s="149"/>
      <c r="K2466" s="152"/>
      <c r="L2466" s="149"/>
      <c r="M2466" s="149"/>
      <c r="N2466" s="153"/>
      <c r="O2466" s="153"/>
      <c r="P2466" s="153"/>
    </row>
    <row r="2467" spans="1:16" x14ac:dyDescent="0.35">
      <c r="A2467" s="149"/>
      <c r="B2467" s="149"/>
      <c r="C2467" s="150"/>
      <c r="D2467" s="149"/>
      <c r="E2467" s="149"/>
      <c r="F2467" s="149"/>
      <c r="G2467" s="149"/>
      <c r="H2467" s="151"/>
      <c r="I2467" s="149"/>
      <c r="J2467" s="149"/>
      <c r="K2467" s="152"/>
      <c r="L2467" s="149"/>
      <c r="M2467" s="149"/>
      <c r="N2467" s="153"/>
      <c r="O2467" s="153"/>
      <c r="P2467" s="153"/>
    </row>
    <row r="2468" spans="1:16" x14ac:dyDescent="0.35">
      <c r="A2468" s="149"/>
      <c r="B2468" s="149"/>
      <c r="C2468" s="150"/>
      <c r="D2468" s="149"/>
      <c r="E2468" s="149"/>
      <c r="F2468" s="149"/>
      <c r="G2468" s="149"/>
      <c r="H2468" s="151"/>
      <c r="I2468" s="149"/>
      <c r="J2468" s="149"/>
      <c r="K2468" s="152"/>
      <c r="L2468" s="149"/>
      <c r="M2468" s="149"/>
      <c r="N2468" s="153"/>
      <c r="O2468" s="153"/>
      <c r="P2468" s="153"/>
    </row>
    <row r="2469" spans="1:16" x14ac:dyDescent="0.35">
      <c r="A2469" s="149"/>
      <c r="B2469" s="149"/>
      <c r="C2469" s="150"/>
      <c r="D2469" s="149"/>
      <c r="E2469" s="149"/>
      <c r="F2469" s="149"/>
      <c r="G2469" s="149"/>
      <c r="H2469" s="151"/>
      <c r="I2469" s="149"/>
      <c r="J2469" s="149"/>
      <c r="K2469" s="152"/>
      <c r="L2469" s="149"/>
      <c r="M2469" s="149"/>
      <c r="N2469" s="153"/>
      <c r="O2469" s="153"/>
      <c r="P2469" s="153"/>
    </row>
    <row r="2470" spans="1:16" x14ac:dyDescent="0.35">
      <c r="A2470" s="149"/>
      <c r="B2470" s="149"/>
      <c r="C2470" s="150"/>
      <c r="D2470" s="149"/>
      <c r="E2470" s="149"/>
      <c r="F2470" s="149"/>
      <c r="G2470" s="149"/>
      <c r="H2470" s="151"/>
      <c r="I2470" s="149"/>
      <c r="J2470" s="149"/>
      <c r="K2470" s="152"/>
      <c r="L2470" s="149"/>
      <c r="M2470" s="149"/>
      <c r="N2470" s="153"/>
      <c r="O2470" s="153"/>
      <c r="P2470" s="153"/>
    </row>
    <row r="2471" spans="1:16" x14ac:dyDescent="0.35">
      <c r="A2471" s="149"/>
      <c r="B2471" s="149"/>
      <c r="C2471" s="150"/>
      <c r="D2471" s="149"/>
      <c r="E2471" s="149"/>
      <c r="F2471" s="149"/>
      <c r="G2471" s="149"/>
      <c r="H2471" s="151"/>
      <c r="I2471" s="149"/>
      <c r="J2471" s="149"/>
      <c r="K2471" s="152"/>
      <c r="L2471" s="149"/>
      <c r="M2471" s="149"/>
      <c r="N2471" s="153"/>
      <c r="O2471" s="153"/>
      <c r="P2471" s="153"/>
    </row>
    <row r="2472" spans="1:16" x14ac:dyDescent="0.35">
      <c r="A2472" s="149"/>
      <c r="B2472" s="149"/>
      <c r="C2472" s="150"/>
      <c r="D2472" s="149"/>
      <c r="E2472" s="149"/>
      <c r="F2472" s="149"/>
      <c r="G2472" s="149"/>
      <c r="H2472" s="151"/>
      <c r="I2472" s="149"/>
      <c r="J2472" s="149"/>
      <c r="K2472" s="152"/>
      <c r="L2472" s="149"/>
      <c r="M2472" s="149"/>
      <c r="N2472" s="153"/>
      <c r="O2472" s="153"/>
      <c r="P2472" s="153"/>
    </row>
    <row r="2473" spans="1:16" x14ac:dyDescent="0.35">
      <c r="A2473" s="149"/>
      <c r="B2473" s="149"/>
      <c r="C2473" s="150"/>
      <c r="D2473" s="149"/>
      <c r="E2473" s="149"/>
      <c r="F2473" s="149"/>
      <c r="G2473" s="149"/>
      <c r="H2473" s="151"/>
      <c r="I2473" s="149"/>
      <c r="J2473" s="149"/>
      <c r="K2473" s="152"/>
      <c r="L2473" s="149"/>
      <c r="M2473" s="149"/>
      <c r="N2473" s="153"/>
      <c r="O2473" s="153"/>
      <c r="P2473" s="153"/>
    </row>
    <row r="2474" spans="1:16" x14ac:dyDescent="0.35">
      <c r="A2474" s="149"/>
      <c r="B2474" s="149"/>
      <c r="C2474" s="150"/>
      <c r="D2474" s="149"/>
      <c r="E2474" s="149"/>
      <c r="F2474" s="149"/>
      <c r="G2474" s="149"/>
      <c r="H2474" s="151"/>
      <c r="I2474" s="149"/>
      <c r="J2474" s="149"/>
      <c r="K2474" s="152"/>
      <c r="L2474" s="149"/>
      <c r="M2474" s="149"/>
      <c r="N2474" s="153"/>
      <c r="O2474" s="153"/>
      <c r="P2474" s="153"/>
    </row>
    <row r="2475" spans="1:16" x14ac:dyDescent="0.35">
      <c r="A2475" s="149"/>
      <c r="B2475" s="149"/>
      <c r="C2475" s="150"/>
      <c r="D2475" s="149"/>
      <c r="E2475" s="149"/>
      <c r="F2475" s="149"/>
      <c r="G2475" s="149"/>
      <c r="H2475" s="151"/>
      <c r="I2475" s="149"/>
      <c r="J2475" s="149"/>
      <c r="K2475" s="152"/>
      <c r="L2475" s="149"/>
      <c r="M2475" s="149"/>
      <c r="N2475" s="153"/>
      <c r="O2475" s="153"/>
      <c r="P2475" s="153"/>
    </row>
    <row r="2476" spans="1:16" x14ac:dyDescent="0.35">
      <c r="A2476" s="149"/>
      <c r="B2476" s="149"/>
      <c r="C2476" s="150"/>
      <c r="D2476" s="149"/>
      <c r="E2476" s="149"/>
      <c r="F2476" s="149"/>
      <c r="G2476" s="149"/>
      <c r="H2476" s="151"/>
      <c r="I2476" s="149"/>
      <c r="J2476" s="149"/>
      <c r="K2476" s="152"/>
      <c r="L2476" s="149"/>
      <c r="M2476" s="149"/>
      <c r="N2476" s="153"/>
      <c r="O2476" s="153"/>
      <c r="P2476" s="153"/>
    </row>
    <row r="2477" spans="1:16" x14ac:dyDescent="0.35">
      <c r="A2477" s="149"/>
      <c r="B2477" s="149"/>
      <c r="C2477" s="150"/>
      <c r="D2477" s="149"/>
      <c r="E2477" s="149"/>
      <c r="F2477" s="149"/>
      <c r="G2477" s="149"/>
      <c r="H2477" s="151"/>
      <c r="I2477" s="149"/>
      <c r="J2477" s="149"/>
      <c r="K2477" s="152"/>
      <c r="L2477" s="149"/>
      <c r="M2477" s="149"/>
      <c r="N2477" s="153"/>
      <c r="O2477" s="153"/>
      <c r="P2477" s="153"/>
    </row>
    <row r="2478" spans="1:16" x14ac:dyDescent="0.35">
      <c r="A2478" s="149"/>
      <c r="B2478" s="149"/>
      <c r="C2478" s="150"/>
      <c r="D2478" s="149"/>
      <c r="E2478" s="149"/>
      <c r="F2478" s="149"/>
      <c r="G2478" s="149"/>
      <c r="H2478" s="151"/>
      <c r="I2478" s="149"/>
      <c r="J2478" s="149"/>
      <c r="K2478" s="152"/>
      <c r="L2478" s="149"/>
      <c r="M2478" s="149"/>
      <c r="N2478" s="153"/>
      <c r="O2478" s="153"/>
      <c r="P2478" s="153"/>
    </row>
    <row r="2479" spans="1:16" x14ac:dyDescent="0.35">
      <c r="A2479" s="149"/>
      <c r="B2479" s="149"/>
      <c r="C2479" s="150"/>
      <c r="D2479" s="149"/>
      <c r="E2479" s="149"/>
      <c r="F2479" s="149"/>
      <c r="G2479" s="149"/>
      <c r="H2479" s="151"/>
      <c r="I2479" s="149"/>
      <c r="J2479" s="149"/>
      <c r="K2479" s="152"/>
      <c r="L2479" s="149"/>
      <c r="M2479" s="149"/>
      <c r="N2479" s="153"/>
      <c r="O2479" s="153"/>
      <c r="P2479" s="153"/>
    </row>
    <row r="2480" spans="1:16" x14ac:dyDescent="0.35">
      <c r="A2480" s="149"/>
      <c r="B2480" s="149"/>
      <c r="C2480" s="150"/>
      <c r="D2480" s="149"/>
      <c r="E2480" s="149"/>
      <c r="F2480" s="149"/>
      <c r="G2480" s="149"/>
      <c r="H2480" s="151"/>
      <c r="I2480" s="149"/>
      <c r="J2480" s="149"/>
      <c r="K2480" s="152"/>
      <c r="L2480" s="149"/>
      <c r="M2480" s="149"/>
      <c r="N2480" s="153"/>
      <c r="O2480" s="153"/>
      <c r="P2480" s="153"/>
    </row>
    <row r="2481" spans="1:16" x14ac:dyDescent="0.35">
      <c r="A2481" s="149"/>
      <c r="B2481" s="149"/>
      <c r="C2481" s="150"/>
      <c r="D2481" s="149"/>
      <c r="E2481" s="149"/>
      <c r="F2481" s="149"/>
      <c r="G2481" s="149"/>
      <c r="H2481" s="151"/>
      <c r="I2481" s="149"/>
      <c r="J2481" s="149"/>
      <c r="K2481" s="152"/>
      <c r="L2481" s="149"/>
      <c r="M2481" s="149"/>
      <c r="N2481" s="153"/>
      <c r="O2481" s="153"/>
      <c r="P2481" s="153"/>
    </row>
    <row r="2482" spans="1:16" x14ac:dyDescent="0.35">
      <c r="A2482" s="149"/>
      <c r="B2482" s="149"/>
      <c r="C2482" s="150"/>
      <c r="D2482" s="149"/>
      <c r="E2482" s="149"/>
      <c r="F2482" s="149"/>
      <c r="G2482" s="149"/>
      <c r="H2482" s="151"/>
      <c r="I2482" s="149"/>
      <c r="J2482" s="149"/>
      <c r="K2482" s="152"/>
      <c r="L2482" s="149"/>
      <c r="M2482" s="149"/>
      <c r="N2482" s="153"/>
      <c r="O2482" s="153"/>
      <c r="P2482" s="153"/>
    </row>
    <row r="2483" spans="1:16" x14ac:dyDescent="0.35">
      <c r="A2483" s="149"/>
      <c r="B2483" s="149"/>
      <c r="C2483" s="150"/>
      <c r="D2483" s="149"/>
      <c r="E2483" s="149"/>
      <c r="F2483" s="149"/>
      <c r="G2483" s="149"/>
      <c r="H2483" s="151"/>
      <c r="I2483" s="149"/>
      <c r="J2483" s="149"/>
      <c r="K2483" s="152"/>
      <c r="L2483" s="149"/>
      <c r="M2483" s="149"/>
      <c r="N2483" s="153"/>
      <c r="O2483" s="153"/>
      <c r="P2483" s="153"/>
    </row>
    <row r="2484" spans="1:16" x14ac:dyDescent="0.35">
      <c r="A2484" s="149"/>
      <c r="B2484" s="149"/>
      <c r="C2484" s="150"/>
      <c r="D2484" s="149"/>
      <c r="E2484" s="149"/>
      <c r="F2484" s="149"/>
      <c r="G2484" s="149"/>
      <c r="H2484" s="151"/>
      <c r="I2484" s="149"/>
      <c r="J2484" s="149"/>
      <c r="K2484" s="152"/>
      <c r="L2484" s="149"/>
      <c r="M2484" s="149"/>
      <c r="N2484" s="153"/>
      <c r="O2484" s="153"/>
      <c r="P2484" s="153"/>
    </row>
    <row r="2485" spans="1:16" x14ac:dyDescent="0.35">
      <c r="A2485" s="149"/>
      <c r="B2485" s="149"/>
      <c r="C2485" s="150"/>
      <c r="D2485" s="149"/>
      <c r="E2485" s="149"/>
      <c r="F2485" s="149"/>
      <c r="G2485" s="149"/>
      <c r="H2485" s="151"/>
      <c r="I2485" s="149"/>
      <c r="J2485" s="149"/>
      <c r="K2485" s="152"/>
      <c r="L2485" s="149"/>
      <c r="M2485" s="149"/>
      <c r="N2485" s="153"/>
      <c r="O2485" s="153"/>
      <c r="P2485" s="153"/>
    </row>
    <row r="2486" spans="1:16" x14ac:dyDescent="0.35">
      <c r="A2486" s="149"/>
      <c r="B2486" s="149"/>
      <c r="C2486" s="150"/>
      <c r="D2486" s="149"/>
      <c r="E2486" s="149"/>
      <c r="F2486" s="149"/>
      <c r="G2486" s="149"/>
      <c r="H2486" s="151"/>
      <c r="I2486" s="149"/>
      <c r="J2486" s="149"/>
      <c r="K2486" s="152"/>
      <c r="L2486" s="149"/>
      <c r="M2486" s="149"/>
      <c r="N2486" s="153"/>
      <c r="O2486" s="153"/>
      <c r="P2486" s="153"/>
    </row>
    <row r="2487" spans="1:16" x14ac:dyDescent="0.35">
      <c r="A2487" s="149"/>
      <c r="B2487" s="149"/>
      <c r="C2487" s="150"/>
      <c r="D2487" s="149"/>
      <c r="E2487" s="149"/>
      <c r="F2487" s="149"/>
      <c r="G2487" s="149"/>
      <c r="H2487" s="151"/>
      <c r="I2487" s="149"/>
      <c r="J2487" s="149"/>
      <c r="K2487" s="152"/>
      <c r="L2487" s="149"/>
      <c r="M2487" s="149"/>
      <c r="N2487" s="153"/>
      <c r="O2487" s="153"/>
      <c r="P2487" s="153"/>
    </row>
    <row r="2488" spans="1:16" x14ac:dyDescent="0.35">
      <c r="A2488" s="149"/>
      <c r="B2488" s="149"/>
      <c r="C2488" s="150"/>
      <c r="D2488" s="149"/>
      <c r="E2488" s="149"/>
      <c r="F2488" s="149"/>
      <c r="G2488" s="149"/>
      <c r="H2488" s="151"/>
      <c r="I2488" s="149"/>
      <c r="J2488" s="149"/>
      <c r="K2488" s="152"/>
      <c r="L2488" s="149"/>
      <c r="M2488" s="149"/>
      <c r="N2488" s="153"/>
      <c r="O2488" s="153"/>
      <c r="P2488" s="153"/>
    </row>
    <row r="2489" spans="1:16" x14ac:dyDescent="0.35">
      <c r="A2489" s="149"/>
      <c r="B2489" s="149"/>
      <c r="C2489" s="150"/>
      <c r="D2489" s="149"/>
      <c r="E2489" s="149"/>
      <c r="F2489" s="149"/>
      <c r="G2489" s="149"/>
      <c r="H2489" s="151"/>
      <c r="I2489" s="149"/>
      <c r="J2489" s="149"/>
      <c r="K2489" s="152"/>
      <c r="L2489" s="149"/>
      <c r="M2489" s="149"/>
      <c r="N2489" s="153"/>
      <c r="O2489" s="153"/>
      <c r="P2489" s="153"/>
    </row>
    <row r="2490" spans="1:16" x14ac:dyDescent="0.35">
      <c r="A2490" s="149"/>
      <c r="B2490" s="149"/>
      <c r="C2490" s="150"/>
      <c r="D2490" s="149"/>
      <c r="E2490" s="149"/>
      <c r="F2490" s="149"/>
      <c r="G2490" s="149"/>
      <c r="H2490" s="151"/>
      <c r="I2490" s="149"/>
      <c r="J2490" s="149"/>
      <c r="K2490" s="152"/>
      <c r="L2490" s="149"/>
      <c r="M2490" s="149"/>
      <c r="N2490" s="153"/>
      <c r="O2490" s="153"/>
      <c r="P2490" s="153"/>
    </row>
    <row r="2491" spans="1:16" x14ac:dyDescent="0.35">
      <c r="A2491" s="149"/>
      <c r="B2491" s="149"/>
      <c r="C2491" s="150"/>
      <c r="D2491" s="149"/>
      <c r="E2491" s="149"/>
      <c r="F2491" s="149"/>
      <c r="G2491" s="149"/>
      <c r="H2491" s="151"/>
      <c r="I2491" s="149"/>
      <c r="J2491" s="149"/>
      <c r="K2491" s="152"/>
      <c r="L2491" s="149"/>
      <c r="M2491" s="149"/>
      <c r="N2491" s="153"/>
      <c r="O2491" s="153"/>
      <c r="P2491" s="153"/>
    </row>
    <row r="2492" spans="1:16" x14ac:dyDescent="0.35">
      <c r="A2492" s="149"/>
      <c r="B2492" s="149"/>
      <c r="C2492" s="150"/>
      <c r="D2492" s="149"/>
      <c r="E2492" s="149"/>
      <c r="F2492" s="149"/>
      <c r="G2492" s="149"/>
      <c r="H2492" s="151"/>
      <c r="I2492" s="149"/>
      <c r="J2492" s="149"/>
      <c r="K2492" s="152"/>
      <c r="L2492" s="149"/>
      <c r="M2492" s="149"/>
      <c r="N2492" s="153"/>
      <c r="O2492" s="153"/>
      <c r="P2492" s="153"/>
    </row>
    <row r="2493" spans="1:16" x14ac:dyDescent="0.35">
      <c r="A2493" s="149"/>
      <c r="B2493" s="149"/>
      <c r="C2493" s="150"/>
      <c r="D2493" s="149"/>
      <c r="E2493" s="149"/>
      <c r="F2493" s="149"/>
      <c r="G2493" s="149"/>
      <c r="H2493" s="151"/>
      <c r="I2493" s="149"/>
      <c r="J2493" s="149"/>
      <c r="K2493" s="152"/>
      <c r="L2493" s="149"/>
      <c r="M2493" s="149"/>
      <c r="N2493" s="153"/>
      <c r="O2493" s="153"/>
      <c r="P2493" s="153"/>
    </row>
    <row r="2494" spans="1:16" x14ac:dyDescent="0.35">
      <c r="A2494" s="149"/>
      <c r="B2494" s="149"/>
      <c r="C2494" s="150"/>
      <c r="D2494" s="149"/>
      <c r="E2494" s="149"/>
      <c r="F2494" s="149"/>
      <c r="G2494" s="149"/>
      <c r="H2494" s="151"/>
      <c r="I2494" s="149"/>
      <c r="J2494" s="149"/>
      <c r="K2494" s="152"/>
      <c r="L2494" s="149"/>
      <c r="M2494" s="149"/>
      <c r="N2494" s="153"/>
      <c r="O2494" s="153"/>
      <c r="P2494" s="153"/>
    </row>
    <row r="2495" spans="1:16" x14ac:dyDescent="0.35">
      <c r="A2495" s="149"/>
      <c r="B2495" s="149"/>
      <c r="C2495" s="150"/>
      <c r="D2495" s="149"/>
      <c r="E2495" s="149"/>
      <c r="F2495" s="149"/>
      <c r="G2495" s="149"/>
      <c r="H2495" s="151"/>
      <c r="I2495" s="149"/>
      <c r="J2495" s="149"/>
      <c r="K2495" s="152"/>
      <c r="L2495" s="149"/>
      <c r="M2495" s="149"/>
      <c r="N2495" s="153"/>
      <c r="O2495" s="153"/>
      <c r="P2495" s="153"/>
    </row>
    <row r="2496" spans="1:16" x14ac:dyDescent="0.35">
      <c r="A2496" s="149"/>
      <c r="B2496" s="149"/>
      <c r="C2496" s="150"/>
      <c r="D2496" s="149"/>
      <c r="E2496" s="149"/>
      <c r="F2496" s="149"/>
      <c r="G2496" s="149"/>
      <c r="H2496" s="151"/>
      <c r="I2496" s="149"/>
      <c r="J2496" s="149"/>
      <c r="K2496" s="152"/>
      <c r="L2496" s="149"/>
      <c r="M2496" s="149"/>
      <c r="N2496" s="153"/>
      <c r="O2496" s="153"/>
      <c r="P2496" s="153"/>
    </row>
    <row r="2497" spans="1:16" x14ac:dyDescent="0.35">
      <c r="A2497" s="149"/>
      <c r="B2497" s="149"/>
      <c r="C2497" s="150"/>
      <c r="D2497" s="149"/>
      <c r="E2497" s="149"/>
      <c r="F2497" s="149"/>
      <c r="G2497" s="149"/>
      <c r="H2497" s="151"/>
      <c r="I2497" s="149"/>
      <c r="J2497" s="149"/>
      <c r="K2497" s="152"/>
      <c r="L2497" s="149"/>
      <c r="M2497" s="149"/>
      <c r="N2497" s="153"/>
      <c r="O2497" s="153"/>
      <c r="P2497" s="153"/>
    </row>
    <row r="2498" spans="1:16" x14ac:dyDescent="0.35">
      <c r="A2498" s="149"/>
      <c r="B2498" s="149"/>
      <c r="C2498" s="150"/>
      <c r="D2498" s="149"/>
      <c r="E2498" s="149"/>
      <c r="F2498" s="149"/>
      <c r="G2498" s="149"/>
      <c r="H2498" s="151"/>
      <c r="I2498" s="149"/>
      <c r="J2498" s="149"/>
      <c r="K2498" s="152"/>
      <c r="L2498" s="149"/>
      <c r="M2498" s="149"/>
      <c r="N2498" s="153"/>
      <c r="O2498" s="153"/>
      <c r="P2498" s="153"/>
    </row>
    <row r="2499" spans="1:16" x14ac:dyDescent="0.35">
      <c r="A2499" s="149"/>
      <c r="B2499" s="149"/>
      <c r="C2499" s="150"/>
      <c r="D2499" s="149"/>
      <c r="E2499" s="149"/>
      <c r="F2499" s="149"/>
      <c r="G2499" s="149"/>
      <c r="H2499" s="151"/>
      <c r="I2499" s="149"/>
      <c r="J2499" s="149"/>
      <c r="K2499" s="152"/>
      <c r="L2499" s="149"/>
      <c r="M2499" s="149"/>
      <c r="N2499" s="153"/>
      <c r="O2499" s="153"/>
      <c r="P2499" s="153"/>
    </row>
    <row r="2500" spans="1:16" x14ac:dyDescent="0.35">
      <c r="A2500" s="149"/>
      <c r="B2500" s="149"/>
      <c r="C2500" s="150"/>
      <c r="D2500" s="149"/>
      <c r="E2500" s="149"/>
      <c r="F2500" s="149"/>
      <c r="G2500" s="149"/>
      <c r="H2500" s="151"/>
      <c r="I2500" s="149"/>
      <c r="J2500" s="149"/>
      <c r="K2500" s="152"/>
      <c r="L2500" s="149"/>
      <c r="M2500" s="149"/>
      <c r="N2500" s="153"/>
      <c r="O2500" s="153"/>
      <c r="P2500" s="153"/>
    </row>
    <row r="2501" spans="1:16" x14ac:dyDescent="0.35">
      <c r="A2501" s="149"/>
      <c r="B2501" s="149"/>
      <c r="C2501" s="150"/>
      <c r="D2501" s="149"/>
      <c r="E2501" s="149"/>
      <c r="F2501" s="149"/>
      <c r="G2501" s="149"/>
      <c r="H2501" s="151"/>
      <c r="I2501" s="149"/>
      <c r="J2501" s="149"/>
      <c r="K2501" s="152"/>
      <c r="L2501" s="149"/>
      <c r="M2501" s="149"/>
      <c r="N2501" s="153"/>
      <c r="O2501" s="153"/>
      <c r="P2501" s="153"/>
    </row>
    <row r="2502" spans="1:16" x14ac:dyDescent="0.35">
      <c r="A2502" s="149"/>
      <c r="B2502" s="149"/>
      <c r="C2502" s="150"/>
      <c r="D2502" s="149"/>
      <c r="E2502" s="149"/>
      <c r="F2502" s="149"/>
      <c r="G2502" s="149"/>
      <c r="H2502" s="151"/>
      <c r="I2502" s="149"/>
      <c r="J2502" s="149"/>
      <c r="K2502" s="152"/>
      <c r="L2502" s="149"/>
      <c r="M2502" s="149"/>
      <c r="N2502" s="153"/>
      <c r="O2502" s="153"/>
      <c r="P2502" s="153"/>
    </row>
    <row r="2503" spans="1:16" x14ac:dyDescent="0.35">
      <c r="A2503" s="149"/>
      <c r="B2503" s="149"/>
      <c r="C2503" s="150"/>
      <c r="D2503" s="149"/>
      <c r="E2503" s="149"/>
      <c r="F2503" s="149"/>
      <c r="G2503" s="149"/>
      <c r="H2503" s="151"/>
      <c r="I2503" s="149"/>
      <c r="J2503" s="149"/>
      <c r="K2503" s="152"/>
      <c r="L2503" s="149"/>
      <c r="M2503" s="149"/>
      <c r="N2503" s="153"/>
      <c r="O2503" s="153"/>
      <c r="P2503" s="153"/>
    </row>
    <row r="2504" spans="1:16" x14ac:dyDescent="0.35">
      <c r="A2504" s="149"/>
      <c r="B2504" s="149"/>
      <c r="C2504" s="150"/>
      <c r="D2504" s="149"/>
      <c r="E2504" s="149"/>
      <c r="F2504" s="149"/>
      <c r="G2504" s="149"/>
      <c r="H2504" s="151"/>
      <c r="I2504" s="149"/>
      <c r="J2504" s="149"/>
      <c r="K2504" s="152"/>
      <c r="L2504" s="149"/>
      <c r="M2504" s="149"/>
      <c r="N2504" s="153"/>
      <c r="O2504" s="153"/>
      <c r="P2504" s="153"/>
    </row>
    <row r="2505" spans="1:16" x14ac:dyDescent="0.35">
      <c r="A2505" s="149"/>
      <c r="B2505" s="149"/>
      <c r="C2505" s="150"/>
      <c r="D2505" s="149"/>
      <c r="E2505" s="149"/>
      <c r="F2505" s="149"/>
      <c r="G2505" s="149"/>
      <c r="H2505" s="151"/>
      <c r="I2505" s="149"/>
      <c r="J2505" s="149"/>
      <c r="K2505" s="152"/>
      <c r="L2505" s="149"/>
      <c r="M2505" s="149"/>
      <c r="N2505" s="153"/>
      <c r="O2505" s="153"/>
      <c r="P2505" s="153"/>
    </row>
    <row r="2506" spans="1:16" x14ac:dyDescent="0.35">
      <c r="A2506" s="149"/>
      <c r="B2506" s="149"/>
      <c r="C2506" s="150"/>
      <c r="D2506" s="149"/>
      <c r="E2506" s="149"/>
      <c r="F2506" s="149"/>
      <c r="G2506" s="149"/>
      <c r="H2506" s="151"/>
      <c r="I2506" s="149"/>
      <c r="J2506" s="149"/>
      <c r="K2506" s="152"/>
      <c r="L2506" s="149"/>
      <c r="M2506" s="149"/>
      <c r="N2506" s="153"/>
      <c r="O2506" s="153"/>
      <c r="P2506" s="153"/>
    </row>
    <row r="2507" spans="1:16" x14ac:dyDescent="0.35">
      <c r="A2507" s="149"/>
      <c r="B2507" s="149"/>
      <c r="C2507" s="150"/>
      <c r="D2507" s="149"/>
      <c r="E2507" s="149"/>
      <c r="F2507" s="149"/>
      <c r="G2507" s="149"/>
      <c r="H2507" s="151"/>
      <c r="I2507" s="149"/>
      <c r="J2507" s="149"/>
      <c r="K2507" s="152"/>
      <c r="L2507" s="149"/>
      <c r="M2507" s="149"/>
      <c r="N2507" s="153"/>
      <c r="O2507" s="153"/>
      <c r="P2507" s="153"/>
    </row>
    <row r="2508" spans="1:16" x14ac:dyDescent="0.35">
      <c r="A2508" s="149"/>
      <c r="B2508" s="149"/>
      <c r="C2508" s="150"/>
      <c r="D2508" s="149"/>
      <c r="E2508" s="149"/>
      <c r="F2508" s="149"/>
      <c r="G2508" s="149"/>
      <c r="H2508" s="151"/>
      <c r="I2508" s="149"/>
      <c r="J2508" s="149"/>
      <c r="K2508" s="152"/>
      <c r="L2508" s="149"/>
      <c r="M2508" s="149"/>
      <c r="N2508" s="153"/>
      <c r="O2508" s="153"/>
      <c r="P2508" s="153"/>
    </row>
    <row r="2509" spans="1:16" x14ac:dyDescent="0.35">
      <c r="A2509" s="149"/>
      <c r="B2509" s="149"/>
      <c r="C2509" s="150"/>
      <c r="D2509" s="149"/>
      <c r="E2509" s="149"/>
      <c r="F2509" s="149"/>
      <c r="G2509" s="149"/>
      <c r="H2509" s="151"/>
      <c r="I2509" s="149"/>
      <c r="J2509" s="149"/>
      <c r="K2509" s="152"/>
      <c r="L2509" s="149"/>
      <c r="M2509" s="149"/>
      <c r="N2509" s="153"/>
      <c r="O2509" s="153"/>
      <c r="P2509" s="153"/>
    </row>
    <row r="2510" spans="1:16" x14ac:dyDescent="0.35">
      <c r="A2510" s="149"/>
      <c r="B2510" s="149"/>
      <c r="C2510" s="150"/>
      <c r="D2510" s="149"/>
      <c r="E2510" s="149"/>
      <c r="F2510" s="149"/>
      <c r="G2510" s="149"/>
      <c r="H2510" s="151"/>
      <c r="I2510" s="149"/>
      <c r="J2510" s="149"/>
      <c r="K2510" s="152"/>
      <c r="L2510" s="149"/>
      <c r="M2510" s="149"/>
      <c r="N2510" s="153"/>
      <c r="O2510" s="153"/>
      <c r="P2510" s="153"/>
    </row>
    <row r="2511" spans="1:16" x14ac:dyDescent="0.35">
      <c r="A2511" s="149"/>
      <c r="B2511" s="149"/>
      <c r="C2511" s="150"/>
      <c r="D2511" s="149"/>
      <c r="E2511" s="149"/>
      <c r="F2511" s="149"/>
      <c r="G2511" s="149"/>
      <c r="H2511" s="151"/>
      <c r="I2511" s="149"/>
      <c r="J2511" s="149"/>
      <c r="K2511" s="152"/>
      <c r="L2511" s="149"/>
      <c r="M2511" s="149"/>
      <c r="N2511" s="153"/>
      <c r="O2511" s="153"/>
      <c r="P2511" s="153"/>
    </row>
    <row r="2512" spans="1:16" x14ac:dyDescent="0.35">
      <c r="A2512" s="149"/>
      <c r="B2512" s="149"/>
      <c r="C2512" s="150"/>
      <c r="D2512" s="149"/>
      <c r="E2512" s="149"/>
      <c r="F2512" s="149"/>
      <c r="G2512" s="149"/>
      <c r="H2512" s="151"/>
      <c r="I2512" s="149"/>
      <c r="J2512" s="149"/>
      <c r="K2512" s="152"/>
      <c r="L2512" s="149"/>
      <c r="M2512" s="149"/>
      <c r="N2512" s="153"/>
      <c r="O2512" s="153"/>
      <c r="P2512" s="153"/>
    </row>
    <row r="2513" spans="1:16" x14ac:dyDescent="0.35">
      <c r="A2513" s="149"/>
      <c r="B2513" s="149"/>
      <c r="C2513" s="150"/>
      <c r="D2513" s="149"/>
      <c r="E2513" s="149"/>
      <c r="F2513" s="149"/>
      <c r="G2513" s="149"/>
      <c r="H2513" s="151"/>
      <c r="I2513" s="149"/>
      <c r="J2513" s="149"/>
      <c r="K2513" s="152"/>
      <c r="L2513" s="149"/>
      <c r="M2513" s="149"/>
      <c r="N2513" s="153"/>
      <c r="O2513" s="153"/>
      <c r="P2513" s="153"/>
    </row>
    <row r="2514" spans="1:16" x14ac:dyDescent="0.35">
      <c r="A2514" s="149"/>
      <c r="B2514" s="149"/>
      <c r="C2514" s="150"/>
      <c r="D2514" s="149"/>
      <c r="E2514" s="149"/>
      <c r="F2514" s="149"/>
      <c r="G2514" s="149"/>
      <c r="H2514" s="151"/>
      <c r="I2514" s="149"/>
      <c r="J2514" s="149"/>
      <c r="K2514" s="152"/>
      <c r="L2514" s="149"/>
      <c r="M2514" s="149"/>
      <c r="N2514" s="153"/>
      <c r="O2514" s="153"/>
      <c r="P2514" s="153"/>
    </row>
    <row r="2515" spans="1:16" x14ac:dyDescent="0.35">
      <c r="A2515" s="149"/>
      <c r="B2515" s="149"/>
      <c r="C2515" s="150"/>
      <c r="D2515" s="149"/>
      <c r="E2515" s="149"/>
      <c r="F2515" s="149"/>
      <c r="G2515" s="149"/>
      <c r="H2515" s="151"/>
      <c r="I2515" s="149"/>
      <c r="J2515" s="149"/>
      <c r="K2515" s="152"/>
      <c r="L2515" s="149"/>
      <c r="M2515" s="149"/>
      <c r="N2515" s="153"/>
      <c r="O2515" s="153"/>
      <c r="P2515" s="153"/>
    </row>
    <row r="2516" spans="1:16" x14ac:dyDescent="0.35">
      <c r="A2516" s="149"/>
      <c r="B2516" s="149"/>
      <c r="C2516" s="150"/>
      <c r="D2516" s="149"/>
      <c r="E2516" s="149"/>
      <c r="F2516" s="149"/>
      <c r="G2516" s="149"/>
      <c r="H2516" s="151"/>
      <c r="I2516" s="149"/>
      <c r="J2516" s="149"/>
      <c r="K2516" s="152"/>
      <c r="L2516" s="149"/>
      <c r="M2516" s="149"/>
      <c r="N2516" s="153"/>
      <c r="O2516" s="153"/>
      <c r="P2516" s="153"/>
    </row>
    <row r="2517" spans="1:16" x14ac:dyDescent="0.35">
      <c r="A2517" s="149"/>
      <c r="B2517" s="149"/>
      <c r="C2517" s="150"/>
      <c r="D2517" s="149"/>
      <c r="E2517" s="149"/>
      <c r="F2517" s="149"/>
      <c r="G2517" s="149"/>
      <c r="H2517" s="151"/>
      <c r="I2517" s="149"/>
      <c r="J2517" s="149"/>
      <c r="K2517" s="152"/>
      <c r="L2517" s="149"/>
      <c r="M2517" s="149"/>
      <c r="N2517" s="153"/>
      <c r="O2517" s="153"/>
      <c r="P2517" s="153"/>
    </row>
    <row r="2518" spans="1:16" x14ac:dyDescent="0.35">
      <c r="A2518" s="149"/>
      <c r="B2518" s="149"/>
      <c r="C2518" s="150"/>
      <c r="D2518" s="149"/>
      <c r="E2518" s="149"/>
      <c r="F2518" s="149"/>
      <c r="G2518" s="149"/>
      <c r="H2518" s="151"/>
      <c r="I2518" s="149"/>
      <c r="J2518" s="149"/>
      <c r="K2518" s="152"/>
      <c r="L2518" s="149"/>
      <c r="M2518" s="149"/>
      <c r="N2518" s="153"/>
      <c r="O2518" s="153"/>
      <c r="P2518" s="153"/>
    </row>
    <row r="2519" spans="1:16" x14ac:dyDescent="0.35">
      <c r="A2519" s="149"/>
      <c r="B2519" s="149"/>
      <c r="C2519" s="150"/>
      <c r="D2519" s="149"/>
      <c r="E2519" s="149"/>
      <c r="F2519" s="149"/>
      <c r="G2519" s="149"/>
      <c r="H2519" s="151"/>
      <c r="I2519" s="149"/>
      <c r="J2519" s="149"/>
      <c r="K2519" s="152"/>
      <c r="L2519" s="149"/>
      <c r="M2519" s="149"/>
      <c r="N2519" s="153"/>
      <c r="O2519" s="153"/>
      <c r="P2519" s="153"/>
    </row>
    <row r="2520" spans="1:16" x14ac:dyDescent="0.35">
      <c r="A2520" s="149"/>
      <c r="B2520" s="149"/>
      <c r="C2520" s="150"/>
      <c r="D2520" s="149"/>
      <c r="E2520" s="149"/>
      <c r="F2520" s="149"/>
      <c r="G2520" s="149"/>
      <c r="H2520" s="151"/>
      <c r="I2520" s="149"/>
      <c r="J2520" s="149"/>
      <c r="K2520" s="152"/>
      <c r="L2520" s="149"/>
      <c r="M2520" s="149"/>
      <c r="N2520" s="153"/>
      <c r="O2520" s="153"/>
      <c r="P2520" s="153"/>
    </row>
    <row r="2521" spans="1:16" x14ac:dyDescent="0.35">
      <c r="A2521" s="149"/>
      <c r="B2521" s="149"/>
      <c r="C2521" s="150"/>
      <c r="D2521" s="149"/>
      <c r="E2521" s="149"/>
      <c r="F2521" s="149"/>
      <c r="G2521" s="149"/>
      <c r="H2521" s="151"/>
      <c r="I2521" s="149"/>
      <c r="J2521" s="149"/>
      <c r="K2521" s="152"/>
      <c r="L2521" s="149"/>
      <c r="M2521" s="149"/>
      <c r="N2521" s="153"/>
      <c r="O2521" s="153"/>
      <c r="P2521" s="153"/>
    </row>
    <row r="2522" spans="1:16" x14ac:dyDescent="0.35">
      <c r="A2522" s="149"/>
      <c r="B2522" s="149"/>
      <c r="C2522" s="150"/>
      <c r="D2522" s="149"/>
      <c r="E2522" s="149"/>
      <c r="F2522" s="149"/>
      <c r="G2522" s="149"/>
      <c r="H2522" s="151"/>
      <c r="I2522" s="149"/>
      <c r="J2522" s="149"/>
      <c r="K2522" s="152"/>
      <c r="L2522" s="149"/>
      <c r="M2522" s="149"/>
      <c r="N2522" s="153"/>
      <c r="O2522" s="153"/>
      <c r="P2522" s="153"/>
    </row>
    <row r="2523" spans="1:16" x14ac:dyDescent="0.35">
      <c r="A2523" s="149"/>
      <c r="B2523" s="149"/>
      <c r="C2523" s="150"/>
      <c r="D2523" s="149"/>
      <c r="E2523" s="149"/>
      <c r="F2523" s="149"/>
      <c r="G2523" s="149"/>
      <c r="H2523" s="151"/>
      <c r="I2523" s="149"/>
      <c r="J2523" s="149"/>
      <c r="K2523" s="152"/>
      <c r="L2523" s="149"/>
      <c r="M2523" s="149"/>
      <c r="N2523" s="153"/>
      <c r="O2523" s="153"/>
      <c r="P2523" s="153"/>
    </row>
    <row r="2524" spans="1:16" x14ac:dyDescent="0.35">
      <c r="A2524" s="149"/>
      <c r="B2524" s="149"/>
      <c r="C2524" s="150"/>
      <c r="D2524" s="149"/>
      <c r="E2524" s="149"/>
      <c r="F2524" s="149"/>
      <c r="G2524" s="149"/>
      <c r="H2524" s="151"/>
      <c r="I2524" s="149"/>
      <c r="J2524" s="149"/>
      <c r="K2524" s="152"/>
      <c r="L2524" s="149"/>
      <c r="M2524" s="149"/>
      <c r="N2524" s="153"/>
      <c r="O2524" s="153"/>
      <c r="P2524" s="153"/>
    </row>
    <row r="2525" spans="1:16" x14ac:dyDescent="0.35">
      <c r="A2525" s="149"/>
      <c r="B2525" s="149"/>
      <c r="C2525" s="150"/>
      <c r="D2525" s="149"/>
      <c r="E2525" s="149"/>
      <c r="F2525" s="149"/>
      <c r="G2525" s="149"/>
      <c r="H2525" s="151"/>
      <c r="I2525" s="149"/>
      <c r="J2525" s="149"/>
      <c r="K2525" s="152"/>
      <c r="L2525" s="149"/>
      <c r="M2525" s="149"/>
      <c r="N2525" s="153"/>
      <c r="O2525" s="153"/>
      <c r="P2525" s="153"/>
    </row>
    <row r="2526" spans="1:16" x14ac:dyDescent="0.35">
      <c r="A2526" s="149"/>
      <c r="B2526" s="149"/>
      <c r="C2526" s="150"/>
      <c r="D2526" s="149"/>
      <c r="E2526" s="149"/>
      <c r="F2526" s="149"/>
      <c r="G2526" s="149"/>
      <c r="H2526" s="151"/>
      <c r="I2526" s="149"/>
      <c r="J2526" s="149"/>
      <c r="K2526" s="152"/>
      <c r="L2526" s="149"/>
      <c r="M2526" s="149"/>
      <c r="N2526" s="153"/>
      <c r="O2526" s="153"/>
      <c r="P2526" s="153"/>
    </row>
    <row r="2527" spans="1:16" x14ac:dyDescent="0.35">
      <c r="A2527" s="149"/>
      <c r="B2527" s="149"/>
      <c r="C2527" s="150"/>
      <c r="D2527" s="149"/>
      <c r="E2527" s="149"/>
      <c r="F2527" s="149"/>
      <c r="G2527" s="149"/>
      <c r="H2527" s="151"/>
      <c r="I2527" s="149"/>
      <c r="J2527" s="149"/>
      <c r="K2527" s="152"/>
      <c r="L2527" s="149"/>
      <c r="M2527" s="149"/>
      <c r="N2527" s="153"/>
      <c r="O2527" s="153"/>
      <c r="P2527" s="153"/>
    </row>
    <row r="2528" spans="1:16" x14ac:dyDescent="0.35">
      <c r="A2528" s="149"/>
      <c r="B2528" s="149"/>
      <c r="C2528" s="150"/>
      <c r="D2528" s="149"/>
      <c r="E2528" s="149"/>
      <c r="F2528" s="149"/>
      <c r="G2528" s="149"/>
      <c r="H2528" s="151"/>
      <c r="I2528" s="149"/>
      <c r="J2528" s="149"/>
      <c r="K2528" s="152"/>
      <c r="L2528" s="149"/>
      <c r="M2528" s="149"/>
      <c r="N2528" s="153"/>
      <c r="O2528" s="153"/>
      <c r="P2528" s="153"/>
    </row>
    <row r="2529" spans="1:16" x14ac:dyDescent="0.35">
      <c r="A2529" s="149"/>
      <c r="B2529" s="149"/>
      <c r="C2529" s="150"/>
      <c r="D2529" s="149"/>
      <c r="E2529" s="149"/>
      <c r="F2529" s="149"/>
      <c r="G2529" s="149"/>
      <c r="H2529" s="151"/>
      <c r="I2529" s="149"/>
      <c r="J2529" s="149"/>
      <c r="K2529" s="152"/>
      <c r="L2529" s="149"/>
      <c r="M2529" s="149"/>
      <c r="N2529" s="153"/>
      <c r="O2529" s="153"/>
      <c r="P2529" s="153"/>
    </row>
    <row r="2530" spans="1:16" x14ac:dyDescent="0.35">
      <c r="A2530" s="149"/>
      <c r="B2530" s="149"/>
      <c r="C2530" s="150"/>
      <c r="D2530" s="149"/>
      <c r="E2530" s="149"/>
      <c r="F2530" s="149"/>
      <c r="G2530" s="149"/>
      <c r="H2530" s="151"/>
      <c r="I2530" s="149"/>
      <c r="J2530" s="149"/>
      <c r="K2530" s="152"/>
      <c r="L2530" s="149"/>
      <c r="M2530" s="149"/>
      <c r="N2530" s="153"/>
      <c r="O2530" s="153"/>
      <c r="P2530" s="153"/>
    </row>
    <row r="2531" spans="1:16" x14ac:dyDescent="0.35">
      <c r="A2531" s="149"/>
      <c r="B2531" s="149"/>
      <c r="C2531" s="150"/>
      <c r="D2531" s="149"/>
      <c r="E2531" s="149"/>
      <c r="F2531" s="149"/>
      <c r="G2531" s="149"/>
      <c r="H2531" s="151"/>
      <c r="I2531" s="149"/>
      <c r="J2531" s="149"/>
      <c r="K2531" s="152"/>
      <c r="L2531" s="149"/>
      <c r="M2531" s="149"/>
      <c r="N2531" s="153"/>
      <c r="O2531" s="153"/>
      <c r="P2531" s="153"/>
    </row>
    <row r="2532" spans="1:16" x14ac:dyDescent="0.35">
      <c r="A2532" s="149"/>
      <c r="B2532" s="149"/>
      <c r="C2532" s="150"/>
      <c r="D2532" s="149"/>
      <c r="E2532" s="149"/>
      <c r="F2532" s="149"/>
      <c r="G2532" s="149"/>
      <c r="H2532" s="151"/>
      <c r="I2532" s="149"/>
      <c r="J2532" s="149"/>
      <c r="K2532" s="152"/>
      <c r="L2532" s="149"/>
      <c r="M2532" s="149"/>
      <c r="N2532" s="153"/>
      <c r="O2532" s="153"/>
      <c r="P2532" s="153"/>
    </row>
    <row r="2533" spans="1:16" x14ac:dyDescent="0.35">
      <c r="A2533" s="149"/>
      <c r="B2533" s="149"/>
      <c r="C2533" s="150"/>
      <c r="D2533" s="149"/>
      <c r="E2533" s="149"/>
      <c r="F2533" s="149"/>
      <c r="G2533" s="149"/>
      <c r="H2533" s="151"/>
      <c r="I2533" s="149"/>
      <c r="J2533" s="149"/>
      <c r="K2533" s="152"/>
      <c r="L2533" s="149"/>
      <c r="M2533" s="149"/>
      <c r="N2533" s="153"/>
      <c r="O2533" s="153"/>
      <c r="P2533" s="153"/>
    </row>
    <row r="2534" spans="1:16" x14ac:dyDescent="0.35">
      <c r="A2534" s="149"/>
      <c r="B2534" s="149"/>
      <c r="C2534" s="150"/>
      <c r="D2534" s="149"/>
      <c r="E2534" s="149"/>
      <c r="F2534" s="149"/>
      <c r="G2534" s="149"/>
      <c r="H2534" s="151"/>
      <c r="I2534" s="149"/>
      <c r="J2534" s="149"/>
      <c r="K2534" s="152"/>
      <c r="L2534" s="149"/>
      <c r="M2534" s="149"/>
      <c r="N2534" s="153"/>
      <c r="O2534" s="153"/>
      <c r="P2534" s="153"/>
    </row>
    <row r="2535" spans="1:16" x14ac:dyDescent="0.35">
      <c r="A2535" s="149"/>
      <c r="B2535" s="149"/>
      <c r="C2535" s="150"/>
      <c r="D2535" s="149"/>
      <c r="E2535" s="149"/>
      <c r="F2535" s="149"/>
      <c r="G2535" s="149"/>
      <c r="H2535" s="151"/>
      <c r="I2535" s="149"/>
      <c r="J2535" s="149"/>
      <c r="K2535" s="152"/>
      <c r="L2535" s="149"/>
      <c r="M2535" s="149"/>
      <c r="N2535" s="153"/>
      <c r="O2535" s="153"/>
      <c r="P2535" s="153"/>
    </row>
    <row r="2536" spans="1:16" x14ac:dyDescent="0.35">
      <c r="A2536" s="149"/>
      <c r="B2536" s="149"/>
      <c r="C2536" s="150"/>
      <c r="D2536" s="149"/>
      <c r="E2536" s="149"/>
      <c r="F2536" s="149"/>
      <c r="G2536" s="149"/>
      <c r="H2536" s="151"/>
      <c r="I2536" s="149"/>
      <c r="J2536" s="149"/>
      <c r="K2536" s="152"/>
      <c r="L2536" s="149"/>
      <c r="M2536" s="149"/>
      <c r="N2536" s="153"/>
      <c r="O2536" s="153"/>
      <c r="P2536" s="153"/>
    </row>
    <row r="2537" spans="1:16" x14ac:dyDescent="0.35">
      <c r="A2537" s="149"/>
      <c r="B2537" s="149"/>
      <c r="C2537" s="150"/>
      <c r="D2537" s="149"/>
      <c r="E2537" s="149"/>
      <c r="F2537" s="149"/>
      <c r="G2537" s="149"/>
      <c r="H2537" s="151"/>
      <c r="I2537" s="149"/>
      <c r="J2537" s="149"/>
      <c r="K2537" s="152"/>
      <c r="L2537" s="149"/>
      <c r="M2537" s="149"/>
      <c r="N2537" s="153"/>
      <c r="O2537" s="153"/>
      <c r="P2537" s="153"/>
    </row>
    <row r="2538" spans="1:16" x14ac:dyDescent="0.35">
      <c r="A2538" s="149"/>
      <c r="B2538" s="149"/>
      <c r="C2538" s="150"/>
      <c r="D2538" s="149"/>
      <c r="E2538" s="149"/>
      <c r="F2538" s="149"/>
      <c r="G2538" s="149"/>
      <c r="H2538" s="151"/>
      <c r="I2538" s="149"/>
      <c r="J2538" s="149"/>
      <c r="K2538" s="152"/>
      <c r="L2538" s="149"/>
      <c r="M2538" s="149"/>
      <c r="N2538" s="153"/>
      <c r="O2538" s="153"/>
      <c r="P2538" s="153"/>
    </row>
    <row r="2539" spans="1:16" x14ac:dyDescent="0.35">
      <c r="A2539" s="149"/>
      <c r="B2539" s="149"/>
      <c r="C2539" s="150"/>
      <c r="D2539" s="149"/>
      <c r="E2539" s="149"/>
      <c r="F2539" s="149"/>
      <c r="G2539" s="149"/>
      <c r="H2539" s="151"/>
      <c r="I2539" s="149"/>
      <c r="J2539" s="149"/>
      <c r="K2539" s="152"/>
      <c r="L2539" s="149"/>
      <c r="M2539" s="149"/>
      <c r="N2539" s="153"/>
      <c r="O2539" s="153"/>
      <c r="P2539" s="153"/>
    </row>
    <row r="2540" spans="1:16" x14ac:dyDescent="0.35">
      <c r="A2540" s="149"/>
      <c r="B2540" s="149"/>
      <c r="C2540" s="150"/>
      <c r="D2540" s="149"/>
      <c r="E2540" s="149"/>
      <c r="F2540" s="149"/>
      <c r="G2540" s="149"/>
      <c r="H2540" s="151"/>
      <c r="I2540" s="149"/>
      <c r="J2540" s="149"/>
      <c r="K2540" s="152"/>
      <c r="L2540" s="149"/>
      <c r="M2540" s="149"/>
      <c r="N2540" s="153"/>
      <c r="O2540" s="153"/>
      <c r="P2540" s="153"/>
    </row>
    <row r="2541" spans="1:16" x14ac:dyDescent="0.35">
      <c r="A2541" s="149"/>
      <c r="B2541" s="149"/>
      <c r="C2541" s="150"/>
      <c r="D2541" s="149"/>
      <c r="E2541" s="149"/>
      <c r="F2541" s="149"/>
      <c r="G2541" s="149"/>
      <c r="H2541" s="151"/>
      <c r="I2541" s="149"/>
      <c r="J2541" s="149"/>
      <c r="K2541" s="152"/>
      <c r="L2541" s="149"/>
      <c r="M2541" s="149"/>
      <c r="N2541" s="153"/>
      <c r="O2541" s="153"/>
      <c r="P2541" s="153"/>
    </row>
    <row r="2542" spans="1:16" x14ac:dyDescent="0.35">
      <c r="A2542" s="149"/>
      <c r="B2542" s="149"/>
      <c r="C2542" s="150"/>
      <c r="D2542" s="149"/>
      <c r="E2542" s="149"/>
      <c r="F2542" s="149"/>
      <c r="G2542" s="149"/>
      <c r="H2542" s="151"/>
      <c r="I2542" s="149"/>
      <c r="J2542" s="149"/>
      <c r="K2542" s="152"/>
      <c r="L2542" s="149"/>
      <c r="M2542" s="149"/>
      <c r="N2542" s="153"/>
      <c r="O2542" s="153"/>
      <c r="P2542" s="153"/>
    </row>
    <row r="2543" spans="1:16" x14ac:dyDescent="0.35">
      <c r="A2543" s="149"/>
      <c r="B2543" s="149"/>
      <c r="C2543" s="150"/>
      <c r="D2543" s="149"/>
      <c r="E2543" s="149"/>
      <c r="F2543" s="149"/>
      <c r="G2543" s="149"/>
      <c r="H2543" s="151"/>
      <c r="I2543" s="149"/>
      <c r="J2543" s="149"/>
      <c r="K2543" s="152"/>
      <c r="L2543" s="149"/>
      <c r="M2543" s="149"/>
      <c r="N2543" s="153"/>
      <c r="O2543" s="153"/>
      <c r="P2543" s="153"/>
    </row>
    <row r="2544" spans="1:16" x14ac:dyDescent="0.35">
      <c r="A2544" s="149"/>
      <c r="B2544" s="149"/>
      <c r="C2544" s="150"/>
      <c r="D2544" s="149"/>
      <c r="E2544" s="149"/>
      <c r="F2544" s="149"/>
      <c r="G2544" s="149"/>
      <c r="H2544" s="151"/>
      <c r="I2544" s="149"/>
      <c r="J2544" s="149"/>
      <c r="K2544" s="152"/>
      <c r="L2544" s="149"/>
      <c r="M2544" s="149"/>
      <c r="N2544" s="153"/>
      <c r="O2544" s="153"/>
      <c r="P2544" s="153"/>
    </row>
    <row r="2545" spans="1:16" x14ac:dyDescent="0.35">
      <c r="A2545" s="149"/>
      <c r="B2545" s="149"/>
      <c r="C2545" s="150"/>
      <c r="D2545" s="149"/>
      <c r="E2545" s="149"/>
      <c r="F2545" s="149"/>
      <c r="G2545" s="149"/>
      <c r="H2545" s="151"/>
      <c r="I2545" s="149"/>
      <c r="J2545" s="149"/>
      <c r="K2545" s="152"/>
      <c r="L2545" s="149"/>
      <c r="M2545" s="149"/>
      <c r="N2545" s="153"/>
      <c r="O2545" s="153"/>
      <c r="P2545" s="153"/>
    </row>
    <row r="2546" spans="1:16" x14ac:dyDescent="0.35">
      <c r="A2546" s="149"/>
      <c r="B2546" s="149"/>
      <c r="C2546" s="150"/>
      <c r="D2546" s="149"/>
      <c r="E2546" s="149"/>
      <c r="F2546" s="149"/>
      <c r="G2546" s="149"/>
      <c r="H2546" s="151"/>
      <c r="I2546" s="149"/>
      <c r="J2546" s="149"/>
      <c r="K2546" s="152"/>
      <c r="L2546" s="149"/>
      <c r="M2546" s="149"/>
      <c r="N2546" s="153"/>
      <c r="O2546" s="153"/>
      <c r="P2546" s="153"/>
    </row>
    <row r="2547" spans="1:16" x14ac:dyDescent="0.35">
      <c r="A2547" s="149"/>
      <c r="B2547" s="149"/>
      <c r="C2547" s="150"/>
      <c r="D2547" s="149"/>
      <c r="E2547" s="149"/>
      <c r="F2547" s="149"/>
      <c r="G2547" s="149"/>
      <c r="H2547" s="151"/>
      <c r="I2547" s="149"/>
      <c r="J2547" s="149"/>
      <c r="K2547" s="152"/>
      <c r="L2547" s="149"/>
      <c r="M2547" s="149"/>
      <c r="N2547" s="153"/>
      <c r="O2547" s="153"/>
      <c r="P2547" s="153"/>
    </row>
    <row r="2548" spans="1:16" x14ac:dyDescent="0.35">
      <c r="A2548" s="149"/>
      <c r="B2548" s="149"/>
      <c r="C2548" s="150"/>
      <c r="D2548" s="149"/>
      <c r="E2548" s="149"/>
      <c r="F2548" s="149"/>
      <c r="G2548" s="149"/>
      <c r="H2548" s="151"/>
      <c r="I2548" s="149"/>
      <c r="J2548" s="149"/>
      <c r="K2548" s="152"/>
      <c r="L2548" s="149"/>
      <c r="M2548" s="149"/>
      <c r="N2548" s="153"/>
      <c r="O2548" s="153"/>
      <c r="P2548" s="153"/>
    </row>
    <row r="2549" spans="1:16" x14ac:dyDescent="0.35">
      <c r="A2549" s="149"/>
      <c r="B2549" s="149"/>
      <c r="C2549" s="150"/>
      <c r="D2549" s="149"/>
      <c r="E2549" s="149"/>
      <c r="F2549" s="149"/>
      <c r="G2549" s="149"/>
      <c r="H2549" s="151"/>
      <c r="I2549" s="149"/>
      <c r="J2549" s="149"/>
      <c r="K2549" s="152"/>
      <c r="L2549" s="149"/>
      <c r="M2549" s="149"/>
      <c r="N2549" s="153"/>
      <c r="O2549" s="153"/>
      <c r="P2549" s="153"/>
    </row>
    <row r="2550" spans="1:16" x14ac:dyDescent="0.35">
      <c r="A2550" s="149"/>
      <c r="B2550" s="149"/>
      <c r="C2550" s="150"/>
      <c r="D2550" s="149"/>
      <c r="E2550" s="149"/>
      <c r="F2550" s="149"/>
      <c r="G2550" s="149"/>
      <c r="H2550" s="151"/>
      <c r="I2550" s="149"/>
      <c r="J2550" s="149"/>
      <c r="K2550" s="152"/>
      <c r="L2550" s="149"/>
      <c r="M2550" s="149"/>
      <c r="N2550" s="153"/>
      <c r="O2550" s="153"/>
      <c r="P2550" s="153"/>
    </row>
    <row r="2551" spans="1:16" x14ac:dyDescent="0.35">
      <c r="A2551" s="149"/>
      <c r="B2551" s="149"/>
      <c r="C2551" s="150"/>
      <c r="D2551" s="149"/>
      <c r="E2551" s="149"/>
      <c r="F2551" s="149"/>
      <c r="G2551" s="149"/>
      <c r="H2551" s="151"/>
      <c r="I2551" s="149"/>
      <c r="J2551" s="149"/>
      <c r="K2551" s="152"/>
      <c r="L2551" s="149"/>
      <c r="M2551" s="149"/>
      <c r="N2551" s="153"/>
      <c r="O2551" s="153"/>
      <c r="P2551" s="153"/>
    </row>
    <row r="2552" spans="1:16" x14ac:dyDescent="0.35">
      <c r="A2552" s="149"/>
      <c r="B2552" s="149"/>
      <c r="C2552" s="150"/>
      <c r="D2552" s="149"/>
      <c r="E2552" s="149"/>
      <c r="F2552" s="149"/>
      <c r="G2552" s="149"/>
      <c r="H2552" s="151"/>
      <c r="I2552" s="149"/>
      <c r="J2552" s="149"/>
      <c r="K2552" s="152"/>
      <c r="L2552" s="149"/>
      <c r="M2552" s="149"/>
      <c r="N2552" s="153"/>
      <c r="O2552" s="153"/>
      <c r="P2552" s="153"/>
    </row>
    <row r="2553" spans="1:16" x14ac:dyDescent="0.35">
      <c r="A2553" s="149"/>
      <c r="B2553" s="149"/>
      <c r="C2553" s="150"/>
      <c r="D2553" s="149"/>
      <c r="E2553" s="149"/>
      <c r="F2553" s="149"/>
      <c r="G2553" s="149"/>
      <c r="H2553" s="151"/>
      <c r="I2553" s="149"/>
      <c r="J2553" s="149"/>
      <c r="K2553" s="152"/>
      <c r="L2553" s="149"/>
      <c r="M2553" s="149"/>
      <c r="N2553" s="153"/>
      <c r="O2553" s="153"/>
      <c r="P2553" s="153"/>
    </row>
    <row r="2554" spans="1:16" x14ac:dyDescent="0.35">
      <c r="A2554" s="149"/>
      <c r="B2554" s="149"/>
      <c r="C2554" s="150"/>
      <c r="D2554" s="149"/>
      <c r="E2554" s="149"/>
      <c r="F2554" s="149"/>
      <c r="G2554" s="149"/>
      <c r="H2554" s="151"/>
      <c r="I2554" s="149"/>
      <c r="J2554" s="149"/>
      <c r="K2554" s="152"/>
      <c r="L2554" s="149"/>
      <c r="M2554" s="149"/>
      <c r="N2554" s="153"/>
      <c r="O2554" s="153"/>
      <c r="P2554" s="153"/>
    </row>
    <row r="2555" spans="1:16" x14ac:dyDescent="0.35">
      <c r="A2555" s="149"/>
      <c r="B2555" s="149"/>
      <c r="C2555" s="150"/>
      <c r="D2555" s="149"/>
      <c r="E2555" s="149"/>
      <c r="F2555" s="149"/>
      <c r="G2555" s="149"/>
      <c r="H2555" s="151"/>
      <c r="I2555" s="149"/>
      <c r="J2555" s="149"/>
      <c r="K2555" s="152"/>
      <c r="L2555" s="149"/>
      <c r="M2555" s="149"/>
      <c r="N2555" s="153"/>
      <c r="O2555" s="153"/>
      <c r="P2555" s="153"/>
    </row>
    <row r="2556" spans="1:16" x14ac:dyDescent="0.35">
      <c r="A2556" s="149"/>
      <c r="B2556" s="149"/>
      <c r="C2556" s="150"/>
      <c r="D2556" s="149"/>
      <c r="E2556" s="149"/>
      <c r="F2556" s="149"/>
      <c r="G2556" s="149"/>
      <c r="H2556" s="151"/>
      <c r="I2556" s="149"/>
      <c r="J2556" s="149"/>
      <c r="K2556" s="152"/>
      <c r="L2556" s="149"/>
      <c r="M2556" s="149"/>
      <c r="N2556" s="153"/>
      <c r="O2556" s="153"/>
      <c r="P2556" s="153"/>
    </row>
    <row r="2557" spans="1:16" x14ac:dyDescent="0.35">
      <c r="A2557" s="149"/>
      <c r="B2557" s="149"/>
      <c r="C2557" s="150"/>
      <c r="D2557" s="149"/>
      <c r="E2557" s="149"/>
      <c r="F2557" s="149"/>
      <c r="G2557" s="149"/>
      <c r="H2557" s="151"/>
      <c r="I2557" s="149"/>
      <c r="J2557" s="149"/>
      <c r="K2557" s="152"/>
      <c r="L2557" s="149"/>
      <c r="M2557" s="149"/>
      <c r="N2557" s="153"/>
      <c r="O2557" s="153"/>
      <c r="P2557" s="153"/>
    </row>
    <row r="2558" spans="1:16" x14ac:dyDescent="0.35">
      <c r="A2558" s="149"/>
      <c r="B2558" s="149"/>
      <c r="C2558" s="150"/>
      <c r="D2558" s="149"/>
      <c r="E2558" s="149"/>
      <c r="F2558" s="149"/>
      <c r="G2558" s="149"/>
      <c r="H2558" s="151"/>
      <c r="I2558" s="149"/>
      <c r="J2558" s="149"/>
      <c r="K2558" s="152"/>
      <c r="L2558" s="149"/>
      <c r="M2558" s="149"/>
      <c r="N2558" s="153"/>
      <c r="O2558" s="153"/>
      <c r="P2558" s="153"/>
    </row>
    <row r="2559" spans="1:16" x14ac:dyDescent="0.35">
      <c r="A2559" s="149"/>
      <c r="B2559" s="149"/>
      <c r="C2559" s="150"/>
      <c r="D2559" s="149"/>
      <c r="E2559" s="149"/>
      <c r="F2559" s="149"/>
      <c r="G2559" s="149"/>
      <c r="H2559" s="151"/>
      <c r="I2559" s="149"/>
      <c r="J2559" s="149"/>
      <c r="K2559" s="152"/>
      <c r="L2559" s="149"/>
      <c r="M2559" s="149"/>
      <c r="N2559" s="153"/>
      <c r="O2559" s="153"/>
      <c r="P2559" s="153"/>
    </row>
    <row r="2560" spans="1:16" x14ac:dyDescent="0.35">
      <c r="A2560" s="149"/>
      <c r="B2560" s="149"/>
      <c r="C2560" s="150"/>
      <c r="D2560" s="149"/>
      <c r="E2560" s="149"/>
      <c r="F2560" s="149"/>
      <c r="G2560" s="149"/>
      <c r="H2560" s="151"/>
      <c r="I2560" s="149"/>
      <c r="J2560" s="149"/>
      <c r="K2560" s="152"/>
      <c r="L2560" s="149"/>
      <c r="M2560" s="149"/>
      <c r="N2560" s="153"/>
      <c r="O2560" s="153"/>
      <c r="P2560" s="153"/>
    </row>
    <row r="2561" spans="1:16" x14ac:dyDescent="0.35">
      <c r="A2561" s="149"/>
      <c r="B2561" s="149"/>
      <c r="C2561" s="150"/>
      <c r="D2561" s="149"/>
      <c r="E2561" s="149"/>
      <c r="F2561" s="149"/>
      <c r="G2561" s="149"/>
      <c r="H2561" s="151"/>
      <c r="I2561" s="149"/>
      <c r="J2561" s="149"/>
      <c r="K2561" s="152"/>
      <c r="L2561" s="149"/>
      <c r="M2561" s="149"/>
      <c r="N2561" s="153"/>
      <c r="O2561" s="153"/>
      <c r="P2561" s="153"/>
    </row>
    <row r="2562" spans="1:16" x14ac:dyDescent="0.35">
      <c r="A2562" s="149"/>
      <c r="B2562" s="149"/>
      <c r="C2562" s="150"/>
      <c r="D2562" s="149"/>
      <c r="E2562" s="149"/>
      <c r="F2562" s="149"/>
      <c r="G2562" s="149"/>
      <c r="H2562" s="151"/>
      <c r="I2562" s="149"/>
      <c r="J2562" s="149"/>
      <c r="K2562" s="152"/>
      <c r="L2562" s="149"/>
      <c r="M2562" s="149"/>
      <c r="N2562" s="153"/>
      <c r="O2562" s="153"/>
      <c r="P2562" s="153"/>
    </row>
    <row r="2563" spans="1:16" x14ac:dyDescent="0.35">
      <c r="A2563" s="149"/>
      <c r="B2563" s="149"/>
      <c r="C2563" s="150"/>
      <c r="D2563" s="149"/>
      <c r="E2563" s="149"/>
      <c r="F2563" s="149"/>
      <c r="G2563" s="149"/>
      <c r="H2563" s="151"/>
      <c r="I2563" s="149"/>
      <c r="J2563" s="149"/>
      <c r="K2563" s="152"/>
      <c r="L2563" s="149"/>
      <c r="M2563" s="149"/>
      <c r="N2563" s="153"/>
      <c r="O2563" s="153"/>
      <c r="P2563" s="153"/>
    </row>
    <row r="2564" spans="1:16" x14ac:dyDescent="0.35">
      <c r="A2564" s="149"/>
      <c r="B2564" s="149"/>
      <c r="C2564" s="150"/>
      <c r="D2564" s="149"/>
      <c r="E2564" s="149"/>
      <c r="F2564" s="149"/>
      <c r="G2564" s="149"/>
      <c r="H2564" s="151"/>
      <c r="I2564" s="149"/>
      <c r="J2564" s="149"/>
      <c r="K2564" s="152"/>
      <c r="L2564" s="149"/>
      <c r="M2564" s="149"/>
      <c r="N2564" s="153"/>
      <c r="O2564" s="153"/>
      <c r="P2564" s="153"/>
    </row>
    <row r="2565" spans="1:16" x14ac:dyDescent="0.35">
      <c r="A2565" s="149"/>
      <c r="B2565" s="149"/>
      <c r="C2565" s="150"/>
      <c r="D2565" s="149"/>
      <c r="E2565" s="149"/>
      <c r="F2565" s="149"/>
      <c r="G2565" s="149"/>
      <c r="H2565" s="151"/>
      <c r="I2565" s="149"/>
      <c r="J2565" s="149"/>
      <c r="K2565" s="152"/>
      <c r="L2565" s="149"/>
      <c r="M2565" s="149"/>
      <c r="N2565" s="153"/>
      <c r="O2565" s="153"/>
      <c r="P2565" s="153"/>
    </row>
    <row r="2566" spans="1:16" x14ac:dyDescent="0.35">
      <c r="A2566" s="149"/>
      <c r="B2566" s="149"/>
      <c r="C2566" s="150"/>
      <c r="D2566" s="149"/>
      <c r="E2566" s="149"/>
      <c r="F2566" s="149"/>
      <c r="G2566" s="149"/>
      <c r="H2566" s="151"/>
      <c r="I2566" s="149"/>
      <c r="J2566" s="149"/>
      <c r="K2566" s="152"/>
      <c r="L2566" s="149"/>
      <c r="M2566" s="149"/>
      <c r="N2566" s="153"/>
      <c r="O2566" s="153"/>
      <c r="P2566" s="153"/>
    </row>
    <row r="2567" spans="1:16" x14ac:dyDescent="0.35">
      <c r="A2567" s="149"/>
      <c r="B2567" s="149"/>
      <c r="C2567" s="150"/>
      <c r="D2567" s="149"/>
      <c r="E2567" s="149"/>
      <c r="F2567" s="149"/>
      <c r="G2567" s="149"/>
      <c r="H2567" s="151"/>
      <c r="I2567" s="149"/>
      <c r="J2567" s="149"/>
      <c r="K2567" s="152"/>
      <c r="L2567" s="149"/>
      <c r="M2567" s="149"/>
      <c r="N2567" s="153"/>
      <c r="O2567" s="153"/>
      <c r="P2567" s="153"/>
    </row>
    <row r="2568" spans="1:16" x14ac:dyDescent="0.35">
      <c r="A2568" s="149"/>
      <c r="B2568" s="149"/>
      <c r="C2568" s="150"/>
      <c r="D2568" s="149"/>
      <c r="E2568" s="149"/>
      <c r="F2568" s="149"/>
      <c r="G2568" s="149"/>
      <c r="H2568" s="151"/>
      <c r="I2568" s="149"/>
      <c r="J2568" s="149"/>
      <c r="K2568" s="152"/>
      <c r="L2568" s="149"/>
      <c r="M2568" s="149"/>
      <c r="N2568" s="153"/>
      <c r="O2568" s="153"/>
      <c r="P2568" s="153"/>
    </row>
    <row r="2569" spans="1:16" x14ac:dyDescent="0.35">
      <c r="A2569" s="149"/>
      <c r="B2569" s="149"/>
      <c r="C2569" s="150"/>
      <c r="D2569" s="149"/>
      <c r="E2569" s="149"/>
      <c r="F2569" s="149"/>
      <c r="G2569" s="149"/>
      <c r="H2569" s="151"/>
      <c r="I2569" s="149"/>
      <c r="J2569" s="149"/>
      <c r="K2569" s="152"/>
      <c r="L2569" s="149"/>
      <c r="M2569" s="149"/>
      <c r="N2569" s="153"/>
      <c r="O2569" s="153"/>
      <c r="P2569" s="153"/>
    </row>
    <row r="2570" spans="1:16" x14ac:dyDescent="0.35">
      <c r="A2570" s="149"/>
      <c r="B2570" s="149"/>
      <c r="C2570" s="150"/>
      <c r="D2570" s="149"/>
      <c r="E2570" s="149"/>
      <c r="F2570" s="149"/>
      <c r="G2570" s="149"/>
      <c r="H2570" s="151"/>
      <c r="I2570" s="149"/>
      <c r="J2570" s="149"/>
      <c r="K2570" s="152"/>
      <c r="L2570" s="149"/>
      <c r="M2570" s="149"/>
      <c r="N2570" s="153"/>
      <c r="O2570" s="153"/>
      <c r="P2570" s="153"/>
    </row>
    <row r="2571" spans="1:16" x14ac:dyDescent="0.35">
      <c r="A2571" s="149"/>
      <c r="B2571" s="149"/>
      <c r="C2571" s="150"/>
      <c r="D2571" s="149"/>
      <c r="E2571" s="149"/>
      <c r="F2571" s="149"/>
      <c r="G2571" s="149"/>
      <c r="H2571" s="151"/>
      <c r="I2571" s="149"/>
      <c r="J2571" s="149"/>
      <c r="K2571" s="152"/>
      <c r="L2571" s="149"/>
      <c r="M2571" s="149"/>
      <c r="N2571" s="153"/>
      <c r="O2571" s="153"/>
      <c r="P2571" s="153"/>
    </row>
    <row r="2572" spans="1:16" x14ac:dyDescent="0.35">
      <c r="A2572" s="149"/>
      <c r="B2572" s="149"/>
      <c r="C2572" s="150"/>
      <c r="D2572" s="149"/>
      <c r="E2572" s="149"/>
      <c r="F2572" s="149"/>
      <c r="G2572" s="149"/>
      <c r="H2572" s="151"/>
      <c r="I2572" s="149"/>
      <c r="J2572" s="149"/>
      <c r="K2572" s="152"/>
      <c r="L2572" s="149"/>
      <c r="M2572" s="149"/>
      <c r="N2572" s="153"/>
      <c r="O2572" s="153"/>
      <c r="P2572" s="153"/>
    </row>
    <row r="2573" spans="1:16" x14ac:dyDescent="0.35">
      <c r="A2573" s="149"/>
      <c r="B2573" s="149"/>
      <c r="C2573" s="150"/>
      <c r="D2573" s="149"/>
      <c r="E2573" s="149"/>
      <c r="F2573" s="149"/>
      <c r="G2573" s="149"/>
      <c r="H2573" s="151"/>
      <c r="I2573" s="149"/>
      <c r="J2573" s="149"/>
      <c r="K2573" s="152"/>
      <c r="L2573" s="149"/>
      <c r="M2573" s="149"/>
      <c r="N2573" s="153"/>
      <c r="O2573" s="153"/>
      <c r="P2573" s="153"/>
    </row>
    <row r="2574" spans="1:16" x14ac:dyDescent="0.35">
      <c r="A2574" s="149"/>
      <c r="B2574" s="149"/>
      <c r="C2574" s="150"/>
      <c r="D2574" s="149"/>
      <c r="E2574" s="149"/>
      <c r="F2574" s="149"/>
      <c r="G2574" s="149"/>
      <c r="H2574" s="151"/>
      <c r="I2574" s="149"/>
      <c r="J2574" s="149"/>
      <c r="K2574" s="152"/>
      <c r="L2574" s="149"/>
      <c r="M2574" s="149"/>
      <c r="N2574" s="153"/>
      <c r="O2574" s="153"/>
      <c r="P2574" s="153"/>
    </row>
    <row r="2575" spans="1:16" x14ac:dyDescent="0.35">
      <c r="A2575" s="149"/>
      <c r="B2575" s="149"/>
      <c r="C2575" s="150"/>
      <c r="D2575" s="149"/>
      <c r="E2575" s="149"/>
      <c r="F2575" s="149"/>
      <c r="G2575" s="149"/>
      <c r="H2575" s="151"/>
      <c r="I2575" s="149"/>
      <c r="J2575" s="149"/>
      <c r="K2575" s="152"/>
      <c r="L2575" s="149"/>
      <c r="M2575" s="149"/>
      <c r="N2575" s="153"/>
      <c r="O2575" s="153"/>
      <c r="P2575" s="153"/>
    </row>
    <row r="2576" spans="1:16" x14ac:dyDescent="0.35">
      <c r="A2576" s="149"/>
      <c r="B2576" s="149"/>
      <c r="C2576" s="150"/>
      <c r="D2576" s="149"/>
      <c r="E2576" s="149"/>
      <c r="F2576" s="149"/>
      <c r="G2576" s="149"/>
      <c r="H2576" s="151"/>
      <c r="I2576" s="149"/>
      <c r="J2576" s="149"/>
      <c r="K2576" s="152"/>
      <c r="L2576" s="149"/>
      <c r="M2576" s="149"/>
      <c r="N2576" s="153"/>
      <c r="O2576" s="153"/>
      <c r="P2576" s="153"/>
    </row>
    <row r="2577" spans="1:16" x14ac:dyDescent="0.35">
      <c r="A2577" s="149"/>
      <c r="B2577" s="149"/>
      <c r="C2577" s="150"/>
      <c r="D2577" s="149"/>
      <c r="E2577" s="149"/>
      <c r="F2577" s="149"/>
      <c r="G2577" s="149"/>
      <c r="H2577" s="151"/>
      <c r="I2577" s="149"/>
      <c r="J2577" s="149"/>
      <c r="K2577" s="152"/>
      <c r="L2577" s="149"/>
      <c r="M2577" s="149"/>
      <c r="N2577" s="153"/>
      <c r="O2577" s="153"/>
      <c r="P2577" s="153"/>
    </row>
    <row r="2578" spans="1:16" x14ac:dyDescent="0.35">
      <c r="A2578" s="149"/>
      <c r="B2578" s="149"/>
      <c r="C2578" s="150"/>
      <c r="D2578" s="149"/>
      <c r="E2578" s="149"/>
      <c r="F2578" s="149"/>
      <c r="G2578" s="149"/>
      <c r="H2578" s="151"/>
      <c r="I2578" s="149"/>
      <c r="J2578" s="149"/>
      <c r="K2578" s="152"/>
      <c r="L2578" s="149"/>
      <c r="M2578" s="149"/>
      <c r="N2578" s="153"/>
      <c r="O2578" s="153"/>
      <c r="P2578" s="153"/>
    </row>
    <row r="2579" spans="1:16" x14ac:dyDescent="0.35">
      <c r="A2579" s="149"/>
      <c r="B2579" s="149"/>
      <c r="C2579" s="150"/>
      <c r="D2579" s="149"/>
      <c r="E2579" s="149"/>
      <c r="F2579" s="149"/>
      <c r="G2579" s="149"/>
      <c r="H2579" s="151"/>
      <c r="I2579" s="149"/>
      <c r="J2579" s="149"/>
      <c r="K2579" s="152"/>
      <c r="L2579" s="149"/>
      <c r="M2579" s="149"/>
      <c r="N2579" s="153"/>
      <c r="O2579" s="153"/>
      <c r="P2579" s="153"/>
    </row>
    <row r="2580" spans="1:16" x14ac:dyDescent="0.35">
      <c r="A2580" s="149"/>
      <c r="B2580" s="149"/>
      <c r="C2580" s="150"/>
      <c r="D2580" s="149"/>
      <c r="E2580" s="149"/>
      <c r="F2580" s="149"/>
      <c r="G2580" s="149"/>
      <c r="H2580" s="151"/>
      <c r="I2580" s="149"/>
      <c r="J2580" s="149"/>
      <c r="K2580" s="152"/>
      <c r="L2580" s="149"/>
      <c r="M2580" s="149"/>
      <c r="N2580" s="153"/>
      <c r="O2580" s="153"/>
      <c r="P2580" s="153"/>
    </row>
    <row r="2581" spans="1:16" x14ac:dyDescent="0.35">
      <c r="A2581" s="149"/>
      <c r="B2581" s="149"/>
      <c r="C2581" s="150"/>
      <c r="D2581" s="149"/>
      <c r="E2581" s="149"/>
      <c r="F2581" s="149"/>
      <c r="G2581" s="149"/>
      <c r="H2581" s="151"/>
      <c r="I2581" s="149"/>
      <c r="J2581" s="149"/>
      <c r="K2581" s="152"/>
      <c r="L2581" s="149"/>
      <c r="M2581" s="149"/>
      <c r="N2581" s="153"/>
      <c r="O2581" s="153"/>
      <c r="P2581" s="153"/>
    </row>
    <row r="2582" spans="1:16" x14ac:dyDescent="0.35">
      <c r="A2582" s="149"/>
      <c r="B2582" s="149"/>
      <c r="C2582" s="150"/>
      <c r="D2582" s="149"/>
      <c r="E2582" s="149"/>
      <c r="F2582" s="149"/>
      <c r="G2582" s="149"/>
      <c r="H2582" s="151"/>
      <c r="I2582" s="149"/>
      <c r="J2582" s="149"/>
      <c r="K2582" s="152"/>
      <c r="L2582" s="149"/>
      <c r="M2582" s="149"/>
      <c r="N2582" s="153"/>
      <c r="O2582" s="153"/>
      <c r="P2582" s="153"/>
    </row>
    <row r="2583" spans="1:16" x14ac:dyDescent="0.35">
      <c r="A2583" s="149"/>
      <c r="B2583" s="149"/>
      <c r="C2583" s="150"/>
      <c r="D2583" s="149"/>
      <c r="E2583" s="149"/>
      <c r="F2583" s="149"/>
      <c r="G2583" s="149"/>
      <c r="H2583" s="151"/>
      <c r="I2583" s="149"/>
      <c r="J2583" s="149"/>
      <c r="K2583" s="152"/>
      <c r="L2583" s="149"/>
      <c r="M2583" s="149"/>
      <c r="N2583" s="153"/>
      <c r="O2583" s="153"/>
      <c r="P2583" s="153"/>
    </row>
    <row r="2584" spans="1:16" x14ac:dyDescent="0.35">
      <c r="A2584" s="149"/>
      <c r="B2584" s="149"/>
      <c r="C2584" s="150"/>
      <c r="D2584" s="149"/>
      <c r="E2584" s="149"/>
      <c r="F2584" s="149"/>
      <c r="G2584" s="149"/>
      <c r="H2584" s="151"/>
      <c r="I2584" s="149"/>
      <c r="J2584" s="149"/>
      <c r="K2584" s="152"/>
      <c r="L2584" s="149"/>
      <c r="M2584" s="149"/>
      <c r="N2584" s="153"/>
      <c r="O2584" s="153"/>
      <c r="P2584" s="153"/>
    </row>
    <row r="2585" spans="1:16" x14ac:dyDescent="0.35">
      <c r="A2585" s="149"/>
      <c r="B2585" s="149"/>
      <c r="C2585" s="150"/>
      <c r="D2585" s="149"/>
      <c r="E2585" s="149"/>
      <c r="F2585" s="149"/>
      <c r="G2585" s="149"/>
      <c r="H2585" s="151"/>
      <c r="I2585" s="149"/>
      <c r="J2585" s="149"/>
      <c r="K2585" s="152"/>
      <c r="L2585" s="149"/>
      <c r="M2585" s="149"/>
      <c r="N2585" s="153"/>
      <c r="O2585" s="153"/>
      <c r="P2585" s="153"/>
    </row>
    <row r="2586" spans="1:16" x14ac:dyDescent="0.35">
      <c r="A2586" s="149"/>
      <c r="B2586" s="149"/>
      <c r="C2586" s="150"/>
      <c r="D2586" s="149"/>
      <c r="E2586" s="149"/>
      <c r="F2586" s="149"/>
      <c r="G2586" s="149"/>
      <c r="H2586" s="151"/>
      <c r="I2586" s="149"/>
      <c r="J2586" s="149"/>
      <c r="K2586" s="152"/>
      <c r="L2586" s="149"/>
      <c r="M2586" s="149"/>
      <c r="N2586" s="153"/>
      <c r="O2586" s="153"/>
      <c r="P2586" s="153"/>
    </row>
    <row r="2587" spans="1:16" x14ac:dyDescent="0.35">
      <c r="A2587" s="149"/>
      <c r="B2587" s="149"/>
      <c r="C2587" s="150"/>
      <c r="D2587" s="149"/>
      <c r="E2587" s="149"/>
      <c r="F2587" s="149"/>
      <c r="G2587" s="149"/>
      <c r="H2587" s="151"/>
      <c r="I2587" s="149"/>
      <c r="J2587" s="149"/>
      <c r="K2587" s="152"/>
      <c r="L2587" s="149"/>
      <c r="M2587" s="149"/>
      <c r="N2587" s="153"/>
      <c r="O2587" s="153"/>
      <c r="P2587" s="153"/>
    </row>
    <row r="2588" spans="1:16" x14ac:dyDescent="0.35">
      <c r="A2588" s="149"/>
      <c r="B2588" s="149"/>
      <c r="C2588" s="150"/>
      <c r="D2588" s="149"/>
      <c r="E2588" s="149"/>
      <c r="F2588" s="149"/>
      <c r="G2588" s="149"/>
      <c r="H2588" s="151"/>
      <c r="I2588" s="149"/>
      <c r="J2588" s="149"/>
      <c r="K2588" s="152"/>
      <c r="L2588" s="149"/>
      <c r="M2588" s="149"/>
      <c r="N2588" s="153"/>
      <c r="O2588" s="153"/>
      <c r="P2588" s="153"/>
    </row>
    <row r="2589" spans="1:16" x14ac:dyDescent="0.35">
      <c r="A2589" s="149"/>
      <c r="B2589" s="149"/>
      <c r="C2589" s="150"/>
      <c r="D2589" s="149"/>
      <c r="E2589" s="149"/>
      <c r="F2589" s="149"/>
      <c r="G2589" s="149"/>
      <c r="H2589" s="151"/>
      <c r="I2589" s="149"/>
      <c r="J2589" s="149"/>
      <c r="K2589" s="152"/>
      <c r="L2589" s="149"/>
      <c r="M2589" s="149"/>
      <c r="N2589" s="153"/>
      <c r="O2589" s="153"/>
      <c r="P2589" s="153"/>
    </row>
    <row r="2590" spans="1:16" x14ac:dyDescent="0.35">
      <c r="A2590" s="149"/>
      <c r="B2590" s="149"/>
      <c r="C2590" s="150"/>
      <c r="D2590" s="149"/>
      <c r="E2590" s="149"/>
      <c r="F2590" s="149"/>
      <c r="G2590" s="149"/>
      <c r="H2590" s="151"/>
      <c r="I2590" s="149"/>
      <c r="J2590" s="149"/>
      <c r="K2590" s="152"/>
      <c r="L2590" s="149"/>
      <c r="M2590" s="149"/>
      <c r="N2590" s="153"/>
      <c r="O2590" s="153"/>
      <c r="P2590" s="153"/>
    </row>
    <row r="2591" spans="1:16" x14ac:dyDescent="0.35">
      <c r="A2591" s="149"/>
      <c r="B2591" s="149"/>
      <c r="C2591" s="150"/>
      <c r="D2591" s="149"/>
      <c r="E2591" s="149"/>
      <c r="F2591" s="149"/>
      <c r="G2591" s="149"/>
      <c r="H2591" s="151"/>
      <c r="I2591" s="149"/>
      <c r="J2591" s="149"/>
      <c r="K2591" s="152"/>
      <c r="L2591" s="149"/>
      <c r="M2591" s="149"/>
      <c r="N2591" s="153"/>
      <c r="O2591" s="153"/>
      <c r="P2591" s="153"/>
    </row>
    <row r="2592" spans="1:16" x14ac:dyDescent="0.35">
      <c r="A2592" s="149"/>
      <c r="B2592" s="149"/>
      <c r="C2592" s="150"/>
      <c r="D2592" s="149"/>
      <c r="E2592" s="149"/>
      <c r="F2592" s="149"/>
      <c r="G2592" s="149"/>
      <c r="H2592" s="151"/>
      <c r="I2592" s="149"/>
      <c r="J2592" s="149"/>
      <c r="K2592" s="152"/>
      <c r="L2592" s="149"/>
      <c r="M2592" s="149"/>
      <c r="N2592" s="153"/>
      <c r="O2592" s="153"/>
      <c r="P2592" s="153"/>
    </row>
    <row r="2593" spans="1:16" x14ac:dyDescent="0.35">
      <c r="A2593" s="149"/>
      <c r="B2593" s="149"/>
      <c r="C2593" s="150"/>
      <c r="D2593" s="149"/>
      <c r="E2593" s="149"/>
      <c r="F2593" s="149"/>
      <c r="G2593" s="149"/>
      <c r="H2593" s="151"/>
      <c r="I2593" s="149"/>
      <c r="J2593" s="149"/>
      <c r="K2593" s="152"/>
      <c r="L2593" s="149"/>
      <c r="M2593" s="149"/>
      <c r="N2593" s="153"/>
      <c r="O2593" s="153"/>
      <c r="P2593" s="153"/>
    </row>
    <row r="2594" spans="1:16" x14ac:dyDescent="0.35">
      <c r="A2594" s="149"/>
      <c r="B2594" s="149"/>
      <c r="C2594" s="150"/>
      <c r="D2594" s="149"/>
      <c r="E2594" s="149"/>
      <c r="F2594" s="149"/>
      <c r="G2594" s="149"/>
      <c r="H2594" s="151"/>
      <c r="I2594" s="149"/>
      <c r="J2594" s="149"/>
      <c r="K2594" s="152"/>
      <c r="L2594" s="149"/>
      <c r="M2594" s="149"/>
      <c r="N2594" s="153"/>
      <c r="O2594" s="153"/>
      <c r="P2594" s="153"/>
    </row>
    <row r="2595" spans="1:16" x14ac:dyDescent="0.35">
      <c r="A2595" s="149"/>
      <c r="B2595" s="149"/>
      <c r="C2595" s="150"/>
      <c r="D2595" s="149"/>
      <c r="E2595" s="149"/>
      <c r="F2595" s="149"/>
      <c r="G2595" s="149"/>
      <c r="H2595" s="151"/>
      <c r="I2595" s="149"/>
      <c r="J2595" s="149"/>
      <c r="K2595" s="152"/>
      <c r="L2595" s="149"/>
      <c r="M2595" s="149"/>
      <c r="N2595" s="153"/>
      <c r="O2595" s="153"/>
      <c r="P2595" s="153"/>
    </row>
    <row r="2596" spans="1:16" x14ac:dyDescent="0.35">
      <c r="A2596" s="149"/>
      <c r="B2596" s="149"/>
      <c r="C2596" s="150"/>
      <c r="D2596" s="149"/>
      <c r="E2596" s="149"/>
      <c r="F2596" s="149"/>
      <c r="G2596" s="149"/>
      <c r="H2596" s="151"/>
      <c r="I2596" s="149"/>
      <c r="J2596" s="149"/>
      <c r="K2596" s="152"/>
      <c r="L2596" s="149"/>
      <c r="M2596" s="149"/>
      <c r="N2596" s="153"/>
      <c r="O2596" s="153"/>
      <c r="P2596" s="153"/>
    </row>
    <row r="2597" spans="1:16" x14ac:dyDescent="0.35">
      <c r="A2597" s="149"/>
      <c r="B2597" s="149"/>
      <c r="C2597" s="150"/>
      <c r="D2597" s="149"/>
      <c r="E2597" s="149"/>
      <c r="F2597" s="149"/>
      <c r="G2597" s="149"/>
      <c r="H2597" s="151"/>
      <c r="I2597" s="149"/>
      <c r="J2597" s="149"/>
      <c r="K2597" s="152"/>
      <c r="L2597" s="149"/>
      <c r="M2597" s="149"/>
      <c r="N2597" s="153"/>
      <c r="O2597" s="153"/>
      <c r="P2597" s="153"/>
    </row>
    <row r="2598" spans="1:16" x14ac:dyDescent="0.35">
      <c r="A2598" s="149"/>
      <c r="B2598" s="149"/>
      <c r="C2598" s="150"/>
      <c r="D2598" s="149"/>
      <c r="E2598" s="149"/>
      <c r="F2598" s="149"/>
      <c r="G2598" s="149"/>
      <c r="H2598" s="151"/>
      <c r="I2598" s="149"/>
      <c r="J2598" s="149"/>
      <c r="K2598" s="152"/>
      <c r="L2598" s="149"/>
      <c r="M2598" s="149"/>
      <c r="N2598" s="153"/>
      <c r="O2598" s="153"/>
      <c r="P2598" s="153"/>
    </row>
    <row r="2599" spans="1:16" x14ac:dyDescent="0.35">
      <c r="A2599" s="149"/>
      <c r="B2599" s="149"/>
      <c r="C2599" s="150"/>
      <c r="D2599" s="149"/>
      <c r="E2599" s="149"/>
      <c r="F2599" s="149"/>
      <c r="G2599" s="149"/>
      <c r="H2599" s="151"/>
      <c r="I2599" s="149"/>
      <c r="J2599" s="149"/>
      <c r="K2599" s="152"/>
      <c r="L2599" s="149"/>
      <c r="M2599" s="149"/>
      <c r="N2599" s="153"/>
      <c r="O2599" s="153"/>
      <c r="P2599" s="153"/>
    </row>
    <row r="2600" spans="1:16" x14ac:dyDescent="0.35">
      <c r="A2600" s="149"/>
      <c r="B2600" s="149"/>
      <c r="C2600" s="150"/>
      <c r="D2600" s="149"/>
      <c r="E2600" s="149"/>
      <c r="F2600" s="149"/>
      <c r="G2600" s="149"/>
      <c r="H2600" s="151"/>
      <c r="I2600" s="149"/>
      <c r="J2600" s="149"/>
      <c r="K2600" s="152"/>
      <c r="L2600" s="149"/>
      <c r="M2600" s="149"/>
      <c r="N2600" s="153"/>
      <c r="O2600" s="153"/>
      <c r="P2600" s="153"/>
    </row>
    <row r="2601" spans="1:16" x14ac:dyDescent="0.35">
      <c r="A2601" s="149"/>
      <c r="B2601" s="149"/>
      <c r="C2601" s="150"/>
      <c r="D2601" s="149"/>
      <c r="E2601" s="149"/>
      <c r="F2601" s="149"/>
      <c r="G2601" s="149"/>
      <c r="H2601" s="151"/>
      <c r="I2601" s="149"/>
      <c r="J2601" s="149"/>
      <c r="K2601" s="152"/>
      <c r="L2601" s="149"/>
      <c r="M2601" s="149"/>
      <c r="N2601" s="153"/>
      <c r="O2601" s="153"/>
      <c r="P2601" s="153"/>
    </row>
    <row r="2602" spans="1:16" x14ac:dyDescent="0.35">
      <c r="A2602" s="149"/>
      <c r="B2602" s="149"/>
      <c r="C2602" s="150"/>
      <c r="D2602" s="149"/>
      <c r="E2602" s="149"/>
      <c r="F2602" s="149"/>
      <c r="G2602" s="149"/>
      <c r="H2602" s="151"/>
      <c r="I2602" s="149"/>
      <c r="J2602" s="149"/>
      <c r="K2602" s="152"/>
      <c r="L2602" s="149"/>
      <c r="M2602" s="149"/>
      <c r="N2602" s="153"/>
      <c r="O2602" s="153"/>
      <c r="P2602" s="153"/>
    </row>
    <row r="2603" spans="1:16" x14ac:dyDescent="0.35">
      <c r="A2603" s="149"/>
      <c r="B2603" s="149"/>
      <c r="C2603" s="150"/>
      <c r="D2603" s="149"/>
      <c r="E2603" s="149"/>
      <c r="F2603" s="149"/>
      <c r="G2603" s="149"/>
      <c r="H2603" s="151"/>
      <c r="I2603" s="149"/>
      <c r="J2603" s="149"/>
      <c r="K2603" s="152"/>
      <c r="L2603" s="149"/>
      <c r="M2603" s="149"/>
      <c r="N2603" s="153"/>
      <c r="O2603" s="153"/>
      <c r="P2603" s="153"/>
    </row>
    <row r="2604" spans="1:16" x14ac:dyDescent="0.35">
      <c r="A2604" s="149"/>
      <c r="B2604" s="149"/>
      <c r="C2604" s="150"/>
      <c r="D2604" s="149"/>
      <c r="E2604" s="149"/>
      <c r="F2604" s="149"/>
      <c r="G2604" s="149"/>
      <c r="H2604" s="151"/>
      <c r="I2604" s="149"/>
      <c r="J2604" s="149"/>
      <c r="K2604" s="152"/>
      <c r="L2604" s="149"/>
      <c r="M2604" s="149"/>
      <c r="N2604" s="153"/>
      <c r="O2604" s="153"/>
      <c r="P2604" s="153"/>
    </row>
    <row r="2605" spans="1:16" x14ac:dyDescent="0.35">
      <c r="A2605" s="149"/>
      <c r="B2605" s="149"/>
      <c r="C2605" s="150"/>
      <c r="D2605" s="149"/>
      <c r="E2605" s="149"/>
      <c r="F2605" s="149"/>
      <c r="G2605" s="149"/>
      <c r="H2605" s="151"/>
      <c r="I2605" s="149"/>
      <c r="J2605" s="149"/>
      <c r="K2605" s="152"/>
      <c r="L2605" s="149"/>
      <c r="M2605" s="149"/>
      <c r="N2605" s="153"/>
      <c r="O2605" s="153"/>
      <c r="P2605" s="153"/>
    </row>
    <row r="2606" spans="1:16" x14ac:dyDescent="0.35">
      <c r="A2606" s="149"/>
      <c r="B2606" s="149"/>
      <c r="C2606" s="150"/>
      <c r="D2606" s="149"/>
      <c r="E2606" s="149"/>
      <c r="F2606" s="149"/>
      <c r="G2606" s="149"/>
      <c r="H2606" s="151"/>
      <c r="I2606" s="149"/>
      <c r="J2606" s="149"/>
      <c r="K2606" s="152"/>
      <c r="L2606" s="149"/>
      <c r="M2606" s="149"/>
      <c r="N2606" s="153"/>
      <c r="O2606" s="153"/>
      <c r="P2606" s="153"/>
    </row>
    <row r="2607" spans="1:16" x14ac:dyDescent="0.35">
      <c r="A2607" s="149"/>
      <c r="B2607" s="149"/>
      <c r="C2607" s="150"/>
      <c r="D2607" s="149"/>
      <c r="E2607" s="149"/>
      <c r="F2607" s="149"/>
      <c r="G2607" s="149"/>
      <c r="H2607" s="151"/>
      <c r="I2607" s="149"/>
      <c r="J2607" s="149"/>
      <c r="K2607" s="152"/>
      <c r="L2607" s="149"/>
      <c r="M2607" s="149"/>
      <c r="N2607" s="153"/>
      <c r="O2607" s="153"/>
      <c r="P2607" s="153"/>
    </row>
    <row r="2608" spans="1:16" x14ac:dyDescent="0.35">
      <c r="A2608" s="149"/>
      <c r="B2608" s="149"/>
      <c r="C2608" s="150"/>
      <c r="D2608" s="149"/>
      <c r="E2608" s="149"/>
      <c r="F2608" s="149"/>
      <c r="G2608" s="149"/>
      <c r="H2608" s="151"/>
      <c r="I2608" s="149"/>
      <c r="J2608" s="149"/>
      <c r="K2608" s="152"/>
      <c r="L2608" s="149"/>
      <c r="M2608" s="149"/>
      <c r="N2608" s="153"/>
      <c r="O2608" s="153"/>
      <c r="P2608" s="153"/>
    </row>
    <row r="2609" spans="1:16" x14ac:dyDescent="0.35">
      <c r="A2609" s="149"/>
      <c r="B2609" s="149"/>
      <c r="C2609" s="150"/>
      <c r="D2609" s="149"/>
      <c r="E2609" s="149"/>
      <c r="F2609" s="149"/>
      <c r="G2609" s="149"/>
      <c r="H2609" s="151"/>
      <c r="I2609" s="149"/>
      <c r="J2609" s="149"/>
      <c r="K2609" s="152"/>
      <c r="L2609" s="149"/>
      <c r="M2609" s="149"/>
      <c r="N2609" s="153"/>
      <c r="O2609" s="153"/>
      <c r="P2609" s="153"/>
    </row>
    <row r="2610" spans="1:16" x14ac:dyDescent="0.35">
      <c r="A2610" s="149"/>
      <c r="B2610" s="149"/>
      <c r="C2610" s="150"/>
      <c r="D2610" s="149"/>
      <c r="E2610" s="149"/>
      <c r="F2610" s="149"/>
      <c r="G2610" s="149"/>
      <c r="H2610" s="151"/>
      <c r="I2610" s="149"/>
      <c r="J2610" s="149"/>
      <c r="K2610" s="152"/>
      <c r="L2610" s="149"/>
      <c r="M2610" s="149"/>
      <c r="N2610" s="153"/>
      <c r="O2610" s="153"/>
      <c r="P2610" s="153"/>
    </row>
    <row r="2611" spans="1:16" x14ac:dyDescent="0.35">
      <c r="A2611" s="149"/>
      <c r="B2611" s="149"/>
      <c r="C2611" s="150"/>
      <c r="D2611" s="149"/>
      <c r="E2611" s="149"/>
      <c r="F2611" s="149"/>
      <c r="G2611" s="149"/>
      <c r="H2611" s="151"/>
      <c r="I2611" s="149"/>
      <c r="J2611" s="149"/>
      <c r="K2611" s="152"/>
      <c r="L2611" s="149"/>
      <c r="M2611" s="149"/>
      <c r="N2611" s="153"/>
      <c r="O2611" s="153"/>
      <c r="P2611" s="153"/>
    </row>
    <row r="2612" spans="1:16" x14ac:dyDescent="0.35">
      <c r="A2612" s="149"/>
      <c r="B2612" s="149"/>
      <c r="C2612" s="150"/>
      <c r="D2612" s="149"/>
      <c r="E2612" s="149"/>
      <c r="F2612" s="149"/>
      <c r="G2612" s="149"/>
      <c r="H2612" s="151"/>
      <c r="I2612" s="149"/>
      <c r="J2612" s="149"/>
      <c r="K2612" s="152"/>
      <c r="L2612" s="149"/>
      <c r="M2612" s="149"/>
      <c r="N2612" s="153"/>
      <c r="O2612" s="153"/>
      <c r="P2612" s="153"/>
    </row>
    <row r="2613" spans="1:16" x14ac:dyDescent="0.35">
      <c r="A2613" s="149"/>
      <c r="B2613" s="149"/>
      <c r="C2613" s="150"/>
      <c r="D2613" s="149"/>
      <c r="E2613" s="149"/>
      <c r="F2613" s="149"/>
      <c r="G2613" s="149"/>
      <c r="H2613" s="151"/>
      <c r="I2613" s="149"/>
      <c r="J2613" s="149"/>
      <c r="K2613" s="152"/>
      <c r="L2613" s="149"/>
      <c r="M2613" s="149"/>
      <c r="N2613" s="153"/>
      <c r="O2613" s="153"/>
      <c r="P2613" s="153"/>
    </row>
    <row r="2614" spans="1:16" x14ac:dyDescent="0.35">
      <c r="A2614" s="149"/>
      <c r="B2614" s="149"/>
      <c r="C2614" s="150"/>
      <c r="D2614" s="149"/>
      <c r="E2614" s="149"/>
      <c r="F2614" s="149"/>
      <c r="G2614" s="149"/>
      <c r="H2614" s="151"/>
      <c r="I2614" s="149"/>
      <c r="J2614" s="149"/>
      <c r="K2614" s="152"/>
      <c r="L2614" s="149"/>
      <c r="M2614" s="149"/>
      <c r="N2614" s="153"/>
      <c r="O2614" s="153"/>
      <c r="P2614" s="153"/>
    </row>
    <row r="2615" spans="1:16" x14ac:dyDescent="0.35">
      <c r="A2615" s="149"/>
      <c r="B2615" s="149"/>
      <c r="C2615" s="150"/>
      <c r="D2615" s="149"/>
      <c r="E2615" s="149"/>
      <c r="F2615" s="149"/>
      <c r="G2615" s="149"/>
      <c r="H2615" s="151"/>
      <c r="I2615" s="149"/>
      <c r="J2615" s="149"/>
      <c r="K2615" s="152"/>
      <c r="L2615" s="149"/>
      <c r="M2615" s="149"/>
      <c r="N2615" s="153"/>
      <c r="O2615" s="153"/>
      <c r="P2615" s="153"/>
    </row>
    <row r="2616" spans="1:16" x14ac:dyDescent="0.35">
      <c r="A2616" s="149"/>
      <c r="B2616" s="149"/>
      <c r="C2616" s="150"/>
      <c r="D2616" s="149"/>
      <c r="E2616" s="149"/>
      <c r="F2616" s="149"/>
      <c r="G2616" s="149"/>
      <c r="H2616" s="151"/>
      <c r="I2616" s="149"/>
      <c r="J2616" s="149"/>
      <c r="K2616" s="152"/>
      <c r="L2616" s="149"/>
      <c r="M2616" s="149"/>
      <c r="N2616" s="153"/>
      <c r="O2616" s="153"/>
      <c r="P2616" s="153"/>
    </row>
    <row r="2617" spans="1:16" x14ac:dyDescent="0.35">
      <c r="A2617" s="149"/>
      <c r="B2617" s="149"/>
      <c r="C2617" s="150"/>
      <c r="D2617" s="149"/>
      <c r="E2617" s="149"/>
      <c r="F2617" s="149"/>
      <c r="G2617" s="149"/>
      <c r="H2617" s="151"/>
      <c r="I2617" s="149"/>
      <c r="J2617" s="149"/>
      <c r="K2617" s="152"/>
      <c r="L2617" s="149"/>
      <c r="M2617" s="149"/>
      <c r="N2617" s="153"/>
      <c r="O2617" s="153"/>
      <c r="P2617" s="153"/>
    </row>
    <row r="2618" spans="1:16" x14ac:dyDescent="0.35">
      <c r="A2618" s="149"/>
      <c r="B2618" s="149"/>
      <c r="C2618" s="150"/>
      <c r="D2618" s="149"/>
      <c r="E2618" s="149"/>
      <c r="F2618" s="149"/>
      <c r="G2618" s="149"/>
      <c r="H2618" s="151"/>
      <c r="I2618" s="149"/>
      <c r="J2618" s="149"/>
      <c r="K2618" s="152"/>
      <c r="L2618" s="149"/>
      <c r="M2618" s="149"/>
      <c r="N2618" s="153"/>
      <c r="O2618" s="153"/>
      <c r="P2618" s="153"/>
    </row>
    <row r="2619" spans="1:16" x14ac:dyDescent="0.35">
      <c r="A2619" s="149"/>
      <c r="B2619" s="149"/>
      <c r="C2619" s="150"/>
      <c r="D2619" s="149"/>
      <c r="E2619" s="149"/>
      <c r="F2619" s="149"/>
      <c r="G2619" s="149"/>
      <c r="H2619" s="151"/>
      <c r="I2619" s="149"/>
      <c r="J2619" s="149"/>
      <c r="K2619" s="152"/>
      <c r="L2619" s="149"/>
      <c r="M2619" s="149"/>
      <c r="N2619" s="153"/>
      <c r="O2619" s="153"/>
      <c r="P2619" s="153"/>
    </row>
    <row r="2620" spans="1:16" x14ac:dyDescent="0.35">
      <c r="A2620" s="149"/>
      <c r="B2620" s="149"/>
      <c r="C2620" s="150"/>
      <c r="D2620" s="149"/>
      <c r="E2620" s="149"/>
      <c r="F2620" s="149"/>
      <c r="G2620" s="149"/>
      <c r="H2620" s="151"/>
      <c r="I2620" s="149"/>
      <c r="J2620" s="149"/>
      <c r="K2620" s="152"/>
      <c r="L2620" s="149"/>
      <c r="M2620" s="149"/>
      <c r="N2620" s="153"/>
      <c r="O2620" s="153"/>
      <c r="P2620" s="153"/>
    </row>
    <row r="2621" spans="1:16" x14ac:dyDescent="0.35">
      <c r="A2621" s="149"/>
      <c r="B2621" s="149"/>
      <c r="C2621" s="150"/>
      <c r="D2621" s="149"/>
      <c r="E2621" s="149"/>
      <c r="F2621" s="149"/>
      <c r="G2621" s="149"/>
      <c r="H2621" s="151"/>
      <c r="I2621" s="149"/>
      <c r="J2621" s="149"/>
      <c r="K2621" s="152"/>
      <c r="L2621" s="149"/>
      <c r="M2621" s="149"/>
      <c r="N2621" s="153"/>
      <c r="O2621" s="153"/>
      <c r="P2621" s="153"/>
    </row>
    <row r="2622" spans="1:16" x14ac:dyDescent="0.35">
      <c r="A2622" s="149"/>
      <c r="B2622" s="149"/>
      <c r="C2622" s="150"/>
      <c r="D2622" s="149"/>
      <c r="E2622" s="149"/>
      <c r="F2622" s="149"/>
      <c r="G2622" s="149"/>
      <c r="H2622" s="151"/>
      <c r="I2622" s="149"/>
      <c r="J2622" s="149"/>
      <c r="K2622" s="152"/>
      <c r="L2622" s="149"/>
      <c r="M2622" s="149"/>
      <c r="N2622" s="153"/>
      <c r="O2622" s="153"/>
      <c r="P2622" s="153"/>
    </row>
    <row r="2623" spans="1:16" x14ac:dyDescent="0.35">
      <c r="A2623" s="149"/>
      <c r="B2623" s="149"/>
      <c r="C2623" s="150"/>
      <c r="D2623" s="149"/>
      <c r="E2623" s="149"/>
      <c r="F2623" s="149"/>
      <c r="G2623" s="149"/>
      <c r="H2623" s="151"/>
      <c r="I2623" s="149"/>
      <c r="J2623" s="149"/>
      <c r="K2623" s="152"/>
      <c r="L2623" s="149"/>
      <c r="M2623" s="149"/>
      <c r="N2623" s="153"/>
      <c r="O2623" s="153"/>
      <c r="P2623" s="153"/>
    </row>
    <row r="2624" spans="1:16" x14ac:dyDescent="0.35">
      <c r="A2624" s="149"/>
      <c r="B2624" s="149"/>
      <c r="C2624" s="150"/>
      <c r="D2624" s="149"/>
      <c r="E2624" s="149"/>
      <c r="F2624" s="149"/>
      <c r="G2624" s="149"/>
      <c r="H2624" s="151"/>
      <c r="I2624" s="149"/>
      <c r="J2624" s="149"/>
      <c r="K2624" s="152"/>
      <c r="L2624" s="149"/>
      <c r="M2624" s="149"/>
      <c r="N2624" s="153"/>
      <c r="O2624" s="153"/>
      <c r="P2624" s="153"/>
    </row>
    <row r="2625" spans="1:16" x14ac:dyDescent="0.35">
      <c r="A2625" s="149"/>
      <c r="B2625" s="149"/>
      <c r="C2625" s="150"/>
      <c r="D2625" s="149"/>
      <c r="E2625" s="149"/>
      <c r="F2625" s="149"/>
      <c r="G2625" s="149"/>
      <c r="H2625" s="151"/>
      <c r="I2625" s="149"/>
      <c r="J2625" s="149"/>
      <c r="K2625" s="152"/>
      <c r="L2625" s="149"/>
      <c r="M2625" s="149"/>
      <c r="N2625" s="153"/>
      <c r="O2625" s="153"/>
      <c r="P2625" s="153"/>
    </row>
    <row r="2626" spans="1:16" x14ac:dyDescent="0.35">
      <c r="A2626" s="149"/>
      <c r="B2626" s="149"/>
      <c r="C2626" s="150"/>
      <c r="D2626" s="149"/>
      <c r="E2626" s="149"/>
      <c r="F2626" s="149"/>
      <c r="G2626" s="149"/>
      <c r="H2626" s="151"/>
      <c r="I2626" s="149"/>
      <c r="J2626" s="149"/>
      <c r="K2626" s="152"/>
      <c r="L2626" s="149"/>
      <c r="M2626" s="149"/>
      <c r="N2626" s="153"/>
      <c r="O2626" s="153"/>
      <c r="P2626" s="153"/>
    </row>
    <row r="2627" spans="1:16" x14ac:dyDescent="0.35">
      <c r="A2627" s="149"/>
      <c r="B2627" s="149"/>
      <c r="C2627" s="150"/>
      <c r="D2627" s="149"/>
      <c r="E2627" s="149"/>
      <c r="F2627" s="149"/>
      <c r="G2627" s="149"/>
      <c r="H2627" s="151"/>
      <c r="I2627" s="149"/>
      <c r="J2627" s="149"/>
      <c r="K2627" s="152"/>
      <c r="L2627" s="149"/>
      <c r="M2627" s="149"/>
      <c r="N2627" s="153"/>
      <c r="O2627" s="153"/>
      <c r="P2627" s="153"/>
    </row>
    <row r="2628" spans="1:16" x14ac:dyDescent="0.35">
      <c r="A2628" s="149"/>
      <c r="B2628" s="149"/>
      <c r="C2628" s="150"/>
      <c r="D2628" s="149"/>
      <c r="E2628" s="149"/>
      <c r="F2628" s="149"/>
      <c r="G2628" s="149"/>
      <c r="H2628" s="151"/>
      <c r="I2628" s="149"/>
      <c r="J2628" s="149"/>
      <c r="K2628" s="152"/>
      <c r="L2628" s="149"/>
      <c r="M2628" s="149"/>
      <c r="N2628" s="153"/>
      <c r="O2628" s="153"/>
      <c r="P2628" s="153"/>
    </row>
    <row r="2629" spans="1:16" x14ac:dyDescent="0.35">
      <c r="A2629" s="149"/>
      <c r="B2629" s="149"/>
      <c r="C2629" s="150"/>
      <c r="D2629" s="149"/>
      <c r="E2629" s="149"/>
      <c r="F2629" s="149"/>
      <c r="G2629" s="149"/>
      <c r="H2629" s="151"/>
      <c r="I2629" s="149"/>
      <c r="J2629" s="149"/>
      <c r="K2629" s="152"/>
      <c r="L2629" s="149"/>
      <c r="M2629" s="149"/>
      <c r="N2629" s="153"/>
      <c r="O2629" s="153"/>
      <c r="P2629" s="153"/>
    </row>
    <row r="2630" spans="1:16" x14ac:dyDescent="0.35">
      <c r="A2630" s="149"/>
      <c r="B2630" s="149"/>
      <c r="C2630" s="150"/>
      <c r="D2630" s="149"/>
      <c r="E2630" s="149"/>
      <c r="F2630" s="149"/>
      <c r="G2630" s="149"/>
      <c r="H2630" s="151"/>
      <c r="I2630" s="149"/>
      <c r="J2630" s="149"/>
      <c r="K2630" s="152"/>
      <c r="L2630" s="149"/>
      <c r="M2630" s="149"/>
      <c r="N2630" s="153"/>
      <c r="O2630" s="153"/>
      <c r="P2630" s="153"/>
    </row>
    <row r="2631" spans="1:16" x14ac:dyDescent="0.35">
      <c r="A2631" s="149"/>
      <c r="B2631" s="149"/>
      <c r="C2631" s="150"/>
      <c r="D2631" s="149"/>
      <c r="E2631" s="149"/>
      <c r="F2631" s="149"/>
      <c r="G2631" s="149"/>
      <c r="H2631" s="151"/>
      <c r="I2631" s="149"/>
      <c r="J2631" s="149"/>
      <c r="K2631" s="152"/>
      <c r="L2631" s="149"/>
      <c r="M2631" s="149"/>
      <c r="N2631" s="153"/>
      <c r="O2631" s="153"/>
      <c r="P2631" s="153"/>
    </row>
    <row r="2632" spans="1:16" x14ac:dyDescent="0.35">
      <c r="A2632" s="149"/>
      <c r="B2632" s="149"/>
      <c r="C2632" s="150"/>
      <c r="D2632" s="149"/>
      <c r="E2632" s="149"/>
      <c r="F2632" s="149"/>
      <c r="G2632" s="149"/>
      <c r="H2632" s="151"/>
      <c r="I2632" s="149"/>
      <c r="J2632" s="149"/>
      <c r="K2632" s="152"/>
      <c r="L2632" s="149"/>
      <c r="M2632" s="149"/>
      <c r="N2632" s="153"/>
      <c r="O2632" s="153"/>
      <c r="P2632" s="153"/>
    </row>
    <row r="2633" spans="1:16" x14ac:dyDescent="0.35">
      <c r="A2633" s="149"/>
      <c r="B2633" s="149"/>
      <c r="C2633" s="150"/>
      <c r="D2633" s="149"/>
      <c r="E2633" s="149"/>
      <c r="F2633" s="149"/>
      <c r="G2633" s="149"/>
      <c r="H2633" s="151"/>
      <c r="I2633" s="149"/>
      <c r="J2633" s="149"/>
      <c r="K2633" s="152"/>
      <c r="L2633" s="149"/>
      <c r="M2633" s="149"/>
      <c r="N2633" s="153"/>
      <c r="O2633" s="153"/>
      <c r="P2633" s="153"/>
    </row>
    <row r="2634" spans="1:16" x14ac:dyDescent="0.35">
      <c r="A2634" s="149"/>
      <c r="B2634" s="149"/>
      <c r="C2634" s="150"/>
      <c r="D2634" s="149"/>
      <c r="E2634" s="149"/>
      <c r="F2634" s="149"/>
      <c r="G2634" s="149"/>
      <c r="H2634" s="151"/>
      <c r="I2634" s="149"/>
      <c r="J2634" s="149"/>
      <c r="K2634" s="152"/>
      <c r="L2634" s="149"/>
      <c r="M2634" s="149"/>
      <c r="N2634" s="153"/>
      <c r="O2634" s="153"/>
      <c r="P2634" s="153"/>
    </row>
    <row r="2635" spans="1:16" x14ac:dyDescent="0.35">
      <c r="A2635" s="149"/>
      <c r="B2635" s="149"/>
      <c r="C2635" s="150"/>
      <c r="D2635" s="149"/>
      <c r="E2635" s="149"/>
      <c r="F2635" s="149"/>
      <c r="G2635" s="149"/>
      <c r="H2635" s="151"/>
      <c r="I2635" s="149"/>
      <c r="J2635" s="149"/>
      <c r="K2635" s="152"/>
      <c r="L2635" s="149"/>
      <c r="M2635" s="149"/>
      <c r="N2635" s="153"/>
      <c r="O2635" s="153"/>
      <c r="P2635" s="153"/>
    </row>
    <row r="2636" spans="1:16" x14ac:dyDescent="0.35">
      <c r="A2636" s="149"/>
      <c r="B2636" s="149"/>
      <c r="C2636" s="150"/>
      <c r="D2636" s="149"/>
      <c r="E2636" s="149"/>
      <c r="F2636" s="149"/>
      <c r="G2636" s="149"/>
      <c r="H2636" s="151"/>
      <c r="I2636" s="149"/>
      <c r="J2636" s="149"/>
      <c r="K2636" s="152"/>
      <c r="L2636" s="149"/>
      <c r="M2636" s="149"/>
      <c r="N2636" s="153"/>
      <c r="O2636" s="153"/>
      <c r="P2636" s="153"/>
    </row>
    <row r="2637" spans="1:16" x14ac:dyDescent="0.35">
      <c r="A2637" s="149"/>
      <c r="B2637" s="149"/>
      <c r="C2637" s="150"/>
      <c r="D2637" s="149"/>
      <c r="E2637" s="149"/>
      <c r="F2637" s="149"/>
      <c r="G2637" s="149"/>
      <c r="H2637" s="151"/>
      <c r="I2637" s="149"/>
      <c r="J2637" s="149"/>
      <c r="K2637" s="152"/>
      <c r="L2637" s="149"/>
      <c r="M2637" s="149"/>
      <c r="N2637" s="153"/>
      <c r="O2637" s="153"/>
      <c r="P2637" s="153"/>
    </row>
    <row r="2638" spans="1:16" x14ac:dyDescent="0.35">
      <c r="A2638" s="149"/>
      <c r="B2638" s="149"/>
      <c r="C2638" s="150"/>
      <c r="D2638" s="149"/>
      <c r="E2638" s="149"/>
      <c r="F2638" s="149"/>
      <c r="G2638" s="149"/>
      <c r="H2638" s="151"/>
      <c r="I2638" s="149"/>
      <c r="J2638" s="149"/>
      <c r="K2638" s="152"/>
      <c r="L2638" s="149"/>
      <c r="M2638" s="149"/>
      <c r="N2638" s="153"/>
      <c r="O2638" s="153"/>
      <c r="P2638" s="153"/>
    </row>
    <row r="2639" spans="1:16" x14ac:dyDescent="0.35">
      <c r="A2639" s="149"/>
      <c r="B2639" s="149"/>
      <c r="C2639" s="150"/>
      <c r="D2639" s="149"/>
      <c r="E2639" s="149"/>
      <c r="F2639" s="149"/>
      <c r="G2639" s="149"/>
      <c r="H2639" s="151"/>
      <c r="I2639" s="149"/>
      <c r="J2639" s="149"/>
      <c r="K2639" s="152"/>
      <c r="L2639" s="149"/>
      <c r="M2639" s="149"/>
      <c r="N2639" s="153"/>
      <c r="O2639" s="153"/>
      <c r="P2639" s="153"/>
    </row>
    <row r="2640" spans="1:16" x14ac:dyDescent="0.35">
      <c r="A2640" s="149"/>
      <c r="B2640" s="149"/>
      <c r="C2640" s="150"/>
      <c r="D2640" s="149"/>
      <c r="E2640" s="149"/>
      <c r="F2640" s="149"/>
      <c r="G2640" s="149"/>
      <c r="H2640" s="151"/>
      <c r="I2640" s="149"/>
      <c r="J2640" s="149"/>
      <c r="K2640" s="152"/>
      <c r="L2640" s="149"/>
      <c r="M2640" s="149"/>
      <c r="N2640" s="153"/>
      <c r="O2640" s="153"/>
      <c r="P2640" s="153"/>
    </row>
    <row r="2641" spans="1:16" x14ac:dyDescent="0.35">
      <c r="A2641" s="149"/>
      <c r="B2641" s="149"/>
      <c r="C2641" s="150"/>
      <c r="D2641" s="149"/>
      <c r="E2641" s="149"/>
      <c r="F2641" s="149"/>
      <c r="G2641" s="149"/>
      <c r="H2641" s="151"/>
      <c r="I2641" s="149"/>
      <c r="J2641" s="149"/>
      <c r="K2641" s="152"/>
      <c r="L2641" s="149"/>
      <c r="M2641" s="149"/>
      <c r="N2641" s="153"/>
      <c r="O2641" s="153"/>
      <c r="P2641" s="153"/>
    </row>
    <row r="2642" spans="1:16" x14ac:dyDescent="0.35">
      <c r="A2642" s="149"/>
      <c r="B2642" s="149"/>
      <c r="C2642" s="150"/>
      <c r="D2642" s="149"/>
      <c r="E2642" s="149"/>
      <c r="F2642" s="149"/>
      <c r="G2642" s="149"/>
      <c r="H2642" s="151"/>
      <c r="I2642" s="149"/>
      <c r="J2642" s="149"/>
      <c r="K2642" s="152"/>
      <c r="L2642" s="149"/>
      <c r="M2642" s="149"/>
      <c r="N2642" s="153"/>
      <c r="O2642" s="153"/>
      <c r="P2642" s="153"/>
    </row>
    <row r="2643" spans="1:16" x14ac:dyDescent="0.35">
      <c r="A2643" s="149"/>
      <c r="B2643" s="149"/>
      <c r="C2643" s="150"/>
      <c r="D2643" s="149"/>
      <c r="E2643" s="149"/>
      <c r="F2643" s="149"/>
      <c r="G2643" s="149"/>
      <c r="H2643" s="151"/>
      <c r="I2643" s="149"/>
      <c r="J2643" s="149"/>
      <c r="K2643" s="152"/>
      <c r="L2643" s="149"/>
      <c r="M2643" s="149"/>
      <c r="N2643" s="153"/>
      <c r="O2643" s="153"/>
      <c r="P2643" s="153"/>
    </row>
    <row r="2644" spans="1:16" x14ac:dyDescent="0.35">
      <c r="A2644" s="149"/>
      <c r="B2644" s="149"/>
      <c r="C2644" s="150"/>
      <c r="D2644" s="149"/>
      <c r="E2644" s="149"/>
      <c r="F2644" s="149"/>
      <c r="G2644" s="149"/>
      <c r="H2644" s="151"/>
      <c r="I2644" s="149"/>
      <c r="J2644" s="149"/>
      <c r="K2644" s="152"/>
      <c r="L2644" s="149"/>
      <c r="M2644" s="149"/>
      <c r="N2644" s="153"/>
      <c r="O2644" s="153"/>
      <c r="P2644" s="153"/>
    </row>
    <row r="2645" spans="1:16" x14ac:dyDescent="0.35">
      <c r="A2645" s="149"/>
      <c r="B2645" s="149"/>
      <c r="C2645" s="150"/>
      <c r="D2645" s="149"/>
      <c r="E2645" s="149"/>
      <c r="F2645" s="149"/>
      <c r="G2645" s="149"/>
      <c r="H2645" s="151"/>
      <c r="I2645" s="149"/>
      <c r="J2645" s="149"/>
      <c r="K2645" s="152"/>
      <c r="L2645" s="149"/>
      <c r="M2645" s="149"/>
      <c r="N2645" s="153"/>
      <c r="O2645" s="153"/>
      <c r="P2645" s="153"/>
    </row>
    <row r="2646" spans="1:16" x14ac:dyDescent="0.35">
      <c r="A2646" s="149"/>
      <c r="B2646" s="149"/>
      <c r="C2646" s="150"/>
      <c r="D2646" s="149"/>
      <c r="E2646" s="149"/>
      <c r="F2646" s="149"/>
      <c r="G2646" s="149"/>
      <c r="H2646" s="151"/>
      <c r="I2646" s="149"/>
      <c r="J2646" s="149"/>
      <c r="K2646" s="152"/>
      <c r="L2646" s="149"/>
      <c r="M2646" s="149"/>
      <c r="N2646" s="153"/>
      <c r="O2646" s="153"/>
      <c r="P2646" s="153"/>
    </row>
    <row r="2647" spans="1:16" x14ac:dyDescent="0.35">
      <c r="A2647" s="149"/>
      <c r="B2647" s="149"/>
      <c r="C2647" s="150"/>
      <c r="D2647" s="149"/>
      <c r="E2647" s="149"/>
      <c r="F2647" s="149"/>
      <c r="G2647" s="149"/>
      <c r="H2647" s="151"/>
      <c r="I2647" s="149"/>
      <c r="J2647" s="149"/>
      <c r="K2647" s="152"/>
      <c r="L2647" s="149"/>
      <c r="M2647" s="149"/>
      <c r="N2647" s="153"/>
      <c r="O2647" s="153"/>
      <c r="P2647" s="153"/>
    </row>
    <row r="2648" spans="1:16" x14ac:dyDescent="0.35">
      <c r="A2648" s="149"/>
      <c r="B2648" s="149"/>
      <c r="C2648" s="150"/>
      <c r="D2648" s="149"/>
      <c r="E2648" s="149"/>
      <c r="F2648" s="149"/>
      <c r="G2648" s="149"/>
      <c r="H2648" s="151"/>
      <c r="I2648" s="149"/>
      <c r="J2648" s="149"/>
      <c r="K2648" s="152"/>
      <c r="L2648" s="149"/>
      <c r="M2648" s="149"/>
      <c r="N2648" s="153"/>
      <c r="O2648" s="153"/>
      <c r="P2648" s="153"/>
    </row>
    <row r="2649" spans="1:16" x14ac:dyDescent="0.35">
      <c r="A2649" s="149"/>
      <c r="B2649" s="149"/>
      <c r="C2649" s="150"/>
      <c r="D2649" s="149"/>
      <c r="E2649" s="149"/>
      <c r="F2649" s="149"/>
      <c r="G2649" s="149"/>
      <c r="H2649" s="151"/>
      <c r="I2649" s="149"/>
      <c r="J2649" s="149"/>
      <c r="K2649" s="152"/>
      <c r="L2649" s="149"/>
      <c r="M2649" s="149"/>
      <c r="N2649" s="153"/>
      <c r="O2649" s="153"/>
      <c r="P2649" s="153"/>
    </row>
    <row r="2650" spans="1:16" x14ac:dyDescent="0.35">
      <c r="A2650" s="149"/>
      <c r="B2650" s="149"/>
      <c r="C2650" s="150"/>
      <c r="D2650" s="149"/>
      <c r="E2650" s="149"/>
      <c r="F2650" s="149"/>
      <c r="G2650" s="149"/>
      <c r="H2650" s="151"/>
      <c r="I2650" s="149"/>
      <c r="J2650" s="149"/>
      <c r="K2650" s="152"/>
      <c r="L2650" s="149"/>
      <c r="M2650" s="149"/>
      <c r="N2650" s="153"/>
      <c r="O2650" s="153"/>
      <c r="P2650" s="153"/>
    </row>
    <row r="2651" spans="1:16" x14ac:dyDescent="0.35">
      <c r="A2651" s="149"/>
      <c r="B2651" s="149"/>
      <c r="C2651" s="150"/>
      <c r="D2651" s="149"/>
      <c r="E2651" s="149"/>
      <c r="F2651" s="149"/>
      <c r="G2651" s="149"/>
      <c r="H2651" s="151"/>
      <c r="I2651" s="149"/>
      <c r="J2651" s="149"/>
      <c r="K2651" s="152"/>
      <c r="L2651" s="149"/>
      <c r="M2651" s="149"/>
      <c r="N2651" s="153"/>
      <c r="O2651" s="153"/>
      <c r="P2651" s="153"/>
    </row>
    <row r="2652" spans="1:16" x14ac:dyDescent="0.35">
      <c r="A2652" s="149"/>
      <c r="B2652" s="149"/>
      <c r="C2652" s="150"/>
      <c r="D2652" s="149"/>
      <c r="E2652" s="149"/>
      <c r="F2652" s="149"/>
      <c r="G2652" s="149"/>
      <c r="H2652" s="151"/>
      <c r="I2652" s="149"/>
      <c r="J2652" s="149"/>
      <c r="K2652" s="152"/>
      <c r="L2652" s="149"/>
      <c r="M2652" s="149"/>
      <c r="N2652" s="153"/>
      <c r="O2652" s="153"/>
      <c r="P2652" s="153"/>
    </row>
    <row r="2653" spans="1:16" x14ac:dyDescent="0.35">
      <c r="A2653" s="149"/>
      <c r="B2653" s="149"/>
      <c r="C2653" s="150"/>
      <c r="D2653" s="149"/>
      <c r="E2653" s="149"/>
      <c r="F2653" s="149"/>
      <c r="G2653" s="149"/>
      <c r="H2653" s="151"/>
      <c r="I2653" s="149"/>
      <c r="J2653" s="149"/>
      <c r="K2653" s="152"/>
      <c r="L2653" s="149"/>
      <c r="M2653" s="149"/>
      <c r="N2653" s="153"/>
      <c r="O2653" s="153"/>
      <c r="P2653" s="153"/>
    </row>
    <row r="2654" spans="1:16" x14ac:dyDescent="0.35">
      <c r="A2654" s="149"/>
      <c r="B2654" s="149"/>
      <c r="C2654" s="150"/>
      <c r="D2654" s="149"/>
      <c r="E2654" s="149"/>
      <c r="F2654" s="149"/>
      <c r="G2654" s="149"/>
      <c r="H2654" s="151"/>
      <c r="I2654" s="149"/>
      <c r="J2654" s="149"/>
      <c r="K2654" s="152"/>
      <c r="L2654" s="149"/>
      <c r="M2654" s="149"/>
      <c r="N2654" s="153"/>
      <c r="O2654" s="153"/>
      <c r="P2654" s="153"/>
    </row>
    <row r="2655" spans="1:16" x14ac:dyDescent="0.35">
      <c r="A2655" s="149"/>
      <c r="B2655" s="149"/>
      <c r="C2655" s="150"/>
      <c r="D2655" s="149"/>
      <c r="E2655" s="149"/>
      <c r="F2655" s="149"/>
      <c r="G2655" s="149"/>
      <c r="H2655" s="151"/>
      <c r="I2655" s="149"/>
      <c r="J2655" s="149"/>
      <c r="K2655" s="152"/>
      <c r="L2655" s="149"/>
      <c r="M2655" s="149"/>
      <c r="N2655" s="153"/>
      <c r="O2655" s="153"/>
      <c r="P2655" s="153"/>
    </row>
    <row r="2656" spans="1:16" x14ac:dyDescent="0.35">
      <c r="A2656" s="149"/>
      <c r="B2656" s="149"/>
      <c r="C2656" s="150"/>
      <c r="D2656" s="149"/>
      <c r="E2656" s="149"/>
      <c r="F2656" s="149"/>
      <c r="G2656" s="149"/>
      <c r="H2656" s="151"/>
      <c r="I2656" s="149"/>
      <c r="J2656" s="149"/>
      <c r="K2656" s="152"/>
      <c r="L2656" s="149"/>
      <c r="M2656" s="149"/>
      <c r="N2656" s="153"/>
      <c r="O2656" s="153"/>
      <c r="P2656" s="153"/>
    </row>
    <row r="2657" spans="1:16" x14ac:dyDescent="0.35">
      <c r="A2657" s="149"/>
      <c r="B2657" s="149"/>
      <c r="C2657" s="150"/>
      <c r="D2657" s="149"/>
      <c r="E2657" s="149"/>
      <c r="F2657" s="149"/>
      <c r="G2657" s="149"/>
      <c r="H2657" s="151"/>
      <c r="I2657" s="149"/>
      <c r="J2657" s="149"/>
      <c r="K2657" s="152"/>
      <c r="L2657" s="149"/>
      <c r="M2657" s="149"/>
      <c r="N2657" s="153"/>
      <c r="O2657" s="153"/>
      <c r="P2657" s="153"/>
    </row>
    <row r="2658" spans="1:16" x14ac:dyDescent="0.35">
      <c r="A2658" s="149"/>
      <c r="B2658" s="149"/>
      <c r="C2658" s="150"/>
      <c r="D2658" s="149"/>
      <c r="E2658" s="149"/>
      <c r="F2658" s="149"/>
      <c r="G2658" s="149"/>
      <c r="H2658" s="151"/>
      <c r="I2658" s="149"/>
      <c r="J2658" s="149"/>
      <c r="K2658" s="152"/>
      <c r="L2658" s="149"/>
      <c r="M2658" s="149"/>
      <c r="N2658" s="153"/>
      <c r="O2658" s="153"/>
      <c r="P2658" s="153"/>
    </row>
    <row r="2659" spans="1:16" x14ac:dyDescent="0.35">
      <c r="A2659" s="149"/>
      <c r="B2659" s="149"/>
      <c r="C2659" s="150"/>
      <c r="D2659" s="149"/>
      <c r="E2659" s="149"/>
      <c r="F2659" s="149"/>
      <c r="G2659" s="149"/>
      <c r="H2659" s="151"/>
      <c r="I2659" s="149"/>
      <c r="J2659" s="149"/>
      <c r="K2659" s="152"/>
      <c r="L2659" s="149"/>
      <c r="M2659" s="149"/>
      <c r="N2659" s="153"/>
      <c r="O2659" s="153"/>
      <c r="P2659" s="153"/>
    </row>
    <row r="2660" spans="1:16" x14ac:dyDescent="0.35">
      <c r="A2660" s="149"/>
      <c r="B2660" s="149"/>
      <c r="C2660" s="150"/>
      <c r="D2660" s="149"/>
      <c r="E2660" s="149"/>
      <c r="F2660" s="149"/>
      <c r="G2660" s="149"/>
      <c r="H2660" s="151"/>
      <c r="I2660" s="149"/>
      <c r="J2660" s="149"/>
      <c r="K2660" s="152"/>
      <c r="L2660" s="149"/>
      <c r="M2660" s="149"/>
      <c r="N2660" s="153"/>
      <c r="O2660" s="153"/>
      <c r="P2660" s="153"/>
    </row>
    <row r="2661" spans="1:16" x14ac:dyDescent="0.35">
      <c r="A2661" s="149"/>
      <c r="B2661" s="149"/>
      <c r="C2661" s="150"/>
      <c r="D2661" s="149"/>
      <c r="E2661" s="149"/>
      <c r="F2661" s="149"/>
      <c r="G2661" s="149"/>
      <c r="H2661" s="151"/>
      <c r="I2661" s="149"/>
      <c r="J2661" s="149"/>
      <c r="K2661" s="152"/>
      <c r="L2661" s="149"/>
      <c r="M2661" s="149"/>
      <c r="N2661" s="153"/>
      <c r="O2661" s="153"/>
      <c r="P2661" s="153"/>
    </row>
    <row r="2662" spans="1:16" x14ac:dyDescent="0.35">
      <c r="A2662" s="149"/>
      <c r="B2662" s="149"/>
      <c r="C2662" s="150"/>
      <c r="D2662" s="149"/>
      <c r="E2662" s="149"/>
      <c r="F2662" s="149"/>
      <c r="G2662" s="149"/>
      <c r="H2662" s="151"/>
      <c r="I2662" s="149"/>
      <c r="J2662" s="149"/>
      <c r="K2662" s="152"/>
      <c r="L2662" s="149"/>
      <c r="M2662" s="149"/>
      <c r="N2662" s="153"/>
      <c r="O2662" s="153"/>
      <c r="P2662" s="153"/>
    </row>
    <row r="2663" spans="1:16" x14ac:dyDescent="0.35">
      <c r="A2663" s="149"/>
      <c r="B2663" s="149"/>
      <c r="C2663" s="150"/>
      <c r="D2663" s="149"/>
      <c r="E2663" s="149"/>
      <c r="F2663" s="149"/>
      <c r="G2663" s="149"/>
      <c r="H2663" s="151"/>
      <c r="I2663" s="149"/>
      <c r="J2663" s="149"/>
      <c r="K2663" s="152"/>
      <c r="L2663" s="149"/>
      <c r="M2663" s="149"/>
      <c r="N2663" s="153"/>
      <c r="O2663" s="153"/>
      <c r="P2663" s="153"/>
    </row>
    <row r="2664" spans="1:16" x14ac:dyDescent="0.35">
      <c r="A2664" s="149"/>
      <c r="B2664" s="149"/>
      <c r="C2664" s="150"/>
      <c r="D2664" s="149"/>
      <c r="E2664" s="149"/>
      <c r="F2664" s="149"/>
      <c r="G2664" s="149"/>
      <c r="H2664" s="151"/>
      <c r="I2664" s="149"/>
      <c r="J2664" s="149"/>
      <c r="K2664" s="152"/>
      <c r="L2664" s="149"/>
      <c r="M2664" s="149"/>
      <c r="N2664" s="153"/>
      <c r="O2664" s="153"/>
      <c r="P2664" s="153"/>
    </row>
    <row r="2665" spans="1:16" x14ac:dyDescent="0.35">
      <c r="A2665" s="149"/>
      <c r="B2665" s="149"/>
      <c r="C2665" s="150"/>
      <c r="D2665" s="149"/>
      <c r="E2665" s="149"/>
      <c r="F2665" s="149"/>
      <c r="G2665" s="149"/>
      <c r="H2665" s="151"/>
      <c r="I2665" s="149"/>
      <c r="J2665" s="149"/>
      <c r="K2665" s="152"/>
      <c r="L2665" s="149"/>
      <c r="M2665" s="149"/>
      <c r="N2665" s="153"/>
      <c r="O2665" s="153"/>
      <c r="P2665" s="153"/>
    </row>
    <row r="2666" spans="1:16" x14ac:dyDescent="0.35">
      <c r="A2666" s="149"/>
      <c r="B2666" s="149"/>
      <c r="C2666" s="150"/>
      <c r="D2666" s="149"/>
      <c r="E2666" s="149"/>
      <c r="F2666" s="149"/>
      <c r="G2666" s="149"/>
      <c r="H2666" s="151"/>
      <c r="I2666" s="149"/>
      <c r="J2666" s="149"/>
      <c r="K2666" s="152"/>
      <c r="L2666" s="149"/>
      <c r="M2666" s="149"/>
      <c r="N2666" s="153"/>
      <c r="O2666" s="153"/>
      <c r="P2666" s="153"/>
    </row>
    <row r="2667" spans="1:16" x14ac:dyDescent="0.35">
      <c r="A2667" s="149"/>
      <c r="B2667" s="149"/>
      <c r="C2667" s="150"/>
      <c r="D2667" s="149"/>
      <c r="E2667" s="149"/>
      <c r="F2667" s="149"/>
      <c r="G2667" s="149"/>
      <c r="H2667" s="151"/>
      <c r="I2667" s="149"/>
      <c r="J2667" s="149"/>
      <c r="K2667" s="152"/>
      <c r="L2667" s="149"/>
      <c r="M2667" s="149"/>
      <c r="N2667" s="153"/>
      <c r="O2667" s="153"/>
      <c r="P2667" s="153"/>
    </row>
    <row r="2668" spans="1:16" x14ac:dyDescent="0.35">
      <c r="A2668" s="149"/>
      <c r="B2668" s="149"/>
      <c r="C2668" s="150"/>
      <c r="D2668" s="149"/>
      <c r="E2668" s="149"/>
      <c r="F2668" s="149"/>
      <c r="G2668" s="149"/>
      <c r="H2668" s="151"/>
      <c r="I2668" s="149"/>
      <c r="J2668" s="149"/>
      <c r="K2668" s="152"/>
      <c r="L2668" s="149"/>
      <c r="M2668" s="149"/>
      <c r="N2668" s="153"/>
      <c r="O2668" s="153"/>
      <c r="P2668" s="153"/>
    </row>
    <row r="2669" spans="1:16" x14ac:dyDescent="0.35">
      <c r="A2669" s="149"/>
      <c r="B2669" s="149"/>
      <c r="C2669" s="150"/>
      <c r="D2669" s="149"/>
      <c r="E2669" s="149"/>
      <c r="F2669" s="149"/>
      <c r="G2669" s="149"/>
      <c r="H2669" s="151"/>
      <c r="I2669" s="149"/>
      <c r="J2669" s="149"/>
      <c r="K2669" s="152"/>
      <c r="L2669" s="149"/>
      <c r="M2669" s="149"/>
      <c r="N2669" s="153"/>
      <c r="O2669" s="153"/>
      <c r="P2669" s="153"/>
    </row>
    <row r="2670" spans="1:16" x14ac:dyDescent="0.35">
      <c r="A2670" s="149"/>
      <c r="B2670" s="149"/>
      <c r="C2670" s="150"/>
      <c r="D2670" s="149"/>
      <c r="E2670" s="149"/>
      <c r="F2670" s="149"/>
      <c r="G2670" s="149"/>
      <c r="H2670" s="151"/>
      <c r="I2670" s="149"/>
      <c r="J2670" s="149"/>
      <c r="K2670" s="152"/>
      <c r="L2670" s="149"/>
      <c r="M2670" s="149"/>
      <c r="N2670" s="153"/>
      <c r="O2670" s="153"/>
      <c r="P2670" s="153"/>
    </row>
    <row r="2671" spans="1:16" x14ac:dyDescent="0.35">
      <c r="A2671" s="149"/>
      <c r="B2671" s="149"/>
      <c r="C2671" s="150"/>
      <c r="D2671" s="149"/>
      <c r="E2671" s="149"/>
      <c r="F2671" s="149"/>
      <c r="G2671" s="149"/>
      <c r="H2671" s="151"/>
      <c r="I2671" s="149"/>
      <c r="J2671" s="149"/>
      <c r="K2671" s="152"/>
      <c r="L2671" s="149"/>
      <c r="M2671" s="149"/>
      <c r="N2671" s="153"/>
      <c r="O2671" s="153"/>
      <c r="P2671" s="153"/>
    </row>
    <row r="2672" spans="1:16" x14ac:dyDescent="0.35">
      <c r="A2672" s="149"/>
      <c r="B2672" s="149"/>
      <c r="C2672" s="150"/>
      <c r="D2672" s="149"/>
      <c r="E2672" s="149"/>
      <c r="F2672" s="149"/>
      <c r="G2672" s="149"/>
      <c r="H2672" s="151"/>
      <c r="I2672" s="149"/>
      <c r="J2672" s="149"/>
      <c r="K2672" s="152"/>
      <c r="L2672" s="149"/>
      <c r="M2672" s="149"/>
      <c r="N2672" s="153"/>
      <c r="O2672" s="153"/>
      <c r="P2672" s="153"/>
    </row>
    <row r="2673" spans="1:16" x14ac:dyDescent="0.35">
      <c r="A2673" s="149"/>
      <c r="B2673" s="149"/>
      <c r="C2673" s="150"/>
      <c r="D2673" s="149"/>
      <c r="E2673" s="149"/>
      <c r="F2673" s="149"/>
      <c r="G2673" s="149"/>
      <c r="H2673" s="151"/>
      <c r="I2673" s="149"/>
      <c r="J2673" s="149"/>
      <c r="K2673" s="152"/>
      <c r="L2673" s="149"/>
      <c r="M2673" s="149"/>
      <c r="N2673" s="153"/>
      <c r="O2673" s="153"/>
      <c r="P2673" s="153"/>
    </row>
    <row r="2674" spans="1:16" x14ac:dyDescent="0.35">
      <c r="A2674" s="149"/>
      <c r="B2674" s="149"/>
      <c r="C2674" s="150"/>
      <c r="D2674" s="149"/>
      <c r="E2674" s="149"/>
      <c r="F2674" s="149"/>
      <c r="G2674" s="149"/>
      <c r="H2674" s="151"/>
      <c r="I2674" s="149"/>
      <c r="J2674" s="149"/>
      <c r="K2674" s="152"/>
      <c r="L2674" s="149"/>
      <c r="M2674" s="149"/>
      <c r="N2674" s="153"/>
      <c r="O2674" s="153"/>
      <c r="P2674" s="153"/>
    </row>
    <row r="2675" spans="1:16" x14ac:dyDescent="0.35">
      <c r="A2675" s="149"/>
      <c r="B2675" s="149"/>
      <c r="C2675" s="150"/>
      <c r="D2675" s="149"/>
      <c r="E2675" s="149"/>
      <c r="F2675" s="149"/>
      <c r="G2675" s="149"/>
      <c r="H2675" s="151"/>
      <c r="I2675" s="149"/>
      <c r="J2675" s="149"/>
      <c r="K2675" s="152"/>
      <c r="L2675" s="149"/>
      <c r="M2675" s="149"/>
      <c r="N2675" s="153"/>
      <c r="O2675" s="153"/>
      <c r="P2675" s="153"/>
    </row>
    <row r="2676" spans="1:16" x14ac:dyDescent="0.35">
      <c r="A2676" s="149"/>
      <c r="B2676" s="149"/>
      <c r="C2676" s="150"/>
      <c r="D2676" s="149"/>
      <c r="E2676" s="149"/>
      <c r="F2676" s="149"/>
      <c r="G2676" s="149"/>
      <c r="H2676" s="151"/>
      <c r="I2676" s="149"/>
      <c r="J2676" s="149"/>
      <c r="K2676" s="152"/>
      <c r="L2676" s="149"/>
      <c r="M2676" s="149"/>
      <c r="N2676" s="153"/>
      <c r="O2676" s="153"/>
      <c r="P2676" s="153"/>
    </row>
    <row r="2677" spans="1:16" x14ac:dyDescent="0.35">
      <c r="A2677" s="149"/>
      <c r="B2677" s="149"/>
      <c r="C2677" s="150"/>
      <c r="D2677" s="149"/>
      <c r="E2677" s="149"/>
      <c r="F2677" s="149"/>
      <c r="G2677" s="149"/>
      <c r="H2677" s="151"/>
      <c r="I2677" s="149"/>
      <c r="J2677" s="149"/>
      <c r="K2677" s="152"/>
      <c r="L2677" s="149"/>
      <c r="M2677" s="149"/>
      <c r="N2677" s="153"/>
      <c r="O2677" s="153"/>
      <c r="P2677" s="153"/>
    </row>
    <row r="2678" spans="1:16" x14ac:dyDescent="0.35">
      <c r="A2678" s="149"/>
      <c r="B2678" s="149"/>
      <c r="C2678" s="150"/>
      <c r="D2678" s="149"/>
      <c r="E2678" s="149"/>
      <c r="F2678" s="149"/>
      <c r="G2678" s="149"/>
      <c r="H2678" s="151"/>
      <c r="I2678" s="149"/>
      <c r="J2678" s="149"/>
      <c r="K2678" s="152"/>
      <c r="L2678" s="149"/>
      <c r="M2678" s="149"/>
      <c r="N2678" s="153"/>
      <c r="O2678" s="153"/>
      <c r="P2678" s="153"/>
    </row>
    <row r="2679" spans="1:16" x14ac:dyDescent="0.35">
      <c r="A2679" s="149"/>
      <c r="B2679" s="149"/>
      <c r="C2679" s="150"/>
      <c r="D2679" s="149"/>
      <c r="E2679" s="149"/>
      <c r="F2679" s="149"/>
      <c r="G2679" s="149"/>
      <c r="H2679" s="151"/>
      <c r="I2679" s="149"/>
      <c r="J2679" s="149"/>
      <c r="K2679" s="152"/>
      <c r="L2679" s="149"/>
      <c r="M2679" s="149"/>
      <c r="N2679" s="153"/>
      <c r="O2679" s="153"/>
      <c r="P2679" s="153"/>
    </row>
    <row r="2680" spans="1:16" x14ac:dyDescent="0.35">
      <c r="A2680" s="149"/>
      <c r="B2680" s="149"/>
      <c r="C2680" s="150"/>
      <c r="D2680" s="149"/>
      <c r="E2680" s="149"/>
      <c r="F2680" s="149"/>
      <c r="G2680" s="149"/>
      <c r="H2680" s="151"/>
      <c r="I2680" s="149"/>
      <c r="J2680" s="149"/>
      <c r="K2680" s="152"/>
      <c r="L2680" s="149"/>
      <c r="M2680" s="149"/>
      <c r="N2680" s="153"/>
      <c r="O2680" s="153"/>
      <c r="P2680" s="153"/>
    </row>
    <row r="2681" spans="1:16" x14ac:dyDescent="0.35">
      <c r="A2681" s="149"/>
      <c r="B2681" s="149"/>
      <c r="C2681" s="150"/>
      <c r="D2681" s="149"/>
      <c r="E2681" s="149"/>
      <c r="F2681" s="149"/>
      <c r="G2681" s="149"/>
      <c r="H2681" s="151"/>
      <c r="I2681" s="149"/>
      <c r="J2681" s="149"/>
      <c r="K2681" s="152"/>
      <c r="L2681" s="149"/>
      <c r="M2681" s="149"/>
      <c r="N2681" s="153"/>
      <c r="O2681" s="153"/>
      <c r="P2681" s="153"/>
    </row>
    <row r="2682" spans="1:16" x14ac:dyDescent="0.35">
      <c r="A2682" s="149"/>
      <c r="B2682" s="149"/>
      <c r="C2682" s="150"/>
      <c r="D2682" s="149"/>
      <c r="E2682" s="149"/>
      <c r="F2682" s="149"/>
      <c r="G2682" s="149"/>
      <c r="H2682" s="151"/>
      <c r="I2682" s="149"/>
      <c r="J2682" s="149"/>
      <c r="K2682" s="152"/>
      <c r="L2682" s="149"/>
      <c r="M2682" s="149"/>
      <c r="N2682" s="153"/>
      <c r="O2682" s="153"/>
      <c r="P2682" s="153"/>
    </row>
    <row r="2683" spans="1:16" x14ac:dyDescent="0.35">
      <c r="A2683" s="149"/>
      <c r="B2683" s="149"/>
      <c r="C2683" s="150"/>
      <c r="D2683" s="149"/>
      <c r="E2683" s="149"/>
      <c r="F2683" s="149"/>
      <c r="G2683" s="149"/>
      <c r="H2683" s="151"/>
      <c r="I2683" s="149"/>
      <c r="J2683" s="149"/>
      <c r="K2683" s="152"/>
      <c r="L2683" s="149"/>
      <c r="M2683" s="149"/>
      <c r="N2683" s="153"/>
      <c r="O2683" s="153"/>
      <c r="P2683" s="153"/>
    </row>
    <row r="2684" spans="1:16" x14ac:dyDescent="0.35">
      <c r="A2684" s="149"/>
      <c r="B2684" s="149"/>
      <c r="C2684" s="150"/>
      <c r="D2684" s="149"/>
      <c r="E2684" s="149"/>
      <c r="F2684" s="149"/>
      <c r="G2684" s="149"/>
      <c r="H2684" s="151"/>
      <c r="I2684" s="149"/>
      <c r="J2684" s="149"/>
      <c r="K2684" s="152"/>
      <c r="L2684" s="149"/>
      <c r="M2684" s="149"/>
      <c r="N2684" s="153"/>
      <c r="O2684" s="153"/>
      <c r="P2684" s="153"/>
    </row>
    <row r="2685" spans="1:16" x14ac:dyDescent="0.35">
      <c r="A2685" s="149"/>
      <c r="B2685" s="149"/>
      <c r="C2685" s="150"/>
      <c r="D2685" s="149"/>
      <c r="E2685" s="149"/>
      <c r="F2685" s="149"/>
      <c r="G2685" s="149"/>
      <c r="H2685" s="151"/>
      <c r="I2685" s="149"/>
      <c r="J2685" s="149"/>
      <c r="K2685" s="152"/>
      <c r="L2685" s="149"/>
      <c r="M2685" s="149"/>
      <c r="N2685" s="153"/>
      <c r="O2685" s="153"/>
      <c r="P2685" s="153"/>
    </row>
    <row r="2686" spans="1:16" x14ac:dyDescent="0.35">
      <c r="A2686" s="149"/>
      <c r="B2686" s="149"/>
      <c r="C2686" s="150"/>
      <c r="D2686" s="149"/>
      <c r="E2686" s="149"/>
      <c r="F2686" s="149"/>
      <c r="G2686" s="149"/>
      <c r="H2686" s="151"/>
      <c r="I2686" s="149"/>
      <c r="J2686" s="149"/>
      <c r="K2686" s="152"/>
      <c r="L2686" s="149"/>
      <c r="M2686" s="149"/>
      <c r="N2686" s="153"/>
      <c r="O2686" s="153"/>
      <c r="P2686" s="153"/>
    </row>
    <row r="2687" spans="1:16" x14ac:dyDescent="0.35">
      <c r="A2687" s="149"/>
      <c r="B2687" s="149"/>
      <c r="C2687" s="150"/>
      <c r="D2687" s="149"/>
      <c r="E2687" s="149"/>
      <c r="F2687" s="149"/>
      <c r="G2687" s="149"/>
      <c r="H2687" s="151"/>
      <c r="I2687" s="149"/>
      <c r="J2687" s="149"/>
      <c r="K2687" s="152"/>
      <c r="L2687" s="149"/>
      <c r="M2687" s="149"/>
      <c r="N2687" s="153"/>
      <c r="O2687" s="153"/>
      <c r="P2687" s="153"/>
    </row>
    <row r="2688" spans="1:16" x14ac:dyDescent="0.35">
      <c r="A2688" s="149"/>
      <c r="B2688" s="149"/>
      <c r="C2688" s="150"/>
      <c r="D2688" s="149"/>
      <c r="E2688" s="149"/>
      <c r="F2688" s="149"/>
      <c r="G2688" s="149"/>
      <c r="H2688" s="151"/>
      <c r="I2688" s="149"/>
      <c r="J2688" s="149"/>
      <c r="K2688" s="152"/>
      <c r="L2688" s="149"/>
      <c r="M2688" s="149"/>
      <c r="N2688" s="153"/>
      <c r="O2688" s="153"/>
      <c r="P2688" s="153"/>
    </row>
    <row r="2689" spans="1:16" x14ac:dyDescent="0.35">
      <c r="A2689" s="149"/>
      <c r="B2689" s="149"/>
      <c r="C2689" s="150"/>
      <c r="D2689" s="149"/>
      <c r="E2689" s="149"/>
      <c r="F2689" s="149"/>
      <c r="G2689" s="149"/>
      <c r="H2689" s="151"/>
      <c r="I2689" s="149"/>
      <c r="J2689" s="149"/>
      <c r="K2689" s="152"/>
      <c r="L2689" s="149"/>
      <c r="M2689" s="149"/>
      <c r="N2689" s="153"/>
      <c r="O2689" s="153"/>
      <c r="P2689" s="153"/>
    </row>
    <row r="2690" spans="1:16" x14ac:dyDescent="0.35">
      <c r="A2690" s="149"/>
      <c r="B2690" s="149"/>
      <c r="C2690" s="150"/>
      <c r="D2690" s="149"/>
      <c r="E2690" s="149"/>
      <c r="F2690" s="149"/>
      <c r="G2690" s="149"/>
      <c r="H2690" s="151"/>
      <c r="I2690" s="149"/>
      <c r="J2690" s="149"/>
      <c r="K2690" s="152"/>
      <c r="L2690" s="149"/>
      <c r="M2690" s="149"/>
      <c r="N2690" s="153"/>
      <c r="O2690" s="153"/>
      <c r="P2690" s="153"/>
    </row>
    <row r="2691" spans="1:16" x14ac:dyDescent="0.35">
      <c r="A2691" s="149"/>
      <c r="B2691" s="149"/>
      <c r="C2691" s="150"/>
      <c r="D2691" s="149"/>
      <c r="E2691" s="149"/>
      <c r="F2691" s="149"/>
      <c r="G2691" s="149"/>
      <c r="H2691" s="151"/>
      <c r="I2691" s="149"/>
      <c r="J2691" s="149"/>
      <c r="K2691" s="152"/>
      <c r="L2691" s="149"/>
      <c r="M2691" s="149"/>
      <c r="N2691" s="153"/>
      <c r="O2691" s="153"/>
      <c r="P2691" s="153"/>
    </row>
    <row r="2692" spans="1:16" x14ac:dyDescent="0.35">
      <c r="A2692" s="149"/>
      <c r="B2692" s="149"/>
      <c r="C2692" s="150"/>
      <c r="D2692" s="149"/>
      <c r="E2692" s="149"/>
      <c r="F2692" s="149"/>
      <c r="G2692" s="149"/>
      <c r="H2692" s="151"/>
      <c r="I2692" s="149"/>
      <c r="J2692" s="149"/>
      <c r="K2692" s="152"/>
      <c r="L2692" s="149"/>
      <c r="M2692" s="149"/>
      <c r="N2692" s="153"/>
      <c r="O2692" s="153"/>
      <c r="P2692" s="153"/>
    </row>
    <row r="2693" spans="1:16" x14ac:dyDescent="0.35">
      <c r="A2693" s="149"/>
      <c r="B2693" s="149"/>
      <c r="C2693" s="150"/>
      <c r="D2693" s="149"/>
      <c r="E2693" s="149"/>
      <c r="F2693" s="149"/>
      <c r="G2693" s="149"/>
      <c r="H2693" s="151"/>
      <c r="I2693" s="149"/>
      <c r="J2693" s="149"/>
      <c r="K2693" s="152"/>
      <c r="L2693" s="149"/>
      <c r="M2693" s="149"/>
      <c r="N2693" s="153"/>
      <c r="O2693" s="153"/>
      <c r="P2693" s="153"/>
    </row>
    <row r="2694" spans="1:16" x14ac:dyDescent="0.35">
      <c r="A2694" s="149"/>
      <c r="B2694" s="149"/>
      <c r="C2694" s="150"/>
      <c r="D2694" s="149"/>
      <c r="E2694" s="149"/>
      <c r="F2694" s="149"/>
      <c r="G2694" s="149"/>
      <c r="H2694" s="151"/>
      <c r="I2694" s="149"/>
      <c r="J2694" s="149"/>
      <c r="K2694" s="152"/>
      <c r="L2694" s="149"/>
      <c r="M2694" s="149"/>
      <c r="N2694" s="153"/>
      <c r="O2694" s="153"/>
      <c r="P2694" s="153"/>
    </row>
    <row r="2695" spans="1:16" x14ac:dyDescent="0.35">
      <c r="A2695" s="149"/>
      <c r="B2695" s="149"/>
      <c r="C2695" s="150"/>
      <c r="D2695" s="149"/>
      <c r="E2695" s="149"/>
      <c r="F2695" s="149"/>
      <c r="G2695" s="149"/>
      <c r="H2695" s="151"/>
      <c r="I2695" s="149"/>
      <c r="J2695" s="149"/>
      <c r="K2695" s="152"/>
      <c r="L2695" s="149"/>
      <c r="M2695" s="149"/>
      <c r="N2695" s="153"/>
      <c r="O2695" s="153"/>
      <c r="P2695" s="153"/>
    </row>
    <row r="2696" spans="1:16" x14ac:dyDescent="0.35">
      <c r="A2696" s="149"/>
      <c r="B2696" s="149"/>
      <c r="C2696" s="150"/>
      <c r="D2696" s="149"/>
      <c r="E2696" s="149"/>
      <c r="F2696" s="149"/>
      <c r="G2696" s="149"/>
      <c r="H2696" s="151"/>
      <c r="I2696" s="149"/>
      <c r="J2696" s="149"/>
      <c r="K2696" s="152"/>
      <c r="L2696" s="149"/>
      <c r="M2696" s="149"/>
      <c r="N2696" s="153"/>
      <c r="O2696" s="153"/>
      <c r="P2696" s="153"/>
    </row>
    <row r="2697" spans="1:16" x14ac:dyDescent="0.35">
      <c r="A2697" s="149"/>
      <c r="B2697" s="149"/>
      <c r="C2697" s="150"/>
      <c r="D2697" s="149"/>
      <c r="E2697" s="149"/>
      <c r="F2697" s="149"/>
      <c r="G2697" s="149"/>
      <c r="H2697" s="151"/>
      <c r="I2697" s="149"/>
      <c r="J2697" s="149"/>
      <c r="K2697" s="152"/>
      <c r="L2697" s="149"/>
      <c r="M2697" s="149"/>
      <c r="N2697" s="153"/>
      <c r="O2697" s="153"/>
      <c r="P2697" s="153"/>
    </row>
    <row r="2698" spans="1:16" x14ac:dyDescent="0.35">
      <c r="A2698" s="149"/>
      <c r="B2698" s="149"/>
      <c r="C2698" s="150"/>
      <c r="D2698" s="149"/>
      <c r="E2698" s="149"/>
      <c r="F2698" s="149"/>
      <c r="G2698" s="149"/>
      <c r="H2698" s="151"/>
      <c r="I2698" s="149"/>
      <c r="J2698" s="149"/>
      <c r="K2698" s="152"/>
      <c r="L2698" s="149"/>
      <c r="M2698" s="149"/>
      <c r="N2698" s="153"/>
      <c r="O2698" s="153"/>
      <c r="P2698" s="153"/>
    </row>
    <row r="2699" spans="1:16" x14ac:dyDescent="0.35">
      <c r="A2699" s="149"/>
      <c r="B2699" s="149"/>
      <c r="C2699" s="150"/>
      <c r="D2699" s="149"/>
      <c r="E2699" s="149"/>
      <c r="F2699" s="149"/>
      <c r="G2699" s="149"/>
      <c r="H2699" s="151"/>
      <c r="I2699" s="149"/>
      <c r="J2699" s="149"/>
      <c r="K2699" s="152"/>
      <c r="L2699" s="149"/>
      <c r="M2699" s="149"/>
      <c r="N2699" s="153"/>
      <c r="O2699" s="153"/>
      <c r="P2699" s="153"/>
    </row>
    <row r="2700" spans="1:16" x14ac:dyDescent="0.35">
      <c r="A2700" s="149"/>
      <c r="B2700" s="149"/>
      <c r="C2700" s="150"/>
      <c r="D2700" s="149"/>
      <c r="E2700" s="149"/>
      <c r="F2700" s="149"/>
      <c r="G2700" s="149"/>
      <c r="H2700" s="151"/>
      <c r="I2700" s="149"/>
      <c r="J2700" s="149"/>
      <c r="K2700" s="152"/>
      <c r="L2700" s="149"/>
      <c r="M2700" s="149"/>
      <c r="N2700" s="153"/>
      <c r="O2700" s="153"/>
      <c r="P2700" s="153"/>
    </row>
    <row r="2701" spans="1:16" x14ac:dyDescent="0.35">
      <c r="A2701" s="149"/>
      <c r="B2701" s="149"/>
      <c r="C2701" s="150"/>
      <c r="D2701" s="149"/>
      <c r="E2701" s="149"/>
      <c r="F2701" s="149"/>
      <c r="G2701" s="149"/>
      <c r="H2701" s="151"/>
      <c r="I2701" s="149"/>
      <c r="J2701" s="149"/>
      <c r="K2701" s="152"/>
      <c r="L2701" s="149"/>
      <c r="M2701" s="149"/>
      <c r="N2701" s="153"/>
      <c r="O2701" s="153"/>
      <c r="P2701" s="153"/>
    </row>
    <row r="2702" spans="1:16" x14ac:dyDescent="0.35">
      <c r="A2702" s="149"/>
      <c r="B2702" s="149"/>
      <c r="C2702" s="150"/>
      <c r="D2702" s="149"/>
      <c r="E2702" s="149"/>
      <c r="F2702" s="149"/>
      <c r="G2702" s="149"/>
      <c r="H2702" s="151"/>
      <c r="I2702" s="149"/>
      <c r="J2702" s="149"/>
      <c r="K2702" s="152"/>
      <c r="L2702" s="149"/>
      <c r="M2702" s="149"/>
      <c r="N2702" s="153"/>
      <c r="O2702" s="153"/>
      <c r="P2702" s="153"/>
    </row>
    <row r="2703" spans="1:16" x14ac:dyDescent="0.35">
      <c r="A2703" s="149"/>
      <c r="B2703" s="149"/>
      <c r="C2703" s="150"/>
      <c r="D2703" s="149"/>
      <c r="E2703" s="149"/>
      <c r="F2703" s="149"/>
      <c r="G2703" s="149"/>
      <c r="H2703" s="151"/>
      <c r="I2703" s="149"/>
      <c r="J2703" s="149"/>
      <c r="K2703" s="152"/>
      <c r="L2703" s="149"/>
      <c r="M2703" s="149"/>
      <c r="N2703" s="153"/>
      <c r="O2703" s="153"/>
      <c r="P2703" s="153"/>
    </row>
    <row r="2704" spans="1:16" x14ac:dyDescent="0.35">
      <c r="A2704" s="149"/>
      <c r="B2704" s="149"/>
      <c r="C2704" s="150"/>
      <c r="D2704" s="149"/>
      <c r="E2704" s="149"/>
      <c r="F2704" s="149"/>
      <c r="G2704" s="149"/>
      <c r="H2704" s="151"/>
      <c r="I2704" s="149"/>
      <c r="J2704" s="149"/>
      <c r="K2704" s="152"/>
      <c r="L2704" s="149"/>
      <c r="M2704" s="149"/>
      <c r="N2704" s="153"/>
      <c r="O2704" s="153"/>
      <c r="P2704" s="153"/>
    </row>
    <row r="2705" spans="1:16" x14ac:dyDescent="0.35">
      <c r="A2705" s="149"/>
      <c r="B2705" s="149"/>
      <c r="C2705" s="150"/>
      <c r="D2705" s="149"/>
      <c r="E2705" s="149"/>
      <c r="F2705" s="149"/>
      <c r="G2705" s="149"/>
      <c r="H2705" s="151"/>
      <c r="I2705" s="149"/>
      <c r="J2705" s="149"/>
      <c r="K2705" s="152"/>
      <c r="L2705" s="149"/>
      <c r="M2705" s="149"/>
      <c r="N2705" s="153"/>
      <c r="O2705" s="153"/>
      <c r="P2705" s="153"/>
    </row>
    <row r="2706" spans="1:16" x14ac:dyDescent="0.35">
      <c r="A2706" s="149"/>
      <c r="B2706" s="149"/>
      <c r="C2706" s="150"/>
      <c r="D2706" s="149"/>
      <c r="E2706" s="149"/>
      <c r="F2706" s="149"/>
      <c r="G2706" s="149"/>
      <c r="H2706" s="151"/>
      <c r="I2706" s="149"/>
      <c r="J2706" s="149"/>
      <c r="K2706" s="152"/>
      <c r="L2706" s="149"/>
      <c r="M2706" s="149"/>
      <c r="N2706" s="153"/>
      <c r="O2706" s="153"/>
      <c r="P2706" s="153"/>
    </row>
    <row r="2707" spans="1:16" x14ac:dyDescent="0.35">
      <c r="A2707" s="149"/>
      <c r="B2707" s="149"/>
      <c r="C2707" s="150"/>
      <c r="D2707" s="149"/>
      <c r="E2707" s="149"/>
      <c r="F2707" s="149"/>
      <c r="G2707" s="149"/>
      <c r="H2707" s="151"/>
      <c r="I2707" s="149"/>
      <c r="J2707" s="149"/>
      <c r="K2707" s="152"/>
      <c r="L2707" s="149"/>
      <c r="M2707" s="149"/>
      <c r="N2707" s="153"/>
      <c r="O2707" s="153"/>
      <c r="P2707" s="153"/>
    </row>
    <row r="2708" spans="1:16" x14ac:dyDescent="0.35">
      <c r="A2708" s="149"/>
      <c r="B2708" s="149"/>
      <c r="C2708" s="150"/>
      <c r="D2708" s="149"/>
      <c r="E2708" s="149"/>
      <c r="F2708" s="149"/>
      <c r="G2708" s="149"/>
      <c r="H2708" s="151"/>
      <c r="I2708" s="149"/>
      <c r="J2708" s="149"/>
      <c r="K2708" s="152"/>
      <c r="L2708" s="149"/>
      <c r="M2708" s="149"/>
      <c r="N2708" s="153"/>
      <c r="O2708" s="153"/>
      <c r="P2708" s="153"/>
    </row>
    <row r="2709" spans="1:16" x14ac:dyDescent="0.35">
      <c r="A2709" s="149"/>
      <c r="B2709" s="149"/>
      <c r="C2709" s="150"/>
      <c r="D2709" s="149"/>
      <c r="E2709" s="149"/>
      <c r="F2709" s="149"/>
      <c r="G2709" s="149"/>
      <c r="H2709" s="151"/>
      <c r="I2709" s="149"/>
      <c r="J2709" s="149"/>
      <c r="K2709" s="152"/>
      <c r="L2709" s="149"/>
      <c r="M2709" s="149"/>
      <c r="N2709" s="153"/>
      <c r="O2709" s="153"/>
      <c r="P2709" s="153"/>
    </row>
    <row r="2710" spans="1:16" x14ac:dyDescent="0.35">
      <c r="A2710" s="149"/>
      <c r="B2710" s="149"/>
      <c r="C2710" s="150"/>
      <c r="D2710" s="149"/>
      <c r="E2710" s="149"/>
      <c r="F2710" s="149"/>
      <c r="G2710" s="149"/>
      <c r="H2710" s="151"/>
      <c r="I2710" s="149"/>
      <c r="J2710" s="149"/>
      <c r="K2710" s="152"/>
      <c r="L2710" s="149"/>
      <c r="M2710" s="149"/>
      <c r="N2710" s="153"/>
      <c r="O2710" s="153"/>
      <c r="P2710" s="153"/>
    </row>
    <row r="2711" spans="1:16" x14ac:dyDescent="0.35">
      <c r="A2711" s="149"/>
      <c r="B2711" s="149"/>
      <c r="C2711" s="150"/>
      <c r="D2711" s="149"/>
      <c r="E2711" s="149"/>
      <c r="F2711" s="149"/>
      <c r="G2711" s="149"/>
      <c r="H2711" s="151"/>
      <c r="I2711" s="149"/>
      <c r="J2711" s="149"/>
      <c r="K2711" s="152"/>
      <c r="L2711" s="149"/>
      <c r="M2711" s="149"/>
      <c r="N2711" s="153"/>
      <c r="O2711" s="153"/>
      <c r="P2711" s="153"/>
    </row>
    <row r="2712" spans="1:16" x14ac:dyDescent="0.35">
      <c r="A2712" s="149"/>
      <c r="B2712" s="149"/>
      <c r="C2712" s="150"/>
      <c r="D2712" s="149"/>
      <c r="E2712" s="149"/>
      <c r="F2712" s="149"/>
      <c r="G2712" s="149"/>
      <c r="H2712" s="151"/>
      <c r="I2712" s="149"/>
      <c r="J2712" s="149"/>
      <c r="K2712" s="152"/>
      <c r="L2712" s="149"/>
      <c r="M2712" s="149"/>
      <c r="N2712" s="153"/>
      <c r="O2712" s="153"/>
      <c r="P2712" s="153"/>
    </row>
    <row r="2713" spans="1:16" x14ac:dyDescent="0.35">
      <c r="A2713" s="149"/>
      <c r="B2713" s="149"/>
      <c r="C2713" s="150"/>
      <c r="D2713" s="149"/>
      <c r="E2713" s="149"/>
      <c r="F2713" s="149"/>
      <c r="G2713" s="149"/>
      <c r="H2713" s="151"/>
      <c r="I2713" s="149"/>
      <c r="J2713" s="149"/>
      <c r="K2713" s="152"/>
      <c r="L2713" s="149"/>
      <c r="M2713" s="149"/>
      <c r="N2713" s="153"/>
      <c r="O2713" s="153"/>
      <c r="P2713" s="153"/>
    </row>
    <row r="2714" spans="1:16" x14ac:dyDescent="0.35">
      <c r="A2714" s="149"/>
      <c r="B2714" s="149"/>
      <c r="C2714" s="150"/>
      <c r="D2714" s="149"/>
      <c r="E2714" s="149"/>
      <c r="F2714" s="149"/>
      <c r="G2714" s="149"/>
      <c r="H2714" s="151"/>
      <c r="I2714" s="149"/>
      <c r="J2714" s="149"/>
      <c r="K2714" s="152"/>
      <c r="L2714" s="149"/>
      <c r="M2714" s="149"/>
      <c r="N2714" s="153"/>
      <c r="O2714" s="153"/>
      <c r="P2714" s="153"/>
    </row>
    <row r="2715" spans="1:16" x14ac:dyDescent="0.35">
      <c r="A2715" s="149"/>
      <c r="B2715" s="149"/>
      <c r="C2715" s="150"/>
      <c r="D2715" s="149"/>
      <c r="E2715" s="149"/>
      <c r="F2715" s="149"/>
      <c r="G2715" s="149"/>
      <c r="H2715" s="151"/>
      <c r="I2715" s="149"/>
      <c r="J2715" s="149"/>
      <c r="K2715" s="152"/>
      <c r="L2715" s="149"/>
      <c r="M2715" s="149"/>
      <c r="N2715" s="153"/>
      <c r="O2715" s="153"/>
      <c r="P2715" s="153"/>
    </row>
    <row r="2716" spans="1:16" x14ac:dyDescent="0.35">
      <c r="A2716" s="149"/>
      <c r="B2716" s="149"/>
      <c r="C2716" s="150"/>
      <c r="D2716" s="149"/>
      <c r="E2716" s="149"/>
      <c r="F2716" s="149"/>
      <c r="G2716" s="149"/>
      <c r="H2716" s="151"/>
      <c r="I2716" s="149"/>
      <c r="J2716" s="149"/>
      <c r="K2716" s="152"/>
      <c r="L2716" s="149"/>
      <c r="M2716" s="149"/>
      <c r="N2716" s="153"/>
      <c r="O2716" s="153"/>
      <c r="P2716" s="153"/>
    </row>
    <row r="2717" spans="1:16" x14ac:dyDescent="0.35">
      <c r="A2717" s="149"/>
      <c r="B2717" s="149"/>
      <c r="C2717" s="150"/>
      <c r="D2717" s="149"/>
      <c r="E2717" s="149"/>
      <c r="F2717" s="149"/>
      <c r="G2717" s="149"/>
      <c r="H2717" s="151"/>
      <c r="I2717" s="149"/>
      <c r="J2717" s="149"/>
      <c r="K2717" s="152"/>
      <c r="L2717" s="149"/>
      <c r="M2717" s="149"/>
      <c r="N2717" s="153"/>
      <c r="O2717" s="153"/>
      <c r="P2717" s="153"/>
    </row>
    <row r="2718" spans="1:16" x14ac:dyDescent="0.35">
      <c r="A2718" s="149"/>
      <c r="B2718" s="149"/>
      <c r="C2718" s="150"/>
      <c r="D2718" s="149"/>
      <c r="E2718" s="149"/>
      <c r="F2718" s="149"/>
      <c r="G2718" s="149"/>
      <c r="H2718" s="151"/>
      <c r="I2718" s="149"/>
      <c r="J2718" s="149"/>
      <c r="K2718" s="152"/>
      <c r="L2718" s="149"/>
      <c r="M2718" s="149"/>
      <c r="N2718" s="153"/>
      <c r="O2718" s="153"/>
      <c r="P2718" s="153"/>
    </row>
    <row r="2719" spans="1:16" x14ac:dyDescent="0.35">
      <c r="A2719" s="149"/>
      <c r="B2719" s="149"/>
      <c r="C2719" s="150"/>
      <c r="D2719" s="149"/>
      <c r="E2719" s="149"/>
      <c r="F2719" s="149"/>
      <c r="G2719" s="149"/>
      <c r="H2719" s="151"/>
      <c r="I2719" s="149"/>
      <c r="J2719" s="149"/>
      <c r="K2719" s="152"/>
      <c r="L2719" s="149"/>
      <c r="M2719" s="149"/>
      <c r="N2719" s="153"/>
      <c r="O2719" s="153"/>
      <c r="P2719" s="153"/>
    </row>
    <row r="2720" spans="1:16" x14ac:dyDescent="0.35">
      <c r="A2720" s="149"/>
      <c r="B2720" s="149"/>
      <c r="C2720" s="150"/>
      <c r="D2720" s="149"/>
      <c r="E2720" s="149"/>
      <c r="F2720" s="149"/>
      <c r="G2720" s="149"/>
      <c r="H2720" s="151"/>
      <c r="I2720" s="149"/>
      <c r="J2720" s="149"/>
      <c r="K2720" s="152"/>
      <c r="L2720" s="149"/>
      <c r="M2720" s="149"/>
      <c r="N2720" s="153"/>
      <c r="O2720" s="153"/>
      <c r="P2720" s="153"/>
    </row>
    <row r="2721" spans="1:16" x14ac:dyDescent="0.35">
      <c r="A2721" s="149"/>
      <c r="B2721" s="149"/>
      <c r="C2721" s="150"/>
      <c r="D2721" s="149"/>
      <c r="E2721" s="149"/>
      <c r="F2721" s="149"/>
      <c r="G2721" s="149"/>
      <c r="H2721" s="151"/>
      <c r="I2721" s="149"/>
      <c r="J2721" s="149"/>
      <c r="K2721" s="152"/>
      <c r="L2721" s="149"/>
      <c r="M2721" s="149"/>
      <c r="N2721" s="153"/>
      <c r="O2721" s="153"/>
      <c r="P2721" s="153"/>
    </row>
    <row r="2722" spans="1:16" x14ac:dyDescent="0.35">
      <c r="A2722" s="149"/>
      <c r="B2722" s="149"/>
      <c r="C2722" s="150"/>
      <c r="D2722" s="149"/>
      <c r="E2722" s="149"/>
      <c r="F2722" s="149"/>
      <c r="G2722" s="149"/>
      <c r="H2722" s="151"/>
      <c r="I2722" s="149"/>
      <c r="J2722" s="149"/>
      <c r="K2722" s="152"/>
      <c r="L2722" s="149"/>
      <c r="M2722" s="149"/>
      <c r="N2722" s="153"/>
      <c r="O2722" s="153"/>
      <c r="P2722" s="153"/>
    </row>
    <row r="2723" spans="1:16" x14ac:dyDescent="0.35">
      <c r="A2723" s="149"/>
      <c r="B2723" s="149"/>
      <c r="C2723" s="150"/>
      <c r="D2723" s="149"/>
      <c r="E2723" s="149"/>
      <c r="F2723" s="149"/>
      <c r="G2723" s="149"/>
      <c r="H2723" s="151"/>
      <c r="I2723" s="149"/>
      <c r="J2723" s="149"/>
      <c r="K2723" s="152"/>
      <c r="L2723" s="149"/>
      <c r="M2723" s="149"/>
      <c r="N2723" s="153"/>
      <c r="O2723" s="153"/>
      <c r="P2723" s="153"/>
    </row>
    <row r="2724" spans="1:16" x14ac:dyDescent="0.35">
      <c r="A2724" s="149"/>
      <c r="B2724" s="149"/>
      <c r="C2724" s="150"/>
      <c r="D2724" s="149"/>
      <c r="E2724" s="149"/>
      <c r="F2724" s="149"/>
      <c r="G2724" s="149"/>
      <c r="H2724" s="151"/>
      <c r="I2724" s="149"/>
      <c r="J2724" s="149"/>
      <c r="K2724" s="152"/>
      <c r="L2724" s="149"/>
      <c r="M2724" s="149"/>
      <c r="N2724" s="153"/>
      <c r="O2724" s="153"/>
      <c r="P2724" s="153"/>
    </row>
    <row r="2725" spans="1:16" x14ac:dyDescent="0.35">
      <c r="A2725" s="149"/>
      <c r="B2725" s="149"/>
      <c r="C2725" s="150"/>
      <c r="D2725" s="149"/>
      <c r="E2725" s="149"/>
      <c r="F2725" s="149"/>
      <c r="G2725" s="149"/>
      <c r="H2725" s="151"/>
      <c r="I2725" s="149"/>
      <c r="J2725" s="149"/>
      <c r="K2725" s="152"/>
      <c r="L2725" s="149"/>
      <c r="M2725" s="149"/>
      <c r="N2725" s="153"/>
      <c r="O2725" s="153"/>
      <c r="P2725" s="153"/>
    </row>
    <row r="2726" spans="1:16" x14ac:dyDescent="0.35">
      <c r="A2726" s="149"/>
      <c r="B2726" s="149"/>
      <c r="C2726" s="150"/>
      <c r="D2726" s="149"/>
      <c r="E2726" s="149"/>
      <c r="F2726" s="149"/>
      <c r="G2726" s="149"/>
      <c r="H2726" s="151"/>
      <c r="I2726" s="149"/>
      <c r="J2726" s="149"/>
      <c r="K2726" s="152"/>
      <c r="L2726" s="149"/>
      <c r="M2726" s="149"/>
      <c r="N2726" s="153"/>
      <c r="O2726" s="153"/>
      <c r="P2726" s="153"/>
    </row>
    <row r="2727" spans="1:16" x14ac:dyDescent="0.35">
      <c r="A2727" s="149"/>
      <c r="B2727" s="149"/>
      <c r="C2727" s="150"/>
      <c r="D2727" s="149"/>
      <c r="E2727" s="149"/>
      <c r="F2727" s="149"/>
      <c r="G2727" s="149"/>
      <c r="H2727" s="151"/>
      <c r="I2727" s="149"/>
      <c r="J2727" s="149"/>
      <c r="K2727" s="152"/>
      <c r="L2727" s="149"/>
      <c r="M2727" s="149"/>
      <c r="N2727" s="153"/>
      <c r="O2727" s="153"/>
      <c r="P2727" s="153"/>
    </row>
    <row r="2728" spans="1:16" x14ac:dyDescent="0.35">
      <c r="A2728" s="149"/>
      <c r="B2728" s="149"/>
      <c r="C2728" s="150"/>
      <c r="D2728" s="149"/>
      <c r="E2728" s="149"/>
      <c r="F2728" s="149"/>
      <c r="G2728" s="149"/>
      <c r="H2728" s="151"/>
      <c r="I2728" s="149"/>
      <c r="J2728" s="149"/>
      <c r="K2728" s="152"/>
      <c r="L2728" s="149"/>
      <c r="M2728" s="149"/>
      <c r="N2728" s="153"/>
      <c r="O2728" s="153"/>
      <c r="P2728" s="153"/>
    </row>
    <row r="2729" spans="1:16" x14ac:dyDescent="0.35">
      <c r="A2729" s="149"/>
      <c r="B2729" s="149"/>
      <c r="C2729" s="150"/>
      <c r="D2729" s="149"/>
      <c r="E2729" s="149"/>
      <c r="F2729" s="149"/>
      <c r="G2729" s="149"/>
      <c r="H2729" s="151"/>
      <c r="I2729" s="149"/>
      <c r="J2729" s="149"/>
      <c r="K2729" s="152"/>
      <c r="L2729" s="149"/>
      <c r="M2729" s="149"/>
      <c r="N2729" s="153"/>
      <c r="O2729" s="153"/>
      <c r="P2729" s="153"/>
    </row>
    <row r="2730" spans="1:16" x14ac:dyDescent="0.35">
      <c r="A2730" s="149"/>
      <c r="B2730" s="149"/>
      <c r="C2730" s="150"/>
      <c r="D2730" s="149"/>
      <c r="E2730" s="149"/>
      <c r="F2730" s="149"/>
      <c r="G2730" s="149"/>
      <c r="H2730" s="151"/>
      <c r="I2730" s="149"/>
      <c r="J2730" s="149"/>
      <c r="K2730" s="152"/>
      <c r="L2730" s="149"/>
      <c r="M2730" s="149"/>
      <c r="N2730" s="153"/>
      <c r="O2730" s="153"/>
      <c r="P2730" s="153"/>
    </row>
    <row r="2731" spans="1:16" x14ac:dyDescent="0.35">
      <c r="A2731" s="149"/>
      <c r="B2731" s="149"/>
      <c r="C2731" s="150"/>
      <c r="D2731" s="149"/>
      <c r="E2731" s="149"/>
      <c r="F2731" s="149"/>
      <c r="G2731" s="149"/>
      <c r="H2731" s="151"/>
      <c r="I2731" s="149"/>
      <c r="J2731" s="149"/>
      <c r="K2731" s="152"/>
      <c r="L2731" s="149"/>
      <c r="M2731" s="149"/>
      <c r="N2731" s="153"/>
      <c r="O2731" s="153"/>
      <c r="P2731" s="153"/>
    </row>
    <row r="2732" spans="1:16" x14ac:dyDescent="0.35">
      <c r="A2732" s="149"/>
      <c r="B2732" s="149"/>
      <c r="C2732" s="150"/>
      <c r="D2732" s="149"/>
      <c r="E2732" s="149"/>
      <c r="F2732" s="149"/>
      <c r="G2732" s="149"/>
      <c r="H2732" s="151"/>
      <c r="I2732" s="149"/>
      <c r="J2732" s="149"/>
      <c r="K2732" s="152"/>
      <c r="L2732" s="149"/>
      <c r="M2732" s="149"/>
      <c r="N2732" s="153"/>
      <c r="O2732" s="153"/>
      <c r="P2732" s="153"/>
    </row>
    <row r="2733" spans="1:16" x14ac:dyDescent="0.35">
      <c r="A2733" s="149"/>
      <c r="B2733" s="149"/>
      <c r="C2733" s="150"/>
      <c r="D2733" s="149"/>
      <c r="E2733" s="149"/>
      <c r="F2733" s="149"/>
      <c r="G2733" s="149"/>
      <c r="H2733" s="151"/>
      <c r="I2733" s="149"/>
      <c r="J2733" s="149"/>
      <c r="K2733" s="152"/>
      <c r="L2733" s="149"/>
      <c r="M2733" s="149"/>
      <c r="N2733" s="153"/>
      <c r="O2733" s="153"/>
      <c r="P2733" s="153"/>
    </row>
    <row r="2734" spans="1:16" x14ac:dyDescent="0.35">
      <c r="A2734" s="149"/>
      <c r="B2734" s="149"/>
      <c r="C2734" s="150"/>
      <c r="D2734" s="149"/>
      <c r="E2734" s="149"/>
      <c r="F2734" s="149"/>
      <c r="G2734" s="149"/>
      <c r="H2734" s="151"/>
      <c r="I2734" s="149"/>
      <c r="J2734" s="149"/>
      <c r="K2734" s="152"/>
      <c r="L2734" s="149"/>
      <c r="M2734" s="149"/>
      <c r="N2734" s="153"/>
      <c r="O2734" s="153"/>
      <c r="P2734" s="153"/>
    </row>
    <row r="2735" spans="1:16" x14ac:dyDescent="0.35">
      <c r="A2735" s="149"/>
      <c r="B2735" s="149"/>
      <c r="C2735" s="150"/>
      <c r="D2735" s="149"/>
      <c r="E2735" s="149"/>
      <c r="F2735" s="149"/>
      <c r="G2735" s="149"/>
      <c r="H2735" s="151"/>
      <c r="I2735" s="149"/>
      <c r="J2735" s="149"/>
      <c r="K2735" s="152"/>
      <c r="L2735" s="149"/>
      <c r="M2735" s="149"/>
      <c r="N2735" s="153"/>
      <c r="O2735" s="153"/>
      <c r="P2735" s="153"/>
    </row>
    <row r="2736" spans="1:16" x14ac:dyDescent="0.35">
      <c r="A2736" s="149"/>
      <c r="B2736" s="149"/>
      <c r="C2736" s="150"/>
      <c r="D2736" s="149"/>
      <c r="E2736" s="149"/>
      <c r="F2736" s="149"/>
      <c r="G2736" s="149"/>
      <c r="H2736" s="151"/>
      <c r="I2736" s="149"/>
      <c r="J2736" s="149"/>
      <c r="K2736" s="152"/>
      <c r="L2736" s="149"/>
      <c r="M2736" s="149"/>
      <c r="N2736" s="153"/>
      <c r="O2736" s="153"/>
      <c r="P2736" s="153"/>
    </row>
    <row r="2737" spans="1:16" x14ac:dyDescent="0.35">
      <c r="A2737" s="149"/>
      <c r="B2737" s="149"/>
      <c r="C2737" s="150"/>
      <c r="D2737" s="149"/>
      <c r="E2737" s="149"/>
      <c r="F2737" s="149"/>
      <c r="G2737" s="149"/>
      <c r="H2737" s="151"/>
      <c r="I2737" s="149"/>
      <c r="J2737" s="149"/>
      <c r="K2737" s="152"/>
      <c r="L2737" s="149"/>
      <c r="M2737" s="149"/>
      <c r="N2737" s="153"/>
      <c r="O2737" s="153"/>
      <c r="P2737" s="153"/>
    </row>
    <row r="2738" spans="1:16" x14ac:dyDescent="0.35">
      <c r="A2738" s="149"/>
      <c r="B2738" s="149"/>
      <c r="C2738" s="150"/>
      <c r="D2738" s="149"/>
      <c r="E2738" s="149"/>
      <c r="F2738" s="149"/>
      <c r="G2738" s="149"/>
      <c r="H2738" s="151"/>
      <c r="I2738" s="149"/>
      <c r="J2738" s="149"/>
      <c r="K2738" s="152"/>
      <c r="L2738" s="149"/>
      <c r="M2738" s="149"/>
      <c r="N2738" s="153"/>
      <c r="O2738" s="153"/>
      <c r="P2738" s="153"/>
    </row>
    <row r="2739" spans="1:16" x14ac:dyDescent="0.35">
      <c r="A2739" s="149"/>
      <c r="B2739" s="149"/>
      <c r="C2739" s="150"/>
      <c r="D2739" s="149"/>
      <c r="E2739" s="149"/>
      <c r="F2739" s="149"/>
      <c r="G2739" s="149"/>
      <c r="H2739" s="151"/>
      <c r="I2739" s="149"/>
      <c r="J2739" s="149"/>
      <c r="K2739" s="152"/>
      <c r="L2739" s="149"/>
      <c r="M2739" s="149"/>
      <c r="N2739" s="153"/>
      <c r="O2739" s="153"/>
      <c r="P2739" s="153"/>
    </row>
    <row r="2740" spans="1:16" x14ac:dyDescent="0.35">
      <c r="A2740" s="149"/>
      <c r="B2740" s="149"/>
      <c r="C2740" s="150"/>
      <c r="D2740" s="149"/>
      <c r="E2740" s="149"/>
      <c r="F2740" s="149"/>
      <c r="G2740" s="149"/>
      <c r="H2740" s="151"/>
      <c r="I2740" s="149"/>
      <c r="J2740" s="149"/>
      <c r="K2740" s="152"/>
      <c r="L2740" s="149"/>
      <c r="M2740" s="149"/>
      <c r="N2740" s="153"/>
      <c r="O2740" s="153"/>
      <c r="P2740" s="153"/>
    </row>
    <row r="2741" spans="1:16" x14ac:dyDescent="0.35">
      <c r="A2741" s="149"/>
      <c r="B2741" s="149"/>
      <c r="C2741" s="150"/>
      <c r="D2741" s="149"/>
      <c r="E2741" s="149"/>
      <c r="F2741" s="149"/>
      <c r="G2741" s="149"/>
      <c r="H2741" s="151"/>
      <c r="I2741" s="149"/>
      <c r="J2741" s="149"/>
      <c r="K2741" s="152"/>
      <c r="L2741" s="149"/>
      <c r="M2741" s="149"/>
      <c r="N2741" s="153"/>
      <c r="O2741" s="153"/>
      <c r="P2741" s="153"/>
    </row>
    <row r="2742" spans="1:16" x14ac:dyDescent="0.35">
      <c r="A2742" s="149"/>
      <c r="B2742" s="149"/>
      <c r="C2742" s="150"/>
      <c r="D2742" s="149"/>
      <c r="E2742" s="149"/>
      <c r="F2742" s="149"/>
      <c r="G2742" s="149"/>
      <c r="H2742" s="151"/>
      <c r="I2742" s="149"/>
      <c r="J2742" s="149"/>
      <c r="K2742" s="152"/>
      <c r="L2742" s="149"/>
      <c r="M2742" s="149"/>
      <c r="N2742" s="153"/>
      <c r="O2742" s="153"/>
      <c r="P2742" s="153"/>
    </row>
    <row r="2743" spans="1:16" x14ac:dyDescent="0.35">
      <c r="A2743" s="149"/>
      <c r="B2743" s="149"/>
      <c r="C2743" s="150"/>
      <c r="D2743" s="149"/>
      <c r="E2743" s="149"/>
      <c r="F2743" s="149"/>
      <c r="G2743" s="149"/>
      <c r="H2743" s="151"/>
      <c r="I2743" s="149"/>
      <c r="J2743" s="149"/>
      <c r="K2743" s="152"/>
      <c r="L2743" s="149"/>
      <c r="M2743" s="149"/>
      <c r="N2743" s="153"/>
      <c r="O2743" s="153"/>
      <c r="P2743" s="153"/>
    </row>
    <row r="2744" spans="1:16" x14ac:dyDescent="0.35">
      <c r="A2744" s="149"/>
      <c r="B2744" s="149"/>
      <c r="C2744" s="150"/>
      <c r="D2744" s="149"/>
      <c r="E2744" s="149"/>
      <c r="F2744" s="149"/>
      <c r="G2744" s="149"/>
      <c r="H2744" s="151"/>
      <c r="I2744" s="149"/>
      <c r="J2744" s="149"/>
      <c r="K2744" s="152"/>
      <c r="L2744" s="149"/>
      <c r="M2744" s="149"/>
      <c r="N2744" s="153"/>
      <c r="O2744" s="153"/>
      <c r="P2744" s="153"/>
    </row>
    <row r="2745" spans="1:16" x14ac:dyDescent="0.35">
      <c r="A2745" s="149"/>
      <c r="B2745" s="149"/>
      <c r="C2745" s="150"/>
      <c r="D2745" s="149"/>
      <c r="E2745" s="149"/>
      <c r="F2745" s="149"/>
      <c r="G2745" s="149"/>
      <c r="H2745" s="151"/>
      <c r="I2745" s="149"/>
      <c r="J2745" s="149"/>
      <c r="K2745" s="152"/>
      <c r="L2745" s="149"/>
      <c r="M2745" s="149"/>
      <c r="N2745" s="153"/>
      <c r="O2745" s="153"/>
      <c r="P2745" s="153"/>
    </row>
    <row r="2746" spans="1:16" x14ac:dyDescent="0.35">
      <c r="A2746" s="149"/>
      <c r="B2746" s="149"/>
      <c r="C2746" s="150"/>
      <c r="D2746" s="149"/>
      <c r="E2746" s="149"/>
      <c r="F2746" s="149"/>
      <c r="G2746" s="149"/>
      <c r="H2746" s="151"/>
      <c r="I2746" s="149"/>
      <c r="J2746" s="149"/>
      <c r="K2746" s="152"/>
      <c r="L2746" s="149"/>
      <c r="M2746" s="149"/>
      <c r="N2746" s="153"/>
      <c r="O2746" s="153"/>
      <c r="P2746" s="153"/>
    </row>
    <row r="2747" spans="1:16" x14ac:dyDescent="0.35">
      <c r="A2747" s="149"/>
      <c r="B2747" s="149"/>
      <c r="C2747" s="150"/>
      <c r="D2747" s="149"/>
      <c r="E2747" s="149"/>
      <c r="F2747" s="149"/>
      <c r="G2747" s="149"/>
      <c r="H2747" s="151"/>
      <c r="I2747" s="149"/>
      <c r="J2747" s="149"/>
      <c r="K2747" s="152"/>
      <c r="L2747" s="149"/>
      <c r="M2747" s="149"/>
      <c r="N2747" s="153"/>
      <c r="O2747" s="153"/>
      <c r="P2747" s="153"/>
    </row>
    <row r="2748" spans="1:16" x14ac:dyDescent="0.35">
      <c r="A2748" s="149"/>
      <c r="B2748" s="149"/>
      <c r="C2748" s="150"/>
      <c r="D2748" s="149"/>
      <c r="E2748" s="149"/>
      <c r="F2748" s="149"/>
      <c r="G2748" s="149"/>
      <c r="H2748" s="151"/>
      <c r="I2748" s="149"/>
      <c r="J2748" s="149"/>
      <c r="K2748" s="152"/>
      <c r="L2748" s="149"/>
      <c r="M2748" s="149"/>
      <c r="N2748" s="153"/>
      <c r="O2748" s="153"/>
      <c r="P2748" s="153"/>
    </row>
    <row r="2749" spans="1:16" x14ac:dyDescent="0.35">
      <c r="A2749" s="149"/>
      <c r="B2749" s="149"/>
      <c r="C2749" s="150"/>
      <c r="D2749" s="149"/>
      <c r="E2749" s="149"/>
      <c r="F2749" s="149"/>
      <c r="G2749" s="149"/>
      <c r="H2749" s="151"/>
      <c r="I2749" s="149"/>
      <c r="J2749" s="149"/>
      <c r="K2749" s="152"/>
      <c r="L2749" s="149"/>
      <c r="M2749" s="149"/>
      <c r="N2749" s="153"/>
      <c r="O2749" s="153"/>
      <c r="P2749" s="153"/>
    </row>
    <row r="2750" spans="1:16" x14ac:dyDescent="0.35">
      <c r="A2750" s="149"/>
      <c r="B2750" s="149"/>
      <c r="C2750" s="150"/>
      <c r="D2750" s="149"/>
      <c r="E2750" s="149"/>
      <c r="F2750" s="149"/>
      <c r="G2750" s="149"/>
      <c r="H2750" s="151"/>
      <c r="I2750" s="149"/>
      <c r="J2750" s="149"/>
      <c r="K2750" s="152"/>
      <c r="L2750" s="149"/>
      <c r="M2750" s="149"/>
      <c r="N2750" s="153"/>
      <c r="O2750" s="153"/>
      <c r="P2750" s="153"/>
    </row>
    <row r="2751" spans="1:16" x14ac:dyDescent="0.35">
      <c r="A2751" s="149"/>
      <c r="B2751" s="149"/>
      <c r="C2751" s="150"/>
      <c r="D2751" s="149"/>
      <c r="E2751" s="149"/>
      <c r="F2751" s="149"/>
      <c r="G2751" s="149"/>
      <c r="H2751" s="151"/>
      <c r="I2751" s="149"/>
      <c r="J2751" s="149"/>
      <c r="K2751" s="152"/>
      <c r="L2751" s="149"/>
      <c r="M2751" s="149"/>
      <c r="N2751" s="153"/>
      <c r="O2751" s="153"/>
      <c r="P2751" s="153"/>
    </row>
    <row r="2752" spans="1:16" x14ac:dyDescent="0.35">
      <c r="A2752" s="149"/>
      <c r="B2752" s="149"/>
      <c r="C2752" s="150"/>
      <c r="D2752" s="149"/>
      <c r="E2752" s="149"/>
      <c r="F2752" s="149"/>
      <c r="G2752" s="149"/>
      <c r="H2752" s="151"/>
      <c r="I2752" s="149"/>
      <c r="J2752" s="149"/>
      <c r="K2752" s="152"/>
      <c r="L2752" s="149"/>
      <c r="M2752" s="149"/>
      <c r="N2752" s="153"/>
      <c r="O2752" s="153"/>
      <c r="P2752" s="153"/>
    </row>
    <row r="2753" spans="1:16" x14ac:dyDescent="0.35">
      <c r="A2753" s="149"/>
      <c r="B2753" s="149"/>
      <c r="C2753" s="150"/>
      <c r="D2753" s="149"/>
      <c r="E2753" s="149"/>
      <c r="F2753" s="149"/>
      <c r="G2753" s="149"/>
      <c r="H2753" s="151"/>
      <c r="I2753" s="149"/>
      <c r="J2753" s="149"/>
      <c r="K2753" s="152"/>
      <c r="L2753" s="149"/>
      <c r="M2753" s="149"/>
      <c r="N2753" s="153"/>
      <c r="O2753" s="153"/>
      <c r="P2753" s="153"/>
    </row>
    <row r="2754" spans="1:16" x14ac:dyDescent="0.35">
      <c r="A2754" s="149"/>
      <c r="B2754" s="149"/>
      <c r="C2754" s="150"/>
      <c r="D2754" s="149"/>
      <c r="E2754" s="149"/>
      <c r="F2754" s="149"/>
      <c r="G2754" s="149"/>
      <c r="H2754" s="151"/>
      <c r="I2754" s="149"/>
      <c r="J2754" s="149"/>
      <c r="K2754" s="152"/>
      <c r="L2754" s="149"/>
      <c r="M2754" s="149"/>
      <c r="N2754" s="153"/>
      <c r="O2754" s="153"/>
      <c r="P2754" s="153"/>
    </row>
    <row r="2755" spans="1:16" x14ac:dyDescent="0.35">
      <c r="A2755" s="149"/>
      <c r="B2755" s="149"/>
      <c r="C2755" s="150"/>
      <c r="D2755" s="149"/>
      <c r="E2755" s="149"/>
      <c r="F2755" s="149"/>
      <c r="G2755" s="149"/>
      <c r="H2755" s="151"/>
      <c r="I2755" s="149"/>
      <c r="J2755" s="149"/>
      <c r="K2755" s="152"/>
      <c r="L2755" s="149"/>
      <c r="M2755" s="149"/>
      <c r="N2755" s="153"/>
      <c r="O2755" s="153"/>
      <c r="P2755" s="153"/>
    </row>
    <row r="2756" spans="1:16" x14ac:dyDescent="0.35">
      <c r="A2756" s="149"/>
      <c r="B2756" s="149"/>
      <c r="C2756" s="150"/>
      <c r="D2756" s="149"/>
      <c r="E2756" s="149"/>
      <c r="F2756" s="149"/>
      <c r="G2756" s="149"/>
      <c r="H2756" s="151"/>
      <c r="I2756" s="149"/>
      <c r="J2756" s="149"/>
      <c r="K2756" s="152"/>
      <c r="L2756" s="149"/>
      <c r="M2756" s="149"/>
      <c r="N2756" s="153"/>
      <c r="O2756" s="153"/>
      <c r="P2756" s="153"/>
    </row>
    <row r="2757" spans="1:16" x14ac:dyDescent="0.35">
      <c r="A2757" s="149"/>
      <c r="B2757" s="149"/>
      <c r="C2757" s="150"/>
      <c r="D2757" s="149"/>
      <c r="E2757" s="149"/>
      <c r="F2757" s="149"/>
      <c r="G2757" s="149"/>
      <c r="H2757" s="151"/>
      <c r="I2757" s="149"/>
      <c r="J2757" s="149"/>
      <c r="K2757" s="152"/>
      <c r="L2757" s="149"/>
      <c r="M2757" s="149"/>
      <c r="N2757" s="153"/>
      <c r="O2757" s="153"/>
      <c r="P2757" s="153"/>
    </row>
    <row r="2758" spans="1:16" x14ac:dyDescent="0.35">
      <c r="A2758" s="149"/>
      <c r="B2758" s="149"/>
      <c r="C2758" s="150"/>
      <c r="D2758" s="149"/>
      <c r="E2758" s="149"/>
      <c r="F2758" s="149"/>
      <c r="G2758" s="149"/>
      <c r="H2758" s="151"/>
      <c r="I2758" s="149"/>
      <c r="J2758" s="149"/>
      <c r="K2758" s="152"/>
      <c r="L2758" s="149"/>
      <c r="M2758" s="149"/>
      <c r="N2758" s="153"/>
      <c r="O2758" s="153"/>
      <c r="P2758" s="153"/>
    </row>
    <row r="2759" spans="1:16" x14ac:dyDescent="0.35">
      <c r="A2759" s="149"/>
      <c r="B2759" s="149"/>
      <c r="C2759" s="150"/>
      <c r="D2759" s="149"/>
      <c r="E2759" s="149"/>
      <c r="F2759" s="149"/>
      <c r="G2759" s="149"/>
      <c r="H2759" s="151"/>
      <c r="I2759" s="149"/>
      <c r="J2759" s="149"/>
      <c r="K2759" s="152"/>
      <c r="L2759" s="149"/>
      <c r="M2759" s="149"/>
      <c r="N2759" s="153"/>
      <c r="O2759" s="153"/>
      <c r="P2759" s="153"/>
    </row>
    <row r="2760" spans="1:16" x14ac:dyDescent="0.35">
      <c r="A2760" s="149"/>
      <c r="B2760" s="149"/>
      <c r="C2760" s="150"/>
      <c r="D2760" s="149"/>
      <c r="E2760" s="149"/>
      <c r="F2760" s="149"/>
      <c r="G2760" s="149"/>
      <c r="H2760" s="151"/>
      <c r="I2760" s="149"/>
      <c r="J2760" s="149"/>
      <c r="K2760" s="152"/>
      <c r="L2760" s="149"/>
      <c r="M2760" s="149"/>
      <c r="N2760" s="153"/>
      <c r="O2760" s="153"/>
      <c r="P2760" s="153"/>
    </row>
    <row r="2761" spans="1:16" x14ac:dyDescent="0.35">
      <c r="A2761" s="149"/>
      <c r="B2761" s="149"/>
      <c r="C2761" s="150"/>
      <c r="D2761" s="149"/>
      <c r="E2761" s="149"/>
      <c r="F2761" s="149"/>
      <c r="G2761" s="149"/>
      <c r="H2761" s="151"/>
      <c r="I2761" s="149"/>
      <c r="J2761" s="149"/>
      <c r="K2761" s="152"/>
      <c r="L2761" s="149"/>
      <c r="M2761" s="149"/>
      <c r="N2761" s="153"/>
      <c r="O2761" s="153"/>
      <c r="P2761" s="153"/>
    </row>
    <row r="2762" spans="1:16" x14ac:dyDescent="0.35">
      <c r="A2762" s="149"/>
      <c r="B2762" s="149"/>
      <c r="C2762" s="150"/>
      <c r="D2762" s="149"/>
      <c r="E2762" s="149"/>
      <c r="F2762" s="149"/>
      <c r="G2762" s="149"/>
      <c r="H2762" s="151"/>
      <c r="I2762" s="149"/>
      <c r="J2762" s="149"/>
      <c r="K2762" s="152"/>
      <c r="L2762" s="149"/>
      <c r="M2762" s="149"/>
      <c r="N2762" s="153"/>
      <c r="O2762" s="153"/>
      <c r="P2762" s="153"/>
    </row>
    <row r="2763" spans="1:16" x14ac:dyDescent="0.35">
      <c r="A2763" s="149"/>
      <c r="B2763" s="149"/>
      <c r="C2763" s="150"/>
      <c r="D2763" s="149"/>
      <c r="E2763" s="149"/>
      <c r="F2763" s="149"/>
      <c r="G2763" s="149"/>
      <c r="H2763" s="151"/>
      <c r="I2763" s="149"/>
      <c r="J2763" s="149"/>
      <c r="K2763" s="152"/>
      <c r="L2763" s="149"/>
      <c r="M2763" s="149"/>
      <c r="N2763" s="153"/>
      <c r="O2763" s="153"/>
      <c r="P2763" s="153"/>
    </row>
    <row r="2764" spans="1:16" x14ac:dyDescent="0.35">
      <c r="A2764" s="149"/>
      <c r="B2764" s="149"/>
      <c r="C2764" s="150"/>
      <c r="D2764" s="149"/>
      <c r="E2764" s="149"/>
      <c r="F2764" s="149"/>
      <c r="G2764" s="149"/>
      <c r="H2764" s="151"/>
      <c r="I2764" s="149"/>
      <c r="J2764" s="149"/>
      <c r="K2764" s="152"/>
      <c r="L2764" s="149"/>
      <c r="M2764" s="149"/>
      <c r="N2764" s="153"/>
      <c r="O2764" s="153"/>
      <c r="P2764" s="153"/>
    </row>
    <row r="2765" spans="1:16" x14ac:dyDescent="0.35">
      <c r="A2765" s="149"/>
      <c r="B2765" s="149"/>
      <c r="C2765" s="150"/>
      <c r="D2765" s="149"/>
      <c r="E2765" s="149"/>
      <c r="F2765" s="149"/>
      <c r="G2765" s="149"/>
      <c r="H2765" s="151"/>
      <c r="I2765" s="149"/>
      <c r="J2765" s="149"/>
      <c r="K2765" s="152"/>
      <c r="L2765" s="149"/>
      <c r="M2765" s="149"/>
      <c r="N2765" s="153"/>
      <c r="O2765" s="153"/>
      <c r="P2765" s="153"/>
    </row>
    <row r="2766" spans="1:16" x14ac:dyDescent="0.35">
      <c r="A2766" s="149"/>
      <c r="B2766" s="149"/>
      <c r="C2766" s="150"/>
      <c r="D2766" s="149"/>
      <c r="E2766" s="149"/>
      <c r="F2766" s="149"/>
      <c r="G2766" s="149"/>
      <c r="H2766" s="151"/>
      <c r="I2766" s="149"/>
      <c r="J2766" s="149"/>
      <c r="K2766" s="152"/>
      <c r="L2766" s="149"/>
      <c r="M2766" s="149"/>
      <c r="N2766" s="153"/>
      <c r="O2766" s="153"/>
      <c r="P2766" s="153"/>
    </row>
    <row r="2767" spans="1:16" x14ac:dyDescent="0.35">
      <c r="A2767" s="149"/>
      <c r="B2767" s="149"/>
      <c r="C2767" s="150"/>
      <c r="D2767" s="149"/>
      <c r="E2767" s="149"/>
      <c r="F2767" s="149"/>
      <c r="G2767" s="149"/>
      <c r="H2767" s="151"/>
      <c r="I2767" s="149"/>
      <c r="J2767" s="149"/>
      <c r="K2767" s="152"/>
      <c r="L2767" s="149"/>
      <c r="M2767" s="149"/>
      <c r="N2767" s="153"/>
      <c r="O2767" s="153"/>
      <c r="P2767" s="153"/>
    </row>
    <row r="2768" spans="1:16" x14ac:dyDescent="0.35">
      <c r="A2768" s="149"/>
      <c r="B2768" s="149"/>
      <c r="C2768" s="150"/>
      <c r="D2768" s="149"/>
      <c r="E2768" s="149"/>
      <c r="F2768" s="149"/>
      <c r="G2768" s="149"/>
      <c r="H2768" s="151"/>
      <c r="I2768" s="149"/>
      <c r="J2768" s="149"/>
      <c r="K2768" s="152"/>
      <c r="L2768" s="149"/>
      <c r="M2768" s="149"/>
      <c r="N2768" s="153"/>
      <c r="O2768" s="153"/>
      <c r="P2768" s="153"/>
    </row>
    <row r="2769" spans="1:16" x14ac:dyDescent="0.35">
      <c r="A2769" s="149"/>
      <c r="B2769" s="149"/>
      <c r="C2769" s="150"/>
      <c r="D2769" s="149"/>
      <c r="E2769" s="149"/>
      <c r="F2769" s="149"/>
      <c r="G2769" s="149"/>
      <c r="H2769" s="151"/>
      <c r="I2769" s="149"/>
      <c r="J2769" s="149"/>
      <c r="K2769" s="152"/>
      <c r="L2769" s="149"/>
      <c r="M2769" s="149"/>
      <c r="N2769" s="153"/>
      <c r="O2769" s="153"/>
      <c r="P2769" s="153"/>
    </row>
    <row r="2770" spans="1:16" x14ac:dyDescent="0.35">
      <c r="A2770" s="149"/>
      <c r="B2770" s="149"/>
      <c r="C2770" s="150"/>
      <c r="D2770" s="149"/>
      <c r="E2770" s="149"/>
      <c r="F2770" s="149"/>
      <c r="G2770" s="149"/>
      <c r="H2770" s="151"/>
      <c r="I2770" s="149"/>
      <c r="J2770" s="149"/>
      <c r="K2770" s="152"/>
      <c r="L2770" s="149"/>
      <c r="M2770" s="149"/>
      <c r="N2770" s="153"/>
      <c r="O2770" s="153"/>
      <c r="P2770" s="153"/>
    </row>
    <row r="2771" spans="1:16" x14ac:dyDescent="0.35">
      <c r="A2771" s="149"/>
      <c r="B2771" s="149"/>
      <c r="C2771" s="150"/>
      <c r="D2771" s="149"/>
      <c r="E2771" s="149"/>
      <c r="F2771" s="149"/>
      <c r="G2771" s="149"/>
      <c r="H2771" s="151"/>
      <c r="I2771" s="149"/>
      <c r="J2771" s="149"/>
      <c r="K2771" s="152"/>
      <c r="L2771" s="149"/>
      <c r="M2771" s="149"/>
      <c r="N2771" s="153"/>
      <c r="O2771" s="153"/>
      <c r="P2771" s="153"/>
    </row>
    <row r="2772" spans="1:16" x14ac:dyDescent="0.35">
      <c r="A2772" s="149"/>
      <c r="B2772" s="149"/>
      <c r="C2772" s="150"/>
      <c r="D2772" s="149"/>
      <c r="E2772" s="149"/>
      <c r="F2772" s="149"/>
      <c r="G2772" s="149"/>
      <c r="H2772" s="151"/>
      <c r="I2772" s="149"/>
      <c r="J2772" s="149"/>
      <c r="K2772" s="152"/>
      <c r="L2772" s="149"/>
      <c r="M2772" s="149"/>
      <c r="N2772" s="153"/>
      <c r="O2772" s="153"/>
      <c r="P2772" s="153"/>
    </row>
    <row r="2773" spans="1:16" x14ac:dyDescent="0.35">
      <c r="A2773" s="149"/>
      <c r="B2773" s="149"/>
      <c r="C2773" s="150"/>
      <c r="D2773" s="149"/>
      <c r="E2773" s="149"/>
      <c r="F2773" s="149"/>
      <c r="G2773" s="149"/>
      <c r="H2773" s="151"/>
      <c r="I2773" s="149"/>
      <c r="J2773" s="149"/>
      <c r="K2773" s="152"/>
      <c r="L2773" s="149"/>
      <c r="M2773" s="149"/>
      <c r="N2773" s="153"/>
      <c r="O2773" s="153"/>
      <c r="P2773" s="153"/>
    </row>
    <row r="2774" spans="1:16" x14ac:dyDescent="0.35">
      <c r="A2774" s="149"/>
      <c r="B2774" s="149"/>
      <c r="C2774" s="150"/>
      <c r="D2774" s="149"/>
      <c r="E2774" s="149"/>
      <c r="F2774" s="149"/>
      <c r="G2774" s="149"/>
      <c r="H2774" s="151"/>
      <c r="I2774" s="149"/>
      <c r="J2774" s="149"/>
      <c r="K2774" s="152"/>
      <c r="L2774" s="149"/>
      <c r="M2774" s="149"/>
      <c r="N2774" s="153"/>
      <c r="O2774" s="153"/>
      <c r="P2774" s="153"/>
    </row>
    <row r="2775" spans="1:16" x14ac:dyDescent="0.35">
      <c r="A2775" s="149"/>
      <c r="B2775" s="149"/>
      <c r="C2775" s="150"/>
      <c r="D2775" s="149"/>
      <c r="E2775" s="149"/>
      <c r="F2775" s="149"/>
      <c r="G2775" s="149"/>
      <c r="H2775" s="151"/>
      <c r="I2775" s="149"/>
      <c r="J2775" s="149"/>
      <c r="K2775" s="152"/>
      <c r="L2775" s="149"/>
      <c r="M2775" s="149"/>
      <c r="N2775" s="153"/>
      <c r="O2775" s="153"/>
      <c r="P2775" s="153"/>
    </row>
    <row r="2776" spans="1:16" x14ac:dyDescent="0.35">
      <c r="A2776" s="149"/>
      <c r="B2776" s="149"/>
      <c r="C2776" s="150"/>
      <c r="D2776" s="149"/>
      <c r="E2776" s="149"/>
      <c r="F2776" s="149"/>
      <c r="G2776" s="149"/>
      <c r="H2776" s="151"/>
      <c r="I2776" s="149"/>
      <c r="J2776" s="149"/>
      <c r="K2776" s="152"/>
      <c r="L2776" s="149"/>
      <c r="M2776" s="149"/>
      <c r="N2776" s="153"/>
      <c r="O2776" s="153"/>
      <c r="P2776" s="153"/>
    </row>
    <row r="2777" spans="1:16" x14ac:dyDescent="0.35">
      <c r="A2777" s="149"/>
      <c r="B2777" s="149"/>
      <c r="C2777" s="150"/>
      <c r="D2777" s="149"/>
      <c r="E2777" s="149"/>
      <c r="F2777" s="149"/>
      <c r="G2777" s="149"/>
      <c r="H2777" s="151"/>
      <c r="I2777" s="149"/>
      <c r="J2777" s="149"/>
      <c r="K2777" s="152"/>
      <c r="L2777" s="149"/>
      <c r="M2777" s="149"/>
      <c r="N2777" s="153"/>
      <c r="O2777" s="153"/>
      <c r="P2777" s="153"/>
    </row>
    <row r="2778" spans="1:16" x14ac:dyDescent="0.35">
      <c r="A2778" s="149"/>
      <c r="B2778" s="149"/>
      <c r="C2778" s="150"/>
      <c r="D2778" s="149"/>
      <c r="E2778" s="149"/>
      <c r="F2778" s="149"/>
      <c r="G2778" s="149"/>
      <c r="H2778" s="151"/>
      <c r="I2778" s="149"/>
      <c r="J2778" s="149"/>
      <c r="K2778" s="152"/>
      <c r="L2778" s="149"/>
      <c r="M2778" s="149"/>
      <c r="N2778" s="153"/>
      <c r="O2778" s="153"/>
      <c r="P2778" s="153"/>
    </row>
    <row r="2779" spans="1:16" x14ac:dyDescent="0.35">
      <c r="A2779" s="149"/>
      <c r="B2779" s="149"/>
      <c r="C2779" s="150"/>
      <c r="D2779" s="149"/>
      <c r="E2779" s="149"/>
      <c r="F2779" s="149"/>
      <c r="G2779" s="149"/>
      <c r="H2779" s="151"/>
      <c r="I2779" s="149"/>
      <c r="J2779" s="149"/>
      <c r="K2779" s="152"/>
      <c r="L2779" s="149"/>
      <c r="M2779" s="149"/>
      <c r="N2779" s="153"/>
      <c r="O2779" s="153"/>
      <c r="P2779" s="153"/>
    </row>
    <row r="2780" spans="1:16" x14ac:dyDescent="0.35">
      <c r="A2780" s="149"/>
      <c r="B2780" s="149"/>
      <c r="C2780" s="150"/>
      <c r="D2780" s="149"/>
      <c r="E2780" s="149"/>
      <c r="F2780" s="149"/>
      <c r="G2780" s="149"/>
      <c r="H2780" s="151"/>
      <c r="I2780" s="149"/>
      <c r="J2780" s="149"/>
      <c r="K2780" s="152"/>
      <c r="L2780" s="149"/>
      <c r="M2780" s="149"/>
      <c r="N2780" s="153"/>
      <c r="O2780" s="153"/>
      <c r="P2780" s="153"/>
    </row>
    <row r="2781" spans="1:16" x14ac:dyDescent="0.35">
      <c r="A2781" s="149"/>
      <c r="B2781" s="149"/>
      <c r="C2781" s="150"/>
      <c r="D2781" s="149"/>
      <c r="E2781" s="149"/>
      <c r="F2781" s="149"/>
      <c r="G2781" s="149"/>
      <c r="H2781" s="151"/>
      <c r="I2781" s="149"/>
      <c r="J2781" s="149"/>
      <c r="K2781" s="152"/>
      <c r="L2781" s="149"/>
      <c r="M2781" s="149"/>
      <c r="N2781" s="153"/>
      <c r="O2781" s="153"/>
      <c r="P2781" s="153"/>
    </row>
    <row r="2782" spans="1:16" x14ac:dyDescent="0.35">
      <c r="A2782" s="149"/>
      <c r="B2782" s="149"/>
      <c r="C2782" s="150"/>
      <c r="D2782" s="149"/>
      <c r="E2782" s="149"/>
      <c r="F2782" s="149"/>
      <c r="G2782" s="149"/>
      <c r="H2782" s="151"/>
      <c r="I2782" s="149"/>
      <c r="J2782" s="149"/>
      <c r="K2782" s="152"/>
      <c r="L2782" s="149"/>
      <c r="M2782" s="149"/>
      <c r="N2782" s="153"/>
      <c r="O2782" s="153"/>
      <c r="P2782" s="153"/>
    </row>
    <row r="2783" spans="1:16" x14ac:dyDescent="0.35">
      <c r="A2783" s="149"/>
      <c r="B2783" s="149"/>
      <c r="C2783" s="150"/>
      <c r="D2783" s="149"/>
      <c r="E2783" s="149"/>
      <c r="F2783" s="149"/>
      <c r="G2783" s="149"/>
      <c r="H2783" s="151"/>
      <c r="I2783" s="149"/>
      <c r="J2783" s="149"/>
      <c r="K2783" s="152"/>
      <c r="L2783" s="149"/>
      <c r="M2783" s="149"/>
      <c r="N2783" s="153"/>
      <c r="O2783" s="153"/>
      <c r="P2783" s="153"/>
    </row>
    <row r="2784" spans="1:16" x14ac:dyDescent="0.35">
      <c r="A2784" s="149"/>
      <c r="B2784" s="149"/>
      <c r="C2784" s="150"/>
      <c r="D2784" s="149"/>
      <c r="E2784" s="149"/>
      <c r="F2784" s="149"/>
      <c r="G2784" s="149"/>
      <c r="H2784" s="151"/>
      <c r="I2784" s="149"/>
      <c r="J2784" s="149"/>
      <c r="K2784" s="152"/>
      <c r="L2784" s="149"/>
      <c r="M2784" s="149"/>
      <c r="N2784" s="153"/>
      <c r="O2784" s="153"/>
      <c r="P2784" s="153"/>
    </row>
    <row r="2785" spans="1:16" x14ac:dyDescent="0.35">
      <c r="A2785" s="149"/>
      <c r="B2785" s="149"/>
      <c r="C2785" s="150"/>
      <c r="D2785" s="149"/>
      <c r="E2785" s="149"/>
      <c r="F2785" s="149"/>
      <c r="G2785" s="149"/>
      <c r="H2785" s="151"/>
      <c r="I2785" s="149"/>
      <c r="J2785" s="149"/>
      <c r="K2785" s="152"/>
      <c r="L2785" s="149"/>
      <c r="M2785" s="149"/>
      <c r="N2785" s="153"/>
      <c r="O2785" s="153"/>
      <c r="P2785" s="153"/>
    </row>
    <row r="2786" spans="1:16" x14ac:dyDescent="0.35">
      <c r="A2786" s="149"/>
      <c r="B2786" s="149"/>
      <c r="C2786" s="150"/>
      <c r="D2786" s="149"/>
      <c r="E2786" s="149"/>
      <c r="F2786" s="149"/>
      <c r="G2786" s="149"/>
      <c r="H2786" s="151"/>
      <c r="I2786" s="149"/>
      <c r="J2786" s="149"/>
      <c r="K2786" s="152"/>
      <c r="L2786" s="149"/>
      <c r="M2786" s="149"/>
      <c r="N2786" s="153"/>
      <c r="O2786" s="153"/>
      <c r="P2786" s="153"/>
    </row>
    <row r="2787" spans="1:16" x14ac:dyDescent="0.35">
      <c r="A2787" s="149"/>
      <c r="B2787" s="149"/>
      <c r="C2787" s="150"/>
      <c r="D2787" s="149"/>
      <c r="E2787" s="149"/>
      <c r="F2787" s="149"/>
      <c r="G2787" s="149"/>
      <c r="H2787" s="151"/>
      <c r="I2787" s="149"/>
      <c r="J2787" s="149"/>
      <c r="K2787" s="152"/>
      <c r="L2787" s="149"/>
      <c r="M2787" s="149"/>
      <c r="N2787" s="153"/>
      <c r="O2787" s="153"/>
      <c r="P2787" s="153"/>
    </row>
    <row r="2788" spans="1:16" x14ac:dyDescent="0.35">
      <c r="A2788" s="149"/>
      <c r="B2788" s="149"/>
      <c r="C2788" s="150"/>
      <c r="D2788" s="149"/>
      <c r="E2788" s="149"/>
      <c r="F2788" s="149"/>
      <c r="G2788" s="149"/>
      <c r="H2788" s="151"/>
      <c r="I2788" s="149"/>
      <c r="J2788" s="149"/>
      <c r="K2788" s="152"/>
      <c r="L2788" s="149"/>
      <c r="M2788" s="149"/>
      <c r="N2788" s="153"/>
      <c r="O2788" s="153"/>
      <c r="P2788" s="153"/>
    </row>
    <row r="2789" spans="1:16" x14ac:dyDescent="0.35">
      <c r="A2789" s="149"/>
      <c r="B2789" s="149"/>
      <c r="C2789" s="150"/>
      <c r="D2789" s="149"/>
      <c r="E2789" s="149"/>
      <c r="F2789" s="149"/>
      <c r="G2789" s="149"/>
      <c r="H2789" s="151"/>
      <c r="I2789" s="149"/>
      <c r="J2789" s="149"/>
      <c r="K2789" s="152"/>
      <c r="L2789" s="149"/>
      <c r="M2789" s="149"/>
      <c r="N2789" s="153"/>
      <c r="O2789" s="153"/>
      <c r="P2789" s="153"/>
    </row>
    <row r="2790" spans="1:16" x14ac:dyDescent="0.35">
      <c r="A2790" s="149"/>
      <c r="B2790" s="149"/>
      <c r="C2790" s="150"/>
      <c r="D2790" s="149"/>
      <c r="E2790" s="149"/>
      <c r="F2790" s="149"/>
      <c r="G2790" s="149"/>
      <c r="H2790" s="151"/>
      <c r="I2790" s="149"/>
      <c r="J2790" s="149"/>
      <c r="K2790" s="152"/>
      <c r="L2790" s="149"/>
      <c r="M2790" s="149"/>
      <c r="N2790" s="153"/>
      <c r="O2790" s="153"/>
      <c r="P2790" s="153"/>
    </row>
    <row r="2791" spans="1:16" x14ac:dyDescent="0.35">
      <c r="A2791" s="149"/>
      <c r="B2791" s="149"/>
      <c r="C2791" s="150"/>
      <c r="D2791" s="149"/>
      <c r="E2791" s="149"/>
      <c r="F2791" s="149"/>
      <c r="G2791" s="149"/>
      <c r="H2791" s="151"/>
      <c r="I2791" s="149"/>
      <c r="J2791" s="149"/>
      <c r="K2791" s="152"/>
      <c r="L2791" s="149"/>
      <c r="M2791" s="149"/>
      <c r="N2791" s="153"/>
      <c r="O2791" s="153"/>
      <c r="P2791" s="153"/>
    </row>
    <row r="2792" spans="1:16" x14ac:dyDescent="0.35">
      <c r="A2792" s="149"/>
      <c r="B2792" s="149"/>
      <c r="C2792" s="150"/>
      <c r="D2792" s="149"/>
      <c r="E2792" s="149"/>
      <c r="F2792" s="149"/>
      <c r="G2792" s="149"/>
      <c r="H2792" s="151"/>
      <c r="I2792" s="149"/>
      <c r="J2792" s="149"/>
      <c r="K2792" s="152"/>
      <c r="L2792" s="149"/>
      <c r="M2792" s="149"/>
      <c r="N2792" s="153"/>
      <c r="O2792" s="153"/>
      <c r="P2792" s="153"/>
    </row>
    <row r="2793" spans="1:16" x14ac:dyDescent="0.35">
      <c r="A2793" s="149"/>
      <c r="B2793" s="149"/>
      <c r="C2793" s="150"/>
      <c r="D2793" s="149"/>
      <c r="E2793" s="149"/>
      <c r="F2793" s="149"/>
      <c r="G2793" s="149"/>
      <c r="H2793" s="151"/>
      <c r="I2793" s="149"/>
      <c r="J2793" s="149"/>
      <c r="K2793" s="152"/>
      <c r="L2793" s="149"/>
      <c r="M2793" s="149"/>
      <c r="N2793" s="153"/>
      <c r="O2793" s="153"/>
      <c r="P2793" s="153"/>
    </row>
    <row r="2794" spans="1:16" x14ac:dyDescent="0.35">
      <c r="A2794" s="149"/>
      <c r="B2794" s="149"/>
      <c r="C2794" s="150"/>
      <c r="D2794" s="149"/>
      <c r="E2794" s="149"/>
      <c r="F2794" s="149"/>
      <c r="G2794" s="149"/>
      <c r="H2794" s="151"/>
      <c r="I2794" s="149"/>
      <c r="J2794" s="149"/>
      <c r="K2794" s="152"/>
      <c r="L2794" s="149"/>
      <c r="M2794" s="149"/>
      <c r="N2794" s="153"/>
      <c r="O2794" s="153"/>
      <c r="P2794" s="153"/>
    </row>
    <row r="2795" spans="1:16" x14ac:dyDescent="0.35">
      <c r="A2795" s="149"/>
      <c r="B2795" s="149"/>
      <c r="C2795" s="150"/>
      <c r="D2795" s="149"/>
      <c r="E2795" s="149"/>
      <c r="F2795" s="149"/>
      <c r="G2795" s="149"/>
      <c r="H2795" s="151"/>
      <c r="I2795" s="149"/>
      <c r="J2795" s="149"/>
      <c r="K2795" s="152"/>
      <c r="L2795" s="149"/>
      <c r="M2795" s="149"/>
      <c r="N2795" s="153"/>
      <c r="O2795" s="153"/>
      <c r="P2795" s="153"/>
    </row>
    <row r="2796" spans="1:16" x14ac:dyDescent="0.35">
      <c r="A2796" s="149"/>
      <c r="B2796" s="149"/>
      <c r="C2796" s="150"/>
      <c r="D2796" s="149"/>
      <c r="E2796" s="149"/>
      <c r="F2796" s="149"/>
      <c r="G2796" s="149"/>
      <c r="H2796" s="151"/>
      <c r="I2796" s="149"/>
      <c r="J2796" s="149"/>
      <c r="K2796" s="152"/>
      <c r="L2796" s="149"/>
      <c r="M2796" s="149"/>
      <c r="N2796" s="153"/>
      <c r="O2796" s="153"/>
      <c r="P2796" s="153"/>
    </row>
    <row r="2797" spans="1:16" x14ac:dyDescent="0.35">
      <c r="A2797" s="149"/>
      <c r="B2797" s="149"/>
      <c r="C2797" s="150"/>
      <c r="D2797" s="149"/>
      <c r="E2797" s="149"/>
      <c r="F2797" s="149"/>
      <c r="G2797" s="149"/>
      <c r="H2797" s="151"/>
      <c r="I2797" s="149"/>
      <c r="J2797" s="149"/>
      <c r="K2797" s="152"/>
      <c r="L2797" s="149"/>
      <c r="M2797" s="149"/>
      <c r="N2797" s="153"/>
      <c r="O2797" s="153"/>
      <c r="P2797" s="153"/>
    </row>
    <row r="2798" spans="1:16" x14ac:dyDescent="0.35">
      <c r="A2798" s="149"/>
      <c r="B2798" s="149"/>
      <c r="C2798" s="150"/>
      <c r="D2798" s="149"/>
      <c r="E2798" s="149"/>
      <c r="F2798" s="149"/>
      <c r="G2798" s="149"/>
      <c r="H2798" s="151"/>
      <c r="I2798" s="149"/>
      <c r="J2798" s="149"/>
      <c r="K2798" s="152"/>
      <c r="L2798" s="149"/>
      <c r="M2798" s="149"/>
      <c r="N2798" s="153"/>
      <c r="O2798" s="153"/>
      <c r="P2798" s="153"/>
    </row>
    <row r="2799" spans="1:16" x14ac:dyDescent="0.35">
      <c r="A2799" s="149"/>
      <c r="B2799" s="149"/>
      <c r="C2799" s="150"/>
      <c r="D2799" s="149"/>
      <c r="E2799" s="149"/>
      <c r="F2799" s="149"/>
      <c r="G2799" s="149"/>
      <c r="H2799" s="151"/>
      <c r="I2799" s="149"/>
      <c r="J2799" s="149"/>
      <c r="K2799" s="152"/>
      <c r="L2799" s="149"/>
      <c r="M2799" s="149"/>
      <c r="N2799" s="153"/>
      <c r="O2799" s="153"/>
      <c r="P2799" s="153"/>
    </row>
    <row r="2800" spans="1:16" x14ac:dyDescent="0.35">
      <c r="A2800" s="149"/>
      <c r="B2800" s="149"/>
      <c r="C2800" s="150"/>
      <c r="D2800" s="149"/>
      <c r="E2800" s="149"/>
      <c r="F2800" s="149"/>
      <c r="G2800" s="149"/>
      <c r="H2800" s="151"/>
      <c r="I2800" s="149"/>
      <c r="J2800" s="149"/>
      <c r="K2800" s="152"/>
      <c r="L2800" s="149"/>
      <c r="M2800" s="149"/>
      <c r="N2800" s="153"/>
      <c r="O2800" s="153"/>
      <c r="P2800" s="153"/>
    </row>
    <row r="2801" spans="1:16" x14ac:dyDescent="0.35">
      <c r="A2801" s="149"/>
      <c r="B2801" s="149"/>
      <c r="C2801" s="150"/>
      <c r="D2801" s="149"/>
      <c r="E2801" s="149"/>
      <c r="F2801" s="149"/>
      <c r="G2801" s="149"/>
      <c r="H2801" s="151"/>
      <c r="I2801" s="149"/>
      <c r="J2801" s="149"/>
      <c r="K2801" s="152"/>
      <c r="L2801" s="149"/>
      <c r="M2801" s="149"/>
      <c r="N2801" s="153"/>
      <c r="O2801" s="153"/>
      <c r="P2801" s="153"/>
    </row>
    <row r="2802" spans="1:16" x14ac:dyDescent="0.35">
      <c r="A2802" s="149"/>
      <c r="B2802" s="149"/>
      <c r="C2802" s="150"/>
      <c r="D2802" s="149"/>
      <c r="E2802" s="149"/>
      <c r="F2802" s="149"/>
      <c r="G2802" s="149"/>
      <c r="H2802" s="151"/>
      <c r="I2802" s="149"/>
      <c r="J2802" s="149"/>
      <c r="K2802" s="152"/>
      <c r="L2802" s="149"/>
      <c r="M2802" s="149"/>
      <c r="N2802" s="153"/>
      <c r="O2802" s="153"/>
      <c r="P2802" s="153"/>
    </row>
    <row r="2803" spans="1:16" x14ac:dyDescent="0.35">
      <c r="A2803" s="149"/>
      <c r="B2803" s="149"/>
      <c r="C2803" s="150"/>
      <c r="D2803" s="149"/>
      <c r="E2803" s="149"/>
      <c r="F2803" s="149"/>
      <c r="G2803" s="149"/>
      <c r="H2803" s="151"/>
      <c r="I2803" s="149"/>
      <c r="J2803" s="149"/>
      <c r="K2803" s="152"/>
      <c r="L2803" s="149"/>
      <c r="M2803" s="149"/>
      <c r="N2803" s="153"/>
      <c r="O2803" s="153"/>
      <c r="P2803" s="153"/>
    </row>
    <row r="2804" spans="1:16" x14ac:dyDescent="0.35">
      <c r="A2804" s="149"/>
      <c r="B2804" s="149"/>
      <c r="C2804" s="150"/>
      <c r="D2804" s="149"/>
      <c r="E2804" s="149"/>
      <c r="F2804" s="149"/>
      <c r="G2804" s="149"/>
      <c r="H2804" s="151"/>
      <c r="I2804" s="149"/>
      <c r="J2804" s="149"/>
      <c r="K2804" s="152"/>
      <c r="L2804" s="149"/>
      <c r="M2804" s="149"/>
      <c r="N2804" s="153"/>
      <c r="O2804" s="153"/>
      <c r="P2804" s="153"/>
    </row>
    <row r="2805" spans="1:16" x14ac:dyDescent="0.35">
      <c r="A2805" s="149"/>
      <c r="B2805" s="149"/>
      <c r="C2805" s="150"/>
      <c r="D2805" s="149"/>
      <c r="E2805" s="149"/>
      <c r="F2805" s="149"/>
      <c r="G2805" s="149"/>
      <c r="H2805" s="151"/>
      <c r="I2805" s="149"/>
      <c r="J2805" s="149"/>
      <c r="K2805" s="152"/>
      <c r="L2805" s="149"/>
      <c r="M2805" s="149"/>
      <c r="N2805" s="153"/>
      <c r="O2805" s="153"/>
      <c r="P2805" s="153"/>
    </row>
    <row r="2806" spans="1:16" x14ac:dyDescent="0.35">
      <c r="A2806" s="149"/>
      <c r="B2806" s="149"/>
      <c r="C2806" s="150"/>
      <c r="D2806" s="149"/>
      <c r="E2806" s="149"/>
      <c r="F2806" s="149"/>
      <c r="G2806" s="149"/>
      <c r="H2806" s="151"/>
      <c r="I2806" s="149"/>
      <c r="J2806" s="149"/>
      <c r="K2806" s="152"/>
      <c r="L2806" s="149"/>
      <c r="M2806" s="149"/>
      <c r="N2806" s="153"/>
      <c r="O2806" s="153"/>
      <c r="P2806" s="153"/>
    </row>
    <row r="2807" spans="1:16" x14ac:dyDescent="0.35">
      <c r="A2807" s="149"/>
      <c r="B2807" s="149"/>
      <c r="C2807" s="150"/>
      <c r="D2807" s="149"/>
      <c r="E2807" s="149"/>
      <c r="F2807" s="149"/>
      <c r="G2807" s="149"/>
      <c r="H2807" s="151"/>
      <c r="I2807" s="149"/>
      <c r="J2807" s="149"/>
      <c r="K2807" s="152"/>
      <c r="L2807" s="149"/>
      <c r="M2807" s="149"/>
      <c r="N2807" s="153"/>
      <c r="O2807" s="153"/>
      <c r="P2807" s="153"/>
    </row>
    <row r="2808" spans="1:16" x14ac:dyDescent="0.35">
      <c r="A2808" s="149"/>
      <c r="B2808" s="149"/>
      <c r="C2808" s="150"/>
      <c r="D2808" s="149"/>
      <c r="E2808" s="149"/>
      <c r="F2808" s="149"/>
      <c r="G2808" s="149"/>
      <c r="H2808" s="151"/>
      <c r="I2808" s="149"/>
      <c r="J2808" s="149"/>
      <c r="K2808" s="152"/>
      <c r="L2808" s="149"/>
      <c r="M2808" s="149"/>
      <c r="N2808" s="153"/>
      <c r="O2808" s="153"/>
      <c r="P2808" s="153"/>
    </row>
    <row r="2809" spans="1:16" x14ac:dyDescent="0.35">
      <c r="A2809" s="149"/>
      <c r="B2809" s="149"/>
      <c r="C2809" s="150"/>
      <c r="D2809" s="149"/>
      <c r="E2809" s="149"/>
      <c r="F2809" s="149"/>
      <c r="G2809" s="149"/>
      <c r="H2809" s="151"/>
      <c r="I2809" s="149"/>
      <c r="J2809" s="149"/>
      <c r="K2809" s="152"/>
      <c r="L2809" s="149"/>
      <c r="M2809" s="149"/>
      <c r="N2809" s="153"/>
      <c r="O2809" s="153"/>
      <c r="P2809" s="153"/>
    </row>
    <row r="2810" spans="1:16" x14ac:dyDescent="0.35">
      <c r="A2810" s="149"/>
      <c r="B2810" s="149"/>
      <c r="C2810" s="150"/>
      <c r="D2810" s="149"/>
      <c r="E2810" s="149"/>
      <c r="F2810" s="149"/>
      <c r="G2810" s="149"/>
      <c r="H2810" s="151"/>
      <c r="I2810" s="149"/>
      <c r="J2810" s="149"/>
      <c r="K2810" s="152"/>
      <c r="L2810" s="149"/>
      <c r="M2810" s="149"/>
      <c r="N2810" s="153"/>
      <c r="O2810" s="153"/>
      <c r="P2810" s="153"/>
    </row>
    <row r="2811" spans="1:16" x14ac:dyDescent="0.35">
      <c r="A2811" s="149"/>
      <c r="B2811" s="149"/>
      <c r="C2811" s="150"/>
      <c r="D2811" s="149"/>
      <c r="E2811" s="149"/>
      <c r="F2811" s="149"/>
      <c r="G2811" s="149"/>
      <c r="H2811" s="151"/>
      <c r="I2811" s="149"/>
      <c r="J2811" s="149"/>
      <c r="K2811" s="152"/>
      <c r="L2811" s="149"/>
      <c r="M2811" s="149"/>
      <c r="N2811" s="153"/>
      <c r="O2811" s="153"/>
      <c r="P2811" s="153"/>
    </row>
    <row r="2812" spans="1:16" x14ac:dyDescent="0.35">
      <c r="A2812" s="149"/>
      <c r="B2812" s="149"/>
      <c r="C2812" s="150"/>
      <c r="D2812" s="149"/>
      <c r="E2812" s="149"/>
      <c r="F2812" s="149"/>
      <c r="G2812" s="149"/>
      <c r="H2812" s="151"/>
      <c r="I2812" s="149"/>
      <c r="J2812" s="149"/>
      <c r="K2812" s="152"/>
      <c r="L2812" s="149"/>
      <c r="M2812" s="149"/>
      <c r="N2812" s="153"/>
      <c r="O2812" s="153"/>
      <c r="P2812" s="153"/>
    </row>
    <row r="2813" spans="1:16" x14ac:dyDescent="0.35">
      <c r="A2813" s="149"/>
      <c r="B2813" s="149"/>
      <c r="C2813" s="150"/>
      <c r="D2813" s="149"/>
      <c r="E2813" s="149"/>
      <c r="F2813" s="149"/>
      <c r="G2813" s="149"/>
      <c r="H2813" s="151"/>
      <c r="I2813" s="149"/>
      <c r="J2813" s="149"/>
      <c r="K2813" s="152"/>
      <c r="L2813" s="149"/>
      <c r="M2813" s="149"/>
      <c r="N2813" s="153"/>
      <c r="O2813" s="153"/>
      <c r="P2813" s="153"/>
    </row>
    <row r="2814" spans="1:16" x14ac:dyDescent="0.35">
      <c r="A2814" s="149"/>
      <c r="B2814" s="149"/>
      <c r="C2814" s="150"/>
      <c r="D2814" s="149"/>
      <c r="E2814" s="149"/>
      <c r="F2814" s="149"/>
      <c r="G2814" s="149"/>
      <c r="H2814" s="151"/>
      <c r="I2814" s="149"/>
      <c r="J2814" s="149"/>
      <c r="K2814" s="152"/>
      <c r="L2814" s="149"/>
      <c r="M2814" s="149"/>
      <c r="N2814" s="153"/>
      <c r="O2814" s="153"/>
      <c r="P2814" s="153"/>
    </row>
    <row r="2815" spans="1:16" x14ac:dyDescent="0.35">
      <c r="A2815" s="149"/>
      <c r="B2815" s="149"/>
      <c r="C2815" s="150"/>
      <c r="D2815" s="149"/>
      <c r="E2815" s="149"/>
      <c r="F2815" s="149"/>
      <c r="G2815" s="149"/>
      <c r="H2815" s="151"/>
      <c r="I2815" s="149"/>
      <c r="J2815" s="149"/>
      <c r="K2815" s="152"/>
      <c r="L2815" s="149"/>
      <c r="M2815" s="149"/>
      <c r="N2815" s="153"/>
      <c r="O2815" s="153"/>
      <c r="P2815" s="153"/>
    </row>
    <row r="2816" spans="1:16" x14ac:dyDescent="0.35">
      <c r="A2816" s="149"/>
      <c r="B2816" s="149"/>
      <c r="C2816" s="150"/>
      <c r="D2816" s="149"/>
      <c r="E2816" s="149"/>
      <c r="F2816" s="149"/>
      <c r="G2816" s="149"/>
      <c r="H2816" s="151"/>
      <c r="I2816" s="149"/>
      <c r="J2816" s="149"/>
      <c r="K2816" s="152"/>
      <c r="L2816" s="149"/>
      <c r="M2816" s="149"/>
      <c r="N2816" s="153"/>
      <c r="O2816" s="153"/>
      <c r="P2816" s="153"/>
    </row>
    <row r="2817" spans="1:16" x14ac:dyDescent="0.35">
      <c r="A2817" s="149"/>
      <c r="B2817" s="149"/>
      <c r="C2817" s="150"/>
      <c r="D2817" s="149"/>
      <c r="E2817" s="149"/>
      <c r="F2817" s="149"/>
      <c r="G2817" s="149"/>
      <c r="H2817" s="151"/>
      <c r="I2817" s="149"/>
      <c r="J2817" s="149"/>
      <c r="K2817" s="152"/>
      <c r="L2817" s="149"/>
      <c r="M2817" s="149"/>
      <c r="N2817" s="153"/>
      <c r="O2817" s="153"/>
      <c r="P2817" s="153"/>
    </row>
    <row r="2818" spans="1:16" x14ac:dyDescent="0.35">
      <c r="A2818" s="149"/>
      <c r="B2818" s="149"/>
      <c r="C2818" s="150"/>
      <c r="D2818" s="149"/>
      <c r="E2818" s="149"/>
      <c r="F2818" s="149"/>
      <c r="G2818" s="149"/>
      <c r="H2818" s="151"/>
      <c r="I2818" s="149"/>
      <c r="J2818" s="149"/>
      <c r="K2818" s="152"/>
      <c r="L2818" s="149"/>
      <c r="M2818" s="149"/>
      <c r="N2818" s="153"/>
      <c r="O2818" s="153"/>
      <c r="P2818" s="153"/>
    </row>
    <row r="2819" spans="1:16" x14ac:dyDescent="0.35">
      <c r="A2819" s="149"/>
      <c r="B2819" s="149"/>
      <c r="C2819" s="150"/>
      <c r="D2819" s="149"/>
      <c r="E2819" s="149"/>
      <c r="F2819" s="149"/>
      <c r="G2819" s="149"/>
      <c r="H2819" s="151"/>
      <c r="I2819" s="149"/>
      <c r="J2819" s="149"/>
      <c r="K2819" s="152"/>
      <c r="L2819" s="149"/>
      <c r="M2819" s="149"/>
      <c r="N2819" s="153"/>
      <c r="O2819" s="153"/>
      <c r="P2819" s="153"/>
    </row>
    <row r="2820" spans="1:16" x14ac:dyDescent="0.35">
      <c r="A2820" s="149"/>
      <c r="B2820" s="149"/>
      <c r="C2820" s="150"/>
      <c r="D2820" s="149"/>
      <c r="E2820" s="149"/>
      <c r="F2820" s="149"/>
      <c r="G2820" s="149"/>
      <c r="H2820" s="151"/>
      <c r="I2820" s="149"/>
      <c r="J2820" s="149"/>
      <c r="K2820" s="152"/>
      <c r="L2820" s="149"/>
      <c r="M2820" s="149"/>
      <c r="N2820" s="153"/>
      <c r="O2820" s="153"/>
      <c r="P2820" s="153"/>
    </row>
    <row r="2821" spans="1:16" x14ac:dyDescent="0.35">
      <c r="A2821" s="149"/>
      <c r="B2821" s="149"/>
      <c r="C2821" s="150"/>
      <c r="D2821" s="149"/>
      <c r="E2821" s="149"/>
      <c r="F2821" s="149"/>
      <c r="G2821" s="149"/>
      <c r="H2821" s="151"/>
      <c r="I2821" s="149"/>
      <c r="J2821" s="149"/>
      <c r="K2821" s="152"/>
      <c r="L2821" s="149"/>
      <c r="M2821" s="149"/>
      <c r="N2821" s="153"/>
      <c r="O2821" s="153"/>
      <c r="P2821" s="153"/>
    </row>
    <row r="2822" spans="1:16" x14ac:dyDescent="0.35">
      <c r="A2822" s="149"/>
      <c r="B2822" s="149"/>
      <c r="C2822" s="150"/>
      <c r="D2822" s="149"/>
      <c r="E2822" s="149"/>
      <c r="F2822" s="149"/>
      <c r="G2822" s="149"/>
      <c r="H2822" s="151"/>
      <c r="I2822" s="149"/>
      <c r="J2822" s="149"/>
      <c r="K2822" s="152"/>
      <c r="L2822" s="149"/>
      <c r="M2822" s="149"/>
      <c r="N2822" s="153"/>
      <c r="O2822" s="153"/>
      <c r="P2822" s="153"/>
    </row>
    <row r="2823" spans="1:16" x14ac:dyDescent="0.35">
      <c r="A2823" s="149"/>
      <c r="B2823" s="149"/>
      <c r="C2823" s="150"/>
      <c r="D2823" s="149"/>
      <c r="E2823" s="149"/>
      <c r="F2823" s="149"/>
      <c r="G2823" s="149"/>
      <c r="H2823" s="151"/>
      <c r="I2823" s="149"/>
      <c r="J2823" s="149"/>
      <c r="K2823" s="152"/>
      <c r="L2823" s="149"/>
      <c r="M2823" s="149"/>
      <c r="N2823" s="153"/>
      <c r="O2823" s="153"/>
      <c r="P2823" s="153"/>
    </row>
    <row r="2824" spans="1:16" x14ac:dyDescent="0.35">
      <c r="A2824" s="149"/>
      <c r="B2824" s="149"/>
      <c r="C2824" s="150"/>
      <c r="D2824" s="149"/>
      <c r="E2824" s="149"/>
      <c r="F2824" s="149"/>
      <c r="G2824" s="149"/>
      <c r="H2824" s="151"/>
      <c r="I2824" s="149"/>
      <c r="J2824" s="149"/>
      <c r="K2824" s="152"/>
      <c r="L2824" s="149"/>
      <c r="M2824" s="149"/>
      <c r="N2824" s="153"/>
      <c r="O2824" s="153"/>
      <c r="P2824" s="153"/>
    </row>
    <row r="2825" spans="1:16" x14ac:dyDescent="0.35">
      <c r="A2825" s="149"/>
      <c r="B2825" s="149"/>
      <c r="C2825" s="150"/>
      <c r="D2825" s="149"/>
      <c r="E2825" s="149"/>
      <c r="F2825" s="149"/>
      <c r="G2825" s="149"/>
      <c r="H2825" s="151"/>
      <c r="I2825" s="149"/>
      <c r="J2825" s="149"/>
      <c r="K2825" s="152"/>
      <c r="L2825" s="149"/>
      <c r="M2825" s="149"/>
      <c r="N2825" s="153"/>
      <c r="O2825" s="153"/>
      <c r="P2825" s="153"/>
    </row>
    <row r="2826" spans="1:16" x14ac:dyDescent="0.35">
      <c r="A2826" s="149"/>
      <c r="B2826" s="149"/>
      <c r="C2826" s="150"/>
      <c r="D2826" s="149"/>
      <c r="E2826" s="149"/>
      <c r="F2826" s="149"/>
      <c r="G2826" s="149"/>
      <c r="H2826" s="151"/>
      <c r="I2826" s="149"/>
      <c r="J2826" s="149"/>
      <c r="K2826" s="152"/>
      <c r="L2826" s="149"/>
      <c r="M2826" s="149"/>
      <c r="N2826" s="153"/>
      <c r="O2826" s="153"/>
      <c r="P2826" s="153"/>
    </row>
    <row r="2827" spans="1:16" x14ac:dyDescent="0.35">
      <c r="A2827" s="149"/>
      <c r="B2827" s="149"/>
      <c r="C2827" s="150"/>
      <c r="D2827" s="149"/>
      <c r="E2827" s="149"/>
      <c r="F2827" s="149"/>
      <c r="G2827" s="149"/>
      <c r="H2827" s="151"/>
      <c r="I2827" s="149"/>
      <c r="J2827" s="149"/>
      <c r="K2827" s="152"/>
      <c r="L2827" s="149"/>
      <c r="M2827" s="149"/>
      <c r="N2827" s="153"/>
      <c r="O2827" s="153"/>
      <c r="P2827" s="153"/>
    </row>
    <row r="2828" spans="1:16" x14ac:dyDescent="0.35">
      <c r="A2828" s="149"/>
      <c r="B2828" s="149"/>
      <c r="C2828" s="150"/>
      <c r="D2828" s="149"/>
      <c r="E2828" s="149"/>
      <c r="F2828" s="149"/>
      <c r="G2828" s="149"/>
      <c r="H2828" s="151"/>
      <c r="I2828" s="149"/>
      <c r="J2828" s="149"/>
      <c r="K2828" s="152"/>
      <c r="L2828" s="149"/>
      <c r="M2828" s="149"/>
      <c r="N2828" s="153"/>
      <c r="O2828" s="153"/>
      <c r="P2828" s="153"/>
    </row>
    <row r="2829" spans="1:16" x14ac:dyDescent="0.35">
      <c r="A2829" s="149"/>
      <c r="B2829" s="149"/>
      <c r="C2829" s="150"/>
      <c r="D2829" s="149"/>
      <c r="E2829" s="149"/>
      <c r="F2829" s="149"/>
      <c r="G2829" s="149"/>
      <c r="H2829" s="151"/>
      <c r="I2829" s="149"/>
      <c r="J2829" s="149"/>
      <c r="K2829" s="152"/>
      <c r="L2829" s="149"/>
      <c r="M2829" s="149"/>
      <c r="N2829" s="153"/>
      <c r="O2829" s="153"/>
      <c r="P2829" s="153"/>
    </row>
    <row r="2830" spans="1:16" x14ac:dyDescent="0.35">
      <c r="A2830" s="149"/>
      <c r="B2830" s="149"/>
      <c r="C2830" s="150"/>
      <c r="D2830" s="149"/>
      <c r="E2830" s="149"/>
      <c r="F2830" s="149"/>
      <c r="G2830" s="149"/>
      <c r="H2830" s="151"/>
      <c r="I2830" s="149"/>
      <c r="J2830" s="149"/>
      <c r="K2830" s="152"/>
      <c r="L2830" s="149"/>
      <c r="M2830" s="149"/>
      <c r="N2830" s="153"/>
      <c r="O2830" s="153"/>
      <c r="P2830" s="153"/>
    </row>
    <row r="2831" spans="1:16" x14ac:dyDescent="0.35">
      <c r="A2831" s="149"/>
      <c r="B2831" s="149"/>
      <c r="C2831" s="150"/>
      <c r="D2831" s="149"/>
      <c r="E2831" s="149"/>
      <c r="F2831" s="149"/>
      <c r="G2831" s="149"/>
      <c r="H2831" s="151"/>
      <c r="I2831" s="149"/>
      <c r="J2831" s="149"/>
      <c r="K2831" s="152"/>
      <c r="L2831" s="149"/>
      <c r="M2831" s="149"/>
      <c r="N2831" s="153"/>
      <c r="O2831" s="153"/>
      <c r="P2831" s="153"/>
    </row>
    <row r="2832" spans="1:16" x14ac:dyDescent="0.35">
      <c r="A2832" s="149"/>
      <c r="B2832" s="149"/>
      <c r="C2832" s="150"/>
      <c r="D2832" s="149"/>
      <c r="E2832" s="149"/>
      <c r="F2832" s="149"/>
      <c r="G2832" s="149"/>
      <c r="H2832" s="151"/>
      <c r="I2832" s="149"/>
      <c r="J2832" s="149"/>
      <c r="K2832" s="152"/>
      <c r="L2832" s="149"/>
      <c r="M2832" s="149"/>
      <c r="N2832" s="153"/>
      <c r="O2832" s="153"/>
      <c r="P2832" s="153"/>
    </row>
    <row r="2833" spans="1:16" x14ac:dyDescent="0.35">
      <c r="A2833" s="149"/>
      <c r="B2833" s="149"/>
      <c r="C2833" s="150"/>
      <c r="D2833" s="149"/>
      <c r="E2833" s="149"/>
      <c r="F2833" s="149"/>
      <c r="G2833" s="149"/>
      <c r="H2833" s="151"/>
      <c r="I2833" s="149"/>
      <c r="J2833" s="149"/>
      <c r="K2833" s="152"/>
      <c r="L2833" s="149"/>
      <c r="M2833" s="149"/>
      <c r="N2833" s="153"/>
      <c r="O2833" s="153"/>
      <c r="P2833" s="153"/>
    </row>
    <row r="2834" spans="1:16" x14ac:dyDescent="0.35">
      <c r="A2834" s="149"/>
      <c r="B2834" s="149"/>
      <c r="C2834" s="150"/>
      <c r="D2834" s="149"/>
      <c r="E2834" s="149"/>
      <c r="F2834" s="149"/>
      <c r="G2834" s="149"/>
      <c r="H2834" s="151"/>
      <c r="I2834" s="149"/>
      <c r="J2834" s="149"/>
      <c r="K2834" s="152"/>
      <c r="L2834" s="149"/>
      <c r="M2834" s="149"/>
      <c r="N2834" s="153"/>
      <c r="O2834" s="153"/>
      <c r="P2834" s="153"/>
    </row>
    <row r="2835" spans="1:16" x14ac:dyDescent="0.35">
      <c r="A2835" s="149"/>
      <c r="B2835" s="149"/>
      <c r="C2835" s="150"/>
      <c r="D2835" s="149"/>
      <c r="E2835" s="149"/>
      <c r="F2835" s="149"/>
      <c r="G2835" s="149"/>
      <c r="H2835" s="151"/>
      <c r="I2835" s="149"/>
      <c r="J2835" s="149"/>
      <c r="K2835" s="152"/>
      <c r="L2835" s="149"/>
      <c r="M2835" s="149"/>
      <c r="N2835" s="153"/>
      <c r="O2835" s="153"/>
      <c r="P2835" s="153"/>
    </row>
    <row r="2836" spans="1:16" x14ac:dyDescent="0.35">
      <c r="A2836" s="149"/>
      <c r="B2836" s="149"/>
      <c r="C2836" s="150"/>
      <c r="D2836" s="149"/>
      <c r="E2836" s="149"/>
      <c r="F2836" s="149"/>
      <c r="G2836" s="149"/>
      <c r="H2836" s="151"/>
      <c r="I2836" s="149"/>
      <c r="J2836" s="149"/>
      <c r="K2836" s="152"/>
      <c r="L2836" s="149"/>
      <c r="M2836" s="149"/>
      <c r="N2836" s="153"/>
      <c r="O2836" s="153"/>
      <c r="P2836" s="153"/>
    </row>
    <row r="2837" spans="1:16" x14ac:dyDescent="0.35">
      <c r="A2837" s="149"/>
      <c r="B2837" s="149"/>
      <c r="C2837" s="150"/>
      <c r="D2837" s="149"/>
      <c r="E2837" s="149"/>
      <c r="F2837" s="149"/>
      <c r="G2837" s="149"/>
      <c r="H2837" s="151"/>
      <c r="I2837" s="149"/>
      <c r="J2837" s="149"/>
      <c r="K2837" s="152"/>
      <c r="L2837" s="149"/>
      <c r="M2837" s="149"/>
      <c r="N2837" s="153"/>
      <c r="O2837" s="153"/>
      <c r="P2837" s="153"/>
    </row>
    <row r="2838" spans="1:16" x14ac:dyDescent="0.35">
      <c r="A2838" s="149"/>
      <c r="B2838" s="149"/>
      <c r="C2838" s="150"/>
      <c r="D2838" s="149"/>
      <c r="E2838" s="149"/>
      <c r="F2838" s="149"/>
      <c r="G2838" s="149"/>
      <c r="H2838" s="151"/>
      <c r="I2838" s="149"/>
      <c r="J2838" s="149"/>
      <c r="K2838" s="152"/>
      <c r="L2838" s="149"/>
      <c r="M2838" s="149"/>
      <c r="N2838" s="153"/>
      <c r="O2838" s="153"/>
      <c r="P2838" s="153"/>
    </row>
    <row r="2839" spans="1:16" x14ac:dyDescent="0.35">
      <c r="A2839" s="149"/>
      <c r="B2839" s="149"/>
      <c r="C2839" s="150"/>
      <c r="D2839" s="149"/>
      <c r="E2839" s="149"/>
      <c r="F2839" s="149"/>
      <c r="G2839" s="149"/>
      <c r="H2839" s="151"/>
      <c r="I2839" s="149"/>
      <c r="J2839" s="149"/>
      <c r="K2839" s="152"/>
      <c r="L2839" s="149"/>
      <c r="M2839" s="149"/>
      <c r="N2839" s="153"/>
      <c r="O2839" s="153"/>
      <c r="P2839" s="153"/>
    </row>
    <row r="2840" spans="1:16" x14ac:dyDescent="0.35">
      <c r="A2840" s="149"/>
      <c r="B2840" s="149"/>
      <c r="C2840" s="150"/>
      <c r="D2840" s="149"/>
      <c r="E2840" s="149"/>
      <c r="F2840" s="149"/>
      <c r="G2840" s="149"/>
      <c r="H2840" s="151"/>
      <c r="I2840" s="149"/>
      <c r="J2840" s="149"/>
      <c r="K2840" s="152"/>
      <c r="L2840" s="149"/>
      <c r="M2840" s="149"/>
      <c r="N2840" s="153"/>
      <c r="O2840" s="153"/>
      <c r="P2840" s="153"/>
    </row>
    <row r="2841" spans="1:16" x14ac:dyDescent="0.35">
      <c r="A2841" s="149"/>
      <c r="B2841" s="149"/>
      <c r="C2841" s="150"/>
      <c r="D2841" s="149"/>
      <c r="E2841" s="149"/>
      <c r="F2841" s="149"/>
      <c r="G2841" s="149"/>
      <c r="H2841" s="151"/>
      <c r="I2841" s="149"/>
      <c r="J2841" s="149"/>
      <c r="K2841" s="152"/>
      <c r="L2841" s="149"/>
      <c r="M2841" s="149"/>
      <c r="N2841" s="153"/>
      <c r="O2841" s="153"/>
      <c r="P2841" s="153"/>
    </row>
    <row r="2842" spans="1:16" x14ac:dyDescent="0.35">
      <c r="A2842" s="149"/>
      <c r="B2842" s="149"/>
      <c r="C2842" s="150"/>
      <c r="D2842" s="149"/>
      <c r="E2842" s="149"/>
      <c r="F2842" s="149"/>
      <c r="G2842" s="149"/>
      <c r="H2842" s="151"/>
      <c r="I2842" s="149"/>
      <c r="J2842" s="149"/>
      <c r="K2842" s="152"/>
      <c r="L2842" s="149"/>
      <c r="M2842" s="149"/>
      <c r="N2842" s="153"/>
      <c r="O2842" s="153"/>
      <c r="P2842" s="153"/>
    </row>
    <row r="2843" spans="1:16" x14ac:dyDescent="0.35">
      <c r="A2843" s="149"/>
      <c r="B2843" s="149"/>
      <c r="C2843" s="150"/>
      <c r="D2843" s="149"/>
      <c r="E2843" s="149"/>
      <c r="F2843" s="149"/>
      <c r="G2843" s="149"/>
      <c r="H2843" s="151"/>
      <c r="I2843" s="149"/>
      <c r="J2843" s="149"/>
      <c r="K2843" s="152"/>
      <c r="L2843" s="149"/>
      <c r="M2843" s="149"/>
      <c r="N2843" s="153"/>
      <c r="O2843" s="153"/>
      <c r="P2843" s="153"/>
    </row>
    <row r="2844" spans="1:16" x14ac:dyDescent="0.35">
      <c r="A2844" s="149"/>
      <c r="B2844" s="149"/>
      <c r="C2844" s="150"/>
      <c r="D2844" s="149"/>
      <c r="E2844" s="149"/>
      <c r="F2844" s="149"/>
      <c r="G2844" s="149"/>
      <c r="H2844" s="151"/>
      <c r="I2844" s="149"/>
      <c r="J2844" s="149"/>
      <c r="K2844" s="152"/>
      <c r="L2844" s="149"/>
      <c r="M2844" s="149"/>
      <c r="N2844" s="153"/>
      <c r="O2844" s="153"/>
      <c r="P2844" s="153"/>
    </row>
    <row r="2845" spans="1:16" x14ac:dyDescent="0.35">
      <c r="A2845" s="149"/>
      <c r="B2845" s="149"/>
      <c r="C2845" s="150"/>
      <c r="D2845" s="149"/>
      <c r="E2845" s="149"/>
      <c r="F2845" s="149"/>
      <c r="G2845" s="149"/>
      <c r="H2845" s="151"/>
      <c r="I2845" s="149"/>
      <c r="J2845" s="149"/>
      <c r="K2845" s="152"/>
      <c r="L2845" s="149"/>
      <c r="M2845" s="149"/>
      <c r="N2845" s="153"/>
      <c r="O2845" s="153"/>
      <c r="P2845" s="153"/>
    </row>
    <row r="2846" spans="1:16" x14ac:dyDescent="0.35">
      <c r="A2846" s="149"/>
      <c r="B2846" s="149"/>
      <c r="C2846" s="150"/>
      <c r="D2846" s="149"/>
      <c r="E2846" s="149"/>
      <c r="F2846" s="149"/>
      <c r="G2846" s="149"/>
      <c r="H2846" s="151"/>
      <c r="I2846" s="149"/>
      <c r="J2846" s="149"/>
      <c r="K2846" s="152"/>
      <c r="L2846" s="149"/>
      <c r="M2846" s="149"/>
      <c r="N2846" s="153"/>
      <c r="O2846" s="153"/>
      <c r="P2846" s="153"/>
    </row>
    <row r="2847" spans="1:16" x14ac:dyDescent="0.35">
      <c r="A2847" s="149"/>
      <c r="B2847" s="149"/>
      <c r="C2847" s="150"/>
      <c r="D2847" s="149"/>
      <c r="E2847" s="149"/>
      <c r="F2847" s="149"/>
      <c r="G2847" s="149"/>
      <c r="H2847" s="151"/>
      <c r="I2847" s="149"/>
      <c r="J2847" s="149"/>
      <c r="K2847" s="152"/>
      <c r="L2847" s="149"/>
      <c r="M2847" s="149"/>
      <c r="N2847" s="153"/>
      <c r="O2847" s="153"/>
      <c r="P2847" s="153"/>
    </row>
    <row r="2848" spans="1:16" x14ac:dyDescent="0.35">
      <c r="A2848" s="149"/>
      <c r="B2848" s="149"/>
      <c r="C2848" s="150"/>
      <c r="D2848" s="149"/>
      <c r="E2848" s="149"/>
      <c r="F2848" s="149"/>
      <c r="G2848" s="149"/>
      <c r="H2848" s="151"/>
      <c r="I2848" s="149"/>
      <c r="J2848" s="149"/>
      <c r="K2848" s="152"/>
      <c r="L2848" s="149"/>
      <c r="M2848" s="149"/>
      <c r="N2848" s="153"/>
      <c r="O2848" s="153"/>
      <c r="P2848" s="153"/>
    </row>
    <row r="2849" spans="1:16" x14ac:dyDescent="0.35">
      <c r="A2849" s="149"/>
      <c r="B2849" s="149"/>
      <c r="C2849" s="150"/>
      <c r="D2849" s="149"/>
      <c r="E2849" s="149"/>
      <c r="F2849" s="149"/>
      <c r="G2849" s="149"/>
      <c r="H2849" s="151"/>
      <c r="I2849" s="149"/>
      <c r="J2849" s="149"/>
      <c r="K2849" s="152"/>
      <c r="L2849" s="149"/>
      <c r="M2849" s="149"/>
      <c r="N2849" s="153"/>
      <c r="O2849" s="153"/>
      <c r="P2849" s="153"/>
    </row>
    <row r="2850" spans="1:16" x14ac:dyDescent="0.35">
      <c r="A2850" s="149"/>
      <c r="B2850" s="149"/>
      <c r="C2850" s="150"/>
      <c r="D2850" s="149"/>
      <c r="E2850" s="149"/>
      <c r="F2850" s="149"/>
      <c r="G2850" s="149"/>
      <c r="H2850" s="151"/>
      <c r="I2850" s="149"/>
      <c r="J2850" s="149"/>
      <c r="K2850" s="152"/>
      <c r="L2850" s="149"/>
      <c r="M2850" s="149"/>
      <c r="N2850" s="153"/>
      <c r="O2850" s="153"/>
      <c r="P2850" s="153"/>
    </row>
    <row r="2851" spans="1:16" x14ac:dyDescent="0.35">
      <c r="A2851" s="149"/>
      <c r="B2851" s="149"/>
      <c r="C2851" s="150"/>
      <c r="D2851" s="149"/>
      <c r="E2851" s="149"/>
      <c r="F2851" s="149"/>
      <c r="G2851" s="149"/>
      <c r="H2851" s="151"/>
      <c r="I2851" s="149"/>
      <c r="J2851" s="149"/>
      <c r="K2851" s="152"/>
      <c r="L2851" s="149"/>
      <c r="M2851" s="149"/>
      <c r="N2851" s="153"/>
      <c r="O2851" s="153"/>
      <c r="P2851" s="153"/>
    </row>
    <row r="2852" spans="1:16" x14ac:dyDescent="0.35">
      <c r="A2852" s="149"/>
      <c r="B2852" s="149"/>
      <c r="C2852" s="150"/>
      <c r="D2852" s="149"/>
      <c r="E2852" s="149"/>
      <c r="F2852" s="149"/>
      <c r="G2852" s="149"/>
      <c r="H2852" s="151"/>
      <c r="I2852" s="149"/>
      <c r="J2852" s="149"/>
      <c r="K2852" s="152"/>
      <c r="L2852" s="149"/>
      <c r="M2852" s="149"/>
      <c r="N2852" s="153"/>
      <c r="O2852" s="153"/>
      <c r="P2852" s="153"/>
    </row>
    <row r="2853" spans="1:16" x14ac:dyDescent="0.35">
      <c r="A2853" s="149"/>
      <c r="B2853" s="149"/>
      <c r="C2853" s="150"/>
      <c r="D2853" s="149"/>
      <c r="E2853" s="149"/>
      <c r="F2853" s="149"/>
      <c r="G2853" s="149"/>
      <c r="H2853" s="151"/>
      <c r="I2853" s="149"/>
      <c r="J2853" s="149"/>
      <c r="K2853" s="152"/>
      <c r="L2853" s="149"/>
      <c r="M2853" s="149"/>
      <c r="N2853" s="153"/>
      <c r="O2853" s="153"/>
      <c r="P2853" s="153"/>
    </row>
    <row r="2854" spans="1:16" x14ac:dyDescent="0.35">
      <c r="A2854" s="149"/>
      <c r="B2854" s="149"/>
      <c r="C2854" s="150"/>
      <c r="D2854" s="149"/>
      <c r="E2854" s="149"/>
      <c r="F2854" s="149"/>
      <c r="G2854" s="149"/>
      <c r="H2854" s="151"/>
      <c r="I2854" s="149"/>
      <c r="J2854" s="149"/>
      <c r="K2854" s="152"/>
      <c r="L2854" s="149"/>
      <c r="M2854" s="149"/>
      <c r="N2854" s="153"/>
      <c r="O2854" s="153"/>
      <c r="P2854" s="153"/>
    </row>
    <row r="2855" spans="1:16" x14ac:dyDescent="0.35">
      <c r="A2855" s="149"/>
      <c r="B2855" s="149"/>
      <c r="C2855" s="150"/>
      <c r="D2855" s="149"/>
      <c r="E2855" s="149"/>
      <c r="F2855" s="149"/>
      <c r="G2855" s="149"/>
      <c r="H2855" s="151"/>
      <c r="I2855" s="149"/>
      <c r="J2855" s="149"/>
      <c r="K2855" s="152"/>
      <c r="L2855" s="149"/>
      <c r="M2855" s="149"/>
      <c r="N2855" s="153"/>
      <c r="O2855" s="153"/>
      <c r="P2855" s="153"/>
    </row>
    <row r="2856" spans="1:16" x14ac:dyDescent="0.35">
      <c r="A2856" s="149"/>
      <c r="B2856" s="149"/>
      <c r="C2856" s="150"/>
      <c r="D2856" s="149"/>
      <c r="E2856" s="149"/>
      <c r="F2856" s="149"/>
      <c r="G2856" s="149"/>
      <c r="H2856" s="151"/>
      <c r="I2856" s="149"/>
      <c r="J2856" s="149"/>
      <c r="K2856" s="152"/>
      <c r="L2856" s="149"/>
      <c r="M2856" s="149"/>
      <c r="N2856" s="153"/>
      <c r="O2856" s="153"/>
      <c r="P2856" s="153"/>
    </row>
    <row r="2857" spans="1:16" x14ac:dyDescent="0.35">
      <c r="A2857" s="149"/>
      <c r="B2857" s="149"/>
      <c r="C2857" s="150"/>
      <c r="D2857" s="149"/>
      <c r="E2857" s="149"/>
      <c r="F2857" s="149"/>
      <c r="G2857" s="149"/>
      <c r="H2857" s="151"/>
      <c r="I2857" s="149"/>
      <c r="J2857" s="149"/>
      <c r="K2857" s="152"/>
      <c r="L2857" s="149"/>
      <c r="M2857" s="149"/>
      <c r="N2857" s="153"/>
      <c r="O2857" s="153"/>
      <c r="P2857" s="153"/>
    </row>
    <row r="2858" spans="1:16" x14ac:dyDescent="0.35">
      <c r="A2858" s="149"/>
      <c r="B2858" s="149"/>
      <c r="C2858" s="150"/>
      <c r="D2858" s="149"/>
      <c r="E2858" s="149"/>
      <c r="F2858" s="149"/>
      <c r="G2858" s="149"/>
      <c r="H2858" s="151"/>
      <c r="I2858" s="149"/>
      <c r="J2858" s="149"/>
      <c r="K2858" s="152"/>
      <c r="L2858" s="149"/>
      <c r="M2858" s="149"/>
      <c r="N2858" s="153"/>
      <c r="O2858" s="153"/>
      <c r="P2858" s="153"/>
    </row>
    <row r="2859" spans="1:16" x14ac:dyDescent="0.35">
      <c r="A2859" s="149"/>
      <c r="B2859" s="149"/>
      <c r="C2859" s="150"/>
      <c r="D2859" s="149"/>
      <c r="E2859" s="149"/>
      <c r="F2859" s="149"/>
      <c r="G2859" s="149"/>
      <c r="H2859" s="151"/>
      <c r="I2859" s="149"/>
      <c r="J2859" s="149"/>
      <c r="K2859" s="152"/>
      <c r="L2859" s="149"/>
      <c r="M2859" s="149"/>
      <c r="N2859" s="153"/>
      <c r="O2859" s="153"/>
      <c r="P2859" s="153"/>
    </row>
    <row r="2860" spans="1:16" x14ac:dyDescent="0.35">
      <c r="A2860" s="149"/>
      <c r="B2860" s="149"/>
      <c r="C2860" s="150"/>
      <c r="D2860" s="149"/>
      <c r="E2860" s="149"/>
      <c r="F2860" s="149"/>
      <c r="G2860" s="149"/>
      <c r="H2860" s="151"/>
      <c r="I2860" s="149"/>
      <c r="J2860" s="149"/>
      <c r="K2860" s="152"/>
      <c r="L2860" s="149"/>
      <c r="M2860" s="149"/>
      <c r="N2860" s="153"/>
      <c r="O2860" s="153"/>
      <c r="P2860" s="153"/>
    </row>
    <row r="2861" spans="1:16" x14ac:dyDescent="0.35">
      <c r="A2861" s="149"/>
      <c r="B2861" s="149"/>
      <c r="C2861" s="150"/>
      <c r="D2861" s="149"/>
      <c r="E2861" s="149"/>
      <c r="F2861" s="149"/>
      <c r="G2861" s="149"/>
      <c r="H2861" s="151"/>
      <c r="I2861" s="149"/>
      <c r="J2861" s="149"/>
      <c r="K2861" s="152"/>
      <c r="L2861" s="149"/>
      <c r="M2861" s="149"/>
      <c r="N2861" s="153"/>
      <c r="O2861" s="153"/>
      <c r="P2861" s="153"/>
    </row>
    <row r="2862" spans="1:16" x14ac:dyDescent="0.35">
      <c r="A2862" s="149"/>
      <c r="B2862" s="149"/>
      <c r="C2862" s="150"/>
      <c r="D2862" s="149"/>
      <c r="E2862" s="149"/>
      <c r="F2862" s="149"/>
      <c r="G2862" s="149"/>
      <c r="H2862" s="151"/>
      <c r="I2862" s="149"/>
      <c r="J2862" s="149"/>
      <c r="K2862" s="152"/>
      <c r="L2862" s="149"/>
      <c r="M2862" s="149"/>
      <c r="N2862" s="153"/>
      <c r="O2862" s="153"/>
      <c r="P2862" s="153"/>
    </row>
    <row r="2863" spans="1:16" x14ac:dyDescent="0.35">
      <c r="A2863" s="149"/>
      <c r="B2863" s="149"/>
      <c r="C2863" s="150"/>
      <c r="D2863" s="149"/>
      <c r="E2863" s="149"/>
      <c r="F2863" s="149"/>
      <c r="G2863" s="149"/>
      <c r="H2863" s="151"/>
      <c r="I2863" s="149"/>
      <c r="J2863" s="149"/>
      <c r="K2863" s="152"/>
      <c r="L2863" s="149"/>
      <c r="M2863" s="149"/>
      <c r="N2863" s="153"/>
      <c r="O2863" s="153"/>
      <c r="P2863" s="153"/>
    </row>
    <row r="2864" spans="1:16" x14ac:dyDescent="0.35">
      <c r="A2864" s="149"/>
      <c r="B2864" s="149"/>
      <c r="C2864" s="150"/>
      <c r="D2864" s="149"/>
      <c r="E2864" s="149"/>
      <c r="F2864" s="149"/>
      <c r="G2864" s="149"/>
      <c r="H2864" s="151"/>
      <c r="I2864" s="149"/>
      <c r="J2864" s="149"/>
      <c r="K2864" s="152"/>
      <c r="L2864" s="149"/>
      <c r="M2864" s="149"/>
      <c r="N2864" s="153"/>
      <c r="O2864" s="153"/>
      <c r="P2864" s="153"/>
    </row>
    <row r="2865" spans="1:16" x14ac:dyDescent="0.35">
      <c r="A2865" s="149"/>
      <c r="B2865" s="149"/>
      <c r="C2865" s="150"/>
      <c r="D2865" s="149"/>
      <c r="E2865" s="149"/>
      <c r="F2865" s="149"/>
      <c r="G2865" s="149"/>
      <c r="H2865" s="151"/>
      <c r="I2865" s="149"/>
      <c r="J2865" s="149"/>
      <c r="K2865" s="152"/>
      <c r="L2865" s="149"/>
      <c r="M2865" s="149"/>
      <c r="N2865" s="153"/>
      <c r="O2865" s="153"/>
      <c r="P2865" s="153"/>
    </row>
    <row r="2866" spans="1:16" x14ac:dyDescent="0.35">
      <c r="A2866" s="149"/>
      <c r="B2866" s="149"/>
      <c r="C2866" s="150"/>
      <c r="D2866" s="149"/>
      <c r="E2866" s="149"/>
      <c r="F2866" s="149"/>
      <c r="G2866" s="149"/>
      <c r="H2866" s="151"/>
      <c r="I2866" s="149"/>
      <c r="J2866" s="149"/>
      <c r="K2866" s="152"/>
      <c r="L2866" s="149"/>
      <c r="M2866" s="149"/>
      <c r="N2866" s="153"/>
      <c r="O2866" s="153"/>
      <c r="P2866" s="153"/>
    </row>
    <row r="2867" spans="1:16" x14ac:dyDescent="0.35">
      <c r="A2867" s="149"/>
      <c r="B2867" s="149"/>
      <c r="C2867" s="150"/>
      <c r="D2867" s="149"/>
      <c r="E2867" s="149"/>
      <c r="F2867" s="149"/>
      <c r="G2867" s="149"/>
      <c r="H2867" s="151"/>
      <c r="I2867" s="149"/>
      <c r="J2867" s="149"/>
      <c r="K2867" s="152"/>
      <c r="L2867" s="149"/>
      <c r="M2867" s="149"/>
      <c r="N2867" s="153"/>
      <c r="O2867" s="153"/>
      <c r="P2867" s="153"/>
    </row>
    <row r="2868" spans="1:16" x14ac:dyDescent="0.35">
      <c r="A2868" s="149"/>
      <c r="B2868" s="149"/>
      <c r="C2868" s="150"/>
      <c r="D2868" s="149"/>
      <c r="E2868" s="149"/>
      <c r="F2868" s="149"/>
      <c r="G2868" s="149"/>
      <c r="H2868" s="151"/>
      <c r="I2868" s="149"/>
      <c r="J2868" s="149"/>
      <c r="K2868" s="152"/>
      <c r="L2868" s="149"/>
      <c r="M2868" s="149"/>
      <c r="N2868" s="153"/>
      <c r="O2868" s="153"/>
      <c r="P2868" s="153"/>
    </row>
    <row r="2869" spans="1:16" x14ac:dyDescent="0.35">
      <c r="A2869" s="149"/>
      <c r="B2869" s="149"/>
      <c r="C2869" s="150"/>
      <c r="D2869" s="149"/>
      <c r="E2869" s="149"/>
      <c r="F2869" s="149"/>
      <c r="G2869" s="149"/>
      <c r="H2869" s="151"/>
      <c r="I2869" s="149"/>
      <c r="J2869" s="149"/>
      <c r="K2869" s="152"/>
      <c r="L2869" s="149"/>
      <c r="M2869" s="149"/>
      <c r="N2869" s="153"/>
      <c r="O2869" s="153"/>
      <c r="P2869" s="153"/>
    </row>
    <row r="2870" spans="1:16" x14ac:dyDescent="0.35">
      <c r="A2870" s="149"/>
      <c r="B2870" s="149"/>
      <c r="C2870" s="150"/>
      <c r="D2870" s="149"/>
      <c r="E2870" s="149"/>
      <c r="F2870" s="149"/>
      <c r="G2870" s="149"/>
      <c r="H2870" s="151"/>
      <c r="I2870" s="149"/>
      <c r="J2870" s="149"/>
      <c r="K2870" s="152"/>
      <c r="L2870" s="149"/>
      <c r="M2870" s="149"/>
      <c r="N2870" s="153"/>
      <c r="O2870" s="153"/>
      <c r="P2870" s="153"/>
    </row>
    <row r="2871" spans="1:16" x14ac:dyDescent="0.35">
      <c r="A2871" s="149"/>
      <c r="B2871" s="149"/>
      <c r="C2871" s="150"/>
      <c r="D2871" s="149"/>
      <c r="E2871" s="149"/>
      <c r="F2871" s="149"/>
      <c r="G2871" s="149"/>
      <c r="H2871" s="151"/>
      <c r="I2871" s="149"/>
      <c r="J2871" s="149"/>
      <c r="K2871" s="152"/>
      <c r="L2871" s="149"/>
      <c r="M2871" s="149"/>
      <c r="N2871" s="153"/>
      <c r="O2871" s="153"/>
      <c r="P2871" s="153"/>
    </row>
    <row r="2872" spans="1:16" x14ac:dyDescent="0.35">
      <c r="A2872" s="149"/>
      <c r="B2872" s="149"/>
      <c r="C2872" s="150"/>
      <c r="D2872" s="149"/>
      <c r="E2872" s="149"/>
      <c r="F2872" s="149"/>
      <c r="G2872" s="149"/>
      <c r="H2872" s="151"/>
      <c r="I2872" s="149"/>
      <c r="J2872" s="149"/>
      <c r="K2872" s="152"/>
      <c r="L2872" s="149"/>
      <c r="M2872" s="149"/>
      <c r="N2872" s="153"/>
      <c r="O2872" s="153"/>
      <c r="P2872" s="153"/>
    </row>
    <row r="2873" spans="1:16" x14ac:dyDescent="0.35">
      <c r="A2873" s="149"/>
      <c r="B2873" s="149"/>
      <c r="C2873" s="150"/>
      <c r="D2873" s="149"/>
      <c r="E2873" s="149"/>
      <c r="F2873" s="149"/>
      <c r="G2873" s="149"/>
      <c r="H2873" s="151"/>
      <c r="I2873" s="149"/>
      <c r="J2873" s="149"/>
      <c r="K2873" s="152"/>
      <c r="L2873" s="149"/>
      <c r="M2873" s="149"/>
      <c r="N2873" s="153"/>
      <c r="O2873" s="153"/>
      <c r="P2873" s="153"/>
    </row>
    <row r="2874" spans="1:16" x14ac:dyDescent="0.35">
      <c r="A2874" s="149"/>
      <c r="B2874" s="149"/>
      <c r="C2874" s="150"/>
      <c r="D2874" s="149"/>
      <c r="E2874" s="149"/>
      <c r="F2874" s="149"/>
      <c r="G2874" s="149"/>
      <c r="H2874" s="151"/>
      <c r="I2874" s="149"/>
      <c r="J2874" s="149"/>
      <c r="K2874" s="152"/>
      <c r="L2874" s="149"/>
      <c r="M2874" s="149"/>
      <c r="N2874" s="153"/>
      <c r="O2874" s="153"/>
      <c r="P2874" s="153"/>
    </row>
    <row r="2875" spans="1:16" x14ac:dyDescent="0.35">
      <c r="A2875" s="149"/>
      <c r="B2875" s="149"/>
      <c r="C2875" s="150"/>
      <c r="D2875" s="149"/>
      <c r="E2875" s="149"/>
      <c r="F2875" s="149"/>
      <c r="G2875" s="149"/>
      <c r="H2875" s="151"/>
      <c r="I2875" s="149"/>
      <c r="J2875" s="149"/>
      <c r="K2875" s="152"/>
      <c r="L2875" s="149"/>
      <c r="M2875" s="149"/>
      <c r="N2875" s="153"/>
      <c r="O2875" s="153"/>
      <c r="P2875" s="153"/>
    </row>
    <row r="2876" spans="1:16" x14ac:dyDescent="0.35">
      <c r="A2876" s="149"/>
      <c r="B2876" s="149"/>
      <c r="C2876" s="150"/>
      <c r="D2876" s="149"/>
      <c r="E2876" s="149"/>
      <c r="F2876" s="149"/>
      <c r="G2876" s="149"/>
      <c r="H2876" s="151"/>
      <c r="I2876" s="149"/>
      <c r="J2876" s="149"/>
      <c r="K2876" s="152"/>
      <c r="L2876" s="149"/>
      <c r="M2876" s="149"/>
      <c r="N2876" s="153"/>
      <c r="O2876" s="153"/>
      <c r="P2876" s="153"/>
    </row>
    <row r="2877" spans="1:16" x14ac:dyDescent="0.35">
      <c r="A2877" s="149"/>
      <c r="B2877" s="149"/>
      <c r="C2877" s="150"/>
      <c r="D2877" s="149"/>
      <c r="E2877" s="149"/>
      <c r="F2877" s="149"/>
      <c r="G2877" s="149"/>
      <c r="H2877" s="151"/>
      <c r="I2877" s="149"/>
      <c r="J2877" s="149"/>
      <c r="K2877" s="152"/>
      <c r="L2877" s="149"/>
      <c r="M2877" s="149"/>
      <c r="N2877" s="153"/>
      <c r="O2877" s="153"/>
      <c r="P2877" s="153"/>
    </row>
    <row r="2878" spans="1:16" x14ac:dyDescent="0.35">
      <c r="A2878" s="149"/>
      <c r="B2878" s="149"/>
      <c r="C2878" s="150"/>
      <c r="D2878" s="149"/>
      <c r="E2878" s="149"/>
      <c r="F2878" s="149"/>
      <c r="G2878" s="149"/>
      <c r="H2878" s="151"/>
      <c r="I2878" s="149"/>
      <c r="J2878" s="149"/>
      <c r="K2878" s="152"/>
      <c r="L2878" s="149"/>
      <c r="M2878" s="149"/>
      <c r="N2878" s="153"/>
      <c r="O2878" s="153"/>
      <c r="P2878" s="153"/>
    </row>
    <row r="2879" spans="1:16" x14ac:dyDescent="0.35">
      <c r="A2879" s="149"/>
      <c r="B2879" s="149"/>
      <c r="C2879" s="150"/>
      <c r="D2879" s="149"/>
      <c r="E2879" s="149"/>
      <c r="F2879" s="149"/>
      <c r="G2879" s="149"/>
      <c r="H2879" s="151"/>
      <c r="I2879" s="149"/>
      <c r="J2879" s="149"/>
      <c r="K2879" s="152"/>
      <c r="L2879" s="149"/>
      <c r="M2879" s="149"/>
      <c r="N2879" s="153"/>
      <c r="O2879" s="153"/>
      <c r="P2879" s="153"/>
    </row>
    <row r="2880" spans="1:16" x14ac:dyDescent="0.35">
      <c r="A2880" s="149"/>
      <c r="B2880" s="149"/>
      <c r="C2880" s="150"/>
      <c r="D2880" s="149"/>
      <c r="E2880" s="149"/>
      <c r="F2880" s="149"/>
      <c r="G2880" s="149"/>
      <c r="H2880" s="151"/>
      <c r="I2880" s="149"/>
      <c r="J2880" s="149"/>
      <c r="K2880" s="152"/>
      <c r="L2880" s="149"/>
      <c r="M2880" s="149"/>
      <c r="N2880" s="153"/>
      <c r="O2880" s="153"/>
      <c r="P2880" s="153"/>
    </row>
    <row r="2881" spans="1:16" x14ac:dyDescent="0.35">
      <c r="A2881" s="149"/>
      <c r="B2881" s="149"/>
      <c r="C2881" s="150"/>
      <c r="D2881" s="149"/>
      <c r="E2881" s="149"/>
      <c r="F2881" s="149"/>
      <c r="G2881" s="149"/>
      <c r="H2881" s="151"/>
      <c r="I2881" s="149"/>
      <c r="J2881" s="149"/>
      <c r="K2881" s="152"/>
      <c r="L2881" s="149"/>
      <c r="M2881" s="149"/>
      <c r="N2881" s="153"/>
      <c r="O2881" s="153"/>
      <c r="P2881" s="153"/>
    </row>
    <row r="2882" spans="1:16" x14ac:dyDescent="0.35">
      <c r="A2882" s="149"/>
      <c r="B2882" s="149"/>
      <c r="C2882" s="150"/>
      <c r="D2882" s="149"/>
      <c r="E2882" s="149"/>
      <c r="F2882" s="149"/>
      <c r="G2882" s="149"/>
      <c r="H2882" s="151"/>
      <c r="I2882" s="149"/>
      <c r="J2882" s="149"/>
      <c r="K2882" s="152"/>
      <c r="L2882" s="149"/>
      <c r="M2882" s="149"/>
      <c r="N2882" s="153"/>
      <c r="O2882" s="153"/>
      <c r="P2882" s="153"/>
    </row>
    <row r="2883" spans="1:16" x14ac:dyDescent="0.35">
      <c r="A2883" s="149"/>
      <c r="B2883" s="149"/>
      <c r="C2883" s="150"/>
      <c r="D2883" s="149"/>
      <c r="E2883" s="149"/>
      <c r="F2883" s="149"/>
      <c r="G2883" s="149"/>
      <c r="H2883" s="151"/>
      <c r="I2883" s="149"/>
      <c r="J2883" s="149"/>
      <c r="K2883" s="152"/>
      <c r="L2883" s="149"/>
      <c r="M2883" s="149"/>
      <c r="N2883" s="153"/>
      <c r="O2883" s="153"/>
      <c r="P2883" s="153"/>
    </row>
    <row r="2884" spans="1:16" x14ac:dyDescent="0.35">
      <c r="A2884" s="149"/>
      <c r="B2884" s="149"/>
      <c r="C2884" s="150"/>
      <c r="D2884" s="149"/>
      <c r="E2884" s="149"/>
      <c r="F2884" s="149"/>
      <c r="G2884" s="149"/>
      <c r="H2884" s="151"/>
      <c r="I2884" s="149"/>
      <c r="J2884" s="149"/>
      <c r="K2884" s="152"/>
      <c r="L2884" s="149"/>
      <c r="M2884" s="149"/>
      <c r="N2884" s="153"/>
      <c r="O2884" s="153"/>
      <c r="P2884" s="153"/>
    </row>
    <row r="2885" spans="1:16" x14ac:dyDescent="0.35">
      <c r="A2885" s="149"/>
      <c r="B2885" s="149"/>
      <c r="C2885" s="150"/>
      <c r="D2885" s="149"/>
      <c r="E2885" s="149"/>
      <c r="F2885" s="149"/>
      <c r="G2885" s="149"/>
      <c r="H2885" s="151"/>
      <c r="I2885" s="149"/>
      <c r="J2885" s="149"/>
      <c r="K2885" s="152"/>
      <c r="L2885" s="149"/>
      <c r="M2885" s="149"/>
      <c r="N2885" s="153"/>
      <c r="O2885" s="153"/>
      <c r="P2885" s="153"/>
    </row>
    <row r="2886" spans="1:16" x14ac:dyDescent="0.35">
      <c r="A2886" s="149"/>
      <c r="B2886" s="149"/>
      <c r="C2886" s="150"/>
      <c r="D2886" s="149"/>
      <c r="E2886" s="149"/>
      <c r="F2886" s="149"/>
      <c r="G2886" s="149"/>
      <c r="H2886" s="151"/>
      <c r="I2886" s="149"/>
      <c r="J2886" s="149"/>
      <c r="K2886" s="152"/>
      <c r="L2886" s="149"/>
      <c r="M2886" s="149"/>
      <c r="N2886" s="153"/>
      <c r="O2886" s="153"/>
      <c r="P2886" s="153"/>
    </row>
    <row r="2887" spans="1:16" x14ac:dyDescent="0.35">
      <c r="A2887" s="149"/>
      <c r="B2887" s="149"/>
      <c r="C2887" s="150"/>
      <c r="D2887" s="149"/>
      <c r="E2887" s="149"/>
      <c r="F2887" s="149"/>
      <c r="G2887" s="149"/>
      <c r="H2887" s="151"/>
      <c r="I2887" s="149"/>
      <c r="J2887" s="149"/>
      <c r="K2887" s="152"/>
      <c r="L2887" s="149"/>
      <c r="M2887" s="149"/>
      <c r="N2887" s="153"/>
      <c r="O2887" s="153"/>
      <c r="P2887" s="153"/>
    </row>
    <row r="2888" spans="1:16" x14ac:dyDescent="0.35">
      <c r="A2888" s="149"/>
      <c r="B2888" s="149"/>
      <c r="C2888" s="150"/>
      <c r="D2888" s="149"/>
      <c r="E2888" s="149"/>
      <c r="F2888" s="149"/>
      <c r="G2888" s="149"/>
      <c r="H2888" s="151"/>
      <c r="I2888" s="149"/>
      <c r="J2888" s="149"/>
      <c r="K2888" s="152"/>
      <c r="L2888" s="149"/>
      <c r="M2888" s="149"/>
      <c r="N2888" s="153"/>
      <c r="O2888" s="153"/>
      <c r="P2888" s="153"/>
    </row>
    <row r="2889" spans="1:16" x14ac:dyDescent="0.35">
      <c r="A2889" s="149"/>
      <c r="B2889" s="149"/>
      <c r="C2889" s="150"/>
      <c r="D2889" s="149"/>
      <c r="E2889" s="149"/>
      <c r="F2889" s="149"/>
      <c r="G2889" s="149"/>
      <c r="H2889" s="151"/>
      <c r="I2889" s="149"/>
      <c r="J2889" s="149"/>
      <c r="K2889" s="152"/>
      <c r="L2889" s="149"/>
      <c r="M2889" s="149"/>
      <c r="N2889" s="153"/>
      <c r="O2889" s="153"/>
      <c r="P2889" s="153"/>
    </row>
    <row r="2890" spans="1:16" x14ac:dyDescent="0.35">
      <c r="A2890" s="149"/>
      <c r="B2890" s="149"/>
      <c r="C2890" s="150"/>
      <c r="D2890" s="149"/>
      <c r="E2890" s="149"/>
      <c r="F2890" s="149"/>
      <c r="G2890" s="149"/>
      <c r="H2890" s="151"/>
      <c r="I2890" s="149"/>
      <c r="J2890" s="149"/>
      <c r="K2890" s="152"/>
      <c r="L2890" s="149"/>
      <c r="M2890" s="149"/>
      <c r="N2890" s="153"/>
      <c r="O2890" s="153"/>
      <c r="P2890" s="153"/>
    </row>
    <row r="2891" spans="1:16" x14ac:dyDescent="0.35">
      <c r="A2891" s="149"/>
      <c r="B2891" s="149"/>
      <c r="C2891" s="150"/>
      <c r="D2891" s="149"/>
      <c r="E2891" s="149"/>
      <c r="F2891" s="149"/>
      <c r="G2891" s="149"/>
      <c r="H2891" s="151"/>
      <c r="I2891" s="149"/>
      <c r="J2891" s="149"/>
      <c r="K2891" s="152"/>
      <c r="L2891" s="149"/>
      <c r="M2891" s="149"/>
      <c r="N2891" s="153"/>
      <c r="O2891" s="153"/>
      <c r="P2891" s="153"/>
    </row>
    <row r="2892" spans="1:16" x14ac:dyDescent="0.35">
      <c r="A2892" s="149"/>
      <c r="B2892" s="149"/>
      <c r="C2892" s="150"/>
      <c r="D2892" s="149"/>
      <c r="E2892" s="149"/>
      <c r="F2892" s="149"/>
      <c r="G2892" s="149"/>
      <c r="H2892" s="151"/>
      <c r="I2892" s="149"/>
      <c r="J2892" s="149"/>
      <c r="K2892" s="152"/>
      <c r="L2892" s="149"/>
      <c r="M2892" s="149"/>
      <c r="N2892" s="153"/>
      <c r="O2892" s="153"/>
      <c r="P2892" s="153"/>
    </row>
    <row r="2893" spans="1:16" x14ac:dyDescent="0.35">
      <c r="A2893" s="149"/>
      <c r="B2893" s="149"/>
      <c r="C2893" s="150"/>
      <c r="D2893" s="149"/>
      <c r="E2893" s="149"/>
      <c r="F2893" s="149"/>
      <c r="G2893" s="149"/>
      <c r="H2893" s="151"/>
      <c r="I2893" s="149"/>
      <c r="J2893" s="149"/>
      <c r="K2893" s="152"/>
      <c r="L2893" s="149"/>
      <c r="M2893" s="149"/>
      <c r="N2893" s="153"/>
      <c r="O2893" s="153"/>
      <c r="P2893" s="153"/>
    </row>
    <row r="2894" spans="1:16" x14ac:dyDescent="0.35">
      <c r="A2894" s="149"/>
      <c r="B2894" s="149"/>
      <c r="C2894" s="150"/>
      <c r="D2894" s="149"/>
      <c r="E2894" s="149"/>
      <c r="F2894" s="149"/>
      <c r="G2894" s="149"/>
      <c r="H2894" s="151"/>
      <c r="I2894" s="149"/>
      <c r="J2894" s="149"/>
      <c r="K2894" s="152"/>
      <c r="L2894" s="149"/>
      <c r="M2894" s="149"/>
      <c r="N2894" s="153"/>
      <c r="O2894" s="153"/>
      <c r="P2894" s="153"/>
    </row>
    <row r="2895" spans="1:16" x14ac:dyDescent="0.35">
      <c r="A2895" s="149"/>
      <c r="B2895" s="149"/>
      <c r="C2895" s="150"/>
      <c r="D2895" s="149"/>
      <c r="E2895" s="149"/>
      <c r="F2895" s="149"/>
      <c r="G2895" s="149"/>
      <c r="H2895" s="151"/>
      <c r="I2895" s="149"/>
      <c r="J2895" s="149"/>
      <c r="K2895" s="152"/>
      <c r="L2895" s="149"/>
      <c r="M2895" s="149"/>
      <c r="N2895" s="153"/>
      <c r="O2895" s="153"/>
      <c r="P2895" s="153"/>
    </row>
    <row r="2896" spans="1:16" x14ac:dyDescent="0.35">
      <c r="A2896" s="149"/>
      <c r="B2896" s="149"/>
      <c r="C2896" s="150"/>
      <c r="D2896" s="149"/>
      <c r="E2896" s="149"/>
      <c r="F2896" s="149"/>
      <c r="G2896" s="149"/>
      <c r="H2896" s="151"/>
      <c r="I2896" s="149"/>
      <c r="J2896" s="149"/>
      <c r="K2896" s="152"/>
      <c r="L2896" s="149"/>
      <c r="M2896" s="149"/>
      <c r="N2896" s="153"/>
      <c r="O2896" s="153"/>
      <c r="P2896" s="153"/>
    </row>
    <row r="2897" spans="1:16" x14ac:dyDescent="0.35">
      <c r="A2897" s="149"/>
      <c r="B2897" s="149"/>
      <c r="C2897" s="150"/>
      <c r="D2897" s="149"/>
      <c r="E2897" s="149"/>
      <c r="F2897" s="149"/>
      <c r="G2897" s="149"/>
      <c r="H2897" s="151"/>
      <c r="I2897" s="149"/>
      <c r="J2897" s="149"/>
      <c r="K2897" s="152"/>
      <c r="L2897" s="149"/>
      <c r="M2897" s="149"/>
      <c r="N2897" s="153"/>
      <c r="O2897" s="153"/>
      <c r="P2897" s="153"/>
    </row>
    <row r="2898" spans="1:16" x14ac:dyDescent="0.35">
      <c r="A2898" s="149"/>
      <c r="B2898" s="149"/>
      <c r="C2898" s="150"/>
      <c r="D2898" s="149"/>
      <c r="E2898" s="149"/>
      <c r="F2898" s="149"/>
      <c r="G2898" s="149"/>
      <c r="H2898" s="151"/>
      <c r="I2898" s="149"/>
      <c r="J2898" s="149"/>
      <c r="K2898" s="152"/>
      <c r="L2898" s="149"/>
      <c r="M2898" s="149"/>
      <c r="N2898" s="153"/>
      <c r="O2898" s="153"/>
      <c r="P2898" s="153"/>
    </row>
    <row r="2899" spans="1:16" x14ac:dyDescent="0.35">
      <c r="A2899" s="149"/>
      <c r="B2899" s="149"/>
      <c r="C2899" s="150"/>
      <c r="D2899" s="149"/>
      <c r="E2899" s="149"/>
      <c r="F2899" s="149"/>
      <c r="G2899" s="149"/>
      <c r="H2899" s="151"/>
      <c r="I2899" s="149"/>
      <c r="J2899" s="149"/>
      <c r="K2899" s="152"/>
      <c r="L2899" s="149"/>
      <c r="M2899" s="149"/>
      <c r="N2899" s="153"/>
      <c r="O2899" s="153"/>
      <c r="P2899" s="153"/>
    </row>
    <row r="2900" spans="1:16" x14ac:dyDescent="0.35">
      <c r="A2900" s="149"/>
      <c r="B2900" s="149"/>
      <c r="C2900" s="150"/>
      <c r="D2900" s="149"/>
      <c r="E2900" s="149"/>
      <c r="F2900" s="149"/>
      <c r="G2900" s="149"/>
      <c r="H2900" s="151"/>
      <c r="I2900" s="149"/>
      <c r="J2900" s="149"/>
      <c r="K2900" s="152"/>
      <c r="L2900" s="149"/>
      <c r="M2900" s="149"/>
      <c r="N2900" s="153"/>
      <c r="O2900" s="153"/>
      <c r="P2900" s="153"/>
    </row>
    <row r="2901" spans="1:16" x14ac:dyDescent="0.35">
      <c r="A2901" s="149"/>
      <c r="B2901" s="149"/>
      <c r="C2901" s="150"/>
      <c r="D2901" s="149"/>
      <c r="E2901" s="149"/>
      <c r="F2901" s="149"/>
      <c r="G2901" s="149"/>
      <c r="H2901" s="151"/>
      <c r="I2901" s="149"/>
      <c r="J2901" s="149"/>
      <c r="K2901" s="152"/>
      <c r="L2901" s="149"/>
      <c r="M2901" s="149"/>
      <c r="N2901" s="153"/>
      <c r="O2901" s="153"/>
      <c r="P2901" s="153"/>
    </row>
    <row r="2902" spans="1:16" x14ac:dyDescent="0.35">
      <c r="A2902" s="149"/>
      <c r="B2902" s="149"/>
      <c r="C2902" s="150"/>
      <c r="D2902" s="149"/>
      <c r="E2902" s="149"/>
      <c r="F2902" s="149"/>
      <c r="G2902" s="149"/>
      <c r="H2902" s="151"/>
      <c r="I2902" s="149"/>
      <c r="J2902" s="149"/>
      <c r="K2902" s="152"/>
      <c r="L2902" s="149"/>
      <c r="M2902" s="149"/>
      <c r="N2902" s="153"/>
      <c r="O2902" s="153"/>
      <c r="P2902" s="153"/>
    </row>
    <row r="2903" spans="1:16" x14ac:dyDescent="0.35">
      <c r="A2903" s="149"/>
      <c r="B2903" s="149"/>
      <c r="C2903" s="150"/>
      <c r="D2903" s="149"/>
      <c r="E2903" s="149"/>
      <c r="F2903" s="149"/>
      <c r="G2903" s="149"/>
      <c r="H2903" s="151"/>
      <c r="I2903" s="149"/>
      <c r="J2903" s="149"/>
      <c r="K2903" s="152"/>
      <c r="L2903" s="149"/>
      <c r="M2903" s="149"/>
      <c r="N2903" s="153"/>
      <c r="O2903" s="153"/>
      <c r="P2903" s="153"/>
    </row>
    <row r="2904" spans="1:16" x14ac:dyDescent="0.35">
      <c r="A2904" s="149"/>
      <c r="B2904" s="149"/>
      <c r="C2904" s="150"/>
      <c r="D2904" s="149"/>
      <c r="E2904" s="149"/>
      <c r="F2904" s="149"/>
      <c r="G2904" s="149"/>
      <c r="H2904" s="151"/>
      <c r="I2904" s="149"/>
      <c r="J2904" s="149"/>
      <c r="K2904" s="152"/>
      <c r="L2904" s="149"/>
      <c r="M2904" s="149"/>
      <c r="N2904" s="153"/>
      <c r="O2904" s="153"/>
      <c r="P2904" s="153"/>
    </row>
    <row r="2905" spans="1:16" x14ac:dyDescent="0.35">
      <c r="A2905" s="149"/>
      <c r="B2905" s="149"/>
      <c r="C2905" s="150"/>
      <c r="D2905" s="149"/>
      <c r="E2905" s="149"/>
      <c r="F2905" s="149"/>
      <c r="G2905" s="149"/>
      <c r="H2905" s="151"/>
      <c r="I2905" s="149"/>
      <c r="J2905" s="149"/>
      <c r="K2905" s="152"/>
      <c r="L2905" s="149"/>
      <c r="M2905" s="149"/>
      <c r="N2905" s="153"/>
      <c r="O2905" s="153"/>
      <c r="P2905" s="153"/>
    </row>
    <row r="2906" spans="1:16" x14ac:dyDescent="0.35">
      <c r="A2906" s="149"/>
      <c r="B2906" s="149"/>
      <c r="C2906" s="150"/>
      <c r="D2906" s="149"/>
      <c r="E2906" s="149"/>
      <c r="F2906" s="149"/>
      <c r="G2906" s="149"/>
      <c r="H2906" s="151"/>
      <c r="I2906" s="149"/>
      <c r="J2906" s="149"/>
      <c r="K2906" s="152"/>
      <c r="L2906" s="149"/>
      <c r="M2906" s="149"/>
      <c r="N2906" s="153"/>
      <c r="O2906" s="153"/>
      <c r="P2906" s="153"/>
    </row>
    <row r="2907" spans="1:16" x14ac:dyDescent="0.35">
      <c r="A2907" s="149"/>
      <c r="B2907" s="149"/>
      <c r="C2907" s="150"/>
      <c r="D2907" s="149"/>
      <c r="E2907" s="149"/>
      <c r="F2907" s="149"/>
      <c r="G2907" s="149"/>
      <c r="H2907" s="151"/>
      <c r="I2907" s="149"/>
      <c r="J2907" s="149"/>
      <c r="K2907" s="152"/>
      <c r="L2907" s="149"/>
      <c r="M2907" s="149"/>
      <c r="N2907" s="153"/>
      <c r="O2907" s="153"/>
      <c r="P2907" s="153"/>
    </row>
    <row r="2908" spans="1:16" x14ac:dyDescent="0.35">
      <c r="A2908" s="149"/>
      <c r="B2908" s="149"/>
      <c r="C2908" s="150"/>
      <c r="D2908" s="149"/>
      <c r="E2908" s="149"/>
      <c r="F2908" s="149"/>
      <c r="G2908" s="149"/>
      <c r="H2908" s="151"/>
      <c r="I2908" s="149"/>
      <c r="J2908" s="149"/>
      <c r="K2908" s="152"/>
      <c r="L2908" s="149"/>
      <c r="M2908" s="149"/>
      <c r="N2908" s="153"/>
      <c r="O2908" s="153"/>
      <c r="P2908" s="153"/>
    </row>
    <row r="2909" spans="1:16" x14ac:dyDescent="0.35">
      <c r="A2909" s="149"/>
      <c r="B2909" s="149"/>
      <c r="C2909" s="150"/>
      <c r="D2909" s="149"/>
      <c r="E2909" s="149"/>
      <c r="F2909" s="149"/>
      <c r="G2909" s="149"/>
      <c r="H2909" s="151"/>
      <c r="I2909" s="149"/>
      <c r="J2909" s="149"/>
      <c r="K2909" s="152"/>
      <c r="L2909" s="149"/>
      <c r="M2909" s="149"/>
      <c r="N2909" s="153"/>
      <c r="O2909" s="153"/>
      <c r="P2909" s="153"/>
    </row>
    <row r="2910" spans="1:16" x14ac:dyDescent="0.35">
      <c r="A2910" s="149"/>
      <c r="B2910" s="149"/>
      <c r="C2910" s="150"/>
      <c r="D2910" s="149"/>
      <c r="E2910" s="149"/>
      <c r="F2910" s="149"/>
      <c r="G2910" s="149"/>
      <c r="H2910" s="151"/>
      <c r="I2910" s="149"/>
      <c r="J2910" s="149"/>
      <c r="K2910" s="152"/>
      <c r="L2910" s="149"/>
      <c r="M2910" s="149"/>
      <c r="N2910" s="153"/>
      <c r="O2910" s="153"/>
      <c r="P2910" s="153"/>
    </row>
    <row r="2911" spans="1:16" x14ac:dyDescent="0.35">
      <c r="A2911" s="149"/>
      <c r="B2911" s="149"/>
      <c r="C2911" s="150"/>
      <c r="D2911" s="149"/>
      <c r="E2911" s="149"/>
      <c r="F2911" s="149"/>
      <c r="G2911" s="149"/>
      <c r="H2911" s="151"/>
      <c r="I2911" s="149"/>
      <c r="J2911" s="149"/>
      <c r="K2911" s="152"/>
      <c r="L2911" s="149"/>
      <c r="M2911" s="149"/>
      <c r="N2911" s="153"/>
      <c r="O2911" s="153"/>
      <c r="P2911" s="153"/>
    </row>
    <row r="2912" spans="1:16" x14ac:dyDescent="0.35">
      <c r="A2912" s="149"/>
      <c r="B2912" s="149"/>
      <c r="C2912" s="150"/>
      <c r="D2912" s="149"/>
      <c r="E2912" s="149"/>
      <c r="F2912" s="149"/>
      <c r="G2912" s="149"/>
      <c r="H2912" s="151"/>
      <c r="I2912" s="149"/>
      <c r="J2912" s="149"/>
      <c r="K2912" s="152"/>
      <c r="L2912" s="149"/>
      <c r="M2912" s="149"/>
      <c r="N2912" s="153"/>
      <c r="O2912" s="153"/>
      <c r="P2912" s="153"/>
    </row>
    <row r="2913" spans="1:16" x14ac:dyDescent="0.35">
      <c r="A2913" s="149"/>
      <c r="B2913" s="149"/>
      <c r="C2913" s="150"/>
      <c r="D2913" s="149"/>
      <c r="E2913" s="149"/>
      <c r="F2913" s="149"/>
      <c r="G2913" s="149"/>
      <c r="H2913" s="151"/>
      <c r="I2913" s="149"/>
      <c r="J2913" s="149"/>
      <c r="K2913" s="152"/>
      <c r="L2913" s="149"/>
      <c r="M2913" s="149"/>
      <c r="N2913" s="153"/>
      <c r="O2913" s="153"/>
      <c r="P2913" s="153"/>
    </row>
    <row r="2914" spans="1:16" x14ac:dyDescent="0.35">
      <c r="A2914" s="149"/>
      <c r="B2914" s="149"/>
      <c r="C2914" s="150"/>
      <c r="D2914" s="149"/>
      <c r="E2914" s="149"/>
      <c r="F2914" s="149"/>
      <c r="G2914" s="149"/>
      <c r="H2914" s="151"/>
      <c r="I2914" s="149"/>
      <c r="J2914" s="149"/>
      <c r="K2914" s="152"/>
      <c r="L2914" s="149"/>
      <c r="M2914" s="149"/>
      <c r="N2914" s="153"/>
      <c r="O2914" s="153"/>
      <c r="P2914" s="153"/>
    </row>
    <row r="2915" spans="1:16" x14ac:dyDescent="0.35">
      <c r="A2915" s="149"/>
      <c r="B2915" s="149"/>
      <c r="C2915" s="150"/>
      <c r="D2915" s="149"/>
      <c r="E2915" s="149"/>
      <c r="F2915" s="149"/>
      <c r="G2915" s="149"/>
      <c r="H2915" s="151"/>
      <c r="I2915" s="149"/>
      <c r="J2915" s="149"/>
      <c r="K2915" s="152"/>
      <c r="L2915" s="149"/>
      <c r="M2915" s="149"/>
      <c r="N2915" s="153"/>
      <c r="O2915" s="153"/>
      <c r="P2915" s="153"/>
    </row>
    <row r="2916" spans="1:16" x14ac:dyDescent="0.35">
      <c r="A2916" s="149"/>
      <c r="B2916" s="149"/>
      <c r="C2916" s="150"/>
      <c r="D2916" s="149"/>
      <c r="E2916" s="149"/>
      <c r="F2916" s="149"/>
      <c r="G2916" s="149"/>
      <c r="H2916" s="151"/>
      <c r="I2916" s="149"/>
      <c r="J2916" s="149"/>
      <c r="K2916" s="152"/>
      <c r="L2916" s="149"/>
      <c r="M2916" s="149"/>
      <c r="N2916" s="153"/>
      <c r="O2916" s="153"/>
      <c r="P2916" s="153"/>
    </row>
    <row r="2917" spans="1:16" x14ac:dyDescent="0.35">
      <c r="A2917" s="149"/>
      <c r="B2917" s="149"/>
      <c r="C2917" s="150"/>
      <c r="D2917" s="149"/>
      <c r="E2917" s="149"/>
      <c r="F2917" s="149"/>
      <c r="G2917" s="149"/>
      <c r="H2917" s="151"/>
      <c r="I2917" s="149"/>
      <c r="J2917" s="149"/>
      <c r="K2917" s="152"/>
      <c r="L2917" s="149"/>
      <c r="M2917" s="149"/>
      <c r="N2917" s="153"/>
      <c r="O2917" s="153"/>
      <c r="P2917" s="153"/>
    </row>
    <row r="2918" spans="1:16" x14ac:dyDescent="0.35">
      <c r="A2918" s="149"/>
      <c r="B2918" s="149"/>
      <c r="C2918" s="150"/>
      <c r="D2918" s="149"/>
      <c r="E2918" s="149"/>
      <c r="F2918" s="149"/>
      <c r="G2918" s="149"/>
      <c r="H2918" s="151"/>
      <c r="I2918" s="149"/>
      <c r="J2918" s="149"/>
      <c r="K2918" s="152"/>
      <c r="L2918" s="149"/>
      <c r="M2918" s="149"/>
      <c r="N2918" s="153"/>
      <c r="O2918" s="153"/>
      <c r="P2918" s="153"/>
    </row>
    <row r="2919" spans="1:16" x14ac:dyDescent="0.35">
      <c r="A2919" s="149"/>
      <c r="B2919" s="149"/>
      <c r="C2919" s="150"/>
      <c r="D2919" s="149"/>
      <c r="E2919" s="149"/>
      <c r="F2919" s="149"/>
      <c r="G2919" s="149"/>
      <c r="H2919" s="151"/>
      <c r="I2919" s="149"/>
      <c r="J2919" s="149"/>
      <c r="K2919" s="152"/>
      <c r="L2919" s="149"/>
      <c r="M2919" s="149"/>
      <c r="N2919" s="153"/>
      <c r="O2919" s="153"/>
      <c r="P2919" s="153"/>
    </row>
    <row r="2920" spans="1:16" x14ac:dyDescent="0.35">
      <c r="A2920" s="149"/>
      <c r="B2920" s="149"/>
      <c r="C2920" s="150"/>
      <c r="D2920" s="149"/>
      <c r="E2920" s="149"/>
      <c r="F2920" s="149"/>
      <c r="G2920" s="149"/>
      <c r="H2920" s="151"/>
      <c r="I2920" s="149"/>
      <c r="J2920" s="149"/>
      <c r="K2920" s="152"/>
      <c r="L2920" s="149"/>
      <c r="M2920" s="149"/>
      <c r="N2920" s="153"/>
      <c r="O2920" s="153"/>
      <c r="P2920" s="153"/>
    </row>
    <row r="2921" spans="1:16" x14ac:dyDescent="0.35">
      <c r="A2921" s="149"/>
      <c r="B2921" s="149"/>
      <c r="C2921" s="150"/>
      <c r="D2921" s="149"/>
      <c r="E2921" s="149"/>
      <c r="F2921" s="149"/>
      <c r="G2921" s="149"/>
      <c r="H2921" s="151"/>
      <c r="I2921" s="149"/>
      <c r="J2921" s="149"/>
      <c r="K2921" s="152"/>
      <c r="L2921" s="149"/>
      <c r="M2921" s="149"/>
      <c r="N2921" s="153"/>
      <c r="O2921" s="153"/>
      <c r="P2921" s="153"/>
    </row>
    <row r="2922" spans="1:16" x14ac:dyDescent="0.35">
      <c r="A2922" s="149"/>
      <c r="B2922" s="149"/>
      <c r="C2922" s="150"/>
      <c r="D2922" s="149"/>
      <c r="E2922" s="149"/>
      <c r="F2922" s="149"/>
      <c r="G2922" s="149"/>
      <c r="H2922" s="151"/>
      <c r="I2922" s="149"/>
      <c r="J2922" s="149"/>
      <c r="K2922" s="152"/>
      <c r="L2922" s="149"/>
      <c r="M2922" s="149"/>
      <c r="N2922" s="153"/>
      <c r="O2922" s="153"/>
      <c r="P2922" s="153"/>
    </row>
    <row r="2923" spans="1:16" x14ac:dyDescent="0.35">
      <c r="A2923" s="149"/>
      <c r="B2923" s="149"/>
      <c r="C2923" s="150"/>
      <c r="D2923" s="149"/>
      <c r="E2923" s="149"/>
      <c r="F2923" s="149"/>
      <c r="G2923" s="149"/>
      <c r="H2923" s="151"/>
      <c r="I2923" s="149"/>
      <c r="J2923" s="149"/>
      <c r="K2923" s="152"/>
      <c r="L2923" s="149"/>
      <c r="M2923" s="149"/>
      <c r="N2923" s="153"/>
      <c r="O2923" s="153"/>
      <c r="P2923" s="153"/>
    </row>
    <row r="2924" spans="1:16" x14ac:dyDescent="0.35">
      <c r="A2924" s="149"/>
      <c r="B2924" s="149"/>
      <c r="C2924" s="150"/>
      <c r="D2924" s="149"/>
      <c r="E2924" s="149"/>
      <c r="F2924" s="149"/>
      <c r="G2924" s="149"/>
      <c r="H2924" s="151"/>
      <c r="I2924" s="149"/>
      <c r="J2924" s="149"/>
      <c r="K2924" s="152"/>
      <c r="L2924" s="149"/>
      <c r="M2924" s="149"/>
      <c r="N2924" s="153"/>
      <c r="O2924" s="153"/>
      <c r="P2924" s="153"/>
    </row>
    <row r="2925" spans="1:16" x14ac:dyDescent="0.35">
      <c r="A2925" s="149"/>
      <c r="B2925" s="149"/>
      <c r="C2925" s="150"/>
      <c r="D2925" s="149"/>
      <c r="E2925" s="149"/>
      <c r="F2925" s="149"/>
      <c r="G2925" s="149"/>
      <c r="H2925" s="151"/>
      <c r="I2925" s="149"/>
      <c r="J2925" s="149"/>
      <c r="K2925" s="152"/>
      <c r="L2925" s="149"/>
      <c r="M2925" s="149"/>
      <c r="N2925" s="153"/>
      <c r="O2925" s="153"/>
      <c r="P2925" s="153"/>
    </row>
    <row r="2926" spans="1:16" x14ac:dyDescent="0.35">
      <c r="A2926" s="149"/>
      <c r="B2926" s="149"/>
      <c r="C2926" s="150"/>
      <c r="D2926" s="149"/>
      <c r="E2926" s="149"/>
      <c r="F2926" s="149"/>
      <c r="G2926" s="149"/>
      <c r="H2926" s="151"/>
      <c r="I2926" s="149"/>
      <c r="J2926" s="149"/>
      <c r="K2926" s="152"/>
      <c r="L2926" s="149"/>
      <c r="M2926" s="149"/>
      <c r="N2926" s="153"/>
      <c r="O2926" s="153"/>
      <c r="P2926" s="153"/>
    </row>
    <row r="2927" spans="1:16" x14ac:dyDescent="0.35">
      <c r="A2927" s="149"/>
      <c r="B2927" s="149"/>
      <c r="C2927" s="150"/>
      <c r="D2927" s="149"/>
      <c r="E2927" s="149"/>
      <c r="F2927" s="149"/>
      <c r="G2927" s="149"/>
      <c r="H2927" s="151"/>
      <c r="I2927" s="149"/>
      <c r="J2927" s="149"/>
      <c r="K2927" s="152"/>
      <c r="L2927" s="149"/>
      <c r="M2927" s="149"/>
      <c r="N2927" s="153"/>
      <c r="O2927" s="153"/>
      <c r="P2927" s="153"/>
    </row>
    <row r="2928" spans="1:16" x14ac:dyDescent="0.35">
      <c r="A2928" s="149"/>
      <c r="B2928" s="149"/>
      <c r="C2928" s="150"/>
      <c r="D2928" s="149"/>
      <c r="E2928" s="149"/>
      <c r="F2928" s="149"/>
      <c r="G2928" s="149"/>
      <c r="H2928" s="151"/>
      <c r="I2928" s="149"/>
      <c r="J2928" s="149"/>
      <c r="K2928" s="152"/>
      <c r="L2928" s="149"/>
      <c r="M2928" s="149"/>
      <c r="N2928" s="153"/>
      <c r="O2928" s="153"/>
      <c r="P2928" s="153"/>
    </row>
    <row r="2929" spans="1:16" x14ac:dyDescent="0.35">
      <c r="A2929" s="149"/>
      <c r="B2929" s="149"/>
      <c r="C2929" s="150"/>
      <c r="D2929" s="149"/>
      <c r="E2929" s="149"/>
      <c r="F2929" s="149"/>
      <c r="G2929" s="149"/>
      <c r="H2929" s="151"/>
      <c r="I2929" s="149"/>
      <c r="J2929" s="149"/>
      <c r="K2929" s="152"/>
      <c r="L2929" s="149"/>
      <c r="M2929" s="149"/>
      <c r="N2929" s="153"/>
      <c r="O2929" s="153"/>
      <c r="P2929" s="153"/>
    </row>
    <row r="2930" spans="1:16" x14ac:dyDescent="0.35">
      <c r="A2930" s="149"/>
      <c r="B2930" s="149"/>
      <c r="C2930" s="150"/>
      <c r="D2930" s="149"/>
      <c r="E2930" s="149"/>
      <c r="F2930" s="149"/>
      <c r="G2930" s="149"/>
      <c r="H2930" s="151"/>
      <c r="I2930" s="149"/>
      <c r="J2930" s="149"/>
      <c r="K2930" s="152"/>
      <c r="L2930" s="149"/>
      <c r="M2930" s="149"/>
      <c r="N2930" s="153"/>
      <c r="O2930" s="153"/>
      <c r="P2930" s="153"/>
    </row>
    <row r="2931" spans="1:16" x14ac:dyDescent="0.35">
      <c r="A2931" s="149"/>
      <c r="B2931" s="149"/>
      <c r="C2931" s="150"/>
      <c r="D2931" s="149"/>
      <c r="E2931" s="149"/>
      <c r="F2931" s="149"/>
      <c r="G2931" s="149"/>
      <c r="H2931" s="151"/>
      <c r="I2931" s="149"/>
      <c r="J2931" s="149"/>
      <c r="K2931" s="152"/>
      <c r="L2931" s="149"/>
      <c r="M2931" s="149"/>
      <c r="N2931" s="153"/>
      <c r="O2931" s="153"/>
      <c r="P2931" s="153"/>
    </row>
    <row r="2932" spans="1:16" x14ac:dyDescent="0.35">
      <c r="A2932" s="149"/>
      <c r="B2932" s="149"/>
      <c r="C2932" s="150"/>
      <c r="D2932" s="149"/>
      <c r="E2932" s="149"/>
      <c r="F2932" s="149"/>
      <c r="G2932" s="149"/>
      <c r="H2932" s="151"/>
      <c r="I2932" s="149"/>
      <c r="J2932" s="149"/>
      <c r="K2932" s="152"/>
      <c r="L2932" s="149"/>
      <c r="M2932" s="149"/>
      <c r="N2932" s="153"/>
      <c r="O2932" s="153"/>
      <c r="P2932" s="153"/>
    </row>
    <row r="2933" spans="1:16" x14ac:dyDescent="0.35">
      <c r="A2933" s="149"/>
      <c r="B2933" s="149"/>
      <c r="C2933" s="150"/>
      <c r="D2933" s="149"/>
      <c r="E2933" s="149"/>
      <c r="F2933" s="149"/>
      <c r="G2933" s="149"/>
      <c r="H2933" s="151"/>
      <c r="I2933" s="149"/>
      <c r="J2933" s="149"/>
      <c r="K2933" s="152"/>
      <c r="L2933" s="149"/>
      <c r="M2933" s="149"/>
      <c r="N2933" s="153"/>
      <c r="O2933" s="153"/>
      <c r="P2933" s="153"/>
    </row>
    <row r="2934" spans="1:16" x14ac:dyDescent="0.35">
      <c r="A2934" s="149"/>
      <c r="B2934" s="149"/>
      <c r="C2934" s="150"/>
      <c r="D2934" s="149"/>
      <c r="E2934" s="149"/>
      <c r="F2934" s="149"/>
      <c r="G2934" s="149"/>
      <c r="H2934" s="151"/>
      <c r="I2934" s="149"/>
      <c r="J2934" s="149"/>
      <c r="K2934" s="152"/>
      <c r="L2934" s="149"/>
      <c r="M2934" s="149"/>
      <c r="N2934" s="153"/>
      <c r="O2934" s="153"/>
      <c r="P2934" s="153"/>
    </row>
    <row r="2935" spans="1:16" x14ac:dyDescent="0.35">
      <c r="A2935" s="149"/>
      <c r="B2935" s="149"/>
      <c r="C2935" s="150"/>
      <c r="D2935" s="149"/>
      <c r="E2935" s="149"/>
      <c r="F2935" s="149"/>
      <c r="G2935" s="149"/>
      <c r="H2935" s="151"/>
      <c r="I2935" s="149"/>
      <c r="J2935" s="149"/>
      <c r="K2935" s="152"/>
      <c r="L2935" s="149"/>
      <c r="M2935" s="149"/>
      <c r="N2935" s="153"/>
      <c r="O2935" s="153"/>
      <c r="P2935" s="153"/>
    </row>
    <row r="2936" spans="1:16" x14ac:dyDescent="0.35">
      <c r="A2936" s="149"/>
      <c r="B2936" s="149"/>
      <c r="C2936" s="150"/>
      <c r="D2936" s="149"/>
      <c r="E2936" s="149"/>
      <c r="F2936" s="149"/>
      <c r="G2936" s="149"/>
      <c r="H2936" s="151"/>
      <c r="I2936" s="149"/>
      <c r="J2936" s="149"/>
      <c r="K2936" s="152"/>
      <c r="L2936" s="149"/>
      <c r="M2936" s="149"/>
      <c r="N2936" s="153"/>
      <c r="O2936" s="153"/>
      <c r="P2936" s="153"/>
    </row>
    <row r="2937" spans="1:16" x14ac:dyDescent="0.35">
      <c r="A2937" s="149"/>
      <c r="B2937" s="149"/>
      <c r="C2937" s="150"/>
      <c r="D2937" s="149"/>
      <c r="E2937" s="149"/>
      <c r="F2937" s="149"/>
      <c r="G2937" s="149"/>
      <c r="H2937" s="151"/>
      <c r="I2937" s="149"/>
      <c r="J2937" s="149"/>
      <c r="K2937" s="152"/>
      <c r="L2937" s="149"/>
      <c r="M2937" s="149"/>
      <c r="N2937" s="153"/>
      <c r="O2937" s="153"/>
      <c r="P2937" s="153"/>
    </row>
    <row r="2938" spans="1:16" x14ac:dyDescent="0.35">
      <c r="A2938" s="149"/>
      <c r="B2938" s="149"/>
      <c r="C2938" s="150"/>
      <c r="D2938" s="149"/>
      <c r="E2938" s="149"/>
      <c r="F2938" s="149"/>
      <c r="G2938" s="149"/>
      <c r="H2938" s="151"/>
      <c r="I2938" s="149"/>
      <c r="J2938" s="149"/>
      <c r="K2938" s="152"/>
      <c r="L2938" s="149"/>
      <c r="M2938" s="149"/>
      <c r="N2938" s="153"/>
      <c r="O2938" s="153"/>
      <c r="P2938" s="153"/>
    </row>
    <row r="2939" spans="1:16" x14ac:dyDescent="0.35">
      <c r="A2939" s="149"/>
      <c r="B2939" s="149"/>
      <c r="C2939" s="150"/>
      <c r="D2939" s="149"/>
      <c r="E2939" s="149"/>
      <c r="F2939" s="149"/>
      <c r="G2939" s="149"/>
      <c r="H2939" s="151"/>
      <c r="I2939" s="149"/>
      <c r="J2939" s="149"/>
      <c r="K2939" s="152"/>
      <c r="L2939" s="149"/>
      <c r="M2939" s="149"/>
      <c r="N2939" s="153"/>
      <c r="O2939" s="153"/>
      <c r="P2939" s="153"/>
    </row>
    <row r="2940" spans="1:16" x14ac:dyDescent="0.35">
      <c r="A2940" s="149"/>
      <c r="B2940" s="149"/>
      <c r="C2940" s="150"/>
      <c r="D2940" s="149"/>
      <c r="E2940" s="149"/>
      <c r="F2940" s="149"/>
      <c r="G2940" s="149"/>
      <c r="H2940" s="151"/>
      <c r="I2940" s="149"/>
      <c r="J2940" s="149"/>
      <c r="K2940" s="152"/>
      <c r="L2940" s="149"/>
      <c r="M2940" s="149"/>
      <c r="N2940" s="153"/>
      <c r="O2940" s="153"/>
      <c r="P2940" s="153"/>
    </row>
    <row r="2941" spans="1:16" x14ac:dyDescent="0.35">
      <c r="A2941" s="149"/>
      <c r="B2941" s="149"/>
      <c r="C2941" s="150"/>
      <c r="D2941" s="149"/>
      <c r="E2941" s="149"/>
      <c r="F2941" s="149"/>
      <c r="G2941" s="149"/>
      <c r="H2941" s="151"/>
      <c r="I2941" s="149"/>
      <c r="J2941" s="149"/>
      <c r="K2941" s="152"/>
      <c r="L2941" s="149"/>
      <c r="M2941" s="149"/>
      <c r="N2941" s="153"/>
      <c r="O2941" s="153"/>
      <c r="P2941" s="153"/>
    </row>
    <row r="2942" spans="1:16" x14ac:dyDescent="0.35">
      <c r="A2942" s="149"/>
      <c r="B2942" s="149"/>
      <c r="C2942" s="150"/>
      <c r="D2942" s="149"/>
      <c r="E2942" s="149"/>
      <c r="F2942" s="149"/>
      <c r="G2942" s="149"/>
      <c r="H2942" s="151"/>
      <c r="I2942" s="149"/>
      <c r="J2942" s="149"/>
      <c r="K2942" s="152"/>
      <c r="L2942" s="149"/>
      <c r="M2942" s="149"/>
      <c r="N2942" s="153"/>
      <c r="O2942" s="153"/>
      <c r="P2942" s="153"/>
    </row>
    <row r="2943" spans="1:16" x14ac:dyDescent="0.35">
      <c r="A2943" s="149"/>
      <c r="B2943" s="149"/>
      <c r="C2943" s="150"/>
      <c r="D2943" s="149"/>
      <c r="E2943" s="149"/>
      <c r="F2943" s="149"/>
      <c r="G2943" s="149"/>
      <c r="H2943" s="151"/>
      <c r="I2943" s="149"/>
      <c r="J2943" s="149"/>
      <c r="K2943" s="152"/>
      <c r="L2943" s="149"/>
      <c r="M2943" s="149"/>
      <c r="N2943" s="153"/>
      <c r="O2943" s="153"/>
      <c r="P2943" s="153"/>
    </row>
    <row r="2944" spans="1:16" x14ac:dyDescent="0.35">
      <c r="A2944" s="149"/>
      <c r="B2944" s="149"/>
      <c r="C2944" s="150"/>
      <c r="D2944" s="149"/>
      <c r="E2944" s="149"/>
      <c r="F2944" s="149"/>
      <c r="G2944" s="149"/>
      <c r="H2944" s="151"/>
      <c r="I2944" s="149"/>
      <c r="J2944" s="149"/>
      <c r="K2944" s="152"/>
      <c r="L2944" s="149"/>
      <c r="M2944" s="149"/>
      <c r="N2944" s="153"/>
      <c r="O2944" s="153"/>
      <c r="P2944" s="153"/>
    </row>
    <row r="2945" spans="1:16" x14ac:dyDescent="0.35">
      <c r="A2945" s="149"/>
      <c r="B2945" s="149"/>
      <c r="C2945" s="150"/>
      <c r="D2945" s="149"/>
      <c r="E2945" s="149"/>
      <c r="F2945" s="149"/>
      <c r="G2945" s="149"/>
      <c r="H2945" s="151"/>
      <c r="I2945" s="149"/>
      <c r="J2945" s="149"/>
      <c r="K2945" s="152"/>
      <c r="L2945" s="149"/>
      <c r="M2945" s="149"/>
      <c r="N2945" s="153"/>
      <c r="O2945" s="153"/>
      <c r="P2945" s="153"/>
    </row>
    <row r="2946" spans="1:16" x14ac:dyDescent="0.35">
      <c r="A2946" s="149"/>
      <c r="B2946" s="149"/>
      <c r="C2946" s="150"/>
      <c r="D2946" s="149"/>
      <c r="E2946" s="149"/>
      <c r="F2946" s="149"/>
      <c r="G2946" s="149"/>
      <c r="H2946" s="151"/>
      <c r="I2946" s="149"/>
      <c r="J2946" s="149"/>
      <c r="K2946" s="152"/>
      <c r="L2946" s="149"/>
      <c r="M2946" s="149"/>
      <c r="N2946" s="153"/>
      <c r="O2946" s="153"/>
      <c r="P2946" s="153"/>
    </row>
    <row r="2947" spans="1:16" x14ac:dyDescent="0.35">
      <c r="A2947" s="149"/>
      <c r="B2947" s="149"/>
      <c r="C2947" s="150"/>
      <c r="D2947" s="149"/>
      <c r="E2947" s="149"/>
      <c r="F2947" s="149"/>
      <c r="G2947" s="149"/>
      <c r="H2947" s="151"/>
      <c r="I2947" s="149"/>
      <c r="J2947" s="149"/>
      <c r="K2947" s="152"/>
      <c r="L2947" s="149"/>
      <c r="M2947" s="149"/>
      <c r="N2947" s="153"/>
      <c r="O2947" s="153"/>
      <c r="P2947" s="153"/>
    </row>
    <row r="2948" spans="1:16" x14ac:dyDescent="0.35">
      <c r="A2948" s="149"/>
      <c r="B2948" s="149"/>
      <c r="C2948" s="150"/>
      <c r="D2948" s="149"/>
      <c r="E2948" s="149"/>
      <c r="F2948" s="149"/>
      <c r="G2948" s="149"/>
      <c r="H2948" s="151"/>
      <c r="I2948" s="149"/>
      <c r="J2948" s="149"/>
      <c r="K2948" s="152"/>
      <c r="L2948" s="149"/>
      <c r="M2948" s="149"/>
      <c r="N2948" s="153"/>
      <c r="O2948" s="153"/>
      <c r="P2948" s="153"/>
    </row>
    <row r="2949" spans="1:16" x14ac:dyDescent="0.35">
      <c r="A2949" s="149"/>
      <c r="B2949" s="149"/>
      <c r="C2949" s="150"/>
      <c r="D2949" s="149"/>
      <c r="E2949" s="149"/>
      <c r="F2949" s="149"/>
      <c r="G2949" s="149"/>
      <c r="H2949" s="151"/>
      <c r="I2949" s="149"/>
      <c r="J2949" s="149"/>
      <c r="K2949" s="152"/>
      <c r="L2949" s="149"/>
      <c r="M2949" s="149"/>
      <c r="N2949" s="153"/>
      <c r="O2949" s="153"/>
      <c r="P2949" s="153"/>
    </row>
    <row r="2950" spans="1:16" x14ac:dyDescent="0.35">
      <c r="A2950" s="149"/>
      <c r="B2950" s="149"/>
      <c r="C2950" s="150"/>
      <c r="D2950" s="149"/>
      <c r="E2950" s="149"/>
      <c r="F2950" s="149"/>
      <c r="G2950" s="149"/>
      <c r="H2950" s="151"/>
      <c r="I2950" s="149"/>
      <c r="J2950" s="149"/>
      <c r="K2950" s="152"/>
      <c r="L2950" s="149"/>
      <c r="M2950" s="149"/>
      <c r="N2950" s="153"/>
      <c r="O2950" s="153"/>
      <c r="P2950" s="153"/>
    </row>
    <row r="2951" spans="1:16" x14ac:dyDescent="0.35">
      <c r="A2951" s="149"/>
      <c r="B2951" s="149"/>
      <c r="C2951" s="150"/>
      <c r="D2951" s="149"/>
      <c r="E2951" s="149"/>
      <c r="F2951" s="149"/>
      <c r="G2951" s="149"/>
      <c r="H2951" s="151"/>
      <c r="I2951" s="149"/>
      <c r="J2951" s="149"/>
      <c r="K2951" s="152"/>
      <c r="L2951" s="149"/>
      <c r="M2951" s="149"/>
      <c r="N2951" s="153"/>
      <c r="O2951" s="153"/>
      <c r="P2951" s="153"/>
    </row>
    <row r="2952" spans="1:16" x14ac:dyDescent="0.35">
      <c r="A2952" s="149"/>
      <c r="B2952" s="149"/>
      <c r="C2952" s="150"/>
      <c r="D2952" s="149"/>
      <c r="E2952" s="149"/>
      <c r="F2952" s="149"/>
      <c r="G2952" s="149"/>
      <c r="H2952" s="151"/>
      <c r="I2952" s="149"/>
      <c r="J2952" s="149"/>
      <c r="K2952" s="152"/>
      <c r="L2952" s="149"/>
      <c r="M2952" s="149"/>
      <c r="N2952" s="153"/>
      <c r="O2952" s="153"/>
      <c r="P2952" s="153"/>
    </row>
    <row r="2953" spans="1:16" x14ac:dyDescent="0.35">
      <c r="A2953" s="149"/>
      <c r="B2953" s="149"/>
      <c r="C2953" s="150"/>
      <c r="D2953" s="149"/>
      <c r="E2953" s="149"/>
      <c r="F2953" s="149"/>
      <c r="G2953" s="149"/>
      <c r="H2953" s="151"/>
      <c r="I2953" s="149"/>
      <c r="J2953" s="149"/>
      <c r="K2953" s="152"/>
      <c r="L2953" s="149"/>
      <c r="M2953" s="149"/>
      <c r="N2953" s="153"/>
      <c r="O2953" s="153"/>
      <c r="P2953" s="153"/>
    </row>
    <row r="2954" spans="1:16" x14ac:dyDescent="0.35">
      <c r="A2954" s="149"/>
      <c r="B2954" s="149"/>
      <c r="C2954" s="150"/>
      <c r="D2954" s="149"/>
      <c r="E2954" s="149"/>
      <c r="F2954" s="149"/>
      <c r="G2954" s="149"/>
      <c r="H2954" s="151"/>
      <c r="I2954" s="149"/>
      <c r="J2954" s="149"/>
      <c r="K2954" s="152"/>
      <c r="L2954" s="149"/>
      <c r="M2954" s="149"/>
      <c r="N2954" s="153"/>
      <c r="O2954" s="153"/>
      <c r="P2954" s="153"/>
    </row>
    <row r="2955" spans="1:16" x14ac:dyDescent="0.35">
      <c r="A2955" s="149"/>
      <c r="B2955" s="149"/>
      <c r="C2955" s="150"/>
      <c r="D2955" s="149"/>
      <c r="E2955" s="149"/>
      <c r="F2955" s="149"/>
      <c r="G2955" s="149"/>
      <c r="H2955" s="151"/>
      <c r="I2955" s="149"/>
      <c r="J2955" s="149"/>
      <c r="K2955" s="152"/>
      <c r="L2955" s="149"/>
      <c r="M2955" s="149"/>
      <c r="N2955" s="153"/>
      <c r="O2955" s="153"/>
      <c r="P2955" s="153"/>
    </row>
    <row r="2956" spans="1:16" x14ac:dyDescent="0.35">
      <c r="A2956" s="149"/>
      <c r="B2956" s="149"/>
      <c r="C2956" s="150"/>
      <c r="D2956" s="149"/>
      <c r="E2956" s="149"/>
      <c r="F2956" s="149"/>
      <c r="G2956" s="149"/>
      <c r="H2956" s="151"/>
      <c r="I2956" s="149"/>
      <c r="J2956" s="149"/>
      <c r="K2956" s="152"/>
      <c r="L2956" s="149"/>
      <c r="M2956" s="149"/>
      <c r="N2956" s="153"/>
      <c r="O2956" s="153"/>
      <c r="P2956" s="153"/>
    </row>
    <row r="2957" spans="1:16" x14ac:dyDescent="0.35">
      <c r="A2957" s="149"/>
      <c r="B2957" s="149"/>
      <c r="C2957" s="150"/>
      <c r="D2957" s="149"/>
      <c r="E2957" s="149"/>
      <c r="F2957" s="149"/>
      <c r="G2957" s="149"/>
      <c r="H2957" s="151"/>
      <c r="I2957" s="149"/>
      <c r="J2957" s="149"/>
      <c r="K2957" s="152"/>
      <c r="L2957" s="149"/>
      <c r="M2957" s="149"/>
      <c r="N2957" s="153"/>
      <c r="O2957" s="153"/>
      <c r="P2957" s="153"/>
    </row>
    <row r="2958" spans="1:16" x14ac:dyDescent="0.35">
      <c r="A2958" s="149"/>
      <c r="B2958" s="149"/>
      <c r="C2958" s="150"/>
      <c r="D2958" s="149"/>
      <c r="E2958" s="149"/>
      <c r="F2958" s="149"/>
      <c r="G2958" s="149"/>
      <c r="H2958" s="151"/>
      <c r="I2958" s="149"/>
      <c r="J2958" s="149"/>
      <c r="K2958" s="152"/>
      <c r="L2958" s="149"/>
      <c r="M2958" s="149"/>
      <c r="N2958" s="153"/>
      <c r="O2958" s="153"/>
      <c r="P2958" s="153"/>
    </row>
    <row r="2959" spans="1:16" x14ac:dyDescent="0.35">
      <c r="A2959" s="149"/>
      <c r="B2959" s="149"/>
      <c r="C2959" s="150"/>
      <c r="D2959" s="149"/>
      <c r="E2959" s="149"/>
      <c r="F2959" s="149"/>
      <c r="G2959" s="149"/>
      <c r="H2959" s="151"/>
      <c r="I2959" s="149"/>
      <c r="J2959" s="149"/>
      <c r="K2959" s="152"/>
      <c r="L2959" s="149"/>
      <c r="M2959" s="149"/>
      <c r="N2959" s="153"/>
      <c r="O2959" s="153"/>
      <c r="P2959" s="153"/>
    </row>
    <row r="2960" spans="1:16" x14ac:dyDescent="0.35">
      <c r="A2960" s="149"/>
      <c r="B2960" s="149"/>
      <c r="C2960" s="150"/>
      <c r="D2960" s="149"/>
      <c r="E2960" s="149"/>
      <c r="F2960" s="149"/>
      <c r="G2960" s="149"/>
      <c r="H2960" s="151"/>
      <c r="I2960" s="149"/>
      <c r="J2960" s="149"/>
      <c r="K2960" s="152"/>
      <c r="L2960" s="149"/>
      <c r="M2960" s="149"/>
      <c r="N2960" s="153"/>
      <c r="O2960" s="153"/>
      <c r="P2960" s="153"/>
    </row>
    <row r="2961" spans="1:16" x14ac:dyDescent="0.35">
      <c r="A2961" s="149"/>
      <c r="B2961" s="149"/>
      <c r="C2961" s="150"/>
      <c r="D2961" s="149"/>
      <c r="E2961" s="149"/>
      <c r="F2961" s="149"/>
      <c r="G2961" s="149"/>
      <c r="H2961" s="151"/>
      <c r="I2961" s="149"/>
      <c r="J2961" s="149"/>
      <c r="K2961" s="152"/>
      <c r="L2961" s="149"/>
      <c r="M2961" s="149"/>
      <c r="N2961" s="153"/>
      <c r="O2961" s="153"/>
      <c r="P2961" s="153"/>
    </row>
    <row r="2962" spans="1:16" x14ac:dyDescent="0.35">
      <c r="A2962" s="149"/>
      <c r="B2962" s="149"/>
      <c r="C2962" s="150"/>
      <c r="D2962" s="149"/>
      <c r="E2962" s="149"/>
      <c r="F2962" s="149"/>
      <c r="G2962" s="149"/>
      <c r="H2962" s="151"/>
      <c r="I2962" s="149"/>
      <c r="J2962" s="149"/>
      <c r="K2962" s="152"/>
      <c r="L2962" s="149"/>
      <c r="M2962" s="149"/>
      <c r="N2962" s="153"/>
      <c r="O2962" s="153"/>
      <c r="P2962" s="153"/>
    </row>
    <row r="2963" spans="1:16" x14ac:dyDescent="0.35">
      <c r="A2963" s="149"/>
      <c r="B2963" s="149"/>
      <c r="C2963" s="150"/>
      <c r="D2963" s="149"/>
      <c r="E2963" s="149"/>
      <c r="F2963" s="149"/>
      <c r="G2963" s="149"/>
      <c r="H2963" s="151"/>
      <c r="I2963" s="149"/>
      <c r="J2963" s="149"/>
      <c r="K2963" s="152"/>
      <c r="L2963" s="149"/>
      <c r="M2963" s="149"/>
      <c r="N2963" s="153"/>
      <c r="O2963" s="153"/>
      <c r="P2963" s="153"/>
    </row>
    <row r="2964" spans="1:16" x14ac:dyDescent="0.35">
      <c r="A2964" s="149"/>
      <c r="B2964" s="149"/>
      <c r="C2964" s="150"/>
      <c r="D2964" s="149"/>
      <c r="E2964" s="149"/>
      <c r="F2964" s="149"/>
      <c r="G2964" s="149"/>
      <c r="H2964" s="151"/>
      <c r="I2964" s="149"/>
      <c r="J2964" s="149"/>
      <c r="K2964" s="152"/>
      <c r="L2964" s="149"/>
      <c r="M2964" s="149"/>
      <c r="N2964" s="153"/>
      <c r="O2964" s="153"/>
      <c r="P2964" s="153"/>
    </row>
    <row r="2965" spans="1:16" x14ac:dyDescent="0.35">
      <c r="A2965" s="149"/>
      <c r="B2965" s="149"/>
      <c r="C2965" s="150"/>
      <c r="D2965" s="149"/>
      <c r="E2965" s="149"/>
      <c r="F2965" s="149"/>
      <c r="G2965" s="149"/>
      <c r="H2965" s="151"/>
      <c r="I2965" s="149"/>
      <c r="J2965" s="149"/>
      <c r="K2965" s="152"/>
      <c r="L2965" s="149"/>
      <c r="M2965" s="149"/>
      <c r="N2965" s="153"/>
      <c r="O2965" s="153"/>
      <c r="P2965" s="153"/>
    </row>
    <row r="2966" spans="1:16" x14ac:dyDescent="0.35">
      <c r="A2966" s="149"/>
      <c r="B2966" s="149"/>
      <c r="C2966" s="150"/>
      <c r="D2966" s="149"/>
      <c r="E2966" s="149"/>
      <c r="F2966" s="149"/>
      <c r="G2966" s="149"/>
      <c r="H2966" s="151"/>
      <c r="I2966" s="149"/>
      <c r="J2966" s="149"/>
      <c r="K2966" s="152"/>
      <c r="L2966" s="149"/>
      <c r="M2966" s="149"/>
      <c r="N2966" s="153"/>
      <c r="O2966" s="153"/>
      <c r="P2966" s="153"/>
    </row>
    <row r="2967" spans="1:16" x14ac:dyDescent="0.35">
      <c r="A2967" s="149"/>
      <c r="B2967" s="149"/>
      <c r="C2967" s="150"/>
      <c r="D2967" s="149"/>
      <c r="E2967" s="149"/>
      <c r="F2967" s="149"/>
      <c r="G2967" s="149"/>
      <c r="H2967" s="151"/>
      <c r="I2967" s="149"/>
      <c r="J2967" s="149"/>
      <c r="K2967" s="152"/>
      <c r="L2967" s="149"/>
      <c r="M2967" s="149"/>
      <c r="N2967" s="153"/>
      <c r="O2967" s="153"/>
      <c r="P2967" s="153"/>
    </row>
    <row r="2968" spans="1:16" x14ac:dyDescent="0.35">
      <c r="A2968" s="149"/>
      <c r="B2968" s="149"/>
      <c r="C2968" s="150"/>
      <c r="D2968" s="149"/>
      <c r="E2968" s="149"/>
      <c r="F2968" s="149"/>
      <c r="G2968" s="149"/>
      <c r="H2968" s="151"/>
      <c r="I2968" s="149"/>
      <c r="J2968" s="149"/>
      <c r="K2968" s="152"/>
      <c r="L2968" s="149"/>
      <c r="M2968" s="149"/>
      <c r="N2968" s="153"/>
      <c r="O2968" s="153"/>
      <c r="P2968" s="153"/>
    </row>
    <row r="2969" spans="1:16" x14ac:dyDescent="0.35">
      <c r="A2969" s="149"/>
      <c r="B2969" s="149"/>
      <c r="C2969" s="150"/>
      <c r="D2969" s="149"/>
      <c r="E2969" s="149"/>
      <c r="F2969" s="149"/>
      <c r="G2969" s="149"/>
      <c r="H2969" s="151"/>
      <c r="I2969" s="149"/>
      <c r="J2969" s="149"/>
      <c r="K2969" s="152"/>
      <c r="L2969" s="149"/>
      <c r="M2969" s="149"/>
      <c r="N2969" s="153"/>
      <c r="O2969" s="153"/>
      <c r="P2969" s="153"/>
    </row>
    <row r="2970" spans="1:16" x14ac:dyDescent="0.35">
      <c r="A2970" s="149"/>
      <c r="B2970" s="149"/>
      <c r="C2970" s="150"/>
      <c r="D2970" s="149"/>
      <c r="E2970" s="149"/>
      <c r="F2970" s="149"/>
      <c r="G2970" s="149"/>
      <c r="H2970" s="151"/>
      <c r="I2970" s="149"/>
      <c r="J2970" s="149"/>
      <c r="K2970" s="152"/>
      <c r="L2970" s="149"/>
      <c r="M2970" s="149"/>
      <c r="N2970" s="153"/>
      <c r="O2970" s="153"/>
      <c r="P2970" s="153"/>
    </row>
    <row r="2971" spans="1:16" x14ac:dyDescent="0.35">
      <c r="A2971" s="149"/>
      <c r="B2971" s="149"/>
      <c r="C2971" s="150"/>
      <c r="D2971" s="149"/>
      <c r="E2971" s="149"/>
      <c r="F2971" s="149"/>
      <c r="G2971" s="149"/>
      <c r="H2971" s="151"/>
      <c r="I2971" s="149"/>
      <c r="J2971" s="149"/>
      <c r="K2971" s="152"/>
      <c r="L2971" s="149"/>
      <c r="M2971" s="149"/>
      <c r="N2971" s="153"/>
      <c r="O2971" s="153"/>
      <c r="P2971" s="153"/>
    </row>
    <row r="2972" spans="1:16" x14ac:dyDescent="0.35">
      <c r="A2972" s="149"/>
      <c r="B2972" s="149"/>
      <c r="C2972" s="150"/>
      <c r="D2972" s="149"/>
      <c r="E2972" s="149"/>
      <c r="F2972" s="149"/>
      <c r="G2972" s="149"/>
      <c r="H2972" s="151"/>
      <c r="I2972" s="149"/>
      <c r="J2972" s="149"/>
      <c r="K2972" s="152"/>
      <c r="L2972" s="149"/>
      <c r="M2972" s="149"/>
      <c r="N2972" s="153"/>
      <c r="O2972" s="153"/>
      <c r="P2972" s="153"/>
    </row>
    <row r="2973" spans="1:16" x14ac:dyDescent="0.35">
      <c r="A2973" s="149"/>
      <c r="B2973" s="149"/>
      <c r="C2973" s="150"/>
      <c r="D2973" s="149"/>
      <c r="E2973" s="149"/>
      <c r="F2973" s="149"/>
      <c r="G2973" s="149"/>
      <c r="H2973" s="151"/>
      <c r="I2973" s="149"/>
      <c r="J2973" s="149"/>
      <c r="K2973" s="152"/>
      <c r="L2973" s="149"/>
      <c r="M2973" s="149"/>
      <c r="N2973" s="153"/>
      <c r="O2973" s="153"/>
      <c r="P2973" s="153"/>
    </row>
    <row r="2974" spans="1:16" x14ac:dyDescent="0.35">
      <c r="A2974" s="149"/>
      <c r="B2974" s="149"/>
      <c r="C2974" s="150"/>
      <c r="D2974" s="149"/>
      <c r="E2974" s="149"/>
      <c r="F2974" s="149"/>
      <c r="G2974" s="149"/>
      <c r="H2974" s="151"/>
      <c r="I2974" s="149"/>
      <c r="J2974" s="149"/>
      <c r="K2974" s="152"/>
      <c r="L2974" s="149"/>
      <c r="M2974" s="149"/>
      <c r="N2974" s="153"/>
      <c r="O2974" s="153"/>
      <c r="P2974" s="153"/>
    </row>
    <row r="2975" spans="1:16" x14ac:dyDescent="0.35">
      <c r="A2975" s="149"/>
      <c r="B2975" s="149"/>
      <c r="C2975" s="150"/>
      <c r="D2975" s="149"/>
      <c r="E2975" s="149"/>
      <c r="F2975" s="149"/>
      <c r="G2975" s="149"/>
      <c r="H2975" s="151"/>
      <c r="I2975" s="149"/>
      <c r="J2975" s="149"/>
      <c r="K2975" s="152"/>
      <c r="L2975" s="149"/>
      <c r="M2975" s="149"/>
      <c r="N2975" s="153"/>
      <c r="O2975" s="153"/>
      <c r="P2975" s="153"/>
    </row>
    <row r="2976" spans="1:16" x14ac:dyDescent="0.35">
      <c r="A2976" s="149"/>
      <c r="B2976" s="149"/>
      <c r="C2976" s="150"/>
      <c r="D2976" s="149"/>
      <c r="E2976" s="149"/>
      <c r="F2976" s="149"/>
      <c r="G2976" s="149"/>
      <c r="H2976" s="151"/>
      <c r="I2976" s="149"/>
      <c r="J2976" s="149"/>
      <c r="K2976" s="152"/>
      <c r="L2976" s="149"/>
      <c r="M2976" s="149"/>
      <c r="N2976" s="153"/>
      <c r="O2976" s="153"/>
      <c r="P2976" s="153"/>
    </row>
    <row r="2977" spans="1:16" x14ac:dyDescent="0.35">
      <c r="A2977" s="149"/>
      <c r="B2977" s="149"/>
      <c r="C2977" s="150"/>
      <c r="D2977" s="149"/>
      <c r="E2977" s="149"/>
      <c r="F2977" s="149"/>
      <c r="G2977" s="149"/>
      <c r="H2977" s="151"/>
      <c r="I2977" s="149"/>
      <c r="J2977" s="149"/>
      <c r="K2977" s="152"/>
      <c r="L2977" s="149"/>
      <c r="M2977" s="149"/>
      <c r="N2977" s="153"/>
      <c r="O2977" s="153"/>
      <c r="P2977" s="153"/>
    </row>
    <row r="2978" spans="1:16" x14ac:dyDescent="0.35">
      <c r="A2978" s="149"/>
      <c r="B2978" s="149"/>
      <c r="C2978" s="150"/>
      <c r="D2978" s="149"/>
      <c r="E2978" s="149"/>
      <c r="F2978" s="149"/>
      <c r="G2978" s="149"/>
      <c r="H2978" s="151"/>
      <c r="I2978" s="149"/>
      <c r="J2978" s="149"/>
      <c r="K2978" s="152"/>
      <c r="L2978" s="149"/>
      <c r="M2978" s="149"/>
      <c r="N2978" s="153"/>
      <c r="O2978" s="153"/>
      <c r="P2978" s="153"/>
    </row>
    <row r="2979" spans="1:16" x14ac:dyDescent="0.35">
      <c r="A2979" s="149"/>
      <c r="B2979" s="149"/>
      <c r="C2979" s="150"/>
      <c r="D2979" s="149"/>
      <c r="E2979" s="149"/>
      <c r="F2979" s="149"/>
      <c r="G2979" s="149"/>
      <c r="H2979" s="151"/>
      <c r="I2979" s="149"/>
      <c r="J2979" s="149"/>
      <c r="K2979" s="152"/>
      <c r="L2979" s="149"/>
      <c r="M2979" s="149"/>
      <c r="N2979" s="153"/>
      <c r="O2979" s="153"/>
      <c r="P2979" s="153"/>
    </row>
    <row r="2980" spans="1:16" x14ac:dyDescent="0.35">
      <c r="A2980" s="149"/>
      <c r="B2980" s="149"/>
      <c r="C2980" s="150"/>
      <c r="D2980" s="149"/>
      <c r="E2980" s="149"/>
      <c r="F2980" s="149"/>
      <c r="G2980" s="149"/>
      <c r="H2980" s="151"/>
      <c r="I2980" s="149"/>
      <c r="J2980" s="149"/>
      <c r="K2980" s="152"/>
      <c r="L2980" s="149"/>
      <c r="M2980" s="149"/>
      <c r="N2980" s="153"/>
      <c r="O2980" s="153"/>
      <c r="P2980" s="153"/>
    </row>
    <row r="2981" spans="1:16" x14ac:dyDescent="0.35">
      <c r="A2981" s="149"/>
      <c r="B2981" s="149"/>
      <c r="C2981" s="150"/>
      <c r="D2981" s="149"/>
      <c r="E2981" s="149"/>
      <c r="F2981" s="149"/>
      <c r="G2981" s="149"/>
      <c r="H2981" s="151"/>
      <c r="I2981" s="149"/>
      <c r="J2981" s="149"/>
      <c r="K2981" s="152"/>
      <c r="L2981" s="149"/>
      <c r="M2981" s="149"/>
      <c r="N2981" s="153"/>
      <c r="O2981" s="153"/>
      <c r="P2981" s="153"/>
    </row>
    <row r="2982" spans="1:16" x14ac:dyDescent="0.35">
      <c r="A2982" s="149"/>
      <c r="B2982" s="149"/>
      <c r="C2982" s="150"/>
      <c r="D2982" s="149"/>
      <c r="E2982" s="149"/>
      <c r="F2982" s="149"/>
      <c r="G2982" s="149"/>
      <c r="H2982" s="151"/>
      <c r="I2982" s="149"/>
      <c r="J2982" s="149"/>
      <c r="K2982" s="152"/>
      <c r="L2982" s="149"/>
      <c r="M2982" s="149"/>
      <c r="N2982" s="153"/>
      <c r="O2982" s="153"/>
      <c r="P2982" s="153"/>
    </row>
    <row r="2983" spans="1:16" x14ac:dyDescent="0.35">
      <c r="A2983" s="149"/>
      <c r="B2983" s="149"/>
      <c r="C2983" s="150"/>
      <c r="D2983" s="149"/>
      <c r="E2983" s="149"/>
      <c r="F2983" s="149"/>
      <c r="G2983" s="149"/>
      <c r="H2983" s="151"/>
      <c r="I2983" s="149"/>
      <c r="J2983" s="149"/>
      <c r="K2983" s="152"/>
      <c r="L2983" s="149"/>
      <c r="M2983" s="149"/>
      <c r="N2983" s="153"/>
      <c r="O2983" s="153"/>
      <c r="P2983" s="153"/>
    </row>
    <row r="2984" spans="1:16" x14ac:dyDescent="0.35">
      <c r="A2984" s="149"/>
      <c r="B2984" s="149"/>
      <c r="C2984" s="150"/>
      <c r="D2984" s="149"/>
      <c r="E2984" s="149"/>
      <c r="F2984" s="149"/>
      <c r="G2984" s="149"/>
      <c r="H2984" s="151"/>
      <c r="I2984" s="149"/>
      <c r="J2984" s="149"/>
      <c r="K2984" s="152"/>
      <c r="L2984" s="149"/>
      <c r="M2984" s="149"/>
      <c r="N2984" s="153"/>
      <c r="O2984" s="153"/>
      <c r="P2984" s="153"/>
    </row>
    <row r="2985" spans="1:16" x14ac:dyDescent="0.35">
      <c r="A2985" s="149"/>
      <c r="B2985" s="149"/>
      <c r="C2985" s="150"/>
      <c r="D2985" s="149"/>
      <c r="E2985" s="149"/>
      <c r="F2985" s="149"/>
      <c r="G2985" s="149"/>
      <c r="H2985" s="151"/>
      <c r="I2985" s="149"/>
      <c r="J2985" s="149"/>
      <c r="K2985" s="152"/>
      <c r="L2985" s="149"/>
      <c r="M2985" s="149"/>
      <c r="N2985" s="153"/>
      <c r="O2985" s="153"/>
      <c r="P2985" s="153"/>
    </row>
    <row r="2986" spans="1:16" x14ac:dyDescent="0.35">
      <c r="A2986" s="149"/>
      <c r="B2986" s="149"/>
      <c r="C2986" s="150"/>
      <c r="D2986" s="149"/>
      <c r="E2986" s="149"/>
      <c r="F2986" s="149"/>
      <c r="G2986" s="149"/>
      <c r="H2986" s="151"/>
      <c r="I2986" s="149"/>
      <c r="J2986" s="149"/>
      <c r="K2986" s="152"/>
      <c r="L2986" s="149"/>
      <c r="M2986" s="149"/>
      <c r="N2986" s="153"/>
      <c r="O2986" s="153"/>
      <c r="P2986" s="153"/>
    </row>
    <row r="2987" spans="1:16" x14ac:dyDescent="0.35">
      <c r="A2987" s="149"/>
      <c r="B2987" s="149"/>
      <c r="C2987" s="150"/>
      <c r="D2987" s="149"/>
      <c r="E2987" s="149"/>
      <c r="F2987" s="149"/>
      <c r="G2987" s="149"/>
      <c r="H2987" s="151"/>
      <c r="I2987" s="149"/>
      <c r="J2987" s="149"/>
      <c r="K2987" s="152"/>
      <c r="L2987" s="149"/>
      <c r="M2987" s="149"/>
      <c r="N2987" s="153"/>
      <c r="O2987" s="153"/>
      <c r="P2987" s="153"/>
    </row>
    <row r="2988" spans="1:16" x14ac:dyDescent="0.35">
      <c r="A2988" s="149"/>
      <c r="B2988" s="149"/>
      <c r="C2988" s="150"/>
      <c r="D2988" s="149"/>
      <c r="E2988" s="149"/>
      <c r="F2988" s="149"/>
      <c r="G2988" s="149"/>
      <c r="H2988" s="151"/>
      <c r="I2988" s="149"/>
      <c r="J2988" s="149"/>
      <c r="K2988" s="152"/>
      <c r="L2988" s="149"/>
      <c r="M2988" s="149"/>
      <c r="N2988" s="153"/>
      <c r="O2988" s="153"/>
      <c r="P2988" s="153"/>
    </row>
    <row r="2989" spans="1:16" x14ac:dyDescent="0.35">
      <c r="A2989" s="149"/>
      <c r="B2989" s="149"/>
      <c r="C2989" s="150"/>
      <c r="D2989" s="149"/>
      <c r="E2989" s="149"/>
      <c r="F2989" s="149"/>
      <c r="G2989" s="149"/>
      <c r="H2989" s="151"/>
      <c r="I2989" s="149"/>
      <c r="J2989" s="149"/>
      <c r="K2989" s="152"/>
      <c r="L2989" s="149"/>
      <c r="M2989" s="149"/>
      <c r="N2989" s="153"/>
      <c r="O2989" s="153"/>
      <c r="P2989" s="153"/>
    </row>
    <row r="2990" spans="1:16" x14ac:dyDescent="0.35">
      <c r="A2990" s="149"/>
      <c r="B2990" s="149"/>
      <c r="C2990" s="150"/>
      <c r="D2990" s="149"/>
      <c r="E2990" s="149"/>
      <c r="F2990" s="149"/>
      <c r="G2990" s="149"/>
      <c r="H2990" s="151"/>
      <c r="I2990" s="149"/>
      <c r="J2990" s="149"/>
      <c r="K2990" s="152"/>
      <c r="L2990" s="149"/>
      <c r="M2990" s="149"/>
      <c r="N2990" s="153"/>
      <c r="O2990" s="153"/>
      <c r="P2990" s="153"/>
    </row>
    <row r="2991" spans="1:16" x14ac:dyDescent="0.35">
      <c r="A2991" s="149"/>
      <c r="B2991" s="149"/>
      <c r="C2991" s="150"/>
      <c r="D2991" s="149"/>
      <c r="E2991" s="149"/>
      <c r="F2991" s="149"/>
      <c r="G2991" s="149"/>
      <c r="H2991" s="151"/>
      <c r="I2991" s="149"/>
      <c r="J2991" s="149"/>
      <c r="K2991" s="152"/>
      <c r="L2991" s="149"/>
      <c r="M2991" s="149"/>
      <c r="N2991" s="153"/>
      <c r="O2991" s="153"/>
      <c r="P2991" s="153"/>
    </row>
    <row r="2992" spans="1:16" x14ac:dyDescent="0.35">
      <c r="A2992" s="149"/>
      <c r="B2992" s="149"/>
      <c r="C2992" s="150"/>
      <c r="D2992" s="149"/>
      <c r="E2992" s="149"/>
      <c r="F2992" s="149"/>
      <c r="G2992" s="149"/>
      <c r="H2992" s="151"/>
      <c r="I2992" s="149"/>
      <c r="J2992" s="149"/>
      <c r="K2992" s="152"/>
      <c r="L2992" s="149"/>
      <c r="M2992" s="149"/>
      <c r="N2992" s="153"/>
      <c r="O2992" s="153"/>
      <c r="P2992" s="153"/>
    </row>
    <row r="2993" spans="1:16" x14ac:dyDescent="0.35">
      <c r="A2993" s="149"/>
      <c r="B2993" s="149"/>
      <c r="C2993" s="150"/>
      <c r="D2993" s="149"/>
      <c r="E2993" s="149"/>
      <c r="F2993" s="149"/>
      <c r="G2993" s="149"/>
      <c r="H2993" s="151"/>
      <c r="I2993" s="149"/>
      <c r="J2993" s="149"/>
      <c r="K2993" s="152"/>
      <c r="L2993" s="149"/>
      <c r="M2993" s="149"/>
      <c r="N2993" s="153"/>
      <c r="O2993" s="153"/>
      <c r="P2993" s="153"/>
    </row>
    <row r="2994" spans="1:16" x14ac:dyDescent="0.35">
      <c r="A2994" s="149"/>
      <c r="B2994" s="149"/>
      <c r="C2994" s="150"/>
      <c r="D2994" s="149"/>
      <c r="E2994" s="149"/>
      <c r="F2994" s="149"/>
      <c r="G2994" s="149"/>
      <c r="H2994" s="151"/>
      <c r="I2994" s="149"/>
      <c r="J2994" s="149"/>
      <c r="K2994" s="152"/>
      <c r="L2994" s="149"/>
      <c r="M2994" s="149"/>
      <c r="N2994" s="153"/>
      <c r="O2994" s="153"/>
      <c r="P2994" s="153"/>
    </row>
    <row r="2995" spans="1:16" x14ac:dyDescent="0.35">
      <c r="A2995" s="149"/>
      <c r="B2995" s="149"/>
      <c r="C2995" s="150"/>
      <c r="D2995" s="149"/>
      <c r="E2995" s="149"/>
      <c r="F2995" s="149"/>
      <c r="G2995" s="149"/>
      <c r="H2995" s="151"/>
      <c r="I2995" s="149"/>
      <c r="J2995" s="149"/>
      <c r="K2995" s="152"/>
      <c r="L2995" s="149"/>
      <c r="M2995" s="149"/>
      <c r="N2995" s="153"/>
      <c r="O2995" s="153"/>
      <c r="P2995" s="153"/>
    </row>
    <row r="2996" spans="1:16" x14ac:dyDescent="0.35">
      <c r="A2996" s="149"/>
      <c r="B2996" s="149"/>
      <c r="C2996" s="150"/>
      <c r="D2996" s="149"/>
      <c r="E2996" s="149"/>
      <c r="F2996" s="149"/>
      <c r="G2996" s="149"/>
      <c r="H2996" s="151"/>
      <c r="I2996" s="149"/>
      <c r="J2996" s="149"/>
      <c r="K2996" s="152"/>
      <c r="L2996" s="149"/>
      <c r="M2996" s="149"/>
      <c r="N2996" s="153"/>
      <c r="O2996" s="153"/>
      <c r="P2996" s="153"/>
    </row>
    <row r="2997" spans="1:16" x14ac:dyDescent="0.35">
      <c r="A2997" s="149"/>
      <c r="B2997" s="149"/>
      <c r="C2997" s="150"/>
      <c r="D2997" s="149"/>
      <c r="E2997" s="149"/>
      <c r="F2997" s="149"/>
      <c r="G2997" s="149"/>
      <c r="H2997" s="151"/>
      <c r="I2997" s="149"/>
      <c r="J2997" s="149"/>
      <c r="K2997" s="152"/>
      <c r="L2997" s="149"/>
      <c r="M2997" s="149"/>
      <c r="N2997" s="153"/>
      <c r="O2997" s="153"/>
      <c r="P2997" s="153"/>
    </row>
    <row r="2998" spans="1:16" x14ac:dyDescent="0.35">
      <c r="A2998" s="149"/>
      <c r="B2998" s="149"/>
      <c r="C2998" s="150"/>
      <c r="D2998" s="149"/>
      <c r="E2998" s="149"/>
      <c r="F2998" s="149"/>
      <c r="G2998" s="149"/>
      <c r="H2998" s="151"/>
      <c r="I2998" s="149"/>
      <c r="J2998" s="149"/>
      <c r="K2998" s="152"/>
      <c r="L2998" s="149"/>
      <c r="M2998" s="149"/>
      <c r="N2998" s="153"/>
      <c r="O2998" s="153"/>
      <c r="P2998" s="153"/>
    </row>
    <row r="2999" spans="1:16" x14ac:dyDescent="0.35">
      <c r="A2999" s="149"/>
      <c r="B2999" s="149"/>
      <c r="C2999" s="150"/>
      <c r="D2999" s="149"/>
      <c r="E2999" s="149"/>
      <c r="F2999" s="149"/>
      <c r="G2999" s="149"/>
      <c r="H2999" s="151"/>
      <c r="I2999" s="149"/>
      <c r="J2999" s="149"/>
      <c r="K2999" s="152"/>
      <c r="L2999" s="149"/>
      <c r="M2999" s="149"/>
      <c r="N2999" s="153"/>
      <c r="O2999" s="153"/>
      <c r="P2999" s="153"/>
    </row>
    <row r="3000" spans="1:16" x14ac:dyDescent="0.35">
      <c r="A3000" s="149"/>
      <c r="B3000" s="149"/>
      <c r="C3000" s="150"/>
      <c r="D3000" s="149"/>
      <c r="E3000" s="149"/>
      <c r="F3000" s="149"/>
      <c r="G3000" s="149"/>
      <c r="H3000" s="151"/>
      <c r="I3000" s="149"/>
      <c r="J3000" s="149"/>
      <c r="K3000" s="152"/>
      <c r="L3000" s="149"/>
      <c r="M3000" s="149"/>
      <c r="N3000" s="153"/>
      <c r="O3000" s="153"/>
      <c r="P3000" s="153"/>
    </row>
    <row r="3001" spans="1:16" x14ac:dyDescent="0.35">
      <c r="A3001" s="149"/>
      <c r="B3001" s="149"/>
      <c r="C3001" s="150"/>
      <c r="D3001" s="149"/>
      <c r="E3001" s="149"/>
      <c r="F3001" s="149"/>
      <c r="G3001" s="149"/>
      <c r="H3001" s="151"/>
      <c r="I3001" s="149"/>
      <c r="J3001" s="149"/>
      <c r="K3001" s="152"/>
      <c r="L3001" s="149"/>
      <c r="M3001" s="149"/>
      <c r="N3001" s="153"/>
      <c r="O3001" s="153"/>
      <c r="P3001" s="153"/>
    </row>
    <row r="3002" spans="1:16" x14ac:dyDescent="0.35">
      <c r="A3002" s="149"/>
      <c r="B3002" s="149"/>
      <c r="C3002" s="150"/>
      <c r="D3002" s="149"/>
      <c r="E3002" s="149"/>
      <c r="F3002" s="149"/>
      <c r="G3002" s="149"/>
      <c r="H3002" s="151"/>
      <c r="I3002" s="149"/>
      <c r="J3002" s="149"/>
      <c r="K3002" s="152"/>
      <c r="L3002" s="149"/>
      <c r="M3002" s="149"/>
      <c r="N3002" s="153"/>
      <c r="O3002" s="153"/>
      <c r="P3002" s="153"/>
    </row>
    <row r="3003" spans="1:16" x14ac:dyDescent="0.35">
      <c r="A3003" s="149"/>
      <c r="B3003" s="149"/>
      <c r="C3003" s="150"/>
      <c r="D3003" s="149"/>
      <c r="E3003" s="149"/>
      <c r="F3003" s="149"/>
      <c r="G3003" s="149"/>
      <c r="H3003" s="151"/>
      <c r="I3003" s="149"/>
      <c r="J3003" s="149"/>
      <c r="K3003" s="152"/>
      <c r="L3003" s="149"/>
      <c r="M3003" s="149"/>
      <c r="N3003" s="153"/>
      <c r="O3003" s="153"/>
      <c r="P3003" s="153"/>
    </row>
    <row r="3004" spans="1:16" x14ac:dyDescent="0.35">
      <c r="A3004" s="149"/>
      <c r="B3004" s="149"/>
      <c r="C3004" s="150"/>
      <c r="D3004" s="149"/>
      <c r="E3004" s="149"/>
      <c r="F3004" s="149"/>
      <c r="G3004" s="149"/>
      <c r="H3004" s="151"/>
      <c r="I3004" s="149"/>
      <c r="J3004" s="149"/>
      <c r="K3004" s="152"/>
      <c r="L3004" s="149"/>
      <c r="M3004" s="149"/>
      <c r="N3004" s="153"/>
      <c r="O3004" s="153"/>
      <c r="P3004" s="153"/>
    </row>
    <row r="3005" spans="1:16" x14ac:dyDescent="0.35">
      <c r="A3005" s="149"/>
      <c r="B3005" s="149"/>
      <c r="C3005" s="150"/>
      <c r="D3005" s="149"/>
      <c r="E3005" s="149"/>
      <c r="F3005" s="149"/>
      <c r="G3005" s="149"/>
      <c r="H3005" s="151"/>
      <c r="I3005" s="149"/>
      <c r="J3005" s="149"/>
      <c r="K3005" s="152"/>
      <c r="L3005" s="149"/>
      <c r="M3005" s="149"/>
      <c r="N3005" s="153"/>
      <c r="O3005" s="153"/>
      <c r="P3005" s="153"/>
    </row>
    <row r="3006" spans="1:16" x14ac:dyDescent="0.35">
      <c r="A3006" s="149"/>
      <c r="B3006" s="149"/>
      <c r="C3006" s="150"/>
      <c r="D3006" s="149"/>
      <c r="E3006" s="149"/>
      <c r="F3006" s="149"/>
      <c r="G3006" s="149"/>
      <c r="H3006" s="151"/>
      <c r="I3006" s="149"/>
      <c r="J3006" s="149"/>
      <c r="K3006" s="152"/>
      <c r="L3006" s="149"/>
      <c r="M3006" s="149"/>
      <c r="N3006" s="153"/>
      <c r="O3006" s="153"/>
      <c r="P3006" s="153"/>
    </row>
    <row r="3007" spans="1:16" x14ac:dyDescent="0.35">
      <c r="A3007" s="149"/>
      <c r="B3007" s="149"/>
      <c r="C3007" s="150"/>
      <c r="D3007" s="149"/>
      <c r="E3007" s="149"/>
      <c r="F3007" s="149"/>
      <c r="G3007" s="149"/>
      <c r="H3007" s="151"/>
      <c r="I3007" s="149"/>
      <c r="J3007" s="149"/>
      <c r="K3007" s="152"/>
      <c r="L3007" s="149"/>
      <c r="M3007" s="149"/>
      <c r="N3007" s="153"/>
      <c r="O3007" s="153"/>
      <c r="P3007" s="153"/>
    </row>
    <row r="3008" spans="1:16" x14ac:dyDescent="0.35">
      <c r="A3008" s="149"/>
      <c r="B3008" s="149"/>
      <c r="C3008" s="150"/>
      <c r="D3008" s="149"/>
      <c r="E3008" s="149"/>
      <c r="F3008" s="149"/>
      <c r="G3008" s="149"/>
      <c r="H3008" s="151"/>
      <c r="I3008" s="149"/>
      <c r="J3008" s="149"/>
      <c r="K3008" s="152"/>
      <c r="L3008" s="149"/>
      <c r="M3008" s="149"/>
      <c r="N3008" s="153"/>
      <c r="O3008" s="153"/>
      <c r="P3008" s="153"/>
    </row>
    <row r="3009" spans="1:16" x14ac:dyDescent="0.35">
      <c r="A3009" s="149"/>
      <c r="B3009" s="149"/>
      <c r="C3009" s="150"/>
      <c r="D3009" s="149"/>
      <c r="E3009" s="149"/>
      <c r="F3009" s="149"/>
      <c r="G3009" s="149"/>
      <c r="H3009" s="151"/>
      <c r="I3009" s="149"/>
      <c r="J3009" s="149"/>
      <c r="K3009" s="152"/>
      <c r="L3009" s="149"/>
      <c r="M3009" s="149"/>
      <c r="N3009" s="153"/>
      <c r="O3009" s="153"/>
      <c r="P3009" s="153"/>
    </row>
    <row r="3010" spans="1:16" x14ac:dyDescent="0.35">
      <c r="A3010" s="149"/>
      <c r="B3010" s="149"/>
      <c r="C3010" s="150"/>
      <c r="D3010" s="149"/>
      <c r="E3010" s="149"/>
      <c r="F3010" s="149"/>
      <c r="G3010" s="149"/>
      <c r="H3010" s="151"/>
      <c r="I3010" s="149"/>
      <c r="J3010" s="149"/>
      <c r="K3010" s="152"/>
      <c r="L3010" s="149"/>
      <c r="M3010" s="149"/>
      <c r="N3010" s="153"/>
      <c r="O3010" s="153"/>
      <c r="P3010" s="153"/>
    </row>
    <row r="3011" spans="1:16" x14ac:dyDescent="0.35">
      <c r="A3011" s="149"/>
      <c r="B3011" s="149"/>
      <c r="C3011" s="150"/>
      <c r="D3011" s="149"/>
      <c r="E3011" s="149"/>
      <c r="F3011" s="149"/>
      <c r="G3011" s="149"/>
      <c r="H3011" s="151"/>
      <c r="I3011" s="149"/>
      <c r="J3011" s="149"/>
      <c r="K3011" s="152"/>
      <c r="L3011" s="149"/>
      <c r="M3011" s="149"/>
      <c r="N3011" s="153"/>
      <c r="O3011" s="153"/>
      <c r="P3011" s="153"/>
    </row>
    <row r="3012" spans="1:16" x14ac:dyDescent="0.35">
      <c r="A3012" s="149"/>
      <c r="B3012" s="149"/>
      <c r="C3012" s="150"/>
      <c r="D3012" s="149"/>
      <c r="E3012" s="149"/>
      <c r="F3012" s="149"/>
      <c r="G3012" s="149"/>
      <c r="H3012" s="151"/>
      <c r="I3012" s="149"/>
      <c r="J3012" s="149"/>
      <c r="K3012" s="152"/>
      <c r="L3012" s="149"/>
      <c r="M3012" s="149"/>
      <c r="N3012" s="153"/>
      <c r="O3012" s="153"/>
      <c r="P3012" s="153"/>
    </row>
    <row r="3013" spans="1:16" x14ac:dyDescent="0.35">
      <c r="A3013" s="149"/>
      <c r="B3013" s="149"/>
      <c r="C3013" s="150"/>
      <c r="D3013" s="149"/>
      <c r="E3013" s="149"/>
      <c r="F3013" s="149"/>
      <c r="G3013" s="149"/>
      <c r="H3013" s="151"/>
      <c r="I3013" s="149"/>
      <c r="J3013" s="149"/>
      <c r="K3013" s="152"/>
      <c r="L3013" s="149"/>
      <c r="M3013" s="149"/>
      <c r="N3013" s="153"/>
      <c r="O3013" s="153"/>
      <c r="P3013" s="153"/>
    </row>
    <row r="3014" spans="1:16" x14ac:dyDescent="0.35">
      <c r="A3014" s="149"/>
      <c r="B3014" s="149"/>
      <c r="C3014" s="150"/>
      <c r="D3014" s="149"/>
      <c r="E3014" s="149"/>
      <c r="F3014" s="149"/>
      <c r="G3014" s="149"/>
      <c r="H3014" s="151"/>
      <c r="I3014" s="149"/>
      <c r="J3014" s="149"/>
      <c r="K3014" s="152"/>
      <c r="L3014" s="149"/>
      <c r="M3014" s="149"/>
      <c r="N3014" s="153"/>
      <c r="O3014" s="153"/>
      <c r="P3014" s="153"/>
    </row>
    <row r="3015" spans="1:16" x14ac:dyDescent="0.35">
      <c r="A3015" s="149"/>
      <c r="B3015" s="149"/>
      <c r="C3015" s="150"/>
      <c r="D3015" s="149"/>
      <c r="E3015" s="149"/>
      <c r="F3015" s="149"/>
      <c r="G3015" s="149"/>
      <c r="H3015" s="151"/>
      <c r="I3015" s="149"/>
      <c r="J3015" s="149"/>
      <c r="K3015" s="152"/>
      <c r="L3015" s="149"/>
      <c r="M3015" s="149"/>
      <c r="N3015" s="153"/>
      <c r="O3015" s="153"/>
      <c r="P3015" s="153"/>
    </row>
    <row r="3016" spans="1:16" x14ac:dyDescent="0.35">
      <c r="A3016" s="149"/>
      <c r="B3016" s="149"/>
      <c r="C3016" s="150"/>
      <c r="D3016" s="149"/>
      <c r="E3016" s="149"/>
      <c r="F3016" s="149"/>
      <c r="G3016" s="149"/>
      <c r="H3016" s="151"/>
      <c r="I3016" s="149"/>
      <c r="J3016" s="149"/>
      <c r="K3016" s="152"/>
      <c r="L3016" s="149"/>
      <c r="M3016" s="149"/>
      <c r="N3016" s="153"/>
      <c r="O3016" s="153"/>
      <c r="P3016" s="153"/>
    </row>
    <row r="3017" spans="1:16" x14ac:dyDescent="0.35">
      <c r="A3017" s="149"/>
      <c r="B3017" s="149"/>
      <c r="C3017" s="150"/>
      <c r="D3017" s="149"/>
      <c r="E3017" s="149"/>
      <c r="F3017" s="149"/>
      <c r="G3017" s="149"/>
      <c r="H3017" s="151"/>
      <c r="I3017" s="149"/>
      <c r="J3017" s="149"/>
      <c r="K3017" s="152"/>
      <c r="L3017" s="149"/>
      <c r="M3017" s="149"/>
      <c r="N3017" s="153"/>
      <c r="O3017" s="153"/>
      <c r="P3017" s="153"/>
    </row>
    <row r="3018" spans="1:16" x14ac:dyDescent="0.35">
      <c r="A3018" s="149"/>
      <c r="B3018" s="149"/>
      <c r="C3018" s="150"/>
      <c r="D3018" s="149"/>
      <c r="E3018" s="149"/>
      <c r="F3018" s="149"/>
      <c r="G3018" s="149"/>
      <c r="H3018" s="151"/>
      <c r="I3018" s="149"/>
      <c r="J3018" s="149"/>
      <c r="K3018" s="152"/>
      <c r="L3018" s="149"/>
      <c r="M3018" s="149"/>
      <c r="N3018" s="153"/>
      <c r="O3018" s="153"/>
      <c r="P3018" s="153"/>
    </row>
    <row r="3019" spans="1:16" x14ac:dyDescent="0.35">
      <c r="A3019" s="149"/>
      <c r="B3019" s="149"/>
      <c r="C3019" s="150"/>
      <c r="D3019" s="149"/>
      <c r="E3019" s="149"/>
      <c r="F3019" s="149"/>
      <c r="G3019" s="149"/>
      <c r="H3019" s="151"/>
      <c r="I3019" s="149"/>
      <c r="J3019" s="149"/>
      <c r="K3019" s="152"/>
      <c r="L3019" s="149"/>
      <c r="M3019" s="149"/>
      <c r="N3019" s="153"/>
      <c r="O3019" s="153"/>
      <c r="P3019" s="153"/>
    </row>
    <row r="3020" spans="1:16" x14ac:dyDescent="0.35">
      <c r="A3020" s="149"/>
      <c r="B3020" s="149"/>
      <c r="C3020" s="150"/>
      <c r="D3020" s="149"/>
      <c r="E3020" s="149"/>
      <c r="F3020" s="149"/>
      <c r="G3020" s="149"/>
      <c r="H3020" s="151"/>
      <c r="I3020" s="149"/>
      <c r="J3020" s="149"/>
      <c r="K3020" s="152"/>
      <c r="L3020" s="149"/>
      <c r="M3020" s="149"/>
      <c r="N3020" s="153"/>
      <c r="O3020" s="153"/>
      <c r="P3020" s="153"/>
    </row>
    <row r="3021" spans="1:16" x14ac:dyDescent="0.35">
      <c r="A3021" s="149"/>
      <c r="B3021" s="149"/>
      <c r="C3021" s="150"/>
      <c r="D3021" s="149"/>
      <c r="E3021" s="149"/>
      <c r="F3021" s="149"/>
      <c r="G3021" s="149"/>
      <c r="H3021" s="151"/>
      <c r="I3021" s="149"/>
      <c r="J3021" s="149"/>
      <c r="K3021" s="152"/>
      <c r="L3021" s="149"/>
      <c r="M3021" s="149"/>
      <c r="N3021" s="153"/>
      <c r="O3021" s="153"/>
      <c r="P3021" s="153"/>
    </row>
    <row r="3022" spans="1:16" x14ac:dyDescent="0.35">
      <c r="A3022" s="149"/>
      <c r="B3022" s="149"/>
      <c r="C3022" s="150"/>
      <c r="D3022" s="149"/>
      <c r="E3022" s="149"/>
      <c r="F3022" s="149"/>
      <c r="G3022" s="149"/>
      <c r="H3022" s="151"/>
      <c r="I3022" s="149"/>
      <c r="J3022" s="149"/>
      <c r="K3022" s="152"/>
      <c r="L3022" s="149"/>
      <c r="M3022" s="149"/>
      <c r="N3022" s="153"/>
      <c r="O3022" s="153"/>
      <c r="P3022" s="153"/>
    </row>
    <row r="3023" spans="1:16" x14ac:dyDescent="0.35">
      <c r="A3023" s="149"/>
      <c r="B3023" s="149"/>
      <c r="C3023" s="150"/>
      <c r="D3023" s="149"/>
      <c r="E3023" s="149"/>
      <c r="F3023" s="149"/>
      <c r="G3023" s="149"/>
      <c r="H3023" s="151"/>
      <c r="I3023" s="149"/>
      <c r="J3023" s="149"/>
      <c r="K3023" s="152"/>
      <c r="L3023" s="149"/>
      <c r="M3023" s="149"/>
      <c r="N3023" s="153"/>
      <c r="O3023" s="153"/>
      <c r="P3023" s="153"/>
    </row>
    <row r="3024" spans="1:16" x14ac:dyDescent="0.35">
      <c r="A3024" s="149"/>
      <c r="B3024" s="149"/>
      <c r="C3024" s="150"/>
      <c r="D3024" s="149"/>
      <c r="E3024" s="149"/>
      <c r="F3024" s="149"/>
      <c r="G3024" s="149"/>
      <c r="H3024" s="151"/>
      <c r="I3024" s="149"/>
      <c r="J3024" s="149"/>
      <c r="K3024" s="152"/>
      <c r="L3024" s="149"/>
      <c r="M3024" s="149"/>
      <c r="N3024" s="153"/>
      <c r="O3024" s="153"/>
      <c r="P3024" s="153"/>
    </row>
    <row r="3025" spans="1:16" x14ac:dyDescent="0.35">
      <c r="A3025" s="149"/>
      <c r="B3025" s="149"/>
      <c r="C3025" s="150"/>
      <c r="D3025" s="149"/>
      <c r="E3025" s="149"/>
      <c r="F3025" s="149"/>
      <c r="G3025" s="149"/>
      <c r="H3025" s="151"/>
      <c r="I3025" s="149"/>
      <c r="J3025" s="149"/>
      <c r="K3025" s="152"/>
      <c r="L3025" s="149"/>
      <c r="M3025" s="149"/>
      <c r="N3025" s="153"/>
      <c r="O3025" s="153"/>
      <c r="P3025" s="153"/>
    </row>
    <row r="3026" spans="1:16" x14ac:dyDescent="0.35">
      <c r="A3026" s="149"/>
      <c r="B3026" s="149"/>
      <c r="C3026" s="150"/>
      <c r="D3026" s="149"/>
      <c r="E3026" s="149"/>
      <c r="F3026" s="149"/>
      <c r="G3026" s="149"/>
      <c r="H3026" s="151"/>
      <c r="I3026" s="149"/>
      <c r="J3026" s="149"/>
      <c r="K3026" s="152"/>
      <c r="L3026" s="149"/>
      <c r="M3026" s="149"/>
      <c r="N3026" s="153"/>
      <c r="O3026" s="153"/>
      <c r="P3026" s="153"/>
    </row>
    <row r="3027" spans="1:16" x14ac:dyDescent="0.35">
      <c r="A3027" s="149"/>
      <c r="B3027" s="149"/>
      <c r="C3027" s="150"/>
      <c r="D3027" s="149"/>
      <c r="E3027" s="149"/>
      <c r="F3027" s="149"/>
      <c r="G3027" s="149"/>
      <c r="H3027" s="151"/>
      <c r="I3027" s="149"/>
      <c r="J3027" s="149"/>
      <c r="K3027" s="152"/>
      <c r="L3027" s="149"/>
      <c r="M3027" s="149"/>
      <c r="N3027" s="153"/>
      <c r="O3027" s="153"/>
      <c r="P3027" s="153"/>
    </row>
    <row r="3028" spans="1:16" x14ac:dyDescent="0.35">
      <c r="A3028" s="149"/>
      <c r="B3028" s="149"/>
      <c r="C3028" s="150"/>
      <c r="D3028" s="149"/>
      <c r="E3028" s="149"/>
      <c r="F3028" s="149"/>
      <c r="G3028" s="149"/>
      <c r="H3028" s="151"/>
      <c r="I3028" s="149"/>
      <c r="J3028" s="149"/>
      <c r="K3028" s="152"/>
      <c r="L3028" s="149"/>
      <c r="M3028" s="149"/>
      <c r="N3028" s="153"/>
      <c r="O3028" s="153"/>
      <c r="P3028" s="153"/>
    </row>
    <row r="3029" spans="1:16" x14ac:dyDescent="0.35">
      <c r="A3029" s="149"/>
      <c r="B3029" s="149"/>
      <c r="C3029" s="150"/>
      <c r="D3029" s="149"/>
      <c r="E3029" s="149"/>
      <c r="F3029" s="149"/>
      <c r="G3029" s="149"/>
      <c r="H3029" s="151"/>
      <c r="I3029" s="149"/>
      <c r="J3029" s="149"/>
      <c r="K3029" s="152"/>
      <c r="L3029" s="149"/>
      <c r="M3029" s="149"/>
      <c r="N3029" s="153"/>
      <c r="O3029" s="153"/>
      <c r="P3029" s="153"/>
    </row>
    <row r="3030" spans="1:16" x14ac:dyDescent="0.35">
      <c r="A3030" s="149"/>
      <c r="B3030" s="149"/>
      <c r="C3030" s="150"/>
      <c r="D3030" s="149"/>
      <c r="E3030" s="149"/>
      <c r="F3030" s="149"/>
      <c r="G3030" s="149"/>
      <c r="H3030" s="151"/>
      <c r="I3030" s="149"/>
      <c r="J3030" s="149"/>
      <c r="K3030" s="152"/>
      <c r="L3030" s="149"/>
      <c r="M3030" s="149"/>
      <c r="N3030" s="153"/>
      <c r="O3030" s="153"/>
      <c r="P3030" s="153"/>
    </row>
    <row r="3031" spans="1:16" x14ac:dyDescent="0.35">
      <c r="A3031" s="149"/>
      <c r="B3031" s="149"/>
      <c r="C3031" s="150"/>
      <c r="D3031" s="149"/>
      <c r="E3031" s="149"/>
      <c r="F3031" s="149"/>
      <c r="G3031" s="149"/>
      <c r="H3031" s="151"/>
      <c r="I3031" s="149"/>
      <c r="J3031" s="149"/>
      <c r="K3031" s="152"/>
      <c r="L3031" s="149"/>
      <c r="M3031" s="149"/>
      <c r="N3031" s="153"/>
      <c r="O3031" s="153"/>
      <c r="P3031" s="153"/>
    </row>
    <row r="3032" spans="1:16" x14ac:dyDescent="0.35">
      <c r="A3032" s="149"/>
      <c r="B3032" s="149"/>
      <c r="C3032" s="150"/>
      <c r="D3032" s="149"/>
      <c r="E3032" s="149"/>
      <c r="F3032" s="149"/>
      <c r="G3032" s="149"/>
      <c r="H3032" s="151"/>
      <c r="I3032" s="149"/>
      <c r="J3032" s="149"/>
      <c r="K3032" s="152"/>
      <c r="L3032" s="149"/>
      <c r="M3032" s="149"/>
      <c r="N3032" s="153"/>
      <c r="O3032" s="153"/>
      <c r="P3032" s="153"/>
    </row>
    <row r="3033" spans="1:16" x14ac:dyDescent="0.35">
      <c r="A3033" s="149"/>
      <c r="B3033" s="149"/>
      <c r="C3033" s="150"/>
      <c r="D3033" s="149"/>
      <c r="E3033" s="149"/>
      <c r="F3033" s="149"/>
      <c r="G3033" s="149"/>
      <c r="H3033" s="151"/>
      <c r="I3033" s="149"/>
      <c r="J3033" s="149"/>
      <c r="K3033" s="152"/>
      <c r="L3033" s="149"/>
      <c r="M3033" s="149"/>
      <c r="N3033" s="153"/>
      <c r="O3033" s="153"/>
      <c r="P3033" s="153"/>
    </row>
    <row r="3034" spans="1:16" x14ac:dyDescent="0.35">
      <c r="A3034" s="149"/>
      <c r="B3034" s="149"/>
      <c r="C3034" s="150"/>
      <c r="D3034" s="149"/>
      <c r="E3034" s="149"/>
      <c r="F3034" s="149"/>
      <c r="G3034" s="149"/>
      <c r="H3034" s="151"/>
      <c r="I3034" s="149"/>
      <c r="J3034" s="149"/>
      <c r="K3034" s="152"/>
      <c r="L3034" s="149"/>
      <c r="M3034" s="149"/>
      <c r="N3034" s="153"/>
      <c r="O3034" s="153"/>
      <c r="P3034" s="153"/>
    </row>
    <row r="3035" spans="1:16" x14ac:dyDescent="0.35">
      <c r="A3035" s="149"/>
      <c r="B3035" s="149"/>
      <c r="C3035" s="150"/>
      <c r="D3035" s="149"/>
      <c r="E3035" s="149"/>
      <c r="F3035" s="149"/>
      <c r="G3035" s="149"/>
      <c r="H3035" s="151"/>
      <c r="I3035" s="149"/>
      <c r="J3035" s="149"/>
      <c r="K3035" s="152"/>
      <c r="L3035" s="149"/>
      <c r="M3035" s="149"/>
      <c r="N3035" s="153"/>
      <c r="O3035" s="153"/>
      <c r="P3035" s="153"/>
    </row>
    <row r="3036" spans="1:16" x14ac:dyDescent="0.35">
      <c r="A3036" s="149"/>
      <c r="B3036" s="149"/>
      <c r="C3036" s="150"/>
      <c r="D3036" s="149"/>
      <c r="E3036" s="149"/>
      <c r="F3036" s="149"/>
      <c r="G3036" s="149"/>
      <c r="H3036" s="151"/>
      <c r="I3036" s="149"/>
      <c r="J3036" s="149"/>
      <c r="K3036" s="152"/>
      <c r="L3036" s="149"/>
      <c r="M3036" s="149"/>
      <c r="N3036" s="153"/>
      <c r="O3036" s="153"/>
      <c r="P3036" s="153"/>
    </row>
    <row r="3037" spans="1:16" x14ac:dyDescent="0.35">
      <c r="A3037" s="149"/>
      <c r="B3037" s="149"/>
      <c r="C3037" s="150"/>
      <c r="D3037" s="149"/>
      <c r="E3037" s="149"/>
      <c r="F3037" s="149"/>
      <c r="G3037" s="149"/>
      <c r="H3037" s="151"/>
      <c r="I3037" s="149"/>
      <c r="J3037" s="149"/>
      <c r="K3037" s="152"/>
      <c r="L3037" s="149"/>
      <c r="M3037" s="149"/>
      <c r="N3037" s="153"/>
      <c r="O3037" s="153"/>
      <c r="P3037" s="153"/>
    </row>
    <row r="3038" spans="1:16" x14ac:dyDescent="0.35">
      <c r="A3038" s="149"/>
      <c r="B3038" s="149"/>
      <c r="C3038" s="150"/>
      <c r="D3038" s="149"/>
      <c r="E3038" s="149"/>
      <c r="F3038" s="149"/>
      <c r="G3038" s="149"/>
      <c r="H3038" s="151"/>
      <c r="I3038" s="149"/>
      <c r="J3038" s="149"/>
      <c r="K3038" s="152"/>
      <c r="L3038" s="149"/>
      <c r="M3038" s="149"/>
      <c r="N3038" s="153"/>
      <c r="O3038" s="153"/>
      <c r="P3038" s="153"/>
    </row>
    <row r="3039" spans="1:16" x14ac:dyDescent="0.35">
      <c r="A3039" s="149"/>
      <c r="B3039" s="149"/>
      <c r="C3039" s="150"/>
      <c r="D3039" s="149"/>
      <c r="E3039" s="149"/>
      <c r="F3039" s="149"/>
      <c r="G3039" s="149"/>
      <c r="H3039" s="151"/>
      <c r="I3039" s="149"/>
      <c r="J3039" s="149"/>
      <c r="K3039" s="152"/>
      <c r="L3039" s="149"/>
      <c r="M3039" s="149"/>
      <c r="N3039" s="153"/>
      <c r="O3039" s="153"/>
      <c r="P3039" s="153"/>
    </row>
    <row r="3040" spans="1:16" x14ac:dyDescent="0.35">
      <c r="A3040" s="149"/>
      <c r="B3040" s="149"/>
      <c r="C3040" s="150"/>
      <c r="D3040" s="149"/>
      <c r="E3040" s="149"/>
      <c r="F3040" s="149"/>
      <c r="G3040" s="149"/>
      <c r="H3040" s="151"/>
      <c r="I3040" s="149"/>
      <c r="J3040" s="149"/>
      <c r="K3040" s="152"/>
      <c r="L3040" s="149"/>
      <c r="M3040" s="149"/>
      <c r="N3040" s="153"/>
      <c r="O3040" s="153"/>
      <c r="P3040" s="153"/>
    </row>
    <row r="3041" spans="1:16" x14ac:dyDescent="0.35">
      <c r="A3041" s="149"/>
      <c r="B3041" s="149"/>
      <c r="C3041" s="150"/>
      <c r="D3041" s="149"/>
      <c r="E3041" s="149"/>
      <c r="F3041" s="149"/>
      <c r="G3041" s="149"/>
      <c r="H3041" s="151"/>
      <c r="I3041" s="149"/>
      <c r="J3041" s="149"/>
      <c r="K3041" s="152"/>
      <c r="L3041" s="149"/>
      <c r="M3041" s="149"/>
      <c r="N3041" s="153"/>
      <c r="O3041" s="153"/>
      <c r="P3041" s="153"/>
    </row>
    <row r="3042" spans="1:16" x14ac:dyDescent="0.35">
      <c r="A3042" s="149"/>
      <c r="B3042" s="149"/>
      <c r="C3042" s="150"/>
      <c r="D3042" s="149"/>
      <c r="E3042" s="149"/>
      <c r="F3042" s="149"/>
      <c r="G3042" s="149"/>
      <c r="H3042" s="151"/>
      <c r="I3042" s="149"/>
      <c r="J3042" s="149"/>
      <c r="K3042" s="152"/>
      <c r="L3042" s="149"/>
      <c r="M3042" s="149"/>
      <c r="N3042" s="153"/>
      <c r="O3042" s="153"/>
      <c r="P3042" s="153"/>
    </row>
    <row r="3043" spans="1:16" x14ac:dyDescent="0.35">
      <c r="A3043" s="149"/>
      <c r="B3043" s="149"/>
      <c r="C3043" s="150"/>
      <c r="D3043" s="149"/>
      <c r="E3043" s="149"/>
      <c r="F3043" s="149"/>
      <c r="G3043" s="149"/>
      <c r="H3043" s="151"/>
      <c r="I3043" s="149"/>
      <c r="J3043" s="149"/>
      <c r="K3043" s="152"/>
      <c r="L3043" s="149"/>
      <c r="M3043" s="149"/>
      <c r="N3043" s="153"/>
      <c r="O3043" s="153"/>
      <c r="P3043" s="153"/>
    </row>
    <row r="3044" spans="1:16" x14ac:dyDescent="0.35">
      <c r="A3044" s="149"/>
      <c r="B3044" s="149"/>
      <c r="C3044" s="150"/>
      <c r="D3044" s="149"/>
      <c r="E3044" s="149"/>
      <c r="F3044" s="149"/>
      <c r="G3044" s="149"/>
      <c r="H3044" s="151"/>
      <c r="I3044" s="149"/>
      <c r="J3044" s="149"/>
      <c r="K3044" s="152"/>
      <c r="L3044" s="149"/>
      <c r="M3044" s="149"/>
      <c r="N3044" s="153"/>
      <c r="O3044" s="153"/>
      <c r="P3044" s="153"/>
    </row>
    <row r="3045" spans="1:16" x14ac:dyDescent="0.35">
      <c r="A3045" s="149"/>
      <c r="B3045" s="149"/>
      <c r="C3045" s="150"/>
      <c r="D3045" s="149"/>
      <c r="E3045" s="149"/>
      <c r="F3045" s="149"/>
      <c r="G3045" s="149"/>
      <c r="H3045" s="151"/>
      <c r="I3045" s="149"/>
      <c r="J3045" s="149"/>
      <c r="K3045" s="152"/>
      <c r="L3045" s="149"/>
      <c r="M3045" s="149"/>
      <c r="N3045" s="153"/>
      <c r="O3045" s="153"/>
      <c r="P3045" s="153"/>
    </row>
    <row r="3046" spans="1:16" x14ac:dyDescent="0.35">
      <c r="A3046" s="149"/>
      <c r="B3046" s="149"/>
      <c r="C3046" s="150"/>
      <c r="D3046" s="149"/>
      <c r="E3046" s="149"/>
      <c r="F3046" s="149"/>
      <c r="G3046" s="149"/>
      <c r="H3046" s="151"/>
      <c r="I3046" s="149"/>
      <c r="J3046" s="149"/>
      <c r="K3046" s="152"/>
      <c r="L3046" s="149"/>
      <c r="M3046" s="149"/>
      <c r="N3046" s="153"/>
      <c r="O3046" s="153"/>
      <c r="P3046" s="153"/>
    </row>
    <row r="3047" spans="1:16" x14ac:dyDescent="0.35">
      <c r="A3047" s="149"/>
      <c r="B3047" s="149"/>
      <c r="C3047" s="150"/>
      <c r="D3047" s="149"/>
      <c r="E3047" s="149"/>
      <c r="F3047" s="149"/>
      <c r="G3047" s="149"/>
      <c r="H3047" s="151"/>
      <c r="I3047" s="149"/>
      <c r="J3047" s="149"/>
      <c r="K3047" s="152"/>
      <c r="L3047" s="149"/>
      <c r="M3047" s="149"/>
      <c r="N3047" s="153"/>
      <c r="O3047" s="153"/>
      <c r="P3047" s="153"/>
    </row>
    <row r="3048" spans="1:16" x14ac:dyDescent="0.35">
      <c r="A3048" s="149"/>
      <c r="B3048" s="149"/>
      <c r="C3048" s="150"/>
      <c r="D3048" s="149"/>
      <c r="E3048" s="149"/>
      <c r="F3048" s="149"/>
      <c r="G3048" s="149"/>
      <c r="H3048" s="151"/>
      <c r="I3048" s="149"/>
      <c r="J3048" s="149"/>
      <c r="K3048" s="152"/>
      <c r="L3048" s="149"/>
      <c r="M3048" s="149"/>
      <c r="N3048" s="153"/>
      <c r="O3048" s="153"/>
      <c r="P3048" s="153"/>
    </row>
    <row r="3049" spans="1:16" x14ac:dyDescent="0.35">
      <c r="A3049" s="149"/>
      <c r="B3049" s="149"/>
      <c r="C3049" s="150"/>
      <c r="D3049" s="149"/>
      <c r="E3049" s="149"/>
      <c r="F3049" s="149"/>
      <c r="G3049" s="149"/>
      <c r="H3049" s="151"/>
      <c r="I3049" s="149"/>
      <c r="J3049" s="149"/>
      <c r="K3049" s="152"/>
      <c r="L3049" s="149"/>
      <c r="M3049" s="149"/>
      <c r="N3049" s="153"/>
      <c r="O3049" s="153"/>
      <c r="P3049" s="153"/>
    </row>
    <row r="3050" spans="1:16" x14ac:dyDescent="0.35">
      <c r="A3050" s="149"/>
      <c r="B3050" s="149"/>
      <c r="C3050" s="150"/>
      <c r="D3050" s="149"/>
      <c r="E3050" s="149"/>
      <c r="F3050" s="149"/>
      <c r="G3050" s="149"/>
      <c r="H3050" s="151"/>
      <c r="I3050" s="149"/>
      <c r="J3050" s="149"/>
      <c r="K3050" s="152"/>
      <c r="L3050" s="149"/>
      <c r="M3050" s="149"/>
      <c r="N3050" s="153"/>
      <c r="O3050" s="153"/>
      <c r="P3050" s="153"/>
    </row>
    <row r="3051" spans="1:16" x14ac:dyDescent="0.35">
      <c r="A3051" s="149"/>
      <c r="B3051" s="149"/>
      <c r="C3051" s="150"/>
      <c r="D3051" s="149"/>
      <c r="E3051" s="149"/>
      <c r="F3051" s="149"/>
      <c r="G3051" s="149"/>
      <c r="H3051" s="151"/>
      <c r="I3051" s="149"/>
      <c r="J3051" s="149"/>
      <c r="K3051" s="152"/>
      <c r="L3051" s="149"/>
      <c r="M3051" s="149"/>
      <c r="N3051" s="153"/>
      <c r="O3051" s="153"/>
      <c r="P3051" s="153"/>
    </row>
    <row r="3052" spans="1:16" x14ac:dyDescent="0.35">
      <c r="A3052" s="149"/>
      <c r="B3052" s="149"/>
      <c r="C3052" s="150"/>
      <c r="D3052" s="149"/>
      <c r="E3052" s="149"/>
      <c r="F3052" s="149"/>
      <c r="G3052" s="149"/>
      <c r="H3052" s="151"/>
      <c r="I3052" s="149"/>
      <c r="J3052" s="149"/>
      <c r="K3052" s="152"/>
      <c r="L3052" s="149"/>
      <c r="M3052" s="149"/>
      <c r="N3052" s="153"/>
      <c r="O3052" s="153"/>
      <c r="P3052" s="153"/>
    </row>
    <row r="3053" spans="1:16" x14ac:dyDescent="0.35">
      <c r="A3053" s="149"/>
      <c r="B3053" s="149"/>
      <c r="C3053" s="150"/>
      <c r="D3053" s="149"/>
      <c r="E3053" s="149"/>
      <c r="F3053" s="149"/>
      <c r="G3053" s="149"/>
      <c r="H3053" s="151"/>
      <c r="I3053" s="149"/>
      <c r="J3053" s="149"/>
      <c r="K3053" s="152"/>
      <c r="L3053" s="149"/>
      <c r="M3053" s="149"/>
      <c r="N3053" s="153"/>
      <c r="O3053" s="153"/>
      <c r="P3053" s="153"/>
    </row>
    <row r="3054" spans="1:16" x14ac:dyDescent="0.35">
      <c r="A3054" s="149"/>
      <c r="B3054" s="149"/>
      <c r="C3054" s="150"/>
      <c r="D3054" s="149"/>
      <c r="E3054" s="149"/>
      <c r="F3054" s="149"/>
      <c r="G3054" s="149"/>
      <c r="H3054" s="151"/>
      <c r="I3054" s="149"/>
      <c r="J3054" s="149"/>
      <c r="K3054" s="152"/>
      <c r="L3054" s="149"/>
      <c r="M3054" s="149"/>
      <c r="N3054" s="153"/>
      <c r="O3054" s="153"/>
      <c r="P3054" s="153"/>
    </row>
    <row r="3055" spans="1:16" x14ac:dyDescent="0.35">
      <c r="A3055" s="149"/>
      <c r="B3055" s="149"/>
      <c r="C3055" s="150"/>
      <c r="D3055" s="149"/>
      <c r="E3055" s="149"/>
      <c r="F3055" s="149"/>
      <c r="G3055" s="149"/>
      <c r="H3055" s="151"/>
      <c r="I3055" s="149"/>
      <c r="J3055" s="149"/>
      <c r="K3055" s="152"/>
      <c r="L3055" s="149"/>
      <c r="M3055" s="149"/>
      <c r="N3055" s="153"/>
      <c r="O3055" s="153"/>
      <c r="P3055" s="153"/>
    </row>
    <row r="3056" spans="1:16" x14ac:dyDescent="0.35">
      <c r="A3056" s="149"/>
      <c r="B3056" s="149"/>
      <c r="C3056" s="150"/>
      <c r="D3056" s="149"/>
      <c r="E3056" s="149"/>
      <c r="F3056" s="149"/>
      <c r="G3056" s="149"/>
      <c r="H3056" s="151"/>
      <c r="I3056" s="149"/>
      <c r="J3056" s="149"/>
      <c r="K3056" s="152"/>
      <c r="L3056" s="149"/>
      <c r="M3056" s="149"/>
      <c r="N3056" s="153"/>
      <c r="O3056" s="153"/>
      <c r="P3056" s="153"/>
    </row>
    <row r="3057" spans="1:16" x14ac:dyDescent="0.35">
      <c r="A3057" s="149"/>
      <c r="B3057" s="149"/>
      <c r="C3057" s="150"/>
      <c r="D3057" s="149"/>
      <c r="E3057" s="149"/>
      <c r="F3057" s="149"/>
      <c r="G3057" s="149"/>
      <c r="H3057" s="151"/>
      <c r="I3057" s="149"/>
      <c r="J3057" s="149"/>
      <c r="K3057" s="152"/>
      <c r="L3057" s="149"/>
      <c r="M3057" s="149"/>
      <c r="N3057" s="153"/>
      <c r="O3057" s="153"/>
      <c r="P3057" s="153"/>
    </row>
    <row r="3058" spans="1:16" x14ac:dyDescent="0.35">
      <c r="A3058" s="149"/>
      <c r="B3058" s="149"/>
      <c r="C3058" s="150"/>
      <c r="D3058" s="149"/>
      <c r="E3058" s="149"/>
      <c r="F3058" s="149"/>
      <c r="G3058" s="149"/>
      <c r="H3058" s="151"/>
      <c r="I3058" s="149"/>
      <c r="J3058" s="149"/>
      <c r="K3058" s="152"/>
      <c r="L3058" s="149"/>
      <c r="M3058" s="149"/>
      <c r="N3058" s="153"/>
      <c r="O3058" s="153"/>
      <c r="P3058" s="153"/>
    </row>
    <row r="3059" spans="1:16" x14ac:dyDescent="0.35">
      <c r="A3059" s="149"/>
      <c r="B3059" s="149"/>
      <c r="C3059" s="150"/>
      <c r="D3059" s="149"/>
      <c r="E3059" s="149"/>
      <c r="F3059" s="149"/>
      <c r="G3059" s="149"/>
      <c r="H3059" s="151"/>
      <c r="I3059" s="149"/>
      <c r="J3059" s="149"/>
      <c r="K3059" s="152"/>
      <c r="L3059" s="149"/>
      <c r="M3059" s="149"/>
      <c r="N3059" s="153"/>
      <c r="O3059" s="153"/>
      <c r="P3059" s="153"/>
    </row>
    <row r="3060" spans="1:16" x14ac:dyDescent="0.35">
      <c r="A3060" s="149"/>
      <c r="B3060" s="149"/>
      <c r="C3060" s="150"/>
      <c r="D3060" s="149"/>
      <c r="E3060" s="149"/>
      <c r="F3060" s="149"/>
      <c r="G3060" s="149"/>
      <c r="H3060" s="151"/>
      <c r="I3060" s="149"/>
      <c r="J3060" s="149"/>
      <c r="K3060" s="152"/>
      <c r="L3060" s="149"/>
      <c r="M3060" s="149"/>
      <c r="N3060" s="153"/>
      <c r="O3060" s="153"/>
      <c r="P3060" s="153"/>
    </row>
    <row r="3061" spans="1:16" x14ac:dyDescent="0.35">
      <c r="A3061" s="149"/>
      <c r="B3061" s="149"/>
      <c r="C3061" s="150"/>
      <c r="D3061" s="149"/>
      <c r="E3061" s="149"/>
      <c r="F3061" s="149"/>
      <c r="G3061" s="149"/>
      <c r="H3061" s="151"/>
      <c r="I3061" s="149"/>
      <c r="J3061" s="149"/>
      <c r="K3061" s="152"/>
      <c r="L3061" s="149"/>
      <c r="M3061" s="149"/>
      <c r="N3061" s="153"/>
      <c r="O3061" s="153"/>
      <c r="P3061" s="153"/>
    </row>
    <row r="3062" spans="1:16" x14ac:dyDescent="0.35">
      <c r="A3062" s="149"/>
      <c r="B3062" s="149"/>
      <c r="C3062" s="150"/>
      <c r="D3062" s="149"/>
      <c r="E3062" s="149"/>
      <c r="F3062" s="149"/>
      <c r="G3062" s="149"/>
      <c r="H3062" s="151"/>
      <c r="I3062" s="149"/>
      <c r="J3062" s="149"/>
      <c r="K3062" s="152"/>
      <c r="L3062" s="149"/>
      <c r="M3062" s="149"/>
      <c r="N3062" s="153"/>
      <c r="O3062" s="153"/>
      <c r="P3062" s="153"/>
    </row>
    <row r="3063" spans="1:16" x14ac:dyDescent="0.35">
      <c r="A3063" s="149"/>
      <c r="B3063" s="149"/>
      <c r="C3063" s="150"/>
      <c r="D3063" s="149"/>
      <c r="E3063" s="149"/>
      <c r="F3063" s="149"/>
      <c r="G3063" s="149"/>
      <c r="H3063" s="151"/>
      <c r="I3063" s="149"/>
      <c r="J3063" s="149"/>
      <c r="K3063" s="152"/>
      <c r="L3063" s="149"/>
      <c r="M3063" s="149"/>
      <c r="N3063" s="153"/>
      <c r="O3063" s="153"/>
      <c r="P3063" s="153"/>
    </row>
    <row r="3064" spans="1:16" x14ac:dyDescent="0.35">
      <c r="A3064" s="149"/>
      <c r="B3064" s="149"/>
      <c r="C3064" s="150"/>
      <c r="D3064" s="149"/>
      <c r="E3064" s="149"/>
      <c r="F3064" s="149"/>
      <c r="G3064" s="149"/>
      <c r="H3064" s="151"/>
      <c r="I3064" s="149"/>
      <c r="J3064" s="149"/>
      <c r="K3064" s="152"/>
      <c r="L3064" s="149"/>
      <c r="M3064" s="149"/>
      <c r="N3064" s="153"/>
      <c r="O3064" s="153"/>
      <c r="P3064" s="153"/>
    </row>
    <row r="3065" spans="1:16" x14ac:dyDescent="0.35">
      <c r="A3065" s="149"/>
      <c r="B3065" s="149"/>
      <c r="C3065" s="150"/>
      <c r="D3065" s="149"/>
      <c r="E3065" s="149"/>
      <c r="F3065" s="149"/>
      <c r="G3065" s="149"/>
      <c r="H3065" s="151"/>
      <c r="I3065" s="149"/>
      <c r="J3065" s="149"/>
      <c r="K3065" s="152"/>
      <c r="L3065" s="149"/>
      <c r="M3065" s="149"/>
      <c r="N3065" s="153"/>
      <c r="O3065" s="153"/>
      <c r="P3065" s="153"/>
    </row>
    <row r="3066" spans="1:16" x14ac:dyDescent="0.35">
      <c r="A3066" s="149"/>
      <c r="B3066" s="149"/>
      <c r="C3066" s="150"/>
      <c r="D3066" s="149"/>
      <c r="E3066" s="149"/>
      <c r="F3066" s="149"/>
      <c r="G3066" s="149"/>
      <c r="H3066" s="151"/>
      <c r="I3066" s="149"/>
      <c r="J3066" s="149"/>
      <c r="K3066" s="152"/>
      <c r="L3066" s="149"/>
      <c r="M3066" s="149"/>
      <c r="N3066" s="153"/>
      <c r="O3066" s="153"/>
      <c r="P3066" s="153"/>
    </row>
    <row r="3067" spans="1:16" x14ac:dyDescent="0.35">
      <c r="A3067" s="149"/>
      <c r="B3067" s="149"/>
      <c r="C3067" s="150"/>
      <c r="D3067" s="149"/>
      <c r="E3067" s="149"/>
      <c r="F3067" s="149"/>
      <c r="G3067" s="149"/>
      <c r="H3067" s="151"/>
      <c r="I3067" s="149"/>
      <c r="J3067" s="149"/>
      <c r="K3067" s="152"/>
      <c r="L3067" s="149"/>
      <c r="M3067" s="149"/>
      <c r="N3067" s="153"/>
      <c r="O3067" s="153"/>
      <c r="P3067" s="153"/>
    </row>
    <row r="3068" spans="1:16" x14ac:dyDescent="0.35">
      <c r="A3068" s="149"/>
      <c r="B3068" s="149"/>
      <c r="C3068" s="150"/>
      <c r="D3068" s="149"/>
      <c r="E3068" s="149"/>
      <c r="F3068" s="149"/>
      <c r="G3068" s="149"/>
      <c r="H3068" s="151"/>
      <c r="I3068" s="149"/>
      <c r="J3068" s="149"/>
      <c r="K3068" s="152"/>
      <c r="L3068" s="149"/>
      <c r="M3068" s="149"/>
      <c r="N3068" s="153"/>
      <c r="O3068" s="153"/>
      <c r="P3068" s="153"/>
    </row>
    <row r="3069" spans="1:16" x14ac:dyDescent="0.35">
      <c r="A3069" s="149"/>
      <c r="B3069" s="149"/>
      <c r="C3069" s="150"/>
      <c r="D3069" s="149"/>
      <c r="E3069" s="149"/>
      <c r="F3069" s="149"/>
      <c r="G3069" s="149"/>
      <c r="H3069" s="151"/>
      <c r="I3069" s="149"/>
      <c r="J3069" s="149"/>
      <c r="K3069" s="152"/>
      <c r="L3069" s="149"/>
      <c r="M3069" s="149"/>
      <c r="N3069" s="153"/>
      <c r="O3069" s="153"/>
      <c r="P3069" s="153"/>
    </row>
    <row r="3070" spans="1:16" x14ac:dyDescent="0.35">
      <c r="A3070" s="149"/>
      <c r="B3070" s="149"/>
      <c r="C3070" s="150"/>
      <c r="D3070" s="149"/>
      <c r="E3070" s="149"/>
      <c r="F3070" s="149"/>
      <c r="G3070" s="149"/>
      <c r="H3070" s="151"/>
      <c r="I3070" s="149"/>
      <c r="J3070" s="149"/>
      <c r="K3070" s="152"/>
      <c r="L3070" s="149"/>
      <c r="M3070" s="149"/>
      <c r="N3070" s="153"/>
      <c r="O3070" s="153"/>
      <c r="P3070" s="153"/>
    </row>
    <row r="3071" spans="1:16" x14ac:dyDescent="0.35">
      <c r="A3071" s="149"/>
      <c r="B3071" s="149"/>
      <c r="C3071" s="150"/>
      <c r="D3071" s="149"/>
      <c r="E3071" s="149"/>
      <c r="F3071" s="149"/>
      <c r="G3071" s="149"/>
      <c r="H3071" s="151"/>
      <c r="I3071" s="149"/>
      <c r="J3071" s="149"/>
      <c r="K3071" s="152"/>
      <c r="L3071" s="149"/>
      <c r="M3071" s="149"/>
      <c r="N3071" s="153"/>
      <c r="O3071" s="153"/>
      <c r="P3071" s="153"/>
    </row>
    <row r="3072" spans="1:16" x14ac:dyDescent="0.35">
      <c r="A3072" s="149"/>
      <c r="B3072" s="149"/>
      <c r="C3072" s="150"/>
      <c r="D3072" s="149"/>
      <c r="E3072" s="149"/>
      <c r="F3072" s="149"/>
      <c r="G3072" s="149"/>
      <c r="H3072" s="151"/>
      <c r="I3072" s="149"/>
      <c r="J3072" s="149"/>
      <c r="K3072" s="152"/>
      <c r="L3072" s="149"/>
      <c r="M3072" s="149"/>
      <c r="N3072" s="153"/>
      <c r="O3072" s="153"/>
      <c r="P3072" s="153"/>
    </row>
    <row r="3073" spans="1:16" x14ac:dyDescent="0.35">
      <c r="A3073" s="149"/>
      <c r="B3073" s="149"/>
      <c r="C3073" s="150"/>
      <c r="D3073" s="149"/>
      <c r="E3073" s="149"/>
      <c r="F3073" s="149"/>
      <c r="G3073" s="149"/>
      <c r="H3073" s="151"/>
      <c r="I3073" s="149"/>
      <c r="J3073" s="149"/>
      <c r="K3073" s="152"/>
      <c r="L3073" s="149"/>
      <c r="M3073" s="149"/>
      <c r="N3073" s="153"/>
      <c r="O3073" s="153"/>
      <c r="P3073" s="153"/>
    </row>
    <row r="3074" spans="1:16" x14ac:dyDescent="0.35">
      <c r="A3074" s="149"/>
      <c r="B3074" s="149"/>
      <c r="C3074" s="150"/>
      <c r="D3074" s="149"/>
      <c r="E3074" s="149"/>
      <c r="F3074" s="149"/>
      <c r="G3074" s="149"/>
      <c r="H3074" s="151"/>
      <c r="I3074" s="149"/>
      <c r="J3074" s="149"/>
      <c r="K3074" s="152"/>
      <c r="L3074" s="149"/>
      <c r="M3074" s="149"/>
      <c r="N3074" s="153"/>
      <c r="O3074" s="153"/>
      <c r="P3074" s="153"/>
    </row>
    <row r="3075" spans="1:16" x14ac:dyDescent="0.35">
      <c r="A3075" s="149"/>
      <c r="B3075" s="149"/>
      <c r="C3075" s="150"/>
      <c r="D3075" s="149"/>
      <c r="E3075" s="149"/>
      <c r="F3075" s="149"/>
      <c r="G3075" s="149"/>
      <c r="H3075" s="151"/>
      <c r="I3075" s="149"/>
      <c r="J3075" s="149"/>
      <c r="K3075" s="152"/>
      <c r="L3075" s="149"/>
      <c r="M3075" s="149"/>
      <c r="N3075" s="153"/>
      <c r="O3075" s="153"/>
      <c r="P3075" s="153"/>
    </row>
    <row r="3076" spans="1:16" x14ac:dyDescent="0.35">
      <c r="A3076" s="149"/>
      <c r="B3076" s="149"/>
      <c r="C3076" s="150"/>
      <c r="D3076" s="149"/>
      <c r="E3076" s="149"/>
      <c r="F3076" s="149"/>
      <c r="G3076" s="149"/>
      <c r="H3076" s="151"/>
      <c r="I3076" s="149"/>
      <c r="J3076" s="149"/>
      <c r="K3076" s="152"/>
      <c r="L3076" s="149"/>
      <c r="M3076" s="149"/>
      <c r="N3076" s="153"/>
      <c r="O3076" s="153"/>
      <c r="P3076" s="153"/>
    </row>
    <row r="3077" spans="1:16" x14ac:dyDescent="0.35">
      <c r="A3077" s="149"/>
      <c r="B3077" s="149"/>
      <c r="C3077" s="150"/>
      <c r="D3077" s="149"/>
      <c r="E3077" s="149"/>
      <c r="F3077" s="149"/>
      <c r="G3077" s="149"/>
      <c r="H3077" s="151"/>
      <c r="I3077" s="149"/>
      <c r="J3077" s="149"/>
      <c r="K3077" s="152"/>
      <c r="L3077" s="149"/>
      <c r="M3077" s="149"/>
      <c r="N3077" s="153"/>
      <c r="O3077" s="153"/>
      <c r="P3077" s="153"/>
    </row>
    <row r="3078" spans="1:16" x14ac:dyDescent="0.35">
      <c r="A3078" s="149"/>
      <c r="B3078" s="149"/>
      <c r="C3078" s="150"/>
      <c r="D3078" s="149"/>
      <c r="E3078" s="149"/>
      <c r="F3078" s="149"/>
      <c r="G3078" s="149"/>
      <c r="H3078" s="151"/>
      <c r="I3078" s="149"/>
      <c r="J3078" s="149"/>
      <c r="K3078" s="152"/>
      <c r="L3078" s="149"/>
      <c r="M3078" s="149"/>
      <c r="N3078" s="153"/>
      <c r="O3078" s="153"/>
      <c r="P3078" s="153"/>
    </row>
    <row r="3079" spans="1:16" x14ac:dyDescent="0.35">
      <c r="A3079" s="149"/>
      <c r="B3079" s="149"/>
      <c r="C3079" s="150"/>
      <c r="D3079" s="149"/>
      <c r="E3079" s="149"/>
      <c r="F3079" s="149"/>
      <c r="G3079" s="149"/>
      <c r="H3079" s="151"/>
      <c r="I3079" s="149"/>
      <c r="J3079" s="149"/>
      <c r="K3079" s="152"/>
      <c r="L3079" s="149"/>
      <c r="M3079" s="149"/>
      <c r="N3079" s="153"/>
      <c r="O3079" s="153"/>
      <c r="P3079" s="153"/>
    </row>
    <row r="3080" spans="1:16" x14ac:dyDescent="0.35">
      <c r="A3080" s="149"/>
      <c r="B3080" s="149"/>
      <c r="C3080" s="150"/>
      <c r="D3080" s="149"/>
      <c r="E3080" s="149"/>
      <c r="F3080" s="149"/>
      <c r="G3080" s="149"/>
      <c r="H3080" s="151"/>
      <c r="I3080" s="149"/>
      <c r="J3080" s="149"/>
      <c r="K3080" s="152"/>
      <c r="L3080" s="149"/>
      <c r="M3080" s="149"/>
      <c r="N3080" s="153"/>
      <c r="O3080" s="153"/>
      <c r="P3080" s="153"/>
    </row>
    <row r="3081" spans="1:16" x14ac:dyDescent="0.35">
      <c r="A3081" s="149"/>
      <c r="B3081" s="149"/>
      <c r="C3081" s="150"/>
      <c r="D3081" s="149"/>
      <c r="E3081" s="149"/>
      <c r="F3081" s="149"/>
      <c r="G3081" s="149"/>
      <c r="H3081" s="151"/>
      <c r="I3081" s="149"/>
      <c r="J3081" s="149"/>
      <c r="K3081" s="152"/>
      <c r="L3081" s="149"/>
      <c r="M3081" s="149"/>
      <c r="N3081" s="153"/>
      <c r="O3081" s="153"/>
      <c r="P3081" s="153"/>
    </row>
    <row r="3082" spans="1:16" x14ac:dyDescent="0.35">
      <c r="A3082" s="149"/>
      <c r="B3082" s="149"/>
      <c r="C3082" s="150"/>
      <c r="D3082" s="149"/>
      <c r="E3082" s="149"/>
      <c r="F3082" s="149"/>
      <c r="G3082" s="149"/>
      <c r="H3082" s="151"/>
      <c r="I3082" s="149"/>
      <c r="J3082" s="149"/>
      <c r="K3082" s="152"/>
      <c r="L3082" s="149"/>
      <c r="M3082" s="149"/>
      <c r="N3082" s="153"/>
      <c r="O3082" s="153"/>
      <c r="P3082" s="153"/>
    </row>
    <row r="3083" spans="1:16" x14ac:dyDescent="0.35">
      <c r="A3083" s="149"/>
      <c r="B3083" s="149"/>
      <c r="C3083" s="150"/>
      <c r="D3083" s="149"/>
      <c r="E3083" s="149"/>
      <c r="F3083" s="149"/>
      <c r="G3083" s="149"/>
      <c r="H3083" s="151"/>
      <c r="I3083" s="149"/>
      <c r="J3083" s="149"/>
      <c r="K3083" s="152"/>
      <c r="L3083" s="149"/>
      <c r="M3083" s="149"/>
      <c r="N3083" s="153"/>
      <c r="O3083" s="153"/>
      <c r="P3083" s="153"/>
    </row>
    <row r="3084" spans="1:16" x14ac:dyDescent="0.35">
      <c r="A3084" s="149"/>
      <c r="B3084" s="149"/>
      <c r="C3084" s="150"/>
      <c r="D3084" s="149"/>
      <c r="E3084" s="149"/>
      <c r="F3084" s="149"/>
      <c r="G3084" s="149"/>
      <c r="H3084" s="151"/>
      <c r="I3084" s="149"/>
      <c r="J3084" s="149"/>
      <c r="K3084" s="152"/>
      <c r="L3084" s="149"/>
      <c r="M3084" s="149"/>
      <c r="N3084" s="153"/>
      <c r="O3084" s="153"/>
      <c r="P3084" s="153"/>
    </row>
    <row r="3085" spans="1:16" x14ac:dyDescent="0.35">
      <c r="A3085" s="149"/>
      <c r="B3085" s="149"/>
      <c r="C3085" s="150"/>
      <c r="D3085" s="149"/>
      <c r="E3085" s="149"/>
      <c r="F3085" s="149"/>
      <c r="G3085" s="149"/>
      <c r="H3085" s="151"/>
      <c r="I3085" s="149"/>
      <c r="J3085" s="149"/>
      <c r="K3085" s="152"/>
      <c r="L3085" s="149"/>
      <c r="M3085" s="149"/>
      <c r="N3085" s="153"/>
      <c r="O3085" s="153"/>
      <c r="P3085" s="153"/>
    </row>
    <row r="3086" spans="1:16" x14ac:dyDescent="0.35">
      <c r="A3086" s="149"/>
      <c r="B3086" s="149"/>
      <c r="C3086" s="150"/>
      <c r="D3086" s="149"/>
      <c r="E3086" s="149"/>
      <c r="F3086" s="149"/>
      <c r="G3086" s="149"/>
      <c r="H3086" s="151"/>
      <c r="I3086" s="149"/>
      <c r="J3086" s="149"/>
      <c r="K3086" s="152"/>
      <c r="L3086" s="149"/>
      <c r="M3086" s="149"/>
      <c r="N3086" s="153"/>
      <c r="O3086" s="153"/>
      <c r="P3086" s="153"/>
    </row>
    <row r="3087" spans="1:16" x14ac:dyDescent="0.35">
      <c r="A3087" s="149"/>
      <c r="B3087" s="149"/>
      <c r="C3087" s="150"/>
      <c r="D3087" s="149"/>
      <c r="E3087" s="149"/>
      <c r="F3087" s="149"/>
      <c r="G3087" s="149"/>
      <c r="H3087" s="151"/>
      <c r="I3087" s="149"/>
      <c r="J3087" s="149"/>
      <c r="K3087" s="152"/>
      <c r="L3087" s="149"/>
      <c r="M3087" s="149"/>
      <c r="N3087" s="153"/>
      <c r="O3087" s="153"/>
      <c r="P3087" s="153"/>
    </row>
    <row r="3088" spans="1:16" x14ac:dyDescent="0.35">
      <c r="A3088" s="149"/>
      <c r="B3088" s="149"/>
      <c r="C3088" s="150"/>
      <c r="D3088" s="149"/>
      <c r="E3088" s="149"/>
      <c r="F3088" s="149"/>
      <c r="G3088" s="149"/>
      <c r="H3088" s="151"/>
      <c r="I3088" s="149"/>
      <c r="J3088" s="149"/>
      <c r="K3088" s="152"/>
      <c r="L3088" s="149"/>
      <c r="M3088" s="149"/>
      <c r="N3088" s="153"/>
      <c r="O3088" s="153"/>
      <c r="P3088" s="153"/>
    </row>
    <row r="3089" spans="1:16" x14ac:dyDescent="0.35">
      <c r="A3089" s="149"/>
      <c r="B3089" s="149"/>
      <c r="C3089" s="150"/>
      <c r="D3089" s="149"/>
      <c r="E3089" s="149"/>
      <c r="F3089" s="149"/>
      <c r="G3089" s="149"/>
      <c r="H3089" s="151"/>
      <c r="I3089" s="149"/>
      <c r="J3089" s="149"/>
      <c r="K3089" s="152"/>
      <c r="L3089" s="149"/>
      <c r="M3089" s="149"/>
      <c r="N3089" s="153"/>
      <c r="O3089" s="153"/>
      <c r="P3089" s="153"/>
    </row>
    <row r="3090" spans="1:16" x14ac:dyDescent="0.35">
      <c r="A3090" s="149"/>
      <c r="B3090" s="149"/>
      <c r="C3090" s="150"/>
      <c r="D3090" s="149"/>
      <c r="E3090" s="149"/>
      <c r="F3090" s="149"/>
      <c r="G3090" s="149"/>
      <c r="H3090" s="151"/>
      <c r="I3090" s="149"/>
      <c r="J3090" s="149"/>
      <c r="K3090" s="152"/>
      <c r="L3090" s="149"/>
      <c r="M3090" s="149"/>
      <c r="N3090" s="153"/>
      <c r="O3090" s="153"/>
      <c r="P3090" s="153"/>
    </row>
    <row r="3091" spans="1:16" x14ac:dyDescent="0.35">
      <c r="A3091" s="149"/>
      <c r="B3091" s="149"/>
      <c r="C3091" s="150"/>
      <c r="D3091" s="149"/>
      <c r="E3091" s="149"/>
      <c r="F3091" s="149"/>
      <c r="G3091" s="149"/>
      <c r="H3091" s="151"/>
      <c r="I3091" s="149"/>
      <c r="J3091" s="149"/>
      <c r="K3091" s="152"/>
      <c r="L3091" s="149"/>
      <c r="M3091" s="149"/>
      <c r="N3091" s="153"/>
      <c r="O3091" s="153"/>
      <c r="P3091" s="153"/>
    </row>
    <row r="3092" spans="1:16" x14ac:dyDescent="0.35">
      <c r="A3092" s="149"/>
      <c r="B3092" s="149"/>
      <c r="C3092" s="150"/>
      <c r="D3092" s="149"/>
      <c r="E3092" s="149"/>
      <c r="F3092" s="149"/>
      <c r="G3092" s="149"/>
      <c r="H3092" s="151"/>
      <c r="I3092" s="149"/>
      <c r="J3092" s="149"/>
      <c r="K3092" s="152"/>
      <c r="L3092" s="149"/>
      <c r="M3092" s="149"/>
      <c r="N3092" s="153"/>
      <c r="O3092" s="153"/>
      <c r="P3092" s="153"/>
    </row>
    <row r="3093" spans="1:16" x14ac:dyDescent="0.35">
      <c r="A3093" s="149"/>
      <c r="B3093" s="149"/>
      <c r="C3093" s="150"/>
      <c r="D3093" s="149"/>
      <c r="E3093" s="149"/>
      <c r="F3093" s="149"/>
      <c r="G3093" s="149"/>
      <c r="H3093" s="151"/>
      <c r="I3093" s="149"/>
      <c r="J3093" s="149"/>
      <c r="K3093" s="152"/>
      <c r="L3093" s="149"/>
      <c r="M3093" s="149"/>
      <c r="N3093" s="153"/>
      <c r="O3093" s="153"/>
      <c r="P3093" s="153"/>
    </row>
    <row r="3094" spans="1:16" x14ac:dyDescent="0.35">
      <c r="A3094" s="149"/>
      <c r="B3094" s="149"/>
      <c r="C3094" s="150"/>
      <c r="D3094" s="149"/>
      <c r="E3094" s="149"/>
      <c r="F3094" s="149"/>
      <c r="G3094" s="149"/>
      <c r="H3094" s="151"/>
      <c r="I3094" s="149"/>
      <c r="J3094" s="149"/>
      <c r="K3094" s="152"/>
      <c r="L3094" s="149"/>
      <c r="M3094" s="149"/>
      <c r="N3094" s="153"/>
      <c r="O3094" s="153"/>
      <c r="P3094" s="153"/>
    </row>
    <row r="3095" spans="1:16" x14ac:dyDescent="0.35">
      <c r="A3095" s="149"/>
      <c r="B3095" s="149"/>
      <c r="C3095" s="150"/>
      <c r="D3095" s="149"/>
      <c r="E3095" s="149"/>
      <c r="F3095" s="149"/>
      <c r="G3095" s="149"/>
      <c r="H3095" s="151"/>
      <c r="I3095" s="149"/>
      <c r="J3095" s="149"/>
      <c r="K3095" s="152"/>
      <c r="L3095" s="149"/>
      <c r="M3095" s="149"/>
      <c r="N3095" s="153"/>
      <c r="O3095" s="153"/>
      <c r="P3095" s="153"/>
    </row>
    <row r="3096" spans="1:16" x14ac:dyDescent="0.35">
      <c r="A3096" s="149"/>
      <c r="B3096" s="149"/>
      <c r="C3096" s="150"/>
      <c r="D3096" s="149"/>
      <c r="E3096" s="149"/>
      <c r="F3096" s="149"/>
      <c r="G3096" s="149"/>
      <c r="H3096" s="151"/>
      <c r="I3096" s="149"/>
      <c r="J3096" s="149"/>
      <c r="K3096" s="152"/>
      <c r="L3096" s="149"/>
      <c r="M3096" s="149"/>
      <c r="N3096" s="153"/>
      <c r="O3096" s="153"/>
      <c r="P3096" s="153"/>
    </row>
    <row r="3097" spans="1:16" x14ac:dyDescent="0.35">
      <c r="A3097" s="149"/>
      <c r="B3097" s="149"/>
      <c r="C3097" s="150"/>
      <c r="D3097" s="149"/>
      <c r="E3097" s="149"/>
      <c r="F3097" s="149"/>
      <c r="G3097" s="149"/>
      <c r="H3097" s="151"/>
      <c r="I3097" s="149"/>
      <c r="J3097" s="149"/>
      <c r="K3097" s="152"/>
      <c r="L3097" s="149"/>
      <c r="M3097" s="149"/>
      <c r="N3097" s="153"/>
      <c r="O3097" s="153"/>
      <c r="P3097" s="153"/>
    </row>
    <row r="3098" spans="1:16" x14ac:dyDescent="0.35">
      <c r="A3098" s="149"/>
      <c r="B3098" s="149"/>
      <c r="C3098" s="150"/>
      <c r="D3098" s="149"/>
      <c r="E3098" s="149"/>
      <c r="F3098" s="149"/>
      <c r="G3098" s="149"/>
      <c r="H3098" s="151"/>
      <c r="I3098" s="149"/>
      <c r="J3098" s="149"/>
      <c r="K3098" s="152"/>
      <c r="L3098" s="149"/>
      <c r="M3098" s="149"/>
      <c r="N3098" s="153"/>
      <c r="O3098" s="153"/>
      <c r="P3098" s="153"/>
    </row>
    <row r="3099" spans="1:16" x14ac:dyDescent="0.35">
      <c r="A3099" s="149"/>
      <c r="B3099" s="149"/>
      <c r="C3099" s="150"/>
      <c r="D3099" s="149"/>
      <c r="E3099" s="149"/>
      <c r="F3099" s="149"/>
      <c r="G3099" s="149"/>
      <c r="H3099" s="151"/>
      <c r="I3099" s="149"/>
      <c r="J3099" s="149"/>
      <c r="K3099" s="152"/>
      <c r="L3099" s="149"/>
      <c r="M3099" s="149"/>
      <c r="N3099" s="153"/>
      <c r="O3099" s="153"/>
      <c r="P3099" s="153"/>
    </row>
    <row r="3100" spans="1:16" x14ac:dyDescent="0.35">
      <c r="A3100" s="149"/>
      <c r="B3100" s="149"/>
      <c r="C3100" s="150"/>
      <c r="D3100" s="149"/>
      <c r="E3100" s="149"/>
      <c r="F3100" s="149"/>
      <c r="G3100" s="149"/>
      <c r="H3100" s="151"/>
      <c r="I3100" s="149"/>
      <c r="J3100" s="149"/>
      <c r="K3100" s="152"/>
      <c r="L3100" s="149"/>
      <c r="M3100" s="149"/>
      <c r="N3100" s="153"/>
      <c r="O3100" s="153"/>
      <c r="P3100" s="153"/>
    </row>
    <row r="3101" spans="1:16" x14ac:dyDescent="0.35">
      <c r="A3101" s="149"/>
      <c r="B3101" s="149"/>
      <c r="C3101" s="150"/>
      <c r="D3101" s="149"/>
      <c r="E3101" s="149"/>
      <c r="F3101" s="149"/>
      <c r="G3101" s="149"/>
      <c r="H3101" s="151"/>
      <c r="I3101" s="149"/>
      <c r="J3101" s="149"/>
      <c r="K3101" s="152"/>
      <c r="L3101" s="149"/>
      <c r="M3101" s="149"/>
      <c r="N3101" s="153"/>
      <c r="O3101" s="153"/>
      <c r="P3101" s="153"/>
    </row>
    <row r="3102" spans="1:16" x14ac:dyDescent="0.35">
      <c r="A3102" s="149"/>
      <c r="B3102" s="149"/>
      <c r="C3102" s="150"/>
      <c r="D3102" s="149"/>
      <c r="E3102" s="149"/>
      <c r="F3102" s="149"/>
      <c r="G3102" s="149"/>
      <c r="H3102" s="151"/>
      <c r="I3102" s="149"/>
      <c r="J3102" s="149"/>
      <c r="K3102" s="152"/>
      <c r="L3102" s="149"/>
      <c r="M3102" s="149"/>
      <c r="N3102" s="153"/>
      <c r="O3102" s="153"/>
      <c r="P3102" s="153"/>
    </row>
    <row r="3103" spans="1:16" x14ac:dyDescent="0.35">
      <c r="A3103" s="149"/>
      <c r="B3103" s="149"/>
      <c r="C3103" s="150"/>
      <c r="D3103" s="149"/>
      <c r="E3103" s="149"/>
      <c r="F3103" s="149"/>
      <c r="G3103" s="149"/>
      <c r="H3103" s="151"/>
      <c r="I3103" s="149"/>
      <c r="J3103" s="149"/>
      <c r="K3103" s="152"/>
      <c r="L3103" s="149"/>
      <c r="M3103" s="149"/>
      <c r="N3103" s="153"/>
      <c r="O3103" s="153"/>
      <c r="P3103" s="153"/>
    </row>
    <row r="3104" spans="1:16" x14ac:dyDescent="0.35">
      <c r="A3104" s="149"/>
      <c r="B3104" s="149"/>
      <c r="C3104" s="150"/>
      <c r="D3104" s="149"/>
      <c r="E3104" s="149"/>
      <c r="F3104" s="149"/>
      <c r="G3104" s="149"/>
      <c r="H3104" s="151"/>
      <c r="I3104" s="149"/>
      <c r="J3104" s="149"/>
      <c r="K3104" s="152"/>
      <c r="L3104" s="149"/>
      <c r="M3104" s="149"/>
      <c r="N3104" s="153"/>
      <c r="O3104" s="153"/>
      <c r="P3104" s="153"/>
    </row>
    <row r="3105" spans="1:16" x14ac:dyDescent="0.35">
      <c r="A3105" s="149"/>
      <c r="B3105" s="149"/>
      <c r="C3105" s="150"/>
      <c r="D3105" s="149"/>
      <c r="E3105" s="149"/>
      <c r="F3105" s="149"/>
      <c r="G3105" s="149"/>
      <c r="H3105" s="151"/>
      <c r="I3105" s="149"/>
      <c r="J3105" s="149"/>
      <c r="K3105" s="152"/>
      <c r="L3105" s="149"/>
      <c r="M3105" s="149"/>
      <c r="N3105" s="153"/>
      <c r="O3105" s="153"/>
      <c r="P3105" s="153"/>
    </row>
    <row r="3106" spans="1:16" x14ac:dyDescent="0.35">
      <c r="A3106" s="149"/>
      <c r="B3106" s="149"/>
      <c r="C3106" s="150"/>
      <c r="D3106" s="149"/>
      <c r="E3106" s="149"/>
      <c r="F3106" s="149"/>
      <c r="G3106" s="149"/>
      <c r="H3106" s="151"/>
      <c r="I3106" s="149"/>
      <c r="J3106" s="149"/>
      <c r="K3106" s="152"/>
      <c r="L3106" s="149"/>
      <c r="M3106" s="149"/>
      <c r="N3106" s="153"/>
      <c r="O3106" s="153"/>
      <c r="P3106" s="153"/>
    </row>
    <row r="3107" spans="1:16" x14ac:dyDescent="0.35">
      <c r="A3107" s="149"/>
      <c r="B3107" s="149"/>
      <c r="C3107" s="150"/>
      <c r="D3107" s="149"/>
      <c r="E3107" s="149"/>
      <c r="F3107" s="149"/>
      <c r="G3107" s="149"/>
      <c r="H3107" s="151"/>
      <c r="I3107" s="149"/>
      <c r="J3107" s="149"/>
      <c r="K3107" s="152"/>
      <c r="L3107" s="149"/>
      <c r="M3107" s="149"/>
      <c r="N3107" s="153"/>
      <c r="O3107" s="153"/>
      <c r="P3107" s="153"/>
    </row>
    <row r="3108" spans="1:16" x14ac:dyDescent="0.35">
      <c r="A3108" s="149"/>
      <c r="B3108" s="149"/>
      <c r="C3108" s="150"/>
      <c r="D3108" s="149"/>
      <c r="E3108" s="149"/>
      <c r="F3108" s="149"/>
      <c r="G3108" s="149"/>
      <c r="H3108" s="151"/>
      <c r="I3108" s="149"/>
      <c r="J3108" s="149"/>
      <c r="K3108" s="152"/>
      <c r="L3108" s="149"/>
      <c r="M3108" s="149"/>
      <c r="N3108" s="153"/>
      <c r="O3108" s="153"/>
      <c r="P3108" s="153"/>
    </row>
    <row r="3109" spans="1:16" x14ac:dyDescent="0.35">
      <c r="A3109" s="149"/>
      <c r="B3109" s="149"/>
      <c r="C3109" s="150"/>
      <c r="D3109" s="149"/>
      <c r="E3109" s="149"/>
      <c r="F3109" s="149"/>
      <c r="G3109" s="149"/>
      <c r="H3109" s="151"/>
      <c r="I3109" s="149"/>
      <c r="J3109" s="149"/>
      <c r="K3109" s="152"/>
      <c r="L3109" s="149"/>
      <c r="M3109" s="149"/>
      <c r="N3109" s="153"/>
      <c r="O3109" s="153"/>
      <c r="P3109" s="153"/>
    </row>
    <row r="3110" spans="1:16" x14ac:dyDescent="0.35">
      <c r="A3110" s="149"/>
      <c r="B3110" s="149"/>
      <c r="C3110" s="150"/>
      <c r="D3110" s="149"/>
      <c r="E3110" s="149"/>
      <c r="F3110" s="149"/>
      <c r="G3110" s="149"/>
      <c r="H3110" s="151"/>
      <c r="I3110" s="149"/>
      <c r="J3110" s="149"/>
      <c r="K3110" s="152"/>
      <c r="L3110" s="149"/>
      <c r="M3110" s="149"/>
      <c r="N3110" s="153"/>
      <c r="O3110" s="153"/>
      <c r="P3110" s="153"/>
    </row>
    <row r="3111" spans="1:16" x14ac:dyDescent="0.35">
      <c r="A3111" s="149"/>
      <c r="B3111" s="149"/>
      <c r="C3111" s="150"/>
      <c r="D3111" s="149"/>
      <c r="E3111" s="149"/>
      <c r="F3111" s="149"/>
      <c r="G3111" s="149"/>
      <c r="H3111" s="151"/>
      <c r="I3111" s="149"/>
      <c r="J3111" s="149"/>
      <c r="K3111" s="152"/>
      <c r="L3111" s="149"/>
      <c r="M3111" s="149"/>
      <c r="N3111" s="153"/>
      <c r="O3111" s="153"/>
      <c r="P3111" s="153"/>
    </row>
    <row r="3112" spans="1:16" x14ac:dyDescent="0.35">
      <c r="A3112" s="149"/>
      <c r="B3112" s="149"/>
      <c r="C3112" s="150"/>
      <c r="D3112" s="149"/>
      <c r="E3112" s="149"/>
      <c r="F3112" s="149"/>
      <c r="G3112" s="149"/>
      <c r="H3112" s="151"/>
      <c r="I3112" s="149"/>
      <c r="J3112" s="149"/>
      <c r="K3112" s="152"/>
      <c r="L3112" s="149"/>
      <c r="M3112" s="149"/>
      <c r="N3112" s="153"/>
      <c r="O3112" s="153"/>
      <c r="P3112" s="153"/>
    </row>
    <row r="3113" spans="1:16" x14ac:dyDescent="0.35">
      <c r="A3113" s="149"/>
      <c r="B3113" s="149"/>
      <c r="C3113" s="150"/>
      <c r="D3113" s="149"/>
      <c r="E3113" s="149"/>
      <c r="F3113" s="149"/>
      <c r="G3113" s="149"/>
      <c r="H3113" s="151"/>
      <c r="I3113" s="149"/>
      <c r="J3113" s="149"/>
      <c r="K3113" s="152"/>
      <c r="L3113" s="149"/>
      <c r="M3113" s="149"/>
      <c r="N3113" s="153"/>
      <c r="O3113" s="153"/>
      <c r="P3113" s="153"/>
    </row>
    <row r="3114" spans="1:16" x14ac:dyDescent="0.35">
      <c r="A3114" s="149"/>
      <c r="B3114" s="149"/>
      <c r="C3114" s="150"/>
      <c r="D3114" s="149"/>
      <c r="E3114" s="149"/>
      <c r="F3114" s="149"/>
      <c r="G3114" s="149"/>
      <c r="H3114" s="151"/>
      <c r="I3114" s="149"/>
      <c r="J3114" s="149"/>
      <c r="K3114" s="152"/>
      <c r="L3114" s="149"/>
      <c r="M3114" s="149"/>
      <c r="N3114" s="153"/>
      <c r="O3114" s="153"/>
      <c r="P3114" s="153"/>
    </row>
    <row r="3115" spans="1:16" x14ac:dyDescent="0.35">
      <c r="A3115" s="149"/>
      <c r="B3115" s="149"/>
      <c r="C3115" s="150"/>
      <c r="D3115" s="149"/>
      <c r="E3115" s="149"/>
      <c r="F3115" s="149"/>
      <c r="G3115" s="149"/>
      <c r="H3115" s="151"/>
      <c r="I3115" s="149"/>
      <c r="J3115" s="149"/>
      <c r="K3115" s="152"/>
      <c r="L3115" s="149"/>
      <c r="M3115" s="149"/>
      <c r="N3115" s="153"/>
      <c r="O3115" s="153"/>
      <c r="P3115" s="153"/>
    </row>
    <row r="3116" spans="1:16" x14ac:dyDescent="0.35">
      <c r="A3116" s="149"/>
      <c r="B3116" s="149"/>
      <c r="C3116" s="150"/>
      <c r="D3116" s="149"/>
      <c r="E3116" s="149"/>
      <c r="F3116" s="149"/>
      <c r="G3116" s="149"/>
      <c r="H3116" s="151"/>
      <c r="I3116" s="149"/>
      <c r="J3116" s="149"/>
      <c r="K3116" s="152"/>
      <c r="L3116" s="149"/>
      <c r="M3116" s="149"/>
      <c r="N3116" s="153"/>
      <c r="O3116" s="153"/>
      <c r="P3116" s="153"/>
    </row>
    <row r="3117" spans="1:16" x14ac:dyDescent="0.35">
      <c r="A3117" s="149"/>
      <c r="B3117" s="149"/>
      <c r="C3117" s="150"/>
      <c r="D3117" s="149"/>
      <c r="E3117" s="149"/>
      <c r="F3117" s="149"/>
      <c r="G3117" s="149"/>
      <c r="H3117" s="151"/>
      <c r="I3117" s="149"/>
      <c r="J3117" s="149"/>
      <c r="K3117" s="152"/>
      <c r="L3117" s="149"/>
      <c r="M3117" s="149"/>
      <c r="N3117" s="153"/>
      <c r="O3117" s="153"/>
      <c r="P3117" s="153"/>
    </row>
    <row r="3118" spans="1:16" x14ac:dyDescent="0.35">
      <c r="A3118" s="149"/>
      <c r="B3118" s="149"/>
      <c r="C3118" s="150"/>
      <c r="D3118" s="149"/>
      <c r="E3118" s="149"/>
      <c r="F3118" s="149"/>
      <c r="G3118" s="149"/>
      <c r="H3118" s="151"/>
      <c r="I3118" s="149"/>
      <c r="J3118" s="149"/>
      <c r="K3118" s="152"/>
      <c r="L3118" s="149"/>
      <c r="M3118" s="149"/>
      <c r="N3118" s="153"/>
      <c r="O3118" s="153"/>
      <c r="P3118" s="153"/>
    </row>
    <row r="3119" spans="1:16" x14ac:dyDescent="0.35">
      <c r="A3119" s="149"/>
      <c r="B3119" s="149"/>
      <c r="C3119" s="150"/>
      <c r="D3119" s="149"/>
      <c r="E3119" s="149"/>
      <c r="F3119" s="149"/>
      <c r="G3119" s="149"/>
      <c r="H3119" s="151"/>
      <c r="I3119" s="149"/>
      <c r="J3119" s="149"/>
      <c r="K3119" s="152"/>
      <c r="L3119" s="149"/>
      <c r="M3119" s="149"/>
      <c r="N3119" s="153"/>
      <c r="O3119" s="153"/>
      <c r="P3119" s="153"/>
    </row>
    <row r="3120" spans="1:16" x14ac:dyDescent="0.35">
      <c r="A3120" s="149"/>
      <c r="B3120" s="149"/>
      <c r="C3120" s="150"/>
      <c r="D3120" s="149"/>
      <c r="E3120" s="149"/>
      <c r="F3120" s="149"/>
      <c r="G3120" s="149"/>
      <c r="H3120" s="151"/>
      <c r="I3120" s="149"/>
      <c r="J3120" s="149"/>
      <c r="K3120" s="152"/>
      <c r="L3120" s="149"/>
      <c r="M3120" s="149"/>
      <c r="N3120" s="153"/>
      <c r="O3120" s="153"/>
      <c r="P3120" s="153"/>
    </row>
    <row r="3121" spans="1:16" x14ac:dyDescent="0.35">
      <c r="A3121" s="149"/>
      <c r="B3121" s="149"/>
      <c r="C3121" s="150"/>
      <c r="D3121" s="149"/>
      <c r="E3121" s="149"/>
      <c r="F3121" s="149"/>
      <c r="G3121" s="149"/>
      <c r="H3121" s="151"/>
      <c r="I3121" s="149"/>
      <c r="J3121" s="149"/>
      <c r="K3121" s="152"/>
      <c r="L3121" s="149"/>
      <c r="M3121" s="149"/>
      <c r="N3121" s="153"/>
      <c r="O3121" s="153"/>
      <c r="P3121" s="153"/>
    </row>
    <row r="3122" spans="1:16" x14ac:dyDescent="0.35">
      <c r="A3122" s="149"/>
      <c r="B3122" s="149"/>
      <c r="C3122" s="150"/>
      <c r="D3122" s="149"/>
      <c r="E3122" s="149"/>
      <c r="F3122" s="149"/>
      <c r="G3122" s="149"/>
      <c r="H3122" s="151"/>
      <c r="I3122" s="149"/>
      <c r="J3122" s="149"/>
      <c r="K3122" s="152"/>
      <c r="L3122" s="149"/>
      <c r="M3122" s="149"/>
      <c r="N3122" s="153"/>
      <c r="O3122" s="153"/>
      <c r="P3122" s="153"/>
    </row>
    <row r="3123" spans="1:16" x14ac:dyDescent="0.35">
      <c r="A3123" s="149"/>
      <c r="B3123" s="149"/>
      <c r="C3123" s="150"/>
      <c r="D3123" s="149"/>
      <c r="E3123" s="149"/>
      <c r="F3123" s="149"/>
      <c r="G3123" s="149"/>
      <c r="H3123" s="151"/>
      <c r="I3123" s="149"/>
      <c r="J3123" s="149"/>
      <c r="K3123" s="152"/>
      <c r="L3123" s="149"/>
      <c r="M3123" s="149"/>
      <c r="N3123" s="153"/>
      <c r="O3123" s="153"/>
      <c r="P3123" s="153"/>
    </row>
    <row r="3124" spans="1:16" x14ac:dyDescent="0.35">
      <c r="A3124" s="149"/>
      <c r="B3124" s="149"/>
      <c r="C3124" s="150"/>
      <c r="D3124" s="149"/>
      <c r="E3124" s="149"/>
      <c r="F3124" s="149"/>
      <c r="G3124" s="149"/>
      <c r="H3124" s="151"/>
      <c r="I3124" s="149"/>
      <c r="J3124" s="149"/>
      <c r="K3124" s="152"/>
      <c r="L3124" s="149"/>
      <c r="M3124" s="149"/>
      <c r="N3124" s="153"/>
      <c r="O3124" s="153"/>
      <c r="P3124" s="153"/>
    </row>
    <row r="3125" spans="1:16" x14ac:dyDescent="0.35">
      <c r="A3125" s="149"/>
      <c r="B3125" s="149"/>
      <c r="C3125" s="150"/>
      <c r="D3125" s="149"/>
      <c r="E3125" s="149"/>
      <c r="F3125" s="149"/>
      <c r="G3125" s="149"/>
      <c r="H3125" s="151"/>
      <c r="I3125" s="149"/>
      <c r="J3125" s="149"/>
      <c r="K3125" s="152"/>
      <c r="L3125" s="149"/>
      <c r="M3125" s="149"/>
      <c r="N3125" s="153"/>
      <c r="O3125" s="153"/>
      <c r="P3125" s="153"/>
    </row>
    <row r="3126" spans="1:16" x14ac:dyDescent="0.35">
      <c r="A3126" s="149"/>
      <c r="B3126" s="149"/>
      <c r="C3126" s="150"/>
      <c r="D3126" s="149"/>
      <c r="E3126" s="149"/>
      <c r="F3126" s="149"/>
      <c r="G3126" s="149"/>
      <c r="H3126" s="151"/>
      <c r="I3126" s="149"/>
      <c r="J3126" s="149"/>
      <c r="K3126" s="152"/>
      <c r="L3126" s="149"/>
      <c r="M3126" s="149"/>
      <c r="N3126" s="153"/>
      <c r="O3126" s="153"/>
      <c r="P3126" s="153"/>
    </row>
    <row r="3127" spans="1:16" x14ac:dyDescent="0.35">
      <c r="A3127" s="149"/>
      <c r="B3127" s="149"/>
      <c r="C3127" s="150"/>
      <c r="D3127" s="149"/>
      <c r="E3127" s="149"/>
      <c r="F3127" s="149"/>
      <c r="G3127" s="149"/>
      <c r="H3127" s="151"/>
      <c r="I3127" s="149"/>
      <c r="J3127" s="149"/>
      <c r="K3127" s="152"/>
      <c r="L3127" s="149"/>
      <c r="M3127" s="149"/>
      <c r="N3127" s="153"/>
      <c r="O3127" s="153"/>
      <c r="P3127" s="153"/>
    </row>
    <row r="3128" spans="1:16" x14ac:dyDescent="0.35">
      <c r="A3128" s="149"/>
      <c r="B3128" s="149"/>
      <c r="C3128" s="150"/>
      <c r="D3128" s="149"/>
      <c r="E3128" s="149"/>
      <c r="F3128" s="149"/>
      <c r="G3128" s="149"/>
      <c r="H3128" s="151"/>
      <c r="I3128" s="149"/>
      <c r="J3128" s="149"/>
      <c r="K3128" s="152"/>
      <c r="L3128" s="149"/>
      <c r="M3128" s="149"/>
      <c r="N3128" s="153"/>
      <c r="O3128" s="153"/>
      <c r="P3128" s="153"/>
    </row>
    <row r="3129" spans="1:16" x14ac:dyDescent="0.35">
      <c r="A3129" s="149"/>
      <c r="B3129" s="149"/>
      <c r="C3129" s="150"/>
      <c r="D3129" s="149"/>
      <c r="E3129" s="149"/>
      <c r="F3129" s="149"/>
      <c r="G3129" s="149"/>
      <c r="H3129" s="151"/>
      <c r="I3129" s="149"/>
      <c r="J3129" s="149"/>
      <c r="K3129" s="152"/>
      <c r="L3129" s="149"/>
      <c r="M3129" s="149"/>
      <c r="N3129" s="153"/>
      <c r="O3129" s="153"/>
      <c r="P3129" s="153"/>
    </row>
    <row r="3130" spans="1:16" x14ac:dyDescent="0.35">
      <c r="A3130" s="149"/>
      <c r="B3130" s="149"/>
      <c r="C3130" s="150"/>
      <c r="D3130" s="149"/>
      <c r="E3130" s="149"/>
      <c r="F3130" s="149"/>
      <c r="G3130" s="149"/>
      <c r="H3130" s="151"/>
      <c r="I3130" s="149"/>
      <c r="J3130" s="149"/>
      <c r="K3130" s="152"/>
      <c r="L3130" s="149"/>
      <c r="M3130" s="149"/>
      <c r="N3130" s="153"/>
      <c r="O3130" s="153"/>
      <c r="P3130" s="153"/>
    </row>
    <row r="3131" spans="1:16" x14ac:dyDescent="0.35">
      <c r="A3131" s="149"/>
      <c r="B3131" s="149"/>
      <c r="C3131" s="150"/>
      <c r="D3131" s="149"/>
      <c r="E3131" s="149"/>
      <c r="F3131" s="149"/>
      <c r="G3131" s="149"/>
      <c r="H3131" s="151"/>
      <c r="I3131" s="149"/>
      <c r="J3131" s="149"/>
      <c r="K3131" s="152"/>
      <c r="L3131" s="149"/>
      <c r="M3131" s="149"/>
      <c r="N3131" s="153"/>
      <c r="O3131" s="153"/>
      <c r="P3131" s="153"/>
    </row>
    <row r="3132" spans="1:16" x14ac:dyDescent="0.35">
      <c r="A3132" s="149"/>
      <c r="B3132" s="149"/>
      <c r="C3132" s="150"/>
      <c r="D3132" s="149"/>
      <c r="E3132" s="149"/>
      <c r="F3132" s="149"/>
      <c r="G3132" s="149"/>
      <c r="H3132" s="151"/>
      <c r="I3132" s="149"/>
      <c r="J3132" s="149"/>
      <c r="K3132" s="152"/>
      <c r="L3132" s="149"/>
      <c r="M3132" s="149"/>
      <c r="N3132" s="153"/>
      <c r="O3132" s="153"/>
      <c r="P3132" s="153"/>
    </row>
    <row r="3133" spans="1:16" x14ac:dyDescent="0.35">
      <c r="A3133" s="149"/>
      <c r="B3133" s="149"/>
      <c r="C3133" s="150"/>
      <c r="D3133" s="149"/>
      <c r="E3133" s="149"/>
      <c r="F3133" s="149"/>
      <c r="G3133" s="149"/>
      <c r="H3133" s="151"/>
      <c r="I3133" s="149"/>
      <c r="J3133" s="149"/>
      <c r="K3133" s="152"/>
      <c r="L3133" s="149"/>
      <c r="M3133" s="149"/>
      <c r="N3133" s="153"/>
      <c r="O3133" s="153"/>
      <c r="P3133" s="153"/>
    </row>
    <row r="3134" spans="1:16" x14ac:dyDescent="0.35">
      <c r="A3134" s="149"/>
      <c r="B3134" s="149"/>
      <c r="C3134" s="150"/>
      <c r="D3134" s="149"/>
      <c r="E3134" s="149"/>
      <c r="F3134" s="149"/>
      <c r="G3134" s="149"/>
      <c r="H3134" s="151"/>
      <c r="I3134" s="149"/>
      <c r="J3134" s="149"/>
      <c r="K3134" s="152"/>
      <c r="L3134" s="149"/>
      <c r="M3134" s="149"/>
      <c r="N3134" s="153"/>
      <c r="O3134" s="153"/>
      <c r="P3134" s="153"/>
    </row>
    <row r="3135" spans="1:16" x14ac:dyDescent="0.35">
      <c r="A3135" s="149"/>
      <c r="B3135" s="149"/>
      <c r="C3135" s="150"/>
      <c r="D3135" s="149"/>
      <c r="E3135" s="149"/>
      <c r="F3135" s="149"/>
      <c r="G3135" s="149"/>
      <c r="H3135" s="151"/>
      <c r="I3135" s="149"/>
      <c r="J3135" s="149"/>
      <c r="K3135" s="152"/>
      <c r="L3135" s="149"/>
      <c r="M3135" s="149"/>
      <c r="N3135" s="153"/>
      <c r="O3135" s="153"/>
      <c r="P3135" s="153"/>
    </row>
    <row r="3136" spans="1:16" x14ac:dyDescent="0.35">
      <c r="A3136" s="149"/>
      <c r="B3136" s="149"/>
      <c r="C3136" s="150"/>
      <c r="D3136" s="149"/>
      <c r="E3136" s="149"/>
      <c r="F3136" s="149"/>
      <c r="G3136" s="149"/>
      <c r="H3136" s="151"/>
      <c r="I3136" s="149"/>
      <c r="J3136" s="149"/>
      <c r="K3136" s="152"/>
      <c r="L3136" s="149"/>
      <c r="M3136" s="149"/>
      <c r="N3136" s="153"/>
      <c r="O3136" s="153"/>
      <c r="P3136" s="153"/>
    </row>
    <row r="3137" spans="1:16" x14ac:dyDescent="0.35">
      <c r="A3137" s="149"/>
      <c r="B3137" s="149"/>
      <c r="C3137" s="150"/>
      <c r="D3137" s="149"/>
      <c r="E3137" s="149"/>
      <c r="F3137" s="149"/>
      <c r="G3137" s="149"/>
      <c r="H3137" s="151"/>
      <c r="I3137" s="149"/>
      <c r="J3137" s="149"/>
      <c r="K3137" s="152"/>
      <c r="L3137" s="149"/>
      <c r="M3137" s="149"/>
      <c r="N3137" s="153"/>
      <c r="O3137" s="153"/>
      <c r="P3137" s="153"/>
    </row>
    <row r="3138" spans="1:16" x14ac:dyDescent="0.35">
      <c r="A3138" s="149"/>
      <c r="B3138" s="149"/>
      <c r="C3138" s="150"/>
      <c r="D3138" s="149"/>
      <c r="E3138" s="149"/>
      <c r="F3138" s="149"/>
      <c r="G3138" s="149"/>
      <c r="H3138" s="151"/>
      <c r="I3138" s="149"/>
      <c r="J3138" s="149"/>
      <c r="K3138" s="152"/>
      <c r="L3138" s="149"/>
      <c r="M3138" s="149"/>
      <c r="N3138" s="153"/>
      <c r="O3138" s="153"/>
      <c r="P3138" s="153"/>
    </row>
    <row r="3139" spans="1:16" x14ac:dyDescent="0.35">
      <c r="A3139" s="149"/>
      <c r="B3139" s="149"/>
      <c r="C3139" s="150"/>
      <c r="D3139" s="149"/>
      <c r="E3139" s="149"/>
      <c r="F3139" s="149"/>
      <c r="G3139" s="149"/>
      <c r="H3139" s="151"/>
      <c r="I3139" s="149"/>
      <c r="J3139" s="149"/>
      <c r="K3139" s="152"/>
      <c r="L3139" s="149"/>
      <c r="M3139" s="149"/>
      <c r="N3139" s="153"/>
      <c r="O3139" s="153"/>
      <c r="P3139" s="153"/>
    </row>
    <row r="3140" spans="1:16" x14ac:dyDescent="0.35">
      <c r="A3140" s="149"/>
      <c r="B3140" s="149"/>
      <c r="C3140" s="150"/>
      <c r="D3140" s="149"/>
      <c r="E3140" s="149"/>
      <c r="F3140" s="149"/>
      <c r="G3140" s="149"/>
      <c r="H3140" s="151"/>
      <c r="I3140" s="149"/>
      <c r="J3140" s="149"/>
      <c r="K3140" s="152"/>
      <c r="L3140" s="149"/>
      <c r="M3140" s="149"/>
      <c r="N3140" s="153"/>
      <c r="O3140" s="153"/>
      <c r="P3140" s="153"/>
    </row>
    <row r="3141" spans="1:16" x14ac:dyDescent="0.35">
      <c r="A3141" s="149"/>
      <c r="B3141" s="149"/>
      <c r="C3141" s="150"/>
      <c r="D3141" s="149"/>
      <c r="E3141" s="149"/>
      <c r="F3141" s="149"/>
      <c r="G3141" s="149"/>
      <c r="H3141" s="151"/>
      <c r="I3141" s="149"/>
      <c r="J3141" s="149"/>
      <c r="K3141" s="152"/>
      <c r="L3141" s="149"/>
      <c r="M3141" s="149"/>
      <c r="N3141" s="153"/>
      <c r="O3141" s="153"/>
      <c r="P3141" s="153"/>
    </row>
    <row r="3142" spans="1:16" x14ac:dyDescent="0.35">
      <c r="A3142" s="149"/>
      <c r="B3142" s="149"/>
      <c r="C3142" s="150"/>
      <c r="D3142" s="149"/>
      <c r="E3142" s="149"/>
      <c r="F3142" s="149"/>
      <c r="G3142" s="149"/>
      <c r="H3142" s="151"/>
      <c r="I3142" s="149"/>
      <c r="J3142" s="149"/>
      <c r="K3142" s="152"/>
      <c r="L3142" s="149"/>
      <c r="M3142" s="149"/>
      <c r="N3142" s="153"/>
      <c r="O3142" s="153"/>
      <c r="P3142" s="153"/>
    </row>
    <row r="3143" spans="1:16" x14ac:dyDescent="0.35">
      <c r="A3143" s="149"/>
      <c r="B3143" s="149"/>
      <c r="C3143" s="150"/>
      <c r="D3143" s="149"/>
      <c r="E3143" s="149"/>
      <c r="F3143" s="149"/>
      <c r="G3143" s="149"/>
      <c r="H3143" s="151"/>
      <c r="I3143" s="149"/>
      <c r="J3143" s="149"/>
      <c r="K3143" s="152"/>
      <c r="L3143" s="149"/>
      <c r="M3143" s="149"/>
      <c r="N3143" s="153"/>
      <c r="O3143" s="153"/>
      <c r="P3143" s="153"/>
    </row>
    <row r="3144" spans="1:16" x14ac:dyDescent="0.35">
      <c r="A3144" s="149"/>
      <c r="B3144" s="149"/>
      <c r="C3144" s="150"/>
      <c r="D3144" s="149"/>
      <c r="E3144" s="149"/>
      <c r="F3144" s="149"/>
      <c r="G3144" s="149"/>
      <c r="H3144" s="151"/>
      <c r="I3144" s="149"/>
      <c r="J3144" s="149"/>
      <c r="K3144" s="152"/>
      <c r="L3144" s="149"/>
      <c r="M3144" s="149"/>
      <c r="N3144" s="153"/>
      <c r="O3144" s="153"/>
      <c r="P3144" s="153"/>
    </row>
    <row r="3145" spans="1:16" x14ac:dyDescent="0.35">
      <c r="A3145" s="149"/>
      <c r="B3145" s="149"/>
      <c r="C3145" s="150"/>
      <c r="D3145" s="149"/>
      <c r="E3145" s="149"/>
      <c r="F3145" s="149"/>
      <c r="G3145" s="149"/>
      <c r="H3145" s="151"/>
      <c r="I3145" s="149"/>
      <c r="J3145" s="149"/>
      <c r="K3145" s="152"/>
      <c r="L3145" s="149"/>
      <c r="M3145" s="149"/>
      <c r="N3145" s="153"/>
      <c r="O3145" s="153"/>
      <c r="P3145" s="153"/>
    </row>
    <row r="3146" spans="1:16" x14ac:dyDescent="0.35">
      <c r="A3146" s="149"/>
      <c r="B3146" s="149"/>
      <c r="C3146" s="150"/>
      <c r="D3146" s="149"/>
      <c r="E3146" s="149"/>
      <c r="F3146" s="149"/>
      <c r="G3146" s="149"/>
      <c r="H3146" s="151"/>
      <c r="I3146" s="149"/>
      <c r="J3146" s="149"/>
      <c r="K3146" s="152"/>
      <c r="L3146" s="149"/>
      <c r="M3146" s="149"/>
      <c r="N3146" s="153"/>
      <c r="O3146" s="153"/>
      <c r="P3146" s="153"/>
    </row>
    <row r="3147" spans="1:16" x14ac:dyDescent="0.35">
      <c r="A3147" s="149"/>
      <c r="B3147" s="149"/>
      <c r="C3147" s="150"/>
      <c r="D3147" s="149"/>
      <c r="E3147" s="149"/>
      <c r="F3147" s="149"/>
      <c r="G3147" s="149"/>
      <c r="H3147" s="151"/>
      <c r="I3147" s="149"/>
      <c r="J3147" s="149"/>
      <c r="K3147" s="152"/>
      <c r="L3147" s="149"/>
      <c r="M3147" s="149"/>
      <c r="N3147" s="153"/>
      <c r="O3147" s="153"/>
      <c r="P3147" s="153"/>
    </row>
    <row r="3148" spans="1:16" x14ac:dyDescent="0.35">
      <c r="A3148" s="149"/>
      <c r="B3148" s="149"/>
      <c r="C3148" s="150"/>
      <c r="D3148" s="149"/>
      <c r="E3148" s="149"/>
      <c r="F3148" s="149"/>
      <c r="G3148" s="149"/>
      <c r="H3148" s="151"/>
      <c r="I3148" s="149"/>
      <c r="J3148" s="149"/>
      <c r="K3148" s="152"/>
      <c r="L3148" s="149"/>
      <c r="M3148" s="149"/>
      <c r="N3148" s="153"/>
      <c r="O3148" s="153"/>
      <c r="P3148" s="153"/>
    </row>
    <row r="3149" spans="1:16" x14ac:dyDescent="0.35">
      <c r="A3149" s="149"/>
      <c r="B3149" s="149"/>
      <c r="C3149" s="150"/>
      <c r="D3149" s="149"/>
      <c r="E3149" s="149"/>
      <c r="F3149" s="149"/>
      <c r="G3149" s="149"/>
      <c r="H3149" s="151"/>
      <c r="I3149" s="149"/>
      <c r="J3149" s="149"/>
      <c r="K3149" s="152"/>
      <c r="L3149" s="149"/>
      <c r="M3149" s="149"/>
      <c r="N3149" s="153"/>
      <c r="O3149" s="153"/>
      <c r="P3149" s="153"/>
    </row>
    <row r="3150" spans="1:16" x14ac:dyDescent="0.35">
      <c r="A3150" s="149"/>
      <c r="B3150" s="149"/>
      <c r="C3150" s="150"/>
      <c r="D3150" s="149"/>
      <c r="E3150" s="149"/>
      <c r="F3150" s="149"/>
      <c r="G3150" s="149"/>
      <c r="H3150" s="151"/>
      <c r="I3150" s="149"/>
      <c r="J3150" s="149"/>
      <c r="K3150" s="152"/>
      <c r="L3150" s="149"/>
      <c r="M3150" s="149"/>
      <c r="N3150" s="153"/>
      <c r="O3150" s="153"/>
      <c r="P3150" s="153"/>
    </row>
    <row r="3151" spans="1:16" x14ac:dyDescent="0.35">
      <c r="A3151" s="149"/>
      <c r="B3151" s="149"/>
      <c r="C3151" s="150"/>
      <c r="D3151" s="149"/>
      <c r="E3151" s="149"/>
      <c r="F3151" s="149"/>
      <c r="G3151" s="149"/>
      <c r="H3151" s="151"/>
      <c r="I3151" s="149"/>
      <c r="J3151" s="149"/>
      <c r="K3151" s="152"/>
      <c r="L3151" s="149"/>
      <c r="M3151" s="149"/>
      <c r="N3151" s="153"/>
      <c r="O3151" s="153"/>
      <c r="P3151" s="153"/>
    </row>
    <row r="3152" spans="1:16" x14ac:dyDescent="0.35">
      <c r="A3152" s="149"/>
      <c r="B3152" s="149"/>
      <c r="C3152" s="150"/>
      <c r="D3152" s="149"/>
      <c r="E3152" s="149"/>
      <c r="F3152" s="149"/>
      <c r="G3152" s="149"/>
      <c r="H3152" s="151"/>
      <c r="I3152" s="149"/>
      <c r="J3152" s="149"/>
      <c r="K3152" s="152"/>
      <c r="L3152" s="149"/>
      <c r="M3152" s="149"/>
      <c r="N3152" s="153"/>
      <c r="O3152" s="153"/>
      <c r="P3152" s="153"/>
    </row>
    <row r="3153" spans="1:16" x14ac:dyDescent="0.35">
      <c r="A3153" s="149"/>
      <c r="B3153" s="149"/>
      <c r="C3153" s="150"/>
      <c r="D3153" s="149"/>
      <c r="E3153" s="149"/>
      <c r="F3153" s="149"/>
      <c r="G3153" s="149"/>
      <c r="H3153" s="151"/>
      <c r="I3153" s="149"/>
      <c r="J3153" s="149"/>
      <c r="K3153" s="152"/>
      <c r="L3153" s="149"/>
      <c r="M3153" s="149"/>
      <c r="N3153" s="153"/>
      <c r="O3153" s="153"/>
      <c r="P3153" s="153"/>
    </row>
    <row r="3154" spans="1:16" x14ac:dyDescent="0.35">
      <c r="A3154" s="149"/>
      <c r="B3154" s="149"/>
      <c r="C3154" s="150"/>
      <c r="D3154" s="149"/>
      <c r="E3154" s="149"/>
      <c r="F3154" s="149"/>
      <c r="G3154" s="149"/>
      <c r="H3154" s="151"/>
      <c r="I3154" s="149"/>
      <c r="J3154" s="149"/>
      <c r="K3154" s="152"/>
      <c r="L3154" s="149"/>
      <c r="M3154" s="149"/>
      <c r="N3154" s="153"/>
      <c r="O3154" s="153"/>
      <c r="P3154" s="153"/>
    </row>
    <row r="3155" spans="1:16" x14ac:dyDescent="0.35">
      <c r="A3155" s="149"/>
      <c r="B3155" s="149"/>
      <c r="C3155" s="150"/>
      <c r="D3155" s="149"/>
      <c r="E3155" s="149"/>
      <c r="F3155" s="149"/>
      <c r="G3155" s="149"/>
      <c r="H3155" s="151"/>
      <c r="I3155" s="149"/>
      <c r="J3155" s="149"/>
      <c r="K3155" s="152"/>
      <c r="L3155" s="149"/>
      <c r="M3155" s="149"/>
      <c r="N3155" s="153"/>
      <c r="O3155" s="153"/>
      <c r="P3155" s="153"/>
    </row>
    <row r="3156" spans="1:16" x14ac:dyDescent="0.35">
      <c r="A3156" s="149"/>
      <c r="B3156" s="149"/>
      <c r="C3156" s="150"/>
      <c r="D3156" s="149"/>
      <c r="E3156" s="149"/>
      <c r="F3156" s="149"/>
      <c r="G3156" s="149"/>
      <c r="H3156" s="151"/>
      <c r="I3156" s="149"/>
      <c r="J3156" s="149"/>
      <c r="K3156" s="152"/>
      <c r="L3156" s="149"/>
      <c r="M3156" s="149"/>
      <c r="N3156" s="153"/>
      <c r="O3156" s="153"/>
      <c r="P3156" s="153"/>
    </row>
    <row r="3157" spans="1:16" x14ac:dyDescent="0.35">
      <c r="A3157" s="149"/>
      <c r="B3157" s="149"/>
      <c r="C3157" s="150"/>
      <c r="D3157" s="149"/>
      <c r="E3157" s="149"/>
      <c r="F3157" s="149"/>
      <c r="G3157" s="149"/>
      <c r="H3157" s="151"/>
      <c r="I3157" s="149"/>
      <c r="J3157" s="149"/>
      <c r="K3157" s="152"/>
      <c r="L3157" s="149"/>
      <c r="M3157" s="149"/>
      <c r="N3157" s="153"/>
      <c r="O3157" s="153"/>
      <c r="P3157" s="153"/>
    </row>
    <row r="3158" spans="1:16" x14ac:dyDescent="0.35">
      <c r="A3158" s="149"/>
      <c r="B3158" s="149"/>
      <c r="C3158" s="150"/>
      <c r="D3158" s="149"/>
      <c r="E3158" s="149"/>
      <c r="F3158" s="149"/>
      <c r="G3158" s="149"/>
      <c r="H3158" s="151"/>
      <c r="I3158" s="149"/>
      <c r="J3158" s="149"/>
      <c r="K3158" s="152"/>
      <c r="L3158" s="149"/>
      <c r="M3158" s="149"/>
      <c r="N3158" s="153"/>
      <c r="O3158" s="153"/>
      <c r="P3158" s="153"/>
    </row>
    <row r="3159" spans="1:16" x14ac:dyDescent="0.35">
      <c r="A3159" s="149"/>
      <c r="B3159" s="149"/>
      <c r="C3159" s="150"/>
      <c r="D3159" s="149"/>
      <c r="E3159" s="149"/>
      <c r="F3159" s="149"/>
      <c r="G3159" s="149"/>
      <c r="H3159" s="151"/>
      <c r="I3159" s="149"/>
      <c r="J3159" s="149"/>
      <c r="K3159" s="152"/>
      <c r="L3159" s="149"/>
      <c r="M3159" s="149"/>
      <c r="N3159" s="153"/>
      <c r="O3159" s="153"/>
      <c r="P3159" s="153"/>
    </row>
    <row r="3160" spans="1:16" x14ac:dyDescent="0.35">
      <c r="A3160" s="149"/>
      <c r="B3160" s="149"/>
      <c r="C3160" s="150"/>
      <c r="D3160" s="149"/>
      <c r="E3160" s="149"/>
      <c r="F3160" s="149"/>
      <c r="G3160" s="149"/>
      <c r="H3160" s="151"/>
      <c r="I3160" s="149"/>
      <c r="J3160" s="149"/>
      <c r="K3160" s="152"/>
      <c r="L3160" s="149"/>
      <c r="M3160" s="149"/>
      <c r="N3160" s="153"/>
      <c r="O3160" s="153"/>
      <c r="P3160" s="153"/>
    </row>
    <row r="3161" spans="1:16" x14ac:dyDescent="0.35">
      <c r="A3161" s="149"/>
      <c r="B3161" s="149"/>
      <c r="C3161" s="150"/>
      <c r="D3161" s="149"/>
      <c r="E3161" s="149"/>
      <c r="F3161" s="149"/>
      <c r="G3161" s="149"/>
      <c r="H3161" s="151"/>
      <c r="I3161" s="149"/>
      <c r="J3161" s="149"/>
      <c r="K3161" s="152"/>
      <c r="L3161" s="149"/>
      <c r="M3161" s="149"/>
      <c r="N3161" s="153"/>
      <c r="O3161" s="153"/>
      <c r="P3161" s="153"/>
    </row>
    <row r="3162" spans="1:16" x14ac:dyDescent="0.35">
      <c r="A3162" s="149"/>
      <c r="B3162" s="149"/>
      <c r="C3162" s="150"/>
      <c r="D3162" s="149"/>
      <c r="E3162" s="149"/>
      <c r="F3162" s="149"/>
      <c r="G3162" s="149"/>
      <c r="H3162" s="151"/>
      <c r="I3162" s="149"/>
      <c r="J3162" s="149"/>
      <c r="K3162" s="152"/>
      <c r="L3162" s="149"/>
      <c r="M3162" s="149"/>
      <c r="N3162" s="153"/>
      <c r="O3162" s="153"/>
      <c r="P3162" s="153"/>
    </row>
    <row r="3163" spans="1:16" x14ac:dyDescent="0.35">
      <c r="A3163" s="149"/>
      <c r="B3163" s="149"/>
      <c r="C3163" s="150"/>
      <c r="D3163" s="149"/>
      <c r="E3163" s="149"/>
      <c r="F3163" s="149"/>
      <c r="G3163" s="149"/>
      <c r="H3163" s="151"/>
      <c r="I3163" s="149"/>
      <c r="J3163" s="149"/>
      <c r="K3163" s="152"/>
      <c r="L3163" s="149"/>
      <c r="M3163" s="149"/>
      <c r="N3163" s="153"/>
      <c r="O3163" s="153"/>
      <c r="P3163" s="153"/>
    </row>
    <row r="3164" spans="1:16" x14ac:dyDescent="0.35">
      <c r="A3164" s="149"/>
      <c r="B3164" s="149"/>
      <c r="C3164" s="150"/>
      <c r="D3164" s="149"/>
      <c r="E3164" s="149"/>
      <c r="F3164" s="149"/>
      <c r="G3164" s="149"/>
      <c r="H3164" s="151"/>
      <c r="I3164" s="149"/>
      <c r="J3164" s="149"/>
      <c r="K3164" s="152"/>
      <c r="L3164" s="149"/>
      <c r="M3164" s="149"/>
      <c r="N3164" s="153"/>
      <c r="O3164" s="153"/>
      <c r="P3164" s="153"/>
    </row>
    <row r="3165" spans="1:16" x14ac:dyDescent="0.35">
      <c r="A3165" s="149"/>
      <c r="B3165" s="149"/>
      <c r="C3165" s="150"/>
      <c r="D3165" s="149"/>
      <c r="E3165" s="149"/>
      <c r="F3165" s="149"/>
      <c r="G3165" s="149"/>
      <c r="H3165" s="151"/>
      <c r="I3165" s="149"/>
      <c r="J3165" s="149"/>
      <c r="K3165" s="152"/>
      <c r="L3165" s="149"/>
      <c r="M3165" s="149"/>
      <c r="N3165" s="153"/>
      <c r="O3165" s="153"/>
      <c r="P3165" s="153"/>
    </row>
    <row r="3166" spans="1:16" x14ac:dyDescent="0.35">
      <c r="A3166" s="149"/>
      <c r="B3166" s="149"/>
      <c r="C3166" s="150"/>
      <c r="D3166" s="149"/>
      <c r="E3166" s="149"/>
      <c r="F3166" s="149"/>
      <c r="G3166" s="149"/>
      <c r="H3166" s="151"/>
      <c r="I3166" s="149"/>
      <c r="J3166" s="149"/>
      <c r="K3166" s="152"/>
      <c r="L3166" s="149"/>
      <c r="M3166" s="149"/>
      <c r="N3166" s="153"/>
      <c r="O3166" s="153"/>
      <c r="P3166" s="153"/>
    </row>
    <row r="3167" spans="1:16" x14ac:dyDescent="0.35">
      <c r="A3167" s="149"/>
      <c r="B3167" s="149"/>
      <c r="C3167" s="150"/>
      <c r="D3167" s="149"/>
      <c r="E3167" s="149"/>
      <c r="F3167" s="149"/>
      <c r="G3167" s="149"/>
      <c r="H3167" s="151"/>
      <c r="I3167" s="149"/>
      <c r="J3167" s="149"/>
      <c r="K3167" s="152"/>
      <c r="L3167" s="149"/>
      <c r="M3167" s="149"/>
      <c r="N3167" s="153"/>
      <c r="O3167" s="153"/>
      <c r="P3167" s="153"/>
    </row>
    <row r="3168" spans="1:16" x14ac:dyDescent="0.35">
      <c r="A3168" s="149"/>
      <c r="B3168" s="149"/>
      <c r="C3168" s="150"/>
      <c r="D3168" s="149"/>
      <c r="E3168" s="149"/>
      <c r="F3168" s="149"/>
      <c r="G3168" s="149"/>
      <c r="H3168" s="151"/>
      <c r="I3168" s="149"/>
      <c r="J3168" s="149"/>
      <c r="K3168" s="152"/>
      <c r="L3168" s="149"/>
      <c r="M3168" s="149"/>
      <c r="N3168" s="153"/>
      <c r="O3168" s="153"/>
      <c r="P3168" s="153"/>
    </row>
    <row r="3169" spans="1:16" x14ac:dyDescent="0.35">
      <c r="A3169" s="149"/>
      <c r="B3169" s="149"/>
      <c r="C3169" s="150"/>
      <c r="D3169" s="149"/>
      <c r="E3169" s="149"/>
      <c r="F3169" s="149"/>
      <c r="G3169" s="149"/>
      <c r="H3169" s="151"/>
      <c r="I3169" s="149"/>
      <c r="J3169" s="149"/>
      <c r="K3169" s="152"/>
      <c r="L3169" s="149"/>
      <c r="M3169" s="149"/>
      <c r="N3169" s="153"/>
      <c r="O3169" s="153"/>
      <c r="P3169" s="153"/>
    </row>
    <row r="3170" spans="1:16" x14ac:dyDescent="0.35">
      <c r="A3170" s="149"/>
      <c r="B3170" s="149"/>
      <c r="C3170" s="150"/>
      <c r="D3170" s="149"/>
      <c r="E3170" s="149"/>
      <c r="F3170" s="149"/>
      <c r="G3170" s="149"/>
      <c r="H3170" s="151"/>
      <c r="I3170" s="149"/>
      <c r="J3170" s="149"/>
      <c r="K3170" s="152"/>
      <c r="L3170" s="149"/>
      <c r="M3170" s="149"/>
      <c r="N3170" s="153"/>
      <c r="O3170" s="153"/>
      <c r="P3170" s="153"/>
    </row>
    <row r="3171" spans="1:16" x14ac:dyDescent="0.35">
      <c r="A3171" s="149"/>
      <c r="B3171" s="149"/>
      <c r="C3171" s="150"/>
      <c r="D3171" s="149"/>
      <c r="E3171" s="149"/>
      <c r="F3171" s="149"/>
      <c r="G3171" s="149"/>
      <c r="H3171" s="151"/>
      <c r="I3171" s="149"/>
      <c r="J3171" s="149"/>
      <c r="K3171" s="152"/>
      <c r="L3171" s="149"/>
      <c r="M3171" s="149"/>
      <c r="N3171" s="153"/>
      <c r="O3171" s="153"/>
      <c r="P3171" s="153"/>
    </row>
    <row r="3172" spans="1:16" x14ac:dyDescent="0.35">
      <c r="A3172" s="149"/>
      <c r="B3172" s="149"/>
      <c r="C3172" s="150"/>
      <c r="D3172" s="149"/>
      <c r="E3172" s="149"/>
      <c r="F3172" s="149"/>
      <c r="G3172" s="149"/>
      <c r="H3172" s="151"/>
      <c r="I3172" s="149"/>
      <c r="J3172" s="149"/>
      <c r="K3172" s="152"/>
      <c r="L3172" s="149"/>
      <c r="M3172" s="149"/>
      <c r="N3172" s="153"/>
      <c r="O3172" s="153"/>
      <c r="P3172" s="153"/>
    </row>
    <row r="3173" spans="1:16" x14ac:dyDescent="0.35">
      <c r="A3173" s="149"/>
      <c r="B3173" s="149"/>
      <c r="C3173" s="150"/>
      <c r="D3173" s="149"/>
      <c r="E3173" s="149"/>
      <c r="F3173" s="149"/>
      <c r="G3173" s="149"/>
      <c r="H3173" s="151"/>
      <c r="I3173" s="149"/>
      <c r="J3173" s="149"/>
      <c r="K3173" s="152"/>
      <c r="L3173" s="149"/>
      <c r="M3173" s="149"/>
      <c r="N3173" s="153"/>
      <c r="O3173" s="153"/>
      <c r="P3173" s="153"/>
    </row>
    <row r="3174" spans="1:16" x14ac:dyDescent="0.35">
      <c r="A3174" s="149"/>
      <c r="B3174" s="149"/>
      <c r="C3174" s="150"/>
      <c r="D3174" s="149"/>
      <c r="E3174" s="149"/>
      <c r="F3174" s="149"/>
      <c r="G3174" s="149"/>
      <c r="H3174" s="151"/>
      <c r="I3174" s="149"/>
      <c r="J3174" s="149"/>
      <c r="K3174" s="152"/>
      <c r="L3174" s="149"/>
      <c r="M3174" s="149"/>
      <c r="N3174" s="153"/>
      <c r="O3174" s="153"/>
      <c r="P3174" s="153"/>
    </row>
    <row r="3175" spans="1:16" x14ac:dyDescent="0.35">
      <c r="A3175" s="149"/>
      <c r="B3175" s="149"/>
      <c r="C3175" s="150"/>
      <c r="D3175" s="149"/>
      <c r="E3175" s="149"/>
      <c r="F3175" s="149"/>
      <c r="G3175" s="149"/>
      <c r="H3175" s="151"/>
      <c r="I3175" s="149"/>
      <c r="J3175" s="149"/>
      <c r="K3175" s="152"/>
      <c r="L3175" s="149"/>
      <c r="M3175" s="149"/>
      <c r="N3175" s="153"/>
      <c r="O3175" s="153"/>
      <c r="P3175" s="153"/>
    </row>
    <row r="3176" spans="1:16" x14ac:dyDescent="0.35">
      <c r="A3176" s="149"/>
      <c r="B3176" s="149"/>
      <c r="C3176" s="150"/>
      <c r="D3176" s="149"/>
      <c r="E3176" s="149"/>
      <c r="F3176" s="149"/>
      <c r="G3176" s="149"/>
      <c r="H3176" s="151"/>
      <c r="I3176" s="149"/>
      <c r="J3176" s="149"/>
      <c r="K3176" s="152"/>
      <c r="L3176" s="149"/>
      <c r="M3176" s="149"/>
      <c r="N3176" s="153"/>
      <c r="O3176" s="153"/>
      <c r="P3176" s="153"/>
    </row>
    <row r="3177" spans="1:16" x14ac:dyDescent="0.35">
      <c r="A3177" s="149"/>
      <c r="B3177" s="149"/>
      <c r="C3177" s="150"/>
      <c r="D3177" s="149"/>
      <c r="E3177" s="149"/>
      <c r="F3177" s="149"/>
      <c r="G3177" s="149"/>
      <c r="H3177" s="151"/>
      <c r="I3177" s="149"/>
      <c r="J3177" s="149"/>
      <c r="K3177" s="152"/>
      <c r="L3177" s="149"/>
      <c r="M3177" s="149"/>
      <c r="N3177" s="153"/>
      <c r="O3177" s="153"/>
      <c r="P3177" s="153"/>
    </row>
    <row r="3178" spans="1:16" x14ac:dyDescent="0.35">
      <c r="A3178" s="149"/>
      <c r="B3178" s="149"/>
      <c r="C3178" s="150"/>
      <c r="D3178" s="149"/>
      <c r="E3178" s="149"/>
      <c r="F3178" s="149"/>
      <c r="G3178" s="149"/>
      <c r="H3178" s="151"/>
      <c r="I3178" s="149"/>
      <c r="J3178" s="149"/>
      <c r="K3178" s="152"/>
      <c r="L3178" s="149"/>
      <c r="M3178" s="149"/>
      <c r="N3178" s="153"/>
      <c r="O3178" s="153"/>
      <c r="P3178" s="153"/>
    </row>
    <row r="3179" spans="1:16" x14ac:dyDescent="0.35">
      <c r="A3179" s="149"/>
      <c r="B3179" s="149"/>
      <c r="C3179" s="150"/>
      <c r="D3179" s="149"/>
      <c r="E3179" s="149"/>
      <c r="F3179" s="149"/>
      <c r="G3179" s="149"/>
      <c r="H3179" s="151"/>
      <c r="I3179" s="149"/>
      <c r="J3179" s="149"/>
      <c r="K3179" s="152"/>
      <c r="L3179" s="149"/>
      <c r="M3179" s="149"/>
      <c r="N3179" s="153"/>
      <c r="O3179" s="153"/>
      <c r="P3179" s="153"/>
    </row>
    <row r="3180" spans="1:16" x14ac:dyDescent="0.35">
      <c r="A3180" s="149"/>
      <c r="B3180" s="149"/>
      <c r="C3180" s="150"/>
      <c r="D3180" s="149"/>
      <c r="E3180" s="149"/>
      <c r="F3180" s="149"/>
      <c r="G3180" s="149"/>
      <c r="H3180" s="151"/>
      <c r="I3180" s="149"/>
      <c r="J3180" s="149"/>
      <c r="K3180" s="152"/>
      <c r="L3180" s="149"/>
      <c r="M3180" s="149"/>
      <c r="N3180" s="153"/>
      <c r="O3180" s="153"/>
      <c r="P3180" s="153"/>
    </row>
    <row r="3181" spans="1:16" x14ac:dyDescent="0.35">
      <c r="A3181" s="149"/>
      <c r="B3181" s="149"/>
      <c r="C3181" s="150"/>
      <c r="D3181" s="149"/>
      <c r="E3181" s="149"/>
      <c r="F3181" s="149"/>
      <c r="G3181" s="149"/>
      <c r="H3181" s="151"/>
      <c r="I3181" s="149"/>
      <c r="J3181" s="149"/>
      <c r="K3181" s="152"/>
      <c r="L3181" s="149"/>
      <c r="M3181" s="149"/>
      <c r="N3181" s="153"/>
      <c r="O3181" s="153"/>
      <c r="P3181" s="153"/>
    </row>
    <row r="3182" spans="1:16" x14ac:dyDescent="0.35">
      <c r="A3182" s="149"/>
      <c r="B3182" s="149"/>
      <c r="C3182" s="150"/>
      <c r="D3182" s="149"/>
      <c r="E3182" s="149"/>
      <c r="F3182" s="149"/>
      <c r="G3182" s="149"/>
      <c r="H3182" s="151"/>
      <c r="I3182" s="149"/>
      <c r="J3182" s="149"/>
      <c r="K3182" s="152"/>
      <c r="L3182" s="149"/>
      <c r="M3182" s="149"/>
      <c r="N3182" s="153"/>
      <c r="O3182" s="153"/>
      <c r="P3182" s="153"/>
    </row>
    <row r="3183" spans="1:16" x14ac:dyDescent="0.35">
      <c r="A3183" s="149"/>
      <c r="B3183" s="149"/>
      <c r="C3183" s="150"/>
      <c r="D3183" s="149"/>
      <c r="E3183" s="149"/>
      <c r="F3183" s="149"/>
      <c r="G3183" s="149"/>
      <c r="H3183" s="151"/>
      <c r="I3183" s="149"/>
      <c r="J3183" s="149"/>
      <c r="K3183" s="152"/>
      <c r="L3183" s="149"/>
      <c r="M3183" s="149"/>
      <c r="N3183" s="153"/>
      <c r="O3183" s="153"/>
      <c r="P3183" s="153"/>
    </row>
    <row r="3184" spans="1:16" x14ac:dyDescent="0.35">
      <c r="A3184" s="149"/>
      <c r="B3184" s="149"/>
      <c r="C3184" s="150"/>
      <c r="D3184" s="149"/>
      <c r="E3184" s="149"/>
      <c r="F3184" s="149"/>
      <c r="G3184" s="149"/>
      <c r="H3184" s="151"/>
      <c r="I3184" s="149"/>
      <c r="J3184" s="149"/>
      <c r="K3184" s="152"/>
      <c r="L3184" s="149"/>
      <c r="M3184" s="149"/>
      <c r="N3184" s="153"/>
      <c r="O3184" s="153"/>
      <c r="P3184" s="153"/>
    </row>
    <row r="3185" spans="1:16" x14ac:dyDescent="0.35">
      <c r="A3185" s="149"/>
      <c r="B3185" s="149"/>
      <c r="C3185" s="150"/>
      <c r="D3185" s="149"/>
      <c r="E3185" s="149"/>
      <c r="F3185" s="149"/>
      <c r="G3185" s="149"/>
      <c r="H3185" s="151"/>
      <c r="I3185" s="149"/>
      <c r="J3185" s="149"/>
      <c r="K3185" s="152"/>
      <c r="L3185" s="149"/>
      <c r="M3185" s="149"/>
      <c r="N3185" s="153"/>
      <c r="O3185" s="153"/>
      <c r="P3185" s="153"/>
    </row>
    <row r="3186" spans="1:16" x14ac:dyDescent="0.35">
      <c r="A3186" s="149"/>
      <c r="B3186" s="149"/>
      <c r="C3186" s="150"/>
      <c r="D3186" s="149"/>
      <c r="E3186" s="149"/>
      <c r="F3186" s="149"/>
      <c r="G3186" s="149"/>
      <c r="H3186" s="151"/>
      <c r="I3186" s="149"/>
      <c r="J3186" s="149"/>
      <c r="K3186" s="152"/>
      <c r="L3186" s="149"/>
      <c r="M3186" s="149"/>
      <c r="N3186" s="153"/>
      <c r="O3186" s="153"/>
      <c r="P3186" s="153"/>
    </row>
    <row r="3187" spans="1:16" x14ac:dyDescent="0.35">
      <c r="A3187" s="149"/>
      <c r="B3187" s="149"/>
      <c r="C3187" s="150"/>
      <c r="D3187" s="149"/>
      <c r="E3187" s="149"/>
      <c r="F3187" s="149"/>
      <c r="G3187" s="149"/>
      <c r="H3187" s="151"/>
      <c r="I3187" s="149"/>
      <c r="J3187" s="149"/>
      <c r="K3187" s="152"/>
      <c r="L3187" s="149"/>
      <c r="M3187" s="149"/>
      <c r="N3187" s="153"/>
      <c r="O3187" s="153"/>
      <c r="P3187" s="153"/>
    </row>
    <row r="3188" spans="1:16" x14ac:dyDescent="0.35">
      <c r="A3188" s="149"/>
      <c r="B3188" s="149"/>
      <c r="C3188" s="150"/>
      <c r="D3188" s="149"/>
      <c r="E3188" s="149"/>
      <c r="F3188" s="149"/>
      <c r="G3188" s="149"/>
      <c r="H3188" s="151"/>
      <c r="I3188" s="149"/>
      <c r="J3188" s="149"/>
      <c r="K3188" s="152"/>
      <c r="L3188" s="149"/>
      <c r="M3188" s="149"/>
      <c r="N3188" s="153"/>
      <c r="O3188" s="153"/>
      <c r="P3188" s="153"/>
    </row>
    <row r="3189" spans="1:16" x14ac:dyDescent="0.35">
      <c r="A3189" s="149"/>
      <c r="B3189" s="149"/>
      <c r="C3189" s="150"/>
      <c r="D3189" s="149"/>
      <c r="E3189" s="149"/>
      <c r="F3189" s="149"/>
      <c r="G3189" s="149"/>
      <c r="H3189" s="151"/>
      <c r="I3189" s="149"/>
      <c r="J3189" s="149"/>
      <c r="K3189" s="152"/>
      <c r="L3189" s="149"/>
      <c r="M3189" s="149"/>
      <c r="N3189" s="153"/>
      <c r="O3189" s="153"/>
      <c r="P3189" s="153"/>
    </row>
    <row r="3190" spans="1:16" x14ac:dyDescent="0.35">
      <c r="A3190" s="149"/>
      <c r="B3190" s="149"/>
      <c r="C3190" s="150"/>
      <c r="D3190" s="149"/>
      <c r="E3190" s="149"/>
      <c r="F3190" s="149"/>
      <c r="G3190" s="149"/>
      <c r="H3190" s="151"/>
      <c r="I3190" s="149"/>
      <c r="J3190" s="149"/>
      <c r="K3190" s="152"/>
      <c r="L3190" s="149"/>
      <c r="M3190" s="149"/>
      <c r="N3190" s="153"/>
      <c r="O3190" s="153"/>
      <c r="P3190" s="153"/>
    </row>
    <row r="3191" spans="1:16" x14ac:dyDescent="0.35">
      <c r="A3191" s="149"/>
      <c r="B3191" s="149"/>
      <c r="C3191" s="150"/>
      <c r="D3191" s="149"/>
      <c r="E3191" s="149"/>
      <c r="F3191" s="149"/>
      <c r="G3191" s="149"/>
      <c r="H3191" s="151"/>
      <c r="I3191" s="149"/>
      <c r="J3191" s="149"/>
      <c r="K3191" s="152"/>
      <c r="L3191" s="149"/>
      <c r="M3191" s="149"/>
      <c r="N3191" s="153"/>
      <c r="O3191" s="153"/>
      <c r="P3191" s="153"/>
    </row>
    <row r="3192" spans="1:16" x14ac:dyDescent="0.35">
      <c r="A3192" s="149"/>
      <c r="B3192" s="149"/>
      <c r="C3192" s="150"/>
      <c r="D3192" s="149"/>
      <c r="E3192" s="149"/>
      <c r="F3192" s="149"/>
      <c r="G3192" s="149"/>
      <c r="H3192" s="151"/>
      <c r="I3192" s="149"/>
      <c r="J3192" s="149"/>
      <c r="K3192" s="152"/>
      <c r="L3192" s="149"/>
      <c r="M3192" s="149"/>
      <c r="N3192" s="153"/>
      <c r="O3192" s="153"/>
      <c r="P3192" s="153"/>
    </row>
    <row r="3193" spans="1:16" x14ac:dyDescent="0.35">
      <c r="A3193" s="149"/>
      <c r="B3193" s="149"/>
      <c r="C3193" s="150"/>
      <c r="D3193" s="149"/>
      <c r="E3193" s="149"/>
      <c r="F3193" s="149"/>
      <c r="G3193" s="149"/>
      <c r="H3193" s="151"/>
      <c r="I3193" s="149"/>
      <c r="J3193" s="149"/>
      <c r="K3193" s="152"/>
      <c r="L3193" s="149"/>
      <c r="M3193" s="149"/>
      <c r="N3193" s="153"/>
      <c r="O3193" s="153"/>
      <c r="P3193" s="153"/>
    </row>
    <row r="3194" spans="1:16" x14ac:dyDescent="0.35">
      <c r="A3194" s="149"/>
      <c r="B3194" s="149"/>
      <c r="C3194" s="150"/>
      <c r="D3194" s="149"/>
      <c r="E3194" s="149"/>
      <c r="F3194" s="149"/>
      <c r="G3194" s="149"/>
      <c r="H3194" s="151"/>
      <c r="I3194" s="149"/>
      <c r="J3194" s="149"/>
      <c r="K3194" s="152"/>
      <c r="L3194" s="149"/>
      <c r="M3194" s="149"/>
      <c r="N3194" s="153"/>
      <c r="O3194" s="153"/>
      <c r="P3194" s="153"/>
    </row>
    <row r="3195" spans="1:16" x14ac:dyDescent="0.35">
      <c r="A3195" s="149"/>
      <c r="B3195" s="149"/>
      <c r="C3195" s="150"/>
      <c r="D3195" s="149"/>
      <c r="E3195" s="149"/>
      <c r="F3195" s="149"/>
      <c r="G3195" s="149"/>
      <c r="H3195" s="151"/>
      <c r="I3195" s="149"/>
      <c r="J3195" s="149"/>
      <c r="K3195" s="152"/>
      <c r="L3195" s="149"/>
      <c r="M3195" s="149"/>
      <c r="N3195" s="153"/>
      <c r="O3195" s="153"/>
      <c r="P3195" s="153"/>
    </row>
    <row r="3196" spans="1:16" x14ac:dyDescent="0.35">
      <c r="A3196" s="149"/>
      <c r="B3196" s="149"/>
      <c r="C3196" s="150"/>
      <c r="D3196" s="149"/>
      <c r="E3196" s="149"/>
      <c r="F3196" s="149"/>
      <c r="G3196" s="149"/>
      <c r="H3196" s="151"/>
      <c r="I3196" s="149"/>
      <c r="J3196" s="149"/>
      <c r="K3196" s="152"/>
      <c r="L3196" s="149"/>
      <c r="M3196" s="149"/>
      <c r="N3196" s="153"/>
      <c r="O3196" s="153"/>
      <c r="P3196" s="153"/>
    </row>
    <row r="3197" spans="1:16" x14ac:dyDescent="0.35">
      <c r="A3197" s="149"/>
      <c r="B3197" s="149"/>
      <c r="C3197" s="150"/>
      <c r="D3197" s="149"/>
      <c r="E3197" s="149"/>
      <c r="F3197" s="149"/>
      <c r="G3197" s="149"/>
      <c r="H3197" s="151"/>
      <c r="I3197" s="149"/>
      <c r="J3197" s="149"/>
      <c r="K3197" s="152"/>
      <c r="L3197" s="149"/>
      <c r="M3197" s="149"/>
      <c r="N3197" s="153"/>
      <c r="O3197" s="153"/>
      <c r="P3197" s="153"/>
    </row>
    <row r="3198" spans="1:16" x14ac:dyDescent="0.35">
      <c r="A3198" s="149"/>
      <c r="B3198" s="149"/>
      <c r="C3198" s="150"/>
      <c r="D3198" s="149"/>
      <c r="E3198" s="149"/>
      <c r="F3198" s="149"/>
      <c r="G3198" s="149"/>
      <c r="H3198" s="151"/>
      <c r="I3198" s="149"/>
      <c r="J3198" s="149"/>
      <c r="K3198" s="152"/>
      <c r="L3198" s="149"/>
      <c r="M3198" s="149"/>
      <c r="N3198" s="153"/>
      <c r="O3198" s="153"/>
      <c r="P3198" s="153"/>
    </row>
    <row r="3199" spans="1:16" x14ac:dyDescent="0.35">
      <c r="A3199" s="149"/>
      <c r="B3199" s="149"/>
      <c r="C3199" s="150"/>
      <c r="D3199" s="149"/>
      <c r="E3199" s="149"/>
      <c r="F3199" s="149"/>
      <c r="G3199" s="149"/>
      <c r="H3199" s="151"/>
      <c r="I3199" s="149"/>
      <c r="J3199" s="149"/>
      <c r="K3199" s="152"/>
      <c r="L3199" s="149"/>
      <c r="M3199" s="149"/>
      <c r="N3199" s="153"/>
      <c r="O3199" s="153"/>
      <c r="P3199" s="153"/>
    </row>
    <row r="3200" spans="1:16" x14ac:dyDescent="0.35">
      <c r="A3200" s="149"/>
      <c r="B3200" s="149"/>
      <c r="C3200" s="150"/>
      <c r="D3200" s="149"/>
      <c r="E3200" s="149"/>
      <c r="F3200" s="149"/>
      <c r="G3200" s="149"/>
      <c r="H3200" s="151"/>
      <c r="I3200" s="149"/>
      <c r="J3200" s="149"/>
      <c r="K3200" s="152"/>
      <c r="L3200" s="149"/>
      <c r="M3200" s="149"/>
      <c r="N3200" s="153"/>
      <c r="O3200" s="153"/>
      <c r="P3200" s="153"/>
    </row>
    <row r="3201" spans="1:16" x14ac:dyDescent="0.35">
      <c r="A3201" s="149"/>
      <c r="B3201" s="149"/>
      <c r="C3201" s="150"/>
      <c r="D3201" s="149"/>
      <c r="E3201" s="149"/>
      <c r="F3201" s="149"/>
      <c r="G3201" s="149"/>
      <c r="H3201" s="151"/>
      <c r="I3201" s="149"/>
      <c r="J3201" s="149"/>
      <c r="K3201" s="152"/>
      <c r="L3201" s="149"/>
      <c r="M3201" s="149"/>
      <c r="N3201" s="153"/>
      <c r="O3201" s="153"/>
      <c r="P3201" s="153"/>
    </row>
    <row r="3202" spans="1:16" x14ac:dyDescent="0.35">
      <c r="A3202" s="149"/>
      <c r="B3202" s="149"/>
      <c r="C3202" s="150"/>
      <c r="D3202" s="149"/>
      <c r="E3202" s="149"/>
      <c r="F3202" s="149"/>
      <c r="G3202" s="149"/>
      <c r="H3202" s="151"/>
      <c r="I3202" s="149"/>
      <c r="J3202" s="149"/>
      <c r="K3202" s="152"/>
      <c r="L3202" s="149"/>
      <c r="M3202" s="149"/>
      <c r="N3202" s="153"/>
      <c r="O3202" s="153"/>
      <c r="P3202" s="153"/>
    </row>
    <row r="3203" spans="1:16" x14ac:dyDescent="0.35">
      <c r="A3203" s="149"/>
      <c r="B3203" s="149"/>
      <c r="C3203" s="150"/>
      <c r="D3203" s="149"/>
      <c r="E3203" s="149"/>
      <c r="F3203" s="149"/>
      <c r="G3203" s="149"/>
      <c r="H3203" s="151"/>
      <c r="I3203" s="149"/>
      <c r="J3203" s="149"/>
      <c r="K3203" s="152"/>
      <c r="L3203" s="149"/>
      <c r="M3203" s="149"/>
      <c r="N3203" s="153"/>
      <c r="O3203" s="153"/>
      <c r="P3203" s="153"/>
    </row>
    <row r="3204" spans="1:16" x14ac:dyDescent="0.35">
      <c r="A3204" s="149"/>
      <c r="B3204" s="149"/>
      <c r="C3204" s="150"/>
      <c r="D3204" s="149"/>
      <c r="E3204" s="149"/>
      <c r="F3204" s="149"/>
      <c r="G3204" s="149"/>
      <c r="H3204" s="151"/>
      <c r="I3204" s="149"/>
      <c r="J3204" s="149"/>
      <c r="K3204" s="152"/>
      <c r="L3204" s="149"/>
      <c r="M3204" s="149"/>
      <c r="N3204" s="153"/>
      <c r="O3204" s="153"/>
      <c r="P3204" s="153"/>
    </row>
    <row r="3205" spans="1:16" x14ac:dyDescent="0.35">
      <c r="A3205" s="149"/>
      <c r="B3205" s="149"/>
      <c r="C3205" s="150"/>
      <c r="D3205" s="149"/>
      <c r="E3205" s="149"/>
      <c r="F3205" s="149"/>
      <c r="G3205" s="149"/>
      <c r="H3205" s="151"/>
      <c r="I3205" s="149"/>
      <c r="J3205" s="149"/>
      <c r="K3205" s="152"/>
      <c r="L3205" s="149"/>
      <c r="M3205" s="149"/>
      <c r="N3205" s="153"/>
      <c r="O3205" s="153"/>
      <c r="P3205" s="153"/>
    </row>
    <row r="3206" spans="1:16" x14ac:dyDescent="0.35">
      <c r="A3206" s="149"/>
      <c r="B3206" s="149"/>
      <c r="C3206" s="150"/>
      <c r="D3206" s="149"/>
      <c r="E3206" s="149"/>
      <c r="F3206" s="149"/>
      <c r="G3206" s="149"/>
      <c r="H3206" s="151"/>
      <c r="I3206" s="149"/>
      <c r="J3206" s="149"/>
      <c r="K3206" s="152"/>
      <c r="L3206" s="149"/>
      <c r="M3206" s="149"/>
      <c r="N3206" s="153"/>
      <c r="O3206" s="153"/>
      <c r="P3206" s="153"/>
    </row>
    <row r="3207" spans="1:16" x14ac:dyDescent="0.35">
      <c r="A3207" s="149"/>
      <c r="B3207" s="149"/>
      <c r="C3207" s="150"/>
      <c r="D3207" s="149"/>
      <c r="E3207" s="149"/>
      <c r="F3207" s="149"/>
      <c r="G3207" s="149"/>
      <c r="H3207" s="151"/>
      <c r="I3207" s="149"/>
      <c r="J3207" s="149"/>
      <c r="K3207" s="152"/>
      <c r="L3207" s="149"/>
      <c r="M3207" s="149"/>
      <c r="N3207" s="153"/>
      <c r="O3207" s="153"/>
      <c r="P3207" s="153"/>
    </row>
    <row r="3208" spans="1:16" x14ac:dyDescent="0.35">
      <c r="A3208" s="149"/>
      <c r="B3208" s="149"/>
      <c r="C3208" s="150"/>
      <c r="D3208" s="149"/>
      <c r="E3208" s="149"/>
      <c r="F3208" s="149"/>
      <c r="G3208" s="149"/>
      <c r="H3208" s="151"/>
      <c r="I3208" s="149"/>
      <c r="J3208" s="149"/>
      <c r="K3208" s="152"/>
      <c r="L3208" s="149"/>
      <c r="M3208" s="149"/>
      <c r="N3208" s="153"/>
      <c r="O3208" s="153"/>
      <c r="P3208" s="153"/>
    </row>
    <row r="3209" spans="1:16" x14ac:dyDescent="0.35">
      <c r="A3209" s="149"/>
      <c r="B3209" s="149"/>
      <c r="C3209" s="150"/>
      <c r="D3209" s="149"/>
      <c r="E3209" s="149"/>
      <c r="F3209" s="149"/>
      <c r="G3209" s="149"/>
      <c r="H3209" s="151"/>
      <c r="I3209" s="149"/>
      <c r="J3209" s="149"/>
      <c r="K3209" s="152"/>
      <c r="L3209" s="149"/>
      <c r="M3209" s="149"/>
      <c r="N3209" s="153"/>
      <c r="O3209" s="153"/>
      <c r="P3209" s="153"/>
    </row>
    <row r="3210" spans="1:16" x14ac:dyDescent="0.35">
      <c r="A3210" s="149"/>
      <c r="B3210" s="149"/>
      <c r="C3210" s="150"/>
      <c r="D3210" s="149"/>
      <c r="E3210" s="149"/>
      <c r="F3210" s="149"/>
      <c r="G3210" s="149"/>
      <c r="H3210" s="151"/>
      <c r="I3210" s="149"/>
      <c r="J3210" s="149"/>
      <c r="K3210" s="152"/>
      <c r="L3210" s="149"/>
      <c r="M3210" s="149"/>
      <c r="N3210" s="153"/>
      <c r="O3210" s="153"/>
      <c r="P3210" s="153"/>
    </row>
    <row r="3211" spans="1:16" x14ac:dyDescent="0.35">
      <c r="A3211" s="149"/>
      <c r="B3211" s="149"/>
      <c r="C3211" s="150"/>
      <c r="D3211" s="149"/>
      <c r="E3211" s="149"/>
      <c r="F3211" s="149"/>
      <c r="G3211" s="149"/>
      <c r="H3211" s="151"/>
      <c r="I3211" s="149"/>
      <c r="J3211" s="149"/>
      <c r="K3211" s="152"/>
      <c r="L3211" s="149"/>
      <c r="M3211" s="149"/>
      <c r="N3211" s="153"/>
      <c r="O3211" s="153"/>
      <c r="P3211" s="153"/>
    </row>
    <row r="3212" spans="1:16" x14ac:dyDescent="0.35">
      <c r="A3212" s="149"/>
      <c r="B3212" s="149"/>
      <c r="C3212" s="150"/>
      <c r="D3212" s="149"/>
      <c r="E3212" s="149"/>
      <c r="F3212" s="149"/>
      <c r="G3212" s="149"/>
      <c r="H3212" s="151"/>
      <c r="I3212" s="149"/>
      <c r="J3212" s="149"/>
      <c r="K3212" s="152"/>
      <c r="L3212" s="149"/>
      <c r="M3212" s="149"/>
      <c r="N3212" s="153"/>
      <c r="O3212" s="153"/>
      <c r="P3212" s="153"/>
    </row>
    <row r="3213" spans="1:16" x14ac:dyDescent="0.35">
      <c r="A3213" s="149"/>
      <c r="B3213" s="149"/>
      <c r="C3213" s="150"/>
      <c r="D3213" s="149"/>
      <c r="E3213" s="149"/>
      <c r="F3213" s="149"/>
      <c r="G3213" s="149"/>
      <c r="H3213" s="151"/>
      <c r="I3213" s="149"/>
      <c r="J3213" s="149"/>
      <c r="K3213" s="152"/>
      <c r="L3213" s="149"/>
      <c r="M3213" s="149"/>
      <c r="N3213" s="153"/>
      <c r="O3213" s="153"/>
      <c r="P3213" s="153"/>
    </row>
    <row r="3214" spans="1:16" x14ac:dyDescent="0.35">
      <c r="A3214" s="149"/>
      <c r="B3214" s="149"/>
      <c r="C3214" s="150"/>
      <c r="D3214" s="149"/>
      <c r="E3214" s="149"/>
      <c r="F3214" s="149"/>
      <c r="G3214" s="149"/>
      <c r="H3214" s="151"/>
      <c r="I3214" s="149"/>
      <c r="J3214" s="149"/>
      <c r="K3214" s="152"/>
      <c r="L3214" s="149"/>
      <c r="M3214" s="149"/>
      <c r="N3214" s="153"/>
      <c r="O3214" s="153"/>
      <c r="P3214" s="153"/>
    </row>
    <row r="3215" spans="1:16" x14ac:dyDescent="0.35">
      <c r="A3215" s="149"/>
      <c r="B3215" s="149"/>
      <c r="C3215" s="150"/>
      <c r="D3215" s="149"/>
      <c r="E3215" s="149"/>
      <c r="F3215" s="149"/>
      <c r="G3215" s="149"/>
      <c r="H3215" s="151"/>
      <c r="I3215" s="149"/>
      <c r="J3215" s="149"/>
      <c r="K3215" s="152"/>
      <c r="L3215" s="149"/>
      <c r="M3215" s="149"/>
      <c r="N3215" s="153"/>
      <c r="O3215" s="153"/>
      <c r="P3215" s="153"/>
    </row>
    <row r="3216" spans="1:16" x14ac:dyDescent="0.35">
      <c r="A3216" s="149"/>
      <c r="B3216" s="149"/>
      <c r="C3216" s="150"/>
      <c r="D3216" s="149"/>
      <c r="E3216" s="149"/>
      <c r="F3216" s="149"/>
      <c r="G3216" s="149"/>
      <c r="H3216" s="151"/>
      <c r="I3216" s="149"/>
      <c r="J3216" s="149"/>
      <c r="K3216" s="152"/>
      <c r="L3216" s="149"/>
      <c r="M3216" s="149"/>
      <c r="N3216" s="153"/>
      <c r="O3216" s="153"/>
      <c r="P3216" s="153"/>
    </row>
    <row r="3217" spans="1:16" x14ac:dyDescent="0.35">
      <c r="A3217" s="149"/>
      <c r="B3217" s="149"/>
      <c r="C3217" s="150"/>
      <c r="D3217" s="149"/>
      <c r="E3217" s="149"/>
      <c r="F3217" s="149"/>
      <c r="G3217" s="149"/>
      <c r="H3217" s="151"/>
      <c r="I3217" s="149"/>
      <c r="J3217" s="149"/>
      <c r="K3217" s="152"/>
      <c r="L3217" s="149"/>
      <c r="M3217" s="149"/>
      <c r="N3217" s="153"/>
      <c r="O3217" s="153"/>
      <c r="P3217" s="153"/>
    </row>
    <row r="3218" spans="1:16" x14ac:dyDescent="0.35">
      <c r="A3218" s="149"/>
      <c r="B3218" s="149"/>
      <c r="C3218" s="150"/>
      <c r="D3218" s="149"/>
      <c r="E3218" s="149"/>
      <c r="F3218" s="149"/>
      <c r="G3218" s="149"/>
      <c r="H3218" s="151"/>
      <c r="I3218" s="149"/>
      <c r="J3218" s="149"/>
      <c r="K3218" s="152"/>
      <c r="L3218" s="149"/>
      <c r="M3218" s="149"/>
      <c r="N3218" s="153"/>
      <c r="O3218" s="153"/>
      <c r="P3218" s="153"/>
    </row>
    <row r="3219" spans="1:16" x14ac:dyDescent="0.35">
      <c r="A3219" s="149"/>
      <c r="B3219" s="149"/>
      <c r="C3219" s="150"/>
      <c r="D3219" s="149"/>
      <c r="E3219" s="149"/>
      <c r="F3219" s="149"/>
      <c r="G3219" s="149"/>
      <c r="H3219" s="151"/>
      <c r="I3219" s="149"/>
      <c r="J3219" s="149"/>
      <c r="K3219" s="152"/>
      <c r="L3219" s="149"/>
      <c r="M3219" s="149"/>
      <c r="N3219" s="153"/>
      <c r="O3219" s="153"/>
      <c r="P3219" s="153"/>
    </row>
    <row r="3220" spans="1:16" x14ac:dyDescent="0.35">
      <c r="A3220" s="149"/>
      <c r="B3220" s="149"/>
      <c r="C3220" s="150"/>
      <c r="D3220" s="149"/>
      <c r="E3220" s="149"/>
      <c r="F3220" s="149"/>
      <c r="G3220" s="149"/>
      <c r="H3220" s="151"/>
      <c r="I3220" s="149"/>
      <c r="J3220" s="149"/>
      <c r="K3220" s="152"/>
      <c r="L3220" s="149"/>
      <c r="M3220" s="149"/>
      <c r="N3220" s="153"/>
      <c r="O3220" s="153"/>
      <c r="P3220" s="153"/>
    </row>
    <row r="3221" spans="1:16" x14ac:dyDescent="0.35">
      <c r="A3221" s="149"/>
      <c r="B3221" s="149"/>
      <c r="C3221" s="150"/>
      <c r="D3221" s="149"/>
      <c r="E3221" s="149"/>
      <c r="F3221" s="149"/>
      <c r="G3221" s="149"/>
      <c r="H3221" s="151"/>
      <c r="I3221" s="149"/>
      <c r="J3221" s="149"/>
      <c r="K3221" s="152"/>
      <c r="L3221" s="149"/>
      <c r="M3221" s="149"/>
      <c r="N3221" s="153"/>
      <c r="O3221" s="153"/>
      <c r="P3221" s="153"/>
    </row>
    <row r="3222" spans="1:16" x14ac:dyDescent="0.35">
      <c r="A3222" s="149"/>
      <c r="B3222" s="149"/>
      <c r="C3222" s="150"/>
      <c r="D3222" s="149"/>
      <c r="E3222" s="149"/>
      <c r="F3222" s="149"/>
      <c r="G3222" s="149"/>
      <c r="H3222" s="151"/>
      <c r="I3222" s="149"/>
      <c r="J3222" s="149"/>
      <c r="K3222" s="152"/>
      <c r="L3222" s="149"/>
      <c r="M3222" s="149"/>
      <c r="N3222" s="153"/>
      <c r="O3222" s="153"/>
      <c r="P3222" s="153"/>
    </row>
    <row r="3223" spans="1:16" x14ac:dyDescent="0.35">
      <c r="A3223" s="149"/>
      <c r="B3223" s="149"/>
      <c r="C3223" s="150"/>
      <c r="D3223" s="149"/>
      <c r="E3223" s="149"/>
      <c r="F3223" s="149"/>
      <c r="G3223" s="149"/>
      <c r="H3223" s="151"/>
      <c r="I3223" s="149"/>
      <c r="J3223" s="149"/>
      <c r="K3223" s="152"/>
      <c r="L3223" s="149"/>
      <c r="M3223" s="149"/>
      <c r="N3223" s="153"/>
      <c r="O3223" s="153"/>
      <c r="P3223" s="153"/>
    </row>
    <row r="3224" spans="1:16" x14ac:dyDescent="0.35">
      <c r="A3224" s="149"/>
      <c r="B3224" s="149"/>
      <c r="C3224" s="150"/>
      <c r="D3224" s="149"/>
      <c r="E3224" s="149"/>
      <c r="F3224" s="149"/>
      <c r="G3224" s="149"/>
      <c r="H3224" s="151"/>
      <c r="I3224" s="149"/>
      <c r="J3224" s="149"/>
      <c r="K3224" s="152"/>
      <c r="L3224" s="149"/>
      <c r="M3224" s="149"/>
      <c r="N3224" s="153"/>
      <c r="O3224" s="153"/>
      <c r="P3224" s="153"/>
    </row>
    <row r="3225" spans="1:16" x14ac:dyDescent="0.35">
      <c r="A3225" s="149"/>
      <c r="B3225" s="149"/>
      <c r="C3225" s="150"/>
      <c r="D3225" s="149"/>
      <c r="E3225" s="149"/>
      <c r="F3225" s="149"/>
      <c r="G3225" s="149"/>
      <c r="H3225" s="151"/>
      <c r="I3225" s="149"/>
      <c r="J3225" s="149"/>
      <c r="K3225" s="152"/>
      <c r="L3225" s="149"/>
      <c r="M3225" s="149"/>
      <c r="N3225" s="153"/>
      <c r="O3225" s="153"/>
      <c r="P3225" s="153"/>
    </row>
    <row r="3226" spans="1:16" x14ac:dyDescent="0.35">
      <c r="A3226" s="149"/>
      <c r="B3226" s="149"/>
      <c r="C3226" s="150"/>
      <c r="D3226" s="149"/>
      <c r="E3226" s="149"/>
      <c r="F3226" s="149"/>
      <c r="G3226" s="149"/>
      <c r="H3226" s="151"/>
      <c r="I3226" s="149"/>
      <c r="J3226" s="149"/>
      <c r="K3226" s="152"/>
      <c r="L3226" s="149"/>
      <c r="M3226" s="149"/>
      <c r="N3226" s="153"/>
      <c r="O3226" s="153"/>
      <c r="P3226" s="153"/>
    </row>
    <row r="3227" spans="1:16" x14ac:dyDescent="0.35">
      <c r="A3227" s="149"/>
      <c r="B3227" s="149"/>
      <c r="C3227" s="150"/>
      <c r="D3227" s="149"/>
      <c r="E3227" s="149"/>
      <c r="F3227" s="149"/>
      <c r="G3227" s="149"/>
      <c r="H3227" s="151"/>
      <c r="I3227" s="149"/>
      <c r="J3227" s="149"/>
      <c r="K3227" s="152"/>
      <c r="L3227" s="149"/>
      <c r="M3227" s="149"/>
      <c r="N3227" s="153"/>
      <c r="O3227" s="153"/>
      <c r="P3227" s="153"/>
    </row>
    <row r="3228" spans="1:16" x14ac:dyDescent="0.35">
      <c r="A3228" s="149"/>
      <c r="B3228" s="149"/>
      <c r="C3228" s="150"/>
      <c r="D3228" s="149"/>
      <c r="E3228" s="149"/>
      <c r="F3228" s="149"/>
      <c r="G3228" s="149"/>
      <c r="H3228" s="151"/>
      <c r="I3228" s="149"/>
      <c r="J3228" s="149"/>
      <c r="K3228" s="152"/>
      <c r="L3228" s="149"/>
      <c r="M3228" s="149"/>
      <c r="N3228" s="153"/>
      <c r="O3228" s="153"/>
      <c r="P3228" s="153"/>
    </row>
    <row r="3229" spans="1:16" x14ac:dyDescent="0.35">
      <c r="A3229" s="149"/>
      <c r="B3229" s="149"/>
      <c r="C3229" s="150"/>
      <c r="D3229" s="149"/>
      <c r="E3229" s="149"/>
      <c r="F3229" s="149"/>
      <c r="G3229" s="149"/>
      <c r="H3229" s="151"/>
      <c r="I3229" s="149"/>
      <c r="J3229" s="149"/>
      <c r="K3229" s="152"/>
      <c r="L3229" s="149"/>
      <c r="M3229" s="149"/>
      <c r="N3229" s="153"/>
      <c r="O3229" s="153"/>
      <c r="P3229" s="153"/>
    </row>
    <row r="3230" spans="1:16" x14ac:dyDescent="0.35">
      <c r="A3230" s="149"/>
      <c r="B3230" s="149"/>
      <c r="C3230" s="150"/>
      <c r="D3230" s="149"/>
      <c r="E3230" s="149"/>
      <c r="F3230" s="149"/>
      <c r="G3230" s="149"/>
      <c r="H3230" s="151"/>
      <c r="I3230" s="149"/>
      <c r="J3230" s="149"/>
      <c r="K3230" s="152"/>
      <c r="L3230" s="149"/>
      <c r="M3230" s="149"/>
      <c r="N3230" s="153"/>
      <c r="O3230" s="153"/>
      <c r="P3230" s="153"/>
    </row>
    <row r="3231" spans="1:16" x14ac:dyDescent="0.35">
      <c r="A3231" s="149"/>
      <c r="B3231" s="149"/>
      <c r="C3231" s="150"/>
      <c r="D3231" s="149"/>
      <c r="E3231" s="149"/>
      <c r="F3231" s="149"/>
      <c r="G3231" s="149"/>
      <c r="H3231" s="151"/>
      <c r="I3231" s="149"/>
      <c r="J3231" s="149"/>
      <c r="K3231" s="152"/>
      <c r="L3231" s="149"/>
      <c r="M3231" s="149"/>
      <c r="N3231" s="153"/>
      <c r="O3231" s="153"/>
      <c r="P3231" s="153"/>
    </row>
    <row r="3232" spans="1:16" x14ac:dyDescent="0.35">
      <c r="A3232" s="149"/>
      <c r="B3232" s="149"/>
      <c r="C3232" s="150"/>
      <c r="D3232" s="149"/>
      <c r="E3232" s="149"/>
      <c r="F3232" s="149"/>
      <c r="G3232" s="149"/>
      <c r="H3232" s="151"/>
      <c r="I3232" s="149"/>
      <c r="J3232" s="149"/>
      <c r="K3232" s="152"/>
      <c r="L3232" s="149"/>
      <c r="M3232" s="149"/>
      <c r="N3232" s="153"/>
      <c r="O3232" s="153"/>
      <c r="P3232" s="153"/>
    </row>
    <row r="3233" spans="1:16" x14ac:dyDescent="0.35">
      <c r="A3233" s="149"/>
      <c r="B3233" s="149"/>
      <c r="C3233" s="150"/>
      <c r="D3233" s="149"/>
      <c r="E3233" s="149"/>
      <c r="F3233" s="149"/>
      <c r="G3233" s="149"/>
      <c r="H3233" s="151"/>
      <c r="I3233" s="149"/>
      <c r="J3233" s="149"/>
      <c r="K3233" s="152"/>
      <c r="L3233" s="149"/>
      <c r="M3233" s="149"/>
      <c r="N3233" s="153"/>
      <c r="O3233" s="153"/>
      <c r="P3233" s="153"/>
    </row>
    <row r="3234" spans="1:16" x14ac:dyDescent="0.35">
      <c r="A3234" s="149"/>
      <c r="B3234" s="149"/>
      <c r="C3234" s="150"/>
      <c r="D3234" s="149"/>
      <c r="E3234" s="149"/>
      <c r="F3234" s="149"/>
      <c r="G3234" s="149"/>
      <c r="H3234" s="151"/>
      <c r="I3234" s="149"/>
      <c r="J3234" s="149"/>
      <c r="K3234" s="152"/>
      <c r="L3234" s="149"/>
      <c r="M3234" s="149"/>
      <c r="N3234" s="153"/>
      <c r="O3234" s="153"/>
      <c r="P3234" s="153"/>
    </row>
    <row r="3235" spans="1:16" x14ac:dyDescent="0.35">
      <c r="A3235" s="149"/>
      <c r="B3235" s="149"/>
      <c r="C3235" s="150"/>
      <c r="D3235" s="149"/>
      <c r="E3235" s="149"/>
      <c r="F3235" s="149"/>
      <c r="G3235" s="149"/>
      <c r="H3235" s="151"/>
      <c r="I3235" s="149"/>
      <c r="J3235" s="149"/>
      <c r="K3235" s="152"/>
      <c r="L3235" s="149"/>
      <c r="M3235" s="149"/>
      <c r="N3235" s="153"/>
      <c r="O3235" s="153"/>
      <c r="P3235" s="153"/>
    </row>
    <row r="3236" spans="1:16" x14ac:dyDescent="0.35">
      <c r="A3236" s="149"/>
      <c r="B3236" s="149"/>
      <c r="C3236" s="150"/>
      <c r="D3236" s="149"/>
      <c r="E3236" s="149"/>
      <c r="F3236" s="149"/>
      <c r="G3236" s="149"/>
      <c r="H3236" s="151"/>
      <c r="I3236" s="149"/>
      <c r="J3236" s="149"/>
      <c r="K3236" s="152"/>
      <c r="L3236" s="149"/>
      <c r="M3236" s="149"/>
      <c r="N3236" s="153"/>
      <c r="O3236" s="153"/>
      <c r="P3236" s="153"/>
    </row>
    <row r="3237" spans="1:16" x14ac:dyDescent="0.35">
      <c r="A3237" s="149"/>
      <c r="B3237" s="149"/>
      <c r="C3237" s="150"/>
      <c r="D3237" s="149"/>
      <c r="E3237" s="149"/>
      <c r="F3237" s="149"/>
      <c r="G3237" s="149"/>
      <c r="H3237" s="151"/>
      <c r="I3237" s="149"/>
      <c r="J3237" s="149"/>
      <c r="K3237" s="152"/>
      <c r="L3237" s="149"/>
      <c r="M3237" s="149"/>
      <c r="N3237" s="153"/>
      <c r="O3237" s="153"/>
      <c r="P3237" s="153"/>
    </row>
    <row r="3238" spans="1:16" x14ac:dyDescent="0.35">
      <c r="A3238" s="149"/>
      <c r="B3238" s="149"/>
      <c r="C3238" s="150"/>
      <c r="D3238" s="149"/>
      <c r="E3238" s="149"/>
      <c r="F3238" s="149"/>
      <c r="G3238" s="149"/>
      <c r="H3238" s="151"/>
      <c r="I3238" s="149"/>
      <c r="J3238" s="149"/>
      <c r="K3238" s="152"/>
      <c r="L3238" s="149"/>
      <c r="M3238" s="149"/>
      <c r="N3238" s="153"/>
      <c r="O3238" s="153"/>
      <c r="P3238" s="153"/>
    </row>
    <row r="3239" spans="1:16" x14ac:dyDescent="0.35">
      <c r="A3239" s="149"/>
      <c r="B3239" s="149"/>
      <c r="C3239" s="150"/>
      <c r="D3239" s="149"/>
      <c r="E3239" s="149"/>
      <c r="F3239" s="149"/>
      <c r="G3239" s="149"/>
      <c r="H3239" s="151"/>
      <c r="I3239" s="149"/>
      <c r="J3239" s="149"/>
      <c r="K3239" s="152"/>
      <c r="L3239" s="149"/>
      <c r="M3239" s="149"/>
      <c r="N3239" s="153"/>
      <c r="O3239" s="153"/>
      <c r="P3239" s="153"/>
    </row>
    <row r="3240" spans="1:16" x14ac:dyDescent="0.35">
      <c r="A3240" s="149"/>
      <c r="B3240" s="149"/>
      <c r="C3240" s="150"/>
      <c r="D3240" s="149"/>
      <c r="E3240" s="149"/>
      <c r="F3240" s="149"/>
      <c r="G3240" s="149"/>
      <c r="H3240" s="151"/>
      <c r="I3240" s="149"/>
      <c r="J3240" s="149"/>
      <c r="K3240" s="152"/>
      <c r="L3240" s="149"/>
      <c r="M3240" s="149"/>
      <c r="N3240" s="153"/>
      <c r="O3240" s="153"/>
      <c r="P3240" s="153"/>
    </row>
    <row r="3241" spans="1:16" x14ac:dyDescent="0.35">
      <c r="A3241" s="149"/>
      <c r="B3241" s="149"/>
      <c r="C3241" s="150"/>
      <c r="D3241" s="149"/>
      <c r="E3241" s="149"/>
      <c r="F3241" s="149"/>
      <c r="G3241" s="149"/>
      <c r="H3241" s="151"/>
      <c r="I3241" s="149"/>
      <c r="J3241" s="149"/>
      <c r="K3241" s="152"/>
      <c r="L3241" s="149"/>
      <c r="M3241" s="149"/>
      <c r="N3241" s="153"/>
      <c r="O3241" s="153"/>
      <c r="P3241" s="153"/>
    </row>
    <row r="3242" spans="1:16" x14ac:dyDescent="0.35">
      <c r="A3242" s="149"/>
      <c r="B3242" s="149"/>
      <c r="C3242" s="150"/>
      <c r="D3242" s="149"/>
      <c r="E3242" s="149"/>
      <c r="F3242" s="149"/>
      <c r="G3242" s="149"/>
      <c r="H3242" s="151"/>
      <c r="I3242" s="149"/>
      <c r="J3242" s="149"/>
      <c r="K3242" s="152"/>
      <c r="L3242" s="149"/>
      <c r="M3242" s="149"/>
      <c r="N3242" s="153"/>
      <c r="O3242" s="153"/>
      <c r="P3242" s="153"/>
    </row>
    <row r="3243" spans="1:16" x14ac:dyDescent="0.35">
      <c r="A3243" s="149"/>
      <c r="B3243" s="149"/>
      <c r="C3243" s="150"/>
      <c r="D3243" s="149"/>
      <c r="E3243" s="149"/>
      <c r="F3243" s="149"/>
      <c r="G3243" s="149"/>
      <c r="H3243" s="151"/>
      <c r="I3243" s="149"/>
      <c r="J3243" s="149"/>
      <c r="K3243" s="152"/>
      <c r="L3243" s="149"/>
      <c r="M3243" s="149"/>
      <c r="N3243" s="153"/>
      <c r="O3243" s="153"/>
      <c r="P3243" s="153"/>
    </row>
    <row r="3244" spans="1:16" x14ac:dyDescent="0.35">
      <c r="A3244" s="149"/>
      <c r="B3244" s="149"/>
      <c r="C3244" s="150"/>
      <c r="D3244" s="149"/>
      <c r="E3244" s="149"/>
      <c r="F3244" s="149"/>
      <c r="G3244" s="149"/>
      <c r="H3244" s="151"/>
      <c r="I3244" s="149"/>
      <c r="J3244" s="149"/>
      <c r="K3244" s="152"/>
      <c r="L3244" s="149"/>
      <c r="M3244" s="149"/>
      <c r="N3244" s="153"/>
      <c r="O3244" s="153"/>
      <c r="P3244" s="153"/>
    </row>
    <row r="3245" spans="1:16" x14ac:dyDescent="0.35">
      <c r="A3245" s="149"/>
      <c r="B3245" s="149"/>
      <c r="C3245" s="150"/>
      <c r="D3245" s="149"/>
      <c r="E3245" s="149"/>
      <c r="F3245" s="149"/>
      <c r="G3245" s="149"/>
      <c r="H3245" s="151"/>
      <c r="I3245" s="149"/>
      <c r="J3245" s="149"/>
      <c r="K3245" s="152"/>
      <c r="L3245" s="149"/>
      <c r="M3245" s="149"/>
      <c r="N3245" s="153"/>
      <c r="O3245" s="153"/>
      <c r="P3245" s="153"/>
    </row>
    <row r="3246" spans="1:16" x14ac:dyDescent="0.35">
      <c r="A3246" s="149"/>
      <c r="B3246" s="149"/>
      <c r="C3246" s="150"/>
      <c r="D3246" s="149"/>
      <c r="E3246" s="149"/>
      <c r="F3246" s="149"/>
      <c r="G3246" s="149"/>
      <c r="H3246" s="151"/>
      <c r="I3246" s="149"/>
      <c r="J3246" s="149"/>
      <c r="K3246" s="152"/>
      <c r="L3246" s="149"/>
      <c r="M3246" s="149"/>
      <c r="N3246" s="153"/>
      <c r="O3246" s="153"/>
      <c r="P3246" s="153"/>
    </row>
    <row r="3247" spans="1:16" x14ac:dyDescent="0.35">
      <c r="A3247" s="149"/>
      <c r="B3247" s="149"/>
      <c r="C3247" s="150"/>
      <c r="D3247" s="149"/>
      <c r="E3247" s="149"/>
      <c r="F3247" s="149"/>
      <c r="G3247" s="149"/>
      <c r="H3247" s="151"/>
      <c r="I3247" s="149"/>
      <c r="J3247" s="149"/>
      <c r="K3247" s="152"/>
      <c r="L3247" s="149"/>
      <c r="M3247" s="149"/>
      <c r="N3247" s="153"/>
      <c r="O3247" s="153"/>
      <c r="P3247" s="153"/>
    </row>
    <row r="3248" spans="1:16" x14ac:dyDescent="0.35">
      <c r="A3248" s="149"/>
      <c r="B3248" s="149"/>
      <c r="C3248" s="150"/>
      <c r="D3248" s="149"/>
      <c r="E3248" s="149"/>
      <c r="F3248" s="149"/>
      <c r="G3248" s="149"/>
      <c r="H3248" s="151"/>
      <c r="I3248" s="149"/>
      <c r="J3248" s="149"/>
      <c r="K3248" s="152"/>
      <c r="L3248" s="149"/>
      <c r="M3248" s="149"/>
      <c r="N3248" s="153"/>
      <c r="O3248" s="153"/>
      <c r="P3248" s="153"/>
    </row>
    <row r="3249" spans="1:16" x14ac:dyDescent="0.35">
      <c r="A3249" s="149"/>
      <c r="B3249" s="149"/>
      <c r="C3249" s="150"/>
      <c r="D3249" s="149"/>
      <c r="E3249" s="149"/>
      <c r="F3249" s="149"/>
      <c r="G3249" s="149"/>
      <c r="H3249" s="151"/>
      <c r="I3249" s="149"/>
      <c r="J3249" s="149"/>
      <c r="K3249" s="152"/>
      <c r="L3249" s="149"/>
      <c r="M3249" s="149"/>
      <c r="N3249" s="153"/>
      <c r="O3249" s="153"/>
      <c r="P3249" s="153"/>
    </row>
    <row r="3250" spans="1:16" x14ac:dyDescent="0.35">
      <c r="A3250" s="149"/>
      <c r="B3250" s="149"/>
      <c r="C3250" s="150"/>
      <c r="D3250" s="149"/>
      <c r="E3250" s="149"/>
      <c r="F3250" s="149"/>
      <c r="G3250" s="149"/>
      <c r="H3250" s="151"/>
      <c r="I3250" s="149"/>
      <c r="J3250" s="149"/>
      <c r="K3250" s="152"/>
      <c r="L3250" s="149"/>
      <c r="M3250" s="149"/>
      <c r="N3250" s="153"/>
      <c r="O3250" s="153"/>
      <c r="P3250" s="153"/>
    </row>
    <row r="3251" spans="1:16" x14ac:dyDescent="0.35">
      <c r="A3251" s="149"/>
      <c r="B3251" s="149"/>
      <c r="C3251" s="150"/>
      <c r="D3251" s="149"/>
      <c r="E3251" s="149"/>
      <c r="F3251" s="149"/>
      <c r="G3251" s="149"/>
      <c r="H3251" s="151"/>
      <c r="I3251" s="149"/>
      <c r="J3251" s="149"/>
      <c r="K3251" s="152"/>
      <c r="L3251" s="149"/>
      <c r="M3251" s="149"/>
      <c r="N3251" s="153"/>
      <c r="O3251" s="153"/>
      <c r="P3251" s="153"/>
    </row>
    <row r="3252" spans="1:16" x14ac:dyDescent="0.35">
      <c r="A3252" s="149"/>
      <c r="B3252" s="149"/>
      <c r="C3252" s="150"/>
      <c r="D3252" s="149"/>
      <c r="E3252" s="149"/>
      <c r="F3252" s="149"/>
      <c r="G3252" s="149"/>
      <c r="H3252" s="151"/>
      <c r="I3252" s="149"/>
      <c r="J3252" s="149"/>
      <c r="K3252" s="152"/>
      <c r="L3252" s="149"/>
      <c r="M3252" s="149"/>
      <c r="N3252" s="153"/>
      <c r="O3252" s="153"/>
      <c r="P3252" s="153"/>
    </row>
    <row r="3253" spans="1:16" x14ac:dyDescent="0.35">
      <c r="A3253" s="149"/>
      <c r="B3253" s="149"/>
      <c r="C3253" s="150"/>
      <c r="D3253" s="149"/>
      <c r="E3253" s="149"/>
      <c r="F3253" s="149"/>
      <c r="G3253" s="149"/>
      <c r="H3253" s="151"/>
      <c r="I3253" s="149"/>
      <c r="J3253" s="149"/>
      <c r="K3253" s="152"/>
      <c r="L3253" s="149"/>
      <c r="M3253" s="149"/>
      <c r="N3253" s="153"/>
      <c r="O3253" s="153"/>
      <c r="P3253" s="153"/>
    </row>
    <row r="3254" spans="1:16" x14ac:dyDescent="0.35">
      <c r="A3254" s="149"/>
      <c r="B3254" s="149"/>
      <c r="C3254" s="150"/>
      <c r="D3254" s="149"/>
      <c r="E3254" s="149"/>
      <c r="F3254" s="149"/>
      <c r="G3254" s="149"/>
      <c r="H3254" s="151"/>
      <c r="I3254" s="149"/>
      <c r="J3254" s="149"/>
      <c r="K3254" s="152"/>
      <c r="L3254" s="149"/>
      <c r="M3254" s="149"/>
      <c r="N3254" s="153"/>
      <c r="O3254" s="153"/>
      <c r="P3254" s="153"/>
    </row>
    <row r="3255" spans="1:16" x14ac:dyDescent="0.35">
      <c r="A3255" s="149"/>
      <c r="B3255" s="149"/>
      <c r="C3255" s="150"/>
      <c r="D3255" s="149"/>
      <c r="E3255" s="149"/>
      <c r="F3255" s="149"/>
      <c r="G3255" s="149"/>
      <c r="H3255" s="151"/>
      <c r="I3255" s="149"/>
      <c r="J3255" s="149"/>
      <c r="K3255" s="152"/>
      <c r="L3255" s="149"/>
      <c r="M3255" s="149"/>
      <c r="N3255" s="153"/>
      <c r="O3255" s="153"/>
      <c r="P3255" s="153"/>
    </row>
    <row r="3256" spans="1:16" x14ac:dyDescent="0.35">
      <c r="A3256" s="149"/>
      <c r="B3256" s="149"/>
      <c r="C3256" s="150"/>
      <c r="D3256" s="149"/>
      <c r="E3256" s="149"/>
      <c r="F3256" s="149"/>
      <c r="G3256" s="149"/>
      <c r="H3256" s="151"/>
      <c r="I3256" s="149"/>
      <c r="J3256" s="149"/>
      <c r="K3256" s="152"/>
      <c r="L3256" s="149"/>
      <c r="M3256" s="149"/>
      <c r="N3256" s="153"/>
      <c r="O3256" s="153"/>
      <c r="P3256" s="153"/>
    </row>
    <row r="3257" spans="1:16" x14ac:dyDescent="0.35">
      <c r="A3257" s="149"/>
      <c r="B3257" s="149"/>
      <c r="C3257" s="150"/>
      <c r="D3257" s="149"/>
      <c r="E3257" s="149"/>
      <c r="F3257" s="149"/>
      <c r="G3257" s="149"/>
      <c r="H3257" s="151"/>
      <c r="I3257" s="149"/>
      <c r="J3257" s="149"/>
      <c r="K3257" s="152"/>
      <c r="L3257" s="149"/>
      <c r="M3257" s="149"/>
      <c r="N3257" s="153"/>
      <c r="O3257" s="153"/>
      <c r="P3257" s="153"/>
    </row>
    <row r="3258" spans="1:16" x14ac:dyDescent="0.35">
      <c r="A3258" s="149"/>
      <c r="B3258" s="149"/>
      <c r="C3258" s="150"/>
      <c r="D3258" s="149"/>
      <c r="E3258" s="149"/>
      <c r="F3258" s="149"/>
      <c r="G3258" s="149"/>
      <c r="H3258" s="151"/>
      <c r="I3258" s="149"/>
      <c r="J3258" s="149"/>
      <c r="K3258" s="152"/>
      <c r="L3258" s="149"/>
      <c r="M3258" s="149"/>
      <c r="N3258" s="153"/>
      <c r="O3258" s="153"/>
      <c r="P3258" s="153"/>
    </row>
    <row r="3259" spans="1:16" x14ac:dyDescent="0.35">
      <c r="A3259" s="149"/>
      <c r="B3259" s="149"/>
      <c r="C3259" s="150"/>
      <c r="D3259" s="149"/>
      <c r="E3259" s="149"/>
      <c r="F3259" s="149"/>
      <c r="G3259" s="149"/>
      <c r="H3259" s="151"/>
      <c r="I3259" s="149"/>
      <c r="J3259" s="149"/>
      <c r="K3259" s="152"/>
      <c r="L3259" s="149"/>
      <c r="M3259" s="149"/>
      <c r="N3259" s="153"/>
      <c r="O3259" s="153"/>
      <c r="P3259" s="153"/>
    </row>
    <row r="3260" spans="1:16" x14ac:dyDescent="0.35">
      <c r="A3260" s="149"/>
      <c r="B3260" s="149"/>
      <c r="C3260" s="150"/>
      <c r="D3260" s="149"/>
      <c r="E3260" s="149"/>
      <c r="F3260" s="149"/>
      <c r="G3260" s="149"/>
      <c r="H3260" s="151"/>
      <c r="I3260" s="149"/>
      <c r="J3260" s="149"/>
      <c r="K3260" s="152"/>
      <c r="L3260" s="149"/>
      <c r="M3260" s="149"/>
      <c r="N3260" s="153"/>
      <c r="O3260" s="153"/>
      <c r="P3260" s="153"/>
    </row>
    <row r="3261" spans="1:16" x14ac:dyDescent="0.35">
      <c r="A3261" s="149"/>
      <c r="B3261" s="149"/>
      <c r="C3261" s="150"/>
      <c r="D3261" s="149"/>
      <c r="E3261" s="149"/>
      <c r="F3261" s="149"/>
      <c r="G3261" s="149"/>
      <c r="H3261" s="151"/>
      <c r="I3261" s="149"/>
      <c r="J3261" s="149"/>
      <c r="K3261" s="152"/>
      <c r="L3261" s="149"/>
      <c r="M3261" s="149"/>
      <c r="N3261" s="153"/>
      <c r="O3261" s="153"/>
      <c r="P3261" s="153"/>
    </row>
    <row r="3262" spans="1:16" x14ac:dyDescent="0.35">
      <c r="A3262" s="149"/>
      <c r="B3262" s="149"/>
      <c r="C3262" s="150"/>
      <c r="D3262" s="149"/>
      <c r="E3262" s="149"/>
      <c r="F3262" s="149"/>
      <c r="G3262" s="149"/>
      <c r="H3262" s="151"/>
      <c r="I3262" s="149"/>
      <c r="J3262" s="149"/>
      <c r="K3262" s="152"/>
      <c r="L3262" s="149"/>
      <c r="M3262" s="149"/>
      <c r="N3262" s="153"/>
      <c r="O3262" s="153"/>
      <c r="P3262" s="153"/>
    </row>
    <row r="3263" spans="1:16" x14ac:dyDescent="0.35">
      <c r="A3263" s="149"/>
      <c r="B3263" s="149"/>
      <c r="C3263" s="150"/>
      <c r="D3263" s="149"/>
      <c r="E3263" s="149"/>
      <c r="F3263" s="149"/>
      <c r="G3263" s="149"/>
      <c r="H3263" s="151"/>
      <c r="I3263" s="149"/>
      <c r="J3263" s="149"/>
      <c r="K3263" s="152"/>
      <c r="L3263" s="149"/>
      <c r="M3263" s="149"/>
      <c r="N3263" s="153"/>
      <c r="O3263" s="153"/>
      <c r="P3263" s="153"/>
    </row>
    <row r="3264" spans="1:16" x14ac:dyDescent="0.35">
      <c r="A3264" s="149"/>
      <c r="B3264" s="149"/>
      <c r="C3264" s="150"/>
      <c r="D3264" s="149"/>
      <c r="E3264" s="149"/>
      <c r="F3264" s="149"/>
      <c r="G3264" s="149"/>
      <c r="H3264" s="151"/>
      <c r="I3264" s="149"/>
      <c r="J3264" s="149"/>
      <c r="K3264" s="152"/>
      <c r="L3264" s="149"/>
      <c r="M3264" s="149"/>
      <c r="N3264" s="153"/>
      <c r="O3264" s="153"/>
      <c r="P3264" s="153"/>
    </row>
    <row r="3265" spans="1:16" x14ac:dyDescent="0.35">
      <c r="A3265" s="149"/>
      <c r="B3265" s="149"/>
      <c r="C3265" s="150"/>
      <c r="D3265" s="149"/>
      <c r="E3265" s="149"/>
      <c r="F3265" s="149"/>
      <c r="G3265" s="149"/>
      <c r="H3265" s="151"/>
      <c r="I3265" s="149"/>
      <c r="J3265" s="149"/>
      <c r="K3265" s="152"/>
      <c r="L3265" s="149"/>
      <c r="M3265" s="149"/>
      <c r="N3265" s="153"/>
      <c r="O3265" s="153"/>
      <c r="P3265" s="153"/>
    </row>
    <row r="3266" spans="1:16" x14ac:dyDescent="0.35">
      <c r="A3266" s="149"/>
      <c r="B3266" s="149"/>
      <c r="C3266" s="150"/>
      <c r="D3266" s="149"/>
      <c r="E3266" s="149"/>
      <c r="F3266" s="149"/>
      <c r="G3266" s="149"/>
      <c r="H3266" s="151"/>
      <c r="I3266" s="149"/>
      <c r="J3266" s="149"/>
      <c r="K3266" s="152"/>
      <c r="L3266" s="149"/>
      <c r="M3266" s="149"/>
      <c r="N3266" s="153"/>
      <c r="O3266" s="153"/>
      <c r="P3266" s="153"/>
    </row>
    <row r="3267" spans="1:16" x14ac:dyDescent="0.35">
      <c r="A3267" s="149"/>
      <c r="B3267" s="149"/>
      <c r="C3267" s="150"/>
      <c r="D3267" s="149"/>
      <c r="E3267" s="149"/>
      <c r="F3267" s="149"/>
      <c r="G3267" s="149"/>
      <c r="H3267" s="151"/>
      <c r="I3267" s="149"/>
      <c r="J3267" s="149"/>
      <c r="K3267" s="152"/>
      <c r="L3267" s="149"/>
      <c r="M3267" s="149"/>
      <c r="N3267" s="153"/>
      <c r="O3267" s="153"/>
      <c r="P3267" s="153"/>
    </row>
    <row r="3268" spans="1:16" x14ac:dyDescent="0.35">
      <c r="A3268" s="149"/>
      <c r="B3268" s="149"/>
      <c r="C3268" s="150"/>
      <c r="D3268" s="149"/>
      <c r="E3268" s="149"/>
      <c r="F3268" s="149"/>
      <c r="G3268" s="149"/>
      <c r="H3268" s="151"/>
      <c r="I3268" s="149"/>
      <c r="J3268" s="149"/>
      <c r="K3268" s="152"/>
      <c r="L3268" s="149"/>
      <c r="M3268" s="149"/>
      <c r="N3268" s="153"/>
      <c r="O3268" s="153"/>
      <c r="P3268" s="153"/>
    </row>
    <row r="3269" spans="1:16" x14ac:dyDescent="0.35">
      <c r="A3269" s="149"/>
      <c r="B3269" s="149"/>
      <c r="C3269" s="150"/>
      <c r="D3269" s="149"/>
      <c r="E3269" s="149"/>
      <c r="F3269" s="149"/>
      <c r="G3269" s="149"/>
      <c r="H3269" s="151"/>
      <c r="I3269" s="149"/>
      <c r="J3269" s="149"/>
      <c r="K3269" s="152"/>
      <c r="L3269" s="149"/>
      <c r="M3269" s="149"/>
      <c r="N3269" s="153"/>
      <c r="O3269" s="153"/>
      <c r="P3269" s="153"/>
    </row>
    <row r="3270" spans="1:16" x14ac:dyDescent="0.35">
      <c r="A3270" s="149"/>
      <c r="B3270" s="149"/>
      <c r="C3270" s="150"/>
      <c r="D3270" s="149"/>
      <c r="E3270" s="149"/>
      <c r="F3270" s="149"/>
      <c r="G3270" s="149"/>
      <c r="H3270" s="151"/>
      <c r="I3270" s="149"/>
      <c r="J3270" s="149"/>
      <c r="K3270" s="152"/>
      <c r="L3270" s="149"/>
      <c r="M3270" s="149"/>
      <c r="N3270" s="153"/>
      <c r="O3270" s="153"/>
      <c r="P3270" s="153"/>
    </row>
    <row r="3271" spans="1:16" x14ac:dyDescent="0.35">
      <c r="A3271" s="149"/>
      <c r="B3271" s="149"/>
      <c r="C3271" s="150"/>
      <c r="D3271" s="149"/>
      <c r="E3271" s="149"/>
      <c r="F3271" s="149"/>
      <c r="G3271" s="149"/>
      <c r="H3271" s="151"/>
      <c r="I3271" s="149"/>
      <c r="J3271" s="149"/>
      <c r="K3271" s="152"/>
      <c r="L3271" s="149"/>
      <c r="M3271" s="149"/>
      <c r="N3271" s="153"/>
      <c r="O3271" s="153"/>
      <c r="P3271" s="153"/>
    </row>
    <row r="3272" spans="1:16" x14ac:dyDescent="0.35">
      <c r="A3272" s="149"/>
      <c r="B3272" s="149"/>
      <c r="C3272" s="150"/>
      <c r="D3272" s="149"/>
      <c r="E3272" s="149"/>
      <c r="F3272" s="149"/>
      <c r="G3272" s="149"/>
      <c r="H3272" s="151"/>
      <c r="I3272" s="149"/>
      <c r="J3272" s="149"/>
      <c r="K3272" s="152"/>
      <c r="L3272" s="149"/>
      <c r="M3272" s="149"/>
      <c r="N3272" s="153"/>
      <c r="O3272" s="153"/>
      <c r="P3272" s="153"/>
    </row>
    <row r="3273" spans="1:16" x14ac:dyDescent="0.35">
      <c r="A3273" s="149"/>
      <c r="B3273" s="149"/>
      <c r="C3273" s="150"/>
      <c r="D3273" s="149"/>
      <c r="E3273" s="149"/>
      <c r="F3273" s="149"/>
      <c r="G3273" s="149"/>
      <c r="H3273" s="151"/>
      <c r="I3273" s="149"/>
      <c r="J3273" s="149"/>
      <c r="K3273" s="152"/>
      <c r="L3273" s="149"/>
      <c r="M3273" s="149"/>
      <c r="N3273" s="153"/>
      <c r="O3273" s="153"/>
      <c r="P3273" s="153"/>
    </row>
    <row r="3274" spans="1:16" x14ac:dyDescent="0.35">
      <c r="A3274" s="149"/>
      <c r="B3274" s="149"/>
      <c r="C3274" s="150"/>
      <c r="D3274" s="149"/>
      <c r="E3274" s="149"/>
      <c r="F3274" s="149"/>
      <c r="G3274" s="149"/>
      <c r="H3274" s="151"/>
      <c r="I3274" s="149"/>
      <c r="J3274" s="149"/>
      <c r="K3274" s="152"/>
      <c r="L3274" s="149"/>
      <c r="M3274" s="149"/>
      <c r="N3274" s="153"/>
      <c r="O3274" s="153"/>
      <c r="P3274" s="153"/>
    </row>
    <row r="3275" spans="1:16" x14ac:dyDescent="0.35">
      <c r="A3275" s="149"/>
      <c r="B3275" s="149"/>
      <c r="C3275" s="150"/>
      <c r="D3275" s="149"/>
      <c r="E3275" s="149"/>
      <c r="F3275" s="149"/>
      <c r="G3275" s="149"/>
      <c r="H3275" s="151"/>
      <c r="I3275" s="149"/>
      <c r="J3275" s="149"/>
      <c r="K3275" s="152"/>
      <c r="L3275" s="149"/>
      <c r="M3275" s="149"/>
      <c r="N3275" s="153"/>
      <c r="O3275" s="153"/>
      <c r="P3275" s="153"/>
    </row>
    <row r="3276" spans="1:16" x14ac:dyDescent="0.35">
      <c r="A3276" s="149"/>
      <c r="B3276" s="149"/>
      <c r="C3276" s="150"/>
      <c r="D3276" s="149"/>
      <c r="E3276" s="149"/>
      <c r="F3276" s="149"/>
      <c r="G3276" s="149"/>
      <c r="H3276" s="151"/>
      <c r="I3276" s="149"/>
      <c r="J3276" s="149"/>
      <c r="K3276" s="152"/>
      <c r="L3276" s="149"/>
      <c r="M3276" s="149"/>
      <c r="N3276" s="153"/>
      <c r="O3276" s="153"/>
      <c r="P3276" s="153"/>
    </row>
    <row r="3277" spans="1:16" x14ac:dyDescent="0.35">
      <c r="A3277" s="149"/>
      <c r="B3277" s="149"/>
      <c r="C3277" s="150"/>
      <c r="D3277" s="149"/>
      <c r="E3277" s="149"/>
      <c r="F3277" s="149"/>
      <c r="G3277" s="149"/>
      <c r="H3277" s="151"/>
      <c r="I3277" s="149"/>
      <c r="J3277" s="149"/>
      <c r="K3277" s="152"/>
      <c r="L3277" s="149"/>
      <c r="M3277" s="149"/>
      <c r="N3277" s="153"/>
      <c r="O3277" s="153"/>
      <c r="P3277" s="153"/>
    </row>
    <row r="3278" spans="1:16" x14ac:dyDescent="0.35">
      <c r="A3278" s="149"/>
      <c r="B3278" s="149"/>
      <c r="C3278" s="150"/>
      <c r="D3278" s="149"/>
      <c r="E3278" s="149"/>
      <c r="F3278" s="149"/>
      <c r="G3278" s="149"/>
      <c r="H3278" s="151"/>
      <c r="I3278" s="149"/>
      <c r="J3278" s="149"/>
      <c r="K3278" s="152"/>
      <c r="L3278" s="149"/>
      <c r="M3278" s="149"/>
      <c r="N3278" s="153"/>
      <c r="O3278" s="153"/>
      <c r="P3278" s="153"/>
    </row>
    <row r="3279" spans="1:16" x14ac:dyDescent="0.35">
      <c r="A3279" s="149"/>
      <c r="B3279" s="149"/>
      <c r="C3279" s="150"/>
      <c r="D3279" s="149"/>
      <c r="E3279" s="149"/>
      <c r="F3279" s="149"/>
      <c r="G3279" s="149"/>
      <c r="H3279" s="151"/>
      <c r="I3279" s="149"/>
      <c r="J3279" s="149"/>
      <c r="K3279" s="152"/>
      <c r="L3279" s="149"/>
      <c r="M3279" s="149"/>
      <c r="N3279" s="153"/>
      <c r="O3279" s="153"/>
      <c r="P3279" s="153"/>
    </row>
    <row r="3280" spans="1:16" x14ac:dyDescent="0.35">
      <c r="A3280" s="149"/>
      <c r="B3280" s="149"/>
      <c r="C3280" s="150"/>
      <c r="D3280" s="149"/>
      <c r="E3280" s="149"/>
      <c r="F3280" s="149"/>
      <c r="G3280" s="149"/>
      <c r="H3280" s="151"/>
      <c r="I3280" s="149"/>
      <c r="J3280" s="149"/>
      <c r="K3280" s="152"/>
      <c r="L3280" s="149"/>
      <c r="M3280" s="149"/>
      <c r="N3280" s="153"/>
      <c r="O3280" s="153"/>
      <c r="P3280" s="153"/>
    </row>
    <row r="3281" spans="1:16" x14ac:dyDescent="0.35">
      <c r="A3281" s="149"/>
      <c r="B3281" s="149"/>
      <c r="C3281" s="150"/>
      <c r="D3281" s="149"/>
      <c r="E3281" s="149"/>
      <c r="F3281" s="149"/>
      <c r="G3281" s="149"/>
      <c r="H3281" s="151"/>
      <c r="I3281" s="149"/>
      <c r="J3281" s="149"/>
      <c r="K3281" s="152"/>
      <c r="L3281" s="149"/>
      <c r="M3281" s="149"/>
      <c r="N3281" s="153"/>
      <c r="O3281" s="153"/>
      <c r="P3281" s="153"/>
    </row>
    <row r="3282" spans="1:16" x14ac:dyDescent="0.35">
      <c r="A3282" s="149"/>
      <c r="B3282" s="149"/>
      <c r="C3282" s="150"/>
      <c r="D3282" s="149"/>
      <c r="E3282" s="149"/>
      <c r="F3282" s="149"/>
      <c r="G3282" s="149"/>
      <c r="H3282" s="151"/>
      <c r="I3282" s="149"/>
      <c r="J3282" s="149"/>
      <c r="K3282" s="152"/>
      <c r="L3282" s="149"/>
      <c r="M3282" s="149"/>
      <c r="N3282" s="153"/>
      <c r="O3282" s="153"/>
      <c r="P3282" s="153"/>
    </row>
    <row r="3283" spans="1:16" x14ac:dyDescent="0.35">
      <c r="A3283" s="149"/>
      <c r="B3283" s="149"/>
      <c r="C3283" s="150"/>
      <c r="D3283" s="149"/>
      <c r="E3283" s="149"/>
      <c r="F3283" s="149"/>
      <c r="G3283" s="149"/>
      <c r="H3283" s="151"/>
      <c r="I3283" s="149"/>
      <c r="J3283" s="149"/>
      <c r="K3283" s="152"/>
      <c r="L3283" s="149"/>
      <c r="M3283" s="149"/>
      <c r="N3283" s="153"/>
      <c r="O3283" s="153"/>
      <c r="P3283" s="153"/>
    </row>
    <row r="3284" spans="1:16" x14ac:dyDescent="0.35">
      <c r="A3284" s="149"/>
      <c r="B3284" s="149"/>
      <c r="C3284" s="150"/>
      <c r="D3284" s="149"/>
      <c r="E3284" s="149"/>
      <c r="F3284" s="149"/>
      <c r="G3284" s="149"/>
      <c r="H3284" s="151"/>
      <c r="I3284" s="149"/>
      <c r="J3284" s="149"/>
      <c r="K3284" s="152"/>
      <c r="L3284" s="149"/>
      <c r="M3284" s="149"/>
      <c r="N3284" s="153"/>
      <c r="O3284" s="153"/>
      <c r="P3284" s="153"/>
    </row>
    <row r="3285" spans="1:16" x14ac:dyDescent="0.35">
      <c r="A3285" s="149"/>
      <c r="B3285" s="149"/>
      <c r="C3285" s="150"/>
      <c r="D3285" s="149"/>
      <c r="E3285" s="149"/>
      <c r="F3285" s="149"/>
      <c r="G3285" s="149"/>
      <c r="H3285" s="151"/>
      <c r="I3285" s="149"/>
      <c r="J3285" s="149"/>
      <c r="K3285" s="152"/>
      <c r="L3285" s="149"/>
      <c r="M3285" s="149"/>
      <c r="N3285" s="153"/>
      <c r="O3285" s="153"/>
      <c r="P3285" s="153"/>
    </row>
    <row r="3286" spans="1:16" x14ac:dyDescent="0.35">
      <c r="A3286" s="149"/>
      <c r="B3286" s="149"/>
      <c r="C3286" s="150"/>
      <c r="D3286" s="149"/>
      <c r="E3286" s="149"/>
      <c r="F3286" s="149"/>
      <c r="G3286" s="149"/>
      <c r="H3286" s="151"/>
      <c r="I3286" s="149"/>
      <c r="J3286" s="149"/>
      <c r="K3286" s="152"/>
      <c r="L3286" s="149"/>
      <c r="M3286" s="149"/>
      <c r="N3286" s="153"/>
      <c r="O3286" s="153"/>
      <c r="P3286" s="153"/>
    </row>
    <row r="3287" spans="1:16" x14ac:dyDescent="0.35">
      <c r="A3287" s="149"/>
      <c r="B3287" s="149"/>
      <c r="C3287" s="150"/>
      <c r="D3287" s="149"/>
      <c r="E3287" s="149"/>
      <c r="F3287" s="149"/>
      <c r="G3287" s="149"/>
      <c r="H3287" s="151"/>
      <c r="I3287" s="149"/>
      <c r="J3287" s="149"/>
      <c r="K3287" s="152"/>
      <c r="L3287" s="149"/>
      <c r="M3287" s="149"/>
      <c r="N3287" s="153"/>
      <c r="O3287" s="153"/>
      <c r="P3287" s="153"/>
    </row>
    <row r="3288" spans="1:16" x14ac:dyDescent="0.35">
      <c r="A3288" s="149"/>
      <c r="B3288" s="149"/>
      <c r="C3288" s="150"/>
      <c r="D3288" s="149"/>
      <c r="E3288" s="149"/>
      <c r="F3288" s="149"/>
      <c r="G3288" s="149"/>
      <c r="H3288" s="151"/>
      <c r="I3288" s="149"/>
      <c r="J3288" s="149"/>
      <c r="K3288" s="152"/>
      <c r="L3288" s="149"/>
      <c r="M3288" s="149"/>
      <c r="N3288" s="153"/>
      <c r="O3288" s="153"/>
      <c r="P3288" s="153"/>
    </row>
    <row r="3289" spans="1:16" x14ac:dyDescent="0.35">
      <c r="A3289" s="149"/>
      <c r="B3289" s="149"/>
      <c r="C3289" s="150"/>
      <c r="D3289" s="149"/>
      <c r="E3289" s="149"/>
      <c r="F3289" s="149"/>
      <c r="G3289" s="149"/>
      <c r="H3289" s="151"/>
      <c r="I3289" s="149"/>
      <c r="J3289" s="149"/>
      <c r="K3289" s="152"/>
      <c r="L3289" s="149"/>
      <c r="M3289" s="149"/>
      <c r="N3289" s="153"/>
      <c r="O3289" s="153"/>
      <c r="P3289" s="153"/>
    </row>
    <row r="3290" spans="1:16" x14ac:dyDescent="0.35">
      <c r="A3290" s="149"/>
      <c r="B3290" s="149"/>
      <c r="C3290" s="150"/>
      <c r="D3290" s="149"/>
      <c r="E3290" s="149"/>
      <c r="F3290" s="149"/>
      <c r="G3290" s="149"/>
      <c r="H3290" s="151"/>
      <c r="I3290" s="149"/>
      <c r="J3290" s="149"/>
      <c r="K3290" s="152"/>
      <c r="L3290" s="149"/>
      <c r="M3290" s="149"/>
      <c r="N3290" s="153"/>
      <c r="O3290" s="153"/>
      <c r="P3290" s="153"/>
    </row>
    <row r="3291" spans="1:16" x14ac:dyDescent="0.35">
      <c r="A3291" s="149"/>
      <c r="B3291" s="149"/>
      <c r="C3291" s="150"/>
      <c r="D3291" s="149"/>
      <c r="E3291" s="149"/>
      <c r="F3291" s="149"/>
      <c r="G3291" s="149"/>
      <c r="H3291" s="151"/>
      <c r="I3291" s="149"/>
      <c r="J3291" s="149"/>
      <c r="K3291" s="152"/>
      <c r="L3291" s="149"/>
      <c r="M3291" s="149"/>
      <c r="N3291" s="153"/>
      <c r="O3291" s="153"/>
      <c r="P3291" s="153"/>
    </row>
    <row r="3292" spans="1:16" x14ac:dyDescent="0.35">
      <c r="A3292" s="149"/>
      <c r="B3292" s="149"/>
      <c r="C3292" s="150"/>
      <c r="D3292" s="149"/>
      <c r="E3292" s="149"/>
      <c r="F3292" s="149"/>
      <c r="G3292" s="149"/>
      <c r="H3292" s="151"/>
      <c r="I3292" s="149"/>
      <c r="J3292" s="149"/>
      <c r="K3292" s="152"/>
      <c r="L3292" s="149"/>
      <c r="M3292" s="149"/>
      <c r="N3292" s="153"/>
      <c r="O3292" s="153"/>
      <c r="P3292" s="153"/>
    </row>
    <row r="3293" spans="1:16" x14ac:dyDescent="0.35">
      <c r="A3293" s="149"/>
      <c r="B3293" s="149"/>
      <c r="C3293" s="150"/>
      <c r="D3293" s="149"/>
      <c r="E3293" s="149"/>
      <c r="F3293" s="149"/>
      <c r="G3293" s="149"/>
      <c r="H3293" s="151"/>
      <c r="I3293" s="149"/>
      <c r="J3293" s="149"/>
      <c r="K3293" s="152"/>
      <c r="L3293" s="149"/>
      <c r="M3293" s="149"/>
      <c r="N3293" s="153"/>
      <c r="O3293" s="153"/>
      <c r="P3293" s="153"/>
    </row>
    <row r="3294" spans="1:16" x14ac:dyDescent="0.35">
      <c r="A3294" s="149"/>
      <c r="B3294" s="149"/>
      <c r="C3294" s="150"/>
      <c r="D3294" s="149"/>
      <c r="E3294" s="149"/>
      <c r="F3294" s="149"/>
      <c r="G3294" s="149"/>
      <c r="H3294" s="151"/>
      <c r="I3294" s="149"/>
      <c r="J3294" s="149"/>
      <c r="K3294" s="152"/>
      <c r="L3294" s="149"/>
      <c r="M3294" s="149"/>
      <c r="N3294" s="153"/>
      <c r="O3294" s="153"/>
      <c r="P3294" s="153"/>
    </row>
    <row r="3295" spans="1:16" x14ac:dyDescent="0.35">
      <c r="A3295" s="149"/>
      <c r="B3295" s="149"/>
      <c r="C3295" s="150"/>
      <c r="D3295" s="149"/>
      <c r="E3295" s="149"/>
      <c r="F3295" s="149"/>
      <c r="G3295" s="149"/>
      <c r="H3295" s="151"/>
      <c r="I3295" s="149"/>
      <c r="J3295" s="149"/>
      <c r="K3295" s="152"/>
      <c r="L3295" s="149"/>
      <c r="M3295" s="149"/>
      <c r="N3295" s="153"/>
      <c r="O3295" s="153"/>
      <c r="P3295" s="153"/>
    </row>
    <row r="3296" spans="1:16" x14ac:dyDescent="0.35">
      <c r="A3296" s="149"/>
      <c r="B3296" s="149"/>
      <c r="C3296" s="150"/>
      <c r="D3296" s="149"/>
      <c r="E3296" s="149"/>
      <c r="F3296" s="149"/>
      <c r="G3296" s="149"/>
      <c r="H3296" s="151"/>
      <c r="I3296" s="149"/>
      <c r="J3296" s="149"/>
      <c r="K3296" s="152"/>
      <c r="L3296" s="149"/>
      <c r="M3296" s="149"/>
      <c r="N3296" s="153"/>
      <c r="O3296" s="153"/>
      <c r="P3296" s="153"/>
    </row>
    <row r="3297" spans="1:16" x14ac:dyDescent="0.35">
      <c r="A3297" s="149"/>
      <c r="B3297" s="149"/>
      <c r="C3297" s="150"/>
      <c r="D3297" s="149"/>
      <c r="E3297" s="149"/>
      <c r="F3297" s="149"/>
      <c r="G3297" s="149"/>
      <c r="H3297" s="151"/>
      <c r="I3297" s="149"/>
      <c r="J3297" s="149"/>
      <c r="K3297" s="152"/>
      <c r="L3297" s="149"/>
      <c r="M3297" s="149"/>
      <c r="N3297" s="153"/>
      <c r="O3297" s="153"/>
      <c r="P3297" s="153"/>
    </row>
    <row r="3298" spans="1:16" x14ac:dyDescent="0.35">
      <c r="A3298" s="149"/>
      <c r="B3298" s="149"/>
      <c r="C3298" s="150"/>
      <c r="D3298" s="149"/>
      <c r="E3298" s="149"/>
      <c r="F3298" s="149"/>
      <c r="G3298" s="149"/>
      <c r="H3298" s="151"/>
      <c r="I3298" s="149"/>
      <c r="J3298" s="149"/>
      <c r="K3298" s="152"/>
      <c r="L3298" s="149"/>
      <c r="M3298" s="149"/>
      <c r="N3298" s="153"/>
      <c r="O3298" s="153"/>
      <c r="P3298" s="153"/>
    </row>
    <row r="3299" spans="1:16" x14ac:dyDescent="0.35">
      <c r="A3299" s="149"/>
      <c r="B3299" s="149"/>
      <c r="C3299" s="150"/>
      <c r="D3299" s="149"/>
      <c r="E3299" s="149"/>
      <c r="F3299" s="149"/>
      <c r="G3299" s="149"/>
      <c r="H3299" s="151"/>
      <c r="I3299" s="149"/>
      <c r="J3299" s="149"/>
      <c r="K3299" s="152"/>
      <c r="L3299" s="149"/>
      <c r="M3299" s="149"/>
      <c r="N3299" s="153"/>
      <c r="O3299" s="153"/>
      <c r="P3299" s="153"/>
    </row>
    <row r="3300" spans="1:16" x14ac:dyDescent="0.35">
      <c r="A3300" s="149"/>
      <c r="B3300" s="149"/>
      <c r="C3300" s="150"/>
      <c r="D3300" s="149"/>
      <c r="E3300" s="149"/>
      <c r="F3300" s="149"/>
      <c r="G3300" s="149"/>
      <c r="H3300" s="151"/>
      <c r="I3300" s="149"/>
      <c r="J3300" s="149"/>
      <c r="K3300" s="152"/>
      <c r="L3300" s="149"/>
      <c r="M3300" s="149"/>
      <c r="N3300" s="153"/>
      <c r="O3300" s="153"/>
      <c r="P3300" s="153"/>
    </row>
    <row r="3301" spans="1:16" x14ac:dyDescent="0.35">
      <c r="A3301" s="149"/>
      <c r="B3301" s="149"/>
      <c r="C3301" s="150"/>
      <c r="D3301" s="149"/>
      <c r="E3301" s="149"/>
      <c r="F3301" s="149"/>
      <c r="G3301" s="149"/>
      <c r="H3301" s="151"/>
      <c r="I3301" s="149"/>
      <c r="J3301" s="149"/>
      <c r="K3301" s="152"/>
      <c r="L3301" s="149"/>
      <c r="M3301" s="149"/>
      <c r="N3301" s="153"/>
      <c r="O3301" s="153"/>
      <c r="P3301" s="153"/>
    </row>
    <row r="3302" spans="1:16" x14ac:dyDescent="0.35">
      <c r="A3302" s="149"/>
      <c r="B3302" s="149"/>
      <c r="C3302" s="150"/>
      <c r="D3302" s="149"/>
      <c r="E3302" s="149"/>
      <c r="F3302" s="149"/>
      <c r="G3302" s="149"/>
      <c r="H3302" s="151"/>
      <c r="I3302" s="149"/>
      <c r="J3302" s="149"/>
      <c r="K3302" s="152"/>
      <c r="L3302" s="149"/>
      <c r="M3302" s="149"/>
      <c r="N3302" s="153"/>
      <c r="O3302" s="153"/>
      <c r="P3302" s="153"/>
    </row>
    <row r="3303" spans="1:16" x14ac:dyDescent="0.35">
      <c r="A3303" s="149"/>
      <c r="B3303" s="149"/>
      <c r="C3303" s="150"/>
      <c r="D3303" s="149"/>
      <c r="E3303" s="149"/>
      <c r="F3303" s="149"/>
      <c r="G3303" s="149"/>
      <c r="H3303" s="151"/>
      <c r="I3303" s="149"/>
      <c r="J3303" s="149"/>
      <c r="K3303" s="152"/>
      <c r="L3303" s="149"/>
      <c r="M3303" s="149"/>
      <c r="N3303" s="153"/>
      <c r="O3303" s="153"/>
      <c r="P3303" s="153"/>
    </row>
    <row r="3304" spans="1:16" x14ac:dyDescent="0.35">
      <c r="A3304" s="149"/>
      <c r="B3304" s="149"/>
      <c r="C3304" s="150"/>
      <c r="D3304" s="149"/>
      <c r="E3304" s="149"/>
      <c r="F3304" s="149"/>
      <c r="G3304" s="149"/>
      <c r="H3304" s="151"/>
      <c r="I3304" s="149"/>
      <c r="J3304" s="149"/>
      <c r="K3304" s="152"/>
      <c r="L3304" s="149"/>
      <c r="M3304" s="149"/>
      <c r="N3304" s="153"/>
      <c r="O3304" s="153"/>
      <c r="P3304" s="153"/>
    </row>
    <row r="3305" spans="1:16" x14ac:dyDescent="0.35">
      <c r="A3305" s="149"/>
      <c r="B3305" s="149"/>
      <c r="C3305" s="150"/>
      <c r="D3305" s="149"/>
      <c r="E3305" s="149"/>
      <c r="F3305" s="149"/>
      <c r="G3305" s="149"/>
      <c r="H3305" s="151"/>
      <c r="I3305" s="149"/>
      <c r="J3305" s="149"/>
      <c r="K3305" s="152"/>
      <c r="L3305" s="149"/>
      <c r="M3305" s="149"/>
      <c r="N3305" s="153"/>
      <c r="O3305" s="153"/>
      <c r="P3305" s="153"/>
    </row>
    <row r="3306" spans="1:16" x14ac:dyDescent="0.35">
      <c r="A3306" s="149"/>
      <c r="B3306" s="149"/>
      <c r="C3306" s="150"/>
      <c r="D3306" s="149"/>
      <c r="E3306" s="149"/>
      <c r="F3306" s="149"/>
      <c r="G3306" s="149"/>
      <c r="H3306" s="151"/>
      <c r="I3306" s="149"/>
      <c r="J3306" s="149"/>
      <c r="K3306" s="152"/>
      <c r="L3306" s="149"/>
      <c r="M3306" s="149"/>
      <c r="N3306" s="153"/>
      <c r="O3306" s="153"/>
      <c r="P3306" s="153"/>
    </row>
    <row r="3307" spans="1:16" x14ac:dyDescent="0.35">
      <c r="A3307" s="149"/>
      <c r="B3307" s="149"/>
      <c r="C3307" s="150"/>
      <c r="D3307" s="149"/>
      <c r="E3307" s="149"/>
      <c r="F3307" s="149"/>
      <c r="G3307" s="149"/>
      <c r="H3307" s="151"/>
      <c r="I3307" s="149"/>
      <c r="J3307" s="149"/>
      <c r="K3307" s="152"/>
      <c r="L3307" s="149"/>
      <c r="M3307" s="149"/>
      <c r="N3307" s="153"/>
      <c r="O3307" s="153"/>
      <c r="P3307" s="153"/>
    </row>
    <row r="3308" spans="1:16" x14ac:dyDescent="0.35">
      <c r="A3308" s="149"/>
      <c r="B3308" s="149"/>
      <c r="C3308" s="150"/>
      <c r="D3308" s="149"/>
      <c r="E3308" s="149"/>
      <c r="F3308" s="149"/>
      <c r="G3308" s="149"/>
      <c r="H3308" s="151"/>
      <c r="I3308" s="149"/>
      <c r="J3308" s="149"/>
      <c r="K3308" s="152"/>
      <c r="L3308" s="149"/>
      <c r="M3308" s="149"/>
      <c r="N3308" s="153"/>
      <c r="O3308" s="153"/>
      <c r="P3308" s="153"/>
    </row>
    <row r="3309" spans="1:16" x14ac:dyDescent="0.35">
      <c r="A3309" s="149"/>
      <c r="B3309" s="149"/>
      <c r="C3309" s="150"/>
      <c r="D3309" s="149"/>
      <c r="E3309" s="149"/>
      <c r="F3309" s="149"/>
      <c r="G3309" s="149"/>
      <c r="H3309" s="151"/>
      <c r="I3309" s="149"/>
      <c r="J3309" s="149"/>
      <c r="K3309" s="152"/>
      <c r="L3309" s="149"/>
      <c r="M3309" s="149"/>
      <c r="N3309" s="153"/>
      <c r="O3309" s="153"/>
      <c r="P3309" s="153"/>
    </row>
    <row r="3310" spans="1:16" x14ac:dyDescent="0.35">
      <c r="A3310" s="149"/>
      <c r="B3310" s="149"/>
      <c r="C3310" s="150"/>
      <c r="D3310" s="149"/>
      <c r="E3310" s="149"/>
      <c r="F3310" s="149"/>
      <c r="G3310" s="149"/>
      <c r="H3310" s="151"/>
      <c r="I3310" s="149"/>
      <c r="J3310" s="149"/>
      <c r="K3310" s="152"/>
      <c r="L3310" s="149"/>
      <c r="M3310" s="149"/>
      <c r="N3310" s="153"/>
      <c r="O3310" s="153"/>
      <c r="P3310" s="153"/>
    </row>
    <row r="3311" spans="1:16" x14ac:dyDescent="0.35">
      <c r="A3311" s="149"/>
      <c r="B3311" s="149"/>
      <c r="C3311" s="150"/>
      <c r="D3311" s="149"/>
      <c r="E3311" s="149"/>
      <c r="F3311" s="149"/>
      <c r="G3311" s="149"/>
      <c r="H3311" s="151"/>
      <c r="I3311" s="149"/>
      <c r="J3311" s="149"/>
      <c r="K3311" s="152"/>
      <c r="L3311" s="149"/>
      <c r="M3311" s="149"/>
      <c r="N3311" s="153"/>
      <c r="O3311" s="153"/>
      <c r="P3311" s="153"/>
    </row>
    <row r="3312" spans="1:16" x14ac:dyDescent="0.35">
      <c r="A3312" s="149"/>
      <c r="B3312" s="149"/>
      <c r="C3312" s="150"/>
      <c r="D3312" s="149"/>
      <c r="E3312" s="149"/>
      <c r="F3312" s="149"/>
      <c r="G3312" s="149"/>
      <c r="H3312" s="151"/>
      <c r="I3312" s="149"/>
      <c r="J3312" s="149"/>
      <c r="K3312" s="152"/>
      <c r="L3312" s="149"/>
      <c r="M3312" s="149"/>
      <c r="N3312" s="153"/>
      <c r="O3312" s="153"/>
      <c r="P3312" s="153"/>
    </row>
    <row r="3313" spans="1:16" x14ac:dyDescent="0.35">
      <c r="A3313" s="149"/>
      <c r="B3313" s="149"/>
      <c r="C3313" s="150"/>
      <c r="D3313" s="149"/>
      <c r="E3313" s="149"/>
      <c r="F3313" s="149"/>
      <c r="G3313" s="149"/>
      <c r="H3313" s="151"/>
      <c r="I3313" s="149"/>
      <c r="J3313" s="149"/>
      <c r="K3313" s="152"/>
      <c r="L3313" s="149"/>
      <c r="M3313" s="149"/>
      <c r="N3313" s="153"/>
      <c r="O3313" s="153"/>
      <c r="P3313" s="153"/>
    </row>
    <row r="3314" spans="1:16" x14ac:dyDescent="0.35">
      <c r="A3314" s="149"/>
      <c r="B3314" s="149"/>
      <c r="C3314" s="150"/>
      <c r="D3314" s="149"/>
      <c r="E3314" s="149"/>
      <c r="F3314" s="149"/>
      <c r="G3314" s="149"/>
      <c r="H3314" s="151"/>
      <c r="I3314" s="149"/>
      <c r="J3314" s="149"/>
      <c r="K3314" s="152"/>
      <c r="L3314" s="149"/>
      <c r="M3314" s="149"/>
      <c r="N3314" s="153"/>
      <c r="O3314" s="153"/>
      <c r="P3314" s="153"/>
    </row>
    <row r="3315" spans="1:16" x14ac:dyDescent="0.35">
      <c r="A3315" s="149"/>
      <c r="B3315" s="149"/>
      <c r="C3315" s="150"/>
      <c r="D3315" s="149"/>
      <c r="E3315" s="149"/>
      <c r="F3315" s="149"/>
      <c r="G3315" s="149"/>
      <c r="H3315" s="151"/>
      <c r="I3315" s="149"/>
      <c r="J3315" s="149"/>
      <c r="K3315" s="152"/>
      <c r="L3315" s="149"/>
      <c r="M3315" s="149"/>
      <c r="N3315" s="153"/>
      <c r="O3315" s="153"/>
      <c r="P3315" s="153"/>
    </row>
    <row r="3316" spans="1:16" x14ac:dyDescent="0.35">
      <c r="A3316" s="149"/>
      <c r="B3316" s="149"/>
      <c r="C3316" s="150"/>
      <c r="D3316" s="149"/>
      <c r="E3316" s="149"/>
      <c r="F3316" s="149"/>
      <c r="G3316" s="149"/>
      <c r="H3316" s="151"/>
      <c r="I3316" s="149"/>
      <c r="J3316" s="149"/>
      <c r="K3316" s="152"/>
      <c r="L3316" s="149"/>
      <c r="M3316" s="149"/>
      <c r="N3316" s="153"/>
      <c r="O3316" s="153"/>
      <c r="P3316" s="153"/>
    </row>
    <row r="3317" spans="1:16" x14ac:dyDescent="0.35">
      <c r="A3317" s="149"/>
      <c r="B3317" s="149"/>
      <c r="C3317" s="150"/>
      <c r="D3317" s="149"/>
      <c r="E3317" s="149"/>
      <c r="F3317" s="149"/>
      <c r="G3317" s="149"/>
      <c r="H3317" s="151"/>
      <c r="I3317" s="149"/>
      <c r="J3317" s="149"/>
      <c r="K3317" s="152"/>
      <c r="L3317" s="149"/>
      <c r="M3317" s="149"/>
      <c r="N3317" s="153"/>
      <c r="O3317" s="153"/>
      <c r="P3317" s="153"/>
    </row>
    <row r="3318" spans="1:16" x14ac:dyDescent="0.35">
      <c r="A3318" s="149"/>
      <c r="B3318" s="149"/>
      <c r="C3318" s="150"/>
      <c r="D3318" s="149"/>
      <c r="E3318" s="149"/>
      <c r="F3318" s="149"/>
      <c r="G3318" s="149"/>
      <c r="H3318" s="151"/>
      <c r="I3318" s="149"/>
      <c r="J3318" s="149"/>
      <c r="K3318" s="152"/>
      <c r="L3318" s="149"/>
      <c r="M3318" s="149"/>
      <c r="N3318" s="153"/>
      <c r="O3318" s="153"/>
      <c r="P3318" s="153"/>
    </row>
    <row r="3319" spans="1:16" x14ac:dyDescent="0.35">
      <c r="A3319" s="149"/>
      <c r="B3319" s="149"/>
      <c r="C3319" s="150"/>
      <c r="D3319" s="149"/>
      <c r="E3319" s="149"/>
      <c r="F3319" s="149"/>
      <c r="G3319" s="149"/>
      <c r="H3319" s="151"/>
      <c r="I3319" s="149"/>
      <c r="J3319" s="149"/>
      <c r="K3319" s="152"/>
      <c r="L3319" s="149"/>
      <c r="M3319" s="149"/>
      <c r="N3319" s="153"/>
      <c r="O3319" s="153"/>
      <c r="P3319" s="153"/>
    </row>
    <row r="3320" spans="1:16" x14ac:dyDescent="0.35">
      <c r="A3320" s="149"/>
      <c r="B3320" s="149"/>
      <c r="C3320" s="150"/>
      <c r="D3320" s="149"/>
      <c r="E3320" s="149"/>
      <c r="F3320" s="149"/>
      <c r="G3320" s="149"/>
      <c r="H3320" s="151"/>
      <c r="I3320" s="149"/>
      <c r="J3320" s="149"/>
      <c r="K3320" s="152"/>
      <c r="L3320" s="149"/>
      <c r="M3320" s="149"/>
      <c r="N3320" s="153"/>
      <c r="O3320" s="153"/>
      <c r="P3320" s="153"/>
    </row>
    <row r="3321" spans="1:16" x14ac:dyDescent="0.35">
      <c r="A3321" s="149"/>
      <c r="B3321" s="149"/>
      <c r="C3321" s="150"/>
      <c r="D3321" s="149"/>
      <c r="E3321" s="149"/>
      <c r="F3321" s="149"/>
      <c r="G3321" s="149"/>
      <c r="H3321" s="151"/>
      <c r="I3321" s="149"/>
      <c r="J3321" s="149"/>
      <c r="K3321" s="152"/>
      <c r="L3321" s="149"/>
      <c r="M3321" s="149"/>
      <c r="N3321" s="153"/>
      <c r="O3321" s="153"/>
      <c r="P3321" s="153"/>
    </row>
    <row r="3322" spans="1:16" x14ac:dyDescent="0.35">
      <c r="A3322" s="149"/>
      <c r="B3322" s="149"/>
      <c r="C3322" s="150"/>
      <c r="D3322" s="149"/>
      <c r="E3322" s="149"/>
      <c r="F3322" s="149"/>
      <c r="G3322" s="149"/>
      <c r="H3322" s="151"/>
      <c r="I3322" s="149"/>
      <c r="J3322" s="149"/>
      <c r="K3322" s="152"/>
      <c r="L3322" s="149"/>
      <c r="M3322" s="149"/>
      <c r="N3322" s="153"/>
      <c r="O3322" s="153"/>
      <c r="P3322" s="153"/>
    </row>
    <row r="3323" spans="1:16" x14ac:dyDescent="0.35">
      <c r="A3323" s="149"/>
      <c r="B3323" s="149"/>
      <c r="C3323" s="150"/>
      <c r="D3323" s="149"/>
      <c r="E3323" s="149"/>
      <c r="F3323" s="149"/>
      <c r="G3323" s="149"/>
      <c r="H3323" s="151"/>
      <c r="I3323" s="149"/>
      <c r="J3323" s="149"/>
      <c r="K3323" s="152"/>
      <c r="L3323" s="149"/>
      <c r="M3323" s="149"/>
      <c r="N3323" s="153"/>
      <c r="O3323" s="153"/>
      <c r="P3323" s="153"/>
    </row>
    <row r="3324" spans="1:16" x14ac:dyDescent="0.35">
      <c r="A3324" s="149"/>
      <c r="B3324" s="149"/>
      <c r="C3324" s="150"/>
      <c r="D3324" s="149"/>
      <c r="E3324" s="149"/>
      <c r="F3324" s="149"/>
      <c r="G3324" s="149"/>
      <c r="H3324" s="151"/>
      <c r="I3324" s="149"/>
      <c r="J3324" s="149"/>
      <c r="K3324" s="152"/>
      <c r="L3324" s="149"/>
      <c r="M3324" s="149"/>
      <c r="N3324" s="153"/>
      <c r="O3324" s="153"/>
      <c r="P3324" s="153"/>
    </row>
    <row r="3325" spans="1:16" x14ac:dyDescent="0.35">
      <c r="A3325" s="149"/>
      <c r="B3325" s="149"/>
      <c r="C3325" s="150"/>
      <c r="D3325" s="149"/>
      <c r="E3325" s="149"/>
      <c r="F3325" s="149"/>
      <c r="G3325" s="149"/>
      <c r="H3325" s="151"/>
      <c r="I3325" s="149"/>
      <c r="J3325" s="149"/>
      <c r="K3325" s="152"/>
      <c r="L3325" s="149"/>
      <c r="M3325" s="149"/>
      <c r="N3325" s="153"/>
      <c r="O3325" s="153"/>
      <c r="P3325" s="153"/>
    </row>
    <row r="3326" spans="1:16" x14ac:dyDescent="0.35">
      <c r="A3326" s="149"/>
      <c r="B3326" s="149"/>
      <c r="C3326" s="150"/>
      <c r="D3326" s="149"/>
      <c r="E3326" s="149"/>
      <c r="F3326" s="149"/>
      <c r="G3326" s="149"/>
      <c r="H3326" s="151"/>
      <c r="I3326" s="149"/>
      <c r="J3326" s="149"/>
      <c r="K3326" s="152"/>
      <c r="L3326" s="149"/>
      <c r="M3326" s="149"/>
      <c r="N3326" s="153"/>
      <c r="O3326" s="153"/>
      <c r="P3326" s="153"/>
    </row>
    <row r="3327" spans="1:16" x14ac:dyDescent="0.35">
      <c r="A3327" s="149"/>
      <c r="B3327" s="149"/>
      <c r="C3327" s="150"/>
      <c r="D3327" s="149"/>
      <c r="E3327" s="149"/>
      <c r="F3327" s="149"/>
      <c r="G3327" s="149"/>
      <c r="H3327" s="151"/>
      <c r="I3327" s="149"/>
      <c r="J3327" s="149"/>
      <c r="K3327" s="152"/>
      <c r="L3327" s="149"/>
      <c r="M3327" s="149"/>
      <c r="N3327" s="153"/>
      <c r="O3327" s="153"/>
      <c r="P3327" s="153"/>
    </row>
    <row r="3328" spans="1:16" x14ac:dyDescent="0.35">
      <c r="A3328" s="149"/>
      <c r="B3328" s="149"/>
      <c r="C3328" s="150"/>
      <c r="D3328" s="149"/>
      <c r="E3328" s="149"/>
      <c r="F3328" s="149"/>
      <c r="G3328" s="149"/>
      <c r="H3328" s="151"/>
      <c r="I3328" s="149"/>
      <c r="J3328" s="149"/>
      <c r="K3328" s="152"/>
      <c r="L3328" s="149"/>
      <c r="M3328" s="149"/>
      <c r="N3328" s="153"/>
      <c r="O3328" s="153"/>
      <c r="P3328" s="153"/>
    </row>
    <row r="3329" spans="1:16" x14ac:dyDescent="0.35">
      <c r="A3329" s="149"/>
      <c r="B3329" s="149"/>
      <c r="C3329" s="150"/>
      <c r="D3329" s="149"/>
      <c r="E3329" s="149"/>
      <c r="F3329" s="149"/>
      <c r="G3329" s="149"/>
      <c r="H3329" s="151"/>
      <c r="I3329" s="149"/>
      <c r="J3329" s="149"/>
      <c r="K3329" s="152"/>
      <c r="L3329" s="149"/>
      <c r="M3329" s="149"/>
      <c r="N3329" s="153"/>
      <c r="O3329" s="153"/>
      <c r="P3329" s="153"/>
    </row>
    <row r="3330" spans="1:16" x14ac:dyDescent="0.35">
      <c r="A3330" s="149"/>
      <c r="B3330" s="149"/>
      <c r="C3330" s="150"/>
      <c r="D3330" s="149"/>
      <c r="E3330" s="149"/>
      <c r="F3330" s="149"/>
      <c r="G3330" s="149"/>
      <c r="H3330" s="151"/>
      <c r="I3330" s="149"/>
      <c r="J3330" s="149"/>
      <c r="K3330" s="152"/>
      <c r="L3330" s="149"/>
      <c r="M3330" s="149"/>
      <c r="N3330" s="153"/>
      <c r="O3330" s="153"/>
      <c r="P3330" s="153"/>
    </row>
    <row r="3331" spans="1:16" x14ac:dyDescent="0.35">
      <c r="A3331" s="149"/>
      <c r="B3331" s="149"/>
      <c r="C3331" s="150"/>
      <c r="D3331" s="149"/>
      <c r="E3331" s="149"/>
      <c r="F3331" s="149"/>
      <c r="G3331" s="149"/>
      <c r="H3331" s="151"/>
      <c r="I3331" s="149"/>
      <c r="J3331" s="149"/>
      <c r="K3331" s="152"/>
      <c r="L3331" s="149"/>
      <c r="M3331" s="149"/>
      <c r="N3331" s="153"/>
      <c r="O3331" s="153"/>
      <c r="P3331" s="153"/>
    </row>
    <row r="3332" spans="1:16" x14ac:dyDescent="0.35">
      <c r="A3332" s="149"/>
      <c r="B3332" s="149"/>
      <c r="C3332" s="150"/>
      <c r="D3332" s="149"/>
      <c r="E3332" s="149"/>
      <c r="F3332" s="149"/>
      <c r="G3332" s="149"/>
      <c r="H3332" s="151"/>
      <c r="I3332" s="149"/>
      <c r="J3332" s="149"/>
      <c r="K3332" s="152"/>
      <c r="L3332" s="149"/>
      <c r="M3332" s="149"/>
      <c r="N3332" s="153"/>
      <c r="O3332" s="153"/>
      <c r="P3332" s="153"/>
    </row>
    <row r="3333" spans="1:16" x14ac:dyDescent="0.35">
      <c r="A3333" s="149"/>
      <c r="B3333" s="149"/>
      <c r="C3333" s="150"/>
      <c r="D3333" s="149"/>
      <c r="E3333" s="149"/>
      <c r="F3333" s="149"/>
      <c r="G3333" s="149"/>
      <c r="H3333" s="151"/>
      <c r="I3333" s="149"/>
      <c r="J3333" s="149"/>
      <c r="K3333" s="152"/>
      <c r="L3333" s="149"/>
      <c r="M3333" s="149"/>
      <c r="N3333" s="153"/>
      <c r="O3333" s="153"/>
      <c r="P3333" s="153"/>
    </row>
    <row r="3334" spans="1:16" x14ac:dyDescent="0.35">
      <c r="A3334" s="149"/>
      <c r="B3334" s="149"/>
      <c r="C3334" s="150"/>
      <c r="D3334" s="149"/>
      <c r="E3334" s="149"/>
      <c r="F3334" s="149"/>
      <c r="G3334" s="149"/>
      <c r="H3334" s="151"/>
      <c r="I3334" s="149"/>
      <c r="J3334" s="149"/>
      <c r="K3334" s="152"/>
      <c r="L3334" s="149"/>
      <c r="M3334" s="149"/>
      <c r="N3334" s="153"/>
      <c r="O3334" s="153"/>
      <c r="P3334" s="153"/>
    </row>
    <row r="3335" spans="1:16" x14ac:dyDescent="0.35">
      <c r="A3335" s="149"/>
      <c r="B3335" s="149"/>
      <c r="C3335" s="150"/>
      <c r="D3335" s="149"/>
      <c r="E3335" s="149"/>
      <c r="F3335" s="149"/>
      <c r="G3335" s="149"/>
      <c r="H3335" s="151"/>
      <c r="I3335" s="149"/>
      <c r="J3335" s="149"/>
      <c r="K3335" s="152"/>
      <c r="L3335" s="149"/>
      <c r="M3335" s="149"/>
      <c r="N3335" s="153"/>
      <c r="O3335" s="153"/>
      <c r="P3335" s="153"/>
    </row>
    <row r="3336" spans="1:16" x14ac:dyDescent="0.35">
      <c r="A3336" s="149"/>
      <c r="B3336" s="149"/>
      <c r="C3336" s="150"/>
      <c r="D3336" s="149"/>
      <c r="E3336" s="149"/>
      <c r="F3336" s="149"/>
      <c r="G3336" s="149"/>
      <c r="H3336" s="151"/>
      <c r="I3336" s="149"/>
      <c r="J3336" s="149"/>
      <c r="K3336" s="152"/>
      <c r="L3336" s="149"/>
      <c r="M3336" s="149"/>
      <c r="N3336" s="153"/>
      <c r="O3336" s="153"/>
      <c r="P3336" s="153"/>
    </row>
    <row r="3337" spans="1:16" x14ac:dyDescent="0.35">
      <c r="A3337" s="149"/>
      <c r="B3337" s="149"/>
      <c r="C3337" s="150"/>
      <c r="D3337" s="149"/>
      <c r="E3337" s="149"/>
      <c r="F3337" s="149"/>
      <c r="G3337" s="149"/>
      <c r="H3337" s="151"/>
      <c r="I3337" s="149"/>
      <c r="J3337" s="149"/>
      <c r="K3337" s="152"/>
      <c r="L3337" s="149"/>
      <c r="M3337" s="149"/>
      <c r="N3337" s="153"/>
      <c r="O3337" s="153"/>
      <c r="P3337" s="153"/>
    </row>
    <row r="3338" spans="1:16" x14ac:dyDescent="0.35">
      <c r="A3338" s="149"/>
      <c r="B3338" s="149"/>
      <c r="C3338" s="150"/>
      <c r="D3338" s="149"/>
      <c r="E3338" s="149"/>
      <c r="F3338" s="149"/>
      <c r="G3338" s="149"/>
      <c r="H3338" s="151"/>
      <c r="I3338" s="149"/>
      <c r="J3338" s="149"/>
      <c r="K3338" s="152"/>
      <c r="L3338" s="149"/>
      <c r="M3338" s="149"/>
      <c r="N3338" s="153"/>
      <c r="O3338" s="153"/>
      <c r="P3338" s="153"/>
    </row>
    <row r="3339" spans="1:16" x14ac:dyDescent="0.35">
      <c r="A3339" s="149"/>
      <c r="B3339" s="149"/>
      <c r="C3339" s="150"/>
      <c r="D3339" s="149"/>
      <c r="E3339" s="149"/>
      <c r="F3339" s="149"/>
      <c r="G3339" s="149"/>
      <c r="H3339" s="151"/>
      <c r="I3339" s="149"/>
      <c r="J3339" s="149"/>
      <c r="K3339" s="152"/>
      <c r="L3339" s="149"/>
      <c r="M3339" s="149"/>
      <c r="N3339" s="153"/>
      <c r="O3339" s="153"/>
      <c r="P3339" s="153"/>
    </row>
    <row r="3340" spans="1:16" x14ac:dyDescent="0.35">
      <c r="A3340" s="149"/>
      <c r="B3340" s="149"/>
      <c r="C3340" s="150"/>
      <c r="D3340" s="149"/>
      <c r="E3340" s="149"/>
      <c r="F3340" s="149"/>
      <c r="G3340" s="149"/>
      <c r="H3340" s="151"/>
      <c r="I3340" s="149"/>
      <c r="J3340" s="149"/>
      <c r="K3340" s="152"/>
      <c r="L3340" s="149"/>
      <c r="M3340" s="149"/>
      <c r="N3340" s="153"/>
      <c r="O3340" s="153"/>
      <c r="P3340" s="153"/>
    </row>
    <row r="3341" spans="1:16" x14ac:dyDescent="0.35">
      <c r="A3341" s="149"/>
      <c r="B3341" s="149"/>
      <c r="C3341" s="150"/>
      <c r="D3341" s="149"/>
      <c r="E3341" s="149"/>
      <c r="F3341" s="149"/>
      <c r="G3341" s="149"/>
      <c r="H3341" s="151"/>
      <c r="I3341" s="149"/>
      <c r="J3341" s="149"/>
      <c r="K3341" s="152"/>
      <c r="L3341" s="149"/>
      <c r="M3341" s="149"/>
      <c r="N3341" s="153"/>
      <c r="O3341" s="153"/>
      <c r="P3341" s="153"/>
    </row>
    <row r="3342" spans="1:16" x14ac:dyDescent="0.35">
      <c r="A3342" s="149"/>
      <c r="B3342" s="149"/>
      <c r="C3342" s="150"/>
      <c r="D3342" s="149"/>
      <c r="E3342" s="149"/>
      <c r="F3342" s="149"/>
      <c r="G3342" s="149"/>
      <c r="H3342" s="151"/>
      <c r="I3342" s="149"/>
      <c r="J3342" s="149"/>
      <c r="K3342" s="152"/>
      <c r="L3342" s="149"/>
      <c r="M3342" s="149"/>
      <c r="N3342" s="153"/>
      <c r="O3342" s="153"/>
      <c r="P3342" s="153"/>
    </row>
    <row r="3343" spans="1:16" x14ac:dyDescent="0.35">
      <c r="A3343" s="149"/>
      <c r="B3343" s="149"/>
      <c r="C3343" s="150"/>
      <c r="D3343" s="149"/>
      <c r="E3343" s="149"/>
      <c r="F3343" s="149"/>
      <c r="G3343" s="149"/>
      <c r="H3343" s="151"/>
      <c r="I3343" s="149"/>
      <c r="J3343" s="149"/>
      <c r="K3343" s="152"/>
      <c r="L3343" s="149"/>
      <c r="M3343" s="149"/>
      <c r="N3343" s="153"/>
      <c r="O3343" s="153"/>
      <c r="P3343" s="153"/>
    </row>
    <row r="3344" spans="1:16" x14ac:dyDescent="0.35">
      <c r="A3344" s="149"/>
      <c r="B3344" s="149"/>
      <c r="C3344" s="150"/>
      <c r="D3344" s="149"/>
      <c r="E3344" s="149"/>
      <c r="F3344" s="149"/>
      <c r="G3344" s="149"/>
      <c r="H3344" s="151"/>
      <c r="I3344" s="149"/>
      <c r="J3344" s="149"/>
      <c r="K3344" s="152"/>
      <c r="L3344" s="149"/>
      <c r="M3344" s="149"/>
      <c r="N3344" s="153"/>
      <c r="O3344" s="153"/>
      <c r="P3344" s="153"/>
    </row>
    <row r="3345" spans="1:16" x14ac:dyDescent="0.35">
      <c r="A3345" s="149"/>
      <c r="B3345" s="149"/>
      <c r="C3345" s="150"/>
      <c r="D3345" s="149"/>
      <c r="E3345" s="149"/>
      <c r="F3345" s="149"/>
      <c r="G3345" s="149"/>
      <c r="H3345" s="151"/>
      <c r="I3345" s="149"/>
      <c r="J3345" s="149"/>
      <c r="K3345" s="152"/>
      <c r="L3345" s="149"/>
      <c r="M3345" s="149"/>
      <c r="N3345" s="153"/>
      <c r="O3345" s="153"/>
      <c r="P3345" s="153"/>
    </row>
    <row r="3346" spans="1:16" x14ac:dyDescent="0.35">
      <c r="A3346" s="149"/>
      <c r="B3346" s="149"/>
      <c r="C3346" s="150"/>
      <c r="D3346" s="149"/>
      <c r="E3346" s="149"/>
      <c r="F3346" s="149"/>
      <c r="G3346" s="149"/>
      <c r="H3346" s="151"/>
      <c r="I3346" s="149"/>
      <c r="J3346" s="149"/>
      <c r="K3346" s="152"/>
      <c r="L3346" s="149"/>
      <c r="M3346" s="149"/>
      <c r="N3346" s="153"/>
      <c r="O3346" s="153"/>
      <c r="P3346" s="153"/>
    </row>
    <row r="3347" spans="1:16" x14ac:dyDescent="0.35">
      <c r="A3347" s="149"/>
      <c r="B3347" s="149"/>
      <c r="C3347" s="150"/>
      <c r="D3347" s="149"/>
      <c r="E3347" s="149"/>
      <c r="F3347" s="149"/>
      <c r="G3347" s="149"/>
      <c r="H3347" s="151"/>
      <c r="I3347" s="149"/>
      <c r="J3347" s="149"/>
      <c r="K3347" s="152"/>
      <c r="L3347" s="149"/>
      <c r="M3347" s="149"/>
      <c r="N3347" s="153"/>
      <c r="O3347" s="153"/>
      <c r="P3347" s="153"/>
    </row>
    <row r="3348" spans="1:16" x14ac:dyDescent="0.35">
      <c r="A3348" s="149"/>
      <c r="B3348" s="149"/>
      <c r="C3348" s="150"/>
      <c r="D3348" s="149"/>
      <c r="E3348" s="149"/>
      <c r="F3348" s="149"/>
      <c r="G3348" s="149"/>
      <c r="H3348" s="151"/>
      <c r="I3348" s="149"/>
      <c r="J3348" s="149"/>
      <c r="K3348" s="152"/>
      <c r="L3348" s="149"/>
      <c r="M3348" s="149"/>
      <c r="N3348" s="153"/>
      <c r="O3348" s="153"/>
      <c r="P3348" s="153"/>
    </row>
    <row r="3349" spans="1:16" x14ac:dyDescent="0.35">
      <c r="A3349" s="149"/>
      <c r="B3349" s="149"/>
      <c r="C3349" s="150"/>
      <c r="D3349" s="149"/>
      <c r="E3349" s="149"/>
      <c r="F3349" s="149"/>
      <c r="G3349" s="149"/>
      <c r="H3349" s="151"/>
      <c r="I3349" s="149"/>
      <c r="J3349" s="149"/>
      <c r="K3349" s="152"/>
      <c r="L3349" s="149"/>
      <c r="M3349" s="149"/>
      <c r="N3349" s="153"/>
      <c r="O3349" s="153"/>
      <c r="P3349" s="153"/>
    </row>
    <row r="3350" spans="1:16" x14ac:dyDescent="0.35">
      <c r="A3350" s="149"/>
      <c r="B3350" s="149"/>
      <c r="C3350" s="150"/>
      <c r="D3350" s="149"/>
      <c r="E3350" s="149"/>
      <c r="F3350" s="149"/>
      <c r="G3350" s="149"/>
      <c r="H3350" s="151"/>
      <c r="I3350" s="149"/>
      <c r="J3350" s="149"/>
      <c r="K3350" s="152"/>
      <c r="L3350" s="149"/>
      <c r="M3350" s="149"/>
      <c r="N3350" s="153"/>
      <c r="O3350" s="153"/>
      <c r="P3350" s="153"/>
    </row>
    <row r="3351" spans="1:16" x14ac:dyDescent="0.35">
      <c r="A3351" s="149"/>
      <c r="B3351" s="149"/>
      <c r="C3351" s="150"/>
      <c r="D3351" s="149"/>
      <c r="E3351" s="149"/>
      <c r="F3351" s="149"/>
      <c r="G3351" s="149"/>
      <c r="H3351" s="151"/>
      <c r="I3351" s="149"/>
      <c r="J3351" s="149"/>
      <c r="K3351" s="152"/>
      <c r="L3351" s="149"/>
      <c r="M3351" s="149"/>
      <c r="N3351" s="153"/>
      <c r="O3351" s="153"/>
      <c r="P3351" s="153"/>
    </row>
    <row r="3352" spans="1:16" x14ac:dyDescent="0.35">
      <c r="A3352" s="149"/>
      <c r="B3352" s="149"/>
      <c r="C3352" s="150"/>
      <c r="D3352" s="149"/>
      <c r="E3352" s="149"/>
      <c r="F3352" s="149"/>
      <c r="G3352" s="149"/>
      <c r="H3352" s="151"/>
      <c r="I3352" s="149"/>
      <c r="J3352" s="149"/>
      <c r="K3352" s="152"/>
      <c r="L3352" s="149"/>
      <c r="M3352" s="149"/>
      <c r="N3352" s="153"/>
      <c r="O3352" s="153"/>
      <c r="P3352" s="153"/>
    </row>
    <row r="3353" spans="1:16" x14ac:dyDescent="0.35">
      <c r="A3353" s="149"/>
      <c r="B3353" s="149"/>
      <c r="C3353" s="150"/>
      <c r="D3353" s="149"/>
      <c r="E3353" s="149"/>
      <c r="F3353" s="149"/>
      <c r="G3353" s="149"/>
      <c r="H3353" s="151"/>
      <c r="I3353" s="149"/>
      <c r="J3353" s="149"/>
      <c r="K3353" s="152"/>
      <c r="L3353" s="149"/>
      <c r="M3353" s="149"/>
      <c r="N3353" s="153"/>
      <c r="O3353" s="153"/>
      <c r="P3353" s="153"/>
    </row>
    <row r="3354" spans="1:16" x14ac:dyDescent="0.35">
      <c r="A3354" s="149"/>
      <c r="B3354" s="149"/>
      <c r="C3354" s="150"/>
      <c r="D3354" s="149"/>
      <c r="E3354" s="149"/>
      <c r="F3354" s="149"/>
      <c r="G3354" s="149"/>
      <c r="H3354" s="151"/>
      <c r="I3354" s="149"/>
      <c r="J3354" s="149"/>
      <c r="K3354" s="152"/>
      <c r="L3354" s="149"/>
      <c r="M3354" s="149"/>
      <c r="N3354" s="153"/>
      <c r="O3354" s="153"/>
      <c r="P3354" s="153"/>
    </row>
    <row r="3355" spans="1:16" x14ac:dyDescent="0.35">
      <c r="A3355" s="149"/>
      <c r="B3355" s="149"/>
      <c r="C3355" s="150"/>
      <c r="D3355" s="149"/>
      <c r="E3355" s="149"/>
      <c r="F3355" s="149"/>
      <c r="G3355" s="149"/>
      <c r="H3355" s="151"/>
      <c r="I3355" s="149"/>
      <c r="J3355" s="149"/>
      <c r="K3355" s="152"/>
      <c r="L3355" s="149"/>
      <c r="M3355" s="149"/>
      <c r="N3355" s="153"/>
      <c r="O3355" s="153"/>
      <c r="P3355" s="153"/>
    </row>
    <row r="3356" spans="1:16" x14ac:dyDescent="0.35">
      <c r="A3356" s="149"/>
      <c r="B3356" s="149"/>
      <c r="C3356" s="150"/>
      <c r="D3356" s="149"/>
      <c r="E3356" s="149"/>
      <c r="F3356" s="149"/>
      <c r="G3356" s="149"/>
      <c r="H3356" s="151"/>
      <c r="I3356" s="149"/>
      <c r="J3356" s="149"/>
      <c r="K3356" s="152"/>
      <c r="L3356" s="149"/>
      <c r="M3356" s="149"/>
      <c r="N3356" s="153"/>
      <c r="O3356" s="153"/>
      <c r="P3356" s="153"/>
    </row>
    <row r="3357" spans="1:16" x14ac:dyDescent="0.35">
      <c r="A3357" s="149"/>
      <c r="B3357" s="149"/>
      <c r="C3357" s="150"/>
      <c r="D3357" s="149"/>
      <c r="E3357" s="149"/>
      <c r="F3357" s="149"/>
      <c r="G3357" s="149"/>
      <c r="H3357" s="151"/>
      <c r="I3357" s="149"/>
      <c r="J3357" s="149"/>
      <c r="K3357" s="152"/>
      <c r="L3357" s="149"/>
      <c r="M3357" s="149"/>
      <c r="N3357" s="153"/>
      <c r="O3357" s="153"/>
      <c r="P3357" s="153"/>
    </row>
    <row r="3358" spans="1:16" x14ac:dyDescent="0.35">
      <c r="A3358" s="149"/>
      <c r="B3358" s="149"/>
      <c r="C3358" s="150"/>
      <c r="D3358" s="149"/>
      <c r="E3358" s="149"/>
      <c r="F3358" s="149"/>
      <c r="G3358" s="149"/>
      <c r="H3358" s="151"/>
      <c r="I3358" s="149"/>
      <c r="J3358" s="149"/>
      <c r="K3358" s="152"/>
      <c r="L3358" s="149"/>
      <c r="M3358" s="149"/>
      <c r="N3358" s="153"/>
      <c r="O3358" s="153"/>
      <c r="P3358" s="153"/>
    </row>
    <row r="3359" spans="1:16" x14ac:dyDescent="0.35">
      <c r="A3359" s="149"/>
      <c r="B3359" s="149"/>
      <c r="C3359" s="150"/>
      <c r="D3359" s="149"/>
      <c r="E3359" s="149"/>
      <c r="F3359" s="149"/>
      <c r="G3359" s="149"/>
      <c r="H3359" s="151"/>
      <c r="I3359" s="149"/>
      <c r="J3359" s="149"/>
      <c r="K3359" s="152"/>
      <c r="L3359" s="149"/>
      <c r="M3359" s="149"/>
      <c r="N3359" s="153"/>
      <c r="O3359" s="153"/>
      <c r="P3359" s="153"/>
    </row>
    <row r="3360" spans="1:16" x14ac:dyDescent="0.35">
      <c r="A3360" s="149"/>
      <c r="B3360" s="149"/>
      <c r="C3360" s="150"/>
      <c r="D3360" s="149"/>
      <c r="E3360" s="149"/>
      <c r="F3360" s="149"/>
      <c r="G3360" s="149"/>
      <c r="H3360" s="151"/>
      <c r="I3360" s="149"/>
      <c r="J3360" s="149"/>
      <c r="K3360" s="152"/>
      <c r="L3360" s="149"/>
      <c r="M3360" s="149"/>
      <c r="N3360" s="153"/>
      <c r="O3360" s="153"/>
      <c r="P3360" s="153"/>
    </row>
    <row r="3361" spans="1:16" x14ac:dyDescent="0.35">
      <c r="A3361" s="149"/>
      <c r="B3361" s="149"/>
      <c r="C3361" s="150"/>
      <c r="D3361" s="149"/>
      <c r="E3361" s="149"/>
      <c r="F3361" s="149"/>
      <c r="G3361" s="149"/>
      <c r="H3361" s="151"/>
      <c r="I3361" s="149"/>
      <c r="J3361" s="149"/>
      <c r="K3361" s="152"/>
      <c r="L3361" s="149"/>
      <c r="M3361" s="149"/>
      <c r="N3361" s="153"/>
      <c r="O3361" s="153"/>
      <c r="P3361" s="153"/>
    </row>
    <row r="3362" spans="1:16" x14ac:dyDescent="0.35">
      <c r="A3362" s="149"/>
      <c r="B3362" s="149"/>
      <c r="C3362" s="150"/>
      <c r="D3362" s="149"/>
      <c r="E3362" s="149"/>
      <c r="F3362" s="149"/>
      <c r="G3362" s="149"/>
      <c r="H3362" s="151"/>
      <c r="I3362" s="149"/>
      <c r="J3362" s="149"/>
      <c r="K3362" s="152"/>
      <c r="L3362" s="149"/>
      <c r="M3362" s="149"/>
      <c r="N3362" s="153"/>
      <c r="O3362" s="153"/>
      <c r="P3362" s="153"/>
    </row>
    <row r="3363" spans="1:16" x14ac:dyDescent="0.35">
      <c r="A3363" s="149"/>
      <c r="B3363" s="149"/>
      <c r="C3363" s="150"/>
      <c r="D3363" s="149"/>
      <c r="E3363" s="149"/>
      <c r="F3363" s="149"/>
      <c r="G3363" s="149"/>
      <c r="H3363" s="151"/>
      <c r="I3363" s="149"/>
      <c r="J3363" s="149"/>
      <c r="K3363" s="152"/>
      <c r="L3363" s="149"/>
      <c r="M3363" s="149"/>
      <c r="N3363" s="153"/>
      <c r="O3363" s="153"/>
      <c r="P3363" s="153"/>
    </row>
    <row r="3364" spans="1:16" x14ac:dyDescent="0.35">
      <c r="A3364" s="149"/>
      <c r="B3364" s="149"/>
      <c r="C3364" s="150"/>
      <c r="D3364" s="149"/>
      <c r="E3364" s="149"/>
      <c r="F3364" s="149"/>
      <c r="G3364" s="149"/>
      <c r="H3364" s="151"/>
      <c r="I3364" s="149"/>
      <c r="J3364" s="149"/>
      <c r="K3364" s="152"/>
      <c r="L3364" s="149"/>
      <c r="M3364" s="149"/>
      <c r="N3364" s="153"/>
      <c r="O3364" s="153"/>
      <c r="P3364" s="153"/>
    </row>
    <row r="3365" spans="1:16" x14ac:dyDescent="0.35">
      <c r="A3365" s="149"/>
      <c r="B3365" s="149"/>
      <c r="C3365" s="150"/>
      <c r="D3365" s="149"/>
      <c r="E3365" s="149"/>
      <c r="F3365" s="149"/>
      <c r="G3365" s="149"/>
      <c r="H3365" s="151"/>
      <c r="I3365" s="149"/>
      <c r="J3365" s="149"/>
      <c r="K3365" s="152"/>
      <c r="L3365" s="149"/>
      <c r="M3365" s="149"/>
      <c r="N3365" s="153"/>
      <c r="O3365" s="153"/>
      <c r="P3365" s="153"/>
    </row>
    <row r="3366" spans="1:16" x14ac:dyDescent="0.35">
      <c r="A3366" s="149"/>
      <c r="B3366" s="149"/>
      <c r="C3366" s="150"/>
      <c r="D3366" s="149"/>
      <c r="E3366" s="149"/>
      <c r="F3366" s="149"/>
      <c r="G3366" s="149"/>
      <c r="H3366" s="151"/>
      <c r="I3366" s="149"/>
      <c r="J3366" s="149"/>
      <c r="K3366" s="152"/>
      <c r="L3366" s="149"/>
      <c r="M3366" s="149"/>
      <c r="N3366" s="153"/>
      <c r="O3366" s="153"/>
      <c r="P3366" s="153"/>
    </row>
    <row r="3367" spans="1:16" x14ac:dyDescent="0.35">
      <c r="A3367" s="149"/>
      <c r="B3367" s="149"/>
      <c r="C3367" s="150"/>
      <c r="D3367" s="149"/>
      <c r="E3367" s="149"/>
      <c r="F3367" s="149"/>
      <c r="G3367" s="149"/>
      <c r="H3367" s="151"/>
      <c r="I3367" s="149"/>
      <c r="J3367" s="149"/>
      <c r="K3367" s="152"/>
      <c r="L3367" s="149"/>
      <c r="M3367" s="149"/>
      <c r="N3367" s="153"/>
      <c r="O3367" s="153"/>
      <c r="P3367" s="153"/>
    </row>
    <row r="3368" spans="1:16" x14ac:dyDescent="0.35">
      <c r="A3368" s="149"/>
      <c r="B3368" s="149"/>
      <c r="C3368" s="150"/>
      <c r="D3368" s="149"/>
      <c r="E3368" s="149"/>
      <c r="F3368" s="149"/>
      <c r="G3368" s="149"/>
      <c r="H3368" s="151"/>
      <c r="I3368" s="149"/>
      <c r="J3368" s="149"/>
      <c r="K3368" s="152"/>
      <c r="L3368" s="149"/>
      <c r="M3368" s="149"/>
      <c r="N3368" s="153"/>
      <c r="O3368" s="153"/>
      <c r="P3368" s="153"/>
    </row>
    <row r="3369" spans="1:16" x14ac:dyDescent="0.35">
      <c r="A3369" s="149"/>
      <c r="B3369" s="149"/>
      <c r="C3369" s="150"/>
      <c r="D3369" s="149"/>
      <c r="E3369" s="149"/>
      <c r="F3369" s="149"/>
      <c r="G3369" s="149"/>
      <c r="H3369" s="151"/>
      <c r="I3369" s="149"/>
      <c r="J3369" s="149"/>
      <c r="K3369" s="152"/>
      <c r="L3369" s="149"/>
      <c r="M3369" s="149"/>
      <c r="N3369" s="153"/>
      <c r="O3369" s="153"/>
      <c r="P3369" s="153"/>
    </row>
    <row r="3370" spans="1:16" x14ac:dyDescent="0.35">
      <c r="A3370" s="149"/>
      <c r="B3370" s="149"/>
      <c r="C3370" s="150"/>
      <c r="D3370" s="149"/>
      <c r="E3370" s="149"/>
      <c r="F3370" s="149"/>
      <c r="G3370" s="149"/>
      <c r="H3370" s="151"/>
      <c r="I3370" s="149"/>
      <c r="J3370" s="149"/>
      <c r="K3370" s="152"/>
      <c r="L3370" s="149"/>
      <c r="M3370" s="149"/>
      <c r="N3370" s="153"/>
      <c r="O3370" s="153"/>
      <c r="P3370" s="153"/>
    </row>
    <row r="3371" spans="1:16" x14ac:dyDescent="0.35">
      <c r="A3371" s="149"/>
      <c r="B3371" s="149"/>
      <c r="C3371" s="150"/>
      <c r="D3371" s="149"/>
      <c r="E3371" s="149"/>
      <c r="F3371" s="149"/>
      <c r="G3371" s="149"/>
      <c r="H3371" s="151"/>
      <c r="I3371" s="149"/>
      <c r="J3371" s="149"/>
      <c r="K3371" s="152"/>
      <c r="L3371" s="149"/>
      <c r="M3371" s="149"/>
      <c r="N3371" s="153"/>
      <c r="O3371" s="153"/>
      <c r="P3371" s="153"/>
    </row>
    <row r="3372" spans="1:16" x14ac:dyDescent="0.35">
      <c r="A3372" s="149"/>
      <c r="B3372" s="149"/>
      <c r="C3372" s="150"/>
      <c r="D3372" s="149"/>
      <c r="E3372" s="149"/>
      <c r="F3372" s="149"/>
      <c r="G3372" s="149"/>
      <c r="H3372" s="151"/>
      <c r="I3372" s="149"/>
      <c r="J3372" s="149"/>
      <c r="K3372" s="152"/>
      <c r="L3372" s="149"/>
      <c r="M3372" s="149"/>
      <c r="N3372" s="153"/>
      <c r="O3372" s="153"/>
      <c r="P3372" s="153"/>
    </row>
    <row r="3373" spans="1:16" x14ac:dyDescent="0.35">
      <c r="A3373" s="149"/>
      <c r="B3373" s="149"/>
      <c r="C3373" s="150"/>
      <c r="D3373" s="149"/>
      <c r="E3373" s="149"/>
      <c r="F3373" s="149"/>
      <c r="G3373" s="149"/>
      <c r="H3373" s="151"/>
      <c r="I3373" s="149"/>
      <c r="J3373" s="149"/>
      <c r="K3373" s="152"/>
      <c r="L3373" s="149"/>
      <c r="M3373" s="149"/>
      <c r="N3373" s="153"/>
      <c r="O3373" s="153"/>
      <c r="P3373" s="153"/>
    </row>
    <row r="3374" spans="1:16" x14ac:dyDescent="0.35">
      <c r="A3374" s="149"/>
      <c r="B3374" s="149"/>
      <c r="C3374" s="150"/>
      <c r="D3374" s="149"/>
      <c r="E3374" s="149"/>
      <c r="F3374" s="149"/>
      <c r="G3374" s="149"/>
      <c r="H3374" s="151"/>
      <c r="I3374" s="149"/>
      <c r="J3374" s="149"/>
      <c r="K3374" s="152"/>
      <c r="L3374" s="149"/>
      <c r="M3374" s="149"/>
      <c r="N3374" s="153"/>
      <c r="O3374" s="153"/>
      <c r="P3374" s="153"/>
    </row>
    <row r="3375" spans="1:16" x14ac:dyDescent="0.35">
      <c r="A3375" s="149"/>
      <c r="B3375" s="149"/>
      <c r="C3375" s="150"/>
      <c r="D3375" s="149"/>
      <c r="E3375" s="149"/>
      <c r="F3375" s="149"/>
      <c r="G3375" s="149"/>
      <c r="H3375" s="151"/>
      <c r="I3375" s="149"/>
      <c r="J3375" s="149"/>
      <c r="K3375" s="152"/>
      <c r="L3375" s="149"/>
      <c r="M3375" s="149"/>
      <c r="N3375" s="153"/>
      <c r="O3375" s="153"/>
      <c r="P3375" s="153"/>
    </row>
    <row r="3376" spans="1:16" x14ac:dyDescent="0.35">
      <c r="A3376" s="149"/>
      <c r="B3376" s="149"/>
      <c r="C3376" s="150"/>
      <c r="D3376" s="149"/>
      <c r="E3376" s="149"/>
      <c r="F3376" s="149"/>
      <c r="G3376" s="149"/>
      <c r="H3376" s="151"/>
      <c r="I3376" s="149"/>
      <c r="J3376" s="149"/>
      <c r="K3376" s="152"/>
      <c r="L3376" s="149"/>
      <c r="M3376" s="149"/>
      <c r="N3376" s="153"/>
      <c r="O3376" s="153"/>
      <c r="P3376" s="153"/>
    </row>
    <row r="3377" spans="1:16" x14ac:dyDescent="0.35">
      <c r="A3377" s="149"/>
      <c r="B3377" s="149"/>
      <c r="C3377" s="150"/>
      <c r="D3377" s="149"/>
      <c r="E3377" s="149"/>
      <c r="F3377" s="149"/>
      <c r="G3377" s="149"/>
      <c r="H3377" s="151"/>
      <c r="I3377" s="149"/>
      <c r="J3377" s="149"/>
      <c r="K3377" s="152"/>
      <c r="L3377" s="149"/>
      <c r="M3377" s="149"/>
      <c r="N3377" s="153"/>
      <c r="O3377" s="153"/>
      <c r="P3377" s="153"/>
    </row>
    <row r="3378" spans="1:16" x14ac:dyDescent="0.35">
      <c r="A3378" s="149"/>
      <c r="B3378" s="149"/>
      <c r="C3378" s="150"/>
      <c r="D3378" s="149"/>
      <c r="E3378" s="149"/>
      <c r="F3378" s="149"/>
      <c r="G3378" s="149"/>
      <c r="H3378" s="151"/>
      <c r="I3378" s="149"/>
      <c r="J3378" s="149"/>
      <c r="K3378" s="152"/>
      <c r="L3378" s="149"/>
      <c r="M3378" s="149"/>
      <c r="N3378" s="153"/>
      <c r="O3378" s="153"/>
      <c r="P3378" s="153"/>
    </row>
    <row r="3379" spans="1:16" x14ac:dyDescent="0.35">
      <c r="A3379" s="149"/>
      <c r="B3379" s="149"/>
      <c r="C3379" s="150"/>
      <c r="D3379" s="149"/>
      <c r="E3379" s="149"/>
      <c r="F3379" s="149"/>
      <c r="G3379" s="149"/>
      <c r="H3379" s="151"/>
      <c r="I3379" s="149"/>
      <c r="J3379" s="149"/>
      <c r="K3379" s="152"/>
      <c r="L3379" s="149"/>
      <c r="M3379" s="149"/>
      <c r="N3379" s="153"/>
      <c r="O3379" s="153"/>
      <c r="P3379" s="153"/>
    </row>
    <row r="3380" spans="1:16" x14ac:dyDescent="0.35">
      <c r="A3380" s="149"/>
      <c r="B3380" s="149"/>
      <c r="C3380" s="150"/>
      <c r="D3380" s="149"/>
      <c r="E3380" s="149"/>
      <c r="F3380" s="149"/>
      <c r="G3380" s="149"/>
      <c r="H3380" s="151"/>
      <c r="I3380" s="149"/>
      <c r="J3380" s="149"/>
      <c r="K3380" s="152"/>
      <c r="L3380" s="149"/>
      <c r="M3380" s="149"/>
      <c r="N3380" s="153"/>
      <c r="O3380" s="153"/>
      <c r="P3380" s="153"/>
    </row>
    <row r="3381" spans="1:16" x14ac:dyDescent="0.35">
      <c r="A3381" s="149"/>
      <c r="B3381" s="149"/>
      <c r="C3381" s="150"/>
      <c r="D3381" s="149"/>
      <c r="E3381" s="149"/>
      <c r="F3381" s="149"/>
      <c r="G3381" s="149"/>
      <c r="H3381" s="151"/>
      <c r="I3381" s="149"/>
      <c r="J3381" s="149"/>
      <c r="K3381" s="152"/>
      <c r="L3381" s="149"/>
      <c r="M3381" s="149"/>
      <c r="N3381" s="153"/>
      <c r="O3381" s="153"/>
      <c r="P3381" s="153"/>
    </row>
    <row r="3382" spans="1:16" x14ac:dyDescent="0.35">
      <c r="A3382" s="149"/>
      <c r="B3382" s="149"/>
      <c r="C3382" s="150"/>
      <c r="D3382" s="149"/>
      <c r="E3382" s="149"/>
      <c r="F3382" s="149"/>
      <c r="G3382" s="149"/>
      <c r="H3382" s="151"/>
      <c r="I3382" s="149"/>
      <c r="J3382" s="149"/>
      <c r="K3382" s="152"/>
      <c r="L3382" s="149"/>
      <c r="M3382" s="149"/>
      <c r="N3382" s="153"/>
      <c r="O3382" s="153"/>
      <c r="P3382" s="153"/>
    </row>
    <row r="3383" spans="1:16" x14ac:dyDescent="0.35">
      <c r="A3383" s="149"/>
      <c r="B3383" s="149"/>
      <c r="C3383" s="150"/>
      <c r="D3383" s="149"/>
      <c r="E3383" s="149"/>
      <c r="F3383" s="149"/>
      <c r="G3383" s="149"/>
      <c r="H3383" s="151"/>
      <c r="I3383" s="149"/>
      <c r="J3383" s="149"/>
      <c r="K3383" s="152"/>
      <c r="L3383" s="149"/>
      <c r="M3383" s="149"/>
      <c r="N3383" s="153"/>
      <c r="O3383" s="153"/>
      <c r="P3383" s="153"/>
    </row>
    <row r="3384" spans="1:16" x14ac:dyDescent="0.35">
      <c r="A3384" s="149"/>
      <c r="B3384" s="149"/>
      <c r="C3384" s="150"/>
      <c r="D3384" s="149"/>
      <c r="E3384" s="149"/>
      <c r="F3384" s="149"/>
      <c r="G3384" s="149"/>
      <c r="H3384" s="151"/>
      <c r="I3384" s="149"/>
      <c r="J3384" s="149"/>
      <c r="K3384" s="152"/>
      <c r="L3384" s="149"/>
      <c r="M3384" s="149"/>
      <c r="N3384" s="153"/>
      <c r="O3384" s="153"/>
      <c r="P3384" s="153"/>
    </row>
    <row r="3385" spans="1:16" x14ac:dyDescent="0.35">
      <c r="A3385" s="149"/>
      <c r="B3385" s="149"/>
      <c r="C3385" s="150"/>
      <c r="D3385" s="149"/>
      <c r="E3385" s="149"/>
      <c r="F3385" s="149"/>
      <c r="G3385" s="149"/>
      <c r="H3385" s="151"/>
      <c r="I3385" s="149"/>
      <c r="J3385" s="149"/>
      <c r="K3385" s="152"/>
      <c r="L3385" s="149"/>
      <c r="M3385" s="149"/>
      <c r="N3385" s="153"/>
      <c r="O3385" s="153"/>
      <c r="P3385" s="153"/>
    </row>
    <row r="3386" spans="1:16" x14ac:dyDescent="0.35">
      <c r="A3386" s="149"/>
      <c r="B3386" s="149"/>
      <c r="C3386" s="150"/>
      <c r="D3386" s="149"/>
      <c r="E3386" s="149"/>
      <c r="F3386" s="149"/>
      <c r="G3386" s="149"/>
      <c r="H3386" s="151"/>
      <c r="I3386" s="149"/>
      <c r="J3386" s="149"/>
      <c r="K3386" s="152"/>
      <c r="L3386" s="149"/>
      <c r="M3386" s="149"/>
      <c r="N3386" s="153"/>
      <c r="O3386" s="153"/>
      <c r="P3386" s="153"/>
    </row>
    <row r="3387" spans="1:16" x14ac:dyDescent="0.35">
      <c r="A3387" s="149"/>
      <c r="B3387" s="149"/>
      <c r="C3387" s="150"/>
      <c r="D3387" s="149"/>
      <c r="E3387" s="149"/>
      <c r="F3387" s="149"/>
      <c r="G3387" s="149"/>
      <c r="H3387" s="151"/>
      <c r="I3387" s="149"/>
      <c r="J3387" s="149"/>
      <c r="K3387" s="152"/>
      <c r="L3387" s="149"/>
      <c r="M3387" s="149"/>
      <c r="N3387" s="153"/>
      <c r="O3387" s="153"/>
      <c r="P3387" s="153"/>
    </row>
    <row r="3388" spans="1:16" x14ac:dyDescent="0.35">
      <c r="A3388" s="149"/>
      <c r="B3388" s="149"/>
      <c r="C3388" s="150"/>
      <c r="D3388" s="149"/>
      <c r="E3388" s="149"/>
      <c r="F3388" s="149"/>
      <c r="G3388" s="149"/>
      <c r="H3388" s="151"/>
      <c r="I3388" s="149"/>
      <c r="J3388" s="149"/>
      <c r="K3388" s="152"/>
      <c r="L3388" s="149"/>
      <c r="M3388" s="149"/>
      <c r="N3388" s="153"/>
      <c r="O3388" s="153"/>
      <c r="P3388" s="153"/>
    </row>
    <row r="3389" spans="1:16" x14ac:dyDescent="0.35">
      <c r="A3389" s="149"/>
      <c r="B3389" s="149"/>
      <c r="C3389" s="150"/>
      <c r="D3389" s="149"/>
      <c r="E3389" s="149"/>
      <c r="F3389" s="149"/>
      <c r="G3389" s="149"/>
      <c r="H3389" s="151"/>
      <c r="I3389" s="149"/>
      <c r="J3389" s="149"/>
      <c r="K3389" s="152"/>
      <c r="L3389" s="149"/>
      <c r="M3389" s="149"/>
      <c r="N3389" s="153"/>
      <c r="O3389" s="153"/>
      <c r="P3389" s="153"/>
    </row>
    <row r="3390" spans="1:16" x14ac:dyDescent="0.35">
      <c r="A3390" s="149"/>
      <c r="B3390" s="149"/>
      <c r="C3390" s="150"/>
      <c r="D3390" s="149"/>
      <c r="E3390" s="149"/>
      <c r="F3390" s="149"/>
      <c r="G3390" s="149"/>
      <c r="H3390" s="151"/>
      <c r="I3390" s="149"/>
      <c r="J3390" s="149"/>
      <c r="K3390" s="152"/>
      <c r="L3390" s="149"/>
      <c r="M3390" s="149"/>
      <c r="N3390" s="153"/>
      <c r="O3390" s="153"/>
      <c r="P3390" s="153"/>
    </row>
    <row r="3391" spans="1:16" x14ac:dyDescent="0.35">
      <c r="A3391" s="149"/>
      <c r="B3391" s="149"/>
      <c r="C3391" s="150"/>
      <c r="D3391" s="149"/>
      <c r="E3391" s="149"/>
      <c r="F3391" s="149"/>
      <c r="G3391" s="149"/>
      <c r="H3391" s="151"/>
      <c r="I3391" s="149"/>
      <c r="J3391" s="149"/>
      <c r="K3391" s="152"/>
      <c r="L3391" s="149"/>
      <c r="M3391" s="149"/>
      <c r="N3391" s="153"/>
      <c r="O3391" s="153"/>
      <c r="P3391" s="153"/>
    </row>
    <row r="3392" spans="1:16" x14ac:dyDescent="0.35">
      <c r="A3392" s="149"/>
      <c r="B3392" s="149"/>
      <c r="C3392" s="150"/>
      <c r="D3392" s="149"/>
      <c r="E3392" s="149"/>
      <c r="F3392" s="149"/>
      <c r="G3392" s="149"/>
      <c r="H3392" s="151"/>
      <c r="I3392" s="149"/>
      <c r="J3392" s="149"/>
      <c r="K3392" s="152"/>
      <c r="L3392" s="149"/>
      <c r="M3392" s="149"/>
      <c r="N3392" s="153"/>
      <c r="O3392" s="153"/>
      <c r="P3392" s="153"/>
    </row>
    <row r="3393" spans="1:16" x14ac:dyDescent="0.35">
      <c r="A3393" s="149"/>
      <c r="B3393" s="149"/>
      <c r="C3393" s="150"/>
      <c r="D3393" s="149"/>
      <c r="E3393" s="149"/>
      <c r="F3393" s="149"/>
      <c r="G3393" s="149"/>
      <c r="H3393" s="151"/>
      <c r="I3393" s="149"/>
      <c r="J3393" s="149"/>
      <c r="K3393" s="152"/>
      <c r="L3393" s="149"/>
      <c r="M3393" s="149"/>
      <c r="N3393" s="153"/>
      <c r="O3393" s="153"/>
      <c r="P3393" s="153"/>
    </row>
    <row r="3394" spans="1:16" x14ac:dyDescent="0.35">
      <c r="A3394" s="149"/>
      <c r="B3394" s="149"/>
      <c r="C3394" s="150"/>
      <c r="D3394" s="149"/>
      <c r="E3394" s="149"/>
      <c r="F3394" s="149"/>
      <c r="G3394" s="149"/>
      <c r="H3394" s="151"/>
      <c r="I3394" s="149"/>
      <c r="J3394" s="149"/>
      <c r="K3394" s="152"/>
      <c r="L3394" s="149"/>
      <c r="M3394" s="149"/>
      <c r="N3394" s="153"/>
      <c r="O3394" s="153"/>
      <c r="P3394" s="153"/>
    </row>
    <row r="3395" spans="1:16" x14ac:dyDescent="0.35">
      <c r="A3395" s="149"/>
      <c r="B3395" s="149"/>
      <c r="C3395" s="150"/>
      <c r="D3395" s="149"/>
      <c r="E3395" s="149"/>
      <c r="F3395" s="149"/>
      <c r="G3395" s="149"/>
      <c r="H3395" s="151"/>
      <c r="I3395" s="149"/>
      <c r="J3395" s="149"/>
      <c r="K3395" s="152"/>
      <c r="L3395" s="149"/>
      <c r="M3395" s="149"/>
      <c r="N3395" s="153"/>
      <c r="O3395" s="153"/>
      <c r="P3395" s="153"/>
    </row>
    <row r="3396" spans="1:16" x14ac:dyDescent="0.35">
      <c r="A3396" s="149"/>
      <c r="B3396" s="149"/>
      <c r="C3396" s="150"/>
      <c r="D3396" s="149"/>
      <c r="E3396" s="149"/>
      <c r="F3396" s="149"/>
      <c r="G3396" s="149"/>
      <c r="H3396" s="151"/>
      <c r="I3396" s="149"/>
      <c r="J3396" s="149"/>
      <c r="K3396" s="152"/>
      <c r="L3396" s="149"/>
      <c r="M3396" s="149"/>
      <c r="N3396" s="153"/>
      <c r="O3396" s="153"/>
      <c r="P3396" s="153"/>
    </row>
    <row r="3397" spans="1:16" x14ac:dyDescent="0.35">
      <c r="A3397" s="149"/>
      <c r="B3397" s="149"/>
      <c r="C3397" s="150"/>
      <c r="D3397" s="149"/>
      <c r="E3397" s="149"/>
      <c r="F3397" s="149"/>
      <c r="G3397" s="149"/>
      <c r="H3397" s="151"/>
      <c r="I3397" s="149"/>
      <c r="J3397" s="149"/>
      <c r="K3397" s="152"/>
      <c r="L3397" s="149"/>
      <c r="M3397" s="149"/>
      <c r="N3397" s="153"/>
      <c r="O3397" s="153"/>
      <c r="P3397" s="153"/>
    </row>
    <row r="3398" spans="1:16" x14ac:dyDescent="0.35">
      <c r="A3398" s="149"/>
      <c r="B3398" s="149"/>
      <c r="C3398" s="150"/>
      <c r="D3398" s="149"/>
      <c r="E3398" s="149"/>
      <c r="F3398" s="149"/>
      <c r="G3398" s="149"/>
      <c r="H3398" s="151"/>
      <c r="I3398" s="149"/>
      <c r="J3398" s="149"/>
      <c r="K3398" s="152"/>
      <c r="L3398" s="149"/>
      <c r="M3398" s="149"/>
      <c r="N3398" s="153"/>
      <c r="O3398" s="153"/>
      <c r="P3398" s="153"/>
    </row>
    <row r="3399" spans="1:16" x14ac:dyDescent="0.35">
      <c r="A3399" s="149"/>
      <c r="B3399" s="149"/>
      <c r="C3399" s="150"/>
      <c r="D3399" s="149"/>
      <c r="E3399" s="149"/>
      <c r="F3399" s="149"/>
      <c r="G3399" s="149"/>
      <c r="H3399" s="151"/>
      <c r="I3399" s="149"/>
      <c r="J3399" s="149"/>
      <c r="K3399" s="152"/>
      <c r="L3399" s="149"/>
      <c r="M3399" s="149"/>
      <c r="N3399" s="153"/>
      <c r="O3399" s="153"/>
      <c r="P3399" s="153"/>
    </row>
    <row r="3400" spans="1:16" x14ac:dyDescent="0.35">
      <c r="A3400" s="149"/>
      <c r="B3400" s="149"/>
      <c r="C3400" s="150"/>
      <c r="D3400" s="149"/>
      <c r="E3400" s="149"/>
      <c r="F3400" s="149"/>
      <c r="G3400" s="149"/>
      <c r="H3400" s="151"/>
      <c r="I3400" s="149"/>
      <c r="J3400" s="149"/>
      <c r="K3400" s="152"/>
      <c r="L3400" s="149"/>
      <c r="M3400" s="149"/>
      <c r="N3400" s="153"/>
      <c r="O3400" s="153"/>
      <c r="P3400" s="153"/>
    </row>
    <row r="3401" spans="1:16" x14ac:dyDescent="0.35">
      <c r="A3401" s="149"/>
      <c r="B3401" s="149"/>
      <c r="C3401" s="150"/>
      <c r="D3401" s="149"/>
      <c r="E3401" s="149"/>
      <c r="F3401" s="149"/>
      <c r="G3401" s="149"/>
      <c r="H3401" s="151"/>
      <c r="I3401" s="149"/>
      <c r="J3401" s="149"/>
      <c r="K3401" s="152"/>
      <c r="L3401" s="149"/>
      <c r="M3401" s="149"/>
      <c r="N3401" s="153"/>
      <c r="O3401" s="153"/>
      <c r="P3401" s="153"/>
    </row>
    <row r="3402" spans="1:16" x14ac:dyDescent="0.35">
      <c r="A3402" s="149"/>
      <c r="B3402" s="149"/>
      <c r="C3402" s="150"/>
      <c r="D3402" s="149"/>
      <c r="E3402" s="149"/>
      <c r="F3402" s="149"/>
      <c r="G3402" s="149"/>
      <c r="H3402" s="151"/>
      <c r="I3402" s="149"/>
      <c r="J3402" s="149"/>
      <c r="K3402" s="152"/>
      <c r="L3402" s="149"/>
      <c r="M3402" s="149"/>
      <c r="N3402" s="153"/>
      <c r="O3402" s="153"/>
      <c r="P3402" s="153"/>
    </row>
    <row r="3403" spans="1:16" x14ac:dyDescent="0.35">
      <c r="A3403" s="149"/>
      <c r="B3403" s="149"/>
      <c r="C3403" s="150"/>
      <c r="D3403" s="149"/>
      <c r="E3403" s="149"/>
      <c r="F3403" s="149"/>
      <c r="G3403" s="149"/>
      <c r="H3403" s="151"/>
      <c r="I3403" s="149"/>
      <c r="J3403" s="149"/>
      <c r="K3403" s="152"/>
      <c r="L3403" s="149"/>
      <c r="M3403" s="149"/>
      <c r="N3403" s="153"/>
      <c r="O3403" s="153"/>
      <c r="P3403" s="153"/>
    </row>
    <row r="3404" spans="1:16" x14ac:dyDescent="0.35">
      <c r="A3404" s="149"/>
      <c r="B3404" s="149"/>
      <c r="C3404" s="150"/>
      <c r="D3404" s="149"/>
      <c r="E3404" s="149"/>
      <c r="F3404" s="149"/>
      <c r="G3404" s="149"/>
      <c r="H3404" s="151"/>
      <c r="I3404" s="149"/>
      <c r="J3404" s="149"/>
      <c r="K3404" s="152"/>
      <c r="L3404" s="149"/>
      <c r="M3404" s="149"/>
      <c r="N3404" s="153"/>
      <c r="O3404" s="153"/>
      <c r="P3404" s="153"/>
    </row>
    <row r="3405" spans="1:16" x14ac:dyDescent="0.35">
      <c r="A3405" s="149"/>
      <c r="B3405" s="149"/>
      <c r="C3405" s="150"/>
      <c r="D3405" s="149"/>
      <c r="E3405" s="149"/>
      <c r="F3405" s="149"/>
      <c r="G3405" s="149"/>
      <c r="H3405" s="151"/>
      <c r="I3405" s="149"/>
      <c r="J3405" s="149"/>
      <c r="K3405" s="152"/>
      <c r="L3405" s="149"/>
      <c r="M3405" s="149"/>
      <c r="N3405" s="153"/>
      <c r="O3405" s="153"/>
      <c r="P3405" s="153"/>
    </row>
    <row r="3406" spans="1:16" x14ac:dyDescent="0.35">
      <c r="A3406" s="149"/>
      <c r="B3406" s="149"/>
      <c r="C3406" s="150"/>
      <c r="D3406" s="149"/>
      <c r="E3406" s="149"/>
      <c r="F3406" s="149"/>
      <c r="G3406" s="149"/>
      <c r="H3406" s="151"/>
      <c r="I3406" s="149"/>
      <c r="J3406" s="149"/>
      <c r="K3406" s="152"/>
      <c r="L3406" s="149"/>
      <c r="M3406" s="149"/>
      <c r="N3406" s="153"/>
      <c r="O3406" s="153"/>
      <c r="P3406" s="153"/>
    </row>
    <row r="3407" spans="1:16" x14ac:dyDescent="0.35">
      <c r="A3407" s="149"/>
      <c r="B3407" s="149"/>
      <c r="C3407" s="150"/>
      <c r="D3407" s="149"/>
      <c r="E3407" s="149"/>
      <c r="F3407" s="149"/>
      <c r="G3407" s="149"/>
      <c r="H3407" s="151"/>
      <c r="I3407" s="149"/>
      <c r="J3407" s="149"/>
      <c r="K3407" s="152"/>
      <c r="L3407" s="149"/>
      <c r="M3407" s="149"/>
      <c r="N3407" s="153"/>
      <c r="O3407" s="153"/>
      <c r="P3407" s="153"/>
    </row>
    <row r="3408" spans="1:16" x14ac:dyDescent="0.35">
      <c r="A3408" s="149"/>
      <c r="B3408" s="149"/>
      <c r="C3408" s="150"/>
      <c r="D3408" s="149"/>
      <c r="E3408" s="149"/>
      <c r="F3408" s="149"/>
      <c r="G3408" s="149"/>
      <c r="H3408" s="151"/>
      <c r="I3408" s="149"/>
      <c r="J3408" s="149"/>
      <c r="K3408" s="152"/>
      <c r="L3408" s="149"/>
      <c r="M3408" s="149"/>
      <c r="N3408" s="153"/>
      <c r="O3408" s="153"/>
      <c r="P3408" s="153"/>
    </row>
    <row r="3409" spans="1:16" x14ac:dyDescent="0.35">
      <c r="A3409" s="149"/>
      <c r="B3409" s="149"/>
      <c r="C3409" s="150"/>
      <c r="D3409" s="149"/>
      <c r="E3409" s="149"/>
      <c r="F3409" s="149"/>
      <c r="G3409" s="149"/>
      <c r="H3409" s="151"/>
      <c r="I3409" s="149"/>
      <c r="J3409" s="149"/>
      <c r="K3409" s="152"/>
      <c r="L3409" s="149"/>
      <c r="M3409" s="149"/>
      <c r="N3409" s="153"/>
      <c r="O3409" s="153"/>
      <c r="P3409" s="153"/>
    </row>
    <row r="3410" spans="1:16" x14ac:dyDescent="0.35">
      <c r="A3410" s="149"/>
      <c r="B3410" s="149"/>
      <c r="C3410" s="150"/>
      <c r="D3410" s="149"/>
      <c r="E3410" s="149"/>
      <c r="F3410" s="149"/>
      <c r="G3410" s="149"/>
      <c r="H3410" s="151"/>
      <c r="I3410" s="149"/>
      <c r="J3410" s="149"/>
      <c r="K3410" s="152"/>
      <c r="L3410" s="149"/>
      <c r="M3410" s="149"/>
      <c r="N3410" s="153"/>
      <c r="O3410" s="153"/>
      <c r="P3410" s="153"/>
    </row>
    <row r="3411" spans="1:16" x14ac:dyDescent="0.35">
      <c r="A3411" s="149"/>
      <c r="B3411" s="149"/>
      <c r="C3411" s="150"/>
      <c r="D3411" s="149"/>
      <c r="E3411" s="149"/>
      <c r="F3411" s="149"/>
      <c r="G3411" s="149"/>
      <c r="H3411" s="151"/>
      <c r="I3411" s="149"/>
      <c r="J3411" s="149"/>
      <c r="K3411" s="152"/>
      <c r="L3411" s="149"/>
      <c r="M3411" s="149"/>
      <c r="N3411" s="153"/>
      <c r="O3411" s="153"/>
      <c r="P3411" s="153"/>
    </row>
    <row r="3412" spans="1:16" x14ac:dyDescent="0.35">
      <c r="A3412" s="149"/>
      <c r="B3412" s="149"/>
      <c r="C3412" s="150"/>
      <c r="D3412" s="149"/>
      <c r="E3412" s="149"/>
      <c r="F3412" s="149"/>
      <c r="G3412" s="149"/>
      <c r="H3412" s="151"/>
      <c r="I3412" s="149"/>
      <c r="J3412" s="149"/>
      <c r="K3412" s="152"/>
      <c r="L3412" s="149"/>
      <c r="M3412" s="149"/>
      <c r="N3412" s="153"/>
      <c r="O3412" s="153"/>
      <c r="P3412" s="153"/>
    </row>
    <row r="3413" spans="1:16" x14ac:dyDescent="0.35">
      <c r="A3413" s="149"/>
      <c r="B3413" s="149"/>
      <c r="C3413" s="150"/>
      <c r="D3413" s="149"/>
      <c r="E3413" s="149"/>
      <c r="F3413" s="149"/>
      <c r="G3413" s="149"/>
      <c r="H3413" s="151"/>
      <c r="I3413" s="149"/>
      <c r="J3413" s="149"/>
      <c r="K3413" s="152"/>
      <c r="L3413" s="149"/>
      <c r="M3413" s="149"/>
      <c r="N3413" s="153"/>
      <c r="O3413" s="153"/>
      <c r="P3413" s="153"/>
    </row>
    <row r="3414" spans="1:16" x14ac:dyDescent="0.35">
      <c r="A3414" s="149"/>
      <c r="B3414" s="149"/>
      <c r="C3414" s="150"/>
      <c r="D3414" s="149"/>
      <c r="E3414" s="149"/>
      <c r="F3414" s="149"/>
      <c r="G3414" s="149"/>
      <c r="H3414" s="151"/>
      <c r="I3414" s="149"/>
      <c r="J3414" s="149"/>
      <c r="K3414" s="152"/>
      <c r="L3414" s="149"/>
      <c r="M3414" s="149"/>
      <c r="N3414" s="153"/>
      <c r="O3414" s="153"/>
      <c r="P3414" s="153"/>
    </row>
    <row r="3415" spans="1:16" x14ac:dyDescent="0.35">
      <c r="A3415" s="149"/>
      <c r="B3415" s="149"/>
      <c r="C3415" s="150"/>
      <c r="D3415" s="149"/>
      <c r="E3415" s="149"/>
      <c r="F3415" s="149"/>
      <c r="G3415" s="149"/>
      <c r="H3415" s="151"/>
      <c r="I3415" s="149"/>
      <c r="J3415" s="149"/>
      <c r="K3415" s="152"/>
      <c r="L3415" s="149"/>
      <c r="M3415" s="149"/>
      <c r="N3415" s="153"/>
      <c r="O3415" s="153"/>
      <c r="P3415" s="153"/>
    </row>
    <row r="3416" spans="1:16" x14ac:dyDescent="0.35">
      <c r="A3416" s="149"/>
      <c r="B3416" s="149"/>
      <c r="C3416" s="150"/>
      <c r="D3416" s="149"/>
      <c r="E3416" s="149"/>
      <c r="F3416" s="149"/>
      <c r="G3416" s="149"/>
      <c r="H3416" s="151"/>
      <c r="I3416" s="149"/>
      <c r="J3416" s="149"/>
      <c r="K3416" s="152"/>
      <c r="L3416" s="149"/>
      <c r="M3416" s="149"/>
      <c r="N3416" s="153"/>
      <c r="O3416" s="153"/>
      <c r="P3416" s="153"/>
    </row>
    <row r="3417" spans="1:16" x14ac:dyDescent="0.35">
      <c r="A3417" s="149"/>
      <c r="B3417" s="149"/>
      <c r="C3417" s="150"/>
      <c r="D3417" s="149"/>
      <c r="E3417" s="149"/>
      <c r="F3417" s="149"/>
      <c r="G3417" s="149"/>
      <c r="H3417" s="151"/>
      <c r="I3417" s="149"/>
      <c r="J3417" s="149"/>
      <c r="K3417" s="152"/>
      <c r="L3417" s="149"/>
      <c r="M3417" s="149"/>
      <c r="N3417" s="153"/>
      <c r="O3417" s="153"/>
      <c r="P3417" s="153"/>
    </row>
    <row r="3418" spans="1:16" x14ac:dyDescent="0.35">
      <c r="A3418" s="149"/>
      <c r="B3418" s="149"/>
      <c r="C3418" s="150"/>
      <c r="D3418" s="149"/>
      <c r="E3418" s="149"/>
      <c r="F3418" s="149"/>
      <c r="G3418" s="149"/>
      <c r="H3418" s="151"/>
      <c r="I3418" s="149"/>
      <c r="J3418" s="149"/>
      <c r="K3418" s="152"/>
      <c r="L3418" s="149"/>
      <c r="M3418" s="149"/>
      <c r="N3418" s="153"/>
      <c r="O3418" s="153"/>
      <c r="P3418" s="153"/>
    </row>
    <row r="3419" spans="1:16" x14ac:dyDescent="0.35">
      <c r="A3419" s="149"/>
      <c r="B3419" s="149"/>
      <c r="C3419" s="150"/>
      <c r="D3419" s="149"/>
      <c r="E3419" s="149"/>
      <c r="F3419" s="149"/>
      <c r="G3419" s="149"/>
      <c r="H3419" s="151"/>
      <c r="I3419" s="149"/>
      <c r="J3419" s="149"/>
      <c r="K3419" s="152"/>
      <c r="L3419" s="149"/>
      <c r="M3419" s="149"/>
      <c r="N3419" s="153"/>
      <c r="O3419" s="153"/>
      <c r="P3419" s="153"/>
    </row>
    <row r="3420" spans="1:16" x14ac:dyDescent="0.35">
      <c r="A3420" s="149"/>
      <c r="B3420" s="149"/>
      <c r="C3420" s="150"/>
      <c r="D3420" s="149"/>
      <c r="E3420" s="149"/>
      <c r="F3420" s="149"/>
      <c r="G3420" s="149"/>
      <c r="H3420" s="151"/>
      <c r="I3420" s="149"/>
      <c r="J3420" s="149"/>
      <c r="K3420" s="152"/>
      <c r="L3420" s="149"/>
      <c r="M3420" s="149"/>
      <c r="N3420" s="153"/>
      <c r="O3420" s="153"/>
      <c r="P3420" s="153"/>
    </row>
    <row r="3421" spans="1:16" x14ac:dyDescent="0.35">
      <c r="A3421" s="149"/>
      <c r="B3421" s="149"/>
      <c r="C3421" s="150"/>
      <c r="D3421" s="149"/>
      <c r="E3421" s="149"/>
      <c r="F3421" s="149"/>
      <c r="G3421" s="149"/>
      <c r="H3421" s="151"/>
      <c r="I3421" s="149"/>
      <c r="J3421" s="149"/>
      <c r="K3421" s="152"/>
      <c r="L3421" s="149"/>
      <c r="M3421" s="149"/>
      <c r="N3421" s="153"/>
      <c r="O3421" s="153"/>
      <c r="P3421" s="153"/>
    </row>
    <row r="3422" spans="1:16" x14ac:dyDescent="0.35">
      <c r="A3422" s="149"/>
      <c r="B3422" s="149"/>
      <c r="C3422" s="150"/>
      <c r="D3422" s="149"/>
      <c r="E3422" s="149"/>
      <c r="F3422" s="149"/>
      <c r="G3422" s="149"/>
      <c r="H3422" s="151"/>
      <c r="I3422" s="149"/>
      <c r="J3422" s="149"/>
      <c r="K3422" s="152"/>
      <c r="L3422" s="149"/>
      <c r="M3422" s="149"/>
      <c r="N3422" s="153"/>
      <c r="O3422" s="153"/>
      <c r="P3422" s="153"/>
    </row>
    <row r="3423" spans="1:16" x14ac:dyDescent="0.35">
      <c r="A3423" s="149"/>
      <c r="B3423" s="149"/>
      <c r="C3423" s="150"/>
      <c r="D3423" s="149"/>
      <c r="E3423" s="149"/>
      <c r="F3423" s="149"/>
      <c r="G3423" s="149"/>
      <c r="H3423" s="151"/>
      <c r="I3423" s="149"/>
      <c r="J3423" s="149"/>
      <c r="K3423" s="152"/>
      <c r="L3423" s="149"/>
      <c r="M3423" s="149"/>
      <c r="N3423" s="153"/>
      <c r="O3423" s="153"/>
      <c r="P3423" s="153"/>
    </row>
    <row r="3424" spans="1:16" x14ac:dyDescent="0.35">
      <c r="A3424" s="149"/>
      <c r="B3424" s="149"/>
      <c r="C3424" s="150"/>
      <c r="D3424" s="149"/>
      <c r="E3424" s="149"/>
      <c r="F3424" s="149"/>
      <c r="G3424" s="149"/>
      <c r="H3424" s="151"/>
      <c r="I3424" s="149"/>
      <c r="J3424" s="149"/>
      <c r="K3424" s="152"/>
      <c r="L3424" s="149"/>
      <c r="M3424" s="149"/>
      <c r="N3424" s="153"/>
      <c r="O3424" s="153"/>
      <c r="P3424" s="153"/>
    </row>
    <row r="3425" spans="1:16" x14ac:dyDescent="0.35">
      <c r="A3425" s="149"/>
      <c r="B3425" s="149"/>
      <c r="C3425" s="150"/>
      <c r="D3425" s="149"/>
      <c r="E3425" s="149"/>
      <c r="F3425" s="149"/>
      <c r="G3425" s="149"/>
      <c r="H3425" s="151"/>
      <c r="I3425" s="149"/>
      <c r="J3425" s="149"/>
      <c r="K3425" s="152"/>
      <c r="L3425" s="149"/>
      <c r="M3425" s="149"/>
      <c r="N3425" s="153"/>
      <c r="O3425" s="153"/>
      <c r="P3425" s="153"/>
    </row>
    <row r="3426" spans="1:16" x14ac:dyDescent="0.35">
      <c r="A3426" s="149"/>
      <c r="B3426" s="149"/>
      <c r="C3426" s="150"/>
      <c r="D3426" s="149"/>
      <c r="E3426" s="149"/>
      <c r="F3426" s="149"/>
      <c r="G3426" s="149"/>
      <c r="H3426" s="151"/>
      <c r="I3426" s="149"/>
      <c r="J3426" s="149"/>
      <c r="K3426" s="152"/>
      <c r="L3426" s="149"/>
      <c r="M3426" s="149"/>
      <c r="N3426" s="153"/>
      <c r="O3426" s="153"/>
      <c r="P3426" s="153"/>
    </row>
    <row r="3427" spans="1:16" x14ac:dyDescent="0.35">
      <c r="A3427" s="149"/>
      <c r="B3427" s="149"/>
      <c r="C3427" s="150"/>
      <c r="D3427" s="149"/>
      <c r="E3427" s="149"/>
      <c r="F3427" s="149"/>
      <c r="G3427" s="149"/>
      <c r="H3427" s="151"/>
      <c r="I3427" s="149"/>
      <c r="J3427" s="149"/>
      <c r="K3427" s="152"/>
      <c r="L3427" s="149"/>
      <c r="M3427" s="149"/>
      <c r="N3427" s="153"/>
      <c r="O3427" s="153"/>
      <c r="P3427" s="153"/>
    </row>
    <row r="3428" spans="1:16" x14ac:dyDescent="0.35">
      <c r="A3428" s="149"/>
      <c r="B3428" s="149"/>
      <c r="C3428" s="150"/>
      <c r="D3428" s="149"/>
      <c r="E3428" s="149"/>
      <c r="F3428" s="149"/>
      <c r="G3428" s="149"/>
      <c r="H3428" s="151"/>
      <c r="I3428" s="149"/>
      <c r="J3428" s="149"/>
      <c r="K3428" s="152"/>
      <c r="L3428" s="149"/>
      <c r="M3428" s="149"/>
      <c r="N3428" s="153"/>
      <c r="O3428" s="153"/>
      <c r="P3428" s="153"/>
    </row>
    <row r="3429" spans="1:16" x14ac:dyDescent="0.35">
      <c r="A3429" s="149"/>
      <c r="B3429" s="149"/>
      <c r="C3429" s="150"/>
      <c r="D3429" s="149"/>
      <c r="E3429" s="149"/>
      <c r="F3429" s="149"/>
      <c r="G3429" s="149"/>
      <c r="H3429" s="151"/>
      <c r="I3429" s="149"/>
      <c r="J3429" s="149"/>
      <c r="K3429" s="152"/>
      <c r="L3429" s="149"/>
      <c r="M3429" s="149"/>
      <c r="N3429" s="153"/>
      <c r="O3429" s="153"/>
      <c r="P3429" s="153"/>
    </row>
    <row r="3430" spans="1:16" x14ac:dyDescent="0.35">
      <c r="A3430" s="149"/>
      <c r="B3430" s="149"/>
      <c r="C3430" s="150"/>
      <c r="D3430" s="149"/>
      <c r="E3430" s="149"/>
      <c r="F3430" s="149"/>
      <c r="G3430" s="149"/>
      <c r="H3430" s="151"/>
      <c r="I3430" s="149"/>
      <c r="J3430" s="149"/>
      <c r="K3430" s="152"/>
      <c r="L3430" s="149"/>
      <c r="M3430" s="149"/>
      <c r="N3430" s="153"/>
      <c r="O3430" s="153"/>
      <c r="P3430" s="153"/>
    </row>
    <row r="3431" spans="1:16" x14ac:dyDescent="0.35">
      <c r="A3431" s="149"/>
      <c r="B3431" s="149"/>
      <c r="C3431" s="150"/>
      <c r="D3431" s="149"/>
      <c r="E3431" s="149"/>
      <c r="F3431" s="149"/>
      <c r="G3431" s="149"/>
      <c r="H3431" s="151"/>
      <c r="I3431" s="149"/>
      <c r="J3431" s="149"/>
      <c r="K3431" s="152"/>
      <c r="L3431" s="149"/>
      <c r="M3431" s="149"/>
      <c r="N3431" s="153"/>
      <c r="O3431" s="153"/>
      <c r="P3431" s="153"/>
    </row>
    <row r="3432" spans="1:16" x14ac:dyDescent="0.35">
      <c r="A3432" s="149"/>
      <c r="B3432" s="149"/>
      <c r="C3432" s="150"/>
      <c r="D3432" s="149"/>
      <c r="E3432" s="149"/>
      <c r="F3432" s="149"/>
      <c r="G3432" s="149"/>
      <c r="H3432" s="151"/>
      <c r="I3432" s="149"/>
      <c r="J3432" s="149"/>
      <c r="K3432" s="152"/>
      <c r="L3432" s="149"/>
      <c r="M3432" s="149"/>
      <c r="N3432" s="153"/>
      <c r="O3432" s="153"/>
      <c r="P3432" s="153"/>
    </row>
    <row r="3433" spans="1:16" x14ac:dyDescent="0.35">
      <c r="A3433" s="149"/>
      <c r="B3433" s="149"/>
      <c r="C3433" s="150"/>
      <c r="D3433" s="149"/>
      <c r="E3433" s="149"/>
      <c r="F3433" s="149"/>
      <c r="G3433" s="149"/>
      <c r="H3433" s="151"/>
      <c r="I3433" s="149"/>
      <c r="J3433" s="149"/>
      <c r="K3433" s="152"/>
      <c r="L3433" s="149"/>
      <c r="M3433" s="149"/>
      <c r="N3433" s="153"/>
      <c r="O3433" s="153"/>
      <c r="P3433" s="153"/>
    </row>
    <row r="3434" spans="1:16" x14ac:dyDescent="0.35">
      <c r="A3434" s="149"/>
      <c r="B3434" s="149"/>
      <c r="C3434" s="150"/>
      <c r="D3434" s="149"/>
      <c r="E3434" s="149"/>
      <c r="F3434" s="149"/>
      <c r="G3434" s="149"/>
      <c r="H3434" s="151"/>
      <c r="I3434" s="149"/>
      <c r="J3434" s="149"/>
      <c r="K3434" s="152"/>
      <c r="L3434" s="149"/>
      <c r="M3434" s="149"/>
      <c r="N3434" s="153"/>
      <c r="O3434" s="153"/>
      <c r="P3434" s="153"/>
    </row>
    <row r="3435" spans="1:16" x14ac:dyDescent="0.35">
      <c r="A3435" s="149"/>
      <c r="B3435" s="149"/>
      <c r="C3435" s="150"/>
      <c r="D3435" s="149"/>
      <c r="E3435" s="149"/>
      <c r="F3435" s="149"/>
      <c r="G3435" s="149"/>
      <c r="H3435" s="151"/>
      <c r="I3435" s="149"/>
      <c r="J3435" s="149"/>
      <c r="K3435" s="152"/>
      <c r="L3435" s="149"/>
      <c r="M3435" s="149"/>
      <c r="N3435" s="153"/>
      <c r="O3435" s="153"/>
      <c r="P3435" s="153"/>
    </row>
    <row r="3436" spans="1:16" x14ac:dyDescent="0.35">
      <c r="A3436" s="149"/>
      <c r="B3436" s="149"/>
      <c r="C3436" s="150"/>
      <c r="D3436" s="149"/>
      <c r="E3436" s="149"/>
      <c r="F3436" s="149"/>
      <c r="G3436" s="149"/>
      <c r="H3436" s="151"/>
      <c r="I3436" s="149"/>
      <c r="J3436" s="149"/>
      <c r="K3436" s="152"/>
      <c r="L3436" s="149"/>
      <c r="M3436" s="149"/>
      <c r="N3436" s="153"/>
      <c r="O3436" s="153"/>
      <c r="P3436" s="153"/>
    </row>
    <row r="3437" spans="1:16" x14ac:dyDescent="0.35">
      <c r="A3437" s="149"/>
      <c r="B3437" s="149"/>
      <c r="C3437" s="150"/>
      <c r="D3437" s="149"/>
      <c r="E3437" s="149"/>
      <c r="F3437" s="149"/>
      <c r="G3437" s="149"/>
      <c r="H3437" s="151"/>
      <c r="I3437" s="149"/>
      <c r="J3437" s="149"/>
      <c r="K3437" s="152"/>
      <c r="L3437" s="149"/>
      <c r="M3437" s="149"/>
      <c r="N3437" s="153"/>
      <c r="O3437" s="153"/>
      <c r="P3437" s="153"/>
    </row>
    <row r="3438" spans="1:16" x14ac:dyDescent="0.35">
      <c r="A3438" s="149"/>
      <c r="B3438" s="149"/>
      <c r="C3438" s="150"/>
      <c r="D3438" s="149"/>
      <c r="E3438" s="149"/>
      <c r="F3438" s="149"/>
      <c r="G3438" s="149"/>
      <c r="H3438" s="151"/>
      <c r="I3438" s="149"/>
      <c r="J3438" s="149"/>
      <c r="K3438" s="152"/>
      <c r="L3438" s="149"/>
      <c r="M3438" s="149"/>
      <c r="N3438" s="153"/>
      <c r="O3438" s="153"/>
      <c r="P3438" s="153"/>
    </row>
    <row r="3439" spans="1:16" x14ac:dyDescent="0.35">
      <c r="A3439" s="149"/>
      <c r="B3439" s="149"/>
      <c r="C3439" s="150"/>
      <c r="D3439" s="149"/>
      <c r="E3439" s="149"/>
      <c r="F3439" s="149"/>
      <c r="G3439" s="149"/>
      <c r="H3439" s="151"/>
      <c r="I3439" s="149"/>
      <c r="J3439" s="149"/>
      <c r="K3439" s="152"/>
      <c r="L3439" s="149"/>
      <c r="M3439" s="149"/>
      <c r="N3439" s="153"/>
      <c r="O3439" s="153"/>
      <c r="P3439" s="153"/>
    </row>
    <row r="3440" spans="1:16" x14ac:dyDescent="0.35">
      <c r="A3440" s="149"/>
      <c r="B3440" s="149"/>
      <c r="C3440" s="150"/>
      <c r="D3440" s="149"/>
      <c r="E3440" s="149"/>
      <c r="F3440" s="149"/>
      <c r="G3440" s="149"/>
      <c r="H3440" s="151"/>
      <c r="I3440" s="149"/>
      <c r="J3440" s="149"/>
      <c r="K3440" s="152"/>
      <c r="L3440" s="149"/>
      <c r="M3440" s="149"/>
      <c r="N3440" s="153"/>
      <c r="O3440" s="153"/>
      <c r="P3440" s="153"/>
    </row>
    <row r="3441" spans="1:16" x14ac:dyDescent="0.35">
      <c r="A3441" s="149"/>
      <c r="B3441" s="149"/>
      <c r="C3441" s="150"/>
      <c r="D3441" s="149"/>
      <c r="E3441" s="149"/>
      <c r="F3441" s="149"/>
      <c r="G3441" s="149"/>
      <c r="H3441" s="151"/>
      <c r="I3441" s="149"/>
      <c r="J3441" s="149"/>
      <c r="K3441" s="152"/>
      <c r="L3441" s="149"/>
      <c r="M3441" s="149"/>
      <c r="N3441" s="153"/>
      <c r="O3441" s="153"/>
      <c r="P3441" s="153"/>
    </row>
    <row r="3442" spans="1:16" x14ac:dyDescent="0.35">
      <c r="A3442" s="149"/>
      <c r="B3442" s="149"/>
      <c r="C3442" s="150"/>
      <c r="D3442" s="149"/>
      <c r="E3442" s="149"/>
      <c r="F3442" s="149"/>
      <c r="G3442" s="149"/>
      <c r="H3442" s="151"/>
      <c r="I3442" s="149"/>
      <c r="J3442" s="149"/>
      <c r="K3442" s="152"/>
      <c r="L3442" s="149"/>
      <c r="M3442" s="149"/>
      <c r="N3442" s="153"/>
      <c r="O3442" s="153"/>
      <c r="P3442" s="153"/>
    </row>
    <row r="3443" spans="1:16" x14ac:dyDescent="0.35">
      <c r="A3443" s="149"/>
      <c r="B3443" s="149"/>
      <c r="C3443" s="150"/>
      <c r="D3443" s="149"/>
      <c r="E3443" s="149"/>
      <c r="F3443" s="149"/>
      <c r="G3443" s="149"/>
      <c r="H3443" s="151"/>
      <c r="I3443" s="149"/>
      <c r="J3443" s="149"/>
      <c r="K3443" s="152"/>
      <c r="L3443" s="149"/>
      <c r="M3443" s="149"/>
      <c r="N3443" s="153"/>
      <c r="O3443" s="153"/>
      <c r="P3443" s="153"/>
    </row>
    <row r="3444" spans="1:16" x14ac:dyDescent="0.35">
      <c r="A3444" s="149"/>
      <c r="B3444" s="149"/>
      <c r="C3444" s="150"/>
      <c r="D3444" s="149"/>
      <c r="E3444" s="149"/>
      <c r="F3444" s="149"/>
      <c r="G3444" s="149"/>
      <c r="H3444" s="151"/>
      <c r="I3444" s="149"/>
      <c r="J3444" s="149"/>
      <c r="K3444" s="152"/>
      <c r="L3444" s="149"/>
      <c r="M3444" s="149"/>
      <c r="N3444" s="153"/>
      <c r="O3444" s="153"/>
      <c r="P3444" s="153"/>
    </row>
    <row r="3445" spans="1:16" x14ac:dyDescent="0.35">
      <c r="A3445" s="149"/>
      <c r="B3445" s="149"/>
      <c r="C3445" s="150"/>
      <c r="D3445" s="149"/>
      <c r="E3445" s="149"/>
      <c r="F3445" s="149"/>
      <c r="G3445" s="149"/>
      <c r="H3445" s="151"/>
      <c r="I3445" s="149"/>
      <c r="J3445" s="149"/>
      <c r="K3445" s="152"/>
      <c r="L3445" s="149"/>
      <c r="M3445" s="149"/>
      <c r="N3445" s="153"/>
      <c r="O3445" s="153"/>
      <c r="P3445" s="153"/>
    </row>
    <row r="3446" spans="1:16" x14ac:dyDescent="0.35">
      <c r="A3446" s="149"/>
      <c r="B3446" s="149"/>
      <c r="C3446" s="150"/>
      <c r="D3446" s="149"/>
      <c r="E3446" s="149"/>
      <c r="F3446" s="149"/>
      <c r="G3446" s="149"/>
      <c r="H3446" s="151"/>
      <c r="I3446" s="149"/>
      <c r="J3446" s="149"/>
      <c r="K3446" s="152"/>
      <c r="L3446" s="149"/>
      <c r="M3446" s="149"/>
      <c r="N3446" s="153"/>
      <c r="O3446" s="153"/>
      <c r="P3446" s="153"/>
    </row>
    <row r="3447" spans="1:16" x14ac:dyDescent="0.35">
      <c r="A3447" s="149"/>
      <c r="B3447" s="149"/>
      <c r="C3447" s="150"/>
      <c r="D3447" s="149"/>
      <c r="E3447" s="149"/>
      <c r="F3447" s="149"/>
      <c r="G3447" s="149"/>
      <c r="H3447" s="151"/>
      <c r="I3447" s="149"/>
      <c r="J3447" s="149"/>
      <c r="K3447" s="152"/>
      <c r="L3447" s="149"/>
      <c r="M3447" s="149"/>
      <c r="N3447" s="153"/>
      <c r="O3447" s="153"/>
      <c r="P3447" s="153"/>
    </row>
    <row r="3448" spans="1:16" x14ac:dyDescent="0.35">
      <c r="A3448" s="149"/>
      <c r="B3448" s="149"/>
      <c r="C3448" s="150"/>
      <c r="D3448" s="149"/>
      <c r="E3448" s="149"/>
      <c r="F3448" s="149"/>
      <c r="G3448" s="149"/>
      <c r="H3448" s="151"/>
      <c r="I3448" s="149"/>
      <c r="J3448" s="149"/>
      <c r="K3448" s="152"/>
      <c r="L3448" s="149"/>
      <c r="M3448" s="149"/>
      <c r="N3448" s="153"/>
      <c r="O3448" s="153"/>
      <c r="P3448" s="153"/>
    </row>
    <row r="3449" spans="1:16" x14ac:dyDescent="0.35">
      <c r="A3449" s="149"/>
      <c r="B3449" s="149"/>
      <c r="C3449" s="150"/>
      <c r="D3449" s="149"/>
      <c r="E3449" s="149"/>
      <c r="F3449" s="149"/>
      <c r="G3449" s="149"/>
      <c r="H3449" s="151"/>
      <c r="I3449" s="149"/>
      <c r="J3449" s="149"/>
      <c r="K3449" s="152"/>
      <c r="L3449" s="149"/>
      <c r="M3449" s="149"/>
      <c r="N3449" s="153"/>
      <c r="O3449" s="153"/>
      <c r="P3449" s="153"/>
    </row>
    <row r="3450" spans="1:16" x14ac:dyDescent="0.35">
      <c r="A3450" s="149"/>
      <c r="B3450" s="149"/>
      <c r="C3450" s="150"/>
      <c r="D3450" s="149"/>
      <c r="E3450" s="149"/>
      <c r="F3450" s="149"/>
      <c r="G3450" s="149"/>
      <c r="H3450" s="151"/>
      <c r="I3450" s="149"/>
      <c r="J3450" s="149"/>
      <c r="K3450" s="152"/>
      <c r="L3450" s="149"/>
      <c r="M3450" s="149"/>
      <c r="N3450" s="153"/>
      <c r="O3450" s="153"/>
      <c r="P3450" s="153"/>
    </row>
    <row r="3451" spans="1:16" x14ac:dyDescent="0.35">
      <c r="A3451" s="149"/>
      <c r="B3451" s="149"/>
      <c r="C3451" s="150"/>
      <c r="D3451" s="149"/>
      <c r="E3451" s="149"/>
      <c r="F3451" s="149"/>
      <c r="G3451" s="149"/>
      <c r="H3451" s="151"/>
      <c r="I3451" s="149"/>
      <c r="J3451" s="149"/>
      <c r="K3451" s="152"/>
      <c r="L3451" s="149"/>
      <c r="M3451" s="149"/>
      <c r="N3451" s="153"/>
      <c r="O3451" s="153"/>
      <c r="P3451" s="153"/>
    </row>
    <row r="3452" spans="1:16" x14ac:dyDescent="0.35">
      <c r="A3452" s="149"/>
      <c r="B3452" s="149"/>
      <c r="C3452" s="150"/>
      <c r="D3452" s="149"/>
      <c r="E3452" s="149"/>
      <c r="F3452" s="149"/>
      <c r="G3452" s="149"/>
      <c r="H3452" s="151"/>
      <c r="I3452" s="149"/>
      <c r="J3452" s="149"/>
      <c r="K3452" s="152"/>
      <c r="L3452" s="149"/>
      <c r="M3452" s="149"/>
      <c r="N3452" s="153"/>
      <c r="O3452" s="153"/>
      <c r="P3452" s="153"/>
    </row>
    <row r="3453" spans="1:16" x14ac:dyDescent="0.35">
      <c r="A3453" s="149"/>
      <c r="B3453" s="149"/>
      <c r="C3453" s="150"/>
      <c r="D3453" s="149"/>
      <c r="E3453" s="149"/>
      <c r="F3453" s="149"/>
      <c r="G3453" s="149"/>
      <c r="H3453" s="151"/>
      <c r="I3453" s="149"/>
      <c r="J3453" s="149"/>
      <c r="K3453" s="152"/>
      <c r="L3453" s="149"/>
      <c r="M3453" s="149"/>
      <c r="N3453" s="153"/>
      <c r="O3453" s="153"/>
      <c r="P3453" s="153"/>
    </row>
    <row r="3454" spans="1:16" x14ac:dyDescent="0.35">
      <c r="A3454" s="149"/>
      <c r="B3454" s="149"/>
      <c r="C3454" s="150"/>
      <c r="D3454" s="149"/>
      <c r="E3454" s="149"/>
      <c r="F3454" s="149"/>
      <c r="G3454" s="149"/>
      <c r="H3454" s="151"/>
      <c r="I3454" s="149"/>
      <c r="J3454" s="149"/>
      <c r="K3454" s="152"/>
      <c r="L3454" s="149"/>
      <c r="M3454" s="149"/>
      <c r="N3454" s="153"/>
      <c r="O3454" s="153"/>
      <c r="P3454" s="153"/>
    </row>
    <row r="3455" spans="1:16" x14ac:dyDescent="0.35">
      <c r="A3455" s="149"/>
      <c r="B3455" s="149"/>
      <c r="C3455" s="150"/>
      <c r="D3455" s="149"/>
      <c r="E3455" s="149"/>
      <c r="F3455" s="149"/>
      <c r="G3455" s="149"/>
      <c r="H3455" s="151"/>
      <c r="I3455" s="149"/>
      <c r="J3455" s="149"/>
      <c r="K3455" s="152"/>
      <c r="L3455" s="149"/>
      <c r="M3455" s="149"/>
      <c r="N3455" s="153"/>
      <c r="O3455" s="153"/>
      <c r="P3455" s="153"/>
    </row>
    <row r="3456" spans="1:16" x14ac:dyDescent="0.35">
      <c r="A3456" s="149"/>
      <c r="B3456" s="149"/>
      <c r="C3456" s="150"/>
      <c r="D3456" s="149"/>
      <c r="E3456" s="149"/>
      <c r="F3456" s="149"/>
      <c r="G3456" s="149"/>
      <c r="H3456" s="151"/>
      <c r="I3456" s="149"/>
      <c r="J3456" s="149"/>
      <c r="K3456" s="152"/>
      <c r="L3456" s="149"/>
      <c r="M3456" s="149"/>
      <c r="N3456" s="153"/>
      <c r="O3456" s="153"/>
      <c r="P3456" s="153"/>
    </row>
    <row r="3457" spans="1:16" x14ac:dyDescent="0.35">
      <c r="A3457" s="149"/>
      <c r="B3457" s="149"/>
      <c r="C3457" s="150"/>
      <c r="D3457" s="149"/>
      <c r="E3457" s="149"/>
      <c r="F3457" s="149"/>
      <c r="G3457" s="149"/>
      <c r="H3457" s="151"/>
      <c r="I3457" s="149"/>
      <c r="J3457" s="149"/>
      <c r="K3457" s="152"/>
      <c r="L3457" s="149"/>
      <c r="M3457" s="149"/>
      <c r="N3457" s="153"/>
      <c r="O3457" s="153"/>
      <c r="P3457" s="153"/>
    </row>
    <row r="3458" spans="1:16" x14ac:dyDescent="0.35">
      <c r="A3458" s="149"/>
      <c r="B3458" s="149"/>
      <c r="C3458" s="150"/>
      <c r="D3458" s="149"/>
      <c r="E3458" s="149"/>
      <c r="F3458" s="149"/>
      <c r="G3458" s="149"/>
      <c r="H3458" s="151"/>
      <c r="I3458" s="149"/>
      <c r="J3458" s="149"/>
      <c r="K3458" s="152"/>
      <c r="L3458" s="149"/>
      <c r="M3458" s="149"/>
      <c r="N3458" s="153"/>
      <c r="O3458" s="153"/>
      <c r="P3458" s="153"/>
    </row>
    <row r="3459" spans="1:16" x14ac:dyDescent="0.35">
      <c r="A3459" s="149"/>
      <c r="B3459" s="149"/>
      <c r="C3459" s="150"/>
      <c r="D3459" s="149"/>
      <c r="E3459" s="149"/>
      <c r="F3459" s="149"/>
      <c r="G3459" s="149"/>
      <c r="H3459" s="151"/>
      <c r="I3459" s="149"/>
      <c r="J3459" s="149"/>
      <c r="K3459" s="152"/>
      <c r="L3459" s="149"/>
      <c r="M3459" s="149"/>
      <c r="N3459" s="153"/>
      <c r="O3459" s="153"/>
      <c r="P3459" s="153"/>
    </row>
    <row r="3460" spans="1:16" x14ac:dyDescent="0.35">
      <c r="A3460" s="149"/>
      <c r="B3460" s="149"/>
      <c r="C3460" s="150"/>
      <c r="D3460" s="149"/>
      <c r="E3460" s="149"/>
      <c r="F3460" s="149"/>
      <c r="G3460" s="149"/>
      <c r="H3460" s="151"/>
      <c r="I3460" s="149"/>
      <c r="J3460" s="149"/>
      <c r="K3460" s="152"/>
      <c r="L3460" s="149"/>
      <c r="M3460" s="149"/>
      <c r="N3460" s="153"/>
      <c r="O3460" s="153"/>
      <c r="P3460" s="153"/>
    </row>
    <row r="3461" spans="1:16" x14ac:dyDescent="0.35">
      <c r="A3461" s="149"/>
      <c r="B3461" s="149"/>
      <c r="C3461" s="150"/>
      <c r="D3461" s="149"/>
      <c r="E3461" s="149"/>
      <c r="F3461" s="149"/>
      <c r="G3461" s="149"/>
      <c r="H3461" s="151"/>
      <c r="I3461" s="149"/>
      <c r="J3461" s="149"/>
      <c r="K3461" s="152"/>
      <c r="L3461" s="149"/>
      <c r="M3461" s="149"/>
      <c r="N3461" s="153"/>
      <c r="O3461" s="153"/>
      <c r="P3461" s="153"/>
    </row>
    <row r="3462" spans="1:16" x14ac:dyDescent="0.35">
      <c r="A3462" s="149"/>
      <c r="B3462" s="149"/>
      <c r="C3462" s="150"/>
      <c r="D3462" s="149"/>
      <c r="E3462" s="149"/>
      <c r="F3462" s="149"/>
      <c r="G3462" s="149"/>
      <c r="H3462" s="151"/>
      <c r="I3462" s="149"/>
      <c r="J3462" s="149"/>
      <c r="K3462" s="152"/>
      <c r="L3462" s="149"/>
      <c r="M3462" s="149"/>
      <c r="N3462" s="153"/>
      <c r="O3462" s="153"/>
      <c r="P3462" s="153"/>
    </row>
    <row r="3463" spans="1:16" x14ac:dyDescent="0.35">
      <c r="A3463" s="149"/>
      <c r="B3463" s="149"/>
      <c r="C3463" s="150"/>
      <c r="D3463" s="149"/>
      <c r="E3463" s="149"/>
      <c r="F3463" s="149"/>
      <c r="G3463" s="149"/>
      <c r="H3463" s="151"/>
      <c r="I3463" s="149"/>
      <c r="J3463" s="149"/>
      <c r="K3463" s="152"/>
      <c r="L3463" s="149"/>
      <c r="M3463" s="149"/>
      <c r="N3463" s="153"/>
      <c r="O3463" s="153"/>
      <c r="P3463" s="153"/>
    </row>
    <row r="3464" spans="1:16" x14ac:dyDescent="0.35">
      <c r="A3464" s="149"/>
      <c r="B3464" s="149"/>
      <c r="C3464" s="150"/>
      <c r="D3464" s="149"/>
      <c r="E3464" s="149"/>
      <c r="F3464" s="149"/>
      <c r="G3464" s="149"/>
      <c r="H3464" s="151"/>
      <c r="I3464" s="149"/>
      <c r="J3464" s="149"/>
      <c r="K3464" s="152"/>
      <c r="L3464" s="149"/>
      <c r="M3464" s="149"/>
      <c r="N3464" s="153"/>
      <c r="O3464" s="153"/>
      <c r="P3464" s="153"/>
    </row>
    <row r="3465" spans="1:16" x14ac:dyDescent="0.35">
      <c r="A3465" s="149"/>
      <c r="B3465" s="149"/>
      <c r="C3465" s="150"/>
      <c r="D3465" s="149"/>
      <c r="E3465" s="149"/>
      <c r="F3465" s="149"/>
      <c r="G3465" s="149"/>
      <c r="H3465" s="151"/>
      <c r="I3465" s="149"/>
      <c r="J3465" s="149"/>
      <c r="K3465" s="152"/>
      <c r="L3465" s="149"/>
      <c r="M3465" s="149"/>
      <c r="N3465" s="153"/>
      <c r="O3465" s="153"/>
      <c r="P3465" s="153"/>
    </row>
    <row r="3466" spans="1:16" x14ac:dyDescent="0.35">
      <c r="A3466" s="149"/>
      <c r="B3466" s="149"/>
      <c r="C3466" s="150"/>
      <c r="D3466" s="149"/>
      <c r="E3466" s="149"/>
      <c r="F3466" s="149"/>
      <c r="G3466" s="149"/>
      <c r="H3466" s="151"/>
      <c r="I3466" s="149"/>
      <c r="J3466" s="149"/>
      <c r="K3466" s="152"/>
      <c r="L3466" s="149"/>
      <c r="M3466" s="149"/>
      <c r="N3466" s="153"/>
      <c r="O3466" s="153"/>
      <c r="P3466" s="153"/>
    </row>
    <row r="3467" spans="1:16" x14ac:dyDescent="0.35">
      <c r="A3467" s="149"/>
      <c r="B3467" s="149"/>
      <c r="C3467" s="150"/>
      <c r="D3467" s="149"/>
      <c r="E3467" s="149"/>
      <c r="F3467" s="149"/>
      <c r="G3467" s="149"/>
      <c r="H3467" s="151"/>
      <c r="I3467" s="149"/>
      <c r="J3467" s="149"/>
      <c r="K3467" s="152"/>
      <c r="L3467" s="149"/>
      <c r="M3467" s="149"/>
      <c r="N3467" s="153"/>
      <c r="O3467" s="153"/>
      <c r="P3467" s="153"/>
    </row>
    <row r="3468" spans="1:16" x14ac:dyDescent="0.35">
      <c r="A3468" s="149"/>
      <c r="B3468" s="149"/>
      <c r="C3468" s="150"/>
      <c r="D3468" s="149"/>
      <c r="E3468" s="149"/>
      <c r="F3468" s="149"/>
      <c r="G3468" s="149"/>
      <c r="H3468" s="151"/>
      <c r="I3468" s="149"/>
      <c r="J3468" s="149"/>
      <c r="K3468" s="152"/>
      <c r="L3468" s="149"/>
      <c r="M3468" s="149"/>
      <c r="N3468" s="153"/>
      <c r="O3468" s="153"/>
      <c r="P3468" s="153"/>
    </row>
    <row r="3469" spans="1:16" x14ac:dyDescent="0.35">
      <c r="A3469" s="149"/>
      <c r="B3469" s="149"/>
      <c r="C3469" s="150"/>
      <c r="D3469" s="149"/>
      <c r="E3469" s="149"/>
      <c r="F3469" s="149"/>
      <c r="G3469" s="149"/>
      <c r="H3469" s="151"/>
      <c r="I3469" s="149"/>
      <c r="J3469" s="149"/>
      <c r="K3469" s="152"/>
      <c r="L3469" s="149"/>
      <c r="M3469" s="149"/>
      <c r="N3469" s="153"/>
      <c r="O3469" s="153"/>
      <c r="P3469" s="153"/>
    </row>
    <row r="3470" spans="1:16" x14ac:dyDescent="0.35">
      <c r="A3470" s="149"/>
      <c r="B3470" s="149"/>
      <c r="C3470" s="150"/>
      <c r="D3470" s="149"/>
      <c r="E3470" s="149"/>
      <c r="F3470" s="149"/>
      <c r="G3470" s="149"/>
      <c r="H3470" s="151"/>
      <c r="I3470" s="149"/>
      <c r="J3470" s="149"/>
      <c r="K3470" s="152"/>
      <c r="L3470" s="149"/>
      <c r="M3470" s="149"/>
      <c r="N3470" s="153"/>
      <c r="O3470" s="153"/>
      <c r="P3470" s="153"/>
    </row>
    <row r="3471" spans="1:16" x14ac:dyDescent="0.35">
      <c r="A3471" s="149"/>
      <c r="B3471" s="149"/>
      <c r="C3471" s="150"/>
      <c r="D3471" s="149"/>
      <c r="E3471" s="149"/>
      <c r="F3471" s="149"/>
      <c r="G3471" s="149"/>
      <c r="H3471" s="151"/>
      <c r="I3471" s="149"/>
      <c r="J3471" s="149"/>
      <c r="K3471" s="152"/>
      <c r="L3471" s="149"/>
      <c r="M3471" s="149"/>
      <c r="N3471" s="153"/>
      <c r="O3471" s="153"/>
      <c r="P3471" s="153"/>
    </row>
    <row r="3472" spans="1:16" x14ac:dyDescent="0.35">
      <c r="A3472" s="149"/>
      <c r="B3472" s="149"/>
      <c r="C3472" s="150"/>
      <c r="D3472" s="149"/>
      <c r="E3472" s="149"/>
      <c r="F3472" s="149"/>
      <c r="G3472" s="149"/>
      <c r="H3472" s="151"/>
      <c r="I3472" s="149"/>
      <c r="J3472" s="149"/>
      <c r="K3472" s="152"/>
      <c r="L3472" s="149"/>
      <c r="M3472" s="149"/>
      <c r="N3472" s="153"/>
      <c r="O3472" s="153"/>
      <c r="P3472" s="153"/>
    </row>
    <row r="3473" spans="1:16" x14ac:dyDescent="0.35">
      <c r="A3473" s="149"/>
      <c r="B3473" s="149"/>
      <c r="C3473" s="150"/>
      <c r="D3473" s="149"/>
      <c r="E3473" s="149"/>
      <c r="F3473" s="149"/>
      <c r="G3473" s="149"/>
      <c r="H3473" s="151"/>
      <c r="I3473" s="149"/>
      <c r="J3473" s="149"/>
      <c r="K3473" s="152"/>
      <c r="L3473" s="149"/>
      <c r="M3473" s="149"/>
      <c r="N3473" s="153"/>
      <c r="O3473" s="153"/>
      <c r="P3473" s="153"/>
    </row>
    <row r="3474" spans="1:16" x14ac:dyDescent="0.35">
      <c r="A3474" s="149"/>
      <c r="B3474" s="149"/>
      <c r="C3474" s="150"/>
      <c r="D3474" s="149"/>
      <c r="E3474" s="149"/>
      <c r="F3474" s="149"/>
      <c r="G3474" s="149"/>
      <c r="H3474" s="151"/>
      <c r="I3474" s="149"/>
      <c r="J3474" s="149"/>
      <c r="K3474" s="152"/>
      <c r="L3474" s="149"/>
      <c r="M3474" s="149"/>
      <c r="N3474" s="153"/>
      <c r="O3474" s="153"/>
      <c r="P3474" s="153"/>
    </row>
    <row r="3475" spans="1:16" x14ac:dyDescent="0.35">
      <c r="A3475" s="149"/>
      <c r="B3475" s="149"/>
      <c r="C3475" s="150"/>
      <c r="D3475" s="149"/>
      <c r="E3475" s="149"/>
      <c r="F3475" s="149"/>
      <c r="G3475" s="149"/>
      <c r="H3475" s="151"/>
      <c r="I3475" s="149"/>
      <c r="J3475" s="149"/>
      <c r="K3475" s="152"/>
      <c r="L3475" s="149"/>
      <c r="M3475" s="149"/>
      <c r="N3475" s="153"/>
      <c r="O3475" s="153"/>
      <c r="P3475" s="153"/>
    </row>
    <row r="3476" spans="1:16" x14ac:dyDescent="0.35">
      <c r="A3476" s="149"/>
      <c r="B3476" s="149"/>
      <c r="C3476" s="150"/>
      <c r="D3476" s="149"/>
      <c r="E3476" s="149"/>
      <c r="F3476" s="149"/>
      <c r="G3476" s="149"/>
      <c r="H3476" s="151"/>
      <c r="I3476" s="149"/>
      <c r="J3476" s="149"/>
      <c r="K3476" s="152"/>
      <c r="L3476" s="149"/>
      <c r="M3476" s="149"/>
      <c r="N3476" s="153"/>
      <c r="O3476" s="153"/>
      <c r="P3476" s="153"/>
    </row>
    <row r="3477" spans="1:16" x14ac:dyDescent="0.35">
      <c r="A3477" s="149"/>
      <c r="B3477" s="149"/>
      <c r="C3477" s="150"/>
      <c r="D3477" s="149"/>
      <c r="E3477" s="149"/>
      <c r="F3477" s="149"/>
      <c r="G3477" s="149"/>
      <c r="H3477" s="151"/>
      <c r="I3477" s="149"/>
      <c r="J3477" s="149"/>
      <c r="K3477" s="152"/>
      <c r="L3477" s="149"/>
      <c r="M3477" s="149"/>
      <c r="N3477" s="153"/>
      <c r="O3477" s="153"/>
      <c r="P3477" s="153"/>
    </row>
    <row r="3478" spans="1:16" x14ac:dyDescent="0.35">
      <c r="A3478" s="149"/>
      <c r="B3478" s="149"/>
      <c r="C3478" s="150"/>
      <c r="D3478" s="149"/>
      <c r="E3478" s="149"/>
      <c r="F3478" s="149"/>
      <c r="G3478" s="149"/>
      <c r="H3478" s="151"/>
      <c r="I3478" s="149"/>
      <c r="J3478" s="149"/>
      <c r="K3478" s="152"/>
      <c r="L3478" s="149"/>
      <c r="M3478" s="149"/>
      <c r="N3478" s="153"/>
      <c r="O3478" s="153"/>
      <c r="P3478" s="153"/>
    </row>
    <row r="3479" spans="1:16" x14ac:dyDescent="0.35">
      <c r="A3479" s="149"/>
      <c r="B3479" s="149"/>
      <c r="C3479" s="150"/>
      <c r="D3479" s="149"/>
      <c r="E3479" s="149"/>
      <c r="F3479" s="149"/>
      <c r="G3479" s="149"/>
      <c r="H3479" s="151"/>
      <c r="I3479" s="149"/>
      <c r="J3479" s="149"/>
      <c r="K3479" s="152"/>
      <c r="L3479" s="149"/>
      <c r="M3479" s="149"/>
      <c r="N3479" s="153"/>
      <c r="O3479" s="153"/>
      <c r="P3479" s="153"/>
    </row>
    <row r="3480" spans="1:16" x14ac:dyDescent="0.35">
      <c r="A3480" s="149"/>
      <c r="B3480" s="149"/>
      <c r="C3480" s="150"/>
      <c r="D3480" s="149"/>
      <c r="E3480" s="149"/>
      <c r="F3480" s="149"/>
      <c r="G3480" s="149"/>
      <c r="H3480" s="151"/>
      <c r="I3480" s="149"/>
      <c r="J3480" s="149"/>
      <c r="K3480" s="152"/>
      <c r="L3480" s="149"/>
      <c r="M3480" s="149"/>
      <c r="N3480" s="153"/>
      <c r="O3480" s="153"/>
      <c r="P3480" s="153"/>
    </row>
    <row r="3481" spans="1:16" x14ac:dyDescent="0.35">
      <c r="A3481" s="149"/>
      <c r="B3481" s="149"/>
      <c r="C3481" s="150"/>
      <c r="D3481" s="149"/>
      <c r="E3481" s="149"/>
      <c r="F3481" s="149"/>
      <c r="G3481" s="149"/>
      <c r="H3481" s="151"/>
      <c r="I3481" s="149"/>
      <c r="J3481" s="149"/>
      <c r="K3481" s="152"/>
      <c r="L3481" s="149"/>
      <c r="M3481" s="149"/>
      <c r="N3481" s="153"/>
      <c r="O3481" s="153"/>
      <c r="P3481" s="153"/>
    </row>
    <row r="3482" spans="1:16" x14ac:dyDescent="0.35">
      <c r="A3482" s="149"/>
      <c r="B3482" s="149"/>
      <c r="C3482" s="150"/>
      <c r="D3482" s="149"/>
      <c r="E3482" s="149"/>
      <c r="F3482" s="149"/>
      <c r="G3482" s="149"/>
      <c r="H3482" s="151"/>
      <c r="I3482" s="149"/>
      <c r="J3482" s="149"/>
      <c r="K3482" s="152"/>
      <c r="L3482" s="149"/>
      <c r="M3482" s="149"/>
      <c r="N3482" s="153"/>
      <c r="O3482" s="153"/>
      <c r="P3482" s="153"/>
    </row>
    <row r="3483" spans="1:16" x14ac:dyDescent="0.35">
      <c r="A3483" s="149"/>
      <c r="B3483" s="149"/>
      <c r="C3483" s="150"/>
      <c r="D3483" s="149"/>
      <c r="E3483" s="149"/>
      <c r="F3483" s="149"/>
      <c r="G3483" s="149"/>
      <c r="H3483" s="151"/>
      <c r="I3483" s="149"/>
      <c r="J3483" s="149"/>
      <c r="K3483" s="152"/>
      <c r="L3483" s="149"/>
      <c r="M3483" s="149"/>
      <c r="N3483" s="153"/>
      <c r="O3483" s="153"/>
      <c r="P3483" s="153"/>
    </row>
    <row r="3484" spans="1:16" x14ac:dyDescent="0.35">
      <c r="A3484" s="149"/>
      <c r="B3484" s="149"/>
      <c r="C3484" s="150"/>
      <c r="D3484" s="149"/>
      <c r="E3484" s="149"/>
      <c r="F3484" s="149"/>
      <c r="G3484" s="149"/>
      <c r="H3484" s="151"/>
      <c r="I3484" s="149"/>
      <c r="J3484" s="149"/>
      <c r="K3484" s="152"/>
      <c r="L3484" s="149"/>
      <c r="M3484" s="149"/>
      <c r="N3484" s="153"/>
      <c r="O3484" s="153"/>
      <c r="P3484" s="153"/>
    </row>
    <row r="3485" spans="1:16" x14ac:dyDescent="0.35">
      <c r="A3485" s="149"/>
      <c r="B3485" s="149"/>
      <c r="C3485" s="150"/>
      <c r="D3485" s="149"/>
      <c r="E3485" s="149"/>
      <c r="F3485" s="149"/>
      <c r="G3485" s="149"/>
      <c r="H3485" s="151"/>
      <c r="I3485" s="149"/>
      <c r="J3485" s="149"/>
      <c r="K3485" s="152"/>
      <c r="L3485" s="149"/>
      <c r="M3485" s="149"/>
      <c r="N3485" s="153"/>
      <c r="O3485" s="153"/>
      <c r="P3485" s="153"/>
    </row>
    <row r="3486" spans="1:16" x14ac:dyDescent="0.35">
      <c r="A3486" s="149"/>
      <c r="B3486" s="149"/>
      <c r="C3486" s="150"/>
      <c r="D3486" s="149"/>
      <c r="E3486" s="149"/>
      <c r="F3486" s="149"/>
      <c r="G3486" s="149"/>
      <c r="H3486" s="151"/>
      <c r="I3486" s="149"/>
      <c r="J3486" s="149"/>
      <c r="K3486" s="152"/>
      <c r="L3486" s="149"/>
      <c r="M3486" s="149"/>
      <c r="N3486" s="153"/>
      <c r="O3486" s="153"/>
      <c r="P3486" s="153"/>
    </row>
    <row r="3487" spans="1:16" x14ac:dyDescent="0.35">
      <c r="A3487" s="149"/>
      <c r="B3487" s="149"/>
      <c r="C3487" s="150"/>
      <c r="D3487" s="149"/>
      <c r="E3487" s="149"/>
      <c r="F3487" s="149"/>
      <c r="G3487" s="149"/>
      <c r="H3487" s="151"/>
      <c r="I3487" s="149"/>
      <c r="J3487" s="149"/>
      <c r="K3487" s="152"/>
      <c r="L3487" s="149"/>
      <c r="M3487" s="149"/>
      <c r="N3487" s="153"/>
      <c r="O3487" s="153"/>
      <c r="P3487" s="153"/>
    </row>
    <row r="3488" spans="1:16" x14ac:dyDescent="0.35">
      <c r="A3488" s="149"/>
      <c r="B3488" s="149"/>
      <c r="C3488" s="150"/>
      <c r="D3488" s="149"/>
      <c r="E3488" s="149"/>
      <c r="F3488" s="149"/>
      <c r="G3488" s="149"/>
      <c r="H3488" s="151"/>
      <c r="I3488" s="149"/>
      <c r="J3488" s="149"/>
      <c r="K3488" s="152"/>
      <c r="L3488" s="149"/>
      <c r="M3488" s="149"/>
      <c r="N3488" s="153"/>
      <c r="O3488" s="153"/>
      <c r="P3488" s="153"/>
    </row>
    <row r="3489" spans="1:16" x14ac:dyDescent="0.35">
      <c r="A3489" s="149"/>
      <c r="B3489" s="149"/>
      <c r="C3489" s="150"/>
      <c r="D3489" s="149"/>
      <c r="E3489" s="149"/>
      <c r="F3489" s="149"/>
      <c r="G3489" s="149"/>
      <c r="H3489" s="151"/>
      <c r="I3489" s="149"/>
      <c r="J3489" s="149"/>
      <c r="K3489" s="152"/>
      <c r="L3489" s="149"/>
      <c r="M3489" s="149"/>
      <c r="N3489" s="153"/>
      <c r="O3489" s="153"/>
      <c r="P3489" s="153"/>
    </row>
    <row r="3490" spans="1:16" x14ac:dyDescent="0.35">
      <c r="A3490" s="149"/>
      <c r="B3490" s="149"/>
      <c r="C3490" s="150"/>
      <c r="D3490" s="149"/>
      <c r="E3490" s="149"/>
      <c r="F3490" s="149"/>
      <c r="G3490" s="149"/>
      <c r="H3490" s="151"/>
      <c r="I3490" s="149"/>
      <c r="J3490" s="149"/>
      <c r="K3490" s="152"/>
      <c r="L3490" s="149"/>
      <c r="M3490" s="149"/>
      <c r="N3490" s="153"/>
      <c r="O3490" s="153"/>
      <c r="P3490" s="153"/>
    </row>
    <row r="3491" spans="1:16" x14ac:dyDescent="0.35">
      <c r="A3491" s="149"/>
      <c r="B3491" s="149"/>
      <c r="C3491" s="150"/>
      <c r="D3491" s="149"/>
      <c r="E3491" s="149"/>
      <c r="F3491" s="149"/>
      <c r="G3491" s="149"/>
      <c r="H3491" s="151"/>
      <c r="I3491" s="149"/>
      <c r="J3491" s="149"/>
      <c r="K3491" s="152"/>
      <c r="L3491" s="149"/>
      <c r="M3491" s="149"/>
      <c r="N3491" s="153"/>
      <c r="O3491" s="153"/>
      <c r="P3491" s="153"/>
    </row>
    <row r="3492" spans="1:16" x14ac:dyDescent="0.35">
      <c r="A3492" s="149"/>
      <c r="B3492" s="149"/>
      <c r="C3492" s="150"/>
      <c r="D3492" s="149"/>
      <c r="E3492" s="149"/>
      <c r="F3492" s="149"/>
      <c r="G3492" s="149"/>
      <c r="H3492" s="151"/>
      <c r="I3492" s="149"/>
      <c r="J3492" s="149"/>
      <c r="K3492" s="152"/>
      <c r="L3492" s="149"/>
      <c r="M3492" s="149"/>
      <c r="N3492" s="153"/>
      <c r="O3492" s="153"/>
      <c r="P3492" s="153"/>
    </row>
    <row r="3493" spans="1:16" x14ac:dyDescent="0.35">
      <c r="A3493" s="149"/>
      <c r="B3493" s="149"/>
      <c r="C3493" s="150"/>
      <c r="D3493" s="149"/>
      <c r="E3493" s="149"/>
      <c r="F3493" s="149"/>
      <c r="G3493" s="149"/>
      <c r="H3493" s="151"/>
      <c r="I3493" s="149"/>
      <c r="J3493" s="149"/>
      <c r="K3493" s="152"/>
      <c r="L3493" s="149"/>
      <c r="M3493" s="149"/>
      <c r="N3493" s="153"/>
      <c r="O3493" s="153"/>
      <c r="P3493" s="153"/>
    </row>
    <row r="3494" spans="1:16" x14ac:dyDescent="0.35">
      <c r="A3494" s="149"/>
      <c r="B3494" s="149"/>
      <c r="C3494" s="150"/>
      <c r="D3494" s="149"/>
      <c r="E3494" s="149"/>
      <c r="F3494" s="149"/>
      <c r="G3494" s="149"/>
      <c r="H3494" s="151"/>
      <c r="I3494" s="149"/>
      <c r="J3494" s="149"/>
      <c r="K3494" s="152"/>
      <c r="L3494" s="149"/>
      <c r="M3494" s="149"/>
      <c r="N3494" s="153"/>
      <c r="O3494" s="153"/>
      <c r="P3494" s="153"/>
    </row>
    <row r="3495" spans="1:16" x14ac:dyDescent="0.35">
      <c r="A3495" s="149"/>
      <c r="B3495" s="149"/>
      <c r="C3495" s="150"/>
      <c r="D3495" s="149"/>
      <c r="E3495" s="149"/>
      <c r="F3495" s="149"/>
      <c r="G3495" s="149"/>
      <c r="H3495" s="151"/>
      <c r="I3495" s="149"/>
      <c r="J3495" s="149"/>
      <c r="K3495" s="152"/>
      <c r="L3495" s="149"/>
      <c r="M3495" s="149"/>
      <c r="N3495" s="153"/>
      <c r="O3495" s="153"/>
      <c r="P3495" s="153"/>
    </row>
    <row r="3496" spans="1:16" x14ac:dyDescent="0.35">
      <c r="A3496" s="149"/>
      <c r="B3496" s="149"/>
      <c r="C3496" s="150"/>
      <c r="D3496" s="149"/>
      <c r="E3496" s="149"/>
      <c r="F3496" s="149"/>
      <c r="G3496" s="149"/>
      <c r="H3496" s="151"/>
      <c r="I3496" s="149"/>
      <c r="J3496" s="149"/>
      <c r="K3496" s="152"/>
      <c r="L3496" s="149"/>
      <c r="M3496" s="149"/>
      <c r="N3496" s="153"/>
      <c r="O3496" s="153"/>
      <c r="P3496" s="153"/>
    </row>
    <row r="3497" spans="1:16" x14ac:dyDescent="0.35">
      <c r="A3497" s="149"/>
      <c r="B3497" s="149"/>
      <c r="C3497" s="150"/>
      <c r="D3497" s="149"/>
      <c r="E3497" s="149"/>
      <c r="F3497" s="149"/>
      <c r="G3497" s="149"/>
      <c r="H3497" s="151"/>
      <c r="I3497" s="149"/>
      <c r="J3497" s="149"/>
      <c r="K3497" s="152"/>
      <c r="L3497" s="149"/>
      <c r="M3497" s="149"/>
      <c r="N3497" s="153"/>
      <c r="O3497" s="153"/>
      <c r="P3497" s="153"/>
    </row>
    <row r="3498" spans="1:16" x14ac:dyDescent="0.35">
      <c r="A3498" s="149"/>
      <c r="B3498" s="149"/>
      <c r="C3498" s="150"/>
      <c r="D3498" s="149"/>
      <c r="E3498" s="149"/>
      <c r="F3498" s="149"/>
      <c r="G3498" s="149"/>
      <c r="H3498" s="151"/>
      <c r="I3498" s="149"/>
      <c r="J3498" s="149"/>
      <c r="K3498" s="152"/>
      <c r="L3498" s="149"/>
      <c r="M3498" s="149"/>
      <c r="N3498" s="153"/>
      <c r="O3498" s="153"/>
      <c r="P3498" s="153"/>
    </row>
    <row r="3499" spans="1:16" x14ac:dyDescent="0.35">
      <c r="A3499" s="149"/>
      <c r="B3499" s="149"/>
      <c r="C3499" s="150"/>
      <c r="D3499" s="149"/>
      <c r="E3499" s="149"/>
      <c r="F3499" s="149"/>
      <c r="G3499" s="149"/>
      <c r="H3499" s="151"/>
      <c r="I3499" s="149"/>
      <c r="J3499" s="149"/>
      <c r="K3499" s="152"/>
      <c r="L3499" s="149"/>
      <c r="M3499" s="149"/>
      <c r="N3499" s="153"/>
      <c r="O3499" s="153"/>
      <c r="P3499" s="153"/>
    </row>
    <row r="3500" spans="1:16" x14ac:dyDescent="0.35">
      <c r="A3500" s="149"/>
      <c r="B3500" s="149"/>
      <c r="C3500" s="150"/>
      <c r="D3500" s="149"/>
      <c r="E3500" s="149"/>
      <c r="F3500" s="149"/>
      <c r="G3500" s="149"/>
      <c r="H3500" s="151"/>
      <c r="I3500" s="149"/>
      <c r="J3500" s="149"/>
      <c r="K3500" s="152"/>
      <c r="L3500" s="149"/>
      <c r="M3500" s="149"/>
      <c r="N3500" s="153"/>
      <c r="O3500" s="153"/>
      <c r="P3500" s="153"/>
    </row>
    <row r="3501" spans="1:16" x14ac:dyDescent="0.35">
      <c r="A3501" s="149"/>
      <c r="B3501" s="149"/>
      <c r="C3501" s="150"/>
      <c r="D3501" s="149"/>
      <c r="E3501" s="149"/>
      <c r="F3501" s="149"/>
      <c r="G3501" s="149"/>
      <c r="H3501" s="151"/>
      <c r="I3501" s="149"/>
      <c r="J3501" s="149"/>
      <c r="K3501" s="152"/>
      <c r="L3501" s="149"/>
      <c r="M3501" s="149"/>
      <c r="N3501" s="153"/>
      <c r="O3501" s="153"/>
      <c r="P3501" s="153"/>
    </row>
    <row r="3502" spans="1:16" x14ac:dyDescent="0.35">
      <c r="A3502" s="149"/>
      <c r="B3502" s="149"/>
      <c r="C3502" s="150"/>
      <c r="D3502" s="149"/>
      <c r="E3502" s="149"/>
      <c r="F3502" s="149"/>
      <c r="G3502" s="149"/>
      <c r="H3502" s="151"/>
      <c r="I3502" s="149"/>
      <c r="J3502" s="149"/>
      <c r="K3502" s="152"/>
      <c r="L3502" s="149"/>
      <c r="M3502" s="149"/>
      <c r="N3502" s="153"/>
      <c r="O3502" s="153"/>
      <c r="P3502" s="153"/>
    </row>
    <row r="3503" spans="1:16" x14ac:dyDescent="0.35">
      <c r="A3503" s="149"/>
      <c r="B3503" s="149"/>
      <c r="C3503" s="150"/>
      <c r="D3503" s="149"/>
      <c r="E3503" s="149"/>
      <c r="F3503" s="149"/>
      <c r="G3503" s="149"/>
      <c r="H3503" s="151"/>
      <c r="I3503" s="149"/>
      <c r="J3503" s="149"/>
      <c r="K3503" s="152"/>
      <c r="L3503" s="149"/>
      <c r="M3503" s="149"/>
      <c r="N3503" s="153"/>
      <c r="O3503" s="153"/>
      <c r="P3503" s="153"/>
    </row>
    <row r="3504" spans="1:16" x14ac:dyDescent="0.35">
      <c r="A3504" s="149"/>
      <c r="B3504" s="149"/>
      <c r="C3504" s="150"/>
      <c r="D3504" s="149"/>
      <c r="E3504" s="149"/>
      <c r="F3504" s="149"/>
      <c r="G3504" s="149"/>
      <c r="H3504" s="151"/>
      <c r="I3504" s="149"/>
      <c r="J3504" s="149"/>
      <c r="K3504" s="152"/>
      <c r="L3504" s="149"/>
      <c r="M3504" s="149"/>
      <c r="N3504" s="153"/>
      <c r="O3504" s="153"/>
      <c r="P3504" s="153"/>
    </row>
    <row r="3505" spans="1:16" x14ac:dyDescent="0.35">
      <c r="A3505" s="149"/>
      <c r="B3505" s="149"/>
      <c r="C3505" s="150"/>
      <c r="D3505" s="149"/>
      <c r="E3505" s="149"/>
      <c r="F3505" s="149"/>
      <c r="G3505" s="149"/>
      <c r="H3505" s="151"/>
      <c r="I3505" s="149"/>
      <c r="J3505" s="149"/>
      <c r="K3505" s="152"/>
      <c r="L3505" s="149"/>
      <c r="M3505" s="149"/>
      <c r="N3505" s="153"/>
      <c r="O3505" s="153"/>
      <c r="P3505" s="153"/>
    </row>
    <row r="3506" spans="1:16" x14ac:dyDescent="0.35">
      <c r="A3506" s="149"/>
      <c r="B3506" s="149"/>
      <c r="C3506" s="150"/>
      <c r="D3506" s="149"/>
      <c r="E3506" s="149"/>
      <c r="F3506" s="149"/>
      <c r="G3506" s="149"/>
      <c r="H3506" s="151"/>
      <c r="I3506" s="149"/>
      <c r="J3506" s="149"/>
      <c r="K3506" s="152"/>
      <c r="L3506" s="149"/>
      <c r="M3506" s="149"/>
      <c r="N3506" s="153"/>
      <c r="O3506" s="153"/>
      <c r="P3506" s="153"/>
    </row>
    <row r="3507" spans="1:16" x14ac:dyDescent="0.35">
      <c r="A3507" s="149"/>
      <c r="B3507" s="149"/>
      <c r="C3507" s="150"/>
      <c r="D3507" s="149"/>
      <c r="E3507" s="149"/>
      <c r="F3507" s="149"/>
      <c r="G3507" s="149"/>
      <c r="H3507" s="151"/>
      <c r="I3507" s="149"/>
      <c r="J3507" s="149"/>
      <c r="K3507" s="152"/>
      <c r="L3507" s="149"/>
      <c r="M3507" s="149"/>
      <c r="N3507" s="153"/>
      <c r="O3507" s="153"/>
      <c r="P3507" s="153"/>
    </row>
    <row r="3508" spans="1:16" x14ac:dyDescent="0.35">
      <c r="A3508" s="149"/>
      <c r="B3508" s="149"/>
      <c r="C3508" s="150"/>
      <c r="D3508" s="149"/>
      <c r="E3508" s="149"/>
      <c r="F3508" s="149"/>
      <c r="G3508" s="149"/>
      <c r="H3508" s="151"/>
      <c r="I3508" s="149"/>
      <c r="J3508" s="149"/>
      <c r="K3508" s="152"/>
      <c r="L3508" s="149"/>
      <c r="M3508" s="149"/>
      <c r="N3508" s="153"/>
      <c r="O3508" s="153"/>
      <c r="P3508" s="153"/>
    </row>
    <row r="3509" spans="1:16" x14ac:dyDescent="0.35">
      <c r="A3509" s="149"/>
      <c r="B3509" s="149"/>
      <c r="C3509" s="150"/>
      <c r="D3509" s="149"/>
      <c r="E3509" s="149"/>
      <c r="F3509" s="149"/>
      <c r="G3509" s="149"/>
      <c r="H3509" s="151"/>
      <c r="I3509" s="149"/>
      <c r="J3509" s="149"/>
      <c r="K3509" s="152"/>
      <c r="L3509" s="149"/>
      <c r="M3509" s="149"/>
      <c r="N3509" s="153"/>
      <c r="O3509" s="153"/>
      <c r="P3509" s="153"/>
    </row>
    <row r="3510" spans="1:16" x14ac:dyDescent="0.35">
      <c r="A3510" s="149"/>
      <c r="B3510" s="149"/>
      <c r="C3510" s="150"/>
      <c r="D3510" s="149"/>
      <c r="E3510" s="149"/>
      <c r="F3510" s="149"/>
      <c r="G3510" s="149"/>
      <c r="H3510" s="151"/>
      <c r="I3510" s="149"/>
      <c r="J3510" s="149"/>
      <c r="K3510" s="152"/>
      <c r="L3510" s="149"/>
      <c r="M3510" s="149"/>
      <c r="N3510" s="153"/>
      <c r="O3510" s="153"/>
      <c r="P3510" s="153"/>
    </row>
    <row r="3511" spans="1:16" x14ac:dyDescent="0.35">
      <c r="A3511" s="149"/>
      <c r="B3511" s="149"/>
      <c r="C3511" s="150"/>
      <c r="D3511" s="149"/>
      <c r="E3511" s="149"/>
      <c r="F3511" s="149"/>
      <c r="G3511" s="149"/>
      <c r="H3511" s="151"/>
      <c r="I3511" s="149"/>
      <c r="J3511" s="149"/>
      <c r="K3511" s="152"/>
      <c r="L3511" s="149"/>
      <c r="M3511" s="149"/>
      <c r="N3511" s="153"/>
      <c r="O3511" s="153"/>
      <c r="P3511" s="153"/>
    </row>
    <row r="3512" spans="1:16" x14ac:dyDescent="0.35">
      <c r="A3512" s="149"/>
      <c r="B3512" s="149"/>
      <c r="C3512" s="150"/>
      <c r="D3512" s="149"/>
      <c r="E3512" s="149"/>
      <c r="F3512" s="149"/>
      <c r="G3512" s="149"/>
      <c r="H3512" s="151"/>
      <c r="I3512" s="149"/>
      <c r="J3512" s="149"/>
      <c r="K3512" s="152"/>
      <c r="L3512" s="149"/>
      <c r="M3512" s="149"/>
      <c r="N3512" s="153"/>
      <c r="O3512" s="153"/>
      <c r="P3512" s="153"/>
    </row>
    <row r="3513" spans="1:16" x14ac:dyDescent="0.35">
      <c r="A3513" s="149"/>
      <c r="B3513" s="149"/>
      <c r="C3513" s="150"/>
      <c r="D3513" s="149"/>
      <c r="E3513" s="149"/>
      <c r="F3513" s="149"/>
      <c r="G3513" s="149"/>
      <c r="H3513" s="151"/>
      <c r="I3513" s="149"/>
      <c r="J3513" s="149"/>
      <c r="K3513" s="152"/>
      <c r="L3513" s="149"/>
      <c r="M3513" s="149"/>
      <c r="N3513" s="153"/>
      <c r="O3513" s="153"/>
      <c r="P3513" s="153"/>
    </row>
    <row r="3514" spans="1:16" x14ac:dyDescent="0.35">
      <c r="A3514" s="149"/>
      <c r="B3514" s="149"/>
      <c r="C3514" s="150"/>
      <c r="D3514" s="149"/>
      <c r="E3514" s="149"/>
      <c r="F3514" s="149"/>
      <c r="G3514" s="149"/>
      <c r="H3514" s="151"/>
      <c r="I3514" s="149"/>
      <c r="J3514" s="149"/>
      <c r="K3514" s="152"/>
      <c r="L3514" s="149"/>
      <c r="M3514" s="149"/>
      <c r="N3514" s="153"/>
      <c r="O3514" s="153"/>
      <c r="P3514" s="153"/>
    </row>
    <row r="3515" spans="1:16" x14ac:dyDescent="0.35">
      <c r="A3515" s="149"/>
      <c r="B3515" s="149"/>
      <c r="C3515" s="150"/>
      <c r="D3515" s="149"/>
      <c r="E3515" s="149"/>
      <c r="F3515" s="149"/>
      <c r="G3515" s="149"/>
      <c r="H3515" s="151"/>
      <c r="I3515" s="149"/>
      <c r="J3515" s="149"/>
      <c r="K3515" s="152"/>
      <c r="L3515" s="149"/>
      <c r="M3515" s="149"/>
      <c r="N3515" s="153"/>
      <c r="O3515" s="153"/>
      <c r="P3515" s="153"/>
    </row>
    <row r="3516" spans="1:16" x14ac:dyDescent="0.35">
      <c r="A3516" s="149"/>
      <c r="B3516" s="149"/>
      <c r="C3516" s="150"/>
      <c r="D3516" s="149"/>
      <c r="E3516" s="149"/>
      <c r="F3516" s="149"/>
      <c r="G3516" s="149"/>
      <c r="H3516" s="151"/>
      <c r="I3516" s="149"/>
      <c r="J3516" s="149"/>
      <c r="K3516" s="152"/>
      <c r="L3516" s="149"/>
      <c r="M3516" s="149"/>
      <c r="N3516" s="153"/>
      <c r="O3516" s="153"/>
      <c r="P3516" s="153"/>
    </row>
    <row r="3517" spans="1:16" x14ac:dyDescent="0.35">
      <c r="A3517" s="149"/>
      <c r="B3517" s="149"/>
      <c r="C3517" s="150"/>
      <c r="D3517" s="149"/>
      <c r="E3517" s="149"/>
      <c r="F3517" s="149"/>
      <c r="G3517" s="149"/>
      <c r="H3517" s="151"/>
      <c r="I3517" s="149"/>
      <c r="J3517" s="149"/>
      <c r="K3517" s="152"/>
      <c r="L3517" s="149"/>
      <c r="M3517" s="149"/>
      <c r="N3517" s="153"/>
      <c r="O3517" s="153"/>
      <c r="P3517" s="153"/>
    </row>
    <row r="3518" spans="1:16" x14ac:dyDescent="0.35">
      <c r="A3518" s="149"/>
      <c r="B3518" s="149"/>
      <c r="C3518" s="150"/>
      <c r="D3518" s="149"/>
      <c r="E3518" s="149"/>
      <c r="F3518" s="149"/>
      <c r="G3518" s="149"/>
      <c r="H3518" s="151"/>
      <c r="I3518" s="149"/>
      <c r="J3518" s="149"/>
      <c r="K3518" s="152"/>
      <c r="L3518" s="149"/>
      <c r="M3518" s="149"/>
      <c r="N3518" s="153"/>
      <c r="O3518" s="153"/>
      <c r="P3518" s="153"/>
    </row>
    <row r="3519" spans="1:16" x14ac:dyDescent="0.35">
      <c r="A3519" s="149"/>
      <c r="B3519" s="149"/>
      <c r="C3519" s="150"/>
      <c r="D3519" s="149"/>
      <c r="E3519" s="149"/>
      <c r="F3519" s="149"/>
      <c r="G3519" s="149"/>
      <c r="H3519" s="151"/>
      <c r="I3519" s="149"/>
      <c r="J3519" s="149"/>
      <c r="K3519" s="152"/>
      <c r="L3519" s="149"/>
      <c r="M3519" s="149"/>
      <c r="N3519" s="153"/>
      <c r="O3519" s="153"/>
      <c r="P3519" s="153"/>
    </row>
    <row r="3520" spans="1:16" x14ac:dyDescent="0.35">
      <c r="A3520" s="149"/>
      <c r="B3520" s="149"/>
      <c r="C3520" s="150"/>
      <c r="D3520" s="149"/>
      <c r="E3520" s="149"/>
      <c r="F3520" s="149"/>
      <c r="G3520" s="149"/>
      <c r="H3520" s="151"/>
      <c r="I3520" s="149"/>
      <c r="J3520" s="149"/>
      <c r="K3520" s="152"/>
      <c r="L3520" s="149"/>
      <c r="M3520" s="149"/>
      <c r="N3520" s="153"/>
      <c r="O3520" s="153"/>
      <c r="P3520" s="153"/>
    </row>
    <row r="3521" spans="1:16" x14ac:dyDescent="0.35">
      <c r="A3521" s="149"/>
      <c r="B3521" s="149"/>
      <c r="C3521" s="150"/>
      <c r="D3521" s="149"/>
      <c r="E3521" s="149"/>
      <c r="F3521" s="149"/>
      <c r="G3521" s="149"/>
      <c r="H3521" s="151"/>
      <c r="I3521" s="149"/>
      <c r="J3521" s="149"/>
      <c r="K3521" s="152"/>
      <c r="L3521" s="149"/>
      <c r="M3521" s="149"/>
      <c r="N3521" s="153"/>
      <c r="O3521" s="153"/>
      <c r="P3521" s="153"/>
    </row>
    <row r="3522" spans="1:16" x14ac:dyDescent="0.35">
      <c r="A3522" s="149"/>
      <c r="B3522" s="149"/>
      <c r="C3522" s="150"/>
      <c r="D3522" s="149"/>
      <c r="E3522" s="149"/>
      <c r="F3522" s="149"/>
      <c r="G3522" s="149"/>
      <c r="H3522" s="151"/>
      <c r="I3522" s="149"/>
      <c r="J3522" s="149"/>
      <c r="K3522" s="152"/>
      <c r="L3522" s="149"/>
      <c r="M3522" s="149"/>
      <c r="N3522" s="153"/>
      <c r="O3522" s="153"/>
      <c r="P3522" s="153"/>
    </row>
    <row r="3523" spans="1:16" x14ac:dyDescent="0.35">
      <c r="A3523" s="149"/>
      <c r="B3523" s="149"/>
      <c r="C3523" s="150"/>
      <c r="D3523" s="149"/>
      <c r="E3523" s="149"/>
      <c r="F3523" s="149"/>
      <c r="G3523" s="149"/>
      <c r="H3523" s="151"/>
      <c r="I3523" s="149"/>
      <c r="J3523" s="149"/>
      <c r="K3523" s="152"/>
      <c r="L3523" s="149"/>
      <c r="M3523" s="149"/>
      <c r="N3523" s="153"/>
      <c r="O3523" s="153"/>
      <c r="P3523" s="153"/>
    </row>
    <row r="3524" spans="1:16" x14ac:dyDescent="0.35">
      <c r="A3524" s="149"/>
      <c r="B3524" s="149"/>
      <c r="C3524" s="150"/>
      <c r="D3524" s="149"/>
      <c r="E3524" s="149"/>
      <c r="F3524" s="149"/>
      <c r="G3524" s="149"/>
      <c r="H3524" s="151"/>
      <c r="I3524" s="149"/>
      <c r="J3524" s="149"/>
      <c r="K3524" s="152"/>
      <c r="L3524" s="149"/>
      <c r="M3524" s="149"/>
      <c r="N3524" s="153"/>
      <c r="O3524" s="153"/>
      <c r="P3524" s="153"/>
    </row>
    <row r="3525" spans="1:16" x14ac:dyDescent="0.35">
      <c r="A3525" s="149"/>
      <c r="B3525" s="149"/>
      <c r="C3525" s="150"/>
      <c r="D3525" s="149"/>
      <c r="E3525" s="149"/>
      <c r="F3525" s="149"/>
      <c r="G3525" s="149"/>
      <c r="H3525" s="151"/>
      <c r="I3525" s="149"/>
      <c r="J3525" s="149"/>
      <c r="K3525" s="152"/>
      <c r="L3525" s="149"/>
      <c r="M3525" s="149"/>
      <c r="N3525" s="153"/>
      <c r="O3525" s="153"/>
      <c r="P3525" s="153"/>
    </row>
    <row r="3526" spans="1:16" x14ac:dyDescent="0.35">
      <c r="A3526" s="149"/>
      <c r="B3526" s="149"/>
      <c r="C3526" s="150"/>
      <c r="D3526" s="149"/>
      <c r="E3526" s="149"/>
      <c r="F3526" s="149"/>
      <c r="G3526" s="149"/>
      <c r="H3526" s="151"/>
      <c r="I3526" s="149"/>
      <c r="J3526" s="149"/>
      <c r="K3526" s="152"/>
      <c r="L3526" s="149"/>
      <c r="M3526" s="149"/>
      <c r="N3526" s="153"/>
      <c r="O3526" s="153"/>
      <c r="P3526" s="153"/>
    </row>
    <row r="3527" spans="1:16" x14ac:dyDescent="0.35">
      <c r="A3527" s="149"/>
      <c r="B3527" s="149"/>
      <c r="C3527" s="150"/>
      <c r="D3527" s="149"/>
      <c r="E3527" s="149"/>
      <c r="F3527" s="149"/>
      <c r="G3527" s="149"/>
      <c r="H3527" s="151"/>
      <c r="I3527" s="149"/>
      <c r="J3527" s="149"/>
      <c r="K3527" s="152"/>
      <c r="L3527" s="149"/>
      <c r="M3527" s="149"/>
      <c r="N3527" s="153"/>
      <c r="O3527" s="153"/>
      <c r="P3527" s="153"/>
    </row>
    <row r="3528" spans="1:16" x14ac:dyDescent="0.35">
      <c r="A3528" s="149"/>
      <c r="B3528" s="149"/>
      <c r="C3528" s="150"/>
      <c r="D3528" s="149"/>
      <c r="E3528" s="149"/>
      <c r="F3528" s="149"/>
      <c r="G3528" s="149"/>
      <c r="H3528" s="151"/>
      <c r="I3528" s="149"/>
      <c r="J3528" s="149"/>
      <c r="K3528" s="152"/>
      <c r="L3528" s="149"/>
      <c r="M3528" s="149"/>
      <c r="N3528" s="153"/>
      <c r="O3528" s="153"/>
      <c r="P3528" s="153"/>
    </row>
    <row r="3529" spans="1:16" x14ac:dyDescent="0.35">
      <c r="A3529" s="149"/>
      <c r="B3529" s="149"/>
      <c r="C3529" s="150"/>
      <c r="D3529" s="149"/>
      <c r="E3529" s="149"/>
      <c r="F3529" s="149"/>
      <c r="G3529" s="149"/>
      <c r="H3529" s="151"/>
      <c r="I3529" s="149"/>
      <c r="J3529" s="149"/>
      <c r="K3529" s="152"/>
      <c r="L3529" s="149"/>
      <c r="M3529" s="149"/>
      <c r="N3529" s="153"/>
      <c r="O3529" s="153"/>
      <c r="P3529" s="153"/>
    </row>
    <row r="3530" spans="1:16" x14ac:dyDescent="0.35">
      <c r="A3530" s="149"/>
      <c r="B3530" s="149"/>
      <c r="C3530" s="150"/>
      <c r="D3530" s="149"/>
      <c r="E3530" s="149"/>
      <c r="F3530" s="149"/>
      <c r="G3530" s="149"/>
      <c r="H3530" s="151"/>
      <c r="I3530" s="149"/>
      <c r="J3530" s="149"/>
      <c r="K3530" s="152"/>
      <c r="L3530" s="149"/>
      <c r="M3530" s="149"/>
      <c r="N3530" s="153"/>
      <c r="O3530" s="153"/>
      <c r="P3530" s="153"/>
    </row>
    <row r="3531" spans="1:16" x14ac:dyDescent="0.35">
      <c r="A3531" s="149"/>
      <c r="B3531" s="149"/>
      <c r="C3531" s="150"/>
      <c r="D3531" s="149"/>
      <c r="E3531" s="149"/>
      <c r="F3531" s="149"/>
      <c r="G3531" s="149"/>
      <c r="H3531" s="151"/>
      <c r="I3531" s="149"/>
      <c r="J3531" s="149"/>
      <c r="K3531" s="152"/>
      <c r="L3531" s="149"/>
      <c r="M3531" s="149"/>
      <c r="N3531" s="153"/>
      <c r="O3531" s="153"/>
      <c r="P3531" s="153"/>
    </row>
    <row r="3532" spans="1:16" x14ac:dyDescent="0.35">
      <c r="A3532" s="149"/>
      <c r="B3532" s="149"/>
      <c r="C3532" s="150"/>
      <c r="D3532" s="149"/>
      <c r="E3532" s="149"/>
      <c r="F3532" s="149"/>
      <c r="G3532" s="149"/>
      <c r="H3532" s="151"/>
      <c r="I3532" s="149"/>
      <c r="J3532" s="149"/>
      <c r="K3532" s="152"/>
      <c r="L3532" s="149"/>
      <c r="M3532" s="149"/>
      <c r="N3532" s="153"/>
      <c r="O3532" s="153"/>
      <c r="P3532" s="153"/>
    </row>
    <row r="3533" spans="1:16" x14ac:dyDescent="0.35">
      <c r="A3533" s="149"/>
      <c r="B3533" s="149"/>
      <c r="C3533" s="150"/>
      <c r="D3533" s="149"/>
      <c r="E3533" s="149"/>
      <c r="F3533" s="149"/>
      <c r="G3533" s="149"/>
      <c r="H3533" s="151"/>
      <c r="I3533" s="149"/>
      <c r="J3533" s="149"/>
      <c r="K3533" s="152"/>
      <c r="L3533" s="149"/>
      <c r="M3533" s="149"/>
      <c r="N3533" s="153"/>
      <c r="O3533" s="153"/>
      <c r="P3533" s="153"/>
    </row>
    <row r="3534" spans="1:16" x14ac:dyDescent="0.35">
      <c r="A3534" s="149"/>
      <c r="B3534" s="149"/>
      <c r="C3534" s="150"/>
      <c r="D3534" s="149"/>
      <c r="E3534" s="149"/>
      <c r="F3534" s="149"/>
      <c r="G3534" s="149"/>
      <c r="H3534" s="151"/>
      <c r="I3534" s="149"/>
      <c r="J3534" s="149"/>
      <c r="K3534" s="152"/>
      <c r="L3534" s="149"/>
      <c r="M3534" s="149"/>
      <c r="N3534" s="153"/>
      <c r="O3534" s="153"/>
      <c r="P3534" s="153"/>
    </row>
    <row r="3535" spans="1:16" x14ac:dyDescent="0.35">
      <c r="A3535" s="149"/>
      <c r="B3535" s="149"/>
      <c r="C3535" s="150"/>
      <c r="D3535" s="149"/>
      <c r="E3535" s="149"/>
      <c r="F3535" s="149"/>
      <c r="G3535" s="149"/>
      <c r="H3535" s="151"/>
      <c r="I3535" s="149"/>
      <c r="J3535" s="149"/>
      <c r="K3535" s="152"/>
      <c r="L3535" s="149"/>
      <c r="M3535" s="149"/>
      <c r="N3535" s="153"/>
      <c r="O3535" s="153"/>
      <c r="P3535" s="153"/>
    </row>
    <row r="3536" spans="1:16" x14ac:dyDescent="0.35">
      <c r="A3536" s="149"/>
      <c r="B3536" s="149"/>
      <c r="C3536" s="150"/>
      <c r="D3536" s="149"/>
      <c r="E3536" s="149"/>
      <c r="F3536" s="149"/>
      <c r="G3536" s="149"/>
      <c r="H3536" s="151"/>
      <c r="I3536" s="149"/>
      <c r="J3536" s="149"/>
      <c r="K3536" s="152"/>
      <c r="L3536" s="149"/>
      <c r="M3536" s="149"/>
      <c r="N3536" s="153"/>
      <c r="O3536" s="153"/>
      <c r="P3536" s="153"/>
    </row>
    <row r="3537" spans="1:16" x14ac:dyDescent="0.35">
      <c r="A3537" s="149"/>
      <c r="B3537" s="149"/>
      <c r="C3537" s="150"/>
      <c r="D3537" s="149"/>
      <c r="E3537" s="149"/>
      <c r="F3537" s="149"/>
      <c r="G3537" s="149"/>
      <c r="H3537" s="151"/>
      <c r="I3537" s="149"/>
      <c r="J3537" s="149"/>
      <c r="K3537" s="152"/>
      <c r="L3537" s="149"/>
      <c r="M3537" s="149"/>
      <c r="N3537" s="153"/>
      <c r="O3537" s="153"/>
      <c r="P3537" s="153"/>
    </row>
    <row r="3538" spans="1:16" x14ac:dyDescent="0.35">
      <c r="A3538" s="149"/>
      <c r="B3538" s="149"/>
      <c r="C3538" s="150"/>
      <c r="D3538" s="149"/>
      <c r="E3538" s="149"/>
      <c r="F3538" s="149"/>
      <c r="G3538" s="149"/>
      <c r="H3538" s="151"/>
      <c r="I3538" s="149"/>
      <c r="J3538" s="149"/>
      <c r="K3538" s="152"/>
      <c r="L3538" s="149"/>
      <c r="M3538" s="149"/>
      <c r="N3538" s="153"/>
      <c r="O3538" s="153"/>
      <c r="P3538" s="153"/>
    </row>
    <row r="3539" spans="1:16" x14ac:dyDescent="0.35">
      <c r="A3539" s="149"/>
      <c r="B3539" s="149"/>
      <c r="C3539" s="150"/>
      <c r="D3539" s="149"/>
      <c r="E3539" s="149"/>
      <c r="F3539" s="149"/>
      <c r="G3539" s="149"/>
      <c r="H3539" s="151"/>
      <c r="I3539" s="149"/>
      <c r="J3539" s="149"/>
      <c r="K3539" s="152"/>
      <c r="L3539" s="149"/>
      <c r="M3539" s="149"/>
      <c r="N3539" s="153"/>
      <c r="O3539" s="153"/>
      <c r="P3539" s="153"/>
    </row>
    <row r="3540" spans="1:16" x14ac:dyDescent="0.35">
      <c r="A3540" s="149"/>
      <c r="B3540" s="149"/>
      <c r="C3540" s="150"/>
      <c r="D3540" s="149"/>
      <c r="E3540" s="149"/>
      <c r="F3540" s="149"/>
      <c r="G3540" s="149"/>
      <c r="H3540" s="151"/>
      <c r="I3540" s="149"/>
      <c r="J3540" s="149"/>
      <c r="K3540" s="152"/>
      <c r="L3540" s="149"/>
      <c r="M3540" s="149"/>
      <c r="N3540" s="153"/>
      <c r="O3540" s="153"/>
      <c r="P3540" s="153"/>
    </row>
    <row r="3541" spans="1:16" x14ac:dyDescent="0.35">
      <c r="A3541" s="149"/>
      <c r="B3541" s="149"/>
      <c r="C3541" s="150"/>
      <c r="D3541" s="149"/>
      <c r="E3541" s="149"/>
      <c r="F3541" s="149"/>
      <c r="G3541" s="149"/>
      <c r="H3541" s="151"/>
      <c r="I3541" s="149"/>
      <c r="J3541" s="149"/>
      <c r="K3541" s="152"/>
      <c r="L3541" s="149"/>
      <c r="M3541" s="149"/>
      <c r="N3541" s="153"/>
      <c r="O3541" s="153"/>
      <c r="P3541" s="153"/>
    </row>
    <row r="3542" spans="1:16" x14ac:dyDescent="0.35">
      <c r="A3542" s="149"/>
      <c r="B3542" s="149"/>
      <c r="C3542" s="150"/>
      <c r="D3542" s="149"/>
      <c r="E3542" s="149"/>
      <c r="F3542" s="149"/>
      <c r="G3542" s="149"/>
      <c r="H3542" s="151"/>
      <c r="I3542" s="149"/>
      <c r="J3542" s="149"/>
      <c r="K3542" s="152"/>
      <c r="L3542" s="149"/>
      <c r="M3542" s="149"/>
      <c r="N3542" s="153"/>
      <c r="O3542" s="153"/>
      <c r="P3542" s="153"/>
    </row>
    <row r="3543" spans="1:16" x14ac:dyDescent="0.35">
      <c r="A3543" s="149"/>
      <c r="B3543" s="149"/>
      <c r="C3543" s="150"/>
      <c r="D3543" s="149"/>
      <c r="E3543" s="149"/>
      <c r="F3543" s="149"/>
      <c r="G3543" s="149"/>
      <c r="H3543" s="151"/>
      <c r="I3543" s="149"/>
      <c r="J3543" s="149"/>
      <c r="K3543" s="152"/>
      <c r="L3543" s="149"/>
      <c r="M3543" s="149"/>
      <c r="N3543" s="153"/>
      <c r="O3543" s="153"/>
      <c r="P3543" s="153"/>
    </row>
    <row r="3544" spans="1:16" x14ac:dyDescent="0.35">
      <c r="A3544" s="149"/>
      <c r="B3544" s="149"/>
      <c r="C3544" s="150"/>
      <c r="D3544" s="149"/>
      <c r="E3544" s="149"/>
      <c r="F3544" s="149"/>
      <c r="G3544" s="149"/>
      <c r="H3544" s="151"/>
      <c r="I3544" s="149"/>
      <c r="J3544" s="149"/>
      <c r="K3544" s="152"/>
      <c r="L3544" s="149"/>
      <c r="M3544" s="149"/>
      <c r="N3544" s="153"/>
      <c r="O3544" s="153"/>
      <c r="P3544" s="153"/>
    </row>
    <row r="3545" spans="1:16" x14ac:dyDescent="0.35">
      <c r="A3545" s="149"/>
      <c r="B3545" s="149"/>
      <c r="C3545" s="150"/>
      <c r="D3545" s="149"/>
      <c r="E3545" s="149"/>
      <c r="F3545" s="149"/>
      <c r="G3545" s="149"/>
      <c r="H3545" s="151"/>
      <c r="I3545" s="149"/>
      <c r="J3545" s="149"/>
      <c r="K3545" s="152"/>
      <c r="L3545" s="149"/>
      <c r="M3545" s="149"/>
      <c r="N3545" s="153"/>
      <c r="O3545" s="153"/>
      <c r="P3545" s="153"/>
    </row>
    <row r="3546" spans="1:16" x14ac:dyDescent="0.35">
      <c r="A3546" s="149"/>
      <c r="B3546" s="149"/>
      <c r="C3546" s="150"/>
      <c r="D3546" s="149"/>
      <c r="E3546" s="149"/>
      <c r="F3546" s="149"/>
      <c r="G3546" s="149"/>
      <c r="H3546" s="151"/>
      <c r="I3546" s="149"/>
      <c r="J3546" s="149"/>
      <c r="K3546" s="152"/>
      <c r="L3546" s="149"/>
      <c r="M3546" s="149"/>
      <c r="N3546" s="153"/>
      <c r="O3546" s="153"/>
      <c r="P3546" s="153"/>
    </row>
    <row r="3547" spans="1:16" x14ac:dyDescent="0.35">
      <c r="A3547" s="149"/>
      <c r="B3547" s="149"/>
      <c r="C3547" s="150"/>
      <c r="D3547" s="149"/>
      <c r="E3547" s="149"/>
      <c r="F3547" s="149"/>
      <c r="G3547" s="149"/>
      <c r="H3547" s="151"/>
      <c r="I3547" s="149"/>
      <c r="J3547" s="149"/>
      <c r="K3547" s="152"/>
      <c r="L3547" s="149"/>
      <c r="M3547" s="149"/>
      <c r="N3547" s="153"/>
      <c r="O3547" s="153"/>
      <c r="P3547" s="153"/>
    </row>
    <row r="3548" spans="1:16" x14ac:dyDescent="0.35">
      <c r="A3548" s="149"/>
      <c r="B3548" s="149"/>
      <c r="C3548" s="150"/>
      <c r="D3548" s="149"/>
      <c r="E3548" s="149"/>
      <c r="F3548" s="149"/>
      <c r="G3548" s="149"/>
      <c r="H3548" s="151"/>
      <c r="I3548" s="149"/>
      <c r="J3548" s="149"/>
      <c r="K3548" s="152"/>
      <c r="L3548" s="149"/>
      <c r="M3548" s="149"/>
      <c r="N3548" s="153"/>
      <c r="O3548" s="153"/>
      <c r="P3548" s="153"/>
    </row>
    <row r="3549" spans="1:16" x14ac:dyDescent="0.35">
      <c r="A3549" s="149"/>
      <c r="B3549" s="149"/>
      <c r="C3549" s="150"/>
      <c r="D3549" s="149"/>
      <c r="E3549" s="149"/>
      <c r="F3549" s="149"/>
      <c r="G3549" s="149"/>
      <c r="H3549" s="151"/>
      <c r="I3549" s="149"/>
      <c r="J3549" s="149"/>
      <c r="K3549" s="152"/>
      <c r="L3549" s="149"/>
      <c r="M3549" s="149"/>
      <c r="N3549" s="153"/>
      <c r="O3549" s="153"/>
      <c r="P3549" s="153"/>
    </row>
    <row r="3550" spans="1:16" x14ac:dyDescent="0.35">
      <c r="A3550" s="149"/>
      <c r="B3550" s="149"/>
      <c r="C3550" s="150"/>
      <c r="D3550" s="149"/>
      <c r="E3550" s="149"/>
      <c r="F3550" s="149"/>
      <c r="G3550" s="149"/>
      <c r="H3550" s="151"/>
      <c r="I3550" s="149"/>
      <c r="J3550" s="149"/>
      <c r="K3550" s="152"/>
      <c r="L3550" s="149"/>
      <c r="M3550" s="149"/>
      <c r="N3550" s="153"/>
      <c r="O3550" s="153"/>
      <c r="P3550" s="153"/>
    </row>
    <row r="3551" spans="1:16" x14ac:dyDescent="0.35">
      <c r="A3551" s="149"/>
      <c r="B3551" s="149"/>
      <c r="C3551" s="150"/>
      <c r="D3551" s="149"/>
      <c r="E3551" s="149"/>
      <c r="F3551" s="149"/>
      <c r="G3551" s="149"/>
      <c r="H3551" s="151"/>
      <c r="I3551" s="149"/>
      <c r="J3551" s="149"/>
      <c r="K3551" s="152"/>
      <c r="L3551" s="149"/>
      <c r="M3551" s="149"/>
      <c r="N3551" s="153"/>
      <c r="O3551" s="153"/>
      <c r="P3551" s="153"/>
    </row>
    <row r="3552" spans="1:16" x14ac:dyDescent="0.35">
      <c r="A3552" s="149"/>
      <c r="B3552" s="149"/>
      <c r="C3552" s="150"/>
      <c r="D3552" s="149"/>
      <c r="E3552" s="149"/>
      <c r="F3552" s="149"/>
      <c r="G3552" s="149"/>
      <c r="H3552" s="151"/>
      <c r="I3552" s="149"/>
      <c r="J3552" s="149"/>
      <c r="K3552" s="152"/>
      <c r="L3552" s="149"/>
      <c r="M3552" s="149"/>
      <c r="N3552" s="153"/>
      <c r="O3552" s="153"/>
      <c r="P3552" s="153"/>
    </row>
    <row r="3553" spans="1:16" x14ac:dyDescent="0.35">
      <c r="A3553" s="149"/>
      <c r="B3553" s="149"/>
      <c r="C3553" s="150"/>
      <c r="D3553" s="149"/>
      <c r="E3553" s="149"/>
      <c r="F3553" s="149"/>
      <c r="G3553" s="149"/>
      <c r="H3553" s="151"/>
      <c r="I3553" s="149"/>
      <c r="J3553" s="149"/>
      <c r="K3553" s="152"/>
      <c r="L3553" s="149"/>
      <c r="M3553" s="149"/>
      <c r="N3553" s="153"/>
      <c r="O3553" s="153"/>
      <c r="P3553" s="153"/>
    </row>
    <row r="3554" spans="1:16" x14ac:dyDescent="0.35">
      <c r="A3554" s="149"/>
      <c r="B3554" s="149"/>
      <c r="C3554" s="150"/>
      <c r="D3554" s="149"/>
      <c r="E3554" s="149"/>
      <c r="F3554" s="149"/>
      <c r="G3554" s="149"/>
      <c r="H3554" s="151"/>
      <c r="I3554" s="149"/>
      <c r="J3554" s="149"/>
      <c r="K3554" s="152"/>
      <c r="L3554" s="149"/>
      <c r="M3554" s="149"/>
      <c r="N3554" s="153"/>
      <c r="O3554" s="153"/>
      <c r="P3554" s="153"/>
    </row>
    <row r="3555" spans="1:16" x14ac:dyDescent="0.35">
      <c r="A3555" s="149"/>
      <c r="B3555" s="149"/>
      <c r="C3555" s="150"/>
      <c r="D3555" s="149"/>
      <c r="E3555" s="149"/>
      <c r="F3555" s="149"/>
      <c r="G3555" s="149"/>
      <c r="H3555" s="151"/>
      <c r="I3555" s="149"/>
      <c r="J3555" s="149"/>
      <c r="K3555" s="152"/>
      <c r="L3555" s="149"/>
      <c r="M3555" s="149"/>
      <c r="N3555" s="153"/>
      <c r="O3555" s="153"/>
      <c r="P3555" s="153"/>
    </row>
    <row r="3556" spans="1:16" x14ac:dyDescent="0.35">
      <c r="A3556" s="149"/>
      <c r="B3556" s="149"/>
      <c r="C3556" s="150"/>
      <c r="D3556" s="149"/>
      <c r="E3556" s="149"/>
      <c r="F3556" s="149"/>
      <c r="G3556" s="149"/>
      <c r="H3556" s="151"/>
      <c r="I3556" s="149"/>
      <c r="J3556" s="149"/>
      <c r="K3556" s="152"/>
      <c r="L3556" s="149"/>
      <c r="M3556" s="149"/>
      <c r="N3556" s="153"/>
      <c r="O3556" s="153"/>
      <c r="P3556" s="153"/>
    </row>
    <row r="3557" spans="1:16" x14ac:dyDescent="0.35">
      <c r="A3557" s="149"/>
      <c r="B3557" s="149"/>
      <c r="C3557" s="150"/>
      <c r="D3557" s="149"/>
      <c r="E3557" s="149"/>
      <c r="F3557" s="149"/>
      <c r="G3557" s="149"/>
      <c r="H3557" s="151"/>
      <c r="I3557" s="149"/>
      <c r="J3557" s="149"/>
      <c r="K3557" s="152"/>
      <c r="L3557" s="149"/>
      <c r="M3557" s="149"/>
      <c r="N3557" s="153"/>
      <c r="O3557" s="153"/>
      <c r="P3557" s="153"/>
    </row>
    <row r="3558" spans="1:16" x14ac:dyDescent="0.35">
      <c r="A3558" s="149"/>
      <c r="B3558" s="149"/>
      <c r="C3558" s="150"/>
      <c r="D3558" s="149"/>
      <c r="E3558" s="149"/>
      <c r="F3558" s="149"/>
      <c r="G3558" s="149"/>
      <c r="H3558" s="151"/>
      <c r="I3558" s="149"/>
      <c r="J3558" s="149"/>
      <c r="K3558" s="152"/>
      <c r="L3558" s="149"/>
      <c r="M3558" s="149"/>
      <c r="N3558" s="153"/>
      <c r="O3558" s="153"/>
      <c r="P3558" s="153"/>
    </row>
    <row r="3559" spans="1:16" x14ac:dyDescent="0.35">
      <c r="A3559" s="149"/>
      <c r="B3559" s="149"/>
      <c r="C3559" s="150"/>
      <c r="D3559" s="149"/>
      <c r="E3559" s="149"/>
      <c r="F3559" s="149"/>
      <c r="G3559" s="149"/>
      <c r="H3559" s="151"/>
      <c r="I3559" s="149"/>
      <c r="J3559" s="149"/>
      <c r="K3559" s="152"/>
      <c r="L3559" s="149"/>
      <c r="M3559" s="149"/>
      <c r="N3559" s="153"/>
      <c r="O3559" s="153"/>
      <c r="P3559" s="153"/>
    </row>
    <row r="3560" spans="1:16" x14ac:dyDescent="0.35">
      <c r="A3560" s="149"/>
      <c r="B3560" s="149"/>
      <c r="C3560" s="150"/>
      <c r="D3560" s="149"/>
      <c r="E3560" s="149"/>
      <c r="F3560" s="149"/>
      <c r="G3560" s="149"/>
      <c r="H3560" s="151"/>
      <c r="I3560" s="149"/>
      <c r="J3560" s="149"/>
      <c r="K3560" s="152"/>
      <c r="L3560" s="149"/>
      <c r="M3560" s="149"/>
      <c r="N3560" s="153"/>
      <c r="O3560" s="153"/>
      <c r="P3560" s="153"/>
    </row>
    <row r="3561" spans="1:16" x14ac:dyDescent="0.35">
      <c r="A3561" s="149"/>
      <c r="B3561" s="149"/>
      <c r="C3561" s="150"/>
      <c r="D3561" s="149"/>
      <c r="E3561" s="149"/>
      <c r="F3561" s="149"/>
      <c r="G3561" s="149"/>
      <c r="H3561" s="151"/>
      <c r="I3561" s="149"/>
      <c r="J3561" s="149"/>
      <c r="K3561" s="152"/>
      <c r="L3561" s="149"/>
      <c r="M3561" s="149"/>
      <c r="N3561" s="153"/>
      <c r="O3561" s="153"/>
      <c r="P3561" s="153"/>
    </row>
    <row r="3562" spans="1:16" x14ac:dyDescent="0.35">
      <c r="A3562" s="149"/>
      <c r="B3562" s="149"/>
      <c r="C3562" s="150"/>
      <c r="D3562" s="149"/>
      <c r="E3562" s="149"/>
      <c r="F3562" s="149"/>
      <c r="G3562" s="149"/>
      <c r="H3562" s="151"/>
      <c r="I3562" s="149"/>
      <c r="J3562" s="149"/>
      <c r="K3562" s="152"/>
      <c r="L3562" s="149"/>
      <c r="M3562" s="149"/>
      <c r="N3562" s="153"/>
      <c r="O3562" s="153"/>
      <c r="P3562" s="153"/>
    </row>
    <row r="3563" spans="1:16" x14ac:dyDescent="0.35">
      <c r="A3563" s="149"/>
      <c r="B3563" s="149"/>
      <c r="C3563" s="150"/>
      <c r="D3563" s="149"/>
      <c r="E3563" s="149"/>
      <c r="F3563" s="149"/>
      <c r="G3563" s="149"/>
      <c r="H3563" s="151"/>
      <c r="I3563" s="149"/>
      <c r="J3563" s="149"/>
      <c r="K3563" s="152"/>
      <c r="L3563" s="149"/>
      <c r="M3563" s="149"/>
      <c r="N3563" s="153"/>
      <c r="O3563" s="153"/>
      <c r="P3563" s="153"/>
    </row>
    <row r="3564" spans="1:16" x14ac:dyDescent="0.35">
      <c r="A3564" s="149"/>
      <c r="B3564" s="149"/>
      <c r="C3564" s="150"/>
      <c r="D3564" s="149"/>
      <c r="E3564" s="149"/>
      <c r="F3564" s="149"/>
      <c r="G3564" s="149"/>
      <c r="H3564" s="151"/>
      <c r="I3564" s="149"/>
      <c r="J3564" s="149"/>
      <c r="K3564" s="152"/>
      <c r="L3564" s="149"/>
      <c r="M3564" s="149"/>
      <c r="N3564" s="153"/>
      <c r="O3564" s="153"/>
      <c r="P3564" s="153"/>
    </row>
    <row r="3565" spans="1:16" x14ac:dyDescent="0.35">
      <c r="A3565" s="149"/>
      <c r="B3565" s="149"/>
      <c r="C3565" s="150"/>
      <c r="D3565" s="149"/>
      <c r="E3565" s="149"/>
      <c r="F3565" s="149"/>
      <c r="G3565" s="149"/>
      <c r="H3565" s="151"/>
      <c r="I3565" s="149"/>
      <c r="J3565" s="149"/>
      <c r="K3565" s="152"/>
      <c r="L3565" s="149"/>
      <c r="M3565" s="149"/>
      <c r="N3565" s="153"/>
      <c r="O3565" s="153"/>
      <c r="P3565" s="153"/>
    </row>
    <row r="3566" spans="1:16" x14ac:dyDescent="0.35">
      <c r="A3566" s="149"/>
      <c r="B3566" s="149"/>
      <c r="C3566" s="150"/>
      <c r="D3566" s="149"/>
      <c r="E3566" s="149"/>
      <c r="F3566" s="149"/>
      <c r="G3566" s="149"/>
      <c r="H3566" s="151"/>
      <c r="I3566" s="149"/>
      <c r="J3566" s="149"/>
      <c r="K3566" s="152"/>
      <c r="L3566" s="149"/>
      <c r="M3566" s="149"/>
      <c r="N3566" s="153"/>
      <c r="O3566" s="153"/>
      <c r="P3566" s="153"/>
    </row>
    <row r="3567" spans="1:16" x14ac:dyDescent="0.35">
      <c r="A3567" s="149"/>
      <c r="B3567" s="149"/>
      <c r="C3567" s="150"/>
      <c r="D3567" s="149"/>
      <c r="E3567" s="149"/>
      <c r="F3567" s="149"/>
      <c r="G3567" s="149"/>
      <c r="H3567" s="151"/>
      <c r="I3567" s="149"/>
      <c r="J3567" s="149"/>
      <c r="K3567" s="152"/>
      <c r="L3567" s="149"/>
      <c r="M3567" s="149"/>
      <c r="N3567" s="153"/>
      <c r="O3567" s="153"/>
      <c r="P3567" s="153"/>
    </row>
    <row r="3568" spans="1:16" x14ac:dyDescent="0.35">
      <c r="A3568" s="149"/>
      <c r="B3568" s="149"/>
      <c r="C3568" s="150"/>
      <c r="D3568" s="149"/>
      <c r="E3568" s="149"/>
      <c r="F3568" s="149"/>
      <c r="G3568" s="149"/>
      <c r="H3568" s="151"/>
      <c r="I3568" s="149"/>
      <c r="J3568" s="149"/>
      <c r="K3568" s="152"/>
      <c r="L3568" s="149"/>
      <c r="M3568" s="149"/>
      <c r="N3568" s="153"/>
      <c r="O3568" s="153"/>
      <c r="P3568" s="153"/>
    </row>
    <row r="3569" spans="1:16" x14ac:dyDescent="0.35">
      <c r="A3569" s="149"/>
      <c r="B3569" s="149"/>
      <c r="C3569" s="150"/>
      <c r="D3569" s="149"/>
      <c r="E3569" s="149"/>
      <c r="F3569" s="149"/>
      <c r="G3569" s="149"/>
      <c r="H3569" s="151"/>
      <c r="I3569" s="149"/>
      <c r="J3569" s="149"/>
      <c r="K3569" s="152"/>
      <c r="L3569" s="149"/>
      <c r="M3569" s="149"/>
      <c r="N3569" s="153"/>
      <c r="O3569" s="153"/>
      <c r="P3569" s="153"/>
    </row>
    <row r="3570" spans="1:16" x14ac:dyDescent="0.35">
      <c r="A3570" s="149"/>
      <c r="B3570" s="149"/>
      <c r="C3570" s="150"/>
      <c r="D3570" s="149"/>
      <c r="E3570" s="149"/>
      <c r="F3570" s="149"/>
      <c r="G3570" s="149"/>
      <c r="H3570" s="151"/>
      <c r="I3570" s="149"/>
      <c r="J3570" s="149"/>
      <c r="K3570" s="152"/>
      <c r="L3570" s="149"/>
      <c r="M3570" s="149"/>
      <c r="N3570" s="153"/>
      <c r="O3570" s="153"/>
      <c r="P3570" s="153"/>
    </row>
    <row r="3571" spans="1:16" x14ac:dyDescent="0.35">
      <c r="A3571" s="149"/>
      <c r="B3571" s="149"/>
      <c r="C3571" s="150"/>
      <c r="D3571" s="149"/>
      <c r="E3571" s="149"/>
      <c r="F3571" s="149"/>
      <c r="G3571" s="149"/>
      <c r="H3571" s="151"/>
      <c r="I3571" s="149"/>
      <c r="J3571" s="149"/>
      <c r="K3571" s="152"/>
      <c r="L3571" s="149"/>
      <c r="M3571" s="149"/>
      <c r="N3571" s="153"/>
      <c r="O3571" s="153"/>
      <c r="P3571" s="153"/>
    </row>
    <row r="3572" spans="1:16" x14ac:dyDescent="0.35">
      <c r="A3572" s="149"/>
      <c r="B3572" s="149"/>
      <c r="C3572" s="150"/>
      <c r="D3572" s="149"/>
      <c r="E3572" s="149"/>
      <c r="F3572" s="149"/>
      <c r="G3572" s="149"/>
      <c r="H3572" s="151"/>
      <c r="I3572" s="149"/>
      <c r="J3572" s="149"/>
      <c r="K3572" s="152"/>
      <c r="L3572" s="149"/>
      <c r="M3572" s="149"/>
      <c r="N3572" s="153"/>
      <c r="O3572" s="153"/>
      <c r="P3572" s="153"/>
    </row>
    <row r="3573" spans="1:16" x14ac:dyDescent="0.35">
      <c r="A3573" s="149"/>
      <c r="B3573" s="149"/>
      <c r="C3573" s="150"/>
      <c r="D3573" s="149"/>
      <c r="E3573" s="149"/>
      <c r="F3573" s="149"/>
      <c r="G3573" s="149"/>
      <c r="H3573" s="151"/>
      <c r="I3573" s="149"/>
      <c r="J3573" s="149"/>
      <c r="K3573" s="152"/>
      <c r="L3573" s="149"/>
      <c r="M3573" s="149"/>
      <c r="N3573" s="153"/>
      <c r="O3573" s="153"/>
      <c r="P3573" s="153"/>
    </row>
    <row r="3574" spans="1:16" x14ac:dyDescent="0.35">
      <c r="A3574" s="149"/>
      <c r="B3574" s="149"/>
      <c r="C3574" s="150"/>
      <c r="D3574" s="149"/>
      <c r="E3574" s="149"/>
      <c r="F3574" s="149"/>
      <c r="G3574" s="149"/>
      <c r="H3574" s="151"/>
      <c r="I3574" s="149"/>
      <c r="J3574" s="149"/>
      <c r="K3574" s="152"/>
      <c r="L3574" s="149"/>
      <c r="M3574" s="149"/>
      <c r="N3574" s="153"/>
      <c r="O3574" s="153"/>
      <c r="P3574" s="153"/>
    </row>
    <row r="3575" spans="1:16" x14ac:dyDescent="0.35">
      <c r="A3575" s="149"/>
      <c r="B3575" s="149"/>
      <c r="C3575" s="150"/>
      <c r="D3575" s="149"/>
      <c r="E3575" s="149"/>
      <c r="F3575" s="149"/>
      <c r="G3575" s="149"/>
      <c r="H3575" s="151"/>
      <c r="I3575" s="149"/>
      <c r="J3575" s="149"/>
      <c r="K3575" s="152"/>
      <c r="L3575" s="149"/>
      <c r="M3575" s="149"/>
      <c r="N3575" s="153"/>
      <c r="O3575" s="153"/>
      <c r="P3575" s="153"/>
    </row>
    <row r="3576" spans="1:16" x14ac:dyDescent="0.35">
      <c r="A3576" s="149"/>
      <c r="B3576" s="149"/>
      <c r="C3576" s="150"/>
      <c r="D3576" s="149"/>
      <c r="E3576" s="149"/>
      <c r="F3576" s="149"/>
      <c r="G3576" s="149"/>
      <c r="H3576" s="151"/>
      <c r="I3576" s="149"/>
      <c r="J3576" s="149"/>
      <c r="K3576" s="152"/>
      <c r="L3576" s="149"/>
      <c r="M3576" s="149"/>
      <c r="N3576" s="153"/>
      <c r="O3576" s="153"/>
      <c r="P3576" s="153"/>
    </row>
    <row r="3577" spans="1:16" x14ac:dyDescent="0.35">
      <c r="A3577" s="149"/>
      <c r="B3577" s="149"/>
      <c r="C3577" s="150"/>
      <c r="D3577" s="149"/>
      <c r="E3577" s="149"/>
      <c r="F3577" s="149"/>
      <c r="G3577" s="149"/>
      <c r="H3577" s="151"/>
      <c r="I3577" s="149"/>
      <c r="J3577" s="149"/>
      <c r="K3577" s="152"/>
      <c r="L3577" s="149"/>
      <c r="M3577" s="149"/>
      <c r="N3577" s="153"/>
      <c r="O3577" s="153"/>
      <c r="P3577" s="153"/>
    </row>
    <row r="3578" spans="1:16" x14ac:dyDescent="0.35">
      <c r="A3578" s="149"/>
      <c r="B3578" s="149"/>
      <c r="C3578" s="150"/>
      <c r="D3578" s="149"/>
      <c r="E3578" s="149"/>
      <c r="F3578" s="149"/>
      <c r="G3578" s="149"/>
      <c r="H3578" s="151"/>
      <c r="I3578" s="149"/>
      <c r="J3578" s="149"/>
      <c r="K3578" s="152"/>
      <c r="L3578" s="149"/>
      <c r="M3578" s="149"/>
      <c r="N3578" s="153"/>
      <c r="O3578" s="153"/>
      <c r="P3578" s="153"/>
    </row>
    <row r="3579" spans="1:16" x14ac:dyDescent="0.35">
      <c r="A3579" s="149"/>
      <c r="B3579" s="149"/>
      <c r="C3579" s="150"/>
      <c r="D3579" s="149"/>
      <c r="E3579" s="149"/>
      <c r="F3579" s="149"/>
      <c r="G3579" s="149"/>
      <c r="H3579" s="151"/>
      <c r="I3579" s="149"/>
      <c r="J3579" s="149"/>
      <c r="K3579" s="152"/>
      <c r="L3579" s="149"/>
      <c r="M3579" s="149"/>
      <c r="N3579" s="153"/>
      <c r="O3579" s="153"/>
      <c r="P3579" s="153"/>
    </row>
    <row r="3580" spans="1:16" x14ac:dyDescent="0.35">
      <c r="A3580" s="149"/>
      <c r="B3580" s="149"/>
      <c r="C3580" s="150"/>
      <c r="D3580" s="149"/>
      <c r="E3580" s="149"/>
      <c r="F3580" s="149"/>
      <c r="G3580" s="149"/>
      <c r="H3580" s="151"/>
      <c r="I3580" s="149"/>
      <c r="J3580" s="149"/>
      <c r="K3580" s="152"/>
      <c r="L3580" s="149"/>
      <c r="M3580" s="149"/>
      <c r="N3580" s="153"/>
      <c r="O3580" s="153"/>
      <c r="P3580" s="153"/>
    </row>
    <row r="3581" spans="1:16" x14ac:dyDescent="0.35">
      <c r="A3581" s="149"/>
      <c r="B3581" s="149"/>
      <c r="C3581" s="150"/>
      <c r="D3581" s="149"/>
      <c r="E3581" s="149"/>
      <c r="F3581" s="149"/>
      <c r="G3581" s="149"/>
      <c r="H3581" s="151"/>
      <c r="I3581" s="149"/>
      <c r="J3581" s="149"/>
      <c r="K3581" s="152"/>
      <c r="L3581" s="149"/>
      <c r="M3581" s="149"/>
      <c r="N3581" s="153"/>
      <c r="O3581" s="153"/>
      <c r="P3581" s="153"/>
    </row>
    <row r="3582" spans="1:16" x14ac:dyDescent="0.35">
      <c r="A3582" s="149"/>
      <c r="B3582" s="149"/>
      <c r="C3582" s="150"/>
      <c r="D3582" s="149"/>
      <c r="E3582" s="149"/>
      <c r="F3582" s="149"/>
      <c r="G3582" s="149"/>
      <c r="H3582" s="151"/>
      <c r="I3582" s="149"/>
      <c r="J3582" s="149"/>
      <c r="K3582" s="152"/>
      <c r="L3582" s="149"/>
      <c r="M3582" s="149"/>
      <c r="N3582" s="153"/>
      <c r="O3582" s="153"/>
      <c r="P3582" s="153"/>
    </row>
    <row r="3583" spans="1:16" x14ac:dyDescent="0.35">
      <c r="A3583" s="149"/>
      <c r="B3583" s="149"/>
      <c r="C3583" s="150"/>
      <c r="D3583" s="149"/>
      <c r="E3583" s="149"/>
      <c r="F3583" s="149"/>
      <c r="G3583" s="149"/>
      <c r="H3583" s="151"/>
      <c r="I3583" s="149"/>
      <c r="J3583" s="149"/>
      <c r="K3583" s="152"/>
      <c r="L3583" s="149"/>
      <c r="M3583" s="149"/>
      <c r="N3583" s="153"/>
      <c r="O3583" s="153"/>
      <c r="P3583" s="153"/>
    </row>
    <row r="3584" spans="1:16" x14ac:dyDescent="0.35">
      <c r="A3584" s="149"/>
      <c r="B3584" s="149"/>
      <c r="C3584" s="150"/>
      <c r="D3584" s="149"/>
      <c r="E3584" s="149"/>
      <c r="F3584" s="149"/>
      <c r="G3584" s="149"/>
      <c r="H3584" s="151"/>
      <c r="I3584" s="149"/>
      <c r="J3584" s="149"/>
      <c r="K3584" s="152"/>
      <c r="L3584" s="149"/>
      <c r="M3584" s="149"/>
      <c r="N3584" s="153"/>
      <c r="O3584" s="153"/>
      <c r="P3584" s="153"/>
    </row>
    <row r="3585" spans="1:16" x14ac:dyDescent="0.35">
      <c r="A3585" s="149"/>
      <c r="B3585" s="149"/>
      <c r="C3585" s="150"/>
      <c r="D3585" s="149"/>
      <c r="E3585" s="149"/>
      <c r="F3585" s="149"/>
      <c r="G3585" s="149"/>
      <c r="H3585" s="151"/>
      <c r="I3585" s="149"/>
      <c r="J3585" s="149"/>
      <c r="K3585" s="152"/>
      <c r="L3585" s="149"/>
      <c r="M3585" s="149"/>
      <c r="N3585" s="153"/>
      <c r="O3585" s="153"/>
      <c r="P3585" s="153"/>
    </row>
    <row r="3586" spans="1:16" x14ac:dyDescent="0.35">
      <c r="A3586" s="149"/>
      <c r="B3586" s="149"/>
      <c r="C3586" s="150"/>
      <c r="D3586" s="149"/>
      <c r="E3586" s="149"/>
      <c r="F3586" s="149"/>
      <c r="G3586" s="149"/>
      <c r="H3586" s="151"/>
      <c r="I3586" s="149"/>
      <c r="J3586" s="149"/>
      <c r="K3586" s="152"/>
      <c r="L3586" s="149"/>
      <c r="M3586" s="149"/>
      <c r="N3586" s="153"/>
      <c r="O3586" s="153"/>
      <c r="P3586" s="153"/>
    </row>
    <row r="3587" spans="1:16" x14ac:dyDescent="0.35">
      <c r="A3587" s="149"/>
      <c r="B3587" s="149"/>
      <c r="C3587" s="150"/>
      <c r="D3587" s="149"/>
      <c r="E3587" s="149"/>
      <c r="F3587" s="149"/>
      <c r="G3587" s="149"/>
      <c r="H3587" s="151"/>
      <c r="I3587" s="149"/>
      <c r="J3587" s="149"/>
      <c r="K3587" s="152"/>
      <c r="L3587" s="149"/>
      <c r="M3587" s="149"/>
      <c r="N3587" s="153"/>
      <c r="O3587" s="153"/>
      <c r="P3587" s="153"/>
    </row>
    <row r="3588" spans="1:16" x14ac:dyDescent="0.35">
      <c r="A3588" s="149"/>
      <c r="B3588" s="149"/>
      <c r="C3588" s="150"/>
      <c r="D3588" s="149"/>
      <c r="E3588" s="149"/>
      <c r="F3588" s="149"/>
      <c r="G3588" s="149"/>
      <c r="H3588" s="151"/>
      <c r="I3588" s="149"/>
      <c r="J3588" s="149"/>
      <c r="K3588" s="152"/>
      <c r="L3588" s="149"/>
      <c r="M3588" s="149"/>
      <c r="N3588" s="153"/>
      <c r="O3588" s="153"/>
      <c r="P3588" s="153"/>
    </row>
    <row r="3589" spans="1:16" x14ac:dyDescent="0.35">
      <c r="A3589" s="149"/>
      <c r="B3589" s="149"/>
      <c r="C3589" s="150"/>
      <c r="D3589" s="149"/>
      <c r="E3589" s="149"/>
      <c r="F3589" s="149"/>
      <c r="G3589" s="149"/>
      <c r="H3589" s="151"/>
      <c r="I3589" s="149"/>
      <c r="J3589" s="149"/>
      <c r="K3589" s="152"/>
      <c r="L3589" s="149"/>
      <c r="M3589" s="149"/>
      <c r="N3589" s="153"/>
      <c r="O3589" s="153"/>
      <c r="P3589" s="153"/>
    </row>
    <row r="3590" spans="1:16" x14ac:dyDescent="0.35">
      <c r="A3590" s="149"/>
      <c r="B3590" s="149"/>
      <c r="C3590" s="150"/>
      <c r="D3590" s="149"/>
      <c r="E3590" s="149"/>
      <c r="F3590" s="149"/>
      <c r="G3590" s="149"/>
      <c r="H3590" s="151"/>
      <c r="I3590" s="149"/>
      <c r="J3590" s="149"/>
      <c r="K3590" s="152"/>
      <c r="L3590" s="149"/>
      <c r="M3590" s="149"/>
      <c r="N3590" s="153"/>
      <c r="O3590" s="153"/>
      <c r="P3590" s="153"/>
    </row>
    <row r="3591" spans="1:16" x14ac:dyDescent="0.35">
      <c r="A3591" s="149"/>
      <c r="B3591" s="149"/>
      <c r="C3591" s="150"/>
      <c r="D3591" s="149"/>
      <c r="E3591" s="149"/>
      <c r="F3591" s="149"/>
      <c r="G3591" s="149"/>
      <c r="H3591" s="151"/>
      <c r="I3591" s="149"/>
      <c r="J3591" s="149"/>
      <c r="K3591" s="152"/>
      <c r="L3591" s="149"/>
      <c r="M3591" s="149"/>
      <c r="N3591" s="153"/>
      <c r="O3591" s="153"/>
      <c r="P3591" s="153"/>
    </row>
    <row r="3592" spans="1:16" x14ac:dyDescent="0.35">
      <c r="A3592" s="149"/>
      <c r="B3592" s="149"/>
      <c r="C3592" s="150"/>
      <c r="D3592" s="149"/>
      <c r="E3592" s="149"/>
      <c r="F3592" s="149"/>
      <c r="G3592" s="149"/>
      <c r="H3592" s="151"/>
      <c r="I3592" s="149"/>
      <c r="J3592" s="149"/>
      <c r="K3592" s="152"/>
      <c r="L3592" s="149"/>
      <c r="M3592" s="149"/>
      <c r="N3592" s="153"/>
      <c r="O3592" s="153"/>
      <c r="P3592" s="153"/>
    </row>
    <row r="3593" spans="1:16" x14ac:dyDescent="0.35">
      <c r="A3593" s="149"/>
      <c r="B3593" s="149"/>
      <c r="C3593" s="150"/>
      <c r="D3593" s="149"/>
      <c r="E3593" s="149"/>
      <c r="F3593" s="149"/>
      <c r="G3593" s="149"/>
      <c r="H3593" s="151"/>
      <c r="I3593" s="149"/>
      <c r="J3593" s="149"/>
      <c r="K3593" s="152"/>
      <c r="L3593" s="149"/>
      <c r="M3593" s="149"/>
      <c r="N3593" s="153"/>
      <c r="O3593" s="153"/>
      <c r="P3593" s="153"/>
    </row>
    <row r="3594" spans="1:16" x14ac:dyDescent="0.35">
      <c r="A3594" s="149"/>
      <c r="B3594" s="149"/>
      <c r="C3594" s="150"/>
      <c r="D3594" s="149"/>
      <c r="E3594" s="149"/>
      <c r="F3594" s="149"/>
      <c r="G3594" s="149"/>
      <c r="H3594" s="151"/>
      <c r="I3594" s="149"/>
      <c r="J3594" s="149"/>
      <c r="K3594" s="152"/>
      <c r="L3594" s="149"/>
      <c r="M3594" s="149"/>
      <c r="N3594" s="153"/>
      <c r="O3594" s="153"/>
      <c r="P3594" s="153"/>
    </row>
    <row r="3595" spans="1:16" x14ac:dyDescent="0.35">
      <c r="A3595" s="149"/>
      <c r="B3595" s="149"/>
      <c r="C3595" s="150"/>
      <c r="D3595" s="149"/>
      <c r="E3595" s="149"/>
      <c r="F3595" s="149"/>
      <c r="G3595" s="149"/>
      <c r="H3595" s="151"/>
      <c r="I3595" s="149"/>
      <c r="J3595" s="149"/>
      <c r="K3595" s="152"/>
      <c r="L3595" s="149"/>
      <c r="M3595" s="149"/>
      <c r="N3595" s="153"/>
      <c r="O3595" s="153"/>
      <c r="P3595" s="153"/>
    </row>
    <row r="3596" spans="1:16" x14ac:dyDescent="0.35">
      <c r="A3596" s="149"/>
      <c r="B3596" s="149"/>
      <c r="C3596" s="150"/>
      <c r="D3596" s="149"/>
      <c r="E3596" s="149"/>
      <c r="F3596" s="149"/>
      <c r="G3596" s="149"/>
      <c r="H3596" s="151"/>
      <c r="I3596" s="149"/>
      <c r="J3596" s="149"/>
      <c r="K3596" s="152"/>
      <c r="L3596" s="149"/>
      <c r="M3596" s="149"/>
      <c r="N3596" s="153"/>
      <c r="O3596" s="153"/>
      <c r="P3596" s="153"/>
    </row>
    <row r="3597" spans="1:16" x14ac:dyDescent="0.35">
      <c r="A3597" s="149"/>
      <c r="B3597" s="149"/>
      <c r="C3597" s="150"/>
      <c r="D3597" s="149"/>
      <c r="E3597" s="149"/>
      <c r="F3597" s="149"/>
      <c r="G3597" s="149"/>
      <c r="H3597" s="151"/>
      <c r="I3597" s="149"/>
      <c r="J3597" s="149"/>
      <c r="K3597" s="152"/>
      <c r="L3597" s="149"/>
      <c r="M3597" s="149"/>
      <c r="N3597" s="153"/>
      <c r="O3597" s="153"/>
      <c r="P3597" s="153"/>
    </row>
    <row r="3598" spans="1:16" x14ac:dyDescent="0.35">
      <c r="A3598" s="149"/>
      <c r="B3598" s="149"/>
      <c r="C3598" s="150"/>
      <c r="D3598" s="149"/>
      <c r="E3598" s="149"/>
      <c r="F3598" s="149"/>
      <c r="G3598" s="149"/>
      <c r="H3598" s="151"/>
      <c r="I3598" s="149"/>
      <c r="J3598" s="149"/>
      <c r="K3598" s="152"/>
      <c r="L3598" s="149"/>
      <c r="M3598" s="149"/>
      <c r="N3598" s="153"/>
      <c r="O3598" s="153"/>
      <c r="P3598" s="153"/>
    </row>
    <row r="3599" spans="1:16" x14ac:dyDescent="0.35">
      <c r="A3599" s="149"/>
      <c r="B3599" s="149"/>
      <c r="C3599" s="150"/>
      <c r="D3599" s="149"/>
      <c r="E3599" s="149"/>
      <c r="F3599" s="149"/>
      <c r="G3599" s="149"/>
      <c r="H3599" s="151"/>
      <c r="I3599" s="149"/>
      <c r="J3599" s="149"/>
      <c r="K3599" s="152"/>
      <c r="L3599" s="149"/>
      <c r="M3599" s="149"/>
      <c r="N3599" s="153"/>
      <c r="O3599" s="153"/>
      <c r="P3599" s="153"/>
    </row>
    <row r="3600" spans="1:16" x14ac:dyDescent="0.35">
      <c r="A3600" s="149"/>
      <c r="B3600" s="149"/>
      <c r="C3600" s="150"/>
      <c r="D3600" s="149"/>
      <c r="E3600" s="149"/>
      <c r="F3600" s="149"/>
      <c r="G3600" s="149"/>
      <c r="H3600" s="151"/>
      <c r="I3600" s="149"/>
      <c r="J3600" s="149"/>
      <c r="K3600" s="152"/>
      <c r="L3600" s="149"/>
      <c r="M3600" s="149"/>
      <c r="N3600" s="153"/>
      <c r="O3600" s="153"/>
      <c r="P3600" s="153"/>
    </row>
    <row r="3601" spans="1:16" x14ac:dyDescent="0.35">
      <c r="A3601" s="149"/>
      <c r="B3601" s="149"/>
      <c r="C3601" s="150"/>
      <c r="D3601" s="149"/>
      <c r="E3601" s="149"/>
      <c r="F3601" s="149"/>
      <c r="G3601" s="149"/>
      <c r="H3601" s="151"/>
      <c r="I3601" s="149"/>
      <c r="J3601" s="149"/>
      <c r="K3601" s="152"/>
      <c r="L3601" s="149"/>
      <c r="M3601" s="149"/>
      <c r="N3601" s="153"/>
      <c r="O3601" s="153"/>
      <c r="P3601" s="153"/>
    </row>
    <row r="3602" spans="1:16" x14ac:dyDescent="0.35">
      <c r="A3602" s="149"/>
      <c r="B3602" s="149"/>
      <c r="C3602" s="150"/>
      <c r="D3602" s="149"/>
      <c r="E3602" s="149"/>
      <c r="F3602" s="149"/>
      <c r="G3602" s="149"/>
      <c r="H3602" s="151"/>
      <c r="I3602" s="149"/>
      <c r="J3602" s="149"/>
      <c r="K3602" s="152"/>
      <c r="L3602" s="149"/>
      <c r="M3602" s="149"/>
      <c r="N3602" s="153"/>
      <c r="O3602" s="153"/>
      <c r="P3602" s="153"/>
    </row>
    <row r="3603" spans="1:16" x14ac:dyDescent="0.35">
      <c r="A3603" s="149"/>
      <c r="B3603" s="149"/>
      <c r="C3603" s="150"/>
      <c r="D3603" s="149"/>
      <c r="E3603" s="149"/>
      <c r="F3603" s="149"/>
      <c r="G3603" s="149"/>
      <c r="H3603" s="151"/>
      <c r="I3603" s="149"/>
      <c r="J3603" s="149"/>
      <c r="K3603" s="152"/>
      <c r="L3603" s="149"/>
      <c r="M3603" s="149"/>
      <c r="N3603" s="153"/>
      <c r="O3603" s="153"/>
      <c r="P3603" s="153"/>
    </row>
    <row r="3604" spans="1:16" x14ac:dyDescent="0.35">
      <c r="A3604" s="149"/>
      <c r="B3604" s="149"/>
      <c r="C3604" s="150"/>
      <c r="D3604" s="149"/>
      <c r="E3604" s="149"/>
      <c r="F3604" s="149"/>
      <c r="G3604" s="149"/>
      <c r="H3604" s="151"/>
      <c r="I3604" s="149"/>
      <c r="J3604" s="149"/>
      <c r="K3604" s="152"/>
      <c r="L3604" s="149"/>
      <c r="M3604" s="149"/>
      <c r="N3604" s="153"/>
      <c r="O3604" s="153"/>
      <c r="P3604" s="153"/>
    </row>
    <row r="3605" spans="1:16" x14ac:dyDescent="0.35">
      <c r="A3605" s="149"/>
      <c r="B3605" s="149"/>
      <c r="C3605" s="150"/>
      <c r="D3605" s="149"/>
      <c r="E3605" s="149"/>
      <c r="F3605" s="149"/>
      <c r="G3605" s="149"/>
      <c r="H3605" s="151"/>
      <c r="I3605" s="149"/>
      <c r="J3605" s="149"/>
      <c r="K3605" s="152"/>
      <c r="L3605" s="149"/>
      <c r="M3605" s="149"/>
      <c r="N3605" s="153"/>
      <c r="O3605" s="153"/>
      <c r="P3605" s="153"/>
    </row>
    <row r="3606" spans="1:16" x14ac:dyDescent="0.35">
      <c r="A3606" s="149"/>
      <c r="B3606" s="149"/>
      <c r="C3606" s="150"/>
      <c r="D3606" s="149"/>
      <c r="E3606" s="149"/>
      <c r="F3606" s="149"/>
      <c r="G3606" s="149"/>
      <c r="H3606" s="151"/>
      <c r="I3606" s="149"/>
      <c r="J3606" s="149"/>
      <c r="K3606" s="152"/>
      <c r="L3606" s="149"/>
      <c r="M3606" s="149"/>
      <c r="N3606" s="153"/>
      <c r="O3606" s="153"/>
      <c r="P3606" s="153"/>
    </row>
    <row r="3607" spans="1:16" x14ac:dyDescent="0.35">
      <c r="A3607" s="149"/>
      <c r="B3607" s="149"/>
      <c r="C3607" s="150"/>
      <c r="D3607" s="149"/>
      <c r="E3607" s="149"/>
      <c r="F3607" s="149"/>
      <c r="G3607" s="149"/>
      <c r="H3607" s="151"/>
      <c r="I3607" s="149"/>
      <c r="J3607" s="149"/>
      <c r="K3607" s="152"/>
      <c r="L3607" s="149"/>
      <c r="M3607" s="149"/>
      <c r="N3607" s="153"/>
      <c r="O3607" s="153"/>
      <c r="P3607" s="153"/>
    </row>
    <row r="3608" spans="1:16" x14ac:dyDescent="0.35">
      <c r="A3608" s="149"/>
      <c r="B3608" s="149"/>
      <c r="C3608" s="150"/>
      <c r="D3608" s="149"/>
      <c r="E3608" s="149"/>
      <c r="F3608" s="149"/>
      <c r="G3608" s="149"/>
      <c r="H3608" s="151"/>
      <c r="I3608" s="149"/>
      <c r="J3608" s="149"/>
      <c r="K3608" s="152"/>
      <c r="L3608" s="149"/>
      <c r="M3608" s="149"/>
      <c r="N3608" s="153"/>
      <c r="O3608" s="153"/>
      <c r="P3608" s="153"/>
    </row>
    <row r="3609" spans="1:16" x14ac:dyDescent="0.35">
      <c r="A3609" s="149"/>
      <c r="B3609" s="149"/>
      <c r="C3609" s="150"/>
      <c r="D3609" s="149"/>
      <c r="E3609" s="149"/>
      <c r="F3609" s="149"/>
      <c r="G3609" s="149"/>
      <c r="H3609" s="151"/>
      <c r="I3609" s="149"/>
      <c r="J3609" s="149"/>
      <c r="K3609" s="152"/>
      <c r="L3609" s="149"/>
      <c r="M3609" s="149"/>
      <c r="N3609" s="153"/>
      <c r="O3609" s="153"/>
      <c r="P3609" s="153"/>
    </row>
    <row r="3610" spans="1:16" x14ac:dyDescent="0.35">
      <c r="A3610" s="149"/>
      <c r="B3610" s="149"/>
      <c r="C3610" s="150"/>
      <c r="D3610" s="149"/>
      <c r="E3610" s="149"/>
      <c r="F3610" s="149"/>
      <c r="G3610" s="149"/>
      <c r="H3610" s="151"/>
      <c r="I3610" s="149"/>
      <c r="J3610" s="149"/>
      <c r="K3610" s="152"/>
      <c r="L3610" s="149"/>
      <c r="M3610" s="149"/>
      <c r="N3610" s="153"/>
      <c r="O3610" s="153"/>
      <c r="P3610" s="153"/>
    </row>
    <row r="3611" spans="1:16" x14ac:dyDescent="0.35">
      <c r="A3611" s="149"/>
      <c r="B3611" s="149"/>
      <c r="C3611" s="150"/>
      <c r="D3611" s="149"/>
      <c r="E3611" s="149"/>
      <c r="F3611" s="149"/>
      <c r="G3611" s="149"/>
      <c r="H3611" s="151"/>
      <c r="I3611" s="149"/>
      <c r="J3611" s="149"/>
      <c r="K3611" s="152"/>
      <c r="L3611" s="149"/>
      <c r="M3611" s="149"/>
      <c r="N3611" s="153"/>
      <c r="O3611" s="153"/>
      <c r="P3611" s="153"/>
    </row>
    <row r="3612" spans="1:16" x14ac:dyDescent="0.35">
      <c r="A3612" s="149"/>
      <c r="B3612" s="149"/>
      <c r="C3612" s="150"/>
      <c r="D3612" s="149"/>
      <c r="E3612" s="149"/>
      <c r="F3612" s="149"/>
      <c r="G3612" s="149"/>
      <c r="H3612" s="151"/>
      <c r="I3612" s="149"/>
      <c r="J3612" s="149"/>
      <c r="K3612" s="152"/>
      <c r="L3612" s="149"/>
      <c r="M3612" s="149"/>
      <c r="N3612" s="153"/>
      <c r="O3612" s="153"/>
      <c r="P3612" s="153"/>
    </row>
    <row r="3613" spans="1:16" x14ac:dyDescent="0.35">
      <c r="A3613" s="149"/>
      <c r="B3613" s="149"/>
      <c r="C3613" s="150"/>
      <c r="D3613" s="149"/>
      <c r="E3613" s="149"/>
      <c r="F3613" s="149"/>
      <c r="G3613" s="149"/>
      <c r="H3613" s="151"/>
      <c r="I3613" s="149"/>
      <c r="J3613" s="149"/>
      <c r="K3613" s="152"/>
      <c r="L3613" s="149"/>
      <c r="M3613" s="149"/>
      <c r="N3613" s="153"/>
      <c r="O3613" s="153"/>
      <c r="P3613" s="153"/>
    </row>
    <row r="3614" spans="1:16" x14ac:dyDescent="0.35">
      <c r="A3614" s="149"/>
      <c r="B3614" s="149"/>
      <c r="C3614" s="150"/>
      <c r="D3614" s="149"/>
      <c r="E3614" s="149"/>
      <c r="F3614" s="149"/>
      <c r="G3614" s="149"/>
      <c r="H3614" s="151"/>
      <c r="I3614" s="149"/>
      <c r="J3614" s="149"/>
      <c r="K3614" s="152"/>
      <c r="L3614" s="149"/>
      <c r="M3614" s="149"/>
      <c r="N3614" s="153"/>
      <c r="O3614" s="153"/>
      <c r="P3614" s="153"/>
    </row>
    <row r="3615" spans="1:16" x14ac:dyDescent="0.35">
      <c r="A3615" s="149"/>
      <c r="B3615" s="149"/>
      <c r="C3615" s="150"/>
      <c r="D3615" s="149"/>
      <c r="E3615" s="149"/>
      <c r="F3615" s="149"/>
      <c r="G3615" s="149"/>
      <c r="H3615" s="151"/>
      <c r="I3615" s="149"/>
      <c r="J3615" s="149"/>
      <c r="K3615" s="152"/>
      <c r="L3615" s="149"/>
      <c r="M3615" s="149"/>
      <c r="N3615" s="153"/>
      <c r="O3615" s="153"/>
      <c r="P3615" s="153"/>
    </row>
    <row r="3616" spans="1:16" x14ac:dyDescent="0.35">
      <c r="A3616" s="149"/>
      <c r="B3616" s="149"/>
      <c r="C3616" s="150"/>
      <c r="D3616" s="149"/>
      <c r="E3616" s="149"/>
      <c r="F3616" s="149"/>
      <c r="G3616" s="149"/>
      <c r="H3616" s="151"/>
      <c r="I3616" s="149"/>
      <c r="J3616" s="149"/>
      <c r="K3616" s="152"/>
      <c r="L3616" s="149"/>
      <c r="M3616" s="149"/>
      <c r="N3616" s="153"/>
      <c r="O3616" s="153"/>
      <c r="P3616" s="153"/>
    </row>
    <row r="3617" spans="1:16" x14ac:dyDescent="0.35">
      <c r="A3617" s="149"/>
      <c r="B3617" s="149"/>
      <c r="C3617" s="150"/>
      <c r="D3617" s="149"/>
      <c r="E3617" s="149"/>
      <c r="F3617" s="149"/>
      <c r="G3617" s="149"/>
      <c r="H3617" s="151"/>
      <c r="I3617" s="149"/>
      <c r="J3617" s="149"/>
      <c r="K3617" s="152"/>
      <c r="L3617" s="149"/>
      <c r="M3617" s="149"/>
      <c r="N3617" s="153"/>
      <c r="O3617" s="153"/>
      <c r="P3617" s="153"/>
    </row>
    <row r="3618" spans="1:16" x14ac:dyDescent="0.35">
      <c r="A3618" s="149"/>
      <c r="B3618" s="149"/>
      <c r="C3618" s="150"/>
      <c r="D3618" s="149"/>
      <c r="E3618" s="149"/>
      <c r="F3618" s="149"/>
      <c r="G3618" s="149"/>
      <c r="H3618" s="151"/>
      <c r="I3618" s="149"/>
      <c r="J3618" s="149"/>
      <c r="K3618" s="152"/>
      <c r="L3618" s="149"/>
      <c r="M3618" s="149"/>
      <c r="N3618" s="153"/>
      <c r="O3618" s="153"/>
      <c r="P3618" s="153"/>
    </row>
    <row r="3619" spans="1:16" x14ac:dyDescent="0.35">
      <c r="A3619" s="149"/>
      <c r="B3619" s="149"/>
      <c r="C3619" s="150"/>
      <c r="D3619" s="149"/>
      <c r="E3619" s="149"/>
      <c r="F3619" s="149"/>
      <c r="G3619" s="149"/>
      <c r="H3619" s="151"/>
      <c r="I3619" s="149"/>
      <c r="J3619" s="149"/>
      <c r="K3619" s="152"/>
      <c r="L3619" s="149"/>
      <c r="M3619" s="149"/>
      <c r="N3619" s="153"/>
      <c r="O3619" s="153"/>
      <c r="P3619" s="153"/>
    </row>
    <row r="3620" spans="1:16" x14ac:dyDescent="0.35">
      <c r="A3620" s="149"/>
      <c r="B3620" s="149"/>
      <c r="C3620" s="150"/>
      <c r="D3620" s="149"/>
      <c r="E3620" s="149"/>
      <c r="F3620" s="149"/>
      <c r="G3620" s="149"/>
      <c r="H3620" s="151"/>
      <c r="I3620" s="149"/>
      <c r="J3620" s="149"/>
      <c r="K3620" s="152"/>
      <c r="L3620" s="149"/>
      <c r="M3620" s="149"/>
      <c r="N3620" s="153"/>
      <c r="O3620" s="153"/>
      <c r="P3620" s="153"/>
    </row>
    <row r="3621" spans="1:16" x14ac:dyDescent="0.35">
      <c r="A3621" s="149"/>
      <c r="B3621" s="149"/>
      <c r="C3621" s="150"/>
      <c r="D3621" s="149"/>
      <c r="E3621" s="149"/>
      <c r="F3621" s="149"/>
      <c r="G3621" s="149"/>
      <c r="H3621" s="151"/>
      <c r="I3621" s="149"/>
      <c r="J3621" s="149"/>
      <c r="K3621" s="152"/>
      <c r="L3621" s="149"/>
      <c r="M3621" s="149"/>
      <c r="N3621" s="153"/>
      <c r="O3621" s="153"/>
      <c r="P3621" s="153"/>
    </row>
    <row r="3622" spans="1:16" x14ac:dyDescent="0.35">
      <c r="A3622" s="149"/>
      <c r="B3622" s="149"/>
      <c r="C3622" s="150"/>
      <c r="D3622" s="149"/>
      <c r="E3622" s="149"/>
      <c r="F3622" s="149"/>
      <c r="G3622" s="149"/>
      <c r="H3622" s="151"/>
      <c r="I3622" s="149"/>
      <c r="J3622" s="149"/>
      <c r="K3622" s="152"/>
      <c r="L3622" s="149"/>
      <c r="M3622" s="149"/>
      <c r="N3622" s="153"/>
      <c r="O3622" s="153"/>
      <c r="P3622" s="153"/>
    </row>
    <row r="3623" spans="1:16" x14ac:dyDescent="0.35">
      <c r="A3623" s="149"/>
      <c r="B3623" s="149"/>
      <c r="C3623" s="150"/>
      <c r="D3623" s="149"/>
      <c r="E3623" s="149"/>
      <c r="F3623" s="149"/>
      <c r="G3623" s="149"/>
      <c r="H3623" s="151"/>
      <c r="I3623" s="149"/>
      <c r="J3623" s="149"/>
      <c r="K3623" s="152"/>
      <c r="L3623" s="149"/>
      <c r="M3623" s="149"/>
      <c r="N3623" s="153"/>
      <c r="O3623" s="153"/>
      <c r="P3623" s="153"/>
    </row>
    <row r="3624" spans="1:16" x14ac:dyDescent="0.35">
      <c r="A3624" s="149"/>
      <c r="B3624" s="149"/>
      <c r="C3624" s="150"/>
      <c r="D3624" s="149"/>
      <c r="E3624" s="149"/>
      <c r="F3624" s="149"/>
      <c r="G3624" s="149"/>
      <c r="H3624" s="151"/>
      <c r="I3624" s="149"/>
      <c r="J3624" s="149"/>
      <c r="K3624" s="152"/>
      <c r="L3624" s="149"/>
      <c r="M3624" s="149"/>
      <c r="N3624" s="153"/>
      <c r="O3624" s="153"/>
      <c r="P3624" s="153"/>
    </row>
    <row r="3625" spans="1:16" x14ac:dyDescent="0.35">
      <c r="A3625" s="149"/>
      <c r="B3625" s="149"/>
      <c r="C3625" s="150"/>
      <c r="D3625" s="149"/>
      <c r="E3625" s="149"/>
      <c r="F3625" s="149"/>
      <c r="G3625" s="149"/>
      <c r="H3625" s="151"/>
      <c r="I3625" s="149"/>
      <c r="J3625" s="149"/>
      <c r="K3625" s="152"/>
      <c r="L3625" s="149"/>
      <c r="M3625" s="149"/>
      <c r="N3625" s="153"/>
      <c r="O3625" s="153"/>
      <c r="P3625" s="153"/>
    </row>
    <row r="3626" spans="1:16" x14ac:dyDescent="0.35">
      <c r="A3626" s="149"/>
      <c r="B3626" s="149"/>
      <c r="C3626" s="150"/>
      <c r="D3626" s="149"/>
      <c r="E3626" s="149"/>
      <c r="F3626" s="149"/>
      <c r="G3626" s="149"/>
      <c r="H3626" s="151"/>
      <c r="I3626" s="149"/>
      <c r="J3626" s="149"/>
      <c r="K3626" s="152"/>
      <c r="L3626" s="149"/>
      <c r="M3626" s="149"/>
      <c r="N3626" s="153"/>
      <c r="O3626" s="153"/>
      <c r="P3626" s="153"/>
    </row>
    <row r="3627" spans="1:16" x14ac:dyDescent="0.35">
      <c r="A3627" s="149"/>
      <c r="B3627" s="149"/>
      <c r="C3627" s="150"/>
      <c r="D3627" s="149"/>
      <c r="E3627" s="149"/>
      <c r="F3627" s="149"/>
      <c r="G3627" s="149"/>
      <c r="H3627" s="151"/>
      <c r="I3627" s="149"/>
      <c r="J3627" s="149"/>
      <c r="K3627" s="152"/>
      <c r="L3627" s="149"/>
      <c r="M3627" s="149"/>
      <c r="N3627" s="153"/>
      <c r="O3627" s="153"/>
      <c r="P3627" s="153"/>
    </row>
    <row r="3628" spans="1:16" x14ac:dyDescent="0.35">
      <c r="A3628" s="149"/>
      <c r="B3628" s="149"/>
      <c r="C3628" s="150"/>
      <c r="D3628" s="149"/>
      <c r="E3628" s="149"/>
      <c r="F3628" s="149"/>
      <c r="G3628" s="149"/>
      <c r="H3628" s="151"/>
      <c r="I3628" s="149"/>
      <c r="J3628" s="149"/>
      <c r="K3628" s="152"/>
      <c r="L3628" s="149"/>
      <c r="M3628" s="149"/>
      <c r="N3628" s="153"/>
      <c r="O3628" s="153"/>
      <c r="P3628" s="153"/>
    </row>
    <row r="3629" spans="1:16" x14ac:dyDescent="0.35">
      <c r="A3629" s="149"/>
      <c r="B3629" s="149"/>
      <c r="C3629" s="150"/>
      <c r="D3629" s="149"/>
      <c r="E3629" s="149"/>
      <c r="F3629" s="149"/>
      <c r="G3629" s="149"/>
      <c r="H3629" s="151"/>
      <c r="I3629" s="149"/>
      <c r="J3629" s="149"/>
      <c r="K3629" s="152"/>
      <c r="L3629" s="149"/>
      <c r="M3629" s="149"/>
      <c r="N3629" s="153"/>
      <c r="O3629" s="153"/>
      <c r="P3629" s="153"/>
    </row>
    <row r="3630" spans="1:16" x14ac:dyDescent="0.35">
      <c r="A3630" s="149"/>
      <c r="B3630" s="149"/>
      <c r="C3630" s="150"/>
      <c r="D3630" s="149"/>
      <c r="E3630" s="149"/>
      <c r="F3630" s="149"/>
      <c r="G3630" s="149"/>
      <c r="H3630" s="151"/>
      <c r="I3630" s="149"/>
      <c r="J3630" s="149"/>
      <c r="K3630" s="152"/>
      <c r="L3630" s="149"/>
      <c r="M3630" s="149"/>
      <c r="N3630" s="153"/>
      <c r="O3630" s="153"/>
      <c r="P3630" s="153"/>
    </row>
    <row r="3631" spans="1:16" x14ac:dyDescent="0.35">
      <c r="A3631" s="149"/>
      <c r="B3631" s="149"/>
      <c r="C3631" s="150"/>
      <c r="D3631" s="149"/>
      <c r="E3631" s="149"/>
      <c r="F3631" s="149"/>
      <c r="G3631" s="149"/>
      <c r="H3631" s="151"/>
      <c r="I3631" s="149"/>
      <c r="J3631" s="149"/>
      <c r="K3631" s="152"/>
      <c r="L3631" s="149"/>
      <c r="M3631" s="149"/>
      <c r="N3631" s="153"/>
      <c r="O3631" s="153"/>
      <c r="P3631" s="153"/>
    </row>
    <row r="3632" spans="1:16" x14ac:dyDescent="0.35">
      <c r="A3632" s="149"/>
      <c r="B3632" s="149"/>
      <c r="C3632" s="150"/>
      <c r="D3632" s="149"/>
      <c r="E3632" s="149"/>
      <c r="F3632" s="149"/>
      <c r="G3632" s="149"/>
      <c r="H3632" s="151"/>
      <c r="I3632" s="149"/>
      <c r="J3632" s="149"/>
      <c r="K3632" s="152"/>
      <c r="L3632" s="149"/>
      <c r="M3632" s="149"/>
      <c r="N3632" s="153"/>
      <c r="O3632" s="153"/>
      <c r="P3632" s="153"/>
    </row>
    <row r="3633" spans="1:16" x14ac:dyDescent="0.35">
      <c r="A3633" s="149"/>
      <c r="B3633" s="149"/>
      <c r="C3633" s="150"/>
      <c r="D3633" s="149"/>
      <c r="E3633" s="149"/>
      <c r="F3633" s="149"/>
      <c r="G3633" s="149"/>
      <c r="H3633" s="151"/>
      <c r="I3633" s="149"/>
      <c r="J3633" s="149"/>
      <c r="K3633" s="152"/>
      <c r="L3633" s="149"/>
      <c r="M3633" s="149"/>
      <c r="N3633" s="153"/>
      <c r="O3633" s="153"/>
      <c r="P3633" s="153"/>
    </row>
    <row r="3634" spans="1:16" x14ac:dyDescent="0.35">
      <c r="A3634" s="149"/>
      <c r="B3634" s="149"/>
      <c r="C3634" s="150"/>
      <c r="D3634" s="149"/>
      <c r="E3634" s="149"/>
      <c r="F3634" s="149"/>
      <c r="G3634" s="149"/>
      <c r="H3634" s="151"/>
      <c r="I3634" s="149"/>
      <c r="J3634" s="149"/>
      <c r="K3634" s="152"/>
      <c r="L3634" s="149"/>
      <c r="M3634" s="149"/>
      <c r="N3634" s="153"/>
      <c r="O3634" s="153"/>
      <c r="P3634" s="153"/>
    </row>
    <row r="3635" spans="1:16" x14ac:dyDescent="0.35">
      <c r="A3635" s="149"/>
      <c r="B3635" s="149"/>
      <c r="C3635" s="150"/>
      <c r="D3635" s="149"/>
      <c r="E3635" s="149"/>
      <c r="F3635" s="149"/>
      <c r="G3635" s="149"/>
      <c r="H3635" s="151"/>
      <c r="I3635" s="149"/>
      <c r="J3635" s="149"/>
      <c r="K3635" s="152"/>
      <c r="L3635" s="149"/>
      <c r="M3635" s="149"/>
      <c r="N3635" s="153"/>
      <c r="O3635" s="153"/>
      <c r="P3635" s="153"/>
    </row>
    <row r="3636" spans="1:16" x14ac:dyDescent="0.35">
      <c r="A3636" s="149"/>
      <c r="B3636" s="149"/>
      <c r="C3636" s="150"/>
      <c r="D3636" s="149"/>
      <c r="E3636" s="149"/>
      <c r="F3636" s="149"/>
      <c r="G3636" s="149"/>
      <c r="H3636" s="151"/>
      <c r="I3636" s="149"/>
      <c r="J3636" s="149"/>
      <c r="K3636" s="152"/>
      <c r="L3636" s="149"/>
      <c r="M3636" s="149"/>
      <c r="N3636" s="153"/>
      <c r="O3636" s="153"/>
      <c r="P3636" s="153"/>
    </row>
    <row r="3637" spans="1:16" x14ac:dyDescent="0.35">
      <c r="A3637" s="149"/>
      <c r="B3637" s="149"/>
      <c r="C3637" s="150"/>
      <c r="D3637" s="149"/>
      <c r="E3637" s="149"/>
      <c r="F3637" s="149"/>
      <c r="G3637" s="149"/>
      <c r="H3637" s="151"/>
      <c r="I3637" s="149"/>
      <c r="J3637" s="149"/>
      <c r="K3637" s="152"/>
      <c r="L3637" s="149"/>
      <c r="M3637" s="149"/>
      <c r="N3637" s="153"/>
      <c r="O3637" s="153"/>
      <c r="P3637" s="153"/>
    </row>
    <row r="3638" spans="1:16" x14ac:dyDescent="0.35">
      <c r="A3638" s="149"/>
      <c r="B3638" s="149"/>
      <c r="C3638" s="150"/>
      <c r="D3638" s="149"/>
      <c r="E3638" s="149"/>
      <c r="F3638" s="149"/>
      <c r="G3638" s="149"/>
      <c r="H3638" s="151"/>
      <c r="I3638" s="149"/>
      <c r="J3638" s="149"/>
      <c r="K3638" s="152"/>
      <c r="L3638" s="149"/>
      <c r="M3638" s="149"/>
      <c r="N3638" s="153"/>
      <c r="O3638" s="153"/>
      <c r="P3638" s="153"/>
    </row>
    <row r="3639" spans="1:16" x14ac:dyDescent="0.35">
      <c r="A3639" s="149"/>
      <c r="B3639" s="149"/>
      <c r="C3639" s="150"/>
      <c r="D3639" s="149"/>
      <c r="E3639" s="149"/>
      <c r="F3639" s="149"/>
      <c r="G3639" s="149"/>
      <c r="H3639" s="151"/>
      <c r="I3639" s="149"/>
      <c r="J3639" s="149"/>
      <c r="K3639" s="152"/>
      <c r="L3639" s="149"/>
      <c r="M3639" s="149"/>
      <c r="N3639" s="153"/>
      <c r="O3639" s="153"/>
      <c r="P3639" s="153"/>
    </row>
    <row r="3640" spans="1:16" x14ac:dyDescent="0.35">
      <c r="A3640" s="149"/>
      <c r="B3640" s="149"/>
      <c r="C3640" s="150"/>
      <c r="D3640" s="149"/>
      <c r="E3640" s="149"/>
      <c r="F3640" s="149"/>
      <c r="G3640" s="149"/>
      <c r="H3640" s="151"/>
      <c r="I3640" s="149"/>
      <c r="J3640" s="149"/>
      <c r="K3640" s="152"/>
      <c r="L3640" s="149"/>
      <c r="M3640" s="149"/>
      <c r="N3640" s="153"/>
      <c r="O3640" s="153"/>
      <c r="P3640" s="153"/>
    </row>
    <row r="3641" spans="1:16" x14ac:dyDescent="0.35">
      <c r="A3641" s="149"/>
      <c r="B3641" s="149"/>
      <c r="C3641" s="150"/>
      <c r="D3641" s="149"/>
      <c r="E3641" s="149"/>
      <c r="F3641" s="149"/>
      <c r="G3641" s="149"/>
      <c r="H3641" s="151"/>
      <c r="I3641" s="149"/>
      <c r="J3641" s="149"/>
      <c r="K3641" s="152"/>
      <c r="L3641" s="149"/>
      <c r="M3641" s="149"/>
      <c r="N3641" s="153"/>
      <c r="O3641" s="153"/>
      <c r="P3641" s="153"/>
    </row>
    <row r="3642" spans="1:16" x14ac:dyDescent="0.35">
      <c r="A3642" s="149"/>
      <c r="B3642" s="149"/>
      <c r="C3642" s="150"/>
      <c r="D3642" s="149"/>
      <c r="E3642" s="149"/>
      <c r="F3642" s="149"/>
      <c r="G3642" s="149"/>
      <c r="H3642" s="151"/>
      <c r="I3642" s="149"/>
      <c r="J3642" s="149"/>
      <c r="K3642" s="152"/>
      <c r="L3642" s="149"/>
      <c r="M3642" s="149"/>
      <c r="N3642" s="153"/>
      <c r="O3642" s="153"/>
      <c r="P3642" s="153"/>
    </row>
    <row r="3643" spans="1:16" x14ac:dyDescent="0.35">
      <c r="A3643" s="149"/>
      <c r="B3643" s="149"/>
      <c r="C3643" s="150"/>
      <c r="D3643" s="149"/>
      <c r="E3643" s="149"/>
      <c r="F3643" s="149"/>
      <c r="G3643" s="149"/>
      <c r="H3643" s="151"/>
      <c r="I3643" s="149"/>
      <c r="J3643" s="149"/>
      <c r="K3643" s="152"/>
      <c r="L3643" s="149"/>
      <c r="M3643" s="149"/>
      <c r="N3643" s="153"/>
      <c r="O3643" s="153"/>
      <c r="P3643" s="153"/>
    </row>
    <row r="3644" spans="1:16" x14ac:dyDescent="0.35">
      <c r="A3644" s="149"/>
      <c r="B3644" s="149"/>
      <c r="C3644" s="150"/>
      <c r="D3644" s="149"/>
      <c r="E3644" s="149"/>
      <c r="F3644" s="149"/>
      <c r="G3644" s="149"/>
      <c r="H3644" s="151"/>
      <c r="I3644" s="149"/>
      <c r="J3644" s="149"/>
      <c r="K3644" s="152"/>
      <c r="L3644" s="149"/>
      <c r="M3644" s="149"/>
      <c r="N3644" s="153"/>
      <c r="O3644" s="153"/>
      <c r="P3644" s="153"/>
    </row>
    <row r="3645" spans="1:16" x14ac:dyDescent="0.35">
      <c r="A3645" s="149"/>
      <c r="B3645" s="149"/>
      <c r="C3645" s="150"/>
      <c r="D3645" s="149"/>
      <c r="E3645" s="149"/>
      <c r="F3645" s="149"/>
      <c r="G3645" s="149"/>
      <c r="H3645" s="151"/>
      <c r="I3645" s="149"/>
      <c r="J3645" s="149"/>
      <c r="K3645" s="152"/>
      <c r="L3645" s="149"/>
      <c r="M3645" s="149"/>
      <c r="N3645" s="153"/>
      <c r="O3645" s="153"/>
      <c r="P3645" s="153"/>
    </row>
    <row r="3646" spans="1:16" x14ac:dyDescent="0.35">
      <c r="A3646" s="149"/>
      <c r="B3646" s="149"/>
      <c r="C3646" s="150"/>
      <c r="D3646" s="149"/>
      <c r="E3646" s="149"/>
      <c r="F3646" s="149"/>
      <c r="G3646" s="149"/>
      <c r="H3646" s="151"/>
      <c r="I3646" s="149"/>
      <c r="J3646" s="149"/>
      <c r="K3646" s="152"/>
      <c r="L3646" s="149"/>
      <c r="M3646" s="149"/>
      <c r="N3646" s="153"/>
      <c r="O3646" s="153"/>
      <c r="P3646" s="153"/>
    </row>
    <row r="3647" spans="1:16" x14ac:dyDescent="0.35">
      <c r="A3647" s="149"/>
      <c r="B3647" s="149"/>
      <c r="C3647" s="150"/>
      <c r="D3647" s="149"/>
      <c r="E3647" s="149"/>
      <c r="F3647" s="149"/>
      <c r="G3647" s="149"/>
      <c r="H3647" s="151"/>
      <c r="I3647" s="149"/>
      <c r="J3647" s="149"/>
      <c r="K3647" s="152"/>
      <c r="L3647" s="149"/>
      <c r="M3647" s="149"/>
      <c r="N3647" s="153"/>
      <c r="O3647" s="153"/>
      <c r="P3647" s="153"/>
    </row>
    <row r="3648" spans="1:16" x14ac:dyDescent="0.35">
      <c r="A3648" s="149"/>
      <c r="B3648" s="149"/>
      <c r="C3648" s="150"/>
      <c r="D3648" s="149"/>
      <c r="E3648" s="149"/>
      <c r="F3648" s="149"/>
      <c r="G3648" s="149"/>
      <c r="H3648" s="151"/>
      <c r="I3648" s="149"/>
      <c r="J3648" s="149"/>
      <c r="K3648" s="152"/>
      <c r="L3648" s="149"/>
      <c r="M3648" s="149"/>
      <c r="N3648" s="153"/>
      <c r="O3648" s="153"/>
      <c r="P3648" s="153"/>
    </row>
    <row r="3649" spans="1:16" x14ac:dyDescent="0.35">
      <c r="A3649" s="149"/>
      <c r="B3649" s="149"/>
      <c r="C3649" s="150"/>
      <c r="D3649" s="149"/>
      <c r="E3649" s="149"/>
      <c r="F3649" s="149"/>
      <c r="G3649" s="149"/>
      <c r="H3649" s="151"/>
      <c r="I3649" s="149"/>
      <c r="J3649" s="149"/>
      <c r="K3649" s="152"/>
      <c r="L3649" s="149"/>
      <c r="M3649" s="149"/>
      <c r="N3649" s="153"/>
      <c r="O3649" s="153"/>
      <c r="P3649" s="153"/>
    </row>
    <row r="3650" spans="1:16" x14ac:dyDescent="0.35">
      <c r="A3650" s="149"/>
      <c r="B3650" s="149"/>
      <c r="C3650" s="150"/>
      <c r="D3650" s="149"/>
      <c r="E3650" s="149"/>
      <c r="F3650" s="149"/>
      <c r="G3650" s="149"/>
      <c r="H3650" s="151"/>
      <c r="I3650" s="149"/>
      <c r="J3650" s="149"/>
      <c r="K3650" s="152"/>
      <c r="L3650" s="149"/>
      <c r="M3650" s="149"/>
      <c r="N3650" s="153"/>
      <c r="O3650" s="153"/>
      <c r="P3650" s="153"/>
    </row>
    <row r="3651" spans="1:16" x14ac:dyDescent="0.35">
      <c r="A3651" s="149"/>
      <c r="B3651" s="149"/>
      <c r="C3651" s="150"/>
      <c r="D3651" s="149"/>
      <c r="E3651" s="149"/>
      <c r="F3651" s="149"/>
      <c r="G3651" s="149"/>
      <c r="H3651" s="151"/>
      <c r="I3651" s="149"/>
      <c r="J3651" s="149"/>
      <c r="K3651" s="152"/>
      <c r="L3651" s="149"/>
      <c r="M3651" s="149"/>
      <c r="N3651" s="153"/>
      <c r="O3651" s="153"/>
      <c r="P3651" s="153"/>
    </row>
    <row r="3652" spans="1:16" x14ac:dyDescent="0.35">
      <c r="A3652" s="149"/>
      <c r="B3652" s="149"/>
      <c r="C3652" s="150"/>
      <c r="D3652" s="149"/>
      <c r="E3652" s="149"/>
      <c r="F3652" s="149"/>
      <c r="G3652" s="149"/>
      <c r="H3652" s="151"/>
      <c r="I3652" s="149"/>
      <c r="J3652" s="149"/>
      <c r="K3652" s="152"/>
      <c r="L3652" s="149"/>
      <c r="M3652" s="149"/>
      <c r="N3652" s="153"/>
      <c r="O3652" s="153"/>
      <c r="P3652" s="153"/>
    </row>
    <row r="3653" spans="1:16" x14ac:dyDescent="0.35">
      <c r="A3653" s="149"/>
      <c r="B3653" s="149"/>
      <c r="C3653" s="150"/>
      <c r="D3653" s="149"/>
      <c r="E3653" s="149"/>
      <c r="F3653" s="149"/>
      <c r="G3653" s="149"/>
      <c r="H3653" s="151"/>
      <c r="I3653" s="149"/>
      <c r="J3653" s="149"/>
      <c r="K3653" s="152"/>
      <c r="L3653" s="149"/>
      <c r="M3653" s="149"/>
      <c r="N3653" s="153"/>
      <c r="O3653" s="153"/>
      <c r="P3653" s="153"/>
    </row>
    <row r="3654" spans="1:16" x14ac:dyDescent="0.35">
      <c r="A3654" s="149"/>
      <c r="B3654" s="149"/>
      <c r="C3654" s="150"/>
      <c r="D3654" s="149"/>
      <c r="E3654" s="149"/>
      <c r="F3654" s="149"/>
      <c r="G3654" s="149"/>
      <c r="H3654" s="151"/>
      <c r="I3654" s="149"/>
      <c r="J3654" s="149"/>
      <c r="K3654" s="152"/>
      <c r="L3654" s="149"/>
      <c r="M3654" s="149"/>
      <c r="N3654" s="153"/>
      <c r="O3654" s="153"/>
      <c r="P3654" s="153"/>
    </row>
    <row r="3655" spans="1:16" x14ac:dyDescent="0.35">
      <c r="A3655" s="149"/>
      <c r="B3655" s="149"/>
      <c r="C3655" s="150"/>
      <c r="D3655" s="149"/>
      <c r="E3655" s="149"/>
      <c r="F3655" s="149"/>
      <c r="G3655" s="149"/>
      <c r="H3655" s="151"/>
      <c r="I3655" s="149"/>
      <c r="J3655" s="149"/>
      <c r="K3655" s="152"/>
      <c r="L3655" s="149"/>
      <c r="M3655" s="149"/>
      <c r="N3655" s="153"/>
      <c r="O3655" s="153"/>
      <c r="P3655" s="153"/>
    </row>
    <row r="3656" spans="1:16" x14ac:dyDescent="0.35">
      <c r="A3656" s="149"/>
      <c r="B3656" s="149"/>
      <c r="C3656" s="150"/>
      <c r="D3656" s="149"/>
      <c r="E3656" s="149"/>
      <c r="F3656" s="149"/>
      <c r="G3656" s="149"/>
      <c r="H3656" s="151"/>
      <c r="I3656" s="149"/>
      <c r="J3656" s="149"/>
      <c r="K3656" s="152"/>
      <c r="L3656" s="149"/>
      <c r="M3656" s="149"/>
      <c r="N3656" s="153"/>
      <c r="O3656" s="153"/>
      <c r="P3656" s="153"/>
    </row>
    <row r="3657" spans="1:16" x14ac:dyDescent="0.35">
      <c r="A3657" s="149"/>
      <c r="B3657" s="149"/>
      <c r="C3657" s="150"/>
      <c r="D3657" s="149"/>
      <c r="E3657" s="149"/>
      <c r="F3657" s="149"/>
      <c r="G3657" s="149"/>
      <c r="H3657" s="151"/>
      <c r="I3657" s="149"/>
      <c r="J3657" s="149"/>
      <c r="K3657" s="152"/>
      <c r="L3657" s="149"/>
      <c r="M3657" s="149"/>
      <c r="N3657" s="153"/>
      <c r="O3657" s="153"/>
      <c r="P3657" s="153"/>
    </row>
    <row r="3658" spans="1:16" x14ac:dyDescent="0.35">
      <c r="A3658" s="149"/>
      <c r="B3658" s="149"/>
      <c r="C3658" s="150"/>
      <c r="D3658" s="149"/>
      <c r="E3658" s="149"/>
      <c r="F3658" s="149"/>
      <c r="G3658" s="149"/>
      <c r="H3658" s="151"/>
      <c r="I3658" s="149"/>
      <c r="J3658" s="149"/>
      <c r="K3658" s="152"/>
      <c r="L3658" s="149"/>
      <c r="M3658" s="149"/>
      <c r="N3658" s="153"/>
      <c r="O3658" s="153"/>
      <c r="P3658" s="153"/>
    </row>
    <row r="3659" spans="1:16" x14ac:dyDescent="0.35">
      <c r="A3659" s="149"/>
      <c r="B3659" s="149"/>
      <c r="C3659" s="150"/>
      <c r="D3659" s="149"/>
      <c r="E3659" s="149"/>
      <c r="F3659" s="149"/>
      <c r="G3659" s="149"/>
      <c r="H3659" s="151"/>
      <c r="I3659" s="149"/>
      <c r="J3659" s="149"/>
      <c r="K3659" s="152"/>
      <c r="L3659" s="149"/>
      <c r="M3659" s="149"/>
      <c r="N3659" s="153"/>
      <c r="O3659" s="153"/>
      <c r="P3659" s="153"/>
    </row>
    <row r="3660" spans="1:16" x14ac:dyDescent="0.35">
      <c r="A3660" s="149"/>
      <c r="B3660" s="149"/>
      <c r="C3660" s="150"/>
      <c r="D3660" s="149"/>
      <c r="E3660" s="149"/>
      <c r="F3660" s="149"/>
      <c r="G3660" s="149"/>
      <c r="H3660" s="151"/>
      <c r="I3660" s="149"/>
      <c r="J3660" s="149"/>
      <c r="K3660" s="152"/>
      <c r="L3660" s="149"/>
      <c r="M3660" s="149"/>
      <c r="N3660" s="153"/>
      <c r="O3660" s="153"/>
      <c r="P3660" s="153"/>
    </row>
    <row r="3661" spans="1:16" x14ac:dyDescent="0.35">
      <c r="A3661" s="149"/>
      <c r="B3661" s="149"/>
      <c r="C3661" s="150"/>
      <c r="D3661" s="149"/>
      <c r="E3661" s="149"/>
      <c r="F3661" s="149"/>
      <c r="G3661" s="149"/>
      <c r="H3661" s="151"/>
      <c r="I3661" s="149"/>
      <c r="J3661" s="149"/>
      <c r="K3661" s="152"/>
      <c r="L3661" s="149"/>
      <c r="M3661" s="149"/>
      <c r="N3661" s="153"/>
      <c r="O3661" s="153"/>
      <c r="P3661" s="153"/>
    </row>
    <row r="3662" spans="1:16" x14ac:dyDescent="0.35">
      <c r="A3662" s="149"/>
      <c r="B3662" s="149"/>
      <c r="C3662" s="150"/>
      <c r="D3662" s="149"/>
      <c r="E3662" s="149"/>
      <c r="F3662" s="149"/>
      <c r="G3662" s="149"/>
      <c r="H3662" s="151"/>
      <c r="I3662" s="149"/>
      <c r="J3662" s="149"/>
      <c r="K3662" s="152"/>
      <c r="L3662" s="149"/>
      <c r="M3662" s="149"/>
      <c r="N3662" s="153"/>
      <c r="O3662" s="153"/>
      <c r="P3662" s="153"/>
    </row>
    <row r="3663" spans="1:16" x14ac:dyDescent="0.35">
      <c r="A3663" s="149"/>
      <c r="B3663" s="149"/>
      <c r="C3663" s="150"/>
      <c r="D3663" s="149"/>
      <c r="E3663" s="149"/>
      <c r="F3663" s="149"/>
      <c r="G3663" s="149"/>
      <c r="H3663" s="151"/>
      <c r="I3663" s="149"/>
      <c r="J3663" s="149"/>
      <c r="K3663" s="152"/>
      <c r="L3663" s="149"/>
      <c r="M3663" s="149"/>
      <c r="N3663" s="153"/>
      <c r="O3663" s="153"/>
      <c r="P3663" s="153"/>
    </row>
    <row r="3664" spans="1:16" x14ac:dyDescent="0.35">
      <c r="A3664" s="149"/>
      <c r="B3664" s="149"/>
      <c r="C3664" s="150"/>
      <c r="D3664" s="149"/>
      <c r="E3664" s="149"/>
      <c r="F3664" s="149"/>
      <c r="G3664" s="149"/>
      <c r="H3664" s="151"/>
      <c r="I3664" s="149"/>
      <c r="J3664" s="149"/>
      <c r="K3664" s="152"/>
      <c r="L3664" s="149"/>
      <c r="M3664" s="149"/>
      <c r="N3664" s="153"/>
      <c r="O3664" s="153"/>
      <c r="P3664" s="153"/>
    </row>
    <row r="3665" spans="1:16" x14ac:dyDescent="0.35">
      <c r="A3665" s="149"/>
      <c r="B3665" s="149"/>
      <c r="C3665" s="150"/>
      <c r="D3665" s="149"/>
      <c r="E3665" s="149"/>
      <c r="F3665" s="149"/>
      <c r="G3665" s="149"/>
      <c r="H3665" s="151"/>
      <c r="I3665" s="149"/>
      <c r="J3665" s="149"/>
      <c r="K3665" s="152"/>
      <c r="L3665" s="149"/>
      <c r="M3665" s="149"/>
      <c r="N3665" s="153"/>
      <c r="O3665" s="153"/>
      <c r="P3665" s="153"/>
    </row>
    <row r="3666" spans="1:16" x14ac:dyDescent="0.35">
      <c r="A3666" s="149"/>
      <c r="B3666" s="149"/>
      <c r="C3666" s="150"/>
      <c r="D3666" s="149"/>
      <c r="E3666" s="149"/>
      <c r="F3666" s="149"/>
      <c r="G3666" s="149"/>
      <c r="H3666" s="151"/>
      <c r="I3666" s="149"/>
      <c r="J3666" s="149"/>
      <c r="K3666" s="152"/>
      <c r="L3666" s="149"/>
      <c r="M3666" s="149"/>
      <c r="N3666" s="153"/>
      <c r="O3666" s="153"/>
      <c r="P3666" s="153"/>
    </row>
    <row r="3667" spans="1:16" x14ac:dyDescent="0.35">
      <c r="A3667" s="149"/>
      <c r="B3667" s="149"/>
      <c r="C3667" s="150"/>
      <c r="D3667" s="149"/>
      <c r="E3667" s="149"/>
      <c r="F3667" s="149"/>
      <c r="G3667" s="149"/>
      <c r="H3667" s="151"/>
      <c r="I3667" s="149"/>
      <c r="J3667" s="149"/>
      <c r="K3667" s="152"/>
      <c r="L3667" s="149"/>
      <c r="M3667" s="149"/>
      <c r="N3667" s="153"/>
      <c r="O3667" s="153"/>
      <c r="P3667" s="153"/>
    </row>
    <row r="3668" spans="1:16" x14ac:dyDescent="0.35">
      <c r="A3668" s="149"/>
      <c r="B3668" s="149"/>
      <c r="C3668" s="150"/>
      <c r="D3668" s="149"/>
      <c r="E3668" s="149"/>
      <c r="F3668" s="149"/>
      <c r="G3668" s="149"/>
      <c r="H3668" s="151"/>
      <c r="I3668" s="149"/>
      <c r="J3668" s="149"/>
      <c r="K3668" s="152"/>
      <c r="L3668" s="149"/>
      <c r="M3668" s="149"/>
      <c r="N3668" s="153"/>
      <c r="O3668" s="153"/>
      <c r="P3668" s="153"/>
    </row>
    <row r="3669" spans="1:16" x14ac:dyDescent="0.35">
      <c r="A3669" s="149"/>
      <c r="B3669" s="149"/>
      <c r="C3669" s="150"/>
      <c r="D3669" s="149"/>
      <c r="E3669" s="149"/>
      <c r="F3669" s="149"/>
      <c r="G3669" s="149"/>
      <c r="H3669" s="151"/>
      <c r="I3669" s="149"/>
      <c r="J3669" s="149"/>
      <c r="K3669" s="152"/>
      <c r="L3669" s="149"/>
      <c r="M3669" s="149"/>
      <c r="N3669" s="153"/>
      <c r="O3669" s="153"/>
      <c r="P3669" s="153"/>
    </row>
    <row r="3670" spans="1:16" x14ac:dyDescent="0.35">
      <c r="A3670" s="149"/>
      <c r="B3670" s="149"/>
      <c r="C3670" s="150"/>
      <c r="D3670" s="149"/>
      <c r="E3670" s="149"/>
      <c r="F3670" s="149"/>
      <c r="G3670" s="149"/>
      <c r="H3670" s="151"/>
      <c r="I3670" s="149"/>
      <c r="J3670" s="149"/>
      <c r="K3670" s="152"/>
      <c r="L3670" s="149"/>
      <c r="M3670" s="149"/>
      <c r="N3670" s="153"/>
      <c r="O3670" s="153"/>
      <c r="P3670" s="153"/>
    </row>
    <row r="3671" spans="1:16" x14ac:dyDescent="0.35">
      <c r="A3671" s="149"/>
      <c r="B3671" s="149"/>
      <c r="C3671" s="150"/>
      <c r="D3671" s="149"/>
      <c r="E3671" s="149"/>
      <c r="F3671" s="149"/>
      <c r="G3671" s="149"/>
      <c r="H3671" s="151"/>
      <c r="I3671" s="149"/>
      <c r="J3671" s="149"/>
      <c r="K3671" s="152"/>
      <c r="L3671" s="149"/>
      <c r="M3671" s="149"/>
      <c r="N3671" s="153"/>
      <c r="O3671" s="153"/>
      <c r="P3671" s="153"/>
    </row>
    <row r="3672" spans="1:16" x14ac:dyDescent="0.35">
      <c r="A3672" s="149"/>
      <c r="B3672" s="149"/>
      <c r="C3672" s="150"/>
      <c r="D3672" s="149"/>
      <c r="E3672" s="149"/>
      <c r="F3672" s="149"/>
      <c r="G3672" s="149"/>
      <c r="H3672" s="151"/>
      <c r="I3672" s="149"/>
      <c r="J3672" s="149"/>
      <c r="K3672" s="152"/>
      <c r="L3672" s="149"/>
      <c r="M3672" s="149"/>
      <c r="N3672" s="153"/>
      <c r="O3672" s="153"/>
      <c r="P3672" s="153"/>
    </row>
    <row r="3673" spans="1:16" x14ac:dyDescent="0.35">
      <c r="A3673" s="149"/>
      <c r="B3673" s="149"/>
      <c r="C3673" s="150"/>
      <c r="D3673" s="149"/>
      <c r="E3673" s="149"/>
      <c r="F3673" s="149"/>
      <c r="G3673" s="149"/>
      <c r="H3673" s="151"/>
      <c r="I3673" s="149"/>
      <c r="J3673" s="149"/>
      <c r="K3673" s="152"/>
      <c r="L3673" s="149"/>
      <c r="M3673" s="149"/>
      <c r="N3673" s="153"/>
      <c r="O3673" s="153"/>
      <c r="P3673" s="153"/>
    </row>
    <row r="3674" spans="1:16" x14ac:dyDescent="0.35">
      <c r="A3674" s="149"/>
      <c r="B3674" s="149"/>
      <c r="C3674" s="150"/>
      <c r="D3674" s="149"/>
      <c r="E3674" s="149"/>
      <c r="F3674" s="149"/>
      <c r="G3674" s="149"/>
      <c r="H3674" s="151"/>
      <c r="I3674" s="149"/>
      <c r="J3674" s="149"/>
      <c r="K3674" s="152"/>
      <c r="L3674" s="149"/>
      <c r="M3674" s="149"/>
      <c r="N3674" s="153"/>
      <c r="O3674" s="153"/>
      <c r="P3674" s="153"/>
    </row>
    <row r="3675" spans="1:16" x14ac:dyDescent="0.35">
      <c r="A3675" s="149"/>
      <c r="B3675" s="149"/>
      <c r="C3675" s="150"/>
      <c r="D3675" s="149"/>
      <c r="E3675" s="149"/>
      <c r="F3675" s="149"/>
      <c r="G3675" s="149"/>
      <c r="H3675" s="151"/>
      <c r="I3675" s="149"/>
      <c r="J3675" s="149"/>
      <c r="K3675" s="152"/>
      <c r="L3675" s="149"/>
      <c r="M3675" s="149"/>
      <c r="N3675" s="153"/>
      <c r="O3675" s="153"/>
      <c r="P3675" s="153"/>
    </row>
    <row r="3676" spans="1:16" x14ac:dyDescent="0.35">
      <c r="A3676" s="149"/>
      <c r="B3676" s="149"/>
      <c r="C3676" s="150"/>
      <c r="D3676" s="149"/>
      <c r="E3676" s="149"/>
      <c r="F3676" s="149"/>
      <c r="G3676" s="149"/>
      <c r="H3676" s="151"/>
      <c r="I3676" s="149"/>
      <c r="J3676" s="149"/>
      <c r="K3676" s="152"/>
      <c r="L3676" s="149"/>
      <c r="M3676" s="149"/>
      <c r="N3676" s="153"/>
      <c r="O3676" s="153"/>
      <c r="P3676" s="153"/>
    </row>
    <row r="3677" spans="1:16" x14ac:dyDescent="0.35">
      <c r="A3677" s="149"/>
      <c r="B3677" s="149"/>
      <c r="C3677" s="150"/>
      <c r="D3677" s="149"/>
      <c r="E3677" s="149"/>
      <c r="F3677" s="149"/>
      <c r="G3677" s="149"/>
      <c r="H3677" s="151"/>
      <c r="I3677" s="149"/>
      <c r="J3677" s="149"/>
      <c r="K3677" s="152"/>
      <c r="L3677" s="149"/>
      <c r="M3677" s="149"/>
      <c r="N3677" s="153"/>
      <c r="O3677" s="153"/>
      <c r="P3677" s="153"/>
    </row>
    <row r="3678" spans="1:16" x14ac:dyDescent="0.35">
      <c r="A3678" s="149"/>
      <c r="B3678" s="149"/>
      <c r="C3678" s="150"/>
      <c r="D3678" s="149"/>
      <c r="E3678" s="149"/>
      <c r="F3678" s="149"/>
      <c r="G3678" s="149"/>
      <c r="H3678" s="151"/>
      <c r="I3678" s="149"/>
      <c r="J3678" s="149"/>
      <c r="K3678" s="152"/>
      <c r="L3678" s="149"/>
      <c r="M3678" s="149"/>
      <c r="N3678" s="153"/>
      <c r="O3678" s="153"/>
      <c r="P3678" s="153"/>
    </row>
    <row r="3679" spans="1:16" x14ac:dyDescent="0.35">
      <c r="A3679" s="149"/>
      <c r="B3679" s="149"/>
      <c r="C3679" s="150"/>
      <c r="D3679" s="149"/>
      <c r="E3679" s="149"/>
      <c r="F3679" s="149"/>
      <c r="G3679" s="149"/>
      <c r="H3679" s="151"/>
      <c r="I3679" s="149"/>
      <c r="J3679" s="149"/>
      <c r="K3679" s="152"/>
      <c r="L3679" s="149"/>
      <c r="M3679" s="149"/>
      <c r="N3679" s="153"/>
      <c r="O3679" s="153"/>
      <c r="P3679" s="153"/>
    </row>
    <row r="3680" spans="1:16" x14ac:dyDescent="0.35">
      <c r="A3680" s="149"/>
      <c r="B3680" s="149"/>
      <c r="C3680" s="150"/>
      <c r="D3680" s="149"/>
      <c r="E3680" s="149"/>
      <c r="F3680" s="149"/>
      <c r="G3680" s="149"/>
      <c r="H3680" s="151"/>
      <c r="I3680" s="149"/>
      <c r="J3680" s="149"/>
      <c r="K3680" s="152"/>
      <c r="L3680" s="149"/>
      <c r="M3680" s="149"/>
      <c r="N3680" s="153"/>
      <c r="O3680" s="153"/>
      <c r="P3680" s="153"/>
    </row>
    <row r="3681" spans="1:16" x14ac:dyDescent="0.35">
      <c r="A3681" s="149"/>
      <c r="B3681" s="149"/>
      <c r="C3681" s="150"/>
      <c r="D3681" s="149"/>
      <c r="E3681" s="149"/>
      <c r="F3681" s="149"/>
      <c r="G3681" s="149"/>
      <c r="H3681" s="151"/>
      <c r="I3681" s="149"/>
      <c r="J3681" s="149"/>
      <c r="K3681" s="152"/>
      <c r="L3681" s="149"/>
      <c r="M3681" s="149"/>
      <c r="N3681" s="153"/>
      <c r="O3681" s="153"/>
      <c r="P3681" s="153"/>
    </row>
    <row r="3682" spans="1:16" x14ac:dyDescent="0.35">
      <c r="A3682" s="149"/>
      <c r="B3682" s="149"/>
      <c r="C3682" s="150"/>
      <c r="D3682" s="149"/>
      <c r="E3682" s="149"/>
      <c r="F3682" s="149"/>
      <c r="G3682" s="149"/>
      <c r="H3682" s="151"/>
      <c r="I3682" s="149"/>
      <c r="J3682" s="149"/>
      <c r="K3682" s="152"/>
      <c r="L3682" s="149"/>
      <c r="M3682" s="149"/>
      <c r="N3682" s="153"/>
      <c r="O3682" s="153"/>
      <c r="P3682" s="153"/>
    </row>
    <row r="3683" spans="1:16" x14ac:dyDescent="0.35">
      <c r="A3683" s="149"/>
      <c r="B3683" s="149"/>
      <c r="C3683" s="150"/>
      <c r="D3683" s="149"/>
      <c r="E3683" s="149"/>
      <c r="F3683" s="149"/>
      <c r="G3683" s="149"/>
      <c r="H3683" s="151"/>
      <c r="I3683" s="149"/>
      <c r="J3683" s="149"/>
      <c r="K3683" s="152"/>
      <c r="L3683" s="149"/>
      <c r="M3683" s="149"/>
      <c r="N3683" s="153"/>
      <c r="O3683" s="153"/>
      <c r="P3683" s="153"/>
    </row>
    <row r="3684" spans="1:16" x14ac:dyDescent="0.35">
      <c r="A3684" s="149"/>
      <c r="B3684" s="149"/>
      <c r="C3684" s="150"/>
      <c r="D3684" s="149"/>
      <c r="E3684" s="149"/>
      <c r="F3684" s="149"/>
      <c r="G3684" s="149"/>
      <c r="H3684" s="151"/>
      <c r="I3684" s="149"/>
      <c r="J3684" s="149"/>
      <c r="K3684" s="152"/>
      <c r="L3684" s="149"/>
      <c r="M3684" s="149"/>
      <c r="N3684" s="153"/>
      <c r="O3684" s="153"/>
      <c r="P3684" s="153"/>
    </row>
    <row r="3685" spans="1:16" x14ac:dyDescent="0.35">
      <c r="A3685" s="149"/>
      <c r="B3685" s="149"/>
      <c r="C3685" s="150"/>
      <c r="D3685" s="149"/>
      <c r="E3685" s="149"/>
      <c r="F3685" s="149"/>
      <c r="G3685" s="149"/>
      <c r="H3685" s="151"/>
      <c r="I3685" s="149"/>
      <c r="J3685" s="149"/>
      <c r="K3685" s="152"/>
      <c r="L3685" s="149"/>
      <c r="M3685" s="149"/>
      <c r="N3685" s="153"/>
      <c r="O3685" s="153"/>
      <c r="P3685" s="153"/>
    </row>
    <row r="3686" spans="1:16" x14ac:dyDescent="0.35">
      <c r="A3686" s="149"/>
      <c r="B3686" s="149"/>
      <c r="C3686" s="150"/>
      <c r="D3686" s="149"/>
      <c r="E3686" s="149"/>
      <c r="F3686" s="149"/>
      <c r="G3686" s="149"/>
      <c r="H3686" s="151"/>
      <c r="I3686" s="149"/>
      <c r="J3686" s="149"/>
      <c r="K3686" s="152"/>
      <c r="L3686" s="149"/>
      <c r="M3686" s="149"/>
      <c r="N3686" s="153"/>
      <c r="O3686" s="153"/>
      <c r="P3686" s="153"/>
    </row>
    <row r="3687" spans="1:16" x14ac:dyDescent="0.35">
      <c r="A3687" s="149"/>
      <c r="B3687" s="149"/>
      <c r="C3687" s="150"/>
      <c r="D3687" s="149"/>
      <c r="E3687" s="149"/>
      <c r="F3687" s="149"/>
      <c r="G3687" s="149"/>
      <c r="H3687" s="151"/>
      <c r="I3687" s="149"/>
      <c r="J3687" s="149"/>
      <c r="K3687" s="152"/>
      <c r="L3687" s="149"/>
      <c r="M3687" s="149"/>
      <c r="N3687" s="153"/>
      <c r="O3687" s="153"/>
      <c r="P3687" s="153"/>
    </row>
    <row r="3688" spans="1:16" x14ac:dyDescent="0.35">
      <c r="A3688" s="149"/>
      <c r="B3688" s="149"/>
      <c r="C3688" s="150"/>
      <c r="D3688" s="149"/>
      <c r="E3688" s="149"/>
      <c r="F3688" s="149"/>
      <c r="G3688" s="149"/>
      <c r="H3688" s="151"/>
      <c r="I3688" s="149"/>
      <c r="J3688" s="149"/>
      <c r="K3688" s="152"/>
      <c r="L3688" s="149"/>
      <c r="M3688" s="149"/>
      <c r="N3688" s="153"/>
      <c r="O3688" s="153"/>
      <c r="P3688" s="153"/>
    </row>
    <row r="3689" spans="1:16" x14ac:dyDescent="0.35">
      <c r="A3689" s="149"/>
      <c r="B3689" s="149"/>
      <c r="C3689" s="150"/>
      <c r="D3689" s="149"/>
      <c r="E3689" s="149"/>
      <c r="F3689" s="149"/>
      <c r="G3689" s="149"/>
      <c r="H3689" s="151"/>
      <c r="I3689" s="149"/>
      <c r="J3689" s="149"/>
      <c r="K3689" s="152"/>
      <c r="L3689" s="149"/>
      <c r="M3689" s="149"/>
      <c r="N3689" s="153"/>
      <c r="O3689" s="153"/>
      <c r="P3689" s="153"/>
    </row>
    <row r="3690" spans="1:16" x14ac:dyDescent="0.35">
      <c r="A3690" s="149"/>
      <c r="B3690" s="149"/>
      <c r="C3690" s="150"/>
      <c r="D3690" s="149"/>
      <c r="E3690" s="149"/>
      <c r="F3690" s="149"/>
      <c r="G3690" s="149"/>
      <c r="H3690" s="151"/>
      <c r="I3690" s="149"/>
      <c r="J3690" s="149"/>
      <c r="K3690" s="152"/>
      <c r="L3690" s="149"/>
      <c r="M3690" s="149"/>
      <c r="N3690" s="153"/>
      <c r="O3690" s="153"/>
      <c r="P3690" s="153"/>
    </row>
    <row r="3691" spans="1:16" x14ac:dyDescent="0.35">
      <c r="A3691" s="149"/>
      <c r="B3691" s="149"/>
      <c r="C3691" s="150"/>
      <c r="D3691" s="149"/>
      <c r="E3691" s="149"/>
      <c r="F3691" s="149"/>
      <c r="G3691" s="149"/>
      <c r="H3691" s="151"/>
      <c r="I3691" s="149"/>
      <c r="J3691" s="149"/>
      <c r="K3691" s="152"/>
      <c r="L3691" s="149"/>
      <c r="M3691" s="149"/>
      <c r="N3691" s="153"/>
      <c r="O3691" s="153"/>
      <c r="P3691" s="153"/>
    </row>
    <row r="3692" spans="1:16" x14ac:dyDescent="0.35">
      <c r="A3692" s="149"/>
      <c r="B3692" s="149"/>
      <c r="C3692" s="150"/>
      <c r="D3692" s="149"/>
      <c r="E3692" s="149"/>
      <c r="F3692" s="149"/>
      <c r="G3692" s="149"/>
      <c r="H3692" s="151"/>
      <c r="I3692" s="149"/>
      <c r="J3692" s="149"/>
      <c r="K3692" s="152"/>
      <c r="L3692" s="149"/>
      <c r="M3692" s="149"/>
      <c r="N3692" s="153"/>
      <c r="O3692" s="153"/>
      <c r="P3692" s="153"/>
    </row>
    <row r="3693" spans="1:16" x14ac:dyDescent="0.35">
      <c r="A3693" s="149"/>
      <c r="B3693" s="149"/>
      <c r="C3693" s="150"/>
      <c r="D3693" s="149"/>
      <c r="E3693" s="149"/>
      <c r="F3693" s="149"/>
      <c r="G3693" s="149"/>
      <c r="H3693" s="151"/>
      <c r="I3693" s="149"/>
      <c r="J3693" s="149"/>
      <c r="K3693" s="152"/>
      <c r="L3693" s="149"/>
      <c r="M3693" s="149"/>
      <c r="N3693" s="153"/>
      <c r="O3693" s="153"/>
      <c r="P3693" s="153"/>
    </row>
    <row r="3694" spans="1:16" x14ac:dyDescent="0.35">
      <c r="A3694" s="149"/>
      <c r="B3694" s="149"/>
      <c r="C3694" s="150"/>
      <c r="D3694" s="149"/>
      <c r="E3694" s="149"/>
      <c r="F3694" s="149"/>
      <c r="G3694" s="149"/>
      <c r="H3694" s="151"/>
      <c r="I3694" s="149"/>
      <c r="J3694" s="149"/>
      <c r="K3694" s="152"/>
      <c r="L3694" s="149"/>
      <c r="M3694" s="149"/>
      <c r="N3694" s="153"/>
      <c r="O3694" s="153"/>
      <c r="P3694" s="153"/>
    </row>
    <row r="3695" spans="1:16" x14ac:dyDescent="0.35">
      <c r="A3695" s="149"/>
      <c r="B3695" s="149"/>
      <c r="C3695" s="150"/>
      <c r="D3695" s="149"/>
      <c r="E3695" s="149"/>
      <c r="F3695" s="149"/>
      <c r="G3695" s="149"/>
      <c r="H3695" s="151"/>
      <c r="I3695" s="149"/>
      <c r="J3695" s="149"/>
      <c r="K3695" s="152"/>
      <c r="L3695" s="149"/>
      <c r="M3695" s="149"/>
      <c r="N3695" s="153"/>
      <c r="O3695" s="153"/>
      <c r="P3695" s="153"/>
    </row>
    <row r="3696" spans="1:16" x14ac:dyDescent="0.35">
      <c r="A3696" s="149"/>
      <c r="B3696" s="149"/>
      <c r="C3696" s="150"/>
      <c r="D3696" s="149"/>
      <c r="E3696" s="149"/>
      <c r="F3696" s="149"/>
      <c r="G3696" s="149"/>
      <c r="H3696" s="151"/>
      <c r="I3696" s="149"/>
      <c r="J3696" s="149"/>
      <c r="K3696" s="152"/>
      <c r="L3696" s="149"/>
      <c r="M3696" s="149"/>
      <c r="N3696" s="153"/>
      <c r="O3696" s="153"/>
      <c r="P3696" s="153"/>
    </row>
    <row r="3697" spans="1:16" x14ac:dyDescent="0.35">
      <c r="A3697" s="149"/>
      <c r="B3697" s="149"/>
      <c r="C3697" s="150"/>
      <c r="D3697" s="149"/>
      <c r="E3697" s="149"/>
      <c r="F3697" s="149"/>
      <c r="G3697" s="149"/>
      <c r="H3697" s="151"/>
      <c r="I3697" s="149"/>
      <c r="J3697" s="149"/>
      <c r="K3697" s="152"/>
      <c r="L3697" s="149"/>
      <c r="M3697" s="149"/>
      <c r="N3697" s="153"/>
      <c r="O3697" s="153"/>
      <c r="P3697" s="153"/>
    </row>
    <row r="3698" spans="1:16" x14ac:dyDescent="0.35">
      <c r="A3698" s="149"/>
      <c r="B3698" s="149"/>
      <c r="C3698" s="150"/>
      <c r="D3698" s="149"/>
      <c r="E3698" s="149"/>
      <c r="F3698" s="149"/>
      <c r="G3698" s="149"/>
      <c r="H3698" s="151"/>
      <c r="I3698" s="149"/>
      <c r="J3698" s="149"/>
      <c r="K3698" s="152"/>
      <c r="L3698" s="149"/>
      <c r="M3698" s="149"/>
      <c r="N3698" s="153"/>
      <c r="O3698" s="153"/>
      <c r="P3698" s="153"/>
    </row>
    <row r="3699" spans="1:16" x14ac:dyDescent="0.35">
      <c r="A3699" s="149"/>
      <c r="B3699" s="149"/>
      <c r="C3699" s="150"/>
      <c r="D3699" s="149"/>
      <c r="E3699" s="149"/>
      <c r="F3699" s="149"/>
      <c r="G3699" s="149"/>
      <c r="H3699" s="151"/>
      <c r="I3699" s="149"/>
      <c r="J3699" s="149"/>
      <c r="K3699" s="152"/>
      <c r="L3699" s="149"/>
      <c r="M3699" s="149"/>
      <c r="N3699" s="153"/>
      <c r="O3699" s="153"/>
      <c r="P3699" s="153"/>
    </row>
    <row r="3700" spans="1:16" x14ac:dyDescent="0.35">
      <c r="A3700" s="149"/>
      <c r="B3700" s="149"/>
      <c r="C3700" s="150"/>
      <c r="D3700" s="149"/>
      <c r="E3700" s="149"/>
      <c r="F3700" s="149"/>
      <c r="G3700" s="149"/>
      <c r="H3700" s="151"/>
      <c r="I3700" s="149"/>
      <c r="J3700" s="149"/>
      <c r="K3700" s="152"/>
      <c r="L3700" s="149"/>
      <c r="M3700" s="149"/>
      <c r="N3700" s="153"/>
      <c r="O3700" s="153"/>
      <c r="P3700" s="153"/>
    </row>
    <row r="3701" spans="1:16" x14ac:dyDescent="0.35">
      <c r="A3701" s="149"/>
      <c r="B3701" s="149"/>
      <c r="C3701" s="150"/>
      <c r="D3701" s="149"/>
      <c r="E3701" s="149"/>
      <c r="F3701" s="149"/>
      <c r="G3701" s="149"/>
      <c r="H3701" s="151"/>
      <c r="I3701" s="149"/>
      <c r="J3701" s="149"/>
      <c r="K3701" s="152"/>
      <c r="L3701" s="149"/>
      <c r="M3701" s="149"/>
      <c r="N3701" s="153"/>
      <c r="O3701" s="153"/>
      <c r="P3701" s="153"/>
    </row>
    <row r="3702" spans="1:16" x14ac:dyDescent="0.35">
      <c r="A3702" s="149"/>
      <c r="B3702" s="149"/>
      <c r="C3702" s="150"/>
      <c r="D3702" s="149"/>
      <c r="E3702" s="149"/>
      <c r="F3702" s="149"/>
      <c r="G3702" s="149"/>
      <c r="H3702" s="151"/>
      <c r="I3702" s="149"/>
      <c r="J3702" s="149"/>
      <c r="K3702" s="152"/>
      <c r="L3702" s="149"/>
      <c r="M3702" s="149"/>
      <c r="N3702" s="153"/>
      <c r="O3702" s="153"/>
      <c r="P3702" s="153"/>
    </row>
    <row r="3703" spans="1:16" x14ac:dyDescent="0.35">
      <c r="A3703" s="149"/>
      <c r="B3703" s="149"/>
      <c r="C3703" s="150"/>
      <c r="D3703" s="149"/>
      <c r="E3703" s="149"/>
      <c r="F3703" s="149"/>
      <c r="G3703" s="149"/>
      <c r="H3703" s="151"/>
      <c r="I3703" s="149"/>
      <c r="J3703" s="149"/>
      <c r="K3703" s="152"/>
      <c r="L3703" s="149"/>
      <c r="M3703" s="149"/>
      <c r="N3703" s="153"/>
      <c r="O3703" s="153"/>
      <c r="P3703" s="153"/>
    </row>
    <row r="3704" spans="1:16" x14ac:dyDescent="0.35">
      <c r="A3704" s="149"/>
      <c r="B3704" s="149"/>
      <c r="C3704" s="150"/>
      <c r="D3704" s="149"/>
      <c r="E3704" s="149"/>
      <c r="F3704" s="149"/>
      <c r="G3704" s="149"/>
      <c r="H3704" s="151"/>
      <c r="I3704" s="149"/>
      <c r="J3704" s="149"/>
      <c r="K3704" s="152"/>
      <c r="L3704" s="149"/>
      <c r="M3704" s="149"/>
      <c r="N3704" s="153"/>
      <c r="O3704" s="153"/>
      <c r="P3704" s="153"/>
    </row>
    <row r="3705" spans="1:16" x14ac:dyDescent="0.35">
      <c r="A3705" s="149"/>
      <c r="B3705" s="149"/>
      <c r="C3705" s="150"/>
      <c r="D3705" s="149"/>
      <c r="E3705" s="149"/>
      <c r="F3705" s="149"/>
      <c r="G3705" s="149"/>
      <c r="H3705" s="151"/>
      <c r="I3705" s="149"/>
      <c r="J3705" s="149"/>
      <c r="K3705" s="152"/>
      <c r="L3705" s="149"/>
      <c r="M3705" s="149"/>
      <c r="N3705" s="153"/>
      <c r="O3705" s="153"/>
      <c r="P3705" s="153"/>
    </row>
    <row r="3706" spans="1:16" x14ac:dyDescent="0.35">
      <c r="A3706" s="149"/>
      <c r="B3706" s="149"/>
      <c r="C3706" s="150"/>
      <c r="D3706" s="149"/>
      <c r="E3706" s="149"/>
      <c r="F3706" s="149"/>
      <c r="G3706" s="149"/>
      <c r="H3706" s="151"/>
      <c r="I3706" s="149"/>
      <c r="J3706" s="149"/>
      <c r="K3706" s="152"/>
      <c r="L3706" s="149"/>
      <c r="M3706" s="149"/>
      <c r="N3706" s="153"/>
      <c r="O3706" s="153"/>
      <c r="P3706" s="153"/>
    </row>
    <row r="3707" spans="1:16" x14ac:dyDescent="0.35">
      <c r="A3707" s="149"/>
      <c r="B3707" s="149"/>
      <c r="C3707" s="150"/>
      <c r="D3707" s="149"/>
      <c r="E3707" s="149"/>
      <c r="F3707" s="149"/>
      <c r="G3707" s="149"/>
      <c r="H3707" s="151"/>
      <c r="I3707" s="149"/>
      <c r="J3707" s="149"/>
      <c r="K3707" s="152"/>
      <c r="L3707" s="149"/>
      <c r="M3707" s="149"/>
      <c r="N3707" s="153"/>
      <c r="O3707" s="153"/>
      <c r="P3707" s="153"/>
    </row>
    <row r="3708" spans="1:16" x14ac:dyDescent="0.35">
      <c r="A3708" s="149"/>
      <c r="B3708" s="149"/>
      <c r="C3708" s="150"/>
      <c r="D3708" s="149"/>
      <c r="E3708" s="149"/>
      <c r="F3708" s="149"/>
      <c r="G3708" s="149"/>
      <c r="H3708" s="151"/>
      <c r="I3708" s="149"/>
      <c r="J3708" s="149"/>
      <c r="K3708" s="152"/>
      <c r="L3708" s="149"/>
      <c r="M3708" s="149"/>
      <c r="N3708" s="153"/>
      <c r="O3708" s="153"/>
      <c r="P3708" s="153"/>
    </row>
    <row r="3709" spans="1:16" x14ac:dyDescent="0.35">
      <c r="A3709" s="149"/>
      <c r="B3709" s="149"/>
      <c r="C3709" s="150"/>
      <c r="D3709" s="149"/>
      <c r="E3709" s="149"/>
      <c r="F3709" s="149"/>
      <c r="G3709" s="149"/>
      <c r="H3709" s="151"/>
      <c r="I3709" s="149"/>
      <c r="J3709" s="149"/>
      <c r="K3709" s="152"/>
      <c r="L3709" s="149"/>
      <c r="M3709" s="149"/>
      <c r="N3709" s="153"/>
      <c r="O3709" s="153"/>
      <c r="P3709" s="153"/>
    </row>
    <row r="3710" spans="1:16" x14ac:dyDescent="0.35">
      <c r="A3710" s="149"/>
      <c r="B3710" s="149"/>
      <c r="C3710" s="150"/>
      <c r="D3710" s="149"/>
      <c r="E3710" s="149"/>
      <c r="F3710" s="149"/>
      <c r="G3710" s="149"/>
      <c r="H3710" s="151"/>
      <c r="I3710" s="149"/>
      <c r="J3710" s="149"/>
      <c r="K3710" s="152"/>
      <c r="L3710" s="149"/>
      <c r="M3710" s="149"/>
      <c r="N3710" s="153"/>
      <c r="O3710" s="153"/>
      <c r="P3710" s="153"/>
    </row>
    <row r="3711" spans="1:16" x14ac:dyDescent="0.35">
      <c r="A3711" s="149"/>
      <c r="B3711" s="149"/>
      <c r="C3711" s="150"/>
      <c r="D3711" s="149"/>
      <c r="E3711" s="149"/>
      <c r="F3711" s="149"/>
      <c r="G3711" s="149"/>
      <c r="H3711" s="151"/>
      <c r="I3711" s="149"/>
      <c r="J3711" s="149"/>
      <c r="K3711" s="152"/>
      <c r="L3711" s="149"/>
      <c r="M3711" s="149"/>
      <c r="N3711" s="153"/>
      <c r="O3711" s="153"/>
      <c r="P3711" s="153"/>
    </row>
    <row r="3712" spans="1:16" x14ac:dyDescent="0.35">
      <c r="A3712" s="149"/>
      <c r="B3712" s="149"/>
      <c r="C3712" s="150"/>
      <c r="D3712" s="149"/>
      <c r="E3712" s="149"/>
      <c r="F3712" s="149"/>
      <c r="G3712" s="149"/>
      <c r="H3712" s="151"/>
      <c r="I3712" s="149"/>
      <c r="J3712" s="149"/>
      <c r="K3712" s="152"/>
      <c r="L3712" s="149"/>
      <c r="M3712" s="149"/>
      <c r="N3712" s="153"/>
      <c r="O3712" s="153"/>
      <c r="P3712" s="153"/>
    </row>
    <row r="3713" spans="1:16" x14ac:dyDescent="0.35">
      <c r="A3713" s="149"/>
      <c r="B3713" s="149"/>
      <c r="C3713" s="150"/>
      <c r="D3713" s="149"/>
      <c r="E3713" s="149"/>
      <c r="F3713" s="149"/>
      <c r="G3713" s="149"/>
      <c r="H3713" s="151"/>
      <c r="I3713" s="149"/>
      <c r="J3713" s="149"/>
      <c r="K3713" s="152"/>
      <c r="L3713" s="149"/>
      <c r="M3713" s="149"/>
      <c r="N3713" s="153"/>
      <c r="O3713" s="153"/>
      <c r="P3713" s="153"/>
    </row>
    <row r="3714" spans="1:16" x14ac:dyDescent="0.35">
      <c r="A3714" s="149"/>
      <c r="B3714" s="149"/>
      <c r="C3714" s="150"/>
      <c r="D3714" s="149"/>
      <c r="E3714" s="149"/>
      <c r="F3714" s="149"/>
      <c r="G3714" s="149"/>
      <c r="H3714" s="151"/>
      <c r="I3714" s="149"/>
      <c r="J3714" s="149"/>
      <c r="K3714" s="152"/>
      <c r="L3714" s="149"/>
      <c r="M3714" s="149"/>
      <c r="N3714" s="153"/>
      <c r="O3714" s="153"/>
      <c r="P3714" s="153"/>
    </row>
    <row r="3715" spans="1:16" x14ac:dyDescent="0.35">
      <c r="A3715" s="149"/>
      <c r="B3715" s="149"/>
      <c r="C3715" s="150"/>
      <c r="D3715" s="149"/>
      <c r="E3715" s="149"/>
      <c r="F3715" s="149"/>
      <c r="G3715" s="149"/>
      <c r="H3715" s="151"/>
      <c r="I3715" s="149"/>
      <c r="J3715" s="149"/>
      <c r="K3715" s="152"/>
      <c r="L3715" s="149"/>
      <c r="M3715" s="149"/>
      <c r="N3715" s="153"/>
      <c r="O3715" s="153"/>
      <c r="P3715" s="153"/>
    </row>
    <row r="3716" spans="1:16" x14ac:dyDescent="0.35">
      <c r="A3716" s="149"/>
      <c r="B3716" s="149"/>
      <c r="C3716" s="150"/>
      <c r="D3716" s="149"/>
      <c r="E3716" s="149"/>
      <c r="F3716" s="149"/>
      <c r="G3716" s="149"/>
      <c r="H3716" s="151"/>
      <c r="I3716" s="149"/>
      <c r="J3716" s="149"/>
      <c r="K3716" s="152"/>
      <c r="L3716" s="149"/>
      <c r="M3716" s="149"/>
      <c r="N3716" s="153"/>
      <c r="O3716" s="153"/>
      <c r="P3716" s="153"/>
    </row>
    <row r="3717" spans="1:16" x14ac:dyDescent="0.35">
      <c r="A3717" s="149"/>
      <c r="B3717" s="149"/>
      <c r="C3717" s="150"/>
      <c r="D3717" s="149"/>
      <c r="E3717" s="149"/>
      <c r="F3717" s="149"/>
      <c r="G3717" s="149"/>
      <c r="H3717" s="151"/>
      <c r="I3717" s="149"/>
      <c r="J3717" s="149"/>
      <c r="K3717" s="152"/>
      <c r="L3717" s="149"/>
      <c r="M3717" s="149"/>
      <c r="N3717" s="153"/>
      <c r="O3717" s="153"/>
      <c r="P3717" s="153"/>
    </row>
    <row r="3718" spans="1:16" x14ac:dyDescent="0.35">
      <c r="A3718" s="149"/>
      <c r="B3718" s="149"/>
      <c r="C3718" s="150"/>
      <c r="D3718" s="149"/>
      <c r="E3718" s="149"/>
      <c r="F3718" s="149"/>
      <c r="G3718" s="149"/>
      <c r="H3718" s="151"/>
      <c r="I3718" s="149"/>
      <c r="J3718" s="149"/>
      <c r="K3718" s="152"/>
      <c r="L3718" s="149"/>
      <c r="M3718" s="149"/>
      <c r="N3718" s="153"/>
      <c r="O3718" s="153"/>
      <c r="P3718" s="153"/>
    </row>
    <row r="3719" spans="1:16" x14ac:dyDescent="0.35">
      <c r="A3719" s="149"/>
      <c r="B3719" s="149"/>
      <c r="C3719" s="150"/>
      <c r="D3719" s="149"/>
      <c r="E3719" s="149"/>
      <c r="F3719" s="149"/>
      <c r="G3719" s="149"/>
      <c r="H3719" s="151"/>
      <c r="I3719" s="149"/>
      <c r="J3719" s="149"/>
      <c r="K3719" s="152"/>
      <c r="L3719" s="149"/>
      <c r="M3719" s="149"/>
      <c r="N3719" s="153"/>
      <c r="O3719" s="153"/>
      <c r="P3719" s="153"/>
    </row>
    <row r="3720" spans="1:16" x14ac:dyDescent="0.35">
      <c r="A3720" s="149"/>
      <c r="B3720" s="149"/>
      <c r="C3720" s="150"/>
      <c r="D3720" s="149"/>
      <c r="E3720" s="149"/>
      <c r="F3720" s="149"/>
      <c r="G3720" s="149"/>
      <c r="H3720" s="151"/>
      <c r="I3720" s="149"/>
      <c r="J3720" s="149"/>
      <c r="K3720" s="152"/>
      <c r="L3720" s="149"/>
      <c r="M3720" s="149"/>
      <c r="N3720" s="153"/>
      <c r="O3720" s="153"/>
      <c r="P3720" s="153"/>
    </row>
    <row r="3721" spans="1:16" x14ac:dyDescent="0.35">
      <c r="A3721" s="149"/>
      <c r="B3721" s="149"/>
      <c r="C3721" s="150"/>
      <c r="D3721" s="149"/>
      <c r="E3721" s="149"/>
      <c r="F3721" s="149"/>
      <c r="G3721" s="149"/>
      <c r="H3721" s="151"/>
      <c r="I3721" s="149"/>
      <c r="J3721" s="149"/>
      <c r="K3721" s="152"/>
      <c r="L3721" s="149"/>
      <c r="M3721" s="149"/>
      <c r="N3721" s="153"/>
      <c r="O3721" s="153"/>
      <c r="P3721" s="153"/>
    </row>
    <row r="3722" spans="1:16" x14ac:dyDescent="0.35">
      <c r="A3722" s="149"/>
      <c r="B3722" s="149"/>
      <c r="C3722" s="150"/>
      <c r="D3722" s="149"/>
      <c r="E3722" s="149"/>
      <c r="F3722" s="149"/>
      <c r="G3722" s="149"/>
      <c r="H3722" s="151"/>
      <c r="I3722" s="149"/>
      <c r="J3722" s="149"/>
      <c r="K3722" s="152"/>
      <c r="L3722" s="149"/>
      <c r="M3722" s="149"/>
      <c r="N3722" s="153"/>
      <c r="O3722" s="153"/>
      <c r="P3722" s="153"/>
    </row>
    <row r="3723" spans="1:16" x14ac:dyDescent="0.35">
      <c r="A3723" s="149"/>
      <c r="B3723" s="149"/>
      <c r="C3723" s="150"/>
      <c r="D3723" s="149"/>
      <c r="E3723" s="149"/>
      <c r="F3723" s="149"/>
      <c r="G3723" s="149"/>
      <c r="H3723" s="151"/>
      <c r="I3723" s="149"/>
      <c r="J3723" s="149"/>
      <c r="K3723" s="152"/>
      <c r="L3723" s="149"/>
      <c r="M3723" s="149"/>
      <c r="N3723" s="153"/>
      <c r="O3723" s="153"/>
      <c r="P3723" s="153"/>
    </row>
    <row r="3724" spans="1:16" x14ac:dyDescent="0.35">
      <c r="A3724" s="149"/>
      <c r="B3724" s="149"/>
      <c r="C3724" s="150"/>
      <c r="D3724" s="149"/>
      <c r="E3724" s="149"/>
      <c r="F3724" s="149"/>
      <c r="G3724" s="149"/>
      <c r="H3724" s="151"/>
      <c r="I3724" s="149"/>
      <c r="J3724" s="149"/>
      <c r="K3724" s="152"/>
      <c r="L3724" s="149"/>
      <c r="M3724" s="149"/>
      <c r="N3724" s="153"/>
      <c r="O3724" s="153"/>
      <c r="P3724" s="153"/>
    </row>
    <row r="3725" spans="1:16" x14ac:dyDescent="0.35">
      <c r="A3725" s="149"/>
      <c r="B3725" s="149"/>
      <c r="C3725" s="150"/>
      <c r="D3725" s="149"/>
      <c r="E3725" s="149"/>
      <c r="F3725" s="149"/>
      <c r="G3725" s="149"/>
      <c r="H3725" s="151"/>
      <c r="I3725" s="149"/>
      <c r="J3725" s="149"/>
      <c r="K3725" s="152"/>
      <c r="L3725" s="149"/>
      <c r="M3725" s="149"/>
      <c r="N3725" s="153"/>
      <c r="O3725" s="153"/>
      <c r="P3725" s="153"/>
    </row>
    <row r="3726" spans="1:16" x14ac:dyDescent="0.35">
      <c r="A3726" s="149"/>
      <c r="B3726" s="149"/>
      <c r="C3726" s="150"/>
      <c r="D3726" s="149"/>
      <c r="E3726" s="149"/>
      <c r="F3726" s="149"/>
      <c r="G3726" s="149"/>
      <c r="H3726" s="151"/>
      <c r="I3726" s="149"/>
      <c r="J3726" s="149"/>
      <c r="K3726" s="152"/>
      <c r="L3726" s="149"/>
      <c r="M3726" s="149"/>
      <c r="N3726" s="153"/>
      <c r="O3726" s="153"/>
      <c r="P3726" s="153"/>
    </row>
    <row r="3727" spans="1:16" x14ac:dyDescent="0.35">
      <c r="A3727" s="149"/>
      <c r="B3727" s="149"/>
      <c r="C3727" s="150"/>
      <c r="D3727" s="149"/>
      <c r="E3727" s="149"/>
      <c r="F3727" s="149"/>
      <c r="G3727" s="149"/>
      <c r="H3727" s="151"/>
      <c r="I3727" s="149"/>
      <c r="J3727" s="149"/>
      <c r="K3727" s="152"/>
      <c r="L3727" s="149"/>
      <c r="M3727" s="149"/>
      <c r="N3727" s="153"/>
      <c r="O3727" s="153"/>
      <c r="P3727" s="153"/>
    </row>
    <row r="3728" spans="1:16" x14ac:dyDescent="0.35">
      <c r="A3728" s="149"/>
      <c r="B3728" s="149"/>
      <c r="C3728" s="150"/>
      <c r="D3728" s="149"/>
      <c r="E3728" s="149"/>
      <c r="F3728" s="149"/>
      <c r="G3728" s="149"/>
      <c r="H3728" s="151"/>
      <c r="I3728" s="149"/>
      <c r="J3728" s="149"/>
      <c r="K3728" s="152"/>
      <c r="L3728" s="149"/>
      <c r="M3728" s="149"/>
      <c r="N3728" s="153"/>
      <c r="O3728" s="153"/>
      <c r="P3728" s="153"/>
    </row>
    <row r="3729" spans="1:16" x14ac:dyDescent="0.35">
      <c r="A3729" s="149"/>
      <c r="B3729" s="149"/>
      <c r="C3729" s="150"/>
      <c r="D3729" s="149"/>
      <c r="E3729" s="149"/>
      <c r="F3729" s="149"/>
      <c r="G3729" s="149"/>
      <c r="H3729" s="151"/>
      <c r="I3729" s="149"/>
      <c r="J3729" s="149"/>
      <c r="K3729" s="152"/>
      <c r="L3729" s="149"/>
      <c r="M3729" s="149"/>
      <c r="N3729" s="153"/>
      <c r="O3729" s="153"/>
      <c r="P3729" s="153"/>
    </row>
    <row r="3730" spans="1:16" x14ac:dyDescent="0.35">
      <c r="A3730" s="149"/>
      <c r="B3730" s="149"/>
      <c r="C3730" s="150"/>
      <c r="D3730" s="149"/>
      <c r="E3730" s="149"/>
      <c r="F3730" s="149"/>
      <c r="G3730" s="149"/>
      <c r="H3730" s="151"/>
      <c r="I3730" s="149"/>
      <c r="J3730" s="149"/>
      <c r="K3730" s="152"/>
      <c r="L3730" s="149"/>
      <c r="M3730" s="149"/>
      <c r="N3730" s="153"/>
      <c r="O3730" s="153"/>
      <c r="P3730" s="153"/>
    </row>
    <row r="3731" spans="1:16" x14ac:dyDescent="0.35">
      <c r="A3731" s="149"/>
      <c r="B3731" s="149"/>
      <c r="C3731" s="150"/>
      <c r="D3731" s="149"/>
      <c r="E3731" s="149"/>
      <c r="F3731" s="149"/>
      <c r="G3731" s="149"/>
      <c r="H3731" s="151"/>
      <c r="I3731" s="149"/>
      <c r="J3731" s="149"/>
      <c r="K3731" s="152"/>
      <c r="L3731" s="149"/>
      <c r="M3731" s="149"/>
      <c r="N3731" s="153"/>
      <c r="O3731" s="153"/>
      <c r="P3731" s="153"/>
    </row>
    <row r="3732" spans="1:16" x14ac:dyDescent="0.35">
      <c r="A3732" s="149"/>
      <c r="B3732" s="149"/>
      <c r="C3732" s="150"/>
      <c r="D3732" s="149"/>
      <c r="E3732" s="149"/>
      <c r="F3732" s="149"/>
      <c r="G3732" s="149"/>
      <c r="H3732" s="151"/>
      <c r="I3732" s="149"/>
      <c r="J3732" s="149"/>
      <c r="K3732" s="152"/>
      <c r="L3732" s="149"/>
      <c r="M3732" s="149"/>
      <c r="N3732" s="153"/>
      <c r="O3732" s="153"/>
      <c r="P3732" s="153"/>
    </row>
    <row r="3733" spans="1:16" x14ac:dyDescent="0.35">
      <c r="A3733" s="149"/>
      <c r="B3733" s="149"/>
      <c r="C3733" s="150"/>
      <c r="D3733" s="149"/>
      <c r="E3733" s="149"/>
      <c r="F3733" s="149"/>
      <c r="G3733" s="149"/>
      <c r="H3733" s="151"/>
      <c r="I3733" s="149"/>
      <c r="J3733" s="149"/>
      <c r="K3733" s="152"/>
      <c r="L3733" s="149"/>
      <c r="M3733" s="149"/>
      <c r="N3733" s="153"/>
      <c r="O3733" s="153"/>
      <c r="P3733" s="153"/>
    </row>
    <row r="3734" spans="1:16" x14ac:dyDescent="0.35">
      <c r="A3734" s="149"/>
      <c r="B3734" s="149"/>
      <c r="C3734" s="150"/>
      <c r="D3734" s="149"/>
      <c r="E3734" s="149"/>
      <c r="F3734" s="149"/>
      <c r="G3734" s="149"/>
      <c r="H3734" s="151"/>
      <c r="I3734" s="149"/>
      <c r="J3734" s="149"/>
      <c r="K3734" s="152"/>
      <c r="L3734" s="149"/>
      <c r="M3734" s="149"/>
      <c r="N3734" s="153"/>
      <c r="O3734" s="153"/>
      <c r="P3734" s="153"/>
    </row>
    <row r="3735" spans="1:16" x14ac:dyDescent="0.35">
      <c r="A3735" s="149"/>
      <c r="B3735" s="149"/>
      <c r="C3735" s="150"/>
      <c r="D3735" s="149"/>
      <c r="E3735" s="149"/>
      <c r="F3735" s="149"/>
      <c r="G3735" s="149"/>
      <c r="H3735" s="151"/>
      <c r="I3735" s="149"/>
      <c r="J3735" s="149"/>
      <c r="K3735" s="152"/>
      <c r="L3735" s="149"/>
      <c r="M3735" s="149"/>
      <c r="N3735" s="153"/>
      <c r="O3735" s="153"/>
      <c r="P3735" s="153"/>
    </row>
    <row r="3736" spans="1:16" x14ac:dyDescent="0.35">
      <c r="A3736" s="149"/>
      <c r="B3736" s="149"/>
      <c r="C3736" s="150"/>
      <c r="D3736" s="149"/>
      <c r="E3736" s="149"/>
      <c r="F3736" s="149"/>
      <c r="G3736" s="149"/>
      <c r="H3736" s="151"/>
      <c r="I3736" s="149"/>
      <c r="J3736" s="149"/>
      <c r="K3736" s="152"/>
      <c r="L3736" s="149"/>
      <c r="M3736" s="149"/>
      <c r="N3736" s="153"/>
      <c r="O3736" s="153"/>
      <c r="P3736" s="153"/>
    </row>
    <row r="3737" spans="1:16" x14ac:dyDescent="0.35">
      <c r="A3737" s="149"/>
      <c r="B3737" s="149"/>
      <c r="C3737" s="150"/>
      <c r="D3737" s="149"/>
      <c r="E3737" s="149"/>
      <c r="F3737" s="149"/>
      <c r="G3737" s="149"/>
      <c r="H3737" s="151"/>
      <c r="I3737" s="149"/>
      <c r="J3737" s="149"/>
      <c r="K3737" s="152"/>
      <c r="L3737" s="149"/>
      <c r="M3737" s="149"/>
      <c r="N3737" s="153"/>
      <c r="O3737" s="153"/>
      <c r="P3737" s="153"/>
    </row>
    <row r="3738" spans="1:16" x14ac:dyDescent="0.35">
      <c r="A3738" s="149"/>
      <c r="B3738" s="149"/>
      <c r="C3738" s="150"/>
      <c r="D3738" s="149"/>
      <c r="E3738" s="149"/>
      <c r="F3738" s="149"/>
      <c r="G3738" s="149"/>
      <c r="H3738" s="151"/>
      <c r="I3738" s="149"/>
      <c r="J3738" s="149"/>
      <c r="K3738" s="152"/>
      <c r="L3738" s="149"/>
      <c r="M3738" s="149"/>
      <c r="N3738" s="153"/>
      <c r="O3738" s="153"/>
      <c r="P3738" s="153"/>
    </row>
    <row r="3739" spans="1:16" x14ac:dyDescent="0.35">
      <c r="A3739" s="149"/>
      <c r="B3739" s="149"/>
      <c r="C3739" s="150"/>
      <c r="D3739" s="149"/>
      <c r="E3739" s="149"/>
      <c r="F3739" s="149"/>
      <c r="G3739" s="149"/>
      <c r="H3739" s="151"/>
      <c r="I3739" s="149"/>
      <c r="J3739" s="149"/>
      <c r="K3739" s="152"/>
      <c r="L3739" s="149"/>
      <c r="M3739" s="149"/>
      <c r="N3739" s="153"/>
      <c r="O3739" s="153"/>
      <c r="P3739" s="153"/>
    </row>
    <row r="3740" spans="1:16" x14ac:dyDescent="0.35">
      <c r="A3740" s="149"/>
      <c r="B3740" s="149"/>
      <c r="C3740" s="150"/>
      <c r="D3740" s="149"/>
      <c r="E3740" s="149"/>
      <c r="F3740" s="149"/>
      <c r="G3740" s="149"/>
      <c r="H3740" s="151"/>
      <c r="I3740" s="149"/>
      <c r="J3740" s="149"/>
      <c r="K3740" s="152"/>
      <c r="L3740" s="149"/>
      <c r="M3740" s="149"/>
      <c r="N3740" s="153"/>
      <c r="O3740" s="153"/>
      <c r="P3740" s="153"/>
    </row>
    <row r="3741" spans="1:16" x14ac:dyDescent="0.35">
      <c r="A3741" s="149"/>
      <c r="B3741" s="149"/>
      <c r="C3741" s="150"/>
      <c r="D3741" s="149"/>
      <c r="E3741" s="149"/>
      <c r="F3741" s="149"/>
      <c r="G3741" s="149"/>
      <c r="H3741" s="151"/>
      <c r="I3741" s="149"/>
      <c r="J3741" s="149"/>
      <c r="K3741" s="152"/>
      <c r="L3741" s="149"/>
      <c r="M3741" s="149"/>
      <c r="N3741" s="153"/>
      <c r="O3741" s="153"/>
      <c r="P3741" s="153"/>
    </row>
    <row r="3742" spans="1:16" x14ac:dyDescent="0.35">
      <c r="A3742" s="149"/>
      <c r="B3742" s="149"/>
      <c r="C3742" s="150"/>
      <c r="D3742" s="149"/>
      <c r="E3742" s="149"/>
      <c r="F3742" s="149"/>
      <c r="G3742" s="149"/>
      <c r="H3742" s="151"/>
      <c r="I3742" s="149"/>
      <c r="J3742" s="149"/>
      <c r="K3742" s="152"/>
      <c r="L3742" s="149"/>
      <c r="M3742" s="149"/>
      <c r="N3742" s="153"/>
      <c r="O3742" s="153"/>
      <c r="P3742" s="153"/>
    </row>
    <row r="3743" spans="1:16" x14ac:dyDescent="0.35">
      <c r="A3743" s="149"/>
      <c r="B3743" s="149"/>
      <c r="C3743" s="150"/>
      <c r="D3743" s="149"/>
      <c r="E3743" s="149"/>
      <c r="F3743" s="149"/>
      <c r="G3743" s="149"/>
      <c r="H3743" s="151"/>
      <c r="I3743" s="149"/>
      <c r="J3743" s="149"/>
      <c r="K3743" s="152"/>
      <c r="L3743" s="149"/>
      <c r="M3743" s="149"/>
      <c r="N3743" s="153"/>
      <c r="O3743" s="153"/>
      <c r="P3743" s="153"/>
    </row>
    <row r="3744" spans="1:16" x14ac:dyDescent="0.35">
      <c r="A3744" s="149"/>
      <c r="B3744" s="149"/>
      <c r="C3744" s="150"/>
      <c r="D3744" s="149"/>
      <c r="E3744" s="149"/>
      <c r="F3744" s="149"/>
      <c r="G3744" s="149"/>
      <c r="H3744" s="151"/>
      <c r="I3744" s="149"/>
      <c r="J3744" s="149"/>
      <c r="K3744" s="152"/>
      <c r="L3744" s="149"/>
      <c r="M3744" s="149"/>
      <c r="N3744" s="153"/>
      <c r="O3744" s="153"/>
      <c r="P3744" s="153"/>
    </row>
    <row r="3745" spans="1:16" x14ac:dyDescent="0.35">
      <c r="A3745" s="149"/>
      <c r="B3745" s="149"/>
      <c r="C3745" s="150"/>
      <c r="D3745" s="149"/>
      <c r="E3745" s="149"/>
      <c r="F3745" s="149"/>
      <c r="G3745" s="149"/>
      <c r="H3745" s="151"/>
      <c r="I3745" s="149"/>
      <c r="J3745" s="149"/>
      <c r="K3745" s="152"/>
      <c r="L3745" s="149"/>
      <c r="M3745" s="149"/>
      <c r="N3745" s="153"/>
      <c r="O3745" s="153"/>
      <c r="P3745" s="153"/>
    </row>
    <row r="3746" spans="1:16" x14ac:dyDescent="0.35">
      <c r="A3746" s="149"/>
      <c r="B3746" s="149"/>
      <c r="C3746" s="150"/>
      <c r="D3746" s="149"/>
      <c r="E3746" s="149"/>
      <c r="F3746" s="149"/>
      <c r="G3746" s="149"/>
      <c r="H3746" s="151"/>
      <c r="I3746" s="149"/>
      <c r="J3746" s="149"/>
      <c r="K3746" s="152"/>
      <c r="L3746" s="149"/>
      <c r="M3746" s="149"/>
      <c r="N3746" s="153"/>
      <c r="O3746" s="153"/>
      <c r="P3746" s="153"/>
    </row>
    <row r="3747" spans="1:16" x14ac:dyDescent="0.35">
      <c r="A3747" s="149"/>
      <c r="B3747" s="149"/>
      <c r="C3747" s="150"/>
      <c r="D3747" s="149"/>
      <c r="E3747" s="149"/>
      <c r="F3747" s="149"/>
      <c r="G3747" s="149"/>
      <c r="H3747" s="151"/>
      <c r="I3747" s="149"/>
      <c r="J3747" s="149"/>
      <c r="K3747" s="152"/>
      <c r="L3747" s="149"/>
      <c r="M3747" s="149"/>
      <c r="N3747" s="153"/>
      <c r="O3747" s="153"/>
      <c r="P3747" s="153"/>
    </row>
    <row r="3748" spans="1:16" x14ac:dyDescent="0.35">
      <c r="A3748" s="149"/>
      <c r="B3748" s="149"/>
      <c r="C3748" s="150"/>
      <c r="D3748" s="149"/>
      <c r="E3748" s="149"/>
      <c r="F3748" s="149"/>
      <c r="G3748" s="149"/>
      <c r="H3748" s="151"/>
      <c r="I3748" s="149"/>
      <c r="J3748" s="149"/>
      <c r="K3748" s="152"/>
      <c r="L3748" s="149"/>
      <c r="M3748" s="149"/>
      <c r="N3748" s="153"/>
      <c r="O3748" s="153"/>
      <c r="P3748" s="153"/>
    </row>
    <row r="3749" spans="1:16" x14ac:dyDescent="0.35">
      <c r="A3749" s="149"/>
      <c r="B3749" s="149"/>
      <c r="C3749" s="150"/>
      <c r="D3749" s="149"/>
      <c r="E3749" s="149"/>
      <c r="F3749" s="149"/>
      <c r="G3749" s="149"/>
      <c r="H3749" s="151"/>
      <c r="I3749" s="149"/>
      <c r="J3749" s="149"/>
      <c r="K3749" s="152"/>
      <c r="L3749" s="149"/>
      <c r="M3749" s="149"/>
      <c r="N3749" s="153"/>
      <c r="O3749" s="153"/>
      <c r="P3749" s="153"/>
    </row>
    <row r="3750" spans="1:16" x14ac:dyDescent="0.35">
      <c r="A3750" s="149"/>
      <c r="B3750" s="149"/>
      <c r="C3750" s="150"/>
      <c r="D3750" s="149"/>
      <c r="E3750" s="149"/>
      <c r="F3750" s="149"/>
      <c r="G3750" s="149"/>
      <c r="H3750" s="151"/>
      <c r="I3750" s="149"/>
      <c r="J3750" s="149"/>
      <c r="K3750" s="152"/>
      <c r="L3750" s="149"/>
      <c r="M3750" s="149"/>
      <c r="N3750" s="153"/>
      <c r="O3750" s="153"/>
      <c r="P3750" s="153"/>
    </row>
    <row r="3751" spans="1:16" x14ac:dyDescent="0.35">
      <c r="A3751" s="149"/>
      <c r="B3751" s="149"/>
      <c r="C3751" s="150"/>
      <c r="D3751" s="149"/>
      <c r="E3751" s="149"/>
      <c r="F3751" s="149"/>
      <c r="G3751" s="149"/>
      <c r="H3751" s="151"/>
      <c r="I3751" s="149"/>
      <c r="J3751" s="149"/>
      <c r="K3751" s="152"/>
      <c r="L3751" s="149"/>
      <c r="M3751" s="149"/>
      <c r="N3751" s="153"/>
      <c r="O3751" s="153"/>
      <c r="P3751" s="153"/>
    </row>
    <row r="3752" spans="1:16" x14ac:dyDescent="0.35">
      <c r="A3752" s="149"/>
      <c r="B3752" s="149"/>
      <c r="C3752" s="150"/>
      <c r="D3752" s="149"/>
      <c r="E3752" s="149"/>
      <c r="F3752" s="149"/>
      <c r="G3752" s="149"/>
      <c r="H3752" s="151"/>
      <c r="I3752" s="149"/>
      <c r="J3752" s="149"/>
      <c r="K3752" s="152"/>
      <c r="L3752" s="149"/>
      <c r="M3752" s="149"/>
      <c r="N3752" s="153"/>
      <c r="O3752" s="153"/>
      <c r="P3752" s="153"/>
    </row>
    <row r="3753" spans="1:16" x14ac:dyDescent="0.35">
      <c r="A3753" s="149"/>
      <c r="B3753" s="149"/>
      <c r="C3753" s="150"/>
      <c r="D3753" s="149"/>
      <c r="E3753" s="149"/>
      <c r="F3753" s="149"/>
      <c r="G3753" s="149"/>
      <c r="H3753" s="151"/>
      <c r="I3753" s="149"/>
      <c r="J3753" s="149"/>
      <c r="K3753" s="152"/>
      <c r="L3753" s="149"/>
      <c r="M3753" s="149"/>
      <c r="N3753" s="153"/>
      <c r="O3753" s="153"/>
      <c r="P3753" s="153"/>
    </row>
    <row r="3754" spans="1:16" x14ac:dyDescent="0.35">
      <c r="A3754" s="149"/>
      <c r="B3754" s="149"/>
      <c r="C3754" s="150"/>
      <c r="D3754" s="149"/>
      <c r="E3754" s="149"/>
      <c r="F3754" s="149"/>
      <c r="G3754" s="149"/>
      <c r="H3754" s="151"/>
      <c r="I3754" s="149"/>
      <c r="J3754" s="149"/>
      <c r="K3754" s="152"/>
      <c r="L3754" s="149"/>
      <c r="M3754" s="149"/>
      <c r="N3754" s="153"/>
      <c r="O3754" s="153"/>
      <c r="P3754" s="153"/>
    </row>
    <row r="3755" spans="1:16" x14ac:dyDescent="0.35">
      <c r="A3755" s="149"/>
      <c r="B3755" s="149"/>
      <c r="C3755" s="150"/>
      <c r="D3755" s="149"/>
      <c r="E3755" s="149"/>
      <c r="F3755" s="149"/>
      <c r="G3755" s="149"/>
      <c r="H3755" s="151"/>
      <c r="I3755" s="149"/>
      <c r="J3755" s="149"/>
      <c r="K3755" s="152"/>
      <c r="L3755" s="149"/>
      <c r="M3755" s="149"/>
      <c r="N3755" s="153"/>
      <c r="O3755" s="153"/>
      <c r="P3755" s="153"/>
    </row>
    <row r="3756" spans="1:16" x14ac:dyDescent="0.35">
      <c r="A3756" s="149"/>
      <c r="B3756" s="149"/>
      <c r="C3756" s="150"/>
      <c r="D3756" s="149"/>
      <c r="E3756" s="149"/>
      <c r="F3756" s="149"/>
      <c r="G3756" s="149"/>
      <c r="H3756" s="151"/>
      <c r="I3756" s="149"/>
      <c r="J3756" s="149"/>
      <c r="K3756" s="152"/>
      <c r="L3756" s="149"/>
      <c r="M3756" s="149"/>
      <c r="N3756" s="153"/>
      <c r="O3756" s="153"/>
      <c r="P3756" s="153"/>
    </row>
    <row r="3757" spans="1:16" x14ac:dyDescent="0.35">
      <c r="A3757" s="149"/>
      <c r="B3757" s="149"/>
      <c r="C3757" s="150"/>
      <c r="D3757" s="149"/>
      <c r="E3757" s="149"/>
      <c r="F3757" s="149"/>
      <c r="G3757" s="149"/>
      <c r="H3757" s="151"/>
      <c r="I3757" s="149"/>
      <c r="J3757" s="149"/>
      <c r="K3757" s="152"/>
      <c r="L3757" s="149"/>
      <c r="M3757" s="149"/>
      <c r="N3757" s="153"/>
      <c r="O3757" s="153"/>
      <c r="P3757" s="153"/>
    </row>
    <row r="3758" spans="1:16" x14ac:dyDescent="0.35">
      <c r="A3758" s="149"/>
      <c r="B3758" s="149"/>
      <c r="C3758" s="150"/>
      <c r="D3758" s="149"/>
      <c r="E3758" s="149"/>
      <c r="F3758" s="149"/>
      <c r="G3758" s="149"/>
      <c r="H3758" s="151"/>
      <c r="I3758" s="149"/>
      <c r="J3758" s="149"/>
      <c r="K3758" s="152"/>
      <c r="L3758" s="149"/>
      <c r="M3758" s="149"/>
      <c r="N3758" s="153"/>
      <c r="O3758" s="153"/>
      <c r="P3758" s="153"/>
    </row>
    <row r="3759" spans="1:16" x14ac:dyDescent="0.35">
      <c r="A3759" s="149"/>
      <c r="B3759" s="149"/>
      <c r="C3759" s="150"/>
      <c r="D3759" s="149"/>
      <c r="E3759" s="149"/>
      <c r="F3759" s="149"/>
      <c r="G3759" s="149"/>
      <c r="H3759" s="151"/>
      <c r="I3759" s="149"/>
      <c r="J3759" s="149"/>
      <c r="K3759" s="152"/>
      <c r="L3759" s="149"/>
      <c r="M3759" s="149"/>
      <c r="N3759" s="153"/>
      <c r="O3759" s="153"/>
      <c r="P3759" s="153"/>
    </row>
    <row r="3760" spans="1:16" x14ac:dyDescent="0.35">
      <c r="A3760" s="149"/>
      <c r="B3760" s="149"/>
      <c r="C3760" s="150"/>
      <c r="D3760" s="149"/>
      <c r="E3760" s="149"/>
      <c r="F3760" s="149"/>
      <c r="G3760" s="149"/>
      <c r="H3760" s="151"/>
      <c r="I3760" s="149"/>
      <c r="J3760" s="149"/>
      <c r="K3760" s="152"/>
      <c r="L3760" s="149"/>
      <c r="M3760" s="149"/>
      <c r="N3760" s="153"/>
      <c r="O3760" s="153"/>
      <c r="P3760" s="153"/>
    </row>
    <row r="3761" spans="1:16" x14ac:dyDescent="0.35">
      <c r="A3761" s="149"/>
      <c r="B3761" s="149"/>
      <c r="C3761" s="150"/>
      <c r="D3761" s="149"/>
      <c r="E3761" s="149"/>
      <c r="F3761" s="149"/>
      <c r="G3761" s="149"/>
      <c r="H3761" s="151"/>
      <c r="I3761" s="149"/>
      <c r="J3761" s="149"/>
      <c r="K3761" s="152"/>
      <c r="L3761" s="149"/>
      <c r="M3761" s="149"/>
      <c r="N3761" s="153"/>
      <c r="O3761" s="153"/>
      <c r="P3761" s="153"/>
    </row>
    <row r="3762" spans="1:16" x14ac:dyDescent="0.35">
      <c r="A3762" s="149"/>
      <c r="B3762" s="149"/>
      <c r="C3762" s="150"/>
      <c r="D3762" s="149"/>
      <c r="E3762" s="149"/>
      <c r="F3762" s="149"/>
      <c r="G3762" s="149"/>
      <c r="H3762" s="151"/>
      <c r="I3762" s="149"/>
      <c r="J3762" s="149"/>
      <c r="K3762" s="152"/>
      <c r="L3762" s="149"/>
      <c r="M3762" s="149"/>
      <c r="N3762" s="153"/>
      <c r="O3762" s="153"/>
      <c r="P3762" s="153"/>
    </row>
    <row r="3763" spans="1:16" x14ac:dyDescent="0.35">
      <c r="A3763" s="149"/>
      <c r="B3763" s="149"/>
      <c r="C3763" s="150"/>
      <c r="D3763" s="149"/>
      <c r="E3763" s="149"/>
      <c r="F3763" s="149"/>
      <c r="G3763" s="149"/>
      <c r="H3763" s="151"/>
      <c r="I3763" s="149"/>
      <c r="J3763" s="149"/>
      <c r="K3763" s="152"/>
      <c r="L3763" s="149"/>
      <c r="M3763" s="149"/>
      <c r="N3763" s="153"/>
      <c r="O3763" s="153"/>
      <c r="P3763" s="153"/>
    </row>
    <row r="3764" spans="1:16" x14ac:dyDescent="0.35">
      <c r="A3764" s="149"/>
      <c r="B3764" s="149"/>
      <c r="C3764" s="150"/>
      <c r="D3764" s="149"/>
      <c r="E3764" s="149"/>
      <c r="F3764" s="149"/>
      <c r="G3764" s="149"/>
      <c r="H3764" s="151"/>
      <c r="I3764" s="149"/>
      <c r="J3764" s="149"/>
      <c r="K3764" s="152"/>
      <c r="L3764" s="149"/>
      <c r="M3764" s="149"/>
      <c r="N3764" s="153"/>
      <c r="O3764" s="153"/>
      <c r="P3764" s="153"/>
    </row>
    <row r="3765" spans="1:16" x14ac:dyDescent="0.35">
      <c r="A3765" s="149"/>
      <c r="B3765" s="149"/>
      <c r="C3765" s="150"/>
      <c r="D3765" s="149"/>
      <c r="E3765" s="149"/>
      <c r="F3765" s="149"/>
      <c r="G3765" s="149"/>
      <c r="H3765" s="151"/>
      <c r="I3765" s="149"/>
      <c r="J3765" s="149"/>
      <c r="K3765" s="152"/>
      <c r="L3765" s="149"/>
      <c r="M3765" s="149"/>
      <c r="N3765" s="153"/>
      <c r="O3765" s="153"/>
      <c r="P3765" s="153"/>
    </row>
    <row r="3766" spans="1:16" x14ac:dyDescent="0.35">
      <c r="A3766" s="149"/>
      <c r="B3766" s="149"/>
      <c r="C3766" s="150"/>
      <c r="D3766" s="149"/>
      <c r="E3766" s="149"/>
      <c r="F3766" s="149"/>
      <c r="G3766" s="149"/>
      <c r="H3766" s="151"/>
      <c r="I3766" s="149"/>
      <c r="J3766" s="149"/>
      <c r="K3766" s="152"/>
      <c r="L3766" s="149"/>
      <c r="M3766" s="149"/>
      <c r="N3766" s="153"/>
      <c r="O3766" s="153"/>
      <c r="P3766" s="153"/>
    </row>
    <row r="3767" spans="1:16" x14ac:dyDescent="0.35">
      <c r="A3767" s="149"/>
      <c r="B3767" s="149"/>
      <c r="C3767" s="150"/>
      <c r="D3767" s="149"/>
      <c r="E3767" s="149"/>
      <c r="F3767" s="149"/>
      <c r="G3767" s="149"/>
      <c r="H3767" s="151"/>
      <c r="I3767" s="149"/>
      <c r="J3767" s="149"/>
      <c r="K3767" s="152"/>
      <c r="L3767" s="149"/>
      <c r="M3767" s="149"/>
      <c r="N3767" s="153"/>
      <c r="O3767" s="153"/>
      <c r="P3767" s="153"/>
    </row>
    <row r="3768" spans="1:16" x14ac:dyDescent="0.35">
      <c r="A3768" s="149"/>
      <c r="B3768" s="149"/>
      <c r="C3768" s="150"/>
      <c r="D3768" s="149"/>
      <c r="E3768" s="149"/>
      <c r="F3768" s="149"/>
      <c r="G3768" s="149"/>
      <c r="H3768" s="151"/>
      <c r="I3768" s="149"/>
      <c r="J3768" s="149"/>
      <c r="K3768" s="152"/>
      <c r="L3768" s="149"/>
      <c r="M3768" s="149"/>
      <c r="N3768" s="153"/>
      <c r="O3768" s="153"/>
      <c r="P3768" s="153"/>
    </row>
    <row r="3769" spans="1:16" x14ac:dyDescent="0.35">
      <c r="A3769" s="149"/>
      <c r="B3769" s="149"/>
      <c r="C3769" s="150"/>
      <c r="D3769" s="149"/>
      <c r="E3769" s="149"/>
      <c r="F3769" s="149"/>
      <c r="G3769" s="149"/>
      <c r="H3769" s="151"/>
      <c r="I3769" s="149"/>
      <c r="J3769" s="149"/>
      <c r="K3769" s="152"/>
      <c r="L3769" s="149"/>
      <c r="M3769" s="149"/>
      <c r="N3769" s="153"/>
      <c r="O3769" s="153"/>
      <c r="P3769" s="153"/>
    </row>
    <row r="3770" spans="1:16" x14ac:dyDescent="0.35">
      <c r="A3770" s="149"/>
      <c r="B3770" s="149"/>
      <c r="C3770" s="150"/>
      <c r="D3770" s="149"/>
      <c r="E3770" s="149"/>
      <c r="F3770" s="149"/>
      <c r="G3770" s="149"/>
      <c r="H3770" s="151"/>
      <c r="I3770" s="149"/>
      <c r="J3770" s="149"/>
      <c r="K3770" s="152"/>
      <c r="L3770" s="149"/>
      <c r="M3770" s="149"/>
      <c r="N3770" s="153"/>
      <c r="O3770" s="153"/>
      <c r="P3770" s="153"/>
    </row>
    <row r="3771" spans="1:16" x14ac:dyDescent="0.35">
      <c r="A3771" s="149"/>
      <c r="B3771" s="149"/>
      <c r="C3771" s="150"/>
      <c r="D3771" s="149"/>
      <c r="E3771" s="149"/>
      <c r="F3771" s="149"/>
      <c r="G3771" s="149"/>
      <c r="H3771" s="151"/>
      <c r="I3771" s="149"/>
      <c r="J3771" s="149"/>
      <c r="K3771" s="152"/>
      <c r="L3771" s="149"/>
      <c r="M3771" s="149"/>
      <c r="N3771" s="153"/>
      <c r="O3771" s="153"/>
      <c r="P3771" s="153"/>
    </row>
    <row r="3772" spans="1:16" x14ac:dyDescent="0.35">
      <c r="A3772" s="149"/>
      <c r="B3772" s="149"/>
      <c r="C3772" s="150"/>
      <c r="D3772" s="149"/>
      <c r="E3772" s="149"/>
      <c r="F3772" s="149"/>
      <c r="G3772" s="149"/>
      <c r="H3772" s="151"/>
      <c r="I3772" s="149"/>
      <c r="J3772" s="149"/>
      <c r="K3772" s="152"/>
      <c r="L3772" s="149"/>
      <c r="M3772" s="149"/>
      <c r="N3772" s="153"/>
      <c r="O3772" s="153"/>
      <c r="P3772" s="153"/>
    </row>
    <row r="3773" spans="1:16" x14ac:dyDescent="0.35">
      <c r="A3773" s="149"/>
      <c r="B3773" s="149"/>
      <c r="C3773" s="150"/>
      <c r="D3773" s="149"/>
      <c r="E3773" s="149"/>
      <c r="F3773" s="149"/>
      <c r="G3773" s="149"/>
      <c r="H3773" s="151"/>
      <c r="I3773" s="149"/>
      <c r="J3773" s="149"/>
      <c r="K3773" s="152"/>
      <c r="L3773" s="149"/>
      <c r="M3773" s="149"/>
      <c r="N3773" s="153"/>
      <c r="O3773" s="153"/>
      <c r="P3773" s="153"/>
    </row>
    <row r="3774" spans="1:16" x14ac:dyDescent="0.35">
      <c r="A3774" s="149"/>
      <c r="B3774" s="149"/>
      <c r="C3774" s="150"/>
      <c r="D3774" s="149"/>
      <c r="E3774" s="149"/>
      <c r="F3774" s="149"/>
      <c r="G3774" s="149"/>
      <c r="H3774" s="151"/>
      <c r="I3774" s="149"/>
      <c r="J3774" s="149"/>
      <c r="K3774" s="152"/>
      <c r="L3774" s="149"/>
      <c r="M3774" s="149"/>
      <c r="N3774" s="153"/>
      <c r="O3774" s="153"/>
      <c r="P3774" s="153"/>
    </row>
    <row r="3775" spans="1:16" x14ac:dyDescent="0.35">
      <c r="A3775" s="149"/>
      <c r="B3775" s="149"/>
      <c r="C3775" s="150"/>
      <c r="D3775" s="149"/>
      <c r="E3775" s="149"/>
      <c r="F3775" s="149"/>
      <c r="G3775" s="149"/>
      <c r="H3775" s="151"/>
      <c r="I3775" s="149"/>
      <c r="J3775" s="149"/>
      <c r="K3775" s="152"/>
      <c r="L3775" s="149"/>
      <c r="M3775" s="149"/>
      <c r="N3775" s="153"/>
      <c r="O3775" s="153"/>
      <c r="P3775" s="153"/>
    </row>
    <row r="3776" spans="1:16" x14ac:dyDescent="0.35">
      <c r="A3776" s="149"/>
      <c r="B3776" s="149"/>
      <c r="C3776" s="150"/>
      <c r="D3776" s="149"/>
      <c r="E3776" s="149"/>
      <c r="F3776" s="149"/>
      <c r="G3776" s="149"/>
      <c r="H3776" s="151"/>
      <c r="I3776" s="149"/>
      <c r="J3776" s="149"/>
      <c r="K3776" s="152"/>
      <c r="L3776" s="149"/>
      <c r="M3776" s="149"/>
      <c r="N3776" s="153"/>
      <c r="O3776" s="153"/>
      <c r="P3776" s="153"/>
    </row>
    <row r="3777" spans="1:16" x14ac:dyDescent="0.35">
      <c r="A3777" s="149"/>
      <c r="B3777" s="149"/>
      <c r="C3777" s="150"/>
      <c r="D3777" s="149"/>
      <c r="E3777" s="149"/>
      <c r="F3777" s="149"/>
      <c r="G3777" s="149"/>
      <c r="H3777" s="151"/>
      <c r="I3777" s="149"/>
      <c r="J3777" s="149"/>
      <c r="K3777" s="152"/>
      <c r="L3777" s="149"/>
      <c r="M3777" s="149"/>
      <c r="N3777" s="153"/>
      <c r="O3777" s="153"/>
      <c r="P3777" s="153"/>
    </row>
    <row r="3778" spans="1:16" x14ac:dyDescent="0.35">
      <c r="A3778" s="149"/>
      <c r="B3778" s="149"/>
      <c r="C3778" s="150"/>
      <c r="D3778" s="149"/>
      <c r="E3778" s="149"/>
      <c r="F3778" s="149"/>
      <c r="G3778" s="149"/>
      <c r="H3778" s="151"/>
      <c r="I3778" s="149"/>
      <c r="J3778" s="149"/>
      <c r="K3778" s="152"/>
      <c r="L3778" s="149"/>
      <c r="M3778" s="149"/>
      <c r="N3778" s="153"/>
      <c r="O3778" s="153"/>
      <c r="P3778" s="153"/>
    </row>
    <row r="3779" spans="1:16" x14ac:dyDescent="0.35">
      <c r="A3779" s="149"/>
      <c r="B3779" s="149"/>
      <c r="C3779" s="150"/>
      <c r="D3779" s="149"/>
      <c r="E3779" s="149"/>
      <c r="F3779" s="149"/>
      <c r="G3779" s="149"/>
      <c r="H3779" s="151"/>
      <c r="I3779" s="149"/>
      <c r="J3779" s="149"/>
      <c r="K3779" s="152"/>
      <c r="L3779" s="149"/>
      <c r="M3779" s="149"/>
      <c r="N3779" s="153"/>
      <c r="O3779" s="153"/>
      <c r="P3779" s="153"/>
    </row>
    <row r="3780" spans="1:16" x14ac:dyDescent="0.35">
      <c r="A3780" s="149"/>
      <c r="B3780" s="149"/>
      <c r="C3780" s="150"/>
      <c r="D3780" s="149"/>
      <c r="E3780" s="149"/>
      <c r="F3780" s="149"/>
      <c r="G3780" s="149"/>
      <c r="H3780" s="151"/>
      <c r="I3780" s="149"/>
      <c r="J3780" s="149"/>
      <c r="K3780" s="152"/>
      <c r="L3780" s="149"/>
      <c r="M3780" s="149"/>
      <c r="N3780" s="153"/>
      <c r="O3780" s="153"/>
      <c r="P3780" s="153"/>
    </row>
    <row r="3781" spans="1:16" x14ac:dyDescent="0.35">
      <c r="A3781" s="149"/>
      <c r="B3781" s="149"/>
      <c r="C3781" s="150"/>
      <c r="D3781" s="149"/>
      <c r="E3781" s="149"/>
      <c r="F3781" s="149"/>
      <c r="G3781" s="149"/>
      <c r="H3781" s="151"/>
      <c r="I3781" s="149"/>
      <c r="J3781" s="149"/>
      <c r="K3781" s="152"/>
      <c r="L3781" s="149"/>
      <c r="M3781" s="149"/>
      <c r="N3781" s="153"/>
      <c r="O3781" s="153"/>
      <c r="P3781" s="153"/>
    </row>
    <row r="3782" spans="1:16" x14ac:dyDescent="0.35">
      <c r="A3782" s="149"/>
      <c r="B3782" s="149"/>
      <c r="C3782" s="150"/>
      <c r="D3782" s="149"/>
      <c r="E3782" s="149"/>
      <c r="F3782" s="149"/>
      <c r="G3782" s="149"/>
      <c r="H3782" s="151"/>
      <c r="I3782" s="149"/>
      <c r="J3782" s="149"/>
      <c r="K3782" s="152"/>
      <c r="L3782" s="149"/>
      <c r="M3782" s="149"/>
      <c r="N3782" s="153"/>
      <c r="O3782" s="153"/>
      <c r="P3782" s="153"/>
    </row>
    <row r="3783" spans="1:16" x14ac:dyDescent="0.35">
      <c r="A3783" s="149"/>
      <c r="B3783" s="149"/>
      <c r="C3783" s="150"/>
      <c r="D3783" s="149"/>
      <c r="E3783" s="149"/>
      <c r="F3783" s="149"/>
      <c r="G3783" s="149"/>
      <c r="H3783" s="151"/>
      <c r="I3783" s="149"/>
      <c r="J3783" s="149"/>
      <c r="K3783" s="152"/>
      <c r="L3783" s="149"/>
      <c r="M3783" s="149"/>
      <c r="N3783" s="153"/>
      <c r="O3783" s="153"/>
      <c r="P3783" s="153"/>
    </row>
    <row r="3784" spans="1:16" x14ac:dyDescent="0.35">
      <c r="A3784" s="149"/>
      <c r="B3784" s="149"/>
      <c r="C3784" s="150"/>
      <c r="D3784" s="149"/>
      <c r="E3784" s="149"/>
      <c r="F3784" s="149"/>
      <c r="G3784" s="149"/>
      <c r="H3784" s="151"/>
      <c r="I3784" s="149"/>
      <c r="J3784" s="149"/>
      <c r="K3784" s="152"/>
      <c r="L3784" s="149"/>
      <c r="M3784" s="149"/>
      <c r="N3784" s="153"/>
      <c r="O3784" s="153"/>
      <c r="P3784" s="153"/>
    </row>
    <row r="3785" spans="1:16" x14ac:dyDescent="0.35">
      <c r="A3785" s="149"/>
      <c r="B3785" s="149"/>
      <c r="C3785" s="150"/>
      <c r="D3785" s="149"/>
      <c r="E3785" s="149"/>
      <c r="F3785" s="149"/>
      <c r="G3785" s="149"/>
      <c r="H3785" s="151"/>
      <c r="I3785" s="149"/>
      <c r="J3785" s="149"/>
      <c r="K3785" s="152"/>
      <c r="L3785" s="149"/>
      <c r="M3785" s="149"/>
      <c r="N3785" s="153"/>
      <c r="O3785" s="153"/>
      <c r="P3785" s="153"/>
    </row>
    <row r="3786" spans="1:16" x14ac:dyDescent="0.35">
      <c r="A3786" s="149"/>
      <c r="B3786" s="149"/>
      <c r="C3786" s="150"/>
      <c r="D3786" s="149"/>
      <c r="E3786" s="149"/>
      <c r="F3786" s="149"/>
      <c r="G3786" s="149"/>
      <c r="H3786" s="151"/>
      <c r="I3786" s="149"/>
      <c r="J3786" s="149"/>
      <c r="K3786" s="152"/>
      <c r="L3786" s="149"/>
      <c r="M3786" s="149"/>
      <c r="N3786" s="153"/>
      <c r="O3786" s="153"/>
      <c r="P3786" s="153"/>
    </row>
    <row r="3787" spans="1:16" x14ac:dyDescent="0.35">
      <c r="A3787" s="149"/>
      <c r="B3787" s="149"/>
      <c r="C3787" s="150"/>
      <c r="D3787" s="149"/>
      <c r="E3787" s="149"/>
      <c r="F3787" s="149"/>
      <c r="G3787" s="149"/>
      <c r="H3787" s="151"/>
      <c r="I3787" s="149"/>
      <c r="J3787" s="149"/>
      <c r="K3787" s="152"/>
      <c r="L3787" s="149"/>
      <c r="M3787" s="149"/>
      <c r="N3787" s="153"/>
      <c r="O3787" s="153"/>
      <c r="P3787" s="153"/>
    </row>
    <row r="3788" spans="1:16" x14ac:dyDescent="0.35">
      <c r="A3788" s="149"/>
      <c r="B3788" s="149"/>
      <c r="C3788" s="150"/>
      <c r="D3788" s="149"/>
      <c r="E3788" s="149"/>
      <c r="F3788" s="149"/>
      <c r="G3788" s="149"/>
      <c r="H3788" s="151"/>
      <c r="I3788" s="149"/>
      <c r="J3788" s="149"/>
      <c r="K3788" s="152"/>
      <c r="L3788" s="149"/>
      <c r="M3788" s="149"/>
      <c r="N3788" s="153"/>
      <c r="O3788" s="153"/>
      <c r="P3788" s="153"/>
    </row>
    <row r="3789" spans="1:16" x14ac:dyDescent="0.35">
      <c r="A3789" s="149"/>
      <c r="B3789" s="149"/>
      <c r="C3789" s="150"/>
      <c r="D3789" s="149"/>
      <c r="E3789" s="149"/>
      <c r="F3789" s="149"/>
      <c r="G3789" s="149"/>
      <c r="H3789" s="151"/>
      <c r="I3789" s="149"/>
      <c r="J3789" s="149"/>
      <c r="K3789" s="152"/>
      <c r="L3789" s="149"/>
      <c r="M3789" s="149"/>
      <c r="N3789" s="153"/>
      <c r="O3789" s="153"/>
      <c r="P3789" s="153"/>
    </row>
    <row r="3790" spans="1:16" x14ac:dyDescent="0.35">
      <c r="A3790" s="149"/>
      <c r="B3790" s="149"/>
      <c r="C3790" s="150"/>
      <c r="D3790" s="149"/>
      <c r="E3790" s="149"/>
      <c r="F3790" s="149"/>
      <c r="G3790" s="149"/>
      <c r="H3790" s="151"/>
      <c r="I3790" s="149"/>
      <c r="J3790" s="149"/>
      <c r="K3790" s="152"/>
      <c r="L3790" s="149"/>
      <c r="M3790" s="149"/>
      <c r="N3790" s="153"/>
      <c r="O3790" s="153"/>
      <c r="P3790" s="153"/>
    </row>
    <row r="3791" spans="1:16" x14ac:dyDescent="0.35">
      <c r="A3791" s="149"/>
      <c r="B3791" s="149"/>
      <c r="C3791" s="150"/>
      <c r="D3791" s="149"/>
      <c r="E3791" s="149"/>
      <c r="F3791" s="149"/>
      <c r="G3791" s="149"/>
      <c r="H3791" s="151"/>
      <c r="I3791" s="149"/>
      <c r="J3791" s="149"/>
      <c r="K3791" s="152"/>
      <c r="L3791" s="149"/>
      <c r="M3791" s="149"/>
      <c r="N3791" s="153"/>
      <c r="O3791" s="153"/>
      <c r="P3791" s="153"/>
    </row>
    <row r="3792" spans="1:16" x14ac:dyDescent="0.35">
      <c r="A3792" s="149"/>
      <c r="B3792" s="149"/>
      <c r="C3792" s="150"/>
      <c r="D3792" s="149"/>
      <c r="E3792" s="149"/>
      <c r="F3792" s="149"/>
      <c r="G3792" s="149"/>
      <c r="H3792" s="151"/>
      <c r="I3792" s="149"/>
      <c r="J3792" s="149"/>
      <c r="K3792" s="152"/>
      <c r="L3792" s="149"/>
      <c r="M3792" s="149"/>
      <c r="N3792" s="153"/>
      <c r="O3792" s="153"/>
      <c r="P3792" s="153"/>
    </row>
    <row r="3793" spans="1:16" x14ac:dyDescent="0.35">
      <c r="A3793" s="149"/>
      <c r="B3793" s="149"/>
      <c r="C3793" s="150"/>
      <c r="D3793" s="149"/>
      <c r="E3793" s="149"/>
      <c r="F3793" s="149"/>
      <c r="G3793" s="149"/>
      <c r="H3793" s="151"/>
      <c r="I3793" s="149"/>
      <c r="J3793" s="149"/>
      <c r="K3793" s="152"/>
      <c r="L3793" s="149"/>
      <c r="M3793" s="149"/>
      <c r="N3793" s="153"/>
      <c r="O3793" s="153"/>
      <c r="P3793" s="153"/>
    </row>
    <row r="3794" spans="1:16" x14ac:dyDescent="0.35">
      <c r="A3794" s="149"/>
      <c r="B3794" s="149"/>
      <c r="C3794" s="150"/>
      <c r="D3794" s="149"/>
      <c r="E3794" s="149"/>
      <c r="F3794" s="149"/>
      <c r="G3794" s="149"/>
      <c r="H3794" s="151"/>
      <c r="I3794" s="149"/>
      <c r="J3794" s="149"/>
      <c r="K3794" s="152"/>
      <c r="L3794" s="149"/>
      <c r="M3794" s="149"/>
      <c r="N3794" s="153"/>
      <c r="O3794" s="153"/>
      <c r="P3794" s="153"/>
    </row>
    <row r="3795" spans="1:16" x14ac:dyDescent="0.35">
      <c r="A3795" s="149"/>
      <c r="B3795" s="149"/>
      <c r="C3795" s="150"/>
      <c r="D3795" s="149"/>
      <c r="E3795" s="149"/>
      <c r="F3795" s="149"/>
      <c r="G3795" s="149"/>
      <c r="H3795" s="151"/>
      <c r="I3795" s="149"/>
      <c r="J3795" s="149"/>
      <c r="K3795" s="152"/>
      <c r="L3795" s="149"/>
      <c r="M3795" s="149"/>
      <c r="N3795" s="153"/>
      <c r="O3795" s="153"/>
      <c r="P3795" s="153"/>
    </row>
    <row r="3796" spans="1:16" x14ac:dyDescent="0.35">
      <c r="A3796" s="149"/>
      <c r="B3796" s="149"/>
      <c r="C3796" s="150"/>
      <c r="D3796" s="149"/>
      <c r="E3796" s="149"/>
      <c r="F3796" s="149"/>
      <c r="G3796" s="149"/>
      <c r="H3796" s="151"/>
      <c r="I3796" s="149"/>
      <c r="J3796" s="149"/>
      <c r="K3796" s="152"/>
      <c r="L3796" s="149"/>
      <c r="M3796" s="149"/>
      <c r="N3796" s="153"/>
      <c r="O3796" s="153"/>
      <c r="P3796" s="153"/>
    </row>
    <row r="3797" spans="1:16" x14ac:dyDescent="0.35">
      <c r="A3797" s="149"/>
      <c r="B3797" s="149"/>
      <c r="C3797" s="150"/>
      <c r="D3797" s="149"/>
      <c r="E3797" s="149"/>
      <c r="F3797" s="149"/>
      <c r="G3797" s="149"/>
      <c r="H3797" s="151"/>
      <c r="I3797" s="149"/>
      <c r="J3797" s="149"/>
      <c r="K3797" s="152"/>
      <c r="L3797" s="149"/>
      <c r="M3797" s="149"/>
      <c r="N3797" s="153"/>
      <c r="O3797" s="153"/>
      <c r="P3797" s="153"/>
    </row>
    <row r="3798" spans="1:16" x14ac:dyDescent="0.35">
      <c r="A3798" s="149"/>
      <c r="B3798" s="149"/>
      <c r="C3798" s="150"/>
      <c r="D3798" s="149"/>
      <c r="E3798" s="149"/>
      <c r="F3798" s="149"/>
      <c r="G3798" s="149"/>
      <c r="H3798" s="151"/>
      <c r="I3798" s="149"/>
      <c r="J3798" s="149"/>
      <c r="K3798" s="152"/>
      <c r="L3798" s="149"/>
      <c r="M3798" s="149"/>
      <c r="N3798" s="153"/>
      <c r="O3798" s="153"/>
      <c r="P3798" s="153"/>
    </row>
    <row r="3799" spans="1:16" x14ac:dyDescent="0.35">
      <c r="A3799" s="149"/>
      <c r="B3799" s="149"/>
      <c r="C3799" s="150"/>
      <c r="D3799" s="149"/>
      <c r="E3799" s="149"/>
      <c r="F3799" s="149"/>
      <c r="G3799" s="149"/>
      <c r="H3799" s="151"/>
      <c r="I3799" s="149"/>
      <c r="J3799" s="149"/>
      <c r="K3799" s="152"/>
      <c r="L3799" s="149"/>
      <c r="M3799" s="149"/>
      <c r="N3799" s="153"/>
      <c r="O3799" s="153"/>
      <c r="P3799" s="153"/>
    </row>
    <row r="3800" spans="1:16" x14ac:dyDescent="0.35">
      <c r="A3800" s="149"/>
      <c r="B3800" s="149"/>
      <c r="C3800" s="150"/>
      <c r="D3800" s="149"/>
      <c r="E3800" s="149"/>
      <c r="F3800" s="149"/>
      <c r="G3800" s="149"/>
      <c r="H3800" s="151"/>
      <c r="I3800" s="149"/>
      <c r="J3800" s="149"/>
      <c r="K3800" s="152"/>
      <c r="L3800" s="149"/>
      <c r="M3800" s="149"/>
      <c r="N3800" s="153"/>
      <c r="O3800" s="153"/>
      <c r="P3800" s="153"/>
    </row>
    <row r="3801" spans="1:16" x14ac:dyDescent="0.35">
      <c r="A3801" s="149"/>
      <c r="B3801" s="149"/>
      <c r="C3801" s="150"/>
      <c r="D3801" s="149"/>
      <c r="E3801" s="149"/>
      <c r="F3801" s="149"/>
      <c r="G3801" s="149"/>
      <c r="H3801" s="151"/>
      <c r="I3801" s="149"/>
      <c r="J3801" s="149"/>
      <c r="K3801" s="152"/>
      <c r="L3801" s="149"/>
      <c r="M3801" s="149"/>
      <c r="N3801" s="153"/>
      <c r="O3801" s="153"/>
      <c r="P3801" s="153"/>
    </row>
    <row r="3802" spans="1:16" x14ac:dyDescent="0.35">
      <c r="A3802" s="149"/>
      <c r="B3802" s="149"/>
      <c r="C3802" s="150"/>
      <c r="D3802" s="149"/>
      <c r="E3802" s="149"/>
      <c r="F3802" s="149"/>
      <c r="G3802" s="149"/>
      <c r="H3802" s="151"/>
      <c r="I3802" s="149"/>
      <c r="J3802" s="149"/>
      <c r="K3802" s="152"/>
      <c r="L3802" s="149"/>
      <c r="M3802" s="149"/>
      <c r="N3802" s="153"/>
      <c r="O3802" s="153"/>
      <c r="P3802" s="153"/>
    </row>
    <row r="3803" spans="1:16" x14ac:dyDescent="0.35">
      <c r="A3803" s="149"/>
      <c r="B3803" s="149"/>
      <c r="C3803" s="150"/>
      <c r="D3803" s="149"/>
      <c r="E3803" s="149"/>
      <c r="F3803" s="149"/>
      <c r="G3803" s="149"/>
      <c r="H3803" s="151"/>
      <c r="I3803" s="149"/>
      <c r="J3803" s="149"/>
      <c r="K3803" s="152"/>
      <c r="L3803" s="149"/>
      <c r="M3803" s="149"/>
      <c r="N3803" s="153"/>
      <c r="O3803" s="153"/>
      <c r="P3803" s="153"/>
    </row>
    <row r="3804" spans="1:16" x14ac:dyDescent="0.35">
      <c r="A3804" s="149"/>
      <c r="B3804" s="149"/>
      <c r="C3804" s="150"/>
      <c r="D3804" s="149"/>
      <c r="E3804" s="149"/>
      <c r="F3804" s="149"/>
      <c r="G3804" s="149"/>
      <c r="H3804" s="151"/>
      <c r="I3804" s="149"/>
      <c r="J3804" s="149"/>
      <c r="K3804" s="152"/>
      <c r="L3804" s="149"/>
      <c r="M3804" s="149"/>
      <c r="N3804" s="153"/>
      <c r="O3804" s="153"/>
      <c r="P3804" s="153"/>
    </row>
    <row r="3805" spans="1:16" x14ac:dyDescent="0.35">
      <c r="A3805" s="149"/>
      <c r="B3805" s="149"/>
      <c r="C3805" s="150"/>
      <c r="D3805" s="149"/>
      <c r="E3805" s="149"/>
      <c r="F3805" s="149"/>
      <c r="G3805" s="149"/>
      <c r="H3805" s="151"/>
      <c r="I3805" s="149"/>
      <c r="J3805" s="149"/>
      <c r="K3805" s="152"/>
      <c r="L3805" s="149"/>
      <c r="M3805" s="149"/>
      <c r="N3805" s="153"/>
      <c r="O3805" s="153"/>
      <c r="P3805" s="153"/>
    </row>
    <row r="3806" spans="1:16" x14ac:dyDescent="0.35">
      <c r="A3806" s="149"/>
      <c r="B3806" s="149"/>
      <c r="C3806" s="150"/>
      <c r="D3806" s="149"/>
      <c r="E3806" s="149"/>
      <c r="F3806" s="149"/>
      <c r="G3806" s="149"/>
      <c r="H3806" s="151"/>
      <c r="I3806" s="149"/>
      <c r="J3806" s="149"/>
      <c r="K3806" s="152"/>
      <c r="L3806" s="149"/>
      <c r="M3806" s="149"/>
      <c r="N3806" s="153"/>
      <c r="O3806" s="153"/>
      <c r="P3806" s="153"/>
    </row>
    <row r="3807" spans="1:16" x14ac:dyDescent="0.35">
      <c r="A3807" s="149"/>
      <c r="B3807" s="149"/>
      <c r="C3807" s="150"/>
      <c r="D3807" s="149"/>
      <c r="E3807" s="149"/>
      <c r="F3807" s="149"/>
      <c r="G3807" s="149"/>
      <c r="H3807" s="151"/>
      <c r="I3807" s="149"/>
      <c r="J3807" s="149"/>
      <c r="K3807" s="152"/>
      <c r="L3807" s="149"/>
      <c r="M3807" s="149"/>
      <c r="N3807" s="153"/>
      <c r="O3807" s="153"/>
      <c r="P3807" s="153"/>
    </row>
    <row r="3808" spans="1:16" x14ac:dyDescent="0.35">
      <c r="A3808" s="149"/>
      <c r="B3808" s="149"/>
      <c r="C3808" s="150"/>
      <c r="D3808" s="149"/>
      <c r="E3808" s="149"/>
      <c r="F3808" s="149"/>
      <c r="G3808" s="149"/>
      <c r="H3808" s="151"/>
      <c r="I3808" s="149"/>
      <c r="J3808" s="149"/>
      <c r="K3808" s="152"/>
      <c r="L3808" s="149"/>
      <c r="M3808" s="149"/>
      <c r="N3808" s="153"/>
      <c r="O3808" s="153"/>
      <c r="P3808" s="153"/>
    </row>
    <row r="3809" spans="1:16" x14ac:dyDescent="0.35">
      <c r="A3809" s="149"/>
      <c r="B3809" s="149"/>
      <c r="C3809" s="150"/>
      <c r="D3809" s="149"/>
      <c r="E3809" s="149"/>
      <c r="F3809" s="149"/>
      <c r="G3809" s="149"/>
      <c r="H3809" s="151"/>
      <c r="I3809" s="149"/>
      <c r="J3809" s="149"/>
      <c r="K3809" s="152"/>
      <c r="L3809" s="149"/>
      <c r="M3809" s="149"/>
      <c r="N3809" s="153"/>
      <c r="O3809" s="153"/>
      <c r="P3809" s="153"/>
    </row>
    <row r="3810" spans="1:16" x14ac:dyDescent="0.35">
      <c r="A3810" s="149"/>
      <c r="B3810" s="149"/>
      <c r="C3810" s="150"/>
      <c r="D3810" s="149"/>
      <c r="E3810" s="149"/>
      <c r="F3810" s="149"/>
      <c r="G3810" s="149"/>
      <c r="H3810" s="151"/>
      <c r="I3810" s="149"/>
      <c r="J3810" s="149"/>
      <c r="K3810" s="152"/>
      <c r="L3810" s="149"/>
      <c r="M3810" s="149"/>
      <c r="N3810" s="153"/>
      <c r="O3810" s="153"/>
      <c r="P3810" s="153"/>
    </row>
    <row r="3811" spans="1:16" x14ac:dyDescent="0.35">
      <c r="A3811" s="149"/>
      <c r="B3811" s="149"/>
      <c r="C3811" s="150"/>
      <c r="D3811" s="149"/>
      <c r="E3811" s="149"/>
      <c r="F3811" s="149"/>
      <c r="G3811" s="149"/>
      <c r="H3811" s="151"/>
      <c r="I3811" s="149"/>
      <c r="J3811" s="149"/>
      <c r="K3811" s="152"/>
      <c r="L3811" s="149"/>
      <c r="M3811" s="149"/>
      <c r="N3811" s="153"/>
      <c r="O3811" s="153"/>
      <c r="P3811" s="153"/>
    </row>
    <row r="3812" spans="1:16" x14ac:dyDescent="0.35">
      <c r="A3812" s="149"/>
      <c r="B3812" s="149"/>
      <c r="C3812" s="150"/>
      <c r="D3812" s="149"/>
      <c r="E3812" s="149"/>
      <c r="F3812" s="149"/>
      <c r="G3812" s="149"/>
      <c r="H3812" s="151"/>
      <c r="I3812" s="149"/>
      <c r="J3812" s="149"/>
      <c r="K3812" s="152"/>
      <c r="L3812" s="149"/>
      <c r="M3812" s="149"/>
      <c r="N3812" s="153"/>
      <c r="O3812" s="153"/>
      <c r="P3812" s="153"/>
    </row>
    <row r="3813" spans="1:16" x14ac:dyDescent="0.35">
      <c r="A3813" s="149"/>
      <c r="B3813" s="149"/>
      <c r="C3813" s="150"/>
      <c r="D3813" s="149"/>
      <c r="E3813" s="149"/>
      <c r="F3813" s="149"/>
      <c r="G3813" s="149"/>
      <c r="H3813" s="151"/>
      <c r="I3813" s="149"/>
      <c r="J3813" s="149"/>
      <c r="K3813" s="152"/>
      <c r="L3813" s="149"/>
      <c r="M3813" s="149"/>
      <c r="N3813" s="153"/>
      <c r="O3813" s="153"/>
      <c r="P3813" s="153"/>
    </row>
    <row r="3814" spans="1:16" x14ac:dyDescent="0.35">
      <c r="A3814" s="149"/>
      <c r="B3814" s="149"/>
      <c r="C3814" s="150"/>
      <c r="D3814" s="149"/>
      <c r="E3814" s="149"/>
      <c r="F3814" s="149"/>
      <c r="G3814" s="149"/>
      <c r="H3814" s="151"/>
      <c r="I3814" s="149"/>
      <c r="J3814" s="149"/>
      <c r="K3814" s="152"/>
      <c r="L3814" s="149"/>
      <c r="M3814" s="149"/>
      <c r="N3814" s="153"/>
      <c r="O3814" s="153"/>
      <c r="P3814" s="153"/>
    </row>
    <row r="3815" spans="1:16" x14ac:dyDescent="0.35">
      <c r="A3815" s="149"/>
      <c r="B3815" s="149"/>
      <c r="C3815" s="150"/>
      <c r="D3815" s="149"/>
      <c r="E3815" s="149"/>
      <c r="F3815" s="149"/>
      <c r="G3815" s="149"/>
      <c r="H3815" s="151"/>
      <c r="I3815" s="149"/>
      <c r="J3815" s="149"/>
      <c r="K3815" s="152"/>
      <c r="L3815" s="149"/>
      <c r="M3815" s="149"/>
      <c r="N3815" s="153"/>
      <c r="O3815" s="153"/>
      <c r="P3815" s="153"/>
    </row>
    <row r="3816" spans="1:16" x14ac:dyDescent="0.35">
      <c r="A3816" s="149"/>
      <c r="B3816" s="149"/>
      <c r="C3816" s="150"/>
      <c r="D3816" s="149"/>
      <c r="E3816" s="149"/>
      <c r="F3816" s="149"/>
      <c r="G3816" s="149"/>
      <c r="H3816" s="151"/>
      <c r="I3816" s="149"/>
      <c r="J3816" s="149"/>
      <c r="K3816" s="152"/>
      <c r="L3816" s="149"/>
      <c r="M3816" s="149"/>
      <c r="N3816" s="153"/>
      <c r="O3816" s="153"/>
      <c r="P3816" s="153"/>
    </row>
    <row r="3817" spans="1:16" x14ac:dyDescent="0.35">
      <c r="A3817" s="149"/>
      <c r="B3817" s="149"/>
      <c r="C3817" s="150"/>
      <c r="D3817" s="149"/>
      <c r="E3817" s="149"/>
      <c r="F3817" s="149"/>
      <c r="G3817" s="149"/>
      <c r="H3817" s="151"/>
      <c r="I3817" s="149"/>
      <c r="J3817" s="149"/>
      <c r="K3817" s="152"/>
      <c r="L3817" s="149"/>
      <c r="M3817" s="149"/>
      <c r="N3817" s="153"/>
      <c r="O3817" s="153"/>
      <c r="P3817" s="153"/>
    </row>
    <row r="3818" spans="1:16" x14ac:dyDescent="0.35">
      <c r="A3818" s="149"/>
      <c r="B3818" s="149"/>
      <c r="C3818" s="150"/>
      <c r="D3818" s="149"/>
      <c r="E3818" s="149"/>
      <c r="F3818" s="149"/>
      <c r="G3818" s="149"/>
      <c r="H3818" s="151"/>
      <c r="I3818" s="149"/>
      <c r="J3818" s="149"/>
      <c r="K3818" s="152"/>
      <c r="L3818" s="149"/>
      <c r="M3818" s="149"/>
      <c r="N3818" s="153"/>
      <c r="O3818" s="153"/>
      <c r="P3818" s="153"/>
    </row>
    <row r="3819" spans="1:16" x14ac:dyDescent="0.35">
      <c r="A3819" s="149"/>
      <c r="B3819" s="149"/>
      <c r="C3819" s="150"/>
      <c r="D3819" s="149"/>
      <c r="E3819" s="149"/>
      <c r="F3819" s="149"/>
      <c r="G3819" s="149"/>
      <c r="H3819" s="151"/>
      <c r="I3819" s="149"/>
      <c r="J3819" s="149"/>
      <c r="K3819" s="152"/>
      <c r="L3819" s="149"/>
      <c r="M3819" s="149"/>
      <c r="N3819" s="153"/>
      <c r="O3819" s="153"/>
      <c r="P3819" s="153"/>
    </row>
    <row r="3820" spans="1:16" x14ac:dyDescent="0.35">
      <c r="A3820" s="149"/>
      <c r="B3820" s="149"/>
      <c r="C3820" s="150"/>
      <c r="D3820" s="149"/>
      <c r="E3820" s="149"/>
      <c r="F3820" s="149"/>
      <c r="G3820" s="149"/>
      <c r="H3820" s="151"/>
      <c r="I3820" s="149"/>
      <c r="J3820" s="149"/>
      <c r="K3820" s="152"/>
      <c r="L3820" s="149"/>
      <c r="M3820" s="149"/>
      <c r="N3820" s="153"/>
      <c r="O3820" s="153"/>
      <c r="P3820" s="153"/>
    </row>
    <row r="3821" spans="1:16" x14ac:dyDescent="0.35">
      <c r="A3821" s="149"/>
      <c r="B3821" s="149"/>
      <c r="C3821" s="150"/>
      <c r="D3821" s="149"/>
      <c r="E3821" s="149"/>
      <c r="F3821" s="149"/>
      <c r="G3821" s="149"/>
      <c r="H3821" s="151"/>
      <c r="I3821" s="149"/>
      <c r="J3821" s="149"/>
      <c r="K3821" s="152"/>
      <c r="L3821" s="149"/>
      <c r="M3821" s="149"/>
      <c r="N3821" s="153"/>
      <c r="O3821" s="153"/>
      <c r="P3821" s="153"/>
    </row>
    <row r="3822" spans="1:16" x14ac:dyDescent="0.35">
      <c r="A3822" s="149"/>
      <c r="B3822" s="149"/>
      <c r="C3822" s="150"/>
      <c r="D3822" s="149"/>
      <c r="E3822" s="149"/>
      <c r="F3822" s="149"/>
      <c r="G3822" s="149"/>
      <c r="H3822" s="151"/>
      <c r="I3822" s="149"/>
      <c r="J3822" s="149"/>
      <c r="K3822" s="152"/>
      <c r="L3822" s="149"/>
      <c r="M3822" s="149"/>
      <c r="N3822" s="153"/>
      <c r="O3822" s="153"/>
      <c r="P3822" s="153"/>
    </row>
    <row r="3823" spans="1:16" x14ac:dyDescent="0.35">
      <c r="A3823" s="149"/>
      <c r="B3823" s="149"/>
      <c r="C3823" s="150"/>
      <c r="D3823" s="149"/>
      <c r="E3823" s="149"/>
      <c r="F3823" s="149"/>
      <c r="G3823" s="149"/>
      <c r="H3823" s="151"/>
      <c r="I3823" s="149"/>
      <c r="J3823" s="149"/>
      <c r="K3823" s="152"/>
      <c r="L3823" s="149"/>
      <c r="M3823" s="149"/>
      <c r="N3823" s="153"/>
      <c r="O3823" s="153"/>
      <c r="P3823" s="153"/>
    </row>
    <row r="3824" spans="1:16" x14ac:dyDescent="0.35">
      <c r="A3824" s="149"/>
      <c r="B3824" s="149"/>
      <c r="C3824" s="150"/>
      <c r="D3824" s="149"/>
      <c r="E3824" s="149"/>
      <c r="F3824" s="149"/>
      <c r="G3824" s="149"/>
      <c r="H3824" s="151"/>
      <c r="I3824" s="149"/>
      <c r="J3824" s="149"/>
      <c r="K3824" s="152"/>
      <c r="L3824" s="149"/>
      <c r="M3824" s="149"/>
      <c r="N3824" s="153"/>
      <c r="O3824" s="153"/>
      <c r="P3824" s="153"/>
    </row>
    <row r="3825" spans="1:16" x14ac:dyDescent="0.35">
      <c r="A3825" s="149"/>
      <c r="B3825" s="149"/>
      <c r="C3825" s="150"/>
      <c r="D3825" s="149"/>
      <c r="E3825" s="149"/>
      <c r="F3825" s="149"/>
      <c r="G3825" s="149"/>
      <c r="H3825" s="151"/>
      <c r="I3825" s="149"/>
      <c r="J3825" s="149"/>
      <c r="K3825" s="152"/>
      <c r="L3825" s="149"/>
      <c r="M3825" s="149"/>
      <c r="N3825" s="153"/>
      <c r="O3825" s="153"/>
      <c r="P3825" s="153"/>
    </row>
    <row r="3826" spans="1:16" x14ac:dyDescent="0.35">
      <c r="A3826" s="149"/>
      <c r="B3826" s="149"/>
      <c r="C3826" s="150"/>
      <c r="D3826" s="149"/>
      <c r="E3826" s="149"/>
      <c r="F3826" s="149"/>
      <c r="G3826" s="149"/>
      <c r="H3826" s="151"/>
      <c r="I3826" s="149"/>
      <c r="J3826" s="149"/>
      <c r="K3826" s="152"/>
      <c r="L3826" s="149"/>
      <c r="M3826" s="149"/>
      <c r="N3826" s="153"/>
      <c r="O3826" s="153"/>
      <c r="P3826" s="153"/>
    </row>
    <row r="3827" spans="1:16" x14ac:dyDescent="0.35">
      <c r="A3827" s="149"/>
      <c r="B3827" s="149"/>
      <c r="C3827" s="150"/>
      <c r="D3827" s="149"/>
      <c r="E3827" s="149"/>
      <c r="F3827" s="149"/>
      <c r="G3827" s="149"/>
      <c r="H3827" s="151"/>
      <c r="I3827" s="149"/>
      <c r="J3827" s="149"/>
      <c r="K3827" s="152"/>
      <c r="L3827" s="149"/>
      <c r="M3827" s="149"/>
      <c r="N3827" s="153"/>
      <c r="O3827" s="153"/>
      <c r="P3827" s="153"/>
    </row>
    <row r="3828" spans="1:16" x14ac:dyDescent="0.35">
      <c r="A3828" s="149"/>
      <c r="B3828" s="149"/>
      <c r="C3828" s="150"/>
      <c r="D3828" s="149"/>
      <c r="E3828" s="149"/>
      <c r="F3828" s="149"/>
      <c r="G3828" s="149"/>
      <c r="H3828" s="151"/>
      <c r="I3828" s="149"/>
      <c r="J3828" s="149"/>
      <c r="K3828" s="152"/>
      <c r="L3828" s="149"/>
      <c r="M3828" s="149"/>
      <c r="N3828" s="153"/>
      <c r="O3828" s="153"/>
      <c r="P3828" s="153"/>
    </row>
    <row r="3829" spans="1:16" x14ac:dyDescent="0.35">
      <c r="A3829" s="149"/>
      <c r="B3829" s="149"/>
      <c r="C3829" s="150"/>
      <c r="D3829" s="149"/>
      <c r="E3829" s="149"/>
      <c r="F3829" s="149"/>
      <c r="G3829" s="149"/>
      <c r="H3829" s="151"/>
      <c r="I3829" s="149"/>
      <c r="J3829" s="149"/>
      <c r="K3829" s="152"/>
      <c r="L3829" s="149"/>
      <c r="M3829" s="149"/>
      <c r="N3829" s="153"/>
      <c r="O3829" s="153"/>
      <c r="P3829" s="153"/>
    </row>
    <row r="3830" spans="1:16" x14ac:dyDescent="0.35">
      <c r="A3830" s="149"/>
      <c r="B3830" s="149"/>
      <c r="C3830" s="150"/>
      <c r="D3830" s="149"/>
      <c r="E3830" s="149"/>
      <c r="F3830" s="149"/>
      <c r="G3830" s="149"/>
      <c r="H3830" s="151"/>
      <c r="I3830" s="149"/>
      <c r="J3830" s="149"/>
      <c r="K3830" s="152"/>
      <c r="L3830" s="149"/>
      <c r="M3830" s="149"/>
      <c r="N3830" s="153"/>
      <c r="O3830" s="153"/>
      <c r="P3830" s="153"/>
    </row>
    <row r="3831" spans="1:16" x14ac:dyDescent="0.35">
      <c r="A3831" s="149"/>
      <c r="B3831" s="149"/>
      <c r="C3831" s="150"/>
      <c r="D3831" s="149"/>
      <c r="E3831" s="149"/>
      <c r="F3831" s="149"/>
      <c r="G3831" s="149"/>
      <c r="H3831" s="151"/>
      <c r="I3831" s="149"/>
      <c r="J3831" s="149"/>
      <c r="K3831" s="152"/>
      <c r="L3831" s="149"/>
      <c r="M3831" s="149"/>
      <c r="N3831" s="153"/>
      <c r="O3831" s="153"/>
      <c r="P3831" s="153"/>
    </row>
    <row r="3832" spans="1:16" x14ac:dyDescent="0.35">
      <c r="A3832" s="149"/>
      <c r="B3832" s="149"/>
      <c r="C3832" s="150"/>
      <c r="D3832" s="149"/>
      <c r="E3832" s="149"/>
      <c r="F3832" s="149"/>
      <c r="G3832" s="149"/>
      <c r="H3832" s="151"/>
      <c r="I3832" s="149"/>
      <c r="J3832" s="149"/>
      <c r="K3832" s="152"/>
      <c r="L3832" s="149"/>
      <c r="M3832" s="149"/>
      <c r="N3832" s="153"/>
      <c r="O3832" s="153"/>
      <c r="P3832" s="153"/>
    </row>
    <row r="3833" spans="1:16" x14ac:dyDescent="0.35">
      <c r="A3833" s="149"/>
      <c r="B3833" s="149"/>
      <c r="C3833" s="150"/>
      <c r="D3833" s="149"/>
      <c r="E3833" s="149"/>
      <c r="F3833" s="149"/>
      <c r="G3833" s="149"/>
      <c r="H3833" s="151"/>
      <c r="I3833" s="149"/>
      <c r="J3833" s="149"/>
      <c r="K3833" s="152"/>
      <c r="L3833" s="149"/>
      <c r="M3833" s="149"/>
      <c r="N3833" s="153"/>
      <c r="O3833" s="153"/>
      <c r="P3833" s="153"/>
    </row>
    <row r="3834" spans="1:16" x14ac:dyDescent="0.35">
      <c r="A3834" s="149"/>
      <c r="B3834" s="149"/>
      <c r="C3834" s="150"/>
      <c r="D3834" s="149"/>
      <c r="E3834" s="149"/>
      <c r="F3834" s="149"/>
      <c r="G3834" s="149"/>
      <c r="H3834" s="151"/>
      <c r="I3834" s="149"/>
      <c r="J3834" s="149"/>
      <c r="K3834" s="152"/>
      <c r="L3834" s="149"/>
      <c r="M3834" s="149"/>
      <c r="N3834" s="153"/>
      <c r="O3834" s="153"/>
      <c r="P3834" s="153"/>
    </row>
    <row r="3835" spans="1:16" x14ac:dyDescent="0.35">
      <c r="A3835" s="149"/>
      <c r="B3835" s="149"/>
      <c r="C3835" s="150"/>
      <c r="D3835" s="149"/>
      <c r="E3835" s="149"/>
      <c r="F3835" s="149"/>
      <c r="G3835" s="149"/>
      <c r="H3835" s="151"/>
      <c r="I3835" s="149"/>
      <c r="J3835" s="149"/>
      <c r="K3835" s="152"/>
      <c r="L3835" s="149"/>
      <c r="M3835" s="149"/>
      <c r="N3835" s="153"/>
      <c r="O3835" s="153"/>
      <c r="P3835" s="153"/>
    </row>
    <row r="3836" spans="1:16" x14ac:dyDescent="0.35">
      <c r="A3836" s="149"/>
      <c r="B3836" s="149"/>
      <c r="C3836" s="150"/>
      <c r="D3836" s="149"/>
      <c r="E3836" s="149"/>
      <c r="F3836" s="149"/>
      <c r="G3836" s="149"/>
      <c r="H3836" s="151"/>
      <c r="I3836" s="149"/>
      <c r="J3836" s="149"/>
      <c r="K3836" s="152"/>
      <c r="L3836" s="149"/>
      <c r="M3836" s="149"/>
      <c r="N3836" s="153"/>
      <c r="O3836" s="153"/>
      <c r="P3836" s="153"/>
    </row>
    <row r="3837" spans="1:16" x14ac:dyDescent="0.35">
      <c r="A3837" s="149"/>
      <c r="B3837" s="149"/>
      <c r="C3837" s="150"/>
      <c r="D3837" s="149"/>
      <c r="E3837" s="149"/>
      <c r="F3837" s="149"/>
      <c r="G3837" s="149"/>
      <c r="H3837" s="151"/>
      <c r="I3837" s="149"/>
      <c r="J3837" s="149"/>
      <c r="K3837" s="152"/>
      <c r="L3837" s="149"/>
      <c r="M3837" s="149"/>
      <c r="N3837" s="153"/>
      <c r="O3837" s="153"/>
      <c r="P3837" s="153"/>
    </row>
    <row r="3838" spans="1:16" x14ac:dyDescent="0.35">
      <c r="A3838" s="149"/>
      <c r="B3838" s="149"/>
      <c r="C3838" s="150"/>
      <c r="D3838" s="149"/>
      <c r="E3838" s="149"/>
      <c r="F3838" s="149"/>
      <c r="G3838" s="149"/>
      <c r="H3838" s="151"/>
      <c r="I3838" s="149"/>
      <c r="J3838" s="149"/>
      <c r="K3838" s="152"/>
      <c r="L3838" s="149"/>
      <c r="M3838" s="149"/>
      <c r="N3838" s="153"/>
      <c r="O3838" s="153"/>
      <c r="P3838" s="153"/>
    </row>
    <row r="3839" spans="1:16" x14ac:dyDescent="0.35">
      <c r="A3839" s="149"/>
      <c r="B3839" s="149"/>
      <c r="C3839" s="150"/>
      <c r="D3839" s="149"/>
      <c r="E3839" s="149"/>
      <c r="F3839" s="149"/>
      <c r="G3839" s="149"/>
      <c r="H3839" s="151"/>
      <c r="I3839" s="149"/>
      <c r="J3839" s="149"/>
      <c r="K3839" s="152"/>
      <c r="L3839" s="149"/>
      <c r="M3839" s="149"/>
      <c r="N3839" s="153"/>
      <c r="O3839" s="153"/>
      <c r="P3839" s="153"/>
    </row>
    <row r="3840" spans="1:16" x14ac:dyDescent="0.35">
      <c r="A3840" s="149"/>
      <c r="B3840" s="149"/>
      <c r="C3840" s="150"/>
      <c r="D3840" s="149"/>
      <c r="E3840" s="149"/>
      <c r="F3840" s="149"/>
      <c r="G3840" s="149"/>
      <c r="H3840" s="151"/>
      <c r="I3840" s="149"/>
      <c r="J3840" s="149"/>
      <c r="K3840" s="152"/>
      <c r="L3840" s="149"/>
      <c r="M3840" s="149"/>
      <c r="N3840" s="153"/>
      <c r="O3840" s="153"/>
      <c r="P3840" s="153"/>
    </row>
    <row r="3841" spans="1:16" x14ac:dyDescent="0.35">
      <c r="A3841" s="149"/>
      <c r="B3841" s="149"/>
      <c r="C3841" s="150"/>
      <c r="D3841" s="149"/>
      <c r="E3841" s="149"/>
      <c r="F3841" s="149"/>
      <c r="G3841" s="149"/>
      <c r="H3841" s="151"/>
      <c r="I3841" s="149"/>
      <c r="J3841" s="149"/>
      <c r="K3841" s="152"/>
      <c r="L3841" s="149"/>
      <c r="M3841" s="149"/>
      <c r="N3841" s="153"/>
      <c r="O3841" s="153"/>
      <c r="P3841" s="153"/>
    </row>
    <row r="3842" spans="1:16" x14ac:dyDescent="0.35">
      <c r="A3842" s="149"/>
      <c r="B3842" s="149"/>
      <c r="C3842" s="150"/>
      <c r="D3842" s="149"/>
      <c r="E3842" s="149"/>
      <c r="F3842" s="149"/>
      <c r="G3842" s="149"/>
      <c r="H3842" s="151"/>
      <c r="I3842" s="149"/>
      <c r="J3842" s="149"/>
      <c r="K3842" s="152"/>
      <c r="L3842" s="149"/>
      <c r="M3842" s="149"/>
      <c r="N3842" s="153"/>
      <c r="O3842" s="153"/>
      <c r="P3842" s="153"/>
    </row>
    <row r="3843" spans="1:16" x14ac:dyDescent="0.35">
      <c r="A3843" s="149"/>
      <c r="B3843" s="149"/>
      <c r="C3843" s="150"/>
      <c r="D3843" s="149"/>
      <c r="E3843" s="149"/>
      <c r="F3843" s="149"/>
      <c r="G3843" s="149"/>
      <c r="H3843" s="151"/>
      <c r="I3843" s="149"/>
      <c r="J3843" s="149"/>
      <c r="K3843" s="152"/>
      <c r="L3843" s="149"/>
      <c r="M3843" s="149"/>
      <c r="N3843" s="153"/>
      <c r="O3843" s="153"/>
      <c r="P3843" s="153"/>
    </row>
    <row r="3844" spans="1:16" x14ac:dyDescent="0.35">
      <c r="A3844" s="149"/>
      <c r="B3844" s="149"/>
      <c r="C3844" s="150"/>
      <c r="D3844" s="149"/>
      <c r="E3844" s="149"/>
      <c r="F3844" s="149"/>
      <c r="G3844" s="149"/>
      <c r="H3844" s="151"/>
      <c r="I3844" s="149"/>
      <c r="J3844" s="149"/>
      <c r="K3844" s="152"/>
      <c r="L3844" s="149"/>
      <c r="M3844" s="149"/>
      <c r="N3844" s="153"/>
      <c r="O3844" s="153"/>
      <c r="P3844" s="153"/>
    </row>
    <row r="3845" spans="1:16" x14ac:dyDescent="0.35">
      <c r="A3845" s="149"/>
      <c r="B3845" s="149"/>
      <c r="C3845" s="150"/>
      <c r="D3845" s="149"/>
      <c r="E3845" s="149"/>
      <c r="F3845" s="149"/>
      <c r="G3845" s="149"/>
      <c r="H3845" s="151"/>
      <c r="I3845" s="149"/>
      <c r="J3845" s="149"/>
      <c r="K3845" s="152"/>
      <c r="L3845" s="149"/>
      <c r="M3845" s="149"/>
      <c r="N3845" s="153"/>
      <c r="O3845" s="153"/>
      <c r="P3845" s="153"/>
    </row>
    <row r="3846" spans="1:16" x14ac:dyDescent="0.35">
      <c r="A3846" s="149"/>
      <c r="B3846" s="149"/>
      <c r="C3846" s="150"/>
      <c r="D3846" s="149"/>
      <c r="E3846" s="149"/>
      <c r="F3846" s="149"/>
      <c r="G3846" s="149"/>
      <c r="H3846" s="151"/>
      <c r="I3846" s="149"/>
      <c r="J3846" s="149"/>
      <c r="K3846" s="152"/>
      <c r="L3846" s="149"/>
      <c r="M3846" s="149"/>
      <c r="N3846" s="153"/>
      <c r="O3846" s="153"/>
      <c r="P3846" s="153"/>
    </row>
    <row r="3847" spans="1:16" x14ac:dyDescent="0.35">
      <c r="A3847" s="149"/>
      <c r="B3847" s="149"/>
      <c r="C3847" s="150"/>
      <c r="D3847" s="149"/>
      <c r="E3847" s="149"/>
      <c r="F3847" s="149"/>
      <c r="G3847" s="149"/>
      <c r="H3847" s="151"/>
      <c r="I3847" s="149"/>
      <c r="J3847" s="149"/>
      <c r="K3847" s="152"/>
      <c r="L3847" s="149"/>
      <c r="M3847" s="149"/>
      <c r="N3847" s="153"/>
      <c r="O3847" s="153"/>
      <c r="P3847" s="153"/>
    </row>
    <row r="3848" spans="1:16" x14ac:dyDescent="0.35">
      <c r="A3848" s="149"/>
      <c r="B3848" s="149"/>
      <c r="C3848" s="150"/>
      <c r="D3848" s="149"/>
      <c r="E3848" s="149"/>
      <c r="F3848" s="149"/>
      <c r="G3848" s="149"/>
      <c r="H3848" s="151"/>
      <c r="I3848" s="149"/>
      <c r="J3848" s="149"/>
      <c r="K3848" s="152"/>
      <c r="L3848" s="149"/>
      <c r="M3848" s="149"/>
      <c r="N3848" s="153"/>
      <c r="O3848" s="153"/>
      <c r="P3848" s="153"/>
    </row>
    <row r="3849" spans="1:16" x14ac:dyDescent="0.35">
      <c r="A3849" s="149"/>
      <c r="B3849" s="149"/>
      <c r="C3849" s="150"/>
      <c r="D3849" s="149"/>
      <c r="E3849" s="149"/>
      <c r="F3849" s="149"/>
      <c r="G3849" s="149"/>
      <c r="H3849" s="151"/>
      <c r="I3849" s="149"/>
      <c r="J3849" s="149"/>
      <c r="K3849" s="152"/>
      <c r="L3849" s="149"/>
      <c r="M3849" s="149"/>
      <c r="N3849" s="153"/>
      <c r="O3849" s="153"/>
      <c r="P3849" s="153"/>
    </row>
    <row r="3850" spans="1:16" x14ac:dyDescent="0.35">
      <c r="A3850" s="149"/>
      <c r="B3850" s="149"/>
      <c r="C3850" s="150"/>
      <c r="D3850" s="149"/>
      <c r="E3850" s="149"/>
      <c r="F3850" s="149"/>
      <c r="G3850" s="149"/>
      <c r="H3850" s="151"/>
      <c r="I3850" s="149"/>
      <c r="J3850" s="149"/>
      <c r="K3850" s="152"/>
      <c r="L3850" s="149"/>
      <c r="M3850" s="149"/>
      <c r="N3850" s="153"/>
      <c r="O3850" s="153"/>
      <c r="P3850" s="153"/>
    </row>
    <row r="3851" spans="1:16" x14ac:dyDescent="0.35">
      <c r="A3851" s="149"/>
      <c r="B3851" s="149"/>
      <c r="C3851" s="150"/>
      <c r="D3851" s="149"/>
      <c r="E3851" s="149"/>
      <c r="F3851" s="149"/>
      <c r="G3851" s="149"/>
      <c r="H3851" s="151"/>
      <c r="I3851" s="149"/>
      <c r="J3851" s="149"/>
      <c r="K3851" s="152"/>
      <c r="L3851" s="149"/>
      <c r="M3851" s="149"/>
      <c r="N3851" s="153"/>
      <c r="O3851" s="153"/>
      <c r="P3851" s="153"/>
    </row>
    <row r="3852" spans="1:16" x14ac:dyDescent="0.35">
      <c r="A3852" s="149"/>
      <c r="B3852" s="149"/>
      <c r="C3852" s="150"/>
      <c r="D3852" s="149"/>
      <c r="E3852" s="149"/>
      <c r="F3852" s="149"/>
      <c r="G3852" s="149"/>
      <c r="H3852" s="151"/>
      <c r="I3852" s="149"/>
      <c r="J3852" s="149"/>
      <c r="K3852" s="152"/>
      <c r="L3852" s="149"/>
      <c r="M3852" s="149"/>
      <c r="N3852" s="153"/>
      <c r="O3852" s="153"/>
      <c r="P3852" s="153"/>
    </row>
    <row r="3853" spans="1:16" x14ac:dyDescent="0.35">
      <c r="A3853" s="149"/>
      <c r="B3853" s="149"/>
      <c r="C3853" s="150"/>
      <c r="D3853" s="149"/>
      <c r="E3853" s="149"/>
      <c r="F3853" s="149"/>
      <c r="G3853" s="149"/>
      <c r="H3853" s="151"/>
      <c r="I3853" s="149"/>
      <c r="J3853" s="149"/>
      <c r="K3853" s="152"/>
      <c r="L3853" s="149"/>
      <c r="M3853" s="149"/>
      <c r="N3853" s="153"/>
      <c r="O3853" s="153"/>
      <c r="P3853" s="153"/>
    </row>
    <row r="3854" spans="1:16" x14ac:dyDescent="0.35">
      <c r="A3854" s="149"/>
      <c r="B3854" s="149"/>
      <c r="C3854" s="150"/>
      <c r="D3854" s="149"/>
      <c r="E3854" s="149"/>
      <c r="F3854" s="149"/>
      <c r="G3854" s="149"/>
      <c r="H3854" s="151"/>
      <c r="I3854" s="149"/>
      <c r="J3854" s="149"/>
      <c r="K3854" s="152"/>
      <c r="L3854" s="149"/>
      <c r="M3854" s="149"/>
      <c r="N3854" s="153"/>
      <c r="O3854" s="153"/>
      <c r="P3854" s="153"/>
    </row>
    <row r="3855" spans="1:16" x14ac:dyDescent="0.35">
      <c r="A3855" s="149"/>
      <c r="B3855" s="149"/>
      <c r="C3855" s="150"/>
      <c r="D3855" s="149"/>
      <c r="E3855" s="149"/>
      <c r="F3855" s="149"/>
      <c r="G3855" s="149"/>
      <c r="H3855" s="151"/>
      <c r="I3855" s="149"/>
      <c r="J3855" s="149"/>
      <c r="K3855" s="152"/>
      <c r="L3855" s="149"/>
      <c r="M3855" s="149"/>
      <c r="N3855" s="153"/>
      <c r="O3855" s="153"/>
      <c r="P3855" s="153"/>
    </row>
    <row r="3856" spans="1:16" x14ac:dyDescent="0.35">
      <c r="A3856" s="149"/>
      <c r="B3856" s="149"/>
      <c r="C3856" s="150"/>
      <c r="D3856" s="149"/>
      <c r="E3856" s="149"/>
      <c r="F3856" s="149"/>
      <c r="G3856" s="149"/>
      <c r="H3856" s="151"/>
      <c r="I3856" s="149"/>
      <c r="J3856" s="149"/>
      <c r="K3856" s="152"/>
      <c r="L3856" s="149"/>
      <c r="M3856" s="149"/>
      <c r="N3856" s="153"/>
      <c r="O3856" s="153"/>
      <c r="P3856" s="153"/>
    </row>
    <row r="3857" spans="1:16" x14ac:dyDescent="0.35">
      <c r="A3857" s="149"/>
      <c r="B3857" s="149"/>
      <c r="C3857" s="150"/>
      <c r="D3857" s="149"/>
      <c r="E3857" s="149"/>
      <c r="F3857" s="149"/>
      <c r="G3857" s="149"/>
      <c r="H3857" s="151"/>
      <c r="I3857" s="149"/>
      <c r="J3857" s="149"/>
      <c r="K3857" s="152"/>
      <c r="L3857" s="149"/>
      <c r="M3857" s="149"/>
      <c r="N3857" s="153"/>
      <c r="O3857" s="153"/>
      <c r="P3857" s="153"/>
    </row>
    <row r="3858" spans="1:16" x14ac:dyDescent="0.35">
      <c r="A3858" s="149"/>
      <c r="B3858" s="149"/>
      <c r="C3858" s="150"/>
      <c r="D3858" s="149"/>
      <c r="E3858" s="149"/>
      <c r="F3858" s="149"/>
      <c r="G3858" s="149"/>
      <c r="H3858" s="151"/>
      <c r="I3858" s="149"/>
      <c r="J3858" s="149"/>
      <c r="K3858" s="152"/>
      <c r="L3858" s="149"/>
      <c r="M3858" s="149"/>
      <c r="N3858" s="153"/>
      <c r="O3858" s="153"/>
      <c r="P3858" s="153"/>
    </row>
    <row r="3859" spans="1:16" x14ac:dyDescent="0.35">
      <c r="A3859" s="149"/>
      <c r="B3859" s="149"/>
      <c r="C3859" s="150"/>
      <c r="D3859" s="149"/>
      <c r="E3859" s="149"/>
      <c r="F3859" s="149"/>
      <c r="G3859" s="149"/>
      <c r="H3859" s="151"/>
      <c r="I3859" s="149"/>
      <c r="J3859" s="149"/>
      <c r="K3859" s="152"/>
      <c r="L3859" s="149"/>
      <c r="M3859" s="149"/>
      <c r="N3859" s="153"/>
      <c r="O3859" s="153"/>
      <c r="P3859" s="153"/>
    </row>
    <row r="3860" spans="1:16" x14ac:dyDescent="0.35">
      <c r="A3860" s="149"/>
      <c r="B3860" s="149"/>
      <c r="C3860" s="150"/>
      <c r="D3860" s="149"/>
      <c r="E3860" s="149"/>
      <c r="F3860" s="149"/>
      <c r="G3860" s="149"/>
      <c r="H3860" s="151"/>
      <c r="I3860" s="149"/>
      <c r="J3860" s="149"/>
      <c r="K3860" s="152"/>
      <c r="L3860" s="149"/>
      <c r="M3860" s="149"/>
      <c r="N3860" s="153"/>
      <c r="O3860" s="153"/>
      <c r="P3860" s="153"/>
    </row>
    <row r="3861" spans="1:16" x14ac:dyDescent="0.35">
      <c r="A3861" s="149"/>
      <c r="B3861" s="149"/>
      <c r="C3861" s="150"/>
      <c r="D3861" s="149"/>
      <c r="E3861" s="149"/>
      <c r="F3861" s="149"/>
      <c r="G3861" s="149"/>
      <c r="H3861" s="151"/>
      <c r="I3861" s="149"/>
      <c r="J3861" s="149"/>
      <c r="K3861" s="152"/>
      <c r="L3861" s="149"/>
      <c r="M3861" s="149"/>
      <c r="N3861" s="153"/>
      <c r="O3861" s="153"/>
      <c r="P3861" s="153"/>
    </row>
    <row r="3862" spans="1:16" x14ac:dyDescent="0.35">
      <c r="A3862" s="149"/>
      <c r="B3862" s="149"/>
      <c r="C3862" s="150"/>
      <c r="D3862" s="149"/>
      <c r="E3862" s="149"/>
      <c r="F3862" s="149"/>
      <c r="G3862" s="149"/>
      <c r="H3862" s="151"/>
      <c r="I3862" s="149"/>
      <c r="J3862" s="149"/>
      <c r="K3862" s="152"/>
      <c r="L3862" s="149"/>
      <c r="M3862" s="149"/>
      <c r="N3862" s="153"/>
      <c r="O3862" s="153"/>
      <c r="P3862" s="153"/>
    </row>
    <row r="3863" spans="1:16" x14ac:dyDescent="0.35">
      <c r="A3863" s="149"/>
      <c r="B3863" s="149"/>
      <c r="C3863" s="150"/>
      <c r="D3863" s="149"/>
      <c r="E3863" s="149"/>
      <c r="F3863" s="149"/>
      <c r="G3863" s="149"/>
      <c r="H3863" s="151"/>
      <c r="I3863" s="149"/>
      <c r="J3863" s="149"/>
      <c r="K3863" s="152"/>
      <c r="L3863" s="149"/>
      <c r="M3863" s="149"/>
      <c r="N3863" s="153"/>
      <c r="O3863" s="153"/>
      <c r="P3863" s="153"/>
    </row>
    <row r="3864" spans="1:16" x14ac:dyDescent="0.35">
      <c r="A3864" s="149"/>
      <c r="B3864" s="149"/>
      <c r="C3864" s="150"/>
      <c r="D3864" s="149"/>
      <c r="E3864" s="149"/>
      <c r="F3864" s="149"/>
      <c r="G3864" s="149"/>
      <c r="H3864" s="151"/>
      <c r="I3864" s="149"/>
      <c r="J3864" s="149"/>
      <c r="K3864" s="152"/>
      <c r="L3864" s="149"/>
      <c r="M3864" s="149"/>
      <c r="N3864" s="153"/>
      <c r="O3864" s="153"/>
      <c r="P3864" s="153"/>
    </row>
    <row r="3865" spans="1:16" x14ac:dyDescent="0.35">
      <c r="A3865" s="149"/>
      <c r="B3865" s="149"/>
      <c r="C3865" s="150"/>
      <c r="D3865" s="149"/>
      <c r="E3865" s="149"/>
      <c r="F3865" s="149"/>
      <c r="G3865" s="149"/>
      <c r="H3865" s="151"/>
      <c r="I3865" s="149"/>
      <c r="J3865" s="149"/>
      <c r="K3865" s="152"/>
      <c r="L3865" s="149"/>
      <c r="M3865" s="149"/>
      <c r="N3865" s="153"/>
      <c r="O3865" s="153"/>
      <c r="P3865" s="153"/>
    </row>
    <row r="3866" spans="1:16" x14ac:dyDescent="0.35">
      <c r="A3866" s="149"/>
      <c r="B3866" s="149"/>
      <c r="C3866" s="150"/>
      <c r="D3866" s="149"/>
      <c r="E3866" s="149"/>
      <c r="F3866" s="149"/>
      <c r="G3866" s="149"/>
      <c r="H3866" s="151"/>
      <c r="I3866" s="149"/>
      <c r="J3866" s="149"/>
      <c r="K3866" s="152"/>
      <c r="L3866" s="149"/>
      <c r="M3866" s="149"/>
      <c r="N3866" s="153"/>
      <c r="O3866" s="153"/>
      <c r="P3866" s="153"/>
    </row>
    <row r="3867" spans="1:16" x14ac:dyDescent="0.35">
      <c r="A3867" s="149"/>
      <c r="B3867" s="149"/>
      <c r="C3867" s="150"/>
      <c r="D3867" s="149"/>
      <c r="E3867" s="149"/>
      <c r="F3867" s="149"/>
      <c r="G3867" s="149"/>
      <c r="H3867" s="151"/>
      <c r="I3867" s="149"/>
      <c r="J3867" s="149"/>
      <c r="K3867" s="152"/>
      <c r="L3867" s="149"/>
      <c r="M3867" s="149"/>
      <c r="N3867" s="153"/>
      <c r="O3867" s="153"/>
      <c r="P3867" s="153"/>
    </row>
    <row r="3868" spans="1:16" x14ac:dyDescent="0.35">
      <c r="A3868" s="149"/>
      <c r="B3868" s="149"/>
      <c r="C3868" s="150"/>
      <c r="D3868" s="149"/>
      <c r="E3868" s="149"/>
      <c r="F3868" s="149"/>
      <c r="G3868" s="149"/>
      <c r="H3868" s="151"/>
      <c r="I3868" s="149"/>
      <c r="J3868" s="149"/>
      <c r="K3868" s="152"/>
      <c r="L3868" s="149"/>
      <c r="M3868" s="149"/>
      <c r="N3868" s="153"/>
      <c r="O3868" s="153"/>
      <c r="P3868" s="153"/>
    </row>
    <row r="3869" spans="1:16" x14ac:dyDescent="0.35">
      <c r="A3869" s="149"/>
      <c r="B3869" s="149"/>
      <c r="C3869" s="150"/>
      <c r="D3869" s="149"/>
      <c r="E3869" s="149"/>
      <c r="F3869" s="149"/>
      <c r="G3869" s="149"/>
      <c r="H3869" s="151"/>
      <c r="I3869" s="149"/>
      <c r="J3869" s="149"/>
      <c r="K3869" s="152"/>
      <c r="L3869" s="149"/>
      <c r="M3869" s="149"/>
      <c r="N3869" s="153"/>
      <c r="O3869" s="153"/>
      <c r="P3869" s="153"/>
    </row>
    <row r="3870" spans="1:16" x14ac:dyDescent="0.35">
      <c r="A3870" s="149"/>
      <c r="B3870" s="149"/>
      <c r="C3870" s="150"/>
      <c r="D3870" s="149"/>
      <c r="E3870" s="149"/>
      <c r="F3870" s="149"/>
      <c r="G3870" s="149"/>
      <c r="H3870" s="151"/>
      <c r="I3870" s="149"/>
      <c r="J3870" s="149"/>
      <c r="K3870" s="152"/>
      <c r="L3870" s="149"/>
      <c r="M3870" s="149"/>
      <c r="N3870" s="153"/>
      <c r="O3870" s="153"/>
      <c r="P3870" s="153"/>
    </row>
    <row r="3871" spans="1:16" x14ac:dyDescent="0.35">
      <c r="A3871" s="149"/>
      <c r="B3871" s="149"/>
      <c r="C3871" s="150"/>
      <c r="D3871" s="149"/>
      <c r="E3871" s="149"/>
      <c r="F3871" s="149"/>
      <c r="G3871" s="149"/>
      <c r="H3871" s="151"/>
      <c r="I3871" s="149"/>
      <c r="J3871" s="149"/>
      <c r="K3871" s="152"/>
      <c r="L3871" s="149"/>
      <c r="M3871" s="149"/>
      <c r="N3871" s="153"/>
      <c r="O3871" s="153"/>
      <c r="P3871" s="153"/>
    </row>
    <row r="3872" spans="1:16" x14ac:dyDescent="0.35">
      <c r="A3872" s="149"/>
      <c r="B3872" s="149"/>
      <c r="C3872" s="150"/>
      <c r="D3872" s="149"/>
      <c r="E3872" s="149"/>
      <c r="F3872" s="149"/>
      <c r="G3872" s="149"/>
      <c r="H3872" s="151"/>
      <c r="I3872" s="149"/>
      <c r="J3872" s="149"/>
      <c r="K3872" s="152"/>
      <c r="L3872" s="149"/>
      <c r="M3872" s="149"/>
      <c r="N3872" s="153"/>
      <c r="O3872" s="153"/>
      <c r="P3872" s="153"/>
    </row>
    <row r="3873" spans="1:16" x14ac:dyDescent="0.35">
      <c r="A3873" s="149"/>
      <c r="B3873" s="149"/>
      <c r="C3873" s="150"/>
      <c r="D3873" s="149"/>
      <c r="E3873" s="149"/>
      <c r="F3873" s="149"/>
      <c r="G3873" s="149"/>
      <c r="H3873" s="151"/>
      <c r="I3873" s="149"/>
      <c r="J3873" s="149"/>
      <c r="K3873" s="152"/>
      <c r="L3873" s="149"/>
      <c r="M3873" s="149"/>
      <c r="N3873" s="153"/>
      <c r="O3873" s="153"/>
      <c r="P3873" s="153"/>
    </row>
    <row r="3874" spans="1:16" x14ac:dyDescent="0.35">
      <c r="A3874" s="149"/>
      <c r="B3874" s="149"/>
      <c r="C3874" s="150"/>
      <c r="D3874" s="149"/>
      <c r="E3874" s="149"/>
      <c r="F3874" s="149"/>
      <c r="G3874" s="149"/>
      <c r="H3874" s="151"/>
      <c r="I3874" s="149"/>
      <c r="J3874" s="149"/>
      <c r="K3874" s="152"/>
      <c r="L3874" s="149"/>
      <c r="M3874" s="149"/>
      <c r="N3874" s="153"/>
      <c r="O3874" s="153"/>
      <c r="P3874" s="153"/>
    </row>
    <row r="3875" spans="1:16" x14ac:dyDescent="0.35">
      <c r="A3875" s="149"/>
      <c r="B3875" s="149"/>
      <c r="C3875" s="150"/>
      <c r="D3875" s="149"/>
      <c r="E3875" s="149"/>
      <c r="F3875" s="149"/>
      <c r="G3875" s="149"/>
      <c r="H3875" s="151"/>
      <c r="I3875" s="149"/>
      <c r="J3875" s="149"/>
      <c r="K3875" s="152"/>
      <c r="L3875" s="149"/>
      <c r="M3875" s="149"/>
      <c r="N3875" s="153"/>
      <c r="O3875" s="153"/>
      <c r="P3875" s="153"/>
    </row>
    <row r="3876" spans="1:16" x14ac:dyDescent="0.35">
      <c r="A3876" s="149"/>
      <c r="B3876" s="149"/>
      <c r="C3876" s="150"/>
      <c r="D3876" s="149"/>
      <c r="E3876" s="149"/>
      <c r="F3876" s="149"/>
      <c r="G3876" s="149"/>
      <c r="H3876" s="151"/>
      <c r="I3876" s="149"/>
      <c r="J3876" s="149"/>
      <c r="K3876" s="152"/>
      <c r="L3876" s="149"/>
      <c r="M3876" s="149"/>
      <c r="N3876" s="153"/>
      <c r="O3876" s="153"/>
      <c r="P3876" s="153"/>
    </row>
    <row r="3877" spans="1:16" x14ac:dyDescent="0.35">
      <c r="A3877" s="149"/>
      <c r="B3877" s="149"/>
      <c r="C3877" s="150"/>
      <c r="D3877" s="149"/>
      <c r="E3877" s="149"/>
      <c r="F3877" s="149"/>
      <c r="G3877" s="149"/>
      <c r="H3877" s="151"/>
      <c r="I3877" s="149"/>
      <c r="J3877" s="149"/>
      <c r="K3877" s="152"/>
      <c r="L3877" s="149"/>
      <c r="M3877" s="149"/>
      <c r="N3877" s="153"/>
      <c r="O3877" s="153"/>
      <c r="P3877" s="153"/>
    </row>
    <row r="3878" spans="1:16" x14ac:dyDescent="0.35">
      <c r="A3878" s="149"/>
      <c r="B3878" s="149"/>
      <c r="C3878" s="150"/>
      <c r="D3878" s="149"/>
      <c r="E3878" s="149"/>
      <c r="F3878" s="149"/>
      <c r="G3878" s="149"/>
      <c r="H3878" s="151"/>
      <c r="I3878" s="149"/>
      <c r="J3878" s="149"/>
      <c r="K3878" s="152"/>
      <c r="L3878" s="149"/>
      <c r="M3878" s="149"/>
      <c r="N3878" s="153"/>
      <c r="O3878" s="153"/>
      <c r="P3878" s="153"/>
    </row>
    <row r="3879" spans="1:16" x14ac:dyDescent="0.35">
      <c r="A3879" s="149"/>
      <c r="B3879" s="149"/>
      <c r="C3879" s="150"/>
      <c r="D3879" s="149"/>
      <c r="E3879" s="149"/>
      <c r="F3879" s="149"/>
      <c r="G3879" s="149"/>
      <c r="H3879" s="151"/>
      <c r="I3879" s="149"/>
      <c r="J3879" s="149"/>
      <c r="K3879" s="152"/>
      <c r="L3879" s="149"/>
      <c r="M3879" s="149"/>
      <c r="N3879" s="153"/>
      <c r="O3879" s="153"/>
      <c r="P3879" s="153"/>
    </row>
    <row r="3880" spans="1:16" x14ac:dyDescent="0.35">
      <c r="A3880" s="149"/>
      <c r="B3880" s="149"/>
      <c r="C3880" s="150"/>
      <c r="D3880" s="149"/>
      <c r="E3880" s="149"/>
      <c r="F3880" s="149"/>
      <c r="G3880" s="149"/>
      <c r="H3880" s="151"/>
      <c r="I3880" s="149"/>
      <c r="J3880" s="149"/>
      <c r="K3880" s="152"/>
      <c r="L3880" s="149"/>
      <c r="M3880" s="149"/>
      <c r="N3880" s="153"/>
      <c r="O3880" s="153"/>
      <c r="P3880" s="153"/>
    </row>
    <row r="3881" spans="1:16" x14ac:dyDescent="0.35">
      <c r="A3881" s="149"/>
      <c r="B3881" s="149"/>
      <c r="C3881" s="150"/>
      <c r="D3881" s="149"/>
      <c r="E3881" s="149"/>
      <c r="F3881" s="149"/>
      <c r="G3881" s="149"/>
      <c r="H3881" s="151"/>
      <c r="I3881" s="149"/>
      <c r="J3881" s="149"/>
      <c r="K3881" s="152"/>
      <c r="L3881" s="149"/>
      <c r="M3881" s="149"/>
      <c r="N3881" s="153"/>
      <c r="O3881" s="153"/>
      <c r="P3881" s="153"/>
    </row>
    <row r="3882" spans="1:16" x14ac:dyDescent="0.35">
      <c r="A3882" s="149"/>
      <c r="B3882" s="149"/>
      <c r="C3882" s="150"/>
      <c r="D3882" s="149"/>
      <c r="E3882" s="149"/>
      <c r="F3882" s="149"/>
      <c r="G3882" s="149"/>
      <c r="H3882" s="151"/>
      <c r="I3882" s="149"/>
      <c r="J3882" s="149"/>
      <c r="K3882" s="152"/>
      <c r="L3882" s="149"/>
      <c r="M3882" s="149"/>
      <c r="N3882" s="153"/>
      <c r="O3882" s="153"/>
      <c r="P3882" s="153"/>
    </row>
    <row r="3883" spans="1:16" x14ac:dyDescent="0.35">
      <c r="A3883" s="149"/>
      <c r="B3883" s="149"/>
      <c r="C3883" s="150"/>
      <c r="D3883" s="149"/>
      <c r="E3883" s="149"/>
      <c r="F3883" s="149"/>
      <c r="G3883" s="149"/>
      <c r="H3883" s="151"/>
      <c r="I3883" s="149"/>
      <c r="J3883" s="149"/>
      <c r="K3883" s="152"/>
      <c r="L3883" s="149"/>
      <c r="M3883" s="149"/>
      <c r="N3883" s="153"/>
      <c r="O3883" s="153"/>
      <c r="P3883" s="153"/>
    </row>
    <row r="3884" spans="1:16" x14ac:dyDescent="0.35">
      <c r="A3884" s="149"/>
      <c r="B3884" s="149"/>
      <c r="C3884" s="150"/>
      <c r="D3884" s="149"/>
      <c r="E3884" s="149"/>
      <c r="F3884" s="149"/>
      <c r="G3884" s="149"/>
      <c r="H3884" s="151"/>
      <c r="I3884" s="149"/>
      <c r="J3884" s="149"/>
      <c r="K3884" s="152"/>
      <c r="L3884" s="149"/>
      <c r="M3884" s="149"/>
      <c r="N3884" s="153"/>
      <c r="O3884" s="153"/>
      <c r="P3884" s="153"/>
    </row>
    <row r="3885" spans="1:16" x14ac:dyDescent="0.35">
      <c r="A3885" s="149"/>
      <c r="B3885" s="149"/>
      <c r="C3885" s="150"/>
      <c r="D3885" s="149"/>
      <c r="E3885" s="149"/>
      <c r="F3885" s="149"/>
      <c r="G3885" s="149"/>
      <c r="H3885" s="151"/>
      <c r="I3885" s="149"/>
      <c r="J3885" s="149"/>
      <c r="K3885" s="152"/>
      <c r="L3885" s="149"/>
      <c r="M3885" s="149"/>
      <c r="N3885" s="153"/>
      <c r="O3885" s="153"/>
      <c r="P3885" s="153"/>
    </row>
    <row r="3886" spans="1:16" x14ac:dyDescent="0.35">
      <c r="A3886" s="149"/>
      <c r="B3886" s="149"/>
      <c r="C3886" s="150"/>
      <c r="D3886" s="149"/>
      <c r="E3886" s="149"/>
      <c r="F3886" s="149"/>
      <c r="G3886" s="149"/>
      <c r="H3886" s="151"/>
      <c r="I3886" s="149"/>
      <c r="J3886" s="149"/>
      <c r="K3886" s="152"/>
      <c r="L3886" s="149"/>
      <c r="M3886" s="149"/>
      <c r="N3886" s="153"/>
      <c r="O3886" s="153"/>
      <c r="P3886" s="153"/>
    </row>
    <row r="3887" spans="1:16" x14ac:dyDescent="0.35">
      <c r="A3887" s="149"/>
      <c r="B3887" s="149"/>
      <c r="C3887" s="150"/>
      <c r="D3887" s="149"/>
      <c r="E3887" s="149"/>
      <c r="F3887" s="149"/>
      <c r="G3887" s="149"/>
      <c r="H3887" s="151"/>
      <c r="I3887" s="149"/>
      <c r="J3887" s="149"/>
      <c r="K3887" s="152"/>
      <c r="L3887" s="149"/>
      <c r="M3887" s="149"/>
      <c r="N3887" s="153"/>
      <c r="O3887" s="153"/>
      <c r="P3887" s="153"/>
    </row>
    <row r="3888" spans="1:16" x14ac:dyDescent="0.35">
      <c r="A3888" s="149"/>
      <c r="B3888" s="149"/>
      <c r="C3888" s="150"/>
      <c r="D3888" s="149"/>
      <c r="E3888" s="149"/>
      <c r="F3888" s="149"/>
      <c r="G3888" s="149"/>
      <c r="H3888" s="151"/>
      <c r="I3888" s="149"/>
      <c r="J3888" s="149"/>
      <c r="K3888" s="152"/>
      <c r="L3888" s="149"/>
      <c r="M3888" s="149"/>
      <c r="N3888" s="153"/>
      <c r="O3888" s="153"/>
      <c r="P3888" s="153"/>
    </row>
    <row r="3889" spans="1:16" x14ac:dyDescent="0.35">
      <c r="A3889" s="149"/>
      <c r="B3889" s="149"/>
      <c r="C3889" s="150"/>
      <c r="D3889" s="149"/>
      <c r="E3889" s="149"/>
      <c r="F3889" s="149"/>
      <c r="G3889" s="149"/>
      <c r="H3889" s="151"/>
      <c r="I3889" s="149"/>
      <c r="J3889" s="149"/>
      <c r="K3889" s="152"/>
      <c r="L3889" s="149"/>
      <c r="M3889" s="149"/>
      <c r="N3889" s="153"/>
      <c r="O3889" s="153"/>
      <c r="P3889" s="153"/>
    </row>
    <row r="3890" spans="1:16" x14ac:dyDescent="0.35">
      <c r="A3890" s="149"/>
      <c r="B3890" s="149"/>
      <c r="C3890" s="150"/>
      <c r="D3890" s="149"/>
      <c r="E3890" s="149"/>
      <c r="F3890" s="149"/>
      <c r="G3890" s="149"/>
      <c r="H3890" s="151"/>
      <c r="I3890" s="149"/>
      <c r="J3890" s="149"/>
      <c r="K3890" s="152"/>
      <c r="L3890" s="149"/>
      <c r="M3890" s="149"/>
      <c r="N3890" s="153"/>
      <c r="O3890" s="153"/>
      <c r="P3890" s="153"/>
    </row>
    <row r="3891" spans="1:16" x14ac:dyDescent="0.35">
      <c r="A3891" s="149"/>
      <c r="B3891" s="149"/>
      <c r="C3891" s="150"/>
      <c r="D3891" s="149"/>
      <c r="E3891" s="149"/>
      <c r="F3891" s="149"/>
      <c r="G3891" s="149"/>
      <c r="H3891" s="151"/>
      <c r="I3891" s="149"/>
      <c r="J3891" s="149"/>
      <c r="K3891" s="152"/>
      <c r="L3891" s="149"/>
      <c r="M3891" s="149"/>
      <c r="N3891" s="153"/>
      <c r="O3891" s="153"/>
      <c r="P3891" s="153"/>
    </row>
    <row r="3892" spans="1:16" x14ac:dyDescent="0.35">
      <c r="A3892" s="149"/>
      <c r="B3892" s="149"/>
      <c r="C3892" s="150"/>
      <c r="D3892" s="149"/>
      <c r="E3892" s="149"/>
      <c r="F3892" s="149"/>
      <c r="G3892" s="149"/>
      <c r="H3892" s="151"/>
      <c r="I3892" s="149"/>
      <c r="J3892" s="149"/>
      <c r="K3892" s="152"/>
      <c r="L3892" s="149"/>
      <c r="M3892" s="149"/>
      <c r="N3892" s="153"/>
      <c r="O3892" s="153"/>
      <c r="P3892" s="153"/>
    </row>
    <row r="3893" spans="1:16" x14ac:dyDescent="0.35">
      <c r="A3893" s="149"/>
      <c r="B3893" s="149"/>
      <c r="C3893" s="150"/>
      <c r="D3893" s="149"/>
      <c r="E3893" s="149"/>
      <c r="F3893" s="149"/>
      <c r="G3893" s="149"/>
      <c r="H3893" s="151"/>
      <c r="I3893" s="149"/>
      <c r="J3893" s="149"/>
      <c r="K3893" s="152"/>
      <c r="L3893" s="149"/>
      <c r="M3893" s="149"/>
      <c r="N3893" s="153"/>
      <c r="O3893" s="153"/>
      <c r="P3893" s="153"/>
    </row>
    <row r="3894" spans="1:16" x14ac:dyDescent="0.35">
      <c r="A3894" s="149"/>
      <c r="B3894" s="149"/>
      <c r="C3894" s="150"/>
      <c r="D3894" s="149"/>
      <c r="E3894" s="149"/>
      <c r="F3894" s="149"/>
      <c r="G3894" s="149"/>
      <c r="H3894" s="151"/>
      <c r="I3894" s="149"/>
      <c r="J3894" s="149"/>
      <c r="K3894" s="152"/>
      <c r="L3894" s="149"/>
      <c r="M3894" s="149"/>
      <c r="N3894" s="153"/>
      <c r="O3894" s="153"/>
      <c r="P3894" s="153"/>
    </row>
    <row r="3895" spans="1:16" x14ac:dyDescent="0.35">
      <c r="A3895" s="149"/>
      <c r="B3895" s="149"/>
      <c r="C3895" s="150"/>
      <c r="D3895" s="149"/>
      <c r="E3895" s="149"/>
      <c r="F3895" s="149"/>
      <c r="G3895" s="149"/>
      <c r="H3895" s="151"/>
      <c r="I3895" s="149"/>
      <c r="J3895" s="149"/>
      <c r="K3895" s="152"/>
      <c r="L3895" s="149"/>
      <c r="M3895" s="149"/>
      <c r="N3895" s="153"/>
      <c r="O3895" s="153"/>
      <c r="P3895" s="153"/>
    </row>
    <row r="3896" spans="1:16" x14ac:dyDescent="0.35">
      <c r="A3896" s="149"/>
      <c r="B3896" s="149"/>
      <c r="C3896" s="150"/>
      <c r="D3896" s="149"/>
      <c r="E3896" s="149"/>
      <c r="F3896" s="149"/>
      <c r="G3896" s="149"/>
      <c r="H3896" s="151"/>
      <c r="I3896" s="149"/>
      <c r="J3896" s="149"/>
      <c r="K3896" s="152"/>
      <c r="L3896" s="149"/>
      <c r="M3896" s="149"/>
      <c r="N3896" s="153"/>
      <c r="O3896" s="153"/>
      <c r="P3896" s="153"/>
    </row>
    <row r="3897" spans="1:16" x14ac:dyDescent="0.35">
      <c r="A3897" s="149"/>
      <c r="B3897" s="149"/>
      <c r="C3897" s="150"/>
      <c r="D3897" s="149"/>
      <c r="E3897" s="149"/>
      <c r="F3897" s="149"/>
      <c r="G3897" s="149"/>
      <c r="H3897" s="151"/>
      <c r="I3897" s="149"/>
      <c r="J3897" s="149"/>
      <c r="K3897" s="152"/>
      <c r="L3897" s="149"/>
      <c r="M3897" s="149"/>
      <c r="N3897" s="153"/>
      <c r="O3897" s="153"/>
      <c r="P3897" s="153"/>
    </row>
    <row r="3898" spans="1:16" x14ac:dyDescent="0.35">
      <c r="A3898" s="149"/>
      <c r="B3898" s="149"/>
      <c r="C3898" s="150"/>
      <c r="D3898" s="149"/>
      <c r="E3898" s="149"/>
      <c r="F3898" s="149"/>
      <c r="G3898" s="149"/>
      <c r="H3898" s="151"/>
      <c r="I3898" s="149"/>
      <c r="J3898" s="149"/>
      <c r="K3898" s="152"/>
      <c r="L3898" s="149"/>
      <c r="M3898" s="149"/>
      <c r="N3898" s="153"/>
      <c r="O3898" s="153"/>
      <c r="P3898" s="153"/>
    </row>
    <row r="3899" spans="1:16" x14ac:dyDescent="0.35">
      <c r="A3899" s="149"/>
      <c r="B3899" s="149"/>
      <c r="C3899" s="150"/>
      <c r="D3899" s="149"/>
      <c r="E3899" s="149"/>
      <c r="F3899" s="149"/>
      <c r="G3899" s="149"/>
      <c r="H3899" s="151"/>
      <c r="I3899" s="149"/>
      <c r="J3899" s="149"/>
      <c r="K3899" s="152"/>
      <c r="L3899" s="149"/>
      <c r="M3899" s="149"/>
      <c r="N3899" s="153"/>
      <c r="O3899" s="153"/>
      <c r="P3899" s="153"/>
    </row>
    <row r="3900" spans="1:16" x14ac:dyDescent="0.35">
      <c r="A3900" s="149"/>
      <c r="B3900" s="149"/>
      <c r="C3900" s="150"/>
      <c r="D3900" s="149"/>
      <c r="E3900" s="149"/>
      <c r="F3900" s="149"/>
      <c r="G3900" s="149"/>
      <c r="H3900" s="151"/>
      <c r="I3900" s="149"/>
      <c r="J3900" s="149"/>
      <c r="K3900" s="152"/>
      <c r="L3900" s="149"/>
      <c r="M3900" s="149"/>
      <c r="N3900" s="153"/>
      <c r="O3900" s="153"/>
      <c r="P3900" s="153"/>
    </row>
    <row r="3901" spans="1:16" x14ac:dyDescent="0.35">
      <c r="A3901" s="149"/>
      <c r="B3901" s="149"/>
      <c r="C3901" s="150"/>
      <c r="D3901" s="149"/>
      <c r="E3901" s="149"/>
      <c r="F3901" s="149"/>
      <c r="G3901" s="149"/>
      <c r="H3901" s="151"/>
      <c r="I3901" s="149"/>
      <c r="J3901" s="149"/>
      <c r="K3901" s="152"/>
      <c r="L3901" s="149"/>
      <c r="M3901" s="149"/>
      <c r="N3901" s="153"/>
      <c r="O3901" s="153"/>
      <c r="P3901" s="153"/>
    </row>
    <row r="3902" spans="1:16" x14ac:dyDescent="0.35">
      <c r="A3902" s="149"/>
      <c r="B3902" s="149"/>
      <c r="C3902" s="150"/>
      <c r="D3902" s="149"/>
      <c r="E3902" s="149"/>
      <c r="F3902" s="149"/>
      <c r="G3902" s="149"/>
      <c r="H3902" s="151"/>
      <c r="I3902" s="149"/>
      <c r="J3902" s="149"/>
      <c r="K3902" s="152"/>
      <c r="L3902" s="149"/>
      <c r="M3902" s="149"/>
      <c r="N3902" s="153"/>
      <c r="O3902" s="153"/>
      <c r="P3902" s="153"/>
    </row>
    <row r="3903" spans="1:16" x14ac:dyDescent="0.35">
      <c r="A3903" s="149"/>
      <c r="B3903" s="149"/>
      <c r="C3903" s="150"/>
      <c r="D3903" s="149"/>
      <c r="E3903" s="149"/>
      <c r="F3903" s="149"/>
      <c r="G3903" s="149"/>
      <c r="H3903" s="151"/>
      <c r="I3903" s="149"/>
      <c r="J3903" s="149"/>
      <c r="K3903" s="152"/>
      <c r="L3903" s="149"/>
      <c r="M3903" s="149"/>
      <c r="N3903" s="153"/>
      <c r="O3903" s="153"/>
      <c r="P3903" s="153"/>
    </row>
    <row r="3904" spans="1:16" x14ac:dyDescent="0.35">
      <c r="A3904" s="149"/>
      <c r="B3904" s="149"/>
      <c r="C3904" s="150"/>
      <c r="D3904" s="149"/>
      <c r="E3904" s="149"/>
      <c r="F3904" s="149"/>
      <c r="G3904" s="149"/>
      <c r="H3904" s="151"/>
      <c r="I3904" s="149"/>
      <c r="J3904" s="149"/>
      <c r="K3904" s="152"/>
      <c r="L3904" s="149"/>
      <c r="M3904" s="149"/>
      <c r="N3904" s="153"/>
      <c r="O3904" s="153"/>
      <c r="P3904" s="153"/>
    </row>
    <row r="3905" spans="1:16" x14ac:dyDescent="0.35">
      <c r="A3905" s="149"/>
      <c r="B3905" s="149"/>
      <c r="C3905" s="150"/>
      <c r="D3905" s="149"/>
      <c r="E3905" s="149"/>
      <c r="F3905" s="149"/>
      <c r="G3905" s="149"/>
      <c r="H3905" s="151"/>
      <c r="I3905" s="149"/>
      <c r="J3905" s="149"/>
      <c r="K3905" s="152"/>
      <c r="L3905" s="149"/>
      <c r="M3905" s="149"/>
      <c r="N3905" s="153"/>
      <c r="O3905" s="153"/>
      <c r="P3905" s="153"/>
    </row>
    <row r="3906" spans="1:16" x14ac:dyDescent="0.35">
      <c r="A3906" s="149"/>
      <c r="B3906" s="149"/>
      <c r="C3906" s="150"/>
      <c r="D3906" s="149"/>
      <c r="E3906" s="149"/>
      <c r="F3906" s="149"/>
      <c r="G3906" s="149"/>
      <c r="H3906" s="151"/>
      <c r="I3906" s="149"/>
      <c r="J3906" s="149"/>
      <c r="K3906" s="152"/>
      <c r="L3906" s="149"/>
      <c r="M3906" s="149"/>
      <c r="N3906" s="153"/>
      <c r="O3906" s="153"/>
      <c r="P3906" s="153"/>
    </row>
    <row r="3907" spans="1:16" x14ac:dyDescent="0.35">
      <c r="A3907" s="149"/>
      <c r="B3907" s="149"/>
      <c r="C3907" s="150"/>
      <c r="D3907" s="149"/>
      <c r="E3907" s="149"/>
      <c r="F3907" s="149"/>
      <c r="G3907" s="149"/>
      <c r="H3907" s="151"/>
      <c r="I3907" s="149"/>
      <c r="J3907" s="149"/>
      <c r="K3907" s="152"/>
      <c r="L3907" s="149"/>
      <c r="M3907" s="149"/>
      <c r="N3907" s="153"/>
      <c r="O3907" s="153"/>
      <c r="P3907" s="153"/>
    </row>
    <row r="3908" spans="1:16" x14ac:dyDescent="0.35">
      <c r="A3908" s="149"/>
      <c r="B3908" s="149"/>
      <c r="C3908" s="150"/>
      <c r="D3908" s="149"/>
      <c r="E3908" s="149"/>
      <c r="F3908" s="149"/>
      <c r="G3908" s="149"/>
      <c r="H3908" s="151"/>
      <c r="I3908" s="149"/>
      <c r="J3908" s="149"/>
      <c r="K3908" s="152"/>
      <c r="L3908" s="149"/>
      <c r="M3908" s="149"/>
      <c r="N3908" s="153"/>
      <c r="O3908" s="153"/>
      <c r="P3908" s="153"/>
    </row>
    <row r="3909" spans="1:16" x14ac:dyDescent="0.35">
      <c r="A3909" s="149"/>
      <c r="B3909" s="149"/>
      <c r="C3909" s="150"/>
      <c r="D3909" s="149"/>
      <c r="E3909" s="149"/>
      <c r="F3909" s="149"/>
      <c r="G3909" s="149"/>
      <c r="H3909" s="151"/>
      <c r="I3909" s="149"/>
      <c r="J3909" s="149"/>
      <c r="K3909" s="152"/>
      <c r="L3909" s="149"/>
      <c r="M3909" s="149"/>
      <c r="N3909" s="153"/>
      <c r="O3909" s="153"/>
      <c r="P3909" s="153"/>
    </row>
    <row r="3910" spans="1:16" x14ac:dyDescent="0.35">
      <c r="A3910" s="149"/>
      <c r="B3910" s="149"/>
      <c r="C3910" s="150"/>
      <c r="D3910" s="149"/>
      <c r="E3910" s="149"/>
      <c r="F3910" s="149"/>
      <c r="G3910" s="149"/>
      <c r="H3910" s="151"/>
      <c r="I3910" s="149"/>
      <c r="J3910" s="149"/>
      <c r="K3910" s="152"/>
      <c r="L3910" s="149"/>
      <c r="M3910" s="149"/>
      <c r="N3910" s="153"/>
      <c r="O3910" s="153"/>
      <c r="P3910" s="153"/>
    </row>
    <row r="3911" spans="1:16" x14ac:dyDescent="0.35">
      <c r="A3911" s="149"/>
      <c r="B3911" s="149"/>
      <c r="C3911" s="150"/>
      <c r="D3911" s="149"/>
      <c r="E3911" s="149"/>
      <c r="F3911" s="149"/>
      <c r="G3911" s="149"/>
      <c r="H3911" s="151"/>
      <c r="I3911" s="149"/>
      <c r="J3911" s="149"/>
      <c r="K3911" s="152"/>
      <c r="L3911" s="149"/>
      <c r="M3911" s="149"/>
      <c r="N3911" s="153"/>
      <c r="O3911" s="153"/>
      <c r="P3911" s="153"/>
    </row>
    <row r="3912" spans="1:16" x14ac:dyDescent="0.35">
      <c r="A3912" s="149"/>
      <c r="B3912" s="149"/>
      <c r="C3912" s="150"/>
      <c r="D3912" s="149"/>
      <c r="E3912" s="149"/>
      <c r="F3912" s="149"/>
      <c r="G3912" s="149"/>
      <c r="H3912" s="151"/>
      <c r="I3912" s="149"/>
      <c r="J3912" s="149"/>
      <c r="K3912" s="152"/>
      <c r="L3912" s="149"/>
      <c r="M3912" s="149"/>
      <c r="N3912" s="153"/>
      <c r="O3912" s="153"/>
      <c r="P3912" s="153"/>
    </row>
    <row r="3913" spans="1:16" x14ac:dyDescent="0.35">
      <c r="A3913" s="149"/>
      <c r="B3913" s="149"/>
      <c r="C3913" s="150"/>
      <c r="D3913" s="149"/>
      <c r="E3913" s="149"/>
      <c r="F3913" s="149"/>
      <c r="G3913" s="149"/>
      <c r="H3913" s="151"/>
      <c r="I3913" s="149"/>
      <c r="J3913" s="149"/>
      <c r="K3913" s="152"/>
      <c r="L3913" s="149"/>
      <c r="M3913" s="149"/>
      <c r="N3913" s="153"/>
      <c r="O3913" s="153"/>
      <c r="P3913" s="153"/>
    </row>
    <row r="3914" spans="1:16" x14ac:dyDescent="0.35">
      <c r="A3914" s="149"/>
      <c r="B3914" s="149"/>
      <c r="C3914" s="150"/>
      <c r="D3914" s="149"/>
      <c r="E3914" s="149"/>
      <c r="F3914" s="149"/>
      <c r="G3914" s="149"/>
      <c r="H3914" s="151"/>
      <c r="I3914" s="149"/>
      <c r="J3914" s="149"/>
      <c r="K3914" s="152"/>
      <c r="L3914" s="149"/>
      <c r="M3914" s="149"/>
      <c r="N3914" s="153"/>
      <c r="O3914" s="153"/>
      <c r="P3914" s="153"/>
    </row>
    <row r="3915" spans="1:16" x14ac:dyDescent="0.35">
      <c r="A3915" s="149"/>
      <c r="B3915" s="149"/>
      <c r="C3915" s="150"/>
      <c r="D3915" s="149"/>
      <c r="E3915" s="149"/>
      <c r="F3915" s="149"/>
      <c r="G3915" s="149"/>
      <c r="H3915" s="151"/>
      <c r="I3915" s="149"/>
      <c r="J3915" s="149"/>
      <c r="K3915" s="152"/>
      <c r="L3915" s="149"/>
      <c r="M3915" s="149"/>
      <c r="N3915" s="153"/>
      <c r="O3915" s="153"/>
      <c r="P3915" s="153"/>
    </row>
    <row r="3916" spans="1:16" x14ac:dyDescent="0.35">
      <c r="A3916" s="149"/>
      <c r="B3916" s="149"/>
      <c r="C3916" s="150"/>
      <c r="D3916" s="149"/>
      <c r="E3916" s="149"/>
      <c r="F3916" s="149"/>
      <c r="G3916" s="149"/>
      <c r="H3916" s="151"/>
      <c r="I3916" s="149"/>
      <c r="J3916" s="149"/>
      <c r="K3916" s="152"/>
      <c r="L3916" s="149"/>
      <c r="M3916" s="149"/>
      <c r="N3916" s="153"/>
      <c r="O3916" s="153"/>
      <c r="P3916" s="153"/>
    </row>
    <row r="3917" spans="1:16" x14ac:dyDescent="0.35">
      <c r="A3917" s="149"/>
      <c r="B3917" s="149"/>
      <c r="C3917" s="150"/>
      <c r="D3917" s="149"/>
      <c r="E3917" s="149"/>
      <c r="F3917" s="149"/>
      <c r="G3917" s="149"/>
      <c r="H3917" s="151"/>
      <c r="I3917" s="149"/>
      <c r="J3917" s="149"/>
      <c r="K3917" s="152"/>
      <c r="L3917" s="149"/>
      <c r="M3917" s="149"/>
      <c r="N3917" s="153"/>
      <c r="O3917" s="153"/>
      <c r="P3917" s="153"/>
    </row>
    <row r="3918" spans="1:16" x14ac:dyDescent="0.35">
      <c r="A3918" s="149"/>
      <c r="B3918" s="149"/>
      <c r="C3918" s="150"/>
      <c r="D3918" s="149"/>
      <c r="E3918" s="149"/>
      <c r="F3918" s="149"/>
      <c r="G3918" s="149"/>
      <c r="H3918" s="151"/>
      <c r="I3918" s="149"/>
      <c r="J3918" s="149"/>
      <c r="K3918" s="152"/>
      <c r="L3918" s="149"/>
      <c r="M3918" s="149"/>
      <c r="N3918" s="153"/>
      <c r="O3918" s="153"/>
      <c r="P3918" s="153"/>
    </row>
    <row r="3919" spans="1:16" x14ac:dyDescent="0.35">
      <c r="A3919" s="149"/>
      <c r="B3919" s="149"/>
      <c r="C3919" s="150"/>
      <c r="D3919" s="149"/>
      <c r="E3919" s="149"/>
      <c r="F3919" s="149"/>
      <c r="G3919" s="149"/>
      <c r="H3919" s="151"/>
      <c r="I3919" s="149"/>
      <c r="J3919" s="149"/>
      <c r="K3919" s="152"/>
      <c r="L3919" s="149"/>
      <c r="M3919" s="149"/>
      <c r="N3919" s="153"/>
      <c r="O3919" s="153"/>
      <c r="P3919" s="153"/>
    </row>
    <row r="3920" spans="1:16" x14ac:dyDescent="0.35">
      <c r="A3920" s="149"/>
      <c r="B3920" s="149"/>
      <c r="C3920" s="150"/>
      <c r="D3920" s="149"/>
      <c r="E3920" s="149"/>
      <c r="F3920" s="149"/>
      <c r="G3920" s="149"/>
      <c r="H3920" s="151"/>
      <c r="I3920" s="149"/>
      <c r="J3920" s="149"/>
      <c r="K3920" s="152"/>
      <c r="L3920" s="149"/>
      <c r="M3920" s="149"/>
      <c r="N3920" s="153"/>
      <c r="O3920" s="153"/>
      <c r="P3920" s="153"/>
    </row>
    <row r="3921" spans="1:16" x14ac:dyDescent="0.35">
      <c r="A3921" s="149"/>
      <c r="B3921" s="149"/>
      <c r="C3921" s="150"/>
      <c r="D3921" s="149"/>
      <c r="E3921" s="149"/>
      <c r="F3921" s="149"/>
      <c r="G3921" s="149"/>
      <c r="H3921" s="151"/>
      <c r="I3921" s="149"/>
      <c r="J3921" s="149"/>
      <c r="K3921" s="152"/>
      <c r="L3921" s="149"/>
      <c r="M3921" s="149"/>
      <c r="N3921" s="153"/>
      <c r="O3921" s="153"/>
      <c r="P3921" s="153"/>
    </row>
    <row r="3922" spans="1:16" x14ac:dyDescent="0.35">
      <c r="A3922" s="149"/>
      <c r="B3922" s="149"/>
      <c r="C3922" s="150"/>
      <c r="D3922" s="149"/>
      <c r="E3922" s="149"/>
      <c r="F3922" s="149"/>
      <c r="G3922" s="149"/>
      <c r="H3922" s="151"/>
      <c r="I3922" s="149"/>
      <c r="J3922" s="149"/>
      <c r="K3922" s="152"/>
      <c r="L3922" s="149"/>
      <c r="M3922" s="149"/>
      <c r="N3922" s="153"/>
      <c r="O3922" s="153"/>
      <c r="P3922" s="153"/>
    </row>
    <row r="3923" spans="1:16" x14ac:dyDescent="0.35">
      <c r="A3923" s="149"/>
      <c r="B3923" s="149"/>
      <c r="C3923" s="150"/>
      <c r="D3923" s="149"/>
      <c r="E3923" s="149"/>
      <c r="F3923" s="149"/>
      <c r="G3923" s="149"/>
      <c r="H3923" s="151"/>
      <c r="I3923" s="149"/>
      <c r="J3923" s="149"/>
      <c r="K3923" s="152"/>
      <c r="L3923" s="149"/>
      <c r="M3923" s="149"/>
      <c r="N3923" s="153"/>
      <c r="O3923" s="153"/>
      <c r="P3923" s="153"/>
    </row>
    <row r="3924" spans="1:16" x14ac:dyDescent="0.35">
      <c r="A3924" s="149"/>
      <c r="B3924" s="149"/>
      <c r="C3924" s="150"/>
      <c r="D3924" s="149"/>
      <c r="E3924" s="149"/>
      <c r="F3924" s="149"/>
      <c r="G3924" s="149"/>
      <c r="H3924" s="151"/>
      <c r="I3924" s="149"/>
      <c r="J3924" s="149"/>
      <c r="K3924" s="152"/>
      <c r="L3924" s="149"/>
      <c r="M3924" s="149"/>
      <c r="N3924" s="153"/>
      <c r="O3924" s="153"/>
      <c r="P3924" s="153"/>
    </row>
    <row r="3925" spans="1:16" x14ac:dyDescent="0.35">
      <c r="A3925" s="149"/>
      <c r="B3925" s="149"/>
      <c r="C3925" s="150"/>
      <c r="D3925" s="149"/>
      <c r="E3925" s="149"/>
      <c r="F3925" s="149"/>
      <c r="G3925" s="149"/>
      <c r="H3925" s="151"/>
      <c r="I3925" s="149"/>
      <c r="J3925" s="149"/>
      <c r="K3925" s="152"/>
      <c r="L3925" s="149"/>
      <c r="M3925" s="149"/>
      <c r="N3925" s="153"/>
      <c r="O3925" s="153"/>
      <c r="P3925" s="153"/>
    </row>
    <row r="3926" spans="1:16" x14ac:dyDescent="0.35">
      <c r="A3926" s="149"/>
      <c r="B3926" s="149"/>
      <c r="C3926" s="150"/>
      <c r="D3926" s="149"/>
      <c r="E3926" s="149"/>
      <c r="F3926" s="149"/>
      <c r="G3926" s="149"/>
      <c r="H3926" s="151"/>
      <c r="I3926" s="149"/>
      <c r="J3926" s="149"/>
      <c r="K3926" s="152"/>
      <c r="L3926" s="149"/>
      <c r="M3926" s="149"/>
      <c r="N3926" s="153"/>
      <c r="O3926" s="153"/>
      <c r="P3926" s="153"/>
    </row>
    <row r="3927" spans="1:16" x14ac:dyDescent="0.35">
      <c r="A3927" s="149"/>
      <c r="B3927" s="149"/>
      <c r="C3927" s="150"/>
      <c r="D3927" s="149"/>
      <c r="E3927" s="149"/>
      <c r="F3927" s="149"/>
      <c r="G3927" s="149"/>
      <c r="H3927" s="151"/>
      <c r="I3927" s="149"/>
      <c r="J3927" s="149"/>
      <c r="K3927" s="152"/>
      <c r="L3927" s="149"/>
      <c r="M3927" s="149"/>
      <c r="N3927" s="153"/>
      <c r="O3927" s="153"/>
      <c r="P3927" s="153"/>
    </row>
    <row r="3928" spans="1:16" x14ac:dyDescent="0.35">
      <c r="A3928" s="149"/>
      <c r="B3928" s="149"/>
      <c r="C3928" s="150"/>
      <c r="D3928" s="149"/>
      <c r="E3928" s="149"/>
      <c r="F3928" s="149"/>
      <c r="G3928" s="149"/>
      <c r="H3928" s="151"/>
      <c r="I3928" s="149"/>
      <c r="J3928" s="149"/>
      <c r="K3928" s="152"/>
      <c r="L3928" s="149"/>
      <c r="M3928" s="149"/>
      <c r="N3928" s="153"/>
      <c r="O3928" s="153"/>
      <c r="P3928" s="153"/>
    </row>
    <row r="3929" spans="1:16" x14ac:dyDescent="0.35">
      <c r="A3929" s="149"/>
      <c r="B3929" s="149"/>
      <c r="C3929" s="150"/>
      <c r="D3929" s="149"/>
      <c r="E3929" s="149"/>
      <c r="F3929" s="149"/>
      <c r="G3929" s="149"/>
      <c r="H3929" s="151"/>
      <c r="I3929" s="149"/>
      <c r="J3929" s="149"/>
      <c r="K3929" s="152"/>
      <c r="L3929" s="149"/>
      <c r="M3929" s="149"/>
      <c r="N3929" s="153"/>
      <c r="O3929" s="153"/>
      <c r="P3929" s="153"/>
    </row>
    <row r="3930" spans="1:16" x14ac:dyDescent="0.35">
      <c r="A3930" s="149"/>
      <c r="B3930" s="149"/>
      <c r="C3930" s="150"/>
      <c r="D3930" s="149"/>
      <c r="E3930" s="149"/>
      <c r="F3930" s="149"/>
      <c r="G3930" s="149"/>
      <c r="H3930" s="151"/>
      <c r="I3930" s="149"/>
      <c r="J3930" s="149"/>
      <c r="K3930" s="152"/>
      <c r="L3930" s="149"/>
      <c r="M3930" s="149"/>
      <c r="N3930" s="153"/>
      <c r="O3930" s="153"/>
      <c r="P3930" s="153"/>
    </row>
    <row r="3931" spans="1:16" x14ac:dyDescent="0.35">
      <c r="A3931" s="149"/>
      <c r="B3931" s="149"/>
      <c r="C3931" s="150"/>
      <c r="D3931" s="149"/>
      <c r="E3931" s="149"/>
      <c r="F3931" s="149"/>
      <c r="G3931" s="149"/>
      <c r="H3931" s="151"/>
      <c r="I3931" s="149"/>
      <c r="J3931" s="149"/>
      <c r="K3931" s="152"/>
      <c r="L3931" s="149"/>
      <c r="M3931" s="149"/>
      <c r="N3931" s="153"/>
      <c r="O3931" s="153"/>
      <c r="P3931" s="153"/>
    </row>
    <row r="3932" spans="1:16" x14ac:dyDescent="0.35">
      <c r="A3932" s="149"/>
      <c r="B3932" s="149"/>
      <c r="C3932" s="150"/>
      <c r="D3932" s="149"/>
      <c r="E3932" s="149"/>
      <c r="F3932" s="149"/>
      <c r="G3932" s="149"/>
      <c r="H3932" s="151"/>
      <c r="I3932" s="149"/>
      <c r="J3932" s="149"/>
      <c r="K3932" s="152"/>
      <c r="L3932" s="149"/>
      <c r="M3932" s="149"/>
      <c r="N3932" s="153"/>
      <c r="O3932" s="153"/>
      <c r="P3932" s="153"/>
    </row>
    <row r="3933" spans="1:16" x14ac:dyDescent="0.35">
      <c r="A3933" s="149"/>
      <c r="B3933" s="149"/>
      <c r="C3933" s="150"/>
      <c r="D3933" s="149"/>
      <c r="E3933" s="149"/>
      <c r="F3933" s="149"/>
      <c r="G3933" s="149"/>
      <c r="H3933" s="151"/>
      <c r="I3933" s="149"/>
      <c r="J3933" s="149"/>
      <c r="K3933" s="152"/>
      <c r="L3933" s="149"/>
      <c r="M3933" s="149"/>
      <c r="N3933" s="153"/>
      <c r="O3933" s="153"/>
      <c r="P3933" s="153"/>
    </row>
    <row r="3934" spans="1:16" x14ac:dyDescent="0.35">
      <c r="A3934" s="149"/>
      <c r="B3934" s="149"/>
      <c r="C3934" s="150"/>
      <c r="D3934" s="149"/>
      <c r="E3934" s="149"/>
      <c r="F3934" s="149"/>
      <c r="G3934" s="149"/>
      <c r="H3934" s="151"/>
      <c r="I3934" s="149"/>
      <c r="J3934" s="149"/>
      <c r="K3934" s="152"/>
      <c r="L3934" s="149"/>
      <c r="M3934" s="149"/>
      <c r="N3934" s="153"/>
      <c r="O3934" s="153"/>
      <c r="P3934" s="153"/>
    </row>
    <row r="3935" spans="1:16" x14ac:dyDescent="0.35">
      <c r="A3935" s="149"/>
      <c r="B3935" s="149"/>
      <c r="C3935" s="150"/>
      <c r="D3935" s="149"/>
      <c r="E3935" s="149"/>
      <c r="F3935" s="149"/>
      <c r="G3935" s="149"/>
      <c r="H3935" s="151"/>
      <c r="I3935" s="149"/>
      <c r="J3935" s="149"/>
      <c r="K3935" s="152"/>
      <c r="L3935" s="149"/>
      <c r="M3935" s="149"/>
      <c r="N3935" s="153"/>
      <c r="O3935" s="153"/>
      <c r="P3935" s="153"/>
    </row>
    <row r="3936" spans="1:16" x14ac:dyDescent="0.35">
      <c r="A3936" s="149"/>
      <c r="B3936" s="149"/>
      <c r="C3936" s="150"/>
      <c r="D3936" s="149"/>
      <c r="E3936" s="149"/>
      <c r="F3936" s="149"/>
      <c r="G3936" s="149"/>
      <c r="H3936" s="151"/>
      <c r="I3936" s="149"/>
      <c r="J3936" s="149"/>
      <c r="K3936" s="152"/>
      <c r="L3936" s="149"/>
      <c r="M3936" s="149"/>
      <c r="N3936" s="153"/>
      <c r="O3936" s="153"/>
      <c r="P3936" s="153"/>
    </row>
    <row r="3937" spans="1:16" x14ac:dyDescent="0.35">
      <c r="A3937" s="149"/>
      <c r="B3937" s="149"/>
      <c r="C3937" s="150"/>
      <c r="D3937" s="149"/>
      <c r="E3937" s="149"/>
      <c r="F3937" s="149"/>
      <c r="G3937" s="149"/>
      <c r="H3937" s="151"/>
      <c r="I3937" s="149"/>
      <c r="J3937" s="149"/>
      <c r="K3937" s="152"/>
      <c r="L3937" s="149"/>
      <c r="M3937" s="149"/>
      <c r="N3937" s="153"/>
      <c r="O3937" s="153"/>
      <c r="P3937" s="153"/>
    </row>
    <row r="3938" spans="1:16" x14ac:dyDescent="0.35">
      <c r="A3938" s="149"/>
      <c r="B3938" s="149"/>
      <c r="C3938" s="150"/>
      <c r="D3938" s="149"/>
      <c r="E3938" s="149"/>
      <c r="F3938" s="149"/>
      <c r="G3938" s="149"/>
      <c r="H3938" s="151"/>
      <c r="I3938" s="149"/>
      <c r="J3938" s="149"/>
      <c r="K3938" s="152"/>
      <c r="L3938" s="149"/>
      <c r="M3938" s="149"/>
      <c r="N3938" s="153"/>
      <c r="O3938" s="153"/>
      <c r="P3938" s="153"/>
    </row>
    <row r="3939" spans="1:16" x14ac:dyDescent="0.35">
      <c r="A3939" s="149"/>
      <c r="B3939" s="149"/>
      <c r="C3939" s="150"/>
      <c r="D3939" s="149"/>
      <c r="E3939" s="149"/>
      <c r="F3939" s="149"/>
      <c r="G3939" s="149"/>
      <c r="H3939" s="151"/>
      <c r="I3939" s="149"/>
      <c r="J3939" s="149"/>
      <c r="K3939" s="152"/>
      <c r="L3939" s="149"/>
      <c r="M3939" s="149"/>
      <c r="N3939" s="153"/>
      <c r="O3939" s="153"/>
      <c r="P3939" s="153"/>
    </row>
    <row r="3940" spans="1:16" x14ac:dyDescent="0.35">
      <c r="A3940" s="149"/>
      <c r="B3940" s="149"/>
      <c r="C3940" s="150"/>
      <c r="D3940" s="149"/>
      <c r="E3940" s="149"/>
      <c r="F3940" s="149"/>
      <c r="G3940" s="149"/>
      <c r="H3940" s="151"/>
      <c r="I3940" s="149"/>
      <c r="J3940" s="149"/>
      <c r="K3940" s="152"/>
      <c r="L3940" s="149"/>
      <c r="M3940" s="149"/>
      <c r="N3940" s="153"/>
      <c r="O3940" s="153"/>
      <c r="P3940" s="153"/>
    </row>
    <row r="3941" spans="1:16" x14ac:dyDescent="0.35">
      <c r="A3941" s="149"/>
      <c r="B3941" s="149"/>
      <c r="C3941" s="150"/>
      <c r="D3941" s="149"/>
      <c r="E3941" s="149"/>
      <c r="F3941" s="149"/>
      <c r="G3941" s="149"/>
      <c r="H3941" s="151"/>
      <c r="I3941" s="149"/>
      <c r="J3941" s="149"/>
      <c r="K3941" s="152"/>
      <c r="L3941" s="149"/>
      <c r="M3941" s="149"/>
      <c r="N3941" s="153"/>
      <c r="O3941" s="153"/>
      <c r="P3941" s="153"/>
    </row>
    <row r="3942" spans="1:16" x14ac:dyDescent="0.35">
      <c r="A3942" s="149"/>
      <c r="B3942" s="149"/>
      <c r="C3942" s="150"/>
      <c r="D3942" s="149"/>
      <c r="E3942" s="149"/>
      <c r="F3942" s="149"/>
      <c r="G3942" s="149"/>
      <c r="H3942" s="151"/>
      <c r="I3942" s="149"/>
      <c r="J3942" s="149"/>
      <c r="K3942" s="152"/>
      <c r="L3942" s="149"/>
      <c r="M3942" s="149"/>
      <c r="N3942" s="153"/>
      <c r="O3942" s="153"/>
      <c r="P3942" s="153"/>
    </row>
    <row r="3943" spans="1:16" x14ac:dyDescent="0.35">
      <c r="A3943" s="149"/>
      <c r="B3943" s="149"/>
      <c r="C3943" s="150"/>
      <c r="D3943" s="149"/>
      <c r="E3943" s="149"/>
      <c r="F3943" s="149"/>
      <c r="G3943" s="149"/>
      <c r="H3943" s="151"/>
      <c r="I3943" s="149"/>
      <c r="J3943" s="149"/>
      <c r="K3943" s="152"/>
      <c r="L3943" s="149"/>
      <c r="M3943" s="149"/>
      <c r="N3943" s="153"/>
      <c r="O3943" s="153"/>
      <c r="P3943" s="153"/>
    </row>
    <row r="3944" spans="1:16" x14ac:dyDescent="0.35">
      <c r="A3944" s="149"/>
      <c r="B3944" s="149"/>
      <c r="C3944" s="150"/>
      <c r="D3944" s="149"/>
      <c r="E3944" s="149"/>
      <c r="F3944" s="149"/>
      <c r="G3944" s="149"/>
      <c r="H3944" s="151"/>
      <c r="I3944" s="149"/>
      <c r="J3944" s="149"/>
      <c r="K3944" s="152"/>
      <c r="L3944" s="149"/>
      <c r="M3944" s="149"/>
      <c r="N3944" s="153"/>
      <c r="O3944" s="153"/>
      <c r="P3944" s="153"/>
    </row>
    <row r="3945" spans="1:16" x14ac:dyDescent="0.35">
      <c r="A3945" s="149"/>
      <c r="B3945" s="149"/>
      <c r="C3945" s="150"/>
      <c r="D3945" s="149"/>
      <c r="E3945" s="149"/>
      <c r="F3945" s="149"/>
      <c r="G3945" s="149"/>
      <c r="H3945" s="151"/>
      <c r="I3945" s="149"/>
      <c r="J3945" s="149"/>
      <c r="K3945" s="152"/>
      <c r="L3945" s="149"/>
      <c r="M3945" s="149"/>
      <c r="N3945" s="153"/>
      <c r="O3945" s="153"/>
      <c r="P3945" s="153"/>
    </row>
    <row r="3946" spans="1:16" x14ac:dyDescent="0.35">
      <c r="A3946" s="149"/>
      <c r="B3946" s="149"/>
      <c r="C3946" s="150"/>
      <c r="D3946" s="149"/>
      <c r="E3946" s="149"/>
      <c r="F3946" s="149"/>
      <c r="G3946" s="149"/>
      <c r="H3946" s="151"/>
      <c r="I3946" s="149"/>
      <c r="J3946" s="149"/>
      <c r="K3946" s="152"/>
      <c r="L3946" s="149"/>
      <c r="M3946" s="149"/>
      <c r="N3946" s="153"/>
      <c r="O3946" s="153"/>
      <c r="P3946" s="153"/>
    </row>
    <row r="3947" spans="1:16" x14ac:dyDescent="0.35">
      <c r="A3947" s="149"/>
      <c r="B3947" s="149"/>
      <c r="C3947" s="150"/>
      <c r="D3947" s="149"/>
      <c r="E3947" s="149"/>
      <c r="F3947" s="149"/>
      <c r="G3947" s="149"/>
      <c r="H3947" s="151"/>
      <c r="I3947" s="149"/>
      <c r="J3947" s="149"/>
      <c r="K3947" s="152"/>
      <c r="L3947" s="149"/>
      <c r="M3947" s="149"/>
      <c r="N3947" s="153"/>
      <c r="O3947" s="153"/>
      <c r="P3947" s="153"/>
    </row>
    <row r="3948" spans="1:16" x14ac:dyDescent="0.35">
      <c r="A3948" s="149"/>
      <c r="B3948" s="149"/>
      <c r="C3948" s="150"/>
      <c r="D3948" s="149"/>
      <c r="E3948" s="149"/>
      <c r="F3948" s="149"/>
      <c r="G3948" s="149"/>
      <c r="H3948" s="151"/>
      <c r="I3948" s="149"/>
      <c r="J3948" s="149"/>
      <c r="K3948" s="152"/>
      <c r="L3948" s="149"/>
      <c r="M3948" s="149"/>
      <c r="N3948" s="153"/>
      <c r="O3948" s="153"/>
      <c r="P3948" s="153"/>
    </row>
    <row r="3949" spans="1:16" x14ac:dyDescent="0.35">
      <c r="A3949" s="149"/>
      <c r="B3949" s="149"/>
      <c r="C3949" s="150"/>
      <c r="D3949" s="149"/>
      <c r="E3949" s="149"/>
      <c r="F3949" s="149"/>
      <c r="G3949" s="149"/>
      <c r="H3949" s="151"/>
      <c r="I3949" s="149"/>
      <c r="J3949" s="149"/>
      <c r="K3949" s="152"/>
      <c r="L3949" s="149"/>
      <c r="M3949" s="149"/>
      <c r="N3949" s="153"/>
      <c r="O3949" s="153"/>
      <c r="P3949" s="153"/>
    </row>
    <row r="3950" spans="1:16" x14ac:dyDescent="0.35">
      <c r="A3950" s="149"/>
      <c r="B3950" s="149"/>
      <c r="C3950" s="150"/>
      <c r="D3950" s="149"/>
      <c r="E3950" s="149"/>
      <c r="F3950" s="149"/>
      <c r="G3950" s="149"/>
      <c r="H3950" s="151"/>
      <c r="I3950" s="149"/>
      <c r="J3950" s="149"/>
      <c r="K3950" s="152"/>
      <c r="L3950" s="149"/>
      <c r="M3950" s="149"/>
      <c r="N3950" s="153"/>
      <c r="O3950" s="153"/>
      <c r="P3950" s="153"/>
    </row>
    <row r="3951" spans="1:16" x14ac:dyDescent="0.35">
      <c r="A3951" s="149"/>
      <c r="B3951" s="149"/>
      <c r="C3951" s="150"/>
      <c r="D3951" s="149"/>
      <c r="E3951" s="149"/>
      <c r="F3951" s="149"/>
      <c r="G3951" s="149"/>
      <c r="H3951" s="151"/>
      <c r="I3951" s="149"/>
      <c r="J3951" s="149"/>
      <c r="K3951" s="152"/>
      <c r="L3951" s="149"/>
      <c r="M3951" s="149"/>
      <c r="N3951" s="153"/>
      <c r="O3951" s="153"/>
      <c r="P3951" s="153"/>
    </row>
    <row r="3952" spans="1:16" x14ac:dyDescent="0.35">
      <c r="A3952" s="149"/>
      <c r="B3952" s="149"/>
      <c r="C3952" s="150"/>
      <c r="D3952" s="149"/>
      <c r="E3952" s="149"/>
      <c r="F3952" s="149"/>
      <c r="G3952" s="149"/>
      <c r="H3952" s="151"/>
      <c r="I3952" s="149"/>
      <c r="J3952" s="149"/>
      <c r="K3952" s="152"/>
      <c r="L3952" s="149"/>
      <c r="M3952" s="149"/>
      <c r="N3952" s="153"/>
      <c r="O3952" s="153"/>
      <c r="P3952" s="153"/>
    </row>
    <row r="3953" spans="1:16" x14ac:dyDescent="0.35">
      <c r="A3953" s="149"/>
      <c r="B3953" s="149"/>
      <c r="C3953" s="150"/>
      <c r="D3953" s="149"/>
      <c r="E3953" s="149"/>
      <c r="F3953" s="149"/>
      <c r="G3953" s="149"/>
      <c r="H3953" s="151"/>
      <c r="I3953" s="149"/>
      <c r="J3953" s="149"/>
      <c r="K3953" s="152"/>
      <c r="L3953" s="149"/>
      <c r="M3953" s="149"/>
      <c r="N3953" s="153"/>
      <c r="O3953" s="153"/>
      <c r="P3953" s="153"/>
    </row>
    <row r="3954" spans="1:16" x14ac:dyDescent="0.35">
      <c r="A3954" s="149"/>
      <c r="B3954" s="149"/>
      <c r="C3954" s="150"/>
      <c r="D3954" s="149"/>
      <c r="E3954" s="149"/>
      <c r="F3954" s="149"/>
      <c r="G3954" s="149"/>
      <c r="H3954" s="151"/>
      <c r="I3954" s="149"/>
      <c r="J3954" s="149"/>
      <c r="K3954" s="152"/>
      <c r="L3954" s="149"/>
      <c r="M3954" s="149"/>
      <c r="N3954" s="153"/>
      <c r="O3954" s="153"/>
      <c r="P3954" s="153"/>
    </row>
    <row r="3955" spans="1:16" x14ac:dyDescent="0.35">
      <c r="A3955" s="149"/>
      <c r="B3955" s="149"/>
      <c r="C3955" s="150"/>
      <c r="D3955" s="149"/>
      <c r="E3955" s="149"/>
      <c r="F3955" s="149"/>
      <c r="G3955" s="149"/>
      <c r="H3955" s="151"/>
      <c r="I3955" s="149"/>
      <c r="J3955" s="149"/>
      <c r="K3955" s="152"/>
      <c r="L3955" s="149"/>
      <c r="M3955" s="149"/>
      <c r="N3955" s="153"/>
      <c r="O3955" s="153"/>
      <c r="P3955" s="153"/>
    </row>
    <row r="3956" spans="1:16" x14ac:dyDescent="0.35">
      <c r="A3956" s="149"/>
      <c r="B3956" s="149"/>
      <c r="C3956" s="150"/>
      <c r="D3956" s="149"/>
      <c r="E3956" s="149"/>
      <c r="F3956" s="149"/>
      <c r="G3956" s="149"/>
      <c r="H3956" s="151"/>
      <c r="I3956" s="149"/>
      <c r="J3956" s="149"/>
      <c r="K3956" s="152"/>
      <c r="L3956" s="149"/>
      <c r="M3956" s="149"/>
      <c r="N3956" s="153"/>
      <c r="O3956" s="153"/>
      <c r="P3956" s="153"/>
    </row>
    <row r="3957" spans="1:16" x14ac:dyDescent="0.35">
      <c r="A3957" s="149"/>
      <c r="B3957" s="149"/>
      <c r="C3957" s="150"/>
      <c r="D3957" s="149"/>
      <c r="E3957" s="149"/>
      <c r="F3957" s="149"/>
      <c r="G3957" s="149"/>
      <c r="H3957" s="151"/>
      <c r="I3957" s="149"/>
      <c r="J3957" s="149"/>
      <c r="K3957" s="152"/>
      <c r="L3957" s="149"/>
      <c r="M3957" s="149"/>
      <c r="N3957" s="153"/>
      <c r="O3957" s="153"/>
      <c r="P3957" s="153"/>
    </row>
    <row r="3958" spans="1:16" x14ac:dyDescent="0.35">
      <c r="A3958" s="149"/>
      <c r="B3958" s="149"/>
      <c r="C3958" s="150"/>
      <c r="D3958" s="149"/>
      <c r="E3958" s="149"/>
      <c r="F3958" s="149"/>
      <c r="G3958" s="149"/>
      <c r="H3958" s="151"/>
      <c r="I3958" s="149"/>
      <c r="J3958" s="149"/>
      <c r="K3958" s="152"/>
      <c r="L3958" s="149"/>
      <c r="M3958" s="149"/>
      <c r="N3958" s="153"/>
      <c r="O3958" s="153"/>
      <c r="P3958" s="153"/>
    </row>
    <row r="3959" spans="1:16" x14ac:dyDescent="0.35">
      <c r="A3959" s="149"/>
      <c r="B3959" s="149"/>
      <c r="C3959" s="150"/>
      <c r="D3959" s="149"/>
      <c r="E3959" s="149"/>
      <c r="F3959" s="149"/>
      <c r="G3959" s="149"/>
      <c r="H3959" s="151"/>
      <c r="I3959" s="149"/>
      <c r="J3959" s="149"/>
      <c r="K3959" s="152"/>
      <c r="L3959" s="149"/>
      <c r="M3959" s="149"/>
      <c r="N3959" s="153"/>
      <c r="O3959" s="153"/>
      <c r="P3959" s="153"/>
    </row>
    <row r="3960" spans="1:16" x14ac:dyDescent="0.35">
      <c r="A3960" s="149"/>
      <c r="B3960" s="149"/>
      <c r="C3960" s="150"/>
      <c r="D3960" s="149"/>
      <c r="E3960" s="149"/>
      <c r="F3960" s="149"/>
      <c r="G3960" s="149"/>
      <c r="H3960" s="151"/>
      <c r="I3960" s="149"/>
      <c r="J3960" s="149"/>
      <c r="K3960" s="152"/>
      <c r="L3960" s="149"/>
      <c r="M3960" s="149"/>
      <c r="N3960" s="153"/>
      <c r="O3960" s="153"/>
      <c r="P3960" s="153"/>
    </row>
    <row r="3961" spans="1:16" x14ac:dyDescent="0.35">
      <c r="A3961" s="149"/>
      <c r="B3961" s="149"/>
      <c r="C3961" s="150"/>
      <c r="D3961" s="149"/>
      <c r="E3961" s="149"/>
      <c r="F3961" s="149"/>
      <c r="G3961" s="149"/>
      <c r="H3961" s="151"/>
      <c r="I3961" s="149"/>
      <c r="J3961" s="149"/>
      <c r="K3961" s="152"/>
      <c r="L3961" s="149"/>
      <c r="M3961" s="149"/>
      <c r="N3961" s="153"/>
      <c r="O3961" s="153"/>
      <c r="P3961" s="153"/>
    </row>
    <row r="3962" spans="1:16" x14ac:dyDescent="0.35">
      <c r="A3962" s="149"/>
      <c r="B3962" s="149"/>
      <c r="C3962" s="150"/>
      <c r="D3962" s="149"/>
      <c r="E3962" s="149"/>
      <c r="F3962" s="149"/>
      <c r="G3962" s="149"/>
      <c r="H3962" s="151"/>
      <c r="I3962" s="149"/>
      <c r="J3962" s="149"/>
      <c r="K3962" s="152"/>
      <c r="L3962" s="149"/>
      <c r="M3962" s="149"/>
      <c r="N3962" s="153"/>
      <c r="O3962" s="153"/>
      <c r="P3962" s="153"/>
    </row>
    <row r="3963" spans="1:16" x14ac:dyDescent="0.35">
      <c r="A3963" s="149"/>
      <c r="B3963" s="149"/>
      <c r="C3963" s="150"/>
      <c r="D3963" s="149"/>
      <c r="E3963" s="149"/>
      <c r="F3963" s="149"/>
      <c r="G3963" s="149"/>
      <c r="H3963" s="151"/>
      <c r="I3963" s="149"/>
      <c r="J3963" s="149"/>
      <c r="K3963" s="152"/>
      <c r="L3963" s="149"/>
      <c r="M3963" s="149"/>
      <c r="N3963" s="153"/>
      <c r="O3963" s="153"/>
      <c r="P3963" s="153"/>
    </row>
    <row r="3964" spans="1:16" x14ac:dyDescent="0.35">
      <c r="A3964" s="149"/>
      <c r="B3964" s="149"/>
      <c r="C3964" s="150"/>
      <c r="D3964" s="149"/>
      <c r="E3964" s="149"/>
      <c r="F3964" s="149"/>
      <c r="G3964" s="149"/>
      <c r="H3964" s="151"/>
      <c r="I3964" s="149"/>
      <c r="J3964" s="149"/>
      <c r="K3964" s="152"/>
      <c r="L3964" s="149"/>
      <c r="M3964" s="149"/>
      <c r="N3964" s="153"/>
      <c r="O3964" s="153"/>
      <c r="P3964" s="153"/>
    </row>
    <row r="3965" spans="1:16" x14ac:dyDescent="0.35">
      <c r="A3965" s="149"/>
      <c r="B3965" s="149"/>
      <c r="C3965" s="150"/>
      <c r="D3965" s="149"/>
      <c r="E3965" s="149"/>
      <c r="F3965" s="149"/>
      <c r="G3965" s="149"/>
      <c r="H3965" s="151"/>
      <c r="I3965" s="149"/>
      <c r="J3965" s="149"/>
      <c r="K3965" s="152"/>
      <c r="L3965" s="149"/>
      <c r="M3965" s="149"/>
      <c r="N3965" s="153"/>
      <c r="O3965" s="153"/>
      <c r="P3965" s="153"/>
    </row>
    <row r="3966" spans="1:16" x14ac:dyDescent="0.35">
      <c r="A3966" s="149"/>
      <c r="B3966" s="149"/>
      <c r="C3966" s="150"/>
      <c r="D3966" s="149"/>
      <c r="E3966" s="149"/>
      <c r="F3966" s="149"/>
      <c r="G3966" s="149"/>
      <c r="H3966" s="151"/>
      <c r="I3966" s="149"/>
      <c r="J3966" s="149"/>
      <c r="K3966" s="152"/>
      <c r="L3966" s="149"/>
      <c r="M3966" s="149"/>
      <c r="N3966" s="153"/>
      <c r="O3966" s="153"/>
      <c r="P3966" s="153"/>
    </row>
    <row r="3967" spans="1:16" x14ac:dyDescent="0.35">
      <c r="A3967" s="149"/>
      <c r="B3967" s="149"/>
      <c r="C3967" s="150"/>
      <c r="D3967" s="149"/>
      <c r="E3967" s="149"/>
      <c r="F3967" s="149"/>
      <c r="G3967" s="149"/>
      <c r="H3967" s="151"/>
      <c r="I3967" s="149"/>
      <c r="J3967" s="149"/>
      <c r="K3967" s="152"/>
      <c r="L3967" s="149"/>
      <c r="M3967" s="149"/>
      <c r="N3967" s="153"/>
      <c r="O3967" s="153"/>
      <c r="P3967" s="153"/>
    </row>
    <row r="3968" spans="1:16" x14ac:dyDescent="0.35">
      <c r="A3968" s="149"/>
      <c r="B3968" s="149"/>
      <c r="C3968" s="150"/>
      <c r="D3968" s="149"/>
      <c r="E3968" s="149"/>
      <c r="F3968" s="149"/>
      <c r="G3968" s="149"/>
      <c r="H3968" s="151"/>
      <c r="I3968" s="149"/>
      <c r="J3968" s="149"/>
      <c r="K3968" s="152"/>
      <c r="L3968" s="149"/>
      <c r="M3968" s="149"/>
      <c r="N3968" s="153"/>
      <c r="O3968" s="153"/>
      <c r="P3968" s="153"/>
    </row>
    <row r="3969" spans="1:16" x14ac:dyDescent="0.35">
      <c r="A3969" s="149"/>
      <c r="B3969" s="149"/>
      <c r="C3969" s="150"/>
      <c r="D3969" s="149"/>
      <c r="E3969" s="149"/>
      <c r="F3969" s="149"/>
      <c r="G3969" s="149"/>
      <c r="H3969" s="151"/>
      <c r="I3969" s="149"/>
      <c r="J3969" s="149"/>
      <c r="K3969" s="152"/>
      <c r="L3969" s="149"/>
      <c r="M3969" s="149"/>
      <c r="N3969" s="153"/>
      <c r="O3969" s="153"/>
      <c r="P3969" s="153"/>
    </row>
    <row r="3970" spans="1:16" x14ac:dyDescent="0.35">
      <c r="A3970" s="149"/>
      <c r="B3970" s="149"/>
      <c r="C3970" s="150"/>
      <c r="D3970" s="149"/>
      <c r="E3970" s="149"/>
      <c r="F3970" s="149"/>
      <c r="G3970" s="149"/>
      <c r="H3970" s="151"/>
      <c r="I3970" s="149"/>
      <c r="J3970" s="149"/>
      <c r="K3970" s="152"/>
      <c r="L3970" s="149"/>
      <c r="M3970" s="149"/>
      <c r="N3970" s="153"/>
      <c r="O3970" s="153"/>
      <c r="P3970" s="153"/>
    </row>
    <row r="3971" spans="1:16" x14ac:dyDescent="0.35">
      <c r="A3971" s="149"/>
      <c r="B3971" s="149"/>
      <c r="C3971" s="150"/>
      <c r="D3971" s="149"/>
      <c r="E3971" s="149"/>
      <c r="F3971" s="149"/>
      <c r="G3971" s="149"/>
      <c r="H3971" s="151"/>
      <c r="I3971" s="149"/>
      <c r="J3971" s="149"/>
      <c r="K3971" s="152"/>
      <c r="L3971" s="149"/>
      <c r="M3971" s="149"/>
      <c r="N3971" s="153"/>
      <c r="O3971" s="153"/>
      <c r="P3971" s="153"/>
    </row>
    <row r="3972" spans="1:16" x14ac:dyDescent="0.35">
      <c r="A3972" s="149"/>
      <c r="B3972" s="149"/>
      <c r="C3972" s="150"/>
      <c r="D3972" s="149"/>
      <c r="E3972" s="149"/>
      <c r="F3972" s="149"/>
      <c r="G3972" s="149"/>
      <c r="H3972" s="151"/>
      <c r="I3972" s="149"/>
      <c r="J3972" s="149"/>
      <c r="K3972" s="152"/>
      <c r="L3972" s="149"/>
      <c r="M3972" s="149"/>
      <c r="N3972" s="153"/>
      <c r="O3972" s="153"/>
      <c r="P3972" s="153"/>
    </row>
    <row r="3973" spans="1:16" x14ac:dyDescent="0.35">
      <c r="A3973" s="149"/>
      <c r="B3973" s="149"/>
      <c r="C3973" s="150"/>
      <c r="D3973" s="149"/>
      <c r="E3973" s="149"/>
      <c r="F3973" s="149"/>
      <c r="G3973" s="149"/>
      <c r="H3973" s="151"/>
      <c r="I3973" s="149"/>
      <c r="J3973" s="149"/>
      <c r="K3973" s="152"/>
      <c r="L3973" s="149"/>
      <c r="M3973" s="149"/>
      <c r="N3973" s="153"/>
      <c r="O3973" s="153"/>
      <c r="P3973" s="153"/>
    </row>
    <row r="3974" spans="1:16" x14ac:dyDescent="0.35">
      <c r="A3974" s="149"/>
      <c r="B3974" s="149"/>
      <c r="C3974" s="150"/>
      <c r="D3974" s="149"/>
      <c r="E3974" s="149"/>
      <c r="F3974" s="149"/>
      <c r="G3974" s="149"/>
      <c r="H3974" s="151"/>
      <c r="I3974" s="149"/>
      <c r="J3974" s="149"/>
      <c r="K3974" s="152"/>
      <c r="L3974" s="149"/>
      <c r="M3974" s="149"/>
      <c r="N3974" s="153"/>
      <c r="O3974" s="153"/>
      <c r="P3974" s="153"/>
    </row>
    <row r="3975" spans="1:16" x14ac:dyDescent="0.35">
      <c r="A3975" s="149"/>
      <c r="B3975" s="149"/>
      <c r="C3975" s="150"/>
      <c r="D3975" s="149"/>
      <c r="E3975" s="149"/>
      <c r="F3975" s="149"/>
      <c r="G3975" s="149"/>
      <c r="H3975" s="151"/>
      <c r="I3975" s="149"/>
      <c r="J3975" s="149"/>
      <c r="K3975" s="152"/>
      <c r="L3975" s="149"/>
      <c r="M3975" s="149"/>
      <c r="N3975" s="153"/>
      <c r="O3975" s="153"/>
      <c r="P3975" s="153"/>
    </row>
    <row r="3976" spans="1:16" x14ac:dyDescent="0.35">
      <c r="A3976" s="149"/>
      <c r="B3976" s="149"/>
      <c r="C3976" s="150"/>
      <c r="D3976" s="149"/>
      <c r="E3976" s="149"/>
      <c r="F3976" s="149"/>
      <c r="G3976" s="149"/>
      <c r="H3976" s="151"/>
      <c r="I3976" s="149"/>
      <c r="J3976" s="149"/>
      <c r="K3976" s="152"/>
      <c r="L3976" s="149"/>
      <c r="M3976" s="149"/>
      <c r="N3976" s="153"/>
      <c r="O3976" s="153"/>
      <c r="P3976" s="153"/>
    </row>
    <row r="3977" spans="1:16" x14ac:dyDescent="0.35">
      <c r="A3977" s="149"/>
      <c r="B3977" s="149"/>
      <c r="C3977" s="150"/>
      <c r="D3977" s="149"/>
      <c r="E3977" s="149"/>
      <c r="F3977" s="149"/>
      <c r="G3977" s="149"/>
      <c r="H3977" s="151"/>
      <c r="I3977" s="149"/>
      <c r="J3977" s="149"/>
      <c r="K3977" s="152"/>
      <c r="L3977" s="149"/>
      <c r="M3977" s="149"/>
      <c r="N3977" s="153"/>
      <c r="O3977" s="153"/>
      <c r="P3977" s="153"/>
    </row>
    <row r="3978" spans="1:16" x14ac:dyDescent="0.35">
      <c r="A3978" s="149"/>
      <c r="B3978" s="149"/>
      <c r="C3978" s="150"/>
      <c r="D3978" s="149"/>
      <c r="E3978" s="149"/>
      <c r="F3978" s="149"/>
      <c r="G3978" s="149"/>
      <c r="H3978" s="151"/>
      <c r="I3978" s="149"/>
      <c r="J3978" s="149"/>
      <c r="K3978" s="152"/>
      <c r="L3978" s="149"/>
      <c r="M3978" s="149"/>
      <c r="N3978" s="153"/>
      <c r="O3978" s="153"/>
      <c r="P3978" s="153"/>
    </row>
    <row r="3979" spans="1:16" x14ac:dyDescent="0.35">
      <c r="A3979" s="149"/>
      <c r="B3979" s="149"/>
      <c r="C3979" s="150"/>
      <c r="D3979" s="149"/>
      <c r="E3979" s="149"/>
      <c r="F3979" s="149"/>
      <c r="G3979" s="149"/>
      <c r="H3979" s="151"/>
      <c r="I3979" s="149"/>
      <c r="J3979" s="149"/>
      <c r="K3979" s="152"/>
      <c r="L3979" s="149"/>
      <c r="M3979" s="149"/>
      <c r="N3979" s="153"/>
      <c r="O3979" s="153"/>
      <c r="P3979" s="153"/>
    </row>
    <row r="3980" spans="1:16" x14ac:dyDescent="0.35">
      <c r="A3980" s="149"/>
      <c r="B3980" s="149"/>
      <c r="C3980" s="150"/>
      <c r="D3980" s="149"/>
      <c r="E3980" s="149"/>
      <c r="F3980" s="149"/>
      <c r="G3980" s="149"/>
      <c r="H3980" s="151"/>
      <c r="I3980" s="149"/>
      <c r="J3980" s="149"/>
      <c r="K3980" s="152"/>
      <c r="L3980" s="149"/>
      <c r="M3980" s="149"/>
      <c r="N3980" s="153"/>
      <c r="O3980" s="153"/>
      <c r="P3980" s="153"/>
    </row>
    <row r="3981" spans="1:16" x14ac:dyDescent="0.35">
      <c r="A3981" s="149"/>
      <c r="B3981" s="149"/>
      <c r="C3981" s="150"/>
      <c r="D3981" s="149"/>
      <c r="E3981" s="149"/>
      <c r="F3981" s="149"/>
      <c r="G3981" s="149"/>
      <c r="H3981" s="151"/>
      <c r="I3981" s="149"/>
      <c r="J3981" s="149"/>
      <c r="K3981" s="152"/>
      <c r="L3981" s="149"/>
      <c r="M3981" s="149"/>
      <c r="N3981" s="153"/>
      <c r="O3981" s="153"/>
      <c r="P3981" s="153"/>
    </row>
    <row r="3982" spans="1:16" x14ac:dyDescent="0.35">
      <c r="A3982" s="149"/>
      <c r="B3982" s="149"/>
      <c r="C3982" s="150"/>
      <c r="D3982" s="149"/>
      <c r="E3982" s="149"/>
      <c r="F3982" s="149"/>
      <c r="G3982" s="149"/>
      <c r="H3982" s="151"/>
      <c r="I3982" s="149"/>
      <c r="J3982" s="149"/>
      <c r="K3982" s="152"/>
      <c r="L3982" s="149"/>
      <c r="M3982" s="149"/>
      <c r="N3982" s="153"/>
      <c r="O3982" s="153"/>
      <c r="P3982" s="153"/>
    </row>
    <row r="3983" spans="1:16" x14ac:dyDescent="0.35">
      <c r="A3983" s="149"/>
      <c r="B3983" s="149"/>
      <c r="C3983" s="150"/>
      <c r="D3983" s="149"/>
      <c r="E3983" s="149"/>
      <c r="F3983" s="149"/>
      <c r="G3983" s="149"/>
      <c r="H3983" s="151"/>
      <c r="I3983" s="149"/>
      <c r="J3983" s="149"/>
      <c r="K3983" s="152"/>
      <c r="L3983" s="149"/>
      <c r="M3983" s="149"/>
      <c r="N3983" s="153"/>
      <c r="O3983" s="153"/>
      <c r="P3983" s="153"/>
    </row>
    <row r="3984" spans="1:16" x14ac:dyDescent="0.35">
      <c r="A3984" s="149"/>
      <c r="B3984" s="149"/>
      <c r="C3984" s="150"/>
      <c r="D3984" s="149"/>
      <c r="E3984" s="149"/>
      <c r="F3984" s="149"/>
      <c r="G3984" s="149"/>
      <c r="H3984" s="151"/>
      <c r="I3984" s="149"/>
      <c r="J3984" s="149"/>
      <c r="K3984" s="152"/>
      <c r="L3984" s="149"/>
      <c r="M3984" s="149"/>
      <c r="N3984" s="153"/>
      <c r="O3984" s="153"/>
      <c r="P3984" s="153"/>
    </row>
    <row r="3985" spans="1:16" x14ac:dyDescent="0.35">
      <c r="A3985" s="149"/>
      <c r="B3985" s="149"/>
      <c r="C3985" s="150"/>
      <c r="D3985" s="149"/>
      <c r="E3985" s="149"/>
      <c r="F3985" s="149"/>
      <c r="G3985" s="149"/>
      <c r="H3985" s="151"/>
      <c r="I3985" s="149"/>
      <c r="J3985" s="149"/>
      <c r="K3985" s="152"/>
      <c r="L3985" s="149"/>
      <c r="M3985" s="149"/>
      <c r="N3985" s="153"/>
      <c r="O3985" s="153"/>
      <c r="P3985" s="153"/>
    </row>
    <row r="3986" spans="1:16" x14ac:dyDescent="0.35">
      <c r="A3986" s="149"/>
      <c r="B3986" s="149"/>
      <c r="C3986" s="150"/>
      <c r="D3986" s="149"/>
      <c r="E3986" s="149"/>
      <c r="F3986" s="149"/>
      <c r="G3986" s="149"/>
      <c r="H3986" s="151"/>
      <c r="I3986" s="149"/>
      <c r="J3986" s="149"/>
      <c r="K3986" s="152"/>
      <c r="L3986" s="149"/>
      <c r="M3986" s="149"/>
      <c r="N3986" s="153"/>
      <c r="O3986" s="153"/>
      <c r="P3986" s="153"/>
    </row>
    <row r="3987" spans="1:16" x14ac:dyDescent="0.35">
      <c r="A3987" s="149"/>
      <c r="B3987" s="149"/>
      <c r="C3987" s="150"/>
      <c r="D3987" s="149"/>
      <c r="E3987" s="149"/>
      <c r="F3987" s="149"/>
      <c r="G3987" s="149"/>
      <c r="H3987" s="151"/>
      <c r="I3987" s="149"/>
      <c r="J3987" s="149"/>
      <c r="K3987" s="152"/>
      <c r="L3987" s="149"/>
      <c r="M3987" s="149"/>
      <c r="N3987" s="153"/>
      <c r="O3987" s="153"/>
      <c r="P3987" s="153"/>
    </row>
    <row r="3988" spans="1:16" x14ac:dyDescent="0.35">
      <c r="A3988" s="149"/>
      <c r="B3988" s="149"/>
      <c r="C3988" s="150"/>
      <c r="D3988" s="149"/>
      <c r="E3988" s="149"/>
      <c r="F3988" s="149"/>
      <c r="G3988" s="149"/>
      <c r="H3988" s="151"/>
      <c r="I3988" s="149"/>
      <c r="J3988" s="149"/>
      <c r="K3988" s="152"/>
      <c r="L3988" s="149"/>
      <c r="M3988" s="149"/>
      <c r="N3988" s="153"/>
      <c r="O3988" s="153"/>
      <c r="P3988" s="153"/>
    </row>
    <row r="3989" spans="1:16" x14ac:dyDescent="0.35">
      <c r="A3989" s="149"/>
      <c r="B3989" s="149"/>
      <c r="C3989" s="150"/>
      <c r="D3989" s="149"/>
      <c r="E3989" s="149"/>
      <c r="F3989" s="149"/>
      <c r="G3989" s="149"/>
      <c r="H3989" s="151"/>
      <c r="I3989" s="149"/>
      <c r="J3989" s="149"/>
      <c r="K3989" s="152"/>
      <c r="L3989" s="149"/>
      <c r="M3989" s="149"/>
      <c r="N3989" s="153"/>
      <c r="O3989" s="153"/>
      <c r="P3989" s="153"/>
    </row>
    <row r="3990" spans="1:16" x14ac:dyDescent="0.35">
      <c r="A3990" s="149"/>
      <c r="B3990" s="149"/>
      <c r="C3990" s="150"/>
      <c r="D3990" s="149"/>
      <c r="E3990" s="149"/>
      <c r="F3990" s="149"/>
      <c r="G3990" s="149"/>
      <c r="H3990" s="151"/>
      <c r="I3990" s="149"/>
      <c r="J3990" s="149"/>
      <c r="K3990" s="152"/>
      <c r="L3990" s="149"/>
      <c r="M3990" s="149"/>
      <c r="N3990" s="153"/>
      <c r="O3990" s="153"/>
      <c r="P3990" s="153"/>
    </row>
    <row r="3991" spans="1:16" x14ac:dyDescent="0.35">
      <c r="A3991" s="149"/>
      <c r="B3991" s="149"/>
      <c r="C3991" s="150"/>
      <c r="D3991" s="149"/>
      <c r="E3991" s="149"/>
      <c r="F3991" s="149"/>
      <c r="G3991" s="149"/>
      <c r="H3991" s="151"/>
      <c r="I3991" s="149"/>
      <c r="J3991" s="149"/>
      <c r="K3991" s="152"/>
      <c r="L3991" s="149"/>
      <c r="M3991" s="149"/>
      <c r="N3991" s="153"/>
      <c r="O3991" s="153"/>
      <c r="P3991" s="153"/>
    </row>
    <row r="3992" spans="1:16" x14ac:dyDescent="0.35">
      <c r="A3992" s="149"/>
      <c r="B3992" s="149"/>
      <c r="C3992" s="150"/>
      <c r="D3992" s="149"/>
      <c r="E3992" s="149"/>
      <c r="F3992" s="149"/>
      <c r="G3992" s="149"/>
      <c r="H3992" s="151"/>
      <c r="I3992" s="149"/>
      <c r="J3992" s="149"/>
      <c r="K3992" s="152"/>
      <c r="L3992" s="149"/>
      <c r="M3992" s="149"/>
      <c r="N3992" s="153"/>
      <c r="O3992" s="153"/>
      <c r="P3992" s="153"/>
    </row>
    <row r="3993" spans="1:16" x14ac:dyDescent="0.35">
      <c r="A3993" s="149"/>
      <c r="B3993" s="149"/>
      <c r="C3993" s="150"/>
      <c r="D3993" s="149"/>
      <c r="E3993" s="149"/>
      <c r="F3993" s="149"/>
      <c r="G3993" s="149"/>
      <c r="H3993" s="151"/>
      <c r="I3993" s="149"/>
      <c r="J3993" s="149"/>
      <c r="K3993" s="152"/>
      <c r="L3993" s="149"/>
      <c r="M3993" s="149"/>
      <c r="N3993" s="153"/>
      <c r="O3993" s="153"/>
      <c r="P3993" s="153"/>
    </row>
    <row r="3994" spans="1:16" x14ac:dyDescent="0.35">
      <c r="A3994" s="149"/>
      <c r="B3994" s="149"/>
      <c r="C3994" s="150"/>
      <c r="D3994" s="149"/>
      <c r="E3994" s="149"/>
      <c r="F3994" s="149"/>
      <c r="G3994" s="149"/>
      <c r="H3994" s="151"/>
      <c r="I3994" s="149"/>
      <c r="J3994" s="149"/>
      <c r="K3994" s="152"/>
      <c r="L3994" s="149"/>
      <c r="M3994" s="149"/>
      <c r="N3994" s="153"/>
      <c r="O3994" s="153"/>
      <c r="P3994" s="153"/>
    </row>
    <row r="3995" spans="1:16" x14ac:dyDescent="0.35">
      <c r="A3995" s="149"/>
      <c r="B3995" s="149"/>
      <c r="C3995" s="150"/>
      <c r="D3995" s="149"/>
      <c r="E3995" s="149"/>
      <c r="F3995" s="149"/>
      <c r="G3995" s="149"/>
      <c r="H3995" s="151"/>
      <c r="I3995" s="149"/>
      <c r="J3995" s="149"/>
      <c r="K3995" s="152"/>
      <c r="L3995" s="149"/>
      <c r="M3995" s="149"/>
      <c r="N3995" s="153"/>
      <c r="O3995" s="153"/>
      <c r="P3995" s="153"/>
    </row>
    <row r="3996" spans="1:16" x14ac:dyDescent="0.35">
      <c r="A3996" s="149"/>
      <c r="B3996" s="149"/>
      <c r="C3996" s="150"/>
      <c r="D3996" s="149"/>
      <c r="E3996" s="149"/>
      <c r="F3996" s="149"/>
      <c r="G3996" s="149"/>
      <c r="H3996" s="151"/>
      <c r="I3996" s="149"/>
      <c r="J3996" s="149"/>
      <c r="K3996" s="152"/>
      <c r="L3996" s="149"/>
      <c r="M3996" s="149"/>
      <c r="N3996" s="153"/>
      <c r="O3996" s="153"/>
      <c r="P3996" s="153"/>
    </row>
    <row r="3997" spans="1:16" x14ac:dyDescent="0.35">
      <c r="A3997" s="149"/>
      <c r="B3997" s="149"/>
      <c r="C3997" s="150"/>
      <c r="D3997" s="149"/>
      <c r="E3997" s="149"/>
      <c r="F3997" s="149"/>
      <c r="G3997" s="149"/>
      <c r="H3997" s="151"/>
      <c r="I3997" s="149"/>
      <c r="J3997" s="149"/>
      <c r="K3997" s="152"/>
      <c r="L3997" s="149"/>
      <c r="M3997" s="149"/>
      <c r="N3997" s="153"/>
      <c r="O3997" s="153"/>
      <c r="P3997" s="153"/>
    </row>
    <row r="3998" spans="1:16" x14ac:dyDescent="0.35">
      <c r="A3998" s="149"/>
      <c r="B3998" s="149"/>
      <c r="C3998" s="150"/>
      <c r="D3998" s="149"/>
      <c r="E3998" s="149"/>
      <c r="F3998" s="149"/>
      <c r="G3998" s="149"/>
      <c r="H3998" s="151"/>
      <c r="I3998" s="149"/>
      <c r="J3998" s="149"/>
      <c r="K3998" s="152"/>
      <c r="L3998" s="149"/>
      <c r="M3998" s="149"/>
      <c r="N3998" s="153"/>
      <c r="O3998" s="153"/>
      <c r="P3998" s="153"/>
    </row>
    <row r="3999" spans="1:16" x14ac:dyDescent="0.35">
      <c r="A3999" s="149"/>
      <c r="B3999" s="149"/>
      <c r="C3999" s="150"/>
      <c r="D3999" s="149"/>
      <c r="E3999" s="149"/>
      <c r="F3999" s="149"/>
      <c r="G3999" s="149"/>
      <c r="H3999" s="151"/>
      <c r="I3999" s="149"/>
      <c r="J3999" s="149"/>
      <c r="K3999" s="152"/>
      <c r="L3999" s="149"/>
      <c r="M3999" s="149"/>
      <c r="N3999" s="153"/>
      <c r="O3999" s="153"/>
      <c r="P3999" s="153"/>
    </row>
    <row r="4000" spans="1:16" x14ac:dyDescent="0.35">
      <c r="A4000" s="149"/>
      <c r="B4000" s="149"/>
      <c r="C4000" s="150"/>
      <c r="D4000" s="149"/>
      <c r="E4000" s="149"/>
      <c r="F4000" s="149"/>
      <c r="G4000" s="149"/>
      <c r="H4000" s="151"/>
      <c r="I4000" s="149"/>
      <c r="J4000" s="149"/>
      <c r="K4000" s="152"/>
      <c r="L4000" s="149"/>
      <c r="M4000" s="149"/>
      <c r="N4000" s="153"/>
      <c r="O4000" s="153"/>
      <c r="P4000" s="153"/>
    </row>
    <row r="4001" spans="1:16" x14ac:dyDescent="0.35">
      <c r="A4001" s="149"/>
      <c r="B4001" s="149"/>
      <c r="C4001" s="150"/>
      <c r="D4001" s="149"/>
      <c r="E4001" s="149"/>
      <c r="F4001" s="149"/>
      <c r="G4001" s="149"/>
      <c r="H4001" s="151"/>
      <c r="I4001" s="149"/>
      <c r="J4001" s="149"/>
      <c r="K4001" s="152"/>
      <c r="L4001" s="149"/>
      <c r="M4001" s="149"/>
      <c r="N4001" s="153"/>
      <c r="O4001" s="153"/>
      <c r="P4001" s="153"/>
    </row>
    <row r="4002" spans="1:16" x14ac:dyDescent="0.35">
      <c r="A4002" s="149"/>
      <c r="B4002" s="149"/>
      <c r="C4002" s="150"/>
      <c r="D4002" s="149"/>
      <c r="E4002" s="149"/>
      <c r="F4002" s="149"/>
      <c r="G4002" s="149"/>
      <c r="H4002" s="151"/>
      <c r="I4002" s="149"/>
      <c r="J4002" s="149"/>
      <c r="K4002" s="152"/>
      <c r="L4002" s="149"/>
      <c r="M4002" s="149"/>
      <c r="N4002" s="153"/>
      <c r="O4002" s="153"/>
      <c r="P4002" s="153"/>
    </row>
    <row r="4003" spans="1:16" x14ac:dyDescent="0.35">
      <c r="A4003" s="149"/>
      <c r="B4003" s="149"/>
      <c r="C4003" s="150"/>
      <c r="D4003" s="149"/>
      <c r="E4003" s="149"/>
      <c r="F4003" s="149"/>
      <c r="G4003" s="149"/>
      <c r="H4003" s="151"/>
      <c r="I4003" s="149"/>
      <c r="J4003" s="149"/>
      <c r="K4003" s="152"/>
      <c r="L4003" s="149"/>
      <c r="M4003" s="149"/>
      <c r="N4003" s="153"/>
      <c r="O4003" s="153"/>
      <c r="P4003" s="153"/>
    </row>
    <row r="4004" spans="1:16" x14ac:dyDescent="0.35">
      <c r="A4004" s="149"/>
      <c r="B4004" s="149"/>
      <c r="C4004" s="150"/>
      <c r="D4004" s="149"/>
      <c r="E4004" s="149"/>
      <c r="F4004" s="149"/>
      <c r="G4004" s="149"/>
      <c r="H4004" s="151"/>
      <c r="I4004" s="149"/>
      <c r="J4004" s="149"/>
      <c r="K4004" s="152"/>
      <c r="L4004" s="149"/>
      <c r="M4004" s="149"/>
      <c r="N4004" s="153"/>
      <c r="O4004" s="153"/>
      <c r="P4004" s="153"/>
    </row>
    <row r="4005" spans="1:16" x14ac:dyDescent="0.35">
      <c r="A4005" s="149"/>
      <c r="B4005" s="149"/>
      <c r="C4005" s="150"/>
      <c r="D4005" s="149"/>
      <c r="E4005" s="149"/>
      <c r="F4005" s="149"/>
      <c r="G4005" s="149"/>
      <c r="H4005" s="151"/>
      <c r="I4005" s="149"/>
      <c r="J4005" s="149"/>
      <c r="K4005" s="152"/>
      <c r="L4005" s="149"/>
      <c r="M4005" s="149"/>
      <c r="N4005" s="153"/>
      <c r="O4005" s="153"/>
      <c r="P4005" s="153"/>
    </row>
    <row r="4006" spans="1:16" x14ac:dyDescent="0.35">
      <c r="A4006" s="149"/>
      <c r="B4006" s="149"/>
      <c r="C4006" s="150"/>
      <c r="D4006" s="149"/>
      <c r="E4006" s="149"/>
      <c r="F4006" s="149"/>
      <c r="G4006" s="149"/>
      <c r="H4006" s="151"/>
      <c r="I4006" s="149"/>
      <c r="J4006" s="149"/>
      <c r="K4006" s="152"/>
      <c r="L4006" s="149"/>
      <c r="M4006" s="149"/>
      <c r="N4006" s="153"/>
      <c r="O4006" s="153"/>
      <c r="P4006" s="153"/>
    </row>
    <row r="4007" spans="1:16" x14ac:dyDescent="0.35">
      <c r="A4007" s="149"/>
      <c r="B4007" s="149"/>
      <c r="C4007" s="150"/>
      <c r="D4007" s="149"/>
      <c r="E4007" s="149"/>
      <c r="F4007" s="149"/>
      <c r="G4007" s="149"/>
      <c r="H4007" s="151"/>
      <c r="I4007" s="149"/>
      <c r="J4007" s="149"/>
      <c r="K4007" s="152"/>
      <c r="L4007" s="149"/>
      <c r="M4007" s="149"/>
      <c r="N4007" s="153"/>
      <c r="O4007" s="153"/>
      <c r="P4007" s="153"/>
    </row>
    <row r="4008" spans="1:16" x14ac:dyDescent="0.35">
      <c r="A4008" s="149"/>
      <c r="B4008" s="149"/>
      <c r="C4008" s="150"/>
      <c r="D4008" s="149"/>
      <c r="E4008" s="149"/>
      <c r="F4008" s="149"/>
      <c r="G4008" s="149"/>
      <c r="H4008" s="151"/>
      <c r="I4008" s="149"/>
      <c r="J4008" s="149"/>
      <c r="K4008" s="152"/>
      <c r="L4008" s="149"/>
      <c r="M4008" s="149"/>
      <c r="N4008" s="153"/>
      <c r="O4008" s="153"/>
      <c r="P4008" s="153"/>
    </row>
    <row r="4009" spans="1:16" x14ac:dyDescent="0.35">
      <c r="A4009" s="149"/>
      <c r="B4009" s="149"/>
      <c r="C4009" s="150"/>
      <c r="D4009" s="149"/>
      <c r="E4009" s="149"/>
      <c r="F4009" s="149"/>
      <c r="G4009" s="149"/>
      <c r="H4009" s="151"/>
      <c r="I4009" s="149"/>
      <c r="J4009" s="149"/>
      <c r="K4009" s="152"/>
      <c r="L4009" s="149"/>
      <c r="M4009" s="149"/>
      <c r="N4009" s="153"/>
      <c r="O4009" s="153"/>
      <c r="P4009" s="153"/>
    </row>
    <row r="4010" spans="1:16" x14ac:dyDescent="0.35">
      <c r="A4010" s="149"/>
      <c r="B4010" s="149"/>
      <c r="C4010" s="150"/>
      <c r="D4010" s="149"/>
      <c r="E4010" s="149"/>
      <c r="F4010" s="149"/>
      <c r="G4010" s="149"/>
      <c r="H4010" s="151"/>
      <c r="I4010" s="149"/>
      <c r="J4010" s="149"/>
      <c r="K4010" s="152"/>
      <c r="L4010" s="149"/>
      <c r="M4010" s="149"/>
      <c r="N4010" s="153"/>
      <c r="O4010" s="153"/>
      <c r="P4010" s="153"/>
    </row>
    <row r="4011" spans="1:16" x14ac:dyDescent="0.35">
      <c r="A4011" s="149"/>
      <c r="B4011" s="149"/>
      <c r="C4011" s="150"/>
      <c r="D4011" s="149"/>
      <c r="E4011" s="149"/>
      <c r="F4011" s="149"/>
      <c r="G4011" s="149"/>
      <c r="H4011" s="151"/>
      <c r="I4011" s="149"/>
      <c r="J4011" s="149"/>
      <c r="K4011" s="152"/>
      <c r="L4011" s="149"/>
      <c r="M4011" s="149"/>
      <c r="N4011" s="153"/>
      <c r="O4011" s="153"/>
      <c r="P4011" s="153"/>
    </row>
    <row r="4012" spans="1:16" x14ac:dyDescent="0.35">
      <c r="A4012" s="149"/>
      <c r="B4012" s="149"/>
      <c r="C4012" s="150"/>
      <c r="D4012" s="149"/>
      <c r="E4012" s="149"/>
      <c r="F4012" s="149"/>
      <c r="G4012" s="149"/>
      <c r="H4012" s="151"/>
      <c r="I4012" s="149"/>
      <c r="J4012" s="149"/>
      <c r="K4012" s="152"/>
      <c r="L4012" s="149"/>
      <c r="M4012" s="149"/>
      <c r="N4012" s="153"/>
      <c r="O4012" s="153"/>
      <c r="P4012" s="153"/>
    </row>
    <row r="4013" spans="1:16" x14ac:dyDescent="0.35">
      <c r="A4013" s="149"/>
      <c r="B4013" s="149"/>
      <c r="C4013" s="150"/>
      <c r="D4013" s="149"/>
      <c r="E4013" s="149"/>
      <c r="F4013" s="149"/>
      <c r="G4013" s="149"/>
      <c r="H4013" s="151"/>
      <c r="I4013" s="149"/>
      <c r="J4013" s="149"/>
      <c r="K4013" s="152"/>
      <c r="L4013" s="149"/>
      <c r="M4013" s="149"/>
      <c r="N4013" s="153"/>
      <c r="O4013" s="153"/>
      <c r="P4013" s="153"/>
    </row>
    <row r="4014" spans="1:16" x14ac:dyDescent="0.35">
      <c r="A4014" s="149"/>
      <c r="B4014" s="149"/>
      <c r="C4014" s="150"/>
      <c r="D4014" s="149"/>
      <c r="E4014" s="149"/>
      <c r="F4014" s="149"/>
      <c r="G4014" s="149"/>
      <c r="H4014" s="151"/>
      <c r="I4014" s="149"/>
      <c r="J4014" s="149"/>
      <c r="K4014" s="152"/>
      <c r="L4014" s="149"/>
      <c r="M4014" s="149"/>
      <c r="N4014" s="153"/>
      <c r="O4014" s="153"/>
      <c r="P4014" s="153"/>
    </row>
    <row r="4015" spans="1:16" x14ac:dyDescent="0.35">
      <c r="A4015" s="149"/>
      <c r="B4015" s="149"/>
      <c r="C4015" s="150"/>
      <c r="D4015" s="149"/>
      <c r="E4015" s="149"/>
      <c r="F4015" s="149"/>
      <c r="G4015" s="149"/>
      <c r="H4015" s="151"/>
      <c r="I4015" s="149"/>
      <c r="J4015" s="149"/>
      <c r="K4015" s="152"/>
      <c r="L4015" s="149"/>
      <c r="M4015" s="149"/>
      <c r="N4015" s="153"/>
      <c r="O4015" s="153"/>
      <c r="P4015" s="153"/>
    </row>
    <row r="4016" spans="1:16" x14ac:dyDescent="0.35">
      <c r="A4016" s="149"/>
      <c r="B4016" s="149"/>
      <c r="C4016" s="150"/>
      <c r="D4016" s="149"/>
      <c r="E4016" s="149"/>
      <c r="F4016" s="149"/>
      <c r="G4016" s="149"/>
      <c r="H4016" s="151"/>
      <c r="I4016" s="149"/>
      <c r="J4016" s="149"/>
      <c r="K4016" s="152"/>
      <c r="L4016" s="149"/>
      <c r="M4016" s="149"/>
      <c r="N4016" s="153"/>
      <c r="O4016" s="153"/>
      <c r="P4016" s="153"/>
    </row>
    <row r="4017" spans="1:16" x14ac:dyDescent="0.35">
      <c r="A4017" s="149"/>
      <c r="B4017" s="149"/>
      <c r="C4017" s="150"/>
      <c r="D4017" s="149"/>
      <c r="E4017" s="149"/>
      <c r="F4017" s="149"/>
      <c r="G4017" s="149"/>
      <c r="H4017" s="151"/>
      <c r="I4017" s="149"/>
      <c r="J4017" s="149"/>
      <c r="K4017" s="152"/>
      <c r="L4017" s="149"/>
      <c r="M4017" s="149"/>
      <c r="N4017" s="153"/>
      <c r="O4017" s="153"/>
      <c r="P4017" s="153"/>
    </row>
    <row r="4018" spans="1:16" x14ac:dyDescent="0.35">
      <c r="A4018" s="149"/>
      <c r="B4018" s="149"/>
      <c r="C4018" s="150"/>
      <c r="D4018" s="149"/>
      <c r="E4018" s="149"/>
      <c r="F4018" s="149"/>
      <c r="G4018" s="149"/>
      <c r="H4018" s="151"/>
      <c r="I4018" s="149"/>
      <c r="J4018" s="149"/>
      <c r="K4018" s="152"/>
      <c r="L4018" s="149"/>
      <c r="M4018" s="149"/>
      <c r="N4018" s="153"/>
      <c r="O4018" s="153"/>
      <c r="P4018" s="153"/>
    </row>
    <row r="4019" spans="1:16" x14ac:dyDescent="0.35">
      <c r="A4019" s="149"/>
      <c r="B4019" s="149"/>
      <c r="C4019" s="150"/>
      <c r="D4019" s="149"/>
      <c r="E4019" s="149"/>
      <c r="F4019" s="149"/>
      <c r="G4019" s="149"/>
      <c r="H4019" s="151"/>
      <c r="I4019" s="149"/>
      <c r="J4019" s="149"/>
      <c r="K4019" s="152"/>
      <c r="L4019" s="149"/>
      <c r="M4019" s="149"/>
      <c r="N4019" s="153"/>
      <c r="O4019" s="153"/>
      <c r="P4019" s="153"/>
    </row>
    <row r="4020" spans="1:16" x14ac:dyDescent="0.35">
      <c r="A4020" s="149"/>
      <c r="B4020" s="149"/>
      <c r="C4020" s="150"/>
      <c r="D4020" s="149"/>
      <c r="E4020" s="149"/>
      <c r="F4020" s="149"/>
      <c r="G4020" s="149"/>
      <c r="H4020" s="151"/>
      <c r="I4020" s="149"/>
      <c r="J4020" s="149"/>
      <c r="K4020" s="152"/>
      <c r="L4020" s="149"/>
      <c r="M4020" s="149"/>
      <c r="N4020" s="153"/>
      <c r="O4020" s="153"/>
      <c r="P4020" s="153"/>
    </row>
    <row r="4021" spans="1:16" x14ac:dyDescent="0.35">
      <c r="A4021" s="149"/>
      <c r="B4021" s="149"/>
      <c r="C4021" s="150"/>
      <c r="D4021" s="149"/>
      <c r="E4021" s="149"/>
      <c r="F4021" s="149"/>
      <c r="G4021" s="149"/>
      <c r="H4021" s="151"/>
      <c r="I4021" s="149"/>
      <c r="J4021" s="149"/>
      <c r="K4021" s="152"/>
      <c r="L4021" s="149"/>
      <c r="M4021" s="149"/>
      <c r="N4021" s="153"/>
      <c r="O4021" s="153"/>
      <c r="P4021" s="153"/>
    </row>
    <row r="4022" spans="1:16" x14ac:dyDescent="0.35">
      <c r="A4022" s="149"/>
      <c r="B4022" s="149"/>
      <c r="C4022" s="150"/>
      <c r="D4022" s="149"/>
      <c r="E4022" s="149"/>
      <c r="F4022" s="149"/>
      <c r="G4022" s="149"/>
      <c r="H4022" s="151"/>
      <c r="I4022" s="149"/>
      <c r="J4022" s="149"/>
      <c r="K4022" s="152"/>
      <c r="L4022" s="149"/>
      <c r="M4022" s="149"/>
      <c r="N4022" s="153"/>
      <c r="O4022" s="153"/>
      <c r="P4022" s="153"/>
    </row>
    <row r="4023" spans="1:16" x14ac:dyDescent="0.35">
      <c r="A4023" s="149"/>
      <c r="B4023" s="149"/>
      <c r="C4023" s="150"/>
      <c r="D4023" s="149"/>
      <c r="E4023" s="149"/>
      <c r="F4023" s="149"/>
      <c r="G4023" s="149"/>
      <c r="H4023" s="151"/>
      <c r="I4023" s="149"/>
      <c r="J4023" s="149"/>
      <c r="K4023" s="152"/>
      <c r="L4023" s="149"/>
      <c r="M4023" s="149"/>
      <c r="N4023" s="153"/>
      <c r="O4023" s="153"/>
      <c r="P4023" s="153"/>
    </row>
    <row r="4024" spans="1:16" x14ac:dyDescent="0.35">
      <c r="A4024" s="149"/>
      <c r="B4024" s="149"/>
      <c r="C4024" s="150"/>
      <c r="D4024" s="149"/>
      <c r="E4024" s="149"/>
      <c r="F4024" s="149"/>
      <c r="G4024" s="149"/>
      <c r="H4024" s="151"/>
      <c r="I4024" s="149"/>
      <c r="J4024" s="149"/>
      <c r="K4024" s="152"/>
      <c r="L4024" s="149"/>
      <c r="M4024" s="149"/>
      <c r="N4024" s="153"/>
      <c r="O4024" s="153"/>
      <c r="P4024" s="153"/>
    </row>
    <row r="4025" spans="1:16" x14ac:dyDescent="0.35">
      <c r="A4025" s="149"/>
      <c r="B4025" s="149"/>
      <c r="C4025" s="150"/>
      <c r="D4025" s="149"/>
      <c r="E4025" s="149"/>
      <c r="F4025" s="149"/>
      <c r="G4025" s="149"/>
      <c r="H4025" s="151"/>
      <c r="I4025" s="149"/>
      <c r="J4025" s="149"/>
      <c r="K4025" s="152"/>
      <c r="L4025" s="149"/>
      <c r="M4025" s="149"/>
      <c r="N4025" s="153"/>
      <c r="O4025" s="153"/>
      <c r="P4025" s="153"/>
    </row>
    <row r="4026" spans="1:16" x14ac:dyDescent="0.35">
      <c r="A4026" s="149"/>
      <c r="B4026" s="149"/>
      <c r="C4026" s="150"/>
      <c r="D4026" s="149"/>
      <c r="E4026" s="149"/>
      <c r="F4026" s="149"/>
      <c r="G4026" s="149"/>
      <c r="H4026" s="151"/>
      <c r="I4026" s="149"/>
      <c r="J4026" s="149"/>
      <c r="K4026" s="152"/>
      <c r="L4026" s="149"/>
      <c r="M4026" s="149"/>
      <c r="N4026" s="153"/>
      <c r="O4026" s="153"/>
      <c r="P4026" s="153"/>
    </row>
    <row r="4027" spans="1:16" x14ac:dyDescent="0.35">
      <c r="A4027" s="149"/>
      <c r="B4027" s="149"/>
      <c r="C4027" s="150"/>
      <c r="D4027" s="149"/>
      <c r="E4027" s="149"/>
      <c r="F4027" s="149"/>
      <c r="G4027" s="149"/>
      <c r="H4027" s="151"/>
      <c r="I4027" s="149"/>
      <c r="J4027" s="149"/>
      <c r="K4027" s="152"/>
      <c r="L4027" s="149"/>
      <c r="M4027" s="149"/>
      <c r="N4027" s="153"/>
      <c r="O4027" s="153"/>
      <c r="P4027" s="153"/>
    </row>
    <row r="4028" spans="1:16" x14ac:dyDescent="0.35">
      <c r="A4028" s="149"/>
      <c r="B4028" s="149"/>
      <c r="C4028" s="150"/>
      <c r="D4028" s="149"/>
      <c r="E4028" s="149"/>
      <c r="F4028" s="149"/>
      <c r="G4028" s="149"/>
      <c r="H4028" s="151"/>
      <c r="I4028" s="149"/>
      <c r="J4028" s="149"/>
      <c r="K4028" s="152"/>
      <c r="L4028" s="149"/>
      <c r="M4028" s="149"/>
      <c r="N4028" s="153"/>
      <c r="O4028" s="153"/>
      <c r="P4028" s="153"/>
    </row>
    <row r="4029" spans="1:16" x14ac:dyDescent="0.35">
      <c r="A4029" s="149"/>
      <c r="B4029" s="149"/>
      <c r="C4029" s="150"/>
      <c r="D4029" s="149"/>
      <c r="E4029" s="149"/>
      <c r="F4029" s="149"/>
      <c r="G4029" s="149"/>
      <c r="H4029" s="151"/>
      <c r="I4029" s="149"/>
      <c r="J4029" s="149"/>
      <c r="K4029" s="152"/>
      <c r="L4029" s="149"/>
      <c r="M4029" s="149"/>
      <c r="N4029" s="153"/>
      <c r="O4029" s="153"/>
      <c r="P4029" s="153"/>
    </row>
    <row r="4030" spans="1:16" x14ac:dyDescent="0.35">
      <c r="A4030" s="149"/>
      <c r="B4030" s="149"/>
      <c r="C4030" s="150"/>
      <c r="D4030" s="149"/>
      <c r="E4030" s="149"/>
      <c r="F4030" s="149"/>
      <c r="G4030" s="149"/>
      <c r="H4030" s="151"/>
      <c r="I4030" s="149"/>
      <c r="J4030" s="149"/>
      <c r="K4030" s="152"/>
      <c r="L4030" s="149"/>
      <c r="M4030" s="149"/>
      <c r="N4030" s="153"/>
      <c r="O4030" s="153"/>
      <c r="P4030" s="153"/>
    </row>
    <row r="4031" spans="1:16" x14ac:dyDescent="0.35">
      <c r="A4031" s="149"/>
      <c r="B4031" s="149"/>
      <c r="C4031" s="150"/>
      <c r="D4031" s="149"/>
      <c r="E4031" s="149"/>
      <c r="F4031" s="149"/>
      <c r="G4031" s="149"/>
      <c r="H4031" s="151"/>
      <c r="I4031" s="149"/>
      <c r="J4031" s="149"/>
      <c r="K4031" s="152"/>
      <c r="L4031" s="149"/>
      <c r="M4031" s="149"/>
      <c r="N4031" s="153"/>
      <c r="O4031" s="153"/>
      <c r="P4031" s="153"/>
    </row>
    <row r="4032" spans="1:16" x14ac:dyDescent="0.35">
      <c r="A4032" s="149"/>
      <c r="B4032" s="149"/>
      <c r="C4032" s="150"/>
      <c r="D4032" s="149"/>
      <c r="E4032" s="149"/>
      <c r="F4032" s="149"/>
      <c r="G4032" s="149"/>
      <c r="H4032" s="151"/>
      <c r="I4032" s="149"/>
      <c r="J4032" s="149"/>
      <c r="K4032" s="152"/>
      <c r="L4032" s="149"/>
      <c r="M4032" s="149"/>
      <c r="N4032" s="153"/>
      <c r="O4032" s="153"/>
      <c r="P4032" s="153"/>
    </row>
    <row r="4033" spans="1:16" x14ac:dyDescent="0.35">
      <c r="A4033" s="149"/>
      <c r="B4033" s="149"/>
      <c r="C4033" s="150"/>
      <c r="D4033" s="149"/>
      <c r="E4033" s="149"/>
      <c r="F4033" s="149"/>
      <c r="G4033" s="149"/>
      <c r="H4033" s="151"/>
      <c r="I4033" s="149"/>
      <c r="J4033" s="149"/>
      <c r="K4033" s="152"/>
      <c r="L4033" s="149"/>
      <c r="M4033" s="149"/>
      <c r="N4033" s="153"/>
      <c r="O4033" s="153"/>
      <c r="P4033" s="153"/>
    </row>
    <row r="4034" spans="1:16" x14ac:dyDescent="0.35">
      <c r="A4034" s="149"/>
      <c r="B4034" s="149"/>
      <c r="C4034" s="150"/>
      <c r="D4034" s="149"/>
      <c r="E4034" s="149"/>
      <c r="F4034" s="149"/>
      <c r="G4034" s="149"/>
      <c r="H4034" s="151"/>
      <c r="I4034" s="149"/>
      <c r="J4034" s="149"/>
      <c r="K4034" s="152"/>
      <c r="L4034" s="149"/>
      <c r="M4034" s="149"/>
      <c r="N4034" s="153"/>
      <c r="O4034" s="153"/>
      <c r="P4034" s="153"/>
    </row>
    <row r="4035" spans="1:16" x14ac:dyDescent="0.35">
      <c r="A4035" s="149"/>
      <c r="B4035" s="149"/>
      <c r="C4035" s="150"/>
      <c r="D4035" s="149"/>
      <c r="E4035" s="149"/>
      <c r="F4035" s="149"/>
      <c r="G4035" s="149"/>
      <c r="H4035" s="151"/>
      <c r="I4035" s="149"/>
      <c r="J4035" s="149"/>
      <c r="K4035" s="152"/>
      <c r="L4035" s="149"/>
      <c r="M4035" s="149"/>
      <c r="N4035" s="153"/>
      <c r="O4035" s="153"/>
      <c r="P4035" s="153"/>
    </row>
    <row r="4036" spans="1:16" x14ac:dyDescent="0.35">
      <c r="A4036" s="149"/>
      <c r="B4036" s="149"/>
      <c r="C4036" s="150"/>
      <c r="D4036" s="149"/>
      <c r="E4036" s="149"/>
      <c r="F4036" s="149"/>
      <c r="G4036" s="149"/>
      <c r="H4036" s="151"/>
      <c r="I4036" s="149"/>
      <c r="J4036" s="149"/>
      <c r="K4036" s="152"/>
      <c r="L4036" s="149"/>
      <c r="M4036" s="149"/>
      <c r="N4036" s="153"/>
      <c r="O4036" s="153"/>
      <c r="P4036" s="153"/>
    </row>
    <row r="4037" spans="1:16" x14ac:dyDescent="0.35">
      <c r="A4037" s="149"/>
      <c r="B4037" s="149"/>
      <c r="C4037" s="150"/>
      <c r="D4037" s="149"/>
      <c r="E4037" s="149"/>
      <c r="F4037" s="149"/>
      <c r="G4037" s="149"/>
      <c r="H4037" s="151"/>
      <c r="I4037" s="149"/>
      <c r="J4037" s="149"/>
      <c r="K4037" s="152"/>
      <c r="L4037" s="149"/>
      <c r="M4037" s="149"/>
      <c r="N4037" s="153"/>
      <c r="O4037" s="153"/>
      <c r="P4037" s="153"/>
    </row>
    <row r="4038" spans="1:16" x14ac:dyDescent="0.35">
      <c r="A4038" s="149"/>
      <c r="B4038" s="149"/>
      <c r="C4038" s="150"/>
      <c r="D4038" s="149"/>
      <c r="E4038" s="149"/>
      <c r="F4038" s="149"/>
      <c r="G4038" s="149"/>
      <c r="H4038" s="151"/>
      <c r="I4038" s="149"/>
      <c r="J4038" s="149"/>
      <c r="K4038" s="152"/>
      <c r="L4038" s="149"/>
      <c r="M4038" s="149"/>
      <c r="N4038" s="153"/>
      <c r="O4038" s="153"/>
      <c r="P4038" s="153"/>
    </row>
    <row r="4039" spans="1:16" x14ac:dyDescent="0.35">
      <c r="A4039" s="149"/>
      <c r="B4039" s="149"/>
      <c r="C4039" s="150"/>
      <c r="D4039" s="149"/>
      <c r="E4039" s="149"/>
      <c r="F4039" s="149"/>
      <c r="G4039" s="149"/>
      <c r="H4039" s="151"/>
      <c r="I4039" s="149"/>
      <c r="J4039" s="149"/>
      <c r="K4039" s="152"/>
      <c r="L4039" s="149"/>
      <c r="M4039" s="149"/>
      <c r="N4039" s="153"/>
      <c r="O4039" s="153"/>
      <c r="P4039" s="153"/>
    </row>
    <row r="4040" spans="1:16" x14ac:dyDescent="0.35">
      <c r="A4040" s="149"/>
      <c r="B4040" s="149"/>
      <c r="C4040" s="150"/>
      <c r="D4040" s="149"/>
      <c r="E4040" s="149"/>
      <c r="F4040" s="149"/>
      <c r="G4040" s="149"/>
      <c r="H4040" s="151"/>
      <c r="I4040" s="149"/>
      <c r="J4040" s="149"/>
      <c r="K4040" s="152"/>
      <c r="L4040" s="149"/>
      <c r="M4040" s="149"/>
      <c r="N4040" s="153"/>
      <c r="O4040" s="153"/>
      <c r="P4040" s="153"/>
    </row>
    <row r="4041" spans="1:16" x14ac:dyDescent="0.35">
      <c r="A4041" s="149"/>
      <c r="B4041" s="149"/>
      <c r="C4041" s="150"/>
      <c r="D4041" s="149"/>
      <c r="E4041" s="149"/>
      <c r="F4041" s="149"/>
      <c r="G4041" s="149"/>
      <c r="H4041" s="151"/>
      <c r="I4041" s="149"/>
      <c r="J4041" s="149"/>
      <c r="K4041" s="152"/>
      <c r="L4041" s="149"/>
      <c r="M4041" s="149"/>
      <c r="N4041" s="153"/>
      <c r="O4041" s="153"/>
      <c r="P4041" s="153"/>
    </row>
    <row r="4042" spans="1:16" x14ac:dyDescent="0.35">
      <c r="A4042" s="149"/>
      <c r="B4042" s="149"/>
      <c r="C4042" s="150"/>
      <c r="D4042" s="149"/>
      <c r="E4042" s="149"/>
      <c r="F4042" s="149"/>
      <c r="G4042" s="149"/>
      <c r="H4042" s="151"/>
      <c r="I4042" s="149"/>
      <c r="J4042" s="149"/>
      <c r="K4042" s="152"/>
      <c r="L4042" s="149"/>
      <c r="M4042" s="149"/>
      <c r="N4042" s="153"/>
      <c r="O4042" s="153"/>
      <c r="P4042" s="153"/>
    </row>
    <row r="4043" spans="1:16" x14ac:dyDescent="0.35">
      <c r="A4043" s="149"/>
      <c r="B4043" s="149"/>
      <c r="C4043" s="150"/>
      <c r="D4043" s="149"/>
      <c r="E4043" s="149"/>
      <c r="F4043" s="149"/>
      <c r="G4043" s="149"/>
      <c r="H4043" s="151"/>
      <c r="I4043" s="149"/>
      <c r="J4043" s="149"/>
      <c r="K4043" s="152"/>
      <c r="L4043" s="149"/>
      <c r="M4043" s="149"/>
      <c r="N4043" s="153"/>
      <c r="O4043" s="153"/>
      <c r="P4043" s="153"/>
    </row>
    <row r="4044" spans="1:16" x14ac:dyDescent="0.35">
      <c r="A4044" s="149"/>
      <c r="B4044" s="149"/>
      <c r="C4044" s="150"/>
      <c r="D4044" s="149"/>
      <c r="E4044" s="149"/>
      <c r="F4044" s="149"/>
      <c r="G4044" s="149"/>
      <c r="H4044" s="151"/>
      <c r="I4044" s="149"/>
      <c r="J4044" s="149"/>
      <c r="K4044" s="152"/>
      <c r="L4044" s="149"/>
      <c r="M4044" s="149"/>
      <c r="N4044" s="153"/>
      <c r="O4044" s="153"/>
      <c r="P4044" s="153"/>
    </row>
    <row r="4045" spans="1:16" x14ac:dyDescent="0.35">
      <c r="A4045" s="149"/>
      <c r="B4045" s="149"/>
      <c r="C4045" s="150"/>
      <c r="D4045" s="149"/>
      <c r="E4045" s="149"/>
      <c r="F4045" s="149"/>
      <c r="G4045" s="149"/>
      <c r="H4045" s="151"/>
      <c r="I4045" s="149"/>
      <c r="J4045" s="149"/>
      <c r="K4045" s="152"/>
      <c r="L4045" s="149"/>
      <c r="M4045" s="149"/>
      <c r="N4045" s="153"/>
      <c r="O4045" s="153"/>
      <c r="P4045" s="153"/>
    </row>
    <row r="4046" spans="1:16" x14ac:dyDescent="0.35">
      <c r="A4046" s="149"/>
      <c r="B4046" s="149"/>
      <c r="C4046" s="150"/>
      <c r="D4046" s="149"/>
      <c r="E4046" s="149"/>
      <c r="F4046" s="149"/>
      <c r="G4046" s="149"/>
      <c r="H4046" s="151"/>
      <c r="I4046" s="149"/>
      <c r="J4046" s="149"/>
      <c r="K4046" s="152"/>
      <c r="L4046" s="149"/>
      <c r="M4046" s="149"/>
      <c r="N4046" s="153"/>
      <c r="O4046" s="153"/>
      <c r="P4046" s="153"/>
    </row>
    <row r="4047" spans="1:16" x14ac:dyDescent="0.35">
      <c r="A4047" s="149"/>
      <c r="B4047" s="149"/>
      <c r="C4047" s="150"/>
      <c r="D4047" s="149"/>
      <c r="E4047" s="149"/>
      <c r="F4047" s="149"/>
      <c r="G4047" s="149"/>
      <c r="H4047" s="151"/>
      <c r="I4047" s="149"/>
      <c r="J4047" s="149"/>
      <c r="K4047" s="152"/>
      <c r="L4047" s="149"/>
      <c r="M4047" s="149"/>
      <c r="N4047" s="153"/>
      <c r="O4047" s="153"/>
      <c r="P4047" s="153"/>
    </row>
    <row r="4048" spans="1:16" x14ac:dyDescent="0.35">
      <c r="A4048" s="149"/>
      <c r="B4048" s="149"/>
      <c r="C4048" s="150"/>
      <c r="D4048" s="149"/>
      <c r="E4048" s="149"/>
      <c r="F4048" s="149"/>
      <c r="G4048" s="149"/>
      <c r="H4048" s="151"/>
      <c r="I4048" s="149"/>
      <c r="J4048" s="149"/>
      <c r="K4048" s="152"/>
      <c r="L4048" s="149"/>
      <c r="M4048" s="149"/>
      <c r="N4048" s="153"/>
      <c r="O4048" s="153"/>
      <c r="P4048" s="153"/>
    </row>
    <row r="4049" spans="1:16" x14ac:dyDescent="0.35">
      <c r="A4049" s="149"/>
      <c r="B4049" s="149"/>
      <c r="C4049" s="150"/>
      <c r="D4049" s="149"/>
      <c r="E4049" s="149"/>
      <c r="F4049" s="149"/>
      <c r="G4049" s="149"/>
      <c r="H4049" s="151"/>
      <c r="I4049" s="149"/>
      <c r="J4049" s="149"/>
      <c r="K4049" s="152"/>
      <c r="L4049" s="149"/>
      <c r="M4049" s="149"/>
      <c r="N4049" s="153"/>
      <c r="O4049" s="153"/>
      <c r="P4049" s="153"/>
    </row>
    <row r="4050" spans="1:16" x14ac:dyDescent="0.35">
      <c r="A4050" s="149"/>
      <c r="B4050" s="149"/>
      <c r="C4050" s="150"/>
      <c r="D4050" s="149"/>
      <c r="E4050" s="149"/>
      <c r="F4050" s="149"/>
      <c r="G4050" s="149"/>
      <c r="H4050" s="151"/>
      <c r="I4050" s="149"/>
      <c r="J4050" s="149"/>
      <c r="K4050" s="152"/>
      <c r="L4050" s="149"/>
      <c r="M4050" s="149"/>
      <c r="N4050" s="153"/>
      <c r="O4050" s="153"/>
      <c r="P4050" s="153"/>
    </row>
    <row r="4051" spans="1:16" x14ac:dyDescent="0.35">
      <c r="A4051" s="149"/>
      <c r="B4051" s="149"/>
      <c r="C4051" s="150"/>
      <c r="D4051" s="149"/>
      <c r="E4051" s="149"/>
      <c r="F4051" s="149"/>
      <c r="G4051" s="149"/>
      <c r="H4051" s="151"/>
      <c r="I4051" s="149"/>
      <c r="J4051" s="149"/>
      <c r="K4051" s="152"/>
      <c r="L4051" s="149"/>
      <c r="M4051" s="149"/>
      <c r="N4051" s="153"/>
      <c r="O4051" s="153"/>
      <c r="P4051" s="153"/>
    </row>
    <row r="4052" spans="1:16" x14ac:dyDescent="0.35">
      <c r="A4052" s="149"/>
      <c r="B4052" s="149"/>
      <c r="C4052" s="150"/>
      <c r="D4052" s="149"/>
      <c r="E4052" s="149"/>
      <c r="F4052" s="149"/>
      <c r="G4052" s="149"/>
      <c r="H4052" s="151"/>
      <c r="I4052" s="149"/>
      <c r="J4052" s="149"/>
      <c r="K4052" s="152"/>
      <c r="L4052" s="149"/>
      <c r="M4052" s="149"/>
      <c r="N4052" s="153"/>
      <c r="O4052" s="153"/>
      <c r="P4052" s="153"/>
    </row>
    <row r="4053" spans="1:16" x14ac:dyDescent="0.35">
      <c r="A4053" s="149"/>
      <c r="B4053" s="149"/>
      <c r="C4053" s="150"/>
      <c r="D4053" s="149"/>
      <c r="E4053" s="149"/>
      <c r="F4053" s="149"/>
      <c r="G4053" s="149"/>
      <c r="H4053" s="151"/>
      <c r="I4053" s="149"/>
      <c r="J4053" s="149"/>
      <c r="K4053" s="152"/>
      <c r="L4053" s="149"/>
      <c r="M4053" s="149"/>
      <c r="N4053" s="153"/>
      <c r="O4053" s="153"/>
      <c r="P4053" s="153"/>
    </row>
    <row r="4054" spans="1:16" x14ac:dyDescent="0.35">
      <c r="A4054" s="149"/>
      <c r="B4054" s="149"/>
      <c r="C4054" s="150"/>
      <c r="D4054" s="149"/>
      <c r="E4054" s="149"/>
      <c r="F4054" s="149"/>
      <c r="G4054" s="149"/>
      <c r="H4054" s="151"/>
      <c r="I4054" s="149"/>
      <c r="J4054" s="149"/>
      <c r="K4054" s="152"/>
      <c r="L4054" s="149"/>
      <c r="M4054" s="149"/>
      <c r="N4054" s="153"/>
      <c r="O4054" s="153"/>
      <c r="P4054" s="153"/>
    </row>
    <row r="4055" spans="1:16" x14ac:dyDescent="0.35">
      <c r="A4055" s="149"/>
      <c r="B4055" s="149"/>
      <c r="C4055" s="150"/>
      <c r="D4055" s="149"/>
      <c r="E4055" s="149"/>
      <c r="F4055" s="149"/>
      <c r="G4055" s="149"/>
      <c r="H4055" s="151"/>
      <c r="I4055" s="149"/>
      <c r="J4055" s="149"/>
      <c r="K4055" s="152"/>
      <c r="L4055" s="149"/>
      <c r="M4055" s="149"/>
      <c r="N4055" s="153"/>
      <c r="O4055" s="153"/>
      <c r="P4055" s="153"/>
    </row>
    <row r="4056" spans="1:16" x14ac:dyDescent="0.35">
      <c r="A4056" s="149"/>
      <c r="B4056" s="149"/>
      <c r="C4056" s="150"/>
      <c r="D4056" s="149"/>
      <c r="E4056" s="149"/>
      <c r="F4056" s="149"/>
      <c r="G4056" s="149"/>
      <c r="H4056" s="151"/>
      <c r="I4056" s="149"/>
      <c r="J4056" s="149"/>
      <c r="K4056" s="152"/>
      <c r="L4056" s="149"/>
      <c r="M4056" s="149"/>
      <c r="N4056" s="153"/>
      <c r="O4056" s="153"/>
      <c r="P4056" s="153"/>
    </row>
    <row r="4057" spans="1:16" x14ac:dyDescent="0.35">
      <c r="A4057" s="149"/>
      <c r="B4057" s="149"/>
      <c r="C4057" s="150"/>
      <c r="D4057" s="149"/>
      <c r="E4057" s="149"/>
      <c r="F4057" s="149"/>
      <c r="G4057" s="149"/>
      <c r="H4057" s="151"/>
      <c r="I4057" s="149"/>
      <c r="J4057" s="149"/>
      <c r="K4057" s="152"/>
      <c r="L4057" s="149"/>
      <c r="M4057" s="149"/>
      <c r="N4057" s="153"/>
      <c r="O4057" s="153"/>
      <c r="P4057" s="153"/>
    </row>
    <row r="4058" spans="1:16" x14ac:dyDescent="0.35">
      <c r="A4058" s="149"/>
      <c r="B4058" s="149"/>
      <c r="C4058" s="150"/>
      <c r="D4058" s="149"/>
      <c r="E4058" s="149"/>
      <c r="F4058" s="149"/>
      <c r="G4058" s="149"/>
      <c r="H4058" s="151"/>
      <c r="I4058" s="149"/>
      <c r="J4058" s="149"/>
      <c r="K4058" s="152"/>
      <c r="L4058" s="149"/>
      <c r="M4058" s="149"/>
      <c r="N4058" s="153"/>
      <c r="O4058" s="153"/>
      <c r="P4058" s="153"/>
    </row>
    <row r="4059" spans="1:16" x14ac:dyDescent="0.35">
      <c r="A4059" s="149"/>
      <c r="B4059" s="149"/>
      <c r="C4059" s="150"/>
      <c r="D4059" s="149"/>
      <c r="E4059" s="149"/>
      <c r="F4059" s="149"/>
      <c r="G4059" s="149"/>
      <c r="H4059" s="151"/>
      <c r="I4059" s="149"/>
      <c r="J4059" s="149"/>
      <c r="K4059" s="152"/>
      <c r="L4059" s="149"/>
      <c r="M4059" s="149"/>
      <c r="N4059" s="153"/>
      <c r="O4059" s="153"/>
      <c r="P4059" s="153"/>
    </row>
    <row r="4060" spans="1:16" x14ac:dyDescent="0.35">
      <c r="A4060" s="149"/>
      <c r="B4060" s="149"/>
      <c r="C4060" s="150"/>
      <c r="D4060" s="149"/>
      <c r="E4060" s="149"/>
      <c r="F4060" s="149"/>
      <c r="G4060" s="149"/>
      <c r="H4060" s="151"/>
      <c r="I4060" s="149"/>
      <c r="J4060" s="149"/>
      <c r="K4060" s="152"/>
      <c r="L4060" s="149"/>
      <c r="M4060" s="149"/>
      <c r="N4060" s="153"/>
      <c r="O4060" s="153"/>
      <c r="P4060" s="153"/>
    </row>
    <row r="4061" spans="1:16" x14ac:dyDescent="0.35">
      <c r="A4061" s="149"/>
      <c r="B4061" s="149"/>
      <c r="C4061" s="150"/>
      <c r="D4061" s="149"/>
      <c r="E4061" s="149"/>
      <c r="F4061" s="149"/>
      <c r="G4061" s="149"/>
      <c r="H4061" s="151"/>
      <c r="I4061" s="149"/>
      <c r="J4061" s="149"/>
      <c r="K4061" s="152"/>
      <c r="L4061" s="149"/>
      <c r="M4061" s="149"/>
      <c r="N4061" s="153"/>
      <c r="O4061" s="153"/>
      <c r="P4061" s="153"/>
    </row>
    <row r="4062" spans="1:16" x14ac:dyDescent="0.35">
      <c r="A4062" s="149"/>
      <c r="B4062" s="149"/>
      <c r="C4062" s="150"/>
      <c r="D4062" s="149"/>
      <c r="E4062" s="149"/>
      <c r="F4062" s="149"/>
      <c r="G4062" s="149"/>
      <c r="H4062" s="151"/>
      <c r="I4062" s="149"/>
      <c r="J4062" s="149"/>
      <c r="K4062" s="152"/>
      <c r="L4062" s="149"/>
      <c r="M4062" s="149"/>
      <c r="N4062" s="153"/>
      <c r="O4062" s="153"/>
      <c r="P4062" s="153"/>
    </row>
    <row r="4063" spans="1:16" x14ac:dyDescent="0.35">
      <c r="A4063" s="149"/>
      <c r="B4063" s="149"/>
      <c r="C4063" s="150"/>
      <c r="D4063" s="149"/>
      <c r="E4063" s="149"/>
      <c r="F4063" s="149"/>
      <c r="G4063" s="149"/>
      <c r="H4063" s="151"/>
      <c r="I4063" s="149"/>
      <c r="J4063" s="149"/>
      <c r="K4063" s="152"/>
      <c r="L4063" s="149"/>
      <c r="M4063" s="149"/>
      <c r="N4063" s="153"/>
      <c r="O4063" s="153"/>
      <c r="P4063" s="153"/>
    </row>
    <row r="4064" spans="1:16" x14ac:dyDescent="0.35">
      <c r="A4064" s="149"/>
      <c r="B4064" s="149"/>
      <c r="C4064" s="150"/>
      <c r="D4064" s="149"/>
      <c r="E4064" s="149"/>
      <c r="F4064" s="149"/>
      <c r="G4064" s="149"/>
      <c r="H4064" s="151"/>
      <c r="I4064" s="149"/>
      <c r="J4064" s="149"/>
      <c r="K4064" s="152"/>
      <c r="L4064" s="149"/>
      <c r="M4064" s="149"/>
      <c r="N4064" s="153"/>
      <c r="O4064" s="153"/>
      <c r="P4064" s="153"/>
    </row>
    <row r="4065" spans="1:16" x14ac:dyDescent="0.35">
      <c r="A4065" s="149"/>
      <c r="B4065" s="149"/>
      <c r="C4065" s="150"/>
      <c r="D4065" s="149"/>
      <c r="E4065" s="149"/>
      <c r="F4065" s="149"/>
      <c r="G4065" s="149"/>
      <c r="H4065" s="151"/>
      <c r="I4065" s="149"/>
      <c r="J4065" s="149"/>
      <c r="K4065" s="152"/>
      <c r="L4065" s="149"/>
      <c r="M4065" s="149"/>
      <c r="N4065" s="153"/>
      <c r="O4065" s="153"/>
      <c r="P4065" s="153"/>
    </row>
    <row r="4066" spans="1:16" x14ac:dyDescent="0.35">
      <c r="A4066" s="149"/>
      <c r="B4066" s="149"/>
      <c r="C4066" s="150"/>
      <c r="D4066" s="149"/>
      <c r="E4066" s="149"/>
      <c r="F4066" s="149"/>
      <c r="G4066" s="149"/>
      <c r="H4066" s="151"/>
      <c r="I4066" s="149"/>
      <c r="J4066" s="149"/>
      <c r="K4066" s="152"/>
      <c r="L4066" s="149"/>
      <c r="M4066" s="149"/>
      <c r="N4066" s="153"/>
      <c r="O4066" s="153"/>
      <c r="P4066" s="153"/>
    </row>
    <row r="4067" spans="1:16" x14ac:dyDescent="0.35">
      <c r="A4067" s="149"/>
      <c r="B4067" s="149"/>
      <c r="C4067" s="150"/>
      <c r="D4067" s="149"/>
      <c r="E4067" s="149"/>
      <c r="F4067" s="149"/>
      <c r="G4067" s="149"/>
      <c r="H4067" s="151"/>
      <c r="I4067" s="149"/>
      <c r="J4067" s="149"/>
      <c r="K4067" s="152"/>
      <c r="L4067" s="149"/>
      <c r="M4067" s="149"/>
      <c r="N4067" s="153"/>
      <c r="O4067" s="153"/>
      <c r="P4067" s="153"/>
    </row>
    <row r="4068" spans="1:16" x14ac:dyDescent="0.35">
      <c r="A4068" s="149"/>
      <c r="B4068" s="149"/>
      <c r="C4068" s="150"/>
      <c r="D4068" s="149"/>
      <c r="E4068" s="149"/>
      <c r="F4068" s="149"/>
      <c r="G4068" s="149"/>
      <c r="H4068" s="151"/>
      <c r="I4068" s="149"/>
      <c r="J4068" s="149"/>
      <c r="K4068" s="152"/>
      <c r="L4068" s="149"/>
      <c r="M4068" s="149"/>
      <c r="N4068" s="153"/>
      <c r="O4068" s="153"/>
      <c r="P4068" s="153"/>
    </row>
    <row r="4069" spans="1:16" x14ac:dyDescent="0.35">
      <c r="A4069" s="149"/>
      <c r="B4069" s="149"/>
      <c r="C4069" s="150"/>
      <c r="D4069" s="149"/>
      <c r="E4069" s="149"/>
      <c r="F4069" s="149"/>
      <c r="G4069" s="149"/>
      <c r="H4069" s="151"/>
      <c r="I4069" s="149"/>
      <c r="J4069" s="149"/>
      <c r="K4069" s="152"/>
      <c r="L4069" s="149"/>
      <c r="M4069" s="149"/>
      <c r="N4069" s="153"/>
      <c r="O4069" s="153"/>
      <c r="P4069" s="153"/>
    </row>
    <row r="4070" spans="1:16" x14ac:dyDescent="0.35">
      <c r="A4070" s="149"/>
      <c r="B4070" s="149"/>
      <c r="C4070" s="150"/>
      <c r="D4070" s="149"/>
      <c r="E4070" s="149"/>
      <c r="F4070" s="149"/>
      <c r="G4070" s="149"/>
      <c r="H4070" s="151"/>
      <c r="I4070" s="149"/>
      <c r="J4070" s="149"/>
      <c r="K4070" s="152"/>
      <c r="L4070" s="149"/>
      <c r="M4070" s="149"/>
      <c r="N4070" s="153"/>
      <c r="O4070" s="153"/>
      <c r="P4070" s="153"/>
    </row>
    <row r="4071" spans="1:16" x14ac:dyDescent="0.35">
      <c r="A4071" s="149"/>
      <c r="B4071" s="149"/>
      <c r="C4071" s="150"/>
      <c r="D4071" s="149"/>
      <c r="E4071" s="149"/>
      <c r="F4071" s="149"/>
      <c r="G4071" s="149"/>
      <c r="H4071" s="151"/>
      <c r="I4071" s="149"/>
      <c r="J4071" s="149"/>
      <c r="K4071" s="152"/>
      <c r="L4071" s="149"/>
      <c r="M4071" s="149"/>
      <c r="N4071" s="153"/>
      <c r="O4071" s="153"/>
      <c r="P4071" s="153"/>
    </row>
    <row r="4072" spans="1:16" x14ac:dyDescent="0.35">
      <c r="A4072" s="149"/>
      <c r="B4072" s="149"/>
      <c r="C4072" s="150"/>
      <c r="D4072" s="149"/>
      <c r="E4072" s="149"/>
      <c r="F4072" s="149"/>
      <c r="G4072" s="149"/>
      <c r="H4072" s="151"/>
      <c r="I4072" s="149"/>
      <c r="J4072" s="149"/>
      <c r="K4072" s="152"/>
      <c r="L4072" s="149"/>
      <c r="M4072" s="149"/>
      <c r="N4072" s="153"/>
      <c r="O4072" s="153"/>
      <c r="P4072" s="153"/>
    </row>
    <row r="4073" spans="1:16" x14ac:dyDescent="0.35">
      <c r="A4073" s="149"/>
      <c r="B4073" s="149"/>
      <c r="C4073" s="150"/>
      <c r="D4073" s="149"/>
      <c r="E4073" s="149"/>
      <c r="F4073" s="149"/>
      <c r="G4073" s="149"/>
      <c r="H4073" s="151"/>
      <c r="I4073" s="149"/>
      <c r="J4073" s="149"/>
      <c r="K4073" s="152"/>
      <c r="L4073" s="149"/>
      <c r="M4073" s="149"/>
      <c r="N4073" s="153"/>
      <c r="O4073" s="153"/>
      <c r="P4073" s="153"/>
    </row>
    <row r="4074" spans="1:16" x14ac:dyDescent="0.35">
      <c r="A4074" s="149"/>
      <c r="B4074" s="149"/>
      <c r="C4074" s="150"/>
      <c r="D4074" s="149"/>
      <c r="E4074" s="149"/>
      <c r="F4074" s="149"/>
      <c r="G4074" s="149"/>
      <c r="H4074" s="151"/>
      <c r="I4074" s="149"/>
      <c r="J4074" s="149"/>
      <c r="K4074" s="152"/>
      <c r="L4074" s="149"/>
      <c r="M4074" s="149"/>
      <c r="N4074" s="153"/>
      <c r="O4074" s="153"/>
      <c r="P4074" s="153"/>
    </row>
    <row r="4075" spans="1:16" x14ac:dyDescent="0.35">
      <c r="A4075" s="149"/>
      <c r="B4075" s="149"/>
      <c r="C4075" s="150"/>
      <c r="D4075" s="149"/>
      <c r="E4075" s="149"/>
      <c r="F4075" s="149"/>
      <c r="G4075" s="149"/>
      <c r="H4075" s="151"/>
      <c r="I4075" s="149"/>
      <c r="J4075" s="149"/>
      <c r="K4075" s="152"/>
      <c r="L4075" s="149"/>
      <c r="M4075" s="149"/>
      <c r="N4075" s="153"/>
      <c r="O4075" s="153"/>
      <c r="P4075" s="153"/>
    </row>
    <row r="4076" spans="1:16" x14ac:dyDescent="0.35">
      <c r="A4076" s="149"/>
      <c r="B4076" s="149"/>
      <c r="C4076" s="150"/>
      <c r="D4076" s="149"/>
      <c r="E4076" s="149"/>
      <c r="F4076" s="149"/>
      <c r="G4076" s="149"/>
      <c r="H4076" s="151"/>
      <c r="I4076" s="149"/>
      <c r="J4076" s="149"/>
      <c r="K4076" s="152"/>
      <c r="L4076" s="149"/>
      <c r="M4076" s="149"/>
      <c r="N4076" s="153"/>
      <c r="O4076" s="153"/>
      <c r="P4076" s="153"/>
    </row>
    <row r="4077" spans="1:16" x14ac:dyDescent="0.35">
      <c r="A4077" s="149"/>
      <c r="B4077" s="149"/>
      <c r="C4077" s="150"/>
      <c r="D4077" s="149"/>
      <c r="E4077" s="149"/>
      <c r="F4077" s="149"/>
      <c r="G4077" s="149"/>
      <c r="H4077" s="151"/>
      <c r="I4077" s="149"/>
      <c r="J4077" s="149"/>
      <c r="K4077" s="152"/>
      <c r="L4077" s="149"/>
      <c r="M4077" s="149"/>
      <c r="N4077" s="153"/>
      <c r="O4077" s="153"/>
      <c r="P4077" s="153"/>
    </row>
    <row r="4078" spans="1:16" x14ac:dyDescent="0.35">
      <c r="A4078" s="149"/>
      <c r="B4078" s="149"/>
      <c r="C4078" s="150"/>
      <c r="D4078" s="149"/>
      <c r="E4078" s="149"/>
      <c r="F4078" s="149"/>
      <c r="G4078" s="149"/>
      <c r="H4078" s="151"/>
      <c r="I4078" s="149"/>
      <c r="J4078" s="149"/>
      <c r="K4078" s="152"/>
      <c r="L4078" s="149"/>
      <c r="M4078" s="149"/>
      <c r="N4078" s="153"/>
      <c r="O4078" s="153"/>
      <c r="P4078" s="153"/>
    </row>
    <row r="4079" spans="1:16" x14ac:dyDescent="0.35">
      <c r="A4079" s="149"/>
      <c r="B4079" s="149"/>
      <c r="C4079" s="150"/>
      <c r="D4079" s="149"/>
      <c r="E4079" s="149"/>
      <c r="F4079" s="149"/>
      <c r="G4079" s="149"/>
      <c r="H4079" s="151"/>
      <c r="I4079" s="149"/>
      <c r="J4079" s="149"/>
      <c r="K4079" s="152"/>
      <c r="L4079" s="149"/>
      <c r="M4079" s="149"/>
      <c r="N4079" s="153"/>
      <c r="O4079" s="153"/>
      <c r="P4079" s="153"/>
    </row>
    <row r="4080" spans="1:16" x14ac:dyDescent="0.35">
      <c r="A4080" s="149"/>
      <c r="B4080" s="149"/>
      <c r="C4080" s="150"/>
      <c r="D4080" s="149"/>
      <c r="E4080" s="149"/>
      <c r="F4080" s="149"/>
      <c r="G4080" s="149"/>
      <c r="H4080" s="151"/>
      <c r="I4080" s="149"/>
      <c r="J4080" s="149"/>
      <c r="K4080" s="152"/>
      <c r="L4080" s="149"/>
      <c r="M4080" s="149"/>
      <c r="N4080" s="153"/>
      <c r="O4080" s="153"/>
      <c r="P4080" s="153"/>
    </row>
    <row r="4081" spans="1:16" x14ac:dyDescent="0.35">
      <c r="A4081" s="149"/>
      <c r="B4081" s="149"/>
      <c r="C4081" s="150"/>
      <c r="D4081" s="149"/>
      <c r="E4081" s="149"/>
      <c r="F4081" s="149"/>
      <c r="G4081" s="149"/>
      <c r="H4081" s="151"/>
      <c r="I4081" s="149"/>
      <c r="J4081" s="149"/>
      <c r="K4081" s="152"/>
      <c r="L4081" s="149"/>
      <c r="M4081" s="149"/>
      <c r="N4081" s="153"/>
      <c r="O4081" s="153"/>
      <c r="P4081" s="153"/>
    </row>
    <row r="4082" spans="1:16" x14ac:dyDescent="0.35">
      <c r="A4082" s="149"/>
      <c r="B4082" s="149"/>
      <c r="C4082" s="150"/>
      <c r="D4082" s="149"/>
      <c r="E4082" s="149"/>
      <c r="F4082" s="149"/>
      <c r="G4082" s="149"/>
      <c r="H4082" s="151"/>
      <c r="I4082" s="149"/>
      <c r="J4082" s="149"/>
      <c r="K4082" s="152"/>
      <c r="L4082" s="149"/>
      <c r="M4082" s="149"/>
      <c r="N4082" s="153"/>
      <c r="O4082" s="153"/>
      <c r="P4082" s="153"/>
    </row>
    <row r="4083" spans="1:16" x14ac:dyDescent="0.35">
      <c r="A4083" s="149"/>
      <c r="B4083" s="149"/>
      <c r="C4083" s="150"/>
      <c r="D4083" s="149"/>
      <c r="E4083" s="149"/>
      <c r="F4083" s="149"/>
      <c r="G4083" s="149"/>
      <c r="H4083" s="151"/>
      <c r="I4083" s="149"/>
      <c r="J4083" s="149"/>
      <c r="K4083" s="152"/>
      <c r="L4083" s="149"/>
      <c r="M4083" s="149"/>
      <c r="N4083" s="153"/>
      <c r="O4083" s="153"/>
      <c r="P4083" s="153"/>
    </row>
    <row r="4084" spans="1:16" x14ac:dyDescent="0.35">
      <c r="A4084" s="149"/>
      <c r="B4084" s="149"/>
      <c r="C4084" s="150"/>
      <c r="D4084" s="149"/>
      <c r="E4084" s="149"/>
      <c r="F4084" s="149"/>
      <c r="G4084" s="149"/>
      <c r="H4084" s="151"/>
      <c r="I4084" s="149"/>
      <c r="J4084" s="149"/>
      <c r="K4084" s="152"/>
      <c r="L4084" s="149"/>
      <c r="M4084" s="149"/>
      <c r="N4084" s="153"/>
      <c r="O4084" s="153"/>
      <c r="P4084" s="153"/>
    </row>
    <row r="4085" spans="1:16" x14ac:dyDescent="0.35">
      <c r="A4085" s="149"/>
      <c r="B4085" s="149"/>
      <c r="C4085" s="150"/>
      <c r="D4085" s="149"/>
      <c r="E4085" s="149"/>
      <c r="F4085" s="149"/>
      <c r="G4085" s="149"/>
      <c r="H4085" s="151"/>
      <c r="I4085" s="149"/>
      <c r="J4085" s="149"/>
      <c r="K4085" s="152"/>
      <c r="L4085" s="149"/>
      <c r="M4085" s="149"/>
      <c r="N4085" s="153"/>
      <c r="O4085" s="153"/>
      <c r="P4085" s="153"/>
    </row>
    <row r="4086" spans="1:16" x14ac:dyDescent="0.35">
      <c r="A4086" s="149"/>
      <c r="B4086" s="149"/>
      <c r="C4086" s="150"/>
      <c r="D4086" s="149"/>
      <c r="E4086" s="149"/>
      <c r="F4086" s="149"/>
      <c r="G4086" s="149"/>
      <c r="H4086" s="151"/>
      <c r="I4086" s="149"/>
      <c r="J4086" s="149"/>
      <c r="K4086" s="152"/>
      <c r="L4086" s="149"/>
      <c r="M4086" s="149"/>
      <c r="N4086" s="153"/>
      <c r="O4086" s="153"/>
      <c r="P4086" s="153"/>
    </row>
    <row r="4087" spans="1:16" x14ac:dyDescent="0.35">
      <c r="A4087" s="149"/>
      <c r="B4087" s="149"/>
      <c r="C4087" s="150"/>
      <c r="D4087" s="149"/>
      <c r="E4087" s="149"/>
      <c r="F4087" s="149"/>
      <c r="G4087" s="149"/>
      <c r="H4087" s="151"/>
      <c r="I4087" s="149"/>
      <c r="J4087" s="149"/>
      <c r="K4087" s="152"/>
      <c r="L4087" s="149"/>
      <c r="M4087" s="149"/>
      <c r="N4087" s="153"/>
      <c r="O4087" s="153"/>
      <c r="P4087" s="153"/>
    </row>
    <row r="4088" spans="1:16" x14ac:dyDescent="0.35">
      <c r="A4088" s="149"/>
      <c r="B4088" s="149"/>
      <c r="C4088" s="150"/>
      <c r="D4088" s="149"/>
      <c r="E4088" s="149"/>
      <c r="F4088" s="149"/>
      <c r="G4088" s="149"/>
      <c r="H4088" s="151"/>
      <c r="I4088" s="149"/>
      <c r="J4088" s="149"/>
      <c r="K4088" s="152"/>
      <c r="L4088" s="149"/>
      <c r="M4088" s="149"/>
      <c r="N4088" s="153"/>
      <c r="O4088" s="153"/>
      <c r="P4088" s="153"/>
    </row>
    <row r="4089" spans="1:16" x14ac:dyDescent="0.35">
      <c r="A4089" s="149"/>
      <c r="B4089" s="149"/>
      <c r="C4089" s="150"/>
      <c r="D4089" s="149"/>
      <c r="E4089" s="149"/>
      <c r="F4089" s="149"/>
      <c r="G4089" s="149"/>
      <c r="H4089" s="151"/>
      <c r="I4089" s="149"/>
      <c r="J4089" s="149"/>
      <c r="K4089" s="152"/>
      <c r="L4089" s="149"/>
      <c r="M4089" s="149"/>
      <c r="N4089" s="153"/>
      <c r="O4089" s="153"/>
      <c r="P4089" s="153"/>
    </row>
    <row r="4090" spans="1:16" x14ac:dyDescent="0.35">
      <c r="A4090" s="149"/>
      <c r="B4090" s="149"/>
      <c r="C4090" s="150"/>
      <c r="D4090" s="149"/>
      <c r="E4090" s="149"/>
      <c r="F4090" s="149"/>
      <c r="G4090" s="149"/>
      <c r="H4090" s="151"/>
      <c r="I4090" s="149"/>
      <c r="J4090" s="149"/>
      <c r="K4090" s="152"/>
      <c r="L4090" s="149"/>
      <c r="M4090" s="149"/>
      <c r="N4090" s="153"/>
      <c r="O4090" s="153"/>
      <c r="P4090" s="153"/>
    </row>
    <row r="4091" spans="1:16" x14ac:dyDescent="0.35">
      <c r="A4091" s="149"/>
      <c r="B4091" s="149"/>
      <c r="C4091" s="150"/>
      <c r="D4091" s="149"/>
      <c r="E4091" s="149"/>
      <c r="F4091" s="149"/>
      <c r="G4091" s="149"/>
      <c r="H4091" s="151"/>
      <c r="I4091" s="149"/>
      <c r="J4091" s="149"/>
      <c r="K4091" s="152"/>
      <c r="L4091" s="149"/>
      <c r="M4091" s="149"/>
      <c r="N4091" s="153"/>
      <c r="O4091" s="153"/>
      <c r="P4091" s="153"/>
    </row>
    <row r="4092" spans="1:16" x14ac:dyDescent="0.35">
      <c r="A4092" s="149"/>
      <c r="B4092" s="149"/>
      <c r="C4092" s="150"/>
      <c r="D4092" s="149"/>
      <c r="E4092" s="149"/>
      <c r="F4092" s="149"/>
      <c r="G4092" s="149"/>
      <c r="H4092" s="151"/>
      <c r="I4092" s="149"/>
      <c r="J4092" s="149"/>
      <c r="K4092" s="152"/>
      <c r="L4092" s="149"/>
      <c r="M4092" s="149"/>
      <c r="N4092" s="153"/>
      <c r="O4092" s="153"/>
      <c r="P4092" s="153"/>
    </row>
    <row r="4093" spans="1:16" x14ac:dyDescent="0.35">
      <c r="A4093" s="149"/>
      <c r="B4093" s="149"/>
      <c r="C4093" s="150"/>
      <c r="D4093" s="149"/>
      <c r="E4093" s="149"/>
      <c r="F4093" s="149"/>
      <c r="G4093" s="149"/>
      <c r="H4093" s="151"/>
      <c r="I4093" s="149"/>
      <c r="J4093" s="149"/>
      <c r="K4093" s="152"/>
      <c r="L4093" s="149"/>
      <c r="M4093" s="149"/>
      <c r="N4093" s="153"/>
      <c r="O4093" s="153"/>
      <c r="P4093" s="153"/>
    </row>
    <row r="4094" spans="1:16" x14ac:dyDescent="0.35">
      <c r="A4094" s="149"/>
      <c r="B4094" s="149"/>
      <c r="C4094" s="150"/>
      <c r="D4094" s="149"/>
      <c r="E4094" s="149"/>
      <c r="F4094" s="149"/>
      <c r="G4094" s="149"/>
      <c r="H4094" s="151"/>
      <c r="I4094" s="149"/>
      <c r="J4094" s="149"/>
      <c r="K4094" s="152"/>
      <c r="L4094" s="149"/>
      <c r="M4094" s="149"/>
      <c r="N4094" s="153"/>
      <c r="O4094" s="153"/>
      <c r="P4094" s="153"/>
    </row>
    <row r="4095" spans="1:16" x14ac:dyDescent="0.35">
      <c r="A4095" s="149"/>
      <c r="B4095" s="149"/>
      <c r="C4095" s="150"/>
      <c r="D4095" s="149"/>
      <c r="E4095" s="149"/>
      <c r="F4095" s="149"/>
      <c r="G4095" s="149"/>
      <c r="H4095" s="151"/>
      <c r="I4095" s="149"/>
      <c r="J4095" s="149"/>
      <c r="K4095" s="152"/>
      <c r="L4095" s="149"/>
      <c r="M4095" s="149"/>
      <c r="N4095" s="153"/>
      <c r="O4095" s="153"/>
      <c r="P4095" s="153"/>
    </row>
    <row r="4096" spans="1:16" x14ac:dyDescent="0.35">
      <c r="A4096" s="149"/>
      <c r="B4096" s="149"/>
      <c r="C4096" s="150"/>
      <c r="D4096" s="149"/>
      <c r="E4096" s="149"/>
      <c r="F4096" s="149"/>
      <c r="G4096" s="149"/>
      <c r="H4096" s="151"/>
      <c r="I4096" s="149"/>
      <c r="J4096" s="149"/>
      <c r="K4096" s="152"/>
      <c r="L4096" s="149"/>
      <c r="M4096" s="149"/>
      <c r="N4096" s="153"/>
      <c r="O4096" s="153"/>
      <c r="P4096" s="153"/>
    </row>
    <row r="4097" spans="1:16" x14ac:dyDescent="0.35">
      <c r="A4097" s="149"/>
      <c r="B4097" s="149"/>
      <c r="C4097" s="150"/>
      <c r="D4097" s="149"/>
      <c r="E4097" s="149"/>
      <c r="F4097" s="149"/>
      <c r="G4097" s="149"/>
      <c r="H4097" s="151"/>
      <c r="I4097" s="149"/>
      <c r="J4097" s="149"/>
      <c r="K4097" s="152"/>
      <c r="L4097" s="149"/>
      <c r="M4097" s="149"/>
      <c r="N4097" s="153"/>
      <c r="O4097" s="153"/>
      <c r="P4097" s="153"/>
    </row>
    <row r="4098" spans="1:16" x14ac:dyDescent="0.35">
      <c r="A4098" s="149"/>
      <c r="B4098" s="149"/>
      <c r="C4098" s="150"/>
      <c r="D4098" s="149"/>
      <c r="E4098" s="149"/>
      <c r="F4098" s="149"/>
      <c r="G4098" s="149"/>
      <c r="H4098" s="151"/>
      <c r="I4098" s="149"/>
      <c r="J4098" s="149"/>
      <c r="K4098" s="152"/>
      <c r="L4098" s="149"/>
      <c r="M4098" s="149"/>
      <c r="N4098" s="153"/>
      <c r="O4098" s="153"/>
      <c r="P4098" s="153"/>
    </row>
    <row r="4099" spans="1:16" x14ac:dyDescent="0.35">
      <c r="A4099" s="149"/>
      <c r="B4099" s="149"/>
      <c r="C4099" s="150"/>
      <c r="D4099" s="149"/>
      <c r="E4099" s="149"/>
      <c r="F4099" s="149"/>
      <c r="G4099" s="149"/>
      <c r="H4099" s="151"/>
      <c r="I4099" s="149"/>
      <c r="J4099" s="149"/>
      <c r="K4099" s="152"/>
      <c r="L4099" s="149"/>
      <c r="M4099" s="149"/>
      <c r="N4099" s="153"/>
      <c r="O4099" s="153"/>
      <c r="P4099" s="153"/>
    </row>
    <row r="4100" spans="1:16" x14ac:dyDescent="0.35">
      <c r="A4100" s="149"/>
      <c r="B4100" s="149"/>
      <c r="C4100" s="150"/>
      <c r="D4100" s="149"/>
      <c r="E4100" s="149"/>
      <c r="F4100" s="149"/>
      <c r="G4100" s="149"/>
      <c r="H4100" s="151"/>
      <c r="I4100" s="149"/>
      <c r="J4100" s="149"/>
      <c r="K4100" s="152"/>
      <c r="L4100" s="149"/>
      <c r="M4100" s="149"/>
      <c r="N4100" s="153"/>
      <c r="O4100" s="153"/>
      <c r="P4100" s="153"/>
    </row>
    <row r="4101" spans="1:16" x14ac:dyDescent="0.35">
      <c r="A4101" s="149"/>
      <c r="B4101" s="149"/>
      <c r="C4101" s="150"/>
      <c r="D4101" s="149"/>
      <c r="E4101" s="149"/>
      <c r="F4101" s="149"/>
      <c r="G4101" s="149"/>
      <c r="H4101" s="151"/>
      <c r="I4101" s="149"/>
      <c r="J4101" s="149"/>
      <c r="K4101" s="152"/>
      <c r="L4101" s="149"/>
      <c r="M4101" s="149"/>
      <c r="N4101" s="153"/>
      <c r="O4101" s="153"/>
      <c r="P4101" s="153"/>
    </row>
    <row r="4102" spans="1:16" x14ac:dyDescent="0.35">
      <c r="A4102" s="149"/>
      <c r="B4102" s="149"/>
      <c r="C4102" s="150"/>
      <c r="D4102" s="149"/>
      <c r="E4102" s="149"/>
      <c r="F4102" s="149"/>
      <c r="G4102" s="149"/>
      <c r="H4102" s="151"/>
      <c r="I4102" s="149"/>
      <c r="J4102" s="149"/>
      <c r="K4102" s="152"/>
      <c r="L4102" s="149"/>
      <c r="M4102" s="149"/>
      <c r="N4102" s="153"/>
      <c r="O4102" s="153"/>
      <c r="P4102" s="153"/>
    </row>
    <row r="4103" spans="1:16" x14ac:dyDescent="0.35">
      <c r="A4103" s="149"/>
      <c r="B4103" s="149"/>
      <c r="C4103" s="150"/>
      <c r="D4103" s="149"/>
      <c r="E4103" s="149"/>
      <c r="F4103" s="149"/>
      <c r="G4103" s="149"/>
      <c r="H4103" s="151"/>
      <c r="I4103" s="149"/>
      <c r="J4103" s="149"/>
      <c r="K4103" s="152"/>
      <c r="L4103" s="149"/>
      <c r="M4103" s="149"/>
      <c r="N4103" s="153"/>
      <c r="O4103" s="153"/>
      <c r="P4103" s="153"/>
    </row>
    <row r="4104" spans="1:16" x14ac:dyDescent="0.35">
      <c r="A4104" s="149"/>
      <c r="B4104" s="149"/>
      <c r="C4104" s="150"/>
      <c r="D4104" s="149"/>
      <c r="E4104" s="149"/>
      <c r="F4104" s="149"/>
      <c r="G4104" s="149"/>
      <c r="H4104" s="151"/>
      <c r="I4104" s="149"/>
      <c r="J4104" s="149"/>
      <c r="K4104" s="152"/>
      <c r="L4104" s="149"/>
      <c r="M4104" s="149"/>
      <c r="N4104" s="153"/>
      <c r="O4104" s="153"/>
      <c r="P4104" s="153"/>
    </row>
    <row r="4105" spans="1:16" x14ac:dyDescent="0.35">
      <c r="A4105" s="149"/>
      <c r="B4105" s="149"/>
      <c r="C4105" s="150"/>
      <c r="D4105" s="149"/>
      <c r="E4105" s="149"/>
      <c r="F4105" s="149"/>
      <c r="G4105" s="149"/>
      <c r="H4105" s="151"/>
      <c r="I4105" s="149"/>
      <c r="J4105" s="149"/>
      <c r="K4105" s="152"/>
      <c r="L4105" s="149"/>
      <c r="M4105" s="149"/>
      <c r="N4105" s="153"/>
      <c r="O4105" s="153"/>
      <c r="P4105" s="153"/>
    </row>
    <row r="4106" spans="1:16" x14ac:dyDescent="0.35">
      <c r="A4106" s="149"/>
      <c r="B4106" s="149"/>
      <c r="C4106" s="150"/>
      <c r="D4106" s="149"/>
      <c r="E4106" s="149"/>
      <c r="F4106" s="149"/>
      <c r="G4106" s="149"/>
      <c r="H4106" s="151"/>
      <c r="I4106" s="149"/>
      <c r="J4106" s="149"/>
      <c r="K4106" s="152"/>
      <c r="L4106" s="149"/>
      <c r="M4106" s="149"/>
      <c r="N4106" s="153"/>
      <c r="O4106" s="153"/>
      <c r="P4106" s="153"/>
    </row>
    <row r="4107" spans="1:16" x14ac:dyDescent="0.35">
      <c r="A4107" s="149"/>
      <c r="B4107" s="149"/>
      <c r="C4107" s="150"/>
      <c r="D4107" s="149"/>
      <c r="E4107" s="149"/>
      <c r="F4107" s="149"/>
      <c r="G4107" s="149"/>
      <c r="H4107" s="151"/>
      <c r="I4107" s="149"/>
      <c r="J4107" s="149"/>
      <c r="K4107" s="152"/>
      <c r="L4107" s="149"/>
      <c r="M4107" s="149"/>
      <c r="N4107" s="153"/>
      <c r="O4107" s="153"/>
      <c r="P4107" s="153"/>
    </row>
    <row r="4108" spans="1:16" x14ac:dyDescent="0.35">
      <c r="A4108" s="149"/>
      <c r="B4108" s="149"/>
      <c r="C4108" s="150"/>
      <c r="D4108" s="149"/>
      <c r="E4108" s="149"/>
      <c r="F4108" s="149"/>
      <c r="G4108" s="149"/>
      <c r="H4108" s="151"/>
      <c r="I4108" s="149"/>
      <c r="J4108" s="149"/>
      <c r="K4108" s="152"/>
      <c r="L4108" s="149"/>
      <c r="M4108" s="149"/>
      <c r="N4108" s="153"/>
      <c r="O4108" s="153"/>
      <c r="P4108" s="153"/>
    </row>
    <row r="4109" spans="1:16" x14ac:dyDescent="0.35">
      <c r="A4109" s="149"/>
      <c r="B4109" s="149"/>
      <c r="C4109" s="150"/>
      <c r="D4109" s="149"/>
      <c r="E4109" s="149"/>
      <c r="F4109" s="149"/>
      <c r="G4109" s="149"/>
      <c r="H4109" s="151"/>
      <c r="I4109" s="149"/>
      <c r="J4109" s="149"/>
      <c r="K4109" s="152"/>
      <c r="L4109" s="149"/>
      <c r="M4109" s="149"/>
      <c r="N4109" s="153"/>
      <c r="O4109" s="153"/>
      <c r="P4109" s="153"/>
    </row>
    <row r="4110" spans="1:16" x14ac:dyDescent="0.35">
      <c r="A4110" s="149"/>
      <c r="B4110" s="149"/>
      <c r="C4110" s="150"/>
      <c r="D4110" s="149"/>
      <c r="E4110" s="149"/>
      <c r="F4110" s="149"/>
      <c r="G4110" s="149"/>
      <c r="H4110" s="151"/>
      <c r="I4110" s="149"/>
      <c r="J4110" s="149"/>
      <c r="K4110" s="152"/>
      <c r="L4110" s="149"/>
      <c r="M4110" s="149"/>
      <c r="N4110" s="153"/>
      <c r="O4110" s="153"/>
      <c r="P4110" s="153"/>
    </row>
    <row r="4111" spans="1:16" x14ac:dyDescent="0.35">
      <c r="A4111" s="149"/>
      <c r="B4111" s="149"/>
      <c r="C4111" s="150"/>
      <c r="D4111" s="149"/>
      <c r="E4111" s="149"/>
      <c r="F4111" s="149"/>
      <c r="G4111" s="149"/>
      <c r="H4111" s="151"/>
      <c r="I4111" s="149"/>
      <c r="J4111" s="149"/>
      <c r="K4111" s="152"/>
      <c r="L4111" s="149"/>
      <c r="M4111" s="149"/>
      <c r="N4111" s="153"/>
      <c r="O4111" s="153"/>
      <c r="P4111" s="153"/>
    </row>
    <row r="4112" spans="1:16" x14ac:dyDescent="0.35">
      <c r="A4112" s="149"/>
      <c r="B4112" s="149"/>
      <c r="C4112" s="150"/>
      <c r="D4112" s="149"/>
      <c r="E4112" s="149"/>
      <c r="F4112" s="149"/>
      <c r="G4112" s="149"/>
      <c r="H4112" s="151"/>
      <c r="I4112" s="149"/>
      <c r="J4112" s="149"/>
      <c r="K4112" s="152"/>
      <c r="L4112" s="149"/>
      <c r="M4112" s="149"/>
      <c r="N4112" s="153"/>
      <c r="O4112" s="153"/>
      <c r="P4112" s="153"/>
    </row>
    <row r="4113" spans="1:16" x14ac:dyDescent="0.35">
      <c r="A4113" s="149"/>
      <c r="B4113" s="149"/>
      <c r="C4113" s="150"/>
      <c r="D4113" s="149"/>
      <c r="E4113" s="149"/>
      <c r="F4113" s="149"/>
      <c r="G4113" s="149"/>
      <c r="H4113" s="151"/>
      <c r="I4113" s="149"/>
      <c r="J4113" s="149"/>
      <c r="K4113" s="152"/>
      <c r="L4113" s="149"/>
      <c r="M4113" s="149"/>
      <c r="N4113" s="153"/>
      <c r="O4113" s="153"/>
      <c r="P4113" s="153"/>
    </row>
    <row r="4114" spans="1:16" x14ac:dyDescent="0.35">
      <c r="A4114" s="149"/>
      <c r="B4114" s="149"/>
      <c r="C4114" s="150"/>
      <c r="D4114" s="149"/>
      <c r="E4114" s="149"/>
      <c r="F4114" s="149"/>
      <c r="G4114" s="149"/>
      <c r="H4114" s="151"/>
      <c r="I4114" s="149"/>
      <c r="J4114" s="149"/>
      <c r="K4114" s="152"/>
      <c r="L4114" s="149"/>
      <c r="M4114" s="149"/>
      <c r="N4114" s="153"/>
      <c r="O4114" s="153"/>
      <c r="P4114" s="153"/>
    </row>
    <row r="4115" spans="1:16" x14ac:dyDescent="0.35">
      <c r="A4115" s="149"/>
      <c r="B4115" s="149"/>
      <c r="C4115" s="150"/>
      <c r="D4115" s="149"/>
      <c r="E4115" s="149"/>
      <c r="F4115" s="149"/>
      <c r="G4115" s="149"/>
      <c r="H4115" s="151"/>
      <c r="I4115" s="149"/>
      <c r="J4115" s="149"/>
      <c r="K4115" s="152"/>
      <c r="L4115" s="149"/>
      <c r="M4115" s="149"/>
      <c r="N4115" s="153"/>
      <c r="O4115" s="153"/>
      <c r="P4115" s="153"/>
    </row>
    <row r="4116" spans="1:16" x14ac:dyDescent="0.35">
      <c r="A4116" s="149"/>
      <c r="B4116" s="149"/>
      <c r="C4116" s="150"/>
      <c r="D4116" s="149"/>
      <c r="E4116" s="149"/>
      <c r="F4116" s="149"/>
      <c r="G4116" s="149"/>
      <c r="H4116" s="151"/>
      <c r="I4116" s="149"/>
      <c r="J4116" s="149"/>
      <c r="K4116" s="152"/>
      <c r="L4116" s="149"/>
      <c r="M4116" s="149"/>
      <c r="N4116" s="153"/>
      <c r="O4116" s="153"/>
      <c r="P4116" s="153"/>
    </row>
    <row r="4117" spans="1:16" x14ac:dyDescent="0.35">
      <c r="A4117" s="149"/>
      <c r="B4117" s="149"/>
      <c r="C4117" s="150"/>
      <c r="D4117" s="149"/>
      <c r="E4117" s="149"/>
      <c r="F4117" s="149"/>
      <c r="G4117" s="149"/>
      <c r="H4117" s="151"/>
      <c r="I4117" s="149"/>
      <c r="J4117" s="149"/>
      <c r="K4117" s="152"/>
      <c r="L4117" s="149"/>
      <c r="M4117" s="149"/>
      <c r="N4117" s="153"/>
      <c r="O4117" s="153"/>
      <c r="P4117" s="153"/>
    </row>
    <row r="4118" spans="1:16" x14ac:dyDescent="0.35">
      <c r="A4118" s="149"/>
      <c r="B4118" s="149"/>
      <c r="C4118" s="150"/>
      <c r="D4118" s="149"/>
      <c r="E4118" s="149"/>
      <c r="F4118" s="149"/>
      <c r="G4118" s="149"/>
      <c r="H4118" s="151"/>
      <c r="I4118" s="149"/>
      <c r="J4118" s="149"/>
      <c r="K4118" s="152"/>
      <c r="L4118" s="149"/>
      <c r="M4118" s="149"/>
      <c r="N4118" s="153"/>
      <c r="O4118" s="153"/>
      <c r="P4118" s="153"/>
    </row>
    <row r="4119" spans="1:16" x14ac:dyDescent="0.35">
      <c r="A4119" s="149"/>
      <c r="B4119" s="149"/>
      <c r="C4119" s="150"/>
      <c r="D4119" s="149"/>
      <c r="E4119" s="149"/>
      <c r="F4119" s="149"/>
      <c r="G4119" s="149"/>
      <c r="H4119" s="151"/>
      <c r="I4119" s="149"/>
      <c r="J4119" s="149"/>
      <c r="K4119" s="152"/>
      <c r="L4119" s="149"/>
      <c r="M4119" s="149"/>
      <c r="N4119" s="153"/>
      <c r="O4119" s="153"/>
      <c r="P4119" s="153"/>
    </row>
    <row r="4120" spans="1:16" x14ac:dyDescent="0.35">
      <c r="A4120" s="149"/>
      <c r="B4120" s="149"/>
      <c r="C4120" s="150"/>
      <c r="D4120" s="149"/>
      <c r="E4120" s="149"/>
      <c r="F4120" s="149"/>
      <c r="G4120" s="149"/>
      <c r="H4120" s="151"/>
      <c r="I4120" s="149"/>
      <c r="J4120" s="149"/>
      <c r="K4120" s="152"/>
      <c r="L4120" s="149"/>
      <c r="M4120" s="149"/>
      <c r="N4120" s="153"/>
      <c r="O4120" s="153"/>
      <c r="P4120" s="153"/>
    </row>
    <row r="4121" spans="1:16" x14ac:dyDescent="0.35">
      <c r="A4121" s="149"/>
      <c r="B4121" s="149"/>
      <c r="C4121" s="150"/>
      <c r="D4121" s="149"/>
      <c r="E4121" s="149"/>
      <c r="F4121" s="149"/>
      <c r="G4121" s="149"/>
      <c r="H4121" s="151"/>
      <c r="I4121" s="149"/>
      <c r="J4121" s="149"/>
      <c r="K4121" s="152"/>
      <c r="L4121" s="149"/>
      <c r="M4121" s="149"/>
      <c r="N4121" s="153"/>
      <c r="O4121" s="153"/>
      <c r="P4121" s="153"/>
    </row>
    <row r="4122" spans="1:16" x14ac:dyDescent="0.35">
      <c r="A4122" s="149"/>
      <c r="B4122" s="149"/>
      <c r="C4122" s="150"/>
      <c r="D4122" s="149"/>
      <c r="E4122" s="149"/>
      <c r="F4122" s="149"/>
      <c r="G4122" s="149"/>
      <c r="H4122" s="151"/>
      <c r="I4122" s="149"/>
      <c r="J4122" s="149"/>
      <c r="K4122" s="152"/>
      <c r="L4122" s="149"/>
      <c r="M4122" s="149"/>
      <c r="N4122" s="153"/>
      <c r="O4122" s="153"/>
      <c r="P4122" s="153"/>
    </row>
    <row r="4123" spans="1:16" x14ac:dyDescent="0.35">
      <c r="A4123" s="149"/>
      <c r="B4123" s="149"/>
      <c r="C4123" s="150"/>
      <c r="D4123" s="149"/>
      <c r="E4123" s="149"/>
      <c r="F4123" s="149"/>
      <c r="G4123" s="149"/>
      <c r="H4123" s="151"/>
      <c r="I4123" s="149"/>
      <c r="J4123" s="149"/>
      <c r="K4123" s="152"/>
      <c r="L4123" s="149"/>
      <c r="M4123" s="149"/>
      <c r="N4123" s="153"/>
      <c r="O4123" s="153"/>
      <c r="P4123" s="153"/>
    </row>
    <row r="4124" spans="1:16" x14ac:dyDescent="0.35">
      <c r="A4124" s="149"/>
      <c r="B4124" s="149"/>
      <c r="C4124" s="150"/>
      <c r="D4124" s="149"/>
      <c r="E4124" s="149"/>
      <c r="F4124" s="149"/>
      <c r="G4124" s="149"/>
      <c r="H4124" s="151"/>
      <c r="I4124" s="149"/>
      <c r="J4124" s="149"/>
      <c r="K4124" s="152"/>
      <c r="L4124" s="149"/>
      <c r="M4124" s="149"/>
      <c r="N4124" s="153"/>
      <c r="O4124" s="153"/>
      <c r="P4124" s="153"/>
    </row>
    <row r="4125" spans="1:16" x14ac:dyDescent="0.35">
      <c r="A4125" s="149"/>
      <c r="B4125" s="149"/>
      <c r="C4125" s="150"/>
      <c r="D4125" s="149"/>
      <c r="E4125" s="149"/>
      <c r="F4125" s="149"/>
      <c r="G4125" s="149"/>
      <c r="H4125" s="151"/>
      <c r="I4125" s="149"/>
      <c r="J4125" s="149"/>
      <c r="K4125" s="152"/>
      <c r="L4125" s="149"/>
      <c r="M4125" s="149"/>
      <c r="N4125" s="153"/>
      <c r="O4125" s="153"/>
      <c r="P4125" s="153"/>
    </row>
    <row r="4126" spans="1:16" x14ac:dyDescent="0.35">
      <c r="A4126" s="149"/>
      <c r="B4126" s="149"/>
      <c r="C4126" s="150"/>
      <c r="D4126" s="149"/>
      <c r="E4126" s="149"/>
      <c r="F4126" s="149"/>
      <c r="G4126" s="149"/>
      <c r="H4126" s="151"/>
      <c r="I4126" s="149"/>
      <c r="J4126" s="149"/>
      <c r="K4126" s="152"/>
      <c r="L4126" s="149"/>
      <c r="M4126" s="149"/>
      <c r="N4126" s="153"/>
      <c r="O4126" s="153"/>
      <c r="P4126" s="153"/>
    </row>
    <row r="4127" spans="1:16" x14ac:dyDescent="0.35">
      <c r="A4127" s="149"/>
      <c r="B4127" s="149"/>
      <c r="C4127" s="150"/>
      <c r="D4127" s="149"/>
      <c r="E4127" s="149"/>
      <c r="F4127" s="149"/>
      <c r="G4127" s="149"/>
      <c r="H4127" s="151"/>
      <c r="I4127" s="149"/>
      <c r="J4127" s="149"/>
      <c r="K4127" s="152"/>
      <c r="L4127" s="149"/>
      <c r="M4127" s="149"/>
      <c r="N4127" s="153"/>
      <c r="O4127" s="153"/>
      <c r="P4127" s="153"/>
    </row>
    <row r="4128" spans="1:16" x14ac:dyDescent="0.35">
      <c r="A4128" s="149"/>
      <c r="B4128" s="149"/>
      <c r="C4128" s="150"/>
      <c r="D4128" s="149"/>
      <c r="E4128" s="149"/>
      <c r="F4128" s="149"/>
      <c r="G4128" s="149"/>
      <c r="H4128" s="151"/>
      <c r="I4128" s="149"/>
      <c r="J4128" s="149"/>
      <c r="K4128" s="152"/>
      <c r="L4128" s="149"/>
      <c r="M4128" s="149"/>
      <c r="N4128" s="153"/>
      <c r="O4128" s="153"/>
      <c r="P4128" s="153"/>
    </row>
    <row r="4129" spans="1:16" x14ac:dyDescent="0.35">
      <c r="A4129" s="149"/>
      <c r="B4129" s="149"/>
      <c r="C4129" s="150"/>
      <c r="D4129" s="149"/>
      <c r="E4129" s="149"/>
      <c r="F4129" s="149"/>
      <c r="G4129" s="149"/>
      <c r="H4129" s="151"/>
      <c r="I4129" s="149"/>
      <c r="J4129" s="149"/>
      <c r="K4129" s="152"/>
      <c r="L4129" s="149"/>
      <c r="M4129" s="149"/>
      <c r="N4129" s="153"/>
      <c r="O4129" s="153"/>
      <c r="P4129" s="153"/>
    </row>
    <row r="4130" spans="1:16" x14ac:dyDescent="0.35">
      <c r="A4130" s="149"/>
      <c r="B4130" s="149"/>
      <c r="C4130" s="150"/>
      <c r="D4130" s="149"/>
      <c r="E4130" s="149"/>
      <c r="F4130" s="149"/>
      <c r="G4130" s="149"/>
      <c r="H4130" s="151"/>
      <c r="I4130" s="149"/>
      <c r="J4130" s="149"/>
      <c r="K4130" s="152"/>
      <c r="L4130" s="149"/>
      <c r="M4130" s="149"/>
      <c r="N4130" s="153"/>
      <c r="O4130" s="153"/>
      <c r="P4130" s="153"/>
    </row>
    <row r="4131" spans="1:16" x14ac:dyDescent="0.35">
      <c r="A4131" s="149"/>
      <c r="B4131" s="149"/>
      <c r="C4131" s="150"/>
      <c r="D4131" s="149"/>
      <c r="E4131" s="149"/>
      <c r="F4131" s="149"/>
      <c r="G4131" s="149"/>
      <c r="H4131" s="151"/>
      <c r="I4131" s="149"/>
      <c r="J4131" s="149"/>
      <c r="K4131" s="152"/>
      <c r="L4131" s="149"/>
      <c r="M4131" s="149"/>
      <c r="N4131" s="153"/>
      <c r="O4131" s="153"/>
      <c r="P4131" s="153"/>
    </row>
    <row r="4132" spans="1:16" x14ac:dyDescent="0.35">
      <c r="A4132" s="149"/>
      <c r="B4132" s="149"/>
      <c r="C4132" s="150"/>
      <c r="D4132" s="149"/>
      <c r="E4132" s="149"/>
      <c r="F4132" s="149"/>
      <c r="G4132" s="149"/>
      <c r="H4132" s="151"/>
      <c r="I4132" s="149"/>
      <c r="J4132" s="149"/>
      <c r="K4132" s="152"/>
      <c r="L4132" s="149"/>
      <c r="M4132" s="149"/>
      <c r="N4132" s="153"/>
      <c r="O4132" s="153"/>
      <c r="P4132" s="153"/>
    </row>
    <row r="4133" spans="1:16" x14ac:dyDescent="0.35">
      <c r="A4133" s="149"/>
      <c r="B4133" s="149"/>
      <c r="C4133" s="150"/>
      <c r="D4133" s="149"/>
      <c r="E4133" s="149"/>
      <c r="F4133" s="149"/>
      <c r="G4133" s="149"/>
      <c r="H4133" s="151"/>
      <c r="I4133" s="149"/>
      <c r="J4133" s="149"/>
      <c r="K4133" s="152"/>
      <c r="L4133" s="149"/>
      <c r="M4133" s="149"/>
      <c r="N4133" s="153"/>
      <c r="O4133" s="153"/>
      <c r="P4133" s="153"/>
    </row>
    <row r="4134" spans="1:16" x14ac:dyDescent="0.35">
      <c r="A4134" s="149"/>
      <c r="B4134" s="149"/>
      <c r="C4134" s="150"/>
      <c r="D4134" s="149"/>
      <c r="E4134" s="149"/>
      <c r="F4134" s="149"/>
      <c r="G4134" s="149"/>
      <c r="H4134" s="151"/>
      <c r="I4134" s="149"/>
      <c r="J4134" s="149"/>
      <c r="K4134" s="152"/>
      <c r="L4134" s="149"/>
      <c r="M4134" s="149"/>
      <c r="N4134" s="153"/>
      <c r="O4134" s="153"/>
      <c r="P4134" s="153"/>
    </row>
    <row r="4135" spans="1:16" x14ac:dyDescent="0.35">
      <c r="A4135" s="149"/>
      <c r="B4135" s="149"/>
      <c r="C4135" s="150"/>
      <c r="D4135" s="149"/>
      <c r="E4135" s="149"/>
      <c r="F4135" s="149"/>
      <c r="G4135" s="149"/>
      <c r="H4135" s="151"/>
      <c r="I4135" s="149"/>
      <c r="J4135" s="149"/>
      <c r="K4135" s="152"/>
      <c r="L4135" s="149"/>
      <c r="M4135" s="149"/>
      <c r="N4135" s="153"/>
      <c r="O4135" s="153"/>
      <c r="P4135" s="153"/>
    </row>
    <row r="4136" spans="1:16" x14ac:dyDescent="0.35">
      <c r="A4136" s="149"/>
      <c r="B4136" s="149"/>
      <c r="C4136" s="150"/>
      <c r="D4136" s="149"/>
      <c r="E4136" s="149"/>
      <c r="F4136" s="149"/>
      <c r="G4136" s="149"/>
      <c r="H4136" s="151"/>
      <c r="I4136" s="149"/>
      <c r="J4136" s="149"/>
      <c r="K4136" s="152"/>
      <c r="L4136" s="149"/>
      <c r="M4136" s="149"/>
      <c r="N4136" s="153"/>
      <c r="O4136" s="153"/>
      <c r="P4136" s="153"/>
    </row>
    <row r="4137" spans="1:16" x14ac:dyDescent="0.35">
      <c r="A4137" s="149"/>
      <c r="B4137" s="149"/>
      <c r="C4137" s="150"/>
      <c r="D4137" s="149"/>
      <c r="E4137" s="149"/>
      <c r="F4137" s="149"/>
      <c r="G4137" s="149"/>
      <c r="H4137" s="151"/>
      <c r="I4137" s="149"/>
      <c r="J4137" s="149"/>
      <c r="K4137" s="152"/>
      <c r="L4137" s="149"/>
      <c r="M4137" s="149"/>
      <c r="N4137" s="153"/>
      <c r="O4137" s="153"/>
      <c r="P4137" s="153"/>
    </row>
    <row r="4138" spans="1:16" x14ac:dyDescent="0.35">
      <c r="A4138" s="149"/>
      <c r="B4138" s="149"/>
      <c r="C4138" s="150"/>
      <c r="D4138" s="149"/>
      <c r="E4138" s="149"/>
      <c r="F4138" s="149"/>
      <c r="G4138" s="149"/>
      <c r="H4138" s="151"/>
      <c r="I4138" s="149"/>
      <c r="J4138" s="149"/>
      <c r="K4138" s="152"/>
      <c r="L4138" s="149"/>
      <c r="M4138" s="149"/>
      <c r="N4138" s="153"/>
      <c r="O4138" s="153"/>
      <c r="P4138" s="153"/>
    </row>
    <row r="4139" spans="1:16" x14ac:dyDescent="0.35">
      <c r="A4139" s="149"/>
      <c r="B4139" s="149"/>
      <c r="C4139" s="150"/>
      <c r="D4139" s="149"/>
      <c r="E4139" s="149"/>
      <c r="F4139" s="149"/>
      <c r="G4139" s="149"/>
      <c r="H4139" s="151"/>
      <c r="I4139" s="149"/>
      <c r="J4139" s="149"/>
      <c r="K4139" s="152"/>
      <c r="L4139" s="149"/>
      <c r="M4139" s="149"/>
      <c r="N4139" s="153"/>
      <c r="O4139" s="153"/>
      <c r="P4139" s="153"/>
    </row>
    <row r="4140" spans="1:16" x14ac:dyDescent="0.35">
      <c r="A4140" s="149"/>
      <c r="B4140" s="149"/>
      <c r="C4140" s="150"/>
      <c r="D4140" s="149"/>
      <c r="E4140" s="149"/>
      <c r="F4140" s="149"/>
      <c r="G4140" s="149"/>
      <c r="H4140" s="151"/>
      <c r="I4140" s="149"/>
      <c r="J4140" s="149"/>
      <c r="K4140" s="152"/>
      <c r="L4140" s="149"/>
      <c r="M4140" s="149"/>
      <c r="N4140" s="153"/>
      <c r="O4140" s="153"/>
      <c r="P4140" s="153"/>
    </row>
    <row r="4141" spans="1:16" x14ac:dyDescent="0.35">
      <c r="A4141" s="149"/>
      <c r="B4141" s="149"/>
      <c r="C4141" s="150"/>
      <c r="D4141" s="149"/>
      <c r="E4141" s="149"/>
      <c r="F4141" s="149"/>
      <c r="G4141" s="149"/>
      <c r="H4141" s="151"/>
      <c r="I4141" s="149"/>
      <c r="J4141" s="149"/>
      <c r="K4141" s="152"/>
      <c r="L4141" s="149"/>
      <c r="M4141" s="149"/>
      <c r="N4141" s="153"/>
      <c r="O4141" s="153"/>
      <c r="P4141" s="153"/>
    </row>
    <row r="4142" spans="1:16" x14ac:dyDescent="0.35">
      <c r="A4142" s="149"/>
      <c r="B4142" s="149"/>
      <c r="C4142" s="150"/>
      <c r="D4142" s="149"/>
      <c r="E4142" s="149"/>
      <c r="F4142" s="149"/>
      <c r="G4142" s="149"/>
      <c r="H4142" s="151"/>
      <c r="I4142" s="149"/>
      <c r="J4142" s="149"/>
      <c r="K4142" s="152"/>
      <c r="L4142" s="149"/>
      <c r="M4142" s="149"/>
      <c r="N4142" s="153"/>
      <c r="O4142" s="153"/>
      <c r="P4142" s="153"/>
    </row>
    <row r="4143" spans="1:16" x14ac:dyDescent="0.35">
      <c r="A4143" s="149"/>
      <c r="B4143" s="149"/>
      <c r="C4143" s="150"/>
      <c r="D4143" s="149"/>
      <c r="E4143" s="149"/>
      <c r="F4143" s="149"/>
      <c r="G4143" s="149"/>
      <c r="H4143" s="151"/>
      <c r="I4143" s="149"/>
      <c r="J4143" s="149"/>
      <c r="K4143" s="152"/>
      <c r="L4143" s="149"/>
      <c r="M4143" s="149"/>
      <c r="N4143" s="153"/>
      <c r="O4143" s="153"/>
      <c r="P4143" s="153"/>
    </row>
    <row r="4144" spans="1:16" x14ac:dyDescent="0.35">
      <c r="A4144" s="149"/>
      <c r="B4144" s="149"/>
      <c r="C4144" s="150"/>
      <c r="D4144" s="149"/>
      <c r="E4144" s="149"/>
      <c r="F4144" s="149"/>
      <c r="G4144" s="149"/>
      <c r="H4144" s="151"/>
      <c r="I4144" s="149"/>
      <c r="J4144" s="149"/>
      <c r="K4144" s="152"/>
      <c r="L4144" s="149"/>
      <c r="M4144" s="149"/>
      <c r="N4144" s="153"/>
      <c r="O4144" s="153"/>
      <c r="P4144" s="153"/>
    </row>
    <row r="4145" spans="1:16" x14ac:dyDescent="0.35">
      <c r="A4145" s="149"/>
      <c r="B4145" s="149"/>
      <c r="C4145" s="150"/>
      <c r="D4145" s="149"/>
      <c r="E4145" s="149"/>
      <c r="F4145" s="149"/>
      <c r="G4145" s="149"/>
      <c r="H4145" s="151"/>
      <c r="I4145" s="149"/>
      <c r="J4145" s="149"/>
      <c r="K4145" s="152"/>
      <c r="L4145" s="149"/>
      <c r="M4145" s="149"/>
      <c r="N4145" s="153"/>
      <c r="O4145" s="153"/>
      <c r="P4145" s="153"/>
    </row>
    <row r="4146" spans="1:16" x14ac:dyDescent="0.35">
      <c r="A4146" s="149"/>
      <c r="B4146" s="149"/>
      <c r="C4146" s="150"/>
      <c r="D4146" s="149"/>
      <c r="E4146" s="149"/>
      <c r="F4146" s="149"/>
      <c r="G4146" s="149"/>
      <c r="H4146" s="151"/>
      <c r="I4146" s="149"/>
      <c r="J4146" s="149"/>
      <c r="K4146" s="152"/>
      <c r="L4146" s="149"/>
      <c r="M4146" s="149"/>
      <c r="N4146" s="153"/>
      <c r="O4146" s="153"/>
      <c r="P4146" s="153"/>
    </row>
    <row r="4147" spans="1:16" x14ac:dyDescent="0.35">
      <c r="A4147" s="149"/>
      <c r="B4147" s="149"/>
      <c r="C4147" s="150"/>
      <c r="D4147" s="149"/>
      <c r="E4147" s="149"/>
      <c r="F4147" s="149"/>
      <c r="G4147" s="149"/>
      <c r="H4147" s="151"/>
      <c r="I4147" s="149"/>
      <c r="J4147" s="149"/>
      <c r="K4147" s="152"/>
      <c r="L4147" s="149"/>
      <c r="M4147" s="149"/>
      <c r="N4147" s="153"/>
      <c r="O4147" s="153"/>
      <c r="P4147" s="153"/>
    </row>
    <row r="4148" spans="1:16" x14ac:dyDescent="0.35">
      <c r="A4148" s="149"/>
      <c r="B4148" s="149"/>
      <c r="C4148" s="150"/>
      <c r="D4148" s="149"/>
      <c r="E4148" s="149"/>
      <c r="F4148" s="149"/>
      <c r="G4148" s="149"/>
      <c r="H4148" s="151"/>
      <c r="I4148" s="149"/>
      <c r="J4148" s="149"/>
      <c r="K4148" s="152"/>
      <c r="L4148" s="149"/>
      <c r="M4148" s="149"/>
      <c r="N4148" s="153"/>
      <c r="O4148" s="153"/>
      <c r="P4148" s="153"/>
    </row>
    <row r="4149" spans="1:16" x14ac:dyDescent="0.35">
      <c r="A4149" s="149"/>
      <c r="B4149" s="149"/>
      <c r="C4149" s="150"/>
      <c r="D4149" s="149"/>
      <c r="E4149" s="149"/>
      <c r="F4149" s="149"/>
      <c r="G4149" s="149"/>
      <c r="H4149" s="151"/>
      <c r="I4149" s="149"/>
      <c r="J4149" s="149"/>
      <c r="K4149" s="152"/>
      <c r="L4149" s="149"/>
      <c r="M4149" s="149"/>
      <c r="N4149" s="153"/>
      <c r="O4149" s="153"/>
      <c r="P4149" s="153"/>
    </row>
    <row r="4150" spans="1:16" x14ac:dyDescent="0.35">
      <c r="A4150" s="149"/>
      <c r="B4150" s="149"/>
      <c r="C4150" s="150"/>
      <c r="D4150" s="149"/>
      <c r="E4150" s="149"/>
      <c r="F4150" s="149"/>
      <c r="G4150" s="149"/>
      <c r="H4150" s="151"/>
      <c r="I4150" s="149"/>
      <c r="J4150" s="149"/>
      <c r="K4150" s="152"/>
      <c r="L4150" s="149"/>
      <c r="M4150" s="149"/>
      <c r="N4150" s="153"/>
      <c r="O4150" s="153"/>
      <c r="P4150" s="153"/>
    </row>
    <row r="4151" spans="1:16" x14ac:dyDescent="0.35">
      <c r="A4151" s="149"/>
      <c r="B4151" s="149"/>
      <c r="C4151" s="150"/>
      <c r="D4151" s="149"/>
      <c r="E4151" s="149"/>
      <c r="F4151" s="149"/>
      <c r="G4151" s="149"/>
      <c r="H4151" s="151"/>
      <c r="I4151" s="149"/>
      <c r="J4151" s="149"/>
      <c r="K4151" s="152"/>
      <c r="L4151" s="149"/>
      <c r="M4151" s="149"/>
      <c r="N4151" s="153"/>
      <c r="O4151" s="153"/>
      <c r="P4151" s="153"/>
    </row>
    <row r="4152" spans="1:16" x14ac:dyDescent="0.35">
      <c r="A4152" s="149"/>
      <c r="B4152" s="149"/>
      <c r="C4152" s="150"/>
      <c r="D4152" s="149"/>
      <c r="E4152" s="149"/>
      <c r="F4152" s="149"/>
      <c r="G4152" s="149"/>
      <c r="H4152" s="151"/>
      <c r="I4152" s="149"/>
      <c r="J4152" s="149"/>
      <c r="K4152" s="152"/>
      <c r="L4152" s="149"/>
      <c r="M4152" s="149"/>
      <c r="N4152" s="153"/>
      <c r="O4152" s="153"/>
      <c r="P4152" s="153"/>
    </row>
    <row r="4153" spans="1:16" x14ac:dyDescent="0.35">
      <c r="A4153" s="149"/>
      <c r="B4153" s="149"/>
      <c r="C4153" s="150"/>
      <c r="D4153" s="149"/>
      <c r="E4153" s="149"/>
      <c r="F4153" s="149"/>
      <c r="G4153" s="149"/>
      <c r="H4153" s="151"/>
      <c r="I4153" s="149"/>
      <c r="J4153" s="149"/>
      <c r="K4153" s="152"/>
      <c r="L4153" s="149"/>
      <c r="M4153" s="149"/>
      <c r="N4153" s="153"/>
      <c r="O4153" s="153"/>
      <c r="P4153" s="153"/>
    </row>
    <row r="4154" spans="1:16" x14ac:dyDescent="0.35">
      <c r="A4154" s="149"/>
      <c r="B4154" s="149"/>
      <c r="C4154" s="150"/>
      <c r="D4154" s="149"/>
      <c r="E4154" s="149"/>
      <c r="F4154" s="149"/>
      <c r="G4154" s="149"/>
      <c r="H4154" s="151"/>
      <c r="I4154" s="149"/>
      <c r="J4154" s="149"/>
      <c r="K4154" s="152"/>
      <c r="L4154" s="149"/>
      <c r="M4154" s="149"/>
      <c r="N4154" s="153"/>
      <c r="O4154" s="153"/>
      <c r="P4154" s="153"/>
    </row>
    <row r="4155" spans="1:16" x14ac:dyDescent="0.35">
      <c r="A4155" s="149"/>
      <c r="B4155" s="149"/>
      <c r="C4155" s="150"/>
      <c r="D4155" s="149"/>
      <c r="E4155" s="149"/>
      <c r="F4155" s="149"/>
      <c r="G4155" s="149"/>
      <c r="H4155" s="151"/>
      <c r="I4155" s="149"/>
      <c r="J4155" s="149"/>
      <c r="K4155" s="152"/>
      <c r="L4155" s="149"/>
      <c r="M4155" s="149"/>
      <c r="N4155" s="153"/>
      <c r="O4155" s="153"/>
      <c r="P4155" s="153"/>
    </row>
    <row r="4156" spans="1:16" x14ac:dyDescent="0.35">
      <c r="A4156" s="149"/>
      <c r="B4156" s="149"/>
      <c r="C4156" s="150"/>
      <c r="D4156" s="149"/>
      <c r="E4156" s="149"/>
      <c r="F4156" s="149"/>
      <c r="G4156" s="149"/>
      <c r="H4156" s="151"/>
      <c r="I4156" s="149"/>
      <c r="J4156" s="149"/>
      <c r="K4156" s="152"/>
      <c r="L4156" s="149"/>
      <c r="M4156" s="149"/>
      <c r="N4156" s="153"/>
      <c r="O4156" s="153"/>
      <c r="P4156" s="153"/>
    </row>
    <row r="4157" spans="1:16" x14ac:dyDescent="0.35">
      <c r="A4157" s="149"/>
      <c r="B4157" s="149"/>
      <c r="C4157" s="150"/>
      <c r="D4157" s="149"/>
      <c r="E4157" s="149"/>
      <c r="F4157" s="149"/>
      <c r="G4157" s="149"/>
      <c r="H4157" s="151"/>
      <c r="I4157" s="149"/>
      <c r="J4157" s="149"/>
      <c r="K4157" s="152"/>
      <c r="L4157" s="149"/>
      <c r="M4157" s="149"/>
      <c r="N4157" s="153"/>
      <c r="O4157" s="153"/>
      <c r="P4157" s="153"/>
    </row>
    <row r="4158" spans="1:16" x14ac:dyDescent="0.35">
      <c r="A4158" s="149"/>
      <c r="B4158" s="149"/>
      <c r="C4158" s="150"/>
      <c r="D4158" s="149"/>
      <c r="E4158" s="149"/>
      <c r="F4158" s="149"/>
      <c r="G4158" s="149"/>
      <c r="H4158" s="151"/>
      <c r="I4158" s="149"/>
      <c r="J4158" s="149"/>
      <c r="K4158" s="152"/>
      <c r="L4158" s="149"/>
      <c r="M4158" s="149"/>
      <c r="N4158" s="153"/>
      <c r="O4158" s="153"/>
      <c r="P4158" s="153"/>
    </row>
    <row r="4159" spans="1:16" x14ac:dyDescent="0.35">
      <c r="A4159" s="149"/>
      <c r="B4159" s="149"/>
      <c r="C4159" s="150"/>
      <c r="D4159" s="149"/>
      <c r="E4159" s="149"/>
      <c r="F4159" s="149"/>
      <c r="G4159" s="149"/>
      <c r="H4159" s="151"/>
      <c r="I4159" s="149"/>
      <c r="J4159" s="149"/>
      <c r="K4159" s="152"/>
      <c r="L4159" s="149"/>
      <c r="M4159" s="149"/>
      <c r="N4159" s="153"/>
      <c r="O4159" s="153"/>
      <c r="P4159" s="153"/>
    </row>
    <row r="4160" spans="1:16" x14ac:dyDescent="0.35">
      <c r="A4160" s="149"/>
      <c r="B4160" s="149"/>
      <c r="C4160" s="150"/>
      <c r="D4160" s="149"/>
      <c r="E4160" s="149"/>
      <c r="F4160" s="149"/>
      <c r="G4160" s="149"/>
      <c r="H4160" s="151"/>
      <c r="I4160" s="149"/>
      <c r="J4160" s="149"/>
      <c r="K4160" s="152"/>
      <c r="L4160" s="149"/>
      <c r="M4160" s="149"/>
      <c r="N4160" s="153"/>
      <c r="O4160" s="153"/>
      <c r="P4160" s="153"/>
    </row>
    <row r="4161" spans="1:16" x14ac:dyDescent="0.35">
      <c r="A4161" s="149"/>
      <c r="B4161" s="149"/>
      <c r="C4161" s="150"/>
      <c r="D4161" s="149"/>
      <c r="E4161" s="149"/>
      <c r="F4161" s="149"/>
      <c r="G4161" s="149"/>
      <c r="H4161" s="151"/>
      <c r="I4161" s="149"/>
      <c r="J4161" s="149"/>
      <c r="K4161" s="152"/>
      <c r="L4161" s="149"/>
      <c r="M4161" s="149"/>
      <c r="N4161" s="153"/>
      <c r="O4161" s="153"/>
      <c r="P4161" s="153"/>
    </row>
    <row r="4162" spans="1:16" x14ac:dyDescent="0.35">
      <c r="A4162" s="149"/>
      <c r="B4162" s="149"/>
      <c r="C4162" s="150"/>
      <c r="D4162" s="149"/>
      <c r="E4162" s="149"/>
      <c r="F4162" s="149"/>
      <c r="G4162" s="149"/>
      <c r="H4162" s="151"/>
      <c r="I4162" s="149"/>
      <c r="J4162" s="149"/>
      <c r="K4162" s="152"/>
      <c r="L4162" s="149"/>
      <c r="M4162" s="149"/>
      <c r="N4162" s="153"/>
      <c r="O4162" s="153"/>
      <c r="P4162" s="153"/>
    </row>
    <row r="4163" spans="1:16" x14ac:dyDescent="0.35">
      <c r="A4163" s="149"/>
      <c r="B4163" s="149"/>
      <c r="C4163" s="150"/>
      <c r="D4163" s="149"/>
      <c r="E4163" s="149"/>
      <c r="F4163" s="149"/>
      <c r="G4163" s="149"/>
      <c r="H4163" s="151"/>
      <c r="I4163" s="149"/>
      <c r="J4163" s="149"/>
      <c r="K4163" s="152"/>
      <c r="L4163" s="149"/>
      <c r="M4163" s="149"/>
      <c r="N4163" s="153"/>
      <c r="O4163" s="153"/>
      <c r="P4163" s="153"/>
    </row>
    <row r="4164" spans="1:16" x14ac:dyDescent="0.35">
      <c r="A4164" s="149"/>
      <c r="B4164" s="149"/>
      <c r="C4164" s="150"/>
      <c r="D4164" s="149"/>
      <c r="E4164" s="149"/>
      <c r="F4164" s="149"/>
      <c r="G4164" s="149"/>
      <c r="H4164" s="151"/>
      <c r="I4164" s="149"/>
      <c r="J4164" s="149"/>
      <c r="K4164" s="152"/>
      <c r="L4164" s="149"/>
      <c r="M4164" s="149"/>
      <c r="N4164" s="153"/>
      <c r="O4164" s="153"/>
      <c r="P4164" s="153"/>
    </row>
    <row r="4165" spans="1:16" x14ac:dyDescent="0.35">
      <c r="A4165" s="149"/>
      <c r="B4165" s="149"/>
      <c r="C4165" s="150"/>
      <c r="D4165" s="149"/>
      <c r="E4165" s="149"/>
      <c r="F4165" s="149"/>
      <c r="G4165" s="149"/>
      <c r="H4165" s="151"/>
      <c r="I4165" s="149"/>
      <c r="J4165" s="149"/>
      <c r="K4165" s="152"/>
      <c r="L4165" s="149"/>
      <c r="M4165" s="149"/>
      <c r="N4165" s="153"/>
      <c r="O4165" s="153"/>
      <c r="P4165" s="153"/>
    </row>
    <row r="4166" spans="1:16" x14ac:dyDescent="0.35">
      <c r="A4166" s="149"/>
      <c r="B4166" s="149"/>
      <c r="C4166" s="150"/>
      <c r="D4166" s="149"/>
      <c r="E4166" s="149"/>
      <c r="F4166" s="149"/>
      <c r="G4166" s="149"/>
      <c r="H4166" s="151"/>
      <c r="I4166" s="149"/>
      <c r="J4166" s="149"/>
      <c r="K4166" s="152"/>
      <c r="L4166" s="149"/>
      <c r="M4166" s="149"/>
      <c r="N4166" s="153"/>
      <c r="O4166" s="153"/>
      <c r="P4166" s="153"/>
    </row>
    <row r="4167" spans="1:16" x14ac:dyDescent="0.35">
      <c r="A4167" s="149"/>
      <c r="B4167" s="149"/>
      <c r="C4167" s="150"/>
      <c r="D4167" s="149"/>
      <c r="E4167" s="149"/>
      <c r="F4167" s="149"/>
      <c r="G4167" s="149"/>
      <c r="H4167" s="151"/>
      <c r="I4167" s="149"/>
      <c r="J4167" s="149"/>
      <c r="K4167" s="152"/>
      <c r="L4167" s="149"/>
      <c r="M4167" s="149"/>
      <c r="N4167" s="153"/>
      <c r="O4167" s="153"/>
      <c r="P4167" s="153"/>
    </row>
    <row r="4168" spans="1:16" x14ac:dyDescent="0.35">
      <c r="A4168" s="149"/>
      <c r="B4168" s="149"/>
      <c r="C4168" s="150"/>
      <c r="D4168" s="149"/>
      <c r="E4168" s="149"/>
      <c r="F4168" s="149"/>
      <c r="G4168" s="149"/>
      <c r="H4168" s="151"/>
      <c r="I4168" s="149"/>
      <c r="J4168" s="149"/>
      <c r="K4168" s="152"/>
      <c r="L4168" s="149"/>
      <c r="M4168" s="149"/>
      <c r="N4168" s="153"/>
      <c r="O4168" s="153"/>
      <c r="P4168" s="153"/>
    </row>
    <row r="4169" spans="1:16" x14ac:dyDescent="0.35">
      <c r="A4169" s="149"/>
      <c r="B4169" s="149"/>
      <c r="C4169" s="150"/>
      <c r="D4169" s="149"/>
      <c r="E4169" s="149"/>
      <c r="F4169" s="149"/>
      <c r="G4169" s="149"/>
      <c r="H4169" s="151"/>
      <c r="I4169" s="149"/>
      <c r="J4169" s="149"/>
      <c r="K4169" s="152"/>
      <c r="L4169" s="149"/>
      <c r="M4169" s="149"/>
      <c r="N4169" s="153"/>
      <c r="O4169" s="153"/>
      <c r="P4169" s="153"/>
    </row>
    <row r="4170" spans="1:16" x14ac:dyDescent="0.35">
      <c r="A4170" s="149"/>
      <c r="B4170" s="149"/>
      <c r="C4170" s="150"/>
      <c r="D4170" s="149"/>
      <c r="E4170" s="149"/>
      <c r="F4170" s="149"/>
      <c r="G4170" s="149"/>
      <c r="H4170" s="151"/>
      <c r="I4170" s="149"/>
      <c r="J4170" s="149"/>
      <c r="K4170" s="152"/>
      <c r="L4170" s="149"/>
      <c r="M4170" s="149"/>
      <c r="N4170" s="153"/>
      <c r="O4170" s="153"/>
      <c r="P4170" s="153"/>
    </row>
    <row r="4171" spans="1:16" x14ac:dyDescent="0.35">
      <c r="A4171" s="149"/>
      <c r="B4171" s="149"/>
      <c r="C4171" s="150"/>
      <c r="D4171" s="149"/>
      <c r="E4171" s="149"/>
      <c r="F4171" s="149"/>
      <c r="G4171" s="149"/>
      <c r="H4171" s="151"/>
      <c r="I4171" s="149"/>
      <c r="J4171" s="149"/>
      <c r="K4171" s="152"/>
      <c r="L4171" s="149"/>
      <c r="M4171" s="149"/>
      <c r="N4171" s="153"/>
      <c r="O4171" s="153"/>
      <c r="P4171" s="153"/>
    </row>
    <row r="4172" spans="1:16" x14ac:dyDescent="0.35">
      <c r="A4172" s="149"/>
      <c r="B4172" s="149"/>
      <c r="C4172" s="150"/>
      <c r="D4172" s="149"/>
      <c r="E4172" s="149"/>
      <c r="F4172" s="149"/>
      <c r="G4172" s="149"/>
      <c r="H4172" s="151"/>
      <c r="I4172" s="149"/>
      <c r="J4172" s="149"/>
      <c r="K4172" s="152"/>
      <c r="L4172" s="149"/>
      <c r="M4172" s="149"/>
      <c r="N4172" s="153"/>
      <c r="O4172" s="153"/>
      <c r="P4172" s="153"/>
    </row>
    <row r="4173" spans="1:16" x14ac:dyDescent="0.35">
      <c r="A4173" s="149"/>
      <c r="B4173" s="149"/>
      <c r="C4173" s="150"/>
      <c r="D4173" s="149"/>
      <c r="E4173" s="149"/>
      <c r="F4173" s="149"/>
      <c r="G4173" s="149"/>
      <c r="H4173" s="151"/>
      <c r="I4173" s="149"/>
      <c r="J4173" s="149"/>
      <c r="K4173" s="152"/>
      <c r="L4173" s="149"/>
      <c r="M4173" s="149"/>
      <c r="N4173" s="153"/>
      <c r="O4173" s="153"/>
      <c r="P4173" s="153"/>
    </row>
    <row r="4174" spans="1:16" x14ac:dyDescent="0.35">
      <c r="A4174" s="149"/>
      <c r="B4174" s="149"/>
      <c r="C4174" s="150"/>
      <c r="D4174" s="149"/>
      <c r="E4174" s="149"/>
      <c r="F4174" s="149"/>
      <c r="G4174" s="149"/>
      <c r="H4174" s="151"/>
      <c r="I4174" s="149"/>
      <c r="J4174" s="149"/>
      <c r="K4174" s="152"/>
      <c r="L4174" s="149"/>
      <c r="M4174" s="149"/>
      <c r="N4174" s="153"/>
      <c r="O4174" s="153"/>
      <c r="P4174" s="153"/>
    </row>
    <row r="4175" spans="1:16" x14ac:dyDescent="0.35">
      <c r="A4175" s="149"/>
      <c r="B4175" s="149"/>
      <c r="C4175" s="150"/>
      <c r="D4175" s="149"/>
      <c r="E4175" s="149"/>
      <c r="F4175" s="149"/>
      <c r="G4175" s="149"/>
      <c r="H4175" s="151"/>
      <c r="I4175" s="149"/>
      <c r="J4175" s="149"/>
      <c r="K4175" s="152"/>
      <c r="L4175" s="149"/>
      <c r="M4175" s="149"/>
      <c r="N4175" s="153"/>
      <c r="O4175" s="153"/>
      <c r="P4175" s="153"/>
    </row>
    <row r="4176" spans="1:16" x14ac:dyDescent="0.35">
      <c r="A4176" s="149"/>
      <c r="B4176" s="149"/>
      <c r="C4176" s="150"/>
      <c r="D4176" s="149"/>
      <c r="E4176" s="149"/>
      <c r="F4176" s="149"/>
      <c r="G4176" s="149"/>
      <c r="H4176" s="151"/>
      <c r="I4176" s="149"/>
      <c r="J4176" s="149"/>
      <c r="K4176" s="152"/>
      <c r="L4176" s="149"/>
      <c r="M4176" s="149"/>
      <c r="N4176" s="153"/>
      <c r="O4176" s="153"/>
      <c r="P4176" s="153"/>
    </row>
    <row r="4177" spans="1:16" x14ac:dyDescent="0.35">
      <c r="A4177" s="149"/>
      <c r="B4177" s="149"/>
      <c r="C4177" s="150"/>
      <c r="D4177" s="149"/>
      <c r="E4177" s="149"/>
      <c r="F4177" s="149"/>
      <c r="G4177" s="149"/>
      <c r="H4177" s="151"/>
      <c r="I4177" s="149"/>
      <c r="J4177" s="149"/>
      <c r="K4177" s="152"/>
      <c r="L4177" s="149"/>
      <c r="M4177" s="149"/>
      <c r="N4177" s="153"/>
      <c r="O4177" s="153"/>
      <c r="P4177" s="153"/>
    </row>
    <row r="4178" spans="1:16" x14ac:dyDescent="0.35">
      <c r="A4178" s="149"/>
      <c r="B4178" s="149"/>
      <c r="C4178" s="150"/>
      <c r="D4178" s="149"/>
      <c r="E4178" s="149"/>
      <c r="F4178" s="149"/>
      <c r="G4178" s="149"/>
      <c r="H4178" s="151"/>
      <c r="I4178" s="149"/>
      <c r="J4178" s="149"/>
      <c r="K4178" s="152"/>
      <c r="L4178" s="149"/>
      <c r="M4178" s="149"/>
      <c r="N4178" s="153"/>
      <c r="O4178" s="153"/>
      <c r="P4178" s="153"/>
    </row>
    <row r="4179" spans="1:16" x14ac:dyDescent="0.35">
      <c r="A4179" s="149"/>
      <c r="B4179" s="149"/>
      <c r="C4179" s="150"/>
      <c r="D4179" s="149"/>
      <c r="E4179" s="149"/>
      <c r="F4179" s="149"/>
      <c r="G4179" s="149"/>
      <c r="H4179" s="151"/>
      <c r="I4179" s="149"/>
      <c r="J4179" s="149"/>
      <c r="K4179" s="152"/>
      <c r="L4179" s="149"/>
      <c r="M4179" s="149"/>
      <c r="N4179" s="153"/>
      <c r="O4179" s="153"/>
      <c r="P4179" s="153"/>
    </row>
    <row r="4180" spans="1:16" x14ac:dyDescent="0.35">
      <c r="A4180" s="149"/>
      <c r="B4180" s="149"/>
      <c r="C4180" s="150"/>
      <c r="D4180" s="149"/>
      <c r="E4180" s="149"/>
      <c r="F4180" s="149"/>
      <c r="G4180" s="149"/>
      <c r="H4180" s="151"/>
      <c r="I4180" s="149"/>
      <c r="J4180" s="149"/>
      <c r="K4180" s="152"/>
      <c r="L4180" s="149"/>
      <c r="M4180" s="149"/>
      <c r="N4180" s="153"/>
      <c r="O4180" s="153"/>
      <c r="P4180" s="153"/>
    </row>
    <row r="4181" spans="1:16" x14ac:dyDescent="0.35">
      <c r="A4181" s="149"/>
      <c r="B4181" s="149"/>
      <c r="C4181" s="150"/>
      <c r="D4181" s="149"/>
      <c r="E4181" s="149"/>
      <c r="F4181" s="149"/>
      <c r="G4181" s="149"/>
      <c r="H4181" s="151"/>
      <c r="I4181" s="149"/>
      <c r="J4181" s="149"/>
      <c r="K4181" s="152"/>
      <c r="L4181" s="149"/>
      <c r="M4181" s="149"/>
      <c r="N4181" s="153"/>
      <c r="O4181" s="153"/>
      <c r="P4181" s="153"/>
    </row>
    <row r="4182" spans="1:16" x14ac:dyDescent="0.35">
      <c r="A4182" s="149"/>
      <c r="B4182" s="149"/>
      <c r="C4182" s="150"/>
      <c r="D4182" s="149"/>
      <c r="E4182" s="149"/>
      <c r="F4182" s="149"/>
      <c r="G4182" s="149"/>
      <c r="H4182" s="151"/>
      <c r="I4182" s="149"/>
      <c r="J4182" s="149"/>
      <c r="K4182" s="152"/>
      <c r="L4182" s="149"/>
      <c r="M4182" s="149"/>
      <c r="N4182" s="153"/>
      <c r="O4182" s="153"/>
      <c r="P4182" s="153"/>
    </row>
    <row r="4183" spans="1:16" x14ac:dyDescent="0.35">
      <c r="A4183" s="149"/>
      <c r="B4183" s="149"/>
      <c r="C4183" s="150"/>
      <c r="D4183" s="149"/>
      <c r="E4183" s="149"/>
      <c r="F4183" s="149"/>
      <c r="G4183" s="149"/>
      <c r="H4183" s="151"/>
      <c r="I4183" s="149"/>
      <c r="J4183" s="149"/>
      <c r="K4183" s="152"/>
      <c r="L4183" s="149"/>
      <c r="M4183" s="149"/>
      <c r="N4183" s="153"/>
      <c r="O4183" s="153"/>
      <c r="P4183" s="153"/>
    </row>
    <row r="4184" spans="1:16" x14ac:dyDescent="0.35">
      <c r="A4184" s="149"/>
      <c r="B4184" s="149"/>
      <c r="C4184" s="150"/>
      <c r="D4184" s="149"/>
      <c r="E4184" s="149"/>
      <c r="F4184" s="149"/>
      <c r="G4184" s="149"/>
      <c r="H4184" s="151"/>
      <c r="I4184" s="149"/>
      <c r="J4184" s="149"/>
      <c r="K4184" s="152"/>
      <c r="L4184" s="149"/>
      <c r="M4184" s="149"/>
      <c r="N4184" s="153"/>
      <c r="O4184" s="153"/>
      <c r="P4184" s="153"/>
    </row>
    <row r="4185" spans="1:16" x14ac:dyDescent="0.35">
      <c r="A4185" s="149"/>
      <c r="B4185" s="149"/>
      <c r="C4185" s="150"/>
      <c r="D4185" s="149"/>
      <c r="E4185" s="149"/>
      <c r="F4185" s="149"/>
      <c r="G4185" s="149"/>
      <c r="H4185" s="151"/>
      <c r="I4185" s="149"/>
      <c r="J4185" s="149"/>
      <c r="K4185" s="152"/>
      <c r="L4185" s="149"/>
      <c r="M4185" s="149"/>
      <c r="N4185" s="153"/>
      <c r="O4185" s="153"/>
      <c r="P4185" s="153"/>
    </row>
    <row r="4186" spans="1:16" x14ac:dyDescent="0.35">
      <c r="A4186" s="149"/>
      <c r="B4186" s="149"/>
      <c r="C4186" s="150"/>
      <c r="D4186" s="149"/>
      <c r="E4186" s="149"/>
      <c r="F4186" s="149"/>
      <c r="G4186" s="149"/>
      <c r="H4186" s="151"/>
      <c r="I4186" s="149"/>
      <c r="J4186" s="149"/>
      <c r="K4186" s="152"/>
      <c r="L4186" s="149"/>
      <c r="M4186" s="149"/>
      <c r="N4186" s="153"/>
      <c r="O4186" s="153"/>
      <c r="P4186" s="153"/>
    </row>
    <row r="4187" spans="1:16" x14ac:dyDescent="0.35">
      <c r="A4187" s="149"/>
      <c r="B4187" s="149"/>
      <c r="C4187" s="150"/>
      <c r="D4187" s="149"/>
      <c r="E4187" s="149"/>
      <c r="F4187" s="149"/>
      <c r="G4187" s="149"/>
      <c r="H4187" s="151"/>
      <c r="I4187" s="149"/>
      <c r="J4187" s="149"/>
      <c r="K4187" s="152"/>
      <c r="L4187" s="149"/>
      <c r="M4187" s="149"/>
      <c r="N4187" s="153"/>
      <c r="O4187" s="153"/>
      <c r="P4187" s="153"/>
    </row>
    <row r="4188" spans="1:16" x14ac:dyDescent="0.35">
      <c r="A4188" s="149"/>
      <c r="B4188" s="149"/>
      <c r="C4188" s="150"/>
      <c r="D4188" s="149"/>
      <c r="E4188" s="149"/>
      <c r="F4188" s="149"/>
      <c r="G4188" s="149"/>
      <c r="H4188" s="151"/>
      <c r="I4188" s="149"/>
      <c r="J4188" s="149"/>
      <c r="K4188" s="152"/>
      <c r="L4188" s="149"/>
      <c r="M4188" s="149"/>
      <c r="N4188" s="153"/>
      <c r="O4188" s="153"/>
      <c r="P4188" s="153"/>
    </row>
    <row r="4189" spans="1:16" x14ac:dyDescent="0.35">
      <c r="A4189" s="149"/>
      <c r="B4189" s="149"/>
      <c r="C4189" s="150"/>
      <c r="D4189" s="149"/>
      <c r="E4189" s="149"/>
      <c r="F4189" s="149"/>
      <c r="G4189" s="149"/>
      <c r="H4189" s="151"/>
      <c r="I4189" s="149"/>
      <c r="J4189" s="149"/>
      <c r="K4189" s="152"/>
      <c r="L4189" s="149"/>
      <c r="M4189" s="149"/>
      <c r="N4189" s="153"/>
      <c r="O4189" s="153"/>
      <c r="P4189" s="153"/>
    </row>
    <row r="4190" spans="1:16" x14ac:dyDescent="0.35">
      <c r="A4190" s="149"/>
      <c r="B4190" s="149"/>
      <c r="C4190" s="150"/>
      <c r="D4190" s="149"/>
      <c r="E4190" s="149"/>
      <c r="F4190" s="149"/>
      <c r="G4190" s="149"/>
      <c r="H4190" s="151"/>
      <c r="I4190" s="149"/>
      <c r="J4190" s="149"/>
      <c r="K4190" s="152"/>
      <c r="L4190" s="149"/>
      <c r="M4190" s="149"/>
      <c r="N4190" s="153"/>
      <c r="O4190" s="153"/>
      <c r="P4190" s="153"/>
    </row>
    <row r="4191" spans="1:16" x14ac:dyDescent="0.35">
      <c r="A4191" s="149"/>
      <c r="B4191" s="149"/>
      <c r="C4191" s="150"/>
      <c r="D4191" s="149"/>
      <c r="E4191" s="149"/>
      <c r="F4191" s="149"/>
      <c r="G4191" s="149"/>
      <c r="H4191" s="151"/>
      <c r="I4191" s="149"/>
      <c r="J4191" s="149"/>
      <c r="K4191" s="152"/>
      <c r="L4191" s="149"/>
      <c r="M4191" s="149"/>
      <c r="N4191" s="153"/>
      <c r="O4191" s="153"/>
      <c r="P4191" s="153"/>
    </row>
    <row r="4192" spans="1:16" x14ac:dyDescent="0.35">
      <c r="A4192" s="149"/>
      <c r="B4192" s="149"/>
      <c r="C4192" s="150"/>
      <c r="D4192" s="149"/>
      <c r="E4192" s="149"/>
      <c r="F4192" s="149"/>
      <c r="G4192" s="149"/>
      <c r="H4192" s="151"/>
      <c r="I4192" s="149"/>
      <c r="J4192" s="149"/>
      <c r="K4192" s="152"/>
      <c r="L4192" s="149"/>
      <c r="M4192" s="149"/>
      <c r="N4192" s="153"/>
      <c r="O4192" s="153"/>
      <c r="P4192" s="153"/>
    </row>
    <row r="4193" spans="1:16" x14ac:dyDescent="0.35">
      <c r="A4193" s="149"/>
      <c r="B4193" s="149"/>
      <c r="C4193" s="150"/>
      <c r="D4193" s="149"/>
      <c r="E4193" s="149"/>
      <c r="F4193" s="149"/>
      <c r="G4193" s="149"/>
      <c r="H4193" s="151"/>
      <c r="I4193" s="149"/>
      <c r="J4193" s="149"/>
      <c r="K4193" s="152"/>
      <c r="L4193" s="149"/>
      <c r="M4193" s="149"/>
      <c r="N4193" s="153"/>
      <c r="O4193" s="153"/>
      <c r="P4193" s="153"/>
    </row>
    <row r="4194" spans="1:16" x14ac:dyDescent="0.35">
      <c r="A4194" s="149"/>
      <c r="B4194" s="149"/>
      <c r="C4194" s="150"/>
      <c r="D4194" s="149"/>
      <c r="E4194" s="149"/>
      <c r="F4194" s="149"/>
      <c r="G4194" s="149"/>
      <c r="H4194" s="151"/>
      <c r="I4194" s="149"/>
      <c r="J4194" s="149"/>
      <c r="K4194" s="152"/>
      <c r="L4194" s="149"/>
      <c r="M4194" s="149"/>
      <c r="N4194" s="153"/>
      <c r="O4194" s="153"/>
      <c r="P4194" s="153"/>
    </row>
    <row r="4195" spans="1:16" x14ac:dyDescent="0.35">
      <c r="A4195" s="149"/>
      <c r="B4195" s="149"/>
      <c r="C4195" s="150"/>
      <c r="D4195" s="149"/>
      <c r="E4195" s="149"/>
      <c r="F4195" s="149"/>
      <c r="G4195" s="149"/>
      <c r="H4195" s="151"/>
      <c r="I4195" s="149"/>
      <c r="J4195" s="149"/>
      <c r="K4195" s="152"/>
      <c r="L4195" s="149"/>
      <c r="M4195" s="149"/>
      <c r="N4195" s="153"/>
      <c r="O4195" s="153"/>
      <c r="P4195" s="153"/>
    </row>
    <row r="4196" spans="1:16" x14ac:dyDescent="0.35">
      <c r="A4196" s="149"/>
      <c r="B4196" s="149"/>
      <c r="C4196" s="150"/>
      <c r="D4196" s="149"/>
      <c r="E4196" s="149"/>
      <c r="F4196" s="149"/>
      <c r="G4196" s="149"/>
      <c r="H4196" s="151"/>
      <c r="I4196" s="149"/>
      <c r="J4196" s="149"/>
      <c r="K4196" s="152"/>
      <c r="L4196" s="149"/>
      <c r="M4196" s="149"/>
      <c r="N4196" s="153"/>
      <c r="O4196" s="153"/>
      <c r="P4196" s="153"/>
    </row>
    <row r="4197" spans="1:16" x14ac:dyDescent="0.35">
      <c r="A4197" s="149"/>
      <c r="B4197" s="149"/>
      <c r="C4197" s="150"/>
      <c r="D4197" s="149"/>
      <c r="E4197" s="149"/>
      <c r="F4197" s="149"/>
      <c r="G4197" s="149"/>
      <c r="H4197" s="151"/>
      <c r="I4197" s="149"/>
      <c r="J4197" s="149"/>
      <c r="K4197" s="152"/>
      <c r="L4197" s="149"/>
      <c r="M4197" s="149"/>
      <c r="N4197" s="153"/>
      <c r="O4197" s="153"/>
      <c r="P4197" s="153"/>
    </row>
    <row r="4198" spans="1:16" x14ac:dyDescent="0.35">
      <c r="A4198" s="149"/>
      <c r="B4198" s="149"/>
      <c r="C4198" s="150"/>
      <c r="D4198" s="149"/>
      <c r="E4198" s="149"/>
      <c r="F4198" s="149"/>
      <c r="G4198" s="149"/>
      <c r="H4198" s="151"/>
      <c r="I4198" s="149"/>
      <c r="J4198" s="149"/>
      <c r="K4198" s="152"/>
      <c r="L4198" s="149"/>
      <c r="M4198" s="149"/>
      <c r="N4198" s="153"/>
      <c r="O4198" s="153"/>
      <c r="P4198" s="153"/>
    </row>
    <row r="4199" spans="1:16" x14ac:dyDescent="0.35">
      <c r="A4199" s="149"/>
      <c r="B4199" s="149"/>
      <c r="C4199" s="150"/>
      <c r="D4199" s="149"/>
      <c r="E4199" s="149"/>
      <c r="F4199" s="149"/>
      <c r="G4199" s="149"/>
      <c r="H4199" s="151"/>
      <c r="I4199" s="149"/>
      <c r="J4199" s="149"/>
      <c r="K4199" s="152"/>
      <c r="L4199" s="149"/>
      <c r="M4199" s="149"/>
      <c r="N4199" s="153"/>
      <c r="O4199" s="153"/>
      <c r="P4199" s="153"/>
    </row>
    <row r="4200" spans="1:16" x14ac:dyDescent="0.35">
      <c r="A4200" s="149"/>
      <c r="B4200" s="149"/>
      <c r="C4200" s="150"/>
      <c r="D4200" s="149"/>
      <c r="E4200" s="149"/>
      <c r="F4200" s="149"/>
      <c r="G4200" s="149"/>
      <c r="H4200" s="151"/>
      <c r="I4200" s="149"/>
      <c r="J4200" s="149"/>
      <c r="K4200" s="152"/>
      <c r="L4200" s="149"/>
      <c r="M4200" s="149"/>
      <c r="N4200" s="153"/>
      <c r="O4200" s="153"/>
      <c r="P4200" s="153"/>
    </row>
    <row r="4201" spans="1:16" x14ac:dyDescent="0.35">
      <c r="A4201" s="149"/>
      <c r="B4201" s="149"/>
      <c r="C4201" s="150"/>
      <c r="D4201" s="149"/>
      <c r="E4201" s="149"/>
      <c r="F4201" s="149"/>
      <c r="G4201" s="149"/>
      <c r="H4201" s="151"/>
      <c r="I4201" s="149"/>
      <c r="J4201" s="149"/>
      <c r="K4201" s="152"/>
      <c r="L4201" s="149"/>
      <c r="M4201" s="149"/>
      <c r="N4201" s="153"/>
      <c r="O4201" s="153"/>
      <c r="P4201" s="153"/>
    </row>
    <row r="4202" spans="1:16" x14ac:dyDescent="0.35">
      <c r="A4202" s="149"/>
      <c r="B4202" s="149"/>
      <c r="C4202" s="150"/>
      <c r="D4202" s="149"/>
      <c r="E4202" s="149"/>
      <c r="F4202" s="149"/>
      <c r="G4202" s="149"/>
      <c r="H4202" s="151"/>
      <c r="I4202" s="149"/>
      <c r="J4202" s="149"/>
      <c r="K4202" s="152"/>
      <c r="L4202" s="149"/>
      <c r="M4202" s="149"/>
      <c r="N4202" s="153"/>
      <c r="O4202" s="153"/>
      <c r="P4202" s="153"/>
    </row>
    <row r="4203" spans="1:16" x14ac:dyDescent="0.35">
      <c r="A4203" s="149"/>
      <c r="B4203" s="149"/>
      <c r="C4203" s="150"/>
      <c r="D4203" s="149"/>
      <c r="E4203" s="149"/>
      <c r="F4203" s="149"/>
      <c r="G4203" s="149"/>
      <c r="H4203" s="151"/>
      <c r="I4203" s="149"/>
      <c r="J4203" s="149"/>
      <c r="K4203" s="152"/>
      <c r="L4203" s="149"/>
      <c r="M4203" s="149"/>
      <c r="N4203" s="153"/>
      <c r="O4203" s="153"/>
      <c r="P4203" s="153"/>
    </row>
    <row r="4204" spans="1:16" x14ac:dyDescent="0.35">
      <c r="A4204" s="149"/>
      <c r="B4204" s="149"/>
      <c r="C4204" s="150"/>
      <c r="D4204" s="149"/>
      <c r="E4204" s="149"/>
      <c r="F4204" s="149"/>
      <c r="G4204" s="149"/>
      <c r="H4204" s="151"/>
      <c r="I4204" s="149"/>
      <c r="J4204" s="149"/>
      <c r="K4204" s="152"/>
      <c r="L4204" s="149"/>
      <c r="M4204" s="149"/>
      <c r="N4204" s="153"/>
      <c r="O4204" s="153"/>
      <c r="P4204" s="153"/>
    </row>
    <row r="4205" spans="1:16" x14ac:dyDescent="0.35">
      <c r="A4205" s="149"/>
      <c r="B4205" s="149"/>
      <c r="C4205" s="150"/>
      <c r="D4205" s="149"/>
      <c r="E4205" s="149"/>
      <c r="F4205" s="149"/>
      <c r="G4205" s="149"/>
      <c r="H4205" s="151"/>
      <c r="I4205" s="149"/>
      <c r="J4205" s="149"/>
      <c r="K4205" s="152"/>
      <c r="L4205" s="149"/>
      <c r="M4205" s="149"/>
      <c r="N4205" s="153"/>
      <c r="O4205" s="153"/>
      <c r="P4205" s="153"/>
    </row>
    <row r="4206" spans="1:16" x14ac:dyDescent="0.35">
      <c r="A4206" s="149"/>
      <c r="B4206" s="149"/>
      <c r="C4206" s="150"/>
      <c r="D4206" s="149"/>
      <c r="E4206" s="149"/>
      <c r="F4206" s="149"/>
      <c r="G4206" s="149"/>
      <c r="H4206" s="151"/>
      <c r="I4206" s="149"/>
      <c r="J4206" s="149"/>
      <c r="K4206" s="152"/>
      <c r="L4206" s="149"/>
      <c r="M4206" s="149"/>
      <c r="N4206" s="153"/>
      <c r="O4206" s="153"/>
      <c r="P4206" s="153"/>
    </row>
    <row r="4207" spans="1:16" x14ac:dyDescent="0.35">
      <c r="A4207" s="149"/>
      <c r="B4207" s="149"/>
      <c r="C4207" s="150"/>
      <c r="D4207" s="149"/>
      <c r="E4207" s="149"/>
      <c r="F4207" s="149"/>
      <c r="G4207" s="149"/>
      <c r="H4207" s="151"/>
      <c r="I4207" s="149"/>
      <c r="J4207" s="149"/>
      <c r="K4207" s="152"/>
      <c r="L4207" s="149"/>
      <c r="M4207" s="149"/>
      <c r="N4207" s="153"/>
      <c r="O4207" s="153"/>
      <c r="P4207" s="153"/>
    </row>
    <row r="4208" spans="1:16" x14ac:dyDescent="0.35">
      <c r="A4208" s="149"/>
      <c r="B4208" s="149"/>
      <c r="C4208" s="150"/>
      <c r="D4208" s="149"/>
      <c r="E4208" s="149"/>
      <c r="F4208" s="149"/>
      <c r="G4208" s="149"/>
      <c r="H4208" s="151"/>
      <c r="I4208" s="149"/>
      <c r="J4208" s="149"/>
      <c r="K4208" s="152"/>
      <c r="L4208" s="149"/>
      <c r="M4208" s="149"/>
      <c r="N4208" s="153"/>
      <c r="O4208" s="153"/>
      <c r="P4208" s="153"/>
    </row>
    <row r="4209" spans="1:16" x14ac:dyDescent="0.35">
      <c r="A4209" s="149"/>
      <c r="B4209" s="149"/>
      <c r="C4209" s="150"/>
      <c r="D4209" s="149"/>
      <c r="E4209" s="149"/>
      <c r="F4209" s="149"/>
      <c r="G4209" s="149"/>
      <c r="H4209" s="151"/>
      <c r="I4209" s="149"/>
      <c r="J4209" s="149"/>
      <c r="K4209" s="152"/>
      <c r="L4209" s="149"/>
      <c r="M4209" s="149"/>
      <c r="N4209" s="153"/>
      <c r="O4209" s="153"/>
      <c r="P4209" s="153"/>
    </row>
    <row r="4210" spans="1:16" x14ac:dyDescent="0.35">
      <c r="A4210" s="149"/>
      <c r="B4210" s="149"/>
      <c r="C4210" s="150"/>
      <c r="D4210" s="149"/>
      <c r="E4210" s="149"/>
      <c r="F4210" s="149"/>
      <c r="G4210" s="149"/>
      <c r="H4210" s="151"/>
      <c r="I4210" s="149"/>
      <c r="J4210" s="149"/>
      <c r="K4210" s="152"/>
      <c r="L4210" s="149"/>
      <c r="M4210" s="149"/>
      <c r="N4210" s="153"/>
      <c r="O4210" s="153"/>
      <c r="P4210" s="153"/>
    </row>
    <row r="4211" spans="1:16" x14ac:dyDescent="0.35">
      <c r="A4211" s="149"/>
      <c r="B4211" s="149"/>
      <c r="C4211" s="150"/>
      <c r="D4211" s="149"/>
      <c r="E4211" s="149"/>
      <c r="F4211" s="149"/>
      <c r="G4211" s="149"/>
      <c r="H4211" s="151"/>
      <c r="I4211" s="149"/>
      <c r="J4211" s="149"/>
      <c r="K4211" s="152"/>
      <c r="L4211" s="149"/>
      <c r="M4211" s="149"/>
      <c r="N4211" s="153"/>
      <c r="O4211" s="153"/>
      <c r="P4211" s="153"/>
    </row>
    <row r="4212" spans="1:16" x14ac:dyDescent="0.35">
      <c r="A4212" s="149"/>
      <c r="B4212" s="149"/>
      <c r="C4212" s="150"/>
      <c r="D4212" s="149"/>
      <c r="E4212" s="149"/>
      <c r="F4212" s="149"/>
      <c r="G4212" s="149"/>
      <c r="H4212" s="151"/>
      <c r="I4212" s="149"/>
      <c r="J4212" s="149"/>
      <c r="K4212" s="152"/>
      <c r="L4212" s="149"/>
      <c r="M4212" s="149"/>
      <c r="N4212" s="153"/>
      <c r="O4212" s="153"/>
      <c r="P4212" s="153"/>
    </row>
    <row r="4213" spans="1:16" x14ac:dyDescent="0.35">
      <c r="A4213" s="149"/>
      <c r="B4213" s="149"/>
      <c r="C4213" s="150"/>
      <c r="D4213" s="149"/>
      <c r="E4213" s="149"/>
      <c r="F4213" s="149"/>
      <c r="G4213" s="149"/>
      <c r="H4213" s="151"/>
      <c r="I4213" s="149"/>
      <c r="J4213" s="149"/>
      <c r="K4213" s="152"/>
      <c r="L4213" s="149"/>
      <c r="M4213" s="149"/>
      <c r="N4213" s="153"/>
      <c r="O4213" s="153"/>
      <c r="P4213" s="153"/>
    </row>
    <row r="4214" spans="1:16" x14ac:dyDescent="0.35">
      <c r="A4214" s="149"/>
      <c r="B4214" s="149"/>
      <c r="C4214" s="150"/>
      <c r="D4214" s="149"/>
      <c r="E4214" s="149"/>
      <c r="F4214" s="149"/>
      <c r="G4214" s="149"/>
      <c r="H4214" s="151"/>
      <c r="I4214" s="149"/>
      <c r="J4214" s="149"/>
      <c r="K4214" s="152"/>
      <c r="L4214" s="149"/>
      <c r="M4214" s="149"/>
      <c r="N4214" s="153"/>
      <c r="O4214" s="153"/>
      <c r="P4214" s="153"/>
    </row>
    <row r="4215" spans="1:16" x14ac:dyDescent="0.35">
      <c r="A4215" s="149"/>
      <c r="B4215" s="149"/>
      <c r="C4215" s="150"/>
      <c r="D4215" s="149"/>
      <c r="E4215" s="149"/>
      <c r="F4215" s="149"/>
      <c r="G4215" s="149"/>
      <c r="H4215" s="151"/>
      <c r="I4215" s="149"/>
      <c r="J4215" s="149"/>
      <c r="K4215" s="152"/>
      <c r="L4215" s="149"/>
      <c r="M4215" s="149"/>
      <c r="N4215" s="153"/>
      <c r="O4215" s="153"/>
      <c r="P4215" s="153"/>
    </row>
    <row r="4216" spans="1:16" x14ac:dyDescent="0.35">
      <c r="A4216" s="149"/>
      <c r="B4216" s="149"/>
      <c r="C4216" s="150"/>
      <c r="D4216" s="149"/>
      <c r="E4216" s="149"/>
      <c r="F4216" s="149"/>
      <c r="G4216" s="149"/>
      <c r="H4216" s="151"/>
      <c r="I4216" s="149"/>
      <c r="J4216" s="149"/>
      <c r="K4216" s="152"/>
      <c r="L4216" s="149"/>
      <c r="M4216" s="149"/>
      <c r="N4216" s="153"/>
      <c r="O4216" s="153"/>
      <c r="P4216" s="153"/>
    </row>
    <row r="4217" spans="1:16" x14ac:dyDescent="0.35">
      <c r="A4217" s="149"/>
      <c r="B4217" s="149"/>
      <c r="C4217" s="150"/>
      <c r="D4217" s="149"/>
      <c r="E4217" s="149"/>
      <c r="F4217" s="149"/>
      <c r="G4217" s="149"/>
      <c r="H4217" s="151"/>
      <c r="I4217" s="149"/>
      <c r="J4217" s="149"/>
      <c r="K4217" s="152"/>
      <c r="L4217" s="149"/>
      <c r="M4217" s="149"/>
      <c r="N4217" s="153"/>
      <c r="O4217" s="153"/>
      <c r="P4217" s="153"/>
    </row>
    <row r="4218" spans="1:16" x14ac:dyDescent="0.35">
      <c r="A4218" s="149"/>
      <c r="B4218" s="149"/>
      <c r="C4218" s="150"/>
      <c r="D4218" s="149"/>
      <c r="E4218" s="149"/>
      <c r="F4218" s="149"/>
      <c r="G4218" s="149"/>
      <c r="H4218" s="151"/>
      <c r="I4218" s="149"/>
      <c r="J4218" s="149"/>
      <c r="K4218" s="152"/>
      <c r="L4218" s="149"/>
      <c r="M4218" s="149"/>
      <c r="N4218" s="153"/>
      <c r="O4218" s="153"/>
      <c r="P4218" s="153"/>
    </row>
    <row r="4219" spans="1:16" x14ac:dyDescent="0.35">
      <c r="A4219" s="149"/>
      <c r="B4219" s="149"/>
      <c r="C4219" s="150"/>
      <c r="D4219" s="149"/>
      <c r="E4219" s="149"/>
      <c r="F4219" s="149"/>
      <c r="G4219" s="149"/>
      <c r="H4219" s="151"/>
      <c r="I4219" s="149"/>
      <c r="J4219" s="149"/>
      <c r="K4219" s="152"/>
      <c r="L4219" s="149"/>
      <c r="M4219" s="149"/>
      <c r="N4219" s="153"/>
      <c r="O4219" s="153"/>
      <c r="P4219" s="153"/>
    </row>
    <row r="4220" spans="1:16" x14ac:dyDescent="0.35">
      <c r="A4220" s="149"/>
      <c r="B4220" s="149"/>
      <c r="C4220" s="150"/>
      <c r="D4220" s="149"/>
      <c r="E4220" s="149"/>
      <c r="F4220" s="149"/>
      <c r="G4220" s="149"/>
      <c r="H4220" s="151"/>
      <c r="I4220" s="149"/>
      <c r="J4220" s="149"/>
      <c r="K4220" s="152"/>
      <c r="L4220" s="149"/>
      <c r="M4220" s="149"/>
      <c r="N4220" s="153"/>
      <c r="O4220" s="153"/>
      <c r="P4220" s="153"/>
    </row>
    <row r="4221" spans="1:16" x14ac:dyDescent="0.35">
      <c r="A4221" s="149"/>
      <c r="B4221" s="149"/>
      <c r="C4221" s="150"/>
      <c r="D4221" s="149"/>
      <c r="E4221" s="149"/>
      <c r="F4221" s="149"/>
      <c r="G4221" s="149"/>
      <c r="H4221" s="151"/>
      <c r="I4221" s="149"/>
      <c r="J4221" s="149"/>
      <c r="K4221" s="152"/>
      <c r="L4221" s="149"/>
      <c r="M4221" s="149"/>
      <c r="N4221" s="153"/>
      <c r="O4221" s="153"/>
      <c r="P4221" s="153"/>
    </row>
    <row r="4222" spans="1:16" x14ac:dyDescent="0.35">
      <c r="A4222" s="149"/>
      <c r="B4222" s="149"/>
      <c r="C4222" s="150"/>
      <c r="D4222" s="149"/>
      <c r="E4222" s="149"/>
      <c r="F4222" s="149"/>
      <c r="G4222" s="149"/>
      <c r="H4222" s="151"/>
      <c r="I4222" s="149"/>
      <c r="J4222" s="149"/>
      <c r="K4222" s="152"/>
      <c r="L4222" s="149"/>
      <c r="M4222" s="149"/>
      <c r="N4222" s="153"/>
      <c r="O4222" s="153"/>
      <c r="P4222" s="153"/>
    </row>
    <row r="4223" spans="1:16" x14ac:dyDescent="0.35">
      <c r="A4223" s="149"/>
      <c r="B4223" s="149"/>
      <c r="C4223" s="150"/>
      <c r="D4223" s="149"/>
      <c r="E4223" s="149"/>
      <c r="F4223" s="149"/>
      <c r="G4223" s="149"/>
      <c r="H4223" s="151"/>
      <c r="I4223" s="149"/>
      <c r="J4223" s="149"/>
      <c r="K4223" s="152"/>
      <c r="L4223" s="149"/>
      <c r="M4223" s="149"/>
      <c r="N4223" s="153"/>
      <c r="O4223" s="153"/>
      <c r="P4223" s="153"/>
    </row>
    <row r="4224" spans="1:16" x14ac:dyDescent="0.35">
      <c r="A4224" s="149"/>
      <c r="B4224" s="149"/>
      <c r="C4224" s="150"/>
      <c r="D4224" s="149"/>
      <c r="E4224" s="149"/>
      <c r="F4224" s="149"/>
      <c r="G4224" s="149"/>
      <c r="H4224" s="151"/>
      <c r="I4224" s="149"/>
      <c r="J4224" s="149"/>
      <c r="K4224" s="152"/>
      <c r="L4224" s="149"/>
      <c r="M4224" s="149"/>
      <c r="N4224" s="153"/>
      <c r="O4224" s="153"/>
      <c r="P4224" s="153"/>
    </row>
    <row r="4225" spans="1:16" x14ac:dyDescent="0.35">
      <c r="A4225" s="149"/>
      <c r="B4225" s="149"/>
      <c r="C4225" s="150"/>
      <c r="D4225" s="149"/>
      <c r="E4225" s="149"/>
      <c r="F4225" s="149"/>
      <c r="G4225" s="149"/>
      <c r="H4225" s="151"/>
      <c r="I4225" s="149"/>
      <c r="J4225" s="149"/>
      <c r="K4225" s="152"/>
      <c r="L4225" s="149"/>
      <c r="M4225" s="149"/>
      <c r="N4225" s="153"/>
      <c r="O4225" s="153"/>
      <c r="P4225" s="153"/>
    </row>
    <row r="4226" spans="1:16" x14ac:dyDescent="0.35">
      <c r="A4226" s="149"/>
      <c r="B4226" s="149"/>
      <c r="C4226" s="150"/>
      <c r="D4226" s="149"/>
      <c r="E4226" s="149"/>
      <c r="F4226" s="149"/>
      <c r="G4226" s="149"/>
      <c r="H4226" s="151"/>
      <c r="I4226" s="149"/>
      <c r="J4226" s="149"/>
      <c r="K4226" s="152"/>
      <c r="L4226" s="149"/>
      <c r="M4226" s="149"/>
      <c r="N4226" s="153"/>
      <c r="O4226" s="153"/>
      <c r="P4226" s="153"/>
    </row>
    <row r="4227" spans="1:16" x14ac:dyDescent="0.35">
      <c r="A4227" s="149"/>
      <c r="B4227" s="149"/>
      <c r="C4227" s="150"/>
      <c r="D4227" s="149"/>
      <c r="E4227" s="149"/>
      <c r="F4227" s="149"/>
      <c r="G4227" s="149"/>
      <c r="H4227" s="151"/>
      <c r="I4227" s="149"/>
      <c r="J4227" s="149"/>
      <c r="K4227" s="152"/>
      <c r="L4227" s="149"/>
      <c r="M4227" s="149"/>
      <c r="N4227" s="153"/>
      <c r="O4227" s="153"/>
      <c r="P4227" s="153"/>
    </row>
    <row r="4228" spans="1:16" x14ac:dyDescent="0.35">
      <c r="A4228" s="149"/>
      <c r="B4228" s="149"/>
      <c r="C4228" s="150"/>
      <c r="D4228" s="149"/>
      <c r="E4228" s="149"/>
      <c r="F4228" s="149"/>
      <c r="G4228" s="149"/>
      <c r="H4228" s="151"/>
      <c r="I4228" s="149"/>
      <c r="J4228" s="149"/>
      <c r="K4228" s="152"/>
      <c r="L4228" s="149"/>
      <c r="M4228" s="149"/>
      <c r="N4228" s="153"/>
      <c r="O4228" s="153"/>
      <c r="P4228" s="153"/>
    </row>
    <row r="4229" spans="1:16" x14ac:dyDescent="0.35">
      <c r="A4229" s="149"/>
      <c r="B4229" s="149"/>
      <c r="C4229" s="150"/>
      <c r="D4229" s="149"/>
      <c r="E4229" s="149"/>
      <c r="F4229" s="149"/>
      <c r="G4229" s="149"/>
      <c r="H4229" s="151"/>
      <c r="I4229" s="149"/>
      <c r="J4229" s="149"/>
      <c r="K4229" s="152"/>
      <c r="L4229" s="149"/>
      <c r="M4229" s="149"/>
      <c r="N4229" s="153"/>
      <c r="O4229" s="153"/>
      <c r="P4229" s="153"/>
    </row>
    <row r="4230" spans="1:16" x14ac:dyDescent="0.35">
      <c r="A4230" s="149"/>
      <c r="B4230" s="149"/>
      <c r="C4230" s="150"/>
      <c r="D4230" s="149"/>
      <c r="E4230" s="149"/>
      <c r="F4230" s="149"/>
      <c r="G4230" s="149"/>
      <c r="H4230" s="151"/>
      <c r="I4230" s="149"/>
      <c r="J4230" s="149"/>
      <c r="K4230" s="152"/>
      <c r="L4230" s="149"/>
      <c r="M4230" s="149"/>
      <c r="N4230" s="153"/>
      <c r="O4230" s="153"/>
      <c r="P4230" s="153"/>
    </row>
    <row r="4231" spans="1:16" x14ac:dyDescent="0.35">
      <c r="A4231" s="149"/>
      <c r="B4231" s="149"/>
      <c r="C4231" s="150"/>
      <c r="D4231" s="149"/>
      <c r="E4231" s="149"/>
      <c r="F4231" s="149"/>
      <c r="G4231" s="149"/>
      <c r="H4231" s="151"/>
      <c r="I4231" s="149"/>
      <c r="J4231" s="149"/>
      <c r="K4231" s="152"/>
      <c r="L4231" s="149"/>
      <c r="M4231" s="149"/>
      <c r="N4231" s="153"/>
      <c r="O4231" s="153"/>
      <c r="P4231" s="153"/>
    </row>
    <row r="4232" spans="1:16" x14ac:dyDescent="0.35">
      <c r="A4232" s="149"/>
      <c r="B4232" s="149"/>
      <c r="C4232" s="150"/>
      <c r="D4232" s="149"/>
      <c r="E4232" s="149"/>
      <c r="F4232" s="149"/>
      <c r="G4232" s="149"/>
      <c r="H4232" s="151"/>
      <c r="I4232" s="149"/>
      <c r="J4232" s="149"/>
      <c r="K4232" s="152"/>
      <c r="L4232" s="149"/>
      <c r="M4232" s="149"/>
      <c r="N4232" s="153"/>
      <c r="O4232" s="153"/>
      <c r="P4232" s="153"/>
    </row>
    <row r="4233" spans="1:16" x14ac:dyDescent="0.35">
      <c r="A4233" s="149"/>
      <c r="B4233" s="149"/>
      <c r="C4233" s="150"/>
      <c r="D4233" s="149"/>
      <c r="E4233" s="149"/>
      <c r="F4233" s="149"/>
      <c r="G4233" s="149"/>
      <c r="H4233" s="151"/>
      <c r="I4233" s="149"/>
      <c r="J4233" s="149"/>
      <c r="K4233" s="152"/>
      <c r="L4233" s="149"/>
      <c r="M4233" s="149"/>
      <c r="N4233" s="153"/>
      <c r="O4233" s="153"/>
      <c r="P4233" s="153"/>
    </row>
    <row r="4234" spans="1:16" x14ac:dyDescent="0.35">
      <c r="A4234" s="149"/>
      <c r="B4234" s="149"/>
      <c r="C4234" s="150"/>
      <c r="D4234" s="149"/>
      <c r="E4234" s="149"/>
      <c r="F4234" s="149"/>
      <c r="G4234" s="149"/>
      <c r="H4234" s="151"/>
      <c r="I4234" s="149"/>
      <c r="J4234" s="149"/>
      <c r="K4234" s="152"/>
      <c r="L4234" s="149"/>
      <c r="M4234" s="149"/>
      <c r="N4234" s="153"/>
      <c r="O4234" s="153"/>
      <c r="P4234" s="153"/>
    </row>
    <row r="4235" spans="1:16" x14ac:dyDescent="0.35">
      <c r="A4235" s="149"/>
      <c r="B4235" s="149"/>
      <c r="C4235" s="150"/>
      <c r="D4235" s="149"/>
      <c r="E4235" s="149"/>
      <c r="F4235" s="149"/>
      <c r="G4235" s="149"/>
      <c r="H4235" s="151"/>
      <c r="I4235" s="149"/>
      <c r="J4235" s="149"/>
      <c r="K4235" s="152"/>
      <c r="L4235" s="149"/>
      <c r="M4235" s="149"/>
      <c r="N4235" s="153"/>
      <c r="O4235" s="153"/>
      <c r="P4235" s="153"/>
    </row>
    <row r="4236" spans="1:16" x14ac:dyDescent="0.35">
      <c r="A4236" s="149"/>
      <c r="B4236" s="149"/>
      <c r="C4236" s="150"/>
      <c r="D4236" s="149"/>
      <c r="E4236" s="149"/>
      <c r="F4236" s="149"/>
      <c r="G4236" s="149"/>
      <c r="H4236" s="151"/>
      <c r="I4236" s="149"/>
      <c r="J4236" s="149"/>
      <c r="K4236" s="152"/>
      <c r="L4236" s="149"/>
      <c r="M4236" s="149"/>
      <c r="N4236" s="153"/>
      <c r="O4236" s="153"/>
      <c r="P4236" s="153"/>
    </row>
    <row r="4237" spans="1:16" x14ac:dyDescent="0.35">
      <c r="A4237" s="149"/>
      <c r="B4237" s="149"/>
      <c r="C4237" s="150"/>
      <c r="D4237" s="149"/>
      <c r="E4237" s="149"/>
      <c r="F4237" s="149"/>
      <c r="G4237" s="149"/>
      <c r="H4237" s="151"/>
      <c r="I4237" s="149"/>
      <c r="J4237" s="149"/>
      <c r="K4237" s="152"/>
      <c r="L4237" s="149"/>
      <c r="M4237" s="149"/>
      <c r="N4237" s="153"/>
      <c r="O4237" s="153"/>
      <c r="P4237" s="153"/>
    </row>
    <row r="4238" spans="1:16" x14ac:dyDescent="0.35">
      <c r="A4238" s="149"/>
      <c r="B4238" s="149"/>
      <c r="C4238" s="150"/>
      <c r="D4238" s="149"/>
      <c r="E4238" s="149"/>
      <c r="F4238" s="149"/>
      <c r="G4238" s="149"/>
      <c r="H4238" s="151"/>
      <c r="I4238" s="149"/>
      <c r="J4238" s="149"/>
      <c r="K4238" s="152"/>
      <c r="L4238" s="149"/>
      <c r="M4238" s="149"/>
      <c r="N4238" s="153"/>
      <c r="O4238" s="153"/>
      <c r="P4238" s="153"/>
    </row>
    <row r="4239" spans="1:16" x14ac:dyDescent="0.35">
      <c r="A4239" s="149"/>
      <c r="B4239" s="149"/>
      <c r="C4239" s="150"/>
      <c r="D4239" s="149"/>
      <c r="E4239" s="149"/>
      <c r="F4239" s="149"/>
      <c r="G4239" s="149"/>
      <c r="H4239" s="151"/>
      <c r="I4239" s="149"/>
      <c r="J4239" s="149"/>
      <c r="K4239" s="152"/>
      <c r="L4239" s="149"/>
      <c r="M4239" s="149"/>
      <c r="N4239" s="153"/>
      <c r="O4239" s="153"/>
      <c r="P4239" s="153"/>
    </row>
    <row r="4240" spans="1:16" x14ac:dyDescent="0.35">
      <c r="A4240" s="149"/>
      <c r="B4240" s="149"/>
      <c r="C4240" s="150"/>
      <c r="D4240" s="149"/>
      <c r="E4240" s="149"/>
      <c r="F4240" s="149"/>
      <c r="G4240" s="149"/>
      <c r="H4240" s="151"/>
      <c r="I4240" s="149"/>
      <c r="J4240" s="149"/>
      <c r="K4240" s="152"/>
      <c r="L4240" s="149"/>
      <c r="M4240" s="149"/>
      <c r="N4240" s="153"/>
      <c r="O4240" s="153"/>
      <c r="P4240" s="153"/>
    </row>
    <row r="4241" spans="1:16" x14ac:dyDescent="0.35">
      <c r="A4241" s="149"/>
      <c r="B4241" s="149"/>
      <c r="C4241" s="150"/>
      <c r="D4241" s="149"/>
      <c r="E4241" s="149"/>
      <c r="F4241" s="149"/>
      <c r="G4241" s="149"/>
      <c r="H4241" s="151"/>
      <c r="I4241" s="149"/>
      <c r="J4241" s="149"/>
      <c r="K4241" s="152"/>
      <c r="L4241" s="149"/>
      <c r="M4241" s="149"/>
      <c r="N4241" s="153"/>
      <c r="O4241" s="153"/>
      <c r="P4241" s="153"/>
    </row>
    <row r="4242" spans="1:16" x14ac:dyDescent="0.35">
      <c r="A4242" s="149"/>
      <c r="B4242" s="149"/>
      <c r="C4242" s="150"/>
      <c r="D4242" s="149"/>
      <c r="E4242" s="149"/>
      <c r="F4242" s="149"/>
      <c r="G4242" s="149"/>
      <c r="H4242" s="151"/>
      <c r="I4242" s="149"/>
      <c r="J4242" s="149"/>
      <c r="K4242" s="152"/>
      <c r="L4242" s="149"/>
      <c r="M4242" s="149"/>
      <c r="N4242" s="153"/>
      <c r="O4242" s="153"/>
      <c r="P4242" s="153"/>
    </row>
    <row r="4243" spans="1:16" x14ac:dyDescent="0.35">
      <c r="A4243" s="149"/>
      <c r="B4243" s="149"/>
      <c r="C4243" s="150"/>
      <c r="D4243" s="149"/>
      <c r="E4243" s="149"/>
      <c r="F4243" s="149"/>
      <c r="G4243" s="149"/>
      <c r="H4243" s="151"/>
      <c r="I4243" s="149"/>
      <c r="J4243" s="149"/>
      <c r="K4243" s="152"/>
      <c r="L4243" s="149"/>
      <c r="M4243" s="149"/>
      <c r="N4243" s="153"/>
      <c r="O4243" s="153"/>
      <c r="P4243" s="153"/>
    </row>
    <row r="4244" spans="1:16" x14ac:dyDescent="0.35">
      <c r="A4244" s="149"/>
      <c r="B4244" s="149"/>
      <c r="C4244" s="150"/>
      <c r="D4244" s="149"/>
      <c r="E4244" s="149"/>
      <c r="F4244" s="149"/>
      <c r="G4244" s="149"/>
      <c r="H4244" s="151"/>
      <c r="I4244" s="149"/>
      <c r="J4244" s="149"/>
      <c r="K4244" s="152"/>
      <c r="L4244" s="149"/>
      <c r="M4244" s="149"/>
      <c r="N4244" s="153"/>
      <c r="O4244" s="153"/>
      <c r="P4244" s="153"/>
    </row>
    <row r="4245" spans="1:16" x14ac:dyDescent="0.35">
      <c r="A4245" s="149"/>
      <c r="B4245" s="149"/>
      <c r="C4245" s="150"/>
      <c r="D4245" s="149"/>
      <c r="E4245" s="149"/>
      <c r="F4245" s="149"/>
      <c r="G4245" s="149"/>
      <c r="H4245" s="151"/>
      <c r="I4245" s="149"/>
      <c r="J4245" s="149"/>
      <c r="K4245" s="152"/>
      <c r="L4245" s="149"/>
      <c r="M4245" s="149"/>
      <c r="N4245" s="153"/>
      <c r="O4245" s="153"/>
      <c r="P4245" s="153"/>
    </row>
    <row r="4246" spans="1:16" x14ac:dyDescent="0.35">
      <c r="A4246" s="149"/>
      <c r="B4246" s="149"/>
      <c r="C4246" s="150"/>
      <c r="D4246" s="149"/>
      <c r="E4246" s="149"/>
      <c r="F4246" s="149"/>
      <c r="G4246" s="149"/>
      <c r="H4246" s="151"/>
      <c r="I4246" s="149"/>
      <c r="J4246" s="149"/>
      <c r="K4246" s="152"/>
      <c r="L4246" s="149"/>
      <c r="M4246" s="149"/>
      <c r="N4246" s="153"/>
      <c r="O4246" s="153"/>
      <c r="P4246" s="153"/>
    </row>
    <row r="4247" spans="1:16" x14ac:dyDescent="0.35">
      <c r="A4247" s="149"/>
      <c r="B4247" s="149"/>
      <c r="C4247" s="150"/>
      <c r="D4247" s="149"/>
      <c r="E4247" s="149"/>
      <c r="F4247" s="149"/>
      <c r="G4247" s="149"/>
      <c r="H4247" s="151"/>
      <c r="I4247" s="149"/>
      <c r="J4247" s="149"/>
      <c r="K4247" s="152"/>
      <c r="L4247" s="149"/>
      <c r="M4247" s="149"/>
      <c r="N4247" s="153"/>
      <c r="O4247" s="153"/>
      <c r="P4247" s="153"/>
    </row>
    <row r="4248" spans="1:16" x14ac:dyDescent="0.35">
      <c r="A4248" s="149"/>
      <c r="B4248" s="149"/>
      <c r="C4248" s="150"/>
      <c r="D4248" s="149"/>
      <c r="E4248" s="149"/>
      <c r="F4248" s="149"/>
      <c r="G4248" s="149"/>
      <c r="H4248" s="151"/>
      <c r="I4248" s="149"/>
      <c r="J4248" s="149"/>
      <c r="K4248" s="152"/>
      <c r="L4248" s="149"/>
      <c r="M4248" s="149"/>
      <c r="N4248" s="153"/>
      <c r="O4248" s="153"/>
      <c r="P4248" s="153"/>
    </row>
    <row r="4249" spans="1:16" x14ac:dyDescent="0.35">
      <c r="A4249" s="149"/>
      <c r="B4249" s="149"/>
      <c r="C4249" s="150"/>
      <c r="D4249" s="149"/>
      <c r="E4249" s="149"/>
      <c r="F4249" s="149"/>
      <c r="G4249" s="149"/>
      <c r="H4249" s="151"/>
      <c r="I4249" s="149"/>
      <c r="J4249" s="149"/>
      <c r="K4249" s="152"/>
      <c r="L4249" s="149"/>
      <c r="M4249" s="149"/>
      <c r="N4249" s="153"/>
      <c r="O4249" s="153"/>
      <c r="P4249" s="153"/>
    </row>
    <row r="4250" spans="1:16" x14ac:dyDescent="0.35">
      <c r="A4250" s="149"/>
      <c r="B4250" s="149"/>
      <c r="C4250" s="150"/>
      <c r="D4250" s="149"/>
      <c r="E4250" s="149"/>
      <c r="F4250" s="149"/>
      <c r="G4250" s="149"/>
      <c r="H4250" s="151"/>
      <c r="I4250" s="149"/>
      <c r="J4250" s="149"/>
      <c r="K4250" s="152"/>
      <c r="L4250" s="149"/>
      <c r="M4250" s="149"/>
      <c r="N4250" s="153"/>
      <c r="O4250" s="153"/>
      <c r="P4250" s="153"/>
    </row>
    <row r="4251" spans="1:16" x14ac:dyDescent="0.35">
      <c r="A4251" s="149"/>
      <c r="B4251" s="149"/>
      <c r="C4251" s="150"/>
      <c r="D4251" s="149"/>
      <c r="E4251" s="149"/>
      <c r="F4251" s="149"/>
      <c r="G4251" s="149"/>
      <c r="H4251" s="151"/>
      <c r="I4251" s="149"/>
      <c r="J4251" s="149"/>
      <c r="K4251" s="152"/>
      <c r="L4251" s="149"/>
      <c r="M4251" s="149"/>
      <c r="N4251" s="153"/>
      <c r="O4251" s="153"/>
      <c r="P4251" s="153"/>
    </row>
    <row r="4252" spans="1:16" x14ac:dyDescent="0.35">
      <c r="A4252" s="149"/>
      <c r="B4252" s="149"/>
      <c r="C4252" s="150"/>
      <c r="D4252" s="149"/>
      <c r="E4252" s="149"/>
      <c r="F4252" s="149"/>
      <c r="G4252" s="149"/>
      <c r="H4252" s="151"/>
      <c r="I4252" s="149"/>
      <c r="J4252" s="149"/>
      <c r="K4252" s="152"/>
      <c r="L4252" s="149"/>
      <c r="M4252" s="149"/>
      <c r="N4252" s="153"/>
      <c r="O4252" s="153"/>
      <c r="P4252" s="153"/>
    </row>
    <row r="4253" spans="1:16" x14ac:dyDescent="0.35">
      <c r="A4253" s="149"/>
      <c r="B4253" s="149"/>
      <c r="C4253" s="150"/>
      <c r="D4253" s="149"/>
      <c r="E4253" s="149"/>
      <c r="F4253" s="149"/>
      <c r="G4253" s="149"/>
      <c r="H4253" s="151"/>
      <c r="I4253" s="149"/>
      <c r="J4253" s="149"/>
      <c r="K4253" s="152"/>
      <c r="L4253" s="149"/>
      <c r="M4253" s="149"/>
      <c r="N4253" s="153"/>
      <c r="O4253" s="153"/>
      <c r="P4253" s="153"/>
    </row>
    <row r="4254" spans="1:16" x14ac:dyDescent="0.35">
      <c r="A4254" s="149"/>
      <c r="B4254" s="149"/>
      <c r="C4254" s="150"/>
      <c r="D4254" s="149"/>
      <c r="E4254" s="149"/>
      <c r="F4254" s="149"/>
      <c r="G4254" s="149"/>
      <c r="H4254" s="151"/>
      <c r="I4254" s="149"/>
      <c r="J4254" s="149"/>
      <c r="K4254" s="152"/>
      <c r="L4254" s="149"/>
      <c r="M4254" s="149"/>
      <c r="N4254" s="153"/>
      <c r="O4254" s="153"/>
      <c r="P4254" s="153"/>
    </row>
    <row r="4255" spans="1:16" x14ac:dyDescent="0.35">
      <c r="A4255" s="149"/>
      <c r="B4255" s="149"/>
      <c r="C4255" s="150"/>
      <c r="D4255" s="149"/>
      <c r="E4255" s="149"/>
      <c r="F4255" s="149"/>
      <c r="G4255" s="149"/>
      <c r="H4255" s="151"/>
      <c r="I4255" s="149"/>
      <c r="J4255" s="149"/>
      <c r="K4255" s="152"/>
      <c r="L4255" s="149"/>
      <c r="M4255" s="149"/>
      <c r="N4255" s="153"/>
      <c r="O4255" s="153"/>
      <c r="P4255" s="153"/>
    </row>
    <row r="4256" spans="1:16" x14ac:dyDescent="0.35">
      <c r="A4256" s="149"/>
      <c r="B4256" s="149"/>
      <c r="C4256" s="150"/>
      <c r="D4256" s="149"/>
      <c r="E4256" s="149"/>
      <c r="F4256" s="149"/>
      <c r="G4256" s="149"/>
      <c r="H4256" s="151"/>
      <c r="I4256" s="149"/>
      <c r="J4256" s="149"/>
      <c r="K4256" s="152"/>
      <c r="L4256" s="149"/>
      <c r="M4256" s="149"/>
      <c r="N4256" s="153"/>
      <c r="O4256" s="153"/>
      <c r="P4256" s="153"/>
    </row>
    <row r="4257" spans="1:16" x14ac:dyDescent="0.35">
      <c r="A4257" s="149"/>
      <c r="B4257" s="149"/>
      <c r="C4257" s="150"/>
      <c r="D4257" s="149"/>
      <c r="E4257" s="149"/>
      <c r="F4257" s="149"/>
      <c r="G4257" s="149"/>
      <c r="H4257" s="151"/>
      <c r="I4257" s="149"/>
      <c r="J4257" s="149"/>
      <c r="K4257" s="152"/>
      <c r="L4257" s="149"/>
      <c r="M4257" s="149"/>
      <c r="N4257" s="153"/>
      <c r="O4257" s="153"/>
      <c r="P4257" s="153"/>
    </row>
    <row r="4258" spans="1:16" x14ac:dyDescent="0.35">
      <c r="A4258" s="149"/>
      <c r="B4258" s="149"/>
      <c r="C4258" s="150"/>
      <c r="D4258" s="149"/>
      <c r="E4258" s="149"/>
      <c r="F4258" s="149"/>
      <c r="G4258" s="149"/>
      <c r="H4258" s="151"/>
      <c r="I4258" s="149"/>
      <c r="J4258" s="149"/>
      <c r="K4258" s="152"/>
      <c r="L4258" s="149"/>
      <c r="M4258" s="149"/>
      <c r="N4258" s="153"/>
      <c r="O4258" s="153"/>
      <c r="P4258" s="153"/>
    </row>
    <row r="4259" spans="1:16" x14ac:dyDescent="0.35">
      <c r="A4259" s="149"/>
      <c r="B4259" s="149"/>
      <c r="C4259" s="150"/>
      <c r="D4259" s="149"/>
      <c r="E4259" s="149"/>
      <c r="F4259" s="149"/>
      <c r="G4259" s="149"/>
      <c r="H4259" s="151"/>
      <c r="I4259" s="149"/>
      <c r="J4259" s="149"/>
      <c r="K4259" s="152"/>
      <c r="L4259" s="149"/>
      <c r="M4259" s="149"/>
      <c r="N4259" s="153"/>
      <c r="O4259" s="153"/>
      <c r="P4259" s="153"/>
    </row>
    <row r="4260" spans="1:16" x14ac:dyDescent="0.35">
      <c r="A4260" s="149"/>
      <c r="B4260" s="149"/>
      <c r="C4260" s="150"/>
      <c r="D4260" s="149"/>
      <c r="E4260" s="149"/>
      <c r="F4260" s="149"/>
      <c r="G4260" s="149"/>
      <c r="H4260" s="151"/>
      <c r="I4260" s="149"/>
      <c r="J4260" s="149"/>
      <c r="K4260" s="152"/>
      <c r="L4260" s="149"/>
      <c r="M4260" s="149"/>
      <c r="N4260" s="153"/>
      <c r="O4260" s="153"/>
      <c r="P4260" s="153"/>
    </row>
    <row r="4261" spans="1:16" x14ac:dyDescent="0.35">
      <c r="A4261" s="149"/>
      <c r="B4261" s="149"/>
      <c r="C4261" s="150"/>
      <c r="D4261" s="149"/>
      <c r="E4261" s="149"/>
      <c r="F4261" s="149"/>
      <c r="G4261" s="149"/>
      <c r="H4261" s="151"/>
      <c r="I4261" s="149"/>
      <c r="J4261" s="149"/>
      <c r="K4261" s="152"/>
      <c r="L4261" s="149"/>
      <c r="M4261" s="149"/>
      <c r="N4261" s="153"/>
      <c r="O4261" s="153"/>
      <c r="P4261" s="153"/>
    </row>
    <row r="4262" spans="1:16" x14ac:dyDescent="0.35">
      <c r="A4262" s="149"/>
      <c r="B4262" s="149"/>
      <c r="C4262" s="150"/>
      <c r="D4262" s="149"/>
      <c r="E4262" s="149"/>
      <c r="F4262" s="149"/>
      <c r="G4262" s="149"/>
      <c r="H4262" s="151"/>
      <c r="I4262" s="149"/>
      <c r="J4262" s="149"/>
      <c r="K4262" s="152"/>
      <c r="L4262" s="149"/>
      <c r="M4262" s="149"/>
      <c r="N4262" s="153"/>
      <c r="O4262" s="153"/>
      <c r="P4262" s="153"/>
    </row>
    <row r="4263" spans="1:16" x14ac:dyDescent="0.35">
      <c r="A4263" s="149"/>
      <c r="B4263" s="149"/>
      <c r="C4263" s="150"/>
      <c r="D4263" s="149"/>
      <c r="E4263" s="149"/>
      <c r="F4263" s="149"/>
      <c r="G4263" s="149"/>
      <c r="H4263" s="151"/>
      <c r="I4263" s="149"/>
      <c r="J4263" s="149"/>
      <c r="K4263" s="152"/>
      <c r="L4263" s="149"/>
      <c r="M4263" s="149"/>
      <c r="N4263" s="153"/>
      <c r="O4263" s="153"/>
      <c r="P4263" s="153"/>
    </row>
    <row r="4264" spans="1:16" x14ac:dyDescent="0.35">
      <c r="A4264" s="149"/>
      <c r="B4264" s="149"/>
      <c r="C4264" s="150"/>
      <c r="D4264" s="149"/>
      <c r="E4264" s="149"/>
      <c r="F4264" s="149"/>
      <c r="G4264" s="149"/>
      <c r="H4264" s="151"/>
      <c r="I4264" s="149"/>
      <c r="J4264" s="149"/>
      <c r="K4264" s="152"/>
      <c r="L4264" s="149"/>
      <c r="M4264" s="149"/>
      <c r="N4264" s="153"/>
      <c r="O4264" s="153"/>
      <c r="P4264" s="153"/>
    </row>
    <row r="4265" spans="1:16" x14ac:dyDescent="0.35">
      <c r="A4265" s="149"/>
      <c r="B4265" s="149"/>
      <c r="C4265" s="150"/>
      <c r="D4265" s="149"/>
      <c r="E4265" s="149"/>
      <c r="F4265" s="149"/>
      <c r="G4265" s="149"/>
      <c r="H4265" s="151"/>
      <c r="I4265" s="149"/>
      <c r="J4265" s="149"/>
      <c r="K4265" s="152"/>
      <c r="L4265" s="149"/>
      <c r="M4265" s="149"/>
      <c r="N4265" s="153"/>
      <c r="O4265" s="153"/>
      <c r="P4265" s="153"/>
    </row>
    <row r="4266" spans="1:16" x14ac:dyDescent="0.35">
      <c r="A4266" s="149"/>
      <c r="B4266" s="149"/>
      <c r="C4266" s="150"/>
      <c r="D4266" s="149"/>
      <c r="E4266" s="149"/>
      <c r="F4266" s="149"/>
      <c r="G4266" s="149"/>
      <c r="H4266" s="151"/>
      <c r="I4266" s="149"/>
      <c r="J4266" s="149"/>
      <c r="K4266" s="152"/>
      <c r="L4266" s="149"/>
      <c r="M4266" s="149"/>
      <c r="N4266" s="153"/>
      <c r="O4266" s="153"/>
      <c r="P4266" s="153"/>
    </row>
    <row r="4267" spans="1:16" x14ac:dyDescent="0.35">
      <c r="A4267" s="149"/>
      <c r="B4267" s="149"/>
      <c r="C4267" s="150"/>
      <c r="D4267" s="149"/>
      <c r="E4267" s="149"/>
      <c r="F4267" s="149"/>
      <c r="G4267" s="149"/>
      <c r="H4267" s="151"/>
      <c r="I4267" s="149"/>
      <c r="J4267" s="149"/>
      <c r="K4267" s="152"/>
      <c r="L4267" s="149"/>
      <c r="M4267" s="149"/>
      <c r="N4267" s="153"/>
      <c r="O4267" s="153"/>
      <c r="P4267" s="153"/>
    </row>
    <row r="4268" spans="1:16" x14ac:dyDescent="0.35">
      <c r="A4268" s="149"/>
      <c r="B4268" s="149"/>
      <c r="C4268" s="150"/>
      <c r="D4268" s="149"/>
      <c r="E4268" s="149"/>
      <c r="F4268" s="149"/>
      <c r="G4268" s="149"/>
      <c r="H4268" s="151"/>
      <c r="I4268" s="149"/>
      <c r="J4268" s="149"/>
      <c r="K4268" s="152"/>
      <c r="L4268" s="149"/>
      <c r="M4268" s="149"/>
      <c r="N4268" s="153"/>
      <c r="O4268" s="153"/>
      <c r="P4268" s="153"/>
    </row>
    <row r="4269" spans="1:16" x14ac:dyDescent="0.35">
      <c r="A4269" s="149"/>
      <c r="B4269" s="149"/>
      <c r="C4269" s="150"/>
      <c r="D4269" s="149"/>
      <c r="E4269" s="149"/>
      <c r="F4269" s="149"/>
      <c r="G4269" s="149"/>
      <c r="H4269" s="151"/>
      <c r="I4269" s="149"/>
      <c r="J4269" s="149"/>
      <c r="K4269" s="152"/>
      <c r="L4269" s="149"/>
      <c r="M4269" s="149"/>
      <c r="N4269" s="153"/>
      <c r="O4269" s="153"/>
      <c r="P4269" s="153"/>
    </row>
    <row r="4270" spans="1:16" x14ac:dyDescent="0.35">
      <c r="A4270" s="149"/>
      <c r="B4270" s="149"/>
      <c r="C4270" s="150"/>
      <c r="D4270" s="149"/>
      <c r="E4270" s="149"/>
      <c r="F4270" s="149"/>
      <c r="G4270" s="149"/>
      <c r="H4270" s="151"/>
      <c r="I4270" s="149"/>
      <c r="J4270" s="149"/>
      <c r="K4270" s="152"/>
      <c r="L4270" s="149"/>
      <c r="M4270" s="149"/>
      <c r="N4270" s="153"/>
      <c r="O4270" s="153"/>
      <c r="P4270" s="153"/>
    </row>
    <row r="4271" spans="1:16" x14ac:dyDescent="0.35">
      <c r="A4271" s="149"/>
      <c r="B4271" s="149"/>
      <c r="C4271" s="150"/>
      <c r="D4271" s="149"/>
      <c r="E4271" s="149"/>
      <c r="F4271" s="149"/>
      <c r="G4271" s="149"/>
      <c r="H4271" s="151"/>
      <c r="I4271" s="149"/>
      <c r="J4271" s="149"/>
      <c r="K4271" s="152"/>
      <c r="L4271" s="149"/>
      <c r="M4271" s="149"/>
      <c r="N4271" s="153"/>
      <c r="O4271" s="153"/>
      <c r="P4271" s="153"/>
    </row>
    <row r="4272" spans="1:16" x14ac:dyDescent="0.35">
      <c r="A4272" s="149"/>
      <c r="B4272" s="149"/>
      <c r="C4272" s="150"/>
      <c r="D4272" s="149"/>
      <c r="E4272" s="149"/>
      <c r="F4272" s="149"/>
      <c r="G4272" s="149"/>
      <c r="H4272" s="151"/>
      <c r="I4272" s="149"/>
      <c r="J4272" s="149"/>
      <c r="K4272" s="152"/>
      <c r="L4272" s="149"/>
      <c r="M4272" s="149"/>
      <c r="N4272" s="153"/>
      <c r="O4272" s="153"/>
      <c r="P4272" s="153"/>
    </row>
    <row r="4273" spans="1:16" x14ac:dyDescent="0.35">
      <c r="A4273" s="149"/>
      <c r="B4273" s="149"/>
      <c r="C4273" s="150"/>
      <c r="D4273" s="149"/>
      <c r="E4273" s="149"/>
      <c r="F4273" s="149"/>
      <c r="G4273" s="149"/>
      <c r="H4273" s="151"/>
      <c r="I4273" s="149"/>
      <c r="J4273" s="149"/>
      <c r="K4273" s="152"/>
      <c r="L4273" s="149"/>
      <c r="M4273" s="149"/>
      <c r="N4273" s="153"/>
      <c r="O4273" s="153"/>
      <c r="P4273" s="153"/>
    </row>
    <row r="4274" spans="1:16" x14ac:dyDescent="0.35">
      <c r="A4274" s="149"/>
      <c r="B4274" s="149"/>
      <c r="C4274" s="150"/>
      <c r="D4274" s="149"/>
      <c r="E4274" s="149"/>
      <c r="F4274" s="149"/>
      <c r="G4274" s="149"/>
      <c r="H4274" s="151"/>
      <c r="I4274" s="149"/>
      <c r="J4274" s="149"/>
      <c r="K4274" s="152"/>
      <c r="L4274" s="149"/>
      <c r="M4274" s="149"/>
      <c r="N4274" s="153"/>
      <c r="O4274" s="153"/>
      <c r="P4274" s="153"/>
    </row>
    <row r="4275" spans="1:16" x14ac:dyDescent="0.35">
      <c r="A4275" s="149"/>
      <c r="B4275" s="149"/>
      <c r="C4275" s="150"/>
      <c r="D4275" s="149"/>
      <c r="E4275" s="149"/>
      <c r="F4275" s="149"/>
      <c r="G4275" s="149"/>
      <c r="H4275" s="151"/>
      <c r="I4275" s="149"/>
      <c r="J4275" s="149"/>
      <c r="K4275" s="152"/>
      <c r="L4275" s="149"/>
      <c r="M4275" s="149"/>
      <c r="N4275" s="153"/>
      <c r="O4275" s="153"/>
      <c r="P4275" s="153"/>
    </row>
    <row r="4276" spans="1:16" x14ac:dyDescent="0.35">
      <c r="A4276" s="149"/>
      <c r="B4276" s="149"/>
      <c r="C4276" s="150"/>
      <c r="D4276" s="149"/>
      <c r="E4276" s="149"/>
      <c r="F4276" s="149"/>
      <c r="G4276" s="149"/>
      <c r="H4276" s="151"/>
      <c r="I4276" s="149"/>
      <c r="J4276" s="149"/>
      <c r="K4276" s="152"/>
      <c r="L4276" s="149"/>
      <c r="M4276" s="149"/>
      <c r="N4276" s="153"/>
      <c r="O4276" s="153"/>
      <c r="P4276" s="153"/>
    </row>
    <row r="4277" spans="1:16" x14ac:dyDescent="0.35">
      <c r="A4277" s="149"/>
      <c r="B4277" s="149"/>
      <c r="C4277" s="150"/>
      <c r="D4277" s="149"/>
      <c r="E4277" s="149"/>
      <c r="F4277" s="149"/>
      <c r="G4277" s="149"/>
      <c r="H4277" s="151"/>
      <c r="I4277" s="149"/>
      <c r="J4277" s="149"/>
      <c r="K4277" s="152"/>
      <c r="L4277" s="149"/>
      <c r="M4277" s="149"/>
      <c r="N4277" s="153"/>
      <c r="O4277" s="153"/>
      <c r="P4277" s="153"/>
    </row>
    <row r="4278" spans="1:16" x14ac:dyDescent="0.35">
      <c r="A4278" s="149"/>
      <c r="B4278" s="149"/>
      <c r="C4278" s="150"/>
      <c r="D4278" s="149"/>
      <c r="E4278" s="149"/>
      <c r="F4278" s="149"/>
      <c r="G4278" s="149"/>
      <c r="H4278" s="151"/>
      <c r="I4278" s="149"/>
      <c r="J4278" s="149"/>
      <c r="K4278" s="152"/>
      <c r="L4278" s="149"/>
      <c r="M4278" s="149"/>
      <c r="N4278" s="153"/>
      <c r="O4278" s="153"/>
      <c r="P4278" s="153"/>
    </row>
    <row r="4279" spans="1:16" x14ac:dyDescent="0.35">
      <c r="A4279" s="149"/>
      <c r="B4279" s="149"/>
      <c r="C4279" s="150"/>
      <c r="D4279" s="149"/>
      <c r="E4279" s="149"/>
      <c r="F4279" s="149"/>
      <c r="G4279" s="149"/>
      <c r="H4279" s="151"/>
      <c r="I4279" s="149"/>
      <c r="J4279" s="149"/>
      <c r="K4279" s="152"/>
      <c r="L4279" s="149"/>
      <c r="M4279" s="149"/>
      <c r="N4279" s="153"/>
      <c r="O4279" s="153"/>
      <c r="P4279" s="153"/>
    </row>
    <row r="4280" spans="1:16" x14ac:dyDescent="0.35">
      <c r="A4280" s="149"/>
      <c r="B4280" s="149"/>
      <c r="C4280" s="150"/>
      <c r="D4280" s="149"/>
      <c r="E4280" s="149"/>
      <c r="F4280" s="149"/>
      <c r="G4280" s="149"/>
      <c r="H4280" s="151"/>
      <c r="I4280" s="149"/>
      <c r="J4280" s="149"/>
      <c r="K4280" s="152"/>
      <c r="L4280" s="149"/>
      <c r="M4280" s="149"/>
      <c r="N4280" s="153"/>
      <c r="O4280" s="153"/>
      <c r="P4280" s="153"/>
    </row>
    <row r="4281" spans="1:16" x14ac:dyDescent="0.35">
      <c r="A4281" s="149"/>
      <c r="B4281" s="149"/>
      <c r="C4281" s="150"/>
      <c r="D4281" s="149"/>
      <c r="E4281" s="149"/>
      <c r="F4281" s="149"/>
      <c r="G4281" s="149"/>
      <c r="H4281" s="151"/>
      <c r="I4281" s="149"/>
      <c r="J4281" s="149"/>
      <c r="K4281" s="152"/>
      <c r="L4281" s="149"/>
      <c r="M4281" s="149"/>
      <c r="N4281" s="153"/>
      <c r="O4281" s="153"/>
      <c r="P4281" s="153"/>
    </row>
    <row r="4282" spans="1:16" x14ac:dyDescent="0.35">
      <c r="A4282" s="149"/>
      <c r="B4282" s="149"/>
      <c r="C4282" s="150"/>
      <c r="D4282" s="149"/>
      <c r="E4282" s="149"/>
      <c r="F4282" s="149"/>
      <c r="G4282" s="149"/>
      <c r="H4282" s="151"/>
      <c r="I4282" s="149"/>
      <c r="J4282" s="149"/>
      <c r="K4282" s="152"/>
      <c r="L4282" s="149"/>
      <c r="M4282" s="149"/>
      <c r="N4282" s="153"/>
      <c r="O4282" s="153"/>
      <c r="P4282" s="153"/>
    </row>
    <row r="4283" spans="1:16" x14ac:dyDescent="0.35">
      <c r="A4283" s="149"/>
      <c r="B4283" s="149"/>
      <c r="C4283" s="150"/>
      <c r="D4283" s="149"/>
      <c r="E4283" s="149"/>
      <c r="F4283" s="149"/>
      <c r="G4283" s="149"/>
      <c r="H4283" s="151"/>
      <c r="I4283" s="149"/>
      <c r="J4283" s="149"/>
      <c r="K4283" s="152"/>
      <c r="L4283" s="149"/>
      <c r="M4283" s="149"/>
      <c r="N4283" s="153"/>
      <c r="O4283" s="153"/>
      <c r="P4283" s="153"/>
    </row>
    <row r="4284" spans="1:16" x14ac:dyDescent="0.35">
      <c r="A4284" s="149"/>
      <c r="B4284" s="149"/>
      <c r="C4284" s="150"/>
      <c r="D4284" s="149"/>
      <c r="E4284" s="149"/>
      <c r="F4284" s="149"/>
      <c r="G4284" s="149"/>
      <c r="H4284" s="151"/>
      <c r="I4284" s="149"/>
      <c r="J4284" s="149"/>
      <c r="K4284" s="152"/>
      <c r="L4284" s="149"/>
      <c r="M4284" s="149"/>
      <c r="N4284" s="153"/>
      <c r="O4284" s="153"/>
      <c r="P4284" s="153"/>
    </row>
    <row r="4285" spans="1:16" x14ac:dyDescent="0.35">
      <c r="A4285" s="149"/>
      <c r="B4285" s="149"/>
      <c r="C4285" s="150"/>
      <c r="D4285" s="149"/>
      <c r="E4285" s="149"/>
      <c r="F4285" s="149"/>
      <c r="G4285" s="149"/>
      <c r="H4285" s="151"/>
      <c r="I4285" s="149"/>
      <c r="J4285" s="149"/>
      <c r="K4285" s="152"/>
      <c r="L4285" s="149"/>
      <c r="M4285" s="149"/>
      <c r="N4285" s="153"/>
      <c r="O4285" s="153"/>
      <c r="P4285" s="153"/>
    </row>
    <row r="4286" spans="1:16" x14ac:dyDescent="0.35">
      <c r="A4286" s="149"/>
      <c r="B4286" s="149"/>
      <c r="C4286" s="150"/>
      <c r="D4286" s="149"/>
      <c r="E4286" s="149"/>
      <c r="F4286" s="149"/>
      <c r="G4286" s="149"/>
      <c r="H4286" s="151"/>
      <c r="I4286" s="149"/>
      <c r="J4286" s="149"/>
      <c r="K4286" s="152"/>
      <c r="L4286" s="149"/>
      <c r="M4286" s="149"/>
      <c r="N4286" s="153"/>
      <c r="O4286" s="153"/>
      <c r="P4286" s="153"/>
    </row>
    <row r="4287" spans="1:16" x14ac:dyDescent="0.35">
      <c r="A4287" s="149"/>
      <c r="B4287" s="149"/>
      <c r="C4287" s="150"/>
      <c r="D4287" s="149"/>
      <c r="E4287" s="149"/>
      <c r="F4287" s="149"/>
      <c r="G4287" s="149"/>
      <c r="H4287" s="151"/>
      <c r="I4287" s="149"/>
      <c r="J4287" s="149"/>
      <c r="K4287" s="152"/>
      <c r="L4287" s="149"/>
      <c r="M4287" s="149"/>
      <c r="N4287" s="153"/>
      <c r="O4287" s="153"/>
      <c r="P4287" s="153"/>
    </row>
    <row r="4288" spans="1:16" x14ac:dyDescent="0.35">
      <c r="A4288" s="149"/>
      <c r="B4288" s="149"/>
      <c r="C4288" s="150"/>
      <c r="D4288" s="149"/>
      <c r="E4288" s="149"/>
      <c r="F4288" s="149"/>
      <c r="G4288" s="149"/>
      <c r="H4288" s="151"/>
      <c r="I4288" s="149"/>
      <c r="J4288" s="149"/>
      <c r="K4288" s="152"/>
      <c r="L4288" s="149"/>
      <c r="M4288" s="149"/>
      <c r="N4288" s="153"/>
      <c r="O4288" s="153"/>
      <c r="P4288" s="153"/>
    </row>
    <row r="4289" spans="1:16" x14ac:dyDescent="0.35">
      <c r="A4289" s="149"/>
      <c r="B4289" s="149"/>
      <c r="C4289" s="150"/>
      <c r="D4289" s="149"/>
      <c r="E4289" s="149"/>
      <c r="F4289" s="149"/>
      <c r="G4289" s="149"/>
      <c r="H4289" s="151"/>
      <c r="I4289" s="149"/>
      <c r="J4289" s="149"/>
      <c r="K4289" s="152"/>
      <c r="L4289" s="149"/>
      <c r="M4289" s="149"/>
      <c r="N4289" s="153"/>
      <c r="O4289" s="153"/>
      <c r="P4289" s="153"/>
    </row>
    <row r="4290" spans="1:16" x14ac:dyDescent="0.35">
      <c r="A4290" s="149"/>
      <c r="B4290" s="149"/>
      <c r="C4290" s="150"/>
      <c r="D4290" s="149"/>
      <c r="E4290" s="149"/>
      <c r="F4290" s="149"/>
      <c r="G4290" s="149"/>
      <c r="H4290" s="151"/>
      <c r="I4290" s="149"/>
      <c r="J4290" s="149"/>
      <c r="K4290" s="152"/>
      <c r="L4290" s="149"/>
      <c r="M4290" s="149"/>
      <c r="N4290" s="153"/>
      <c r="O4290" s="153"/>
      <c r="P4290" s="153"/>
    </row>
    <row r="4291" spans="1:16" x14ac:dyDescent="0.35">
      <c r="A4291" s="149"/>
      <c r="B4291" s="149"/>
      <c r="C4291" s="150"/>
      <c r="D4291" s="149"/>
      <c r="E4291" s="149"/>
      <c r="F4291" s="149"/>
      <c r="G4291" s="149"/>
      <c r="H4291" s="151"/>
      <c r="I4291" s="149"/>
      <c r="J4291" s="149"/>
      <c r="K4291" s="152"/>
      <c r="L4291" s="149"/>
      <c r="M4291" s="149"/>
      <c r="N4291" s="153"/>
      <c r="O4291" s="153"/>
      <c r="P4291" s="153"/>
    </row>
    <row r="4292" spans="1:16" x14ac:dyDescent="0.35">
      <c r="A4292" s="149"/>
      <c r="B4292" s="149"/>
      <c r="C4292" s="150"/>
      <c r="D4292" s="149"/>
      <c r="E4292" s="149"/>
      <c r="F4292" s="149"/>
      <c r="G4292" s="149"/>
      <c r="H4292" s="151"/>
      <c r="I4292" s="149"/>
      <c r="J4292" s="149"/>
      <c r="K4292" s="152"/>
      <c r="L4292" s="149"/>
      <c r="M4292" s="149"/>
      <c r="N4292" s="153"/>
      <c r="O4292" s="153"/>
      <c r="P4292" s="153"/>
    </row>
    <row r="4293" spans="1:16" x14ac:dyDescent="0.35">
      <c r="A4293" s="149"/>
      <c r="B4293" s="149"/>
      <c r="C4293" s="150"/>
      <c r="D4293" s="149"/>
      <c r="E4293" s="149"/>
      <c r="F4293" s="149"/>
      <c r="G4293" s="149"/>
      <c r="H4293" s="151"/>
      <c r="I4293" s="149"/>
      <c r="J4293" s="149"/>
      <c r="K4293" s="152"/>
      <c r="L4293" s="149"/>
      <c r="M4293" s="149"/>
      <c r="N4293" s="153"/>
      <c r="O4293" s="153"/>
      <c r="P4293" s="153"/>
    </row>
    <row r="4294" spans="1:16" x14ac:dyDescent="0.35">
      <c r="A4294" s="149"/>
      <c r="B4294" s="149"/>
      <c r="C4294" s="150"/>
      <c r="D4294" s="149"/>
      <c r="E4294" s="149"/>
      <c r="F4294" s="149"/>
      <c r="G4294" s="149"/>
      <c r="H4294" s="151"/>
      <c r="I4294" s="149"/>
      <c r="J4294" s="149"/>
      <c r="K4294" s="152"/>
      <c r="L4294" s="149"/>
      <c r="M4294" s="149"/>
      <c r="N4294" s="153"/>
      <c r="O4294" s="153"/>
      <c r="P4294" s="153"/>
    </row>
    <row r="4295" spans="1:16" x14ac:dyDescent="0.35">
      <c r="A4295" s="149"/>
      <c r="B4295" s="149"/>
      <c r="C4295" s="150"/>
      <c r="D4295" s="149"/>
      <c r="E4295" s="149"/>
      <c r="F4295" s="149"/>
      <c r="G4295" s="149"/>
      <c r="H4295" s="151"/>
      <c r="I4295" s="149"/>
      <c r="J4295" s="149"/>
      <c r="K4295" s="152"/>
      <c r="L4295" s="149"/>
      <c r="M4295" s="149"/>
      <c r="N4295" s="153"/>
      <c r="O4295" s="153"/>
      <c r="P4295" s="153"/>
    </row>
    <row r="4296" spans="1:16" x14ac:dyDescent="0.35">
      <c r="A4296" s="149"/>
      <c r="B4296" s="149"/>
      <c r="C4296" s="150"/>
      <c r="D4296" s="149"/>
      <c r="E4296" s="149"/>
      <c r="F4296" s="149"/>
      <c r="G4296" s="149"/>
      <c r="H4296" s="151"/>
      <c r="I4296" s="149"/>
      <c r="J4296" s="149"/>
      <c r="K4296" s="152"/>
      <c r="L4296" s="149"/>
      <c r="M4296" s="149"/>
      <c r="N4296" s="153"/>
      <c r="O4296" s="153"/>
      <c r="P4296" s="153"/>
    </row>
    <row r="4297" spans="1:16" x14ac:dyDescent="0.35">
      <c r="A4297" s="149"/>
      <c r="B4297" s="149"/>
      <c r="C4297" s="150"/>
      <c r="D4297" s="149"/>
      <c r="E4297" s="149"/>
      <c r="F4297" s="149"/>
      <c r="G4297" s="149"/>
      <c r="H4297" s="151"/>
      <c r="I4297" s="149"/>
      <c r="J4297" s="149"/>
      <c r="K4297" s="152"/>
      <c r="L4297" s="149"/>
      <c r="M4297" s="149"/>
      <c r="N4297" s="153"/>
      <c r="O4297" s="153"/>
      <c r="P4297" s="153"/>
    </row>
    <row r="4298" spans="1:16" x14ac:dyDescent="0.35">
      <c r="A4298" s="149"/>
      <c r="B4298" s="149"/>
      <c r="C4298" s="150"/>
      <c r="D4298" s="149"/>
      <c r="E4298" s="149"/>
      <c r="F4298" s="149"/>
      <c r="G4298" s="149"/>
      <c r="H4298" s="151"/>
      <c r="I4298" s="149"/>
      <c r="J4298" s="149"/>
      <c r="K4298" s="152"/>
      <c r="L4298" s="149"/>
      <c r="M4298" s="149"/>
      <c r="N4298" s="153"/>
      <c r="O4298" s="153"/>
      <c r="P4298" s="153"/>
    </row>
    <row r="4299" spans="1:16" x14ac:dyDescent="0.35">
      <c r="A4299" s="149"/>
      <c r="B4299" s="149"/>
      <c r="C4299" s="150"/>
      <c r="D4299" s="149"/>
      <c r="E4299" s="149"/>
      <c r="F4299" s="149"/>
      <c r="G4299" s="149"/>
      <c r="H4299" s="151"/>
      <c r="I4299" s="149"/>
      <c r="J4299" s="149"/>
      <c r="K4299" s="152"/>
      <c r="L4299" s="149"/>
      <c r="M4299" s="149"/>
      <c r="N4299" s="153"/>
      <c r="O4299" s="153"/>
      <c r="P4299" s="153"/>
    </row>
    <row r="4300" spans="1:16" x14ac:dyDescent="0.35">
      <c r="A4300" s="149"/>
      <c r="B4300" s="149"/>
      <c r="C4300" s="150"/>
      <c r="D4300" s="149"/>
      <c r="E4300" s="149"/>
      <c r="F4300" s="149"/>
      <c r="G4300" s="149"/>
      <c r="H4300" s="151"/>
      <c r="I4300" s="149"/>
      <c r="J4300" s="149"/>
      <c r="K4300" s="152"/>
      <c r="L4300" s="149"/>
      <c r="M4300" s="149"/>
      <c r="N4300" s="153"/>
      <c r="O4300" s="153"/>
      <c r="P4300" s="153"/>
    </row>
    <row r="4301" spans="1:16" x14ac:dyDescent="0.35">
      <c r="A4301" s="149"/>
      <c r="B4301" s="149"/>
      <c r="C4301" s="150"/>
      <c r="D4301" s="149"/>
      <c r="E4301" s="149"/>
      <c r="F4301" s="149"/>
      <c r="G4301" s="149"/>
      <c r="H4301" s="151"/>
      <c r="I4301" s="149"/>
      <c r="J4301" s="149"/>
      <c r="K4301" s="152"/>
      <c r="L4301" s="149"/>
      <c r="M4301" s="149"/>
      <c r="N4301" s="153"/>
      <c r="O4301" s="153"/>
      <c r="P4301" s="153"/>
    </row>
    <row r="4302" spans="1:16" x14ac:dyDescent="0.35">
      <c r="A4302" s="149"/>
      <c r="B4302" s="149"/>
      <c r="C4302" s="150"/>
      <c r="D4302" s="149"/>
      <c r="E4302" s="149"/>
      <c r="F4302" s="149"/>
      <c r="G4302" s="149"/>
      <c r="H4302" s="151"/>
      <c r="I4302" s="149"/>
      <c r="J4302" s="149"/>
      <c r="K4302" s="152"/>
      <c r="L4302" s="149"/>
      <c r="M4302" s="149"/>
      <c r="N4302" s="153"/>
      <c r="O4302" s="153"/>
      <c r="P4302" s="153"/>
    </row>
    <row r="4303" spans="1:16" x14ac:dyDescent="0.35">
      <c r="A4303" s="149"/>
      <c r="B4303" s="149"/>
      <c r="C4303" s="150"/>
      <c r="D4303" s="149"/>
      <c r="E4303" s="149"/>
      <c r="F4303" s="149"/>
      <c r="G4303" s="149"/>
      <c r="H4303" s="151"/>
      <c r="I4303" s="149"/>
      <c r="J4303" s="149"/>
      <c r="K4303" s="152"/>
      <c r="L4303" s="149"/>
      <c r="M4303" s="149"/>
      <c r="N4303" s="153"/>
      <c r="O4303" s="153"/>
      <c r="P4303" s="153"/>
    </row>
    <row r="4304" spans="1:16" x14ac:dyDescent="0.35">
      <c r="A4304" s="149"/>
      <c r="B4304" s="149"/>
      <c r="C4304" s="150"/>
      <c r="D4304" s="149"/>
      <c r="E4304" s="149"/>
      <c r="F4304" s="149"/>
      <c r="G4304" s="149"/>
      <c r="H4304" s="151"/>
      <c r="I4304" s="149"/>
      <c r="J4304" s="149"/>
      <c r="K4304" s="152"/>
      <c r="L4304" s="149"/>
      <c r="M4304" s="149"/>
      <c r="N4304" s="153"/>
      <c r="O4304" s="153"/>
      <c r="P4304" s="153"/>
    </row>
    <row r="4305" spans="1:16" x14ac:dyDescent="0.35">
      <c r="A4305" s="149"/>
      <c r="B4305" s="149"/>
      <c r="C4305" s="150"/>
      <c r="D4305" s="149"/>
      <c r="E4305" s="149"/>
      <c r="F4305" s="149"/>
      <c r="G4305" s="149"/>
      <c r="H4305" s="151"/>
      <c r="I4305" s="149"/>
      <c r="J4305" s="149"/>
      <c r="K4305" s="152"/>
      <c r="L4305" s="149"/>
      <c r="M4305" s="149"/>
      <c r="N4305" s="153"/>
      <c r="O4305" s="153"/>
      <c r="P4305" s="153"/>
    </row>
    <row r="4306" spans="1:16" x14ac:dyDescent="0.35">
      <c r="A4306" s="149"/>
      <c r="B4306" s="149"/>
      <c r="C4306" s="150"/>
      <c r="D4306" s="149"/>
      <c r="E4306" s="149"/>
      <c r="F4306" s="149"/>
      <c r="G4306" s="149"/>
      <c r="H4306" s="151"/>
      <c r="I4306" s="149"/>
      <c r="J4306" s="149"/>
      <c r="K4306" s="152"/>
      <c r="L4306" s="149"/>
      <c r="M4306" s="149"/>
      <c r="N4306" s="153"/>
      <c r="O4306" s="153"/>
      <c r="P4306" s="153"/>
    </row>
    <row r="4307" spans="1:16" x14ac:dyDescent="0.35">
      <c r="A4307" s="149"/>
      <c r="B4307" s="149"/>
      <c r="C4307" s="150"/>
      <c r="D4307" s="149"/>
      <c r="E4307" s="149"/>
      <c r="F4307" s="149"/>
      <c r="G4307" s="149"/>
      <c r="H4307" s="151"/>
      <c r="I4307" s="149"/>
      <c r="J4307" s="149"/>
      <c r="K4307" s="152"/>
      <c r="L4307" s="149"/>
      <c r="M4307" s="149"/>
      <c r="N4307" s="153"/>
      <c r="O4307" s="153"/>
      <c r="P4307" s="153"/>
    </row>
    <row r="4308" spans="1:16" x14ac:dyDescent="0.35">
      <c r="A4308" s="149"/>
      <c r="B4308" s="149"/>
      <c r="C4308" s="150"/>
      <c r="D4308" s="149"/>
      <c r="E4308" s="149"/>
      <c r="F4308" s="149"/>
      <c r="G4308" s="149"/>
      <c r="H4308" s="151"/>
      <c r="I4308" s="149"/>
      <c r="J4308" s="149"/>
      <c r="K4308" s="152"/>
      <c r="L4308" s="149"/>
      <c r="M4308" s="149"/>
      <c r="N4308" s="153"/>
      <c r="O4308" s="153"/>
      <c r="P4308" s="153"/>
    </row>
    <row r="4309" spans="1:16" x14ac:dyDescent="0.35">
      <c r="A4309" s="149"/>
      <c r="B4309" s="149"/>
      <c r="C4309" s="150"/>
      <c r="D4309" s="149"/>
      <c r="E4309" s="149"/>
      <c r="F4309" s="149"/>
      <c r="G4309" s="149"/>
      <c r="H4309" s="151"/>
      <c r="I4309" s="149"/>
      <c r="J4309" s="149"/>
      <c r="K4309" s="152"/>
      <c r="L4309" s="149"/>
      <c r="M4309" s="149"/>
      <c r="N4309" s="153"/>
      <c r="O4309" s="153"/>
      <c r="P4309" s="153"/>
    </row>
    <row r="4310" spans="1:16" x14ac:dyDescent="0.35">
      <c r="A4310" s="149"/>
      <c r="B4310" s="149"/>
      <c r="C4310" s="150"/>
      <c r="D4310" s="149"/>
      <c r="E4310" s="149"/>
      <c r="F4310" s="149"/>
      <c r="G4310" s="149"/>
      <c r="H4310" s="151"/>
      <c r="I4310" s="149"/>
      <c r="J4310" s="149"/>
      <c r="K4310" s="152"/>
      <c r="L4310" s="149"/>
      <c r="M4310" s="149"/>
      <c r="N4310" s="153"/>
      <c r="O4310" s="153"/>
      <c r="P4310" s="153"/>
    </row>
    <row r="4311" spans="1:16" x14ac:dyDescent="0.35">
      <c r="A4311" s="149"/>
      <c r="B4311" s="149"/>
      <c r="C4311" s="150"/>
      <c r="D4311" s="149"/>
      <c r="E4311" s="149"/>
      <c r="F4311" s="149"/>
      <c r="G4311" s="149"/>
      <c r="H4311" s="151"/>
      <c r="I4311" s="149"/>
      <c r="J4311" s="149"/>
      <c r="K4311" s="152"/>
      <c r="L4311" s="149"/>
      <c r="M4311" s="149"/>
      <c r="N4311" s="153"/>
      <c r="O4311" s="153"/>
      <c r="P4311" s="153"/>
    </row>
    <row r="4312" spans="1:16" x14ac:dyDescent="0.35">
      <c r="A4312" s="149"/>
      <c r="B4312" s="149"/>
      <c r="C4312" s="150"/>
      <c r="D4312" s="149"/>
      <c r="E4312" s="149"/>
      <c r="F4312" s="149"/>
      <c r="G4312" s="149"/>
      <c r="H4312" s="151"/>
      <c r="I4312" s="149"/>
      <c r="J4312" s="149"/>
      <c r="K4312" s="152"/>
      <c r="L4312" s="149"/>
      <c r="M4312" s="149"/>
      <c r="N4312" s="153"/>
      <c r="O4312" s="153"/>
      <c r="P4312" s="153"/>
    </row>
    <row r="4313" spans="1:16" x14ac:dyDescent="0.35">
      <c r="A4313" s="149"/>
      <c r="B4313" s="149"/>
      <c r="C4313" s="150"/>
      <c r="D4313" s="149"/>
      <c r="E4313" s="149"/>
      <c r="F4313" s="149"/>
      <c r="G4313" s="149"/>
      <c r="H4313" s="151"/>
      <c r="I4313" s="149"/>
      <c r="J4313" s="149"/>
      <c r="K4313" s="152"/>
      <c r="L4313" s="149"/>
      <c r="M4313" s="149"/>
      <c r="N4313" s="153"/>
      <c r="O4313" s="153"/>
      <c r="P4313" s="153"/>
    </row>
    <row r="4314" spans="1:16" x14ac:dyDescent="0.35">
      <c r="A4314" s="149"/>
      <c r="B4314" s="149"/>
      <c r="C4314" s="150"/>
      <c r="D4314" s="149"/>
      <c r="E4314" s="149"/>
      <c r="F4314" s="149"/>
      <c r="G4314" s="149"/>
      <c r="H4314" s="151"/>
      <c r="I4314" s="149"/>
      <c r="J4314" s="149"/>
      <c r="K4314" s="152"/>
      <c r="L4314" s="149"/>
      <c r="M4314" s="149"/>
      <c r="N4314" s="153"/>
      <c r="O4314" s="153"/>
      <c r="P4314" s="153"/>
    </row>
    <row r="4315" spans="1:16" x14ac:dyDescent="0.35">
      <c r="A4315" s="149"/>
      <c r="B4315" s="149"/>
      <c r="C4315" s="150"/>
      <c r="D4315" s="149"/>
      <c r="E4315" s="149"/>
      <c r="F4315" s="149"/>
      <c r="G4315" s="149"/>
      <c r="H4315" s="151"/>
      <c r="I4315" s="149"/>
      <c r="J4315" s="149"/>
      <c r="K4315" s="152"/>
      <c r="L4315" s="149"/>
      <c r="M4315" s="149"/>
      <c r="N4315" s="153"/>
      <c r="O4315" s="153"/>
      <c r="P4315" s="153"/>
    </row>
    <row r="4316" spans="1:16" x14ac:dyDescent="0.35">
      <c r="A4316" s="149"/>
      <c r="B4316" s="149"/>
      <c r="C4316" s="150"/>
      <c r="D4316" s="149"/>
      <c r="E4316" s="149"/>
      <c r="F4316" s="149"/>
      <c r="G4316" s="149"/>
      <c r="H4316" s="151"/>
      <c r="I4316" s="149"/>
      <c r="J4316" s="149"/>
      <c r="K4316" s="152"/>
      <c r="L4316" s="149"/>
      <c r="M4316" s="149"/>
      <c r="N4316" s="153"/>
      <c r="O4316" s="153"/>
      <c r="P4316" s="153"/>
    </row>
    <row r="4317" spans="1:16" x14ac:dyDescent="0.35">
      <c r="A4317" s="149"/>
      <c r="B4317" s="149"/>
      <c r="C4317" s="150"/>
      <c r="D4317" s="149"/>
      <c r="E4317" s="149"/>
      <c r="F4317" s="149"/>
      <c r="G4317" s="149"/>
      <c r="H4317" s="151"/>
      <c r="I4317" s="149"/>
      <c r="J4317" s="149"/>
      <c r="K4317" s="152"/>
      <c r="L4317" s="149"/>
      <c r="M4317" s="149"/>
      <c r="N4317" s="153"/>
      <c r="O4317" s="153"/>
      <c r="P4317" s="153"/>
    </row>
    <row r="4318" spans="1:16" x14ac:dyDescent="0.35">
      <c r="A4318" s="149"/>
      <c r="B4318" s="149"/>
      <c r="C4318" s="150"/>
      <c r="D4318" s="149"/>
      <c r="E4318" s="149"/>
      <c r="F4318" s="149"/>
      <c r="G4318" s="149"/>
      <c r="H4318" s="151"/>
      <c r="I4318" s="149"/>
      <c r="J4318" s="149"/>
      <c r="K4318" s="152"/>
      <c r="L4318" s="149"/>
      <c r="M4318" s="149"/>
      <c r="N4318" s="153"/>
      <c r="O4318" s="153"/>
      <c r="P4318" s="153"/>
    </row>
    <row r="4319" spans="1:16" x14ac:dyDescent="0.35">
      <c r="A4319" s="149"/>
      <c r="B4319" s="149"/>
      <c r="C4319" s="150"/>
      <c r="D4319" s="149"/>
      <c r="E4319" s="149"/>
      <c r="F4319" s="149"/>
      <c r="G4319" s="149"/>
      <c r="H4319" s="151"/>
      <c r="I4319" s="149"/>
      <c r="J4319" s="149"/>
      <c r="K4319" s="152"/>
      <c r="L4319" s="149"/>
      <c r="M4319" s="149"/>
      <c r="N4319" s="153"/>
      <c r="O4319" s="153"/>
      <c r="P4319" s="153"/>
    </row>
    <row r="4320" spans="1:16" x14ac:dyDescent="0.35">
      <c r="A4320" s="149"/>
      <c r="B4320" s="149"/>
      <c r="C4320" s="150"/>
      <c r="D4320" s="149"/>
      <c r="E4320" s="149"/>
      <c r="F4320" s="149"/>
      <c r="G4320" s="149"/>
      <c r="H4320" s="151"/>
      <c r="I4320" s="149"/>
      <c r="J4320" s="149"/>
      <c r="K4320" s="152"/>
      <c r="L4320" s="149"/>
      <c r="M4320" s="149"/>
      <c r="N4320" s="153"/>
      <c r="O4320" s="153"/>
      <c r="P4320" s="153"/>
    </row>
    <row r="4321" spans="1:16" x14ac:dyDescent="0.35">
      <c r="A4321" s="149"/>
      <c r="B4321" s="149"/>
      <c r="C4321" s="150"/>
      <c r="D4321" s="149"/>
      <c r="E4321" s="149"/>
      <c r="F4321" s="149"/>
      <c r="G4321" s="149"/>
      <c r="H4321" s="151"/>
      <c r="I4321" s="149"/>
      <c r="J4321" s="149"/>
      <c r="K4321" s="152"/>
      <c r="L4321" s="149"/>
      <c r="M4321" s="149"/>
      <c r="N4321" s="153"/>
      <c r="O4321" s="153"/>
      <c r="P4321" s="153"/>
    </row>
    <row r="4322" spans="1:16" x14ac:dyDescent="0.35">
      <c r="A4322" s="149"/>
      <c r="B4322" s="149"/>
      <c r="C4322" s="150"/>
      <c r="D4322" s="149"/>
      <c r="E4322" s="149"/>
      <c r="F4322" s="149"/>
      <c r="G4322" s="149"/>
      <c r="H4322" s="151"/>
      <c r="I4322" s="149"/>
      <c r="J4322" s="149"/>
      <c r="K4322" s="152"/>
      <c r="L4322" s="149"/>
      <c r="M4322" s="149"/>
      <c r="N4322" s="153"/>
      <c r="O4322" s="153"/>
      <c r="P4322" s="153"/>
    </row>
    <row r="4323" spans="1:16" x14ac:dyDescent="0.35">
      <c r="A4323" s="149"/>
      <c r="B4323" s="149"/>
      <c r="C4323" s="150"/>
      <c r="D4323" s="149"/>
      <c r="E4323" s="149"/>
      <c r="F4323" s="149"/>
      <c r="G4323" s="149"/>
      <c r="H4323" s="151"/>
      <c r="I4323" s="149"/>
      <c r="J4323" s="149"/>
      <c r="K4323" s="152"/>
      <c r="L4323" s="149"/>
      <c r="M4323" s="149"/>
      <c r="N4323" s="153"/>
      <c r="O4323" s="153"/>
      <c r="P4323" s="153"/>
    </row>
    <row r="4324" spans="1:16" x14ac:dyDescent="0.35">
      <c r="A4324" s="149"/>
      <c r="B4324" s="149"/>
      <c r="C4324" s="150"/>
      <c r="D4324" s="149"/>
      <c r="E4324" s="149"/>
      <c r="F4324" s="149"/>
      <c r="G4324" s="149"/>
      <c r="H4324" s="151"/>
      <c r="I4324" s="149"/>
      <c r="J4324" s="149"/>
      <c r="K4324" s="152"/>
      <c r="L4324" s="149"/>
      <c r="M4324" s="149"/>
      <c r="N4324" s="153"/>
      <c r="O4324" s="153"/>
      <c r="P4324" s="153"/>
    </row>
    <row r="4325" spans="1:16" x14ac:dyDescent="0.35">
      <c r="A4325" s="149"/>
      <c r="B4325" s="149"/>
      <c r="C4325" s="150"/>
      <c r="D4325" s="149"/>
      <c r="E4325" s="149"/>
      <c r="F4325" s="149"/>
      <c r="G4325" s="149"/>
      <c r="H4325" s="151"/>
      <c r="I4325" s="149"/>
      <c r="J4325" s="149"/>
      <c r="K4325" s="152"/>
      <c r="L4325" s="149"/>
      <c r="M4325" s="149"/>
      <c r="N4325" s="153"/>
      <c r="O4325" s="153"/>
      <c r="P4325" s="153"/>
    </row>
    <row r="4326" spans="1:16" x14ac:dyDescent="0.35">
      <c r="A4326" s="149"/>
      <c r="B4326" s="149"/>
      <c r="C4326" s="150"/>
      <c r="D4326" s="149"/>
      <c r="E4326" s="149"/>
      <c r="F4326" s="149"/>
      <c r="G4326" s="149"/>
      <c r="H4326" s="151"/>
      <c r="I4326" s="149"/>
      <c r="J4326" s="149"/>
      <c r="K4326" s="152"/>
      <c r="L4326" s="149"/>
      <c r="M4326" s="149"/>
      <c r="N4326" s="153"/>
      <c r="O4326" s="153"/>
      <c r="P4326" s="153"/>
    </row>
    <row r="4327" spans="1:16" x14ac:dyDescent="0.35">
      <c r="A4327" s="149"/>
      <c r="B4327" s="149"/>
      <c r="C4327" s="150"/>
      <c r="D4327" s="149"/>
      <c r="E4327" s="149"/>
      <c r="F4327" s="149"/>
      <c r="G4327" s="149"/>
      <c r="H4327" s="151"/>
      <c r="I4327" s="149"/>
      <c r="J4327" s="149"/>
      <c r="K4327" s="152"/>
      <c r="L4327" s="149"/>
      <c r="M4327" s="149"/>
      <c r="N4327" s="153"/>
      <c r="O4327" s="153"/>
      <c r="P4327" s="153"/>
    </row>
    <row r="4328" spans="1:16" x14ac:dyDescent="0.35">
      <c r="A4328" s="149"/>
      <c r="B4328" s="149"/>
      <c r="C4328" s="150"/>
      <c r="D4328" s="149"/>
      <c r="E4328" s="149"/>
      <c r="F4328" s="149"/>
      <c r="G4328" s="149"/>
      <c r="H4328" s="151"/>
      <c r="I4328" s="149"/>
      <c r="J4328" s="149"/>
      <c r="K4328" s="152"/>
      <c r="L4328" s="149"/>
      <c r="M4328" s="149"/>
      <c r="N4328" s="153"/>
      <c r="O4328" s="153"/>
      <c r="P4328" s="153"/>
    </row>
    <row r="4329" spans="1:16" x14ac:dyDescent="0.35">
      <c r="A4329" s="149"/>
      <c r="B4329" s="149"/>
      <c r="C4329" s="150"/>
      <c r="D4329" s="149"/>
      <c r="E4329" s="149"/>
      <c r="F4329" s="149"/>
      <c r="G4329" s="149"/>
      <c r="H4329" s="151"/>
      <c r="I4329" s="149"/>
      <c r="J4329" s="149"/>
      <c r="K4329" s="152"/>
      <c r="L4329" s="149"/>
      <c r="M4329" s="149"/>
      <c r="N4329" s="153"/>
      <c r="O4329" s="153"/>
      <c r="P4329" s="153"/>
    </row>
    <row r="4330" spans="1:16" x14ac:dyDescent="0.35">
      <c r="A4330" s="149"/>
      <c r="B4330" s="149"/>
      <c r="C4330" s="150"/>
      <c r="D4330" s="149"/>
      <c r="E4330" s="149"/>
      <c r="F4330" s="149"/>
      <c r="G4330" s="149"/>
      <c r="H4330" s="151"/>
      <c r="I4330" s="149"/>
      <c r="J4330" s="149"/>
      <c r="K4330" s="152"/>
      <c r="L4330" s="149"/>
      <c r="M4330" s="149"/>
      <c r="N4330" s="153"/>
      <c r="O4330" s="153"/>
      <c r="P4330" s="153"/>
    </row>
    <row r="4331" spans="1:16" x14ac:dyDescent="0.35">
      <c r="A4331" s="149"/>
      <c r="B4331" s="149"/>
      <c r="C4331" s="150"/>
      <c r="D4331" s="149"/>
      <c r="E4331" s="149"/>
      <c r="F4331" s="149"/>
      <c r="G4331" s="149"/>
      <c r="H4331" s="151"/>
      <c r="I4331" s="149"/>
      <c r="J4331" s="149"/>
      <c r="K4331" s="152"/>
      <c r="L4331" s="149"/>
      <c r="M4331" s="149"/>
      <c r="N4331" s="153"/>
      <c r="O4331" s="153"/>
      <c r="P4331" s="153"/>
    </row>
    <row r="4332" spans="1:16" x14ac:dyDescent="0.35">
      <c r="A4332" s="149"/>
      <c r="B4332" s="149"/>
      <c r="C4332" s="150"/>
      <c r="D4332" s="149"/>
      <c r="E4332" s="149"/>
      <c r="F4332" s="149"/>
      <c r="G4332" s="149"/>
      <c r="H4332" s="151"/>
      <c r="I4332" s="149"/>
      <c r="J4332" s="149"/>
      <c r="K4332" s="152"/>
      <c r="L4332" s="149"/>
      <c r="M4332" s="149"/>
      <c r="N4332" s="153"/>
      <c r="O4332" s="153"/>
      <c r="P4332" s="153"/>
    </row>
    <row r="4333" spans="1:16" x14ac:dyDescent="0.35">
      <c r="A4333" s="149"/>
      <c r="B4333" s="149"/>
      <c r="C4333" s="150"/>
      <c r="D4333" s="149"/>
      <c r="E4333" s="149"/>
      <c r="F4333" s="149"/>
      <c r="G4333" s="149"/>
      <c r="H4333" s="151"/>
      <c r="I4333" s="149"/>
      <c r="J4333" s="149"/>
      <c r="K4333" s="152"/>
      <c r="L4333" s="149"/>
      <c r="M4333" s="149"/>
      <c r="N4333" s="153"/>
      <c r="O4333" s="153"/>
      <c r="P4333" s="153"/>
    </row>
    <row r="4334" spans="1:16" x14ac:dyDescent="0.35">
      <c r="A4334" s="149"/>
      <c r="B4334" s="149"/>
      <c r="C4334" s="150"/>
      <c r="D4334" s="149"/>
      <c r="E4334" s="149"/>
      <c r="F4334" s="149"/>
      <c r="G4334" s="149"/>
      <c r="H4334" s="151"/>
      <c r="I4334" s="149"/>
      <c r="J4334" s="149"/>
      <c r="K4334" s="152"/>
      <c r="L4334" s="149"/>
      <c r="M4334" s="149"/>
      <c r="N4334" s="153"/>
      <c r="O4334" s="153"/>
      <c r="P4334" s="153"/>
    </row>
    <row r="4335" spans="1:16" x14ac:dyDescent="0.35">
      <c r="A4335" s="149"/>
      <c r="B4335" s="149"/>
      <c r="C4335" s="150"/>
      <c r="D4335" s="149"/>
      <c r="E4335" s="149"/>
      <c r="F4335" s="149"/>
      <c r="G4335" s="149"/>
      <c r="H4335" s="151"/>
      <c r="I4335" s="149"/>
      <c r="J4335" s="149"/>
      <c r="K4335" s="152"/>
      <c r="L4335" s="149"/>
      <c r="M4335" s="149"/>
      <c r="N4335" s="153"/>
      <c r="O4335" s="153"/>
      <c r="P4335" s="153"/>
    </row>
    <row r="4336" spans="1:16" x14ac:dyDescent="0.35">
      <c r="A4336" s="149"/>
      <c r="B4336" s="149"/>
      <c r="C4336" s="150"/>
      <c r="D4336" s="149"/>
      <c r="E4336" s="149"/>
      <c r="F4336" s="149"/>
      <c r="G4336" s="149"/>
      <c r="H4336" s="151"/>
      <c r="I4336" s="149"/>
      <c r="J4336" s="149"/>
      <c r="K4336" s="152"/>
      <c r="L4336" s="149"/>
      <c r="M4336" s="149"/>
      <c r="N4336" s="153"/>
      <c r="O4336" s="153"/>
      <c r="P4336" s="153"/>
    </row>
    <row r="4337" spans="1:16" x14ac:dyDescent="0.35">
      <c r="A4337" s="149"/>
      <c r="B4337" s="149"/>
      <c r="C4337" s="150"/>
      <c r="D4337" s="149"/>
      <c r="E4337" s="149"/>
      <c r="F4337" s="149"/>
      <c r="G4337" s="149"/>
      <c r="H4337" s="151"/>
      <c r="I4337" s="149"/>
      <c r="J4337" s="149"/>
      <c r="K4337" s="152"/>
      <c r="L4337" s="149"/>
      <c r="M4337" s="149"/>
      <c r="N4337" s="153"/>
      <c r="O4337" s="153"/>
      <c r="P4337" s="153"/>
    </row>
    <row r="4338" spans="1:16" x14ac:dyDescent="0.35">
      <c r="A4338" s="149"/>
      <c r="B4338" s="149"/>
      <c r="C4338" s="150"/>
      <c r="D4338" s="149"/>
      <c r="E4338" s="149"/>
      <c r="F4338" s="149"/>
      <c r="G4338" s="149"/>
      <c r="H4338" s="151"/>
      <c r="I4338" s="149"/>
      <c r="J4338" s="149"/>
      <c r="K4338" s="152"/>
      <c r="L4338" s="149"/>
      <c r="M4338" s="149"/>
      <c r="N4338" s="153"/>
      <c r="O4338" s="153"/>
      <c r="P4338" s="153"/>
    </row>
    <row r="4339" spans="1:16" x14ac:dyDescent="0.35">
      <c r="A4339" s="149"/>
      <c r="B4339" s="149"/>
      <c r="C4339" s="150"/>
      <c r="D4339" s="149"/>
      <c r="E4339" s="149"/>
      <c r="F4339" s="149"/>
      <c r="G4339" s="149"/>
      <c r="H4339" s="151"/>
      <c r="I4339" s="149"/>
      <c r="J4339" s="149"/>
      <c r="K4339" s="152"/>
      <c r="L4339" s="149"/>
      <c r="M4339" s="149"/>
      <c r="N4339" s="153"/>
      <c r="O4339" s="153"/>
      <c r="P4339" s="153"/>
    </row>
    <row r="4340" spans="1:16" x14ac:dyDescent="0.35">
      <c r="A4340" s="149"/>
      <c r="B4340" s="149"/>
      <c r="C4340" s="150"/>
      <c r="D4340" s="149"/>
      <c r="E4340" s="149"/>
      <c r="F4340" s="149"/>
      <c r="G4340" s="149"/>
      <c r="H4340" s="151"/>
      <c r="I4340" s="149"/>
      <c r="J4340" s="149"/>
      <c r="K4340" s="152"/>
      <c r="L4340" s="149"/>
      <c r="M4340" s="149"/>
      <c r="N4340" s="153"/>
      <c r="O4340" s="153"/>
      <c r="P4340" s="153"/>
    </row>
    <row r="4341" spans="1:16" x14ac:dyDescent="0.35">
      <c r="A4341" s="149"/>
      <c r="B4341" s="149"/>
      <c r="C4341" s="150"/>
      <c r="D4341" s="149"/>
      <c r="E4341" s="149"/>
      <c r="F4341" s="149"/>
      <c r="G4341" s="149"/>
      <c r="H4341" s="151"/>
      <c r="I4341" s="149"/>
      <c r="J4341" s="149"/>
      <c r="K4341" s="152"/>
      <c r="L4341" s="149"/>
      <c r="M4341" s="149"/>
      <c r="N4341" s="153"/>
      <c r="O4341" s="153"/>
      <c r="P4341" s="153"/>
    </row>
    <row r="4342" spans="1:16" x14ac:dyDescent="0.35">
      <c r="A4342" s="149"/>
      <c r="B4342" s="149"/>
      <c r="C4342" s="150"/>
      <c r="D4342" s="149"/>
      <c r="E4342" s="149"/>
      <c r="F4342" s="149"/>
      <c r="G4342" s="149"/>
      <c r="H4342" s="151"/>
      <c r="I4342" s="149"/>
      <c r="J4342" s="149"/>
      <c r="K4342" s="152"/>
      <c r="L4342" s="149"/>
      <c r="M4342" s="149"/>
      <c r="N4342" s="153"/>
      <c r="O4342" s="153"/>
      <c r="P4342" s="153"/>
    </row>
    <row r="4343" spans="1:16" x14ac:dyDescent="0.35">
      <c r="A4343" s="149"/>
      <c r="B4343" s="149"/>
      <c r="C4343" s="150"/>
      <c r="D4343" s="149"/>
      <c r="E4343" s="149"/>
      <c r="F4343" s="149"/>
      <c r="G4343" s="149"/>
      <c r="H4343" s="151"/>
      <c r="I4343" s="149"/>
      <c r="J4343" s="149"/>
      <c r="K4343" s="152"/>
      <c r="L4343" s="149"/>
      <c r="M4343" s="149"/>
      <c r="N4343" s="153"/>
      <c r="O4343" s="153"/>
      <c r="P4343" s="153"/>
    </row>
    <row r="4344" spans="1:16" x14ac:dyDescent="0.35">
      <c r="A4344" s="149"/>
      <c r="B4344" s="149"/>
      <c r="C4344" s="150"/>
      <c r="D4344" s="149"/>
      <c r="E4344" s="149"/>
      <c r="F4344" s="149"/>
      <c r="G4344" s="149"/>
      <c r="H4344" s="151"/>
      <c r="I4344" s="149"/>
      <c r="J4344" s="149"/>
      <c r="K4344" s="152"/>
      <c r="L4344" s="149"/>
      <c r="M4344" s="149"/>
      <c r="N4344" s="153"/>
      <c r="O4344" s="153"/>
      <c r="P4344" s="153"/>
    </row>
    <row r="4345" spans="1:16" x14ac:dyDescent="0.35">
      <c r="A4345" s="149"/>
      <c r="B4345" s="149"/>
      <c r="C4345" s="150"/>
      <c r="D4345" s="149"/>
      <c r="E4345" s="149"/>
      <c r="F4345" s="149"/>
      <c r="G4345" s="149"/>
      <c r="H4345" s="151"/>
      <c r="I4345" s="149"/>
      <c r="J4345" s="149"/>
      <c r="K4345" s="152"/>
      <c r="L4345" s="149"/>
      <c r="M4345" s="149"/>
      <c r="N4345" s="153"/>
      <c r="O4345" s="153"/>
      <c r="P4345" s="153"/>
    </row>
    <row r="4346" spans="1:16" x14ac:dyDescent="0.35">
      <c r="A4346" s="149"/>
      <c r="B4346" s="149"/>
      <c r="C4346" s="150"/>
      <c r="D4346" s="149"/>
      <c r="E4346" s="149"/>
      <c r="F4346" s="149"/>
      <c r="G4346" s="149"/>
      <c r="H4346" s="151"/>
      <c r="I4346" s="149"/>
      <c r="J4346" s="149"/>
      <c r="K4346" s="152"/>
      <c r="L4346" s="149"/>
      <c r="M4346" s="149"/>
      <c r="N4346" s="153"/>
      <c r="O4346" s="153"/>
      <c r="P4346" s="153"/>
    </row>
    <row r="4347" spans="1:16" x14ac:dyDescent="0.35">
      <c r="A4347" s="149"/>
      <c r="B4347" s="149"/>
      <c r="C4347" s="150"/>
      <c r="D4347" s="149"/>
      <c r="E4347" s="149"/>
      <c r="F4347" s="149"/>
      <c r="G4347" s="149"/>
      <c r="H4347" s="151"/>
      <c r="I4347" s="149"/>
      <c r="J4347" s="149"/>
      <c r="K4347" s="152"/>
      <c r="L4347" s="149"/>
      <c r="M4347" s="149"/>
      <c r="N4347" s="153"/>
      <c r="O4347" s="153"/>
      <c r="P4347" s="153"/>
    </row>
    <row r="4348" spans="1:16" x14ac:dyDescent="0.35">
      <c r="A4348" s="149"/>
      <c r="B4348" s="149"/>
      <c r="C4348" s="150"/>
      <c r="D4348" s="149"/>
      <c r="E4348" s="149"/>
      <c r="F4348" s="149"/>
      <c r="G4348" s="149"/>
      <c r="H4348" s="151"/>
      <c r="I4348" s="149"/>
      <c r="J4348" s="149"/>
      <c r="K4348" s="152"/>
      <c r="L4348" s="149"/>
      <c r="M4348" s="149"/>
      <c r="N4348" s="153"/>
      <c r="O4348" s="153"/>
      <c r="P4348" s="153"/>
    </row>
    <row r="4349" spans="1:16" x14ac:dyDescent="0.35">
      <c r="A4349" s="149"/>
      <c r="B4349" s="149"/>
      <c r="C4349" s="150"/>
      <c r="D4349" s="149"/>
      <c r="E4349" s="149"/>
      <c r="F4349" s="149"/>
      <c r="G4349" s="149"/>
      <c r="H4349" s="151"/>
      <c r="I4349" s="149"/>
      <c r="J4349" s="149"/>
      <c r="K4349" s="152"/>
      <c r="L4349" s="149"/>
      <c r="M4349" s="149"/>
      <c r="N4349" s="153"/>
      <c r="O4349" s="153"/>
      <c r="P4349" s="153"/>
    </row>
    <row r="4350" spans="1:16" x14ac:dyDescent="0.35">
      <c r="A4350" s="149"/>
      <c r="B4350" s="149"/>
      <c r="C4350" s="150"/>
      <c r="D4350" s="149"/>
      <c r="E4350" s="149"/>
      <c r="F4350" s="149"/>
      <c r="G4350" s="149"/>
      <c r="H4350" s="151"/>
      <c r="I4350" s="149"/>
      <c r="J4350" s="149"/>
      <c r="K4350" s="152"/>
      <c r="L4350" s="149"/>
      <c r="M4350" s="149"/>
      <c r="N4350" s="153"/>
      <c r="O4350" s="153"/>
      <c r="P4350" s="153"/>
    </row>
    <row r="4351" spans="1:16" x14ac:dyDescent="0.35">
      <c r="A4351" s="149"/>
      <c r="B4351" s="149"/>
      <c r="C4351" s="150"/>
      <c r="D4351" s="149"/>
      <c r="E4351" s="149"/>
      <c r="F4351" s="149"/>
      <c r="G4351" s="149"/>
      <c r="H4351" s="151"/>
      <c r="I4351" s="149"/>
      <c r="J4351" s="149"/>
      <c r="K4351" s="152"/>
      <c r="L4351" s="149"/>
      <c r="M4351" s="149"/>
      <c r="N4351" s="153"/>
      <c r="O4351" s="153"/>
      <c r="P4351" s="153"/>
    </row>
    <row r="4352" spans="1:16" x14ac:dyDescent="0.35">
      <c r="A4352" s="149"/>
      <c r="B4352" s="149"/>
      <c r="C4352" s="150"/>
      <c r="D4352" s="149"/>
      <c r="E4352" s="149"/>
      <c r="F4352" s="149"/>
      <c r="G4352" s="149"/>
      <c r="H4352" s="151"/>
      <c r="I4352" s="149"/>
      <c r="J4352" s="149"/>
      <c r="K4352" s="152"/>
      <c r="L4352" s="149"/>
      <c r="M4352" s="149"/>
      <c r="N4352" s="153"/>
      <c r="O4352" s="153"/>
      <c r="P4352" s="153"/>
    </row>
    <row r="4353" spans="1:16" x14ac:dyDescent="0.35">
      <c r="A4353" s="149"/>
      <c r="B4353" s="149"/>
      <c r="C4353" s="150"/>
      <c r="D4353" s="149"/>
      <c r="E4353" s="149"/>
      <c r="F4353" s="149"/>
      <c r="G4353" s="149"/>
      <c r="H4353" s="151"/>
      <c r="I4353" s="149"/>
      <c r="J4353" s="149"/>
      <c r="K4353" s="152"/>
      <c r="L4353" s="149"/>
      <c r="M4353" s="149"/>
      <c r="N4353" s="153"/>
      <c r="O4353" s="153"/>
      <c r="P4353" s="153"/>
    </row>
    <row r="4354" spans="1:16" x14ac:dyDescent="0.35">
      <c r="A4354" s="149"/>
      <c r="B4354" s="149"/>
      <c r="C4354" s="150"/>
      <c r="D4354" s="149"/>
      <c r="E4354" s="149"/>
      <c r="F4354" s="149"/>
      <c r="G4354" s="149"/>
      <c r="H4354" s="151"/>
      <c r="I4354" s="149"/>
      <c r="J4354" s="149"/>
      <c r="K4354" s="152"/>
      <c r="L4354" s="149"/>
      <c r="M4354" s="149"/>
      <c r="N4354" s="153"/>
      <c r="O4354" s="153"/>
      <c r="P4354" s="153"/>
    </row>
    <row r="4355" spans="1:16" x14ac:dyDescent="0.35">
      <c r="A4355" s="149"/>
      <c r="B4355" s="149"/>
      <c r="C4355" s="150"/>
      <c r="D4355" s="149"/>
      <c r="E4355" s="149"/>
      <c r="F4355" s="149"/>
      <c r="G4355" s="149"/>
      <c r="H4355" s="151"/>
      <c r="I4355" s="149"/>
      <c r="J4355" s="149"/>
      <c r="K4355" s="152"/>
      <c r="L4355" s="149"/>
      <c r="M4355" s="149"/>
      <c r="N4355" s="153"/>
      <c r="O4355" s="153"/>
      <c r="P4355" s="153"/>
    </row>
    <row r="4356" spans="1:16" x14ac:dyDescent="0.35">
      <c r="A4356" s="149"/>
      <c r="B4356" s="149"/>
      <c r="C4356" s="150"/>
      <c r="D4356" s="149"/>
      <c r="E4356" s="149"/>
      <c r="F4356" s="149"/>
      <c r="G4356" s="149"/>
      <c r="H4356" s="151"/>
      <c r="I4356" s="149"/>
      <c r="J4356" s="149"/>
      <c r="K4356" s="152"/>
      <c r="L4356" s="149"/>
      <c r="M4356" s="149"/>
      <c r="N4356" s="153"/>
      <c r="O4356" s="153"/>
      <c r="P4356" s="153"/>
    </row>
    <row r="4357" spans="1:16" x14ac:dyDescent="0.35">
      <c r="A4357" s="149"/>
      <c r="B4357" s="149"/>
      <c r="C4357" s="150"/>
      <c r="D4357" s="149"/>
      <c r="E4357" s="149"/>
      <c r="F4357" s="149"/>
      <c r="G4357" s="149"/>
      <c r="H4357" s="151"/>
      <c r="I4357" s="149"/>
      <c r="J4357" s="149"/>
      <c r="K4357" s="152"/>
      <c r="L4357" s="149"/>
      <c r="M4357" s="149"/>
      <c r="N4357" s="153"/>
      <c r="O4357" s="153"/>
      <c r="P4357" s="153"/>
    </row>
    <row r="4358" spans="1:16" x14ac:dyDescent="0.35">
      <c r="A4358" s="149"/>
      <c r="B4358" s="149"/>
      <c r="C4358" s="150"/>
      <c r="D4358" s="149"/>
      <c r="E4358" s="149"/>
      <c r="F4358" s="149"/>
      <c r="G4358" s="149"/>
      <c r="H4358" s="151"/>
      <c r="I4358" s="149"/>
      <c r="J4358" s="149"/>
      <c r="K4358" s="152"/>
      <c r="L4358" s="149"/>
      <c r="M4358" s="149"/>
      <c r="N4358" s="153"/>
      <c r="O4358" s="153"/>
      <c r="P4358" s="153"/>
    </row>
    <row r="4359" spans="1:16" x14ac:dyDescent="0.35">
      <c r="A4359" s="149"/>
      <c r="B4359" s="149"/>
      <c r="C4359" s="150"/>
      <c r="D4359" s="149"/>
      <c r="E4359" s="149"/>
      <c r="F4359" s="149"/>
      <c r="G4359" s="149"/>
      <c r="H4359" s="151"/>
      <c r="I4359" s="149"/>
      <c r="J4359" s="149"/>
      <c r="K4359" s="152"/>
      <c r="L4359" s="149"/>
      <c r="M4359" s="149"/>
      <c r="N4359" s="153"/>
      <c r="O4359" s="153"/>
      <c r="P4359" s="153"/>
    </row>
    <row r="4360" spans="1:16" x14ac:dyDescent="0.35">
      <c r="A4360" s="149"/>
      <c r="B4360" s="149"/>
      <c r="C4360" s="150"/>
      <c r="D4360" s="149"/>
      <c r="E4360" s="149"/>
      <c r="F4360" s="149"/>
      <c r="G4360" s="149"/>
      <c r="H4360" s="151"/>
      <c r="I4360" s="149"/>
      <c r="J4360" s="149"/>
      <c r="K4360" s="152"/>
      <c r="L4360" s="149"/>
      <c r="M4360" s="149"/>
      <c r="N4360" s="153"/>
      <c r="O4360" s="153"/>
      <c r="P4360" s="153"/>
    </row>
    <row r="4361" spans="1:16" x14ac:dyDescent="0.35">
      <c r="A4361" s="149"/>
      <c r="B4361" s="149"/>
      <c r="C4361" s="150"/>
      <c r="D4361" s="149"/>
      <c r="E4361" s="149"/>
      <c r="F4361" s="149"/>
      <c r="G4361" s="149"/>
      <c r="H4361" s="151"/>
      <c r="I4361" s="149"/>
      <c r="J4361" s="149"/>
      <c r="K4361" s="152"/>
      <c r="L4361" s="149"/>
      <c r="M4361" s="149"/>
      <c r="N4361" s="153"/>
      <c r="O4361" s="153"/>
      <c r="P4361" s="153"/>
    </row>
    <row r="4362" spans="1:16" x14ac:dyDescent="0.35">
      <c r="A4362" s="149"/>
      <c r="B4362" s="149"/>
      <c r="C4362" s="150"/>
      <c r="D4362" s="149"/>
      <c r="E4362" s="149"/>
      <c r="F4362" s="149"/>
      <c r="G4362" s="149"/>
      <c r="H4362" s="151"/>
      <c r="I4362" s="149"/>
      <c r="J4362" s="149"/>
      <c r="K4362" s="152"/>
      <c r="L4362" s="149"/>
      <c r="M4362" s="149"/>
      <c r="N4362" s="153"/>
      <c r="O4362" s="153"/>
      <c r="P4362" s="153"/>
    </row>
    <row r="4363" spans="1:16" x14ac:dyDescent="0.35">
      <c r="A4363" s="149"/>
      <c r="B4363" s="149"/>
      <c r="C4363" s="150"/>
      <c r="D4363" s="149"/>
      <c r="E4363" s="149"/>
      <c r="F4363" s="149"/>
      <c r="G4363" s="149"/>
      <c r="H4363" s="151"/>
      <c r="I4363" s="149"/>
      <c r="J4363" s="149"/>
      <c r="K4363" s="152"/>
      <c r="L4363" s="149"/>
      <c r="M4363" s="149"/>
      <c r="N4363" s="153"/>
      <c r="O4363" s="153"/>
      <c r="P4363" s="153"/>
    </row>
    <row r="4364" spans="1:16" x14ac:dyDescent="0.35">
      <c r="A4364" s="149"/>
      <c r="B4364" s="149"/>
      <c r="C4364" s="150"/>
      <c r="D4364" s="149"/>
      <c r="E4364" s="149"/>
      <c r="F4364" s="149"/>
      <c r="G4364" s="149"/>
      <c r="H4364" s="151"/>
      <c r="I4364" s="149"/>
      <c r="J4364" s="149"/>
      <c r="K4364" s="152"/>
      <c r="L4364" s="149"/>
      <c r="M4364" s="149"/>
      <c r="N4364" s="153"/>
      <c r="O4364" s="153"/>
      <c r="P4364" s="153"/>
    </row>
    <row r="4365" spans="1:16" x14ac:dyDescent="0.35">
      <c r="A4365" s="149"/>
      <c r="B4365" s="149"/>
      <c r="C4365" s="150"/>
      <c r="D4365" s="149"/>
      <c r="E4365" s="149"/>
      <c r="F4365" s="149"/>
      <c r="G4365" s="149"/>
      <c r="H4365" s="151"/>
      <c r="I4365" s="149"/>
      <c r="J4365" s="149"/>
      <c r="K4365" s="152"/>
      <c r="L4365" s="149"/>
      <c r="M4365" s="149"/>
      <c r="N4365" s="153"/>
      <c r="O4365" s="153"/>
      <c r="P4365" s="153"/>
    </row>
    <row r="4366" spans="1:16" x14ac:dyDescent="0.35">
      <c r="A4366" s="149"/>
      <c r="B4366" s="149"/>
      <c r="C4366" s="150"/>
      <c r="D4366" s="149"/>
      <c r="E4366" s="149"/>
      <c r="F4366" s="149"/>
      <c r="G4366" s="149"/>
      <c r="H4366" s="151"/>
      <c r="I4366" s="149"/>
      <c r="J4366" s="149"/>
      <c r="K4366" s="152"/>
      <c r="L4366" s="149"/>
      <c r="M4366" s="149"/>
      <c r="N4366" s="153"/>
      <c r="O4366" s="153"/>
      <c r="P4366" s="153"/>
    </row>
    <row r="4367" spans="1:16" x14ac:dyDescent="0.35">
      <c r="A4367" s="149"/>
      <c r="B4367" s="149"/>
      <c r="C4367" s="150"/>
      <c r="D4367" s="149"/>
      <c r="E4367" s="149"/>
      <c r="F4367" s="149"/>
      <c r="G4367" s="149"/>
      <c r="H4367" s="151"/>
      <c r="I4367" s="149"/>
      <c r="J4367" s="149"/>
      <c r="K4367" s="152"/>
      <c r="L4367" s="149"/>
      <c r="M4367" s="149"/>
      <c r="N4367" s="153"/>
      <c r="O4367" s="153"/>
      <c r="P4367" s="153"/>
    </row>
    <row r="4368" spans="1:16" x14ac:dyDescent="0.35">
      <c r="A4368" s="149"/>
      <c r="B4368" s="149"/>
      <c r="C4368" s="150"/>
      <c r="D4368" s="149"/>
      <c r="E4368" s="149"/>
      <c r="F4368" s="149"/>
      <c r="G4368" s="149"/>
      <c r="H4368" s="151"/>
      <c r="I4368" s="149"/>
      <c r="J4368" s="149"/>
      <c r="K4368" s="152"/>
      <c r="L4368" s="149"/>
      <c r="M4368" s="149"/>
      <c r="N4368" s="153"/>
      <c r="O4368" s="153"/>
      <c r="P4368" s="153"/>
    </row>
    <row r="4369" spans="1:16" x14ac:dyDescent="0.35">
      <c r="A4369" s="149"/>
      <c r="B4369" s="149"/>
      <c r="C4369" s="150"/>
      <c r="D4369" s="149"/>
      <c r="E4369" s="149"/>
      <c r="F4369" s="149"/>
      <c r="G4369" s="149"/>
      <c r="H4369" s="151"/>
      <c r="I4369" s="149"/>
      <c r="J4369" s="149"/>
      <c r="K4369" s="152"/>
      <c r="L4369" s="149"/>
      <c r="M4369" s="149"/>
      <c r="N4369" s="153"/>
      <c r="O4369" s="153"/>
      <c r="P4369" s="153"/>
    </row>
    <row r="4370" spans="1:16" x14ac:dyDescent="0.35">
      <c r="A4370" s="149"/>
      <c r="B4370" s="149"/>
      <c r="C4370" s="150"/>
      <c r="D4370" s="149"/>
      <c r="E4370" s="149"/>
      <c r="F4370" s="149"/>
      <c r="G4370" s="149"/>
      <c r="H4370" s="151"/>
      <c r="I4370" s="149"/>
      <c r="J4370" s="149"/>
      <c r="K4370" s="152"/>
      <c r="L4370" s="149"/>
      <c r="M4370" s="149"/>
      <c r="N4370" s="153"/>
      <c r="O4370" s="153"/>
      <c r="P4370" s="153"/>
    </row>
    <row r="4371" spans="1:16" x14ac:dyDescent="0.35">
      <c r="A4371" s="149"/>
      <c r="B4371" s="149"/>
      <c r="C4371" s="150"/>
      <c r="D4371" s="149"/>
      <c r="E4371" s="149"/>
      <c r="F4371" s="149"/>
      <c r="G4371" s="149"/>
      <c r="H4371" s="151"/>
      <c r="I4371" s="149"/>
      <c r="J4371" s="149"/>
      <c r="K4371" s="152"/>
      <c r="L4371" s="149"/>
      <c r="M4371" s="149"/>
      <c r="N4371" s="153"/>
      <c r="O4371" s="153"/>
      <c r="P4371" s="153"/>
    </row>
    <row r="4372" spans="1:16" x14ac:dyDescent="0.35">
      <c r="A4372" s="149"/>
      <c r="B4372" s="149"/>
      <c r="C4372" s="150"/>
      <c r="D4372" s="149"/>
      <c r="E4372" s="149"/>
      <c r="F4372" s="149"/>
      <c r="G4372" s="149"/>
      <c r="H4372" s="151"/>
      <c r="I4372" s="149"/>
      <c r="J4372" s="149"/>
      <c r="K4372" s="152"/>
      <c r="L4372" s="149"/>
      <c r="M4372" s="149"/>
      <c r="N4372" s="153"/>
      <c r="O4372" s="153"/>
      <c r="P4372" s="153"/>
    </row>
    <row r="4373" spans="1:16" x14ac:dyDescent="0.35">
      <c r="A4373" s="149"/>
      <c r="B4373" s="149"/>
      <c r="C4373" s="150"/>
      <c r="D4373" s="149"/>
      <c r="E4373" s="149"/>
      <c r="F4373" s="149"/>
      <c r="G4373" s="149"/>
      <c r="H4373" s="151"/>
      <c r="I4373" s="149"/>
      <c r="J4373" s="149"/>
      <c r="K4373" s="152"/>
      <c r="L4373" s="149"/>
      <c r="M4373" s="149"/>
      <c r="N4373" s="153"/>
      <c r="O4373" s="153"/>
      <c r="P4373" s="153"/>
    </row>
    <row r="4374" spans="1:16" x14ac:dyDescent="0.35">
      <c r="A4374" s="149"/>
      <c r="B4374" s="149"/>
      <c r="C4374" s="150"/>
      <c r="D4374" s="149"/>
      <c r="E4374" s="149"/>
      <c r="F4374" s="149"/>
      <c r="G4374" s="149"/>
      <c r="H4374" s="151"/>
      <c r="I4374" s="149"/>
      <c r="J4374" s="149"/>
      <c r="K4374" s="152"/>
      <c r="L4374" s="149"/>
      <c r="M4374" s="149"/>
      <c r="N4374" s="153"/>
      <c r="O4374" s="153"/>
      <c r="P4374" s="153"/>
    </row>
    <row r="4375" spans="1:16" x14ac:dyDescent="0.35">
      <c r="A4375" s="149"/>
      <c r="B4375" s="149"/>
      <c r="C4375" s="150"/>
      <c r="D4375" s="149"/>
      <c r="E4375" s="149"/>
      <c r="F4375" s="149"/>
      <c r="G4375" s="149"/>
      <c r="H4375" s="151"/>
      <c r="I4375" s="149"/>
      <c r="J4375" s="149"/>
      <c r="K4375" s="152"/>
      <c r="L4375" s="149"/>
      <c r="M4375" s="149"/>
      <c r="N4375" s="153"/>
      <c r="O4375" s="153"/>
      <c r="P4375" s="153"/>
    </row>
    <row r="4376" spans="1:16" x14ac:dyDescent="0.35">
      <c r="A4376" s="149"/>
      <c r="B4376" s="149"/>
      <c r="C4376" s="150"/>
      <c r="D4376" s="149"/>
      <c r="E4376" s="149"/>
      <c r="F4376" s="149"/>
      <c r="G4376" s="149"/>
      <c r="H4376" s="151"/>
      <c r="I4376" s="149"/>
      <c r="J4376" s="149"/>
      <c r="K4376" s="152"/>
      <c r="L4376" s="149"/>
      <c r="M4376" s="149"/>
      <c r="N4376" s="153"/>
      <c r="O4376" s="153"/>
      <c r="P4376" s="153"/>
    </row>
    <row r="4377" spans="1:16" x14ac:dyDescent="0.35">
      <c r="A4377" s="149"/>
      <c r="B4377" s="149"/>
      <c r="C4377" s="150"/>
      <c r="D4377" s="149"/>
      <c r="E4377" s="149"/>
      <c r="F4377" s="149"/>
      <c r="G4377" s="149"/>
      <c r="H4377" s="151"/>
      <c r="I4377" s="149"/>
      <c r="J4377" s="149"/>
      <c r="K4377" s="152"/>
      <c r="L4377" s="149"/>
      <c r="M4377" s="149"/>
      <c r="N4377" s="153"/>
      <c r="O4377" s="153"/>
      <c r="P4377" s="153"/>
    </row>
    <row r="4378" spans="1:16" x14ac:dyDescent="0.35">
      <c r="A4378" s="149"/>
      <c r="B4378" s="149"/>
      <c r="C4378" s="150"/>
      <c r="D4378" s="149"/>
      <c r="E4378" s="149"/>
      <c r="F4378" s="149"/>
      <c r="G4378" s="149"/>
      <c r="H4378" s="151"/>
      <c r="I4378" s="149"/>
      <c r="J4378" s="149"/>
      <c r="K4378" s="152"/>
      <c r="L4378" s="149"/>
      <c r="M4378" s="149"/>
      <c r="N4378" s="153"/>
      <c r="O4378" s="153"/>
      <c r="P4378" s="153"/>
    </row>
    <row r="4379" spans="1:16" x14ac:dyDescent="0.35">
      <c r="A4379" s="149"/>
      <c r="B4379" s="149"/>
      <c r="C4379" s="150"/>
      <c r="D4379" s="149"/>
      <c r="E4379" s="149"/>
      <c r="F4379" s="149"/>
      <c r="G4379" s="149"/>
      <c r="H4379" s="151"/>
      <c r="I4379" s="149"/>
      <c r="J4379" s="149"/>
      <c r="K4379" s="152"/>
      <c r="L4379" s="149"/>
      <c r="M4379" s="149"/>
      <c r="N4379" s="153"/>
      <c r="O4379" s="153"/>
      <c r="P4379" s="153"/>
    </row>
    <row r="4380" spans="1:16" x14ac:dyDescent="0.35">
      <c r="A4380" s="149"/>
      <c r="B4380" s="149"/>
      <c r="C4380" s="150"/>
      <c r="D4380" s="149"/>
      <c r="E4380" s="149"/>
      <c r="F4380" s="149"/>
      <c r="G4380" s="149"/>
      <c r="H4380" s="151"/>
      <c r="I4380" s="149"/>
      <c r="J4380" s="149"/>
      <c r="K4380" s="152"/>
      <c r="L4380" s="149"/>
      <c r="M4380" s="149"/>
      <c r="N4380" s="153"/>
      <c r="O4380" s="153"/>
      <c r="P4380" s="153"/>
    </row>
    <row r="4381" spans="1:16" x14ac:dyDescent="0.35">
      <c r="A4381" s="149"/>
      <c r="B4381" s="149"/>
      <c r="C4381" s="150"/>
      <c r="D4381" s="149"/>
      <c r="E4381" s="149"/>
      <c r="F4381" s="149"/>
      <c r="G4381" s="149"/>
      <c r="H4381" s="151"/>
      <c r="I4381" s="149"/>
      <c r="J4381" s="149"/>
      <c r="K4381" s="152"/>
      <c r="L4381" s="149"/>
      <c r="M4381" s="149"/>
      <c r="N4381" s="153"/>
      <c r="O4381" s="153"/>
      <c r="P4381" s="153"/>
    </row>
    <row r="4382" spans="1:16" x14ac:dyDescent="0.35">
      <c r="A4382" s="149"/>
      <c r="B4382" s="149"/>
      <c r="C4382" s="150"/>
      <c r="D4382" s="149"/>
      <c r="E4382" s="149"/>
      <c r="F4382" s="149"/>
      <c r="G4382" s="149"/>
      <c r="H4382" s="151"/>
      <c r="I4382" s="149"/>
      <c r="J4382" s="149"/>
      <c r="K4382" s="152"/>
      <c r="L4382" s="149"/>
      <c r="M4382" s="149"/>
      <c r="N4382" s="153"/>
      <c r="O4382" s="153"/>
      <c r="P4382" s="153"/>
    </row>
    <row r="4383" spans="1:16" x14ac:dyDescent="0.35">
      <c r="A4383" s="149"/>
      <c r="B4383" s="149"/>
      <c r="C4383" s="150"/>
      <c r="D4383" s="149"/>
      <c r="E4383" s="149"/>
      <c r="F4383" s="149"/>
      <c r="G4383" s="149"/>
      <c r="H4383" s="151"/>
      <c r="I4383" s="149"/>
      <c r="J4383" s="149"/>
      <c r="K4383" s="152"/>
      <c r="L4383" s="149"/>
      <c r="M4383" s="149"/>
      <c r="N4383" s="153"/>
      <c r="O4383" s="153"/>
      <c r="P4383" s="153"/>
    </row>
    <row r="4384" spans="1:16" x14ac:dyDescent="0.35">
      <c r="A4384" s="149"/>
      <c r="B4384" s="149"/>
      <c r="C4384" s="150"/>
      <c r="D4384" s="149"/>
      <c r="E4384" s="149"/>
      <c r="F4384" s="149"/>
      <c r="G4384" s="149"/>
      <c r="H4384" s="151"/>
      <c r="I4384" s="149"/>
      <c r="J4384" s="149"/>
      <c r="K4384" s="152"/>
      <c r="L4384" s="149"/>
      <c r="M4384" s="149"/>
      <c r="N4384" s="153"/>
      <c r="O4384" s="153"/>
      <c r="P4384" s="153"/>
    </row>
    <row r="4385" spans="1:16" x14ac:dyDescent="0.35">
      <c r="A4385" s="149"/>
      <c r="B4385" s="149"/>
      <c r="C4385" s="150"/>
      <c r="D4385" s="149"/>
      <c r="E4385" s="149"/>
      <c r="F4385" s="149"/>
      <c r="G4385" s="149"/>
      <c r="H4385" s="151"/>
      <c r="I4385" s="149"/>
      <c r="J4385" s="149"/>
      <c r="K4385" s="152"/>
      <c r="L4385" s="149"/>
      <c r="M4385" s="149"/>
      <c r="N4385" s="153"/>
      <c r="O4385" s="153"/>
      <c r="P4385" s="153"/>
    </row>
    <row r="4386" spans="1:16" x14ac:dyDescent="0.35">
      <c r="A4386" s="149"/>
      <c r="B4386" s="149"/>
      <c r="C4386" s="150"/>
      <c r="D4386" s="149"/>
      <c r="E4386" s="149"/>
      <c r="F4386" s="149"/>
      <c r="G4386" s="149"/>
      <c r="H4386" s="151"/>
      <c r="I4386" s="149"/>
      <c r="J4386" s="149"/>
      <c r="K4386" s="152"/>
      <c r="L4386" s="149"/>
      <c r="M4386" s="149"/>
      <c r="N4386" s="153"/>
      <c r="O4386" s="153"/>
      <c r="P4386" s="153"/>
    </row>
    <row r="4387" spans="1:16" x14ac:dyDescent="0.35">
      <c r="A4387" s="149"/>
      <c r="B4387" s="149"/>
      <c r="C4387" s="150"/>
      <c r="D4387" s="149"/>
      <c r="E4387" s="149"/>
      <c r="F4387" s="149"/>
      <c r="G4387" s="149"/>
      <c r="H4387" s="151"/>
      <c r="I4387" s="149"/>
      <c r="J4387" s="149"/>
      <c r="K4387" s="152"/>
      <c r="L4387" s="149"/>
      <c r="M4387" s="149"/>
      <c r="N4387" s="153"/>
      <c r="O4387" s="153"/>
      <c r="P4387" s="153"/>
    </row>
    <row r="4388" spans="1:16" x14ac:dyDescent="0.35">
      <c r="A4388" s="149"/>
      <c r="B4388" s="149"/>
      <c r="C4388" s="150"/>
      <c r="D4388" s="149"/>
      <c r="E4388" s="149"/>
      <c r="F4388" s="149"/>
      <c r="G4388" s="149"/>
      <c r="H4388" s="151"/>
      <c r="I4388" s="149"/>
      <c r="J4388" s="149"/>
      <c r="K4388" s="152"/>
      <c r="L4388" s="149"/>
      <c r="M4388" s="149"/>
      <c r="N4388" s="153"/>
      <c r="O4388" s="153"/>
      <c r="P4388" s="153"/>
    </row>
    <row r="4389" spans="1:16" x14ac:dyDescent="0.35">
      <c r="A4389" s="149"/>
      <c r="B4389" s="149"/>
      <c r="C4389" s="150"/>
      <c r="D4389" s="149"/>
      <c r="E4389" s="149"/>
      <c r="F4389" s="149"/>
      <c r="G4389" s="149"/>
      <c r="H4389" s="151"/>
      <c r="I4389" s="149"/>
      <c r="J4389" s="149"/>
      <c r="K4389" s="152"/>
      <c r="L4389" s="149"/>
      <c r="M4389" s="149"/>
      <c r="N4389" s="153"/>
      <c r="O4389" s="153"/>
      <c r="P4389" s="153"/>
    </row>
    <row r="4390" spans="1:16" x14ac:dyDescent="0.35">
      <c r="A4390" s="149"/>
      <c r="B4390" s="149"/>
      <c r="C4390" s="150"/>
      <c r="D4390" s="149"/>
      <c r="E4390" s="149"/>
      <c r="F4390" s="149"/>
      <c r="G4390" s="149"/>
      <c r="H4390" s="151"/>
      <c r="I4390" s="149"/>
      <c r="J4390" s="149"/>
      <c r="K4390" s="152"/>
      <c r="L4390" s="149"/>
      <c r="M4390" s="149"/>
      <c r="N4390" s="153"/>
      <c r="O4390" s="153"/>
      <c r="P4390" s="153"/>
    </row>
    <row r="4391" spans="1:16" x14ac:dyDescent="0.35">
      <c r="A4391" s="149"/>
      <c r="B4391" s="149"/>
      <c r="C4391" s="150"/>
      <c r="D4391" s="149"/>
      <c r="E4391" s="149"/>
      <c r="F4391" s="149"/>
      <c r="G4391" s="149"/>
      <c r="H4391" s="151"/>
      <c r="I4391" s="149"/>
      <c r="J4391" s="149"/>
      <c r="K4391" s="152"/>
      <c r="L4391" s="149"/>
      <c r="M4391" s="149"/>
      <c r="N4391" s="153"/>
      <c r="O4391" s="153"/>
      <c r="P4391" s="153"/>
    </row>
    <row r="4392" spans="1:16" x14ac:dyDescent="0.35">
      <c r="A4392" s="149"/>
      <c r="B4392" s="149"/>
      <c r="C4392" s="150"/>
      <c r="D4392" s="149"/>
      <c r="E4392" s="149"/>
      <c r="F4392" s="149"/>
      <c r="G4392" s="149"/>
      <c r="H4392" s="151"/>
      <c r="I4392" s="149"/>
      <c r="J4392" s="149"/>
      <c r="K4392" s="152"/>
      <c r="L4392" s="149"/>
      <c r="M4392" s="149"/>
      <c r="N4392" s="153"/>
      <c r="O4392" s="153"/>
      <c r="P4392" s="153"/>
    </row>
    <row r="4393" spans="1:16" x14ac:dyDescent="0.35">
      <c r="A4393" s="149"/>
      <c r="B4393" s="149"/>
      <c r="C4393" s="150"/>
      <c r="D4393" s="149"/>
      <c r="E4393" s="149"/>
      <c r="F4393" s="149"/>
      <c r="G4393" s="149"/>
      <c r="H4393" s="151"/>
      <c r="I4393" s="149"/>
      <c r="J4393" s="149"/>
      <c r="K4393" s="152"/>
      <c r="L4393" s="149"/>
      <c r="M4393" s="149"/>
      <c r="N4393" s="153"/>
      <c r="O4393" s="153"/>
      <c r="P4393" s="153"/>
    </row>
    <row r="4394" spans="1:16" x14ac:dyDescent="0.35">
      <c r="A4394" s="149"/>
      <c r="B4394" s="149"/>
      <c r="C4394" s="150"/>
      <c r="D4394" s="149"/>
      <c r="E4394" s="149"/>
      <c r="F4394" s="149"/>
      <c r="G4394" s="149"/>
      <c r="H4394" s="151"/>
      <c r="I4394" s="149"/>
      <c r="J4394" s="149"/>
      <c r="K4394" s="152"/>
      <c r="L4394" s="149"/>
      <c r="M4394" s="149"/>
      <c r="N4394" s="153"/>
      <c r="O4394" s="153"/>
      <c r="P4394" s="153"/>
    </row>
    <row r="4395" spans="1:16" x14ac:dyDescent="0.35">
      <c r="A4395" s="149"/>
      <c r="B4395" s="149"/>
      <c r="C4395" s="150"/>
      <c r="D4395" s="149"/>
      <c r="E4395" s="149"/>
      <c r="F4395" s="149"/>
      <c r="G4395" s="149"/>
      <c r="H4395" s="151"/>
      <c r="I4395" s="149"/>
      <c r="J4395" s="149"/>
      <c r="K4395" s="152"/>
      <c r="L4395" s="149"/>
      <c r="M4395" s="149"/>
      <c r="N4395" s="153"/>
      <c r="O4395" s="153"/>
      <c r="P4395" s="153"/>
    </row>
    <row r="4396" spans="1:16" x14ac:dyDescent="0.35">
      <c r="A4396" s="149"/>
      <c r="B4396" s="149"/>
      <c r="C4396" s="150"/>
      <c r="D4396" s="149"/>
      <c r="E4396" s="149"/>
      <c r="F4396" s="149"/>
      <c r="G4396" s="149"/>
      <c r="H4396" s="151"/>
      <c r="I4396" s="149"/>
      <c r="J4396" s="149"/>
      <c r="K4396" s="152"/>
      <c r="L4396" s="149"/>
      <c r="M4396" s="149"/>
      <c r="N4396" s="153"/>
      <c r="O4396" s="153"/>
      <c r="P4396" s="153"/>
    </row>
    <row r="4397" spans="1:16" x14ac:dyDescent="0.35">
      <c r="A4397" s="149"/>
      <c r="B4397" s="149"/>
      <c r="C4397" s="150"/>
      <c r="D4397" s="149"/>
      <c r="E4397" s="149"/>
      <c r="F4397" s="149"/>
      <c r="G4397" s="149"/>
      <c r="H4397" s="151"/>
      <c r="I4397" s="149"/>
      <c r="J4397" s="149"/>
      <c r="K4397" s="152"/>
      <c r="L4397" s="149"/>
      <c r="M4397" s="149"/>
      <c r="N4397" s="153"/>
      <c r="O4397" s="153"/>
      <c r="P4397" s="153"/>
    </row>
    <row r="4398" spans="1:16" x14ac:dyDescent="0.35">
      <c r="A4398" s="149"/>
      <c r="B4398" s="149"/>
      <c r="C4398" s="150"/>
      <c r="D4398" s="149"/>
      <c r="E4398" s="149"/>
      <c r="F4398" s="149"/>
      <c r="G4398" s="149"/>
      <c r="H4398" s="151"/>
      <c r="I4398" s="149"/>
      <c r="J4398" s="149"/>
      <c r="K4398" s="152"/>
      <c r="L4398" s="149"/>
      <c r="M4398" s="149"/>
      <c r="N4398" s="153"/>
      <c r="O4398" s="153"/>
      <c r="P4398" s="153"/>
    </row>
    <row r="4399" spans="1:16" x14ac:dyDescent="0.35">
      <c r="A4399" s="149"/>
      <c r="B4399" s="149"/>
      <c r="C4399" s="150"/>
      <c r="D4399" s="149"/>
      <c r="E4399" s="149"/>
      <c r="F4399" s="149"/>
      <c r="G4399" s="149"/>
      <c r="H4399" s="151"/>
      <c r="I4399" s="149"/>
      <c r="J4399" s="149"/>
      <c r="K4399" s="152"/>
      <c r="L4399" s="149"/>
      <c r="M4399" s="149"/>
      <c r="N4399" s="153"/>
      <c r="O4399" s="153"/>
      <c r="P4399" s="153"/>
    </row>
    <row r="4400" spans="1:16" x14ac:dyDescent="0.35">
      <c r="A4400" s="149"/>
      <c r="B4400" s="149"/>
      <c r="C4400" s="150"/>
      <c r="D4400" s="149"/>
      <c r="E4400" s="149"/>
      <c r="F4400" s="149"/>
      <c r="G4400" s="149"/>
      <c r="H4400" s="151"/>
      <c r="I4400" s="149"/>
      <c r="J4400" s="149"/>
      <c r="K4400" s="152"/>
      <c r="L4400" s="149"/>
      <c r="M4400" s="149"/>
      <c r="N4400" s="153"/>
      <c r="O4400" s="153"/>
      <c r="P4400" s="153"/>
    </row>
    <row r="4401" spans="1:16" x14ac:dyDescent="0.35">
      <c r="A4401" s="149"/>
      <c r="B4401" s="149"/>
      <c r="C4401" s="150"/>
      <c r="D4401" s="149"/>
      <c r="E4401" s="149"/>
      <c r="F4401" s="149"/>
      <c r="G4401" s="149"/>
      <c r="H4401" s="151"/>
      <c r="I4401" s="149"/>
      <c r="J4401" s="149"/>
      <c r="K4401" s="152"/>
      <c r="L4401" s="149"/>
      <c r="M4401" s="149"/>
      <c r="N4401" s="153"/>
      <c r="O4401" s="153"/>
      <c r="P4401" s="153"/>
    </row>
    <row r="4402" spans="1:16" x14ac:dyDescent="0.35">
      <c r="A4402" s="149"/>
      <c r="B4402" s="149"/>
      <c r="C4402" s="150"/>
      <c r="D4402" s="149"/>
      <c r="E4402" s="149"/>
      <c r="F4402" s="149"/>
      <c r="G4402" s="149"/>
      <c r="H4402" s="151"/>
      <c r="I4402" s="149"/>
      <c r="J4402" s="149"/>
      <c r="K4402" s="152"/>
      <c r="L4402" s="149"/>
      <c r="M4402" s="149"/>
      <c r="N4402" s="153"/>
      <c r="O4402" s="153"/>
      <c r="P4402" s="153"/>
    </row>
    <row r="4403" spans="1:16" x14ac:dyDescent="0.35">
      <c r="A4403" s="149"/>
      <c r="B4403" s="149"/>
      <c r="C4403" s="150"/>
      <c r="D4403" s="149"/>
      <c r="E4403" s="149"/>
      <c r="F4403" s="149"/>
      <c r="G4403" s="149"/>
      <c r="H4403" s="151"/>
      <c r="I4403" s="149"/>
      <c r="J4403" s="149"/>
      <c r="K4403" s="152"/>
      <c r="L4403" s="149"/>
      <c r="M4403" s="149"/>
      <c r="N4403" s="153"/>
      <c r="O4403" s="153"/>
      <c r="P4403" s="153"/>
    </row>
    <row r="4404" spans="1:16" x14ac:dyDescent="0.35">
      <c r="A4404" s="149"/>
      <c r="B4404" s="149"/>
      <c r="C4404" s="150"/>
      <c r="D4404" s="149"/>
      <c r="E4404" s="149"/>
      <c r="F4404" s="149"/>
      <c r="G4404" s="149"/>
      <c r="H4404" s="151"/>
      <c r="I4404" s="149"/>
      <c r="J4404" s="149"/>
      <c r="K4404" s="152"/>
      <c r="L4404" s="149"/>
      <c r="M4404" s="149"/>
      <c r="N4404" s="153"/>
      <c r="O4404" s="153"/>
      <c r="P4404" s="153"/>
    </row>
    <row r="4405" spans="1:16" x14ac:dyDescent="0.35">
      <c r="A4405" s="149"/>
      <c r="B4405" s="149"/>
      <c r="C4405" s="150"/>
      <c r="D4405" s="149"/>
      <c r="E4405" s="149"/>
      <c r="F4405" s="149"/>
      <c r="G4405" s="149"/>
      <c r="H4405" s="151"/>
      <c r="I4405" s="149"/>
      <c r="J4405" s="149"/>
      <c r="K4405" s="152"/>
      <c r="L4405" s="149"/>
      <c r="M4405" s="149"/>
      <c r="N4405" s="153"/>
      <c r="O4405" s="153"/>
      <c r="P4405" s="153"/>
    </row>
    <row r="4406" spans="1:16" x14ac:dyDescent="0.35">
      <c r="A4406" s="149"/>
      <c r="B4406" s="149"/>
      <c r="C4406" s="150"/>
      <c r="D4406" s="149"/>
      <c r="E4406" s="149"/>
      <c r="F4406" s="149"/>
      <c r="G4406" s="149"/>
      <c r="H4406" s="151"/>
      <c r="I4406" s="149"/>
      <c r="J4406" s="149"/>
      <c r="K4406" s="152"/>
      <c r="L4406" s="149"/>
      <c r="M4406" s="149"/>
      <c r="N4406" s="153"/>
      <c r="O4406" s="153"/>
      <c r="P4406" s="153"/>
    </row>
    <row r="4407" spans="1:16" x14ac:dyDescent="0.35">
      <c r="A4407" s="149"/>
      <c r="B4407" s="149"/>
      <c r="C4407" s="150"/>
      <c r="D4407" s="149"/>
      <c r="E4407" s="149"/>
      <c r="F4407" s="149"/>
      <c r="G4407" s="149"/>
      <c r="H4407" s="151"/>
      <c r="I4407" s="149"/>
      <c r="J4407" s="149"/>
      <c r="K4407" s="152"/>
      <c r="L4407" s="149"/>
      <c r="M4407" s="149"/>
      <c r="N4407" s="153"/>
      <c r="O4407" s="153"/>
      <c r="P4407" s="153"/>
    </row>
    <row r="4408" spans="1:16" x14ac:dyDescent="0.35">
      <c r="A4408" s="149"/>
      <c r="B4408" s="149"/>
      <c r="C4408" s="150"/>
      <c r="D4408" s="149"/>
      <c r="E4408" s="149"/>
      <c r="F4408" s="149"/>
      <c r="G4408" s="149"/>
      <c r="H4408" s="151"/>
      <c r="I4408" s="149"/>
      <c r="J4408" s="149"/>
      <c r="K4408" s="152"/>
      <c r="L4408" s="149"/>
      <c r="M4408" s="149"/>
      <c r="N4408" s="153"/>
      <c r="O4408" s="153"/>
      <c r="P4408" s="153"/>
    </row>
    <row r="4409" spans="1:16" x14ac:dyDescent="0.35">
      <c r="A4409" s="149"/>
      <c r="B4409" s="149"/>
      <c r="C4409" s="150"/>
      <c r="D4409" s="149"/>
      <c r="E4409" s="149"/>
      <c r="F4409" s="149"/>
      <c r="G4409" s="149"/>
      <c r="H4409" s="151"/>
      <c r="I4409" s="149"/>
      <c r="J4409" s="149"/>
      <c r="K4409" s="152"/>
      <c r="L4409" s="149"/>
      <c r="M4409" s="149"/>
      <c r="N4409" s="153"/>
      <c r="O4409" s="153"/>
      <c r="P4409" s="153"/>
    </row>
    <row r="4410" spans="1:16" x14ac:dyDescent="0.35">
      <c r="A4410" s="149"/>
      <c r="B4410" s="149"/>
      <c r="C4410" s="150"/>
      <c r="D4410" s="149"/>
      <c r="E4410" s="149"/>
      <c r="F4410" s="149"/>
      <c r="G4410" s="149"/>
      <c r="H4410" s="151"/>
      <c r="I4410" s="149"/>
      <c r="J4410" s="149"/>
      <c r="K4410" s="152"/>
      <c r="L4410" s="149"/>
      <c r="M4410" s="149"/>
      <c r="N4410" s="153"/>
      <c r="O4410" s="153"/>
      <c r="P4410" s="153"/>
    </row>
    <row r="4411" spans="1:16" x14ac:dyDescent="0.35">
      <c r="A4411" s="149"/>
      <c r="B4411" s="149"/>
      <c r="C4411" s="150"/>
      <c r="D4411" s="149"/>
      <c r="E4411" s="149"/>
      <c r="F4411" s="149"/>
      <c r="G4411" s="149"/>
      <c r="H4411" s="151"/>
      <c r="I4411" s="149"/>
      <c r="J4411" s="149"/>
      <c r="K4411" s="152"/>
      <c r="L4411" s="149"/>
      <c r="M4411" s="149"/>
      <c r="N4411" s="153"/>
      <c r="O4411" s="153"/>
      <c r="P4411" s="153"/>
    </row>
    <row r="4412" spans="1:16" x14ac:dyDescent="0.35">
      <c r="A4412" s="149"/>
      <c r="B4412" s="149"/>
      <c r="C4412" s="150"/>
      <c r="D4412" s="149"/>
      <c r="E4412" s="149"/>
      <c r="F4412" s="149"/>
      <c r="G4412" s="149"/>
      <c r="H4412" s="151"/>
      <c r="I4412" s="149"/>
      <c r="J4412" s="149"/>
      <c r="K4412" s="152"/>
      <c r="L4412" s="149"/>
      <c r="M4412" s="149"/>
      <c r="N4412" s="153"/>
      <c r="O4412" s="153"/>
      <c r="P4412" s="153"/>
    </row>
    <row r="4413" spans="1:16" x14ac:dyDescent="0.35">
      <c r="A4413" s="149"/>
      <c r="B4413" s="149"/>
      <c r="C4413" s="150"/>
      <c r="D4413" s="149"/>
      <c r="E4413" s="149"/>
      <c r="F4413" s="149"/>
      <c r="G4413" s="149"/>
      <c r="H4413" s="151"/>
      <c r="I4413" s="149"/>
      <c r="J4413" s="149"/>
      <c r="K4413" s="152"/>
      <c r="L4413" s="149"/>
      <c r="M4413" s="149"/>
      <c r="N4413" s="153"/>
      <c r="O4413" s="153"/>
      <c r="P4413" s="153"/>
    </row>
    <row r="4414" spans="1:16" x14ac:dyDescent="0.35">
      <c r="A4414" s="149"/>
      <c r="B4414" s="149"/>
      <c r="C4414" s="150"/>
      <c r="D4414" s="149"/>
      <c r="E4414" s="149"/>
      <c r="F4414" s="149"/>
      <c r="G4414" s="149"/>
      <c r="H4414" s="151"/>
      <c r="I4414" s="149"/>
      <c r="J4414" s="149"/>
      <c r="K4414" s="152"/>
      <c r="L4414" s="149"/>
      <c r="M4414" s="149"/>
      <c r="N4414" s="153"/>
      <c r="O4414" s="153"/>
      <c r="P4414" s="153"/>
    </row>
    <row r="4415" spans="1:16" x14ac:dyDescent="0.35">
      <c r="A4415" s="149"/>
      <c r="B4415" s="149"/>
      <c r="C4415" s="150"/>
      <c r="D4415" s="149"/>
      <c r="E4415" s="149"/>
      <c r="F4415" s="149"/>
      <c r="G4415" s="149"/>
      <c r="H4415" s="151"/>
      <c r="I4415" s="149"/>
      <c r="J4415" s="149"/>
      <c r="K4415" s="152"/>
      <c r="L4415" s="149"/>
      <c r="M4415" s="149"/>
      <c r="N4415" s="153"/>
      <c r="O4415" s="153"/>
      <c r="P4415" s="153"/>
    </row>
    <row r="4416" spans="1:16" x14ac:dyDescent="0.35">
      <c r="A4416" s="149"/>
      <c r="B4416" s="149"/>
      <c r="C4416" s="150"/>
      <c r="D4416" s="149"/>
      <c r="E4416" s="149"/>
      <c r="F4416" s="149"/>
      <c r="G4416" s="149"/>
      <c r="H4416" s="151"/>
      <c r="I4416" s="149"/>
      <c r="J4416" s="149"/>
      <c r="K4416" s="152"/>
      <c r="L4416" s="149"/>
      <c r="M4416" s="149"/>
      <c r="N4416" s="153"/>
      <c r="O4416" s="153"/>
      <c r="P4416" s="153"/>
    </row>
    <row r="4417" spans="1:16" x14ac:dyDescent="0.35">
      <c r="A4417" s="149"/>
      <c r="B4417" s="149"/>
      <c r="C4417" s="150"/>
      <c r="D4417" s="149"/>
      <c r="E4417" s="149"/>
      <c r="F4417" s="149"/>
      <c r="G4417" s="149"/>
      <c r="H4417" s="151"/>
      <c r="I4417" s="149"/>
      <c r="J4417" s="149"/>
      <c r="K4417" s="152"/>
      <c r="L4417" s="149"/>
      <c r="M4417" s="149"/>
      <c r="N4417" s="153"/>
      <c r="O4417" s="153"/>
      <c r="P4417" s="153"/>
    </row>
    <row r="4418" spans="1:16" x14ac:dyDescent="0.35">
      <c r="A4418" s="149"/>
      <c r="B4418" s="149"/>
      <c r="C4418" s="150"/>
      <c r="D4418" s="149"/>
      <c r="E4418" s="149"/>
      <c r="F4418" s="149"/>
      <c r="G4418" s="149"/>
      <c r="H4418" s="151"/>
      <c r="I4418" s="149"/>
      <c r="J4418" s="149"/>
      <c r="K4418" s="152"/>
      <c r="L4418" s="149"/>
      <c r="M4418" s="149"/>
      <c r="N4418" s="153"/>
      <c r="O4418" s="153"/>
      <c r="P4418" s="153"/>
    </row>
    <row r="4419" spans="1:16" x14ac:dyDescent="0.35">
      <c r="A4419" s="149"/>
      <c r="B4419" s="149"/>
      <c r="C4419" s="150"/>
      <c r="D4419" s="149"/>
      <c r="E4419" s="149"/>
      <c r="F4419" s="149"/>
      <c r="G4419" s="149"/>
      <c r="H4419" s="151"/>
      <c r="I4419" s="149"/>
      <c r="J4419" s="149"/>
      <c r="K4419" s="152"/>
      <c r="L4419" s="149"/>
      <c r="M4419" s="149"/>
      <c r="N4419" s="153"/>
      <c r="O4419" s="153"/>
      <c r="P4419" s="153"/>
    </row>
    <row r="4420" spans="1:16" x14ac:dyDescent="0.35">
      <c r="A4420" s="149"/>
      <c r="B4420" s="149"/>
      <c r="C4420" s="150"/>
      <c r="D4420" s="149"/>
      <c r="E4420" s="149"/>
      <c r="F4420" s="149"/>
      <c r="G4420" s="149"/>
      <c r="H4420" s="151"/>
      <c r="I4420" s="149"/>
      <c r="J4420" s="149"/>
      <c r="K4420" s="152"/>
      <c r="L4420" s="149"/>
      <c r="M4420" s="149"/>
      <c r="N4420" s="153"/>
      <c r="O4420" s="153"/>
      <c r="P4420" s="153"/>
    </row>
    <row r="4421" spans="1:16" x14ac:dyDescent="0.35">
      <c r="A4421" s="149"/>
      <c r="B4421" s="149"/>
      <c r="C4421" s="150"/>
      <c r="D4421" s="149"/>
      <c r="E4421" s="149"/>
      <c r="F4421" s="149"/>
      <c r="G4421" s="149"/>
      <c r="H4421" s="151"/>
      <c r="I4421" s="149"/>
      <c r="J4421" s="149"/>
      <c r="K4421" s="152"/>
      <c r="L4421" s="149"/>
      <c r="M4421" s="149"/>
      <c r="N4421" s="153"/>
      <c r="O4421" s="153"/>
      <c r="P4421" s="153"/>
    </row>
    <row r="4422" spans="1:16" x14ac:dyDescent="0.35">
      <c r="A4422" s="149"/>
      <c r="B4422" s="149"/>
      <c r="C4422" s="150"/>
      <c r="D4422" s="149"/>
      <c r="E4422" s="149"/>
      <c r="F4422" s="149"/>
      <c r="G4422" s="149"/>
      <c r="H4422" s="151"/>
      <c r="I4422" s="149"/>
      <c r="J4422" s="149"/>
      <c r="K4422" s="152"/>
      <c r="L4422" s="149"/>
      <c r="M4422" s="149"/>
      <c r="N4422" s="153"/>
      <c r="O4422" s="153"/>
      <c r="P4422" s="153"/>
    </row>
    <row r="4423" spans="1:16" x14ac:dyDescent="0.35">
      <c r="A4423" s="149"/>
      <c r="B4423" s="149"/>
      <c r="C4423" s="150"/>
      <c r="D4423" s="149"/>
      <c r="E4423" s="149"/>
      <c r="F4423" s="149"/>
      <c r="G4423" s="149"/>
      <c r="H4423" s="151"/>
      <c r="I4423" s="149"/>
      <c r="J4423" s="149"/>
      <c r="K4423" s="152"/>
      <c r="L4423" s="149"/>
      <c r="M4423" s="149"/>
      <c r="N4423" s="153"/>
      <c r="O4423" s="153"/>
      <c r="P4423" s="153"/>
    </row>
    <row r="4424" spans="1:16" x14ac:dyDescent="0.35">
      <c r="A4424" s="149"/>
      <c r="B4424" s="149"/>
      <c r="C4424" s="150"/>
      <c r="D4424" s="149"/>
      <c r="E4424" s="149"/>
      <c r="F4424" s="149"/>
      <c r="G4424" s="149"/>
      <c r="H4424" s="151"/>
      <c r="I4424" s="149"/>
      <c r="J4424" s="149"/>
      <c r="K4424" s="152"/>
      <c r="L4424" s="149"/>
      <c r="M4424" s="149"/>
      <c r="N4424" s="153"/>
      <c r="O4424" s="153"/>
      <c r="P4424" s="153"/>
    </row>
    <row r="4425" spans="1:16" x14ac:dyDescent="0.35">
      <c r="A4425" s="149"/>
      <c r="B4425" s="149"/>
      <c r="C4425" s="150"/>
      <c r="D4425" s="149"/>
      <c r="E4425" s="149"/>
      <c r="F4425" s="149"/>
      <c r="G4425" s="149"/>
      <c r="H4425" s="151"/>
      <c r="I4425" s="149"/>
      <c r="J4425" s="149"/>
      <c r="K4425" s="152"/>
      <c r="L4425" s="149"/>
      <c r="M4425" s="149"/>
      <c r="N4425" s="153"/>
      <c r="O4425" s="153"/>
      <c r="P4425" s="153"/>
    </row>
    <row r="4426" spans="1:16" x14ac:dyDescent="0.35">
      <c r="A4426" s="149"/>
      <c r="B4426" s="149"/>
      <c r="C4426" s="150"/>
      <c r="D4426" s="149"/>
      <c r="E4426" s="149"/>
      <c r="F4426" s="149"/>
      <c r="G4426" s="149"/>
      <c r="H4426" s="151"/>
      <c r="I4426" s="149"/>
      <c r="J4426" s="149"/>
      <c r="K4426" s="152"/>
      <c r="L4426" s="149"/>
      <c r="M4426" s="149"/>
      <c r="N4426" s="153"/>
      <c r="O4426" s="153"/>
      <c r="P4426" s="153"/>
    </row>
    <row r="4427" spans="1:16" x14ac:dyDescent="0.35">
      <c r="A4427" s="149"/>
      <c r="B4427" s="149"/>
      <c r="C4427" s="150"/>
      <c r="D4427" s="149"/>
      <c r="E4427" s="149"/>
      <c r="F4427" s="149"/>
      <c r="G4427" s="149"/>
      <c r="H4427" s="151"/>
      <c r="I4427" s="149"/>
      <c r="J4427" s="149"/>
      <c r="K4427" s="152"/>
      <c r="L4427" s="149"/>
      <c r="M4427" s="149"/>
      <c r="N4427" s="153"/>
      <c r="O4427" s="153"/>
      <c r="P4427" s="153"/>
    </row>
    <row r="4428" spans="1:16" x14ac:dyDescent="0.35">
      <c r="A4428" s="149"/>
      <c r="B4428" s="149"/>
      <c r="C4428" s="150"/>
      <c r="D4428" s="149"/>
      <c r="E4428" s="149"/>
      <c r="F4428" s="149"/>
      <c r="G4428" s="149"/>
      <c r="H4428" s="151"/>
      <c r="I4428" s="149"/>
      <c r="J4428" s="149"/>
      <c r="K4428" s="152"/>
      <c r="L4428" s="149"/>
      <c r="M4428" s="149"/>
      <c r="N4428" s="153"/>
      <c r="O4428" s="153"/>
      <c r="P4428" s="153"/>
    </row>
    <row r="4429" spans="1:16" x14ac:dyDescent="0.35">
      <c r="A4429" s="149"/>
      <c r="B4429" s="149"/>
      <c r="C4429" s="150"/>
      <c r="D4429" s="149"/>
      <c r="E4429" s="149"/>
      <c r="F4429" s="149"/>
      <c r="G4429" s="149"/>
      <c r="H4429" s="151"/>
      <c r="I4429" s="149"/>
      <c r="J4429" s="149"/>
      <c r="K4429" s="152"/>
      <c r="L4429" s="149"/>
      <c r="M4429" s="149"/>
      <c r="N4429" s="153"/>
      <c r="O4429" s="153"/>
      <c r="P4429" s="153"/>
    </row>
    <row r="4430" spans="1:16" x14ac:dyDescent="0.35">
      <c r="A4430" s="149"/>
      <c r="B4430" s="149"/>
      <c r="C4430" s="150"/>
      <c r="D4430" s="149"/>
      <c r="E4430" s="149"/>
      <c r="F4430" s="149"/>
      <c r="G4430" s="149"/>
      <c r="H4430" s="151"/>
      <c r="I4430" s="149"/>
      <c r="J4430" s="149"/>
      <c r="K4430" s="152"/>
      <c r="L4430" s="149"/>
      <c r="M4430" s="149"/>
      <c r="N4430" s="153"/>
      <c r="O4430" s="153"/>
      <c r="P4430" s="153"/>
    </row>
    <row r="4431" spans="1:16" x14ac:dyDescent="0.35">
      <c r="A4431" s="149"/>
      <c r="B4431" s="149"/>
      <c r="C4431" s="150"/>
      <c r="D4431" s="149"/>
      <c r="E4431" s="149"/>
      <c r="F4431" s="149"/>
      <c r="G4431" s="149"/>
      <c r="H4431" s="151"/>
      <c r="I4431" s="149"/>
      <c r="J4431" s="149"/>
      <c r="K4431" s="152"/>
      <c r="L4431" s="149"/>
      <c r="M4431" s="149"/>
      <c r="N4431" s="153"/>
      <c r="O4431" s="153"/>
      <c r="P4431" s="153"/>
    </row>
    <row r="4432" spans="1:16" x14ac:dyDescent="0.35">
      <c r="A4432" s="149"/>
      <c r="B4432" s="149"/>
      <c r="C4432" s="150"/>
      <c r="D4432" s="149"/>
      <c r="E4432" s="149"/>
      <c r="F4432" s="149"/>
      <c r="G4432" s="149"/>
      <c r="H4432" s="151"/>
      <c r="I4432" s="149"/>
      <c r="J4432" s="149"/>
      <c r="K4432" s="152"/>
      <c r="L4432" s="149"/>
      <c r="M4432" s="149"/>
      <c r="N4432" s="153"/>
      <c r="O4432" s="153"/>
      <c r="P4432" s="153"/>
    </row>
    <row r="4433" spans="1:16" x14ac:dyDescent="0.35">
      <c r="A4433" s="149"/>
      <c r="B4433" s="149"/>
      <c r="C4433" s="150"/>
      <c r="D4433" s="149"/>
      <c r="E4433" s="149"/>
      <c r="F4433" s="149"/>
      <c r="G4433" s="149"/>
      <c r="H4433" s="151"/>
      <c r="I4433" s="149"/>
      <c r="J4433" s="149"/>
      <c r="K4433" s="152"/>
      <c r="L4433" s="149"/>
      <c r="M4433" s="149"/>
      <c r="N4433" s="153"/>
      <c r="O4433" s="153"/>
      <c r="P4433" s="153"/>
    </row>
    <row r="4434" spans="1:16" x14ac:dyDescent="0.35">
      <c r="A4434" s="149"/>
      <c r="B4434" s="149"/>
      <c r="C4434" s="150"/>
      <c r="D4434" s="149"/>
      <c r="E4434" s="149"/>
      <c r="F4434" s="149"/>
      <c r="G4434" s="149"/>
      <c r="H4434" s="151"/>
      <c r="I4434" s="149"/>
      <c r="J4434" s="149"/>
      <c r="K4434" s="152"/>
      <c r="L4434" s="149"/>
      <c r="M4434" s="149"/>
      <c r="N4434" s="153"/>
      <c r="O4434" s="153"/>
      <c r="P4434" s="153"/>
    </row>
    <row r="4435" spans="1:16" x14ac:dyDescent="0.35">
      <c r="A4435" s="149"/>
      <c r="B4435" s="149"/>
      <c r="C4435" s="150"/>
      <c r="D4435" s="149"/>
      <c r="E4435" s="149"/>
      <c r="F4435" s="149"/>
      <c r="G4435" s="149"/>
      <c r="H4435" s="151"/>
      <c r="I4435" s="149"/>
      <c r="J4435" s="149"/>
      <c r="K4435" s="152"/>
      <c r="L4435" s="149"/>
      <c r="M4435" s="149"/>
      <c r="N4435" s="153"/>
      <c r="O4435" s="153"/>
      <c r="P4435" s="153"/>
    </row>
    <row r="4436" spans="1:16" x14ac:dyDescent="0.35">
      <c r="A4436" s="149"/>
      <c r="B4436" s="149"/>
      <c r="C4436" s="150"/>
      <c r="D4436" s="149"/>
      <c r="E4436" s="149"/>
      <c r="F4436" s="149"/>
      <c r="G4436" s="149"/>
      <c r="H4436" s="151"/>
      <c r="I4436" s="149"/>
      <c r="J4436" s="149"/>
      <c r="K4436" s="152"/>
      <c r="L4436" s="149"/>
      <c r="M4436" s="149"/>
      <c r="N4436" s="153"/>
      <c r="O4436" s="153"/>
      <c r="P4436" s="153"/>
    </row>
    <row r="4437" spans="1:16" x14ac:dyDescent="0.35">
      <c r="A4437" s="149"/>
      <c r="B4437" s="149"/>
      <c r="C4437" s="150"/>
      <c r="D4437" s="149"/>
      <c r="E4437" s="149"/>
      <c r="F4437" s="149"/>
      <c r="G4437" s="149"/>
      <c r="H4437" s="151"/>
      <c r="I4437" s="149"/>
      <c r="J4437" s="149"/>
      <c r="K4437" s="152"/>
      <c r="L4437" s="149"/>
      <c r="M4437" s="149"/>
      <c r="N4437" s="153"/>
      <c r="O4437" s="153"/>
      <c r="P4437" s="153"/>
    </row>
    <row r="4438" spans="1:16" x14ac:dyDescent="0.35">
      <c r="A4438" s="149"/>
      <c r="B4438" s="149"/>
      <c r="C4438" s="150"/>
      <c r="D4438" s="149"/>
      <c r="E4438" s="149"/>
      <c r="F4438" s="149"/>
      <c r="G4438" s="149"/>
      <c r="H4438" s="151"/>
      <c r="I4438" s="149"/>
      <c r="J4438" s="149"/>
      <c r="K4438" s="152"/>
      <c r="L4438" s="149"/>
      <c r="M4438" s="149"/>
      <c r="N4438" s="153"/>
      <c r="O4438" s="153"/>
      <c r="P4438" s="153"/>
    </row>
    <row r="4439" spans="1:16" x14ac:dyDescent="0.35">
      <c r="A4439" s="149"/>
      <c r="B4439" s="149"/>
      <c r="C4439" s="150"/>
      <c r="D4439" s="149"/>
      <c r="E4439" s="149"/>
      <c r="F4439" s="149"/>
      <c r="G4439" s="149"/>
      <c r="H4439" s="151"/>
      <c r="I4439" s="149"/>
      <c r="J4439" s="149"/>
      <c r="K4439" s="152"/>
      <c r="L4439" s="149"/>
      <c r="M4439" s="149"/>
      <c r="N4439" s="153"/>
      <c r="O4439" s="153"/>
      <c r="P4439" s="153"/>
    </row>
    <row r="4440" spans="1:16" x14ac:dyDescent="0.35">
      <c r="A4440" s="149"/>
      <c r="B4440" s="149"/>
      <c r="C4440" s="150"/>
      <c r="D4440" s="149"/>
      <c r="E4440" s="149"/>
      <c r="F4440" s="149"/>
      <c r="G4440" s="149"/>
      <c r="H4440" s="151"/>
      <c r="I4440" s="149"/>
      <c r="J4440" s="149"/>
      <c r="K4440" s="152"/>
      <c r="L4440" s="149"/>
      <c r="M4440" s="149"/>
      <c r="N4440" s="153"/>
      <c r="O4440" s="153"/>
      <c r="P4440" s="153"/>
    </row>
    <row r="4441" spans="1:16" x14ac:dyDescent="0.35">
      <c r="A4441" s="149"/>
      <c r="B4441" s="149"/>
      <c r="C4441" s="150"/>
      <c r="D4441" s="149"/>
      <c r="E4441" s="149"/>
      <c r="F4441" s="149"/>
      <c r="G4441" s="149"/>
      <c r="H4441" s="151"/>
      <c r="I4441" s="149"/>
      <c r="J4441" s="149"/>
      <c r="K4441" s="152"/>
      <c r="L4441" s="149"/>
      <c r="M4441" s="149"/>
      <c r="N4441" s="153"/>
      <c r="O4441" s="153"/>
      <c r="P4441" s="153"/>
    </row>
    <row r="4442" spans="1:16" x14ac:dyDescent="0.35">
      <c r="A4442" s="149"/>
      <c r="B4442" s="149"/>
      <c r="C4442" s="150"/>
      <c r="D4442" s="149"/>
      <c r="E4442" s="149"/>
      <c r="F4442" s="149"/>
      <c r="G4442" s="149"/>
      <c r="H4442" s="151"/>
      <c r="I4442" s="149"/>
      <c r="J4442" s="149"/>
      <c r="K4442" s="152"/>
      <c r="L4442" s="149"/>
      <c r="M4442" s="149"/>
      <c r="N4442" s="153"/>
      <c r="O4442" s="153"/>
      <c r="P4442" s="153"/>
    </row>
    <row r="4443" spans="1:16" x14ac:dyDescent="0.35">
      <c r="A4443" s="149"/>
      <c r="B4443" s="149"/>
      <c r="C4443" s="150"/>
      <c r="D4443" s="149"/>
      <c r="E4443" s="149"/>
      <c r="F4443" s="149"/>
      <c r="G4443" s="149"/>
      <c r="H4443" s="151"/>
      <c r="I4443" s="149"/>
      <c r="J4443" s="149"/>
      <c r="K4443" s="152"/>
      <c r="L4443" s="149"/>
      <c r="M4443" s="149"/>
      <c r="N4443" s="153"/>
      <c r="O4443" s="153"/>
      <c r="P4443" s="153"/>
    </row>
    <row r="4444" spans="1:16" x14ac:dyDescent="0.35">
      <c r="A4444" s="149"/>
      <c r="B4444" s="149"/>
      <c r="C4444" s="150"/>
      <c r="D4444" s="149"/>
      <c r="E4444" s="149"/>
      <c r="F4444" s="149"/>
      <c r="G4444" s="149"/>
      <c r="H4444" s="151"/>
      <c r="I4444" s="149"/>
      <c r="J4444" s="149"/>
      <c r="K4444" s="152"/>
      <c r="L4444" s="149"/>
      <c r="M4444" s="149"/>
      <c r="N4444" s="153"/>
      <c r="O4444" s="153"/>
      <c r="P4444" s="153"/>
    </row>
    <row r="4445" spans="1:16" x14ac:dyDescent="0.35">
      <c r="A4445" s="149"/>
      <c r="B4445" s="149"/>
      <c r="C4445" s="150"/>
      <c r="D4445" s="149"/>
      <c r="E4445" s="149"/>
      <c r="F4445" s="149"/>
      <c r="G4445" s="149"/>
      <c r="H4445" s="151"/>
      <c r="I4445" s="149"/>
      <c r="J4445" s="149"/>
      <c r="K4445" s="152"/>
      <c r="L4445" s="149"/>
      <c r="M4445" s="149"/>
      <c r="N4445" s="153"/>
      <c r="O4445" s="153"/>
      <c r="P4445" s="153"/>
    </row>
    <row r="4446" spans="1:16" x14ac:dyDescent="0.35">
      <c r="A4446" s="149"/>
      <c r="B4446" s="149"/>
      <c r="C4446" s="150"/>
      <c r="D4446" s="149"/>
      <c r="E4446" s="149"/>
      <c r="F4446" s="149"/>
      <c r="G4446" s="149"/>
      <c r="H4446" s="151"/>
      <c r="I4446" s="149"/>
      <c r="J4446" s="149"/>
      <c r="K4446" s="152"/>
      <c r="L4446" s="149"/>
      <c r="M4446" s="149"/>
      <c r="N4446" s="153"/>
      <c r="O4446" s="153"/>
      <c r="P4446" s="153"/>
    </row>
    <row r="4447" spans="1:16" x14ac:dyDescent="0.35">
      <c r="A4447" s="149"/>
      <c r="B4447" s="149"/>
      <c r="C4447" s="150"/>
      <c r="D4447" s="149"/>
      <c r="E4447" s="149"/>
      <c r="F4447" s="149"/>
      <c r="G4447" s="149"/>
      <c r="H4447" s="151"/>
      <c r="I4447" s="149"/>
      <c r="J4447" s="149"/>
      <c r="K4447" s="152"/>
      <c r="L4447" s="149"/>
      <c r="M4447" s="149"/>
      <c r="N4447" s="153"/>
      <c r="O4447" s="153"/>
      <c r="P4447" s="153"/>
    </row>
    <row r="4448" spans="1:16" x14ac:dyDescent="0.35">
      <c r="A4448" s="149"/>
      <c r="B4448" s="149"/>
      <c r="C4448" s="150"/>
      <c r="D4448" s="149"/>
      <c r="E4448" s="149"/>
      <c r="F4448" s="149"/>
      <c r="G4448" s="149"/>
      <c r="H4448" s="151"/>
      <c r="I4448" s="149"/>
      <c r="J4448" s="149"/>
      <c r="K4448" s="152"/>
      <c r="L4448" s="149"/>
      <c r="M4448" s="149"/>
      <c r="N4448" s="153"/>
      <c r="O4448" s="153"/>
      <c r="P4448" s="153"/>
    </row>
    <row r="4449" spans="1:16" x14ac:dyDescent="0.35">
      <c r="A4449" s="149"/>
      <c r="B4449" s="149"/>
      <c r="C4449" s="150"/>
      <c r="D4449" s="149"/>
      <c r="E4449" s="149"/>
      <c r="F4449" s="149"/>
      <c r="G4449" s="149"/>
      <c r="H4449" s="151"/>
      <c r="I4449" s="149"/>
      <c r="J4449" s="149"/>
      <c r="K4449" s="152"/>
      <c r="L4449" s="149"/>
      <c r="M4449" s="149"/>
      <c r="N4449" s="153"/>
      <c r="O4449" s="153"/>
      <c r="P4449" s="153"/>
    </row>
    <row r="4450" spans="1:16" x14ac:dyDescent="0.35">
      <c r="A4450" s="149"/>
      <c r="B4450" s="149"/>
      <c r="C4450" s="150"/>
      <c r="D4450" s="149"/>
      <c r="E4450" s="149"/>
      <c r="F4450" s="149"/>
      <c r="G4450" s="149"/>
      <c r="H4450" s="151"/>
      <c r="I4450" s="149"/>
      <c r="J4450" s="149"/>
      <c r="K4450" s="152"/>
      <c r="L4450" s="149"/>
      <c r="M4450" s="149"/>
      <c r="N4450" s="153"/>
      <c r="O4450" s="153"/>
      <c r="P4450" s="153"/>
    </row>
    <row r="4451" spans="1:16" x14ac:dyDescent="0.35">
      <c r="A4451" s="149"/>
      <c r="B4451" s="149"/>
      <c r="C4451" s="150"/>
      <c r="D4451" s="149"/>
      <c r="E4451" s="149"/>
      <c r="F4451" s="149"/>
      <c r="G4451" s="149"/>
      <c r="H4451" s="151"/>
      <c r="I4451" s="149"/>
      <c r="J4451" s="149"/>
      <c r="K4451" s="152"/>
      <c r="L4451" s="149"/>
      <c r="M4451" s="149"/>
      <c r="N4451" s="153"/>
      <c r="O4451" s="153"/>
      <c r="P4451" s="153"/>
    </row>
    <row r="4452" spans="1:16" x14ac:dyDescent="0.35">
      <c r="A4452" s="149"/>
      <c r="B4452" s="149"/>
      <c r="C4452" s="150"/>
      <c r="D4452" s="149"/>
      <c r="E4452" s="149"/>
      <c r="F4452" s="149"/>
      <c r="G4452" s="149"/>
      <c r="H4452" s="151"/>
      <c r="I4452" s="149"/>
      <c r="J4452" s="149"/>
      <c r="K4452" s="152"/>
      <c r="L4452" s="149"/>
      <c r="M4452" s="149"/>
      <c r="N4452" s="153"/>
      <c r="O4452" s="153"/>
      <c r="P4452" s="153"/>
    </row>
    <row r="4453" spans="1:16" x14ac:dyDescent="0.35">
      <c r="A4453" s="149"/>
      <c r="B4453" s="149"/>
      <c r="C4453" s="150"/>
      <c r="D4453" s="149"/>
      <c r="E4453" s="149"/>
      <c r="F4453" s="149"/>
      <c r="G4453" s="149"/>
      <c r="H4453" s="151"/>
      <c r="I4453" s="149"/>
      <c r="J4453" s="149"/>
      <c r="K4453" s="152"/>
      <c r="L4453" s="149"/>
      <c r="M4453" s="149"/>
      <c r="N4453" s="153"/>
      <c r="O4453" s="153"/>
      <c r="P4453" s="153"/>
    </row>
    <row r="4454" spans="1:16" x14ac:dyDescent="0.35">
      <c r="A4454" s="149"/>
      <c r="B4454" s="149"/>
      <c r="C4454" s="150"/>
      <c r="D4454" s="149"/>
      <c r="E4454" s="149"/>
      <c r="F4454" s="149"/>
      <c r="G4454" s="149"/>
      <c r="H4454" s="151"/>
      <c r="I4454" s="149"/>
      <c r="J4454" s="149"/>
      <c r="K4454" s="152"/>
      <c r="L4454" s="149"/>
      <c r="M4454" s="149"/>
      <c r="N4454" s="153"/>
      <c r="O4454" s="153"/>
      <c r="P4454" s="153"/>
    </row>
    <row r="4455" spans="1:16" x14ac:dyDescent="0.35">
      <c r="A4455" s="149"/>
      <c r="B4455" s="149"/>
      <c r="C4455" s="150"/>
      <c r="D4455" s="149"/>
      <c r="E4455" s="149"/>
      <c r="F4455" s="149"/>
      <c r="G4455" s="149"/>
      <c r="H4455" s="151"/>
      <c r="I4455" s="149"/>
      <c r="J4455" s="149"/>
      <c r="K4455" s="152"/>
      <c r="L4455" s="149"/>
      <c r="M4455" s="149"/>
      <c r="N4455" s="153"/>
      <c r="O4455" s="153"/>
      <c r="P4455" s="153"/>
    </row>
    <row r="4456" spans="1:16" x14ac:dyDescent="0.35">
      <c r="A4456" s="149"/>
      <c r="B4456" s="149"/>
      <c r="C4456" s="150"/>
      <c r="D4456" s="149"/>
      <c r="E4456" s="149"/>
      <c r="F4456" s="149"/>
      <c r="G4456" s="149"/>
      <c r="H4456" s="151"/>
      <c r="I4456" s="149"/>
      <c r="J4456" s="149"/>
      <c r="K4456" s="152"/>
      <c r="L4456" s="149"/>
      <c r="M4456" s="149"/>
      <c r="N4456" s="153"/>
      <c r="O4456" s="153"/>
      <c r="P4456" s="153"/>
    </row>
    <row r="4457" spans="1:16" x14ac:dyDescent="0.35">
      <c r="A4457" s="149"/>
      <c r="B4457" s="149"/>
      <c r="C4457" s="150"/>
      <c r="D4457" s="149"/>
      <c r="E4457" s="149"/>
      <c r="F4457" s="149"/>
      <c r="G4457" s="149"/>
      <c r="H4457" s="151"/>
      <c r="I4457" s="149"/>
      <c r="J4457" s="149"/>
      <c r="K4457" s="152"/>
      <c r="L4457" s="149"/>
      <c r="M4457" s="149"/>
      <c r="N4457" s="153"/>
      <c r="O4457" s="153"/>
      <c r="P4457" s="153"/>
    </row>
    <row r="4458" spans="1:16" x14ac:dyDescent="0.35">
      <c r="A4458" s="149"/>
      <c r="B4458" s="149"/>
      <c r="C4458" s="150"/>
      <c r="D4458" s="149"/>
      <c r="E4458" s="149"/>
      <c r="F4458" s="149"/>
      <c r="G4458" s="149"/>
      <c r="H4458" s="151"/>
      <c r="I4458" s="149"/>
      <c r="J4458" s="149"/>
      <c r="K4458" s="152"/>
      <c r="L4458" s="149"/>
      <c r="M4458" s="149"/>
      <c r="N4458" s="153"/>
      <c r="O4458" s="153"/>
      <c r="P4458" s="153"/>
    </row>
    <row r="4459" spans="1:16" x14ac:dyDescent="0.35">
      <c r="A4459" s="149"/>
      <c r="B4459" s="149"/>
      <c r="C4459" s="150"/>
      <c r="D4459" s="149"/>
      <c r="E4459" s="149"/>
      <c r="F4459" s="149"/>
      <c r="G4459" s="149"/>
      <c r="H4459" s="151"/>
      <c r="I4459" s="149"/>
      <c r="J4459" s="149"/>
      <c r="K4459" s="152"/>
      <c r="L4459" s="149"/>
      <c r="M4459" s="149"/>
      <c r="N4459" s="153"/>
      <c r="O4459" s="153"/>
      <c r="P4459" s="153"/>
    </row>
    <row r="4460" spans="1:16" x14ac:dyDescent="0.35">
      <c r="A4460" s="149"/>
      <c r="B4460" s="149"/>
      <c r="C4460" s="150"/>
      <c r="D4460" s="149"/>
      <c r="E4460" s="149"/>
      <c r="F4460" s="149"/>
      <c r="G4460" s="149"/>
      <c r="H4460" s="151"/>
      <c r="I4460" s="149"/>
      <c r="J4460" s="149"/>
      <c r="K4460" s="152"/>
      <c r="L4460" s="149"/>
      <c r="M4460" s="149"/>
      <c r="N4460" s="153"/>
      <c r="O4460" s="153"/>
      <c r="P4460" s="153"/>
    </row>
    <row r="4461" spans="1:16" x14ac:dyDescent="0.35">
      <c r="A4461" s="149"/>
      <c r="B4461" s="149"/>
      <c r="C4461" s="150"/>
      <c r="D4461" s="149"/>
      <c r="E4461" s="149"/>
      <c r="F4461" s="149"/>
      <c r="G4461" s="149"/>
      <c r="H4461" s="151"/>
      <c r="I4461" s="149"/>
      <c r="J4461" s="149"/>
      <c r="K4461" s="152"/>
      <c r="L4461" s="149"/>
      <c r="M4461" s="149"/>
      <c r="N4461" s="153"/>
      <c r="O4461" s="153"/>
      <c r="P4461" s="153"/>
    </row>
    <row r="4462" spans="1:16" x14ac:dyDescent="0.35">
      <c r="A4462" s="149"/>
      <c r="B4462" s="149"/>
      <c r="C4462" s="150"/>
      <c r="D4462" s="149"/>
      <c r="E4462" s="149"/>
      <c r="F4462" s="149"/>
      <c r="G4462" s="149"/>
      <c r="H4462" s="151"/>
      <c r="I4462" s="149"/>
      <c r="J4462" s="149"/>
      <c r="K4462" s="152"/>
      <c r="L4462" s="149"/>
      <c r="M4462" s="149"/>
      <c r="N4462" s="153"/>
      <c r="O4462" s="153"/>
      <c r="P4462" s="153"/>
    </row>
    <row r="4463" spans="1:16" x14ac:dyDescent="0.35">
      <c r="A4463" s="149"/>
      <c r="B4463" s="149"/>
      <c r="C4463" s="150"/>
      <c r="D4463" s="149"/>
      <c r="E4463" s="149"/>
      <c r="F4463" s="149"/>
      <c r="G4463" s="149"/>
      <c r="H4463" s="151"/>
      <c r="I4463" s="149"/>
      <c r="J4463" s="149"/>
      <c r="K4463" s="152"/>
      <c r="L4463" s="149"/>
      <c r="M4463" s="149"/>
      <c r="N4463" s="153"/>
      <c r="O4463" s="153"/>
      <c r="P4463" s="153"/>
    </row>
    <row r="4464" spans="1:16" x14ac:dyDescent="0.35">
      <c r="A4464" s="149"/>
      <c r="B4464" s="149"/>
      <c r="C4464" s="150"/>
      <c r="D4464" s="149"/>
      <c r="E4464" s="149"/>
      <c r="F4464" s="149"/>
      <c r="G4464" s="149"/>
      <c r="H4464" s="151"/>
      <c r="I4464" s="149"/>
      <c r="J4464" s="149"/>
      <c r="K4464" s="152"/>
      <c r="L4464" s="149"/>
      <c r="M4464" s="149"/>
      <c r="N4464" s="153"/>
      <c r="O4464" s="153"/>
      <c r="P4464" s="153"/>
    </row>
    <row r="4465" spans="1:16" x14ac:dyDescent="0.35">
      <c r="A4465" s="149"/>
      <c r="B4465" s="149"/>
      <c r="C4465" s="150"/>
      <c r="D4465" s="149"/>
      <c r="E4465" s="149"/>
      <c r="F4465" s="149"/>
      <c r="G4465" s="149"/>
      <c r="H4465" s="151"/>
      <c r="I4465" s="149"/>
      <c r="J4465" s="149"/>
      <c r="K4465" s="152"/>
      <c r="L4465" s="149"/>
      <c r="M4465" s="149"/>
      <c r="N4465" s="153"/>
      <c r="O4465" s="153"/>
      <c r="P4465" s="153"/>
    </row>
    <row r="4466" spans="1:16" x14ac:dyDescent="0.35">
      <c r="A4466" s="149"/>
      <c r="B4466" s="149"/>
      <c r="C4466" s="150"/>
      <c r="D4466" s="149"/>
      <c r="E4466" s="149"/>
      <c r="F4466" s="149"/>
      <c r="G4466" s="149"/>
      <c r="H4466" s="151"/>
      <c r="I4466" s="149"/>
      <c r="J4466" s="149"/>
      <c r="K4466" s="152"/>
      <c r="L4466" s="149"/>
      <c r="M4466" s="149"/>
      <c r="N4466" s="153"/>
      <c r="O4466" s="153"/>
      <c r="P4466" s="153"/>
    </row>
    <row r="4467" spans="1:16" x14ac:dyDescent="0.35">
      <c r="A4467" s="149"/>
      <c r="B4467" s="149"/>
      <c r="C4467" s="150"/>
      <c r="D4467" s="149"/>
      <c r="E4467" s="149"/>
      <c r="F4467" s="149"/>
      <c r="G4467" s="149"/>
      <c r="H4467" s="151"/>
      <c r="I4467" s="149"/>
      <c r="J4467" s="149"/>
      <c r="K4467" s="152"/>
      <c r="L4467" s="149"/>
      <c r="M4467" s="149"/>
      <c r="N4467" s="153"/>
      <c r="O4467" s="153"/>
      <c r="P4467" s="153"/>
    </row>
    <row r="4468" spans="1:16" x14ac:dyDescent="0.35">
      <c r="A4468" s="149"/>
      <c r="B4468" s="149"/>
      <c r="C4468" s="150"/>
      <c r="D4468" s="149"/>
      <c r="E4468" s="149"/>
      <c r="F4468" s="149"/>
      <c r="G4468" s="149"/>
      <c r="H4468" s="151"/>
      <c r="I4468" s="149"/>
      <c r="J4468" s="149"/>
      <c r="K4468" s="152"/>
      <c r="L4468" s="149"/>
      <c r="M4468" s="149"/>
      <c r="N4468" s="153"/>
      <c r="O4468" s="153"/>
      <c r="P4468" s="153"/>
    </row>
    <row r="4469" spans="1:16" x14ac:dyDescent="0.35">
      <c r="A4469" s="149"/>
      <c r="B4469" s="149"/>
      <c r="C4469" s="150"/>
      <c r="D4469" s="149"/>
      <c r="E4469" s="149"/>
      <c r="F4469" s="149"/>
      <c r="G4469" s="149"/>
      <c r="H4469" s="151"/>
      <c r="I4469" s="149"/>
      <c r="J4469" s="149"/>
      <c r="K4469" s="152"/>
      <c r="L4469" s="149"/>
      <c r="M4469" s="149"/>
      <c r="N4469" s="153"/>
      <c r="O4469" s="153"/>
      <c r="P4469" s="153"/>
    </row>
    <row r="4470" spans="1:16" x14ac:dyDescent="0.35">
      <c r="A4470" s="149"/>
      <c r="B4470" s="149"/>
      <c r="C4470" s="150"/>
      <c r="D4470" s="149"/>
      <c r="E4470" s="149"/>
      <c r="F4470" s="149"/>
      <c r="G4470" s="149"/>
      <c r="H4470" s="151"/>
      <c r="I4470" s="149"/>
      <c r="J4470" s="149"/>
      <c r="K4470" s="152"/>
      <c r="L4470" s="149"/>
      <c r="M4470" s="149"/>
      <c r="N4470" s="153"/>
      <c r="O4470" s="153"/>
      <c r="P4470" s="153"/>
    </row>
    <row r="4471" spans="1:16" x14ac:dyDescent="0.35">
      <c r="A4471" s="149"/>
      <c r="B4471" s="149"/>
      <c r="C4471" s="150"/>
      <c r="D4471" s="149"/>
      <c r="E4471" s="149"/>
      <c r="F4471" s="149"/>
      <c r="G4471" s="149"/>
      <c r="H4471" s="151"/>
      <c r="I4471" s="149"/>
      <c r="J4471" s="149"/>
      <c r="K4471" s="152"/>
      <c r="L4471" s="149"/>
      <c r="M4471" s="149"/>
      <c r="N4471" s="153"/>
      <c r="O4471" s="153"/>
      <c r="P4471" s="153"/>
    </row>
    <row r="4472" spans="1:16" x14ac:dyDescent="0.35">
      <c r="A4472" s="149"/>
      <c r="B4472" s="149"/>
      <c r="C4472" s="150"/>
      <c r="D4472" s="149"/>
      <c r="E4472" s="149"/>
      <c r="F4472" s="149"/>
      <c r="G4472" s="149"/>
      <c r="H4472" s="151"/>
      <c r="I4472" s="149"/>
      <c r="J4472" s="149"/>
      <c r="K4472" s="152"/>
      <c r="L4472" s="149"/>
      <c r="M4472" s="149"/>
      <c r="N4472" s="153"/>
      <c r="O4472" s="153"/>
      <c r="P4472" s="153"/>
    </row>
    <row r="4473" spans="1:16" x14ac:dyDescent="0.35">
      <c r="A4473" s="149"/>
      <c r="B4473" s="149"/>
      <c r="C4473" s="150"/>
      <c r="D4473" s="149"/>
      <c r="E4473" s="149"/>
      <c r="F4473" s="149"/>
      <c r="G4473" s="149"/>
      <c r="H4473" s="151"/>
      <c r="I4473" s="149"/>
      <c r="J4473" s="149"/>
      <c r="K4473" s="152"/>
      <c r="L4473" s="149"/>
      <c r="M4473" s="149"/>
      <c r="N4473" s="153"/>
      <c r="O4473" s="153"/>
      <c r="P4473" s="153"/>
    </row>
    <row r="4474" spans="1:16" x14ac:dyDescent="0.35">
      <c r="A4474" s="149"/>
      <c r="B4474" s="149"/>
      <c r="C4474" s="150"/>
      <c r="D4474" s="149"/>
      <c r="E4474" s="149"/>
      <c r="F4474" s="149"/>
      <c r="G4474" s="149"/>
      <c r="H4474" s="151"/>
      <c r="I4474" s="149"/>
      <c r="J4474" s="149"/>
      <c r="K4474" s="152"/>
      <c r="L4474" s="149"/>
      <c r="M4474" s="149"/>
      <c r="N4474" s="153"/>
      <c r="O4474" s="153"/>
      <c r="P4474" s="153"/>
    </row>
    <row r="4475" spans="1:16" x14ac:dyDescent="0.35">
      <c r="A4475" s="149"/>
      <c r="B4475" s="149"/>
      <c r="C4475" s="150"/>
      <c r="D4475" s="149"/>
      <c r="E4475" s="149"/>
      <c r="F4475" s="149"/>
      <c r="G4475" s="149"/>
      <c r="H4475" s="151"/>
      <c r="I4475" s="149"/>
      <c r="J4475" s="149"/>
      <c r="K4475" s="152"/>
      <c r="L4475" s="149"/>
      <c r="M4475" s="149"/>
      <c r="N4475" s="153"/>
      <c r="O4475" s="153"/>
      <c r="P4475" s="153"/>
    </row>
    <row r="4476" spans="1:16" x14ac:dyDescent="0.35">
      <c r="A4476" s="149"/>
      <c r="B4476" s="149"/>
      <c r="C4476" s="150"/>
      <c r="D4476" s="149"/>
      <c r="E4476" s="149"/>
      <c r="F4476" s="149"/>
      <c r="G4476" s="149"/>
      <c r="H4476" s="151"/>
      <c r="I4476" s="149"/>
      <c r="J4476" s="149"/>
      <c r="K4476" s="152"/>
      <c r="L4476" s="149"/>
      <c r="M4476" s="149"/>
      <c r="N4476" s="153"/>
      <c r="O4476" s="153"/>
      <c r="P4476" s="153"/>
    </row>
    <row r="4477" spans="1:16" x14ac:dyDescent="0.35">
      <c r="A4477" s="149"/>
      <c r="B4477" s="149"/>
      <c r="C4477" s="150"/>
      <c r="D4477" s="149"/>
      <c r="E4477" s="149"/>
      <c r="F4477" s="149"/>
      <c r="G4477" s="149"/>
      <c r="H4477" s="151"/>
      <c r="I4477" s="149"/>
      <c r="J4477" s="149"/>
      <c r="K4477" s="152"/>
      <c r="L4477" s="149"/>
      <c r="M4477" s="149"/>
      <c r="N4477" s="153"/>
      <c r="O4477" s="153"/>
      <c r="P4477" s="153"/>
    </row>
    <row r="4478" spans="1:16" x14ac:dyDescent="0.35">
      <c r="A4478" s="149"/>
      <c r="B4478" s="149"/>
      <c r="C4478" s="150"/>
      <c r="D4478" s="149"/>
      <c r="E4478" s="149"/>
      <c r="F4478" s="149"/>
      <c r="G4478" s="149"/>
      <c r="H4478" s="151"/>
      <c r="I4478" s="149"/>
      <c r="J4478" s="149"/>
      <c r="K4478" s="152"/>
      <c r="L4478" s="149"/>
      <c r="M4478" s="149"/>
      <c r="N4478" s="153"/>
      <c r="O4478" s="153"/>
      <c r="P4478" s="153"/>
    </row>
    <row r="4479" spans="1:16" x14ac:dyDescent="0.35">
      <c r="A4479" s="149"/>
      <c r="B4479" s="149"/>
      <c r="C4479" s="150"/>
      <c r="D4479" s="149"/>
      <c r="E4479" s="149"/>
      <c r="F4479" s="149"/>
      <c r="G4479" s="149"/>
      <c r="H4479" s="151"/>
      <c r="I4479" s="149"/>
      <c r="J4479" s="149"/>
      <c r="K4479" s="152"/>
      <c r="L4479" s="149"/>
      <c r="M4479" s="149"/>
      <c r="N4479" s="153"/>
      <c r="O4479" s="153"/>
      <c r="P4479" s="153"/>
    </row>
    <row r="4480" spans="1:16" x14ac:dyDescent="0.35">
      <c r="A4480" s="149"/>
      <c r="B4480" s="149"/>
      <c r="C4480" s="150"/>
      <c r="D4480" s="149"/>
      <c r="E4480" s="149"/>
      <c r="F4480" s="149"/>
      <c r="G4480" s="149"/>
      <c r="H4480" s="151"/>
      <c r="I4480" s="149"/>
      <c r="J4480" s="149"/>
      <c r="K4480" s="152"/>
      <c r="L4480" s="149"/>
      <c r="M4480" s="149"/>
      <c r="N4480" s="153"/>
      <c r="O4480" s="153"/>
      <c r="P4480" s="153"/>
    </row>
    <row r="4481" spans="1:16" x14ac:dyDescent="0.35">
      <c r="A4481" s="149"/>
      <c r="B4481" s="149"/>
      <c r="C4481" s="150"/>
      <c r="D4481" s="149"/>
      <c r="E4481" s="149"/>
      <c r="F4481" s="149"/>
      <c r="G4481" s="149"/>
      <c r="H4481" s="151"/>
      <c r="I4481" s="149"/>
      <c r="J4481" s="149"/>
      <c r="K4481" s="152"/>
      <c r="L4481" s="149"/>
      <c r="M4481" s="149"/>
      <c r="N4481" s="153"/>
      <c r="O4481" s="153"/>
      <c r="P4481" s="153"/>
    </row>
    <row r="4482" spans="1:16" x14ac:dyDescent="0.35">
      <c r="A4482" s="149"/>
      <c r="B4482" s="149"/>
      <c r="C4482" s="150"/>
      <c r="D4482" s="149"/>
      <c r="E4482" s="149"/>
      <c r="F4482" s="149"/>
      <c r="G4482" s="149"/>
      <c r="H4482" s="151"/>
      <c r="I4482" s="149"/>
      <c r="J4482" s="149"/>
      <c r="K4482" s="152"/>
      <c r="L4482" s="149"/>
      <c r="M4482" s="149"/>
      <c r="N4482" s="153"/>
      <c r="O4482" s="153"/>
      <c r="P4482" s="153"/>
    </row>
    <row r="4483" spans="1:16" x14ac:dyDescent="0.35">
      <c r="A4483" s="149"/>
      <c r="B4483" s="149"/>
      <c r="C4483" s="150"/>
      <c r="D4483" s="149"/>
      <c r="E4483" s="149"/>
      <c r="F4483" s="149"/>
      <c r="G4483" s="149"/>
      <c r="H4483" s="151"/>
      <c r="I4483" s="149"/>
      <c r="J4483" s="149"/>
      <c r="K4483" s="152"/>
      <c r="L4483" s="149"/>
      <c r="M4483" s="149"/>
      <c r="N4483" s="153"/>
      <c r="O4483" s="153"/>
      <c r="P4483" s="153"/>
    </row>
    <row r="4484" spans="1:16" x14ac:dyDescent="0.35">
      <c r="A4484" s="149"/>
      <c r="B4484" s="149"/>
      <c r="C4484" s="150"/>
      <c r="D4484" s="149"/>
      <c r="E4484" s="149"/>
      <c r="F4484" s="149"/>
      <c r="G4484" s="149"/>
      <c r="H4484" s="151"/>
      <c r="I4484" s="149"/>
      <c r="J4484" s="149"/>
      <c r="K4484" s="152"/>
      <c r="L4484" s="149"/>
      <c r="M4484" s="149"/>
      <c r="N4484" s="153"/>
      <c r="O4484" s="153"/>
      <c r="P4484" s="153"/>
    </row>
    <row r="4485" spans="1:16" x14ac:dyDescent="0.35">
      <c r="A4485" s="149"/>
      <c r="B4485" s="149"/>
      <c r="C4485" s="150"/>
      <c r="D4485" s="149"/>
      <c r="E4485" s="149"/>
      <c r="F4485" s="149"/>
      <c r="G4485" s="149"/>
      <c r="H4485" s="151"/>
      <c r="I4485" s="149"/>
      <c r="J4485" s="149"/>
      <c r="K4485" s="152"/>
      <c r="L4485" s="149"/>
      <c r="M4485" s="149"/>
      <c r="N4485" s="153"/>
      <c r="O4485" s="153"/>
      <c r="P4485" s="153"/>
    </row>
    <row r="4486" spans="1:16" x14ac:dyDescent="0.35">
      <c r="A4486" s="149"/>
      <c r="B4486" s="149"/>
      <c r="C4486" s="150"/>
      <c r="D4486" s="149"/>
      <c r="E4486" s="149"/>
      <c r="F4486" s="149"/>
      <c r="G4486" s="149"/>
      <c r="H4486" s="151"/>
      <c r="I4486" s="149"/>
      <c r="J4486" s="149"/>
      <c r="K4486" s="152"/>
      <c r="L4486" s="149"/>
      <c r="M4486" s="149"/>
      <c r="N4486" s="153"/>
      <c r="O4486" s="153"/>
      <c r="P4486" s="153"/>
    </row>
    <row r="4487" spans="1:16" x14ac:dyDescent="0.35">
      <c r="A4487" s="149"/>
      <c r="B4487" s="149"/>
      <c r="C4487" s="150"/>
      <c r="D4487" s="149"/>
      <c r="E4487" s="149"/>
      <c r="F4487" s="149"/>
      <c r="G4487" s="149"/>
      <c r="H4487" s="151"/>
      <c r="I4487" s="149"/>
      <c r="J4487" s="149"/>
      <c r="K4487" s="152"/>
      <c r="L4487" s="149"/>
      <c r="M4487" s="149"/>
      <c r="N4487" s="153"/>
      <c r="O4487" s="153"/>
      <c r="P4487" s="153"/>
    </row>
    <row r="4488" spans="1:16" x14ac:dyDescent="0.35">
      <c r="A4488" s="149"/>
      <c r="B4488" s="149"/>
      <c r="C4488" s="150"/>
      <c r="D4488" s="149"/>
      <c r="E4488" s="149"/>
      <c r="F4488" s="149"/>
      <c r="G4488" s="149"/>
      <c r="H4488" s="151"/>
      <c r="I4488" s="149"/>
      <c r="J4488" s="149"/>
      <c r="K4488" s="152"/>
      <c r="L4488" s="149"/>
      <c r="M4488" s="149"/>
      <c r="N4488" s="153"/>
      <c r="O4488" s="153"/>
      <c r="P4488" s="153"/>
    </row>
    <row r="4489" spans="1:16" x14ac:dyDescent="0.35">
      <c r="A4489" s="149"/>
      <c r="B4489" s="149"/>
      <c r="C4489" s="150"/>
      <c r="D4489" s="149"/>
      <c r="E4489" s="149"/>
      <c r="F4489" s="149"/>
      <c r="G4489" s="149"/>
      <c r="H4489" s="151"/>
      <c r="I4489" s="149"/>
      <c r="J4489" s="149"/>
      <c r="K4489" s="152"/>
      <c r="L4489" s="149"/>
      <c r="M4489" s="149"/>
      <c r="N4489" s="153"/>
      <c r="O4489" s="153"/>
      <c r="P4489" s="153"/>
    </row>
    <row r="4490" spans="1:16" x14ac:dyDescent="0.35">
      <c r="A4490" s="149"/>
      <c r="B4490" s="149"/>
      <c r="C4490" s="150"/>
      <c r="D4490" s="149"/>
      <c r="E4490" s="149"/>
      <c r="F4490" s="149"/>
      <c r="G4490" s="149"/>
      <c r="H4490" s="151"/>
      <c r="I4490" s="149"/>
      <c r="J4490" s="149"/>
      <c r="K4490" s="152"/>
      <c r="L4490" s="149"/>
      <c r="M4490" s="149"/>
      <c r="N4490" s="153"/>
      <c r="O4490" s="153"/>
      <c r="P4490" s="153"/>
    </row>
    <row r="4491" spans="1:16" x14ac:dyDescent="0.35">
      <c r="A4491" s="149"/>
      <c r="B4491" s="149"/>
      <c r="C4491" s="150"/>
      <c r="D4491" s="149"/>
      <c r="E4491" s="149"/>
      <c r="F4491" s="149"/>
      <c r="G4491" s="149"/>
      <c r="H4491" s="151"/>
      <c r="I4491" s="149"/>
      <c r="J4491" s="149"/>
      <c r="K4491" s="152"/>
      <c r="L4491" s="149"/>
      <c r="M4491" s="149"/>
      <c r="N4491" s="153"/>
      <c r="O4491" s="153"/>
      <c r="P4491" s="153"/>
    </row>
    <row r="4492" spans="1:16" x14ac:dyDescent="0.35">
      <c r="A4492" s="149"/>
      <c r="B4492" s="149"/>
      <c r="C4492" s="150"/>
      <c r="D4492" s="149"/>
      <c r="E4492" s="149"/>
      <c r="F4492" s="149"/>
      <c r="G4492" s="149"/>
      <c r="H4492" s="151"/>
      <c r="I4492" s="149"/>
      <c r="J4492" s="149"/>
      <c r="K4492" s="152"/>
      <c r="L4492" s="149"/>
      <c r="M4492" s="149"/>
      <c r="N4492" s="153"/>
      <c r="O4492" s="153"/>
      <c r="P4492" s="153"/>
    </row>
    <row r="4493" spans="1:16" x14ac:dyDescent="0.35">
      <c r="A4493" s="149"/>
      <c r="B4493" s="149"/>
      <c r="C4493" s="150"/>
      <c r="D4493" s="149"/>
      <c r="E4493" s="149"/>
      <c r="F4493" s="149"/>
      <c r="G4493" s="149"/>
      <c r="H4493" s="151"/>
      <c r="I4493" s="149"/>
      <c r="J4493" s="149"/>
      <c r="K4493" s="152"/>
      <c r="L4493" s="149"/>
      <c r="M4493" s="149"/>
      <c r="N4493" s="153"/>
      <c r="O4493" s="153"/>
      <c r="P4493" s="153"/>
    </row>
    <row r="4494" spans="1:16" x14ac:dyDescent="0.35">
      <c r="A4494" s="149"/>
      <c r="B4494" s="149"/>
      <c r="C4494" s="150"/>
      <c r="D4494" s="149"/>
      <c r="E4494" s="149"/>
      <c r="F4494" s="149"/>
      <c r="G4494" s="149"/>
      <c r="H4494" s="151"/>
      <c r="I4494" s="149"/>
      <c r="J4494" s="149"/>
      <c r="K4494" s="152"/>
      <c r="L4494" s="149"/>
      <c r="M4494" s="149"/>
      <c r="N4494" s="153"/>
      <c r="O4494" s="153"/>
      <c r="P4494" s="153"/>
    </row>
    <row r="4495" spans="1:16" x14ac:dyDescent="0.35">
      <c r="A4495" s="149"/>
      <c r="B4495" s="149"/>
      <c r="C4495" s="150"/>
      <c r="D4495" s="149"/>
      <c r="E4495" s="149"/>
      <c r="F4495" s="149"/>
      <c r="G4495" s="149"/>
      <c r="H4495" s="151"/>
      <c r="I4495" s="149"/>
      <c r="J4495" s="149"/>
      <c r="K4495" s="152"/>
      <c r="L4495" s="149"/>
      <c r="M4495" s="149"/>
      <c r="N4495" s="153"/>
      <c r="O4495" s="153"/>
      <c r="P4495" s="153"/>
    </row>
    <row r="4496" spans="1:16" x14ac:dyDescent="0.35">
      <c r="A4496" s="149"/>
      <c r="B4496" s="149"/>
      <c r="C4496" s="150"/>
      <c r="D4496" s="149"/>
      <c r="E4496" s="149"/>
      <c r="F4496" s="149"/>
      <c r="G4496" s="149"/>
      <c r="H4496" s="151"/>
      <c r="I4496" s="149"/>
      <c r="J4496" s="149"/>
      <c r="K4496" s="152"/>
      <c r="L4496" s="149"/>
      <c r="M4496" s="149"/>
      <c r="N4496" s="153"/>
      <c r="O4496" s="153"/>
      <c r="P4496" s="153"/>
    </row>
    <row r="4497" spans="1:16" x14ac:dyDescent="0.35">
      <c r="A4497" s="149"/>
      <c r="B4497" s="149"/>
      <c r="C4497" s="150"/>
      <c r="D4497" s="149"/>
      <c r="E4497" s="149"/>
      <c r="F4497" s="149"/>
      <c r="G4497" s="149"/>
      <c r="H4497" s="151"/>
      <c r="I4497" s="149"/>
      <c r="J4497" s="149"/>
      <c r="K4497" s="152"/>
      <c r="L4497" s="149"/>
      <c r="M4497" s="149"/>
      <c r="N4497" s="153"/>
      <c r="O4497" s="153"/>
      <c r="P4497" s="153"/>
    </row>
    <row r="4498" spans="1:16" x14ac:dyDescent="0.35">
      <c r="A4498" s="149"/>
      <c r="B4498" s="149"/>
      <c r="C4498" s="150"/>
      <c r="D4498" s="149"/>
      <c r="E4498" s="149"/>
      <c r="F4498" s="149"/>
      <c r="G4498" s="149"/>
      <c r="H4498" s="151"/>
      <c r="I4498" s="149"/>
      <c r="J4498" s="149"/>
      <c r="K4498" s="152"/>
      <c r="L4498" s="149"/>
      <c r="M4498" s="149"/>
      <c r="N4498" s="153"/>
      <c r="O4498" s="153"/>
      <c r="P4498" s="153"/>
    </row>
    <row r="4499" spans="1:16" x14ac:dyDescent="0.35">
      <c r="A4499" s="149"/>
      <c r="B4499" s="149"/>
      <c r="C4499" s="150"/>
      <c r="D4499" s="149"/>
      <c r="E4499" s="149"/>
      <c r="F4499" s="149"/>
      <c r="G4499" s="149"/>
      <c r="H4499" s="151"/>
      <c r="I4499" s="149"/>
      <c r="J4499" s="149"/>
      <c r="K4499" s="152"/>
      <c r="L4499" s="149"/>
      <c r="M4499" s="149"/>
      <c r="N4499" s="153"/>
      <c r="O4499" s="153"/>
      <c r="P4499" s="153"/>
    </row>
    <row r="4500" spans="1:16" x14ac:dyDescent="0.35">
      <c r="A4500" s="149"/>
      <c r="B4500" s="149"/>
      <c r="C4500" s="150"/>
      <c r="D4500" s="149"/>
      <c r="E4500" s="149"/>
      <c r="F4500" s="149"/>
      <c r="G4500" s="149"/>
      <c r="H4500" s="151"/>
      <c r="I4500" s="149"/>
      <c r="J4500" s="149"/>
      <c r="K4500" s="152"/>
      <c r="L4500" s="149"/>
      <c r="M4500" s="149"/>
      <c r="N4500" s="153"/>
      <c r="O4500" s="153"/>
      <c r="P4500" s="153"/>
    </row>
    <row r="4501" spans="1:16" x14ac:dyDescent="0.35">
      <c r="A4501" s="149"/>
      <c r="B4501" s="149"/>
      <c r="C4501" s="150"/>
      <c r="D4501" s="149"/>
      <c r="E4501" s="149"/>
      <c r="F4501" s="149"/>
      <c r="G4501" s="149"/>
      <c r="H4501" s="151"/>
      <c r="I4501" s="149"/>
      <c r="J4501" s="149"/>
      <c r="K4501" s="152"/>
      <c r="L4501" s="149"/>
      <c r="M4501" s="149"/>
      <c r="N4501" s="153"/>
      <c r="O4501" s="153"/>
      <c r="P4501" s="153"/>
    </row>
    <row r="4502" spans="1:16" x14ac:dyDescent="0.35">
      <c r="A4502" s="149"/>
      <c r="B4502" s="149"/>
      <c r="C4502" s="150"/>
      <c r="D4502" s="149"/>
      <c r="E4502" s="149"/>
      <c r="F4502" s="149"/>
      <c r="G4502" s="149"/>
      <c r="H4502" s="151"/>
      <c r="I4502" s="149"/>
      <c r="J4502" s="149"/>
      <c r="K4502" s="152"/>
      <c r="L4502" s="149"/>
      <c r="M4502" s="149"/>
      <c r="N4502" s="153"/>
      <c r="O4502" s="153"/>
      <c r="P4502" s="153"/>
    </row>
    <row r="4503" spans="1:16" x14ac:dyDescent="0.35">
      <c r="A4503" s="149"/>
      <c r="B4503" s="149"/>
      <c r="C4503" s="150"/>
      <c r="D4503" s="149"/>
      <c r="E4503" s="149"/>
      <c r="F4503" s="149"/>
      <c r="G4503" s="149"/>
      <c r="H4503" s="151"/>
      <c r="I4503" s="149"/>
      <c r="J4503" s="149"/>
      <c r="K4503" s="152"/>
      <c r="L4503" s="149"/>
      <c r="M4503" s="149"/>
      <c r="N4503" s="153"/>
      <c r="O4503" s="153"/>
      <c r="P4503" s="153"/>
    </row>
    <row r="4504" spans="1:16" x14ac:dyDescent="0.35">
      <c r="A4504" s="149"/>
      <c r="B4504" s="149"/>
      <c r="C4504" s="150"/>
      <c r="D4504" s="149"/>
      <c r="E4504" s="149"/>
      <c r="F4504" s="149"/>
      <c r="G4504" s="149"/>
      <c r="H4504" s="151"/>
      <c r="I4504" s="149"/>
      <c r="J4504" s="149"/>
      <c r="K4504" s="152"/>
      <c r="L4504" s="149"/>
      <c r="M4504" s="149"/>
      <c r="N4504" s="153"/>
      <c r="O4504" s="153"/>
      <c r="P4504" s="153"/>
    </row>
    <row r="4505" spans="1:16" x14ac:dyDescent="0.35">
      <c r="A4505" s="149"/>
      <c r="B4505" s="149"/>
      <c r="C4505" s="150"/>
      <c r="D4505" s="149"/>
      <c r="E4505" s="149"/>
      <c r="F4505" s="149"/>
      <c r="G4505" s="149"/>
      <c r="H4505" s="151"/>
      <c r="I4505" s="149"/>
      <c r="J4505" s="149"/>
      <c r="K4505" s="152"/>
      <c r="L4505" s="149"/>
      <c r="M4505" s="149"/>
      <c r="N4505" s="153"/>
      <c r="O4505" s="153"/>
      <c r="P4505" s="153"/>
    </row>
    <row r="4506" spans="1:16" x14ac:dyDescent="0.35">
      <c r="A4506" s="149"/>
      <c r="B4506" s="149"/>
      <c r="C4506" s="150"/>
      <c r="D4506" s="149"/>
      <c r="E4506" s="149"/>
      <c r="F4506" s="149"/>
      <c r="G4506" s="149"/>
      <c r="H4506" s="151"/>
      <c r="I4506" s="149"/>
      <c r="J4506" s="149"/>
      <c r="K4506" s="152"/>
      <c r="L4506" s="149"/>
      <c r="M4506" s="149"/>
      <c r="N4506" s="153"/>
      <c r="O4506" s="153"/>
      <c r="P4506" s="153"/>
    </row>
    <row r="4507" spans="1:16" x14ac:dyDescent="0.35">
      <c r="A4507" s="149"/>
      <c r="B4507" s="149"/>
      <c r="C4507" s="150"/>
      <c r="D4507" s="149"/>
      <c r="E4507" s="149"/>
      <c r="F4507" s="149"/>
      <c r="G4507" s="149"/>
      <c r="H4507" s="151"/>
      <c r="I4507" s="149"/>
      <c r="J4507" s="149"/>
      <c r="K4507" s="152"/>
      <c r="L4507" s="149"/>
      <c r="M4507" s="149"/>
      <c r="N4507" s="153"/>
      <c r="O4507" s="153"/>
      <c r="P4507" s="153"/>
    </row>
    <row r="4508" spans="1:16" x14ac:dyDescent="0.35">
      <c r="A4508" s="149"/>
      <c r="B4508" s="149"/>
      <c r="C4508" s="150"/>
      <c r="D4508" s="149"/>
      <c r="E4508" s="149"/>
      <c r="F4508" s="149"/>
      <c r="G4508" s="149"/>
      <c r="H4508" s="151"/>
      <c r="I4508" s="149"/>
      <c r="J4508" s="149"/>
      <c r="K4508" s="152"/>
      <c r="L4508" s="149"/>
      <c r="M4508" s="149"/>
      <c r="N4508" s="153"/>
      <c r="O4508" s="153"/>
      <c r="P4508" s="153"/>
    </row>
    <row r="4509" spans="1:16" x14ac:dyDescent="0.35">
      <c r="A4509" s="149"/>
      <c r="B4509" s="149"/>
      <c r="C4509" s="150"/>
      <c r="D4509" s="149"/>
      <c r="E4509" s="149"/>
      <c r="F4509" s="149"/>
      <c r="G4509" s="149"/>
      <c r="H4509" s="151"/>
      <c r="I4509" s="149"/>
      <c r="J4509" s="149"/>
      <c r="K4509" s="152"/>
      <c r="L4509" s="149"/>
      <c r="M4509" s="149"/>
      <c r="N4509" s="153"/>
      <c r="O4509" s="153"/>
      <c r="P4509" s="153"/>
    </row>
    <row r="4510" spans="1:16" x14ac:dyDescent="0.35">
      <c r="A4510" s="149"/>
      <c r="B4510" s="149"/>
      <c r="C4510" s="150"/>
      <c r="D4510" s="149"/>
      <c r="E4510" s="149"/>
      <c r="F4510" s="149"/>
      <c r="G4510" s="149"/>
      <c r="H4510" s="151"/>
      <c r="I4510" s="149"/>
      <c r="J4510" s="149"/>
      <c r="K4510" s="152"/>
      <c r="L4510" s="149"/>
      <c r="M4510" s="149"/>
      <c r="N4510" s="153"/>
      <c r="O4510" s="153"/>
      <c r="P4510" s="153"/>
    </row>
    <row r="4511" spans="1:16" x14ac:dyDescent="0.35">
      <c r="A4511" s="149"/>
      <c r="B4511" s="149"/>
      <c r="C4511" s="150"/>
      <c r="D4511" s="149"/>
      <c r="E4511" s="149"/>
      <c r="F4511" s="149"/>
      <c r="G4511" s="149"/>
      <c r="H4511" s="151"/>
      <c r="I4511" s="149"/>
      <c r="J4511" s="149"/>
      <c r="K4511" s="152"/>
      <c r="L4511" s="149"/>
      <c r="M4511" s="149"/>
      <c r="N4511" s="153"/>
      <c r="O4511" s="153"/>
      <c r="P4511" s="153"/>
    </row>
    <row r="4512" spans="1:16" x14ac:dyDescent="0.35">
      <c r="A4512" s="149"/>
      <c r="B4512" s="149"/>
      <c r="C4512" s="150"/>
      <c r="D4512" s="149"/>
      <c r="E4512" s="149"/>
      <c r="F4512" s="149"/>
      <c r="G4512" s="149"/>
      <c r="H4512" s="151"/>
      <c r="I4512" s="149"/>
      <c r="J4512" s="149"/>
      <c r="K4512" s="152"/>
      <c r="L4512" s="149"/>
      <c r="M4512" s="149"/>
      <c r="N4512" s="153"/>
      <c r="O4512" s="153"/>
      <c r="P4512" s="153"/>
    </row>
    <row r="4513" spans="1:16" x14ac:dyDescent="0.35">
      <c r="A4513" s="149"/>
      <c r="B4513" s="149"/>
      <c r="C4513" s="150"/>
      <c r="D4513" s="149"/>
      <c r="E4513" s="149"/>
      <c r="F4513" s="149"/>
      <c r="G4513" s="149"/>
      <c r="H4513" s="151"/>
      <c r="I4513" s="149"/>
      <c r="J4513" s="149"/>
      <c r="K4513" s="152"/>
      <c r="L4513" s="149"/>
      <c r="M4513" s="149"/>
      <c r="N4513" s="153"/>
      <c r="O4513" s="153"/>
      <c r="P4513" s="153"/>
    </row>
    <row r="4514" spans="1:16" x14ac:dyDescent="0.35">
      <c r="A4514" s="149"/>
      <c r="B4514" s="149"/>
      <c r="C4514" s="150"/>
      <c r="D4514" s="149"/>
      <c r="E4514" s="149"/>
      <c r="F4514" s="149"/>
      <c r="G4514" s="149"/>
      <c r="H4514" s="151"/>
      <c r="I4514" s="149"/>
      <c r="J4514" s="149"/>
      <c r="K4514" s="152"/>
      <c r="L4514" s="149"/>
      <c r="M4514" s="149"/>
      <c r="N4514" s="153"/>
      <c r="O4514" s="153"/>
      <c r="P4514" s="153"/>
    </row>
    <row r="4515" spans="1:16" x14ac:dyDescent="0.35">
      <c r="A4515" s="149"/>
      <c r="B4515" s="149"/>
      <c r="C4515" s="150"/>
      <c r="D4515" s="149"/>
      <c r="E4515" s="149"/>
      <c r="F4515" s="149"/>
      <c r="G4515" s="149"/>
      <c r="H4515" s="151"/>
      <c r="I4515" s="149"/>
      <c r="J4515" s="149"/>
      <c r="K4515" s="152"/>
      <c r="L4515" s="149"/>
      <c r="M4515" s="149"/>
      <c r="N4515" s="153"/>
      <c r="O4515" s="153"/>
      <c r="P4515" s="153"/>
    </row>
    <row r="4516" spans="1:16" x14ac:dyDescent="0.35">
      <c r="A4516" s="149"/>
      <c r="B4516" s="149"/>
      <c r="C4516" s="150"/>
      <c r="D4516" s="149"/>
      <c r="E4516" s="149"/>
      <c r="F4516" s="149"/>
      <c r="G4516" s="149"/>
      <c r="H4516" s="151"/>
      <c r="I4516" s="149"/>
      <c r="J4516" s="149"/>
      <c r="K4516" s="152"/>
      <c r="L4516" s="149"/>
      <c r="M4516" s="149"/>
      <c r="N4516" s="153"/>
      <c r="O4516" s="153"/>
      <c r="P4516" s="153"/>
    </row>
    <row r="4517" spans="1:16" x14ac:dyDescent="0.35">
      <c r="A4517" s="149"/>
      <c r="B4517" s="149"/>
      <c r="C4517" s="150"/>
      <c r="D4517" s="149"/>
      <c r="E4517" s="149"/>
      <c r="F4517" s="149"/>
      <c r="G4517" s="149"/>
      <c r="H4517" s="151"/>
      <c r="I4517" s="149"/>
      <c r="J4517" s="149"/>
      <c r="K4517" s="152"/>
      <c r="L4517" s="149"/>
      <c r="M4517" s="149"/>
      <c r="N4517" s="153"/>
      <c r="O4517" s="153"/>
      <c r="P4517" s="153"/>
    </row>
    <row r="4518" spans="1:16" x14ac:dyDescent="0.35">
      <c r="A4518" s="149"/>
      <c r="B4518" s="149"/>
      <c r="C4518" s="150"/>
      <c r="D4518" s="149"/>
      <c r="E4518" s="149"/>
      <c r="F4518" s="149"/>
      <c r="G4518" s="149"/>
      <c r="H4518" s="151"/>
      <c r="I4518" s="149"/>
      <c r="J4518" s="149"/>
      <c r="K4518" s="152"/>
      <c r="L4518" s="149"/>
      <c r="M4518" s="149"/>
      <c r="N4518" s="153"/>
      <c r="O4518" s="153"/>
      <c r="P4518" s="153"/>
    </row>
    <row r="4519" spans="1:16" x14ac:dyDescent="0.35">
      <c r="A4519" s="149"/>
      <c r="B4519" s="149"/>
      <c r="C4519" s="150"/>
      <c r="D4519" s="149"/>
      <c r="E4519" s="149"/>
      <c r="F4519" s="149"/>
      <c r="G4519" s="149"/>
      <c r="H4519" s="151"/>
      <c r="I4519" s="149"/>
      <c r="J4519" s="149"/>
      <c r="K4519" s="152"/>
      <c r="L4519" s="149"/>
      <c r="M4519" s="149"/>
      <c r="N4519" s="153"/>
      <c r="O4519" s="153"/>
      <c r="P4519" s="153"/>
    </row>
    <row r="4520" spans="1:16" x14ac:dyDescent="0.35">
      <c r="A4520" s="149"/>
      <c r="B4520" s="149"/>
      <c r="C4520" s="150"/>
      <c r="D4520" s="149"/>
      <c r="E4520" s="149"/>
      <c r="F4520" s="149"/>
      <c r="G4520" s="149"/>
      <c r="H4520" s="151"/>
      <c r="I4520" s="149"/>
      <c r="J4520" s="149"/>
      <c r="K4520" s="152"/>
      <c r="L4520" s="149"/>
      <c r="M4520" s="149"/>
      <c r="N4520" s="153"/>
      <c r="O4520" s="153"/>
      <c r="P4520" s="153"/>
    </row>
    <row r="4521" spans="1:16" x14ac:dyDescent="0.35">
      <c r="A4521" s="149"/>
      <c r="B4521" s="149"/>
      <c r="C4521" s="150"/>
      <c r="D4521" s="149"/>
      <c r="E4521" s="149"/>
      <c r="F4521" s="149"/>
      <c r="G4521" s="149"/>
      <c r="H4521" s="151"/>
      <c r="I4521" s="149"/>
      <c r="J4521" s="149"/>
      <c r="K4521" s="152"/>
      <c r="L4521" s="149"/>
      <c r="M4521" s="149"/>
      <c r="N4521" s="153"/>
      <c r="O4521" s="153"/>
      <c r="P4521" s="153"/>
    </row>
    <row r="4522" spans="1:16" x14ac:dyDescent="0.35">
      <c r="A4522" s="149"/>
      <c r="B4522" s="149"/>
      <c r="C4522" s="150"/>
      <c r="D4522" s="149"/>
      <c r="E4522" s="149"/>
      <c r="F4522" s="149"/>
      <c r="G4522" s="149"/>
      <c r="H4522" s="151"/>
      <c r="I4522" s="149"/>
      <c r="J4522" s="149"/>
      <c r="K4522" s="152"/>
      <c r="L4522" s="149"/>
      <c r="M4522" s="149"/>
      <c r="N4522" s="153"/>
      <c r="O4522" s="153"/>
      <c r="P4522" s="153"/>
    </row>
    <row r="4523" spans="1:16" x14ac:dyDescent="0.35">
      <c r="A4523" s="149"/>
      <c r="B4523" s="149"/>
      <c r="C4523" s="150"/>
      <c r="D4523" s="149"/>
      <c r="E4523" s="149"/>
      <c r="F4523" s="149"/>
      <c r="G4523" s="149"/>
      <c r="H4523" s="151"/>
      <c r="I4523" s="149"/>
      <c r="J4523" s="149"/>
      <c r="K4523" s="152"/>
      <c r="L4523" s="149"/>
      <c r="M4523" s="149"/>
      <c r="N4523" s="153"/>
      <c r="O4523" s="153"/>
      <c r="P4523" s="153"/>
    </row>
    <row r="4524" spans="1:16" x14ac:dyDescent="0.35">
      <c r="A4524" s="149"/>
      <c r="B4524" s="149"/>
      <c r="C4524" s="150"/>
      <c r="D4524" s="149"/>
      <c r="E4524" s="149"/>
      <c r="F4524" s="149"/>
      <c r="G4524" s="149"/>
      <c r="H4524" s="151"/>
      <c r="I4524" s="149"/>
      <c r="J4524" s="149"/>
      <c r="K4524" s="152"/>
      <c r="L4524" s="149"/>
      <c r="M4524" s="149"/>
      <c r="N4524" s="153"/>
      <c r="O4524" s="153"/>
      <c r="P4524" s="153"/>
    </row>
    <row r="4525" spans="1:16" x14ac:dyDescent="0.35">
      <c r="A4525" s="149"/>
      <c r="B4525" s="149"/>
      <c r="C4525" s="150"/>
      <c r="D4525" s="149"/>
      <c r="E4525" s="149"/>
      <c r="F4525" s="149"/>
      <c r="G4525" s="149"/>
      <c r="H4525" s="151"/>
      <c r="I4525" s="149"/>
      <c r="J4525" s="149"/>
      <c r="K4525" s="152"/>
      <c r="L4525" s="149"/>
      <c r="M4525" s="149"/>
      <c r="N4525" s="153"/>
      <c r="O4525" s="153"/>
      <c r="P4525" s="153"/>
    </row>
    <row r="4526" spans="1:16" x14ac:dyDescent="0.35">
      <c r="A4526" s="149"/>
      <c r="B4526" s="149"/>
      <c r="C4526" s="150"/>
      <c r="D4526" s="149"/>
      <c r="E4526" s="149"/>
      <c r="F4526" s="149"/>
      <c r="G4526" s="149"/>
      <c r="H4526" s="151"/>
      <c r="I4526" s="149"/>
      <c r="J4526" s="149"/>
      <c r="K4526" s="152"/>
      <c r="L4526" s="149"/>
      <c r="M4526" s="149"/>
      <c r="N4526" s="153"/>
      <c r="O4526" s="153"/>
      <c r="P4526" s="153"/>
    </row>
    <row r="4527" spans="1:16" x14ac:dyDescent="0.35">
      <c r="A4527" s="149"/>
      <c r="B4527" s="149"/>
      <c r="C4527" s="150"/>
      <c r="D4527" s="149"/>
      <c r="E4527" s="149"/>
      <c r="F4527" s="149"/>
      <c r="G4527" s="149"/>
      <c r="H4527" s="151"/>
      <c r="I4527" s="149"/>
      <c r="J4527" s="149"/>
      <c r="K4527" s="152"/>
      <c r="L4527" s="149"/>
      <c r="M4527" s="149"/>
      <c r="N4527" s="153"/>
      <c r="O4527" s="153"/>
      <c r="P4527" s="153"/>
    </row>
    <row r="4528" spans="1:16" x14ac:dyDescent="0.35">
      <c r="A4528" s="149"/>
      <c r="B4528" s="149"/>
      <c r="C4528" s="150"/>
      <c r="D4528" s="149"/>
      <c r="E4528" s="149"/>
      <c r="F4528" s="149"/>
      <c r="G4528" s="149"/>
      <c r="H4528" s="151"/>
      <c r="I4528" s="149"/>
      <c r="J4528" s="149"/>
      <c r="K4528" s="152"/>
      <c r="L4528" s="149"/>
      <c r="M4528" s="149"/>
      <c r="N4528" s="153"/>
      <c r="O4528" s="153"/>
      <c r="P4528" s="153"/>
    </row>
    <row r="4529" spans="1:16" x14ac:dyDescent="0.35">
      <c r="A4529" s="149"/>
      <c r="B4529" s="149"/>
      <c r="C4529" s="150"/>
      <c r="D4529" s="149"/>
      <c r="E4529" s="149"/>
      <c r="F4529" s="149"/>
      <c r="G4529" s="149"/>
      <c r="H4529" s="151"/>
      <c r="I4529" s="149"/>
      <c r="J4529" s="149"/>
      <c r="K4529" s="152"/>
      <c r="L4529" s="149"/>
      <c r="M4529" s="149"/>
      <c r="N4529" s="153"/>
      <c r="O4529" s="153"/>
      <c r="P4529" s="153"/>
    </row>
    <row r="4530" spans="1:16" x14ac:dyDescent="0.35">
      <c r="A4530" s="149"/>
      <c r="B4530" s="149"/>
      <c r="C4530" s="150"/>
      <c r="D4530" s="149"/>
      <c r="E4530" s="149"/>
      <c r="F4530" s="149"/>
      <c r="G4530" s="149"/>
      <c r="H4530" s="151"/>
      <c r="I4530" s="149"/>
      <c r="J4530" s="149"/>
      <c r="K4530" s="152"/>
      <c r="L4530" s="149"/>
      <c r="M4530" s="149"/>
      <c r="N4530" s="153"/>
      <c r="O4530" s="153"/>
      <c r="P4530" s="153"/>
    </row>
    <row r="4531" spans="1:16" x14ac:dyDescent="0.35">
      <c r="A4531" s="149"/>
      <c r="B4531" s="149"/>
      <c r="C4531" s="150"/>
      <c r="D4531" s="149"/>
      <c r="E4531" s="149"/>
      <c r="F4531" s="149"/>
      <c r="G4531" s="149"/>
      <c r="H4531" s="151"/>
      <c r="I4531" s="149"/>
      <c r="J4531" s="149"/>
      <c r="K4531" s="152"/>
      <c r="L4531" s="149"/>
      <c r="M4531" s="149"/>
      <c r="N4531" s="153"/>
      <c r="O4531" s="153"/>
      <c r="P4531" s="153"/>
    </row>
    <row r="4532" spans="1:16" x14ac:dyDescent="0.35">
      <c r="A4532" s="149"/>
      <c r="B4532" s="149"/>
      <c r="C4532" s="150"/>
      <c r="D4532" s="149"/>
      <c r="E4532" s="149"/>
      <c r="F4532" s="149"/>
      <c r="G4532" s="149"/>
      <c r="H4532" s="151"/>
      <c r="I4532" s="149"/>
      <c r="J4532" s="149"/>
      <c r="K4532" s="152"/>
      <c r="L4532" s="149"/>
      <c r="M4532" s="149"/>
      <c r="N4532" s="153"/>
      <c r="O4532" s="153"/>
      <c r="P4532" s="153"/>
    </row>
    <row r="4533" spans="1:16" x14ac:dyDescent="0.35">
      <c r="A4533" s="149"/>
      <c r="B4533" s="149"/>
      <c r="C4533" s="150"/>
      <c r="D4533" s="149"/>
      <c r="E4533" s="149"/>
      <c r="F4533" s="149"/>
      <c r="G4533" s="149"/>
      <c r="H4533" s="151"/>
      <c r="I4533" s="149"/>
      <c r="J4533" s="149"/>
      <c r="K4533" s="152"/>
      <c r="L4533" s="149"/>
      <c r="M4533" s="149"/>
      <c r="N4533" s="153"/>
      <c r="O4533" s="153"/>
      <c r="P4533" s="153"/>
    </row>
    <row r="4534" spans="1:16" x14ac:dyDescent="0.35">
      <c r="A4534" s="149"/>
      <c r="B4534" s="149"/>
      <c r="C4534" s="150"/>
      <c r="D4534" s="149"/>
      <c r="E4534" s="149"/>
      <c r="F4534" s="149"/>
      <c r="G4534" s="149"/>
      <c r="H4534" s="151"/>
      <c r="I4534" s="149"/>
      <c r="J4534" s="149"/>
      <c r="K4534" s="152"/>
      <c r="L4534" s="149"/>
      <c r="M4534" s="149"/>
      <c r="N4534" s="153"/>
      <c r="O4534" s="153"/>
      <c r="P4534" s="153"/>
    </row>
    <row r="4535" spans="1:16" x14ac:dyDescent="0.35">
      <c r="A4535" s="149"/>
      <c r="B4535" s="149"/>
      <c r="C4535" s="150"/>
      <c r="D4535" s="149"/>
      <c r="E4535" s="149"/>
      <c r="F4535" s="149"/>
      <c r="G4535" s="149"/>
      <c r="H4535" s="151"/>
      <c r="I4535" s="149"/>
      <c r="J4535" s="149"/>
      <c r="K4535" s="152"/>
      <c r="L4535" s="149"/>
      <c r="M4535" s="149"/>
      <c r="N4535" s="153"/>
      <c r="O4535" s="153"/>
      <c r="P4535" s="153"/>
    </row>
    <row r="4536" spans="1:16" x14ac:dyDescent="0.35">
      <c r="A4536" s="149"/>
      <c r="B4536" s="149"/>
      <c r="C4536" s="150"/>
      <c r="D4536" s="149"/>
      <c r="E4536" s="149"/>
      <c r="F4536" s="149"/>
      <c r="G4536" s="149"/>
      <c r="H4536" s="151"/>
      <c r="I4536" s="149"/>
      <c r="J4536" s="149"/>
      <c r="K4536" s="152"/>
      <c r="L4536" s="149"/>
      <c r="M4536" s="149"/>
      <c r="N4536" s="153"/>
      <c r="O4536" s="153"/>
      <c r="P4536" s="153"/>
    </row>
    <row r="4537" spans="1:16" x14ac:dyDescent="0.35">
      <c r="A4537" s="149"/>
      <c r="B4537" s="149"/>
      <c r="C4537" s="150"/>
      <c r="D4537" s="149"/>
      <c r="E4537" s="149"/>
      <c r="F4537" s="149"/>
      <c r="G4537" s="149"/>
      <c r="H4537" s="151"/>
      <c r="I4537" s="149"/>
      <c r="J4537" s="149"/>
      <c r="K4537" s="152"/>
      <c r="L4537" s="149"/>
      <c r="M4537" s="149"/>
      <c r="N4537" s="153"/>
      <c r="O4537" s="153"/>
      <c r="P4537" s="153"/>
    </row>
    <row r="4538" spans="1:16" x14ac:dyDescent="0.35">
      <c r="A4538" s="149"/>
      <c r="B4538" s="149"/>
      <c r="C4538" s="150"/>
      <c r="D4538" s="149"/>
      <c r="E4538" s="149"/>
      <c r="F4538" s="149"/>
      <c r="G4538" s="149"/>
      <c r="H4538" s="151"/>
      <c r="I4538" s="149"/>
      <c r="J4538" s="149"/>
      <c r="K4538" s="152"/>
      <c r="L4538" s="149"/>
      <c r="M4538" s="149"/>
      <c r="N4538" s="153"/>
      <c r="O4538" s="153"/>
      <c r="P4538" s="153"/>
    </row>
    <row r="4539" spans="1:16" x14ac:dyDescent="0.35">
      <c r="A4539" s="149"/>
      <c r="B4539" s="149"/>
      <c r="C4539" s="150"/>
      <c r="D4539" s="149"/>
      <c r="E4539" s="149"/>
      <c r="F4539" s="149"/>
      <c r="G4539" s="149"/>
      <c r="H4539" s="151"/>
      <c r="I4539" s="149"/>
      <c r="J4539" s="149"/>
      <c r="K4539" s="152"/>
      <c r="L4539" s="149"/>
      <c r="M4539" s="149"/>
      <c r="N4539" s="153"/>
      <c r="O4539" s="153"/>
      <c r="P4539" s="153"/>
    </row>
    <row r="4540" spans="1:16" x14ac:dyDescent="0.35">
      <c r="A4540" s="149"/>
      <c r="B4540" s="149"/>
      <c r="C4540" s="150"/>
      <c r="D4540" s="149"/>
      <c r="E4540" s="149"/>
      <c r="F4540" s="149"/>
      <c r="G4540" s="149"/>
      <c r="H4540" s="151"/>
      <c r="I4540" s="149"/>
      <c r="J4540" s="149"/>
      <c r="K4540" s="152"/>
      <c r="L4540" s="149"/>
      <c r="M4540" s="149"/>
      <c r="N4540" s="153"/>
      <c r="O4540" s="153"/>
      <c r="P4540" s="153"/>
    </row>
    <row r="4541" spans="1:16" x14ac:dyDescent="0.35">
      <c r="A4541" s="149"/>
      <c r="B4541" s="149"/>
      <c r="C4541" s="150"/>
      <c r="D4541" s="149"/>
      <c r="E4541" s="149"/>
      <c r="F4541" s="149"/>
      <c r="G4541" s="149"/>
      <c r="H4541" s="151"/>
      <c r="I4541" s="149"/>
      <c r="J4541" s="149"/>
      <c r="K4541" s="152"/>
      <c r="L4541" s="149"/>
      <c r="M4541" s="149"/>
      <c r="N4541" s="153"/>
      <c r="O4541" s="153"/>
      <c r="P4541" s="153"/>
    </row>
    <row r="4542" spans="1:16" x14ac:dyDescent="0.35">
      <c r="A4542" s="149"/>
      <c r="B4542" s="149"/>
      <c r="C4542" s="150"/>
      <c r="D4542" s="149"/>
      <c r="E4542" s="149"/>
      <c r="F4542" s="149"/>
      <c r="G4542" s="149"/>
      <c r="H4542" s="151"/>
      <c r="I4542" s="149"/>
      <c r="J4542" s="149"/>
      <c r="K4542" s="152"/>
      <c r="L4542" s="149"/>
      <c r="M4542" s="149"/>
      <c r="N4542" s="153"/>
      <c r="O4542" s="153"/>
      <c r="P4542" s="153"/>
    </row>
    <row r="4543" spans="1:16" x14ac:dyDescent="0.35">
      <c r="A4543" s="149"/>
      <c r="B4543" s="149"/>
      <c r="C4543" s="150"/>
      <c r="D4543" s="149"/>
      <c r="E4543" s="149"/>
      <c r="F4543" s="149"/>
      <c r="G4543" s="149"/>
      <c r="H4543" s="151"/>
      <c r="I4543" s="149"/>
      <c r="J4543" s="149"/>
      <c r="K4543" s="152"/>
      <c r="L4543" s="149"/>
      <c r="M4543" s="149"/>
      <c r="N4543" s="153"/>
      <c r="O4543" s="153"/>
      <c r="P4543" s="153"/>
    </row>
    <row r="4544" spans="1:16" x14ac:dyDescent="0.35">
      <c r="A4544" s="149"/>
      <c r="B4544" s="149"/>
      <c r="C4544" s="150"/>
      <c r="D4544" s="149"/>
      <c r="E4544" s="149"/>
      <c r="F4544" s="149"/>
      <c r="G4544" s="149"/>
      <c r="H4544" s="151"/>
      <c r="I4544" s="149"/>
      <c r="J4544" s="149"/>
      <c r="K4544" s="152"/>
      <c r="L4544" s="149"/>
      <c r="M4544" s="149"/>
      <c r="N4544" s="153"/>
      <c r="O4544" s="153"/>
      <c r="P4544" s="153"/>
    </row>
    <row r="4545" spans="1:16" x14ac:dyDescent="0.35">
      <c r="A4545" s="149"/>
      <c r="B4545" s="149"/>
      <c r="C4545" s="150"/>
      <c r="D4545" s="149"/>
      <c r="E4545" s="149"/>
      <c r="F4545" s="149"/>
      <c r="G4545" s="149"/>
      <c r="H4545" s="151"/>
      <c r="I4545" s="149"/>
      <c r="J4545" s="149"/>
      <c r="K4545" s="152"/>
      <c r="L4545" s="149"/>
      <c r="M4545" s="149"/>
      <c r="N4545" s="153"/>
      <c r="O4545" s="153"/>
      <c r="P4545" s="153"/>
    </row>
    <row r="4546" spans="1:16" x14ac:dyDescent="0.35">
      <c r="A4546" s="149"/>
      <c r="B4546" s="149"/>
      <c r="C4546" s="150"/>
      <c r="D4546" s="149"/>
      <c r="E4546" s="149"/>
      <c r="F4546" s="149"/>
      <c r="G4546" s="149"/>
      <c r="H4546" s="151"/>
      <c r="I4546" s="149"/>
      <c r="J4546" s="149"/>
      <c r="K4546" s="152"/>
      <c r="L4546" s="149"/>
      <c r="M4546" s="149"/>
      <c r="N4546" s="153"/>
      <c r="O4546" s="153"/>
      <c r="P4546" s="153"/>
    </row>
    <row r="4547" spans="1:16" x14ac:dyDescent="0.35">
      <c r="A4547" s="149"/>
      <c r="B4547" s="149"/>
      <c r="C4547" s="150"/>
      <c r="D4547" s="149"/>
      <c r="E4547" s="149"/>
      <c r="F4547" s="149"/>
      <c r="G4547" s="149"/>
      <c r="H4547" s="151"/>
      <c r="I4547" s="149"/>
      <c r="J4547" s="149"/>
      <c r="K4547" s="152"/>
      <c r="L4547" s="149"/>
      <c r="M4547" s="149"/>
      <c r="N4547" s="153"/>
      <c r="O4547" s="153"/>
      <c r="P4547" s="153"/>
    </row>
    <row r="4548" spans="1:16" x14ac:dyDescent="0.35">
      <c r="A4548" s="149"/>
      <c r="B4548" s="149"/>
      <c r="C4548" s="150"/>
      <c r="D4548" s="149"/>
      <c r="E4548" s="149"/>
      <c r="F4548" s="149"/>
      <c r="G4548" s="149"/>
      <c r="H4548" s="151"/>
      <c r="I4548" s="149"/>
      <c r="J4548" s="149"/>
      <c r="K4548" s="152"/>
      <c r="L4548" s="149"/>
      <c r="M4548" s="149"/>
      <c r="N4548" s="153"/>
      <c r="O4548" s="153"/>
      <c r="P4548" s="153"/>
    </row>
    <row r="4549" spans="1:16" x14ac:dyDescent="0.35">
      <c r="A4549" s="149"/>
      <c r="B4549" s="149"/>
      <c r="C4549" s="150"/>
      <c r="D4549" s="149"/>
      <c r="E4549" s="149"/>
      <c r="F4549" s="149"/>
      <c r="G4549" s="149"/>
      <c r="H4549" s="151"/>
      <c r="I4549" s="149"/>
      <c r="J4549" s="149"/>
      <c r="K4549" s="152"/>
      <c r="L4549" s="149"/>
      <c r="M4549" s="149"/>
      <c r="N4549" s="153"/>
      <c r="O4549" s="153"/>
      <c r="P4549" s="153"/>
    </row>
    <row r="4550" spans="1:16" x14ac:dyDescent="0.35">
      <c r="A4550" s="149"/>
      <c r="B4550" s="149"/>
      <c r="C4550" s="150"/>
      <c r="D4550" s="149"/>
      <c r="E4550" s="149"/>
      <c r="F4550" s="149"/>
      <c r="G4550" s="149"/>
      <c r="H4550" s="151"/>
      <c r="I4550" s="149"/>
      <c r="J4550" s="149"/>
      <c r="K4550" s="152"/>
      <c r="L4550" s="149"/>
      <c r="M4550" s="149"/>
      <c r="N4550" s="153"/>
      <c r="O4550" s="153"/>
      <c r="P4550" s="153"/>
    </row>
    <row r="4551" spans="1:16" x14ac:dyDescent="0.35">
      <c r="A4551" s="149"/>
      <c r="B4551" s="149"/>
      <c r="C4551" s="150"/>
      <c r="D4551" s="149"/>
      <c r="E4551" s="149"/>
      <c r="F4551" s="149"/>
      <c r="G4551" s="149"/>
      <c r="H4551" s="151"/>
      <c r="I4551" s="149"/>
      <c r="J4551" s="149"/>
      <c r="K4551" s="152"/>
      <c r="L4551" s="149"/>
      <c r="M4551" s="149"/>
      <c r="N4551" s="153"/>
      <c r="O4551" s="153"/>
      <c r="P4551" s="153"/>
    </row>
    <row r="4552" spans="1:16" x14ac:dyDescent="0.35">
      <c r="A4552" s="149"/>
      <c r="B4552" s="149"/>
      <c r="C4552" s="150"/>
      <c r="D4552" s="149"/>
      <c r="E4552" s="149"/>
      <c r="F4552" s="149"/>
      <c r="G4552" s="149"/>
      <c r="H4552" s="151"/>
      <c r="I4552" s="149"/>
      <c r="J4552" s="149"/>
      <c r="K4552" s="152"/>
      <c r="L4552" s="149"/>
      <c r="M4552" s="149"/>
      <c r="N4552" s="153"/>
      <c r="O4552" s="153"/>
      <c r="P4552" s="153"/>
    </row>
    <row r="4553" spans="1:16" x14ac:dyDescent="0.35">
      <c r="A4553" s="149"/>
      <c r="B4553" s="149"/>
      <c r="C4553" s="150"/>
      <c r="D4553" s="149"/>
      <c r="E4553" s="149"/>
      <c r="F4553" s="149"/>
      <c r="G4553" s="149"/>
      <c r="H4553" s="151"/>
      <c r="I4553" s="149"/>
      <c r="J4553" s="149"/>
      <c r="K4553" s="152"/>
      <c r="L4553" s="149"/>
      <c r="M4553" s="149"/>
      <c r="N4553" s="153"/>
      <c r="O4553" s="153"/>
      <c r="P4553" s="153"/>
    </row>
    <row r="4554" spans="1:16" x14ac:dyDescent="0.35">
      <c r="A4554" s="149"/>
      <c r="B4554" s="149"/>
      <c r="C4554" s="150"/>
      <c r="D4554" s="149"/>
      <c r="E4554" s="149"/>
      <c r="F4554" s="149"/>
      <c r="G4554" s="149"/>
      <c r="H4554" s="151"/>
      <c r="I4554" s="149"/>
      <c r="J4554" s="149"/>
      <c r="K4554" s="152"/>
      <c r="L4554" s="149"/>
      <c r="M4554" s="149"/>
      <c r="N4554" s="153"/>
      <c r="O4554" s="153"/>
      <c r="P4554" s="153"/>
    </row>
    <row r="4555" spans="1:16" x14ac:dyDescent="0.35">
      <c r="A4555" s="149"/>
      <c r="B4555" s="149"/>
      <c r="C4555" s="150"/>
      <c r="D4555" s="149"/>
      <c r="E4555" s="149"/>
      <c r="F4555" s="149"/>
      <c r="G4555" s="149"/>
      <c r="H4555" s="151"/>
      <c r="I4555" s="149"/>
      <c r="J4555" s="149"/>
      <c r="K4555" s="152"/>
      <c r="L4555" s="149"/>
      <c r="M4555" s="149"/>
      <c r="N4555" s="153"/>
      <c r="O4555" s="153"/>
      <c r="P4555" s="153"/>
    </row>
    <row r="4556" spans="1:16" x14ac:dyDescent="0.35">
      <c r="A4556" s="149"/>
      <c r="B4556" s="149"/>
      <c r="C4556" s="150"/>
      <c r="D4556" s="149"/>
      <c r="E4556" s="149"/>
      <c r="F4556" s="149"/>
      <c r="G4556" s="149"/>
      <c r="H4556" s="151"/>
      <c r="I4556" s="149"/>
      <c r="J4556" s="149"/>
      <c r="K4556" s="152"/>
      <c r="L4556" s="149"/>
      <c r="M4556" s="149"/>
      <c r="N4556" s="153"/>
      <c r="O4556" s="153"/>
      <c r="P4556" s="153"/>
    </row>
    <row r="4557" spans="1:16" x14ac:dyDescent="0.35">
      <c r="A4557" s="149"/>
      <c r="B4557" s="149"/>
      <c r="C4557" s="150"/>
      <c r="D4557" s="149"/>
      <c r="E4557" s="149"/>
      <c r="F4557" s="149"/>
      <c r="G4557" s="149"/>
      <c r="H4557" s="151"/>
      <c r="I4557" s="149"/>
      <c r="J4557" s="149"/>
      <c r="K4557" s="152"/>
      <c r="L4557" s="149"/>
      <c r="M4557" s="149"/>
      <c r="N4557" s="153"/>
      <c r="O4557" s="153"/>
      <c r="P4557" s="153"/>
    </row>
    <row r="4558" spans="1:16" x14ac:dyDescent="0.35">
      <c r="A4558" s="149"/>
      <c r="B4558" s="149"/>
      <c r="C4558" s="150"/>
      <c r="D4558" s="149"/>
      <c r="E4558" s="149"/>
      <c r="F4558" s="149"/>
      <c r="G4558" s="149"/>
      <c r="H4558" s="151"/>
      <c r="I4558" s="149"/>
      <c r="J4558" s="149"/>
      <c r="K4558" s="152"/>
      <c r="L4558" s="149"/>
      <c r="M4558" s="149"/>
      <c r="N4558" s="153"/>
      <c r="O4558" s="153"/>
      <c r="P4558" s="153"/>
    </row>
    <row r="4559" spans="1:16" x14ac:dyDescent="0.35">
      <c r="A4559" s="149"/>
      <c r="B4559" s="149"/>
      <c r="C4559" s="150"/>
      <c r="D4559" s="149"/>
      <c r="E4559" s="149"/>
      <c r="F4559" s="149"/>
      <c r="G4559" s="149"/>
      <c r="H4559" s="151"/>
      <c r="I4559" s="149"/>
      <c r="J4559" s="149"/>
      <c r="K4559" s="152"/>
      <c r="L4559" s="149"/>
      <c r="M4559" s="149"/>
      <c r="N4559" s="153"/>
      <c r="O4559" s="153"/>
      <c r="P4559" s="153"/>
    </row>
    <row r="4560" spans="1:16" x14ac:dyDescent="0.35">
      <c r="A4560" s="149"/>
      <c r="B4560" s="149"/>
      <c r="C4560" s="150"/>
      <c r="D4560" s="149"/>
      <c r="E4560" s="149"/>
      <c r="F4560" s="149"/>
      <c r="G4560" s="149"/>
      <c r="H4560" s="151"/>
      <c r="I4560" s="149"/>
      <c r="J4560" s="149"/>
      <c r="K4560" s="152"/>
      <c r="L4560" s="149"/>
      <c r="M4560" s="149"/>
      <c r="N4560" s="153"/>
      <c r="O4560" s="153"/>
      <c r="P4560" s="153"/>
    </row>
    <row r="4561" spans="1:16" x14ac:dyDescent="0.35">
      <c r="A4561" s="149"/>
      <c r="B4561" s="149"/>
      <c r="C4561" s="150"/>
      <c r="D4561" s="149"/>
      <c r="E4561" s="149"/>
      <c r="F4561" s="149"/>
      <c r="G4561" s="149"/>
      <c r="H4561" s="151"/>
      <c r="I4561" s="149"/>
      <c r="J4561" s="149"/>
      <c r="K4561" s="152"/>
      <c r="L4561" s="149"/>
      <c r="M4561" s="149"/>
      <c r="N4561" s="153"/>
      <c r="O4561" s="153"/>
      <c r="P4561" s="153"/>
    </row>
    <row r="4562" spans="1:16" x14ac:dyDescent="0.35">
      <c r="A4562" s="149"/>
      <c r="B4562" s="149"/>
      <c r="C4562" s="150"/>
      <c r="D4562" s="149"/>
      <c r="E4562" s="149"/>
      <c r="F4562" s="149"/>
      <c r="G4562" s="149"/>
      <c r="H4562" s="151"/>
      <c r="I4562" s="149"/>
      <c r="J4562" s="149"/>
      <c r="K4562" s="152"/>
      <c r="L4562" s="149"/>
      <c r="M4562" s="149"/>
      <c r="N4562" s="153"/>
      <c r="O4562" s="153"/>
      <c r="P4562" s="153"/>
    </row>
    <row r="4563" spans="1:16" x14ac:dyDescent="0.35">
      <c r="A4563" s="149"/>
      <c r="B4563" s="149"/>
      <c r="C4563" s="150"/>
      <c r="D4563" s="149"/>
      <c r="E4563" s="149"/>
      <c r="F4563" s="149"/>
      <c r="G4563" s="149"/>
      <c r="H4563" s="151"/>
      <c r="I4563" s="149"/>
      <c r="J4563" s="149"/>
      <c r="K4563" s="152"/>
      <c r="L4563" s="149"/>
      <c r="M4563" s="149"/>
      <c r="N4563" s="153"/>
      <c r="O4563" s="153"/>
      <c r="P4563" s="153"/>
    </row>
    <row r="4564" spans="1:16" x14ac:dyDescent="0.35">
      <c r="A4564" s="149"/>
      <c r="B4564" s="149"/>
      <c r="C4564" s="150"/>
      <c r="D4564" s="149"/>
      <c r="E4564" s="149"/>
      <c r="F4564" s="149"/>
      <c r="G4564" s="149"/>
      <c r="H4564" s="151"/>
      <c r="I4564" s="149"/>
      <c r="J4564" s="149"/>
      <c r="K4564" s="152"/>
      <c r="L4564" s="149"/>
      <c r="M4564" s="149"/>
      <c r="N4564" s="153"/>
      <c r="O4564" s="153"/>
      <c r="P4564" s="153"/>
    </row>
    <row r="4565" spans="1:16" x14ac:dyDescent="0.35">
      <c r="A4565" s="149"/>
      <c r="B4565" s="149"/>
      <c r="C4565" s="150"/>
      <c r="D4565" s="149"/>
      <c r="E4565" s="149"/>
      <c r="F4565" s="149"/>
      <c r="G4565" s="149"/>
      <c r="H4565" s="151"/>
      <c r="I4565" s="149"/>
      <c r="J4565" s="149"/>
      <c r="K4565" s="152"/>
      <c r="L4565" s="149"/>
      <c r="M4565" s="149"/>
      <c r="N4565" s="153"/>
      <c r="O4565" s="153"/>
      <c r="P4565" s="153"/>
    </row>
    <row r="4566" spans="1:16" x14ac:dyDescent="0.35">
      <c r="A4566" s="149"/>
      <c r="B4566" s="149"/>
      <c r="C4566" s="150"/>
      <c r="D4566" s="149"/>
      <c r="E4566" s="149"/>
      <c r="F4566" s="149"/>
      <c r="G4566" s="149"/>
      <c r="H4566" s="151"/>
      <c r="I4566" s="149"/>
      <c r="J4566" s="149"/>
      <c r="K4566" s="152"/>
      <c r="L4566" s="149"/>
      <c r="M4566" s="149"/>
      <c r="N4566" s="153"/>
      <c r="O4566" s="153"/>
      <c r="P4566" s="153"/>
    </row>
    <row r="4567" spans="1:16" x14ac:dyDescent="0.35">
      <c r="A4567" s="149"/>
      <c r="B4567" s="149"/>
      <c r="C4567" s="150"/>
      <c r="D4567" s="149"/>
      <c r="E4567" s="149"/>
      <c r="F4567" s="149"/>
      <c r="G4567" s="149"/>
      <c r="H4567" s="151"/>
      <c r="I4567" s="149"/>
      <c r="J4567" s="149"/>
      <c r="K4567" s="152"/>
      <c r="L4567" s="149"/>
      <c r="M4567" s="149"/>
      <c r="N4567" s="153"/>
      <c r="O4567" s="153"/>
      <c r="P4567" s="153"/>
    </row>
    <row r="4568" spans="1:16" x14ac:dyDescent="0.35">
      <c r="A4568" s="149"/>
      <c r="B4568" s="149"/>
      <c r="C4568" s="150"/>
      <c r="D4568" s="149"/>
      <c r="E4568" s="149"/>
      <c r="F4568" s="149"/>
      <c r="G4568" s="149"/>
      <c r="H4568" s="151"/>
      <c r="I4568" s="149"/>
      <c r="J4568" s="149"/>
      <c r="K4568" s="152"/>
      <c r="L4568" s="149"/>
      <c r="M4568" s="149"/>
      <c r="N4568" s="153"/>
      <c r="O4568" s="153"/>
      <c r="P4568" s="153"/>
    </row>
    <row r="4569" spans="1:16" x14ac:dyDescent="0.35">
      <c r="A4569" s="149"/>
      <c r="B4569" s="149"/>
      <c r="C4569" s="150"/>
      <c r="D4569" s="149"/>
      <c r="E4569" s="149"/>
      <c r="F4569" s="149"/>
      <c r="G4569" s="149"/>
      <c r="H4569" s="151"/>
      <c r="I4569" s="149"/>
      <c r="J4569" s="149"/>
      <c r="K4569" s="152"/>
      <c r="L4569" s="149"/>
      <c r="M4569" s="149"/>
      <c r="N4569" s="153"/>
      <c r="O4569" s="153"/>
      <c r="P4569" s="153"/>
    </row>
    <row r="4570" spans="1:16" x14ac:dyDescent="0.35">
      <c r="A4570" s="149"/>
      <c r="B4570" s="149"/>
      <c r="C4570" s="150"/>
      <c r="D4570" s="149"/>
      <c r="E4570" s="149"/>
      <c r="F4570" s="149"/>
      <c r="G4570" s="149"/>
      <c r="H4570" s="151"/>
      <c r="I4570" s="149"/>
      <c r="J4570" s="149"/>
      <c r="K4570" s="152"/>
      <c r="L4570" s="149"/>
      <c r="M4570" s="149"/>
      <c r="N4570" s="153"/>
      <c r="O4570" s="153"/>
      <c r="P4570" s="153"/>
    </row>
    <row r="4571" spans="1:16" x14ac:dyDescent="0.35">
      <c r="A4571" s="149"/>
      <c r="B4571" s="149"/>
      <c r="C4571" s="150"/>
      <c r="D4571" s="149"/>
      <c r="E4571" s="149"/>
      <c r="F4571" s="149"/>
      <c r="G4571" s="149"/>
      <c r="H4571" s="151"/>
      <c r="I4571" s="149"/>
      <c r="J4571" s="149"/>
      <c r="K4571" s="152"/>
      <c r="L4571" s="149"/>
      <c r="M4571" s="149"/>
      <c r="N4571" s="153"/>
      <c r="O4571" s="153"/>
      <c r="P4571" s="153"/>
    </row>
    <row r="4572" spans="1:16" x14ac:dyDescent="0.35">
      <c r="A4572" s="149"/>
      <c r="B4572" s="149"/>
      <c r="C4572" s="150"/>
      <c r="D4572" s="149"/>
      <c r="E4572" s="149"/>
      <c r="F4572" s="149"/>
      <c r="G4572" s="149"/>
      <c r="H4572" s="151"/>
      <c r="I4572" s="149"/>
      <c r="J4572" s="149"/>
      <c r="K4572" s="152"/>
      <c r="L4572" s="149"/>
      <c r="M4572" s="149"/>
      <c r="N4572" s="153"/>
      <c r="O4572" s="153"/>
      <c r="P4572" s="153"/>
    </row>
    <row r="4573" spans="1:16" x14ac:dyDescent="0.35">
      <c r="A4573" s="149"/>
      <c r="B4573" s="149"/>
      <c r="C4573" s="150"/>
      <c r="D4573" s="149"/>
      <c r="E4573" s="149"/>
      <c r="F4573" s="149"/>
      <c r="G4573" s="149"/>
      <c r="H4573" s="151"/>
      <c r="I4573" s="149"/>
      <c r="J4573" s="149"/>
      <c r="K4573" s="152"/>
      <c r="L4573" s="149"/>
      <c r="M4573" s="149"/>
      <c r="N4573" s="153"/>
      <c r="O4573" s="153"/>
      <c r="P4573" s="153"/>
    </row>
    <row r="4574" spans="1:16" x14ac:dyDescent="0.35">
      <c r="A4574" s="149"/>
      <c r="B4574" s="149"/>
      <c r="C4574" s="150"/>
      <c r="D4574" s="149"/>
      <c r="E4574" s="149"/>
      <c r="F4574" s="149"/>
      <c r="G4574" s="149"/>
      <c r="H4574" s="151"/>
      <c r="I4574" s="149"/>
      <c r="J4574" s="149"/>
      <c r="K4574" s="152"/>
      <c r="L4574" s="149"/>
      <c r="M4574" s="149"/>
      <c r="N4574" s="153"/>
      <c r="O4574" s="153"/>
      <c r="P4574" s="153"/>
    </row>
    <row r="4575" spans="1:16" x14ac:dyDescent="0.35">
      <c r="A4575" s="149"/>
      <c r="B4575" s="149"/>
      <c r="C4575" s="150"/>
      <c r="D4575" s="149"/>
      <c r="E4575" s="149"/>
      <c r="F4575" s="149"/>
      <c r="G4575" s="149"/>
      <c r="H4575" s="151"/>
      <c r="I4575" s="149"/>
      <c r="J4575" s="149"/>
      <c r="K4575" s="152"/>
      <c r="L4575" s="149"/>
      <c r="M4575" s="149"/>
      <c r="N4575" s="153"/>
      <c r="O4575" s="153"/>
      <c r="P4575" s="153"/>
    </row>
    <row r="4576" spans="1:16" x14ac:dyDescent="0.35">
      <c r="A4576" s="149"/>
      <c r="B4576" s="149"/>
      <c r="C4576" s="150"/>
      <c r="D4576" s="149"/>
      <c r="E4576" s="149"/>
      <c r="F4576" s="149"/>
      <c r="G4576" s="149"/>
      <c r="H4576" s="151"/>
      <c r="I4576" s="149"/>
      <c r="J4576" s="149"/>
      <c r="K4576" s="152"/>
      <c r="L4576" s="149"/>
      <c r="M4576" s="149"/>
      <c r="N4576" s="153"/>
      <c r="O4576" s="153"/>
      <c r="P4576" s="153"/>
    </row>
    <row r="4577" spans="1:16" x14ac:dyDescent="0.35">
      <c r="A4577" s="149"/>
      <c r="B4577" s="149"/>
      <c r="C4577" s="150"/>
      <c r="D4577" s="149"/>
      <c r="E4577" s="149"/>
      <c r="F4577" s="149"/>
      <c r="G4577" s="149"/>
      <c r="H4577" s="151"/>
      <c r="I4577" s="149"/>
      <c r="J4577" s="149"/>
      <c r="K4577" s="152"/>
      <c r="L4577" s="149"/>
      <c r="M4577" s="149"/>
      <c r="N4577" s="153"/>
      <c r="O4577" s="153"/>
      <c r="P4577" s="153"/>
    </row>
    <row r="4578" spans="1:16" x14ac:dyDescent="0.35">
      <c r="A4578" s="149"/>
      <c r="B4578" s="149"/>
      <c r="C4578" s="150"/>
      <c r="D4578" s="149"/>
      <c r="E4578" s="149"/>
      <c r="F4578" s="149"/>
      <c r="G4578" s="149"/>
      <c r="H4578" s="151"/>
      <c r="I4578" s="149"/>
      <c r="J4578" s="149"/>
      <c r="K4578" s="152"/>
      <c r="L4578" s="149"/>
      <c r="M4578" s="149"/>
      <c r="N4578" s="153"/>
      <c r="O4578" s="153"/>
      <c r="P4578" s="153"/>
    </row>
    <row r="4579" spans="1:16" x14ac:dyDescent="0.35">
      <c r="A4579" s="149"/>
      <c r="B4579" s="149"/>
      <c r="C4579" s="150"/>
      <c r="D4579" s="149"/>
      <c r="E4579" s="149"/>
      <c r="F4579" s="149"/>
      <c r="G4579" s="149"/>
      <c r="H4579" s="151"/>
      <c r="I4579" s="149"/>
      <c r="J4579" s="149"/>
      <c r="K4579" s="152"/>
      <c r="L4579" s="149"/>
      <c r="M4579" s="149"/>
      <c r="N4579" s="153"/>
      <c r="O4579" s="153"/>
      <c r="P4579" s="153"/>
    </row>
    <row r="4580" spans="1:16" x14ac:dyDescent="0.35">
      <c r="A4580" s="149"/>
      <c r="B4580" s="149"/>
      <c r="C4580" s="150"/>
      <c r="D4580" s="149"/>
      <c r="E4580" s="149"/>
      <c r="F4580" s="149"/>
      <c r="G4580" s="149"/>
      <c r="H4580" s="151"/>
      <c r="I4580" s="149"/>
      <c r="J4580" s="149"/>
      <c r="K4580" s="152"/>
      <c r="L4580" s="149"/>
      <c r="M4580" s="149"/>
      <c r="N4580" s="153"/>
      <c r="O4580" s="153"/>
      <c r="P4580" s="153"/>
    </row>
    <row r="4581" spans="1:16" x14ac:dyDescent="0.35">
      <c r="A4581" s="149"/>
      <c r="B4581" s="149"/>
      <c r="C4581" s="150"/>
      <c r="D4581" s="149"/>
      <c r="E4581" s="149"/>
      <c r="F4581" s="149"/>
      <c r="G4581" s="149"/>
      <c r="H4581" s="151"/>
      <c r="I4581" s="149"/>
      <c r="J4581" s="149"/>
      <c r="K4581" s="152"/>
      <c r="L4581" s="149"/>
      <c r="M4581" s="149"/>
      <c r="N4581" s="153"/>
      <c r="O4581" s="153"/>
      <c r="P4581" s="153"/>
    </row>
    <row r="4582" spans="1:16" x14ac:dyDescent="0.35">
      <c r="A4582" s="149"/>
      <c r="B4582" s="149"/>
      <c r="C4582" s="150"/>
      <c r="D4582" s="149"/>
      <c r="E4582" s="149"/>
      <c r="F4582" s="149"/>
      <c r="G4582" s="149"/>
      <c r="H4582" s="151"/>
      <c r="I4582" s="149"/>
      <c r="J4582" s="149"/>
      <c r="K4582" s="152"/>
      <c r="L4582" s="149"/>
      <c r="M4582" s="149"/>
      <c r="N4582" s="153"/>
      <c r="O4582" s="153"/>
      <c r="P4582" s="153"/>
    </row>
    <row r="4583" spans="1:16" x14ac:dyDescent="0.35">
      <c r="A4583" s="149"/>
      <c r="B4583" s="149"/>
      <c r="C4583" s="150"/>
      <c r="D4583" s="149"/>
      <c r="E4583" s="149"/>
      <c r="F4583" s="149"/>
      <c r="G4583" s="149"/>
      <c r="H4583" s="151"/>
      <c r="I4583" s="149"/>
      <c r="J4583" s="149"/>
      <c r="K4583" s="152"/>
      <c r="L4583" s="149"/>
      <c r="M4583" s="149"/>
      <c r="N4583" s="153"/>
      <c r="O4583" s="153"/>
      <c r="P4583" s="153"/>
    </row>
    <row r="4584" spans="1:16" x14ac:dyDescent="0.35">
      <c r="A4584" s="149"/>
      <c r="B4584" s="149"/>
      <c r="C4584" s="150"/>
      <c r="D4584" s="149"/>
      <c r="E4584" s="149"/>
      <c r="F4584" s="149"/>
      <c r="G4584" s="149"/>
      <c r="H4584" s="151"/>
      <c r="I4584" s="149"/>
      <c r="J4584" s="149"/>
      <c r="K4584" s="152"/>
      <c r="L4584" s="149"/>
      <c r="M4584" s="149"/>
      <c r="N4584" s="153"/>
      <c r="O4584" s="153"/>
      <c r="P4584" s="153"/>
    </row>
    <row r="4585" spans="1:16" x14ac:dyDescent="0.35">
      <c r="A4585" s="149"/>
      <c r="B4585" s="149"/>
      <c r="C4585" s="150"/>
      <c r="D4585" s="149"/>
      <c r="E4585" s="149"/>
      <c r="F4585" s="149"/>
      <c r="G4585" s="149"/>
      <c r="H4585" s="151"/>
      <c r="I4585" s="149"/>
      <c r="J4585" s="149"/>
      <c r="K4585" s="152"/>
      <c r="L4585" s="149"/>
      <c r="M4585" s="149"/>
      <c r="N4585" s="153"/>
      <c r="O4585" s="153"/>
      <c r="P4585" s="153"/>
    </row>
    <row r="4586" spans="1:16" x14ac:dyDescent="0.35">
      <c r="A4586" s="149"/>
      <c r="B4586" s="149"/>
      <c r="C4586" s="150"/>
      <c r="D4586" s="149"/>
      <c r="E4586" s="149"/>
      <c r="F4586" s="149"/>
      <c r="G4586" s="149"/>
      <c r="H4586" s="151"/>
      <c r="I4586" s="149"/>
      <c r="J4586" s="149"/>
      <c r="K4586" s="152"/>
      <c r="L4586" s="149"/>
      <c r="M4586" s="149"/>
      <c r="N4586" s="153"/>
      <c r="O4586" s="153"/>
      <c r="P4586" s="153"/>
    </row>
    <row r="4587" spans="1:16" x14ac:dyDescent="0.35">
      <c r="A4587" s="149"/>
      <c r="B4587" s="149"/>
      <c r="C4587" s="150"/>
      <c r="D4587" s="149"/>
      <c r="E4587" s="149"/>
      <c r="F4587" s="149"/>
      <c r="G4587" s="149"/>
      <c r="H4587" s="151"/>
      <c r="I4587" s="149"/>
      <c r="J4587" s="149"/>
      <c r="K4587" s="152"/>
      <c r="L4587" s="149"/>
      <c r="M4587" s="149"/>
      <c r="N4587" s="153"/>
      <c r="O4587" s="153"/>
      <c r="P4587" s="153"/>
    </row>
    <row r="4588" spans="1:16" x14ac:dyDescent="0.35">
      <c r="A4588" s="149"/>
      <c r="B4588" s="149"/>
      <c r="C4588" s="150"/>
      <c r="D4588" s="149"/>
      <c r="E4588" s="149"/>
      <c r="F4588" s="149"/>
      <c r="G4588" s="149"/>
      <c r="H4588" s="151"/>
      <c r="I4588" s="149"/>
      <c r="J4588" s="149"/>
      <c r="K4588" s="152"/>
      <c r="L4588" s="149"/>
      <c r="M4588" s="149"/>
      <c r="N4588" s="153"/>
      <c r="O4588" s="153"/>
      <c r="P4588" s="153"/>
    </row>
    <row r="4589" spans="1:16" x14ac:dyDescent="0.35">
      <c r="A4589" s="149"/>
      <c r="B4589" s="149"/>
      <c r="C4589" s="150"/>
      <c r="D4589" s="149"/>
      <c r="E4589" s="149"/>
      <c r="F4589" s="149"/>
      <c r="G4589" s="149"/>
      <c r="H4589" s="151"/>
      <c r="I4589" s="149"/>
      <c r="J4589" s="149"/>
      <c r="K4589" s="152"/>
      <c r="L4589" s="149"/>
      <c r="M4589" s="149"/>
      <c r="N4589" s="153"/>
      <c r="O4589" s="153"/>
      <c r="P4589" s="153"/>
    </row>
    <row r="4590" spans="1:16" x14ac:dyDescent="0.35">
      <c r="A4590" s="149"/>
      <c r="B4590" s="149"/>
      <c r="C4590" s="150"/>
      <c r="D4590" s="149"/>
      <c r="E4590" s="149"/>
      <c r="F4590" s="149"/>
      <c r="G4590" s="149"/>
      <c r="H4590" s="151"/>
      <c r="I4590" s="149"/>
      <c r="J4590" s="149"/>
      <c r="K4590" s="152"/>
      <c r="L4590" s="149"/>
      <c r="M4590" s="149"/>
      <c r="N4590" s="153"/>
      <c r="O4590" s="153"/>
      <c r="P4590" s="153"/>
    </row>
    <row r="4591" spans="1:16" x14ac:dyDescent="0.35">
      <c r="A4591" s="149"/>
      <c r="B4591" s="149"/>
      <c r="C4591" s="150"/>
      <c r="D4591" s="149"/>
      <c r="E4591" s="149"/>
      <c r="F4591" s="149"/>
      <c r="G4591" s="149"/>
      <c r="H4591" s="151"/>
      <c r="I4591" s="149"/>
      <c r="J4591" s="149"/>
      <c r="K4591" s="152"/>
      <c r="L4591" s="149"/>
      <c r="M4591" s="149"/>
      <c r="N4591" s="153"/>
      <c r="O4591" s="153"/>
      <c r="P4591" s="153"/>
    </row>
    <row r="4592" spans="1:16" x14ac:dyDescent="0.35">
      <c r="A4592" s="149"/>
      <c r="B4592" s="149"/>
      <c r="C4592" s="150"/>
      <c r="D4592" s="149"/>
      <c r="E4592" s="149"/>
      <c r="F4592" s="149"/>
      <c r="G4592" s="149"/>
      <c r="H4592" s="151"/>
      <c r="I4592" s="149"/>
      <c r="J4592" s="149"/>
      <c r="K4592" s="152"/>
      <c r="L4592" s="149"/>
      <c r="M4592" s="149"/>
      <c r="N4592" s="153"/>
      <c r="O4592" s="153"/>
      <c r="P4592" s="153"/>
    </row>
    <row r="4593" spans="1:16" x14ac:dyDescent="0.35">
      <c r="A4593" s="149"/>
      <c r="B4593" s="149"/>
      <c r="C4593" s="150"/>
      <c r="D4593" s="149"/>
      <c r="E4593" s="149"/>
      <c r="F4593" s="149"/>
      <c r="G4593" s="149"/>
      <c r="H4593" s="151"/>
      <c r="I4593" s="149"/>
      <c r="J4593" s="149"/>
      <c r="K4593" s="152"/>
      <c r="L4593" s="149"/>
      <c r="M4593" s="149"/>
      <c r="N4593" s="153"/>
      <c r="O4593" s="153"/>
      <c r="P4593" s="153"/>
    </row>
    <row r="4594" spans="1:16" x14ac:dyDescent="0.35">
      <c r="A4594" s="149"/>
      <c r="B4594" s="149"/>
      <c r="C4594" s="150"/>
      <c r="D4594" s="149"/>
      <c r="E4594" s="149"/>
      <c r="F4594" s="149"/>
      <c r="G4594" s="149"/>
      <c r="H4594" s="151"/>
      <c r="I4594" s="149"/>
      <c r="J4594" s="149"/>
      <c r="K4594" s="152"/>
      <c r="L4594" s="149"/>
      <c r="M4594" s="149"/>
      <c r="N4594" s="153"/>
      <c r="O4594" s="153"/>
      <c r="P4594" s="153"/>
    </row>
    <row r="4595" spans="1:16" x14ac:dyDescent="0.35">
      <c r="A4595" s="149"/>
      <c r="B4595" s="149"/>
      <c r="C4595" s="150"/>
      <c r="D4595" s="149"/>
      <c r="E4595" s="149"/>
      <c r="F4595" s="149"/>
      <c r="G4595" s="149"/>
      <c r="H4595" s="151"/>
      <c r="I4595" s="149"/>
      <c r="J4595" s="149"/>
      <c r="K4595" s="152"/>
      <c r="L4595" s="149"/>
      <c r="M4595" s="149"/>
      <c r="N4595" s="153"/>
      <c r="O4595" s="153"/>
      <c r="P4595" s="153"/>
    </row>
    <row r="4596" spans="1:16" x14ac:dyDescent="0.35">
      <c r="A4596" s="149"/>
      <c r="B4596" s="149"/>
      <c r="C4596" s="150"/>
      <c r="D4596" s="149"/>
      <c r="E4596" s="149"/>
      <c r="F4596" s="149"/>
      <c r="G4596" s="149"/>
      <c r="H4596" s="151"/>
      <c r="I4596" s="149"/>
      <c r="J4596" s="149"/>
      <c r="K4596" s="152"/>
      <c r="L4596" s="149"/>
      <c r="M4596" s="149"/>
      <c r="N4596" s="153"/>
      <c r="O4596" s="153"/>
      <c r="P4596" s="153"/>
    </row>
    <row r="4597" spans="1:16" x14ac:dyDescent="0.35">
      <c r="A4597" s="149"/>
      <c r="B4597" s="149"/>
      <c r="C4597" s="150"/>
      <c r="D4597" s="149"/>
      <c r="E4597" s="149"/>
      <c r="F4597" s="149"/>
      <c r="G4597" s="149"/>
      <c r="H4597" s="151"/>
      <c r="I4597" s="149"/>
      <c r="J4597" s="149"/>
      <c r="K4597" s="152"/>
      <c r="L4597" s="149"/>
      <c r="M4597" s="149"/>
      <c r="N4597" s="153"/>
      <c r="O4597" s="153"/>
      <c r="P4597" s="153"/>
    </row>
    <row r="4598" spans="1:16" x14ac:dyDescent="0.35">
      <c r="A4598" s="149"/>
      <c r="B4598" s="149"/>
      <c r="C4598" s="150"/>
      <c r="D4598" s="149"/>
      <c r="E4598" s="149"/>
      <c r="F4598" s="149"/>
      <c r="G4598" s="149"/>
      <c r="H4598" s="151"/>
      <c r="I4598" s="149"/>
      <c r="J4598" s="149"/>
      <c r="K4598" s="152"/>
      <c r="L4598" s="149"/>
      <c r="M4598" s="149"/>
      <c r="N4598" s="153"/>
      <c r="O4598" s="153"/>
      <c r="P4598" s="153"/>
    </row>
    <row r="4599" spans="1:16" x14ac:dyDescent="0.35">
      <c r="A4599" s="149"/>
      <c r="B4599" s="149"/>
      <c r="C4599" s="150"/>
      <c r="D4599" s="149"/>
      <c r="E4599" s="149"/>
      <c r="F4599" s="149"/>
      <c r="G4599" s="149"/>
      <c r="H4599" s="151"/>
      <c r="I4599" s="149"/>
      <c r="J4599" s="149"/>
      <c r="K4599" s="152"/>
      <c r="L4599" s="149"/>
      <c r="M4599" s="149"/>
      <c r="N4599" s="153"/>
      <c r="O4599" s="153"/>
      <c r="P4599" s="153"/>
    </row>
    <row r="4600" spans="1:16" x14ac:dyDescent="0.35">
      <c r="A4600" s="149"/>
      <c r="B4600" s="149"/>
      <c r="C4600" s="150"/>
      <c r="D4600" s="149"/>
      <c r="E4600" s="149"/>
      <c r="F4600" s="149"/>
      <c r="G4600" s="149"/>
      <c r="H4600" s="151"/>
      <c r="I4600" s="149"/>
      <c r="J4600" s="149"/>
      <c r="K4600" s="152"/>
      <c r="L4600" s="149"/>
      <c r="M4600" s="149"/>
      <c r="N4600" s="153"/>
      <c r="O4600" s="153"/>
      <c r="P4600" s="153"/>
    </row>
    <row r="4601" spans="1:16" x14ac:dyDescent="0.35">
      <c r="A4601" s="149"/>
      <c r="B4601" s="149"/>
      <c r="C4601" s="150"/>
      <c r="D4601" s="149"/>
      <c r="E4601" s="149"/>
      <c r="F4601" s="149"/>
      <c r="G4601" s="149"/>
      <c r="H4601" s="151"/>
      <c r="I4601" s="149"/>
      <c r="J4601" s="149"/>
      <c r="K4601" s="152"/>
      <c r="L4601" s="149"/>
      <c r="M4601" s="149"/>
      <c r="N4601" s="153"/>
      <c r="O4601" s="153"/>
      <c r="P4601" s="153"/>
    </row>
    <row r="4602" spans="1:16" x14ac:dyDescent="0.35">
      <c r="A4602" s="149"/>
      <c r="B4602" s="149"/>
      <c r="C4602" s="150"/>
      <c r="D4602" s="149"/>
      <c r="E4602" s="149"/>
      <c r="F4602" s="149"/>
      <c r="G4602" s="149"/>
      <c r="H4602" s="151"/>
      <c r="I4602" s="149"/>
      <c r="J4602" s="149"/>
      <c r="K4602" s="152"/>
      <c r="L4602" s="149"/>
      <c r="M4602" s="149"/>
      <c r="N4602" s="153"/>
      <c r="O4602" s="153"/>
      <c r="P4602" s="153"/>
    </row>
    <row r="4603" spans="1:16" x14ac:dyDescent="0.35">
      <c r="A4603" s="149"/>
      <c r="B4603" s="149"/>
      <c r="C4603" s="150"/>
      <c r="D4603" s="149"/>
      <c r="E4603" s="149"/>
      <c r="F4603" s="149"/>
      <c r="G4603" s="149"/>
      <c r="H4603" s="151"/>
      <c r="I4603" s="149"/>
      <c r="J4603" s="149"/>
      <c r="K4603" s="152"/>
      <c r="L4603" s="149"/>
      <c r="M4603" s="149"/>
      <c r="N4603" s="153"/>
      <c r="O4603" s="153"/>
      <c r="P4603" s="153"/>
    </row>
    <row r="4604" spans="1:16" x14ac:dyDescent="0.35">
      <c r="A4604" s="149"/>
      <c r="B4604" s="149"/>
      <c r="C4604" s="150"/>
      <c r="D4604" s="149"/>
      <c r="E4604" s="149"/>
      <c r="F4604" s="149"/>
      <c r="G4604" s="149"/>
      <c r="H4604" s="151"/>
      <c r="I4604" s="149"/>
      <c r="J4604" s="149"/>
      <c r="K4604" s="152"/>
      <c r="L4604" s="149"/>
      <c r="M4604" s="149"/>
      <c r="N4604" s="153"/>
      <c r="O4604" s="153"/>
      <c r="P4604" s="153"/>
    </row>
    <row r="4605" spans="1:16" x14ac:dyDescent="0.35">
      <c r="A4605" s="149"/>
      <c r="B4605" s="149"/>
      <c r="C4605" s="150"/>
      <c r="D4605" s="149"/>
      <c r="E4605" s="149"/>
      <c r="F4605" s="149"/>
      <c r="G4605" s="149"/>
      <c r="H4605" s="151"/>
      <c r="I4605" s="149"/>
      <c r="J4605" s="149"/>
      <c r="K4605" s="152"/>
      <c r="L4605" s="149"/>
      <c r="M4605" s="149"/>
      <c r="N4605" s="153"/>
      <c r="O4605" s="153"/>
      <c r="P4605" s="153"/>
    </row>
    <row r="4606" spans="1:16" x14ac:dyDescent="0.35">
      <c r="A4606" s="149"/>
      <c r="B4606" s="149"/>
      <c r="C4606" s="150"/>
      <c r="D4606" s="149"/>
      <c r="E4606" s="149"/>
      <c r="F4606" s="149"/>
      <c r="G4606" s="149"/>
      <c r="H4606" s="151"/>
      <c r="I4606" s="149"/>
      <c r="J4606" s="149"/>
      <c r="K4606" s="152"/>
      <c r="L4606" s="149"/>
      <c r="M4606" s="149"/>
      <c r="N4606" s="153"/>
      <c r="O4606" s="153"/>
      <c r="P4606" s="153"/>
    </row>
    <row r="4607" spans="1:16" x14ac:dyDescent="0.35">
      <c r="A4607" s="149"/>
      <c r="B4607" s="149"/>
      <c r="C4607" s="150"/>
      <c r="D4607" s="149"/>
      <c r="E4607" s="149"/>
      <c r="F4607" s="149"/>
      <c r="G4607" s="149"/>
      <c r="H4607" s="151"/>
      <c r="I4607" s="149"/>
      <c r="J4607" s="149"/>
      <c r="K4607" s="152"/>
      <c r="L4607" s="149"/>
      <c r="M4607" s="149"/>
      <c r="N4607" s="153"/>
      <c r="O4607" s="153"/>
      <c r="P4607" s="153"/>
    </row>
    <row r="4608" spans="1:16" x14ac:dyDescent="0.35">
      <c r="A4608" s="149"/>
      <c r="B4608" s="149"/>
      <c r="C4608" s="150"/>
      <c r="D4608" s="149"/>
      <c r="E4608" s="149"/>
      <c r="F4608" s="149"/>
      <c r="G4608" s="149"/>
      <c r="H4608" s="151"/>
      <c r="I4608" s="149"/>
      <c r="J4608" s="149"/>
      <c r="K4608" s="152"/>
      <c r="L4608" s="149"/>
      <c r="M4608" s="149"/>
      <c r="N4608" s="153"/>
      <c r="O4608" s="153"/>
      <c r="P4608" s="153"/>
    </row>
    <row r="4609" spans="1:16" x14ac:dyDescent="0.35">
      <c r="A4609" s="149"/>
      <c r="B4609" s="149"/>
      <c r="C4609" s="150"/>
      <c r="D4609" s="149"/>
      <c r="E4609" s="149"/>
      <c r="F4609" s="149"/>
      <c r="G4609" s="149"/>
      <c r="H4609" s="151"/>
      <c r="I4609" s="149"/>
      <c r="J4609" s="149"/>
      <c r="K4609" s="152"/>
      <c r="L4609" s="149"/>
      <c r="M4609" s="149"/>
      <c r="N4609" s="153"/>
      <c r="O4609" s="153"/>
      <c r="P4609" s="153"/>
    </row>
    <row r="4610" spans="1:16" x14ac:dyDescent="0.35">
      <c r="A4610" s="149"/>
      <c r="B4610" s="149"/>
      <c r="C4610" s="150"/>
      <c r="D4610" s="149"/>
      <c r="E4610" s="149"/>
      <c r="F4610" s="149"/>
      <c r="G4610" s="149"/>
      <c r="H4610" s="151"/>
      <c r="I4610" s="149"/>
      <c r="J4610" s="149"/>
      <c r="K4610" s="152"/>
      <c r="L4610" s="149"/>
      <c r="M4610" s="149"/>
      <c r="N4610" s="153"/>
      <c r="O4610" s="153"/>
      <c r="P4610" s="153"/>
    </row>
    <row r="4611" spans="1:16" x14ac:dyDescent="0.35">
      <c r="A4611" s="149"/>
      <c r="B4611" s="149"/>
      <c r="C4611" s="150"/>
      <c r="D4611" s="149"/>
      <c r="E4611" s="149"/>
      <c r="F4611" s="149"/>
      <c r="G4611" s="149"/>
      <c r="H4611" s="151"/>
      <c r="I4611" s="149"/>
      <c r="J4611" s="149"/>
      <c r="K4611" s="152"/>
      <c r="L4611" s="149"/>
      <c r="M4611" s="149"/>
      <c r="N4611" s="153"/>
      <c r="O4611" s="153"/>
      <c r="P4611" s="153"/>
    </row>
    <row r="4612" spans="1:16" x14ac:dyDescent="0.35">
      <c r="A4612" s="149"/>
      <c r="B4612" s="149"/>
      <c r="C4612" s="150"/>
      <c r="D4612" s="149"/>
      <c r="E4612" s="149"/>
      <c r="F4612" s="149"/>
      <c r="G4612" s="149"/>
      <c r="H4612" s="151"/>
      <c r="I4612" s="149"/>
      <c r="J4612" s="149"/>
      <c r="K4612" s="152"/>
      <c r="L4612" s="149"/>
      <c r="M4612" s="149"/>
      <c r="N4612" s="153"/>
      <c r="O4612" s="153"/>
      <c r="P4612" s="153"/>
    </row>
    <row r="4613" spans="1:16" x14ac:dyDescent="0.35">
      <c r="A4613" s="149"/>
      <c r="B4613" s="149"/>
      <c r="C4613" s="150"/>
      <c r="D4613" s="149"/>
      <c r="E4613" s="149"/>
      <c r="F4613" s="149"/>
      <c r="G4613" s="149"/>
      <c r="H4613" s="151"/>
      <c r="I4613" s="149"/>
      <c r="J4613" s="149"/>
      <c r="K4613" s="152"/>
      <c r="L4613" s="149"/>
      <c r="M4613" s="149"/>
      <c r="N4613" s="153"/>
      <c r="O4613" s="153"/>
      <c r="P4613" s="153"/>
    </row>
    <row r="4614" spans="1:16" x14ac:dyDescent="0.35">
      <c r="A4614" s="149"/>
      <c r="B4614" s="149"/>
      <c r="C4614" s="150"/>
      <c r="D4614" s="149"/>
      <c r="E4614" s="149"/>
      <c r="F4614" s="149"/>
      <c r="G4614" s="149"/>
      <c r="H4614" s="151"/>
      <c r="I4614" s="149"/>
      <c r="J4614" s="149"/>
      <c r="K4614" s="152"/>
      <c r="L4614" s="149"/>
      <c r="M4614" s="149"/>
      <c r="N4614" s="153"/>
      <c r="O4614" s="153"/>
      <c r="P4614" s="153"/>
    </row>
    <row r="4615" spans="1:16" x14ac:dyDescent="0.35">
      <c r="A4615" s="149"/>
      <c r="B4615" s="149"/>
      <c r="C4615" s="150"/>
      <c r="D4615" s="149"/>
      <c r="E4615" s="149"/>
      <c r="F4615" s="149"/>
      <c r="G4615" s="149"/>
      <c r="H4615" s="151"/>
      <c r="I4615" s="149"/>
      <c r="J4615" s="149"/>
      <c r="K4615" s="152"/>
      <c r="L4615" s="149"/>
      <c r="M4615" s="149"/>
      <c r="N4615" s="153"/>
      <c r="O4615" s="153"/>
      <c r="P4615" s="153"/>
    </row>
    <row r="4616" spans="1:16" x14ac:dyDescent="0.35">
      <c r="A4616" s="149"/>
      <c r="B4616" s="149"/>
      <c r="C4616" s="150"/>
      <c r="D4616" s="149"/>
      <c r="E4616" s="149"/>
      <c r="F4616" s="149"/>
      <c r="G4616" s="149"/>
      <c r="H4616" s="151"/>
      <c r="I4616" s="149"/>
      <c r="J4616" s="149"/>
      <c r="K4616" s="152"/>
      <c r="L4616" s="149"/>
      <c r="M4616" s="149"/>
      <c r="N4616" s="153"/>
      <c r="O4616" s="153"/>
      <c r="P4616" s="153"/>
    </row>
    <row r="4617" spans="1:16" x14ac:dyDescent="0.35">
      <c r="A4617" s="149"/>
      <c r="B4617" s="149"/>
      <c r="C4617" s="150"/>
      <c r="D4617" s="149"/>
      <c r="E4617" s="149"/>
      <c r="F4617" s="149"/>
      <c r="G4617" s="149"/>
      <c r="H4617" s="151"/>
      <c r="I4617" s="149"/>
      <c r="J4617" s="149"/>
      <c r="K4617" s="152"/>
      <c r="L4617" s="149"/>
      <c r="M4617" s="149"/>
      <c r="N4617" s="153"/>
      <c r="O4617" s="153"/>
      <c r="P4617" s="153"/>
    </row>
    <row r="4618" spans="1:16" x14ac:dyDescent="0.35">
      <c r="A4618" s="149"/>
      <c r="B4618" s="149"/>
      <c r="C4618" s="150"/>
      <c r="D4618" s="149"/>
      <c r="E4618" s="149"/>
      <c r="F4618" s="149"/>
      <c r="G4618" s="149"/>
      <c r="H4618" s="151"/>
      <c r="I4618" s="149"/>
      <c r="J4618" s="149"/>
      <c r="K4618" s="152"/>
      <c r="L4618" s="149"/>
      <c r="M4618" s="149"/>
      <c r="N4618" s="153"/>
      <c r="O4618" s="153"/>
      <c r="P4618" s="153"/>
    </row>
    <row r="4619" spans="1:16" x14ac:dyDescent="0.35">
      <c r="A4619" s="149"/>
      <c r="B4619" s="149"/>
      <c r="C4619" s="150"/>
      <c r="D4619" s="149"/>
      <c r="E4619" s="149"/>
      <c r="F4619" s="149"/>
      <c r="G4619" s="149"/>
      <c r="H4619" s="151"/>
      <c r="I4619" s="149"/>
      <c r="J4619" s="149"/>
      <c r="K4619" s="152"/>
      <c r="L4619" s="149"/>
      <c r="M4619" s="149"/>
      <c r="N4619" s="153"/>
      <c r="O4619" s="153"/>
      <c r="P4619" s="153"/>
    </row>
    <row r="4620" spans="1:16" x14ac:dyDescent="0.35">
      <c r="A4620" s="149"/>
      <c r="B4620" s="149"/>
      <c r="C4620" s="150"/>
      <c r="D4620" s="149"/>
      <c r="E4620" s="149"/>
      <c r="F4620" s="149"/>
      <c r="G4620" s="149"/>
      <c r="H4620" s="151"/>
      <c r="I4620" s="149"/>
      <c r="J4620" s="149"/>
      <c r="K4620" s="152"/>
      <c r="L4620" s="149"/>
      <c r="M4620" s="149"/>
      <c r="N4620" s="153"/>
      <c r="O4620" s="153"/>
      <c r="P4620" s="153"/>
    </row>
    <row r="4621" spans="1:16" x14ac:dyDescent="0.35">
      <c r="A4621" s="149"/>
      <c r="B4621" s="149"/>
      <c r="C4621" s="150"/>
      <c r="D4621" s="149"/>
      <c r="E4621" s="149"/>
      <c r="F4621" s="149"/>
      <c r="G4621" s="149"/>
      <c r="H4621" s="151"/>
      <c r="I4621" s="149"/>
      <c r="J4621" s="149"/>
      <c r="K4621" s="152"/>
      <c r="L4621" s="149"/>
      <c r="M4621" s="149"/>
      <c r="N4621" s="153"/>
      <c r="O4621" s="153"/>
      <c r="P4621" s="153"/>
    </row>
    <row r="4622" spans="1:16" x14ac:dyDescent="0.35">
      <c r="A4622" s="149"/>
      <c r="B4622" s="149"/>
      <c r="C4622" s="150"/>
      <c r="D4622" s="149"/>
      <c r="E4622" s="149"/>
      <c r="F4622" s="149"/>
      <c r="G4622" s="149"/>
      <c r="H4622" s="151"/>
      <c r="I4622" s="149"/>
      <c r="J4622" s="149"/>
      <c r="K4622" s="152"/>
      <c r="L4622" s="149"/>
      <c r="M4622" s="149"/>
      <c r="N4622" s="153"/>
      <c r="O4622" s="153"/>
      <c r="P4622" s="153"/>
    </row>
    <row r="4623" spans="1:16" x14ac:dyDescent="0.35">
      <c r="A4623" s="149"/>
      <c r="B4623" s="149"/>
      <c r="C4623" s="150"/>
      <c r="D4623" s="149"/>
      <c r="E4623" s="149"/>
      <c r="F4623" s="149"/>
      <c r="G4623" s="149"/>
      <c r="H4623" s="151"/>
      <c r="I4623" s="149"/>
      <c r="J4623" s="149"/>
      <c r="K4623" s="152"/>
      <c r="L4623" s="149"/>
      <c r="M4623" s="149"/>
      <c r="N4623" s="153"/>
      <c r="O4623" s="153"/>
      <c r="P4623" s="153"/>
    </row>
    <row r="4624" spans="1:16" x14ac:dyDescent="0.35">
      <c r="A4624" s="149"/>
      <c r="B4624" s="149"/>
      <c r="C4624" s="150"/>
      <c r="D4624" s="149"/>
      <c r="E4624" s="149"/>
      <c r="F4624" s="149"/>
      <c r="G4624" s="149"/>
      <c r="H4624" s="151"/>
      <c r="I4624" s="149"/>
      <c r="J4624" s="149"/>
      <c r="K4624" s="152"/>
      <c r="L4624" s="149"/>
      <c r="M4624" s="149"/>
      <c r="N4624" s="153"/>
      <c r="O4624" s="153"/>
      <c r="P4624" s="153"/>
    </row>
    <row r="4625" spans="1:16" x14ac:dyDescent="0.35">
      <c r="A4625" s="149"/>
      <c r="B4625" s="149"/>
      <c r="C4625" s="150"/>
      <c r="D4625" s="149"/>
      <c r="E4625" s="149"/>
      <c r="F4625" s="149"/>
      <c r="G4625" s="149"/>
      <c r="H4625" s="151"/>
      <c r="I4625" s="149"/>
      <c r="J4625" s="149"/>
      <c r="K4625" s="152"/>
      <c r="L4625" s="149"/>
      <c r="M4625" s="149"/>
      <c r="N4625" s="153"/>
      <c r="O4625" s="153"/>
      <c r="P4625" s="153"/>
    </row>
    <row r="4626" spans="1:16" x14ac:dyDescent="0.35">
      <c r="A4626" s="149"/>
      <c r="B4626" s="149"/>
      <c r="C4626" s="150"/>
      <c r="D4626" s="149"/>
      <c r="E4626" s="149"/>
      <c r="F4626" s="149"/>
      <c r="G4626" s="149"/>
      <c r="H4626" s="151"/>
      <c r="I4626" s="149"/>
      <c r="J4626" s="149"/>
      <c r="K4626" s="152"/>
      <c r="L4626" s="149"/>
      <c r="M4626" s="149"/>
      <c r="N4626" s="153"/>
      <c r="O4626" s="153"/>
      <c r="P4626" s="153"/>
    </row>
    <row r="4627" spans="1:16" x14ac:dyDescent="0.35">
      <c r="A4627" s="149"/>
      <c r="B4627" s="149"/>
      <c r="C4627" s="150"/>
      <c r="D4627" s="149"/>
      <c r="E4627" s="149"/>
      <c r="F4627" s="149"/>
      <c r="G4627" s="149"/>
      <c r="H4627" s="151"/>
      <c r="I4627" s="149"/>
      <c r="J4627" s="149"/>
      <c r="K4627" s="152"/>
      <c r="L4627" s="149"/>
      <c r="M4627" s="149"/>
      <c r="N4627" s="153"/>
      <c r="O4627" s="153"/>
      <c r="P4627" s="153"/>
    </row>
    <row r="4628" spans="1:16" x14ac:dyDescent="0.35">
      <c r="A4628" s="149"/>
      <c r="B4628" s="149"/>
      <c r="C4628" s="150"/>
      <c r="D4628" s="149"/>
      <c r="E4628" s="149"/>
      <c r="F4628" s="149"/>
      <c r="G4628" s="149"/>
      <c r="H4628" s="151"/>
      <c r="I4628" s="149"/>
      <c r="J4628" s="149"/>
      <c r="K4628" s="152"/>
      <c r="L4628" s="149"/>
      <c r="M4628" s="149"/>
      <c r="N4628" s="153"/>
      <c r="O4628" s="153"/>
      <c r="P4628" s="153"/>
    </row>
    <row r="4629" spans="1:16" x14ac:dyDescent="0.35">
      <c r="A4629" s="149"/>
      <c r="B4629" s="149"/>
      <c r="C4629" s="150"/>
      <c r="D4629" s="149"/>
      <c r="E4629" s="149"/>
      <c r="F4629" s="149"/>
      <c r="G4629" s="149"/>
      <c r="H4629" s="151"/>
      <c r="I4629" s="149"/>
      <c r="J4629" s="149"/>
      <c r="K4629" s="152"/>
      <c r="L4629" s="149"/>
      <c r="M4629" s="149"/>
      <c r="N4629" s="153"/>
      <c r="O4629" s="153"/>
      <c r="P4629" s="153"/>
    </row>
    <row r="4630" spans="1:16" x14ac:dyDescent="0.35">
      <c r="A4630" s="149"/>
      <c r="B4630" s="149"/>
      <c r="C4630" s="150"/>
      <c r="D4630" s="149"/>
      <c r="E4630" s="149"/>
      <c r="F4630" s="149"/>
      <c r="G4630" s="149"/>
      <c r="H4630" s="151"/>
      <c r="I4630" s="149"/>
      <c r="J4630" s="149"/>
      <c r="K4630" s="152"/>
      <c r="L4630" s="149"/>
      <c r="M4630" s="149"/>
      <c r="N4630" s="153"/>
      <c r="O4630" s="153"/>
      <c r="P4630" s="153"/>
    </row>
    <row r="4631" spans="1:16" x14ac:dyDescent="0.35">
      <c r="A4631" s="149"/>
      <c r="B4631" s="149"/>
      <c r="C4631" s="150"/>
      <c r="D4631" s="149"/>
      <c r="E4631" s="149"/>
      <c r="F4631" s="149"/>
      <c r="G4631" s="149"/>
      <c r="H4631" s="151"/>
      <c r="I4631" s="149"/>
      <c r="J4631" s="149"/>
      <c r="K4631" s="152"/>
      <c r="L4631" s="149"/>
      <c r="M4631" s="149"/>
      <c r="N4631" s="153"/>
      <c r="O4631" s="153"/>
      <c r="P4631" s="153"/>
    </row>
    <row r="4632" spans="1:16" x14ac:dyDescent="0.35">
      <c r="A4632" s="149"/>
      <c r="B4632" s="149"/>
      <c r="C4632" s="150"/>
      <c r="D4632" s="149"/>
      <c r="E4632" s="149"/>
      <c r="F4632" s="149"/>
      <c r="G4632" s="149"/>
      <c r="H4632" s="151"/>
      <c r="I4632" s="149"/>
      <c r="J4632" s="149"/>
      <c r="K4632" s="152"/>
      <c r="L4632" s="149"/>
      <c r="M4632" s="149"/>
      <c r="N4632" s="153"/>
      <c r="O4632" s="153"/>
      <c r="P4632" s="153"/>
    </row>
    <row r="4633" spans="1:16" x14ac:dyDescent="0.35">
      <c r="A4633" s="149"/>
      <c r="B4633" s="149"/>
      <c r="C4633" s="150"/>
      <c r="D4633" s="149"/>
      <c r="E4633" s="149"/>
      <c r="F4633" s="149"/>
      <c r="G4633" s="149"/>
      <c r="H4633" s="151"/>
      <c r="I4633" s="149"/>
      <c r="J4633" s="149"/>
      <c r="K4633" s="152"/>
      <c r="L4633" s="149"/>
      <c r="M4633" s="149"/>
      <c r="N4633" s="153"/>
      <c r="O4633" s="153"/>
      <c r="P4633" s="153"/>
    </row>
    <row r="4634" spans="1:16" x14ac:dyDescent="0.35">
      <c r="A4634" s="149"/>
      <c r="B4634" s="149"/>
      <c r="C4634" s="150"/>
      <c r="D4634" s="149"/>
      <c r="E4634" s="149"/>
      <c r="F4634" s="149"/>
      <c r="G4634" s="149"/>
      <c r="H4634" s="151"/>
      <c r="I4634" s="149"/>
      <c r="J4634" s="149"/>
      <c r="K4634" s="152"/>
      <c r="L4634" s="149"/>
      <c r="M4634" s="149"/>
      <c r="N4634" s="153"/>
      <c r="O4634" s="153"/>
      <c r="P4634" s="153"/>
    </row>
    <row r="4635" spans="1:16" x14ac:dyDescent="0.35">
      <c r="A4635" s="149"/>
      <c r="B4635" s="149"/>
      <c r="C4635" s="150"/>
      <c r="D4635" s="149"/>
      <c r="E4635" s="149"/>
      <c r="F4635" s="149"/>
      <c r="G4635" s="149"/>
      <c r="H4635" s="151"/>
      <c r="I4635" s="149"/>
      <c r="J4635" s="149"/>
      <c r="K4635" s="152"/>
      <c r="L4635" s="149"/>
      <c r="M4635" s="149"/>
      <c r="N4635" s="153"/>
      <c r="O4635" s="153"/>
      <c r="P4635" s="153"/>
    </row>
    <row r="4636" spans="1:16" x14ac:dyDescent="0.35">
      <c r="A4636" s="149"/>
      <c r="B4636" s="149"/>
      <c r="C4636" s="150"/>
      <c r="D4636" s="149"/>
      <c r="E4636" s="149"/>
      <c r="F4636" s="149"/>
      <c r="G4636" s="149"/>
      <c r="H4636" s="151"/>
      <c r="I4636" s="149"/>
      <c r="J4636" s="149"/>
      <c r="K4636" s="152"/>
      <c r="L4636" s="149"/>
      <c r="M4636" s="149"/>
      <c r="N4636" s="153"/>
      <c r="O4636" s="153"/>
      <c r="P4636" s="153"/>
    </row>
    <row r="4637" spans="1:16" x14ac:dyDescent="0.35">
      <c r="A4637" s="149"/>
      <c r="B4637" s="149"/>
      <c r="C4637" s="150"/>
      <c r="D4637" s="149"/>
      <c r="E4637" s="149"/>
      <c r="F4637" s="149"/>
      <c r="G4637" s="149"/>
      <c r="H4637" s="151"/>
      <c r="I4637" s="149"/>
      <c r="J4637" s="149"/>
      <c r="K4637" s="152"/>
      <c r="L4637" s="149"/>
      <c r="M4637" s="149"/>
      <c r="N4637" s="153"/>
      <c r="O4637" s="153"/>
      <c r="P4637" s="153"/>
    </row>
    <row r="4638" spans="1:16" x14ac:dyDescent="0.35">
      <c r="A4638" s="149"/>
      <c r="B4638" s="149"/>
      <c r="C4638" s="150"/>
      <c r="D4638" s="149"/>
      <c r="E4638" s="149"/>
      <c r="F4638" s="149"/>
      <c r="G4638" s="149"/>
      <c r="H4638" s="151"/>
      <c r="I4638" s="149"/>
      <c r="J4638" s="149"/>
      <c r="K4638" s="152"/>
      <c r="L4638" s="149"/>
      <c r="M4638" s="149"/>
      <c r="N4638" s="153"/>
      <c r="O4638" s="153"/>
      <c r="P4638" s="153"/>
    </row>
    <row r="4639" spans="1:16" x14ac:dyDescent="0.35">
      <c r="A4639" s="149"/>
      <c r="B4639" s="149"/>
      <c r="C4639" s="150"/>
      <c r="D4639" s="149"/>
      <c r="E4639" s="149"/>
      <c r="F4639" s="149"/>
      <c r="G4639" s="149"/>
      <c r="H4639" s="151"/>
      <c r="I4639" s="149"/>
      <c r="J4639" s="149"/>
      <c r="K4639" s="152"/>
      <c r="L4639" s="149"/>
      <c r="M4639" s="149"/>
      <c r="N4639" s="153"/>
      <c r="O4639" s="153"/>
      <c r="P4639" s="153"/>
    </row>
    <row r="4640" spans="1:16" x14ac:dyDescent="0.35">
      <c r="A4640" s="149"/>
      <c r="B4640" s="149"/>
      <c r="C4640" s="150"/>
      <c r="D4640" s="149"/>
      <c r="E4640" s="149"/>
      <c r="F4640" s="149"/>
      <c r="G4640" s="149"/>
      <c r="H4640" s="151"/>
      <c r="I4640" s="149"/>
      <c r="J4640" s="149"/>
      <c r="K4640" s="152"/>
      <c r="L4640" s="149"/>
      <c r="M4640" s="149"/>
      <c r="N4640" s="153"/>
      <c r="O4640" s="153"/>
      <c r="P4640" s="153"/>
    </row>
    <row r="4641" spans="1:16" x14ac:dyDescent="0.35">
      <c r="A4641" s="149"/>
      <c r="B4641" s="149"/>
      <c r="C4641" s="150"/>
      <c r="D4641" s="149"/>
      <c r="E4641" s="149"/>
      <c r="F4641" s="149"/>
      <c r="G4641" s="149"/>
      <c r="H4641" s="151"/>
      <c r="I4641" s="149"/>
      <c r="J4641" s="149"/>
      <c r="K4641" s="152"/>
      <c r="L4641" s="149"/>
      <c r="M4641" s="149"/>
      <c r="N4641" s="153"/>
      <c r="O4641" s="153"/>
      <c r="P4641" s="153"/>
    </row>
    <row r="4642" spans="1:16" x14ac:dyDescent="0.35">
      <c r="A4642" s="149"/>
      <c r="B4642" s="149"/>
      <c r="C4642" s="150"/>
      <c r="D4642" s="149"/>
      <c r="E4642" s="149"/>
      <c r="F4642" s="149"/>
      <c r="G4642" s="149"/>
      <c r="H4642" s="151"/>
      <c r="I4642" s="149"/>
      <c r="J4642" s="149"/>
      <c r="K4642" s="152"/>
      <c r="L4642" s="149"/>
      <c r="M4642" s="149"/>
      <c r="N4642" s="153"/>
      <c r="O4642" s="153"/>
      <c r="P4642" s="153"/>
    </row>
    <row r="4643" spans="1:16" x14ac:dyDescent="0.35">
      <c r="A4643" s="149"/>
      <c r="B4643" s="149"/>
      <c r="C4643" s="150"/>
      <c r="D4643" s="149"/>
      <c r="E4643" s="149"/>
      <c r="F4643" s="149"/>
      <c r="G4643" s="149"/>
      <c r="H4643" s="151"/>
      <c r="I4643" s="149"/>
      <c r="J4643" s="149"/>
      <c r="K4643" s="152"/>
      <c r="L4643" s="149"/>
      <c r="M4643" s="149"/>
      <c r="N4643" s="153"/>
      <c r="O4643" s="153"/>
      <c r="P4643" s="153"/>
    </row>
    <row r="4644" spans="1:16" x14ac:dyDescent="0.35">
      <c r="A4644" s="149"/>
      <c r="B4644" s="149"/>
      <c r="C4644" s="150"/>
      <c r="D4644" s="149"/>
      <c r="E4644" s="149"/>
      <c r="F4644" s="149"/>
      <c r="G4644" s="149"/>
      <c r="H4644" s="151"/>
      <c r="I4644" s="149"/>
      <c r="J4644" s="149"/>
      <c r="K4644" s="152"/>
      <c r="L4644" s="149"/>
      <c r="M4644" s="149"/>
      <c r="N4644" s="153"/>
      <c r="O4644" s="153"/>
      <c r="P4644" s="153"/>
    </row>
    <row r="4645" spans="1:16" x14ac:dyDescent="0.35">
      <c r="A4645" s="149"/>
      <c r="B4645" s="149"/>
      <c r="C4645" s="150"/>
      <c r="D4645" s="149"/>
      <c r="E4645" s="149"/>
      <c r="F4645" s="149"/>
      <c r="G4645" s="149"/>
      <c r="H4645" s="151"/>
      <c r="I4645" s="149"/>
      <c r="J4645" s="149"/>
      <c r="K4645" s="152"/>
      <c r="L4645" s="149"/>
      <c r="M4645" s="149"/>
      <c r="N4645" s="153"/>
      <c r="O4645" s="153"/>
      <c r="P4645" s="153"/>
    </row>
    <row r="4646" spans="1:16" x14ac:dyDescent="0.35">
      <c r="A4646" s="149"/>
      <c r="B4646" s="149"/>
      <c r="C4646" s="150"/>
      <c r="D4646" s="149"/>
      <c r="E4646" s="149"/>
      <c r="F4646" s="149"/>
      <c r="G4646" s="149"/>
      <c r="H4646" s="151"/>
      <c r="I4646" s="149"/>
      <c r="J4646" s="149"/>
      <c r="K4646" s="152"/>
      <c r="L4646" s="149"/>
      <c r="M4646" s="149"/>
      <c r="N4646" s="153"/>
      <c r="O4646" s="153"/>
      <c r="P4646" s="153"/>
    </row>
    <row r="4647" spans="1:16" x14ac:dyDescent="0.35">
      <c r="A4647" s="149"/>
      <c r="B4647" s="149"/>
      <c r="C4647" s="150"/>
      <c r="D4647" s="149"/>
      <c r="E4647" s="149"/>
      <c r="F4647" s="149"/>
      <c r="G4647" s="149"/>
      <c r="H4647" s="151"/>
      <c r="I4647" s="149"/>
      <c r="J4647" s="149"/>
      <c r="K4647" s="152"/>
      <c r="L4647" s="149"/>
      <c r="M4647" s="149"/>
      <c r="N4647" s="153"/>
      <c r="O4647" s="153"/>
      <c r="P4647" s="153"/>
    </row>
    <row r="4648" spans="1:16" x14ac:dyDescent="0.35">
      <c r="A4648" s="149"/>
      <c r="B4648" s="149"/>
      <c r="C4648" s="150"/>
      <c r="D4648" s="149"/>
      <c r="E4648" s="149"/>
      <c r="F4648" s="149"/>
      <c r="G4648" s="149"/>
      <c r="H4648" s="151"/>
      <c r="I4648" s="149"/>
      <c r="J4648" s="149"/>
      <c r="K4648" s="152"/>
      <c r="L4648" s="149"/>
      <c r="M4648" s="149"/>
      <c r="N4648" s="153"/>
      <c r="O4648" s="153"/>
      <c r="P4648" s="153"/>
    </row>
    <row r="4649" spans="1:16" x14ac:dyDescent="0.35">
      <c r="A4649" s="149"/>
      <c r="B4649" s="149"/>
      <c r="C4649" s="150"/>
      <c r="D4649" s="149"/>
      <c r="E4649" s="149"/>
      <c r="F4649" s="149"/>
      <c r="G4649" s="149"/>
      <c r="H4649" s="151"/>
      <c r="I4649" s="149"/>
      <c r="J4649" s="149"/>
      <c r="K4649" s="152"/>
      <c r="L4649" s="149"/>
      <c r="M4649" s="149"/>
      <c r="N4649" s="153"/>
      <c r="O4649" s="153"/>
      <c r="P4649" s="153"/>
    </row>
    <row r="4650" spans="1:16" x14ac:dyDescent="0.35">
      <c r="A4650" s="149"/>
      <c r="B4650" s="149"/>
      <c r="C4650" s="150"/>
      <c r="D4650" s="149"/>
      <c r="E4650" s="149"/>
      <c r="F4650" s="149"/>
      <c r="G4650" s="149"/>
      <c r="H4650" s="151"/>
      <c r="I4650" s="149"/>
      <c r="J4650" s="149"/>
      <c r="K4650" s="152"/>
      <c r="L4650" s="149"/>
      <c r="M4650" s="149"/>
      <c r="N4650" s="153"/>
      <c r="O4650" s="153"/>
      <c r="P4650" s="153"/>
    </row>
    <row r="4651" spans="1:16" x14ac:dyDescent="0.35">
      <c r="A4651" s="149"/>
      <c r="B4651" s="149"/>
      <c r="C4651" s="150"/>
      <c r="D4651" s="149"/>
      <c r="E4651" s="149"/>
      <c r="F4651" s="149"/>
      <c r="G4651" s="149"/>
      <c r="H4651" s="151"/>
      <c r="I4651" s="149"/>
      <c r="J4651" s="149"/>
      <c r="K4651" s="152"/>
      <c r="L4651" s="149"/>
      <c r="M4651" s="149"/>
      <c r="N4651" s="153"/>
      <c r="O4651" s="153"/>
      <c r="P4651" s="153"/>
    </row>
    <row r="4652" spans="1:16" x14ac:dyDescent="0.35">
      <c r="A4652" s="149"/>
      <c r="B4652" s="149"/>
      <c r="C4652" s="150"/>
      <c r="D4652" s="149"/>
      <c r="E4652" s="149"/>
      <c r="F4652" s="149"/>
      <c r="G4652" s="149"/>
      <c r="H4652" s="151"/>
      <c r="I4652" s="149"/>
      <c r="J4652" s="149"/>
      <c r="K4652" s="152"/>
      <c r="L4652" s="149"/>
      <c r="M4652" s="149"/>
      <c r="N4652" s="153"/>
      <c r="O4652" s="153"/>
      <c r="P4652" s="153"/>
    </row>
    <row r="4653" spans="1:16" x14ac:dyDescent="0.35">
      <c r="A4653" s="149"/>
      <c r="B4653" s="149"/>
      <c r="C4653" s="150"/>
      <c r="D4653" s="149"/>
      <c r="E4653" s="149"/>
      <c r="F4653" s="149"/>
      <c r="G4653" s="149"/>
      <c r="H4653" s="151"/>
      <c r="I4653" s="149"/>
      <c r="J4653" s="149"/>
      <c r="K4653" s="152"/>
      <c r="L4653" s="149"/>
      <c r="M4653" s="149"/>
      <c r="N4653" s="153"/>
      <c r="O4653" s="153"/>
      <c r="P4653" s="153"/>
    </row>
    <row r="4654" spans="1:16" x14ac:dyDescent="0.35">
      <c r="A4654" s="149"/>
      <c r="B4654" s="149"/>
      <c r="C4654" s="150"/>
      <c r="D4654" s="149"/>
      <c r="E4654" s="149"/>
      <c r="F4654" s="149"/>
      <c r="G4654" s="149"/>
      <c r="H4654" s="151"/>
      <c r="I4654" s="149"/>
      <c r="J4654" s="149"/>
      <c r="K4654" s="152"/>
      <c r="L4654" s="149"/>
      <c r="M4654" s="149"/>
      <c r="N4654" s="153"/>
      <c r="O4654" s="153"/>
      <c r="P4654" s="153"/>
    </row>
    <row r="4655" spans="1:16" x14ac:dyDescent="0.35">
      <c r="A4655" s="149"/>
      <c r="B4655" s="149"/>
      <c r="C4655" s="150"/>
      <c r="D4655" s="149"/>
      <c r="E4655" s="149"/>
      <c r="F4655" s="149"/>
      <c r="G4655" s="149"/>
      <c r="H4655" s="151"/>
      <c r="I4655" s="149"/>
      <c r="J4655" s="149"/>
      <c r="K4655" s="152"/>
      <c r="L4655" s="149"/>
      <c r="M4655" s="149"/>
      <c r="N4655" s="153"/>
      <c r="O4655" s="153"/>
      <c r="P4655" s="153"/>
    </row>
    <row r="4656" spans="1:16" x14ac:dyDescent="0.35">
      <c r="A4656" s="149"/>
      <c r="B4656" s="149"/>
      <c r="C4656" s="150"/>
      <c r="D4656" s="149"/>
      <c r="E4656" s="149"/>
      <c r="F4656" s="149"/>
      <c r="G4656" s="149"/>
      <c r="H4656" s="151"/>
      <c r="I4656" s="149"/>
      <c r="J4656" s="149"/>
      <c r="K4656" s="152"/>
      <c r="L4656" s="149"/>
      <c r="M4656" s="149"/>
      <c r="N4656" s="153"/>
      <c r="O4656" s="153"/>
      <c r="P4656" s="153"/>
    </row>
    <row r="4657" spans="1:16" x14ac:dyDescent="0.35">
      <c r="A4657" s="149"/>
      <c r="B4657" s="149"/>
      <c r="C4657" s="150"/>
      <c r="D4657" s="149"/>
      <c r="E4657" s="149"/>
      <c r="F4657" s="149"/>
      <c r="G4657" s="149"/>
      <c r="H4657" s="151"/>
      <c r="I4657" s="149"/>
      <c r="J4657" s="149"/>
      <c r="K4657" s="152"/>
      <c r="L4657" s="149"/>
      <c r="M4657" s="149"/>
      <c r="N4657" s="153"/>
      <c r="O4657" s="153"/>
      <c r="P4657" s="153"/>
    </row>
    <row r="4658" spans="1:16" x14ac:dyDescent="0.35">
      <c r="A4658" s="149"/>
      <c r="B4658" s="149"/>
      <c r="C4658" s="150"/>
      <c r="D4658" s="149"/>
      <c r="E4658" s="149"/>
      <c r="F4658" s="149"/>
      <c r="G4658" s="149"/>
      <c r="H4658" s="151"/>
      <c r="I4658" s="149"/>
      <c r="J4658" s="149"/>
      <c r="K4658" s="152"/>
      <c r="L4658" s="149"/>
      <c r="M4658" s="149"/>
      <c r="N4658" s="153"/>
      <c r="O4658" s="153"/>
      <c r="P4658" s="153"/>
    </row>
    <row r="4659" spans="1:16" x14ac:dyDescent="0.35">
      <c r="A4659" s="149"/>
      <c r="B4659" s="149"/>
      <c r="C4659" s="150"/>
      <c r="D4659" s="149"/>
      <c r="E4659" s="149"/>
      <c r="F4659" s="149"/>
      <c r="G4659" s="149"/>
      <c r="H4659" s="151"/>
      <c r="I4659" s="149"/>
      <c r="J4659" s="149"/>
      <c r="K4659" s="152"/>
      <c r="L4659" s="149"/>
      <c r="M4659" s="149"/>
      <c r="N4659" s="153"/>
      <c r="O4659" s="153"/>
      <c r="P4659" s="153"/>
    </row>
    <row r="4660" spans="1:16" x14ac:dyDescent="0.35">
      <c r="A4660" s="149"/>
      <c r="B4660" s="149"/>
      <c r="C4660" s="150"/>
      <c r="D4660" s="149"/>
      <c r="E4660" s="149"/>
      <c r="F4660" s="149"/>
      <c r="G4660" s="149"/>
      <c r="H4660" s="151"/>
      <c r="I4660" s="149"/>
      <c r="J4660" s="149"/>
      <c r="K4660" s="152"/>
      <c r="L4660" s="149"/>
      <c r="M4660" s="149"/>
      <c r="N4660" s="153"/>
      <c r="O4660" s="153"/>
      <c r="P4660" s="153"/>
    </row>
    <row r="4661" spans="1:16" x14ac:dyDescent="0.35">
      <c r="A4661" s="149"/>
      <c r="B4661" s="149"/>
      <c r="C4661" s="150"/>
      <c r="D4661" s="149"/>
      <c r="E4661" s="149"/>
      <c r="F4661" s="149"/>
      <c r="G4661" s="149"/>
      <c r="H4661" s="151"/>
      <c r="I4661" s="149"/>
      <c r="J4661" s="149"/>
      <c r="K4661" s="152"/>
      <c r="L4661" s="149"/>
      <c r="M4661" s="149"/>
      <c r="N4661" s="153"/>
      <c r="O4661" s="153"/>
      <c r="P4661" s="153"/>
    </row>
    <row r="4662" spans="1:16" x14ac:dyDescent="0.35">
      <c r="A4662" s="149"/>
      <c r="B4662" s="149"/>
      <c r="C4662" s="150"/>
      <c r="D4662" s="149"/>
      <c r="E4662" s="149"/>
      <c r="F4662" s="149"/>
      <c r="G4662" s="149"/>
      <c r="H4662" s="151"/>
      <c r="I4662" s="149"/>
      <c r="J4662" s="149"/>
      <c r="K4662" s="152"/>
      <c r="L4662" s="149"/>
      <c r="M4662" s="149"/>
      <c r="N4662" s="153"/>
      <c r="O4662" s="153"/>
      <c r="P4662" s="153"/>
    </row>
    <row r="4663" spans="1:16" x14ac:dyDescent="0.35">
      <c r="A4663" s="149"/>
      <c r="B4663" s="149"/>
      <c r="C4663" s="150"/>
      <c r="D4663" s="149"/>
      <c r="E4663" s="149"/>
      <c r="F4663" s="149"/>
      <c r="G4663" s="149"/>
      <c r="H4663" s="151"/>
      <c r="I4663" s="149"/>
      <c r="J4663" s="149"/>
      <c r="K4663" s="152"/>
      <c r="L4663" s="149"/>
      <c r="M4663" s="149"/>
      <c r="N4663" s="153"/>
      <c r="O4663" s="153"/>
      <c r="P4663" s="153"/>
    </row>
    <row r="4664" spans="1:16" x14ac:dyDescent="0.35">
      <c r="A4664" s="149"/>
      <c r="B4664" s="149"/>
      <c r="C4664" s="150"/>
      <c r="D4664" s="149"/>
      <c r="E4664" s="149"/>
      <c r="F4664" s="149"/>
      <c r="G4664" s="149"/>
      <c r="H4664" s="151"/>
      <c r="I4664" s="149"/>
      <c r="J4664" s="149"/>
      <c r="K4664" s="152"/>
      <c r="L4664" s="149"/>
      <c r="M4664" s="149"/>
      <c r="N4664" s="153"/>
      <c r="O4664" s="153"/>
      <c r="P4664" s="153"/>
    </row>
    <row r="4665" spans="1:16" x14ac:dyDescent="0.35">
      <c r="A4665" s="149"/>
      <c r="B4665" s="149"/>
      <c r="C4665" s="150"/>
      <c r="D4665" s="149"/>
      <c r="E4665" s="149"/>
      <c r="F4665" s="149"/>
      <c r="G4665" s="149"/>
      <c r="H4665" s="151"/>
      <c r="I4665" s="149"/>
      <c r="J4665" s="149"/>
      <c r="K4665" s="152"/>
      <c r="L4665" s="149"/>
      <c r="M4665" s="149"/>
      <c r="N4665" s="153"/>
      <c r="O4665" s="153"/>
      <c r="P4665" s="153"/>
    </row>
    <row r="4666" spans="1:16" x14ac:dyDescent="0.35">
      <c r="A4666" s="149"/>
      <c r="B4666" s="149"/>
      <c r="C4666" s="150"/>
      <c r="D4666" s="149"/>
      <c r="E4666" s="149"/>
      <c r="F4666" s="149"/>
      <c r="G4666" s="149"/>
      <c r="H4666" s="151"/>
      <c r="I4666" s="149"/>
      <c r="J4666" s="149"/>
      <c r="K4666" s="152"/>
      <c r="L4666" s="149"/>
      <c r="M4666" s="149"/>
      <c r="N4666" s="153"/>
      <c r="O4666" s="153"/>
      <c r="P4666" s="153"/>
    </row>
    <row r="4667" spans="1:16" x14ac:dyDescent="0.35">
      <c r="A4667" s="149"/>
      <c r="B4667" s="149"/>
      <c r="C4667" s="150"/>
      <c r="D4667" s="149"/>
      <c r="E4667" s="149"/>
      <c r="F4667" s="149"/>
      <c r="G4667" s="149"/>
      <c r="H4667" s="151"/>
      <c r="I4667" s="149"/>
      <c r="J4667" s="149"/>
      <c r="K4667" s="152"/>
      <c r="L4667" s="149"/>
      <c r="M4667" s="149"/>
      <c r="N4667" s="153"/>
      <c r="O4667" s="153"/>
      <c r="P4667" s="153"/>
    </row>
    <row r="4668" spans="1:16" x14ac:dyDescent="0.35">
      <c r="A4668" s="149"/>
      <c r="B4668" s="149"/>
      <c r="C4668" s="150"/>
      <c r="D4668" s="149"/>
      <c r="E4668" s="149"/>
      <c r="F4668" s="149"/>
      <c r="G4668" s="149"/>
      <c r="H4668" s="151"/>
      <c r="I4668" s="149"/>
      <c r="J4668" s="149"/>
      <c r="K4668" s="152"/>
      <c r="L4668" s="149"/>
      <c r="M4668" s="149"/>
      <c r="N4668" s="153"/>
      <c r="O4668" s="153"/>
      <c r="P4668" s="153"/>
    </row>
    <row r="4669" spans="1:16" x14ac:dyDescent="0.35">
      <c r="A4669" s="149"/>
      <c r="B4669" s="149"/>
      <c r="C4669" s="150"/>
      <c r="D4669" s="149"/>
      <c r="E4669" s="149"/>
      <c r="F4669" s="149"/>
      <c r="G4669" s="149"/>
      <c r="H4669" s="151"/>
      <c r="I4669" s="149"/>
      <c r="J4669" s="149"/>
      <c r="K4669" s="152"/>
      <c r="L4669" s="149"/>
      <c r="M4669" s="149"/>
      <c r="N4669" s="153"/>
      <c r="O4669" s="153"/>
      <c r="P4669" s="153"/>
    </row>
    <row r="4670" spans="1:16" x14ac:dyDescent="0.35">
      <c r="A4670" s="149"/>
      <c r="B4670" s="149"/>
      <c r="C4670" s="150"/>
      <c r="D4670" s="149"/>
      <c r="E4670" s="149"/>
      <c r="F4670" s="149"/>
      <c r="G4670" s="149"/>
      <c r="H4670" s="151"/>
      <c r="I4670" s="149"/>
      <c r="J4670" s="149"/>
      <c r="K4670" s="152"/>
      <c r="L4670" s="149"/>
      <c r="M4670" s="149"/>
      <c r="N4670" s="153"/>
      <c r="O4670" s="153"/>
      <c r="P4670" s="153"/>
    </row>
    <row r="4671" spans="1:16" x14ac:dyDescent="0.35">
      <c r="A4671" s="149"/>
      <c r="B4671" s="149"/>
      <c r="C4671" s="150"/>
      <c r="D4671" s="149"/>
      <c r="E4671" s="149"/>
      <c r="F4671" s="149"/>
      <c r="G4671" s="149"/>
      <c r="H4671" s="151"/>
      <c r="I4671" s="149"/>
      <c r="J4671" s="149"/>
      <c r="K4671" s="152"/>
      <c r="L4671" s="149"/>
      <c r="M4671" s="149"/>
      <c r="N4671" s="153"/>
      <c r="O4671" s="153"/>
      <c r="P4671" s="153"/>
    </row>
    <row r="4672" spans="1:16" x14ac:dyDescent="0.35">
      <c r="A4672" s="149"/>
      <c r="B4672" s="149"/>
      <c r="C4672" s="150"/>
      <c r="D4672" s="149"/>
      <c r="E4672" s="149"/>
      <c r="F4672" s="149"/>
      <c r="G4672" s="149"/>
      <c r="H4672" s="151"/>
      <c r="I4672" s="149"/>
      <c r="J4672" s="149"/>
      <c r="K4672" s="152"/>
      <c r="L4672" s="149"/>
      <c r="M4672" s="149"/>
      <c r="N4672" s="153"/>
      <c r="O4672" s="153"/>
      <c r="P4672" s="153"/>
    </row>
    <row r="4673" spans="1:16" x14ac:dyDescent="0.35">
      <c r="A4673" s="149"/>
      <c r="B4673" s="149"/>
      <c r="C4673" s="150"/>
      <c r="D4673" s="149"/>
      <c r="E4673" s="149"/>
      <c r="F4673" s="149"/>
      <c r="G4673" s="149"/>
      <c r="H4673" s="151"/>
      <c r="I4673" s="149"/>
      <c r="J4673" s="149"/>
      <c r="K4673" s="152"/>
      <c r="L4673" s="149"/>
      <c r="M4673" s="149"/>
      <c r="N4673" s="153"/>
      <c r="O4673" s="153"/>
      <c r="P4673" s="153"/>
    </row>
    <row r="4674" spans="1:16" x14ac:dyDescent="0.35">
      <c r="A4674" s="149"/>
      <c r="B4674" s="149"/>
      <c r="C4674" s="150"/>
      <c r="D4674" s="149"/>
      <c r="E4674" s="149"/>
      <c r="F4674" s="149"/>
      <c r="G4674" s="149"/>
      <c r="H4674" s="151"/>
      <c r="I4674" s="149"/>
      <c r="J4674" s="149"/>
      <c r="K4674" s="152"/>
      <c r="L4674" s="149"/>
      <c r="M4674" s="149"/>
      <c r="N4674" s="153"/>
      <c r="O4674" s="153"/>
      <c r="P4674" s="153"/>
    </row>
    <row r="4675" spans="1:16" x14ac:dyDescent="0.35">
      <c r="A4675" s="149"/>
      <c r="B4675" s="149"/>
      <c r="C4675" s="150"/>
      <c r="D4675" s="149"/>
      <c r="E4675" s="149"/>
      <c r="F4675" s="149"/>
      <c r="G4675" s="149"/>
      <c r="H4675" s="151"/>
      <c r="I4675" s="149"/>
      <c r="J4675" s="149"/>
      <c r="K4675" s="152"/>
      <c r="L4675" s="149"/>
      <c r="M4675" s="149"/>
      <c r="N4675" s="153"/>
      <c r="O4675" s="153"/>
      <c r="P4675" s="153"/>
    </row>
    <row r="4676" spans="1:16" x14ac:dyDescent="0.35">
      <c r="A4676" s="149"/>
      <c r="B4676" s="149"/>
      <c r="C4676" s="150"/>
      <c r="D4676" s="149"/>
      <c r="E4676" s="149"/>
      <c r="F4676" s="149"/>
      <c r="G4676" s="149"/>
      <c r="H4676" s="151"/>
      <c r="I4676" s="149"/>
      <c r="J4676" s="149"/>
      <c r="K4676" s="152"/>
      <c r="L4676" s="149"/>
      <c r="M4676" s="149"/>
      <c r="N4676" s="153"/>
      <c r="O4676" s="153"/>
      <c r="P4676" s="153"/>
    </row>
    <row r="4677" spans="1:16" x14ac:dyDescent="0.35">
      <c r="A4677" s="149"/>
      <c r="B4677" s="149"/>
      <c r="C4677" s="150"/>
      <c r="D4677" s="149"/>
      <c r="E4677" s="149"/>
      <c r="F4677" s="149"/>
      <c r="G4677" s="149"/>
      <c r="H4677" s="151"/>
      <c r="I4677" s="149"/>
      <c r="J4677" s="149"/>
      <c r="K4677" s="152"/>
      <c r="L4677" s="149"/>
      <c r="M4677" s="149"/>
      <c r="N4677" s="153"/>
      <c r="O4677" s="153"/>
      <c r="P4677" s="153"/>
    </row>
    <row r="4678" spans="1:16" x14ac:dyDescent="0.35">
      <c r="A4678" s="149"/>
      <c r="B4678" s="149"/>
      <c r="C4678" s="150"/>
      <c r="D4678" s="149"/>
      <c r="E4678" s="149"/>
      <c r="F4678" s="149"/>
      <c r="G4678" s="149"/>
      <c r="H4678" s="151"/>
      <c r="I4678" s="149"/>
      <c r="J4678" s="149"/>
      <c r="K4678" s="152"/>
      <c r="L4678" s="149"/>
      <c r="M4678" s="149"/>
      <c r="N4678" s="153"/>
      <c r="O4678" s="153"/>
      <c r="P4678" s="153"/>
    </row>
    <row r="4679" spans="1:16" x14ac:dyDescent="0.35">
      <c r="A4679" s="149"/>
      <c r="B4679" s="149"/>
      <c r="C4679" s="150"/>
      <c r="D4679" s="149"/>
      <c r="E4679" s="149"/>
      <c r="F4679" s="149"/>
      <c r="G4679" s="149"/>
      <c r="H4679" s="151"/>
      <c r="I4679" s="149"/>
      <c r="J4679" s="149"/>
      <c r="K4679" s="152"/>
      <c r="L4679" s="149"/>
      <c r="M4679" s="149"/>
      <c r="N4679" s="153"/>
      <c r="O4679" s="153"/>
      <c r="P4679" s="153"/>
    </row>
    <row r="4680" spans="1:16" x14ac:dyDescent="0.35">
      <c r="A4680" s="149"/>
      <c r="B4680" s="149"/>
      <c r="C4680" s="150"/>
      <c r="D4680" s="149"/>
      <c r="E4680" s="149"/>
      <c r="F4680" s="149"/>
      <c r="G4680" s="149"/>
      <c r="H4680" s="151"/>
      <c r="I4680" s="149"/>
      <c r="J4680" s="149"/>
      <c r="K4680" s="152"/>
      <c r="L4680" s="149"/>
      <c r="M4680" s="149"/>
      <c r="N4680" s="153"/>
      <c r="O4680" s="153"/>
      <c r="P4680" s="153"/>
    </row>
    <row r="4681" spans="1:16" x14ac:dyDescent="0.35">
      <c r="A4681" s="149"/>
      <c r="B4681" s="149"/>
      <c r="C4681" s="150"/>
      <c r="D4681" s="149"/>
      <c r="E4681" s="149"/>
      <c r="F4681" s="149"/>
      <c r="G4681" s="149"/>
      <c r="H4681" s="151"/>
      <c r="I4681" s="149"/>
      <c r="J4681" s="149"/>
      <c r="K4681" s="152"/>
      <c r="L4681" s="149"/>
      <c r="M4681" s="149"/>
      <c r="N4681" s="153"/>
      <c r="O4681" s="153"/>
      <c r="P4681" s="153"/>
    </row>
    <row r="4682" spans="1:16" x14ac:dyDescent="0.35">
      <c r="A4682" s="149"/>
      <c r="B4682" s="149"/>
      <c r="C4682" s="150"/>
      <c r="D4682" s="149"/>
      <c r="E4682" s="149"/>
      <c r="F4682" s="149"/>
      <c r="G4682" s="149"/>
      <c r="H4682" s="151"/>
      <c r="I4682" s="149"/>
      <c r="J4682" s="149"/>
      <c r="K4682" s="152"/>
      <c r="L4682" s="149"/>
      <c r="M4682" s="149"/>
      <c r="N4682" s="153"/>
      <c r="O4682" s="153"/>
      <c r="P4682" s="153"/>
    </row>
    <row r="4683" spans="1:16" x14ac:dyDescent="0.35">
      <c r="A4683" s="149"/>
      <c r="B4683" s="149"/>
      <c r="C4683" s="150"/>
      <c r="D4683" s="149"/>
      <c r="E4683" s="149"/>
      <c r="F4683" s="149"/>
      <c r="G4683" s="149"/>
      <c r="H4683" s="151"/>
      <c r="I4683" s="149"/>
      <c r="J4683" s="149"/>
      <c r="K4683" s="152"/>
      <c r="L4683" s="149"/>
      <c r="M4683" s="149"/>
      <c r="N4683" s="153"/>
      <c r="O4683" s="153"/>
      <c r="P4683" s="153"/>
    </row>
    <row r="4684" spans="1:16" x14ac:dyDescent="0.35">
      <c r="A4684" s="149"/>
      <c r="B4684" s="149"/>
      <c r="C4684" s="150"/>
      <c r="D4684" s="149"/>
      <c r="E4684" s="149"/>
      <c r="F4684" s="149"/>
      <c r="G4684" s="149"/>
      <c r="H4684" s="151"/>
      <c r="I4684" s="149"/>
      <c r="J4684" s="149"/>
      <c r="K4684" s="152"/>
      <c r="L4684" s="149"/>
      <c r="M4684" s="149"/>
      <c r="N4684" s="153"/>
      <c r="O4684" s="153"/>
      <c r="P4684" s="153"/>
    </row>
    <row r="4685" spans="1:16" x14ac:dyDescent="0.35">
      <c r="A4685" s="149"/>
      <c r="B4685" s="149"/>
      <c r="C4685" s="150"/>
      <c r="D4685" s="149"/>
      <c r="E4685" s="149"/>
      <c r="F4685" s="149"/>
      <c r="G4685" s="149"/>
      <c r="H4685" s="151"/>
      <c r="I4685" s="149"/>
      <c r="J4685" s="149"/>
      <c r="K4685" s="152"/>
      <c r="L4685" s="149"/>
      <c r="M4685" s="149"/>
      <c r="N4685" s="153"/>
      <c r="O4685" s="153"/>
      <c r="P4685" s="153"/>
    </row>
    <row r="4686" spans="1:16" x14ac:dyDescent="0.35">
      <c r="A4686" s="149"/>
      <c r="B4686" s="149"/>
      <c r="C4686" s="150"/>
      <c r="D4686" s="149"/>
      <c r="E4686" s="149"/>
      <c r="F4686" s="149"/>
      <c r="G4686" s="149"/>
      <c r="H4686" s="151"/>
      <c r="I4686" s="149"/>
      <c r="J4686" s="149"/>
      <c r="K4686" s="152"/>
      <c r="L4686" s="149"/>
      <c r="M4686" s="149"/>
      <c r="N4686" s="153"/>
      <c r="O4686" s="153"/>
      <c r="P4686" s="153"/>
    </row>
    <row r="4687" spans="1:16" x14ac:dyDescent="0.35">
      <c r="A4687" s="149"/>
      <c r="B4687" s="149"/>
      <c r="C4687" s="150"/>
      <c r="D4687" s="149"/>
      <c r="E4687" s="149"/>
      <c r="F4687" s="149"/>
      <c r="G4687" s="149"/>
      <c r="H4687" s="151"/>
      <c r="I4687" s="149"/>
      <c r="J4687" s="149"/>
      <c r="K4687" s="152"/>
      <c r="L4687" s="149"/>
      <c r="M4687" s="149"/>
      <c r="N4687" s="153"/>
      <c r="O4687" s="153"/>
      <c r="P4687" s="153"/>
    </row>
    <row r="4688" spans="1:16" x14ac:dyDescent="0.35">
      <c r="A4688" s="149"/>
      <c r="B4688" s="149"/>
      <c r="C4688" s="150"/>
      <c r="D4688" s="149"/>
      <c r="E4688" s="149"/>
      <c r="F4688" s="149"/>
      <c r="G4688" s="149"/>
      <c r="H4688" s="151"/>
      <c r="I4688" s="149"/>
      <c r="J4688" s="149"/>
      <c r="K4688" s="152"/>
      <c r="L4688" s="149"/>
      <c r="M4688" s="149"/>
      <c r="N4688" s="153"/>
      <c r="O4688" s="153"/>
      <c r="P4688" s="153"/>
    </row>
    <row r="4689" spans="1:16" x14ac:dyDescent="0.35">
      <c r="A4689" s="149"/>
      <c r="B4689" s="149"/>
      <c r="C4689" s="150"/>
      <c r="D4689" s="149"/>
      <c r="E4689" s="149"/>
      <c r="F4689" s="149"/>
      <c r="G4689" s="149"/>
      <c r="H4689" s="151"/>
      <c r="I4689" s="149"/>
      <c r="J4689" s="149"/>
      <c r="K4689" s="152"/>
      <c r="L4689" s="149"/>
      <c r="M4689" s="149"/>
      <c r="N4689" s="153"/>
      <c r="O4689" s="153"/>
      <c r="P4689" s="153"/>
    </row>
    <row r="4690" spans="1:16" x14ac:dyDescent="0.35">
      <c r="A4690" s="149"/>
      <c r="B4690" s="149"/>
      <c r="C4690" s="150"/>
      <c r="D4690" s="149"/>
      <c r="E4690" s="149"/>
      <c r="F4690" s="149"/>
      <c r="G4690" s="149"/>
      <c r="H4690" s="151"/>
      <c r="I4690" s="149"/>
      <c r="J4690" s="149"/>
      <c r="K4690" s="152"/>
      <c r="L4690" s="149"/>
      <c r="M4690" s="149"/>
      <c r="N4690" s="153"/>
      <c r="O4690" s="153"/>
      <c r="P4690" s="153"/>
    </row>
    <row r="4691" spans="1:16" x14ac:dyDescent="0.35">
      <c r="A4691" s="149"/>
      <c r="B4691" s="149"/>
      <c r="C4691" s="150"/>
      <c r="D4691" s="149"/>
      <c r="E4691" s="149"/>
      <c r="F4691" s="149"/>
      <c r="G4691" s="149"/>
      <c r="H4691" s="151"/>
      <c r="I4691" s="149"/>
      <c r="J4691" s="149"/>
      <c r="K4691" s="152"/>
      <c r="L4691" s="149"/>
      <c r="M4691" s="149"/>
      <c r="N4691" s="153"/>
      <c r="O4691" s="153"/>
      <c r="P4691" s="153"/>
    </row>
    <row r="4692" spans="1:16" x14ac:dyDescent="0.35">
      <c r="A4692" s="149"/>
      <c r="B4692" s="149"/>
      <c r="C4692" s="150"/>
      <c r="D4692" s="149"/>
      <c r="E4692" s="149"/>
      <c r="F4692" s="149"/>
      <c r="G4692" s="149"/>
      <c r="H4692" s="151"/>
      <c r="I4692" s="149"/>
      <c r="J4692" s="149"/>
      <c r="K4692" s="152"/>
      <c r="L4692" s="149"/>
      <c r="M4692" s="149"/>
      <c r="N4692" s="153"/>
      <c r="O4692" s="153"/>
      <c r="P4692" s="153"/>
    </row>
    <row r="4693" spans="1:16" x14ac:dyDescent="0.35">
      <c r="A4693" s="149"/>
      <c r="B4693" s="149"/>
      <c r="C4693" s="150"/>
      <c r="D4693" s="149"/>
      <c r="E4693" s="149"/>
      <c r="F4693" s="149"/>
      <c r="G4693" s="149"/>
      <c r="H4693" s="151"/>
      <c r="I4693" s="149"/>
      <c r="J4693" s="149"/>
      <c r="K4693" s="152"/>
      <c r="L4693" s="149"/>
      <c r="M4693" s="149"/>
      <c r="N4693" s="153"/>
      <c r="O4693" s="153"/>
      <c r="P4693" s="153"/>
    </row>
    <row r="4694" spans="1:16" x14ac:dyDescent="0.35">
      <c r="A4694" s="149"/>
      <c r="B4694" s="149"/>
      <c r="C4694" s="150"/>
      <c r="D4694" s="149"/>
      <c r="E4694" s="149"/>
      <c r="F4694" s="149"/>
      <c r="G4694" s="149"/>
      <c r="H4694" s="151"/>
      <c r="I4694" s="149"/>
      <c r="J4694" s="149"/>
      <c r="K4694" s="152"/>
      <c r="L4694" s="149"/>
      <c r="M4694" s="149"/>
      <c r="N4694" s="153"/>
      <c r="O4694" s="153"/>
      <c r="P4694" s="153"/>
    </row>
    <row r="4695" spans="1:16" x14ac:dyDescent="0.35">
      <c r="A4695" s="149"/>
      <c r="B4695" s="149"/>
      <c r="C4695" s="150"/>
      <c r="D4695" s="149"/>
      <c r="E4695" s="149"/>
      <c r="F4695" s="149"/>
      <c r="G4695" s="149"/>
      <c r="H4695" s="151"/>
      <c r="I4695" s="149"/>
      <c r="J4695" s="149"/>
      <c r="K4695" s="152"/>
      <c r="L4695" s="149"/>
      <c r="M4695" s="149"/>
      <c r="N4695" s="153"/>
      <c r="O4695" s="153"/>
      <c r="P4695" s="153"/>
    </row>
    <row r="4696" spans="1:16" x14ac:dyDescent="0.35">
      <c r="A4696" s="149"/>
      <c r="B4696" s="149"/>
      <c r="C4696" s="150"/>
      <c r="D4696" s="149"/>
      <c r="E4696" s="149"/>
      <c r="F4696" s="149"/>
      <c r="G4696" s="149"/>
      <c r="H4696" s="151"/>
      <c r="I4696" s="149"/>
      <c r="J4696" s="149"/>
      <c r="K4696" s="152"/>
      <c r="L4696" s="149"/>
      <c r="M4696" s="149"/>
      <c r="N4696" s="153"/>
      <c r="O4696" s="153"/>
      <c r="P4696" s="153"/>
    </row>
    <row r="4697" spans="1:16" x14ac:dyDescent="0.35">
      <c r="A4697" s="149"/>
      <c r="B4697" s="149"/>
      <c r="C4697" s="150"/>
      <c r="D4697" s="149"/>
      <c r="E4697" s="149"/>
      <c r="F4697" s="149"/>
      <c r="G4697" s="149"/>
      <c r="H4697" s="151"/>
      <c r="I4697" s="149"/>
      <c r="J4697" s="149"/>
      <c r="K4697" s="152"/>
      <c r="L4697" s="149"/>
      <c r="M4697" s="149"/>
      <c r="N4697" s="153"/>
      <c r="O4697" s="153"/>
      <c r="P4697" s="153"/>
    </row>
    <row r="4698" spans="1:16" x14ac:dyDescent="0.35">
      <c r="A4698" s="149"/>
      <c r="B4698" s="149"/>
      <c r="C4698" s="150"/>
      <c r="D4698" s="149"/>
      <c r="E4698" s="149"/>
      <c r="F4698" s="149"/>
      <c r="G4698" s="149"/>
      <c r="H4698" s="151"/>
      <c r="I4698" s="149"/>
      <c r="J4698" s="149"/>
      <c r="K4698" s="152"/>
      <c r="L4698" s="149"/>
      <c r="M4698" s="149"/>
      <c r="N4698" s="153"/>
      <c r="O4698" s="153"/>
      <c r="P4698" s="153"/>
    </row>
    <row r="4699" spans="1:16" x14ac:dyDescent="0.35">
      <c r="A4699" s="149"/>
      <c r="B4699" s="149"/>
      <c r="C4699" s="150"/>
      <c r="D4699" s="149"/>
      <c r="E4699" s="149"/>
      <c r="F4699" s="149"/>
      <c r="G4699" s="149"/>
      <c r="H4699" s="151"/>
      <c r="I4699" s="149"/>
      <c r="J4699" s="149"/>
      <c r="K4699" s="152"/>
      <c r="L4699" s="149"/>
      <c r="M4699" s="149"/>
      <c r="N4699" s="153"/>
      <c r="O4699" s="153"/>
      <c r="P4699" s="153"/>
    </row>
    <row r="4700" spans="1:16" x14ac:dyDescent="0.35">
      <c r="A4700" s="149"/>
      <c r="B4700" s="149"/>
      <c r="C4700" s="150"/>
      <c r="D4700" s="149"/>
      <c r="E4700" s="149"/>
      <c r="F4700" s="149"/>
      <c r="G4700" s="149"/>
      <c r="H4700" s="151"/>
      <c r="I4700" s="149"/>
      <c r="J4700" s="149"/>
      <c r="K4700" s="152"/>
      <c r="L4700" s="149"/>
      <c r="M4700" s="149"/>
      <c r="N4700" s="153"/>
      <c r="O4700" s="153"/>
      <c r="P4700" s="153"/>
    </row>
    <row r="4701" spans="1:16" x14ac:dyDescent="0.35">
      <c r="A4701" s="149"/>
      <c r="B4701" s="149"/>
      <c r="C4701" s="150"/>
      <c r="D4701" s="149"/>
      <c r="E4701" s="149"/>
      <c r="F4701" s="149"/>
      <c r="G4701" s="149"/>
      <c r="H4701" s="151"/>
      <c r="I4701" s="149"/>
      <c r="J4701" s="149"/>
      <c r="K4701" s="152"/>
      <c r="L4701" s="149"/>
      <c r="M4701" s="149"/>
      <c r="N4701" s="153"/>
      <c r="O4701" s="153"/>
      <c r="P4701" s="153"/>
    </row>
    <row r="4702" spans="1:16" x14ac:dyDescent="0.35">
      <c r="A4702" s="149"/>
      <c r="B4702" s="149"/>
      <c r="C4702" s="150"/>
      <c r="D4702" s="149"/>
      <c r="E4702" s="149"/>
      <c r="F4702" s="149"/>
      <c r="G4702" s="149"/>
      <c r="H4702" s="151"/>
      <c r="I4702" s="149"/>
      <c r="J4702" s="149"/>
      <c r="K4702" s="152"/>
      <c r="L4702" s="149"/>
      <c r="M4702" s="149"/>
      <c r="N4702" s="153"/>
      <c r="O4702" s="153"/>
      <c r="P4702" s="153"/>
    </row>
    <row r="4703" spans="1:16" x14ac:dyDescent="0.35">
      <c r="A4703" s="149"/>
      <c r="B4703" s="149"/>
      <c r="C4703" s="150"/>
      <c r="D4703" s="149"/>
      <c r="E4703" s="149"/>
      <c r="F4703" s="149"/>
      <c r="G4703" s="149"/>
      <c r="H4703" s="151"/>
      <c r="I4703" s="149"/>
      <c r="J4703" s="149"/>
      <c r="K4703" s="152"/>
      <c r="L4703" s="149"/>
      <c r="M4703" s="149"/>
      <c r="N4703" s="153"/>
      <c r="O4703" s="153"/>
      <c r="P4703" s="153"/>
    </row>
    <row r="4704" spans="1:16" x14ac:dyDescent="0.35">
      <c r="A4704" s="149"/>
      <c r="B4704" s="149"/>
      <c r="C4704" s="150"/>
      <c r="D4704" s="149"/>
      <c r="E4704" s="149"/>
      <c r="F4704" s="149"/>
      <c r="G4704" s="149"/>
      <c r="H4704" s="151"/>
      <c r="I4704" s="149"/>
      <c r="J4704" s="149"/>
      <c r="K4704" s="152"/>
      <c r="L4704" s="149"/>
      <c r="M4704" s="149"/>
      <c r="N4704" s="153"/>
      <c r="O4704" s="153"/>
      <c r="P4704" s="153"/>
    </row>
    <row r="4705" spans="1:16" x14ac:dyDescent="0.35">
      <c r="A4705" s="149"/>
      <c r="B4705" s="149"/>
      <c r="C4705" s="150"/>
      <c r="D4705" s="149"/>
      <c r="E4705" s="149"/>
      <c r="F4705" s="149"/>
      <c r="G4705" s="149"/>
      <c r="H4705" s="151"/>
      <c r="I4705" s="149"/>
      <c r="J4705" s="149"/>
      <c r="K4705" s="152"/>
      <c r="L4705" s="149"/>
      <c r="M4705" s="149"/>
      <c r="N4705" s="153"/>
      <c r="O4705" s="153"/>
      <c r="P4705" s="153"/>
    </row>
    <row r="4706" spans="1:16" x14ac:dyDescent="0.35">
      <c r="A4706" s="149"/>
      <c r="B4706" s="149"/>
      <c r="C4706" s="150"/>
      <c r="D4706" s="149"/>
      <c r="E4706" s="149"/>
      <c r="F4706" s="149"/>
      <c r="G4706" s="149"/>
      <c r="H4706" s="151"/>
      <c r="I4706" s="149"/>
      <c r="J4706" s="149"/>
      <c r="K4706" s="152"/>
      <c r="L4706" s="149"/>
      <c r="M4706" s="149"/>
      <c r="N4706" s="153"/>
      <c r="O4706" s="153"/>
      <c r="P4706" s="153"/>
    </row>
    <row r="4707" spans="1:16" x14ac:dyDescent="0.35">
      <c r="A4707" s="149"/>
      <c r="B4707" s="149"/>
      <c r="C4707" s="150"/>
      <c r="D4707" s="149"/>
      <c r="E4707" s="149"/>
      <c r="F4707" s="149"/>
      <c r="G4707" s="149"/>
      <c r="H4707" s="151"/>
      <c r="I4707" s="149"/>
      <c r="J4707" s="149"/>
      <c r="K4707" s="152"/>
      <c r="L4707" s="149"/>
      <c r="M4707" s="149"/>
      <c r="N4707" s="153"/>
      <c r="O4707" s="153"/>
      <c r="P4707" s="153"/>
    </row>
    <row r="4708" spans="1:16" x14ac:dyDescent="0.35">
      <c r="A4708" s="149"/>
      <c r="B4708" s="149"/>
      <c r="C4708" s="150"/>
      <c r="D4708" s="149"/>
      <c r="E4708" s="149"/>
      <c r="F4708" s="149"/>
      <c r="G4708" s="149"/>
      <c r="H4708" s="151"/>
      <c r="I4708" s="149"/>
      <c r="J4708" s="149"/>
      <c r="K4708" s="152"/>
      <c r="L4708" s="149"/>
      <c r="M4708" s="149"/>
      <c r="N4708" s="153"/>
      <c r="O4708" s="153"/>
      <c r="P4708" s="153"/>
    </row>
    <row r="4709" spans="1:16" x14ac:dyDescent="0.35">
      <c r="A4709" s="149"/>
      <c r="B4709" s="149"/>
      <c r="C4709" s="150"/>
      <c r="D4709" s="149"/>
      <c r="E4709" s="149"/>
      <c r="F4709" s="149"/>
      <c r="G4709" s="149"/>
      <c r="H4709" s="151"/>
      <c r="I4709" s="149"/>
      <c r="J4709" s="149"/>
      <c r="K4709" s="152"/>
      <c r="L4709" s="149"/>
      <c r="M4709" s="149"/>
      <c r="N4709" s="153"/>
      <c r="O4709" s="153"/>
      <c r="P4709" s="153"/>
    </row>
    <row r="4710" spans="1:16" x14ac:dyDescent="0.35">
      <c r="A4710" s="149"/>
      <c r="B4710" s="149"/>
      <c r="C4710" s="150"/>
      <c r="D4710" s="149"/>
      <c r="E4710" s="149"/>
      <c r="F4710" s="149"/>
      <c r="G4710" s="149"/>
      <c r="H4710" s="151"/>
      <c r="I4710" s="149"/>
      <c r="J4710" s="149"/>
      <c r="K4710" s="152"/>
      <c r="L4710" s="149"/>
      <c r="M4710" s="149"/>
      <c r="N4710" s="153"/>
      <c r="O4710" s="153"/>
      <c r="P4710" s="153"/>
    </row>
    <row r="4711" spans="1:16" x14ac:dyDescent="0.35">
      <c r="A4711" s="149"/>
      <c r="B4711" s="149"/>
      <c r="C4711" s="150"/>
      <c r="D4711" s="149"/>
      <c r="E4711" s="149"/>
      <c r="F4711" s="149"/>
      <c r="G4711" s="149"/>
      <c r="H4711" s="151"/>
      <c r="I4711" s="149"/>
      <c r="J4711" s="149"/>
      <c r="K4711" s="152"/>
      <c r="L4711" s="149"/>
      <c r="M4711" s="149"/>
      <c r="N4711" s="153"/>
      <c r="O4711" s="153"/>
      <c r="P4711" s="153"/>
    </row>
    <row r="4712" spans="1:16" x14ac:dyDescent="0.35">
      <c r="A4712" s="149"/>
      <c r="B4712" s="149"/>
      <c r="C4712" s="150"/>
      <c r="D4712" s="149"/>
      <c r="E4712" s="149"/>
      <c r="F4712" s="149"/>
      <c r="G4712" s="149"/>
      <c r="H4712" s="151"/>
      <c r="I4712" s="149"/>
      <c r="J4712" s="149"/>
      <c r="K4712" s="152"/>
      <c r="L4712" s="149"/>
      <c r="M4712" s="149"/>
      <c r="N4712" s="153"/>
      <c r="O4712" s="153"/>
      <c r="P4712" s="153"/>
    </row>
    <row r="4713" spans="1:16" x14ac:dyDescent="0.35">
      <c r="A4713" s="149"/>
      <c r="B4713" s="149"/>
      <c r="C4713" s="150"/>
      <c r="D4713" s="149"/>
      <c r="E4713" s="149"/>
      <c r="F4713" s="149"/>
      <c r="G4713" s="149"/>
      <c r="H4713" s="151"/>
      <c r="I4713" s="149"/>
      <c r="J4713" s="149"/>
      <c r="K4713" s="152"/>
      <c r="L4713" s="149"/>
      <c r="M4713" s="149"/>
      <c r="N4713" s="153"/>
      <c r="O4713" s="153"/>
      <c r="P4713" s="153"/>
    </row>
    <row r="4714" spans="1:16" x14ac:dyDescent="0.35">
      <c r="A4714" s="149"/>
      <c r="B4714" s="149"/>
      <c r="C4714" s="150"/>
      <c r="D4714" s="149"/>
      <c r="E4714" s="149"/>
      <c r="F4714" s="149"/>
      <c r="G4714" s="149"/>
      <c r="H4714" s="151"/>
      <c r="I4714" s="149"/>
      <c r="J4714" s="149"/>
      <c r="K4714" s="152"/>
      <c r="L4714" s="149"/>
      <c r="M4714" s="149"/>
      <c r="N4714" s="153"/>
      <c r="O4714" s="153"/>
      <c r="P4714" s="153"/>
    </row>
    <row r="4715" spans="1:16" x14ac:dyDescent="0.35">
      <c r="A4715" s="149"/>
      <c r="B4715" s="149"/>
      <c r="C4715" s="150"/>
      <c r="D4715" s="149"/>
      <c r="E4715" s="149"/>
      <c r="F4715" s="149"/>
      <c r="G4715" s="149"/>
      <c r="H4715" s="151"/>
      <c r="I4715" s="149"/>
      <c r="J4715" s="149"/>
      <c r="K4715" s="152"/>
      <c r="L4715" s="149"/>
      <c r="M4715" s="149"/>
      <c r="N4715" s="153"/>
      <c r="O4715" s="153"/>
      <c r="P4715" s="153"/>
    </row>
    <row r="4716" spans="1:16" x14ac:dyDescent="0.35">
      <c r="A4716" s="149"/>
      <c r="B4716" s="149"/>
      <c r="C4716" s="150"/>
      <c r="D4716" s="149"/>
      <c r="E4716" s="149"/>
      <c r="F4716" s="149"/>
      <c r="G4716" s="149"/>
      <c r="H4716" s="151"/>
      <c r="I4716" s="149"/>
      <c r="J4716" s="149"/>
      <c r="K4716" s="152"/>
      <c r="L4716" s="149"/>
      <c r="M4716" s="149"/>
      <c r="N4716" s="153"/>
      <c r="O4716" s="153"/>
      <c r="P4716" s="153"/>
    </row>
    <row r="4717" spans="1:16" x14ac:dyDescent="0.35">
      <c r="A4717" s="149"/>
      <c r="B4717" s="149"/>
      <c r="C4717" s="150"/>
      <c r="D4717" s="149"/>
      <c r="E4717" s="149"/>
      <c r="F4717" s="149"/>
      <c r="G4717" s="149"/>
      <c r="H4717" s="151"/>
      <c r="I4717" s="149"/>
      <c r="J4717" s="149"/>
      <c r="K4717" s="152"/>
      <c r="L4717" s="149"/>
      <c r="M4717" s="149"/>
      <c r="N4717" s="153"/>
      <c r="O4717" s="153"/>
      <c r="P4717" s="153"/>
    </row>
    <row r="4718" spans="1:16" x14ac:dyDescent="0.35">
      <c r="A4718" s="149"/>
      <c r="B4718" s="149"/>
      <c r="C4718" s="150"/>
      <c r="D4718" s="149"/>
      <c r="E4718" s="149"/>
      <c r="F4718" s="149"/>
      <c r="G4718" s="149"/>
      <c r="H4718" s="151"/>
      <c r="I4718" s="149"/>
      <c r="J4718" s="149"/>
      <c r="K4718" s="152"/>
      <c r="L4718" s="149"/>
      <c r="M4718" s="149"/>
      <c r="N4718" s="153"/>
      <c r="O4718" s="153"/>
      <c r="P4718" s="153"/>
    </row>
    <row r="4719" spans="1:16" x14ac:dyDescent="0.35">
      <c r="A4719" s="149"/>
      <c r="B4719" s="149"/>
      <c r="C4719" s="150"/>
      <c r="D4719" s="149"/>
      <c r="E4719" s="149"/>
      <c r="F4719" s="149"/>
      <c r="G4719" s="149"/>
      <c r="H4719" s="151"/>
      <c r="I4719" s="149"/>
      <c r="J4719" s="149"/>
      <c r="K4719" s="152"/>
      <c r="L4719" s="149"/>
      <c r="M4719" s="149"/>
      <c r="N4719" s="153"/>
      <c r="O4719" s="153"/>
      <c r="P4719" s="153"/>
    </row>
    <row r="4720" spans="1:16" x14ac:dyDescent="0.35">
      <c r="A4720" s="149"/>
      <c r="B4720" s="149"/>
      <c r="C4720" s="150"/>
      <c r="D4720" s="149"/>
      <c r="E4720" s="149"/>
      <c r="F4720" s="149"/>
      <c r="G4720" s="149"/>
      <c r="H4720" s="151"/>
      <c r="I4720" s="149"/>
      <c r="J4720" s="149"/>
      <c r="K4720" s="152"/>
      <c r="L4720" s="149"/>
      <c r="M4720" s="149"/>
      <c r="N4720" s="153"/>
      <c r="O4720" s="153"/>
      <c r="P4720" s="153"/>
    </row>
    <row r="4721" spans="1:16" x14ac:dyDescent="0.35">
      <c r="A4721" s="149"/>
      <c r="B4721" s="149"/>
      <c r="C4721" s="150"/>
      <c r="D4721" s="149"/>
      <c r="E4721" s="149"/>
      <c r="F4721" s="149"/>
      <c r="G4721" s="149"/>
      <c r="H4721" s="151"/>
      <c r="I4721" s="149"/>
      <c r="J4721" s="149"/>
      <c r="K4721" s="152"/>
      <c r="L4721" s="149"/>
      <c r="M4721" s="149"/>
      <c r="N4721" s="153"/>
      <c r="O4721" s="153"/>
      <c r="P4721" s="153"/>
    </row>
    <row r="4722" spans="1:16" x14ac:dyDescent="0.35">
      <c r="A4722" s="149"/>
      <c r="B4722" s="149"/>
      <c r="C4722" s="150"/>
      <c r="D4722" s="149"/>
      <c r="E4722" s="149"/>
      <c r="F4722" s="149"/>
      <c r="G4722" s="149"/>
      <c r="H4722" s="151"/>
      <c r="I4722" s="149"/>
      <c r="J4722" s="149"/>
      <c r="K4722" s="152"/>
      <c r="L4722" s="149"/>
      <c r="M4722" s="149"/>
      <c r="N4722" s="153"/>
      <c r="O4722" s="153"/>
      <c r="P4722" s="153"/>
    </row>
    <row r="4723" spans="1:16" x14ac:dyDescent="0.35">
      <c r="A4723" s="149"/>
      <c r="B4723" s="149"/>
      <c r="C4723" s="150"/>
      <c r="D4723" s="149"/>
      <c r="E4723" s="149"/>
      <c r="F4723" s="149"/>
      <c r="G4723" s="149"/>
      <c r="H4723" s="151"/>
      <c r="I4723" s="149"/>
      <c r="J4723" s="149"/>
      <c r="K4723" s="152"/>
      <c r="L4723" s="149"/>
      <c r="M4723" s="149"/>
      <c r="N4723" s="153"/>
      <c r="O4723" s="153"/>
      <c r="P4723" s="153"/>
    </row>
    <row r="4724" spans="1:16" x14ac:dyDescent="0.35">
      <c r="A4724" s="149"/>
      <c r="B4724" s="149"/>
      <c r="C4724" s="150"/>
      <c r="D4724" s="149"/>
      <c r="E4724" s="149"/>
      <c r="F4724" s="149"/>
      <c r="G4724" s="149"/>
      <c r="H4724" s="151"/>
      <c r="I4724" s="149"/>
      <c r="J4724" s="149"/>
      <c r="K4724" s="152"/>
      <c r="L4724" s="149"/>
      <c r="M4724" s="149"/>
      <c r="N4724" s="153"/>
      <c r="O4724" s="153"/>
      <c r="P4724" s="153"/>
    </row>
    <row r="4725" spans="1:16" x14ac:dyDescent="0.35">
      <c r="A4725" s="149"/>
      <c r="B4725" s="149"/>
      <c r="C4725" s="150"/>
      <c r="D4725" s="149"/>
      <c r="E4725" s="149"/>
      <c r="F4725" s="149"/>
      <c r="G4725" s="149"/>
      <c r="H4725" s="151"/>
      <c r="I4725" s="149"/>
      <c r="J4725" s="149"/>
      <c r="K4725" s="152"/>
      <c r="L4725" s="149"/>
      <c r="M4725" s="149"/>
      <c r="N4725" s="153"/>
      <c r="O4725" s="153"/>
      <c r="P4725" s="153"/>
    </row>
    <row r="4726" spans="1:16" x14ac:dyDescent="0.35">
      <c r="A4726" s="149"/>
      <c r="B4726" s="149"/>
      <c r="C4726" s="150"/>
      <c r="D4726" s="149"/>
      <c r="E4726" s="149"/>
      <c r="F4726" s="149"/>
      <c r="G4726" s="149"/>
      <c r="H4726" s="151"/>
      <c r="I4726" s="149"/>
      <c r="J4726" s="149"/>
      <c r="K4726" s="152"/>
      <c r="L4726" s="149"/>
      <c r="M4726" s="149"/>
      <c r="N4726" s="153"/>
      <c r="O4726" s="153"/>
      <c r="P4726" s="153"/>
    </row>
    <row r="4727" spans="1:16" x14ac:dyDescent="0.35">
      <c r="A4727" s="149"/>
      <c r="B4727" s="149"/>
      <c r="C4727" s="150"/>
      <c r="D4727" s="149"/>
      <c r="E4727" s="149"/>
      <c r="F4727" s="149"/>
      <c r="G4727" s="149"/>
      <c r="H4727" s="151"/>
      <c r="I4727" s="149"/>
      <c r="J4727" s="149"/>
      <c r="K4727" s="152"/>
      <c r="L4727" s="149"/>
      <c r="M4727" s="149"/>
      <c r="N4727" s="153"/>
      <c r="O4727" s="153"/>
      <c r="P4727" s="153"/>
    </row>
    <row r="4728" spans="1:16" x14ac:dyDescent="0.35">
      <c r="A4728" s="149"/>
      <c r="B4728" s="149"/>
      <c r="C4728" s="150"/>
      <c r="D4728" s="149"/>
      <c r="E4728" s="149"/>
      <c r="F4728" s="149"/>
      <c r="G4728" s="149"/>
      <c r="H4728" s="151"/>
      <c r="I4728" s="149"/>
      <c r="J4728" s="149"/>
      <c r="K4728" s="152"/>
      <c r="L4728" s="149"/>
      <c r="M4728" s="149"/>
      <c r="N4728" s="153"/>
      <c r="O4728" s="153"/>
      <c r="P4728" s="153"/>
    </row>
    <row r="4729" spans="1:16" x14ac:dyDescent="0.35">
      <c r="A4729" s="149"/>
      <c r="B4729" s="149"/>
      <c r="C4729" s="150"/>
      <c r="D4729" s="149"/>
      <c r="E4729" s="149"/>
      <c r="F4729" s="149"/>
      <c r="G4729" s="149"/>
      <c r="H4729" s="151"/>
      <c r="I4729" s="149"/>
      <c r="J4729" s="149"/>
      <c r="K4729" s="152"/>
      <c r="L4729" s="149"/>
      <c r="M4729" s="149"/>
      <c r="N4729" s="153"/>
      <c r="O4729" s="153"/>
      <c r="P4729" s="153"/>
    </row>
    <row r="4730" spans="1:16" x14ac:dyDescent="0.35">
      <c r="A4730" s="149"/>
      <c r="B4730" s="149"/>
      <c r="C4730" s="150"/>
      <c r="D4730" s="149"/>
      <c r="E4730" s="149"/>
      <c r="F4730" s="149"/>
      <c r="G4730" s="149"/>
      <c r="H4730" s="151"/>
      <c r="I4730" s="149"/>
      <c r="J4730" s="149"/>
      <c r="K4730" s="152"/>
      <c r="L4730" s="149"/>
      <c r="M4730" s="149"/>
      <c r="N4730" s="153"/>
      <c r="O4730" s="153"/>
      <c r="P4730" s="153"/>
    </row>
    <row r="4731" spans="1:16" x14ac:dyDescent="0.35">
      <c r="A4731" s="149"/>
      <c r="B4731" s="149"/>
      <c r="C4731" s="150"/>
      <c r="D4731" s="149"/>
      <c r="E4731" s="149"/>
      <c r="F4731" s="149"/>
      <c r="G4731" s="149"/>
      <c r="H4731" s="151"/>
      <c r="I4731" s="149"/>
      <c r="J4731" s="149"/>
      <c r="K4731" s="152"/>
      <c r="L4731" s="149"/>
      <c r="M4731" s="149"/>
      <c r="N4731" s="153"/>
      <c r="O4731" s="153"/>
      <c r="P4731" s="153"/>
    </row>
    <row r="4732" spans="1:16" x14ac:dyDescent="0.35">
      <c r="A4732" s="149"/>
      <c r="B4732" s="149"/>
      <c r="C4732" s="150"/>
      <c r="D4732" s="149"/>
      <c r="E4732" s="149"/>
      <c r="F4732" s="149"/>
      <c r="G4732" s="149"/>
      <c r="H4732" s="151"/>
      <c r="I4732" s="149"/>
      <c r="J4732" s="149"/>
      <c r="K4732" s="152"/>
      <c r="L4732" s="149"/>
      <c r="M4732" s="149"/>
      <c r="N4732" s="153"/>
      <c r="O4732" s="153"/>
      <c r="P4732" s="153"/>
    </row>
    <row r="4733" spans="1:16" x14ac:dyDescent="0.35">
      <c r="A4733" s="149"/>
      <c r="B4733" s="149"/>
      <c r="C4733" s="150"/>
      <c r="D4733" s="149"/>
      <c r="E4733" s="149"/>
      <c r="F4733" s="149"/>
      <c r="G4733" s="149"/>
      <c r="H4733" s="151"/>
      <c r="I4733" s="149"/>
      <c r="J4733" s="149"/>
      <c r="K4733" s="152"/>
      <c r="L4733" s="149"/>
      <c r="M4733" s="149"/>
      <c r="N4733" s="153"/>
      <c r="O4733" s="153"/>
      <c r="P4733" s="153"/>
    </row>
    <row r="4734" spans="1:16" x14ac:dyDescent="0.35">
      <c r="A4734" s="149"/>
      <c r="B4734" s="149"/>
      <c r="C4734" s="150"/>
      <c r="D4734" s="149"/>
      <c r="E4734" s="149"/>
      <c r="F4734" s="149"/>
      <c r="G4734" s="149"/>
      <c r="H4734" s="151"/>
      <c r="I4734" s="149"/>
      <c r="J4734" s="149"/>
      <c r="K4734" s="152"/>
      <c r="L4734" s="149"/>
      <c r="M4734" s="149"/>
      <c r="N4734" s="153"/>
      <c r="O4734" s="153"/>
      <c r="P4734" s="153"/>
    </row>
    <row r="4735" spans="1:16" x14ac:dyDescent="0.35">
      <c r="A4735" s="149"/>
      <c r="B4735" s="149"/>
      <c r="C4735" s="150"/>
      <c r="D4735" s="149"/>
      <c r="E4735" s="149"/>
      <c r="F4735" s="149"/>
      <c r="G4735" s="149"/>
      <c r="H4735" s="151"/>
      <c r="I4735" s="149"/>
      <c r="J4735" s="149"/>
      <c r="K4735" s="152"/>
      <c r="L4735" s="149"/>
      <c r="M4735" s="149"/>
      <c r="N4735" s="153"/>
      <c r="O4735" s="153"/>
      <c r="P4735" s="153"/>
    </row>
    <row r="4736" spans="1:16" x14ac:dyDescent="0.35">
      <c r="A4736" s="149"/>
      <c r="B4736" s="149"/>
      <c r="C4736" s="150"/>
      <c r="D4736" s="149"/>
      <c r="E4736" s="149"/>
      <c r="F4736" s="149"/>
      <c r="G4736" s="149"/>
      <c r="H4736" s="151"/>
      <c r="I4736" s="149"/>
      <c r="J4736" s="149"/>
      <c r="K4736" s="152"/>
      <c r="L4736" s="149"/>
      <c r="M4736" s="149"/>
      <c r="N4736" s="153"/>
      <c r="O4736" s="153"/>
      <c r="P4736" s="153"/>
    </row>
    <row r="4737" spans="1:16" x14ac:dyDescent="0.35">
      <c r="A4737" s="149"/>
      <c r="B4737" s="149"/>
      <c r="C4737" s="150"/>
      <c r="D4737" s="149"/>
      <c r="E4737" s="149"/>
      <c r="F4737" s="149"/>
      <c r="G4737" s="149"/>
      <c r="H4737" s="151"/>
      <c r="I4737" s="149"/>
      <c r="J4737" s="149"/>
      <c r="K4737" s="152"/>
      <c r="L4737" s="149"/>
      <c r="M4737" s="149"/>
      <c r="N4737" s="153"/>
      <c r="O4737" s="153"/>
      <c r="P4737" s="153"/>
    </row>
    <row r="4738" spans="1:16" x14ac:dyDescent="0.35">
      <c r="A4738" s="149"/>
      <c r="B4738" s="149"/>
      <c r="C4738" s="150"/>
      <c r="D4738" s="149"/>
      <c r="E4738" s="149"/>
      <c r="F4738" s="149"/>
      <c r="G4738" s="149"/>
      <c r="H4738" s="151"/>
      <c r="I4738" s="149"/>
      <c r="J4738" s="149"/>
      <c r="K4738" s="152"/>
      <c r="L4738" s="149"/>
      <c r="M4738" s="149"/>
      <c r="N4738" s="153"/>
      <c r="O4738" s="153"/>
      <c r="P4738" s="153"/>
    </row>
    <row r="4739" spans="1:16" x14ac:dyDescent="0.35">
      <c r="A4739" s="149"/>
      <c r="B4739" s="149"/>
      <c r="C4739" s="150"/>
      <c r="D4739" s="149"/>
      <c r="E4739" s="149"/>
      <c r="F4739" s="149"/>
      <c r="G4739" s="149"/>
      <c r="H4739" s="151"/>
      <c r="I4739" s="149"/>
      <c r="J4739" s="149"/>
      <c r="K4739" s="152"/>
      <c r="L4739" s="149"/>
      <c r="M4739" s="149"/>
      <c r="N4739" s="153"/>
      <c r="O4739" s="153"/>
      <c r="P4739" s="153"/>
    </row>
    <row r="4740" spans="1:16" x14ac:dyDescent="0.35">
      <c r="A4740" s="149"/>
      <c r="B4740" s="149"/>
      <c r="C4740" s="150"/>
      <c r="D4740" s="149"/>
      <c r="E4740" s="149"/>
      <c r="F4740" s="149"/>
      <c r="G4740" s="149"/>
      <c r="H4740" s="151"/>
      <c r="I4740" s="149"/>
      <c r="J4740" s="149"/>
      <c r="K4740" s="152"/>
      <c r="L4740" s="149"/>
      <c r="M4740" s="149"/>
      <c r="N4740" s="153"/>
      <c r="O4740" s="153"/>
      <c r="P4740" s="153"/>
    </row>
    <row r="4741" spans="1:16" x14ac:dyDescent="0.35">
      <c r="A4741" s="149"/>
      <c r="B4741" s="149"/>
      <c r="C4741" s="150"/>
      <c r="D4741" s="149"/>
      <c r="E4741" s="149"/>
      <c r="F4741" s="149"/>
      <c r="G4741" s="149"/>
      <c r="H4741" s="151"/>
      <c r="I4741" s="149"/>
      <c r="J4741" s="149"/>
      <c r="K4741" s="152"/>
      <c r="L4741" s="149"/>
      <c r="M4741" s="149"/>
      <c r="N4741" s="153"/>
      <c r="O4741" s="153"/>
      <c r="P4741" s="153"/>
    </row>
    <row r="4742" spans="1:16" x14ac:dyDescent="0.35">
      <c r="A4742" s="149"/>
      <c r="B4742" s="149"/>
      <c r="C4742" s="150"/>
      <c r="D4742" s="149"/>
      <c r="E4742" s="149"/>
      <c r="F4742" s="149"/>
      <c r="G4742" s="149"/>
      <c r="H4742" s="151"/>
      <c r="I4742" s="149"/>
      <c r="J4742" s="149"/>
      <c r="K4742" s="152"/>
      <c r="L4742" s="149"/>
      <c r="M4742" s="149"/>
      <c r="N4742" s="153"/>
      <c r="O4742" s="153"/>
      <c r="P4742" s="153"/>
    </row>
    <row r="4743" spans="1:16" x14ac:dyDescent="0.35">
      <c r="A4743" s="149"/>
      <c r="B4743" s="149"/>
      <c r="C4743" s="150"/>
      <c r="D4743" s="149"/>
      <c r="E4743" s="149"/>
      <c r="F4743" s="149"/>
      <c r="G4743" s="149"/>
      <c r="H4743" s="151"/>
      <c r="I4743" s="149"/>
      <c r="J4743" s="149"/>
      <c r="K4743" s="152"/>
      <c r="L4743" s="149"/>
      <c r="M4743" s="149"/>
      <c r="N4743" s="153"/>
      <c r="O4743" s="153"/>
      <c r="P4743" s="153"/>
    </row>
    <row r="4744" spans="1:16" x14ac:dyDescent="0.35">
      <c r="A4744" s="149"/>
      <c r="B4744" s="149"/>
      <c r="C4744" s="150"/>
      <c r="D4744" s="149"/>
      <c r="E4744" s="149"/>
      <c r="F4744" s="149"/>
      <c r="G4744" s="149"/>
      <c r="H4744" s="151"/>
      <c r="I4744" s="149"/>
      <c r="J4744" s="149"/>
      <c r="K4744" s="152"/>
      <c r="L4744" s="149"/>
      <c r="M4744" s="149"/>
      <c r="N4744" s="153"/>
      <c r="O4744" s="153"/>
      <c r="P4744" s="153"/>
    </row>
    <row r="4745" spans="1:16" x14ac:dyDescent="0.35">
      <c r="A4745" s="149"/>
      <c r="B4745" s="149"/>
      <c r="C4745" s="150"/>
      <c r="D4745" s="149"/>
      <c r="E4745" s="149"/>
      <c r="F4745" s="149"/>
      <c r="G4745" s="149"/>
      <c r="H4745" s="151"/>
      <c r="I4745" s="149"/>
      <c r="J4745" s="149"/>
      <c r="K4745" s="152"/>
      <c r="L4745" s="149"/>
      <c r="M4745" s="149"/>
      <c r="N4745" s="153"/>
      <c r="O4745" s="153"/>
      <c r="P4745" s="153"/>
    </row>
    <row r="4746" spans="1:16" x14ac:dyDescent="0.35">
      <c r="A4746" s="149"/>
      <c r="B4746" s="149"/>
      <c r="C4746" s="150"/>
      <c r="D4746" s="149"/>
      <c r="E4746" s="149"/>
      <c r="F4746" s="149"/>
      <c r="G4746" s="149"/>
      <c r="H4746" s="151"/>
      <c r="I4746" s="149"/>
      <c r="J4746" s="149"/>
      <c r="K4746" s="152"/>
      <c r="L4746" s="149"/>
      <c r="M4746" s="149"/>
      <c r="N4746" s="153"/>
      <c r="O4746" s="153"/>
      <c r="P4746" s="153"/>
    </row>
    <row r="4747" spans="1:16" x14ac:dyDescent="0.35">
      <c r="A4747" s="149"/>
      <c r="B4747" s="149"/>
      <c r="C4747" s="150"/>
      <c r="D4747" s="149"/>
      <c r="E4747" s="149"/>
      <c r="F4747" s="149"/>
      <c r="G4747" s="149"/>
      <c r="H4747" s="151"/>
      <c r="I4747" s="149"/>
      <c r="J4747" s="149"/>
      <c r="K4747" s="152"/>
      <c r="L4747" s="149"/>
      <c r="M4747" s="149"/>
      <c r="N4747" s="153"/>
      <c r="O4747" s="153"/>
      <c r="P4747" s="153"/>
    </row>
    <row r="4748" spans="1:16" x14ac:dyDescent="0.35">
      <c r="A4748" s="149"/>
      <c r="B4748" s="149"/>
      <c r="C4748" s="150"/>
      <c r="D4748" s="149"/>
      <c r="E4748" s="149"/>
      <c r="F4748" s="149"/>
      <c r="G4748" s="149"/>
      <c r="H4748" s="151"/>
      <c r="I4748" s="149"/>
      <c r="J4748" s="149"/>
      <c r="K4748" s="152"/>
      <c r="L4748" s="149"/>
      <c r="M4748" s="149"/>
      <c r="N4748" s="153"/>
      <c r="O4748" s="153"/>
      <c r="P4748" s="153"/>
    </row>
    <row r="4749" spans="1:16" x14ac:dyDescent="0.35">
      <c r="A4749" s="149"/>
      <c r="B4749" s="149"/>
      <c r="C4749" s="150"/>
      <c r="D4749" s="149"/>
      <c r="E4749" s="149"/>
      <c r="F4749" s="149"/>
      <c r="G4749" s="149"/>
      <c r="H4749" s="151"/>
      <c r="I4749" s="149"/>
      <c r="J4749" s="149"/>
      <c r="K4749" s="152"/>
      <c r="L4749" s="149"/>
      <c r="M4749" s="149"/>
      <c r="N4749" s="153"/>
      <c r="O4749" s="153"/>
      <c r="P4749" s="153"/>
    </row>
    <row r="4750" spans="1:16" x14ac:dyDescent="0.35">
      <c r="A4750" s="149"/>
      <c r="B4750" s="149"/>
      <c r="C4750" s="150"/>
      <c r="D4750" s="149"/>
      <c r="E4750" s="149"/>
      <c r="F4750" s="149"/>
      <c r="G4750" s="149"/>
      <c r="H4750" s="151"/>
      <c r="I4750" s="149"/>
      <c r="J4750" s="149"/>
      <c r="K4750" s="152"/>
      <c r="L4750" s="149"/>
      <c r="M4750" s="149"/>
      <c r="N4750" s="153"/>
      <c r="O4750" s="153"/>
      <c r="P4750" s="153"/>
    </row>
    <row r="4751" spans="1:16" x14ac:dyDescent="0.35">
      <c r="A4751" s="149"/>
      <c r="B4751" s="149"/>
      <c r="C4751" s="150"/>
      <c r="D4751" s="149"/>
      <c r="E4751" s="149"/>
      <c r="F4751" s="149"/>
      <c r="G4751" s="149"/>
      <c r="H4751" s="151"/>
      <c r="I4751" s="149"/>
      <c r="J4751" s="149"/>
      <c r="K4751" s="152"/>
      <c r="L4751" s="149"/>
      <c r="M4751" s="149"/>
      <c r="N4751" s="153"/>
      <c r="O4751" s="153"/>
      <c r="P4751" s="153"/>
    </row>
    <row r="4752" spans="1:16" x14ac:dyDescent="0.35">
      <c r="A4752" s="149"/>
      <c r="B4752" s="149"/>
      <c r="C4752" s="150"/>
      <c r="D4752" s="149"/>
      <c r="E4752" s="149"/>
      <c r="F4752" s="149"/>
      <c r="G4752" s="149"/>
      <c r="H4752" s="151"/>
      <c r="I4752" s="149"/>
      <c r="J4752" s="149"/>
      <c r="K4752" s="152"/>
      <c r="L4752" s="149"/>
      <c r="M4752" s="149"/>
      <c r="N4752" s="153"/>
      <c r="O4752" s="153"/>
      <c r="P4752" s="153"/>
    </row>
    <row r="4753" spans="1:16" x14ac:dyDescent="0.35">
      <c r="A4753" s="149"/>
      <c r="B4753" s="149"/>
      <c r="C4753" s="150"/>
      <c r="D4753" s="149"/>
      <c r="E4753" s="149"/>
      <c r="F4753" s="149"/>
      <c r="G4753" s="149"/>
      <c r="H4753" s="151"/>
      <c r="I4753" s="149"/>
      <c r="J4753" s="149"/>
      <c r="K4753" s="152"/>
      <c r="L4753" s="149"/>
      <c r="M4753" s="149"/>
      <c r="N4753" s="153"/>
      <c r="O4753" s="153"/>
      <c r="P4753" s="153"/>
    </row>
    <row r="4754" spans="1:16" x14ac:dyDescent="0.35">
      <c r="A4754" s="149"/>
      <c r="B4754" s="149"/>
      <c r="C4754" s="150"/>
      <c r="D4754" s="149"/>
      <c r="E4754" s="149"/>
      <c r="F4754" s="149"/>
      <c r="G4754" s="149"/>
      <c r="H4754" s="151"/>
      <c r="I4754" s="149"/>
      <c r="J4754" s="149"/>
      <c r="K4754" s="152"/>
      <c r="L4754" s="149"/>
      <c r="M4754" s="149"/>
      <c r="N4754" s="153"/>
      <c r="O4754" s="153"/>
      <c r="P4754" s="153"/>
    </row>
    <row r="4755" spans="1:16" x14ac:dyDescent="0.35">
      <c r="A4755" s="149"/>
      <c r="B4755" s="149"/>
      <c r="C4755" s="150"/>
      <c r="D4755" s="149"/>
      <c r="E4755" s="149"/>
      <c r="F4755" s="149"/>
      <c r="G4755" s="149"/>
      <c r="H4755" s="151"/>
      <c r="I4755" s="149"/>
      <c r="J4755" s="149"/>
      <c r="K4755" s="152"/>
      <c r="L4755" s="149"/>
      <c r="M4755" s="149"/>
      <c r="N4755" s="153"/>
      <c r="O4755" s="153"/>
      <c r="P4755" s="153"/>
    </row>
    <row r="4756" spans="1:16" x14ac:dyDescent="0.35">
      <c r="A4756" s="149"/>
      <c r="B4756" s="149"/>
      <c r="C4756" s="150"/>
      <c r="D4756" s="149"/>
      <c r="E4756" s="149"/>
      <c r="F4756" s="149"/>
      <c r="G4756" s="149"/>
      <c r="H4756" s="151"/>
      <c r="I4756" s="149"/>
      <c r="J4756" s="149"/>
      <c r="K4756" s="152"/>
      <c r="L4756" s="149"/>
      <c r="M4756" s="149"/>
      <c r="N4756" s="153"/>
      <c r="O4756" s="153"/>
      <c r="P4756" s="153"/>
    </row>
    <row r="4757" spans="1:16" x14ac:dyDescent="0.35">
      <c r="A4757" s="149"/>
      <c r="B4757" s="149"/>
      <c r="C4757" s="150"/>
      <c r="D4757" s="149"/>
      <c r="E4757" s="149"/>
      <c r="F4757" s="149"/>
      <c r="G4757" s="149"/>
      <c r="H4757" s="151"/>
      <c r="I4757" s="149"/>
      <c r="J4757" s="149"/>
      <c r="K4757" s="152"/>
      <c r="L4757" s="149"/>
      <c r="M4757" s="149"/>
      <c r="N4757" s="153"/>
      <c r="O4757" s="153"/>
      <c r="P4757" s="153"/>
    </row>
    <row r="4758" spans="1:16" x14ac:dyDescent="0.35">
      <c r="A4758" s="149"/>
      <c r="B4758" s="149"/>
      <c r="C4758" s="150"/>
      <c r="D4758" s="149"/>
      <c r="E4758" s="149"/>
      <c r="F4758" s="149"/>
      <c r="G4758" s="149"/>
      <c r="H4758" s="151"/>
      <c r="I4758" s="149"/>
      <c r="J4758" s="149"/>
      <c r="K4758" s="152"/>
      <c r="L4758" s="149"/>
      <c r="M4758" s="149"/>
      <c r="N4758" s="153"/>
      <c r="O4758" s="153"/>
      <c r="P4758" s="153"/>
    </row>
    <row r="4759" spans="1:16" x14ac:dyDescent="0.35">
      <c r="A4759" s="149"/>
      <c r="B4759" s="149"/>
      <c r="C4759" s="150"/>
      <c r="D4759" s="149"/>
      <c r="E4759" s="149"/>
      <c r="F4759" s="149"/>
      <c r="G4759" s="149"/>
      <c r="H4759" s="151"/>
      <c r="I4759" s="149"/>
      <c r="J4759" s="149"/>
      <c r="K4759" s="152"/>
      <c r="L4759" s="149"/>
      <c r="M4759" s="149"/>
      <c r="N4759" s="153"/>
      <c r="O4759" s="153"/>
      <c r="P4759" s="153"/>
    </row>
    <row r="4760" spans="1:16" x14ac:dyDescent="0.35">
      <c r="A4760" s="149"/>
      <c r="B4760" s="149"/>
      <c r="C4760" s="150"/>
      <c r="D4760" s="149"/>
      <c r="E4760" s="149"/>
      <c r="F4760" s="149"/>
      <c r="G4760" s="149"/>
      <c r="H4760" s="151"/>
      <c r="I4760" s="149"/>
      <c r="J4760" s="149"/>
      <c r="K4760" s="152"/>
      <c r="L4760" s="149"/>
      <c r="M4760" s="149"/>
      <c r="N4760" s="153"/>
      <c r="O4760" s="153"/>
      <c r="P4760" s="153"/>
    </row>
    <row r="4761" spans="1:16" x14ac:dyDescent="0.35">
      <c r="A4761" s="149"/>
      <c r="B4761" s="149"/>
      <c r="C4761" s="150"/>
      <c r="D4761" s="149"/>
      <c r="E4761" s="149"/>
      <c r="F4761" s="149"/>
      <c r="G4761" s="149"/>
      <c r="H4761" s="151"/>
      <c r="I4761" s="149"/>
      <c r="J4761" s="149"/>
      <c r="K4761" s="152"/>
      <c r="L4761" s="149"/>
      <c r="M4761" s="149"/>
      <c r="N4761" s="153"/>
      <c r="O4761" s="153"/>
      <c r="P4761" s="153"/>
    </row>
    <row r="4762" spans="1:16" x14ac:dyDescent="0.35">
      <c r="A4762" s="149"/>
      <c r="B4762" s="149"/>
      <c r="C4762" s="150"/>
      <c r="D4762" s="149"/>
      <c r="E4762" s="149"/>
      <c r="F4762" s="149"/>
      <c r="G4762" s="149"/>
      <c r="H4762" s="151"/>
      <c r="I4762" s="149"/>
      <c r="J4762" s="149"/>
      <c r="K4762" s="152"/>
      <c r="L4762" s="149"/>
      <c r="M4762" s="149"/>
      <c r="N4762" s="153"/>
      <c r="O4762" s="153"/>
      <c r="P4762" s="153"/>
    </row>
    <row r="4763" spans="1:16" x14ac:dyDescent="0.35">
      <c r="A4763" s="149"/>
      <c r="B4763" s="149"/>
      <c r="C4763" s="150"/>
      <c r="D4763" s="149"/>
      <c r="E4763" s="149"/>
      <c r="F4763" s="149"/>
      <c r="G4763" s="149"/>
      <c r="H4763" s="151"/>
      <c r="I4763" s="149"/>
      <c r="J4763" s="149"/>
      <c r="K4763" s="152"/>
      <c r="L4763" s="149"/>
      <c r="M4763" s="149"/>
      <c r="N4763" s="153"/>
      <c r="O4763" s="153"/>
      <c r="P4763" s="153"/>
    </row>
    <row r="4764" spans="1:16" x14ac:dyDescent="0.35">
      <c r="A4764" s="149"/>
      <c r="B4764" s="149"/>
      <c r="C4764" s="150"/>
      <c r="D4764" s="149"/>
      <c r="E4764" s="149"/>
      <c r="F4764" s="149"/>
      <c r="G4764" s="149"/>
      <c r="H4764" s="151"/>
      <c r="I4764" s="149"/>
      <c r="J4764" s="149"/>
      <c r="K4764" s="152"/>
      <c r="L4764" s="149"/>
      <c r="M4764" s="149"/>
      <c r="N4764" s="153"/>
      <c r="O4764" s="153"/>
      <c r="P4764" s="153"/>
    </row>
    <row r="4765" spans="1:16" x14ac:dyDescent="0.35">
      <c r="A4765" s="149"/>
      <c r="B4765" s="149"/>
      <c r="C4765" s="150"/>
      <c r="D4765" s="149"/>
      <c r="E4765" s="149"/>
      <c r="F4765" s="149"/>
      <c r="G4765" s="149"/>
      <c r="H4765" s="151"/>
      <c r="I4765" s="149"/>
      <c r="J4765" s="149"/>
      <c r="K4765" s="152"/>
      <c r="L4765" s="149"/>
      <c r="M4765" s="149"/>
      <c r="N4765" s="153"/>
      <c r="O4765" s="153"/>
      <c r="P4765" s="153"/>
    </row>
    <row r="4766" spans="1:16" x14ac:dyDescent="0.35">
      <c r="A4766" s="149"/>
      <c r="B4766" s="149"/>
      <c r="C4766" s="150"/>
      <c r="D4766" s="149"/>
      <c r="E4766" s="149"/>
      <c r="F4766" s="149"/>
      <c r="G4766" s="149"/>
      <c r="H4766" s="151"/>
      <c r="I4766" s="149"/>
      <c r="J4766" s="149"/>
      <c r="K4766" s="152"/>
      <c r="L4766" s="149"/>
      <c r="M4766" s="149"/>
      <c r="N4766" s="153"/>
      <c r="O4766" s="153"/>
      <c r="P4766" s="153"/>
    </row>
    <row r="4767" spans="1:16" x14ac:dyDescent="0.35">
      <c r="A4767" s="149"/>
      <c r="B4767" s="149"/>
      <c r="C4767" s="150"/>
      <c r="D4767" s="149"/>
      <c r="E4767" s="149"/>
      <c r="F4767" s="149"/>
      <c r="G4767" s="149"/>
      <c r="H4767" s="151"/>
      <c r="I4767" s="149"/>
      <c r="J4767" s="149"/>
      <c r="K4767" s="152"/>
      <c r="L4767" s="149"/>
      <c r="M4767" s="149"/>
      <c r="N4767" s="153"/>
      <c r="O4767" s="153"/>
      <c r="P4767" s="153"/>
    </row>
    <row r="4768" spans="1:16" x14ac:dyDescent="0.35">
      <c r="A4768" s="149"/>
      <c r="B4768" s="149"/>
      <c r="C4768" s="150"/>
      <c r="D4768" s="149"/>
      <c r="E4768" s="149"/>
      <c r="F4768" s="149"/>
      <c r="G4768" s="149"/>
      <c r="H4768" s="151"/>
      <c r="I4768" s="149"/>
      <c r="J4768" s="149"/>
      <c r="K4768" s="152"/>
      <c r="L4768" s="149"/>
      <c r="M4768" s="149"/>
      <c r="N4768" s="153"/>
      <c r="O4768" s="153"/>
      <c r="P4768" s="153"/>
    </row>
    <row r="4769" spans="1:16" x14ac:dyDescent="0.35">
      <c r="A4769" s="149"/>
      <c r="B4769" s="149"/>
      <c r="C4769" s="150"/>
      <c r="D4769" s="149"/>
      <c r="E4769" s="149"/>
      <c r="F4769" s="149"/>
      <c r="G4769" s="149"/>
      <c r="H4769" s="151"/>
      <c r="I4769" s="149"/>
      <c r="J4769" s="149"/>
      <c r="K4769" s="152"/>
      <c r="L4769" s="149"/>
      <c r="M4769" s="149"/>
      <c r="N4769" s="153"/>
      <c r="O4769" s="153"/>
      <c r="P4769" s="153"/>
    </row>
    <row r="4770" spans="1:16" x14ac:dyDescent="0.35">
      <c r="A4770" s="149"/>
      <c r="B4770" s="149"/>
      <c r="C4770" s="150"/>
      <c r="D4770" s="149"/>
      <c r="E4770" s="149"/>
      <c r="F4770" s="149"/>
      <c r="G4770" s="149"/>
      <c r="H4770" s="151"/>
      <c r="I4770" s="149"/>
      <c r="J4770" s="149"/>
      <c r="K4770" s="152"/>
      <c r="L4770" s="149"/>
      <c r="M4770" s="149"/>
      <c r="N4770" s="153"/>
      <c r="O4770" s="153"/>
      <c r="P4770" s="153"/>
    </row>
    <row r="4771" spans="1:16" x14ac:dyDescent="0.35">
      <c r="A4771" s="149"/>
      <c r="B4771" s="149"/>
      <c r="C4771" s="150"/>
      <c r="D4771" s="149"/>
      <c r="E4771" s="149"/>
      <c r="F4771" s="149"/>
      <c r="G4771" s="149"/>
      <c r="H4771" s="151"/>
      <c r="I4771" s="149"/>
      <c r="J4771" s="149"/>
      <c r="K4771" s="152"/>
      <c r="L4771" s="149"/>
      <c r="M4771" s="149"/>
      <c r="N4771" s="153"/>
      <c r="O4771" s="153"/>
      <c r="P4771" s="153"/>
    </row>
    <row r="4772" spans="1:16" x14ac:dyDescent="0.35">
      <c r="A4772" s="149"/>
      <c r="B4772" s="149"/>
      <c r="C4772" s="150"/>
      <c r="D4772" s="149"/>
      <c r="E4772" s="149"/>
      <c r="F4772" s="149"/>
      <c r="G4772" s="149"/>
      <c r="H4772" s="151"/>
      <c r="I4772" s="149"/>
      <c r="J4772" s="149"/>
      <c r="K4772" s="152"/>
      <c r="L4772" s="149"/>
      <c r="M4772" s="149"/>
      <c r="N4772" s="153"/>
      <c r="O4772" s="153"/>
      <c r="P4772" s="153"/>
    </row>
    <row r="4773" spans="1:16" x14ac:dyDescent="0.35">
      <c r="A4773" s="149"/>
      <c r="B4773" s="149"/>
      <c r="C4773" s="150"/>
      <c r="D4773" s="149"/>
      <c r="E4773" s="149"/>
      <c r="F4773" s="149"/>
      <c r="G4773" s="149"/>
      <c r="H4773" s="151"/>
      <c r="I4773" s="149"/>
      <c r="J4773" s="149"/>
      <c r="K4773" s="152"/>
      <c r="L4773" s="149"/>
      <c r="M4773" s="149"/>
      <c r="N4773" s="153"/>
      <c r="O4773" s="153"/>
      <c r="P4773" s="153"/>
    </row>
    <row r="4774" spans="1:16" x14ac:dyDescent="0.35">
      <c r="A4774" s="149"/>
      <c r="B4774" s="149"/>
      <c r="C4774" s="150"/>
      <c r="D4774" s="149"/>
      <c r="E4774" s="149"/>
      <c r="F4774" s="149"/>
      <c r="G4774" s="149"/>
      <c r="H4774" s="151"/>
      <c r="I4774" s="149"/>
      <c r="J4774" s="149"/>
      <c r="K4774" s="152"/>
      <c r="L4774" s="149"/>
      <c r="M4774" s="149"/>
      <c r="N4774" s="153"/>
      <c r="O4774" s="153"/>
      <c r="P4774" s="153"/>
    </row>
    <row r="4775" spans="1:16" x14ac:dyDescent="0.35">
      <c r="A4775" s="149"/>
      <c r="B4775" s="149"/>
      <c r="C4775" s="150"/>
      <c r="D4775" s="149"/>
      <c r="E4775" s="149"/>
      <c r="F4775" s="149"/>
      <c r="G4775" s="149"/>
      <c r="H4775" s="151"/>
      <c r="I4775" s="149"/>
      <c r="J4775" s="149"/>
      <c r="K4775" s="152"/>
      <c r="L4775" s="149"/>
      <c r="M4775" s="149"/>
      <c r="N4775" s="153"/>
      <c r="O4775" s="153"/>
      <c r="P4775" s="153"/>
    </row>
    <row r="4776" spans="1:16" x14ac:dyDescent="0.35">
      <c r="A4776" s="149"/>
      <c r="B4776" s="149"/>
      <c r="C4776" s="150"/>
      <c r="D4776" s="149"/>
      <c r="E4776" s="149"/>
      <c r="F4776" s="149"/>
      <c r="G4776" s="149"/>
      <c r="H4776" s="151"/>
      <c r="I4776" s="149"/>
      <c r="J4776" s="149"/>
      <c r="K4776" s="152"/>
      <c r="L4776" s="149"/>
      <c r="M4776" s="149"/>
      <c r="N4776" s="153"/>
      <c r="O4776" s="153"/>
      <c r="P4776" s="153"/>
    </row>
    <row r="4777" spans="1:16" x14ac:dyDescent="0.35">
      <c r="A4777" s="149"/>
      <c r="B4777" s="149"/>
      <c r="C4777" s="150"/>
      <c r="D4777" s="149"/>
      <c r="E4777" s="149"/>
      <c r="F4777" s="149"/>
      <c r="G4777" s="149"/>
      <c r="H4777" s="151"/>
      <c r="I4777" s="149"/>
      <c r="J4777" s="149"/>
      <c r="K4777" s="152"/>
      <c r="L4777" s="149"/>
      <c r="M4777" s="149"/>
      <c r="N4777" s="153"/>
      <c r="O4777" s="153"/>
      <c r="P4777" s="153"/>
    </row>
    <row r="4778" spans="1:16" x14ac:dyDescent="0.35">
      <c r="A4778" s="149"/>
      <c r="B4778" s="149"/>
      <c r="C4778" s="150"/>
      <c r="D4778" s="149"/>
      <c r="E4778" s="149"/>
      <c r="F4778" s="149"/>
      <c r="G4778" s="149"/>
      <c r="H4778" s="151"/>
      <c r="I4778" s="149"/>
      <c r="J4778" s="149"/>
      <c r="K4778" s="152"/>
      <c r="L4778" s="149"/>
      <c r="M4778" s="149"/>
      <c r="N4778" s="153"/>
      <c r="O4778" s="153"/>
      <c r="P4778" s="153"/>
    </row>
    <row r="4779" spans="1:16" x14ac:dyDescent="0.35">
      <c r="A4779" s="149"/>
      <c r="B4779" s="149"/>
      <c r="C4779" s="150"/>
      <c r="D4779" s="149"/>
      <c r="E4779" s="149"/>
      <c r="F4779" s="149"/>
      <c r="G4779" s="149"/>
      <c r="H4779" s="151"/>
      <c r="I4779" s="149"/>
      <c r="J4779" s="149"/>
      <c r="K4779" s="152"/>
      <c r="L4779" s="149"/>
      <c r="M4779" s="149"/>
      <c r="N4779" s="153"/>
      <c r="O4779" s="153"/>
      <c r="P4779" s="153"/>
    </row>
    <row r="4780" spans="1:16" x14ac:dyDescent="0.35">
      <c r="A4780" s="149"/>
      <c r="B4780" s="149"/>
      <c r="C4780" s="150"/>
      <c r="D4780" s="149"/>
      <c r="E4780" s="149"/>
      <c r="F4780" s="149"/>
      <c r="G4780" s="149"/>
      <c r="H4780" s="151"/>
      <c r="I4780" s="149"/>
      <c r="J4780" s="149"/>
      <c r="K4780" s="152"/>
      <c r="L4780" s="149"/>
      <c r="M4780" s="149"/>
      <c r="N4780" s="153"/>
      <c r="O4780" s="153"/>
      <c r="P4780" s="153"/>
    </row>
    <row r="4781" spans="1:16" x14ac:dyDescent="0.35">
      <c r="A4781" s="149"/>
      <c r="B4781" s="149"/>
      <c r="C4781" s="150"/>
      <c r="D4781" s="149"/>
      <c r="E4781" s="149"/>
      <c r="F4781" s="149"/>
      <c r="G4781" s="149"/>
      <c r="H4781" s="151"/>
      <c r="I4781" s="149"/>
      <c r="J4781" s="149"/>
      <c r="K4781" s="152"/>
      <c r="L4781" s="149"/>
      <c r="M4781" s="149"/>
      <c r="N4781" s="153"/>
      <c r="O4781" s="153"/>
      <c r="P4781" s="153"/>
    </row>
    <row r="4782" spans="1:16" x14ac:dyDescent="0.35">
      <c r="A4782" s="149"/>
      <c r="B4782" s="149"/>
      <c r="C4782" s="150"/>
      <c r="D4782" s="149"/>
      <c r="E4782" s="149"/>
      <c r="F4782" s="149"/>
      <c r="G4782" s="149"/>
      <c r="H4782" s="151"/>
      <c r="I4782" s="149"/>
      <c r="J4782" s="149"/>
      <c r="K4782" s="152"/>
      <c r="L4782" s="149"/>
      <c r="M4782" s="149"/>
      <c r="N4782" s="153"/>
      <c r="O4782" s="153"/>
      <c r="P4782" s="153"/>
    </row>
    <row r="4783" spans="1:16" x14ac:dyDescent="0.35">
      <c r="A4783" s="149"/>
      <c r="B4783" s="149"/>
      <c r="C4783" s="150"/>
      <c r="D4783" s="149"/>
      <c r="E4783" s="149"/>
      <c r="F4783" s="149"/>
      <c r="G4783" s="149"/>
      <c r="H4783" s="151"/>
      <c r="I4783" s="149"/>
      <c r="J4783" s="149"/>
      <c r="K4783" s="152"/>
      <c r="L4783" s="149"/>
      <c r="M4783" s="149"/>
      <c r="N4783" s="153"/>
      <c r="O4783" s="153"/>
      <c r="P4783" s="153"/>
    </row>
    <row r="4784" spans="1:16" x14ac:dyDescent="0.35">
      <c r="A4784" s="149"/>
      <c r="B4784" s="149"/>
      <c r="C4784" s="150"/>
      <c r="D4784" s="149"/>
      <c r="E4784" s="149"/>
      <c r="F4784" s="149"/>
      <c r="G4784" s="149"/>
      <c r="H4784" s="151"/>
      <c r="I4784" s="149"/>
      <c r="J4784" s="149"/>
      <c r="K4784" s="152"/>
      <c r="L4784" s="149"/>
      <c r="M4784" s="149"/>
      <c r="N4784" s="153"/>
      <c r="O4784" s="153"/>
      <c r="P4784" s="153"/>
    </row>
    <row r="4785" spans="1:16" x14ac:dyDescent="0.35">
      <c r="A4785" s="149"/>
      <c r="B4785" s="149"/>
      <c r="C4785" s="150"/>
      <c r="D4785" s="149"/>
      <c r="E4785" s="149"/>
      <c r="F4785" s="149"/>
      <c r="G4785" s="149"/>
      <c r="H4785" s="151"/>
      <c r="I4785" s="149"/>
      <c r="J4785" s="149"/>
      <c r="K4785" s="152"/>
      <c r="L4785" s="149"/>
      <c r="M4785" s="149"/>
      <c r="N4785" s="153"/>
      <c r="O4785" s="153"/>
      <c r="P4785" s="153"/>
    </row>
    <row r="4786" spans="1:16" x14ac:dyDescent="0.35">
      <c r="A4786" s="149"/>
      <c r="B4786" s="149"/>
      <c r="C4786" s="150"/>
      <c r="D4786" s="149"/>
      <c r="E4786" s="149"/>
      <c r="F4786" s="149"/>
      <c r="G4786" s="149"/>
      <c r="H4786" s="151"/>
      <c r="I4786" s="149"/>
      <c r="J4786" s="149"/>
      <c r="K4786" s="152"/>
      <c r="L4786" s="149"/>
      <c r="M4786" s="149"/>
      <c r="N4786" s="153"/>
      <c r="O4786" s="153"/>
      <c r="P4786" s="153"/>
    </row>
    <row r="4787" spans="1:16" x14ac:dyDescent="0.35">
      <c r="A4787" s="149"/>
      <c r="B4787" s="149"/>
      <c r="C4787" s="150"/>
      <c r="D4787" s="149"/>
      <c r="E4787" s="149"/>
      <c r="F4787" s="149"/>
      <c r="G4787" s="149"/>
      <c r="H4787" s="151"/>
      <c r="I4787" s="149"/>
      <c r="J4787" s="149"/>
      <c r="K4787" s="152"/>
      <c r="L4787" s="149"/>
      <c r="M4787" s="149"/>
      <c r="N4787" s="153"/>
      <c r="O4787" s="153"/>
      <c r="P4787" s="153"/>
    </row>
    <row r="4788" spans="1:16" x14ac:dyDescent="0.35">
      <c r="A4788" s="149"/>
      <c r="B4788" s="149"/>
      <c r="C4788" s="150"/>
      <c r="D4788" s="149"/>
      <c r="E4788" s="149"/>
      <c r="F4788" s="149"/>
      <c r="G4788" s="149"/>
      <c r="H4788" s="151"/>
      <c r="I4788" s="149"/>
      <c r="J4788" s="149"/>
      <c r="K4788" s="152"/>
      <c r="L4788" s="149"/>
      <c r="M4788" s="149"/>
      <c r="N4788" s="153"/>
      <c r="O4788" s="153"/>
      <c r="P4788" s="153"/>
    </row>
    <row r="4789" spans="1:16" x14ac:dyDescent="0.35">
      <c r="A4789" s="149"/>
      <c r="B4789" s="149"/>
      <c r="C4789" s="150"/>
      <c r="D4789" s="149"/>
      <c r="E4789" s="149"/>
      <c r="F4789" s="149"/>
      <c r="G4789" s="149"/>
      <c r="H4789" s="151"/>
      <c r="I4789" s="149"/>
      <c r="J4789" s="149"/>
      <c r="K4789" s="152"/>
      <c r="L4789" s="149"/>
      <c r="M4789" s="149"/>
      <c r="N4789" s="153"/>
      <c r="O4789" s="153"/>
      <c r="P4789" s="153"/>
    </row>
    <row r="4790" spans="1:16" x14ac:dyDescent="0.35">
      <c r="A4790" s="149"/>
      <c r="B4790" s="149"/>
      <c r="C4790" s="150"/>
      <c r="D4790" s="149"/>
      <c r="E4790" s="149"/>
      <c r="F4790" s="149"/>
      <c r="G4790" s="149"/>
      <c r="H4790" s="151"/>
      <c r="I4790" s="149"/>
      <c r="J4790" s="149"/>
      <c r="K4790" s="152"/>
      <c r="L4790" s="149"/>
      <c r="M4790" s="149"/>
      <c r="N4790" s="153"/>
      <c r="O4790" s="153"/>
      <c r="P4790" s="153"/>
    </row>
    <row r="4791" spans="1:16" x14ac:dyDescent="0.35">
      <c r="A4791" s="149"/>
      <c r="B4791" s="149"/>
      <c r="C4791" s="150"/>
      <c r="D4791" s="149"/>
      <c r="E4791" s="149"/>
      <c r="F4791" s="149"/>
      <c r="G4791" s="149"/>
      <c r="H4791" s="151"/>
      <c r="I4791" s="149"/>
      <c r="J4791" s="149"/>
      <c r="K4791" s="152"/>
      <c r="L4791" s="149"/>
      <c r="M4791" s="149"/>
      <c r="N4791" s="153"/>
      <c r="O4791" s="153"/>
      <c r="P4791" s="153"/>
    </row>
    <row r="4792" spans="1:16" x14ac:dyDescent="0.35">
      <c r="A4792" s="149"/>
      <c r="B4792" s="149"/>
      <c r="C4792" s="150"/>
      <c r="D4792" s="149"/>
      <c r="E4792" s="149"/>
      <c r="F4792" s="149"/>
      <c r="G4792" s="149"/>
      <c r="H4792" s="151"/>
      <c r="I4792" s="149"/>
      <c r="J4792" s="149"/>
      <c r="K4792" s="152"/>
      <c r="L4792" s="149"/>
      <c r="M4792" s="149"/>
      <c r="N4792" s="153"/>
      <c r="O4792" s="153"/>
      <c r="P4792" s="153"/>
    </row>
    <row r="4793" spans="1:16" x14ac:dyDescent="0.35">
      <c r="A4793" s="149"/>
      <c r="B4793" s="149"/>
      <c r="C4793" s="150"/>
      <c r="D4793" s="149"/>
      <c r="E4793" s="149"/>
      <c r="F4793" s="149"/>
      <c r="G4793" s="149"/>
      <c r="H4793" s="151"/>
      <c r="I4793" s="149"/>
      <c r="J4793" s="149"/>
      <c r="K4793" s="152"/>
      <c r="L4793" s="149"/>
      <c r="M4793" s="149"/>
      <c r="N4793" s="153"/>
      <c r="O4793" s="153"/>
      <c r="P4793" s="153"/>
    </row>
    <row r="4794" spans="1:16" x14ac:dyDescent="0.35">
      <c r="A4794" s="149"/>
      <c r="B4794" s="149"/>
      <c r="C4794" s="150"/>
      <c r="D4794" s="149"/>
      <c r="E4794" s="149"/>
      <c r="F4794" s="149"/>
      <c r="G4794" s="149"/>
      <c r="H4794" s="151"/>
      <c r="I4794" s="149"/>
      <c r="J4794" s="149"/>
      <c r="K4794" s="152"/>
      <c r="L4794" s="149"/>
      <c r="M4794" s="149"/>
      <c r="N4794" s="153"/>
      <c r="O4794" s="153"/>
      <c r="P4794" s="153"/>
    </row>
    <row r="4795" spans="1:16" x14ac:dyDescent="0.35">
      <c r="A4795" s="149"/>
      <c r="B4795" s="149"/>
      <c r="C4795" s="150"/>
      <c r="D4795" s="149"/>
      <c r="E4795" s="149"/>
      <c r="F4795" s="149"/>
      <c r="G4795" s="149"/>
      <c r="H4795" s="151"/>
      <c r="I4795" s="149"/>
      <c r="J4795" s="149"/>
      <c r="K4795" s="152"/>
      <c r="L4795" s="149"/>
      <c r="M4795" s="149"/>
      <c r="N4795" s="153"/>
      <c r="O4795" s="153"/>
      <c r="P4795" s="153"/>
    </row>
    <row r="4796" spans="1:16" x14ac:dyDescent="0.35">
      <c r="A4796" s="149"/>
      <c r="B4796" s="149"/>
      <c r="C4796" s="150"/>
      <c r="D4796" s="149"/>
      <c r="E4796" s="149"/>
      <c r="F4796" s="149"/>
      <c r="G4796" s="149"/>
      <c r="H4796" s="151"/>
      <c r="I4796" s="149"/>
      <c r="J4796" s="149"/>
      <c r="K4796" s="152"/>
      <c r="L4796" s="149"/>
      <c r="M4796" s="149"/>
      <c r="N4796" s="153"/>
      <c r="O4796" s="153"/>
      <c r="P4796" s="153"/>
    </row>
    <row r="4797" spans="1:16" x14ac:dyDescent="0.35">
      <c r="A4797" s="149"/>
      <c r="B4797" s="149"/>
      <c r="C4797" s="150"/>
      <c r="D4797" s="149"/>
      <c r="E4797" s="149"/>
      <c r="F4797" s="149"/>
      <c r="G4797" s="149"/>
      <c r="H4797" s="151"/>
      <c r="I4797" s="149"/>
      <c r="J4797" s="149"/>
      <c r="K4797" s="152"/>
      <c r="L4797" s="149"/>
      <c r="M4797" s="149"/>
      <c r="N4797" s="153"/>
      <c r="O4797" s="153"/>
      <c r="P4797" s="153"/>
    </row>
    <row r="4798" spans="1:16" x14ac:dyDescent="0.35">
      <c r="A4798" s="149"/>
      <c r="B4798" s="149"/>
      <c r="C4798" s="150"/>
      <c r="D4798" s="149"/>
      <c r="E4798" s="149"/>
      <c r="F4798" s="149"/>
      <c r="G4798" s="149"/>
      <c r="H4798" s="151"/>
      <c r="I4798" s="149"/>
      <c r="J4798" s="149"/>
      <c r="K4798" s="152"/>
      <c r="L4798" s="149"/>
      <c r="M4798" s="149"/>
      <c r="N4798" s="153"/>
      <c r="O4798" s="153"/>
      <c r="P4798" s="153"/>
    </row>
    <row r="4799" spans="1:16" x14ac:dyDescent="0.35">
      <c r="A4799" s="149"/>
      <c r="B4799" s="149"/>
      <c r="C4799" s="150"/>
      <c r="D4799" s="149"/>
      <c r="E4799" s="149"/>
      <c r="F4799" s="149"/>
      <c r="G4799" s="149"/>
      <c r="H4799" s="151"/>
      <c r="I4799" s="149"/>
      <c r="J4799" s="149"/>
      <c r="K4799" s="152"/>
      <c r="L4799" s="149"/>
      <c r="M4799" s="149"/>
      <c r="N4799" s="153"/>
      <c r="O4799" s="153"/>
      <c r="P4799" s="153"/>
    </row>
    <row r="4800" spans="1:16" x14ac:dyDescent="0.35">
      <c r="A4800" s="149"/>
      <c r="B4800" s="149"/>
      <c r="C4800" s="150"/>
      <c r="D4800" s="149"/>
      <c r="E4800" s="149"/>
      <c r="F4800" s="149"/>
      <c r="G4800" s="149"/>
      <c r="H4800" s="151"/>
      <c r="I4800" s="149"/>
      <c r="J4800" s="149"/>
      <c r="K4800" s="152"/>
      <c r="L4800" s="149"/>
      <c r="M4800" s="149"/>
      <c r="N4800" s="153"/>
      <c r="O4800" s="153"/>
      <c r="P4800" s="153"/>
    </row>
    <row r="4801" spans="1:16" x14ac:dyDescent="0.35">
      <c r="A4801" s="149"/>
      <c r="B4801" s="149"/>
      <c r="C4801" s="150"/>
      <c r="D4801" s="149"/>
      <c r="E4801" s="149"/>
      <c r="F4801" s="149"/>
      <c r="G4801" s="149"/>
      <c r="H4801" s="151"/>
      <c r="I4801" s="149"/>
      <c r="J4801" s="149"/>
      <c r="K4801" s="152"/>
      <c r="L4801" s="149"/>
      <c r="M4801" s="149"/>
      <c r="N4801" s="153"/>
      <c r="O4801" s="153"/>
      <c r="P4801" s="153"/>
    </row>
    <row r="4802" spans="1:16" x14ac:dyDescent="0.35">
      <c r="A4802" s="149"/>
      <c r="B4802" s="149"/>
      <c r="C4802" s="150"/>
      <c r="D4802" s="149"/>
      <c r="E4802" s="149"/>
      <c r="F4802" s="149"/>
      <c r="G4802" s="149"/>
      <c r="H4802" s="151"/>
      <c r="I4802" s="149"/>
      <c r="J4802" s="149"/>
      <c r="K4802" s="152"/>
      <c r="L4802" s="149"/>
      <c r="M4802" s="149"/>
      <c r="N4802" s="153"/>
      <c r="O4802" s="153"/>
      <c r="P4802" s="153"/>
    </row>
    <row r="4803" spans="1:16" x14ac:dyDescent="0.35">
      <c r="A4803" s="149"/>
      <c r="B4803" s="149"/>
      <c r="C4803" s="150"/>
      <c r="D4803" s="149"/>
      <c r="E4803" s="149"/>
      <c r="F4803" s="149"/>
      <c r="G4803" s="149"/>
      <c r="H4803" s="151"/>
      <c r="I4803" s="149"/>
      <c r="J4803" s="149"/>
      <c r="K4803" s="152"/>
      <c r="L4803" s="149"/>
      <c r="M4803" s="149"/>
      <c r="N4803" s="153"/>
      <c r="O4803" s="153"/>
      <c r="P4803" s="153"/>
    </row>
    <row r="4804" spans="1:16" x14ac:dyDescent="0.35">
      <c r="A4804" s="149"/>
      <c r="B4804" s="149"/>
      <c r="C4804" s="150"/>
      <c r="D4804" s="149"/>
      <c r="E4804" s="149"/>
      <c r="F4804" s="149"/>
      <c r="G4804" s="149"/>
      <c r="H4804" s="151"/>
      <c r="I4804" s="149"/>
      <c r="J4804" s="149"/>
      <c r="K4804" s="152"/>
      <c r="L4804" s="149"/>
      <c r="M4804" s="149"/>
      <c r="N4804" s="153"/>
      <c r="O4804" s="153"/>
      <c r="P4804" s="153"/>
    </row>
    <row r="4805" spans="1:16" x14ac:dyDescent="0.35">
      <c r="A4805" s="149"/>
      <c r="B4805" s="149"/>
      <c r="C4805" s="150"/>
      <c r="D4805" s="149"/>
      <c r="E4805" s="149"/>
      <c r="F4805" s="149"/>
      <c r="G4805" s="149"/>
      <c r="H4805" s="151"/>
      <c r="I4805" s="149"/>
      <c r="J4805" s="149"/>
      <c r="K4805" s="152"/>
      <c r="L4805" s="149"/>
      <c r="M4805" s="149"/>
      <c r="N4805" s="153"/>
      <c r="O4805" s="153"/>
      <c r="P4805" s="153"/>
    </row>
    <row r="4806" spans="1:16" x14ac:dyDescent="0.35">
      <c r="A4806" s="149"/>
      <c r="B4806" s="149"/>
      <c r="C4806" s="150"/>
      <c r="D4806" s="149"/>
      <c r="E4806" s="149"/>
      <c r="F4806" s="149"/>
      <c r="G4806" s="149"/>
      <c r="H4806" s="151"/>
      <c r="I4806" s="149"/>
      <c r="J4806" s="149"/>
      <c r="K4806" s="152"/>
      <c r="L4806" s="149"/>
      <c r="M4806" s="149"/>
      <c r="N4806" s="153"/>
      <c r="O4806" s="153"/>
      <c r="P4806" s="153"/>
    </row>
    <row r="4807" spans="1:16" x14ac:dyDescent="0.35">
      <c r="A4807" s="149"/>
      <c r="B4807" s="149"/>
      <c r="C4807" s="150"/>
      <c r="D4807" s="149"/>
      <c r="E4807" s="149"/>
      <c r="F4807" s="149"/>
      <c r="G4807" s="149"/>
      <c r="H4807" s="151"/>
      <c r="I4807" s="149"/>
      <c r="J4807" s="149"/>
      <c r="K4807" s="152"/>
      <c r="L4807" s="149"/>
      <c r="M4807" s="149"/>
      <c r="N4807" s="153"/>
      <c r="O4807" s="153"/>
      <c r="P4807" s="153"/>
    </row>
    <row r="4808" spans="1:16" x14ac:dyDescent="0.35">
      <c r="A4808" s="149"/>
      <c r="B4808" s="149"/>
      <c r="C4808" s="150"/>
      <c r="D4808" s="149"/>
      <c r="E4808" s="149"/>
      <c r="F4808" s="149"/>
      <c r="G4808" s="149"/>
      <c r="H4808" s="151"/>
      <c r="I4808" s="149"/>
      <c r="J4808" s="149"/>
      <c r="K4808" s="152"/>
      <c r="L4808" s="149"/>
      <c r="M4808" s="149"/>
      <c r="N4808" s="153"/>
      <c r="O4808" s="153"/>
      <c r="P4808" s="153"/>
    </row>
    <row r="4809" spans="1:16" x14ac:dyDescent="0.35">
      <c r="A4809" s="149"/>
      <c r="B4809" s="149"/>
      <c r="C4809" s="150"/>
      <c r="D4809" s="149"/>
      <c r="E4809" s="149"/>
      <c r="F4809" s="149"/>
      <c r="G4809" s="149"/>
      <c r="H4809" s="151"/>
      <c r="I4809" s="149"/>
      <c r="J4809" s="149"/>
      <c r="K4809" s="152"/>
      <c r="L4809" s="149"/>
      <c r="M4809" s="149"/>
      <c r="N4809" s="153"/>
      <c r="O4809" s="153"/>
      <c r="P4809" s="153"/>
    </row>
    <row r="4810" spans="1:16" x14ac:dyDescent="0.35">
      <c r="A4810" s="149"/>
      <c r="B4810" s="149"/>
      <c r="C4810" s="150"/>
      <c r="D4810" s="149"/>
      <c r="E4810" s="149"/>
      <c r="F4810" s="149"/>
      <c r="G4810" s="149"/>
      <c r="H4810" s="151"/>
      <c r="I4810" s="149"/>
      <c r="J4810" s="149"/>
      <c r="K4810" s="152"/>
      <c r="L4810" s="149"/>
      <c r="M4810" s="149"/>
      <c r="N4810" s="153"/>
      <c r="O4810" s="153"/>
      <c r="P4810" s="153"/>
    </row>
    <row r="4811" spans="1:16" x14ac:dyDescent="0.35">
      <c r="A4811" s="149"/>
      <c r="B4811" s="149"/>
      <c r="C4811" s="150"/>
      <c r="D4811" s="149"/>
      <c r="E4811" s="149"/>
      <c r="F4811" s="149"/>
      <c r="G4811" s="149"/>
      <c r="H4811" s="151"/>
      <c r="I4811" s="149"/>
      <c r="J4811" s="149"/>
      <c r="K4811" s="152"/>
      <c r="L4811" s="149"/>
      <c r="M4811" s="149"/>
      <c r="N4811" s="153"/>
      <c r="O4811" s="153"/>
      <c r="P4811" s="153"/>
    </row>
    <row r="4812" spans="1:16" x14ac:dyDescent="0.35">
      <c r="A4812" s="149"/>
      <c r="B4812" s="149"/>
      <c r="C4812" s="150"/>
      <c r="D4812" s="149"/>
      <c r="E4812" s="149"/>
      <c r="F4812" s="149"/>
      <c r="G4812" s="149"/>
      <c r="H4812" s="151"/>
      <c r="I4812" s="149"/>
      <c r="J4812" s="149"/>
      <c r="K4812" s="152"/>
      <c r="L4812" s="149"/>
      <c r="M4812" s="149"/>
      <c r="N4812" s="153"/>
      <c r="O4812" s="153"/>
      <c r="P4812" s="153"/>
    </row>
    <row r="4813" spans="1:16" x14ac:dyDescent="0.35">
      <c r="A4813" s="149"/>
      <c r="B4813" s="149"/>
      <c r="C4813" s="150"/>
      <c r="D4813" s="149"/>
      <c r="E4813" s="149"/>
      <c r="F4813" s="149"/>
      <c r="G4813" s="149"/>
      <c r="H4813" s="151"/>
      <c r="I4813" s="149"/>
      <c r="J4813" s="149"/>
      <c r="K4813" s="152"/>
      <c r="L4813" s="149"/>
      <c r="M4813" s="149"/>
      <c r="N4813" s="153"/>
      <c r="O4813" s="153"/>
      <c r="P4813" s="153"/>
    </row>
    <row r="4814" spans="1:16" x14ac:dyDescent="0.35">
      <c r="A4814" s="149"/>
      <c r="B4814" s="149"/>
      <c r="C4814" s="150"/>
      <c r="D4814" s="149"/>
      <c r="E4814" s="149"/>
      <c r="F4814" s="149"/>
      <c r="G4814" s="149"/>
      <c r="H4814" s="151"/>
      <c r="I4814" s="149"/>
      <c r="J4814" s="149"/>
      <c r="K4814" s="152"/>
      <c r="L4814" s="149"/>
      <c r="M4814" s="149"/>
      <c r="N4814" s="153"/>
      <c r="O4814" s="153"/>
      <c r="P4814" s="153"/>
    </row>
    <row r="4815" spans="1:16" x14ac:dyDescent="0.35">
      <c r="A4815" s="149"/>
      <c r="B4815" s="149"/>
      <c r="C4815" s="150"/>
      <c r="D4815" s="149"/>
      <c r="E4815" s="149"/>
      <c r="F4815" s="149"/>
      <c r="G4815" s="149"/>
      <c r="H4815" s="151"/>
      <c r="I4815" s="149"/>
      <c r="J4815" s="149"/>
      <c r="K4815" s="152"/>
      <c r="L4815" s="149"/>
      <c r="M4815" s="149"/>
      <c r="N4815" s="153"/>
      <c r="O4815" s="153"/>
      <c r="P4815" s="153"/>
    </row>
    <row r="4816" spans="1:16" x14ac:dyDescent="0.35">
      <c r="A4816" s="149"/>
      <c r="B4816" s="149"/>
      <c r="C4816" s="150"/>
      <c r="D4816" s="149"/>
      <c r="E4816" s="149"/>
      <c r="F4816" s="149"/>
      <c r="G4816" s="149"/>
      <c r="H4816" s="151"/>
      <c r="I4816" s="149"/>
      <c r="J4816" s="149"/>
      <c r="K4816" s="152"/>
      <c r="L4816" s="149"/>
      <c r="M4816" s="149"/>
      <c r="N4816" s="153"/>
      <c r="O4816" s="153"/>
      <c r="P4816" s="153"/>
    </row>
    <row r="4817" spans="1:16" x14ac:dyDescent="0.35">
      <c r="A4817" s="149"/>
      <c r="B4817" s="149"/>
      <c r="C4817" s="150"/>
      <c r="D4817" s="149"/>
      <c r="E4817" s="149"/>
      <c r="F4817" s="149"/>
      <c r="G4817" s="149"/>
      <c r="H4817" s="151"/>
      <c r="I4817" s="149"/>
      <c r="J4817" s="149"/>
      <c r="K4817" s="152"/>
      <c r="L4817" s="149"/>
      <c r="M4817" s="149"/>
      <c r="N4817" s="153"/>
      <c r="O4817" s="153"/>
      <c r="P4817" s="153"/>
    </row>
    <row r="4818" spans="1:16" x14ac:dyDescent="0.35">
      <c r="A4818" s="149"/>
      <c r="B4818" s="149"/>
      <c r="C4818" s="150"/>
      <c r="D4818" s="149"/>
      <c r="E4818" s="149"/>
      <c r="F4818" s="149"/>
      <c r="G4818" s="149"/>
      <c r="H4818" s="151"/>
      <c r="I4818" s="149"/>
      <c r="J4818" s="149"/>
      <c r="K4818" s="152"/>
      <c r="L4818" s="149"/>
      <c r="M4818" s="149"/>
      <c r="N4818" s="153"/>
      <c r="O4818" s="153"/>
      <c r="P4818" s="153"/>
    </row>
    <row r="4819" spans="1:16" x14ac:dyDescent="0.35">
      <c r="A4819" s="149"/>
      <c r="B4819" s="149"/>
      <c r="C4819" s="150"/>
      <c r="D4819" s="149"/>
      <c r="E4819" s="149"/>
      <c r="F4819" s="149"/>
      <c r="G4819" s="149"/>
      <c r="H4819" s="151"/>
      <c r="I4819" s="149"/>
      <c r="J4819" s="149"/>
      <c r="K4819" s="152"/>
      <c r="L4819" s="149"/>
      <c r="M4819" s="149"/>
      <c r="N4819" s="153"/>
      <c r="O4819" s="153"/>
      <c r="P4819" s="153"/>
    </row>
    <row r="4820" spans="1:16" x14ac:dyDescent="0.35">
      <c r="A4820" s="149"/>
      <c r="B4820" s="149"/>
      <c r="C4820" s="150"/>
      <c r="D4820" s="149"/>
      <c r="E4820" s="149"/>
      <c r="F4820" s="149"/>
      <c r="G4820" s="149"/>
      <c r="H4820" s="151"/>
      <c r="I4820" s="149"/>
      <c r="J4820" s="149"/>
      <c r="K4820" s="152"/>
      <c r="L4820" s="149"/>
      <c r="M4820" s="149"/>
      <c r="N4820" s="153"/>
      <c r="O4820" s="153"/>
      <c r="P4820" s="153"/>
    </row>
    <row r="4821" spans="1:16" x14ac:dyDescent="0.35">
      <c r="A4821" s="149"/>
      <c r="B4821" s="149"/>
      <c r="C4821" s="150"/>
      <c r="D4821" s="149"/>
      <c r="E4821" s="149"/>
      <c r="F4821" s="149"/>
      <c r="G4821" s="149"/>
      <c r="H4821" s="151"/>
      <c r="I4821" s="149"/>
      <c r="J4821" s="149"/>
      <c r="K4821" s="152"/>
      <c r="L4821" s="149"/>
      <c r="M4821" s="149"/>
      <c r="N4821" s="153"/>
      <c r="O4821" s="153"/>
      <c r="P4821" s="153"/>
    </row>
    <row r="4822" spans="1:16" x14ac:dyDescent="0.35">
      <c r="A4822" s="149"/>
      <c r="B4822" s="149"/>
      <c r="C4822" s="150"/>
      <c r="D4822" s="149"/>
      <c r="E4822" s="149"/>
      <c r="F4822" s="149"/>
      <c r="G4822" s="149"/>
      <c r="H4822" s="151"/>
      <c r="I4822" s="149"/>
      <c r="J4822" s="149"/>
      <c r="K4822" s="152"/>
      <c r="L4822" s="149"/>
      <c r="M4822" s="149"/>
      <c r="N4822" s="153"/>
      <c r="O4822" s="153"/>
      <c r="P4822" s="153"/>
    </row>
    <row r="4823" spans="1:16" x14ac:dyDescent="0.35">
      <c r="A4823" s="149"/>
      <c r="B4823" s="149"/>
      <c r="C4823" s="150"/>
      <c r="D4823" s="149"/>
      <c r="E4823" s="149"/>
      <c r="F4823" s="149"/>
      <c r="G4823" s="149"/>
      <c r="H4823" s="151"/>
      <c r="I4823" s="149"/>
      <c r="J4823" s="149"/>
      <c r="K4823" s="152"/>
      <c r="L4823" s="149"/>
      <c r="M4823" s="149"/>
      <c r="N4823" s="153"/>
      <c r="O4823" s="153"/>
      <c r="P4823" s="153"/>
    </row>
    <row r="4824" spans="1:16" x14ac:dyDescent="0.35">
      <c r="A4824" s="149"/>
      <c r="B4824" s="149"/>
      <c r="C4824" s="150"/>
      <c r="D4824" s="149"/>
      <c r="E4824" s="149"/>
      <c r="F4824" s="149"/>
      <c r="G4824" s="149"/>
      <c r="H4824" s="151"/>
      <c r="I4824" s="149"/>
      <c r="J4824" s="149"/>
      <c r="K4824" s="152"/>
      <c r="L4824" s="149"/>
      <c r="M4824" s="149"/>
      <c r="N4824" s="153"/>
      <c r="O4824" s="153"/>
      <c r="P4824" s="153"/>
    </row>
    <row r="4825" spans="1:16" x14ac:dyDescent="0.35">
      <c r="A4825" s="149"/>
      <c r="B4825" s="149"/>
      <c r="C4825" s="150"/>
      <c r="D4825" s="149"/>
      <c r="E4825" s="149"/>
      <c r="F4825" s="149"/>
      <c r="G4825" s="149"/>
      <c r="H4825" s="151"/>
      <c r="I4825" s="149"/>
      <c r="J4825" s="149"/>
      <c r="K4825" s="152"/>
      <c r="L4825" s="149"/>
      <c r="M4825" s="149"/>
      <c r="N4825" s="153"/>
      <c r="O4825" s="153"/>
      <c r="P4825" s="153"/>
    </row>
    <row r="4826" spans="1:16" x14ac:dyDescent="0.35">
      <c r="A4826" s="149"/>
      <c r="B4826" s="149"/>
      <c r="C4826" s="150"/>
      <c r="D4826" s="149"/>
      <c r="E4826" s="149"/>
      <c r="F4826" s="149"/>
      <c r="G4826" s="149"/>
      <c r="H4826" s="151"/>
      <c r="I4826" s="149"/>
      <c r="J4826" s="149"/>
      <c r="K4826" s="152"/>
      <c r="L4826" s="149"/>
      <c r="M4826" s="149"/>
      <c r="N4826" s="153"/>
      <c r="O4826" s="153"/>
      <c r="P4826" s="153"/>
    </row>
    <row r="4827" spans="1:16" x14ac:dyDescent="0.35">
      <c r="A4827" s="149"/>
      <c r="B4827" s="149"/>
      <c r="C4827" s="150"/>
      <c r="D4827" s="149"/>
      <c r="E4827" s="149"/>
      <c r="F4827" s="149"/>
      <c r="G4827" s="149"/>
      <c r="H4827" s="151"/>
      <c r="I4827" s="149"/>
      <c r="J4827" s="149"/>
      <c r="K4827" s="152"/>
      <c r="L4827" s="149"/>
      <c r="M4827" s="149"/>
      <c r="N4827" s="153"/>
      <c r="O4827" s="153"/>
      <c r="P4827" s="153"/>
    </row>
    <row r="4828" spans="1:16" x14ac:dyDescent="0.35">
      <c r="A4828" s="149"/>
      <c r="B4828" s="149"/>
      <c r="C4828" s="150"/>
      <c r="D4828" s="149"/>
      <c r="E4828" s="149"/>
      <c r="F4828" s="149"/>
      <c r="G4828" s="149"/>
      <c r="H4828" s="151"/>
      <c r="I4828" s="149"/>
      <c r="J4828" s="149"/>
      <c r="K4828" s="152"/>
      <c r="L4828" s="149"/>
      <c r="M4828" s="149"/>
      <c r="N4828" s="153"/>
      <c r="O4828" s="153"/>
      <c r="P4828" s="153"/>
    </row>
    <row r="4829" spans="1:16" x14ac:dyDescent="0.35">
      <c r="A4829" s="149"/>
      <c r="B4829" s="149"/>
      <c r="C4829" s="150"/>
      <c r="D4829" s="149"/>
      <c r="E4829" s="149"/>
      <c r="F4829" s="149"/>
      <c r="G4829" s="149"/>
      <c r="H4829" s="151"/>
      <c r="I4829" s="149"/>
      <c r="J4829" s="149"/>
      <c r="K4829" s="152"/>
      <c r="L4829" s="149"/>
      <c r="M4829" s="149"/>
      <c r="N4829" s="153"/>
      <c r="O4829" s="153"/>
      <c r="P4829" s="153"/>
    </row>
    <row r="4830" spans="1:16" x14ac:dyDescent="0.35">
      <c r="A4830" s="149"/>
      <c r="B4830" s="149"/>
      <c r="C4830" s="150"/>
      <c r="D4830" s="149"/>
      <c r="E4830" s="149"/>
      <c r="F4830" s="149"/>
      <c r="G4830" s="149"/>
      <c r="H4830" s="151"/>
      <c r="I4830" s="149"/>
      <c r="J4830" s="149"/>
      <c r="K4830" s="152"/>
      <c r="L4830" s="149"/>
      <c r="M4830" s="149"/>
      <c r="N4830" s="153"/>
      <c r="O4830" s="153"/>
      <c r="P4830" s="153"/>
    </row>
    <row r="4831" spans="1:16" x14ac:dyDescent="0.35">
      <c r="A4831" s="149"/>
      <c r="B4831" s="149"/>
      <c r="C4831" s="150"/>
      <c r="D4831" s="149"/>
      <c r="E4831" s="149"/>
      <c r="F4831" s="149"/>
      <c r="G4831" s="149"/>
      <c r="H4831" s="151"/>
      <c r="I4831" s="149"/>
      <c r="J4831" s="149"/>
      <c r="K4831" s="152"/>
      <c r="L4831" s="149"/>
      <c r="M4831" s="149"/>
      <c r="N4831" s="153"/>
      <c r="O4831" s="153"/>
      <c r="P4831" s="153"/>
    </row>
    <row r="4832" spans="1:16" x14ac:dyDescent="0.35">
      <c r="A4832" s="149"/>
      <c r="B4832" s="149"/>
      <c r="C4832" s="150"/>
      <c r="D4832" s="149"/>
      <c r="E4832" s="149"/>
      <c r="F4832" s="149"/>
      <c r="G4832" s="149"/>
      <c r="H4832" s="151"/>
      <c r="I4832" s="149"/>
      <c r="J4832" s="149"/>
      <c r="K4832" s="152"/>
      <c r="L4832" s="149"/>
      <c r="M4832" s="149"/>
      <c r="N4832" s="153"/>
      <c r="O4832" s="153"/>
      <c r="P4832" s="153"/>
    </row>
    <row r="4833" spans="1:16" x14ac:dyDescent="0.35">
      <c r="A4833" s="149"/>
      <c r="B4833" s="149"/>
      <c r="C4833" s="150"/>
      <c r="D4833" s="149"/>
      <c r="E4833" s="149"/>
      <c r="F4833" s="149"/>
      <c r="G4833" s="149"/>
      <c r="H4833" s="151"/>
      <c r="I4833" s="149"/>
      <c r="J4833" s="149"/>
      <c r="K4833" s="152"/>
      <c r="L4833" s="149"/>
      <c r="M4833" s="149"/>
      <c r="N4833" s="153"/>
      <c r="O4833" s="153"/>
      <c r="P4833" s="153"/>
    </row>
    <row r="4834" spans="1:16" x14ac:dyDescent="0.35">
      <c r="A4834" s="149"/>
      <c r="B4834" s="149"/>
      <c r="C4834" s="150"/>
      <c r="D4834" s="149"/>
      <c r="E4834" s="149"/>
      <c r="F4834" s="149"/>
      <c r="G4834" s="149"/>
      <c r="H4834" s="151"/>
      <c r="I4834" s="149"/>
      <c r="J4834" s="149"/>
      <c r="K4834" s="152"/>
      <c r="L4834" s="149"/>
      <c r="M4834" s="149"/>
      <c r="N4834" s="153"/>
      <c r="O4834" s="153"/>
      <c r="P4834" s="153"/>
    </row>
    <row r="4835" spans="1:16" x14ac:dyDescent="0.35">
      <c r="A4835" s="149"/>
      <c r="B4835" s="149"/>
      <c r="C4835" s="150"/>
      <c r="D4835" s="149"/>
      <c r="E4835" s="149"/>
      <c r="F4835" s="149"/>
      <c r="G4835" s="149"/>
      <c r="H4835" s="151"/>
      <c r="I4835" s="149"/>
      <c r="J4835" s="149"/>
      <c r="K4835" s="152"/>
      <c r="L4835" s="149"/>
      <c r="M4835" s="149"/>
      <c r="N4835" s="153"/>
      <c r="O4835" s="153"/>
      <c r="P4835" s="153"/>
    </row>
    <row r="4836" spans="1:16" x14ac:dyDescent="0.35">
      <c r="A4836" s="149"/>
      <c r="B4836" s="149"/>
      <c r="C4836" s="150"/>
      <c r="D4836" s="149"/>
      <c r="E4836" s="149"/>
      <c r="F4836" s="149"/>
      <c r="G4836" s="149"/>
      <c r="H4836" s="151"/>
      <c r="I4836" s="149"/>
      <c r="J4836" s="149"/>
      <c r="K4836" s="152"/>
      <c r="L4836" s="149"/>
      <c r="M4836" s="149"/>
      <c r="N4836" s="153"/>
      <c r="O4836" s="153"/>
      <c r="P4836" s="153"/>
    </row>
    <row r="4837" spans="1:16" x14ac:dyDescent="0.35">
      <c r="A4837" s="149"/>
      <c r="B4837" s="149"/>
      <c r="C4837" s="150"/>
      <c r="D4837" s="149"/>
      <c r="E4837" s="149"/>
      <c r="F4837" s="149"/>
      <c r="G4837" s="149"/>
      <c r="H4837" s="151"/>
      <c r="I4837" s="149"/>
      <c r="J4837" s="149"/>
      <c r="K4837" s="152"/>
      <c r="L4837" s="149"/>
      <c r="M4837" s="149"/>
      <c r="N4837" s="153"/>
      <c r="O4837" s="153"/>
      <c r="P4837" s="153"/>
    </row>
    <row r="4838" spans="1:16" x14ac:dyDescent="0.35">
      <c r="A4838" s="149"/>
      <c r="B4838" s="149"/>
      <c r="C4838" s="150"/>
      <c r="D4838" s="149"/>
      <c r="E4838" s="149"/>
      <c r="F4838" s="149"/>
      <c r="G4838" s="149"/>
      <c r="H4838" s="151"/>
      <c r="I4838" s="149"/>
      <c r="J4838" s="149"/>
      <c r="K4838" s="152"/>
      <c r="L4838" s="149"/>
      <c r="M4838" s="149"/>
      <c r="N4838" s="153"/>
      <c r="O4838" s="153"/>
      <c r="P4838" s="153"/>
    </row>
    <row r="4839" spans="1:16" x14ac:dyDescent="0.35">
      <c r="A4839" s="149"/>
      <c r="B4839" s="149"/>
      <c r="C4839" s="150"/>
      <c r="D4839" s="149"/>
      <c r="E4839" s="149"/>
      <c r="F4839" s="149"/>
      <c r="G4839" s="149"/>
      <c r="H4839" s="151"/>
      <c r="I4839" s="149"/>
      <c r="J4839" s="149"/>
      <c r="K4839" s="152"/>
      <c r="L4839" s="149"/>
      <c r="M4839" s="149"/>
      <c r="N4839" s="153"/>
      <c r="O4839" s="153"/>
      <c r="P4839" s="153"/>
    </row>
    <row r="4840" spans="1:16" x14ac:dyDescent="0.35">
      <c r="A4840" s="149"/>
      <c r="B4840" s="149"/>
      <c r="C4840" s="150"/>
      <c r="D4840" s="149"/>
      <c r="E4840" s="149"/>
      <c r="F4840" s="149"/>
      <c r="G4840" s="149"/>
      <c r="H4840" s="151"/>
      <c r="I4840" s="149"/>
      <c r="J4840" s="149"/>
      <c r="K4840" s="152"/>
      <c r="L4840" s="149"/>
      <c r="M4840" s="149"/>
      <c r="N4840" s="153"/>
      <c r="O4840" s="153"/>
      <c r="P4840" s="153"/>
    </row>
    <row r="4841" spans="1:16" x14ac:dyDescent="0.35">
      <c r="A4841" s="149"/>
      <c r="B4841" s="149"/>
      <c r="C4841" s="150"/>
      <c r="D4841" s="149"/>
      <c r="E4841" s="149"/>
      <c r="F4841" s="149"/>
      <c r="G4841" s="149"/>
      <c r="H4841" s="151"/>
      <c r="I4841" s="149"/>
      <c r="J4841" s="149"/>
      <c r="K4841" s="152"/>
      <c r="L4841" s="149"/>
      <c r="M4841" s="149"/>
      <c r="N4841" s="153"/>
      <c r="O4841" s="153"/>
      <c r="P4841" s="153"/>
    </row>
    <row r="4842" spans="1:16" x14ac:dyDescent="0.35">
      <c r="A4842" s="149"/>
      <c r="B4842" s="149"/>
      <c r="C4842" s="150"/>
      <c r="D4842" s="149"/>
      <c r="E4842" s="149"/>
      <c r="F4842" s="149"/>
      <c r="G4842" s="149"/>
      <c r="H4842" s="151"/>
      <c r="I4842" s="149"/>
      <c r="J4842" s="149"/>
      <c r="K4842" s="152"/>
      <c r="L4842" s="149"/>
      <c r="M4842" s="149"/>
      <c r="N4842" s="153"/>
      <c r="O4842" s="153"/>
      <c r="P4842" s="153"/>
    </row>
    <row r="4843" spans="1:16" x14ac:dyDescent="0.35">
      <c r="A4843" s="149"/>
      <c r="B4843" s="149"/>
      <c r="C4843" s="150"/>
      <c r="D4843" s="149"/>
      <c r="E4843" s="149"/>
      <c r="F4843" s="149"/>
      <c r="G4843" s="149"/>
      <c r="H4843" s="151"/>
      <c r="I4843" s="149"/>
      <c r="J4843" s="149"/>
      <c r="K4843" s="152"/>
      <c r="L4843" s="149"/>
      <c r="M4843" s="149"/>
      <c r="N4843" s="153"/>
      <c r="O4843" s="153"/>
      <c r="P4843" s="153"/>
    </row>
    <row r="4844" spans="1:16" x14ac:dyDescent="0.35">
      <c r="A4844" s="149"/>
      <c r="B4844" s="149"/>
      <c r="C4844" s="150"/>
      <c r="D4844" s="149"/>
      <c r="E4844" s="149"/>
      <c r="F4844" s="149"/>
      <c r="G4844" s="149"/>
      <c r="H4844" s="151"/>
      <c r="I4844" s="149"/>
      <c r="J4844" s="149"/>
      <c r="K4844" s="152"/>
      <c r="L4844" s="149"/>
      <c r="M4844" s="149"/>
      <c r="N4844" s="153"/>
      <c r="O4844" s="153"/>
      <c r="P4844" s="153"/>
    </row>
    <row r="4845" spans="1:16" x14ac:dyDescent="0.35">
      <c r="A4845" s="149"/>
      <c r="B4845" s="149"/>
      <c r="C4845" s="150"/>
      <c r="D4845" s="149"/>
      <c r="E4845" s="149"/>
      <c r="F4845" s="149"/>
      <c r="G4845" s="149"/>
      <c r="H4845" s="151"/>
      <c r="I4845" s="149"/>
      <c r="J4845" s="149"/>
      <c r="K4845" s="152"/>
      <c r="L4845" s="149"/>
      <c r="M4845" s="149"/>
      <c r="N4845" s="153"/>
      <c r="O4845" s="153"/>
      <c r="P4845" s="153"/>
    </row>
    <row r="4846" spans="1:16" x14ac:dyDescent="0.35">
      <c r="A4846" s="149"/>
      <c r="B4846" s="149"/>
      <c r="C4846" s="150"/>
      <c r="D4846" s="149"/>
      <c r="E4846" s="149"/>
      <c r="F4846" s="149"/>
      <c r="G4846" s="149"/>
      <c r="H4846" s="151"/>
      <c r="I4846" s="149"/>
      <c r="J4846" s="149"/>
      <c r="K4846" s="152"/>
      <c r="L4846" s="149"/>
      <c r="M4846" s="149"/>
      <c r="N4846" s="153"/>
      <c r="O4846" s="153"/>
      <c r="P4846" s="153"/>
    </row>
    <row r="4847" spans="1:16" x14ac:dyDescent="0.35">
      <c r="A4847" s="149"/>
      <c r="B4847" s="149"/>
      <c r="C4847" s="150"/>
      <c r="D4847" s="149"/>
      <c r="E4847" s="149"/>
      <c r="F4847" s="149"/>
      <c r="G4847" s="149"/>
      <c r="H4847" s="151"/>
      <c r="I4847" s="149"/>
      <c r="J4847" s="149"/>
      <c r="K4847" s="152"/>
      <c r="L4847" s="149"/>
      <c r="M4847" s="149"/>
      <c r="N4847" s="153"/>
      <c r="O4847" s="153"/>
      <c r="P4847" s="153"/>
    </row>
    <row r="4848" spans="1:16" x14ac:dyDescent="0.35">
      <c r="A4848" s="149"/>
      <c r="B4848" s="149"/>
      <c r="C4848" s="150"/>
      <c r="D4848" s="149"/>
      <c r="E4848" s="149"/>
      <c r="F4848" s="149"/>
      <c r="G4848" s="149"/>
      <c r="H4848" s="151"/>
      <c r="I4848" s="149"/>
      <c r="J4848" s="149"/>
      <c r="K4848" s="152"/>
      <c r="L4848" s="149"/>
      <c r="M4848" s="149"/>
      <c r="N4848" s="153"/>
      <c r="O4848" s="153"/>
      <c r="P4848" s="153"/>
    </row>
    <row r="4849" spans="1:16" x14ac:dyDescent="0.35">
      <c r="A4849" s="149"/>
      <c r="B4849" s="149"/>
      <c r="C4849" s="150"/>
      <c r="D4849" s="149"/>
      <c r="E4849" s="149"/>
      <c r="F4849" s="149"/>
      <c r="G4849" s="149"/>
      <c r="H4849" s="151"/>
      <c r="I4849" s="149"/>
      <c r="J4849" s="149"/>
      <c r="K4849" s="152"/>
      <c r="L4849" s="149"/>
      <c r="M4849" s="149"/>
      <c r="N4849" s="153"/>
      <c r="O4849" s="153"/>
      <c r="P4849" s="153"/>
    </row>
    <row r="4850" spans="1:16" x14ac:dyDescent="0.35">
      <c r="A4850" s="149"/>
      <c r="B4850" s="149"/>
      <c r="C4850" s="150"/>
      <c r="D4850" s="149"/>
      <c r="E4850" s="149"/>
      <c r="F4850" s="149"/>
      <c r="G4850" s="149"/>
      <c r="H4850" s="151"/>
      <c r="I4850" s="149"/>
      <c r="J4850" s="149"/>
      <c r="K4850" s="152"/>
      <c r="L4850" s="149"/>
      <c r="M4850" s="149"/>
      <c r="N4850" s="153"/>
      <c r="O4850" s="153"/>
      <c r="P4850" s="153"/>
    </row>
    <row r="4851" spans="1:16" x14ac:dyDescent="0.35">
      <c r="A4851" s="149"/>
      <c r="B4851" s="149"/>
      <c r="C4851" s="150"/>
      <c r="D4851" s="149"/>
      <c r="E4851" s="149"/>
      <c r="F4851" s="149"/>
      <c r="G4851" s="149"/>
      <c r="H4851" s="151"/>
      <c r="I4851" s="149"/>
      <c r="J4851" s="149"/>
      <c r="K4851" s="152"/>
      <c r="L4851" s="149"/>
      <c r="M4851" s="149"/>
      <c r="N4851" s="153"/>
      <c r="O4851" s="153"/>
      <c r="P4851" s="153"/>
    </row>
    <row r="4852" spans="1:16" x14ac:dyDescent="0.35">
      <c r="A4852" s="149"/>
      <c r="B4852" s="149"/>
      <c r="C4852" s="150"/>
      <c r="D4852" s="149"/>
      <c r="E4852" s="149"/>
      <c r="F4852" s="149"/>
      <c r="G4852" s="149"/>
      <c r="H4852" s="151"/>
      <c r="I4852" s="149"/>
      <c r="J4852" s="149"/>
      <c r="K4852" s="152"/>
      <c r="L4852" s="149"/>
      <c r="M4852" s="149"/>
      <c r="N4852" s="153"/>
      <c r="O4852" s="153"/>
      <c r="P4852" s="153"/>
    </row>
    <row r="4853" spans="1:16" x14ac:dyDescent="0.35">
      <c r="A4853" s="149"/>
      <c r="B4853" s="149"/>
      <c r="C4853" s="150"/>
      <c r="D4853" s="149"/>
      <c r="E4853" s="149"/>
      <c r="F4853" s="149"/>
      <c r="G4853" s="149"/>
      <c r="H4853" s="151"/>
      <c r="I4853" s="149"/>
      <c r="J4853" s="149"/>
      <c r="K4853" s="152"/>
      <c r="L4853" s="149"/>
      <c r="M4853" s="149"/>
      <c r="N4853" s="153"/>
      <c r="O4853" s="153"/>
      <c r="P4853" s="153"/>
    </row>
    <row r="4854" spans="1:16" x14ac:dyDescent="0.35">
      <c r="A4854" s="149"/>
      <c r="B4854" s="149"/>
      <c r="C4854" s="150"/>
      <c r="D4854" s="149"/>
      <c r="E4854" s="149"/>
      <c r="F4854" s="149"/>
      <c r="G4854" s="149"/>
      <c r="H4854" s="151"/>
      <c r="I4854" s="149"/>
      <c r="J4854" s="149"/>
      <c r="K4854" s="152"/>
      <c r="L4854" s="149"/>
      <c r="M4854" s="149"/>
      <c r="N4854" s="153"/>
      <c r="O4854" s="153"/>
      <c r="P4854" s="153"/>
    </row>
    <row r="4855" spans="1:16" x14ac:dyDescent="0.35">
      <c r="A4855" s="149"/>
      <c r="B4855" s="149"/>
      <c r="C4855" s="150"/>
      <c r="D4855" s="149"/>
      <c r="E4855" s="149"/>
      <c r="F4855" s="149"/>
      <c r="G4855" s="149"/>
      <c r="H4855" s="151"/>
      <c r="I4855" s="149"/>
      <c r="J4855" s="149"/>
      <c r="K4855" s="152"/>
      <c r="L4855" s="149"/>
      <c r="M4855" s="149"/>
      <c r="N4855" s="153"/>
      <c r="O4855" s="153"/>
      <c r="P4855" s="153"/>
    </row>
    <row r="4856" spans="1:16" x14ac:dyDescent="0.35">
      <c r="A4856" s="149"/>
      <c r="B4856" s="149"/>
      <c r="C4856" s="150"/>
      <c r="D4856" s="149"/>
      <c r="E4856" s="149"/>
      <c r="F4856" s="149"/>
      <c r="G4856" s="149"/>
      <c r="H4856" s="151"/>
      <c r="I4856" s="149"/>
      <c r="J4856" s="149"/>
      <c r="K4856" s="152"/>
      <c r="L4856" s="149"/>
      <c r="M4856" s="149"/>
      <c r="N4856" s="153"/>
      <c r="O4856" s="153"/>
      <c r="P4856" s="153"/>
    </row>
    <row r="4857" spans="1:16" x14ac:dyDescent="0.35">
      <c r="A4857" s="149"/>
      <c r="B4857" s="149"/>
      <c r="C4857" s="150"/>
      <c r="D4857" s="149"/>
      <c r="E4857" s="149"/>
      <c r="F4857" s="149"/>
      <c r="G4857" s="149"/>
      <c r="H4857" s="151"/>
      <c r="I4857" s="149"/>
      <c r="J4857" s="149"/>
      <c r="K4857" s="152"/>
      <c r="L4857" s="149"/>
      <c r="M4857" s="149"/>
      <c r="N4857" s="153"/>
      <c r="O4857" s="153"/>
      <c r="P4857" s="153"/>
    </row>
    <row r="4858" spans="1:16" x14ac:dyDescent="0.35">
      <c r="A4858" s="149"/>
      <c r="B4858" s="149"/>
      <c r="C4858" s="150"/>
      <c r="D4858" s="149"/>
      <c r="E4858" s="149"/>
      <c r="F4858" s="149"/>
      <c r="G4858" s="149"/>
      <c r="H4858" s="151"/>
      <c r="I4858" s="149"/>
      <c r="J4858" s="149"/>
      <c r="K4858" s="152"/>
      <c r="L4858" s="149"/>
      <c r="M4858" s="149"/>
      <c r="N4858" s="153"/>
      <c r="O4858" s="153"/>
      <c r="P4858" s="153"/>
    </row>
    <row r="4859" spans="1:16" x14ac:dyDescent="0.35">
      <c r="A4859" s="149"/>
      <c r="B4859" s="149"/>
      <c r="C4859" s="150"/>
      <c r="D4859" s="149"/>
      <c r="E4859" s="149"/>
      <c r="F4859" s="149"/>
      <c r="G4859" s="149"/>
      <c r="H4859" s="151"/>
      <c r="I4859" s="149"/>
      <c r="J4859" s="149"/>
      <c r="K4859" s="152"/>
      <c r="L4859" s="149"/>
      <c r="M4859" s="149"/>
      <c r="N4859" s="153"/>
      <c r="O4859" s="153"/>
      <c r="P4859" s="153"/>
    </row>
    <row r="4860" spans="1:16" x14ac:dyDescent="0.35">
      <c r="A4860" s="149"/>
      <c r="B4860" s="149"/>
      <c r="C4860" s="150"/>
      <c r="D4860" s="149"/>
      <c r="E4860" s="149"/>
      <c r="F4860" s="149"/>
      <c r="G4860" s="149"/>
      <c r="H4860" s="151"/>
      <c r="I4860" s="149"/>
      <c r="J4860" s="149"/>
      <c r="K4860" s="152"/>
      <c r="L4860" s="149"/>
      <c r="M4860" s="149"/>
      <c r="N4860" s="153"/>
      <c r="O4860" s="153"/>
      <c r="P4860" s="153"/>
    </row>
    <row r="4861" spans="1:16" x14ac:dyDescent="0.35">
      <c r="A4861" s="149"/>
      <c r="B4861" s="149"/>
      <c r="C4861" s="150"/>
      <c r="D4861" s="149"/>
      <c r="E4861" s="149"/>
      <c r="F4861" s="149"/>
      <c r="G4861" s="149"/>
      <c r="H4861" s="151"/>
      <c r="I4861" s="149"/>
      <c r="J4861" s="149"/>
      <c r="K4861" s="152"/>
      <c r="L4861" s="149"/>
      <c r="M4861" s="149"/>
      <c r="N4861" s="153"/>
      <c r="O4861" s="153"/>
      <c r="P4861" s="153"/>
    </row>
    <row r="4862" spans="1:16" x14ac:dyDescent="0.35">
      <c r="A4862" s="149"/>
      <c r="B4862" s="149"/>
      <c r="C4862" s="150"/>
      <c r="D4862" s="149"/>
      <c r="E4862" s="149"/>
      <c r="F4862" s="149"/>
      <c r="G4862" s="149"/>
      <c r="H4862" s="151"/>
      <c r="I4862" s="149"/>
      <c r="J4862" s="149"/>
      <c r="K4862" s="152"/>
      <c r="L4862" s="149"/>
      <c r="M4862" s="149"/>
      <c r="N4862" s="153"/>
      <c r="O4862" s="153"/>
      <c r="P4862" s="153"/>
    </row>
    <row r="4863" spans="1:16" x14ac:dyDescent="0.35">
      <c r="A4863" s="149"/>
      <c r="B4863" s="149"/>
      <c r="C4863" s="150"/>
      <c r="D4863" s="149"/>
      <c r="E4863" s="149"/>
      <c r="F4863" s="149"/>
      <c r="G4863" s="149"/>
      <c r="H4863" s="151"/>
      <c r="I4863" s="149"/>
      <c r="J4863" s="149"/>
      <c r="K4863" s="152"/>
      <c r="L4863" s="149"/>
      <c r="M4863" s="149"/>
      <c r="N4863" s="153"/>
      <c r="O4863" s="153"/>
      <c r="P4863" s="153"/>
    </row>
    <row r="4864" spans="1:16" x14ac:dyDescent="0.35">
      <c r="A4864" s="149"/>
      <c r="B4864" s="149"/>
      <c r="C4864" s="150"/>
      <c r="D4864" s="149"/>
      <c r="E4864" s="149"/>
      <c r="F4864" s="149"/>
      <c r="G4864" s="149"/>
      <c r="H4864" s="151"/>
      <c r="I4864" s="149"/>
      <c r="J4864" s="149"/>
      <c r="K4864" s="152"/>
      <c r="L4864" s="149"/>
      <c r="M4864" s="149"/>
      <c r="N4864" s="153"/>
      <c r="O4864" s="153"/>
      <c r="P4864" s="153"/>
    </row>
    <row r="4865" spans="1:16" x14ac:dyDescent="0.35">
      <c r="A4865" s="149"/>
      <c r="B4865" s="149"/>
      <c r="C4865" s="150"/>
      <c r="D4865" s="149"/>
      <c r="E4865" s="149"/>
      <c r="F4865" s="149"/>
      <c r="G4865" s="149"/>
      <c r="H4865" s="151"/>
      <c r="I4865" s="149"/>
      <c r="J4865" s="149"/>
      <c r="K4865" s="152"/>
      <c r="L4865" s="149"/>
      <c r="M4865" s="149"/>
      <c r="N4865" s="153"/>
      <c r="O4865" s="153"/>
      <c r="P4865" s="153"/>
    </row>
    <row r="4866" spans="1:16" x14ac:dyDescent="0.35">
      <c r="A4866" s="149"/>
      <c r="B4866" s="149"/>
      <c r="C4866" s="150"/>
      <c r="D4866" s="149"/>
      <c r="E4866" s="149"/>
      <c r="F4866" s="149"/>
      <c r="G4866" s="149"/>
      <c r="H4866" s="151"/>
      <c r="I4866" s="149"/>
      <c r="J4866" s="149"/>
      <c r="K4866" s="152"/>
      <c r="L4866" s="149"/>
      <c r="M4866" s="149"/>
      <c r="N4866" s="153"/>
      <c r="O4866" s="153"/>
      <c r="P4866" s="153"/>
    </row>
    <row r="4867" spans="1:16" x14ac:dyDescent="0.35">
      <c r="A4867" s="149"/>
      <c r="B4867" s="149"/>
      <c r="C4867" s="150"/>
      <c r="D4867" s="149"/>
      <c r="E4867" s="149"/>
      <c r="F4867" s="149"/>
      <c r="G4867" s="149"/>
      <c r="H4867" s="151"/>
      <c r="I4867" s="149"/>
      <c r="J4867" s="149"/>
      <c r="K4867" s="152"/>
      <c r="L4867" s="149"/>
      <c r="M4867" s="149"/>
      <c r="N4867" s="153"/>
      <c r="O4867" s="153"/>
      <c r="P4867" s="153"/>
    </row>
    <row r="4868" spans="1:16" x14ac:dyDescent="0.35">
      <c r="A4868" s="149"/>
      <c r="B4868" s="149"/>
      <c r="C4868" s="150"/>
      <c r="D4868" s="149"/>
      <c r="E4868" s="149"/>
      <c r="F4868" s="149"/>
      <c r="G4868" s="149"/>
      <c r="H4868" s="151"/>
      <c r="I4868" s="149"/>
      <c r="J4868" s="149"/>
      <c r="K4868" s="152"/>
      <c r="L4868" s="149"/>
      <c r="M4868" s="149"/>
      <c r="N4868" s="153"/>
      <c r="O4868" s="153"/>
      <c r="P4868" s="153"/>
    </row>
    <row r="4869" spans="1:16" x14ac:dyDescent="0.35">
      <c r="A4869" s="149"/>
      <c r="B4869" s="149"/>
      <c r="C4869" s="150"/>
      <c r="D4869" s="149"/>
      <c r="E4869" s="149"/>
      <c r="F4869" s="149"/>
      <c r="G4869" s="149"/>
      <c r="H4869" s="151"/>
      <c r="I4869" s="149"/>
      <c r="J4869" s="149"/>
      <c r="K4869" s="152"/>
      <c r="L4869" s="149"/>
      <c r="M4869" s="149"/>
      <c r="N4869" s="153"/>
      <c r="O4869" s="153"/>
      <c r="P4869" s="153"/>
    </row>
    <row r="4870" spans="1:16" x14ac:dyDescent="0.35">
      <c r="A4870" s="149"/>
      <c r="B4870" s="149"/>
      <c r="C4870" s="150"/>
      <c r="D4870" s="149"/>
      <c r="E4870" s="149"/>
      <c r="F4870" s="149"/>
      <c r="G4870" s="149"/>
      <c r="H4870" s="151"/>
      <c r="I4870" s="149"/>
      <c r="J4870" s="149"/>
      <c r="K4870" s="152"/>
      <c r="L4870" s="149"/>
      <c r="M4870" s="149"/>
      <c r="N4870" s="153"/>
      <c r="O4870" s="153"/>
      <c r="P4870" s="153"/>
    </row>
    <row r="4871" spans="1:16" x14ac:dyDescent="0.35">
      <c r="A4871" s="149"/>
      <c r="B4871" s="149"/>
      <c r="C4871" s="150"/>
      <c r="D4871" s="149"/>
      <c r="E4871" s="149"/>
      <c r="F4871" s="149"/>
      <c r="G4871" s="149"/>
      <c r="H4871" s="151"/>
      <c r="I4871" s="149"/>
      <c r="J4871" s="149"/>
      <c r="K4871" s="152"/>
      <c r="L4871" s="149"/>
      <c r="M4871" s="149"/>
      <c r="N4871" s="153"/>
      <c r="O4871" s="153"/>
      <c r="P4871" s="153"/>
    </row>
    <row r="4872" spans="1:16" x14ac:dyDescent="0.35">
      <c r="A4872" s="149"/>
      <c r="B4872" s="149"/>
      <c r="C4872" s="150"/>
      <c r="D4872" s="149"/>
      <c r="E4872" s="149"/>
      <c r="F4872" s="149"/>
      <c r="G4872" s="149"/>
      <c r="H4872" s="151"/>
      <c r="I4872" s="149"/>
      <c r="J4872" s="149"/>
      <c r="K4872" s="152"/>
      <c r="L4872" s="149"/>
      <c r="M4872" s="149"/>
      <c r="N4872" s="153"/>
      <c r="O4872" s="153"/>
      <c r="P4872" s="153"/>
    </row>
    <row r="4873" spans="1:16" x14ac:dyDescent="0.35">
      <c r="A4873" s="149"/>
      <c r="B4873" s="149"/>
      <c r="C4873" s="150"/>
      <c r="D4873" s="149"/>
      <c r="E4873" s="149"/>
      <c r="F4873" s="149"/>
      <c r="G4873" s="149"/>
      <c r="H4873" s="151"/>
      <c r="I4873" s="149"/>
      <c r="J4873" s="149"/>
      <c r="K4873" s="152"/>
      <c r="L4873" s="149"/>
      <c r="M4873" s="149"/>
      <c r="N4873" s="153"/>
      <c r="O4873" s="153"/>
      <c r="P4873" s="153"/>
    </row>
    <row r="4874" spans="1:16" x14ac:dyDescent="0.35">
      <c r="A4874" s="149"/>
      <c r="B4874" s="149"/>
      <c r="C4874" s="150"/>
      <c r="D4874" s="149"/>
      <c r="E4874" s="149"/>
      <c r="F4874" s="149"/>
      <c r="G4874" s="149"/>
      <c r="H4874" s="151"/>
      <c r="I4874" s="149"/>
      <c r="J4874" s="149"/>
      <c r="K4874" s="152"/>
      <c r="L4874" s="149"/>
      <c r="M4874" s="149"/>
      <c r="N4874" s="153"/>
      <c r="O4874" s="153"/>
      <c r="P4874" s="153"/>
    </row>
    <row r="4875" spans="1:16" x14ac:dyDescent="0.35">
      <c r="A4875" s="149"/>
      <c r="B4875" s="149"/>
      <c r="C4875" s="150"/>
      <c r="D4875" s="149"/>
      <c r="E4875" s="149"/>
      <c r="F4875" s="149"/>
      <c r="G4875" s="149"/>
      <c r="H4875" s="151"/>
      <c r="I4875" s="149"/>
      <c r="J4875" s="149"/>
      <c r="K4875" s="152"/>
      <c r="L4875" s="149"/>
      <c r="M4875" s="149"/>
      <c r="N4875" s="153"/>
      <c r="O4875" s="153"/>
      <c r="P4875" s="153"/>
    </row>
    <row r="4876" spans="1:16" x14ac:dyDescent="0.35">
      <c r="A4876" s="149"/>
      <c r="B4876" s="149"/>
      <c r="C4876" s="150"/>
      <c r="D4876" s="149"/>
      <c r="E4876" s="149"/>
      <c r="F4876" s="149"/>
      <c r="G4876" s="149"/>
      <c r="H4876" s="151"/>
      <c r="I4876" s="149"/>
      <c r="J4876" s="149"/>
      <c r="K4876" s="152"/>
      <c r="L4876" s="149"/>
      <c r="M4876" s="149"/>
      <c r="N4876" s="153"/>
      <c r="O4876" s="153"/>
      <c r="P4876" s="153"/>
    </row>
    <row r="4877" spans="1:16" x14ac:dyDescent="0.35">
      <c r="A4877" s="149"/>
      <c r="B4877" s="149"/>
      <c r="C4877" s="150"/>
      <c r="D4877" s="149"/>
      <c r="E4877" s="149"/>
      <c r="F4877" s="149"/>
      <c r="G4877" s="149"/>
      <c r="H4877" s="151"/>
      <c r="I4877" s="149"/>
      <c r="J4877" s="149"/>
      <c r="K4877" s="152"/>
      <c r="L4877" s="149"/>
      <c r="M4877" s="149"/>
      <c r="N4877" s="153"/>
      <c r="O4877" s="153"/>
      <c r="P4877" s="153"/>
    </row>
    <row r="4878" spans="1:16" x14ac:dyDescent="0.35">
      <c r="A4878" s="149"/>
      <c r="B4878" s="149"/>
      <c r="C4878" s="150"/>
      <c r="D4878" s="149"/>
      <c r="E4878" s="149"/>
      <c r="F4878" s="149"/>
      <c r="G4878" s="149"/>
      <c r="H4878" s="151"/>
      <c r="I4878" s="149"/>
      <c r="J4878" s="149"/>
      <c r="K4878" s="152"/>
      <c r="L4878" s="149"/>
      <c r="M4878" s="149"/>
      <c r="N4878" s="153"/>
      <c r="O4878" s="153"/>
      <c r="P4878" s="153"/>
    </row>
    <row r="4879" spans="1:16" x14ac:dyDescent="0.35">
      <c r="A4879" s="149"/>
      <c r="B4879" s="149"/>
      <c r="C4879" s="150"/>
      <c r="D4879" s="149"/>
      <c r="E4879" s="149"/>
      <c r="F4879" s="149"/>
      <c r="G4879" s="149"/>
      <c r="H4879" s="151"/>
      <c r="I4879" s="149"/>
      <c r="J4879" s="149"/>
      <c r="K4879" s="152"/>
      <c r="L4879" s="149"/>
      <c r="M4879" s="149"/>
      <c r="N4879" s="153"/>
      <c r="O4879" s="153"/>
      <c r="P4879" s="153"/>
    </row>
    <row r="4880" spans="1:16" x14ac:dyDescent="0.35">
      <c r="A4880" s="149"/>
      <c r="B4880" s="149"/>
      <c r="C4880" s="150"/>
      <c r="D4880" s="149"/>
      <c r="E4880" s="149"/>
      <c r="F4880" s="149"/>
      <c r="G4880" s="149"/>
      <c r="H4880" s="151"/>
      <c r="I4880" s="149"/>
      <c r="J4880" s="149"/>
      <c r="K4880" s="152"/>
      <c r="L4880" s="149"/>
      <c r="M4880" s="149"/>
      <c r="N4880" s="153"/>
      <c r="O4880" s="153"/>
      <c r="P4880" s="153"/>
    </row>
    <row r="4881" spans="1:16" x14ac:dyDescent="0.35">
      <c r="A4881" s="149"/>
      <c r="B4881" s="149"/>
      <c r="C4881" s="150"/>
      <c r="D4881" s="149"/>
      <c r="E4881" s="149"/>
      <c r="F4881" s="149"/>
      <c r="G4881" s="149"/>
      <c r="H4881" s="151"/>
      <c r="I4881" s="149"/>
      <c r="J4881" s="149"/>
      <c r="K4881" s="152"/>
      <c r="L4881" s="149"/>
      <c r="M4881" s="149"/>
      <c r="N4881" s="153"/>
      <c r="O4881" s="153"/>
      <c r="P4881" s="153"/>
    </row>
    <row r="4882" spans="1:16" x14ac:dyDescent="0.35">
      <c r="A4882" s="149"/>
      <c r="B4882" s="149"/>
      <c r="C4882" s="150"/>
      <c r="D4882" s="149"/>
      <c r="E4882" s="149"/>
      <c r="F4882" s="149"/>
      <c r="G4882" s="149"/>
      <c r="H4882" s="151"/>
      <c r="I4882" s="149"/>
      <c r="J4882" s="149"/>
      <c r="K4882" s="152"/>
      <c r="L4882" s="149"/>
      <c r="M4882" s="149"/>
      <c r="N4882" s="153"/>
      <c r="O4882" s="153"/>
      <c r="P4882" s="153"/>
    </row>
    <row r="4883" spans="1:16" x14ac:dyDescent="0.35">
      <c r="A4883" s="149"/>
      <c r="B4883" s="149"/>
      <c r="C4883" s="150"/>
      <c r="D4883" s="149"/>
      <c r="E4883" s="149"/>
      <c r="F4883" s="149"/>
      <c r="G4883" s="149"/>
      <c r="H4883" s="151"/>
      <c r="I4883" s="149"/>
      <c r="J4883" s="149"/>
      <c r="K4883" s="152"/>
      <c r="L4883" s="149"/>
      <c r="M4883" s="149"/>
      <c r="N4883" s="153"/>
      <c r="O4883" s="153"/>
      <c r="P4883" s="153"/>
    </row>
    <row r="4884" spans="1:16" x14ac:dyDescent="0.35">
      <c r="A4884" s="149"/>
      <c r="B4884" s="149"/>
      <c r="C4884" s="150"/>
      <c r="D4884" s="149"/>
      <c r="E4884" s="149"/>
      <c r="F4884" s="149"/>
      <c r="G4884" s="149"/>
      <c r="H4884" s="151"/>
      <c r="I4884" s="149"/>
      <c r="J4884" s="149"/>
      <c r="K4884" s="152"/>
      <c r="L4884" s="149"/>
      <c r="M4884" s="149"/>
      <c r="N4884" s="153"/>
      <c r="O4884" s="153"/>
      <c r="P4884" s="153"/>
    </row>
    <row r="4885" spans="1:16" x14ac:dyDescent="0.35">
      <c r="A4885" s="149"/>
      <c r="B4885" s="149"/>
      <c r="C4885" s="150"/>
      <c r="D4885" s="149"/>
      <c r="E4885" s="149"/>
      <c r="F4885" s="149"/>
      <c r="G4885" s="149"/>
      <c r="H4885" s="151"/>
      <c r="I4885" s="149"/>
      <c r="J4885" s="149"/>
      <c r="K4885" s="152"/>
      <c r="L4885" s="149"/>
      <c r="M4885" s="149"/>
      <c r="N4885" s="153"/>
      <c r="O4885" s="153"/>
      <c r="P4885" s="153"/>
    </row>
    <row r="4886" spans="1:16" x14ac:dyDescent="0.35">
      <c r="A4886" s="149"/>
      <c r="B4886" s="149"/>
      <c r="C4886" s="150"/>
      <c r="D4886" s="149"/>
      <c r="E4886" s="149"/>
      <c r="F4886" s="149"/>
      <c r="G4886" s="149"/>
      <c r="H4886" s="151"/>
      <c r="I4886" s="149"/>
      <c r="J4886" s="149"/>
      <c r="K4886" s="152"/>
      <c r="L4886" s="149"/>
      <c r="M4886" s="149"/>
      <c r="N4886" s="153"/>
      <c r="O4886" s="153"/>
      <c r="P4886" s="153"/>
    </row>
    <row r="4887" spans="1:16" x14ac:dyDescent="0.35">
      <c r="A4887" s="149"/>
      <c r="B4887" s="149"/>
      <c r="C4887" s="150"/>
      <c r="D4887" s="149"/>
      <c r="E4887" s="149"/>
      <c r="F4887" s="149"/>
      <c r="G4887" s="149"/>
      <c r="H4887" s="151"/>
      <c r="I4887" s="149"/>
      <c r="J4887" s="149"/>
      <c r="K4887" s="152"/>
      <c r="L4887" s="149"/>
      <c r="M4887" s="149"/>
      <c r="N4887" s="153"/>
      <c r="O4887" s="153"/>
      <c r="P4887" s="153"/>
    </row>
    <row r="4888" spans="1:16" x14ac:dyDescent="0.35">
      <c r="A4888" s="149"/>
      <c r="B4888" s="149"/>
      <c r="C4888" s="150"/>
      <c r="D4888" s="149"/>
      <c r="E4888" s="149"/>
      <c r="F4888" s="149"/>
      <c r="G4888" s="149"/>
      <c r="H4888" s="151"/>
      <c r="I4888" s="149"/>
      <c r="J4888" s="149"/>
      <c r="K4888" s="152"/>
      <c r="L4888" s="149"/>
      <c r="M4888" s="149"/>
      <c r="N4888" s="153"/>
      <c r="O4888" s="153"/>
      <c r="P4888" s="153"/>
    </row>
    <row r="4889" spans="1:16" x14ac:dyDescent="0.35">
      <c r="A4889" s="149"/>
      <c r="B4889" s="149"/>
      <c r="C4889" s="150"/>
      <c r="D4889" s="149"/>
      <c r="E4889" s="149"/>
      <c r="F4889" s="149"/>
      <c r="G4889" s="149"/>
      <c r="H4889" s="151"/>
      <c r="I4889" s="149"/>
      <c r="J4889" s="149"/>
      <c r="K4889" s="152"/>
      <c r="L4889" s="149"/>
      <c r="M4889" s="149"/>
      <c r="N4889" s="153"/>
      <c r="O4889" s="153"/>
      <c r="P4889" s="153"/>
    </row>
    <row r="4890" spans="1:16" x14ac:dyDescent="0.35">
      <c r="A4890" s="149"/>
      <c r="B4890" s="149"/>
      <c r="C4890" s="150"/>
      <c r="D4890" s="149"/>
      <c r="E4890" s="149"/>
      <c r="F4890" s="149"/>
      <c r="G4890" s="149"/>
      <c r="H4890" s="151"/>
      <c r="I4890" s="149"/>
      <c r="J4890" s="149"/>
      <c r="K4890" s="152"/>
      <c r="L4890" s="149"/>
      <c r="M4890" s="149"/>
      <c r="N4890" s="153"/>
      <c r="O4890" s="153"/>
      <c r="P4890" s="153"/>
    </row>
    <row r="4891" spans="1:16" x14ac:dyDescent="0.35">
      <c r="A4891" s="149"/>
      <c r="B4891" s="149"/>
      <c r="C4891" s="150"/>
      <c r="D4891" s="149"/>
      <c r="E4891" s="149"/>
      <c r="F4891" s="149"/>
      <c r="G4891" s="149"/>
      <c r="H4891" s="151"/>
      <c r="I4891" s="149"/>
      <c r="J4891" s="149"/>
      <c r="K4891" s="152"/>
      <c r="L4891" s="149"/>
      <c r="M4891" s="149"/>
      <c r="N4891" s="153"/>
      <c r="O4891" s="153"/>
      <c r="P4891" s="153"/>
    </row>
    <row r="4892" spans="1:16" x14ac:dyDescent="0.35">
      <c r="A4892" s="149"/>
      <c r="B4892" s="149"/>
      <c r="C4892" s="150"/>
      <c r="D4892" s="149"/>
      <c r="E4892" s="149"/>
      <c r="F4892" s="149"/>
      <c r="G4892" s="149"/>
      <c r="H4892" s="151"/>
      <c r="I4892" s="149"/>
      <c r="J4892" s="149"/>
      <c r="K4892" s="152"/>
      <c r="L4892" s="149"/>
      <c r="M4892" s="149"/>
      <c r="N4892" s="153"/>
      <c r="O4892" s="153"/>
      <c r="P4892" s="153"/>
    </row>
    <row r="4893" spans="1:16" x14ac:dyDescent="0.35">
      <c r="A4893" s="149"/>
      <c r="B4893" s="149"/>
      <c r="C4893" s="150"/>
      <c r="D4893" s="149"/>
      <c r="E4893" s="149"/>
      <c r="F4893" s="149"/>
      <c r="G4893" s="149"/>
      <c r="H4893" s="151"/>
      <c r="I4893" s="149"/>
      <c r="J4893" s="149"/>
      <c r="K4893" s="152"/>
      <c r="L4893" s="149"/>
      <c r="M4893" s="149"/>
      <c r="N4893" s="153"/>
      <c r="O4893" s="153"/>
      <c r="P4893" s="153"/>
    </row>
    <row r="4894" spans="1:16" x14ac:dyDescent="0.35">
      <c r="A4894" s="149"/>
      <c r="B4894" s="149"/>
      <c r="C4894" s="150"/>
      <c r="D4894" s="149"/>
      <c r="E4894" s="149"/>
      <c r="F4894" s="149"/>
      <c r="G4894" s="149"/>
      <c r="H4894" s="151"/>
      <c r="I4894" s="149"/>
      <c r="J4894" s="149"/>
      <c r="K4894" s="152"/>
      <c r="L4894" s="149"/>
      <c r="M4894" s="149"/>
      <c r="N4894" s="153"/>
      <c r="O4894" s="153"/>
      <c r="P4894" s="153"/>
    </row>
    <row r="4895" spans="1:16" x14ac:dyDescent="0.35">
      <c r="A4895" s="149"/>
      <c r="B4895" s="149"/>
      <c r="C4895" s="150"/>
      <c r="D4895" s="149"/>
      <c r="E4895" s="149"/>
      <c r="F4895" s="149"/>
      <c r="G4895" s="149"/>
      <c r="H4895" s="151"/>
      <c r="I4895" s="149"/>
      <c r="J4895" s="149"/>
      <c r="K4895" s="152"/>
      <c r="L4895" s="149"/>
      <c r="M4895" s="149"/>
      <c r="N4895" s="153"/>
      <c r="O4895" s="153"/>
      <c r="P4895" s="153"/>
    </row>
    <row r="4896" spans="1:16" x14ac:dyDescent="0.35">
      <c r="A4896" s="149"/>
      <c r="B4896" s="149"/>
      <c r="C4896" s="150"/>
      <c r="D4896" s="149"/>
      <c r="E4896" s="149"/>
      <c r="F4896" s="149"/>
      <c r="G4896" s="149"/>
      <c r="H4896" s="151"/>
      <c r="I4896" s="149"/>
      <c r="J4896" s="149"/>
      <c r="K4896" s="152"/>
      <c r="L4896" s="149"/>
      <c r="M4896" s="149"/>
      <c r="N4896" s="153"/>
      <c r="O4896" s="153"/>
      <c r="P4896" s="153"/>
    </row>
    <row r="4897" spans="1:16" x14ac:dyDescent="0.35">
      <c r="A4897" s="149"/>
      <c r="B4897" s="149"/>
      <c r="C4897" s="150"/>
      <c r="D4897" s="149"/>
      <c r="E4897" s="149"/>
      <c r="F4897" s="149"/>
      <c r="G4897" s="149"/>
      <c r="H4897" s="151"/>
      <c r="I4897" s="149"/>
      <c r="J4897" s="149"/>
      <c r="K4897" s="152"/>
      <c r="L4897" s="149"/>
      <c r="M4897" s="149"/>
      <c r="N4897" s="153"/>
      <c r="O4897" s="153"/>
      <c r="P4897" s="153"/>
    </row>
    <row r="4898" spans="1:16" x14ac:dyDescent="0.35">
      <c r="A4898" s="149"/>
      <c r="B4898" s="149"/>
      <c r="C4898" s="150"/>
      <c r="D4898" s="149"/>
      <c r="E4898" s="149"/>
      <c r="F4898" s="149"/>
      <c r="G4898" s="149"/>
      <c r="H4898" s="151"/>
      <c r="I4898" s="149"/>
      <c r="J4898" s="149"/>
      <c r="K4898" s="152"/>
      <c r="L4898" s="149"/>
      <c r="M4898" s="149"/>
      <c r="N4898" s="153"/>
      <c r="O4898" s="153"/>
      <c r="P4898" s="153"/>
    </row>
    <row r="4899" spans="1:16" x14ac:dyDescent="0.35">
      <c r="A4899" s="149"/>
      <c r="B4899" s="149"/>
      <c r="C4899" s="150"/>
      <c r="D4899" s="149"/>
      <c r="E4899" s="149"/>
      <c r="F4899" s="149"/>
      <c r="G4899" s="149"/>
      <c r="H4899" s="151"/>
      <c r="I4899" s="149"/>
      <c r="J4899" s="149"/>
      <c r="K4899" s="152"/>
      <c r="L4899" s="149"/>
      <c r="M4899" s="149"/>
      <c r="N4899" s="153"/>
      <c r="O4899" s="153"/>
      <c r="P4899" s="153"/>
    </row>
    <row r="4900" spans="1:16" x14ac:dyDescent="0.35">
      <c r="A4900" s="149"/>
      <c r="B4900" s="149"/>
      <c r="C4900" s="150"/>
      <c r="D4900" s="149"/>
      <c r="E4900" s="149"/>
      <c r="F4900" s="149"/>
      <c r="G4900" s="149"/>
      <c r="H4900" s="151"/>
      <c r="I4900" s="149"/>
      <c r="J4900" s="149"/>
      <c r="K4900" s="152"/>
      <c r="L4900" s="149"/>
      <c r="M4900" s="149"/>
      <c r="N4900" s="153"/>
      <c r="O4900" s="153"/>
      <c r="P4900" s="153"/>
    </row>
    <row r="4901" spans="1:16" x14ac:dyDescent="0.35">
      <c r="A4901" s="149"/>
      <c r="B4901" s="149"/>
      <c r="C4901" s="150"/>
      <c r="D4901" s="149"/>
      <c r="E4901" s="149"/>
      <c r="F4901" s="149"/>
      <c r="G4901" s="149"/>
      <c r="H4901" s="151"/>
      <c r="I4901" s="149"/>
      <c r="J4901" s="149"/>
      <c r="K4901" s="152"/>
      <c r="L4901" s="149"/>
      <c r="M4901" s="149"/>
      <c r="N4901" s="153"/>
      <c r="O4901" s="153"/>
      <c r="P4901" s="153"/>
    </row>
    <row r="4902" spans="1:16" x14ac:dyDescent="0.35">
      <c r="A4902" s="149"/>
      <c r="B4902" s="149"/>
      <c r="C4902" s="150"/>
      <c r="D4902" s="149"/>
      <c r="E4902" s="149"/>
      <c r="F4902" s="149"/>
      <c r="G4902" s="149"/>
      <c r="H4902" s="151"/>
      <c r="I4902" s="149"/>
      <c r="J4902" s="149"/>
      <c r="K4902" s="152"/>
      <c r="L4902" s="149"/>
      <c r="M4902" s="149"/>
      <c r="N4902" s="153"/>
      <c r="O4902" s="153"/>
      <c r="P4902" s="153"/>
    </row>
    <row r="4903" spans="1:16" x14ac:dyDescent="0.35">
      <c r="A4903" s="149"/>
      <c r="B4903" s="149"/>
      <c r="C4903" s="150"/>
      <c r="D4903" s="149"/>
      <c r="E4903" s="149"/>
      <c r="F4903" s="149"/>
      <c r="G4903" s="149"/>
      <c r="H4903" s="151"/>
      <c r="I4903" s="149"/>
      <c r="J4903" s="149"/>
      <c r="K4903" s="152"/>
      <c r="L4903" s="149"/>
      <c r="M4903" s="149"/>
      <c r="N4903" s="153"/>
      <c r="O4903" s="153"/>
      <c r="P4903" s="153"/>
    </row>
    <row r="4904" spans="1:16" x14ac:dyDescent="0.35">
      <c r="A4904" s="149"/>
      <c r="B4904" s="149"/>
      <c r="C4904" s="150"/>
      <c r="D4904" s="149"/>
      <c r="E4904" s="149"/>
      <c r="F4904" s="149"/>
      <c r="G4904" s="149"/>
      <c r="H4904" s="151"/>
      <c r="I4904" s="149"/>
      <c r="J4904" s="149"/>
      <c r="K4904" s="152"/>
      <c r="L4904" s="149"/>
      <c r="M4904" s="149"/>
      <c r="N4904" s="153"/>
      <c r="O4904" s="153"/>
      <c r="P4904" s="153"/>
    </row>
    <row r="4905" spans="1:16" x14ac:dyDescent="0.35">
      <c r="A4905" s="149"/>
      <c r="B4905" s="149"/>
      <c r="C4905" s="150"/>
      <c r="D4905" s="149"/>
      <c r="E4905" s="149"/>
      <c r="F4905" s="149"/>
      <c r="G4905" s="149"/>
      <c r="H4905" s="151"/>
      <c r="I4905" s="149"/>
      <c r="J4905" s="149"/>
      <c r="K4905" s="152"/>
      <c r="L4905" s="149"/>
      <c r="M4905" s="149"/>
      <c r="N4905" s="153"/>
      <c r="O4905" s="153"/>
      <c r="P4905" s="153"/>
    </row>
    <row r="4906" spans="1:16" x14ac:dyDescent="0.35">
      <c r="A4906" s="149"/>
      <c r="B4906" s="149"/>
      <c r="C4906" s="150"/>
      <c r="D4906" s="149"/>
      <c r="E4906" s="149"/>
      <c r="F4906" s="149"/>
      <c r="G4906" s="149"/>
      <c r="H4906" s="151"/>
      <c r="I4906" s="149"/>
      <c r="J4906" s="149"/>
      <c r="K4906" s="152"/>
      <c r="L4906" s="149"/>
      <c r="M4906" s="149"/>
      <c r="N4906" s="153"/>
      <c r="O4906" s="153"/>
      <c r="P4906" s="153"/>
    </row>
    <row r="4907" spans="1:16" x14ac:dyDescent="0.35">
      <c r="A4907" s="149"/>
      <c r="B4907" s="149"/>
      <c r="C4907" s="150"/>
      <c r="D4907" s="149"/>
      <c r="E4907" s="149"/>
      <c r="F4907" s="149"/>
      <c r="G4907" s="149"/>
      <c r="H4907" s="151"/>
      <c r="I4907" s="149"/>
      <c r="J4907" s="149"/>
      <c r="K4907" s="152"/>
      <c r="L4907" s="149"/>
      <c r="M4907" s="149"/>
      <c r="N4907" s="153"/>
      <c r="O4907" s="153"/>
      <c r="P4907" s="153"/>
    </row>
    <row r="4908" spans="1:16" x14ac:dyDescent="0.35">
      <c r="A4908" s="149"/>
      <c r="B4908" s="149"/>
      <c r="C4908" s="150"/>
      <c r="D4908" s="149"/>
      <c r="E4908" s="149"/>
      <c r="F4908" s="149"/>
      <c r="G4908" s="149"/>
      <c r="H4908" s="151"/>
      <c r="I4908" s="149"/>
      <c r="J4908" s="149"/>
      <c r="K4908" s="152"/>
      <c r="L4908" s="149"/>
      <c r="M4908" s="149"/>
      <c r="N4908" s="153"/>
      <c r="O4908" s="153"/>
      <c r="P4908" s="153"/>
    </row>
    <row r="4909" spans="1:16" x14ac:dyDescent="0.35">
      <c r="A4909" s="149"/>
      <c r="B4909" s="149"/>
      <c r="C4909" s="150"/>
      <c r="D4909" s="149"/>
      <c r="E4909" s="149"/>
      <c r="F4909" s="149"/>
      <c r="G4909" s="149"/>
      <c r="H4909" s="151"/>
      <c r="I4909" s="149"/>
      <c r="J4909" s="149"/>
      <c r="K4909" s="152"/>
      <c r="L4909" s="149"/>
      <c r="M4909" s="149"/>
      <c r="N4909" s="153"/>
      <c r="O4909" s="153"/>
      <c r="P4909" s="153"/>
    </row>
    <row r="4910" spans="1:16" x14ac:dyDescent="0.35">
      <c r="A4910" s="149"/>
      <c r="B4910" s="149"/>
      <c r="C4910" s="150"/>
      <c r="D4910" s="149"/>
      <c r="E4910" s="149"/>
      <c r="F4910" s="149"/>
      <c r="G4910" s="149"/>
      <c r="H4910" s="151"/>
      <c r="I4910" s="149"/>
      <c r="J4910" s="149"/>
      <c r="K4910" s="152"/>
      <c r="L4910" s="149"/>
      <c r="M4910" s="149"/>
      <c r="N4910" s="153"/>
      <c r="O4910" s="153"/>
      <c r="P4910" s="153"/>
    </row>
    <row r="4911" spans="1:16" x14ac:dyDescent="0.35">
      <c r="A4911" s="149"/>
      <c r="B4911" s="149"/>
      <c r="C4911" s="150"/>
      <c r="D4911" s="149"/>
      <c r="E4911" s="149"/>
      <c r="F4911" s="149"/>
      <c r="G4911" s="149"/>
      <c r="H4911" s="151"/>
      <c r="I4911" s="149"/>
      <c r="J4911" s="149"/>
      <c r="K4911" s="152"/>
      <c r="L4911" s="149"/>
      <c r="M4911" s="149"/>
      <c r="N4911" s="153"/>
      <c r="O4911" s="153"/>
      <c r="P4911" s="153"/>
    </row>
    <row r="4912" spans="1:16" x14ac:dyDescent="0.35">
      <c r="A4912" s="149"/>
      <c r="B4912" s="149"/>
      <c r="C4912" s="150"/>
      <c r="D4912" s="149"/>
      <c r="E4912" s="149"/>
      <c r="F4912" s="149"/>
      <c r="G4912" s="149"/>
      <c r="H4912" s="151"/>
      <c r="I4912" s="149"/>
      <c r="J4912" s="149"/>
      <c r="K4912" s="152"/>
      <c r="L4912" s="149"/>
      <c r="M4912" s="149"/>
      <c r="N4912" s="153"/>
      <c r="O4912" s="153"/>
      <c r="P4912" s="153"/>
    </row>
    <row r="4913" spans="1:16" x14ac:dyDescent="0.35">
      <c r="A4913" s="149"/>
      <c r="B4913" s="149"/>
      <c r="C4913" s="150"/>
      <c r="D4913" s="149"/>
      <c r="E4913" s="149"/>
      <c r="F4913" s="149"/>
      <c r="G4913" s="149"/>
      <c r="H4913" s="151"/>
      <c r="I4913" s="149"/>
      <c r="J4913" s="149"/>
      <c r="K4913" s="152"/>
      <c r="L4913" s="149"/>
      <c r="M4913" s="149"/>
      <c r="N4913" s="153"/>
      <c r="O4913" s="153"/>
      <c r="P4913" s="153"/>
    </row>
    <row r="4914" spans="1:16" x14ac:dyDescent="0.35">
      <c r="A4914" s="149"/>
      <c r="B4914" s="149"/>
      <c r="C4914" s="150"/>
      <c r="D4914" s="149"/>
      <c r="E4914" s="149"/>
      <c r="F4914" s="149"/>
      <c r="G4914" s="149"/>
      <c r="H4914" s="151"/>
      <c r="I4914" s="149"/>
      <c r="J4914" s="149"/>
      <c r="K4914" s="152"/>
      <c r="L4914" s="149"/>
      <c r="M4914" s="149"/>
      <c r="N4914" s="153"/>
      <c r="O4914" s="153"/>
      <c r="P4914" s="153"/>
    </row>
    <row r="4915" spans="1:16" x14ac:dyDescent="0.35">
      <c r="A4915" s="149"/>
      <c r="B4915" s="149"/>
      <c r="C4915" s="150"/>
      <c r="D4915" s="149"/>
      <c r="E4915" s="149"/>
      <c r="F4915" s="149"/>
      <c r="G4915" s="149"/>
      <c r="H4915" s="151"/>
      <c r="I4915" s="149"/>
      <c r="J4915" s="149"/>
      <c r="K4915" s="152"/>
      <c r="L4915" s="149"/>
      <c r="M4915" s="149"/>
      <c r="N4915" s="153"/>
      <c r="O4915" s="153"/>
      <c r="P4915" s="153"/>
    </row>
    <row r="4916" spans="1:16" x14ac:dyDescent="0.35">
      <c r="A4916" s="149"/>
      <c r="B4916" s="149"/>
      <c r="C4916" s="150"/>
      <c r="D4916" s="149"/>
      <c r="E4916" s="149"/>
      <c r="F4916" s="149"/>
      <c r="G4916" s="149"/>
      <c r="H4916" s="151"/>
      <c r="I4916" s="149"/>
      <c r="J4916" s="149"/>
      <c r="K4916" s="152"/>
      <c r="L4916" s="149"/>
      <c r="M4916" s="149"/>
      <c r="N4916" s="153"/>
      <c r="O4916" s="153"/>
      <c r="P4916" s="153"/>
    </row>
    <row r="4917" spans="1:16" x14ac:dyDescent="0.35">
      <c r="A4917" s="149"/>
      <c r="B4917" s="149"/>
      <c r="C4917" s="150"/>
      <c r="D4917" s="149"/>
      <c r="E4917" s="149"/>
      <c r="F4917" s="149"/>
      <c r="G4917" s="149"/>
      <c r="H4917" s="151"/>
      <c r="I4917" s="149"/>
      <c r="J4917" s="149"/>
      <c r="K4917" s="152"/>
      <c r="L4917" s="149"/>
      <c r="M4917" s="149"/>
      <c r="N4917" s="153"/>
      <c r="O4917" s="153"/>
      <c r="P4917" s="153"/>
    </row>
    <row r="4918" spans="1:16" x14ac:dyDescent="0.35">
      <c r="A4918" s="149"/>
      <c r="B4918" s="149"/>
      <c r="C4918" s="150"/>
      <c r="D4918" s="149"/>
      <c r="E4918" s="149"/>
      <c r="F4918" s="149"/>
      <c r="G4918" s="149"/>
      <c r="H4918" s="151"/>
      <c r="I4918" s="149"/>
      <c r="J4918" s="149"/>
      <c r="K4918" s="152"/>
      <c r="L4918" s="149"/>
      <c r="M4918" s="149"/>
      <c r="N4918" s="153"/>
      <c r="O4918" s="153"/>
      <c r="P4918" s="153"/>
    </row>
    <row r="4919" spans="1:16" x14ac:dyDescent="0.35">
      <c r="A4919" s="149"/>
      <c r="B4919" s="149"/>
      <c r="C4919" s="150"/>
      <c r="D4919" s="149"/>
      <c r="E4919" s="149"/>
      <c r="F4919" s="149"/>
      <c r="G4919" s="149"/>
      <c r="H4919" s="151"/>
      <c r="I4919" s="149"/>
      <c r="J4919" s="149"/>
      <c r="K4919" s="152"/>
      <c r="L4919" s="149"/>
      <c r="M4919" s="149"/>
      <c r="N4919" s="153"/>
      <c r="O4919" s="153"/>
      <c r="P4919" s="153"/>
    </row>
    <row r="4920" spans="1:16" x14ac:dyDescent="0.35">
      <c r="A4920" s="149"/>
      <c r="B4920" s="149"/>
      <c r="C4920" s="150"/>
      <c r="D4920" s="149"/>
      <c r="E4920" s="149"/>
      <c r="F4920" s="149"/>
      <c r="G4920" s="149"/>
      <c r="H4920" s="151"/>
      <c r="I4920" s="149"/>
      <c r="J4920" s="149"/>
      <c r="K4920" s="152"/>
      <c r="L4920" s="149"/>
      <c r="M4920" s="149"/>
      <c r="N4920" s="153"/>
      <c r="O4920" s="153"/>
      <c r="P4920" s="153"/>
    </row>
    <row r="4921" spans="1:16" x14ac:dyDescent="0.35">
      <c r="A4921" s="149"/>
      <c r="B4921" s="149"/>
      <c r="C4921" s="150"/>
      <c r="D4921" s="149"/>
      <c r="E4921" s="149"/>
      <c r="F4921" s="149"/>
      <c r="G4921" s="149"/>
      <c r="H4921" s="151"/>
      <c r="I4921" s="149"/>
      <c r="J4921" s="149"/>
      <c r="K4921" s="152"/>
      <c r="L4921" s="149"/>
      <c r="M4921" s="149"/>
      <c r="N4921" s="153"/>
      <c r="O4921" s="153"/>
      <c r="P4921" s="153"/>
    </row>
    <row r="4922" spans="1:16" x14ac:dyDescent="0.35">
      <c r="A4922" s="149"/>
      <c r="B4922" s="149"/>
      <c r="C4922" s="150"/>
      <c r="D4922" s="149"/>
      <c r="E4922" s="149"/>
      <c r="F4922" s="149"/>
      <c r="G4922" s="149"/>
      <c r="H4922" s="151"/>
      <c r="I4922" s="149"/>
      <c r="J4922" s="149"/>
      <c r="K4922" s="152"/>
      <c r="L4922" s="149"/>
      <c r="M4922" s="149"/>
      <c r="N4922" s="153"/>
      <c r="O4922" s="153"/>
      <c r="P4922" s="153"/>
    </row>
    <row r="4923" spans="1:16" x14ac:dyDescent="0.35">
      <c r="A4923" s="149"/>
      <c r="B4923" s="149"/>
      <c r="C4923" s="150"/>
      <c r="D4923" s="149"/>
      <c r="E4923" s="149"/>
      <c r="F4923" s="149"/>
      <c r="G4923" s="149"/>
      <c r="H4923" s="151"/>
      <c r="I4923" s="149"/>
      <c r="J4923" s="149"/>
      <c r="K4923" s="152"/>
      <c r="L4923" s="149"/>
      <c r="M4923" s="149"/>
      <c r="N4923" s="153"/>
      <c r="O4923" s="153"/>
      <c r="P4923" s="153"/>
    </row>
    <row r="4924" spans="1:16" x14ac:dyDescent="0.35">
      <c r="A4924" s="149"/>
      <c r="B4924" s="149"/>
      <c r="C4924" s="150"/>
      <c r="D4924" s="149"/>
      <c r="E4924" s="149"/>
      <c r="F4924" s="149"/>
      <c r="G4924" s="149"/>
      <c r="H4924" s="151"/>
      <c r="I4924" s="149"/>
      <c r="J4924" s="149"/>
      <c r="K4924" s="152"/>
      <c r="L4924" s="149"/>
      <c r="M4924" s="149"/>
      <c r="N4924" s="153"/>
      <c r="O4924" s="153"/>
      <c r="P4924" s="153"/>
    </row>
    <row r="4925" spans="1:16" x14ac:dyDescent="0.35">
      <c r="A4925" s="149"/>
      <c r="B4925" s="149"/>
      <c r="C4925" s="150"/>
      <c r="D4925" s="149"/>
      <c r="E4925" s="149"/>
      <c r="F4925" s="149"/>
      <c r="G4925" s="149"/>
      <c r="H4925" s="151"/>
      <c r="I4925" s="149"/>
      <c r="J4925" s="149"/>
      <c r="K4925" s="152"/>
      <c r="L4925" s="149"/>
      <c r="M4925" s="149"/>
      <c r="N4925" s="153"/>
      <c r="O4925" s="153"/>
      <c r="P4925" s="153"/>
    </row>
    <row r="4926" spans="1:16" x14ac:dyDescent="0.35">
      <c r="A4926" s="149"/>
      <c r="B4926" s="149"/>
      <c r="C4926" s="150"/>
      <c r="D4926" s="149"/>
      <c r="E4926" s="149"/>
      <c r="F4926" s="149"/>
      <c r="G4926" s="149"/>
      <c r="H4926" s="151"/>
      <c r="I4926" s="149"/>
      <c r="J4926" s="149"/>
      <c r="K4926" s="152"/>
      <c r="L4926" s="149"/>
      <c r="M4926" s="149"/>
      <c r="N4926" s="153"/>
      <c r="O4926" s="153"/>
      <c r="P4926" s="153"/>
    </row>
    <row r="4927" spans="1:16" x14ac:dyDescent="0.35">
      <c r="A4927" s="149"/>
      <c r="B4927" s="149"/>
      <c r="C4927" s="150"/>
      <c r="D4927" s="149"/>
      <c r="E4927" s="149"/>
      <c r="F4927" s="149"/>
      <c r="G4927" s="149"/>
      <c r="H4927" s="151"/>
      <c r="I4927" s="149"/>
      <c r="J4927" s="149"/>
      <c r="K4927" s="152"/>
      <c r="L4927" s="149"/>
      <c r="M4927" s="149"/>
      <c r="N4927" s="153"/>
      <c r="O4927" s="153"/>
      <c r="P4927" s="153"/>
    </row>
    <row r="4928" spans="1:16" x14ac:dyDescent="0.35">
      <c r="A4928" s="149"/>
      <c r="B4928" s="149"/>
      <c r="C4928" s="150"/>
      <c r="D4928" s="149"/>
      <c r="E4928" s="149"/>
      <c r="F4928" s="149"/>
      <c r="G4928" s="149"/>
      <c r="H4928" s="151"/>
      <c r="I4928" s="149"/>
      <c r="J4928" s="149"/>
      <c r="K4928" s="152"/>
      <c r="L4928" s="149"/>
      <c r="M4928" s="149"/>
      <c r="N4928" s="153"/>
      <c r="O4928" s="153"/>
      <c r="P4928" s="153"/>
    </row>
    <row r="4929" spans="1:16" x14ac:dyDescent="0.35">
      <c r="A4929" s="149"/>
      <c r="B4929" s="149"/>
      <c r="C4929" s="150"/>
      <c r="D4929" s="149"/>
      <c r="E4929" s="149"/>
      <c r="F4929" s="149"/>
      <c r="G4929" s="149"/>
      <c r="H4929" s="151"/>
      <c r="I4929" s="149"/>
      <c r="J4929" s="149"/>
      <c r="K4929" s="152"/>
      <c r="L4929" s="149"/>
      <c r="M4929" s="149"/>
      <c r="N4929" s="153"/>
      <c r="O4929" s="153"/>
      <c r="P4929" s="153"/>
    </row>
    <row r="4930" spans="1:16" x14ac:dyDescent="0.35">
      <c r="A4930" s="149"/>
      <c r="B4930" s="149"/>
      <c r="C4930" s="150"/>
      <c r="D4930" s="149"/>
      <c r="E4930" s="149"/>
      <c r="F4930" s="149"/>
      <c r="G4930" s="149"/>
      <c r="H4930" s="151"/>
      <c r="I4930" s="149"/>
      <c r="J4930" s="149"/>
      <c r="K4930" s="152"/>
      <c r="L4930" s="149"/>
      <c r="M4930" s="149"/>
      <c r="N4930" s="153"/>
      <c r="O4930" s="153"/>
      <c r="P4930" s="153"/>
    </row>
    <row r="4931" spans="1:16" x14ac:dyDescent="0.35">
      <c r="A4931" s="149"/>
      <c r="B4931" s="149"/>
      <c r="C4931" s="150"/>
      <c r="D4931" s="149"/>
      <c r="E4931" s="149"/>
      <c r="F4931" s="149"/>
      <c r="G4931" s="149"/>
      <c r="H4931" s="151"/>
      <c r="I4931" s="149"/>
      <c r="J4931" s="149"/>
      <c r="K4931" s="152"/>
      <c r="L4931" s="149"/>
      <c r="M4931" s="149"/>
      <c r="N4931" s="153"/>
      <c r="O4931" s="153"/>
      <c r="P4931" s="153"/>
    </row>
    <row r="4932" spans="1:16" x14ac:dyDescent="0.35">
      <c r="A4932" s="149"/>
      <c r="B4932" s="149"/>
      <c r="C4932" s="150"/>
      <c r="D4932" s="149"/>
      <c r="E4932" s="149"/>
      <c r="F4932" s="149"/>
      <c r="G4932" s="149"/>
      <c r="H4932" s="151"/>
      <c r="I4932" s="149"/>
      <c r="J4932" s="149"/>
      <c r="K4932" s="152"/>
      <c r="L4932" s="149"/>
      <c r="M4932" s="149"/>
      <c r="N4932" s="153"/>
      <c r="O4932" s="153"/>
      <c r="P4932" s="153"/>
    </row>
    <row r="4933" spans="1:16" x14ac:dyDescent="0.35">
      <c r="A4933" s="149"/>
      <c r="B4933" s="149"/>
      <c r="C4933" s="150"/>
      <c r="D4933" s="149"/>
      <c r="E4933" s="149"/>
      <c r="F4933" s="149"/>
      <c r="G4933" s="149"/>
      <c r="H4933" s="151"/>
      <c r="I4933" s="149"/>
      <c r="J4933" s="149"/>
      <c r="K4933" s="152"/>
      <c r="L4933" s="149"/>
      <c r="M4933" s="149"/>
      <c r="N4933" s="153"/>
      <c r="O4933" s="153"/>
      <c r="P4933" s="153"/>
    </row>
    <row r="4934" spans="1:16" x14ac:dyDescent="0.35">
      <c r="A4934" s="149"/>
      <c r="B4934" s="149"/>
      <c r="C4934" s="150"/>
      <c r="D4934" s="149"/>
      <c r="E4934" s="149"/>
      <c r="F4934" s="149"/>
      <c r="G4934" s="149"/>
      <c r="H4934" s="151"/>
      <c r="I4934" s="149"/>
      <c r="J4934" s="149"/>
      <c r="K4934" s="152"/>
      <c r="L4934" s="149"/>
      <c r="M4934" s="149"/>
      <c r="N4934" s="153"/>
      <c r="O4934" s="153"/>
      <c r="P4934" s="153"/>
    </row>
    <row r="4935" spans="1:16" x14ac:dyDescent="0.35">
      <c r="A4935" s="149"/>
      <c r="B4935" s="149"/>
      <c r="C4935" s="150"/>
      <c r="D4935" s="149"/>
      <c r="E4935" s="149"/>
      <c r="F4935" s="149"/>
      <c r="G4935" s="149"/>
      <c r="H4935" s="151"/>
      <c r="I4935" s="149"/>
      <c r="J4935" s="149"/>
      <c r="K4935" s="152"/>
      <c r="L4935" s="149"/>
      <c r="M4935" s="149"/>
      <c r="N4935" s="153"/>
      <c r="O4935" s="153"/>
      <c r="P4935" s="153"/>
    </row>
    <row r="4936" spans="1:16" x14ac:dyDescent="0.35">
      <c r="A4936" s="149"/>
      <c r="B4936" s="149"/>
      <c r="C4936" s="150"/>
      <c r="D4936" s="149"/>
      <c r="E4936" s="149"/>
      <c r="F4936" s="149"/>
      <c r="G4936" s="149"/>
      <c r="H4936" s="151"/>
      <c r="I4936" s="149"/>
      <c r="J4936" s="149"/>
      <c r="K4936" s="152"/>
      <c r="L4936" s="149"/>
      <c r="M4936" s="149"/>
      <c r="N4936" s="153"/>
      <c r="O4936" s="153"/>
      <c r="P4936" s="153"/>
    </row>
    <row r="4937" spans="1:16" x14ac:dyDescent="0.35">
      <c r="A4937" s="149"/>
      <c r="B4937" s="149"/>
      <c r="C4937" s="150"/>
      <c r="D4937" s="149"/>
      <c r="E4937" s="149"/>
      <c r="F4937" s="149"/>
      <c r="G4937" s="149"/>
      <c r="H4937" s="151"/>
      <c r="I4937" s="149"/>
      <c r="J4937" s="149"/>
      <c r="K4937" s="152"/>
      <c r="L4937" s="149"/>
      <c r="M4937" s="149"/>
      <c r="N4937" s="153"/>
      <c r="O4937" s="153"/>
      <c r="P4937" s="153"/>
    </row>
    <row r="4938" spans="1:16" x14ac:dyDescent="0.35">
      <c r="A4938" s="149"/>
      <c r="B4938" s="149"/>
      <c r="C4938" s="150"/>
      <c r="D4938" s="149"/>
      <c r="E4938" s="149"/>
      <c r="F4938" s="149"/>
      <c r="G4938" s="149"/>
      <c r="H4938" s="151"/>
      <c r="I4938" s="149"/>
      <c r="J4938" s="149"/>
      <c r="K4938" s="152"/>
      <c r="L4938" s="149"/>
      <c r="M4938" s="149"/>
      <c r="N4938" s="153"/>
      <c r="O4938" s="153"/>
      <c r="P4938" s="153"/>
    </row>
    <row r="4939" spans="1:16" x14ac:dyDescent="0.35">
      <c r="A4939" s="149"/>
      <c r="B4939" s="149"/>
      <c r="C4939" s="150"/>
      <c r="D4939" s="149"/>
      <c r="E4939" s="149"/>
      <c r="F4939" s="149"/>
      <c r="G4939" s="149"/>
      <c r="H4939" s="151"/>
      <c r="I4939" s="149"/>
      <c r="J4939" s="149"/>
      <c r="K4939" s="152"/>
      <c r="L4939" s="149"/>
      <c r="M4939" s="149"/>
      <c r="N4939" s="153"/>
      <c r="O4939" s="153"/>
      <c r="P4939" s="153"/>
    </row>
    <row r="4940" spans="1:16" x14ac:dyDescent="0.35">
      <c r="A4940" s="149"/>
      <c r="B4940" s="149"/>
      <c r="C4940" s="150"/>
      <c r="D4940" s="149"/>
      <c r="E4940" s="149"/>
      <c r="F4940" s="149"/>
      <c r="G4940" s="149"/>
      <c r="H4940" s="151"/>
      <c r="I4940" s="149"/>
      <c r="J4940" s="149"/>
      <c r="K4940" s="152"/>
      <c r="L4940" s="149"/>
      <c r="M4940" s="149"/>
      <c r="N4940" s="153"/>
      <c r="O4940" s="153"/>
      <c r="P4940" s="153"/>
    </row>
    <row r="4941" spans="1:16" x14ac:dyDescent="0.35">
      <c r="A4941" s="149"/>
      <c r="B4941" s="149"/>
      <c r="C4941" s="150"/>
      <c r="D4941" s="149"/>
      <c r="E4941" s="149"/>
      <c r="F4941" s="149"/>
      <c r="G4941" s="149"/>
      <c r="H4941" s="151"/>
      <c r="I4941" s="149"/>
      <c r="J4941" s="149"/>
      <c r="K4941" s="152"/>
      <c r="L4941" s="149"/>
      <c r="M4941" s="149"/>
      <c r="N4941" s="153"/>
      <c r="O4941" s="153"/>
      <c r="P4941" s="153"/>
    </row>
    <row r="4942" spans="1:16" x14ac:dyDescent="0.35">
      <c r="A4942" s="149"/>
      <c r="B4942" s="149"/>
      <c r="C4942" s="150"/>
      <c r="D4942" s="149"/>
      <c r="E4942" s="149"/>
      <c r="F4942" s="149"/>
      <c r="G4942" s="149"/>
      <c r="H4942" s="151"/>
      <c r="I4942" s="149"/>
      <c r="J4942" s="149"/>
      <c r="K4942" s="152"/>
      <c r="L4942" s="149"/>
      <c r="M4942" s="149"/>
      <c r="N4942" s="153"/>
      <c r="O4942" s="153"/>
      <c r="P4942" s="153"/>
    </row>
    <row r="4943" spans="1:16" x14ac:dyDescent="0.35">
      <c r="A4943" s="149"/>
      <c r="B4943" s="149"/>
      <c r="C4943" s="150"/>
      <c r="D4943" s="149"/>
      <c r="E4943" s="149"/>
      <c r="F4943" s="149"/>
      <c r="G4943" s="149"/>
      <c r="H4943" s="151"/>
      <c r="I4943" s="149"/>
      <c r="J4943" s="149"/>
      <c r="K4943" s="152"/>
      <c r="L4943" s="149"/>
      <c r="M4943" s="149"/>
      <c r="N4943" s="153"/>
      <c r="O4943" s="153"/>
      <c r="P4943" s="153"/>
    </row>
    <row r="4944" spans="1:16" x14ac:dyDescent="0.35">
      <c r="A4944" s="149"/>
      <c r="B4944" s="149"/>
      <c r="C4944" s="150"/>
      <c r="D4944" s="149"/>
      <c r="E4944" s="149"/>
      <c r="F4944" s="149"/>
      <c r="G4944" s="149"/>
      <c r="H4944" s="151"/>
      <c r="I4944" s="149"/>
      <c r="J4944" s="149"/>
      <c r="K4944" s="152"/>
      <c r="L4944" s="149"/>
      <c r="M4944" s="149"/>
      <c r="N4944" s="153"/>
      <c r="O4944" s="153"/>
      <c r="P4944" s="153"/>
    </row>
    <row r="4945" spans="1:16" x14ac:dyDescent="0.35">
      <c r="A4945" s="149"/>
      <c r="B4945" s="149"/>
      <c r="C4945" s="150"/>
      <c r="D4945" s="149"/>
      <c r="E4945" s="149"/>
      <c r="F4945" s="149"/>
      <c r="G4945" s="149"/>
      <c r="H4945" s="151"/>
      <c r="I4945" s="149"/>
      <c r="J4945" s="149"/>
      <c r="K4945" s="152"/>
      <c r="L4945" s="149"/>
      <c r="M4945" s="149"/>
      <c r="N4945" s="153"/>
      <c r="O4945" s="153"/>
      <c r="P4945" s="153"/>
    </row>
    <row r="4946" spans="1:16" x14ac:dyDescent="0.35">
      <c r="A4946" s="149"/>
      <c r="B4946" s="149"/>
      <c r="C4946" s="150"/>
      <c r="D4946" s="149"/>
      <c r="E4946" s="149"/>
      <c r="F4946" s="149"/>
      <c r="G4946" s="149"/>
      <c r="H4946" s="151"/>
      <c r="I4946" s="149"/>
      <c r="J4946" s="149"/>
      <c r="K4946" s="152"/>
      <c r="L4946" s="149"/>
      <c r="M4946" s="149"/>
      <c r="N4946" s="153"/>
      <c r="O4946" s="153"/>
      <c r="P4946" s="153"/>
    </row>
    <row r="4947" spans="1:16" x14ac:dyDescent="0.35">
      <c r="A4947" s="149"/>
      <c r="B4947" s="149"/>
      <c r="C4947" s="150"/>
      <c r="D4947" s="149"/>
      <c r="E4947" s="149"/>
      <c r="F4947" s="149"/>
      <c r="G4947" s="149"/>
      <c r="H4947" s="151"/>
      <c r="I4947" s="149"/>
      <c r="J4947" s="149"/>
      <c r="K4947" s="152"/>
      <c r="L4947" s="149"/>
      <c r="M4947" s="149"/>
      <c r="N4947" s="153"/>
      <c r="O4947" s="153"/>
      <c r="P4947" s="153"/>
    </row>
    <row r="4948" spans="1:16" x14ac:dyDescent="0.35">
      <c r="A4948" s="149"/>
      <c r="B4948" s="149"/>
      <c r="C4948" s="150"/>
      <c r="D4948" s="149"/>
      <c r="E4948" s="149"/>
      <c r="F4948" s="149"/>
      <c r="G4948" s="149"/>
      <c r="H4948" s="151"/>
      <c r="I4948" s="149"/>
      <c r="J4948" s="149"/>
      <c r="K4948" s="152"/>
      <c r="L4948" s="149"/>
      <c r="M4948" s="149"/>
      <c r="N4948" s="153"/>
      <c r="O4948" s="153"/>
      <c r="P4948" s="153"/>
    </row>
    <row r="4949" spans="1:16" x14ac:dyDescent="0.35">
      <c r="A4949" s="149"/>
      <c r="B4949" s="149"/>
      <c r="C4949" s="150"/>
      <c r="D4949" s="149"/>
      <c r="E4949" s="149"/>
      <c r="F4949" s="149"/>
      <c r="G4949" s="149"/>
      <c r="H4949" s="151"/>
      <c r="I4949" s="149"/>
      <c r="J4949" s="149"/>
      <c r="K4949" s="152"/>
      <c r="L4949" s="149"/>
      <c r="M4949" s="149"/>
      <c r="N4949" s="153"/>
      <c r="O4949" s="153"/>
      <c r="P4949" s="153"/>
    </row>
    <row r="4950" spans="1:16" x14ac:dyDescent="0.35">
      <c r="A4950" s="149"/>
      <c r="B4950" s="149"/>
      <c r="C4950" s="150"/>
      <c r="D4950" s="149"/>
      <c r="E4950" s="149"/>
      <c r="F4950" s="149"/>
      <c r="G4950" s="149"/>
      <c r="H4950" s="151"/>
      <c r="I4950" s="149"/>
      <c r="J4950" s="149"/>
      <c r="K4950" s="152"/>
      <c r="L4950" s="149"/>
      <c r="M4950" s="149"/>
      <c r="N4950" s="153"/>
      <c r="O4950" s="153"/>
      <c r="P4950" s="153"/>
    </row>
    <row r="4951" spans="1:16" x14ac:dyDescent="0.35">
      <c r="A4951" s="149"/>
      <c r="B4951" s="149"/>
      <c r="C4951" s="150"/>
      <c r="D4951" s="149"/>
      <c r="E4951" s="149"/>
      <c r="F4951" s="149"/>
      <c r="G4951" s="149"/>
      <c r="H4951" s="151"/>
      <c r="I4951" s="149"/>
      <c r="J4951" s="149"/>
      <c r="K4951" s="152"/>
      <c r="L4951" s="149"/>
      <c r="M4951" s="149"/>
      <c r="N4951" s="153"/>
      <c r="O4951" s="153"/>
      <c r="P4951" s="153"/>
    </row>
    <row r="4952" spans="1:16" x14ac:dyDescent="0.35">
      <c r="A4952" s="149"/>
      <c r="B4952" s="149"/>
      <c r="C4952" s="150"/>
      <c r="D4952" s="149"/>
      <c r="E4952" s="149"/>
      <c r="F4952" s="149"/>
      <c r="G4952" s="149"/>
      <c r="H4952" s="151"/>
      <c r="I4952" s="149"/>
      <c r="J4952" s="149"/>
      <c r="K4952" s="152"/>
      <c r="L4952" s="149"/>
      <c r="M4952" s="149"/>
      <c r="N4952" s="153"/>
      <c r="O4952" s="153"/>
      <c r="P4952" s="153"/>
    </row>
    <row r="4953" spans="1:16" x14ac:dyDescent="0.35">
      <c r="A4953" s="149"/>
      <c r="B4953" s="149"/>
      <c r="C4953" s="150"/>
      <c r="D4953" s="149"/>
      <c r="E4953" s="149"/>
      <c r="F4953" s="149"/>
      <c r="G4953" s="149"/>
      <c r="H4953" s="151"/>
      <c r="I4953" s="149"/>
      <c r="J4953" s="149"/>
      <c r="K4953" s="152"/>
      <c r="L4953" s="149"/>
      <c r="M4953" s="149"/>
      <c r="N4953" s="153"/>
      <c r="O4953" s="153"/>
      <c r="P4953" s="153"/>
    </row>
    <row r="4954" spans="1:16" x14ac:dyDescent="0.35">
      <c r="A4954" s="149"/>
      <c r="B4954" s="149"/>
      <c r="C4954" s="150"/>
      <c r="D4954" s="149"/>
      <c r="E4954" s="149"/>
      <c r="F4954" s="149"/>
      <c r="G4954" s="149"/>
      <c r="H4954" s="151"/>
      <c r="I4954" s="149"/>
      <c r="J4954" s="149"/>
      <c r="K4954" s="152"/>
      <c r="L4954" s="149"/>
      <c r="M4954" s="149"/>
      <c r="N4954" s="153"/>
      <c r="O4954" s="153"/>
      <c r="P4954" s="153"/>
    </row>
    <row r="4955" spans="1:16" x14ac:dyDescent="0.35">
      <c r="A4955" s="149"/>
      <c r="B4955" s="149"/>
      <c r="C4955" s="150"/>
      <c r="D4955" s="149"/>
      <c r="E4955" s="149"/>
      <c r="F4955" s="149"/>
      <c r="G4955" s="149"/>
      <c r="H4955" s="151"/>
      <c r="I4955" s="149"/>
      <c r="J4955" s="149"/>
      <c r="K4955" s="152"/>
      <c r="L4955" s="149"/>
      <c r="M4955" s="149"/>
      <c r="N4955" s="153"/>
      <c r="O4955" s="153"/>
      <c r="P4955" s="153"/>
    </row>
    <row r="4956" spans="1:16" x14ac:dyDescent="0.35">
      <c r="A4956" s="149"/>
      <c r="B4956" s="149"/>
      <c r="C4956" s="150"/>
      <c r="D4956" s="149"/>
      <c r="E4956" s="149"/>
      <c r="F4956" s="149"/>
      <c r="G4956" s="149"/>
      <c r="H4956" s="151"/>
      <c r="I4956" s="149"/>
      <c r="J4956" s="149"/>
      <c r="K4956" s="152"/>
      <c r="L4956" s="149"/>
      <c r="M4956" s="149"/>
      <c r="N4956" s="153"/>
      <c r="O4956" s="153"/>
      <c r="P4956" s="153"/>
    </row>
    <row r="4957" spans="1:16" x14ac:dyDescent="0.35">
      <c r="A4957" s="149"/>
      <c r="B4957" s="149"/>
      <c r="C4957" s="150"/>
      <c r="D4957" s="149"/>
      <c r="E4957" s="149"/>
      <c r="F4957" s="149"/>
      <c r="G4957" s="149"/>
      <c r="H4957" s="151"/>
      <c r="I4957" s="149"/>
      <c r="J4957" s="149"/>
      <c r="K4957" s="152"/>
      <c r="L4957" s="149"/>
      <c r="M4957" s="149"/>
      <c r="N4957" s="153"/>
      <c r="O4957" s="153"/>
      <c r="P4957" s="153"/>
    </row>
    <row r="4958" spans="1:16" x14ac:dyDescent="0.35">
      <c r="A4958" s="149"/>
      <c r="B4958" s="149"/>
      <c r="C4958" s="150"/>
      <c r="D4958" s="149"/>
      <c r="E4958" s="149"/>
      <c r="F4958" s="149"/>
      <c r="G4958" s="149"/>
      <c r="H4958" s="151"/>
      <c r="I4958" s="149"/>
      <c r="J4958" s="149"/>
      <c r="K4958" s="152"/>
      <c r="L4958" s="149"/>
      <c r="M4958" s="149"/>
      <c r="N4958" s="153"/>
      <c r="O4958" s="153"/>
      <c r="P4958" s="153"/>
    </row>
    <row r="4959" spans="1:16" x14ac:dyDescent="0.35">
      <c r="A4959" s="149"/>
      <c r="B4959" s="149"/>
      <c r="C4959" s="150"/>
      <c r="D4959" s="149"/>
      <c r="E4959" s="149"/>
      <c r="F4959" s="149"/>
      <c r="G4959" s="149"/>
      <c r="H4959" s="151"/>
      <c r="I4959" s="149"/>
      <c r="J4959" s="149"/>
      <c r="K4959" s="152"/>
      <c r="L4959" s="149"/>
      <c r="M4959" s="149"/>
      <c r="N4959" s="153"/>
      <c r="O4959" s="153"/>
      <c r="P4959" s="153"/>
    </row>
    <row r="4960" spans="1:16" x14ac:dyDescent="0.35">
      <c r="A4960" s="149"/>
      <c r="B4960" s="149"/>
      <c r="C4960" s="150"/>
      <c r="D4960" s="149"/>
      <c r="E4960" s="149"/>
      <c r="F4960" s="149"/>
      <c r="G4960" s="149"/>
      <c r="H4960" s="151"/>
      <c r="I4960" s="149"/>
      <c r="J4960" s="149"/>
      <c r="K4960" s="152"/>
      <c r="L4960" s="149"/>
      <c r="M4960" s="149"/>
      <c r="N4960" s="153"/>
      <c r="O4960" s="153"/>
      <c r="P4960" s="153"/>
    </row>
    <row r="4961" spans="1:16" x14ac:dyDescent="0.35">
      <c r="A4961" s="149"/>
      <c r="B4961" s="149"/>
      <c r="C4961" s="150"/>
      <c r="D4961" s="149"/>
      <c r="E4961" s="149"/>
      <c r="F4961" s="149"/>
      <c r="G4961" s="149"/>
      <c r="H4961" s="151"/>
      <c r="I4961" s="149"/>
      <c r="J4961" s="149"/>
      <c r="K4961" s="152"/>
      <c r="L4961" s="149"/>
      <c r="M4961" s="149"/>
      <c r="N4961" s="153"/>
      <c r="O4961" s="153"/>
      <c r="P4961" s="153"/>
    </row>
    <row r="4962" spans="1:16" x14ac:dyDescent="0.35">
      <c r="A4962" s="149"/>
      <c r="B4962" s="149"/>
      <c r="C4962" s="150"/>
      <c r="D4962" s="149"/>
      <c r="E4962" s="149"/>
      <c r="F4962" s="149"/>
      <c r="G4962" s="149"/>
      <c r="H4962" s="151"/>
      <c r="I4962" s="149"/>
      <c r="J4962" s="149"/>
      <c r="K4962" s="152"/>
      <c r="L4962" s="149"/>
      <c r="M4962" s="149"/>
      <c r="N4962" s="153"/>
      <c r="O4962" s="153"/>
      <c r="P4962" s="153"/>
    </row>
    <row r="4963" spans="1:16" x14ac:dyDescent="0.35">
      <c r="A4963" s="149"/>
      <c r="B4963" s="149"/>
      <c r="C4963" s="150"/>
      <c r="D4963" s="149"/>
      <c r="E4963" s="149"/>
      <c r="F4963" s="149"/>
      <c r="G4963" s="149"/>
      <c r="H4963" s="151"/>
      <c r="I4963" s="149"/>
      <c r="J4963" s="149"/>
      <c r="K4963" s="152"/>
      <c r="L4963" s="149"/>
      <c r="M4963" s="149"/>
      <c r="N4963" s="153"/>
      <c r="O4963" s="153"/>
      <c r="P4963" s="153"/>
    </row>
    <row r="4964" spans="1:16" x14ac:dyDescent="0.35">
      <c r="A4964" s="149"/>
      <c r="B4964" s="149"/>
      <c r="C4964" s="150"/>
      <c r="D4964" s="149"/>
      <c r="E4964" s="149"/>
      <c r="F4964" s="149"/>
      <c r="G4964" s="149"/>
      <c r="H4964" s="151"/>
      <c r="I4964" s="149"/>
      <c r="J4964" s="149"/>
      <c r="K4964" s="152"/>
      <c r="L4964" s="149"/>
      <c r="M4964" s="149"/>
      <c r="N4964" s="153"/>
      <c r="O4964" s="153"/>
      <c r="P4964" s="153"/>
    </row>
    <row r="4965" spans="1:16" x14ac:dyDescent="0.35">
      <c r="A4965" s="149"/>
      <c r="B4965" s="149"/>
      <c r="C4965" s="150"/>
      <c r="D4965" s="149"/>
      <c r="E4965" s="149"/>
      <c r="F4965" s="149"/>
      <c r="G4965" s="149"/>
      <c r="H4965" s="151"/>
      <c r="I4965" s="149"/>
      <c r="J4965" s="149"/>
      <c r="K4965" s="152"/>
      <c r="L4965" s="149"/>
      <c r="M4965" s="149"/>
      <c r="N4965" s="153"/>
      <c r="O4965" s="153"/>
      <c r="P4965" s="153"/>
    </row>
    <row r="4966" spans="1:16" x14ac:dyDescent="0.35">
      <c r="A4966" s="149"/>
      <c r="B4966" s="149"/>
      <c r="C4966" s="150"/>
      <c r="D4966" s="149"/>
      <c r="E4966" s="149"/>
      <c r="F4966" s="149"/>
      <c r="G4966" s="149"/>
      <c r="H4966" s="151"/>
      <c r="I4966" s="149"/>
      <c r="J4966" s="149"/>
      <c r="K4966" s="152"/>
      <c r="L4966" s="149"/>
      <c r="M4966" s="149"/>
      <c r="N4966" s="153"/>
      <c r="O4966" s="153"/>
      <c r="P4966" s="153"/>
    </row>
    <row r="4967" spans="1:16" x14ac:dyDescent="0.35">
      <c r="A4967" s="149"/>
      <c r="B4967" s="149"/>
      <c r="C4967" s="150"/>
      <c r="D4967" s="149"/>
      <c r="E4967" s="149"/>
      <c r="F4967" s="149"/>
      <c r="G4967" s="149"/>
      <c r="H4967" s="151"/>
      <c r="I4967" s="149"/>
      <c r="J4967" s="149"/>
      <c r="K4967" s="152"/>
      <c r="L4967" s="149"/>
      <c r="M4967" s="149"/>
      <c r="N4967" s="153"/>
      <c r="O4967" s="153"/>
      <c r="P4967" s="153"/>
    </row>
    <row r="4968" spans="1:16" x14ac:dyDescent="0.35">
      <c r="A4968" s="149"/>
      <c r="B4968" s="149"/>
      <c r="C4968" s="150"/>
      <c r="D4968" s="149"/>
      <c r="E4968" s="149"/>
      <c r="F4968" s="149"/>
      <c r="G4968" s="149"/>
      <c r="H4968" s="151"/>
      <c r="I4968" s="149"/>
      <c r="J4968" s="149"/>
      <c r="K4968" s="152"/>
      <c r="L4968" s="149"/>
      <c r="M4968" s="149"/>
      <c r="N4968" s="153"/>
      <c r="O4968" s="153"/>
      <c r="P4968" s="153"/>
    </row>
    <row r="4969" spans="1:16" x14ac:dyDescent="0.35">
      <c r="A4969" s="149"/>
      <c r="B4969" s="149"/>
      <c r="C4969" s="150"/>
      <c r="D4969" s="149"/>
      <c r="E4969" s="149"/>
      <c r="F4969" s="149"/>
      <c r="G4969" s="149"/>
      <c r="H4969" s="151"/>
      <c r="I4969" s="149"/>
      <c r="J4969" s="149"/>
      <c r="K4969" s="152"/>
      <c r="L4969" s="149"/>
      <c r="M4969" s="149"/>
      <c r="N4969" s="153"/>
      <c r="O4969" s="153"/>
      <c r="P4969" s="153"/>
    </row>
    <row r="4970" spans="1:16" x14ac:dyDescent="0.35">
      <c r="A4970" s="149"/>
      <c r="B4970" s="149"/>
      <c r="C4970" s="150"/>
      <c r="D4970" s="149"/>
      <c r="E4970" s="149"/>
      <c r="F4970" s="149"/>
      <c r="G4970" s="149"/>
      <c r="H4970" s="151"/>
      <c r="I4970" s="149"/>
      <c r="J4970" s="149"/>
      <c r="K4970" s="152"/>
      <c r="L4970" s="149"/>
      <c r="M4970" s="149"/>
      <c r="N4970" s="153"/>
      <c r="O4970" s="153"/>
      <c r="P4970" s="153"/>
    </row>
    <row r="4971" spans="1:16" x14ac:dyDescent="0.35">
      <c r="A4971" s="149"/>
      <c r="B4971" s="149"/>
      <c r="C4971" s="150"/>
      <c r="D4971" s="149"/>
      <c r="E4971" s="149"/>
      <c r="F4971" s="149"/>
      <c r="G4971" s="149"/>
      <c r="H4971" s="151"/>
      <c r="I4971" s="149"/>
      <c r="J4971" s="149"/>
      <c r="K4971" s="152"/>
      <c r="L4971" s="149"/>
      <c r="M4971" s="149"/>
      <c r="N4971" s="153"/>
      <c r="O4971" s="153"/>
      <c r="P4971" s="153"/>
    </row>
    <row r="4972" spans="1:16" x14ac:dyDescent="0.35">
      <c r="A4972" s="149"/>
      <c r="B4972" s="149"/>
      <c r="C4972" s="150"/>
      <c r="D4972" s="149"/>
      <c r="E4972" s="149"/>
      <c r="F4972" s="149"/>
      <c r="G4972" s="149"/>
      <c r="H4972" s="151"/>
      <c r="I4972" s="149"/>
      <c r="J4972" s="149"/>
      <c r="K4972" s="152"/>
      <c r="L4972" s="149"/>
      <c r="M4972" s="149"/>
      <c r="N4972" s="153"/>
      <c r="O4972" s="153"/>
      <c r="P4972" s="153"/>
    </row>
    <row r="4973" spans="1:16" x14ac:dyDescent="0.35">
      <c r="A4973" s="149"/>
      <c r="B4973" s="149"/>
      <c r="C4973" s="150"/>
      <c r="D4973" s="149"/>
      <c r="E4973" s="149"/>
      <c r="F4973" s="149"/>
      <c r="G4973" s="149"/>
      <c r="H4973" s="151"/>
      <c r="I4973" s="149"/>
      <c r="J4973" s="149"/>
      <c r="K4973" s="152"/>
      <c r="L4973" s="149"/>
      <c r="M4973" s="149"/>
      <c r="N4973" s="153"/>
      <c r="O4973" s="153"/>
      <c r="P4973" s="153"/>
    </row>
    <row r="4974" spans="1:16" x14ac:dyDescent="0.35">
      <c r="A4974" s="149"/>
      <c r="B4974" s="149"/>
      <c r="C4974" s="150"/>
      <c r="D4974" s="149"/>
      <c r="E4974" s="149"/>
      <c r="F4974" s="149"/>
      <c r="G4974" s="149"/>
      <c r="H4974" s="151"/>
      <c r="I4974" s="149"/>
      <c r="J4974" s="149"/>
      <c r="K4974" s="152"/>
      <c r="L4974" s="149"/>
      <c r="M4974" s="149"/>
      <c r="N4974" s="153"/>
      <c r="O4974" s="153"/>
      <c r="P4974" s="153"/>
    </row>
    <row r="4975" spans="1:16" x14ac:dyDescent="0.35">
      <c r="A4975" s="149"/>
      <c r="B4975" s="149"/>
      <c r="C4975" s="150"/>
      <c r="D4975" s="149"/>
      <c r="E4975" s="149"/>
      <c r="F4975" s="149"/>
      <c r="G4975" s="149"/>
      <c r="H4975" s="151"/>
      <c r="I4975" s="149"/>
      <c r="J4975" s="149"/>
      <c r="K4975" s="152"/>
      <c r="L4975" s="149"/>
      <c r="M4975" s="149"/>
      <c r="N4975" s="153"/>
      <c r="O4975" s="153"/>
      <c r="P4975" s="153"/>
    </row>
    <row r="4976" spans="1:16" x14ac:dyDescent="0.35">
      <c r="A4976" s="149"/>
      <c r="B4976" s="149"/>
      <c r="C4976" s="150"/>
      <c r="D4976" s="149"/>
      <c r="E4976" s="149"/>
      <c r="F4976" s="149"/>
      <c r="G4976" s="149"/>
      <c r="H4976" s="151"/>
      <c r="I4976" s="149"/>
      <c r="J4976" s="149"/>
      <c r="K4976" s="152"/>
      <c r="L4976" s="149"/>
      <c r="M4976" s="149"/>
      <c r="N4976" s="153"/>
      <c r="O4976" s="153"/>
      <c r="P4976" s="153"/>
    </row>
    <row r="4977" spans="1:16" x14ac:dyDescent="0.35">
      <c r="A4977" s="149"/>
      <c r="B4977" s="149"/>
      <c r="C4977" s="150"/>
      <c r="D4977" s="149"/>
      <c r="E4977" s="149"/>
      <c r="F4977" s="149"/>
      <c r="G4977" s="149"/>
      <c r="H4977" s="151"/>
      <c r="I4977" s="149"/>
      <c r="J4977" s="149"/>
      <c r="K4977" s="152"/>
      <c r="L4977" s="149"/>
      <c r="M4977" s="149"/>
      <c r="N4977" s="153"/>
      <c r="O4977" s="153"/>
      <c r="P4977" s="153"/>
    </row>
    <row r="4978" spans="1:16" x14ac:dyDescent="0.35">
      <c r="A4978" s="149"/>
      <c r="B4978" s="149"/>
      <c r="C4978" s="150"/>
      <c r="D4978" s="149"/>
      <c r="E4978" s="149"/>
      <c r="F4978" s="149"/>
      <c r="G4978" s="149"/>
      <c r="H4978" s="151"/>
      <c r="I4978" s="149"/>
      <c r="J4978" s="149"/>
      <c r="K4978" s="152"/>
      <c r="L4978" s="149"/>
      <c r="M4978" s="149"/>
      <c r="N4978" s="153"/>
      <c r="O4978" s="153"/>
      <c r="P4978" s="153"/>
    </row>
    <row r="4979" spans="1:16" x14ac:dyDescent="0.35">
      <c r="A4979" s="149"/>
      <c r="B4979" s="149"/>
      <c r="C4979" s="150"/>
      <c r="D4979" s="149"/>
      <c r="E4979" s="149"/>
      <c r="F4979" s="149"/>
      <c r="G4979" s="149"/>
      <c r="H4979" s="151"/>
      <c r="I4979" s="149"/>
      <c r="J4979" s="149"/>
      <c r="K4979" s="152"/>
      <c r="L4979" s="149"/>
      <c r="M4979" s="149"/>
      <c r="N4979" s="153"/>
      <c r="O4979" s="153"/>
      <c r="P4979" s="153"/>
    </row>
    <row r="4980" spans="1:16" x14ac:dyDescent="0.35">
      <c r="A4980" s="149"/>
      <c r="B4980" s="149"/>
      <c r="C4980" s="150"/>
      <c r="D4980" s="149"/>
      <c r="E4980" s="149"/>
      <c r="F4980" s="149"/>
      <c r="G4980" s="149"/>
      <c r="H4980" s="151"/>
      <c r="I4980" s="149"/>
      <c r="J4980" s="149"/>
      <c r="K4980" s="152"/>
      <c r="L4980" s="149"/>
      <c r="M4980" s="149"/>
      <c r="N4980" s="153"/>
      <c r="O4980" s="153"/>
      <c r="P4980" s="153"/>
    </row>
    <row r="4981" spans="1:16" x14ac:dyDescent="0.35">
      <c r="A4981" s="149"/>
      <c r="B4981" s="149"/>
      <c r="C4981" s="150"/>
      <c r="D4981" s="149"/>
      <c r="E4981" s="149"/>
      <c r="F4981" s="149"/>
      <c r="G4981" s="149"/>
      <c r="H4981" s="151"/>
      <c r="I4981" s="149"/>
      <c r="J4981" s="149"/>
      <c r="K4981" s="152"/>
      <c r="L4981" s="149"/>
      <c r="M4981" s="149"/>
      <c r="N4981" s="153"/>
      <c r="O4981" s="153"/>
      <c r="P4981" s="153"/>
    </row>
    <row r="4982" spans="1:16" x14ac:dyDescent="0.35">
      <c r="A4982" s="149"/>
      <c r="B4982" s="149"/>
      <c r="C4982" s="150"/>
      <c r="D4982" s="149"/>
      <c r="E4982" s="149"/>
      <c r="F4982" s="149"/>
      <c r="G4982" s="149"/>
      <c r="H4982" s="151"/>
      <c r="I4982" s="149"/>
      <c r="J4982" s="149"/>
      <c r="K4982" s="152"/>
      <c r="L4982" s="149"/>
      <c r="M4982" s="149"/>
      <c r="N4982" s="153"/>
      <c r="O4982" s="153"/>
      <c r="P4982" s="153"/>
    </row>
    <row r="4983" spans="1:16" x14ac:dyDescent="0.35">
      <c r="A4983" s="149"/>
      <c r="B4983" s="149"/>
      <c r="C4983" s="150"/>
      <c r="D4983" s="149"/>
      <c r="E4983" s="149"/>
      <c r="F4983" s="149"/>
      <c r="G4983" s="149"/>
      <c r="H4983" s="151"/>
      <c r="I4983" s="149"/>
      <c r="J4983" s="149"/>
      <c r="K4983" s="152"/>
      <c r="L4983" s="149"/>
      <c r="M4983" s="149"/>
      <c r="N4983" s="153"/>
      <c r="O4983" s="153"/>
      <c r="P4983" s="153"/>
    </row>
    <row r="4984" spans="1:16" x14ac:dyDescent="0.35">
      <c r="A4984" s="149"/>
      <c r="B4984" s="149"/>
      <c r="C4984" s="150"/>
      <c r="D4984" s="149"/>
      <c r="E4984" s="149"/>
      <c r="F4984" s="149"/>
      <c r="G4984" s="149"/>
      <c r="H4984" s="151"/>
      <c r="I4984" s="149"/>
      <c r="J4984" s="149"/>
      <c r="K4984" s="152"/>
      <c r="L4984" s="149"/>
      <c r="M4984" s="149"/>
      <c r="N4984" s="153"/>
      <c r="O4984" s="153"/>
      <c r="P4984" s="153"/>
    </row>
    <row r="4985" spans="1:16" x14ac:dyDescent="0.35">
      <c r="A4985" s="149"/>
      <c r="B4985" s="149"/>
      <c r="C4985" s="150"/>
      <c r="D4985" s="149"/>
      <c r="E4985" s="149"/>
      <c r="F4985" s="149"/>
      <c r="G4985" s="149"/>
      <c r="H4985" s="151"/>
      <c r="I4985" s="149"/>
      <c r="J4985" s="149"/>
      <c r="K4985" s="152"/>
      <c r="L4985" s="149"/>
      <c r="M4985" s="149"/>
      <c r="N4985" s="153"/>
      <c r="O4985" s="153"/>
      <c r="P4985" s="153"/>
    </row>
    <row r="4986" spans="1:16" x14ac:dyDescent="0.35">
      <c r="A4986" s="149"/>
      <c r="B4986" s="149"/>
      <c r="C4986" s="150"/>
      <c r="D4986" s="149"/>
      <c r="E4986" s="149"/>
      <c r="F4986" s="149"/>
      <c r="G4986" s="149"/>
      <c r="H4986" s="151"/>
      <c r="I4986" s="149"/>
      <c r="J4986" s="149"/>
      <c r="K4986" s="152"/>
      <c r="L4986" s="149"/>
      <c r="M4986" s="149"/>
      <c r="N4986" s="153"/>
      <c r="O4986" s="153"/>
      <c r="P4986" s="153"/>
    </row>
    <row r="4987" spans="1:16" x14ac:dyDescent="0.35">
      <c r="A4987" s="149"/>
      <c r="B4987" s="149"/>
      <c r="C4987" s="150"/>
      <c r="D4987" s="149"/>
      <c r="E4987" s="149"/>
      <c r="F4987" s="149"/>
      <c r="G4987" s="149"/>
      <c r="H4987" s="151"/>
      <c r="I4987" s="149"/>
      <c r="J4987" s="149"/>
      <c r="K4987" s="152"/>
      <c r="L4987" s="149"/>
      <c r="M4987" s="149"/>
      <c r="N4987" s="153"/>
      <c r="O4987" s="153"/>
      <c r="P4987" s="153"/>
    </row>
    <row r="4988" spans="1:16" x14ac:dyDescent="0.35">
      <c r="A4988" s="149"/>
      <c r="B4988" s="149"/>
      <c r="C4988" s="150"/>
      <c r="D4988" s="149"/>
      <c r="E4988" s="149"/>
      <c r="F4988" s="149"/>
      <c r="G4988" s="149"/>
      <c r="H4988" s="151"/>
      <c r="I4988" s="149"/>
      <c r="J4988" s="149"/>
      <c r="K4988" s="152"/>
      <c r="L4988" s="149"/>
      <c r="M4988" s="149"/>
      <c r="N4988" s="153"/>
      <c r="O4988" s="153"/>
      <c r="P4988" s="153"/>
    </row>
    <row r="4989" spans="1:16" x14ac:dyDescent="0.35">
      <c r="A4989" s="149"/>
      <c r="B4989" s="149"/>
      <c r="C4989" s="150"/>
      <c r="D4989" s="149"/>
      <c r="E4989" s="149"/>
      <c r="F4989" s="149"/>
      <c r="G4989" s="149"/>
      <c r="H4989" s="151"/>
      <c r="I4989" s="149"/>
      <c r="J4989" s="149"/>
      <c r="K4989" s="152"/>
      <c r="L4989" s="149"/>
      <c r="M4989" s="149"/>
      <c r="N4989" s="153"/>
      <c r="O4989" s="153"/>
      <c r="P4989" s="153"/>
    </row>
    <row r="4990" spans="1:16" x14ac:dyDescent="0.35">
      <c r="A4990" s="149"/>
      <c r="B4990" s="149"/>
      <c r="C4990" s="150"/>
      <c r="D4990" s="149"/>
      <c r="E4990" s="149"/>
      <c r="F4990" s="149"/>
      <c r="G4990" s="149"/>
      <c r="H4990" s="151"/>
      <c r="I4990" s="149"/>
      <c r="J4990" s="149"/>
      <c r="K4990" s="152"/>
      <c r="L4990" s="149"/>
      <c r="M4990" s="149"/>
      <c r="N4990" s="153"/>
      <c r="O4990" s="153"/>
      <c r="P4990" s="153"/>
    </row>
    <row r="4991" spans="1:16" x14ac:dyDescent="0.35">
      <c r="A4991" s="149"/>
      <c r="B4991" s="149"/>
      <c r="C4991" s="150"/>
      <c r="D4991" s="149"/>
      <c r="E4991" s="149"/>
      <c r="F4991" s="149"/>
      <c r="G4991" s="149"/>
      <c r="H4991" s="151"/>
      <c r="I4991" s="149"/>
      <c r="J4991" s="149"/>
      <c r="K4991" s="152"/>
      <c r="L4991" s="149"/>
      <c r="M4991" s="149"/>
      <c r="N4991" s="153"/>
      <c r="O4991" s="153"/>
      <c r="P4991" s="153"/>
    </row>
    <row r="4992" spans="1:16" x14ac:dyDescent="0.35">
      <c r="A4992" s="149"/>
      <c r="B4992" s="149"/>
      <c r="C4992" s="150"/>
      <c r="D4992" s="149"/>
      <c r="E4992" s="149"/>
      <c r="F4992" s="149"/>
      <c r="G4992" s="149"/>
      <c r="H4992" s="151"/>
      <c r="I4992" s="149"/>
      <c r="J4992" s="149"/>
      <c r="K4992" s="152"/>
      <c r="L4992" s="149"/>
      <c r="M4992" s="149"/>
      <c r="N4992" s="153"/>
      <c r="O4992" s="153"/>
      <c r="P4992" s="153"/>
    </row>
    <row r="4993" spans="1:16" x14ac:dyDescent="0.35">
      <c r="A4993" s="149"/>
      <c r="B4993" s="149"/>
      <c r="C4993" s="150"/>
      <c r="D4993" s="149"/>
      <c r="E4993" s="149"/>
      <c r="F4993" s="149"/>
      <c r="G4993" s="149"/>
      <c r="H4993" s="151"/>
      <c r="I4993" s="149"/>
      <c r="J4993" s="149"/>
      <c r="K4993" s="152"/>
      <c r="L4993" s="149"/>
      <c r="M4993" s="149"/>
      <c r="N4993" s="153"/>
      <c r="O4993" s="153"/>
      <c r="P4993" s="153"/>
    </row>
    <row r="4994" spans="1:16" x14ac:dyDescent="0.35">
      <c r="A4994" s="149"/>
      <c r="B4994" s="149"/>
      <c r="C4994" s="150"/>
      <c r="D4994" s="149"/>
      <c r="E4994" s="149"/>
      <c r="F4994" s="149"/>
      <c r="G4994" s="149"/>
      <c r="H4994" s="151"/>
      <c r="I4994" s="149"/>
      <c r="J4994" s="149"/>
      <c r="K4994" s="152"/>
      <c r="L4994" s="149"/>
      <c r="M4994" s="149"/>
      <c r="N4994" s="153"/>
      <c r="O4994" s="153"/>
      <c r="P4994" s="153"/>
    </row>
    <row r="4995" spans="1:16" x14ac:dyDescent="0.35">
      <c r="A4995" s="149"/>
      <c r="B4995" s="149"/>
      <c r="C4995" s="150"/>
      <c r="D4995" s="149"/>
      <c r="E4995" s="149"/>
      <c r="F4995" s="149"/>
      <c r="G4995" s="149"/>
      <c r="H4995" s="151"/>
      <c r="I4995" s="149"/>
      <c r="J4995" s="149"/>
      <c r="K4995" s="152"/>
      <c r="L4995" s="149"/>
      <c r="M4995" s="149"/>
      <c r="N4995" s="153"/>
      <c r="O4995" s="153"/>
      <c r="P4995" s="153"/>
    </row>
    <row r="4996" spans="1:16" x14ac:dyDescent="0.35">
      <c r="A4996" s="149"/>
      <c r="B4996" s="149"/>
      <c r="C4996" s="150"/>
      <c r="D4996" s="149"/>
      <c r="E4996" s="149"/>
      <c r="F4996" s="149"/>
      <c r="G4996" s="149"/>
      <c r="H4996" s="151"/>
      <c r="I4996" s="149"/>
      <c r="J4996" s="149"/>
      <c r="K4996" s="152"/>
      <c r="L4996" s="149"/>
      <c r="M4996" s="149"/>
      <c r="N4996" s="153"/>
      <c r="O4996" s="153"/>
      <c r="P4996" s="153"/>
    </row>
    <row r="4997" spans="1:16" x14ac:dyDescent="0.35">
      <c r="A4997" s="149"/>
      <c r="B4997" s="149"/>
      <c r="C4997" s="150"/>
      <c r="D4997" s="149"/>
      <c r="E4997" s="149"/>
      <c r="F4997" s="149"/>
      <c r="G4997" s="149"/>
      <c r="H4997" s="151"/>
      <c r="I4997" s="149"/>
      <c r="J4997" s="149"/>
      <c r="K4997" s="152"/>
      <c r="L4997" s="149"/>
      <c r="M4997" s="149"/>
      <c r="N4997" s="153"/>
      <c r="O4997" s="153"/>
      <c r="P4997" s="153"/>
    </row>
    <row r="4998" spans="1:16" x14ac:dyDescent="0.35">
      <c r="A4998" s="149"/>
      <c r="B4998" s="149"/>
      <c r="C4998" s="150"/>
      <c r="D4998" s="149"/>
      <c r="E4998" s="149"/>
      <c r="F4998" s="149"/>
      <c r="G4998" s="149"/>
      <c r="H4998" s="151"/>
      <c r="I4998" s="149"/>
      <c r="J4998" s="149"/>
      <c r="K4998" s="152"/>
      <c r="L4998" s="149"/>
      <c r="M4998" s="149"/>
      <c r="N4998" s="153"/>
      <c r="O4998" s="153"/>
      <c r="P4998" s="153"/>
    </row>
    <row r="4999" spans="1:16" x14ac:dyDescent="0.35">
      <c r="A4999" s="149"/>
      <c r="B4999" s="149"/>
      <c r="C4999" s="150"/>
      <c r="D4999" s="149"/>
      <c r="E4999" s="149"/>
      <c r="F4999" s="149"/>
      <c r="G4999" s="149"/>
      <c r="H4999" s="151"/>
      <c r="I4999" s="149"/>
      <c r="J4999" s="149"/>
      <c r="K4999" s="152"/>
      <c r="L4999" s="149"/>
      <c r="M4999" s="149"/>
      <c r="N4999" s="153"/>
      <c r="O4999" s="153"/>
      <c r="P4999" s="153"/>
    </row>
    <row r="5000" spans="1:16" x14ac:dyDescent="0.35">
      <c r="A5000" s="149"/>
      <c r="B5000" s="149"/>
      <c r="C5000" s="150"/>
      <c r="D5000" s="149"/>
      <c r="E5000" s="149"/>
      <c r="F5000" s="149"/>
      <c r="G5000" s="149"/>
      <c r="H5000" s="151"/>
      <c r="I5000" s="149"/>
      <c r="J5000" s="149"/>
      <c r="K5000" s="152"/>
      <c r="L5000" s="149"/>
      <c r="M5000" s="149"/>
      <c r="N5000" s="153"/>
      <c r="O5000" s="153"/>
      <c r="P5000" s="153"/>
    </row>
    <row r="5001" spans="1:16" x14ac:dyDescent="0.35">
      <c r="A5001" s="149"/>
      <c r="B5001" s="149"/>
      <c r="C5001" s="150"/>
      <c r="D5001" s="149"/>
      <c r="E5001" s="149"/>
      <c r="F5001" s="149"/>
      <c r="G5001" s="149"/>
      <c r="H5001" s="151"/>
      <c r="I5001" s="149"/>
      <c r="J5001" s="149"/>
      <c r="K5001" s="152"/>
      <c r="L5001" s="149"/>
      <c r="M5001" s="149"/>
      <c r="N5001" s="153"/>
      <c r="O5001" s="153"/>
      <c r="P5001" s="153"/>
    </row>
    <row r="5002" spans="1:16" x14ac:dyDescent="0.35">
      <c r="A5002" s="149"/>
      <c r="B5002" s="149"/>
      <c r="C5002" s="150"/>
      <c r="D5002" s="149"/>
      <c r="E5002" s="149"/>
      <c r="F5002" s="149"/>
      <c r="G5002" s="149"/>
      <c r="H5002" s="151"/>
      <c r="I5002" s="149"/>
      <c r="J5002" s="149"/>
      <c r="K5002" s="152"/>
      <c r="L5002" s="149"/>
      <c r="M5002" s="149"/>
      <c r="N5002" s="153"/>
      <c r="O5002" s="153"/>
      <c r="P5002" s="153"/>
    </row>
    <row r="5003" spans="1:16" x14ac:dyDescent="0.35">
      <c r="A5003" s="149"/>
      <c r="B5003" s="149"/>
      <c r="C5003" s="150"/>
      <c r="D5003" s="149"/>
      <c r="E5003" s="149"/>
      <c r="F5003" s="149"/>
      <c r="G5003" s="149"/>
      <c r="H5003" s="151"/>
      <c r="I5003" s="149"/>
      <c r="J5003" s="149"/>
      <c r="K5003" s="152"/>
      <c r="L5003" s="149"/>
      <c r="M5003" s="149"/>
      <c r="N5003" s="153"/>
      <c r="O5003" s="153"/>
      <c r="P5003" s="153"/>
    </row>
    <row r="5004" spans="1:16" x14ac:dyDescent="0.35">
      <c r="A5004" s="149"/>
      <c r="B5004" s="149"/>
      <c r="C5004" s="150"/>
      <c r="D5004" s="149"/>
      <c r="E5004" s="149"/>
      <c r="F5004" s="149"/>
      <c r="G5004" s="149"/>
      <c r="H5004" s="151"/>
      <c r="I5004" s="149"/>
      <c r="J5004" s="149"/>
      <c r="K5004" s="152"/>
      <c r="L5004" s="149"/>
      <c r="M5004" s="149"/>
      <c r="N5004" s="153"/>
      <c r="O5004" s="153"/>
      <c r="P5004" s="153"/>
    </row>
    <row r="5005" spans="1:16" x14ac:dyDescent="0.35">
      <c r="A5005" s="149"/>
      <c r="B5005" s="149"/>
      <c r="C5005" s="150"/>
      <c r="D5005" s="149"/>
      <c r="E5005" s="149"/>
      <c r="F5005" s="149"/>
      <c r="G5005" s="149"/>
      <c r="H5005" s="151"/>
      <c r="I5005" s="149"/>
      <c r="J5005" s="149"/>
      <c r="K5005" s="152"/>
      <c r="L5005" s="149"/>
      <c r="M5005" s="149"/>
      <c r="N5005" s="153"/>
      <c r="O5005" s="153"/>
      <c r="P5005" s="153"/>
    </row>
    <row r="5006" spans="1:16" x14ac:dyDescent="0.35">
      <c r="A5006" s="149"/>
      <c r="B5006" s="149"/>
      <c r="C5006" s="150"/>
      <c r="D5006" s="149"/>
      <c r="E5006" s="149"/>
      <c r="F5006" s="149"/>
      <c r="G5006" s="149"/>
      <c r="H5006" s="151"/>
      <c r="I5006" s="149"/>
      <c r="J5006" s="149"/>
      <c r="K5006" s="152"/>
      <c r="L5006" s="149"/>
      <c r="M5006" s="149"/>
      <c r="N5006" s="153"/>
      <c r="O5006" s="153"/>
      <c r="P5006" s="153"/>
    </row>
    <row r="5007" spans="1:16" x14ac:dyDescent="0.35">
      <c r="A5007" s="149"/>
      <c r="B5007" s="149"/>
      <c r="C5007" s="150"/>
      <c r="D5007" s="149"/>
      <c r="E5007" s="149"/>
      <c r="F5007" s="149"/>
      <c r="G5007" s="149"/>
      <c r="H5007" s="151"/>
      <c r="I5007" s="149"/>
      <c r="J5007" s="149"/>
      <c r="K5007" s="152"/>
      <c r="L5007" s="149"/>
      <c r="M5007" s="149"/>
      <c r="N5007" s="153"/>
      <c r="O5007" s="153"/>
      <c r="P5007" s="153"/>
    </row>
    <row r="5008" spans="1:16" x14ac:dyDescent="0.35">
      <c r="A5008" s="149"/>
      <c r="B5008" s="149"/>
      <c r="C5008" s="150"/>
      <c r="D5008" s="149"/>
      <c r="E5008" s="149"/>
      <c r="F5008" s="149"/>
      <c r="G5008" s="149"/>
      <c r="H5008" s="151"/>
      <c r="I5008" s="149"/>
      <c r="J5008" s="149"/>
      <c r="K5008" s="152"/>
      <c r="L5008" s="149"/>
      <c r="M5008" s="149"/>
      <c r="N5008" s="153"/>
      <c r="O5008" s="153"/>
      <c r="P5008" s="153"/>
    </row>
    <row r="5009" spans="1:16" x14ac:dyDescent="0.35">
      <c r="A5009" s="149"/>
      <c r="B5009" s="149"/>
      <c r="C5009" s="150"/>
      <c r="D5009" s="149"/>
      <c r="E5009" s="149"/>
      <c r="F5009" s="149"/>
      <c r="G5009" s="149"/>
      <c r="H5009" s="151"/>
      <c r="I5009" s="149"/>
      <c r="J5009" s="149"/>
      <c r="K5009" s="152"/>
      <c r="L5009" s="149"/>
      <c r="M5009" s="149"/>
      <c r="N5009" s="153"/>
      <c r="O5009" s="153"/>
      <c r="P5009" s="153"/>
    </row>
    <row r="5010" spans="1:16" x14ac:dyDescent="0.35">
      <c r="A5010" s="149"/>
      <c r="B5010" s="149"/>
      <c r="C5010" s="150"/>
      <c r="D5010" s="149"/>
      <c r="E5010" s="149"/>
      <c r="F5010" s="149"/>
      <c r="G5010" s="149"/>
      <c r="H5010" s="151"/>
      <c r="I5010" s="149"/>
      <c r="J5010" s="149"/>
      <c r="K5010" s="152"/>
      <c r="L5010" s="149"/>
      <c r="M5010" s="149"/>
      <c r="N5010" s="153"/>
      <c r="O5010" s="153"/>
      <c r="P5010" s="153"/>
    </row>
    <row r="5011" spans="1:16" x14ac:dyDescent="0.35">
      <c r="A5011" s="149"/>
      <c r="B5011" s="149"/>
      <c r="C5011" s="150"/>
      <c r="D5011" s="149"/>
      <c r="E5011" s="149"/>
      <c r="F5011" s="149"/>
      <c r="G5011" s="149"/>
      <c r="H5011" s="151"/>
      <c r="I5011" s="149"/>
      <c r="J5011" s="149"/>
      <c r="K5011" s="152"/>
      <c r="L5011" s="149"/>
      <c r="M5011" s="149"/>
      <c r="N5011" s="153"/>
      <c r="O5011" s="153"/>
      <c r="P5011" s="153"/>
    </row>
    <row r="5012" spans="1:16" x14ac:dyDescent="0.35">
      <c r="A5012" s="149"/>
      <c r="B5012" s="149"/>
      <c r="C5012" s="150"/>
      <c r="D5012" s="149"/>
      <c r="E5012" s="149"/>
      <c r="F5012" s="149"/>
      <c r="G5012" s="149"/>
      <c r="H5012" s="151"/>
      <c r="I5012" s="149"/>
      <c r="J5012" s="149"/>
      <c r="K5012" s="152"/>
      <c r="L5012" s="149"/>
      <c r="M5012" s="149"/>
      <c r="N5012" s="153"/>
      <c r="O5012" s="153"/>
      <c r="P5012" s="153"/>
    </row>
    <row r="5013" spans="1:16" x14ac:dyDescent="0.35">
      <c r="A5013" s="149"/>
      <c r="B5013" s="149"/>
      <c r="C5013" s="150"/>
      <c r="D5013" s="149"/>
      <c r="E5013" s="149"/>
      <c r="F5013" s="149"/>
      <c r="G5013" s="149"/>
      <c r="H5013" s="151"/>
      <c r="I5013" s="149"/>
      <c r="J5013" s="149"/>
      <c r="K5013" s="152"/>
      <c r="L5013" s="149"/>
      <c r="M5013" s="149"/>
      <c r="N5013" s="153"/>
      <c r="O5013" s="153"/>
      <c r="P5013" s="153"/>
    </row>
    <row r="5014" spans="1:16" x14ac:dyDescent="0.35">
      <c r="A5014" s="149"/>
      <c r="B5014" s="149"/>
      <c r="C5014" s="150"/>
      <c r="D5014" s="149"/>
      <c r="E5014" s="149"/>
      <c r="F5014" s="149"/>
      <c r="G5014" s="149"/>
      <c r="H5014" s="151"/>
      <c r="I5014" s="149"/>
      <c r="J5014" s="149"/>
      <c r="K5014" s="152"/>
      <c r="L5014" s="149"/>
      <c r="M5014" s="149"/>
      <c r="N5014" s="153"/>
      <c r="O5014" s="153"/>
      <c r="P5014" s="153"/>
    </row>
    <row r="5015" spans="1:16" x14ac:dyDescent="0.35">
      <c r="A5015" s="149"/>
      <c r="B5015" s="149"/>
      <c r="C5015" s="150"/>
      <c r="D5015" s="149"/>
      <c r="E5015" s="149"/>
      <c r="F5015" s="149"/>
      <c r="G5015" s="149"/>
      <c r="H5015" s="151"/>
      <c r="I5015" s="149"/>
      <c r="J5015" s="149"/>
      <c r="K5015" s="152"/>
      <c r="L5015" s="149"/>
      <c r="M5015" s="149"/>
      <c r="N5015" s="153"/>
      <c r="O5015" s="153"/>
      <c r="P5015" s="153"/>
    </row>
    <row r="5016" spans="1:16" x14ac:dyDescent="0.35">
      <c r="A5016" s="149"/>
      <c r="B5016" s="149"/>
      <c r="C5016" s="150"/>
      <c r="D5016" s="149"/>
      <c r="E5016" s="149"/>
      <c r="F5016" s="149"/>
      <c r="G5016" s="149"/>
      <c r="H5016" s="151"/>
      <c r="I5016" s="149"/>
      <c r="J5016" s="149"/>
      <c r="K5016" s="152"/>
      <c r="L5016" s="149"/>
      <c r="M5016" s="149"/>
      <c r="N5016" s="153"/>
      <c r="O5016" s="153"/>
      <c r="P5016" s="153"/>
    </row>
    <row r="5017" spans="1:16" x14ac:dyDescent="0.35">
      <c r="A5017" s="149"/>
      <c r="B5017" s="149"/>
      <c r="C5017" s="150"/>
      <c r="D5017" s="149"/>
      <c r="E5017" s="149"/>
      <c r="F5017" s="149"/>
      <c r="G5017" s="149"/>
      <c r="H5017" s="151"/>
      <c r="I5017" s="149"/>
      <c r="J5017" s="149"/>
      <c r="K5017" s="152"/>
      <c r="L5017" s="149"/>
      <c r="M5017" s="149"/>
      <c r="N5017" s="153"/>
      <c r="O5017" s="153"/>
      <c r="P5017" s="153"/>
    </row>
    <row r="5018" spans="1:16" x14ac:dyDescent="0.35">
      <c r="A5018" s="149"/>
      <c r="B5018" s="149"/>
      <c r="C5018" s="150"/>
      <c r="D5018" s="149"/>
      <c r="E5018" s="149"/>
      <c r="F5018" s="149"/>
      <c r="G5018" s="149"/>
      <c r="H5018" s="151"/>
      <c r="I5018" s="149"/>
      <c r="J5018" s="149"/>
      <c r="K5018" s="152"/>
      <c r="L5018" s="149"/>
      <c r="M5018" s="149"/>
      <c r="N5018" s="153"/>
      <c r="O5018" s="153"/>
      <c r="P5018" s="153"/>
    </row>
    <row r="5019" spans="1:16" x14ac:dyDescent="0.35">
      <c r="A5019" s="149"/>
      <c r="B5019" s="149"/>
      <c r="C5019" s="150"/>
      <c r="D5019" s="149"/>
      <c r="E5019" s="149"/>
      <c r="F5019" s="149"/>
      <c r="G5019" s="149"/>
      <c r="H5019" s="151"/>
      <c r="I5019" s="149"/>
      <c r="J5019" s="149"/>
      <c r="K5019" s="152"/>
      <c r="L5019" s="149"/>
      <c r="M5019" s="149"/>
      <c r="N5019" s="153"/>
      <c r="O5019" s="153"/>
      <c r="P5019" s="153"/>
    </row>
    <row r="5020" spans="1:16" x14ac:dyDescent="0.35">
      <c r="A5020" s="149"/>
      <c r="B5020" s="149"/>
      <c r="C5020" s="150"/>
      <c r="D5020" s="149"/>
      <c r="E5020" s="149"/>
      <c r="F5020" s="149"/>
      <c r="G5020" s="149"/>
      <c r="H5020" s="151"/>
      <c r="I5020" s="149"/>
      <c r="J5020" s="149"/>
      <c r="K5020" s="152"/>
      <c r="L5020" s="149"/>
      <c r="M5020" s="149"/>
      <c r="N5020" s="153"/>
      <c r="O5020" s="153"/>
      <c r="P5020" s="153"/>
    </row>
    <row r="5021" spans="1:16" x14ac:dyDescent="0.35">
      <c r="A5021" s="149"/>
      <c r="B5021" s="149"/>
      <c r="C5021" s="150"/>
      <c r="D5021" s="149"/>
      <c r="E5021" s="149"/>
      <c r="F5021" s="149"/>
      <c r="G5021" s="149"/>
      <c r="H5021" s="151"/>
      <c r="I5021" s="149"/>
      <c r="J5021" s="149"/>
      <c r="K5021" s="152"/>
      <c r="L5021" s="149"/>
      <c r="M5021" s="149"/>
      <c r="N5021" s="153"/>
      <c r="O5021" s="153"/>
      <c r="P5021" s="153"/>
    </row>
    <row r="5022" spans="1:16" x14ac:dyDescent="0.35">
      <c r="A5022" s="149"/>
      <c r="B5022" s="149"/>
      <c r="C5022" s="150"/>
      <c r="D5022" s="149"/>
      <c r="E5022" s="149"/>
      <c r="F5022" s="149"/>
      <c r="G5022" s="149"/>
      <c r="H5022" s="151"/>
      <c r="I5022" s="149"/>
      <c r="J5022" s="149"/>
      <c r="K5022" s="152"/>
      <c r="L5022" s="149"/>
      <c r="M5022" s="149"/>
      <c r="N5022" s="153"/>
      <c r="O5022" s="153"/>
      <c r="P5022" s="153"/>
    </row>
    <row r="5023" spans="1:16" x14ac:dyDescent="0.35">
      <c r="A5023" s="149"/>
      <c r="B5023" s="149"/>
      <c r="C5023" s="150"/>
      <c r="D5023" s="149"/>
      <c r="E5023" s="149"/>
      <c r="F5023" s="149"/>
      <c r="G5023" s="149"/>
      <c r="H5023" s="151"/>
      <c r="I5023" s="149"/>
      <c r="J5023" s="149"/>
      <c r="K5023" s="152"/>
      <c r="L5023" s="149"/>
      <c r="M5023" s="149"/>
      <c r="N5023" s="153"/>
      <c r="O5023" s="153"/>
      <c r="P5023" s="153"/>
    </row>
    <row r="5024" spans="1:16" x14ac:dyDescent="0.35">
      <c r="A5024" s="149"/>
      <c r="B5024" s="149"/>
      <c r="C5024" s="150"/>
      <c r="D5024" s="149"/>
      <c r="E5024" s="149"/>
      <c r="F5024" s="149"/>
      <c r="G5024" s="149"/>
      <c r="H5024" s="151"/>
      <c r="I5024" s="149"/>
      <c r="J5024" s="149"/>
      <c r="K5024" s="152"/>
      <c r="L5024" s="149"/>
      <c r="M5024" s="149"/>
      <c r="N5024" s="153"/>
      <c r="O5024" s="153"/>
      <c r="P5024" s="153"/>
    </row>
    <row r="5025" spans="1:16" x14ac:dyDescent="0.35">
      <c r="A5025" s="149"/>
      <c r="B5025" s="149"/>
      <c r="C5025" s="150"/>
      <c r="D5025" s="149"/>
      <c r="E5025" s="149"/>
      <c r="F5025" s="149"/>
      <c r="G5025" s="149"/>
      <c r="H5025" s="151"/>
      <c r="I5025" s="149"/>
      <c r="J5025" s="149"/>
      <c r="K5025" s="152"/>
      <c r="L5025" s="149"/>
      <c r="M5025" s="149"/>
      <c r="N5025" s="153"/>
      <c r="O5025" s="153"/>
      <c r="P5025" s="153"/>
    </row>
    <row r="5026" spans="1:16" x14ac:dyDescent="0.35">
      <c r="A5026" s="149"/>
      <c r="B5026" s="149"/>
      <c r="C5026" s="150"/>
      <c r="D5026" s="149"/>
      <c r="E5026" s="149"/>
      <c r="F5026" s="149"/>
      <c r="G5026" s="149"/>
      <c r="H5026" s="151"/>
      <c r="I5026" s="149"/>
      <c r="J5026" s="149"/>
      <c r="K5026" s="152"/>
      <c r="L5026" s="149"/>
      <c r="M5026" s="149"/>
      <c r="N5026" s="153"/>
      <c r="O5026" s="153"/>
      <c r="P5026" s="153"/>
    </row>
    <row r="5027" spans="1:16" x14ac:dyDescent="0.35">
      <c r="A5027" s="149"/>
      <c r="B5027" s="149"/>
      <c r="C5027" s="150"/>
      <c r="D5027" s="149"/>
      <c r="E5027" s="149"/>
      <c r="F5027" s="149"/>
      <c r="G5027" s="149"/>
      <c r="H5027" s="151"/>
      <c r="I5027" s="149"/>
      <c r="J5027" s="149"/>
      <c r="K5027" s="152"/>
      <c r="L5027" s="149"/>
      <c r="M5027" s="149"/>
      <c r="N5027" s="153"/>
      <c r="O5027" s="153"/>
      <c r="P5027" s="153"/>
    </row>
    <row r="5028" spans="1:16" x14ac:dyDescent="0.35">
      <c r="A5028" s="149"/>
      <c r="B5028" s="149"/>
      <c r="C5028" s="150"/>
      <c r="D5028" s="149"/>
      <c r="E5028" s="149"/>
      <c r="F5028" s="149"/>
      <c r="G5028" s="149"/>
      <c r="H5028" s="151"/>
      <c r="I5028" s="149"/>
      <c r="J5028" s="149"/>
      <c r="K5028" s="152"/>
      <c r="L5028" s="149"/>
      <c r="M5028" s="149"/>
      <c r="N5028" s="153"/>
      <c r="O5028" s="153"/>
      <c r="P5028" s="153"/>
    </row>
    <row r="5029" spans="1:16" x14ac:dyDescent="0.35">
      <c r="A5029" s="149"/>
      <c r="B5029" s="149"/>
      <c r="C5029" s="150"/>
      <c r="D5029" s="149"/>
      <c r="E5029" s="149"/>
      <c r="F5029" s="149"/>
      <c r="G5029" s="149"/>
      <c r="H5029" s="151"/>
      <c r="I5029" s="149"/>
      <c r="J5029" s="149"/>
      <c r="K5029" s="152"/>
      <c r="L5029" s="149"/>
      <c r="M5029" s="149"/>
      <c r="N5029" s="153"/>
      <c r="O5029" s="153"/>
      <c r="P5029" s="153"/>
    </row>
    <row r="5030" spans="1:16" x14ac:dyDescent="0.35">
      <c r="A5030" s="149"/>
      <c r="B5030" s="149"/>
      <c r="C5030" s="150"/>
      <c r="D5030" s="149"/>
      <c r="E5030" s="149"/>
      <c r="F5030" s="149"/>
      <c r="G5030" s="149"/>
      <c r="H5030" s="151"/>
      <c r="I5030" s="149"/>
      <c r="J5030" s="149"/>
      <c r="K5030" s="152"/>
      <c r="L5030" s="149"/>
      <c r="M5030" s="149"/>
      <c r="N5030" s="153"/>
      <c r="O5030" s="153"/>
      <c r="P5030" s="153"/>
    </row>
    <row r="5031" spans="1:16" x14ac:dyDescent="0.35">
      <c r="A5031" s="149"/>
      <c r="B5031" s="149"/>
      <c r="C5031" s="150"/>
      <c r="D5031" s="149"/>
      <c r="E5031" s="149"/>
      <c r="F5031" s="149"/>
      <c r="G5031" s="149"/>
      <c r="H5031" s="151"/>
      <c r="I5031" s="149"/>
      <c r="J5031" s="149"/>
      <c r="K5031" s="152"/>
      <c r="L5031" s="149"/>
      <c r="M5031" s="149"/>
      <c r="N5031" s="153"/>
      <c r="O5031" s="153"/>
      <c r="P5031" s="153"/>
    </row>
    <row r="5032" spans="1:16" x14ac:dyDescent="0.35">
      <c r="A5032" s="149"/>
      <c r="B5032" s="149"/>
      <c r="C5032" s="150"/>
      <c r="D5032" s="149"/>
      <c r="E5032" s="149"/>
      <c r="F5032" s="149"/>
      <c r="G5032" s="149"/>
      <c r="H5032" s="151"/>
      <c r="I5032" s="149"/>
      <c r="J5032" s="149"/>
      <c r="K5032" s="152"/>
      <c r="L5032" s="149"/>
      <c r="M5032" s="149"/>
      <c r="N5032" s="153"/>
      <c r="O5032" s="153"/>
      <c r="P5032" s="153"/>
    </row>
    <row r="5033" spans="1:16" x14ac:dyDescent="0.35">
      <c r="A5033" s="149"/>
      <c r="B5033" s="149"/>
      <c r="C5033" s="150"/>
      <c r="D5033" s="149"/>
      <c r="E5033" s="149"/>
      <c r="F5033" s="149"/>
      <c r="G5033" s="149"/>
      <c r="H5033" s="151"/>
      <c r="I5033" s="149"/>
      <c r="J5033" s="149"/>
      <c r="K5033" s="152"/>
      <c r="L5033" s="149"/>
      <c r="M5033" s="149"/>
      <c r="N5033" s="153"/>
      <c r="O5033" s="153"/>
      <c r="P5033" s="153"/>
    </row>
    <row r="5034" spans="1:16" x14ac:dyDescent="0.35">
      <c r="A5034" s="149"/>
      <c r="B5034" s="149"/>
      <c r="C5034" s="150"/>
      <c r="D5034" s="149"/>
      <c r="E5034" s="149"/>
      <c r="F5034" s="149"/>
      <c r="G5034" s="149"/>
      <c r="H5034" s="151"/>
      <c r="I5034" s="149"/>
      <c r="J5034" s="149"/>
      <c r="K5034" s="152"/>
      <c r="L5034" s="149"/>
      <c r="M5034" s="149"/>
      <c r="N5034" s="153"/>
      <c r="O5034" s="153"/>
      <c r="P5034" s="153"/>
    </row>
    <row r="5035" spans="1:16" x14ac:dyDescent="0.35">
      <c r="A5035" s="149"/>
      <c r="B5035" s="149"/>
      <c r="C5035" s="150"/>
      <c r="D5035" s="149"/>
      <c r="E5035" s="149"/>
      <c r="F5035" s="149"/>
      <c r="G5035" s="149"/>
      <c r="H5035" s="151"/>
      <c r="I5035" s="149"/>
      <c r="J5035" s="149"/>
      <c r="K5035" s="152"/>
      <c r="L5035" s="149"/>
      <c r="M5035" s="149"/>
      <c r="N5035" s="153"/>
      <c r="O5035" s="153"/>
      <c r="P5035" s="153"/>
    </row>
    <row r="5036" spans="1:16" x14ac:dyDescent="0.35">
      <c r="A5036" s="149"/>
      <c r="B5036" s="149"/>
      <c r="C5036" s="150"/>
      <c r="D5036" s="149"/>
      <c r="E5036" s="149"/>
      <c r="F5036" s="149"/>
      <c r="G5036" s="149"/>
      <c r="H5036" s="151"/>
      <c r="I5036" s="149"/>
      <c r="J5036" s="149"/>
      <c r="K5036" s="152"/>
      <c r="L5036" s="149"/>
      <c r="M5036" s="149"/>
      <c r="N5036" s="153"/>
      <c r="O5036" s="153"/>
      <c r="P5036" s="153"/>
    </row>
    <row r="5037" spans="1:16" x14ac:dyDescent="0.35">
      <c r="A5037" s="149"/>
      <c r="B5037" s="149"/>
      <c r="C5037" s="150"/>
      <c r="D5037" s="149"/>
      <c r="E5037" s="149"/>
      <c r="F5037" s="149"/>
      <c r="G5037" s="149"/>
      <c r="H5037" s="151"/>
      <c r="I5037" s="149"/>
      <c r="J5037" s="149"/>
      <c r="K5037" s="152"/>
      <c r="L5037" s="149"/>
      <c r="M5037" s="149"/>
      <c r="N5037" s="153"/>
      <c r="O5037" s="153"/>
      <c r="P5037" s="153"/>
    </row>
    <row r="5038" spans="1:16" x14ac:dyDescent="0.35">
      <c r="A5038" s="149"/>
      <c r="B5038" s="149"/>
      <c r="C5038" s="150"/>
      <c r="D5038" s="149"/>
      <c r="E5038" s="149"/>
      <c r="F5038" s="149"/>
      <c r="G5038" s="149"/>
      <c r="H5038" s="151"/>
      <c r="I5038" s="149"/>
      <c r="J5038" s="149"/>
      <c r="K5038" s="152"/>
      <c r="L5038" s="149"/>
      <c r="M5038" s="149"/>
      <c r="N5038" s="153"/>
      <c r="O5038" s="153"/>
      <c r="P5038" s="153"/>
    </row>
    <row r="5039" spans="1:16" x14ac:dyDescent="0.35">
      <c r="A5039" s="149"/>
      <c r="B5039" s="149"/>
      <c r="C5039" s="150"/>
      <c r="D5039" s="149"/>
      <c r="E5039" s="149"/>
      <c r="F5039" s="149"/>
      <c r="G5039" s="149"/>
      <c r="H5039" s="151"/>
      <c r="I5039" s="149"/>
      <c r="J5039" s="149"/>
      <c r="K5039" s="152"/>
      <c r="L5039" s="149"/>
      <c r="M5039" s="149"/>
      <c r="N5039" s="153"/>
      <c r="O5039" s="153"/>
      <c r="P5039" s="153"/>
    </row>
    <row r="5040" spans="1:16" x14ac:dyDescent="0.35">
      <c r="A5040" s="149"/>
      <c r="B5040" s="149"/>
      <c r="C5040" s="150"/>
      <c r="D5040" s="149"/>
      <c r="E5040" s="149"/>
      <c r="F5040" s="149"/>
      <c r="G5040" s="149"/>
      <c r="H5040" s="151"/>
      <c r="I5040" s="149"/>
      <c r="J5040" s="149"/>
      <c r="K5040" s="152"/>
      <c r="L5040" s="149"/>
      <c r="M5040" s="149"/>
      <c r="N5040" s="153"/>
      <c r="O5040" s="153"/>
      <c r="P5040" s="153"/>
    </row>
    <row r="5041" spans="1:16" x14ac:dyDescent="0.35">
      <c r="A5041" s="149"/>
      <c r="B5041" s="149"/>
      <c r="C5041" s="150"/>
      <c r="D5041" s="149"/>
      <c r="E5041" s="149"/>
      <c r="F5041" s="149"/>
      <c r="G5041" s="149"/>
      <c r="H5041" s="151"/>
      <c r="I5041" s="149"/>
      <c r="J5041" s="149"/>
      <c r="K5041" s="152"/>
      <c r="L5041" s="149"/>
      <c r="M5041" s="149"/>
      <c r="N5041" s="153"/>
      <c r="O5041" s="153"/>
      <c r="P5041" s="153"/>
    </row>
    <row r="5042" spans="1:16" x14ac:dyDescent="0.35">
      <c r="A5042" s="149"/>
      <c r="B5042" s="149"/>
      <c r="C5042" s="150"/>
      <c r="D5042" s="149"/>
      <c r="E5042" s="149"/>
      <c r="F5042" s="149"/>
      <c r="G5042" s="149"/>
      <c r="H5042" s="151"/>
      <c r="I5042" s="149"/>
      <c r="J5042" s="149"/>
      <c r="K5042" s="152"/>
      <c r="L5042" s="149"/>
      <c r="M5042" s="149"/>
      <c r="N5042" s="153"/>
      <c r="O5042" s="153"/>
      <c r="P5042" s="153"/>
    </row>
    <row r="5043" spans="1:16" x14ac:dyDescent="0.35">
      <c r="A5043" s="149"/>
      <c r="B5043" s="149"/>
      <c r="C5043" s="150"/>
      <c r="D5043" s="149"/>
      <c r="E5043" s="149"/>
      <c r="F5043" s="149"/>
      <c r="G5043" s="149"/>
      <c r="H5043" s="151"/>
      <c r="I5043" s="149"/>
      <c r="J5043" s="149"/>
      <c r="K5043" s="152"/>
      <c r="L5043" s="149"/>
      <c r="M5043" s="149"/>
      <c r="N5043" s="153"/>
      <c r="O5043" s="153"/>
      <c r="P5043" s="153"/>
    </row>
    <row r="5044" spans="1:16" x14ac:dyDescent="0.35">
      <c r="A5044" s="149"/>
      <c r="B5044" s="149"/>
      <c r="C5044" s="150"/>
      <c r="D5044" s="149"/>
      <c r="E5044" s="149"/>
      <c r="F5044" s="149"/>
      <c r="G5044" s="149"/>
      <c r="H5044" s="151"/>
      <c r="I5044" s="149"/>
      <c r="J5044" s="149"/>
      <c r="K5044" s="152"/>
      <c r="L5044" s="149"/>
      <c r="M5044" s="149"/>
      <c r="N5044" s="153"/>
      <c r="O5044" s="153"/>
      <c r="P5044" s="153"/>
    </row>
    <row r="5045" spans="1:16" x14ac:dyDescent="0.35">
      <c r="A5045" s="149"/>
      <c r="B5045" s="149"/>
      <c r="C5045" s="150"/>
      <c r="D5045" s="149"/>
      <c r="E5045" s="149"/>
      <c r="F5045" s="149"/>
      <c r="G5045" s="149"/>
      <c r="H5045" s="151"/>
      <c r="I5045" s="149"/>
      <c r="J5045" s="149"/>
      <c r="K5045" s="152"/>
      <c r="L5045" s="149"/>
      <c r="M5045" s="149"/>
      <c r="N5045" s="153"/>
      <c r="O5045" s="153"/>
      <c r="P5045" s="153"/>
    </row>
    <row r="5046" spans="1:16" x14ac:dyDescent="0.35">
      <c r="A5046" s="149"/>
      <c r="B5046" s="149"/>
      <c r="C5046" s="150"/>
      <c r="D5046" s="149"/>
      <c r="E5046" s="149"/>
      <c r="F5046" s="149"/>
      <c r="G5046" s="149"/>
      <c r="H5046" s="151"/>
      <c r="I5046" s="149"/>
      <c r="J5046" s="149"/>
      <c r="K5046" s="152"/>
      <c r="L5046" s="149"/>
      <c r="M5046" s="149"/>
      <c r="N5046" s="153"/>
      <c r="O5046" s="153"/>
      <c r="P5046" s="153"/>
    </row>
    <row r="5047" spans="1:16" x14ac:dyDescent="0.35">
      <c r="A5047" s="149"/>
      <c r="B5047" s="149"/>
      <c r="C5047" s="150"/>
      <c r="D5047" s="149"/>
      <c r="E5047" s="149"/>
      <c r="F5047" s="149"/>
      <c r="G5047" s="149"/>
      <c r="H5047" s="151"/>
      <c r="I5047" s="149"/>
      <c r="J5047" s="149"/>
      <c r="K5047" s="152"/>
      <c r="L5047" s="149"/>
      <c r="M5047" s="149"/>
      <c r="N5047" s="153"/>
      <c r="O5047" s="153"/>
      <c r="P5047" s="153"/>
    </row>
    <row r="5048" spans="1:16" x14ac:dyDescent="0.35">
      <c r="A5048" s="149"/>
      <c r="B5048" s="149"/>
      <c r="C5048" s="150"/>
      <c r="D5048" s="149"/>
      <c r="E5048" s="149"/>
      <c r="F5048" s="149"/>
      <c r="G5048" s="149"/>
      <c r="H5048" s="151"/>
      <c r="I5048" s="149"/>
      <c r="J5048" s="149"/>
      <c r="K5048" s="152"/>
      <c r="L5048" s="149"/>
      <c r="M5048" s="149"/>
      <c r="N5048" s="153"/>
      <c r="O5048" s="153"/>
      <c r="P5048" s="153"/>
    </row>
    <row r="5049" spans="1:16" x14ac:dyDescent="0.35">
      <c r="A5049" s="149"/>
      <c r="B5049" s="149"/>
      <c r="C5049" s="150"/>
      <c r="D5049" s="149"/>
      <c r="E5049" s="149"/>
      <c r="F5049" s="149"/>
      <c r="G5049" s="149"/>
      <c r="H5049" s="151"/>
      <c r="I5049" s="149"/>
      <c r="J5049" s="149"/>
      <c r="K5049" s="152"/>
      <c r="L5049" s="149"/>
      <c r="M5049" s="149"/>
      <c r="N5049" s="153"/>
      <c r="O5049" s="153"/>
      <c r="P5049" s="153"/>
    </row>
    <row r="5050" spans="1:16" x14ac:dyDescent="0.35">
      <c r="A5050" s="149"/>
      <c r="B5050" s="149"/>
      <c r="C5050" s="150"/>
      <c r="D5050" s="149"/>
      <c r="E5050" s="149"/>
      <c r="F5050" s="149"/>
      <c r="G5050" s="149"/>
      <c r="H5050" s="151"/>
      <c r="I5050" s="149"/>
      <c r="J5050" s="149"/>
      <c r="K5050" s="152"/>
      <c r="L5050" s="149"/>
      <c r="M5050" s="149"/>
      <c r="N5050" s="153"/>
      <c r="O5050" s="153"/>
      <c r="P5050" s="153"/>
    </row>
    <row r="5051" spans="1:16" x14ac:dyDescent="0.35">
      <c r="A5051" s="149"/>
      <c r="B5051" s="149"/>
      <c r="C5051" s="150"/>
      <c r="D5051" s="149"/>
      <c r="E5051" s="149"/>
      <c r="F5051" s="149"/>
      <c r="G5051" s="149"/>
      <c r="H5051" s="151"/>
      <c r="I5051" s="149"/>
      <c r="J5051" s="149"/>
      <c r="K5051" s="152"/>
      <c r="L5051" s="149"/>
      <c r="M5051" s="149"/>
      <c r="N5051" s="153"/>
      <c r="O5051" s="153"/>
      <c r="P5051" s="153"/>
    </row>
    <row r="5052" spans="1:16" x14ac:dyDescent="0.35">
      <c r="A5052" s="149"/>
      <c r="B5052" s="149"/>
      <c r="C5052" s="150"/>
      <c r="D5052" s="149"/>
      <c r="E5052" s="149"/>
      <c r="F5052" s="149"/>
      <c r="G5052" s="149"/>
      <c r="H5052" s="151"/>
      <c r="I5052" s="149"/>
      <c r="J5052" s="149"/>
      <c r="K5052" s="152"/>
      <c r="L5052" s="149"/>
      <c r="M5052" s="149"/>
      <c r="N5052" s="153"/>
      <c r="O5052" s="153"/>
      <c r="P5052" s="153"/>
    </row>
    <row r="5053" spans="1:16" x14ac:dyDescent="0.35">
      <c r="A5053" s="149"/>
      <c r="B5053" s="149"/>
      <c r="C5053" s="150"/>
      <c r="D5053" s="149"/>
      <c r="E5053" s="149"/>
      <c r="F5053" s="149"/>
      <c r="G5053" s="149"/>
      <c r="H5053" s="151"/>
      <c r="I5053" s="149"/>
      <c r="J5053" s="149"/>
      <c r="K5053" s="152"/>
      <c r="L5053" s="149"/>
      <c r="M5053" s="149"/>
      <c r="N5053" s="153"/>
      <c r="O5053" s="153"/>
      <c r="P5053" s="153"/>
    </row>
    <row r="5054" spans="1:16" x14ac:dyDescent="0.35">
      <c r="A5054" s="149"/>
      <c r="B5054" s="149"/>
      <c r="C5054" s="150"/>
      <c r="D5054" s="149"/>
      <c r="E5054" s="149"/>
      <c r="F5054" s="149"/>
      <c r="G5054" s="149"/>
      <c r="H5054" s="151"/>
      <c r="I5054" s="149"/>
      <c r="J5054" s="149"/>
      <c r="K5054" s="152"/>
      <c r="L5054" s="149"/>
      <c r="M5054" s="149"/>
      <c r="N5054" s="153"/>
      <c r="O5054" s="153"/>
      <c r="P5054" s="153"/>
    </row>
    <row r="5055" spans="1:16" x14ac:dyDescent="0.35">
      <c r="A5055" s="149"/>
      <c r="B5055" s="149"/>
      <c r="C5055" s="150"/>
      <c r="D5055" s="149"/>
      <c r="E5055" s="149"/>
      <c r="F5055" s="149"/>
      <c r="G5055" s="149"/>
      <c r="H5055" s="151"/>
      <c r="I5055" s="149"/>
      <c r="J5055" s="149"/>
      <c r="K5055" s="152"/>
      <c r="L5055" s="149"/>
      <c r="M5055" s="149"/>
      <c r="N5055" s="153"/>
      <c r="O5055" s="153"/>
      <c r="P5055" s="153"/>
    </row>
    <row r="5056" spans="1:16" x14ac:dyDescent="0.35">
      <c r="A5056" s="149"/>
      <c r="B5056" s="149"/>
      <c r="C5056" s="150"/>
      <c r="D5056" s="149"/>
      <c r="E5056" s="149"/>
      <c r="F5056" s="149"/>
      <c r="G5056" s="149"/>
      <c r="H5056" s="151"/>
      <c r="I5056" s="149"/>
      <c r="J5056" s="149"/>
      <c r="K5056" s="152"/>
      <c r="L5056" s="149"/>
      <c r="M5056" s="149"/>
      <c r="N5056" s="153"/>
      <c r="O5056" s="153"/>
      <c r="P5056" s="153"/>
    </row>
    <row r="5057" spans="1:16" x14ac:dyDescent="0.35">
      <c r="A5057" s="149"/>
      <c r="B5057" s="149"/>
      <c r="C5057" s="150"/>
      <c r="D5057" s="149"/>
      <c r="E5057" s="149"/>
      <c r="F5057" s="149"/>
      <c r="G5057" s="149"/>
      <c r="H5057" s="151"/>
      <c r="I5057" s="149"/>
      <c r="J5057" s="149"/>
      <c r="K5057" s="152"/>
      <c r="L5057" s="149"/>
      <c r="M5057" s="149"/>
      <c r="N5057" s="153"/>
      <c r="O5057" s="153"/>
      <c r="P5057" s="153"/>
    </row>
    <row r="5058" spans="1:16" x14ac:dyDescent="0.35">
      <c r="A5058" s="149"/>
      <c r="B5058" s="149"/>
      <c r="C5058" s="150"/>
      <c r="D5058" s="149"/>
      <c r="E5058" s="149"/>
      <c r="F5058" s="149"/>
      <c r="G5058" s="149"/>
      <c r="H5058" s="151"/>
      <c r="I5058" s="149"/>
      <c r="J5058" s="149"/>
      <c r="K5058" s="152"/>
      <c r="L5058" s="149"/>
      <c r="M5058" s="149"/>
      <c r="N5058" s="153"/>
      <c r="O5058" s="153"/>
      <c r="P5058" s="153"/>
    </row>
    <row r="5059" spans="1:16" x14ac:dyDescent="0.35">
      <c r="A5059" s="149"/>
      <c r="B5059" s="149"/>
      <c r="C5059" s="150"/>
      <c r="D5059" s="149"/>
      <c r="E5059" s="149"/>
      <c r="F5059" s="149"/>
      <c r="G5059" s="149"/>
      <c r="H5059" s="151"/>
      <c r="I5059" s="149"/>
      <c r="J5059" s="149"/>
      <c r="K5059" s="152"/>
      <c r="L5059" s="149"/>
      <c r="M5059" s="149"/>
      <c r="N5059" s="153"/>
      <c r="O5059" s="153"/>
      <c r="P5059" s="153"/>
    </row>
    <row r="5060" spans="1:16" x14ac:dyDescent="0.35">
      <c r="A5060" s="149"/>
      <c r="B5060" s="149"/>
      <c r="C5060" s="150"/>
      <c r="D5060" s="149"/>
      <c r="E5060" s="149"/>
      <c r="F5060" s="149"/>
      <c r="G5060" s="149"/>
      <c r="H5060" s="151"/>
      <c r="I5060" s="149"/>
      <c r="J5060" s="149"/>
      <c r="K5060" s="152"/>
      <c r="L5060" s="149"/>
      <c r="M5060" s="149"/>
      <c r="N5060" s="153"/>
      <c r="O5060" s="153"/>
      <c r="P5060" s="153"/>
    </row>
    <row r="5061" spans="1:16" x14ac:dyDescent="0.35">
      <c r="A5061" s="149"/>
      <c r="B5061" s="149"/>
      <c r="C5061" s="150"/>
      <c r="D5061" s="149"/>
      <c r="E5061" s="149"/>
      <c r="F5061" s="149"/>
      <c r="G5061" s="149"/>
      <c r="H5061" s="151"/>
      <c r="I5061" s="149"/>
      <c r="J5061" s="149"/>
      <c r="K5061" s="152"/>
      <c r="L5061" s="149"/>
      <c r="M5061" s="149"/>
      <c r="N5061" s="153"/>
      <c r="O5061" s="153"/>
      <c r="P5061" s="153"/>
    </row>
    <row r="5062" spans="1:16" x14ac:dyDescent="0.35">
      <c r="A5062" s="149"/>
      <c r="B5062" s="149"/>
      <c r="C5062" s="150"/>
      <c r="D5062" s="149"/>
      <c r="E5062" s="149"/>
      <c r="F5062" s="149"/>
      <c r="G5062" s="149"/>
      <c r="H5062" s="151"/>
      <c r="I5062" s="149"/>
      <c r="J5062" s="149"/>
      <c r="K5062" s="152"/>
      <c r="L5062" s="149"/>
      <c r="M5062" s="149"/>
      <c r="N5062" s="153"/>
      <c r="O5062" s="153"/>
      <c r="P5062" s="153"/>
    </row>
    <row r="5063" spans="1:16" x14ac:dyDescent="0.35">
      <c r="A5063" s="149"/>
      <c r="B5063" s="149"/>
      <c r="C5063" s="150"/>
      <c r="D5063" s="149"/>
      <c r="E5063" s="149"/>
      <c r="F5063" s="149"/>
      <c r="G5063" s="149"/>
      <c r="H5063" s="151"/>
      <c r="I5063" s="149"/>
      <c r="J5063" s="149"/>
      <c r="K5063" s="152"/>
      <c r="L5063" s="149"/>
      <c r="M5063" s="149"/>
      <c r="N5063" s="153"/>
      <c r="O5063" s="153"/>
      <c r="P5063" s="153"/>
    </row>
    <row r="5064" spans="1:16" x14ac:dyDescent="0.35">
      <c r="A5064" s="149"/>
      <c r="B5064" s="149"/>
      <c r="C5064" s="150"/>
      <c r="D5064" s="149"/>
      <c r="E5064" s="149"/>
      <c r="F5064" s="149"/>
      <c r="G5064" s="149"/>
      <c r="H5064" s="151"/>
      <c r="I5064" s="149"/>
      <c r="J5064" s="149"/>
      <c r="K5064" s="152"/>
      <c r="L5064" s="149"/>
      <c r="M5064" s="149"/>
      <c r="N5064" s="153"/>
      <c r="O5064" s="153"/>
      <c r="P5064" s="153"/>
    </row>
    <row r="5065" spans="1:16" x14ac:dyDescent="0.35">
      <c r="A5065" s="149"/>
      <c r="B5065" s="149"/>
      <c r="C5065" s="150"/>
      <c r="D5065" s="149"/>
      <c r="E5065" s="149"/>
      <c r="F5065" s="149"/>
      <c r="G5065" s="149"/>
      <c r="H5065" s="151"/>
      <c r="I5065" s="149"/>
      <c r="J5065" s="149"/>
      <c r="K5065" s="152"/>
      <c r="L5065" s="149"/>
      <c r="M5065" s="149"/>
      <c r="N5065" s="153"/>
      <c r="O5065" s="153"/>
      <c r="P5065" s="153"/>
    </row>
    <row r="5066" spans="1:16" x14ac:dyDescent="0.35">
      <c r="A5066" s="149"/>
      <c r="B5066" s="149"/>
      <c r="C5066" s="150"/>
      <c r="D5066" s="149"/>
      <c r="E5066" s="149"/>
      <c r="F5066" s="149"/>
      <c r="G5066" s="149"/>
      <c r="H5066" s="151"/>
      <c r="I5066" s="149"/>
      <c r="J5066" s="149"/>
      <c r="K5066" s="152"/>
      <c r="L5066" s="149"/>
      <c r="M5066" s="149"/>
      <c r="N5066" s="153"/>
      <c r="O5066" s="153"/>
      <c r="P5066" s="153"/>
    </row>
    <row r="5067" spans="1:16" x14ac:dyDescent="0.35">
      <c r="A5067" s="149"/>
      <c r="B5067" s="149"/>
      <c r="C5067" s="150"/>
      <c r="D5067" s="149"/>
      <c r="E5067" s="149"/>
      <c r="F5067" s="149"/>
      <c r="G5067" s="149"/>
      <c r="H5067" s="151"/>
      <c r="I5067" s="149"/>
      <c r="J5067" s="149"/>
      <c r="K5067" s="152"/>
      <c r="L5067" s="149"/>
      <c r="M5067" s="149"/>
      <c r="N5067" s="153"/>
      <c r="O5067" s="153"/>
      <c r="P5067" s="153"/>
    </row>
    <row r="5068" spans="1:16" x14ac:dyDescent="0.35">
      <c r="A5068" s="149"/>
      <c r="B5068" s="149"/>
      <c r="C5068" s="150"/>
      <c r="D5068" s="149"/>
      <c r="E5068" s="149"/>
      <c r="F5068" s="149"/>
      <c r="G5068" s="149"/>
      <c r="H5068" s="151"/>
      <c r="I5068" s="149"/>
      <c r="J5068" s="149"/>
      <c r="K5068" s="152"/>
      <c r="L5068" s="149"/>
      <c r="M5068" s="149"/>
      <c r="N5068" s="153"/>
      <c r="O5068" s="153"/>
      <c r="P5068" s="153"/>
    </row>
    <row r="5069" spans="1:16" x14ac:dyDescent="0.35">
      <c r="A5069" s="149"/>
      <c r="B5069" s="149"/>
      <c r="C5069" s="150"/>
      <c r="D5069" s="149"/>
      <c r="E5069" s="149"/>
      <c r="F5069" s="149"/>
      <c r="G5069" s="149"/>
      <c r="H5069" s="151"/>
      <c r="I5069" s="149"/>
      <c r="J5069" s="149"/>
      <c r="K5069" s="152"/>
      <c r="L5069" s="149"/>
      <c r="M5069" s="149"/>
      <c r="N5069" s="153"/>
      <c r="O5069" s="153"/>
      <c r="P5069" s="153"/>
    </row>
    <row r="5070" spans="1:16" x14ac:dyDescent="0.35">
      <c r="A5070" s="149"/>
      <c r="B5070" s="149"/>
      <c r="C5070" s="150"/>
      <c r="D5070" s="149"/>
      <c r="E5070" s="149"/>
      <c r="F5070" s="149"/>
      <c r="G5070" s="149"/>
      <c r="H5070" s="151"/>
      <c r="I5070" s="149"/>
      <c r="J5070" s="149"/>
      <c r="K5070" s="152"/>
      <c r="L5070" s="149"/>
      <c r="M5070" s="149"/>
      <c r="N5070" s="153"/>
      <c r="O5070" s="153"/>
      <c r="P5070" s="153"/>
    </row>
    <row r="5071" spans="1:16" x14ac:dyDescent="0.35">
      <c r="A5071" s="149"/>
      <c r="B5071" s="149"/>
      <c r="C5071" s="150"/>
      <c r="D5071" s="149"/>
      <c r="E5071" s="149"/>
      <c r="F5071" s="149"/>
      <c r="G5071" s="149"/>
      <c r="H5071" s="151"/>
      <c r="I5071" s="149"/>
      <c r="J5071" s="149"/>
      <c r="K5071" s="152"/>
      <c r="L5071" s="149"/>
      <c r="M5071" s="149"/>
      <c r="N5071" s="153"/>
      <c r="O5071" s="153"/>
      <c r="P5071" s="153"/>
    </row>
    <row r="5072" spans="1:16" x14ac:dyDescent="0.35">
      <c r="A5072" s="149"/>
      <c r="B5072" s="149"/>
      <c r="C5072" s="150"/>
      <c r="D5072" s="149"/>
      <c r="E5072" s="149"/>
      <c r="F5072" s="149"/>
      <c r="G5072" s="149"/>
      <c r="H5072" s="151"/>
      <c r="I5072" s="149"/>
      <c r="J5072" s="149"/>
      <c r="K5072" s="152"/>
      <c r="L5072" s="149"/>
      <c r="M5072" s="149"/>
      <c r="N5072" s="153"/>
      <c r="O5072" s="153"/>
      <c r="P5072" s="153"/>
    </row>
    <row r="5073" spans="1:16" x14ac:dyDescent="0.35">
      <c r="A5073" s="149"/>
      <c r="B5073" s="149"/>
      <c r="C5073" s="150"/>
      <c r="D5073" s="149"/>
      <c r="E5073" s="149"/>
      <c r="F5073" s="149"/>
      <c r="G5073" s="149"/>
      <c r="H5073" s="151"/>
      <c r="I5073" s="149"/>
      <c r="J5073" s="149"/>
      <c r="K5073" s="152"/>
      <c r="L5073" s="149"/>
      <c r="M5073" s="149"/>
      <c r="N5073" s="153"/>
      <c r="O5073" s="153"/>
      <c r="P5073" s="153"/>
    </row>
    <row r="5074" spans="1:16" x14ac:dyDescent="0.35">
      <c r="A5074" s="149"/>
      <c r="B5074" s="149"/>
      <c r="C5074" s="150"/>
      <c r="D5074" s="149"/>
      <c r="E5074" s="149"/>
      <c r="F5074" s="149"/>
      <c r="G5074" s="149"/>
      <c r="H5074" s="151"/>
      <c r="I5074" s="149"/>
      <c r="J5074" s="149"/>
      <c r="K5074" s="152"/>
      <c r="L5074" s="149"/>
      <c r="M5074" s="149"/>
      <c r="N5074" s="153"/>
      <c r="O5074" s="153"/>
      <c r="P5074" s="153"/>
    </row>
    <row r="5075" spans="1:16" x14ac:dyDescent="0.35">
      <c r="A5075" s="149"/>
      <c r="B5075" s="149"/>
      <c r="C5075" s="150"/>
      <c r="D5075" s="149"/>
      <c r="E5075" s="149"/>
      <c r="F5075" s="149"/>
      <c r="G5075" s="149"/>
      <c r="H5075" s="151"/>
      <c r="I5075" s="149"/>
      <c r="J5075" s="149"/>
      <c r="K5075" s="152"/>
      <c r="L5075" s="149"/>
      <c r="M5075" s="149"/>
      <c r="N5075" s="153"/>
      <c r="O5075" s="153"/>
      <c r="P5075" s="153"/>
    </row>
    <row r="5076" spans="1:16" x14ac:dyDescent="0.35">
      <c r="A5076" s="149"/>
      <c r="B5076" s="149"/>
      <c r="C5076" s="150"/>
      <c r="D5076" s="149"/>
      <c r="E5076" s="149"/>
      <c r="F5076" s="149"/>
      <c r="G5076" s="149"/>
      <c r="H5076" s="151"/>
      <c r="I5076" s="149"/>
      <c r="J5076" s="149"/>
      <c r="K5076" s="152"/>
      <c r="L5076" s="149"/>
      <c r="M5076" s="149"/>
      <c r="N5076" s="153"/>
      <c r="O5076" s="153"/>
      <c r="P5076" s="153"/>
    </row>
    <row r="5077" spans="1:16" x14ac:dyDescent="0.35">
      <c r="A5077" s="149"/>
      <c r="B5077" s="149"/>
      <c r="C5077" s="150"/>
      <c r="D5077" s="149"/>
      <c r="E5077" s="149"/>
      <c r="F5077" s="149"/>
      <c r="G5077" s="149"/>
      <c r="H5077" s="151"/>
      <c r="I5077" s="149"/>
      <c r="J5077" s="149"/>
      <c r="K5077" s="152"/>
      <c r="L5077" s="149"/>
      <c r="M5077" s="149"/>
      <c r="N5077" s="153"/>
      <c r="O5077" s="153"/>
      <c r="P5077" s="153"/>
    </row>
    <row r="5078" spans="1:16" x14ac:dyDescent="0.35">
      <c r="A5078" s="149"/>
      <c r="B5078" s="149"/>
      <c r="C5078" s="150"/>
      <c r="D5078" s="149"/>
      <c r="E5078" s="149"/>
      <c r="F5078" s="149"/>
      <c r="G5078" s="149"/>
      <c r="H5078" s="151"/>
      <c r="I5078" s="149"/>
      <c r="J5078" s="149"/>
      <c r="K5078" s="152"/>
      <c r="L5078" s="149"/>
      <c r="M5078" s="149"/>
      <c r="N5078" s="153"/>
      <c r="O5078" s="153"/>
      <c r="P5078" s="153"/>
    </row>
    <row r="5079" spans="1:16" x14ac:dyDescent="0.35">
      <c r="A5079" s="149"/>
      <c r="B5079" s="149"/>
      <c r="C5079" s="150"/>
      <c r="D5079" s="149"/>
      <c r="E5079" s="149"/>
      <c r="F5079" s="149"/>
      <c r="G5079" s="149"/>
      <c r="H5079" s="151"/>
      <c r="I5079" s="149"/>
      <c r="J5079" s="149"/>
      <c r="K5079" s="152"/>
      <c r="L5079" s="149"/>
      <c r="M5079" s="149"/>
      <c r="N5079" s="153"/>
      <c r="O5079" s="153"/>
      <c r="P5079" s="153"/>
    </row>
    <row r="5080" spans="1:16" x14ac:dyDescent="0.35">
      <c r="A5080" s="149"/>
      <c r="B5080" s="149"/>
      <c r="C5080" s="150"/>
      <c r="D5080" s="149"/>
      <c r="E5080" s="149"/>
      <c r="F5080" s="149"/>
      <c r="G5080" s="149"/>
      <c r="H5080" s="151"/>
      <c r="I5080" s="149"/>
      <c r="J5080" s="149"/>
      <c r="K5080" s="152"/>
      <c r="L5080" s="149"/>
      <c r="M5080" s="149"/>
      <c r="N5080" s="153"/>
      <c r="O5080" s="153"/>
      <c r="P5080" s="153"/>
    </row>
    <row r="5081" spans="1:16" x14ac:dyDescent="0.35">
      <c r="A5081" s="149"/>
      <c r="B5081" s="149"/>
      <c r="C5081" s="150"/>
      <c r="D5081" s="149"/>
      <c r="E5081" s="149"/>
      <c r="F5081" s="149"/>
      <c r="G5081" s="149"/>
      <c r="H5081" s="151"/>
      <c r="I5081" s="149"/>
      <c r="J5081" s="149"/>
      <c r="K5081" s="152"/>
      <c r="L5081" s="149"/>
      <c r="M5081" s="149"/>
      <c r="N5081" s="153"/>
      <c r="O5081" s="153"/>
      <c r="P5081" s="153"/>
    </row>
    <row r="5082" spans="1:16" x14ac:dyDescent="0.35">
      <c r="A5082" s="149"/>
      <c r="B5082" s="149"/>
      <c r="C5082" s="150"/>
      <c r="D5082" s="149"/>
      <c r="E5082" s="149"/>
      <c r="F5082" s="149"/>
      <c r="G5082" s="149"/>
      <c r="H5082" s="151"/>
      <c r="I5082" s="149"/>
      <c r="J5082" s="149"/>
      <c r="K5082" s="152"/>
      <c r="L5082" s="149"/>
      <c r="M5082" s="149"/>
      <c r="N5082" s="153"/>
      <c r="O5082" s="153"/>
      <c r="P5082" s="153"/>
    </row>
    <row r="5083" spans="1:16" x14ac:dyDescent="0.35">
      <c r="A5083" s="149"/>
      <c r="B5083" s="149"/>
      <c r="C5083" s="150"/>
      <c r="D5083" s="149"/>
      <c r="E5083" s="149"/>
      <c r="F5083" s="149"/>
      <c r="G5083" s="149"/>
      <c r="H5083" s="151"/>
      <c r="I5083" s="149"/>
      <c r="J5083" s="149"/>
      <c r="K5083" s="152"/>
      <c r="L5083" s="149"/>
      <c r="M5083" s="149"/>
      <c r="N5083" s="153"/>
      <c r="O5083" s="153"/>
      <c r="P5083" s="153"/>
    </row>
    <row r="5084" spans="1:16" x14ac:dyDescent="0.35">
      <c r="A5084" s="149"/>
      <c r="B5084" s="149"/>
      <c r="C5084" s="150"/>
      <c r="D5084" s="149"/>
      <c r="E5084" s="149"/>
      <c r="F5084" s="149"/>
      <c r="G5084" s="149"/>
      <c r="H5084" s="151"/>
      <c r="I5084" s="149"/>
      <c r="J5084" s="149"/>
      <c r="K5084" s="152"/>
      <c r="L5084" s="149"/>
      <c r="M5084" s="149"/>
      <c r="N5084" s="153"/>
      <c r="O5084" s="153"/>
      <c r="P5084" s="153"/>
    </row>
    <row r="5085" spans="1:16" x14ac:dyDescent="0.35">
      <c r="A5085" s="149"/>
      <c r="B5085" s="149"/>
      <c r="C5085" s="150"/>
      <c r="D5085" s="149"/>
      <c r="E5085" s="149"/>
      <c r="F5085" s="149"/>
      <c r="G5085" s="149"/>
      <c r="H5085" s="151"/>
      <c r="I5085" s="149"/>
      <c r="J5085" s="149"/>
      <c r="K5085" s="152"/>
      <c r="L5085" s="149"/>
      <c r="M5085" s="149"/>
      <c r="N5085" s="153"/>
      <c r="O5085" s="153"/>
      <c r="P5085" s="153"/>
    </row>
    <row r="5086" spans="1:16" x14ac:dyDescent="0.35">
      <c r="A5086" s="149"/>
      <c r="B5086" s="149"/>
      <c r="C5086" s="150"/>
      <c r="D5086" s="149"/>
      <c r="E5086" s="149"/>
      <c r="F5086" s="149"/>
      <c r="G5086" s="149"/>
      <c r="H5086" s="151"/>
      <c r="I5086" s="149"/>
      <c r="J5086" s="149"/>
      <c r="K5086" s="152"/>
      <c r="L5086" s="149"/>
      <c r="M5086" s="149"/>
      <c r="N5086" s="153"/>
      <c r="O5086" s="153"/>
      <c r="P5086" s="153"/>
    </row>
    <row r="5087" spans="1:16" x14ac:dyDescent="0.35">
      <c r="A5087" s="149"/>
      <c r="B5087" s="149"/>
      <c r="C5087" s="150"/>
      <c r="D5087" s="149"/>
      <c r="E5087" s="149"/>
      <c r="F5087" s="149"/>
      <c r="G5087" s="149"/>
      <c r="H5087" s="151"/>
      <c r="I5087" s="149"/>
      <c r="J5087" s="149"/>
      <c r="K5087" s="152"/>
      <c r="L5087" s="149"/>
      <c r="M5087" s="149"/>
      <c r="N5087" s="153"/>
      <c r="O5087" s="153"/>
      <c r="P5087" s="153"/>
    </row>
    <row r="5088" spans="1:16" x14ac:dyDescent="0.35">
      <c r="A5088" s="149"/>
      <c r="B5088" s="149"/>
      <c r="C5088" s="150"/>
      <c r="D5088" s="149"/>
      <c r="E5088" s="149"/>
      <c r="F5088" s="149"/>
      <c r="G5088" s="149"/>
      <c r="H5088" s="151"/>
      <c r="I5088" s="149"/>
      <c r="J5088" s="149"/>
      <c r="K5088" s="152"/>
      <c r="L5088" s="149"/>
      <c r="M5088" s="149"/>
      <c r="N5088" s="153"/>
      <c r="O5088" s="153"/>
      <c r="P5088" s="153"/>
    </row>
    <row r="5089" spans="1:16" x14ac:dyDescent="0.35">
      <c r="A5089" s="149"/>
      <c r="B5089" s="149"/>
      <c r="C5089" s="150"/>
      <c r="D5089" s="149"/>
      <c r="E5089" s="149"/>
      <c r="F5089" s="149"/>
      <c r="G5089" s="149"/>
      <c r="H5089" s="151"/>
      <c r="I5089" s="149"/>
      <c r="J5089" s="149"/>
      <c r="K5089" s="152"/>
      <c r="L5089" s="149"/>
      <c r="M5089" s="149"/>
      <c r="N5089" s="153"/>
      <c r="O5089" s="153"/>
      <c r="P5089" s="153"/>
    </row>
    <row r="5090" spans="1:16" x14ac:dyDescent="0.35">
      <c r="A5090" s="149"/>
      <c r="B5090" s="149"/>
      <c r="C5090" s="150"/>
      <c r="D5090" s="149"/>
      <c r="E5090" s="149"/>
      <c r="F5090" s="149"/>
      <c r="G5090" s="149"/>
      <c r="H5090" s="151"/>
      <c r="I5090" s="149"/>
      <c r="J5090" s="149"/>
      <c r="K5090" s="152"/>
      <c r="L5090" s="149"/>
      <c r="M5090" s="149"/>
      <c r="N5090" s="153"/>
      <c r="O5090" s="153"/>
      <c r="P5090" s="153"/>
    </row>
    <row r="5091" spans="1:16" x14ac:dyDescent="0.35">
      <c r="A5091" s="149"/>
      <c r="B5091" s="149"/>
      <c r="C5091" s="150"/>
      <c r="D5091" s="149"/>
      <c r="E5091" s="149"/>
      <c r="F5091" s="149"/>
      <c r="G5091" s="149"/>
      <c r="H5091" s="151"/>
      <c r="I5091" s="149"/>
      <c r="J5091" s="149"/>
      <c r="K5091" s="152"/>
      <c r="L5091" s="149"/>
      <c r="M5091" s="149"/>
      <c r="N5091" s="153"/>
      <c r="O5091" s="153"/>
      <c r="P5091" s="153"/>
    </row>
    <row r="5092" spans="1:16" x14ac:dyDescent="0.35">
      <c r="A5092" s="149"/>
      <c r="B5092" s="149"/>
      <c r="C5092" s="150"/>
      <c r="D5092" s="149"/>
      <c r="E5092" s="149"/>
      <c r="F5092" s="149"/>
      <c r="G5092" s="149"/>
      <c r="H5092" s="151"/>
      <c r="I5092" s="149"/>
      <c r="J5092" s="149"/>
      <c r="K5092" s="152"/>
      <c r="L5092" s="149"/>
      <c r="M5092" s="149"/>
      <c r="N5092" s="153"/>
      <c r="O5092" s="153"/>
      <c r="P5092" s="153"/>
    </row>
    <row r="5093" spans="1:16" x14ac:dyDescent="0.35">
      <c r="A5093" s="149"/>
      <c r="B5093" s="149"/>
      <c r="C5093" s="150"/>
      <c r="D5093" s="149"/>
      <c r="E5093" s="149"/>
      <c r="F5093" s="149"/>
      <c r="G5093" s="149"/>
      <c r="H5093" s="151"/>
      <c r="I5093" s="149"/>
      <c r="J5093" s="149"/>
      <c r="K5093" s="152"/>
      <c r="L5093" s="149"/>
      <c r="M5093" s="149"/>
      <c r="N5093" s="153"/>
      <c r="O5093" s="153"/>
      <c r="P5093" s="153"/>
    </row>
    <row r="5094" spans="1:16" x14ac:dyDescent="0.35">
      <c r="A5094" s="149"/>
      <c r="B5094" s="149"/>
      <c r="C5094" s="150"/>
      <c r="D5094" s="149"/>
      <c r="E5094" s="149"/>
      <c r="F5094" s="149"/>
      <c r="G5094" s="149"/>
      <c r="H5094" s="151"/>
      <c r="I5094" s="149"/>
      <c r="J5094" s="149"/>
      <c r="K5094" s="152"/>
      <c r="L5094" s="149"/>
      <c r="M5094" s="149"/>
      <c r="N5094" s="153"/>
      <c r="O5094" s="153"/>
      <c r="P5094" s="153"/>
    </row>
    <row r="5095" spans="1:16" x14ac:dyDescent="0.35">
      <c r="A5095" s="149"/>
      <c r="B5095" s="149"/>
      <c r="C5095" s="150"/>
      <c r="D5095" s="149"/>
      <c r="E5095" s="149"/>
      <c r="F5095" s="149"/>
      <c r="G5095" s="149"/>
      <c r="H5095" s="151"/>
      <c r="I5095" s="149"/>
      <c r="J5095" s="149"/>
      <c r="K5095" s="152"/>
      <c r="L5095" s="149"/>
      <c r="M5095" s="149"/>
      <c r="N5095" s="153"/>
      <c r="O5095" s="153"/>
      <c r="P5095" s="153"/>
    </row>
    <row r="5096" spans="1:16" x14ac:dyDescent="0.35">
      <c r="A5096" s="149"/>
      <c r="B5096" s="149"/>
      <c r="C5096" s="150"/>
      <c r="D5096" s="149"/>
      <c r="E5096" s="149"/>
      <c r="F5096" s="149"/>
      <c r="G5096" s="149"/>
      <c r="H5096" s="151"/>
      <c r="I5096" s="149"/>
      <c r="J5096" s="149"/>
      <c r="K5096" s="152"/>
      <c r="L5096" s="149"/>
      <c r="M5096" s="149"/>
      <c r="N5096" s="153"/>
      <c r="O5096" s="153"/>
      <c r="P5096" s="153"/>
    </row>
    <row r="5097" spans="1:16" x14ac:dyDescent="0.35">
      <c r="A5097" s="149"/>
      <c r="B5097" s="149"/>
      <c r="C5097" s="150"/>
      <c r="D5097" s="149"/>
      <c r="E5097" s="149"/>
      <c r="F5097" s="149"/>
      <c r="G5097" s="149"/>
      <c r="H5097" s="151"/>
      <c r="I5097" s="149"/>
      <c r="J5097" s="149"/>
      <c r="K5097" s="152"/>
      <c r="L5097" s="149"/>
      <c r="M5097" s="149"/>
      <c r="N5097" s="153"/>
      <c r="O5097" s="153"/>
      <c r="P5097" s="153"/>
    </row>
    <row r="5098" spans="1:16" x14ac:dyDescent="0.35">
      <c r="A5098" s="149"/>
      <c r="B5098" s="149"/>
      <c r="C5098" s="150"/>
      <c r="D5098" s="149"/>
      <c r="E5098" s="149"/>
      <c r="F5098" s="149"/>
      <c r="G5098" s="149"/>
      <c r="H5098" s="151"/>
      <c r="I5098" s="149"/>
      <c r="J5098" s="149"/>
      <c r="K5098" s="152"/>
      <c r="L5098" s="149"/>
      <c r="M5098" s="149"/>
      <c r="N5098" s="153"/>
      <c r="O5098" s="153"/>
      <c r="P5098" s="153"/>
    </row>
    <row r="5099" spans="1:16" x14ac:dyDescent="0.35">
      <c r="A5099" s="149"/>
      <c r="B5099" s="149"/>
      <c r="C5099" s="150"/>
      <c r="D5099" s="149"/>
      <c r="E5099" s="149"/>
      <c r="F5099" s="149"/>
      <c r="G5099" s="149"/>
      <c r="H5099" s="151"/>
      <c r="I5099" s="149"/>
      <c r="J5099" s="149"/>
      <c r="K5099" s="152"/>
      <c r="L5099" s="149"/>
      <c r="M5099" s="149"/>
      <c r="N5099" s="153"/>
      <c r="O5099" s="153"/>
      <c r="P5099" s="153"/>
    </row>
    <row r="5100" spans="1:16" x14ac:dyDescent="0.35">
      <c r="A5100" s="149"/>
      <c r="B5100" s="149"/>
      <c r="C5100" s="150"/>
      <c r="D5100" s="149"/>
      <c r="E5100" s="149"/>
      <c r="F5100" s="149"/>
      <c r="G5100" s="149"/>
      <c r="H5100" s="151"/>
      <c r="I5100" s="149"/>
      <c r="J5100" s="149"/>
      <c r="K5100" s="152"/>
      <c r="L5100" s="149"/>
      <c r="M5100" s="149"/>
      <c r="N5100" s="153"/>
      <c r="O5100" s="153"/>
      <c r="P5100" s="153"/>
    </row>
    <row r="5101" spans="1:16" x14ac:dyDescent="0.35">
      <c r="A5101" s="149"/>
      <c r="B5101" s="149"/>
      <c r="C5101" s="150"/>
      <c r="D5101" s="149"/>
      <c r="E5101" s="149"/>
      <c r="F5101" s="149"/>
      <c r="G5101" s="149"/>
      <c r="H5101" s="151"/>
      <c r="I5101" s="149"/>
      <c r="J5101" s="149"/>
      <c r="K5101" s="152"/>
      <c r="L5101" s="149"/>
      <c r="M5101" s="149"/>
      <c r="N5101" s="153"/>
      <c r="O5101" s="153"/>
      <c r="P5101" s="153"/>
    </row>
    <row r="5102" spans="1:16" x14ac:dyDescent="0.35">
      <c r="A5102" s="149"/>
      <c r="B5102" s="149"/>
      <c r="C5102" s="150"/>
      <c r="D5102" s="149"/>
      <c r="E5102" s="149"/>
      <c r="F5102" s="149"/>
      <c r="G5102" s="149"/>
      <c r="H5102" s="151"/>
      <c r="I5102" s="149"/>
      <c r="J5102" s="149"/>
      <c r="K5102" s="152"/>
      <c r="L5102" s="149"/>
      <c r="M5102" s="149"/>
      <c r="N5102" s="153"/>
      <c r="O5102" s="153"/>
      <c r="P5102" s="153"/>
    </row>
    <row r="5103" spans="1:16" x14ac:dyDescent="0.35">
      <c r="A5103" s="149"/>
      <c r="B5103" s="149"/>
      <c r="C5103" s="150"/>
      <c r="D5103" s="149"/>
      <c r="E5103" s="149"/>
      <c r="F5103" s="149"/>
      <c r="G5103" s="149"/>
      <c r="H5103" s="151"/>
      <c r="I5103" s="149"/>
      <c r="J5103" s="149"/>
      <c r="K5103" s="152"/>
      <c r="L5103" s="149"/>
      <c r="M5103" s="149"/>
      <c r="N5103" s="153"/>
      <c r="O5103" s="153"/>
      <c r="P5103" s="153"/>
    </row>
    <row r="5104" spans="1:16" x14ac:dyDescent="0.35">
      <c r="A5104" s="149"/>
      <c r="B5104" s="149"/>
      <c r="C5104" s="150"/>
      <c r="D5104" s="149"/>
      <c r="E5104" s="149"/>
      <c r="F5104" s="149"/>
      <c r="G5104" s="149"/>
      <c r="H5104" s="151"/>
      <c r="I5104" s="149"/>
      <c r="J5104" s="149"/>
      <c r="K5104" s="152"/>
      <c r="L5104" s="149"/>
      <c r="M5104" s="149"/>
      <c r="N5104" s="153"/>
      <c r="O5104" s="153"/>
      <c r="P5104" s="153"/>
    </row>
    <row r="5105" spans="1:16" x14ac:dyDescent="0.35">
      <c r="A5105" s="149"/>
      <c r="B5105" s="149"/>
      <c r="C5105" s="150"/>
      <c r="D5105" s="149"/>
      <c r="E5105" s="149"/>
      <c r="F5105" s="149"/>
      <c r="G5105" s="149"/>
      <c r="H5105" s="151"/>
      <c r="I5105" s="149"/>
      <c r="J5105" s="149"/>
      <c r="K5105" s="152"/>
      <c r="L5105" s="149"/>
      <c r="M5105" s="149"/>
      <c r="N5105" s="153"/>
      <c r="O5105" s="153"/>
      <c r="P5105" s="153"/>
    </row>
    <row r="5106" spans="1:16" x14ac:dyDescent="0.35">
      <c r="A5106" s="149"/>
      <c r="B5106" s="149"/>
      <c r="C5106" s="150"/>
      <c r="D5106" s="149"/>
      <c r="E5106" s="149"/>
      <c r="F5106" s="149"/>
      <c r="G5106" s="149"/>
      <c r="H5106" s="151"/>
      <c r="I5106" s="149"/>
      <c r="J5106" s="149"/>
      <c r="K5106" s="152"/>
      <c r="L5106" s="149"/>
      <c r="M5106" s="149"/>
      <c r="N5106" s="153"/>
      <c r="O5106" s="153"/>
      <c r="P5106" s="153"/>
    </row>
    <row r="5107" spans="1:16" x14ac:dyDescent="0.35">
      <c r="A5107" s="149"/>
      <c r="B5107" s="149"/>
      <c r="C5107" s="150"/>
      <c r="D5107" s="149"/>
      <c r="E5107" s="149"/>
      <c r="F5107" s="149"/>
      <c r="G5107" s="149"/>
      <c r="H5107" s="151"/>
      <c r="I5107" s="149"/>
      <c r="J5107" s="149"/>
      <c r="K5107" s="152"/>
      <c r="L5107" s="149"/>
      <c r="M5107" s="149"/>
      <c r="N5107" s="153"/>
      <c r="O5107" s="153"/>
      <c r="P5107" s="153"/>
    </row>
    <row r="5108" spans="1:16" x14ac:dyDescent="0.35">
      <c r="A5108" s="149"/>
      <c r="B5108" s="149"/>
      <c r="C5108" s="150"/>
      <c r="D5108" s="149"/>
      <c r="E5108" s="149"/>
      <c r="F5108" s="149"/>
      <c r="G5108" s="149"/>
      <c r="H5108" s="151"/>
      <c r="I5108" s="149"/>
      <c r="J5108" s="149"/>
      <c r="K5108" s="152"/>
      <c r="L5108" s="149"/>
      <c r="M5108" s="149"/>
      <c r="N5108" s="153"/>
      <c r="O5108" s="153"/>
      <c r="P5108" s="153"/>
    </row>
    <row r="5109" spans="1:16" x14ac:dyDescent="0.35">
      <c r="A5109" s="149"/>
      <c r="B5109" s="149"/>
      <c r="C5109" s="150"/>
      <c r="D5109" s="149"/>
      <c r="E5109" s="149"/>
      <c r="F5109" s="149"/>
      <c r="G5109" s="149"/>
      <c r="H5109" s="151"/>
      <c r="I5109" s="149"/>
      <c r="J5109" s="149"/>
      <c r="K5109" s="152"/>
      <c r="L5109" s="149"/>
      <c r="M5109" s="149"/>
      <c r="N5109" s="153"/>
      <c r="O5109" s="153"/>
      <c r="P5109" s="153"/>
    </row>
    <row r="5110" spans="1:16" x14ac:dyDescent="0.35">
      <c r="A5110" s="149"/>
      <c r="B5110" s="149"/>
      <c r="C5110" s="150"/>
      <c r="D5110" s="149"/>
      <c r="E5110" s="149"/>
      <c r="F5110" s="149"/>
      <c r="G5110" s="149"/>
      <c r="H5110" s="151"/>
      <c r="I5110" s="149"/>
      <c r="J5110" s="149"/>
      <c r="K5110" s="152"/>
      <c r="L5110" s="149"/>
      <c r="M5110" s="149"/>
      <c r="N5110" s="153"/>
      <c r="O5110" s="153"/>
      <c r="P5110" s="153"/>
    </row>
    <row r="5111" spans="1:16" x14ac:dyDescent="0.35">
      <c r="A5111" s="149"/>
      <c r="B5111" s="149"/>
      <c r="C5111" s="150"/>
      <c r="D5111" s="149"/>
      <c r="E5111" s="149"/>
      <c r="F5111" s="149"/>
      <c r="G5111" s="149"/>
      <c r="H5111" s="151"/>
      <c r="I5111" s="149"/>
      <c r="J5111" s="149"/>
      <c r="K5111" s="152"/>
      <c r="L5111" s="149"/>
      <c r="M5111" s="149"/>
      <c r="N5111" s="153"/>
      <c r="O5111" s="153"/>
      <c r="P5111" s="153"/>
    </row>
    <row r="5112" spans="1:16" x14ac:dyDescent="0.35">
      <c r="A5112" s="149"/>
      <c r="B5112" s="149"/>
      <c r="C5112" s="150"/>
      <c r="D5112" s="149"/>
      <c r="E5112" s="149"/>
      <c r="F5112" s="149"/>
      <c r="G5112" s="149"/>
      <c r="H5112" s="151"/>
      <c r="I5112" s="149"/>
      <c r="J5112" s="149"/>
      <c r="K5112" s="152"/>
      <c r="L5112" s="149"/>
      <c r="M5112" s="149"/>
      <c r="N5112" s="153"/>
      <c r="O5112" s="153"/>
      <c r="P5112" s="153"/>
    </row>
    <row r="5113" spans="1:16" x14ac:dyDescent="0.35">
      <c r="A5113" s="149"/>
      <c r="B5113" s="149"/>
      <c r="C5113" s="150"/>
      <c r="D5113" s="149"/>
      <c r="E5113" s="149"/>
      <c r="F5113" s="149"/>
      <c r="G5113" s="149"/>
      <c r="H5113" s="151"/>
      <c r="I5113" s="149"/>
      <c r="J5113" s="149"/>
      <c r="K5113" s="152"/>
      <c r="L5113" s="149"/>
      <c r="M5113" s="149"/>
      <c r="N5113" s="153"/>
      <c r="O5113" s="153"/>
      <c r="P5113" s="153"/>
    </row>
    <row r="5114" spans="1:16" x14ac:dyDescent="0.35">
      <c r="A5114" s="149"/>
      <c r="B5114" s="149"/>
      <c r="C5114" s="150"/>
      <c r="D5114" s="149"/>
      <c r="E5114" s="149"/>
      <c r="F5114" s="149"/>
      <c r="G5114" s="149"/>
      <c r="H5114" s="151"/>
      <c r="I5114" s="149"/>
      <c r="J5114" s="149"/>
      <c r="K5114" s="152"/>
      <c r="L5114" s="149"/>
      <c r="M5114" s="149"/>
      <c r="N5114" s="153"/>
      <c r="O5114" s="153"/>
      <c r="P5114" s="153"/>
    </row>
    <row r="5115" spans="1:16" x14ac:dyDescent="0.35">
      <c r="A5115" s="149"/>
      <c r="B5115" s="149"/>
      <c r="C5115" s="150"/>
      <c r="D5115" s="149"/>
      <c r="E5115" s="149"/>
      <c r="F5115" s="149"/>
      <c r="G5115" s="149"/>
      <c r="H5115" s="151"/>
      <c r="I5115" s="149"/>
      <c r="J5115" s="149"/>
      <c r="K5115" s="152"/>
      <c r="L5115" s="149"/>
      <c r="M5115" s="149"/>
      <c r="N5115" s="153"/>
      <c r="O5115" s="153"/>
      <c r="P5115" s="153"/>
    </row>
    <row r="5116" spans="1:16" x14ac:dyDescent="0.35">
      <c r="A5116" s="149"/>
      <c r="B5116" s="149"/>
      <c r="C5116" s="150"/>
      <c r="D5116" s="149"/>
      <c r="E5116" s="149"/>
      <c r="F5116" s="149"/>
      <c r="G5116" s="149"/>
      <c r="H5116" s="151"/>
      <c r="I5116" s="149"/>
      <c r="J5116" s="149"/>
      <c r="K5116" s="152"/>
      <c r="L5116" s="149"/>
      <c r="M5116" s="149"/>
      <c r="N5116" s="153"/>
      <c r="O5116" s="153"/>
      <c r="P5116" s="153"/>
    </row>
    <row r="5117" spans="1:16" x14ac:dyDescent="0.35">
      <c r="A5117" s="149"/>
      <c r="B5117" s="149"/>
      <c r="C5117" s="150"/>
      <c r="D5117" s="149"/>
      <c r="E5117" s="149"/>
      <c r="F5117" s="149"/>
      <c r="G5117" s="149"/>
      <c r="H5117" s="151"/>
      <c r="I5117" s="149"/>
      <c r="J5117" s="149"/>
      <c r="K5117" s="152"/>
      <c r="L5117" s="149"/>
      <c r="M5117" s="149"/>
      <c r="N5117" s="153"/>
      <c r="O5117" s="153"/>
      <c r="P5117" s="153"/>
    </row>
    <row r="5118" spans="1:16" x14ac:dyDescent="0.35">
      <c r="A5118" s="149"/>
      <c r="B5118" s="149"/>
      <c r="C5118" s="150"/>
      <c r="D5118" s="149"/>
      <c r="E5118" s="149"/>
      <c r="F5118" s="149"/>
      <c r="G5118" s="149"/>
      <c r="H5118" s="151"/>
      <c r="I5118" s="149"/>
      <c r="J5118" s="149"/>
      <c r="K5118" s="152"/>
      <c r="L5118" s="149"/>
      <c r="M5118" s="149"/>
      <c r="N5118" s="153"/>
      <c r="O5118" s="153"/>
      <c r="P5118" s="153"/>
    </row>
    <row r="5119" spans="1:16" x14ac:dyDescent="0.35">
      <c r="A5119" s="149"/>
      <c r="B5119" s="149"/>
      <c r="C5119" s="150"/>
      <c r="D5119" s="149"/>
      <c r="E5119" s="149"/>
      <c r="F5119" s="149"/>
      <c r="G5119" s="149"/>
      <c r="H5119" s="151"/>
      <c r="I5119" s="149"/>
      <c r="J5119" s="149"/>
      <c r="K5119" s="152"/>
      <c r="L5119" s="149"/>
      <c r="M5119" s="149"/>
      <c r="N5119" s="153"/>
      <c r="O5119" s="153"/>
      <c r="P5119" s="153"/>
    </row>
    <row r="5120" spans="1:16" x14ac:dyDescent="0.35">
      <c r="A5120" s="149"/>
      <c r="B5120" s="149"/>
      <c r="C5120" s="150"/>
      <c r="D5120" s="149"/>
      <c r="E5120" s="149"/>
      <c r="F5120" s="149"/>
      <c r="G5120" s="149"/>
      <c r="H5120" s="151"/>
      <c r="I5120" s="149"/>
      <c r="J5120" s="149"/>
      <c r="K5120" s="152"/>
      <c r="L5120" s="149"/>
      <c r="M5120" s="149"/>
      <c r="N5120" s="153"/>
      <c r="O5120" s="153"/>
      <c r="P5120" s="153"/>
    </row>
    <row r="5121" spans="1:16" x14ac:dyDescent="0.35">
      <c r="A5121" s="149"/>
      <c r="B5121" s="149"/>
      <c r="C5121" s="150"/>
      <c r="D5121" s="149"/>
      <c r="E5121" s="149"/>
      <c r="F5121" s="149"/>
      <c r="G5121" s="149"/>
      <c r="H5121" s="151"/>
      <c r="I5121" s="149"/>
      <c r="J5121" s="149"/>
      <c r="K5121" s="152"/>
      <c r="L5121" s="149"/>
      <c r="M5121" s="149"/>
      <c r="N5121" s="153"/>
      <c r="O5121" s="153"/>
      <c r="P5121" s="153"/>
    </row>
    <row r="5122" spans="1:16" x14ac:dyDescent="0.35">
      <c r="A5122" s="149"/>
      <c r="B5122" s="149"/>
      <c r="C5122" s="150"/>
      <c r="D5122" s="149"/>
      <c r="E5122" s="149"/>
      <c r="F5122" s="149"/>
      <c r="G5122" s="149"/>
      <c r="H5122" s="151"/>
      <c r="I5122" s="149"/>
      <c r="J5122" s="149"/>
      <c r="K5122" s="152"/>
      <c r="L5122" s="149"/>
      <c r="M5122" s="149"/>
      <c r="N5122" s="153"/>
      <c r="O5122" s="153"/>
      <c r="P5122" s="153"/>
    </row>
    <row r="5123" spans="1:16" x14ac:dyDescent="0.35">
      <c r="A5123" s="149"/>
      <c r="B5123" s="149"/>
      <c r="C5123" s="150"/>
      <c r="D5123" s="149"/>
      <c r="E5123" s="149"/>
      <c r="F5123" s="149"/>
      <c r="G5123" s="149"/>
      <c r="H5123" s="151"/>
      <c r="I5123" s="149"/>
      <c r="J5123" s="149"/>
      <c r="K5123" s="152"/>
      <c r="L5123" s="149"/>
      <c r="M5123" s="149"/>
      <c r="N5123" s="153"/>
      <c r="O5123" s="153"/>
      <c r="P5123" s="153"/>
    </row>
    <row r="5124" spans="1:16" x14ac:dyDescent="0.35">
      <c r="A5124" s="149"/>
      <c r="B5124" s="149"/>
      <c r="C5124" s="150"/>
      <c r="D5124" s="149"/>
      <c r="E5124" s="149"/>
      <c r="F5124" s="149"/>
      <c r="G5124" s="149"/>
      <c r="H5124" s="151"/>
      <c r="I5124" s="149"/>
      <c r="J5124" s="149"/>
      <c r="K5124" s="152"/>
      <c r="L5124" s="149"/>
      <c r="M5124" s="149"/>
      <c r="N5124" s="153"/>
      <c r="O5124" s="153"/>
      <c r="P5124" s="153"/>
    </row>
    <row r="5125" spans="1:16" x14ac:dyDescent="0.35">
      <c r="A5125" s="149"/>
      <c r="B5125" s="149"/>
      <c r="C5125" s="150"/>
      <c r="D5125" s="149"/>
      <c r="E5125" s="149"/>
      <c r="F5125" s="149"/>
      <c r="G5125" s="149"/>
      <c r="H5125" s="151"/>
      <c r="I5125" s="149"/>
      <c r="J5125" s="149"/>
      <c r="K5125" s="152"/>
      <c r="L5125" s="149"/>
      <c r="M5125" s="149"/>
      <c r="N5125" s="153"/>
      <c r="O5125" s="153"/>
      <c r="P5125" s="153"/>
    </row>
    <row r="5126" spans="1:16" x14ac:dyDescent="0.35">
      <c r="A5126" s="149"/>
      <c r="B5126" s="149"/>
      <c r="C5126" s="150"/>
      <c r="D5126" s="149"/>
      <c r="E5126" s="149"/>
      <c r="F5126" s="149"/>
      <c r="G5126" s="149"/>
      <c r="H5126" s="151"/>
      <c r="I5126" s="149"/>
      <c r="J5126" s="149"/>
      <c r="K5126" s="152"/>
      <c r="L5126" s="149"/>
      <c r="M5126" s="149"/>
      <c r="N5126" s="153"/>
      <c r="O5126" s="153"/>
      <c r="P5126" s="153"/>
    </row>
    <row r="5127" spans="1:16" x14ac:dyDescent="0.35">
      <c r="A5127" s="149"/>
      <c r="B5127" s="149"/>
      <c r="C5127" s="150"/>
      <c r="D5127" s="149"/>
      <c r="E5127" s="149"/>
      <c r="F5127" s="149"/>
      <c r="G5127" s="149"/>
      <c r="H5127" s="151"/>
      <c r="I5127" s="149"/>
      <c r="J5127" s="149"/>
      <c r="K5127" s="152"/>
      <c r="L5127" s="149"/>
      <c r="M5127" s="149"/>
      <c r="N5127" s="153"/>
      <c r="O5127" s="153"/>
      <c r="P5127" s="153"/>
    </row>
    <row r="5128" spans="1:16" x14ac:dyDescent="0.35">
      <c r="A5128" s="149"/>
      <c r="B5128" s="149"/>
      <c r="C5128" s="150"/>
      <c r="D5128" s="149"/>
      <c r="E5128" s="149"/>
      <c r="F5128" s="149"/>
      <c r="G5128" s="149"/>
      <c r="H5128" s="151"/>
      <c r="I5128" s="149"/>
      <c r="J5128" s="149"/>
      <c r="K5128" s="152"/>
      <c r="L5128" s="149"/>
      <c r="M5128" s="149"/>
      <c r="N5128" s="153"/>
      <c r="O5128" s="153"/>
      <c r="P5128" s="153"/>
    </row>
    <row r="5129" spans="1:16" x14ac:dyDescent="0.35">
      <c r="A5129" s="149"/>
      <c r="B5129" s="149"/>
      <c r="C5129" s="150"/>
      <c r="D5129" s="149"/>
      <c r="E5129" s="149"/>
      <c r="F5129" s="149"/>
      <c r="G5129" s="149"/>
      <c r="H5129" s="151"/>
      <c r="I5129" s="149"/>
      <c r="J5129" s="149"/>
      <c r="K5129" s="152"/>
      <c r="L5129" s="149"/>
      <c r="M5129" s="149"/>
      <c r="N5129" s="153"/>
      <c r="O5129" s="153"/>
      <c r="P5129" s="153"/>
    </row>
    <row r="5130" spans="1:16" x14ac:dyDescent="0.35">
      <c r="A5130" s="149"/>
      <c r="B5130" s="149"/>
      <c r="C5130" s="150"/>
      <c r="D5130" s="149"/>
      <c r="E5130" s="149"/>
      <c r="F5130" s="149"/>
      <c r="G5130" s="149"/>
      <c r="H5130" s="151"/>
      <c r="I5130" s="149"/>
      <c r="J5130" s="149"/>
      <c r="K5130" s="152"/>
      <c r="L5130" s="149"/>
      <c r="M5130" s="149"/>
      <c r="N5130" s="153"/>
      <c r="O5130" s="153"/>
      <c r="P5130" s="153"/>
    </row>
    <row r="5131" spans="1:16" x14ac:dyDescent="0.35">
      <c r="A5131" s="149"/>
      <c r="B5131" s="149"/>
      <c r="C5131" s="150"/>
      <c r="D5131" s="149"/>
      <c r="E5131" s="149"/>
      <c r="F5131" s="149"/>
      <c r="G5131" s="149"/>
      <c r="H5131" s="151"/>
      <c r="I5131" s="149"/>
      <c r="J5131" s="149"/>
      <c r="K5131" s="152"/>
      <c r="L5131" s="149"/>
      <c r="M5131" s="149"/>
      <c r="N5131" s="153"/>
      <c r="O5131" s="153"/>
      <c r="P5131" s="153"/>
    </row>
    <row r="5132" spans="1:16" x14ac:dyDescent="0.35">
      <c r="A5132" s="149"/>
      <c r="B5132" s="149"/>
      <c r="C5132" s="150"/>
      <c r="D5132" s="149"/>
      <c r="E5132" s="149"/>
      <c r="F5132" s="149"/>
      <c r="G5132" s="149"/>
      <c r="H5132" s="151"/>
      <c r="I5132" s="149"/>
      <c r="J5132" s="149"/>
      <c r="K5132" s="152"/>
      <c r="L5132" s="149"/>
      <c r="M5132" s="149"/>
      <c r="N5132" s="153"/>
      <c r="O5132" s="153"/>
      <c r="P5132" s="153"/>
    </row>
    <row r="5133" spans="1:16" x14ac:dyDescent="0.35">
      <c r="A5133" s="149"/>
      <c r="B5133" s="149"/>
      <c r="C5133" s="150"/>
      <c r="D5133" s="149"/>
      <c r="E5133" s="149"/>
      <c r="F5133" s="149"/>
      <c r="G5133" s="149"/>
      <c r="H5133" s="151"/>
      <c r="I5133" s="149"/>
      <c r="J5133" s="149"/>
      <c r="K5133" s="152"/>
      <c r="L5133" s="149"/>
      <c r="M5133" s="149"/>
      <c r="N5133" s="153"/>
      <c r="O5133" s="153"/>
      <c r="P5133" s="153"/>
    </row>
    <row r="5134" spans="1:16" x14ac:dyDescent="0.35">
      <c r="A5134" s="149"/>
      <c r="B5134" s="149"/>
      <c r="C5134" s="150"/>
      <c r="D5134" s="149"/>
      <c r="E5134" s="149"/>
      <c r="F5134" s="149"/>
      <c r="G5134" s="149"/>
      <c r="H5134" s="151"/>
      <c r="I5134" s="149"/>
      <c r="J5134" s="149"/>
      <c r="K5134" s="152"/>
      <c r="L5134" s="149"/>
      <c r="M5134" s="149"/>
      <c r="N5134" s="153"/>
      <c r="O5134" s="153"/>
      <c r="P5134" s="153"/>
    </row>
    <row r="5135" spans="1:16" x14ac:dyDescent="0.35">
      <c r="A5135" s="149"/>
      <c r="B5135" s="149"/>
      <c r="C5135" s="150"/>
      <c r="D5135" s="149"/>
      <c r="E5135" s="149"/>
      <c r="F5135" s="149"/>
      <c r="G5135" s="149"/>
      <c r="H5135" s="151"/>
      <c r="I5135" s="149"/>
      <c r="J5135" s="149"/>
      <c r="K5135" s="152"/>
      <c r="L5135" s="149"/>
      <c r="M5135" s="149"/>
      <c r="N5135" s="153"/>
      <c r="O5135" s="153"/>
      <c r="P5135" s="153"/>
    </row>
    <row r="5136" spans="1:16" x14ac:dyDescent="0.35">
      <c r="A5136" s="149"/>
      <c r="B5136" s="149"/>
      <c r="C5136" s="150"/>
      <c r="D5136" s="149"/>
      <c r="E5136" s="149"/>
      <c r="F5136" s="149"/>
      <c r="G5136" s="149"/>
      <c r="H5136" s="151"/>
      <c r="I5136" s="149"/>
      <c r="J5136" s="149"/>
      <c r="K5136" s="152"/>
      <c r="L5136" s="149"/>
      <c r="M5136" s="149"/>
      <c r="N5136" s="153"/>
      <c r="O5136" s="153"/>
      <c r="P5136" s="153"/>
    </row>
    <row r="5137" spans="1:16" x14ac:dyDescent="0.35">
      <c r="A5137" s="149"/>
      <c r="B5137" s="149"/>
      <c r="C5137" s="150"/>
      <c r="D5137" s="149"/>
      <c r="E5137" s="149"/>
      <c r="F5137" s="149"/>
      <c r="G5137" s="149"/>
      <c r="H5137" s="151"/>
      <c r="I5137" s="149"/>
      <c r="J5137" s="149"/>
      <c r="K5137" s="152"/>
      <c r="L5137" s="149"/>
      <c r="M5137" s="149"/>
      <c r="N5137" s="153"/>
      <c r="O5137" s="153"/>
      <c r="P5137" s="153"/>
    </row>
    <row r="5138" spans="1:16" x14ac:dyDescent="0.35">
      <c r="A5138" s="149"/>
      <c r="B5138" s="149"/>
      <c r="C5138" s="150"/>
      <c r="D5138" s="149"/>
      <c r="E5138" s="149"/>
      <c r="F5138" s="149"/>
      <c r="G5138" s="149"/>
      <c r="H5138" s="151"/>
      <c r="I5138" s="149"/>
      <c r="J5138" s="149"/>
      <c r="K5138" s="152"/>
      <c r="L5138" s="149"/>
      <c r="M5138" s="149"/>
      <c r="N5138" s="153"/>
      <c r="O5138" s="153"/>
      <c r="P5138" s="153"/>
    </row>
    <row r="5139" spans="1:16" x14ac:dyDescent="0.35">
      <c r="A5139" s="149"/>
      <c r="B5139" s="149"/>
      <c r="C5139" s="150"/>
      <c r="D5139" s="149"/>
      <c r="E5139" s="149"/>
      <c r="F5139" s="149"/>
      <c r="G5139" s="149"/>
      <c r="H5139" s="151"/>
      <c r="I5139" s="149"/>
      <c r="J5139" s="149"/>
      <c r="K5139" s="152"/>
      <c r="L5139" s="149"/>
      <c r="M5139" s="149"/>
      <c r="N5139" s="153"/>
      <c r="O5139" s="153"/>
      <c r="P5139" s="153"/>
    </row>
    <row r="5140" spans="1:16" x14ac:dyDescent="0.35">
      <c r="A5140" s="149"/>
      <c r="B5140" s="149"/>
      <c r="C5140" s="150"/>
      <c r="D5140" s="149"/>
      <c r="E5140" s="149"/>
      <c r="F5140" s="149"/>
      <c r="G5140" s="149"/>
      <c r="H5140" s="151"/>
      <c r="I5140" s="149"/>
      <c r="J5140" s="149"/>
      <c r="K5140" s="152"/>
      <c r="L5140" s="149"/>
      <c r="M5140" s="149"/>
      <c r="N5140" s="153"/>
      <c r="O5140" s="153"/>
      <c r="P5140" s="153"/>
    </row>
    <row r="5141" spans="1:16" x14ac:dyDescent="0.35">
      <c r="A5141" s="149"/>
      <c r="B5141" s="149"/>
      <c r="C5141" s="150"/>
      <c r="D5141" s="149"/>
      <c r="E5141" s="149"/>
      <c r="F5141" s="149"/>
      <c r="G5141" s="149"/>
      <c r="H5141" s="151"/>
      <c r="I5141" s="149"/>
      <c r="J5141" s="149"/>
      <c r="K5141" s="152"/>
      <c r="L5141" s="149"/>
      <c r="M5141" s="149"/>
      <c r="N5141" s="153"/>
      <c r="O5141" s="153"/>
      <c r="P5141" s="153"/>
    </row>
    <row r="5142" spans="1:16" x14ac:dyDescent="0.35">
      <c r="A5142" s="149"/>
      <c r="B5142" s="149"/>
      <c r="C5142" s="150"/>
      <c r="D5142" s="149"/>
      <c r="E5142" s="149"/>
      <c r="F5142" s="149"/>
      <c r="G5142" s="149"/>
      <c r="H5142" s="151"/>
      <c r="I5142" s="149"/>
      <c r="J5142" s="149"/>
      <c r="K5142" s="152"/>
      <c r="L5142" s="149"/>
      <c r="M5142" s="149"/>
      <c r="N5142" s="153"/>
      <c r="O5142" s="153"/>
      <c r="P5142" s="153"/>
    </row>
    <row r="5143" spans="1:16" x14ac:dyDescent="0.35">
      <c r="A5143" s="149"/>
      <c r="B5143" s="149"/>
      <c r="C5143" s="150"/>
      <c r="D5143" s="149"/>
      <c r="E5143" s="149"/>
      <c r="F5143" s="149"/>
      <c r="G5143" s="149"/>
      <c r="H5143" s="151"/>
      <c r="I5143" s="149"/>
      <c r="J5143" s="149"/>
      <c r="K5143" s="152"/>
      <c r="L5143" s="149"/>
      <c r="M5143" s="149"/>
      <c r="N5143" s="153"/>
      <c r="O5143" s="153"/>
      <c r="P5143" s="153"/>
    </row>
    <row r="5144" spans="1:16" x14ac:dyDescent="0.35">
      <c r="A5144" s="149"/>
      <c r="B5144" s="149"/>
      <c r="C5144" s="150"/>
      <c r="D5144" s="149"/>
      <c r="E5144" s="149"/>
      <c r="F5144" s="149"/>
      <c r="G5144" s="149"/>
      <c r="H5144" s="151"/>
      <c r="I5144" s="149"/>
      <c r="J5144" s="149"/>
      <c r="K5144" s="152"/>
      <c r="L5144" s="149"/>
      <c r="M5144" s="149"/>
      <c r="N5144" s="153"/>
      <c r="O5144" s="153"/>
      <c r="P5144" s="153"/>
    </row>
    <row r="5145" spans="1:16" x14ac:dyDescent="0.35">
      <c r="A5145" s="149"/>
      <c r="B5145" s="149"/>
      <c r="C5145" s="150"/>
      <c r="D5145" s="149"/>
      <c r="E5145" s="149"/>
      <c r="F5145" s="149"/>
      <c r="G5145" s="149"/>
      <c r="H5145" s="151"/>
      <c r="I5145" s="149"/>
      <c r="J5145" s="149"/>
      <c r="K5145" s="152"/>
      <c r="L5145" s="149"/>
      <c r="M5145" s="149"/>
      <c r="N5145" s="153"/>
      <c r="O5145" s="153"/>
      <c r="P5145" s="153"/>
    </row>
    <row r="5146" spans="1:16" x14ac:dyDescent="0.35">
      <c r="A5146" s="149"/>
      <c r="B5146" s="149"/>
      <c r="C5146" s="150"/>
      <c r="D5146" s="149"/>
      <c r="E5146" s="149"/>
      <c r="F5146" s="149"/>
      <c r="G5146" s="149"/>
      <c r="H5146" s="151"/>
      <c r="I5146" s="149"/>
      <c r="J5146" s="149"/>
      <c r="K5146" s="152"/>
      <c r="L5146" s="149"/>
      <c r="M5146" s="149"/>
      <c r="N5146" s="153"/>
      <c r="O5146" s="153"/>
      <c r="P5146" s="153"/>
    </row>
    <row r="5147" spans="1:16" x14ac:dyDescent="0.35">
      <c r="A5147" s="149"/>
      <c r="B5147" s="149"/>
      <c r="C5147" s="150"/>
      <c r="D5147" s="149"/>
      <c r="E5147" s="149"/>
      <c r="F5147" s="149"/>
      <c r="G5147" s="149"/>
      <c r="H5147" s="151"/>
      <c r="I5147" s="149"/>
      <c r="J5147" s="149"/>
      <c r="K5147" s="152"/>
      <c r="L5147" s="149"/>
      <c r="M5147" s="149"/>
      <c r="N5147" s="153"/>
      <c r="O5147" s="153"/>
      <c r="P5147" s="153"/>
    </row>
    <row r="5148" spans="1:16" x14ac:dyDescent="0.35">
      <c r="A5148" s="149"/>
      <c r="B5148" s="149"/>
      <c r="C5148" s="150"/>
      <c r="D5148" s="149"/>
      <c r="E5148" s="149"/>
      <c r="F5148" s="149"/>
      <c r="G5148" s="149"/>
      <c r="H5148" s="151"/>
      <c r="I5148" s="149"/>
      <c r="J5148" s="149"/>
      <c r="K5148" s="152"/>
      <c r="L5148" s="149"/>
      <c r="M5148" s="149"/>
      <c r="N5148" s="153"/>
      <c r="O5148" s="153"/>
      <c r="P5148" s="153"/>
    </row>
    <row r="5149" spans="1:16" x14ac:dyDescent="0.35">
      <c r="A5149" s="149"/>
      <c r="B5149" s="149"/>
      <c r="C5149" s="150"/>
      <c r="D5149" s="149"/>
      <c r="E5149" s="149"/>
      <c r="F5149" s="149"/>
      <c r="G5149" s="149"/>
      <c r="H5149" s="151"/>
      <c r="I5149" s="149"/>
      <c r="J5149" s="149"/>
      <c r="K5149" s="152"/>
      <c r="L5149" s="149"/>
      <c r="M5149" s="149"/>
      <c r="N5149" s="153"/>
      <c r="O5149" s="153"/>
      <c r="P5149" s="153"/>
    </row>
    <row r="5150" spans="1:16" x14ac:dyDescent="0.35">
      <c r="A5150" s="149"/>
      <c r="B5150" s="149"/>
      <c r="C5150" s="150"/>
      <c r="D5150" s="149"/>
      <c r="E5150" s="149"/>
      <c r="F5150" s="149"/>
      <c r="G5150" s="149"/>
      <c r="H5150" s="151"/>
      <c r="I5150" s="149"/>
      <c r="J5150" s="149"/>
      <c r="K5150" s="152"/>
      <c r="L5150" s="149"/>
      <c r="M5150" s="149"/>
      <c r="N5150" s="153"/>
      <c r="O5150" s="153"/>
      <c r="P5150" s="153"/>
    </row>
    <row r="5151" spans="1:16" x14ac:dyDescent="0.35">
      <c r="A5151" s="149"/>
      <c r="B5151" s="149"/>
      <c r="C5151" s="150"/>
      <c r="D5151" s="149"/>
      <c r="E5151" s="149"/>
      <c r="F5151" s="149"/>
      <c r="G5151" s="149"/>
      <c r="H5151" s="151"/>
      <c r="I5151" s="149"/>
      <c r="J5151" s="149"/>
      <c r="K5151" s="152"/>
      <c r="L5151" s="149"/>
      <c r="M5151" s="149"/>
      <c r="N5151" s="153"/>
      <c r="O5151" s="153"/>
      <c r="P5151" s="153"/>
    </row>
    <row r="5152" spans="1:16" x14ac:dyDescent="0.35">
      <c r="A5152" s="149"/>
      <c r="B5152" s="149"/>
      <c r="C5152" s="150"/>
      <c r="D5152" s="149"/>
      <c r="E5152" s="149"/>
      <c r="F5152" s="149"/>
      <c r="G5152" s="149"/>
      <c r="H5152" s="151"/>
      <c r="I5152" s="149"/>
      <c r="J5152" s="149"/>
      <c r="K5152" s="152"/>
      <c r="L5152" s="149"/>
      <c r="M5152" s="149"/>
      <c r="N5152" s="153"/>
      <c r="O5152" s="153"/>
      <c r="P5152" s="153"/>
    </row>
    <row r="5153" spans="1:16" x14ac:dyDescent="0.35">
      <c r="A5153" s="149"/>
      <c r="B5153" s="149"/>
      <c r="C5153" s="150"/>
      <c r="D5153" s="149"/>
      <c r="E5153" s="149"/>
      <c r="F5153" s="149"/>
      <c r="G5153" s="149"/>
      <c r="H5153" s="151"/>
      <c r="I5153" s="149"/>
      <c r="J5153" s="149"/>
      <c r="K5153" s="152"/>
      <c r="L5153" s="149"/>
      <c r="M5153" s="149"/>
      <c r="N5153" s="153"/>
      <c r="O5153" s="153"/>
      <c r="P5153" s="153"/>
    </row>
    <row r="5154" spans="1:16" x14ac:dyDescent="0.35">
      <c r="A5154" s="149"/>
      <c r="B5154" s="149"/>
      <c r="C5154" s="150"/>
      <c r="D5154" s="149"/>
      <c r="E5154" s="149"/>
      <c r="F5154" s="149"/>
      <c r="G5154" s="149"/>
      <c r="H5154" s="151"/>
      <c r="I5154" s="149"/>
      <c r="J5154" s="149"/>
      <c r="K5154" s="152"/>
      <c r="L5154" s="149"/>
      <c r="M5154" s="149"/>
      <c r="N5154" s="153"/>
      <c r="O5154" s="153"/>
      <c r="P5154" s="153"/>
    </row>
    <row r="5155" spans="1:16" x14ac:dyDescent="0.35">
      <c r="A5155" s="149"/>
      <c r="B5155" s="149"/>
      <c r="C5155" s="150"/>
      <c r="D5155" s="149"/>
      <c r="E5155" s="149"/>
      <c r="F5155" s="149"/>
      <c r="G5155" s="149"/>
      <c r="H5155" s="151"/>
      <c r="I5155" s="149"/>
      <c r="J5155" s="149"/>
      <c r="K5155" s="152"/>
      <c r="L5155" s="149"/>
      <c r="M5155" s="149"/>
      <c r="N5155" s="153"/>
      <c r="O5155" s="153"/>
      <c r="P5155" s="153"/>
    </row>
    <row r="5156" spans="1:16" x14ac:dyDescent="0.35">
      <c r="A5156" s="149"/>
      <c r="B5156" s="149"/>
      <c r="C5156" s="150"/>
      <c r="D5156" s="149"/>
      <c r="E5156" s="149"/>
      <c r="F5156" s="149"/>
      <c r="G5156" s="149"/>
      <c r="H5156" s="151"/>
      <c r="I5156" s="149"/>
      <c r="J5156" s="149"/>
      <c r="K5156" s="152"/>
      <c r="L5156" s="149"/>
      <c r="M5156" s="149"/>
      <c r="N5156" s="153"/>
      <c r="O5156" s="153"/>
      <c r="P5156" s="153"/>
    </row>
    <row r="5157" spans="1:16" x14ac:dyDescent="0.35">
      <c r="A5157" s="149"/>
      <c r="B5157" s="149"/>
      <c r="C5157" s="150"/>
      <c r="D5157" s="149"/>
      <c r="E5157" s="149"/>
      <c r="F5157" s="149"/>
      <c r="G5157" s="149"/>
      <c r="H5157" s="151"/>
      <c r="I5157" s="149"/>
      <c r="J5157" s="149"/>
      <c r="K5157" s="152"/>
      <c r="L5157" s="149"/>
      <c r="M5157" s="149"/>
      <c r="N5157" s="153"/>
      <c r="O5157" s="153"/>
      <c r="P5157" s="153"/>
    </row>
    <row r="5158" spans="1:16" x14ac:dyDescent="0.35">
      <c r="A5158" s="149"/>
      <c r="B5158" s="149"/>
      <c r="C5158" s="150"/>
      <c r="D5158" s="149"/>
      <c r="E5158" s="149"/>
      <c r="F5158" s="149"/>
      <c r="G5158" s="149"/>
      <c r="H5158" s="151"/>
      <c r="I5158" s="149"/>
      <c r="J5158" s="149"/>
      <c r="K5158" s="152"/>
      <c r="L5158" s="149"/>
      <c r="M5158" s="149"/>
      <c r="N5158" s="153"/>
      <c r="O5158" s="153"/>
      <c r="P5158" s="153"/>
    </row>
    <row r="5159" spans="1:16" x14ac:dyDescent="0.35">
      <c r="A5159" s="149"/>
      <c r="B5159" s="149"/>
      <c r="C5159" s="150"/>
      <c r="D5159" s="149"/>
      <c r="E5159" s="149"/>
      <c r="F5159" s="149"/>
      <c r="G5159" s="149"/>
      <c r="H5159" s="151"/>
      <c r="I5159" s="149"/>
      <c r="J5159" s="149"/>
      <c r="K5159" s="152"/>
      <c r="L5159" s="149"/>
      <c r="M5159" s="149"/>
      <c r="N5159" s="153"/>
      <c r="O5159" s="153"/>
      <c r="P5159" s="153"/>
    </row>
    <row r="5160" spans="1:16" x14ac:dyDescent="0.35">
      <c r="A5160" s="149"/>
      <c r="B5160" s="149"/>
      <c r="C5160" s="150"/>
      <c r="D5160" s="149"/>
      <c r="E5160" s="149"/>
      <c r="F5160" s="149"/>
      <c r="G5160" s="149"/>
      <c r="H5160" s="151"/>
      <c r="I5160" s="149"/>
      <c r="J5160" s="149"/>
      <c r="K5160" s="152"/>
      <c r="L5160" s="149"/>
      <c r="M5160" s="149"/>
      <c r="N5160" s="153"/>
      <c r="O5160" s="153"/>
      <c r="P5160" s="153"/>
    </row>
    <row r="5161" spans="1:16" x14ac:dyDescent="0.35">
      <c r="A5161" s="149"/>
      <c r="B5161" s="149"/>
      <c r="C5161" s="150"/>
      <c r="D5161" s="149"/>
      <c r="E5161" s="149"/>
      <c r="F5161" s="149"/>
      <c r="G5161" s="149"/>
      <c r="H5161" s="151"/>
      <c r="I5161" s="149"/>
      <c r="J5161" s="149"/>
      <c r="K5161" s="152"/>
      <c r="L5161" s="149"/>
      <c r="M5161" s="149"/>
      <c r="N5161" s="153"/>
      <c r="O5161" s="153"/>
      <c r="P5161" s="153"/>
    </row>
    <row r="5162" spans="1:16" x14ac:dyDescent="0.35">
      <c r="A5162" s="149"/>
      <c r="B5162" s="149"/>
      <c r="C5162" s="150"/>
      <c r="D5162" s="149"/>
      <c r="E5162" s="149"/>
      <c r="F5162" s="149"/>
      <c r="G5162" s="149"/>
      <c r="H5162" s="151"/>
      <c r="I5162" s="149"/>
      <c r="J5162" s="149"/>
      <c r="K5162" s="152"/>
      <c r="L5162" s="149"/>
      <c r="M5162" s="149"/>
      <c r="N5162" s="153"/>
      <c r="O5162" s="153"/>
      <c r="P5162" s="153"/>
    </row>
    <row r="5163" spans="1:16" x14ac:dyDescent="0.35">
      <c r="A5163" s="149"/>
      <c r="B5163" s="149"/>
      <c r="C5163" s="150"/>
      <c r="D5163" s="149"/>
      <c r="E5163" s="149"/>
      <c r="F5163" s="149"/>
      <c r="G5163" s="149"/>
      <c r="H5163" s="151"/>
      <c r="I5163" s="149"/>
      <c r="J5163" s="149"/>
      <c r="K5163" s="152"/>
      <c r="L5163" s="149"/>
      <c r="M5163" s="149"/>
      <c r="N5163" s="153"/>
      <c r="O5163" s="153"/>
      <c r="P5163" s="153"/>
    </row>
    <row r="5164" spans="1:16" x14ac:dyDescent="0.35">
      <c r="A5164" s="149"/>
      <c r="B5164" s="149"/>
      <c r="C5164" s="150"/>
      <c r="D5164" s="149"/>
      <c r="E5164" s="149"/>
      <c r="F5164" s="149"/>
      <c r="G5164" s="149"/>
      <c r="H5164" s="151"/>
      <c r="I5164" s="149"/>
      <c r="J5164" s="149"/>
      <c r="K5164" s="152"/>
      <c r="L5164" s="149"/>
      <c r="M5164" s="149"/>
      <c r="N5164" s="153"/>
      <c r="O5164" s="153"/>
      <c r="P5164" s="153"/>
    </row>
    <row r="5165" spans="1:16" x14ac:dyDescent="0.35">
      <c r="A5165" s="149"/>
      <c r="B5165" s="149"/>
      <c r="C5165" s="150"/>
      <c r="D5165" s="149"/>
      <c r="E5165" s="149"/>
      <c r="F5165" s="149"/>
      <c r="G5165" s="149"/>
      <c r="H5165" s="151"/>
      <c r="I5165" s="149"/>
      <c r="J5165" s="149"/>
      <c r="K5165" s="152"/>
      <c r="L5165" s="149"/>
      <c r="M5165" s="149"/>
      <c r="N5165" s="153"/>
      <c r="O5165" s="153"/>
      <c r="P5165" s="153"/>
    </row>
    <row r="5166" spans="1:16" x14ac:dyDescent="0.35">
      <c r="A5166" s="149"/>
      <c r="B5166" s="149"/>
      <c r="C5166" s="150"/>
      <c r="D5166" s="149"/>
      <c r="E5166" s="149"/>
      <c r="F5166" s="149"/>
      <c r="G5166" s="149"/>
      <c r="H5166" s="151"/>
      <c r="I5166" s="149"/>
      <c r="J5166" s="149"/>
      <c r="K5166" s="152"/>
      <c r="L5166" s="149"/>
      <c r="M5166" s="149"/>
      <c r="N5166" s="153"/>
      <c r="O5166" s="153"/>
      <c r="P5166" s="153"/>
    </row>
    <row r="5167" spans="1:16" x14ac:dyDescent="0.35">
      <c r="A5167" s="149"/>
      <c r="B5167" s="149"/>
      <c r="C5167" s="150"/>
      <c r="D5167" s="149"/>
      <c r="E5167" s="149"/>
      <c r="F5167" s="149"/>
      <c r="G5167" s="149"/>
      <c r="H5167" s="151"/>
      <c r="I5167" s="149"/>
      <c r="J5167" s="149"/>
      <c r="K5167" s="152"/>
      <c r="L5167" s="149"/>
      <c r="M5167" s="149"/>
      <c r="N5167" s="153"/>
      <c r="O5167" s="153"/>
      <c r="P5167" s="153"/>
    </row>
    <row r="5168" spans="1:16" x14ac:dyDescent="0.35">
      <c r="A5168" s="149"/>
      <c r="B5168" s="149"/>
      <c r="C5168" s="150"/>
      <c r="D5168" s="149"/>
      <c r="E5168" s="149"/>
      <c r="F5168" s="149"/>
      <c r="G5168" s="149"/>
      <c r="H5168" s="151"/>
      <c r="I5168" s="149"/>
      <c r="J5168" s="149"/>
      <c r="K5168" s="152"/>
      <c r="L5168" s="149"/>
      <c r="M5168" s="149"/>
      <c r="N5168" s="153"/>
      <c r="O5168" s="153"/>
      <c r="P5168" s="153"/>
    </row>
    <row r="5169" spans="1:16" x14ac:dyDescent="0.35">
      <c r="A5169" s="149"/>
      <c r="B5169" s="149"/>
      <c r="C5169" s="150"/>
      <c r="D5169" s="149"/>
      <c r="E5169" s="149"/>
      <c r="F5169" s="149"/>
      <c r="G5169" s="149"/>
      <c r="H5169" s="151"/>
      <c r="I5169" s="149"/>
      <c r="J5169" s="149"/>
      <c r="K5169" s="152"/>
      <c r="L5169" s="149"/>
      <c r="M5169" s="149"/>
      <c r="N5169" s="153"/>
      <c r="O5169" s="153"/>
      <c r="P5169" s="153"/>
    </row>
    <row r="5170" spans="1:16" x14ac:dyDescent="0.35">
      <c r="A5170" s="149"/>
      <c r="B5170" s="149"/>
      <c r="C5170" s="150"/>
      <c r="D5170" s="149"/>
      <c r="E5170" s="149"/>
      <c r="F5170" s="149"/>
      <c r="G5170" s="149"/>
      <c r="H5170" s="151"/>
      <c r="I5170" s="149"/>
      <c r="J5170" s="149"/>
      <c r="K5170" s="152"/>
      <c r="L5170" s="149"/>
      <c r="M5170" s="149"/>
      <c r="N5170" s="153"/>
      <c r="O5170" s="153"/>
      <c r="P5170" s="153"/>
    </row>
    <row r="5171" spans="1:16" x14ac:dyDescent="0.35">
      <c r="A5171" s="149"/>
      <c r="B5171" s="149"/>
      <c r="C5171" s="150"/>
      <c r="D5171" s="149"/>
      <c r="E5171" s="149"/>
      <c r="F5171" s="149"/>
      <c r="G5171" s="149"/>
      <c r="H5171" s="151"/>
      <c r="I5171" s="149"/>
      <c r="J5171" s="149"/>
      <c r="K5171" s="152"/>
      <c r="L5171" s="149"/>
      <c r="M5171" s="149"/>
      <c r="N5171" s="153"/>
      <c r="O5171" s="153"/>
      <c r="P5171" s="153"/>
    </row>
    <row r="5172" spans="1:16" x14ac:dyDescent="0.35">
      <c r="A5172" s="149"/>
      <c r="B5172" s="149"/>
      <c r="C5172" s="150"/>
      <c r="D5172" s="149"/>
      <c r="E5172" s="149"/>
      <c r="F5172" s="149"/>
      <c r="G5172" s="149"/>
      <c r="H5172" s="151"/>
      <c r="I5172" s="149"/>
      <c r="J5172" s="149"/>
      <c r="K5172" s="152"/>
      <c r="L5172" s="149"/>
      <c r="M5172" s="149"/>
      <c r="N5172" s="153"/>
      <c r="O5172" s="153"/>
      <c r="P5172" s="153"/>
    </row>
    <row r="5173" spans="1:16" x14ac:dyDescent="0.35">
      <c r="A5173" s="149"/>
      <c r="B5173" s="149"/>
      <c r="C5173" s="150"/>
      <c r="D5173" s="149"/>
      <c r="E5173" s="149"/>
      <c r="F5173" s="149"/>
      <c r="G5173" s="149"/>
      <c r="H5173" s="151"/>
      <c r="I5173" s="149"/>
      <c r="J5173" s="149"/>
      <c r="K5173" s="152"/>
      <c r="L5173" s="149"/>
      <c r="M5173" s="149"/>
      <c r="N5173" s="153"/>
      <c r="O5173" s="153"/>
      <c r="P5173" s="153"/>
    </row>
    <row r="5174" spans="1:16" x14ac:dyDescent="0.35">
      <c r="A5174" s="149"/>
      <c r="B5174" s="149"/>
      <c r="C5174" s="150"/>
      <c r="D5174" s="149"/>
      <c r="E5174" s="149"/>
      <c r="F5174" s="149"/>
      <c r="G5174" s="149"/>
      <c r="H5174" s="151"/>
      <c r="I5174" s="149"/>
      <c r="J5174" s="149"/>
      <c r="K5174" s="152"/>
      <c r="L5174" s="149"/>
      <c r="M5174" s="149"/>
      <c r="N5174" s="153"/>
      <c r="O5174" s="153"/>
      <c r="P5174" s="153"/>
    </row>
    <row r="5175" spans="1:16" x14ac:dyDescent="0.35">
      <c r="A5175" s="149"/>
      <c r="B5175" s="149"/>
      <c r="C5175" s="150"/>
      <c r="D5175" s="149"/>
      <c r="E5175" s="149"/>
      <c r="F5175" s="149"/>
      <c r="G5175" s="149"/>
      <c r="H5175" s="151"/>
      <c r="I5175" s="149"/>
      <c r="J5175" s="149"/>
      <c r="K5175" s="152"/>
      <c r="L5175" s="149"/>
      <c r="M5175" s="149"/>
      <c r="N5175" s="153"/>
      <c r="O5175" s="153"/>
      <c r="P5175" s="153"/>
    </row>
    <row r="5176" spans="1:16" x14ac:dyDescent="0.35">
      <c r="A5176" s="149"/>
      <c r="B5176" s="149"/>
      <c r="C5176" s="150"/>
      <c r="D5176" s="149"/>
      <c r="E5176" s="149"/>
      <c r="F5176" s="149"/>
      <c r="G5176" s="149"/>
      <c r="H5176" s="151"/>
      <c r="I5176" s="149"/>
      <c r="J5176" s="149"/>
      <c r="K5176" s="152"/>
      <c r="L5176" s="149"/>
      <c r="M5176" s="149"/>
      <c r="N5176" s="153"/>
      <c r="O5176" s="153"/>
      <c r="P5176" s="153"/>
    </row>
    <row r="5177" spans="1:16" x14ac:dyDescent="0.35">
      <c r="A5177" s="149"/>
      <c r="B5177" s="149"/>
      <c r="C5177" s="150"/>
      <c r="D5177" s="149"/>
      <c r="E5177" s="149"/>
      <c r="F5177" s="149"/>
      <c r="G5177" s="149"/>
      <c r="H5177" s="151"/>
      <c r="I5177" s="149"/>
      <c r="J5177" s="149"/>
      <c r="K5177" s="152"/>
      <c r="L5177" s="149"/>
      <c r="M5177" s="149"/>
      <c r="N5177" s="153"/>
      <c r="O5177" s="153"/>
      <c r="P5177" s="153"/>
    </row>
    <row r="5178" spans="1:16" x14ac:dyDescent="0.35">
      <c r="A5178" s="149"/>
      <c r="B5178" s="149"/>
      <c r="C5178" s="150"/>
      <c r="D5178" s="149"/>
      <c r="E5178" s="149"/>
      <c r="F5178" s="149"/>
      <c r="G5178" s="149"/>
      <c r="H5178" s="151"/>
      <c r="I5178" s="149"/>
      <c r="J5178" s="149"/>
      <c r="K5178" s="152"/>
      <c r="L5178" s="149"/>
      <c r="M5178" s="149"/>
      <c r="N5178" s="153"/>
      <c r="O5178" s="153"/>
      <c r="P5178" s="153"/>
    </row>
    <row r="5179" spans="1:16" x14ac:dyDescent="0.35">
      <c r="A5179" s="149"/>
      <c r="B5179" s="149"/>
      <c r="C5179" s="150"/>
      <c r="D5179" s="149"/>
      <c r="E5179" s="149"/>
      <c r="F5179" s="149"/>
      <c r="G5179" s="149"/>
      <c r="H5179" s="151"/>
      <c r="I5179" s="149"/>
      <c r="J5179" s="149"/>
      <c r="K5179" s="152"/>
      <c r="L5179" s="149"/>
      <c r="M5179" s="149"/>
      <c r="N5179" s="153"/>
      <c r="O5179" s="153"/>
      <c r="P5179" s="153"/>
    </row>
    <row r="5180" spans="1:16" x14ac:dyDescent="0.35">
      <c r="A5180" s="149"/>
      <c r="B5180" s="149"/>
      <c r="C5180" s="150"/>
      <c r="D5180" s="149"/>
      <c r="E5180" s="149"/>
      <c r="F5180" s="149"/>
      <c r="G5180" s="149"/>
      <c r="H5180" s="151"/>
      <c r="I5180" s="149"/>
      <c r="J5180" s="149"/>
      <c r="K5180" s="152"/>
      <c r="L5180" s="149"/>
      <c r="M5180" s="149"/>
      <c r="N5180" s="153"/>
      <c r="O5180" s="153"/>
      <c r="P5180" s="153"/>
    </row>
    <row r="5181" spans="1:16" x14ac:dyDescent="0.35">
      <c r="A5181" s="149"/>
      <c r="B5181" s="149"/>
      <c r="C5181" s="150"/>
      <c r="D5181" s="149"/>
      <c r="E5181" s="149"/>
      <c r="F5181" s="149"/>
      <c r="G5181" s="149"/>
      <c r="H5181" s="151"/>
      <c r="I5181" s="149"/>
      <c r="J5181" s="149"/>
      <c r="K5181" s="152"/>
      <c r="L5181" s="149"/>
      <c r="M5181" s="149"/>
      <c r="N5181" s="153"/>
      <c r="O5181" s="153"/>
      <c r="P5181" s="153"/>
    </row>
    <row r="5182" spans="1:16" x14ac:dyDescent="0.35">
      <c r="A5182" s="149"/>
      <c r="B5182" s="149"/>
      <c r="C5182" s="150"/>
      <c r="D5182" s="149"/>
      <c r="E5182" s="149"/>
      <c r="F5182" s="149"/>
      <c r="G5182" s="149"/>
      <c r="H5182" s="151"/>
      <c r="I5182" s="149"/>
      <c r="J5182" s="149"/>
      <c r="K5182" s="152"/>
      <c r="L5182" s="149"/>
      <c r="M5182" s="149"/>
      <c r="N5182" s="153"/>
      <c r="O5182" s="153"/>
      <c r="P5182" s="153"/>
    </row>
    <row r="5183" spans="1:16" x14ac:dyDescent="0.35">
      <c r="A5183" s="149"/>
      <c r="B5183" s="149"/>
      <c r="C5183" s="150"/>
      <c r="D5183" s="149"/>
      <c r="E5183" s="149"/>
      <c r="F5183" s="149"/>
      <c r="G5183" s="149"/>
      <c r="H5183" s="151"/>
      <c r="I5183" s="149"/>
      <c r="J5183" s="149"/>
      <c r="K5183" s="152"/>
      <c r="L5183" s="149"/>
      <c r="M5183" s="149"/>
      <c r="N5183" s="153"/>
      <c r="O5183" s="153"/>
      <c r="P5183" s="153"/>
    </row>
    <row r="5184" spans="1:16" x14ac:dyDescent="0.35">
      <c r="A5184" s="149"/>
      <c r="B5184" s="149"/>
      <c r="C5184" s="150"/>
      <c r="D5184" s="149"/>
      <c r="E5184" s="149"/>
      <c r="F5184" s="149"/>
      <c r="G5184" s="149"/>
      <c r="H5184" s="151"/>
      <c r="I5184" s="149"/>
      <c r="J5184" s="149"/>
      <c r="K5184" s="152"/>
      <c r="L5184" s="149"/>
      <c r="M5184" s="149"/>
      <c r="N5184" s="153"/>
      <c r="O5184" s="153"/>
      <c r="P5184" s="153"/>
    </row>
    <row r="5185" spans="1:16" x14ac:dyDescent="0.35">
      <c r="A5185" s="149"/>
      <c r="B5185" s="149"/>
      <c r="C5185" s="150"/>
      <c r="D5185" s="149"/>
      <c r="E5185" s="149"/>
      <c r="F5185" s="149"/>
      <c r="G5185" s="149"/>
      <c r="H5185" s="151"/>
      <c r="I5185" s="149"/>
      <c r="J5185" s="149"/>
      <c r="K5185" s="152"/>
      <c r="L5185" s="149"/>
      <c r="M5185" s="149"/>
      <c r="N5185" s="153"/>
      <c r="O5185" s="153"/>
      <c r="P5185" s="153"/>
    </row>
    <row r="5186" spans="1:16" x14ac:dyDescent="0.35">
      <c r="A5186" s="149"/>
      <c r="B5186" s="149"/>
      <c r="C5186" s="150"/>
      <c r="D5186" s="149"/>
      <c r="E5186" s="149"/>
      <c r="F5186" s="149"/>
      <c r="G5186" s="149"/>
      <c r="H5186" s="151"/>
      <c r="I5186" s="149"/>
      <c r="J5186" s="149"/>
      <c r="K5186" s="152"/>
      <c r="L5186" s="149"/>
      <c r="M5186" s="149"/>
      <c r="N5186" s="153"/>
      <c r="O5186" s="153"/>
      <c r="P5186" s="153"/>
    </row>
    <row r="5187" spans="1:16" x14ac:dyDescent="0.35">
      <c r="A5187" s="149"/>
      <c r="B5187" s="149"/>
      <c r="C5187" s="150"/>
      <c r="D5187" s="149"/>
      <c r="E5187" s="149"/>
      <c r="F5187" s="149"/>
      <c r="G5187" s="149"/>
      <c r="H5187" s="151"/>
      <c r="I5187" s="149"/>
      <c r="J5187" s="149"/>
      <c r="K5187" s="152"/>
      <c r="L5187" s="149"/>
      <c r="M5187" s="149"/>
      <c r="N5187" s="153"/>
      <c r="O5187" s="153"/>
      <c r="P5187" s="153"/>
    </row>
    <row r="5188" spans="1:16" x14ac:dyDescent="0.35">
      <c r="A5188" s="149"/>
      <c r="B5188" s="149"/>
      <c r="C5188" s="150"/>
      <c r="D5188" s="149"/>
      <c r="E5188" s="149"/>
      <c r="F5188" s="149"/>
      <c r="G5188" s="149"/>
      <c r="H5188" s="151"/>
      <c r="I5188" s="149"/>
      <c r="J5188" s="149"/>
      <c r="K5188" s="152"/>
      <c r="L5188" s="149"/>
      <c r="M5188" s="149"/>
      <c r="N5188" s="153"/>
      <c r="O5188" s="153"/>
      <c r="P5188" s="153"/>
    </row>
    <row r="5189" spans="1:16" x14ac:dyDescent="0.35">
      <c r="A5189" s="149"/>
      <c r="B5189" s="149"/>
      <c r="C5189" s="150"/>
      <c r="D5189" s="149"/>
      <c r="E5189" s="149"/>
      <c r="F5189" s="149"/>
      <c r="G5189" s="149"/>
      <c r="H5189" s="151"/>
      <c r="I5189" s="149"/>
      <c r="J5189" s="149"/>
      <c r="K5189" s="152"/>
      <c r="L5189" s="149"/>
      <c r="M5189" s="149"/>
      <c r="N5189" s="153"/>
      <c r="O5189" s="153"/>
      <c r="P5189" s="153"/>
    </row>
    <row r="5190" spans="1:16" x14ac:dyDescent="0.35">
      <c r="A5190" s="149"/>
      <c r="B5190" s="149"/>
      <c r="C5190" s="150"/>
      <c r="D5190" s="149"/>
      <c r="E5190" s="149"/>
      <c r="F5190" s="149"/>
      <c r="G5190" s="149"/>
      <c r="H5190" s="151"/>
      <c r="I5190" s="149"/>
      <c r="J5190" s="149"/>
      <c r="K5190" s="152"/>
      <c r="L5190" s="149"/>
      <c r="M5190" s="149"/>
      <c r="N5190" s="153"/>
      <c r="O5190" s="153"/>
      <c r="P5190" s="153"/>
    </row>
    <row r="5191" spans="1:16" x14ac:dyDescent="0.35">
      <c r="A5191" s="149"/>
      <c r="B5191" s="149"/>
      <c r="C5191" s="150"/>
      <c r="D5191" s="149"/>
      <c r="E5191" s="149"/>
      <c r="F5191" s="149"/>
      <c r="G5191" s="149"/>
      <c r="H5191" s="151"/>
      <c r="I5191" s="149"/>
      <c r="J5191" s="149"/>
      <c r="K5191" s="152"/>
      <c r="L5191" s="149"/>
      <c r="M5191" s="149"/>
      <c r="N5191" s="153"/>
      <c r="O5191" s="153"/>
      <c r="P5191" s="153"/>
    </row>
    <row r="5192" spans="1:16" x14ac:dyDescent="0.35">
      <c r="A5192" s="149"/>
      <c r="B5192" s="149"/>
      <c r="C5192" s="150"/>
      <c r="D5192" s="149"/>
      <c r="E5192" s="149"/>
      <c r="F5192" s="149"/>
      <c r="G5192" s="149"/>
      <c r="H5192" s="151"/>
      <c r="I5192" s="149"/>
      <c r="J5192" s="149"/>
      <c r="K5192" s="152"/>
      <c r="L5192" s="149"/>
      <c r="M5192" s="149"/>
      <c r="N5192" s="153"/>
      <c r="O5192" s="153"/>
      <c r="P5192" s="153"/>
    </row>
    <row r="5193" spans="1:16" x14ac:dyDescent="0.35">
      <c r="A5193" s="149"/>
      <c r="B5193" s="149"/>
      <c r="C5193" s="150"/>
      <c r="D5193" s="149"/>
      <c r="E5193" s="149"/>
      <c r="F5193" s="149"/>
      <c r="G5193" s="149"/>
      <c r="H5193" s="151"/>
      <c r="I5193" s="149"/>
      <c r="J5193" s="149"/>
      <c r="K5193" s="152"/>
      <c r="L5193" s="149"/>
      <c r="M5193" s="149"/>
      <c r="N5193" s="153"/>
      <c r="O5193" s="153"/>
      <c r="P5193" s="153"/>
    </row>
    <row r="5194" spans="1:16" x14ac:dyDescent="0.35">
      <c r="A5194" s="149"/>
      <c r="B5194" s="149"/>
      <c r="C5194" s="150"/>
      <c r="D5194" s="149"/>
      <c r="E5194" s="149"/>
      <c r="F5194" s="149"/>
      <c r="G5194" s="149"/>
      <c r="H5194" s="151"/>
      <c r="I5194" s="149"/>
      <c r="J5194" s="149"/>
      <c r="K5194" s="152"/>
      <c r="L5194" s="149"/>
      <c r="M5194" s="149"/>
      <c r="N5194" s="153"/>
      <c r="O5194" s="153"/>
      <c r="P5194" s="153"/>
    </row>
    <row r="5195" spans="1:16" x14ac:dyDescent="0.35">
      <c r="A5195" s="149"/>
      <c r="B5195" s="149"/>
      <c r="C5195" s="150"/>
      <c r="D5195" s="149"/>
      <c r="E5195" s="149"/>
      <c r="F5195" s="149"/>
      <c r="G5195" s="149"/>
      <c r="H5195" s="151"/>
      <c r="I5195" s="149"/>
      <c r="J5195" s="149"/>
      <c r="K5195" s="152"/>
      <c r="L5195" s="149"/>
      <c r="M5195" s="149"/>
      <c r="N5195" s="153"/>
      <c r="O5195" s="153"/>
      <c r="P5195" s="153"/>
    </row>
    <row r="5196" spans="1:16" x14ac:dyDescent="0.35">
      <c r="A5196" s="149"/>
      <c r="B5196" s="149"/>
      <c r="C5196" s="150"/>
      <c r="D5196" s="149"/>
      <c r="E5196" s="149"/>
      <c r="F5196" s="149"/>
      <c r="G5196" s="149"/>
      <c r="H5196" s="151"/>
      <c r="I5196" s="149"/>
      <c r="J5196" s="149"/>
      <c r="K5196" s="152"/>
      <c r="L5196" s="149"/>
      <c r="M5196" s="149"/>
      <c r="N5196" s="153"/>
      <c r="O5196" s="153"/>
      <c r="P5196" s="153"/>
    </row>
    <row r="5197" spans="1:16" x14ac:dyDescent="0.35">
      <c r="A5197" s="149"/>
      <c r="B5197" s="149"/>
      <c r="C5197" s="150"/>
      <c r="D5197" s="149"/>
      <c r="E5197" s="149"/>
      <c r="F5197" s="149"/>
      <c r="G5197" s="149"/>
      <c r="H5197" s="151"/>
      <c r="I5197" s="149"/>
      <c r="J5197" s="149"/>
      <c r="K5197" s="152"/>
      <c r="L5197" s="149"/>
      <c r="M5197" s="149"/>
      <c r="N5197" s="153"/>
      <c r="O5197" s="153"/>
      <c r="P5197" s="153"/>
    </row>
    <row r="5198" spans="1:16" x14ac:dyDescent="0.35">
      <c r="A5198" s="149"/>
      <c r="B5198" s="149"/>
      <c r="C5198" s="150"/>
      <c r="D5198" s="149"/>
      <c r="E5198" s="149"/>
      <c r="F5198" s="149"/>
      <c r="G5198" s="149"/>
      <c r="H5198" s="151"/>
      <c r="I5198" s="149"/>
      <c r="J5198" s="149"/>
      <c r="K5198" s="152"/>
      <c r="L5198" s="149"/>
      <c r="M5198" s="149"/>
      <c r="N5198" s="153"/>
      <c r="O5198" s="153"/>
      <c r="P5198" s="153"/>
    </row>
    <row r="5199" spans="1:16" x14ac:dyDescent="0.35">
      <c r="A5199" s="149"/>
      <c r="B5199" s="149"/>
      <c r="C5199" s="150"/>
      <c r="D5199" s="149"/>
      <c r="E5199" s="149"/>
      <c r="F5199" s="149"/>
      <c r="G5199" s="149"/>
      <c r="H5199" s="151"/>
      <c r="I5199" s="149"/>
      <c r="J5199" s="149"/>
      <c r="K5199" s="152"/>
      <c r="L5199" s="149"/>
      <c r="M5199" s="149"/>
      <c r="N5199" s="153"/>
      <c r="O5199" s="153"/>
      <c r="P5199" s="153"/>
    </row>
    <row r="5200" spans="1:16" x14ac:dyDescent="0.35">
      <c r="A5200" s="149"/>
      <c r="B5200" s="149"/>
      <c r="C5200" s="150"/>
      <c r="D5200" s="149"/>
      <c r="E5200" s="149"/>
      <c r="F5200" s="149"/>
      <c r="G5200" s="149"/>
      <c r="H5200" s="151"/>
      <c r="I5200" s="149"/>
      <c r="J5200" s="149"/>
      <c r="K5200" s="152"/>
      <c r="L5200" s="149"/>
      <c r="M5200" s="149"/>
      <c r="N5200" s="153"/>
      <c r="O5200" s="153"/>
      <c r="P5200" s="153"/>
    </row>
    <row r="5201" spans="1:16" x14ac:dyDescent="0.35">
      <c r="A5201" s="149"/>
      <c r="B5201" s="149"/>
      <c r="C5201" s="150"/>
      <c r="D5201" s="149"/>
      <c r="E5201" s="149"/>
      <c r="F5201" s="149"/>
      <c r="G5201" s="149"/>
      <c r="H5201" s="151"/>
      <c r="I5201" s="149"/>
      <c r="J5201" s="149"/>
      <c r="K5201" s="152"/>
      <c r="L5201" s="149"/>
      <c r="M5201" s="149"/>
      <c r="N5201" s="153"/>
      <c r="O5201" s="153"/>
      <c r="P5201" s="153"/>
    </row>
    <row r="5202" spans="1:16" x14ac:dyDescent="0.35">
      <c r="A5202" s="149"/>
      <c r="B5202" s="149"/>
      <c r="C5202" s="150"/>
      <c r="D5202" s="149"/>
      <c r="E5202" s="149"/>
      <c r="F5202" s="149"/>
      <c r="G5202" s="149"/>
      <c r="H5202" s="151"/>
      <c r="I5202" s="149"/>
      <c r="J5202" s="149"/>
      <c r="K5202" s="152"/>
      <c r="L5202" s="149"/>
      <c r="M5202" s="149"/>
      <c r="N5202" s="153"/>
      <c r="O5202" s="153"/>
      <c r="P5202" s="153"/>
    </row>
    <row r="5203" spans="1:16" x14ac:dyDescent="0.35">
      <c r="A5203" s="149"/>
      <c r="B5203" s="149"/>
      <c r="C5203" s="150"/>
      <c r="D5203" s="149"/>
      <c r="E5203" s="149"/>
      <c r="F5203" s="149"/>
      <c r="G5203" s="149"/>
      <c r="H5203" s="151"/>
      <c r="I5203" s="149"/>
      <c r="J5203" s="149"/>
      <c r="K5203" s="152"/>
      <c r="L5203" s="149"/>
      <c r="M5203" s="149"/>
      <c r="N5203" s="153"/>
      <c r="O5203" s="153"/>
      <c r="P5203" s="153"/>
    </row>
    <row r="5204" spans="1:16" x14ac:dyDescent="0.35">
      <c r="A5204" s="149"/>
      <c r="B5204" s="149"/>
      <c r="C5204" s="150"/>
      <c r="D5204" s="149"/>
      <c r="E5204" s="149"/>
      <c r="F5204" s="149"/>
      <c r="G5204" s="149"/>
      <c r="H5204" s="151"/>
      <c r="I5204" s="149"/>
      <c r="J5204" s="149"/>
      <c r="K5204" s="152"/>
      <c r="L5204" s="149"/>
      <c r="M5204" s="149"/>
      <c r="N5204" s="153"/>
      <c r="O5204" s="153"/>
      <c r="P5204" s="153"/>
    </row>
    <row r="5205" spans="1:16" x14ac:dyDescent="0.35">
      <c r="A5205" s="149"/>
      <c r="B5205" s="149"/>
      <c r="C5205" s="150"/>
      <c r="D5205" s="149"/>
      <c r="E5205" s="149"/>
      <c r="F5205" s="149"/>
      <c r="G5205" s="149"/>
      <c r="H5205" s="151"/>
      <c r="I5205" s="149"/>
      <c r="J5205" s="149"/>
      <c r="K5205" s="152"/>
      <c r="L5205" s="149"/>
      <c r="M5205" s="149"/>
      <c r="N5205" s="153"/>
      <c r="O5205" s="153"/>
      <c r="P5205" s="153"/>
    </row>
    <row r="5206" spans="1:16" x14ac:dyDescent="0.35">
      <c r="A5206" s="149"/>
      <c r="B5206" s="149"/>
      <c r="C5206" s="150"/>
      <c r="D5206" s="149"/>
      <c r="E5206" s="149"/>
      <c r="F5206" s="149"/>
      <c r="G5206" s="149"/>
      <c r="H5206" s="151"/>
      <c r="I5206" s="149"/>
      <c r="J5206" s="149"/>
      <c r="K5206" s="152"/>
      <c r="L5206" s="149"/>
      <c r="M5206" s="149"/>
      <c r="N5206" s="153"/>
      <c r="O5206" s="153"/>
      <c r="P5206" s="153"/>
    </row>
    <row r="5207" spans="1:16" x14ac:dyDescent="0.35">
      <c r="A5207" s="149"/>
      <c r="B5207" s="149"/>
      <c r="C5207" s="150"/>
      <c r="D5207" s="149"/>
      <c r="E5207" s="149"/>
      <c r="F5207" s="149"/>
      <c r="G5207" s="149"/>
      <c r="H5207" s="151"/>
      <c r="I5207" s="149"/>
      <c r="J5207" s="149"/>
      <c r="K5207" s="152"/>
      <c r="L5207" s="149"/>
      <c r="M5207" s="149"/>
      <c r="N5207" s="153"/>
      <c r="O5207" s="153"/>
      <c r="P5207" s="153"/>
    </row>
    <row r="5208" spans="1:16" x14ac:dyDescent="0.35">
      <c r="A5208" s="149"/>
      <c r="B5208" s="149"/>
      <c r="C5208" s="150"/>
      <c r="D5208" s="149"/>
      <c r="E5208" s="149"/>
      <c r="F5208" s="149"/>
      <c r="G5208" s="149"/>
      <c r="H5208" s="151"/>
      <c r="I5208" s="149"/>
      <c r="J5208" s="149"/>
      <c r="K5208" s="152"/>
      <c r="L5208" s="149"/>
      <c r="M5208" s="149"/>
      <c r="N5208" s="153"/>
      <c r="O5208" s="153"/>
      <c r="P5208" s="153"/>
    </row>
    <row r="5209" spans="1:16" x14ac:dyDescent="0.35">
      <c r="A5209" s="149"/>
      <c r="B5209" s="149"/>
      <c r="C5209" s="150"/>
      <c r="D5209" s="149"/>
      <c r="E5209" s="149"/>
      <c r="F5209" s="149"/>
      <c r="G5209" s="149"/>
      <c r="H5209" s="151"/>
      <c r="I5209" s="149"/>
      <c r="J5209" s="149"/>
      <c r="K5209" s="152"/>
      <c r="L5209" s="149"/>
      <c r="M5209" s="149"/>
      <c r="N5209" s="153"/>
      <c r="O5209" s="153"/>
      <c r="P5209" s="153"/>
    </row>
    <row r="5210" spans="1:16" x14ac:dyDescent="0.35">
      <c r="A5210" s="149"/>
      <c r="B5210" s="149"/>
      <c r="C5210" s="150"/>
      <c r="D5210" s="149"/>
      <c r="E5210" s="149"/>
      <c r="F5210" s="149"/>
      <c r="G5210" s="149"/>
      <c r="H5210" s="151"/>
      <c r="I5210" s="149"/>
      <c r="J5210" s="149"/>
      <c r="K5210" s="152"/>
      <c r="L5210" s="149"/>
      <c r="M5210" s="149"/>
      <c r="N5210" s="153"/>
      <c r="O5210" s="153"/>
      <c r="P5210" s="153"/>
    </row>
    <row r="5211" spans="1:16" x14ac:dyDescent="0.35">
      <c r="A5211" s="149"/>
      <c r="B5211" s="149"/>
      <c r="C5211" s="150"/>
      <c r="D5211" s="149"/>
      <c r="E5211" s="149"/>
      <c r="F5211" s="149"/>
      <c r="G5211" s="149"/>
      <c r="H5211" s="151"/>
      <c r="I5211" s="149"/>
      <c r="J5211" s="149"/>
      <c r="K5211" s="152"/>
      <c r="L5211" s="149"/>
      <c r="M5211" s="149"/>
      <c r="N5211" s="153"/>
      <c r="O5211" s="153"/>
      <c r="P5211" s="153"/>
    </row>
    <row r="5212" spans="1:16" x14ac:dyDescent="0.35">
      <c r="A5212" s="149"/>
      <c r="B5212" s="149"/>
      <c r="C5212" s="150"/>
      <c r="D5212" s="149"/>
      <c r="E5212" s="149"/>
      <c r="F5212" s="149"/>
      <c r="G5212" s="149"/>
      <c r="H5212" s="151"/>
      <c r="I5212" s="149"/>
      <c r="J5212" s="149"/>
      <c r="K5212" s="152"/>
      <c r="L5212" s="149"/>
      <c r="M5212" s="149"/>
      <c r="N5212" s="153"/>
      <c r="O5212" s="153"/>
      <c r="P5212" s="153"/>
    </row>
    <row r="5213" spans="1:16" x14ac:dyDescent="0.35">
      <c r="A5213" s="149"/>
      <c r="B5213" s="149"/>
      <c r="C5213" s="150"/>
      <c r="D5213" s="149"/>
      <c r="E5213" s="149"/>
      <c r="F5213" s="149"/>
      <c r="G5213" s="149"/>
      <c r="H5213" s="151"/>
      <c r="I5213" s="149"/>
      <c r="J5213" s="149"/>
      <c r="K5213" s="152"/>
      <c r="L5213" s="149"/>
      <c r="M5213" s="149"/>
      <c r="N5213" s="153"/>
      <c r="O5213" s="153"/>
      <c r="P5213" s="153"/>
    </row>
    <row r="5214" spans="1:16" x14ac:dyDescent="0.35">
      <c r="A5214" s="149"/>
      <c r="B5214" s="149"/>
      <c r="C5214" s="150"/>
      <c r="D5214" s="149"/>
      <c r="E5214" s="149"/>
      <c r="F5214" s="149"/>
      <c r="G5214" s="149"/>
      <c r="H5214" s="151"/>
      <c r="I5214" s="149"/>
      <c r="J5214" s="149"/>
      <c r="K5214" s="152"/>
      <c r="L5214" s="149"/>
      <c r="M5214" s="149"/>
      <c r="N5214" s="153"/>
      <c r="O5214" s="153"/>
      <c r="P5214" s="153"/>
    </row>
    <row r="5215" spans="1:16" x14ac:dyDescent="0.35">
      <c r="A5215" s="149"/>
      <c r="B5215" s="149"/>
      <c r="C5215" s="150"/>
      <c r="D5215" s="149"/>
      <c r="E5215" s="149"/>
      <c r="F5215" s="149"/>
      <c r="G5215" s="149"/>
      <c r="H5215" s="151"/>
      <c r="I5215" s="149"/>
      <c r="J5215" s="149"/>
      <c r="K5215" s="152"/>
      <c r="L5215" s="149"/>
      <c r="M5215" s="149"/>
      <c r="N5215" s="153"/>
      <c r="O5215" s="153"/>
      <c r="P5215" s="153"/>
    </row>
    <row r="5216" spans="1:16" x14ac:dyDescent="0.35">
      <c r="A5216" s="149"/>
      <c r="B5216" s="149"/>
      <c r="C5216" s="150"/>
      <c r="D5216" s="149"/>
      <c r="E5216" s="149"/>
      <c r="F5216" s="149"/>
      <c r="G5216" s="149"/>
      <c r="H5216" s="151"/>
      <c r="I5216" s="149"/>
      <c r="J5216" s="149"/>
      <c r="K5216" s="152"/>
      <c r="L5216" s="149"/>
      <c r="M5216" s="149"/>
      <c r="N5216" s="153"/>
      <c r="O5216" s="153"/>
      <c r="P5216" s="153"/>
    </row>
    <row r="5217" spans="1:16" x14ac:dyDescent="0.35">
      <c r="A5217" s="149"/>
      <c r="B5217" s="149"/>
      <c r="C5217" s="150"/>
      <c r="D5217" s="149"/>
      <c r="E5217" s="149"/>
      <c r="F5217" s="149"/>
      <c r="G5217" s="149"/>
      <c r="H5217" s="151"/>
      <c r="I5217" s="149"/>
      <c r="J5217" s="149"/>
      <c r="K5217" s="152"/>
      <c r="L5217" s="149"/>
      <c r="M5217" s="149"/>
      <c r="N5217" s="153"/>
      <c r="O5217" s="153"/>
      <c r="P5217" s="153"/>
    </row>
    <row r="5218" spans="1:16" x14ac:dyDescent="0.35">
      <c r="A5218" s="149"/>
      <c r="B5218" s="149"/>
      <c r="C5218" s="150"/>
      <c r="D5218" s="149"/>
      <c r="E5218" s="149"/>
      <c r="F5218" s="149"/>
      <c r="G5218" s="149"/>
      <c r="H5218" s="151"/>
      <c r="I5218" s="149"/>
      <c r="J5218" s="149"/>
      <c r="K5218" s="152"/>
      <c r="L5218" s="149"/>
      <c r="M5218" s="149"/>
      <c r="N5218" s="153"/>
      <c r="O5218" s="153"/>
      <c r="P5218" s="153"/>
    </row>
    <row r="5219" spans="1:16" x14ac:dyDescent="0.35">
      <c r="A5219" s="149"/>
      <c r="B5219" s="149"/>
      <c r="C5219" s="150"/>
      <c r="D5219" s="149"/>
      <c r="E5219" s="149"/>
      <c r="F5219" s="149"/>
      <c r="G5219" s="149"/>
      <c r="H5219" s="151"/>
      <c r="I5219" s="149"/>
      <c r="J5219" s="149"/>
      <c r="K5219" s="152"/>
      <c r="L5219" s="149"/>
      <c r="M5219" s="149"/>
      <c r="N5219" s="153"/>
      <c r="O5219" s="153"/>
      <c r="P5219" s="153"/>
    </row>
    <row r="5220" spans="1:16" x14ac:dyDescent="0.35">
      <c r="A5220" s="149"/>
      <c r="B5220" s="149"/>
      <c r="C5220" s="150"/>
      <c r="D5220" s="149"/>
      <c r="E5220" s="149"/>
      <c r="F5220" s="149"/>
      <c r="G5220" s="149"/>
      <c r="H5220" s="151"/>
      <c r="I5220" s="149"/>
      <c r="J5220" s="149"/>
      <c r="K5220" s="152"/>
      <c r="L5220" s="149"/>
      <c r="M5220" s="149"/>
      <c r="N5220" s="153"/>
      <c r="O5220" s="153"/>
      <c r="P5220" s="153"/>
    </row>
    <row r="5221" spans="1:16" x14ac:dyDescent="0.35">
      <c r="A5221" s="149"/>
      <c r="B5221" s="149"/>
      <c r="C5221" s="150"/>
      <c r="D5221" s="149"/>
      <c r="E5221" s="149"/>
      <c r="F5221" s="149"/>
      <c r="G5221" s="149"/>
      <c r="H5221" s="151"/>
      <c r="I5221" s="149"/>
      <c r="J5221" s="149"/>
      <c r="K5221" s="152"/>
      <c r="L5221" s="149"/>
      <c r="M5221" s="149"/>
      <c r="N5221" s="153"/>
      <c r="O5221" s="153"/>
      <c r="P5221" s="153"/>
    </row>
    <row r="5222" spans="1:16" x14ac:dyDescent="0.35">
      <c r="A5222" s="149"/>
      <c r="B5222" s="149"/>
      <c r="C5222" s="150"/>
      <c r="D5222" s="149"/>
      <c r="E5222" s="149"/>
      <c r="F5222" s="149"/>
      <c r="G5222" s="149"/>
      <c r="H5222" s="151"/>
      <c r="I5222" s="149"/>
      <c r="J5222" s="149"/>
      <c r="K5222" s="152"/>
      <c r="L5222" s="149"/>
      <c r="M5222" s="149"/>
      <c r="N5222" s="153"/>
      <c r="O5222" s="153"/>
      <c r="P5222" s="153"/>
    </row>
    <row r="5223" spans="1:16" x14ac:dyDescent="0.35">
      <c r="A5223" s="149"/>
      <c r="B5223" s="149"/>
      <c r="C5223" s="150"/>
      <c r="D5223" s="149"/>
      <c r="E5223" s="149"/>
      <c r="F5223" s="149"/>
      <c r="G5223" s="149"/>
      <c r="H5223" s="151"/>
      <c r="I5223" s="149"/>
      <c r="J5223" s="149"/>
      <c r="K5223" s="152"/>
      <c r="L5223" s="149"/>
      <c r="M5223" s="149"/>
      <c r="N5223" s="153"/>
      <c r="O5223" s="153"/>
      <c r="P5223" s="153"/>
    </row>
    <row r="5224" spans="1:16" x14ac:dyDescent="0.35">
      <c r="A5224" s="149"/>
      <c r="B5224" s="149"/>
      <c r="C5224" s="150"/>
      <c r="D5224" s="149"/>
      <c r="E5224" s="149"/>
      <c r="F5224" s="149"/>
      <c r="G5224" s="149"/>
      <c r="H5224" s="151"/>
      <c r="I5224" s="149"/>
      <c r="J5224" s="149"/>
      <c r="K5224" s="152"/>
      <c r="L5224" s="149"/>
      <c r="M5224" s="149"/>
      <c r="N5224" s="153"/>
      <c r="O5224" s="153"/>
      <c r="P5224" s="153"/>
    </row>
    <row r="5225" spans="1:16" x14ac:dyDescent="0.35">
      <c r="A5225" s="149"/>
      <c r="B5225" s="149"/>
      <c r="C5225" s="150"/>
      <c r="D5225" s="149"/>
      <c r="E5225" s="149"/>
      <c r="F5225" s="149"/>
      <c r="G5225" s="149"/>
      <c r="H5225" s="151"/>
      <c r="I5225" s="149"/>
      <c r="J5225" s="149"/>
      <c r="K5225" s="152"/>
      <c r="L5225" s="149"/>
      <c r="M5225" s="149"/>
      <c r="N5225" s="153"/>
      <c r="O5225" s="153"/>
      <c r="P5225" s="153"/>
    </row>
    <row r="5226" spans="1:16" x14ac:dyDescent="0.35">
      <c r="A5226" s="149"/>
      <c r="B5226" s="149"/>
      <c r="C5226" s="150"/>
      <c r="D5226" s="149"/>
      <c r="E5226" s="149"/>
      <c r="F5226" s="149"/>
      <c r="G5226" s="149"/>
      <c r="H5226" s="151"/>
      <c r="I5226" s="149"/>
      <c r="J5226" s="149"/>
      <c r="K5226" s="152"/>
      <c r="L5226" s="149"/>
      <c r="M5226" s="149"/>
      <c r="N5226" s="153"/>
      <c r="O5226" s="153"/>
      <c r="P5226" s="153"/>
    </row>
    <row r="5227" spans="1:16" x14ac:dyDescent="0.35">
      <c r="A5227" s="149"/>
      <c r="B5227" s="149"/>
      <c r="C5227" s="150"/>
      <c r="D5227" s="149"/>
      <c r="E5227" s="149"/>
      <c r="F5227" s="149"/>
      <c r="G5227" s="149"/>
      <c r="H5227" s="151"/>
      <c r="I5227" s="149"/>
      <c r="J5227" s="149"/>
      <c r="K5227" s="152"/>
      <c r="L5227" s="149"/>
      <c r="M5227" s="149"/>
      <c r="N5227" s="153"/>
      <c r="O5227" s="153"/>
      <c r="P5227" s="153"/>
    </row>
    <row r="5228" spans="1:16" x14ac:dyDescent="0.35">
      <c r="A5228" s="149"/>
      <c r="B5228" s="149"/>
      <c r="C5228" s="150"/>
      <c r="D5228" s="149"/>
      <c r="E5228" s="149"/>
      <c r="F5228" s="149"/>
      <c r="G5228" s="149"/>
      <c r="H5228" s="151"/>
      <c r="I5228" s="149"/>
      <c r="J5228" s="149"/>
      <c r="K5228" s="152"/>
      <c r="L5228" s="149"/>
      <c r="M5228" s="149"/>
      <c r="N5228" s="153"/>
      <c r="O5228" s="153"/>
      <c r="P5228" s="153"/>
    </row>
    <row r="5229" spans="1:16" x14ac:dyDescent="0.35">
      <c r="A5229" s="149"/>
      <c r="B5229" s="149"/>
      <c r="C5229" s="150"/>
      <c r="D5229" s="149"/>
      <c r="E5229" s="149"/>
      <c r="F5229" s="149"/>
      <c r="G5229" s="149"/>
      <c r="H5229" s="151"/>
      <c r="I5229" s="149"/>
      <c r="J5229" s="149"/>
      <c r="K5229" s="152"/>
      <c r="L5229" s="149"/>
      <c r="M5229" s="149"/>
      <c r="N5229" s="153"/>
      <c r="O5229" s="153"/>
      <c r="P5229" s="153"/>
    </row>
    <row r="5230" spans="1:16" x14ac:dyDescent="0.35">
      <c r="A5230" s="149"/>
      <c r="B5230" s="149"/>
      <c r="C5230" s="150"/>
      <c r="D5230" s="149"/>
      <c r="E5230" s="149"/>
      <c r="F5230" s="149"/>
      <c r="G5230" s="149"/>
      <c r="H5230" s="151"/>
      <c r="I5230" s="149"/>
      <c r="J5230" s="149"/>
      <c r="K5230" s="152"/>
      <c r="L5230" s="149"/>
      <c r="M5230" s="149"/>
      <c r="N5230" s="153"/>
      <c r="O5230" s="153"/>
      <c r="P5230" s="153"/>
    </row>
    <row r="5231" spans="1:16" x14ac:dyDescent="0.35">
      <c r="A5231" s="149"/>
      <c r="B5231" s="149"/>
      <c r="C5231" s="150"/>
      <c r="D5231" s="149"/>
      <c r="E5231" s="149"/>
      <c r="F5231" s="149"/>
      <c r="G5231" s="149"/>
      <c r="H5231" s="151"/>
      <c r="I5231" s="149"/>
      <c r="J5231" s="149"/>
      <c r="K5231" s="152"/>
      <c r="L5231" s="149"/>
      <c r="M5231" s="149"/>
      <c r="N5231" s="153"/>
      <c r="O5231" s="153"/>
      <c r="P5231" s="153"/>
    </row>
    <row r="5232" spans="1:16" x14ac:dyDescent="0.35">
      <c r="A5232" s="149"/>
      <c r="B5232" s="149"/>
      <c r="C5232" s="150"/>
      <c r="D5232" s="149"/>
      <c r="E5232" s="149"/>
      <c r="F5232" s="149"/>
      <c r="G5232" s="149"/>
      <c r="H5232" s="151"/>
      <c r="I5232" s="149"/>
      <c r="J5232" s="149"/>
      <c r="K5232" s="152"/>
      <c r="L5232" s="149"/>
      <c r="M5232" s="149"/>
      <c r="N5232" s="153"/>
      <c r="O5232" s="153"/>
      <c r="P5232" s="153"/>
    </row>
    <row r="5233" spans="1:16" x14ac:dyDescent="0.35">
      <c r="A5233" s="149"/>
      <c r="B5233" s="149"/>
      <c r="C5233" s="150"/>
      <c r="D5233" s="149"/>
      <c r="E5233" s="149"/>
      <c r="F5233" s="149"/>
      <c r="G5233" s="149"/>
      <c r="H5233" s="151"/>
      <c r="I5233" s="149"/>
      <c r="J5233" s="149"/>
      <c r="K5233" s="152"/>
      <c r="L5233" s="149"/>
      <c r="M5233" s="149"/>
      <c r="N5233" s="153"/>
      <c r="O5233" s="153"/>
      <c r="P5233" s="153"/>
    </row>
    <row r="5234" spans="1:16" x14ac:dyDescent="0.35">
      <c r="A5234" s="149"/>
      <c r="B5234" s="149"/>
      <c r="C5234" s="150"/>
      <c r="D5234" s="149"/>
      <c r="E5234" s="149"/>
      <c r="F5234" s="149"/>
      <c r="G5234" s="149"/>
      <c r="H5234" s="151"/>
      <c r="I5234" s="149"/>
      <c r="J5234" s="149"/>
      <c r="K5234" s="152"/>
      <c r="L5234" s="149"/>
      <c r="M5234" s="149"/>
      <c r="N5234" s="153"/>
      <c r="O5234" s="153"/>
      <c r="P5234" s="153"/>
    </row>
    <row r="5235" spans="1:16" x14ac:dyDescent="0.35">
      <c r="A5235" s="149"/>
      <c r="B5235" s="149"/>
      <c r="C5235" s="150"/>
      <c r="D5235" s="149"/>
      <c r="E5235" s="149"/>
      <c r="F5235" s="149"/>
      <c r="G5235" s="149"/>
      <c r="H5235" s="151"/>
      <c r="I5235" s="149"/>
      <c r="J5235" s="149"/>
      <c r="K5235" s="152"/>
      <c r="L5235" s="149"/>
      <c r="M5235" s="149"/>
      <c r="N5235" s="153"/>
      <c r="O5235" s="153"/>
      <c r="P5235" s="153"/>
    </row>
    <row r="5236" spans="1:16" x14ac:dyDescent="0.35">
      <c r="A5236" s="149"/>
      <c r="B5236" s="149"/>
      <c r="C5236" s="150"/>
      <c r="D5236" s="149"/>
      <c r="E5236" s="149"/>
      <c r="F5236" s="149"/>
      <c r="G5236" s="149"/>
      <c r="H5236" s="151"/>
      <c r="I5236" s="149"/>
      <c r="J5236" s="149"/>
      <c r="K5236" s="152"/>
      <c r="L5236" s="149"/>
      <c r="M5236" s="149"/>
      <c r="N5236" s="153"/>
      <c r="O5236" s="153"/>
      <c r="P5236" s="153"/>
    </row>
    <row r="5237" spans="1:16" x14ac:dyDescent="0.35">
      <c r="A5237" s="149"/>
      <c r="B5237" s="149"/>
      <c r="C5237" s="150"/>
      <c r="D5237" s="149"/>
      <c r="E5237" s="149"/>
      <c r="F5237" s="149"/>
      <c r="G5237" s="149"/>
      <c r="H5237" s="151"/>
      <c r="I5237" s="149"/>
      <c r="J5237" s="149"/>
      <c r="K5237" s="152"/>
      <c r="L5237" s="149"/>
      <c r="M5237" s="149"/>
      <c r="N5237" s="153"/>
      <c r="O5237" s="153"/>
      <c r="P5237" s="153"/>
    </row>
    <row r="5238" spans="1:16" x14ac:dyDescent="0.35">
      <c r="A5238" s="149"/>
      <c r="B5238" s="149"/>
      <c r="C5238" s="150"/>
      <c r="D5238" s="149"/>
      <c r="E5238" s="149"/>
      <c r="F5238" s="149"/>
      <c r="G5238" s="149"/>
      <c r="H5238" s="151"/>
      <c r="I5238" s="149"/>
      <c r="J5238" s="149"/>
      <c r="K5238" s="152"/>
      <c r="L5238" s="149"/>
      <c r="M5238" s="149"/>
      <c r="N5238" s="153"/>
      <c r="O5238" s="153"/>
      <c r="P5238" s="153"/>
    </row>
    <row r="5239" spans="1:16" x14ac:dyDescent="0.35">
      <c r="A5239" s="149"/>
      <c r="B5239" s="149"/>
      <c r="C5239" s="150"/>
      <c r="D5239" s="149"/>
      <c r="E5239" s="149"/>
      <c r="F5239" s="149"/>
      <c r="G5239" s="149"/>
      <c r="H5239" s="151"/>
      <c r="I5239" s="149"/>
      <c r="J5239" s="149"/>
      <c r="K5239" s="152"/>
      <c r="L5239" s="149"/>
      <c r="M5239" s="149"/>
      <c r="N5239" s="153"/>
      <c r="O5239" s="153"/>
      <c r="P5239" s="153"/>
    </row>
    <row r="5240" spans="1:16" x14ac:dyDescent="0.35">
      <c r="A5240" s="149"/>
      <c r="B5240" s="149"/>
      <c r="C5240" s="150"/>
      <c r="D5240" s="149"/>
      <c r="E5240" s="149"/>
      <c r="F5240" s="149"/>
      <c r="G5240" s="149"/>
      <c r="H5240" s="151"/>
      <c r="I5240" s="149"/>
      <c r="J5240" s="149"/>
      <c r="K5240" s="152"/>
      <c r="L5240" s="149"/>
      <c r="M5240" s="149"/>
      <c r="N5240" s="153"/>
      <c r="O5240" s="153"/>
      <c r="P5240" s="153"/>
    </row>
    <row r="5241" spans="1:16" x14ac:dyDescent="0.35">
      <c r="A5241" s="149"/>
      <c r="B5241" s="149"/>
      <c r="C5241" s="150"/>
      <c r="D5241" s="149"/>
      <c r="E5241" s="149"/>
      <c r="F5241" s="149"/>
      <c r="G5241" s="149"/>
      <c r="H5241" s="151"/>
      <c r="I5241" s="149"/>
      <c r="J5241" s="149"/>
      <c r="K5241" s="152"/>
      <c r="L5241" s="149"/>
      <c r="M5241" s="149"/>
      <c r="N5241" s="153"/>
      <c r="O5241" s="153"/>
      <c r="P5241" s="153"/>
    </row>
    <row r="5242" spans="1:16" x14ac:dyDescent="0.35">
      <c r="A5242" s="149"/>
      <c r="B5242" s="149"/>
      <c r="C5242" s="150"/>
      <c r="D5242" s="149"/>
      <c r="E5242" s="149"/>
      <c r="F5242" s="149"/>
      <c r="G5242" s="149"/>
      <c r="H5242" s="151"/>
      <c r="I5242" s="149"/>
      <c r="J5242" s="149"/>
      <c r="K5242" s="152"/>
      <c r="L5242" s="149"/>
      <c r="M5242" s="149"/>
      <c r="N5242" s="153"/>
      <c r="O5242" s="153"/>
      <c r="P5242" s="153"/>
    </row>
    <row r="5243" spans="1:16" x14ac:dyDescent="0.35">
      <c r="A5243" s="149"/>
      <c r="B5243" s="149"/>
      <c r="C5243" s="150"/>
      <c r="D5243" s="149"/>
      <c r="E5243" s="149"/>
      <c r="F5243" s="149"/>
      <c r="G5243" s="149"/>
      <c r="H5243" s="151"/>
      <c r="I5243" s="149"/>
      <c r="J5243" s="149"/>
      <c r="K5243" s="152"/>
      <c r="L5243" s="149"/>
      <c r="M5243" s="149"/>
      <c r="N5243" s="153"/>
      <c r="O5243" s="153"/>
      <c r="P5243" s="153"/>
    </row>
    <row r="5244" spans="1:16" x14ac:dyDescent="0.35">
      <c r="A5244" s="149"/>
      <c r="B5244" s="149"/>
      <c r="C5244" s="150"/>
      <c r="D5244" s="149"/>
      <c r="E5244" s="149"/>
      <c r="F5244" s="149"/>
      <c r="G5244" s="149"/>
      <c r="H5244" s="151"/>
      <c r="I5244" s="149"/>
      <c r="J5244" s="149"/>
      <c r="K5244" s="152"/>
      <c r="L5244" s="149"/>
      <c r="M5244" s="149"/>
      <c r="N5244" s="153"/>
      <c r="O5244" s="153"/>
      <c r="P5244" s="153"/>
    </row>
    <row r="5245" spans="1:16" x14ac:dyDescent="0.35">
      <c r="A5245" s="149"/>
      <c r="B5245" s="149"/>
      <c r="C5245" s="150"/>
      <c r="D5245" s="149"/>
      <c r="E5245" s="149"/>
      <c r="F5245" s="149"/>
      <c r="G5245" s="149"/>
      <c r="H5245" s="151"/>
      <c r="I5245" s="149"/>
      <c r="J5245" s="149"/>
      <c r="K5245" s="152"/>
      <c r="L5245" s="149"/>
      <c r="M5245" s="149"/>
      <c r="N5245" s="153"/>
      <c r="O5245" s="153"/>
      <c r="P5245" s="153"/>
    </row>
    <row r="5246" spans="1:16" x14ac:dyDescent="0.35">
      <c r="A5246" s="149"/>
      <c r="B5246" s="149"/>
      <c r="C5246" s="150"/>
      <c r="D5246" s="149"/>
      <c r="E5246" s="149"/>
      <c r="F5246" s="149"/>
      <c r="G5246" s="149"/>
      <c r="H5246" s="151"/>
      <c r="I5246" s="149"/>
      <c r="J5246" s="149"/>
      <c r="K5246" s="152"/>
      <c r="L5246" s="149"/>
      <c r="M5246" s="149"/>
      <c r="N5246" s="153"/>
      <c r="O5246" s="153"/>
      <c r="P5246" s="153"/>
    </row>
    <row r="5247" spans="1:16" x14ac:dyDescent="0.35">
      <c r="A5247" s="149"/>
      <c r="B5247" s="149"/>
      <c r="C5247" s="150"/>
      <c r="D5247" s="149"/>
      <c r="E5247" s="149"/>
      <c r="F5247" s="149"/>
      <c r="G5247" s="149"/>
      <c r="H5247" s="151"/>
      <c r="I5247" s="149"/>
      <c r="J5247" s="149"/>
      <c r="K5247" s="152"/>
      <c r="L5247" s="149"/>
      <c r="M5247" s="149"/>
      <c r="N5247" s="153"/>
      <c r="O5247" s="153"/>
      <c r="P5247" s="153"/>
    </row>
    <row r="5248" spans="1:16" x14ac:dyDescent="0.35">
      <c r="A5248" s="149"/>
      <c r="B5248" s="149"/>
      <c r="C5248" s="150"/>
      <c r="D5248" s="149"/>
      <c r="E5248" s="149"/>
      <c r="F5248" s="149"/>
      <c r="G5248" s="149"/>
      <c r="H5248" s="151"/>
      <c r="I5248" s="149"/>
      <c r="J5248" s="149"/>
      <c r="K5248" s="152"/>
      <c r="L5248" s="149"/>
      <c r="M5248" s="149"/>
      <c r="N5248" s="153"/>
      <c r="O5248" s="153"/>
      <c r="P5248" s="153"/>
    </row>
    <row r="5249" spans="1:16" x14ac:dyDescent="0.35">
      <c r="A5249" s="149"/>
      <c r="B5249" s="149"/>
      <c r="C5249" s="150"/>
      <c r="D5249" s="149"/>
      <c r="E5249" s="149"/>
      <c r="F5249" s="149"/>
      <c r="G5249" s="149"/>
      <c r="H5249" s="151"/>
      <c r="I5249" s="149"/>
      <c r="J5249" s="149"/>
      <c r="K5249" s="152"/>
      <c r="L5249" s="149"/>
      <c r="M5249" s="149"/>
      <c r="N5249" s="153"/>
      <c r="O5249" s="153"/>
      <c r="P5249" s="153"/>
    </row>
    <row r="5250" spans="1:16" x14ac:dyDescent="0.35">
      <c r="A5250" s="149"/>
      <c r="B5250" s="149"/>
      <c r="C5250" s="150"/>
      <c r="D5250" s="149"/>
      <c r="E5250" s="149"/>
      <c r="F5250" s="149"/>
      <c r="G5250" s="149"/>
      <c r="H5250" s="151"/>
      <c r="I5250" s="149"/>
      <c r="J5250" s="149"/>
      <c r="K5250" s="152"/>
      <c r="L5250" s="149"/>
      <c r="M5250" s="149"/>
      <c r="N5250" s="153"/>
      <c r="O5250" s="153"/>
      <c r="P5250" s="153"/>
    </row>
    <row r="5251" spans="1:16" x14ac:dyDescent="0.35">
      <c r="A5251" s="149"/>
      <c r="B5251" s="149"/>
      <c r="C5251" s="150"/>
      <c r="D5251" s="149"/>
      <c r="E5251" s="149"/>
      <c r="F5251" s="149"/>
      <c r="G5251" s="149"/>
      <c r="H5251" s="151"/>
      <c r="I5251" s="149"/>
      <c r="J5251" s="149"/>
      <c r="K5251" s="152"/>
      <c r="L5251" s="149"/>
      <c r="M5251" s="149"/>
      <c r="N5251" s="153"/>
      <c r="O5251" s="153"/>
      <c r="P5251" s="153"/>
    </row>
    <row r="5252" spans="1:16" x14ac:dyDescent="0.35">
      <c r="A5252" s="149"/>
      <c r="B5252" s="149"/>
      <c r="C5252" s="150"/>
      <c r="D5252" s="149"/>
      <c r="E5252" s="149"/>
      <c r="F5252" s="149"/>
      <c r="G5252" s="149"/>
      <c r="H5252" s="151"/>
      <c r="I5252" s="149"/>
      <c r="J5252" s="149"/>
      <c r="K5252" s="152"/>
      <c r="L5252" s="149"/>
      <c r="M5252" s="149"/>
      <c r="N5252" s="153"/>
      <c r="O5252" s="153"/>
      <c r="P5252" s="153"/>
    </row>
    <row r="5253" spans="1:16" x14ac:dyDescent="0.35">
      <c r="A5253" s="149"/>
      <c r="B5253" s="149"/>
      <c r="C5253" s="150"/>
      <c r="D5253" s="149"/>
      <c r="E5253" s="149"/>
      <c r="F5253" s="149"/>
      <c r="G5253" s="149"/>
      <c r="H5253" s="151"/>
      <c r="I5253" s="149"/>
      <c r="J5253" s="149"/>
      <c r="K5253" s="152"/>
      <c r="L5253" s="149"/>
      <c r="M5253" s="149"/>
      <c r="N5253" s="153"/>
      <c r="O5253" s="153"/>
      <c r="P5253" s="153"/>
    </row>
    <row r="5254" spans="1:16" x14ac:dyDescent="0.35">
      <c r="A5254" s="149"/>
      <c r="B5254" s="149"/>
      <c r="C5254" s="150"/>
      <c r="D5254" s="149"/>
      <c r="E5254" s="149"/>
      <c r="F5254" s="149"/>
      <c r="G5254" s="149"/>
      <c r="H5254" s="151"/>
      <c r="I5254" s="149"/>
      <c r="J5254" s="149"/>
      <c r="K5254" s="152"/>
      <c r="L5254" s="149"/>
      <c r="M5254" s="149"/>
      <c r="N5254" s="153"/>
      <c r="O5254" s="153"/>
      <c r="P5254" s="153"/>
    </row>
    <row r="5255" spans="1:16" x14ac:dyDescent="0.35">
      <c r="A5255" s="149"/>
      <c r="B5255" s="149"/>
      <c r="C5255" s="150"/>
      <c r="D5255" s="149"/>
      <c r="E5255" s="149"/>
      <c r="F5255" s="149"/>
      <c r="G5255" s="149"/>
      <c r="H5255" s="151"/>
      <c r="I5255" s="149"/>
      <c r="J5255" s="149"/>
      <c r="K5255" s="152"/>
      <c r="L5255" s="149"/>
      <c r="M5255" s="149"/>
      <c r="N5255" s="153"/>
      <c r="O5255" s="153"/>
      <c r="P5255" s="153"/>
    </row>
    <row r="5256" spans="1:16" x14ac:dyDescent="0.35">
      <c r="A5256" s="149"/>
      <c r="B5256" s="149"/>
      <c r="C5256" s="150"/>
      <c r="D5256" s="149"/>
      <c r="E5256" s="149"/>
      <c r="F5256" s="149"/>
      <c r="G5256" s="149"/>
      <c r="H5256" s="151"/>
      <c r="I5256" s="149"/>
      <c r="J5256" s="149"/>
      <c r="K5256" s="152"/>
      <c r="L5256" s="149"/>
      <c r="M5256" s="149"/>
      <c r="N5256" s="153"/>
      <c r="O5256" s="153"/>
      <c r="P5256" s="153"/>
    </row>
    <row r="5257" spans="1:16" x14ac:dyDescent="0.35">
      <c r="A5257" s="149"/>
      <c r="B5257" s="149"/>
      <c r="C5257" s="150"/>
      <c r="D5257" s="149"/>
      <c r="E5257" s="149"/>
      <c r="F5257" s="149"/>
      <c r="G5257" s="149"/>
      <c r="H5257" s="151"/>
      <c r="I5257" s="149"/>
      <c r="J5257" s="149"/>
      <c r="K5257" s="152"/>
      <c r="L5257" s="149"/>
      <c r="M5257" s="149"/>
      <c r="N5257" s="153"/>
      <c r="O5257" s="153"/>
      <c r="P5257" s="153"/>
    </row>
    <row r="5258" spans="1:16" x14ac:dyDescent="0.35">
      <c r="A5258" s="149"/>
      <c r="B5258" s="149"/>
      <c r="C5258" s="150"/>
      <c r="D5258" s="149"/>
      <c r="E5258" s="149"/>
      <c r="F5258" s="149"/>
      <c r="G5258" s="149"/>
      <c r="H5258" s="151"/>
      <c r="I5258" s="149"/>
      <c r="J5258" s="149"/>
      <c r="K5258" s="152"/>
      <c r="L5258" s="149"/>
      <c r="M5258" s="149"/>
      <c r="N5258" s="153"/>
      <c r="O5258" s="153"/>
      <c r="P5258" s="153"/>
    </row>
    <row r="5259" spans="1:16" x14ac:dyDescent="0.35">
      <c r="A5259" s="149"/>
      <c r="B5259" s="149"/>
      <c r="C5259" s="150"/>
      <c r="D5259" s="149"/>
      <c r="E5259" s="149"/>
      <c r="F5259" s="149"/>
      <c r="G5259" s="149"/>
      <c r="H5259" s="151"/>
      <c r="I5259" s="149"/>
      <c r="J5259" s="149"/>
      <c r="K5259" s="152"/>
      <c r="L5259" s="149"/>
      <c r="M5259" s="149"/>
      <c r="N5259" s="153"/>
      <c r="O5259" s="153"/>
      <c r="P5259" s="153"/>
    </row>
    <row r="5260" spans="1:16" x14ac:dyDescent="0.35">
      <c r="A5260" s="149"/>
      <c r="B5260" s="149"/>
      <c r="C5260" s="150"/>
      <c r="D5260" s="149"/>
      <c r="E5260" s="149"/>
      <c r="F5260" s="149"/>
      <c r="G5260" s="149"/>
      <c r="H5260" s="151"/>
      <c r="I5260" s="149"/>
      <c r="J5260" s="149"/>
      <c r="K5260" s="152"/>
      <c r="L5260" s="149"/>
      <c r="M5260" s="149"/>
      <c r="N5260" s="153"/>
      <c r="O5260" s="153"/>
      <c r="P5260" s="153"/>
    </row>
    <row r="5261" spans="1:16" x14ac:dyDescent="0.35">
      <c r="A5261" s="149"/>
      <c r="B5261" s="149"/>
      <c r="C5261" s="150"/>
      <c r="D5261" s="149"/>
      <c r="E5261" s="149"/>
      <c r="F5261" s="149"/>
      <c r="G5261" s="149"/>
      <c r="H5261" s="151"/>
      <c r="I5261" s="149"/>
      <c r="J5261" s="149"/>
      <c r="K5261" s="152"/>
      <c r="L5261" s="149"/>
      <c r="M5261" s="149"/>
      <c r="N5261" s="153"/>
      <c r="O5261" s="153"/>
      <c r="P5261" s="153"/>
    </row>
    <row r="5262" spans="1:16" x14ac:dyDescent="0.35">
      <c r="A5262" s="149"/>
      <c r="B5262" s="149"/>
      <c r="C5262" s="150"/>
      <c r="D5262" s="149"/>
      <c r="E5262" s="149"/>
      <c r="F5262" s="149"/>
      <c r="G5262" s="149"/>
      <c r="H5262" s="151"/>
      <c r="I5262" s="149"/>
      <c r="J5262" s="149"/>
      <c r="K5262" s="152"/>
      <c r="L5262" s="149"/>
      <c r="M5262" s="149"/>
      <c r="N5262" s="153"/>
      <c r="O5262" s="153"/>
      <c r="P5262" s="153"/>
    </row>
    <row r="5263" spans="1:16" x14ac:dyDescent="0.35">
      <c r="A5263" s="149"/>
      <c r="B5263" s="149"/>
      <c r="C5263" s="150"/>
      <c r="D5263" s="149"/>
      <c r="E5263" s="149"/>
      <c r="F5263" s="149"/>
      <c r="G5263" s="149"/>
      <c r="H5263" s="151"/>
      <c r="I5263" s="149"/>
      <c r="J5263" s="149"/>
      <c r="K5263" s="152"/>
      <c r="L5263" s="149"/>
      <c r="M5263" s="149"/>
      <c r="N5263" s="153"/>
      <c r="O5263" s="153"/>
      <c r="P5263" s="153"/>
    </row>
    <row r="5264" spans="1:16" x14ac:dyDescent="0.35">
      <c r="A5264" s="149"/>
      <c r="B5264" s="149"/>
      <c r="C5264" s="150"/>
      <c r="D5264" s="149"/>
      <c r="E5264" s="149"/>
      <c r="F5264" s="149"/>
      <c r="G5264" s="149"/>
      <c r="H5264" s="151"/>
      <c r="I5264" s="149"/>
      <c r="J5264" s="149"/>
      <c r="K5264" s="152"/>
      <c r="L5264" s="149"/>
      <c r="M5264" s="149"/>
      <c r="N5264" s="153"/>
      <c r="O5264" s="153"/>
      <c r="P5264" s="153"/>
    </row>
    <row r="5265" spans="1:16" x14ac:dyDescent="0.35">
      <c r="A5265" s="149"/>
      <c r="B5265" s="149"/>
      <c r="C5265" s="150"/>
      <c r="D5265" s="149"/>
      <c r="E5265" s="149"/>
      <c r="F5265" s="149"/>
      <c r="G5265" s="149"/>
      <c r="H5265" s="151"/>
      <c r="I5265" s="149"/>
      <c r="J5265" s="149"/>
      <c r="K5265" s="152"/>
      <c r="L5265" s="149"/>
      <c r="M5265" s="149"/>
      <c r="N5265" s="153"/>
      <c r="O5265" s="153"/>
      <c r="P5265" s="153"/>
    </row>
    <row r="5266" spans="1:16" x14ac:dyDescent="0.35">
      <c r="A5266" s="149"/>
      <c r="B5266" s="149"/>
      <c r="C5266" s="150"/>
      <c r="D5266" s="149"/>
      <c r="E5266" s="149"/>
      <c r="F5266" s="149"/>
      <c r="G5266" s="149"/>
      <c r="H5266" s="151"/>
      <c r="I5266" s="149"/>
      <c r="J5266" s="149"/>
      <c r="K5266" s="152"/>
      <c r="L5266" s="149"/>
      <c r="M5266" s="149"/>
      <c r="N5266" s="153"/>
      <c r="O5266" s="153"/>
      <c r="P5266" s="153"/>
    </row>
    <row r="5267" spans="1:16" x14ac:dyDescent="0.35">
      <c r="A5267" s="149"/>
      <c r="B5267" s="149"/>
      <c r="C5267" s="150"/>
      <c r="D5267" s="149"/>
      <c r="E5267" s="149"/>
      <c r="F5267" s="149"/>
      <c r="G5267" s="149"/>
      <c r="H5267" s="151"/>
      <c r="I5267" s="149"/>
      <c r="J5267" s="149"/>
      <c r="K5267" s="152"/>
      <c r="L5267" s="149"/>
      <c r="M5267" s="149"/>
      <c r="N5267" s="153"/>
      <c r="O5267" s="153"/>
      <c r="P5267" s="153"/>
    </row>
    <row r="5268" spans="1:16" x14ac:dyDescent="0.35">
      <c r="A5268" s="149"/>
      <c r="B5268" s="149"/>
      <c r="C5268" s="150"/>
      <c r="D5268" s="149"/>
      <c r="E5268" s="149"/>
      <c r="F5268" s="149"/>
      <c r="G5268" s="149"/>
      <c r="H5268" s="151"/>
      <c r="I5268" s="149"/>
      <c r="J5268" s="149"/>
      <c r="K5268" s="152"/>
      <c r="L5268" s="149"/>
      <c r="M5268" s="149"/>
      <c r="N5268" s="153"/>
      <c r="O5268" s="153"/>
      <c r="P5268" s="153"/>
    </row>
    <row r="5269" spans="1:16" x14ac:dyDescent="0.35">
      <c r="A5269" s="149"/>
      <c r="B5269" s="149"/>
      <c r="C5269" s="150"/>
      <c r="D5269" s="149"/>
      <c r="E5269" s="149"/>
      <c r="F5269" s="149"/>
      <c r="G5269" s="149"/>
      <c r="H5269" s="151"/>
      <c r="I5269" s="149"/>
      <c r="J5269" s="149"/>
      <c r="K5269" s="152"/>
      <c r="L5269" s="149"/>
      <c r="M5269" s="149"/>
      <c r="N5269" s="153"/>
      <c r="O5269" s="153"/>
      <c r="P5269" s="153"/>
    </row>
    <row r="5270" spans="1:16" x14ac:dyDescent="0.35">
      <c r="A5270" s="149"/>
      <c r="B5270" s="149"/>
      <c r="C5270" s="150"/>
      <c r="D5270" s="149"/>
      <c r="E5270" s="149"/>
      <c r="F5270" s="149"/>
      <c r="G5270" s="149"/>
      <c r="H5270" s="151"/>
      <c r="I5270" s="149"/>
      <c r="J5270" s="149"/>
      <c r="K5270" s="152"/>
      <c r="L5270" s="149"/>
      <c r="M5270" s="149"/>
      <c r="N5270" s="153"/>
      <c r="O5270" s="153"/>
      <c r="P5270" s="153"/>
    </row>
    <row r="5271" spans="1:16" x14ac:dyDescent="0.35">
      <c r="A5271" s="149"/>
      <c r="B5271" s="149"/>
      <c r="C5271" s="150"/>
      <c r="D5271" s="149"/>
      <c r="E5271" s="149"/>
      <c r="F5271" s="149"/>
      <c r="G5271" s="149"/>
      <c r="H5271" s="151"/>
      <c r="I5271" s="149"/>
      <c r="J5271" s="149"/>
      <c r="K5271" s="152"/>
      <c r="L5271" s="149"/>
      <c r="M5271" s="149"/>
      <c r="N5271" s="153"/>
      <c r="O5271" s="153"/>
      <c r="P5271" s="153"/>
    </row>
    <row r="5272" spans="1:16" x14ac:dyDescent="0.35">
      <c r="A5272" s="149"/>
      <c r="B5272" s="149"/>
      <c r="C5272" s="150"/>
      <c r="D5272" s="149"/>
      <c r="E5272" s="149"/>
      <c r="F5272" s="149"/>
      <c r="G5272" s="149"/>
      <c r="H5272" s="151"/>
      <c r="I5272" s="149"/>
      <c r="J5272" s="149"/>
      <c r="K5272" s="152"/>
      <c r="L5272" s="149"/>
      <c r="M5272" s="149"/>
      <c r="N5272" s="153"/>
      <c r="O5272" s="153"/>
      <c r="P5272" s="153"/>
    </row>
    <row r="5273" spans="1:16" x14ac:dyDescent="0.35">
      <c r="A5273" s="149"/>
      <c r="B5273" s="149"/>
      <c r="C5273" s="150"/>
      <c r="D5273" s="149"/>
      <c r="E5273" s="149"/>
      <c r="F5273" s="149"/>
      <c r="G5273" s="149"/>
      <c r="H5273" s="151"/>
      <c r="I5273" s="149"/>
      <c r="J5273" s="149"/>
      <c r="K5273" s="152"/>
      <c r="L5273" s="149"/>
      <c r="M5273" s="149"/>
      <c r="N5273" s="153"/>
      <c r="O5273" s="153"/>
      <c r="P5273" s="153"/>
    </row>
    <row r="5274" spans="1:16" x14ac:dyDescent="0.35">
      <c r="A5274" s="149"/>
      <c r="B5274" s="149"/>
      <c r="C5274" s="150"/>
      <c r="D5274" s="149"/>
      <c r="E5274" s="149"/>
      <c r="F5274" s="149"/>
      <c r="G5274" s="149"/>
      <c r="H5274" s="151"/>
      <c r="I5274" s="149"/>
      <c r="J5274" s="149"/>
      <c r="K5274" s="152"/>
      <c r="L5274" s="149"/>
      <c r="M5274" s="149"/>
      <c r="N5274" s="153"/>
      <c r="O5274" s="153"/>
      <c r="P5274" s="153"/>
    </row>
    <row r="5275" spans="1:16" x14ac:dyDescent="0.35">
      <c r="A5275" s="149"/>
      <c r="B5275" s="149"/>
      <c r="C5275" s="150"/>
      <c r="D5275" s="149"/>
      <c r="E5275" s="149"/>
      <c r="F5275" s="149"/>
      <c r="G5275" s="149"/>
      <c r="H5275" s="151"/>
      <c r="I5275" s="149"/>
      <c r="J5275" s="149"/>
      <c r="K5275" s="152"/>
      <c r="L5275" s="149"/>
      <c r="M5275" s="149"/>
      <c r="N5275" s="153"/>
      <c r="O5275" s="153"/>
      <c r="P5275" s="153"/>
    </row>
    <row r="5276" spans="1:16" x14ac:dyDescent="0.35">
      <c r="A5276" s="149"/>
      <c r="B5276" s="149"/>
      <c r="C5276" s="150"/>
      <c r="D5276" s="149"/>
      <c r="E5276" s="149"/>
      <c r="F5276" s="149"/>
      <c r="G5276" s="149"/>
      <c r="H5276" s="151"/>
      <c r="I5276" s="149"/>
      <c r="J5276" s="149"/>
      <c r="K5276" s="152"/>
      <c r="L5276" s="149"/>
      <c r="M5276" s="149"/>
      <c r="N5276" s="153"/>
      <c r="O5276" s="153"/>
      <c r="P5276" s="153"/>
    </row>
    <row r="5277" spans="1:16" x14ac:dyDescent="0.35">
      <c r="A5277" s="149"/>
      <c r="B5277" s="149"/>
      <c r="C5277" s="150"/>
      <c r="D5277" s="149"/>
      <c r="E5277" s="149"/>
      <c r="F5277" s="149"/>
      <c r="G5277" s="149"/>
      <c r="H5277" s="151"/>
      <c r="I5277" s="149"/>
      <c r="J5277" s="149"/>
      <c r="K5277" s="152"/>
      <c r="L5277" s="149"/>
      <c r="M5277" s="149"/>
      <c r="N5277" s="153"/>
      <c r="O5277" s="153"/>
      <c r="P5277" s="153"/>
    </row>
    <row r="5278" spans="1:16" x14ac:dyDescent="0.35">
      <c r="A5278" s="149"/>
      <c r="B5278" s="149"/>
      <c r="C5278" s="150"/>
      <c r="D5278" s="149"/>
      <c r="E5278" s="149"/>
      <c r="F5278" s="149"/>
      <c r="G5278" s="149"/>
      <c r="H5278" s="151"/>
      <c r="I5278" s="149"/>
      <c r="J5278" s="149"/>
      <c r="K5278" s="152"/>
      <c r="L5278" s="149"/>
      <c r="M5278" s="149"/>
      <c r="N5278" s="153"/>
      <c r="O5278" s="153"/>
      <c r="P5278" s="153"/>
    </row>
    <row r="5279" spans="1:16" x14ac:dyDescent="0.35">
      <c r="A5279" s="149"/>
      <c r="B5279" s="149"/>
      <c r="C5279" s="150"/>
      <c r="D5279" s="149"/>
      <c r="E5279" s="149"/>
      <c r="F5279" s="149"/>
      <c r="G5279" s="149"/>
      <c r="H5279" s="151"/>
      <c r="I5279" s="149"/>
      <c r="J5279" s="149"/>
      <c r="K5279" s="152"/>
      <c r="L5279" s="149"/>
      <c r="M5279" s="149"/>
      <c r="N5279" s="153"/>
      <c r="O5279" s="153"/>
      <c r="P5279" s="153"/>
    </row>
    <row r="5280" spans="1:16" x14ac:dyDescent="0.35">
      <c r="A5280" s="149"/>
      <c r="B5280" s="149"/>
      <c r="C5280" s="150"/>
      <c r="D5280" s="149"/>
      <c r="E5280" s="149"/>
      <c r="F5280" s="149"/>
      <c r="G5280" s="149"/>
      <c r="H5280" s="151"/>
      <c r="I5280" s="149"/>
      <c r="J5280" s="149"/>
      <c r="K5280" s="152"/>
      <c r="L5280" s="149"/>
      <c r="M5280" s="149"/>
      <c r="N5280" s="153"/>
      <c r="O5280" s="153"/>
      <c r="P5280" s="153"/>
    </row>
    <row r="5281" spans="1:16" x14ac:dyDescent="0.35">
      <c r="A5281" s="149"/>
      <c r="B5281" s="149"/>
      <c r="C5281" s="150"/>
      <c r="D5281" s="149"/>
      <c r="E5281" s="149"/>
      <c r="F5281" s="149"/>
      <c r="G5281" s="149"/>
      <c r="H5281" s="151"/>
      <c r="I5281" s="149"/>
      <c r="J5281" s="149"/>
      <c r="K5281" s="152"/>
      <c r="L5281" s="149"/>
      <c r="M5281" s="149"/>
      <c r="N5281" s="153"/>
      <c r="O5281" s="153"/>
      <c r="P5281" s="153"/>
    </row>
    <row r="5282" spans="1:16" x14ac:dyDescent="0.35">
      <c r="A5282" s="149"/>
      <c r="B5282" s="149"/>
      <c r="C5282" s="150"/>
      <c r="D5282" s="149"/>
      <c r="E5282" s="149"/>
      <c r="F5282" s="149"/>
      <c r="G5282" s="149"/>
      <c r="H5282" s="151"/>
      <c r="I5282" s="149"/>
      <c r="J5282" s="149"/>
      <c r="K5282" s="152"/>
      <c r="L5282" s="149"/>
      <c r="M5282" s="149"/>
      <c r="N5282" s="153"/>
      <c r="O5282" s="153"/>
      <c r="P5282" s="153"/>
    </row>
    <row r="5283" spans="1:16" x14ac:dyDescent="0.35">
      <c r="A5283" s="149"/>
      <c r="B5283" s="149"/>
      <c r="C5283" s="150"/>
      <c r="D5283" s="149"/>
      <c r="E5283" s="149"/>
      <c r="F5283" s="149"/>
      <c r="G5283" s="149"/>
      <c r="H5283" s="151"/>
      <c r="I5283" s="149"/>
      <c r="J5283" s="149"/>
      <c r="K5283" s="152"/>
      <c r="L5283" s="149"/>
      <c r="M5283" s="149"/>
      <c r="N5283" s="153"/>
      <c r="O5283" s="153"/>
      <c r="P5283" s="153"/>
    </row>
    <row r="5284" spans="1:16" x14ac:dyDescent="0.35">
      <c r="A5284" s="149"/>
      <c r="B5284" s="149"/>
      <c r="C5284" s="150"/>
      <c r="D5284" s="149"/>
      <c r="E5284" s="149"/>
      <c r="F5284" s="149"/>
      <c r="G5284" s="149"/>
      <c r="H5284" s="151"/>
      <c r="I5284" s="149"/>
      <c r="J5284" s="149"/>
      <c r="K5284" s="152"/>
      <c r="L5284" s="149"/>
      <c r="M5284" s="149"/>
      <c r="N5284" s="153"/>
      <c r="O5284" s="153"/>
      <c r="P5284" s="153"/>
    </row>
    <row r="5285" spans="1:16" x14ac:dyDescent="0.35">
      <c r="A5285" s="149"/>
      <c r="B5285" s="149"/>
      <c r="C5285" s="150"/>
      <c r="D5285" s="149"/>
      <c r="E5285" s="149"/>
      <c r="F5285" s="149"/>
      <c r="G5285" s="149"/>
      <c r="H5285" s="151"/>
      <c r="I5285" s="149"/>
      <c r="J5285" s="149"/>
      <c r="K5285" s="152"/>
      <c r="L5285" s="149"/>
      <c r="M5285" s="149"/>
      <c r="N5285" s="153"/>
      <c r="O5285" s="153"/>
      <c r="P5285" s="153"/>
    </row>
    <row r="5286" spans="1:16" x14ac:dyDescent="0.35">
      <c r="A5286" s="149"/>
      <c r="B5286" s="149"/>
      <c r="C5286" s="150"/>
      <c r="D5286" s="149"/>
      <c r="E5286" s="149"/>
      <c r="F5286" s="149"/>
      <c r="G5286" s="149"/>
      <c r="H5286" s="151"/>
      <c r="I5286" s="149"/>
      <c r="J5286" s="149"/>
      <c r="K5286" s="152"/>
      <c r="L5286" s="149"/>
      <c r="M5286" s="149"/>
      <c r="N5286" s="153"/>
      <c r="O5286" s="153"/>
      <c r="P5286" s="153"/>
    </row>
    <row r="5287" spans="1:16" x14ac:dyDescent="0.35">
      <c r="A5287" s="149"/>
      <c r="B5287" s="149"/>
      <c r="C5287" s="150"/>
      <c r="D5287" s="149"/>
      <c r="E5287" s="149"/>
      <c r="F5287" s="149"/>
      <c r="G5287" s="149"/>
      <c r="H5287" s="151"/>
      <c r="I5287" s="149"/>
      <c r="J5287" s="149"/>
      <c r="K5287" s="152"/>
      <c r="L5287" s="149"/>
      <c r="M5287" s="149"/>
      <c r="N5287" s="153"/>
      <c r="O5287" s="153"/>
      <c r="P5287" s="153"/>
    </row>
    <row r="5288" spans="1:16" x14ac:dyDescent="0.35">
      <c r="A5288" s="149"/>
      <c r="B5288" s="149"/>
      <c r="C5288" s="150"/>
      <c r="D5288" s="149"/>
      <c r="E5288" s="149"/>
      <c r="F5288" s="149"/>
      <c r="G5288" s="149"/>
      <c r="H5288" s="151"/>
      <c r="I5288" s="149"/>
      <c r="J5288" s="149"/>
      <c r="K5288" s="152"/>
      <c r="L5288" s="149"/>
      <c r="M5288" s="149"/>
      <c r="N5288" s="153"/>
      <c r="O5288" s="153"/>
      <c r="P5288" s="153"/>
    </row>
    <row r="5289" spans="1:16" x14ac:dyDescent="0.35">
      <c r="A5289" s="149"/>
      <c r="B5289" s="149"/>
      <c r="C5289" s="150"/>
      <c r="D5289" s="149"/>
      <c r="E5289" s="149"/>
      <c r="F5289" s="149"/>
      <c r="G5289" s="149"/>
      <c r="H5289" s="151"/>
      <c r="I5289" s="149"/>
      <c r="J5289" s="149"/>
      <c r="K5289" s="152"/>
      <c r="L5289" s="149"/>
      <c r="M5289" s="149"/>
      <c r="N5289" s="153"/>
      <c r="O5289" s="153"/>
      <c r="P5289" s="153"/>
    </row>
    <row r="5290" spans="1:16" x14ac:dyDescent="0.35">
      <c r="A5290" s="149"/>
      <c r="B5290" s="149"/>
      <c r="C5290" s="150"/>
      <c r="D5290" s="149"/>
      <c r="E5290" s="149"/>
      <c r="F5290" s="149"/>
      <c r="G5290" s="149"/>
      <c r="H5290" s="151"/>
      <c r="I5290" s="149"/>
      <c r="J5290" s="149"/>
      <c r="K5290" s="152"/>
      <c r="L5290" s="149"/>
      <c r="M5290" s="149"/>
      <c r="N5290" s="153"/>
      <c r="O5290" s="153"/>
      <c r="P5290" s="153"/>
    </row>
    <row r="5291" spans="1:16" x14ac:dyDescent="0.35">
      <c r="A5291" s="149"/>
      <c r="B5291" s="149"/>
      <c r="C5291" s="150"/>
      <c r="D5291" s="149"/>
      <c r="E5291" s="149"/>
      <c r="F5291" s="149"/>
      <c r="G5291" s="149"/>
      <c r="H5291" s="151"/>
      <c r="I5291" s="149"/>
      <c r="J5291" s="149"/>
      <c r="K5291" s="152"/>
      <c r="L5291" s="149"/>
      <c r="M5291" s="149"/>
      <c r="N5291" s="153"/>
      <c r="O5291" s="153"/>
      <c r="P5291" s="153"/>
    </row>
    <row r="5292" spans="1:16" x14ac:dyDescent="0.35">
      <c r="A5292" s="149"/>
      <c r="B5292" s="149"/>
      <c r="C5292" s="150"/>
      <c r="D5292" s="149"/>
      <c r="E5292" s="149"/>
      <c r="F5292" s="149"/>
      <c r="G5292" s="149"/>
      <c r="H5292" s="151"/>
      <c r="I5292" s="149"/>
      <c r="J5292" s="149"/>
      <c r="K5292" s="152"/>
      <c r="L5292" s="149"/>
      <c r="M5292" s="149"/>
      <c r="N5292" s="153"/>
      <c r="O5292" s="153"/>
      <c r="P5292" s="153"/>
    </row>
    <row r="5293" spans="1:16" x14ac:dyDescent="0.35">
      <c r="A5293" s="149"/>
      <c r="B5293" s="149"/>
      <c r="C5293" s="150"/>
      <c r="D5293" s="149"/>
      <c r="E5293" s="149"/>
      <c r="F5293" s="149"/>
      <c r="G5293" s="149"/>
      <c r="H5293" s="151"/>
      <c r="I5293" s="149"/>
      <c r="J5293" s="149"/>
      <c r="K5293" s="152"/>
      <c r="L5293" s="149"/>
      <c r="M5293" s="149"/>
      <c r="N5293" s="153"/>
      <c r="O5293" s="153"/>
      <c r="P5293" s="153"/>
    </row>
    <row r="5294" spans="1:16" x14ac:dyDescent="0.35">
      <c r="A5294" s="149"/>
      <c r="B5294" s="149"/>
      <c r="C5294" s="150"/>
      <c r="D5294" s="149"/>
      <c r="E5294" s="149"/>
      <c r="F5294" s="149"/>
      <c r="G5294" s="149"/>
      <c r="H5294" s="151"/>
      <c r="I5294" s="149"/>
      <c r="J5294" s="149"/>
      <c r="K5294" s="152"/>
      <c r="L5294" s="149"/>
      <c r="M5294" s="149"/>
      <c r="N5294" s="153"/>
      <c r="O5294" s="153"/>
      <c r="P5294" s="153"/>
    </row>
    <row r="5295" spans="1:16" x14ac:dyDescent="0.35">
      <c r="A5295" s="149"/>
      <c r="B5295" s="149"/>
      <c r="C5295" s="150"/>
      <c r="D5295" s="149"/>
      <c r="E5295" s="149"/>
      <c r="F5295" s="149"/>
      <c r="G5295" s="149"/>
      <c r="H5295" s="151"/>
      <c r="I5295" s="149"/>
      <c r="J5295" s="149"/>
      <c r="K5295" s="152"/>
      <c r="L5295" s="149"/>
      <c r="M5295" s="149"/>
      <c r="N5295" s="153"/>
      <c r="O5295" s="153"/>
      <c r="P5295" s="153"/>
    </row>
    <row r="5296" spans="1:16" x14ac:dyDescent="0.35">
      <c r="A5296" s="149"/>
      <c r="B5296" s="149"/>
      <c r="C5296" s="150"/>
      <c r="D5296" s="149"/>
      <c r="E5296" s="149"/>
      <c r="F5296" s="149"/>
      <c r="G5296" s="149"/>
      <c r="H5296" s="151"/>
      <c r="I5296" s="149"/>
      <c r="J5296" s="149"/>
      <c r="K5296" s="152"/>
      <c r="L5296" s="149"/>
      <c r="M5296" s="149"/>
      <c r="N5296" s="153"/>
      <c r="O5296" s="153"/>
      <c r="P5296" s="153"/>
    </row>
    <row r="5297" spans="1:16" x14ac:dyDescent="0.35">
      <c r="A5297" s="149"/>
      <c r="B5297" s="149"/>
      <c r="C5297" s="150"/>
      <c r="D5297" s="149"/>
      <c r="E5297" s="149"/>
      <c r="F5297" s="149"/>
      <c r="G5297" s="149"/>
      <c r="H5297" s="151"/>
      <c r="I5297" s="149"/>
      <c r="J5297" s="149"/>
      <c r="K5297" s="152"/>
      <c r="L5297" s="149"/>
      <c r="M5297" s="149"/>
      <c r="N5297" s="153"/>
      <c r="O5297" s="153"/>
      <c r="P5297" s="153"/>
    </row>
    <row r="5298" spans="1:16" x14ac:dyDescent="0.35">
      <c r="A5298" s="149"/>
      <c r="B5298" s="149"/>
      <c r="C5298" s="150"/>
      <c r="D5298" s="149"/>
      <c r="E5298" s="149"/>
      <c r="F5298" s="149"/>
      <c r="G5298" s="149"/>
      <c r="H5298" s="151"/>
      <c r="I5298" s="149"/>
      <c r="J5298" s="149"/>
      <c r="K5298" s="152"/>
      <c r="L5298" s="149"/>
      <c r="M5298" s="149"/>
      <c r="N5298" s="153"/>
      <c r="O5298" s="153"/>
      <c r="P5298" s="153"/>
    </row>
    <row r="5299" spans="1:16" x14ac:dyDescent="0.35">
      <c r="A5299" s="149"/>
      <c r="B5299" s="149"/>
      <c r="C5299" s="150"/>
      <c r="D5299" s="149"/>
      <c r="E5299" s="149"/>
      <c r="F5299" s="149"/>
      <c r="G5299" s="149"/>
      <c r="H5299" s="151"/>
      <c r="I5299" s="149"/>
      <c r="J5299" s="149"/>
      <c r="K5299" s="152"/>
      <c r="L5299" s="149"/>
      <c r="M5299" s="149"/>
      <c r="N5299" s="153"/>
      <c r="O5299" s="153"/>
      <c r="P5299" s="153"/>
    </row>
    <row r="5300" spans="1:16" x14ac:dyDescent="0.35">
      <c r="A5300" s="149"/>
      <c r="B5300" s="149"/>
      <c r="C5300" s="150"/>
      <c r="D5300" s="149"/>
      <c r="E5300" s="149"/>
      <c r="F5300" s="149"/>
      <c r="G5300" s="149"/>
      <c r="H5300" s="151"/>
      <c r="I5300" s="149"/>
      <c r="J5300" s="149"/>
      <c r="K5300" s="152"/>
      <c r="L5300" s="149"/>
      <c r="M5300" s="149"/>
      <c r="N5300" s="153"/>
      <c r="O5300" s="153"/>
      <c r="P5300" s="153"/>
    </row>
    <row r="5301" spans="1:16" x14ac:dyDescent="0.35">
      <c r="A5301" s="149"/>
      <c r="B5301" s="149"/>
      <c r="C5301" s="150"/>
      <c r="D5301" s="149"/>
      <c r="E5301" s="149"/>
      <c r="F5301" s="149"/>
      <c r="G5301" s="149"/>
      <c r="H5301" s="151"/>
      <c r="I5301" s="149"/>
      <c r="J5301" s="149"/>
      <c r="K5301" s="152"/>
      <c r="L5301" s="149"/>
      <c r="M5301" s="149"/>
      <c r="N5301" s="153"/>
      <c r="O5301" s="153"/>
      <c r="P5301" s="153"/>
    </row>
    <row r="5302" spans="1:16" x14ac:dyDescent="0.35">
      <c r="A5302" s="149"/>
      <c r="B5302" s="149"/>
      <c r="C5302" s="150"/>
      <c r="D5302" s="149"/>
      <c r="E5302" s="149"/>
      <c r="F5302" s="149"/>
      <c r="G5302" s="149"/>
      <c r="H5302" s="151"/>
      <c r="I5302" s="149"/>
      <c r="J5302" s="149"/>
      <c r="K5302" s="152"/>
      <c r="L5302" s="149"/>
      <c r="M5302" s="149"/>
      <c r="N5302" s="153"/>
      <c r="O5302" s="153"/>
      <c r="P5302" s="153"/>
    </row>
    <row r="5303" spans="1:16" x14ac:dyDescent="0.35">
      <c r="A5303" s="149"/>
      <c r="B5303" s="149"/>
      <c r="C5303" s="150"/>
      <c r="D5303" s="149"/>
      <c r="E5303" s="149"/>
      <c r="F5303" s="149"/>
      <c r="G5303" s="149"/>
      <c r="H5303" s="151"/>
      <c r="I5303" s="149"/>
      <c r="J5303" s="149"/>
      <c r="K5303" s="152"/>
      <c r="L5303" s="149"/>
      <c r="M5303" s="149"/>
      <c r="N5303" s="153"/>
      <c r="O5303" s="153"/>
      <c r="P5303" s="153"/>
    </row>
    <row r="5304" spans="1:16" x14ac:dyDescent="0.35">
      <c r="A5304" s="149"/>
      <c r="B5304" s="149"/>
      <c r="C5304" s="150"/>
      <c r="D5304" s="149"/>
      <c r="E5304" s="149"/>
      <c r="F5304" s="149"/>
      <c r="G5304" s="149"/>
      <c r="H5304" s="151"/>
      <c r="I5304" s="149"/>
      <c r="J5304" s="149"/>
      <c r="K5304" s="152"/>
      <c r="L5304" s="149"/>
      <c r="M5304" s="149"/>
      <c r="N5304" s="153"/>
      <c r="O5304" s="153"/>
      <c r="P5304" s="153"/>
    </row>
    <row r="5305" spans="1:16" x14ac:dyDescent="0.35">
      <c r="A5305" s="149"/>
      <c r="B5305" s="149"/>
      <c r="C5305" s="150"/>
      <c r="D5305" s="149"/>
      <c r="E5305" s="149"/>
      <c r="F5305" s="149"/>
      <c r="G5305" s="149"/>
      <c r="H5305" s="151"/>
      <c r="I5305" s="149"/>
      <c r="J5305" s="149"/>
      <c r="K5305" s="152"/>
      <c r="L5305" s="149"/>
      <c r="M5305" s="149"/>
      <c r="N5305" s="153"/>
      <c r="O5305" s="153"/>
      <c r="P5305" s="153"/>
    </row>
    <row r="5306" spans="1:16" x14ac:dyDescent="0.35">
      <c r="A5306" s="149"/>
      <c r="B5306" s="149"/>
      <c r="C5306" s="150"/>
      <c r="D5306" s="149"/>
      <c r="E5306" s="149"/>
      <c r="F5306" s="149"/>
      <c r="G5306" s="149"/>
      <c r="H5306" s="151"/>
      <c r="I5306" s="149"/>
      <c r="J5306" s="149"/>
      <c r="K5306" s="152"/>
      <c r="L5306" s="149"/>
      <c r="M5306" s="149"/>
      <c r="N5306" s="153"/>
      <c r="O5306" s="153"/>
      <c r="P5306" s="153"/>
    </row>
    <row r="5307" spans="1:16" x14ac:dyDescent="0.35">
      <c r="A5307" s="149"/>
      <c r="B5307" s="149"/>
      <c r="C5307" s="150"/>
      <c r="D5307" s="149"/>
      <c r="E5307" s="149"/>
      <c r="F5307" s="149"/>
      <c r="G5307" s="149"/>
      <c r="H5307" s="151"/>
      <c r="I5307" s="149"/>
      <c r="J5307" s="149"/>
      <c r="K5307" s="152"/>
      <c r="L5307" s="149"/>
      <c r="M5307" s="149"/>
      <c r="N5307" s="153"/>
      <c r="O5307" s="153"/>
      <c r="P5307" s="153"/>
    </row>
    <row r="5308" spans="1:16" x14ac:dyDescent="0.35">
      <c r="A5308" s="149"/>
      <c r="B5308" s="149"/>
      <c r="C5308" s="150"/>
      <c r="D5308" s="149"/>
      <c r="E5308" s="149"/>
      <c r="F5308" s="149"/>
      <c r="G5308" s="149"/>
      <c r="H5308" s="151"/>
      <c r="I5308" s="149"/>
      <c r="J5308" s="149"/>
      <c r="K5308" s="152"/>
      <c r="L5308" s="149"/>
      <c r="M5308" s="149"/>
      <c r="N5308" s="153"/>
      <c r="O5308" s="153"/>
      <c r="P5308" s="153"/>
    </row>
    <row r="5309" spans="1:16" x14ac:dyDescent="0.35">
      <c r="A5309" s="149"/>
      <c r="B5309" s="149"/>
      <c r="C5309" s="150"/>
      <c r="D5309" s="149"/>
      <c r="E5309" s="149"/>
      <c r="F5309" s="149"/>
      <c r="G5309" s="149"/>
      <c r="H5309" s="151"/>
      <c r="I5309" s="149"/>
      <c r="J5309" s="149"/>
      <c r="K5309" s="152"/>
      <c r="L5309" s="149"/>
      <c r="M5309" s="149"/>
      <c r="N5309" s="153"/>
      <c r="O5309" s="153"/>
      <c r="P5309" s="153"/>
    </row>
    <row r="5310" spans="1:16" x14ac:dyDescent="0.35">
      <c r="A5310" s="149"/>
      <c r="B5310" s="149"/>
      <c r="C5310" s="150"/>
      <c r="D5310" s="149"/>
      <c r="E5310" s="149"/>
      <c r="F5310" s="149"/>
      <c r="G5310" s="149"/>
      <c r="H5310" s="151"/>
      <c r="I5310" s="149"/>
      <c r="J5310" s="149"/>
      <c r="K5310" s="152"/>
      <c r="L5310" s="149"/>
      <c r="M5310" s="149"/>
      <c r="N5310" s="153"/>
      <c r="O5310" s="153"/>
      <c r="P5310" s="153"/>
    </row>
    <row r="5311" spans="1:16" x14ac:dyDescent="0.35">
      <c r="A5311" s="149"/>
      <c r="B5311" s="149"/>
      <c r="C5311" s="150"/>
      <c r="D5311" s="149"/>
      <c r="E5311" s="149"/>
      <c r="F5311" s="149"/>
      <c r="G5311" s="149"/>
      <c r="H5311" s="151"/>
      <c r="I5311" s="149"/>
      <c r="J5311" s="149"/>
      <c r="K5311" s="152"/>
      <c r="L5311" s="149"/>
      <c r="M5311" s="149"/>
      <c r="N5311" s="153"/>
      <c r="O5311" s="153"/>
      <c r="P5311" s="153"/>
    </row>
    <row r="5312" spans="1:16" x14ac:dyDescent="0.35">
      <c r="A5312" s="149"/>
      <c r="B5312" s="149"/>
      <c r="C5312" s="150"/>
      <c r="D5312" s="149"/>
      <c r="E5312" s="149"/>
      <c r="F5312" s="149"/>
      <c r="G5312" s="149"/>
      <c r="H5312" s="151"/>
      <c r="I5312" s="149"/>
      <c r="J5312" s="149"/>
      <c r="K5312" s="152"/>
      <c r="L5312" s="149"/>
      <c r="M5312" s="149"/>
      <c r="N5312" s="153"/>
      <c r="O5312" s="153"/>
      <c r="P5312" s="153"/>
    </row>
    <row r="5313" spans="1:16" x14ac:dyDescent="0.35">
      <c r="A5313" s="149"/>
      <c r="B5313" s="149"/>
      <c r="C5313" s="150"/>
      <c r="D5313" s="149"/>
      <c r="E5313" s="149"/>
      <c r="F5313" s="149"/>
      <c r="G5313" s="149"/>
      <c r="H5313" s="151"/>
      <c r="I5313" s="149"/>
      <c r="J5313" s="149"/>
      <c r="K5313" s="152"/>
      <c r="L5313" s="149"/>
      <c r="M5313" s="149"/>
      <c r="N5313" s="153"/>
      <c r="O5313" s="153"/>
      <c r="P5313" s="153"/>
    </row>
    <row r="5314" spans="1:16" x14ac:dyDescent="0.35">
      <c r="A5314" s="149"/>
      <c r="B5314" s="149"/>
      <c r="C5314" s="150"/>
      <c r="D5314" s="149"/>
      <c r="E5314" s="149"/>
      <c r="F5314" s="149"/>
      <c r="G5314" s="149"/>
      <c r="H5314" s="151"/>
      <c r="I5314" s="149"/>
      <c r="J5314" s="149"/>
      <c r="K5314" s="152"/>
      <c r="L5314" s="149"/>
      <c r="M5314" s="149"/>
      <c r="N5314" s="153"/>
      <c r="O5314" s="153"/>
      <c r="P5314" s="153"/>
    </row>
    <row r="5315" spans="1:16" x14ac:dyDescent="0.35">
      <c r="A5315" s="149"/>
      <c r="B5315" s="149"/>
      <c r="C5315" s="150"/>
      <c r="D5315" s="149"/>
      <c r="E5315" s="149"/>
      <c r="F5315" s="149"/>
      <c r="G5315" s="149"/>
      <c r="H5315" s="151"/>
      <c r="I5315" s="149"/>
      <c r="J5315" s="149"/>
      <c r="K5315" s="152"/>
      <c r="L5315" s="149"/>
      <c r="M5315" s="149"/>
      <c r="N5315" s="153"/>
      <c r="O5315" s="153"/>
      <c r="P5315" s="153"/>
    </row>
    <row r="5316" spans="1:16" x14ac:dyDescent="0.35">
      <c r="A5316" s="149"/>
      <c r="B5316" s="149"/>
      <c r="C5316" s="150"/>
      <c r="D5316" s="149"/>
      <c r="E5316" s="149"/>
      <c r="F5316" s="149"/>
      <c r="G5316" s="149"/>
      <c r="H5316" s="151"/>
      <c r="I5316" s="149"/>
      <c r="J5316" s="149"/>
      <c r="K5316" s="152"/>
      <c r="L5316" s="149"/>
      <c r="M5316" s="149"/>
      <c r="N5316" s="153"/>
      <c r="O5316" s="153"/>
      <c r="P5316" s="153"/>
    </row>
    <row r="5317" spans="1:16" x14ac:dyDescent="0.35">
      <c r="A5317" s="149"/>
      <c r="B5317" s="149"/>
      <c r="C5317" s="150"/>
      <c r="D5317" s="149"/>
      <c r="E5317" s="149"/>
      <c r="F5317" s="149"/>
      <c r="G5317" s="149"/>
      <c r="H5317" s="151"/>
      <c r="I5317" s="149"/>
      <c r="J5317" s="149"/>
      <c r="K5317" s="152"/>
      <c r="L5317" s="149"/>
      <c r="M5317" s="149"/>
      <c r="N5317" s="153"/>
      <c r="O5317" s="153"/>
      <c r="P5317" s="153"/>
    </row>
    <row r="5318" spans="1:16" x14ac:dyDescent="0.35">
      <c r="A5318" s="149"/>
      <c r="B5318" s="149"/>
      <c r="C5318" s="150"/>
      <c r="D5318" s="149"/>
      <c r="E5318" s="149"/>
      <c r="F5318" s="149"/>
      <c r="G5318" s="149"/>
      <c r="H5318" s="151"/>
      <c r="I5318" s="149"/>
      <c r="J5318" s="149"/>
      <c r="K5318" s="152"/>
      <c r="L5318" s="149"/>
      <c r="M5318" s="149"/>
      <c r="N5318" s="153"/>
      <c r="O5318" s="153"/>
      <c r="P5318" s="153"/>
    </row>
    <row r="5319" spans="1:16" x14ac:dyDescent="0.35">
      <c r="A5319" s="149"/>
      <c r="B5319" s="149"/>
      <c r="C5319" s="150"/>
      <c r="D5319" s="149"/>
      <c r="E5319" s="149"/>
      <c r="F5319" s="149"/>
      <c r="G5319" s="149"/>
      <c r="H5319" s="151"/>
      <c r="I5319" s="149"/>
      <c r="J5319" s="149"/>
      <c r="K5319" s="152"/>
      <c r="L5319" s="149"/>
      <c r="M5319" s="149"/>
      <c r="N5319" s="153"/>
      <c r="O5319" s="153"/>
      <c r="P5319" s="153"/>
    </row>
    <row r="5320" spans="1:16" x14ac:dyDescent="0.35">
      <c r="A5320" s="149"/>
      <c r="B5320" s="149"/>
      <c r="C5320" s="150"/>
      <c r="D5320" s="149"/>
      <c r="E5320" s="149"/>
      <c r="F5320" s="149"/>
      <c r="G5320" s="149"/>
      <c r="H5320" s="151"/>
      <c r="I5320" s="149"/>
      <c r="J5320" s="149"/>
      <c r="K5320" s="152"/>
      <c r="L5320" s="149"/>
      <c r="M5320" s="149"/>
      <c r="N5320" s="153"/>
      <c r="O5320" s="153"/>
      <c r="P5320" s="153"/>
    </row>
    <row r="5321" spans="1:16" x14ac:dyDescent="0.35">
      <c r="A5321" s="149"/>
      <c r="B5321" s="149"/>
      <c r="C5321" s="150"/>
      <c r="D5321" s="149"/>
      <c r="E5321" s="149"/>
      <c r="F5321" s="149"/>
      <c r="G5321" s="149"/>
      <c r="H5321" s="151"/>
      <c r="I5321" s="149"/>
      <c r="J5321" s="149"/>
      <c r="K5321" s="152"/>
      <c r="L5321" s="149"/>
      <c r="M5321" s="149"/>
      <c r="N5321" s="153"/>
      <c r="O5321" s="153"/>
      <c r="P5321" s="153"/>
    </row>
    <row r="5322" spans="1:16" x14ac:dyDescent="0.35">
      <c r="A5322" s="149"/>
      <c r="B5322" s="149"/>
      <c r="C5322" s="150"/>
      <c r="D5322" s="149"/>
      <c r="E5322" s="149"/>
      <c r="F5322" s="149"/>
      <c r="G5322" s="149"/>
      <c r="H5322" s="151"/>
      <c r="I5322" s="149"/>
      <c r="J5322" s="149"/>
      <c r="K5322" s="152"/>
      <c r="L5322" s="149"/>
      <c r="M5322" s="149"/>
      <c r="N5322" s="153"/>
      <c r="O5322" s="153"/>
      <c r="P5322" s="153"/>
    </row>
    <row r="5323" spans="1:16" x14ac:dyDescent="0.35">
      <c r="A5323" s="149"/>
      <c r="B5323" s="149"/>
      <c r="C5323" s="150"/>
      <c r="D5323" s="149"/>
      <c r="E5323" s="149"/>
      <c r="F5323" s="149"/>
      <c r="G5323" s="149"/>
      <c r="H5323" s="151"/>
      <c r="I5323" s="149"/>
      <c r="J5323" s="149"/>
      <c r="K5323" s="152"/>
      <c r="L5323" s="149"/>
      <c r="M5323" s="149"/>
      <c r="N5323" s="153"/>
      <c r="O5323" s="153"/>
      <c r="P5323" s="153"/>
    </row>
    <row r="5324" spans="1:16" x14ac:dyDescent="0.35">
      <c r="A5324" s="149"/>
      <c r="B5324" s="149"/>
      <c r="C5324" s="150"/>
      <c r="D5324" s="149"/>
      <c r="E5324" s="149"/>
      <c r="F5324" s="149"/>
      <c r="G5324" s="149"/>
      <c r="H5324" s="151"/>
      <c r="I5324" s="149"/>
      <c r="J5324" s="149"/>
      <c r="K5324" s="152"/>
      <c r="L5324" s="149"/>
      <c r="M5324" s="149"/>
      <c r="N5324" s="153"/>
      <c r="O5324" s="153"/>
      <c r="P5324" s="153"/>
    </row>
    <row r="5325" spans="1:16" x14ac:dyDescent="0.35">
      <c r="A5325" s="149"/>
      <c r="B5325" s="149"/>
      <c r="C5325" s="150"/>
      <c r="D5325" s="149"/>
      <c r="E5325" s="149"/>
      <c r="F5325" s="149"/>
      <c r="G5325" s="149"/>
      <c r="H5325" s="151"/>
      <c r="I5325" s="149"/>
      <c r="J5325" s="149"/>
      <c r="K5325" s="152"/>
      <c r="L5325" s="149"/>
      <c r="M5325" s="149"/>
      <c r="N5325" s="153"/>
      <c r="O5325" s="153"/>
      <c r="P5325" s="153"/>
    </row>
    <row r="5326" spans="1:16" x14ac:dyDescent="0.35">
      <c r="A5326" s="149"/>
      <c r="B5326" s="149"/>
      <c r="C5326" s="150"/>
      <c r="D5326" s="149"/>
      <c r="E5326" s="149"/>
      <c r="F5326" s="149"/>
      <c r="G5326" s="149"/>
      <c r="H5326" s="151"/>
      <c r="I5326" s="149"/>
      <c r="J5326" s="149"/>
      <c r="K5326" s="152"/>
      <c r="L5326" s="149"/>
      <c r="M5326" s="149"/>
      <c r="N5326" s="153"/>
      <c r="O5326" s="153"/>
      <c r="P5326" s="153"/>
    </row>
    <row r="5327" spans="1:16" x14ac:dyDescent="0.35">
      <c r="A5327" s="149"/>
      <c r="B5327" s="149"/>
      <c r="C5327" s="150"/>
      <c r="D5327" s="149"/>
      <c r="E5327" s="149"/>
      <c r="F5327" s="149"/>
      <c r="G5327" s="149"/>
      <c r="H5327" s="151"/>
      <c r="I5327" s="149"/>
      <c r="J5327" s="149"/>
      <c r="K5327" s="152"/>
      <c r="L5327" s="149"/>
      <c r="M5327" s="149"/>
      <c r="N5327" s="153"/>
      <c r="O5327" s="153"/>
      <c r="P5327" s="153"/>
    </row>
    <row r="5328" spans="1:16" x14ac:dyDescent="0.35">
      <c r="A5328" s="149"/>
      <c r="B5328" s="149"/>
      <c r="C5328" s="150"/>
      <c r="D5328" s="149"/>
      <c r="E5328" s="149"/>
      <c r="F5328" s="149"/>
      <c r="G5328" s="149"/>
      <c r="H5328" s="151"/>
      <c r="I5328" s="149"/>
      <c r="J5328" s="149"/>
      <c r="K5328" s="152"/>
      <c r="L5328" s="149"/>
      <c r="M5328" s="149"/>
      <c r="N5328" s="153"/>
      <c r="O5328" s="153"/>
      <c r="P5328" s="153"/>
    </row>
    <row r="5329" spans="1:16" x14ac:dyDescent="0.35">
      <c r="A5329" s="149"/>
      <c r="B5329" s="149"/>
      <c r="C5329" s="150"/>
      <c r="D5329" s="149"/>
      <c r="E5329" s="149"/>
      <c r="F5329" s="149"/>
      <c r="G5329" s="149"/>
      <c r="H5329" s="151"/>
      <c r="I5329" s="149"/>
      <c r="J5329" s="149"/>
      <c r="K5329" s="152"/>
      <c r="L5329" s="149"/>
      <c r="M5329" s="149"/>
      <c r="N5329" s="153"/>
      <c r="O5329" s="153"/>
      <c r="P5329" s="153"/>
    </row>
    <row r="5330" spans="1:16" x14ac:dyDescent="0.35">
      <c r="A5330" s="149"/>
      <c r="B5330" s="149"/>
      <c r="C5330" s="150"/>
      <c r="D5330" s="149"/>
      <c r="E5330" s="149"/>
      <c r="F5330" s="149"/>
      <c r="G5330" s="149"/>
      <c r="H5330" s="151"/>
      <c r="I5330" s="149"/>
      <c r="J5330" s="149"/>
      <c r="K5330" s="152"/>
      <c r="L5330" s="149"/>
      <c r="M5330" s="149"/>
      <c r="N5330" s="153"/>
      <c r="O5330" s="153"/>
      <c r="P5330" s="153"/>
    </row>
    <row r="5331" spans="1:16" x14ac:dyDescent="0.35">
      <c r="A5331" s="149"/>
      <c r="B5331" s="149"/>
      <c r="C5331" s="150"/>
      <c r="D5331" s="149"/>
      <c r="E5331" s="149"/>
      <c r="F5331" s="149"/>
      <c r="G5331" s="149"/>
      <c r="H5331" s="151"/>
      <c r="I5331" s="149"/>
      <c r="J5331" s="149"/>
      <c r="K5331" s="152"/>
      <c r="L5331" s="149"/>
      <c r="M5331" s="149"/>
      <c r="N5331" s="153"/>
      <c r="O5331" s="153"/>
      <c r="P5331" s="153"/>
    </row>
    <row r="5332" spans="1:16" x14ac:dyDescent="0.35">
      <c r="A5332" s="149"/>
      <c r="B5332" s="149"/>
      <c r="C5332" s="150"/>
      <c r="D5332" s="149"/>
      <c r="E5332" s="149"/>
      <c r="F5332" s="149"/>
      <c r="G5332" s="149"/>
      <c r="H5332" s="151"/>
      <c r="I5332" s="149"/>
      <c r="J5332" s="149"/>
      <c r="K5332" s="152"/>
      <c r="L5332" s="149"/>
      <c r="M5332" s="149"/>
      <c r="N5332" s="153"/>
      <c r="O5332" s="153"/>
      <c r="P5332" s="153"/>
    </row>
    <row r="5333" spans="1:16" x14ac:dyDescent="0.35">
      <c r="A5333" s="149"/>
      <c r="B5333" s="149"/>
      <c r="C5333" s="150"/>
      <c r="D5333" s="149"/>
      <c r="E5333" s="149"/>
      <c r="F5333" s="149"/>
      <c r="G5333" s="149"/>
      <c r="H5333" s="151"/>
      <c r="I5333" s="149"/>
      <c r="J5333" s="149"/>
      <c r="K5333" s="152"/>
      <c r="L5333" s="149"/>
      <c r="M5333" s="149"/>
      <c r="N5333" s="153"/>
      <c r="O5333" s="153"/>
      <c r="P5333" s="153"/>
    </row>
    <row r="5334" spans="1:16" x14ac:dyDescent="0.35">
      <c r="A5334" s="149"/>
      <c r="B5334" s="149"/>
      <c r="C5334" s="150"/>
      <c r="D5334" s="149"/>
      <c r="E5334" s="149"/>
      <c r="F5334" s="149"/>
      <c r="G5334" s="149"/>
      <c r="H5334" s="151"/>
      <c r="I5334" s="149"/>
      <c r="J5334" s="149"/>
      <c r="K5334" s="152"/>
      <c r="L5334" s="149"/>
      <c r="M5334" s="149"/>
      <c r="N5334" s="153"/>
      <c r="O5334" s="153"/>
      <c r="P5334" s="153"/>
    </row>
    <row r="5335" spans="1:16" x14ac:dyDescent="0.35">
      <c r="A5335" s="149"/>
      <c r="B5335" s="149"/>
      <c r="C5335" s="150"/>
      <c r="D5335" s="149"/>
      <c r="E5335" s="149"/>
      <c r="F5335" s="149"/>
      <c r="G5335" s="149"/>
      <c r="H5335" s="151"/>
      <c r="I5335" s="149"/>
      <c r="J5335" s="149"/>
      <c r="K5335" s="152"/>
      <c r="L5335" s="149"/>
      <c r="M5335" s="149"/>
      <c r="N5335" s="153"/>
      <c r="O5335" s="153"/>
      <c r="P5335" s="153"/>
    </row>
    <row r="5336" spans="1:16" x14ac:dyDescent="0.35">
      <c r="A5336" s="149"/>
      <c r="B5336" s="149"/>
      <c r="C5336" s="150"/>
      <c r="D5336" s="149"/>
      <c r="E5336" s="149"/>
      <c r="F5336" s="149"/>
      <c r="G5336" s="149"/>
      <c r="H5336" s="151"/>
      <c r="I5336" s="149"/>
      <c r="J5336" s="149"/>
      <c r="K5336" s="152"/>
      <c r="L5336" s="149"/>
      <c r="M5336" s="149"/>
      <c r="N5336" s="153"/>
      <c r="O5336" s="153"/>
      <c r="P5336" s="153"/>
    </row>
    <row r="5337" spans="1:16" x14ac:dyDescent="0.35">
      <c r="A5337" s="149"/>
      <c r="B5337" s="149"/>
      <c r="C5337" s="150"/>
      <c r="D5337" s="149"/>
      <c r="E5337" s="149"/>
      <c r="F5337" s="149"/>
      <c r="G5337" s="149"/>
      <c r="H5337" s="151"/>
      <c r="I5337" s="149"/>
      <c r="J5337" s="149"/>
      <c r="K5337" s="152"/>
      <c r="L5337" s="149"/>
      <c r="M5337" s="149"/>
      <c r="N5337" s="153"/>
      <c r="O5337" s="153"/>
      <c r="P5337" s="153"/>
    </row>
    <row r="5338" spans="1:16" x14ac:dyDescent="0.35">
      <c r="A5338" s="149"/>
      <c r="B5338" s="149"/>
      <c r="C5338" s="150"/>
      <c r="D5338" s="149"/>
      <c r="E5338" s="149"/>
      <c r="F5338" s="149"/>
      <c r="G5338" s="149"/>
      <c r="H5338" s="151"/>
      <c r="I5338" s="149"/>
      <c r="J5338" s="149"/>
      <c r="K5338" s="152"/>
      <c r="L5338" s="149"/>
      <c r="M5338" s="149"/>
      <c r="N5338" s="153"/>
      <c r="O5338" s="153"/>
      <c r="P5338" s="153"/>
    </row>
    <row r="5339" spans="1:16" x14ac:dyDescent="0.35">
      <c r="A5339" s="149"/>
      <c r="B5339" s="149"/>
      <c r="C5339" s="150"/>
      <c r="D5339" s="149"/>
      <c r="E5339" s="149"/>
      <c r="F5339" s="149"/>
      <c r="G5339" s="149"/>
      <c r="H5339" s="151"/>
      <c r="I5339" s="149"/>
      <c r="J5339" s="149"/>
      <c r="K5339" s="152"/>
      <c r="L5339" s="149"/>
      <c r="M5339" s="149"/>
      <c r="N5339" s="153"/>
      <c r="O5339" s="153"/>
      <c r="P5339" s="153"/>
    </row>
    <row r="5340" spans="1:16" x14ac:dyDescent="0.35">
      <c r="A5340" s="149"/>
      <c r="B5340" s="149"/>
      <c r="C5340" s="150"/>
      <c r="D5340" s="149"/>
      <c r="E5340" s="149"/>
      <c r="F5340" s="149"/>
      <c r="G5340" s="149"/>
      <c r="H5340" s="151"/>
      <c r="I5340" s="149"/>
      <c r="J5340" s="149"/>
      <c r="K5340" s="152"/>
      <c r="L5340" s="149"/>
      <c r="M5340" s="149"/>
      <c r="N5340" s="153"/>
      <c r="O5340" s="153"/>
      <c r="P5340" s="153"/>
    </row>
    <row r="5341" spans="1:16" x14ac:dyDescent="0.35">
      <c r="A5341" s="149"/>
      <c r="B5341" s="149"/>
      <c r="C5341" s="150"/>
      <c r="D5341" s="149"/>
      <c r="E5341" s="149"/>
      <c r="F5341" s="149"/>
      <c r="G5341" s="149"/>
      <c r="H5341" s="151"/>
      <c r="I5341" s="149"/>
      <c r="J5341" s="149"/>
      <c r="K5341" s="152"/>
      <c r="L5341" s="149"/>
      <c r="M5341" s="149"/>
      <c r="N5341" s="153"/>
      <c r="O5341" s="153"/>
      <c r="P5341" s="153"/>
    </row>
    <row r="5342" spans="1:16" x14ac:dyDescent="0.35">
      <c r="A5342" s="149"/>
      <c r="B5342" s="149"/>
      <c r="C5342" s="150"/>
      <c r="D5342" s="149"/>
      <c r="E5342" s="149"/>
      <c r="F5342" s="149"/>
      <c r="G5342" s="149"/>
      <c r="H5342" s="151"/>
      <c r="I5342" s="149"/>
      <c r="J5342" s="149"/>
      <c r="K5342" s="152"/>
      <c r="L5342" s="149"/>
      <c r="M5342" s="149"/>
      <c r="N5342" s="153"/>
      <c r="O5342" s="153"/>
      <c r="P5342" s="153"/>
    </row>
    <row r="5343" spans="1:16" x14ac:dyDescent="0.35">
      <c r="A5343" s="149"/>
      <c r="B5343" s="149"/>
      <c r="C5343" s="150"/>
      <c r="D5343" s="149"/>
      <c r="E5343" s="149"/>
      <c r="F5343" s="149"/>
      <c r="G5343" s="149"/>
      <c r="H5343" s="151"/>
      <c r="I5343" s="149"/>
      <c r="J5343" s="149"/>
      <c r="K5343" s="152"/>
      <c r="L5343" s="149"/>
      <c r="M5343" s="149"/>
      <c r="N5343" s="153"/>
      <c r="O5343" s="153"/>
      <c r="P5343" s="153"/>
    </row>
    <row r="5344" spans="1:16" x14ac:dyDescent="0.35">
      <c r="A5344" s="149"/>
      <c r="B5344" s="149"/>
      <c r="C5344" s="150"/>
      <c r="D5344" s="149"/>
      <c r="E5344" s="149"/>
      <c r="F5344" s="149"/>
      <c r="G5344" s="149"/>
      <c r="H5344" s="151"/>
      <c r="I5344" s="149"/>
      <c r="J5344" s="149"/>
      <c r="K5344" s="152"/>
      <c r="L5344" s="149"/>
      <c r="M5344" s="149"/>
      <c r="N5344" s="153"/>
      <c r="O5344" s="153"/>
      <c r="P5344" s="153"/>
    </row>
    <row r="5345" spans="1:16" x14ac:dyDescent="0.35">
      <c r="A5345" s="149"/>
      <c r="B5345" s="149"/>
      <c r="C5345" s="150"/>
      <c r="D5345" s="149"/>
      <c r="E5345" s="149"/>
      <c r="F5345" s="149"/>
      <c r="G5345" s="149"/>
      <c r="H5345" s="151"/>
      <c r="I5345" s="149"/>
      <c r="J5345" s="149"/>
      <c r="K5345" s="152"/>
      <c r="L5345" s="149"/>
      <c r="M5345" s="149"/>
      <c r="N5345" s="153"/>
      <c r="O5345" s="153"/>
      <c r="P5345" s="153"/>
    </row>
    <row r="5346" spans="1:16" x14ac:dyDescent="0.35">
      <c r="A5346" s="149"/>
      <c r="B5346" s="149"/>
      <c r="C5346" s="150"/>
      <c r="D5346" s="149"/>
      <c r="E5346" s="149"/>
      <c r="F5346" s="149"/>
      <c r="G5346" s="149"/>
      <c r="H5346" s="151"/>
      <c r="I5346" s="149"/>
      <c r="J5346" s="149"/>
      <c r="K5346" s="152"/>
      <c r="L5346" s="149"/>
      <c r="M5346" s="149"/>
      <c r="N5346" s="153"/>
      <c r="O5346" s="153"/>
      <c r="P5346" s="153"/>
    </row>
    <row r="5347" spans="1:16" x14ac:dyDescent="0.35">
      <c r="A5347" s="149"/>
      <c r="B5347" s="149"/>
      <c r="C5347" s="150"/>
      <c r="D5347" s="149"/>
      <c r="E5347" s="149"/>
      <c r="F5347" s="149"/>
      <c r="G5347" s="149"/>
      <c r="H5347" s="151"/>
      <c r="I5347" s="149"/>
      <c r="J5347" s="149"/>
      <c r="K5347" s="152"/>
      <c r="L5347" s="149"/>
      <c r="M5347" s="149"/>
      <c r="N5347" s="153"/>
      <c r="O5347" s="153"/>
      <c r="P5347" s="153"/>
    </row>
    <row r="5348" spans="1:16" x14ac:dyDescent="0.35">
      <c r="A5348" s="149"/>
      <c r="B5348" s="149"/>
      <c r="C5348" s="150"/>
      <c r="D5348" s="149"/>
      <c r="E5348" s="149"/>
      <c r="F5348" s="149"/>
      <c r="G5348" s="149"/>
      <c r="H5348" s="151"/>
      <c r="I5348" s="149"/>
      <c r="J5348" s="149"/>
      <c r="K5348" s="152"/>
      <c r="L5348" s="149"/>
      <c r="M5348" s="149"/>
      <c r="N5348" s="153"/>
      <c r="O5348" s="153"/>
      <c r="P5348" s="153"/>
    </row>
    <row r="5349" spans="1:16" x14ac:dyDescent="0.35">
      <c r="A5349" s="149"/>
      <c r="B5349" s="149"/>
      <c r="C5349" s="150"/>
      <c r="D5349" s="149"/>
      <c r="E5349" s="149"/>
      <c r="F5349" s="149"/>
      <c r="G5349" s="149"/>
      <c r="H5349" s="151"/>
      <c r="I5349" s="149"/>
      <c r="J5349" s="149"/>
      <c r="K5349" s="152"/>
      <c r="L5349" s="149"/>
      <c r="M5349" s="149"/>
      <c r="N5349" s="153"/>
      <c r="O5349" s="153"/>
      <c r="P5349" s="153"/>
    </row>
    <row r="5350" spans="1:16" x14ac:dyDescent="0.35">
      <c r="A5350" s="149"/>
      <c r="B5350" s="149"/>
      <c r="C5350" s="150"/>
      <c r="D5350" s="149"/>
      <c r="E5350" s="149"/>
      <c r="F5350" s="149"/>
      <c r="G5350" s="149"/>
      <c r="H5350" s="151"/>
      <c r="I5350" s="149"/>
      <c r="J5350" s="149"/>
      <c r="K5350" s="152"/>
      <c r="L5350" s="149"/>
      <c r="M5350" s="149"/>
      <c r="N5350" s="153"/>
      <c r="O5350" s="153"/>
      <c r="P5350" s="153"/>
    </row>
    <row r="5351" spans="1:16" x14ac:dyDescent="0.35">
      <c r="A5351" s="149"/>
      <c r="B5351" s="149"/>
      <c r="C5351" s="150"/>
      <c r="D5351" s="149"/>
      <c r="E5351" s="149"/>
      <c r="F5351" s="149"/>
      <c r="G5351" s="149"/>
      <c r="H5351" s="151"/>
      <c r="I5351" s="149"/>
      <c r="J5351" s="149"/>
      <c r="K5351" s="152"/>
      <c r="L5351" s="149"/>
      <c r="M5351" s="149"/>
      <c r="N5351" s="153"/>
      <c r="O5351" s="153"/>
      <c r="P5351" s="153"/>
    </row>
    <row r="5352" spans="1:16" x14ac:dyDescent="0.35">
      <c r="A5352" s="149"/>
      <c r="B5352" s="149"/>
      <c r="C5352" s="150"/>
      <c r="D5352" s="149"/>
      <c r="E5352" s="149"/>
      <c r="F5352" s="149"/>
      <c r="G5352" s="149"/>
      <c r="H5352" s="151"/>
      <c r="I5352" s="149"/>
      <c r="J5352" s="149"/>
      <c r="K5352" s="152"/>
      <c r="L5352" s="149"/>
      <c r="M5352" s="149"/>
      <c r="N5352" s="153"/>
      <c r="O5352" s="153"/>
      <c r="P5352" s="153"/>
    </row>
    <row r="5353" spans="1:16" x14ac:dyDescent="0.35">
      <c r="A5353" s="149"/>
      <c r="B5353" s="149"/>
      <c r="C5353" s="150"/>
      <c r="D5353" s="149"/>
      <c r="E5353" s="149"/>
      <c r="F5353" s="149"/>
      <c r="G5353" s="149"/>
      <c r="H5353" s="151"/>
      <c r="I5353" s="149"/>
      <c r="J5353" s="149"/>
      <c r="K5353" s="152"/>
      <c r="L5353" s="149"/>
      <c r="M5353" s="149"/>
      <c r="N5353" s="153"/>
      <c r="O5353" s="153"/>
      <c r="P5353" s="153"/>
    </row>
    <row r="5354" spans="1:16" x14ac:dyDescent="0.35">
      <c r="A5354" s="149"/>
      <c r="B5354" s="149"/>
      <c r="C5354" s="150"/>
      <c r="D5354" s="149"/>
      <c r="E5354" s="149"/>
      <c r="F5354" s="149"/>
      <c r="G5354" s="149"/>
      <c r="H5354" s="151"/>
      <c r="I5354" s="149"/>
      <c r="J5354" s="149"/>
      <c r="K5354" s="152"/>
      <c r="L5354" s="149"/>
      <c r="M5354" s="149"/>
      <c r="N5354" s="153"/>
      <c r="O5354" s="153"/>
      <c r="P5354" s="153"/>
    </row>
    <row r="5355" spans="1:16" x14ac:dyDescent="0.35">
      <c r="A5355" s="149"/>
      <c r="B5355" s="149"/>
      <c r="C5355" s="150"/>
      <c r="D5355" s="149"/>
      <c r="E5355" s="149"/>
      <c r="F5355" s="149"/>
      <c r="G5355" s="149"/>
      <c r="H5355" s="151"/>
      <c r="I5355" s="149"/>
      <c r="J5355" s="149"/>
      <c r="K5355" s="152"/>
      <c r="L5355" s="149"/>
      <c r="M5355" s="149"/>
      <c r="N5355" s="153"/>
      <c r="O5355" s="153"/>
      <c r="P5355" s="153"/>
    </row>
    <row r="5356" spans="1:16" x14ac:dyDescent="0.35">
      <c r="A5356" s="149"/>
      <c r="B5356" s="149"/>
      <c r="C5356" s="150"/>
      <c r="D5356" s="149"/>
      <c r="E5356" s="149"/>
      <c r="F5356" s="149"/>
      <c r="G5356" s="149"/>
      <c r="H5356" s="151"/>
      <c r="I5356" s="149"/>
      <c r="J5356" s="149"/>
      <c r="K5356" s="152"/>
      <c r="L5356" s="149"/>
      <c r="M5356" s="149"/>
      <c r="N5356" s="153"/>
      <c r="O5356" s="153"/>
      <c r="P5356" s="153"/>
    </row>
    <row r="5357" spans="1:16" x14ac:dyDescent="0.35">
      <c r="A5357" s="149"/>
      <c r="B5357" s="149"/>
      <c r="C5357" s="150"/>
      <c r="D5357" s="149"/>
      <c r="E5357" s="149"/>
      <c r="F5357" s="149"/>
      <c r="G5357" s="149"/>
      <c r="H5357" s="151"/>
      <c r="I5357" s="149"/>
      <c r="J5357" s="149"/>
      <c r="K5357" s="152"/>
      <c r="L5357" s="149"/>
      <c r="M5357" s="149"/>
      <c r="N5357" s="153"/>
      <c r="O5357" s="153"/>
      <c r="P5357" s="153"/>
    </row>
    <row r="5358" spans="1:16" x14ac:dyDescent="0.35">
      <c r="A5358" s="149"/>
      <c r="B5358" s="149"/>
      <c r="C5358" s="150"/>
      <c r="D5358" s="149"/>
      <c r="E5358" s="149"/>
      <c r="F5358" s="149"/>
      <c r="G5358" s="149"/>
      <c r="H5358" s="151"/>
      <c r="I5358" s="149"/>
      <c r="J5358" s="149"/>
      <c r="K5358" s="152"/>
      <c r="L5358" s="149"/>
      <c r="M5358" s="149"/>
      <c r="N5358" s="153"/>
      <c r="O5358" s="153"/>
      <c r="P5358" s="153"/>
    </row>
    <row r="5359" spans="1:16" x14ac:dyDescent="0.35">
      <c r="A5359" s="149"/>
      <c r="B5359" s="149"/>
      <c r="C5359" s="150"/>
      <c r="D5359" s="149"/>
      <c r="E5359" s="149"/>
      <c r="F5359" s="149"/>
      <c r="G5359" s="149"/>
      <c r="H5359" s="151"/>
      <c r="I5359" s="149"/>
      <c r="J5359" s="149"/>
      <c r="K5359" s="152"/>
      <c r="L5359" s="149"/>
      <c r="M5359" s="149"/>
      <c r="N5359" s="153"/>
      <c r="O5359" s="153"/>
      <c r="P5359" s="153"/>
    </row>
    <row r="5360" spans="1:16" x14ac:dyDescent="0.35">
      <c r="A5360" s="149"/>
      <c r="B5360" s="149"/>
      <c r="C5360" s="150"/>
      <c r="D5360" s="149"/>
      <c r="E5360" s="149"/>
      <c r="F5360" s="149"/>
      <c r="G5360" s="149"/>
      <c r="H5360" s="151"/>
      <c r="I5360" s="149"/>
      <c r="J5360" s="149"/>
      <c r="K5360" s="152"/>
      <c r="L5360" s="149"/>
      <c r="M5360" s="149"/>
      <c r="N5360" s="153"/>
      <c r="O5360" s="153"/>
      <c r="P5360" s="153"/>
    </row>
    <row r="5361" spans="1:16" x14ac:dyDescent="0.35">
      <c r="A5361" s="149"/>
      <c r="B5361" s="149"/>
      <c r="C5361" s="150"/>
      <c r="D5361" s="149"/>
      <c r="E5361" s="149"/>
      <c r="F5361" s="149"/>
      <c r="G5361" s="149"/>
      <c r="H5361" s="151"/>
      <c r="I5361" s="149"/>
      <c r="J5361" s="149"/>
      <c r="K5361" s="152"/>
      <c r="L5361" s="149"/>
      <c r="M5361" s="149"/>
      <c r="N5361" s="153"/>
      <c r="O5361" s="153"/>
      <c r="P5361" s="153"/>
    </row>
    <row r="5362" spans="1:16" x14ac:dyDescent="0.35">
      <c r="A5362" s="149"/>
      <c r="B5362" s="149"/>
      <c r="C5362" s="150"/>
      <c r="D5362" s="149"/>
      <c r="E5362" s="149"/>
      <c r="F5362" s="149"/>
      <c r="G5362" s="149"/>
      <c r="H5362" s="151"/>
      <c r="I5362" s="149"/>
      <c r="J5362" s="149"/>
      <c r="K5362" s="152"/>
      <c r="L5362" s="149"/>
      <c r="M5362" s="149"/>
      <c r="N5362" s="153"/>
      <c r="O5362" s="153"/>
      <c r="P5362" s="153"/>
    </row>
    <row r="5363" spans="1:16" x14ac:dyDescent="0.35">
      <c r="A5363" s="149"/>
      <c r="B5363" s="149"/>
      <c r="C5363" s="150"/>
      <c r="D5363" s="149"/>
      <c r="E5363" s="149"/>
      <c r="F5363" s="149"/>
      <c r="G5363" s="149"/>
      <c r="H5363" s="151"/>
      <c r="I5363" s="149"/>
      <c r="J5363" s="149"/>
      <c r="K5363" s="152"/>
      <c r="L5363" s="149"/>
      <c r="M5363" s="149"/>
      <c r="N5363" s="153"/>
      <c r="O5363" s="153"/>
      <c r="P5363" s="153"/>
    </row>
    <row r="5364" spans="1:16" x14ac:dyDescent="0.35">
      <c r="A5364" s="149"/>
      <c r="B5364" s="149"/>
      <c r="C5364" s="150"/>
      <c r="D5364" s="149"/>
      <c r="E5364" s="149"/>
      <c r="F5364" s="149"/>
      <c r="G5364" s="149"/>
      <c r="H5364" s="151"/>
      <c r="I5364" s="149"/>
      <c r="J5364" s="149"/>
      <c r="K5364" s="152"/>
      <c r="L5364" s="149"/>
      <c r="M5364" s="149"/>
      <c r="N5364" s="153"/>
      <c r="O5364" s="153"/>
      <c r="P5364" s="153"/>
    </row>
    <row r="5365" spans="1:16" x14ac:dyDescent="0.35">
      <c r="A5365" s="149"/>
      <c r="B5365" s="149"/>
      <c r="C5365" s="150"/>
      <c r="D5365" s="149"/>
      <c r="E5365" s="149"/>
      <c r="F5365" s="149"/>
      <c r="G5365" s="149"/>
      <c r="H5365" s="151"/>
      <c r="I5365" s="149"/>
      <c r="J5365" s="149"/>
      <c r="K5365" s="152"/>
      <c r="L5365" s="149"/>
      <c r="M5365" s="149"/>
      <c r="N5365" s="153"/>
      <c r="O5365" s="153"/>
      <c r="P5365" s="153"/>
    </row>
    <row r="5366" spans="1:16" x14ac:dyDescent="0.35">
      <c r="A5366" s="149"/>
      <c r="B5366" s="149"/>
      <c r="C5366" s="150"/>
      <c r="D5366" s="149"/>
      <c r="E5366" s="149"/>
      <c r="F5366" s="149"/>
      <c r="G5366" s="149"/>
      <c r="H5366" s="151"/>
      <c r="I5366" s="149"/>
      <c r="J5366" s="149"/>
      <c r="K5366" s="152"/>
      <c r="L5366" s="149"/>
      <c r="M5366" s="149"/>
      <c r="N5366" s="153"/>
      <c r="O5366" s="153"/>
      <c r="P5366" s="153"/>
    </row>
    <row r="5367" spans="1:16" x14ac:dyDescent="0.35">
      <c r="A5367" s="149"/>
      <c r="B5367" s="149"/>
      <c r="C5367" s="150"/>
      <c r="D5367" s="149"/>
      <c r="E5367" s="149"/>
      <c r="F5367" s="149"/>
      <c r="G5367" s="149"/>
      <c r="H5367" s="151"/>
      <c r="I5367" s="149"/>
      <c r="J5367" s="149"/>
      <c r="K5367" s="152"/>
      <c r="L5367" s="149"/>
      <c r="M5367" s="149"/>
      <c r="N5367" s="153"/>
      <c r="O5367" s="153"/>
      <c r="P5367" s="153"/>
    </row>
    <row r="5368" spans="1:16" x14ac:dyDescent="0.35">
      <c r="A5368" s="149"/>
      <c r="B5368" s="149"/>
      <c r="C5368" s="150"/>
      <c r="D5368" s="149"/>
      <c r="E5368" s="149"/>
      <c r="F5368" s="149"/>
      <c r="G5368" s="149"/>
      <c r="H5368" s="151"/>
      <c r="I5368" s="149"/>
      <c r="J5368" s="149"/>
      <c r="K5368" s="152"/>
      <c r="L5368" s="149"/>
      <c r="M5368" s="149"/>
      <c r="N5368" s="153"/>
      <c r="O5368" s="153"/>
      <c r="P5368" s="153"/>
    </row>
    <row r="5369" spans="1:16" x14ac:dyDescent="0.35">
      <c r="A5369" s="149"/>
      <c r="B5369" s="149"/>
      <c r="C5369" s="150"/>
      <c r="D5369" s="149"/>
      <c r="E5369" s="149"/>
      <c r="F5369" s="149"/>
      <c r="G5369" s="149"/>
      <c r="H5369" s="151"/>
      <c r="I5369" s="149"/>
      <c r="J5369" s="149"/>
      <c r="K5369" s="152"/>
      <c r="L5369" s="149"/>
      <c r="M5369" s="149"/>
      <c r="N5369" s="153"/>
      <c r="O5369" s="153"/>
      <c r="P5369" s="153"/>
    </row>
    <row r="5370" spans="1:16" x14ac:dyDescent="0.35">
      <c r="A5370" s="149"/>
      <c r="B5370" s="149"/>
      <c r="C5370" s="150"/>
      <c r="D5370" s="149"/>
      <c r="E5370" s="149"/>
      <c r="F5370" s="149"/>
      <c r="G5370" s="149"/>
      <c r="H5370" s="151"/>
      <c r="I5370" s="149"/>
      <c r="J5370" s="149"/>
      <c r="K5370" s="152"/>
      <c r="L5370" s="149"/>
      <c r="M5370" s="149"/>
      <c r="N5370" s="153"/>
      <c r="O5370" s="153"/>
      <c r="P5370" s="153"/>
    </row>
    <row r="5371" spans="1:16" x14ac:dyDescent="0.35">
      <c r="A5371" s="149"/>
      <c r="B5371" s="149"/>
      <c r="C5371" s="150"/>
      <c r="D5371" s="149"/>
      <c r="E5371" s="149"/>
      <c r="F5371" s="149"/>
      <c r="G5371" s="149"/>
      <c r="H5371" s="151"/>
      <c r="I5371" s="149"/>
      <c r="J5371" s="149"/>
      <c r="K5371" s="152"/>
      <c r="L5371" s="149"/>
      <c r="M5371" s="149"/>
      <c r="N5371" s="153"/>
      <c r="O5371" s="153"/>
      <c r="P5371" s="153"/>
    </row>
    <row r="5372" spans="1:16" x14ac:dyDescent="0.35">
      <c r="A5372" s="149"/>
      <c r="B5372" s="149"/>
      <c r="C5372" s="150"/>
      <c r="D5372" s="149"/>
      <c r="E5372" s="149"/>
      <c r="F5372" s="149"/>
      <c r="G5372" s="149"/>
      <c r="H5372" s="151"/>
      <c r="I5372" s="149"/>
      <c r="J5372" s="149"/>
      <c r="K5372" s="152"/>
      <c r="L5372" s="149"/>
      <c r="M5372" s="149"/>
      <c r="N5372" s="153"/>
      <c r="O5372" s="153"/>
      <c r="P5372" s="153"/>
    </row>
    <row r="5373" spans="1:16" x14ac:dyDescent="0.35">
      <c r="A5373" s="149"/>
      <c r="B5373" s="149"/>
      <c r="C5373" s="150"/>
      <c r="D5373" s="149"/>
      <c r="E5373" s="149"/>
      <c r="F5373" s="149"/>
      <c r="G5373" s="149"/>
      <c r="H5373" s="151"/>
      <c r="I5373" s="149"/>
      <c r="J5373" s="149"/>
      <c r="K5373" s="152"/>
      <c r="L5373" s="149"/>
      <c r="M5373" s="149"/>
      <c r="N5373" s="153"/>
      <c r="O5373" s="153"/>
      <c r="P5373" s="153"/>
    </row>
    <row r="5374" spans="1:16" x14ac:dyDescent="0.35">
      <c r="A5374" s="149"/>
      <c r="B5374" s="149"/>
      <c r="C5374" s="150"/>
      <c r="D5374" s="149"/>
      <c r="E5374" s="149"/>
      <c r="F5374" s="149"/>
      <c r="G5374" s="149"/>
      <c r="H5374" s="151"/>
      <c r="I5374" s="149"/>
      <c r="J5374" s="149"/>
      <c r="K5374" s="152"/>
      <c r="L5374" s="149"/>
      <c r="M5374" s="149"/>
      <c r="N5374" s="153"/>
      <c r="O5374" s="153"/>
      <c r="P5374" s="153"/>
    </row>
    <row r="5375" spans="1:16" x14ac:dyDescent="0.35">
      <c r="A5375" s="149"/>
      <c r="B5375" s="149"/>
      <c r="C5375" s="150"/>
      <c r="D5375" s="149"/>
      <c r="E5375" s="149"/>
      <c r="F5375" s="149"/>
      <c r="G5375" s="149"/>
      <c r="H5375" s="151"/>
      <c r="I5375" s="149"/>
      <c r="J5375" s="149"/>
      <c r="K5375" s="152"/>
      <c r="L5375" s="149"/>
      <c r="M5375" s="149"/>
      <c r="N5375" s="153"/>
      <c r="O5375" s="153"/>
      <c r="P5375" s="153"/>
    </row>
    <row r="5376" spans="1:16" x14ac:dyDescent="0.35">
      <c r="A5376" s="149"/>
      <c r="B5376" s="149"/>
      <c r="C5376" s="150"/>
      <c r="D5376" s="149"/>
      <c r="E5376" s="149"/>
      <c r="F5376" s="149"/>
      <c r="G5376" s="149"/>
      <c r="H5376" s="151"/>
      <c r="I5376" s="149"/>
      <c r="J5376" s="149"/>
      <c r="K5376" s="152"/>
      <c r="L5376" s="149"/>
      <c r="M5376" s="149"/>
      <c r="N5376" s="153"/>
      <c r="O5376" s="153"/>
      <c r="P5376" s="153"/>
    </row>
    <row r="5377" spans="1:16" x14ac:dyDescent="0.35">
      <c r="A5377" s="149"/>
      <c r="B5377" s="149"/>
      <c r="C5377" s="150"/>
      <c r="D5377" s="149"/>
      <c r="E5377" s="149"/>
      <c r="F5377" s="149"/>
      <c r="G5377" s="149"/>
      <c r="H5377" s="151"/>
      <c r="I5377" s="149"/>
      <c r="J5377" s="149"/>
      <c r="K5377" s="152"/>
      <c r="L5377" s="149"/>
      <c r="M5377" s="149"/>
      <c r="N5377" s="153"/>
      <c r="O5377" s="153"/>
      <c r="P5377" s="153"/>
    </row>
    <row r="5378" spans="1:16" x14ac:dyDescent="0.35">
      <c r="A5378" s="149"/>
      <c r="B5378" s="149"/>
      <c r="C5378" s="150"/>
      <c r="D5378" s="149"/>
      <c r="E5378" s="149"/>
      <c r="F5378" s="149"/>
      <c r="G5378" s="149"/>
      <c r="H5378" s="151"/>
      <c r="I5378" s="149"/>
      <c r="J5378" s="149"/>
      <c r="K5378" s="152"/>
      <c r="L5378" s="149"/>
      <c r="M5378" s="149"/>
      <c r="N5378" s="153"/>
      <c r="O5378" s="153"/>
      <c r="P5378" s="153"/>
    </row>
    <row r="5379" spans="1:16" x14ac:dyDescent="0.35">
      <c r="A5379" s="149"/>
      <c r="B5379" s="149"/>
      <c r="C5379" s="150"/>
      <c r="D5379" s="149"/>
      <c r="E5379" s="149"/>
      <c r="F5379" s="149"/>
      <c r="G5379" s="149"/>
      <c r="H5379" s="151"/>
      <c r="I5379" s="149"/>
      <c r="J5379" s="149"/>
      <c r="K5379" s="152"/>
      <c r="L5379" s="149"/>
      <c r="M5379" s="149"/>
      <c r="N5379" s="153"/>
      <c r="O5379" s="153"/>
      <c r="P5379" s="153"/>
    </row>
    <row r="5380" spans="1:16" x14ac:dyDescent="0.35">
      <c r="A5380" s="149"/>
      <c r="B5380" s="149"/>
      <c r="C5380" s="150"/>
      <c r="D5380" s="149"/>
      <c r="E5380" s="149"/>
      <c r="F5380" s="149"/>
      <c r="G5380" s="149"/>
      <c r="H5380" s="151"/>
      <c r="I5380" s="149"/>
      <c r="J5380" s="149"/>
      <c r="K5380" s="152"/>
      <c r="L5380" s="149"/>
      <c r="M5380" s="149"/>
      <c r="N5380" s="153"/>
      <c r="O5380" s="153"/>
      <c r="P5380" s="153"/>
    </row>
    <row r="5381" spans="1:16" x14ac:dyDescent="0.35">
      <c r="A5381" s="149"/>
      <c r="B5381" s="149"/>
      <c r="C5381" s="150"/>
      <c r="D5381" s="149"/>
      <c r="E5381" s="149"/>
      <c r="F5381" s="149"/>
      <c r="G5381" s="149"/>
      <c r="H5381" s="151"/>
      <c r="I5381" s="149"/>
      <c r="J5381" s="149"/>
      <c r="K5381" s="152"/>
      <c r="L5381" s="149"/>
      <c r="M5381" s="149"/>
      <c r="N5381" s="153"/>
      <c r="O5381" s="153"/>
      <c r="P5381" s="153"/>
    </row>
    <row r="5382" spans="1:16" x14ac:dyDescent="0.35">
      <c r="A5382" s="149"/>
      <c r="B5382" s="149"/>
      <c r="C5382" s="150"/>
      <c r="D5382" s="149"/>
      <c r="E5382" s="149"/>
      <c r="F5382" s="149"/>
      <c r="G5382" s="149"/>
      <c r="H5382" s="151"/>
      <c r="I5382" s="149"/>
      <c r="J5382" s="149"/>
      <c r="K5382" s="152"/>
      <c r="L5382" s="149"/>
      <c r="M5382" s="149"/>
      <c r="N5382" s="153"/>
      <c r="O5382" s="153"/>
      <c r="P5382" s="153"/>
    </row>
    <row r="5383" spans="1:16" x14ac:dyDescent="0.35">
      <c r="A5383" s="149"/>
      <c r="B5383" s="149"/>
      <c r="C5383" s="150"/>
      <c r="D5383" s="149"/>
      <c r="E5383" s="149"/>
      <c r="F5383" s="149"/>
      <c r="G5383" s="149"/>
      <c r="H5383" s="151"/>
      <c r="I5383" s="149"/>
      <c r="J5383" s="149"/>
      <c r="K5383" s="152"/>
      <c r="L5383" s="149"/>
      <c r="M5383" s="149"/>
      <c r="N5383" s="153"/>
      <c r="O5383" s="153"/>
      <c r="P5383" s="153"/>
    </row>
    <row r="5384" spans="1:16" x14ac:dyDescent="0.35">
      <c r="A5384" s="149"/>
      <c r="B5384" s="149"/>
      <c r="C5384" s="150"/>
      <c r="D5384" s="149"/>
      <c r="E5384" s="149"/>
      <c r="F5384" s="149"/>
      <c r="G5384" s="149"/>
      <c r="H5384" s="151"/>
      <c r="I5384" s="149"/>
      <c r="J5384" s="149"/>
      <c r="K5384" s="152"/>
      <c r="L5384" s="149"/>
      <c r="M5384" s="149"/>
      <c r="N5384" s="153"/>
      <c r="O5384" s="153"/>
      <c r="P5384" s="153"/>
    </row>
    <row r="5385" spans="1:16" x14ac:dyDescent="0.35">
      <c r="A5385" s="149"/>
      <c r="B5385" s="149"/>
      <c r="C5385" s="150"/>
      <c r="D5385" s="149"/>
      <c r="E5385" s="149"/>
      <c r="F5385" s="149"/>
      <c r="G5385" s="149"/>
      <c r="H5385" s="151"/>
      <c r="I5385" s="149"/>
      <c r="J5385" s="149"/>
      <c r="K5385" s="152"/>
      <c r="L5385" s="149"/>
      <c r="M5385" s="149"/>
      <c r="N5385" s="153"/>
      <c r="O5385" s="153"/>
      <c r="P5385" s="153"/>
    </row>
    <row r="5386" spans="1:16" x14ac:dyDescent="0.35">
      <c r="A5386" s="149"/>
      <c r="B5386" s="149"/>
      <c r="C5386" s="150"/>
      <c r="D5386" s="149"/>
      <c r="E5386" s="149"/>
      <c r="F5386" s="149"/>
      <c r="G5386" s="149"/>
      <c r="H5386" s="151"/>
      <c r="I5386" s="149"/>
      <c r="J5386" s="149"/>
      <c r="K5386" s="152"/>
      <c r="L5386" s="149"/>
      <c r="M5386" s="149"/>
      <c r="N5386" s="153"/>
      <c r="O5386" s="153"/>
      <c r="P5386" s="153"/>
    </row>
    <row r="5387" spans="1:16" x14ac:dyDescent="0.35">
      <c r="A5387" s="149"/>
      <c r="B5387" s="149"/>
      <c r="C5387" s="150"/>
      <c r="D5387" s="149"/>
      <c r="E5387" s="149"/>
      <c r="F5387" s="149"/>
      <c r="G5387" s="149"/>
      <c r="H5387" s="151"/>
      <c r="I5387" s="149"/>
      <c r="J5387" s="149"/>
      <c r="K5387" s="152"/>
      <c r="L5387" s="149"/>
      <c r="M5387" s="149"/>
      <c r="N5387" s="153"/>
      <c r="O5387" s="153"/>
      <c r="P5387" s="153"/>
    </row>
    <row r="5388" spans="1:16" x14ac:dyDescent="0.35">
      <c r="A5388" s="149"/>
      <c r="B5388" s="149"/>
      <c r="C5388" s="150"/>
      <c r="D5388" s="149"/>
      <c r="E5388" s="149"/>
      <c r="F5388" s="149"/>
      <c r="G5388" s="149"/>
      <c r="H5388" s="151"/>
      <c r="I5388" s="149"/>
      <c r="J5388" s="149"/>
      <c r="K5388" s="152"/>
      <c r="L5388" s="149"/>
      <c r="M5388" s="149"/>
      <c r="N5388" s="153"/>
      <c r="O5388" s="153"/>
      <c r="P5388" s="153"/>
    </row>
    <row r="5389" spans="1:16" x14ac:dyDescent="0.35">
      <c r="A5389" s="149"/>
      <c r="B5389" s="149"/>
      <c r="C5389" s="150"/>
      <c r="D5389" s="149"/>
      <c r="E5389" s="149"/>
      <c r="F5389" s="149"/>
      <c r="G5389" s="149"/>
      <c r="H5389" s="151"/>
      <c r="I5389" s="149"/>
      <c r="J5389" s="149"/>
      <c r="K5389" s="152"/>
      <c r="L5389" s="149"/>
      <c r="M5389" s="149"/>
      <c r="N5389" s="153"/>
      <c r="O5389" s="153"/>
      <c r="P5389" s="153"/>
    </row>
    <row r="5390" spans="1:16" x14ac:dyDescent="0.35">
      <c r="A5390" s="149"/>
      <c r="B5390" s="149"/>
      <c r="C5390" s="150"/>
      <c r="D5390" s="149"/>
      <c r="E5390" s="149"/>
      <c r="F5390" s="149"/>
      <c r="G5390" s="149"/>
      <c r="H5390" s="151"/>
      <c r="I5390" s="149"/>
      <c r="J5390" s="149"/>
      <c r="K5390" s="152"/>
      <c r="L5390" s="149"/>
      <c r="M5390" s="149"/>
      <c r="N5390" s="153"/>
      <c r="O5390" s="153"/>
      <c r="P5390" s="153"/>
    </row>
    <row r="5391" spans="1:16" x14ac:dyDescent="0.35">
      <c r="A5391" s="149"/>
      <c r="B5391" s="149"/>
      <c r="C5391" s="150"/>
      <c r="D5391" s="149"/>
      <c r="E5391" s="149"/>
      <c r="F5391" s="149"/>
      <c r="G5391" s="149"/>
      <c r="H5391" s="151"/>
      <c r="I5391" s="149"/>
      <c r="J5391" s="149"/>
      <c r="K5391" s="152"/>
      <c r="L5391" s="149"/>
      <c r="M5391" s="149"/>
      <c r="N5391" s="153"/>
      <c r="O5391" s="153"/>
      <c r="P5391" s="153"/>
    </row>
    <row r="5392" spans="1:16" x14ac:dyDescent="0.35">
      <c r="A5392" s="149"/>
      <c r="B5392" s="149"/>
      <c r="C5392" s="150"/>
      <c r="D5392" s="149"/>
      <c r="E5392" s="149"/>
      <c r="F5392" s="149"/>
      <c r="G5392" s="149"/>
      <c r="H5392" s="151"/>
      <c r="I5392" s="149"/>
      <c r="J5392" s="149"/>
      <c r="K5392" s="152"/>
      <c r="L5392" s="149"/>
      <c r="M5392" s="149"/>
      <c r="N5392" s="153"/>
      <c r="O5392" s="153"/>
      <c r="P5392" s="153"/>
    </row>
    <row r="5393" spans="1:16" x14ac:dyDescent="0.35">
      <c r="A5393" s="149"/>
      <c r="B5393" s="149"/>
      <c r="C5393" s="150"/>
      <c r="D5393" s="149"/>
      <c r="E5393" s="149"/>
      <c r="F5393" s="149"/>
      <c r="G5393" s="149"/>
      <c r="H5393" s="151"/>
      <c r="I5393" s="149"/>
      <c r="J5393" s="149"/>
      <c r="K5393" s="152"/>
      <c r="L5393" s="149"/>
      <c r="M5393" s="149"/>
      <c r="N5393" s="153"/>
      <c r="O5393" s="153"/>
      <c r="P5393" s="153"/>
    </row>
    <row r="5394" spans="1:16" x14ac:dyDescent="0.35">
      <c r="A5394" s="149"/>
      <c r="B5394" s="149"/>
      <c r="C5394" s="150"/>
      <c r="D5394" s="149"/>
      <c r="E5394" s="149"/>
      <c r="F5394" s="149"/>
      <c r="G5394" s="149"/>
      <c r="H5394" s="151"/>
      <c r="I5394" s="149"/>
      <c r="J5394" s="149"/>
      <c r="K5394" s="152"/>
      <c r="L5394" s="149"/>
      <c r="M5394" s="149"/>
      <c r="N5394" s="153"/>
      <c r="O5394" s="153"/>
      <c r="P5394" s="153"/>
    </row>
    <row r="5395" spans="1:16" x14ac:dyDescent="0.35">
      <c r="A5395" s="149"/>
      <c r="B5395" s="149"/>
      <c r="C5395" s="150"/>
      <c r="D5395" s="149"/>
      <c r="E5395" s="149"/>
      <c r="F5395" s="149"/>
      <c r="G5395" s="149"/>
      <c r="H5395" s="151"/>
      <c r="I5395" s="149"/>
      <c r="J5395" s="149"/>
      <c r="K5395" s="152"/>
      <c r="L5395" s="149"/>
      <c r="M5395" s="149"/>
      <c r="N5395" s="153"/>
      <c r="O5395" s="153"/>
      <c r="P5395" s="153"/>
    </row>
    <row r="5396" spans="1:16" x14ac:dyDescent="0.35">
      <c r="A5396" s="149"/>
      <c r="B5396" s="149"/>
      <c r="C5396" s="150"/>
      <c r="D5396" s="149"/>
      <c r="E5396" s="149"/>
      <c r="F5396" s="149"/>
      <c r="G5396" s="149"/>
      <c r="H5396" s="151"/>
      <c r="I5396" s="149"/>
      <c r="J5396" s="149"/>
      <c r="K5396" s="152"/>
      <c r="L5396" s="149"/>
      <c r="M5396" s="149"/>
      <c r="N5396" s="153"/>
      <c r="O5396" s="153"/>
      <c r="P5396" s="153"/>
    </row>
    <row r="5397" spans="1:16" x14ac:dyDescent="0.35">
      <c r="A5397" s="149"/>
      <c r="B5397" s="149"/>
      <c r="C5397" s="150"/>
      <c r="D5397" s="149"/>
      <c r="E5397" s="149"/>
      <c r="F5397" s="149"/>
      <c r="G5397" s="149"/>
      <c r="H5397" s="151"/>
      <c r="I5397" s="149"/>
      <c r="J5397" s="149"/>
      <c r="K5397" s="152"/>
      <c r="L5397" s="149"/>
      <c r="M5397" s="149"/>
      <c r="N5397" s="153"/>
      <c r="O5397" s="153"/>
      <c r="P5397" s="153"/>
    </row>
    <row r="5398" spans="1:16" x14ac:dyDescent="0.35">
      <c r="A5398" s="149"/>
      <c r="B5398" s="149"/>
      <c r="C5398" s="150"/>
      <c r="D5398" s="149"/>
      <c r="E5398" s="149"/>
      <c r="F5398" s="149"/>
      <c r="G5398" s="149"/>
      <c r="H5398" s="151"/>
      <c r="I5398" s="149"/>
      <c r="J5398" s="149"/>
      <c r="K5398" s="152"/>
      <c r="L5398" s="149"/>
      <c r="M5398" s="149"/>
      <c r="N5398" s="153"/>
      <c r="O5398" s="153"/>
      <c r="P5398" s="153"/>
    </row>
    <row r="5399" spans="1:16" x14ac:dyDescent="0.35">
      <c r="A5399" s="149"/>
      <c r="B5399" s="149"/>
      <c r="C5399" s="150"/>
      <c r="D5399" s="149"/>
      <c r="E5399" s="149"/>
      <c r="F5399" s="149"/>
      <c r="G5399" s="149"/>
      <c r="H5399" s="151"/>
      <c r="I5399" s="149"/>
      <c r="J5399" s="149"/>
      <c r="K5399" s="152"/>
      <c r="L5399" s="149"/>
      <c r="M5399" s="149"/>
      <c r="N5399" s="153"/>
      <c r="O5399" s="153"/>
      <c r="P5399" s="153"/>
    </row>
    <row r="5400" spans="1:16" x14ac:dyDescent="0.35">
      <c r="A5400" s="149"/>
      <c r="B5400" s="149"/>
      <c r="C5400" s="150"/>
      <c r="D5400" s="149"/>
      <c r="E5400" s="149"/>
      <c r="F5400" s="149"/>
      <c r="G5400" s="149"/>
      <c r="H5400" s="151"/>
      <c r="I5400" s="149"/>
      <c r="J5400" s="149"/>
      <c r="K5400" s="152"/>
      <c r="L5400" s="149"/>
      <c r="M5400" s="149"/>
      <c r="N5400" s="153"/>
      <c r="O5400" s="153"/>
      <c r="P5400" s="153"/>
    </row>
    <row r="5401" spans="1:16" x14ac:dyDescent="0.35">
      <c r="A5401" s="149"/>
      <c r="B5401" s="149"/>
      <c r="C5401" s="150"/>
      <c r="D5401" s="149"/>
      <c r="E5401" s="149"/>
      <c r="F5401" s="149"/>
      <c r="G5401" s="149"/>
      <c r="H5401" s="151"/>
      <c r="I5401" s="149"/>
      <c r="J5401" s="149"/>
      <c r="K5401" s="152"/>
      <c r="L5401" s="149"/>
      <c r="M5401" s="149"/>
      <c r="N5401" s="153"/>
      <c r="O5401" s="153"/>
      <c r="P5401" s="153"/>
    </row>
    <row r="5402" spans="1:16" x14ac:dyDescent="0.35">
      <c r="A5402" s="149"/>
      <c r="B5402" s="149"/>
      <c r="C5402" s="150"/>
      <c r="D5402" s="149"/>
      <c r="E5402" s="149"/>
      <c r="F5402" s="149"/>
      <c r="G5402" s="149"/>
      <c r="H5402" s="151"/>
      <c r="I5402" s="149"/>
      <c r="J5402" s="149"/>
      <c r="K5402" s="152"/>
      <c r="L5402" s="149"/>
      <c r="M5402" s="149"/>
      <c r="N5402" s="153"/>
      <c r="O5402" s="153"/>
      <c r="P5402" s="153"/>
    </row>
    <row r="5403" spans="1:16" x14ac:dyDescent="0.35">
      <c r="A5403" s="149"/>
      <c r="B5403" s="149"/>
      <c r="C5403" s="150"/>
      <c r="D5403" s="149"/>
      <c r="E5403" s="149"/>
      <c r="F5403" s="149"/>
      <c r="G5403" s="149"/>
      <c r="H5403" s="151"/>
      <c r="I5403" s="149"/>
      <c r="J5403" s="149"/>
      <c r="K5403" s="152"/>
      <c r="L5403" s="149"/>
      <c r="M5403" s="149"/>
      <c r="N5403" s="153"/>
      <c r="O5403" s="153"/>
      <c r="P5403" s="153"/>
    </row>
    <row r="5404" spans="1:16" x14ac:dyDescent="0.35">
      <c r="A5404" s="149"/>
      <c r="B5404" s="149"/>
      <c r="C5404" s="150"/>
      <c r="D5404" s="149"/>
      <c r="E5404" s="149"/>
      <c r="F5404" s="149"/>
      <c r="G5404" s="149"/>
      <c r="H5404" s="151"/>
      <c r="I5404" s="149"/>
      <c r="J5404" s="149"/>
      <c r="K5404" s="152"/>
      <c r="L5404" s="149"/>
      <c r="M5404" s="149"/>
      <c r="N5404" s="153"/>
      <c r="O5404" s="153"/>
      <c r="P5404" s="153"/>
    </row>
    <row r="5405" spans="1:16" x14ac:dyDescent="0.35">
      <c r="A5405" s="149"/>
      <c r="B5405" s="149"/>
      <c r="C5405" s="150"/>
      <c r="D5405" s="149"/>
      <c r="E5405" s="149"/>
      <c r="F5405" s="149"/>
      <c r="G5405" s="149"/>
      <c r="H5405" s="151"/>
      <c r="I5405" s="149"/>
      <c r="J5405" s="149"/>
      <c r="K5405" s="152"/>
      <c r="L5405" s="149"/>
      <c r="M5405" s="149"/>
      <c r="N5405" s="153"/>
      <c r="O5405" s="153"/>
      <c r="P5405" s="153"/>
    </row>
    <row r="5406" spans="1:16" x14ac:dyDescent="0.35">
      <c r="A5406" s="149"/>
      <c r="B5406" s="149"/>
      <c r="C5406" s="150"/>
      <c r="D5406" s="149"/>
      <c r="E5406" s="149"/>
      <c r="F5406" s="149"/>
      <c r="G5406" s="149"/>
      <c r="H5406" s="151"/>
      <c r="I5406" s="149"/>
      <c r="J5406" s="149"/>
      <c r="K5406" s="152"/>
      <c r="L5406" s="149"/>
      <c r="M5406" s="149"/>
      <c r="N5406" s="153"/>
      <c r="O5406" s="153"/>
      <c r="P5406" s="153"/>
    </row>
    <row r="5407" spans="1:16" x14ac:dyDescent="0.35">
      <c r="A5407" s="149"/>
      <c r="B5407" s="149"/>
      <c r="C5407" s="150"/>
      <c r="D5407" s="149"/>
      <c r="E5407" s="149"/>
      <c r="F5407" s="149"/>
      <c r="G5407" s="149"/>
      <c r="H5407" s="151"/>
      <c r="I5407" s="149"/>
      <c r="J5407" s="149"/>
      <c r="K5407" s="152"/>
      <c r="L5407" s="149"/>
      <c r="M5407" s="149"/>
      <c r="N5407" s="153"/>
      <c r="O5407" s="153"/>
      <c r="P5407" s="153"/>
    </row>
    <row r="5408" spans="1:16" x14ac:dyDescent="0.35">
      <c r="A5408" s="149"/>
      <c r="B5408" s="149"/>
      <c r="C5408" s="150"/>
      <c r="D5408" s="149"/>
      <c r="E5408" s="149"/>
      <c r="F5408" s="149"/>
      <c r="G5408" s="149"/>
      <c r="H5408" s="151"/>
      <c r="I5408" s="149"/>
      <c r="J5408" s="149"/>
      <c r="K5408" s="152"/>
      <c r="L5408" s="149"/>
      <c r="M5408" s="149"/>
      <c r="N5408" s="153"/>
      <c r="O5408" s="153"/>
      <c r="P5408" s="153"/>
    </row>
    <row r="5409" spans="1:16" x14ac:dyDescent="0.35">
      <c r="A5409" s="149"/>
      <c r="B5409" s="149"/>
      <c r="C5409" s="150"/>
      <c r="D5409" s="149"/>
      <c r="E5409" s="149"/>
      <c r="F5409" s="149"/>
      <c r="G5409" s="149"/>
      <c r="H5409" s="151"/>
      <c r="I5409" s="149"/>
      <c r="J5409" s="149"/>
      <c r="K5409" s="152"/>
      <c r="L5409" s="149"/>
      <c r="M5409" s="149"/>
      <c r="N5409" s="153"/>
      <c r="O5409" s="153"/>
      <c r="P5409" s="153"/>
    </row>
    <row r="5410" spans="1:16" x14ac:dyDescent="0.35">
      <c r="A5410" s="149"/>
      <c r="B5410" s="149"/>
      <c r="C5410" s="150"/>
      <c r="D5410" s="149"/>
      <c r="E5410" s="149"/>
      <c r="F5410" s="149"/>
      <c r="G5410" s="149"/>
      <c r="H5410" s="151"/>
      <c r="I5410" s="149"/>
      <c r="J5410" s="149"/>
      <c r="K5410" s="152"/>
      <c r="L5410" s="149"/>
      <c r="M5410" s="149"/>
      <c r="N5410" s="153"/>
      <c r="O5410" s="153"/>
      <c r="P5410" s="153"/>
    </row>
    <row r="5411" spans="1:16" x14ac:dyDescent="0.35">
      <c r="A5411" s="149"/>
      <c r="B5411" s="149"/>
      <c r="C5411" s="150"/>
      <c r="D5411" s="149"/>
      <c r="E5411" s="149"/>
      <c r="F5411" s="149"/>
      <c r="G5411" s="149"/>
      <c r="H5411" s="151"/>
      <c r="I5411" s="149"/>
      <c r="J5411" s="149"/>
      <c r="K5411" s="152"/>
      <c r="L5411" s="149"/>
      <c r="M5411" s="149"/>
      <c r="N5411" s="153"/>
      <c r="O5411" s="153"/>
      <c r="P5411" s="153"/>
    </row>
    <row r="5412" spans="1:16" x14ac:dyDescent="0.35">
      <c r="A5412" s="149"/>
      <c r="B5412" s="149"/>
      <c r="C5412" s="150"/>
      <c r="D5412" s="149"/>
      <c r="E5412" s="149"/>
      <c r="F5412" s="149"/>
      <c r="G5412" s="149"/>
      <c r="H5412" s="151"/>
      <c r="I5412" s="149"/>
      <c r="J5412" s="149"/>
      <c r="K5412" s="152"/>
      <c r="L5412" s="149"/>
      <c r="M5412" s="149"/>
      <c r="N5412" s="153"/>
      <c r="O5412" s="153"/>
      <c r="P5412" s="153"/>
    </row>
    <row r="5413" spans="1:16" x14ac:dyDescent="0.35">
      <c r="A5413" s="149"/>
      <c r="B5413" s="149"/>
      <c r="C5413" s="150"/>
      <c r="D5413" s="149"/>
      <c r="E5413" s="149"/>
      <c r="F5413" s="149"/>
      <c r="G5413" s="149"/>
      <c r="H5413" s="151"/>
      <c r="I5413" s="149"/>
      <c r="J5413" s="149"/>
      <c r="K5413" s="152"/>
      <c r="L5413" s="149"/>
      <c r="M5413" s="149"/>
      <c r="N5413" s="153"/>
      <c r="O5413" s="153"/>
      <c r="P5413" s="153"/>
    </row>
    <row r="5414" spans="1:16" x14ac:dyDescent="0.35">
      <c r="A5414" s="149"/>
      <c r="B5414" s="149"/>
      <c r="C5414" s="150"/>
      <c r="D5414" s="149"/>
      <c r="E5414" s="149"/>
      <c r="F5414" s="149"/>
      <c r="G5414" s="149"/>
      <c r="H5414" s="151"/>
      <c r="I5414" s="149"/>
      <c r="J5414" s="149"/>
      <c r="K5414" s="152"/>
      <c r="L5414" s="149"/>
      <c r="M5414" s="149"/>
      <c r="N5414" s="153"/>
      <c r="O5414" s="153"/>
      <c r="P5414" s="153"/>
    </row>
    <row r="5415" spans="1:16" x14ac:dyDescent="0.35">
      <c r="A5415" s="149"/>
      <c r="B5415" s="149"/>
      <c r="C5415" s="150"/>
      <c r="D5415" s="149"/>
      <c r="E5415" s="149"/>
      <c r="F5415" s="149"/>
      <c r="G5415" s="149"/>
      <c r="H5415" s="151"/>
      <c r="I5415" s="149"/>
      <c r="J5415" s="149"/>
      <c r="K5415" s="152"/>
      <c r="L5415" s="149"/>
      <c r="M5415" s="149"/>
      <c r="N5415" s="153"/>
      <c r="O5415" s="153"/>
      <c r="P5415" s="153"/>
    </row>
    <row r="5416" spans="1:16" x14ac:dyDescent="0.35">
      <c r="A5416" s="149"/>
      <c r="B5416" s="149"/>
      <c r="C5416" s="150"/>
      <c r="D5416" s="149"/>
      <c r="E5416" s="149"/>
      <c r="F5416" s="149"/>
      <c r="G5416" s="149"/>
      <c r="H5416" s="151"/>
      <c r="I5416" s="149"/>
      <c r="J5416" s="149"/>
      <c r="K5416" s="152"/>
      <c r="L5416" s="149"/>
      <c r="M5416" s="149"/>
      <c r="N5416" s="153"/>
      <c r="O5416" s="153"/>
      <c r="P5416" s="153"/>
    </row>
    <row r="5417" spans="1:16" x14ac:dyDescent="0.35">
      <c r="A5417" s="149"/>
      <c r="B5417" s="149"/>
      <c r="C5417" s="150"/>
      <c r="D5417" s="149"/>
      <c r="E5417" s="149"/>
      <c r="F5417" s="149"/>
      <c r="G5417" s="149"/>
      <c r="H5417" s="151"/>
      <c r="I5417" s="149"/>
      <c r="J5417" s="149"/>
      <c r="K5417" s="152"/>
      <c r="L5417" s="149"/>
      <c r="M5417" s="149"/>
      <c r="N5417" s="153"/>
      <c r="O5417" s="153"/>
      <c r="P5417" s="153"/>
    </row>
    <row r="5418" spans="1:16" x14ac:dyDescent="0.35">
      <c r="A5418" s="149"/>
      <c r="B5418" s="149"/>
      <c r="C5418" s="150"/>
      <c r="D5418" s="149"/>
      <c r="E5418" s="149"/>
      <c r="F5418" s="149"/>
      <c r="G5418" s="149"/>
      <c r="H5418" s="151"/>
      <c r="I5418" s="149"/>
      <c r="J5418" s="149"/>
      <c r="K5418" s="152"/>
      <c r="L5418" s="149"/>
      <c r="M5418" s="149"/>
      <c r="N5418" s="153"/>
      <c r="O5418" s="153"/>
      <c r="P5418" s="153"/>
    </row>
    <row r="5419" spans="1:16" x14ac:dyDescent="0.35">
      <c r="A5419" s="149"/>
      <c r="B5419" s="149"/>
      <c r="C5419" s="150"/>
      <c r="D5419" s="149"/>
      <c r="E5419" s="149"/>
      <c r="F5419" s="149"/>
      <c r="G5419" s="149"/>
      <c r="H5419" s="151"/>
      <c r="I5419" s="149"/>
      <c r="J5419" s="149"/>
      <c r="K5419" s="152"/>
      <c r="L5419" s="149"/>
      <c r="M5419" s="149"/>
      <c r="N5419" s="153"/>
      <c r="O5419" s="153"/>
      <c r="P5419" s="153"/>
    </row>
    <row r="5420" spans="1:16" x14ac:dyDescent="0.35">
      <c r="A5420" s="149"/>
      <c r="B5420" s="149"/>
      <c r="C5420" s="150"/>
      <c r="D5420" s="149"/>
      <c r="E5420" s="149"/>
      <c r="F5420" s="149"/>
      <c r="G5420" s="149"/>
      <c r="H5420" s="151"/>
      <c r="I5420" s="149"/>
      <c r="J5420" s="149"/>
      <c r="K5420" s="152"/>
      <c r="L5420" s="149"/>
      <c r="M5420" s="149"/>
      <c r="N5420" s="153"/>
      <c r="O5420" s="153"/>
      <c r="P5420" s="153"/>
    </row>
    <row r="5421" spans="1:16" x14ac:dyDescent="0.35">
      <c r="A5421" s="149"/>
      <c r="B5421" s="149"/>
      <c r="C5421" s="150"/>
      <c r="D5421" s="149"/>
      <c r="E5421" s="149"/>
      <c r="F5421" s="149"/>
      <c r="G5421" s="149"/>
      <c r="H5421" s="151"/>
      <c r="I5421" s="149"/>
      <c r="J5421" s="149"/>
      <c r="K5421" s="152"/>
      <c r="L5421" s="149"/>
      <c r="M5421" s="149"/>
      <c r="N5421" s="153"/>
      <c r="O5421" s="153"/>
      <c r="P5421" s="153"/>
    </row>
    <row r="5422" spans="1:16" x14ac:dyDescent="0.35">
      <c r="A5422" s="149"/>
      <c r="B5422" s="149"/>
      <c r="C5422" s="150"/>
      <c r="D5422" s="149"/>
      <c r="E5422" s="149"/>
      <c r="F5422" s="149"/>
      <c r="G5422" s="149"/>
      <c r="H5422" s="151"/>
      <c r="I5422" s="149"/>
      <c r="J5422" s="149"/>
      <c r="K5422" s="152"/>
      <c r="L5422" s="149"/>
      <c r="M5422" s="149"/>
      <c r="N5422" s="153"/>
      <c r="O5422" s="153"/>
      <c r="P5422" s="153"/>
    </row>
    <row r="5423" spans="1:16" x14ac:dyDescent="0.35">
      <c r="A5423" s="149"/>
      <c r="B5423" s="149"/>
      <c r="C5423" s="150"/>
      <c r="D5423" s="149"/>
      <c r="E5423" s="149"/>
      <c r="F5423" s="149"/>
      <c r="G5423" s="149"/>
      <c r="H5423" s="151"/>
      <c r="I5423" s="149"/>
      <c r="J5423" s="149"/>
      <c r="K5423" s="152"/>
      <c r="L5423" s="149"/>
      <c r="M5423" s="149"/>
      <c r="N5423" s="153"/>
      <c r="O5423" s="153"/>
      <c r="P5423" s="153"/>
    </row>
    <row r="5424" spans="1:16" x14ac:dyDescent="0.35">
      <c r="A5424" s="149"/>
      <c r="B5424" s="149"/>
      <c r="C5424" s="150"/>
      <c r="D5424" s="149"/>
      <c r="E5424" s="149"/>
      <c r="F5424" s="149"/>
      <c r="G5424" s="149"/>
      <c r="H5424" s="151"/>
      <c r="I5424" s="149"/>
      <c r="J5424" s="149"/>
      <c r="K5424" s="152"/>
      <c r="L5424" s="149"/>
      <c r="M5424" s="149"/>
      <c r="N5424" s="153"/>
      <c r="O5424" s="153"/>
      <c r="P5424" s="153"/>
    </row>
    <row r="5425" spans="1:16" x14ac:dyDescent="0.35">
      <c r="A5425" s="149"/>
      <c r="B5425" s="149"/>
      <c r="C5425" s="150"/>
      <c r="D5425" s="149"/>
      <c r="E5425" s="149"/>
      <c r="F5425" s="149"/>
      <c r="G5425" s="149"/>
      <c r="H5425" s="151"/>
      <c r="I5425" s="149"/>
      <c r="J5425" s="149"/>
      <c r="K5425" s="152"/>
      <c r="L5425" s="149"/>
      <c r="M5425" s="149"/>
      <c r="N5425" s="153"/>
      <c r="O5425" s="153"/>
      <c r="P5425" s="153"/>
    </row>
    <row r="5426" spans="1:16" x14ac:dyDescent="0.35">
      <c r="A5426" s="149"/>
      <c r="B5426" s="149"/>
      <c r="C5426" s="150"/>
      <c r="D5426" s="149"/>
      <c r="E5426" s="149"/>
      <c r="F5426" s="149"/>
      <c r="G5426" s="149"/>
      <c r="H5426" s="151"/>
      <c r="I5426" s="149"/>
      <c r="J5426" s="149"/>
      <c r="K5426" s="152"/>
      <c r="L5426" s="149"/>
      <c r="M5426" s="149"/>
      <c r="N5426" s="153"/>
      <c r="O5426" s="153"/>
      <c r="P5426" s="153"/>
    </row>
    <row r="5427" spans="1:16" x14ac:dyDescent="0.35">
      <c r="A5427" s="149"/>
      <c r="B5427" s="149"/>
      <c r="C5427" s="150"/>
      <c r="D5427" s="149"/>
      <c r="E5427" s="149"/>
      <c r="F5427" s="149"/>
      <c r="G5427" s="149"/>
      <c r="H5427" s="151"/>
      <c r="I5427" s="149"/>
      <c r="J5427" s="149"/>
      <c r="K5427" s="152"/>
      <c r="L5427" s="149"/>
      <c r="M5427" s="149"/>
      <c r="N5427" s="153"/>
      <c r="O5427" s="153"/>
      <c r="P5427" s="153"/>
    </row>
    <row r="5428" spans="1:16" x14ac:dyDescent="0.35">
      <c r="A5428" s="149"/>
      <c r="B5428" s="149"/>
      <c r="C5428" s="150"/>
      <c r="D5428" s="149"/>
      <c r="E5428" s="149"/>
      <c r="F5428" s="149"/>
      <c r="G5428" s="149"/>
      <c r="H5428" s="151"/>
      <c r="I5428" s="149"/>
      <c r="J5428" s="149"/>
      <c r="K5428" s="152"/>
      <c r="L5428" s="149"/>
      <c r="M5428" s="149"/>
      <c r="N5428" s="153"/>
      <c r="O5428" s="153"/>
      <c r="P5428" s="153"/>
    </row>
    <row r="5429" spans="1:16" x14ac:dyDescent="0.35">
      <c r="A5429" s="149"/>
      <c r="B5429" s="149"/>
      <c r="C5429" s="150"/>
      <c r="D5429" s="149"/>
      <c r="E5429" s="149"/>
      <c r="F5429" s="149"/>
      <c r="G5429" s="149"/>
      <c r="H5429" s="151"/>
      <c r="I5429" s="149"/>
      <c r="J5429" s="149"/>
      <c r="K5429" s="152"/>
      <c r="L5429" s="149"/>
      <c r="M5429" s="149"/>
      <c r="N5429" s="153"/>
      <c r="O5429" s="153"/>
      <c r="P5429" s="153"/>
    </row>
    <row r="5430" spans="1:16" x14ac:dyDescent="0.35">
      <c r="A5430" s="149"/>
      <c r="B5430" s="149"/>
      <c r="C5430" s="150"/>
      <c r="D5430" s="149"/>
      <c r="E5430" s="149"/>
      <c r="F5430" s="149"/>
      <c r="G5430" s="149"/>
      <c r="H5430" s="151"/>
      <c r="I5430" s="149"/>
      <c r="J5430" s="149"/>
      <c r="K5430" s="152"/>
      <c r="L5430" s="149"/>
      <c r="M5430" s="149"/>
      <c r="N5430" s="153"/>
      <c r="O5430" s="153"/>
      <c r="P5430" s="153"/>
    </row>
    <row r="5431" spans="1:16" x14ac:dyDescent="0.35">
      <c r="A5431" s="149"/>
      <c r="B5431" s="149"/>
      <c r="C5431" s="150"/>
      <c r="D5431" s="149"/>
      <c r="E5431" s="149"/>
      <c r="F5431" s="149"/>
      <c r="G5431" s="149"/>
      <c r="H5431" s="151"/>
      <c r="I5431" s="149"/>
      <c r="J5431" s="149"/>
      <c r="K5431" s="152"/>
      <c r="L5431" s="149"/>
      <c r="M5431" s="149"/>
      <c r="N5431" s="153"/>
      <c r="O5431" s="153"/>
      <c r="P5431" s="153"/>
    </row>
    <row r="5432" spans="1:16" x14ac:dyDescent="0.35">
      <c r="A5432" s="149"/>
      <c r="B5432" s="149"/>
      <c r="C5432" s="150"/>
      <c r="D5432" s="149"/>
      <c r="E5432" s="149"/>
      <c r="F5432" s="149"/>
      <c r="G5432" s="149"/>
      <c r="H5432" s="151"/>
      <c r="I5432" s="149"/>
      <c r="J5432" s="149"/>
      <c r="K5432" s="152"/>
      <c r="L5432" s="149"/>
      <c r="M5432" s="149"/>
      <c r="N5432" s="153"/>
      <c r="O5432" s="153"/>
      <c r="P5432" s="153"/>
    </row>
    <row r="5433" spans="1:16" x14ac:dyDescent="0.35">
      <c r="A5433" s="149"/>
      <c r="B5433" s="149"/>
      <c r="C5433" s="150"/>
      <c r="D5433" s="149"/>
      <c r="E5433" s="149"/>
      <c r="F5433" s="149"/>
      <c r="G5433" s="149"/>
      <c r="H5433" s="151"/>
      <c r="I5433" s="149"/>
      <c r="J5433" s="149"/>
      <c r="K5433" s="152"/>
      <c r="L5433" s="149"/>
      <c r="M5433" s="149"/>
      <c r="N5433" s="153"/>
      <c r="O5433" s="153"/>
      <c r="P5433" s="153"/>
    </row>
    <row r="5434" spans="1:16" x14ac:dyDescent="0.35">
      <c r="A5434" s="149"/>
      <c r="B5434" s="149"/>
      <c r="C5434" s="150"/>
      <c r="D5434" s="149"/>
      <c r="E5434" s="149"/>
      <c r="F5434" s="149"/>
      <c r="G5434" s="149"/>
      <c r="H5434" s="151"/>
      <c r="I5434" s="149"/>
      <c r="J5434" s="149"/>
      <c r="K5434" s="152"/>
      <c r="L5434" s="149"/>
      <c r="M5434" s="149"/>
      <c r="N5434" s="153"/>
      <c r="O5434" s="153"/>
      <c r="P5434" s="153"/>
    </row>
    <row r="5435" spans="1:16" x14ac:dyDescent="0.35">
      <c r="A5435" s="149"/>
      <c r="B5435" s="149"/>
      <c r="C5435" s="150"/>
      <c r="D5435" s="149"/>
      <c r="E5435" s="149"/>
      <c r="F5435" s="149"/>
      <c r="G5435" s="149"/>
      <c r="H5435" s="151"/>
      <c r="I5435" s="149"/>
      <c r="J5435" s="149"/>
      <c r="K5435" s="152"/>
      <c r="L5435" s="149"/>
      <c r="M5435" s="149"/>
      <c r="N5435" s="153"/>
      <c r="O5435" s="153"/>
      <c r="P5435" s="153"/>
    </row>
    <row r="5436" spans="1:16" x14ac:dyDescent="0.35">
      <c r="A5436" s="149"/>
      <c r="B5436" s="149"/>
      <c r="C5436" s="150"/>
      <c r="D5436" s="149"/>
      <c r="E5436" s="149"/>
      <c r="F5436" s="149"/>
      <c r="G5436" s="149"/>
      <c r="H5436" s="151"/>
      <c r="I5436" s="149"/>
      <c r="J5436" s="149"/>
      <c r="K5436" s="152"/>
      <c r="L5436" s="149"/>
      <c r="M5436" s="149"/>
      <c r="N5436" s="153"/>
      <c r="O5436" s="153"/>
      <c r="P5436" s="153"/>
    </row>
    <row r="5437" spans="1:16" x14ac:dyDescent="0.35">
      <c r="A5437" s="149"/>
      <c r="B5437" s="149"/>
      <c r="C5437" s="150"/>
      <c r="D5437" s="149"/>
      <c r="E5437" s="149"/>
      <c r="F5437" s="149"/>
      <c r="G5437" s="149"/>
      <c r="H5437" s="151"/>
      <c r="I5437" s="149"/>
      <c r="J5437" s="149"/>
      <c r="K5437" s="152"/>
      <c r="L5437" s="149"/>
      <c r="M5437" s="149"/>
      <c r="N5437" s="153"/>
      <c r="O5437" s="153"/>
      <c r="P5437" s="153"/>
    </row>
    <row r="5438" spans="1:16" x14ac:dyDescent="0.35">
      <c r="A5438" s="149"/>
      <c r="B5438" s="149"/>
      <c r="C5438" s="150"/>
      <c r="D5438" s="149"/>
      <c r="E5438" s="149"/>
      <c r="F5438" s="149"/>
      <c r="G5438" s="149"/>
      <c r="H5438" s="151"/>
      <c r="I5438" s="149"/>
      <c r="J5438" s="149"/>
      <c r="K5438" s="152"/>
      <c r="L5438" s="149"/>
      <c r="M5438" s="149"/>
      <c r="N5438" s="153"/>
      <c r="O5438" s="153"/>
      <c r="P5438" s="153"/>
    </row>
    <row r="5439" spans="1:16" x14ac:dyDescent="0.35">
      <c r="A5439" s="149"/>
      <c r="B5439" s="149"/>
      <c r="C5439" s="150"/>
      <c r="D5439" s="149"/>
      <c r="E5439" s="149"/>
      <c r="F5439" s="149"/>
      <c r="G5439" s="149"/>
      <c r="H5439" s="151"/>
      <c r="I5439" s="149"/>
      <c r="J5439" s="149"/>
      <c r="K5439" s="152"/>
      <c r="L5439" s="149"/>
      <c r="M5439" s="149"/>
      <c r="N5439" s="153"/>
      <c r="O5439" s="153"/>
      <c r="P5439" s="153"/>
    </row>
    <row r="5440" spans="1:16" x14ac:dyDescent="0.35">
      <c r="A5440" s="149"/>
      <c r="B5440" s="149"/>
      <c r="C5440" s="150"/>
      <c r="D5440" s="149"/>
      <c r="E5440" s="149"/>
      <c r="F5440" s="149"/>
      <c r="G5440" s="149"/>
      <c r="H5440" s="151"/>
      <c r="I5440" s="149"/>
      <c r="J5440" s="149"/>
      <c r="K5440" s="152"/>
      <c r="L5440" s="149"/>
      <c r="M5440" s="149"/>
      <c r="N5440" s="153"/>
      <c r="O5440" s="153"/>
      <c r="P5440" s="153"/>
    </row>
    <row r="5441" spans="1:16" x14ac:dyDescent="0.35">
      <c r="A5441" s="149"/>
      <c r="B5441" s="149"/>
      <c r="C5441" s="150"/>
      <c r="D5441" s="149"/>
      <c r="E5441" s="149"/>
      <c r="F5441" s="149"/>
      <c r="G5441" s="149"/>
      <c r="H5441" s="151"/>
      <c r="I5441" s="149"/>
      <c r="J5441" s="149"/>
      <c r="K5441" s="152"/>
      <c r="L5441" s="149"/>
      <c r="M5441" s="149"/>
      <c r="N5441" s="153"/>
      <c r="O5441" s="153"/>
      <c r="P5441" s="153"/>
    </row>
    <row r="5442" spans="1:16" x14ac:dyDescent="0.35">
      <c r="A5442" s="149"/>
      <c r="B5442" s="149"/>
      <c r="C5442" s="150"/>
      <c r="D5442" s="149"/>
      <c r="E5442" s="149"/>
      <c r="F5442" s="149"/>
      <c r="G5442" s="149"/>
      <c r="H5442" s="151"/>
      <c r="I5442" s="149"/>
      <c r="J5442" s="149"/>
      <c r="K5442" s="152"/>
      <c r="L5442" s="149"/>
      <c r="M5442" s="149"/>
      <c r="N5442" s="153"/>
      <c r="O5442" s="153"/>
      <c r="P5442" s="153"/>
    </row>
    <row r="5443" spans="1:16" x14ac:dyDescent="0.35">
      <c r="A5443" s="149"/>
      <c r="B5443" s="149"/>
      <c r="C5443" s="150"/>
      <c r="D5443" s="149"/>
      <c r="E5443" s="149"/>
      <c r="F5443" s="149"/>
      <c r="G5443" s="149"/>
      <c r="H5443" s="151"/>
      <c r="I5443" s="149"/>
      <c r="J5443" s="149"/>
      <c r="K5443" s="152"/>
      <c r="L5443" s="149"/>
      <c r="M5443" s="149"/>
      <c r="N5443" s="153"/>
      <c r="O5443" s="153"/>
      <c r="P5443" s="153"/>
    </row>
    <row r="5444" spans="1:16" x14ac:dyDescent="0.35">
      <c r="A5444" s="149"/>
      <c r="B5444" s="149"/>
      <c r="C5444" s="150"/>
      <c r="D5444" s="149"/>
      <c r="E5444" s="149"/>
      <c r="F5444" s="149"/>
      <c r="G5444" s="149"/>
      <c r="H5444" s="151"/>
      <c r="I5444" s="149"/>
      <c r="J5444" s="149"/>
      <c r="K5444" s="152"/>
      <c r="L5444" s="149"/>
      <c r="M5444" s="149"/>
      <c r="N5444" s="153"/>
      <c r="O5444" s="153"/>
      <c r="P5444" s="153"/>
    </row>
    <row r="5445" spans="1:16" x14ac:dyDescent="0.35">
      <c r="A5445" s="149"/>
      <c r="B5445" s="149"/>
      <c r="C5445" s="150"/>
      <c r="D5445" s="149"/>
      <c r="E5445" s="149"/>
      <c r="F5445" s="149"/>
      <c r="G5445" s="149"/>
      <c r="H5445" s="151"/>
      <c r="I5445" s="149"/>
      <c r="J5445" s="149"/>
      <c r="K5445" s="152"/>
      <c r="L5445" s="149"/>
      <c r="M5445" s="149"/>
      <c r="N5445" s="153"/>
      <c r="O5445" s="153"/>
      <c r="P5445" s="153"/>
    </row>
    <row r="5446" spans="1:16" x14ac:dyDescent="0.35">
      <c r="A5446" s="149"/>
      <c r="B5446" s="149"/>
      <c r="C5446" s="150"/>
      <c r="D5446" s="149"/>
      <c r="E5446" s="149"/>
      <c r="F5446" s="149"/>
      <c r="G5446" s="149"/>
      <c r="H5446" s="151"/>
      <c r="I5446" s="149"/>
      <c r="J5446" s="149"/>
      <c r="K5446" s="152"/>
      <c r="L5446" s="149"/>
      <c r="M5446" s="149"/>
      <c r="N5446" s="153"/>
      <c r="O5446" s="153"/>
      <c r="P5446" s="153"/>
    </row>
    <row r="5447" spans="1:16" x14ac:dyDescent="0.35">
      <c r="A5447" s="149"/>
      <c r="B5447" s="149"/>
      <c r="C5447" s="150"/>
      <c r="D5447" s="149"/>
      <c r="E5447" s="149"/>
      <c r="F5447" s="149"/>
      <c r="G5447" s="149"/>
      <c r="H5447" s="151"/>
      <c r="I5447" s="149"/>
      <c r="J5447" s="149"/>
      <c r="K5447" s="152"/>
      <c r="L5447" s="149"/>
      <c r="M5447" s="149"/>
      <c r="N5447" s="153"/>
      <c r="O5447" s="153"/>
      <c r="P5447" s="153"/>
    </row>
    <row r="5448" spans="1:16" x14ac:dyDescent="0.35">
      <c r="A5448" s="149"/>
      <c r="B5448" s="149"/>
      <c r="C5448" s="150"/>
      <c r="D5448" s="149"/>
      <c r="E5448" s="149"/>
      <c r="F5448" s="149"/>
      <c r="G5448" s="149"/>
      <c r="H5448" s="151"/>
      <c r="I5448" s="149"/>
      <c r="J5448" s="149"/>
      <c r="K5448" s="152"/>
      <c r="L5448" s="149"/>
      <c r="M5448" s="149"/>
      <c r="N5448" s="153"/>
      <c r="O5448" s="153"/>
      <c r="P5448" s="153"/>
    </row>
    <row r="5449" spans="1:16" x14ac:dyDescent="0.35">
      <c r="A5449" s="149"/>
      <c r="B5449" s="149"/>
      <c r="C5449" s="150"/>
      <c r="D5449" s="149"/>
      <c r="E5449" s="149"/>
      <c r="F5449" s="149"/>
      <c r="G5449" s="149"/>
      <c r="H5449" s="151"/>
      <c r="I5449" s="149"/>
      <c r="J5449" s="149"/>
      <c r="K5449" s="152"/>
      <c r="L5449" s="149"/>
      <c r="M5449" s="149"/>
      <c r="N5449" s="153"/>
      <c r="O5449" s="153"/>
      <c r="P5449" s="153"/>
    </row>
    <row r="5450" spans="1:16" x14ac:dyDescent="0.35">
      <c r="A5450" s="149"/>
      <c r="B5450" s="149"/>
      <c r="C5450" s="150"/>
      <c r="D5450" s="149"/>
      <c r="E5450" s="149"/>
      <c r="F5450" s="149"/>
      <c r="G5450" s="149"/>
      <c r="H5450" s="151"/>
      <c r="I5450" s="149"/>
      <c r="J5450" s="149"/>
      <c r="K5450" s="152"/>
      <c r="L5450" s="149"/>
      <c r="M5450" s="149"/>
      <c r="N5450" s="153"/>
      <c r="O5450" s="153"/>
      <c r="P5450" s="153"/>
    </row>
    <row r="5451" spans="1:16" x14ac:dyDescent="0.35">
      <c r="A5451" s="149"/>
      <c r="B5451" s="149"/>
      <c r="C5451" s="150"/>
      <c r="D5451" s="149"/>
      <c r="E5451" s="149"/>
      <c r="F5451" s="149"/>
      <c r="G5451" s="149"/>
      <c r="H5451" s="151"/>
      <c r="I5451" s="149"/>
      <c r="J5451" s="149"/>
      <c r="K5451" s="152"/>
      <c r="L5451" s="149"/>
      <c r="M5451" s="149"/>
      <c r="N5451" s="153"/>
      <c r="O5451" s="153"/>
      <c r="P5451" s="153"/>
    </row>
    <row r="5452" spans="1:16" x14ac:dyDescent="0.35">
      <c r="A5452" s="149"/>
      <c r="B5452" s="149"/>
      <c r="C5452" s="150"/>
      <c r="D5452" s="149"/>
      <c r="E5452" s="149"/>
      <c r="F5452" s="149"/>
      <c r="G5452" s="149"/>
      <c r="H5452" s="151"/>
      <c r="I5452" s="149"/>
      <c r="J5452" s="149"/>
      <c r="K5452" s="152"/>
      <c r="L5452" s="149"/>
      <c r="M5452" s="149"/>
      <c r="N5452" s="153"/>
      <c r="O5452" s="153"/>
      <c r="P5452" s="153"/>
    </row>
    <row r="5453" spans="1:16" x14ac:dyDescent="0.35">
      <c r="A5453" s="149"/>
      <c r="B5453" s="149"/>
      <c r="C5453" s="150"/>
      <c r="D5453" s="149"/>
      <c r="E5453" s="149"/>
      <c r="F5453" s="149"/>
      <c r="G5453" s="149"/>
      <c r="H5453" s="151"/>
      <c r="I5453" s="149"/>
      <c r="J5453" s="149"/>
      <c r="K5453" s="152"/>
      <c r="L5453" s="149"/>
      <c r="M5453" s="149"/>
      <c r="N5453" s="153"/>
      <c r="O5453" s="153"/>
      <c r="P5453" s="153"/>
    </row>
    <row r="5454" spans="1:16" x14ac:dyDescent="0.35">
      <c r="A5454" s="149"/>
      <c r="B5454" s="149"/>
      <c r="C5454" s="150"/>
      <c r="D5454" s="149"/>
      <c r="E5454" s="149"/>
      <c r="F5454" s="149"/>
      <c r="G5454" s="149"/>
      <c r="H5454" s="151"/>
      <c r="I5454" s="149"/>
      <c r="J5454" s="149"/>
      <c r="K5454" s="152"/>
      <c r="L5454" s="149"/>
      <c r="M5454" s="149"/>
      <c r="N5454" s="153"/>
      <c r="O5454" s="153"/>
      <c r="P5454" s="153"/>
    </row>
    <row r="5455" spans="1:16" x14ac:dyDescent="0.35">
      <c r="A5455" s="149"/>
      <c r="B5455" s="149"/>
      <c r="C5455" s="150"/>
      <c r="D5455" s="149"/>
      <c r="E5455" s="149"/>
      <c r="F5455" s="149"/>
      <c r="G5455" s="149"/>
      <c r="H5455" s="151"/>
      <c r="I5455" s="149"/>
      <c r="J5455" s="149"/>
      <c r="K5455" s="152"/>
      <c r="L5455" s="149"/>
      <c r="M5455" s="149"/>
      <c r="N5455" s="153"/>
      <c r="O5455" s="153"/>
      <c r="P5455" s="153"/>
    </row>
    <row r="5456" spans="1:16" x14ac:dyDescent="0.35">
      <c r="A5456" s="149"/>
      <c r="B5456" s="149"/>
      <c r="C5456" s="150"/>
      <c r="D5456" s="149"/>
      <c r="E5456" s="149"/>
      <c r="F5456" s="149"/>
      <c r="G5456" s="149"/>
      <c r="H5456" s="151"/>
      <c r="I5456" s="149"/>
      <c r="J5456" s="149"/>
      <c r="K5456" s="152"/>
      <c r="L5456" s="149"/>
      <c r="M5456" s="149"/>
      <c r="N5456" s="153"/>
      <c r="O5456" s="153"/>
      <c r="P5456" s="153"/>
    </row>
    <row r="5457" spans="1:16" x14ac:dyDescent="0.35">
      <c r="A5457" s="149"/>
      <c r="B5457" s="149"/>
      <c r="C5457" s="150"/>
      <c r="D5457" s="149"/>
      <c r="E5457" s="149"/>
      <c r="F5457" s="149"/>
      <c r="G5457" s="149"/>
      <c r="H5457" s="151"/>
      <c r="I5457" s="149"/>
      <c r="J5457" s="149"/>
      <c r="K5457" s="152"/>
      <c r="L5457" s="149"/>
      <c r="M5457" s="149"/>
      <c r="N5457" s="153"/>
      <c r="O5457" s="153"/>
      <c r="P5457" s="153"/>
    </row>
    <row r="5458" spans="1:16" x14ac:dyDescent="0.35">
      <c r="A5458" s="149"/>
      <c r="B5458" s="149"/>
      <c r="C5458" s="150"/>
      <c r="D5458" s="149"/>
      <c r="E5458" s="149"/>
      <c r="F5458" s="149"/>
      <c r="G5458" s="149"/>
      <c r="H5458" s="151"/>
      <c r="I5458" s="149"/>
      <c r="J5458" s="149"/>
      <c r="K5458" s="152"/>
      <c r="L5458" s="149"/>
      <c r="M5458" s="149"/>
      <c r="N5458" s="153"/>
      <c r="O5458" s="153"/>
      <c r="P5458" s="153"/>
    </row>
    <row r="5459" spans="1:16" x14ac:dyDescent="0.35">
      <c r="A5459" s="149"/>
      <c r="B5459" s="149"/>
      <c r="C5459" s="150"/>
      <c r="D5459" s="149"/>
      <c r="E5459" s="149"/>
      <c r="F5459" s="149"/>
      <c r="G5459" s="149"/>
      <c r="H5459" s="151"/>
      <c r="I5459" s="149"/>
      <c r="J5459" s="149"/>
      <c r="K5459" s="152"/>
      <c r="L5459" s="149"/>
      <c r="M5459" s="149"/>
      <c r="N5459" s="153"/>
      <c r="O5459" s="153"/>
      <c r="P5459" s="153"/>
    </row>
    <row r="5460" spans="1:16" x14ac:dyDescent="0.35">
      <c r="A5460" s="149"/>
      <c r="B5460" s="149"/>
      <c r="C5460" s="150"/>
      <c r="D5460" s="149"/>
      <c r="E5460" s="149"/>
      <c r="F5460" s="149"/>
      <c r="G5460" s="149"/>
      <c r="H5460" s="151"/>
      <c r="I5460" s="149"/>
      <c r="J5460" s="149"/>
      <c r="K5460" s="152"/>
      <c r="L5460" s="149"/>
      <c r="M5460" s="149"/>
      <c r="N5460" s="153"/>
      <c r="O5460" s="153"/>
      <c r="P5460" s="153"/>
    </row>
    <row r="5461" spans="1:16" x14ac:dyDescent="0.35">
      <c r="A5461" s="149"/>
      <c r="B5461" s="149"/>
      <c r="C5461" s="150"/>
      <c r="D5461" s="149"/>
      <c r="E5461" s="149"/>
      <c r="F5461" s="149"/>
      <c r="G5461" s="149"/>
      <c r="H5461" s="151"/>
      <c r="I5461" s="149"/>
      <c r="J5461" s="149"/>
      <c r="K5461" s="152"/>
      <c r="L5461" s="149"/>
      <c r="M5461" s="149"/>
      <c r="N5461" s="153"/>
      <c r="O5461" s="153"/>
      <c r="P5461" s="153"/>
    </row>
    <row r="5462" spans="1:16" x14ac:dyDescent="0.35">
      <c r="A5462" s="149"/>
      <c r="B5462" s="149"/>
      <c r="C5462" s="150"/>
      <c r="D5462" s="149"/>
      <c r="E5462" s="149"/>
      <c r="F5462" s="149"/>
      <c r="G5462" s="149"/>
      <c r="H5462" s="151"/>
      <c r="I5462" s="149"/>
      <c r="J5462" s="149"/>
      <c r="K5462" s="152"/>
      <c r="L5462" s="149"/>
      <c r="M5462" s="149"/>
      <c r="N5462" s="153"/>
      <c r="O5462" s="153"/>
      <c r="P5462" s="153"/>
    </row>
    <row r="5463" spans="1:16" x14ac:dyDescent="0.35">
      <c r="A5463" s="149"/>
      <c r="B5463" s="149"/>
      <c r="C5463" s="150"/>
      <c r="D5463" s="149"/>
      <c r="E5463" s="149"/>
      <c r="F5463" s="149"/>
      <c r="G5463" s="149"/>
      <c r="H5463" s="151"/>
      <c r="I5463" s="149"/>
      <c r="J5463" s="149"/>
      <c r="K5463" s="152"/>
      <c r="L5463" s="149"/>
      <c r="M5463" s="149"/>
      <c r="N5463" s="153"/>
      <c r="O5463" s="153"/>
      <c r="P5463" s="153"/>
    </row>
    <row r="5464" spans="1:16" x14ac:dyDescent="0.35">
      <c r="A5464" s="149"/>
      <c r="B5464" s="149"/>
      <c r="C5464" s="150"/>
      <c r="D5464" s="149"/>
      <c r="E5464" s="149"/>
      <c r="F5464" s="149"/>
      <c r="G5464" s="149"/>
      <c r="H5464" s="151"/>
      <c r="I5464" s="149"/>
      <c r="J5464" s="149"/>
      <c r="K5464" s="152"/>
      <c r="L5464" s="149"/>
      <c r="M5464" s="149"/>
      <c r="N5464" s="153"/>
      <c r="O5464" s="153"/>
      <c r="P5464" s="153"/>
    </row>
    <row r="5465" spans="1:16" x14ac:dyDescent="0.35">
      <c r="A5465" s="149"/>
      <c r="B5465" s="149"/>
      <c r="C5465" s="150"/>
      <c r="D5465" s="149"/>
      <c r="E5465" s="149"/>
      <c r="F5465" s="149"/>
      <c r="G5465" s="149"/>
      <c r="H5465" s="151"/>
      <c r="I5465" s="149"/>
      <c r="J5465" s="149"/>
      <c r="K5465" s="152"/>
      <c r="L5465" s="149"/>
      <c r="M5465" s="149"/>
      <c r="N5465" s="153"/>
      <c r="O5465" s="153"/>
      <c r="P5465" s="153"/>
    </row>
    <row r="5466" spans="1:16" x14ac:dyDescent="0.35">
      <c r="A5466" s="149"/>
      <c r="B5466" s="149"/>
      <c r="C5466" s="150"/>
      <c r="D5466" s="149"/>
      <c r="E5466" s="149"/>
      <c r="F5466" s="149"/>
      <c r="G5466" s="149"/>
      <c r="H5466" s="151"/>
      <c r="I5466" s="149"/>
      <c r="J5466" s="149"/>
      <c r="K5466" s="152"/>
      <c r="L5466" s="149"/>
      <c r="M5466" s="149"/>
      <c r="N5466" s="153"/>
      <c r="O5466" s="153"/>
      <c r="P5466" s="153"/>
    </row>
    <row r="5467" spans="1:16" x14ac:dyDescent="0.35">
      <c r="A5467" s="149"/>
      <c r="B5467" s="149"/>
      <c r="C5467" s="150"/>
      <c r="D5467" s="149"/>
      <c r="E5467" s="149"/>
      <c r="F5467" s="149"/>
      <c r="G5467" s="149"/>
      <c r="H5467" s="151"/>
      <c r="I5467" s="149"/>
      <c r="J5467" s="149"/>
      <c r="K5467" s="152"/>
      <c r="L5467" s="149"/>
      <c r="M5467" s="149"/>
      <c r="N5467" s="153"/>
      <c r="O5467" s="153"/>
      <c r="P5467" s="153"/>
    </row>
    <row r="5468" spans="1:16" x14ac:dyDescent="0.35">
      <c r="A5468" s="149"/>
      <c r="B5468" s="149"/>
      <c r="C5468" s="150"/>
      <c r="D5468" s="149"/>
      <c r="E5468" s="149"/>
      <c r="F5468" s="149"/>
      <c r="G5468" s="149"/>
      <c r="H5468" s="151"/>
      <c r="I5468" s="149"/>
      <c r="J5468" s="149"/>
      <c r="K5468" s="152"/>
      <c r="L5468" s="149"/>
      <c r="M5468" s="149"/>
      <c r="N5468" s="153"/>
      <c r="O5468" s="153"/>
      <c r="P5468" s="153"/>
    </row>
    <row r="5469" spans="1:16" x14ac:dyDescent="0.35">
      <c r="A5469" s="149"/>
      <c r="B5469" s="149"/>
      <c r="C5469" s="150"/>
      <c r="D5469" s="149"/>
      <c r="E5469" s="149"/>
      <c r="F5469" s="149"/>
      <c r="G5469" s="149"/>
      <c r="H5469" s="151"/>
      <c r="I5469" s="149"/>
      <c r="J5469" s="149"/>
      <c r="K5469" s="152"/>
      <c r="L5469" s="149"/>
      <c r="M5469" s="149"/>
      <c r="N5469" s="153"/>
      <c r="O5469" s="153"/>
      <c r="P5469" s="153"/>
    </row>
    <row r="5470" spans="1:16" x14ac:dyDescent="0.35">
      <c r="A5470" s="149"/>
      <c r="B5470" s="149"/>
      <c r="C5470" s="150"/>
      <c r="D5470" s="149"/>
      <c r="E5470" s="149"/>
      <c r="F5470" s="149"/>
      <c r="G5470" s="149"/>
      <c r="H5470" s="151"/>
      <c r="I5470" s="149"/>
      <c r="J5470" s="149"/>
      <c r="K5470" s="152"/>
      <c r="L5470" s="149"/>
      <c r="M5470" s="149"/>
      <c r="N5470" s="153"/>
      <c r="O5470" s="153"/>
      <c r="P5470" s="153"/>
    </row>
    <row r="5471" spans="1:16" x14ac:dyDescent="0.35">
      <c r="A5471" s="149"/>
      <c r="B5471" s="149"/>
      <c r="C5471" s="150"/>
      <c r="D5471" s="149"/>
      <c r="E5471" s="149"/>
      <c r="F5471" s="149"/>
      <c r="G5471" s="149"/>
      <c r="H5471" s="151"/>
      <c r="I5471" s="149"/>
      <c r="J5471" s="149"/>
      <c r="K5471" s="152"/>
      <c r="L5471" s="149"/>
      <c r="M5471" s="149"/>
      <c r="N5471" s="153"/>
      <c r="O5471" s="153"/>
      <c r="P5471" s="153"/>
    </row>
    <row r="5472" spans="1:16" x14ac:dyDescent="0.35">
      <c r="A5472" s="149"/>
      <c r="B5472" s="149"/>
      <c r="C5472" s="150"/>
      <c r="D5472" s="149"/>
      <c r="E5472" s="149"/>
      <c r="F5472" s="149"/>
      <c r="G5472" s="149"/>
      <c r="H5472" s="151"/>
      <c r="I5472" s="149"/>
      <c r="J5472" s="149"/>
      <c r="K5472" s="152"/>
      <c r="L5472" s="149"/>
      <c r="M5472" s="149"/>
      <c r="N5472" s="153"/>
      <c r="O5472" s="153"/>
      <c r="P5472" s="153"/>
    </row>
    <row r="5473" spans="1:16" x14ac:dyDescent="0.35">
      <c r="A5473" s="149"/>
      <c r="B5473" s="149"/>
      <c r="C5473" s="150"/>
      <c r="D5473" s="149"/>
      <c r="E5473" s="149"/>
      <c r="F5473" s="149"/>
      <c r="G5473" s="149"/>
      <c r="H5473" s="151"/>
      <c r="I5473" s="149"/>
      <c r="J5473" s="149"/>
      <c r="K5473" s="152"/>
      <c r="L5473" s="149"/>
      <c r="M5473" s="149"/>
      <c r="N5473" s="153"/>
      <c r="O5473" s="153"/>
      <c r="P5473" s="153"/>
    </row>
    <row r="5474" spans="1:16" x14ac:dyDescent="0.35">
      <c r="A5474" s="149"/>
      <c r="B5474" s="149"/>
      <c r="C5474" s="150"/>
      <c r="D5474" s="149"/>
      <c r="E5474" s="149"/>
      <c r="F5474" s="149"/>
      <c r="G5474" s="149"/>
      <c r="H5474" s="151"/>
      <c r="I5474" s="149"/>
      <c r="J5474" s="149"/>
      <c r="K5474" s="152"/>
      <c r="L5474" s="149"/>
      <c r="M5474" s="149"/>
      <c r="N5474" s="153"/>
      <c r="O5474" s="153"/>
      <c r="P5474" s="153"/>
    </row>
    <row r="5475" spans="1:16" x14ac:dyDescent="0.35">
      <c r="A5475" s="149"/>
      <c r="B5475" s="149"/>
      <c r="C5475" s="150"/>
      <c r="D5475" s="149"/>
      <c r="E5475" s="149"/>
      <c r="F5475" s="149"/>
      <c r="G5475" s="149"/>
      <c r="H5475" s="151"/>
      <c r="I5475" s="149"/>
      <c r="J5475" s="149"/>
      <c r="K5475" s="152"/>
      <c r="L5475" s="149"/>
      <c r="M5475" s="149"/>
      <c r="N5475" s="153"/>
      <c r="O5475" s="153"/>
      <c r="P5475" s="153"/>
    </row>
    <row r="5476" spans="1:16" x14ac:dyDescent="0.35">
      <c r="A5476" s="149"/>
      <c r="B5476" s="149"/>
      <c r="C5476" s="150"/>
      <c r="D5476" s="149"/>
      <c r="E5476" s="149"/>
      <c r="F5476" s="149"/>
      <c r="G5476" s="149"/>
      <c r="H5476" s="151"/>
      <c r="I5476" s="149"/>
      <c r="J5476" s="149"/>
      <c r="K5476" s="152"/>
      <c r="L5476" s="149"/>
      <c r="M5476" s="149"/>
      <c r="N5476" s="153"/>
      <c r="O5476" s="153"/>
      <c r="P5476" s="153"/>
    </row>
    <row r="5477" spans="1:16" x14ac:dyDescent="0.35">
      <c r="A5477" s="149"/>
      <c r="B5477" s="149"/>
      <c r="C5477" s="150"/>
      <c r="D5477" s="149"/>
      <c r="E5477" s="149"/>
      <c r="F5477" s="149"/>
      <c r="G5477" s="149"/>
      <c r="H5477" s="151"/>
      <c r="I5477" s="149"/>
      <c r="J5477" s="149"/>
      <c r="K5477" s="152"/>
      <c r="L5477" s="149"/>
      <c r="M5477" s="149"/>
      <c r="N5477" s="153"/>
      <c r="O5477" s="153"/>
      <c r="P5477" s="153"/>
    </row>
    <row r="5478" spans="1:16" x14ac:dyDescent="0.35">
      <c r="A5478" s="149"/>
      <c r="B5478" s="149"/>
      <c r="C5478" s="150"/>
      <c r="D5478" s="149"/>
      <c r="E5478" s="149"/>
      <c r="F5478" s="149"/>
      <c r="G5478" s="149"/>
      <c r="H5478" s="151"/>
      <c r="I5478" s="149"/>
      <c r="J5478" s="149"/>
      <c r="K5478" s="152"/>
      <c r="L5478" s="149"/>
      <c r="M5478" s="149"/>
      <c r="N5478" s="153"/>
      <c r="O5478" s="153"/>
      <c r="P5478" s="153"/>
    </row>
    <row r="5479" spans="1:16" x14ac:dyDescent="0.35">
      <c r="A5479" s="149"/>
      <c r="B5479" s="149"/>
      <c r="C5479" s="150"/>
      <c r="D5479" s="149"/>
      <c r="E5479" s="149"/>
      <c r="F5479" s="149"/>
      <c r="G5479" s="149"/>
      <c r="H5479" s="151"/>
      <c r="I5479" s="149"/>
      <c r="J5479" s="149"/>
      <c r="K5479" s="152"/>
      <c r="L5479" s="149"/>
      <c r="M5479" s="149"/>
      <c r="N5479" s="153"/>
      <c r="O5479" s="153"/>
      <c r="P5479" s="153"/>
    </row>
    <row r="5480" spans="1:16" x14ac:dyDescent="0.35">
      <c r="A5480" s="149"/>
      <c r="B5480" s="149"/>
      <c r="C5480" s="150"/>
      <c r="D5480" s="149"/>
      <c r="E5480" s="149"/>
      <c r="F5480" s="149"/>
      <c r="G5480" s="149"/>
      <c r="H5480" s="151"/>
      <c r="I5480" s="149"/>
      <c r="J5480" s="149"/>
      <c r="K5480" s="152"/>
      <c r="L5480" s="149"/>
      <c r="M5480" s="149"/>
      <c r="N5480" s="153"/>
      <c r="O5480" s="153"/>
      <c r="P5480" s="153"/>
    </row>
    <row r="5481" spans="1:16" x14ac:dyDescent="0.35">
      <c r="A5481" s="149"/>
      <c r="B5481" s="149"/>
      <c r="C5481" s="150"/>
      <c r="D5481" s="149"/>
      <c r="E5481" s="149"/>
      <c r="F5481" s="149"/>
      <c r="G5481" s="149"/>
      <c r="H5481" s="151"/>
      <c r="I5481" s="149"/>
      <c r="J5481" s="149"/>
      <c r="K5481" s="152"/>
      <c r="L5481" s="149"/>
      <c r="M5481" s="149"/>
      <c r="N5481" s="153"/>
      <c r="O5481" s="153"/>
      <c r="P5481" s="153"/>
    </row>
    <row r="5482" spans="1:16" x14ac:dyDescent="0.35">
      <c r="A5482" s="149"/>
      <c r="B5482" s="149"/>
      <c r="C5482" s="150"/>
      <c r="D5482" s="149"/>
      <c r="E5482" s="149"/>
      <c r="F5482" s="149"/>
      <c r="G5482" s="149"/>
      <c r="H5482" s="151"/>
      <c r="I5482" s="149"/>
      <c r="J5482" s="149"/>
      <c r="K5482" s="152"/>
      <c r="L5482" s="149"/>
      <c r="M5482" s="149"/>
      <c r="N5482" s="153"/>
      <c r="O5482" s="153"/>
      <c r="P5482" s="153"/>
    </row>
    <row r="5483" spans="1:16" x14ac:dyDescent="0.35">
      <c r="A5483" s="149"/>
      <c r="B5483" s="149"/>
      <c r="C5483" s="150"/>
      <c r="D5483" s="149"/>
      <c r="E5483" s="149"/>
      <c r="F5483" s="149"/>
      <c r="G5483" s="149"/>
      <c r="H5483" s="151"/>
      <c r="I5483" s="149"/>
      <c r="J5483" s="149"/>
      <c r="K5483" s="152"/>
      <c r="L5483" s="149"/>
      <c r="M5483" s="149"/>
      <c r="N5483" s="153"/>
      <c r="O5483" s="153"/>
      <c r="P5483" s="153"/>
    </row>
    <row r="5484" spans="1:16" x14ac:dyDescent="0.35">
      <c r="A5484" s="149"/>
      <c r="B5484" s="149"/>
      <c r="C5484" s="150"/>
      <c r="D5484" s="149"/>
      <c r="E5484" s="149"/>
      <c r="F5484" s="149"/>
      <c r="G5484" s="149"/>
      <c r="H5484" s="151"/>
      <c r="I5484" s="149"/>
      <c r="J5484" s="149"/>
      <c r="K5484" s="152"/>
      <c r="L5484" s="149"/>
      <c r="M5484" s="149"/>
      <c r="N5484" s="153"/>
      <c r="O5484" s="153"/>
      <c r="P5484" s="153"/>
    </row>
    <row r="5485" spans="1:16" x14ac:dyDescent="0.35">
      <c r="A5485" s="149"/>
      <c r="B5485" s="149"/>
      <c r="C5485" s="150"/>
      <c r="D5485" s="149"/>
      <c r="E5485" s="149"/>
      <c r="F5485" s="149"/>
      <c r="G5485" s="149"/>
      <c r="H5485" s="151"/>
      <c r="I5485" s="149"/>
      <c r="J5485" s="149"/>
      <c r="K5485" s="152"/>
      <c r="L5485" s="149"/>
      <c r="M5485" s="149"/>
      <c r="N5485" s="153"/>
      <c r="O5485" s="153"/>
      <c r="P5485" s="153"/>
    </row>
    <row r="5486" spans="1:16" x14ac:dyDescent="0.35">
      <c r="A5486" s="149"/>
      <c r="B5486" s="149"/>
      <c r="C5486" s="150"/>
      <c r="D5486" s="149"/>
      <c r="E5486" s="149"/>
      <c r="F5486" s="149"/>
      <c r="G5486" s="149"/>
      <c r="H5486" s="151"/>
      <c r="I5486" s="149"/>
      <c r="J5486" s="149"/>
      <c r="K5486" s="152"/>
      <c r="L5486" s="149"/>
      <c r="M5486" s="149"/>
      <c r="N5486" s="153"/>
      <c r="O5486" s="153"/>
      <c r="P5486" s="153"/>
    </row>
    <row r="5487" spans="1:16" x14ac:dyDescent="0.35">
      <c r="A5487" s="149"/>
      <c r="B5487" s="149"/>
      <c r="C5487" s="150"/>
      <c r="D5487" s="149"/>
      <c r="E5487" s="149"/>
      <c r="F5487" s="149"/>
      <c r="G5487" s="149"/>
      <c r="H5487" s="151"/>
      <c r="I5487" s="149"/>
      <c r="J5487" s="149"/>
      <c r="K5487" s="152"/>
      <c r="L5487" s="149"/>
      <c r="M5487" s="149"/>
      <c r="N5487" s="153"/>
      <c r="O5487" s="153"/>
      <c r="P5487" s="153"/>
    </row>
    <row r="5488" spans="1:16" x14ac:dyDescent="0.35">
      <c r="A5488" s="149"/>
      <c r="B5488" s="149"/>
      <c r="C5488" s="150"/>
      <c r="D5488" s="149"/>
      <c r="E5488" s="149"/>
      <c r="F5488" s="149"/>
      <c r="G5488" s="149"/>
      <c r="H5488" s="151"/>
      <c r="I5488" s="149"/>
      <c r="J5488" s="149"/>
      <c r="K5488" s="152"/>
      <c r="L5488" s="149"/>
      <c r="M5488" s="149"/>
      <c r="N5488" s="153"/>
      <c r="O5488" s="153"/>
      <c r="P5488" s="153"/>
    </row>
    <row r="5489" spans="1:16" x14ac:dyDescent="0.35">
      <c r="A5489" s="149"/>
      <c r="B5489" s="149"/>
      <c r="C5489" s="150"/>
      <c r="D5489" s="149"/>
      <c r="E5489" s="149"/>
      <c r="F5489" s="149"/>
      <c r="G5489" s="149"/>
      <c r="H5489" s="151"/>
      <c r="I5489" s="149"/>
      <c r="J5489" s="149"/>
      <c r="K5489" s="152"/>
      <c r="L5489" s="149"/>
      <c r="M5489" s="149"/>
      <c r="N5489" s="153"/>
      <c r="O5489" s="153"/>
      <c r="P5489" s="153"/>
    </row>
    <row r="5490" spans="1:16" x14ac:dyDescent="0.35">
      <c r="A5490" s="149"/>
      <c r="B5490" s="149"/>
      <c r="C5490" s="150"/>
      <c r="D5490" s="149"/>
      <c r="E5490" s="149"/>
      <c r="F5490" s="149"/>
      <c r="G5490" s="149"/>
      <c r="H5490" s="151"/>
      <c r="I5490" s="149"/>
      <c r="J5490" s="149"/>
      <c r="K5490" s="152"/>
      <c r="L5490" s="149"/>
      <c r="M5490" s="149"/>
      <c r="N5490" s="153"/>
      <c r="O5490" s="153"/>
      <c r="P5490" s="153"/>
    </row>
    <row r="5491" spans="1:16" x14ac:dyDescent="0.35">
      <c r="A5491" s="149"/>
      <c r="B5491" s="149"/>
      <c r="C5491" s="150"/>
      <c r="D5491" s="149"/>
      <c r="E5491" s="149"/>
      <c r="F5491" s="149"/>
      <c r="G5491" s="149"/>
      <c r="H5491" s="151"/>
      <c r="I5491" s="149"/>
      <c r="J5491" s="149"/>
      <c r="K5491" s="152"/>
      <c r="L5491" s="149"/>
      <c r="M5491" s="149"/>
      <c r="N5491" s="153"/>
      <c r="O5491" s="153"/>
      <c r="P5491" s="153"/>
    </row>
    <row r="5492" spans="1:16" x14ac:dyDescent="0.35">
      <c r="A5492" s="149"/>
      <c r="B5492" s="149"/>
      <c r="C5492" s="150"/>
      <c r="D5492" s="149"/>
      <c r="E5492" s="149"/>
      <c r="F5492" s="149"/>
      <c r="G5492" s="149"/>
      <c r="H5492" s="151"/>
      <c r="I5492" s="149"/>
      <c r="J5492" s="149"/>
      <c r="K5492" s="152"/>
      <c r="L5492" s="149"/>
      <c r="M5492" s="149"/>
      <c r="N5492" s="153"/>
      <c r="O5492" s="153"/>
      <c r="P5492" s="153"/>
    </row>
    <row r="5493" spans="1:16" x14ac:dyDescent="0.35">
      <c r="A5493" s="149"/>
      <c r="B5493" s="149"/>
      <c r="C5493" s="150"/>
      <c r="D5493" s="149"/>
      <c r="E5493" s="149"/>
      <c r="F5493" s="149"/>
      <c r="G5493" s="149"/>
      <c r="H5493" s="151"/>
      <c r="I5493" s="149"/>
      <c r="J5493" s="149"/>
      <c r="K5493" s="152"/>
      <c r="L5493" s="149"/>
      <c r="M5493" s="149"/>
      <c r="N5493" s="153"/>
      <c r="O5493" s="153"/>
      <c r="P5493" s="153"/>
    </row>
    <row r="5494" spans="1:16" x14ac:dyDescent="0.35">
      <c r="A5494" s="149"/>
      <c r="B5494" s="149"/>
      <c r="C5494" s="150"/>
      <c r="D5494" s="149"/>
      <c r="E5494" s="149"/>
      <c r="F5494" s="149"/>
      <c r="G5494" s="149"/>
      <c r="H5494" s="151"/>
      <c r="I5494" s="149"/>
      <c r="J5494" s="149"/>
      <c r="K5494" s="152"/>
      <c r="L5494" s="149"/>
      <c r="M5494" s="149"/>
      <c r="N5494" s="153"/>
      <c r="O5494" s="153"/>
      <c r="P5494" s="153"/>
    </row>
    <row r="5495" spans="1:16" x14ac:dyDescent="0.35">
      <c r="A5495" s="149"/>
      <c r="B5495" s="149"/>
      <c r="C5495" s="150"/>
      <c r="D5495" s="149"/>
      <c r="E5495" s="149"/>
      <c r="F5495" s="149"/>
      <c r="G5495" s="149"/>
      <c r="H5495" s="151"/>
      <c r="I5495" s="149"/>
      <c r="J5495" s="149"/>
      <c r="K5495" s="152"/>
      <c r="L5495" s="149"/>
      <c r="M5495" s="149"/>
      <c r="N5495" s="153"/>
      <c r="O5495" s="153"/>
      <c r="P5495" s="153"/>
    </row>
    <row r="5496" spans="1:16" x14ac:dyDescent="0.35">
      <c r="A5496" s="149"/>
      <c r="B5496" s="149"/>
      <c r="C5496" s="150"/>
      <c r="D5496" s="149"/>
      <c r="E5496" s="149"/>
      <c r="F5496" s="149"/>
      <c r="G5496" s="149"/>
      <c r="H5496" s="151"/>
      <c r="I5496" s="149"/>
      <c r="J5496" s="149"/>
      <c r="K5496" s="152"/>
      <c r="L5496" s="149"/>
      <c r="M5496" s="149"/>
      <c r="N5496" s="153"/>
      <c r="O5496" s="153"/>
      <c r="P5496" s="153"/>
    </row>
    <row r="5497" spans="1:16" x14ac:dyDescent="0.35">
      <c r="A5497" s="149"/>
      <c r="B5497" s="149"/>
      <c r="C5497" s="150"/>
      <c r="D5497" s="149"/>
      <c r="E5497" s="149"/>
      <c r="F5497" s="149"/>
      <c r="G5497" s="149"/>
      <c r="H5497" s="151"/>
      <c r="I5497" s="149"/>
      <c r="J5497" s="149"/>
      <c r="K5497" s="152"/>
      <c r="L5497" s="149"/>
      <c r="M5497" s="149"/>
      <c r="N5497" s="153"/>
      <c r="O5497" s="153"/>
      <c r="P5497" s="153"/>
    </row>
    <row r="5498" spans="1:16" x14ac:dyDescent="0.35">
      <c r="A5498" s="149"/>
      <c r="B5498" s="149"/>
      <c r="C5498" s="150"/>
      <c r="D5498" s="149"/>
      <c r="E5498" s="149"/>
      <c r="F5498" s="149"/>
      <c r="G5498" s="149"/>
      <c r="H5498" s="151"/>
      <c r="I5498" s="149"/>
      <c r="J5498" s="149"/>
      <c r="K5498" s="152"/>
      <c r="L5498" s="149"/>
      <c r="M5498" s="149"/>
      <c r="N5498" s="153"/>
      <c r="O5498" s="153"/>
      <c r="P5498" s="153"/>
    </row>
    <row r="5499" spans="1:16" x14ac:dyDescent="0.35">
      <c r="A5499" s="149"/>
      <c r="B5499" s="149"/>
      <c r="C5499" s="150"/>
      <c r="D5499" s="149"/>
      <c r="E5499" s="149"/>
      <c r="F5499" s="149"/>
      <c r="G5499" s="149"/>
      <c r="H5499" s="151"/>
      <c r="I5499" s="149"/>
      <c r="J5499" s="149"/>
      <c r="K5499" s="152"/>
      <c r="L5499" s="149"/>
      <c r="M5499" s="149"/>
      <c r="N5499" s="153"/>
      <c r="O5499" s="153"/>
      <c r="P5499" s="153"/>
    </row>
    <row r="5500" spans="1:16" x14ac:dyDescent="0.35">
      <c r="A5500" s="149"/>
      <c r="B5500" s="149"/>
      <c r="C5500" s="150"/>
      <c r="D5500" s="149"/>
      <c r="E5500" s="149"/>
      <c r="F5500" s="149"/>
      <c r="G5500" s="149"/>
      <c r="H5500" s="151"/>
      <c r="I5500" s="149"/>
      <c r="J5500" s="149"/>
      <c r="K5500" s="152"/>
      <c r="L5500" s="149"/>
      <c r="M5500" s="149"/>
      <c r="N5500" s="153"/>
      <c r="O5500" s="153"/>
      <c r="P5500" s="153"/>
    </row>
    <row r="5501" spans="1:16" x14ac:dyDescent="0.35">
      <c r="A5501" s="149"/>
      <c r="B5501" s="149"/>
      <c r="C5501" s="150"/>
      <c r="D5501" s="149"/>
      <c r="E5501" s="149"/>
      <c r="F5501" s="149"/>
      <c r="G5501" s="149"/>
      <c r="H5501" s="151"/>
      <c r="I5501" s="149"/>
      <c r="J5501" s="149"/>
      <c r="K5501" s="152"/>
      <c r="L5501" s="149"/>
      <c r="M5501" s="149"/>
      <c r="N5501" s="153"/>
      <c r="O5501" s="153"/>
      <c r="P5501" s="153"/>
    </row>
    <row r="5502" spans="1:16" x14ac:dyDescent="0.35">
      <c r="A5502" s="149"/>
      <c r="B5502" s="149"/>
      <c r="C5502" s="150"/>
      <c r="D5502" s="149"/>
      <c r="E5502" s="149"/>
      <c r="F5502" s="149"/>
      <c r="G5502" s="149"/>
      <c r="H5502" s="151"/>
      <c r="I5502" s="149"/>
      <c r="J5502" s="149"/>
      <c r="K5502" s="152"/>
      <c r="L5502" s="149"/>
      <c r="M5502" s="149"/>
      <c r="N5502" s="153"/>
      <c r="O5502" s="153"/>
      <c r="P5502" s="153"/>
    </row>
    <row r="5503" spans="1:16" x14ac:dyDescent="0.35">
      <c r="A5503" s="149"/>
      <c r="B5503" s="149"/>
      <c r="C5503" s="150"/>
      <c r="D5503" s="149"/>
      <c r="E5503" s="149"/>
      <c r="F5503" s="149"/>
      <c r="G5503" s="149"/>
      <c r="H5503" s="151"/>
      <c r="I5503" s="149"/>
      <c r="J5503" s="149"/>
      <c r="K5503" s="152"/>
      <c r="L5503" s="149"/>
      <c r="M5503" s="149"/>
      <c r="N5503" s="153"/>
      <c r="O5503" s="153"/>
      <c r="P5503" s="153"/>
    </row>
    <row r="5504" spans="1:16" x14ac:dyDescent="0.35">
      <c r="A5504" s="149"/>
      <c r="B5504" s="149"/>
      <c r="C5504" s="150"/>
      <c r="D5504" s="149"/>
      <c r="E5504" s="149"/>
      <c r="F5504" s="149"/>
      <c r="G5504" s="149"/>
      <c r="H5504" s="151"/>
      <c r="I5504" s="149"/>
      <c r="J5504" s="149"/>
      <c r="K5504" s="152"/>
      <c r="L5504" s="149"/>
      <c r="M5504" s="149"/>
      <c r="N5504" s="153"/>
      <c r="O5504" s="153"/>
      <c r="P5504" s="153"/>
    </row>
    <row r="5505" spans="1:16" x14ac:dyDescent="0.35">
      <c r="A5505" s="149"/>
      <c r="B5505" s="149"/>
      <c r="C5505" s="150"/>
      <c r="D5505" s="149"/>
      <c r="E5505" s="149"/>
      <c r="F5505" s="149"/>
      <c r="G5505" s="149"/>
      <c r="H5505" s="151"/>
      <c r="I5505" s="149"/>
      <c r="J5505" s="149"/>
      <c r="K5505" s="152"/>
      <c r="L5505" s="149"/>
      <c r="M5505" s="149"/>
      <c r="N5505" s="153"/>
      <c r="O5505" s="153"/>
      <c r="P5505" s="153"/>
    </row>
    <row r="5506" spans="1:16" x14ac:dyDescent="0.35">
      <c r="A5506" s="149"/>
      <c r="B5506" s="149"/>
      <c r="C5506" s="150"/>
      <c r="D5506" s="149"/>
      <c r="E5506" s="149"/>
      <c r="F5506" s="149"/>
      <c r="G5506" s="149"/>
      <c r="H5506" s="151"/>
      <c r="I5506" s="149"/>
      <c r="J5506" s="149"/>
      <c r="K5506" s="152"/>
      <c r="L5506" s="149"/>
      <c r="M5506" s="149"/>
      <c r="N5506" s="153"/>
      <c r="O5506" s="153"/>
      <c r="P5506" s="153"/>
    </row>
    <row r="5507" spans="1:16" x14ac:dyDescent="0.35">
      <c r="A5507" s="149"/>
      <c r="B5507" s="149"/>
      <c r="C5507" s="150"/>
      <c r="D5507" s="149"/>
      <c r="E5507" s="149"/>
      <c r="F5507" s="149"/>
      <c r="G5507" s="149"/>
      <c r="H5507" s="151"/>
      <c r="I5507" s="149"/>
      <c r="J5507" s="149"/>
      <c r="K5507" s="152"/>
      <c r="L5507" s="149"/>
      <c r="M5507" s="149"/>
      <c r="N5507" s="153"/>
      <c r="O5507" s="153"/>
      <c r="P5507" s="153"/>
    </row>
    <row r="5508" spans="1:16" x14ac:dyDescent="0.35">
      <c r="A5508" s="149"/>
      <c r="B5508" s="149"/>
      <c r="C5508" s="150"/>
      <c r="D5508" s="149"/>
      <c r="E5508" s="149"/>
      <c r="F5508" s="149"/>
      <c r="G5508" s="149"/>
      <c r="H5508" s="151"/>
      <c r="I5508" s="149"/>
      <c r="J5508" s="149"/>
      <c r="K5508" s="152"/>
      <c r="L5508" s="149"/>
      <c r="M5508" s="149"/>
      <c r="N5508" s="153"/>
      <c r="O5508" s="153"/>
      <c r="P5508" s="153"/>
    </row>
    <row r="5509" spans="1:16" x14ac:dyDescent="0.35">
      <c r="A5509" s="149"/>
      <c r="B5509" s="149"/>
      <c r="C5509" s="150"/>
      <c r="D5509" s="149"/>
      <c r="E5509" s="149"/>
      <c r="F5509" s="149"/>
      <c r="G5509" s="149"/>
      <c r="H5509" s="151"/>
      <c r="I5509" s="149"/>
      <c r="J5509" s="149"/>
      <c r="K5509" s="152"/>
      <c r="L5509" s="149"/>
      <c r="M5509" s="149"/>
      <c r="N5509" s="153"/>
      <c r="O5509" s="153"/>
      <c r="P5509" s="153"/>
    </row>
    <row r="5510" spans="1:16" x14ac:dyDescent="0.35">
      <c r="A5510" s="149"/>
      <c r="B5510" s="149"/>
      <c r="C5510" s="150"/>
      <c r="D5510" s="149"/>
      <c r="E5510" s="149"/>
      <c r="F5510" s="149"/>
      <c r="G5510" s="149"/>
      <c r="H5510" s="151"/>
      <c r="I5510" s="149"/>
      <c r="J5510" s="149"/>
      <c r="K5510" s="152"/>
      <c r="L5510" s="149"/>
      <c r="M5510" s="149"/>
      <c r="N5510" s="153"/>
      <c r="O5510" s="153"/>
      <c r="P5510" s="153"/>
    </row>
    <row r="5511" spans="1:16" x14ac:dyDescent="0.35">
      <c r="A5511" s="149"/>
      <c r="B5511" s="149"/>
      <c r="C5511" s="150"/>
      <c r="D5511" s="149"/>
      <c r="E5511" s="149"/>
      <c r="F5511" s="149"/>
      <c r="G5511" s="149"/>
      <c r="H5511" s="151"/>
      <c r="I5511" s="149"/>
      <c r="J5511" s="149"/>
      <c r="K5511" s="152"/>
      <c r="L5511" s="149"/>
      <c r="M5511" s="149"/>
      <c r="N5511" s="153"/>
      <c r="O5511" s="153"/>
      <c r="P5511" s="153"/>
    </row>
    <row r="5512" spans="1:16" x14ac:dyDescent="0.35">
      <c r="A5512" s="149"/>
      <c r="B5512" s="149"/>
      <c r="C5512" s="150"/>
      <c r="D5512" s="149"/>
      <c r="E5512" s="149"/>
      <c r="F5512" s="149"/>
      <c r="G5512" s="149"/>
      <c r="H5512" s="151"/>
      <c r="I5512" s="149"/>
      <c r="J5512" s="149"/>
      <c r="K5512" s="152"/>
      <c r="L5512" s="149"/>
      <c r="M5512" s="149"/>
      <c r="N5512" s="153"/>
      <c r="O5512" s="153"/>
      <c r="P5512" s="153"/>
    </row>
    <row r="5513" spans="1:16" x14ac:dyDescent="0.35">
      <c r="A5513" s="149"/>
      <c r="B5513" s="149"/>
      <c r="C5513" s="150"/>
      <c r="D5513" s="149"/>
      <c r="E5513" s="149"/>
      <c r="F5513" s="149"/>
      <c r="G5513" s="149"/>
      <c r="H5513" s="151"/>
      <c r="I5513" s="149"/>
      <c r="J5513" s="149"/>
      <c r="K5513" s="152"/>
      <c r="L5513" s="149"/>
      <c r="M5513" s="149"/>
      <c r="N5513" s="153"/>
      <c r="O5513" s="153"/>
      <c r="P5513" s="153"/>
    </row>
    <row r="5514" spans="1:16" x14ac:dyDescent="0.35">
      <c r="A5514" s="149"/>
      <c r="B5514" s="149"/>
      <c r="C5514" s="150"/>
      <c r="D5514" s="149"/>
      <c r="E5514" s="149"/>
      <c r="F5514" s="149"/>
      <c r="G5514" s="149"/>
      <c r="H5514" s="151"/>
      <c r="I5514" s="149"/>
      <c r="J5514" s="149"/>
      <c r="K5514" s="152"/>
      <c r="L5514" s="149"/>
      <c r="M5514" s="149"/>
      <c r="N5514" s="153"/>
      <c r="O5514" s="153"/>
      <c r="P5514" s="153"/>
    </row>
    <row r="5515" spans="1:16" x14ac:dyDescent="0.35">
      <c r="A5515" s="149"/>
      <c r="B5515" s="149"/>
      <c r="C5515" s="150"/>
      <c r="D5515" s="149"/>
      <c r="E5515" s="149"/>
      <c r="F5515" s="149"/>
      <c r="G5515" s="149"/>
      <c r="H5515" s="151"/>
      <c r="I5515" s="149"/>
      <c r="J5515" s="149"/>
      <c r="K5515" s="152"/>
      <c r="L5515" s="149"/>
      <c r="M5515" s="149"/>
      <c r="N5515" s="153"/>
      <c r="O5515" s="153"/>
      <c r="P5515" s="153"/>
    </row>
    <row r="5516" spans="1:16" x14ac:dyDescent="0.35">
      <c r="A5516" s="149"/>
      <c r="B5516" s="149"/>
      <c r="C5516" s="150"/>
      <c r="D5516" s="149"/>
      <c r="E5516" s="149"/>
      <c r="F5516" s="149"/>
      <c r="G5516" s="149"/>
      <c r="H5516" s="151"/>
      <c r="I5516" s="149"/>
      <c r="J5516" s="149"/>
      <c r="K5516" s="152"/>
      <c r="L5516" s="149"/>
      <c r="M5516" s="149"/>
      <c r="N5516" s="153"/>
      <c r="O5516" s="153"/>
      <c r="P5516" s="153"/>
    </row>
    <row r="5517" spans="1:16" x14ac:dyDescent="0.35">
      <c r="A5517" s="149"/>
      <c r="B5517" s="149"/>
      <c r="C5517" s="150"/>
      <c r="D5517" s="149"/>
      <c r="E5517" s="149"/>
      <c r="F5517" s="149"/>
      <c r="G5517" s="149"/>
      <c r="H5517" s="151"/>
      <c r="I5517" s="149"/>
      <c r="J5517" s="149"/>
      <c r="K5517" s="152"/>
      <c r="L5517" s="149"/>
      <c r="M5517" s="149"/>
      <c r="N5517" s="153"/>
      <c r="O5517" s="153"/>
      <c r="P5517" s="153"/>
    </row>
    <row r="5518" spans="1:16" x14ac:dyDescent="0.35">
      <c r="A5518" s="149"/>
      <c r="B5518" s="149"/>
      <c r="C5518" s="150"/>
      <c r="D5518" s="149"/>
      <c r="E5518" s="149"/>
      <c r="F5518" s="149"/>
      <c r="G5518" s="149"/>
      <c r="H5518" s="151"/>
      <c r="I5518" s="149"/>
      <c r="J5518" s="149"/>
      <c r="K5518" s="152"/>
      <c r="L5518" s="149"/>
      <c r="M5518" s="149"/>
      <c r="N5518" s="153"/>
      <c r="O5518" s="153"/>
      <c r="P5518" s="153"/>
    </row>
    <row r="5519" spans="1:16" x14ac:dyDescent="0.35">
      <c r="A5519" s="149"/>
      <c r="B5519" s="149"/>
      <c r="C5519" s="150"/>
      <c r="D5519" s="149"/>
      <c r="E5519" s="149"/>
      <c r="F5519" s="149"/>
      <c r="G5519" s="149"/>
      <c r="H5519" s="151"/>
      <c r="I5519" s="149"/>
      <c r="J5519" s="149"/>
      <c r="K5519" s="152"/>
      <c r="L5519" s="149"/>
      <c r="M5519" s="149"/>
      <c r="N5519" s="153"/>
      <c r="O5519" s="153"/>
      <c r="P5519" s="153"/>
    </row>
    <row r="5520" spans="1:16" x14ac:dyDescent="0.35">
      <c r="A5520" s="149"/>
      <c r="B5520" s="149"/>
      <c r="C5520" s="150"/>
      <c r="D5520" s="149"/>
      <c r="E5520" s="149"/>
      <c r="F5520" s="149"/>
      <c r="G5520" s="149"/>
      <c r="H5520" s="151"/>
      <c r="I5520" s="149"/>
      <c r="J5520" s="149"/>
      <c r="K5520" s="152"/>
      <c r="L5520" s="149"/>
      <c r="M5520" s="149"/>
      <c r="N5520" s="153"/>
      <c r="O5520" s="153"/>
      <c r="P5520" s="153"/>
    </row>
    <row r="5521" spans="1:16" x14ac:dyDescent="0.35">
      <c r="A5521" s="149"/>
      <c r="B5521" s="149"/>
      <c r="C5521" s="150"/>
      <c r="D5521" s="149"/>
      <c r="E5521" s="149"/>
      <c r="F5521" s="149"/>
      <c r="G5521" s="149"/>
      <c r="H5521" s="151"/>
      <c r="I5521" s="149"/>
      <c r="J5521" s="149"/>
      <c r="K5521" s="152"/>
      <c r="L5521" s="149"/>
      <c r="M5521" s="149"/>
      <c r="N5521" s="153"/>
      <c r="O5521" s="153"/>
      <c r="P5521" s="153"/>
    </row>
    <row r="5522" spans="1:16" x14ac:dyDescent="0.35">
      <c r="A5522" s="149"/>
      <c r="B5522" s="149"/>
      <c r="C5522" s="150"/>
      <c r="D5522" s="149"/>
      <c r="E5522" s="149"/>
      <c r="F5522" s="149"/>
      <c r="G5522" s="149"/>
      <c r="H5522" s="151"/>
      <c r="I5522" s="149"/>
      <c r="J5522" s="149"/>
      <c r="K5522" s="152"/>
      <c r="L5522" s="149"/>
      <c r="M5522" s="149"/>
      <c r="N5522" s="153"/>
      <c r="O5522" s="153"/>
      <c r="P5522" s="153"/>
    </row>
    <row r="5523" spans="1:16" x14ac:dyDescent="0.35">
      <c r="A5523" s="149"/>
      <c r="B5523" s="149"/>
      <c r="C5523" s="150"/>
      <c r="D5523" s="149"/>
      <c r="E5523" s="149"/>
      <c r="F5523" s="149"/>
      <c r="G5523" s="149"/>
      <c r="H5523" s="151"/>
      <c r="I5523" s="149"/>
      <c r="J5523" s="149"/>
      <c r="K5523" s="152"/>
      <c r="L5523" s="149"/>
      <c r="M5523" s="149"/>
      <c r="N5523" s="153"/>
      <c r="O5523" s="153"/>
      <c r="P5523" s="153"/>
    </row>
    <row r="5524" spans="1:16" x14ac:dyDescent="0.35">
      <c r="A5524" s="149"/>
      <c r="B5524" s="149"/>
      <c r="C5524" s="150"/>
      <c r="D5524" s="149"/>
      <c r="E5524" s="149"/>
      <c r="F5524" s="149"/>
      <c r="G5524" s="149"/>
      <c r="H5524" s="151"/>
      <c r="I5524" s="149"/>
      <c r="J5524" s="149"/>
      <c r="K5524" s="152"/>
      <c r="L5524" s="149"/>
      <c r="M5524" s="149"/>
      <c r="N5524" s="153"/>
      <c r="O5524" s="153"/>
      <c r="P5524" s="153"/>
    </row>
    <row r="5525" spans="1:16" x14ac:dyDescent="0.35">
      <c r="A5525" s="149"/>
      <c r="B5525" s="149"/>
      <c r="C5525" s="150"/>
      <c r="D5525" s="149"/>
      <c r="E5525" s="149"/>
      <c r="F5525" s="149"/>
      <c r="G5525" s="149"/>
      <c r="H5525" s="151"/>
      <c r="I5525" s="149"/>
      <c r="J5525" s="149"/>
      <c r="K5525" s="152"/>
      <c r="L5525" s="149"/>
      <c r="M5525" s="149"/>
      <c r="N5525" s="153"/>
      <c r="O5525" s="153"/>
      <c r="P5525" s="153"/>
    </row>
    <row r="5526" spans="1:16" x14ac:dyDescent="0.35">
      <c r="A5526" s="149"/>
      <c r="B5526" s="149"/>
      <c r="C5526" s="150"/>
      <c r="D5526" s="149"/>
      <c r="E5526" s="149"/>
      <c r="F5526" s="149"/>
      <c r="G5526" s="149"/>
      <c r="H5526" s="151"/>
      <c r="I5526" s="149"/>
      <c r="J5526" s="149"/>
      <c r="K5526" s="152"/>
      <c r="L5526" s="149"/>
      <c r="M5526" s="149"/>
      <c r="N5526" s="153"/>
      <c r="O5526" s="153"/>
      <c r="P5526" s="153"/>
    </row>
    <row r="5527" spans="1:16" x14ac:dyDescent="0.35">
      <c r="A5527" s="149"/>
      <c r="B5527" s="149"/>
      <c r="C5527" s="150"/>
      <c r="D5527" s="149"/>
      <c r="E5527" s="149"/>
      <c r="F5527" s="149"/>
      <c r="G5527" s="149"/>
      <c r="H5527" s="151"/>
      <c r="I5527" s="149"/>
      <c r="J5527" s="149"/>
      <c r="K5527" s="152"/>
      <c r="L5527" s="149"/>
      <c r="M5527" s="149"/>
      <c r="N5527" s="153"/>
      <c r="O5527" s="153"/>
      <c r="P5527" s="153"/>
    </row>
    <row r="5528" spans="1:16" x14ac:dyDescent="0.35">
      <c r="A5528" s="149"/>
      <c r="B5528" s="149"/>
      <c r="C5528" s="150"/>
      <c r="D5528" s="149"/>
      <c r="E5528" s="149"/>
      <c r="F5528" s="149"/>
      <c r="G5528" s="149"/>
      <c r="H5528" s="151"/>
      <c r="I5528" s="149"/>
      <c r="J5528" s="149"/>
      <c r="K5528" s="152"/>
      <c r="L5528" s="149"/>
      <c r="M5528" s="149"/>
      <c r="N5528" s="153"/>
      <c r="O5528" s="153"/>
      <c r="P5528" s="153"/>
    </row>
    <row r="5529" spans="1:16" x14ac:dyDescent="0.35">
      <c r="A5529" s="149"/>
      <c r="B5529" s="149"/>
      <c r="C5529" s="150"/>
      <c r="D5529" s="149"/>
      <c r="E5529" s="149"/>
      <c r="F5529" s="149"/>
      <c r="G5529" s="149"/>
      <c r="H5529" s="151"/>
      <c r="I5529" s="149"/>
      <c r="J5529" s="149"/>
      <c r="K5529" s="152"/>
      <c r="L5529" s="149"/>
      <c r="M5529" s="149"/>
      <c r="N5529" s="153"/>
      <c r="O5529" s="153"/>
      <c r="P5529" s="153"/>
    </row>
    <row r="5530" spans="1:16" x14ac:dyDescent="0.35">
      <c r="A5530" s="149"/>
      <c r="B5530" s="149"/>
      <c r="C5530" s="150"/>
      <c r="D5530" s="149"/>
      <c r="E5530" s="149"/>
      <c r="F5530" s="149"/>
      <c r="G5530" s="149"/>
      <c r="H5530" s="151"/>
      <c r="I5530" s="149"/>
      <c r="J5530" s="149"/>
      <c r="K5530" s="152"/>
      <c r="L5530" s="149"/>
      <c r="M5530" s="149"/>
      <c r="N5530" s="153"/>
      <c r="O5530" s="153"/>
      <c r="P5530" s="153"/>
    </row>
    <row r="5531" spans="1:16" x14ac:dyDescent="0.35">
      <c r="A5531" s="149"/>
      <c r="B5531" s="149"/>
      <c r="C5531" s="150"/>
      <c r="D5531" s="149"/>
      <c r="E5531" s="149"/>
      <c r="F5531" s="149"/>
      <c r="G5531" s="149"/>
      <c r="H5531" s="151"/>
      <c r="I5531" s="149"/>
      <c r="J5531" s="149"/>
      <c r="K5531" s="152"/>
      <c r="L5531" s="149"/>
      <c r="M5531" s="149"/>
      <c r="N5531" s="153"/>
      <c r="O5531" s="153"/>
      <c r="P5531" s="153"/>
    </row>
    <row r="5532" spans="1:16" x14ac:dyDescent="0.35">
      <c r="A5532" s="149"/>
      <c r="B5532" s="149"/>
      <c r="C5532" s="150"/>
      <c r="D5532" s="149"/>
      <c r="E5532" s="149"/>
      <c r="F5532" s="149"/>
      <c r="G5532" s="149"/>
      <c r="H5532" s="151"/>
      <c r="I5532" s="149"/>
      <c r="J5532" s="149"/>
      <c r="K5532" s="152"/>
      <c r="L5532" s="149"/>
      <c r="M5532" s="149"/>
      <c r="N5532" s="153"/>
      <c r="O5532" s="153"/>
      <c r="P5532" s="153"/>
    </row>
    <row r="5533" spans="1:16" x14ac:dyDescent="0.35">
      <c r="A5533" s="149"/>
      <c r="B5533" s="149"/>
      <c r="C5533" s="150"/>
      <c r="D5533" s="149"/>
      <c r="E5533" s="149"/>
      <c r="F5533" s="149"/>
      <c r="G5533" s="149"/>
      <c r="H5533" s="151"/>
      <c r="I5533" s="149"/>
      <c r="J5533" s="149"/>
      <c r="K5533" s="152"/>
      <c r="L5533" s="149"/>
      <c r="M5533" s="149"/>
      <c r="N5533" s="153"/>
      <c r="O5533" s="153"/>
      <c r="P5533" s="153"/>
    </row>
    <row r="5534" spans="1:16" x14ac:dyDescent="0.35">
      <c r="A5534" s="149"/>
      <c r="B5534" s="149"/>
      <c r="C5534" s="150"/>
      <c r="D5534" s="149"/>
      <c r="E5534" s="149"/>
      <c r="F5534" s="149"/>
      <c r="G5534" s="149"/>
      <c r="H5534" s="151"/>
      <c r="I5534" s="149"/>
      <c r="J5534" s="149"/>
      <c r="K5534" s="152"/>
      <c r="L5534" s="149"/>
      <c r="M5534" s="149"/>
      <c r="N5534" s="153"/>
      <c r="O5534" s="153"/>
      <c r="P5534" s="153"/>
    </row>
    <row r="5535" spans="1:16" x14ac:dyDescent="0.35">
      <c r="A5535" s="149"/>
      <c r="B5535" s="149"/>
      <c r="C5535" s="150"/>
      <c r="D5535" s="149"/>
      <c r="E5535" s="149"/>
      <c r="F5535" s="149"/>
      <c r="G5535" s="149"/>
      <c r="H5535" s="151"/>
      <c r="I5535" s="149"/>
      <c r="J5535" s="149"/>
      <c r="K5535" s="152"/>
      <c r="L5535" s="149"/>
      <c r="M5535" s="149"/>
      <c r="N5535" s="153"/>
      <c r="O5535" s="153"/>
      <c r="P5535" s="153"/>
    </row>
    <row r="5536" spans="1:16" x14ac:dyDescent="0.35">
      <c r="A5536" s="149"/>
      <c r="B5536" s="149"/>
      <c r="C5536" s="150"/>
      <c r="D5536" s="149"/>
      <c r="E5536" s="149"/>
      <c r="F5536" s="149"/>
      <c r="G5536" s="149"/>
      <c r="H5536" s="151"/>
      <c r="I5536" s="149"/>
      <c r="J5536" s="149"/>
      <c r="K5536" s="152"/>
      <c r="L5536" s="149"/>
      <c r="M5536" s="149"/>
      <c r="N5536" s="153"/>
      <c r="O5536" s="153"/>
      <c r="P5536" s="153"/>
    </row>
    <row r="5537" spans="1:16" x14ac:dyDescent="0.35">
      <c r="A5537" s="149"/>
      <c r="B5537" s="149"/>
      <c r="C5537" s="150"/>
      <c r="D5537" s="149"/>
      <c r="E5537" s="149"/>
      <c r="F5537" s="149"/>
      <c r="G5537" s="149"/>
      <c r="H5537" s="151"/>
      <c r="I5537" s="149"/>
      <c r="J5537" s="149"/>
      <c r="K5537" s="152"/>
      <c r="L5537" s="149"/>
      <c r="M5537" s="149"/>
      <c r="N5537" s="153"/>
      <c r="O5537" s="153"/>
      <c r="P5537" s="153"/>
    </row>
    <row r="5538" spans="1:16" x14ac:dyDescent="0.35">
      <c r="A5538" s="149"/>
      <c r="B5538" s="149"/>
      <c r="C5538" s="150"/>
      <c r="D5538" s="149"/>
      <c r="E5538" s="149"/>
      <c r="F5538" s="149"/>
      <c r="G5538" s="149"/>
      <c r="H5538" s="151"/>
      <c r="I5538" s="149"/>
      <c r="J5538" s="149"/>
      <c r="K5538" s="152"/>
      <c r="L5538" s="149"/>
      <c r="M5538" s="149"/>
      <c r="N5538" s="153"/>
      <c r="O5538" s="153"/>
      <c r="P5538" s="153"/>
    </row>
    <row r="5539" spans="1:16" x14ac:dyDescent="0.35">
      <c r="A5539" s="149"/>
      <c r="B5539" s="149"/>
      <c r="C5539" s="150"/>
      <c r="D5539" s="149"/>
      <c r="E5539" s="149"/>
      <c r="F5539" s="149"/>
      <c r="G5539" s="149"/>
      <c r="H5539" s="151"/>
      <c r="I5539" s="149"/>
      <c r="J5539" s="149"/>
      <c r="K5539" s="152"/>
      <c r="L5539" s="149"/>
      <c r="M5539" s="149"/>
      <c r="N5539" s="153"/>
      <c r="O5539" s="153"/>
      <c r="P5539" s="153"/>
    </row>
    <row r="5540" spans="1:16" x14ac:dyDescent="0.35">
      <c r="A5540" s="149"/>
      <c r="B5540" s="149"/>
      <c r="C5540" s="150"/>
      <c r="D5540" s="149"/>
      <c r="E5540" s="149"/>
      <c r="F5540" s="149"/>
      <c r="G5540" s="149"/>
      <c r="H5540" s="151"/>
      <c r="I5540" s="149"/>
      <c r="J5540" s="149"/>
      <c r="K5540" s="152"/>
      <c r="L5540" s="149"/>
      <c r="M5540" s="149"/>
      <c r="N5540" s="153"/>
      <c r="O5540" s="153"/>
      <c r="P5540" s="153"/>
    </row>
    <row r="5541" spans="1:16" x14ac:dyDescent="0.35">
      <c r="A5541" s="149"/>
      <c r="B5541" s="149"/>
      <c r="C5541" s="150"/>
      <c r="D5541" s="149"/>
      <c r="E5541" s="149"/>
      <c r="F5541" s="149"/>
      <c r="G5541" s="149"/>
      <c r="H5541" s="151"/>
      <c r="I5541" s="149"/>
      <c r="J5541" s="149"/>
      <c r="K5541" s="152"/>
      <c r="L5541" s="149"/>
      <c r="M5541" s="149"/>
      <c r="N5541" s="153"/>
      <c r="O5541" s="153"/>
      <c r="P5541" s="153"/>
    </row>
    <row r="5542" spans="1:16" x14ac:dyDescent="0.35">
      <c r="A5542" s="149"/>
      <c r="B5542" s="149"/>
      <c r="C5542" s="150"/>
      <c r="D5542" s="149"/>
      <c r="E5542" s="149"/>
      <c r="F5542" s="149"/>
      <c r="G5542" s="149"/>
      <c r="H5542" s="151"/>
      <c r="I5542" s="149"/>
      <c r="J5542" s="149"/>
      <c r="K5542" s="152"/>
      <c r="L5542" s="149"/>
      <c r="M5542" s="149"/>
      <c r="N5542" s="153"/>
      <c r="O5542" s="153"/>
      <c r="P5542" s="153"/>
    </row>
    <row r="5543" spans="1:16" x14ac:dyDescent="0.35">
      <c r="A5543" s="149"/>
      <c r="B5543" s="149"/>
      <c r="C5543" s="150"/>
      <c r="D5543" s="149"/>
      <c r="E5543" s="149"/>
      <c r="F5543" s="149"/>
      <c r="G5543" s="149"/>
      <c r="H5543" s="151"/>
      <c r="I5543" s="149"/>
      <c r="J5543" s="149"/>
      <c r="K5543" s="152"/>
      <c r="L5543" s="149"/>
      <c r="M5543" s="149"/>
      <c r="N5543" s="153"/>
      <c r="O5543" s="153"/>
      <c r="P5543" s="153"/>
    </row>
    <row r="5544" spans="1:16" x14ac:dyDescent="0.35">
      <c r="A5544" s="149"/>
      <c r="B5544" s="149"/>
      <c r="C5544" s="150"/>
      <c r="D5544" s="149"/>
      <c r="E5544" s="149"/>
      <c r="F5544" s="149"/>
      <c r="G5544" s="149"/>
      <c r="H5544" s="151"/>
      <c r="I5544" s="149"/>
      <c r="J5544" s="149"/>
      <c r="K5544" s="152"/>
      <c r="L5544" s="149"/>
      <c r="M5544" s="149"/>
      <c r="N5544" s="153"/>
      <c r="O5544" s="153"/>
      <c r="P5544" s="153"/>
    </row>
    <row r="5545" spans="1:16" x14ac:dyDescent="0.35">
      <c r="A5545" s="149"/>
      <c r="B5545" s="149"/>
      <c r="C5545" s="150"/>
      <c r="D5545" s="149"/>
      <c r="E5545" s="149"/>
      <c r="F5545" s="149"/>
      <c r="G5545" s="149"/>
      <c r="H5545" s="151"/>
      <c r="I5545" s="149"/>
      <c r="J5545" s="149"/>
      <c r="K5545" s="152"/>
      <c r="L5545" s="149"/>
      <c r="M5545" s="149"/>
      <c r="N5545" s="153"/>
      <c r="O5545" s="153"/>
      <c r="P5545" s="153"/>
    </row>
    <row r="5546" spans="1:16" x14ac:dyDescent="0.35">
      <c r="A5546" s="149"/>
      <c r="B5546" s="149"/>
      <c r="C5546" s="150"/>
      <c r="D5546" s="149"/>
      <c r="E5546" s="149"/>
      <c r="F5546" s="149"/>
      <c r="G5546" s="149"/>
      <c r="H5546" s="151"/>
      <c r="I5546" s="149"/>
      <c r="J5546" s="149"/>
      <c r="K5546" s="152"/>
      <c r="L5546" s="149"/>
      <c r="M5546" s="149"/>
      <c r="N5546" s="153"/>
      <c r="O5546" s="153"/>
      <c r="P5546" s="153"/>
    </row>
    <row r="5547" spans="1:16" x14ac:dyDescent="0.35">
      <c r="A5547" s="149"/>
      <c r="B5547" s="149"/>
      <c r="C5547" s="150"/>
      <c r="D5547" s="149"/>
      <c r="E5547" s="149"/>
      <c r="F5547" s="149"/>
      <c r="G5547" s="149"/>
      <c r="H5547" s="151"/>
      <c r="I5547" s="149"/>
      <c r="J5547" s="149"/>
      <c r="K5547" s="152"/>
      <c r="L5547" s="149"/>
      <c r="M5547" s="149"/>
      <c r="N5547" s="153"/>
      <c r="O5547" s="153"/>
      <c r="P5547" s="153"/>
    </row>
    <row r="5548" spans="1:16" x14ac:dyDescent="0.35">
      <c r="A5548" s="149"/>
      <c r="B5548" s="149"/>
      <c r="C5548" s="150"/>
      <c r="D5548" s="149"/>
      <c r="E5548" s="149"/>
      <c r="F5548" s="149"/>
      <c r="G5548" s="149"/>
      <c r="H5548" s="151"/>
      <c r="I5548" s="149"/>
      <c r="J5548" s="149"/>
      <c r="K5548" s="152"/>
      <c r="L5548" s="149"/>
      <c r="M5548" s="149"/>
      <c r="N5548" s="153"/>
      <c r="O5548" s="153"/>
      <c r="P5548" s="153"/>
    </row>
    <row r="5549" spans="1:16" x14ac:dyDescent="0.35">
      <c r="A5549" s="149"/>
      <c r="B5549" s="149"/>
      <c r="C5549" s="150"/>
      <c r="D5549" s="149"/>
      <c r="E5549" s="149"/>
      <c r="F5549" s="149"/>
      <c r="G5549" s="149"/>
      <c r="H5549" s="151"/>
      <c r="I5549" s="149"/>
      <c r="J5549" s="149"/>
      <c r="K5549" s="152"/>
      <c r="L5549" s="149"/>
      <c r="M5549" s="149"/>
      <c r="N5549" s="153"/>
      <c r="O5549" s="153"/>
      <c r="P5549" s="153"/>
    </row>
    <row r="5550" spans="1:16" x14ac:dyDescent="0.35">
      <c r="A5550" s="149"/>
      <c r="B5550" s="149"/>
      <c r="C5550" s="150"/>
      <c r="D5550" s="149"/>
      <c r="E5550" s="149"/>
      <c r="F5550" s="149"/>
      <c r="G5550" s="149"/>
      <c r="H5550" s="151"/>
      <c r="I5550" s="149"/>
      <c r="J5550" s="149"/>
      <c r="K5550" s="152"/>
      <c r="L5550" s="149"/>
      <c r="M5550" s="149"/>
      <c r="N5550" s="153"/>
      <c r="O5550" s="153"/>
      <c r="P5550" s="153"/>
    </row>
    <row r="5551" spans="1:16" x14ac:dyDescent="0.35">
      <c r="A5551" s="149"/>
      <c r="B5551" s="149"/>
      <c r="C5551" s="150"/>
      <c r="D5551" s="149"/>
      <c r="E5551" s="149"/>
      <c r="F5551" s="149"/>
      <c r="G5551" s="149"/>
      <c r="H5551" s="151"/>
      <c r="I5551" s="149"/>
      <c r="J5551" s="149"/>
      <c r="K5551" s="152"/>
      <c r="L5551" s="149"/>
      <c r="M5551" s="149"/>
      <c r="N5551" s="153"/>
      <c r="O5551" s="153"/>
      <c r="P5551" s="153"/>
    </row>
    <row r="5552" spans="1:16" x14ac:dyDescent="0.35">
      <c r="A5552" s="149"/>
      <c r="B5552" s="149"/>
      <c r="C5552" s="150"/>
      <c r="D5552" s="149"/>
      <c r="E5552" s="149"/>
      <c r="F5552" s="149"/>
      <c r="G5552" s="149"/>
      <c r="H5552" s="151"/>
      <c r="I5552" s="149"/>
      <c r="J5552" s="149"/>
      <c r="K5552" s="152"/>
      <c r="L5552" s="149"/>
      <c r="M5552" s="149"/>
      <c r="N5552" s="153"/>
      <c r="O5552" s="153"/>
      <c r="P5552" s="153"/>
    </row>
    <row r="5553" spans="1:16" x14ac:dyDescent="0.35">
      <c r="A5553" s="149"/>
      <c r="B5553" s="149"/>
      <c r="C5553" s="150"/>
      <c r="D5553" s="149"/>
      <c r="E5553" s="149"/>
      <c r="F5553" s="149"/>
      <c r="G5553" s="149"/>
      <c r="H5553" s="151"/>
      <c r="I5553" s="149"/>
      <c r="J5553" s="149"/>
      <c r="K5553" s="152"/>
      <c r="L5553" s="149"/>
      <c r="M5553" s="149"/>
      <c r="N5553" s="153"/>
      <c r="O5553" s="153"/>
      <c r="P5553" s="153"/>
    </row>
    <row r="5554" spans="1:16" x14ac:dyDescent="0.35">
      <c r="A5554" s="149"/>
      <c r="B5554" s="149"/>
      <c r="C5554" s="150"/>
      <c r="D5554" s="149"/>
      <c r="E5554" s="149"/>
      <c r="F5554" s="149"/>
      <c r="G5554" s="149"/>
      <c r="H5554" s="151"/>
      <c r="I5554" s="149"/>
      <c r="J5554" s="149"/>
      <c r="K5554" s="152"/>
      <c r="L5554" s="149"/>
      <c r="M5554" s="149"/>
      <c r="N5554" s="153"/>
      <c r="O5554" s="153"/>
      <c r="P5554" s="153"/>
    </row>
    <row r="5555" spans="1:16" x14ac:dyDescent="0.35">
      <c r="A5555" s="149"/>
      <c r="B5555" s="149"/>
      <c r="C5555" s="150"/>
      <c r="D5555" s="149"/>
      <c r="E5555" s="149"/>
      <c r="F5555" s="149"/>
      <c r="G5555" s="149"/>
      <c r="H5555" s="151"/>
      <c r="I5555" s="149"/>
      <c r="J5555" s="149"/>
      <c r="K5555" s="152"/>
      <c r="L5555" s="149"/>
      <c r="M5555" s="149"/>
      <c r="N5555" s="153"/>
      <c r="O5555" s="153"/>
      <c r="P5555" s="153"/>
    </row>
    <row r="5556" spans="1:16" x14ac:dyDescent="0.35">
      <c r="A5556" s="149"/>
      <c r="B5556" s="149"/>
      <c r="C5556" s="150"/>
      <c r="D5556" s="149"/>
      <c r="E5556" s="149"/>
      <c r="F5556" s="149"/>
      <c r="G5556" s="149"/>
      <c r="H5556" s="151"/>
      <c r="I5556" s="149"/>
      <c r="J5556" s="149"/>
      <c r="K5556" s="152"/>
      <c r="L5556" s="149"/>
      <c r="M5556" s="149"/>
      <c r="N5556" s="153"/>
      <c r="O5556" s="153"/>
      <c r="P5556" s="153"/>
    </row>
    <row r="5557" spans="1:16" x14ac:dyDescent="0.35">
      <c r="A5557" s="149"/>
      <c r="B5557" s="149"/>
      <c r="C5557" s="150"/>
      <c r="D5557" s="149"/>
      <c r="E5557" s="149"/>
      <c r="F5557" s="149"/>
      <c r="G5557" s="149"/>
      <c r="H5557" s="151"/>
      <c r="I5557" s="149"/>
      <c r="J5557" s="149"/>
      <c r="K5557" s="152"/>
      <c r="L5557" s="149"/>
      <c r="M5557" s="149"/>
      <c r="N5557" s="153"/>
      <c r="O5557" s="153"/>
      <c r="P5557" s="153"/>
    </row>
    <row r="5558" spans="1:16" x14ac:dyDescent="0.35">
      <c r="A5558" s="149"/>
      <c r="B5558" s="149"/>
      <c r="C5558" s="150"/>
      <c r="D5558" s="149"/>
      <c r="E5558" s="149"/>
      <c r="F5558" s="149"/>
      <c r="G5558" s="149"/>
      <c r="H5558" s="151"/>
      <c r="I5558" s="149"/>
      <c r="J5558" s="149"/>
      <c r="K5558" s="152"/>
      <c r="L5558" s="149"/>
      <c r="M5558" s="149"/>
      <c r="N5558" s="153"/>
      <c r="O5558" s="153"/>
      <c r="P5558" s="153"/>
    </row>
    <row r="5559" spans="1:16" x14ac:dyDescent="0.35">
      <c r="A5559" s="149"/>
      <c r="B5559" s="149"/>
      <c r="C5559" s="150"/>
      <c r="D5559" s="149"/>
      <c r="E5559" s="149"/>
      <c r="F5559" s="149"/>
      <c r="G5559" s="149"/>
      <c r="H5559" s="151"/>
      <c r="I5559" s="149"/>
      <c r="J5559" s="149"/>
      <c r="K5559" s="152"/>
      <c r="L5559" s="149"/>
      <c r="M5559" s="149"/>
      <c r="N5559" s="153"/>
      <c r="O5559" s="153"/>
      <c r="P5559" s="153"/>
    </row>
    <row r="5560" spans="1:16" x14ac:dyDescent="0.35">
      <c r="A5560" s="149"/>
      <c r="B5560" s="149"/>
      <c r="C5560" s="150"/>
      <c r="D5560" s="149"/>
      <c r="E5560" s="149"/>
      <c r="F5560" s="149"/>
      <c r="G5560" s="149"/>
      <c r="H5560" s="151"/>
      <c r="I5560" s="149"/>
      <c r="J5560" s="149"/>
      <c r="K5560" s="152"/>
      <c r="L5560" s="149"/>
      <c r="M5560" s="149"/>
      <c r="N5560" s="153"/>
      <c r="O5560" s="153"/>
      <c r="P5560" s="153"/>
    </row>
    <row r="5561" spans="1:16" x14ac:dyDescent="0.35">
      <c r="A5561" s="149"/>
      <c r="B5561" s="149"/>
      <c r="C5561" s="150"/>
      <c r="D5561" s="149"/>
      <c r="E5561" s="149"/>
      <c r="F5561" s="149"/>
      <c r="G5561" s="149"/>
      <c r="H5561" s="151"/>
      <c r="I5561" s="149"/>
      <c r="J5561" s="149"/>
      <c r="K5561" s="152"/>
      <c r="L5561" s="149"/>
      <c r="M5561" s="149"/>
      <c r="N5561" s="153"/>
      <c r="O5561" s="153"/>
      <c r="P5561" s="153"/>
    </row>
    <row r="5562" spans="1:16" x14ac:dyDescent="0.35">
      <c r="A5562" s="149"/>
      <c r="B5562" s="149"/>
      <c r="C5562" s="150"/>
      <c r="D5562" s="149"/>
      <c r="E5562" s="149"/>
      <c r="F5562" s="149"/>
      <c r="G5562" s="149"/>
      <c r="H5562" s="151"/>
      <c r="I5562" s="149"/>
      <c r="J5562" s="149"/>
      <c r="K5562" s="152"/>
      <c r="L5562" s="149"/>
      <c r="M5562" s="149"/>
      <c r="N5562" s="153"/>
      <c r="O5562" s="153"/>
      <c r="P5562" s="153"/>
    </row>
    <row r="5563" spans="1:16" x14ac:dyDescent="0.35">
      <c r="A5563" s="149"/>
      <c r="B5563" s="149"/>
      <c r="C5563" s="150"/>
      <c r="D5563" s="149"/>
      <c r="E5563" s="149"/>
      <c r="F5563" s="149"/>
      <c r="G5563" s="149"/>
      <c r="H5563" s="151"/>
      <c r="I5563" s="149"/>
      <c r="J5563" s="149"/>
      <c r="K5563" s="152"/>
      <c r="L5563" s="149"/>
      <c r="M5563" s="149"/>
      <c r="N5563" s="153"/>
      <c r="O5563" s="153"/>
      <c r="P5563" s="153"/>
    </row>
    <row r="5564" spans="1:16" x14ac:dyDescent="0.35">
      <c r="A5564" s="149"/>
      <c r="B5564" s="149"/>
      <c r="C5564" s="150"/>
      <c r="D5564" s="149"/>
      <c r="E5564" s="149"/>
      <c r="F5564" s="149"/>
      <c r="G5564" s="149"/>
      <c r="H5564" s="151"/>
      <c r="I5564" s="149"/>
      <c r="J5564" s="149"/>
      <c r="K5564" s="152"/>
      <c r="L5564" s="149"/>
      <c r="M5564" s="149"/>
      <c r="N5564" s="153"/>
      <c r="O5564" s="153"/>
      <c r="P5564" s="153"/>
    </row>
    <row r="5565" spans="1:16" x14ac:dyDescent="0.35">
      <c r="A5565" s="149"/>
      <c r="B5565" s="149"/>
      <c r="C5565" s="150"/>
      <c r="D5565" s="149"/>
      <c r="E5565" s="149"/>
      <c r="F5565" s="149"/>
      <c r="G5565" s="149"/>
      <c r="H5565" s="151"/>
      <c r="I5565" s="149"/>
      <c r="J5565" s="149"/>
      <c r="K5565" s="152"/>
      <c r="L5565" s="149"/>
      <c r="M5565" s="149"/>
      <c r="N5565" s="153"/>
      <c r="O5565" s="153"/>
      <c r="P5565" s="153"/>
    </row>
    <row r="5566" spans="1:16" x14ac:dyDescent="0.35">
      <c r="A5566" s="149"/>
      <c r="B5566" s="149"/>
      <c r="C5566" s="150"/>
      <c r="D5566" s="149"/>
      <c r="E5566" s="149"/>
      <c r="F5566" s="149"/>
      <c r="G5566" s="149"/>
      <c r="H5566" s="151"/>
      <c r="I5566" s="149"/>
      <c r="J5566" s="149"/>
      <c r="K5566" s="152"/>
      <c r="L5566" s="149"/>
      <c r="M5566" s="149"/>
      <c r="N5566" s="153"/>
      <c r="O5566" s="153"/>
      <c r="P5566" s="153"/>
    </row>
    <row r="5567" spans="1:16" x14ac:dyDescent="0.35">
      <c r="A5567" s="149"/>
      <c r="B5567" s="149"/>
      <c r="C5567" s="150"/>
      <c r="D5567" s="149"/>
      <c r="E5567" s="149"/>
      <c r="F5567" s="149"/>
      <c r="G5567" s="149"/>
      <c r="H5567" s="151"/>
      <c r="I5567" s="149"/>
      <c r="J5567" s="149"/>
      <c r="K5567" s="152"/>
      <c r="L5567" s="149"/>
      <c r="M5567" s="149"/>
      <c r="N5567" s="153"/>
      <c r="O5567" s="153"/>
      <c r="P5567" s="153"/>
    </row>
    <row r="5568" spans="1:16" x14ac:dyDescent="0.35">
      <c r="A5568" s="149"/>
      <c r="B5568" s="149"/>
      <c r="C5568" s="150"/>
      <c r="D5568" s="149"/>
      <c r="E5568" s="149"/>
      <c r="F5568" s="149"/>
      <c r="G5568" s="149"/>
      <c r="H5568" s="151"/>
      <c r="I5568" s="149"/>
      <c r="J5568" s="149"/>
      <c r="K5568" s="152"/>
      <c r="L5568" s="149"/>
      <c r="M5568" s="149"/>
      <c r="N5568" s="153"/>
      <c r="O5568" s="153"/>
      <c r="P5568" s="153"/>
    </row>
    <row r="5569" spans="1:16" x14ac:dyDescent="0.35">
      <c r="A5569" s="149"/>
      <c r="B5569" s="149"/>
      <c r="C5569" s="150"/>
      <c r="D5569" s="149"/>
      <c r="E5569" s="149"/>
      <c r="F5569" s="149"/>
      <c r="G5569" s="149"/>
      <c r="H5569" s="151"/>
      <c r="I5569" s="149"/>
      <c r="J5569" s="149"/>
      <c r="K5569" s="152"/>
      <c r="L5569" s="149"/>
      <c r="M5569" s="149"/>
      <c r="N5569" s="153"/>
      <c r="O5569" s="153"/>
      <c r="P5569" s="153"/>
    </row>
    <row r="5570" spans="1:16" x14ac:dyDescent="0.35">
      <c r="A5570" s="149"/>
      <c r="B5570" s="149"/>
      <c r="C5570" s="150"/>
      <c r="D5570" s="149"/>
      <c r="E5570" s="149"/>
      <c r="F5570" s="149"/>
      <c r="G5570" s="149"/>
      <c r="H5570" s="151"/>
      <c r="I5570" s="149"/>
      <c r="J5570" s="149"/>
      <c r="K5570" s="152"/>
      <c r="L5570" s="149"/>
      <c r="M5570" s="149"/>
      <c r="N5570" s="153"/>
      <c r="O5570" s="153"/>
      <c r="P5570" s="153"/>
    </row>
    <row r="5571" spans="1:16" x14ac:dyDescent="0.35">
      <c r="A5571" s="149"/>
      <c r="B5571" s="149"/>
      <c r="C5571" s="150"/>
      <c r="D5571" s="149"/>
      <c r="E5571" s="149"/>
      <c r="F5571" s="149"/>
      <c r="G5571" s="149"/>
      <c r="H5571" s="151"/>
      <c r="I5571" s="149"/>
      <c r="J5571" s="149"/>
      <c r="K5571" s="152"/>
      <c r="L5571" s="149"/>
      <c r="M5571" s="149"/>
      <c r="N5571" s="153"/>
      <c r="O5571" s="153"/>
      <c r="P5571" s="153"/>
    </row>
    <row r="5572" spans="1:16" x14ac:dyDescent="0.35">
      <c r="A5572" s="149"/>
      <c r="B5572" s="149"/>
      <c r="C5572" s="150"/>
      <c r="D5572" s="149"/>
      <c r="E5572" s="149"/>
      <c r="F5572" s="149"/>
      <c r="G5572" s="149"/>
      <c r="H5572" s="151"/>
      <c r="I5572" s="149"/>
      <c r="J5572" s="149"/>
      <c r="K5572" s="152"/>
      <c r="L5572" s="149"/>
      <c r="M5572" s="149"/>
      <c r="N5572" s="153"/>
      <c r="O5572" s="153"/>
      <c r="P5572" s="153"/>
    </row>
    <row r="5573" spans="1:16" x14ac:dyDescent="0.35">
      <c r="A5573" s="149"/>
      <c r="B5573" s="149"/>
      <c r="C5573" s="150"/>
      <c r="D5573" s="149"/>
      <c r="E5573" s="149"/>
      <c r="F5573" s="149"/>
      <c r="G5573" s="149"/>
      <c r="H5573" s="151"/>
      <c r="I5573" s="149"/>
      <c r="J5573" s="149"/>
      <c r="K5573" s="152"/>
      <c r="L5573" s="149"/>
      <c r="M5573" s="149"/>
      <c r="N5573" s="153"/>
      <c r="O5573" s="153"/>
      <c r="P5573" s="153"/>
    </row>
    <row r="5574" spans="1:16" x14ac:dyDescent="0.35">
      <c r="A5574" s="149"/>
      <c r="B5574" s="149"/>
      <c r="C5574" s="150"/>
      <c r="D5574" s="149"/>
      <c r="E5574" s="149"/>
      <c r="F5574" s="149"/>
      <c r="G5574" s="149"/>
      <c r="H5574" s="151"/>
      <c r="I5574" s="149"/>
      <c r="J5574" s="149"/>
      <c r="K5574" s="152"/>
      <c r="L5574" s="149"/>
      <c r="M5574" s="149"/>
      <c r="N5574" s="153"/>
      <c r="O5574" s="153"/>
      <c r="P5574" s="153"/>
    </row>
    <row r="5575" spans="1:16" x14ac:dyDescent="0.35">
      <c r="A5575" s="149"/>
      <c r="B5575" s="149"/>
      <c r="C5575" s="150"/>
      <c r="D5575" s="149"/>
      <c r="E5575" s="149"/>
      <c r="F5575" s="149"/>
      <c r="G5575" s="149"/>
      <c r="H5575" s="151"/>
      <c r="I5575" s="149"/>
      <c r="J5575" s="149"/>
      <c r="K5575" s="152"/>
      <c r="L5575" s="149"/>
      <c r="M5575" s="149"/>
      <c r="N5575" s="153"/>
      <c r="O5575" s="153"/>
      <c r="P5575" s="153"/>
    </row>
    <row r="5576" spans="1:16" x14ac:dyDescent="0.35">
      <c r="A5576" s="149"/>
      <c r="B5576" s="149"/>
      <c r="C5576" s="150"/>
      <c r="D5576" s="149"/>
      <c r="E5576" s="149"/>
      <c r="F5576" s="149"/>
      <c r="G5576" s="149"/>
      <c r="H5576" s="151"/>
      <c r="I5576" s="149"/>
      <c r="J5576" s="149"/>
      <c r="K5576" s="152"/>
      <c r="L5576" s="149"/>
      <c r="M5576" s="149"/>
      <c r="N5576" s="153"/>
      <c r="O5576" s="153"/>
      <c r="P5576" s="153"/>
    </row>
    <row r="5577" spans="1:16" x14ac:dyDescent="0.35">
      <c r="A5577" s="149"/>
      <c r="B5577" s="149"/>
      <c r="C5577" s="150"/>
      <c r="D5577" s="149"/>
      <c r="E5577" s="149"/>
      <c r="F5577" s="149"/>
      <c r="G5577" s="149"/>
      <c r="H5577" s="151"/>
      <c r="I5577" s="149"/>
      <c r="J5577" s="149"/>
      <c r="K5577" s="152"/>
      <c r="L5577" s="149"/>
      <c r="M5577" s="149"/>
      <c r="N5577" s="153"/>
      <c r="O5577" s="153"/>
      <c r="P5577" s="153"/>
    </row>
    <row r="5578" spans="1:16" x14ac:dyDescent="0.35">
      <c r="A5578" s="149"/>
      <c r="B5578" s="149"/>
      <c r="C5578" s="150"/>
      <c r="D5578" s="149"/>
      <c r="E5578" s="149"/>
      <c r="F5578" s="149"/>
      <c r="G5578" s="149"/>
      <c r="H5578" s="151"/>
      <c r="I5578" s="149"/>
      <c r="J5578" s="149"/>
      <c r="K5578" s="152"/>
      <c r="L5578" s="149"/>
      <c r="M5578" s="149"/>
      <c r="N5578" s="153"/>
      <c r="O5578" s="153"/>
      <c r="P5578" s="153"/>
    </row>
    <row r="5579" spans="1:16" x14ac:dyDescent="0.35">
      <c r="A5579" s="149"/>
      <c r="B5579" s="149"/>
      <c r="C5579" s="150"/>
      <c r="D5579" s="149"/>
      <c r="E5579" s="149"/>
      <c r="F5579" s="149"/>
      <c r="G5579" s="149"/>
      <c r="H5579" s="151"/>
      <c r="I5579" s="149"/>
      <c r="J5579" s="149"/>
      <c r="K5579" s="152"/>
      <c r="L5579" s="149"/>
      <c r="M5579" s="149"/>
      <c r="N5579" s="153"/>
      <c r="O5579" s="153"/>
      <c r="P5579" s="153"/>
    </row>
    <row r="5580" spans="1:16" x14ac:dyDescent="0.35">
      <c r="A5580" s="149"/>
      <c r="B5580" s="149"/>
      <c r="C5580" s="150"/>
      <c r="D5580" s="149"/>
      <c r="E5580" s="149"/>
      <c r="F5580" s="149"/>
      <c r="G5580" s="149"/>
      <c r="H5580" s="151"/>
      <c r="I5580" s="149"/>
      <c r="J5580" s="149"/>
      <c r="K5580" s="152"/>
      <c r="L5580" s="149"/>
      <c r="M5580" s="149"/>
      <c r="N5580" s="153"/>
      <c r="O5580" s="153"/>
      <c r="P5580" s="153"/>
    </row>
    <row r="5581" spans="1:16" x14ac:dyDescent="0.35">
      <c r="A5581" s="149"/>
      <c r="B5581" s="149"/>
      <c r="C5581" s="150"/>
      <c r="D5581" s="149"/>
      <c r="E5581" s="149"/>
      <c r="F5581" s="149"/>
      <c r="G5581" s="149"/>
      <c r="H5581" s="151"/>
      <c r="I5581" s="149"/>
      <c r="J5581" s="149"/>
      <c r="K5581" s="152"/>
      <c r="L5581" s="149"/>
      <c r="M5581" s="149"/>
      <c r="N5581" s="153"/>
      <c r="O5581" s="153"/>
      <c r="P5581" s="153"/>
    </row>
    <row r="5582" spans="1:16" x14ac:dyDescent="0.35">
      <c r="A5582" s="149"/>
      <c r="B5582" s="149"/>
      <c r="C5582" s="150"/>
      <c r="D5582" s="149"/>
      <c r="E5582" s="149"/>
      <c r="F5582" s="149"/>
      <c r="G5582" s="149"/>
      <c r="H5582" s="151"/>
      <c r="I5582" s="149"/>
      <c r="J5582" s="149"/>
      <c r="K5582" s="152"/>
      <c r="L5582" s="149"/>
      <c r="M5582" s="149"/>
      <c r="N5582" s="153"/>
      <c r="O5582" s="153"/>
      <c r="P5582" s="153"/>
    </row>
    <row r="5583" spans="1:16" x14ac:dyDescent="0.35">
      <c r="A5583" s="149"/>
      <c r="B5583" s="149"/>
      <c r="C5583" s="150"/>
      <c r="D5583" s="149"/>
      <c r="E5583" s="149"/>
      <c r="F5583" s="149"/>
      <c r="G5583" s="149"/>
      <c r="H5583" s="151"/>
      <c r="I5583" s="149"/>
      <c r="J5583" s="149"/>
      <c r="K5583" s="152"/>
      <c r="L5583" s="149"/>
      <c r="M5583" s="149"/>
      <c r="N5583" s="153"/>
      <c r="O5583" s="153"/>
      <c r="P5583" s="153"/>
    </row>
    <row r="5584" spans="1:16" x14ac:dyDescent="0.35">
      <c r="A5584" s="149"/>
      <c r="B5584" s="149"/>
      <c r="C5584" s="150"/>
      <c r="D5584" s="149"/>
      <c r="E5584" s="149"/>
      <c r="F5584" s="149"/>
      <c r="G5584" s="149"/>
      <c r="H5584" s="151"/>
      <c r="I5584" s="149"/>
      <c r="J5584" s="149"/>
      <c r="K5584" s="152"/>
      <c r="L5584" s="149"/>
      <c r="M5584" s="149"/>
      <c r="N5584" s="153"/>
      <c r="O5584" s="153"/>
      <c r="P5584" s="153"/>
    </row>
    <row r="5585" spans="1:16" x14ac:dyDescent="0.35">
      <c r="A5585" s="149"/>
      <c r="B5585" s="149"/>
      <c r="C5585" s="150"/>
      <c r="D5585" s="149"/>
      <c r="E5585" s="149"/>
      <c r="F5585" s="149"/>
      <c r="G5585" s="149"/>
      <c r="H5585" s="151"/>
      <c r="I5585" s="149"/>
      <c r="J5585" s="149"/>
      <c r="K5585" s="152"/>
      <c r="L5585" s="149"/>
      <c r="M5585" s="149"/>
      <c r="N5585" s="153"/>
      <c r="O5585" s="153"/>
      <c r="P5585" s="153"/>
    </row>
    <row r="5586" spans="1:16" x14ac:dyDescent="0.35">
      <c r="A5586" s="149"/>
      <c r="B5586" s="149"/>
      <c r="C5586" s="150"/>
      <c r="D5586" s="149"/>
      <c r="E5586" s="149"/>
      <c r="F5586" s="149"/>
      <c r="G5586" s="149"/>
      <c r="H5586" s="151"/>
      <c r="I5586" s="149"/>
      <c r="J5586" s="149"/>
      <c r="K5586" s="152"/>
      <c r="L5586" s="149"/>
      <c r="M5586" s="149"/>
      <c r="N5586" s="153"/>
      <c r="O5586" s="153"/>
      <c r="P5586" s="153"/>
    </row>
    <row r="5587" spans="1:16" x14ac:dyDescent="0.35">
      <c r="A5587" s="149"/>
      <c r="B5587" s="149"/>
      <c r="C5587" s="150"/>
      <c r="D5587" s="149"/>
      <c r="E5587" s="149"/>
      <c r="F5587" s="149"/>
      <c r="G5587" s="149"/>
      <c r="H5587" s="151"/>
      <c r="I5587" s="149"/>
      <c r="J5587" s="149"/>
      <c r="K5587" s="152"/>
      <c r="L5587" s="149"/>
      <c r="M5587" s="149"/>
      <c r="N5587" s="153"/>
      <c r="O5587" s="153"/>
      <c r="P5587" s="153"/>
    </row>
    <row r="5588" spans="1:16" x14ac:dyDescent="0.35">
      <c r="A5588" s="149"/>
      <c r="B5588" s="149"/>
      <c r="C5588" s="150"/>
      <c r="D5588" s="149"/>
      <c r="E5588" s="149"/>
      <c r="F5588" s="149"/>
      <c r="G5588" s="149"/>
      <c r="H5588" s="151"/>
      <c r="I5588" s="149"/>
      <c r="J5588" s="149"/>
      <c r="K5588" s="152"/>
      <c r="L5588" s="149"/>
      <c r="M5588" s="149"/>
      <c r="N5588" s="153"/>
      <c r="O5588" s="153"/>
      <c r="P5588" s="153"/>
    </row>
    <row r="5589" spans="1:16" x14ac:dyDescent="0.35">
      <c r="A5589" s="149"/>
      <c r="B5589" s="149"/>
      <c r="C5589" s="150"/>
      <c r="D5589" s="149"/>
      <c r="E5589" s="149"/>
      <c r="F5589" s="149"/>
      <c r="G5589" s="149"/>
      <c r="H5589" s="151"/>
      <c r="I5589" s="149"/>
      <c r="J5589" s="149"/>
      <c r="K5589" s="152"/>
      <c r="L5589" s="149"/>
      <c r="M5589" s="149"/>
      <c r="N5589" s="153"/>
      <c r="O5589" s="153"/>
      <c r="P5589" s="153"/>
    </row>
    <row r="5590" spans="1:16" x14ac:dyDescent="0.35">
      <c r="A5590" s="149"/>
      <c r="B5590" s="149"/>
      <c r="C5590" s="150"/>
      <c r="D5590" s="149"/>
      <c r="E5590" s="149"/>
      <c r="F5590" s="149"/>
      <c r="G5590" s="149"/>
      <c r="H5590" s="151"/>
      <c r="I5590" s="149"/>
      <c r="J5590" s="149"/>
      <c r="K5590" s="152"/>
      <c r="L5590" s="149"/>
      <c r="M5590" s="149"/>
      <c r="N5590" s="153"/>
      <c r="O5590" s="153"/>
      <c r="P5590" s="153"/>
    </row>
    <row r="5591" spans="1:16" x14ac:dyDescent="0.35">
      <c r="A5591" s="149"/>
      <c r="B5591" s="149"/>
      <c r="C5591" s="150"/>
      <c r="D5591" s="149"/>
      <c r="E5591" s="149"/>
      <c r="F5591" s="149"/>
      <c r="G5591" s="149"/>
      <c r="H5591" s="151"/>
      <c r="I5591" s="149"/>
      <c r="J5591" s="149"/>
      <c r="K5591" s="152"/>
      <c r="L5591" s="149"/>
      <c r="M5591" s="149"/>
      <c r="N5591" s="153"/>
      <c r="O5591" s="153"/>
      <c r="P5591" s="153"/>
    </row>
    <row r="5592" spans="1:16" x14ac:dyDescent="0.35">
      <c r="A5592" s="149"/>
      <c r="B5592" s="149"/>
      <c r="C5592" s="150"/>
      <c r="D5592" s="149"/>
      <c r="E5592" s="149"/>
      <c r="F5592" s="149"/>
      <c r="G5592" s="149"/>
      <c r="H5592" s="151"/>
      <c r="I5592" s="149"/>
      <c r="J5592" s="149"/>
      <c r="K5592" s="152"/>
      <c r="L5592" s="149"/>
      <c r="M5592" s="149"/>
      <c r="N5592" s="153"/>
      <c r="O5592" s="153"/>
      <c r="P5592" s="153"/>
    </row>
    <row r="5593" spans="1:16" x14ac:dyDescent="0.35">
      <c r="A5593" s="149"/>
      <c r="B5593" s="149"/>
      <c r="C5593" s="150"/>
      <c r="D5593" s="149"/>
      <c r="E5593" s="149"/>
      <c r="F5593" s="149"/>
      <c r="G5593" s="149"/>
      <c r="H5593" s="151"/>
      <c r="I5593" s="149"/>
      <c r="J5593" s="149"/>
      <c r="K5593" s="152"/>
      <c r="L5593" s="149"/>
      <c r="M5593" s="149"/>
      <c r="N5593" s="153"/>
      <c r="O5593" s="153"/>
      <c r="P5593" s="153"/>
    </row>
    <row r="5594" spans="1:16" x14ac:dyDescent="0.35">
      <c r="A5594" s="149"/>
      <c r="B5594" s="149"/>
      <c r="C5594" s="150"/>
      <c r="D5594" s="149"/>
      <c r="E5594" s="149"/>
      <c r="F5594" s="149"/>
      <c r="G5594" s="149"/>
      <c r="H5594" s="151"/>
      <c r="I5594" s="149"/>
      <c r="J5594" s="149"/>
      <c r="K5594" s="152"/>
      <c r="L5594" s="149"/>
      <c r="M5594" s="149"/>
      <c r="N5594" s="153"/>
      <c r="O5594" s="153"/>
      <c r="P5594" s="153"/>
    </row>
    <row r="5595" spans="1:16" x14ac:dyDescent="0.35">
      <c r="A5595" s="149"/>
      <c r="B5595" s="149"/>
      <c r="C5595" s="150"/>
      <c r="D5595" s="149"/>
      <c r="E5595" s="149"/>
      <c r="F5595" s="149"/>
      <c r="G5595" s="149"/>
      <c r="H5595" s="151"/>
      <c r="I5595" s="149"/>
      <c r="J5595" s="149"/>
      <c r="K5595" s="152"/>
      <c r="L5595" s="149"/>
      <c r="M5595" s="149"/>
      <c r="N5595" s="153"/>
      <c r="O5595" s="153"/>
      <c r="P5595" s="153"/>
    </row>
    <row r="5596" spans="1:16" x14ac:dyDescent="0.35">
      <c r="A5596" s="149"/>
      <c r="B5596" s="149"/>
      <c r="C5596" s="150"/>
      <c r="D5596" s="149"/>
      <c r="E5596" s="149"/>
      <c r="F5596" s="149"/>
      <c r="G5596" s="149"/>
      <c r="H5596" s="151"/>
      <c r="I5596" s="149"/>
      <c r="J5596" s="149"/>
      <c r="K5596" s="152"/>
      <c r="L5596" s="149"/>
      <c r="M5596" s="149"/>
      <c r="N5596" s="153"/>
      <c r="O5596" s="153"/>
      <c r="P5596" s="153"/>
    </row>
    <row r="5597" spans="1:16" x14ac:dyDescent="0.35">
      <c r="A5597" s="149"/>
      <c r="B5597" s="149"/>
      <c r="C5597" s="150"/>
      <c r="D5597" s="149"/>
      <c r="E5597" s="149"/>
      <c r="F5597" s="149"/>
      <c r="G5597" s="149"/>
      <c r="H5597" s="151"/>
      <c r="I5597" s="149"/>
      <c r="J5597" s="149"/>
      <c r="K5597" s="152"/>
      <c r="L5597" s="149"/>
      <c r="M5597" s="149"/>
      <c r="N5597" s="153"/>
      <c r="O5597" s="153"/>
      <c r="P5597" s="153"/>
    </row>
    <row r="5598" spans="1:16" x14ac:dyDescent="0.35">
      <c r="A5598" s="149"/>
      <c r="B5598" s="149"/>
      <c r="C5598" s="150"/>
      <c r="D5598" s="149"/>
      <c r="E5598" s="149"/>
      <c r="F5598" s="149"/>
      <c r="G5598" s="149"/>
      <c r="H5598" s="151"/>
      <c r="I5598" s="149"/>
      <c r="J5598" s="149"/>
      <c r="K5598" s="152"/>
      <c r="L5598" s="149"/>
      <c r="M5598" s="149"/>
      <c r="N5598" s="153"/>
      <c r="O5598" s="153"/>
      <c r="P5598" s="153"/>
    </row>
    <row r="5599" spans="1:16" x14ac:dyDescent="0.35">
      <c r="A5599" s="149"/>
      <c r="B5599" s="149"/>
      <c r="C5599" s="150"/>
      <c r="D5599" s="149"/>
      <c r="E5599" s="149"/>
      <c r="F5599" s="149"/>
      <c r="G5599" s="149"/>
      <c r="H5599" s="151"/>
      <c r="I5599" s="149"/>
      <c r="J5599" s="149"/>
      <c r="K5599" s="152"/>
      <c r="L5599" s="149"/>
      <c r="M5599" s="149"/>
      <c r="N5599" s="153"/>
      <c r="O5599" s="153"/>
      <c r="P5599" s="153"/>
    </row>
    <row r="5600" spans="1:16" ht="0" hidden="1" customHeight="1" x14ac:dyDescent="0.35">
      <c r="A5600" s="149"/>
      <c r="B5600" s="149"/>
      <c r="C5600" s="150"/>
      <c r="D5600" s="149"/>
      <c r="E5600" s="149"/>
      <c r="F5600" s="149"/>
      <c r="G5600" s="149"/>
      <c r="H5600" s="151"/>
      <c r="I5600" s="149"/>
      <c r="J5600" s="149"/>
      <c r="K5600" s="152"/>
      <c r="L5600" s="149"/>
      <c r="M5600" s="149"/>
      <c r="N5600" s="153"/>
      <c r="O5600" s="153"/>
      <c r="P5600" s="153"/>
    </row>
    <row r="5601" spans="1:16" ht="15.25" customHeight="1" x14ac:dyDescent="0.35">
      <c r="A5601" s="149"/>
      <c r="B5601" s="149"/>
      <c r="C5601" s="150"/>
      <c r="D5601" s="149"/>
      <c r="E5601" s="149"/>
      <c r="F5601" s="149"/>
      <c r="G5601" s="149"/>
      <c r="H5601" s="151"/>
      <c r="I5601" s="149"/>
      <c r="J5601" s="149"/>
      <c r="K5601" s="152"/>
      <c r="L5601" s="149"/>
      <c r="M5601" s="149"/>
      <c r="N5601" s="153"/>
      <c r="O5601" s="153"/>
      <c r="P5601" s="153"/>
    </row>
    <row r="5602" spans="1:16" x14ac:dyDescent="0.35">
      <c r="A5602" s="149"/>
      <c r="B5602" s="149"/>
      <c r="C5602" s="150"/>
      <c r="D5602" s="149"/>
      <c r="E5602" s="149"/>
      <c r="F5602" s="149"/>
      <c r="G5602" s="149"/>
      <c r="H5602" s="151"/>
      <c r="I5602" s="149"/>
      <c r="J5602" s="149"/>
      <c r="K5602" s="152"/>
      <c r="L5602" s="149"/>
      <c r="M5602" s="149"/>
      <c r="N5602" s="153"/>
      <c r="O5602" s="153"/>
      <c r="P5602" s="153"/>
    </row>
    <row r="5603" spans="1:16" ht="0" hidden="1" customHeight="1" x14ac:dyDescent="0.35">
      <c r="A5603" s="149"/>
      <c r="B5603" s="149"/>
      <c r="C5603" s="150"/>
      <c r="D5603" s="149"/>
      <c r="E5603" s="149"/>
      <c r="F5603" s="149"/>
      <c r="G5603" s="149"/>
      <c r="H5603" s="151"/>
      <c r="I5603" s="149"/>
      <c r="J5603" s="149"/>
      <c r="K5603" s="152"/>
      <c r="L5603" s="149"/>
      <c r="M5603" s="149"/>
      <c r="N5603" s="153"/>
      <c r="O5603" s="153"/>
      <c r="P5603" s="153"/>
    </row>
    <row r="5604" spans="1:16" x14ac:dyDescent="0.35">
      <c r="A5604" s="149"/>
      <c r="B5604" s="149"/>
      <c r="C5604" s="150"/>
      <c r="D5604" s="149"/>
      <c r="E5604" s="149"/>
      <c r="F5604" s="149"/>
      <c r="G5604" s="149"/>
      <c r="H5604" s="151"/>
      <c r="I5604" s="149"/>
      <c r="J5604" s="149"/>
      <c r="K5604" s="152"/>
      <c r="L5604" s="149"/>
      <c r="M5604" s="149"/>
      <c r="N5604" s="153"/>
      <c r="O5604" s="153"/>
      <c r="P5604" s="153"/>
    </row>
    <row r="5605" spans="1:16" x14ac:dyDescent="0.35">
      <c r="A5605" s="149"/>
      <c r="B5605" s="149"/>
      <c r="C5605" s="150"/>
      <c r="D5605" s="149"/>
      <c r="E5605" s="149"/>
      <c r="F5605" s="149"/>
      <c r="G5605" s="149"/>
      <c r="H5605" s="151"/>
      <c r="I5605" s="149"/>
      <c r="J5605" s="149"/>
      <c r="K5605" s="152"/>
      <c r="L5605" s="149"/>
      <c r="M5605" s="149"/>
      <c r="N5605" s="153"/>
      <c r="O5605" s="153"/>
      <c r="P5605" s="153"/>
    </row>
    <row r="5606" spans="1:16" x14ac:dyDescent="0.35">
      <c r="A5606" s="149"/>
      <c r="B5606" s="149"/>
      <c r="C5606" s="150"/>
      <c r="D5606" s="149"/>
      <c r="E5606" s="149"/>
      <c r="F5606" s="149"/>
      <c r="G5606" s="149"/>
      <c r="H5606" s="151"/>
      <c r="I5606" s="149"/>
      <c r="J5606" s="149"/>
      <c r="K5606" s="152"/>
      <c r="L5606" s="149"/>
      <c r="M5606" s="149"/>
      <c r="N5606" s="153"/>
      <c r="O5606" s="153"/>
      <c r="P5606" s="153"/>
    </row>
    <row r="5607" spans="1:16" x14ac:dyDescent="0.35">
      <c r="A5607" s="149"/>
      <c r="B5607" s="149"/>
      <c r="C5607" s="150"/>
      <c r="D5607" s="149"/>
      <c r="E5607" s="149"/>
      <c r="F5607" s="149"/>
      <c r="G5607" s="149"/>
      <c r="H5607" s="151"/>
      <c r="I5607" s="149"/>
      <c r="J5607" s="149"/>
      <c r="K5607" s="152"/>
      <c r="L5607" s="149"/>
      <c r="M5607" s="149"/>
      <c r="N5607" s="153"/>
      <c r="O5607" s="153"/>
      <c r="P5607" s="153"/>
    </row>
    <row r="5608" spans="1:16" x14ac:dyDescent="0.35">
      <c r="A5608" s="149"/>
      <c r="B5608" s="149"/>
      <c r="C5608" s="150"/>
      <c r="D5608" s="149"/>
      <c r="E5608" s="149"/>
      <c r="F5608" s="149"/>
      <c r="G5608" s="149"/>
      <c r="H5608" s="151"/>
      <c r="I5608" s="149"/>
      <c r="J5608" s="149"/>
      <c r="K5608" s="152"/>
      <c r="L5608" s="149"/>
      <c r="M5608" s="149"/>
      <c r="N5608" s="153"/>
      <c r="O5608" s="153"/>
      <c r="P5608" s="153"/>
    </row>
    <row r="5609" spans="1:16" x14ac:dyDescent="0.35">
      <c r="A5609" s="149"/>
      <c r="B5609" s="149"/>
      <c r="C5609" s="150"/>
      <c r="D5609" s="149"/>
      <c r="E5609" s="149"/>
      <c r="F5609" s="149"/>
      <c r="G5609" s="149"/>
      <c r="H5609" s="151"/>
      <c r="I5609" s="149"/>
      <c r="J5609" s="149"/>
      <c r="K5609" s="152"/>
      <c r="L5609" s="149"/>
      <c r="M5609" s="149"/>
      <c r="N5609" s="153"/>
      <c r="O5609" s="153"/>
      <c r="P5609" s="153"/>
    </row>
    <row r="5610" spans="1:16" x14ac:dyDescent="0.35">
      <c r="A5610" s="149"/>
      <c r="B5610" s="149"/>
      <c r="C5610" s="150"/>
      <c r="D5610" s="149"/>
      <c r="E5610" s="149"/>
      <c r="F5610" s="149"/>
      <c r="G5610" s="149"/>
      <c r="H5610" s="151"/>
      <c r="I5610" s="149"/>
      <c r="J5610" s="149"/>
      <c r="K5610" s="152"/>
      <c r="L5610" s="149"/>
      <c r="M5610" s="149"/>
      <c r="N5610" s="153"/>
      <c r="O5610" s="153"/>
      <c r="P5610" s="153"/>
    </row>
    <row r="5611" spans="1:16" x14ac:dyDescent="0.35">
      <c r="A5611" s="149"/>
      <c r="B5611" s="149"/>
      <c r="C5611" s="150"/>
      <c r="D5611" s="149"/>
      <c r="E5611" s="149"/>
      <c r="F5611" s="149"/>
      <c r="G5611" s="149"/>
      <c r="H5611" s="151"/>
      <c r="I5611" s="149"/>
      <c r="J5611" s="149"/>
      <c r="K5611" s="152"/>
      <c r="L5611" s="149"/>
      <c r="M5611" s="149"/>
      <c r="N5611" s="153"/>
      <c r="O5611" s="153"/>
      <c r="P5611" s="153"/>
    </row>
    <row r="5612" spans="1:16" x14ac:dyDescent="0.35">
      <c r="A5612" s="149"/>
      <c r="B5612" s="149"/>
      <c r="C5612" s="150"/>
      <c r="D5612" s="149"/>
      <c r="E5612" s="149"/>
      <c r="F5612" s="149"/>
      <c r="G5612" s="149"/>
      <c r="H5612" s="151"/>
      <c r="I5612" s="149"/>
      <c r="J5612" s="149"/>
      <c r="K5612" s="152"/>
      <c r="L5612" s="149"/>
      <c r="M5612" s="149"/>
      <c r="N5612" s="153"/>
      <c r="O5612" s="153"/>
      <c r="P5612" s="153"/>
    </row>
    <row r="5613" spans="1:16" x14ac:dyDescent="0.35">
      <c r="A5613" s="149"/>
      <c r="B5613" s="149"/>
      <c r="C5613" s="150"/>
      <c r="D5613" s="149"/>
      <c r="E5613" s="149"/>
      <c r="F5613" s="149"/>
      <c r="G5613" s="149"/>
      <c r="H5613" s="151"/>
      <c r="I5613" s="149"/>
      <c r="J5613" s="149"/>
      <c r="K5613" s="152"/>
      <c r="L5613" s="149"/>
      <c r="M5613" s="149"/>
      <c r="N5613" s="153"/>
      <c r="O5613" s="153"/>
      <c r="P5613" s="153"/>
    </row>
    <row r="5614" spans="1:16" x14ac:dyDescent="0.35">
      <c r="A5614" s="149"/>
      <c r="B5614" s="149"/>
      <c r="C5614" s="150"/>
      <c r="D5614" s="149"/>
      <c r="E5614" s="149"/>
      <c r="F5614" s="149"/>
      <c r="G5614" s="149"/>
      <c r="H5614" s="151"/>
      <c r="I5614" s="149"/>
      <c r="J5614" s="149"/>
      <c r="K5614" s="152"/>
      <c r="L5614" s="149"/>
      <c r="M5614" s="149"/>
      <c r="N5614" s="153"/>
      <c r="O5614" s="153"/>
      <c r="P5614" s="153"/>
    </row>
    <row r="5615" spans="1:16" x14ac:dyDescent="0.35">
      <c r="A5615" s="149"/>
      <c r="B5615" s="149"/>
      <c r="C5615" s="150"/>
      <c r="D5615" s="149"/>
      <c r="E5615" s="149"/>
      <c r="F5615" s="149"/>
      <c r="G5615" s="149"/>
      <c r="H5615" s="151"/>
      <c r="I5615" s="149"/>
      <c r="J5615" s="149"/>
      <c r="K5615" s="152"/>
      <c r="L5615" s="149"/>
      <c r="M5615" s="149"/>
      <c r="N5615" s="153"/>
      <c r="O5615" s="153"/>
      <c r="P5615" s="153"/>
    </row>
    <row r="5616" spans="1:16" x14ac:dyDescent="0.35">
      <c r="A5616" s="149"/>
      <c r="B5616" s="149"/>
      <c r="C5616" s="150"/>
      <c r="D5616" s="149"/>
      <c r="E5616" s="149"/>
      <c r="F5616" s="149"/>
      <c r="G5616" s="149"/>
      <c r="H5616" s="151"/>
      <c r="I5616" s="149"/>
      <c r="J5616" s="149"/>
      <c r="K5616" s="152"/>
      <c r="L5616" s="149"/>
      <c r="M5616" s="149"/>
      <c r="N5616" s="153"/>
      <c r="O5616" s="153"/>
      <c r="P5616" s="153"/>
    </row>
    <row r="5617" spans="1:16" x14ac:dyDescent="0.35">
      <c r="A5617" s="149"/>
      <c r="B5617" s="149"/>
      <c r="C5617" s="150"/>
      <c r="D5617" s="149"/>
      <c r="E5617" s="149"/>
      <c r="F5617" s="149"/>
      <c r="G5617" s="149"/>
      <c r="H5617" s="151"/>
      <c r="I5617" s="149"/>
      <c r="J5617" s="149"/>
      <c r="K5617" s="152"/>
      <c r="L5617" s="149"/>
      <c r="M5617" s="149"/>
      <c r="N5617" s="153"/>
      <c r="O5617" s="153"/>
      <c r="P5617" s="153"/>
    </row>
    <row r="5618" spans="1:16" x14ac:dyDescent="0.35">
      <c r="A5618" s="149"/>
      <c r="B5618" s="149"/>
      <c r="C5618" s="150"/>
      <c r="D5618" s="149"/>
      <c r="E5618" s="149"/>
      <c r="F5618" s="149"/>
      <c r="G5618" s="149"/>
      <c r="H5618" s="151"/>
      <c r="I5618" s="149"/>
      <c r="J5618" s="149"/>
      <c r="K5618" s="152"/>
      <c r="L5618" s="149"/>
      <c r="M5618" s="149"/>
      <c r="N5618" s="153"/>
      <c r="O5618" s="153"/>
      <c r="P5618" s="153"/>
    </row>
    <row r="5619" spans="1:16" x14ac:dyDescent="0.35">
      <c r="A5619" s="149"/>
      <c r="B5619" s="149"/>
      <c r="C5619" s="150"/>
      <c r="D5619" s="149"/>
      <c r="E5619" s="149"/>
      <c r="F5619" s="149"/>
      <c r="G5619" s="149"/>
      <c r="H5619" s="151"/>
      <c r="I5619" s="149"/>
      <c r="J5619" s="149"/>
      <c r="K5619" s="152"/>
      <c r="L5619" s="149"/>
      <c r="M5619" s="149"/>
      <c r="N5619" s="153"/>
      <c r="O5619" s="153"/>
      <c r="P5619" s="153"/>
    </row>
    <row r="5620" spans="1:16" x14ac:dyDescent="0.35">
      <c r="A5620" s="149"/>
      <c r="B5620" s="149"/>
      <c r="C5620" s="150"/>
      <c r="D5620" s="149"/>
      <c r="E5620" s="149"/>
      <c r="F5620" s="149"/>
      <c r="G5620" s="149"/>
      <c r="H5620" s="151"/>
      <c r="I5620" s="149"/>
      <c r="J5620" s="149"/>
      <c r="K5620" s="152"/>
      <c r="L5620" s="149"/>
      <c r="M5620" s="149"/>
      <c r="N5620" s="153"/>
      <c r="O5620" s="153"/>
      <c r="P5620" s="153"/>
    </row>
    <row r="5621" spans="1:16" x14ac:dyDescent="0.35">
      <c r="A5621" s="149"/>
      <c r="B5621" s="149"/>
      <c r="C5621" s="150"/>
      <c r="D5621" s="149"/>
      <c r="E5621" s="149"/>
      <c r="F5621" s="149"/>
      <c r="G5621" s="149"/>
      <c r="H5621" s="151"/>
      <c r="I5621" s="149"/>
      <c r="J5621" s="149"/>
      <c r="K5621" s="152"/>
      <c r="L5621" s="149"/>
      <c r="M5621" s="149"/>
      <c r="N5621" s="153"/>
      <c r="O5621" s="153"/>
      <c r="P5621" s="153"/>
    </row>
    <row r="5622" spans="1:16" x14ac:dyDescent="0.35">
      <c r="A5622" s="149"/>
      <c r="B5622" s="149"/>
      <c r="C5622" s="150"/>
      <c r="D5622" s="149"/>
      <c r="E5622" s="149"/>
      <c r="F5622" s="149"/>
      <c r="G5622" s="149"/>
      <c r="H5622" s="151"/>
      <c r="I5622" s="149"/>
      <c r="J5622" s="149"/>
      <c r="K5622" s="152"/>
      <c r="L5622" s="149"/>
      <c r="M5622" s="149"/>
      <c r="N5622" s="153"/>
      <c r="O5622" s="153"/>
      <c r="P5622" s="153"/>
    </row>
    <row r="5623" spans="1:16" x14ac:dyDescent="0.35">
      <c r="A5623" s="149"/>
      <c r="B5623" s="149"/>
      <c r="C5623" s="150"/>
      <c r="D5623" s="149"/>
      <c r="E5623" s="149"/>
      <c r="F5623" s="149"/>
      <c r="G5623" s="149"/>
      <c r="H5623" s="151"/>
      <c r="I5623" s="149"/>
      <c r="J5623" s="149"/>
      <c r="K5623" s="152"/>
      <c r="L5623" s="149"/>
      <c r="M5623" s="149"/>
      <c r="N5623" s="153"/>
      <c r="O5623" s="153"/>
      <c r="P5623" s="153"/>
    </row>
    <row r="5624" spans="1:16" x14ac:dyDescent="0.35">
      <c r="A5624" s="149"/>
      <c r="B5624" s="149"/>
      <c r="C5624" s="150"/>
      <c r="D5624" s="149"/>
      <c r="E5624" s="149"/>
      <c r="F5624" s="149"/>
      <c r="G5624" s="149"/>
      <c r="H5624" s="151"/>
      <c r="I5624" s="149"/>
      <c r="J5624" s="149"/>
      <c r="K5624" s="152"/>
      <c r="L5624" s="149"/>
      <c r="M5624" s="149"/>
      <c r="N5624" s="153"/>
      <c r="O5624" s="153"/>
      <c r="P5624" s="153"/>
    </row>
    <row r="5625" spans="1:16" x14ac:dyDescent="0.35">
      <c r="A5625" s="149"/>
      <c r="B5625" s="149"/>
      <c r="C5625" s="150"/>
      <c r="D5625" s="149"/>
      <c r="E5625" s="149"/>
      <c r="F5625" s="149"/>
      <c r="G5625" s="149"/>
      <c r="H5625" s="151"/>
      <c r="I5625" s="149"/>
      <c r="J5625" s="149"/>
      <c r="K5625" s="152"/>
      <c r="L5625" s="149"/>
      <c r="M5625" s="149"/>
      <c r="N5625" s="153"/>
      <c r="O5625" s="153"/>
      <c r="P5625" s="153"/>
    </row>
    <row r="5626" spans="1:16" x14ac:dyDescent="0.35">
      <c r="A5626" s="149"/>
      <c r="B5626" s="149"/>
      <c r="C5626" s="150"/>
      <c r="D5626" s="149"/>
      <c r="E5626" s="149"/>
      <c r="F5626" s="149"/>
      <c r="G5626" s="149"/>
      <c r="H5626" s="151"/>
      <c r="I5626" s="149"/>
      <c r="J5626" s="149"/>
      <c r="K5626" s="152"/>
      <c r="L5626" s="149"/>
      <c r="M5626" s="149"/>
      <c r="N5626" s="153"/>
      <c r="O5626" s="153"/>
      <c r="P5626" s="153"/>
    </row>
    <row r="5627" spans="1:16" x14ac:dyDescent="0.35">
      <c r="A5627" s="149"/>
      <c r="B5627" s="149"/>
      <c r="C5627" s="150"/>
      <c r="D5627" s="149"/>
      <c r="E5627" s="149"/>
      <c r="F5627" s="149"/>
      <c r="G5627" s="149"/>
      <c r="H5627" s="151"/>
      <c r="I5627" s="149"/>
      <c r="J5627" s="149"/>
      <c r="K5627" s="152"/>
      <c r="L5627" s="149"/>
      <c r="M5627" s="149"/>
      <c r="N5627" s="153"/>
      <c r="O5627" s="153"/>
      <c r="P5627" s="153"/>
    </row>
    <row r="5628" spans="1:16" x14ac:dyDescent="0.35">
      <c r="A5628" s="149"/>
      <c r="B5628" s="149"/>
      <c r="C5628" s="150"/>
      <c r="D5628" s="149"/>
      <c r="E5628" s="149"/>
      <c r="F5628" s="149"/>
      <c r="G5628" s="149"/>
      <c r="H5628" s="151"/>
      <c r="I5628" s="149"/>
      <c r="J5628" s="149"/>
      <c r="K5628" s="152"/>
      <c r="L5628" s="149"/>
      <c r="M5628" s="149"/>
      <c r="N5628" s="153"/>
      <c r="O5628" s="153"/>
      <c r="P5628" s="153"/>
    </row>
    <row r="5629" spans="1:16" x14ac:dyDescent="0.35">
      <c r="A5629" s="149"/>
      <c r="B5629" s="149"/>
      <c r="C5629" s="150"/>
      <c r="D5629" s="149"/>
      <c r="E5629" s="149"/>
      <c r="F5629" s="149"/>
      <c r="G5629" s="149"/>
      <c r="H5629" s="151"/>
      <c r="I5629" s="149"/>
      <c r="J5629" s="149"/>
      <c r="K5629" s="152"/>
      <c r="L5629" s="149"/>
      <c r="M5629" s="149"/>
      <c r="N5629" s="153"/>
      <c r="O5629" s="153"/>
      <c r="P5629" s="153"/>
    </row>
    <row r="5630" spans="1:16" x14ac:dyDescent="0.35">
      <c r="A5630" s="149"/>
      <c r="B5630" s="149"/>
      <c r="C5630" s="150"/>
      <c r="D5630" s="149"/>
      <c r="E5630" s="149"/>
      <c r="F5630" s="149"/>
      <c r="G5630" s="149"/>
      <c r="H5630" s="151"/>
      <c r="I5630" s="149"/>
      <c r="J5630" s="149"/>
      <c r="K5630" s="152"/>
      <c r="L5630" s="149"/>
      <c r="M5630" s="149"/>
      <c r="N5630" s="153"/>
      <c r="O5630" s="153"/>
      <c r="P5630" s="153"/>
    </row>
    <row r="5631" spans="1:16" x14ac:dyDescent="0.35">
      <c r="A5631" s="149"/>
      <c r="B5631" s="149"/>
      <c r="C5631" s="150"/>
      <c r="D5631" s="149"/>
      <c r="E5631" s="149"/>
      <c r="F5631" s="149"/>
      <c r="G5631" s="149"/>
      <c r="H5631" s="151"/>
      <c r="I5631" s="149"/>
      <c r="J5631" s="149"/>
      <c r="K5631" s="152"/>
      <c r="L5631" s="149"/>
      <c r="M5631" s="149"/>
      <c r="N5631" s="153"/>
      <c r="O5631" s="153"/>
      <c r="P5631" s="153"/>
    </row>
    <row r="5632" spans="1:16" x14ac:dyDescent="0.35">
      <c r="A5632" s="149"/>
      <c r="B5632" s="149"/>
      <c r="C5632" s="150"/>
      <c r="D5632" s="149"/>
      <c r="E5632" s="149"/>
      <c r="F5632" s="149"/>
      <c r="G5632" s="149"/>
      <c r="H5632" s="151"/>
      <c r="I5632" s="149"/>
      <c r="J5632" s="149"/>
      <c r="K5632" s="152"/>
      <c r="L5632" s="149"/>
      <c r="M5632" s="149"/>
      <c r="N5632" s="153"/>
      <c r="O5632" s="153"/>
      <c r="P5632" s="153"/>
    </row>
    <row r="5633" spans="1:16" x14ac:dyDescent="0.35">
      <c r="A5633" s="149"/>
      <c r="B5633" s="149"/>
      <c r="C5633" s="150"/>
      <c r="D5633" s="149"/>
      <c r="E5633" s="149"/>
      <c r="F5633" s="149"/>
      <c r="G5633" s="149"/>
      <c r="H5633" s="151"/>
      <c r="I5633" s="149"/>
      <c r="J5633" s="149"/>
      <c r="K5633" s="152"/>
      <c r="L5633" s="149"/>
      <c r="M5633" s="149"/>
      <c r="N5633" s="153"/>
      <c r="O5633" s="153"/>
      <c r="P5633" s="153"/>
    </row>
    <row r="5634" spans="1:16" x14ac:dyDescent="0.35">
      <c r="A5634" s="149"/>
      <c r="B5634" s="149"/>
      <c r="C5634" s="150"/>
      <c r="D5634" s="149"/>
      <c r="E5634" s="149"/>
      <c r="F5634" s="149"/>
      <c r="G5634" s="149"/>
      <c r="H5634" s="151"/>
      <c r="I5634" s="149"/>
      <c r="J5634" s="149"/>
      <c r="K5634" s="152"/>
      <c r="L5634" s="149"/>
      <c r="M5634" s="149"/>
      <c r="N5634" s="153"/>
      <c r="O5634" s="153"/>
      <c r="P5634" s="153"/>
    </row>
    <row r="5635" spans="1:16" x14ac:dyDescent="0.35">
      <c r="A5635" s="149"/>
      <c r="B5635" s="149"/>
      <c r="C5635" s="150"/>
      <c r="D5635" s="149"/>
      <c r="E5635" s="149"/>
      <c r="F5635" s="149"/>
      <c r="G5635" s="149"/>
      <c r="H5635" s="151"/>
      <c r="I5635" s="149"/>
      <c r="J5635" s="149"/>
      <c r="K5635" s="152"/>
      <c r="L5635" s="149"/>
      <c r="M5635" s="149"/>
      <c r="N5635" s="153"/>
      <c r="O5635" s="153"/>
      <c r="P5635" s="153"/>
    </row>
    <row r="5636" spans="1:16" x14ac:dyDescent="0.35">
      <c r="A5636" s="149"/>
      <c r="B5636" s="149"/>
      <c r="C5636" s="150"/>
      <c r="D5636" s="149"/>
      <c r="E5636" s="149"/>
      <c r="F5636" s="149"/>
      <c r="G5636" s="149"/>
      <c r="H5636" s="151"/>
      <c r="I5636" s="149"/>
      <c r="J5636" s="149"/>
      <c r="K5636" s="152"/>
      <c r="L5636" s="149"/>
      <c r="M5636" s="149"/>
      <c r="N5636" s="153"/>
      <c r="O5636" s="153"/>
      <c r="P5636" s="153"/>
    </row>
    <row r="5637" spans="1:16" x14ac:dyDescent="0.35">
      <c r="A5637" s="149"/>
      <c r="B5637" s="149"/>
      <c r="C5637" s="150"/>
      <c r="D5637" s="149"/>
      <c r="E5637" s="149"/>
      <c r="F5637" s="149"/>
      <c r="G5637" s="149"/>
      <c r="H5637" s="151"/>
      <c r="I5637" s="149"/>
      <c r="J5637" s="149"/>
      <c r="K5637" s="152"/>
      <c r="L5637" s="149"/>
      <c r="M5637" s="149"/>
      <c r="N5637" s="153"/>
      <c r="O5637" s="153"/>
      <c r="P5637" s="153"/>
    </row>
    <row r="5638" spans="1:16" x14ac:dyDescent="0.35">
      <c r="A5638" s="149"/>
      <c r="B5638" s="149"/>
      <c r="C5638" s="150"/>
      <c r="D5638" s="149"/>
      <c r="E5638" s="149"/>
      <c r="F5638" s="149"/>
      <c r="G5638" s="149"/>
      <c r="H5638" s="151"/>
      <c r="I5638" s="149"/>
      <c r="J5638" s="149"/>
      <c r="K5638" s="152"/>
      <c r="L5638" s="149"/>
      <c r="M5638" s="149"/>
      <c r="N5638" s="153"/>
      <c r="O5638" s="153"/>
      <c r="P5638" s="153"/>
    </row>
    <row r="5639" spans="1:16" x14ac:dyDescent="0.35">
      <c r="A5639" s="149"/>
      <c r="B5639" s="149"/>
      <c r="C5639" s="150"/>
      <c r="D5639" s="149"/>
      <c r="E5639" s="149"/>
      <c r="F5639" s="149"/>
      <c r="G5639" s="149"/>
      <c r="H5639" s="151"/>
      <c r="I5639" s="149"/>
      <c r="J5639" s="149"/>
      <c r="K5639" s="152"/>
      <c r="L5639" s="149"/>
      <c r="M5639" s="149"/>
      <c r="N5639" s="153"/>
      <c r="O5639" s="153"/>
      <c r="P5639" s="153"/>
    </row>
    <row r="5640" spans="1:16" x14ac:dyDescent="0.35">
      <c r="A5640" s="149"/>
      <c r="B5640" s="149"/>
      <c r="C5640" s="150"/>
      <c r="D5640" s="149"/>
      <c r="E5640" s="149"/>
      <c r="F5640" s="149"/>
      <c r="G5640" s="149"/>
      <c r="H5640" s="151"/>
      <c r="I5640" s="149"/>
      <c r="J5640" s="149"/>
      <c r="K5640" s="152"/>
      <c r="L5640" s="149"/>
      <c r="M5640" s="149"/>
      <c r="N5640" s="153"/>
      <c r="O5640" s="153"/>
      <c r="P5640" s="153"/>
    </row>
    <row r="5641" spans="1:16" x14ac:dyDescent="0.35">
      <c r="A5641" s="149"/>
      <c r="B5641" s="149"/>
      <c r="C5641" s="150"/>
      <c r="D5641" s="149"/>
      <c r="E5641" s="149"/>
      <c r="F5641" s="149"/>
      <c r="G5641" s="149"/>
      <c r="H5641" s="151"/>
      <c r="I5641" s="149"/>
      <c r="J5641" s="149"/>
      <c r="K5641" s="152"/>
      <c r="L5641" s="149"/>
      <c r="M5641" s="149"/>
      <c r="N5641" s="153"/>
      <c r="O5641" s="153"/>
      <c r="P5641" s="153"/>
    </row>
    <row r="5642" spans="1:16" x14ac:dyDescent="0.35">
      <c r="A5642" s="149"/>
      <c r="B5642" s="149"/>
      <c r="C5642" s="150"/>
      <c r="D5642" s="149"/>
      <c r="E5642" s="149"/>
      <c r="F5642" s="149"/>
      <c r="G5642" s="149"/>
      <c r="H5642" s="151"/>
      <c r="I5642" s="149"/>
      <c r="J5642" s="149"/>
      <c r="K5642" s="152"/>
      <c r="L5642" s="149"/>
      <c r="M5642" s="149"/>
      <c r="N5642" s="153"/>
      <c r="O5642" s="153"/>
      <c r="P5642" s="153"/>
    </row>
    <row r="5643" spans="1:16" x14ac:dyDescent="0.35">
      <c r="A5643" s="149"/>
      <c r="B5643" s="149"/>
      <c r="C5643" s="150"/>
      <c r="D5643" s="149"/>
      <c r="E5643" s="149"/>
      <c r="F5643" s="149"/>
      <c r="G5643" s="149"/>
      <c r="H5643" s="151"/>
      <c r="I5643" s="149"/>
      <c r="J5643" s="149"/>
      <c r="K5643" s="152"/>
      <c r="L5643" s="149"/>
      <c r="M5643" s="149"/>
      <c r="N5643" s="153"/>
      <c r="O5643" s="153"/>
      <c r="P5643" s="153"/>
    </row>
    <row r="5644" spans="1:16" x14ac:dyDescent="0.35">
      <c r="A5644" s="149"/>
      <c r="B5644" s="149"/>
      <c r="C5644" s="150"/>
      <c r="D5644" s="149"/>
      <c r="E5644" s="149"/>
      <c r="F5644" s="149"/>
      <c r="G5644" s="149"/>
      <c r="H5644" s="151"/>
      <c r="I5644" s="149"/>
      <c r="J5644" s="149"/>
      <c r="K5644" s="152"/>
      <c r="L5644" s="149"/>
      <c r="M5644" s="149"/>
      <c r="N5644" s="153"/>
      <c r="O5644" s="153"/>
      <c r="P5644" s="153"/>
    </row>
    <row r="5645" spans="1:16" x14ac:dyDescent="0.35">
      <c r="A5645" s="149"/>
      <c r="B5645" s="149"/>
      <c r="C5645" s="150"/>
      <c r="D5645" s="149"/>
      <c r="E5645" s="149"/>
      <c r="F5645" s="149"/>
      <c r="G5645" s="149"/>
      <c r="H5645" s="151"/>
      <c r="I5645" s="149"/>
      <c r="J5645" s="149"/>
      <c r="K5645" s="152"/>
      <c r="L5645" s="149"/>
      <c r="M5645" s="149"/>
      <c r="N5645" s="153"/>
      <c r="O5645" s="153"/>
      <c r="P5645" s="153"/>
    </row>
    <row r="5646" spans="1:16" x14ac:dyDescent="0.35">
      <c r="A5646" s="149"/>
      <c r="B5646" s="149"/>
      <c r="C5646" s="150"/>
      <c r="D5646" s="149"/>
      <c r="E5646" s="149"/>
      <c r="F5646" s="149"/>
      <c r="G5646" s="149"/>
      <c r="H5646" s="151"/>
      <c r="I5646" s="149"/>
      <c r="J5646" s="149"/>
      <c r="K5646" s="152"/>
      <c r="L5646" s="149"/>
      <c r="M5646" s="149"/>
      <c r="N5646" s="153"/>
      <c r="O5646" s="153"/>
      <c r="P5646" s="153"/>
    </row>
    <row r="5647" spans="1:16" x14ac:dyDescent="0.35">
      <c r="A5647" s="149"/>
      <c r="B5647" s="149"/>
      <c r="C5647" s="150"/>
      <c r="D5647" s="149"/>
      <c r="E5647" s="149"/>
      <c r="F5647" s="149"/>
      <c r="G5647" s="149"/>
      <c r="H5647" s="151"/>
      <c r="I5647" s="149"/>
      <c r="J5647" s="149"/>
      <c r="K5647" s="152"/>
      <c r="L5647" s="149"/>
      <c r="M5647" s="149"/>
      <c r="N5647" s="153"/>
      <c r="O5647" s="153"/>
      <c r="P5647" s="153"/>
    </row>
    <row r="5648" spans="1:16" x14ac:dyDescent="0.35">
      <c r="A5648" s="149"/>
      <c r="B5648" s="149"/>
      <c r="C5648" s="150"/>
      <c r="D5648" s="149"/>
      <c r="E5648" s="149"/>
      <c r="F5648" s="149"/>
      <c r="G5648" s="149"/>
      <c r="H5648" s="151"/>
      <c r="I5648" s="149"/>
      <c r="J5648" s="149"/>
      <c r="K5648" s="152"/>
      <c r="L5648" s="149"/>
      <c r="M5648" s="149"/>
      <c r="N5648" s="153"/>
      <c r="O5648" s="153"/>
      <c r="P5648" s="153"/>
    </row>
    <row r="5649" spans="1:16" x14ac:dyDescent="0.35">
      <c r="A5649" s="149"/>
      <c r="B5649" s="149"/>
      <c r="C5649" s="150"/>
      <c r="D5649" s="149"/>
      <c r="E5649" s="149"/>
      <c r="F5649" s="149"/>
      <c r="G5649" s="149"/>
      <c r="H5649" s="151"/>
      <c r="I5649" s="149"/>
      <c r="J5649" s="149"/>
      <c r="K5649" s="152"/>
      <c r="L5649" s="149"/>
      <c r="M5649" s="149"/>
      <c r="N5649" s="153"/>
      <c r="O5649" s="153"/>
      <c r="P5649" s="153"/>
    </row>
    <row r="5650" spans="1:16" x14ac:dyDescent="0.35">
      <c r="A5650" s="149"/>
      <c r="B5650" s="149"/>
      <c r="C5650" s="150"/>
      <c r="D5650" s="149"/>
      <c r="E5650" s="149"/>
      <c r="F5650" s="149"/>
      <c r="G5650" s="149"/>
      <c r="H5650" s="151"/>
      <c r="I5650" s="149"/>
      <c r="J5650" s="149"/>
      <c r="K5650" s="152"/>
      <c r="L5650" s="149"/>
      <c r="M5650" s="149"/>
      <c r="N5650" s="153"/>
      <c r="O5650" s="153"/>
      <c r="P5650" s="153"/>
    </row>
    <row r="5651" spans="1:16" x14ac:dyDescent="0.35">
      <c r="A5651" s="149"/>
      <c r="B5651" s="149"/>
      <c r="C5651" s="150"/>
      <c r="D5651" s="149"/>
      <c r="E5651" s="149"/>
      <c r="F5651" s="149"/>
      <c r="G5651" s="149"/>
      <c r="H5651" s="151"/>
      <c r="I5651" s="149"/>
      <c r="J5651" s="149"/>
      <c r="K5651" s="152"/>
      <c r="L5651" s="149"/>
      <c r="M5651" s="149"/>
      <c r="N5651" s="153"/>
      <c r="O5651" s="153"/>
      <c r="P5651" s="153"/>
    </row>
    <row r="5652" spans="1:16" x14ac:dyDescent="0.35">
      <c r="A5652" s="149"/>
      <c r="B5652" s="149"/>
      <c r="C5652" s="150"/>
      <c r="D5652" s="149"/>
      <c r="E5652" s="149"/>
      <c r="F5652" s="149"/>
      <c r="G5652" s="149"/>
      <c r="H5652" s="151"/>
      <c r="I5652" s="149"/>
      <c r="J5652" s="149"/>
      <c r="K5652" s="152"/>
      <c r="L5652" s="149"/>
      <c r="M5652" s="149"/>
      <c r="N5652" s="153"/>
      <c r="O5652" s="153"/>
      <c r="P5652" s="153"/>
    </row>
    <row r="5653" spans="1:16" x14ac:dyDescent="0.35">
      <c r="A5653" s="149"/>
      <c r="B5653" s="149"/>
      <c r="C5653" s="150"/>
      <c r="D5653" s="149"/>
      <c r="E5653" s="149"/>
      <c r="F5653" s="149"/>
      <c r="G5653" s="149"/>
      <c r="H5653" s="151"/>
      <c r="I5653" s="149"/>
      <c r="J5653" s="149"/>
      <c r="K5653" s="152"/>
      <c r="L5653" s="149"/>
      <c r="M5653" s="149"/>
      <c r="N5653" s="153"/>
      <c r="O5653" s="153"/>
      <c r="P5653" s="153"/>
    </row>
    <row r="5654" spans="1:16" x14ac:dyDescent="0.35">
      <c r="A5654" s="149"/>
      <c r="B5654" s="149"/>
      <c r="C5654" s="150"/>
      <c r="D5654" s="149"/>
      <c r="E5654" s="149"/>
      <c r="F5654" s="149"/>
      <c r="G5654" s="149"/>
      <c r="H5654" s="151"/>
      <c r="I5654" s="149"/>
      <c r="J5654" s="149"/>
      <c r="K5654" s="152"/>
      <c r="L5654" s="149"/>
      <c r="M5654" s="149"/>
      <c r="N5654" s="153"/>
      <c r="O5654" s="153"/>
      <c r="P5654" s="153"/>
    </row>
    <row r="5655" spans="1:16" x14ac:dyDescent="0.35">
      <c r="A5655" s="149"/>
      <c r="B5655" s="149"/>
      <c r="C5655" s="150"/>
      <c r="D5655" s="149"/>
      <c r="E5655" s="149"/>
      <c r="F5655" s="149"/>
      <c r="G5655" s="149"/>
      <c r="H5655" s="151"/>
      <c r="I5655" s="149"/>
      <c r="J5655" s="149"/>
      <c r="K5655" s="152"/>
      <c r="L5655" s="149"/>
      <c r="M5655" s="149"/>
      <c r="N5655" s="153"/>
      <c r="O5655" s="153"/>
      <c r="P5655" s="153"/>
    </row>
    <row r="5656" spans="1:16" x14ac:dyDescent="0.35">
      <c r="A5656" s="149"/>
      <c r="B5656" s="149"/>
      <c r="C5656" s="150"/>
      <c r="D5656" s="149"/>
      <c r="E5656" s="149"/>
      <c r="F5656" s="149"/>
      <c r="G5656" s="149"/>
      <c r="H5656" s="151"/>
      <c r="I5656" s="149"/>
      <c r="J5656" s="149"/>
      <c r="K5656" s="152"/>
      <c r="L5656" s="149"/>
      <c r="M5656" s="149"/>
      <c r="N5656" s="153"/>
      <c r="O5656" s="153"/>
      <c r="P5656" s="153"/>
    </row>
    <row r="5657" spans="1:16" x14ac:dyDescent="0.35">
      <c r="A5657" s="149"/>
      <c r="B5657" s="149"/>
      <c r="C5657" s="150"/>
      <c r="D5657" s="149"/>
      <c r="E5657" s="149"/>
      <c r="F5657" s="149"/>
      <c r="G5657" s="149"/>
      <c r="H5657" s="151"/>
      <c r="I5657" s="149"/>
      <c r="J5657" s="149"/>
      <c r="K5657" s="152"/>
      <c r="L5657" s="149"/>
      <c r="M5657" s="149"/>
      <c r="N5657" s="153"/>
      <c r="O5657" s="153"/>
      <c r="P5657" s="153"/>
    </row>
    <row r="5658" spans="1:16" x14ac:dyDescent="0.35">
      <c r="A5658" s="149"/>
      <c r="B5658" s="149"/>
      <c r="C5658" s="150"/>
      <c r="D5658" s="149"/>
      <c r="E5658" s="149"/>
      <c r="F5658" s="149"/>
      <c r="G5658" s="149"/>
      <c r="H5658" s="151"/>
      <c r="I5658" s="149"/>
      <c r="J5658" s="149"/>
      <c r="K5658" s="152"/>
      <c r="L5658" s="149"/>
      <c r="M5658" s="149"/>
      <c r="N5658" s="153"/>
      <c r="O5658" s="153"/>
      <c r="P5658" s="153"/>
    </row>
    <row r="5659" spans="1:16" x14ac:dyDescent="0.35">
      <c r="A5659" s="149"/>
      <c r="B5659" s="149"/>
      <c r="C5659" s="150"/>
      <c r="D5659" s="149"/>
      <c r="E5659" s="149"/>
      <c r="F5659" s="149"/>
      <c r="G5659" s="149"/>
      <c r="H5659" s="151"/>
      <c r="I5659" s="149"/>
      <c r="J5659" s="149"/>
      <c r="K5659" s="152"/>
      <c r="L5659" s="149"/>
      <c r="M5659" s="149"/>
      <c r="N5659" s="153"/>
      <c r="O5659" s="153"/>
      <c r="P5659" s="153"/>
    </row>
    <row r="5660" spans="1:16" x14ac:dyDescent="0.35">
      <c r="A5660" s="149"/>
      <c r="B5660" s="149"/>
      <c r="C5660" s="150"/>
      <c r="D5660" s="149"/>
      <c r="E5660" s="149"/>
      <c r="F5660" s="149"/>
      <c r="G5660" s="149"/>
      <c r="H5660" s="151"/>
      <c r="I5660" s="149"/>
      <c r="J5660" s="149"/>
      <c r="K5660" s="152"/>
      <c r="L5660" s="149"/>
      <c r="M5660" s="149"/>
      <c r="N5660" s="153"/>
      <c r="O5660" s="153"/>
      <c r="P5660" s="153"/>
    </row>
    <row r="5661" spans="1:16" x14ac:dyDescent="0.35">
      <c r="A5661" s="149"/>
      <c r="B5661" s="149"/>
      <c r="C5661" s="150"/>
      <c r="D5661" s="149"/>
      <c r="E5661" s="149"/>
      <c r="F5661" s="149"/>
      <c r="G5661" s="149"/>
      <c r="H5661" s="151"/>
      <c r="I5661" s="149"/>
      <c r="J5661" s="149"/>
      <c r="K5661" s="152"/>
      <c r="L5661" s="149"/>
      <c r="M5661" s="149"/>
      <c r="N5661" s="153"/>
      <c r="O5661" s="153"/>
      <c r="P5661" s="153"/>
    </row>
    <row r="5662" spans="1:16" x14ac:dyDescent="0.35">
      <c r="A5662" s="149"/>
      <c r="B5662" s="149"/>
      <c r="C5662" s="150"/>
      <c r="D5662" s="149"/>
      <c r="E5662" s="149"/>
      <c r="F5662" s="149"/>
      <c r="G5662" s="149"/>
      <c r="H5662" s="151"/>
      <c r="I5662" s="149"/>
      <c r="J5662" s="149"/>
      <c r="K5662" s="152"/>
      <c r="L5662" s="149"/>
      <c r="M5662" s="149"/>
      <c r="N5662" s="153"/>
      <c r="O5662" s="153"/>
      <c r="P5662" s="153"/>
    </row>
    <row r="5663" spans="1:16" x14ac:dyDescent="0.35">
      <c r="A5663" s="149"/>
      <c r="B5663" s="149"/>
      <c r="C5663" s="150"/>
      <c r="D5663" s="149"/>
      <c r="E5663" s="149"/>
      <c r="F5663" s="149"/>
      <c r="G5663" s="149"/>
      <c r="H5663" s="151"/>
      <c r="I5663" s="149"/>
      <c r="J5663" s="149"/>
      <c r="K5663" s="152"/>
      <c r="L5663" s="149"/>
      <c r="M5663" s="149"/>
      <c r="N5663" s="153"/>
      <c r="O5663" s="153"/>
      <c r="P5663" s="153"/>
    </row>
    <row r="5664" spans="1:16" x14ac:dyDescent="0.35">
      <c r="A5664" s="149"/>
      <c r="B5664" s="149"/>
      <c r="C5664" s="150"/>
      <c r="D5664" s="149"/>
      <c r="E5664" s="149"/>
      <c r="F5664" s="149"/>
      <c r="G5664" s="149"/>
      <c r="H5664" s="151"/>
      <c r="I5664" s="149"/>
      <c r="J5664" s="149"/>
      <c r="K5664" s="152"/>
      <c r="L5664" s="149"/>
      <c r="M5664" s="149"/>
      <c r="N5664" s="153"/>
      <c r="O5664" s="153"/>
      <c r="P5664" s="153"/>
    </row>
    <row r="5665" spans="1:16" x14ac:dyDescent="0.35">
      <c r="A5665" s="149"/>
      <c r="B5665" s="149"/>
      <c r="C5665" s="150"/>
      <c r="D5665" s="149"/>
      <c r="E5665" s="149"/>
      <c r="F5665" s="149"/>
      <c r="G5665" s="149"/>
      <c r="H5665" s="151"/>
      <c r="I5665" s="149"/>
      <c r="J5665" s="149"/>
      <c r="K5665" s="152"/>
      <c r="L5665" s="149"/>
      <c r="M5665" s="149"/>
      <c r="N5665" s="153"/>
      <c r="O5665" s="153"/>
      <c r="P5665" s="153"/>
    </row>
    <row r="5666" spans="1:16" x14ac:dyDescent="0.35">
      <c r="A5666" s="149"/>
      <c r="B5666" s="149"/>
      <c r="C5666" s="150"/>
      <c r="D5666" s="149"/>
      <c r="E5666" s="149"/>
      <c r="F5666" s="149"/>
      <c r="G5666" s="149"/>
      <c r="H5666" s="151"/>
      <c r="I5666" s="149"/>
      <c r="J5666" s="149"/>
      <c r="K5666" s="152"/>
      <c r="L5666" s="149"/>
      <c r="M5666" s="149"/>
      <c r="N5666" s="153"/>
      <c r="O5666" s="153"/>
      <c r="P5666" s="153"/>
    </row>
    <row r="5667" spans="1:16" x14ac:dyDescent="0.35">
      <c r="A5667" s="149"/>
      <c r="B5667" s="149"/>
      <c r="C5667" s="150"/>
      <c r="D5667" s="149"/>
      <c r="E5667" s="149"/>
      <c r="F5667" s="149"/>
      <c r="G5667" s="149"/>
      <c r="H5667" s="151"/>
      <c r="I5667" s="149"/>
      <c r="J5667" s="149"/>
      <c r="K5667" s="152"/>
      <c r="L5667" s="149"/>
      <c r="M5667" s="149"/>
      <c r="N5667" s="153"/>
      <c r="O5667" s="153"/>
      <c r="P5667" s="153"/>
    </row>
    <row r="5668" spans="1:16" x14ac:dyDescent="0.35">
      <c r="A5668" s="149"/>
      <c r="B5668" s="149"/>
      <c r="C5668" s="150"/>
      <c r="D5668" s="149"/>
      <c r="E5668" s="149"/>
      <c r="F5668" s="149"/>
      <c r="G5668" s="149"/>
      <c r="H5668" s="151"/>
      <c r="I5668" s="149"/>
      <c r="J5668" s="149"/>
      <c r="K5668" s="152"/>
      <c r="L5668" s="149"/>
      <c r="M5668" s="149"/>
      <c r="N5668" s="153"/>
      <c r="O5668" s="153"/>
      <c r="P5668" s="153"/>
    </row>
    <row r="5669" spans="1:16" x14ac:dyDescent="0.35">
      <c r="A5669" s="149"/>
      <c r="B5669" s="149"/>
      <c r="C5669" s="150"/>
      <c r="D5669" s="149"/>
      <c r="E5669" s="149"/>
      <c r="F5669" s="149"/>
      <c r="G5669" s="149"/>
      <c r="H5669" s="151"/>
      <c r="I5669" s="149"/>
      <c r="J5669" s="149"/>
      <c r="K5669" s="152"/>
      <c r="L5669" s="149"/>
      <c r="M5669" s="149"/>
      <c r="N5669" s="153"/>
      <c r="O5669" s="153"/>
      <c r="P5669" s="153"/>
    </row>
    <row r="5670" spans="1:16" x14ac:dyDescent="0.35">
      <c r="A5670" s="149"/>
      <c r="B5670" s="149"/>
      <c r="C5670" s="150"/>
      <c r="D5670" s="149"/>
      <c r="E5670" s="149"/>
      <c r="F5670" s="149"/>
      <c r="G5670" s="149"/>
      <c r="H5670" s="151"/>
      <c r="I5670" s="149"/>
      <c r="J5670" s="149"/>
      <c r="K5670" s="152"/>
      <c r="L5670" s="149"/>
      <c r="M5670" s="149"/>
      <c r="N5670" s="153"/>
      <c r="O5670" s="153"/>
      <c r="P5670" s="153"/>
    </row>
    <row r="5671" spans="1:16" x14ac:dyDescent="0.35">
      <c r="A5671" s="149"/>
      <c r="B5671" s="149"/>
      <c r="C5671" s="150"/>
      <c r="D5671" s="149"/>
      <c r="E5671" s="149"/>
      <c r="F5671" s="149"/>
      <c r="G5671" s="149"/>
      <c r="H5671" s="151"/>
      <c r="I5671" s="149"/>
      <c r="J5671" s="149"/>
      <c r="K5671" s="152"/>
      <c r="L5671" s="149"/>
      <c r="M5671" s="149"/>
      <c r="N5671" s="153"/>
      <c r="O5671" s="153"/>
      <c r="P5671" s="153"/>
    </row>
    <row r="5672" spans="1:16" x14ac:dyDescent="0.35">
      <c r="A5672" s="149"/>
      <c r="B5672" s="149"/>
      <c r="C5672" s="150"/>
      <c r="D5672" s="149"/>
      <c r="E5672" s="149"/>
      <c r="F5672" s="149"/>
      <c r="G5672" s="149"/>
      <c r="H5672" s="151"/>
      <c r="I5672" s="149"/>
      <c r="J5672" s="149"/>
      <c r="K5672" s="152"/>
      <c r="L5672" s="149"/>
      <c r="M5672" s="149"/>
      <c r="N5672" s="153"/>
      <c r="O5672" s="153"/>
      <c r="P5672" s="153"/>
    </row>
    <row r="5673" spans="1:16" x14ac:dyDescent="0.35">
      <c r="A5673" s="149"/>
      <c r="B5673" s="149"/>
      <c r="C5673" s="150"/>
      <c r="D5673" s="149"/>
      <c r="E5673" s="149"/>
      <c r="F5673" s="149"/>
      <c r="G5673" s="149"/>
      <c r="H5673" s="151"/>
      <c r="I5673" s="149"/>
      <c r="J5673" s="149"/>
      <c r="K5673" s="152"/>
      <c r="L5673" s="149"/>
      <c r="M5673" s="149"/>
      <c r="N5673" s="153"/>
      <c r="O5673" s="153"/>
      <c r="P5673" s="153"/>
    </row>
    <row r="5674" spans="1:16" x14ac:dyDescent="0.35">
      <c r="A5674" s="149"/>
      <c r="B5674" s="149"/>
      <c r="C5674" s="150"/>
      <c r="D5674" s="149"/>
      <c r="E5674" s="149"/>
      <c r="F5674" s="149"/>
      <c r="G5674" s="149"/>
      <c r="H5674" s="151"/>
      <c r="I5674" s="149"/>
      <c r="J5674" s="149"/>
      <c r="K5674" s="152"/>
      <c r="L5674" s="149"/>
      <c r="M5674" s="149"/>
      <c r="N5674" s="153"/>
      <c r="O5674" s="153"/>
      <c r="P5674" s="153"/>
    </row>
    <row r="5675" spans="1:16" x14ac:dyDescent="0.35">
      <c r="A5675" s="149"/>
      <c r="B5675" s="149"/>
      <c r="C5675" s="150"/>
      <c r="D5675" s="149"/>
      <c r="E5675" s="149"/>
      <c r="F5675" s="149"/>
      <c r="G5675" s="149"/>
      <c r="H5675" s="151"/>
      <c r="I5675" s="149"/>
      <c r="J5675" s="149"/>
      <c r="K5675" s="152"/>
      <c r="L5675" s="149"/>
      <c r="M5675" s="149"/>
      <c r="N5675" s="153"/>
      <c r="O5675" s="153"/>
      <c r="P5675" s="153"/>
    </row>
    <row r="5676" spans="1:16" x14ac:dyDescent="0.35">
      <c r="A5676" s="149"/>
      <c r="B5676" s="149"/>
      <c r="C5676" s="150"/>
      <c r="D5676" s="149"/>
      <c r="E5676" s="149"/>
      <c r="F5676" s="149"/>
      <c r="G5676" s="149"/>
      <c r="H5676" s="151"/>
      <c r="I5676" s="149"/>
      <c r="J5676" s="149"/>
      <c r="K5676" s="152"/>
      <c r="L5676" s="149"/>
      <c r="M5676" s="149"/>
      <c r="N5676" s="153"/>
      <c r="O5676" s="153"/>
      <c r="P5676" s="153"/>
    </row>
    <row r="5677" spans="1:16" x14ac:dyDescent="0.35">
      <c r="A5677" s="149"/>
      <c r="B5677" s="149"/>
      <c r="C5677" s="150"/>
      <c r="D5677" s="149"/>
      <c r="E5677" s="149"/>
      <c r="F5677" s="149"/>
      <c r="G5677" s="149"/>
      <c r="H5677" s="151"/>
      <c r="I5677" s="149"/>
      <c r="J5677" s="149"/>
      <c r="K5677" s="152"/>
      <c r="L5677" s="149"/>
      <c r="M5677" s="149"/>
      <c r="N5677" s="153"/>
      <c r="O5677" s="153"/>
      <c r="P5677" s="153"/>
    </row>
    <row r="5678" spans="1:16" x14ac:dyDescent="0.35">
      <c r="A5678" s="149"/>
      <c r="B5678" s="149"/>
      <c r="C5678" s="150"/>
      <c r="D5678" s="149"/>
      <c r="E5678" s="149"/>
      <c r="F5678" s="149"/>
      <c r="G5678" s="149"/>
      <c r="H5678" s="151"/>
      <c r="I5678" s="149"/>
      <c r="J5678" s="149"/>
      <c r="K5678" s="152"/>
      <c r="L5678" s="149"/>
      <c r="M5678" s="149"/>
      <c r="N5678" s="153"/>
      <c r="O5678" s="153"/>
      <c r="P5678" s="153"/>
    </row>
    <row r="5679" spans="1:16" x14ac:dyDescent="0.35">
      <c r="A5679" s="149"/>
      <c r="B5679" s="149"/>
      <c r="C5679" s="150"/>
      <c r="D5679" s="149"/>
      <c r="E5679" s="149"/>
      <c r="F5679" s="149"/>
      <c r="G5679" s="149"/>
      <c r="H5679" s="151"/>
      <c r="I5679" s="149"/>
      <c r="J5679" s="149"/>
      <c r="K5679" s="152"/>
      <c r="L5679" s="149"/>
      <c r="M5679" s="149"/>
      <c r="N5679" s="153"/>
      <c r="O5679" s="153"/>
      <c r="P5679" s="153"/>
    </row>
    <row r="5680" spans="1:16" x14ac:dyDescent="0.35">
      <c r="A5680" s="149"/>
      <c r="B5680" s="149"/>
      <c r="C5680" s="150"/>
      <c r="D5680" s="149"/>
      <c r="E5680" s="149"/>
      <c r="F5680" s="149"/>
      <c r="G5680" s="149"/>
      <c r="H5680" s="151"/>
      <c r="I5680" s="149"/>
      <c r="J5680" s="149"/>
      <c r="K5680" s="152"/>
      <c r="L5680" s="149"/>
      <c r="M5680" s="149"/>
      <c r="N5680" s="153"/>
      <c r="O5680" s="153"/>
      <c r="P5680" s="153"/>
    </row>
    <row r="5681" spans="1:16" x14ac:dyDescent="0.35">
      <c r="A5681" s="149"/>
      <c r="B5681" s="149"/>
      <c r="C5681" s="150"/>
      <c r="D5681" s="149"/>
      <c r="E5681" s="149"/>
      <c r="F5681" s="149"/>
      <c r="G5681" s="149"/>
      <c r="H5681" s="151"/>
      <c r="I5681" s="149"/>
      <c r="J5681" s="149"/>
      <c r="K5681" s="152"/>
      <c r="L5681" s="149"/>
      <c r="M5681" s="149"/>
      <c r="N5681" s="153"/>
      <c r="O5681" s="153"/>
      <c r="P5681" s="153"/>
    </row>
    <row r="5682" spans="1:16" x14ac:dyDescent="0.35">
      <c r="A5682" s="149"/>
      <c r="B5682" s="149"/>
      <c r="C5682" s="150"/>
      <c r="D5682" s="149"/>
      <c r="E5682" s="149"/>
      <c r="F5682" s="149"/>
      <c r="G5682" s="149"/>
      <c r="H5682" s="151"/>
      <c r="I5682" s="149"/>
      <c r="J5682" s="149"/>
      <c r="K5682" s="152"/>
      <c r="L5682" s="149"/>
      <c r="M5682" s="149"/>
      <c r="N5682" s="153"/>
      <c r="O5682" s="153"/>
      <c r="P5682" s="153"/>
    </row>
    <row r="5683" spans="1:16" x14ac:dyDescent="0.35">
      <c r="A5683" s="149"/>
      <c r="B5683" s="149"/>
      <c r="C5683" s="150"/>
      <c r="D5683" s="149"/>
      <c r="E5683" s="149"/>
      <c r="F5683" s="149"/>
      <c r="G5683" s="149"/>
      <c r="H5683" s="151"/>
      <c r="I5683" s="149"/>
      <c r="J5683" s="149"/>
      <c r="K5683" s="152"/>
      <c r="L5683" s="149"/>
      <c r="M5683" s="149"/>
      <c r="N5683" s="153"/>
      <c r="O5683" s="153"/>
      <c r="P5683" s="153"/>
    </row>
    <row r="5684" spans="1:16" x14ac:dyDescent="0.35">
      <c r="A5684" s="149"/>
      <c r="B5684" s="149"/>
      <c r="C5684" s="150"/>
      <c r="D5684" s="149"/>
      <c r="E5684" s="149"/>
      <c r="F5684" s="149"/>
      <c r="G5684" s="149"/>
      <c r="H5684" s="151"/>
      <c r="I5684" s="149"/>
      <c r="J5684" s="149"/>
      <c r="K5684" s="152"/>
      <c r="L5684" s="149"/>
      <c r="M5684" s="149"/>
      <c r="N5684" s="153"/>
      <c r="O5684" s="153"/>
      <c r="P5684" s="153"/>
    </row>
    <row r="5685" spans="1:16" x14ac:dyDescent="0.35">
      <c r="A5685" s="149"/>
      <c r="B5685" s="149"/>
      <c r="C5685" s="150"/>
      <c r="D5685" s="149"/>
      <c r="E5685" s="149"/>
      <c r="F5685" s="149"/>
      <c r="G5685" s="149"/>
      <c r="H5685" s="151"/>
      <c r="I5685" s="149"/>
      <c r="J5685" s="149"/>
      <c r="K5685" s="152"/>
      <c r="L5685" s="149"/>
      <c r="M5685" s="149"/>
      <c r="N5685" s="153"/>
      <c r="O5685" s="153"/>
      <c r="P5685" s="153"/>
    </row>
    <row r="5686" spans="1:16" x14ac:dyDescent="0.35">
      <c r="A5686" s="149"/>
      <c r="B5686" s="149"/>
      <c r="C5686" s="150"/>
      <c r="D5686" s="149"/>
      <c r="E5686" s="149"/>
      <c r="F5686" s="149"/>
      <c r="G5686" s="149"/>
      <c r="H5686" s="151"/>
      <c r="I5686" s="149"/>
      <c r="J5686" s="149"/>
      <c r="K5686" s="152"/>
      <c r="L5686" s="149"/>
      <c r="M5686" s="149"/>
      <c r="N5686" s="153"/>
      <c r="O5686" s="153"/>
      <c r="P5686" s="153"/>
    </row>
    <row r="5687" spans="1:16" x14ac:dyDescent="0.35">
      <c r="A5687" s="149"/>
      <c r="B5687" s="149"/>
      <c r="C5687" s="150"/>
      <c r="D5687" s="149"/>
      <c r="E5687" s="149"/>
      <c r="F5687" s="149"/>
      <c r="G5687" s="149"/>
      <c r="H5687" s="151"/>
      <c r="I5687" s="149"/>
      <c r="J5687" s="149"/>
      <c r="K5687" s="152"/>
      <c r="L5687" s="149"/>
      <c r="M5687" s="149"/>
      <c r="N5687" s="153"/>
      <c r="O5687" s="153"/>
      <c r="P5687" s="153"/>
    </row>
    <row r="5688" spans="1:16" x14ac:dyDescent="0.35">
      <c r="A5688" s="149"/>
      <c r="B5688" s="149"/>
      <c r="C5688" s="150"/>
      <c r="D5688" s="149"/>
      <c r="E5688" s="149"/>
      <c r="F5688" s="149"/>
      <c r="G5688" s="149"/>
      <c r="H5688" s="151"/>
      <c r="I5688" s="149"/>
      <c r="J5688" s="149"/>
      <c r="K5688" s="152"/>
      <c r="L5688" s="149"/>
      <c r="M5688" s="149"/>
      <c r="N5688" s="153"/>
      <c r="O5688" s="153"/>
      <c r="P5688" s="153"/>
    </row>
    <row r="5689" spans="1:16" x14ac:dyDescent="0.35">
      <c r="A5689" s="149"/>
      <c r="B5689" s="149"/>
      <c r="C5689" s="150"/>
      <c r="D5689" s="149"/>
      <c r="E5689" s="149"/>
      <c r="F5689" s="149"/>
      <c r="G5689" s="149"/>
      <c r="H5689" s="151"/>
      <c r="I5689" s="149"/>
      <c r="J5689" s="149"/>
      <c r="K5689" s="152"/>
      <c r="L5689" s="149"/>
      <c r="M5689" s="149"/>
      <c r="N5689" s="153"/>
      <c r="O5689" s="153"/>
      <c r="P5689" s="153"/>
    </row>
    <row r="5690" spans="1:16" x14ac:dyDescent="0.35">
      <c r="A5690" s="149"/>
      <c r="B5690" s="149"/>
      <c r="C5690" s="150"/>
      <c r="D5690" s="149"/>
      <c r="E5690" s="149"/>
      <c r="F5690" s="149"/>
      <c r="G5690" s="149"/>
      <c r="H5690" s="151"/>
      <c r="I5690" s="149"/>
      <c r="J5690" s="149"/>
      <c r="K5690" s="152"/>
      <c r="L5690" s="149"/>
      <c r="M5690" s="149"/>
      <c r="N5690" s="153"/>
      <c r="O5690" s="153"/>
      <c r="P5690" s="153"/>
    </row>
    <row r="5691" spans="1:16" x14ac:dyDescent="0.35">
      <c r="A5691" s="149"/>
      <c r="B5691" s="149"/>
      <c r="C5691" s="150"/>
      <c r="D5691" s="149"/>
      <c r="E5691" s="149"/>
      <c r="F5691" s="149"/>
      <c r="G5691" s="149"/>
      <c r="H5691" s="151"/>
      <c r="I5691" s="149"/>
      <c r="J5691" s="149"/>
      <c r="K5691" s="152"/>
      <c r="L5691" s="149"/>
      <c r="M5691" s="149"/>
      <c r="N5691" s="153"/>
      <c r="O5691" s="153"/>
      <c r="P5691" s="153"/>
    </row>
    <row r="5692" spans="1:16" x14ac:dyDescent="0.35">
      <c r="A5692" s="149"/>
      <c r="B5692" s="149"/>
      <c r="C5692" s="150"/>
      <c r="D5692" s="149"/>
      <c r="E5692" s="149"/>
      <c r="F5692" s="149"/>
      <c r="G5692" s="149"/>
      <c r="H5692" s="151"/>
      <c r="I5692" s="149"/>
      <c r="J5692" s="149"/>
      <c r="K5692" s="152"/>
      <c r="L5692" s="149"/>
      <c r="M5692" s="149"/>
      <c r="N5692" s="153"/>
      <c r="O5692" s="153"/>
      <c r="P5692" s="153"/>
    </row>
    <row r="5693" spans="1:16" x14ac:dyDescent="0.35">
      <c r="A5693" s="149"/>
      <c r="B5693" s="149"/>
      <c r="C5693" s="150"/>
      <c r="D5693" s="149"/>
      <c r="E5693" s="149"/>
      <c r="F5693" s="149"/>
      <c r="G5693" s="149"/>
      <c r="H5693" s="151"/>
      <c r="I5693" s="149"/>
      <c r="J5693" s="149"/>
      <c r="K5693" s="152"/>
      <c r="L5693" s="149"/>
      <c r="M5693" s="149"/>
      <c r="N5693" s="153"/>
      <c r="O5693" s="153"/>
      <c r="P5693" s="153"/>
    </row>
    <row r="5694" spans="1:16" x14ac:dyDescent="0.35">
      <c r="A5694" s="149"/>
      <c r="B5694" s="149"/>
      <c r="C5694" s="150"/>
      <c r="D5694" s="149"/>
      <c r="E5694" s="149"/>
      <c r="F5694" s="149"/>
      <c r="G5694" s="149"/>
      <c r="H5694" s="151"/>
      <c r="I5694" s="149"/>
      <c r="J5694" s="149"/>
      <c r="K5694" s="152"/>
      <c r="L5694" s="149"/>
      <c r="M5694" s="149"/>
      <c r="N5694" s="153"/>
      <c r="O5694" s="153"/>
      <c r="P5694" s="153"/>
    </row>
    <row r="5695" spans="1:16" x14ac:dyDescent="0.35">
      <c r="A5695" s="149"/>
      <c r="B5695" s="149"/>
      <c r="C5695" s="150"/>
      <c r="D5695" s="149"/>
      <c r="E5695" s="149"/>
      <c r="F5695" s="149"/>
      <c r="G5695" s="149"/>
      <c r="H5695" s="151"/>
      <c r="I5695" s="149"/>
      <c r="J5695" s="149"/>
      <c r="K5695" s="152"/>
      <c r="L5695" s="149"/>
      <c r="M5695" s="149"/>
      <c r="N5695" s="153"/>
      <c r="O5695" s="153"/>
      <c r="P5695" s="153"/>
    </row>
    <row r="5696" spans="1:16" x14ac:dyDescent="0.35">
      <c r="A5696" s="149"/>
      <c r="B5696" s="149"/>
      <c r="C5696" s="150"/>
      <c r="D5696" s="149"/>
      <c r="E5696" s="149"/>
      <c r="F5696" s="149"/>
      <c r="G5696" s="149"/>
      <c r="H5696" s="151"/>
      <c r="I5696" s="149"/>
      <c r="J5696" s="149"/>
      <c r="K5696" s="152"/>
      <c r="L5696" s="149"/>
      <c r="M5696" s="149"/>
      <c r="N5696" s="153"/>
      <c r="O5696" s="153"/>
      <c r="P5696" s="153"/>
    </row>
    <row r="5697" spans="1:16" x14ac:dyDescent="0.35">
      <c r="A5697" s="149"/>
      <c r="B5697" s="149"/>
      <c r="C5697" s="150"/>
      <c r="D5697" s="149"/>
      <c r="E5697" s="149"/>
      <c r="F5697" s="149"/>
      <c r="G5697" s="149"/>
      <c r="H5697" s="151"/>
      <c r="I5697" s="149"/>
      <c r="J5697" s="149"/>
      <c r="K5697" s="152"/>
      <c r="L5697" s="149"/>
      <c r="M5697" s="149"/>
      <c r="N5697" s="153"/>
      <c r="O5697" s="153"/>
      <c r="P5697" s="153"/>
    </row>
    <row r="5698" spans="1:16" x14ac:dyDescent="0.35">
      <c r="A5698" s="149"/>
      <c r="B5698" s="149"/>
      <c r="C5698" s="150"/>
      <c r="D5698" s="149"/>
      <c r="E5698" s="149"/>
      <c r="F5698" s="149"/>
      <c r="G5698" s="149"/>
      <c r="H5698" s="151"/>
      <c r="I5698" s="149"/>
      <c r="J5698" s="149"/>
      <c r="K5698" s="152"/>
      <c r="L5698" s="149"/>
      <c r="M5698" s="149"/>
      <c r="N5698" s="153"/>
      <c r="O5698" s="153"/>
      <c r="P5698" s="153"/>
    </row>
    <row r="5699" spans="1:16" x14ac:dyDescent="0.35">
      <c r="A5699" s="149"/>
      <c r="B5699" s="149"/>
      <c r="C5699" s="150"/>
      <c r="D5699" s="149"/>
      <c r="E5699" s="149"/>
      <c r="F5699" s="149"/>
      <c r="G5699" s="149"/>
      <c r="H5699" s="151"/>
      <c r="I5699" s="149"/>
      <c r="J5699" s="149"/>
      <c r="K5699" s="152"/>
      <c r="L5699" s="149"/>
      <c r="M5699" s="149"/>
      <c r="N5699" s="153"/>
      <c r="O5699" s="153"/>
      <c r="P5699" s="153"/>
    </row>
    <row r="5700" spans="1:16" x14ac:dyDescent="0.35">
      <c r="A5700" s="149"/>
      <c r="B5700" s="149"/>
      <c r="C5700" s="150"/>
      <c r="D5700" s="149"/>
      <c r="E5700" s="149"/>
      <c r="F5700" s="149"/>
      <c r="G5700" s="149"/>
      <c r="H5700" s="151"/>
      <c r="I5700" s="149"/>
      <c r="J5700" s="149"/>
      <c r="K5700" s="152"/>
      <c r="L5700" s="149"/>
      <c r="M5700" s="149"/>
      <c r="N5700" s="153"/>
      <c r="O5700" s="153"/>
      <c r="P5700" s="153"/>
    </row>
    <row r="5701" spans="1:16" x14ac:dyDescent="0.35">
      <c r="A5701" s="149"/>
      <c r="B5701" s="149"/>
      <c r="C5701" s="150"/>
      <c r="D5701" s="149"/>
      <c r="E5701" s="149"/>
      <c r="F5701" s="149"/>
      <c r="G5701" s="149"/>
      <c r="H5701" s="151"/>
      <c r="I5701" s="149"/>
      <c r="J5701" s="149"/>
      <c r="K5701" s="152"/>
      <c r="L5701" s="149"/>
      <c r="M5701" s="149"/>
      <c r="N5701" s="153"/>
      <c r="O5701" s="153"/>
      <c r="P5701" s="153"/>
    </row>
    <row r="5702" spans="1:16" x14ac:dyDescent="0.35">
      <c r="A5702" s="149"/>
      <c r="B5702" s="149"/>
      <c r="C5702" s="150"/>
      <c r="D5702" s="149"/>
      <c r="E5702" s="149"/>
      <c r="F5702" s="149"/>
      <c r="G5702" s="149"/>
      <c r="H5702" s="151"/>
      <c r="I5702" s="149"/>
      <c r="J5702" s="149"/>
      <c r="K5702" s="152"/>
      <c r="L5702" s="149"/>
      <c r="M5702" s="149"/>
      <c r="N5702" s="153"/>
      <c r="O5702" s="153"/>
      <c r="P5702" s="153"/>
    </row>
    <row r="5703" spans="1:16" x14ac:dyDescent="0.35">
      <c r="A5703" s="149"/>
      <c r="B5703" s="149"/>
      <c r="C5703" s="150"/>
      <c r="D5703" s="149"/>
      <c r="E5703" s="149"/>
      <c r="F5703" s="149"/>
      <c r="G5703" s="149"/>
      <c r="H5703" s="151"/>
      <c r="I5703" s="149"/>
      <c r="J5703" s="149"/>
      <c r="K5703" s="152"/>
      <c r="L5703" s="149"/>
      <c r="M5703" s="149"/>
      <c r="N5703" s="153"/>
      <c r="O5703" s="153"/>
      <c r="P5703" s="153"/>
    </row>
    <row r="5704" spans="1:16" x14ac:dyDescent="0.35">
      <c r="A5704" s="149"/>
      <c r="B5704" s="149"/>
      <c r="C5704" s="150"/>
      <c r="D5704" s="149"/>
      <c r="E5704" s="149"/>
      <c r="F5704" s="149"/>
      <c r="G5704" s="149"/>
      <c r="H5704" s="151"/>
      <c r="I5704" s="149"/>
      <c r="J5704" s="149"/>
      <c r="K5704" s="152"/>
      <c r="L5704" s="149"/>
      <c r="M5704" s="149"/>
      <c r="N5704" s="153"/>
      <c r="O5704" s="153"/>
      <c r="P5704" s="153"/>
    </row>
    <row r="5705" spans="1:16" x14ac:dyDescent="0.35">
      <c r="A5705" s="149"/>
      <c r="B5705" s="149"/>
      <c r="C5705" s="150"/>
      <c r="D5705" s="149"/>
      <c r="E5705" s="149"/>
      <c r="F5705" s="149"/>
      <c r="G5705" s="149"/>
      <c r="H5705" s="151"/>
      <c r="I5705" s="149"/>
      <c r="J5705" s="149"/>
      <c r="K5705" s="152"/>
      <c r="L5705" s="149"/>
      <c r="M5705" s="149"/>
      <c r="N5705" s="153"/>
      <c r="O5705" s="153"/>
      <c r="P5705" s="153"/>
    </row>
    <row r="5706" spans="1:16" x14ac:dyDescent="0.35">
      <c r="A5706" s="149"/>
      <c r="B5706" s="149"/>
      <c r="C5706" s="150"/>
      <c r="D5706" s="149"/>
      <c r="E5706" s="149"/>
      <c r="F5706" s="149"/>
      <c r="G5706" s="149"/>
      <c r="H5706" s="151"/>
      <c r="I5706" s="149"/>
      <c r="J5706" s="149"/>
      <c r="K5706" s="152"/>
      <c r="L5706" s="149"/>
      <c r="M5706" s="149"/>
      <c r="N5706" s="153"/>
      <c r="O5706" s="153"/>
      <c r="P5706" s="153"/>
    </row>
    <row r="5707" spans="1:16" x14ac:dyDescent="0.35">
      <c r="A5707" s="149"/>
      <c r="B5707" s="149"/>
      <c r="C5707" s="150"/>
      <c r="D5707" s="149"/>
      <c r="E5707" s="149"/>
      <c r="F5707" s="149"/>
      <c r="G5707" s="149"/>
      <c r="H5707" s="151"/>
      <c r="I5707" s="149"/>
      <c r="J5707" s="149"/>
      <c r="K5707" s="152"/>
      <c r="L5707" s="149"/>
      <c r="M5707" s="149"/>
      <c r="N5707" s="153"/>
      <c r="O5707" s="153"/>
      <c r="P5707" s="153"/>
    </row>
    <row r="5708" spans="1:16" x14ac:dyDescent="0.35">
      <c r="A5708" s="149"/>
      <c r="B5708" s="149"/>
      <c r="C5708" s="150"/>
      <c r="D5708" s="149"/>
      <c r="E5708" s="149"/>
      <c r="F5708" s="149"/>
      <c r="G5708" s="149"/>
      <c r="H5708" s="151"/>
      <c r="I5708" s="149"/>
      <c r="J5708" s="149"/>
      <c r="K5708" s="152"/>
      <c r="L5708" s="149"/>
      <c r="M5708" s="149"/>
      <c r="N5708" s="153"/>
      <c r="O5708" s="153"/>
      <c r="P5708" s="153"/>
    </row>
    <row r="5709" spans="1:16" x14ac:dyDescent="0.35">
      <c r="A5709" s="149"/>
      <c r="B5709" s="149"/>
      <c r="C5709" s="150"/>
      <c r="D5709" s="149"/>
      <c r="E5709" s="149"/>
      <c r="F5709" s="149"/>
      <c r="G5709" s="149"/>
      <c r="H5709" s="151"/>
      <c r="I5709" s="149"/>
      <c r="J5709" s="149"/>
      <c r="K5709" s="152"/>
      <c r="L5709" s="149"/>
      <c r="M5709" s="149"/>
      <c r="N5709" s="153"/>
      <c r="O5709" s="153"/>
      <c r="P5709" s="153"/>
    </row>
    <row r="5710" spans="1:16" x14ac:dyDescent="0.35">
      <c r="A5710" s="149"/>
      <c r="B5710" s="149"/>
      <c r="C5710" s="150"/>
      <c r="D5710" s="149"/>
      <c r="E5710" s="149"/>
      <c r="F5710" s="149"/>
      <c r="G5710" s="149"/>
      <c r="H5710" s="151"/>
      <c r="I5710" s="149"/>
      <c r="J5710" s="149"/>
      <c r="K5710" s="152"/>
      <c r="L5710" s="149"/>
      <c r="M5710" s="149"/>
      <c r="N5710" s="153"/>
      <c r="O5710" s="153"/>
      <c r="P5710" s="153"/>
    </row>
    <row r="5711" spans="1:16" x14ac:dyDescent="0.35">
      <c r="A5711" s="149"/>
      <c r="B5711" s="149"/>
      <c r="C5711" s="150"/>
      <c r="D5711" s="149"/>
      <c r="E5711" s="149"/>
      <c r="F5711" s="149"/>
      <c r="G5711" s="149"/>
      <c r="H5711" s="151"/>
      <c r="I5711" s="149"/>
      <c r="J5711" s="149"/>
      <c r="K5711" s="152"/>
      <c r="L5711" s="149"/>
      <c r="M5711" s="149"/>
      <c r="N5711" s="153"/>
      <c r="O5711" s="153"/>
      <c r="P5711" s="153"/>
    </row>
    <row r="5712" spans="1:16" x14ac:dyDescent="0.35">
      <c r="A5712" s="149"/>
      <c r="B5712" s="149"/>
      <c r="C5712" s="150"/>
      <c r="D5712" s="149"/>
      <c r="E5712" s="149"/>
      <c r="F5712" s="149"/>
      <c r="G5712" s="149"/>
      <c r="H5712" s="151"/>
      <c r="I5712" s="149"/>
      <c r="J5712" s="149"/>
      <c r="K5712" s="152"/>
      <c r="L5712" s="149"/>
      <c r="M5712" s="149"/>
      <c r="N5712" s="153"/>
      <c r="O5712" s="153"/>
      <c r="P5712" s="153"/>
    </row>
    <row r="5713" spans="1:16" x14ac:dyDescent="0.35">
      <c r="A5713" s="149"/>
      <c r="B5713" s="149"/>
      <c r="C5713" s="150"/>
      <c r="D5713" s="149"/>
      <c r="E5713" s="149"/>
      <c r="F5713" s="149"/>
      <c r="G5713" s="149"/>
      <c r="H5713" s="151"/>
      <c r="I5713" s="149"/>
      <c r="J5713" s="149"/>
      <c r="K5713" s="152"/>
      <c r="L5713" s="149"/>
      <c r="M5713" s="149"/>
      <c r="N5713" s="153"/>
      <c r="O5713" s="153"/>
      <c r="P5713" s="153"/>
    </row>
    <row r="5714" spans="1:16" x14ac:dyDescent="0.35">
      <c r="A5714" s="149"/>
      <c r="B5714" s="149"/>
      <c r="C5714" s="150"/>
      <c r="D5714" s="149"/>
      <c r="E5714" s="149"/>
      <c r="F5714" s="149"/>
      <c r="G5714" s="149"/>
      <c r="H5714" s="151"/>
      <c r="I5714" s="149"/>
      <c r="J5714" s="149"/>
      <c r="K5714" s="152"/>
      <c r="L5714" s="149"/>
      <c r="M5714" s="149"/>
      <c r="N5714" s="153"/>
      <c r="O5714" s="153"/>
      <c r="P5714" s="153"/>
    </row>
    <row r="5715" spans="1:16" x14ac:dyDescent="0.35">
      <c r="A5715" s="149"/>
      <c r="B5715" s="149"/>
      <c r="C5715" s="150"/>
      <c r="D5715" s="149"/>
      <c r="E5715" s="149"/>
      <c r="F5715" s="149"/>
      <c r="G5715" s="149"/>
      <c r="H5715" s="151"/>
      <c r="I5715" s="149"/>
      <c r="J5715" s="149"/>
      <c r="K5715" s="152"/>
      <c r="L5715" s="149"/>
      <c r="M5715" s="149"/>
      <c r="N5715" s="153"/>
      <c r="O5715" s="153"/>
      <c r="P5715" s="153"/>
    </row>
    <row r="5716" spans="1:16" x14ac:dyDescent="0.35">
      <c r="A5716" s="149"/>
      <c r="B5716" s="149"/>
      <c r="C5716" s="150"/>
      <c r="D5716" s="149"/>
      <c r="E5716" s="149"/>
      <c r="F5716" s="149"/>
      <c r="G5716" s="149"/>
      <c r="H5716" s="151"/>
      <c r="I5716" s="149"/>
      <c r="J5716" s="149"/>
      <c r="K5716" s="152"/>
      <c r="L5716" s="149"/>
      <c r="M5716" s="149"/>
      <c r="N5716" s="153"/>
      <c r="O5716" s="153"/>
      <c r="P5716" s="153"/>
    </row>
    <row r="5717" spans="1:16" x14ac:dyDescent="0.35">
      <c r="A5717" s="149"/>
      <c r="B5717" s="149"/>
      <c r="C5717" s="150"/>
      <c r="D5717" s="149"/>
      <c r="E5717" s="149"/>
      <c r="F5717" s="149"/>
      <c r="G5717" s="149"/>
      <c r="H5717" s="151"/>
      <c r="I5717" s="149"/>
      <c r="J5717" s="149"/>
      <c r="K5717" s="152"/>
      <c r="L5717" s="149"/>
      <c r="M5717" s="149"/>
      <c r="N5717" s="153"/>
      <c r="O5717" s="153"/>
      <c r="P5717" s="153"/>
    </row>
    <row r="5718" spans="1:16" x14ac:dyDescent="0.35">
      <c r="A5718" s="149"/>
      <c r="B5718" s="149"/>
      <c r="C5718" s="150"/>
      <c r="D5718" s="149"/>
      <c r="E5718" s="149"/>
      <c r="F5718" s="149"/>
      <c r="G5718" s="149"/>
      <c r="H5718" s="151"/>
      <c r="I5718" s="149"/>
      <c r="J5718" s="149"/>
      <c r="K5718" s="152"/>
      <c r="L5718" s="149"/>
      <c r="M5718" s="149"/>
      <c r="N5718" s="153"/>
      <c r="O5718" s="153"/>
      <c r="P5718" s="153"/>
    </row>
    <row r="5719" spans="1:16" x14ac:dyDescent="0.35">
      <c r="A5719" s="149"/>
      <c r="B5719" s="149"/>
      <c r="C5719" s="150"/>
      <c r="D5719" s="149"/>
      <c r="E5719" s="149"/>
      <c r="F5719" s="149"/>
      <c r="G5719" s="149"/>
      <c r="H5719" s="151"/>
      <c r="I5719" s="149"/>
      <c r="J5719" s="149"/>
      <c r="K5719" s="152"/>
      <c r="L5719" s="149"/>
      <c r="M5719" s="149"/>
      <c r="N5719" s="153"/>
      <c r="O5719" s="153"/>
      <c r="P5719" s="153"/>
    </row>
    <row r="5720" spans="1:16" x14ac:dyDescent="0.35">
      <c r="A5720" s="149"/>
      <c r="B5720" s="149"/>
      <c r="C5720" s="150"/>
      <c r="D5720" s="149"/>
      <c r="E5720" s="149"/>
      <c r="F5720" s="149"/>
      <c r="G5720" s="149"/>
      <c r="H5720" s="151"/>
      <c r="I5720" s="149"/>
      <c r="J5720" s="149"/>
      <c r="K5720" s="152"/>
      <c r="L5720" s="149"/>
      <c r="M5720" s="149"/>
      <c r="N5720" s="153"/>
      <c r="O5720" s="153"/>
      <c r="P5720" s="153"/>
    </row>
    <row r="5721" spans="1:16" x14ac:dyDescent="0.35">
      <c r="A5721" s="149"/>
      <c r="B5721" s="149"/>
      <c r="C5721" s="150"/>
      <c r="D5721" s="149"/>
      <c r="E5721" s="149"/>
      <c r="F5721" s="149"/>
      <c r="G5721" s="149"/>
      <c r="H5721" s="151"/>
      <c r="I5721" s="149"/>
      <c r="J5721" s="149"/>
      <c r="K5721" s="152"/>
      <c r="L5721" s="149"/>
      <c r="M5721" s="149"/>
      <c r="N5721" s="153"/>
      <c r="O5721" s="153"/>
      <c r="P5721" s="153"/>
    </row>
    <row r="5722" spans="1:16" x14ac:dyDescent="0.35">
      <c r="A5722" s="149"/>
      <c r="B5722" s="149"/>
      <c r="C5722" s="150"/>
      <c r="D5722" s="149"/>
      <c r="E5722" s="149"/>
      <c r="F5722" s="149"/>
      <c r="G5722" s="149"/>
      <c r="H5722" s="151"/>
      <c r="I5722" s="149"/>
      <c r="J5722" s="149"/>
      <c r="K5722" s="152"/>
      <c r="L5722" s="149"/>
      <c r="M5722" s="149"/>
      <c r="N5722" s="153"/>
      <c r="O5722" s="153"/>
      <c r="P5722" s="153"/>
    </row>
    <row r="5723" spans="1:16" x14ac:dyDescent="0.35">
      <c r="A5723" s="149"/>
      <c r="B5723" s="149"/>
      <c r="C5723" s="150"/>
      <c r="D5723" s="149"/>
      <c r="E5723" s="149"/>
      <c r="F5723" s="149"/>
      <c r="G5723" s="149"/>
      <c r="H5723" s="151"/>
      <c r="I5723" s="149"/>
      <c r="J5723" s="149"/>
      <c r="K5723" s="152"/>
      <c r="L5723" s="149"/>
      <c r="M5723" s="149"/>
      <c r="N5723" s="153"/>
      <c r="O5723" s="153"/>
      <c r="P5723" s="153"/>
    </row>
    <row r="5724" spans="1:16" x14ac:dyDescent="0.35">
      <c r="A5724" s="149"/>
      <c r="B5724" s="149"/>
      <c r="C5724" s="150"/>
      <c r="D5724" s="149"/>
      <c r="E5724" s="149"/>
      <c r="F5724" s="149"/>
      <c r="G5724" s="149"/>
      <c r="H5724" s="151"/>
      <c r="I5724" s="149"/>
      <c r="J5724" s="149"/>
      <c r="K5724" s="152"/>
      <c r="L5724" s="149"/>
      <c r="M5724" s="149"/>
      <c r="N5724" s="153"/>
      <c r="O5724" s="153"/>
      <c r="P5724" s="153"/>
    </row>
    <row r="5725" spans="1:16" x14ac:dyDescent="0.35">
      <c r="A5725" s="149"/>
      <c r="B5725" s="149"/>
      <c r="C5725" s="150"/>
      <c r="D5725" s="149"/>
      <c r="E5725" s="149"/>
      <c r="F5725" s="149"/>
      <c r="G5725" s="149"/>
      <c r="H5725" s="151"/>
      <c r="I5725" s="149"/>
      <c r="J5725" s="149"/>
      <c r="K5725" s="152"/>
      <c r="L5725" s="149"/>
      <c r="M5725" s="149"/>
      <c r="N5725" s="153"/>
      <c r="O5725" s="153"/>
      <c r="P5725" s="153"/>
    </row>
    <row r="5726" spans="1:16" x14ac:dyDescent="0.35">
      <c r="A5726" s="149"/>
      <c r="B5726" s="149"/>
      <c r="C5726" s="150"/>
      <c r="D5726" s="149"/>
      <c r="E5726" s="149"/>
      <c r="F5726" s="149"/>
      <c r="G5726" s="149"/>
      <c r="H5726" s="151"/>
      <c r="I5726" s="149"/>
      <c r="J5726" s="149"/>
      <c r="K5726" s="152"/>
      <c r="L5726" s="149"/>
      <c r="M5726" s="149"/>
      <c r="N5726" s="153"/>
      <c r="O5726" s="153"/>
      <c r="P5726" s="153"/>
    </row>
    <row r="5727" spans="1:16" x14ac:dyDescent="0.35">
      <c r="A5727" s="149"/>
      <c r="B5727" s="149"/>
      <c r="C5727" s="150"/>
      <c r="D5727" s="149"/>
      <c r="E5727" s="149"/>
      <c r="F5727" s="149"/>
      <c r="G5727" s="149"/>
      <c r="H5727" s="151"/>
      <c r="I5727" s="149"/>
      <c r="J5727" s="149"/>
      <c r="K5727" s="152"/>
      <c r="L5727" s="149"/>
      <c r="M5727" s="149"/>
      <c r="N5727" s="153"/>
      <c r="O5727" s="153"/>
      <c r="P5727" s="153"/>
    </row>
    <row r="5728" spans="1:16" x14ac:dyDescent="0.35">
      <c r="A5728" s="149"/>
      <c r="B5728" s="149"/>
      <c r="C5728" s="150"/>
      <c r="D5728" s="149"/>
      <c r="E5728" s="149"/>
      <c r="F5728" s="149"/>
      <c r="G5728" s="149"/>
      <c r="H5728" s="151"/>
      <c r="I5728" s="149"/>
      <c r="J5728" s="149"/>
      <c r="K5728" s="152"/>
      <c r="L5728" s="149"/>
      <c r="M5728" s="149"/>
      <c r="N5728" s="153"/>
      <c r="O5728" s="153"/>
      <c r="P5728" s="153"/>
    </row>
    <row r="5729" spans="1:16" x14ac:dyDescent="0.35">
      <c r="A5729" s="149"/>
      <c r="B5729" s="149"/>
      <c r="C5729" s="150"/>
      <c r="D5729" s="149"/>
      <c r="E5729" s="149"/>
      <c r="F5729" s="149"/>
      <c r="G5729" s="149"/>
      <c r="H5729" s="151"/>
      <c r="I5729" s="149"/>
      <c r="J5729" s="149"/>
      <c r="K5729" s="152"/>
      <c r="L5729" s="149"/>
      <c r="M5729" s="149"/>
      <c r="N5729" s="153"/>
      <c r="O5729" s="153"/>
      <c r="P5729" s="153"/>
    </row>
    <row r="5730" spans="1:16" x14ac:dyDescent="0.35">
      <c r="A5730" s="149"/>
      <c r="B5730" s="149"/>
      <c r="C5730" s="150"/>
      <c r="D5730" s="149"/>
      <c r="E5730" s="149"/>
      <c r="F5730" s="149"/>
      <c r="G5730" s="149"/>
      <c r="H5730" s="151"/>
      <c r="I5730" s="149"/>
      <c r="J5730" s="149"/>
      <c r="K5730" s="152"/>
      <c r="L5730" s="149"/>
      <c r="M5730" s="149"/>
      <c r="N5730" s="153"/>
      <c r="O5730" s="153"/>
      <c r="P5730" s="153"/>
    </row>
    <row r="5731" spans="1:16" x14ac:dyDescent="0.35">
      <c r="A5731" s="149"/>
      <c r="B5731" s="149"/>
      <c r="C5731" s="150"/>
      <c r="D5731" s="149"/>
      <c r="E5731" s="149"/>
      <c r="F5731" s="149"/>
      <c r="G5731" s="149"/>
      <c r="H5731" s="151"/>
      <c r="I5731" s="149"/>
      <c r="J5731" s="149"/>
      <c r="K5731" s="152"/>
      <c r="L5731" s="149"/>
      <c r="M5731" s="149"/>
      <c r="N5731" s="153"/>
      <c r="O5731" s="153"/>
      <c r="P5731" s="153"/>
    </row>
    <row r="5732" spans="1:16" x14ac:dyDescent="0.35">
      <c r="A5732" s="149"/>
      <c r="B5732" s="149"/>
      <c r="C5732" s="150"/>
      <c r="D5732" s="149"/>
      <c r="E5732" s="149"/>
      <c r="F5732" s="149"/>
      <c r="G5732" s="149"/>
      <c r="H5732" s="151"/>
      <c r="I5732" s="149"/>
      <c r="J5732" s="149"/>
      <c r="K5732" s="152"/>
      <c r="L5732" s="149"/>
      <c r="M5732" s="149"/>
      <c r="N5732" s="153"/>
      <c r="O5732" s="153"/>
      <c r="P5732" s="153"/>
    </row>
    <row r="5733" spans="1:16" x14ac:dyDescent="0.35">
      <c r="A5733" s="149"/>
      <c r="B5733" s="149"/>
      <c r="C5733" s="150"/>
      <c r="D5733" s="149"/>
      <c r="E5733" s="149"/>
      <c r="F5733" s="149"/>
      <c r="G5733" s="149"/>
      <c r="H5733" s="151"/>
      <c r="I5733" s="149"/>
      <c r="J5733" s="149"/>
      <c r="K5733" s="152"/>
      <c r="L5733" s="149"/>
      <c r="M5733" s="149"/>
      <c r="N5733" s="153"/>
      <c r="O5733" s="153"/>
      <c r="P5733" s="153"/>
    </row>
    <row r="5734" spans="1:16" x14ac:dyDescent="0.35">
      <c r="A5734" s="149"/>
      <c r="B5734" s="149"/>
      <c r="C5734" s="150"/>
      <c r="D5734" s="149"/>
      <c r="E5734" s="149"/>
      <c r="F5734" s="149"/>
      <c r="G5734" s="149"/>
      <c r="H5734" s="151"/>
      <c r="I5734" s="149"/>
      <c r="J5734" s="149"/>
      <c r="K5734" s="152"/>
      <c r="L5734" s="149"/>
      <c r="M5734" s="149"/>
      <c r="N5734" s="153"/>
      <c r="O5734" s="153"/>
      <c r="P5734" s="153"/>
    </row>
    <row r="5735" spans="1:16" x14ac:dyDescent="0.35">
      <c r="A5735" s="149"/>
      <c r="B5735" s="149"/>
      <c r="C5735" s="150"/>
      <c r="D5735" s="149"/>
      <c r="E5735" s="149"/>
      <c r="F5735" s="149"/>
      <c r="G5735" s="149"/>
      <c r="H5735" s="151"/>
      <c r="I5735" s="149"/>
      <c r="J5735" s="149"/>
      <c r="K5735" s="152"/>
      <c r="L5735" s="149"/>
      <c r="M5735" s="149"/>
      <c r="N5735" s="153"/>
      <c r="O5735" s="153"/>
      <c r="P5735" s="153"/>
    </row>
    <row r="5736" spans="1:16" x14ac:dyDescent="0.35">
      <c r="A5736" s="149"/>
      <c r="B5736" s="149"/>
      <c r="C5736" s="150"/>
      <c r="D5736" s="149"/>
      <c r="E5736" s="149"/>
      <c r="F5736" s="149"/>
      <c r="G5736" s="149"/>
      <c r="H5736" s="151"/>
      <c r="I5736" s="149"/>
      <c r="J5736" s="149"/>
      <c r="K5736" s="152"/>
      <c r="L5736" s="149"/>
      <c r="M5736" s="149"/>
      <c r="N5736" s="153"/>
      <c r="O5736" s="153"/>
      <c r="P5736" s="153"/>
    </row>
    <row r="5737" spans="1:16" x14ac:dyDescent="0.35">
      <c r="A5737" s="149"/>
      <c r="B5737" s="149"/>
      <c r="C5737" s="150"/>
      <c r="D5737" s="149"/>
      <c r="E5737" s="149"/>
      <c r="F5737" s="149"/>
      <c r="G5737" s="149"/>
      <c r="H5737" s="151"/>
      <c r="I5737" s="149"/>
      <c r="J5737" s="149"/>
      <c r="K5737" s="152"/>
      <c r="L5737" s="149"/>
      <c r="M5737" s="149"/>
      <c r="N5737" s="153"/>
      <c r="O5737" s="153"/>
      <c r="P5737" s="153"/>
    </row>
    <row r="5738" spans="1:16" x14ac:dyDescent="0.35">
      <c r="A5738" s="149"/>
      <c r="B5738" s="149"/>
      <c r="C5738" s="150"/>
      <c r="D5738" s="149"/>
      <c r="E5738" s="149"/>
      <c r="F5738" s="149"/>
      <c r="G5738" s="149"/>
      <c r="H5738" s="151"/>
      <c r="I5738" s="149"/>
      <c r="J5738" s="149"/>
      <c r="K5738" s="152"/>
      <c r="L5738" s="149"/>
      <c r="M5738" s="149"/>
      <c r="N5738" s="153"/>
      <c r="O5738" s="153"/>
      <c r="P5738" s="153"/>
    </row>
    <row r="5739" spans="1:16" x14ac:dyDescent="0.35">
      <c r="A5739" s="149"/>
      <c r="B5739" s="149"/>
      <c r="C5739" s="150"/>
      <c r="D5739" s="149"/>
      <c r="E5739" s="149"/>
      <c r="F5739" s="149"/>
      <c r="G5739" s="149"/>
      <c r="H5739" s="151"/>
      <c r="I5739" s="149"/>
      <c r="J5739" s="149"/>
      <c r="K5739" s="152"/>
      <c r="L5739" s="149"/>
      <c r="M5739" s="149"/>
      <c r="N5739" s="153"/>
      <c r="O5739" s="153"/>
      <c r="P5739" s="153"/>
    </row>
    <row r="5740" spans="1:16" x14ac:dyDescent="0.35">
      <c r="A5740" s="149"/>
      <c r="B5740" s="149"/>
      <c r="C5740" s="150"/>
      <c r="D5740" s="149"/>
      <c r="E5740" s="149"/>
      <c r="F5740" s="149"/>
      <c r="G5740" s="149"/>
      <c r="H5740" s="151"/>
      <c r="I5740" s="149"/>
      <c r="J5740" s="149"/>
      <c r="K5740" s="152"/>
      <c r="L5740" s="149"/>
      <c r="M5740" s="149"/>
      <c r="N5740" s="153"/>
      <c r="O5740" s="153"/>
      <c r="P5740" s="153"/>
    </row>
    <row r="5741" spans="1:16" x14ac:dyDescent="0.35">
      <c r="A5741" s="149"/>
      <c r="B5741" s="149"/>
      <c r="C5741" s="150"/>
      <c r="D5741" s="149"/>
      <c r="E5741" s="149"/>
      <c r="F5741" s="149"/>
      <c r="G5741" s="149"/>
      <c r="H5741" s="151"/>
      <c r="I5741" s="149"/>
      <c r="J5741" s="149"/>
      <c r="K5741" s="152"/>
      <c r="L5741" s="149"/>
      <c r="M5741" s="149"/>
      <c r="N5741" s="153"/>
      <c r="O5741" s="153"/>
      <c r="P5741" s="153"/>
    </row>
    <row r="5742" spans="1:16" x14ac:dyDescent="0.35">
      <c r="A5742" s="149"/>
      <c r="B5742" s="149"/>
      <c r="C5742" s="150"/>
      <c r="D5742" s="149"/>
      <c r="E5742" s="149"/>
      <c r="F5742" s="149"/>
      <c r="G5742" s="149"/>
      <c r="H5742" s="151"/>
      <c r="I5742" s="149"/>
      <c r="J5742" s="149"/>
      <c r="K5742" s="152"/>
      <c r="L5742" s="149"/>
      <c r="M5742" s="149"/>
      <c r="N5742" s="153"/>
      <c r="O5742" s="153"/>
      <c r="P5742" s="153"/>
    </row>
    <row r="5743" spans="1:16" x14ac:dyDescent="0.35">
      <c r="A5743" s="149"/>
      <c r="B5743" s="149"/>
      <c r="C5743" s="150"/>
      <c r="D5743" s="149"/>
      <c r="E5743" s="149"/>
      <c r="F5743" s="149"/>
      <c r="G5743" s="149"/>
      <c r="H5743" s="151"/>
      <c r="I5743" s="149"/>
      <c r="J5743" s="149"/>
      <c r="K5743" s="152"/>
      <c r="L5743" s="149"/>
      <c r="M5743" s="149"/>
      <c r="N5743" s="153"/>
      <c r="O5743" s="153"/>
      <c r="P5743" s="153"/>
    </row>
    <row r="5744" spans="1:16" x14ac:dyDescent="0.35">
      <c r="A5744" s="149"/>
      <c r="B5744" s="149"/>
      <c r="C5744" s="150"/>
      <c r="D5744" s="149"/>
      <c r="E5744" s="149"/>
      <c r="F5744" s="149"/>
      <c r="G5744" s="149"/>
      <c r="H5744" s="151"/>
      <c r="I5744" s="149"/>
      <c r="J5744" s="149"/>
      <c r="K5744" s="152"/>
      <c r="L5744" s="149"/>
      <c r="M5744" s="149"/>
      <c r="N5744" s="153"/>
      <c r="O5744" s="153"/>
      <c r="P5744" s="153"/>
    </row>
    <row r="5745" spans="1:16" x14ac:dyDescent="0.35">
      <c r="A5745" s="149"/>
      <c r="B5745" s="149"/>
      <c r="C5745" s="150"/>
      <c r="D5745" s="149"/>
      <c r="E5745" s="149"/>
      <c r="F5745" s="149"/>
      <c r="G5745" s="149"/>
      <c r="H5745" s="151"/>
      <c r="I5745" s="149"/>
      <c r="J5745" s="149"/>
      <c r="K5745" s="152"/>
      <c r="L5745" s="149"/>
      <c r="M5745" s="149"/>
      <c r="N5745" s="153"/>
      <c r="O5745" s="153"/>
      <c r="P5745" s="153"/>
    </row>
    <row r="5746" spans="1:16" x14ac:dyDescent="0.35">
      <c r="A5746" s="149"/>
      <c r="B5746" s="149"/>
      <c r="C5746" s="150"/>
      <c r="D5746" s="149"/>
      <c r="E5746" s="149"/>
      <c r="F5746" s="149"/>
      <c r="G5746" s="149"/>
      <c r="H5746" s="151"/>
      <c r="I5746" s="149"/>
      <c r="J5746" s="149"/>
      <c r="K5746" s="152"/>
      <c r="L5746" s="149"/>
      <c r="M5746" s="149"/>
      <c r="N5746" s="153"/>
      <c r="O5746" s="153"/>
      <c r="P5746" s="153"/>
    </row>
    <row r="5747" spans="1:16" x14ac:dyDescent="0.35">
      <c r="A5747" s="149"/>
      <c r="B5747" s="149"/>
      <c r="C5747" s="150"/>
      <c r="D5747" s="149"/>
      <c r="E5747" s="149"/>
      <c r="F5747" s="149"/>
      <c r="G5747" s="149"/>
      <c r="H5747" s="151"/>
      <c r="I5747" s="149"/>
      <c r="J5747" s="149"/>
      <c r="K5747" s="152"/>
      <c r="L5747" s="149"/>
      <c r="M5747" s="149"/>
      <c r="N5747" s="153"/>
      <c r="O5747" s="153"/>
      <c r="P5747" s="153"/>
    </row>
    <row r="5748" spans="1:16" x14ac:dyDescent="0.35">
      <c r="A5748" s="149"/>
      <c r="B5748" s="149"/>
      <c r="C5748" s="150"/>
      <c r="D5748" s="149"/>
      <c r="E5748" s="149"/>
      <c r="F5748" s="149"/>
      <c r="G5748" s="149"/>
      <c r="H5748" s="151"/>
      <c r="I5748" s="149"/>
      <c r="J5748" s="149"/>
      <c r="K5748" s="152"/>
      <c r="L5748" s="149"/>
      <c r="M5748" s="149"/>
      <c r="N5748" s="153"/>
      <c r="O5748" s="153"/>
      <c r="P5748" s="153"/>
    </row>
    <row r="5749" spans="1:16" x14ac:dyDescent="0.35">
      <c r="A5749" s="149"/>
      <c r="B5749" s="149"/>
      <c r="C5749" s="150"/>
      <c r="D5749" s="149"/>
      <c r="E5749" s="149"/>
      <c r="F5749" s="149"/>
      <c r="G5749" s="149"/>
      <c r="H5749" s="151"/>
      <c r="I5749" s="149"/>
      <c r="J5749" s="149"/>
      <c r="K5749" s="152"/>
      <c r="L5749" s="149"/>
      <c r="M5749" s="149"/>
      <c r="N5749" s="153"/>
      <c r="O5749" s="153"/>
      <c r="P5749" s="153"/>
    </row>
    <row r="5750" spans="1:16" x14ac:dyDescent="0.35">
      <c r="A5750" s="149"/>
      <c r="B5750" s="149"/>
      <c r="C5750" s="150"/>
      <c r="D5750" s="149"/>
      <c r="E5750" s="149"/>
      <c r="F5750" s="149"/>
      <c r="G5750" s="149"/>
      <c r="H5750" s="151"/>
      <c r="I5750" s="149"/>
      <c r="J5750" s="149"/>
      <c r="K5750" s="152"/>
      <c r="L5750" s="149"/>
      <c r="M5750" s="149"/>
      <c r="N5750" s="153"/>
      <c r="O5750" s="153"/>
      <c r="P5750" s="153"/>
    </row>
    <row r="5751" spans="1:16" x14ac:dyDescent="0.35">
      <c r="A5751" s="149"/>
      <c r="B5751" s="149"/>
      <c r="C5751" s="150"/>
      <c r="D5751" s="149"/>
      <c r="E5751" s="149"/>
      <c r="F5751" s="149"/>
      <c r="G5751" s="149"/>
      <c r="H5751" s="151"/>
      <c r="I5751" s="149"/>
      <c r="J5751" s="149"/>
      <c r="K5751" s="152"/>
      <c r="L5751" s="149"/>
      <c r="M5751" s="149"/>
      <c r="N5751" s="153"/>
      <c r="O5751" s="153"/>
      <c r="P5751" s="153"/>
    </row>
    <row r="5752" spans="1:16" x14ac:dyDescent="0.35">
      <c r="A5752" s="149"/>
      <c r="B5752" s="149"/>
      <c r="C5752" s="150"/>
      <c r="D5752" s="149"/>
      <c r="E5752" s="149"/>
      <c r="F5752" s="149"/>
      <c r="G5752" s="149"/>
      <c r="H5752" s="151"/>
      <c r="I5752" s="149"/>
      <c r="J5752" s="149"/>
      <c r="K5752" s="152"/>
      <c r="L5752" s="149"/>
      <c r="M5752" s="149"/>
      <c r="N5752" s="153"/>
      <c r="O5752" s="153"/>
      <c r="P5752" s="153"/>
    </row>
    <row r="5753" spans="1:16" x14ac:dyDescent="0.35">
      <c r="A5753" s="149"/>
      <c r="B5753" s="149"/>
      <c r="C5753" s="150"/>
      <c r="D5753" s="149"/>
      <c r="E5753" s="149"/>
      <c r="F5753" s="149"/>
      <c r="G5753" s="149"/>
      <c r="H5753" s="151"/>
      <c r="I5753" s="149"/>
      <c r="J5753" s="149"/>
      <c r="K5753" s="152"/>
      <c r="L5753" s="149"/>
      <c r="M5753" s="149"/>
      <c r="N5753" s="153"/>
      <c r="O5753" s="153"/>
      <c r="P5753" s="153"/>
    </row>
    <row r="5754" spans="1:16" x14ac:dyDescent="0.35">
      <c r="A5754" s="149"/>
      <c r="B5754" s="149"/>
      <c r="C5754" s="150"/>
      <c r="D5754" s="149"/>
      <c r="E5754" s="149"/>
      <c r="F5754" s="149"/>
      <c r="G5754" s="149"/>
      <c r="H5754" s="151"/>
      <c r="I5754" s="149"/>
      <c r="J5754" s="149"/>
      <c r="K5754" s="152"/>
      <c r="L5754" s="149"/>
      <c r="M5754" s="149"/>
      <c r="N5754" s="153"/>
      <c r="O5754" s="153"/>
      <c r="P5754" s="153"/>
    </row>
    <row r="5755" spans="1:16" x14ac:dyDescent="0.35">
      <c r="A5755" s="149"/>
      <c r="B5755" s="149"/>
      <c r="C5755" s="150"/>
      <c r="D5755" s="149"/>
      <c r="E5755" s="149"/>
      <c r="F5755" s="149"/>
      <c r="G5755" s="149"/>
      <c r="H5755" s="151"/>
      <c r="I5755" s="149"/>
      <c r="J5755" s="149"/>
      <c r="K5755" s="152"/>
      <c r="L5755" s="149"/>
      <c r="M5755" s="149"/>
      <c r="N5755" s="153"/>
      <c r="O5755" s="153"/>
      <c r="P5755" s="153"/>
    </row>
    <row r="5756" spans="1:16" x14ac:dyDescent="0.35">
      <c r="A5756" s="149"/>
      <c r="B5756" s="149"/>
      <c r="C5756" s="150"/>
      <c r="D5756" s="149"/>
      <c r="E5756" s="149"/>
      <c r="F5756" s="149"/>
      <c r="G5756" s="149"/>
      <c r="H5756" s="151"/>
      <c r="I5756" s="149"/>
      <c r="J5756" s="149"/>
      <c r="K5756" s="152"/>
      <c r="L5756" s="149"/>
      <c r="M5756" s="149"/>
      <c r="N5756" s="153"/>
      <c r="O5756" s="153"/>
      <c r="P5756" s="153"/>
    </row>
    <row r="5757" spans="1:16" x14ac:dyDescent="0.35">
      <c r="A5757" s="149"/>
      <c r="B5757" s="149"/>
      <c r="C5757" s="150"/>
      <c r="D5757" s="149"/>
      <c r="E5757" s="149"/>
      <c r="F5757" s="149"/>
      <c r="G5757" s="149"/>
      <c r="H5757" s="151"/>
      <c r="I5757" s="149"/>
      <c r="J5757" s="149"/>
      <c r="K5757" s="152"/>
      <c r="L5757" s="149"/>
      <c r="M5757" s="149"/>
      <c r="N5757" s="153"/>
      <c r="O5757" s="153"/>
      <c r="P5757" s="153"/>
    </row>
    <row r="5758" spans="1:16" x14ac:dyDescent="0.35">
      <c r="A5758" s="149"/>
      <c r="B5758" s="149"/>
      <c r="C5758" s="150"/>
      <c r="D5758" s="149"/>
      <c r="E5758" s="149"/>
      <c r="F5758" s="149"/>
      <c r="G5758" s="149"/>
      <c r="H5758" s="151"/>
      <c r="I5758" s="149"/>
      <c r="J5758" s="149"/>
      <c r="K5758" s="152"/>
      <c r="L5758" s="149"/>
      <c r="M5758" s="149"/>
      <c r="N5758" s="153"/>
      <c r="O5758" s="153"/>
      <c r="P5758" s="153"/>
    </row>
    <row r="5759" spans="1:16" x14ac:dyDescent="0.35">
      <c r="A5759" s="149"/>
      <c r="B5759" s="149"/>
      <c r="C5759" s="150"/>
      <c r="D5759" s="149"/>
      <c r="E5759" s="149"/>
      <c r="F5759" s="149"/>
      <c r="G5759" s="149"/>
      <c r="H5759" s="151"/>
      <c r="I5759" s="149"/>
      <c r="J5759" s="149"/>
      <c r="K5759" s="152"/>
      <c r="L5759" s="149"/>
      <c r="M5759" s="149"/>
      <c r="N5759" s="153"/>
      <c r="O5759" s="153"/>
      <c r="P5759" s="153"/>
    </row>
    <row r="5760" spans="1:16" x14ac:dyDescent="0.35">
      <c r="A5760" s="149"/>
      <c r="B5760" s="149"/>
      <c r="C5760" s="150"/>
      <c r="D5760" s="149"/>
      <c r="E5760" s="149"/>
      <c r="F5760" s="149"/>
      <c r="G5760" s="149"/>
      <c r="H5760" s="151"/>
      <c r="I5760" s="149"/>
      <c r="J5760" s="149"/>
      <c r="K5760" s="152"/>
      <c r="L5760" s="149"/>
      <c r="M5760" s="149"/>
      <c r="N5760" s="153"/>
      <c r="O5760" s="153"/>
      <c r="P5760" s="153"/>
    </row>
    <row r="5761" spans="1:16" x14ac:dyDescent="0.35">
      <c r="A5761" s="149"/>
      <c r="B5761" s="149"/>
      <c r="C5761" s="150"/>
      <c r="D5761" s="149"/>
      <c r="E5761" s="149"/>
      <c r="F5761" s="149"/>
      <c r="G5761" s="149"/>
      <c r="H5761" s="151"/>
      <c r="I5761" s="149"/>
      <c r="J5761" s="149"/>
      <c r="K5761" s="152"/>
      <c r="L5761" s="149"/>
      <c r="M5761" s="149"/>
      <c r="N5761" s="153"/>
      <c r="O5761" s="153"/>
      <c r="P5761" s="153"/>
    </row>
    <row r="5762" spans="1:16" x14ac:dyDescent="0.35">
      <c r="A5762" s="149"/>
      <c r="B5762" s="149"/>
      <c r="C5762" s="150"/>
      <c r="D5762" s="149"/>
      <c r="E5762" s="149"/>
      <c r="F5762" s="149"/>
      <c r="G5762" s="149"/>
      <c r="H5762" s="151"/>
      <c r="I5762" s="149"/>
      <c r="J5762" s="149"/>
      <c r="K5762" s="152"/>
      <c r="L5762" s="149"/>
      <c r="M5762" s="149"/>
      <c r="N5762" s="153"/>
      <c r="O5762" s="153"/>
      <c r="P5762" s="153"/>
    </row>
    <row r="5763" spans="1:16" x14ac:dyDescent="0.35">
      <c r="A5763" s="149"/>
      <c r="B5763" s="149"/>
      <c r="C5763" s="150"/>
      <c r="D5763" s="149"/>
      <c r="E5763" s="149"/>
      <c r="F5763" s="149"/>
      <c r="G5763" s="149"/>
      <c r="H5763" s="151"/>
      <c r="I5763" s="149"/>
      <c r="J5763" s="149"/>
      <c r="K5763" s="152"/>
      <c r="L5763" s="149"/>
      <c r="M5763" s="149"/>
      <c r="N5763" s="153"/>
      <c r="O5763" s="153"/>
      <c r="P5763" s="153"/>
    </row>
    <row r="5764" spans="1:16" x14ac:dyDescent="0.35">
      <c r="A5764" s="149"/>
      <c r="B5764" s="149"/>
      <c r="C5764" s="150"/>
      <c r="D5764" s="149"/>
      <c r="E5764" s="149"/>
      <c r="F5764" s="149"/>
      <c r="G5764" s="149"/>
      <c r="H5764" s="151"/>
      <c r="I5764" s="149"/>
      <c r="J5764" s="149"/>
      <c r="K5764" s="152"/>
      <c r="L5764" s="149"/>
      <c r="M5764" s="149"/>
      <c r="N5764" s="153"/>
      <c r="O5764" s="153"/>
      <c r="P5764" s="153"/>
    </row>
    <row r="5765" spans="1:16" x14ac:dyDescent="0.35">
      <c r="A5765" s="149"/>
      <c r="B5765" s="149"/>
      <c r="C5765" s="150"/>
      <c r="D5765" s="149"/>
      <c r="E5765" s="149"/>
      <c r="F5765" s="149"/>
      <c r="G5765" s="149"/>
      <c r="H5765" s="151"/>
      <c r="I5765" s="149"/>
      <c r="J5765" s="149"/>
      <c r="K5765" s="152"/>
      <c r="L5765" s="149"/>
      <c r="M5765" s="149"/>
      <c r="N5765" s="153"/>
      <c r="O5765" s="153"/>
      <c r="P5765" s="153"/>
    </row>
    <row r="5766" spans="1:16" x14ac:dyDescent="0.35">
      <c r="A5766" s="149"/>
      <c r="B5766" s="149"/>
      <c r="C5766" s="150"/>
      <c r="D5766" s="149"/>
      <c r="E5766" s="149"/>
      <c r="F5766" s="149"/>
      <c r="G5766" s="149"/>
      <c r="H5766" s="151"/>
      <c r="I5766" s="149"/>
      <c r="J5766" s="149"/>
      <c r="K5766" s="152"/>
      <c r="L5766" s="149"/>
      <c r="M5766" s="149"/>
      <c r="N5766" s="153"/>
      <c r="O5766" s="153"/>
      <c r="P5766" s="153"/>
    </row>
    <row r="5767" spans="1:16" x14ac:dyDescent="0.35">
      <c r="A5767" s="149"/>
      <c r="B5767" s="149"/>
      <c r="C5767" s="150"/>
      <c r="D5767" s="149"/>
      <c r="E5767" s="149"/>
      <c r="F5767" s="149"/>
      <c r="G5767" s="149"/>
      <c r="H5767" s="151"/>
      <c r="I5767" s="149"/>
      <c r="J5767" s="149"/>
      <c r="K5767" s="152"/>
      <c r="L5767" s="149"/>
      <c r="M5767" s="149"/>
      <c r="N5767" s="153"/>
      <c r="O5767" s="153"/>
      <c r="P5767" s="153"/>
    </row>
    <row r="5768" spans="1:16" x14ac:dyDescent="0.35">
      <c r="A5768" s="149"/>
      <c r="B5768" s="149"/>
      <c r="C5768" s="150"/>
      <c r="D5768" s="149"/>
      <c r="E5768" s="149"/>
      <c r="F5768" s="149"/>
      <c r="G5768" s="149"/>
      <c r="H5768" s="151"/>
      <c r="I5768" s="149"/>
      <c r="J5768" s="149"/>
      <c r="K5768" s="152"/>
      <c r="L5768" s="149"/>
      <c r="M5768" s="149"/>
      <c r="N5768" s="153"/>
      <c r="O5768" s="153"/>
      <c r="P5768" s="153"/>
    </row>
    <row r="5769" spans="1:16" x14ac:dyDescent="0.35">
      <c r="A5769" s="149"/>
      <c r="B5769" s="149"/>
      <c r="C5769" s="150"/>
      <c r="D5769" s="149"/>
      <c r="E5769" s="149"/>
      <c r="F5769" s="149"/>
      <c r="G5769" s="149"/>
      <c r="H5769" s="151"/>
      <c r="I5769" s="149"/>
      <c r="J5769" s="149"/>
      <c r="K5769" s="152"/>
      <c r="L5769" s="149"/>
      <c r="M5769" s="149"/>
      <c r="N5769" s="153"/>
      <c r="O5769" s="153"/>
      <c r="P5769" s="153"/>
    </row>
    <row r="5770" spans="1:16" x14ac:dyDescent="0.35">
      <c r="A5770" s="149"/>
      <c r="B5770" s="149"/>
      <c r="C5770" s="150"/>
      <c r="D5770" s="149"/>
      <c r="E5770" s="149"/>
      <c r="F5770" s="149"/>
      <c r="G5770" s="149"/>
      <c r="H5770" s="151"/>
      <c r="I5770" s="149"/>
      <c r="J5770" s="149"/>
      <c r="K5770" s="152"/>
      <c r="L5770" s="149"/>
      <c r="M5770" s="149"/>
      <c r="N5770" s="153"/>
      <c r="O5770" s="153"/>
      <c r="P5770" s="153"/>
    </row>
    <row r="5771" spans="1:16" x14ac:dyDescent="0.35">
      <c r="A5771" s="149"/>
      <c r="B5771" s="149"/>
      <c r="C5771" s="150"/>
      <c r="D5771" s="149"/>
      <c r="E5771" s="149"/>
      <c r="F5771" s="149"/>
      <c r="G5771" s="149"/>
      <c r="H5771" s="151"/>
      <c r="I5771" s="149"/>
      <c r="J5771" s="149"/>
      <c r="K5771" s="152"/>
      <c r="L5771" s="149"/>
      <c r="M5771" s="149"/>
      <c r="N5771" s="153"/>
      <c r="O5771" s="153"/>
      <c r="P5771" s="153"/>
    </row>
    <row r="5772" spans="1:16" x14ac:dyDescent="0.35">
      <c r="A5772" s="149"/>
      <c r="B5772" s="149"/>
      <c r="C5772" s="150"/>
      <c r="D5772" s="149"/>
      <c r="E5772" s="149"/>
      <c r="F5772" s="149"/>
      <c r="G5772" s="149"/>
      <c r="H5772" s="151"/>
      <c r="I5772" s="149"/>
      <c r="J5772" s="149"/>
      <c r="K5772" s="152"/>
      <c r="L5772" s="149"/>
      <c r="M5772" s="149"/>
      <c r="N5772" s="153"/>
      <c r="O5772" s="153"/>
      <c r="P5772" s="153"/>
    </row>
    <row r="5773" spans="1:16" x14ac:dyDescent="0.35">
      <c r="A5773" s="149"/>
      <c r="B5773" s="149"/>
      <c r="C5773" s="150"/>
      <c r="D5773" s="149"/>
      <c r="E5773" s="149"/>
      <c r="F5773" s="149"/>
      <c r="G5773" s="149"/>
      <c r="H5773" s="151"/>
      <c r="I5773" s="149"/>
      <c r="J5773" s="149"/>
      <c r="K5773" s="152"/>
      <c r="L5773" s="149"/>
      <c r="M5773" s="149"/>
      <c r="N5773" s="153"/>
      <c r="O5773" s="153"/>
      <c r="P5773" s="153"/>
    </row>
    <row r="5774" spans="1:16" x14ac:dyDescent="0.35">
      <c r="A5774" s="149"/>
      <c r="B5774" s="149"/>
      <c r="C5774" s="150"/>
      <c r="D5774" s="149"/>
      <c r="E5774" s="149"/>
      <c r="F5774" s="149"/>
      <c r="G5774" s="149"/>
      <c r="H5774" s="151"/>
      <c r="I5774" s="149"/>
      <c r="J5774" s="149"/>
      <c r="K5774" s="152"/>
      <c r="L5774" s="149"/>
      <c r="M5774" s="149"/>
      <c r="N5774" s="153"/>
      <c r="O5774" s="153"/>
      <c r="P5774" s="153"/>
    </row>
    <row r="5775" spans="1:16" x14ac:dyDescent="0.35">
      <c r="A5775" s="149"/>
      <c r="B5775" s="149"/>
      <c r="C5775" s="150"/>
      <c r="D5775" s="149"/>
      <c r="E5775" s="149"/>
      <c r="F5775" s="149"/>
      <c r="G5775" s="149"/>
      <c r="H5775" s="151"/>
      <c r="I5775" s="149"/>
      <c r="J5775" s="149"/>
      <c r="K5775" s="152"/>
      <c r="L5775" s="149"/>
      <c r="M5775" s="149"/>
      <c r="N5775" s="153"/>
      <c r="O5775" s="153"/>
      <c r="P5775" s="153"/>
    </row>
    <row r="5776" spans="1:16" x14ac:dyDescent="0.35">
      <c r="A5776" s="149"/>
      <c r="B5776" s="149"/>
      <c r="C5776" s="150"/>
      <c r="D5776" s="149"/>
      <c r="E5776" s="149"/>
      <c r="F5776" s="149"/>
      <c r="G5776" s="149"/>
      <c r="H5776" s="151"/>
      <c r="I5776" s="149"/>
      <c r="J5776" s="149"/>
      <c r="K5776" s="152"/>
      <c r="L5776" s="149"/>
      <c r="M5776" s="149"/>
      <c r="N5776" s="153"/>
      <c r="O5776" s="153"/>
      <c r="P5776" s="153"/>
    </row>
    <row r="5777" spans="1:16" x14ac:dyDescent="0.35">
      <c r="A5777" s="149"/>
      <c r="B5777" s="149"/>
      <c r="C5777" s="150"/>
      <c r="D5777" s="149"/>
      <c r="E5777" s="149"/>
      <c r="F5777" s="149"/>
      <c r="G5777" s="149"/>
      <c r="H5777" s="151"/>
      <c r="I5777" s="149"/>
      <c r="J5777" s="149"/>
      <c r="K5777" s="152"/>
      <c r="L5777" s="149"/>
      <c r="M5777" s="149"/>
      <c r="N5777" s="153"/>
      <c r="O5777" s="153"/>
      <c r="P5777" s="153"/>
    </row>
    <row r="5778" spans="1:16" x14ac:dyDescent="0.35">
      <c r="A5778" s="149"/>
      <c r="B5778" s="149"/>
      <c r="C5778" s="150"/>
      <c r="D5778" s="149"/>
      <c r="E5778" s="149"/>
      <c r="F5778" s="149"/>
      <c r="G5778" s="149"/>
      <c r="H5778" s="151"/>
      <c r="I5778" s="149"/>
      <c r="J5778" s="149"/>
      <c r="K5778" s="152"/>
      <c r="L5778" s="149"/>
      <c r="M5778" s="149"/>
      <c r="N5778" s="153"/>
      <c r="O5778" s="153"/>
      <c r="P5778" s="153"/>
    </row>
    <row r="5779" spans="1:16" x14ac:dyDescent="0.35">
      <c r="A5779" s="149"/>
      <c r="B5779" s="149"/>
      <c r="C5779" s="150"/>
      <c r="D5779" s="149"/>
      <c r="E5779" s="149"/>
      <c r="F5779" s="149"/>
      <c r="G5779" s="149"/>
      <c r="H5779" s="151"/>
      <c r="I5779" s="149"/>
      <c r="J5779" s="149"/>
      <c r="K5779" s="152"/>
      <c r="L5779" s="149"/>
      <c r="M5779" s="149"/>
      <c r="N5779" s="153"/>
      <c r="O5779" s="153"/>
      <c r="P5779" s="153"/>
    </row>
    <row r="5780" spans="1:16" x14ac:dyDescent="0.35">
      <c r="A5780" s="149"/>
      <c r="B5780" s="149"/>
      <c r="C5780" s="150"/>
      <c r="D5780" s="149"/>
      <c r="E5780" s="149"/>
      <c r="F5780" s="149"/>
      <c r="G5780" s="149"/>
      <c r="H5780" s="151"/>
      <c r="I5780" s="149"/>
      <c r="J5780" s="149"/>
      <c r="K5780" s="152"/>
      <c r="L5780" s="149"/>
      <c r="M5780" s="149"/>
      <c r="N5780" s="153"/>
      <c r="O5780" s="153"/>
      <c r="P5780" s="153"/>
    </row>
    <row r="5781" spans="1:16" x14ac:dyDescent="0.35">
      <c r="A5781" s="149"/>
      <c r="B5781" s="149"/>
      <c r="C5781" s="150"/>
      <c r="D5781" s="149"/>
      <c r="E5781" s="149"/>
      <c r="F5781" s="149"/>
      <c r="G5781" s="149"/>
      <c r="H5781" s="151"/>
      <c r="I5781" s="149"/>
      <c r="J5781" s="149"/>
      <c r="K5781" s="152"/>
      <c r="L5781" s="149"/>
      <c r="M5781" s="149"/>
      <c r="N5781" s="153"/>
      <c r="O5781" s="153"/>
      <c r="P5781" s="153"/>
    </row>
    <row r="5782" spans="1:16" x14ac:dyDescent="0.35">
      <c r="A5782" s="149"/>
      <c r="B5782" s="149"/>
      <c r="C5782" s="150"/>
      <c r="D5782" s="149"/>
      <c r="E5782" s="149"/>
      <c r="F5782" s="149"/>
      <c r="G5782" s="149"/>
      <c r="H5782" s="151"/>
      <c r="I5782" s="149"/>
      <c r="J5782" s="149"/>
      <c r="K5782" s="152"/>
      <c r="L5782" s="149"/>
      <c r="M5782" s="149"/>
      <c r="N5782" s="153"/>
      <c r="O5782" s="153"/>
      <c r="P5782" s="153"/>
    </row>
    <row r="5783" spans="1:16" x14ac:dyDescent="0.35">
      <c r="A5783" s="149"/>
      <c r="B5783" s="149"/>
      <c r="C5783" s="150"/>
      <c r="D5783" s="149"/>
      <c r="E5783" s="149"/>
      <c r="F5783" s="149"/>
      <c r="G5783" s="149"/>
      <c r="H5783" s="151"/>
      <c r="I5783" s="149"/>
      <c r="J5783" s="149"/>
      <c r="K5783" s="152"/>
      <c r="L5783" s="149"/>
      <c r="M5783" s="149"/>
      <c r="N5783" s="153"/>
      <c r="O5783" s="153"/>
      <c r="P5783" s="153"/>
    </row>
    <row r="5784" spans="1:16" x14ac:dyDescent="0.35">
      <c r="A5784" s="149"/>
      <c r="B5784" s="149"/>
      <c r="C5784" s="150"/>
      <c r="D5784" s="149"/>
      <c r="E5784" s="149"/>
      <c r="F5784" s="149"/>
      <c r="G5784" s="149"/>
      <c r="H5784" s="151"/>
      <c r="I5784" s="149"/>
      <c r="J5784" s="149"/>
      <c r="K5784" s="152"/>
      <c r="L5784" s="149"/>
      <c r="M5784" s="149"/>
      <c r="N5784" s="153"/>
      <c r="O5784" s="153"/>
      <c r="P5784" s="153"/>
    </row>
    <row r="5785" spans="1:16" x14ac:dyDescent="0.35">
      <c r="A5785" s="149"/>
      <c r="B5785" s="149"/>
      <c r="C5785" s="150"/>
      <c r="D5785" s="149"/>
      <c r="E5785" s="149"/>
      <c r="F5785" s="149"/>
      <c r="G5785" s="149"/>
      <c r="H5785" s="151"/>
      <c r="I5785" s="149"/>
      <c r="J5785" s="149"/>
      <c r="K5785" s="152"/>
      <c r="L5785" s="149"/>
      <c r="M5785" s="149"/>
      <c r="N5785" s="153"/>
      <c r="O5785" s="153"/>
      <c r="P5785" s="153"/>
    </row>
    <row r="5786" spans="1:16" x14ac:dyDescent="0.35">
      <c r="A5786" s="149"/>
      <c r="B5786" s="149"/>
      <c r="C5786" s="150"/>
      <c r="D5786" s="149"/>
      <c r="E5786" s="149"/>
      <c r="F5786" s="149"/>
      <c r="G5786" s="149"/>
      <c r="H5786" s="151"/>
      <c r="I5786" s="149"/>
      <c r="J5786" s="149"/>
      <c r="K5786" s="152"/>
      <c r="L5786" s="149"/>
      <c r="M5786" s="149"/>
      <c r="N5786" s="153"/>
      <c r="O5786" s="153"/>
      <c r="P5786" s="153"/>
    </row>
    <row r="5787" spans="1:16" x14ac:dyDescent="0.35">
      <c r="A5787" s="149"/>
      <c r="B5787" s="149"/>
      <c r="C5787" s="150"/>
      <c r="D5787" s="149"/>
      <c r="E5787" s="149"/>
      <c r="F5787" s="149"/>
      <c r="G5787" s="149"/>
      <c r="H5787" s="151"/>
      <c r="I5787" s="149"/>
      <c r="J5787" s="149"/>
      <c r="K5787" s="152"/>
      <c r="L5787" s="149"/>
      <c r="M5787" s="149"/>
      <c r="N5787" s="153"/>
      <c r="O5787" s="153"/>
      <c r="P5787" s="153"/>
    </row>
    <row r="5788" spans="1:16" x14ac:dyDescent="0.35">
      <c r="A5788" s="149"/>
      <c r="B5788" s="149"/>
      <c r="C5788" s="150"/>
      <c r="D5788" s="149"/>
      <c r="E5788" s="149"/>
      <c r="F5788" s="149"/>
      <c r="G5788" s="149"/>
      <c r="H5788" s="151"/>
      <c r="I5788" s="149"/>
      <c r="J5788" s="149"/>
      <c r="K5788" s="152"/>
      <c r="L5788" s="149"/>
      <c r="M5788" s="149"/>
      <c r="N5788" s="153"/>
      <c r="O5788" s="153"/>
      <c r="P5788" s="153"/>
    </row>
    <row r="5789" spans="1:16" x14ac:dyDescent="0.35">
      <c r="A5789" s="149"/>
      <c r="B5789" s="149"/>
      <c r="C5789" s="150"/>
      <c r="D5789" s="149"/>
      <c r="E5789" s="149"/>
      <c r="F5789" s="149"/>
      <c r="G5789" s="149"/>
      <c r="H5789" s="151"/>
      <c r="I5789" s="149"/>
      <c r="J5789" s="149"/>
      <c r="K5789" s="152"/>
      <c r="L5789" s="149"/>
      <c r="M5789" s="149"/>
      <c r="N5789" s="153"/>
      <c r="O5789" s="153"/>
      <c r="P5789" s="153"/>
    </row>
    <row r="5790" spans="1:16" x14ac:dyDescent="0.35">
      <c r="A5790" s="149"/>
      <c r="B5790" s="149"/>
      <c r="C5790" s="150"/>
      <c r="D5790" s="149"/>
      <c r="E5790" s="149"/>
      <c r="F5790" s="149"/>
      <c r="G5790" s="149"/>
      <c r="H5790" s="151"/>
      <c r="I5790" s="149"/>
      <c r="J5790" s="149"/>
      <c r="K5790" s="152"/>
      <c r="L5790" s="149"/>
      <c r="M5790" s="149"/>
      <c r="N5790" s="153"/>
      <c r="O5790" s="153"/>
      <c r="P5790" s="153"/>
    </row>
    <row r="5791" spans="1:16" x14ac:dyDescent="0.35">
      <c r="A5791" s="149"/>
      <c r="B5791" s="149"/>
      <c r="C5791" s="150"/>
      <c r="D5791" s="149"/>
      <c r="E5791" s="149"/>
      <c r="F5791" s="149"/>
      <c r="G5791" s="149"/>
      <c r="H5791" s="151"/>
      <c r="I5791" s="149"/>
      <c r="J5791" s="149"/>
      <c r="K5791" s="152"/>
      <c r="L5791" s="149"/>
      <c r="M5791" s="149"/>
      <c r="N5791" s="153"/>
      <c r="O5791" s="153"/>
      <c r="P5791" s="153"/>
    </row>
    <row r="5792" spans="1:16" x14ac:dyDescent="0.35">
      <c r="A5792" s="149"/>
      <c r="B5792" s="149"/>
      <c r="C5792" s="150"/>
      <c r="D5792" s="149"/>
      <c r="E5792" s="149"/>
      <c r="F5792" s="149"/>
      <c r="G5792" s="149"/>
      <c r="H5792" s="151"/>
      <c r="I5792" s="149"/>
      <c r="J5792" s="149"/>
      <c r="K5792" s="152"/>
      <c r="L5792" s="149"/>
      <c r="M5792" s="149"/>
      <c r="N5792" s="153"/>
      <c r="O5792" s="153"/>
      <c r="P5792" s="153"/>
    </row>
    <row r="5793" spans="1:16" x14ac:dyDescent="0.35">
      <c r="A5793" s="149"/>
      <c r="B5793" s="149"/>
      <c r="C5793" s="150"/>
      <c r="D5793" s="149"/>
      <c r="E5793" s="149"/>
      <c r="F5793" s="149"/>
      <c r="G5793" s="149"/>
      <c r="H5793" s="151"/>
      <c r="I5793" s="149"/>
      <c r="J5793" s="149"/>
      <c r="K5793" s="152"/>
      <c r="L5793" s="149"/>
      <c r="M5793" s="149"/>
      <c r="N5793" s="153"/>
      <c r="O5793" s="153"/>
      <c r="P5793" s="153"/>
    </row>
    <row r="5794" spans="1:16" x14ac:dyDescent="0.35">
      <c r="A5794" s="149"/>
      <c r="B5794" s="149"/>
      <c r="C5794" s="150"/>
      <c r="D5794" s="149"/>
      <c r="E5794" s="149"/>
      <c r="F5794" s="149"/>
      <c r="G5794" s="149"/>
      <c r="H5794" s="151"/>
      <c r="I5794" s="149"/>
      <c r="J5794" s="149"/>
      <c r="K5794" s="152"/>
      <c r="L5794" s="149"/>
      <c r="M5794" s="149"/>
      <c r="N5794" s="153"/>
      <c r="O5794" s="153"/>
      <c r="P5794" s="153"/>
    </row>
    <row r="5795" spans="1:16" x14ac:dyDescent="0.35">
      <c r="A5795" s="149"/>
      <c r="B5795" s="149"/>
      <c r="C5795" s="150"/>
      <c r="D5795" s="149"/>
      <c r="E5795" s="149"/>
      <c r="F5795" s="149"/>
      <c r="G5795" s="149"/>
      <c r="H5795" s="151"/>
      <c r="I5795" s="149"/>
      <c r="J5795" s="149"/>
      <c r="K5795" s="152"/>
      <c r="L5795" s="149"/>
      <c r="M5795" s="149"/>
      <c r="N5795" s="153"/>
      <c r="O5795" s="153"/>
      <c r="P5795" s="153"/>
    </row>
    <row r="5796" spans="1:16" x14ac:dyDescent="0.35">
      <c r="A5796" s="149"/>
      <c r="B5796" s="149"/>
      <c r="C5796" s="150"/>
      <c r="D5796" s="149"/>
      <c r="E5796" s="149"/>
      <c r="F5796" s="149"/>
      <c r="G5796" s="149"/>
      <c r="H5796" s="151"/>
      <c r="I5796" s="149"/>
      <c r="J5796" s="149"/>
      <c r="K5796" s="152"/>
      <c r="L5796" s="149"/>
      <c r="M5796" s="149"/>
      <c r="N5796" s="153"/>
      <c r="O5796" s="153"/>
      <c r="P5796" s="153"/>
    </row>
    <row r="5797" spans="1:16" x14ac:dyDescent="0.35">
      <c r="A5797" s="149"/>
      <c r="B5797" s="149"/>
      <c r="C5797" s="150"/>
      <c r="D5797" s="149"/>
      <c r="E5797" s="149"/>
      <c r="F5797" s="149"/>
      <c r="G5797" s="149"/>
      <c r="H5797" s="151"/>
      <c r="I5797" s="149"/>
      <c r="J5797" s="149"/>
      <c r="K5797" s="152"/>
      <c r="L5797" s="149"/>
      <c r="M5797" s="149"/>
      <c r="N5797" s="153"/>
      <c r="O5797" s="153"/>
      <c r="P5797" s="153"/>
    </row>
    <row r="5798" spans="1:16" x14ac:dyDescent="0.35">
      <c r="A5798" s="149"/>
      <c r="B5798" s="149"/>
      <c r="C5798" s="150"/>
      <c r="D5798" s="149"/>
      <c r="E5798" s="149"/>
      <c r="F5798" s="149"/>
      <c r="G5798" s="149"/>
      <c r="H5798" s="151"/>
      <c r="I5798" s="149"/>
      <c r="J5798" s="149"/>
      <c r="K5798" s="152"/>
      <c r="L5798" s="149"/>
      <c r="M5798" s="149"/>
      <c r="N5798" s="153"/>
      <c r="O5798" s="153"/>
      <c r="P5798" s="153"/>
    </row>
    <row r="5799" spans="1:16" x14ac:dyDescent="0.35">
      <c r="A5799" s="149"/>
      <c r="B5799" s="149"/>
      <c r="C5799" s="150"/>
      <c r="D5799" s="149"/>
      <c r="E5799" s="149"/>
      <c r="F5799" s="149"/>
      <c r="G5799" s="149"/>
      <c r="H5799" s="151"/>
      <c r="I5799" s="149"/>
      <c r="J5799" s="149"/>
      <c r="K5799" s="152"/>
      <c r="L5799" s="149"/>
      <c r="M5799" s="149"/>
      <c r="N5799" s="153"/>
      <c r="O5799" s="153"/>
      <c r="P5799" s="153"/>
    </row>
    <row r="5800" spans="1:16" x14ac:dyDescent="0.35">
      <c r="A5800" s="149"/>
      <c r="B5800" s="149"/>
      <c r="C5800" s="150"/>
      <c r="D5800" s="149"/>
      <c r="E5800" s="149"/>
      <c r="F5800" s="149"/>
      <c r="G5800" s="149"/>
      <c r="H5800" s="151"/>
      <c r="I5800" s="149"/>
      <c r="J5800" s="149"/>
      <c r="K5800" s="152"/>
      <c r="L5800" s="149"/>
      <c r="M5800" s="149"/>
      <c r="N5800" s="153"/>
      <c r="O5800" s="153"/>
      <c r="P5800" s="153"/>
    </row>
    <row r="5801" spans="1:16" x14ac:dyDescent="0.35">
      <c r="A5801" s="149"/>
      <c r="B5801" s="149"/>
      <c r="C5801" s="150"/>
      <c r="D5801" s="149"/>
      <c r="E5801" s="149"/>
      <c r="F5801" s="149"/>
      <c r="G5801" s="149"/>
      <c r="H5801" s="151"/>
      <c r="I5801" s="149"/>
      <c r="J5801" s="149"/>
      <c r="K5801" s="152"/>
      <c r="L5801" s="149"/>
      <c r="M5801" s="149"/>
      <c r="N5801" s="153"/>
      <c r="O5801" s="153"/>
      <c r="P5801" s="153"/>
    </row>
    <row r="5802" spans="1:16" x14ac:dyDescent="0.35">
      <c r="A5802" s="149"/>
      <c r="B5802" s="149"/>
      <c r="C5802" s="150"/>
      <c r="D5802" s="149"/>
      <c r="E5802" s="149"/>
      <c r="F5802" s="149"/>
      <c r="G5802" s="149"/>
      <c r="H5802" s="151"/>
      <c r="I5802" s="149"/>
      <c r="J5802" s="149"/>
      <c r="K5802" s="152"/>
      <c r="L5802" s="149"/>
      <c r="M5802" s="149"/>
      <c r="N5802" s="153"/>
      <c r="O5802" s="153"/>
      <c r="P5802" s="153"/>
    </row>
    <row r="5803" spans="1:16" x14ac:dyDescent="0.35">
      <c r="A5803" s="149"/>
      <c r="B5803" s="149"/>
      <c r="C5803" s="150"/>
      <c r="D5803" s="149"/>
      <c r="E5803" s="149"/>
      <c r="F5803" s="149"/>
      <c r="G5803" s="149"/>
      <c r="H5803" s="151"/>
      <c r="I5803" s="149"/>
      <c r="J5803" s="149"/>
      <c r="K5803" s="152"/>
      <c r="L5803" s="149"/>
      <c r="M5803" s="149"/>
      <c r="N5803" s="153"/>
      <c r="O5803" s="153"/>
      <c r="P5803" s="153"/>
    </row>
    <row r="5804" spans="1:16" x14ac:dyDescent="0.35">
      <c r="A5804" s="149"/>
      <c r="B5804" s="149"/>
      <c r="C5804" s="150"/>
      <c r="D5804" s="149"/>
      <c r="E5804" s="149"/>
      <c r="F5804" s="149"/>
      <c r="G5804" s="149"/>
      <c r="H5804" s="151"/>
      <c r="I5804" s="149"/>
      <c r="J5804" s="149"/>
      <c r="K5804" s="152"/>
      <c r="L5804" s="149"/>
      <c r="M5804" s="149"/>
      <c r="N5804" s="153"/>
      <c r="O5804" s="153"/>
      <c r="P5804" s="153"/>
    </row>
    <row r="5805" spans="1:16" x14ac:dyDescent="0.35">
      <c r="A5805" s="149"/>
      <c r="B5805" s="149"/>
      <c r="C5805" s="150"/>
      <c r="D5805" s="149"/>
      <c r="E5805" s="149"/>
      <c r="F5805" s="149"/>
      <c r="G5805" s="149"/>
      <c r="H5805" s="151"/>
      <c r="I5805" s="149"/>
      <c r="J5805" s="149"/>
      <c r="K5805" s="152"/>
      <c r="L5805" s="149"/>
      <c r="M5805" s="149"/>
      <c r="N5805" s="153"/>
      <c r="O5805" s="153"/>
      <c r="P5805" s="153"/>
    </row>
    <row r="5806" spans="1:16" x14ac:dyDescent="0.35">
      <c r="A5806" s="149"/>
      <c r="B5806" s="149"/>
      <c r="C5806" s="150"/>
      <c r="D5806" s="149"/>
      <c r="E5806" s="149"/>
      <c r="F5806" s="149"/>
      <c r="G5806" s="149"/>
      <c r="H5806" s="151"/>
      <c r="I5806" s="149"/>
      <c r="J5806" s="149"/>
      <c r="K5806" s="152"/>
      <c r="L5806" s="149"/>
      <c r="M5806" s="149"/>
      <c r="N5806" s="153"/>
      <c r="O5806" s="153"/>
      <c r="P5806" s="153"/>
    </row>
    <row r="5807" spans="1:16" x14ac:dyDescent="0.35">
      <c r="A5807" s="149"/>
      <c r="B5807" s="149"/>
      <c r="C5807" s="150"/>
      <c r="D5807" s="149"/>
      <c r="E5807" s="149"/>
      <c r="F5807" s="149"/>
      <c r="G5807" s="149"/>
      <c r="H5807" s="151"/>
      <c r="I5807" s="149"/>
      <c r="J5807" s="149"/>
      <c r="K5807" s="152"/>
      <c r="L5807" s="149"/>
      <c r="M5807" s="149"/>
      <c r="N5807" s="153"/>
      <c r="O5807" s="153"/>
      <c r="P5807" s="153"/>
    </row>
    <row r="5808" spans="1:16" x14ac:dyDescent="0.35">
      <c r="A5808" s="149"/>
      <c r="B5808" s="149"/>
      <c r="C5808" s="150"/>
      <c r="D5808" s="149"/>
      <c r="E5808" s="149"/>
      <c r="F5808" s="149"/>
      <c r="G5808" s="149"/>
      <c r="H5808" s="151"/>
      <c r="I5808" s="149"/>
      <c r="J5808" s="149"/>
      <c r="K5808" s="152"/>
      <c r="L5808" s="149"/>
      <c r="M5808" s="149"/>
      <c r="N5808" s="153"/>
      <c r="O5808" s="153"/>
      <c r="P5808" s="153"/>
    </row>
    <row r="5809" spans="1:16" x14ac:dyDescent="0.35">
      <c r="A5809" s="149"/>
      <c r="B5809" s="149"/>
      <c r="C5809" s="150"/>
      <c r="D5809" s="149"/>
      <c r="E5809" s="149"/>
      <c r="F5809" s="149"/>
      <c r="G5809" s="149"/>
      <c r="H5809" s="151"/>
      <c r="I5809" s="149"/>
      <c r="J5809" s="149"/>
      <c r="K5809" s="152"/>
      <c r="L5809" s="149"/>
      <c r="M5809" s="149"/>
      <c r="N5809" s="153"/>
      <c r="O5809" s="153"/>
      <c r="P5809" s="153"/>
    </row>
    <row r="5810" spans="1:16" x14ac:dyDescent="0.35">
      <c r="A5810" s="149"/>
      <c r="B5810" s="149"/>
      <c r="C5810" s="150"/>
      <c r="D5810" s="149"/>
      <c r="E5810" s="149"/>
      <c r="F5810" s="149"/>
      <c r="G5810" s="149"/>
      <c r="H5810" s="151"/>
      <c r="I5810" s="149"/>
      <c r="J5810" s="149"/>
      <c r="K5810" s="152"/>
      <c r="L5810" s="149"/>
      <c r="M5810" s="149"/>
      <c r="N5810" s="153"/>
      <c r="O5810" s="153"/>
      <c r="P5810" s="153"/>
    </row>
    <row r="5811" spans="1:16" x14ac:dyDescent="0.35">
      <c r="A5811" s="149"/>
      <c r="B5811" s="149"/>
      <c r="C5811" s="150"/>
      <c r="D5811" s="149"/>
      <c r="E5811" s="149"/>
      <c r="F5811" s="149"/>
      <c r="G5811" s="149"/>
      <c r="H5811" s="151"/>
      <c r="I5811" s="149"/>
      <c r="J5811" s="149"/>
      <c r="K5811" s="152"/>
      <c r="L5811" s="149"/>
      <c r="M5811" s="149"/>
      <c r="N5811" s="153"/>
      <c r="O5811" s="153"/>
      <c r="P5811" s="153"/>
    </row>
    <row r="5812" spans="1:16" x14ac:dyDescent="0.35">
      <c r="A5812" s="149"/>
      <c r="B5812" s="149"/>
      <c r="C5812" s="150"/>
      <c r="D5812" s="149"/>
      <c r="E5812" s="149"/>
      <c r="F5812" s="149"/>
      <c r="G5812" s="149"/>
      <c r="H5812" s="151"/>
      <c r="I5812" s="149"/>
      <c r="J5812" s="149"/>
      <c r="K5812" s="152"/>
      <c r="L5812" s="149"/>
      <c r="M5812" s="149"/>
      <c r="N5812" s="153"/>
      <c r="O5812" s="153"/>
      <c r="P5812" s="153"/>
    </row>
    <row r="5813" spans="1:16" x14ac:dyDescent="0.35">
      <c r="A5813" s="149"/>
      <c r="B5813" s="149"/>
      <c r="C5813" s="150"/>
      <c r="D5813" s="149"/>
      <c r="E5813" s="149"/>
      <c r="F5813" s="149"/>
      <c r="G5813" s="149"/>
      <c r="H5813" s="151"/>
      <c r="I5813" s="149"/>
      <c r="J5813" s="149"/>
      <c r="K5813" s="152"/>
      <c r="L5813" s="149"/>
      <c r="M5813" s="149"/>
      <c r="N5813" s="153"/>
      <c r="O5813" s="153"/>
      <c r="P5813" s="153"/>
    </row>
    <row r="5814" spans="1:16" x14ac:dyDescent="0.35">
      <c r="A5814" s="149"/>
      <c r="B5814" s="149"/>
      <c r="C5814" s="150"/>
      <c r="D5814" s="149"/>
      <c r="E5814" s="149"/>
      <c r="F5814" s="149"/>
      <c r="G5814" s="149"/>
      <c r="H5814" s="151"/>
      <c r="I5814" s="149"/>
      <c r="J5814" s="149"/>
      <c r="K5814" s="152"/>
      <c r="L5814" s="149"/>
      <c r="M5814" s="149"/>
      <c r="N5814" s="153"/>
      <c r="O5814" s="153"/>
      <c r="P5814" s="153"/>
    </row>
    <row r="5815" spans="1:16" x14ac:dyDescent="0.35">
      <c r="A5815" s="149"/>
      <c r="B5815" s="149"/>
      <c r="C5815" s="150"/>
      <c r="D5815" s="149"/>
      <c r="E5815" s="149"/>
      <c r="F5815" s="149"/>
      <c r="G5815" s="149"/>
      <c r="H5815" s="151"/>
      <c r="I5815" s="149"/>
      <c r="J5815" s="149"/>
      <c r="K5815" s="152"/>
      <c r="L5815" s="149"/>
      <c r="M5815" s="149"/>
      <c r="N5815" s="153"/>
      <c r="O5815" s="153"/>
      <c r="P5815" s="153"/>
    </row>
    <row r="5816" spans="1:16" x14ac:dyDescent="0.35">
      <c r="A5816" s="149"/>
      <c r="B5816" s="149"/>
      <c r="C5816" s="150"/>
      <c r="D5816" s="149"/>
      <c r="E5816" s="149"/>
      <c r="F5816" s="149"/>
      <c r="G5816" s="149"/>
      <c r="H5816" s="151"/>
      <c r="I5816" s="149"/>
      <c r="J5816" s="149"/>
      <c r="K5816" s="152"/>
      <c r="L5816" s="149"/>
      <c r="M5816" s="149"/>
      <c r="N5816" s="153"/>
      <c r="O5816" s="153"/>
      <c r="P5816" s="153"/>
    </row>
    <row r="5817" spans="1:16" x14ac:dyDescent="0.35">
      <c r="A5817" s="149"/>
      <c r="B5817" s="149"/>
      <c r="C5817" s="150"/>
      <c r="D5817" s="149"/>
      <c r="E5817" s="149"/>
      <c r="F5817" s="149"/>
      <c r="G5817" s="149"/>
      <c r="H5817" s="151"/>
      <c r="I5817" s="149"/>
      <c r="J5817" s="149"/>
      <c r="K5817" s="152"/>
      <c r="L5817" s="149"/>
      <c r="M5817" s="149"/>
      <c r="N5817" s="153"/>
      <c r="O5817" s="153"/>
      <c r="P5817" s="153"/>
    </row>
    <row r="5818" spans="1:16" x14ac:dyDescent="0.35">
      <c r="A5818" s="149"/>
      <c r="B5818" s="149"/>
      <c r="C5818" s="150"/>
      <c r="D5818" s="149"/>
      <c r="E5818" s="149"/>
      <c r="F5818" s="149"/>
      <c r="G5818" s="149"/>
      <c r="H5818" s="151"/>
      <c r="I5818" s="149"/>
      <c r="J5818" s="149"/>
      <c r="K5818" s="152"/>
      <c r="L5818" s="149"/>
      <c r="M5818" s="149"/>
      <c r="N5818" s="153"/>
      <c r="O5818" s="153"/>
      <c r="P5818" s="153"/>
    </row>
    <row r="5819" spans="1:16" x14ac:dyDescent="0.35">
      <c r="A5819" s="149"/>
      <c r="B5819" s="149"/>
      <c r="C5819" s="150"/>
      <c r="D5819" s="149"/>
      <c r="E5819" s="149"/>
      <c r="F5819" s="149"/>
      <c r="G5819" s="149"/>
      <c r="H5819" s="151"/>
      <c r="I5819" s="149"/>
      <c r="J5819" s="149"/>
      <c r="K5819" s="152"/>
      <c r="L5819" s="149"/>
      <c r="M5819" s="149"/>
      <c r="N5819" s="153"/>
      <c r="O5819" s="153"/>
      <c r="P5819" s="153"/>
    </row>
    <row r="5820" spans="1:16" x14ac:dyDescent="0.35">
      <c r="A5820" s="149"/>
      <c r="B5820" s="149"/>
      <c r="C5820" s="150"/>
      <c r="D5820" s="149"/>
      <c r="E5820" s="149"/>
      <c r="F5820" s="149"/>
      <c r="G5820" s="149"/>
      <c r="H5820" s="151"/>
      <c r="I5820" s="149"/>
      <c r="J5820" s="149"/>
      <c r="K5820" s="152"/>
      <c r="L5820" s="149"/>
      <c r="M5820" s="149"/>
      <c r="N5820" s="153"/>
      <c r="O5820" s="153"/>
      <c r="P5820" s="153"/>
    </row>
    <row r="5821" spans="1:16" x14ac:dyDescent="0.35">
      <c r="A5821" s="149"/>
      <c r="B5821" s="149"/>
      <c r="C5821" s="150"/>
      <c r="D5821" s="149"/>
      <c r="E5821" s="149"/>
      <c r="F5821" s="149"/>
      <c r="G5821" s="149"/>
      <c r="H5821" s="151"/>
      <c r="I5821" s="149"/>
      <c r="J5821" s="149"/>
      <c r="K5821" s="152"/>
      <c r="L5821" s="149"/>
      <c r="M5821" s="149"/>
      <c r="N5821" s="153"/>
      <c r="O5821" s="153"/>
      <c r="P5821" s="153"/>
    </row>
    <row r="5822" spans="1:16" x14ac:dyDescent="0.35">
      <c r="A5822" s="149"/>
      <c r="B5822" s="149"/>
      <c r="C5822" s="150"/>
      <c r="D5822" s="149"/>
      <c r="E5822" s="149"/>
      <c r="F5822" s="149"/>
      <c r="G5822" s="149"/>
      <c r="H5822" s="151"/>
      <c r="I5822" s="149"/>
      <c r="J5822" s="149"/>
      <c r="K5822" s="152"/>
      <c r="L5822" s="149"/>
      <c r="M5822" s="149"/>
      <c r="N5822" s="153"/>
      <c r="O5822" s="153"/>
      <c r="P5822" s="153"/>
    </row>
    <row r="5823" spans="1:16" x14ac:dyDescent="0.35">
      <c r="A5823" s="149"/>
      <c r="B5823" s="149"/>
      <c r="C5823" s="150"/>
      <c r="D5823" s="149"/>
      <c r="E5823" s="149"/>
      <c r="F5823" s="149"/>
      <c r="G5823" s="149"/>
      <c r="H5823" s="151"/>
      <c r="I5823" s="149"/>
      <c r="J5823" s="149"/>
      <c r="K5823" s="152"/>
      <c r="L5823" s="149"/>
      <c r="M5823" s="149"/>
      <c r="N5823" s="153"/>
      <c r="O5823" s="153"/>
      <c r="P5823" s="153"/>
    </row>
    <row r="5824" spans="1:16" x14ac:dyDescent="0.35">
      <c r="A5824" s="149"/>
      <c r="B5824" s="149"/>
      <c r="C5824" s="150"/>
      <c r="D5824" s="149"/>
      <c r="E5824" s="149"/>
      <c r="F5824" s="149"/>
      <c r="G5824" s="149"/>
      <c r="H5824" s="151"/>
      <c r="I5824" s="149"/>
      <c r="J5824" s="149"/>
      <c r="K5824" s="152"/>
      <c r="L5824" s="149"/>
      <c r="M5824" s="149"/>
      <c r="N5824" s="153"/>
      <c r="O5824" s="153"/>
      <c r="P5824" s="153"/>
    </row>
    <row r="5825" spans="1:16" x14ac:dyDescent="0.35">
      <c r="A5825" s="149"/>
      <c r="B5825" s="149"/>
      <c r="C5825" s="150"/>
      <c r="D5825" s="149"/>
      <c r="E5825" s="149"/>
      <c r="F5825" s="149"/>
      <c r="G5825" s="149"/>
      <c r="H5825" s="151"/>
      <c r="I5825" s="149"/>
      <c r="J5825" s="149"/>
      <c r="K5825" s="152"/>
      <c r="L5825" s="149"/>
      <c r="M5825" s="149"/>
      <c r="N5825" s="153"/>
      <c r="O5825" s="153"/>
      <c r="P5825" s="153"/>
    </row>
    <row r="5826" spans="1:16" x14ac:dyDescent="0.35">
      <c r="A5826" s="149"/>
      <c r="B5826" s="149"/>
      <c r="C5826" s="150"/>
      <c r="D5826" s="149"/>
      <c r="E5826" s="149"/>
      <c r="F5826" s="149"/>
      <c r="G5826" s="149"/>
      <c r="H5826" s="151"/>
      <c r="I5826" s="149"/>
      <c r="J5826" s="149"/>
      <c r="K5826" s="152"/>
      <c r="L5826" s="149"/>
      <c r="M5826" s="149"/>
      <c r="N5826" s="153"/>
      <c r="O5826" s="153"/>
      <c r="P5826" s="153"/>
    </row>
    <row r="5827" spans="1:16" x14ac:dyDescent="0.35">
      <c r="A5827" s="149"/>
      <c r="B5827" s="149"/>
      <c r="C5827" s="150"/>
      <c r="D5827" s="149"/>
      <c r="E5827" s="149"/>
      <c r="F5827" s="149"/>
      <c r="G5827" s="149"/>
      <c r="H5827" s="151"/>
      <c r="I5827" s="149"/>
      <c r="J5827" s="149"/>
      <c r="K5827" s="152"/>
      <c r="L5827" s="149"/>
      <c r="M5827" s="149"/>
      <c r="N5827" s="153"/>
      <c r="O5827" s="153"/>
      <c r="P5827" s="153"/>
    </row>
    <row r="5828" spans="1:16" x14ac:dyDescent="0.35">
      <c r="A5828" s="149"/>
      <c r="B5828" s="149"/>
      <c r="C5828" s="150"/>
      <c r="D5828" s="149"/>
      <c r="E5828" s="149"/>
      <c r="F5828" s="149"/>
      <c r="G5828" s="149"/>
      <c r="H5828" s="151"/>
      <c r="I5828" s="149"/>
      <c r="J5828" s="149"/>
      <c r="K5828" s="152"/>
      <c r="L5828" s="149"/>
      <c r="M5828" s="149"/>
      <c r="N5828" s="153"/>
      <c r="O5828" s="153"/>
      <c r="P5828" s="153"/>
    </row>
    <row r="5829" spans="1:16" x14ac:dyDescent="0.35">
      <c r="A5829" s="149"/>
      <c r="B5829" s="149"/>
      <c r="C5829" s="150"/>
      <c r="D5829" s="149"/>
      <c r="E5829" s="149"/>
      <c r="F5829" s="149"/>
      <c r="G5829" s="149"/>
      <c r="H5829" s="151"/>
      <c r="I5829" s="149"/>
      <c r="J5829" s="149"/>
      <c r="K5829" s="152"/>
      <c r="L5829" s="149"/>
      <c r="M5829" s="149"/>
      <c r="N5829" s="153"/>
      <c r="O5829" s="153"/>
      <c r="P5829" s="153"/>
    </row>
    <row r="5830" spans="1:16" x14ac:dyDescent="0.35">
      <c r="A5830" s="149"/>
      <c r="B5830" s="149"/>
      <c r="C5830" s="150"/>
      <c r="D5830" s="149"/>
      <c r="E5830" s="149"/>
      <c r="F5830" s="149"/>
      <c r="G5830" s="149"/>
      <c r="H5830" s="151"/>
      <c r="I5830" s="149"/>
      <c r="J5830" s="149"/>
      <c r="K5830" s="152"/>
      <c r="L5830" s="149"/>
      <c r="M5830" s="149"/>
      <c r="N5830" s="153"/>
      <c r="O5830" s="153"/>
      <c r="P5830" s="153"/>
    </row>
    <row r="5831" spans="1:16" x14ac:dyDescent="0.35">
      <c r="A5831" s="149"/>
      <c r="B5831" s="149"/>
      <c r="C5831" s="150"/>
      <c r="D5831" s="149"/>
      <c r="E5831" s="149"/>
      <c r="F5831" s="149"/>
      <c r="G5831" s="149"/>
      <c r="H5831" s="151"/>
      <c r="I5831" s="149"/>
      <c r="J5831" s="149"/>
      <c r="K5831" s="152"/>
      <c r="L5831" s="149"/>
      <c r="M5831" s="149"/>
      <c r="N5831" s="153"/>
      <c r="O5831" s="153"/>
      <c r="P5831" s="153"/>
    </row>
    <row r="5832" spans="1:16" x14ac:dyDescent="0.35">
      <c r="A5832" s="149"/>
      <c r="B5832" s="149"/>
      <c r="C5832" s="150"/>
      <c r="D5832" s="149"/>
      <c r="E5832" s="149"/>
      <c r="F5832" s="149"/>
      <c r="G5832" s="149"/>
      <c r="H5832" s="151"/>
      <c r="I5832" s="149"/>
      <c r="J5832" s="149"/>
      <c r="K5832" s="152"/>
      <c r="L5832" s="149"/>
      <c r="M5832" s="149"/>
      <c r="N5832" s="153"/>
      <c r="O5832" s="153"/>
      <c r="P5832" s="153"/>
    </row>
    <row r="5833" spans="1:16" x14ac:dyDescent="0.35">
      <c r="A5833" s="149"/>
      <c r="B5833" s="149"/>
      <c r="C5833" s="150"/>
      <c r="D5833" s="149"/>
      <c r="E5833" s="149"/>
      <c r="F5833" s="149"/>
      <c r="G5833" s="149"/>
      <c r="H5833" s="151"/>
      <c r="I5833" s="149"/>
      <c r="J5833" s="149"/>
      <c r="K5833" s="152"/>
      <c r="L5833" s="149"/>
      <c r="M5833" s="149"/>
      <c r="N5833" s="153"/>
      <c r="O5833" s="153"/>
      <c r="P5833" s="153"/>
    </row>
    <row r="5834" spans="1:16" x14ac:dyDescent="0.35">
      <c r="A5834" s="149"/>
      <c r="B5834" s="149"/>
      <c r="C5834" s="150"/>
      <c r="D5834" s="149"/>
      <c r="E5834" s="149"/>
      <c r="F5834" s="149"/>
      <c r="G5834" s="149"/>
      <c r="H5834" s="151"/>
      <c r="I5834" s="149"/>
      <c r="J5834" s="149"/>
      <c r="K5834" s="152"/>
      <c r="L5834" s="149"/>
      <c r="M5834" s="149"/>
      <c r="N5834" s="153"/>
      <c r="O5834" s="153"/>
      <c r="P5834" s="153"/>
    </row>
    <row r="5835" spans="1:16" x14ac:dyDescent="0.35">
      <c r="A5835" s="149"/>
      <c r="B5835" s="149"/>
      <c r="C5835" s="150"/>
      <c r="D5835" s="149"/>
      <c r="E5835" s="149"/>
      <c r="F5835" s="149"/>
      <c r="G5835" s="149"/>
      <c r="H5835" s="151"/>
      <c r="I5835" s="149"/>
      <c r="J5835" s="149"/>
      <c r="K5835" s="152"/>
      <c r="L5835" s="149"/>
      <c r="M5835" s="149"/>
      <c r="N5835" s="153"/>
      <c r="O5835" s="153"/>
      <c r="P5835" s="153"/>
    </row>
    <row r="5836" spans="1:16" x14ac:dyDescent="0.35">
      <c r="A5836" s="149"/>
      <c r="B5836" s="149"/>
      <c r="C5836" s="150"/>
      <c r="D5836" s="149"/>
      <c r="E5836" s="149"/>
      <c r="F5836" s="149"/>
      <c r="G5836" s="149"/>
      <c r="H5836" s="151"/>
      <c r="I5836" s="149"/>
      <c r="J5836" s="149"/>
      <c r="K5836" s="152"/>
      <c r="L5836" s="149"/>
      <c r="M5836" s="149"/>
      <c r="N5836" s="153"/>
      <c r="O5836" s="153"/>
      <c r="P5836" s="153"/>
    </row>
    <row r="5837" spans="1:16" x14ac:dyDescent="0.35">
      <c r="A5837" s="149"/>
      <c r="B5837" s="149"/>
      <c r="C5837" s="150"/>
      <c r="D5837" s="149"/>
      <c r="E5837" s="149"/>
      <c r="F5837" s="149"/>
      <c r="G5837" s="149"/>
      <c r="H5837" s="151"/>
      <c r="I5837" s="149"/>
      <c r="J5837" s="149"/>
      <c r="K5837" s="152"/>
      <c r="L5837" s="149"/>
      <c r="M5837" s="149"/>
      <c r="N5837" s="153"/>
      <c r="O5837" s="153"/>
      <c r="P5837" s="153"/>
    </row>
    <row r="5838" spans="1:16" x14ac:dyDescent="0.35">
      <c r="A5838" s="149"/>
      <c r="B5838" s="149"/>
      <c r="C5838" s="150"/>
      <c r="D5838" s="149"/>
      <c r="E5838" s="149"/>
      <c r="F5838" s="149"/>
      <c r="G5838" s="149"/>
      <c r="H5838" s="151"/>
      <c r="I5838" s="149"/>
      <c r="J5838" s="149"/>
      <c r="K5838" s="152"/>
      <c r="L5838" s="149"/>
      <c r="M5838" s="149"/>
      <c r="N5838" s="153"/>
      <c r="O5838" s="153"/>
      <c r="P5838" s="153"/>
    </row>
    <row r="5839" spans="1:16" x14ac:dyDescent="0.35">
      <c r="A5839" s="149"/>
      <c r="B5839" s="149"/>
      <c r="C5839" s="150"/>
      <c r="D5839" s="149"/>
      <c r="E5839" s="149"/>
      <c r="F5839" s="149"/>
      <c r="G5839" s="149"/>
      <c r="H5839" s="151"/>
      <c r="I5839" s="149"/>
      <c r="J5839" s="149"/>
      <c r="K5839" s="152"/>
      <c r="L5839" s="149"/>
      <c r="M5839" s="149"/>
      <c r="N5839" s="153"/>
      <c r="O5839" s="153"/>
      <c r="P5839" s="153"/>
    </row>
    <row r="5840" spans="1:16" x14ac:dyDescent="0.35">
      <c r="A5840" s="149"/>
      <c r="B5840" s="149"/>
      <c r="C5840" s="150"/>
      <c r="D5840" s="149"/>
      <c r="E5840" s="149"/>
      <c r="F5840" s="149"/>
      <c r="G5840" s="149"/>
      <c r="H5840" s="151"/>
      <c r="I5840" s="149"/>
      <c r="J5840" s="149"/>
      <c r="K5840" s="152"/>
      <c r="L5840" s="149"/>
      <c r="M5840" s="149"/>
      <c r="N5840" s="153"/>
      <c r="O5840" s="153"/>
      <c r="P5840" s="153"/>
    </row>
    <row r="5841" spans="1:16" x14ac:dyDescent="0.35">
      <c r="A5841" s="149"/>
      <c r="B5841" s="149"/>
      <c r="C5841" s="150"/>
      <c r="D5841" s="149"/>
      <c r="E5841" s="149"/>
      <c r="F5841" s="149"/>
      <c r="G5841" s="149"/>
      <c r="H5841" s="151"/>
      <c r="I5841" s="149"/>
      <c r="J5841" s="149"/>
      <c r="K5841" s="152"/>
      <c r="L5841" s="149"/>
      <c r="M5841" s="149"/>
      <c r="N5841" s="153"/>
      <c r="O5841" s="153"/>
      <c r="P5841" s="153"/>
    </row>
    <row r="5842" spans="1:16" x14ac:dyDescent="0.35">
      <c r="A5842" s="149"/>
      <c r="B5842" s="149"/>
      <c r="C5842" s="150"/>
      <c r="D5842" s="149"/>
      <c r="E5842" s="149"/>
      <c r="F5842" s="149"/>
      <c r="G5842" s="149"/>
      <c r="H5842" s="151"/>
      <c r="I5842" s="149"/>
      <c r="J5842" s="149"/>
      <c r="K5842" s="152"/>
      <c r="L5842" s="149"/>
      <c r="M5842" s="149"/>
      <c r="N5842" s="153"/>
      <c r="O5842" s="153"/>
      <c r="P5842" s="153"/>
    </row>
    <row r="5843" spans="1:16" x14ac:dyDescent="0.35">
      <c r="A5843" s="149"/>
      <c r="B5843" s="149"/>
      <c r="C5843" s="150"/>
      <c r="D5843" s="149"/>
      <c r="E5843" s="149"/>
      <c r="F5843" s="149"/>
      <c r="G5843" s="149"/>
      <c r="H5843" s="151"/>
      <c r="I5843" s="149"/>
      <c r="J5843" s="149"/>
      <c r="K5843" s="152"/>
      <c r="L5843" s="149"/>
      <c r="M5843" s="149"/>
      <c r="N5843" s="153"/>
      <c r="O5843" s="153"/>
      <c r="P5843" s="153"/>
    </row>
    <row r="5844" spans="1:16" x14ac:dyDescent="0.35">
      <c r="A5844" s="149"/>
      <c r="B5844" s="149"/>
      <c r="C5844" s="150"/>
      <c r="D5844" s="149"/>
      <c r="E5844" s="149"/>
      <c r="F5844" s="149"/>
      <c r="G5844" s="149"/>
      <c r="H5844" s="151"/>
      <c r="I5844" s="149"/>
      <c r="J5844" s="149"/>
      <c r="K5844" s="152"/>
      <c r="L5844" s="149"/>
      <c r="M5844" s="149"/>
      <c r="N5844" s="153"/>
      <c r="O5844" s="153"/>
      <c r="P5844" s="153"/>
    </row>
    <row r="5845" spans="1:16" x14ac:dyDescent="0.35">
      <c r="A5845" s="149"/>
      <c r="B5845" s="149"/>
      <c r="C5845" s="150"/>
      <c r="D5845" s="149"/>
      <c r="E5845" s="149"/>
      <c r="F5845" s="149"/>
      <c r="G5845" s="149"/>
      <c r="H5845" s="151"/>
      <c r="I5845" s="149"/>
      <c r="J5845" s="149"/>
      <c r="K5845" s="152"/>
      <c r="L5845" s="149"/>
      <c r="M5845" s="149"/>
      <c r="N5845" s="153"/>
      <c r="O5845" s="153"/>
      <c r="P5845" s="153"/>
    </row>
    <row r="5846" spans="1:16" x14ac:dyDescent="0.35">
      <c r="A5846" s="149"/>
      <c r="B5846" s="149"/>
      <c r="C5846" s="150"/>
      <c r="D5846" s="149"/>
      <c r="E5846" s="149"/>
      <c r="F5846" s="149"/>
      <c r="G5846" s="149"/>
      <c r="H5846" s="151"/>
      <c r="I5846" s="149"/>
      <c r="J5846" s="149"/>
      <c r="K5846" s="152"/>
      <c r="L5846" s="149"/>
      <c r="M5846" s="149"/>
      <c r="N5846" s="153"/>
      <c r="O5846" s="153"/>
      <c r="P5846" s="153"/>
    </row>
    <row r="5847" spans="1:16" x14ac:dyDescent="0.35">
      <c r="A5847" s="149"/>
      <c r="B5847" s="149"/>
      <c r="C5847" s="150"/>
      <c r="D5847" s="149"/>
      <c r="E5847" s="149"/>
      <c r="F5847" s="149"/>
      <c r="G5847" s="149"/>
      <c r="H5847" s="151"/>
      <c r="I5847" s="149"/>
      <c r="J5847" s="149"/>
      <c r="K5847" s="152"/>
      <c r="L5847" s="149"/>
      <c r="M5847" s="149"/>
      <c r="N5847" s="153"/>
      <c r="O5847" s="153"/>
      <c r="P5847" s="153"/>
    </row>
    <row r="5848" spans="1:16" x14ac:dyDescent="0.35">
      <c r="A5848" s="149"/>
      <c r="B5848" s="149"/>
      <c r="C5848" s="150"/>
      <c r="D5848" s="149"/>
      <c r="E5848" s="149"/>
      <c r="F5848" s="149"/>
      <c r="G5848" s="149"/>
      <c r="H5848" s="151"/>
      <c r="I5848" s="149"/>
      <c r="J5848" s="149"/>
      <c r="K5848" s="152"/>
      <c r="L5848" s="149"/>
      <c r="M5848" s="149"/>
      <c r="N5848" s="153"/>
      <c r="O5848" s="153"/>
      <c r="P5848" s="153"/>
    </row>
    <row r="5849" spans="1:16" x14ac:dyDescent="0.35">
      <c r="A5849" s="149"/>
      <c r="B5849" s="149"/>
      <c r="C5849" s="150"/>
      <c r="D5849" s="149"/>
      <c r="E5849" s="149"/>
      <c r="F5849" s="149"/>
      <c r="G5849" s="149"/>
      <c r="H5849" s="151"/>
      <c r="I5849" s="149"/>
      <c r="J5849" s="149"/>
      <c r="K5849" s="152"/>
      <c r="L5849" s="149"/>
      <c r="M5849" s="149"/>
      <c r="N5849" s="153"/>
      <c r="O5849" s="153"/>
      <c r="P5849" s="153"/>
    </row>
    <row r="5850" spans="1:16" x14ac:dyDescent="0.35">
      <c r="A5850" s="149"/>
      <c r="B5850" s="149"/>
      <c r="C5850" s="150"/>
      <c r="D5850" s="149"/>
      <c r="E5850" s="149"/>
      <c r="F5850" s="149"/>
      <c r="G5850" s="149"/>
      <c r="H5850" s="151"/>
      <c r="I5850" s="149"/>
      <c r="J5850" s="149"/>
      <c r="K5850" s="152"/>
      <c r="L5850" s="149"/>
      <c r="M5850" s="149"/>
      <c r="N5850" s="153"/>
      <c r="O5850" s="153"/>
      <c r="P5850" s="153"/>
    </row>
    <row r="5851" spans="1:16" x14ac:dyDescent="0.35">
      <c r="A5851" s="149"/>
      <c r="B5851" s="149"/>
      <c r="C5851" s="150"/>
      <c r="D5851" s="149"/>
      <c r="E5851" s="149"/>
      <c r="F5851" s="149"/>
      <c r="G5851" s="149"/>
      <c r="H5851" s="151"/>
      <c r="I5851" s="149"/>
      <c r="J5851" s="149"/>
      <c r="K5851" s="152"/>
      <c r="L5851" s="149"/>
      <c r="M5851" s="149"/>
      <c r="N5851" s="153"/>
      <c r="O5851" s="153"/>
      <c r="P5851" s="153"/>
    </row>
    <row r="5852" spans="1:16" x14ac:dyDescent="0.35">
      <c r="A5852" s="149"/>
      <c r="B5852" s="149"/>
      <c r="C5852" s="150"/>
      <c r="D5852" s="149"/>
      <c r="E5852" s="149"/>
      <c r="F5852" s="149"/>
      <c r="G5852" s="149"/>
      <c r="H5852" s="151"/>
      <c r="I5852" s="149"/>
      <c r="J5852" s="149"/>
      <c r="K5852" s="152"/>
      <c r="L5852" s="149"/>
      <c r="M5852" s="149"/>
      <c r="N5852" s="153"/>
      <c r="O5852" s="153"/>
      <c r="P5852" s="153"/>
    </row>
    <row r="5853" spans="1:16" x14ac:dyDescent="0.35">
      <c r="A5853" s="149"/>
      <c r="B5853" s="149"/>
      <c r="C5853" s="150"/>
      <c r="D5853" s="149"/>
      <c r="E5853" s="149"/>
      <c r="F5853" s="149"/>
      <c r="G5853" s="149"/>
      <c r="H5853" s="151"/>
      <c r="I5853" s="149"/>
      <c r="J5853" s="149"/>
      <c r="K5853" s="152"/>
      <c r="L5853" s="149"/>
      <c r="M5853" s="149"/>
      <c r="N5853" s="153"/>
      <c r="O5853" s="153"/>
      <c r="P5853" s="153"/>
    </row>
    <row r="5854" spans="1:16" x14ac:dyDescent="0.35">
      <c r="A5854" s="149"/>
      <c r="B5854" s="149"/>
      <c r="C5854" s="150"/>
      <c r="D5854" s="149"/>
      <c r="E5854" s="149"/>
      <c r="F5854" s="149"/>
      <c r="G5854" s="149"/>
      <c r="H5854" s="151"/>
      <c r="I5854" s="149"/>
      <c r="J5854" s="149"/>
      <c r="K5854" s="152"/>
      <c r="L5854" s="149"/>
      <c r="M5854" s="149"/>
      <c r="N5854" s="153"/>
      <c r="O5854" s="153"/>
      <c r="P5854" s="153"/>
    </row>
    <row r="5855" spans="1:16" x14ac:dyDescent="0.35">
      <c r="A5855" s="149"/>
      <c r="B5855" s="149"/>
      <c r="C5855" s="150"/>
      <c r="D5855" s="149"/>
      <c r="E5855" s="149"/>
      <c r="F5855" s="149"/>
      <c r="G5855" s="149"/>
      <c r="H5855" s="151"/>
      <c r="I5855" s="149"/>
      <c r="J5855" s="149"/>
      <c r="K5855" s="152"/>
      <c r="L5855" s="149"/>
      <c r="M5855" s="149"/>
      <c r="N5855" s="153"/>
      <c r="O5855" s="153"/>
      <c r="P5855" s="153"/>
    </row>
    <row r="5856" spans="1:16" x14ac:dyDescent="0.35">
      <c r="A5856" s="149"/>
      <c r="B5856" s="149"/>
      <c r="C5856" s="150"/>
      <c r="D5856" s="149"/>
      <c r="E5856" s="149"/>
      <c r="F5856" s="149"/>
      <c r="G5856" s="149"/>
      <c r="H5856" s="151"/>
      <c r="I5856" s="149"/>
      <c r="J5856" s="149"/>
      <c r="K5856" s="152"/>
      <c r="L5856" s="149"/>
      <c r="M5856" s="149"/>
      <c r="N5856" s="153"/>
      <c r="O5856" s="153"/>
      <c r="P5856" s="153"/>
    </row>
    <row r="5857" spans="1:16" x14ac:dyDescent="0.35">
      <c r="A5857" s="149"/>
      <c r="B5857" s="149"/>
      <c r="C5857" s="150"/>
      <c r="D5857" s="149"/>
      <c r="E5857" s="149"/>
      <c r="F5857" s="149"/>
      <c r="G5857" s="149"/>
      <c r="H5857" s="151"/>
      <c r="I5857" s="149"/>
      <c r="J5857" s="149"/>
      <c r="K5857" s="152"/>
      <c r="L5857" s="149"/>
      <c r="M5857" s="149"/>
      <c r="N5857" s="153"/>
      <c r="O5857" s="153"/>
      <c r="P5857" s="153"/>
    </row>
    <row r="5858" spans="1:16" x14ac:dyDescent="0.35">
      <c r="A5858" s="149"/>
      <c r="B5858" s="149"/>
      <c r="C5858" s="150"/>
      <c r="D5858" s="149"/>
      <c r="E5858" s="149"/>
      <c r="F5858" s="149"/>
      <c r="G5858" s="149"/>
      <c r="H5858" s="151"/>
      <c r="I5858" s="149"/>
      <c r="J5858" s="149"/>
      <c r="K5858" s="152"/>
      <c r="L5858" s="149"/>
      <c r="M5858" s="149"/>
      <c r="N5858" s="153"/>
      <c r="O5858" s="153"/>
      <c r="P5858" s="153"/>
    </row>
    <row r="5859" spans="1:16" x14ac:dyDescent="0.35">
      <c r="A5859" s="149"/>
      <c r="B5859" s="149"/>
      <c r="C5859" s="150"/>
      <c r="D5859" s="149"/>
      <c r="E5859" s="149"/>
      <c r="F5859" s="149"/>
      <c r="G5859" s="149"/>
      <c r="H5859" s="151"/>
      <c r="I5859" s="149"/>
      <c r="J5859" s="149"/>
      <c r="K5859" s="152"/>
      <c r="L5859" s="149"/>
      <c r="M5859" s="149"/>
      <c r="N5859" s="153"/>
      <c r="O5859" s="153"/>
      <c r="P5859" s="153"/>
    </row>
    <row r="5860" spans="1:16" x14ac:dyDescent="0.35">
      <c r="A5860" s="149"/>
      <c r="B5860" s="149"/>
      <c r="C5860" s="150"/>
      <c r="D5860" s="149"/>
      <c r="E5860" s="149"/>
      <c r="F5860" s="149"/>
      <c r="G5860" s="149"/>
      <c r="H5860" s="151"/>
      <c r="I5860" s="149"/>
      <c r="J5860" s="149"/>
      <c r="K5860" s="152"/>
      <c r="L5860" s="149"/>
      <c r="M5860" s="149"/>
      <c r="N5860" s="153"/>
      <c r="O5860" s="153"/>
      <c r="P5860" s="153"/>
    </row>
    <row r="5861" spans="1:16" x14ac:dyDescent="0.35">
      <c r="A5861" s="149"/>
      <c r="B5861" s="149"/>
      <c r="C5861" s="150"/>
      <c r="D5861" s="149"/>
      <c r="E5861" s="149"/>
      <c r="F5861" s="149"/>
      <c r="G5861" s="149"/>
      <c r="H5861" s="151"/>
      <c r="I5861" s="149"/>
      <c r="J5861" s="149"/>
      <c r="K5861" s="152"/>
      <c r="L5861" s="149"/>
      <c r="M5861" s="149"/>
      <c r="N5861" s="153"/>
      <c r="O5861" s="153"/>
      <c r="P5861" s="153"/>
    </row>
    <row r="5862" spans="1:16" x14ac:dyDescent="0.35">
      <c r="A5862" s="149"/>
      <c r="B5862" s="149"/>
      <c r="C5862" s="150"/>
      <c r="D5862" s="149"/>
      <c r="E5862" s="149"/>
      <c r="F5862" s="149"/>
      <c r="G5862" s="149"/>
      <c r="H5862" s="151"/>
      <c r="I5862" s="149"/>
      <c r="J5862" s="149"/>
      <c r="K5862" s="152"/>
      <c r="L5862" s="149"/>
      <c r="M5862" s="149"/>
      <c r="N5862" s="153"/>
      <c r="O5862" s="153"/>
      <c r="P5862" s="153"/>
    </row>
    <row r="5863" spans="1:16" x14ac:dyDescent="0.35">
      <c r="A5863" s="149"/>
      <c r="B5863" s="149"/>
      <c r="C5863" s="150"/>
      <c r="D5863" s="149"/>
      <c r="E5863" s="149"/>
      <c r="F5863" s="149"/>
      <c r="G5863" s="149"/>
      <c r="H5863" s="151"/>
      <c r="I5863" s="149"/>
      <c r="J5863" s="149"/>
      <c r="K5863" s="152"/>
      <c r="L5863" s="149"/>
      <c r="M5863" s="149"/>
      <c r="N5863" s="153"/>
      <c r="O5863" s="153"/>
      <c r="P5863" s="153"/>
    </row>
    <row r="5864" spans="1:16" x14ac:dyDescent="0.35">
      <c r="A5864" s="149"/>
      <c r="B5864" s="149"/>
      <c r="C5864" s="150"/>
      <c r="D5864" s="149"/>
      <c r="E5864" s="149"/>
      <c r="F5864" s="149"/>
      <c r="G5864" s="149"/>
      <c r="H5864" s="151"/>
      <c r="I5864" s="149"/>
      <c r="J5864" s="149"/>
      <c r="K5864" s="152"/>
      <c r="L5864" s="149"/>
      <c r="M5864" s="149"/>
      <c r="N5864" s="153"/>
      <c r="O5864" s="153"/>
      <c r="P5864" s="153"/>
    </row>
    <row r="5865" spans="1:16" x14ac:dyDescent="0.35">
      <c r="A5865" s="149"/>
      <c r="B5865" s="149"/>
      <c r="C5865" s="150"/>
      <c r="D5865" s="149"/>
      <c r="E5865" s="149"/>
      <c r="F5865" s="149"/>
      <c r="G5865" s="149"/>
      <c r="H5865" s="151"/>
      <c r="I5865" s="149"/>
      <c r="J5865" s="149"/>
      <c r="K5865" s="152"/>
      <c r="L5865" s="149"/>
      <c r="M5865" s="149"/>
      <c r="N5865" s="153"/>
      <c r="O5865" s="153"/>
      <c r="P5865" s="153"/>
    </row>
    <row r="5866" spans="1:16" x14ac:dyDescent="0.35">
      <c r="A5866" s="149"/>
      <c r="B5866" s="149"/>
      <c r="C5866" s="150"/>
      <c r="D5866" s="149"/>
      <c r="E5866" s="149"/>
      <c r="F5866" s="149"/>
      <c r="G5866" s="149"/>
      <c r="H5866" s="151"/>
      <c r="I5866" s="149"/>
      <c r="J5866" s="149"/>
      <c r="K5866" s="152"/>
      <c r="L5866" s="149"/>
      <c r="M5866" s="149"/>
      <c r="N5866" s="153"/>
      <c r="O5866" s="153"/>
      <c r="P5866" s="153"/>
    </row>
    <row r="5867" spans="1:16" x14ac:dyDescent="0.35">
      <c r="A5867" s="149"/>
      <c r="B5867" s="149"/>
      <c r="C5867" s="150"/>
      <c r="D5867" s="149"/>
      <c r="E5867" s="149"/>
      <c r="F5867" s="149"/>
      <c r="G5867" s="149"/>
      <c r="H5867" s="151"/>
      <c r="I5867" s="149"/>
      <c r="J5867" s="149"/>
      <c r="K5867" s="152"/>
      <c r="L5867" s="149"/>
      <c r="M5867" s="149"/>
      <c r="N5867" s="153"/>
      <c r="O5867" s="153"/>
      <c r="P5867" s="153"/>
    </row>
    <row r="5868" spans="1:16" x14ac:dyDescent="0.35">
      <c r="A5868" s="149"/>
      <c r="B5868" s="149"/>
      <c r="C5868" s="150"/>
      <c r="D5868" s="149"/>
      <c r="E5868" s="149"/>
      <c r="F5868" s="149"/>
      <c r="G5868" s="149"/>
      <c r="H5868" s="151"/>
      <c r="I5868" s="149"/>
      <c r="J5868" s="149"/>
      <c r="K5868" s="152"/>
      <c r="L5868" s="149"/>
      <c r="M5868" s="149"/>
      <c r="N5868" s="153"/>
      <c r="O5868" s="153"/>
      <c r="P5868" s="153"/>
    </row>
    <row r="5869" spans="1:16" x14ac:dyDescent="0.35">
      <c r="A5869" s="149"/>
      <c r="B5869" s="149"/>
      <c r="C5869" s="150"/>
      <c r="D5869" s="149"/>
      <c r="E5869" s="149"/>
      <c r="F5869" s="149"/>
      <c r="G5869" s="149"/>
      <c r="H5869" s="151"/>
      <c r="I5869" s="149"/>
      <c r="J5869" s="149"/>
      <c r="K5869" s="152"/>
      <c r="L5869" s="149"/>
      <c r="M5869" s="149"/>
      <c r="N5869" s="153"/>
      <c r="O5869" s="153"/>
      <c r="P5869" s="153"/>
    </row>
    <row r="5870" spans="1:16" x14ac:dyDescent="0.35">
      <c r="A5870" s="149"/>
      <c r="B5870" s="149"/>
      <c r="C5870" s="150"/>
      <c r="D5870" s="149"/>
      <c r="E5870" s="149"/>
      <c r="F5870" s="149"/>
      <c r="G5870" s="149"/>
      <c r="H5870" s="151"/>
      <c r="I5870" s="149"/>
      <c r="J5870" s="149"/>
      <c r="K5870" s="152"/>
      <c r="L5870" s="149"/>
      <c r="M5870" s="149"/>
      <c r="N5870" s="153"/>
      <c r="O5870" s="153"/>
      <c r="P5870" s="153"/>
    </row>
    <row r="5871" spans="1:16" x14ac:dyDescent="0.35">
      <c r="A5871" s="149"/>
      <c r="B5871" s="149"/>
      <c r="C5871" s="150"/>
      <c r="D5871" s="149"/>
      <c r="E5871" s="149"/>
      <c r="F5871" s="149"/>
      <c r="G5871" s="149"/>
      <c r="H5871" s="151"/>
      <c r="I5871" s="149"/>
      <c r="J5871" s="149"/>
      <c r="K5871" s="152"/>
      <c r="L5871" s="149"/>
      <c r="M5871" s="149"/>
      <c r="N5871" s="153"/>
      <c r="O5871" s="153"/>
      <c r="P5871" s="153"/>
    </row>
    <row r="5872" spans="1:16" x14ac:dyDescent="0.35">
      <c r="A5872" s="149"/>
      <c r="B5872" s="149"/>
      <c r="C5872" s="150"/>
      <c r="D5872" s="149"/>
      <c r="E5872" s="149"/>
      <c r="F5872" s="149"/>
      <c r="G5872" s="149"/>
      <c r="H5872" s="151"/>
      <c r="I5872" s="149"/>
      <c r="J5872" s="149"/>
      <c r="K5872" s="152"/>
      <c r="L5872" s="149"/>
      <c r="M5872" s="149"/>
      <c r="N5872" s="153"/>
      <c r="O5872" s="153"/>
      <c r="P5872" s="153"/>
    </row>
    <row r="5873" spans="1:16" x14ac:dyDescent="0.35">
      <c r="A5873" s="149"/>
      <c r="B5873" s="149"/>
      <c r="C5873" s="150"/>
      <c r="D5873" s="149"/>
      <c r="E5873" s="149"/>
      <c r="F5873" s="149"/>
      <c r="G5873" s="149"/>
      <c r="H5873" s="151"/>
      <c r="I5873" s="149"/>
      <c r="J5873" s="149"/>
      <c r="K5873" s="152"/>
      <c r="L5873" s="149"/>
      <c r="M5873" s="149"/>
      <c r="N5873" s="153"/>
      <c r="O5873" s="153"/>
      <c r="P5873" s="153"/>
    </row>
    <row r="5874" spans="1:16" x14ac:dyDescent="0.35">
      <c r="A5874" s="149"/>
      <c r="B5874" s="149"/>
      <c r="C5874" s="150"/>
      <c r="D5874" s="149"/>
      <c r="E5874" s="149"/>
      <c r="F5874" s="149"/>
      <c r="G5874" s="149"/>
      <c r="H5874" s="151"/>
      <c r="I5874" s="149"/>
      <c r="J5874" s="149"/>
      <c r="K5874" s="152"/>
      <c r="L5874" s="149"/>
      <c r="M5874" s="149"/>
      <c r="N5874" s="153"/>
      <c r="O5874" s="153"/>
      <c r="P5874" s="153"/>
    </row>
    <row r="5875" spans="1:16" x14ac:dyDescent="0.35">
      <c r="A5875" s="149"/>
      <c r="B5875" s="149"/>
      <c r="C5875" s="150"/>
      <c r="D5875" s="149"/>
      <c r="E5875" s="149"/>
      <c r="F5875" s="149"/>
      <c r="G5875" s="149"/>
      <c r="H5875" s="151"/>
      <c r="I5875" s="149"/>
      <c r="J5875" s="149"/>
      <c r="K5875" s="152"/>
      <c r="L5875" s="149"/>
      <c r="M5875" s="149"/>
      <c r="N5875" s="153"/>
      <c r="O5875" s="153"/>
      <c r="P5875" s="153"/>
    </row>
    <row r="5876" spans="1:16" x14ac:dyDescent="0.35">
      <c r="A5876" s="149"/>
      <c r="B5876" s="149"/>
      <c r="C5876" s="150"/>
      <c r="D5876" s="149"/>
      <c r="E5876" s="149"/>
      <c r="F5876" s="149"/>
      <c r="G5876" s="149"/>
      <c r="H5876" s="151"/>
      <c r="I5876" s="149"/>
      <c r="J5876" s="149"/>
      <c r="K5876" s="152"/>
      <c r="L5876" s="149"/>
      <c r="M5876" s="149"/>
      <c r="N5876" s="153"/>
      <c r="O5876" s="153"/>
      <c r="P5876" s="153"/>
    </row>
    <row r="5877" spans="1:16" x14ac:dyDescent="0.35">
      <c r="A5877" s="149"/>
      <c r="B5877" s="149"/>
      <c r="C5877" s="150"/>
      <c r="D5877" s="149"/>
      <c r="E5877" s="149"/>
      <c r="F5877" s="149"/>
      <c r="G5877" s="149"/>
      <c r="H5877" s="151"/>
      <c r="I5877" s="149"/>
      <c r="J5877" s="149"/>
      <c r="K5877" s="152"/>
      <c r="L5877" s="149"/>
      <c r="M5877" s="149"/>
      <c r="N5877" s="153"/>
      <c r="O5877" s="153"/>
      <c r="P5877" s="153"/>
    </row>
    <row r="5878" spans="1:16" x14ac:dyDescent="0.35">
      <c r="A5878" s="149"/>
      <c r="B5878" s="149"/>
      <c r="C5878" s="150"/>
      <c r="D5878" s="149"/>
      <c r="E5878" s="149"/>
      <c r="F5878" s="149"/>
      <c r="G5878" s="149"/>
      <c r="H5878" s="151"/>
      <c r="I5878" s="149"/>
      <c r="J5878" s="149"/>
      <c r="K5878" s="152"/>
      <c r="L5878" s="149"/>
      <c r="M5878" s="149"/>
      <c r="N5878" s="153"/>
      <c r="O5878" s="153"/>
      <c r="P5878" s="153"/>
    </row>
    <row r="5879" spans="1:16" x14ac:dyDescent="0.35">
      <c r="A5879" s="149"/>
      <c r="B5879" s="149"/>
      <c r="C5879" s="150"/>
      <c r="D5879" s="149"/>
      <c r="E5879" s="149"/>
      <c r="F5879" s="149"/>
      <c r="G5879" s="149"/>
      <c r="H5879" s="151"/>
      <c r="I5879" s="149"/>
      <c r="J5879" s="149"/>
      <c r="K5879" s="152"/>
      <c r="L5879" s="149"/>
      <c r="M5879" s="149"/>
      <c r="N5879" s="153"/>
      <c r="O5879" s="153"/>
      <c r="P5879" s="153"/>
    </row>
    <row r="5880" spans="1:16" x14ac:dyDescent="0.35">
      <c r="A5880" s="149"/>
      <c r="B5880" s="149"/>
      <c r="C5880" s="150"/>
      <c r="D5880" s="149"/>
      <c r="E5880" s="149"/>
      <c r="F5880" s="149"/>
      <c r="G5880" s="149"/>
      <c r="H5880" s="151"/>
      <c r="I5880" s="149"/>
      <c r="J5880" s="149"/>
      <c r="K5880" s="152"/>
      <c r="L5880" s="149"/>
      <c r="M5880" s="149"/>
      <c r="N5880" s="153"/>
      <c r="O5880" s="153"/>
      <c r="P5880" s="153"/>
    </row>
    <row r="5881" spans="1:16" x14ac:dyDescent="0.35">
      <c r="A5881" s="149"/>
      <c r="B5881" s="149"/>
      <c r="C5881" s="150"/>
      <c r="D5881" s="149"/>
      <c r="E5881" s="149"/>
      <c r="F5881" s="149"/>
      <c r="G5881" s="149"/>
      <c r="H5881" s="151"/>
      <c r="I5881" s="149"/>
      <c r="J5881" s="149"/>
      <c r="K5881" s="152"/>
      <c r="L5881" s="149"/>
      <c r="M5881" s="149"/>
      <c r="N5881" s="153"/>
      <c r="O5881" s="153"/>
      <c r="P5881" s="153"/>
    </row>
    <row r="5882" spans="1:16" x14ac:dyDescent="0.35">
      <c r="A5882" s="149"/>
      <c r="B5882" s="149"/>
      <c r="C5882" s="150"/>
      <c r="D5882" s="149"/>
      <c r="E5882" s="149"/>
      <c r="F5882" s="149"/>
      <c r="G5882" s="149"/>
      <c r="H5882" s="151"/>
      <c r="I5882" s="149"/>
      <c r="J5882" s="149"/>
      <c r="K5882" s="152"/>
      <c r="L5882" s="149"/>
      <c r="M5882" s="149"/>
      <c r="N5882" s="153"/>
      <c r="O5882" s="153"/>
      <c r="P5882" s="153"/>
    </row>
    <row r="5883" spans="1:16" x14ac:dyDescent="0.35">
      <c r="A5883" s="149"/>
      <c r="B5883" s="149"/>
      <c r="C5883" s="150"/>
      <c r="D5883" s="149"/>
      <c r="E5883" s="149"/>
      <c r="F5883" s="149"/>
      <c r="G5883" s="149"/>
      <c r="H5883" s="151"/>
      <c r="I5883" s="149"/>
      <c r="J5883" s="149"/>
      <c r="K5883" s="152"/>
      <c r="L5883" s="149"/>
      <c r="M5883" s="149"/>
      <c r="N5883" s="153"/>
      <c r="O5883" s="153"/>
      <c r="P5883" s="153"/>
    </row>
    <row r="5884" spans="1:16" x14ac:dyDescent="0.35">
      <c r="A5884" s="149"/>
      <c r="B5884" s="149"/>
      <c r="C5884" s="150"/>
      <c r="D5884" s="149"/>
      <c r="E5884" s="149"/>
      <c r="F5884" s="149"/>
      <c r="G5884" s="149"/>
      <c r="H5884" s="151"/>
      <c r="I5884" s="149"/>
      <c r="J5884" s="149"/>
      <c r="K5884" s="152"/>
      <c r="L5884" s="149"/>
      <c r="M5884" s="149"/>
      <c r="N5884" s="153"/>
      <c r="O5884" s="153"/>
      <c r="P5884" s="153"/>
    </row>
    <row r="5885" spans="1:16" x14ac:dyDescent="0.35">
      <c r="A5885" s="149"/>
      <c r="B5885" s="149"/>
      <c r="C5885" s="150"/>
      <c r="D5885" s="149"/>
      <c r="E5885" s="149"/>
      <c r="F5885" s="149"/>
      <c r="G5885" s="149"/>
      <c r="H5885" s="151"/>
      <c r="I5885" s="149"/>
      <c r="J5885" s="149"/>
      <c r="K5885" s="152"/>
      <c r="L5885" s="149"/>
      <c r="M5885" s="149"/>
      <c r="N5885" s="153"/>
      <c r="O5885" s="153"/>
      <c r="P5885" s="153"/>
    </row>
    <row r="5886" spans="1:16" x14ac:dyDescent="0.35">
      <c r="A5886" s="149"/>
      <c r="B5886" s="149"/>
      <c r="C5886" s="150"/>
      <c r="D5886" s="149"/>
      <c r="E5886" s="149"/>
      <c r="F5886" s="149"/>
      <c r="G5886" s="149"/>
      <c r="H5886" s="151"/>
      <c r="I5886" s="149"/>
      <c r="J5886" s="149"/>
      <c r="K5886" s="152"/>
      <c r="L5886" s="149"/>
      <c r="M5886" s="149"/>
      <c r="N5886" s="153"/>
      <c r="O5886" s="153"/>
      <c r="P5886" s="153"/>
    </row>
    <row r="5887" spans="1:16" x14ac:dyDescent="0.35">
      <c r="A5887" s="149"/>
      <c r="B5887" s="149"/>
      <c r="C5887" s="150"/>
      <c r="D5887" s="149"/>
      <c r="E5887" s="149"/>
      <c r="F5887" s="149"/>
      <c r="G5887" s="149"/>
      <c r="H5887" s="151"/>
      <c r="I5887" s="149"/>
      <c r="J5887" s="149"/>
      <c r="K5887" s="152"/>
      <c r="L5887" s="149"/>
      <c r="M5887" s="149"/>
      <c r="N5887" s="153"/>
      <c r="O5887" s="153"/>
      <c r="P5887" s="153"/>
    </row>
    <row r="5888" spans="1:16" x14ac:dyDescent="0.35">
      <c r="A5888" s="149"/>
      <c r="B5888" s="149"/>
      <c r="C5888" s="150"/>
      <c r="D5888" s="149"/>
      <c r="E5888" s="149"/>
      <c r="F5888" s="149"/>
      <c r="G5888" s="149"/>
      <c r="H5888" s="151"/>
      <c r="I5888" s="149"/>
      <c r="J5888" s="149"/>
      <c r="K5888" s="152"/>
      <c r="L5888" s="149"/>
      <c r="M5888" s="149"/>
      <c r="N5888" s="153"/>
      <c r="O5888" s="153"/>
      <c r="P5888" s="153"/>
    </row>
    <row r="5889" spans="1:16" x14ac:dyDescent="0.35">
      <c r="A5889" s="149"/>
      <c r="B5889" s="149"/>
      <c r="C5889" s="150"/>
      <c r="D5889" s="149"/>
      <c r="E5889" s="149"/>
      <c r="F5889" s="149"/>
      <c r="G5889" s="149"/>
      <c r="H5889" s="151"/>
      <c r="I5889" s="149"/>
      <c r="J5889" s="149"/>
      <c r="K5889" s="152"/>
      <c r="L5889" s="149"/>
      <c r="M5889" s="149"/>
      <c r="N5889" s="153"/>
      <c r="O5889" s="153"/>
      <c r="P5889" s="153"/>
    </row>
    <row r="5890" spans="1:16" x14ac:dyDescent="0.35">
      <c r="A5890" s="149"/>
      <c r="B5890" s="149"/>
      <c r="C5890" s="150"/>
      <c r="D5890" s="149"/>
      <c r="E5890" s="149"/>
      <c r="F5890" s="149"/>
      <c r="G5890" s="149"/>
      <c r="H5890" s="151"/>
      <c r="I5890" s="149"/>
      <c r="J5890" s="149"/>
      <c r="K5890" s="152"/>
      <c r="L5890" s="149"/>
      <c r="M5890" s="149"/>
      <c r="N5890" s="153"/>
      <c r="O5890" s="153"/>
      <c r="P5890" s="153"/>
    </row>
    <row r="5891" spans="1:16" x14ac:dyDescent="0.35">
      <c r="A5891" s="149"/>
      <c r="B5891" s="149"/>
      <c r="C5891" s="150"/>
      <c r="D5891" s="149"/>
      <c r="E5891" s="149"/>
      <c r="F5891" s="149"/>
      <c r="G5891" s="149"/>
      <c r="H5891" s="151"/>
      <c r="I5891" s="149"/>
      <c r="J5891" s="149"/>
      <c r="K5891" s="152"/>
      <c r="L5891" s="149"/>
      <c r="M5891" s="149"/>
      <c r="N5891" s="153"/>
      <c r="O5891" s="153"/>
      <c r="P5891" s="153"/>
    </row>
    <row r="5892" spans="1:16" x14ac:dyDescent="0.35">
      <c r="A5892" s="149"/>
      <c r="B5892" s="149"/>
      <c r="C5892" s="150"/>
      <c r="D5892" s="149"/>
      <c r="E5892" s="149"/>
      <c r="F5892" s="149"/>
      <c r="G5892" s="149"/>
      <c r="H5892" s="151"/>
      <c r="I5892" s="149"/>
      <c r="J5892" s="149"/>
      <c r="K5892" s="152"/>
      <c r="L5892" s="149"/>
      <c r="M5892" s="149"/>
      <c r="N5892" s="153"/>
      <c r="O5892" s="153"/>
      <c r="P5892" s="153"/>
    </row>
    <row r="5893" spans="1:16" x14ac:dyDescent="0.35">
      <c r="A5893" s="149"/>
      <c r="B5893" s="149"/>
      <c r="C5893" s="150"/>
      <c r="D5893" s="149"/>
      <c r="E5893" s="149"/>
      <c r="F5893" s="149"/>
      <c r="G5893" s="149"/>
      <c r="H5893" s="151"/>
      <c r="I5893" s="149"/>
      <c r="J5893" s="149"/>
      <c r="K5893" s="152"/>
      <c r="L5893" s="149"/>
      <c r="M5893" s="149"/>
      <c r="N5893" s="153"/>
      <c r="O5893" s="153"/>
      <c r="P5893" s="153"/>
    </row>
    <row r="5894" spans="1:16" x14ac:dyDescent="0.35">
      <c r="A5894" s="149"/>
      <c r="B5894" s="149"/>
      <c r="C5894" s="150"/>
      <c r="D5894" s="149"/>
      <c r="E5894" s="149"/>
      <c r="F5894" s="149"/>
      <c r="G5894" s="149"/>
      <c r="H5894" s="151"/>
      <c r="I5894" s="149"/>
      <c r="J5894" s="149"/>
      <c r="K5894" s="152"/>
      <c r="L5894" s="149"/>
      <c r="M5894" s="149"/>
      <c r="N5894" s="153"/>
      <c r="O5894" s="153"/>
      <c r="P5894" s="153"/>
    </row>
    <row r="5895" spans="1:16" x14ac:dyDescent="0.35">
      <c r="A5895" s="149"/>
      <c r="B5895" s="149"/>
      <c r="C5895" s="150"/>
      <c r="D5895" s="149"/>
      <c r="E5895" s="149"/>
      <c r="F5895" s="149"/>
      <c r="G5895" s="149"/>
      <c r="H5895" s="151"/>
      <c r="I5895" s="149"/>
      <c r="J5895" s="149"/>
      <c r="K5895" s="152"/>
      <c r="L5895" s="149"/>
      <c r="M5895" s="149"/>
      <c r="N5895" s="153"/>
      <c r="O5895" s="153"/>
      <c r="P5895" s="153"/>
    </row>
    <row r="5896" spans="1:16" x14ac:dyDescent="0.35">
      <c r="A5896" s="149"/>
      <c r="B5896" s="149"/>
      <c r="C5896" s="150"/>
      <c r="D5896" s="149"/>
      <c r="E5896" s="149"/>
      <c r="F5896" s="149"/>
      <c r="G5896" s="149"/>
      <c r="H5896" s="151"/>
      <c r="I5896" s="149"/>
      <c r="J5896" s="149"/>
      <c r="K5896" s="152"/>
      <c r="L5896" s="149"/>
      <c r="M5896" s="149"/>
      <c r="N5896" s="153"/>
      <c r="O5896" s="153"/>
      <c r="P5896" s="153"/>
    </row>
    <row r="5897" spans="1:16" x14ac:dyDescent="0.35">
      <c r="A5897" s="149"/>
      <c r="B5897" s="149"/>
      <c r="C5897" s="150"/>
      <c r="D5897" s="149"/>
      <c r="E5897" s="149"/>
      <c r="F5897" s="149"/>
      <c r="G5897" s="149"/>
      <c r="H5897" s="151"/>
      <c r="I5897" s="149"/>
      <c r="J5897" s="149"/>
      <c r="K5897" s="152"/>
      <c r="L5897" s="149"/>
      <c r="M5897" s="149"/>
      <c r="N5897" s="153"/>
      <c r="O5897" s="153"/>
      <c r="P5897" s="153"/>
    </row>
    <row r="5898" spans="1:16" x14ac:dyDescent="0.35">
      <c r="A5898" s="149"/>
      <c r="B5898" s="149"/>
      <c r="C5898" s="150"/>
      <c r="D5898" s="149"/>
      <c r="E5898" s="149"/>
      <c r="F5898" s="149"/>
      <c r="G5898" s="149"/>
      <c r="H5898" s="151"/>
      <c r="I5898" s="149"/>
      <c r="J5898" s="149"/>
      <c r="K5898" s="152"/>
      <c r="L5898" s="149"/>
      <c r="M5898" s="149"/>
      <c r="N5898" s="153"/>
      <c r="O5898" s="153"/>
      <c r="P5898" s="153"/>
    </row>
    <row r="5899" spans="1:16" x14ac:dyDescent="0.35">
      <c r="A5899" s="149"/>
      <c r="B5899" s="149"/>
      <c r="C5899" s="150"/>
      <c r="D5899" s="149"/>
      <c r="E5899" s="149"/>
      <c r="F5899" s="149"/>
      <c r="G5899" s="149"/>
      <c r="H5899" s="151"/>
      <c r="I5899" s="149"/>
      <c r="J5899" s="149"/>
      <c r="K5899" s="152"/>
      <c r="L5899" s="149"/>
      <c r="M5899" s="149"/>
      <c r="N5899" s="153"/>
      <c r="O5899" s="153"/>
      <c r="P5899" s="153"/>
    </row>
    <row r="5900" spans="1:16" x14ac:dyDescent="0.35">
      <c r="A5900" s="149"/>
      <c r="B5900" s="149"/>
      <c r="C5900" s="150"/>
      <c r="D5900" s="149"/>
      <c r="E5900" s="149"/>
      <c r="F5900" s="149"/>
      <c r="G5900" s="149"/>
      <c r="H5900" s="151"/>
      <c r="I5900" s="149"/>
      <c r="J5900" s="149"/>
      <c r="K5900" s="152"/>
      <c r="L5900" s="149"/>
      <c r="M5900" s="149"/>
      <c r="N5900" s="153"/>
      <c r="O5900" s="153"/>
      <c r="P5900" s="153"/>
    </row>
    <row r="5901" spans="1:16" x14ac:dyDescent="0.35">
      <c r="A5901" s="149"/>
      <c r="B5901" s="149"/>
      <c r="C5901" s="150"/>
      <c r="D5901" s="149"/>
      <c r="E5901" s="149"/>
      <c r="F5901" s="149"/>
      <c r="G5901" s="149"/>
      <c r="H5901" s="151"/>
      <c r="I5901" s="149"/>
      <c r="J5901" s="149"/>
      <c r="K5901" s="152"/>
      <c r="L5901" s="149"/>
      <c r="M5901" s="149"/>
      <c r="N5901" s="153"/>
      <c r="O5901" s="153"/>
      <c r="P5901" s="153"/>
    </row>
    <row r="5902" spans="1:16" x14ac:dyDescent="0.35">
      <c r="A5902" s="149"/>
      <c r="B5902" s="149"/>
      <c r="C5902" s="150"/>
      <c r="D5902" s="149"/>
      <c r="E5902" s="149"/>
      <c r="F5902" s="149"/>
      <c r="G5902" s="149"/>
      <c r="H5902" s="151"/>
      <c r="I5902" s="149"/>
      <c r="J5902" s="149"/>
      <c r="K5902" s="152"/>
      <c r="L5902" s="149"/>
      <c r="M5902" s="149"/>
      <c r="N5902" s="153"/>
      <c r="O5902" s="153"/>
      <c r="P5902" s="153"/>
    </row>
    <row r="5903" spans="1:16" x14ac:dyDescent="0.35">
      <c r="A5903" s="149"/>
      <c r="B5903" s="149"/>
      <c r="C5903" s="150"/>
      <c r="D5903" s="149"/>
      <c r="E5903" s="149"/>
      <c r="F5903" s="149"/>
      <c r="G5903" s="149"/>
      <c r="H5903" s="151"/>
      <c r="I5903" s="149"/>
      <c r="J5903" s="149"/>
      <c r="K5903" s="152"/>
      <c r="L5903" s="149"/>
      <c r="M5903" s="149"/>
      <c r="N5903" s="153"/>
      <c r="O5903" s="153"/>
      <c r="P5903" s="153"/>
    </row>
    <row r="5904" spans="1:16" x14ac:dyDescent="0.35">
      <c r="A5904" s="149"/>
      <c r="B5904" s="149"/>
      <c r="C5904" s="150"/>
      <c r="D5904" s="149"/>
      <c r="E5904" s="149"/>
      <c r="F5904" s="149"/>
      <c r="G5904" s="149"/>
      <c r="H5904" s="151"/>
      <c r="I5904" s="149"/>
      <c r="J5904" s="149"/>
      <c r="K5904" s="152"/>
      <c r="L5904" s="149"/>
      <c r="M5904" s="149"/>
      <c r="N5904" s="153"/>
      <c r="O5904" s="153"/>
      <c r="P5904" s="153"/>
    </row>
    <row r="5905" spans="1:16" x14ac:dyDescent="0.35">
      <c r="A5905" s="149"/>
      <c r="B5905" s="149"/>
      <c r="C5905" s="150"/>
      <c r="D5905" s="149"/>
      <c r="E5905" s="149"/>
      <c r="F5905" s="149"/>
      <c r="G5905" s="149"/>
      <c r="H5905" s="151"/>
      <c r="I5905" s="149"/>
      <c r="J5905" s="149"/>
      <c r="K5905" s="152"/>
      <c r="L5905" s="149"/>
      <c r="M5905" s="149"/>
      <c r="N5905" s="153"/>
      <c r="O5905" s="153"/>
      <c r="P5905" s="153"/>
    </row>
    <row r="5906" spans="1:16" x14ac:dyDescent="0.35">
      <c r="A5906" s="149"/>
      <c r="B5906" s="149"/>
      <c r="C5906" s="150"/>
      <c r="D5906" s="149"/>
      <c r="E5906" s="149"/>
      <c r="F5906" s="149"/>
      <c r="G5906" s="149"/>
      <c r="H5906" s="151"/>
      <c r="I5906" s="149"/>
      <c r="J5906" s="149"/>
      <c r="K5906" s="152"/>
      <c r="L5906" s="149"/>
      <c r="M5906" s="149"/>
      <c r="N5906" s="153"/>
      <c r="O5906" s="153"/>
      <c r="P5906" s="153"/>
    </row>
    <row r="5907" spans="1:16" x14ac:dyDescent="0.35">
      <c r="A5907" s="149"/>
      <c r="B5907" s="149"/>
      <c r="C5907" s="150"/>
      <c r="D5907" s="149"/>
      <c r="E5907" s="149"/>
      <c r="F5907" s="149"/>
      <c r="G5907" s="149"/>
      <c r="H5907" s="151"/>
      <c r="I5907" s="149"/>
      <c r="J5907" s="149"/>
      <c r="K5907" s="152"/>
      <c r="L5907" s="149"/>
      <c r="M5907" s="149"/>
      <c r="N5907" s="153"/>
      <c r="O5907" s="153"/>
      <c r="P5907" s="153"/>
    </row>
    <row r="5908" spans="1:16" x14ac:dyDescent="0.35">
      <c r="A5908" s="149"/>
      <c r="B5908" s="149"/>
      <c r="C5908" s="150"/>
      <c r="D5908" s="149"/>
      <c r="E5908" s="149"/>
      <c r="F5908" s="149"/>
      <c r="G5908" s="149"/>
      <c r="H5908" s="151"/>
      <c r="I5908" s="149"/>
      <c r="J5908" s="149"/>
      <c r="K5908" s="152"/>
      <c r="L5908" s="149"/>
      <c r="M5908" s="149"/>
      <c r="N5908" s="153"/>
      <c r="O5908" s="153"/>
      <c r="P5908" s="153"/>
    </row>
    <row r="5909" spans="1:16" x14ac:dyDescent="0.35">
      <c r="A5909" s="149"/>
      <c r="B5909" s="149"/>
      <c r="C5909" s="150"/>
      <c r="D5909" s="149"/>
      <c r="E5909" s="149"/>
      <c r="F5909" s="149"/>
      <c r="G5909" s="149"/>
      <c r="H5909" s="151"/>
      <c r="I5909" s="149"/>
      <c r="J5909" s="149"/>
      <c r="K5909" s="152"/>
      <c r="L5909" s="149"/>
      <c r="M5909" s="149"/>
      <c r="N5909" s="153"/>
      <c r="O5909" s="153"/>
      <c r="P5909" s="153"/>
    </row>
    <row r="5910" spans="1:16" x14ac:dyDescent="0.35">
      <c r="A5910" s="149"/>
      <c r="B5910" s="149"/>
      <c r="C5910" s="150"/>
      <c r="D5910" s="149"/>
      <c r="E5910" s="149"/>
      <c r="F5910" s="149"/>
      <c r="G5910" s="149"/>
      <c r="H5910" s="151"/>
      <c r="I5910" s="149"/>
      <c r="J5910" s="149"/>
      <c r="K5910" s="152"/>
      <c r="L5910" s="149"/>
      <c r="M5910" s="149"/>
      <c r="N5910" s="153"/>
      <c r="O5910" s="153"/>
      <c r="P5910" s="153"/>
    </row>
    <row r="5911" spans="1:16" x14ac:dyDescent="0.35">
      <c r="A5911" s="149"/>
      <c r="B5911" s="149"/>
      <c r="C5911" s="150"/>
      <c r="D5911" s="149"/>
      <c r="E5911" s="149"/>
      <c r="F5911" s="149"/>
      <c r="G5911" s="149"/>
      <c r="H5911" s="151"/>
      <c r="I5911" s="149"/>
      <c r="J5911" s="149"/>
      <c r="K5911" s="152"/>
      <c r="L5911" s="149"/>
      <c r="M5911" s="149"/>
      <c r="N5911" s="153"/>
      <c r="O5911" s="153"/>
      <c r="P5911" s="153"/>
    </row>
    <row r="5912" spans="1:16" x14ac:dyDescent="0.35">
      <c r="A5912" s="149"/>
      <c r="B5912" s="149"/>
      <c r="C5912" s="150"/>
      <c r="D5912" s="149"/>
      <c r="E5912" s="149"/>
      <c r="F5912" s="149"/>
      <c r="G5912" s="149"/>
      <c r="H5912" s="151"/>
      <c r="I5912" s="149"/>
      <c r="J5912" s="149"/>
      <c r="K5912" s="152"/>
      <c r="L5912" s="149"/>
      <c r="M5912" s="149"/>
      <c r="N5912" s="153"/>
      <c r="O5912" s="153"/>
      <c r="P5912" s="153"/>
    </row>
    <row r="5913" spans="1:16" x14ac:dyDescent="0.35">
      <c r="A5913" s="149"/>
      <c r="B5913" s="149"/>
      <c r="C5913" s="150"/>
      <c r="D5913" s="149"/>
      <c r="E5913" s="149"/>
      <c r="F5913" s="149"/>
      <c r="G5913" s="149"/>
      <c r="H5913" s="151"/>
      <c r="I5913" s="149"/>
      <c r="J5913" s="149"/>
      <c r="K5913" s="152"/>
      <c r="L5913" s="149"/>
      <c r="M5913" s="149"/>
      <c r="N5913" s="153"/>
      <c r="O5913" s="153"/>
      <c r="P5913" s="153"/>
    </row>
    <row r="5914" spans="1:16" x14ac:dyDescent="0.35">
      <c r="A5914" s="149"/>
      <c r="B5914" s="149"/>
      <c r="C5914" s="150"/>
      <c r="D5914" s="149"/>
      <c r="E5914" s="149"/>
      <c r="F5914" s="149"/>
      <c r="G5914" s="149"/>
      <c r="H5914" s="151"/>
      <c r="I5914" s="149"/>
      <c r="J5914" s="149"/>
      <c r="K5914" s="152"/>
      <c r="L5914" s="149"/>
      <c r="M5914" s="149"/>
      <c r="N5914" s="153"/>
      <c r="O5914" s="153"/>
      <c r="P5914" s="153"/>
    </row>
    <row r="5915" spans="1:16" x14ac:dyDescent="0.35">
      <c r="A5915" s="149"/>
      <c r="B5915" s="149"/>
      <c r="C5915" s="150"/>
      <c r="D5915" s="149"/>
      <c r="E5915" s="149"/>
      <c r="F5915" s="149"/>
      <c r="G5915" s="149"/>
      <c r="H5915" s="151"/>
      <c r="I5915" s="149"/>
      <c r="J5915" s="149"/>
      <c r="K5915" s="152"/>
      <c r="L5915" s="149"/>
      <c r="M5915" s="149"/>
      <c r="N5915" s="153"/>
      <c r="O5915" s="153"/>
      <c r="P5915" s="153"/>
    </row>
    <row r="5916" spans="1:16" x14ac:dyDescent="0.35">
      <c r="A5916" s="149"/>
      <c r="B5916" s="149"/>
      <c r="C5916" s="150"/>
      <c r="D5916" s="149"/>
      <c r="E5916" s="149"/>
      <c r="F5916" s="149"/>
      <c r="G5916" s="149"/>
      <c r="H5916" s="151"/>
      <c r="I5916" s="149"/>
      <c r="J5916" s="149"/>
      <c r="K5916" s="152"/>
      <c r="L5916" s="149"/>
      <c r="M5916" s="149"/>
      <c r="N5916" s="153"/>
      <c r="O5916" s="153"/>
      <c r="P5916" s="153"/>
    </row>
    <row r="5917" spans="1:16" x14ac:dyDescent="0.35">
      <c r="A5917" s="149"/>
      <c r="B5917" s="149"/>
      <c r="C5917" s="150"/>
      <c r="D5917" s="149"/>
      <c r="E5917" s="149"/>
      <c r="F5917" s="149"/>
      <c r="G5917" s="149"/>
      <c r="H5917" s="151"/>
      <c r="I5917" s="149"/>
      <c r="J5917" s="149"/>
      <c r="K5917" s="152"/>
      <c r="L5917" s="149"/>
      <c r="M5917" s="149"/>
      <c r="N5917" s="153"/>
      <c r="O5917" s="153"/>
      <c r="P5917" s="153"/>
    </row>
    <row r="5918" spans="1:16" x14ac:dyDescent="0.35">
      <c r="A5918" s="149"/>
      <c r="B5918" s="149"/>
      <c r="C5918" s="150"/>
      <c r="D5918" s="149"/>
      <c r="E5918" s="149"/>
      <c r="F5918" s="149"/>
      <c r="G5918" s="149"/>
      <c r="H5918" s="151"/>
      <c r="I5918" s="149"/>
      <c r="J5918" s="149"/>
      <c r="K5918" s="152"/>
      <c r="L5918" s="149"/>
      <c r="M5918" s="149"/>
      <c r="N5918" s="153"/>
      <c r="O5918" s="153"/>
      <c r="P5918" s="153"/>
    </row>
    <row r="5919" spans="1:16" x14ac:dyDescent="0.35">
      <c r="A5919" s="149"/>
      <c r="B5919" s="149"/>
      <c r="C5919" s="150"/>
      <c r="D5919" s="149"/>
      <c r="E5919" s="149"/>
      <c r="F5919" s="149"/>
      <c r="G5919" s="149"/>
      <c r="H5919" s="151"/>
      <c r="I5919" s="149"/>
      <c r="J5919" s="149"/>
      <c r="K5919" s="152"/>
      <c r="L5919" s="149"/>
      <c r="M5919" s="149"/>
      <c r="N5919" s="153"/>
      <c r="O5919" s="153"/>
      <c r="P5919" s="153"/>
    </row>
    <row r="5920" spans="1:16" x14ac:dyDescent="0.35">
      <c r="A5920" s="149"/>
      <c r="B5920" s="149"/>
      <c r="C5920" s="150"/>
      <c r="D5920" s="149"/>
      <c r="E5920" s="149"/>
      <c r="F5920" s="149"/>
      <c r="G5920" s="149"/>
      <c r="H5920" s="151"/>
      <c r="I5920" s="149"/>
      <c r="J5920" s="149"/>
      <c r="K5920" s="152"/>
      <c r="L5920" s="149"/>
      <c r="M5920" s="149"/>
      <c r="N5920" s="153"/>
      <c r="O5920" s="153"/>
      <c r="P5920" s="153"/>
    </row>
    <row r="5921" spans="1:16" x14ac:dyDescent="0.35">
      <c r="A5921" s="149"/>
      <c r="B5921" s="149"/>
      <c r="C5921" s="150"/>
      <c r="D5921" s="149"/>
      <c r="E5921" s="149"/>
      <c r="F5921" s="149"/>
      <c r="G5921" s="149"/>
      <c r="H5921" s="151"/>
      <c r="I5921" s="149"/>
      <c r="J5921" s="149"/>
      <c r="K5921" s="152"/>
      <c r="L5921" s="149"/>
      <c r="M5921" s="149"/>
      <c r="N5921" s="153"/>
      <c r="O5921" s="153"/>
      <c r="P5921" s="153"/>
    </row>
    <row r="5922" spans="1:16" x14ac:dyDescent="0.35">
      <c r="A5922" s="149"/>
      <c r="B5922" s="149"/>
      <c r="C5922" s="150"/>
      <c r="D5922" s="149"/>
      <c r="E5922" s="149"/>
      <c r="F5922" s="149"/>
      <c r="G5922" s="149"/>
      <c r="H5922" s="151"/>
      <c r="I5922" s="149"/>
      <c r="J5922" s="149"/>
      <c r="K5922" s="152"/>
      <c r="L5922" s="149"/>
      <c r="M5922" s="149"/>
      <c r="N5922" s="153"/>
      <c r="O5922" s="153"/>
      <c r="P5922" s="153"/>
    </row>
    <row r="5923" spans="1:16" x14ac:dyDescent="0.35">
      <c r="A5923" s="149"/>
      <c r="B5923" s="149"/>
      <c r="C5923" s="150"/>
      <c r="D5923" s="149"/>
      <c r="E5923" s="149"/>
      <c r="F5923" s="149"/>
      <c r="G5923" s="149"/>
      <c r="H5923" s="151"/>
      <c r="I5923" s="149"/>
      <c r="J5923" s="149"/>
      <c r="K5923" s="152"/>
      <c r="L5923" s="149"/>
      <c r="M5923" s="149"/>
      <c r="N5923" s="153"/>
      <c r="O5923" s="153"/>
      <c r="P5923" s="153"/>
    </row>
    <row r="5924" spans="1:16" x14ac:dyDescent="0.35">
      <c r="A5924" s="149"/>
      <c r="B5924" s="149"/>
      <c r="C5924" s="150"/>
      <c r="D5924" s="149"/>
      <c r="E5924" s="149"/>
      <c r="F5924" s="149"/>
      <c r="G5924" s="149"/>
      <c r="H5924" s="151"/>
      <c r="I5924" s="149"/>
      <c r="J5924" s="149"/>
      <c r="K5924" s="152"/>
      <c r="L5924" s="149"/>
      <c r="M5924" s="149"/>
      <c r="N5924" s="153"/>
      <c r="O5924" s="153"/>
      <c r="P5924" s="153"/>
    </row>
    <row r="5925" spans="1:16" x14ac:dyDescent="0.35">
      <c r="A5925" s="149"/>
      <c r="B5925" s="149"/>
      <c r="C5925" s="150"/>
      <c r="D5925" s="149"/>
      <c r="E5925" s="149"/>
      <c r="F5925" s="149"/>
      <c r="G5925" s="149"/>
      <c r="H5925" s="151"/>
      <c r="I5925" s="149"/>
      <c r="J5925" s="149"/>
      <c r="K5925" s="152"/>
      <c r="L5925" s="149"/>
      <c r="M5925" s="149"/>
      <c r="N5925" s="153"/>
      <c r="O5925" s="153"/>
      <c r="P5925" s="153"/>
    </row>
    <row r="5926" spans="1:16" x14ac:dyDescent="0.35">
      <c r="A5926" s="149"/>
      <c r="B5926" s="149"/>
      <c r="C5926" s="150"/>
      <c r="D5926" s="149"/>
      <c r="E5926" s="149"/>
      <c r="F5926" s="149"/>
      <c r="G5926" s="149"/>
      <c r="H5926" s="151"/>
      <c r="I5926" s="149"/>
      <c r="J5926" s="149"/>
      <c r="K5926" s="152"/>
      <c r="L5926" s="149"/>
      <c r="M5926" s="149"/>
      <c r="N5926" s="153"/>
      <c r="O5926" s="153"/>
      <c r="P5926" s="153"/>
    </row>
    <row r="5927" spans="1:16" x14ac:dyDescent="0.35">
      <c r="A5927" s="149"/>
      <c r="B5927" s="149"/>
      <c r="C5927" s="150"/>
      <c r="D5927" s="149"/>
      <c r="E5927" s="149"/>
      <c r="F5927" s="149"/>
      <c r="G5927" s="149"/>
      <c r="H5927" s="151"/>
      <c r="I5927" s="149"/>
      <c r="J5927" s="149"/>
      <c r="K5927" s="152"/>
      <c r="L5927" s="149"/>
      <c r="M5927" s="149"/>
      <c r="N5927" s="153"/>
      <c r="O5927" s="153"/>
      <c r="P5927" s="153"/>
    </row>
    <row r="5928" spans="1:16" x14ac:dyDescent="0.35">
      <c r="A5928" s="149"/>
      <c r="B5928" s="149"/>
      <c r="C5928" s="150"/>
      <c r="D5928" s="149"/>
      <c r="E5928" s="149"/>
      <c r="F5928" s="149"/>
      <c r="G5928" s="149"/>
      <c r="H5928" s="151"/>
      <c r="I5928" s="149"/>
      <c r="J5928" s="149"/>
      <c r="K5928" s="152"/>
      <c r="L5928" s="149"/>
      <c r="M5928" s="149"/>
      <c r="N5928" s="153"/>
      <c r="O5928" s="153"/>
      <c r="P5928" s="153"/>
    </row>
    <row r="5929" spans="1:16" x14ac:dyDescent="0.35">
      <c r="A5929" s="149"/>
      <c r="B5929" s="149"/>
      <c r="C5929" s="150"/>
      <c r="D5929" s="149"/>
      <c r="E5929" s="149"/>
      <c r="F5929" s="149"/>
      <c r="G5929" s="149"/>
      <c r="H5929" s="151"/>
      <c r="I5929" s="149"/>
      <c r="J5929" s="149"/>
      <c r="K5929" s="152"/>
      <c r="L5929" s="149"/>
      <c r="M5929" s="149"/>
      <c r="N5929" s="153"/>
      <c r="O5929" s="153"/>
      <c r="P5929" s="153"/>
    </row>
    <row r="5930" spans="1:16" x14ac:dyDescent="0.35">
      <c r="A5930" s="149"/>
      <c r="B5930" s="149"/>
      <c r="C5930" s="150"/>
      <c r="D5930" s="149"/>
      <c r="E5930" s="149"/>
      <c r="F5930" s="149"/>
      <c r="G5930" s="149"/>
      <c r="H5930" s="151"/>
      <c r="I5930" s="149"/>
      <c r="J5930" s="149"/>
      <c r="K5930" s="152"/>
      <c r="L5930" s="149"/>
      <c r="M5930" s="149"/>
      <c r="N5930" s="153"/>
      <c r="O5930" s="153"/>
      <c r="P5930" s="153"/>
    </row>
    <row r="5931" spans="1:16" x14ac:dyDescent="0.35">
      <c r="A5931" s="149"/>
      <c r="B5931" s="149"/>
      <c r="C5931" s="150"/>
      <c r="D5931" s="149"/>
      <c r="E5931" s="149"/>
      <c r="F5931" s="149"/>
      <c r="G5931" s="149"/>
      <c r="H5931" s="151"/>
      <c r="I5931" s="149"/>
      <c r="J5931" s="149"/>
      <c r="K5931" s="152"/>
      <c r="L5931" s="149"/>
      <c r="M5931" s="149"/>
      <c r="N5931" s="153"/>
      <c r="O5931" s="153"/>
      <c r="P5931" s="153"/>
    </row>
    <row r="5932" spans="1:16" x14ac:dyDescent="0.35">
      <c r="A5932" s="149"/>
      <c r="B5932" s="149"/>
      <c r="C5932" s="150"/>
      <c r="D5932" s="149"/>
      <c r="E5932" s="149"/>
      <c r="F5932" s="149"/>
      <c r="G5932" s="149"/>
      <c r="H5932" s="151"/>
      <c r="I5932" s="149"/>
      <c r="J5932" s="149"/>
      <c r="K5932" s="152"/>
      <c r="L5932" s="149"/>
      <c r="M5932" s="149"/>
      <c r="N5932" s="153"/>
      <c r="O5932" s="153"/>
      <c r="P5932" s="153"/>
    </row>
    <row r="5933" spans="1:16" x14ac:dyDescent="0.35">
      <c r="A5933" s="149"/>
      <c r="B5933" s="149"/>
      <c r="C5933" s="150"/>
      <c r="D5933" s="149"/>
      <c r="E5933" s="149"/>
      <c r="F5933" s="149"/>
      <c r="G5933" s="149"/>
      <c r="H5933" s="151"/>
      <c r="I5933" s="149"/>
      <c r="J5933" s="149"/>
      <c r="K5933" s="152"/>
      <c r="L5933" s="149"/>
      <c r="M5933" s="149"/>
      <c r="N5933" s="153"/>
      <c r="O5933" s="153"/>
      <c r="P5933" s="153"/>
    </row>
    <row r="5934" spans="1:16" x14ac:dyDescent="0.35">
      <c r="A5934" s="149"/>
      <c r="B5934" s="149"/>
      <c r="C5934" s="150"/>
      <c r="D5934" s="149"/>
      <c r="E5934" s="149"/>
      <c r="F5934" s="149"/>
      <c r="G5934" s="149"/>
      <c r="H5934" s="151"/>
      <c r="I5934" s="149"/>
      <c r="J5934" s="149"/>
      <c r="K5934" s="152"/>
      <c r="L5934" s="149"/>
      <c r="M5934" s="149"/>
      <c r="N5934" s="153"/>
      <c r="O5934" s="153"/>
      <c r="P5934" s="153"/>
    </row>
    <row r="5935" spans="1:16" x14ac:dyDescent="0.35">
      <c r="A5935" s="149"/>
      <c r="B5935" s="149"/>
      <c r="C5935" s="150"/>
      <c r="D5935" s="149"/>
      <c r="E5935" s="149"/>
      <c r="F5935" s="149"/>
      <c r="G5935" s="149"/>
      <c r="H5935" s="151"/>
      <c r="I5935" s="149"/>
      <c r="J5935" s="149"/>
      <c r="K5935" s="152"/>
      <c r="L5935" s="149"/>
      <c r="M5935" s="149"/>
      <c r="N5935" s="153"/>
      <c r="O5935" s="153"/>
      <c r="P5935" s="153"/>
    </row>
    <row r="5936" spans="1:16" x14ac:dyDescent="0.35">
      <c r="A5936" s="149"/>
      <c r="B5936" s="149"/>
      <c r="C5936" s="150"/>
      <c r="D5936" s="149"/>
      <c r="E5936" s="149"/>
      <c r="F5936" s="149"/>
      <c r="G5936" s="149"/>
      <c r="H5936" s="151"/>
      <c r="I5936" s="149"/>
      <c r="J5936" s="149"/>
      <c r="K5936" s="152"/>
      <c r="L5936" s="149"/>
      <c r="M5936" s="149"/>
      <c r="N5936" s="153"/>
      <c r="O5936" s="153"/>
      <c r="P5936" s="153"/>
    </row>
    <row r="5937" spans="1:16" x14ac:dyDescent="0.35">
      <c r="A5937" s="149"/>
      <c r="B5937" s="149"/>
      <c r="C5937" s="150"/>
      <c r="D5937" s="149"/>
      <c r="E5937" s="149"/>
      <c r="F5937" s="149"/>
      <c r="G5937" s="149"/>
      <c r="H5937" s="151"/>
      <c r="I5937" s="149"/>
      <c r="J5937" s="149"/>
      <c r="K5937" s="152"/>
      <c r="L5937" s="149"/>
      <c r="M5937" s="149"/>
      <c r="N5937" s="153"/>
      <c r="O5937" s="153"/>
      <c r="P5937" s="153"/>
    </row>
    <row r="5938" spans="1:16" x14ac:dyDescent="0.35">
      <c r="A5938" s="149"/>
      <c r="B5938" s="149"/>
      <c r="C5938" s="150"/>
      <c r="D5938" s="149"/>
      <c r="E5938" s="149"/>
      <c r="F5938" s="149"/>
      <c r="G5938" s="149"/>
      <c r="H5938" s="151"/>
      <c r="I5938" s="149"/>
      <c r="J5938" s="149"/>
      <c r="K5938" s="152"/>
      <c r="L5938" s="149"/>
      <c r="M5938" s="149"/>
      <c r="N5938" s="153"/>
      <c r="O5938" s="153"/>
      <c r="P5938" s="153"/>
    </row>
    <row r="5939" spans="1:16" x14ac:dyDescent="0.35">
      <c r="A5939" s="149"/>
      <c r="B5939" s="149"/>
      <c r="C5939" s="150"/>
      <c r="D5939" s="149"/>
      <c r="E5939" s="149"/>
      <c r="F5939" s="149"/>
      <c r="G5939" s="149"/>
      <c r="H5939" s="151"/>
      <c r="I5939" s="149"/>
      <c r="J5939" s="149"/>
      <c r="K5939" s="152"/>
      <c r="L5939" s="149"/>
      <c r="M5939" s="149"/>
      <c r="N5939" s="153"/>
      <c r="O5939" s="153"/>
      <c r="P5939" s="153"/>
    </row>
    <row r="5940" spans="1:16" x14ac:dyDescent="0.35">
      <c r="A5940" s="149"/>
      <c r="B5940" s="149"/>
      <c r="C5940" s="150"/>
      <c r="D5940" s="149"/>
      <c r="E5940" s="149"/>
      <c r="F5940" s="149"/>
      <c r="G5940" s="149"/>
      <c r="H5940" s="151"/>
      <c r="I5940" s="149"/>
      <c r="J5940" s="149"/>
      <c r="K5940" s="152"/>
      <c r="L5940" s="149"/>
      <c r="M5940" s="149"/>
      <c r="N5940" s="153"/>
      <c r="O5940" s="153"/>
      <c r="P5940" s="153"/>
    </row>
    <row r="5941" spans="1:16" x14ac:dyDescent="0.35">
      <c r="A5941" s="149"/>
      <c r="B5941" s="149"/>
      <c r="C5941" s="150"/>
      <c r="D5941" s="149"/>
      <c r="E5941" s="149"/>
      <c r="F5941" s="149"/>
      <c r="G5941" s="149"/>
      <c r="H5941" s="151"/>
      <c r="I5941" s="149"/>
      <c r="J5941" s="149"/>
      <c r="K5941" s="152"/>
      <c r="L5941" s="149"/>
      <c r="M5941" s="149"/>
      <c r="N5941" s="153"/>
      <c r="O5941" s="153"/>
      <c r="P5941" s="153"/>
    </row>
    <row r="5942" spans="1:16" x14ac:dyDescent="0.35">
      <c r="A5942" s="149"/>
      <c r="B5942" s="149"/>
      <c r="C5942" s="150"/>
      <c r="D5942" s="149"/>
      <c r="E5942" s="149"/>
      <c r="F5942" s="149"/>
      <c r="G5942" s="149"/>
      <c r="H5942" s="151"/>
      <c r="I5942" s="149"/>
      <c r="J5942" s="149"/>
      <c r="K5942" s="152"/>
      <c r="L5942" s="149"/>
      <c r="M5942" s="149"/>
      <c r="N5942" s="153"/>
      <c r="O5942" s="153"/>
      <c r="P5942" s="153"/>
    </row>
    <row r="5943" spans="1:16" x14ac:dyDescent="0.35">
      <c r="A5943" s="149"/>
      <c r="B5943" s="149"/>
      <c r="C5943" s="150"/>
      <c r="D5943" s="149"/>
      <c r="E5943" s="149"/>
      <c r="F5943" s="149"/>
      <c r="G5943" s="149"/>
      <c r="H5943" s="151"/>
      <c r="I5943" s="149"/>
      <c r="J5943" s="149"/>
      <c r="K5943" s="152"/>
      <c r="L5943" s="149"/>
      <c r="M5943" s="149"/>
      <c r="N5943" s="153"/>
      <c r="O5943" s="153"/>
      <c r="P5943" s="153"/>
    </row>
    <row r="5944" spans="1:16" x14ac:dyDescent="0.35">
      <c r="A5944" s="149"/>
      <c r="B5944" s="149"/>
      <c r="C5944" s="150"/>
      <c r="D5944" s="149"/>
      <c r="E5944" s="149"/>
      <c r="F5944" s="149"/>
      <c r="G5944" s="149"/>
      <c r="H5944" s="151"/>
      <c r="I5944" s="149"/>
      <c r="J5944" s="149"/>
      <c r="K5944" s="152"/>
      <c r="L5944" s="149"/>
      <c r="M5944" s="149"/>
      <c r="N5944" s="153"/>
      <c r="O5944" s="153"/>
      <c r="P5944" s="153"/>
    </row>
    <row r="5945" spans="1:16" x14ac:dyDescent="0.35">
      <c r="A5945" s="149"/>
      <c r="B5945" s="149"/>
      <c r="C5945" s="150"/>
      <c r="D5945" s="149"/>
      <c r="E5945" s="149"/>
      <c r="F5945" s="149"/>
      <c r="G5945" s="149"/>
      <c r="H5945" s="151"/>
      <c r="I5945" s="149"/>
      <c r="J5945" s="149"/>
      <c r="K5945" s="152"/>
      <c r="L5945" s="149"/>
      <c r="M5945" s="149"/>
      <c r="N5945" s="153"/>
      <c r="O5945" s="153"/>
      <c r="P5945" s="153"/>
    </row>
    <row r="5946" spans="1:16" x14ac:dyDescent="0.35">
      <c r="A5946" s="149"/>
      <c r="B5946" s="149"/>
      <c r="C5946" s="150"/>
      <c r="D5946" s="149"/>
      <c r="E5946" s="149"/>
      <c r="F5946" s="149"/>
      <c r="G5946" s="149"/>
      <c r="H5946" s="151"/>
      <c r="I5946" s="149"/>
      <c r="J5946" s="149"/>
      <c r="K5946" s="152"/>
      <c r="L5946" s="149"/>
      <c r="M5946" s="149"/>
      <c r="N5946" s="153"/>
      <c r="O5946" s="153"/>
      <c r="P5946" s="153"/>
    </row>
    <row r="5947" spans="1:16" x14ac:dyDescent="0.35">
      <c r="A5947" s="149"/>
      <c r="B5947" s="149"/>
      <c r="C5947" s="150"/>
      <c r="D5947" s="149"/>
      <c r="E5947" s="149"/>
      <c r="F5947" s="149"/>
      <c r="G5947" s="149"/>
      <c r="H5947" s="151"/>
      <c r="I5947" s="149"/>
      <c r="J5947" s="149"/>
      <c r="K5947" s="152"/>
      <c r="L5947" s="149"/>
      <c r="M5947" s="149"/>
      <c r="N5947" s="153"/>
      <c r="O5947" s="153"/>
      <c r="P5947" s="153"/>
    </row>
    <row r="5948" spans="1:16" x14ac:dyDescent="0.35">
      <c r="A5948" s="149"/>
      <c r="B5948" s="149"/>
      <c r="C5948" s="150"/>
      <c r="D5948" s="149"/>
      <c r="E5948" s="149"/>
      <c r="F5948" s="149"/>
      <c r="G5948" s="149"/>
      <c r="H5948" s="151"/>
      <c r="I5948" s="149"/>
      <c r="J5948" s="149"/>
      <c r="K5948" s="152"/>
      <c r="L5948" s="149"/>
      <c r="M5948" s="149"/>
      <c r="N5948" s="153"/>
      <c r="O5948" s="153"/>
      <c r="P5948" s="153"/>
    </row>
    <row r="5949" spans="1:16" x14ac:dyDescent="0.35">
      <c r="A5949" s="149"/>
      <c r="B5949" s="149"/>
      <c r="C5949" s="150"/>
      <c r="D5949" s="149"/>
      <c r="E5949" s="149"/>
      <c r="F5949" s="149"/>
      <c r="G5949" s="149"/>
      <c r="H5949" s="151"/>
      <c r="I5949" s="149"/>
      <c r="J5949" s="149"/>
      <c r="K5949" s="152"/>
      <c r="L5949" s="149"/>
      <c r="M5949" s="149"/>
      <c r="N5949" s="153"/>
      <c r="O5949" s="153"/>
      <c r="P5949" s="153"/>
    </row>
    <row r="5950" spans="1:16" x14ac:dyDescent="0.35">
      <c r="A5950" s="149"/>
      <c r="B5950" s="149"/>
      <c r="C5950" s="150"/>
      <c r="D5950" s="149"/>
      <c r="E5950" s="149"/>
      <c r="F5950" s="149"/>
      <c r="G5950" s="149"/>
      <c r="H5950" s="151"/>
      <c r="I5950" s="149"/>
      <c r="J5950" s="149"/>
      <c r="K5950" s="152"/>
      <c r="L5950" s="149"/>
      <c r="M5950" s="149"/>
      <c r="N5950" s="153"/>
      <c r="O5950" s="153"/>
      <c r="P5950" s="153"/>
    </row>
    <row r="5951" spans="1:16" x14ac:dyDescent="0.35">
      <c r="A5951" s="149"/>
      <c r="B5951" s="149"/>
      <c r="C5951" s="150"/>
      <c r="D5951" s="149"/>
      <c r="E5951" s="149"/>
      <c r="F5951" s="149"/>
      <c r="G5951" s="149"/>
      <c r="H5951" s="151"/>
      <c r="I5951" s="149"/>
      <c r="J5951" s="149"/>
      <c r="K5951" s="152"/>
      <c r="L5951" s="149"/>
      <c r="M5951" s="149"/>
      <c r="N5951" s="153"/>
      <c r="O5951" s="153"/>
      <c r="P5951" s="153"/>
    </row>
    <row r="5952" spans="1:16" x14ac:dyDescent="0.35">
      <c r="A5952" s="149"/>
      <c r="B5952" s="149"/>
      <c r="C5952" s="150"/>
      <c r="D5952" s="149"/>
      <c r="E5952" s="149"/>
      <c r="F5952" s="149"/>
      <c r="G5952" s="149"/>
      <c r="H5952" s="151"/>
      <c r="I5952" s="149"/>
      <c r="J5952" s="149"/>
      <c r="K5952" s="152"/>
      <c r="L5952" s="149"/>
      <c r="M5952" s="149"/>
      <c r="N5952" s="153"/>
      <c r="O5952" s="153"/>
      <c r="P5952" s="153"/>
    </row>
    <row r="5953" spans="1:16" x14ac:dyDescent="0.35">
      <c r="A5953" s="149"/>
      <c r="B5953" s="149"/>
      <c r="C5953" s="150"/>
      <c r="D5953" s="149"/>
      <c r="E5953" s="149"/>
      <c r="F5953" s="149"/>
      <c r="G5953" s="149"/>
      <c r="H5953" s="151"/>
      <c r="I5953" s="149"/>
      <c r="J5953" s="149"/>
      <c r="K5953" s="152"/>
      <c r="L5953" s="149"/>
      <c r="M5953" s="149"/>
      <c r="N5953" s="153"/>
      <c r="O5953" s="153"/>
      <c r="P5953" s="153"/>
    </row>
    <row r="5954" spans="1:16" x14ac:dyDescent="0.35">
      <c r="A5954" s="149"/>
      <c r="B5954" s="149"/>
      <c r="C5954" s="150"/>
      <c r="D5954" s="149"/>
      <c r="E5954" s="149"/>
      <c r="F5954" s="149"/>
      <c r="G5954" s="149"/>
      <c r="H5954" s="151"/>
      <c r="I5954" s="149"/>
      <c r="J5954" s="149"/>
      <c r="K5954" s="152"/>
      <c r="L5954" s="149"/>
      <c r="M5954" s="149"/>
      <c r="N5954" s="153"/>
      <c r="O5954" s="153"/>
      <c r="P5954" s="153"/>
    </row>
    <row r="5955" spans="1:16" x14ac:dyDescent="0.35">
      <c r="A5955" s="149"/>
      <c r="B5955" s="149"/>
      <c r="C5955" s="150"/>
      <c r="D5955" s="149"/>
      <c r="E5955" s="149"/>
      <c r="F5955" s="149"/>
      <c r="G5955" s="149"/>
      <c r="H5955" s="151"/>
      <c r="I5955" s="149"/>
      <c r="J5955" s="149"/>
      <c r="K5955" s="152"/>
      <c r="L5955" s="149"/>
      <c r="M5955" s="149"/>
      <c r="N5955" s="153"/>
      <c r="O5955" s="153"/>
      <c r="P5955" s="153"/>
    </row>
    <row r="5956" spans="1:16" x14ac:dyDescent="0.35">
      <c r="A5956" s="149"/>
      <c r="B5956" s="149"/>
      <c r="C5956" s="150"/>
      <c r="D5956" s="149"/>
      <c r="E5956" s="149"/>
      <c r="F5956" s="149"/>
      <c r="G5956" s="149"/>
      <c r="H5956" s="151"/>
      <c r="I5956" s="149"/>
      <c r="J5956" s="149"/>
      <c r="K5956" s="152"/>
      <c r="L5956" s="149"/>
      <c r="M5956" s="149"/>
      <c r="N5956" s="153"/>
      <c r="O5956" s="153"/>
      <c r="P5956" s="153"/>
    </row>
    <row r="5957" spans="1:16" x14ac:dyDescent="0.35">
      <c r="A5957" s="149"/>
      <c r="B5957" s="149"/>
      <c r="C5957" s="150"/>
      <c r="D5957" s="149"/>
      <c r="E5957" s="149"/>
      <c r="F5957" s="149"/>
      <c r="G5957" s="149"/>
      <c r="H5957" s="151"/>
      <c r="I5957" s="149"/>
      <c r="J5957" s="149"/>
      <c r="K5957" s="152"/>
      <c r="L5957" s="149"/>
      <c r="M5957" s="149"/>
      <c r="N5957" s="153"/>
      <c r="O5957" s="153"/>
      <c r="P5957" s="153"/>
    </row>
    <row r="5958" spans="1:16" x14ac:dyDescent="0.35">
      <c r="A5958" s="149"/>
      <c r="B5958" s="149"/>
      <c r="C5958" s="150"/>
      <c r="D5958" s="149"/>
      <c r="E5958" s="149"/>
      <c r="F5958" s="149"/>
      <c r="G5958" s="149"/>
      <c r="H5958" s="151"/>
      <c r="I5958" s="149"/>
      <c r="J5958" s="149"/>
      <c r="K5958" s="152"/>
      <c r="L5958" s="149"/>
      <c r="M5958" s="149"/>
      <c r="N5958" s="153"/>
      <c r="O5958" s="153"/>
      <c r="P5958" s="153"/>
    </row>
    <row r="5959" spans="1:16" x14ac:dyDescent="0.35">
      <c r="A5959" s="149"/>
      <c r="B5959" s="149"/>
      <c r="C5959" s="150"/>
      <c r="D5959" s="149"/>
      <c r="E5959" s="149"/>
      <c r="F5959" s="149"/>
      <c r="G5959" s="149"/>
      <c r="H5959" s="151"/>
      <c r="I5959" s="149"/>
      <c r="J5959" s="149"/>
      <c r="K5959" s="152"/>
      <c r="L5959" s="149"/>
      <c r="M5959" s="149"/>
      <c r="N5959" s="153"/>
      <c r="O5959" s="153"/>
      <c r="P5959" s="153"/>
    </row>
    <row r="5960" spans="1:16" x14ac:dyDescent="0.35">
      <c r="A5960" s="149"/>
      <c r="B5960" s="149"/>
      <c r="C5960" s="150"/>
      <c r="D5960" s="149"/>
      <c r="E5960" s="149"/>
      <c r="F5960" s="149"/>
      <c r="G5960" s="149"/>
      <c r="H5960" s="151"/>
      <c r="I5960" s="149"/>
      <c r="J5960" s="149"/>
      <c r="K5960" s="152"/>
      <c r="L5960" s="149"/>
      <c r="M5960" s="149"/>
      <c r="N5960" s="153"/>
      <c r="O5960" s="153"/>
      <c r="P5960" s="153"/>
    </row>
    <row r="5961" spans="1:16" x14ac:dyDescent="0.35">
      <c r="A5961" s="149"/>
      <c r="B5961" s="149"/>
      <c r="C5961" s="150"/>
      <c r="D5961" s="149"/>
      <c r="E5961" s="149"/>
      <c r="F5961" s="149"/>
      <c r="G5961" s="149"/>
      <c r="H5961" s="151"/>
      <c r="I5961" s="149"/>
      <c r="J5961" s="149"/>
      <c r="K5961" s="152"/>
      <c r="L5961" s="149"/>
      <c r="M5961" s="149"/>
      <c r="N5961" s="153"/>
      <c r="O5961" s="153"/>
      <c r="P5961" s="153"/>
    </row>
    <row r="5962" spans="1:16" x14ac:dyDescent="0.35">
      <c r="A5962" s="149"/>
      <c r="B5962" s="149"/>
      <c r="C5962" s="150"/>
      <c r="D5962" s="149"/>
      <c r="E5962" s="149"/>
      <c r="F5962" s="149"/>
      <c r="G5962" s="149"/>
      <c r="H5962" s="151"/>
      <c r="I5962" s="149"/>
      <c r="J5962" s="149"/>
      <c r="K5962" s="152"/>
      <c r="L5962" s="149"/>
      <c r="M5962" s="149"/>
      <c r="N5962" s="153"/>
      <c r="O5962" s="153"/>
      <c r="P5962" s="153"/>
    </row>
    <row r="5963" spans="1:16" x14ac:dyDescent="0.35">
      <c r="A5963" s="149"/>
      <c r="B5963" s="149"/>
      <c r="C5963" s="150"/>
      <c r="D5963" s="149"/>
      <c r="E5963" s="149"/>
      <c r="F5963" s="149"/>
      <c r="G5963" s="149"/>
      <c r="H5963" s="151"/>
      <c r="I5963" s="149"/>
      <c r="J5963" s="149"/>
      <c r="K5963" s="152"/>
      <c r="L5963" s="149"/>
      <c r="M5963" s="149"/>
      <c r="N5963" s="153"/>
      <c r="O5963" s="153"/>
      <c r="P5963" s="153"/>
    </row>
    <row r="5964" spans="1:16" x14ac:dyDescent="0.35">
      <c r="A5964" s="149"/>
      <c r="B5964" s="149"/>
      <c r="C5964" s="150"/>
      <c r="D5964" s="149"/>
      <c r="E5964" s="149"/>
      <c r="F5964" s="149"/>
      <c r="G5964" s="149"/>
      <c r="H5964" s="151"/>
      <c r="I5964" s="149"/>
      <c r="J5964" s="149"/>
      <c r="K5964" s="152"/>
      <c r="L5964" s="149"/>
      <c r="M5964" s="149"/>
      <c r="N5964" s="153"/>
      <c r="O5964" s="153"/>
      <c r="P5964" s="153"/>
    </row>
    <row r="5965" spans="1:16" x14ac:dyDescent="0.35">
      <c r="A5965" s="149"/>
      <c r="B5965" s="149"/>
      <c r="C5965" s="150"/>
      <c r="D5965" s="149"/>
      <c r="E5965" s="149"/>
      <c r="F5965" s="149"/>
      <c r="G5965" s="149"/>
      <c r="H5965" s="151"/>
      <c r="I5965" s="149"/>
      <c r="J5965" s="149"/>
      <c r="K5965" s="152"/>
      <c r="L5965" s="149"/>
      <c r="M5965" s="149"/>
      <c r="N5965" s="153"/>
      <c r="O5965" s="153"/>
      <c r="P5965" s="153"/>
    </row>
    <row r="5966" spans="1:16" x14ac:dyDescent="0.35">
      <c r="A5966" s="149"/>
      <c r="B5966" s="149"/>
      <c r="C5966" s="150"/>
      <c r="D5966" s="149"/>
      <c r="E5966" s="149"/>
      <c r="F5966" s="149"/>
      <c r="G5966" s="149"/>
      <c r="H5966" s="151"/>
      <c r="I5966" s="149"/>
      <c r="J5966" s="149"/>
      <c r="K5966" s="152"/>
      <c r="L5966" s="149"/>
      <c r="M5966" s="149"/>
      <c r="N5966" s="153"/>
      <c r="O5966" s="153"/>
      <c r="P5966" s="153"/>
    </row>
    <row r="5967" spans="1:16" x14ac:dyDescent="0.35">
      <c r="A5967" s="149"/>
      <c r="B5967" s="149"/>
      <c r="C5967" s="150"/>
      <c r="D5967" s="149"/>
      <c r="E5967" s="149"/>
      <c r="F5967" s="149"/>
      <c r="G5967" s="149"/>
      <c r="H5967" s="151"/>
      <c r="I5967" s="149"/>
      <c r="J5967" s="149"/>
      <c r="K5967" s="152"/>
      <c r="L5967" s="149"/>
      <c r="M5967" s="149"/>
      <c r="N5967" s="153"/>
      <c r="O5967" s="153"/>
      <c r="P5967" s="153"/>
    </row>
    <row r="5968" spans="1:16" x14ac:dyDescent="0.35">
      <c r="A5968" s="149"/>
      <c r="B5968" s="149"/>
      <c r="C5968" s="150"/>
      <c r="D5968" s="149"/>
      <c r="E5968" s="149"/>
      <c r="F5968" s="149"/>
      <c r="G5968" s="149"/>
      <c r="H5968" s="151"/>
      <c r="I5968" s="149"/>
      <c r="J5968" s="149"/>
      <c r="K5968" s="152"/>
      <c r="L5968" s="149"/>
      <c r="M5968" s="149"/>
      <c r="N5968" s="153"/>
      <c r="O5968" s="153"/>
      <c r="P5968" s="153"/>
    </row>
    <row r="5969" spans="1:16" x14ac:dyDescent="0.35">
      <c r="A5969" s="149"/>
      <c r="B5969" s="149"/>
      <c r="C5969" s="150"/>
      <c r="D5969" s="149"/>
      <c r="E5969" s="149"/>
      <c r="F5969" s="149"/>
      <c r="G5969" s="149"/>
      <c r="H5969" s="151"/>
      <c r="I5969" s="149"/>
      <c r="J5969" s="149"/>
      <c r="K5969" s="152"/>
      <c r="L5969" s="149"/>
      <c r="M5969" s="149"/>
      <c r="N5969" s="153"/>
      <c r="O5969" s="153"/>
      <c r="P5969" s="153"/>
    </row>
    <row r="5970" spans="1:16" x14ac:dyDescent="0.35">
      <c r="A5970" s="149"/>
      <c r="B5970" s="149"/>
      <c r="C5970" s="150"/>
      <c r="D5970" s="149"/>
      <c r="E5970" s="149"/>
      <c r="F5970" s="149"/>
      <c r="G5970" s="149"/>
      <c r="H5970" s="151"/>
      <c r="I5970" s="149"/>
      <c r="J5970" s="149"/>
      <c r="K5970" s="152"/>
      <c r="L5970" s="149"/>
      <c r="M5970" s="149"/>
      <c r="N5970" s="153"/>
      <c r="O5970" s="153"/>
      <c r="P5970" s="153"/>
    </row>
    <row r="5971" spans="1:16" x14ac:dyDescent="0.35">
      <c r="A5971" s="149"/>
      <c r="B5971" s="149"/>
      <c r="C5971" s="150"/>
      <c r="D5971" s="149"/>
      <c r="E5971" s="149"/>
      <c r="F5971" s="149"/>
      <c r="G5971" s="149"/>
      <c r="H5971" s="151"/>
      <c r="I5971" s="149"/>
      <c r="J5971" s="149"/>
      <c r="K5971" s="152"/>
      <c r="L5971" s="149"/>
      <c r="M5971" s="149"/>
      <c r="N5971" s="153"/>
      <c r="O5971" s="153"/>
      <c r="P5971" s="153"/>
    </row>
    <row r="5972" spans="1:16" x14ac:dyDescent="0.35">
      <c r="A5972" s="149"/>
      <c r="B5972" s="149"/>
      <c r="C5972" s="150"/>
      <c r="D5972" s="149"/>
      <c r="E5972" s="149"/>
      <c r="F5972" s="149"/>
      <c r="G5972" s="149"/>
      <c r="H5972" s="151"/>
      <c r="I5972" s="149"/>
      <c r="J5972" s="149"/>
      <c r="K5972" s="152"/>
      <c r="L5972" s="149"/>
      <c r="M5972" s="149"/>
      <c r="N5972" s="153"/>
      <c r="O5972" s="153"/>
      <c r="P5972" s="153"/>
    </row>
    <row r="5973" spans="1:16" x14ac:dyDescent="0.35">
      <c r="A5973" s="149"/>
      <c r="B5973" s="149"/>
      <c r="C5973" s="150"/>
      <c r="D5973" s="149"/>
      <c r="E5973" s="149"/>
      <c r="F5973" s="149"/>
      <c r="G5973" s="149"/>
      <c r="H5973" s="151"/>
      <c r="I5973" s="149"/>
      <c r="J5973" s="149"/>
      <c r="K5973" s="152"/>
      <c r="L5973" s="149"/>
      <c r="M5973" s="149"/>
      <c r="N5973" s="153"/>
      <c r="O5973" s="153"/>
      <c r="P5973" s="153"/>
    </row>
    <row r="5974" spans="1:16" x14ac:dyDescent="0.35">
      <c r="A5974" s="149"/>
      <c r="B5974" s="149"/>
      <c r="C5974" s="150"/>
      <c r="D5974" s="149"/>
      <c r="E5974" s="149"/>
      <c r="F5974" s="149"/>
      <c r="G5974" s="149"/>
      <c r="H5974" s="151"/>
      <c r="I5974" s="149"/>
      <c r="J5974" s="149"/>
      <c r="K5974" s="152"/>
      <c r="L5974" s="149"/>
      <c r="M5974" s="149"/>
      <c r="N5974" s="153"/>
      <c r="O5974" s="153"/>
      <c r="P5974" s="153"/>
    </row>
    <row r="5975" spans="1:16" x14ac:dyDescent="0.35">
      <c r="A5975" s="149"/>
      <c r="B5975" s="149"/>
      <c r="C5975" s="150"/>
      <c r="D5975" s="149"/>
      <c r="E5975" s="149"/>
      <c r="F5975" s="149"/>
      <c r="G5975" s="149"/>
      <c r="H5975" s="151"/>
      <c r="I5975" s="149"/>
      <c r="J5975" s="149"/>
      <c r="K5975" s="152"/>
      <c r="L5975" s="149"/>
      <c r="M5975" s="149"/>
      <c r="N5975" s="153"/>
      <c r="O5975" s="153"/>
      <c r="P5975" s="153"/>
    </row>
    <row r="5976" spans="1:16" x14ac:dyDescent="0.35">
      <c r="A5976" s="149"/>
      <c r="B5976" s="149"/>
      <c r="C5976" s="150"/>
      <c r="D5976" s="149"/>
      <c r="E5976" s="149"/>
      <c r="F5976" s="149"/>
      <c r="G5976" s="149"/>
      <c r="H5976" s="151"/>
      <c r="I5976" s="149"/>
      <c r="J5976" s="149"/>
      <c r="K5976" s="152"/>
      <c r="L5976" s="149"/>
      <c r="M5976" s="149"/>
      <c r="N5976" s="153"/>
      <c r="O5976" s="153"/>
      <c r="P5976" s="153"/>
    </row>
    <row r="5977" spans="1:16" x14ac:dyDescent="0.35">
      <c r="A5977" s="149"/>
      <c r="B5977" s="149"/>
      <c r="C5977" s="150"/>
      <c r="D5977" s="149"/>
      <c r="E5977" s="149"/>
      <c r="F5977" s="149"/>
      <c r="G5977" s="149"/>
      <c r="H5977" s="151"/>
      <c r="I5977" s="149"/>
      <c r="J5977" s="149"/>
      <c r="K5977" s="152"/>
      <c r="L5977" s="149"/>
      <c r="M5977" s="149"/>
      <c r="N5977" s="153"/>
      <c r="O5977" s="153"/>
      <c r="P5977" s="153"/>
    </row>
    <row r="5978" spans="1:16" x14ac:dyDescent="0.35">
      <c r="A5978" s="149"/>
      <c r="B5978" s="149"/>
      <c r="C5978" s="150"/>
      <c r="D5978" s="149"/>
      <c r="E5978" s="149"/>
      <c r="F5978" s="149"/>
      <c r="G5978" s="149"/>
      <c r="H5978" s="151"/>
      <c r="I5978" s="149"/>
      <c r="J5978" s="149"/>
      <c r="K5978" s="152"/>
      <c r="L5978" s="149"/>
      <c r="M5978" s="149"/>
      <c r="N5978" s="153"/>
      <c r="O5978" s="153"/>
      <c r="P5978" s="153"/>
    </row>
    <row r="5979" spans="1:16" x14ac:dyDescent="0.35">
      <c r="A5979" s="149"/>
      <c r="B5979" s="149"/>
      <c r="C5979" s="150"/>
      <c r="D5979" s="149"/>
      <c r="E5979" s="149"/>
      <c r="F5979" s="149"/>
      <c r="G5979" s="149"/>
      <c r="H5979" s="151"/>
      <c r="I5979" s="149"/>
      <c r="J5979" s="149"/>
      <c r="K5979" s="152"/>
      <c r="L5979" s="149"/>
      <c r="M5979" s="149"/>
      <c r="N5979" s="153"/>
      <c r="O5979" s="153"/>
      <c r="P5979" s="153"/>
    </row>
    <row r="5980" spans="1:16" x14ac:dyDescent="0.35">
      <c r="A5980" s="149"/>
      <c r="B5980" s="149"/>
      <c r="C5980" s="150"/>
      <c r="D5980" s="149"/>
      <c r="E5980" s="149"/>
      <c r="F5980" s="149"/>
      <c r="G5980" s="149"/>
      <c r="H5980" s="151"/>
      <c r="I5980" s="149"/>
      <c r="J5980" s="149"/>
      <c r="K5980" s="152"/>
      <c r="L5980" s="149"/>
      <c r="M5980" s="149"/>
      <c r="N5980" s="153"/>
      <c r="O5980" s="153"/>
      <c r="P5980" s="153"/>
    </row>
    <row r="5981" spans="1:16" x14ac:dyDescent="0.35">
      <c r="A5981" s="149"/>
      <c r="B5981" s="149"/>
      <c r="C5981" s="150"/>
      <c r="D5981" s="149"/>
      <c r="E5981" s="149"/>
      <c r="F5981" s="149"/>
      <c r="G5981" s="149"/>
      <c r="H5981" s="151"/>
      <c r="I5981" s="149"/>
      <c r="J5981" s="149"/>
      <c r="K5981" s="152"/>
      <c r="L5981" s="149"/>
      <c r="M5981" s="149"/>
      <c r="N5981" s="153"/>
      <c r="O5981" s="153"/>
      <c r="P5981" s="153"/>
    </row>
    <row r="5982" spans="1:16" x14ac:dyDescent="0.35">
      <c r="A5982" s="149"/>
      <c r="B5982" s="149"/>
      <c r="C5982" s="150"/>
      <c r="D5982" s="149"/>
      <c r="E5982" s="149"/>
      <c r="F5982" s="149"/>
      <c r="G5982" s="149"/>
      <c r="H5982" s="151"/>
      <c r="I5982" s="149"/>
      <c r="J5982" s="149"/>
      <c r="K5982" s="152"/>
      <c r="L5982" s="149"/>
      <c r="M5982" s="149"/>
      <c r="N5982" s="153"/>
      <c r="O5982" s="153"/>
      <c r="P5982" s="153"/>
    </row>
    <row r="5983" spans="1:16" x14ac:dyDescent="0.35">
      <c r="A5983" s="149"/>
      <c r="B5983" s="149"/>
      <c r="C5983" s="150"/>
      <c r="D5983" s="149"/>
      <c r="E5983" s="149"/>
      <c r="F5983" s="149"/>
      <c r="G5983" s="149"/>
      <c r="H5983" s="151"/>
      <c r="I5983" s="149"/>
      <c r="J5983" s="149"/>
      <c r="K5983" s="152"/>
      <c r="L5983" s="149"/>
      <c r="M5983" s="149"/>
      <c r="N5983" s="153"/>
      <c r="O5983" s="153"/>
      <c r="P5983" s="153"/>
    </row>
    <row r="5984" spans="1:16" x14ac:dyDescent="0.35">
      <c r="A5984" s="149"/>
      <c r="B5984" s="149"/>
      <c r="C5984" s="150"/>
      <c r="D5984" s="149"/>
      <c r="E5984" s="149"/>
      <c r="F5984" s="149"/>
      <c r="G5984" s="149"/>
      <c r="H5984" s="151"/>
      <c r="I5984" s="149"/>
      <c r="J5984" s="149"/>
      <c r="K5984" s="152"/>
      <c r="L5984" s="149"/>
      <c r="M5984" s="149"/>
      <c r="N5984" s="153"/>
      <c r="O5984" s="153"/>
      <c r="P5984" s="153"/>
    </row>
    <row r="5985" spans="1:16" x14ac:dyDescent="0.35">
      <c r="A5985" s="149"/>
      <c r="B5985" s="149"/>
      <c r="C5985" s="150"/>
      <c r="D5985" s="149"/>
      <c r="E5985" s="149"/>
      <c r="F5985" s="149"/>
      <c r="G5985" s="149"/>
      <c r="H5985" s="151"/>
      <c r="I5985" s="149"/>
      <c r="J5985" s="149"/>
      <c r="K5985" s="152"/>
      <c r="L5985" s="149"/>
      <c r="M5985" s="149"/>
      <c r="N5985" s="153"/>
      <c r="O5985" s="153"/>
      <c r="P5985" s="153"/>
    </row>
    <row r="5986" spans="1:16" x14ac:dyDescent="0.35">
      <c r="A5986" s="149"/>
      <c r="B5986" s="149"/>
      <c r="C5986" s="150"/>
      <c r="D5986" s="149"/>
      <c r="E5986" s="149"/>
      <c r="F5986" s="149"/>
      <c r="G5986" s="149"/>
      <c r="H5986" s="151"/>
      <c r="I5986" s="149"/>
      <c r="J5986" s="149"/>
      <c r="K5986" s="152"/>
      <c r="L5986" s="149"/>
      <c r="M5986" s="149"/>
      <c r="N5986" s="153"/>
      <c r="O5986" s="153"/>
      <c r="P5986" s="153"/>
    </row>
    <row r="5987" spans="1:16" x14ac:dyDescent="0.35">
      <c r="A5987" s="149"/>
      <c r="B5987" s="149"/>
      <c r="C5987" s="150"/>
      <c r="D5987" s="149"/>
      <c r="E5987" s="149"/>
      <c r="F5987" s="149"/>
      <c r="G5987" s="149"/>
      <c r="H5987" s="151"/>
      <c r="I5987" s="149"/>
      <c r="J5987" s="149"/>
      <c r="K5987" s="152"/>
      <c r="L5987" s="149"/>
      <c r="M5987" s="149"/>
      <c r="N5987" s="153"/>
      <c r="O5987" s="153"/>
      <c r="P5987" s="153"/>
    </row>
    <row r="5988" spans="1:16" x14ac:dyDescent="0.35">
      <c r="A5988" s="149"/>
      <c r="B5988" s="149"/>
      <c r="C5988" s="150"/>
      <c r="D5988" s="149"/>
      <c r="E5988" s="149"/>
      <c r="F5988" s="149"/>
      <c r="G5988" s="149"/>
      <c r="H5988" s="151"/>
      <c r="I5988" s="149"/>
      <c r="J5988" s="149"/>
      <c r="K5988" s="152"/>
      <c r="L5988" s="149"/>
      <c r="M5988" s="149"/>
      <c r="N5988" s="153"/>
      <c r="O5988" s="153"/>
      <c r="P5988" s="153"/>
    </row>
    <row r="5989" spans="1:16" x14ac:dyDescent="0.35">
      <c r="A5989" s="149"/>
      <c r="B5989" s="149"/>
      <c r="C5989" s="150"/>
      <c r="D5989" s="149"/>
      <c r="E5989" s="149"/>
      <c r="F5989" s="149"/>
      <c r="G5989" s="149"/>
      <c r="H5989" s="151"/>
      <c r="I5989" s="149"/>
      <c r="J5989" s="149"/>
      <c r="K5989" s="152"/>
      <c r="L5989" s="149"/>
      <c r="M5989" s="149"/>
      <c r="N5989" s="153"/>
      <c r="O5989" s="153"/>
      <c r="P5989" s="153"/>
    </row>
    <row r="5990" spans="1:16" x14ac:dyDescent="0.35">
      <c r="A5990" s="149"/>
      <c r="B5990" s="149"/>
      <c r="C5990" s="150"/>
      <c r="D5990" s="149"/>
      <c r="E5990" s="149"/>
      <c r="F5990" s="149"/>
      <c r="G5990" s="149"/>
      <c r="H5990" s="151"/>
      <c r="I5990" s="149"/>
      <c r="J5990" s="149"/>
      <c r="K5990" s="152"/>
      <c r="L5990" s="149"/>
      <c r="M5990" s="149"/>
      <c r="N5990" s="153"/>
      <c r="O5990" s="153"/>
      <c r="P5990" s="153"/>
    </row>
    <row r="5991" spans="1:16" x14ac:dyDescent="0.35">
      <c r="A5991" s="149"/>
      <c r="B5991" s="149"/>
      <c r="C5991" s="150"/>
      <c r="D5991" s="149"/>
      <c r="E5991" s="149"/>
      <c r="F5991" s="149"/>
      <c r="G5991" s="149"/>
      <c r="H5991" s="151"/>
      <c r="I5991" s="149"/>
      <c r="J5991" s="149"/>
      <c r="K5991" s="152"/>
      <c r="L5991" s="149"/>
      <c r="M5991" s="149"/>
      <c r="N5991" s="153"/>
      <c r="O5991" s="153"/>
      <c r="P5991" s="153"/>
    </row>
    <row r="5992" spans="1:16" x14ac:dyDescent="0.35">
      <c r="A5992" s="149"/>
      <c r="B5992" s="149"/>
      <c r="C5992" s="150"/>
      <c r="D5992" s="149"/>
      <c r="E5992" s="149"/>
      <c r="F5992" s="149"/>
      <c r="G5992" s="149"/>
      <c r="H5992" s="151"/>
      <c r="I5992" s="149"/>
      <c r="J5992" s="149"/>
      <c r="K5992" s="152"/>
      <c r="L5992" s="149"/>
      <c r="M5992" s="149"/>
      <c r="N5992" s="153"/>
      <c r="O5992" s="153"/>
      <c r="P5992" s="153"/>
    </row>
    <row r="5993" spans="1:16" x14ac:dyDescent="0.35">
      <c r="A5993" s="149"/>
      <c r="B5993" s="149"/>
      <c r="C5993" s="150"/>
      <c r="D5993" s="149"/>
      <c r="E5993" s="149"/>
      <c r="F5993" s="149"/>
      <c r="G5993" s="149"/>
      <c r="H5993" s="151"/>
      <c r="I5993" s="149"/>
      <c r="J5993" s="149"/>
      <c r="K5993" s="152"/>
      <c r="L5993" s="149"/>
      <c r="M5993" s="149"/>
      <c r="N5993" s="153"/>
      <c r="O5993" s="153"/>
      <c r="P5993" s="153"/>
    </row>
    <row r="5994" spans="1:16" x14ac:dyDescent="0.35">
      <c r="A5994" s="149"/>
      <c r="B5994" s="149"/>
      <c r="C5994" s="150"/>
      <c r="D5994" s="149"/>
      <c r="E5994" s="149"/>
      <c r="F5994" s="149"/>
      <c r="G5994" s="149"/>
      <c r="H5994" s="151"/>
      <c r="I5994" s="149"/>
      <c r="J5994" s="149"/>
      <c r="K5994" s="152"/>
      <c r="L5994" s="149"/>
      <c r="M5994" s="149"/>
      <c r="N5994" s="153"/>
      <c r="O5994" s="153"/>
      <c r="P5994" s="153"/>
    </row>
    <row r="5995" spans="1:16" x14ac:dyDescent="0.35">
      <c r="A5995" s="149"/>
      <c r="B5995" s="149"/>
      <c r="C5995" s="150"/>
      <c r="D5995" s="149"/>
      <c r="E5995" s="149"/>
      <c r="F5995" s="149"/>
      <c r="G5995" s="149"/>
      <c r="H5995" s="151"/>
      <c r="I5995" s="149"/>
      <c r="J5995" s="149"/>
      <c r="K5995" s="152"/>
      <c r="L5995" s="149"/>
      <c r="M5995" s="149"/>
      <c r="N5995" s="153"/>
      <c r="O5995" s="153"/>
      <c r="P5995" s="153"/>
    </row>
    <row r="5996" spans="1:16" x14ac:dyDescent="0.35">
      <c r="A5996" s="149"/>
      <c r="B5996" s="149"/>
      <c r="C5996" s="150"/>
      <c r="D5996" s="149"/>
      <c r="E5996" s="149"/>
      <c r="F5996" s="149"/>
      <c r="G5996" s="149"/>
      <c r="H5996" s="151"/>
      <c r="I5996" s="149"/>
      <c r="J5996" s="149"/>
      <c r="K5996" s="152"/>
      <c r="L5996" s="149"/>
      <c r="M5996" s="149"/>
      <c r="N5996" s="153"/>
      <c r="O5996" s="153"/>
      <c r="P5996" s="153"/>
    </row>
    <row r="5997" spans="1:16" x14ac:dyDescent="0.35">
      <c r="A5997" s="149"/>
      <c r="B5997" s="149"/>
      <c r="C5997" s="150"/>
      <c r="D5997" s="149"/>
      <c r="E5997" s="149"/>
      <c r="F5997" s="149"/>
      <c r="G5997" s="149"/>
      <c r="H5997" s="151"/>
      <c r="I5997" s="149"/>
      <c r="J5997" s="149"/>
      <c r="K5997" s="152"/>
      <c r="L5997" s="149"/>
      <c r="M5997" s="149"/>
      <c r="N5997" s="153"/>
      <c r="O5997" s="153"/>
      <c r="P5997" s="153"/>
    </row>
    <row r="5998" spans="1:16" x14ac:dyDescent="0.35">
      <c r="A5998" s="149"/>
      <c r="B5998" s="149"/>
      <c r="C5998" s="150"/>
      <c r="D5998" s="149"/>
      <c r="E5998" s="149"/>
      <c r="F5998" s="149"/>
      <c r="G5998" s="149"/>
      <c r="H5998" s="151"/>
      <c r="I5998" s="149"/>
      <c r="J5998" s="149"/>
      <c r="K5998" s="152"/>
      <c r="L5998" s="149"/>
      <c r="M5998" s="149"/>
      <c r="N5998" s="153"/>
      <c r="O5998" s="153"/>
      <c r="P5998" s="153"/>
    </row>
    <row r="5999" spans="1:16" x14ac:dyDescent="0.35">
      <c r="A5999" s="149"/>
      <c r="B5999" s="149"/>
      <c r="C5999" s="150"/>
      <c r="D5999" s="149"/>
      <c r="E5999" s="149"/>
      <c r="F5999" s="149"/>
      <c r="G5999" s="149"/>
      <c r="H5999" s="151"/>
      <c r="I5999" s="149"/>
      <c r="J5999" s="149"/>
      <c r="K5999" s="152"/>
      <c r="L5999" s="149"/>
      <c r="M5999" s="149"/>
      <c r="N5999" s="153"/>
      <c r="O5999" s="153"/>
      <c r="P5999" s="153"/>
    </row>
    <row r="6000" spans="1:16" x14ac:dyDescent="0.35">
      <c r="A6000" s="149"/>
      <c r="B6000" s="149"/>
      <c r="C6000" s="150"/>
      <c r="D6000" s="149"/>
      <c r="E6000" s="149"/>
      <c r="F6000" s="149"/>
      <c r="G6000" s="149"/>
      <c r="H6000" s="151"/>
      <c r="I6000" s="149"/>
      <c r="J6000" s="149"/>
      <c r="K6000" s="152"/>
      <c r="L6000" s="149"/>
      <c r="M6000" s="149"/>
      <c r="N6000" s="153"/>
      <c r="O6000" s="153"/>
      <c r="P6000" s="153"/>
    </row>
    <row r="6001" spans="1:16" x14ac:dyDescent="0.35">
      <c r="A6001" s="149"/>
      <c r="B6001" s="149"/>
      <c r="C6001" s="150"/>
      <c r="D6001" s="149"/>
      <c r="E6001" s="149"/>
      <c r="F6001" s="149"/>
      <c r="G6001" s="149"/>
      <c r="H6001" s="151"/>
      <c r="I6001" s="149"/>
      <c r="J6001" s="149"/>
      <c r="K6001" s="152"/>
      <c r="L6001" s="149"/>
      <c r="M6001" s="149"/>
      <c r="N6001" s="153"/>
      <c r="O6001" s="153"/>
      <c r="P6001" s="153"/>
    </row>
    <row r="6002" spans="1:16" x14ac:dyDescent="0.35">
      <c r="A6002" s="149"/>
      <c r="B6002" s="149"/>
      <c r="C6002" s="150"/>
      <c r="D6002" s="149"/>
      <c r="E6002" s="149"/>
      <c r="F6002" s="149"/>
      <c r="G6002" s="149"/>
      <c r="H6002" s="151"/>
      <c r="I6002" s="149"/>
      <c r="J6002" s="149"/>
      <c r="K6002" s="152"/>
      <c r="L6002" s="149"/>
      <c r="M6002" s="149"/>
      <c r="N6002" s="153"/>
      <c r="O6002" s="153"/>
      <c r="P6002" s="153"/>
    </row>
    <row r="6003" spans="1:16" x14ac:dyDescent="0.35">
      <c r="A6003" s="149"/>
      <c r="B6003" s="149"/>
      <c r="C6003" s="150"/>
      <c r="D6003" s="149"/>
      <c r="E6003" s="149"/>
      <c r="F6003" s="149"/>
      <c r="G6003" s="149"/>
      <c r="H6003" s="151"/>
      <c r="I6003" s="149"/>
      <c r="J6003" s="149"/>
      <c r="K6003" s="152"/>
      <c r="L6003" s="149"/>
      <c r="M6003" s="149"/>
      <c r="N6003" s="153"/>
      <c r="O6003" s="153"/>
      <c r="P6003" s="153"/>
    </row>
    <row r="6004" spans="1:16" x14ac:dyDescent="0.35">
      <c r="A6004" s="149"/>
      <c r="B6004" s="149"/>
      <c r="C6004" s="150"/>
      <c r="D6004" s="149"/>
      <c r="E6004" s="149"/>
      <c r="F6004" s="149"/>
      <c r="G6004" s="149"/>
      <c r="H6004" s="151"/>
      <c r="I6004" s="149"/>
      <c r="J6004" s="149"/>
      <c r="K6004" s="152"/>
      <c r="L6004" s="149"/>
      <c r="M6004" s="149"/>
      <c r="N6004" s="153"/>
      <c r="O6004" s="153"/>
      <c r="P6004" s="153"/>
    </row>
    <row r="6005" spans="1:16" x14ac:dyDescent="0.35">
      <c r="A6005" s="149"/>
      <c r="B6005" s="149"/>
      <c r="C6005" s="150"/>
      <c r="D6005" s="149"/>
      <c r="E6005" s="149"/>
      <c r="F6005" s="149"/>
      <c r="G6005" s="149"/>
      <c r="H6005" s="151"/>
      <c r="I6005" s="149"/>
      <c r="J6005" s="149"/>
      <c r="K6005" s="152"/>
      <c r="L6005" s="149"/>
      <c r="M6005" s="149"/>
      <c r="N6005" s="153"/>
      <c r="O6005" s="153"/>
      <c r="P6005" s="153"/>
    </row>
    <row r="6006" spans="1:16" x14ac:dyDescent="0.35">
      <c r="A6006" s="149"/>
      <c r="B6006" s="149"/>
      <c r="C6006" s="150"/>
      <c r="D6006" s="149"/>
      <c r="E6006" s="149"/>
      <c r="F6006" s="149"/>
      <c r="G6006" s="149"/>
      <c r="H6006" s="151"/>
      <c r="I6006" s="149"/>
      <c r="J6006" s="149"/>
      <c r="K6006" s="152"/>
      <c r="L6006" s="149"/>
      <c r="M6006" s="149"/>
      <c r="N6006" s="153"/>
      <c r="O6006" s="153"/>
      <c r="P6006" s="153"/>
    </row>
    <row r="6007" spans="1:16" x14ac:dyDescent="0.35">
      <c r="A6007" s="149"/>
      <c r="B6007" s="149"/>
      <c r="C6007" s="150"/>
      <c r="D6007" s="149"/>
      <c r="E6007" s="149"/>
      <c r="F6007" s="149"/>
      <c r="G6007" s="149"/>
      <c r="H6007" s="151"/>
      <c r="I6007" s="149"/>
      <c r="J6007" s="149"/>
      <c r="K6007" s="152"/>
      <c r="L6007" s="149"/>
      <c r="M6007" s="149"/>
      <c r="N6007" s="153"/>
      <c r="O6007" s="153"/>
      <c r="P6007" s="153"/>
    </row>
    <row r="6008" spans="1:16" x14ac:dyDescent="0.35">
      <c r="A6008" s="149"/>
      <c r="B6008" s="149"/>
      <c r="C6008" s="150"/>
      <c r="D6008" s="149"/>
      <c r="E6008" s="149"/>
      <c r="F6008" s="149"/>
      <c r="G6008" s="149"/>
      <c r="H6008" s="151"/>
      <c r="I6008" s="149"/>
      <c r="J6008" s="149"/>
      <c r="K6008" s="152"/>
      <c r="L6008" s="149"/>
      <c r="M6008" s="149"/>
      <c r="N6008" s="153"/>
      <c r="O6008" s="153"/>
      <c r="P6008" s="153"/>
    </row>
    <row r="6009" spans="1:16" x14ac:dyDescent="0.35">
      <c r="A6009" s="149"/>
      <c r="B6009" s="149"/>
      <c r="C6009" s="150"/>
      <c r="D6009" s="149"/>
      <c r="E6009" s="149"/>
      <c r="F6009" s="149"/>
      <c r="G6009" s="149"/>
      <c r="H6009" s="151"/>
      <c r="I6009" s="149"/>
      <c r="J6009" s="149"/>
      <c r="K6009" s="152"/>
      <c r="L6009" s="149"/>
      <c r="M6009" s="149"/>
      <c r="N6009" s="153"/>
      <c r="O6009" s="153"/>
      <c r="P6009" s="153"/>
    </row>
    <row r="6010" spans="1:16" x14ac:dyDescent="0.35">
      <c r="A6010" s="149"/>
      <c r="B6010" s="149"/>
      <c r="C6010" s="150"/>
      <c r="D6010" s="149"/>
      <c r="E6010" s="149"/>
      <c r="F6010" s="149"/>
      <c r="G6010" s="149"/>
      <c r="H6010" s="151"/>
      <c r="I6010" s="149"/>
      <c r="J6010" s="149"/>
      <c r="K6010" s="152"/>
      <c r="L6010" s="149"/>
      <c r="M6010" s="149"/>
      <c r="N6010" s="153"/>
      <c r="O6010" s="153"/>
      <c r="P6010" s="153"/>
    </row>
    <row r="6011" spans="1:16" x14ac:dyDescent="0.35">
      <c r="A6011" s="149"/>
      <c r="B6011" s="149"/>
      <c r="C6011" s="150"/>
      <c r="D6011" s="149"/>
      <c r="E6011" s="149"/>
      <c r="F6011" s="149"/>
      <c r="G6011" s="149"/>
      <c r="H6011" s="151"/>
      <c r="I6011" s="149"/>
      <c r="J6011" s="149"/>
      <c r="K6011" s="152"/>
      <c r="L6011" s="149"/>
      <c r="M6011" s="149"/>
      <c r="N6011" s="153"/>
      <c r="O6011" s="153"/>
      <c r="P6011" s="153"/>
    </row>
    <row r="6012" spans="1:16" x14ac:dyDescent="0.35">
      <c r="A6012" s="149"/>
      <c r="B6012" s="149"/>
      <c r="C6012" s="150"/>
      <c r="D6012" s="149"/>
      <c r="E6012" s="149"/>
      <c r="F6012" s="149"/>
      <c r="G6012" s="149"/>
      <c r="H6012" s="151"/>
      <c r="I6012" s="149"/>
      <c r="J6012" s="149"/>
      <c r="K6012" s="152"/>
      <c r="L6012" s="149"/>
      <c r="M6012" s="149"/>
      <c r="N6012" s="153"/>
      <c r="O6012" s="153"/>
      <c r="P6012" s="153"/>
    </row>
    <row r="6013" spans="1:16" x14ac:dyDescent="0.35">
      <c r="A6013" s="149"/>
      <c r="B6013" s="149"/>
      <c r="C6013" s="150"/>
      <c r="D6013" s="149"/>
      <c r="E6013" s="149"/>
      <c r="F6013" s="149"/>
      <c r="G6013" s="149"/>
      <c r="H6013" s="151"/>
      <c r="I6013" s="149"/>
      <c r="J6013" s="149"/>
      <c r="K6013" s="152"/>
      <c r="L6013" s="149"/>
      <c r="M6013" s="149"/>
      <c r="N6013" s="153"/>
      <c r="O6013" s="153"/>
      <c r="P6013" s="153"/>
    </row>
    <row r="6014" spans="1:16" x14ac:dyDescent="0.35">
      <c r="A6014" s="149"/>
      <c r="B6014" s="149"/>
      <c r="C6014" s="150"/>
      <c r="D6014" s="149"/>
      <c r="E6014" s="149"/>
      <c r="F6014" s="149"/>
      <c r="G6014" s="149"/>
      <c r="H6014" s="151"/>
      <c r="I6014" s="149"/>
      <c r="J6014" s="149"/>
      <c r="K6014" s="152"/>
      <c r="L6014" s="149"/>
      <c r="M6014" s="149"/>
      <c r="N6014" s="153"/>
      <c r="O6014" s="153"/>
      <c r="P6014" s="153"/>
    </row>
    <row r="6015" spans="1:16" x14ac:dyDescent="0.35">
      <c r="A6015" s="149"/>
      <c r="B6015" s="149"/>
      <c r="C6015" s="150"/>
      <c r="D6015" s="149"/>
      <c r="E6015" s="149"/>
      <c r="F6015" s="149"/>
      <c r="G6015" s="149"/>
      <c r="H6015" s="151"/>
      <c r="I6015" s="149"/>
      <c r="J6015" s="149"/>
      <c r="K6015" s="152"/>
      <c r="L6015" s="149"/>
      <c r="M6015" s="149"/>
      <c r="N6015" s="153"/>
      <c r="O6015" s="153"/>
      <c r="P6015" s="153"/>
    </row>
    <row r="6016" spans="1:16" x14ac:dyDescent="0.35">
      <c r="A6016" s="149"/>
      <c r="B6016" s="149"/>
      <c r="C6016" s="150"/>
      <c r="D6016" s="149"/>
      <c r="E6016" s="149"/>
      <c r="F6016" s="149"/>
      <c r="G6016" s="149"/>
      <c r="H6016" s="151"/>
      <c r="I6016" s="149"/>
      <c r="J6016" s="149"/>
      <c r="K6016" s="152"/>
      <c r="L6016" s="149"/>
      <c r="M6016" s="149"/>
      <c r="N6016" s="153"/>
      <c r="O6016" s="153"/>
      <c r="P6016" s="153"/>
    </row>
    <row r="6017" spans="1:16" x14ac:dyDescent="0.35">
      <c r="A6017" s="149"/>
      <c r="B6017" s="149"/>
      <c r="C6017" s="150"/>
      <c r="D6017" s="149"/>
      <c r="E6017" s="149"/>
      <c r="F6017" s="149"/>
      <c r="G6017" s="149"/>
      <c r="H6017" s="151"/>
      <c r="I6017" s="149"/>
      <c r="J6017" s="149"/>
      <c r="K6017" s="152"/>
      <c r="L6017" s="149"/>
      <c r="M6017" s="149"/>
      <c r="N6017" s="153"/>
      <c r="O6017" s="153"/>
      <c r="P6017" s="153"/>
    </row>
    <row r="6018" spans="1:16" x14ac:dyDescent="0.35">
      <c r="A6018" s="149"/>
      <c r="B6018" s="149"/>
      <c r="C6018" s="150"/>
      <c r="D6018" s="149"/>
      <c r="E6018" s="149"/>
      <c r="F6018" s="149"/>
      <c r="G6018" s="149"/>
      <c r="H6018" s="151"/>
      <c r="I6018" s="149"/>
      <c r="J6018" s="149"/>
      <c r="K6018" s="152"/>
      <c r="L6018" s="149"/>
      <c r="M6018" s="149"/>
      <c r="N6018" s="153"/>
      <c r="O6018" s="153"/>
      <c r="P6018" s="153"/>
    </row>
    <row r="6019" spans="1:16" x14ac:dyDescent="0.35">
      <c r="A6019" s="149"/>
      <c r="B6019" s="149"/>
      <c r="C6019" s="150"/>
      <c r="D6019" s="149"/>
      <c r="E6019" s="149"/>
      <c r="F6019" s="149"/>
      <c r="G6019" s="149"/>
      <c r="H6019" s="151"/>
      <c r="I6019" s="149"/>
      <c r="J6019" s="149"/>
      <c r="K6019" s="152"/>
      <c r="L6019" s="149"/>
      <c r="M6019" s="149"/>
      <c r="N6019" s="153"/>
      <c r="O6019" s="153"/>
      <c r="P6019" s="153"/>
    </row>
    <row r="6020" spans="1:16" x14ac:dyDescent="0.35">
      <c r="A6020" s="149"/>
      <c r="B6020" s="149"/>
      <c r="C6020" s="150"/>
      <c r="D6020" s="149"/>
      <c r="E6020" s="149"/>
      <c r="F6020" s="149"/>
      <c r="G6020" s="149"/>
      <c r="H6020" s="151"/>
      <c r="I6020" s="149"/>
      <c r="J6020" s="149"/>
      <c r="K6020" s="152"/>
      <c r="L6020" s="149"/>
      <c r="M6020" s="149"/>
      <c r="N6020" s="153"/>
      <c r="O6020" s="153"/>
      <c r="P6020" s="153"/>
    </row>
    <row r="6021" spans="1:16" x14ac:dyDescent="0.35">
      <c r="A6021" s="149"/>
      <c r="B6021" s="149"/>
      <c r="C6021" s="150"/>
      <c r="D6021" s="149"/>
      <c r="E6021" s="149"/>
      <c r="F6021" s="149"/>
      <c r="G6021" s="149"/>
      <c r="H6021" s="151"/>
      <c r="I6021" s="149"/>
      <c r="J6021" s="149"/>
      <c r="K6021" s="152"/>
      <c r="L6021" s="149"/>
      <c r="M6021" s="149"/>
      <c r="N6021" s="153"/>
      <c r="O6021" s="153"/>
      <c r="P6021" s="153"/>
    </row>
    <row r="6022" spans="1:16" x14ac:dyDescent="0.35">
      <c r="A6022" s="149"/>
      <c r="B6022" s="149"/>
      <c r="C6022" s="150"/>
      <c r="D6022" s="149"/>
      <c r="E6022" s="149"/>
      <c r="F6022" s="149"/>
      <c r="G6022" s="149"/>
      <c r="H6022" s="151"/>
      <c r="I6022" s="149"/>
      <c r="J6022" s="149"/>
      <c r="K6022" s="152"/>
      <c r="L6022" s="149"/>
      <c r="M6022" s="149"/>
      <c r="N6022" s="153"/>
      <c r="O6022" s="153"/>
      <c r="P6022" s="153"/>
    </row>
    <row r="6023" spans="1:16" x14ac:dyDescent="0.35">
      <c r="A6023" s="149"/>
      <c r="B6023" s="149"/>
      <c r="C6023" s="150"/>
      <c r="D6023" s="149"/>
      <c r="E6023" s="149"/>
      <c r="F6023" s="149"/>
      <c r="G6023" s="149"/>
      <c r="H6023" s="151"/>
      <c r="I6023" s="149"/>
      <c r="J6023" s="149"/>
      <c r="K6023" s="152"/>
      <c r="L6023" s="149"/>
      <c r="M6023" s="149"/>
      <c r="N6023" s="153"/>
      <c r="O6023" s="153"/>
      <c r="P6023" s="153"/>
    </row>
    <row r="6024" spans="1:16" x14ac:dyDescent="0.35">
      <c r="A6024" s="149"/>
      <c r="B6024" s="149"/>
      <c r="C6024" s="150"/>
      <c r="D6024" s="149"/>
      <c r="E6024" s="149"/>
      <c r="F6024" s="149"/>
      <c r="G6024" s="149"/>
      <c r="H6024" s="151"/>
      <c r="I6024" s="149"/>
      <c r="J6024" s="149"/>
      <c r="K6024" s="152"/>
      <c r="L6024" s="149"/>
      <c r="M6024" s="149"/>
      <c r="N6024" s="153"/>
      <c r="O6024" s="153"/>
      <c r="P6024" s="153"/>
    </row>
    <row r="6025" spans="1:16" x14ac:dyDescent="0.35">
      <c r="A6025" s="149"/>
      <c r="B6025" s="149"/>
      <c r="C6025" s="150"/>
      <c r="D6025" s="149"/>
      <c r="E6025" s="149"/>
      <c r="F6025" s="149"/>
      <c r="G6025" s="149"/>
      <c r="H6025" s="151"/>
      <c r="I6025" s="149"/>
      <c r="J6025" s="149"/>
      <c r="K6025" s="152"/>
      <c r="L6025" s="149"/>
      <c r="M6025" s="149"/>
      <c r="N6025" s="153"/>
      <c r="O6025" s="153"/>
      <c r="P6025" s="153"/>
    </row>
    <row r="6026" spans="1:16" x14ac:dyDescent="0.35">
      <c r="A6026" s="149"/>
      <c r="B6026" s="149"/>
      <c r="C6026" s="150"/>
      <c r="D6026" s="149"/>
      <c r="E6026" s="149"/>
      <c r="F6026" s="149"/>
      <c r="G6026" s="149"/>
      <c r="H6026" s="151"/>
      <c r="I6026" s="149"/>
      <c r="J6026" s="149"/>
      <c r="K6026" s="152"/>
      <c r="L6026" s="149"/>
      <c r="M6026" s="149"/>
      <c r="N6026" s="153"/>
      <c r="O6026" s="153"/>
      <c r="P6026" s="153"/>
    </row>
    <row r="6027" spans="1:16" x14ac:dyDescent="0.35">
      <c r="A6027" s="149"/>
      <c r="B6027" s="149"/>
      <c r="C6027" s="150"/>
      <c r="D6027" s="149"/>
      <c r="E6027" s="149"/>
      <c r="F6027" s="149"/>
      <c r="G6027" s="149"/>
      <c r="H6027" s="151"/>
      <c r="I6027" s="149"/>
      <c r="J6027" s="149"/>
      <c r="K6027" s="152"/>
      <c r="L6027" s="149"/>
      <c r="M6027" s="149"/>
      <c r="N6027" s="153"/>
      <c r="O6027" s="153"/>
      <c r="P6027" s="153"/>
    </row>
    <row r="6028" spans="1:16" x14ac:dyDescent="0.35">
      <c r="A6028" s="149"/>
      <c r="B6028" s="149"/>
      <c r="C6028" s="150"/>
      <c r="D6028" s="149"/>
      <c r="E6028" s="149"/>
      <c r="F6028" s="149"/>
      <c r="G6028" s="149"/>
      <c r="H6028" s="151"/>
      <c r="I6028" s="149"/>
      <c r="J6028" s="149"/>
      <c r="K6028" s="152"/>
      <c r="L6028" s="149"/>
      <c r="M6028" s="149"/>
      <c r="N6028" s="153"/>
      <c r="O6028" s="153"/>
      <c r="P6028" s="153"/>
    </row>
    <row r="6029" spans="1:16" x14ac:dyDescent="0.35">
      <c r="A6029" s="149"/>
      <c r="B6029" s="149"/>
      <c r="C6029" s="150"/>
      <c r="D6029" s="149"/>
      <c r="E6029" s="149"/>
      <c r="F6029" s="149"/>
      <c r="G6029" s="149"/>
      <c r="H6029" s="151"/>
      <c r="I6029" s="149"/>
      <c r="J6029" s="149"/>
      <c r="K6029" s="152"/>
      <c r="L6029" s="149"/>
      <c r="M6029" s="149"/>
      <c r="N6029" s="153"/>
      <c r="O6029" s="153"/>
      <c r="P6029" s="153"/>
    </row>
    <row r="6030" spans="1:16" x14ac:dyDescent="0.35">
      <c r="A6030" s="149"/>
      <c r="B6030" s="149"/>
      <c r="C6030" s="150"/>
      <c r="D6030" s="149"/>
      <c r="E6030" s="149"/>
      <c r="F6030" s="149"/>
      <c r="G6030" s="149"/>
      <c r="H6030" s="151"/>
      <c r="I6030" s="149"/>
      <c r="J6030" s="149"/>
      <c r="K6030" s="152"/>
      <c r="L6030" s="149"/>
      <c r="M6030" s="149"/>
      <c r="N6030" s="153"/>
      <c r="O6030" s="153"/>
      <c r="P6030" s="153"/>
    </row>
    <row r="6031" spans="1:16" x14ac:dyDescent="0.35">
      <c r="A6031" s="149"/>
      <c r="B6031" s="149"/>
      <c r="C6031" s="150"/>
      <c r="D6031" s="149"/>
      <c r="E6031" s="149"/>
      <c r="F6031" s="149"/>
      <c r="G6031" s="149"/>
      <c r="H6031" s="151"/>
      <c r="I6031" s="149"/>
      <c r="J6031" s="149"/>
      <c r="K6031" s="152"/>
      <c r="L6031" s="149"/>
      <c r="M6031" s="149"/>
      <c r="N6031" s="153"/>
      <c r="O6031" s="153"/>
      <c r="P6031" s="153"/>
    </row>
    <row r="6032" spans="1:16" x14ac:dyDescent="0.35">
      <c r="A6032" s="149"/>
      <c r="B6032" s="149"/>
      <c r="C6032" s="150"/>
      <c r="D6032" s="149"/>
      <c r="E6032" s="149"/>
      <c r="F6032" s="149"/>
      <c r="G6032" s="149"/>
      <c r="H6032" s="151"/>
      <c r="I6032" s="149"/>
      <c r="J6032" s="149"/>
      <c r="K6032" s="152"/>
      <c r="L6032" s="149"/>
      <c r="M6032" s="149"/>
      <c r="N6032" s="153"/>
      <c r="O6032" s="153"/>
      <c r="P6032" s="153"/>
    </row>
    <row r="6033" spans="1:16" x14ac:dyDescent="0.35">
      <c r="A6033" s="149"/>
      <c r="B6033" s="149"/>
      <c r="C6033" s="150"/>
      <c r="D6033" s="149"/>
      <c r="E6033" s="149"/>
      <c r="F6033" s="149"/>
      <c r="G6033" s="149"/>
      <c r="H6033" s="151"/>
      <c r="I6033" s="149"/>
      <c r="J6033" s="149"/>
      <c r="K6033" s="152"/>
      <c r="L6033" s="149"/>
      <c r="M6033" s="149"/>
      <c r="N6033" s="153"/>
      <c r="O6033" s="153"/>
      <c r="P6033" s="153"/>
    </row>
    <row r="6034" spans="1:16" x14ac:dyDescent="0.35">
      <c r="A6034" s="149"/>
      <c r="B6034" s="149"/>
      <c r="C6034" s="150"/>
      <c r="D6034" s="149"/>
      <c r="E6034" s="149"/>
      <c r="F6034" s="149"/>
      <c r="G6034" s="149"/>
      <c r="H6034" s="151"/>
      <c r="I6034" s="149"/>
      <c r="J6034" s="149"/>
      <c r="K6034" s="152"/>
      <c r="L6034" s="149"/>
      <c r="M6034" s="149"/>
      <c r="N6034" s="153"/>
      <c r="O6034" s="153"/>
      <c r="P6034" s="153"/>
    </row>
    <row r="6035" spans="1:16" x14ac:dyDescent="0.35">
      <c r="A6035" s="149"/>
      <c r="B6035" s="149"/>
      <c r="C6035" s="150"/>
      <c r="D6035" s="149"/>
      <c r="E6035" s="149"/>
      <c r="F6035" s="149"/>
      <c r="G6035" s="149"/>
      <c r="H6035" s="151"/>
      <c r="I6035" s="149"/>
      <c r="J6035" s="149"/>
      <c r="K6035" s="152"/>
      <c r="L6035" s="149"/>
      <c r="M6035" s="149"/>
      <c r="N6035" s="153"/>
      <c r="O6035" s="153"/>
      <c r="P6035" s="153"/>
    </row>
    <row r="6036" spans="1:16" x14ac:dyDescent="0.35">
      <c r="A6036" s="149"/>
      <c r="B6036" s="149"/>
      <c r="C6036" s="150"/>
      <c r="D6036" s="149"/>
      <c r="E6036" s="149"/>
      <c r="F6036" s="149"/>
      <c r="G6036" s="149"/>
      <c r="H6036" s="151"/>
      <c r="I6036" s="149"/>
      <c r="J6036" s="149"/>
      <c r="K6036" s="152"/>
      <c r="L6036" s="149"/>
      <c r="M6036" s="149"/>
      <c r="N6036" s="153"/>
      <c r="O6036" s="153"/>
      <c r="P6036" s="153"/>
    </row>
    <row r="6037" spans="1:16" x14ac:dyDescent="0.35">
      <c r="A6037" s="149"/>
      <c r="B6037" s="149"/>
      <c r="C6037" s="150"/>
      <c r="D6037" s="149"/>
      <c r="E6037" s="149"/>
      <c r="F6037" s="149"/>
      <c r="G6037" s="149"/>
      <c r="H6037" s="151"/>
      <c r="I6037" s="149"/>
      <c r="J6037" s="149"/>
      <c r="K6037" s="152"/>
      <c r="L6037" s="149"/>
      <c r="M6037" s="149"/>
      <c r="N6037" s="153"/>
      <c r="O6037" s="153"/>
      <c r="P6037" s="153"/>
    </row>
    <row r="6038" spans="1:16" x14ac:dyDescent="0.35">
      <c r="A6038" s="149"/>
      <c r="B6038" s="149"/>
      <c r="C6038" s="150"/>
      <c r="D6038" s="149"/>
      <c r="E6038" s="149"/>
      <c r="F6038" s="149"/>
      <c r="G6038" s="149"/>
      <c r="H6038" s="151"/>
      <c r="I6038" s="149"/>
      <c r="J6038" s="149"/>
      <c r="K6038" s="152"/>
      <c r="L6038" s="149"/>
      <c r="M6038" s="149"/>
      <c r="N6038" s="153"/>
      <c r="O6038" s="153"/>
      <c r="P6038" s="153"/>
    </row>
    <row r="6039" spans="1:16" x14ac:dyDescent="0.35">
      <c r="A6039" s="149"/>
      <c r="B6039" s="149"/>
      <c r="C6039" s="150"/>
      <c r="D6039" s="149"/>
      <c r="E6039" s="149"/>
      <c r="F6039" s="149"/>
      <c r="G6039" s="149"/>
      <c r="H6039" s="151"/>
      <c r="I6039" s="149"/>
      <c r="J6039" s="149"/>
      <c r="K6039" s="152"/>
      <c r="L6039" s="149"/>
      <c r="M6039" s="149"/>
      <c r="N6039" s="153"/>
      <c r="O6039" s="153"/>
      <c r="P6039" s="153"/>
    </row>
    <row r="6040" spans="1:16" x14ac:dyDescent="0.35">
      <c r="A6040" s="149"/>
      <c r="B6040" s="149"/>
      <c r="C6040" s="150"/>
      <c r="D6040" s="149"/>
      <c r="E6040" s="149"/>
      <c r="F6040" s="149"/>
      <c r="G6040" s="149"/>
      <c r="H6040" s="151"/>
      <c r="I6040" s="149"/>
      <c r="J6040" s="149"/>
      <c r="K6040" s="152"/>
      <c r="L6040" s="149"/>
      <c r="M6040" s="149"/>
      <c r="N6040" s="153"/>
      <c r="O6040" s="153"/>
      <c r="P6040" s="153"/>
    </row>
    <row r="6041" spans="1:16" x14ac:dyDescent="0.35">
      <c r="A6041" s="149"/>
      <c r="B6041" s="149"/>
      <c r="C6041" s="150"/>
      <c r="D6041" s="149"/>
      <c r="E6041" s="149"/>
      <c r="F6041" s="149"/>
      <c r="G6041" s="149"/>
      <c r="H6041" s="151"/>
      <c r="I6041" s="149"/>
      <c r="J6041" s="149"/>
      <c r="K6041" s="152"/>
      <c r="L6041" s="149"/>
      <c r="M6041" s="149"/>
      <c r="N6041" s="153"/>
      <c r="O6041" s="153"/>
      <c r="P6041" s="153"/>
    </row>
    <row r="6042" spans="1:16" x14ac:dyDescent="0.35">
      <c r="A6042" s="149"/>
      <c r="B6042" s="149"/>
      <c r="C6042" s="150"/>
      <c r="D6042" s="149"/>
      <c r="E6042" s="149"/>
      <c r="F6042" s="149"/>
      <c r="G6042" s="149"/>
      <c r="H6042" s="151"/>
      <c r="I6042" s="149"/>
      <c r="J6042" s="149"/>
      <c r="K6042" s="152"/>
      <c r="L6042" s="149"/>
      <c r="M6042" s="149"/>
      <c r="N6042" s="153"/>
      <c r="O6042" s="153"/>
      <c r="P6042" s="153"/>
    </row>
    <row r="6043" spans="1:16" x14ac:dyDescent="0.35">
      <c r="A6043" s="149"/>
      <c r="B6043" s="149"/>
      <c r="C6043" s="150"/>
      <c r="D6043" s="149"/>
      <c r="E6043" s="149"/>
      <c r="F6043" s="149"/>
      <c r="G6043" s="149"/>
      <c r="H6043" s="151"/>
      <c r="I6043" s="149"/>
      <c r="J6043" s="149"/>
      <c r="K6043" s="152"/>
      <c r="L6043" s="149"/>
      <c r="M6043" s="149"/>
      <c r="N6043" s="153"/>
      <c r="O6043" s="153"/>
      <c r="P6043" s="153"/>
    </row>
    <row r="6044" spans="1:16" x14ac:dyDescent="0.35">
      <c r="A6044" s="149"/>
      <c r="B6044" s="149"/>
      <c r="C6044" s="150"/>
      <c r="D6044" s="149"/>
      <c r="E6044" s="149"/>
      <c r="F6044" s="149"/>
      <c r="G6044" s="149"/>
      <c r="H6044" s="151"/>
      <c r="I6044" s="149"/>
      <c r="J6044" s="149"/>
      <c r="K6044" s="152"/>
      <c r="L6044" s="149"/>
      <c r="M6044" s="149"/>
      <c r="N6044" s="153"/>
      <c r="O6044" s="153"/>
      <c r="P6044" s="153"/>
    </row>
    <row r="6045" spans="1:16" x14ac:dyDescent="0.35">
      <c r="A6045" s="149"/>
      <c r="B6045" s="149"/>
      <c r="C6045" s="150"/>
      <c r="D6045" s="149"/>
      <c r="E6045" s="149"/>
      <c r="F6045" s="149"/>
      <c r="G6045" s="149"/>
      <c r="H6045" s="151"/>
      <c r="I6045" s="149"/>
      <c r="J6045" s="149"/>
      <c r="K6045" s="152"/>
      <c r="L6045" s="149"/>
      <c r="M6045" s="149"/>
      <c r="N6045" s="153"/>
      <c r="O6045" s="153"/>
      <c r="P6045" s="153"/>
    </row>
    <row r="6046" spans="1:16" x14ac:dyDescent="0.35">
      <c r="A6046" s="149"/>
      <c r="B6046" s="149"/>
      <c r="C6046" s="150"/>
      <c r="D6046" s="149"/>
      <c r="E6046" s="149"/>
      <c r="F6046" s="149"/>
      <c r="G6046" s="149"/>
      <c r="H6046" s="151"/>
      <c r="I6046" s="149"/>
      <c r="J6046" s="149"/>
      <c r="K6046" s="152"/>
      <c r="L6046" s="149"/>
      <c r="M6046" s="149"/>
      <c r="N6046" s="153"/>
      <c r="O6046" s="153"/>
      <c r="P6046" s="153"/>
    </row>
    <row r="6047" spans="1:16" x14ac:dyDescent="0.35">
      <c r="A6047" s="149"/>
      <c r="B6047" s="149"/>
      <c r="C6047" s="150"/>
      <c r="D6047" s="149"/>
      <c r="E6047" s="149"/>
      <c r="F6047" s="149"/>
      <c r="G6047" s="149"/>
      <c r="H6047" s="151"/>
      <c r="I6047" s="149"/>
      <c r="J6047" s="149"/>
      <c r="K6047" s="152"/>
      <c r="L6047" s="149"/>
      <c r="M6047" s="149"/>
      <c r="N6047" s="153"/>
      <c r="O6047" s="153"/>
      <c r="P6047" s="153"/>
    </row>
    <row r="6048" spans="1:16" x14ac:dyDescent="0.35">
      <c r="A6048" s="149"/>
      <c r="B6048" s="149"/>
      <c r="C6048" s="150"/>
      <c r="D6048" s="149"/>
      <c r="E6048" s="149"/>
      <c r="F6048" s="149"/>
      <c r="G6048" s="149"/>
      <c r="H6048" s="151"/>
      <c r="I6048" s="149"/>
      <c r="J6048" s="149"/>
      <c r="K6048" s="152"/>
      <c r="L6048" s="149"/>
      <c r="M6048" s="149"/>
      <c r="N6048" s="153"/>
      <c r="O6048" s="153"/>
      <c r="P6048" s="153"/>
    </row>
    <row r="6049" spans="1:16" x14ac:dyDescent="0.35">
      <c r="A6049" s="149"/>
      <c r="B6049" s="149"/>
      <c r="C6049" s="150"/>
      <c r="D6049" s="149"/>
      <c r="E6049" s="149"/>
      <c r="F6049" s="149"/>
      <c r="G6049" s="149"/>
      <c r="H6049" s="151"/>
      <c r="I6049" s="149"/>
      <c r="J6049" s="149"/>
      <c r="K6049" s="152"/>
      <c r="L6049" s="149"/>
      <c r="M6049" s="149"/>
      <c r="N6049" s="153"/>
      <c r="O6049" s="153"/>
      <c r="P6049" s="153"/>
    </row>
    <row r="6050" spans="1:16" x14ac:dyDescent="0.35">
      <c r="A6050" s="149"/>
      <c r="B6050" s="149"/>
      <c r="C6050" s="150"/>
      <c r="D6050" s="149"/>
      <c r="E6050" s="149"/>
      <c r="F6050" s="149"/>
      <c r="G6050" s="149"/>
      <c r="H6050" s="151"/>
      <c r="I6050" s="149"/>
      <c r="J6050" s="149"/>
      <c r="K6050" s="152"/>
      <c r="L6050" s="149"/>
      <c r="M6050" s="149"/>
      <c r="N6050" s="153"/>
      <c r="O6050" s="153"/>
      <c r="P6050" s="153"/>
    </row>
    <row r="6051" spans="1:16" x14ac:dyDescent="0.35">
      <c r="A6051" s="149"/>
      <c r="B6051" s="149"/>
      <c r="C6051" s="150"/>
      <c r="D6051" s="149"/>
      <c r="E6051" s="149"/>
      <c r="F6051" s="149"/>
      <c r="G6051" s="149"/>
      <c r="H6051" s="151"/>
      <c r="I6051" s="149"/>
      <c r="J6051" s="149"/>
      <c r="K6051" s="152"/>
      <c r="L6051" s="149"/>
      <c r="M6051" s="149"/>
      <c r="N6051" s="153"/>
      <c r="O6051" s="153"/>
      <c r="P6051" s="153"/>
    </row>
    <row r="6052" spans="1:16" x14ac:dyDescent="0.35">
      <c r="A6052" s="149"/>
      <c r="B6052" s="149"/>
      <c r="C6052" s="150"/>
      <c r="D6052" s="149"/>
      <c r="E6052" s="149"/>
      <c r="F6052" s="149"/>
      <c r="G6052" s="149"/>
      <c r="H6052" s="151"/>
      <c r="I6052" s="149"/>
      <c r="J6052" s="149"/>
      <c r="K6052" s="152"/>
      <c r="L6052" s="149"/>
      <c r="M6052" s="149"/>
      <c r="N6052" s="153"/>
      <c r="O6052" s="153"/>
      <c r="P6052" s="153"/>
    </row>
    <row r="6053" spans="1:16" x14ac:dyDescent="0.35">
      <c r="A6053" s="149"/>
      <c r="B6053" s="149"/>
      <c r="C6053" s="150"/>
      <c r="D6053" s="149"/>
      <c r="E6053" s="149"/>
      <c r="F6053" s="149"/>
      <c r="G6053" s="149"/>
      <c r="H6053" s="151"/>
      <c r="I6053" s="149"/>
      <c r="J6053" s="149"/>
      <c r="K6053" s="152"/>
      <c r="L6053" s="149"/>
      <c r="M6053" s="149"/>
      <c r="N6053" s="153"/>
      <c r="O6053" s="153"/>
      <c r="P6053" s="153"/>
    </row>
    <row r="6054" spans="1:16" x14ac:dyDescent="0.35">
      <c r="A6054" s="149"/>
      <c r="B6054" s="149"/>
      <c r="C6054" s="150"/>
      <c r="D6054" s="149"/>
      <c r="E6054" s="149"/>
      <c r="F6054" s="149"/>
      <c r="G6054" s="149"/>
      <c r="H6054" s="151"/>
      <c r="I6054" s="149"/>
      <c r="J6054" s="149"/>
      <c r="K6054" s="152"/>
      <c r="L6054" s="149"/>
      <c r="M6054" s="149"/>
      <c r="N6054" s="153"/>
      <c r="O6054" s="153"/>
      <c r="P6054" s="153"/>
    </row>
    <row r="6055" spans="1:16" x14ac:dyDescent="0.35">
      <c r="A6055" s="149"/>
      <c r="B6055" s="149"/>
      <c r="C6055" s="150"/>
      <c r="D6055" s="149"/>
      <c r="E6055" s="149"/>
      <c r="F6055" s="149"/>
      <c r="G6055" s="149"/>
      <c r="H6055" s="151"/>
      <c r="I6055" s="149"/>
      <c r="J6055" s="149"/>
      <c r="K6055" s="152"/>
      <c r="L6055" s="149"/>
      <c r="M6055" s="149"/>
      <c r="N6055" s="153"/>
      <c r="O6055" s="153"/>
      <c r="P6055" s="153"/>
    </row>
    <row r="6056" spans="1:16" x14ac:dyDescent="0.35">
      <c r="A6056" s="149"/>
      <c r="B6056" s="149"/>
      <c r="C6056" s="150"/>
      <c r="D6056" s="149"/>
      <c r="E6056" s="149"/>
      <c r="F6056" s="149"/>
      <c r="G6056" s="149"/>
      <c r="H6056" s="151"/>
      <c r="I6056" s="149"/>
      <c r="J6056" s="149"/>
      <c r="K6056" s="152"/>
      <c r="L6056" s="149"/>
      <c r="M6056" s="149"/>
      <c r="N6056" s="153"/>
      <c r="O6056" s="153"/>
      <c r="P6056" s="153"/>
    </row>
    <row r="6057" spans="1:16" x14ac:dyDescent="0.35">
      <c r="A6057" s="149"/>
      <c r="B6057" s="149"/>
      <c r="C6057" s="150"/>
      <c r="D6057" s="149"/>
      <c r="E6057" s="149"/>
      <c r="F6057" s="149"/>
      <c r="G6057" s="149"/>
      <c r="H6057" s="151"/>
      <c r="I6057" s="149"/>
      <c r="J6057" s="149"/>
      <c r="K6057" s="152"/>
      <c r="L6057" s="149"/>
      <c r="M6057" s="149"/>
      <c r="N6057" s="153"/>
      <c r="O6057" s="153"/>
      <c r="P6057" s="153"/>
    </row>
    <row r="6058" spans="1:16" x14ac:dyDescent="0.35">
      <c r="A6058" s="149"/>
      <c r="B6058" s="149"/>
      <c r="C6058" s="150"/>
      <c r="D6058" s="149"/>
      <c r="E6058" s="149"/>
      <c r="F6058" s="149"/>
      <c r="G6058" s="149"/>
      <c r="H6058" s="151"/>
      <c r="I6058" s="149"/>
      <c r="J6058" s="149"/>
      <c r="K6058" s="152"/>
      <c r="L6058" s="149"/>
      <c r="M6058" s="149"/>
      <c r="N6058" s="153"/>
      <c r="O6058" s="153"/>
      <c r="P6058" s="153"/>
    </row>
    <row r="6059" spans="1:16" x14ac:dyDescent="0.35">
      <c r="A6059" s="149"/>
      <c r="B6059" s="149"/>
      <c r="C6059" s="150"/>
      <c r="D6059" s="149"/>
      <c r="E6059" s="149"/>
      <c r="F6059" s="149"/>
      <c r="G6059" s="149"/>
      <c r="H6059" s="151"/>
      <c r="I6059" s="149"/>
      <c r="J6059" s="149"/>
      <c r="K6059" s="152"/>
      <c r="L6059" s="149"/>
      <c r="M6059" s="149"/>
      <c r="N6059" s="153"/>
      <c r="O6059" s="153"/>
      <c r="P6059" s="153"/>
    </row>
    <row r="6060" spans="1:16" x14ac:dyDescent="0.35">
      <c r="A6060" s="149"/>
      <c r="B6060" s="149"/>
      <c r="C6060" s="150"/>
      <c r="D6060" s="149"/>
      <c r="E6060" s="149"/>
      <c r="F6060" s="149"/>
      <c r="G6060" s="149"/>
      <c r="H6060" s="151"/>
      <c r="I6060" s="149"/>
      <c r="J6060" s="149"/>
      <c r="K6060" s="152"/>
      <c r="L6060" s="149"/>
      <c r="M6060" s="149"/>
      <c r="N6060" s="153"/>
      <c r="O6060" s="153"/>
      <c r="P6060" s="153"/>
    </row>
    <row r="6061" spans="1:16" x14ac:dyDescent="0.35">
      <c r="A6061" s="149"/>
      <c r="B6061" s="149"/>
      <c r="C6061" s="150"/>
      <c r="D6061" s="149"/>
      <c r="E6061" s="149"/>
      <c r="F6061" s="149"/>
      <c r="G6061" s="149"/>
      <c r="H6061" s="151"/>
      <c r="I6061" s="149"/>
      <c r="J6061" s="149"/>
      <c r="K6061" s="152"/>
      <c r="L6061" s="149"/>
      <c r="M6061" s="149"/>
      <c r="N6061" s="153"/>
      <c r="O6061" s="153"/>
      <c r="P6061" s="153"/>
    </row>
    <row r="6062" spans="1:16" x14ac:dyDescent="0.35">
      <c r="A6062" s="149"/>
      <c r="B6062" s="149"/>
      <c r="C6062" s="150"/>
      <c r="D6062" s="149"/>
      <c r="E6062" s="149"/>
      <c r="F6062" s="149"/>
      <c r="G6062" s="149"/>
      <c r="H6062" s="151"/>
      <c r="I6062" s="149"/>
      <c r="J6062" s="149"/>
      <c r="K6062" s="152"/>
      <c r="L6062" s="149"/>
      <c r="M6062" s="149"/>
      <c r="N6062" s="153"/>
      <c r="O6062" s="153"/>
      <c r="P6062" s="153"/>
    </row>
    <row r="6063" spans="1:16" x14ac:dyDescent="0.35">
      <c r="A6063" s="149"/>
      <c r="B6063" s="149"/>
      <c r="C6063" s="150"/>
      <c r="D6063" s="149"/>
      <c r="E6063" s="149"/>
      <c r="F6063" s="149"/>
      <c r="G6063" s="149"/>
      <c r="H6063" s="151"/>
      <c r="I6063" s="149"/>
      <c r="J6063" s="149"/>
      <c r="K6063" s="152"/>
      <c r="L6063" s="149"/>
      <c r="M6063" s="149"/>
      <c r="N6063" s="153"/>
      <c r="O6063" s="153"/>
      <c r="P6063" s="153"/>
    </row>
    <row r="6064" spans="1:16" x14ac:dyDescent="0.35">
      <c r="A6064" s="149"/>
      <c r="B6064" s="149"/>
      <c r="C6064" s="150"/>
      <c r="D6064" s="149"/>
      <c r="E6064" s="149"/>
      <c r="F6064" s="149"/>
      <c r="G6064" s="149"/>
      <c r="H6064" s="151"/>
      <c r="I6064" s="149"/>
      <c r="J6064" s="149"/>
      <c r="K6064" s="152"/>
      <c r="L6064" s="149"/>
      <c r="M6064" s="149"/>
      <c r="N6064" s="153"/>
      <c r="O6064" s="153"/>
      <c r="P6064" s="153"/>
    </row>
    <row r="6065" spans="1:16" x14ac:dyDescent="0.35">
      <c r="A6065" s="149"/>
      <c r="B6065" s="149"/>
      <c r="C6065" s="150"/>
      <c r="D6065" s="149"/>
      <c r="E6065" s="149"/>
      <c r="F6065" s="149"/>
      <c r="G6065" s="149"/>
      <c r="H6065" s="151"/>
      <c r="I6065" s="149"/>
      <c r="J6065" s="149"/>
      <c r="K6065" s="152"/>
      <c r="L6065" s="149"/>
      <c r="M6065" s="149"/>
      <c r="N6065" s="153"/>
      <c r="O6065" s="153"/>
      <c r="P6065" s="153"/>
    </row>
    <row r="6066" spans="1:16" x14ac:dyDescent="0.35">
      <c r="A6066" s="149"/>
      <c r="B6066" s="149"/>
      <c r="C6066" s="150"/>
      <c r="D6066" s="149"/>
      <c r="E6066" s="149"/>
      <c r="F6066" s="149"/>
      <c r="G6066" s="149"/>
      <c r="H6066" s="151"/>
      <c r="I6066" s="149"/>
      <c r="J6066" s="149"/>
      <c r="K6066" s="152"/>
      <c r="L6066" s="149"/>
      <c r="M6066" s="149"/>
      <c r="N6066" s="153"/>
      <c r="O6066" s="153"/>
      <c r="P6066" s="153"/>
    </row>
    <row r="6067" spans="1:16" x14ac:dyDescent="0.35">
      <c r="A6067" s="149"/>
      <c r="B6067" s="149"/>
      <c r="C6067" s="150"/>
      <c r="D6067" s="149"/>
      <c r="E6067" s="149"/>
      <c r="F6067" s="149"/>
      <c r="G6067" s="149"/>
      <c r="H6067" s="151"/>
      <c r="I6067" s="149"/>
      <c r="J6067" s="149"/>
      <c r="K6067" s="152"/>
      <c r="L6067" s="149"/>
      <c r="M6067" s="149"/>
      <c r="N6067" s="153"/>
      <c r="O6067" s="153"/>
      <c r="P6067" s="153"/>
    </row>
    <row r="6068" spans="1:16" x14ac:dyDescent="0.35">
      <c r="A6068" s="149"/>
      <c r="B6068" s="149"/>
      <c r="C6068" s="150"/>
      <c r="D6068" s="149"/>
      <c r="E6068" s="149"/>
      <c r="F6068" s="149"/>
      <c r="G6068" s="149"/>
      <c r="H6068" s="151"/>
      <c r="I6068" s="149"/>
      <c r="J6068" s="149"/>
      <c r="K6068" s="152"/>
      <c r="L6068" s="149"/>
      <c r="M6068" s="149"/>
      <c r="N6068" s="153"/>
      <c r="O6068" s="153"/>
      <c r="P6068" s="153"/>
    </row>
    <row r="6069" spans="1:16" x14ac:dyDescent="0.35">
      <c r="A6069" s="149"/>
      <c r="B6069" s="149"/>
      <c r="C6069" s="150"/>
      <c r="D6069" s="149"/>
      <c r="E6069" s="149"/>
      <c r="F6069" s="149"/>
      <c r="G6069" s="149"/>
      <c r="H6069" s="151"/>
      <c r="I6069" s="149"/>
      <c r="J6069" s="149"/>
      <c r="K6069" s="152"/>
      <c r="L6069" s="149"/>
      <c r="M6069" s="149"/>
      <c r="N6069" s="153"/>
      <c r="O6069" s="153"/>
      <c r="P6069" s="153"/>
    </row>
    <row r="6070" spans="1:16" x14ac:dyDescent="0.35">
      <c r="A6070" s="149"/>
      <c r="B6070" s="149"/>
      <c r="C6070" s="150"/>
      <c r="D6070" s="149"/>
      <c r="E6070" s="149"/>
      <c r="F6070" s="149"/>
      <c r="G6070" s="149"/>
      <c r="H6070" s="151"/>
      <c r="I6070" s="149"/>
      <c r="J6070" s="149"/>
      <c r="K6070" s="152"/>
      <c r="L6070" s="149"/>
      <c r="M6070" s="149"/>
      <c r="N6070" s="153"/>
      <c r="O6070" s="153"/>
      <c r="P6070" s="153"/>
    </row>
    <row r="6071" spans="1:16" x14ac:dyDescent="0.35">
      <c r="A6071" s="149"/>
      <c r="B6071" s="149"/>
      <c r="C6071" s="150"/>
      <c r="D6071" s="149"/>
      <c r="E6071" s="149"/>
      <c r="F6071" s="149"/>
      <c r="G6071" s="149"/>
      <c r="H6071" s="151"/>
      <c r="I6071" s="149"/>
      <c r="J6071" s="149"/>
      <c r="K6071" s="152"/>
      <c r="L6071" s="149"/>
      <c r="M6071" s="149"/>
      <c r="N6071" s="153"/>
      <c r="O6071" s="153"/>
      <c r="P6071" s="153"/>
    </row>
    <row r="6072" spans="1:16" x14ac:dyDescent="0.35">
      <c r="A6072" s="149"/>
      <c r="B6072" s="149"/>
      <c r="C6072" s="150"/>
      <c r="D6072" s="149"/>
      <c r="E6072" s="149"/>
      <c r="F6072" s="149"/>
      <c r="G6072" s="149"/>
      <c r="H6072" s="151"/>
      <c r="I6072" s="149"/>
      <c r="J6072" s="149"/>
      <c r="K6072" s="152"/>
      <c r="L6072" s="149"/>
      <c r="M6072" s="149"/>
      <c r="N6072" s="153"/>
      <c r="O6072" s="153"/>
      <c r="P6072" s="153"/>
    </row>
    <row r="6073" spans="1:16" x14ac:dyDescent="0.35">
      <c r="A6073" s="149"/>
      <c r="B6073" s="149"/>
      <c r="C6073" s="150"/>
      <c r="D6073" s="149"/>
      <c r="E6073" s="149"/>
      <c r="F6073" s="149"/>
      <c r="G6073" s="149"/>
      <c r="H6073" s="151"/>
      <c r="I6073" s="149"/>
      <c r="J6073" s="149"/>
      <c r="K6073" s="152"/>
      <c r="L6073" s="149"/>
      <c r="M6073" s="149"/>
      <c r="N6073" s="153"/>
      <c r="O6073" s="153"/>
      <c r="P6073" s="153"/>
    </row>
    <row r="6074" spans="1:16" x14ac:dyDescent="0.35">
      <c r="A6074" s="149"/>
      <c r="B6074" s="149"/>
      <c r="C6074" s="150"/>
      <c r="D6074" s="149"/>
      <c r="E6074" s="149"/>
      <c r="F6074" s="149"/>
      <c r="G6074" s="149"/>
      <c r="H6074" s="151"/>
      <c r="I6074" s="149"/>
      <c r="J6074" s="149"/>
      <c r="K6074" s="152"/>
      <c r="L6074" s="149"/>
      <c r="M6074" s="149"/>
      <c r="N6074" s="153"/>
      <c r="O6074" s="153"/>
      <c r="P6074" s="153"/>
    </row>
    <row r="6075" spans="1:16" x14ac:dyDescent="0.35">
      <c r="A6075" s="149"/>
      <c r="B6075" s="149"/>
      <c r="C6075" s="150"/>
      <c r="D6075" s="149"/>
      <c r="E6075" s="149"/>
      <c r="F6075" s="149"/>
      <c r="G6075" s="149"/>
      <c r="H6075" s="151"/>
      <c r="I6075" s="149"/>
      <c r="J6075" s="149"/>
      <c r="K6075" s="152"/>
      <c r="L6075" s="149"/>
      <c r="M6075" s="149"/>
      <c r="N6075" s="153"/>
      <c r="O6075" s="153"/>
      <c r="P6075" s="153"/>
    </row>
    <row r="6076" spans="1:16" x14ac:dyDescent="0.35">
      <c r="A6076" s="149"/>
      <c r="B6076" s="149"/>
      <c r="C6076" s="150"/>
      <c r="D6076" s="149"/>
      <c r="E6076" s="149"/>
      <c r="F6076" s="149"/>
      <c r="G6076" s="149"/>
      <c r="H6076" s="151"/>
      <c r="I6076" s="149"/>
      <c r="J6076" s="149"/>
      <c r="K6076" s="152"/>
      <c r="L6076" s="149"/>
      <c r="M6076" s="149"/>
      <c r="N6076" s="153"/>
      <c r="O6076" s="153"/>
      <c r="P6076" s="153"/>
    </row>
    <row r="6077" spans="1:16" x14ac:dyDescent="0.35">
      <c r="A6077" s="149"/>
      <c r="B6077" s="149"/>
      <c r="C6077" s="150"/>
      <c r="D6077" s="149"/>
      <c r="E6077" s="149"/>
      <c r="F6077" s="149"/>
      <c r="G6077" s="149"/>
      <c r="H6077" s="151"/>
      <c r="I6077" s="149"/>
      <c r="J6077" s="149"/>
      <c r="K6077" s="152"/>
      <c r="L6077" s="149"/>
      <c r="M6077" s="149"/>
      <c r="N6077" s="153"/>
      <c r="O6077" s="153"/>
      <c r="P6077" s="153"/>
    </row>
    <row r="6078" spans="1:16" x14ac:dyDescent="0.35">
      <c r="A6078" s="149"/>
      <c r="B6078" s="149"/>
      <c r="C6078" s="150"/>
      <c r="D6078" s="149"/>
      <c r="E6078" s="149"/>
      <c r="F6078" s="149"/>
      <c r="G6078" s="149"/>
      <c r="H6078" s="151"/>
      <c r="I6078" s="149"/>
      <c r="J6078" s="149"/>
      <c r="K6078" s="152"/>
      <c r="L6078" s="149"/>
      <c r="M6078" s="149"/>
      <c r="N6078" s="153"/>
      <c r="O6078" s="153"/>
      <c r="P6078" s="153"/>
    </row>
    <row r="6079" spans="1:16" x14ac:dyDescent="0.35">
      <c r="A6079" s="149"/>
      <c r="B6079" s="149"/>
      <c r="C6079" s="150"/>
      <c r="D6079" s="149"/>
      <c r="E6079" s="149"/>
      <c r="F6079" s="149"/>
      <c r="G6079" s="149"/>
      <c r="H6079" s="151"/>
      <c r="I6079" s="149"/>
      <c r="J6079" s="149"/>
      <c r="K6079" s="152"/>
      <c r="L6079" s="149"/>
      <c r="M6079" s="149"/>
      <c r="N6079" s="153"/>
      <c r="O6079" s="153"/>
      <c r="P6079" s="153"/>
    </row>
    <row r="6080" spans="1:16" x14ac:dyDescent="0.35">
      <c r="A6080" s="149"/>
      <c r="B6080" s="149"/>
      <c r="C6080" s="150"/>
      <c r="D6080" s="149"/>
      <c r="E6080" s="149"/>
      <c r="F6080" s="149"/>
      <c r="G6080" s="149"/>
      <c r="H6080" s="151"/>
      <c r="I6080" s="149"/>
      <c r="J6080" s="149"/>
      <c r="K6080" s="152"/>
      <c r="L6080" s="149"/>
      <c r="M6080" s="149"/>
      <c r="N6080" s="153"/>
      <c r="O6080" s="153"/>
      <c r="P6080" s="153"/>
    </row>
    <row r="6081" spans="1:16" x14ac:dyDescent="0.35">
      <c r="A6081" s="149"/>
      <c r="B6081" s="149"/>
      <c r="C6081" s="150"/>
      <c r="D6081" s="149"/>
      <c r="E6081" s="149"/>
      <c r="F6081" s="149"/>
      <c r="G6081" s="149"/>
      <c r="H6081" s="151"/>
      <c r="I6081" s="149"/>
      <c r="J6081" s="149"/>
      <c r="K6081" s="152"/>
      <c r="L6081" s="149"/>
      <c r="M6081" s="149"/>
      <c r="N6081" s="153"/>
      <c r="O6081" s="153"/>
      <c r="P6081" s="153"/>
    </row>
    <row r="6082" spans="1:16" x14ac:dyDescent="0.35">
      <c r="A6082" s="149"/>
      <c r="B6082" s="149"/>
      <c r="C6082" s="150"/>
      <c r="D6082" s="149"/>
      <c r="E6082" s="149"/>
      <c r="F6082" s="149"/>
      <c r="G6082" s="149"/>
      <c r="H6082" s="151"/>
      <c r="I6082" s="149"/>
      <c r="J6082" s="149"/>
      <c r="K6082" s="152"/>
      <c r="L6082" s="149"/>
      <c r="M6082" s="149"/>
      <c r="N6082" s="153"/>
      <c r="O6082" s="153"/>
      <c r="P6082" s="153"/>
    </row>
    <row r="6083" spans="1:16" x14ac:dyDescent="0.35">
      <c r="A6083" s="149"/>
      <c r="B6083" s="149"/>
      <c r="C6083" s="150"/>
      <c r="D6083" s="149"/>
      <c r="E6083" s="149"/>
      <c r="F6083" s="149"/>
      <c r="G6083" s="149"/>
      <c r="H6083" s="151"/>
      <c r="I6083" s="149"/>
      <c r="J6083" s="149"/>
      <c r="K6083" s="152"/>
      <c r="L6083" s="149"/>
      <c r="M6083" s="149"/>
      <c r="N6083" s="153"/>
      <c r="O6083" s="153"/>
      <c r="P6083" s="153"/>
    </row>
    <row r="6084" spans="1:16" x14ac:dyDescent="0.35">
      <c r="A6084" s="149"/>
      <c r="B6084" s="149"/>
      <c r="C6084" s="150"/>
      <c r="D6084" s="149"/>
      <c r="E6084" s="149"/>
      <c r="F6084" s="149"/>
      <c r="G6084" s="149"/>
      <c r="H6084" s="151"/>
      <c r="I6084" s="149"/>
      <c r="J6084" s="149"/>
      <c r="K6084" s="152"/>
      <c r="L6084" s="149"/>
      <c r="M6084" s="149"/>
      <c r="N6084" s="153"/>
      <c r="O6084" s="153"/>
      <c r="P6084" s="153"/>
    </row>
    <row r="6085" spans="1:16" x14ac:dyDescent="0.35">
      <c r="A6085" s="149"/>
      <c r="B6085" s="149"/>
      <c r="C6085" s="150"/>
      <c r="D6085" s="149"/>
      <c r="E6085" s="149"/>
      <c r="F6085" s="149"/>
      <c r="G6085" s="149"/>
      <c r="H6085" s="151"/>
      <c r="I6085" s="149"/>
      <c r="J6085" s="149"/>
      <c r="K6085" s="152"/>
      <c r="L6085" s="149"/>
      <c r="M6085" s="149"/>
      <c r="N6085" s="153"/>
      <c r="O6085" s="153"/>
      <c r="P6085" s="153"/>
    </row>
    <row r="6086" spans="1:16" x14ac:dyDescent="0.35">
      <c r="A6086" s="149"/>
      <c r="B6086" s="149"/>
      <c r="C6086" s="150"/>
      <c r="D6086" s="149"/>
      <c r="E6086" s="149"/>
      <c r="F6086" s="149"/>
      <c r="G6086" s="149"/>
      <c r="H6086" s="151"/>
      <c r="I6086" s="149"/>
      <c r="J6086" s="149"/>
      <c r="K6086" s="152"/>
      <c r="L6086" s="149"/>
      <c r="M6086" s="149"/>
      <c r="N6086" s="153"/>
      <c r="O6086" s="153"/>
      <c r="P6086" s="153"/>
    </row>
    <row r="6087" spans="1:16" x14ac:dyDescent="0.35">
      <c r="A6087" s="149"/>
      <c r="B6087" s="149"/>
      <c r="C6087" s="150"/>
      <c r="D6087" s="149"/>
      <c r="E6087" s="149"/>
      <c r="F6087" s="149"/>
      <c r="G6087" s="149"/>
      <c r="H6087" s="151"/>
      <c r="I6087" s="149"/>
      <c r="J6087" s="149"/>
      <c r="K6087" s="152"/>
      <c r="L6087" s="149"/>
      <c r="M6087" s="149"/>
      <c r="N6087" s="153"/>
      <c r="O6087" s="153"/>
      <c r="P6087" s="153"/>
    </row>
    <row r="6088" spans="1:16" x14ac:dyDescent="0.35">
      <c r="A6088" s="149"/>
      <c r="B6088" s="149"/>
      <c r="C6088" s="150"/>
      <c r="D6088" s="149"/>
      <c r="E6088" s="149"/>
      <c r="F6088" s="149"/>
      <c r="G6088" s="149"/>
      <c r="H6088" s="151"/>
      <c r="I6088" s="149"/>
      <c r="J6088" s="149"/>
      <c r="K6088" s="152"/>
      <c r="L6088" s="149"/>
      <c r="M6088" s="149"/>
      <c r="N6088" s="153"/>
      <c r="O6088" s="153"/>
      <c r="P6088" s="153"/>
    </row>
    <row r="6089" spans="1:16" x14ac:dyDescent="0.35">
      <c r="A6089" s="149"/>
      <c r="B6089" s="149"/>
      <c r="C6089" s="150"/>
      <c r="D6089" s="149"/>
      <c r="E6089" s="149"/>
      <c r="F6089" s="149"/>
      <c r="G6089" s="149"/>
      <c r="H6089" s="151"/>
      <c r="I6089" s="149"/>
      <c r="J6089" s="149"/>
      <c r="K6089" s="152"/>
      <c r="L6089" s="149"/>
      <c r="M6089" s="149"/>
      <c r="N6089" s="153"/>
      <c r="O6089" s="153"/>
      <c r="P6089" s="153"/>
    </row>
    <row r="6090" spans="1:16" x14ac:dyDescent="0.35">
      <c r="A6090" s="149"/>
      <c r="B6090" s="149"/>
      <c r="C6090" s="150"/>
      <c r="D6090" s="149"/>
      <c r="E6090" s="149"/>
      <c r="F6090" s="149"/>
      <c r="G6090" s="149"/>
      <c r="H6090" s="151"/>
      <c r="I6090" s="149"/>
      <c r="J6090" s="149"/>
      <c r="K6090" s="152"/>
      <c r="L6090" s="149"/>
      <c r="M6090" s="149"/>
      <c r="N6090" s="153"/>
      <c r="O6090" s="153"/>
      <c r="P6090" s="153"/>
    </row>
    <row r="6091" spans="1:16" x14ac:dyDescent="0.35">
      <c r="A6091" s="149"/>
      <c r="B6091" s="149"/>
      <c r="C6091" s="150"/>
      <c r="D6091" s="149"/>
      <c r="E6091" s="149"/>
      <c r="F6091" s="149"/>
      <c r="G6091" s="149"/>
      <c r="H6091" s="151"/>
      <c r="I6091" s="149"/>
      <c r="J6091" s="149"/>
      <c r="K6091" s="152"/>
      <c r="L6091" s="149"/>
      <c r="M6091" s="149"/>
      <c r="N6091" s="153"/>
      <c r="O6091" s="153"/>
      <c r="P6091" s="153"/>
    </row>
    <row r="6092" spans="1:16" x14ac:dyDescent="0.35">
      <c r="A6092" s="149"/>
      <c r="B6092" s="149"/>
      <c r="C6092" s="150"/>
      <c r="D6092" s="149"/>
      <c r="E6092" s="149"/>
      <c r="F6092" s="149"/>
      <c r="G6092" s="149"/>
      <c r="H6092" s="151"/>
      <c r="I6092" s="149"/>
      <c r="J6092" s="149"/>
      <c r="K6092" s="152"/>
      <c r="L6092" s="149"/>
      <c r="M6092" s="149"/>
      <c r="N6092" s="153"/>
      <c r="O6092" s="153"/>
      <c r="P6092" s="153"/>
    </row>
    <row r="6093" spans="1:16" x14ac:dyDescent="0.35">
      <c r="A6093" s="149"/>
      <c r="B6093" s="149"/>
      <c r="C6093" s="150"/>
      <c r="D6093" s="149"/>
      <c r="E6093" s="149"/>
      <c r="F6093" s="149"/>
      <c r="G6093" s="149"/>
      <c r="H6093" s="151"/>
      <c r="I6093" s="149"/>
      <c r="J6093" s="149"/>
      <c r="K6093" s="152"/>
      <c r="L6093" s="149"/>
      <c r="M6093" s="149"/>
      <c r="N6093" s="153"/>
      <c r="O6093" s="153"/>
      <c r="P6093" s="153"/>
    </row>
    <row r="6094" spans="1:16" x14ac:dyDescent="0.35">
      <c r="A6094" s="149"/>
      <c r="B6094" s="149"/>
      <c r="C6094" s="150"/>
      <c r="D6094" s="149"/>
      <c r="E6094" s="149"/>
      <c r="F6094" s="149"/>
      <c r="G6094" s="149"/>
      <c r="H6094" s="151"/>
      <c r="I6094" s="149"/>
      <c r="J6094" s="149"/>
      <c r="K6094" s="152"/>
      <c r="L6094" s="149"/>
      <c r="M6094" s="149"/>
      <c r="N6094" s="153"/>
      <c r="O6094" s="153"/>
      <c r="P6094" s="153"/>
    </row>
    <row r="6095" spans="1:16" x14ac:dyDescent="0.35">
      <c r="A6095" s="149"/>
      <c r="B6095" s="149"/>
      <c r="C6095" s="150"/>
      <c r="D6095" s="149"/>
      <c r="E6095" s="149"/>
      <c r="F6095" s="149"/>
      <c r="G6095" s="149"/>
      <c r="H6095" s="151"/>
      <c r="I6095" s="149"/>
      <c r="J6095" s="149"/>
      <c r="K6095" s="152"/>
      <c r="L6095" s="149"/>
      <c r="M6095" s="149"/>
      <c r="N6095" s="153"/>
      <c r="O6095" s="153"/>
      <c r="P6095" s="153"/>
    </row>
    <row r="6096" spans="1:16" x14ac:dyDescent="0.35">
      <c r="A6096" s="149"/>
      <c r="B6096" s="149"/>
      <c r="C6096" s="150"/>
      <c r="D6096" s="149"/>
      <c r="E6096" s="149"/>
      <c r="F6096" s="149"/>
      <c r="G6096" s="149"/>
      <c r="H6096" s="151"/>
      <c r="I6096" s="149"/>
      <c r="J6096" s="149"/>
      <c r="K6096" s="152"/>
      <c r="L6096" s="149"/>
      <c r="M6096" s="149"/>
      <c r="N6096" s="153"/>
      <c r="O6096" s="153"/>
      <c r="P6096" s="153"/>
    </row>
    <row r="6097" spans="1:16" x14ac:dyDescent="0.35">
      <c r="A6097" s="149"/>
      <c r="B6097" s="149"/>
      <c r="C6097" s="150"/>
      <c r="D6097" s="149"/>
      <c r="E6097" s="149"/>
      <c r="F6097" s="149"/>
      <c r="G6097" s="149"/>
      <c r="H6097" s="151"/>
      <c r="I6097" s="149"/>
      <c r="J6097" s="149"/>
      <c r="K6097" s="152"/>
      <c r="L6097" s="149"/>
      <c r="M6097" s="149"/>
      <c r="N6097" s="153"/>
      <c r="O6097" s="153"/>
      <c r="P6097" s="153"/>
    </row>
    <row r="6098" spans="1:16" x14ac:dyDescent="0.35">
      <c r="A6098" s="149"/>
      <c r="B6098" s="149"/>
      <c r="C6098" s="150"/>
      <c r="D6098" s="149"/>
      <c r="E6098" s="149"/>
      <c r="F6098" s="149"/>
      <c r="G6098" s="149"/>
      <c r="H6098" s="151"/>
      <c r="I6098" s="149"/>
      <c r="J6098" s="149"/>
      <c r="K6098" s="152"/>
      <c r="L6098" s="149"/>
      <c r="M6098" s="149"/>
      <c r="N6098" s="153"/>
      <c r="O6098" s="153"/>
      <c r="P6098" s="153"/>
    </row>
    <row r="6099" spans="1:16" x14ac:dyDescent="0.35">
      <c r="A6099" s="149"/>
      <c r="B6099" s="149"/>
      <c r="C6099" s="150"/>
      <c r="D6099" s="149"/>
      <c r="E6099" s="149"/>
      <c r="F6099" s="149"/>
      <c r="G6099" s="149"/>
      <c r="H6099" s="151"/>
      <c r="I6099" s="149"/>
      <c r="J6099" s="149"/>
      <c r="K6099" s="152"/>
      <c r="L6099" s="149"/>
      <c r="M6099" s="149"/>
      <c r="N6099" s="153"/>
      <c r="O6099" s="153"/>
      <c r="P6099" s="153"/>
    </row>
    <row r="6100" spans="1:16" x14ac:dyDescent="0.35">
      <c r="A6100" s="149"/>
      <c r="B6100" s="149"/>
      <c r="C6100" s="150"/>
      <c r="D6100" s="149"/>
      <c r="E6100" s="149"/>
      <c r="F6100" s="149"/>
      <c r="G6100" s="149"/>
      <c r="H6100" s="151"/>
      <c r="I6100" s="149"/>
      <c r="J6100" s="149"/>
      <c r="K6100" s="152"/>
      <c r="L6100" s="149"/>
      <c r="M6100" s="149"/>
      <c r="N6100" s="153"/>
      <c r="O6100" s="153"/>
      <c r="P6100" s="153"/>
    </row>
    <row r="6101" spans="1:16" x14ac:dyDescent="0.35">
      <c r="A6101" s="149"/>
      <c r="B6101" s="149"/>
      <c r="C6101" s="150"/>
      <c r="D6101" s="149"/>
      <c r="E6101" s="149"/>
      <c r="F6101" s="149"/>
      <c r="G6101" s="149"/>
      <c r="H6101" s="151"/>
      <c r="I6101" s="149"/>
      <c r="J6101" s="149"/>
      <c r="K6101" s="152"/>
      <c r="L6101" s="149"/>
      <c r="M6101" s="149"/>
      <c r="N6101" s="153"/>
      <c r="O6101" s="153"/>
      <c r="P6101" s="153"/>
    </row>
    <row r="6102" spans="1:16" x14ac:dyDescent="0.35">
      <c r="A6102" s="149"/>
      <c r="B6102" s="149"/>
      <c r="C6102" s="150"/>
      <c r="D6102" s="149"/>
      <c r="E6102" s="149"/>
      <c r="F6102" s="149"/>
      <c r="G6102" s="149"/>
      <c r="H6102" s="151"/>
      <c r="I6102" s="149"/>
      <c r="J6102" s="149"/>
      <c r="K6102" s="152"/>
      <c r="L6102" s="149"/>
      <c r="M6102" s="149"/>
      <c r="N6102" s="153"/>
      <c r="O6102" s="153"/>
      <c r="P6102" s="153"/>
    </row>
    <row r="6103" spans="1:16" x14ac:dyDescent="0.35">
      <c r="A6103" s="149"/>
      <c r="B6103" s="149"/>
      <c r="C6103" s="150"/>
      <c r="D6103" s="149"/>
      <c r="E6103" s="149"/>
      <c r="F6103" s="149"/>
      <c r="G6103" s="149"/>
      <c r="H6103" s="151"/>
      <c r="I6103" s="149"/>
      <c r="J6103" s="149"/>
      <c r="K6103" s="152"/>
      <c r="L6103" s="149"/>
      <c r="M6103" s="149"/>
      <c r="N6103" s="153"/>
      <c r="O6103" s="153"/>
      <c r="P6103" s="153"/>
    </row>
    <row r="6104" spans="1:16" x14ac:dyDescent="0.35">
      <c r="A6104" s="149"/>
      <c r="B6104" s="149"/>
      <c r="C6104" s="150"/>
      <c r="D6104" s="149"/>
      <c r="E6104" s="149"/>
      <c r="F6104" s="149"/>
      <c r="G6104" s="149"/>
      <c r="H6104" s="151"/>
      <c r="I6104" s="149"/>
      <c r="J6104" s="149"/>
      <c r="K6104" s="152"/>
      <c r="L6104" s="149"/>
      <c r="M6104" s="149"/>
      <c r="N6104" s="153"/>
      <c r="O6104" s="153"/>
      <c r="P6104" s="153"/>
    </row>
    <row r="6105" spans="1:16" x14ac:dyDescent="0.35">
      <c r="A6105" s="149"/>
      <c r="B6105" s="149"/>
      <c r="C6105" s="150"/>
      <c r="D6105" s="149"/>
      <c r="E6105" s="149"/>
      <c r="F6105" s="149"/>
      <c r="G6105" s="149"/>
      <c r="H6105" s="151"/>
      <c r="I6105" s="149"/>
      <c r="J6105" s="149"/>
      <c r="K6105" s="152"/>
      <c r="L6105" s="149"/>
      <c r="M6105" s="149"/>
      <c r="N6105" s="153"/>
      <c r="O6105" s="153"/>
      <c r="P6105" s="153"/>
    </row>
    <row r="6106" spans="1:16" x14ac:dyDescent="0.35">
      <c r="A6106" s="149"/>
      <c r="B6106" s="149"/>
      <c r="C6106" s="150"/>
      <c r="D6106" s="149"/>
      <c r="E6106" s="149"/>
      <c r="F6106" s="149"/>
      <c r="G6106" s="149"/>
      <c r="H6106" s="151"/>
      <c r="I6106" s="149"/>
      <c r="J6106" s="149"/>
      <c r="K6106" s="152"/>
      <c r="L6106" s="149"/>
      <c r="M6106" s="149"/>
      <c r="N6106" s="153"/>
      <c r="O6106" s="153"/>
      <c r="P6106" s="153"/>
    </row>
    <row r="6107" spans="1:16" x14ac:dyDescent="0.35">
      <c r="A6107" s="149"/>
      <c r="B6107" s="149"/>
      <c r="C6107" s="150"/>
      <c r="D6107" s="149"/>
      <c r="E6107" s="149"/>
      <c r="F6107" s="149"/>
      <c r="G6107" s="149"/>
      <c r="H6107" s="151"/>
      <c r="I6107" s="149"/>
      <c r="J6107" s="149"/>
      <c r="K6107" s="152"/>
      <c r="L6107" s="149"/>
      <c r="M6107" s="149"/>
      <c r="N6107" s="153"/>
      <c r="O6107" s="153"/>
      <c r="P6107" s="153"/>
    </row>
    <row r="6108" spans="1:16" x14ac:dyDescent="0.35">
      <c r="A6108" s="149"/>
      <c r="B6108" s="149"/>
      <c r="C6108" s="150"/>
      <c r="D6108" s="149"/>
      <c r="E6108" s="149"/>
      <c r="F6108" s="149"/>
      <c r="G6108" s="149"/>
      <c r="H6108" s="151"/>
      <c r="I6108" s="149"/>
      <c r="J6108" s="149"/>
      <c r="K6108" s="152"/>
      <c r="L6108" s="149"/>
      <c r="M6108" s="149"/>
      <c r="N6108" s="153"/>
      <c r="O6108" s="153"/>
      <c r="P6108" s="153"/>
    </row>
    <row r="6109" spans="1:16" x14ac:dyDescent="0.35">
      <c r="A6109" s="149"/>
      <c r="B6109" s="149"/>
      <c r="C6109" s="150"/>
      <c r="D6109" s="149"/>
      <c r="E6109" s="149"/>
      <c r="F6109" s="149"/>
      <c r="G6109" s="149"/>
      <c r="H6109" s="151"/>
      <c r="I6109" s="149"/>
      <c r="J6109" s="149"/>
      <c r="K6109" s="152"/>
      <c r="L6109" s="149"/>
      <c r="M6109" s="149"/>
      <c r="N6109" s="153"/>
      <c r="O6109" s="153"/>
      <c r="P6109" s="153"/>
    </row>
    <row r="6110" spans="1:16" x14ac:dyDescent="0.35">
      <c r="A6110" s="149"/>
      <c r="B6110" s="149"/>
      <c r="C6110" s="150"/>
      <c r="D6110" s="149"/>
      <c r="E6110" s="149"/>
      <c r="F6110" s="149"/>
      <c r="G6110" s="149"/>
      <c r="H6110" s="151"/>
      <c r="I6110" s="149"/>
      <c r="J6110" s="149"/>
      <c r="K6110" s="152"/>
      <c r="L6110" s="149"/>
      <c r="M6110" s="149"/>
      <c r="N6110" s="153"/>
      <c r="O6110" s="153"/>
      <c r="P6110" s="153"/>
    </row>
    <row r="6111" spans="1:16" x14ac:dyDescent="0.35">
      <c r="A6111" s="149"/>
      <c r="B6111" s="149"/>
      <c r="C6111" s="150"/>
      <c r="D6111" s="149"/>
      <c r="E6111" s="149"/>
      <c r="F6111" s="149"/>
      <c r="G6111" s="149"/>
      <c r="H6111" s="151"/>
      <c r="I6111" s="149"/>
      <c r="J6111" s="149"/>
      <c r="K6111" s="152"/>
      <c r="L6111" s="149"/>
      <c r="M6111" s="149"/>
      <c r="N6111" s="153"/>
      <c r="O6111" s="153"/>
      <c r="P6111" s="153"/>
    </row>
    <row r="6112" spans="1:16" x14ac:dyDescent="0.35">
      <c r="A6112" s="149"/>
      <c r="B6112" s="149"/>
      <c r="C6112" s="150"/>
      <c r="D6112" s="149"/>
      <c r="E6112" s="149"/>
      <c r="F6112" s="149"/>
      <c r="G6112" s="149"/>
      <c r="H6112" s="151"/>
      <c r="I6112" s="149"/>
      <c r="J6112" s="149"/>
      <c r="K6112" s="152"/>
      <c r="L6112" s="149"/>
      <c r="M6112" s="149"/>
      <c r="N6112" s="153"/>
      <c r="O6112" s="153"/>
      <c r="P6112" s="153"/>
    </row>
    <row r="6113" spans="1:16" x14ac:dyDescent="0.35">
      <c r="A6113" s="149"/>
      <c r="B6113" s="149"/>
      <c r="C6113" s="150"/>
      <c r="D6113" s="149"/>
      <c r="E6113" s="149"/>
      <c r="F6113" s="149"/>
      <c r="G6113" s="149"/>
      <c r="H6113" s="151"/>
      <c r="I6113" s="149"/>
      <c r="J6113" s="149"/>
      <c r="K6113" s="152"/>
      <c r="L6113" s="149"/>
      <c r="M6113" s="149"/>
      <c r="N6113" s="153"/>
      <c r="O6113" s="153"/>
      <c r="P6113" s="153"/>
    </row>
    <row r="6114" spans="1:16" x14ac:dyDescent="0.35">
      <c r="A6114" s="149"/>
      <c r="B6114" s="149"/>
      <c r="C6114" s="150"/>
      <c r="D6114" s="149"/>
      <c r="E6114" s="149"/>
      <c r="F6114" s="149"/>
      <c r="G6114" s="149"/>
      <c r="H6114" s="151"/>
      <c r="I6114" s="149"/>
      <c r="J6114" s="149"/>
      <c r="K6114" s="152"/>
      <c r="L6114" s="149"/>
      <c r="M6114" s="149"/>
      <c r="N6114" s="153"/>
      <c r="O6114" s="153"/>
      <c r="P6114" s="153"/>
    </row>
    <row r="6115" spans="1:16" x14ac:dyDescent="0.35">
      <c r="A6115" s="149"/>
      <c r="B6115" s="149"/>
      <c r="C6115" s="150"/>
      <c r="D6115" s="149"/>
      <c r="E6115" s="149"/>
      <c r="F6115" s="149"/>
      <c r="G6115" s="149"/>
      <c r="H6115" s="151"/>
      <c r="I6115" s="149"/>
      <c r="J6115" s="149"/>
      <c r="K6115" s="152"/>
      <c r="L6115" s="149"/>
      <c r="M6115" s="149"/>
      <c r="N6115" s="153"/>
      <c r="O6115" s="153"/>
      <c r="P6115" s="153"/>
    </row>
    <row r="6116" spans="1:16" x14ac:dyDescent="0.35">
      <c r="A6116" s="149"/>
      <c r="B6116" s="149"/>
      <c r="C6116" s="150"/>
      <c r="D6116" s="149"/>
      <c r="E6116" s="149"/>
      <c r="F6116" s="149"/>
      <c r="G6116" s="149"/>
      <c r="H6116" s="151"/>
      <c r="I6116" s="149"/>
      <c r="J6116" s="149"/>
      <c r="K6116" s="152"/>
      <c r="L6116" s="149"/>
      <c r="M6116" s="149"/>
      <c r="N6116" s="153"/>
      <c r="O6116" s="153"/>
      <c r="P6116" s="153"/>
    </row>
    <row r="6117" spans="1:16" x14ac:dyDescent="0.35">
      <c r="A6117" s="149"/>
      <c r="B6117" s="149"/>
      <c r="C6117" s="150"/>
      <c r="D6117" s="149"/>
      <c r="E6117" s="149"/>
      <c r="F6117" s="149"/>
      <c r="G6117" s="149"/>
      <c r="H6117" s="151"/>
      <c r="I6117" s="149"/>
      <c r="J6117" s="149"/>
      <c r="K6117" s="152"/>
      <c r="L6117" s="149"/>
      <c r="M6117" s="149"/>
      <c r="N6117" s="153"/>
      <c r="O6117" s="153"/>
      <c r="P6117" s="153"/>
    </row>
    <row r="6118" spans="1:16" x14ac:dyDescent="0.35">
      <c r="A6118" s="149"/>
      <c r="B6118" s="149"/>
      <c r="C6118" s="150"/>
      <c r="D6118" s="149"/>
      <c r="E6118" s="149"/>
      <c r="F6118" s="149"/>
      <c r="G6118" s="149"/>
      <c r="H6118" s="151"/>
      <c r="I6118" s="149"/>
      <c r="J6118" s="149"/>
      <c r="K6118" s="152"/>
      <c r="L6118" s="149"/>
      <c r="M6118" s="149"/>
      <c r="N6118" s="153"/>
      <c r="O6118" s="153"/>
      <c r="P6118" s="153"/>
    </row>
    <row r="6119" spans="1:16" x14ac:dyDescent="0.35">
      <c r="A6119" s="149"/>
      <c r="B6119" s="149"/>
      <c r="C6119" s="150"/>
      <c r="D6119" s="149"/>
      <c r="E6119" s="149"/>
      <c r="F6119" s="149"/>
      <c r="G6119" s="149"/>
      <c r="H6119" s="151"/>
      <c r="I6119" s="149"/>
      <c r="J6119" s="149"/>
      <c r="K6119" s="152"/>
      <c r="L6119" s="149"/>
      <c r="M6119" s="149"/>
      <c r="N6119" s="153"/>
      <c r="O6119" s="153"/>
      <c r="P6119" s="153"/>
    </row>
    <row r="6120" spans="1:16" x14ac:dyDescent="0.35">
      <c r="A6120" s="149"/>
      <c r="B6120" s="149"/>
      <c r="C6120" s="150"/>
      <c r="D6120" s="149"/>
      <c r="E6120" s="149"/>
      <c r="F6120" s="149"/>
      <c r="G6120" s="149"/>
      <c r="H6120" s="151"/>
      <c r="I6120" s="149"/>
      <c r="J6120" s="149"/>
      <c r="K6120" s="152"/>
      <c r="L6120" s="149"/>
      <c r="M6120" s="149"/>
      <c r="N6120" s="153"/>
      <c r="O6120" s="153"/>
      <c r="P6120" s="153"/>
    </row>
    <row r="6121" spans="1:16" x14ac:dyDescent="0.35">
      <c r="A6121" s="149"/>
      <c r="B6121" s="149"/>
      <c r="C6121" s="150"/>
      <c r="D6121" s="149"/>
      <c r="E6121" s="149"/>
      <c r="F6121" s="149"/>
      <c r="G6121" s="149"/>
      <c r="H6121" s="151"/>
      <c r="I6121" s="149"/>
      <c r="J6121" s="149"/>
      <c r="K6121" s="152"/>
      <c r="L6121" s="149"/>
      <c r="M6121" s="149"/>
      <c r="N6121" s="153"/>
      <c r="O6121" s="153"/>
      <c r="P6121" s="153"/>
    </row>
    <row r="6122" spans="1:16" x14ac:dyDescent="0.35">
      <c r="A6122" s="149"/>
      <c r="B6122" s="149"/>
      <c r="C6122" s="150"/>
      <c r="D6122" s="149"/>
      <c r="E6122" s="149"/>
      <c r="F6122" s="149"/>
      <c r="G6122" s="149"/>
      <c r="H6122" s="151"/>
      <c r="I6122" s="149"/>
      <c r="J6122" s="149"/>
      <c r="K6122" s="152"/>
      <c r="L6122" s="149"/>
      <c r="M6122" s="149"/>
      <c r="N6122" s="153"/>
      <c r="O6122" s="153"/>
      <c r="P6122" s="153"/>
    </row>
    <row r="6123" spans="1:16" x14ac:dyDescent="0.35">
      <c r="A6123" s="149"/>
      <c r="B6123" s="149"/>
      <c r="C6123" s="150"/>
      <c r="D6123" s="149"/>
      <c r="E6123" s="149"/>
      <c r="F6123" s="149"/>
      <c r="G6123" s="149"/>
      <c r="H6123" s="151"/>
      <c r="I6123" s="149"/>
      <c r="J6123" s="149"/>
      <c r="K6123" s="152"/>
      <c r="L6123" s="149"/>
      <c r="M6123" s="149"/>
      <c r="N6123" s="153"/>
      <c r="O6123" s="153"/>
      <c r="P6123" s="153"/>
    </row>
    <row r="6124" spans="1:16" x14ac:dyDescent="0.35">
      <c r="A6124" s="149"/>
      <c r="B6124" s="149"/>
      <c r="C6124" s="150"/>
      <c r="D6124" s="149"/>
      <c r="E6124" s="149"/>
      <c r="F6124" s="149"/>
      <c r="G6124" s="149"/>
      <c r="H6124" s="151"/>
      <c r="I6124" s="149"/>
      <c r="J6124" s="149"/>
      <c r="K6124" s="152"/>
      <c r="L6124" s="149"/>
      <c r="M6124" s="149"/>
      <c r="N6124" s="153"/>
      <c r="O6124" s="153"/>
      <c r="P6124" s="153"/>
    </row>
    <row r="6125" spans="1:16" x14ac:dyDescent="0.35">
      <c r="A6125" s="149"/>
      <c r="B6125" s="149"/>
      <c r="C6125" s="150"/>
      <c r="D6125" s="149"/>
      <c r="E6125" s="149"/>
      <c r="F6125" s="149"/>
      <c r="G6125" s="149"/>
      <c r="H6125" s="151"/>
      <c r="I6125" s="149"/>
      <c r="J6125" s="149"/>
      <c r="K6125" s="152"/>
      <c r="L6125" s="149"/>
      <c r="M6125" s="149"/>
      <c r="N6125" s="153"/>
      <c r="O6125" s="153"/>
      <c r="P6125" s="153"/>
    </row>
    <row r="6126" spans="1:16" x14ac:dyDescent="0.35">
      <c r="A6126" s="149"/>
      <c r="B6126" s="149"/>
      <c r="C6126" s="150"/>
      <c r="D6126" s="149"/>
      <c r="E6126" s="149"/>
      <c r="F6126" s="149"/>
      <c r="G6126" s="149"/>
      <c r="H6126" s="151"/>
      <c r="I6126" s="149"/>
      <c r="J6126" s="149"/>
      <c r="K6126" s="152"/>
      <c r="L6126" s="149"/>
      <c r="M6126" s="149"/>
      <c r="N6126" s="153"/>
      <c r="O6126" s="153"/>
      <c r="P6126" s="153"/>
    </row>
    <row r="6127" spans="1:16" x14ac:dyDescent="0.35">
      <c r="A6127" s="149"/>
      <c r="B6127" s="149"/>
      <c r="C6127" s="150"/>
      <c r="D6127" s="149"/>
      <c r="E6127" s="149"/>
      <c r="F6127" s="149"/>
      <c r="G6127" s="149"/>
      <c r="H6127" s="151"/>
      <c r="I6127" s="149"/>
      <c r="J6127" s="149"/>
      <c r="K6127" s="152"/>
      <c r="L6127" s="149"/>
      <c r="M6127" s="149"/>
      <c r="N6127" s="153"/>
      <c r="O6127" s="153"/>
      <c r="P6127" s="153"/>
    </row>
    <row r="6128" spans="1:16" x14ac:dyDescent="0.35">
      <c r="A6128" s="149"/>
      <c r="B6128" s="149"/>
      <c r="C6128" s="150"/>
      <c r="D6128" s="149"/>
      <c r="E6128" s="149"/>
      <c r="F6128" s="149"/>
      <c r="G6128" s="149"/>
      <c r="H6128" s="151"/>
      <c r="I6128" s="149"/>
      <c r="J6128" s="149"/>
      <c r="K6128" s="152"/>
      <c r="L6128" s="149"/>
      <c r="M6128" s="149"/>
      <c r="N6128" s="153"/>
      <c r="O6128" s="153"/>
      <c r="P6128" s="153"/>
    </row>
    <row r="6129" spans="1:16" x14ac:dyDescent="0.35">
      <c r="A6129" s="149"/>
      <c r="B6129" s="149"/>
      <c r="C6129" s="150"/>
      <c r="D6129" s="149"/>
      <c r="E6129" s="149"/>
      <c r="F6129" s="149"/>
      <c r="G6129" s="149"/>
      <c r="H6129" s="151"/>
      <c r="I6129" s="149"/>
      <c r="J6129" s="149"/>
      <c r="K6129" s="152"/>
      <c r="L6129" s="149"/>
      <c r="M6129" s="149"/>
      <c r="N6129" s="153"/>
      <c r="O6129" s="153"/>
      <c r="P6129" s="153"/>
    </row>
    <row r="6130" spans="1:16" x14ac:dyDescent="0.35">
      <c r="A6130" s="149"/>
      <c r="B6130" s="149"/>
      <c r="C6130" s="150"/>
      <c r="D6130" s="149"/>
      <c r="E6130" s="149"/>
      <c r="F6130" s="149"/>
      <c r="G6130" s="149"/>
      <c r="H6130" s="151"/>
      <c r="I6130" s="149"/>
      <c r="J6130" s="149"/>
      <c r="K6130" s="152"/>
      <c r="L6130" s="149"/>
      <c r="M6130" s="149"/>
      <c r="N6130" s="153"/>
      <c r="O6130" s="153"/>
      <c r="P6130" s="153"/>
    </row>
    <row r="6131" spans="1:16" x14ac:dyDescent="0.35">
      <c r="A6131" s="149"/>
      <c r="B6131" s="149"/>
      <c r="C6131" s="150"/>
      <c r="D6131" s="149"/>
      <c r="E6131" s="149"/>
      <c r="F6131" s="149"/>
      <c r="G6131" s="149"/>
      <c r="H6131" s="151"/>
      <c r="I6131" s="149"/>
      <c r="J6131" s="149"/>
      <c r="K6131" s="152"/>
      <c r="L6131" s="149"/>
      <c r="M6131" s="149"/>
      <c r="N6131" s="153"/>
      <c r="O6131" s="153"/>
      <c r="P6131" s="153"/>
    </row>
    <row r="6132" spans="1:16" x14ac:dyDescent="0.35">
      <c r="A6132" s="149"/>
      <c r="B6132" s="149"/>
      <c r="C6132" s="150"/>
      <c r="D6132" s="149"/>
      <c r="E6132" s="149"/>
      <c r="F6132" s="149"/>
      <c r="G6132" s="149"/>
      <c r="H6132" s="151"/>
      <c r="I6132" s="149"/>
      <c r="J6132" s="149"/>
      <c r="K6132" s="152"/>
      <c r="L6132" s="149"/>
      <c r="M6132" s="149"/>
      <c r="N6132" s="153"/>
      <c r="O6132" s="153"/>
      <c r="P6132" s="153"/>
    </row>
    <row r="6133" spans="1:16" x14ac:dyDescent="0.35">
      <c r="A6133" s="149"/>
      <c r="B6133" s="149"/>
      <c r="C6133" s="150"/>
      <c r="D6133" s="149"/>
      <c r="E6133" s="149"/>
      <c r="F6133" s="149"/>
      <c r="G6133" s="149"/>
      <c r="H6133" s="151"/>
      <c r="I6133" s="149"/>
      <c r="J6133" s="149"/>
      <c r="K6133" s="152"/>
      <c r="L6133" s="149"/>
      <c r="M6133" s="149"/>
      <c r="N6133" s="153"/>
      <c r="O6133" s="153"/>
      <c r="P6133" s="153"/>
    </row>
    <row r="6134" spans="1:16" x14ac:dyDescent="0.35">
      <c r="A6134" s="149"/>
      <c r="B6134" s="149"/>
      <c r="C6134" s="150"/>
      <c r="D6134" s="149"/>
      <c r="E6134" s="149"/>
      <c r="F6134" s="149"/>
      <c r="G6134" s="149"/>
      <c r="H6134" s="151"/>
      <c r="I6134" s="149"/>
      <c r="J6134" s="149"/>
      <c r="K6134" s="152"/>
      <c r="L6134" s="149"/>
      <c r="M6134" s="149"/>
      <c r="N6134" s="153"/>
      <c r="O6134" s="153"/>
      <c r="P6134" s="153"/>
    </row>
    <row r="6135" spans="1:16" x14ac:dyDescent="0.35">
      <c r="A6135" s="149"/>
      <c r="B6135" s="149"/>
      <c r="C6135" s="150"/>
      <c r="D6135" s="149"/>
      <c r="E6135" s="149"/>
      <c r="F6135" s="149"/>
      <c r="G6135" s="149"/>
      <c r="H6135" s="151"/>
      <c r="I6135" s="149"/>
      <c r="J6135" s="149"/>
      <c r="K6135" s="152"/>
      <c r="L6135" s="149"/>
      <c r="M6135" s="149"/>
      <c r="N6135" s="153"/>
      <c r="O6135" s="153"/>
      <c r="P6135" s="153"/>
    </row>
    <row r="6136" spans="1:16" x14ac:dyDescent="0.35">
      <c r="A6136" s="149"/>
      <c r="B6136" s="149"/>
      <c r="C6136" s="150"/>
      <c r="D6136" s="149"/>
      <c r="E6136" s="149"/>
      <c r="F6136" s="149"/>
      <c r="G6136" s="149"/>
      <c r="H6136" s="151"/>
      <c r="I6136" s="149"/>
      <c r="J6136" s="149"/>
      <c r="K6136" s="152"/>
      <c r="L6136" s="149"/>
      <c r="M6136" s="149"/>
      <c r="N6136" s="153"/>
      <c r="O6136" s="153"/>
      <c r="P6136" s="153"/>
    </row>
    <row r="6137" spans="1:16" x14ac:dyDescent="0.35">
      <c r="A6137" s="149"/>
      <c r="B6137" s="149"/>
      <c r="C6137" s="150"/>
      <c r="D6137" s="149"/>
      <c r="E6137" s="149"/>
      <c r="F6137" s="149"/>
      <c r="G6137" s="149"/>
      <c r="H6137" s="151"/>
      <c r="I6137" s="149"/>
      <c r="J6137" s="149"/>
      <c r="K6137" s="152"/>
      <c r="L6137" s="149"/>
      <c r="M6137" s="149"/>
      <c r="N6137" s="153"/>
      <c r="O6137" s="153"/>
      <c r="P6137" s="153"/>
    </row>
    <row r="6138" spans="1:16" x14ac:dyDescent="0.35">
      <c r="A6138" s="149"/>
      <c r="B6138" s="149"/>
      <c r="C6138" s="150"/>
      <c r="D6138" s="149"/>
      <c r="E6138" s="149"/>
      <c r="F6138" s="149"/>
      <c r="G6138" s="149"/>
      <c r="H6138" s="151"/>
      <c r="I6138" s="149"/>
      <c r="J6138" s="149"/>
      <c r="K6138" s="152"/>
      <c r="L6138" s="149"/>
      <c r="M6138" s="149"/>
      <c r="N6138" s="153"/>
      <c r="O6138" s="153"/>
      <c r="P6138" s="153"/>
    </row>
    <row r="6139" spans="1:16" x14ac:dyDescent="0.35">
      <c r="A6139" s="149"/>
      <c r="B6139" s="149"/>
      <c r="C6139" s="150"/>
      <c r="D6139" s="149"/>
      <c r="E6139" s="149"/>
      <c r="F6139" s="149"/>
      <c r="G6139" s="149"/>
      <c r="H6139" s="151"/>
      <c r="I6139" s="149"/>
      <c r="J6139" s="149"/>
      <c r="K6139" s="152"/>
      <c r="L6139" s="149"/>
      <c r="M6139" s="149"/>
      <c r="N6139" s="153"/>
      <c r="O6139" s="153"/>
      <c r="P6139" s="153"/>
    </row>
    <row r="6140" spans="1:16" x14ac:dyDescent="0.35">
      <c r="A6140" s="149"/>
      <c r="B6140" s="149"/>
      <c r="C6140" s="150"/>
      <c r="D6140" s="149"/>
      <c r="E6140" s="149"/>
      <c r="F6140" s="149"/>
      <c r="G6140" s="149"/>
      <c r="H6140" s="151"/>
      <c r="I6140" s="149"/>
      <c r="J6140" s="149"/>
      <c r="K6140" s="152"/>
      <c r="L6140" s="149"/>
      <c r="M6140" s="149"/>
      <c r="N6140" s="153"/>
      <c r="O6140" s="153"/>
      <c r="P6140" s="153"/>
    </row>
    <row r="6141" spans="1:16" x14ac:dyDescent="0.35">
      <c r="A6141" s="149"/>
      <c r="B6141" s="149"/>
      <c r="C6141" s="150"/>
      <c r="D6141" s="149"/>
      <c r="E6141" s="149"/>
      <c r="F6141" s="149"/>
      <c r="G6141" s="149"/>
      <c r="H6141" s="151"/>
      <c r="I6141" s="149"/>
      <c r="J6141" s="149"/>
      <c r="K6141" s="152"/>
      <c r="L6141" s="149"/>
      <c r="M6141" s="149"/>
      <c r="N6141" s="153"/>
      <c r="O6141" s="153"/>
      <c r="P6141" s="153"/>
    </row>
    <row r="6142" spans="1:16" x14ac:dyDescent="0.35">
      <c r="A6142" s="149"/>
      <c r="B6142" s="149"/>
      <c r="C6142" s="150"/>
      <c r="D6142" s="149"/>
      <c r="E6142" s="149"/>
      <c r="F6142" s="149"/>
      <c r="G6142" s="149"/>
      <c r="H6142" s="151"/>
      <c r="I6142" s="149"/>
      <c r="J6142" s="149"/>
      <c r="K6142" s="152"/>
      <c r="L6142" s="149"/>
      <c r="M6142" s="149"/>
      <c r="N6142" s="153"/>
      <c r="O6142" s="153"/>
      <c r="P6142" s="153"/>
    </row>
    <row r="6143" spans="1:16" x14ac:dyDescent="0.35">
      <c r="A6143" s="149"/>
      <c r="B6143" s="149"/>
      <c r="C6143" s="150"/>
      <c r="D6143" s="149"/>
      <c r="E6143" s="149"/>
      <c r="F6143" s="149"/>
      <c r="G6143" s="149"/>
      <c r="H6143" s="151"/>
      <c r="I6143" s="149"/>
      <c r="J6143" s="149"/>
      <c r="K6143" s="152"/>
      <c r="L6143" s="149"/>
      <c r="M6143" s="149"/>
      <c r="N6143" s="153"/>
      <c r="O6143" s="153"/>
      <c r="P6143" s="153"/>
    </row>
    <row r="6144" spans="1:16" x14ac:dyDescent="0.35">
      <c r="A6144" s="149"/>
      <c r="B6144" s="149"/>
      <c r="C6144" s="150"/>
      <c r="D6144" s="149"/>
      <c r="E6144" s="149"/>
      <c r="F6144" s="149"/>
      <c r="G6144" s="149"/>
      <c r="H6144" s="151"/>
      <c r="I6144" s="149"/>
      <c r="J6144" s="149"/>
      <c r="K6144" s="152"/>
      <c r="L6144" s="149"/>
      <c r="M6144" s="149"/>
      <c r="N6144" s="153"/>
      <c r="O6144" s="153"/>
      <c r="P6144" s="153"/>
    </row>
    <row r="6145" spans="1:16" x14ac:dyDescent="0.35">
      <c r="A6145" s="149"/>
      <c r="B6145" s="149"/>
      <c r="C6145" s="150"/>
      <c r="D6145" s="149"/>
      <c r="E6145" s="149"/>
      <c r="F6145" s="149"/>
      <c r="G6145" s="149"/>
      <c r="H6145" s="151"/>
      <c r="I6145" s="149"/>
      <c r="J6145" s="149"/>
      <c r="K6145" s="152"/>
      <c r="L6145" s="149"/>
      <c r="M6145" s="149"/>
      <c r="N6145" s="153"/>
      <c r="O6145" s="153"/>
      <c r="P6145" s="153"/>
    </row>
    <row r="6146" spans="1:16" x14ac:dyDescent="0.35">
      <c r="A6146" s="149"/>
      <c r="B6146" s="149"/>
      <c r="C6146" s="150"/>
      <c r="D6146" s="149"/>
      <c r="E6146" s="149"/>
      <c r="F6146" s="149"/>
      <c r="G6146" s="149"/>
      <c r="H6146" s="151"/>
      <c r="I6146" s="149"/>
      <c r="J6146" s="149"/>
      <c r="K6146" s="152"/>
      <c r="L6146" s="149"/>
      <c r="M6146" s="149"/>
      <c r="N6146" s="153"/>
      <c r="O6146" s="153"/>
      <c r="P6146" s="153"/>
    </row>
    <row r="6147" spans="1:16" x14ac:dyDescent="0.35">
      <c r="A6147" s="149"/>
      <c r="B6147" s="149"/>
      <c r="C6147" s="150"/>
      <c r="D6147" s="149"/>
      <c r="E6147" s="149"/>
      <c r="F6147" s="149"/>
      <c r="G6147" s="149"/>
      <c r="H6147" s="151"/>
      <c r="I6147" s="149"/>
      <c r="J6147" s="149"/>
      <c r="K6147" s="152"/>
      <c r="L6147" s="149"/>
      <c r="M6147" s="149"/>
      <c r="N6147" s="153"/>
      <c r="O6147" s="153"/>
      <c r="P6147" s="153"/>
    </row>
    <row r="6148" spans="1:16" x14ac:dyDescent="0.35">
      <c r="A6148" s="149"/>
      <c r="B6148" s="149"/>
      <c r="C6148" s="150"/>
      <c r="D6148" s="149"/>
      <c r="E6148" s="149"/>
      <c r="F6148" s="149"/>
      <c r="G6148" s="149"/>
      <c r="H6148" s="151"/>
      <c r="I6148" s="149"/>
      <c r="J6148" s="149"/>
      <c r="K6148" s="152"/>
      <c r="L6148" s="149"/>
      <c r="M6148" s="149"/>
      <c r="N6148" s="153"/>
      <c r="O6148" s="153"/>
      <c r="P6148" s="153"/>
    </row>
    <row r="6149" spans="1:16" x14ac:dyDescent="0.35">
      <c r="A6149" s="149"/>
      <c r="B6149" s="149"/>
      <c r="C6149" s="150"/>
      <c r="D6149" s="149"/>
      <c r="E6149" s="149"/>
      <c r="F6149" s="149"/>
      <c r="G6149" s="149"/>
      <c r="H6149" s="151"/>
      <c r="I6149" s="149"/>
      <c r="J6149" s="149"/>
      <c r="K6149" s="152"/>
      <c r="L6149" s="149"/>
      <c r="M6149" s="149"/>
      <c r="N6149" s="153"/>
      <c r="O6149" s="153"/>
      <c r="P6149" s="153"/>
    </row>
    <row r="6150" spans="1:16" x14ac:dyDescent="0.35">
      <c r="A6150" s="149"/>
      <c r="B6150" s="149"/>
      <c r="C6150" s="150"/>
      <c r="D6150" s="149"/>
      <c r="E6150" s="149"/>
      <c r="F6150" s="149"/>
      <c r="G6150" s="149"/>
      <c r="H6150" s="151"/>
      <c r="I6150" s="149"/>
      <c r="J6150" s="149"/>
      <c r="K6150" s="152"/>
      <c r="L6150" s="149"/>
      <c r="M6150" s="149"/>
      <c r="N6150" s="153"/>
      <c r="O6150" s="153"/>
      <c r="P6150" s="153"/>
    </row>
    <row r="6151" spans="1:16" x14ac:dyDescent="0.35">
      <c r="A6151" s="149"/>
      <c r="B6151" s="149"/>
      <c r="C6151" s="150"/>
      <c r="D6151" s="149"/>
      <c r="E6151" s="149"/>
      <c r="F6151" s="149"/>
      <c r="G6151" s="149"/>
      <c r="H6151" s="151"/>
      <c r="I6151" s="149"/>
      <c r="J6151" s="149"/>
      <c r="K6151" s="152"/>
      <c r="L6151" s="149"/>
      <c r="M6151" s="149"/>
      <c r="N6151" s="153"/>
      <c r="O6151" s="153"/>
      <c r="P6151" s="153"/>
    </row>
    <row r="6152" spans="1:16" x14ac:dyDescent="0.35">
      <c r="A6152" s="149"/>
      <c r="B6152" s="149"/>
      <c r="C6152" s="150"/>
      <c r="D6152" s="149"/>
      <c r="E6152" s="149"/>
      <c r="F6152" s="149"/>
      <c r="G6152" s="149"/>
      <c r="H6152" s="151"/>
      <c r="I6152" s="149"/>
      <c r="J6152" s="149"/>
      <c r="K6152" s="152"/>
      <c r="L6152" s="149"/>
      <c r="M6152" s="149"/>
      <c r="N6152" s="153"/>
      <c r="O6152" s="153"/>
      <c r="P6152" s="153"/>
    </row>
    <row r="6153" spans="1:16" x14ac:dyDescent="0.35">
      <c r="A6153" s="149"/>
      <c r="B6153" s="149"/>
      <c r="C6153" s="150"/>
      <c r="D6153" s="149"/>
      <c r="E6153" s="149"/>
      <c r="F6153" s="149"/>
      <c r="G6153" s="149"/>
      <c r="H6153" s="151"/>
      <c r="I6153" s="149"/>
      <c r="J6153" s="149"/>
      <c r="K6153" s="152"/>
      <c r="L6153" s="149"/>
      <c r="M6153" s="149"/>
      <c r="N6153" s="153"/>
      <c r="O6153" s="153"/>
      <c r="P6153" s="153"/>
    </row>
    <row r="6154" spans="1:16" x14ac:dyDescent="0.35">
      <c r="A6154" s="149"/>
      <c r="B6154" s="149"/>
      <c r="C6154" s="150"/>
      <c r="D6154" s="149"/>
      <c r="E6154" s="149"/>
      <c r="F6154" s="149"/>
      <c r="G6154" s="149"/>
      <c r="H6154" s="151"/>
      <c r="I6154" s="149"/>
      <c r="J6154" s="149"/>
      <c r="K6154" s="152"/>
      <c r="L6154" s="149"/>
      <c r="M6154" s="149"/>
      <c r="N6154" s="153"/>
      <c r="O6154" s="153"/>
      <c r="P6154" s="153"/>
    </row>
    <row r="6155" spans="1:16" x14ac:dyDescent="0.35">
      <c r="A6155" s="149"/>
      <c r="B6155" s="149"/>
      <c r="C6155" s="150"/>
      <c r="D6155" s="149"/>
      <c r="E6155" s="149"/>
      <c r="F6155" s="149"/>
      <c r="G6155" s="149"/>
      <c r="H6155" s="151"/>
      <c r="I6155" s="149"/>
      <c r="J6155" s="149"/>
      <c r="K6155" s="152"/>
      <c r="L6155" s="149"/>
      <c r="M6155" s="149"/>
      <c r="N6155" s="153"/>
      <c r="O6155" s="153"/>
      <c r="P6155" s="153"/>
    </row>
    <row r="6156" spans="1:16" x14ac:dyDescent="0.35">
      <c r="A6156" s="149"/>
      <c r="B6156" s="149"/>
      <c r="C6156" s="150"/>
      <c r="D6156" s="149"/>
      <c r="E6156" s="149"/>
      <c r="F6156" s="149"/>
      <c r="G6156" s="149"/>
      <c r="H6156" s="151"/>
      <c r="I6156" s="149"/>
      <c r="J6156" s="149"/>
      <c r="K6156" s="152"/>
      <c r="L6156" s="149"/>
      <c r="M6156" s="149"/>
      <c r="N6156" s="153"/>
      <c r="O6156" s="153"/>
      <c r="P6156" s="153"/>
    </row>
    <row r="6157" spans="1:16" x14ac:dyDescent="0.35">
      <c r="A6157" s="149"/>
      <c r="B6157" s="149"/>
      <c r="C6157" s="150"/>
      <c r="D6157" s="149"/>
      <c r="E6157" s="149"/>
      <c r="F6157" s="149"/>
      <c r="G6157" s="149"/>
      <c r="H6157" s="151"/>
      <c r="I6157" s="149"/>
      <c r="J6157" s="149"/>
      <c r="K6157" s="152"/>
      <c r="L6157" s="149"/>
      <c r="M6157" s="149"/>
      <c r="N6157" s="153"/>
      <c r="O6157" s="153"/>
      <c r="P6157" s="153"/>
    </row>
    <row r="6158" spans="1:16" x14ac:dyDescent="0.35">
      <c r="A6158" s="149"/>
      <c r="B6158" s="149"/>
      <c r="C6158" s="150"/>
      <c r="D6158" s="149"/>
      <c r="E6158" s="149"/>
      <c r="F6158" s="149"/>
      <c r="G6158" s="149"/>
      <c r="H6158" s="151"/>
      <c r="I6158" s="149"/>
      <c r="J6158" s="149"/>
      <c r="K6158" s="152"/>
      <c r="L6158" s="149"/>
      <c r="M6158" s="149"/>
      <c r="N6158" s="153"/>
      <c r="O6158" s="153"/>
      <c r="P6158" s="153"/>
    </row>
    <row r="6159" spans="1:16" x14ac:dyDescent="0.35">
      <c r="A6159" s="149"/>
      <c r="B6159" s="149"/>
      <c r="C6159" s="150"/>
      <c r="D6159" s="149"/>
      <c r="E6159" s="149"/>
      <c r="F6159" s="149"/>
      <c r="G6159" s="149"/>
      <c r="H6159" s="151"/>
      <c r="I6159" s="149"/>
      <c r="J6159" s="149"/>
      <c r="K6159" s="152"/>
      <c r="L6159" s="149"/>
      <c r="M6159" s="149"/>
      <c r="N6159" s="153"/>
      <c r="O6159" s="153"/>
      <c r="P6159" s="153"/>
    </row>
    <row r="6160" spans="1:16" x14ac:dyDescent="0.35">
      <c r="A6160" s="149"/>
      <c r="B6160" s="149"/>
      <c r="C6160" s="150"/>
      <c r="D6160" s="149"/>
      <c r="E6160" s="149"/>
      <c r="F6160" s="149"/>
      <c r="G6160" s="149"/>
      <c r="H6160" s="151"/>
      <c r="I6160" s="149"/>
      <c r="J6160" s="149"/>
      <c r="K6160" s="152"/>
      <c r="L6160" s="149"/>
      <c r="M6160" s="149"/>
      <c r="N6160" s="153"/>
      <c r="O6160" s="153"/>
      <c r="P6160" s="153"/>
    </row>
    <row r="6161" spans="1:16" x14ac:dyDescent="0.35">
      <c r="A6161" s="149"/>
      <c r="B6161" s="149"/>
      <c r="C6161" s="150"/>
      <c r="D6161" s="149"/>
      <c r="E6161" s="149"/>
      <c r="F6161" s="149"/>
      <c r="G6161" s="149"/>
      <c r="H6161" s="151"/>
      <c r="I6161" s="149"/>
      <c r="J6161" s="149"/>
      <c r="K6161" s="152"/>
      <c r="L6161" s="149"/>
      <c r="M6161" s="149"/>
      <c r="N6161" s="153"/>
      <c r="O6161" s="153"/>
      <c r="P6161" s="153"/>
    </row>
    <row r="6162" spans="1:16" x14ac:dyDescent="0.35">
      <c r="A6162" s="149"/>
      <c r="B6162" s="149"/>
      <c r="C6162" s="150"/>
      <c r="D6162" s="149"/>
      <c r="E6162" s="149"/>
      <c r="F6162" s="149"/>
      <c r="G6162" s="149"/>
      <c r="H6162" s="151"/>
      <c r="I6162" s="149"/>
      <c r="J6162" s="149"/>
      <c r="K6162" s="152"/>
      <c r="L6162" s="149"/>
      <c r="M6162" s="149"/>
      <c r="N6162" s="153"/>
      <c r="O6162" s="153"/>
      <c r="P6162" s="153"/>
    </row>
    <row r="6163" spans="1:16" x14ac:dyDescent="0.35">
      <c r="A6163" s="149"/>
      <c r="B6163" s="149"/>
      <c r="C6163" s="150"/>
      <c r="D6163" s="149"/>
      <c r="E6163" s="149"/>
      <c r="F6163" s="149"/>
      <c r="G6163" s="149"/>
      <c r="H6163" s="151"/>
      <c r="I6163" s="149"/>
      <c r="J6163" s="149"/>
      <c r="K6163" s="152"/>
      <c r="L6163" s="149"/>
      <c r="M6163" s="149"/>
      <c r="N6163" s="153"/>
      <c r="O6163" s="153"/>
      <c r="P6163" s="153"/>
    </row>
    <row r="6164" spans="1:16" x14ac:dyDescent="0.35">
      <c r="A6164" s="149"/>
      <c r="B6164" s="149"/>
      <c r="C6164" s="150"/>
      <c r="D6164" s="149"/>
      <c r="E6164" s="149"/>
      <c r="F6164" s="149"/>
      <c r="G6164" s="149"/>
      <c r="H6164" s="151"/>
      <c r="I6164" s="149"/>
      <c r="J6164" s="149"/>
      <c r="K6164" s="152"/>
      <c r="L6164" s="149"/>
      <c r="M6164" s="149"/>
      <c r="N6164" s="153"/>
      <c r="O6164" s="153"/>
      <c r="P6164" s="153"/>
    </row>
    <row r="6165" spans="1:16" x14ac:dyDescent="0.35">
      <c r="A6165" s="149"/>
      <c r="B6165" s="149"/>
      <c r="C6165" s="150"/>
      <c r="D6165" s="149"/>
      <c r="E6165" s="149"/>
      <c r="F6165" s="149"/>
      <c r="G6165" s="149"/>
      <c r="H6165" s="151"/>
      <c r="I6165" s="149"/>
      <c r="J6165" s="149"/>
      <c r="K6165" s="152"/>
      <c r="L6165" s="149"/>
      <c r="M6165" s="149"/>
      <c r="N6165" s="153"/>
      <c r="O6165" s="153"/>
      <c r="P6165" s="153"/>
    </row>
    <row r="6166" spans="1:16" x14ac:dyDescent="0.35">
      <c r="A6166" s="149"/>
      <c r="B6166" s="149"/>
      <c r="C6166" s="150"/>
      <c r="D6166" s="149"/>
      <c r="E6166" s="149"/>
      <c r="F6166" s="149"/>
      <c r="G6166" s="149"/>
      <c r="H6166" s="151"/>
      <c r="I6166" s="149"/>
      <c r="J6166" s="149"/>
      <c r="K6166" s="152"/>
      <c r="L6166" s="149"/>
      <c r="M6166" s="149"/>
      <c r="N6166" s="153"/>
      <c r="O6166" s="153"/>
      <c r="P6166" s="153"/>
    </row>
    <row r="6167" spans="1:16" x14ac:dyDescent="0.35">
      <c r="A6167" s="149"/>
      <c r="B6167" s="149"/>
      <c r="C6167" s="150"/>
      <c r="D6167" s="149"/>
      <c r="E6167" s="149"/>
      <c r="F6167" s="149"/>
      <c r="G6167" s="149"/>
      <c r="H6167" s="151"/>
      <c r="I6167" s="149"/>
      <c r="J6167" s="149"/>
      <c r="K6167" s="152"/>
      <c r="L6167" s="149"/>
      <c r="M6167" s="149"/>
      <c r="N6167" s="153"/>
      <c r="O6167" s="153"/>
      <c r="P6167" s="153"/>
    </row>
    <row r="6168" spans="1:16" x14ac:dyDescent="0.35">
      <c r="A6168" s="149"/>
      <c r="B6168" s="149"/>
      <c r="C6168" s="150"/>
      <c r="D6168" s="149"/>
      <c r="E6168" s="149"/>
      <c r="F6168" s="149"/>
      <c r="G6168" s="149"/>
      <c r="H6168" s="151"/>
      <c r="I6168" s="149"/>
      <c r="J6168" s="149"/>
      <c r="K6168" s="152"/>
      <c r="L6168" s="149"/>
      <c r="M6168" s="149"/>
      <c r="N6168" s="153"/>
      <c r="O6168" s="153"/>
      <c r="P6168" s="153"/>
    </row>
    <row r="6169" spans="1:16" x14ac:dyDescent="0.35">
      <c r="A6169" s="149"/>
      <c r="B6169" s="149"/>
      <c r="C6169" s="150"/>
      <c r="D6169" s="149"/>
      <c r="E6169" s="149"/>
      <c r="F6169" s="149"/>
      <c r="G6169" s="149"/>
      <c r="H6169" s="151"/>
      <c r="I6169" s="149"/>
      <c r="J6169" s="149"/>
      <c r="K6169" s="152"/>
      <c r="L6169" s="149"/>
      <c r="M6169" s="149"/>
      <c r="N6169" s="153"/>
      <c r="O6169" s="153"/>
      <c r="P6169" s="153"/>
    </row>
    <row r="6170" spans="1:16" x14ac:dyDescent="0.35">
      <c r="A6170" s="149"/>
      <c r="B6170" s="149"/>
      <c r="C6170" s="150"/>
      <c r="D6170" s="149"/>
      <c r="E6170" s="149"/>
      <c r="F6170" s="149"/>
      <c r="G6170" s="149"/>
      <c r="H6170" s="151"/>
      <c r="I6170" s="149"/>
      <c r="J6170" s="149"/>
      <c r="K6170" s="152"/>
      <c r="L6170" s="149"/>
      <c r="M6170" s="149"/>
      <c r="N6170" s="153"/>
      <c r="O6170" s="153"/>
      <c r="P6170" s="153"/>
    </row>
    <row r="6171" spans="1:16" x14ac:dyDescent="0.35">
      <c r="A6171" s="149"/>
      <c r="B6171" s="149"/>
      <c r="C6171" s="150"/>
      <c r="D6171" s="149"/>
      <c r="E6171" s="149"/>
      <c r="F6171" s="149"/>
      <c r="G6171" s="149"/>
      <c r="H6171" s="151"/>
      <c r="I6171" s="149"/>
      <c r="J6171" s="149"/>
      <c r="K6171" s="152"/>
      <c r="L6171" s="149"/>
      <c r="M6171" s="149"/>
      <c r="N6171" s="153"/>
      <c r="O6171" s="153"/>
      <c r="P6171" s="153"/>
    </row>
    <row r="6172" spans="1:16" x14ac:dyDescent="0.35">
      <c r="A6172" s="149"/>
      <c r="B6172" s="149"/>
      <c r="C6172" s="150"/>
      <c r="D6172" s="149"/>
      <c r="E6172" s="149"/>
      <c r="F6172" s="149"/>
      <c r="G6172" s="149"/>
      <c r="H6172" s="151"/>
      <c r="I6172" s="149"/>
      <c r="J6172" s="149"/>
      <c r="K6172" s="152"/>
      <c r="L6172" s="149"/>
      <c r="M6172" s="149"/>
      <c r="N6172" s="153"/>
      <c r="O6172" s="153"/>
      <c r="P6172" s="153"/>
    </row>
    <row r="6173" spans="1:16" x14ac:dyDescent="0.35">
      <c r="A6173" s="149"/>
      <c r="B6173" s="149"/>
      <c r="C6173" s="150"/>
      <c r="D6173" s="149"/>
      <c r="E6173" s="149"/>
      <c r="F6173" s="149"/>
      <c r="G6173" s="149"/>
      <c r="H6173" s="151"/>
      <c r="I6173" s="149"/>
      <c r="J6173" s="149"/>
      <c r="K6173" s="152"/>
      <c r="L6173" s="149"/>
      <c r="M6173" s="149"/>
      <c r="N6173" s="153"/>
      <c r="O6173" s="153"/>
      <c r="P6173" s="153"/>
    </row>
    <row r="6174" spans="1:16" x14ac:dyDescent="0.35">
      <c r="A6174" s="149"/>
      <c r="B6174" s="149"/>
      <c r="C6174" s="150"/>
      <c r="D6174" s="149"/>
      <c r="E6174" s="149"/>
      <c r="F6174" s="149"/>
      <c r="G6174" s="149"/>
      <c r="H6174" s="151"/>
      <c r="I6174" s="149"/>
      <c r="J6174" s="149"/>
      <c r="K6174" s="152"/>
      <c r="L6174" s="149"/>
      <c r="M6174" s="149"/>
      <c r="N6174" s="153"/>
      <c r="O6174" s="153"/>
      <c r="P6174" s="153"/>
    </row>
    <row r="6175" spans="1:16" x14ac:dyDescent="0.35">
      <c r="A6175" s="149"/>
      <c r="B6175" s="149"/>
      <c r="C6175" s="150"/>
      <c r="D6175" s="149"/>
      <c r="E6175" s="149"/>
      <c r="F6175" s="149"/>
      <c r="G6175" s="149"/>
      <c r="H6175" s="151"/>
      <c r="I6175" s="149"/>
      <c r="J6175" s="149"/>
      <c r="K6175" s="152"/>
      <c r="L6175" s="149"/>
      <c r="M6175" s="149"/>
      <c r="N6175" s="153"/>
      <c r="O6175" s="153"/>
      <c r="P6175" s="153"/>
    </row>
    <row r="6176" spans="1:16" x14ac:dyDescent="0.35">
      <c r="A6176" s="149"/>
      <c r="B6176" s="149"/>
      <c r="C6176" s="150"/>
      <c r="D6176" s="149"/>
      <c r="E6176" s="149"/>
      <c r="F6176" s="149"/>
      <c r="G6176" s="149"/>
      <c r="H6176" s="151"/>
      <c r="I6176" s="149"/>
      <c r="J6176" s="149"/>
      <c r="K6176" s="152"/>
      <c r="L6176" s="149"/>
      <c r="M6176" s="149"/>
      <c r="N6176" s="153"/>
      <c r="O6176" s="153"/>
      <c r="P6176" s="153"/>
    </row>
    <row r="6177" spans="1:16" x14ac:dyDescent="0.35">
      <c r="A6177" s="149"/>
      <c r="B6177" s="149"/>
      <c r="C6177" s="150"/>
      <c r="D6177" s="149"/>
      <c r="E6177" s="149"/>
      <c r="F6177" s="149"/>
      <c r="G6177" s="149"/>
      <c r="H6177" s="151"/>
      <c r="I6177" s="149"/>
      <c r="J6177" s="149"/>
      <c r="K6177" s="152"/>
      <c r="L6177" s="149"/>
      <c r="M6177" s="149"/>
      <c r="N6177" s="153"/>
      <c r="O6177" s="153"/>
      <c r="P6177" s="153"/>
    </row>
    <row r="6178" spans="1:16" x14ac:dyDescent="0.35">
      <c r="A6178" s="149"/>
      <c r="B6178" s="149"/>
      <c r="C6178" s="150"/>
      <c r="D6178" s="149"/>
      <c r="E6178" s="149"/>
      <c r="F6178" s="149"/>
      <c r="G6178" s="149"/>
      <c r="H6178" s="151"/>
      <c r="I6178" s="149"/>
      <c r="J6178" s="149"/>
      <c r="K6178" s="152"/>
      <c r="L6178" s="149"/>
      <c r="M6178" s="149"/>
      <c r="N6178" s="153"/>
      <c r="O6178" s="153"/>
      <c r="P6178" s="153"/>
    </row>
    <row r="6179" spans="1:16" x14ac:dyDescent="0.35">
      <c r="A6179" s="149"/>
      <c r="B6179" s="149"/>
      <c r="C6179" s="150"/>
      <c r="D6179" s="149"/>
      <c r="E6179" s="149"/>
      <c r="F6179" s="149"/>
      <c r="G6179" s="149"/>
      <c r="H6179" s="151"/>
      <c r="I6179" s="149"/>
      <c r="J6179" s="149"/>
      <c r="K6179" s="152"/>
      <c r="L6179" s="149"/>
      <c r="M6179" s="149"/>
      <c r="N6179" s="153"/>
      <c r="O6179" s="153"/>
      <c r="P6179" s="153"/>
    </row>
    <row r="6180" spans="1:16" x14ac:dyDescent="0.35">
      <c r="A6180" s="149"/>
      <c r="B6180" s="149"/>
      <c r="C6180" s="150"/>
      <c r="D6180" s="149"/>
      <c r="E6180" s="149"/>
      <c r="F6180" s="149"/>
      <c r="G6180" s="149"/>
      <c r="H6180" s="151"/>
      <c r="I6180" s="149"/>
      <c r="J6180" s="149"/>
      <c r="K6180" s="152"/>
      <c r="L6180" s="149"/>
      <c r="M6180" s="149"/>
      <c r="N6180" s="153"/>
      <c r="O6180" s="153"/>
      <c r="P6180" s="153"/>
    </row>
    <row r="6181" spans="1:16" x14ac:dyDescent="0.35">
      <c r="A6181" s="149"/>
      <c r="B6181" s="149"/>
      <c r="C6181" s="150"/>
      <c r="D6181" s="149"/>
      <c r="E6181" s="149"/>
      <c r="F6181" s="149"/>
      <c r="G6181" s="149"/>
      <c r="H6181" s="151"/>
      <c r="I6181" s="149"/>
      <c r="J6181" s="149"/>
      <c r="K6181" s="152"/>
      <c r="L6181" s="149"/>
      <c r="M6181" s="149"/>
      <c r="N6181" s="153"/>
      <c r="O6181" s="153"/>
      <c r="P6181" s="153"/>
    </row>
    <row r="6182" spans="1:16" x14ac:dyDescent="0.35">
      <c r="A6182" s="149"/>
      <c r="B6182" s="149"/>
      <c r="C6182" s="150"/>
      <c r="D6182" s="149"/>
      <c r="E6182" s="149"/>
      <c r="F6182" s="149"/>
      <c r="G6182" s="149"/>
      <c r="H6182" s="151"/>
      <c r="I6182" s="149"/>
      <c r="J6182" s="149"/>
      <c r="K6182" s="152"/>
      <c r="L6182" s="149"/>
      <c r="M6182" s="149"/>
      <c r="N6182" s="153"/>
      <c r="O6182" s="153"/>
      <c r="P6182" s="153"/>
    </row>
    <row r="6183" spans="1:16" x14ac:dyDescent="0.35">
      <c r="A6183" s="149"/>
      <c r="B6183" s="149"/>
      <c r="C6183" s="150"/>
      <c r="D6183" s="149"/>
      <c r="E6183" s="149"/>
      <c r="F6183" s="149"/>
      <c r="G6183" s="149"/>
      <c r="H6183" s="151"/>
      <c r="I6183" s="149"/>
      <c r="J6183" s="149"/>
      <c r="K6183" s="152"/>
      <c r="L6183" s="149"/>
      <c r="M6183" s="149"/>
      <c r="N6183" s="153"/>
      <c r="O6183" s="153"/>
      <c r="P6183" s="153"/>
    </row>
    <row r="6184" spans="1:16" x14ac:dyDescent="0.35">
      <c r="A6184" s="149"/>
      <c r="B6184" s="149"/>
      <c r="C6184" s="150"/>
      <c r="D6184" s="149"/>
      <c r="E6184" s="149"/>
      <c r="F6184" s="149"/>
      <c r="G6184" s="149"/>
      <c r="H6184" s="151"/>
      <c r="I6184" s="149"/>
      <c r="J6184" s="149"/>
      <c r="K6184" s="152"/>
      <c r="L6184" s="149"/>
      <c r="M6184" s="149"/>
      <c r="N6184" s="153"/>
      <c r="O6184" s="153"/>
      <c r="P6184" s="153"/>
    </row>
    <row r="6185" spans="1:16" x14ac:dyDescent="0.35">
      <c r="A6185" s="149"/>
      <c r="B6185" s="149"/>
      <c r="C6185" s="150"/>
      <c r="D6185" s="149"/>
      <c r="E6185" s="149"/>
      <c r="F6185" s="149"/>
      <c r="G6185" s="149"/>
      <c r="H6185" s="151"/>
      <c r="I6185" s="149"/>
      <c r="J6185" s="149"/>
      <c r="K6185" s="152"/>
      <c r="L6185" s="149"/>
      <c r="M6185" s="149"/>
      <c r="N6185" s="153"/>
      <c r="O6185" s="153"/>
      <c r="P6185" s="153"/>
    </row>
    <row r="6186" spans="1:16" x14ac:dyDescent="0.35">
      <c r="A6186" s="149"/>
      <c r="B6186" s="149"/>
      <c r="C6186" s="150"/>
      <c r="D6186" s="149"/>
      <c r="E6186" s="149"/>
      <c r="F6186" s="149"/>
      <c r="G6186" s="149"/>
      <c r="H6186" s="151"/>
      <c r="I6186" s="149"/>
      <c r="J6186" s="149"/>
      <c r="K6186" s="152"/>
      <c r="L6186" s="149"/>
      <c r="M6186" s="149"/>
      <c r="N6186" s="153"/>
      <c r="O6186" s="153"/>
      <c r="P6186" s="153"/>
    </row>
    <row r="6187" spans="1:16" x14ac:dyDescent="0.35">
      <c r="A6187" s="149"/>
      <c r="B6187" s="149"/>
      <c r="C6187" s="150"/>
      <c r="D6187" s="149"/>
      <c r="E6187" s="149"/>
      <c r="F6187" s="149"/>
      <c r="G6187" s="149"/>
      <c r="H6187" s="151"/>
      <c r="I6187" s="149"/>
      <c r="J6187" s="149"/>
      <c r="K6187" s="152"/>
      <c r="L6187" s="149"/>
      <c r="M6187" s="149"/>
      <c r="N6187" s="153"/>
      <c r="O6187" s="153"/>
      <c r="P6187" s="153"/>
    </row>
    <row r="6188" spans="1:16" x14ac:dyDescent="0.35">
      <c r="A6188" s="149"/>
      <c r="B6188" s="149"/>
      <c r="C6188" s="150"/>
      <c r="D6188" s="149"/>
      <c r="E6188" s="149"/>
      <c r="F6188" s="149"/>
      <c r="G6188" s="149"/>
      <c r="H6188" s="151"/>
      <c r="I6188" s="149"/>
      <c r="J6188" s="149"/>
      <c r="K6188" s="152"/>
      <c r="L6188" s="149"/>
      <c r="M6188" s="149"/>
      <c r="N6188" s="153"/>
      <c r="O6188" s="153"/>
      <c r="P6188" s="153"/>
    </row>
    <row r="6189" spans="1:16" x14ac:dyDescent="0.35">
      <c r="A6189" s="149"/>
      <c r="B6189" s="149"/>
      <c r="C6189" s="150"/>
      <c r="D6189" s="149"/>
      <c r="E6189" s="149"/>
      <c r="F6189" s="149"/>
      <c r="G6189" s="149"/>
      <c r="H6189" s="151"/>
      <c r="I6189" s="149"/>
      <c r="J6189" s="149"/>
      <c r="K6189" s="152"/>
      <c r="L6189" s="149"/>
      <c r="M6189" s="149"/>
      <c r="N6189" s="153"/>
      <c r="O6189" s="153"/>
      <c r="P6189" s="153"/>
    </row>
    <row r="6190" spans="1:16" x14ac:dyDescent="0.35">
      <c r="A6190" s="149"/>
      <c r="B6190" s="149"/>
      <c r="C6190" s="150"/>
      <c r="D6190" s="149"/>
      <c r="E6190" s="149"/>
      <c r="F6190" s="149"/>
      <c r="G6190" s="149"/>
      <c r="H6190" s="151"/>
      <c r="I6190" s="149"/>
      <c r="J6190" s="149"/>
      <c r="K6190" s="152"/>
      <c r="L6190" s="149"/>
      <c r="M6190" s="149"/>
      <c r="N6190" s="153"/>
      <c r="O6190" s="153"/>
      <c r="P6190" s="153"/>
    </row>
    <row r="6191" spans="1:16" x14ac:dyDescent="0.35">
      <c r="A6191" s="149"/>
      <c r="B6191" s="149"/>
      <c r="C6191" s="150"/>
      <c r="D6191" s="149"/>
      <c r="E6191" s="149"/>
      <c r="F6191" s="149"/>
      <c r="G6191" s="149"/>
      <c r="H6191" s="151"/>
      <c r="I6191" s="149"/>
      <c r="J6191" s="149"/>
      <c r="K6191" s="152"/>
      <c r="L6191" s="149"/>
      <c r="M6191" s="149"/>
      <c r="N6191" s="153"/>
      <c r="O6191" s="153"/>
      <c r="P6191" s="153"/>
    </row>
    <row r="6192" spans="1:16" x14ac:dyDescent="0.35">
      <c r="A6192" s="149"/>
      <c r="B6192" s="149"/>
      <c r="C6192" s="150"/>
      <c r="D6192" s="149"/>
      <c r="E6192" s="149"/>
      <c r="F6192" s="149"/>
      <c r="G6192" s="149"/>
      <c r="H6192" s="151"/>
      <c r="I6192" s="149"/>
      <c r="J6192" s="149"/>
      <c r="K6192" s="152"/>
      <c r="L6192" s="149"/>
      <c r="M6192" s="149"/>
      <c r="N6192" s="153"/>
      <c r="O6192" s="153"/>
      <c r="P6192" s="153"/>
    </row>
    <row r="6193" spans="1:16" x14ac:dyDescent="0.35">
      <c r="A6193" s="149"/>
      <c r="B6193" s="149"/>
      <c r="C6193" s="150"/>
      <c r="D6193" s="149"/>
      <c r="E6193" s="149"/>
      <c r="F6193" s="149"/>
      <c r="G6193" s="149"/>
      <c r="H6193" s="151"/>
      <c r="I6193" s="149"/>
      <c r="J6193" s="149"/>
      <c r="K6193" s="152"/>
      <c r="L6193" s="149"/>
      <c r="M6193" s="149"/>
      <c r="N6193" s="153"/>
      <c r="O6193" s="153"/>
      <c r="P6193" s="153"/>
    </row>
    <row r="6194" spans="1:16" x14ac:dyDescent="0.35">
      <c r="A6194" s="149"/>
      <c r="B6194" s="149"/>
      <c r="C6194" s="150"/>
      <c r="D6194" s="149"/>
      <c r="E6194" s="149"/>
      <c r="F6194" s="149"/>
      <c r="G6194" s="149"/>
      <c r="H6194" s="151"/>
      <c r="I6194" s="149"/>
      <c r="J6194" s="149"/>
      <c r="K6194" s="152"/>
      <c r="L6194" s="149"/>
      <c r="M6194" s="149"/>
      <c r="N6194" s="153"/>
      <c r="O6194" s="153"/>
      <c r="P6194" s="153"/>
    </row>
    <row r="6195" spans="1:16" x14ac:dyDescent="0.35">
      <c r="A6195" s="149"/>
      <c r="B6195" s="149"/>
      <c r="C6195" s="150"/>
      <c r="D6195" s="149"/>
      <c r="E6195" s="149"/>
      <c r="F6195" s="149"/>
      <c r="G6195" s="149"/>
      <c r="H6195" s="151"/>
      <c r="I6195" s="149"/>
      <c r="J6195" s="149"/>
      <c r="K6195" s="152"/>
      <c r="L6195" s="149"/>
      <c r="M6195" s="149"/>
      <c r="N6195" s="153"/>
      <c r="O6195" s="153"/>
      <c r="P6195" s="153"/>
    </row>
    <row r="6196" spans="1:16" x14ac:dyDescent="0.35">
      <c r="A6196" s="149"/>
      <c r="B6196" s="149"/>
      <c r="C6196" s="150"/>
      <c r="D6196" s="149"/>
      <c r="E6196" s="149"/>
      <c r="F6196" s="149"/>
      <c r="G6196" s="149"/>
      <c r="H6196" s="151"/>
      <c r="I6196" s="149"/>
      <c r="J6196" s="149"/>
      <c r="K6196" s="152"/>
      <c r="L6196" s="149"/>
      <c r="M6196" s="149"/>
      <c r="N6196" s="153"/>
      <c r="O6196" s="153"/>
      <c r="P6196" s="153"/>
    </row>
    <row r="6197" spans="1:16" x14ac:dyDescent="0.35">
      <c r="A6197" s="149"/>
      <c r="B6197" s="149"/>
      <c r="C6197" s="150"/>
      <c r="D6197" s="149"/>
      <c r="E6197" s="149"/>
      <c r="F6197" s="149"/>
      <c r="G6197" s="149"/>
      <c r="H6197" s="151"/>
      <c r="I6197" s="149"/>
      <c r="J6197" s="149"/>
      <c r="K6197" s="152"/>
      <c r="L6197" s="149"/>
      <c r="M6197" s="149"/>
      <c r="N6197" s="153"/>
      <c r="O6197" s="153"/>
      <c r="P6197" s="153"/>
    </row>
    <row r="6198" spans="1:16" x14ac:dyDescent="0.35">
      <c r="A6198" s="149"/>
      <c r="B6198" s="149"/>
      <c r="C6198" s="150"/>
      <c r="D6198" s="149"/>
      <c r="E6198" s="149"/>
      <c r="F6198" s="149"/>
      <c r="G6198" s="149"/>
      <c r="H6198" s="151"/>
      <c r="I6198" s="149"/>
      <c r="J6198" s="149"/>
      <c r="K6198" s="152"/>
      <c r="L6198" s="149"/>
      <c r="M6198" s="149"/>
      <c r="N6198" s="153"/>
      <c r="O6198" s="153"/>
      <c r="P6198" s="153"/>
    </row>
    <row r="6199" spans="1:16" x14ac:dyDescent="0.35">
      <c r="A6199" s="149"/>
      <c r="B6199" s="149"/>
      <c r="C6199" s="150"/>
      <c r="D6199" s="149"/>
      <c r="E6199" s="149"/>
      <c r="F6199" s="149"/>
      <c r="G6199" s="149"/>
      <c r="H6199" s="151"/>
      <c r="I6199" s="149"/>
      <c r="J6199" s="149"/>
      <c r="K6199" s="152"/>
      <c r="L6199" s="149"/>
      <c r="M6199" s="149"/>
      <c r="N6199" s="153"/>
      <c r="O6199" s="153"/>
      <c r="P6199" s="153"/>
    </row>
    <row r="6200" spans="1:16" x14ac:dyDescent="0.35">
      <c r="A6200" s="149"/>
      <c r="B6200" s="149"/>
      <c r="C6200" s="150"/>
      <c r="D6200" s="149"/>
      <c r="E6200" s="149"/>
      <c r="F6200" s="149"/>
      <c r="G6200" s="149"/>
      <c r="H6200" s="151"/>
      <c r="I6200" s="149"/>
      <c r="J6200" s="149"/>
      <c r="K6200" s="152"/>
      <c r="L6200" s="149"/>
      <c r="M6200" s="149"/>
      <c r="N6200" s="153"/>
      <c r="O6200" s="153"/>
      <c r="P6200" s="153"/>
    </row>
    <row r="6201" spans="1:16" x14ac:dyDescent="0.35">
      <c r="A6201" s="149"/>
      <c r="B6201" s="149"/>
      <c r="C6201" s="150"/>
      <c r="D6201" s="149"/>
      <c r="E6201" s="149"/>
      <c r="F6201" s="149"/>
      <c r="G6201" s="149"/>
      <c r="H6201" s="151"/>
      <c r="I6201" s="149"/>
      <c r="J6201" s="149"/>
      <c r="K6201" s="152"/>
      <c r="L6201" s="149"/>
      <c r="M6201" s="149"/>
      <c r="N6201" s="153"/>
      <c r="O6201" s="153"/>
      <c r="P6201" s="153"/>
    </row>
    <row r="6202" spans="1:16" x14ac:dyDescent="0.35">
      <c r="A6202" s="149"/>
      <c r="B6202" s="149"/>
      <c r="C6202" s="150"/>
      <c r="D6202" s="149"/>
      <c r="E6202" s="149"/>
      <c r="F6202" s="149"/>
      <c r="G6202" s="149"/>
      <c r="H6202" s="151"/>
      <c r="I6202" s="149"/>
      <c r="J6202" s="149"/>
      <c r="K6202" s="152"/>
      <c r="L6202" s="149"/>
      <c r="M6202" s="149"/>
      <c r="N6202" s="153"/>
      <c r="O6202" s="153"/>
      <c r="P6202" s="153"/>
    </row>
    <row r="6203" spans="1:16" x14ac:dyDescent="0.35">
      <c r="A6203" s="149"/>
      <c r="B6203" s="149"/>
      <c r="C6203" s="150"/>
      <c r="D6203" s="149"/>
      <c r="E6203" s="149"/>
      <c r="F6203" s="149"/>
      <c r="G6203" s="149"/>
      <c r="H6203" s="151"/>
      <c r="I6203" s="149"/>
      <c r="J6203" s="149"/>
      <c r="K6203" s="152"/>
      <c r="L6203" s="149"/>
      <c r="M6203" s="149"/>
      <c r="N6203" s="153"/>
      <c r="O6203" s="153"/>
      <c r="P6203" s="153"/>
    </row>
    <row r="6204" spans="1:16" x14ac:dyDescent="0.35">
      <c r="A6204" s="149"/>
      <c r="B6204" s="149"/>
      <c r="C6204" s="150"/>
      <c r="D6204" s="149"/>
      <c r="E6204" s="149"/>
      <c r="F6204" s="149"/>
      <c r="G6204" s="149"/>
      <c r="H6204" s="151"/>
      <c r="I6204" s="149"/>
      <c r="J6204" s="149"/>
      <c r="K6204" s="152"/>
      <c r="L6204" s="149"/>
      <c r="M6204" s="149"/>
      <c r="N6204" s="153"/>
      <c r="O6204" s="153"/>
      <c r="P6204" s="153"/>
    </row>
    <row r="6205" spans="1:16" x14ac:dyDescent="0.35">
      <c r="A6205" s="149"/>
      <c r="B6205" s="149"/>
      <c r="C6205" s="150"/>
      <c r="D6205" s="149"/>
      <c r="E6205" s="149"/>
      <c r="F6205" s="149"/>
      <c r="G6205" s="149"/>
      <c r="H6205" s="151"/>
      <c r="I6205" s="149"/>
      <c r="J6205" s="149"/>
      <c r="K6205" s="152"/>
      <c r="L6205" s="149"/>
      <c r="M6205" s="149"/>
      <c r="N6205" s="153"/>
      <c r="O6205" s="153"/>
      <c r="P6205" s="153"/>
    </row>
    <row r="6206" spans="1:16" x14ac:dyDescent="0.35">
      <c r="A6206" s="149"/>
      <c r="B6206" s="149"/>
      <c r="C6206" s="150"/>
      <c r="D6206" s="149"/>
      <c r="E6206" s="149"/>
      <c r="F6206" s="149"/>
      <c r="G6206" s="149"/>
      <c r="H6206" s="151"/>
      <c r="I6206" s="149"/>
      <c r="J6206" s="149"/>
      <c r="K6206" s="152"/>
      <c r="L6206" s="149"/>
      <c r="M6206" s="149"/>
      <c r="N6206" s="153"/>
      <c r="O6206" s="153"/>
      <c r="P6206" s="153"/>
    </row>
    <row r="6207" spans="1:16" x14ac:dyDescent="0.35">
      <c r="A6207" s="149"/>
      <c r="B6207" s="149"/>
      <c r="C6207" s="150"/>
      <c r="D6207" s="149"/>
      <c r="E6207" s="149"/>
      <c r="F6207" s="149"/>
      <c r="G6207" s="149"/>
      <c r="H6207" s="151"/>
      <c r="I6207" s="149"/>
      <c r="J6207" s="149"/>
      <c r="K6207" s="152"/>
      <c r="L6207" s="149"/>
      <c r="M6207" s="149"/>
      <c r="N6207" s="153"/>
      <c r="O6207" s="153"/>
      <c r="P6207" s="153"/>
    </row>
    <row r="6208" spans="1:16" x14ac:dyDescent="0.35">
      <c r="A6208" s="149"/>
      <c r="B6208" s="149"/>
      <c r="C6208" s="150"/>
      <c r="D6208" s="149"/>
      <c r="E6208" s="149"/>
      <c r="F6208" s="149"/>
      <c r="G6208" s="149"/>
      <c r="H6208" s="151"/>
      <c r="I6208" s="149"/>
      <c r="J6208" s="149"/>
      <c r="K6208" s="152"/>
      <c r="L6208" s="149"/>
      <c r="M6208" s="149"/>
      <c r="N6208" s="153"/>
      <c r="O6208" s="153"/>
      <c r="P6208" s="153"/>
    </row>
    <row r="6209" spans="1:16" x14ac:dyDescent="0.35">
      <c r="A6209" s="149"/>
      <c r="B6209" s="149"/>
      <c r="C6209" s="150"/>
      <c r="D6209" s="149"/>
      <c r="E6209" s="149"/>
      <c r="F6209" s="149"/>
      <c r="G6209" s="149"/>
      <c r="H6209" s="151"/>
      <c r="I6209" s="149"/>
      <c r="J6209" s="149"/>
      <c r="K6209" s="152"/>
      <c r="L6209" s="149"/>
      <c r="M6209" s="149"/>
      <c r="N6209" s="153"/>
      <c r="O6209" s="153"/>
      <c r="P6209" s="153"/>
    </row>
    <row r="6210" spans="1:16" x14ac:dyDescent="0.35">
      <c r="A6210" s="149"/>
      <c r="B6210" s="149"/>
      <c r="C6210" s="150"/>
      <c r="D6210" s="149"/>
      <c r="E6210" s="149"/>
      <c r="F6210" s="149"/>
      <c r="G6210" s="149"/>
      <c r="H6210" s="151"/>
      <c r="I6210" s="149"/>
      <c r="J6210" s="149"/>
      <c r="K6210" s="152"/>
      <c r="L6210" s="149"/>
      <c r="M6210" s="149"/>
      <c r="N6210" s="153"/>
      <c r="O6210" s="153"/>
      <c r="P6210" s="153"/>
    </row>
    <row r="6211" spans="1:16" x14ac:dyDescent="0.35">
      <c r="A6211" s="149"/>
      <c r="B6211" s="149"/>
      <c r="C6211" s="150"/>
      <c r="D6211" s="149"/>
      <c r="E6211" s="149"/>
      <c r="F6211" s="149"/>
      <c r="G6211" s="149"/>
      <c r="H6211" s="151"/>
      <c r="I6211" s="149"/>
      <c r="J6211" s="149"/>
      <c r="K6211" s="152"/>
      <c r="L6211" s="149"/>
      <c r="M6211" s="149"/>
      <c r="N6211" s="153"/>
      <c r="O6211" s="153"/>
      <c r="P6211" s="153"/>
    </row>
    <row r="6212" spans="1:16" x14ac:dyDescent="0.35">
      <c r="A6212" s="149"/>
      <c r="B6212" s="149"/>
      <c r="C6212" s="150"/>
      <c r="D6212" s="149"/>
      <c r="E6212" s="149"/>
      <c r="F6212" s="149"/>
      <c r="G6212" s="149"/>
      <c r="H6212" s="151"/>
      <c r="I6212" s="149"/>
      <c r="J6212" s="149"/>
      <c r="K6212" s="152"/>
      <c r="L6212" s="149"/>
      <c r="M6212" s="149"/>
      <c r="N6212" s="153"/>
      <c r="O6212" s="153"/>
      <c r="P6212" s="153"/>
    </row>
    <row r="6213" spans="1:16" x14ac:dyDescent="0.35">
      <c r="A6213" s="149"/>
      <c r="B6213" s="149"/>
      <c r="C6213" s="150"/>
      <c r="D6213" s="149"/>
      <c r="E6213" s="149"/>
      <c r="F6213" s="149"/>
      <c r="G6213" s="149"/>
      <c r="H6213" s="151"/>
      <c r="I6213" s="149"/>
      <c r="J6213" s="149"/>
      <c r="K6213" s="152"/>
      <c r="L6213" s="149"/>
      <c r="M6213" s="149"/>
      <c r="N6213" s="153"/>
      <c r="O6213" s="153"/>
      <c r="P6213" s="153"/>
    </row>
    <row r="6214" spans="1:16" x14ac:dyDescent="0.35">
      <c r="A6214" s="149"/>
      <c r="B6214" s="149"/>
      <c r="C6214" s="150"/>
      <c r="D6214" s="149"/>
      <c r="E6214" s="149"/>
      <c r="F6214" s="149"/>
      <c r="G6214" s="149"/>
      <c r="H6214" s="151"/>
      <c r="I6214" s="149"/>
      <c r="J6214" s="149"/>
      <c r="K6214" s="152"/>
      <c r="L6214" s="149"/>
      <c r="M6214" s="149"/>
      <c r="N6214" s="153"/>
      <c r="O6214" s="153"/>
      <c r="P6214" s="153"/>
    </row>
    <row r="6215" spans="1:16" x14ac:dyDescent="0.35">
      <c r="A6215" s="149"/>
      <c r="B6215" s="149"/>
      <c r="C6215" s="150"/>
      <c r="D6215" s="149"/>
      <c r="E6215" s="149"/>
      <c r="F6215" s="149"/>
      <c r="G6215" s="149"/>
      <c r="H6215" s="151"/>
      <c r="I6215" s="149"/>
      <c r="J6215" s="149"/>
      <c r="K6215" s="152"/>
      <c r="L6215" s="149"/>
      <c r="M6215" s="149"/>
      <c r="N6215" s="153"/>
      <c r="O6215" s="153"/>
      <c r="P6215" s="153"/>
    </row>
    <row r="6216" spans="1:16" x14ac:dyDescent="0.35">
      <c r="A6216" s="149"/>
      <c r="B6216" s="149"/>
      <c r="C6216" s="150"/>
      <c r="D6216" s="149"/>
      <c r="E6216" s="149"/>
      <c r="F6216" s="149"/>
      <c r="G6216" s="149"/>
      <c r="H6216" s="151"/>
      <c r="I6216" s="149"/>
      <c r="J6216" s="149"/>
      <c r="K6216" s="152"/>
      <c r="L6216" s="149"/>
      <c r="M6216" s="149"/>
      <c r="N6216" s="153"/>
      <c r="O6216" s="153"/>
      <c r="P6216" s="153"/>
    </row>
    <row r="6217" spans="1:16" x14ac:dyDescent="0.35">
      <c r="A6217" s="149"/>
      <c r="B6217" s="149"/>
      <c r="C6217" s="150"/>
      <c r="D6217" s="149"/>
      <c r="E6217" s="149"/>
      <c r="F6217" s="149"/>
      <c r="G6217" s="149"/>
      <c r="H6217" s="151"/>
      <c r="I6217" s="149"/>
      <c r="J6217" s="149"/>
      <c r="K6217" s="152"/>
      <c r="L6217" s="149"/>
      <c r="M6217" s="149"/>
      <c r="N6217" s="153"/>
      <c r="O6217" s="153"/>
      <c r="P6217" s="153"/>
    </row>
    <row r="6218" spans="1:16" x14ac:dyDescent="0.35">
      <c r="A6218" s="149"/>
      <c r="B6218" s="149"/>
      <c r="C6218" s="150"/>
      <c r="D6218" s="149"/>
      <c r="E6218" s="149"/>
      <c r="F6218" s="149"/>
      <c r="G6218" s="149"/>
      <c r="H6218" s="151"/>
      <c r="I6218" s="149"/>
      <c r="J6218" s="149"/>
      <c r="K6218" s="152"/>
      <c r="L6218" s="149"/>
      <c r="M6218" s="149"/>
      <c r="N6218" s="153"/>
      <c r="O6218" s="153"/>
      <c r="P6218" s="153"/>
    </row>
    <row r="6219" spans="1:16" x14ac:dyDescent="0.35">
      <c r="A6219" s="149"/>
      <c r="B6219" s="149"/>
      <c r="C6219" s="150"/>
      <c r="D6219" s="149"/>
      <c r="E6219" s="149"/>
      <c r="F6219" s="149"/>
      <c r="G6219" s="149"/>
      <c r="H6219" s="151"/>
      <c r="I6219" s="149"/>
      <c r="J6219" s="149"/>
      <c r="K6219" s="152"/>
      <c r="L6219" s="149"/>
      <c r="M6219" s="149"/>
      <c r="N6219" s="153"/>
      <c r="O6219" s="153"/>
      <c r="P6219" s="153"/>
    </row>
    <row r="6220" spans="1:16" x14ac:dyDescent="0.35">
      <c r="A6220" s="149"/>
      <c r="B6220" s="149"/>
      <c r="C6220" s="150"/>
      <c r="D6220" s="149"/>
      <c r="E6220" s="149"/>
      <c r="F6220" s="149"/>
      <c r="G6220" s="149"/>
      <c r="H6220" s="151"/>
      <c r="I6220" s="149"/>
      <c r="J6220" s="149"/>
      <c r="K6220" s="152"/>
      <c r="L6220" s="149"/>
      <c r="M6220" s="149"/>
      <c r="N6220" s="153"/>
      <c r="O6220" s="153"/>
      <c r="P6220" s="153"/>
    </row>
    <row r="6221" spans="1:16" x14ac:dyDescent="0.35">
      <c r="A6221" s="149"/>
      <c r="B6221" s="149"/>
      <c r="C6221" s="150"/>
      <c r="D6221" s="149"/>
      <c r="E6221" s="149"/>
      <c r="F6221" s="149"/>
      <c r="G6221" s="149"/>
      <c r="H6221" s="151"/>
      <c r="I6221" s="149"/>
      <c r="J6221" s="149"/>
      <c r="K6221" s="152"/>
      <c r="L6221" s="149"/>
      <c r="M6221" s="149"/>
      <c r="N6221" s="153"/>
      <c r="O6221" s="153"/>
      <c r="P6221" s="153"/>
    </row>
    <row r="6222" spans="1:16" x14ac:dyDescent="0.35">
      <c r="A6222" s="149"/>
      <c r="B6222" s="149"/>
      <c r="C6222" s="150"/>
      <c r="D6222" s="149"/>
      <c r="E6222" s="149"/>
      <c r="F6222" s="149"/>
      <c r="G6222" s="149"/>
      <c r="H6222" s="151"/>
      <c r="I6222" s="149"/>
      <c r="J6222" s="149"/>
      <c r="K6222" s="152"/>
      <c r="L6222" s="149"/>
      <c r="M6222" s="149"/>
      <c r="N6222" s="153"/>
      <c r="O6222" s="153"/>
      <c r="P6222" s="153"/>
    </row>
    <row r="6223" spans="1:16" x14ac:dyDescent="0.35">
      <c r="A6223" s="149"/>
      <c r="B6223" s="149"/>
      <c r="C6223" s="150"/>
      <c r="D6223" s="149"/>
      <c r="E6223" s="149"/>
      <c r="F6223" s="149"/>
      <c r="G6223" s="149"/>
      <c r="H6223" s="151"/>
      <c r="I6223" s="149"/>
      <c r="J6223" s="149"/>
      <c r="K6223" s="152"/>
      <c r="L6223" s="149"/>
      <c r="M6223" s="149"/>
      <c r="N6223" s="153"/>
      <c r="O6223" s="153"/>
      <c r="P6223" s="153"/>
    </row>
    <row r="6224" spans="1:16" x14ac:dyDescent="0.35">
      <c r="A6224" s="149"/>
      <c r="B6224" s="149"/>
      <c r="C6224" s="150"/>
      <c r="D6224" s="149"/>
      <c r="E6224" s="149"/>
      <c r="F6224" s="149"/>
      <c r="G6224" s="149"/>
      <c r="H6224" s="151"/>
      <c r="I6224" s="149"/>
      <c r="J6224" s="149"/>
      <c r="K6224" s="152"/>
      <c r="L6224" s="149"/>
      <c r="M6224" s="149"/>
      <c r="N6224" s="153"/>
      <c r="O6224" s="153"/>
      <c r="P6224" s="153"/>
    </row>
    <row r="6225" spans="1:16" x14ac:dyDescent="0.35">
      <c r="A6225" s="149"/>
      <c r="B6225" s="149"/>
      <c r="C6225" s="150"/>
      <c r="D6225" s="149"/>
      <c r="E6225" s="149"/>
      <c r="F6225" s="149"/>
      <c r="G6225" s="149"/>
      <c r="H6225" s="151"/>
      <c r="I6225" s="149"/>
      <c r="J6225" s="149"/>
      <c r="K6225" s="152"/>
      <c r="L6225" s="149"/>
      <c r="M6225" s="149"/>
      <c r="N6225" s="153"/>
      <c r="O6225" s="153"/>
      <c r="P6225" s="153"/>
    </row>
    <row r="6226" spans="1:16" x14ac:dyDescent="0.35">
      <c r="A6226" s="149"/>
      <c r="B6226" s="149"/>
      <c r="C6226" s="150"/>
      <c r="D6226" s="149"/>
      <c r="E6226" s="149"/>
      <c r="F6226" s="149"/>
      <c r="G6226" s="149"/>
      <c r="H6226" s="151"/>
      <c r="I6226" s="149"/>
      <c r="J6226" s="149"/>
      <c r="K6226" s="152"/>
      <c r="L6226" s="149"/>
      <c r="M6226" s="149"/>
      <c r="N6226" s="153"/>
      <c r="O6226" s="153"/>
      <c r="P6226" s="153"/>
    </row>
    <row r="6227" spans="1:16" x14ac:dyDescent="0.35">
      <c r="A6227" s="149"/>
      <c r="B6227" s="149"/>
      <c r="C6227" s="150"/>
      <c r="D6227" s="149"/>
      <c r="E6227" s="149"/>
      <c r="F6227" s="149"/>
      <c r="G6227" s="149"/>
      <c r="H6227" s="151"/>
      <c r="I6227" s="149"/>
      <c r="J6227" s="149"/>
      <c r="K6227" s="152"/>
      <c r="L6227" s="149"/>
      <c r="M6227" s="149"/>
      <c r="N6227" s="153"/>
      <c r="O6227" s="153"/>
      <c r="P6227" s="153"/>
    </row>
    <row r="6228" spans="1:16" x14ac:dyDescent="0.35">
      <c r="A6228" s="149"/>
      <c r="B6228" s="149"/>
      <c r="C6228" s="150"/>
      <c r="D6228" s="149"/>
      <c r="E6228" s="149"/>
      <c r="F6228" s="149"/>
      <c r="G6228" s="149"/>
      <c r="H6228" s="151"/>
      <c r="I6228" s="149"/>
      <c r="J6228" s="149"/>
      <c r="K6228" s="152"/>
      <c r="L6228" s="149"/>
      <c r="M6228" s="149"/>
      <c r="N6228" s="153"/>
      <c r="O6228" s="153"/>
      <c r="P6228" s="153"/>
    </row>
    <row r="6229" spans="1:16" x14ac:dyDescent="0.35">
      <c r="A6229" s="149"/>
      <c r="B6229" s="149"/>
      <c r="C6229" s="150"/>
      <c r="D6229" s="149"/>
      <c r="E6229" s="149"/>
      <c r="F6229" s="149"/>
      <c r="G6229" s="149"/>
      <c r="H6229" s="151"/>
      <c r="I6229" s="149"/>
      <c r="J6229" s="149"/>
      <c r="K6229" s="152"/>
      <c r="L6229" s="149"/>
      <c r="M6229" s="149"/>
      <c r="N6229" s="153"/>
      <c r="O6229" s="153"/>
      <c r="P6229" s="153"/>
    </row>
    <row r="6230" spans="1:16" x14ac:dyDescent="0.35">
      <c r="A6230" s="149"/>
      <c r="B6230" s="149"/>
      <c r="C6230" s="150"/>
      <c r="D6230" s="149"/>
      <c r="E6230" s="149"/>
      <c r="F6230" s="149"/>
      <c r="G6230" s="149"/>
      <c r="H6230" s="151"/>
      <c r="I6230" s="149"/>
      <c r="J6230" s="149"/>
      <c r="K6230" s="152"/>
      <c r="L6230" s="149"/>
      <c r="M6230" s="149"/>
      <c r="N6230" s="153"/>
      <c r="O6230" s="153"/>
      <c r="P6230" s="153"/>
    </row>
    <row r="6231" spans="1:16" x14ac:dyDescent="0.35">
      <c r="A6231" s="149"/>
      <c r="B6231" s="149"/>
      <c r="C6231" s="150"/>
      <c r="D6231" s="149"/>
      <c r="E6231" s="149"/>
      <c r="F6231" s="149"/>
      <c r="G6231" s="149"/>
      <c r="H6231" s="151"/>
      <c r="I6231" s="149"/>
      <c r="J6231" s="149"/>
      <c r="K6231" s="152"/>
      <c r="L6231" s="149"/>
      <c r="M6231" s="149"/>
      <c r="N6231" s="153"/>
      <c r="O6231" s="153"/>
      <c r="P6231" s="153"/>
    </row>
    <row r="6232" spans="1:16" x14ac:dyDescent="0.35">
      <c r="A6232" s="149"/>
      <c r="B6232" s="149"/>
      <c r="C6232" s="150"/>
      <c r="D6232" s="149"/>
      <c r="E6232" s="149"/>
      <c r="F6232" s="149"/>
      <c r="G6232" s="149"/>
      <c r="H6232" s="151"/>
      <c r="I6232" s="149"/>
      <c r="J6232" s="149"/>
      <c r="K6232" s="152"/>
      <c r="L6232" s="149"/>
      <c r="M6232" s="149"/>
      <c r="N6232" s="153"/>
      <c r="O6232" s="153"/>
      <c r="P6232" s="153"/>
    </row>
    <row r="6233" spans="1:16" x14ac:dyDescent="0.35">
      <c r="A6233" s="149"/>
      <c r="B6233" s="149"/>
      <c r="C6233" s="150"/>
      <c r="D6233" s="149"/>
      <c r="E6233" s="149"/>
      <c r="F6233" s="149"/>
      <c r="G6233" s="149"/>
      <c r="H6233" s="151"/>
      <c r="I6233" s="149"/>
      <c r="J6233" s="149"/>
      <c r="K6233" s="152"/>
      <c r="L6233" s="149"/>
      <c r="M6233" s="149"/>
      <c r="N6233" s="153"/>
      <c r="O6233" s="153"/>
      <c r="P6233" s="153"/>
    </row>
    <row r="6234" spans="1:16" x14ac:dyDescent="0.35">
      <c r="A6234" s="149"/>
      <c r="B6234" s="149"/>
      <c r="C6234" s="150"/>
      <c r="D6234" s="149"/>
      <c r="E6234" s="149"/>
      <c r="F6234" s="149"/>
      <c r="G6234" s="149"/>
      <c r="H6234" s="151"/>
      <c r="I6234" s="149"/>
      <c r="J6234" s="149"/>
      <c r="K6234" s="152"/>
      <c r="L6234" s="149"/>
      <c r="M6234" s="149"/>
      <c r="N6234" s="153"/>
      <c r="O6234" s="153"/>
      <c r="P6234" s="153"/>
    </row>
    <row r="6235" spans="1:16" x14ac:dyDescent="0.35">
      <c r="A6235" s="149"/>
      <c r="B6235" s="149"/>
      <c r="C6235" s="150"/>
      <c r="D6235" s="149"/>
      <c r="E6235" s="149"/>
      <c r="F6235" s="149"/>
      <c r="G6235" s="149"/>
      <c r="H6235" s="151"/>
      <c r="I6235" s="149"/>
      <c r="J6235" s="149"/>
      <c r="K6235" s="152"/>
      <c r="L6235" s="149"/>
      <c r="M6235" s="149"/>
      <c r="N6235" s="153"/>
      <c r="O6235" s="153"/>
      <c r="P6235" s="153"/>
    </row>
    <row r="6236" spans="1:16" x14ac:dyDescent="0.35">
      <c r="A6236" s="149"/>
      <c r="B6236" s="149"/>
      <c r="C6236" s="150"/>
      <c r="D6236" s="149"/>
      <c r="E6236" s="149"/>
      <c r="F6236" s="149"/>
      <c r="G6236" s="149"/>
      <c r="H6236" s="151"/>
      <c r="I6236" s="149"/>
      <c r="J6236" s="149"/>
      <c r="K6236" s="152"/>
      <c r="L6236" s="149"/>
      <c r="M6236" s="149"/>
      <c r="N6236" s="153"/>
      <c r="O6236" s="153"/>
      <c r="P6236" s="153"/>
    </row>
    <row r="6237" spans="1:16" x14ac:dyDescent="0.35">
      <c r="A6237" s="149"/>
      <c r="B6237" s="149"/>
      <c r="C6237" s="150"/>
      <c r="D6237" s="149"/>
      <c r="E6237" s="149"/>
      <c r="F6237" s="149"/>
      <c r="G6237" s="149"/>
      <c r="H6237" s="151"/>
      <c r="I6237" s="149"/>
      <c r="J6237" s="149"/>
      <c r="K6237" s="152"/>
      <c r="L6237" s="149"/>
      <c r="M6237" s="149"/>
      <c r="N6237" s="153"/>
      <c r="O6237" s="153"/>
      <c r="P6237" s="153"/>
    </row>
    <row r="6238" spans="1:16" x14ac:dyDescent="0.35">
      <c r="A6238" s="149"/>
      <c r="B6238" s="149"/>
      <c r="C6238" s="150"/>
      <c r="D6238" s="149"/>
      <c r="E6238" s="149"/>
      <c r="F6238" s="149"/>
      <c r="G6238" s="149"/>
      <c r="H6238" s="151"/>
      <c r="I6238" s="149"/>
      <c r="J6238" s="149"/>
      <c r="K6238" s="152"/>
      <c r="L6238" s="149"/>
      <c r="M6238" s="149"/>
      <c r="N6238" s="153"/>
      <c r="O6238" s="153"/>
      <c r="P6238" s="153"/>
    </row>
    <row r="6239" spans="1:16" x14ac:dyDescent="0.35">
      <c r="A6239" s="149"/>
      <c r="B6239" s="149"/>
      <c r="C6239" s="150"/>
      <c r="D6239" s="149"/>
      <c r="E6239" s="149"/>
      <c r="F6239" s="149"/>
      <c r="G6239" s="149"/>
      <c r="H6239" s="151"/>
      <c r="I6239" s="149"/>
      <c r="J6239" s="149"/>
      <c r="K6239" s="152"/>
      <c r="L6239" s="149"/>
      <c r="M6239" s="149"/>
      <c r="N6239" s="153"/>
      <c r="O6239" s="153"/>
      <c r="P6239" s="153"/>
    </row>
    <row r="6240" spans="1:16" x14ac:dyDescent="0.35">
      <c r="A6240" s="149"/>
      <c r="B6240" s="149"/>
      <c r="C6240" s="150"/>
      <c r="D6240" s="149"/>
      <c r="E6240" s="149"/>
      <c r="F6240" s="149"/>
      <c r="G6240" s="149"/>
      <c r="H6240" s="151"/>
      <c r="I6240" s="149"/>
      <c r="J6240" s="149"/>
      <c r="K6240" s="152"/>
      <c r="L6240" s="149"/>
      <c r="M6240" s="149"/>
      <c r="N6240" s="153"/>
      <c r="O6240" s="153"/>
      <c r="P6240" s="153"/>
    </row>
    <row r="6241" spans="1:16" x14ac:dyDescent="0.35">
      <c r="A6241" s="149"/>
      <c r="B6241" s="149"/>
      <c r="C6241" s="150"/>
      <c r="D6241" s="149"/>
      <c r="E6241" s="149"/>
      <c r="F6241" s="149"/>
      <c r="G6241" s="149"/>
      <c r="H6241" s="151"/>
      <c r="I6241" s="149"/>
      <c r="J6241" s="149"/>
      <c r="K6241" s="152"/>
      <c r="L6241" s="149"/>
      <c r="M6241" s="149"/>
      <c r="N6241" s="153"/>
      <c r="O6241" s="153"/>
      <c r="P6241" s="153"/>
    </row>
    <row r="6242" spans="1:16" x14ac:dyDescent="0.35">
      <c r="A6242" s="149"/>
      <c r="B6242" s="149"/>
      <c r="C6242" s="150"/>
      <c r="D6242" s="149"/>
      <c r="E6242" s="149"/>
      <c r="F6242" s="149"/>
      <c r="G6242" s="149"/>
      <c r="H6242" s="151"/>
      <c r="I6242" s="149"/>
      <c r="J6242" s="149"/>
      <c r="K6242" s="152"/>
      <c r="L6242" s="149"/>
      <c r="M6242" s="149"/>
      <c r="N6242" s="153"/>
      <c r="O6242" s="153"/>
      <c r="P6242" s="153"/>
    </row>
    <row r="6243" spans="1:16" x14ac:dyDescent="0.35">
      <c r="A6243" s="149"/>
      <c r="B6243" s="149"/>
      <c r="C6243" s="150"/>
      <c r="D6243" s="149"/>
      <c r="E6243" s="149"/>
      <c r="F6243" s="149"/>
      <c r="G6243" s="149"/>
      <c r="H6243" s="151"/>
      <c r="I6243" s="149"/>
      <c r="J6243" s="149"/>
      <c r="K6243" s="152"/>
      <c r="L6243" s="149"/>
      <c r="M6243" s="149"/>
      <c r="N6243" s="153"/>
      <c r="O6243" s="153"/>
      <c r="P6243" s="153"/>
    </row>
    <row r="6244" spans="1:16" x14ac:dyDescent="0.35">
      <c r="A6244" s="149"/>
      <c r="B6244" s="149"/>
      <c r="C6244" s="150"/>
      <c r="D6244" s="149"/>
      <c r="E6244" s="149"/>
      <c r="F6244" s="149"/>
      <c r="G6244" s="149"/>
      <c r="H6244" s="151"/>
      <c r="I6244" s="149"/>
      <c r="J6244" s="149"/>
      <c r="K6244" s="152"/>
      <c r="L6244" s="149"/>
      <c r="M6244" s="149"/>
      <c r="N6244" s="153"/>
      <c r="O6244" s="153"/>
      <c r="P6244" s="153"/>
    </row>
    <row r="6245" spans="1:16" x14ac:dyDescent="0.35">
      <c r="A6245" s="149"/>
      <c r="B6245" s="149"/>
      <c r="C6245" s="150"/>
      <c r="D6245" s="149"/>
      <c r="E6245" s="149"/>
      <c r="F6245" s="149"/>
      <c r="G6245" s="149"/>
      <c r="H6245" s="151"/>
      <c r="I6245" s="149"/>
      <c r="J6245" s="149"/>
      <c r="K6245" s="152"/>
      <c r="L6245" s="149"/>
      <c r="M6245" s="149"/>
      <c r="N6245" s="153"/>
      <c r="O6245" s="153"/>
      <c r="P6245" s="153"/>
    </row>
    <row r="6246" spans="1:16" x14ac:dyDescent="0.35">
      <c r="A6246" s="149"/>
      <c r="B6246" s="149"/>
      <c r="C6246" s="150"/>
      <c r="D6246" s="149"/>
      <c r="E6246" s="149"/>
      <c r="F6246" s="149"/>
      <c r="G6246" s="149"/>
      <c r="H6246" s="151"/>
      <c r="I6246" s="149"/>
      <c r="J6246" s="149"/>
      <c r="K6246" s="152"/>
      <c r="L6246" s="149"/>
      <c r="M6246" s="149"/>
      <c r="N6246" s="153"/>
      <c r="O6246" s="153"/>
      <c r="P6246" s="153"/>
    </row>
    <row r="6247" spans="1:16" x14ac:dyDescent="0.35">
      <c r="A6247" s="149"/>
      <c r="B6247" s="149"/>
      <c r="C6247" s="150"/>
      <c r="D6247" s="149"/>
      <c r="E6247" s="149"/>
      <c r="F6247" s="149"/>
      <c r="G6247" s="149"/>
      <c r="H6247" s="151"/>
      <c r="I6247" s="149"/>
      <c r="J6247" s="149"/>
      <c r="K6247" s="152"/>
      <c r="L6247" s="149"/>
      <c r="M6247" s="149"/>
      <c r="N6247" s="153"/>
      <c r="O6247" s="153"/>
      <c r="P6247" s="153"/>
    </row>
    <row r="6248" spans="1:16" x14ac:dyDescent="0.35">
      <c r="A6248" s="149"/>
      <c r="B6248" s="149"/>
      <c r="C6248" s="150"/>
      <c r="D6248" s="149"/>
      <c r="E6248" s="149"/>
      <c r="F6248" s="149"/>
      <c r="G6248" s="149"/>
      <c r="H6248" s="151"/>
      <c r="I6248" s="149"/>
      <c r="J6248" s="149"/>
      <c r="K6248" s="152"/>
      <c r="L6248" s="149"/>
      <c r="M6248" s="149"/>
      <c r="N6248" s="153"/>
      <c r="O6248" s="153"/>
      <c r="P6248" s="153"/>
    </row>
    <row r="6249" spans="1:16" x14ac:dyDescent="0.35">
      <c r="A6249" s="149"/>
      <c r="B6249" s="149"/>
      <c r="C6249" s="150"/>
      <c r="D6249" s="149"/>
      <c r="E6249" s="149"/>
      <c r="F6249" s="149"/>
      <c r="G6249" s="149"/>
      <c r="H6249" s="151"/>
      <c r="I6249" s="149"/>
      <c r="J6249" s="149"/>
      <c r="K6249" s="152"/>
      <c r="L6249" s="149"/>
      <c r="M6249" s="149"/>
      <c r="N6249" s="153"/>
      <c r="O6249" s="153"/>
      <c r="P6249" s="153"/>
    </row>
    <row r="6250" spans="1:16" x14ac:dyDescent="0.35">
      <c r="A6250" s="149"/>
      <c r="B6250" s="149"/>
      <c r="C6250" s="150"/>
      <c r="D6250" s="149"/>
      <c r="E6250" s="149"/>
      <c r="F6250" s="149"/>
      <c r="G6250" s="149"/>
      <c r="H6250" s="151"/>
      <c r="I6250" s="149"/>
      <c r="J6250" s="149"/>
      <c r="K6250" s="152"/>
      <c r="L6250" s="149"/>
      <c r="M6250" s="149"/>
      <c r="N6250" s="153"/>
      <c r="O6250" s="153"/>
      <c r="P6250" s="153"/>
    </row>
    <row r="6251" spans="1:16" x14ac:dyDescent="0.35">
      <c r="A6251" s="149"/>
      <c r="B6251" s="149"/>
      <c r="C6251" s="150"/>
      <c r="D6251" s="149"/>
      <c r="E6251" s="149"/>
      <c r="F6251" s="149"/>
      <c r="G6251" s="149"/>
      <c r="H6251" s="151"/>
      <c r="I6251" s="149"/>
      <c r="J6251" s="149"/>
      <c r="K6251" s="152"/>
      <c r="L6251" s="149"/>
      <c r="M6251" s="149"/>
      <c r="N6251" s="153"/>
      <c r="O6251" s="153"/>
      <c r="P6251" s="153"/>
    </row>
    <row r="6252" spans="1:16" x14ac:dyDescent="0.35">
      <c r="A6252" s="149"/>
      <c r="B6252" s="149"/>
      <c r="C6252" s="150"/>
      <c r="D6252" s="149"/>
      <c r="E6252" s="149"/>
      <c r="F6252" s="149"/>
      <c r="G6252" s="149"/>
      <c r="H6252" s="151"/>
      <c r="I6252" s="149"/>
      <c r="J6252" s="149"/>
      <c r="K6252" s="152"/>
      <c r="L6252" s="149"/>
      <c r="M6252" s="149"/>
      <c r="N6252" s="153"/>
      <c r="O6252" s="153"/>
      <c r="P6252" s="153"/>
    </row>
    <row r="6253" spans="1:16" x14ac:dyDescent="0.35">
      <c r="A6253" s="149"/>
      <c r="B6253" s="149"/>
      <c r="C6253" s="150"/>
      <c r="D6253" s="149"/>
      <c r="E6253" s="149"/>
      <c r="F6253" s="149"/>
      <c r="G6253" s="149"/>
      <c r="H6253" s="151"/>
      <c r="I6253" s="149"/>
      <c r="J6253" s="149"/>
      <c r="K6253" s="152"/>
      <c r="L6253" s="149"/>
      <c r="M6253" s="149"/>
      <c r="N6253" s="153"/>
      <c r="O6253" s="153"/>
      <c r="P6253" s="153"/>
    </row>
    <row r="6254" spans="1:16" x14ac:dyDescent="0.35">
      <c r="A6254" s="149"/>
      <c r="B6254" s="149"/>
      <c r="C6254" s="150"/>
      <c r="D6254" s="149"/>
      <c r="E6254" s="149"/>
      <c r="F6254" s="149"/>
      <c r="G6254" s="149"/>
      <c r="H6254" s="151"/>
      <c r="I6254" s="149"/>
      <c r="J6254" s="149"/>
      <c r="K6254" s="152"/>
      <c r="L6254" s="149"/>
      <c r="M6254" s="149"/>
      <c r="N6254" s="153"/>
      <c r="O6254" s="153"/>
      <c r="P6254" s="153"/>
    </row>
    <row r="6255" spans="1:16" x14ac:dyDescent="0.35">
      <c r="A6255" s="149"/>
      <c r="B6255" s="149"/>
      <c r="C6255" s="150"/>
      <c r="D6255" s="149"/>
      <c r="E6255" s="149"/>
      <c r="F6255" s="149"/>
      <c r="G6255" s="149"/>
      <c r="H6255" s="151"/>
      <c r="I6255" s="149"/>
      <c r="J6255" s="149"/>
      <c r="K6255" s="152"/>
      <c r="L6255" s="149"/>
      <c r="M6255" s="149"/>
      <c r="N6255" s="153"/>
      <c r="O6255" s="153"/>
      <c r="P6255" s="153"/>
    </row>
    <row r="6256" spans="1:16" x14ac:dyDescent="0.35">
      <c r="A6256" s="149"/>
      <c r="B6256" s="149"/>
      <c r="C6256" s="150"/>
      <c r="D6256" s="149"/>
      <c r="E6256" s="149"/>
      <c r="F6256" s="149"/>
      <c r="G6256" s="149"/>
      <c r="H6256" s="151"/>
      <c r="I6256" s="149"/>
      <c r="J6256" s="149"/>
      <c r="K6256" s="152"/>
      <c r="L6256" s="149"/>
      <c r="M6256" s="149"/>
      <c r="N6256" s="153"/>
      <c r="O6256" s="153"/>
      <c r="P6256" s="153"/>
    </row>
    <row r="6257" spans="1:16" x14ac:dyDescent="0.35">
      <c r="A6257" s="149"/>
      <c r="B6257" s="149"/>
      <c r="C6257" s="150"/>
      <c r="D6257" s="149"/>
      <c r="E6257" s="149"/>
      <c r="F6257" s="149"/>
      <c r="G6257" s="149"/>
      <c r="H6257" s="151"/>
      <c r="I6257" s="149"/>
      <c r="J6257" s="149"/>
      <c r="K6257" s="152"/>
      <c r="L6257" s="149"/>
      <c r="M6257" s="149"/>
      <c r="N6257" s="153"/>
      <c r="O6257" s="153"/>
      <c r="P6257" s="153"/>
    </row>
    <row r="6258" spans="1:16" x14ac:dyDescent="0.35">
      <c r="A6258" s="149"/>
      <c r="B6258" s="149"/>
      <c r="C6258" s="150"/>
      <c r="D6258" s="149"/>
      <c r="E6258" s="149"/>
      <c r="F6258" s="149"/>
      <c r="G6258" s="149"/>
      <c r="H6258" s="151"/>
      <c r="I6258" s="149"/>
      <c r="J6258" s="149"/>
      <c r="K6258" s="152"/>
      <c r="L6258" s="149"/>
      <c r="M6258" s="149"/>
      <c r="N6258" s="153"/>
      <c r="O6258" s="153"/>
      <c r="P6258" s="153"/>
    </row>
    <row r="6259" spans="1:16" x14ac:dyDescent="0.35">
      <c r="A6259" s="149"/>
      <c r="B6259" s="149"/>
      <c r="C6259" s="150"/>
      <c r="D6259" s="149"/>
      <c r="E6259" s="149"/>
      <c r="F6259" s="149"/>
      <c r="G6259" s="149"/>
      <c r="H6259" s="151"/>
      <c r="I6259" s="149"/>
      <c r="J6259" s="149"/>
      <c r="K6259" s="152"/>
      <c r="L6259" s="149"/>
      <c r="M6259" s="149"/>
      <c r="N6259" s="153"/>
      <c r="O6259" s="153"/>
      <c r="P6259" s="153"/>
    </row>
    <row r="6260" spans="1:16" x14ac:dyDescent="0.35">
      <c r="A6260" s="149"/>
      <c r="B6260" s="149"/>
      <c r="C6260" s="150"/>
      <c r="D6260" s="149"/>
      <c r="E6260" s="149"/>
      <c r="F6260" s="149"/>
      <c r="G6260" s="149"/>
      <c r="H6260" s="151"/>
      <c r="I6260" s="149"/>
      <c r="J6260" s="149"/>
      <c r="K6260" s="152"/>
      <c r="L6260" s="149"/>
      <c r="M6260" s="149"/>
      <c r="N6260" s="153"/>
      <c r="O6260" s="153"/>
      <c r="P6260" s="153"/>
    </row>
    <row r="6261" spans="1:16" x14ac:dyDescent="0.35">
      <c r="A6261" s="149"/>
      <c r="B6261" s="149"/>
      <c r="C6261" s="150"/>
      <c r="D6261" s="149"/>
      <c r="E6261" s="149"/>
      <c r="F6261" s="149"/>
      <c r="G6261" s="149"/>
      <c r="H6261" s="151"/>
      <c r="I6261" s="149"/>
      <c r="J6261" s="149"/>
      <c r="K6261" s="152"/>
      <c r="L6261" s="149"/>
      <c r="M6261" s="149"/>
      <c r="N6261" s="153"/>
      <c r="O6261" s="153"/>
      <c r="P6261" s="153"/>
    </row>
    <row r="6262" spans="1:16" x14ac:dyDescent="0.35">
      <c r="A6262" s="149"/>
      <c r="B6262" s="149"/>
      <c r="C6262" s="150"/>
      <c r="D6262" s="149"/>
      <c r="E6262" s="149"/>
      <c r="F6262" s="149"/>
      <c r="G6262" s="149"/>
      <c r="H6262" s="151"/>
      <c r="I6262" s="149"/>
      <c r="J6262" s="149"/>
      <c r="K6262" s="152"/>
      <c r="L6262" s="149"/>
      <c r="M6262" s="149"/>
      <c r="N6262" s="153"/>
      <c r="O6262" s="153"/>
      <c r="P6262" s="153"/>
    </row>
    <row r="6263" spans="1:16" x14ac:dyDescent="0.35">
      <c r="A6263" s="149"/>
      <c r="B6263" s="149"/>
      <c r="C6263" s="150"/>
      <c r="D6263" s="149"/>
      <c r="E6263" s="149"/>
      <c r="F6263" s="149"/>
      <c r="G6263" s="149"/>
      <c r="H6263" s="151"/>
      <c r="I6263" s="149"/>
      <c r="J6263" s="149"/>
      <c r="K6263" s="152"/>
      <c r="L6263" s="149"/>
      <c r="M6263" s="149"/>
      <c r="N6263" s="153"/>
      <c r="O6263" s="153"/>
      <c r="P6263" s="153"/>
    </row>
    <row r="6264" spans="1:16" x14ac:dyDescent="0.35">
      <c r="A6264" s="149"/>
      <c r="B6264" s="149"/>
      <c r="C6264" s="150"/>
      <c r="D6264" s="149"/>
      <c r="E6264" s="149"/>
      <c r="F6264" s="149"/>
      <c r="G6264" s="149"/>
      <c r="H6264" s="151"/>
      <c r="I6264" s="149"/>
      <c r="J6264" s="149"/>
      <c r="K6264" s="152"/>
      <c r="L6264" s="149"/>
      <c r="M6264" s="149"/>
      <c r="N6264" s="153"/>
      <c r="O6264" s="153"/>
      <c r="P6264" s="153"/>
    </row>
    <row r="6265" spans="1:16" x14ac:dyDescent="0.35">
      <c r="A6265" s="149"/>
      <c r="B6265" s="149"/>
      <c r="C6265" s="150"/>
      <c r="D6265" s="149"/>
      <c r="E6265" s="149"/>
      <c r="F6265" s="149"/>
      <c r="G6265" s="149"/>
      <c r="H6265" s="151"/>
      <c r="I6265" s="149"/>
      <c r="J6265" s="149"/>
      <c r="K6265" s="152"/>
      <c r="L6265" s="149"/>
      <c r="M6265" s="149"/>
      <c r="N6265" s="153"/>
      <c r="O6265" s="153"/>
      <c r="P6265" s="153"/>
    </row>
    <row r="6266" spans="1:16" x14ac:dyDescent="0.35">
      <c r="A6266" s="149"/>
      <c r="B6266" s="149"/>
      <c r="C6266" s="150"/>
      <c r="D6266" s="149"/>
      <c r="E6266" s="149"/>
      <c r="F6266" s="149"/>
      <c r="G6266" s="149"/>
      <c r="H6266" s="151"/>
      <c r="I6266" s="149"/>
      <c r="J6266" s="149"/>
      <c r="K6266" s="152"/>
      <c r="L6266" s="149"/>
      <c r="M6266" s="149"/>
      <c r="N6266" s="153"/>
      <c r="O6266" s="153"/>
      <c r="P6266" s="153"/>
    </row>
    <row r="6267" spans="1:16" x14ac:dyDescent="0.35">
      <c r="A6267" s="149"/>
      <c r="B6267" s="149"/>
      <c r="C6267" s="150"/>
      <c r="D6267" s="149"/>
      <c r="E6267" s="149"/>
      <c r="F6267" s="149"/>
      <c r="G6267" s="149"/>
      <c r="H6267" s="151"/>
      <c r="I6267" s="149"/>
      <c r="J6267" s="149"/>
      <c r="K6267" s="152"/>
      <c r="L6267" s="149"/>
      <c r="M6267" s="149"/>
      <c r="N6267" s="153"/>
      <c r="O6267" s="153"/>
      <c r="P6267" s="153"/>
    </row>
    <row r="6268" spans="1:16" x14ac:dyDescent="0.35">
      <c r="A6268" s="149"/>
      <c r="B6268" s="149"/>
      <c r="C6268" s="150"/>
      <c r="D6268" s="149"/>
      <c r="E6268" s="149"/>
      <c r="F6268" s="149"/>
      <c r="G6268" s="149"/>
      <c r="H6268" s="151"/>
      <c r="I6268" s="149"/>
      <c r="J6268" s="149"/>
      <c r="K6268" s="152"/>
      <c r="L6268" s="149"/>
      <c r="M6268" s="149"/>
      <c r="N6268" s="153"/>
      <c r="O6268" s="153"/>
      <c r="P6268" s="153"/>
    </row>
    <row r="6269" spans="1:16" x14ac:dyDescent="0.35">
      <c r="A6269" s="149"/>
      <c r="B6269" s="149"/>
      <c r="C6269" s="150"/>
      <c r="D6269" s="149"/>
      <c r="E6269" s="149"/>
      <c r="F6269" s="149"/>
      <c r="G6269" s="149"/>
      <c r="H6269" s="151"/>
      <c r="I6269" s="149"/>
      <c r="J6269" s="149"/>
      <c r="K6269" s="152"/>
      <c r="L6269" s="149"/>
      <c r="M6269" s="149"/>
      <c r="N6269" s="153"/>
      <c r="O6269" s="153"/>
      <c r="P6269" s="153"/>
    </row>
    <row r="6270" spans="1:16" x14ac:dyDescent="0.35">
      <c r="A6270" s="149"/>
      <c r="B6270" s="149"/>
      <c r="C6270" s="150"/>
      <c r="D6270" s="149"/>
      <c r="E6270" s="149"/>
      <c r="F6270" s="149"/>
      <c r="G6270" s="149"/>
      <c r="H6270" s="151"/>
      <c r="I6270" s="149"/>
      <c r="J6270" s="149"/>
      <c r="K6270" s="152"/>
      <c r="L6270" s="149"/>
      <c r="M6270" s="149"/>
      <c r="N6270" s="153"/>
      <c r="O6270" s="153"/>
      <c r="P6270" s="153"/>
    </row>
    <row r="6271" spans="1:16" x14ac:dyDescent="0.35">
      <c r="A6271" s="149"/>
      <c r="B6271" s="149"/>
      <c r="C6271" s="150"/>
      <c r="D6271" s="149"/>
      <c r="E6271" s="149"/>
      <c r="F6271" s="149"/>
      <c r="G6271" s="149"/>
      <c r="H6271" s="151"/>
      <c r="I6271" s="149"/>
      <c r="J6271" s="149"/>
      <c r="K6271" s="152"/>
      <c r="L6271" s="149"/>
      <c r="M6271" s="149"/>
      <c r="N6271" s="153"/>
      <c r="O6271" s="153"/>
      <c r="P6271" s="153"/>
    </row>
    <row r="6272" spans="1:16" x14ac:dyDescent="0.35">
      <c r="A6272" s="149"/>
      <c r="B6272" s="149"/>
      <c r="C6272" s="150"/>
      <c r="D6272" s="149"/>
      <c r="E6272" s="149"/>
      <c r="F6272" s="149"/>
      <c r="G6272" s="149"/>
      <c r="H6272" s="151"/>
      <c r="I6272" s="149"/>
      <c r="J6272" s="149"/>
      <c r="K6272" s="152"/>
      <c r="L6272" s="149"/>
      <c r="M6272" s="149"/>
      <c r="N6272" s="153"/>
      <c r="O6272" s="153"/>
      <c r="P6272" s="153"/>
    </row>
    <row r="6273" spans="1:16" x14ac:dyDescent="0.35">
      <c r="A6273" s="149"/>
      <c r="B6273" s="149"/>
      <c r="C6273" s="150"/>
      <c r="D6273" s="149"/>
      <c r="E6273" s="149"/>
      <c r="F6273" s="149"/>
      <c r="G6273" s="149"/>
      <c r="H6273" s="151"/>
      <c r="I6273" s="149"/>
      <c r="J6273" s="149"/>
      <c r="K6273" s="152"/>
      <c r="L6273" s="149"/>
      <c r="M6273" s="149"/>
      <c r="N6273" s="153"/>
      <c r="O6273" s="153"/>
      <c r="P6273" s="153"/>
    </row>
    <row r="6274" spans="1:16" x14ac:dyDescent="0.35">
      <c r="A6274" s="149"/>
      <c r="B6274" s="149"/>
      <c r="C6274" s="150"/>
      <c r="D6274" s="149"/>
      <c r="E6274" s="149"/>
      <c r="F6274" s="149"/>
      <c r="G6274" s="149"/>
      <c r="H6274" s="151"/>
      <c r="I6274" s="149"/>
      <c r="J6274" s="149"/>
      <c r="K6274" s="152"/>
      <c r="L6274" s="149"/>
      <c r="M6274" s="149"/>
      <c r="N6274" s="153"/>
      <c r="O6274" s="153"/>
      <c r="P6274" s="153"/>
    </row>
    <row r="6275" spans="1:16" x14ac:dyDescent="0.35">
      <c r="A6275" s="149"/>
      <c r="B6275" s="149"/>
      <c r="C6275" s="150"/>
      <c r="D6275" s="149"/>
      <c r="E6275" s="149"/>
      <c r="F6275" s="149"/>
      <c r="G6275" s="149"/>
      <c r="H6275" s="151"/>
      <c r="I6275" s="149"/>
      <c r="J6275" s="149"/>
      <c r="K6275" s="152"/>
      <c r="L6275" s="149"/>
      <c r="M6275" s="149"/>
      <c r="N6275" s="153"/>
      <c r="O6275" s="153"/>
      <c r="P6275" s="153"/>
    </row>
    <row r="6276" spans="1:16" x14ac:dyDescent="0.35">
      <c r="A6276" s="149"/>
      <c r="B6276" s="149"/>
      <c r="C6276" s="150"/>
      <c r="D6276" s="149"/>
      <c r="E6276" s="149"/>
      <c r="F6276" s="149"/>
      <c r="G6276" s="149"/>
      <c r="H6276" s="151"/>
      <c r="I6276" s="149"/>
      <c r="J6276" s="149"/>
      <c r="K6276" s="152"/>
      <c r="L6276" s="149"/>
      <c r="M6276" s="149"/>
      <c r="N6276" s="153"/>
      <c r="O6276" s="153"/>
      <c r="P6276" s="153"/>
    </row>
    <row r="6277" spans="1:16" x14ac:dyDescent="0.35">
      <c r="A6277" s="149"/>
      <c r="B6277" s="149"/>
      <c r="C6277" s="150"/>
      <c r="D6277" s="149"/>
      <c r="E6277" s="149"/>
      <c r="F6277" s="149"/>
      <c r="G6277" s="149"/>
      <c r="H6277" s="151"/>
      <c r="I6277" s="149"/>
      <c r="J6277" s="149"/>
      <c r="K6277" s="152"/>
      <c r="L6277" s="149"/>
      <c r="M6277" s="149"/>
      <c r="N6277" s="153"/>
      <c r="O6277" s="153"/>
      <c r="P6277" s="153"/>
    </row>
    <row r="6278" spans="1:16" x14ac:dyDescent="0.35">
      <c r="A6278" s="149"/>
      <c r="B6278" s="149"/>
      <c r="C6278" s="150"/>
      <c r="D6278" s="149"/>
      <c r="E6278" s="149"/>
      <c r="F6278" s="149"/>
      <c r="G6278" s="149"/>
      <c r="H6278" s="151"/>
      <c r="I6278" s="149"/>
      <c r="J6278" s="149"/>
      <c r="K6278" s="152"/>
      <c r="L6278" s="149"/>
      <c r="M6278" s="149"/>
      <c r="N6278" s="153"/>
      <c r="O6278" s="153"/>
      <c r="P6278" s="153"/>
    </row>
    <row r="6279" spans="1:16" x14ac:dyDescent="0.35">
      <c r="A6279" s="149"/>
      <c r="B6279" s="149"/>
      <c r="C6279" s="150"/>
      <c r="D6279" s="149"/>
      <c r="E6279" s="149"/>
      <c r="F6279" s="149"/>
      <c r="G6279" s="149"/>
      <c r="H6279" s="151"/>
      <c r="I6279" s="149"/>
      <c r="J6279" s="149"/>
      <c r="K6279" s="152"/>
      <c r="L6279" s="149"/>
      <c r="M6279" s="149"/>
      <c r="N6279" s="153"/>
      <c r="O6279" s="153"/>
      <c r="P6279" s="153"/>
    </row>
    <row r="6280" spans="1:16" x14ac:dyDescent="0.35">
      <c r="A6280" s="149"/>
      <c r="B6280" s="149"/>
      <c r="C6280" s="150"/>
      <c r="D6280" s="149"/>
      <c r="E6280" s="149"/>
      <c r="F6280" s="149"/>
      <c r="G6280" s="149"/>
      <c r="H6280" s="151"/>
      <c r="I6280" s="149"/>
      <c r="J6280" s="149"/>
      <c r="K6280" s="152"/>
      <c r="L6280" s="149"/>
      <c r="M6280" s="149"/>
      <c r="N6280" s="153"/>
      <c r="O6280" s="153"/>
      <c r="P6280" s="153"/>
    </row>
    <row r="6281" spans="1:16" x14ac:dyDescent="0.35">
      <c r="A6281" s="149"/>
      <c r="B6281" s="149"/>
      <c r="C6281" s="150"/>
      <c r="D6281" s="149"/>
      <c r="E6281" s="149"/>
      <c r="F6281" s="149"/>
      <c r="G6281" s="149"/>
      <c r="H6281" s="151"/>
      <c r="I6281" s="149"/>
      <c r="J6281" s="149"/>
      <c r="K6281" s="152"/>
      <c r="L6281" s="149"/>
      <c r="M6281" s="149"/>
      <c r="N6281" s="153"/>
      <c r="O6281" s="153"/>
      <c r="P6281" s="153"/>
    </row>
    <row r="6282" spans="1:16" x14ac:dyDescent="0.35">
      <c r="A6282" s="149"/>
      <c r="B6282" s="149"/>
      <c r="C6282" s="150"/>
      <c r="D6282" s="149"/>
      <c r="E6282" s="149"/>
      <c r="F6282" s="149"/>
      <c r="G6282" s="149"/>
      <c r="H6282" s="151"/>
      <c r="I6282" s="149"/>
      <c r="J6282" s="149"/>
      <c r="K6282" s="152"/>
      <c r="L6282" s="149"/>
      <c r="M6282" s="149"/>
      <c r="N6282" s="153"/>
      <c r="O6282" s="153"/>
      <c r="P6282" s="153"/>
    </row>
    <row r="6283" spans="1:16" x14ac:dyDescent="0.35">
      <c r="A6283" s="149"/>
      <c r="B6283" s="149"/>
      <c r="C6283" s="150"/>
      <c r="D6283" s="149"/>
      <c r="E6283" s="149"/>
      <c r="F6283" s="149"/>
      <c r="G6283" s="149"/>
      <c r="H6283" s="151"/>
      <c r="I6283" s="149"/>
      <c r="J6283" s="149"/>
      <c r="K6283" s="152"/>
      <c r="L6283" s="149"/>
      <c r="M6283" s="149"/>
      <c r="N6283" s="153"/>
      <c r="O6283" s="153"/>
      <c r="P6283" s="153"/>
    </row>
    <row r="6284" spans="1:16" x14ac:dyDescent="0.35">
      <c r="A6284" s="149"/>
      <c r="B6284" s="149"/>
      <c r="C6284" s="150"/>
      <c r="D6284" s="149"/>
      <c r="E6284" s="149"/>
      <c r="F6284" s="149"/>
      <c r="G6284" s="149"/>
      <c r="H6284" s="151"/>
      <c r="I6284" s="149"/>
      <c r="J6284" s="149"/>
      <c r="K6284" s="152"/>
      <c r="L6284" s="149"/>
      <c r="M6284" s="149"/>
      <c r="N6284" s="153"/>
      <c r="O6284" s="153"/>
      <c r="P6284" s="153"/>
    </row>
    <row r="6285" spans="1:16" x14ac:dyDescent="0.35">
      <c r="A6285" s="149"/>
      <c r="B6285" s="149"/>
      <c r="C6285" s="150"/>
      <c r="D6285" s="149"/>
      <c r="E6285" s="149"/>
      <c r="F6285" s="149"/>
      <c r="G6285" s="149"/>
      <c r="H6285" s="151"/>
      <c r="I6285" s="149"/>
      <c r="J6285" s="149"/>
      <c r="K6285" s="152"/>
      <c r="L6285" s="149"/>
      <c r="M6285" s="149"/>
      <c r="N6285" s="153"/>
      <c r="O6285" s="153"/>
      <c r="P6285" s="153"/>
    </row>
    <row r="6286" spans="1:16" x14ac:dyDescent="0.35">
      <c r="A6286" s="149"/>
      <c r="B6286" s="149"/>
      <c r="C6286" s="150"/>
      <c r="D6286" s="149"/>
      <c r="E6286" s="149"/>
      <c r="F6286" s="149"/>
      <c r="G6286" s="149"/>
      <c r="H6286" s="151"/>
      <c r="I6286" s="149"/>
      <c r="J6286" s="149"/>
      <c r="K6286" s="152"/>
      <c r="L6286" s="149"/>
      <c r="M6286" s="149"/>
      <c r="N6286" s="153"/>
      <c r="O6286" s="153"/>
      <c r="P6286" s="153"/>
    </row>
    <row r="6287" spans="1:16" x14ac:dyDescent="0.35">
      <c r="A6287" s="149"/>
      <c r="B6287" s="149"/>
      <c r="C6287" s="150"/>
      <c r="D6287" s="149"/>
      <c r="E6287" s="149"/>
      <c r="F6287" s="149"/>
      <c r="G6287" s="149"/>
      <c r="H6287" s="151"/>
      <c r="I6287" s="149"/>
      <c r="J6287" s="149"/>
      <c r="K6287" s="152"/>
      <c r="L6287" s="149"/>
      <c r="M6287" s="149"/>
      <c r="N6287" s="153"/>
      <c r="O6287" s="153"/>
      <c r="P6287" s="153"/>
    </row>
    <row r="6288" spans="1:16" x14ac:dyDescent="0.35">
      <c r="A6288" s="149"/>
      <c r="B6288" s="149"/>
      <c r="C6288" s="150"/>
      <c r="D6288" s="149"/>
      <c r="E6288" s="149"/>
      <c r="F6288" s="149"/>
      <c r="G6288" s="149"/>
      <c r="H6288" s="151"/>
      <c r="I6288" s="149"/>
      <c r="J6288" s="149"/>
      <c r="K6288" s="152"/>
      <c r="L6288" s="149"/>
      <c r="M6288" s="149"/>
      <c r="N6288" s="153"/>
      <c r="O6288" s="153"/>
      <c r="P6288" s="153"/>
    </row>
    <row r="6289" spans="1:16" x14ac:dyDescent="0.35">
      <c r="A6289" s="149"/>
      <c r="B6289" s="149"/>
      <c r="C6289" s="150"/>
      <c r="D6289" s="149"/>
      <c r="E6289" s="149"/>
      <c r="F6289" s="149"/>
      <c r="G6289" s="149"/>
      <c r="H6289" s="151"/>
      <c r="I6289" s="149"/>
      <c r="J6289" s="149"/>
      <c r="K6289" s="152"/>
      <c r="L6289" s="149"/>
      <c r="M6289" s="149"/>
      <c r="N6289" s="153"/>
      <c r="O6289" s="153"/>
      <c r="P6289" s="153"/>
    </row>
    <row r="6290" spans="1:16" x14ac:dyDescent="0.35">
      <c r="A6290" s="149"/>
      <c r="B6290" s="149"/>
      <c r="C6290" s="150"/>
      <c r="D6290" s="149"/>
      <c r="E6290" s="149"/>
      <c r="F6290" s="149"/>
      <c r="G6290" s="149"/>
      <c r="H6290" s="151"/>
      <c r="I6290" s="149"/>
      <c r="J6290" s="149"/>
      <c r="K6290" s="152"/>
      <c r="L6290" s="149"/>
      <c r="M6290" s="149"/>
      <c r="N6290" s="153"/>
      <c r="O6290" s="153"/>
      <c r="P6290" s="153"/>
    </row>
    <row r="6291" spans="1:16" x14ac:dyDescent="0.35">
      <c r="A6291" s="149"/>
      <c r="B6291" s="149"/>
      <c r="C6291" s="150"/>
      <c r="D6291" s="149"/>
      <c r="E6291" s="149"/>
      <c r="F6291" s="149"/>
      <c r="G6291" s="149"/>
      <c r="H6291" s="151"/>
      <c r="I6291" s="149"/>
      <c r="J6291" s="149"/>
      <c r="K6291" s="152"/>
      <c r="L6291" s="149"/>
      <c r="M6291" s="149"/>
      <c r="N6291" s="153"/>
      <c r="O6291" s="153"/>
      <c r="P6291" s="153"/>
    </row>
    <row r="6292" spans="1:16" x14ac:dyDescent="0.35">
      <c r="A6292" s="149"/>
      <c r="B6292" s="149"/>
      <c r="C6292" s="150"/>
      <c r="D6292" s="149"/>
      <c r="E6292" s="149"/>
      <c r="F6292" s="149"/>
      <c r="G6292" s="149"/>
      <c r="H6292" s="151"/>
      <c r="I6292" s="149"/>
      <c r="J6292" s="149"/>
      <c r="K6292" s="152"/>
      <c r="L6292" s="149"/>
      <c r="M6292" s="149"/>
      <c r="N6292" s="153"/>
      <c r="O6292" s="153"/>
      <c r="P6292" s="153"/>
    </row>
    <row r="6293" spans="1:16" x14ac:dyDescent="0.35">
      <c r="A6293" s="149"/>
      <c r="B6293" s="149"/>
      <c r="C6293" s="150"/>
      <c r="D6293" s="149"/>
      <c r="E6293" s="149"/>
      <c r="F6293" s="149"/>
      <c r="G6293" s="149"/>
      <c r="H6293" s="151"/>
      <c r="I6293" s="149"/>
      <c r="J6293" s="149"/>
      <c r="K6293" s="152"/>
      <c r="L6293" s="149"/>
      <c r="M6293" s="149"/>
      <c r="N6293" s="153"/>
      <c r="O6293" s="153"/>
      <c r="P6293" s="153"/>
    </row>
    <row r="6294" spans="1:16" x14ac:dyDescent="0.35">
      <c r="A6294" s="149"/>
      <c r="B6294" s="149"/>
      <c r="C6294" s="150"/>
      <c r="D6294" s="149"/>
      <c r="E6294" s="149"/>
      <c r="F6294" s="149"/>
      <c r="G6294" s="149"/>
      <c r="H6294" s="151"/>
      <c r="I6294" s="149"/>
      <c r="J6294" s="149"/>
      <c r="K6294" s="152"/>
      <c r="L6294" s="149"/>
      <c r="M6294" s="149"/>
      <c r="N6294" s="153"/>
      <c r="O6294" s="153"/>
      <c r="P6294" s="153"/>
    </row>
    <row r="6295" spans="1:16" x14ac:dyDescent="0.35">
      <c r="A6295" s="149"/>
      <c r="B6295" s="149"/>
      <c r="C6295" s="150"/>
      <c r="D6295" s="149"/>
      <c r="E6295" s="149"/>
      <c r="F6295" s="149"/>
      <c r="G6295" s="149"/>
      <c r="H6295" s="151"/>
      <c r="I6295" s="149"/>
      <c r="J6295" s="149"/>
      <c r="K6295" s="152"/>
      <c r="L6295" s="149"/>
      <c r="M6295" s="149"/>
      <c r="N6295" s="153"/>
      <c r="O6295" s="153"/>
      <c r="P6295" s="153"/>
    </row>
    <row r="6296" spans="1:16" x14ac:dyDescent="0.35">
      <c r="A6296" s="149"/>
      <c r="B6296" s="149"/>
      <c r="C6296" s="150"/>
      <c r="D6296" s="149"/>
      <c r="E6296" s="149"/>
      <c r="F6296" s="149"/>
      <c r="G6296" s="149"/>
      <c r="H6296" s="151"/>
      <c r="I6296" s="149"/>
      <c r="J6296" s="149"/>
      <c r="K6296" s="152"/>
      <c r="L6296" s="149"/>
      <c r="M6296" s="149"/>
      <c r="N6296" s="153"/>
      <c r="O6296" s="153"/>
      <c r="P6296" s="153"/>
    </row>
    <row r="6297" spans="1:16" x14ac:dyDescent="0.35">
      <c r="A6297" s="149"/>
      <c r="B6297" s="149"/>
      <c r="C6297" s="150"/>
      <c r="D6297" s="149"/>
      <c r="E6297" s="149"/>
      <c r="F6297" s="149"/>
      <c r="G6297" s="149"/>
      <c r="H6297" s="151"/>
      <c r="I6297" s="149"/>
      <c r="J6297" s="149"/>
      <c r="K6297" s="152"/>
      <c r="L6297" s="149"/>
      <c r="M6297" s="149"/>
      <c r="N6297" s="153"/>
      <c r="O6297" s="153"/>
      <c r="P6297" s="153"/>
    </row>
    <row r="6298" spans="1:16" x14ac:dyDescent="0.35">
      <c r="A6298" s="149"/>
      <c r="B6298" s="149"/>
      <c r="C6298" s="150"/>
      <c r="D6298" s="149"/>
      <c r="E6298" s="149"/>
      <c r="F6298" s="149"/>
      <c r="G6298" s="149"/>
      <c r="H6298" s="151"/>
      <c r="I6298" s="149"/>
      <c r="J6298" s="149"/>
      <c r="K6298" s="152"/>
      <c r="L6298" s="149"/>
      <c r="M6298" s="149"/>
      <c r="N6298" s="153"/>
      <c r="O6298" s="153"/>
      <c r="P6298" s="153"/>
    </row>
    <row r="6299" spans="1:16" x14ac:dyDescent="0.35">
      <c r="A6299" s="149"/>
      <c r="B6299" s="149"/>
      <c r="C6299" s="150"/>
      <c r="D6299" s="149"/>
      <c r="E6299" s="149"/>
      <c r="F6299" s="149"/>
      <c r="G6299" s="149"/>
      <c r="H6299" s="151"/>
      <c r="I6299" s="149"/>
      <c r="J6299" s="149"/>
      <c r="K6299" s="152"/>
      <c r="L6299" s="149"/>
      <c r="M6299" s="149"/>
      <c r="N6299" s="153"/>
      <c r="O6299" s="153"/>
      <c r="P6299" s="153"/>
    </row>
    <row r="6300" spans="1:16" x14ac:dyDescent="0.35">
      <c r="A6300" s="149"/>
      <c r="B6300" s="149"/>
      <c r="C6300" s="150"/>
      <c r="D6300" s="149"/>
      <c r="E6300" s="149"/>
      <c r="F6300" s="149"/>
      <c r="G6300" s="149"/>
      <c r="H6300" s="151"/>
      <c r="I6300" s="149"/>
      <c r="J6300" s="149"/>
      <c r="K6300" s="152"/>
      <c r="L6300" s="149"/>
      <c r="M6300" s="149"/>
      <c r="N6300" s="153"/>
      <c r="O6300" s="153"/>
      <c r="P6300" s="153"/>
    </row>
    <row r="6301" spans="1:16" x14ac:dyDescent="0.35">
      <c r="A6301" s="149"/>
      <c r="B6301" s="149"/>
      <c r="C6301" s="150"/>
      <c r="D6301" s="149"/>
      <c r="E6301" s="149"/>
      <c r="F6301" s="149"/>
      <c r="G6301" s="149"/>
      <c r="H6301" s="151"/>
      <c r="I6301" s="149"/>
      <c r="J6301" s="149"/>
      <c r="K6301" s="152"/>
      <c r="L6301" s="149"/>
      <c r="M6301" s="149"/>
      <c r="N6301" s="153"/>
      <c r="O6301" s="153"/>
      <c r="P6301" s="153"/>
    </row>
    <row r="6302" spans="1:16" x14ac:dyDescent="0.35">
      <c r="A6302" s="149"/>
      <c r="B6302" s="149"/>
      <c r="C6302" s="150"/>
      <c r="D6302" s="149"/>
      <c r="E6302" s="149"/>
      <c r="F6302" s="149"/>
      <c r="G6302" s="149"/>
      <c r="H6302" s="151"/>
      <c r="I6302" s="149"/>
      <c r="J6302" s="149"/>
      <c r="K6302" s="152"/>
      <c r="L6302" s="149"/>
      <c r="M6302" s="149"/>
      <c r="N6302" s="153"/>
      <c r="O6302" s="153"/>
      <c r="P6302" s="153"/>
    </row>
    <row r="6303" spans="1:16" x14ac:dyDescent="0.35">
      <c r="A6303" s="149"/>
      <c r="B6303" s="149"/>
      <c r="C6303" s="150"/>
      <c r="D6303" s="149"/>
      <c r="E6303" s="149"/>
      <c r="F6303" s="149"/>
      <c r="G6303" s="149"/>
      <c r="H6303" s="151"/>
      <c r="I6303" s="149"/>
      <c r="J6303" s="149"/>
      <c r="K6303" s="152"/>
      <c r="L6303" s="149"/>
      <c r="M6303" s="149"/>
      <c r="N6303" s="153"/>
      <c r="O6303" s="153"/>
      <c r="P6303" s="153"/>
    </row>
    <row r="6304" spans="1:16" x14ac:dyDescent="0.35">
      <c r="A6304" s="149"/>
      <c r="B6304" s="149"/>
      <c r="C6304" s="150"/>
      <c r="D6304" s="149"/>
      <c r="E6304" s="149"/>
      <c r="F6304" s="149"/>
      <c r="G6304" s="149"/>
      <c r="H6304" s="151"/>
      <c r="I6304" s="149"/>
      <c r="J6304" s="149"/>
      <c r="K6304" s="152"/>
      <c r="L6304" s="149"/>
      <c r="M6304" s="149"/>
      <c r="N6304" s="153"/>
      <c r="O6304" s="153"/>
      <c r="P6304" s="153"/>
    </row>
    <row r="6305" spans="1:16" x14ac:dyDescent="0.35">
      <c r="A6305" s="149"/>
      <c r="B6305" s="149"/>
      <c r="C6305" s="150"/>
      <c r="D6305" s="149"/>
      <c r="E6305" s="149"/>
      <c r="F6305" s="149"/>
      <c r="G6305" s="149"/>
      <c r="H6305" s="151"/>
      <c r="I6305" s="149"/>
      <c r="J6305" s="149"/>
      <c r="K6305" s="152"/>
      <c r="L6305" s="149"/>
      <c r="M6305" s="149"/>
      <c r="N6305" s="153"/>
      <c r="O6305" s="153"/>
      <c r="P6305" s="153"/>
    </row>
    <row r="6306" spans="1:16" x14ac:dyDescent="0.35">
      <c r="A6306" s="149"/>
      <c r="B6306" s="149"/>
      <c r="C6306" s="150"/>
      <c r="D6306" s="149"/>
      <c r="E6306" s="149"/>
      <c r="F6306" s="149"/>
      <c r="G6306" s="149"/>
      <c r="H6306" s="151"/>
      <c r="I6306" s="149"/>
      <c r="J6306" s="149"/>
      <c r="K6306" s="152"/>
      <c r="L6306" s="149"/>
      <c r="M6306" s="149"/>
      <c r="N6306" s="153"/>
      <c r="O6306" s="153"/>
      <c r="P6306" s="153"/>
    </row>
    <row r="6307" spans="1:16" x14ac:dyDescent="0.35">
      <c r="A6307" s="149"/>
      <c r="B6307" s="149"/>
      <c r="C6307" s="150"/>
      <c r="D6307" s="149"/>
      <c r="E6307" s="149"/>
      <c r="F6307" s="149"/>
      <c r="G6307" s="149"/>
      <c r="H6307" s="151"/>
      <c r="I6307" s="149"/>
      <c r="J6307" s="149"/>
      <c r="K6307" s="152"/>
      <c r="L6307" s="149"/>
      <c r="M6307" s="149"/>
      <c r="N6307" s="153"/>
      <c r="O6307" s="153"/>
      <c r="P6307" s="153"/>
    </row>
    <row r="6308" spans="1:16" x14ac:dyDescent="0.35">
      <c r="A6308" s="149"/>
      <c r="B6308" s="149"/>
      <c r="C6308" s="150"/>
      <c r="D6308" s="149"/>
      <c r="E6308" s="149"/>
      <c r="F6308" s="149"/>
      <c r="G6308" s="149"/>
      <c r="H6308" s="151"/>
      <c r="I6308" s="149"/>
      <c r="J6308" s="149"/>
      <c r="K6308" s="152"/>
      <c r="L6308" s="149"/>
      <c r="M6308" s="149"/>
      <c r="N6308" s="153"/>
      <c r="O6308" s="153"/>
      <c r="P6308" s="153"/>
    </row>
    <row r="6309" spans="1:16" x14ac:dyDescent="0.35">
      <c r="A6309" s="149"/>
      <c r="B6309" s="149"/>
      <c r="C6309" s="150"/>
      <c r="D6309" s="149"/>
      <c r="E6309" s="149"/>
      <c r="F6309" s="149"/>
      <c r="G6309" s="149"/>
      <c r="H6309" s="151"/>
      <c r="I6309" s="149"/>
      <c r="J6309" s="149"/>
      <c r="K6309" s="152"/>
      <c r="L6309" s="149"/>
      <c r="M6309" s="149"/>
      <c r="N6309" s="153"/>
      <c r="O6309" s="153"/>
      <c r="P6309" s="153"/>
    </row>
    <row r="6310" spans="1:16" x14ac:dyDescent="0.35">
      <c r="A6310" s="149"/>
      <c r="B6310" s="149"/>
      <c r="C6310" s="150"/>
      <c r="D6310" s="149"/>
      <c r="E6310" s="149"/>
      <c r="F6310" s="149"/>
      <c r="G6310" s="149"/>
      <c r="H6310" s="151"/>
      <c r="I6310" s="149"/>
      <c r="J6310" s="149"/>
      <c r="K6310" s="152"/>
      <c r="L6310" s="149"/>
      <c r="M6310" s="149"/>
      <c r="N6310" s="153"/>
      <c r="O6310" s="153"/>
      <c r="P6310" s="153"/>
    </row>
    <row r="6311" spans="1:16" x14ac:dyDescent="0.35">
      <c r="A6311" s="149"/>
      <c r="B6311" s="149"/>
      <c r="C6311" s="150"/>
      <c r="D6311" s="149"/>
      <c r="E6311" s="149"/>
      <c r="F6311" s="149"/>
      <c r="G6311" s="149"/>
      <c r="H6311" s="151"/>
      <c r="I6311" s="149"/>
      <c r="J6311" s="149"/>
      <c r="K6311" s="152"/>
      <c r="L6311" s="149"/>
      <c r="M6311" s="149"/>
      <c r="N6311" s="153"/>
      <c r="O6311" s="153"/>
      <c r="P6311" s="153"/>
    </row>
    <row r="6312" spans="1:16" x14ac:dyDescent="0.35">
      <c r="A6312" s="149"/>
      <c r="B6312" s="149"/>
      <c r="C6312" s="150"/>
      <c r="D6312" s="149"/>
      <c r="E6312" s="149"/>
      <c r="F6312" s="149"/>
      <c r="G6312" s="149"/>
      <c r="H6312" s="151"/>
      <c r="I6312" s="149"/>
      <c r="J6312" s="149"/>
      <c r="K6312" s="152"/>
      <c r="L6312" s="149"/>
      <c r="M6312" s="149"/>
      <c r="N6312" s="153"/>
      <c r="O6312" s="153"/>
      <c r="P6312" s="153"/>
    </row>
    <row r="6313" spans="1:16" x14ac:dyDescent="0.35">
      <c r="A6313" s="149"/>
      <c r="B6313" s="149"/>
      <c r="C6313" s="150"/>
      <c r="D6313" s="149"/>
      <c r="E6313" s="149"/>
      <c r="F6313" s="149"/>
      <c r="G6313" s="149"/>
      <c r="H6313" s="151"/>
      <c r="I6313" s="149"/>
      <c r="J6313" s="149"/>
      <c r="K6313" s="152"/>
      <c r="L6313" s="149"/>
      <c r="M6313" s="149"/>
      <c r="N6313" s="153"/>
      <c r="O6313" s="153"/>
      <c r="P6313" s="153"/>
    </row>
    <row r="6314" spans="1:16" x14ac:dyDescent="0.35">
      <c r="A6314" s="149"/>
      <c r="B6314" s="149"/>
      <c r="C6314" s="150"/>
      <c r="D6314" s="149"/>
      <c r="E6314" s="149"/>
      <c r="F6314" s="149"/>
      <c r="G6314" s="149"/>
      <c r="H6314" s="151"/>
      <c r="I6314" s="149"/>
      <c r="J6314" s="149"/>
      <c r="K6314" s="152"/>
      <c r="L6314" s="149"/>
      <c r="M6314" s="149"/>
      <c r="N6314" s="153"/>
      <c r="O6314" s="153"/>
      <c r="P6314" s="153"/>
    </row>
    <row r="6315" spans="1:16" x14ac:dyDescent="0.35">
      <c r="A6315" s="149"/>
      <c r="B6315" s="149"/>
      <c r="C6315" s="150"/>
      <c r="D6315" s="149"/>
      <c r="E6315" s="149"/>
      <c r="F6315" s="149"/>
      <c r="G6315" s="149"/>
      <c r="H6315" s="151"/>
      <c r="I6315" s="149"/>
      <c r="J6315" s="149"/>
      <c r="K6315" s="152"/>
      <c r="L6315" s="149"/>
      <c r="M6315" s="149"/>
      <c r="N6315" s="153"/>
      <c r="O6315" s="153"/>
      <c r="P6315" s="153"/>
    </row>
    <row r="6316" spans="1:16" x14ac:dyDescent="0.35">
      <c r="A6316" s="149"/>
      <c r="B6316" s="149"/>
      <c r="C6316" s="150"/>
      <c r="D6316" s="149"/>
      <c r="E6316" s="149"/>
      <c r="F6316" s="149"/>
      <c r="G6316" s="149"/>
      <c r="H6316" s="151"/>
      <c r="I6316" s="149"/>
      <c r="J6316" s="149"/>
      <c r="K6316" s="152"/>
      <c r="L6316" s="149"/>
      <c r="M6316" s="149"/>
      <c r="N6316" s="153"/>
      <c r="O6316" s="153"/>
      <c r="P6316" s="153"/>
    </row>
    <row r="6317" spans="1:16" x14ac:dyDescent="0.35">
      <c r="A6317" s="149"/>
      <c r="B6317" s="149"/>
      <c r="C6317" s="150"/>
      <c r="D6317" s="149"/>
      <c r="E6317" s="149"/>
      <c r="F6317" s="149"/>
      <c r="G6317" s="149"/>
      <c r="H6317" s="151"/>
      <c r="I6317" s="149"/>
      <c r="J6317" s="149"/>
      <c r="K6317" s="152"/>
      <c r="L6317" s="149"/>
      <c r="M6317" s="149"/>
      <c r="N6317" s="153"/>
      <c r="O6317" s="153"/>
      <c r="P6317" s="153"/>
    </row>
    <row r="6318" spans="1:16" x14ac:dyDescent="0.35">
      <c r="A6318" s="149"/>
      <c r="B6318" s="149"/>
      <c r="C6318" s="150"/>
      <c r="D6318" s="149"/>
      <c r="E6318" s="149"/>
      <c r="F6318" s="149"/>
      <c r="G6318" s="149"/>
      <c r="H6318" s="151"/>
      <c r="I6318" s="149"/>
      <c r="J6318" s="149"/>
      <c r="K6318" s="152"/>
      <c r="L6318" s="149"/>
      <c r="M6318" s="149"/>
      <c r="N6318" s="153"/>
      <c r="O6318" s="153"/>
      <c r="P6318" s="153"/>
    </row>
    <row r="6319" spans="1:16" x14ac:dyDescent="0.35">
      <c r="A6319" s="149"/>
      <c r="B6319" s="149"/>
      <c r="C6319" s="150"/>
      <c r="D6319" s="149"/>
      <c r="E6319" s="149"/>
      <c r="F6319" s="149"/>
      <c r="G6319" s="149"/>
      <c r="H6319" s="151"/>
      <c r="I6319" s="149"/>
      <c r="J6319" s="149"/>
      <c r="K6319" s="152"/>
      <c r="L6319" s="149"/>
      <c r="M6319" s="149"/>
      <c r="N6319" s="153"/>
      <c r="O6319" s="153"/>
      <c r="P6319" s="153"/>
    </row>
    <row r="6320" spans="1:16" x14ac:dyDescent="0.35">
      <c r="A6320" s="149"/>
      <c r="B6320" s="149"/>
      <c r="C6320" s="150"/>
      <c r="D6320" s="149"/>
      <c r="E6320" s="149"/>
      <c r="F6320" s="149"/>
      <c r="G6320" s="149"/>
      <c r="H6320" s="151"/>
      <c r="I6320" s="149"/>
      <c r="J6320" s="149"/>
      <c r="K6320" s="152"/>
      <c r="L6320" s="149"/>
      <c r="M6320" s="149"/>
      <c r="N6320" s="153"/>
      <c r="O6320" s="153"/>
      <c r="P6320" s="153"/>
    </row>
    <row r="6321" spans="1:16" x14ac:dyDescent="0.35">
      <c r="A6321" s="149"/>
      <c r="B6321" s="149"/>
      <c r="C6321" s="150"/>
      <c r="D6321" s="149"/>
      <c r="E6321" s="149"/>
      <c r="F6321" s="149"/>
      <c r="G6321" s="149"/>
      <c r="H6321" s="151"/>
      <c r="I6321" s="149"/>
      <c r="J6321" s="149"/>
      <c r="K6321" s="152"/>
      <c r="L6321" s="149"/>
      <c r="M6321" s="149"/>
      <c r="N6321" s="153"/>
      <c r="O6321" s="153"/>
      <c r="P6321" s="153"/>
    </row>
    <row r="6322" spans="1:16" x14ac:dyDescent="0.35">
      <c r="A6322" s="149"/>
      <c r="B6322" s="149"/>
      <c r="C6322" s="150"/>
      <c r="D6322" s="149"/>
      <c r="E6322" s="149"/>
      <c r="F6322" s="149"/>
      <c r="G6322" s="149"/>
      <c r="H6322" s="151"/>
      <c r="I6322" s="149"/>
      <c r="J6322" s="149"/>
      <c r="K6322" s="152"/>
      <c r="L6322" s="149"/>
      <c r="M6322" s="149"/>
      <c r="N6322" s="153"/>
      <c r="O6322" s="153"/>
      <c r="P6322" s="153"/>
    </row>
    <row r="6323" spans="1:16" x14ac:dyDescent="0.35">
      <c r="A6323" s="149"/>
      <c r="B6323" s="149"/>
      <c r="C6323" s="150"/>
      <c r="D6323" s="149"/>
      <c r="E6323" s="149"/>
      <c r="F6323" s="149"/>
      <c r="G6323" s="149"/>
      <c r="H6323" s="151"/>
      <c r="I6323" s="149"/>
      <c r="J6323" s="149"/>
      <c r="K6323" s="152"/>
      <c r="L6323" s="149"/>
      <c r="M6323" s="149"/>
      <c r="N6323" s="153"/>
      <c r="O6323" s="153"/>
      <c r="P6323" s="153"/>
    </row>
    <row r="6324" spans="1:16" x14ac:dyDescent="0.35">
      <c r="A6324" s="149"/>
      <c r="B6324" s="149"/>
      <c r="C6324" s="150"/>
      <c r="D6324" s="149"/>
      <c r="E6324" s="149"/>
      <c r="F6324" s="149"/>
      <c r="G6324" s="149"/>
      <c r="H6324" s="151"/>
      <c r="I6324" s="149"/>
      <c r="J6324" s="149"/>
      <c r="K6324" s="152"/>
      <c r="L6324" s="149"/>
      <c r="M6324" s="149"/>
      <c r="N6324" s="153"/>
      <c r="O6324" s="153"/>
      <c r="P6324" s="153"/>
    </row>
    <row r="6325" spans="1:16" x14ac:dyDescent="0.35">
      <c r="A6325" s="149"/>
      <c r="B6325" s="149"/>
      <c r="C6325" s="150"/>
      <c r="D6325" s="149"/>
      <c r="E6325" s="149"/>
      <c r="F6325" s="149"/>
      <c r="G6325" s="149"/>
      <c r="H6325" s="151"/>
      <c r="I6325" s="149"/>
      <c r="J6325" s="149"/>
      <c r="K6325" s="152"/>
      <c r="L6325" s="149"/>
      <c r="M6325" s="149"/>
      <c r="N6325" s="153"/>
      <c r="O6325" s="153"/>
      <c r="P6325" s="153"/>
    </row>
    <row r="6326" spans="1:16" x14ac:dyDescent="0.35">
      <c r="A6326" s="149"/>
      <c r="B6326" s="149"/>
      <c r="C6326" s="150"/>
      <c r="D6326" s="149"/>
      <c r="E6326" s="149"/>
      <c r="F6326" s="149"/>
      <c r="G6326" s="149"/>
      <c r="H6326" s="151"/>
      <c r="I6326" s="149"/>
      <c r="J6326" s="149"/>
      <c r="K6326" s="152"/>
      <c r="L6326" s="149"/>
      <c r="M6326" s="149"/>
      <c r="N6326" s="153"/>
      <c r="O6326" s="153"/>
      <c r="P6326" s="153"/>
    </row>
    <row r="6327" spans="1:16" x14ac:dyDescent="0.35">
      <c r="A6327" s="149"/>
      <c r="B6327" s="149"/>
      <c r="C6327" s="150"/>
      <c r="D6327" s="149"/>
      <c r="E6327" s="149"/>
      <c r="F6327" s="149"/>
      <c r="G6327" s="149"/>
      <c r="H6327" s="151"/>
      <c r="I6327" s="149"/>
      <c r="J6327" s="149"/>
      <c r="K6327" s="152"/>
      <c r="L6327" s="149"/>
      <c r="M6327" s="149"/>
      <c r="N6327" s="153"/>
      <c r="O6327" s="153"/>
      <c r="P6327" s="153"/>
    </row>
    <row r="6328" spans="1:16" x14ac:dyDescent="0.35">
      <c r="A6328" s="149"/>
      <c r="B6328" s="149"/>
      <c r="C6328" s="150"/>
      <c r="D6328" s="149"/>
      <c r="E6328" s="149"/>
      <c r="F6328" s="149"/>
      <c r="G6328" s="149"/>
      <c r="H6328" s="151"/>
      <c r="I6328" s="149"/>
      <c r="J6328" s="149"/>
      <c r="K6328" s="152"/>
      <c r="L6328" s="149"/>
      <c r="M6328" s="149"/>
      <c r="N6328" s="153"/>
      <c r="O6328" s="153"/>
      <c r="P6328" s="153"/>
    </row>
    <row r="6329" spans="1:16" x14ac:dyDescent="0.35">
      <c r="A6329" s="149"/>
      <c r="B6329" s="149"/>
      <c r="C6329" s="150"/>
      <c r="D6329" s="149"/>
      <c r="E6329" s="149"/>
      <c r="F6329" s="149"/>
      <c r="G6329" s="149"/>
      <c r="H6329" s="151"/>
      <c r="I6329" s="149"/>
      <c r="J6329" s="149"/>
      <c r="K6329" s="152"/>
      <c r="L6329" s="149"/>
      <c r="M6329" s="149"/>
      <c r="N6329" s="153"/>
      <c r="O6329" s="153"/>
      <c r="P6329" s="153"/>
    </row>
    <row r="6330" spans="1:16" x14ac:dyDescent="0.35">
      <c r="A6330" s="149"/>
      <c r="B6330" s="149"/>
      <c r="C6330" s="150"/>
      <c r="D6330" s="149"/>
      <c r="E6330" s="149"/>
      <c r="F6330" s="149"/>
      <c r="G6330" s="149"/>
      <c r="H6330" s="151"/>
      <c r="I6330" s="149"/>
      <c r="J6330" s="149"/>
      <c r="K6330" s="152"/>
      <c r="L6330" s="149"/>
      <c r="M6330" s="149"/>
      <c r="N6330" s="153"/>
      <c r="O6330" s="153"/>
      <c r="P6330" s="153"/>
    </row>
    <row r="6331" spans="1:16" x14ac:dyDescent="0.35">
      <c r="A6331" s="149"/>
      <c r="B6331" s="149"/>
      <c r="C6331" s="150"/>
      <c r="D6331" s="149"/>
      <c r="E6331" s="149"/>
      <c r="F6331" s="149"/>
      <c r="G6331" s="149"/>
      <c r="H6331" s="151"/>
      <c r="I6331" s="149"/>
      <c r="J6331" s="149"/>
      <c r="K6331" s="152"/>
      <c r="L6331" s="149"/>
      <c r="M6331" s="149"/>
      <c r="N6331" s="153"/>
      <c r="O6331" s="153"/>
      <c r="P6331" s="153"/>
    </row>
    <row r="6332" spans="1:16" x14ac:dyDescent="0.35">
      <c r="A6332" s="149"/>
      <c r="B6332" s="149"/>
      <c r="C6332" s="150"/>
      <c r="D6332" s="149"/>
      <c r="E6332" s="149"/>
      <c r="F6332" s="149"/>
      <c r="G6332" s="149"/>
      <c r="H6332" s="151"/>
      <c r="I6332" s="149"/>
      <c r="J6332" s="149"/>
      <c r="K6332" s="152"/>
      <c r="L6332" s="149"/>
      <c r="M6332" s="149"/>
      <c r="N6332" s="153"/>
      <c r="O6332" s="153"/>
      <c r="P6332" s="153"/>
    </row>
    <row r="6333" spans="1:16" x14ac:dyDescent="0.35">
      <c r="A6333" s="149"/>
      <c r="B6333" s="149"/>
      <c r="C6333" s="150"/>
      <c r="D6333" s="149"/>
      <c r="E6333" s="149"/>
      <c r="F6333" s="149"/>
      <c r="G6333" s="149"/>
      <c r="H6333" s="151"/>
      <c r="I6333" s="149"/>
      <c r="J6333" s="149"/>
      <c r="K6333" s="152"/>
      <c r="L6333" s="149"/>
      <c r="M6333" s="149"/>
      <c r="N6333" s="153"/>
      <c r="O6333" s="153"/>
      <c r="P6333" s="153"/>
    </row>
    <row r="6334" spans="1:16" x14ac:dyDescent="0.35">
      <c r="A6334" s="149"/>
      <c r="B6334" s="149"/>
      <c r="C6334" s="150"/>
      <c r="D6334" s="149"/>
      <c r="E6334" s="149"/>
      <c r="F6334" s="149"/>
      <c r="G6334" s="149"/>
      <c r="H6334" s="151"/>
      <c r="I6334" s="149"/>
      <c r="J6334" s="149"/>
      <c r="K6334" s="152"/>
      <c r="L6334" s="149"/>
      <c r="M6334" s="149"/>
      <c r="N6334" s="153"/>
      <c r="O6334" s="153"/>
      <c r="P6334" s="153"/>
    </row>
    <row r="6335" spans="1:16" x14ac:dyDescent="0.35">
      <c r="A6335" s="149"/>
      <c r="B6335" s="149"/>
      <c r="C6335" s="150"/>
      <c r="D6335" s="149"/>
      <c r="E6335" s="149"/>
      <c r="F6335" s="149"/>
      <c r="G6335" s="149"/>
      <c r="H6335" s="151"/>
      <c r="I6335" s="149"/>
      <c r="J6335" s="149"/>
      <c r="K6335" s="152"/>
      <c r="L6335" s="149"/>
      <c r="M6335" s="149"/>
      <c r="N6335" s="153"/>
      <c r="O6335" s="153"/>
      <c r="P6335" s="153"/>
    </row>
    <row r="6336" spans="1:16" x14ac:dyDescent="0.35">
      <c r="A6336" s="149"/>
      <c r="B6336" s="149"/>
      <c r="C6336" s="150"/>
      <c r="D6336" s="149"/>
      <c r="E6336" s="149"/>
      <c r="F6336" s="149"/>
      <c r="G6336" s="149"/>
      <c r="H6336" s="151"/>
      <c r="I6336" s="149"/>
      <c r="J6336" s="149"/>
      <c r="K6336" s="152"/>
      <c r="L6336" s="149"/>
      <c r="M6336" s="149"/>
      <c r="N6336" s="153"/>
      <c r="O6336" s="153"/>
      <c r="P6336" s="153"/>
    </row>
    <row r="6337" spans="1:16" x14ac:dyDescent="0.35">
      <c r="A6337" s="149"/>
      <c r="B6337" s="149"/>
      <c r="C6337" s="150"/>
      <c r="D6337" s="149"/>
      <c r="E6337" s="149"/>
      <c r="F6337" s="149"/>
      <c r="G6337" s="149"/>
      <c r="H6337" s="151"/>
      <c r="I6337" s="149"/>
      <c r="J6337" s="149"/>
      <c r="K6337" s="152"/>
      <c r="L6337" s="149"/>
      <c r="M6337" s="149"/>
      <c r="N6337" s="153"/>
      <c r="O6337" s="153"/>
      <c r="P6337" s="153"/>
    </row>
    <row r="6338" spans="1:16" x14ac:dyDescent="0.35">
      <c r="A6338" s="149"/>
      <c r="B6338" s="149"/>
      <c r="C6338" s="150"/>
      <c r="D6338" s="149"/>
      <c r="E6338" s="149"/>
      <c r="F6338" s="149"/>
      <c r="G6338" s="149"/>
      <c r="H6338" s="151"/>
      <c r="I6338" s="149"/>
      <c r="J6338" s="149"/>
      <c r="K6338" s="152"/>
      <c r="L6338" s="149"/>
      <c r="M6338" s="149"/>
      <c r="N6338" s="153"/>
      <c r="O6338" s="153"/>
      <c r="P6338" s="153"/>
    </row>
    <row r="6339" spans="1:16" x14ac:dyDescent="0.35">
      <c r="A6339" s="149"/>
      <c r="B6339" s="149"/>
      <c r="C6339" s="150"/>
      <c r="D6339" s="149"/>
      <c r="E6339" s="149"/>
      <c r="F6339" s="149"/>
      <c r="G6339" s="149"/>
      <c r="H6339" s="151"/>
      <c r="I6339" s="149"/>
      <c r="J6339" s="149"/>
      <c r="K6339" s="152"/>
      <c r="L6339" s="149"/>
      <c r="M6339" s="149"/>
      <c r="N6339" s="153"/>
      <c r="O6339" s="153"/>
      <c r="P6339" s="153"/>
    </row>
    <row r="6340" spans="1:16" x14ac:dyDescent="0.35">
      <c r="A6340" s="149"/>
      <c r="B6340" s="149"/>
      <c r="C6340" s="150"/>
      <c r="D6340" s="149"/>
      <c r="E6340" s="149"/>
      <c r="F6340" s="149"/>
      <c r="G6340" s="149"/>
      <c r="H6340" s="151"/>
      <c r="I6340" s="149"/>
      <c r="J6340" s="149"/>
      <c r="K6340" s="152"/>
      <c r="L6340" s="149"/>
      <c r="M6340" s="149"/>
      <c r="N6340" s="153"/>
      <c r="O6340" s="153"/>
      <c r="P6340" s="153"/>
    </row>
    <row r="6341" spans="1:16" x14ac:dyDescent="0.35">
      <c r="A6341" s="149"/>
      <c r="B6341" s="149"/>
      <c r="C6341" s="150"/>
      <c r="D6341" s="149"/>
      <c r="E6341" s="149"/>
      <c r="F6341" s="149"/>
      <c r="G6341" s="149"/>
      <c r="H6341" s="151"/>
      <c r="I6341" s="149"/>
      <c r="J6341" s="149"/>
      <c r="K6341" s="152"/>
      <c r="L6341" s="149"/>
      <c r="M6341" s="149"/>
      <c r="N6341" s="153"/>
      <c r="O6341" s="153"/>
      <c r="P6341" s="153"/>
    </row>
    <row r="6342" spans="1:16" x14ac:dyDescent="0.35">
      <c r="A6342" s="149"/>
      <c r="B6342" s="149"/>
      <c r="C6342" s="150"/>
      <c r="D6342" s="149"/>
      <c r="E6342" s="149"/>
      <c r="F6342" s="149"/>
      <c r="G6342" s="149"/>
      <c r="H6342" s="151"/>
      <c r="I6342" s="149"/>
      <c r="J6342" s="149"/>
      <c r="K6342" s="152"/>
      <c r="L6342" s="149"/>
      <c r="M6342" s="149"/>
      <c r="N6342" s="153"/>
      <c r="O6342" s="153"/>
      <c r="P6342" s="153"/>
    </row>
    <row r="6343" spans="1:16" x14ac:dyDescent="0.35">
      <c r="A6343" s="149"/>
      <c r="B6343" s="149"/>
      <c r="C6343" s="150"/>
      <c r="D6343" s="149"/>
      <c r="E6343" s="149"/>
      <c r="F6343" s="149"/>
      <c r="G6343" s="149"/>
      <c r="H6343" s="151"/>
      <c r="I6343" s="149"/>
      <c r="J6343" s="149"/>
      <c r="K6343" s="152"/>
      <c r="L6343" s="149"/>
      <c r="M6343" s="149"/>
      <c r="N6343" s="153"/>
      <c r="O6343" s="153"/>
      <c r="P6343" s="153"/>
    </row>
    <row r="6344" spans="1:16" x14ac:dyDescent="0.35">
      <c r="A6344" s="149"/>
      <c r="B6344" s="149"/>
      <c r="C6344" s="150"/>
      <c r="D6344" s="149"/>
      <c r="E6344" s="149"/>
      <c r="F6344" s="149"/>
      <c r="G6344" s="149"/>
      <c r="H6344" s="151"/>
      <c r="I6344" s="149"/>
      <c r="J6344" s="149"/>
      <c r="K6344" s="152"/>
      <c r="L6344" s="149"/>
      <c r="M6344" s="149"/>
      <c r="N6344" s="153"/>
      <c r="O6344" s="153"/>
      <c r="P6344" s="153"/>
    </row>
    <row r="6345" spans="1:16" x14ac:dyDescent="0.35">
      <c r="A6345" s="149"/>
      <c r="B6345" s="149"/>
      <c r="C6345" s="150"/>
      <c r="D6345" s="149"/>
      <c r="E6345" s="149"/>
      <c r="F6345" s="149"/>
      <c r="G6345" s="149"/>
      <c r="H6345" s="151"/>
      <c r="I6345" s="149"/>
      <c r="J6345" s="149"/>
      <c r="K6345" s="152"/>
      <c r="L6345" s="149"/>
      <c r="M6345" s="149"/>
      <c r="N6345" s="153"/>
      <c r="O6345" s="153"/>
      <c r="P6345" s="153"/>
    </row>
    <row r="6346" spans="1:16" x14ac:dyDescent="0.35">
      <c r="A6346" s="149"/>
      <c r="B6346" s="149"/>
      <c r="C6346" s="150"/>
      <c r="D6346" s="149"/>
      <c r="E6346" s="149"/>
      <c r="F6346" s="149"/>
      <c r="G6346" s="149"/>
      <c r="H6346" s="151"/>
      <c r="I6346" s="149"/>
      <c r="J6346" s="149"/>
      <c r="K6346" s="152"/>
      <c r="L6346" s="149"/>
      <c r="M6346" s="149"/>
      <c r="N6346" s="153"/>
      <c r="O6346" s="153"/>
      <c r="P6346" s="153"/>
    </row>
    <row r="6347" spans="1:16" x14ac:dyDescent="0.35">
      <c r="A6347" s="149"/>
      <c r="B6347" s="149"/>
      <c r="C6347" s="150"/>
      <c r="D6347" s="149"/>
      <c r="E6347" s="149"/>
      <c r="F6347" s="149"/>
      <c r="G6347" s="149"/>
      <c r="H6347" s="151"/>
      <c r="I6347" s="149"/>
      <c r="J6347" s="149"/>
      <c r="K6347" s="152"/>
      <c r="L6347" s="149"/>
      <c r="M6347" s="149"/>
      <c r="N6347" s="153"/>
      <c r="O6347" s="153"/>
      <c r="P6347" s="153"/>
    </row>
    <row r="6348" spans="1:16" x14ac:dyDescent="0.35">
      <c r="A6348" s="149"/>
      <c r="B6348" s="149"/>
      <c r="C6348" s="150"/>
      <c r="D6348" s="149"/>
      <c r="E6348" s="149"/>
      <c r="F6348" s="149"/>
      <c r="G6348" s="149"/>
      <c r="H6348" s="151"/>
      <c r="I6348" s="149"/>
      <c r="J6348" s="149"/>
      <c r="K6348" s="152"/>
      <c r="L6348" s="149"/>
      <c r="M6348" s="149"/>
      <c r="N6348" s="153"/>
      <c r="O6348" s="153"/>
      <c r="P6348" s="153"/>
    </row>
    <row r="6349" spans="1:16" x14ac:dyDescent="0.35">
      <c r="A6349" s="149"/>
      <c r="B6349" s="149"/>
      <c r="C6349" s="150"/>
      <c r="D6349" s="149"/>
      <c r="E6349" s="149"/>
      <c r="F6349" s="149"/>
      <c r="G6349" s="149"/>
      <c r="H6349" s="151"/>
      <c r="I6349" s="149"/>
      <c r="J6349" s="149"/>
      <c r="K6349" s="152"/>
      <c r="L6349" s="149"/>
      <c r="M6349" s="149"/>
      <c r="N6349" s="153"/>
      <c r="O6349" s="153"/>
      <c r="P6349" s="153"/>
    </row>
    <row r="6350" spans="1:16" x14ac:dyDescent="0.35">
      <c r="A6350" s="149"/>
      <c r="B6350" s="149"/>
      <c r="C6350" s="150"/>
      <c r="D6350" s="149"/>
      <c r="E6350" s="149"/>
      <c r="F6350" s="149"/>
      <c r="G6350" s="149"/>
      <c r="H6350" s="151"/>
      <c r="I6350" s="149"/>
      <c r="J6350" s="149"/>
      <c r="K6350" s="152"/>
      <c r="L6350" s="149"/>
      <c r="M6350" s="149"/>
      <c r="N6350" s="153"/>
      <c r="O6350" s="153"/>
      <c r="P6350" s="153"/>
    </row>
    <row r="6351" spans="1:16" x14ac:dyDescent="0.35">
      <c r="A6351" s="149"/>
      <c r="B6351" s="149"/>
      <c r="C6351" s="150"/>
      <c r="D6351" s="149"/>
      <c r="E6351" s="149"/>
      <c r="F6351" s="149"/>
      <c r="G6351" s="149"/>
      <c r="H6351" s="151"/>
      <c r="I6351" s="149"/>
      <c r="J6351" s="149"/>
      <c r="K6351" s="152"/>
      <c r="L6351" s="149"/>
      <c r="M6351" s="149"/>
      <c r="N6351" s="153"/>
      <c r="O6351" s="153"/>
      <c r="P6351" s="153"/>
    </row>
    <row r="6352" spans="1:16" x14ac:dyDescent="0.35">
      <c r="A6352" s="149"/>
      <c r="B6352" s="149"/>
      <c r="C6352" s="150"/>
      <c r="D6352" s="149"/>
      <c r="E6352" s="149"/>
      <c r="F6352" s="149"/>
      <c r="G6352" s="149"/>
      <c r="H6352" s="151"/>
      <c r="I6352" s="149"/>
      <c r="J6352" s="149"/>
      <c r="K6352" s="152"/>
      <c r="L6352" s="149"/>
      <c r="M6352" s="149"/>
      <c r="N6352" s="153"/>
      <c r="O6352" s="153"/>
      <c r="P6352" s="153"/>
    </row>
    <row r="6353" spans="1:16" x14ac:dyDescent="0.35">
      <c r="A6353" s="149"/>
      <c r="B6353" s="149"/>
      <c r="C6353" s="150"/>
      <c r="D6353" s="149"/>
      <c r="E6353" s="149"/>
      <c r="F6353" s="149"/>
      <c r="G6353" s="149"/>
      <c r="H6353" s="151"/>
      <c r="I6353" s="149"/>
      <c r="J6353" s="149"/>
      <c r="K6353" s="152"/>
      <c r="L6353" s="149"/>
      <c r="M6353" s="149"/>
      <c r="N6353" s="153"/>
      <c r="O6353" s="153"/>
      <c r="P6353" s="153"/>
    </row>
    <row r="6354" spans="1:16" x14ac:dyDescent="0.35">
      <c r="A6354" s="149"/>
      <c r="B6354" s="149"/>
      <c r="C6354" s="150"/>
      <c r="D6354" s="149"/>
      <c r="E6354" s="149"/>
      <c r="F6354" s="149"/>
      <c r="G6354" s="149"/>
      <c r="H6354" s="151"/>
      <c r="I6354" s="149"/>
      <c r="J6354" s="149"/>
      <c r="K6354" s="152"/>
      <c r="L6354" s="149"/>
      <c r="M6354" s="149"/>
      <c r="N6354" s="153"/>
      <c r="O6354" s="153"/>
      <c r="P6354" s="153"/>
    </row>
    <row r="6355" spans="1:16" x14ac:dyDescent="0.35">
      <c r="A6355" s="149"/>
      <c r="B6355" s="149"/>
      <c r="C6355" s="150"/>
      <c r="D6355" s="149"/>
      <c r="E6355" s="149"/>
      <c r="F6355" s="149"/>
      <c r="G6355" s="149"/>
      <c r="H6355" s="151"/>
      <c r="I6355" s="149"/>
      <c r="J6355" s="149"/>
      <c r="K6355" s="152"/>
      <c r="L6355" s="149"/>
      <c r="M6355" s="149"/>
      <c r="N6355" s="153"/>
      <c r="O6355" s="153"/>
      <c r="P6355" s="153"/>
    </row>
    <row r="6356" spans="1:16" x14ac:dyDescent="0.35">
      <c r="A6356" s="149"/>
      <c r="B6356" s="149"/>
      <c r="C6356" s="150"/>
      <c r="D6356" s="149"/>
      <c r="E6356" s="149"/>
      <c r="F6356" s="149"/>
      <c r="G6356" s="149"/>
      <c r="H6356" s="151"/>
      <c r="I6356" s="149"/>
      <c r="J6356" s="149"/>
      <c r="K6356" s="152"/>
      <c r="L6356" s="149"/>
      <c r="M6356" s="149"/>
      <c r="N6356" s="153"/>
      <c r="O6356" s="153"/>
      <c r="P6356" s="153"/>
    </row>
    <row r="6357" spans="1:16" x14ac:dyDescent="0.35">
      <c r="A6357" s="149"/>
      <c r="B6357" s="149"/>
      <c r="C6357" s="150"/>
      <c r="D6357" s="149"/>
      <c r="E6357" s="149"/>
      <c r="F6357" s="149"/>
      <c r="G6357" s="149"/>
      <c r="H6357" s="151"/>
      <c r="I6357" s="149"/>
      <c r="J6357" s="149"/>
      <c r="K6357" s="152"/>
      <c r="L6357" s="149"/>
      <c r="M6357" s="149"/>
      <c r="N6357" s="153"/>
      <c r="O6357" s="153"/>
      <c r="P6357" s="153"/>
    </row>
    <row r="6358" spans="1:16" x14ac:dyDescent="0.35">
      <c r="A6358" s="149"/>
      <c r="B6358" s="149"/>
      <c r="C6358" s="150"/>
      <c r="D6358" s="149"/>
      <c r="E6358" s="149"/>
      <c r="F6358" s="149"/>
      <c r="G6358" s="149"/>
      <c r="H6358" s="151"/>
      <c r="I6358" s="149"/>
      <c r="J6358" s="149"/>
      <c r="K6358" s="152"/>
      <c r="L6358" s="149"/>
      <c r="M6358" s="149"/>
      <c r="N6358" s="153"/>
      <c r="O6358" s="153"/>
      <c r="P6358" s="153"/>
    </row>
    <row r="6359" spans="1:16" x14ac:dyDescent="0.35">
      <c r="A6359" s="149"/>
      <c r="B6359" s="149"/>
      <c r="C6359" s="150"/>
      <c r="D6359" s="149"/>
      <c r="E6359" s="149"/>
      <c r="F6359" s="149"/>
      <c r="G6359" s="149"/>
      <c r="H6359" s="151"/>
      <c r="I6359" s="149"/>
      <c r="J6359" s="149"/>
      <c r="K6359" s="152"/>
      <c r="L6359" s="149"/>
      <c r="M6359" s="149"/>
      <c r="N6359" s="153"/>
      <c r="O6359" s="153"/>
      <c r="P6359" s="153"/>
    </row>
    <row r="6360" spans="1:16" x14ac:dyDescent="0.35">
      <c r="A6360" s="149"/>
      <c r="B6360" s="149"/>
      <c r="C6360" s="150"/>
      <c r="D6360" s="149"/>
      <c r="E6360" s="149"/>
      <c r="F6360" s="149"/>
      <c r="G6360" s="149"/>
      <c r="H6360" s="151"/>
      <c r="I6360" s="149"/>
      <c r="J6360" s="149"/>
      <c r="K6360" s="152"/>
      <c r="L6360" s="149"/>
      <c r="M6360" s="149"/>
      <c r="N6360" s="153"/>
      <c r="O6360" s="153"/>
      <c r="P6360" s="153"/>
    </row>
    <row r="6361" spans="1:16" x14ac:dyDescent="0.35">
      <c r="A6361" s="149"/>
      <c r="B6361" s="149"/>
      <c r="C6361" s="150"/>
      <c r="D6361" s="149"/>
      <c r="E6361" s="149"/>
      <c r="F6361" s="149"/>
      <c r="G6361" s="149"/>
      <c r="H6361" s="151"/>
      <c r="I6361" s="149"/>
      <c r="J6361" s="149"/>
      <c r="K6361" s="152"/>
      <c r="L6361" s="149"/>
      <c r="M6361" s="149"/>
      <c r="N6361" s="153"/>
      <c r="O6361" s="153"/>
      <c r="P6361" s="153"/>
    </row>
    <row r="6362" spans="1:16" x14ac:dyDescent="0.35">
      <c r="A6362" s="149"/>
      <c r="B6362" s="149"/>
      <c r="C6362" s="150"/>
      <c r="D6362" s="149"/>
      <c r="E6362" s="149"/>
      <c r="F6362" s="149"/>
      <c r="G6362" s="149"/>
      <c r="H6362" s="151"/>
      <c r="I6362" s="149"/>
      <c r="J6362" s="149"/>
      <c r="K6362" s="152"/>
      <c r="L6362" s="149"/>
      <c r="M6362" s="149"/>
      <c r="N6362" s="153"/>
      <c r="O6362" s="153"/>
      <c r="P6362" s="153"/>
    </row>
    <row r="6363" spans="1:16" x14ac:dyDescent="0.35">
      <c r="A6363" s="149"/>
      <c r="B6363" s="149"/>
      <c r="C6363" s="150"/>
      <c r="D6363" s="149"/>
      <c r="E6363" s="149"/>
      <c r="F6363" s="149"/>
      <c r="G6363" s="149"/>
      <c r="H6363" s="151"/>
      <c r="I6363" s="149"/>
      <c r="J6363" s="149"/>
      <c r="K6363" s="152"/>
      <c r="L6363" s="149"/>
      <c r="M6363" s="149"/>
      <c r="N6363" s="153"/>
      <c r="O6363" s="153"/>
      <c r="P6363" s="153"/>
    </row>
    <row r="6364" spans="1:16" x14ac:dyDescent="0.35">
      <c r="A6364" s="149"/>
      <c r="B6364" s="149"/>
      <c r="C6364" s="150"/>
      <c r="D6364" s="149"/>
      <c r="E6364" s="149"/>
      <c r="F6364" s="149"/>
      <c r="G6364" s="149"/>
      <c r="H6364" s="151"/>
      <c r="I6364" s="149"/>
      <c r="J6364" s="149"/>
      <c r="K6364" s="152"/>
      <c r="L6364" s="149"/>
      <c r="M6364" s="149"/>
      <c r="N6364" s="153"/>
      <c r="O6364" s="153"/>
      <c r="P6364" s="153"/>
    </row>
    <row r="6365" spans="1:16" x14ac:dyDescent="0.35">
      <c r="A6365" s="149"/>
      <c r="B6365" s="149"/>
      <c r="C6365" s="150"/>
      <c r="D6365" s="149"/>
      <c r="E6365" s="149"/>
      <c r="F6365" s="149"/>
      <c r="G6365" s="149"/>
      <c r="H6365" s="151"/>
      <c r="I6365" s="149"/>
      <c r="J6365" s="149"/>
      <c r="K6365" s="152"/>
      <c r="L6365" s="149"/>
      <c r="M6365" s="149"/>
      <c r="N6365" s="153"/>
      <c r="O6365" s="153"/>
      <c r="P6365" s="153"/>
    </row>
    <row r="6366" spans="1:16" x14ac:dyDescent="0.35">
      <c r="A6366" s="149"/>
      <c r="B6366" s="149"/>
      <c r="C6366" s="150"/>
      <c r="D6366" s="149"/>
      <c r="E6366" s="149"/>
      <c r="F6366" s="149"/>
      <c r="G6366" s="149"/>
      <c r="H6366" s="151"/>
      <c r="I6366" s="149"/>
      <c r="J6366" s="149"/>
      <c r="K6366" s="152"/>
      <c r="L6366" s="149"/>
      <c r="M6366" s="149"/>
      <c r="N6366" s="153"/>
      <c r="O6366" s="153"/>
      <c r="P6366" s="153"/>
    </row>
    <row r="6367" spans="1:16" x14ac:dyDescent="0.35">
      <c r="A6367" s="149"/>
      <c r="B6367" s="149"/>
      <c r="C6367" s="150"/>
      <c r="D6367" s="149"/>
      <c r="E6367" s="149"/>
      <c r="F6367" s="149"/>
      <c r="G6367" s="149"/>
      <c r="H6367" s="151"/>
      <c r="I6367" s="149"/>
      <c r="J6367" s="149"/>
      <c r="K6367" s="152"/>
      <c r="L6367" s="149"/>
      <c r="M6367" s="149"/>
      <c r="N6367" s="153"/>
      <c r="O6367" s="153"/>
      <c r="P6367" s="153"/>
    </row>
    <row r="6368" spans="1:16" x14ac:dyDescent="0.35">
      <c r="A6368" s="149"/>
      <c r="B6368" s="149"/>
      <c r="C6368" s="150"/>
      <c r="D6368" s="149"/>
      <c r="E6368" s="149"/>
      <c r="F6368" s="149"/>
      <c r="G6368" s="149"/>
      <c r="H6368" s="151"/>
      <c r="I6368" s="149"/>
      <c r="J6368" s="149"/>
      <c r="K6368" s="152"/>
      <c r="L6368" s="149"/>
      <c r="M6368" s="149"/>
      <c r="N6368" s="153"/>
      <c r="O6368" s="153"/>
      <c r="P6368" s="153"/>
    </row>
    <row r="6369" spans="1:16" x14ac:dyDescent="0.35">
      <c r="A6369" s="149"/>
      <c r="B6369" s="149"/>
      <c r="C6369" s="150"/>
      <c r="D6369" s="149"/>
      <c r="E6369" s="149"/>
      <c r="F6369" s="149"/>
      <c r="G6369" s="149"/>
      <c r="H6369" s="151"/>
      <c r="I6369" s="149"/>
      <c r="J6369" s="149"/>
      <c r="K6369" s="152"/>
      <c r="L6369" s="149"/>
      <c r="M6369" s="149"/>
      <c r="N6369" s="153"/>
      <c r="O6369" s="153"/>
      <c r="P6369" s="153"/>
    </row>
    <row r="6370" spans="1:16" x14ac:dyDescent="0.35">
      <c r="A6370" s="149"/>
      <c r="B6370" s="149"/>
      <c r="C6370" s="150"/>
      <c r="D6370" s="149"/>
      <c r="E6370" s="149"/>
      <c r="F6370" s="149"/>
      <c r="G6370" s="149"/>
      <c r="H6370" s="151"/>
      <c r="I6370" s="149"/>
      <c r="J6370" s="149"/>
      <c r="K6370" s="152"/>
      <c r="L6370" s="149"/>
      <c r="M6370" s="149"/>
      <c r="N6370" s="153"/>
      <c r="O6370" s="153"/>
      <c r="P6370" s="153"/>
    </row>
    <row r="6371" spans="1:16" x14ac:dyDescent="0.35">
      <c r="A6371" s="149"/>
      <c r="B6371" s="149"/>
      <c r="C6371" s="150"/>
      <c r="D6371" s="149"/>
      <c r="E6371" s="149"/>
      <c r="F6371" s="149"/>
      <c r="G6371" s="149"/>
      <c r="H6371" s="151"/>
      <c r="I6371" s="149"/>
      <c r="J6371" s="149"/>
      <c r="K6371" s="152"/>
      <c r="L6371" s="149"/>
      <c r="M6371" s="149"/>
      <c r="N6371" s="153"/>
      <c r="O6371" s="153"/>
      <c r="P6371" s="153"/>
    </row>
    <row r="6372" spans="1:16" x14ac:dyDescent="0.35">
      <c r="A6372" s="149"/>
      <c r="B6372" s="149"/>
      <c r="C6372" s="150"/>
      <c r="D6372" s="149"/>
      <c r="E6372" s="149"/>
      <c r="F6372" s="149"/>
      <c r="G6372" s="149"/>
      <c r="H6372" s="151"/>
      <c r="I6372" s="149"/>
      <c r="J6372" s="149"/>
      <c r="K6372" s="152"/>
      <c r="L6372" s="149"/>
      <c r="M6372" s="149"/>
      <c r="N6372" s="153"/>
      <c r="O6372" s="153"/>
      <c r="P6372" s="153"/>
    </row>
    <row r="6373" spans="1:16" x14ac:dyDescent="0.35">
      <c r="A6373" s="149"/>
      <c r="B6373" s="149"/>
      <c r="C6373" s="150"/>
      <c r="D6373" s="149"/>
      <c r="E6373" s="149"/>
      <c r="F6373" s="149"/>
      <c r="G6373" s="149"/>
      <c r="H6373" s="151"/>
      <c r="I6373" s="149"/>
      <c r="J6373" s="149"/>
      <c r="K6373" s="152"/>
      <c r="L6373" s="149"/>
      <c r="M6373" s="149"/>
      <c r="N6373" s="153"/>
      <c r="O6373" s="153"/>
      <c r="P6373" s="153"/>
    </row>
    <row r="6374" spans="1:16" x14ac:dyDescent="0.35">
      <c r="A6374" s="149"/>
      <c r="B6374" s="149"/>
      <c r="C6374" s="150"/>
      <c r="D6374" s="149"/>
      <c r="E6374" s="149"/>
      <c r="F6374" s="149"/>
      <c r="G6374" s="149"/>
      <c r="H6374" s="151"/>
      <c r="I6374" s="149"/>
      <c r="J6374" s="149"/>
      <c r="K6374" s="152"/>
      <c r="L6374" s="149"/>
      <c r="M6374" s="149"/>
      <c r="N6374" s="153"/>
      <c r="O6374" s="153"/>
      <c r="P6374" s="153"/>
    </row>
    <row r="6375" spans="1:16" x14ac:dyDescent="0.35">
      <c r="A6375" s="149"/>
      <c r="B6375" s="149"/>
      <c r="C6375" s="150"/>
      <c r="D6375" s="149"/>
      <c r="E6375" s="149"/>
      <c r="F6375" s="149"/>
      <c r="G6375" s="149"/>
      <c r="H6375" s="151"/>
      <c r="I6375" s="149"/>
      <c r="J6375" s="149"/>
      <c r="K6375" s="152"/>
      <c r="L6375" s="149"/>
      <c r="M6375" s="149"/>
      <c r="N6375" s="153"/>
      <c r="O6375" s="153"/>
      <c r="P6375" s="153"/>
    </row>
    <row r="6376" spans="1:16" x14ac:dyDescent="0.35">
      <c r="A6376" s="149"/>
      <c r="B6376" s="149"/>
      <c r="C6376" s="150"/>
      <c r="D6376" s="149"/>
      <c r="E6376" s="149"/>
      <c r="F6376" s="149"/>
      <c r="G6376" s="149"/>
      <c r="H6376" s="151"/>
      <c r="I6376" s="149"/>
      <c r="J6376" s="149"/>
      <c r="K6376" s="152"/>
      <c r="L6376" s="149"/>
      <c r="M6376" s="149"/>
      <c r="N6376" s="153"/>
      <c r="O6376" s="153"/>
      <c r="P6376" s="153"/>
    </row>
    <row r="6377" spans="1:16" x14ac:dyDescent="0.35">
      <c r="A6377" s="149"/>
      <c r="B6377" s="149"/>
      <c r="C6377" s="150"/>
      <c r="D6377" s="149"/>
      <c r="E6377" s="149"/>
      <c r="F6377" s="149"/>
      <c r="G6377" s="149"/>
      <c r="H6377" s="151"/>
      <c r="I6377" s="149"/>
      <c r="J6377" s="149"/>
      <c r="K6377" s="152"/>
      <c r="L6377" s="149"/>
      <c r="M6377" s="149"/>
      <c r="N6377" s="153"/>
      <c r="O6377" s="153"/>
      <c r="P6377" s="153"/>
    </row>
    <row r="6378" spans="1:16" x14ac:dyDescent="0.35">
      <c r="A6378" s="149"/>
      <c r="B6378" s="149"/>
      <c r="C6378" s="150"/>
      <c r="D6378" s="149"/>
      <c r="E6378" s="149"/>
      <c r="F6378" s="149"/>
      <c r="G6378" s="149"/>
      <c r="H6378" s="151"/>
      <c r="I6378" s="149"/>
      <c r="J6378" s="149"/>
      <c r="K6378" s="152"/>
      <c r="L6378" s="149"/>
      <c r="M6378" s="149"/>
      <c r="N6378" s="153"/>
      <c r="O6378" s="153"/>
      <c r="P6378" s="153"/>
    </row>
    <row r="6379" spans="1:16" x14ac:dyDescent="0.35">
      <c r="A6379" s="149"/>
      <c r="B6379" s="149"/>
      <c r="C6379" s="150"/>
      <c r="D6379" s="149"/>
      <c r="E6379" s="149"/>
      <c r="F6379" s="149"/>
      <c r="G6379" s="149"/>
      <c r="H6379" s="151"/>
      <c r="I6379" s="149"/>
      <c r="J6379" s="149"/>
      <c r="K6379" s="152"/>
      <c r="L6379" s="149"/>
      <c r="M6379" s="149"/>
      <c r="N6379" s="153"/>
      <c r="O6379" s="153"/>
      <c r="P6379" s="153"/>
    </row>
    <row r="6380" spans="1:16" x14ac:dyDescent="0.35">
      <c r="A6380" s="149"/>
      <c r="B6380" s="149"/>
      <c r="C6380" s="150"/>
      <c r="D6380" s="149"/>
      <c r="E6380" s="149"/>
      <c r="F6380" s="149"/>
      <c r="G6380" s="149"/>
      <c r="H6380" s="151"/>
      <c r="I6380" s="149"/>
      <c r="J6380" s="149"/>
      <c r="K6380" s="152"/>
      <c r="L6380" s="149"/>
      <c r="M6380" s="149"/>
      <c r="N6380" s="153"/>
      <c r="O6380" s="153"/>
      <c r="P6380" s="153"/>
    </row>
    <row r="6381" spans="1:16" x14ac:dyDescent="0.35">
      <c r="A6381" s="149"/>
      <c r="B6381" s="149"/>
      <c r="C6381" s="150"/>
      <c r="D6381" s="149"/>
      <c r="E6381" s="149"/>
      <c r="F6381" s="149"/>
      <c r="G6381" s="149"/>
      <c r="H6381" s="151"/>
      <c r="I6381" s="149"/>
      <c r="J6381" s="149"/>
      <c r="K6381" s="152"/>
      <c r="L6381" s="149"/>
      <c r="M6381" s="149"/>
      <c r="N6381" s="153"/>
      <c r="O6381" s="153"/>
      <c r="P6381" s="153"/>
    </row>
    <row r="6382" spans="1:16" x14ac:dyDescent="0.35">
      <c r="A6382" s="149"/>
      <c r="B6382" s="149"/>
      <c r="C6382" s="150"/>
      <c r="D6382" s="149"/>
      <c r="E6382" s="149"/>
      <c r="F6382" s="149"/>
      <c r="G6382" s="149"/>
      <c r="H6382" s="151"/>
      <c r="I6382" s="149"/>
      <c r="J6382" s="149"/>
      <c r="K6382" s="152"/>
      <c r="L6382" s="149"/>
      <c r="M6382" s="149"/>
      <c r="N6382" s="153"/>
      <c r="O6382" s="153"/>
      <c r="P6382" s="153"/>
    </row>
    <row r="6383" spans="1:16" x14ac:dyDescent="0.35">
      <c r="A6383" s="149"/>
      <c r="B6383" s="149"/>
      <c r="C6383" s="150"/>
      <c r="D6383" s="149"/>
      <c r="E6383" s="149"/>
      <c r="F6383" s="149"/>
      <c r="G6383" s="149"/>
      <c r="H6383" s="151"/>
      <c r="I6383" s="149"/>
      <c r="J6383" s="149"/>
      <c r="K6383" s="152"/>
      <c r="L6383" s="149"/>
      <c r="M6383" s="149"/>
      <c r="N6383" s="153"/>
      <c r="O6383" s="153"/>
      <c r="P6383" s="153"/>
    </row>
    <row r="6384" spans="1:16" x14ac:dyDescent="0.35">
      <c r="A6384" s="149"/>
      <c r="B6384" s="149"/>
      <c r="C6384" s="150"/>
      <c r="D6384" s="149"/>
      <c r="E6384" s="149"/>
      <c r="F6384" s="149"/>
      <c r="G6384" s="149"/>
      <c r="H6384" s="151"/>
      <c r="I6384" s="149"/>
      <c r="J6384" s="149"/>
      <c r="K6384" s="152"/>
      <c r="L6384" s="149"/>
      <c r="M6384" s="149"/>
      <c r="N6384" s="153"/>
      <c r="O6384" s="153"/>
      <c r="P6384" s="153"/>
    </row>
    <row r="6385" spans="1:16" x14ac:dyDescent="0.35">
      <c r="A6385" s="149"/>
      <c r="B6385" s="149"/>
      <c r="C6385" s="150"/>
      <c r="D6385" s="149"/>
      <c r="E6385" s="149"/>
      <c r="F6385" s="149"/>
      <c r="G6385" s="149"/>
      <c r="H6385" s="151"/>
      <c r="I6385" s="149"/>
      <c r="J6385" s="149"/>
      <c r="K6385" s="152"/>
      <c r="L6385" s="149"/>
      <c r="M6385" s="149"/>
      <c r="N6385" s="153"/>
      <c r="O6385" s="153"/>
      <c r="P6385" s="153"/>
    </row>
    <row r="6386" spans="1:16" x14ac:dyDescent="0.35">
      <c r="A6386" s="149"/>
      <c r="B6386" s="149"/>
      <c r="C6386" s="150"/>
      <c r="D6386" s="149"/>
      <c r="E6386" s="149"/>
      <c r="F6386" s="149"/>
      <c r="G6386" s="149"/>
      <c r="H6386" s="151"/>
      <c r="I6386" s="149"/>
      <c r="J6386" s="149"/>
      <c r="K6386" s="152"/>
      <c r="L6386" s="149"/>
      <c r="M6386" s="149"/>
      <c r="N6386" s="153"/>
      <c r="O6386" s="153"/>
      <c r="P6386" s="153"/>
    </row>
    <row r="6387" spans="1:16" x14ac:dyDescent="0.35">
      <c r="A6387" s="149"/>
      <c r="B6387" s="149"/>
      <c r="C6387" s="150"/>
      <c r="D6387" s="149"/>
      <c r="E6387" s="149"/>
      <c r="F6387" s="149"/>
      <c r="G6387" s="149"/>
      <c r="H6387" s="151"/>
      <c r="I6387" s="149"/>
      <c r="J6387" s="149"/>
      <c r="K6387" s="152"/>
      <c r="L6387" s="149"/>
      <c r="M6387" s="149"/>
      <c r="N6387" s="153"/>
      <c r="O6387" s="153"/>
      <c r="P6387" s="153"/>
    </row>
    <row r="6388" spans="1:16" x14ac:dyDescent="0.35">
      <c r="A6388" s="149"/>
      <c r="B6388" s="149"/>
      <c r="C6388" s="150"/>
      <c r="D6388" s="149"/>
      <c r="E6388" s="149"/>
      <c r="F6388" s="149"/>
      <c r="G6388" s="149"/>
      <c r="H6388" s="151"/>
      <c r="I6388" s="149"/>
      <c r="J6388" s="149"/>
      <c r="K6388" s="152"/>
      <c r="L6388" s="149"/>
      <c r="M6388" s="149"/>
      <c r="N6388" s="153"/>
      <c r="O6388" s="153"/>
      <c r="P6388" s="153"/>
    </row>
    <row r="6389" spans="1:16" x14ac:dyDescent="0.35">
      <c r="A6389" s="149"/>
      <c r="B6389" s="149"/>
      <c r="C6389" s="150"/>
      <c r="D6389" s="149"/>
      <c r="E6389" s="149"/>
      <c r="F6389" s="149"/>
      <c r="G6389" s="149"/>
      <c r="H6389" s="151"/>
      <c r="I6389" s="149"/>
      <c r="J6389" s="149"/>
      <c r="K6389" s="152"/>
      <c r="L6389" s="149"/>
      <c r="M6389" s="149"/>
      <c r="N6389" s="153"/>
      <c r="O6389" s="153"/>
      <c r="P6389" s="153"/>
    </row>
    <row r="6390" spans="1:16" x14ac:dyDescent="0.35">
      <c r="A6390" s="149"/>
      <c r="B6390" s="149"/>
      <c r="C6390" s="150"/>
      <c r="D6390" s="149"/>
      <c r="E6390" s="149"/>
      <c r="F6390" s="149"/>
      <c r="G6390" s="149"/>
      <c r="H6390" s="151"/>
      <c r="I6390" s="149"/>
      <c r="J6390" s="149"/>
      <c r="K6390" s="152"/>
      <c r="L6390" s="149"/>
      <c r="M6390" s="149"/>
      <c r="N6390" s="153"/>
      <c r="O6390" s="153"/>
      <c r="P6390" s="153"/>
    </row>
    <row r="6391" spans="1:16" x14ac:dyDescent="0.35">
      <c r="A6391" s="149"/>
      <c r="B6391" s="149"/>
      <c r="C6391" s="150"/>
      <c r="D6391" s="149"/>
      <c r="E6391" s="149"/>
      <c r="F6391" s="149"/>
      <c r="G6391" s="149"/>
      <c r="H6391" s="151"/>
      <c r="I6391" s="149"/>
      <c r="J6391" s="149"/>
      <c r="K6391" s="152"/>
      <c r="L6391" s="149"/>
      <c r="M6391" s="149"/>
      <c r="N6391" s="153"/>
      <c r="O6391" s="153"/>
      <c r="P6391" s="153"/>
    </row>
    <row r="6392" spans="1:16" x14ac:dyDescent="0.35">
      <c r="A6392" s="149"/>
      <c r="B6392" s="149"/>
      <c r="C6392" s="150"/>
      <c r="D6392" s="149"/>
      <c r="E6392" s="149"/>
      <c r="F6392" s="149"/>
      <c r="G6392" s="149"/>
      <c r="H6392" s="151"/>
      <c r="I6392" s="149"/>
      <c r="J6392" s="149"/>
      <c r="K6392" s="152"/>
      <c r="L6392" s="149"/>
      <c r="M6392" s="149"/>
      <c r="N6392" s="153"/>
      <c r="O6392" s="153"/>
      <c r="P6392" s="153"/>
    </row>
    <row r="6393" spans="1:16" x14ac:dyDescent="0.35">
      <c r="A6393" s="149"/>
      <c r="B6393" s="149"/>
      <c r="C6393" s="150"/>
      <c r="D6393" s="149"/>
      <c r="E6393" s="149"/>
      <c r="F6393" s="149"/>
      <c r="G6393" s="149"/>
      <c r="H6393" s="151"/>
      <c r="I6393" s="149"/>
      <c r="J6393" s="149"/>
      <c r="K6393" s="152"/>
      <c r="L6393" s="149"/>
      <c r="M6393" s="149"/>
      <c r="N6393" s="153"/>
      <c r="O6393" s="153"/>
      <c r="P6393" s="153"/>
    </row>
    <row r="6394" spans="1:16" x14ac:dyDescent="0.35">
      <c r="A6394" s="149"/>
      <c r="B6394" s="149"/>
      <c r="C6394" s="150"/>
      <c r="D6394" s="149"/>
      <c r="E6394" s="149"/>
      <c r="F6394" s="149"/>
      <c r="G6394" s="149"/>
      <c r="H6394" s="151"/>
      <c r="I6394" s="149"/>
      <c r="J6394" s="149"/>
      <c r="K6394" s="152"/>
      <c r="L6394" s="149"/>
      <c r="M6394" s="149"/>
      <c r="N6394" s="153"/>
      <c r="O6394" s="153"/>
      <c r="P6394" s="153"/>
    </row>
    <row r="6395" spans="1:16" x14ac:dyDescent="0.35">
      <c r="A6395" s="149"/>
      <c r="B6395" s="149"/>
      <c r="C6395" s="150"/>
      <c r="D6395" s="149"/>
      <c r="E6395" s="149"/>
      <c r="F6395" s="149"/>
      <c r="G6395" s="149"/>
      <c r="H6395" s="151"/>
      <c r="I6395" s="149"/>
      <c r="J6395" s="149"/>
      <c r="K6395" s="152"/>
      <c r="L6395" s="149"/>
      <c r="M6395" s="149"/>
      <c r="N6395" s="153"/>
      <c r="O6395" s="153"/>
      <c r="P6395" s="153"/>
    </row>
    <row r="6396" spans="1:16" x14ac:dyDescent="0.35">
      <c r="A6396" s="149"/>
      <c r="B6396" s="149"/>
      <c r="C6396" s="150"/>
      <c r="D6396" s="149"/>
      <c r="E6396" s="149"/>
      <c r="F6396" s="149"/>
      <c r="G6396" s="149"/>
      <c r="H6396" s="151"/>
      <c r="I6396" s="149"/>
      <c r="J6396" s="149"/>
      <c r="K6396" s="152"/>
      <c r="L6396" s="149"/>
      <c r="M6396" s="149"/>
      <c r="N6396" s="153"/>
      <c r="O6396" s="153"/>
      <c r="P6396" s="153"/>
    </row>
    <row r="6397" spans="1:16" x14ac:dyDescent="0.35">
      <c r="A6397" s="149"/>
      <c r="B6397" s="149"/>
      <c r="C6397" s="150"/>
      <c r="D6397" s="149"/>
      <c r="E6397" s="149"/>
      <c r="F6397" s="149"/>
      <c r="G6397" s="149"/>
      <c r="H6397" s="151"/>
      <c r="I6397" s="149"/>
      <c r="J6397" s="149"/>
      <c r="K6397" s="152"/>
      <c r="L6397" s="149"/>
      <c r="M6397" s="149"/>
      <c r="N6397" s="153"/>
      <c r="O6397" s="153"/>
      <c r="P6397" s="153"/>
    </row>
    <row r="6398" spans="1:16" x14ac:dyDescent="0.35">
      <c r="A6398" s="149"/>
      <c r="B6398" s="149"/>
      <c r="C6398" s="150"/>
      <c r="D6398" s="149"/>
      <c r="E6398" s="149"/>
      <c r="F6398" s="149"/>
      <c r="G6398" s="149"/>
      <c r="H6398" s="151"/>
      <c r="I6398" s="149"/>
      <c r="J6398" s="149"/>
      <c r="K6398" s="152"/>
      <c r="L6398" s="149"/>
      <c r="M6398" s="149"/>
      <c r="N6398" s="153"/>
      <c r="O6398" s="153"/>
      <c r="P6398" s="153"/>
    </row>
    <row r="6399" spans="1:16" x14ac:dyDescent="0.35">
      <c r="A6399" s="149"/>
      <c r="B6399" s="149"/>
      <c r="C6399" s="150"/>
      <c r="D6399" s="149"/>
      <c r="E6399" s="149"/>
      <c r="F6399" s="149"/>
      <c r="G6399" s="149"/>
      <c r="H6399" s="151"/>
      <c r="I6399" s="149"/>
      <c r="J6399" s="149"/>
      <c r="K6399" s="152"/>
      <c r="L6399" s="149"/>
      <c r="M6399" s="149"/>
      <c r="N6399" s="153"/>
      <c r="O6399" s="153"/>
      <c r="P6399" s="153"/>
    </row>
    <row r="6400" spans="1:16" x14ac:dyDescent="0.35">
      <c r="A6400" s="149"/>
      <c r="B6400" s="149"/>
      <c r="C6400" s="150"/>
      <c r="D6400" s="149"/>
      <c r="E6400" s="149"/>
      <c r="F6400" s="149"/>
      <c r="G6400" s="149"/>
      <c r="H6400" s="151"/>
      <c r="I6400" s="149"/>
      <c r="J6400" s="149"/>
      <c r="K6400" s="152"/>
      <c r="L6400" s="149"/>
      <c r="M6400" s="149"/>
      <c r="N6400" s="153"/>
      <c r="O6400" s="153"/>
      <c r="P6400" s="153"/>
    </row>
    <row r="6401" spans="1:16" x14ac:dyDescent="0.35">
      <c r="A6401" s="149"/>
      <c r="B6401" s="149"/>
      <c r="C6401" s="150"/>
      <c r="D6401" s="149"/>
      <c r="E6401" s="149"/>
      <c r="F6401" s="149"/>
      <c r="G6401" s="149"/>
      <c r="H6401" s="151"/>
      <c r="I6401" s="149"/>
      <c r="J6401" s="149"/>
      <c r="K6401" s="152"/>
      <c r="L6401" s="149"/>
      <c r="M6401" s="149"/>
      <c r="N6401" s="153"/>
      <c r="O6401" s="153"/>
      <c r="P6401" s="153"/>
    </row>
    <row r="6402" spans="1:16" x14ac:dyDescent="0.35">
      <c r="A6402" s="149"/>
      <c r="B6402" s="149"/>
      <c r="C6402" s="150"/>
      <c r="D6402" s="149"/>
      <c r="E6402" s="149"/>
      <c r="F6402" s="149"/>
      <c r="G6402" s="149"/>
      <c r="H6402" s="151"/>
      <c r="I6402" s="149"/>
      <c r="J6402" s="149"/>
      <c r="K6402" s="152"/>
      <c r="L6402" s="149"/>
      <c r="M6402" s="149"/>
      <c r="N6402" s="153"/>
      <c r="O6402" s="153"/>
      <c r="P6402" s="153"/>
    </row>
    <row r="6403" spans="1:16" x14ac:dyDescent="0.35">
      <c r="A6403" s="149"/>
      <c r="B6403" s="149"/>
      <c r="C6403" s="150"/>
      <c r="D6403" s="149"/>
      <c r="E6403" s="149"/>
      <c r="F6403" s="149"/>
      <c r="G6403" s="149"/>
      <c r="H6403" s="151"/>
      <c r="I6403" s="149"/>
      <c r="J6403" s="149"/>
      <c r="K6403" s="152"/>
      <c r="L6403" s="149"/>
      <c r="M6403" s="149"/>
      <c r="N6403" s="153"/>
      <c r="O6403" s="153"/>
      <c r="P6403" s="153"/>
    </row>
    <row r="6404" spans="1:16" x14ac:dyDescent="0.35">
      <c r="A6404" s="149"/>
      <c r="B6404" s="149"/>
      <c r="C6404" s="150"/>
      <c r="D6404" s="149"/>
      <c r="E6404" s="149"/>
      <c r="F6404" s="149"/>
      <c r="G6404" s="149"/>
      <c r="H6404" s="151"/>
      <c r="I6404" s="149"/>
      <c r="J6404" s="149"/>
      <c r="K6404" s="152"/>
      <c r="L6404" s="149"/>
      <c r="M6404" s="149"/>
      <c r="N6404" s="153"/>
      <c r="O6404" s="153"/>
      <c r="P6404" s="153"/>
    </row>
    <row r="6405" spans="1:16" x14ac:dyDescent="0.35">
      <c r="A6405" s="149"/>
      <c r="B6405" s="149"/>
      <c r="C6405" s="150"/>
      <c r="D6405" s="149"/>
      <c r="E6405" s="149"/>
      <c r="F6405" s="149"/>
      <c r="G6405" s="149"/>
      <c r="H6405" s="151"/>
      <c r="I6405" s="149"/>
      <c r="J6405" s="149"/>
      <c r="K6405" s="152"/>
      <c r="L6405" s="149"/>
      <c r="M6405" s="149"/>
      <c r="N6405" s="153"/>
      <c r="O6405" s="153"/>
      <c r="P6405" s="153"/>
    </row>
    <row r="6406" spans="1:16" x14ac:dyDescent="0.35">
      <c r="A6406" s="149"/>
      <c r="B6406" s="149"/>
      <c r="C6406" s="150"/>
      <c r="D6406" s="149"/>
      <c r="E6406" s="149"/>
      <c r="F6406" s="149"/>
      <c r="G6406" s="149"/>
      <c r="H6406" s="151"/>
      <c r="I6406" s="149"/>
      <c r="J6406" s="149"/>
      <c r="K6406" s="152"/>
      <c r="L6406" s="149"/>
      <c r="M6406" s="149"/>
      <c r="N6406" s="153"/>
      <c r="O6406" s="153"/>
      <c r="P6406" s="153"/>
    </row>
    <row r="6407" spans="1:16" x14ac:dyDescent="0.35">
      <c r="A6407" s="149"/>
      <c r="B6407" s="149"/>
      <c r="C6407" s="150"/>
      <c r="D6407" s="149"/>
      <c r="E6407" s="149"/>
      <c r="F6407" s="149"/>
      <c r="G6407" s="149"/>
      <c r="H6407" s="151"/>
      <c r="I6407" s="149"/>
      <c r="J6407" s="149"/>
      <c r="K6407" s="152"/>
      <c r="L6407" s="149"/>
      <c r="M6407" s="149"/>
      <c r="N6407" s="153"/>
      <c r="O6407" s="153"/>
      <c r="P6407" s="153"/>
    </row>
    <row r="6408" spans="1:16" x14ac:dyDescent="0.35">
      <c r="A6408" s="149"/>
      <c r="B6408" s="149"/>
      <c r="C6408" s="150"/>
      <c r="D6408" s="149"/>
      <c r="E6408" s="149"/>
      <c r="F6408" s="149"/>
      <c r="G6408" s="149"/>
      <c r="H6408" s="151"/>
      <c r="I6408" s="149"/>
      <c r="J6408" s="149"/>
      <c r="K6408" s="152"/>
      <c r="L6408" s="149"/>
      <c r="M6408" s="149"/>
      <c r="N6408" s="153"/>
      <c r="O6408" s="153"/>
      <c r="P6408" s="153"/>
    </row>
    <row r="6409" spans="1:16" x14ac:dyDescent="0.35">
      <c r="A6409" s="149"/>
      <c r="B6409" s="149"/>
      <c r="C6409" s="150"/>
      <c r="D6409" s="149"/>
      <c r="E6409" s="149"/>
      <c r="F6409" s="149"/>
      <c r="G6409" s="149"/>
      <c r="H6409" s="151"/>
      <c r="I6409" s="149"/>
      <c r="J6409" s="149"/>
      <c r="K6409" s="152"/>
      <c r="L6409" s="149"/>
      <c r="M6409" s="149"/>
      <c r="N6409" s="153"/>
      <c r="O6409" s="153"/>
      <c r="P6409" s="153"/>
    </row>
    <row r="6410" spans="1:16" x14ac:dyDescent="0.35">
      <c r="A6410" s="149"/>
      <c r="B6410" s="149"/>
      <c r="C6410" s="150"/>
      <c r="D6410" s="149"/>
      <c r="E6410" s="149"/>
      <c r="F6410" s="149"/>
      <c r="G6410" s="149"/>
      <c r="H6410" s="151"/>
      <c r="I6410" s="149"/>
      <c r="J6410" s="149"/>
      <c r="K6410" s="152"/>
      <c r="L6410" s="149"/>
      <c r="M6410" s="149"/>
      <c r="N6410" s="153"/>
      <c r="O6410" s="153"/>
      <c r="P6410" s="153"/>
    </row>
    <row r="6411" spans="1:16" x14ac:dyDescent="0.35">
      <c r="A6411" s="149"/>
      <c r="B6411" s="149"/>
      <c r="C6411" s="150"/>
      <c r="D6411" s="149"/>
      <c r="E6411" s="149"/>
      <c r="F6411" s="149"/>
      <c r="G6411" s="149"/>
      <c r="H6411" s="151"/>
      <c r="I6411" s="149"/>
      <c r="J6411" s="149"/>
      <c r="K6411" s="152"/>
      <c r="L6411" s="149"/>
      <c r="M6411" s="149"/>
      <c r="N6411" s="153"/>
      <c r="O6411" s="153"/>
      <c r="P6411" s="153"/>
    </row>
    <row r="6412" spans="1:16" x14ac:dyDescent="0.35">
      <c r="A6412" s="149"/>
      <c r="B6412" s="149"/>
      <c r="C6412" s="150"/>
      <c r="D6412" s="149"/>
      <c r="E6412" s="149"/>
      <c r="F6412" s="149"/>
      <c r="G6412" s="149"/>
      <c r="H6412" s="151"/>
      <c r="I6412" s="149"/>
      <c r="J6412" s="149"/>
      <c r="K6412" s="152"/>
      <c r="L6412" s="149"/>
      <c r="M6412" s="149"/>
      <c r="N6412" s="153"/>
      <c r="O6412" s="153"/>
      <c r="P6412" s="153"/>
    </row>
    <row r="6413" spans="1:16" x14ac:dyDescent="0.35">
      <c r="A6413" s="149"/>
      <c r="B6413" s="149"/>
      <c r="C6413" s="150"/>
      <c r="D6413" s="149"/>
      <c r="E6413" s="149"/>
      <c r="F6413" s="149"/>
      <c r="G6413" s="149"/>
      <c r="H6413" s="151"/>
      <c r="I6413" s="149"/>
      <c r="J6413" s="149"/>
      <c r="K6413" s="152"/>
      <c r="L6413" s="149"/>
      <c r="M6413" s="149"/>
      <c r="N6413" s="153"/>
      <c r="O6413" s="153"/>
      <c r="P6413" s="153"/>
    </row>
    <row r="6414" spans="1:16" x14ac:dyDescent="0.35">
      <c r="A6414" s="149"/>
      <c r="B6414" s="149"/>
      <c r="C6414" s="150"/>
      <c r="D6414" s="149"/>
      <c r="E6414" s="149"/>
      <c r="F6414" s="149"/>
      <c r="G6414" s="149"/>
      <c r="H6414" s="151"/>
      <c r="I6414" s="149"/>
      <c r="J6414" s="149"/>
      <c r="K6414" s="152"/>
      <c r="L6414" s="149"/>
      <c r="M6414" s="149"/>
      <c r="N6414" s="153"/>
      <c r="O6414" s="153"/>
      <c r="P6414" s="153"/>
    </row>
    <row r="6415" spans="1:16" x14ac:dyDescent="0.35">
      <c r="A6415" s="149"/>
      <c r="B6415" s="149"/>
      <c r="C6415" s="150"/>
      <c r="D6415" s="149"/>
      <c r="E6415" s="149"/>
      <c r="F6415" s="149"/>
      <c r="G6415" s="149"/>
      <c r="H6415" s="151"/>
      <c r="I6415" s="149"/>
      <c r="J6415" s="149"/>
      <c r="K6415" s="152"/>
      <c r="L6415" s="149"/>
      <c r="M6415" s="149"/>
      <c r="N6415" s="153"/>
      <c r="O6415" s="153"/>
      <c r="P6415" s="153"/>
    </row>
    <row r="6416" spans="1:16" x14ac:dyDescent="0.35">
      <c r="A6416" s="149"/>
      <c r="B6416" s="149"/>
      <c r="C6416" s="150"/>
      <c r="D6416" s="149"/>
      <c r="E6416" s="149"/>
      <c r="F6416" s="149"/>
      <c r="G6416" s="149"/>
      <c r="H6416" s="151"/>
      <c r="I6416" s="149"/>
      <c r="J6416" s="149"/>
      <c r="K6416" s="152"/>
      <c r="L6416" s="149"/>
      <c r="M6416" s="149"/>
      <c r="N6416" s="153"/>
      <c r="O6416" s="153"/>
      <c r="P6416" s="153"/>
    </row>
    <row r="6417" spans="1:16" x14ac:dyDescent="0.35">
      <c r="A6417" s="149"/>
      <c r="B6417" s="149"/>
      <c r="C6417" s="150"/>
      <c r="D6417" s="149"/>
      <c r="E6417" s="149"/>
      <c r="F6417" s="149"/>
      <c r="G6417" s="149"/>
      <c r="H6417" s="151"/>
      <c r="I6417" s="149"/>
      <c r="J6417" s="149"/>
      <c r="K6417" s="152"/>
      <c r="L6417" s="149"/>
      <c r="M6417" s="149"/>
      <c r="N6417" s="153"/>
      <c r="O6417" s="153"/>
      <c r="P6417" s="153"/>
    </row>
    <row r="6418" spans="1:16" x14ac:dyDescent="0.35">
      <c r="A6418" s="149"/>
      <c r="B6418" s="149"/>
      <c r="C6418" s="150"/>
      <c r="D6418" s="149"/>
      <c r="E6418" s="149"/>
      <c r="F6418" s="149"/>
      <c r="G6418" s="149"/>
      <c r="H6418" s="151"/>
      <c r="I6418" s="149"/>
      <c r="J6418" s="149"/>
      <c r="K6418" s="152"/>
      <c r="L6418" s="149"/>
      <c r="M6418" s="149"/>
      <c r="N6418" s="153"/>
      <c r="O6418" s="153"/>
      <c r="P6418" s="153"/>
    </row>
    <row r="6419" spans="1:16" x14ac:dyDescent="0.35">
      <c r="A6419" s="149"/>
      <c r="B6419" s="149"/>
      <c r="C6419" s="150"/>
      <c r="D6419" s="149"/>
      <c r="E6419" s="149"/>
      <c r="F6419" s="149"/>
      <c r="G6419" s="149"/>
      <c r="H6419" s="151"/>
      <c r="I6419" s="149"/>
      <c r="J6419" s="149"/>
      <c r="K6419" s="152"/>
      <c r="L6419" s="149"/>
      <c r="M6419" s="149"/>
      <c r="N6419" s="153"/>
      <c r="O6419" s="153"/>
      <c r="P6419" s="153"/>
    </row>
    <row r="6420" spans="1:16" x14ac:dyDescent="0.35">
      <c r="A6420" s="149"/>
      <c r="B6420" s="149"/>
      <c r="C6420" s="150"/>
      <c r="D6420" s="149"/>
      <c r="E6420" s="149"/>
      <c r="F6420" s="149"/>
      <c r="G6420" s="149"/>
      <c r="H6420" s="151"/>
      <c r="I6420" s="149"/>
      <c r="J6420" s="149"/>
      <c r="K6420" s="152"/>
      <c r="L6420" s="149"/>
      <c r="M6420" s="149"/>
      <c r="N6420" s="153"/>
      <c r="O6420" s="153"/>
      <c r="P6420" s="153"/>
    </row>
    <row r="6421" spans="1:16" x14ac:dyDescent="0.35">
      <c r="A6421" s="149"/>
      <c r="B6421" s="149"/>
      <c r="C6421" s="150"/>
      <c r="D6421" s="149"/>
      <c r="E6421" s="149"/>
      <c r="F6421" s="149"/>
      <c r="G6421" s="149"/>
      <c r="H6421" s="151"/>
      <c r="I6421" s="149"/>
      <c r="J6421" s="149"/>
      <c r="K6421" s="152"/>
      <c r="L6421" s="149"/>
      <c r="M6421" s="149"/>
      <c r="N6421" s="153"/>
      <c r="O6421" s="153"/>
      <c r="P6421" s="153"/>
    </row>
    <row r="6422" spans="1:16" x14ac:dyDescent="0.35">
      <c r="A6422" s="149"/>
      <c r="B6422" s="149"/>
      <c r="C6422" s="150"/>
      <c r="D6422" s="149"/>
      <c r="E6422" s="149"/>
      <c r="F6422" s="149"/>
      <c r="G6422" s="149"/>
      <c r="H6422" s="151"/>
      <c r="I6422" s="149"/>
      <c r="J6422" s="149"/>
      <c r="K6422" s="152"/>
      <c r="L6422" s="149"/>
      <c r="M6422" s="149"/>
      <c r="N6422" s="153"/>
      <c r="O6422" s="153"/>
      <c r="P6422" s="153"/>
    </row>
    <row r="6423" spans="1:16" x14ac:dyDescent="0.35">
      <c r="A6423" s="149"/>
      <c r="B6423" s="149"/>
      <c r="C6423" s="150"/>
      <c r="D6423" s="149"/>
      <c r="E6423" s="149"/>
      <c r="F6423" s="149"/>
      <c r="G6423" s="149"/>
      <c r="H6423" s="151"/>
      <c r="I6423" s="149"/>
      <c r="J6423" s="149"/>
      <c r="K6423" s="152"/>
      <c r="L6423" s="149"/>
      <c r="M6423" s="149"/>
      <c r="N6423" s="153"/>
      <c r="O6423" s="153"/>
      <c r="P6423" s="153"/>
    </row>
    <row r="6424" spans="1:16" x14ac:dyDescent="0.35">
      <c r="A6424" s="149"/>
      <c r="B6424" s="149"/>
      <c r="C6424" s="150"/>
      <c r="D6424" s="149"/>
      <c r="E6424" s="149"/>
      <c r="F6424" s="149"/>
      <c r="G6424" s="149"/>
      <c r="H6424" s="151"/>
      <c r="I6424" s="149"/>
      <c r="J6424" s="149"/>
      <c r="K6424" s="152"/>
      <c r="L6424" s="149"/>
      <c r="M6424" s="149"/>
      <c r="N6424" s="153"/>
      <c r="O6424" s="153"/>
      <c r="P6424" s="153"/>
    </row>
    <row r="6425" spans="1:16" x14ac:dyDescent="0.35">
      <c r="A6425" s="149"/>
      <c r="B6425" s="149"/>
      <c r="C6425" s="150"/>
      <c r="D6425" s="149"/>
      <c r="E6425" s="149"/>
      <c r="F6425" s="149"/>
      <c r="G6425" s="149"/>
      <c r="H6425" s="151"/>
      <c r="I6425" s="149"/>
      <c r="J6425" s="149"/>
      <c r="K6425" s="152"/>
      <c r="L6425" s="149"/>
      <c r="M6425" s="149"/>
      <c r="N6425" s="153"/>
      <c r="O6425" s="153"/>
      <c r="P6425" s="153"/>
    </row>
    <row r="6426" spans="1:16" x14ac:dyDescent="0.35">
      <c r="A6426" s="149"/>
      <c r="B6426" s="149"/>
      <c r="C6426" s="150"/>
      <c r="D6426" s="149"/>
      <c r="E6426" s="149"/>
      <c r="F6426" s="149"/>
      <c r="G6426" s="149"/>
      <c r="H6426" s="151"/>
      <c r="I6426" s="149"/>
      <c r="J6426" s="149"/>
      <c r="K6426" s="152"/>
      <c r="L6426" s="149"/>
      <c r="M6426" s="149"/>
      <c r="N6426" s="153"/>
      <c r="O6426" s="153"/>
      <c r="P6426" s="153"/>
    </row>
    <row r="6427" spans="1:16" x14ac:dyDescent="0.35">
      <c r="A6427" s="149"/>
      <c r="B6427" s="149"/>
      <c r="C6427" s="150"/>
      <c r="D6427" s="149"/>
      <c r="E6427" s="149"/>
      <c r="F6427" s="149"/>
      <c r="G6427" s="149"/>
      <c r="H6427" s="151"/>
      <c r="I6427" s="149"/>
      <c r="J6427" s="149"/>
      <c r="K6427" s="152"/>
      <c r="L6427" s="149"/>
      <c r="M6427" s="149"/>
      <c r="N6427" s="153"/>
      <c r="O6427" s="153"/>
      <c r="P6427" s="153"/>
    </row>
    <row r="6428" spans="1:16" x14ac:dyDescent="0.35">
      <c r="A6428" s="149"/>
      <c r="B6428" s="149"/>
      <c r="C6428" s="150"/>
      <c r="D6428" s="149"/>
      <c r="E6428" s="149"/>
      <c r="F6428" s="149"/>
      <c r="G6428" s="149"/>
      <c r="H6428" s="151"/>
      <c r="I6428" s="149"/>
      <c r="J6428" s="149"/>
      <c r="K6428" s="152"/>
      <c r="L6428" s="149"/>
      <c r="M6428" s="149"/>
      <c r="N6428" s="153"/>
      <c r="O6428" s="153"/>
      <c r="P6428" s="153"/>
    </row>
    <row r="6429" spans="1:16" x14ac:dyDescent="0.35">
      <c r="A6429" s="149"/>
      <c r="B6429" s="149"/>
      <c r="C6429" s="150"/>
      <c r="D6429" s="149"/>
      <c r="E6429" s="149"/>
      <c r="F6429" s="149"/>
      <c r="G6429" s="149"/>
      <c r="H6429" s="151"/>
      <c r="I6429" s="149"/>
      <c r="J6429" s="149"/>
      <c r="K6429" s="152"/>
      <c r="L6429" s="149"/>
      <c r="M6429" s="149"/>
      <c r="N6429" s="153"/>
      <c r="O6429" s="153"/>
      <c r="P6429" s="153"/>
    </row>
    <row r="6430" spans="1:16" x14ac:dyDescent="0.35">
      <c r="A6430" s="149"/>
      <c r="B6430" s="149"/>
      <c r="C6430" s="150"/>
      <c r="D6430" s="149"/>
      <c r="E6430" s="149"/>
      <c r="F6430" s="149"/>
      <c r="G6430" s="149"/>
      <c r="H6430" s="151"/>
      <c r="I6430" s="149"/>
      <c r="J6430" s="149"/>
      <c r="K6430" s="152"/>
      <c r="L6430" s="149"/>
      <c r="M6430" s="149"/>
      <c r="N6430" s="153"/>
      <c r="O6430" s="153"/>
      <c r="P6430" s="153"/>
    </row>
    <row r="6431" spans="1:16" x14ac:dyDescent="0.35">
      <c r="A6431" s="149"/>
      <c r="B6431" s="149"/>
      <c r="C6431" s="150"/>
      <c r="D6431" s="149"/>
      <c r="E6431" s="149"/>
      <c r="F6431" s="149"/>
      <c r="G6431" s="149"/>
      <c r="H6431" s="151"/>
      <c r="I6431" s="149"/>
      <c r="J6431" s="149"/>
      <c r="K6431" s="152"/>
      <c r="L6431" s="149"/>
      <c r="M6431" s="149"/>
      <c r="N6431" s="153"/>
      <c r="O6431" s="153"/>
      <c r="P6431" s="153"/>
    </row>
    <row r="6432" spans="1:16" x14ac:dyDescent="0.35">
      <c r="A6432" s="149"/>
      <c r="B6432" s="149"/>
      <c r="C6432" s="150"/>
      <c r="D6432" s="149"/>
      <c r="E6432" s="149"/>
      <c r="F6432" s="149"/>
      <c r="G6432" s="149"/>
      <c r="H6432" s="151"/>
      <c r="I6432" s="149"/>
      <c r="J6432" s="149"/>
      <c r="K6432" s="152"/>
      <c r="L6432" s="149"/>
      <c r="M6432" s="149"/>
      <c r="N6432" s="153"/>
      <c r="O6432" s="153"/>
      <c r="P6432" s="153"/>
    </row>
    <row r="6433" spans="1:16" x14ac:dyDescent="0.35">
      <c r="A6433" s="149"/>
      <c r="B6433" s="149"/>
      <c r="C6433" s="150"/>
      <c r="D6433" s="149"/>
      <c r="E6433" s="149"/>
      <c r="F6433" s="149"/>
      <c r="G6433" s="149"/>
      <c r="H6433" s="151"/>
      <c r="I6433" s="149"/>
      <c r="J6433" s="149"/>
      <c r="K6433" s="152"/>
      <c r="L6433" s="149"/>
      <c r="M6433" s="149"/>
      <c r="N6433" s="153"/>
      <c r="O6433" s="153"/>
      <c r="P6433" s="153"/>
    </row>
    <row r="6434" spans="1:16" x14ac:dyDescent="0.35">
      <c r="A6434" s="149"/>
      <c r="B6434" s="149"/>
      <c r="C6434" s="150"/>
      <c r="D6434" s="149"/>
      <c r="E6434" s="149"/>
      <c r="F6434" s="149"/>
      <c r="G6434" s="149"/>
      <c r="H6434" s="151"/>
      <c r="I6434" s="149"/>
      <c r="J6434" s="149"/>
      <c r="K6434" s="152"/>
      <c r="L6434" s="149"/>
      <c r="M6434" s="149"/>
      <c r="N6434" s="153"/>
      <c r="O6434" s="153"/>
      <c r="P6434" s="153"/>
    </row>
    <row r="6435" spans="1:16" x14ac:dyDescent="0.35">
      <c r="A6435" s="149"/>
      <c r="B6435" s="149"/>
      <c r="C6435" s="150"/>
      <c r="D6435" s="149"/>
      <c r="E6435" s="149"/>
      <c r="F6435" s="149"/>
      <c r="G6435" s="149"/>
      <c r="H6435" s="151"/>
      <c r="I6435" s="149"/>
      <c r="J6435" s="149"/>
      <c r="K6435" s="152"/>
      <c r="L6435" s="149"/>
      <c r="M6435" s="149"/>
      <c r="N6435" s="153"/>
      <c r="O6435" s="153"/>
      <c r="P6435" s="153"/>
    </row>
    <row r="6436" spans="1:16" x14ac:dyDescent="0.35">
      <c r="A6436" s="149"/>
      <c r="B6436" s="149"/>
      <c r="C6436" s="150"/>
      <c r="D6436" s="149"/>
      <c r="E6436" s="149"/>
      <c r="F6436" s="149"/>
      <c r="G6436" s="149"/>
      <c r="H6436" s="151"/>
      <c r="I6436" s="149"/>
      <c r="J6436" s="149"/>
      <c r="K6436" s="152"/>
      <c r="L6436" s="149"/>
      <c r="M6436" s="149"/>
      <c r="N6436" s="153"/>
      <c r="O6436" s="153"/>
      <c r="P6436" s="153"/>
    </row>
    <row r="6437" spans="1:16" x14ac:dyDescent="0.35">
      <c r="A6437" s="149"/>
      <c r="B6437" s="149"/>
      <c r="C6437" s="150"/>
      <c r="D6437" s="149"/>
      <c r="E6437" s="149"/>
      <c r="F6437" s="149"/>
      <c r="G6437" s="149"/>
      <c r="H6437" s="151"/>
      <c r="I6437" s="149"/>
      <c r="J6437" s="149"/>
      <c r="K6437" s="152"/>
      <c r="L6437" s="149"/>
      <c r="M6437" s="149"/>
      <c r="N6437" s="153"/>
      <c r="O6437" s="153"/>
      <c r="P6437" s="153"/>
    </row>
    <row r="6438" spans="1:16" x14ac:dyDescent="0.35">
      <c r="A6438" s="149"/>
      <c r="B6438" s="149"/>
      <c r="C6438" s="150"/>
      <c r="D6438" s="149"/>
      <c r="E6438" s="149"/>
      <c r="F6438" s="149"/>
      <c r="G6438" s="149"/>
      <c r="H6438" s="151"/>
      <c r="I6438" s="149"/>
      <c r="J6438" s="149"/>
      <c r="K6438" s="152"/>
      <c r="L6438" s="149"/>
      <c r="M6438" s="149"/>
      <c r="N6438" s="153"/>
      <c r="O6438" s="153"/>
      <c r="P6438" s="153"/>
    </row>
    <row r="6439" spans="1:16" x14ac:dyDescent="0.35">
      <c r="A6439" s="149"/>
      <c r="B6439" s="149"/>
      <c r="C6439" s="150"/>
      <c r="D6439" s="149"/>
      <c r="E6439" s="149"/>
      <c r="F6439" s="149"/>
      <c r="G6439" s="149"/>
      <c r="H6439" s="151"/>
      <c r="I6439" s="149"/>
      <c r="J6439" s="149"/>
      <c r="K6439" s="152"/>
      <c r="L6439" s="149"/>
      <c r="M6439" s="149"/>
      <c r="N6439" s="153"/>
      <c r="O6439" s="153"/>
      <c r="P6439" s="153"/>
    </row>
    <row r="6440" spans="1:16" x14ac:dyDescent="0.35">
      <c r="A6440" s="149"/>
      <c r="B6440" s="149"/>
      <c r="C6440" s="150"/>
      <c r="D6440" s="149"/>
      <c r="E6440" s="149"/>
      <c r="F6440" s="149"/>
      <c r="G6440" s="149"/>
      <c r="H6440" s="151"/>
      <c r="I6440" s="149"/>
      <c r="J6440" s="149"/>
      <c r="K6440" s="152"/>
      <c r="L6440" s="149"/>
      <c r="M6440" s="149"/>
      <c r="N6440" s="153"/>
      <c r="O6440" s="153"/>
      <c r="P6440" s="153"/>
    </row>
    <row r="6441" spans="1:16" x14ac:dyDescent="0.35">
      <c r="A6441" s="149"/>
      <c r="B6441" s="149"/>
      <c r="C6441" s="150"/>
      <c r="D6441" s="149"/>
      <c r="E6441" s="149"/>
      <c r="F6441" s="149"/>
      <c r="G6441" s="149"/>
      <c r="H6441" s="151"/>
      <c r="I6441" s="149"/>
      <c r="J6441" s="149"/>
      <c r="K6441" s="152"/>
      <c r="L6441" s="149"/>
      <c r="M6441" s="149"/>
      <c r="N6441" s="153"/>
      <c r="O6441" s="153"/>
      <c r="P6441" s="153"/>
    </row>
    <row r="6442" spans="1:16" x14ac:dyDescent="0.35">
      <c r="A6442" s="149"/>
      <c r="B6442" s="149"/>
      <c r="C6442" s="150"/>
      <c r="D6442" s="149"/>
      <c r="E6442" s="149"/>
      <c r="F6442" s="149"/>
      <c r="G6442" s="149"/>
      <c r="H6442" s="151"/>
      <c r="I6442" s="149"/>
      <c r="J6442" s="149"/>
      <c r="K6442" s="152"/>
      <c r="L6442" s="149"/>
      <c r="M6442" s="149"/>
      <c r="N6442" s="153"/>
      <c r="O6442" s="153"/>
      <c r="P6442" s="153"/>
    </row>
    <row r="6443" spans="1:16" x14ac:dyDescent="0.35">
      <c r="A6443" s="149"/>
      <c r="B6443" s="149"/>
      <c r="C6443" s="150"/>
      <c r="D6443" s="149"/>
      <c r="E6443" s="149"/>
      <c r="F6443" s="149"/>
      <c r="G6443" s="149"/>
      <c r="H6443" s="151"/>
      <c r="I6443" s="149"/>
      <c r="J6443" s="149"/>
      <c r="K6443" s="152"/>
      <c r="L6443" s="149"/>
      <c r="M6443" s="149"/>
      <c r="N6443" s="153"/>
      <c r="O6443" s="153"/>
      <c r="P6443" s="153"/>
    </row>
    <row r="6444" spans="1:16" x14ac:dyDescent="0.35">
      <c r="A6444" s="149"/>
      <c r="B6444" s="149"/>
      <c r="C6444" s="150"/>
      <c r="D6444" s="149"/>
      <c r="E6444" s="149"/>
      <c r="F6444" s="149"/>
      <c r="G6444" s="149"/>
      <c r="H6444" s="151"/>
      <c r="I6444" s="149"/>
      <c r="J6444" s="149"/>
      <c r="K6444" s="152"/>
      <c r="L6444" s="149"/>
      <c r="M6444" s="149"/>
      <c r="N6444" s="153"/>
      <c r="O6444" s="153"/>
      <c r="P6444" s="153"/>
    </row>
    <row r="6445" spans="1:16" x14ac:dyDescent="0.35">
      <c r="A6445" s="149"/>
      <c r="B6445" s="149"/>
      <c r="C6445" s="150"/>
      <c r="D6445" s="149"/>
      <c r="E6445" s="149"/>
      <c r="F6445" s="149"/>
      <c r="G6445" s="149"/>
      <c r="H6445" s="151"/>
      <c r="I6445" s="149"/>
      <c r="J6445" s="149"/>
      <c r="K6445" s="152"/>
      <c r="L6445" s="149"/>
      <c r="M6445" s="149"/>
      <c r="N6445" s="153"/>
      <c r="O6445" s="153"/>
      <c r="P6445" s="153"/>
    </row>
    <row r="6446" spans="1:16" x14ac:dyDescent="0.35">
      <c r="A6446" s="149"/>
      <c r="B6446" s="149"/>
      <c r="C6446" s="150"/>
      <c r="D6446" s="149"/>
      <c r="E6446" s="149"/>
      <c r="F6446" s="149"/>
      <c r="G6446" s="149"/>
      <c r="H6446" s="151"/>
      <c r="I6446" s="149"/>
      <c r="J6446" s="149"/>
      <c r="K6446" s="152"/>
      <c r="L6446" s="149"/>
      <c r="M6446" s="149"/>
      <c r="N6446" s="153"/>
      <c r="O6446" s="153"/>
      <c r="P6446" s="153"/>
    </row>
    <row r="6447" spans="1:16" x14ac:dyDescent="0.35">
      <c r="A6447" s="149"/>
      <c r="B6447" s="149"/>
      <c r="C6447" s="150"/>
      <c r="D6447" s="149"/>
      <c r="E6447" s="149"/>
      <c r="F6447" s="149"/>
      <c r="G6447" s="149"/>
      <c r="H6447" s="151"/>
      <c r="I6447" s="149"/>
      <c r="J6447" s="149"/>
      <c r="K6447" s="152"/>
      <c r="L6447" s="149"/>
      <c r="M6447" s="149"/>
      <c r="N6447" s="153"/>
      <c r="O6447" s="153"/>
      <c r="P6447" s="153"/>
    </row>
    <row r="6448" spans="1:16" x14ac:dyDescent="0.35">
      <c r="A6448" s="149"/>
      <c r="B6448" s="149"/>
      <c r="C6448" s="150"/>
      <c r="D6448" s="149"/>
      <c r="E6448" s="149"/>
      <c r="F6448" s="149"/>
      <c r="G6448" s="149"/>
      <c r="H6448" s="151"/>
      <c r="I6448" s="149"/>
      <c r="J6448" s="149"/>
      <c r="K6448" s="152"/>
      <c r="L6448" s="149"/>
      <c r="M6448" s="149"/>
      <c r="N6448" s="153"/>
      <c r="O6448" s="153"/>
      <c r="P6448" s="153"/>
    </row>
    <row r="6449" spans="1:16" x14ac:dyDescent="0.35">
      <c r="A6449" s="149"/>
      <c r="B6449" s="149"/>
      <c r="C6449" s="150"/>
      <c r="D6449" s="149"/>
      <c r="E6449" s="149"/>
      <c r="F6449" s="149"/>
      <c r="G6449" s="149"/>
      <c r="H6449" s="151"/>
      <c r="I6449" s="149"/>
      <c r="J6449" s="149"/>
      <c r="K6449" s="152"/>
      <c r="L6449" s="149"/>
      <c r="M6449" s="149"/>
      <c r="N6449" s="153"/>
      <c r="O6449" s="153"/>
      <c r="P6449" s="153"/>
    </row>
    <row r="6450" spans="1:16" x14ac:dyDescent="0.35">
      <c r="A6450" s="149"/>
      <c r="B6450" s="149"/>
      <c r="C6450" s="150"/>
      <c r="D6450" s="149"/>
      <c r="E6450" s="149"/>
      <c r="F6450" s="149"/>
      <c r="G6450" s="149"/>
      <c r="H6450" s="151"/>
      <c r="I6450" s="149"/>
      <c r="J6450" s="149"/>
      <c r="K6450" s="152"/>
      <c r="L6450" s="149"/>
      <c r="M6450" s="149"/>
      <c r="N6450" s="153"/>
      <c r="O6450" s="153"/>
      <c r="P6450" s="153"/>
    </row>
    <row r="6451" spans="1:16" x14ac:dyDescent="0.35">
      <c r="A6451" s="149"/>
      <c r="B6451" s="149"/>
      <c r="C6451" s="150"/>
      <c r="D6451" s="149"/>
      <c r="E6451" s="149"/>
      <c r="F6451" s="149"/>
      <c r="G6451" s="149"/>
      <c r="H6451" s="151"/>
      <c r="I6451" s="149"/>
      <c r="J6451" s="149"/>
      <c r="K6451" s="152"/>
      <c r="L6451" s="149"/>
      <c r="M6451" s="149"/>
      <c r="N6451" s="153"/>
      <c r="O6451" s="153"/>
      <c r="P6451" s="153"/>
    </row>
    <row r="6452" spans="1:16" x14ac:dyDescent="0.35">
      <c r="A6452" s="149"/>
      <c r="B6452" s="149"/>
      <c r="C6452" s="150"/>
      <c r="D6452" s="149"/>
      <c r="E6452" s="149"/>
      <c r="F6452" s="149"/>
      <c r="G6452" s="149"/>
      <c r="H6452" s="151"/>
      <c r="I6452" s="149"/>
      <c r="J6452" s="149"/>
      <c r="K6452" s="152"/>
      <c r="L6452" s="149"/>
      <c r="M6452" s="149"/>
      <c r="N6452" s="153"/>
      <c r="O6452" s="153"/>
      <c r="P6452" s="153"/>
    </row>
    <row r="6453" spans="1:16" x14ac:dyDescent="0.35">
      <c r="A6453" s="149"/>
      <c r="B6453" s="149"/>
      <c r="C6453" s="150"/>
      <c r="D6453" s="149"/>
      <c r="E6453" s="149"/>
      <c r="F6453" s="149"/>
      <c r="G6453" s="149"/>
      <c r="H6453" s="151"/>
      <c r="I6453" s="149"/>
      <c r="J6453" s="149"/>
      <c r="K6453" s="152"/>
      <c r="L6453" s="149"/>
      <c r="M6453" s="149"/>
      <c r="N6453" s="153"/>
      <c r="O6453" s="153"/>
      <c r="P6453" s="153"/>
    </row>
    <row r="6454" spans="1:16" x14ac:dyDescent="0.35">
      <c r="A6454" s="149"/>
      <c r="B6454" s="149"/>
      <c r="C6454" s="150"/>
      <c r="D6454" s="149"/>
      <c r="E6454" s="149"/>
      <c r="F6454" s="149"/>
      <c r="G6454" s="149"/>
      <c r="H6454" s="151"/>
      <c r="I6454" s="149"/>
      <c r="J6454" s="149"/>
      <c r="K6454" s="152"/>
      <c r="L6454" s="149"/>
      <c r="M6454" s="149"/>
      <c r="N6454" s="153"/>
      <c r="O6454" s="153"/>
      <c r="P6454" s="153"/>
    </row>
    <row r="6455" spans="1:16" x14ac:dyDescent="0.35">
      <c r="A6455" s="149"/>
      <c r="B6455" s="149"/>
      <c r="C6455" s="150"/>
      <c r="D6455" s="149"/>
      <c r="E6455" s="149"/>
      <c r="F6455" s="149"/>
      <c r="G6455" s="149"/>
      <c r="H6455" s="151"/>
      <c r="I6455" s="149"/>
      <c r="J6455" s="149"/>
      <c r="K6455" s="152"/>
      <c r="L6455" s="149"/>
      <c r="M6455" s="149"/>
      <c r="N6455" s="153"/>
      <c r="O6455" s="153"/>
      <c r="P6455" s="153"/>
    </row>
    <row r="6456" spans="1:16" x14ac:dyDescent="0.35">
      <c r="A6456" s="149"/>
      <c r="B6456" s="149"/>
      <c r="C6456" s="150"/>
      <c r="D6456" s="149"/>
      <c r="E6456" s="149"/>
      <c r="F6456" s="149"/>
      <c r="G6456" s="149"/>
      <c r="H6456" s="151"/>
      <c r="I6456" s="149"/>
      <c r="J6456" s="149"/>
      <c r="K6456" s="152"/>
      <c r="L6456" s="149"/>
      <c r="M6456" s="149"/>
      <c r="N6456" s="153"/>
      <c r="O6456" s="153"/>
      <c r="P6456" s="153"/>
    </row>
    <row r="6457" spans="1:16" x14ac:dyDescent="0.35">
      <c r="A6457" s="149"/>
      <c r="B6457" s="149"/>
      <c r="C6457" s="150"/>
      <c r="D6457" s="149"/>
      <c r="E6457" s="149"/>
      <c r="F6457" s="149"/>
      <c r="G6457" s="149"/>
      <c r="H6457" s="151"/>
      <c r="I6457" s="149"/>
      <c r="J6457" s="149"/>
      <c r="K6457" s="152"/>
      <c r="L6457" s="149"/>
      <c r="M6457" s="149"/>
      <c r="N6457" s="153"/>
      <c r="O6457" s="153"/>
      <c r="P6457" s="153"/>
    </row>
    <row r="6458" spans="1:16" x14ac:dyDescent="0.35">
      <c r="A6458" s="149"/>
      <c r="B6458" s="149"/>
      <c r="C6458" s="150"/>
      <c r="D6458" s="149"/>
      <c r="E6458" s="149"/>
      <c r="F6458" s="149"/>
      <c r="G6458" s="149"/>
      <c r="H6458" s="151"/>
      <c r="I6458" s="149"/>
      <c r="J6458" s="149"/>
      <c r="K6458" s="152"/>
      <c r="L6458" s="149"/>
      <c r="M6458" s="149"/>
      <c r="N6458" s="153"/>
      <c r="O6458" s="153"/>
      <c r="P6458" s="153"/>
    </row>
    <row r="6459" spans="1:16" x14ac:dyDescent="0.35">
      <c r="A6459" s="149"/>
      <c r="B6459" s="149"/>
      <c r="C6459" s="150"/>
      <c r="D6459" s="149"/>
      <c r="E6459" s="149"/>
      <c r="F6459" s="149"/>
      <c r="G6459" s="149"/>
      <c r="H6459" s="151"/>
      <c r="I6459" s="149"/>
      <c r="J6459" s="149"/>
      <c r="K6459" s="152"/>
      <c r="L6459" s="149"/>
      <c r="M6459" s="149"/>
      <c r="N6459" s="153"/>
      <c r="O6459" s="153"/>
      <c r="P6459" s="153"/>
    </row>
    <row r="6460" spans="1:16" x14ac:dyDescent="0.35">
      <c r="A6460" s="149"/>
      <c r="B6460" s="149"/>
      <c r="C6460" s="150"/>
      <c r="D6460" s="149"/>
      <c r="E6460" s="149"/>
      <c r="F6460" s="149"/>
      <c r="G6460" s="149"/>
      <c r="H6460" s="151"/>
      <c r="I6460" s="149"/>
      <c r="J6460" s="149"/>
      <c r="K6460" s="152"/>
      <c r="L6460" s="149"/>
      <c r="M6460" s="149"/>
      <c r="N6460" s="153"/>
      <c r="O6460" s="153"/>
      <c r="P6460" s="153"/>
    </row>
    <row r="6461" spans="1:16" x14ac:dyDescent="0.35">
      <c r="A6461" s="149"/>
      <c r="B6461" s="149"/>
      <c r="C6461" s="150"/>
      <c r="D6461" s="149"/>
      <c r="E6461" s="149"/>
      <c r="F6461" s="149"/>
      <c r="G6461" s="149"/>
      <c r="H6461" s="151"/>
      <c r="I6461" s="149"/>
      <c r="J6461" s="149"/>
      <c r="K6461" s="152"/>
      <c r="L6461" s="149"/>
      <c r="M6461" s="149"/>
      <c r="N6461" s="153"/>
      <c r="O6461" s="153"/>
      <c r="P6461" s="153"/>
    </row>
    <row r="6462" spans="1:16" x14ac:dyDescent="0.35">
      <c r="A6462" s="149"/>
      <c r="B6462" s="149"/>
      <c r="C6462" s="150"/>
      <c r="D6462" s="149"/>
      <c r="E6462" s="149"/>
      <c r="F6462" s="149"/>
      <c r="G6462" s="149"/>
      <c r="H6462" s="151"/>
      <c r="I6462" s="149"/>
      <c r="J6462" s="149"/>
      <c r="K6462" s="152"/>
      <c r="L6462" s="149"/>
      <c r="M6462" s="149"/>
      <c r="N6462" s="153"/>
      <c r="O6462" s="153"/>
      <c r="P6462" s="153"/>
    </row>
    <row r="6463" spans="1:16" x14ac:dyDescent="0.35">
      <c r="A6463" s="149"/>
      <c r="B6463" s="149"/>
      <c r="C6463" s="150"/>
      <c r="D6463" s="149"/>
      <c r="E6463" s="149"/>
      <c r="F6463" s="149"/>
      <c r="G6463" s="149"/>
      <c r="H6463" s="151"/>
      <c r="I6463" s="149"/>
      <c r="J6463" s="149"/>
      <c r="K6463" s="152"/>
      <c r="L6463" s="149"/>
      <c r="M6463" s="149"/>
      <c r="N6463" s="153"/>
      <c r="O6463" s="153"/>
      <c r="P6463" s="153"/>
    </row>
    <row r="6464" spans="1:16" x14ac:dyDescent="0.35">
      <c r="A6464" s="149"/>
      <c r="B6464" s="149"/>
      <c r="C6464" s="150"/>
      <c r="D6464" s="149"/>
      <c r="E6464" s="149"/>
      <c r="F6464" s="149"/>
      <c r="G6464" s="149"/>
      <c r="H6464" s="151"/>
      <c r="I6464" s="149"/>
      <c r="J6464" s="149"/>
      <c r="K6464" s="152"/>
      <c r="L6464" s="149"/>
      <c r="M6464" s="149"/>
      <c r="N6464" s="153"/>
      <c r="O6464" s="153"/>
      <c r="P6464" s="153"/>
    </row>
    <row r="6465" spans="1:16" x14ac:dyDescent="0.35">
      <c r="A6465" s="149"/>
      <c r="B6465" s="149"/>
      <c r="C6465" s="150"/>
      <c r="D6465" s="149"/>
      <c r="E6465" s="149"/>
      <c r="F6465" s="149"/>
      <c r="G6465" s="149"/>
      <c r="H6465" s="151"/>
      <c r="I6465" s="149"/>
      <c r="J6465" s="149"/>
      <c r="K6465" s="152"/>
      <c r="L6465" s="149"/>
      <c r="M6465" s="149"/>
      <c r="N6465" s="153"/>
      <c r="O6465" s="153"/>
      <c r="P6465" s="153"/>
    </row>
    <row r="6466" spans="1:16" x14ac:dyDescent="0.35">
      <c r="A6466" s="149"/>
      <c r="B6466" s="149"/>
      <c r="C6466" s="150"/>
      <c r="D6466" s="149"/>
      <c r="E6466" s="149"/>
      <c r="F6466" s="149"/>
      <c r="G6466" s="149"/>
      <c r="H6466" s="151"/>
      <c r="I6466" s="149"/>
      <c r="J6466" s="149"/>
      <c r="K6466" s="152"/>
      <c r="L6466" s="149"/>
      <c r="M6466" s="149"/>
      <c r="N6466" s="153"/>
      <c r="O6466" s="153"/>
      <c r="P6466" s="153"/>
    </row>
    <row r="6467" spans="1:16" x14ac:dyDescent="0.35">
      <c r="A6467" s="149"/>
      <c r="B6467" s="149"/>
      <c r="C6467" s="150"/>
      <c r="D6467" s="149"/>
      <c r="E6467" s="149"/>
      <c r="F6467" s="149"/>
      <c r="G6467" s="149"/>
      <c r="H6467" s="151"/>
      <c r="I6467" s="149"/>
      <c r="J6467" s="149"/>
      <c r="K6467" s="152"/>
      <c r="L6467" s="149"/>
      <c r="M6467" s="149"/>
      <c r="N6467" s="153"/>
      <c r="O6467" s="153"/>
      <c r="P6467" s="153"/>
    </row>
    <row r="6468" spans="1:16" x14ac:dyDescent="0.35">
      <c r="A6468" s="149"/>
      <c r="B6468" s="149"/>
      <c r="C6468" s="150"/>
      <c r="D6468" s="149"/>
      <c r="E6468" s="149"/>
      <c r="F6468" s="149"/>
      <c r="G6468" s="149"/>
      <c r="H6468" s="151"/>
      <c r="I6468" s="149"/>
      <c r="J6468" s="149"/>
      <c r="K6468" s="152"/>
      <c r="L6468" s="149"/>
      <c r="M6468" s="149"/>
      <c r="N6468" s="153"/>
      <c r="O6468" s="153"/>
      <c r="P6468" s="153"/>
    </row>
    <row r="6469" spans="1:16" x14ac:dyDescent="0.35">
      <c r="A6469" s="149"/>
      <c r="B6469" s="149"/>
      <c r="C6469" s="150"/>
      <c r="D6469" s="149"/>
      <c r="E6469" s="149"/>
      <c r="F6469" s="149"/>
      <c r="G6469" s="149"/>
      <c r="H6469" s="151"/>
      <c r="I6469" s="149"/>
      <c r="J6469" s="149"/>
      <c r="K6469" s="152"/>
      <c r="L6469" s="149"/>
      <c r="M6469" s="149"/>
      <c r="N6469" s="153"/>
      <c r="O6469" s="153"/>
      <c r="P6469" s="153"/>
    </row>
    <row r="6470" spans="1:16" x14ac:dyDescent="0.35">
      <c r="A6470" s="149"/>
      <c r="B6470" s="149"/>
      <c r="C6470" s="150"/>
      <c r="D6470" s="149"/>
      <c r="E6470" s="149"/>
      <c r="F6470" s="149"/>
      <c r="G6470" s="149"/>
      <c r="H6470" s="151"/>
      <c r="I6470" s="149"/>
      <c r="J6470" s="149"/>
      <c r="K6470" s="152"/>
      <c r="L6470" s="149"/>
      <c r="M6470" s="149"/>
      <c r="N6470" s="153"/>
      <c r="O6470" s="153"/>
      <c r="P6470" s="153"/>
    </row>
    <row r="6471" spans="1:16" x14ac:dyDescent="0.35">
      <c r="A6471" s="149"/>
      <c r="B6471" s="149"/>
      <c r="C6471" s="150"/>
      <c r="D6471" s="149"/>
      <c r="E6471" s="149"/>
      <c r="F6471" s="149"/>
      <c r="G6471" s="149"/>
      <c r="H6471" s="151"/>
      <c r="I6471" s="149"/>
      <c r="J6471" s="149"/>
      <c r="K6471" s="152"/>
      <c r="L6471" s="149"/>
      <c r="M6471" s="149"/>
      <c r="N6471" s="153"/>
      <c r="O6471" s="153"/>
      <c r="P6471" s="153"/>
    </row>
    <row r="6472" spans="1:16" x14ac:dyDescent="0.35">
      <c r="A6472" s="149"/>
      <c r="B6472" s="149"/>
      <c r="C6472" s="150"/>
      <c r="D6472" s="149"/>
      <c r="E6472" s="149"/>
      <c r="F6472" s="149"/>
      <c r="G6472" s="149"/>
      <c r="H6472" s="151"/>
      <c r="I6472" s="149"/>
      <c r="J6472" s="149"/>
      <c r="K6472" s="152"/>
      <c r="L6472" s="149"/>
      <c r="M6472" s="149"/>
      <c r="N6472" s="153"/>
      <c r="O6472" s="153"/>
      <c r="P6472" s="153"/>
    </row>
    <row r="6473" spans="1:16" x14ac:dyDescent="0.35">
      <c r="A6473" s="149"/>
      <c r="B6473" s="149"/>
      <c r="C6473" s="150"/>
      <c r="D6473" s="149"/>
      <c r="E6473" s="149"/>
      <c r="F6473" s="149"/>
      <c r="G6473" s="149"/>
      <c r="H6473" s="151"/>
      <c r="I6473" s="149"/>
      <c r="J6473" s="149"/>
      <c r="K6473" s="152"/>
      <c r="L6473" s="149"/>
      <c r="M6473" s="149"/>
      <c r="N6473" s="153"/>
      <c r="O6473" s="153"/>
      <c r="P6473" s="153"/>
    </row>
    <row r="6474" spans="1:16" x14ac:dyDescent="0.35">
      <c r="A6474" s="149"/>
      <c r="B6474" s="149"/>
      <c r="C6474" s="150"/>
      <c r="D6474" s="149"/>
      <c r="E6474" s="149"/>
      <c r="F6474" s="149"/>
      <c r="G6474" s="149"/>
      <c r="H6474" s="151"/>
      <c r="I6474" s="149"/>
      <c r="J6474" s="149"/>
      <c r="K6474" s="152"/>
      <c r="L6474" s="149"/>
      <c r="M6474" s="149"/>
      <c r="N6474" s="153"/>
      <c r="O6474" s="153"/>
      <c r="P6474" s="153"/>
    </row>
    <row r="6475" spans="1:16" x14ac:dyDescent="0.35">
      <c r="A6475" s="149"/>
      <c r="B6475" s="149"/>
      <c r="C6475" s="150"/>
      <c r="D6475" s="149"/>
      <c r="E6475" s="149"/>
      <c r="F6475" s="149"/>
      <c r="G6475" s="149"/>
      <c r="H6475" s="151"/>
      <c r="I6475" s="149"/>
      <c r="J6475" s="149"/>
      <c r="K6475" s="152"/>
      <c r="L6475" s="149"/>
      <c r="M6475" s="149"/>
      <c r="N6475" s="153"/>
      <c r="O6475" s="153"/>
      <c r="P6475" s="153"/>
    </row>
    <row r="6476" spans="1:16" x14ac:dyDescent="0.35">
      <c r="A6476" s="149"/>
      <c r="B6476" s="149"/>
      <c r="C6476" s="150"/>
      <c r="D6476" s="149"/>
      <c r="E6476" s="149"/>
      <c r="F6476" s="149"/>
      <c r="G6476" s="149"/>
      <c r="H6476" s="151"/>
      <c r="I6476" s="149"/>
      <c r="J6476" s="149"/>
      <c r="K6476" s="152"/>
      <c r="L6476" s="149"/>
      <c r="M6476" s="149"/>
      <c r="N6476" s="153"/>
      <c r="O6476" s="153"/>
      <c r="P6476" s="153"/>
    </row>
    <row r="6477" spans="1:16" x14ac:dyDescent="0.35">
      <c r="A6477" s="149"/>
      <c r="B6477" s="149"/>
      <c r="C6477" s="150"/>
      <c r="D6477" s="149"/>
      <c r="E6477" s="149"/>
      <c r="F6477" s="149"/>
      <c r="G6477" s="149"/>
      <c r="H6477" s="151"/>
      <c r="I6477" s="149"/>
      <c r="J6477" s="149"/>
      <c r="K6477" s="152"/>
      <c r="L6477" s="149"/>
      <c r="M6477" s="149"/>
      <c r="N6477" s="153"/>
      <c r="O6477" s="153"/>
      <c r="P6477" s="153"/>
    </row>
    <row r="6478" spans="1:16" x14ac:dyDescent="0.35">
      <c r="A6478" s="149"/>
      <c r="B6478" s="149"/>
      <c r="C6478" s="150"/>
      <c r="D6478" s="149"/>
      <c r="E6478" s="149"/>
      <c r="F6478" s="149"/>
      <c r="G6478" s="149"/>
      <c r="H6478" s="151"/>
      <c r="I6478" s="149"/>
      <c r="J6478" s="149"/>
      <c r="K6478" s="152"/>
      <c r="L6478" s="149"/>
      <c r="M6478" s="149"/>
      <c r="N6478" s="153"/>
      <c r="O6478" s="153"/>
      <c r="P6478" s="153"/>
    </row>
    <row r="6479" spans="1:16" x14ac:dyDescent="0.35">
      <c r="A6479" s="149"/>
      <c r="B6479" s="149"/>
      <c r="C6479" s="150"/>
      <c r="D6479" s="149"/>
      <c r="E6479" s="149"/>
      <c r="F6479" s="149"/>
      <c r="G6479" s="149"/>
      <c r="H6479" s="151"/>
      <c r="I6479" s="149"/>
      <c r="J6479" s="149"/>
      <c r="K6479" s="152"/>
      <c r="L6479" s="149"/>
      <c r="M6479" s="149"/>
      <c r="N6479" s="153"/>
      <c r="O6479" s="153"/>
      <c r="P6479" s="153"/>
    </row>
    <row r="6480" spans="1:16" x14ac:dyDescent="0.35">
      <c r="A6480" s="149"/>
      <c r="B6480" s="149"/>
      <c r="C6480" s="150"/>
      <c r="D6480" s="149"/>
      <c r="E6480" s="149"/>
      <c r="F6480" s="149"/>
      <c r="G6480" s="149"/>
      <c r="H6480" s="151"/>
      <c r="I6480" s="149"/>
      <c r="J6480" s="149"/>
      <c r="K6480" s="152"/>
      <c r="L6480" s="149"/>
      <c r="M6480" s="149"/>
      <c r="N6480" s="153"/>
      <c r="O6480" s="153"/>
      <c r="P6480" s="153"/>
    </row>
    <row r="6481" spans="1:16" x14ac:dyDescent="0.35">
      <c r="A6481" s="149"/>
      <c r="B6481" s="149"/>
      <c r="C6481" s="150"/>
      <c r="D6481" s="149"/>
      <c r="E6481" s="149"/>
      <c r="F6481" s="149"/>
      <c r="G6481" s="149"/>
      <c r="H6481" s="151"/>
      <c r="I6481" s="149"/>
      <c r="J6481" s="149"/>
      <c r="K6481" s="152"/>
      <c r="L6481" s="149"/>
      <c r="M6481" s="149"/>
      <c r="N6481" s="153"/>
      <c r="O6481" s="153"/>
      <c r="P6481" s="153"/>
    </row>
    <row r="6482" spans="1:16" x14ac:dyDescent="0.35">
      <c r="A6482" s="149"/>
      <c r="B6482" s="149"/>
      <c r="C6482" s="150"/>
      <c r="D6482" s="149"/>
      <c r="E6482" s="149"/>
      <c r="F6482" s="149"/>
      <c r="G6482" s="149"/>
      <c r="H6482" s="151"/>
      <c r="I6482" s="149"/>
      <c r="J6482" s="149"/>
      <c r="K6482" s="152"/>
      <c r="L6482" s="149"/>
      <c r="M6482" s="149"/>
      <c r="N6482" s="153"/>
      <c r="O6482" s="153"/>
      <c r="P6482" s="153"/>
    </row>
    <row r="6483" spans="1:16" x14ac:dyDescent="0.35">
      <c r="A6483" s="149"/>
      <c r="B6483" s="149"/>
      <c r="C6483" s="150"/>
      <c r="D6483" s="149"/>
      <c r="E6483" s="149"/>
      <c r="F6483" s="149"/>
      <c r="G6483" s="149"/>
      <c r="H6483" s="151"/>
      <c r="I6483" s="149"/>
      <c r="J6483" s="149"/>
      <c r="K6483" s="152"/>
      <c r="L6483" s="149"/>
      <c r="M6483" s="149"/>
      <c r="N6483" s="153"/>
      <c r="O6483" s="153"/>
      <c r="P6483" s="153"/>
    </row>
    <row r="6484" spans="1:16" x14ac:dyDescent="0.35">
      <c r="A6484" s="149"/>
      <c r="B6484" s="149"/>
      <c r="C6484" s="150"/>
      <c r="D6484" s="149"/>
      <c r="E6484" s="149"/>
      <c r="F6484" s="149"/>
      <c r="G6484" s="149"/>
      <c r="H6484" s="151"/>
      <c r="I6484" s="149"/>
      <c r="J6484" s="149"/>
      <c r="K6484" s="152"/>
      <c r="L6484" s="149"/>
      <c r="M6484" s="149"/>
      <c r="N6484" s="153"/>
      <c r="O6484" s="153"/>
      <c r="P6484" s="153"/>
    </row>
    <row r="6485" spans="1:16" x14ac:dyDescent="0.35">
      <c r="A6485" s="149"/>
      <c r="B6485" s="149"/>
      <c r="C6485" s="150"/>
      <c r="D6485" s="149"/>
      <c r="E6485" s="149"/>
      <c r="F6485" s="149"/>
      <c r="G6485" s="149"/>
      <c r="H6485" s="151"/>
      <c r="I6485" s="149"/>
      <c r="J6485" s="149"/>
      <c r="K6485" s="152"/>
      <c r="L6485" s="149"/>
      <c r="M6485" s="149"/>
      <c r="N6485" s="153"/>
      <c r="O6485" s="153"/>
      <c r="P6485" s="153"/>
    </row>
    <row r="6486" spans="1:16" x14ac:dyDescent="0.35">
      <c r="A6486" s="149"/>
      <c r="B6486" s="149"/>
      <c r="C6486" s="150"/>
      <c r="D6486" s="149"/>
      <c r="E6486" s="149"/>
      <c r="F6486" s="149"/>
      <c r="G6486" s="149"/>
      <c r="H6486" s="151"/>
      <c r="I6486" s="149"/>
      <c r="J6486" s="149"/>
      <c r="K6486" s="152"/>
      <c r="L6486" s="149"/>
      <c r="M6486" s="149"/>
      <c r="N6486" s="153"/>
      <c r="O6486" s="153"/>
      <c r="P6486" s="153"/>
    </row>
    <row r="6487" spans="1:16" x14ac:dyDescent="0.35">
      <c r="A6487" s="149"/>
      <c r="B6487" s="149"/>
      <c r="C6487" s="150"/>
      <c r="D6487" s="149"/>
      <c r="E6487" s="149"/>
      <c r="F6487" s="149"/>
      <c r="G6487" s="149"/>
      <c r="H6487" s="151"/>
      <c r="I6487" s="149"/>
      <c r="J6487" s="149"/>
      <c r="K6487" s="152"/>
      <c r="L6487" s="149"/>
      <c r="M6487" s="149"/>
      <c r="N6487" s="153"/>
      <c r="O6487" s="153"/>
      <c r="P6487" s="153"/>
    </row>
    <row r="6488" spans="1:16" x14ac:dyDescent="0.35">
      <c r="A6488" s="149"/>
      <c r="B6488" s="149"/>
      <c r="C6488" s="150"/>
      <c r="D6488" s="149"/>
      <c r="E6488" s="149"/>
      <c r="F6488" s="149"/>
      <c r="G6488" s="149"/>
      <c r="H6488" s="151"/>
      <c r="I6488" s="149"/>
      <c r="J6488" s="149"/>
      <c r="K6488" s="152"/>
      <c r="L6488" s="149"/>
      <c r="M6488" s="149"/>
      <c r="N6488" s="153"/>
      <c r="O6488" s="153"/>
      <c r="P6488" s="153"/>
    </row>
    <row r="6489" spans="1:16" x14ac:dyDescent="0.35">
      <c r="A6489" s="149"/>
      <c r="B6489" s="149"/>
      <c r="C6489" s="150"/>
      <c r="D6489" s="149"/>
      <c r="E6489" s="149"/>
      <c r="F6489" s="149"/>
      <c r="G6489" s="149"/>
      <c r="H6489" s="151"/>
      <c r="I6489" s="149"/>
      <c r="J6489" s="149"/>
      <c r="K6489" s="152"/>
      <c r="L6489" s="149"/>
      <c r="M6489" s="149"/>
      <c r="N6489" s="153"/>
      <c r="O6489" s="153"/>
      <c r="P6489" s="153"/>
    </row>
    <row r="6490" spans="1:16" x14ac:dyDescent="0.35">
      <c r="A6490" s="149"/>
      <c r="B6490" s="149"/>
      <c r="C6490" s="150"/>
      <c r="D6490" s="149"/>
      <c r="E6490" s="149"/>
      <c r="F6490" s="149"/>
      <c r="G6490" s="149"/>
      <c r="H6490" s="151"/>
      <c r="I6490" s="149"/>
      <c r="J6490" s="149"/>
      <c r="K6490" s="152"/>
      <c r="L6490" s="149"/>
      <c r="M6490" s="149"/>
      <c r="N6490" s="153"/>
      <c r="O6490" s="153"/>
      <c r="P6490" s="153"/>
    </row>
    <row r="6491" spans="1:16" x14ac:dyDescent="0.35">
      <c r="A6491" s="149"/>
      <c r="B6491" s="149"/>
      <c r="C6491" s="150"/>
      <c r="D6491" s="149"/>
      <c r="E6491" s="149"/>
      <c r="F6491" s="149"/>
      <c r="G6491" s="149"/>
      <c r="H6491" s="151"/>
      <c r="I6491" s="149"/>
      <c r="J6491" s="149"/>
      <c r="K6491" s="152"/>
      <c r="L6491" s="149"/>
      <c r="M6491" s="149"/>
      <c r="N6491" s="153"/>
      <c r="O6491" s="153"/>
      <c r="P6491" s="153"/>
    </row>
    <row r="6492" spans="1:16" x14ac:dyDescent="0.35">
      <c r="A6492" s="149"/>
      <c r="B6492" s="149"/>
      <c r="C6492" s="150"/>
      <c r="D6492" s="149"/>
      <c r="E6492" s="149"/>
      <c r="F6492" s="149"/>
      <c r="G6492" s="149"/>
      <c r="H6492" s="151"/>
      <c r="I6492" s="149"/>
      <c r="J6492" s="149"/>
      <c r="K6492" s="152"/>
      <c r="L6492" s="149"/>
      <c r="M6492" s="149"/>
      <c r="N6492" s="153"/>
      <c r="O6492" s="153"/>
      <c r="P6492" s="153"/>
    </row>
    <row r="6493" spans="1:16" x14ac:dyDescent="0.35">
      <c r="A6493" s="149"/>
      <c r="B6493" s="149"/>
      <c r="C6493" s="150"/>
      <c r="D6493" s="149"/>
      <c r="E6493" s="149"/>
      <c r="F6493" s="149"/>
      <c r="G6493" s="149"/>
      <c r="H6493" s="151"/>
      <c r="I6493" s="149"/>
      <c r="J6493" s="149"/>
      <c r="K6493" s="152"/>
      <c r="L6493" s="149"/>
      <c r="M6493" s="149"/>
      <c r="N6493" s="153"/>
      <c r="O6493" s="153"/>
      <c r="P6493" s="153"/>
    </row>
    <row r="6494" spans="1:16" x14ac:dyDescent="0.35">
      <c r="A6494" s="149"/>
      <c r="B6494" s="149"/>
      <c r="C6494" s="150"/>
      <c r="D6494" s="149"/>
      <c r="E6494" s="149"/>
      <c r="F6494" s="149"/>
      <c r="G6494" s="149"/>
      <c r="H6494" s="151"/>
      <c r="I6494" s="149"/>
      <c r="J6494" s="149"/>
      <c r="K6494" s="152"/>
      <c r="L6494" s="149"/>
      <c r="M6494" s="149"/>
      <c r="N6494" s="153"/>
      <c r="O6494" s="153"/>
      <c r="P6494" s="153"/>
    </row>
    <row r="6495" spans="1:16" x14ac:dyDescent="0.35">
      <c r="A6495" s="149"/>
      <c r="B6495" s="149"/>
      <c r="C6495" s="150"/>
      <c r="D6495" s="149"/>
      <c r="E6495" s="149"/>
      <c r="F6495" s="149"/>
      <c r="G6495" s="149"/>
      <c r="H6495" s="151"/>
      <c r="I6495" s="149"/>
      <c r="J6495" s="149"/>
      <c r="K6495" s="152"/>
      <c r="L6495" s="149"/>
      <c r="M6495" s="149"/>
      <c r="N6495" s="153"/>
      <c r="O6495" s="153"/>
      <c r="P6495" s="153"/>
    </row>
    <row r="6496" spans="1:16" x14ac:dyDescent="0.35">
      <c r="A6496" s="149"/>
      <c r="B6496" s="149"/>
      <c r="C6496" s="150"/>
      <c r="D6496" s="149"/>
      <c r="E6496" s="149"/>
      <c r="F6496" s="149"/>
      <c r="G6496" s="149"/>
      <c r="H6496" s="151"/>
      <c r="I6496" s="149"/>
      <c r="J6496" s="149"/>
      <c r="K6496" s="152"/>
      <c r="L6496" s="149"/>
      <c r="M6496" s="149"/>
      <c r="N6496" s="153"/>
      <c r="O6496" s="153"/>
      <c r="P6496" s="153"/>
    </row>
    <row r="6497" spans="1:16" x14ac:dyDescent="0.35">
      <c r="A6497" s="149"/>
      <c r="B6497" s="149"/>
      <c r="C6497" s="150"/>
      <c r="D6497" s="149"/>
      <c r="E6497" s="149"/>
      <c r="F6497" s="149"/>
      <c r="G6497" s="149"/>
      <c r="H6497" s="151"/>
      <c r="I6497" s="149"/>
      <c r="J6497" s="149"/>
      <c r="K6497" s="152"/>
      <c r="L6497" s="149"/>
      <c r="M6497" s="149"/>
      <c r="N6497" s="153"/>
      <c r="O6497" s="153"/>
      <c r="P6497" s="153"/>
    </row>
    <row r="6498" spans="1:16" x14ac:dyDescent="0.35">
      <c r="A6498" s="149"/>
      <c r="B6498" s="149"/>
      <c r="C6498" s="150"/>
      <c r="D6498" s="149"/>
      <c r="E6498" s="149"/>
      <c r="F6498" s="149"/>
      <c r="G6498" s="149"/>
      <c r="H6498" s="151"/>
      <c r="I6498" s="149"/>
      <c r="J6498" s="149"/>
      <c r="K6498" s="152"/>
      <c r="L6498" s="149"/>
      <c r="M6498" s="149"/>
      <c r="N6498" s="153"/>
      <c r="O6498" s="153"/>
      <c r="P6498" s="153"/>
    </row>
    <row r="6499" spans="1:16" x14ac:dyDescent="0.35">
      <c r="A6499" s="149"/>
      <c r="B6499" s="149"/>
      <c r="C6499" s="150"/>
      <c r="D6499" s="149"/>
      <c r="E6499" s="149"/>
      <c r="F6499" s="149"/>
      <c r="G6499" s="149"/>
      <c r="H6499" s="151"/>
      <c r="I6499" s="149"/>
      <c r="J6499" s="149"/>
      <c r="K6499" s="152"/>
      <c r="L6499" s="149"/>
      <c r="M6499" s="149"/>
      <c r="N6499" s="153"/>
      <c r="O6499" s="153"/>
      <c r="P6499" s="153"/>
    </row>
    <row r="6500" spans="1:16" x14ac:dyDescent="0.35">
      <c r="A6500" s="149"/>
      <c r="B6500" s="149"/>
      <c r="C6500" s="150"/>
      <c r="D6500" s="149"/>
      <c r="E6500" s="149"/>
      <c r="F6500" s="149"/>
      <c r="G6500" s="149"/>
      <c r="H6500" s="151"/>
      <c r="I6500" s="149"/>
      <c r="J6500" s="149"/>
      <c r="K6500" s="152"/>
      <c r="L6500" s="149"/>
      <c r="M6500" s="149"/>
      <c r="N6500" s="153"/>
      <c r="O6500" s="153"/>
      <c r="P6500" s="153"/>
    </row>
    <row r="6501" spans="1:16" x14ac:dyDescent="0.35">
      <c r="A6501" s="149"/>
      <c r="B6501" s="149"/>
      <c r="C6501" s="150"/>
      <c r="D6501" s="149"/>
      <c r="E6501" s="149"/>
      <c r="F6501" s="149"/>
      <c r="G6501" s="149"/>
      <c r="H6501" s="151"/>
      <c r="I6501" s="149"/>
      <c r="J6501" s="149"/>
      <c r="K6501" s="152"/>
      <c r="L6501" s="149"/>
      <c r="M6501" s="149"/>
      <c r="N6501" s="153"/>
      <c r="O6501" s="153"/>
      <c r="P6501" s="153"/>
    </row>
    <row r="6502" spans="1:16" x14ac:dyDescent="0.35">
      <c r="A6502" s="149"/>
      <c r="B6502" s="149"/>
      <c r="C6502" s="150"/>
      <c r="D6502" s="149"/>
      <c r="E6502" s="149"/>
      <c r="F6502" s="149"/>
      <c r="G6502" s="149"/>
      <c r="H6502" s="151"/>
      <c r="I6502" s="149"/>
      <c r="J6502" s="149"/>
      <c r="K6502" s="152"/>
      <c r="L6502" s="149"/>
      <c r="M6502" s="149"/>
      <c r="N6502" s="153"/>
      <c r="O6502" s="153"/>
      <c r="P6502" s="153"/>
    </row>
    <row r="6503" spans="1:16" x14ac:dyDescent="0.35">
      <c r="A6503" s="149"/>
      <c r="B6503" s="149"/>
      <c r="C6503" s="150"/>
      <c r="D6503" s="149"/>
      <c r="E6503" s="149"/>
      <c r="F6503" s="149"/>
      <c r="G6503" s="149"/>
      <c r="H6503" s="151"/>
      <c r="I6503" s="149"/>
      <c r="J6503" s="149"/>
      <c r="K6503" s="152"/>
      <c r="L6503" s="149"/>
      <c r="M6503" s="149"/>
      <c r="N6503" s="153"/>
      <c r="O6503" s="153"/>
      <c r="P6503" s="153"/>
    </row>
    <row r="6504" spans="1:16" x14ac:dyDescent="0.35">
      <c r="A6504" s="149"/>
      <c r="B6504" s="149"/>
      <c r="C6504" s="150"/>
      <c r="D6504" s="149"/>
      <c r="E6504" s="149"/>
      <c r="F6504" s="149"/>
      <c r="G6504" s="149"/>
      <c r="H6504" s="151"/>
      <c r="I6504" s="149"/>
      <c r="J6504" s="149"/>
      <c r="K6504" s="152"/>
      <c r="L6504" s="149"/>
      <c r="M6504" s="149"/>
      <c r="N6504" s="153"/>
      <c r="O6504" s="153"/>
      <c r="P6504" s="153"/>
    </row>
    <row r="6505" spans="1:16" x14ac:dyDescent="0.35">
      <c r="A6505" s="149"/>
      <c r="B6505" s="149"/>
      <c r="C6505" s="150"/>
      <c r="D6505" s="149"/>
      <c r="E6505" s="149"/>
      <c r="F6505" s="149"/>
      <c r="G6505" s="149"/>
      <c r="H6505" s="151"/>
      <c r="I6505" s="149"/>
      <c r="J6505" s="149"/>
      <c r="K6505" s="152"/>
      <c r="L6505" s="149"/>
      <c r="M6505" s="149"/>
      <c r="N6505" s="153"/>
      <c r="O6505" s="153"/>
      <c r="P6505" s="153"/>
    </row>
    <row r="6506" spans="1:16" x14ac:dyDescent="0.35">
      <c r="A6506" s="149"/>
      <c r="B6506" s="149"/>
      <c r="C6506" s="150"/>
      <c r="D6506" s="149"/>
      <c r="E6506" s="149"/>
      <c r="F6506" s="149"/>
      <c r="G6506" s="149"/>
      <c r="H6506" s="151"/>
      <c r="I6506" s="149"/>
      <c r="J6506" s="149"/>
      <c r="K6506" s="152"/>
      <c r="L6506" s="149"/>
      <c r="M6506" s="149"/>
      <c r="N6506" s="153"/>
      <c r="O6506" s="153"/>
      <c r="P6506" s="153"/>
    </row>
    <row r="6507" spans="1:16" x14ac:dyDescent="0.35">
      <c r="A6507" s="149"/>
      <c r="B6507" s="149"/>
      <c r="C6507" s="150"/>
      <c r="D6507" s="149"/>
      <c r="E6507" s="149"/>
      <c r="F6507" s="149"/>
      <c r="G6507" s="149"/>
      <c r="H6507" s="151"/>
      <c r="I6507" s="149"/>
      <c r="J6507" s="149"/>
      <c r="K6507" s="152"/>
      <c r="L6507" s="149"/>
      <c r="M6507" s="149"/>
      <c r="N6507" s="153"/>
      <c r="O6507" s="153"/>
      <c r="P6507" s="153"/>
    </row>
    <row r="6508" spans="1:16" x14ac:dyDescent="0.35">
      <c r="A6508" s="149"/>
      <c r="B6508" s="149"/>
      <c r="C6508" s="150"/>
      <c r="D6508" s="149"/>
      <c r="E6508" s="149"/>
      <c r="F6508" s="149"/>
      <c r="G6508" s="149"/>
      <c r="H6508" s="151"/>
      <c r="I6508" s="149"/>
      <c r="J6508" s="149"/>
      <c r="K6508" s="152"/>
      <c r="L6508" s="149"/>
      <c r="M6508" s="149"/>
      <c r="N6508" s="153"/>
      <c r="O6508" s="153"/>
      <c r="P6508" s="153"/>
    </row>
    <row r="6509" spans="1:16" x14ac:dyDescent="0.35">
      <c r="A6509" s="149"/>
      <c r="B6509" s="149"/>
      <c r="C6509" s="150"/>
      <c r="D6509" s="149"/>
      <c r="E6509" s="149"/>
      <c r="F6509" s="149"/>
      <c r="G6509" s="149"/>
      <c r="H6509" s="151"/>
      <c r="I6509" s="149"/>
      <c r="J6509" s="149"/>
      <c r="K6509" s="152"/>
      <c r="L6509" s="149"/>
      <c r="M6509" s="149"/>
      <c r="N6509" s="153"/>
      <c r="O6509" s="153"/>
      <c r="P6509" s="153"/>
    </row>
    <row r="6510" spans="1:16" x14ac:dyDescent="0.35">
      <c r="A6510" s="149"/>
      <c r="B6510" s="149"/>
      <c r="C6510" s="150"/>
      <c r="D6510" s="149"/>
      <c r="E6510" s="149"/>
      <c r="F6510" s="149"/>
      <c r="G6510" s="149"/>
      <c r="H6510" s="151"/>
      <c r="I6510" s="149"/>
      <c r="J6510" s="149"/>
      <c r="K6510" s="152"/>
      <c r="L6510" s="149"/>
      <c r="M6510" s="149"/>
      <c r="N6510" s="153"/>
      <c r="O6510" s="153"/>
      <c r="P6510" s="153"/>
    </row>
    <row r="6511" spans="1:16" x14ac:dyDescent="0.35">
      <c r="A6511" s="149"/>
      <c r="B6511" s="149"/>
      <c r="C6511" s="150"/>
      <c r="D6511" s="149"/>
      <c r="E6511" s="149"/>
      <c r="F6511" s="149"/>
      <c r="G6511" s="149"/>
      <c r="H6511" s="151"/>
      <c r="I6511" s="149"/>
      <c r="J6511" s="149"/>
      <c r="K6511" s="152"/>
      <c r="L6511" s="149"/>
      <c r="M6511" s="149"/>
      <c r="N6511" s="153"/>
      <c r="O6511" s="153"/>
      <c r="P6511" s="153"/>
    </row>
    <row r="6512" spans="1:16" x14ac:dyDescent="0.35">
      <c r="A6512" s="149"/>
      <c r="B6512" s="149"/>
      <c r="C6512" s="150"/>
      <c r="D6512" s="149"/>
      <c r="E6512" s="149"/>
      <c r="F6512" s="149"/>
      <c r="G6512" s="149"/>
      <c r="H6512" s="151"/>
      <c r="I6512" s="149"/>
      <c r="J6512" s="149"/>
      <c r="K6512" s="152"/>
      <c r="L6512" s="149"/>
      <c r="M6512" s="149"/>
      <c r="N6512" s="153"/>
      <c r="O6512" s="153"/>
      <c r="P6512" s="153"/>
    </row>
    <row r="6513" spans="1:16" x14ac:dyDescent="0.35">
      <c r="A6513" s="149"/>
      <c r="B6513" s="149"/>
      <c r="C6513" s="150"/>
      <c r="D6513" s="149"/>
      <c r="E6513" s="149"/>
      <c r="F6513" s="149"/>
      <c r="G6513" s="149"/>
      <c r="H6513" s="151"/>
      <c r="I6513" s="149"/>
      <c r="J6513" s="149"/>
      <c r="K6513" s="152"/>
      <c r="L6513" s="149"/>
      <c r="M6513" s="149"/>
      <c r="N6513" s="153"/>
      <c r="O6513" s="153"/>
      <c r="P6513" s="153"/>
    </row>
    <row r="6514" spans="1:16" x14ac:dyDescent="0.35">
      <c r="A6514" s="149"/>
      <c r="B6514" s="149"/>
      <c r="C6514" s="150"/>
      <c r="D6514" s="149"/>
      <c r="E6514" s="149"/>
      <c r="F6514" s="149"/>
      <c r="G6514" s="149"/>
      <c r="H6514" s="151"/>
      <c r="I6514" s="149"/>
      <c r="J6514" s="149"/>
      <c r="K6514" s="152"/>
      <c r="L6514" s="149"/>
      <c r="M6514" s="149"/>
      <c r="N6514" s="153"/>
      <c r="O6514" s="153"/>
      <c r="P6514" s="153"/>
    </row>
    <row r="6515" spans="1:16" x14ac:dyDescent="0.35">
      <c r="A6515" s="149"/>
      <c r="B6515" s="149"/>
      <c r="C6515" s="150"/>
      <c r="D6515" s="149"/>
      <c r="E6515" s="149"/>
      <c r="F6515" s="149"/>
      <c r="G6515" s="149"/>
      <c r="H6515" s="151"/>
      <c r="I6515" s="149"/>
      <c r="J6515" s="149"/>
      <c r="K6515" s="152"/>
      <c r="L6515" s="149"/>
      <c r="M6515" s="149"/>
      <c r="N6515" s="153"/>
      <c r="O6515" s="153"/>
      <c r="P6515" s="153"/>
    </row>
    <row r="6516" spans="1:16" x14ac:dyDescent="0.35">
      <c r="A6516" s="149"/>
      <c r="B6516" s="149"/>
      <c r="C6516" s="150"/>
      <c r="D6516" s="149"/>
      <c r="E6516" s="149"/>
      <c r="F6516" s="149"/>
      <c r="G6516" s="149"/>
      <c r="H6516" s="151"/>
      <c r="I6516" s="149"/>
      <c r="J6516" s="149"/>
      <c r="K6516" s="152"/>
      <c r="L6516" s="149"/>
      <c r="M6516" s="149"/>
      <c r="N6516" s="153"/>
      <c r="O6516" s="153"/>
      <c r="P6516" s="153"/>
    </row>
    <row r="6517" spans="1:16" x14ac:dyDescent="0.35">
      <c r="A6517" s="149"/>
      <c r="B6517" s="149"/>
      <c r="C6517" s="150"/>
      <c r="D6517" s="149"/>
      <c r="E6517" s="149"/>
      <c r="F6517" s="149"/>
      <c r="G6517" s="149"/>
      <c r="H6517" s="151"/>
      <c r="I6517" s="149"/>
      <c r="J6517" s="149"/>
      <c r="K6517" s="152"/>
      <c r="L6517" s="149"/>
      <c r="M6517" s="149"/>
      <c r="N6517" s="153"/>
      <c r="O6517" s="153"/>
      <c r="P6517" s="153"/>
    </row>
    <row r="6518" spans="1:16" x14ac:dyDescent="0.35">
      <c r="A6518" s="149"/>
      <c r="B6518" s="149"/>
      <c r="C6518" s="150"/>
      <c r="D6518" s="149"/>
      <c r="E6518" s="149"/>
      <c r="F6518" s="149"/>
      <c r="G6518" s="149"/>
      <c r="H6518" s="151"/>
      <c r="I6518" s="149"/>
      <c r="J6518" s="149"/>
      <c r="K6518" s="152"/>
      <c r="L6518" s="149"/>
      <c r="M6518" s="149"/>
      <c r="N6518" s="153"/>
      <c r="O6518" s="153"/>
      <c r="P6518" s="153"/>
    </row>
    <row r="6519" spans="1:16" x14ac:dyDescent="0.35">
      <c r="A6519" s="149"/>
      <c r="B6519" s="149"/>
      <c r="C6519" s="150"/>
      <c r="D6519" s="149"/>
      <c r="E6519" s="149"/>
      <c r="F6519" s="149"/>
      <c r="G6519" s="149"/>
      <c r="H6519" s="151"/>
      <c r="I6519" s="149"/>
      <c r="J6519" s="149"/>
      <c r="K6519" s="152"/>
      <c r="L6519" s="149"/>
      <c r="M6519" s="149"/>
      <c r="N6519" s="153"/>
      <c r="O6519" s="153"/>
      <c r="P6519" s="153"/>
    </row>
    <row r="6520" spans="1:16" x14ac:dyDescent="0.35">
      <c r="A6520" s="149"/>
      <c r="B6520" s="149"/>
      <c r="C6520" s="150"/>
      <c r="D6520" s="149"/>
      <c r="E6520" s="149"/>
      <c r="F6520" s="149"/>
      <c r="G6520" s="149"/>
      <c r="H6520" s="151"/>
      <c r="I6520" s="149"/>
      <c r="J6520" s="149"/>
      <c r="K6520" s="152"/>
      <c r="L6520" s="149"/>
      <c r="M6520" s="149"/>
      <c r="N6520" s="153"/>
      <c r="O6520" s="153"/>
      <c r="P6520" s="153"/>
    </row>
    <row r="6521" spans="1:16" x14ac:dyDescent="0.35">
      <c r="A6521" s="149"/>
      <c r="B6521" s="149"/>
      <c r="C6521" s="150"/>
      <c r="D6521" s="149"/>
      <c r="E6521" s="149"/>
      <c r="F6521" s="149"/>
      <c r="G6521" s="149"/>
      <c r="H6521" s="151"/>
      <c r="I6521" s="149"/>
      <c r="J6521" s="149"/>
      <c r="K6521" s="152"/>
      <c r="L6521" s="149"/>
      <c r="M6521" s="149"/>
      <c r="N6521" s="153"/>
      <c r="O6521" s="153"/>
      <c r="P6521" s="153"/>
    </row>
    <row r="6522" spans="1:16" x14ac:dyDescent="0.35">
      <c r="A6522" s="149"/>
      <c r="B6522" s="149"/>
      <c r="C6522" s="150"/>
      <c r="D6522" s="149"/>
      <c r="E6522" s="149"/>
      <c r="F6522" s="149"/>
      <c r="G6522" s="149"/>
      <c r="H6522" s="151"/>
      <c r="I6522" s="149"/>
      <c r="J6522" s="149"/>
      <c r="K6522" s="152"/>
      <c r="L6522" s="149"/>
      <c r="M6522" s="149"/>
      <c r="N6522" s="153"/>
      <c r="O6522" s="153"/>
      <c r="P6522" s="153"/>
    </row>
    <row r="6523" spans="1:16" x14ac:dyDescent="0.35">
      <c r="A6523" s="149"/>
      <c r="B6523" s="149"/>
      <c r="C6523" s="150"/>
      <c r="D6523" s="149"/>
      <c r="E6523" s="149"/>
      <c r="F6523" s="149"/>
      <c r="G6523" s="149"/>
      <c r="H6523" s="151"/>
      <c r="I6523" s="149"/>
      <c r="J6523" s="149"/>
      <c r="K6523" s="152"/>
      <c r="L6523" s="149"/>
      <c r="M6523" s="149"/>
      <c r="N6523" s="153"/>
      <c r="O6523" s="153"/>
      <c r="P6523" s="153"/>
    </row>
    <row r="6524" spans="1:16" x14ac:dyDescent="0.35">
      <c r="A6524" s="149"/>
      <c r="B6524" s="149"/>
      <c r="C6524" s="150"/>
      <c r="D6524" s="149"/>
      <c r="E6524" s="149"/>
      <c r="F6524" s="149"/>
      <c r="G6524" s="149"/>
      <c r="H6524" s="151"/>
      <c r="I6524" s="149"/>
      <c r="J6524" s="149"/>
      <c r="K6524" s="152"/>
      <c r="L6524" s="149"/>
      <c r="M6524" s="149"/>
      <c r="N6524" s="153"/>
      <c r="O6524" s="153"/>
      <c r="P6524" s="153"/>
    </row>
    <row r="6525" spans="1:16" x14ac:dyDescent="0.35">
      <c r="A6525" s="149"/>
      <c r="B6525" s="149"/>
      <c r="C6525" s="150"/>
      <c r="D6525" s="149"/>
      <c r="E6525" s="149"/>
      <c r="F6525" s="149"/>
      <c r="G6525" s="149"/>
      <c r="H6525" s="151"/>
      <c r="I6525" s="149"/>
      <c r="J6525" s="149"/>
      <c r="K6525" s="152"/>
      <c r="L6525" s="149"/>
      <c r="M6525" s="149"/>
      <c r="N6525" s="153"/>
      <c r="O6525" s="153"/>
      <c r="P6525" s="153"/>
    </row>
    <row r="6526" spans="1:16" x14ac:dyDescent="0.35">
      <c r="A6526" s="149"/>
      <c r="B6526" s="149"/>
      <c r="C6526" s="150"/>
      <c r="D6526" s="149"/>
      <c r="E6526" s="149"/>
      <c r="F6526" s="149"/>
      <c r="G6526" s="149"/>
      <c r="H6526" s="151"/>
      <c r="I6526" s="149"/>
      <c r="J6526" s="149"/>
      <c r="K6526" s="152"/>
      <c r="L6526" s="149"/>
      <c r="M6526" s="149"/>
      <c r="N6526" s="153"/>
      <c r="O6526" s="153"/>
      <c r="P6526" s="153"/>
    </row>
    <row r="6527" spans="1:16" x14ac:dyDescent="0.35">
      <c r="A6527" s="149"/>
      <c r="B6527" s="149"/>
      <c r="C6527" s="150"/>
      <c r="D6527" s="149"/>
      <c r="E6527" s="149"/>
      <c r="F6527" s="149"/>
      <c r="G6527" s="149"/>
      <c r="H6527" s="151"/>
      <c r="I6527" s="149"/>
      <c r="J6527" s="149"/>
      <c r="K6527" s="152"/>
      <c r="L6527" s="149"/>
      <c r="M6527" s="149"/>
      <c r="N6527" s="153"/>
      <c r="O6527" s="153"/>
      <c r="P6527" s="153"/>
    </row>
    <row r="6528" spans="1:16" x14ac:dyDescent="0.35">
      <c r="A6528" s="149"/>
      <c r="B6528" s="149"/>
      <c r="C6528" s="150"/>
      <c r="D6528" s="149"/>
      <c r="E6528" s="149"/>
      <c r="F6528" s="149"/>
      <c r="G6528" s="149"/>
      <c r="H6528" s="151"/>
      <c r="I6528" s="149"/>
      <c r="J6528" s="149"/>
      <c r="K6528" s="152"/>
      <c r="L6528" s="149"/>
      <c r="M6528" s="149"/>
      <c r="N6528" s="153"/>
      <c r="O6528" s="153"/>
      <c r="P6528" s="153"/>
    </row>
    <row r="6529" spans="1:16" x14ac:dyDescent="0.35">
      <c r="A6529" s="149"/>
      <c r="B6529" s="149"/>
      <c r="C6529" s="150"/>
      <c r="D6529" s="149"/>
      <c r="E6529" s="149"/>
      <c r="F6529" s="149"/>
      <c r="G6529" s="149"/>
      <c r="H6529" s="151"/>
      <c r="I6529" s="149"/>
      <c r="J6529" s="149"/>
      <c r="K6529" s="152"/>
      <c r="L6529" s="149"/>
      <c r="M6529" s="149"/>
      <c r="N6529" s="153"/>
      <c r="O6529" s="153"/>
      <c r="P6529" s="153"/>
    </row>
    <row r="6530" spans="1:16" x14ac:dyDescent="0.35">
      <c r="A6530" s="149"/>
      <c r="B6530" s="149"/>
      <c r="C6530" s="150"/>
      <c r="D6530" s="149"/>
      <c r="E6530" s="149"/>
      <c r="F6530" s="149"/>
      <c r="G6530" s="149"/>
      <c r="H6530" s="151"/>
      <c r="I6530" s="149"/>
      <c r="J6530" s="149"/>
      <c r="K6530" s="152"/>
      <c r="L6530" s="149"/>
      <c r="M6530" s="149"/>
      <c r="N6530" s="153"/>
      <c r="O6530" s="153"/>
      <c r="P6530" s="153"/>
    </row>
    <row r="6531" spans="1:16" x14ac:dyDescent="0.35">
      <c r="A6531" s="149"/>
      <c r="B6531" s="149"/>
      <c r="C6531" s="150"/>
      <c r="D6531" s="149"/>
      <c r="E6531" s="149"/>
      <c r="F6531" s="149"/>
      <c r="G6531" s="149"/>
      <c r="H6531" s="151"/>
      <c r="I6531" s="149"/>
      <c r="J6531" s="149"/>
      <c r="K6531" s="152"/>
      <c r="L6531" s="149"/>
      <c r="M6531" s="149"/>
      <c r="N6531" s="153"/>
      <c r="O6531" s="153"/>
      <c r="P6531" s="153"/>
    </row>
    <row r="6532" spans="1:16" x14ac:dyDescent="0.35">
      <c r="A6532" s="149"/>
      <c r="B6532" s="149"/>
      <c r="C6532" s="150"/>
      <c r="D6532" s="149"/>
      <c r="E6532" s="149"/>
      <c r="F6532" s="149"/>
      <c r="G6532" s="149"/>
      <c r="H6532" s="151"/>
      <c r="I6532" s="149"/>
      <c r="J6532" s="149"/>
      <c r="K6532" s="152"/>
      <c r="L6532" s="149"/>
      <c r="M6532" s="149"/>
      <c r="N6532" s="153"/>
      <c r="O6532" s="153"/>
      <c r="P6532" s="153"/>
    </row>
    <row r="6533" spans="1:16" x14ac:dyDescent="0.35">
      <c r="A6533" s="149"/>
      <c r="B6533" s="149"/>
      <c r="C6533" s="150"/>
      <c r="D6533" s="149"/>
      <c r="E6533" s="149"/>
      <c r="F6533" s="149"/>
      <c r="G6533" s="149"/>
      <c r="H6533" s="151"/>
      <c r="I6533" s="149"/>
      <c r="J6533" s="149"/>
      <c r="K6533" s="152"/>
      <c r="L6533" s="149"/>
      <c r="M6533" s="149"/>
      <c r="N6533" s="153"/>
      <c r="O6533" s="153"/>
      <c r="P6533" s="153"/>
    </row>
    <row r="6534" spans="1:16" x14ac:dyDescent="0.35">
      <c r="A6534" s="149"/>
      <c r="B6534" s="149"/>
      <c r="C6534" s="150"/>
      <c r="D6534" s="149"/>
      <c r="E6534" s="149"/>
      <c r="F6534" s="149"/>
      <c r="G6534" s="149"/>
      <c r="H6534" s="151"/>
      <c r="I6534" s="149"/>
      <c r="J6534" s="149"/>
      <c r="K6534" s="152"/>
      <c r="L6534" s="149"/>
      <c r="M6534" s="149"/>
      <c r="N6534" s="153"/>
      <c r="O6534" s="153"/>
      <c r="P6534" s="153"/>
    </row>
    <row r="6535" spans="1:16" x14ac:dyDescent="0.35">
      <c r="A6535" s="149"/>
      <c r="B6535" s="149"/>
      <c r="C6535" s="150"/>
      <c r="D6535" s="149"/>
      <c r="E6535" s="149"/>
      <c r="F6535" s="149"/>
      <c r="G6535" s="149"/>
      <c r="H6535" s="151"/>
      <c r="I6535" s="149"/>
      <c r="J6535" s="149"/>
      <c r="K6535" s="152"/>
      <c r="L6535" s="149"/>
      <c r="M6535" s="149"/>
      <c r="N6535" s="153"/>
      <c r="O6535" s="153"/>
      <c r="P6535" s="153"/>
    </row>
    <row r="6536" spans="1:16" x14ac:dyDescent="0.35">
      <c r="A6536" s="149"/>
      <c r="B6536" s="149"/>
      <c r="C6536" s="150"/>
      <c r="D6536" s="149"/>
      <c r="E6536" s="149"/>
      <c r="F6536" s="149"/>
      <c r="G6536" s="149"/>
      <c r="H6536" s="151"/>
      <c r="I6536" s="149"/>
      <c r="J6536" s="149"/>
      <c r="K6536" s="152"/>
      <c r="L6536" s="149"/>
      <c r="M6536" s="149"/>
      <c r="N6536" s="153"/>
      <c r="O6536" s="153"/>
      <c r="P6536" s="153"/>
    </row>
    <row r="6537" spans="1:16" x14ac:dyDescent="0.35">
      <c r="A6537" s="149"/>
      <c r="B6537" s="149"/>
      <c r="C6537" s="150"/>
      <c r="D6537" s="149"/>
      <c r="E6537" s="149"/>
      <c r="F6537" s="149"/>
      <c r="G6537" s="149"/>
      <c r="H6537" s="151"/>
      <c r="I6537" s="149"/>
      <c r="J6537" s="149"/>
      <c r="K6537" s="152"/>
      <c r="L6537" s="149"/>
      <c r="M6537" s="149"/>
      <c r="N6537" s="153"/>
      <c r="O6537" s="153"/>
      <c r="P6537" s="153"/>
    </row>
    <row r="6538" spans="1:16" x14ac:dyDescent="0.35">
      <c r="A6538" s="149"/>
      <c r="B6538" s="149"/>
      <c r="C6538" s="150"/>
      <c r="D6538" s="149"/>
      <c r="E6538" s="149"/>
      <c r="F6538" s="149"/>
      <c r="G6538" s="149"/>
      <c r="H6538" s="151"/>
      <c r="I6538" s="149"/>
      <c r="J6538" s="149"/>
      <c r="K6538" s="152"/>
      <c r="L6538" s="149"/>
      <c r="M6538" s="149"/>
      <c r="N6538" s="153"/>
      <c r="O6538" s="153"/>
      <c r="P6538" s="153"/>
    </row>
    <row r="6539" spans="1:16" x14ac:dyDescent="0.35">
      <c r="A6539" s="149"/>
      <c r="B6539" s="149"/>
      <c r="C6539" s="150"/>
      <c r="D6539" s="149"/>
      <c r="E6539" s="149"/>
      <c r="F6539" s="149"/>
      <c r="G6539" s="149"/>
      <c r="H6539" s="151"/>
      <c r="I6539" s="149"/>
      <c r="J6539" s="149"/>
      <c r="K6539" s="152"/>
      <c r="L6539" s="149"/>
      <c r="M6539" s="149"/>
      <c r="N6539" s="153"/>
      <c r="O6539" s="153"/>
      <c r="P6539" s="153"/>
    </row>
    <row r="6540" spans="1:16" x14ac:dyDescent="0.35">
      <c r="A6540" s="149"/>
      <c r="B6540" s="149"/>
      <c r="C6540" s="150"/>
      <c r="D6540" s="149"/>
      <c r="E6540" s="149"/>
      <c r="F6540" s="149"/>
      <c r="G6540" s="149"/>
      <c r="H6540" s="151"/>
      <c r="I6540" s="149"/>
      <c r="J6540" s="149"/>
      <c r="K6540" s="152"/>
      <c r="L6540" s="149"/>
      <c r="M6540" s="149"/>
      <c r="N6540" s="153"/>
      <c r="O6540" s="153"/>
      <c r="P6540" s="153"/>
    </row>
    <row r="6541" spans="1:16" x14ac:dyDescent="0.35">
      <c r="A6541" s="149"/>
      <c r="B6541" s="149"/>
      <c r="C6541" s="150"/>
      <c r="D6541" s="149"/>
      <c r="E6541" s="149"/>
      <c r="F6541" s="149"/>
      <c r="G6541" s="149"/>
      <c r="H6541" s="151"/>
      <c r="I6541" s="149"/>
      <c r="J6541" s="149"/>
      <c r="K6541" s="152"/>
      <c r="L6541" s="149"/>
      <c r="M6541" s="149"/>
      <c r="N6541" s="153"/>
      <c r="O6541" s="153"/>
      <c r="P6541" s="153"/>
    </row>
    <row r="6542" spans="1:16" x14ac:dyDescent="0.35">
      <c r="A6542" s="149"/>
      <c r="B6542" s="149"/>
      <c r="C6542" s="150"/>
      <c r="D6542" s="149"/>
      <c r="E6542" s="149"/>
      <c r="F6542" s="149"/>
      <c r="G6542" s="149"/>
      <c r="H6542" s="151"/>
      <c r="I6542" s="149"/>
      <c r="J6542" s="149"/>
      <c r="K6542" s="152"/>
      <c r="L6542" s="149"/>
      <c r="M6542" s="149"/>
      <c r="N6542" s="153"/>
      <c r="O6542" s="153"/>
      <c r="P6542" s="153"/>
    </row>
    <row r="6543" spans="1:16" x14ac:dyDescent="0.35">
      <c r="A6543" s="149"/>
      <c r="B6543" s="149"/>
      <c r="C6543" s="150"/>
      <c r="D6543" s="149"/>
      <c r="E6543" s="149"/>
      <c r="F6543" s="149"/>
      <c r="G6543" s="149"/>
      <c r="H6543" s="151"/>
      <c r="I6543" s="149"/>
      <c r="J6543" s="149"/>
      <c r="K6543" s="152"/>
      <c r="L6543" s="149"/>
      <c r="M6543" s="149"/>
      <c r="N6543" s="153"/>
      <c r="O6543" s="153"/>
      <c r="P6543" s="153"/>
    </row>
    <row r="6544" spans="1:16" x14ac:dyDescent="0.35">
      <c r="A6544" s="149"/>
      <c r="B6544" s="149"/>
      <c r="C6544" s="150"/>
      <c r="D6544" s="149"/>
      <c r="E6544" s="149"/>
      <c r="F6544" s="149"/>
      <c r="G6544" s="149"/>
      <c r="H6544" s="151"/>
      <c r="I6544" s="149"/>
      <c r="J6544" s="149"/>
      <c r="K6544" s="152"/>
      <c r="L6544" s="149"/>
      <c r="M6544" s="149"/>
      <c r="N6544" s="153"/>
      <c r="O6544" s="153"/>
      <c r="P6544" s="153"/>
    </row>
    <row r="6545" spans="1:16" x14ac:dyDescent="0.35">
      <c r="A6545" s="149"/>
      <c r="B6545" s="149"/>
      <c r="C6545" s="150"/>
      <c r="D6545" s="149"/>
      <c r="E6545" s="149"/>
      <c r="F6545" s="149"/>
      <c r="G6545" s="149"/>
      <c r="H6545" s="151"/>
      <c r="I6545" s="149"/>
      <c r="J6545" s="149"/>
      <c r="K6545" s="152"/>
      <c r="L6545" s="149"/>
      <c r="M6545" s="149"/>
      <c r="N6545" s="153"/>
      <c r="O6545" s="153"/>
      <c r="P6545" s="153"/>
    </row>
    <row r="6546" spans="1:16" x14ac:dyDescent="0.35">
      <c r="A6546" s="149"/>
      <c r="B6546" s="149"/>
      <c r="C6546" s="150"/>
      <c r="D6546" s="149"/>
      <c r="E6546" s="149"/>
      <c r="F6546" s="149"/>
      <c r="G6546" s="149"/>
      <c r="H6546" s="151"/>
      <c r="I6546" s="149"/>
      <c r="J6546" s="149"/>
      <c r="K6546" s="152"/>
      <c r="L6546" s="149"/>
      <c r="M6546" s="149"/>
      <c r="N6546" s="153"/>
      <c r="O6546" s="153"/>
      <c r="P6546" s="153"/>
    </row>
    <row r="6547" spans="1:16" x14ac:dyDescent="0.35">
      <c r="A6547" s="149"/>
      <c r="B6547" s="149"/>
      <c r="C6547" s="150"/>
      <c r="D6547" s="149"/>
      <c r="E6547" s="149"/>
      <c r="F6547" s="149"/>
      <c r="G6547" s="149"/>
      <c r="H6547" s="151"/>
      <c r="I6547" s="149"/>
      <c r="J6547" s="149"/>
      <c r="K6547" s="152"/>
      <c r="L6547" s="149"/>
      <c r="M6547" s="149"/>
      <c r="N6547" s="153"/>
      <c r="O6547" s="153"/>
      <c r="P6547" s="153"/>
    </row>
    <row r="6548" spans="1:16" x14ac:dyDescent="0.35">
      <c r="A6548" s="149"/>
      <c r="B6548" s="149"/>
      <c r="C6548" s="150"/>
      <c r="D6548" s="149"/>
      <c r="E6548" s="149"/>
      <c r="F6548" s="149"/>
      <c r="G6548" s="149"/>
      <c r="H6548" s="151"/>
      <c r="I6548" s="149"/>
      <c r="J6548" s="149"/>
      <c r="K6548" s="152"/>
      <c r="L6548" s="149"/>
      <c r="M6548" s="149"/>
      <c r="N6548" s="153"/>
      <c r="O6548" s="153"/>
      <c r="P6548" s="153"/>
    </row>
    <row r="6549" spans="1:16" x14ac:dyDescent="0.35">
      <c r="A6549" s="149"/>
      <c r="B6549" s="149"/>
      <c r="C6549" s="150"/>
      <c r="D6549" s="149"/>
      <c r="E6549" s="149"/>
      <c r="F6549" s="149"/>
      <c r="G6549" s="149"/>
      <c r="H6549" s="151"/>
      <c r="I6549" s="149"/>
      <c r="J6549" s="149"/>
      <c r="K6549" s="152"/>
      <c r="L6549" s="149"/>
      <c r="M6549" s="149"/>
      <c r="N6549" s="153"/>
      <c r="O6549" s="153"/>
      <c r="P6549" s="153"/>
    </row>
    <row r="6550" spans="1:16" x14ac:dyDescent="0.35">
      <c r="A6550" s="149"/>
      <c r="B6550" s="149"/>
      <c r="C6550" s="150"/>
      <c r="D6550" s="149"/>
      <c r="E6550" s="149"/>
      <c r="F6550" s="149"/>
      <c r="G6550" s="149"/>
      <c r="H6550" s="151"/>
      <c r="I6550" s="149"/>
      <c r="J6550" s="149"/>
      <c r="K6550" s="152"/>
      <c r="L6550" s="149"/>
      <c r="M6550" s="149"/>
      <c r="N6550" s="153"/>
      <c r="O6550" s="153"/>
      <c r="P6550" s="153"/>
    </row>
    <row r="6551" spans="1:16" x14ac:dyDescent="0.35">
      <c r="A6551" s="149"/>
      <c r="B6551" s="149"/>
      <c r="C6551" s="150"/>
      <c r="D6551" s="149"/>
      <c r="E6551" s="149"/>
      <c r="F6551" s="149"/>
      <c r="G6551" s="149"/>
      <c r="H6551" s="151"/>
      <c r="I6551" s="149"/>
      <c r="J6551" s="149"/>
      <c r="K6551" s="152"/>
      <c r="L6551" s="149"/>
      <c r="M6551" s="149"/>
      <c r="N6551" s="153"/>
      <c r="O6551" s="153"/>
      <c r="P6551" s="153"/>
    </row>
    <row r="6552" spans="1:16" x14ac:dyDescent="0.35">
      <c r="A6552" s="149"/>
      <c r="B6552" s="149"/>
      <c r="C6552" s="150"/>
      <c r="D6552" s="149"/>
      <c r="E6552" s="149"/>
      <c r="F6552" s="149"/>
      <c r="G6552" s="149"/>
      <c r="H6552" s="151"/>
      <c r="I6552" s="149"/>
      <c r="J6552" s="149"/>
      <c r="K6552" s="152"/>
      <c r="L6552" s="149"/>
      <c r="M6552" s="149"/>
      <c r="N6552" s="153"/>
      <c r="O6552" s="153"/>
      <c r="P6552" s="153"/>
    </row>
    <row r="6553" spans="1:16" x14ac:dyDescent="0.35">
      <c r="A6553" s="149"/>
      <c r="B6553" s="149"/>
      <c r="C6553" s="150"/>
      <c r="D6553" s="149"/>
      <c r="E6553" s="149"/>
      <c r="F6553" s="149"/>
      <c r="G6553" s="149"/>
      <c r="H6553" s="151"/>
      <c r="I6553" s="149"/>
      <c r="J6553" s="149"/>
      <c r="K6553" s="152"/>
      <c r="L6553" s="149"/>
      <c r="M6553" s="149"/>
      <c r="N6553" s="153"/>
      <c r="O6553" s="153"/>
      <c r="P6553" s="153"/>
    </row>
    <row r="6554" spans="1:16" x14ac:dyDescent="0.35">
      <c r="A6554" s="149"/>
      <c r="B6554" s="149"/>
      <c r="C6554" s="150"/>
      <c r="D6554" s="149"/>
      <c r="E6554" s="149"/>
      <c r="F6554" s="149"/>
      <c r="G6554" s="149"/>
      <c r="H6554" s="151"/>
      <c r="I6554" s="149"/>
      <c r="J6554" s="149"/>
      <c r="K6554" s="152"/>
      <c r="L6554" s="149"/>
      <c r="M6554" s="149"/>
      <c r="N6554" s="153"/>
      <c r="O6554" s="153"/>
      <c r="P6554" s="153"/>
    </row>
    <row r="6555" spans="1:16" x14ac:dyDescent="0.35">
      <c r="A6555" s="149"/>
      <c r="B6555" s="149"/>
      <c r="C6555" s="150"/>
      <c r="D6555" s="149"/>
      <c r="E6555" s="149"/>
      <c r="F6555" s="149"/>
      <c r="G6555" s="149"/>
      <c r="H6555" s="151"/>
      <c r="I6555" s="149"/>
      <c r="J6555" s="149"/>
      <c r="K6555" s="152"/>
      <c r="L6555" s="149"/>
      <c r="M6555" s="149"/>
      <c r="N6555" s="153"/>
      <c r="O6555" s="153"/>
      <c r="P6555" s="153"/>
    </row>
    <row r="6556" spans="1:16" x14ac:dyDescent="0.35">
      <c r="A6556" s="149"/>
      <c r="B6556" s="149"/>
      <c r="C6556" s="150"/>
      <c r="D6556" s="149"/>
      <c r="E6556" s="149"/>
      <c r="F6556" s="149"/>
      <c r="G6556" s="149"/>
      <c r="H6556" s="151"/>
      <c r="I6556" s="149"/>
      <c r="J6556" s="149"/>
      <c r="K6556" s="152"/>
      <c r="L6556" s="149"/>
      <c r="M6556" s="149"/>
      <c r="N6556" s="153"/>
      <c r="O6556" s="153"/>
      <c r="P6556" s="153"/>
    </row>
    <row r="6557" spans="1:16" x14ac:dyDescent="0.35">
      <c r="A6557" s="149"/>
      <c r="B6557" s="149"/>
      <c r="C6557" s="150"/>
      <c r="D6557" s="149"/>
      <c r="E6557" s="149"/>
      <c r="F6557" s="149"/>
      <c r="G6557" s="149"/>
      <c r="H6557" s="151"/>
      <c r="I6557" s="149"/>
      <c r="J6557" s="149"/>
      <c r="K6557" s="152"/>
      <c r="L6557" s="149"/>
      <c r="M6557" s="149"/>
      <c r="N6557" s="153"/>
      <c r="O6557" s="153"/>
      <c r="P6557" s="153"/>
    </row>
    <row r="6558" spans="1:16" x14ac:dyDescent="0.35">
      <c r="A6558" s="149"/>
      <c r="B6558" s="149"/>
      <c r="C6558" s="150"/>
      <c r="D6558" s="149"/>
      <c r="E6558" s="149"/>
      <c r="F6558" s="149"/>
      <c r="G6558" s="149"/>
      <c r="H6558" s="151"/>
      <c r="I6558" s="149"/>
      <c r="J6558" s="149"/>
      <c r="K6558" s="152"/>
      <c r="L6558" s="149"/>
      <c r="M6558" s="149"/>
      <c r="N6558" s="153"/>
      <c r="O6558" s="153"/>
      <c r="P6558" s="153"/>
    </row>
    <row r="6559" spans="1:16" x14ac:dyDescent="0.35">
      <c r="A6559" s="149"/>
      <c r="B6559" s="149"/>
      <c r="C6559" s="150"/>
      <c r="D6559" s="149"/>
      <c r="E6559" s="149"/>
      <c r="F6559" s="149"/>
      <c r="G6559" s="149"/>
      <c r="H6559" s="151"/>
      <c r="I6559" s="149"/>
      <c r="J6559" s="149"/>
      <c r="K6559" s="152"/>
      <c r="L6559" s="149"/>
      <c r="M6559" s="149"/>
      <c r="N6559" s="153"/>
      <c r="O6559" s="153"/>
      <c r="P6559" s="153"/>
    </row>
    <row r="6560" spans="1:16" x14ac:dyDescent="0.35">
      <c r="A6560" s="149"/>
      <c r="B6560" s="149"/>
      <c r="C6560" s="150"/>
      <c r="D6560" s="149"/>
      <c r="E6560" s="149"/>
      <c r="F6560" s="149"/>
      <c r="G6560" s="149"/>
      <c r="H6560" s="151"/>
      <c r="I6560" s="149"/>
      <c r="J6560" s="149"/>
      <c r="K6560" s="152"/>
      <c r="L6560" s="149"/>
      <c r="M6560" s="149"/>
      <c r="N6560" s="153"/>
      <c r="O6560" s="153"/>
      <c r="P6560" s="153"/>
    </row>
    <row r="6561" spans="1:16" x14ac:dyDescent="0.35">
      <c r="A6561" s="149"/>
      <c r="B6561" s="149"/>
      <c r="C6561" s="150"/>
      <c r="D6561" s="149"/>
      <c r="E6561" s="149"/>
      <c r="F6561" s="149"/>
      <c r="G6561" s="149"/>
      <c r="H6561" s="151"/>
      <c r="I6561" s="149"/>
      <c r="J6561" s="149"/>
      <c r="K6561" s="152"/>
      <c r="L6561" s="149"/>
      <c r="M6561" s="149"/>
      <c r="N6561" s="153"/>
      <c r="O6561" s="153"/>
      <c r="P6561" s="153"/>
    </row>
    <row r="6562" spans="1:16" x14ac:dyDescent="0.35">
      <c r="A6562" s="149"/>
      <c r="B6562" s="149"/>
      <c r="C6562" s="150"/>
      <c r="D6562" s="149"/>
      <c r="E6562" s="149"/>
      <c r="F6562" s="149"/>
      <c r="G6562" s="149"/>
      <c r="H6562" s="151"/>
      <c r="I6562" s="149"/>
      <c r="J6562" s="149"/>
      <c r="K6562" s="152"/>
      <c r="L6562" s="149"/>
      <c r="M6562" s="149"/>
      <c r="N6562" s="153"/>
      <c r="O6562" s="153"/>
      <c r="P6562" s="153"/>
    </row>
    <row r="6563" spans="1:16" x14ac:dyDescent="0.35">
      <c r="A6563" s="149"/>
      <c r="B6563" s="149"/>
      <c r="C6563" s="150"/>
      <c r="D6563" s="149"/>
      <c r="E6563" s="149"/>
      <c r="F6563" s="149"/>
      <c r="G6563" s="149"/>
      <c r="H6563" s="151"/>
      <c r="I6563" s="149"/>
      <c r="J6563" s="149"/>
      <c r="K6563" s="152"/>
      <c r="L6563" s="149"/>
      <c r="M6563" s="149"/>
      <c r="N6563" s="153"/>
      <c r="O6563" s="153"/>
      <c r="P6563" s="153"/>
    </row>
    <row r="6564" spans="1:16" x14ac:dyDescent="0.35">
      <c r="A6564" s="149"/>
      <c r="B6564" s="149"/>
      <c r="C6564" s="150"/>
      <c r="D6564" s="149"/>
      <c r="E6564" s="149"/>
      <c r="F6564" s="149"/>
      <c r="G6564" s="149"/>
      <c r="H6564" s="151"/>
      <c r="I6564" s="149"/>
      <c r="J6564" s="149"/>
      <c r="K6564" s="152"/>
      <c r="L6564" s="149"/>
      <c r="M6564" s="149"/>
      <c r="N6564" s="153"/>
      <c r="O6564" s="153"/>
      <c r="P6564" s="153"/>
    </row>
    <row r="6565" spans="1:16" x14ac:dyDescent="0.35">
      <c r="A6565" s="149"/>
      <c r="B6565" s="149"/>
      <c r="C6565" s="150"/>
      <c r="D6565" s="149"/>
      <c r="E6565" s="149"/>
      <c r="F6565" s="149"/>
      <c r="G6565" s="149"/>
      <c r="H6565" s="151"/>
      <c r="I6565" s="149"/>
      <c r="J6565" s="149"/>
      <c r="K6565" s="152"/>
      <c r="L6565" s="149"/>
      <c r="M6565" s="149"/>
      <c r="N6565" s="153"/>
      <c r="O6565" s="153"/>
      <c r="P6565" s="153"/>
    </row>
    <row r="6566" spans="1:16" x14ac:dyDescent="0.35">
      <c r="A6566" s="149"/>
      <c r="B6566" s="149"/>
      <c r="C6566" s="150"/>
      <c r="D6566" s="149"/>
      <c r="E6566" s="149"/>
      <c r="F6566" s="149"/>
      <c r="G6566" s="149"/>
      <c r="H6566" s="151"/>
      <c r="I6566" s="149"/>
      <c r="J6566" s="149"/>
      <c r="K6566" s="152"/>
      <c r="L6566" s="149"/>
      <c r="M6566" s="149"/>
      <c r="N6566" s="153"/>
      <c r="O6566" s="153"/>
      <c r="P6566" s="153"/>
    </row>
    <row r="6567" spans="1:16" x14ac:dyDescent="0.35">
      <c r="A6567" s="149"/>
      <c r="B6567" s="149"/>
      <c r="C6567" s="150"/>
      <c r="D6567" s="149"/>
      <c r="E6567" s="149"/>
      <c r="F6567" s="149"/>
      <c r="G6567" s="149"/>
      <c r="H6567" s="151"/>
      <c r="I6567" s="149"/>
      <c r="J6567" s="149"/>
      <c r="K6567" s="152"/>
      <c r="L6567" s="149"/>
      <c r="M6567" s="149"/>
      <c r="N6567" s="153"/>
      <c r="O6567" s="153"/>
      <c r="P6567" s="153"/>
    </row>
    <row r="6568" spans="1:16" x14ac:dyDescent="0.35">
      <c r="A6568" s="149"/>
      <c r="B6568" s="149"/>
      <c r="C6568" s="150"/>
      <c r="D6568" s="149"/>
      <c r="E6568" s="149"/>
      <c r="F6568" s="149"/>
      <c r="G6568" s="149"/>
      <c r="H6568" s="151"/>
      <c r="I6568" s="149"/>
      <c r="J6568" s="149"/>
      <c r="K6568" s="152"/>
      <c r="L6568" s="149"/>
      <c r="M6568" s="149"/>
      <c r="N6568" s="153"/>
      <c r="O6568" s="153"/>
      <c r="P6568" s="153"/>
    </row>
    <row r="6569" spans="1:16" x14ac:dyDescent="0.35">
      <c r="A6569" s="149"/>
      <c r="B6569" s="149"/>
      <c r="C6569" s="150"/>
      <c r="D6569" s="149"/>
      <c r="E6569" s="149"/>
      <c r="F6569" s="149"/>
      <c r="G6569" s="149"/>
      <c r="H6569" s="151"/>
      <c r="I6569" s="149"/>
      <c r="J6569" s="149"/>
      <c r="K6569" s="152"/>
      <c r="L6569" s="149"/>
      <c r="M6569" s="149"/>
      <c r="N6569" s="153"/>
      <c r="O6569" s="153"/>
      <c r="P6569" s="153"/>
    </row>
    <row r="6570" spans="1:16" x14ac:dyDescent="0.35">
      <c r="A6570" s="149"/>
      <c r="B6570" s="149"/>
      <c r="C6570" s="150"/>
      <c r="D6570" s="149"/>
      <c r="E6570" s="149"/>
      <c r="F6570" s="149"/>
      <c r="G6570" s="149"/>
      <c r="H6570" s="151"/>
      <c r="I6570" s="149"/>
      <c r="J6570" s="149"/>
      <c r="K6570" s="152"/>
      <c r="L6570" s="149"/>
      <c r="M6570" s="149"/>
      <c r="N6570" s="153"/>
      <c r="O6570" s="153"/>
      <c r="P6570" s="153"/>
    </row>
    <row r="6571" spans="1:16" x14ac:dyDescent="0.35">
      <c r="A6571" s="149"/>
      <c r="B6571" s="149"/>
      <c r="C6571" s="150"/>
      <c r="D6571" s="149"/>
      <c r="E6571" s="149"/>
      <c r="F6571" s="149"/>
      <c r="G6571" s="149"/>
      <c r="H6571" s="151"/>
      <c r="I6571" s="149"/>
      <c r="J6571" s="149"/>
      <c r="K6571" s="152"/>
      <c r="L6571" s="149"/>
      <c r="M6571" s="149"/>
      <c r="N6571" s="153"/>
      <c r="O6571" s="153"/>
      <c r="P6571" s="153"/>
    </row>
    <row r="6572" spans="1:16" x14ac:dyDescent="0.35">
      <c r="A6572" s="149"/>
      <c r="B6572" s="149"/>
      <c r="C6572" s="150"/>
      <c r="D6572" s="149"/>
      <c r="E6572" s="149"/>
      <c r="F6572" s="149"/>
      <c r="G6572" s="149"/>
      <c r="H6572" s="151"/>
      <c r="I6572" s="149"/>
      <c r="J6572" s="149"/>
      <c r="K6572" s="152"/>
      <c r="L6572" s="149"/>
      <c r="M6572" s="149"/>
      <c r="N6572" s="153"/>
      <c r="O6572" s="153"/>
      <c r="P6572" s="153"/>
    </row>
    <row r="6573" spans="1:16" x14ac:dyDescent="0.35">
      <c r="A6573" s="149"/>
      <c r="B6573" s="149"/>
      <c r="C6573" s="150"/>
      <c r="D6573" s="149"/>
      <c r="E6573" s="149"/>
      <c r="F6573" s="149"/>
      <c r="G6573" s="149"/>
      <c r="H6573" s="151"/>
      <c r="I6573" s="149"/>
      <c r="J6573" s="149"/>
      <c r="K6573" s="152"/>
      <c r="L6573" s="149"/>
      <c r="M6573" s="149"/>
      <c r="N6573" s="153"/>
      <c r="O6573" s="153"/>
      <c r="P6573" s="153"/>
    </row>
    <row r="6574" spans="1:16" x14ac:dyDescent="0.35">
      <c r="A6574" s="149"/>
      <c r="B6574" s="149"/>
      <c r="C6574" s="150"/>
      <c r="D6574" s="149"/>
      <c r="E6574" s="149"/>
      <c r="F6574" s="149"/>
      <c r="G6574" s="149"/>
      <c r="H6574" s="151"/>
      <c r="I6574" s="149"/>
      <c r="J6574" s="149"/>
      <c r="K6574" s="152"/>
      <c r="L6574" s="149"/>
      <c r="M6574" s="149"/>
      <c r="N6574" s="153"/>
      <c r="O6574" s="153"/>
      <c r="P6574" s="153"/>
    </row>
    <row r="6575" spans="1:16" x14ac:dyDescent="0.35">
      <c r="A6575" s="149"/>
      <c r="B6575" s="149"/>
      <c r="C6575" s="150"/>
      <c r="D6575" s="149"/>
      <c r="E6575" s="149"/>
      <c r="F6575" s="149"/>
      <c r="G6575" s="149"/>
      <c r="H6575" s="151"/>
      <c r="I6575" s="149"/>
      <c r="J6575" s="149"/>
      <c r="K6575" s="152"/>
      <c r="L6575" s="149"/>
      <c r="M6575" s="149"/>
      <c r="N6575" s="153"/>
      <c r="O6575" s="153"/>
      <c r="P6575" s="153"/>
    </row>
    <row r="6576" spans="1:16" x14ac:dyDescent="0.35">
      <c r="A6576" s="149"/>
      <c r="B6576" s="149"/>
      <c r="C6576" s="150"/>
      <c r="D6576" s="149"/>
      <c r="E6576" s="149"/>
      <c r="F6576" s="149"/>
      <c r="G6576" s="149"/>
      <c r="H6576" s="151"/>
      <c r="I6576" s="149"/>
      <c r="J6576" s="149"/>
      <c r="K6576" s="152"/>
      <c r="L6576" s="149"/>
      <c r="M6576" s="149"/>
      <c r="N6576" s="153"/>
      <c r="O6576" s="153"/>
      <c r="P6576" s="153"/>
    </row>
    <row r="6577" spans="1:16" x14ac:dyDescent="0.35">
      <c r="A6577" s="149"/>
      <c r="B6577" s="149"/>
      <c r="C6577" s="150"/>
      <c r="D6577" s="149"/>
      <c r="E6577" s="149"/>
      <c r="F6577" s="149"/>
      <c r="G6577" s="149"/>
      <c r="H6577" s="151"/>
      <c r="I6577" s="149"/>
      <c r="J6577" s="149"/>
      <c r="K6577" s="152"/>
      <c r="L6577" s="149"/>
      <c r="M6577" s="149"/>
      <c r="N6577" s="153"/>
      <c r="O6577" s="153"/>
      <c r="P6577" s="153"/>
    </row>
    <row r="6578" spans="1:16" x14ac:dyDescent="0.35">
      <c r="A6578" s="149"/>
      <c r="B6578" s="149"/>
      <c r="C6578" s="150"/>
      <c r="D6578" s="149"/>
      <c r="E6578" s="149"/>
      <c r="F6578" s="149"/>
      <c r="G6578" s="149"/>
      <c r="H6578" s="151"/>
      <c r="I6578" s="149"/>
      <c r="J6578" s="149"/>
      <c r="K6578" s="152"/>
      <c r="L6578" s="149"/>
      <c r="M6578" s="149"/>
      <c r="N6578" s="153"/>
      <c r="O6578" s="153"/>
      <c r="P6578" s="153"/>
    </row>
    <row r="6579" spans="1:16" x14ac:dyDescent="0.35">
      <c r="A6579" s="149"/>
      <c r="B6579" s="149"/>
      <c r="C6579" s="150"/>
      <c r="D6579" s="149"/>
      <c r="E6579" s="149"/>
      <c r="F6579" s="149"/>
      <c r="G6579" s="149"/>
      <c r="H6579" s="151"/>
      <c r="I6579" s="149"/>
      <c r="J6579" s="149"/>
      <c r="K6579" s="152"/>
      <c r="L6579" s="149"/>
      <c r="M6579" s="149"/>
      <c r="N6579" s="153"/>
      <c r="O6579" s="153"/>
      <c r="P6579" s="153"/>
    </row>
    <row r="6580" spans="1:16" x14ac:dyDescent="0.35">
      <c r="A6580" s="149"/>
      <c r="B6580" s="149"/>
      <c r="C6580" s="150"/>
      <c r="D6580" s="149"/>
      <c r="E6580" s="149"/>
      <c r="F6580" s="149"/>
      <c r="G6580" s="149"/>
      <c r="H6580" s="151"/>
      <c r="I6580" s="149"/>
      <c r="J6580" s="149"/>
      <c r="K6580" s="152"/>
      <c r="L6580" s="149"/>
      <c r="M6580" s="149"/>
      <c r="N6580" s="153"/>
      <c r="O6580" s="153"/>
      <c r="P6580" s="153"/>
    </row>
    <row r="6581" spans="1:16" x14ac:dyDescent="0.35">
      <c r="A6581" s="149"/>
      <c r="B6581" s="149"/>
      <c r="C6581" s="150"/>
      <c r="D6581" s="149"/>
      <c r="E6581" s="149"/>
      <c r="F6581" s="149"/>
      <c r="G6581" s="149"/>
      <c r="H6581" s="151"/>
      <c r="I6581" s="149"/>
      <c r="J6581" s="149"/>
      <c r="K6581" s="152"/>
      <c r="L6581" s="149"/>
      <c r="M6581" s="149"/>
      <c r="N6581" s="153"/>
      <c r="O6581" s="153"/>
      <c r="P6581" s="153"/>
    </row>
    <row r="6582" spans="1:16" x14ac:dyDescent="0.35">
      <c r="A6582" s="149"/>
      <c r="B6582" s="149"/>
      <c r="C6582" s="150"/>
      <c r="D6582" s="149"/>
      <c r="E6582" s="149"/>
      <c r="F6582" s="149"/>
      <c r="G6582" s="149"/>
      <c r="H6582" s="151"/>
      <c r="I6582" s="149"/>
      <c r="J6582" s="149"/>
      <c r="K6582" s="152"/>
      <c r="L6582" s="149"/>
      <c r="M6582" s="149"/>
      <c r="N6582" s="153"/>
      <c r="O6582" s="153"/>
      <c r="P6582" s="153"/>
    </row>
    <row r="6583" spans="1:16" x14ac:dyDescent="0.35">
      <c r="A6583" s="149"/>
      <c r="B6583" s="149"/>
      <c r="C6583" s="150"/>
      <c r="D6583" s="149"/>
      <c r="E6583" s="149"/>
      <c r="F6583" s="149"/>
      <c r="G6583" s="149"/>
      <c r="H6583" s="151"/>
      <c r="I6583" s="149"/>
      <c r="J6583" s="149"/>
      <c r="K6583" s="152"/>
      <c r="L6583" s="149"/>
      <c r="M6583" s="149"/>
      <c r="N6583" s="153"/>
      <c r="O6583" s="153"/>
      <c r="P6583" s="153"/>
    </row>
    <row r="6584" spans="1:16" x14ac:dyDescent="0.35">
      <c r="A6584" s="149"/>
      <c r="B6584" s="149"/>
      <c r="C6584" s="150"/>
      <c r="D6584" s="149"/>
      <c r="E6584" s="149"/>
      <c r="F6584" s="149"/>
      <c r="G6584" s="149"/>
      <c r="H6584" s="151"/>
      <c r="I6584" s="149"/>
      <c r="J6584" s="149"/>
      <c r="K6584" s="152"/>
      <c r="L6584" s="149"/>
      <c r="M6584" s="149"/>
      <c r="N6584" s="153"/>
      <c r="O6584" s="153"/>
      <c r="P6584" s="153"/>
    </row>
    <row r="6585" spans="1:16" x14ac:dyDescent="0.35">
      <c r="A6585" s="149"/>
      <c r="B6585" s="149"/>
      <c r="C6585" s="150"/>
      <c r="D6585" s="149"/>
      <c r="E6585" s="149"/>
      <c r="F6585" s="149"/>
      <c r="G6585" s="149"/>
      <c r="H6585" s="151"/>
      <c r="I6585" s="149"/>
      <c r="J6585" s="149"/>
      <c r="K6585" s="152"/>
      <c r="L6585" s="149"/>
      <c r="M6585" s="149"/>
      <c r="N6585" s="153"/>
      <c r="O6585" s="153"/>
      <c r="P6585" s="153"/>
    </row>
    <row r="6586" spans="1:16" x14ac:dyDescent="0.35">
      <c r="A6586" s="149"/>
      <c r="B6586" s="149"/>
      <c r="C6586" s="150"/>
      <c r="D6586" s="149"/>
      <c r="E6586" s="149"/>
      <c r="F6586" s="149"/>
      <c r="G6586" s="149"/>
      <c r="H6586" s="151"/>
      <c r="I6586" s="149"/>
      <c r="J6586" s="149"/>
      <c r="K6586" s="152"/>
      <c r="L6586" s="149"/>
      <c r="M6586" s="149"/>
      <c r="N6586" s="153"/>
      <c r="O6586" s="153"/>
      <c r="P6586" s="153"/>
    </row>
    <row r="6587" spans="1:16" x14ac:dyDescent="0.35">
      <c r="A6587" s="149"/>
      <c r="B6587" s="149"/>
      <c r="C6587" s="150"/>
      <c r="D6587" s="149"/>
      <c r="E6587" s="149"/>
      <c r="F6587" s="149"/>
      <c r="G6587" s="149"/>
      <c r="H6587" s="151"/>
      <c r="I6587" s="149"/>
      <c r="J6587" s="149"/>
      <c r="K6587" s="152"/>
      <c r="L6587" s="149"/>
      <c r="M6587" s="149"/>
      <c r="N6587" s="153"/>
      <c r="O6587" s="153"/>
      <c r="P6587" s="153"/>
    </row>
    <row r="6588" spans="1:16" x14ac:dyDescent="0.35">
      <c r="A6588" s="149"/>
      <c r="B6588" s="149"/>
      <c r="C6588" s="150"/>
      <c r="D6588" s="149"/>
      <c r="E6588" s="149"/>
      <c r="F6588" s="149"/>
      <c r="G6588" s="149"/>
      <c r="H6588" s="151"/>
      <c r="I6588" s="149"/>
      <c r="J6588" s="149"/>
      <c r="K6588" s="152"/>
      <c r="L6588" s="149"/>
      <c r="M6588" s="149"/>
      <c r="N6588" s="153"/>
      <c r="O6588" s="153"/>
      <c r="P6588" s="153"/>
    </row>
    <row r="6589" spans="1:16" x14ac:dyDescent="0.35">
      <c r="A6589" s="149"/>
      <c r="B6589" s="149"/>
      <c r="C6589" s="150"/>
      <c r="D6589" s="149"/>
      <c r="E6589" s="149"/>
      <c r="F6589" s="149"/>
      <c r="G6589" s="149"/>
      <c r="H6589" s="151"/>
      <c r="I6589" s="149"/>
      <c r="J6589" s="149"/>
      <c r="K6589" s="152"/>
      <c r="L6589" s="149"/>
      <c r="M6589" s="149"/>
      <c r="N6589" s="153"/>
      <c r="O6589" s="153"/>
      <c r="P6589" s="153"/>
    </row>
    <row r="6590" spans="1:16" x14ac:dyDescent="0.35">
      <c r="A6590" s="149"/>
      <c r="B6590" s="149"/>
      <c r="C6590" s="150"/>
      <c r="D6590" s="149"/>
      <c r="E6590" s="149"/>
      <c r="F6590" s="149"/>
      <c r="G6590" s="149"/>
      <c r="H6590" s="151"/>
      <c r="I6590" s="149"/>
      <c r="J6590" s="149"/>
      <c r="K6590" s="152"/>
      <c r="L6590" s="149"/>
      <c r="M6590" s="149"/>
      <c r="N6590" s="153"/>
      <c r="O6590" s="153"/>
      <c r="P6590" s="153"/>
    </row>
    <row r="6591" spans="1:16" x14ac:dyDescent="0.35">
      <c r="A6591" s="149"/>
      <c r="B6591" s="149"/>
      <c r="C6591" s="150"/>
      <c r="D6591" s="149"/>
      <c r="E6591" s="149"/>
      <c r="F6591" s="149"/>
      <c r="G6591" s="149"/>
      <c r="H6591" s="151"/>
      <c r="I6591" s="149"/>
      <c r="J6591" s="149"/>
      <c r="K6591" s="152"/>
      <c r="L6591" s="149"/>
      <c r="M6591" s="149"/>
      <c r="N6591" s="153"/>
      <c r="O6591" s="153"/>
      <c r="P6591" s="153"/>
    </row>
    <row r="6592" spans="1:16" x14ac:dyDescent="0.35">
      <c r="A6592" s="149"/>
      <c r="B6592" s="149"/>
      <c r="C6592" s="150"/>
      <c r="D6592" s="149"/>
      <c r="E6592" s="149"/>
      <c r="F6592" s="149"/>
      <c r="G6592" s="149"/>
      <c r="H6592" s="151"/>
      <c r="I6592" s="149"/>
      <c r="J6592" s="149"/>
      <c r="K6592" s="152"/>
      <c r="L6592" s="149"/>
      <c r="M6592" s="149"/>
      <c r="N6592" s="153"/>
      <c r="O6592" s="153"/>
      <c r="P6592" s="153"/>
    </row>
    <row r="6593" spans="1:16" x14ac:dyDescent="0.35">
      <c r="A6593" s="149"/>
      <c r="B6593" s="149"/>
      <c r="C6593" s="150"/>
      <c r="D6593" s="149"/>
      <c r="E6593" s="149"/>
      <c r="F6593" s="149"/>
      <c r="G6593" s="149"/>
      <c r="H6593" s="151"/>
      <c r="I6593" s="149"/>
      <c r="J6593" s="149"/>
      <c r="K6593" s="152"/>
      <c r="L6593" s="149"/>
      <c r="M6593" s="149"/>
      <c r="N6593" s="153"/>
      <c r="O6593" s="153"/>
      <c r="P6593" s="153"/>
    </row>
    <row r="6594" spans="1:16" x14ac:dyDescent="0.35">
      <c r="A6594" s="149"/>
      <c r="B6594" s="149"/>
      <c r="C6594" s="150"/>
      <c r="D6594" s="149"/>
      <c r="E6594" s="149"/>
      <c r="F6594" s="149"/>
      <c r="G6594" s="149"/>
      <c r="H6594" s="151"/>
      <c r="I6594" s="149"/>
      <c r="J6594" s="149"/>
      <c r="K6594" s="152"/>
      <c r="L6594" s="149"/>
      <c r="M6594" s="149"/>
      <c r="N6594" s="153"/>
      <c r="O6594" s="153"/>
      <c r="P6594" s="153"/>
    </row>
    <row r="6595" spans="1:16" x14ac:dyDescent="0.35">
      <c r="A6595" s="149"/>
      <c r="B6595" s="149"/>
      <c r="C6595" s="150"/>
      <c r="D6595" s="149"/>
      <c r="E6595" s="149"/>
      <c r="F6595" s="149"/>
      <c r="G6595" s="149"/>
      <c r="H6595" s="151"/>
      <c r="I6595" s="149"/>
      <c r="J6595" s="149"/>
      <c r="K6595" s="152"/>
      <c r="L6595" s="149"/>
      <c r="M6595" s="149"/>
      <c r="N6595" s="153"/>
      <c r="O6595" s="153"/>
      <c r="P6595" s="153"/>
    </row>
    <row r="6596" spans="1:16" x14ac:dyDescent="0.35">
      <c r="A6596" s="149"/>
      <c r="B6596" s="149"/>
      <c r="C6596" s="150"/>
      <c r="D6596" s="149"/>
      <c r="E6596" s="149"/>
      <c r="F6596" s="149"/>
      <c r="G6596" s="149"/>
      <c r="H6596" s="151"/>
      <c r="I6596" s="149"/>
      <c r="J6596" s="149"/>
      <c r="K6596" s="152"/>
      <c r="L6596" s="149"/>
      <c r="M6596" s="149"/>
      <c r="N6596" s="153"/>
      <c r="O6596" s="153"/>
      <c r="P6596" s="153"/>
    </row>
    <row r="6597" spans="1:16" x14ac:dyDescent="0.35">
      <c r="A6597" s="149"/>
      <c r="B6597" s="149"/>
      <c r="C6597" s="150"/>
      <c r="D6597" s="149"/>
      <c r="E6597" s="149"/>
      <c r="F6597" s="149"/>
      <c r="G6597" s="149"/>
      <c r="H6597" s="151"/>
      <c r="I6597" s="149"/>
      <c r="J6597" s="149"/>
      <c r="K6597" s="152"/>
      <c r="L6597" s="149"/>
      <c r="M6597" s="149"/>
      <c r="N6597" s="153"/>
      <c r="O6597" s="153"/>
      <c r="P6597" s="153"/>
    </row>
    <row r="6598" spans="1:16" x14ac:dyDescent="0.35">
      <c r="A6598" s="149"/>
      <c r="B6598" s="149"/>
      <c r="C6598" s="150"/>
      <c r="D6598" s="149"/>
      <c r="E6598" s="149"/>
      <c r="F6598" s="149"/>
      <c r="G6598" s="149"/>
      <c r="H6598" s="151"/>
      <c r="I6598" s="149"/>
      <c r="J6598" s="149"/>
      <c r="K6598" s="152"/>
      <c r="L6598" s="149"/>
      <c r="M6598" s="149"/>
      <c r="N6598" s="153"/>
      <c r="O6598" s="153"/>
      <c r="P6598" s="153"/>
    </row>
    <row r="6599" spans="1:16" x14ac:dyDescent="0.35">
      <c r="A6599" s="149"/>
      <c r="B6599" s="149"/>
      <c r="C6599" s="150"/>
      <c r="D6599" s="149"/>
      <c r="E6599" s="149"/>
      <c r="F6599" s="149"/>
      <c r="G6599" s="149"/>
      <c r="H6599" s="151"/>
      <c r="I6599" s="149"/>
      <c r="J6599" s="149"/>
      <c r="K6599" s="152"/>
      <c r="L6599" s="149"/>
      <c r="M6599" s="149"/>
      <c r="N6599" s="153"/>
      <c r="O6599" s="153"/>
      <c r="P6599" s="153"/>
    </row>
    <row r="6600" spans="1:16" x14ac:dyDescent="0.35">
      <c r="A6600" s="149"/>
      <c r="B6600" s="149"/>
      <c r="C6600" s="150"/>
      <c r="D6600" s="149"/>
      <c r="E6600" s="149"/>
      <c r="F6600" s="149"/>
      <c r="G6600" s="149"/>
      <c r="H6600" s="151"/>
      <c r="I6600" s="149"/>
      <c r="J6600" s="149"/>
      <c r="K6600" s="152"/>
      <c r="L6600" s="149"/>
      <c r="M6600" s="149"/>
      <c r="N6600" s="153"/>
      <c r="O6600" s="153"/>
      <c r="P6600" s="153"/>
    </row>
    <row r="6601" spans="1:16" x14ac:dyDescent="0.35">
      <c r="A6601" s="149"/>
      <c r="B6601" s="149"/>
      <c r="C6601" s="150"/>
      <c r="D6601" s="149"/>
      <c r="E6601" s="149"/>
      <c r="F6601" s="149"/>
      <c r="G6601" s="149"/>
      <c r="H6601" s="151"/>
      <c r="I6601" s="149"/>
      <c r="J6601" s="149"/>
      <c r="K6601" s="152"/>
      <c r="L6601" s="149"/>
      <c r="M6601" s="149"/>
      <c r="N6601" s="153"/>
      <c r="O6601" s="153"/>
      <c r="P6601" s="153"/>
    </row>
    <row r="6602" spans="1:16" x14ac:dyDescent="0.35">
      <c r="A6602" s="149"/>
      <c r="B6602" s="149"/>
      <c r="C6602" s="150"/>
      <c r="D6602" s="149"/>
      <c r="E6602" s="149"/>
      <c r="F6602" s="149"/>
      <c r="G6602" s="149"/>
      <c r="H6602" s="151"/>
      <c r="I6602" s="149"/>
      <c r="J6602" s="149"/>
      <c r="K6602" s="152"/>
      <c r="L6602" s="149"/>
      <c r="M6602" s="149"/>
      <c r="N6602" s="153"/>
      <c r="O6602" s="153"/>
      <c r="P6602" s="153"/>
    </row>
    <row r="6603" spans="1:16" x14ac:dyDescent="0.35">
      <c r="A6603" s="149"/>
      <c r="B6603" s="149"/>
      <c r="C6603" s="150"/>
      <c r="D6603" s="149"/>
      <c r="E6603" s="149"/>
      <c r="F6603" s="149"/>
      <c r="G6603" s="149"/>
      <c r="H6603" s="151"/>
      <c r="I6603" s="149"/>
      <c r="J6603" s="149"/>
      <c r="K6603" s="152"/>
      <c r="L6603" s="149"/>
      <c r="M6603" s="149"/>
      <c r="N6603" s="153"/>
      <c r="O6603" s="153"/>
      <c r="P6603" s="153"/>
    </row>
    <row r="6604" spans="1:16" x14ac:dyDescent="0.35">
      <c r="A6604" s="149"/>
      <c r="B6604" s="149"/>
      <c r="C6604" s="150"/>
      <c r="D6604" s="149"/>
      <c r="E6604" s="149"/>
      <c r="F6604" s="149"/>
      <c r="G6604" s="149"/>
      <c r="H6604" s="151"/>
      <c r="I6604" s="149"/>
      <c r="J6604" s="149"/>
      <c r="K6604" s="152"/>
      <c r="L6604" s="149"/>
      <c r="M6604" s="149"/>
      <c r="N6604" s="153"/>
      <c r="O6604" s="153"/>
      <c r="P6604" s="153"/>
    </row>
    <row r="6605" spans="1:16" x14ac:dyDescent="0.35">
      <c r="A6605" s="149"/>
      <c r="B6605" s="149"/>
      <c r="C6605" s="150"/>
      <c r="D6605" s="149"/>
      <c r="E6605" s="149"/>
      <c r="F6605" s="149"/>
      <c r="G6605" s="149"/>
      <c r="H6605" s="151"/>
      <c r="I6605" s="149"/>
      <c r="J6605" s="149"/>
      <c r="K6605" s="152"/>
      <c r="L6605" s="149"/>
      <c r="M6605" s="149"/>
      <c r="N6605" s="153"/>
      <c r="O6605" s="153"/>
      <c r="P6605" s="153"/>
    </row>
    <row r="6606" spans="1:16" x14ac:dyDescent="0.35">
      <c r="A6606" s="149"/>
      <c r="B6606" s="149"/>
      <c r="C6606" s="150"/>
      <c r="D6606" s="149"/>
      <c r="E6606" s="149"/>
      <c r="F6606" s="149"/>
      <c r="G6606" s="149"/>
      <c r="H6606" s="151"/>
      <c r="I6606" s="149"/>
      <c r="J6606" s="149"/>
      <c r="K6606" s="152"/>
      <c r="L6606" s="149"/>
      <c r="M6606" s="149"/>
      <c r="N6606" s="153"/>
      <c r="O6606" s="153"/>
      <c r="P6606" s="153"/>
    </row>
    <row r="6607" spans="1:16" x14ac:dyDescent="0.35">
      <c r="A6607" s="149"/>
      <c r="B6607" s="149"/>
      <c r="C6607" s="150"/>
      <c r="D6607" s="149"/>
      <c r="E6607" s="149"/>
      <c r="F6607" s="149"/>
      <c r="G6607" s="149"/>
      <c r="H6607" s="151"/>
      <c r="I6607" s="149"/>
      <c r="J6607" s="149"/>
      <c r="K6607" s="152"/>
      <c r="L6607" s="149"/>
      <c r="M6607" s="149"/>
      <c r="N6607" s="153"/>
      <c r="O6607" s="153"/>
      <c r="P6607" s="153"/>
    </row>
    <row r="6608" spans="1:16" x14ac:dyDescent="0.35">
      <c r="A6608" s="149"/>
      <c r="B6608" s="149"/>
      <c r="C6608" s="150"/>
      <c r="D6608" s="149"/>
      <c r="E6608" s="149"/>
      <c r="F6608" s="149"/>
      <c r="G6608" s="149"/>
      <c r="H6608" s="151"/>
      <c r="I6608" s="149"/>
      <c r="J6608" s="149"/>
      <c r="K6608" s="152"/>
      <c r="L6608" s="149"/>
      <c r="M6608" s="149"/>
      <c r="N6608" s="153"/>
      <c r="O6608" s="153"/>
      <c r="P6608" s="153"/>
    </row>
    <row r="6609" spans="1:16" x14ac:dyDescent="0.35">
      <c r="A6609" s="149"/>
      <c r="B6609" s="149"/>
      <c r="C6609" s="150"/>
      <c r="D6609" s="149"/>
      <c r="E6609" s="149"/>
      <c r="F6609" s="149"/>
      <c r="G6609" s="149"/>
      <c r="H6609" s="151"/>
      <c r="I6609" s="149"/>
      <c r="J6609" s="149"/>
      <c r="K6609" s="152"/>
      <c r="L6609" s="149"/>
      <c r="M6609" s="149"/>
      <c r="N6609" s="153"/>
      <c r="O6609" s="153"/>
      <c r="P6609" s="153"/>
    </row>
    <row r="6610" spans="1:16" x14ac:dyDescent="0.35">
      <c r="A6610" s="149"/>
      <c r="B6610" s="149"/>
      <c r="C6610" s="150"/>
      <c r="D6610" s="149"/>
      <c r="E6610" s="149"/>
      <c r="F6610" s="149"/>
      <c r="G6610" s="149"/>
      <c r="H6610" s="151"/>
      <c r="I6610" s="149"/>
      <c r="J6610" s="149"/>
      <c r="K6610" s="152"/>
      <c r="L6610" s="149"/>
      <c r="M6610" s="149"/>
      <c r="N6610" s="153"/>
      <c r="O6610" s="153"/>
      <c r="P6610" s="153"/>
    </row>
    <row r="6611" spans="1:16" x14ac:dyDescent="0.35">
      <c r="A6611" s="149"/>
      <c r="B6611" s="149"/>
      <c r="C6611" s="150"/>
      <c r="D6611" s="149"/>
      <c r="E6611" s="149"/>
      <c r="F6611" s="149"/>
      <c r="G6611" s="149"/>
      <c r="H6611" s="151"/>
      <c r="I6611" s="149"/>
      <c r="J6611" s="149"/>
      <c r="K6611" s="152"/>
      <c r="L6611" s="149"/>
      <c r="M6611" s="149"/>
      <c r="N6611" s="153"/>
      <c r="O6611" s="153"/>
      <c r="P6611" s="153"/>
    </row>
    <row r="6612" spans="1:16" x14ac:dyDescent="0.35">
      <c r="A6612" s="149"/>
      <c r="B6612" s="149"/>
      <c r="C6612" s="150"/>
      <c r="D6612" s="149"/>
      <c r="E6612" s="149"/>
      <c r="F6612" s="149"/>
      <c r="G6612" s="149"/>
      <c r="H6612" s="151"/>
      <c r="I6612" s="149"/>
      <c r="J6612" s="149"/>
      <c r="K6612" s="152"/>
      <c r="L6612" s="149"/>
      <c r="M6612" s="149"/>
      <c r="N6612" s="153"/>
      <c r="O6612" s="153"/>
      <c r="P6612" s="153"/>
    </row>
    <row r="6613" spans="1:16" x14ac:dyDescent="0.35">
      <c r="A6613" s="149"/>
      <c r="B6613" s="149"/>
      <c r="C6613" s="150"/>
      <c r="D6613" s="149"/>
      <c r="E6613" s="149"/>
      <c r="F6613" s="149"/>
      <c r="G6613" s="149"/>
      <c r="H6613" s="151"/>
      <c r="I6613" s="149"/>
      <c r="J6613" s="149"/>
      <c r="K6613" s="152"/>
      <c r="L6613" s="149"/>
      <c r="M6613" s="149"/>
      <c r="N6613" s="153"/>
      <c r="O6613" s="153"/>
      <c r="P6613" s="153"/>
    </row>
    <row r="6614" spans="1:16" x14ac:dyDescent="0.35">
      <c r="A6614" s="149"/>
      <c r="B6614" s="149"/>
      <c r="C6614" s="150"/>
      <c r="D6614" s="149"/>
      <c r="E6614" s="149"/>
      <c r="F6614" s="149"/>
      <c r="G6614" s="149"/>
      <c r="H6614" s="151"/>
      <c r="I6614" s="149"/>
      <c r="J6614" s="149"/>
      <c r="K6614" s="152"/>
      <c r="L6614" s="149"/>
      <c r="M6614" s="149"/>
      <c r="N6614" s="153"/>
      <c r="O6614" s="153"/>
      <c r="P6614" s="153"/>
    </row>
    <row r="6615" spans="1:16" x14ac:dyDescent="0.35">
      <c r="A6615" s="149"/>
      <c r="B6615" s="149"/>
      <c r="C6615" s="150"/>
      <c r="D6615" s="149"/>
      <c r="E6615" s="149"/>
      <c r="F6615" s="149"/>
      <c r="G6615" s="149"/>
      <c r="H6615" s="151"/>
      <c r="I6615" s="149"/>
      <c r="J6615" s="149"/>
      <c r="K6615" s="152"/>
      <c r="L6615" s="149"/>
      <c r="M6615" s="149"/>
      <c r="N6615" s="153"/>
      <c r="O6615" s="153"/>
      <c r="P6615" s="153"/>
    </row>
    <row r="6616" spans="1:16" x14ac:dyDescent="0.35">
      <c r="A6616" s="149"/>
      <c r="B6616" s="149"/>
      <c r="C6616" s="150"/>
      <c r="D6616" s="149"/>
      <c r="E6616" s="149"/>
      <c r="F6616" s="149"/>
      <c r="G6616" s="149"/>
      <c r="H6616" s="151"/>
      <c r="I6616" s="149"/>
      <c r="J6616" s="149"/>
      <c r="K6616" s="152"/>
      <c r="L6616" s="149"/>
      <c r="M6616" s="149"/>
      <c r="N6616" s="153"/>
      <c r="O6616" s="153"/>
      <c r="P6616" s="153"/>
    </row>
    <row r="6617" spans="1:16" x14ac:dyDescent="0.35">
      <c r="A6617" s="149"/>
      <c r="B6617" s="149"/>
      <c r="C6617" s="150"/>
      <c r="D6617" s="149"/>
      <c r="E6617" s="149"/>
      <c r="F6617" s="149"/>
      <c r="G6617" s="149"/>
      <c r="H6617" s="151"/>
      <c r="I6617" s="149"/>
      <c r="J6617" s="149"/>
      <c r="K6617" s="152"/>
      <c r="L6617" s="149"/>
      <c r="M6617" s="149"/>
      <c r="N6617" s="153"/>
      <c r="O6617" s="153"/>
      <c r="P6617" s="153"/>
    </row>
    <row r="6618" spans="1:16" x14ac:dyDescent="0.35">
      <c r="A6618" s="149"/>
      <c r="B6618" s="149"/>
      <c r="C6618" s="150"/>
      <c r="D6618" s="149"/>
      <c r="E6618" s="149"/>
      <c r="F6618" s="149"/>
      <c r="G6618" s="149"/>
      <c r="H6618" s="151"/>
      <c r="I6618" s="149"/>
      <c r="J6618" s="149"/>
      <c r="K6618" s="152"/>
      <c r="L6618" s="149"/>
      <c r="M6618" s="149"/>
      <c r="N6618" s="153"/>
      <c r="O6618" s="153"/>
      <c r="P6618" s="153"/>
    </row>
    <row r="6619" spans="1:16" x14ac:dyDescent="0.35">
      <c r="A6619" s="149"/>
      <c r="B6619" s="149"/>
      <c r="C6619" s="150"/>
      <c r="D6619" s="149"/>
      <c r="E6619" s="149"/>
      <c r="F6619" s="149"/>
      <c r="G6619" s="149"/>
      <c r="H6619" s="151"/>
      <c r="I6619" s="149"/>
      <c r="J6619" s="149"/>
      <c r="K6619" s="152"/>
      <c r="L6619" s="149"/>
      <c r="M6619" s="149"/>
      <c r="N6619" s="153"/>
      <c r="O6619" s="153"/>
      <c r="P6619" s="153"/>
    </row>
    <row r="6620" spans="1:16" x14ac:dyDescent="0.35">
      <c r="A6620" s="149"/>
      <c r="B6620" s="149"/>
      <c r="C6620" s="150"/>
      <c r="D6620" s="149"/>
      <c r="E6620" s="149"/>
      <c r="F6620" s="149"/>
      <c r="G6620" s="149"/>
      <c r="H6620" s="151"/>
      <c r="I6620" s="149"/>
      <c r="J6620" s="149"/>
      <c r="K6620" s="152"/>
      <c r="L6620" s="149"/>
      <c r="M6620" s="149"/>
      <c r="N6620" s="153"/>
      <c r="O6620" s="153"/>
      <c r="P6620" s="153"/>
    </row>
    <row r="6621" spans="1:16" x14ac:dyDescent="0.35">
      <c r="A6621" s="149"/>
      <c r="B6621" s="149"/>
      <c r="C6621" s="150"/>
      <c r="D6621" s="149"/>
      <c r="E6621" s="149"/>
      <c r="F6621" s="149"/>
      <c r="G6621" s="149"/>
      <c r="H6621" s="151"/>
      <c r="I6621" s="149"/>
      <c r="J6621" s="149"/>
      <c r="K6621" s="152"/>
      <c r="L6621" s="149"/>
      <c r="M6621" s="149"/>
      <c r="N6621" s="153"/>
      <c r="O6621" s="153"/>
      <c r="P6621" s="153"/>
    </row>
    <row r="6622" spans="1:16" x14ac:dyDescent="0.35">
      <c r="A6622" s="149"/>
      <c r="B6622" s="149"/>
      <c r="C6622" s="150"/>
      <c r="D6622" s="149"/>
      <c r="E6622" s="149"/>
      <c r="F6622" s="149"/>
      <c r="G6622" s="149"/>
      <c r="H6622" s="151"/>
      <c r="I6622" s="149"/>
      <c r="J6622" s="149"/>
      <c r="K6622" s="152"/>
      <c r="L6622" s="149"/>
      <c r="M6622" s="149"/>
      <c r="N6622" s="153"/>
      <c r="O6622" s="153"/>
      <c r="P6622" s="153"/>
    </row>
    <row r="6623" spans="1:16" x14ac:dyDescent="0.35">
      <c r="A6623" s="149"/>
      <c r="B6623" s="149"/>
      <c r="C6623" s="150"/>
      <c r="D6623" s="149"/>
      <c r="E6623" s="149"/>
      <c r="F6623" s="149"/>
      <c r="G6623" s="149"/>
      <c r="H6623" s="151"/>
      <c r="I6623" s="149"/>
      <c r="J6623" s="149"/>
      <c r="K6623" s="152"/>
      <c r="L6623" s="149"/>
      <c r="M6623" s="149"/>
      <c r="N6623" s="153"/>
      <c r="O6623" s="153"/>
      <c r="P6623" s="153"/>
    </row>
    <row r="6624" spans="1:16" x14ac:dyDescent="0.35">
      <c r="A6624" s="149"/>
      <c r="B6624" s="149"/>
      <c r="C6624" s="150"/>
      <c r="D6624" s="149"/>
      <c r="E6624" s="149"/>
      <c r="F6624" s="149"/>
      <c r="G6624" s="149"/>
      <c r="H6624" s="151"/>
      <c r="I6624" s="149"/>
      <c r="J6624" s="149"/>
      <c r="K6624" s="152"/>
      <c r="L6624" s="149"/>
      <c r="M6624" s="149"/>
      <c r="N6624" s="153"/>
      <c r="O6624" s="153"/>
      <c r="P6624" s="153"/>
    </row>
    <row r="6625" spans="1:16" x14ac:dyDescent="0.35">
      <c r="A6625" s="149"/>
      <c r="B6625" s="149"/>
      <c r="C6625" s="150"/>
      <c r="D6625" s="149"/>
      <c r="E6625" s="149"/>
      <c r="F6625" s="149"/>
      <c r="G6625" s="149"/>
      <c r="H6625" s="151"/>
      <c r="I6625" s="149"/>
      <c r="J6625" s="149"/>
      <c r="K6625" s="152"/>
      <c r="L6625" s="149"/>
      <c r="M6625" s="149"/>
      <c r="N6625" s="153"/>
      <c r="O6625" s="153"/>
      <c r="P6625" s="153"/>
    </row>
    <row r="6626" spans="1:16" x14ac:dyDescent="0.35">
      <c r="A6626" s="149"/>
      <c r="B6626" s="149"/>
      <c r="C6626" s="150"/>
      <c r="D6626" s="149"/>
      <c r="E6626" s="149"/>
      <c r="F6626" s="149"/>
      <c r="G6626" s="149"/>
      <c r="H6626" s="151"/>
      <c r="I6626" s="149"/>
      <c r="J6626" s="149"/>
      <c r="K6626" s="152"/>
      <c r="L6626" s="149"/>
      <c r="M6626" s="149"/>
      <c r="N6626" s="153"/>
      <c r="O6626" s="153"/>
      <c r="P6626" s="153"/>
    </row>
    <row r="6627" spans="1:16" x14ac:dyDescent="0.35">
      <c r="A6627" s="149"/>
      <c r="B6627" s="149"/>
      <c r="C6627" s="150"/>
      <c r="D6627" s="149"/>
      <c r="E6627" s="149"/>
      <c r="F6627" s="149"/>
      <c r="G6627" s="149"/>
      <c r="H6627" s="151"/>
      <c r="I6627" s="149"/>
      <c r="J6627" s="149"/>
      <c r="K6627" s="152"/>
      <c r="L6627" s="149"/>
      <c r="M6627" s="149"/>
      <c r="N6627" s="153"/>
      <c r="O6627" s="153"/>
      <c r="P6627" s="153"/>
    </row>
    <row r="6628" spans="1:16" x14ac:dyDescent="0.35">
      <c r="A6628" s="149"/>
      <c r="B6628" s="149"/>
      <c r="C6628" s="150"/>
      <c r="D6628" s="149"/>
      <c r="E6628" s="149"/>
      <c r="F6628" s="149"/>
      <c r="G6628" s="149"/>
      <c r="H6628" s="151"/>
      <c r="I6628" s="149"/>
      <c r="J6628" s="149"/>
      <c r="K6628" s="152"/>
      <c r="L6628" s="149"/>
      <c r="M6628" s="149"/>
      <c r="N6628" s="153"/>
      <c r="O6628" s="153"/>
      <c r="P6628" s="153"/>
    </row>
    <row r="6629" spans="1:16" x14ac:dyDescent="0.35">
      <c r="A6629" s="149"/>
      <c r="B6629" s="149"/>
      <c r="C6629" s="150"/>
      <c r="D6629" s="149"/>
      <c r="E6629" s="149"/>
      <c r="F6629" s="149"/>
      <c r="G6629" s="149"/>
      <c r="H6629" s="151"/>
      <c r="I6629" s="149"/>
      <c r="J6629" s="149"/>
      <c r="K6629" s="152"/>
      <c r="L6629" s="149"/>
      <c r="M6629" s="149"/>
      <c r="N6629" s="153"/>
      <c r="O6629" s="153"/>
      <c r="P6629" s="153"/>
    </row>
    <row r="6630" spans="1:16" x14ac:dyDescent="0.35">
      <c r="A6630" s="149"/>
      <c r="B6630" s="149"/>
      <c r="C6630" s="150"/>
      <c r="D6630" s="149"/>
      <c r="E6630" s="149"/>
      <c r="F6630" s="149"/>
      <c r="G6630" s="149"/>
      <c r="H6630" s="151"/>
      <c r="I6630" s="149"/>
      <c r="J6630" s="149"/>
      <c r="K6630" s="152"/>
      <c r="L6630" s="149"/>
      <c r="M6630" s="149"/>
      <c r="N6630" s="153"/>
      <c r="O6630" s="153"/>
      <c r="P6630" s="153"/>
    </row>
    <row r="6631" spans="1:16" x14ac:dyDescent="0.35">
      <c r="A6631" s="149"/>
      <c r="B6631" s="149"/>
      <c r="C6631" s="150"/>
      <c r="D6631" s="149"/>
      <c r="E6631" s="149"/>
      <c r="F6631" s="149"/>
      <c r="G6631" s="149"/>
      <c r="H6631" s="151"/>
      <c r="I6631" s="149"/>
      <c r="J6631" s="149"/>
      <c r="K6631" s="152"/>
      <c r="L6631" s="149"/>
      <c r="M6631" s="149"/>
      <c r="N6631" s="153"/>
      <c r="O6631" s="153"/>
      <c r="P6631" s="153"/>
    </row>
    <row r="6632" spans="1:16" x14ac:dyDescent="0.35">
      <c r="A6632" s="149"/>
      <c r="B6632" s="149"/>
      <c r="C6632" s="150"/>
      <c r="D6632" s="149"/>
      <c r="E6632" s="149"/>
      <c r="F6632" s="149"/>
      <c r="G6632" s="149"/>
      <c r="H6632" s="151"/>
      <c r="I6632" s="149"/>
      <c r="J6632" s="149"/>
      <c r="K6632" s="152"/>
      <c r="L6632" s="149"/>
      <c r="M6632" s="149"/>
      <c r="N6632" s="153"/>
      <c r="O6632" s="153"/>
      <c r="P6632" s="153"/>
    </row>
    <row r="6633" spans="1:16" x14ac:dyDescent="0.35">
      <c r="A6633" s="149"/>
      <c r="B6633" s="149"/>
      <c r="C6633" s="150"/>
      <c r="D6633" s="149"/>
      <c r="E6633" s="149"/>
      <c r="F6633" s="149"/>
      <c r="G6633" s="149"/>
      <c r="H6633" s="151"/>
      <c r="I6633" s="149"/>
      <c r="J6633" s="149"/>
      <c r="K6633" s="152"/>
      <c r="L6633" s="149"/>
      <c r="M6633" s="149"/>
      <c r="N6633" s="153"/>
      <c r="O6633" s="153"/>
      <c r="P6633" s="153"/>
    </row>
    <row r="6634" spans="1:16" x14ac:dyDescent="0.35">
      <c r="A6634" s="149"/>
      <c r="B6634" s="149"/>
      <c r="C6634" s="150"/>
      <c r="D6634" s="149"/>
      <c r="E6634" s="149"/>
      <c r="F6634" s="149"/>
      <c r="G6634" s="149"/>
      <c r="H6634" s="151"/>
      <c r="I6634" s="149"/>
      <c r="J6634" s="149"/>
      <c r="K6634" s="152"/>
      <c r="L6634" s="149"/>
      <c r="M6634" s="149"/>
      <c r="N6634" s="153"/>
      <c r="O6634" s="153"/>
      <c r="P6634" s="153"/>
    </row>
    <row r="6635" spans="1:16" x14ac:dyDescent="0.35">
      <c r="A6635" s="149"/>
      <c r="B6635" s="149"/>
      <c r="C6635" s="150"/>
      <c r="D6635" s="149"/>
      <c r="E6635" s="149"/>
      <c r="F6635" s="149"/>
      <c r="G6635" s="149"/>
      <c r="H6635" s="151"/>
      <c r="I6635" s="149"/>
      <c r="J6635" s="149"/>
      <c r="K6635" s="152"/>
      <c r="L6635" s="149"/>
      <c r="M6635" s="149"/>
      <c r="N6635" s="153"/>
      <c r="O6635" s="153"/>
      <c r="P6635" s="153"/>
    </row>
    <row r="6636" spans="1:16" x14ac:dyDescent="0.35">
      <c r="A6636" s="149"/>
      <c r="B6636" s="149"/>
      <c r="C6636" s="150"/>
      <c r="D6636" s="149"/>
      <c r="E6636" s="149"/>
      <c r="F6636" s="149"/>
      <c r="G6636" s="149"/>
      <c r="H6636" s="151"/>
      <c r="I6636" s="149"/>
      <c r="J6636" s="149"/>
      <c r="K6636" s="152"/>
      <c r="L6636" s="149"/>
      <c r="M6636" s="149"/>
      <c r="N6636" s="153"/>
      <c r="O6636" s="153"/>
      <c r="P6636" s="153"/>
    </row>
    <row r="6637" spans="1:16" x14ac:dyDescent="0.35">
      <c r="A6637" s="149"/>
      <c r="B6637" s="149"/>
      <c r="C6637" s="150"/>
      <c r="D6637" s="149"/>
      <c r="E6637" s="149"/>
      <c r="F6637" s="149"/>
      <c r="G6637" s="149"/>
      <c r="H6637" s="151"/>
      <c r="I6637" s="149"/>
      <c r="J6637" s="149"/>
      <c r="K6637" s="152"/>
      <c r="L6637" s="149"/>
      <c r="M6637" s="149"/>
      <c r="N6637" s="153"/>
      <c r="O6637" s="153"/>
      <c r="P6637" s="153"/>
    </row>
    <row r="6638" spans="1:16" x14ac:dyDescent="0.35">
      <c r="A6638" s="149"/>
      <c r="B6638" s="149"/>
      <c r="C6638" s="150"/>
      <c r="D6638" s="149"/>
      <c r="E6638" s="149"/>
      <c r="F6638" s="149"/>
      <c r="G6638" s="149"/>
      <c r="H6638" s="151"/>
      <c r="I6638" s="149"/>
      <c r="J6638" s="149"/>
      <c r="K6638" s="152"/>
      <c r="L6638" s="149"/>
      <c r="M6638" s="149"/>
      <c r="N6638" s="153"/>
      <c r="O6638" s="153"/>
      <c r="P6638" s="153"/>
    </row>
    <row r="6639" spans="1:16" x14ac:dyDescent="0.35">
      <c r="A6639" s="149"/>
      <c r="B6639" s="149"/>
      <c r="C6639" s="150"/>
      <c r="D6639" s="149"/>
      <c r="E6639" s="149"/>
      <c r="F6639" s="149"/>
      <c r="G6639" s="149"/>
      <c r="H6639" s="151"/>
      <c r="I6639" s="149"/>
      <c r="J6639" s="149"/>
      <c r="K6639" s="152"/>
      <c r="L6639" s="149"/>
      <c r="M6639" s="149"/>
      <c r="N6639" s="153"/>
      <c r="O6639" s="153"/>
      <c r="P6639" s="153"/>
    </row>
    <row r="6640" spans="1:16" x14ac:dyDescent="0.35">
      <c r="A6640" s="149"/>
      <c r="B6640" s="149"/>
      <c r="C6640" s="150"/>
      <c r="D6640" s="149"/>
      <c r="E6640" s="149"/>
      <c r="F6640" s="149"/>
      <c r="G6640" s="149"/>
      <c r="H6640" s="151"/>
      <c r="I6640" s="149"/>
      <c r="J6640" s="149"/>
      <c r="K6640" s="152"/>
      <c r="L6640" s="149"/>
      <c r="M6640" s="149"/>
      <c r="N6640" s="153"/>
      <c r="O6640" s="153"/>
      <c r="P6640" s="153"/>
    </row>
    <row r="6641" spans="1:16" x14ac:dyDescent="0.35">
      <c r="A6641" s="149"/>
      <c r="B6641" s="149"/>
      <c r="C6641" s="150"/>
      <c r="D6641" s="149"/>
      <c r="E6641" s="149"/>
      <c r="F6641" s="149"/>
      <c r="G6641" s="149"/>
      <c r="H6641" s="151"/>
      <c r="I6641" s="149"/>
      <c r="J6641" s="149"/>
      <c r="K6641" s="152"/>
      <c r="L6641" s="149"/>
      <c r="M6641" s="149"/>
      <c r="N6641" s="153"/>
      <c r="O6641" s="153"/>
      <c r="P6641" s="153"/>
    </row>
    <row r="6642" spans="1:16" x14ac:dyDescent="0.35">
      <c r="A6642" s="149"/>
      <c r="B6642" s="149"/>
      <c r="C6642" s="150"/>
      <c r="D6642" s="149"/>
      <c r="E6642" s="149"/>
      <c r="F6642" s="149"/>
      <c r="G6642" s="149"/>
      <c r="H6642" s="151"/>
      <c r="I6642" s="149"/>
      <c r="J6642" s="149"/>
      <c r="K6642" s="152"/>
      <c r="L6642" s="149"/>
      <c r="M6642" s="149"/>
      <c r="N6642" s="153"/>
      <c r="O6642" s="153"/>
      <c r="P6642" s="153"/>
    </row>
    <row r="6643" spans="1:16" x14ac:dyDescent="0.35">
      <c r="A6643" s="149"/>
      <c r="B6643" s="149"/>
      <c r="C6643" s="150"/>
      <c r="D6643" s="149"/>
      <c r="E6643" s="149"/>
      <c r="F6643" s="149"/>
      <c r="G6643" s="149"/>
      <c r="H6643" s="151"/>
      <c r="I6643" s="149"/>
      <c r="J6643" s="149"/>
      <c r="K6643" s="152"/>
      <c r="L6643" s="149"/>
      <c r="M6643" s="149"/>
      <c r="N6643" s="153"/>
      <c r="O6643" s="153"/>
      <c r="P6643" s="153"/>
    </row>
    <row r="6644" spans="1:16" x14ac:dyDescent="0.35">
      <c r="A6644" s="149"/>
      <c r="B6644" s="149"/>
      <c r="C6644" s="150"/>
      <c r="D6644" s="149"/>
      <c r="E6644" s="149"/>
      <c r="F6644" s="149"/>
      <c r="G6644" s="149"/>
      <c r="H6644" s="151"/>
      <c r="I6644" s="149"/>
      <c r="J6644" s="149"/>
      <c r="K6644" s="152"/>
      <c r="L6644" s="149"/>
      <c r="M6644" s="149"/>
      <c r="N6644" s="153"/>
      <c r="O6644" s="153"/>
      <c r="P6644" s="153"/>
    </row>
    <row r="6645" spans="1:16" x14ac:dyDescent="0.35">
      <c r="A6645" s="149"/>
      <c r="B6645" s="149"/>
      <c r="C6645" s="150"/>
      <c r="D6645" s="149"/>
      <c r="E6645" s="149"/>
      <c r="F6645" s="149"/>
      <c r="G6645" s="149"/>
      <c r="H6645" s="151"/>
      <c r="I6645" s="149"/>
      <c r="J6645" s="149"/>
      <c r="K6645" s="152"/>
      <c r="L6645" s="149"/>
      <c r="M6645" s="149"/>
      <c r="N6645" s="153"/>
      <c r="O6645" s="153"/>
      <c r="P6645" s="153"/>
    </row>
    <row r="6646" spans="1:16" x14ac:dyDescent="0.35">
      <c r="A6646" s="149"/>
      <c r="B6646" s="149"/>
      <c r="C6646" s="150"/>
      <c r="D6646" s="149"/>
      <c r="E6646" s="149"/>
      <c r="F6646" s="149"/>
      <c r="G6646" s="149"/>
      <c r="H6646" s="151"/>
      <c r="I6646" s="149"/>
      <c r="J6646" s="149"/>
      <c r="K6646" s="152"/>
      <c r="L6646" s="149"/>
      <c r="M6646" s="149"/>
      <c r="N6646" s="153"/>
      <c r="O6646" s="153"/>
      <c r="P6646" s="153"/>
    </row>
    <row r="6647" spans="1:16" x14ac:dyDescent="0.35">
      <c r="A6647" s="149"/>
      <c r="B6647" s="149"/>
      <c r="C6647" s="150"/>
      <c r="D6647" s="149"/>
      <c r="E6647" s="149"/>
      <c r="F6647" s="149"/>
      <c r="G6647" s="149"/>
      <c r="H6647" s="151"/>
      <c r="I6647" s="149"/>
      <c r="J6647" s="149"/>
      <c r="K6647" s="152"/>
      <c r="L6647" s="149"/>
      <c r="M6647" s="149"/>
      <c r="N6647" s="153"/>
      <c r="O6647" s="153"/>
      <c r="P6647" s="153"/>
    </row>
    <row r="6648" spans="1:16" x14ac:dyDescent="0.35">
      <c r="A6648" s="149"/>
      <c r="B6648" s="149"/>
      <c r="C6648" s="150"/>
      <c r="D6648" s="149"/>
      <c r="E6648" s="149"/>
      <c r="F6648" s="149"/>
      <c r="G6648" s="149"/>
      <c r="H6648" s="151"/>
      <c r="I6648" s="149"/>
      <c r="J6648" s="149"/>
      <c r="K6648" s="152"/>
      <c r="L6648" s="149"/>
      <c r="M6648" s="149"/>
      <c r="N6648" s="153"/>
      <c r="O6648" s="153"/>
      <c r="P6648" s="153"/>
    </row>
    <row r="6649" spans="1:16" x14ac:dyDescent="0.35">
      <c r="A6649" s="149"/>
      <c r="B6649" s="149"/>
      <c r="C6649" s="150"/>
      <c r="D6649" s="149"/>
      <c r="E6649" s="149"/>
      <c r="F6649" s="149"/>
      <c r="G6649" s="149"/>
      <c r="H6649" s="151"/>
      <c r="I6649" s="149"/>
      <c r="J6649" s="149"/>
      <c r="K6649" s="152"/>
      <c r="L6649" s="149"/>
      <c r="M6649" s="149"/>
      <c r="N6649" s="153"/>
      <c r="O6649" s="153"/>
      <c r="P6649" s="153"/>
    </row>
    <row r="6650" spans="1:16" x14ac:dyDescent="0.35">
      <c r="A6650" s="149"/>
      <c r="B6650" s="149"/>
      <c r="C6650" s="150"/>
      <c r="D6650" s="149"/>
      <c r="E6650" s="149"/>
      <c r="F6650" s="149"/>
      <c r="G6650" s="149"/>
      <c r="H6650" s="151"/>
      <c r="I6650" s="149"/>
      <c r="J6650" s="149"/>
      <c r="K6650" s="152"/>
      <c r="L6650" s="149"/>
      <c r="M6650" s="149"/>
      <c r="N6650" s="153"/>
      <c r="O6650" s="153"/>
      <c r="P6650" s="153"/>
    </row>
    <row r="6651" spans="1:16" x14ac:dyDescent="0.35">
      <c r="A6651" s="149"/>
      <c r="B6651" s="149"/>
      <c r="C6651" s="150"/>
      <c r="D6651" s="149"/>
      <c r="E6651" s="149"/>
      <c r="F6651" s="149"/>
      <c r="G6651" s="149"/>
      <c r="H6651" s="151"/>
      <c r="I6651" s="149"/>
      <c r="J6651" s="149"/>
      <c r="K6651" s="152"/>
      <c r="L6651" s="149"/>
      <c r="M6651" s="149"/>
      <c r="N6651" s="153"/>
      <c r="O6651" s="153"/>
      <c r="P6651" s="153"/>
    </row>
    <row r="6652" spans="1:16" x14ac:dyDescent="0.35">
      <c r="A6652" s="149"/>
      <c r="B6652" s="149"/>
      <c r="C6652" s="150"/>
      <c r="D6652" s="149"/>
      <c r="E6652" s="149"/>
      <c r="F6652" s="149"/>
      <c r="G6652" s="149"/>
      <c r="H6652" s="151"/>
      <c r="I6652" s="149"/>
      <c r="J6652" s="149"/>
      <c r="K6652" s="152"/>
      <c r="L6652" s="149"/>
      <c r="M6652" s="149"/>
      <c r="N6652" s="153"/>
      <c r="O6652" s="153"/>
      <c r="P6652" s="153"/>
    </row>
    <row r="6653" spans="1:16" x14ac:dyDescent="0.35">
      <c r="A6653" s="149"/>
      <c r="B6653" s="149"/>
      <c r="C6653" s="150"/>
      <c r="D6653" s="149"/>
      <c r="E6653" s="149"/>
      <c r="F6653" s="149"/>
      <c r="G6653" s="149"/>
      <c r="H6653" s="151"/>
      <c r="I6653" s="149"/>
      <c r="J6653" s="149"/>
      <c r="K6653" s="152"/>
      <c r="L6653" s="149"/>
      <c r="M6653" s="149"/>
      <c r="N6653" s="153"/>
      <c r="O6653" s="153"/>
      <c r="P6653" s="153"/>
    </row>
    <row r="6654" spans="1:16" x14ac:dyDescent="0.35">
      <c r="A6654" s="149"/>
      <c r="B6654" s="149"/>
      <c r="C6654" s="150"/>
      <c r="D6654" s="149"/>
      <c r="E6654" s="149"/>
      <c r="F6654" s="149"/>
      <c r="G6654" s="149"/>
      <c r="H6654" s="151"/>
      <c r="I6654" s="149"/>
      <c r="J6654" s="149"/>
      <c r="K6654" s="152"/>
      <c r="L6654" s="149"/>
      <c r="M6654" s="149"/>
      <c r="N6654" s="153"/>
      <c r="O6654" s="153"/>
      <c r="P6654" s="153"/>
    </row>
    <row r="6655" spans="1:16" x14ac:dyDescent="0.35">
      <c r="A6655" s="149"/>
      <c r="B6655" s="149"/>
      <c r="C6655" s="150"/>
      <c r="D6655" s="149"/>
      <c r="E6655" s="149"/>
      <c r="F6655" s="149"/>
      <c r="G6655" s="149"/>
      <c r="H6655" s="151"/>
      <c r="I6655" s="149"/>
      <c r="J6655" s="149"/>
      <c r="K6655" s="152"/>
      <c r="L6655" s="149"/>
      <c r="M6655" s="149"/>
      <c r="N6655" s="153"/>
      <c r="O6655" s="153"/>
      <c r="P6655" s="153"/>
    </row>
    <row r="6656" spans="1:16" x14ac:dyDescent="0.35">
      <c r="A6656" s="149"/>
      <c r="B6656" s="149"/>
      <c r="C6656" s="150"/>
      <c r="D6656" s="149"/>
      <c r="E6656" s="149"/>
      <c r="F6656" s="149"/>
      <c r="G6656" s="149"/>
      <c r="H6656" s="151"/>
      <c r="I6656" s="149"/>
      <c r="J6656" s="149"/>
      <c r="K6656" s="152"/>
      <c r="L6656" s="149"/>
      <c r="M6656" s="149"/>
      <c r="N6656" s="153"/>
      <c r="O6656" s="153"/>
      <c r="P6656" s="153"/>
    </row>
    <row r="6657" spans="1:16" x14ac:dyDescent="0.35">
      <c r="A6657" s="149"/>
      <c r="B6657" s="149"/>
      <c r="C6657" s="150"/>
      <c r="D6657" s="149"/>
      <c r="E6657" s="149"/>
      <c r="F6657" s="149"/>
      <c r="G6657" s="149"/>
      <c r="H6657" s="151"/>
      <c r="I6657" s="149"/>
      <c r="J6657" s="149"/>
      <c r="K6657" s="152"/>
      <c r="L6657" s="149"/>
      <c r="M6657" s="149"/>
      <c r="N6657" s="153"/>
      <c r="O6657" s="153"/>
      <c r="P6657" s="153"/>
    </row>
    <row r="6658" spans="1:16" x14ac:dyDescent="0.35">
      <c r="A6658" s="149"/>
      <c r="B6658" s="149"/>
      <c r="C6658" s="150"/>
      <c r="D6658" s="149"/>
      <c r="E6658" s="149"/>
      <c r="F6658" s="149"/>
      <c r="G6658" s="149"/>
      <c r="H6658" s="151"/>
      <c r="I6658" s="149"/>
      <c r="J6658" s="149"/>
      <c r="K6658" s="152"/>
      <c r="L6658" s="149"/>
      <c r="M6658" s="149"/>
      <c r="N6658" s="153"/>
      <c r="O6658" s="153"/>
      <c r="P6658" s="153"/>
    </row>
    <row r="6659" spans="1:16" x14ac:dyDescent="0.35">
      <c r="A6659" s="149"/>
      <c r="B6659" s="149"/>
      <c r="C6659" s="150"/>
      <c r="D6659" s="149"/>
      <c r="E6659" s="149"/>
      <c r="F6659" s="149"/>
      <c r="G6659" s="149"/>
      <c r="H6659" s="151"/>
      <c r="I6659" s="149"/>
      <c r="J6659" s="149"/>
      <c r="K6659" s="152"/>
      <c r="L6659" s="149"/>
      <c r="M6659" s="149"/>
      <c r="N6659" s="153"/>
      <c r="O6659" s="153"/>
      <c r="P6659" s="153"/>
    </row>
    <row r="6660" spans="1:16" x14ac:dyDescent="0.35">
      <c r="A6660" s="149"/>
      <c r="B6660" s="149"/>
      <c r="C6660" s="150"/>
      <c r="D6660" s="149"/>
      <c r="E6660" s="149"/>
      <c r="F6660" s="149"/>
      <c r="G6660" s="149"/>
      <c r="H6660" s="151"/>
      <c r="I6660" s="149"/>
      <c r="J6660" s="149"/>
      <c r="K6660" s="152"/>
      <c r="L6660" s="149"/>
      <c r="M6660" s="149"/>
      <c r="N6660" s="153"/>
      <c r="O6660" s="153"/>
      <c r="P6660" s="153"/>
    </row>
    <row r="6661" spans="1:16" x14ac:dyDescent="0.35">
      <c r="A6661" s="149"/>
      <c r="B6661" s="149"/>
      <c r="C6661" s="150"/>
      <c r="D6661" s="149"/>
      <c r="E6661" s="149"/>
      <c r="F6661" s="149"/>
      <c r="G6661" s="149"/>
      <c r="H6661" s="151"/>
      <c r="I6661" s="149"/>
      <c r="J6661" s="149"/>
      <c r="K6661" s="152"/>
      <c r="L6661" s="149"/>
      <c r="M6661" s="149"/>
      <c r="N6661" s="153"/>
      <c r="O6661" s="153"/>
      <c r="P6661" s="153"/>
    </row>
    <row r="6662" spans="1:16" x14ac:dyDescent="0.35">
      <c r="A6662" s="149"/>
      <c r="B6662" s="149"/>
      <c r="C6662" s="150"/>
      <c r="D6662" s="149"/>
      <c r="E6662" s="149"/>
      <c r="F6662" s="149"/>
      <c r="G6662" s="149"/>
      <c r="H6662" s="151"/>
      <c r="I6662" s="149"/>
      <c r="J6662" s="149"/>
      <c r="K6662" s="152"/>
      <c r="L6662" s="149"/>
      <c r="M6662" s="149"/>
      <c r="N6662" s="153"/>
      <c r="O6662" s="153"/>
      <c r="P6662" s="153"/>
    </row>
    <row r="6663" spans="1:16" x14ac:dyDescent="0.35">
      <c r="A6663" s="149"/>
      <c r="B6663" s="149"/>
      <c r="C6663" s="150"/>
      <c r="D6663" s="149"/>
      <c r="E6663" s="149"/>
      <c r="F6663" s="149"/>
      <c r="G6663" s="149"/>
      <c r="H6663" s="151"/>
      <c r="I6663" s="149"/>
      <c r="J6663" s="149"/>
      <c r="K6663" s="152"/>
      <c r="L6663" s="149"/>
      <c r="M6663" s="149"/>
      <c r="N6663" s="153"/>
      <c r="O6663" s="153"/>
      <c r="P6663" s="153"/>
    </row>
    <row r="6664" spans="1:16" x14ac:dyDescent="0.35">
      <c r="A6664" s="149"/>
      <c r="B6664" s="149"/>
      <c r="C6664" s="150"/>
      <c r="D6664" s="149"/>
      <c r="E6664" s="149"/>
      <c r="F6664" s="149"/>
      <c r="G6664" s="149"/>
      <c r="H6664" s="151"/>
      <c r="I6664" s="149"/>
      <c r="J6664" s="149"/>
      <c r="K6664" s="152"/>
      <c r="L6664" s="149"/>
      <c r="M6664" s="149"/>
      <c r="N6664" s="153"/>
      <c r="O6664" s="153"/>
      <c r="P6664" s="153"/>
    </row>
    <row r="6665" spans="1:16" x14ac:dyDescent="0.35">
      <c r="A6665" s="149"/>
      <c r="B6665" s="149"/>
      <c r="C6665" s="150"/>
      <c r="D6665" s="149"/>
      <c r="E6665" s="149"/>
      <c r="F6665" s="149"/>
      <c r="G6665" s="149"/>
      <c r="H6665" s="151"/>
      <c r="I6665" s="149"/>
      <c r="J6665" s="149"/>
      <c r="K6665" s="152"/>
      <c r="L6665" s="149"/>
      <c r="M6665" s="149"/>
      <c r="N6665" s="153"/>
      <c r="O6665" s="153"/>
      <c r="P6665" s="153"/>
    </row>
    <row r="6666" spans="1:16" x14ac:dyDescent="0.35">
      <c r="A6666" s="149"/>
      <c r="B6666" s="149"/>
      <c r="C6666" s="150"/>
      <c r="D6666" s="149"/>
      <c r="E6666" s="149"/>
      <c r="F6666" s="149"/>
      <c r="G6666" s="149"/>
      <c r="H6666" s="151"/>
      <c r="I6666" s="149"/>
      <c r="J6666" s="149"/>
      <c r="K6666" s="152"/>
      <c r="L6666" s="149"/>
      <c r="M6666" s="149"/>
      <c r="N6666" s="153"/>
      <c r="O6666" s="153"/>
      <c r="P6666" s="153"/>
    </row>
    <row r="6667" spans="1:16" x14ac:dyDescent="0.35">
      <c r="A6667" s="149"/>
      <c r="B6667" s="149"/>
      <c r="C6667" s="150"/>
      <c r="D6667" s="149"/>
      <c r="E6667" s="149"/>
      <c r="F6667" s="149"/>
      <c r="G6667" s="149"/>
      <c r="H6667" s="151"/>
      <c r="I6667" s="149"/>
      <c r="J6667" s="149"/>
      <c r="K6667" s="152"/>
      <c r="L6667" s="149"/>
      <c r="M6667" s="149"/>
      <c r="N6667" s="153"/>
      <c r="O6667" s="153"/>
      <c r="P6667" s="153"/>
    </row>
    <row r="6668" spans="1:16" x14ac:dyDescent="0.35">
      <c r="A6668" s="149"/>
      <c r="B6668" s="149"/>
      <c r="C6668" s="150"/>
      <c r="D6668" s="149"/>
      <c r="E6668" s="149"/>
      <c r="F6668" s="149"/>
      <c r="G6668" s="149"/>
      <c r="H6668" s="151"/>
      <c r="I6668" s="149"/>
      <c r="J6668" s="149"/>
      <c r="K6668" s="152"/>
      <c r="L6668" s="149"/>
      <c r="M6668" s="149"/>
      <c r="N6668" s="153"/>
      <c r="O6668" s="153"/>
      <c r="P6668" s="153"/>
    </row>
    <row r="6669" spans="1:16" x14ac:dyDescent="0.35">
      <c r="A6669" s="149"/>
      <c r="B6669" s="149"/>
      <c r="C6669" s="150"/>
      <c r="D6669" s="149"/>
      <c r="E6669" s="149"/>
      <c r="F6669" s="149"/>
      <c r="G6669" s="149"/>
      <c r="H6669" s="151"/>
      <c r="I6669" s="149"/>
      <c r="J6669" s="149"/>
      <c r="K6669" s="152"/>
      <c r="L6669" s="149"/>
      <c r="M6669" s="149"/>
      <c r="N6669" s="153"/>
      <c r="O6669" s="153"/>
      <c r="P6669" s="153"/>
    </row>
    <row r="6670" spans="1:16" x14ac:dyDescent="0.35">
      <c r="A6670" s="149"/>
      <c r="B6670" s="149"/>
      <c r="C6670" s="150"/>
      <c r="D6670" s="149"/>
      <c r="E6670" s="149"/>
      <c r="F6670" s="149"/>
      <c r="G6670" s="149"/>
      <c r="H6670" s="151"/>
      <c r="I6670" s="149"/>
      <c r="J6670" s="149"/>
      <c r="K6670" s="152"/>
      <c r="L6670" s="149"/>
      <c r="M6670" s="149"/>
      <c r="N6670" s="153"/>
      <c r="O6670" s="153"/>
      <c r="P6670" s="153"/>
    </row>
    <row r="6671" spans="1:16" x14ac:dyDescent="0.35">
      <c r="A6671" s="149"/>
      <c r="B6671" s="149"/>
      <c r="C6671" s="150"/>
      <c r="D6671" s="149"/>
      <c r="E6671" s="149"/>
      <c r="F6671" s="149"/>
      <c r="G6671" s="149"/>
      <c r="H6671" s="151"/>
      <c r="I6671" s="149"/>
      <c r="J6671" s="149"/>
      <c r="K6671" s="152"/>
      <c r="L6671" s="149"/>
      <c r="M6671" s="149"/>
      <c r="N6671" s="153"/>
      <c r="O6671" s="153"/>
      <c r="P6671" s="153"/>
    </row>
    <row r="6672" spans="1:16" x14ac:dyDescent="0.35">
      <c r="A6672" s="149"/>
      <c r="B6672" s="149"/>
      <c r="C6672" s="150"/>
      <c r="D6672" s="149"/>
      <c r="E6672" s="149"/>
      <c r="F6672" s="149"/>
      <c r="G6672" s="149"/>
      <c r="H6672" s="151"/>
      <c r="I6672" s="149"/>
      <c r="J6672" s="149"/>
      <c r="K6672" s="152"/>
      <c r="L6672" s="149"/>
      <c r="M6672" s="149"/>
      <c r="N6672" s="153"/>
      <c r="O6672" s="153"/>
      <c r="P6672" s="153"/>
    </row>
    <row r="6673" spans="1:16" x14ac:dyDescent="0.35">
      <c r="A6673" s="149"/>
      <c r="B6673" s="149"/>
      <c r="C6673" s="150"/>
      <c r="D6673" s="149"/>
      <c r="E6673" s="149"/>
      <c r="F6673" s="149"/>
      <c r="G6673" s="149"/>
      <c r="H6673" s="151"/>
      <c r="I6673" s="149"/>
      <c r="J6673" s="149"/>
      <c r="K6673" s="152"/>
      <c r="L6673" s="149"/>
      <c r="M6673" s="149"/>
      <c r="N6673" s="153"/>
      <c r="O6673" s="153"/>
      <c r="P6673" s="153"/>
    </row>
    <row r="6674" spans="1:16" x14ac:dyDescent="0.35">
      <c r="A6674" s="149"/>
      <c r="B6674" s="149"/>
      <c r="C6674" s="150"/>
      <c r="D6674" s="149"/>
      <c r="E6674" s="149"/>
      <c r="F6674" s="149"/>
      <c r="G6674" s="149"/>
      <c r="H6674" s="151"/>
      <c r="I6674" s="149"/>
      <c r="J6674" s="149"/>
      <c r="K6674" s="152"/>
      <c r="L6674" s="149"/>
      <c r="M6674" s="149"/>
      <c r="N6674" s="153"/>
      <c r="O6674" s="153"/>
      <c r="P6674" s="153"/>
    </row>
    <row r="6675" spans="1:16" x14ac:dyDescent="0.35">
      <c r="A6675" s="149"/>
      <c r="B6675" s="149"/>
      <c r="C6675" s="150"/>
      <c r="D6675" s="149"/>
      <c r="E6675" s="149"/>
      <c r="F6675" s="149"/>
      <c r="G6675" s="149"/>
      <c r="H6675" s="151"/>
      <c r="I6675" s="149"/>
      <c r="J6675" s="149"/>
      <c r="K6675" s="152"/>
      <c r="L6675" s="149"/>
      <c r="M6675" s="149"/>
      <c r="N6675" s="153"/>
      <c r="O6675" s="153"/>
      <c r="P6675" s="153"/>
    </row>
    <row r="6676" spans="1:16" x14ac:dyDescent="0.35">
      <c r="A6676" s="149"/>
      <c r="B6676" s="149"/>
      <c r="C6676" s="150"/>
      <c r="D6676" s="149"/>
      <c r="E6676" s="149"/>
      <c r="F6676" s="149"/>
      <c r="G6676" s="149"/>
      <c r="H6676" s="151"/>
      <c r="I6676" s="149"/>
      <c r="J6676" s="149"/>
      <c r="K6676" s="152"/>
      <c r="L6676" s="149"/>
      <c r="M6676" s="149"/>
      <c r="N6676" s="153"/>
      <c r="O6676" s="153"/>
      <c r="P6676" s="153"/>
    </row>
    <row r="6677" spans="1:16" x14ac:dyDescent="0.35">
      <c r="A6677" s="149"/>
      <c r="B6677" s="149"/>
      <c r="C6677" s="150"/>
      <c r="D6677" s="149"/>
      <c r="E6677" s="149"/>
      <c r="F6677" s="149"/>
      <c r="G6677" s="149"/>
      <c r="H6677" s="151"/>
      <c r="I6677" s="149"/>
      <c r="J6677" s="149"/>
      <c r="K6677" s="152"/>
      <c r="L6677" s="149"/>
      <c r="M6677" s="149"/>
      <c r="N6677" s="153"/>
      <c r="O6677" s="153"/>
      <c r="P6677" s="153"/>
    </row>
    <row r="6678" spans="1:16" x14ac:dyDescent="0.35">
      <c r="A6678" s="149"/>
      <c r="B6678" s="149"/>
      <c r="C6678" s="150"/>
      <c r="D6678" s="149"/>
      <c r="E6678" s="149"/>
      <c r="F6678" s="149"/>
      <c r="G6678" s="149"/>
      <c r="H6678" s="151"/>
      <c r="I6678" s="149"/>
      <c r="J6678" s="149"/>
      <c r="K6678" s="152"/>
      <c r="L6678" s="149"/>
      <c r="M6678" s="149"/>
      <c r="N6678" s="153"/>
      <c r="O6678" s="153"/>
      <c r="P6678" s="153"/>
    </row>
    <row r="6679" spans="1:16" x14ac:dyDescent="0.35">
      <c r="A6679" s="149"/>
      <c r="B6679" s="149"/>
      <c r="C6679" s="150"/>
      <c r="D6679" s="149"/>
      <c r="E6679" s="149"/>
      <c r="F6679" s="149"/>
      <c r="G6679" s="149"/>
      <c r="H6679" s="151"/>
      <c r="I6679" s="149"/>
      <c r="J6679" s="149"/>
      <c r="K6679" s="152"/>
      <c r="L6679" s="149"/>
      <c r="M6679" s="149"/>
      <c r="N6679" s="153"/>
      <c r="O6679" s="153"/>
      <c r="P6679" s="153"/>
    </row>
    <row r="6680" spans="1:16" x14ac:dyDescent="0.35">
      <c r="A6680" s="149"/>
      <c r="B6680" s="149"/>
      <c r="C6680" s="150"/>
      <c r="D6680" s="149"/>
      <c r="E6680" s="149"/>
      <c r="F6680" s="149"/>
      <c r="G6680" s="149"/>
      <c r="H6680" s="151"/>
      <c r="I6680" s="149"/>
      <c r="J6680" s="149"/>
      <c r="K6680" s="152"/>
      <c r="L6680" s="149"/>
      <c r="M6680" s="149"/>
      <c r="N6680" s="153"/>
      <c r="O6680" s="153"/>
      <c r="P6680" s="153"/>
    </row>
    <row r="6681" spans="1:16" x14ac:dyDescent="0.35">
      <c r="A6681" s="149"/>
      <c r="B6681" s="149"/>
      <c r="C6681" s="150"/>
      <c r="D6681" s="149"/>
      <c r="E6681" s="149"/>
      <c r="F6681" s="149"/>
      <c r="G6681" s="149"/>
      <c r="H6681" s="151"/>
      <c r="I6681" s="149"/>
      <c r="J6681" s="149"/>
      <c r="K6681" s="152"/>
      <c r="L6681" s="149"/>
      <c r="M6681" s="149"/>
      <c r="N6681" s="153"/>
      <c r="O6681" s="153"/>
      <c r="P6681" s="153"/>
    </row>
    <row r="6682" spans="1:16" x14ac:dyDescent="0.35">
      <c r="A6682" s="149"/>
      <c r="B6682" s="149"/>
      <c r="C6682" s="150"/>
      <c r="D6682" s="149"/>
      <c r="E6682" s="149"/>
      <c r="F6682" s="149"/>
      <c r="G6682" s="149"/>
      <c r="H6682" s="151"/>
      <c r="I6682" s="149"/>
      <c r="J6682" s="149"/>
      <c r="K6682" s="152"/>
      <c r="L6682" s="149"/>
      <c r="M6682" s="149"/>
      <c r="N6682" s="153"/>
      <c r="O6682" s="153"/>
      <c r="P6682" s="153"/>
    </row>
    <row r="6683" spans="1:16" x14ac:dyDescent="0.35">
      <c r="A6683" s="149"/>
      <c r="B6683" s="149"/>
      <c r="C6683" s="150"/>
      <c r="D6683" s="149"/>
      <c r="E6683" s="149"/>
      <c r="F6683" s="149"/>
      <c r="G6683" s="149"/>
      <c r="H6683" s="151"/>
      <c r="I6683" s="149"/>
      <c r="J6683" s="149"/>
      <c r="K6683" s="152"/>
      <c r="L6683" s="149"/>
      <c r="M6683" s="149"/>
      <c r="N6683" s="153"/>
      <c r="O6683" s="153"/>
      <c r="P6683" s="153"/>
    </row>
    <row r="6684" spans="1:16" x14ac:dyDescent="0.35">
      <c r="A6684" s="149"/>
      <c r="B6684" s="149"/>
      <c r="C6684" s="150"/>
      <c r="D6684" s="149"/>
      <c r="E6684" s="149"/>
      <c r="F6684" s="149"/>
      <c r="G6684" s="149"/>
      <c r="H6684" s="151"/>
      <c r="I6684" s="149"/>
      <c r="J6684" s="149"/>
      <c r="K6684" s="152"/>
      <c r="L6684" s="149"/>
      <c r="M6684" s="149"/>
      <c r="N6684" s="153"/>
      <c r="O6684" s="153"/>
      <c r="P6684" s="153"/>
    </row>
    <row r="6685" spans="1:16" x14ac:dyDescent="0.35">
      <c r="A6685" s="149"/>
      <c r="B6685" s="149"/>
      <c r="C6685" s="150"/>
      <c r="D6685" s="149"/>
      <c r="E6685" s="149"/>
      <c r="F6685" s="149"/>
      <c r="G6685" s="149"/>
      <c r="H6685" s="151"/>
      <c r="I6685" s="149"/>
      <c r="J6685" s="149"/>
      <c r="K6685" s="152"/>
      <c r="L6685" s="149"/>
      <c r="M6685" s="149"/>
      <c r="N6685" s="153"/>
      <c r="O6685" s="153"/>
      <c r="P6685" s="153"/>
    </row>
    <row r="6686" spans="1:16" x14ac:dyDescent="0.35">
      <c r="A6686" s="149"/>
      <c r="B6686" s="149"/>
      <c r="C6686" s="150"/>
      <c r="D6686" s="149"/>
      <c r="E6686" s="149"/>
      <c r="F6686" s="149"/>
      <c r="G6686" s="149"/>
      <c r="H6686" s="151"/>
      <c r="I6686" s="149"/>
      <c r="J6686" s="149"/>
      <c r="K6686" s="152"/>
      <c r="L6686" s="149"/>
      <c r="M6686" s="149"/>
      <c r="N6686" s="153"/>
      <c r="O6686" s="153"/>
      <c r="P6686" s="153"/>
    </row>
    <row r="6687" spans="1:16" x14ac:dyDescent="0.35">
      <c r="A6687" s="149"/>
      <c r="B6687" s="149"/>
      <c r="C6687" s="150"/>
      <c r="D6687" s="149"/>
      <c r="E6687" s="149"/>
      <c r="F6687" s="149"/>
      <c r="G6687" s="149"/>
      <c r="H6687" s="151"/>
      <c r="I6687" s="149"/>
      <c r="J6687" s="149"/>
      <c r="K6687" s="152"/>
      <c r="L6687" s="149"/>
      <c r="M6687" s="149"/>
      <c r="N6687" s="153"/>
      <c r="O6687" s="153"/>
      <c r="P6687" s="153"/>
    </row>
    <row r="6688" spans="1:16" x14ac:dyDescent="0.35">
      <c r="A6688" s="149"/>
      <c r="B6688" s="149"/>
      <c r="C6688" s="150"/>
      <c r="D6688" s="149"/>
      <c r="E6688" s="149"/>
      <c r="F6688" s="149"/>
      <c r="G6688" s="149"/>
      <c r="H6688" s="151"/>
      <c r="I6688" s="149"/>
      <c r="J6688" s="149"/>
      <c r="K6688" s="152"/>
      <c r="L6688" s="149"/>
      <c r="M6688" s="149"/>
      <c r="N6688" s="153"/>
      <c r="O6688" s="153"/>
      <c r="P6688" s="153"/>
    </row>
    <row r="6689" spans="1:16" x14ac:dyDescent="0.35">
      <c r="A6689" s="149"/>
      <c r="B6689" s="149"/>
      <c r="C6689" s="150"/>
      <c r="D6689" s="149"/>
      <c r="E6689" s="149"/>
      <c r="F6689" s="149"/>
      <c r="G6689" s="149"/>
      <c r="H6689" s="151"/>
      <c r="I6689" s="149"/>
      <c r="J6689" s="149"/>
      <c r="K6689" s="152"/>
      <c r="L6689" s="149"/>
      <c r="M6689" s="149"/>
      <c r="N6689" s="153"/>
      <c r="O6689" s="153"/>
      <c r="P6689" s="153"/>
    </row>
    <row r="6690" spans="1:16" x14ac:dyDescent="0.35">
      <c r="A6690" s="149"/>
      <c r="B6690" s="149"/>
      <c r="C6690" s="150"/>
      <c r="D6690" s="149"/>
      <c r="E6690" s="149"/>
      <c r="F6690" s="149"/>
      <c r="G6690" s="149"/>
      <c r="H6690" s="151"/>
      <c r="I6690" s="149"/>
      <c r="J6690" s="149"/>
      <c r="K6690" s="152"/>
      <c r="L6690" s="149"/>
      <c r="M6690" s="149"/>
      <c r="N6690" s="153"/>
      <c r="O6690" s="153"/>
      <c r="P6690" s="153"/>
    </row>
    <row r="6691" spans="1:16" x14ac:dyDescent="0.35">
      <c r="A6691" s="149"/>
      <c r="B6691" s="149"/>
      <c r="C6691" s="150"/>
      <c r="D6691" s="149"/>
      <c r="E6691" s="149"/>
      <c r="F6691" s="149"/>
      <c r="G6691" s="149"/>
      <c r="H6691" s="151"/>
      <c r="I6691" s="149"/>
      <c r="J6691" s="149"/>
      <c r="K6691" s="152"/>
      <c r="L6691" s="149"/>
      <c r="M6691" s="149"/>
      <c r="N6691" s="153"/>
      <c r="O6691" s="153"/>
      <c r="P6691" s="153"/>
    </row>
    <row r="6692" spans="1:16" x14ac:dyDescent="0.35">
      <c r="A6692" s="149"/>
      <c r="B6692" s="149"/>
      <c r="C6692" s="150"/>
      <c r="D6692" s="149"/>
      <c r="E6692" s="149"/>
      <c r="F6692" s="149"/>
      <c r="G6692" s="149"/>
      <c r="H6692" s="151"/>
      <c r="I6692" s="149"/>
      <c r="J6692" s="149"/>
      <c r="K6692" s="152"/>
      <c r="L6692" s="149"/>
      <c r="M6692" s="149"/>
      <c r="N6692" s="153"/>
      <c r="O6692" s="153"/>
      <c r="P6692" s="153"/>
    </row>
    <row r="6693" spans="1:16" x14ac:dyDescent="0.35">
      <c r="A6693" s="149"/>
      <c r="B6693" s="149"/>
      <c r="C6693" s="150"/>
      <c r="D6693" s="149"/>
      <c r="E6693" s="149"/>
      <c r="F6693" s="149"/>
      <c r="G6693" s="149"/>
      <c r="H6693" s="151"/>
      <c r="I6693" s="149"/>
      <c r="J6693" s="149"/>
      <c r="K6693" s="152"/>
      <c r="L6693" s="149"/>
      <c r="M6693" s="149"/>
      <c r="N6693" s="153"/>
      <c r="O6693" s="153"/>
      <c r="P6693" s="153"/>
    </row>
    <row r="6694" spans="1:16" x14ac:dyDescent="0.35">
      <c r="A6694" s="149"/>
      <c r="B6694" s="149"/>
      <c r="C6694" s="150"/>
      <c r="D6694" s="149"/>
      <c r="E6694" s="149"/>
      <c r="F6694" s="149"/>
      <c r="G6694" s="149"/>
      <c r="H6694" s="151"/>
      <c r="I6694" s="149"/>
      <c r="J6694" s="149"/>
      <c r="K6694" s="152"/>
      <c r="L6694" s="149"/>
      <c r="M6694" s="149"/>
      <c r="N6694" s="153"/>
      <c r="O6694" s="153"/>
      <c r="P6694" s="153"/>
    </row>
    <row r="6695" spans="1:16" x14ac:dyDescent="0.35">
      <c r="A6695" s="149"/>
      <c r="B6695" s="149"/>
      <c r="C6695" s="150"/>
      <c r="D6695" s="149"/>
      <c r="E6695" s="149"/>
      <c r="F6695" s="149"/>
      <c r="G6695" s="149"/>
      <c r="H6695" s="151"/>
      <c r="I6695" s="149"/>
      <c r="J6695" s="149"/>
      <c r="K6695" s="152"/>
      <c r="L6695" s="149"/>
      <c r="M6695" s="149"/>
      <c r="N6695" s="153"/>
      <c r="O6695" s="153"/>
      <c r="P6695" s="153"/>
    </row>
    <row r="6696" spans="1:16" x14ac:dyDescent="0.35">
      <c r="A6696" s="149"/>
      <c r="B6696" s="149"/>
      <c r="C6696" s="150"/>
      <c r="D6696" s="149"/>
      <c r="E6696" s="149"/>
      <c r="F6696" s="149"/>
      <c r="G6696" s="149"/>
      <c r="H6696" s="151"/>
      <c r="I6696" s="149"/>
      <c r="J6696" s="149"/>
      <c r="K6696" s="152"/>
      <c r="L6696" s="149"/>
      <c r="M6696" s="149"/>
      <c r="N6696" s="153"/>
      <c r="O6696" s="153"/>
      <c r="P6696" s="153"/>
    </row>
    <row r="6697" spans="1:16" x14ac:dyDescent="0.35">
      <c r="A6697" s="149"/>
      <c r="B6697" s="149"/>
      <c r="C6697" s="150"/>
      <c r="D6697" s="149"/>
      <c r="E6697" s="149"/>
      <c r="F6697" s="149"/>
      <c r="G6697" s="149"/>
      <c r="H6697" s="151"/>
      <c r="I6697" s="149"/>
      <c r="J6697" s="149"/>
      <c r="K6697" s="152"/>
      <c r="L6697" s="149"/>
      <c r="M6697" s="149"/>
      <c r="N6697" s="153"/>
      <c r="O6697" s="153"/>
      <c r="P6697" s="153"/>
    </row>
    <row r="6698" spans="1:16" x14ac:dyDescent="0.35">
      <c r="A6698" s="149"/>
      <c r="B6698" s="149"/>
      <c r="C6698" s="150"/>
      <c r="D6698" s="149"/>
      <c r="E6698" s="149"/>
      <c r="F6698" s="149"/>
      <c r="G6698" s="149"/>
      <c r="H6698" s="151"/>
      <c r="I6698" s="149"/>
      <c r="J6698" s="149"/>
      <c r="K6698" s="152"/>
      <c r="L6698" s="149"/>
      <c r="M6698" s="149"/>
      <c r="N6698" s="153"/>
      <c r="O6698" s="153"/>
      <c r="P6698" s="153"/>
    </row>
    <row r="6699" spans="1:16" x14ac:dyDescent="0.35">
      <c r="A6699" s="149"/>
      <c r="B6699" s="149"/>
      <c r="C6699" s="150"/>
      <c r="D6699" s="149"/>
      <c r="E6699" s="149"/>
      <c r="F6699" s="149"/>
      <c r="G6699" s="149"/>
      <c r="H6699" s="151"/>
      <c r="I6699" s="149"/>
      <c r="J6699" s="149"/>
      <c r="K6699" s="152"/>
      <c r="L6699" s="149"/>
      <c r="M6699" s="149"/>
      <c r="N6699" s="153"/>
      <c r="O6699" s="153"/>
      <c r="P6699" s="153"/>
    </row>
    <row r="6700" spans="1:16" x14ac:dyDescent="0.35">
      <c r="A6700" s="149"/>
      <c r="B6700" s="149"/>
      <c r="C6700" s="150"/>
      <c r="D6700" s="149"/>
      <c r="E6700" s="149"/>
      <c r="F6700" s="149"/>
      <c r="G6700" s="149"/>
      <c r="H6700" s="151"/>
      <c r="I6700" s="149"/>
      <c r="J6700" s="149"/>
      <c r="K6700" s="152"/>
      <c r="L6700" s="149"/>
      <c r="M6700" s="149"/>
      <c r="N6700" s="153"/>
      <c r="O6700" s="153"/>
      <c r="P6700" s="153"/>
    </row>
    <row r="6701" spans="1:16" x14ac:dyDescent="0.35">
      <c r="A6701" s="149"/>
      <c r="B6701" s="149"/>
      <c r="C6701" s="150"/>
      <c r="D6701" s="149"/>
      <c r="E6701" s="149"/>
      <c r="F6701" s="149"/>
      <c r="G6701" s="149"/>
      <c r="H6701" s="151"/>
      <c r="I6701" s="149"/>
      <c r="J6701" s="149"/>
      <c r="K6701" s="152"/>
      <c r="L6701" s="149"/>
      <c r="M6701" s="149"/>
      <c r="N6701" s="153"/>
      <c r="O6701" s="153"/>
      <c r="P6701" s="153"/>
    </row>
    <row r="6702" spans="1:16" x14ac:dyDescent="0.35">
      <c r="A6702" s="149"/>
      <c r="B6702" s="149"/>
      <c r="C6702" s="150"/>
      <c r="D6702" s="149"/>
      <c r="E6702" s="149"/>
      <c r="F6702" s="149"/>
      <c r="G6702" s="149"/>
      <c r="H6702" s="151"/>
      <c r="I6702" s="149"/>
      <c r="J6702" s="149"/>
      <c r="K6702" s="152"/>
      <c r="L6702" s="149"/>
      <c r="M6702" s="149"/>
      <c r="N6702" s="153"/>
      <c r="O6702" s="153"/>
      <c r="P6702" s="153"/>
    </row>
    <row r="6703" spans="1:16" x14ac:dyDescent="0.35">
      <c r="A6703" s="149"/>
      <c r="B6703" s="149"/>
      <c r="C6703" s="150"/>
      <c r="D6703" s="149"/>
      <c r="E6703" s="149"/>
      <c r="F6703" s="149"/>
      <c r="G6703" s="149"/>
      <c r="H6703" s="151"/>
      <c r="I6703" s="149"/>
      <c r="J6703" s="149"/>
      <c r="K6703" s="152"/>
      <c r="L6703" s="149"/>
      <c r="M6703" s="149"/>
      <c r="N6703" s="153"/>
      <c r="O6703" s="153"/>
      <c r="P6703" s="153"/>
    </row>
    <row r="6704" spans="1:16" x14ac:dyDescent="0.35">
      <c r="A6704" s="149"/>
      <c r="B6704" s="149"/>
      <c r="C6704" s="150"/>
      <c r="D6704" s="149"/>
      <c r="E6704" s="149"/>
      <c r="F6704" s="149"/>
      <c r="G6704" s="149"/>
      <c r="H6704" s="151"/>
      <c r="I6704" s="149"/>
      <c r="J6704" s="149"/>
      <c r="K6704" s="152"/>
      <c r="L6704" s="149"/>
      <c r="M6704" s="149"/>
      <c r="N6704" s="153"/>
      <c r="O6704" s="153"/>
      <c r="P6704" s="153"/>
    </row>
    <row r="6705" spans="1:16" x14ac:dyDescent="0.35">
      <c r="A6705" s="149"/>
      <c r="B6705" s="149"/>
      <c r="C6705" s="150"/>
      <c r="D6705" s="149"/>
      <c r="E6705" s="149"/>
      <c r="F6705" s="149"/>
      <c r="G6705" s="149"/>
      <c r="H6705" s="151"/>
      <c r="I6705" s="149"/>
      <c r="J6705" s="149"/>
      <c r="K6705" s="152"/>
      <c r="L6705" s="149"/>
      <c r="M6705" s="149"/>
      <c r="N6705" s="153"/>
      <c r="O6705" s="153"/>
      <c r="P6705" s="153"/>
    </row>
    <row r="6706" spans="1:16" x14ac:dyDescent="0.35">
      <c r="A6706" s="149"/>
      <c r="B6706" s="149"/>
      <c r="C6706" s="150"/>
      <c r="D6706" s="149"/>
      <c r="E6706" s="149"/>
      <c r="F6706" s="149"/>
      <c r="G6706" s="149"/>
      <c r="H6706" s="151"/>
      <c r="I6706" s="149"/>
      <c r="J6706" s="149"/>
      <c r="K6706" s="152"/>
      <c r="L6706" s="149"/>
      <c r="M6706" s="149"/>
      <c r="N6706" s="153"/>
      <c r="O6706" s="153"/>
      <c r="P6706" s="153"/>
    </row>
    <row r="6707" spans="1:16" x14ac:dyDescent="0.35">
      <c r="A6707" s="149"/>
      <c r="B6707" s="149"/>
      <c r="C6707" s="150"/>
      <c r="D6707" s="149"/>
      <c r="E6707" s="149"/>
      <c r="F6707" s="149"/>
      <c r="G6707" s="149"/>
      <c r="H6707" s="151"/>
      <c r="I6707" s="149"/>
      <c r="J6707" s="149"/>
      <c r="K6707" s="152"/>
      <c r="L6707" s="149"/>
      <c r="M6707" s="149"/>
      <c r="N6707" s="153"/>
      <c r="O6707" s="153"/>
      <c r="P6707" s="153"/>
    </row>
    <row r="6708" spans="1:16" x14ac:dyDescent="0.35">
      <c r="A6708" s="149"/>
      <c r="B6708" s="149"/>
      <c r="C6708" s="150"/>
      <c r="D6708" s="149"/>
      <c r="E6708" s="149"/>
      <c r="F6708" s="149"/>
      <c r="G6708" s="149"/>
      <c r="H6708" s="151"/>
      <c r="I6708" s="149"/>
      <c r="J6708" s="149"/>
      <c r="K6708" s="152"/>
      <c r="L6708" s="149"/>
      <c r="M6708" s="149"/>
      <c r="N6708" s="153"/>
      <c r="O6708" s="153"/>
      <c r="P6708" s="153"/>
    </row>
    <row r="6709" spans="1:16" x14ac:dyDescent="0.35">
      <c r="A6709" s="149"/>
      <c r="B6709" s="149"/>
      <c r="C6709" s="150"/>
      <c r="D6709" s="149"/>
      <c r="E6709" s="149"/>
      <c r="F6709" s="149"/>
      <c r="G6709" s="149"/>
      <c r="H6709" s="151"/>
      <c r="I6709" s="149"/>
      <c r="J6709" s="149"/>
      <c r="K6709" s="152"/>
      <c r="L6709" s="149"/>
      <c r="M6709" s="149"/>
      <c r="N6709" s="153"/>
      <c r="O6709" s="153"/>
      <c r="P6709" s="153"/>
    </row>
    <row r="6710" spans="1:16" x14ac:dyDescent="0.35">
      <c r="A6710" s="149"/>
      <c r="B6710" s="149"/>
      <c r="C6710" s="150"/>
      <c r="D6710" s="149"/>
      <c r="E6710" s="149"/>
      <c r="F6710" s="149"/>
      <c r="G6710" s="149"/>
      <c r="H6710" s="151"/>
      <c r="I6710" s="149"/>
      <c r="J6710" s="149"/>
      <c r="K6710" s="152"/>
      <c r="L6710" s="149"/>
      <c r="M6710" s="149"/>
      <c r="N6710" s="153"/>
      <c r="O6710" s="153"/>
      <c r="P6710" s="153"/>
    </row>
    <row r="6711" spans="1:16" x14ac:dyDescent="0.35">
      <c r="A6711" s="149"/>
      <c r="B6711" s="149"/>
      <c r="C6711" s="150"/>
      <c r="D6711" s="149"/>
      <c r="E6711" s="149"/>
      <c r="F6711" s="149"/>
      <c r="G6711" s="149"/>
      <c r="H6711" s="151"/>
      <c r="I6711" s="149"/>
      <c r="J6711" s="149"/>
      <c r="K6711" s="152"/>
      <c r="L6711" s="149"/>
      <c r="M6711" s="149"/>
      <c r="N6711" s="153"/>
      <c r="O6711" s="153"/>
      <c r="P6711" s="153"/>
    </row>
    <row r="6712" spans="1:16" x14ac:dyDescent="0.35">
      <c r="A6712" s="149"/>
      <c r="B6712" s="149"/>
      <c r="C6712" s="150"/>
      <c r="D6712" s="149"/>
      <c r="E6712" s="149"/>
      <c r="F6712" s="149"/>
      <c r="G6712" s="149"/>
      <c r="H6712" s="151"/>
      <c r="I6712" s="149"/>
      <c r="J6712" s="149"/>
      <c r="K6712" s="152"/>
      <c r="L6712" s="149"/>
      <c r="M6712" s="149"/>
      <c r="N6712" s="153"/>
      <c r="O6712" s="153"/>
      <c r="P6712" s="153"/>
    </row>
    <row r="6713" spans="1:16" x14ac:dyDescent="0.35">
      <c r="A6713" s="149"/>
      <c r="B6713" s="149"/>
      <c r="C6713" s="150"/>
      <c r="D6713" s="149"/>
      <c r="E6713" s="149"/>
      <c r="F6713" s="149"/>
      <c r="G6713" s="149"/>
      <c r="H6713" s="151"/>
      <c r="I6713" s="149"/>
      <c r="J6713" s="149"/>
      <c r="K6713" s="152"/>
      <c r="L6713" s="149"/>
      <c r="M6713" s="149"/>
      <c r="N6713" s="153"/>
      <c r="O6713" s="153"/>
      <c r="P6713" s="153"/>
    </row>
    <row r="6714" spans="1:16" x14ac:dyDescent="0.35">
      <c r="A6714" s="149"/>
      <c r="B6714" s="149"/>
      <c r="C6714" s="150"/>
      <c r="D6714" s="149"/>
      <c r="E6714" s="149"/>
      <c r="F6714" s="149"/>
      <c r="G6714" s="149"/>
      <c r="H6714" s="151"/>
      <c r="I6714" s="149"/>
      <c r="J6714" s="149"/>
      <c r="K6714" s="152"/>
      <c r="L6714" s="149"/>
      <c r="M6714" s="149"/>
      <c r="N6714" s="153"/>
      <c r="O6714" s="153"/>
      <c r="P6714" s="153"/>
    </row>
    <row r="6715" spans="1:16" x14ac:dyDescent="0.35">
      <c r="A6715" s="149"/>
      <c r="B6715" s="149"/>
      <c r="C6715" s="150"/>
      <c r="D6715" s="149"/>
      <c r="E6715" s="149"/>
      <c r="F6715" s="149"/>
      <c r="G6715" s="149"/>
      <c r="H6715" s="151"/>
      <c r="I6715" s="149"/>
      <c r="J6715" s="149"/>
      <c r="K6715" s="152"/>
      <c r="L6715" s="149"/>
      <c r="M6715" s="149"/>
      <c r="N6715" s="153"/>
      <c r="O6715" s="153"/>
      <c r="P6715" s="153"/>
    </row>
    <row r="6716" spans="1:16" x14ac:dyDescent="0.35">
      <c r="A6716" s="149"/>
      <c r="B6716" s="149"/>
      <c r="C6716" s="150"/>
      <c r="D6716" s="149"/>
      <c r="E6716" s="149"/>
      <c r="F6716" s="149"/>
      <c r="G6716" s="149"/>
      <c r="H6716" s="151"/>
      <c r="I6716" s="149"/>
      <c r="J6716" s="149"/>
      <c r="K6716" s="152"/>
      <c r="L6716" s="149"/>
      <c r="M6716" s="149"/>
      <c r="N6716" s="153"/>
      <c r="O6716" s="153"/>
      <c r="P6716" s="153"/>
    </row>
    <row r="6717" spans="1:16" x14ac:dyDescent="0.35">
      <c r="A6717" s="149"/>
      <c r="B6717" s="149"/>
      <c r="C6717" s="150"/>
      <c r="D6717" s="149"/>
      <c r="E6717" s="149"/>
      <c r="F6717" s="149"/>
      <c r="G6717" s="149"/>
      <c r="H6717" s="151"/>
      <c r="I6717" s="149"/>
      <c r="J6717" s="149"/>
      <c r="K6717" s="152"/>
      <c r="L6717" s="149"/>
      <c r="M6717" s="149"/>
      <c r="N6717" s="153"/>
      <c r="O6717" s="153"/>
      <c r="P6717" s="153"/>
    </row>
    <row r="6718" spans="1:16" x14ac:dyDescent="0.35">
      <c r="A6718" s="149"/>
      <c r="B6718" s="149"/>
      <c r="C6718" s="150"/>
      <c r="D6718" s="149"/>
      <c r="E6718" s="149"/>
      <c r="F6718" s="149"/>
      <c r="G6718" s="149"/>
      <c r="H6718" s="151"/>
      <c r="I6718" s="149"/>
      <c r="J6718" s="149"/>
      <c r="K6718" s="152"/>
      <c r="L6718" s="149"/>
      <c r="M6718" s="149"/>
      <c r="N6718" s="153"/>
      <c r="O6718" s="153"/>
      <c r="P6718" s="153"/>
    </row>
    <row r="6719" spans="1:16" x14ac:dyDescent="0.35">
      <c r="A6719" s="149"/>
      <c r="B6719" s="149"/>
      <c r="C6719" s="150"/>
      <c r="D6719" s="149"/>
      <c r="E6719" s="149"/>
      <c r="F6719" s="149"/>
      <c r="G6719" s="149"/>
      <c r="H6719" s="151"/>
      <c r="I6719" s="149"/>
      <c r="J6719" s="149"/>
      <c r="K6719" s="152"/>
      <c r="L6719" s="149"/>
      <c r="M6719" s="149"/>
      <c r="N6719" s="153"/>
      <c r="O6719" s="153"/>
      <c r="P6719" s="153"/>
    </row>
    <row r="6720" spans="1:16" x14ac:dyDescent="0.35">
      <c r="A6720" s="149"/>
      <c r="B6720" s="149"/>
      <c r="C6720" s="150"/>
      <c r="D6720" s="149"/>
      <c r="E6720" s="149"/>
      <c r="F6720" s="149"/>
      <c r="G6720" s="149"/>
      <c r="H6720" s="151"/>
      <c r="I6720" s="149"/>
      <c r="J6720" s="149"/>
      <c r="K6720" s="152"/>
      <c r="L6720" s="149"/>
      <c r="M6720" s="149"/>
      <c r="N6720" s="153"/>
      <c r="O6720" s="153"/>
      <c r="P6720" s="153"/>
    </row>
    <row r="6721" spans="1:16" x14ac:dyDescent="0.35">
      <c r="A6721" s="149"/>
      <c r="B6721" s="149"/>
      <c r="C6721" s="150"/>
      <c r="D6721" s="149"/>
      <c r="E6721" s="149"/>
      <c r="F6721" s="149"/>
      <c r="G6721" s="149"/>
      <c r="H6721" s="151"/>
      <c r="I6721" s="149"/>
      <c r="J6721" s="149"/>
      <c r="K6721" s="152"/>
      <c r="L6721" s="149"/>
      <c r="M6721" s="149"/>
      <c r="N6721" s="153"/>
      <c r="O6721" s="153"/>
      <c r="P6721" s="153"/>
    </row>
    <row r="6722" spans="1:16" x14ac:dyDescent="0.35">
      <c r="A6722" s="149"/>
      <c r="B6722" s="149"/>
      <c r="C6722" s="150"/>
      <c r="D6722" s="149"/>
      <c r="E6722" s="149"/>
      <c r="F6722" s="149"/>
      <c r="G6722" s="149"/>
      <c r="H6722" s="151"/>
      <c r="I6722" s="149"/>
      <c r="J6722" s="149"/>
      <c r="K6722" s="152"/>
      <c r="L6722" s="149"/>
      <c r="M6722" s="149"/>
      <c r="N6722" s="153"/>
      <c r="O6722" s="153"/>
      <c r="P6722" s="153"/>
    </row>
    <row r="6723" spans="1:16" x14ac:dyDescent="0.35">
      <c r="A6723" s="149"/>
      <c r="B6723" s="149"/>
      <c r="C6723" s="150"/>
      <c r="D6723" s="149"/>
      <c r="E6723" s="149"/>
      <c r="F6723" s="149"/>
      <c r="G6723" s="149"/>
      <c r="H6723" s="151"/>
      <c r="I6723" s="149"/>
      <c r="J6723" s="149"/>
      <c r="K6723" s="152"/>
      <c r="L6723" s="149"/>
      <c r="M6723" s="149"/>
      <c r="N6723" s="153"/>
      <c r="O6723" s="153"/>
      <c r="P6723" s="153"/>
    </row>
    <row r="6724" spans="1:16" x14ac:dyDescent="0.35">
      <c r="A6724" s="149"/>
      <c r="B6724" s="149"/>
      <c r="C6724" s="150"/>
      <c r="D6724" s="149"/>
      <c r="E6724" s="149"/>
      <c r="F6724" s="149"/>
      <c r="G6724" s="149"/>
      <c r="H6724" s="151"/>
      <c r="I6724" s="149"/>
      <c r="J6724" s="149"/>
      <c r="K6724" s="152"/>
      <c r="L6724" s="149"/>
      <c r="M6724" s="149"/>
      <c r="N6724" s="153"/>
      <c r="O6724" s="153"/>
      <c r="P6724" s="153"/>
    </row>
    <row r="6725" spans="1:16" x14ac:dyDescent="0.35">
      <c r="A6725" s="149"/>
      <c r="B6725" s="149"/>
      <c r="C6725" s="150"/>
      <c r="D6725" s="149"/>
      <c r="E6725" s="149"/>
      <c r="F6725" s="149"/>
      <c r="G6725" s="149"/>
      <c r="H6725" s="151"/>
      <c r="I6725" s="149"/>
      <c r="J6725" s="149"/>
      <c r="K6725" s="152"/>
      <c r="L6725" s="149"/>
      <c r="M6725" s="149"/>
      <c r="N6725" s="153"/>
      <c r="O6725" s="153"/>
      <c r="P6725" s="153"/>
    </row>
    <row r="6726" spans="1:16" x14ac:dyDescent="0.35">
      <c r="A6726" s="149"/>
      <c r="B6726" s="149"/>
      <c r="C6726" s="150"/>
      <c r="D6726" s="149"/>
      <c r="E6726" s="149"/>
      <c r="F6726" s="149"/>
      <c r="G6726" s="149"/>
      <c r="H6726" s="151"/>
      <c r="I6726" s="149"/>
      <c r="J6726" s="149"/>
      <c r="K6726" s="152"/>
      <c r="L6726" s="149"/>
      <c r="M6726" s="149"/>
      <c r="N6726" s="153"/>
      <c r="O6726" s="153"/>
      <c r="P6726" s="153"/>
    </row>
    <row r="6727" spans="1:16" x14ac:dyDescent="0.35">
      <c r="A6727" s="149"/>
      <c r="B6727" s="149"/>
      <c r="C6727" s="150"/>
      <c r="D6727" s="149"/>
      <c r="E6727" s="149"/>
      <c r="F6727" s="149"/>
      <c r="G6727" s="149"/>
      <c r="H6727" s="151"/>
      <c r="I6727" s="149"/>
      <c r="J6727" s="149"/>
      <c r="K6727" s="152"/>
      <c r="L6727" s="149"/>
      <c r="M6727" s="149"/>
      <c r="N6727" s="153"/>
      <c r="O6727" s="153"/>
      <c r="P6727" s="153"/>
    </row>
    <row r="6728" spans="1:16" x14ac:dyDescent="0.35">
      <c r="A6728" s="149"/>
      <c r="B6728" s="149"/>
      <c r="C6728" s="150"/>
      <c r="D6728" s="149"/>
      <c r="E6728" s="149"/>
      <c r="F6728" s="149"/>
      <c r="G6728" s="149"/>
      <c r="H6728" s="151"/>
      <c r="I6728" s="149"/>
      <c r="J6728" s="149"/>
      <c r="K6728" s="152"/>
      <c r="L6728" s="149"/>
      <c r="M6728" s="149"/>
      <c r="N6728" s="153"/>
      <c r="O6728" s="153"/>
      <c r="P6728" s="153"/>
    </row>
    <row r="6729" spans="1:16" x14ac:dyDescent="0.35">
      <c r="A6729" s="149"/>
      <c r="B6729" s="149"/>
      <c r="C6729" s="150"/>
      <c r="D6729" s="149"/>
      <c r="E6729" s="149"/>
      <c r="F6729" s="149"/>
      <c r="G6729" s="149"/>
      <c r="H6729" s="151"/>
      <c r="I6729" s="149"/>
      <c r="J6729" s="149"/>
      <c r="K6729" s="152"/>
      <c r="L6729" s="149"/>
      <c r="M6729" s="149"/>
      <c r="N6729" s="153"/>
      <c r="O6729" s="153"/>
      <c r="P6729" s="153"/>
    </row>
    <row r="6730" spans="1:16" x14ac:dyDescent="0.35">
      <c r="A6730" s="149"/>
      <c r="B6730" s="149"/>
      <c r="C6730" s="150"/>
      <c r="D6730" s="149"/>
      <c r="E6730" s="149"/>
      <c r="F6730" s="149"/>
      <c r="G6730" s="149"/>
      <c r="H6730" s="151"/>
      <c r="I6730" s="149"/>
      <c r="J6730" s="149"/>
      <c r="K6730" s="152"/>
      <c r="L6730" s="149"/>
      <c r="M6730" s="149"/>
      <c r="N6730" s="153"/>
      <c r="O6730" s="153"/>
      <c r="P6730" s="153"/>
    </row>
    <row r="6731" spans="1:16" x14ac:dyDescent="0.35">
      <c r="A6731" s="149"/>
      <c r="B6731" s="149"/>
      <c r="C6731" s="150"/>
      <c r="D6731" s="149"/>
      <c r="E6731" s="149"/>
      <c r="F6731" s="149"/>
      <c r="G6731" s="149"/>
      <c r="H6731" s="151"/>
      <c r="I6731" s="149"/>
      <c r="J6731" s="149"/>
      <c r="K6731" s="152"/>
      <c r="L6731" s="149"/>
      <c r="M6731" s="149"/>
      <c r="N6731" s="153"/>
      <c r="O6731" s="153"/>
      <c r="P6731" s="153"/>
    </row>
    <row r="6732" spans="1:16" x14ac:dyDescent="0.35">
      <c r="A6732" s="149"/>
      <c r="B6732" s="149"/>
      <c r="C6732" s="150"/>
      <c r="D6732" s="149"/>
      <c r="E6732" s="149"/>
      <c r="F6732" s="149"/>
      <c r="G6732" s="149"/>
      <c r="H6732" s="151"/>
      <c r="I6732" s="149"/>
      <c r="J6732" s="149"/>
      <c r="K6732" s="152"/>
      <c r="L6732" s="149"/>
      <c r="M6732" s="149"/>
      <c r="N6732" s="153"/>
      <c r="O6732" s="153"/>
      <c r="P6732" s="153"/>
    </row>
    <row r="6733" spans="1:16" x14ac:dyDescent="0.35">
      <c r="A6733" s="149"/>
      <c r="B6733" s="149"/>
      <c r="C6733" s="150"/>
      <c r="D6733" s="149"/>
      <c r="E6733" s="149"/>
      <c r="F6733" s="149"/>
      <c r="G6733" s="149"/>
      <c r="H6733" s="151"/>
      <c r="I6733" s="149"/>
      <c r="J6733" s="149"/>
      <c r="K6733" s="152"/>
      <c r="L6733" s="149"/>
      <c r="M6733" s="149"/>
      <c r="N6733" s="153"/>
      <c r="O6733" s="153"/>
      <c r="P6733" s="153"/>
    </row>
    <row r="6734" spans="1:16" x14ac:dyDescent="0.35">
      <c r="A6734" s="149"/>
      <c r="B6734" s="149"/>
      <c r="C6734" s="150"/>
      <c r="D6734" s="149"/>
      <c r="E6734" s="149"/>
      <c r="F6734" s="149"/>
      <c r="G6734" s="149"/>
      <c r="H6734" s="151"/>
      <c r="I6734" s="149"/>
      <c r="J6734" s="149"/>
      <c r="K6734" s="152"/>
      <c r="L6734" s="149"/>
      <c r="M6734" s="149"/>
      <c r="N6734" s="153"/>
      <c r="O6734" s="153"/>
      <c r="P6734" s="153"/>
    </row>
    <row r="6735" spans="1:16" x14ac:dyDescent="0.35">
      <c r="A6735" s="149"/>
      <c r="B6735" s="149"/>
      <c r="C6735" s="150"/>
      <c r="D6735" s="149"/>
      <c r="E6735" s="149"/>
      <c r="F6735" s="149"/>
      <c r="G6735" s="149"/>
      <c r="H6735" s="151"/>
      <c r="I6735" s="149"/>
      <c r="J6735" s="149"/>
      <c r="K6735" s="152"/>
      <c r="L6735" s="149"/>
      <c r="M6735" s="149"/>
      <c r="N6735" s="153"/>
      <c r="O6735" s="153"/>
      <c r="P6735" s="153"/>
    </row>
    <row r="6736" spans="1:16" x14ac:dyDescent="0.35">
      <c r="A6736" s="149"/>
      <c r="B6736" s="149"/>
      <c r="C6736" s="150"/>
      <c r="D6736" s="149"/>
      <c r="E6736" s="149"/>
      <c r="F6736" s="149"/>
      <c r="G6736" s="149"/>
      <c r="H6736" s="151"/>
      <c r="I6736" s="149"/>
      <c r="J6736" s="149"/>
      <c r="K6736" s="152"/>
      <c r="L6736" s="149"/>
      <c r="M6736" s="149"/>
      <c r="N6736" s="153"/>
      <c r="O6736" s="153"/>
      <c r="P6736" s="153"/>
    </row>
    <row r="6737" spans="1:16" x14ac:dyDescent="0.35">
      <c r="A6737" s="149"/>
      <c r="B6737" s="149"/>
      <c r="C6737" s="150"/>
      <c r="D6737" s="149"/>
      <c r="E6737" s="149"/>
      <c r="F6737" s="149"/>
      <c r="G6737" s="149"/>
      <c r="H6737" s="151"/>
      <c r="I6737" s="149"/>
      <c r="J6737" s="149"/>
      <c r="K6737" s="152"/>
      <c r="L6737" s="149"/>
      <c r="M6737" s="149"/>
      <c r="N6737" s="153"/>
      <c r="O6737" s="153"/>
      <c r="P6737" s="153"/>
    </row>
    <row r="6738" spans="1:16" x14ac:dyDescent="0.35">
      <c r="A6738" s="149"/>
      <c r="B6738" s="149"/>
      <c r="C6738" s="150"/>
      <c r="D6738" s="149"/>
      <c r="E6738" s="149"/>
      <c r="F6738" s="149"/>
      <c r="G6738" s="149"/>
      <c r="H6738" s="151"/>
      <c r="I6738" s="149"/>
      <c r="J6738" s="149"/>
      <c r="K6738" s="152"/>
      <c r="L6738" s="149"/>
      <c r="M6738" s="149"/>
      <c r="N6738" s="153"/>
      <c r="O6738" s="153"/>
      <c r="P6738" s="153"/>
    </row>
    <row r="6739" spans="1:16" x14ac:dyDescent="0.35">
      <c r="A6739" s="149"/>
      <c r="B6739" s="149"/>
      <c r="C6739" s="150"/>
      <c r="D6739" s="149"/>
      <c r="E6739" s="149"/>
      <c r="F6739" s="149"/>
      <c r="G6739" s="149"/>
      <c r="H6739" s="151"/>
      <c r="I6739" s="149"/>
      <c r="J6739" s="149"/>
      <c r="K6739" s="152"/>
      <c r="L6739" s="149"/>
      <c r="M6739" s="149"/>
      <c r="N6739" s="153"/>
      <c r="O6739" s="153"/>
      <c r="P6739" s="153"/>
    </row>
    <row r="6740" spans="1:16" x14ac:dyDescent="0.35">
      <c r="A6740" s="149"/>
      <c r="B6740" s="149"/>
      <c r="C6740" s="150"/>
      <c r="D6740" s="149"/>
      <c r="E6740" s="149"/>
      <c r="F6740" s="149"/>
      <c r="G6740" s="149"/>
      <c r="H6740" s="151"/>
      <c r="I6740" s="149"/>
      <c r="J6740" s="149"/>
      <c r="K6740" s="152"/>
      <c r="L6740" s="149"/>
      <c r="M6740" s="149"/>
      <c r="N6740" s="153"/>
      <c r="O6740" s="153"/>
      <c r="P6740" s="153"/>
    </row>
    <row r="6741" spans="1:16" x14ac:dyDescent="0.35">
      <c r="A6741" s="149"/>
      <c r="B6741" s="149"/>
      <c r="C6741" s="150"/>
      <c r="D6741" s="149"/>
      <c r="E6741" s="149"/>
      <c r="F6741" s="149"/>
      <c r="G6741" s="149"/>
      <c r="H6741" s="151"/>
      <c r="I6741" s="149"/>
      <c r="J6741" s="149"/>
      <c r="K6741" s="152"/>
      <c r="L6741" s="149"/>
      <c r="M6741" s="149"/>
      <c r="N6741" s="153"/>
      <c r="O6741" s="153"/>
      <c r="P6741" s="153"/>
    </row>
    <row r="6742" spans="1:16" x14ac:dyDescent="0.35">
      <c r="A6742" s="149"/>
      <c r="B6742" s="149"/>
      <c r="C6742" s="150"/>
      <c r="D6742" s="149"/>
      <c r="E6742" s="149"/>
      <c r="F6742" s="149"/>
      <c r="G6742" s="149"/>
      <c r="H6742" s="151"/>
      <c r="I6742" s="149"/>
      <c r="J6742" s="149"/>
      <c r="K6742" s="152"/>
      <c r="L6742" s="149"/>
      <c r="M6742" s="149"/>
      <c r="N6742" s="153"/>
      <c r="O6742" s="153"/>
      <c r="P6742" s="153"/>
    </row>
    <row r="6743" spans="1:16" x14ac:dyDescent="0.35">
      <c r="A6743" s="149"/>
      <c r="B6743" s="149"/>
      <c r="C6743" s="150"/>
      <c r="D6743" s="149"/>
      <c r="E6743" s="149"/>
      <c r="F6743" s="149"/>
      <c r="G6743" s="149"/>
      <c r="H6743" s="151"/>
      <c r="I6743" s="149"/>
      <c r="J6743" s="149"/>
      <c r="K6743" s="152"/>
      <c r="L6743" s="149"/>
      <c r="M6743" s="149"/>
      <c r="N6743" s="153"/>
      <c r="O6743" s="153"/>
      <c r="P6743" s="153"/>
    </row>
    <row r="6744" spans="1:16" x14ac:dyDescent="0.35">
      <c r="A6744" s="149"/>
      <c r="B6744" s="149"/>
      <c r="C6744" s="150"/>
      <c r="D6744" s="149"/>
      <c r="E6744" s="149"/>
      <c r="F6744" s="149"/>
      <c r="G6744" s="149"/>
      <c r="H6744" s="151"/>
      <c r="I6744" s="149"/>
      <c r="J6744" s="149"/>
      <c r="K6744" s="152"/>
      <c r="L6744" s="149"/>
      <c r="M6744" s="149"/>
      <c r="N6744" s="153"/>
      <c r="O6744" s="153"/>
      <c r="P6744" s="153"/>
    </row>
    <row r="6745" spans="1:16" x14ac:dyDescent="0.35">
      <c r="A6745" s="149"/>
      <c r="B6745" s="149"/>
      <c r="C6745" s="150"/>
      <c r="D6745" s="149"/>
      <c r="E6745" s="149"/>
      <c r="F6745" s="149"/>
      <c r="G6745" s="149"/>
      <c r="H6745" s="151"/>
      <c r="I6745" s="149"/>
      <c r="J6745" s="149"/>
      <c r="K6745" s="152"/>
      <c r="L6745" s="149"/>
      <c r="M6745" s="149"/>
      <c r="N6745" s="153"/>
      <c r="O6745" s="153"/>
      <c r="P6745" s="153"/>
    </row>
    <row r="6746" spans="1:16" x14ac:dyDescent="0.35">
      <c r="A6746" s="149"/>
      <c r="B6746" s="149"/>
      <c r="C6746" s="150"/>
      <c r="D6746" s="149"/>
      <c r="E6746" s="149"/>
      <c r="F6746" s="149"/>
      <c r="G6746" s="149"/>
      <c r="H6746" s="151"/>
      <c r="I6746" s="149"/>
      <c r="J6746" s="149"/>
      <c r="K6746" s="152"/>
      <c r="L6746" s="149"/>
      <c r="M6746" s="149"/>
      <c r="N6746" s="153"/>
      <c r="O6746" s="153"/>
      <c r="P6746" s="153"/>
    </row>
    <row r="6747" spans="1:16" x14ac:dyDescent="0.35">
      <c r="A6747" s="149"/>
      <c r="B6747" s="149"/>
      <c r="C6747" s="150"/>
      <c r="D6747" s="149"/>
      <c r="E6747" s="149"/>
      <c r="F6747" s="149"/>
      <c r="G6747" s="149"/>
      <c r="H6747" s="151"/>
      <c r="I6747" s="149"/>
      <c r="J6747" s="149"/>
      <c r="K6747" s="152"/>
      <c r="L6747" s="149"/>
      <c r="M6747" s="149"/>
      <c r="N6747" s="153"/>
      <c r="O6747" s="153"/>
      <c r="P6747" s="153"/>
    </row>
    <row r="6748" spans="1:16" x14ac:dyDescent="0.35">
      <c r="A6748" s="149"/>
      <c r="B6748" s="149"/>
      <c r="C6748" s="150"/>
      <c r="D6748" s="149"/>
      <c r="E6748" s="149"/>
      <c r="F6748" s="149"/>
      <c r="G6748" s="149"/>
      <c r="H6748" s="151"/>
      <c r="I6748" s="149"/>
      <c r="J6748" s="149"/>
      <c r="K6748" s="152"/>
      <c r="L6748" s="149"/>
      <c r="M6748" s="149"/>
      <c r="N6748" s="153"/>
      <c r="O6748" s="153"/>
      <c r="P6748" s="153"/>
    </row>
    <row r="6749" spans="1:16" x14ac:dyDescent="0.35">
      <c r="A6749" s="149"/>
      <c r="B6749" s="149"/>
      <c r="C6749" s="150"/>
      <c r="D6749" s="149"/>
      <c r="E6749" s="149"/>
      <c r="F6749" s="149"/>
      <c r="G6749" s="149"/>
      <c r="H6749" s="151"/>
      <c r="I6749" s="149"/>
      <c r="J6749" s="149"/>
      <c r="K6749" s="152"/>
      <c r="L6749" s="149"/>
      <c r="M6749" s="149"/>
      <c r="N6749" s="153"/>
      <c r="O6749" s="153"/>
      <c r="P6749" s="153"/>
    </row>
    <row r="6750" spans="1:16" x14ac:dyDescent="0.35">
      <c r="A6750" s="149"/>
      <c r="B6750" s="149"/>
      <c r="C6750" s="150"/>
      <c r="D6750" s="149"/>
      <c r="E6750" s="149"/>
      <c r="F6750" s="149"/>
      <c r="G6750" s="149"/>
      <c r="H6750" s="151"/>
      <c r="I6750" s="149"/>
      <c r="J6750" s="149"/>
      <c r="K6750" s="152"/>
      <c r="L6750" s="149"/>
      <c r="M6750" s="149"/>
      <c r="N6750" s="153"/>
      <c r="O6750" s="153"/>
      <c r="P6750" s="153"/>
    </row>
    <row r="6751" spans="1:16" x14ac:dyDescent="0.35">
      <c r="A6751" s="149"/>
      <c r="B6751" s="149"/>
      <c r="C6751" s="150"/>
      <c r="D6751" s="149"/>
      <c r="E6751" s="149"/>
      <c r="F6751" s="149"/>
      <c r="G6751" s="149"/>
      <c r="H6751" s="151"/>
      <c r="I6751" s="149"/>
      <c r="J6751" s="149"/>
      <c r="K6751" s="152"/>
      <c r="L6751" s="149"/>
      <c r="M6751" s="149"/>
      <c r="N6751" s="153"/>
      <c r="O6751" s="153"/>
      <c r="P6751" s="153"/>
    </row>
    <row r="6752" spans="1:16" x14ac:dyDescent="0.35">
      <c r="A6752" s="149"/>
      <c r="B6752" s="149"/>
      <c r="C6752" s="150"/>
      <c r="D6752" s="149"/>
      <c r="E6752" s="149"/>
      <c r="F6752" s="149"/>
      <c r="G6752" s="149"/>
      <c r="H6752" s="151"/>
      <c r="I6752" s="149"/>
      <c r="J6752" s="149"/>
      <c r="K6752" s="152"/>
      <c r="L6752" s="149"/>
      <c r="M6752" s="149"/>
      <c r="N6752" s="153"/>
      <c r="O6752" s="153"/>
      <c r="P6752" s="153"/>
    </row>
    <row r="6753" spans="1:16" x14ac:dyDescent="0.35">
      <c r="A6753" s="149"/>
      <c r="B6753" s="149"/>
      <c r="C6753" s="150"/>
      <c r="D6753" s="149"/>
      <c r="E6753" s="149"/>
      <c r="F6753" s="149"/>
      <c r="G6753" s="149"/>
      <c r="H6753" s="151"/>
      <c r="I6753" s="149"/>
      <c r="J6753" s="149"/>
      <c r="K6753" s="152"/>
      <c r="L6753" s="149"/>
      <c r="M6753" s="149"/>
      <c r="N6753" s="153"/>
      <c r="O6753" s="153"/>
      <c r="P6753" s="153"/>
    </row>
    <row r="6754" spans="1:16" x14ac:dyDescent="0.35">
      <c r="A6754" s="149"/>
      <c r="B6754" s="149"/>
      <c r="C6754" s="150"/>
      <c r="D6754" s="149"/>
      <c r="E6754" s="149"/>
      <c r="F6754" s="149"/>
      <c r="G6754" s="149"/>
      <c r="H6754" s="151"/>
      <c r="I6754" s="149"/>
      <c r="J6754" s="149"/>
      <c r="K6754" s="152"/>
      <c r="L6754" s="149"/>
      <c r="M6754" s="149"/>
      <c r="N6754" s="153"/>
      <c r="O6754" s="153"/>
      <c r="P6754" s="153"/>
    </row>
    <row r="6755" spans="1:16" x14ac:dyDescent="0.35">
      <c r="A6755" s="149"/>
      <c r="B6755" s="149"/>
      <c r="C6755" s="150"/>
      <c r="D6755" s="149"/>
      <c r="E6755" s="149"/>
      <c r="F6755" s="149"/>
      <c r="G6755" s="149"/>
      <c r="H6755" s="151"/>
      <c r="I6755" s="149"/>
      <c r="J6755" s="149"/>
      <c r="K6755" s="152"/>
      <c r="L6755" s="149"/>
      <c r="M6755" s="149"/>
      <c r="N6755" s="153"/>
      <c r="O6755" s="153"/>
      <c r="P6755" s="153"/>
    </row>
    <row r="6756" spans="1:16" x14ac:dyDescent="0.35">
      <c r="A6756" s="149"/>
      <c r="B6756" s="149"/>
      <c r="C6756" s="150"/>
      <c r="D6756" s="149"/>
      <c r="E6756" s="149"/>
      <c r="F6756" s="149"/>
      <c r="G6756" s="149"/>
      <c r="H6756" s="151"/>
      <c r="I6756" s="149"/>
      <c r="J6756" s="149"/>
      <c r="K6756" s="152"/>
      <c r="L6756" s="149"/>
      <c r="M6756" s="149"/>
      <c r="N6756" s="153"/>
      <c r="O6756" s="153"/>
      <c r="P6756" s="153"/>
    </row>
    <row r="6757" spans="1:16" x14ac:dyDescent="0.35">
      <c r="A6757" s="149"/>
      <c r="B6757" s="149"/>
      <c r="C6757" s="150"/>
      <c r="D6757" s="149"/>
      <c r="E6757" s="149"/>
      <c r="F6757" s="149"/>
      <c r="G6757" s="149"/>
      <c r="H6757" s="151"/>
      <c r="I6757" s="149"/>
      <c r="J6757" s="149"/>
      <c r="K6757" s="152"/>
      <c r="L6757" s="149"/>
      <c r="M6757" s="149"/>
      <c r="N6757" s="153"/>
      <c r="O6757" s="153"/>
      <c r="P6757" s="153"/>
    </row>
    <row r="6758" spans="1:16" x14ac:dyDescent="0.35">
      <c r="A6758" s="149"/>
      <c r="B6758" s="149"/>
      <c r="C6758" s="150"/>
      <c r="D6758" s="149"/>
      <c r="E6758" s="149"/>
      <c r="F6758" s="149"/>
      <c r="G6758" s="149"/>
      <c r="H6758" s="151"/>
      <c r="I6758" s="149"/>
      <c r="J6758" s="149"/>
      <c r="K6758" s="152"/>
      <c r="L6758" s="149"/>
      <c r="M6758" s="149"/>
      <c r="N6758" s="153"/>
      <c r="O6758" s="153"/>
      <c r="P6758" s="153"/>
    </row>
    <row r="6759" spans="1:16" x14ac:dyDescent="0.35">
      <c r="A6759" s="149"/>
      <c r="B6759" s="149"/>
      <c r="C6759" s="150"/>
      <c r="D6759" s="149"/>
      <c r="E6759" s="149"/>
      <c r="F6759" s="149"/>
      <c r="G6759" s="149"/>
      <c r="H6759" s="151"/>
      <c r="I6759" s="149"/>
      <c r="J6759" s="149"/>
      <c r="K6759" s="152"/>
      <c r="L6759" s="149"/>
      <c r="M6759" s="149"/>
      <c r="N6759" s="153"/>
      <c r="O6759" s="153"/>
      <c r="P6759" s="153"/>
    </row>
    <row r="6760" spans="1:16" x14ac:dyDescent="0.35">
      <c r="A6760" s="149"/>
      <c r="B6760" s="149"/>
      <c r="C6760" s="150"/>
      <c r="D6760" s="149"/>
      <c r="E6760" s="149"/>
      <c r="F6760" s="149"/>
      <c r="G6760" s="149"/>
      <c r="H6760" s="151"/>
      <c r="I6760" s="149"/>
      <c r="J6760" s="149"/>
      <c r="K6760" s="152"/>
      <c r="L6760" s="149"/>
      <c r="M6760" s="149"/>
      <c r="N6760" s="153"/>
      <c r="O6760" s="153"/>
      <c r="P6760" s="153"/>
    </row>
    <row r="6761" spans="1:16" x14ac:dyDescent="0.35">
      <c r="A6761" s="149"/>
      <c r="B6761" s="149"/>
      <c r="C6761" s="150"/>
      <c r="D6761" s="149"/>
      <c r="E6761" s="149"/>
      <c r="F6761" s="149"/>
      <c r="G6761" s="149"/>
      <c r="H6761" s="151"/>
      <c r="I6761" s="149"/>
      <c r="J6761" s="149"/>
      <c r="K6761" s="152"/>
      <c r="L6761" s="149"/>
      <c r="M6761" s="149"/>
      <c r="N6761" s="153"/>
      <c r="O6761" s="153"/>
      <c r="P6761" s="153"/>
    </row>
    <row r="6762" spans="1:16" x14ac:dyDescent="0.35">
      <c r="A6762" s="149"/>
      <c r="B6762" s="149"/>
      <c r="C6762" s="150"/>
      <c r="D6762" s="149"/>
      <c r="E6762" s="149"/>
      <c r="F6762" s="149"/>
      <c r="G6762" s="149"/>
      <c r="H6762" s="151"/>
      <c r="I6762" s="149"/>
      <c r="J6762" s="149"/>
      <c r="K6762" s="152"/>
      <c r="L6762" s="149"/>
      <c r="M6762" s="149"/>
      <c r="N6762" s="153"/>
      <c r="O6762" s="153"/>
      <c r="P6762" s="153"/>
    </row>
    <row r="6763" spans="1:16" x14ac:dyDescent="0.35">
      <c r="A6763" s="149"/>
      <c r="B6763" s="149"/>
      <c r="C6763" s="150"/>
      <c r="D6763" s="149"/>
      <c r="E6763" s="149"/>
      <c r="F6763" s="149"/>
      <c r="G6763" s="149"/>
      <c r="H6763" s="151"/>
      <c r="I6763" s="149"/>
      <c r="J6763" s="149"/>
      <c r="K6763" s="152"/>
      <c r="L6763" s="149"/>
      <c r="M6763" s="149"/>
      <c r="N6763" s="153"/>
      <c r="O6763" s="153"/>
      <c r="P6763" s="153"/>
    </row>
    <row r="6764" spans="1:16" x14ac:dyDescent="0.35">
      <c r="A6764" s="149"/>
      <c r="B6764" s="149"/>
      <c r="C6764" s="150"/>
      <c r="D6764" s="149"/>
      <c r="E6764" s="149"/>
      <c r="F6764" s="149"/>
      <c r="G6764" s="149"/>
      <c r="H6764" s="151"/>
      <c r="I6764" s="149"/>
      <c r="J6764" s="149"/>
      <c r="K6764" s="152"/>
      <c r="L6764" s="149"/>
      <c r="M6764" s="149"/>
      <c r="N6764" s="153"/>
      <c r="O6764" s="153"/>
      <c r="P6764" s="153"/>
    </row>
    <row r="6765" spans="1:16" x14ac:dyDescent="0.35">
      <c r="A6765" s="149"/>
      <c r="B6765" s="149"/>
      <c r="C6765" s="150"/>
      <c r="D6765" s="149"/>
      <c r="E6765" s="149"/>
      <c r="F6765" s="149"/>
      <c r="G6765" s="149"/>
      <c r="H6765" s="151"/>
      <c r="I6765" s="149"/>
      <c r="J6765" s="149"/>
      <c r="K6765" s="152"/>
      <c r="L6765" s="149"/>
      <c r="M6765" s="149"/>
      <c r="N6765" s="153"/>
      <c r="O6765" s="153"/>
      <c r="P6765" s="153"/>
    </row>
    <row r="6766" spans="1:16" x14ac:dyDescent="0.35">
      <c r="A6766" s="149"/>
      <c r="B6766" s="149"/>
      <c r="C6766" s="150"/>
      <c r="D6766" s="149"/>
      <c r="E6766" s="149"/>
      <c r="F6766" s="149"/>
      <c r="G6766" s="149"/>
      <c r="H6766" s="151"/>
      <c r="I6766" s="149"/>
      <c r="J6766" s="149"/>
      <c r="K6766" s="152"/>
      <c r="L6766" s="149"/>
      <c r="M6766" s="149"/>
      <c r="N6766" s="153"/>
      <c r="O6766" s="153"/>
      <c r="P6766" s="153"/>
    </row>
    <row r="6767" spans="1:16" x14ac:dyDescent="0.35">
      <c r="A6767" s="149"/>
      <c r="B6767" s="149"/>
      <c r="C6767" s="150"/>
      <c r="D6767" s="149"/>
      <c r="E6767" s="149"/>
      <c r="F6767" s="149"/>
      <c r="G6767" s="149"/>
      <c r="H6767" s="151"/>
      <c r="I6767" s="149"/>
      <c r="J6767" s="149"/>
      <c r="K6767" s="152"/>
      <c r="L6767" s="149"/>
      <c r="M6767" s="149"/>
      <c r="N6767" s="153"/>
      <c r="O6767" s="153"/>
      <c r="P6767" s="153"/>
    </row>
    <row r="6768" spans="1:16" x14ac:dyDescent="0.35">
      <c r="A6768" s="149"/>
      <c r="B6768" s="149"/>
      <c r="C6768" s="150"/>
      <c r="D6768" s="149"/>
      <c r="E6768" s="149"/>
      <c r="F6768" s="149"/>
      <c r="G6768" s="149"/>
      <c r="H6768" s="151"/>
      <c r="I6768" s="149"/>
      <c r="J6768" s="149"/>
      <c r="K6768" s="152"/>
      <c r="L6768" s="149"/>
      <c r="M6768" s="149"/>
      <c r="N6768" s="153"/>
      <c r="O6768" s="153"/>
      <c r="P6768" s="153"/>
    </row>
    <row r="6769" spans="1:16" x14ac:dyDescent="0.35">
      <c r="A6769" s="149"/>
      <c r="B6769" s="149"/>
      <c r="C6769" s="150"/>
      <c r="D6769" s="149"/>
      <c r="E6769" s="149"/>
      <c r="F6769" s="149"/>
      <c r="G6769" s="149"/>
      <c r="H6769" s="151"/>
      <c r="I6769" s="149"/>
      <c r="J6769" s="149"/>
      <c r="K6769" s="152"/>
      <c r="L6769" s="149"/>
      <c r="M6769" s="149"/>
      <c r="N6769" s="153"/>
      <c r="O6769" s="153"/>
      <c r="P6769" s="153"/>
    </row>
    <row r="6770" spans="1:16" x14ac:dyDescent="0.35">
      <c r="A6770" s="149"/>
      <c r="B6770" s="149"/>
      <c r="C6770" s="150"/>
      <c r="D6770" s="149"/>
      <c r="E6770" s="149"/>
      <c r="F6770" s="149"/>
      <c r="G6770" s="149"/>
      <c r="H6770" s="151"/>
      <c r="I6770" s="149"/>
      <c r="J6770" s="149"/>
      <c r="K6770" s="152"/>
      <c r="L6770" s="149"/>
      <c r="M6770" s="149"/>
      <c r="N6770" s="153"/>
      <c r="O6770" s="153"/>
      <c r="P6770" s="153"/>
    </row>
    <row r="6771" spans="1:16" x14ac:dyDescent="0.35">
      <c r="A6771" s="149"/>
      <c r="B6771" s="149"/>
      <c r="C6771" s="150"/>
      <c r="D6771" s="149"/>
      <c r="E6771" s="149"/>
      <c r="F6771" s="149"/>
      <c r="G6771" s="149"/>
      <c r="H6771" s="151"/>
      <c r="I6771" s="149"/>
      <c r="J6771" s="149"/>
      <c r="K6771" s="152"/>
      <c r="L6771" s="149"/>
      <c r="M6771" s="149"/>
      <c r="N6771" s="153"/>
      <c r="O6771" s="153"/>
      <c r="P6771" s="153"/>
    </row>
    <row r="6772" spans="1:16" x14ac:dyDescent="0.35">
      <c r="A6772" s="149"/>
      <c r="B6772" s="149"/>
      <c r="C6772" s="150"/>
      <c r="D6772" s="149"/>
      <c r="E6772" s="149"/>
      <c r="F6772" s="149"/>
      <c r="G6772" s="149"/>
      <c r="H6772" s="151"/>
      <c r="I6772" s="149"/>
      <c r="J6772" s="149"/>
      <c r="K6772" s="152"/>
      <c r="L6772" s="149"/>
      <c r="M6772" s="149"/>
      <c r="N6772" s="153"/>
      <c r="O6772" s="153"/>
      <c r="P6772" s="153"/>
    </row>
    <row r="6773" spans="1:16" x14ac:dyDescent="0.35">
      <c r="A6773" s="149"/>
      <c r="B6773" s="149"/>
      <c r="C6773" s="150"/>
      <c r="D6773" s="149"/>
      <c r="E6773" s="149"/>
      <c r="F6773" s="149"/>
      <c r="G6773" s="149"/>
      <c r="H6773" s="151"/>
      <c r="I6773" s="149"/>
      <c r="J6773" s="149"/>
      <c r="K6773" s="152"/>
      <c r="L6773" s="149"/>
      <c r="M6773" s="149"/>
      <c r="N6773" s="153"/>
      <c r="O6773" s="153"/>
      <c r="P6773" s="153"/>
    </row>
    <row r="6774" spans="1:16" x14ac:dyDescent="0.35">
      <c r="A6774" s="149"/>
      <c r="B6774" s="149"/>
      <c r="C6774" s="150"/>
      <c r="D6774" s="149"/>
      <c r="E6774" s="149"/>
      <c r="F6774" s="149"/>
      <c r="G6774" s="149"/>
      <c r="H6774" s="151"/>
      <c r="I6774" s="149"/>
      <c r="J6774" s="149"/>
      <c r="K6774" s="152"/>
      <c r="L6774" s="149"/>
      <c r="M6774" s="149"/>
      <c r="N6774" s="153"/>
      <c r="O6774" s="153"/>
      <c r="P6774" s="153"/>
    </row>
    <row r="6775" spans="1:16" x14ac:dyDescent="0.35">
      <c r="A6775" s="149"/>
      <c r="B6775" s="149"/>
      <c r="C6775" s="150"/>
      <c r="D6775" s="149"/>
      <c r="E6775" s="149"/>
      <c r="F6775" s="149"/>
      <c r="G6775" s="149"/>
      <c r="H6775" s="151"/>
      <c r="I6775" s="149"/>
      <c r="J6775" s="149"/>
      <c r="K6775" s="152"/>
      <c r="L6775" s="149"/>
      <c r="M6775" s="149"/>
      <c r="N6775" s="153"/>
      <c r="O6775" s="153"/>
      <c r="P6775" s="153"/>
    </row>
    <row r="6776" spans="1:16" x14ac:dyDescent="0.35">
      <c r="A6776" s="149"/>
      <c r="B6776" s="149"/>
      <c r="C6776" s="150"/>
      <c r="D6776" s="149"/>
      <c r="E6776" s="149"/>
      <c r="F6776" s="149"/>
      <c r="G6776" s="149"/>
      <c r="H6776" s="151"/>
      <c r="I6776" s="149"/>
      <c r="J6776" s="149"/>
      <c r="K6776" s="152"/>
      <c r="L6776" s="149"/>
      <c r="M6776" s="149"/>
      <c r="N6776" s="153"/>
      <c r="O6776" s="153"/>
      <c r="P6776" s="153"/>
    </row>
    <row r="6777" spans="1:16" x14ac:dyDescent="0.35">
      <c r="A6777" s="149"/>
      <c r="B6777" s="149"/>
      <c r="C6777" s="150"/>
      <c r="D6777" s="149"/>
      <c r="E6777" s="149"/>
      <c r="F6777" s="149"/>
      <c r="G6777" s="149"/>
      <c r="H6777" s="151"/>
      <c r="I6777" s="149"/>
      <c r="J6777" s="149"/>
      <c r="K6777" s="152"/>
      <c r="L6777" s="149"/>
      <c r="M6777" s="149"/>
      <c r="N6777" s="153"/>
      <c r="O6777" s="153"/>
      <c r="P6777" s="153"/>
    </row>
    <row r="6778" spans="1:16" x14ac:dyDescent="0.35">
      <c r="A6778" s="149"/>
      <c r="B6778" s="149"/>
      <c r="C6778" s="150"/>
      <c r="D6778" s="149"/>
      <c r="E6778" s="149"/>
      <c r="F6778" s="149"/>
      <c r="G6778" s="149"/>
      <c r="H6778" s="151"/>
      <c r="I6778" s="149"/>
      <c r="J6778" s="149"/>
      <c r="K6778" s="152"/>
      <c r="L6778" s="149"/>
      <c r="M6778" s="149"/>
      <c r="N6778" s="153"/>
      <c r="O6778" s="153"/>
      <c r="P6778" s="153"/>
    </row>
    <row r="6779" spans="1:16" x14ac:dyDescent="0.35">
      <c r="A6779" s="149"/>
      <c r="B6779" s="149"/>
      <c r="C6779" s="150"/>
      <c r="D6779" s="149"/>
      <c r="E6779" s="149"/>
      <c r="F6779" s="149"/>
      <c r="G6779" s="149"/>
      <c r="H6779" s="151"/>
      <c r="I6779" s="149"/>
      <c r="J6779" s="149"/>
      <c r="K6779" s="152"/>
      <c r="L6779" s="149"/>
      <c r="M6779" s="149"/>
      <c r="N6779" s="153"/>
      <c r="O6779" s="153"/>
      <c r="P6779" s="153"/>
    </row>
    <row r="6780" spans="1:16" x14ac:dyDescent="0.35">
      <c r="A6780" s="149"/>
      <c r="B6780" s="149"/>
      <c r="C6780" s="150"/>
      <c r="D6780" s="149"/>
      <c r="E6780" s="149"/>
      <c r="F6780" s="149"/>
      <c r="G6780" s="149"/>
      <c r="H6780" s="151"/>
      <c r="I6780" s="149"/>
      <c r="J6780" s="149"/>
      <c r="K6780" s="152"/>
      <c r="L6780" s="149"/>
      <c r="M6780" s="149"/>
      <c r="N6780" s="153"/>
      <c r="O6780" s="153"/>
      <c r="P6780" s="153"/>
    </row>
    <row r="6781" spans="1:16" x14ac:dyDescent="0.35">
      <c r="A6781" s="149"/>
      <c r="B6781" s="149"/>
      <c r="C6781" s="150"/>
      <c r="D6781" s="149"/>
      <c r="E6781" s="149"/>
      <c r="F6781" s="149"/>
      <c r="G6781" s="149"/>
      <c r="H6781" s="151"/>
      <c r="I6781" s="149"/>
      <c r="J6781" s="149"/>
      <c r="K6781" s="152"/>
      <c r="L6781" s="149"/>
      <c r="M6781" s="149"/>
      <c r="N6781" s="153"/>
      <c r="O6781" s="153"/>
      <c r="P6781" s="153"/>
    </row>
    <row r="6782" spans="1:16" x14ac:dyDescent="0.35">
      <c r="A6782" s="149"/>
      <c r="B6782" s="149"/>
      <c r="C6782" s="150"/>
      <c r="D6782" s="149"/>
      <c r="E6782" s="149"/>
      <c r="F6782" s="149"/>
      <c r="G6782" s="149"/>
      <c r="H6782" s="151"/>
      <c r="I6782" s="149"/>
      <c r="J6782" s="149"/>
      <c r="K6782" s="152"/>
      <c r="L6782" s="149"/>
      <c r="M6782" s="149"/>
      <c r="N6782" s="153"/>
      <c r="O6782" s="153"/>
      <c r="P6782" s="153"/>
    </row>
    <row r="6783" spans="1:16" x14ac:dyDescent="0.35">
      <c r="A6783" s="149"/>
      <c r="B6783" s="149"/>
      <c r="C6783" s="150"/>
      <c r="D6783" s="149"/>
      <c r="E6783" s="149"/>
      <c r="F6783" s="149"/>
      <c r="G6783" s="149"/>
      <c r="H6783" s="151"/>
      <c r="I6783" s="149"/>
      <c r="J6783" s="149"/>
      <c r="K6783" s="152"/>
      <c r="L6783" s="149"/>
      <c r="M6783" s="149"/>
      <c r="N6783" s="153"/>
      <c r="O6783" s="153"/>
      <c r="P6783" s="153"/>
    </row>
    <row r="6784" spans="1:16" x14ac:dyDescent="0.35">
      <c r="A6784" s="149"/>
      <c r="B6784" s="149"/>
      <c r="C6784" s="150"/>
      <c r="D6784" s="149"/>
      <c r="E6784" s="149"/>
      <c r="F6784" s="149"/>
      <c r="G6784" s="149"/>
      <c r="H6784" s="151"/>
      <c r="I6784" s="149"/>
      <c r="J6784" s="149"/>
      <c r="K6784" s="152"/>
      <c r="L6784" s="149"/>
      <c r="M6784" s="149"/>
      <c r="N6784" s="153"/>
      <c r="O6784" s="153"/>
      <c r="P6784" s="153"/>
    </row>
    <row r="6785" spans="1:16" x14ac:dyDescent="0.35">
      <c r="A6785" s="149"/>
      <c r="B6785" s="149"/>
      <c r="C6785" s="150"/>
      <c r="D6785" s="149"/>
      <c r="E6785" s="149"/>
      <c r="F6785" s="149"/>
      <c r="G6785" s="149"/>
      <c r="H6785" s="151"/>
      <c r="I6785" s="149"/>
      <c r="J6785" s="149"/>
      <c r="K6785" s="152"/>
      <c r="L6785" s="149"/>
      <c r="M6785" s="149"/>
      <c r="N6785" s="153"/>
      <c r="O6785" s="153"/>
      <c r="P6785" s="153"/>
    </row>
    <row r="6786" spans="1:16" x14ac:dyDescent="0.35">
      <c r="A6786" s="149"/>
      <c r="B6786" s="149"/>
      <c r="C6786" s="150"/>
      <c r="D6786" s="149"/>
      <c r="E6786" s="149"/>
      <c r="F6786" s="149"/>
      <c r="G6786" s="149"/>
      <c r="H6786" s="151"/>
      <c r="I6786" s="149"/>
      <c r="J6786" s="149"/>
      <c r="K6786" s="152"/>
      <c r="L6786" s="149"/>
      <c r="M6786" s="149"/>
      <c r="N6786" s="153"/>
      <c r="O6786" s="153"/>
      <c r="P6786" s="153"/>
    </row>
    <row r="6787" spans="1:16" x14ac:dyDescent="0.35">
      <c r="A6787" s="149"/>
      <c r="B6787" s="149"/>
      <c r="C6787" s="150"/>
      <c r="D6787" s="149"/>
      <c r="E6787" s="149"/>
      <c r="F6787" s="149"/>
      <c r="G6787" s="149"/>
      <c r="H6787" s="151"/>
      <c r="I6787" s="149"/>
      <c r="J6787" s="149"/>
      <c r="K6787" s="152"/>
      <c r="L6787" s="149"/>
      <c r="M6787" s="149"/>
      <c r="N6787" s="153"/>
      <c r="O6787" s="153"/>
      <c r="P6787" s="153"/>
    </row>
    <row r="6788" spans="1:16" x14ac:dyDescent="0.35">
      <c r="A6788" s="149"/>
      <c r="B6788" s="149"/>
      <c r="C6788" s="150"/>
      <c r="D6788" s="149"/>
      <c r="E6788" s="149"/>
      <c r="F6788" s="149"/>
      <c r="G6788" s="149"/>
      <c r="H6788" s="151"/>
      <c r="I6788" s="149"/>
      <c r="J6788" s="149"/>
      <c r="K6788" s="152"/>
      <c r="L6788" s="149"/>
      <c r="M6788" s="149"/>
      <c r="N6788" s="153"/>
      <c r="O6788" s="153"/>
      <c r="P6788" s="153"/>
    </row>
    <row r="6789" spans="1:16" x14ac:dyDescent="0.35">
      <c r="A6789" s="149"/>
      <c r="B6789" s="149"/>
      <c r="C6789" s="150"/>
      <c r="D6789" s="149"/>
      <c r="E6789" s="149"/>
      <c r="F6789" s="149"/>
      <c r="G6789" s="149"/>
      <c r="H6789" s="151"/>
      <c r="I6789" s="149"/>
      <c r="J6789" s="149"/>
      <c r="K6789" s="152"/>
      <c r="L6789" s="149"/>
      <c r="M6789" s="149"/>
      <c r="N6789" s="153"/>
      <c r="O6789" s="153"/>
      <c r="P6789" s="153"/>
    </row>
    <row r="6790" spans="1:16" x14ac:dyDescent="0.35">
      <c r="A6790" s="149"/>
      <c r="B6790" s="149"/>
      <c r="C6790" s="150"/>
      <c r="D6790" s="149"/>
      <c r="E6790" s="149"/>
      <c r="F6790" s="149"/>
      <c r="G6790" s="149"/>
      <c r="H6790" s="151"/>
      <c r="I6790" s="149"/>
      <c r="J6790" s="149"/>
      <c r="K6790" s="152"/>
      <c r="L6790" s="149"/>
      <c r="M6790" s="149"/>
      <c r="N6790" s="153"/>
      <c r="O6790" s="153"/>
      <c r="P6790" s="153"/>
    </row>
    <row r="6791" spans="1:16" x14ac:dyDescent="0.35">
      <c r="A6791" s="149"/>
      <c r="B6791" s="149"/>
      <c r="C6791" s="150"/>
      <c r="D6791" s="149"/>
      <c r="E6791" s="149"/>
      <c r="F6791" s="149"/>
      <c r="G6791" s="149"/>
      <c r="H6791" s="151"/>
      <c r="I6791" s="149"/>
      <c r="J6791" s="149"/>
      <c r="K6791" s="152"/>
      <c r="L6791" s="149"/>
      <c r="M6791" s="149"/>
      <c r="N6791" s="153"/>
      <c r="O6791" s="153"/>
      <c r="P6791" s="153"/>
    </row>
    <row r="6792" spans="1:16" x14ac:dyDescent="0.35">
      <c r="A6792" s="149"/>
      <c r="B6792" s="149"/>
      <c r="C6792" s="150"/>
      <c r="D6792" s="149"/>
      <c r="E6792" s="149"/>
      <c r="F6792" s="149"/>
      <c r="G6792" s="149"/>
      <c r="H6792" s="151"/>
      <c r="I6792" s="149"/>
      <c r="J6792" s="149"/>
      <c r="K6792" s="152"/>
      <c r="L6792" s="149"/>
      <c r="M6792" s="149"/>
      <c r="N6792" s="153"/>
      <c r="O6792" s="153"/>
      <c r="P6792" s="153"/>
    </row>
    <row r="6793" spans="1:16" x14ac:dyDescent="0.35">
      <c r="A6793" s="149"/>
      <c r="B6793" s="149"/>
      <c r="C6793" s="150"/>
      <c r="D6793" s="149"/>
      <c r="E6793" s="149"/>
      <c r="F6793" s="149"/>
      <c r="G6793" s="149"/>
      <c r="H6793" s="151"/>
      <c r="I6793" s="149"/>
      <c r="J6793" s="149"/>
      <c r="K6793" s="152"/>
      <c r="L6793" s="149"/>
      <c r="M6793" s="149"/>
      <c r="N6793" s="153"/>
      <c r="O6793" s="153"/>
      <c r="P6793" s="153"/>
    </row>
    <row r="6794" spans="1:16" x14ac:dyDescent="0.35">
      <c r="A6794" s="149"/>
      <c r="B6794" s="149"/>
      <c r="C6794" s="150"/>
      <c r="D6794" s="149"/>
      <c r="E6794" s="149"/>
      <c r="F6794" s="149"/>
      <c r="G6794" s="149"/>
      <c r="H6794" s="151"/>
      <c r="I6794" s="149"/>
      <c r="J6794" s="149"/>
      <c r="K6794" s="152"/>
      <c r="L6794" s="149"/>
      <c r="M6794" s="149"/>
      <c r="N6794" s="153"/>
      <c r="O6794" s="153"/>
      <c r="P6794" s="153"/>
    </row>
    <row r="6795" spans="1:16" x14ac:dyDescent="0.35">
      <c r="A6795" s="149"/>
      <c r="B6795" s="149"/>
      <c r="C6795" s="150"/>
      <c r="D6795" s="149"/>
      <c r="E6795" s="149"/>
      <c r="F6795" s="149"/>
      <c r="G6795" s="149"/>
      <c r="H6795" s="151"/>
      <c r="I6795" s="149"/>
      <c r="J6795" s="149"/>
      <c r="K6795" s="152"/>
      <c r="L6795" s="149"/>
      <c r="M6795" s="149"/>
      <c r="N6795" s="153"/>
      <c r="O6795" s="153"/>
      <c r="P6795" s="153"/>
    </row>
    <row r="6796" spans="1:16" x14ac:dyDescent="0.35">
      <c r="A6796" s="149"/>
      <c r="B6796" s="149"/>
      <c r="C6796" s="150"/>
      <c r="D6796" s="149"/>
      <c r="E6796" s="149"/>
      <c r="F6796" s="149"/>
      <c r="G6796" s="149"/>
      <c r="H6796" s="151"/>
      <c r="I6796" s="149"/>
      <c r="J6796" s="149"/>
      <c r="K6796" s="152"/>
      <c r="L6796" s="149"/>
      <c r="M6796" s="149"/>
      <c r="N6796" s="153"/>
      <c r="O6796" s="153"/>
      <c r="P6796" s="153"/>
    </row>
    <row r="6797" spans="1:16" x14ac:dyDescent="0.35">
      <c r="A6797" s="149"/>
      <c r="B6797" s="149"/>
      <c r="C6797" s="150"/>
      <c r="D6797" s="149"/>
      <c r="E6797" s="149"/>
      <c r="F6797" s="149"/>
      <c r="G6797" s="149"/>
      <c r="H6797" s="151"/>
      <c r="I6797" s="149"/>
      <c r="J6797" s="149"/>
      <c r="K6797" s="152"/>
      <c r="L6797" s="149"/>
      <c r="M6797" s="149"/>
      <c r="N6797" s="153"/>
      <c r="O6797" s="153"/>
      <c r="P6797" s="153"/>
    </row>
    <row r="6798" spans="1:16" x14ac:dyDescent="0.35">
      <c r="A6798" s="149"/>
      <c r="B6798" s="149"/>
      <c r="C6798" s="150"/>
      <c r="D6798" s="149"/>
      <c r="E6798" s="149"/>
      <c r="F6798" s="149"/>
      <c r="G6798" s="149"/>
      <c r="H6798" s="151"/>
      <c r="I6798" s="149"/>
      <c r="J6798" s="149"/>
      <c r="K6798" s="152"/>
      <c r="L6798" s="149"/>
      <c r="M6798" s="149"/>
      <c r="N6798" s="153"/>
      <c r="O6798" s="153"/>
      <c r="P6798" s="153"/>
    </row>
    <row r="6799" spans="1:16" x14ac:dyDescent="0.35">
      <c r="A6799" s="149"/>
      <c r="B6799" s="149"/>
      <c r="C6799" s="150"/>
      <c r="D6799" s="149"/>
      <c r="E6799" s="149"/>
      <c r="F6799" s="149"/>
      <c r="G6799" s="149"/>
      <c r="H6799" s="151"/>
      <c r="I6799" s="149"/>
      <c r="J6799" s="149"/>
      <c r="K6799" s="152"/>
      <c r="L6799" s="149"/>
      <c r="M6799" s="149"/>
      <c r="N6799" s="153"/>
      <c r="O6799" s="153"/>
      <c r="P6799" s="153"/>
    </row>
    <row r="6800" spans="1:16" x14ac:dyDescent="0.35">
      <c r="A6800" s="149"/>
      <c r="B6800" s="149"/>
      <c r="C6800" s="150"/>
      <c r="D6800" s="149"/>
      <c r="E6800" s="149"/>
      <c r="F6800" s="149"/>
      <c r="G6800" s="149"/>
      <c r="H6800" s="151"/>
      <c r="I6800" s="149"/>
      <c r="J6800" s="149"/>
      <c r="K6800" s="152"/>
      <c r="L6800" s="149"/>
      <c r="M6800" s="149"/>
      <c r="N6800" s="153"/>
      <c r="O6800" s="153"/>
      <c r="P6800" s="153"/>
    </row>
    <row r="6801" spans="1:16" x14ac:dyDescent="0.35">
      <c r="A6801" s="149"/>
      <c r="B6801" s="149"/>
      <c r="C6801" s="150"/>
      <c r="D6801" s="149"/>
      <c r="E6801" s="149"/>
      <c r="F6801" s="149"/>
      <c r="G6801" s="149"/>
      <c r="H6801" s="151"/>
      <c r="I6801" s="149"/>
      <c r="J6801" s="149"/>
      <c r="K6801" s="152"/>
      <c r="L6801" s="149"/>
      <c r="M6801" s="149"/>
      <c r="N6801" s="153"/>
      <c r="O6801" s="153"/>
      <c r="P6801" s="153"/>
    </row>
    <row r="6802" spans="1:16" x14ac:dyDescent="0.35">
      <c r="A6802" s="149"/>
      <c r="B6802" s="149"/>
      <c r="C6802" s="150"/>
      <c r="D6802" s="149"/>
      <c r="E6802" s="149"/>
      <c r="F6802" s="149"/>
      <c r="G6802" s="149"/>
      <c r="H6802" s="151"/>
      <c r="I6802" s="149"/>
      <c r="J6802" s="149"/>
      <c r="K6802" s="152"/>
      <c r="L6802" s="149"/>
      <c r="M6802" s="149"/>
      <c r="N6802" s="153"/>
      <c r="O6802" s="153"/>
      <c r="P6802" s="153"/>
    </row>
    <row r="6803" spans="1:16" x14ac:dyDescent="0.35">
      <c r="A6803" s="149"/>
      <c r="B6803" s="149"/>
      <c r="C6803" s="150"/>
      <c r="D6803" s="149"/>
      <c r="E6803" s="149"/>
      <c r="F6803" s="149"/>
      <c r="G6803" s="149"/>
      <c r="H6803" s="151"/>
      <c r="I6803" s="149"/>
      <c r="J6803" s="149"/>
      <c r="K6803" s="152"/>
      <c r="L6803" s="149"/>
      <c r="M6803" s="149"/>
      <c r="N6803" s="153"/>
      <c r="O6803" s="153"/>
      <c r="P6803" s="153"/>
    </row>
    <row r="6804" spans="1:16" x14ac:dyDescent="0.35">
      <c r="A6804" s="149"/>
      <c r="B6804" s="149"/>
      <c r="C6804" s="150"/>
      <c r="D6804" s="149"/>
      <c r="E6804" s="149"/>
      <c r="F6804" s="149"/>
      <c r="G6804" s="149"/>
      <c r="H6804" s="151"/>
      <c r="I6804" s="149"/>
      <c r="J6804" s="149"/>
      <c r="K6804" s="152"/>
      <c r="L6804" s="149"/>
      <c r="M6804" s="149"/>
      <c r="N6804" s="153"/>
      <c r="O6804" s="153"/>
      <c r="P6804" s="153"/>
    </row>
    <row r="6805" spans="1:16" x14ac:dyDescent="0.35">
      <c r="A6805" s="149"/>
      <c r="B6805" s="149"/>
      <c r="C6805" s="150"/>
      <c r="D6805" s="149"/>
      <c r="E6805" s="149"/>
      <c r="F6805" s="149"/>
      <c r="G6805" s="149"/>
      <c r="H6805" s="151"/>
      <c r="I6805" s="149"/>
      <c r="J6805" s="149"/>
      <c r="K6805" s="152"/>
      <c r="L6805" s="149"/>
      <c r="M6805" s="149"/>
      <c r="N6805" s="153"/>
      <c r="O6805" s="153"/>
      <c r="P6805" s="153"/>
    </row>
    <row r="6806" spans="1:16" x14ac:dyDescent="0.35">
      <c r="A6806" s="149"/>
      <c r="B6806" s="149"/>
      <c r="C6806" s="150"/>
      <c r="D6806" s="149"/>
      <c r="E6806" s="149"/>
      <c r="F6806" s="149"/>
      <c r="G6806" s="149"/>
      <c r="H6806" s="151"/>
      <c r="I6806" s="149"/>
      <c r="J6806" s="149"/>
      <c r="K6806" s="152"/>
      <c r="L6806" s="149"/>
      <c r="M6806" s="149"/>
      <c r="N6806" s="153"/>
      <c r="O6806" s="153"/>
      <c r="P6806" s="153"/>
    </row>
    <row r="6807" spans="1:16" x14ac:dyDescent="0.35">
      <c r="A6807" s="149"/>
      <c r="B6807" s="149"/>
      <c r="C6807" s="150"/>
      <c r="D6807" s="149"/>
      <c r="E6807" s="149"/>
      <c r="F6807" s="149"/>
      <c r="G6807" s="149"/>
      <c r="H6807" s="151"/>
      <c r="I6807" s="149"/>
      <c r="J6807" s="149"/>
      <c r="K6807" s="152"/>
      <c r="L6807" s="149"/>
      <c r="M6807" s="149"/>
      <c r="N6807" s="153"/>
      <c r="O6807" s="153"/>
      <c r="P6807" s="153"/>
    </row>
    <row r="6808" spans="1:16" x14ac:dyDescent="0.35">
      <c r="A6808" s="149"/>
      <c r="B6808" s="149"/>
      <c r="C6808" s="150"/>
      <c r="D6808" s="149"/>
      <c r="E6808" s="149"/>
      <c r="F6808" s="149"/>
      <c r="G6808" s="149"/>
      <c r="H6808" s="151"/>
      <c r="I6808" s="149"/>
      <c r="J6808" s="149"/>
      <c r="K6808" s="152"/>
      <c r="L6808" s="149"/>
      <c r="M6808" s="149"/>
      <c r="N6808" s="153"/>
      <c r="O6808" s="153"/>
      <c r="P6808" s="153"/>
    </row>
    <row r="6809" spans="1:16" x14ac:dyDescent="0.35">
      <c r="A6809" s="149"/>
      <c r="B6809" s="149"/>
      <c r="C6809" s="150"/>
      <c r="D6809" s="149"/>
      <c r="E6809" s="149"/>
      <c r="F6809" s="149"/>
      <c r="G6809" s="149"/>
      <c r="H6809" s="151"/>
      <c r="I6809" s="149"/>
      <c r="J6809" s="149"/>
      <c r="K6809" s="152"/>
      <c r="L6809" s="149"/>
      <c r="M6809" s="149"/>
      <c r="N6809" s="153"/>
      <c r="O6809" s="153"/>
      <c r="P6809" s="153"/>
    </row>
    <row r="6810" spans="1:16" x14ac:dyDescent="0.35">
      <c r="A6810" s="149"/>
      <c r="B6810" s="149"/>
      <c r="C6810" s="150"/>
      <c r="D6810" s="149"/>
      <c r="E6810" s="149"/>
      <c r="F6810" s="149"/>
      <c r="G6810" s="149"/>
      <c r="H6810" s="151"/>
      <c r="I6810" s="149"/>
      <c r="J6810" s="149"/>
      <c r="K6810" s="152"/>
      <c r="L6810" s="149"/>
      <c r="M6810" s="149"/>
      <c r="N6810" s="153"/>
      <c r="O6810" s="153"/>
      <c r="P6810" s="153"/>
    </row>
    <row r="6811" spans="1:16" x14ac:dyDescent="0.35">
      <c r="A6811" s="149"/>
      <c r="B6811" s="149"/>
      <c r="C6811" s="150"/>
      <c r="D6811" s="149"/>
      <c r="E6811" s="149"/>
      <c r="F6811" s="149"/>
      <c r="G6811" s="149"/>
      <c r="H6811" s="151"/>
      <c r="I6811" s="149"/>
      <c r="J6811" s="149"/>
      <c r="K6811" s="152"/>
      <c r="L6811" s="149"/>
      <c r="M6811" s="149"/>
      <c r="N6811" s="153"/>
      <c r="O6811" s="153"/>
      <c r="P6811" s="153"/>
    </row>
    <row r="6812" spans="1:16" x14ac:dyDescent="0.35">
      <c r="A6812" s="149"/>
      <c r="B6812" s="149"/>
      <c r="C6812" s="150"/>
      <c r="D6812" s="149"/>
      <c r="E6812" s="149"/>
      <c r="F6812" s="149"/>
      <c r="G6812" s="149"/>
      <c r="H6812" s="151"/>
      <c r="I6812" s="149"/>
      <c r="J6812" s="149"/>
      <c r="K6812" s="152"/>
      <c r="L6812" s="149"/>
      <c r="M6812" s="149"/>
      <c r="N6812" s="153"/>
      <c r="O6812" s="153"/>
      <c r="P6812" s="153"/>
    </row>
    <row r="6813" spans="1:16" x14ac:dyDescent="0.35">
      <c r="A6813" s="149"/>
      <c r="B6813" s="149"/>
      <c r="C6813" s="150"/>
      <c r="D6813" s="149"/>
      <c r="E6813" s="149"/>
      <c r="F6813" s="149"/>
      <c r="G6813" s="149"/>
      <c r="H6813" s="151"/>
      <c r="I6813" s="149"/>
      <c r="J6813" s="149"/>
      <c r="K6813" s="152"/>
      <c r="L6813" s="149"/>
      <c r="M6813" s="149"/>
      <c r="N6813" s="153"/>
      <c r="O6813" s="153"/>
      <c r="P6813" s="153"/>
    </row>
    <row r="6814" spans="1:16" x14ac:dyDescent="0.35">
      <c r="A6814" s="149"/>
      <c r="B6814" s="149"/>
      <c r="C6814" s="150"/>
      <c r="D6814" s="149"/>
      <c r="E6814" s="149"/>
      <c r="F6814" s="149"/>
      <c r="G6814" s="149"/>
      <c r="H6814" s="151"/>
      <c r="I6814" s="149"/>
      <c r="J6814" s="149"/>
      <c r="K6814" s="152"/>
      <c r="L6814" s="149"/>
      <c r="M6814" s="149"/>
      <c r="N6814" s="153"/>
      <c r="O6814" s="153"/>
      <c r="P6814" s="153"/>
    </row>
    <row r="6815" spans="1:16" x14ac:dyDescent="0.35">
      <c r="A6815" s="149"/>
      <c r="B6815" s="149"/>
      <c r="C6815" s="150"/>
      <c r="D6815" s="149"/>
      <c r="E6815" s="149"/>
      <c r="F6815" s="149"/>
      <c r="G6815" s="149"/>
      <c r="H6815" s="151"/>
      <c r="I6815" s="149"/>
      <c r="J6815" s="149"/>
      <c r="K6815" s="152"/>
      <c r="L6815" s="149"/>
      <c r="M6815" s="149"/>
      <c r="N6815" s="153"/>
      <c r="O6815" s="153"/>
      <c r="P6815" s="153"/>
    </row>
    <row r="6816" spans="1:16" x14ac:dyDescent="0.35">
      <c r="A6816" s="149"/>
      <c r="B6816" s="149"/>
      <c r="C6816" s="150"/>
      <c r="D6816" s="149"/>
      <c r="E6816" s="149"/>
      <c r="F6816" s="149"/>
      <c r="G6816" s="149"/>
      <c r="H6816" s="151"/>
      <c r="I6816" s="149"/>
      <c r="J6816" s="149"/>
      <c r="K6816" s="152"/>
      <c r="L6816" s="149"/>
      <c r="M6816" s="149"/>
      <c r="N6816" s="153"/>
      <c r="O6816" s="153"/>
      <c r="P6816" s="153"/>
    </row>
    <row r="6817" spans="1:16" x14ac:dyDescent="0.35">
      <c r="A6817" s="149"/>
      <c r="B6817" s="149"/>
      <c r="C6817" s="150"/>
      <c r="D6817" s="149"/>
      <c r="E6817" s="149"/>
      <c r="F6817" s="149"/>
      <c r="G6817" s="149"/>
      <c r="H6817" s="151"/>
      <c r="I6817" s="149"/>
      <c r="J6817" s="149"/>
      <c r="K6817" s="152"/>
      <c r="L6817" s="149"/>
      <c r="M6817" s="149"/>
      <c r="N6817" s="153"/>
      <c r="O6817" s="153"/>
      <c r="P6817" s="153"/>
    </row>
    <row r="6818" spans="1:16" x14ac:dyDescent="0.35">
      <c r="A6818" s="149"/>
      <c r="B6818" s="149"/>
      <c r="C6818" s="150"/>
      <c r="D6818" s="149"/>
      <c r="E6818" s="149"/>
      <c r="F6818" s="149"/>
      <c r="G6818" s="149"/>
      <c r="H6818" s="151"/>
      <c r="I6818" s="149"/>
      <c r="J6818" s="149"/>
      <c r="K6818" s="152"/>
      <c r="L6818" s="149"/>
      <c r="M6818" s="149"/>
      <c r="N6818" s="153"/>
      <c r="O6818" s="153"/>
      <c r="P6818" s="153"/>
    </row>
    <row r="6819" spans="1:16" x14ac:dyDescent="0.35">
      <c r="A6819" s="149"/>
      <c r="B6819" s="149"/>
      <c r="C6819" s="150"/>
      <c r="D6819" s="149"/>
      <c r="E6819" s="149"/>
      <c r="F6819" s="149"/>
      <c r="G6819" s="149"/>
      <c r="H6819" s="151"/>
      <c r="I6819" s="149"/>
      <c r="J6819" s="149"/>
      <c r="K6819" s="152"/>
      <c r="L6819" s="149"/>
      <c r="M6819" s="149"/>
      <c r="N6819" s="153"/>
      <c r="O6819" s="153"/>
      <c r="P6819" s="153"/>
    </row>
    <row r="6820" spans="1:16" x14ac:dyDescent="0.35">
      <c r="A6820" s="149"/>
      <c r="B6820" s="149"/>
      <c r="C6820" s="150"/>
      <c r="D6820" s="149"/>
      <c r="E6820" s="149"/>
      <c r="F6820" s="149"/>
      <c r="G6820" s="149"/>
      <c r="H6820" s="151"/>
      <c r="I6820" s="149"/>
      <c r="J6820" s="149"/>
      <c r="K6820" s="152"/>
      <c r="L6820" s="149"/>
      <c r="M6820" s="149"/>
      <c r="N6820" s="153"/>
      <c r="O6820" s="153"/>
      <c r="P6820" s="153"/>
    </row>
    <row r="6821" spans="1:16" x14ac:dyDescent="0.35">
      <c r="A6821" s="149"/>
      <c r="B6821" s="149"/>
      <c r="C6821" s="150"/>
      <c r="D6821" s="149"/>
      <c r="E6821" s="149"/>
      <c r="F6821" s="149"/>
      <c r="G6821" s="149"/>
      <c r="H6821" s="151"/>
      <c r="I6821" s="149"/>
      <c r="J6821" s="149"/>
      <c r="K6821" s="152"/>
      <c r="L6821" s="149"/>
      <c r="M6821" s="149"/>
      <c r="N6821" s="153"/>
      <c r="O6821" s="153"/>
      <c r="P6821" s="153"/>
    </row>
    <row r="6822" spans="1:16" x14ac:dyDescent="0.35">
      <c r="A6822" s="149"/>
      <c r="B6822" s="149"/>
      <c r="C6822" s="150"/>
      <c r="D6822" s="149"/>
      <c r="E6822" s="149"/>
      <c r="F6822" s="149"/>
      <c r="G6822" s="149"/>
      <c r="H6822" s="151"/>
      <c r="I6822" s="149"/>
      <c r="J6822" s="149"/>
      <c r="K6822" s="152"/>
      <c r="L6822" s="149"/>
      <c r="M6822" s="149"/>
      <c r="N6822" s="153"/>
      <c r="O6822" s="153"/>
      <c r="P6822" s="153"/>
    </row>
    <row r="6823" spans="1:16" x14ac:dyDescent="0.35">
      <c r="A6823" s="149"/>
      <c r="B6823" s="149"/>
      <c r="C6823" s="150"/>
      <c r="D6823" s="149"/>
      <c r="E6823" s="149"/>
      <c r="F6823" s="149"/>
      <c r="G6823" s="149"/>
      <c r="H6823" s="151"/>
      <c r="I6823" s="149"/>
      <c r="J6823" s="149"/>
      <c r="K6823" s="152"/>
      <c r="L6823" s="149"/>
      <c r="M6823" s="149"/>
      <c r="N6823" s="153"/>
      <c r="O6823" s="153"/>
      <c r="P6823" s="153"/>
    </row>
    <row r="6824" spans="1:16" x14ac:dyDescent="0.35">
      <c r="A6824" s="149"/>
      <c r="B6824" s="149"/>
      <c r="C6824" s="150"/>
      <c r="D6824" s="149"/>
      <c r="E6824" s="149"/>
      <c r="F6824" s="149"/>
      <c r="G6824" s="149"/>
      <c r="H6824" s="151"/>
      <c r="I6824" s="149"/>
      <c r="J6824" s="149"/>
      <c r="K6824" s="152"/>
      <c r="L6824" s="149"/>
      <c r="M6824" s="149"/>
      <c r="N6824" s="153"/>
      <c r="O6824" s="153"/>
      <c r="P6824" s="153"/>
    </row>
    <row r="6825" spans="1:16" x14ac:dyDescent="0.35">
      <c r="A6825" s="149"/>
      <c r="B6825" s="149"/>
      <c r="C6825" s="150"/>
      <c r="D6825" s="149"/>
      <c r="E6825" s="149"/>
      <c r="F6825" s="149"/>
      <c r="G6825" s="149"/>
      <c r="H6825" s="151"/>
      <c r="I6825" s="149"/>
      <c r="J6825" s="149"/>
      <c r="K6825" s="152"/>
      <c r="L6825" s="149"/>
      <c r="M6825" s="149"/>
      <c r="N6825" s="153"/>
      <c r="O6825" s="153"/>
      <c r="P6825" s="153"/>
    </row>
    <row r="6826" spans="1:16" x14ac:dyDescent="0.35">
      <c r="A6826" s="149"/>
      <c r="B6826" s="149"/>
      <c r="C6826" s="150"/>
      <c r="D6826" s="149"/>
      <c r="E6826" s="149"/>
      <c r="F6826" s="149"/>
      <c r="G6826" s="149"/>
      <c r="H6826" s="151"/>
      <c r="I6826" s="149"/>
      <c r="J6826" s="149"/>
      <c r="K6826" s="152"/>
      <c r="L6826" s="149"/>
      <c r="M6826" s="149"/>
      <c r="N6826" s="153"/>
      <c r="O6826" s="153"/>
      <c r="P6826" s="153"/>
    </row>
    <row r="6827" spans="1:16" x14ac:dyDescent="0.35">
      <c r="A6827" s="149"/>
      <c r="B6827" s="149"/>
      <c r="C6827" s="150"/>
      <c r="D6827" s="149"/>
      <c r="E6827" s="149"/>
      <c r="F6827" s="149"/>
      <c r="G6827" s="149"/>
      <c r="H6827" s="151"/>
      <c r="I6827" s="149"/>
      <c r="J6827" s="149"/>
      <c r="K6827" s="152"/>
      <c r="L6827" s="149"/>
      <c r="M6827" s="149"/>
      <c r="N6827" s="153"/>
      <c r="O6827" s="153"/>
      <c r="P6827" s="153"/>
    </row>
    <row r="6828" spans="1:16" x14ac:dyDescent="0.35">
      <c r="A6828" s="149"/>
      <c r="B6828" s="149"/>
      <c r="C6828" s="150"/>
      <c r="D6828" s="149"/>
      <c r="E6828" s="149"/>
      <c r="F6828" s="149"/>
      <c r="G6828" s="149"/>
      <c r="H6828" s="151"/>
      <c r="I6828" s="149"/>
      <c r="J6828" s="149"/>
      <c r="K6828" s="152"/>
      <c r="L6828" s="149"/>
      <c r="M6828" s="149"/>
      <c r="N6828" s="153"/>
      <c r="O6828" s="153"/>
      <c r="P6828" s="153"/>
    </row>
    <row r="6829" spans="1:16" x14ac:dyDescent="0.35">
      <c r="A6829" s="149"/>
      <c r="B6829" s="149"/>
      <c r="C6829" s="150"/>
      <c r="D6829" s="149"/>
      <c r="E6829" s="149"/>
      <c r="F6829" s="149"/>
      <c r="G6829" s="149"/>
      <c r="H6829" s="151"/>
      <c r="I6829" s="149"/>
      <c r="J6829" s="149"/>
      <c r="K6829" s="152"/>
      <c r="L6829" s="149"/>
      <c r="M6829" s="149"/>
      <c r="N6829" s="153"/>
      <c r="O6829" s="153"/>
      <c r="P6829" s="153"/>
    </row>
    <row r="6830" spans="1:16" x14ac:dyDescent="0.35">
      <c r="A6830" s="149"/>
      <c r="B6830" s="149"/>
      <c r="C6830" s="150"/>
      <c r="D6830" s="149"/>
      <c r="E6830" s="149"/>
      <c r="F6830" s="149"/>
      <c r="G6830" s="149"/>
      <c r="H6830" s="151"/>
      <c r="I6830" s="149"/>
      <c r="J6830" s="149"/>
      <c r="K6830" s="152"/>
      <c r="L6830" s="149"/>
      <c r="M6830" s="149"/>
      <c r="N6830" s="153"/>
      <c r="O6830" s="153"/>
      <c r="P6830" s="153"/>
    </row>
    <row r="6831" spans="1:16" x14ac:dyDescent="0.35">
      <c r="A6831" s="149"/>
      <c r="B6831" s="149"/>
      <c r="C6831" s="150"/>
      <c r="D6831" s="149"/>
      <c r="E6831" s="149"/>
      <c r="F6831" s="149"/>
      <c r="G6831" s="149"/>
      <c r="H6831" s="151"/>
      <c r="I6831" s="149"/>
      <c r="J6831" s="149"/>
      <c r="K6831" s="152"/>
      <c r="L6831" s="149"/>
      <c r="M6831" s="149"/>
      <c r="N6831" s="153"/>
      <c r="O6831" s="153"/>
      <c r="P6831" s="153"/>
    </row>
    <row r="6832" spans="1:16" x14ac:dyDescent="0.35">
      <c r="A6832" s="149"/>
      <c r="B6832" s="149"/>
      <c r="C6832" s="150"/>
      <c r="D6832" s="149"/>
      <c r="E6832" s="149"/>
      <c r="F6832" s="149"/>
      <c r="G6832" s="149"/>
      <c r="H6832" s="151"/>
      <c r="I6832" s="149"/>
      <c r="J6832" s="149"/>
      <c r="K6832" s="152"/>
      <c r="L6832" s="149"/>
      <c r="M6832" s="149"/>
      <c r="N6832" s="153"/>
      <c r="O6832" s="153"/>
      <c r="P6832" s="153"/>
    </row>
    <row r="6833" spans="1:16" x14ac:dyDescent="0.35">
      <c r="A6833" s="149"/>
      <c r="B6833" s="149"/>
      <c r="C6833" s="150"/>
      <c r="D6833" s="149"/>
      <c r="E6833" s="149"/>
      <c r="F6833" s="149"/>
      <c r="G6833" s="149"/>
      <c r="H6833" s="151"/>
      <c r="I6833" s="149"/>
      <c r="J6833" s="149"/>
      <c r="K6833" s="152"/>
      <c r="L6833" s="149"/>
      <c r="M6833" s="149"/>
      <c r="N6833" s="153"/>
      <c r="O6833" s="153"/>
      <c r="P6833" s="153"/>
    </row>
    <row r="6834" spans="1:16" x14ac:dyDescent="0.35">
      <c r="A6834" s="149"/>
      <c r="B6834" s="149"/>
      <c r="C6834" s="150"/>
      <c r="D6834" s="149"/>
      <c r="E6834" s="149"/>
      <c r="F6834" s="149"/>
      <c r="G6834" s="149"/>
      <c r="H6834" s="151"/>
      <c r="I6834" s="149"/>
      <c r="J6834" s="149"/>
      <c r="K6834" s="152"/>
      <c r="L6834" s="149"/>
      <c r="M6834" s="149"/>
      <c r="N6834" s="153"/>
      <c r="O6834" s="153"/>
      <c r="P6834" s="153"/>
    </row>
    <row r="6835" spans="1:16" x14ac:dyDescent="0.35">
      <c r="A6835" s="149"/>
      <c r="B6835" s="149"/>
      <c r="C6835" s="150"/>
      <c r="D6835" s="149"/>
      <c r="E6835" s="149"/>
      <c r="F6835" s="149"/>
      <c r="G6835" s="149"/>
      <c r="H6835" s="151"/>
      <c r="I6835" s="149"/>
      <c r="J6835" s="149"/>
      <c r="K6835" s="152"/>
      <c r="L6835" s="149"/>
      <c r="M6835" s="149"/>
      <c r="N6835" s="153"/>
      <c r="O6835" s="153"/>
      <c r="P6835" s="153"/>
    </row>
    <row r="6836" spans="1:16" x14ac:dyDescent="0.35">
      <c r="A6836" s="149"/>
      <c r="B6836" s="149"/>
      <c r="C6836" s="150"/>
      <c r="D6836" s="149"/>
      <c r="E6836" s="149"/>
      <c r="F6836" s="149"/>
      <c r="G6836" s="149"/>
      <c r="H6836" s="151"/>
      <c r="I6836" s="149"/>
      <c r="J6836" s="149"/>
      <c r="K6836" s="152"/>
      <c r="L6836" s="149"/>
      <c r="M6836" s="149"/>
      <c r="N6836" s="153"/>
      <c r="O6836" s="153"/>
      <c r="P6836" s="153"/>
    </row>
    <row r="6837" spans="1:16" x14ac:dyDescent="0.35">
      <c r="A6837" s="149"/>
      <c r="B6837" s="149"/>
      <c r="C6837" s="150"/>
      <c r="D6837" s="149"/>
      <c r="E6837" s="149"/>
      <c r="F6837" s="149"/>
      <c r="G6837" s="149"/>
      <c r="H6837" s="151"/>
      <c r="I6837" s="149"/>
      <c r="J6837" s="149"/>
      <c r="K6837" s="152"/>
      <c r="L6837" s="149"/>
      <c r="M6837" s="149"/>
      <c r="N6837" s="153"/>
      <c r="O6837" s="153"/>
      <c r="P6837" s="153"/>
    </row>
    <row r="6838" spans="1:16" x14ac:dyDescent="0.35">
      <c r="A6838" s="149"/>
      <c r="B6838" s="149"/>
      <c r="C6838" s="150"/>
      <c r="D6838" s="149"/>
      <c r="E6838" s="149"/>
      <c r="F6838" s="149"/>
      <c r="G6838" s="149"/>
      <c r="H6838" s="151"/>
      <c r="I6838" s="149"/>
      <c r="J6838" s="149"/>
      <c r="K6838" s="152"/>
      <c r="L6838" s="149"/>
      <c r="M6838" s="149"/>
      <c r="N6838" s="153"/>
      <c r="O6838" s="153"/>
      <c r="P6838" s="153"/>
    </row>
    <row r="6839" spans="1:16" x14ac:dyDescent="0.35">
      <c r="A6839" s="149"/>
      <c r="B6839" s="149"/>
      <c r="C6839" s="150"/>
      <c r="D6839" s="149"/>
      <c r="E6839" s="149"/>
      <c r="F6839" s="149"/>
      <c r="G6839" s="149"/>
      <c r="H6839" s="151"/>
      <c r="I6839" s="149"/>
      <c r="J6839" s="149"/>
      <c r="K6839" s="152"/>
      <c r="L6839" s="149"/>
      <c r="M6839" s="149"/>
      <c r="N6839" s="153"/>
      <c r="O6839" s="153"/>
      <c r="P6839" s="153"/>
    </row>
    <row r="6840" spans="1:16" x14ac:dyDescent="0.35">
      <c r="A6840" s="149"/>
      <c r="B6840" s="149"/>
      <c r="C6840" s="150"/>
      <c r="D6840" s="149"/>
      <c r="E6840" s="149"/>
      <c r="F6840" s="149"/>
      <c r="G6840" s="149"/>
      <c r="H6840" s="151"/>
      <c r="I6840" s="149"/>
      <c r="J6840" s="149"/>
      <c r="K6840" s="152"/>
      <c r="L6840" s="149"/>
      <c r="M6840" s="149"/>
      <c r="N6840" s="153"/>
      <c r="O6840" s="153"/>
      <c r="P6840" s="153"/>
    </row>
    <row r="6841" spans="1:16" x14ac:dyDescent="0.35">
      <c r="A6841" s="149"/>
      <c r="B6841" s="149"/>
      <c r="C6841" s="150"/>
      <c r="D6841" s="149"/>
      <c r="E6841" s="149"/>
      <c r="F6841" s="149"/>
      <c r="G6841" s="149"/>
      <c r="H6841" s="151"/>
      <c r="I6841" s="149"/>
      <c r="J6841" s="149"/>
      <c r="K6841" s="152"/>
      <c r="L6841" s="149"/>
      <c r="M6841" s="149"/>
      <c r="N6841" s="153"/>
      <c r="O6841" s="153"/>
      <c r="P6841" s="153"/>
    </row>
    <row r="6842" spans="1:16" x14ac:dyDescent="0.35">
      <c r="A6842" s="149"/>
      <c r="B6842" s="149"/>
      <c r="C6842" s="150"/>
      <c r="D6842" s="149"/>
      <c r="E6842" s="149"/>
      <c r="F6842" s="149"/>
      <c r="G6842" s="149"/>
      <c r="H6842" s="151"/>
      <c r="I6842" s="149"/>
      <c r="J6842" s="149"/>
      <c r="K6842" s="152"/>
      <c r="L6842" s="149"/>
      <c r="M6842" s="149"/>
      <c r="N6842" s="153"/>
      <c r="O6842" s="153"/>
      <c r="P6842" s="153"/>
    </row>
    <row r="6843" spans="1:16" x14ac:dyDescent="0.35">
      <c r="A6843" s="149"/>
      <c r="B6843" s="149"/>
      <c r="C6843" s="150"/>
      <c r="D6843" s="149"/>
      <c r="E6843" s="149"/>
      <c r="F6843" s="149"/>
      <c r="G6843" s="149"/>
      <c r="H6843" s="151"/>
      <c r="I6843" s="149"/>
      <c r="J6843" s="149"/>
      <c r="K6843" s="152"/>
      <c r="L6843" s="149"/>
      <c r="M6843" s="149"/>
      <c r="N6843" s="153"/>
      <c r="O6843" s="153"/>
      <c r="P6843" s="153"/>
    </row>
    <row r="6844" spans="1:16" x14ac:dyDescent="0.35">
      <c r="A6844" s="149"/>
      <c r="B6844" s="149"/>
      <c r="C6844" s="150"/>
      <c r="D6844" s="149"/>
      <c r="E6844" s="149"/>
      <c r="F6844" s="149"/>
      <c r="G6844" s="149"/>
      <c r="H6844" s="151"/>
      <c r="I6844" s="149"/>
      <c r="J6844" s="149"/>
      <c r="K6844" s="152"/>
      <c r="L6844" s="149"/>
      <c r="M6844" s="149"/>
      <c r="N6844" s="153"/>
      <c r="O6844" s="153"/>
      <c r="P6844" s="153"/>
    </row>
    <row r="6845" spans="1:16" x14ac:dyDescent="0.35">
      <c r="A6845" s="149"/>
      <c r="B6845" s="149"/>
      <c r="C6845" s="150"/>
      <c r="D6845" s="149"/>
      <c r="E6845" s="149"/>
      <c r="F6845" s="149"/>
      <c r="G6845" s="149"/>
      <c r="H6845" s="151"/>
      <c r="I6845" s="149"/>
      <c r="J6845" s="149"/>
      <c r="K6845" s="152"/>
      <c r="L6845" s="149"/>
      <c r="M6845" s="149"/>
      <c r="N6845" s="153"/>
      <c r="O6845" s="153"/>
      <c r="P6845" s="153"/>
    </row>
    <row r="6846" spans="1:16" x14ac:dyDescent="0.35">
      <c r="A6846" s="149"/>
      <c r="B6846" s="149"/>
      <c r="C6846" s="150"/>
      <c r="D6846" s="149"/>
      <c r="E6846" s="149"/>
      <c r="F6846" s="149"/>
      <c r="G6846" s="149"/>
      <c r="H6846" s="151"/>
      <c r="I6846" s="149"/>
      <c r="J6846" s="149"/>
      <c r="K6846" s="152"/>
      <c r="L6846" s="149"/>
      <c r="M6846" s="149"/>
      <c r="N6846" s="153"/>
      <c r="O6846" s="153"/>
      <c r="P6846" s="153"/>
    </row>
    <row r="6847" spans="1:16" x14ac:dyDescent="0.35">
      <c r="A6847" s="149"/>
      <c r="B6847" s="149"/>
      <c r="C6847" s="150"/>
      <c r="D6847" s="149"/>
      <c r="E6847" s="149"/>
      <c r="F6847" s="149"/>
      <c r="G6847" s="149"/>
      <c r="H6847" s="151"/>
      <c r="I6847" s="149"/>
      <c r="J6847" s="149"/>
      <c r="K6847" s="152"/>
      <c r="L6847" s="149"/>
      <c r="M6847" s="149"/>
      <c r="N6847" s="153"/>
      <c r="O6847" s="153"/>
      <c r="P6847" s="153"/>
    </row>
    <row r="6848" spans="1:16" x14ac:dyDescent="0.35">
      <c r="A6848" s="149"/>
      <c r="B6848" s="149"/>
      <c r="C6848" s="150"/>
      <c r="D6848" s="149"/>
      <c r="E6848" s="149"/>
      <c r="F6848" s="149"/>
      <c r="G6848" s="149"/>
      <c r="H6848" s="151"/>
      <c r="I6848" s="149"/>
      <c r="J6848" s="149"/>
      <c r="K6848" s="152"/>
      <c r="L6848" s="149"/>
      <c r="M6848" s="149"/>
      <c r="N6848" s="153"/>
      <c r="O6848" s="153"/>
      <c r="P6848" s="153"/>
    </row>
    <row r="6849" spans="1:16" x14ac:dyDescent="0.35">
      <c r="A6849" s="149"/>
      <c r="B6849" s="149"/>
      <c r="C6849" s="150"/>
      <c r="D6849" s="149"/>
      <c r="E6849" s="149"/>
      <c r="F6849" s="149"/>
      <c r="G6849" s="149"/>
      <c r="H6849" s="151"/>
      <c r="I6849" s="149"/>
      <c r="J6849" s="149"/>
      <c r="K6849" s="152"/>
      <c r="L6849" s="149"/>
      <c r="M6849" s="149"/>
      <c r="N6849" s="153"/>
      <c r="O6849" s="153"/>
      <c r="P6849" s="153"/>
    </row>
    <row r="6850" spans="1:16" x14ac:dyDescent="0.35">
      <c r="A6850" s="149"/>
      <c r="B6850" s="149"/>
      <c r="C6850" s="150"/>
      <c r="D6850" s="149"/>
      <c r="E6850" s="149"/>
      <c r="F6850" s="149"/>
      <c r="G6850" s="149"/>
      <c r="H6850" s="151"/>
      <c r="I6850" s="149"/>
      <c r="J6850" s="149"/>
      <c r="K6850" s="152"/>
      <c r="L6850" s="149"/>
      <c r="M6850" s="149"/>
      <c r="N6850" s="153"/>
      <c r="O6850" s="153"/>
      <c r="P6850" s="153"/>
    </row>
    <row r="6851" spans="1:16" x14ac:dyDescent="0.35">
      <c r="A6851" s="149"/>
      <c r="B6851" s="149"/>
      <c r="C6851" s="150"/>
      <c r="D6851" s="149"/>
      <c r="E6851" s="149"/>
      <c r="F6851" s="149"/>
      <c r="G6851" s="149"/>
      <c r="H6851" s="151"/>
      <c r="I6851" s="149"/>
      <c r="J6851" s="149"/>
      <c r="K6851" s="152"/>
      <c r="L6851" s="149"/>
      <c r="M6851" s="149"/>
      <c r="N6851" s="153"/>
      <c r="O6851" s="153"/>
      <c r="P6851" s="153"/>
    </row>
    <row r="6852" spans="1:16" x14ac:dyDescent="0.35">
      <c r="A6852" s="149"/>
      <c r="B6852" s="149"/>
      <c r="C6852" s="150"/>
      <c r="D6852" s="149"/>
      <c r="E6852" s="149"/>
      <c r="F6852" s="149"/>
      <c r="G6852" s="149"/>
      <c r="H6852" s="151"/>
      <c r="I6852" s="149"/>
      <c r="J6852" s="149"/>
      <c r="K6852" s="152"/>
      <c r="L6852" s="149"/>
      <c r="M6852" s="149"/>
      <c r="N6852" s="153"/>
      <c r="O6852" s="153"/>
      <c r="P6852" s="153"/>
    </row>
    <row r="6853" spans="1:16" x14ac:dyDescent="0.35">
      <c r="A6853" s="149"/>
      <c r="B6853" s="149"/>
      <c r="C6853" s="150"/>
      <c r="D6853" s="149"/>
      <c r="E6853" s="149"/>
      <c r="F6853" s="149"/>
      <c r="G6853" s="149"/>
      <c r="H6853" s="151"/>
      <c r="I6853" s="149"/>
      <c r="J6853" s="149"/>
      <c r="K6853" s="152"/>
      <c r="L6853" s="149"/>
      <c r="M6853" s="149"/>
      <c r="N6853" s="153"/>
      <c r="O6853" s="153"/>
      <c r="P6853" s="153"/>
    </row>
    <row r="6854" spans="1:16" x14ac:dyDescent="0.35">
      <c r="A6854" s="149"/>
      <c r="B6854" s="149"/>
      <c r="C6854" s="150"/>
      <c r="D6854" s="149"/>
      <c r="E6854" s="149"/>
      <c r="F6854" s="149"/>
      <c r="G6854" s="149"/>
      <c r="H6854" s="151"/>
      <c r="I6854" s="149"/>
      <c r="J6854" s="149"/>
      <c r="K6854" s="152"/>
      <c r="L6854" s="149"/>
      <c r="M6854" s="149"/>
      <c r="N6854" s="153"/>
      <c r="O6854" s="153"/>
      <c r="P6854" s="153"/>
    </row>
    <row r="6855" spans="1:16" x14ac:dyDescent="0.35">
      <c r="A6855" s="149"/>
      <c r="B6855" s="149"/>
      <c r="C6855" s="150"/>
      <c r="D6855" s="149"/>
      <c r="E6855" s="149"/>
      <c r="F6855" s="149"/>
      <c r="G6855" s="149"/>
      <c r="H6855" s="151"/>
      <c r="I6855" s="149"/>
      <c r="J6855" s="149"/>
      <c r="K6855" s="152"/>
      <c r="L6855" s="149"/>
      <c r="M6855" s="149"/>
      <c r="N6855" s="153"/>
      <c r="O6855" s="153"/>
      <c r="P6855" s="153"/>
    </row>
    <row r="6856" spans="1:16" x14ac:dyDescent="0.35">
      <c r="A6856" s="149"/>
      <c r="B6856" s="149"/>
      <c r="C6856" s="150"/>
      <c r="D6856" s="149"/>
      <c r="E6856" s="149"/>
      <c r="F6856" s="149"/>
      <c r="G6856" s="149"/>
      <c r="H6856" s="151"/>
      <c r="I6856" s="149"/>
      <c r="J6856" s="149"/>
      <c r="K6856" s="152"/>
      <c r="L6856" s="149"/>
      <c r="M6856" s="149"/>
      <c r="N6856" s="153"/>
      <c r="O6856" s="153"/>
      <c r="P6856" s="153"/>
    </row>
    <row r="6857" spans="1:16" x14ac:dyDescent="0.35">
      <c r="A6857" s="149"/>
      <c r="B6857" s="149"/>
      <c r="C6857" s="150"/>
      <c r="D6857" s="149"/>
      <c r="E6857" s="149"/>
      <c r="F6857" s="149"/>
      <c r="G6857" s="149"/>
      <c r="H6857" s="151"/>
      <c r="I6857" s="149"/>
      <c r="J6857" s="149"/>
      <c r="K6857" s="152"/>
      <c r="L6857" s="149"/>
      <c r="M6857" s="149"/>
      <c r="N6857" s="153"/>
      <c r="O6857" s="153"/>
      <c r="P6857" s="153"/>
    </row>
    <row r="6858" spans="1:16" x14ac:dyDescent="0.35">
      <c r="A6858" s="149"/>
      <c r="B6858" s="149"/>
      <c r="C6858" s="150"/>
      <c r="D6858" s="149"/>
      <c r="E6858" s="149"/>
      <c r="F6858" s="149"/>
      <c r="G6858" s="149"/>
      <c r="H6858" s="151"/>
      <c r="I6858" s="149"/>
      <c r="J6858" s="149"/>
      <c r="K6858" s="152"/>
      <c r="L6858" s="149"/>
      <c r="M6858" s="149"/>
      <c r="N6858" s="153"/>
      <c r="O6858" s="153"/>
      <c r="P6858" s="153"/>
    </row>
    <row r="6859" spans="1:16" x14ac:dyDescent="0.35">
      <c r="A6859" s="149"/>
      <c r="B6859" s="149"/>
      <c r="C6859" s="150"/>
      <c r="D6859" s="149"/>
      <c r="E6859" s="149"/>
      <c r="F6859" s="149"/>
      <c r="G6859" s="149"/>
      <c r="H6859" s="151"/>
      <c r="I6859" s="149"/>
      <c r="J6859" s="149"/>
      <c r="K6859" s="152"/>
      <c r="L6859" s="149"/>
      <c r="M6859" s="149"/>
      <c r="N6859" s="153"/>
      <c r="O6859" s="153"/>
      <c r="P6859" s="153"/>
    </row>
    <row r="6860" spans="1:16" x14ac:dyDescent="0.35">
      <c r="A6860" s="149"/>
      <c r="B6860" s="149"/>
      <c r="C6860" s="150"/>
      <c r="D6860" s="149"/>
      <c r="E6860" s="149"/>
      <c r="F6860" s="149"/>
      <c r="G6860" s="149"/>
      <c r="H6860" s="151"/>
      <c r="I6860" s="149"/>
      <c r="J6860" s="149"/>
      <c r="K6860" s="152"/>
      <c r="L6860" s="149"/>
      <c r="M6860" s="149"/>
      <c r="N6860" s="153"/>
      <c r="O6860" s="153"/>
      <c r="P6860" s="153"/>
    </row>
    <row r="6861" spans="1:16" x14ac:dyDescent="0.35">
      <c r="A6861" s="149"/>
      <c r="B6861" s="149"/>
      <c r="C6861" s="150"/>
      <c r="D6861" s="149"/>
      <c r="E6861" s="149"/>
      <c r="F6861" s="149"/>
      <c r="G6861" s="149"/>
      <c r="H6861" s="151"/>
      <c r="I6861" s="149"/>
      <c r="J6861" s="149"/>
      <c r="K6861" s="152"/>
      <c r="L6861" s="149"/>
      <c r="M6861" s="149"/>
      <c r="N6861" s="153"/>
      <c r="O6861" s="153"/>
      <c r="P6861" s="153"/>
    </row>
    <row r="6862" spans="1:16" x14ac:dyDescent="0.35">
      <c r="A6862" s="149"/>
      <c r="B6862" s="149"/>
      <c r="C6862" s="150"/>
      <c r="D6862" s="149"/>
      <c r="E6862" s="149"/>
      <c r="F6862" s="149"/>
      <c r="G6862" s="149"/>
      <c r="H6862" s="151"/>
      <c r="I6862" s="149"/>
      <c r="J6862" s="149"/>
      <c r="K6862" s="152"/>
      <c r="L6862" s="149"/>
      <c r="M6862" s="149"/>
      <c r="N6862" s="153"/>
      <c r="O6862" s="153"/>
      <c r="P6862" s="153"/>
    </row>
    <row r="6863" spans="1:16" x14ac:dyDescent="0.35">
      <c r="A6863" s="149"/>
      <c r="B6863" s="149"/>
      <c r="C6863" s="150"/>
      <c r="D6863" s="149"/>
      <c r="E6863" s="149"/>
      <c r="F6863" s="149"/>
      <c r="G6863" s="149"/>
      <c r="H6863" s="151"/>
      <c r="I6863" s="149"/>
      <c r="J6863" s="149"/>
      <c r="K6863" s="152"/>
      <c r="L6863" s="149"/>
      <c r="M6863" s="149"/>
      <c r="N6863" s="153"/>
      <c r="O6863" s="153"/>
      <c r="P6863" s="153"/>
    </row>
    <row r="6864" spans="1:16" x14ac:dyDescent="0.35">
      <c r="A6864" s="149"/>
      <c r="B6864" s="149"/>
      <c r="C6864" s="150"/>
      <c r="D6864" s="149"/>
      <c r="E6864" s="149"/>
      <c r="F6864" s="149"/>
      <c r="G6864" s="149"/>
      <c r="H6864" s="151"/>
      <c r="I6864" s="149"/>
      <c r="J6864" s="149"/>
      <c r="K6864" s="152"/>
      <c r="L6864" s="149"/>
      <c r="M6864" s="149"/>
      <c r="N6864" s="153"/>
      <c r="O6864" s="153"/>
      <c r="P6864" s="153"/>
    </row>
    <row r="6865" spans="1:16" x14ac:dyDescent="0.35">
      <c r="A6865" s="149"/>
      <c r="B6865" s="149"/>
      <c r="C6865" s="150"/>
      <c r="D6865" s="149"/>
      <c r="E6865" s="149"/>
      <c r="F6865" s="149"/>
      <c r="G6865" s="149"/>
      <c r="H6865" s="151"/>
      <c r="I6865" s="149"/>
      <c r="J6865" s="149"/>
      <c r="K6865" s="152"/>
      <c r="L6865" s="149"/>
      <c r="M6865" s="149"/>
      <c r="N6865" s="153"/>
      <c r="O6865" s="153"/>
      <c r="P6865" s="153"/>
    </row>
    <row r="6866" spans="1:16" x14ac:dyDescent="0.35">
      <c r="A6866" s="149"/>
      <c r="B6866" s="149"/>
      <c r="C6866" s="150"/>
      <c r="D6866" s="149"/>
      <c r="E6866" s="149"/>
      <c r="F6866" s="149"/>
      <c r="G6866" s="149"/>
      <c r="H6866" s="151"/>
      <c r="I6866" s="149"/>
      <c r="J6866" s="149"/>
      <c r="K6866" s="152"/>
      <c r="L6866" s="149"/>
      <c r="M6866" s="149"/>
      <c r="N6866" s="153"/>
      <c r="O6866" s="153"/>
      <c r="P6866" s="153"/>
    </row>
    <row r="6867" spans="1:16" x14ac:dyDescent="0.35">
      <c r="A6867" s="149"/>
      <c r="B6867" s="149"/>
      <c r="C6867" s="150"/>
      <c r="D6867" s="149"/>
      <c r="E6867" s="149"/>
      <c r="F6867" s="149"/>
      <c r="G6867" s="149"/>
      <c r="H6867" s="151"/>
      <c r="I6867" s="149"/>
      <c r="J6867" s="149"/>
      <c r="K6867" s="152"/>
      <c r="L6867" s="149"/>
      <c r="M6867" s="149"/>
      <c r="N6867" s="153"/>
      <c r="O6867" s="153"/>
      <c r="P6867" s="153"/>
    </row>
    <row r="6868" spans="1:16" x14ac:dyDescent="0.35">
      <c r="A6868" s="149"/>
      <c r="B6868" s="149"/>
      <c r="C6868" s="150"/>
      <c r="D6868" s="149"/>
      <c r="E6868" s="149"/>
      <c r="F6868" s="149"/>
      <c r="G6868" s="149"/>
      <c r="H6868" s="151"/>
      <c r="I6868" s="149"/>
      <c r="J6868" s="149"/>
      <c r="K6868" s="152"/>
      <c r="L6868" s="149"/>
      <c r="M6868" s="149"/>
      <c r="N6868" s="153"/>
      <c r="O6868" s="153"/>
      <c r="P6868" s="153"/>
    </row>
    <row r="6869" spans="1:16" x14ac:dyDescent="0.35">
      <c r="A6869" s="149"/>
      <c r="B6869" s="149"/>
      <c r="C6869" s="150"/>
      <c r="D6869" s="149"/>
      <c r="E6869" s="149"/>
      <c r="F6869" s="149"/>
      <c r="G6869" s="149"/>
      <c r="H6869" s="151"/>
      <c r="I6869" s="149"/>
      <c r="J6869" s="149"/>
      <c r="K6869" s="152"/>
      <c r="L6869" s="149"/>
      <c r="M6869" s="149"/>
      <c r="N6869" s="153"/>
      <c r="O6869" s="153"/>
      <c r="P6869" s="153"/>
    </row>
    <row r="6870" spans="1:16" x14ac:dyDescent="0.35">
      <c r="A6870" s="149"/>
      <c r="B6870" s="149"/>
      <c r="C6870" s="150"/>
      <c r="D6870" s="149"/>
      <c r="E6870" s="149"/>
      <c r="F6870" s="149"/>
      <c r="G6870" s="149"/>
      <c r="H6870" s="151"/>
      <c r="I6870" s="149"/>
      <c r="J6870" s="149"/>
      <c r="K6870" s="152"/>
      <c r="L6870" s="149"/>
      <c r="M6870" s="149"/>
      <c r="N6870" s="153"/>
      <c r="O6870" s="153"/>
      <c r="P6870" s="153"/>
    </row>
    <row r="6871" spans="1:16" x14ac:dyDescent="0.35">
      <c r="A6871" s="149"/>
      <c r="B6871" s="149"/>
      <c r="C6871" s="150"/>
      <c r="D6871" s="149"/>
      <c r="E6871" s="149"/>
      <c r="F6871" s="149"/>
      <c r="G6871" s="149"/>
      <c r="H6871" s="151"/>
      <c r="I6871" s="149"/>
      <c r="J6871" s="149"/>
      <c r="K6871" s="152"/>
      <c r="L6871" s="149"/>
      <c r="M6871" s="149"/>
      <c r="N6871" s="153"/>
      <c r="O6871" s="153"/>
      <c r="P6871" s="153"/>
    </row>
    <row r="6872" spans="1:16" x14ac:dyDescent="0.35">
      <c r="A6872" s="149"/>
      <c r="B6872" s="149"/>
      <c r="C6872" s="150"/>
      <c r="D6872" s="149"/>
      <c r="E6872" s="149"/>
      <c r="F6872" s="149"/>
      <c r="G6872" s="149"/>
      <c r="H6872" s="151"/>
      <c r="I6872" s="149"/>
      <c r="J6872" s="149"/>
      <c r="K6872" s="152"/>
      <c r="L6872" s="149"/>
      <c r="M6872" s="149"/>
      <c r="N6872" s="153"/>
      <c r="O6872" s="153"/>
      <c r="P6872" s="153"/>
    </row>
    <row r="6873" spans="1:16" x14ac:dyDescent="0.35">
      <c r="A6873" s="149"/>
      <c r="B6873" s="149"/>
      <c r="C6873" s="150"/>
      <c r="D6873" s="149"/>
      <c r="E6873" s="149"/>
      <c r="F6873" s="149"/>
      <c r="G6873" s="149"/>
      <c r="H6873" s="151"/>
      <c r="I6873" s="149"/>
      <c r="J6873" s="149"/>
      <c r="K6873" s="152"/>
      <c r="L6873" s="149"/>
      <c r="M6873" s="149"/>
      <c r="N6873" s="153"/>
      <c r="O6873" s="153"/>
      <c r="P6873" s="153"/>
    </row>
    <row r="6874" spans="1:16" x14ac:dyDescent="0.35">
      <c r="A6874" s="149"/>
      <c r="B6874" s="149"/>
      <c r="C6874" s="150"/>
      <c r="D6874" s="149"/>
      <c r="E6874" s="149"/>
      <c r="F6874" s="149"/>
      <c r="G6874" s="149"/>
      <c r="H6874" s="151"/>
      <c r="I6874" s="149"/>
      <c r="J6874" s="149"/>
      <c r="K6874" s="152"/>
      <c r="L6874" s="149"/>
      <c r="M6874" s="149"/>
      <c r="N6874" s="153"/>
      <c r="O6874" s="153"/>
      <c r="P6874" s="153"/>
    </row>
    <row r="6875" spans="1:16" x14ac:dyDescent="0.35">
      <c r="A6875" s="149"/>
      <c r="B6875" s="149"/>
      <c r="C6875" s="150"/>
      <c r="D6875" s="149"/>
      <c r="E6875" s="149"/>
      <c r="F6875" s="149"/>
      <c r="G6875" s="149"/>
      <c r="H6875" s="151"/>
      <c r="I6875" s="149"/>
      <c r="J6875" s="149"/>
      <c r="K6875" s="152"/>
      <c r="L6875" s="149"/>
      <c r="M6875" s="149"/>
      <c r="N6875" s="153"/>
      <c r="O6875" s="153"/>
      <c r="P6875" s="153"/>
    </row>
    <row r="6876" spans="1:16" x14ac:dyDescent="0.35">
      <c r="A6876" s="149"/>
      <c r="B6876" s="149"/>
      <c r="C6876" s="150"/>
      <c r="D6876" s="149"/>
      <c r="E6876" s="149"/>
      <c r="F6876" s="149"/>
      <c r="G6876" s="149"/>
      <c r="H6876" s="151"/>
      <c r="I6876" s="149"/>
      <c r="J6876" s="149"/>
      <c r="K6876" s="152"/>
      <c r="L6876" s="149"/>
      <c r="M6876" s="149"/>
      <c r="N6876" s="153"/>
      <c r="O6876" s="153"/>
      <c r="P6876" s="153"/>
    </row>
    <row r="6877" spans="1:16" x14ac:dyDescent="0.35">
      <c r="A6877" s="149"/>
      <c r="B6877" s="149"/>
      <c r="C6877" s="150"/>
      <c r="D6877" s="149"/>
      <c r="E6877" s="149"/>
      <c r="F6877" s="149"/>
      <c r="G6877" s="149"/>
      <c r="H6877" s="151"/>
      <c r="I6877" s="149"/>
      <c r="J6877" s="149"/>
      <c r="K6877" s="152"/>
      <c r="L6877" s="149"/>
      <c r="M6877" s="149"/>
      <c r="N6877" s="153"/>
      <c r="O6877" s="153"/>
      <c r="P6877" s="153"/>
    </row>
    <row r="6878" spans="1:16" x14ac:dyDescent="0.35">
      <c r="A6878" s="149"/>
      <c r="B6878" s="149"/>
      <c r="C6878" s="150"/>
      <c r="D6878" s="149"/>
      <c r="E6878" s="149"/>
      <c r="F6878" s="149"/>
      <c r="G6878" s="149"/>
      <c r="H6878" s="151"/>
      <c r="I6878" s="149"/>
      <c r="J6878" s="149"/>
      <c r="K6878" s="152"/>
      <c r="L6878" s="149"/>
      <c r="M6878" s="149"/>
      <c r="N6878" s="153"/>
      <c r="O6878" s="153"/>
      <c r="P6878" s="153"/>
    </row>
    <row r="6879" spans="1:16" x14ac:dyDescent="0.35">
      <c r="A6879" s="149"/>
      <c r="B6879" s="149"/>
      <c r="C6879" s="150"/>
      <c r="D6879" s="149"/>
      <c r="E6879" s="149"/>
      <c r="F6879" s="149"/>
      <c r="G6879" s="149"/>
      <c r="H6879" s="151"/>
      <c r="I6879" s="149"/>
      <c r="J6879" s="149"/>
      <c r="K6879" s="152"/>
      <c r="L6879" s="149"/>
      <c r="M6879" s="149"/>
      <c r="N6879" s="153"/>
      <c r="O6879" s="153"/>
      <c r="P6879" s="153"/>
    </row>
    <row r="6880" spans="1:16" x14ac:dyDescent="0.35">
      <c r="A6880" s="149"/>
      <c r="B6880" s="149"/>
      <c r="C6880" s="150"/>
      <c r="D6880" s="149"/>
      <c r="E6880" s="149"/>
      <c r="F6880" s="149"/>
      <c r="G6880" s="149"/>
      <c r="H6880" s="151"/>
      <c r="I6880" s="149"/>
      <c r="J6880" s="149"/>
      <c r="K6880" s="152"/>
      <c r="L6880" s="149"/>
      <c r="M6880" s="149"/>
      <c r="N6880" s="153"/>
      <c r="O6880" s="153"/>
      <c r="P6880" s="153"/>
    </row>
    <row r="6881" spans="1:16" x14ac:dyDescent="0.35">
      <c r="A6881" s="149"/>
      <c r="B6881" s="149"/>
      <c r="C6881" s="150"/>
      <c r="D6881" s="149"/>
      <c r="E6881" s="149"/>
      <c r="F6881" s="149"/>
      <c r="G6881" s="149"/>
      <c r="H6881" s="151"/>
      <c r="I6881" s="149"/>
      <c r="J6881" s="149"/>
      <c r="K6881" s="152"/>
      <c r="L6881" s="149"/>
      <c r="M6881" s="149"/>
      <c r="N6881" s="153"/>
      <c r="O6881" s="153"/>
      <c r="P6881" s="153"/>
    </row>
    <row r="6882" spans="1:16" x14ac:dyDescent="0.35">
      <c r="A6882" s="149"/>
      <c r="B6882" s="149"/>
      <c r="C6882" s="150"/>
      <c r="D6882" s="149"/>
      <c r="E6882" s="149"/>
      <c r="F6882" s="149"/>
      <c r="G6882" s="149"/>
      <c r="H6882" s="151"/>
      <c r="I6882" s="149"/>
      <c r="J6882" s="149"/>
      <c r="K6882" s="152"/>
      <c r="L6882" s="149"/>
      <c r="M6882" s="149"/>
      <c r="N6882" s="153"/>
      <c r="O6882" s="153"/>
      <c r="P6882" s="153"/>
    </row>
    <row r="6883" spans="1:16" x14ac:dyDescent="0.35">
      <c r="A6883" s="149"/>
      <c r="B6883" s="149"/>
      <c r="C6883" s="150"/>
      <c r="D6883" s="149"/>
      <c r="E6883" s="149"/>
      <c r="F6883" s="149"/>
      <c r="G6883" s="149"/>
      <c r="H6883" s="151"/>
      <c r="I6883" s="149"/>
      <c r="J6883" s="149"/>
      <c r="K6883" s="152"/>
      <c r="L6883" s="149"/>
      <c r="M6883" s="149"/>
      <c r="N6883" s="153"/>
      <c r="O6883" s="153"/>
      <c r="P6883" s="153"/>
    </row>
    <row r="6884" spans="1:16" x14ac:dyDescent="0.35">
      <c r="A6884" s="149"/>
      <c r="B6884" s="149"/>
      <c r="C6884" s="150"/>
      <c r="D6884" s="149"/>
      <c r="E6884" s="149"/>
      <c r="F6884" s="149"/>
      <c r="G6884" s="149"/>
      <c r="H6884" s="151"/>
      <c r="I6884" s="149"/>
      <c r="J6884" s="149"/>
      <c r="K6884" s="152"/>
      <c r="L6884" s="149"/>
      <c r="M6884" s="149"/>
      <c r="N6884" s="153"/>
      <c r="O6884" s="153"/>
      <c r="P6884" s="153"/>
    </row>
    <row r="6885" spans="1:16" x14ac:dyDescent="0.35">
      <c r="A6885" s="149"/>
      <c r="B6885" s="149"/>
      <c r="C6885" s="150"/>
      <c r="D6885" s="149"/>
      <c r="E6885" s="149"/>
      <c r="F6885" s="149"/>
      <c r="G6885" s="149"/>
      <c r="H6885" s="151"/>
      <c r="I6885" s="149"/>
      <c r="J6885" s="149"/>
      <c r="K6885" s="152"/>
      <c r="L6885" s="149"/>
      <c r="M6885" s="149"/>
      <c r="N6885" s="153"/>
      <c r="O6885" s="153"/>
      <c r="P6885" s="153"/>
    </row>
    <row r="6886" spans="1:16" x14ac:dyDescent="0.35">
      <c r="A6886" s="149"/>
      <c r="B6886" s="149"/>
      <c r="C6886" s="150"/>
      <c r="D6886" s="149"/>
      <c r="E6886" s="149"/>
      <c r="F6886" s="149"/>
      <c r="G6886" s="149"/>
      <c r="H6886" s="151"/>
      <c r="I6886" s="149"/>
      <c r="J6886" s="149"/>
      <c r="K6886" s="152"/>
      <c r="L6886" s="149"/>
      <c r="M6886" s="149"/>
      <c r="N6886" s="153"/>
      <c r="O6886" s="153"/>
      <c r="P6886" s="153"/>
    </row>
    <row r="6887" spans="1:16" x14ac:dyDescent="0.35">
      <c r="A6887" s="149"/>
      <c r="B6887" s="149"/>
      <c r="C6887" s="150"/>
      <c r="D6887" s="149"/>
      <c r="E6887" s="149"/>
      <c r="F6887" s="149"/>
      <c r="G6887" s="149"/>
      <c r="H6887" s="151"/>
      <c r="I6887" s="149"/>
      <c r="J6887" s="149"/>
      <c r="K6887" s="152"/>
      <c r="L6887" s="149"/>
      <c r="M6887" s="149"/>
      <c r="N6887" s="153"/>
      <c r="O6887" s="153"/>
      <c r="P6887" s="153"/>
    </row>
    <row r="6888" spans="1:16" x14ac:dyDescent="0.35">
      <c r="A6888" s="149"/>
      <c r="B6888" s="149"/>
      <c r="C6888" s="150"/>
      <c r="D6888" s="149"/>
      <c r="E6888" s="149"/>
      <c r="F6888" s="149"/>
      <c r="G6888" s="149"/>
      <c r="H6888" s="151"/>
      <c r="I6888" s="149"/>
      <c r="J6888" s="149"/>
      <c r="K6888" s="152"/>
      <c r="L6888" s="149"/>
      <c r="M6888" s="149"/>
      <c r="N6888" s="153"/>
      <c r="O6888" s="153"/>
      <c r="P6888" s="153"/>
    </row>
    <row r="6889" spans="1:16" x14ac:dyDescent="0.35">
      <c r="A6889" s="149"/>
      <c r="B6889" s="149"/>
      <c r="C6889" s="150"/>
      <c r="D6889" s="149"/>
      <c r="E6889" s="149"/>
      <c r="F6889" s="149"/>
      <c r="G6889" s="149"/>
      <c r="H6889" s="151"/>
      <c r="I6889" s="149"/>
      <c r="J6889" s="149"/>
      <c r="K6889" s="152"/>
      <c r="L6889" s="149"/>
      <c r="M6889" s="149"/>
      <c r="N6889" s="153"/>
      <c r="O6889" s="153"/>
      <c r="P6889" s="153"/>
    </row>
    <row r="6890" spans="1:16" x14ac:dyDescent="0.35">
      <c r="A6890" s="149"/>
      <c r="B6890" s="149"/>
      <c r="C6890" s="150"/>
      <c r="D6890" s="149"/>
      <c r="E6890" s="149"/>
      <c r="F6890" s="149"/>
      <c r="G6890" s="149"/>
      <c r="H6890" s="151"/>
      <c r="I6890" s="149"/>
      <c r="J6890" s="149"/>
      <c r="K6890" s="152"/>
      <c r="L6890" s="149"/>
      <c r="M6890" s="149"/>
      <c r="N6890" s="153"/>
      <c r="O6890" s="153"/>
      <c r="P6890" s="153"/>
    </row>
    <row r="6891" spans="1:16" x14ac:dyDescent="0.35">
      <c r="A6891" s="149"/>
      <c r="B6891" s="149"/>
      <c r="C6891" s="150"/>
      <c r="D6891" s="149"/>
      <c r="E6891" s="149"/>
      <c r="F6891" s="149"/>
      <c r="G6891" s="149"/>
      <c r="H6891" s="151"/>
      <c r="I6891" s="149"/>
      <c r="J6891" s="149"/>
      <c r="K6891" s="152"/>
      <c r="L6891" s="149"/>
      <c r="M6891" s="149"/>
      <c r="N6891" s="153"/>
      <c r="O6891" s="153"/>
      <c r="P6891" s="153"/>
    </row>
    <row r="6892" spans="1:16" x14ac:dyDescent="0.35">
      <c r="A6892" s="149"/>
      <c r="B6892" s="149"/>
      <c r="C6892" s="150"/>
      <c r="D6892" s="149"/>
      <c r="E6892" s="149"/>
      <c r="F6892" s="149"/>
      <c r="G6892" s="149"/>
      <c r="H6892" s="151"/>
      <c r="I6892" s="149"/>
      <c r="J6892" s="149"/>
      <c r="K6892" s="152"/>
      <c r="L6892" s="149"/>
      <c r="M6892" s="149"/>
      <c r="N6892" s="153"/>
      <c r="O6892" s="153"/>
      <c r="P6892" s="153"/>
    </row>
    <row r="6893" spans="1:16" x14ac:dyDescent="0.35">
      <c r="A6893" s="149"/>
      <c r="B6893" s="149"/>
      <c r="C6893" s="150"/>
      <c r="D6893" s="149"/>
      <c r="E6893" s="149"/>
      <c r="F6893" s="149"/>
      <c r="G6893" s="149"/>
      <c r="H6893" s="151"/>
      <c r="I6893" s="149"/>
      <c r="J6893" s="149"/>
      <c r="K6893" s="152"/>
      <c r="L6893" s="149"/>
      <c r="M6893" s="149"/>
      <c r="N6893" s="153"/>
      <c r="O6893" s="153"/>
      <c r="P6893" s="153"/>
    </row>
    <row r="6894" spans="1:16" x14ac:dyDescent="0.35">
      <c r="A6894" s="149"/>
      <c r="B6894" s="149"/>
      <c r="C6894" s="150"/>
      <c r="D6894" s="149"/>
      <c r="E6894" s="149"/>
      <c r="F6894" s="149"/>
      <c r="G6894" s="149"/>
      <c r="H6894" s="151"/>
      <c r="I6894" s="149"/>
      <c r="J6894" s="149"/>
      <c r="K6894" s="152"/>
      <c r="L6894" s="149"/>
      <c r="M6894" s="149"/>
      <c r="N6894" s="153"/>
      <c r="O6894" s="153"/>
      <c r="P6894" s="153"/>
    </row>
    <row r="6895" spans="1:16" x14ac:dyDescent="0.35">
      <c r="A6895" s="149"/>
      <c r="B6895" s="149"/>
      <c r="C6895" s="150"/>
      <c r="D6895" s="149"/>
      <c r="E6895" s="149"/>
      <c r="F6895" s="149"/>
      <c r="G6895" s="149"/>
      <c r="H6895" s="151"/>
      <c r="I6895" s="149"/>
      <c r="J6895" s="149"/>
      <c r="K6895" s="152"/>
      <c r="L6895" s="149"/>
      <c r="M6895" s="149"/>
      <c r="N6895" s="153"/>
      <c r="O6895" s="153"/>
      <c r="P6895" s="153"/>
    </row>
    <row r="6896" spans="1:16" x14ac:dyDescent="0.35">
      <c r="A6896" s="149"/>
      <c r="B6896" s="149"/>
      <c r="C6896" s="150"/>
      <c r="D6896" s="149"/>
      <c r="E6896" s="149"/>
      <c r="F6896" s="149"/>
      <c r="G6896" s="149"/>
      <c r="H6896" s="151"/>
      <c r="I6896" s="149"/>
      <c r="J6896" s="149"/>
      <c r="K6896" s="152"/>
      <c r="L6896" s="149"/>
      <c r="M6896" s="149"/>
      <c r="N6896" s="153"/>
      <c r="O6896" s="153"/>
      <c r="P6896" s="153"/>
    </row>
    <row r="6897" spans="1:16" x14ac:dyDescent="0.35">
      <c r="A6897" s="149"/>
      <c r="B6897" s="149"/>
      <c r="C6897" s="150"/>
      <c r="D6897" s="149"/>
      <c r="E6897" s="149"/>
      <c r="F6897" s="149"/>
      <c r="G6897" s="149"/>
      <c r="H6897" s="151"/>
      <c r="I6897" s="149"/>
      <c r="J6897" s="149"/>
      <c r="K6897" s="152"/>
      <c r="L6897" s="149"/>
      <c r="M6897" s="149"/>
      <c r="N6897" s="153"/>
      <c r="O6897" s="153"/>
      <c r="P6897" s="153"/>
    </row>
    <row r="6898" spans="1:16" x14ac:dyDescent="0.35">
      <c r="A6898" s="149"/>
      <c r="B6898" s="149"/>
      <c r="C6898" s="150"/>
      <c r="D6898" s="149"/>
      <c r="E6898" s="149"/>
      <c r="F6898" s="149"/>
      <c r="G6898" s="149"/>
      <c r="H6898" s="151"/>
      <c r="I6898" s="149"/>
      <c r="J6898" s="149"/>
      <c r="K6898" s="152"/>
      <c r="L6898" s="149"/>
      <c r="M6898" s="149"/>
      <c r="N6898" s="153"/>
      <c r="O6898" s="153"/>
      <c r="P6898" s="153"/>
    </row>
    <row r="6899" spans="1:16" x14ac:dyDescent="0.35">
      <c r="A6899" s="149"/>
      <c r="B6899" s="149"/>
      <c r="C6899" s="150"/>
      <c r="D6899" s="149"/>
      <c r="E6899" s="149"/>
      <c r="F6899" s="149"/>
      <c r="G6899" s="149"/>
      <c r="H6899" s="151"/>
      <c r="I6899" s="149"/>
      <c r="J6899" s="149"/>
      <c r="K6899" s="152"/>
      <c r="L6899" s="149"/>
      <c r="M6899" s="149"/>
      <c r="N6899" s="153"/>
      <c r="O6899" s="153"/>
      <c r="P6899" s="153"/>
    </row>
    <row r="6900" spans="1:16" x14ac:dyDescent="0.35">
      <c r="A6900" s="149"/>
      <c r="B6900" s="149"/>
      <c r="C6900" s="150"/>
      <c r="D6900" s="149"/>
      <c r="E6900" s="149"/>
      <c r="F6900" s="149"/>
      <c r="G6900" s="149"/>
      <c r="H6900" s="151"/>
      <c r="I6900" s="149"/>
      <c r="J6900" s="149"/>
      <c r="K6900" s="152"/>
      <c r="L6900" s="149"/>
      <c r="M6900" s="149"/>
      <c r="N6900" s="153"/>
      <c r="O6900" s="153"/>
      <c r="P6900" s="153"/>
    </row>
    <row r="6901" spans="1:16" x14ac:dyDescent="0.35">
      <c r="A6901" s="149"/>
      <c r="B6901" s="149"/>
      <c r="C6901" s="150"/>
      <c r="D6901" s="149"/>
      <c r="E6901" s="149"/>
      <c r="F6901" s="149"/>
      <c r="G6901" s="149"/>
      <c r="H6901" s="151"/>
      <c r="I6901" s="149"/>
      <c r="J6901" s="149"/>
      <c r="K6901" s="152"/>
      <c r="L6901" s="149"/>
      <c r="M6901" s="149"/>
      <c r="N6901" s="153"/>
      <c r="O6901" s="153"/>
      <c r="P6901" s="153"/>
    </row>
    <row r="6902" spans="1:16" x14ac:dyDescent="0.35">
      <c r="A6902" s="149"/>
      <c r="B6902" s="149"/>
      <c r="C6902" s="150"/>
      <c r="D6902" s="149"/>
      <c r="E6902" s="149"/>
      <c r="F6902" s="149"/>
      <c r="G6902" s="149"/>
      <c r="H6902" s="151"/>
      <c r="I6902" s="149"/>
      <c r="J6902" s="149"/>
      <c r="K6902" s="152"/>
      <c r="L6902" s="149"/>
      <c r="M6902" s="149"/>
      <c r="N6902" s="153"/>
      <c r="O6902" s="153"/>
      <c r="P6902" s="153"/>
    </row>
    <row r="6903" spans="1:16" x14ac:dyDescent="0.35">
      <c r="A6903" s="149"/>
      <c r="B6903" s="149"/>
      <c r="C6903" s="150"/>
      <c r="D6903" s="149"/>
      <c r="E6903" s="149"/>
      <c r="F6903" s="149"/>
      <c r="G6903" s="149"/>
      <c r="H6903" s="151"/>
      <c r="I6903" s="149"/>
      <c r="J6903" s="149"/>
      <c r="K6903" s="152"/>
      <c r="L6903" s="149"/>
      <c r="M6903" s="149"/>
      <c r="N6903" s="153"/>
      <c r="O6903" s="153"/>
      <c r="P6903" s="153"/>
    </row>
    <row r="6904" spans="1:16" x14ac:dyDescent="0.35">
      <c r="A6904" s="149"/>
      <c r="B6904" s="149"/>
      <c r="C6904" s="150"/>
      <c r="D6904" s="149"/>
      <c r="E6904" s="149"/>
      <c r="F6904" s="149"/>
      <c r="G6904" s="149"/>
      <c r="H6904" s="151"/>
      <c r="I6904" s="149"/>
      <c r="J6904" s="149"/>
      <c r="K6904" s="152"/>
      <c r="L6904" s="149"/>
      <c r="M6904" s="149"/>
      <c r="N6904" s="153"/>
      <c r="O6904" s="153"/>
      <c r="P6904" s="153"/>
    </row>
    <row r="6905" spans="1:16" x14ac:dyDescent="0.35">
      <c r="A6905" s="149"/>
      <c r="B6905" s="149"/>
      <c r="C6905" s="150"/>
      <c r="D6905" s="149"/>
      <c r="E6905" s="149"/>
      <c r="F6905" s="149"/>
      <c r="G6905" s="149"/>
      <c r="H6905" s="151"/>
      <c r="I6905" s="149"/>
      <c r="J6905" s="149"/>
      <c r="K6905" s="152"/>
      <c r="L6905" s="149"/>
      <c r="M6905" s="149"/>
      <c r="N6905" s="153"/>
      <c r="O6905" s="153"/>
      <c r="P6905" s="153"/>
    </row>
    <row r="6906" spans="1:16" x14ac:dyDescent="0.35">
      <c r="A6906" s="149"/>
      <c r="B6906" s="149"/>
      <c r="C6906" s="150"/>
      <c r="D6906" s="149"/>
      <c r="E6906" s="149"/>
      <c r="F6906" s="149"/>
      <c r="G6906" s="149"/>
      <c r="H6906" s="151"/>
      <c r="I6906" s="149"/>
      <c r="J6906" s="149"/>
      <c r="K6906" s="152"/>
      <c r="L6906" s="149"/>
      <c r="M6906" s="149"/>
      <c r="N6906" s="153"/>
      <c r="O6906" s="153"/>
      <c r="P6906" s="153"/>
    </row>
    <row r="6907" spans="1:16" x14ac:dyDescent="0.35">
      <c r="A6907" s="149"/>
      <c r="B6907" s="149"/>
      <c r="C6907" s="150"/>
      <c r="D6907" s="149"/>
      <c r="E6907" s="149"/>
      <c r="F6907" s="149"/>
      <c r="G6907" s="149"/>
      <c r="H6907" s="151"/>
      <c r="I6907" s="149"/>
      <c r="J6907" s="149"/>
      <c r="K6907" s="152"/>
      <c r="L6907" s="149"/>
      <c r="M6907" s="149"/>
      <c r="N6907" s="153"/>
      <c r="O6907" s="153"/>
      <c r="P6907" s="153"/>
    </row>
    <row r="6908" spans="1:16" x14ac:dyDescent="0.35">
      <c r="A6908" s="149"/>
      <c r="B6908" s="149"/>
      <c r="C6908" s="150"/>
      <c r="D6908" s="149"/>
      <c r="E6908" s="149"/>
      <c r="F6908" s="149"/>
      <c r="G6908" s="149"/>
      <c r="H6908" s="151"/>
      <c r="I6908" s="149"/>
      <c r="J6908" s="149"/>
      <c r="K6908" s="152"/>
      <c r="L6908" s="149"/>
      <c r="M6908" s="149"/>
      <c r="N6908" s="153"/>
      <c r="O6908" s="153"/>
      <c r="P6908" s="153"/>
    </row>
    <row r="6909" spans="1:16" x14ac:dyDescent="0.35">
      <c r="A6909" s="149"/>
      <c r="B6909" s="149"/>
      <c r="C6909" s="150"/>
      <c r="D6909" s="149"/>
      <c r="E6909" s="149"/>
      <c r="F6909" s="149"/>
      <c r="G6909" s="149"/>
      <c r="H6909" s="151"/>
      <c r="I6909" s="149"/>
      <c r="J6909" s="149"/>
      <c r="K6909" s="152"/>
      <c r="L6909" s="149"/>
      <c r="M6909" s="149"/>
      <c r="N6909" s="153"/>
      <c r="O6909" s="153"/>
      <c r="P6909" s="153"/>
    </row>
    <row r="6910" spans="1:16" x14ac:dyDescent="0.35">
      <c r="A6910" s="149"/>
      <c r="B6910" s="149"/>
      <c r="C6910" s="150"/>
      <c r="D6910" s="149"/>
      <c r="E6910" s="149"/>
      <c r="F6910" s="149"/>
      <c r="G6910" s="149"/>
      <c r="H6910" s="151"/>
      <c r="I6910" s="149"/>
      <c r="J6910" s="149"/>
      <c r="K6910" s="152"/>
      <c r="L6910" s="149"/>
      <c r="M6910" s="149"/>
      <c r="N6910" s="153"/>
      <c r="O6910" s="153"/>
      <c r="P6910" s="153"/>
    </row>
    <row r="6911" spans="1:16" x14ac:dyDescent="0.35">
      <c r="A6911" s="149"/>
      <c r="B6911" s="149"/>
      <c r="C6911" s="150"/>
      <c r="D6911" s="149"/>
      <c r="E6911" s="149"/>
      <c r="F6911" s="149"/>
      <c r="G6911" s="149"/>
      <c r="H6911" s="151"/>
      <c r="I6911" s="149"/>
      <c r="J6911" s="149"/>
      <c r="K6911" s="152"/>
      <c r="L6911" s="149"/>
      <c r="M6911" s="149"/>
      <c r="N6911" s="153"/>
      <c r="O6911" s="153"/>
      <c r="P6911" s="153"/>
    </row>
    <row r="6912" spans="1:16" x14ac:dyDescent="0.35">
      <c r="A6912" s="149"/>
      <c r="B6912" s="149"/>
      <c r="C6912" s="150"/>
      <c r="D6912" s="149"/>
      <c r="E6912" s="149"/>
      <c r="F6912" s="149"/>
      <c r="G6912" s="149"/>
      <c r="H6912" s="151"/>
      <c r="I6912" s="149"/>
      <c r="J6912" s="149"/>
      <c r="K6912" s="152"/>
      <c r="L6912" s="149"/>
      <c r="M6912" s="149"/>
      <c r="N6912" s="153"/>
      <c r="O6912" s="153"/>
      <c r="P6912" s="153"/>
    </row>
    <row r="6913" spans="1:16" x14ac:dyDescent="0.35">
      <c r="A6913" s="149"/>
      <c r="B6913" s="149"/>
      <c r="C6913" s="150"/>
      <c r="D6913" s="149"/>
      <c r="E6913" s="149"/>
      <c r="F6913" s="149"/>
      <c r="G6913" s="149"/>
      <c r="H6913" s="151"/>
      <c r="I6913" s="149"/>
      <c r="J6913" s="149"/>
      <c r="K6913" s="152"/>
      <c r="L6913" s="149"/>
      <c r="M6913" s="149"/>
      <c r="N6913" s="153"/>
      <c r="O6913" s="153"/>
      <c r="P6913" s="153"/>
    </row>
    <row r="6914" spans="1:16" x14ac:dyDescent="0.35">
      <c r="A6914" s="149"/>
      <c r="B6914" s="149"/>
      <c r="C6914" s="150"/>
      <c r="D6914" s="149"/>
      <c r="E6914" s="149"/>
      <c r="F6914" s="149"/>
      <c r="G6914" s="149"/>
      <c r="H6914" s="151"/>
      <c r="I6914" s="149"/>
      <c r="J6914" s="149"/>
      <c r="K6914" s="152"/>
      <c r="L6914" s="149"/>
      <c r="M6914" s="149"/>
      <c r="N6914" s="153"/>
      <c r="O6914" s="153"/>
      <c r="P6914" s="153"/>
    </row>
    <row r="6915" spans="1:16" x14ac:dyDescent="0.35">
      <c r="A6915" s="149"/>
      <c r="B6915" s="149"/>
      <c r="C6915" s="150"/>
      <c r="D6915" s="149"/>
      <c r="E6915" s="149"/>
      <c r="F6915" s="149"/>
      <c r="G6915" s="149"/>
      <c r="H6915" s="151"/>
      <c r="I6915" s="149"/>
      <c r="J6915" s="149"/>
      <c r="K6915" s="152"/>
      <c r="L6915" s="149"/>
      <c r="M6915" s="149"/>
      <c r="N6915" s="153"/>
      <c r="O6915" s="153"/>
      <c r="P6915" s="153"/>
    </row>
    <row r="6916" spans="1:16" x14ac:dyDescent="0.35">
      <c r="A6916" s="149"/>
      <c r="B6916" s="149"/>
      <c r="C6916" s="150"/>
      <c r="D6916" s="149"/>
      <c r="E6916" s="149"/>
      <c r="F6916" s="149"/>
      <c r="G6916" s="149"/>
      <c r="H6916" s="151"/>
      <c r="I6916" s="149"/>
      <c r="J6916" s="149"/>
      <c r="K6916" s="152"/>
      <c r="L6916" s="149"/>
      <c r="M6916" s="149"/>
      <c r="N6916" s="153"/>
      <c r="O6916" s="153"/>
      <c r="P6916" s="153"/>
    </row>
    <row r="6917" spans="1:16" x14ac:dyDescent="0.35">
      <c r="A6917" s="149"/>
      <c r="B6917" s="149"/>
      <c r="C6917" s="150"/>
      <c r="D6917" s="149"/>
      <c r="E6917" s="149"/>
      <c r="F6917" s="149"/>
      <c r="G6917" s="149"/>
      <c r="H6917" s="151"/>
      <c r="I6917" s="149"/>
      <c r="J6917" s="149"/>
      <c r="K6917" s="152"/>
      <c r="L6917" s="149"/>
      <c r="M6917" s="149"/>
      <c r="N6917" s="153"/>
      <c r="O6917" s="153"/>
      <c r="P6917" s="153"/>
    </row>
    <row r="6918" spans="1:16" x14ac:dyDescent="0.35">
      <c r="A6918" s="149"/>
      <c r="B6918" s="149"/>
      <c r="C6918" s="150"/>
      <c r="D6918" s="149"/>
      <c r="E6918" s="149"/>
      <c r="F6918" s="149"/>
      <c r="G6918" s="149"/>
      <c r="H6918" s="151"/>
      <c r="I6918" s="149"/>
      <c r="J6918" s="149"/>
      <c r="K6918" s="152"/>
      <c r="L6918" s="149"/>
      <c r="M6918" s="149"/>
      <c r="N6918" s="153"/>
      <c r="O6918" s="153"/>
      <c r="P6918" s="153"/>
    </row>
    <row r="6919" spans="1:16" x14ac:dyDescent="0.35">
      <c r="A6919" s="149"/>
      <c r="B6919" s="149"/>
      <c r="C6919" s="150"/>
      <c r="D6919" s="149"/>
      <c r="E6919" s="149"/>
      <c r="F6919" s="149"/>
      <c r="G6919" s="149"/>
      <c r="H6919" s="151"/>
      <c r="I6919" s="149"/>
      <c r="J6919" s="149"/>
      <c r="K6919" s="152"/>
      <c r="L6919" s="149"/>
      <c r="M6919" s="149"/>
      <c r="N6919" s="153"/>
      <c r="O6919" s="153"/>
      <c r="P6919" s="153"/>
    </row>
    <row r="6920" spans="1:16" x14ac:dyDescent="0.35">
      <c r="A6920" s="149"/>
      <c r="B6920" s="149"/>
      <c r="C6920" s="150"/>
      <c r="D6920" s="149"/>
      <c r="E6920" s="149"/>
      <c r="F6920" s="149"/>
      <c r="G6920" s="149"/>
      <c r="H6920" s="151"/>
      <c r="I6920" s="149"/>
      <c r="J6920" s="149"/>
      <c r="K6920" s="152"/>
      <c r="L6920" s="149"/>
      <c r="M6920" s="149"/>
      <c r="N6920" s="153"/>
      <c r="O6920" s="153"/>
      <c r="P6920" s="153"/>
    </row>
    <row r="6921" spans="1:16" x14ac:dyDescent="0.35">
      <c r="A6921" s="149"/>
      <c r="B6921" s="149"/>
      <c r="C6921" s="150"/>
      <c r="D6921" s="149"/>
      <c r="E6921" s="149"/>
      <c r="F6921" s="149"/>
      <c r="G6921" s="149"/>
      <c r="H6921" s="151"/>
      <c r="I6921" s="149"/>
      <c r="J6921" s="149"/>
      <c r="K6921" s="152"/>
      <c r="L6921" s="149"/>
      <c r="M6921" s="149"/>
      <c r="N6921" s="153"/>
      <c r="O6921" s="153"/>
      <c r="P6921" s="153"/>
    </row>
    <row r="6922" spans="1:16" x14ac:dyDescent="0.35">
      <c r="A6922" s="149"/>
      <c r="B6922" s="149"/>
      <c r="C6922" s="150"/>
      <c r="D6922" s="149"/>
      <c r="E6922" s="149"/>
      <c r="F6922" s="149"/>
      <c r="G6922" s="149"/>
      <c r="H6922" s="151"/>
      <c r="I6922" s="149"/>
      <c r="J6922" s="149"/>
      <c r="K6922" s="152"/>
      <c r="L6922" s="149"/>
      <c r="M6922" s="149"/>
      <c r="N6922" s="153"/>
      <c r="O6922" s="153"/>
      <c r="P6922" s="153"/>
    </row>
    <row r="6923" spans="1:16" x14ac:dyDescent="0.35">
      <c r="A6923" s="149"/>
      <c r="B6923" s="149"/>
      <c r="C6923" s="150"/>
      <c r="D6923" s="149"/>
      <c r="E6923" s="149"/>
      <c r="F6923" s="149"/>
      <c r="G6923" s="149"/>
      <c r="H6923" s="151"/>
      <c r="I6923" s="149"/>
      <c r="J6923" s="149"/>
      <c r="K6923" s="152"/>
      <c r="L6923" s="149"/>
      <c r="M6923" s="149"/>
      <c r="N6923" s="153"/>
      <c r="O6923" s="153"/>
      <c r="P6923" s="153"/>
    </row>
    <row r="6924" spans="1:16" x14ac:dyDescent="0.35">
      <c r="A6924" s="149"/>
      <c r="B6924" s="149"/>
      <c r="C6924" s="150"/>
      <c r="D6924" s="149"/>
      <c r="E6924" s="149"/>
      <c r="F6924" s="149"/>
      <c r="G6924" s="149"/>
      <c r="H6924" s="151"/>
      <c r="I6924" s="149"/>
      <c r="J6924" s="149"/>
      <c r="K6924" s="152"/>
      <c r="L6924" s="149"/>
      <c r="M6924" s="149"/>
      <c r="N6924" s="153"/>
      <c r="O6924" s="153"/>
      <c r="P6924" s="153"/>
    </row>
    <row r="6925" spans="1:16" x14ac:dyDescent="0.35">
      <c r="A6925" s="149"/>
      <c r="B6925" s="149"/>
      <c r="C6925" s="150"/>
      <c r="D6925" s="149"/>
      <c r="E6925" s="149"/>
      <c r="F6925" s="149"/>
      <c r="G6925" s="149"/>
      <c r="H6925" s="151"/>
      <c r="I6925" s="149"/>
      <c r="J6925" s="149"/>
      <c r="K6925" s="152"/>
      <c r="L6925" s="149"/>
      <c r="M6925" s="149"/>
      <c r="N6925" s="153"/>
      <c r="O6925" s="153"/>
      <c r="P6925" s="153"/>
    </row>
    <row r="6926" spans="1:16" x14ac:dyDescent="0.35">
      <c r="A6926" s="149"/>
      <c r="B6926" s="149"/>
      <c r="C6926" s="150"/>
      <c r="D6926" s="149"/>
      <c r="E6926" s="149"/>
      <c r="F6926" s="149"/>
      <c r="G6926" s="149"/>
      <c r="H6926" s="151"/>
      <c r="I6926" s="149"/>
      <c r="J6926" s="149"/>
      <c r="K6926" s="152"/>
      <c r="L6926" s="149"/>
      <c r="M6926" s="149"/>
      <c r="N6926" s="153"/>
      <c r="O6926" s="153"/>
      <c r="P6926" s="153"/>
    </row>
    <row r="6927" spans="1:16" x14ac:dyDescent="0.35">
      <c r="A6927" s="149"/>
      <c r="B6927" s="149"/>
      <c r="C6927" s="150"/>
      <c r="D6927" s="149"/>
      <c r="E6927" s="149"/>
      <c r="F6927" s="149"/>
      <c r="G6927" s="149"/>
      <c r="H6927" s="151"/>
      <c r="I6927" s="149"/>
      <c r="J6927" s="149"/>
      <c r="K6927" s="152"/>
      <c r="L6927" s="149"/>
      <c r="M6927" s="149"/>
      <c r="N6927" s="153"/>
      <c r="O6927" s="153"/>
      <c r="P6927" s="153"/>
    </row>
    <row r="6928" spans="1:16" x14ac:dyDescent="0.35">
      <c r="A6928" s="149"/>
      <c r="B6928" s="149"/>
      <c r="C6928" s="150"/>
      <c r="D6928" s="149"/>
      <c r="E6928" s="149"/>
      <c r="F6928" s="149"/>
      <c r="G6928" s="149"/>
      <c r="H6928" s="151"/>
      <c r="I6928" s="149"/>
      <c r="J6928" s="149"/>
      <c r="K6928" s="152"/>
      <c r="L6928" s="149"/>
      <c r="M6928" s="149"/>
      <c r="N6928" s="153"/>
      <c r="O6928" s="153"/>
      <c r="P6928" s="153"/>
    </row>
    <row r="6929" spans="1:16" x14ac:dyDescent="0.35">
      <c r="A6929" s="149"/>
      <c r="B6929" s="149"/>
      <c r="C6929" s="150"/>
      <c r="D6929" s="149"/>
      <c r="E6929" s="149"/>
      <c r="F6929" s="149"/>
      <c r="G6929" s="149"/>
      <c r="H6929" s="151"/>
      <c r="I6929" s="149"/>
      <c r="J6929" s="149"/>
      <c r="K6929" s="152"/>
      <c r="L6929" s="149"/>
      <c r="M6929" s="149"/>
      <c r="N6929" s="153"/>
      <c r="O6929" s="153"/>
      <c r="P6929" s="153"/>
    </row>
    <row r="6930" spans="1:16" x14ac:dyDescent="0.35">
      <c r="A6930" s="149"/>
      <c r="B6930" s="149"/>
      <c r="C6930" s="150"/>
      <c r="D6930" s="149"/>
      <c r="E6930" s="149"/>
      <c r="F6930" s="149"/>
      <c r="G6930" s="149"/>
      <c r="H6930" s="151"/>
      <c r="I6930" s="149"/>
      <c r="J6930" s="149"/>
      <c r="K6930" s="152"/>
      <c r="L6930" s="149"/>
      <c r="M6930" s="149"/>
      <c r="N6930" s="153"/>
      <c r="O6930" s="153"/>
      <c r="P6930" s="153"/>
    </row>
    <row r="6931" spans="1:16" x14ac:dyDescent="0.35">
      <c r="A6931" s="149"/>
      <c r="B6931" s="149"/>
      <c r="C6931" s="150"/>
      <c r="D6931" s="149"/>
      <c r="E6931" s="149"/>
      <c r="F6931" s="149"/>
      <c r="G6931" s="149"/>
      <c r="H6931" s="151"/>
      <c r="I6931" s="149"/>
      <c r="J6931" s="149"/>
      <c r="K6931" s="152"/>
      <c r="L6931" s="149"/>
      <c r="M6931" s="149"/>
      <c r="N6931" s="153"/>
      <c r="O6931" s="153"/>
      <c r="P6931" s="153"/>
    </row>
    <row r="6932" spans="1:16" x14ac:dyDescent="0.35">
      <c r="A6932" s="149"/>
      <c r="B6932" s="149"/>
      <c r="C6932" s="150"/>
      <c r="D6932" s="149"/>
      <c r="E6932" s="149"/>
      <c r="F6932" s="149"/>
      <c r="G6932" s="149"/>
      <c r="H6932" s="151"/>
      <c r="I6932" s="149"/>
      <c r="J6932" s="149"/>
      <c r="K6932" s="152"/>
      <c r="L6932" s="149"/>
      <c r="M6932" s="149"/>
      <c r="N6932" s="153"/>
      <c r="O6932" s="153"/>
      <c r="P6932" s="153"/>
    </row>
    <row r="6933" spans="1:16" x14ac:dyDescent="0.35">
      <c r="A6933" s="149"/>
      <c r="B6933" s="149"/>
      <c r="C6933" s="150"/>
      <c r="D6933" s="149"/>
      <c r="E6933" s="149"/>
      <c r="F6933" s="149"/>
      <c r="G6933" s="149"/>
      <c r="H6933" s="151"/>
      <c r="I6933" s="149"/>
      <c r="J6933" s="149"/>
      <c r="K6933" s="152"/>
      <c r="L6933" s="149"/>
      <c r="M6933" s="149"/>
      <c r="N6933" s="153"/>
      <c r="O6933" s="153"/>
      <c r="P6933" s="153"/>
    </row>
    <row r="6934" spans="1:16" x14ac:dyDescent="0.35">
      <c r="A6934" s="149"/>
      <c r="B6934" s="149"/>
      <c r="C6934" s="150"/>
      <c r="D6934" s="149"/>
      <c r="E6934" s="149"/>
      <c r="F6934" s="149"/>
      <c r="G6934" s="149"/>
      <c r="H6934" s="151"/>
      <c r="I6934" s="149"/>
      <c r="J6934" s="149"/>
      <c r="K6934" s="152"/>
      <c r="L6934" s="149"/>
      <c r="M6934" s="149"/>
      <c r="N6934" s="153"/>
      <c r="O6934" s="153"/>
      <c r="P6934" s="153"/>
    </row>
    <row r="6935" spans="1:16" x14ac:dyDescent="0.35">
      <c r="A6935" s="149"/>
      <c r="B6935" s="149"/>
      <c r="C6935" s="150"/>
      <c r="D6935" s="149"/>
      <c r="E6935" s="149"/>
      <c r="F6935" s="149"/>
      <c r="G6935" s="149"/>
      <c r="H6935" s="151"/>
      <c r="I6935" s="149"/>
      <c r="J6935" s="149"/>
      <c r="K6935" s="152"/>
      <c r="L6935" s="149"/>
      <c r="M6935" s="149"/>
      <c r="N6935" s="153"/>
      <c r="O6935" s="153"/>
      <c r="P6935" s="153"/>
    </row>
    <row r="6936" spans="1:16" x14ac:dyDescent="0.35">
      <c r="A6936" s="149"/>
      <c r="B6936" s="149"/>
      <c r="C6936" s="150"/>
      <c r="D6936" s="149"/>
      <c r="E6936" s="149"/>
      <c r="F6936" s="149"/>
      <c r="G6936" s="149"/>
      <c r="H6936" s="151"/>
      <c r="I6936" s="149"/>
      <c r="J6936" s="149"/>
      <c r="K6936" s="152"/>
      <c r="L6936" s="149"/>
      <c r="M6936" s="149"/>
      <c r="N6936" s="153"/>
      <c r="O6936" s="153"/>
      <c r="P6936" s="153"/>
    </row>
    <row r="6937" spans="1:16" x14ac:dyDescent="0.35">
      <c r="A6937" s="149"/>
      <c r="B6937" s="149"/>
      <c r="C6937" s="150"/>
      <c r="D6937" s="149"/>
      <c r="E6937" s="149"/>
      <c r="F6937" s="149"/>
      <c r="G6937" s="149"/>
      <c r="H6937" s="151"/>
      <c r="I6937" s="149"/>
      <c r="J6937" s="149"/>
      <c r="K6937" s="152"/>
      <c r="L6937" s="149"/>
      <c r="M6937" s="149"/>
      <c r="N6937" s="153"/>
      <c r="O6937" s="153"/>
      <c r="P6937" s="153"/>
    </row>
    <row r="6938" spans="1:16" x14ac:dyDescent="0.35">
      <c r="A6938" s="149"/>
      <c r="B6938" s="149"/>
      <c r="C6938" s="150"/>
      <c r="D6938" s="149"/>
      <c r="E6938" s="149"/>
      <c r="F6938" s="149"/>
      <c r="G6938" s="149"/>
      <c r="H6938" s="151"/>
      <c r="I6938" s="149"/>
      <c r="J6938" s="149"/>
      <c r="K6938" s="152"/>
      <c r="L6938" s="149"/>
      <c r="M6938" s="149"/>
      <c r="N6938" s="153"/>
      <c r="O6938" s="153"/>
      <c r="P6938" s="153"/>
    </row>
    <row r="6939" spans="1:16" x14ac:dyDescent="0.35">
      <c r="A6939" s="149"/>
      <c r="B6939" s="149"/>
      <c r="C6939" s="150"/>
      <c r="D6939" s="149"/>
      <c r="E6939" s="149"/>
      <c r="F6939" s="149"/>
      <c r="G6939" s="149"/>
      <c r="H6939" s="151"/>
      <c r="I6939" s="149"/>
      <c r="J6939" s="149"/>
      <c r="K6939" s="152"/>
      <c r="L6939" s="149"/>
      <c r="M6939" s="149"/>
      <c r="N6939" s="153"/>
      <c r="O6939" s="153"/>
      <c r="P6939" s="153"/>
    </row>
    <row r="6940" spans="1:16" x14ac:dyDescent="0.35">
      <c r="A6940" s="149"/>
      <c r="B6940" s="149"/>
      <c r="C6940" s="150"/>
      <c r="D6940" s="149"/>
      <c r="E6940" s="149"/>
      <c r="F6940" s="149"/>
      <c r="G6940" s="149"/>
      <c r="H6940" s="151"/>
      <c r="I6940" s="149"/>
      <c r="J6940" s="149"/>
      <c r="K6940" s="152"/>
      <c r="L6940" s="149"/>
      <c r="M6940" s="149"/>
      <c r="N6940" s="153"/>
      <c r="O6940" s="153"/>
      <c r="P6940" s="153"/>
    </row>
    <row r="6941" spans="1:16" x14ac:dyDescent="0.35">
      <c r="A6941" s="149"/>
      <c r="B6941" s="149"/>
      <c r="C6941" s="150"/>
      <c r="D6941" s="149"/>
      <c r="E6941" s="149"/>
      <c r="F6941" s="149"/>
      <c r="G6941" s="149"/>
      <c r="H6941" s="151"/>
      <c r="I6941" s="149"/>
      <c r="J6941" s="149"/>
      <c r="K6941" s="152"/>
      <c r="L6941" s="149"/>
      <c r="M6941" s="149"/>
      <c r="N6941" s="153"/>
      <c r="O6941" s="153"/>
      <c r="P6941" s="153"/>
    </row>
    <row r="6942" spans="1:16" x14ac:dyDescent="0.35">
      <c r="A6942" s="149"/>
      <c r="B6942" s="149"/>
      <c r="C6942" s="150"/>
      <c r="D6942" s="149"/>
      <c r="E6942" s="149"/>
      <c r="F6942" s="149"/>
      <c r="G6942" s="149"/>
      <c r="H6942" s="151"/>
      <c r="I6942" s="149"/>
      <c r="J6942" s="149"/>
      <c r="K6942" s="152"/>
      <c r="L6942" s="149"/>
      <c r="M6942" s="149"/>
      <c r="N6942" s="153"/>
      <c r="O6942" s="153"/>
      <c r="P6942" s="153"/>
    </row>
    <row r="6943" spans="1:16" x14ac:dyDescent="0.35">
      <c r="A6943" s="149"/>
      <c r="B6943" s="149"/>
      <c r="C6943" s="150"/>
      <c r="D6943" s="149"/>
      <c r="E6943" s="149"/>
      <c r="F6943" s="149"/>
      <c r="G6943" s="149"/>
      <c r="H6943" s="151"/>
      <c r="I6943" s="149"/>
      <c r="J6943" s="149"/>
      <c r="K6943" s="152"/>
      <c r="L6943" s="149"/>
      <c r="M6943" s="149"/>
      <c r="N6943" s="153"/>
      <c r="O6943" s="153"/>
      <c r="P6943" s="153"/>
    </row>
    <row r="6944" spans="1:16" x14ac:dyDescent="0.35">
      <c r="A6944" s="149"/>
      <c r="B6944" s="149"/>
      <c r="C6944" s="150"/>
      <c r="D6944" s="149"/>
      <c r="E6944" s="149"/>
      <c r="F6944" s="149"/>
      <c r="G6944" s="149"/>
      <c r="H6944" s="151"/>
      <c r="I6944" s="149"/>
      <c r="J6944" s="149"/>
      <c r="K6944" s="152"/>
      <c r="L6944" s="149"/>
      <c r="M6944" s="149"/>
      <c r="N6944" s="153"/>
      <c r="O6944" s="153"/>
      <c r="P6944" s="153"/>
    </row>
    <row r="6945" spans="1:16" x14ac:dyDescent="0.35">
      <c r="A6945" s="149"/>
      <c r="B6945" s="149"/>
      <c r="C6945" s="150"/>
      <c r="D6945" s="149"/>
      <c r="E6945" s="149"/>
      <c r="F6945" s="149"/>
      <c r="G6945" s="149"/>
      <c r="H6945" s="151"/>
      <c r="I6945" s="149"/>
      <c r="J6945" s="149"/>
      <c r="K6945" s="152"/>
      <c r="L6945" s="149"/>
      <c r="M6945" s="149"/>
      <c r="N6945" s="153"/>
      <c r="O6945" s="153"/>
      <c r="P6945" s="153"/>
    </row>
    <row r="6946" spans="1:16" x14ac:dyDescent="0.35">
      <c r="A6946" s="149"/>
      <c r="B6946" s="149"/>
      <c r="C6946" s="150"/>
      <c r="D6946" s="149"/>
      <c r="E6946" s="149"/>
      <c r="F6946" s="149"/>
      <c r="G6946" s="149"/>
      <c r="H6946" s="151"/>
      <c r="I6946" s="149"/>
      <c r="J6946" s="149"/>
      <c r="K6946" s="152"/>
      <c r="L6946" s="149"/>
      <c r="M6946" s="149"/>
      <c r="N6946" s="153"/>
      <c r="O6946" s="153"/>
      <c r="P6946" s="153"/>
    </row>
    <row r="6947" spans="1:16" x14ac:dyDescent="0.35">
      <c r="A6947" s="149"/>
      <c r="B6947" s="149"/>
      <c r="C6947" s="150"/>
      <c r="D6947" s="149"/>
      <c r="E6947" s="149"/>
      <c r="F6947" s="149"/>
      <c r="G6947" s="149"/>
      <c r="H6947" s="151"/>
      <c r="I6947" s="149"/>
      <c r="J6947" s="149"/>
      <c r="K6947" s="152"/>
      <c r="L6947" s="149"/>
      <c r="M6947" s="149"/>
      <c r="N6947" s="153"/>
      <c r="O6947" s="153"/>
      <c r="P6947" s="153"/>
    </row>
    <row r="6948" spans="1:16" x14ac:dyDescent="0.35">
      <c r="A6948" s="149"/>
      <c r="B6948" s="149"/>
      <c r="C6948" s="150"/>
      <c r="D6948" s="149"/>
      <c r="E6948" s="149"/>
      <c r="F6948" s="149"/>
      <c r="G6948" s="149"/>
      <c r="H6948" s="151"/>
      <c r="I6948" s="149"/>
      <c r="J6948" s="149"/>
      <c r="K6948" s="152"/>
      <c r="L6948" s="149"/>
      <c r="M6948" s="149"/>
      <c r="N6948" s="153"/>
      <c r="O6948" s="153"/>
      <c r="P6948" s="153"/>
    </row>
    <row r="6949" spans="1:16" x14ac:dyDescent="0.35">
      <c r="A6949" s="149"/>
      <c r="B6949" s="149"/>
      <c r="C6949" s="150"/>
      <c r="D6949" s="149"/>
      <c r="E6949" s="149"/>
      <c r="F6949" s="149"/>
      <c r="G6949" s="149"/>
      <c r="H6949" s="151"/>
      <c r="I6949" s="149"/>
      <c r="J6949" s="149"/>
      <c r="K6949" s="152"/>
      <c r="L6949" s="149"/>
      <c r="M6949" s="149"/>
      <c r="N6949" s="153"/>
      <c r="O6949" s="153"/>
      <c r="P6949" s="153"/>
    </row>
    <row r="6950" spans="1:16" x14ac:dyDescent="0.35">
      <c r="A6950" s="149"/>
      <c r="B6950" s="149"/>
      <c r="C6950" s="150"/>
      <c r="D6950" s="149"/>
      <c r="E6950" s="149"/>
      <c r="F6950" s="149"/>
      <c r="G6950" s="149"/>
      <c r="H6950" s="151"/>
      <c r="I6950" s="149"/>
      <c r="J6950" s="149"/>
      <c r="K6950" s="152"/>
      <c r="L6950" s="149"/>
      <c r="M6950" s="149"/>
      <c r="N6950" s="153"/>
      <c r="O6950" s="153"/>
      <c r="P6950" s="153"/>
    </row>
    <row r="6951" spans="1:16" x14ac:dyDescent="0.35">
      <c r="A6951" s="149"/>
      <c r="B6951" s="149"/>
      <c r="C6951" s="150"/>
      <c r="D6951" s="149"/>
      <c r="E6951" s="149"/>
      <c r="F6951" s="149"/>
      <c r="G6951" s="149"/>
      <c r="H6951" s="151"/>
      <c r="I6951" s="149"/>
      <c r="J6951" s="149"/>
      <c r="K6951" s="152"/>
      <c r="L6951" s="149"/>
      <c r="M6951" s="149"/>
      <c r="N6951" s="153"/>
      <c r="O6951" s="153"/>
      <c r="P6951" s="153"/>
    </row>
    <row r="6952" spans="1:16" x14ac:dyDescent="0.35">
      <c r="A6952" s="149"/>
      <c r="B6952" s="149"/>
      <c r="C6952" s="150"/>
      <c r="D6952" s="149"/>
      <c r="E6952" s="149"/>
      <c r="F6952" s="149"/>
      <c r="G6952" s="149"/>
      <c r="H6952" s="151"/>
      <c r="I6952" s="149"/>
      <c r="J6952" s="149"/>
      <c r="K6952" s="152"/>
      <c r="L6952" s="149"/>
      <c r="M6952" s="149"/>
      <c r="N6952" s="153"/>
      <c r="O6952" s="153"/>
      <c r="P6952" s="153"/>
    </row>
    <row r="6953" spans="1:16" x14ac:dyDescent="0.35">
      <c r="A6953" s="149"/>
      <c r="B6953" s="149"/>
      <c r="C6953" s="150"/>
      <c r="D6953" s="149"/>
      <c r="E6953" s="149"/>
      <c r="F6953" s="149"/>
      <c r="G6953" s="149"/>
      <c r="H6953" s="151"/>
      <c r="I6953" s="149"/>
      <c r="J6953" s="149"/>
      <c r="K6953" s="152"/>
      <c r="L6953" s="149"/>
      <c r="M6953" s="149"/>
      <c r="N6953" s="153"/>
      <c r="O6953" s="153"/>
      <c r="P6953" s="153"/>
    </row>
    <row r="6954" spans="1:16" x14ac:dyDescent="0.35">
      <c r="A6954" s="149"/>
      <c r="B6954" s="149"/>
      <c r="C6954" s="150"/>
      <c r="D6954" s="149"/>
      <c r="E6954" s="149"/>
      <c r="F6954" s="149"/>
      <c r="G6954" s="149"/>
      <c r="H6954" s="151"/>
      <c r="I6954" s="149"/>
      <c r="J6954" s="149"/>
      <c r="K6954" s="152"/>
      <c r="L6954" s="149"/>
      <c r="M6954" s="149"/>
      <c r="N6954" s="153"/>
      <c r="O6954" s="153"/>
      <c r="P6954" s="153"/>
    </row>
    <row r="6955" spans="1:16" x14ac:dyDescent="0.35">
      <c r="A6955" s="149"/>
      <c r="B6955" s="149"/>
      <c r="C6955" s="150"/>
      <c r="D6955" s="149"/>
      <c r="E6955" s="149"/>
      <c r="F6955" s="149"/>
      <c r="G6955" s="149"/>
      <c r="H6955" s="151"/>
      <c r="I6955" s="149"/>
      <c r="J6955" s="149"/>
      <c r="K6955" s="152"/>
      <c r="L6955" s="149"/>
      <c r="M6955" s="149"/>
      <c r="N6955" s="153"/>
      <c r="O6955" s="153"/>
      <c r="P6955" s="153"/>
    </row>
    <row r="6956" spans="1:16" x14ac:dyDescent="0.35">
      <c r="A6956" s="149"/>
      <c r="B6956" s="149"/>
      <c r="C6956" s="150"/>
      <c r="D6956" s="149"/>
      <c r="E6956" s="149"/>
      <c r="F6956" s="149"/>
      <c r="G6956" s="149"/>
      <c r="H6956" s="151"/>
      <c r="I6956" s="149"/>
      <c r="J6956" s="149"/>
      <c r="K6956" s="152"/>
      <c r="L6956" s="149"/>
      <c r="M6956" s="149"/>
      <c r="N6956" s="153"/>
      <c r="O6956" s="153"/>
      <c r="P6956" s="153"/>
    </row>
    <row r="6957" spans="1:16" x14ac:dyDescent="0.35">
      <c r="A6957" s="149"/>
      <c r="B6957" s="149"/>
      <c r="C6957" s="150"/>
      <c r="D6957" s="149"/>
      <c r="E6957" s="149"/>
      <c r="F6957" s="149"/>
      <c r="G6957" s="149"/>
      <c r="H6957" s="151"/>
      <c r="I6957" s="149"/>
      <c r="J6957" s="149"/>
      <c r="K6957" s="152"/>
      <c r="L6957" s="149"/>
      <c r="M6957" s="149"/>
      <c r="N6957" s="153"/>
      <c r="O6957" s="153"/>
      <c r="P6957" s="153"/>
    </row>
    <row r="6958" spans="1:16" x14ac:dyDescent="0.35">
      <c r="A6958" s="149"/>
      <c r="B6958" s="149"/>
      <c r="C6958" s="150"/>
      <c r="D6958" s="149"/>
      <c r="E6958" s="149"/>
      <c r="F6958" s="149"/>
      <c r="G6958" s="149"/>
      <c r="H6958" s="151"/>
      <c r="I6958" s="149"/>
      <c r="J6958" s="149"/>
      <c r="K6958" s="152"/>
      <c r="L6958" s="149"/>
      <c r="M6958" s="149"/>
      <c r="N6958" s="153"/>
      <c r="O6958" s="153"/>
      <c r="P6958" s="153"/>
    </row>
    <row r="6959" spans="1:16" x14ac:dyDescent="0.35">
      <c r="A6959" s="149"/>
      <c r="B6959" s="149"/>
      <c r="C6959" s="150"/>
      <c r="D6959" s="149"/>
      <c r="E6959" s="149"/>
      <c r="F6959" s="149"/>
      <c r="G6959" s="149"/>
      <c r="H6959" s="151"/>
      <c r="I6959" s="149"/>
      <c r="J6959" s="149"/>
      <c r="K6959" s="152"/>
      <c r="L6959" s="149"/>
      <c r="M6959" s="149"/>
      <c r="N6959" s="153"/>
      <c r="O6959" s="153"/>
      <c r="P6959" s="153"/>
    </row>
    <row r="6960" spans="1:16" x14ac:dyDescent="0.35">
      <c r="A6960" s="149"/>
      <c r="B6960" s="149"/>
      <c r="C6960" s="150"/>
      <c r="D6960" s="149"/>
      <c r="E6960" s="149"/>
      <c r="F6960" s="149"/>
      <c r="G6960" s="149"/>
      <c r="H6960" s="151"/>
      <c r="I6960" s="149"/>
      <c r="J6960" s="149"/>
      <c r="K6960" s="152"/>
      <c r="L6960" s="149"/>
      <c r="M6960" s="149"/>
      <c r="N6960" s="153"/>
      <c r="O6960" s="153"/>
      <c r="P6960" s="153"/>
    </row>
    <row r="6961" spans="1:16" x14ac:dyDescent="0.35">
      <c r="A6961" s="149"/>
      <c r="B6961" s="149"/>
      <c r="C6961" s="150"/>
      <c r="D6961" s="149"/>
      <c r="E6961" s="149"/>
      <c r="F6961" s="149"/>
      <c r="G6961" s="149"/>
      <c r="H6961" s="151"/>
      <c r="I6961" s="149"/>
      <c r="J6961" s="149"/>
      <c r="K6961" s="152"/>
      <c r="L6961" s="149"/>
      <c r="M6961" s="149"/>
      <c r="N6961" s="153"/>
      <c r="O6961" s="153"/>
      <c r="P6961" s="153"/>
    </row>
    <row r="6962" spans="1:16" x14ac:dyDescent="0.35">
      <c r="A6962" s="149"/>
      <c r="B6962" s="149"/>
      <c r="C6962" s="150"/>
      <c r="D6962" s="149"/>
      <c r="E6962" s="149"/>
      <c r="F6962" s="149"/>
      <c r="G6962" s="149"/>
      <c r="H6962" s="151"/>
      <c r="I6962" s="149"/>
      <c r="J6962" s="149"/>
      <c r="K6962" s="152"/>
      <c r="L6962" s="149"/>
      <c r="M6962" s="149"/>
      <c r="N6962" s="153"/>
      <c r="O6962" s="153"/>
      <c r="P6962" s="153"/>
    </row>
    <row r="6963" spans="1:16" x14ac:dyDescent="0.35">
      <c r="A6963" s="149"/>
      <c r="B6963" s="149"/>
      <c r="C6963" s="150"/>
      <c r="D6963" s="149"/>
      <c r="E6963" s="149"/>
      <c r="F6963" s="149"/>
      <c r="G6963" s="149"/>
      <c r="H6963" s="151"/>
      <c r="I6963" s="149"/>
      <c r="J6963" s="149"/>
      <c r="K6963" s="152"/>
      <c r="L6963" s="149"/>
      <c r="M6963" s="149"/>
      <c r="N6963" s="153"/>
      <c r="O6963" s="153"/>
      <c r="P6963" s="153"/>
    </row>
    <row r="6964" spans="1:16" x14ac:dyDescent="0.35">
      <c r="A6964" s="149"/>
      <c r="B6964" s="149"/>
      <c r="C6964" s="150"/>
      <c r="D6964" s="149"/>
      <c r="E6964" s="149"/>
      <c r="F6964" s="149"/>
      <c r="G6964" s="149"/>
      <c r="H6964" s="151"/>
      <c r="I6964" s="149"/>
      <c r="J6964" s="149"/>
      <c r="K6964" s="152"/>
      <c r="L6964" s="149"/>
      <c r="M6964" s="149"/>
      <c r="N6964" s="153"/>
      <c r="O6964" s="153"/>
      <c r="P6964" s="153"/>
    </row>
    <row r="6965" spans="1:16" x14ac:dyDescent="0.35">
      <c r="A6965" s="149"/>
      <c r="B6965" s="149"/>
      <c r="C6965" s="150"/>
      <c r="D6965" s="149"/>
      <c r="E6965" s="149"/>
      <c r="F6965" s="149"/>
      <c r="G6965" s="149"/>
      <c r="H6965" s="151"/>
      <c r="I6965" s="149"/>
      <c r="J6965" s="149"/>
      <c r="K6965" s="152"/>
      <c r="L6965" s="149"/>
      <c r="M6965" s="149"/>
      <c r="N6965" s="153"/>
      <c r="O6965" s="153"/>
      <c r="P6965" s="153"/>
    </row>
    <row r="6966" spans="1:16" x14ac:dyDescent="0.35">
      <c r="A6966" s="149"/>
      <c r="B6966" s="149"/>
      <c r="C6966" s="150"/>
      <c r="D6966" s="149"/>
      <c r="E6966" s="149"/>
      <c r="F6966" s="149"/>
      <c r="G6966" s="149"/>
      <c r="H6966" s="151"/>
      <c r="I6966" s="149"/>
      <c r="J6966" s="149"/>
      <c r="K6966" s="152"/>
      <c r="L6966" s="149"/>
      <c r="M6966" s="149"/>
      <c r="N6966" s="153"/>
      <c r="O6966" s="153"/>
      <c r="P6966" s="153"/>
    </row>
    <row r="6967" spans="1:16" x14ac:dyDescent="0.35">
      <c r="A6967" s="149"/>
      <c r="B6967" s="149"/>
      <c r="C6967" s="150"/>
      <c r="D6967" s="149"/>
      <c r="E6967" s="149"/>
      <c r="F6967" s="149"/>
      <c r="G6967" s="149"/>
      <c r="H6967" s="151"/>
      <c r="I6967" s="149"/>
      <c r="J6967" s="149"/>
      <c r="K6967" s="152"/>
      <c r="L6967" s="149"/>
      <c r="M6967" s="149"/>
      <c r="N6967" s="153"/>
      <c r="O6967" s="153"/>
      <c r="P6967" s="153"/>
    </row>
    <row r="6968" spans="1:16" x14ac:dyDescent="0.35">
      <c r="A6968" s="149"/>
      <c r="B6968" s="149"/>
      <c r="C6968" s="150"/>
      <c r="D6968" s="149"/>
      <c r="E6968" s="149"/>
      <c r="F6968" s="149"/>
      <c r="G6968" s="149"/>
      <c r="H6968" s="151"/>
      <c r="I6968" s="149"/>
      <c r="J6968" s="149"/>
      <c r="K6968" s="152"/>
      <c r="L6968" s="149"/>
      <c r="M6968" s="149"/>
      <c r="N6968" s="153"/>
      <c r="O6968" s="153"/>
      <c r="P6968" s="153"/>
    </row>
    <row r="6969" spans="1:16" x14ac:dyDescent="0.35">
      <c r="A6969" s="149"/>
      <c r="B6969" s="149"/>
      <c r="C6969" s="150"/>
      <c r="D6969" s="149"/>
      <c r="E6969" s="149"/>
      <c r="F6969" s="149"/>
      <c r="G6969" s="149"/>
      <c r="H6969" s="151"/>
      <c r="I6969" s="149"/>
      <c r="J6969" s="149"/>
      <c r="K6969" s="152"/>
      <c r="L6969" s="149"/>
      <c r="M6969" s="149"/>
      <c r="N6969" s="153"/>
      <c r="O6969" s="153"/>
      <c r="P6969" s="153"/>
    </row>
    <row r="6970" spans="1:16" x14ac:dyDescent="0.35">
      <c r="A6970" s="149"/>
      <c r="B6970" s="149"/>
      <c r="C6970" s="150"/>
      <c r="D6970" s="149"/>
      <c r="E6970" s="149"/>
      <c r="F6970" s="149"/>
      <c r="G6970" s="149"/>
      <c r="H6970" s="151"/>
      <c r="I6970" s="149"/>
      <c r="J6970" s="149"/>
      <c r="K6970" s="152"/>
      <c r="L6970" s="149"/>
      <c r="M6970" s="149"/>
      <c r="N6970" s="153"/>
      <c r="O6970" s="153"/>
      <c r="P6970" s="153"/>
    </row>
    <row r="6971" spans="1:16" x14ac:dyDescent="0.35">
      <c r="A6971" s="149"/>
      <c r="B6971" s="149"/>
      <c r="C6971" s="150"/>
      <c r="D6971" s="149"/>
      <c r="E6971" s="149"/>
      <c r="F6971" s="149"/>
      <c r="G6971" s="149"/>
      <c r="H6971" s="151"/>
      <c r="I6971" s="149"/>
      <c r="J6971" s="149"/>
      <c r="K6971" s="152"/>
      <c r="L6971" s="149"/>
      <c r="M6971" s="149"/>
      <c r="N6971" s="153"/>
      <c r="O6971" s="153"/>
      <c r="P6971" s="153"/>
    </row>
    <row r="6972" spans="1:16" x14ac:dyDescent="0.35">
      <c r="A6972" s="149"/>
      <c r="B6972" s="149"/>
      <c r="C6972" s="150"/>
      <c r="D6972" s="149"/>
      <c r="E6972" s="149"/>
      <c r="F6972" s="149"/>
      <c r="G6972" s="149"/>
      <c r="H6972" s="151"/>
      <c r="I6972" s="149"/>
      <c r="J6972" s="149"/>
      <c r="K6972" s="152"/>
      <c r="L6972" s="149"/>
      <c r="M6972" s="149"/>
      <c r="N6972" s="153"/>
      <c r="O6972" s="153"/>
      <c r="P6972" s="153"/>
    </row>
    <row r="6973" spans="1:16" x14ac:dyDescent="0.35">
      <c r="A6973" s="149"/>
      <c r="B6973" s="149"/>
      <c r="C6973" s="150"/>
      <c r="D6973" s="149"/>
      <c r="E6973" s="149"/>
      <c r="F6973" s="149"/>
      <c r="G6973" s="149"/>
      <c r="H6973" s="151"/>
      <c r="I6973" s="149"/>
      <c r="J6973" s="149"/>
      <c r="K6973" s="152"/>
      <c r="L6973" s="149"/>
      <c r="M6973" s="149"/>
      <c r="N6973" s="153"/>
      <c r="O6973" s="153"/>
      <c r="P6973" s="153"/>
    </row>
    <row r="6974" spans="1:16" x14ac:dyDescent="0.35">
      <c r="A6974" s="149"/>
      <c r="B6974" s="149"/>
      <c r="C6974" s="150"/>
      <c r="D6974" s="149"/>
      <c r="E6974" s="149"/>
      <c r="F6974" s="149"/>
      <c r="G6974" s="149"/>
      <c r="H6974" s="151"/>
      <c r="I6974" s="149"/>
      <c r="J6974" s="149"/>
      <c r="K6974" s="152"/>
      <c r="L6974" s="149"/>
      <c r="M6974" s="149"/>
      <c r="N6974" s="153"/>
      <c r="O6974" s="153"/>
      <c r="P6974" s="153"/>
    </row>
    <row r="6975" spans="1:16" ht="15.25" customHeight="1" x14ac:dyDescent="0.35">
      <c r="A6975" s="149"/>
      <c r="B6975" s="149"/>
      <c r="C6975" s="150"/>
      <c r="D6975" s="149"/>
      <c r="E6975" s="149"/>
      <c r="F6975" s="149"/>
      <c r="G6975" s="149"/>
      <c r="H6975" s="151"/>
      <c r="I6975" s="149"/>
      <c r="J6975" s="149"/>
      <c r="K6975" s="152"/>
      <c r="L6975" s="149"/>
      <c r="M6975" s="149"/>
      <c r="N6975" s="153"/>
      <c r="O6975" s="153"/>
      <c r="P6975" s="153"/>
    </row>
    <row r="6976" spans="1:16" x14ac:dyDescent="0.35">
      <c r="A6976" s="149"/>
      <c r="B6976" s="149"/>
      <c r="C6976" s="150"/>
      <c r="D6976" s="149"/>
      <c r="E6976" s="149"/>
      <c r="F6976" s="149"/>
      <c r="G6976" s="149"/>
      <c r="H6976" s="151"/>
      <c r="I6976" s="149"/>
      <c r="J6976" s="149"/>
      <c r="K6976" s="152"/>
      <c r="L6976" s="149"/>
      <c r="M6976" s="149"/>
      <c r="N6976" s="153"/>
      <c r="O6976" s="153"/>
      <c r="P6976" s="153"/>
    </row>
    <row r="6977" spans="1:16" ht="0" hidden="1" customHeight="1" x14ac:dyDescent="0.35">
      <c r="A6977" s="149"/>
      <c r="B6977" s="149"/>
      <c r="C6977" s="150"/>
      <c r="D6977" s="149"/>
      <c r="E6977" s="149"/>
      <c r="F6977" s="149"/>
      <c r="G6977" s="149"/>
      <c r="H6977" s="151"/>
      <c r="I6977" s="149"/>
      <c r="J6977" s="149"/>
      <c r="K6977" s="152"/>
      <c r="L6977" s="149"/>
      <c r="M6977" s="149"/>
      <c r="N6977" s="153"/>
      <c r="O6977" s="153"/>
      <c r="P6977" s="153"/>
    </row>
    <row r="6978" spans="1:16" x14ac:dyDescent="0.35">
      <c r="A6978" s="149"/>
      <c r="B6978" s="149"/>
      <c r="C6978" s="150"/>
      <c r="D6978" s="149"/>
      <c r="E6978" s="149"/>
      <c r="F6978" s="149"/>
      <c r="G6978" s="149"/>
      <c r="H6978" s="151"/>
      <c r="I6978" s="149"/>
      <c r="J6978" s="149"/>
      <c r="K6978" s="152"/>
      <c r="L6978" s="149"/>
      <c r="M6978" s="149"/>
      <c r="N6978" s="153"/>
      <c r="O6978" s="153"/>
      <c r="P6978" s="153"/>
    </row>
    <row r="6979" spans="1:16" x14ac:dyDescent="0.35">
      <c r="A6979" s="149"/>
      <c r="B6979" s="149"/>
      <c r="C6979" s="150"/>
      <c r="D6979" s="149"/>
      <c r="E6979" s="149"/>
      <c r="F6979" s="149"/>
      <c r="G6979" s="149"/>
      <c r="H6979" s="151"/>
      <c r="I6979" s="149"/>
      <c r="J6979" s="149"/>
      <c r="K6979" s="152"/>
      <c r="L6979" s="149"/>
      <c r="M6979" s="149"/>
      <c r="N6979" s="153"/>
      <c r="O6979" s="153"/>
      <c r="P6979" s="153"/>
    </row>
    <row r="6980" spans="1:16" x14ac:dyDescent="0.35">
      <c r="A6980" s="149"/>
      <c r="B6980" s="149"/>
      <c r="C6980" s="150"/>
      <c r="D6980" s="149"/>
      <c r="E6980" s="149"/>
      <c r="F6980" s="149"/>
      <c r="G6980" s="149"/>
      <c r="H6980" s="151"/>
      <c r="I6980" s="149"/>
      <c r="J6980" s="149"/>
      <c r="K6980" s="152"/>
      <c r="L6980" s="149"/>
      <c r="M6980" s="149"/>
      <c r="N6980" s="153"/>
      <c r="O6980" s="153"/>
      <c r="P6980" s="153"/>
    </row>
    <row r="6981" spans="1:16" x14ac:dyDescent="0.35">
      <c r="A6981" s="149"/>
      <c r="B6981" s="149"/>
      <c r="C6981" s="150"/>
      <c r="D6981" s="149"/>
      <c r="E6981" s="149"/>
      <c r="F6981" s="149"/>
      <c r="G6981" s="149"/>
      <c r="H6981" s="151"/>
      <c r="I6981" s="149"/>
      <c r="J6981" s="149"/>
      <c r="K6981" s="152"/>
      <c r="L6981" s="149"/>
      <c r="M6981" s="149"/>
      <c r="N6981" s="153"/>
      <c r="O6981" s="153"/>
      <c r="P6981" s="153"/>
    </row>
    <row r="6982" spans="1:16" x14ac:dyDescent="0.35">
      <c r="A6982" s="149"/>
      <c r="B6982" s="149"/>
      <c r="C6982" s="150"/>
      <c r="D6982" s="149"/>
      <c r="E6982" s="149"/>
      <c r="F6982" s="149"/>
      <c r="G6982" s="149"/>
      <c r="H6982" s="151"/>
      <c r="I6982" s="149"/>
      <c r="J6982" s="149"/>
      <c r="K6982" s="152"/>
      <c r="L6982" s="149"/>
      <c r="M6982" s="149"/>
      <c r="N6982" s="153"/>
      <c r="O6982" s="153"/>
      <c r="P6982" s="153"/>
    </row>
    <row r="6983" spans="1:16" x14ac:dyDescent="0.35">
      <c r="A6983" s="149"/>
      <c r="B6983" s="149"/>
      <c r="C6983" s="150"/>
      <c r="D6983" s="149"/>
      <c r="E6983" s="149"/>
      <c r="F6983" s="149"/>
      <c r="G6983" s="149"/>
      <c r="H6983" s="151"/>
      <c r="I6983" s="149"/>
      <c r="J6983" s="149"/>
      <c r="K6983" s="152"/>
      <c r="L6983" s="149"/>
      <c r="M6983" s="149"/>
      <c r="N6983" s="153"/>
      <c r="O6983" s="153"/>
      <c r="P6983" s="153"/>
    </row>
    <row r="6984" spans="1:16" x14ac:dyDescent="0.35">
      <c r="A6984" s="149"/>
      <c r="B6984" s="149"/>
      <c r="C6984" s="150"/>
      <c r="D6984" s="149"/>
      <c r="E6984" s="149"/>
      <c r="F6984" s="149"/>
      <c r="G6984" s="149"/>
      <c r="H6984" s="151"/>
      <c r="I6984" s="149"/>
      <c r="J6984" s="149"/>
      <c r="K6984" s="152"/>
      <c r="L6984" s="149"/>
      <c r="M6984" s="149"/>
      <c r="N6984" s="153"/>
      <c r="O6984" s="153"/>
      <c r="P6984" s="153"/>
    </row>
    <row r="6985" spans="1:16" x14ac:dyDescent="0.35">
      <c r="A6985" s="149"/>
      <c r="B6985" s="149"/>
      <c r="C6985" s="150"/>
      <c r="D6985" s="149"/>
      <c r="E6985" s="149"/>
      <c r="F6985" s="149"/>
      <c r="G6985" s="149"/>
      <c r="H6985" s="151"/>
      <c r="I6985" s="149"/>
      <c r="J6985" s="149"/>
      <c r="K6985" s="152"/>
      <c r="L6985" s="149"/>
      <c r="M6985" s="149"/>
      <c r="N6985" s="153"/>
      <c r="O6985" s="153"/>
      <c r="P6985" s="153"/>
    </row>
    <row r="6986" spans="1:16" x14ac:dyDescent="0.35">
      <c r="A6986" s="149"/>
      <c r="B6986" s="149"/>
      <c r="C6986" s="150"/>
      <c r="D6986" s="149"/>
      <c r="E6986" s="149"/>
      <c r="F6986" s="149"/>
      <c r="G6986" s="149"/>
      <c r="H6986" s="151"/>
      <c r="I6986" s="149"/>
      <c r="J6986" s="149"/>
      <c r="K6986" s="152"/>
      <c r="L6986" s="149"/>
      <c r="M6986" s="149"/>
      <c r="N6986" s="153"/>
      <c r="O6986" s="153"/>
      <c r="P6986" s="153"/>
    </row>
    <row r="6987" spans="1:16" x14ac:dyDescent="0.35">
      <c r="A6987" s="149"/>
      <c r="B6987" s="149"/>
      <c r="C6987" s="150"/>
      <c r="D6987" s="149"/>
      <c r="E6987" s="149"/>
      <c r="F6987" s="149"/>
      <c r="G6987" s="149"/>
      <c r="H6987" s="151"/>
      <c r="I6987" s="149"/>
      <c r="J6987" s="149"/>
      <c r="K6987" s="152"/>
      <c r="L6987" s="149"/>
      <c r="M6987" s="149"/>
      <c r="N6987" s="153"/>
      <c r="O6987" s="153"/>
      <c r="P6987" s="153"/>
    </row>
    <row r="6988" spans="1:16" x14ac:dyDescent="0.35">
      <c r="A6988" s="149"/>
      <c r="B6988" s="149"/>
      <c r="C6988" s="150"/>
      <c r="D6988" s="149"/>
      <c r="E6988" s="149"/>
      <c r="F6988" s="149"/>
      <c r="G6988" s="149"/>
      <c r="H6988" s="151"/>
      <c r="I6988" s="149"/>
      <c r="J6988" s="149"/>
      <c r="K6988" s="152"/>
      <c r="L6988" s="149"/>
      <c r="M6988" s="149"/>
      <c r="N6988" s="153"/>
      <c r="O6988" s="153"/>
      <c r="P6988" s="153"/>
    </row>
    <row r="6989" spans="1:16" x14ac:dyDescent="0.35">
      <c r="A6989" s="149"/>
      <c r="B6989" s="149"/>
      <c r="C6989" s="150"/>
      <c r="D6989" s="149"/>
      <c r="E6989" s="149"/>
      <c r="F6989" s="149"/>
      <c r="G6989" s="149"/>
      <c r="H6989" s="151"/>
      <c r="I6989" s="149"/>
      <c r="J6989" s="149"/>
      <c r="K6989" s="152"/>
      <c r="L6989" s="149"/>
      <c r="M6989" s="149"/>
      <c r="N6989" s="153"/>
      <c r="O6989" s="153"/>
      <c r="P6989" s="153"/>
    </row>
    <row r="6990" spans="1:16" x14ac:dyDescent="0.35">
      <c r="A6990" s="149"/>
      <c r="B6990" s="149"/>
      <c r="C6990" s="150"/>
      <c r="D6990" s="149"/>
      <c r="E6990" s="149"/>
      <c r="F6990" s="149"/>
      <c r="G6990" s="149"/>
      <c r="H6990" s="151"/>
      <c r="I6990" s="149"/>
      <c r="J6990" s="149"/>
      <c r="K6990" s="152"/>
      <c r="L6990" s="149"/>
      <c r="M6990" s="149"/>
      <c r="N6990" s="153"/>
      <c r="O6990" s="153"/>
      <c r="P6990" s="153"/>
    </row>
    <row r="6991" spans="1:16" x14ac:dyDescent="0.35">
      <c r="A6991" s="149"/>
      <c r="B6991" s="149"/>
      <c r="C6991" s="150"/>
      <c r="D6991" s="149"/>
      <c r="E6991" s="149"/>
      <c r="F6991" s="149"/>
      <c r="G6991" s="149"/>
      <c r="H6991" s="151"/>
      <c r="I6991" s="149"/>
      <c r="J6991" s="149"/>
      <c r="K6991" s="152"/>
      <c r="L6991" s="149"/>
      <c r="M6991" s="149"/>
      <c r="N6991" s="153"/>
      <c r="O6991" s="153"/>
      <c r="P6991" s="153"/>
    </row>
    <row r="6992" spans="1:16" x14ac:dyDescent="0.35">
      <c r="A6992" s="149"/>
      <c r="B6992" s="149"/>
      <c r="C6992" s="150"/>
      <c r="D6992" s="149"/>
      <c r="E6992" s="149"/>
      <c r="F6992" s="149"/>
      <c r="G6992" s="149"/>
      <c r="H6992" s="151"/>
      <c r="I6992" s="149"/>
      <c r="J6992" s="149"/>
      <c r="K6992" s="152"/>
      <c r="L6992" s="149"/>
      <c r="M6992" s="149"/>
      <c r="N6992" s="153"/>
      <c r="O6992" s="153"/>
      <c r="P6992" s="153"/>
    </row>
    <row r="6993" spans="1:16" x14ac:dyDescent="0.35">
      <c r="A6993" s="149"/>
      <c r="B6993" s="149"/>
      <c r="C6993" s="150"/>
      <c r="D6993" s="149"/>
      <c r="E6993" s="149"/>
      <c r="F6993" s="149"/>
      <c r="G6993" s="149"/>
      <c r="H6993" s="151"/>
      <c r="I6993" s="149"/>
      <c r="J6993" s="149"/>
      <c r="K6993" s="152"/>
      <c r="L6993" s="149"/>
      <c r="M6993" s="149"/>
      <c r="N6993" s="153"/>
      <c r="O6993" s="153"/>
      <c r="P6993" s="153"/>
    </row>
    <row r="6994" spans="1:16" x14ac:dyDescent="0.35">
      <c r="A6994" s="149"/>
      <c r="B6994" s="149"/>
      <c r="C6994" s="150"/>
      <c r="D6994" s="149"/>
      <c r="E6994" s="149"/>
      <c r="F6994" s="149"/>
      <c r="G6994" s="149"/>
      <c r="H6994" s="151"/>
      <c r="I6994" s="149"/>
      <c r="J6994" s="149"/>
      <c r="K6994" s="152"/>
      <c r="L6994" s="149"/>
      <c r="M6994" s="149"/>
      <c r="N6994" s="153"/>
      <c r="O6994" s="153"/>
      <c r="P6994" s="153"/>
    </row>
    <row r="6995" spans="1:16" x14ac:dyDescent="0.35">
      <c r="A6995" s="149"/>
      <c r="B6995" s="149"/>
      <c r="C6995" s="150"/>
      <c r="D6995" s="149"/>
      <c r="E6995" s="149"/>
      <c r="F6995" s="149"/>
      <c r="G6995" s="149"/>
      <c r="H6995" s="151"/>
      <c r="I6995" s="149"/>
      <c r="J6995" s="149"/>
      <c r="K6995" s="152"/>
      <c r="L6995" s="149"/>
      <c r="M6995" s="149"/>
      <c r="N6995" s="153"/>
      <c r="O6995" s="153"/>
      <c r="P6995" s="153"/>
    </row>
    <row r="6996" spans="1:16" x14ac:dyDescent="0.35">
      <c r="A6996" s="149"/>
      <c r="B6996" s="149"/>
      <c r="C6996" s="150"/>
      <c r="D6996" s="149"/>
      <c r="E6996" s="149"/>
      <c r="F6996" s="149"/>
      <c r="G6996" s="149"/>
      <c r="H6996" s="151"/>
      <c r="I6996" s="149"/>
      <c r="J6996" s="149"/>
      <c r="K6996" s="152"/>
      <c r="L6996" s="149"/>
      <c r="M6996" s="149"/>
      <c r="N6996" s="153"/>
      <c r="O6996" s="153"/>
      <c r="P6996" s="153"/>
    </row>
    <row r="6997" spans="1:16" x14ac:dyDescent="0.35">
      <c r="A6997" s="149"/>
      <c r="B6997" s="149"/>
      <c r="C6997" s="150"/>
      <c r="D6997" s="149"/>
      <c r="E6997" s="149"/>
      <c r="F6997" s="149"/>
      <c r="G6997" s="149"/>
      <c r="H6997" s="151"/>
      <c r="I6997" s="149"/>
      <c r="J6997" s="149"/>
      <c r="K6997" s="152"/>
      <c r="L6997" s="149"/>
      <c r="M6997" s="149"/>
      <c r="N6997" s="153"/>
      <c r="O6997" s="153"/>
      <c r="P6997" s="153"/>
    </row>
    <row r="6998" spans="1:16" x14ac:dyDescent="0.35">
      <c r="A6998" s="149"/>
      <c r="B6998" s="149"/>
      <c r="C6998" s="150"/>
      <c r="D6998" s="149"/>
      <c r="E6998" s="149"/>
      <c r="F6998" s="149"/>
      <c r="G6998" s="149"/>
      <c r="H6998" s="151"/>
      <c r="I6998" s="149"/>
      <c r="J6998" s="149"/>
      <c r="K6998" s="152"/>
      <c r="L6998" s="149"/>
      <c r="M6998" s="149"/>
      <c r="N6998" s="153"/>
      <c r="O6998" s="153"/>
      <c r="P6998" s="153"/>
    </row>
    <row r="6999" spans="1:16" x14ac:dyDescent="0.35">
      <c r="A6999" s="149"/>
      <c r="B6999" s="149"/>
      <c r="C6999" s="150"/>
      <c r="D6999" s="149"/>
      <c r="E6999" s="149"/>
      <c r="F6999" s="149"/>
      <c r="G6999" s="149"/>
      <c r="H6999" s="151"/>
      <c r="I6999" s="149"/>
      <c r="J6999" s="149"/>
      <c r="K6999" s="152"/>
      <c r="L6999" s="149"/>
      <c r="M6999" s="149"/>
      <c r="N6999" s="153"/>
      <c r="O6999" s="153"/>
      <c r="P6999" s="153"/>
    </row>
    <row r="7000" spans="1:16" x14ac:dyDescent="0.35">
      <c r="A7000" s="149"/>
      <c r="B7000" s="149"/>
      <c r="C7000" s="150"/>
      <c r="D7000" s="149"/>
      <c r="E7000" s="149"/>
      <c r="F7000" s="149"/>
      <c r="G7000" s="149"/>
      <c r="H7000" s="151"/>
      <c r="I7000" s="149"/>
      <c r="J7000" s="149"/>
      <c r="K7000" s="152"/>
      <c r="L7000" s="149"/>
      <c r="M7000" s="149"/>
      <c r="N7000" s="153"/>
      <c r="O7000" s="153"/>
      <c r="P7000" s="153"/>
    </row>
    <row r="7001" spans="1:16" x14ac:dyDescent="0.35">
      <c r="A7001" s="149"/>
      <c r="B7001" s="149"/>
      <c r="C7001" s="150"/>
      <c r="D7001" s="149"/>
      <c r="E7001" s="149"/>
      <c r="F7001" s="149"/>
      <c r="G7001" s="149"/>
      <c r="H7001" s="151"/>
      <c r="I7001" s="149"/>
      <c r="J7001" s="149"/>
      <c r="K7001" s="152"/>
      <c r="L7001" s="149"/>
      <c r="M7001" s="149"/>
      <c r="N7001" s="153"/>
      <c r="O7001" s="153"/>
      <c r="P7001" s="153"/>
    </row>
    <row r="7002" spans="1:16" x14ac:dyDescent="0.35">
      <c r="A7002" s="149"/>
      <c r="B7002" s="149"/>
      <c r="C7002" s="150"/>
      <c r="D7002" s="149"/>
      <c r="E7002" s="149"/>
      <c r="F7002" s="149"/>
      <c r="G7002" s="149"/>
      <c r="H7002" s="151"/>
      <c r="I7002" s="149"/>
      <c r="J7002" s="149"/>
      <c r="K7002" s="152"/>
      <c r="L7002" s="149"/>
      <c r="M7002" s="149"/>
      <c r="N7002" s="153"/>
      <c r="O7002" s="153"/>
      <c r="P7002" s="153"/>
    </row>
    <row r="7003" spans="1:16" x14ac:dyDescent="0.35">
      <c r="A7003" s="149"/>
      <c r="B7003" s="149"/>
      <c r="C7003" s="150"/>
      <c r="D7003" s="149"/>
      <c r="E7003" s="149"/>
      <c r="F7003" s="149"/>
      <c r="G7003" s="149"/>
      <c r="H7003" s="151"/>
      <c r="I7003" s="149"/>
      <c r="J7003" s="149"/>
      <c r="K7003" s="152"/>
      <c r="L7003" s="149"/>
      <c r="M7003" s="149"/>
      <c r="N7003" s="153"/>
      <c r="O7003" s="153"/>
      <c r="P7003" s="153"/>
    </row>
    <row r="7004" spans="1:16" x14ac:dyDescent="0.35">
      <c r="A7004" s="149"/>
      <c r="B7004" s="149"/>
      <c r="C7004" s="150"/>
      <c r="D7004" s="149"/>
      <c r="E7004" s="149"/>
      <c r="F7004" s="149"/>
      <c r="G7004" s="149"/>
      <c r="H7004" s="151"/>
      <c r="I7004" s="149"/>
      <c r="J7004" s="149"/>
      <c r="K7004" s="152"/>
      <c r="L7004" s="149"/>
      <c r="M7004" s="149"/>
      <c r="N7004" s="153"/>
      <c r="O7004" s="153"/>
      <c r="P7004" s="153"/>
    </row>
    <row r="7005" spans="1:16" x14ac:dyDescent="0.35">
      <c r="A7005" s="149"/>
      <c r="B7005" s="149"/>
      <c r="C7005" s="150"/>
      <c r="D7005" s="149"/>
      <c r="E7005" s="149"/>
      <c r="F7005" s="149"/>
      <c r="G7005" s="149"/>
      <c r="H7005" s="151"/>
      <c r="I7005" s="149"/>
      <c r="J7005" s="149"/>
      <c r="K7005" s="152"/>
      <c r="L7005" s="149"/>
      <c r="M7005" s="149"/>
      <c r="N7005" s="153"/>
      <c r="O7005" s="153"/>
      <c r="P7005" s="153"/>
    </row>
    <row r="7006" spans="1:16" x14ac:dyDescent="0.35">
      <c r="A7006" s="149"/>
      <c r="B7006" s="149"/>
      <c r="C7006" s="150"/>
      <c r="D7006" s="149"/>
      <c r="E7006" s="149"/>
      <c r="F7006" s="149"/>
      <c r="G7006" s="149"/>
      <c r="H7006" s="151"/>
      <c r="I7006" s="149"/>
      <c r="J7006" s="149"/>
      <c r="K7006" s="152"/>
      <c r="L7006" s="149"/>
      <c r="M7006" s="149"/>
      <c r="N7006" s="153"/>
      <c r="O7006" s="153"/>
      <c r="P7006" s="153"/>
    </row>
    <row r="7007" spans="1:16" x14ac:dyDescent="0.35">
      <c r="A7007" s="149"/>
      <c r="B7007" s="149"/>
      <c r="C7007" s="150"/>
      <c r="D7007" s="149"/>
      <c r="E7007" s="149"/>
      <c r="F7007" s="149"/>
      <c r="G7007" s="149"/>
      <c r="H7007" s="151"/>
      <c r="I7007" s="149"/>
      <c r="J7007" s="149"/>
      <c r="K7007" s="152"/>
      <c r="L7007" s="149"/>
      <c r="M7007" s="149"/>
      <c r="N7007" s="153"/>
      <c r="O7007" s="153"/>
      <c r="P7007" s="153"/>
    </row>
    <row r="7008" spans="1:16" x14ac:dyDescent="0.35">
      <c r="A7008" s="149"/>
      <c r="B7008" s="149"/>
      <c r="C7008" s="150"/>
      <c r="D7008" s="149"/>
      <c r="E7008" s="149"/>
      <c r="F7008" s="149"/>
      <c r="G7008" s="149"/>
      <c r="H7008" s="151"/>
      <c r="I7008" s="149"/>
      <c r="J7008" s="149"/>
      <c r="K7008" s="152"/>
      <c r="L7008" s="149"/>
      <c r="M7008" s="149"/>
      <c r="N7008" s="153"/>
      <c r="O7008" s="153"/>
      <c r="P7008" s="153"/>
    </row>
    <row r="7009" spans="1:16" x14ac:dyDescent="0.35">
      <c r="A7009" s="149"/>
      <c r="B7009" s="149"/>
      <c r="C7009" s="150"/>
      <c r="D7009" s="149"/>
      <c r="E7009" s="149"/>
      <c r="F7009" s="149"/>
      <c r="G7009" s="149"/>
      <c r="H7009" s="151"/>
      <c r="I7009" s="149"/>
      <c r="J7009" s="149"/>
      <c r="K7009" s="152"/>
      <c r="L7009" s="149"/>
      <c r="M7009" s="149"/>
      <c r="N7009" s="153"/>
      <c r="O7009" s="153"/>
      <c r="P7009" s="153"/>
    </row>
    <row r="7010" spans="1:16" x14ac:dyDescent="0.35">
      <c r="A7010" s="149"/>
      <c r="B7010" s="149"/>
      <c r="C7010" s="150"/>
      <c r="D7010" s="149"/>
      <c r="E7010" s="149"/>
      <c r="F7010" s="149"/>
      <c r="G7010" s="149"/>
      <c r="H7010" s="151"/>
      <c r="I7010" s="149"/>
      <c r="J7010" s="149"/>
      <c r="K7010" s="152"/>
      <c r="L7010" s="149"/>
      <c r="M7010" s="149"/>
      <c r="N7010" s="153"/>
      <c r="O7010" s="153"/>
      <c r="P7010" s="153"/>
    </row>
    <row r="7011" spans="1:16" x14ac:dyDescent="0.35">
      <c r="A7011" s="149"/>
      <c r="B7011" s="149"/>
      <c r="C7011" s="150"/>
      <c r="D7011" s="149"/>
      <c r="E7011" s="149"/>
      <c r="F7011" s="149"/>
      <c r="G7011" s="149"/>
      <c r="H7011" s="151"/>
      <c r="I7011" s="149"/>
      <c r="J7011" s="149"/>
      <c r="K7011" s="152"/>
      <c r="L7011" s="149"/>
      <c r="M7011" s="149"/>
      <c r="N7011" s="153"/>
      <c r="O7011" s="153"/>
      <c r="P7011" s="153"/>
    </row>
    <row r="7012" spans="1:16" x14ac:dyDescent="0.35">
      <c r="A7012" s="149"/>
      <c r="B7012" s="149"/>
      <c r="C7012" s="150"/>
      <c r="D7012" s="149"/>
      <c r="E7012" s="149"/>
      <c r="F7012" s="149"/>
      <c r="G7012" s="149"/>
      <c r="H7012" s="151"/>
      <c r="I7012" s="149"/>
      <c r="J7012" s="149"/>
      <c r="K7012" s="152"/>
      <c r="L7012" s="149"/>
      <c r="M7012" s="149"/>
      <c r="N7012" s="153"/>
      <c r="O7012" s="153"/>
      <c r="P7012" s="153"/>
    </row>
    <row r="7013" spans="1:16" x14ac:dyDescent="0.35">
      <c r="A7013" s="149"/>
      <c r="B7013" s="149"/>
      <c r="C7013" s="150"/>
      <c r="D7013" s="149"/>
      <c r="E7013" s="149"/>
      <c r="F7013" s="149"/>
      <c r="G7013" s="149"/>
      <c r="H7013" s="151"/>
      <c r="I7013" s="149"/>
      <c r="J7013" s="149"/>
      <c r="K7013" s="152"/>
      <c r="L7013" s="149"/>
      <c r="M7013" s="149"/>
      <c r="N7013" s="153"/>
      <c r="O7013" s="153"/>
      <c r="P7013" s="153"/>
    </row>
    <row r="7014" spans="1:16" x14ac:dyDescent="0.35">
      <c r="A7014" s="149"/>
      <c r="B7014" s="149"/>
      <c r="C7014" s="150"/>
      <c r="D7014" s="149"/>
      <c r="E7014" s="149"/>
      <c r="F7014" s="149"/>
      <c r="G7014" s="149"/>
      <c r="H7014" s="151"/>
      <c r="I7014" s="149"/>
      <c r="J7014" s="149"/>
      <c r="K7014" s="152"/>
      <c r="L7014" s="149"/>
      <c r="M7014" s="149"/>
      <c r="N7014" s="153"/>
      <c r="O7014" s="153"/>
      <c r="P7014" s="153"/>
    </row>
    <row r="7015" spans="1:16" x14ac:dyDescent="0.35">
      <c r="A7015" s="149"/>
      <c r="B7015" s="149"/>
      <c r="C7015" s="150"/>
      <c r="D7015" s="149"/>
      <c r="E7015" s="149"/>
      <c r="F7015" s="149"/>
      <c r="G7015" s="149"/>
      <c r="H7015" s="151"/>
      <c r="I7015" s="149"/>
      <c r="J7015" s="149"/>
      <c r="K7015" s="152"/>
      <c r="L7015" s="149"/>
      <c r="M7015" s="149"/>
      <c r="N7015" s="153"/>
      <c r="O7015" s="153"/>
      <c r="P7015" s="153"/>
    </row>
    <row r="7016" spans="1:16" x14ac:dyDescent="0.35">
      <c r="A7016" s="149"/>
      <c r="B7016" s="149"/>
      <c r="C7016" s="150"/>
      <c r="D7016" s="149"/>
      <c r="E7016" s="149"/>
      <c r="F7016" s="149"/>
      <c r="G7016" s="149"/>
      <c r="H7016" s="151"/>
      <c r="I7016" s="149"/>
      <c r="J7016" s="149"/>
      <c r="K7016" s="152"/>
      <c r="L7016" s="149"/>
      <c r="M7016" s="149"/>
      <c r="N7016" s="153"/>
      <c r="O7016" s="153"/>
      <c r="P7016" s="153"/>
    </row>
    <row r="7017" spans="1:16" x14ac:dyDescent="0.35">
      <c r="A7017" s="149"/>
      <c r="B7017" s="149"/>
      <c r="C7017" s="150"/>
      <c r="D7017" s="149"/>
      <c r="E7017" s="149"/>
      <c r="F7017" s="149"/>
      <c r="G7017" s="149"/>
      <c r="H7017" s="151"/>
      <c r="I7017" s="149"/>
      <c r="J7017" s="149"/>
      <c r="K7017" s="152"/>
      <c r="L7017" s="149"/>
      <c r="M7017" s="149"/>
      <c r="N7017" s="153"/>
      <c r="O7017" s="153"/>
      <c r="P7017" s="153"/>
    </row>
    <row r="7018" spans="1:16" x14ac:dyDescent="0.35">
      <c r="A7018" s="149"/>
      <c r="B7018" s="149"/>
      <c r="C7018" s="150"/>
      <c r="D7018" s="149"/>
      <c r="E7018" s="149"/>
      <c r="F7018" s="149"/>
      <c r="G7018" s="149"/>
      <c r="H7018" s="151"/>
      <c r="I7018" s="149"/>
      <c r="J7018" s="149"/>
      <c r="K7018" s="152"/>
      <c r="L7018" s="149"/>
      <c r="M7018" s="149"/>
      <c r="N7018" s="153"/>
      <c r="O7018" s="153"/>
      <c r="P7018" s="153"/>
    </row>
    <row r="7019" spans="1:16" x14ac:dyDescent="0.35">
      <c r="A7019" s="149"/>
      <c r="B7019" s="149"/>
      <c r="C7019" s="150"/>
      <c r="D7019" s="149"/>
      <c r="E7019" s="149"/>
      <c r="F7019" s="149"/>
      <c r="G7019" s="149"/>
      <c r="H7019" s="151"/>
      <c r="I7019" s="149"/>
      <c r="J7019" s="149"/>
      <c r="K7019" s="152"/>
      <c r="L7019" s="149"/>
      <c r="M7019" s="149"/>
      <c r="N7019" s="153"/>
      <c r="O7019" s="153"/>
      <c r="P7019" s="153"/>
    </row>
    <row r="7020" spans="1:16" x14ac:dyDescent="0.35">
      <c r="A7020" s="149"/>
      <c r="B7020" s="149"/>
      <c r="C7020" s="150"/>
      <c r="D7020" s="149"/>
      <c r="E7020" s="149"/>
      <c r="F7020" s="149"/>
      <c r="G7020" s="149"/>
      <c r="H7020" s="151"/>
      <c r="I7020" s="149"/>
      <c r="J7020" s="149"/>
      <c r="K7020" s="152"/>
      <c r="L7020" s="149"/>
      <c r="M7020" s="149"/>
      <c r="N7020" s="153"/>
      <c r="O7020" s="153"/>
      <c r="P7020" s="153"/>
    </row>
    <row r="7021" spans="1:16" x14ac:dyDescent="0.35">
      <c r="A7021" s="149"/>
      <c r="B7021" s="149"/>
      <c r="C7021" s="150"/>
      <c r="D7021" s="149"/>
      <c r="E7021" s="149"/>
      <c r="F7021" s="149"/>
      <c r="G7021" s="149"/>
      <c r="H7021" s="151"/>
      <c r="I7021" s="149"/>
      <c r="J7021" s="149"/>
      <c r="K7021" s="152"/>
      <c r="L7021" s="149"/>
      <c r="M7021" s="149"/>
      <c r="N7021" s="153"/>
      <c r="O7021" s="153"/>
      <c r="P7021" s="153"/>
    </row>
    <row r="7022" spans="1:16" x14ac:dyDescent="0.35">
      <c r="A7022" s="149"/>
      <c r="B7022" s="149"/>
      <c r="C7022" s="150"/>
      <c r="D7022" s="149"/>
      <c r="E7022" s="149"/>
      <c r="F7022" s="149"/>
      <c r="G7022" s="149"/>
      <c r="H7022" s="151"/>
      <c r="I7022" s="149"/>
      <c r="J7022" s="149"/>
      <c r="K7022" s="152"/>
      <c r="L7022" s="149"/>
      <c r="M7022" s="149"/>
      <c r="N7022" s="153"/>
      <c r="O7022" s="153"/>
      <c r="P7022" s="153"/>
    </row>
    <row r="7023" spans="1:16" x14ac:dyDescent="0.35">
      <c r="A7023" s="149"/>
      <c r="B7023" s="149"/>
      <c r="C7023" s="150"/>
      <c r="D7023" s="149"/>
      <c r="E7023" s="149"/>
      <c r="F7023" s="149"/>
      <c r="G7023" s="149"/>
      <c r="H7023" s="151"/>
      <c r="I7023" s="149"/>
      <c r="J7023" s="149"/>
      <c r="K7023" s="152"/>
      <c r="L7023" s="149"/>
      <c r="M7023" s="149"/>
      <c r="N7023" s="153"/>
      <c r="O7023" s="153"/>
      <c r="P7023" s="153"/>
    </row>
    <row r="7024" spans="1:16" x14ac:dyDescent="0.35">
      <c r="A7024" s="149"/>
      <c r="B7024" s="149"/>
      <c r="C7024" s="150"/>
      <c r="D7024" s="149"/>
      <c r="E7024" s="149"/>
      <c r="F7024" s="149"/>
      <c r="G7024" s="149"/>
      <c r="H7024" s="151"/>
      <c r="I7024" s="149"/>
      <c r="J7024" s="149"/>
      <c r="K7024" s="152"/>
      <c r="L7024" s="149"/>
      <c r="M7024" s="149"/>
      <c r="N7024" s="153"/>
      <c r="O7024" s="153"/>
      <c r="P7024" s="153"/>
    </row>
    <row r="7025" spans="1:16" x14ac:dyDescent="0.35">
      <c r="A7025" s="149"/>
      <c r="B7025" s="149"/>
      <c r="C7025" s="150"/>
      <c r="D7025" s="149"/>
      <c r="E7025" s="149"/>
      <c r="F7025" s="149"/>
      <c r="G7025" s="149"/>
      <c r="H7025" s="151"/>
      <c r="I7025" s="149"/>
      <c r="J7025" s="149"/>
      <c r="K7025" s="152"/>
      <c r="L7025" s="149"/>
      <c r="M7025" s="149"/>
      <c r="N7025" s="153"/>
      <c r="O7025" s="153"/>
      <c r="P7025" s="153"/>
    </row>
    <row r="7026" spans="1:16" x14ac:dyDescent="0.35">
      <c r="A7026" s="149"/>
      <c r="B7026" s="149"/>
      <c r="C7026" s="150"/>
      <c r="D7026" s="149"/>
      <c r="E7026" s="149"/>
      <c r="F7026" s="149"/>
      <c r="G7026" s="149"/>
      <c r="H7026" s="151"/>
      <c r="I7026" s="149"/>
      <c r="J7026" s="149"/>
      <c r="K7026" s="152"/>
      <c r="L7026" s="149"/>
      <c r="M7026" s="149"/>
      <c r="N7026" s="153"/>
      <c r="O7026" s="153"/>
      <c r="P7026" s="153"/>
    </row>
    <row r="7027" spans="1:16" x14ac:dyDescent="0.35">
      <c r="A7027" s="149"/>
      <c r="B7027" s="149"/>
      <c r="C7027" s="150"/>
      <c r="D7027" s="149"/>
      <c r="E7027" s="149"/>
      <c r="F7027" s="149"/>
      <c r="G7027" s="149"/>
      <c r="H7027" s="151"/>
      <c r="I7027" s="149"/>
      <c r="J7027" s="149"/>
      <c r="K7027" s="152"/>
      <c r="L7027" s="149"/>
      <c r="M7027" s="149"/>
      <c r="N7027" s="153"/>
      <c r="O7027" s="153"/>
      <c r="P7027" s="153"/>
    </row>
    <row r="7028" spans="1:16" x14ac:dyDescent="0.35">
      <c r="A7028" s="149"/>
      <c r="B7028" s="149"/>
      <c r="C7028" s="150"/>
      <c r="D7028" s="149"/>
      <c r="E7028" s="149"/>
      <c r="F7028" s="149"/>
      <c r="G7028" s="149"/>
      <c r="H7028" s="151"/>
      <c r="I7028" s="149"/>
      <c r="J7028" s="149"/>
      <c r="K7028" s="152"/>
      <c r="L7028" s="149"/>
      <c r="M7028" s="149"/>
      <c r="N7028" s="153"/>
      <c r="O7028" s="153"/>
      <c r="P7028" s="153"/>
    </row>
    <row r="7029" spans="1:16" x14ac:dyDescent="0.35">
      <c r="A7029" s="149"/>
      <c r="B7029" s="149"/>
      <c r="C7029" s="150"/>
      <c r="D7029" s="149"/>
      <c r="E7029" s="149"/>
      <c r="F7029" s="149"/>
      <c r="G7029" s="149"/>
      <c r="H7029" s="151"/>
      <c r="I7029" s="149"/>
      <c r="J7029" s="149"/>
      <c r="K7029" s="152"/>
      <c r="L7029" s="149"/>
      <c r="M7029" s="149"/>
      <c r="N7029" s="153"/>
      <c r="O7029" s="153"/>
      <c r="P7029" s="153"/>
    </row>
    <row r="7030" spans="1:16" x14ac:dyDescent="0.35">
      <c r="A7030" s="149"/>
      <c r="B7030" s="149"/>
      <c r="C7030" s="150"/>
      <c r="D7030" s="149"/>
      <c r="E7030" s="149"/>
      <c r="F7030" s="149"/>
      <c r="G7030" s="149"/>
      <c r="H7030" s="151"/>
      <c r="I7030" s="149"/>
      <c r="J7030" s="149"/>
      <c r="K7030" s="152"/>
      <c r="L7030" s="149"/>
      <c r="M7030" s="149"/>
      <c r="N7030" s="153"/>
      <c r="O7030" s="153"/>
      <c r="P7030" s="153"/>
    </row>
    <row r="7031" spans="1:16" x14ac:dyDescent="0.35">
      <c r="A7031" s="149"/>
      <c r="B7031" s="149"/>
      <c r="C7031" s="150"/>
      <c r="D7031" s="149"/>
      <c r="E7031" s="149"/>
      <c r="F7031" s="149"/>
      <c r="G7031" s="149"/>
      <c r="H7031" s="151"/>
      <c r="I7031" s="149"/>
      <c r="J7031" s="149"/>
      <c r="K7031" s="152"/>
      <c r="L7031" s="149"/>
      <c r="M7031" s="149"/>
      <c r="N7031" s="153"/>
      <c r="O7031" s="153"/>
      <c r="P7031" s="153"/>
    </row>
    <row r="7032" spans="1:16" x14ac:dyDescent="0.35">
      <c r="A7032" s="149"/>
      <c r="B7032" s="149"/>
      <c r="C7032" s="150"/>
      <c r="D7032" s="149"/>
      <c r="E7032" s="149"/>
      <c r="F7032" s="149"/>
      <c r="G7032" s="149"/>
      <c r="H7032" s="151"/>
      <c r="I7032" s="149"/>
      <c r="J7032" s="149"/>
      <c r="K7032" s="152"/>
      <c r="L7032" s="149"/>
      <c r="M7032" s="149"/>
      <c r="N7032" s="153"/>
      <c r="O7032" s="153"/>
      <c r="P7032" s="153"/>
    </row>
    <row r="7033" spans="1:16" x14ac:dyDescent="0.35">
      <c r="A7033" s="149"/>
      <c r="B7033" s="149"/>
      <c r="C7033" s="150"/>
      <c r="D7033" s="149"/>
      <c r="E7033" s="149"/>
      <c r="F7033" s="149"/>
      <c r="G7033" s="149"/>
      <c r="H7033" s="151"/>
      <c r="I7033" s="149"/>
      <c r="J7033" s="149"/>
      <c r="K7033" s="152"/>
      <c r="L7033" s="149"/>
      <c r="M7033" s="149"/>
      <c r="N7033" s="153"/>
      <c r="O7033" s="153"/>
      <c r="P7033" s="153"/>
    </row>
    <row r="7034" spans="1:16" x14ac:dyDescent="0.35">
      <c r="A7034" s="149"/>
      <c r="B7034" s="149"/>
      <c r="C7034" s="150"/>
      <c r="D7034" s="149"/>
      <c r="E7034" s="149"/>
      <c r="F7034" s="149"/>
      <c r="G7034" s="149"/>
      <c r="H7034" s="151"/>
      <c r="I7034" s="149"/>
      <c r="J7034" s="149"/>
      <c r="K7034" s="152"/>
      <c r="L7034" s="149"/>
      <c r="M7034" s="149"/>
      <c r="N7034" s="153"/>
      <c r="O7034" s="153"/>
      <c r="P7034" s="153"/>
    </row>
    <row r="7035" spans="1:16" x14ac:dyDescent="0.35">
      <c r="A7035" s="149"/>
      <c r="B7035" s="149"/>
      <c r="C7035" s="150"/>
      <c r="D7035" s="149"/>
      <c r="E7035" s="149"/>
      <c r="F7035" s="149"/>
      <c r="G7035" s="149"/>
      <c r="H7035" s="151"/>
      <c r="I7035" s="149"/>
      <c r="J7035" s="149"/>
      <c r="K7035" s="152"/>
      <c r="L7035" s="149"/>
      <c r="M7035" s="149"/>
      <c r="N7035" s="153"/>
      <c r="O7035" s="153"/>
      <c r="P7035" s="153"/>
    </row>
    <row r="7036" spans="1:16" x14ac:dyDescent="0.35">
      <c r="A7036" s="149"/>
      <c r="B7036" s="149"/>
      <c r="C7036" s="150"/>
      <c r="D7036" s="149"/>
      <c r="E7036" s="149"/>
      <c r="F7036" s="149"/>
      <c r="G7036" s="149"/>
      <c r="H7036" s="151"/>
      <c r="I7036" s="149"/>
      <c r="J7036" s="149"/>
      <c r="K7036" s="152"/>
      <c r="L7036" s="149"/>
      <c r="M7036" s="149"/>
      <c r="N7036" s="153"/>
      <c r="O7036" s="153"/>
      <c r="P7036" s="153"/>
    </row>
    <row r="7037" spans="1:16" x14ac:dyDescent="0.35">
      <c r="A7037" s="149"/>
      <c r="B7037" s="149"/>
      <c r="C7037" s="150"/>
      <c r="D7037" s="149"/>
      <c r="E7037" s="149"/>
      <c r="F7037" s="149"/>
      <c r="G7037" s="149"/>
      <c r="H7037" s="151"/>
      <c r="I7037" s="149"/>
      <c r="J7037" s="149"/>
      <c r="K7037" s="152"/>
      <c r="L7037" s="149"/>
      <c r="M7037" s="149"/>
      <c r="N7037" s="153"/>
      <c r="O7037" s="153"/>
      <c r="P7037" s="153"/>
    </row>
    <row r="7038" spans="1:16" x14ac:dyDescent="0.35">
      <c r="A7038" s="149"/>
      <c r="B7038" s="149"/>
      <c r="C7038" s="150"/>
      <c r="D7038" s="149"/>
      <c r="E7038" s="149"/>
      <c r="F7038" s="149"/>
      <c r="G7038" s="149"/>
      <c r="H7038" s="151"/>
      <c r="I7038" s="149"/>
      <c r="J7038" s="149"/>
      <c r="K7038" s="152"/>
      <c r="L7038" s="149"/>
      <c r="M7038" s="149"/>
      <c r="N7038" s="153"/>
      <c r="O7038" s="153"/>
      <c r="P7038" s="153"/>
    </row>
    <row r="7039" spans="1:16" x14ac:dyDescent="0.35">
      <c r="A7039" s="149"/>
      <c r="B7039" s="149"/>
      <c r="C7039" s="150"/>
      <c r="D7039" s="149"/>
      <c r="E7039" s="149"/>
      <c r="F7039" s="149"/>
      <c r="G7039" s="149"/>
      <c r="H7039" s="151"/>
      <c r="I7039" s="149"/>
      <c r="J7039" s="149"/>
      <c r="K7039" s="152"/>
      <c r="L7039" s="149"/>
      <c r="M7039" s="149"/>
      <c r="N7039" s="153"/>
      <c r="O7039" s="153"/>
      <c r="P7039" s="153"/>
    </row>
    <row r="7040" spans="1:16" x14ac:dyDescent="0.35">
      <c r="A7040" s="149"/>
      <c r="B7040" s="149"/>
      <c r="C7040" s="150"/>
      <c r="D7040" s="149"/>
      <c r="E7040" s="149"/>
      <c r="F7040" s="149"/>
      <c r="G7040" s="149"/>
      <c r="H7040" s="151"/>
      <c r="I7040" s="149"/>
      <c r="J7040" s="149"/>
      <c r="K7040" s="152"/>
      <c r="L7040" s="149"/>
      <c r="M7040" s="149"/>
      <c r="N7040" s="153"/>
      <c r="O7040" s="153"/>
      <c r="P7040" s="153"/>
    </row>
    <row r="7041" spans="1:16" x14ac:dyDescent="0.35">
      <c r="A7041" s="149"/>
      <c r="B7041" s="149"/>
      <c r="C7041" s="150"/>
      <c r="D7041" s="149"/>
      <c r="E7041" s="149"/>
      <c r="F7041" s="149"/>
      <c r="G7041" s="149"/>
      <c r="H7041" s="151"/>
      <c r="I7041" s="149"/>
      <c r="J7041" s="149"/>
      <c r="K7041" s="152"/>
      <c r="L7041" s="149"/>
      <c r="M7041" s="149"/>
      <c r="N7041" s="153"/>
      <c r="O7041" s="153"/>
      <c r="P7041" s="153"/>
    </row>
    <row r="7042" spans="1:16" x14ac:dyDescent="0.35">
      <c r="A7042" s="149"/>
      <c r="B7042" s="149"/>
      <c r="C7042" s="150"/>
      <c r="D7042" s="149"/>
      <c r="E7042" s="149"/>
      <c r="F7042" s="149"/>
      <c r="G7042" s="149"/>
      <c r="H7042" s="151"/>
      <c r="I7042" s="149"/>
      <c r="J7042" s="149"/>
      <c r="K7042" s="152"/>
      <c r="L7042" s="149"/>
      <c r="M7042" s="149"/>
      <c r="N7042" s="153"/>
      <c r="O7042" s="153"/>
      <c r="P7042" s="153"/>
    </row>
    <row r="7043" spans="1:16" x14ac:dyDescent="0.35">
      <c r="A7043" s="149"/>
      <c r="B7043" s="149"/>
      <c r="C7043" s="150"/>
      <c r="D7043" s="149"/>
      <c r="E7043" s="149"/>
      <c r="F7043" s="149"/>
      <c r="G7043" s="149"/>
      <c r="H7043" s="151"/>
      <c r="I7043" s="149"/>
      <c r="J7043" s="149"/>
      <c r="K7043" s="152"/>
      <c r="L7043" s="149"/>
      <c r="M7043" s="149"/>
      <c r="N7043" s="153"/>
      <c r="O7043" s="153"/>
      <c r="P7043" s="153"/>
    </row>
    <row r="7044" spans="1:16" x14ac:dyDescent="0.35">
      <c r="A7044" s="149"/>
      <c r="B7044" s="149"/>
      <c r="C7044" s="150"/>
      <c r="D7044" s="149"/>
      <c r="E7044" s="149"/>
      <c r="F7044" s="149"/>
      <c r="G7044" s="149"/>
      <c r="H7044" s="151"/>
      <c r="I7044" s="149"/>
      <c r="J7044" s="149"/>
      <c r="K7044" s="152"/>
      <c r="L7044" s="149"/>
      <c r="M7044" s="149"/>
      <c r="N7044" s="153"/>
      <c r="O7044" s="153"/>
      <c r="P7044" s="153"/>
    </row>
    <row r="7045" spans="1:16" x14ac:dyDescent="0.35">
      <c r="A7045" s="149"/>
      <c r="B7045" s="149"/>
      <c r="C7045" s="150"/>
      <c r="D7045" s="149"/>
      <c r="E7045" s="149"/>
      <c r="F7045" s="149"/>
      <c r="G7045" s="149"/>
      <c r="H7045" s="151"/>
      <c r="I7045" s="149"/>
      <c r="J7045" s="149"/>
      <c r="K7045" s="152"/>
      <c r="L7045" s="149"/>
      <c r="M7045" s="149"/>
      <c r="N7045" s="153"/>
      <c r="O7045" s="153"/>
      <c r="P7045" s="153"/>
    </row>
    <row r="7046" spans="1:16" x14ac:dyDescent="0.35">
      <c r="A7046" s="149"/>
      <c r="B7046" s="149"/>
      <c r="C7046" s="150"/>
      <c r="D7046" s="149"/>
      <c r="E7046" s="149"/>
      <c r="F7046" s="149"/>
      <c r="G7046" s="149"/>
      <c r="H7046" s="151"/>
      <c r="I7046" s="149"/>
      <c r="J7046" s="149"/>
      <c r="K7046" s="152"/>
      <c r="L7046" s="149"/>
      <c r="M7046" s="149"/>
      <c r="N7046" s="153"/>
      <c r="O7046" s="153"/>
      <c r="P7046" s="153"/>
    </row>
    <row r="7047" spans="1:16" x14ac:dyDescent="0.35">
      <c r="A7047" s="149"/>
      <c r="B7047" s="149"/>
      <c r="C7047" s="150"/>
      <c r="D7047" s="149"/>
      <c r="E7047" s="149"/>
      <c r="F7047" s="149"/>
      <c r="G7047" s="149"/>
      <c r="H7047" s="151"/>
      <c r="I7047" s="149"/>
      <c r="J7047" s="149"/>
      <c r="K7047" s="152"/>
      <c r="L7047" s="149"/>
      <c r="M7047" s="149"/>
      <c r="N7047" s="153"/>
      <c r="O7047" s="153"/>
      <c r="P7047" s="153"/>
    </row>
    <row r="7048" spans="1:16" x14ac:dyDescent="0.35">
      <c r="A7048" s="149"/>
      <c r="B7048" s="149"/>
      <c r="C7048" s="150"/>
      <c r="D7048" s="149"/>
      <c r="E7048" s="149"/>
      <c r="F7048" s="149"/>
      <c r="G7048" s="149"/>
      <c r="H7048" s="151"/>
      <c r="I7048" s="149"/>
      <c r="J7048" s="149"/>
      <c r="K7048" s="152"/>
      <c r="L7048" s="149"/>
      <c r="M7048" s="149"/>
      <c r="N7048" s="153"/>
      <c r="O7048" s="153"/>
      <c r="P7048" s="153"/>
    </row>
    <row r="7049" spans="1:16" x14ac:dyDescent="0.35">
      <c r="A7049" s="149"/>
      <c r="B7049" s="149"/>
      <c r="C7049" s="150"/>
      <c r="D7049" s="149"/>
      <c r="E7049" s="149"/>
      <c r="F7049" s="149"/>
      <c r="G7049" s="149"/>
      <c r="H7049" s="151"/>
      <c r="I7049" s="149"/>
      <c r="J7049" s="149"/>
      <c r="K7049" s="152"/>
      <c r="L7049" s="149"/>
      <c r="M7049" s="149"/>
      <c r="N7049" s="153"/>
      <c r="O7049" s="153"/>
      <c r="P7049" s="153"/>
    </row>
    <row r="7050" spans="1:16" x14ac:dyDescent="0.35">
      <c r="A7050" s="149"/>
      <c r="B7050" s="149"/>
      <c r="C7050" s="150"/>
      <c r="D7050" s="149"/>
      <c r="E7050" s="149"/>
      <c r="F7050" s="149"/>
      <c r="G7050" s="149"/>
      <c r="H7050" s="151"/>
      <c r="I7050" s="149"/>
      <c r="J7050" s="149"/>
      <c r="K7050" s="152"/>
      <c r="L7050" s="149"/>
      <c r="M7050" s="149"/>
      <c r="N7050" s="153"/>
      <c r="O7050" s="153"/>
      <c r="P7050" s="153"/>
    </row>
    <row r="7051" spans="1:16" x14ac:dyDescent="0.35">
      <c r="A7051" s="149"/>
      <c r="B7051" s="149"/>
      <c r="C7051" s="150"/>
      <c r="D7051" s="149"/>
      <c r="E7051" s="149"/>
      <c r="F7051" s="149"/>
      <c r="G7051" s="149"/>
      <c r="H7051" s="151"/>
      <c r="I7051" s="149"/>
      <c r="J7051" s="149"/>
      <c r="K7051" s="152"/>
      <c r="L7051" s="149"/>
      <c r="M7051" s="149"/>
      <c r="N7051" s="153"/>
      <c r="O7051" s="153"/>
      <c r="P7051" s="153"/>
    </row>
    <row r="7052" spans="1:16" x14ac:dyDescent="0.35">
      <c r="A7052" s="149"/>
      <c r="B7052" s="149"/>
      <c r="C7052" s="150"/>
      <c r="D7052" s="149"/>
      <c r="E7052" s="149"/>
      <c r="F7052" s="149"/>
      <c r="G7052" s="149"/>
      <c r="H7052" s="151"/>
      <c r="I7052" s="149"/>
      <c r="J7052" s="149"/>
      <c r="K7052" s="152"/>
      <c r="L7052" s="149"/>
      <c r="M7052" s="149"/>
      <c r="N7052" s="153"/>
      <c r="O7052" s="153"/>
      <c r="P7052" s="153"/>
    </row>
    <row r="7053" spans="1:16" x14ac:dyDescent="0.35">
      <c r="A7053" s="149"/>
      <c r="B7053" s="149"/>
      <c r="C7053" s="150"/>
      <c r="D7053" s="149"/>
      <c r="E7053" s="149"/>
      <c r="F7053" s="149"/>
      <c r="G7053" s="149"/>
      <c r="H7053" s="151"/>
      <c r="I7053" s="149"/>
      <c r="J7053" s="149"/>
      <c r="K7053" s="152"/>
      <c r="L7053" s="149"/>
      <c r="M7053" s="149"/>
      <c r="N7053" s="153"/>
      <c r="O7053" s="153"/>
      <c r="P7053" s="153"/>
    </row>
    <row r="7054" spans="1:16" x14ac:dyDescent="0.35">
      <c r="A7054" s="149"/>
      <c r="B7054" s="149"/>
      <c r="C7054" s="150"/>
      <c r="D7054" s="149"/>
      <c r="E7054" s="149"/>
      <c r="F7054" s="149"/>
      <c r="G7054" s="149"/>
      <c r="H7054" s="151"/>
      <c r="I7054" s="149"/>
      <c r="J7054" s="149"/>
      <c r="K7054" s="152"/>
      <c r="L7054" s="149"/>
      <c r="M7054" s="149"/>
      <c r="N7054" s="153"/>
      <c r="O7054" s="153"/>
      <c r="P7054" s="153"/>
    </row>
    <row r="7055" spans="1:16" x14ac:dyDescent="0.35">
      <c r="A7055" s="149"/>
      <c r="B7055" s="149"/>
      <c r="C7055" s="150"/>
      <c r="D7055" s="149"/>
      <c r="E7055" s="149"/>
      <c r="F7055" s="149"/>
      <c r="G7055" s="149"/>
      <c r="H7055" s="151"/>
      <c r="I7055" s="149"/>
      <c r="J7055" s="149"/>
      <c r="K7055" s="152"/>
      <c r="L7055" s="149"/>
      <c r="M7055" s="149"/>
      <c r="N7055" s="153"/>
      <c r="O7055" s="153"/>
      <c r="P7055" s="153"/>
    </row>
    <row r="7056" spans="1:16" x14ac:dyDescent="0.35">
      <c r="A7056" s="149"/>
      <c r="B7056" s="149"/>
      <c r="C7056" s="150"/>
      <c r="D7056" s="149"/>
      <c r="E7056" s="149"/>
      <c r="F7056" s="149"/>
      <c r="G7056" s="149"/>
      <c r="H7056" s="151"/>
      <c r="I7056" s="149"/>
      <c r="J7056" s="149"/>
      <c r="K7056" s="152"/>
      <c r="L7056" s="149"/>
      <c r="M7056" s="149"/>
      <c r="N7056" s="153"/>
      <c r="O7056" s="153"/>
      <c r="P7056" s="153"/>
    </row>
    <row r="7057" spans="1:16" x14ac:dyDescent="0.35">
      <c r="A7057" s="149"/>
      <c r="B7057" s="149"/>
      <c r="C7057" s="150"/>
      <c r="D7057" s="149"/>
      <c r="E7057" s="149"/>
      <c r="F7057" s="149"/>
      <c r="G7057" s="149"/>
      <c r="H7057" s="151"/>
      <c r="I7057" s="149"/>
      <c r="J7057" s="149"/>
      <c r="K7057" s="152"/>
      <c r="L7057" s="149"/>
      <c r="M7057" s="149"/>
      <c r="N7057" s="153"/>
      <c r="O7057" s="153"/>
      <c r="P7057" s="153"/>
    </row>
    <row r="7058" spans="1:16" x14ac:dyDescent="0.35">
      <c r="A7058" s="149"/>
      <c r="B7058" s="149"/>
      <c r="C7058" s="150"/>
      <c r="D7058" s="149"/>
      <c r="E7058" s="149"/>
      <c r="F7058" s="149"/>
      <c r="G7058" s="149"/>
      <c r="H7058" s="151"/>
      <c r="I7058" s="149"/>
      <c r="J7058" s="149"/>
      <c r="K7058" s="152"/>
      <c r="L7058" s="149"/>
      <c r="M7058" s="149"/>
      <c r="N7058" s="153"/>
      <c r="O7058" s="153"/>
      <c r="P7058" s="153"/>
    </row>
    <row r="7059" spans="1:16" x14ac:dyDescent="0.35">
      <c r="A7059" s="149"/>
      <c r="B7059" s="149"/>
      <c r="C7059" s="150"/>
      <c r="D7059" s="149"/>
      <c r="E7059" s="149"/>
      <c r="F7059" s="149"/>
      <c r="G7059" s="149"/>
      <c r="H7059" s="151"/>
      <c r="I7059" s="149"/>
      <c r="J7059" s="149"/>
      <c r="K7059" s="152"/>
      <c r="L7059" s="149"/>
      <c r="M7059" s="149"/>
      <c r="N7059" s="153"/>
      <c r="O7059" s="153"/>
      <c r="P7059" s="153"/>
    </row>
    <row r="7060" spans="1:16" x14ac:dyDescent="0.35">
      <c r="A7060" s="149"/>
      <c r="B7060" s="149"/>
      <c r="C7060" s="150"/>
      <c r="D7060" s="149"/>
      <c r="E7060" s="149"/>
      <c r="F7060" s="149"/>
      <c r="G7060" s="149"/>
      <c r="H7060" s="151"/>
      <c r="I7060" s="149"/>
      <c r="J7060" s="149"/>
      <c r="K7060" s="152"/>
      <c r="L7060" s="149"/>
      <c r="M7060" s="149"/>
      <c r="N7060" s="153"/>
      <c r="O7060" s="153"/>
      <c r="P7060" s="153"/>
    </row>
    <row r="7061" spans="1:16" x14ac:dyDescent="0.35">
      <c r="A7061" s="149"/>
      <c r="B7061" s="149"/>
      <c r="C7061" s="150"/>
      <c r="D7061" s="149"/>
      <c r="E7061" s="149"/>
      <c r="F7061" s="149"/>
      <c r="G7061" s="149"/>
      <c r="H7061" s="151"/>
      <c r="I7061" s="149"/>
      <c r="J7061" s="149"/>
      <c r="K7061" s="152"/>
      <c r="L7061" s="149"/>
      <c r="M7061" s="149"/>
      <c r="N7061" s="153"/>
      <c r="O7061" s="153"/>
      <c r="P7061" s="153"/>
    </row>
    <row r="7062" spans="1:16" x14ac:dyDescent="0.35">
      <c r="A7062" s="149"/>
      <c r="B7062" s="149"/>
      <c r="C7062" s="150"/>
      <c r="D7062" s="149"/>
      <c r="E7062" s="149"/>
      <c r="F7062" s="149"/>
      <c r="G7062" s="149"/>
      <c r="H7062" s="151"/>
      <c r="I7062" s="149"/>
      <c r="J7062" s="149"/>
      <c r="K7062" s="152"/>
      <c r="L7062" s="149"/>
      <c r="M7062" s="149"/>
      <c r="N7062" s="153"/>
      <c r="O7062" s="153"/>
      <c r="P7062" s="153"/>
    </row>
    <row r="7063" spans="1:16" x14ac:dyDescent="0.35">
      <c r="A7063" s="149"/>
      <c r="B7063" s="149"/>
      <c r="C7063" s="150"/>
      <c r="D7063" s="149"/>
      <c r="E7063" s="149"/>
      <c r="F7063" s="149"/>
      <c r="G7063" s="149"/>
      <c r="H7063" s="151"/>
      <c r="I7063" s="149"/>
      <c r="J7063" s="149"/>
      <c r="K7063" s="152"/>
      <c r="L7063" s="149"/>
      <c r="M7063" s="149"/>
      <c r="N7063" s="153"/>
      <c r="O7063" s="153"/>
      <c r="P7063" s="153"/>
    </row>
    <row r="7064" spans="1:16" x14ac:dyDescent="0.35">
      <c r="A7064" s="149"/>
      <c r="B7064" s="149"/>
      <c r="C7064" s="150"/>
      <c r="D7064" s="149"/>
      <c r="E7064" s="149"/>
      <c r="F7064" s="149"/>
      <c r="G7064" s="149"/>
      <c r="H7064" s="151"/>
      <c r="I7064" s="149"/>
      <c r="J7064" s="149"/>
      <c r="K7064" s="152"/>
      <c r="L7064" s="149"/>
      <c r="M7064" s="149"/>
      <c r="N7064" s="153"/>
      <c r="O7064" s="153"/>
      <c r="P7064" s="153"/>
    </row>
    <row r="7065" spans="1:16" x14ac:dyDescent="0.35">
      <c r="A7065" s="149"/>
      <c r="B7065" s="149"/>
      <c r="C7065" s="150"/>
      <c r="D7065" s="149"/>
      <c r="E7065" s="149"/>
      <c r="F7065" s="149"/>
      <c r="G7065" s="149"/>
      <c r="H7065" s="151"/>
      <c r="I7065" s="149"/>
      <c r="J7065" s="149"/>
      <c r="K7065" s="152"/>
      <c r="L7065" s="149"/>
      <c r="M7065" s="149"/>
      <c r="N7065" s="153"/>
      <c r="O7065" s="153"/>
      <c r="P7065" s="153"/>
    </row>
    <row r="7066" spans="1:16" x14ac:dyDescent="0.35">
      <c r="A7066" s="149"/>
      <c r="B7066" s="149"/>
      <c r="C7066" s="150"/>
      <c r="D7066" s="149"/>
      <c r="E7066" s="149"/>
      <c r="F7066" s="149"/>
      <c r="G7066" s="149"/>
      <c r="H7066" s="151"/>
      <c r="I7066" s="149"/>
      <c r="J7066" s="149"/>
      <c r="K7066" s="152"/>
      <c r="L7066" s="149"/>
      <c r="M7066" s="149"/>
      <c r="N7066" s="153"/>
      <c r="O7066" s="153"/>
      <c r="P7066" s="153"/>
    </row>
    <row r="7067" spans="1:16" x14ac:dyDescent="0.35">
      <c r="A7067" s="149"/>
      <c r="B7067" s="149"/>
      <c r="C7067" s="150"/>
      <c r="D7067" s="149"/>
      <c r="E7067" s="149"/>
      <c r="F7067" s="149"/>
      <c r="G7067" s="149"/>
      <c r="H7067" s="151"/>
      <c r="I7067" s="149"/>
      <c r="J7067" s="149"/>
      <c r="K7067" s="152"/>
      <c r="L7067" s="149"/>
      <c r="M7067" s="149"/>
      <c r="N7067" s="153"/>
      <c r="O7067" s="153"/>
      <c r="P7067" s="153"/>
    </row>
    <row r="7068" spans="1:16" x14ac:dyDescent="0.35">
      <c r="A7068" s="149"/>
      <c r="B7068" s="149"/>
      <c r="C7068" s="150"/>
      <c r="D7068" s="149"/>
      <c r="E7068" s="149"/>
      <c r="F7068" s="149"/>
      <c r="G7068" s="149"/>
      <c r="H7068" s="151"/>
      <c r="I7068" s="149"/>
      <c r="J7068" s="149"/>
      <c r="K7068" s="152"/>
      <c r="L7068" s="149"/>
      <c r="M7068" s="149"/>
      <c r="N7068" s="153"/>
      <c r="O7068" s="153"/>
      <c r="P7068" s="153"/>
    </row>
    <row r="7069" spans="1:16" x14ac:dyDescent="0.35">
      <c r="A7069" s="149"/>
      <c r="B7069" s="149"/>
      <c r="C7069" s="150"/>
      <c r="D7069" s="149"/>
      <c r="E7069" s="149"/>
      <c r="F7069" s="149"/>
      <c r="G7069" s="149"/>
      <c r="H7069" s="151"/>
      <c r="I7069" s="149"/>
      <c r="J7069" s="149"/>
      <c r="K7069" s="152"/>
      <c r="L7069" s="149"/>
      <c r="M7069" s="149"/>
      <c r="N7069" s="153"/>
      <c r="O7069" s="153"/>
      <c r="P7069" s="153"/>
    </row>
    <row r="7070" spans="1:16" x14ac:dyDescent="0.35">
      <c r="A7070" s="149"/>
      <c r="B7070" s="149"/>
      <c r="C7070" s="150"/>
      <c r="D7070" s="149"/>
      <c r="E7070" s="149"/>
      <c r="F7070" s="149"/>
      <c r="G7070" s="149"/>
      <c r="H7070" s="151"/>
      <c r="I7070" s="149"/>
      <c r="J7070" s="149"/>
      <c r="K7070" s="152"/>
      <c r="L7070" s="149"/>
      <c r="M7070" s="149"/>
      <c r="N7070" s="153"/>
      <c r="O7070" s="153"/>
      <c r="P7070" s="153"/>
    </row>
    <row r="7071" spans="1:16" x14ac:dyDescent="0.35">
      <c r="A7071" s="149"/>
      <c r="B7071" s="149"/>
      <c r="C7071" s="150"/>
      <c r="D7071" s="149"/>
      <c r="E7071" s="149"/>
      <c r="F7071" s="149"/>
      <c r="G7071" s="149"/>
      <c r="H7071" s="151"/>
      <c r="I7071" s="149"/>
      <c r="J7071" s="149"/>
      <c r="K7071" s="152"/>
      <c r="L7071" s="149"/>
      <c r="M7071" s="149"/>
      <c r="N7071" s="153"/>
      <c r="O7071" s="153"/>
      <c r="P7071" s="153"/>
    </row>
    <row r="7072" spans="1:16" x14ac:dyDescent="0.35">
      <c r="A7072" s="149"/>
      <c r="B7072" s="149"/>
      <c r="C7072" s="150"/>
      <c r="D7072" s="149"/>
      <c r="E7072" s="149"/>
      <c r="F7072" s="149"/>
      <c r="G7072" s="149"/>
      <c r="H7072" s="151"/>
      <c r="I7072" s="149"/>
      <c r="J7072" s="149"/>
      <c r="K7072" s="152"/>
      <c r="L7072" s="149"/>
      <c r="M7072" s="149"/>
      <c r="N7072" s="153"/>
      <c r="O7072" s="153"/>
      <c r="P7072" s="153"/>
    </row>
    <row r="7073" spans="1:16" x14ac:dyDescent="0.35">
      <c r="A7073" s="149"/>
      <c r="B7073" s="149"/>
      <c r="C7073" s="150"/>
      <c r="D7073" s="149"/>
      <c r="E7073" s="149"/>
      <c r="F7073" s="149"/>
      <c r="G7073" s="149"/>
      <c r="H7073" s="151"/>
      <c r="I7073" s="149"/>
      <c r="J7073" s="149"/>
      <c r="K7073" s="152"/>
      <c r="L7073" s="149"/>
      <c r="M7073" s="149"/>
      <c r="N7073" s="153"/>
      <c r="O7073" s="153"/>
      <c r="P7073" s="153"/>
    </row>
    <row r="7074" spans="1:16" x14ac:dyDescent="0.35">
      <c r="A7074" s="149"/>
      <c r="B7074" s="149"/>
      <c r="C7074" s="150"/>
      <c r="D7074" s="149"/>
      <c r="E7074" s="149"/>
      <c r="F7074" s="149"/>
      <c r="G7074" s="149"/>
      <c r="H7074" s="151"/>
      <c r="I7074" s="149"/>
      <c r="J7074" s="149"/>
      <c r="K7074" s="152"/>
      <c r="L7074" s="149"/>
      <c r="M7074" s="149"/>
      <c r="N7074" s="153"/>
      <c r="O7074" s="153"/>
      <c r="P7074" s="153"/>
    </row>
    <row r="7075" spans="1:16" x14ac:dyDescent="0.35">
      <c r="A7075" s="149"/>
      <c r="B7075" s="149"/>
      <c r="C7075" s="150"/>
      <c r="D7075" s="149"/>
      <c r="E7075" s="149"/>
      <c r="F7075" s="149"/>
      <c r="G7075" s="149"/>
      <c r="H7075" s="151"/>
      <c r="I7075" s="149"/>
      <c r="J7075" s="149"/>
      <c r="K7075" s="152"/>
      <c r="L7075" s="149"/>
      <c r="M7075" s="149"/>
      <c r="N7075" s="153"/>
      <c r="O7075" s="153"/>
      <c r="P7075" s="153"/>
    </row>
    <row r="7076" spans="1:16" x14ac:dyDescent="0.35">
      <c r="A7076" s="149"/>
      <c r="B7076" s="149"/>
      <c r="C7076" s="150"/>
      <c r="D7076" s="149"/>
      <c r="E7076" s="149"/>
      <c r="F7076" s="149"/>
      <c r="G7076" s="149"/>
      <c r="H7076" s="151"/>
      <c r="I7076" s="149"/>
      <c r="J7076" s="149"/>
      <c r="K7076" s="152"/>
      <c r="L7076" s="149"/>
      <c r="M7076" s="149"/>
      <c r="N7076" s="153"/>
      <c r="O7076" s="153"/>
      <c r="P7076" s="153"/>
    </row>
    <row r="7077" spans="1:16" x14ac:dyDescent="0.35">
      <c r="A7077" s="149"/>
      <c r="B7077" s="149"/>
      <c r="C7077" s="150"/>
      <c r="D7077" s="149"/>
      <c r="E7077" s="149"/>
      <c r="F7077" s="149"/>
      <c r="G7077" s="149"/>
      <c r="H7077" s="151"/>
      <c r="I7077" s="149"/>
      <c r="J7077" s="149"/>
      <c r="K7077" s="152"/>
      <c r="L7077" s="149"/>
      <c r="M7077" s="149"/>
      <c r="N7077" s="153"/>
      <c r="O7077" s="153"/>
      <c r="P7077" s="153"/>
    </row>
    <row r="7078" spans="1:16" x14ac:dyDescent="0.35">
      <c r="A7078" s="149"/>
      <c r="B7078" s="149"/>
      <c r="C7078" s="150"/>
      <c r="D7078" s="149"/>
      <c r="E7078" s="149"/>
      <c r="F7078" s="149"/>
      <c r="G7078" s="149"/>
      <c r="H7078" s="151"/>
      <c r="I7078" s="149"/>
      <c r="J7078" s="149"/>
      <c r="K7078" s="152"/>
      <c r="L7078" s="149"/>
      <c r="M7078" s="149"/>
      <c r="N7078" s="153"/>
      <c r="O7078" s="153"/>
      <c r="P7078" s="153"/>
    </row>
    <row r="7079" spans="1:16" x14ac:dyDescent="0.35">
      <c r="A7079" s="149"/>
      <c r="B7079" s="149"/>
      <c r="C7079" s="150"/>
      <c r="D7079" s="149"/>
      <c r="E7079" s="149"/>
      <c r="F7079" s="149"/>
      <c r="G7079" s="149"/>
      <c r="H7079" s="151"/>
      <c r="I7079" s="149"/>
      <c r="J7079" s="149"/>
      <c r="K7079" s="152"/>
      <c r="L7079" s="149"/>
      <c r="M7079" s="149"/>
      <c r="N7079" s="153"/>
      <c r="O7079" s="153"/>
      <c r="P7079" s="153"/>
    </row>
    <row r="7080" spans="1:16" x14ac:dyDescent="0.35">
      <c r="A7080" s="149"/>
      <c r="B7080" s="149"/>
      <c r="C7080" s="150"/>
      <c r="D7080" s="149"/>
      <c r="E7080" s="149"/>
      <c r="F7080" s="149"/>
      <c r="G7080" s="149"/>
      <c r="H7080" s="151"/>
      <c r="I7080" s="149"/>
      <c r="J7080" s="149"/>
      <c r="K7080" s="152"/>
      <c r="L7080" s="149"/>
      <c r="M7080" s="149"/>
      <c r="N7080" s="153"/>
      <c r="O7080" s="153"/>
      <c r="P7080" s="153"/>
    </row>
    <row r="7081" spans="1:16" x14ac:dyDescent="0.35">
      <c r="A7081" s="149"/>
      <c r="B7081" s="149"/>
      <c r="C7081" s="150"/>
      <c r="D7081" s="149"/>
      <c r="E7081" s="149"/>
      <c r="F7081" s="149"/>
      <c r="G7081" s="149"/>
      <c r="H7081" s="151"/>
      <c r="I7081" s="149"/>
      <c r="J7081" s="149"/>
      <c r="K7081" s="152"/>
      <c r="L7081" s="149"/>
      <c r="M7081" s="149"/>
      <c r="N7081" s="153"/>
      <c r="O7081" s="153"/>
      <c r="P7081" s="153"/>
    </row>
    <row r="7082" spans="1:16" x14ac:dyDescent="0.35">
      <c r="A7082" s="149"/>
      <c r="B7082" s="149"/>
      <c r="C7082" s="150"/>
      <c r="D7082" s="149"/>
      <c r="E7082" s="149"/>
      <c r="F7082" s="149"/>
      <c r="G7082" s="149"/>
      <c r="H7082" s="151"/>
      <c r="I7082" s="149"/>
      <c r="J7082" s="149"/>
      <c r="K7082" s="152"/>
      <c r="L7082" s="149"/>
      <c r="M7082" s="149"/>
      <c r="N7082" s="153"/>
      <c r="O7082" s="153"/>
      <c r="P7082" s="153"/>
    </row>
    <row r="7083" spans="1:16" x14ac:dyDescent="0.35">
      <c r="A7083" s="149"/>
      <c r="B7083" s="149"/>
      <c r="C7083" s="150"/>
      <c r="D7083" s="149"/>
      <c r="E7083" s="149"/>
      <c r="F7083" s="149"/>
      <c r="G7083" s="149"/>
      <c r="H7083" s="151"/>
      <c r="I7083" s="149"/>
      <c r="J7083" s="149"/>
      <c r="K7083" s="152"/>
      <c r="L7083" s="149"/>
      <c r="M7083" s="149"/>
      <c r="N7083" s="153"/>
      <c r="O7083" s="153"/>
      <c r="P7083" s="153"/>
    </row>
    <row r="7084" spans="1:16" x14ac:dyDescent="0.35">
      <c r="A7084" s="149"/>
      <c r="B7084" s="149"/>
      <c r="C7084" s="150"/>
      <c r="D7084" s="149"/>
      <c r="E7084" s="149"/>
      <c r="F7084" s="149"/>
      <c r="G7084" s="149"/>
      <c r="H7084" s="151"/>
      <c r="I7084" s="149"/>
      <c r="J7084" s="149"/>
      <c r="K7084" s="152"/>
      <c r="L7084" s="149"/>
      <c r="M7084" s="149"/>
      <c r="N7084" s="153"/>
      <c r="O7084" s="153"/>
      <c r="P7084" s="153"/>
    </row>
    <row r="7085" spans="1:16" x14ac:dyDescent="0.35">
      <c r="A7085" s="149"/>
      <c r="B7085" s="149"/>
      <c r="C7085" s="150"/>
      <c r="D7085" s="149"/>
      <c r="E7085" s="149"/>
      <c r="F7085" s="149"/>
      <c r="G7085" s="149"/>
      <c r="H7085" s="151"/>
      <c r="I7085" s="149"/>
      <c r="J7085" s="149"/>
      <c r="K7085" s="152"/>
      <c r="L7085" s="149"/>
      <c r="M7085" s="149"/>
      <c r="N7085" s="153"/>
      <c r="O7085" s="153"/>
      <c r="P7085" s="153"/>
    </row>
    <row r="7086" spans="1:16" x14ac:dyDescent="0.35">
      <c r="A7086" s="149"/>
      <c r="B7086" s="149"/>
      <c r="C7086" s="150"/>
      <c r="D7086" s="149"/>
      <c r="E7086" s="149"/>
      <c r="F7086" s="149"/>
      <c r="G7086" s="149"/>
      <c r="H7086" s="151"/>
      <c r="I7086" s="149"/>
      <c r="J7086" s="149"/>
      <c r="K7086" s="152"/>
      <c r="L7086" s="149"/>
      <c r="M7086" s="149"/>
      <c r="N7086" s="153"/>
      <c r="O7086" s="153"/>
      <c r="P7086" s="153"/>
    </row>
    <row r="7087" spans="1:16" x14ac:dyDescent="0.35">
      <c r="A7087" s="149"/>
      <c r="B7087" s="149"/>
      <c r="C7087" s="150"/>
      <c r="D7087" s="149"/>
      <c r="E7087" s="149"/>
      <c r="F7087" s="149"/>
      <c r="G7087" s="149"/>
      <c r="H7087" s="151"/>
      <c r="I7087" s="149"/>
      <c r="J7087" s="149"/>
      <c r="K7087" s="152"/>
      <c r="L7087" s="149"/>
      <c r="M7087" s="149"/>
      <c r="N7087" s="153"/>
      <c r="O7087" s="153"/>
      <c r="P7087" s="153"/>
    </row>
    <row r="7088" spans="1:16" x14ac:dyDescent="0.35">
      <c r="A7088" s="149"/>
      <c r="B7088" s="149"/>
      <c r="C7088" s="150"/>
      <c r="D7088" s="149"/>
      <c r="E7088" s="149"/>
      <c r="F7088" s="149"/>
      <c r="G7088" s="149"/>
      <c r="H7088" s="151"/>
      <c r="I7088" s="149"/>
      <c r="J7088" s="149"/>
      <c r="K7088" s="152"/>
      <c r="L7088" s="149"/>
      <c r="M7088" s="149"/>
      <c r="N7088" s="153"/>
      <c r="O7088" s="153"/>
      <c r="P7088" s="153"/>
    </row>
    <row r="7089" spans="1:16" x14ac:dyDescent="0.35">
      <c r="A7089" s="149"/>
      <c r="B7089" s="149"/>
      <c r="C7089" s="150"/>
      <c r="D7089" s="149"/>
      <c r="E7089" s="149"/>
      <c r="F7089" s="149"/>
      <c r="G7089" s="149"/>
      <c r="H7089" s="151"/>
      <c r="I7089" s="149"/>
      <c r="J7089" s="149"/>
      <c r="K7089" s="152"/>
      <c r="L7089" s="149"/>
      <c r="M7089" s="149"/>
      <c r="N7089" s="153"/>
      <c r="O7089" s="153"/>
      <c r="P7089" s="153"/>
    </row>
    <row r="7090" spans="1:16" x14ac:dyDescent="0.35">
      <c r="A7090" s="149"/>
      <c r="B7090" s="149"/>
      <c r="C7090" s="150"/>
      <c r="D7090" s="149"/>
      <c r="E7090" s="149"/>
      <c r="F7090" s="149"/>
      <c r="G7090" s="149"/>
      <c r="H7090" s="151"/>
      <c r="I7090" s="149"/>
      <c r="J7090" s="149"/>
      <c r="K7090" s="152"/>
      <c r="L7090" s="149"/>
      <c r="M7090" s="149"/>
      <c r="N7090" s="153"/>
      <c r="O7090" s="153"/>
      <c r="P7090" s="153"/>
    </row>
    <row r="7091" spans="1:16" x14ac:dyDescent="0.35">
      <c r="A7091" s="149"/>
      <c r="B7091" s="149"/>
      <c r="C7091" s="150"/>
      <c r="D7091" s="149"/>
      <c r="E7091" s="149"/>
      <c r="F7091" s="149"/>
      <c r="G7091" s="149"/>
      <c r="H7091" s="151"/>
      <c r="I7091" s="149"/>
      <c r="J7091" s="149"/>
      <c r="K7091" s="152"/>
      <c r="L7091" s="149"/>
      <c r="M7091" s="149"/>
      <c r="N7091" s="153"/>
      <c r="O7091" s="153"/>
      <c r="P7091" s="153"/>
    </row>
    <row r="7092" spans="1:16" x14ac:dyDescent="0.35">
      <c r="A7092" s="149"/>
      <c r="B7092" s="149"/>
      <c r="C7092" s="150"/>
      <c r="D7092" s="149"/>
      <c r="E7092" s="149"/>
      <c r="F7092" s="149"/>
      <c r="G7092" s="149"/>
      <c r="H7092" s="151"/>
      <c r="I7092" s="149"/>
      <c r="J7092" s="149"/>
      <c r="K7092" s="152"/>
      <c r="L7092" s="149"/>
      <c r="M7092" s="149"/>
      <c r="N7092" s="153"/>
      <c r="O7092" s="153"/>
      <c r="P7092" s="153"/>
    </row>
    <row r="7093" spans="1:16" x14ac:dyDescent="0.35">
      <c r="A7093" s="149"/>
      <c r="B7093" s="149"/>
      <c r="C7093" s="150"/>
      <c r="D7093" s="149"/>
      <c r="E7093" s="149"/>
      <c r="F7093" s="149"/>
      <c r="G7093" s="149"/>
      <c r="H7093" s="151"/>
      <c r="I7093" s="149"/>
      <c r="J7093" s="149"/>
      <c r="K7093" s="152"/>
      <c r="L7093" s="149"/>
      <c r="M7093" s="149"/>
      <c r="N7093" s="153"/>
      <c r="O7093" s="153"/>
      <c r="P7093" s="153"/>
    </row>
    <row r="7094" spans="1:16" x14ac:dyDescent="0.35">
      <c r="A7094" s="149"/>
      <c r="B7094" s="149"/>
      <c r="C7094" s="150"/>
      <c r="D7094" s="149"/>
      <c r="E7094" s="149"/>
      <c r="F7094" s="149"/>
      <c r="G7094" s="149"/>
      <c r="H7094" s="151"/>
      <c r="I7094" s="149"/>
      <c r="J7094" s="149"/>
      <c r="K7094" s="152"/>
      <c r="L7094" s="149"/>
      <c r="M7094" s="149"/>
      <c r="N7094" s="153"/>
      <c r="O7094" s="153"/>
      <c r="P7094" s="153"/>
    </row>
    <row r="7095" spans="1:16" x14ac:dyDescent="0.35">
      <c r="A7095" s="149"/>
      <c r="B7095" s="149"/>
      <c r="C7095" s="150"/>
      <c r="D7095" s="149"/>
      <c r="E7095" s="149"/>
      <c r="F7095" s="149"/>
      <c r="G7095" s="149"/>
      <c r="H7095" s="151"/>
      <c r="I7095" s="149"/>
      <c r="J7095" s="149"/>
      <c r="K7095" s="152"/>
      <c r="L7095" s="149"/>
      <c r="M7095" s="149"/>
      <c r="N7095" s="153"/>
      <c r="O7095" s="153"/>
      <c r="P7095" s="153"/>
    </row>
    <row r="7096" spans="1:16" x14ac:dyDescent="0.35">
      <c r="A7096" s="149"/>
      <c r="B7096" s="149"/>
      <c r="C7096" s="150"/>
      <c r="D7096" s="149"/>
      <c r="E7096" s="149"/>
      <c r="F7096" s="149"/>
      <c r="G7096" s="149"/>
      <c r="H7096" s="151"/>
      <c r="I7096" s="149"/>
      <c r="J7096" s="149"/>
      <c r="K7096" s="152"/>
      <c r="L7096" s="149"/>
      <c r="M7096" s="149"/>
      <c r="N7096" s="153"/>
      <c r="O7096" s="153"/>
      <c r="P7096" s="153"/>
    </row>
    <row r="7097" spans="1:16" x14ac:dyDescent="0.35">
      <c r="A7097" s="149"/>
      <c r="B7097" s="149"/>
      <c r="C7097" s="150"/>
      <c r="D7097" s="149"/>
      <c r="E7097" s="149"/>
      <c r="F7097" s="149"/>
      <c r="G7097" s="149"/>
      <c r="H7097" s="151"/>
      <c r="I7097" s="149"/>
      <c r="J7097" s="149"/>
      <c r="K7097" s="152"/>
      <c r="L7097" s="149"/>
      <c r="M7097" s="149"/>
      <c r="N7097" s="153"/>
      <c r="O7097" s="153"/>
      <c r="P7097" s="153"/>
    </row>
    <row r="7098" spans="1:16" x14ac:dyDescent="0.35">
      <c r="A7098" s="149"/>
      <c r="B7098" s="149"/>
      <c r="C7098" s="150"/>
      <c r="D7098" s="149"/>
      <c r="E7098" s="149"/>
      <c r="F7098" s="149"/>
      <c r="G7098" s="149"/>
      <c r="H7098" s="151"/>
      <c r="I7098" s="149"/>
      <c r="J7098" s="149"/>
      <c r="K7098" s="152"/>
      <c r="L7098" s="149"/>
      <c r="M7098" s="149"/>
      <c r="N7098" s="153"/>
      <c r="O7098" s="153"/>
      <c r="P7098" s="153"/>
    </row>
    <row r="7099" spans="1:16" x14ac:dyDescent="0.35">
      <c r="A7099" s="149"/>
      <c r="B7099" s="149"/>
      <c r="C7099" s="150"/>
      <c r="D7099" s="149"/>
      <c r="E7099" s="149"/>
      <c r="F7099" s="149"/>
      <c r="G7099" s="149"/>
      <c r="H7099" s="151"/>
      <c r="I7099" s="149"/>
      <c r="J7099" s="149"/>
      <c r="K7099" s="152"/>
      <c r="L7099" s="149"/>
      <c r="M7099" s="149"/>
      <c r="N7099" s="153"/>
      <c r="O7099" s="153"/>
      <c r="P7099" s="153"/>
    </row>
    <row r="7100" spans="1:16" x14ac:dyDescent="0.35">
      <c r="A7100" s="149"/>
      <c r="B7100" s="149"/>
      <c r="C7100" s="150"/>
      <c r="D7100" s="149"/>
      <c r="E7100" s="149"/>
      <c r="F7100" s="149"/>
      <c r="G7100" s="149"/>
      <c r="H7100" s="151"/>
      <c r="I7100" s="149"/>
      <c r="J7100" s="149"/>
      <c r="K7100" s="152"/>
      <c r="L7100" s="149"/>
      <c r="M7100" s="149"/>
      <c r="N7100" s="153"/>
      <c r="O7100" s="153"/>
      <c r="P7100" s="153"/>
    </row>
    <row r="7101" spans="1:16" x14ac:dyDescent="0.35">
      <c r="A7101" s="149"/>
      <c r="B7101" s="149"/>
      <c r="C7101" s="150"/>
      <c r="D7101" s="149"/>
      <c r="E7101" s="149"/>
      <c r="F7101" s="149"/>
      <c r="G7101" s="149"/>
      <c r="H7101" s="151"/>
      <c r="I7101" s="149"/>
      <c r="J7101" s="149"/>
      <c r="K7101" s="152"/>
      <c r="L7101" s="149"/>
      <c r="M7101" s="149"/>
      <c r="N7101" s="153"/>
      <c r="O7101" s="153"/>
      <c r="P7101" s="153"/>
    </row>
    <row r="7102" spans="1:16" x14ac:dyDescent="0.35">
      <c r="A7102" s="149"/>
      <c r="B7102" s="149"/>
      <c r="C7102" s="150"/>
      <c r="D7102" s="149"/>
      <c r="E7102" s="149"/>
      <c r="F7102" s="149"/>
      <c r="G7102" s="149"/>
      <c r="H7102" s="151"/>
      <c r="I7102" s="149"/>
      <c r="J7102" s="149"/>
      <c r="K7102" s="152"/>
      <c r="L7102" s="149"/>
      <c r="M7102" s="149"/>
      <c r="N7102" s="153"/>
      <c r="O7102" s="153"/>
      <c r="P7102" s="153"/>
    </row>
    <row r="7103" spans="1:16" x14ac:dyDescent="0.35">
      <c r="A7103" s="149"/>
      <c r="B7103" s="149"/>
      <c r="C7103" s="150"/>
      <c r="D7103" s="149"/>
      <c r="E7103" s="149"/>
      <c r="F7103" s="149"/>
      <c r="G7103" s="149"/>
      <c r="H7103" s="151"/>
      <c r="I7103" s="149"/>
      <c r="J7103" s="149"/>
      <c r="K7103" s="152"/>
      <c r="L7103" s="149"/>
      <c r="M7103" s="149"/>
      <c r="N7103" s="153"/>
      <c r="O7103" s="153"/>
      <c r="P7103" s="153"/>
    </row>
    <row r="7104" spans="1:16" x14ac:dyDescent="0.35">
      <c r="A7104" s="149"/>
      <c r="B7104" s="149"/>
      <c r="C7104" s="150"/>
      <c r="D7104" s="149"/>
      <c r="E7104" s="149"/>
      <c r="F7104" s="149"/>
      <c r="G7104" s="149"/>
      <c r="H7104" s="151"/>
      <c r="I7104" s="149"/>
      <c r="J7104" s="149"/>
      <c r="K7104" s="152"/>
      <c r="L7104" s="149"/>
      <c r="M7104" s="149"/>
      <c r="N7104" s="153"/>
      <c r="O7104" s="153"/>
      <c r="P7104" s="153"/>
    </row>
    <row r="7105" spans="1:16" x14ac:dyDescent="0.35">
      <c r="A7105" s="149"/>
      <c r="B7105" s="149"/>
      <c r="C7105" s="150"/>
      <c r="D7105" s="149"/>
      <c r="E7105" s="149"/>
      <c r="F7105" s="149"/>
      <c r="G7105" s="149"/>
      <c r="H7105" s="151"/>
      <c r="I7105" s="149"/>
      <c r="J7105" s="149"/>
      <c r="K7105" s="152"/>
      <c r="L7105" s="149"/>
      <c r="M7105" s="149"/>
      <c r="N7105" s="153"/>
      <c r="O7105" s="153"/>
      <c r="P7105" s="153"/>
    </row>
    <row r="7106" spans="1:16" x14ac:dyDescent="0.35">
      <c r="A7106" s="149"/>
      <c r="B7106" s="149"/>
      <c r="C7106" s="150"/>
      <c r="D7106" s="149"/>
      <c r="E7106" s="149"/>
      <c r="F7106" s="149"/>
      <c r="G7106" s="149"/>
      <c r="H7106" s="151"/>
      <c r="I7106" s="149"/>
      <c r="J7106" s="149"/>
      <c r="K7106" s="152"/>
      <c r="L7106" s="149"/>
      <c r="M7106" s="149"/>
      <c r="N7106" s="153"/>
      <c r="O7106" s="153"/>
      <c r="P7106" s="153"/>
    </row>
    <row r="7107" spans="1:16" x14ac:dyDescent="0.35">
      <c r="A7107" s="149"/>
      <c r="B7107" s="149"/>
      <c r="C7107" s="150"/>
      <c r="D7107" s="149"/>
      <c r="E7107" s="149"/>
      <c r="F7107" s="149"/>
      <c r="G7107" s="149"/>
      <c r="H7107" s="151"/>
      <c r="I7107" s="149"/>
      <c r="J7107" s="149"/>
      <c r="K7107" s="152"/>
      <c r="L7107" s="149"/>
      <c r="M7107" s="149"/>
      <c r="N7107" s="153"/>
      <c r="O7107" s="153"/>
      <c r="P7107" s="153"/>
    </row>
    <row r="7108" spans="1:16" x14ac:dyDescent="0.35">
      <c r="A7108" s="149"/>
      <c r="B7108" s="149"/>
      <c r="C7108" s="150"/>
      <c r="D7108" s="149"/>
      <c r="E7108" s="149"/>
      <c r="F7108" s="149"/>
      <c r="G7108" s="149"/>
      <c r="H7108" s="151"/>
      <c r="I7108" s="149"/>
      <c r="J7108" s="149"/>
      <c r="K7108" s="152"/>
      <c r="L7108" s="149"/>
      <c r="M7108" s="149"/>
      <c r="N7108" s="153"/>
      <c r="O7108" s="153"/>
      <c r="P7108" s="153"/>
    </row>
    <row r="7109" spans="1:16" x14ac:dyDescent="0.35">
      <c r="A7109" s="149"/>
      <c r="B7109" s="149"/>
      <c r="C7109" s="150"/>
      <c r="D7109" s="149"/>
      <c r="E7109" s="149"/>
      <c r="F7109" s="149"/>
      <c r="G7109" s="149"/>
      <c r="H7109" s="151"/>
      <c r="I7109" s="149"/>
      <c r="J7109" s="149"/>
      <c r="K7109" s="152"/>
      <c r="L7109" s="149"/>
      <c r="M7109" s="149"/>
      <c r="N7109" s="153"/>
      <c r="O7109" s="153"/>
      <c r="P7109" s="153"/>
    </row>
    <row r="7110" spans="1:16" x14ac:dyDescent="0.35">
      <c r="A7110" s="149"/>
      <c r="B7110" s="149"/>
      <c r="C7110" s="150"/>
      <c r="D7110" s="149"/>
      <c r="E7110" s="149"/>
      <c r="F7110" s="149"/>
      <c r="G7110" s="149"/>
      <c r="H7110" s="151"/>
      <c r="I7110" s="149"/>
      <c r="J7110" s="149"/>
      <c r="K7110" s="152"/>
      <c r="L7110" s="149"/>
      <c r="M7110" s="149"/>
      <c r="N7110" s="153"/>
      <c r="O7110" s="153"/>
      <c r="P7110" s="153"/>
    </row>
    <row r="7111" spans="1:16" x14ac:dyDescent="0.35">
      <c r="A7111" s="149"/>
      <c r="B7111" s="149"/>
      <c r="C7111" s="150"/>
      <c r="D7111" s="149"/>
      <c r="E7111" s="149"/>
      <c r="F7111" s="149"/>
      <c r="G7111" s="149"/>
      <c r="H7111" s="151"/>
      <c r="I7111" s="149"/>
      <c r="J7111" s="149"/>
      <c r="K7111" s="152"/>
      <c r="L7111" s="149"/>
      <c r="M7111" s="149"/>
      <c r="N7111" s="153"/>
      <c r="O7111" s="153"/>
      <c r="P7111" s="153"/>
    </row>
    <row r="7112" spans="1:16" x14ac:dyDescent="0.35">
      <c r="A7112" s="149"/>
      <c r="B7112" s="149"/>
      <c r="C7112" s="150"/>
      <c r="D7112" s="149"/>
      <c r="E7112" s="149"/>
      <c r="F7112" s="149"/>
      <c r="G7112" s="149"/>
      <c r="H7112" s="151"/>
      <c r="I7112" s="149"/>
      <c r="J7112" s="149"/>
      <c r="K7112" s="152"/>
      <c r="L7112" s="149"/>
      <c r="M7112" s="149"/>
      <c r="N7112" s="153"/>
      <c r="O7112" s="153"/>
      <c r="P7112" s="153"/>
    </row>
    <row r="7113" spans="1:16" x14ac:dyDescent="0.35">
      <c r="A7113" s="149"/>
      <c r="B7113" s="149"/>
      <c r="C7113" s="150"/>
      <c r="D7113" s="149"/>
      <c r="E7113" s="149"/>
      <c r="F7113" s="149"/>
      <c r="G7113" s="149"/>
      <c r="H7113" s="151"/>
      <c r="I7113" s="149"/>
      <c r="J7113" s="149"/>
      <c r="K7113" s="152"/>
      <c r="L7113" s="149"/>
      <c r="M7113" s="149"/>
      <c r="N7113" s="153"/>
      <c r="O7113" s="153"/>
      <c r="P7113" s="153"/>
    </row>
    <row r="7114" spans="1:16" x14ac:dyDescent="0.35">
      <c r="A7114" s="149"/>
      <c r="B7114" s="149"/>
      <c r="C7114" s="150"/>
      <c r="D7114" s="149"/>
      <c r="E7114" s="149"/>
      <c r="F7114" s="149"/>
      <c r="G7114" s="149"/>
      <c r="H7114" s="151"/>
      <c r="I7114" s="149"/>
      <c r="J7114" s="149"/>
      <c r="K7114" s="152"/>
      <c r="L7114" s="149"/>
      <c r="M7114" s="149"/>
      <c r="N7114" s="153"/>
      <c r="O7114" s="153"/>
      <c r="P7114" s="153"/>
    </row>
    <row r="7115" spans="1:16" x14ac:dyDescent="0.35">
      <c r="A7115" s="149"/>
      <c r="B7115" s="149"/>
      <c r="C7115" s="150"/>
      <c r="D7115" s="149"/>
      <c r="E7115" s="149"/>
      <c r="F7115" s="149"/>
      <c r="G7115" s="149"/>
      <c r="H7115" s="151"/>
      <c r="I7115" s="149"/>
      <c r="J7115" s="149"/>
      <c r="K7115" s="152"/>
      <c r="L7115" s="149"/>
      <c r="M7115" s="149"/>
      <c r="N7115" s="153"/>
      <c r="O7115" s="153"/>
      <c r="P7115" s="153"/>
    </row>
    <row r="7116" spans="1:16" x14ac:dyDescent="0.35">
      <c r="A7116" s="149"/>
      <c r="B7116" s="149"/>
      <c r="C7116" s="150"/>
      <c r="D7116" s="149"/>
      <c r="E7116" s="149"/>
      <c r="F7116" s="149"/>
      <c r="G7116" s="149"/>
      <c r="H7116" s="151"/>
      <c r="I7116" s="149"/>
      <c r="J7116" s="149"/>
      <c r="K7116" s="152"/>
      <c r="L7116" s="149"/>
      <c r="M7116" s="149"/>
      <c r="N7116" s="153"/>
      <c r="O7116" s="153"/>
      <c r="P7116" s="153"/>
    </row>
    <row r="7117" spans="1:16" x14ac:dyDescent="0.35">
      <c r="A7117" s="149"/>
      <c r="B7117" s="149"/>
      <c r="C7117" s="150"/>
      <c r="D7117" s="149"/>
      <c r="E7117" s="149"/>
      <c r="F7117" s="149"/>
      <c r="G7117" s="149"/>
      <c r="H7117" s="151"/>
      <c r="I7117" s="149"/>
      <c r="J7117" s="149"/>
      <c r="K7117" s="152"/>
      <c r="L7117" s="149"/>
      <c r="M7117" s="149"/>
      <c r="N7117" s="153"/>
      <c r="O7117" s="153"/>
      <c r="P7117" s="153"/>
    </row>
    <row r="7118" spans="1:16" x14ac:dyDescent="0.35">
      <c r="A7118" s="149"/>
      <c r="B7118" s="149"/>
      <c r="C7118" s="150"/>
      <c r="D7118" s="149"/>
      <c r="E7118" s="149"/>
      <c r="F7118" s="149"/>
      <c r="G7118" s="149"/>
      <c r="H7118" s="151"/>
      <c r="I7118" s="149"/>
      <c r="J7118" s="149"/>
      <c r="K7118" s="152"/>
      <c r="L7118" s="149"/>
      <c r="M7118" s="149"/>
      <c r="N7118" s="153"/>
      <c r="O7118" s="153"/>
      <c r="P7118" s="153"/>
    </row>
    <row r="7119" spans="1:16" x14ac:dyDescent="0.35">
      <c r="A7119" s="149"/>
      <c r="B7119" s="149"/>
      <c r="C7119" s="150"/>
      <c r="D7119" s="149"/>
      <c r="E7119" s="149"/>
      <c r="F7119" s="149"/>
      <c r="G7119" s="149"/>
      <c r="H7119" s="151"/>
      <c r="I7119" s="149"/>
      <c r="J7119" s="149"/>
      <c r="K7119" s="152"/>
      <c r="L7119" s="149"/>
      <c r="M7119" s="149"/>
      <c r="N7119" s="153"/>
      <c r="O7119" s="153"/>
      <c r="P7119" s="153"/>
    </row>
    <row r="7120" spans="1:16" x14ac:dyDescent="0.35">
      <c r="A7120" s="149"/>
      <c r="B7120" s="149"/>
      <c r="C7120" s="150"/>
      <c r="D7120" s="149"/>
      <c r="E7120" s="149"/>
      <c r="F7120" s="149"/>
      <c r="G7120" s="149"/>
      <c r="H7120" s="151"/>
      <c r="I7120" s="149"/>
      <c r="J7120" s="149"/>
      <c r="K7120" s="152"/>
      <c r="L7120" s="149"/>
      <c r="M7120" s="149"/>
      <c r="N7120" s="153"/>
      <c r="O7120" s="153"/>
      <c r="P7120" s="153"/>
    </row>
    <row r="7121" spans="1:16" x14ac:dyDescent="0.35">
      <c r="A7121" s="149"/>
      <c r="B7121" s="149"/>
      <c r="C7121" s="150"/>
      <c r="D7121" s="149"/>
      <c r="E7121" s="149"/>
      <c r="F7121" s="149"/>
      <c r="G7121" s="149"/>
      <c r="H7121" s="151"/>
      <c r="I7121" s="149"/>
      <c r="J7121" s="149"/>
      <c r="K7121" s="152"/>
      <c r="L7121" s="149"/>
      <c r="M7121" s="149"/>
      <c r="N7121" s="153"/>
      <c r="O7121" s="153"/>
      <c r="P7121" s="153"/>
    </row>
    <row r="7122" spans="1:16" x14ac:dyDescent="0.35">
      <c r="A7122" s="149"/>
      <c r="B7122" s="149"/>
      <c r="C7122" s="150"/>
      <c r="D7122" s="149"/>
      <c r="E7122" s="149"/>
      <c r="F7122" s="149"/>
      <c r="G7122" s="149"/>
      <c r="H7122" s="151"/>
      <c r="I7122" s="149"/>
      <c r="J7122" s="149"/>
      <c r="K7122" s="152"/>
      <c r="L7122" s="149"/>
      <c r="M7122" s="149"/>
      <c r="N7122" s="153"/>
      <c r="O7122" s="153"/>
      <c r="P7122" s="153"/>
    </row>
    <row r="7123" spans="1:16" x14ac:dyDescent="0.35">
      <c r="A7123" s="149"/>
      <c r="B7123" s="149"/>
      <c r="C7123" s="150"/>
      <c r="D7123" s="149"/>
      <c r="E7123" s="149"/>
      <c r="F7123" s="149"/>
      <c r="G7123" s="149"/>
      <c r="H7123" s="151"/>
      <c r="I7123" s="149"/>
      <c r="J7123" s="149"/>
      <c r="K7123" s="152"/>
      <c r="L7123" s="149"/>
      <c r="M7123" s="149"/>
      <c r="N7123" s="153"/>
      <c r="O7123" s="153"/>
      <c r="P7123" s="153"/>
    </row>
    <row r="7124" spans="1:16" x14ac:dyDescent="0.35">
      <c r="A7124" s="149"/>
      <c r="B7124" s="149"/>
      <c r="C7124" s="150"/>
      <c r="D7124" s="149"/>
      <c r="E7124" s="149"/>
      <c r="F7124" s="149"/>
      <c r="G7124" s="149"/>
      <c r="H7124" s="151"/>
      <c r="I7124" s="149"/>
      <c r="J7124" s="149"/>
      <c r="K7124" s="152"/>
      <c r="L7124" s="149"/>
      <c r="M7124" s="149"/>
      <c r="N7124" s="153"/>
      <c r="O7124" s="153"/>
      <c r="P7124" s="153"/>
    </row>
    <row r="7125" spans="1:16" x14ac:dyDescent="0.35">
      <c r="A7125" s="149"/>
      <c r="B7125" s="149"/>
      <c r="C7125" s="150"/>
      <c r="D7125" s="149"/>
      <c r="E7125" s="149"/>
      <c r="F7125" s="149"/>
      <c r="G7125" s="149"/>
      <c r="H7125" s="151"/>
      <c r="I7125" s="149"/>
      <c r="J7125" s="149"/>
      <c r="K7125" s="152"/>
      <c r="L7125" s="149"/>
      <c r="M7125" s="149"/>
      <c r="N7125" s="153"/>
      <c r="O7125" s="153"/>
      <c r="P7125" s="153"/>
    </row>
    <row r="7126" spans="1:16" x14ac:dyDescent="0.35">
      <c r="A7126" s="149"/>
      <c r="B7126" s="149"/>
      <c r="C7126" s="150"/>
      <c r="D7126" s="149"/>
      <c r="E7126" s="149"/>
      <c r="F7126" s="149"/>
      <c r="G7126" s="149"/>
      <c r="H7126" s="151"/>
      <c r="I7126" s="149"/>
      <c r="J7126" s="149"/>
      <c r="K7126" s="152"/>
      <c r="L7126" s="149"/>
      <c r="M7126" s="149"/>
      <c r="N7126" s="153"/>
      <c r="O7126" s="153"/>
      <c r="P7126" s="153"/>
    </row>
    <row r="7127" spans="1:16" x14ac:dyDescent="0.35">
      <c r="A7127" s="149"/>
      <c r="B7127" s="149"/>
      <c r="C7127" s="150"/>
      <c r="D7127" s="149"/>
      <c r="E7127" s="149"/>
      <c r="F7127" s="149"/>
      <c r="G7127" s="149"/>
      <c r="H7127" s="151"/>
      <c r="I7127" s="149"/>
      <c r="J7127" s="149"/>
      <c r="K7127" s="152"/>
      <c r="L7127" s="149"/>
      <c r="M7127" s="149"/>
      <c r="N7127" s="153"/>
      <c r="O7127" s="153"/>
      <c r="P7127" s="153"/>
    </row>
    <row r="7128" spans="1:16" x14ac:dyDescent="0.35">
      <c r="A7128" s="149"/>
      <c r="B7128" s="149"/>
      <c r="C7128" s="150"/>
      <c r="D7128" s="149"/>
      <c r="E7128" s="149"/>
      <c r="F7128" s="149"/>
      <c r="G7128" s="149"/>
      <c r="H7128" s="151"/>
      <c r="I7128" s="149"/>
      <c r="J7128" s="149"/>
      <c r="K7128" s="152"/>
      <c r="L7128" s="149"/>
      <c r="M7128" s="149"/>
      <c r="N7128" s="153"/>
      <c r="O7128" s="153"/>
      <c r="P7128" s="153"/>
    </row>
    <row r="7129" spans="1:16" x14ac:dyDescent="0.35">
      <c r="A7129" s="149"/>
      <c r="B7129" s="149"/>
      <c r="C7129" s="150"/>
      <c r="D7129" s="149"/>
      <c r="E7129" s="149"/>
      <c r="F7129" s="149"/>
      <c r="G7129" s="149"/>
      <c r="H7129" s="151"/>
      <c r="I7129" s="149"/>
      <c r="J7129" s="149"/>
      <c r="K7129" s="152"/>
      <c r="L7129" s="149"/>
      <c r="M7129" s="149"/>
      <c r="N7129" s="153"/>
      <c r="O7129" s="153"/>
      <c r="P7129" s="153"/>
    </row>
    <row r="7130" spans="1:16" x14ac:dyDescent="0.35">
      <c r="A7130" s="149"/>
      <c r="B7130" s="149"/>
      <c r="C7130" s="150"/>
      <c r="D7130" s="149"/>
      <c r="E7130" s="149"/>
      <c r="F7130" s="149"/>
      <c r="G7130" s="149"/>
      <c r="H7130" s="151"/>
      <c r="I7130" s="149"/>
      <c r="J7130" s="149"/>
      <c r="K7130" s="152"/>
      <c r="L7130" s="149"/>
      <c r="M7130" s="149"/>
      <c r="N7130" s="153"/>
      <c r="O7130" s="153"/>
      <c r="P7130" s="153"/>
    </row>
    <row r="7131" spans="1:16" x14ac:dyDescent="0.35">
      <c r="A7131" s="149"/>
      <c r="B7131" s="149"/>
      <c r="C7131" s="150"/>
      <c r="D7131" s="149"/>
      <c r="E7131" s="149"/>
      <c r="F7131" s="149"/>
      <c r="G7131" s="149"/>
      <c r="H7131" s="151"/>
      <c r="I7131" s="149"/>
      <c r="J7131" s="149"/>
      <c r="K7131" s="152"/>
      <c r="L7131" s="149"/>
      <c r="M7131" s="149"/>
      <c r="N7131" s="153"/>
      <c r="O7131" s="153"/>
      <c r="P7131" s="153"/>
    </row>
    <row r="7132" spans="1:16" x14ac:dyDescent="0.35">
      <c r="A7132" s="149"/>
      <c r="B7132" s="149"/>
      <c r="C7132" s="150"/>
      <c r="D7132" s="149"/>
      <c r="E7132" s="149"/>
      <c r="F7132" s="149"/>
      <c r="G7132" s="149"/>
      <c r="H7132" s="151"/>
      <c r="I7132" s="149"/>
      <c r="J7132" s="149"/>
      <c r="K7132" s="152"/>
      <c r="L7132" s="149"/>
      <c r="M7132" s="149"/>
      <c r="N7132" s="153"/>
      <c r="O7132" s="153"/>
      <c r="P7132" s="153"/>
    </row>
    <row r="7133" spans="1:16" x14ac:dyDescent="0.35">
      <c r="A7133" s="149"/>
      <c r="B7133" s="149"/>
      <c r="C7133" s="150"/>
      <c r="D7133" s="149"/>
      <c r="E7133" s="149"/>
      <c r="F7133" s="149"/>
      <c r="G7133" s="149"/>
      <c r="H7133" s="151"/>
      <c r="I7133" s="149"/>
      <c r="J7133" s="149"/>
      <c r="K7133" s="152"/>
      <c r="L7133" s="149"/>
      <c r="M7133" s="149"/>
      <c r="N7133" s="153"/>
      <c r="O7133" s="153"/>
      <c r="P7133" s="153"/>
    </row>
    <row r="7134" spans="1:16" x14ac:dyDescent="0.35">
      <c r="A7134" s="149"/>
      <c r="B7134" s="149"/>
      <c r="C7134" s="150"/>
      <c r="D7134" s="149"/>
      <c r="E7134" s="149"/>
      <c r="F7134" s="149"/>
      <c r="G7134" s="149"/>
      <c r="H7134" s="151"/>
      <c r="I7134" s="149"/>
      <c r="J7134" s="149"/>
      <c r="K7134" s="152"/>
      <c r="L7134" s="149"/>
      <c r="M7134" s="149"/>
      <c r="N7134" s="153"/>
      <c r="O7134" s="153"/>
      <c r="P7134" s="153"/>
    </row>
    <row r="7135" spans="1:16" x14ac:dyDescent="0.35">
      <c r="A7135" s="149"/>
      <c r="B7135" s="149"/>
      <c r="C7135" s="150"/>
      <c r="D7135" s="149"/>
      <c r="E7135" s="149"/>
      <c r="F7135" s="149"/>
      <c r="G7135" s="149"/>
      <c r="H7135" s="151"/>
      <c r="I7135" s="149"/>
      <c r="J7135" s="149"/>
      <c r="K7135" s="152"/>
      <c r="L7135" s="149"/>
      <c r="M7135" s="149"/>
      <c r="N7135" s="153"/>
      <c r="O7135" s="153"/>
      <c r="P7135" s="153"/>
    </row>
    <row r="7136" spans="1:16" x14ac:dyDescent="0.35">
      <c r="A7136" s="149"/>
      <c r="B7136" s="149"/>
      <c r="C7136" s="150"/>
      <c r="D7136" s="149"/>
      <c r="E7136" s="149"/>
      <c r="F7136" s="149"/>
      <c r="G7136" s="149"/>
      <c r="H7136" s="151"/>
      <c r="I7136" s="149"/>
      <c r="J7136" s="149"/>
      <c r="K7136" s="152"/>
      <c r="L7136" s="149"/>
      <c r="M7136" s="149"/>
      <c r="N7136" s="153"/>
      <c r="O7136" s="153"/>
      <c r="P7136" s="153"/>
    </row>
    <row r="7137" spans="1:16" x14ac:dyDescent="0.35">
      <c r="A7137" s="149"/>
      <c r="B7137" s="149"/>
      <c r="C7137" s="150"/>
      <c r="D7137" s="149"/>
      <c r="E7137" s="149"/>
      <c r="F7137" s="149"/>
      <c r="G7137" s="149"/>
      <c r="H7137" s="151"/>
      <c r="I7137" s="149"/>
      <c r="J7137" s="149"/>
      <c r="K7137" s="152"/>
      <c r="L7137" s="149"/>
      <c r="M7137" s="149"/>
      <c r="N7137" s="153"/>
      <c r="O7137" s="153"/>
      <c r="P7137" s="153"/>
    </row>
    <row r="7138" spans="1:16" x14ac:dyDescent="0.35">
      <c r="A7138" s="149"/>
      <c r="B7138" s="149"/>
      <c r="C7138" s="150"/>
      <c r="D7138" s="149"/>
      <c r="E7138" s="149"/>
      <c r="F7138" s="149"/>
      <c r="G7138" s="149"/>
      <c r="H7138" s="151"/>
      <c r="I7138" s="149"/>
      <c r="J7138" s="149"/>
      <c r="K7138" s="152"/>
      <c r="L7138" s="149"/>
      <c r="M7138" s="149"/>
      <c r="N7138" s="153"/>
      <c r="O7138" s="153"/>
      <c r="P7138" s="153"/>
    </row>
    <row r="7139" spans="1:16" x14ac:dyDescent="0.35">
      <c r="A7139" s="149"/>
      <c r="B7139" s="149"/>
      <c r="C7139" s="150"/>
      <c r="D7139" s="149"/>
      <c r="E7139" s="149"/>
      <c r="F7139" s="149"/>
      <c r="G7139" s="149"/>
      <c r="H7139" s="151"/>
      <c r="I7139" s="149"/>
      <c r="J7139" s="149"/>
      <c r="K7139" s="152"/>
      <c r="L7139" s="149"/>
      <c r="M7139" s="149"/>
      <c r="N7139" s="153"/>
      <c r="O7139" s="153"/>
      <c r="P7139" s="153"/>
    </row>
    <row r="7140" spans="1:16" x14ac:dyDescent="0.35">
      <c r="A7140" s="149"/>
      <c r="B7140" s="149"/>
      <c r="C7140" s="150"/>
      <c r="D7140" s="149"/>
      <c r="E7140" s="149"/>
      <c r="F7140" s="149"/>
      <c r="G7140" s="149"/>
      <c r="H7140" s="151"/>
      <c r="I7140" s="149"/>
      <c r="J7140" s="149"/>
      <c r="K7140" s="152"/>
      <c r="L7140" s="149"/>
      <c r="M7140" s="149"/>
      <c r="N7140" s="153"/>
      <c r="O7140" s="153"/>
      <c r="P7140" s="153"/>
    </row>
    <row r="7141" spans="1:16" x14ac:dyDescent="0.35">
      <c r="A7141" s="149"/>
      <c r="B7141" s="149"/>
      <c r="C7141" s="150"/>
      <c r="D7141" s="149"/>
      <c r="E7141" s="149"/>
      <c r="F7141" s="149"/>
      <c r="G7141" s="149"/>
      <c r="H7141" s="151"/>
      <c r="I7141" s="149"/>
      <c r="J7141" s="149"/>
      <c r="K7141" s="152"/>
      <c r="L7141" s="149"/>
      <c r="M7141" s="149"/>
      <c r="N7141" s="153"/>
      <c r="O7141" s="153"/>
      <c r="P7141" s="153"/>
    </row>
    <row r="7142" spans="1:16" x14ac:dyDescent="0.35">
      <c r="A7142" s="149"/>
      <c r="B7142" s="149"/>
      <c r="C7142" s="150"/>
      <c r="D7142" s="149"/>
      <c r="E7142" s="149"/>
      <c r="F7142" s="149"/>
      <c r="G7142" s="149"/>
      <c r="H7142" s="151"/>
      <c r="I7142" s="149"/>
      <c r="J7142" s="149"/>
      <c r="K7142" s="152"/>
      <c r="L7142" s="149"/>
      <c r="M7142" s="149"/>
      <c r="N7142" s="153"/>
      <c r="O7142" s="153"/>
      <c r="P7142" s="153"/>
    </row>
    <row r="7143" spans="1:16" x14ac:dyDescent="0.35">
      <c r="A7143" s="149"/>
      <c r="B7143" s="149"/>
      <c r="C7143" s="150"/>
      <c r="D7143" s="149"/>
      <c r="E7143" s="149"/>
      <c r="F7143" s="149"/>
      <c r="G7143" s="149"/>
      <c r="H7143" s="151"/>
      <c r="I7143" s="149"/>
      <c r="J7143" s="149"/>
      <c r="K7143" s="152"/>
      <c r="L7143" s="149"/>
      <c r="M7143" s="149"/>
      <c r="N7143" s="153"/>
      <c r="O7143" s="153"/>
      <c r="P7143" s="153"/>
    </row>
    <row r="7144" spans="1:16" x14ac:dyDescent="0.35">
      <c r="A7144" s="149"/>
      <c r="B7144" s="149"/>
      <c r="C7144" s="150"/>
      <c r="D7144" s="149"/>
      <c r="E7144" s="149"/>
      <c r="F7144" s="149"/>
      <c r="G7144" s="149"/>
      <c r="H7144" s="151"/>
      <c r="I7144" s="149"/>
      <c r="J7144" s="149"/>
      <c r="K7144" s="152"/>
      <c r="L7144" s="149"/>
      <c r="M7144" s="149"/>
      <c r="N7144" s="153"/>
      <c r="O7144" s="153"/>
      <c r="P7144" s="153"/>
    </row>
    <row r="7145" spans="1:16" x14ac:dyDescent="0.35">
      <c r="A7145" s="149"/>
      <c r="B7145" s="149"/>
      <c r="C7145" s="150"/>
      <c r="D7145" s="149"/>
      <c r="E7145" s="149"/>
      <c r="F7145" s="149"/>
      <c r="G7145" s="149"/>
      <c r="H7145" s="151"/>
      <c r="I7145" s="149"/>
      <c r="J7145" s="149"/>
      <c r="K7145" s="152"/>
      <c r="L7145" s="149"/>
      <c r="M7145" s="149"/>
      <c r="N7145" s="153"/>
      <c r="O7145" s="153"/>
      <c r="P7145" s="153"/>
    </row>
    <row r="7146" spans="1:16" x14ac:dyDescent="0.35">
      <c r="A7146" s="149"/>
      <c r="B7146" s="149"/>
      <c r="C7146" s="150"/>
      <c r="D7146" s="149"/>
      <c r="E7146" s="149"/>
      <c r="F7146" s="149"/>
      <c r="G7146" s="149"/>
      <c r="H7146" s="151"/>
      <c r="I7146" s="149"/>
      <c r="J7146" s="149"/>
      <c r="K7146" s="152"/>
      <c r="L7146" s="149"/>
      <c r="M7146" s="149"/>
      <c r="N7146" s="153"/>
      <c r="O7146" s="153"/>
      <c r="P7146" s="153"/>
    </row>
    <row r="7147" spans="1:16" x14ac:dyDescent="0.35">
      <c r="A7147" s="149"/>
      <c r="B7147" s="149"/>
      <c r="C7147" s="150"/>
      <c r="D7147" s="149"/>
      <c r="E7147" s="149"/>
      <c r="F7147" s="149"/>
      <c r="G7147" s="149"/>
      <c r="H7147" s="151"/>
      <c r="I7147" s="149"/>
      <c r="J7147" s="149"/>
      <c r="K7147" s="152"/>
      <c r="L7147" s="149"/>
      <c r="M7147" s="149"/>
      <c r="N7147" s="153"/>
      <c r="O7147" s="153"/>
      <c r="P7147" s="153"/>
    </row>
    <row r="7148" spans="1:16" x14ac:dyDescent="0.35">
      <c r="A7148" s="149"/>
      <c r="B7148" s="149"/>
      <c r="C7148" s="150"/>
      <c r="D7148" s="149"/>
      <c r="E7148" s="149"/>
      <c r="F7148" s="149"/>
      <c r="G7148" s="149"/>
      <c r="H7148" s="151"/>
      <c r="I7148" s="149"/>
      <c r="J7148" s="149"/>
      <c r="K7148" s="152"/>
      <c r="L7148" s="149"/>
      <c r="M7148" s="149"/>
      <c r="N7148" s="153"/>
      <c r="O7148" s="153"/>
      <c r="P7148" s="153"/>
    </row>
    <row r="7149" spans="1:16" x14ac:dyDescent="0.35">
      <c r="A7149" s="149"/>
      <c r="B7149" s="149"/>
      <c r="C7149" s="150"/>
      <c r="D7149" s="149"/>
      <c r="E7149" s="149"/>
      <c r="F7149" s="149"/>
      <c r="G7149" s="149"/>
      <c r="H7149" s="151"/>
      <c r="I7149" s="149"/>
      <c r="J7149" s="149"/>
      <c r="K7149" s="152"/>
      <c r="L7149" s="149"/>
      <c r="M7149" s="149"/>
      <c r="N7149" s="153"/>
      <c r="O7149" s="153"/>
      <c r="P7149" s="153"/>
    </row>
    <row r="7150" spans="1:16" x14ac:dyDescent="0.35">
      <c r="A7150" s="149"/>
      <c r="B7150" s="149"/>
      <c r="C7150" s="150"/>
      <c r="D7150" s="149"/>
      <c r="E7150" s="149"/>
      <c r="F7150" s="149"/>
      <c r="G7150" s="149"/>
      <c r="H7150" s="151"/>
      <c r="I7150" s="149"/>
      <c r="J7150" s="149"/>
      <c r="K7150" s="152"/>
      <c r="L7150" s="149"/>
      <c r="M7150" s="149"/>
      <c r="N7150" s="153"/>
      <c r="O7150" s="153"/>
      <c r="P7150" s="153"/>
    </row>
    <row r="7151" spans="1:16" x14ac:dyDescent="0.35">
      <c r="A7151" s="149"/>
      <c r="B7151" s="149"/>
      <c r="C7151" s="150"/>
      <c r="D7151" s="149"/>
      <c r="E7151" s="149"/>
      <c r="F7151" s="149"/>
      <c r="G7151" s="149"/>
      <c r="H7151" s="151"/>
      <c r="I7151" s="149"/>
      <c r="J7151" s="149"/>
      <c r="K7151" s="152"/>
      <c r="L7151" s="149"/>
      <c r="M7151" s="149"/>
      <c r="N7151" s="153"/>
      <c r="O7151" s="153"/>
      <c r="P7151" s="153"/>
    </row>
    <row r="7152" spans="1:16" x14ac:dyDescent="0.35">
      <c r="A7152" s="149"/>
      <c r="B7152" s="149"/>
      <c r="C7152" s="150"/>
      <c r="D7152" s="149"/>
      <c r="E7152" s="149"/>
      <c r="F7152" s="149"/>
      <c r="G7152" s="149"/>
      <c r="H7152" s="151"/>
      <c r="I7152" s="149"/>
      <c r="J7152" s="149"/>
      <c r="K7152" s="152"/>
      <c r="L7152" s="149"/>
      <c r="M7152" s="149"/>
      <c r="N7152" s="153"/>
      <c r="O7152" s="153"/>
      <c r="P7152" s="153"/>
    </row>
    <row r="7153" spans="1:16" x14ac:dyDescent="0.35">
      <c r="A7153" s="149"/>
      <c r="B7153" s="149"/>
      <c r="C7153" s="150"/>
      <c r="D7153" s="149"/>
      <c r="E7153" s="149"/>
      <c r="F7153" s="149"/>
      <c r="G7153" s="149"/>
      <c r="H7153" s="151"/>
      <c r="I7153" s="149"/>
      <c r="J7153" s="149"/>
      <c r="K7153" s="152"/>
      <c r="L7153" s="149"/>
      <c r="M7153" s="149"/>
      <c r="N7153" s="153"/>
      <c r="O7153" s="153"/>
      <c r="P7153" s="153"/>
    </row>
    <row r="7154" spans="1:16" x14ac:dyDescent="0.35">
      <c r="A7154" s="149"/>
      <c r="B7154" s="149"/>
      <c r="C7154" s="150"/>
      <c r="D7154" s="149"/>
      <c r="E7154" s="149"/>
      <c r="F7154" s="149"/>
      <c r="G7154" s="149"/>
      <c r="H7154" s="151"/>
      <c r="I7154" s="149"/>
      <c r="J7154" s="149"/>
      <c r="K7154" s="152"/>
      <c r="L7154" s="149"/>
      <c r="M7154" s="149"/>
      <c r="N7154" s="153"/>
      <c r="O7154" s="153"/>
      <c r="P7154" s="153"/>
    </row>
    <row r="7155" spans="1:16" x14ac:dyDescent="0.35">
      <c r="A7155" s="149"/>
      <c r="B7155" s="149"/>
      <c r="C7155" s="150"/>
      <c r="D7155" s="149"/>
      <c r="E7155" s="149"/>
      <c r="F7155" s="149"/>
      <c r="G7155" s="149"/>
      <c r="H7155" s="151"/>
      <c r="I7155" s="149"/>
      <c r="J7155" s="149"/>
      <c r="K7155" s="152"/>
      <c r="L7155" s="149"/>
      <c r="M7155" s="149"/>
      <c r="N7155" s="153"/>
      <c r="O7155" s="153"/>
      <c r="P7155" s="153"/>
    </row>
    <row r="7156" spans="1:16" x14ac:dyDescent="0.35">
      <c r="A7156" s="149"/>
      <c r="B7156" s="149"/>
      <c r="C7156" s="150"/>
      <c r="D7156" s="149"/>
      <c r="E7156" s="149"/>
      <c r="F7156" s="149"/>
      <c r="G7156" s="149"/>
      <c r="H7156" s="151"/>
      <c r="I7156" s="149"/>
      <c r="J7156" s="149"/>
      <c r="K7156" s="152"/>
      <c r="L7156" s="149"/>
      <c r="M7156" s="149"/>
      <c r="N7156" s="153"/>
      <c r="O7156" s="153"/>
      <c r="P7156" s="153"/>
    </row>
    <row r="7157" spans="1:16" x14ac:dyDescent="0.35">
      <c r="A7157" s="149"/>
      <c r="B7157" s="149"/>
      <c r="C7157" s="150"/>
      <c r="D7157" s="149"/>
      <c r="E7157" s="149"/>
      <c r="F7157" s="149"/>
      <c r="G7157" s="149"/>
      <c r="H7157" s="151"/>
      <c r="I7157" s="149"/>
      <c r="J7157" s="149"/>
      <c r="K7157" s="152"/>
      <c r="L7157" s="149"/>
      <c r="M7157" s="149"/>
      <c r="N7157" s="153"/>
      <c r="O7157" s="153"/>
      <c r="P7157" s="153"/>
    </row>
    <row r="7158" spans="1:16" x14ac:dyDescent="0.35">
      <c r="A7158" s="149"/>
      <c r="B7158" s="149"/>
      <c r="C7158" s="150"/>
      <c r="D7158" s="149"/>
      <c r="E7158" s="149"/>
      <c r="F7158" s="149"/>
      <c r="G7158" s="149"/>
      <c r="H7158" s="151"/>
      <c r="I7158" s="149"/>
      <c r="J7158" s="149"/>
      <c r="K7158" s="152"/>
      <c r="L7158" s="149"/>
      <c r="M7158" s="149"/>
      <c r="N7158" s="153"/>
      <c r="O7158" s="153"/>
      <c r="P7158" s="153"/>
    </row>
    <row r="7159" spans="1:16" x14ac:dyDescent="0.35">
      <c r="A7159" s="149"/>
      <c r="B7159" s="149"/>
      <c r="C7159" s="150"/>
      <c r="D7159" s="149"/>
      <c r="E7159" s="149"/>
      <c r="F7159" s="149"/>
      <c r="G7159" s="149"/>
      <c r="H7159" s="151"/>
      <c r="I7159" s="149"/>
      <c r="J7159" s="149"/>
      <c r="K7159" s="152"/>
      <c r="L7159" s="149"/>
      <c r="M7159" s="149"/>
      <c r="N7159" s="153"/>
      <c r="O7159" s="153"/>
      <c r="P7159" s="153"/>
    </row>
    <row r="7160" spans="1:16" x14ac:dyDescent="0.35">
      <c r="A7160" s="149"/>
      <c r="B7160" s="149"/>
      <c r="C7160" s="150"/>
      <c r="D7160" s="149"/>
      <c r="E7160" s="149"/>
      <c r="F7160" s="149"/>
      <c r="G7160" s="149"/>
      <c r="H7160" s="151"/>
      <c r="I7160" s="149"/>
      <c r="J7160" s="149"/>
      <c r="K7160" s="152"/>
      <c r="L7160" s="149"/>
      <c r="M7160" s="149"/>
      <c r="N7160" s="153"/>
      <c r="O7160" s="153"/>
      <c r="P7160" s="153"/>
    </row>
    <row r="7161" spans="1:16" x14ac:dyDescent="0.35">
      <c r="A7161" s="149"/>
      <c r="B7161" s="149"/>
      <c r="C7161" s="150"/>
      <c r="D7161" s="149"/>
      <c r="E7161" s="149"/>
      <c r="F7161" s="149"/>
      <c r="G7161" s="149"/>
      <c r="H7161" s="151"/>
      <c r="I7161" s="149"/>
      <c r="J7161" s="149"/>
      <c r="K7161" s="152"/>
      <c r="L7161" s="149"/>
      <c r="M7161" s="149"/>
      <c r="N7161" s="153"/>
      <c r="O7161" s="153"/>
      <c r="P7161" s="153"/>
    </row>
    <row r="7162" spans="1:16" x14ac:dyDescent="0.35">
      <c r="A7162" s="149"/>
      <c r="B7162" s="149"/>
      <c r="C7162" s="150"/>
      <c r="D7162" s="149"/>
      <c r="E7162" s="149"/>
      <c r="F7162" s="149"/>
      <c r="G7162" s="149"/>
      <c r="H7162" s="151"/>
      <c r="I7162" s="149"/>
      <c r="J7162" s="149"/>
      <c r="K7162" s="152"/>
      <c r="L7162" s="149"/>
      <c r="M7162" s="149"/>
      <c r="N7162" s="153"/>
      <c r="O7162" s="153"/>
      <c r="P7162" s="153"/>
    </row>
    <row r="7163" spans="1:16" x14ac:dyDescent="0.35">
      <c r="A7163" s="149"/>
      <c r="B7163" s="149"/>
      <c r="C7163" s="150"/>
      <c r="D7163" s="149"/>
      <c r="E7163" s="149"/>
      <c r="F7163" s="149"/>
      <c r="G7163" s="149"/>
      <c r="H7163" s="151"/>
      <c r="I7163" s="149"/>
      <c r="J7163" s="149"/>
      <c r="K7163" s="152"/>
      <c r="L7163" s="149"/>
      <c r="M7163" s="149"/>
      <c r="N7163" s="153"/>
      <c r="O7163" s="153"/>
      <c r="P7163" s="153"/>
    </row>
    <row r="7164" spans="1:16" x14ac:dyDescent="0.35">
      <c r="A7164" s="149"/>
      <c r="B7164" s="149"/>
      <c r="C7164" s="150"/>
      <c r="D7164" s="149"/>
      <c r="E7164" s="149"/>
      <c r="F7164" s="149"/>
      <c r="G7164" s="149"/>
      <c r="H7164" s="151"/>
      <c r="I7164" s="149"/>
      <c r="J7164" s="149"/>
      <c r="K7164" s="152"/>
      <c r="L7164" s="149"/>
      <c r="M7164" s="149"/>
      <c r="N7164" s="153"/>
      <c r="O7164" s="153"/>
      <c r="P7164" s="153"/>
    </row>
    <row r="7165" spans="1:16" x14ac:dyDescent="0.35">
      <c r="A7165" s="149"/>
      <c r="B7165" s="149"/>
      <c r="C7165" s="150"/>
      <c r="D7165" s="149"/>
      <c r="E7165" s="149"/>
      <c r="F7165" s="149"/>
      <c r="G7165" s="149"/>
      <c r="H7165" s="151"/>
      <c r="I7165" s="149"/>
      <c r="J7165" s="149"/>
      <c r="K7165" s="152"/>
      <c r="L7165" s="149"/>
      <c r="M7165" s="149"/>
      <c r="N7165" s="153"/>
      <c r="O7165" s="153"/>
      <c r="P7165" s="153"/>
    </row>
    <row r="7166" spans="1:16" x14ac:dyDescent="0.35">
      <c r="A7166" s="149"/>
      <c r="B7166" s="149"/>
      <c r="C7166" s="150"/>
      <c r="D7166" s="149"/>
      <c r="E7166" s="149"/>
      <c r="F7166" s="149"/>
      <c r="G7166" s="149"/>
      <c r="H7166" s="151"/>
      <c r="I7166" s="149"/>
      <c r="J7166" s="149"/>
      <c r="K7166" s="152"/>
      <c r="L7166" s="149"/>
      <c r="M7166" s="149"/>
      <c r="N7166" s="153"/>
      <c r="O7166" s="153"/>
      <c r="P7166" s="153"/>
    </row>
    <row r="7167" spans="1:16" x14ac:dyDescent="0.35">
      <c r="A7167" s="149"/>
      <c r="B7167" s="149"/>
      <c r="C7167" s="150"/>
      <c r="D7167" s="149"/>
      <c r="E7167" s="149"/>
      <c r="F7167" s="149"/>
      <c r="G7167" s="149"/>
      <c r="H7167" s="151"/>
      <c r="I7167" s="149"/>
      <c r="J7167" s="149"/>
      <c r="K7167" s="152"/>
      <c r="L7167" s="149"/>
      <c r="M7167" s="149"/>
      <c r="N7167" s="153"/>
      <c r="O7167" s="153"/>
      <c r="P7167" s="153"/>
    </row>
    <row r="7168" spans="1:16" x14ac:dyDescent="0.35">
      <c r="A7168" s="149"/>
      <c r="B7168" s="149"/>
      <c r="C7168" s="150"/>
      <c r="D7168" s="149"/>
      <c r="E7168" s="149"/>
      <c r="F7168" s="149"/>
      <c r="G7168" s="149"/>
      <c r="H7168" s="151"/>
      <c r="I7168" s="149"/>
      <c r="J7168" s="149"/>
      <c r="K7168" s="152"/>
      <c r="L7168" s="149"/>
      <c r="M7168" s="149"/>
      <c r="N7168" s="153"/>
      <c r="O7168" s="153"/>
      <c r="P7168" s="153"/>
    </row>
    <row r="7169" spans="1:16" x14ac:dyDescent="0.35">
      <c r="A7169" s="149"/>
      <c r="B7169" s="149"/>
      <c r="C7169" s="150"/>
      <c r="D7169" s="149"/>
      <c r="E7169" s="149"/>
      <c r="F7169" s="149"/>
      <c r="G7169" s="149"/>
      <c r="H7169" s="151"/>
      <c r="I7169" s="149"/>
      <c r="J7169" s="149"/>
      <c r="K7169" s="152"/>
      <c r="L7169" s="149"/>
      <c r="M7169" s="149"/>
      <c r="N7169" s="153"/>
      <c r="O7169" s="153"/>
      <c r="P7169" s="153"/>
    </row>
    <row r="7170" spans="1:16" x14ac:dyDescent="0.35">
      <c r="A7170" s="149"/>
      <c r="B7170" s="149"/>
      <c r="C7170" s="150"/>
      <c r="D7170" s="149"/>
      <c r="E7170" s="149"/>
      <c r="F7170" s="149"/>
      <c r="G7170" s="149"/>
      <c r="H7170" s="151"/>
      <c r="I7170" s="149"/>
      <c r="J7170" s="149"/>
      <c r="K7170" s="152"/>
      <c r="L7170" s="149"/>
      <c r="M7170" s="149"/>
      <c r="N7170" s="153"/>
      <c r="O7170" s="153"/>
      <c r="P7170" s="153"/>
    </row>
    <row r="7171" spans="1:16" x14ac:dyDescent="0.35">
      <c r="A7171" s="149"/>
      <c r="B7171" s="149"/>
      <c r="C7171" s="150"/>
      <c r="D7171" s="149"/>
      <c r="E7171" s="149"/>
      <c r="F7171" s="149"/>
      <c r="G7171" s="149"/>
      <c r="H7171" s="151"/>
      <c r="I7171" s="149"/>
      <c r="J7171" s="149"/>
      <c r="K7171" s="152"/>
      <c r="L7171" s="149"/>
      <c r="M7171" s="149"/>
      <c r="N7171" s="153"/>
      <c r="O7171" s="153"/>
      <c r="P7171" s="153"/>
    </row>
    <row r="7172" spans="1:16" x14ac:dyDescent="0.35">
      <c r="A7172" s="149"/>
      <c r="B7172" s="149"/>
      <c r="C7172" s="150"/>
      <c r="D7172" s="149"/>
      <c r="E7172" s="149"/>
      <c r="F7172" s="149"/>
      <c r="G7172" s="149"/>
      <c r="H7172" s="151"/>
      <c r="I7172" s="149"/>
      <c r="J7172" s="149"/>
      <c r="K7172" s="152"/>
      <c r="L7172" s="149"/>
      <c r="M7172" s="149"/>
      <c r="N7172" s="153"/>
      <c r="O7172" s="153"/>
      <c r="P7172" s="153"/>
    </row>
    <row r="7173" spans="1:16" x14ac:dyDescent="0.35">
      <c r="A7173" s="149"/>
      <c r="B7173" s="149"/>
      <c r="C7173" s="150"/>
      <c r="D7173" s="149"/>
      <c r="E7173" s="149"/>
      <c r="F7173" s="149"/>
      <c r="G7173" s="149"/>
      <c r="H7173" s="151"/>
      <c r="I7173" s="149"/>
      <c r="J7173" s="149"/>
      <c r="K7173" s="152"/>
      <c r="L7173" s="149"/>
      <c r="M7173" s="149"/>
      <c r="N7173" s="153"/>
      <c r="O7173" s="153"/>
      <c r="P7173" s="153"/>
    </row>
    <row r="7174" spans="1:16" x14ac:dyDescent="0.35">
      <c r="A7174" s="149"/>
      <c r="B7174" s="149"/>
      <c r="C7174" s="150"/>
      <c r="D7174" s="149"/>
      <c r="E7174" s="149"/>
      <c r="F7174" s="149"/>
      <c r="G7174" s="149"/>
      <c r="H7174" s="151"/>
      <c r="I7174" s="149"/>
      <c r="J7174" s="149"/>
      <c r="K7174" s="152"/>
      <c r="L7174" s="149"/>
      <c r="M7174" s="149"/>
      <c r="N7174" s="153"/>
      <c r="O7174" s="153"/>
      <c r="P7174" s="153"/>
    </row>
    <row r="7175" spans="1:16" x14ac:dyDescent="0.35">
      <c r="A7175" s="149"/>
      <c r="B7175" s="149"/>
      <c r="C7175" s="150"/>
      <c r="D7175" s="149"/>
      <c r="E7175" s="149"/>
      <c r="F7175" s="149"/>
      <c r="G7175" s="149"/>
      <c r="H7175" s="151"/>
      <c r="I7175" s="149"/>
      <c r="J7175" s="149"/>
      <c r="K7175" s="152"/>
      <c r="L7175" s="149"/>
      <c r="M7175" s="149"/>
      <c r="N7175" s="153"/>
      <c r="O7175" s="153"/>
      <c r="P7175" s="153"/>
    </row>
    <row r="7176" spans="1:16" x14ac:dyDescent="0.35">
      <c r="A7176" s="149"/>
      <c r="B7176" s="149"/>
      <c r="C7176" s="150"/>
      <c r="D7176" s="149"/>
      <c r="E7176" s="149"/>
      <c r="F7176" s="149"/>
      <c r="G7176" s="149"/>
      <c r="H7176" s="151"/>
      <c r="I7176" s="149"/>
      <c r="J7176" s="149"/>
      <c r="K7176" s="152"/>
      <c r="L7176" s="149"/>
      <c r="M7176" s="149"/>
      <c r="N7176" s="153"/>
      <c r="O7176" s="153"/>
      <c r="P7176" s="153"/>
    </row>
    <row r="7177" spans="1:16" x14ac:dyDescent="0.35">
      <c r="A7177" s="149"/>
      <c r="B7177" s="149"/>
      <c r="C7177" s="150"/>
      <c r="D7177" s="149"/>
      <c r="E7177" s="149"/>
      <c r="F7177" s="149"/>
      <c r="G7177" s="149"/>
      <c r="H7177" s="151"/>
      <c r="I7177" s="149"/>
      <c r="J7177" s="149"/>
      <c r="K7177" s="152"/>
      <c r="L7177" s="149"/>
      <c r="M7177" s="149"/>
      <c r="N7177" s="153"/>
      <c r="O7177" s="153"/>
      <c r="P7177" s="153"/>
    </row>
    <row r="7178" spans="1:16" x14ac:dyDescent="0.35">
      <c r="A7178" s="149"/>
      <c r="B7178" s="149"/>
      <c r="C7178" s="150"/>
      <c r="D7178" s="149"/>
      <c r="E7178" s="149"/>
      <c r="F7178" s="149"/>
      <c r="G7178" s="149"/>
      <c r="H7178" s="151"/>
      <c r="I7178" s="149"/>
      <c r="J7178" s="149"/>
      <c r="K7178" s="152"/>
      <c r="L7178" s="149"/>
      <c r="M7178" s="149"/>
      <c r="N7178" s="153"/>
      <c r="O7178" s="153"/>
      <c r="P7178" s="153"/>
    </row>
    <row r="7179" spans="1:16" x14ac:dyDescent="0.35">
      <c r="A7179" s="149"/>
      <c r="B7179" s="149"/>
      <c r="C7179" s="150"/>
      <c r="D7179" s="149"/>
      <c r="E7179" s="149"/>
      <c r="F7179" s="149"/>
      <c r="G7179" s="149"/>
      <c r="H7179" s="151"/>
      <c r="I7179" s="149"/>
      <c r="J7179" s="149"/>
      <c r="K7179" s="152"/>
      <c r="L7179" s="149"/>
      <c r="M7179" s="149"/>
      <c r="N7179" s="153"/>
      <c r="O7179" s="153"/>
      <c r="P7179" s="153"/>
    </row>
    <row r="7180" spans="1:16" x14ac:dyDescent="0.35">
      <c r="A7180" s="149"/>
      <c r="B7180" s="149"/>
      <c r="C7180" s="150"/>
      <c r="D7180" s="149"/>
      <c r="E7180" s="149"/>
      <c r="F7180" s="149"/>
      <c r="G7180" s="149"/>
      <c r="H7180" s="151"/>
      <c r="I7180" s="149"/>
      <c r="J7180" s="149"/>
      <c r="K7180" s="152"/>
      <c r="L7180" s="149"/>
      <c r="M7180" s="149"/>
      <c r="N7180" s="153"/>
      <c r="O7180" s="153"/>
      <c r="P7180" s="153"/>
    </row>
    <row r="7181" spans="1:16" x14ac:dyDescent="0.35">
      <c r="A7181" s="149"/>
      <c r="B7181" s="149"/>
      <c r="C7181" s="150"/>
      <c r="D7181" s="149"/>
      <c r="E7181" s="149"/>
      <c r="F7181" s="149"/>
      <c r="G7181" s="149"/>
      <c r="H7181" s="151"/>
      <c r="I7181" s="149"/>
      <c r="J7181" s="149"/>
      <c r="K7181" s="152"/>
      <c r="L7181" s="149"/>
      <c r="M7181" s="149"/>
      <c r="N7181" s="153"/>
      <c r="O7181" s="153"/>
      <c r="P7181" s="153"/>
    </row>
    <row r="7182" spans="1:16" x14ac:dyDescent="0.35">
      <c r="A7182" s="149"/>
      <c r="B7182" s="149"/>
      <c r="C7182" s="150"/>
      <c r="D7182" s="149"/>
      <c r="E7182" s="149"/>
      <c r="F7182" s="149"/>
      <c r="G7182" s="149"/>
      <c r="H7182" s="151"/>
      <c r="I7182" s="149"/>
      <c r="J7182" s="149"/>
      <c r="K7182" s="152"/>
      <c r="L7182" s="149"/>
      <c r="M7182" s="149"/>
      <c r="N7182" s="153"/>
      <c r="O7182" s="153"/>
      <c r="P7182" s="153"/>
    </row>
    <row r="7183" spans="1:16" x14ac:dyDescent="0.35">
      <c r="A7183" s="149"/>
      <c r="B7183" s="149"/>
      <c r="C7183" s="150"/>
      <c r="D7183" s="149"/>
      <c r="E7183" s="149"/>
      <c r="F7183" s="149"/>
      <c r="G7183" s="149"/>
      <c r="H7183" s="151"/>
      <c r="I7183" s="149"/>
      <c r="J7183" s="149"/>
      <c r="K7183" s="152"/>
      <c r="L7183" s="149"/>
      <c r="M7183" s="149"/>
      <c r="N7183" s="153"/>
      <c r="O7183" s="153"/>
      <c r="P7183" s="153"/>
    </row>
    <row r="7184" spans="1:16" x14ac:dyDescent="0.35">
      <c r="A7184" s="149"/>
      <c r="B7184" s="149"/>
      <c r="C7184" s="150"/>
      <c r="D7184" s="149"/>
      <c r="E7184" s="149"/>
      <c r="F7184" s="149"/>
      <c r="G7184" s="149"/>
      <c r="H7184" s="151"/>
      <c r="I7184" s="149"/>
      <c r="J7184" s="149"/>
      <c r="K7184" s="152"/>
      <c r="L7184" s="149"/>
      <c r="M7184" s="149"/>
      <c r="N7184" s="153"/>
      <c r="O7184" s="153"/>
      <c r="P7184" s="153"/>
    </row>
    <row r="7185" spans="1:16" x14ac:dyDescent="0.35">
      <c r="A7185" s="149"/>
      <c r="B7185" s="149"/>
      <c r="C7185" s="150"/>
      <c r="D7185" s="149"/>
      <c r="E7185" s="149"/>
      <c r="F7185" s="149"/>
      <c r="G7185" s="149"/>
      <c r="H7185" s="151"/>
      <c r="I7185" s="149"/>
      <c r="J7185" s="149"/>
      <c r="K7185" s="152"/>
      <c r="L7185" s="149"/>
      <c r="M7185" s="149"/>
      <c r="N7185" s="153"/>
      <c r="O7185" s="153"/>
      <c r="P7185" s="153"/>
    </row>
    <row r="7186" spans="1:16" x14ac:dyDescent="0.35">
      <c r="A7186" s="149"/>
      <c r="B7186" s="149"/>
      <c r="C7186" s="150"/>
      <c r="D7186" s="149"/>
      <c r="E7186" s="149"/>
      <c r="F7186" s="149"/>
      <c r="G7186" s="149"/>
      <c r="H7186" s="151"/>
      <c r="I7186" s="149"/>
      <c r="J7186" s="149"/>
      <c r="K7186" s="152"/>
      <c r="L7186" s="149"/>
      <c r="M7186" s="149"/>
      <c r="N7186" s="153"/>
      <c r="O7186" s="153"/>
      <c r="P7186" s="153"/>
    </row>
    <row r="7187" spans="1:16" x14ac:dyDescent="0.35">
      <c r="A7187" s="149"/>
      <c r="B7187" s="149"/>
      <c r="C7187" s="150"/>
      <c r="D7187" s="149"/>
      <c r="E7187" s="149"/>
      <c r="F7187" s="149"/>
      <c r="G7187" s="149"/>
      <c r="H7187" s="151"/>
      <c r="I7187" s="149"/>
      <c r="J7187" s="149"/>
      <c r="K7187" s="152"/>
      <c r="L7187" s="149"/>
      <c r="M7187" s="149"/>
      <c r="N7187" s="153"/>
      <c r="O7187" s="153"/>
      <c r="P7187" s="153"/>
    </row>
    <row r="7188" spans="1:16" x14ac:dyDescent="0.35">
      <c r="A7188" s="149"/>
      <c r="B7188" s="149"/>
      <c r="C7188" s="150"/>
      <c r="D7188" s="149"/>
      <c r="E7188" s="149"/>
      <c r="F7188" s="149"/>
      <c r="G7188" s="149"/>
      <c r="H7188" s="151"/>
      <c r="I7188" s="149"/>
      <c r="J7188" s="149"/>
      <c r="K7188" s="152"/>
      <c r="L7188" s="149"/>
      <c r="M7188" s="149"/>
      <c r="N7188" s="153"/>
      <c r="O7188" s="153"/>
      <c r="P7188" s="153"/>
    </row>
    <row r="7189" spans="1:16" x14ac:dyDescent="0.35">
      <c r="A7189" s="149"/>
      <c r="B7189" s="149"/>
      <c r="C7189" s="150"/>
      <c r="D7189" s="149"/>
      <c r="E7189" s="149"/>
      <c r="F7189" s="149"/>
      <c r="G7189" s="149"/>
      <c r="H7189" s="151"/>
      <c r="I7189" s="149"/>
      <c r="J7189" s="149"/>
      <c r="K7189" s="152"/>
      <c r="L7189" s="149"/>
      <c r="M7189" s="149"/>
      <c r="N7189" s="153"/>
      <c r="O7189" s="153"/>
      <c r="P7189" s="153"/>
    </row>
    <row r="7190" spans="1:16" x14ac:dyDescent="0.35">
      <c r="A7190" s="149"/>
      <c r="B7190" s="149"/>
      <c r="C7190" s="150"/>
      <c r="D7190" s="149"/>
      <c r="E7190" s="149"/>
      <c r="F7190" s="149"/>
      <c r="G7190" s="149"/>
      <c r="H7190" s="151"/>
      <c r="I7190" s="149"/>
      <c r="J7190" s="149"/>
      <c r="K7190" s="152"/>
      <c r="L7190" s="149"/>
      <c r="M7190" s="149"/>
      <c r="N7190" s="153"/>
      <c r="O7190" s="153"/>
      <c r="P7190" s="153"/>
    </row>
    <row r="7191" spans="1:16" x14ac:dyDescent="0.35">
      <c r="A7191" s="149"/>
      <c r="B7191" s="149"/>
      <c r="C7191" s="150"/>
      <c r="D7191" s="149"/>
      <c r="E7191" s="149"/>
      <c r="F7191" s="149"/>
      <c r="G7191" s="149"/>
      <c r="H7191" s="151"/>
      <c r="I7191" s="149"/>
      <c r="J7191" s="149"/>
      <c r="K7191" s="152"/>
      <c r="L7191" s="149"/>
      <c r="M7191" s="149"/>
      <c r="N7191" s="153"/>
      <c r="O7191" s="153"/>
      <c r="P7191" s="153"/>
    </row>
    <row r="7192" spans="1:16" x14ac:dyDescent="0.35">
      <c r="A7192" s="149"/>
      <c r="B7192" s="149"/>
      <c r="C7192" s="150"/>
      <c r="D7192" s="149"/>
      <c r="E7192" s="149"/>
      <c r="F7192" s="149"/>
      <c r="G7192" s="149"/>
      <c r="H7192" s="151"/>
      <c r="I7192" s="149"/>
      <c r="J7192" s="149"/>
      <c r="K7192" s="152"/>
      <c r="L7192" s="149"/>
      <c r="M7192" s="149"/>
      <c r="N7192" s="153"/>
      <c r="O7192" s="153"/>
      <c r="P7192" s="153"/>
    </row>
    <row r="7193" spans="1:16" x14ac:dyDescent="0.35">
      <c r="A7193" s="149"/>
      <c r="B7193" s="149"/>
      <c r="C7193" s="150"/>
      <c r="D7193" s="149"/>
      <c r="E7193" s="149"/>
      <c r="F7193" s="149"/>
      <c r="G7193" s="149"/>
      <c r="H7193" s="151"/>
      <c r="I7193" s="149"/>
      <c r="J7193" s="149"/>
      <c r="K7193" s="152"/>
      <c r="L7193" s="149"/>
      <c r="M7193" s="149"/>
      <c r="N7193" s="153"/>
      <c r="O7193" s="153"/>
      <c r="P7193" s="153"/>
    </row>
    <row r="7194" spans="1:16" x14ac:dyDescent="0.35">
      <c r="A7194" s="149"/>
      <c r="B7194" s="149"/>
      <c r="C7194" s="150"/>
      <c r="D7194" s="149"/>
      <c r="E7194" s="149"/>
      <c r="F7194" s="149"/>
      <c r="G7194" s="149"/>
      <c r="H7194" s="151"/>
      <c r="I7194" s="149"/>
      <c r="J7194" s="149"/>
      <c r="K7194" s="152"/>
      <c r="L7194" s="149"/>
      <c r="M7194" s="149"/>
      <c r="N7194" s="153"/>
      <c r="O7194" s="153"/>
      <c r="P7194" s="153"/>
    </row>
    <row r="7195" spans="1:16" x14ac:dyDescent="0.35">
      <c r="A7195" s="149"/>
      <c r="B7195" s="149"/>
      <c r="C7195" s="150"/>
      <c r="D7195" s="149"/>
      <c r="E7195" s="149"/>
      <c r="F7195" s="149"/>
      <c r="G7195" s="149"/>
      <c r="H7195" s="151"/>
      <c r="I7195" s="149"/>
      <c r="J7195" s="149"/>
      <c r="K7195" s="152"/>
      <c r="L7195" s="149"/>
      <c r="M7195" s="149"/>
      <c r="N7195" s="153"/>
      <c r="O7195" s="153"/>
      <c r="P7195" s="153"/>
    </row>
    <row r="7196" spans="1:16" x14ac:dyDescent="0.35">
      <c r="A7196" s="149"/>
      <c r="B7196" s="149"/>
      <c r="C7196" s="150"/>
      <c r="D7196" s="149"/>
      <c r="E7196" s="149"/>
      <c r="F7196" s="149"/>
      <c r="G7196" s="149"/>
      <c r="H7196" s="151"/>
      <c r="I7196" s="149"/>
      <c r="J7196" s="149"/>
      <c r="K7196" s="152"/>
      <c r="L7196" s="149"/>
      <c r="M7196" s="149"/>
      <c r="N7196" s="153"/>
      <c r="O7196" s="153"/>
      <c r="P7196" s="153"/>
    </row>
    <row r="7197" spans="1:16" x14ac:dyDescent="0.35">
      <c r="A7197" s="149"/>
      <c r="B7197" s="149"/>
      <c r="C7197" s="150"/>
      <c r="D7197" s="149"/>
      <c r="E7197" s="149"/>
      <c r="F7197" s="149"/>
      <c r="G7197" s="149"/>
      <c r="H7197" s="151"/>
      <c r="I7197" s="149"/>
      <c r="J7197" s="149"/>
      <c r="K7197" s="152"/>
      <c r="L7197" s="149"/>
      <c r="M7197" s="149"/>
      <c r="N7197" s="153"/>
      <c r="O7197" s="153"/>
      <c r="P7197" s="153"/>
    </row>
    <row r="7198" spans="1:16" x14ac:dyDescent="0.35">
      <c r="A7198" s="149"/>
      <c r="B7198" s="149"/>
      <c r="C7198" s="150"/>
      <c r="D7198" s="149"/>
      <c r="E7198" s="149"/>
      <c r="F7198" s="149"/>
      <c r="G7198" s="149"/>
      <c r="H7198" s="151"/>
      <c r="I7198" s="149"/>
      <c r="J7198" s="149"/>
      <c r="K7198" s="152"/>
      <c r="L7198" s="149"/>
      <c r="M7198" s="149"/>
      <c r="N7198" s="153"/>
      <c r="O7198" s="153"/>
      <c r="P7198" s="153"/>
    </row>
    <row r="7199" spans="1:16" x14ac:dyDescent="0.35">
      <c r="A7199" s="149"/>
      <c r="B7199" s="149"/>
      <c r="C7199" s="150"/>
      <c r="D7199" s="149"/>
      <c r="E7199" s="149"/>
      <c r="F7199" s="149"/>
      <c r="G7199" s="149"/>
      <c r="H7199" s="151"/>
      <c r="I7199" s="149"/>
      <c r="J7199" s="149"/>
      <c r="K7199" s="152"/>
      <c r="L7199" s="149"/>
      <c r="M7199" s="149"/>
      <c r="N7199" s="153"/>
      <c r="O7199" s="153"/>
      <c r="P7199" s="153"/>
    </row>
    <row r="7200" spans="1:16" x14ac:dyDescent="0.35">
      <c r="A7200" s="149"/>
      <c r="B7200" s="149"/>
      <c r="C7200" s="150"/>
      <c r="D7200" s="149"/>
      <c r="E7200" s="149"/>
      <c r="F7200" s="149"/>
      <c r="G7200" s="149"/>
      <c r="H7200" s="151"/>
      <c r="I7200" s="149"/>
      <c r="J7200" s="149"/>
      <c r="K7200" s="152"/>
      <c r="L7200" s="149"/>
      <c r="M7200" s="149"/>
      <c r="N7200" s="153"/>
      <c r="O7200" s="153"/>
      <c r="P7200" s="153"/>
    </row>
    <row r="7201" spans="1:16" x14ac:dyDescent="0.35">
      <c r="A7201" s="149"/>
      <c r="B7201" s="149"/>
      <c r="C7201" s="150"/>
      <c r="D7201" s="149"/>
      <c r="E7201" s="149"/>
      <c r="F7201" s="149"/>
      <c r="G7201" s="149"/>
      <c r="H7201" s="151"/>
      <c r="I7201" s="149"/>
      <c r="J7201" s="149"/>
      <c r="K7201" s="152"/>
      <c r="L7201" s="149"/>
      <c r="M7201" s="149"/>
      <c r="N7201" s="153"/>
      <c r="O7201" s="153"/>
      <c r="P7201" s="153"/>
    </row>
    <row r="7202" spans="1:16" x14ac:dyDescent="0.35">
      <c r="A7202" s="149"/>
      <c r="B7202" s="149"/>
      <c r="C7202" s="150"/>
      <c r="D7202" s="149"/>
      <c r="E7202" s="149"/>
      <c r="F7202" s="149"/>
      <c r="G7202" s="149"/>
      <c r="H7202" s="151"/>
      <c r="I7202" s="149"/>
      <c r="J7202" s="149"/>
      <c r="K7202" s="152"/>
      <c r="L7202" s="149"/>
      <c r="M7202" s="149"/>
      <c r="N7202" s="153"/>
      <c r="O7202" s="153"/>
      <c r="P7202" s="153"/>
    </row>
    <row r="7203" spans="1:16" x14ac:dyDescent="0.35">
      <c r="A7203" s="149"/>
      <c r="B7203" s="149"/>
      <c r="C7203" s="150"/>
      <c r="D7203" s="149"/>
      <c r="E7203" s="149"/>
      <c r="F7203" s="149"/>
      <c r="G7203" s="149"/>
      <c r="H7203" s="151"/>
      <c r="I7203" s="149"/>
      <c r="J7203" s="149"/>
      <c r="K7203" s="152"/>
      <c r="L7203" s="149"/>
      <c r="M7203" s="149"/>
      <c r="N7203" s="153"/>
      <c r="O7203" s="153"/>
      <c r="P7203" s="153"/>
    </row>
    <row r="7204" spans="1:16" x14ac:dyDescent="0.35">
      <c r="A7204" s="149"/>
      <c r="B7204" s="149"/>
      <c r="C7204" s="150"/>
      <c r="D7204" s="149"/>
      <c r="E7204" s="149"/>
      <c r="F7204" s="149"/>
      <c r="G7204" s="149"/>
      <c r="H7204" s="151"/>
      <c r="I7204" s="149"/>
      <c r="J7204" s="149"/>
      <c r="K7204" s="152"/>
      <c r="L7204" s="149"/>
      <c r="M7204" s="149"/>
      <c r="N7204" s="153"/>
      <c r="O7204" s="153"/>
      <c r="P7204" s="153"/>
    </row>
    <row r="7205" spans="1:16" x14ac:dyDescent="0.35">
      <c r="A7205" s="149"/>
      <c r="B7205" s="149"/>
      <c r="C7205" s="150"/>
      <c r="D7205" s="149"/>
      <c r="E7205" s="149"/>
      <c r="F7205" s="149"/>
      <c r="G7205" s="149"/>
      <c r="H7205" s="151"/>
      <c r="I7205" s="149"/>
      <c r="J7205" s="149"/>
      <c r="K7205" s="152"/>
      <c r="L7205" s="149"/>
      <c r="M7205" s="149"/>
      <c r="N7205" s="153"/>
      <c r="O7205" s="153"/>
      <c r="P7205" s="153"/>
    </row>
    <row r="7206" spans="1:16" x14ac:dyDescent="0.35">
      <c r="A7206" s="149"/>
      <c r="B7206" s="149"/>
      <c r="C7206" s="150"/>
      <c r="D7206" s="149"/>
      <c r="E7206" s="149"/>
      <c r="F7206" s="149"/>
      <c r="G7206" s="149"/>
      <c r="H7206" s="151"/>
      <c r="I7206" s="149"/>
      <c r="J7206" s="149"/>
      <c r="K7206" s="152"/>
      <c r="L7206" s="149"/>
      <c r="M7206" s="149"/>
      <c r="N7206" s="153"/>
      <c r="O7206" s="153"/>
      <c r="P7206" s="153"/>
    </row>
    <row r="7207" spans="1:16" x14ac:dyDescent="0.35">
      <c r="A7207" s="149"/>
      <c r="B7207" s="149"/>
      <c r="C7207" s="150"/>
      <c r="D7207" s="149"/>
      <c r="E7207" s="149"/>
      <c r="F7207" s="149"/>
      <c r="G7207" s="149"/>
      <c r="H7207" s="151"/>
      <c r="I7207" s="149"/>
      <c r="J7207" s="149"/>
      <c r="K7207" s="152"/>
      <c r="L7207" s="149"/>
      <c r="M7207" s="149"/>
      <c r="N7207" s="153"/>
      <c r="O7207" s="153"/>
      <c r="P7207" s="153"/>
    </row>
    <row r="7208" spans="1:16" x14ac:dyDescent="0.35">
      <c r="A7208" s="149"/>
      <c r="B7208" s="149"/>
      <c r="C7208" s="150"/>
      <c r="D7208" s="149"/>
      <c r="E7208" s="149"/>
      <c r="F7208" s="149"/>
      <c r="G7208" s="149"/>
      <c r="H7208" s="151"/>
      <c r="I7208" s="149"/>
      <c r="J7208" s="149"/>
      <c r="K7208" s="152"/>
      <c r="L7208" s="149"/>
      <c r="M7208" s="149"/>
      <c r="N7208" s="153"/>
      <c r="O7208" s="153"/>
      <c r="P7208" s="153"/>
    </row>
    <row r="7209" spans="1:16" x14ac:dyDescent="0.35">
      <c r="A7209" s="149"/>
      <c r="B7209" s="149"/>
      <c r="C7209" s="150"/>
      <c r="D7209" s="149"/>
      <c r="E7209" s="149"/>
      <c r="F7209" s="149"/>
      <c r="G7209" s="149"/>
      <c r="H7209" s="151"/>
      <c r="I7209" s="149"/>
      <c r="J7209" s="149"/>
      <c r="K7209" s="152"/>
      <c r="L7209" s="149"/>
      <c r="M7209" s="149"/>
      <c r="N7209" s="153"/>
      <c r="O7209" s="153"/>
      <c r="P7209" s="153"/>
    </row>
    <row r="7210" spans="1:16" x14ac:dyDescent="0.35">
      <c r="A7210" s="149"/>
      <c r="B7210" s="149"/>
      <c r="C7210" s="150"/>
      <c r="D7210" s="149"/>
      <c r="E7210" s="149"/>
      <c r="F7210" s="149"/>
      <c r="G7210" s="149"/>
      <c r="H7210" s="151"/>
      <c r="I7210" s="149"/>
      <c r="J7210" s="149"/>
      <c r="K7210" s="152"/>
      <c r="L7210" s="149"/>
      <c r="M7210" s="149"/>
      <c r="N7210" s="153"/>
      <c r="O7210" s="153"/>
      <c r="P7210" s="153"/>
    </row>
    <row r="7211" spans="1:16" x14ac:dyDescent="0.35">
      <c r="A7211" s="149"/>
      <c r="B7211" s="149"/>
      <c r="C7211" s="150"/>
      <c r="D7211" s="149"/>
      <c r="E7211" s="149"/>
      <c r="F7211" s="149"/>
      <c r="G7211" s="149"/>
      <c r="H7211" s="151"/>
      <c r="I7211" s="149"/>
      <c r="J7211" s="149"/>
      <c r="K7211" s="152"/>
      <c r="L7211" s="149"/>
      <c r="M7211" s="149"/>
      <c r="N7211" s="153"/>
      <c r="O7211" s="153"/>
      <c r="P7211" s="153"/>
    </row>
    <row r="7212" spans="1:16" x14ac:dyDescent="0.35">
      <c r="A7212" s="149"/>
      <c r="B7212" s="149"/>
      <c r="C7212" s="150"/>
      <c r="D7212" s="149"/>
      <c r="E7212" s="149"/>
      <c r="F7212" s="149"/>
      <c r="G7212" s="149"/>
      <c r="H7212" s="151"/>
      <c r="I7212" s="149"/>
      <c r="J7212" s="149"/>
      <c r="K7212" s="152"/>
      <c r="L7212" s="149"/>
      <c r="M7212" s="149"/>
      <c r="N7212" s="153"/>
      <c r="O7212" s="153"/>
      <c r="P7212" s="153"/>
    </row>
    <row r="7213" spans="1:16" x14ac:dyDescent="0.35">
      <c r="A7213" s="149"/>
      <c r="B7213" s="149"/>
      <c r="C7213" s="150"/>
      <c r="D7213" s="149"/>
      <c r="E7213" s="149"/>
      <c r="F7213" s="149"/>
      <c r="G7213" s="149"/>
      <c r="H7213" s="151"/>
      <c r="I7213" s="149"/>
      <c r="J7213" s="149"/>
      <c r="K7213" s="152"/>
      <c r="L7213" s="149"/>
      <c r="M7213" s="149"/>
      <c r="N7213" s="153"/>
      <c r="O7213" s="153"/>
      <c r="P7213" s="153"/>
    </row>
    <row r="7214" spans="1:16" x14ac:dyDescent="0.35">
      <c r="A7214" s="149"/>
      <c r="B7214" s="149"/>
      <c r="C7214" s="150"/>
      <c r="D7214" s="149"/>
      <c r="E7214" s="149"/>
      <c r="F7214" s="149"/>
      <c r="G7214" s="149"/>
      <c r="H7214" s="151"/>
      <c r="I7214" s="149"/>
      <c r="J7214" s="149"/>
      <c r="K7214" s="152"/>
      <c r="L7214" s="149"/>
      <c r="M7214" s="149"/>
      <c r="N7214" s="153"/>
      <c r="O7214" s="153"/>
      <c r="P7214" s="153"/>
    </row>
    <row r="7215" spans="1:16" x14ac:dyDescent="0.35">
      <c r="A7215" s="149"/>
      <c r="B7215" s="149"/>
      <c r="C7215" s="150"/>
      <c r="D7215" s="149"/>
      <c r="E7215" s="149"/>
      <c r="F7215" s="149"/>
      <c r="G7215" s="149"/>
      <c r="H7215" s="151"/>
      <c r="I7215" s="149"/>
      <c r="J7215" s="149"/>
      <c r="K7215" s="152"/>
      <c r="L7215" s="149"/>
      <c r="M7215" s="149"/>
      <c r="N7215" s="153"/>
      <c r="O7215" s="153"/>
      <c r="P7215" s="153"/>
    </row>
    <row r="7216" spans="1:16" x14ac:dyDescent="0.35">
      <c r="A7216" s="149"/>
      <c r="B7216" s="149"/>
      <c r="C7216" s="150"/>
      <c r="D7216" s="149"/>
      <c r="E7216" s="149"/>
      <c r="F7216" s="149"/>
      <c r="G7216" s="149"/>
      <c r="H7216" s="151"/>
      <c r="I7216" s="149"/>
      <c r="J7216" s="149"/>
      <c r="K7216" s="152"/>
      <c r="L7216" s="149"/>
      <c r="M7216" s="149"/>
      <c r="N7216" s="153"/>
      <c r="O7216" s="153"/>
      <c r="P7216" s="153"/>
    </row>
    <row r="7217" spans="1:16" x14ac:dyDescent="0.35">
      <c r="A7217" s="149"/>
      <c r="B7217" s="149"/>
      <c r="C7217" s="150"/>
      <c r="D7217" s="149"/>
      <c r="E7217" s="149"/>
      <c r="F7217" s="149"/>
      <c r="G7217" s="149"/>
      <c r="H7217" s="151"/>
      <c r="I7217" s="149"/>
      <c r="J7217" s="149"/>
      <c r="K7217" s="152"/>
      <c r="L7217" s="149"/>
      <c r="M7217" s="149"/>
      <c r="N7217" s="153"/>
      <c r="O7217" s="153"/>
      <c r="P7217" s="153"/>
    </row>
    <row r="7218" spans="1:16" x14ac:dyDescent="0.35">
      <c r="A7218" s="149"/>
      <c r="B7218" s="149"/>
      <c r="C7218" s="150"/>
      <c r="D7218" s="149"/>
      <c r="E7218" s="149"/>
      <c r="F7218" s="149"/>
      <c r="G7218" s="149"/>
      <c r="H7218" s="151"/>
      <c r="I7218" s="149"/>
      <c r="J7218" s="149"/>
      <c r="K7218" s="152"/>
      <c r="L7218" s="149"/>
      <c r="M7218" s="149"/>
      <c r="N7218" s="153"/>
      <c r="O7218" s="153"/>
      <c r="P7218" s="153"/>
    </row>
    <row r="7219" spans="1:16" x14ac:dyDescent="0.35">
      <c r="A7219" s="149"/>
      <c r="B7219" s="149"/>
      <c r="C7219" s="150"/>
      <c r="D7219" s="149"/>
      <c r="E7219" s="149"/>
      <c r="F7219" s="149"/>
      <c r="G7219" s="149"/>
      <c r="H7219" s="151"/>
      <c r="I7219" s="149"/>
      <c r="J7219" s="149"/>
      <c r="K7219" s="152"/>
      <c r="L7219" s="149"/>
      <c r="M7219" s="149"/>
      <c r="N7219" s="153"/>
      <c r="O7219" s="153"/>
      <c r="P7219" s="153"/>
    </row>
    <row r="7220" spans="1:16" x14ac:dyDescent="0.35">
      <c r="A7220" s="149"/>
      <c r="B7220" s="149"/>
      <c r="C7220" s="150"/>
      <c r="D7220" s="149"/>
      <c r="E7220" s="149"/>
      <c r="F7220" s="149"/>
      <c r="G7220" s="149"/>
      <c r="H7220" s="151"/>
      <c r="I7220" s="149"/>
      <c r="J7220" s="149"/>
      <c r="K7220" s="152"/>
      <c r="L7220" s="149"/>
      <c r="M7220" s="149"/>
      <c r="N7220" s="153"/>
      <c r="O7220" s="153"/>
      <c r="P7220" s="153"/>
    </row>
    <row r="7221" spans="1:16" x14ac:dyDescent="0.35">
      <c r="A7221" s="149"/>
      <c r="B7221" s="149"/>
      <c r="C7221" s="150"/>
      <c r="D7221" s="149"/>
      <c r="E7221" s="149"/>
      <c r="F7221" s="149"/>
      <c r="G7221" s="149"/>
      <c r="H7221" s="151"/>
      <c r="I7221" s="149"/>
      <c r="J7221" s="149"/>
      <c r="K7221" s="152"/>
      <c r="L7221" s="149"/>
      <c r="M7221" s="149"/>
      <c r="N7221" s="153"/>
      <c r="O7221" s="153"/>
      <c r="P7221" s="153"/>
    </row>
    <row r="7222" spans="1:16" x14ac:dyDescent="0.35">
      <c r="A7222" s="149"/>
      <c r="B7222" s="149"/>
      <c r="C7222" s="150"/>
      <c r="D7222" s="149"/>
      <c r="E7222" s="149"/>
      <c r="F7222" s="149"/>
      <c r="G7222" s="149"/>
      <c r="H7222" s="151"/>
      <c r="I7222" s="149"/>
      <c r="J7222" s="149"/>
      <c r="K7222" s="152"/>
      <c r="L7222" s="149"/>
      <c r="M7222" s="149"/>
      <c r="N7222" s="153"/>
      <c r="O7222" s="153"/>
      <c r="P7222" s="153"/>
    </row>
    <row r="7223" spans="1:16" x14ac:dyDescent="0.35">
      <c r="A7223" s="149"/>
      <c r="B7223" s="149"/>
      <c r="C7223" s="150"/>
      <c r="D7223" s="149"/>
      <c r="E7223" s="149"/>
      <c r="F7223" s="149"/>
      <c r="G7223" s="149"/>
      <c r="H7223" s="151"/>
      <c r="I7223" s="149"/>
      <c r="J7223" s="149"/>
      <c r="K7223" s="152"/>
      <c r="L7223" s="149"/>
      <c r="M7223" s="149"/>
      <c r="N7223" s="153"/>
      <c r="O7223" s="153"/>
      <c r="P7223" s="153"/>
    </row>
    <row r="7224" spans="1:16" x14ac:dyDescent="0.35">
      <c r="A7224" s="149"/>
      <c r="B7224" s="149"/>
      <c r="C7224" s="150"/>
      <c r="D7224" s="149"/>
      <c r="E7224" s="149"/>
      <c r="F7224" s="149"/>
      <c r="G7224" s="149"/>
      <c r="H7224" s="151"/>
      <c r="I7224" s="149"/>
      <c r="J7224" s="149"/>
      <c r="K7224" s="152"/>
      <c r="L7224" s="149"/>
      <c r="M7224" s="149"/>
      <c r="N7224" s="153"/>
      <c r="O7224" s="153"/>
      <c r="P7224" s="153"/>
    </row>
    <row r="7225" spans="1:16" x14ac:dyDescent="0.35">
      <c r="A7225" s="149"/>
      <c r="B7225" s="149"/>
      <c r="C7225" s="150"/>
      <c r="D7225" s="149"/>
      <c r="E7225" s="149"/>
      <c r="F7225" s="149"/>
      <c r="G7225" s="149"/>
      <c r="H7225" s="151"/>
      <c r="I7225" s="149"/>
      <c r="J7225" s="149"/>
      <c r="K7225" s="152"/>
      <c r="L7225" s="149"/>
      <c r="M7225" s="149"/>
      <c r="N7225" s="153"/>
      <c r="O7225" s="153"/>
      <c r="P7225" s="153"/>
    </row>
    <row r="7226" spans="1:16" x14ac:dyDescent="0.35">
      <c r="A7226" s="149"/>
      <c r="B7226" s="149"/>
      <c r="C7226" s="150"/>
      <c r="D7226" s="149"/>
      <c r="E7226" s="149"/>
      <c r="F7226" s="149"/>
      <c r="G7226" s="149"/>
      <c r="H7226" s="151"/>
      <c r="I7226" s="149"/>
      <c r="J7226" s="149"/>
      <c r="K7226" s="152"/>
      <c r="L7226" s="149"/>
      <c r="M7226" s="149"/>
      <c r="N7226" s="153"/>
      <c r="O7226" s="153"/>
      <c r="P7226" s="153"/>
    </row>
    <row r="7227" spans="1:16" x14ac:dyDescent="0.35">
      <c r="A7227" s="149"/>
      <c r="B7227" s="149"/>
      <c r="C7227" s="150"/>
      <c r="D7227" s="149"/>
      <c r="E7227" s="149"/>
      <c r="F7227" s="149"/>
      <c r="G7227" s="149"/>
      <c r="H7227" s="151"/>
      <c r="I7227" s="149"/>
      <c r="J7227" s="149"/>
      <c r="K7227" s="152"/>
      <c r="L7227" s="149"/>
      <c r="M7227" s="149"/>
      <c r="N7227" s="153"/>
      <c r="O7227" s="153"/>
      <c r="P7227" s="153"/>
    </row>
    <row r="7228" spans="1:16" x14ac:dyDescent="0.35">
      <c r="A7228" s="149"/>
      <c r="B7228" s="149"/>
      <c r="C7228" s="150"/>
      <c r="D7228" s="149"/>
      <c r="E7228" s="149"/>
      <c r="F7228" s="149"/>
      <c r="G7228" s="149"/>
      <c r="H7228" s="151"/>
      <c r="I7228" s="149"/>
      <c r="J7228" s="149"/>
      <c r="K7228" s="152"/>
      <c r="L7228" s="149"/>
      <c r="M7228" s="149"/>
      <c r="N7228" s="153"/>
      <c r="O7228" s="153"/>
      <c r="P7228" s="153"/>
    </row>
    <row r="7229" spans="1:16" x14ac:dyDescent="0.35">
      <c r="A7229" s="149"/>
      <c r="B7229" s="149"/>
      <c r="C7229" s="150"/>
      <c r="D7229" s="149"/>
      <c r="E7229" s="149"/>
      <c r="F7229" s="149"/>
      <c r="G7229" s="149"/>
      <c r="H7229" s="151"/>
      <c r="I7229" s="149"/>
      <c r="J7229" s="149"/>
      <c r="K7229" s="152"/>
      <c r="L7229" s="149"/>
      <c r="M7229" s="149"/>
      <c r="N7229" s="153"/>
      <c r="O7229" s="153"/>
      <c r="P7229" s="153"/>
    </row>
    <row r="7230" spans="1:16" x14ac:dyDescent="0.35">
      <c r="A7230" s="149"/>
      <c r="B7230" s="149"/>
      <c r="C7230" s="150"/>
      <c r="D7230" s="149"/>
      <c r="E7230" s="149"/>
      <c r="F7230" s="149"/>
      <c r="G7230" s="149"/>
      <c r="H7230" s="151"/>
      <c r="I7230" s="149"/>
      <c r="J7230" s="149"/>
      <c r="K7230" s="152"/>
      <c r="L7230" s="149"/>
      <c r="M7230" s="149"/>
      <c r="N7230" s="153"/>
      <c r="O7230" s="153"/>
      <c r="P7230" s="153"/>
    </row>
    <row r="7231" spans="1:16" x14ac:dyDescent="0.35">
      <c r="A7231" s="149"/>
      <c r="B7231" s="149"/>
      <c r="C7231" s="150"/>
      <c r="D7231" s="149"/>
      <c r="E7231" s="149"/>
      <c r="F7231" s="149"/>
      <c r="G7231" s="149"/>
      <c r="H7231" s="151"/>
      <c r="I7231" s="149"/>
      <c r="J7231" s="149"/>
      <c r="K7231" s="152"/>
      <c r="L7231" s="149"/>
      <c r="M7231" s="149"/>
      <c r="N7231" s="153"/>
      <c r="O7231" s="153"/>
      <c r="P7231" s="153"/>
    </row>
    <row r="7232" spans="1:16" x14ac:dyDescent="0.35">
      <c r="A7232" s="149"/>
      <c r="B7232" s="149"/>
      <c r="C7232" s="150"/>
      <c r="D7232" s="149"/>
      <c r="E7232" s="149"/>
      <c r="F7232" s="149"/>
      <c r="G7232" s="149"/>
      <c r="H7232" s="151"/>
      <c r="I7232" s="149"/>
      <c r="J7232" s="149"/>
      <c r="K7232" s="152"/>
      <c r="L7232" s="149"/>
      <c r="M7232" s="149"/>
      <c r="N7232" s="153"/>
      <c r="O7232" s="153"/>
      <c r="P7232" s="153"/>
    </row>
    <row r="7233" spans="1:16" x14ac:dyDescent="0.35">
      <c r="A7233" s="149"/>
      <c r="B7233" s="149"/>
      <c r="C7233" s="150"/>
      <c r="D7233" s="149"/>
      <c r="E7233" s="149"/>
      <c r="F7233" s="149"/>
      <c r="G7233" s="149"/>
      <c r="H7233" s="151"/>
      <c r="I7233" s="149"/>
      <c r="J7233" s="149"/>
      <c r="K7233" s="152"/>
      <c r="L7233" s="149"/>
      <c r="M7233" s="149"/>
      <c r="N7233" s="153"/>
      <c r="O7233" s="153"/>
      <c r="P7233" s="153"/>
    </row>
    <row r="7234" spans="1:16" x14ac:dyDescent="0.35">
      <c r="A7234" s="149"/>
      <c r="B7234" s="149"/>
      <c r="C7234" s="150"/>
      <c r="D7234" s="149"/>
      <c r="E7234" s="149"/>
      <c r="F7234" s="149"/>
      <c r="G7234" s="149"/>
      <c r="H7234" s="151"/>
      <c r="I7234" s="149"/>
      <c r="J7234" s="149"/>
      <c r="K7234" s="152"/>
      <c r="L7234" s="149"/>
      <c r="M7234" s="149"/>
      <c r="N7234" s="153"/>
      <c r="O7234" s="153"/>
      <c r="P7234" s="153"/>
    </row>
    <row r="7235" spans="1:16" x14ac:dyDescent="0.35">
      <c r="A7235" s="149"/>
      <c r="B7235" s="149"/>
      <c r="C7235" s="150"/>
      <c r="D7235" s="149"/>
      <c r="E7235" s="149"/>
      <c r="F7235" s="149"/>
      <c r="G7235" s="149"/>
      <c r="H7235" s="151"/>
      <c r="I7235" s="149"/>
      <c r="J7235" s="149"/>
      <c r="K7235" s="152"/>
      <c r="L7235" s="149"/>
      <c r="M7235" s="149"/>
      <c r="N7235" s="153"/>
      <c r="O7235" s="153"/>
      <c r="P7235" s="153"/>
    </row>
    <row r="7236" spans="1:16" x14ac:dyDescent="0.35">
      <c r="A7236" s="149"/>
      <c r="B7236" s="149"/>
      <c r="C7236" s="150"/>
      <c r="D7236" s="149"/>
      <c r="E7236" s="149"/>
      <c r="F7236" s="149"/>
      <c r="G7236" s="149"/>
      <c r="H7236" s="151"/>
      <c r="I7236" s="149"/>
      <c r="J7236" s="149"/>
      <c r="K7236" s="152"/>
      <c r="L7236" s="149"/>
      <c r="M7236" s="149"/>
      <c r="N7236" s="153"/>
      <c r="O7236" s="153"/>
      <c r="P7236" s="153"/>
    </row>
    <row r="7237" spans="1:16" x14ac:dyDescent="0.35">
      <c r="A7237" s="149"/>
      <c r="B7237" s="149"/>
      <c r="C7237" s="150"/>
      <c r="D7237" s="149"/>
      <c r="E7237" s="149"/>
      <c r="F7237" s="149"/>
      <c r="G7237" s="149"/>
      <c r="H7237" s="151"/>
      <c r="I7237" s="149"/>
      <c r="J7237" s="149"/>
      <c r="K7237" s="152"/>
      <c r="L7237" s="149"/>
      <c r="M7237" s="149"/>
      <c r="N7237" s="153"/>
      <c r="O7237" s="153"/>
      <c r="P7237" s="153"/>
    </row>
    <row r="7238" spans="1:16" x14ac:dyDescent="0.35">
      <c r="A7238" s="149"/>
      <c r="B7238" s="149"/>
      <c r="C7238" s="150"/>
      <c r="D7238" s="149"/>
      <c r="E7238" s="149"/>
      <c r="F7238" s="149"/>
      <c r="G7238" s="149"/>
      <c r="H7238" s="151"/>
      <c r="I7238" s="149"/>
      <c r="J7238" s="149"/>
      <c r="K7238" s="152"/>
      <c r="L7238" s="149"/>
      <c r="M7238" s="149"/>
      <c r="N7238" s="153"/>
      <c r="O7238" s="153"/>
      <c r="P7238" s="153"/>
    </row>
    <row r="7239" spans="1:16" x14ac:dyDescent="0.35">
      <c r="A7239" s="149"/>
      <c r="B7239" s="149"/>
      <c r="C7239" s="150"/>
      <c r="D7239" s="149"/>
      <c r="E7239" s="149"/>
      <c r="F7239" s="149"/>
      <c r="G7239" s="149"/>
      <c r="H7239" s="151"/>
      <c r="I7239" s="149"/>
      <c r="J7239" s="149"/>
      <c r="K7239" s="152"/>
      <c r="L7239" s="149"/>
      <c r="M7239" s="149"/>
      <c r="N7239" s="153"/>
      <c r="O7239" s="153"/>
      <c r="P7239" s="153"/>
    </row>
    <row r="7240" spans="1:16" x14ac:dyDescent="0.35">
      <c r="A7240" s="149"/>
      <c r="B7240" s="149"/>
      <c r="C7240" s="150"/>
      <c r="D7240" s="149"/>
      <c r="E7240" s="149"/>
      <c r="F7240" s="149"/>
      <c r="G7240" s="149"/>
      <c r="H7240" s="151"/>
      <c r="I7240" s="149"/>
      <c r="J7240" s="149"/>
      <c r="K7240" s="152"/>
      <c r="L7240" s="149"/>
      <c r="M7240" s="149"/>
      <c r="N7240" s="153"/>
      <c r="O7240" s="153"/>
      <c r="P7240" s="153"/>
    </row>
    <row r="7241" spans="1:16" x14ac:dyDescent="0.35">
      <c r="A7241" s="149"/>
      <c r="B7241" s="149"/>
      <c r="C7241" s="150"/>
      <c r="D7241" s="149"/>
      <c r="E7241" s="149"/>
      <c r="F7241" s="149"/>
      <c r="G7241" s="149"/>
      <c r="H7241" s="151"/>
      <c r="I7241" s="149"/>
      <c r="J7241" s="149"/>
      <c r="K7241" s="152"/>
      <c r="L7241" s="149"/>
      <c r="M7241" s="149"/>
      <c r="N7241" s="153"/>
      <c r="O7241" s="153"/>
      <c r="P7241" s="153"/>
    </row>
    <row r="7242" spans="1:16" x14ac:dyDescent="0.35">
      <c r="A7242" s="149"/>
      <c r="B7242" s="149"/>
      <c r="C7242" s="150"/>
      <c r="D7242" s="149"/>
      <c r="E7242" s="149"/>
      <c r="F7242" s="149"/>
      <c r="G7242" s="149"/>
      <c r="H7242" s="151"/>
      <c r="I7242" s="149"/>
      <c r="J7242" s="149"/>
      <c r="K7242" s="152"/>
      <c r="L7242" s="149"/>
      <c r="M7242" s="149"/>
      <c r="N7242" s="153"/>
      <c r="O7242" s="153"/>
      <c r="P7242" s="153"/>
    </row>
    <row r="7243" spans="1:16" x14ac:dyDescent="0.35">
      <c r="A7243" s="149"/>
      <c r="B7243" s="149"/>
      <c r="C7243" s="150"/>
      <c r="D7243" s="149"/>
      <c r="E7243" s="149"/>
      <c r="F7243" s="149"/>
      <c r="G7243" s="149"/>
      <c r="H7243" s="151"/>
      <c r="I7243" s="149"/>
      <c r="J7243" s="149"/>
      <c r="K7243" s="152"/>
      <c r="L7243" s="149"/>
      <c r="M7243" s="149"/>
      <c r="N7243" s="153"/>
      <c r="O7243" s="153"/>
      <c r="P7243" s="153"/>
    </row>
    <row r="7244" spans="1:16" x14ac:dyDescent="0.35">
      <c r="A7244" s="149"/>
      <c r="B7244" s="149"/>
      <c r="C7244" s="150"/>
      <c r="D7244" s="149"/>
      <c r="E7244" s="149"/>
      <c r="F7244" s="149"/>
      <c r="G7244" s="149"/>
      <c r="H7244" s="151"/>
      <c r="I7244" s="149"/>
      <c r="J7244" s="149"/>
      <c r="K7244" s="152"/>
      <c r="L7244" s="149"/>
      <c r="M7244" s="149"/>
      <c r="N7244" s="153"/>
      <c r="O7244" s="153"/>
      <c r="P7244" s="153"/>
    </row>
    <row r="7245" spans="1:16" x14ac:dyDescent="0.35">
      <c r="A7245" s="149"/>
      <c r="B7245" s="149"/>
      <c r="C7245" s="150"/>
      <c r="D7245" s="149"/>
      <c r="E7245" s="149"/>
      <c r="F7245" s="149"/>
      <c r="G7245" s="149"/>
      <c r="H7245" s="151"/>
      <c r="I7245" s="149"/>
      <c r="J7245" s="149"/>
      <c r="K7245" s="152"/>
      <c r="L7245" s="149"/>
      <c r="M7245" s="149"/>
      <c r="N7245" s="153"/>
      <c r="O7245" s="153"/>
      <c r="P7245" s="153"/>
    </row>
    <row r="7246" spans="1:16" x14ac:dyDescent="0.35">
      <c r="A7246" s="149"/>
      <c r="B7246" s="149"/>
      <c r="C7246" s="150"/>
      <c r="D7246" s="149"/>
      <c r="E7246" s="149"/>
      <c r="F7246" s="149"/>
      <c r="G7246" s="149"/>
      <c r="H7246" s="151"/>
      <c r="I7246" s="149"/>
      <c r="J7246" s="149"/>
      <c r="K7246" s="152"/>
      <c r="L7246" s="149"/>
      <c r="M7246" s="149"/>
      <c r="N7246" s="153"/>
      <c r="O7246" s="153"/>
      <c r="P7246" s="153"/>
    </row>
    <row r="7247" spans="1:16" x14ac:dyDescent="0.35">
      <c r="A7247" s="149"/>
      <c r="B7247" s="149"/>
      <c r="C7247" s="150"/>
      <c r="D7247" s="149"/>
      <c r="E7247" s="149"/>
      <c r="F7247" s="149"/>
      <c r="G7247" s="149"/>
      <c r="H7247" s="151"/>
      <c r="I7247" s="149"/>
      <c r="J7247" s="149"/>
      <c r="K7247" s="152"/>
      <c r="L7247" s="149"/>
      <c r="M7247" s="149"/>
      <c r="N7247" s="153"/>
      <c r="O7247" s="153"/>
      <c r="P7247" s="153"/>
    </row>
    <row r="7248" spans="1:16" x14ac:dyDescent="0.35">
      <c r="A7248" s="149"/>
      <c r="B7248" s="149"/>
      <c r="C7248" s="150"/>
      <c r="D7248" s="149"/>
      <c r="E7248" s="149"/>
      <c r="F7248" s="149"/>
      <c r="G7248" s="149"/>
      <c r="H7248" s="151"/>
      <c r="I7248" s="149"/>
      <c r="J7248" s="149"/>
      <c r="K7248" s="152"/>
      <c r="L7248" s="149"/>
      <c r="M7248" s="149"/>
      <c r="N7248" s="153"/>
      <c r="O7248" s="153"/>
      <c r="P7248" s="153"/>
    </row>
    <row r="7249" spans="1:16" x14ac:dyDescent="0.35">
      <c r="A7249" s="149"/>
      <c r="B7249" s="149"/>
      <c r="C7249" s="150"/>
      <c r="D7249" s="149"/>
      <c r="E7249" s="149"/>
      <c r="F7249" s="149"/>
      <c r="G7249" s="149"/>
      <c r="H7249" s="151"/>
      <c r="I7249" s="149"/>
      <c r="J7249" s="149"/>
      <c r="K7249" s="152"/>
      <c r="L7249" s="149"/>
      <c r="M7249" s="149"/>
      <c r="N7249" s="153"/>
      <c r="O7249" s="153"/>
      <c r="P7249" s="153"/>
    </row>
    <row r="7250" spans="1:16" x14ac:dyDescent="0.35">
      <c r="A7250" s="149"/>
      <c r="B7250" s="149"/>
      <c r="C7250" s="150"/>
      <c r="D7250" s="149"/>
      <c r="E7250" s="149"/>
      <c r="F7250" s="149"/>
      <c r="G7250" s="149"/>
      <c r="H7250" s="151"/>
      <c r="I7250" s="149"/>
      <c r="J7250" s="149"/>
      <c r="K7250" s="152"/>
      <c r="L7250" s="149"/>
      <c r="M7250" s="149"/>
      <c r="N7250" s="153"/>
      <c r="O7250" s="153"/>
      <c r="P7250" s="153"/>
    </row>
    <row r="7251" spans="1:16" x14ac:dyDescent="0.35">
      <c r="A7251" s="149"/>
      <c r="B7251" s="149"/>
      <c r="C7251" s="150"/>
      <c r="D7251" s="149"/>
      <c r="E7251" s="149"/>
      <c r="F7251" s="149"/>
      <c r="G7251" s="149"/>
      <c r="H7251" s="151"/>
      <c r="I7251" s="149"/>
      <c r="J7251" s="149"/>
      <c r="K7251" s="152"/>
      <c r="L7251" s="149"/>
      <c r="M7251" s="149"/>
      <c r="N7251" s="153"/>
      <c r="O7251" s="153"/>
      <c r="P7251" s="153"/>
    </row>
    <row r="7252" spans="1:16" x14ac:dyDescent="0.35">
      <c r="A7252" s="149"/>
      <c r="B7252" s="149"/>
      <c r="C7252" s="150"/>
      <c r="D7252" s="149"/>
      <c r="E7252" s="149"/>
      <c r="F7252" s="149"/>
      <c r="G7252" s="149"/>
      <c r="H7252" s="151"/>
      <c r="I7252" s="149"/>
      <c r="J7252" s="149"/>
      <c r="K7252" s="152"/>
      <c r="L7252" s="149"/>
      <c r="M7252" s="149"/>
      <c r="N7252" s="153"/>
      <c r="O7252" s="153"/>
      <c r="P7252" s="153"/>
    </row>
    <row r="7253" spans="1:16" x14ac:dyDescent="0.35">
      <c r="A7253" s="149"/>
      <c r="B7253" s="149"/>
      <c r="C7253" s="150"/>
      <c r="D7253" s="149"/>
      <c r="E7253" s="149"/>
      <c r="F7253" s="149"/>
      <c r="G7253" s="149"/>
      <c r="H7253" s="151"/>
      <c r="I7253" s="149"/>
      <c r="J7253" s="149"/>
      <c r="K7253" s="152"/>
      <c r="L7253" s="149"/>
      <c r="M7253" s="149"/>
      <c r="N7253" s="153"/>
      <c r="O7253" s="153"/>
      <c r="P7253" s="153"/>
    </row>
    <row r="7254" spans="1:16" x14ac:dyDescent="0.35">
      <c r="A7254" s="149"/>
      <c r="B7254" s="149"/>
      <c r="C7254" s="150"/>
      <c r="D7254" s="149"/>
      <c r="E7254" s="149"/>
      <c r="F7254" s="149"/>
      <c r="G7254" s="149"/>
      <c r="H7254" s="151"/>
      <c r="I7254" s="149"/>
      <c r="J7254" s="149"/>
      <c r="K7254" s="152"/>
      <c r="L7254" s="149"/>
      <c r="M7254" s="149"/>
      <c r="N7254" s="153"/>
      <c r="O7254" s="153"/>
      <c r="P7254" s="153"/>
    </row>
    <row r="7255" spans="1:16" x14ac:dyDescent="0.35">
      <c r="A7255" s="149"/>
      <c r="B7255" s="149"/>
      <c r="C7255" s="150"/>
      <c r="D7255" s="149"/>
      <c r="E7255" s="149"/>
      <c r="F7255" s="149"/>
      <c r="G7255" s="149"/>
      <c r="H7255" s="151"/>
      <c r="I7255" s="149"/>
      <c r="J7255" s="149"/>
      <c r="K7255" s="152"/>
      <c r="L7255" s="149"/>
      <c r="M7255" s="149"/>
      <c r="N7255" s="153"/>
      <c r="O7255" s="153"/>
      <c r="P7255" s="153"/>
    </row>
    <row r="7256" spans="1:16" x14ac:dyDescent="0.35">
      <c r="A7256" s="149"/>
      <c r="B7256" s="149"/>
      <c r="C7256" s="150"/>
      <c r="D7256" s="149"/>
      <c r="E7256" s="149"/>
      <c r="F7256" s="149"/>
      <c r="G7256" s="149"/>
      <c r="H7256" s="151"/>
      <c r="I7256" s="149"/>
      <c r="J7256" s="149"/>
      <c r="K7256" s="152"/>
      <c r="L7256" s="149"/>
      <c r="M7256" s="149"/>
      <c r="N7256" s="153"/>
      <c r="O7256" s="153"/>
      <c r="P7256" s="153"/>
    </row>
    <row r="7257" spans="1:16" x14ac:dyDescent="0.35">
      <c r="A7257" s="149"/>
      <c r="B7257" s="149"/>
      <c r="C7257" s="150"/>
      <c r="D7257" s="149"/>
      <c r="E7257" s="149"/>
      <c r="F7257" s="149"/>
      <c r="G7257" s="149"/>
      <c r="H7257" s="151"/>
      <c r="I7257" s="149"/>
      <c r="J7257" s="149"/>
      <c r="K7257" s="152"/>
      <c r="L7257" s="149"/>
      <c r="M7257" s="149"/>
      <c r="N7257" s="153"/>
      <c r="O7257" s="153"/>
      <c r="P7257" s="153"/>
    </row>
    <row r="7258" spans="1:16" x14ac:dyDescent="0.35">
      <c r="A7258" s="149"/>
      <c r="B7258" s="149"/>
      <c r="C7258" s="150"/>
      <c r="D7258" s="149"/>
      <c r="E7258" s="149"/>
      <c r="F7258" s="149"/>
      <c r="G7258" s="149"/>
      <c r="H7258" s="151"/>
      <c r="I7258" s="149"/>
      <c r="J7258" s="149"/>
      <c r="K7258" s="152"/>
      <c r="L7258" s="149"/>
      <c r="M7258" s="149"/>
      <c r="N7258" s="153"/>
      <c r="O7258" s="153"/>
      <c r="P7258" s="153"/>
    </row>
    <row r="7259" spans="1:16" x14ac:dyDescent="0.35">
      <c r="A7259" s="149"/>
      <c r="B7259" s="149"/>
      <c r="C7259" s="150"/>
      <c r="D7259" s="149"/>
      <c r="E7259" s="149"/>
      <c r="F7259" s="149"/>
      <c r="G7259" s="149"/>
      <c r="H7259" s="151"/>
      <c r="I7259" s="149"/>
      <c r="J7259" s="149"/>
      <c r="K7259" s="152"/>
      <c r="L7259" s="149"/>
      <c r="M7259" s="149"/>
      <c r="N7259" s="153"/>
      <c r="O7259" s="153"/>
      <c r="P7259" s="153"/>
    </row>
    <row r="7260" spans="1:16" x14ac:dyDescent="0.35">
      <c r="A7260" s="149"/>
      <c r="B7260" s="149"/>
      <c r="C7260" s="150"/>
      <c r="D7260" s="149"/>
      <c r="E7260" s="149"/>
      <c r="F7260" s="149"/>
      <c r="G7260" s="149"/>
      <c r="H7260" s="151"/>
      <c r="I7260" s="149"/>
      <c r="J7260" s="149"/>
      <c r="K7260" s="152"/>
      <c r="L7260" s="149"/>
      <c r="M7260" s="149"/>
      <c r="N7260" s="153"/>
      <c r="O7260" s="153"/>
      <c r="P7260" s="153"/>
    </row>
    <row r="7261" spans="1:16" x14ac:dyDescent="0.35">
      <c r="A7261" s="149"/>
      <c r="B7261" s="149"/>
      <c r="C7261" s="150"/>
      <c r="D7261" s="149"/>
      <c r="E7261" s="149"/>
      <c r="F7261" s="149"/>
      <c r="G7261" s="149"/>
      <c r="H7261" s="151"/>
      <c r="I7261" s="149"/>
      <c r="J7261" s="149"/>
      <c r="K7261" s="152"/>
      <c r="L7261" s="149"/>
      <c r="M7261" s="149"/>
      <c r="N7261" s="153"/>
      <c r="O7261" s="153"/>
      <c r="P7261" s="153"/>
    </row>
    <row r="7262" spans="1:16" x14ac:dyDescent="0.35">
      <c r="A7262" s="149"/>
      <c r="B7262" s="149"/>
      <c r="C7262" s="150"/>
      <c r="D7262" s="149"/>
      <c r="E7262" s="149"/>
      <c r="F7262" s="149"/>
      <c r="G7262" s="149"/>
      <c r="H7262" s="151"/>
      <c r="I7262" s="149"/>
      <c r="J7262" s="149"/>
      <c r="K7262" s="152"/>
      <c r="L7262" s="149"/>
      <c r="M7262" s="149"/>
      <c r="N7262" s="153"/>
      <c r="O7262" s="153"/>
      <c r="P7262" s="153"/>
    </row>
    <row r="7263" spans="1:16" x14ac:dyDescent="0.35">
      <c r="A7263" s="149"/>
      <c r="B7263" s="149"/>
      <c r="C7263" s="150"/>
      <c r="D7263" s="149"/>
      <c r="E7263" s="149"/>
      <c r="F7263" s="149"/>
      <c r="G7263" s="149"/>
      <c r="H7263" s="151"/>
      <c r="I7263" s="149"/>
      <c r="J7263" s="149"/>
      <c r="K7263" s="152"/>
      <c r="L7263" s="149"/>
      <c r="M7263" s="149"/>
      <c r="N7263" s="153"/>
      <c r="O7263" s="153"/>
      <c r="P7263" s="153"/>
    </row>
    <row r="7264" spans="1:16" x14ac:dyDescent="0.35">
      <c r="A7264" s="149"/>
      <c r="B7264" s="149"/>
      <c r="C7264" s="150"/>
      <c r="D7264" s="149"/>
      <c r="E7264" s="149"/>
      <c r="F7264" s="149"/>
      <c r="G7264" s="149"/>
      <c r="H7264" s="151"/>
      <c r="I7264" s="149"/>
      <c r="J7264" s="149"/>
      <c r="K7264" s="152"/>
      <c r="L7264" s="149"/>
      <c r="M7264" s="149"/>
      <c r="N7264" s="153"/>
      <c r="O7264" s="153"/>
      <c r="P7264" s="153"/>
    </row>
    <row r="7265" spans="1:16" x14ac:dyDescent="0.35">
      <c r="A7265" s="149"/>
      <c r="B7265" s="149"/>
      <c r="C7265" s="150"/>
      <c r="D7265" s="149"/>
      <c r="E7265" s="149"/>
      <c r="F7265" s="149"/>
      <c r="G7265" s="149"/>
      <c r="H7265" s="151"/>
      <c r="I7265" s="149"/>
      <c r="J7265" s="149"/>
      <c r="K7265" s="152"/>
      <c r="L7265" s="149"/>
      <c r="M7265" s="149"/>
      <c r="N7265" s="153"/>
      <c r="O7265" s="153"/>
      <c r="P7265" s="153"/>
    </row>
    <row r="7266" spans="1:16" x14ac:dyDescent="0.35">
      <c r="A7266" s="149"/>
      <c r="B7266" s="149"/>
      <c r="C7266" s="150"/>
      <c r="D7266" s="149"/>
      <c r="E7266" s="149"/>
      <c r="F7266" s="149"/>
      <c r="G7266" s="149"/>
      <c r="H7266" s="151"/>
      <c r="I7266" s="149"/>
      <c r="J7266" s="149"/>
      <c r="K7266" s="152"/>
      <c r="L7266" s="149"/>
      <c r="M7266" s="149"/>
      <c r="N7266" s="153"/>
      <c r="O7266" s="153"/>
      <c r="P7266" s="153"/>
    </row>
    <row r="7267" spans="1:16" x14ac:dyDescent="0.35">
      <c r="A7267" s="149"/>
      <c r="B7267" s="149"/>
      <c r="C7267" s="150"/>
      <c r="D7267" s="149"/>
      <c r="E7267" s="149"/>
      <c r="F7267" s="149"/>
      <c r="G7267" s="149"/>
      <c r="H7267" s="151"/>
      <c r="I7267" s="149"/>
      <c r="J7267" s="149"/>
      <c r="K7267" s="152"/>
      <c r="L7267" s="149"/>
      <c r="M7267" s="149"/>
      <c r="N7267" s="153"/>
      <c r="O7267" s="153"/>
      <c r="P7267" s="153"/>
    </row>
    <row r="7268" spans="1:16" x14ac:dyDescent="0.35">
      <c r="A7268" s="149"/>
      <c r="B7268" s="149"/>
      <c r="C7268" s="150"/>
      <c r="D7268" s="149"/>
      <c r="E7268" s="149"/>
      <c r="F7268" s="149"/>
      <c r="G7268" s="149"/>
      <c r="H7268" s="151"/>
      <c r="I7268" s="149"/>
      <c r="J7268" s="149"/>
      <c r="K7268" s="152"/>
      <c r="L7268" s="149"/>
      <c r="M7268" s="149"/>
      <c r="N7268" s="153"/>
      <c r="O7268" s="153"/>
      <c r="P7268" s="153"/>
    </row>
    <row r="7269" spans="1:16" x14ac:dyDescent="0.35">
      <c r="A7269" s="149"/>
      <c r="B7269" s="149"/>
      <c r="C7269" s="150"/>
      <c r="D7269" s="149"/>
      <c r="E7269" s="149"/>
      <c r="F7269" s="149"/>
      <c r="G7269" s="149"/>
      <c r="H7269" s="151"/>
      <c r="I7269" s="149"/>
      <c r="J7269" s="149"/>
      <c r="K7269" s="152"/>
      <c r="L7269" s="149"/>
      <c r="M7269" s="149"/>
      <c r="N7269" s="153"/>
      <c r="O7269" s="153"/>
      <c r="P7269" s="153"/>
    </row>
    <row r="7270" spans="1:16" x14ac:dyDescent="0.35">
      <c r="A7270" s="149"/>
      <c r="B7270" s="149"/>
      <c r="C7270" s="150"/>
      <c r="D7270" s="149"/>
      <c r="E7270" s="149"/>
      <c r="F7270" s="149"/>
      <c r="G7270" s="149"/>
      <c r="H7270" s="151"/>
      <c r="I7270" s="149"/>
      <c r="J7270" s="149"/>
      <c r="K7270" s="152"/>
      <c r="L7270" s="149"/>
      <c r="M7270" s="149"/>
      <c r="N7270" s="153"/>
      <c r="O7270" s="153"/>
      <c r="P7270" s="153"/>
    </row>
    <row r="7271" spans="1:16" x14ac:dyDescent="0.35">
      <c r="A7271" s="149"/>
      <c r="B7271" s="149"/>
      <c r="C7271" s="150"/>
      <c r="D7271" s="149"/>
      <c r="E7271" s="149"/>
      <c r="F7271" s="149"/>
      <c r="G7271" s="149"/>
      <c r="H7271" s="151"/>
      <c r="I7271" s="149"/>
      <c r="J7271" s="149"/>
      <c r="K7271" s="152"/>
      <c r="L7271" s="149"/>
      <c r="M7271" s="149"/>
      <c r="N7271" s="153"/>
      <c r="O7271" s="153"/>
      <c r="P7271" s="153"/>
    </row>
    <row r="7272" spans="1:16" x14ac:dyDescent="0.35">
      <c r="A7272" s="149"/>
      <c r="B7272" s="149"/>
      <c r="C7272" s="150"/>
      <c r="D7272" s="149"/>
      <c r="E7272" s="149"/>
      <c r="F7272" s="149"/>
      <c r="G7272" s="149"/>
      <c r="H7272" s="151"/>
      <c r="I7272" s="149"/>
      <c r="J7272" s="149"/>
      <c r="K7272" s="152"/>
      <c r="L7272" s="149"/>
      <c r="M7272" s="149"/>
      <c r="N7272" s="153"/>
      <c r="O7272" s="153"/>
      <c r="P7272" s="153"/>
    </row>
    <row r="7273" spans="1:16" x14ac:dyDescent="0.35">
      <c r="A7273" s="149"/>
      <c r="B7273" s="149"/>
      <c r="C7273" s="150"/>
      <c r="D7273" s="149"/>
      <c r="E7273" s="149"/>
      <c r="F7273" s="149"/>
      <c r="G7273" s="149"/>
      <c r="H7273" s="151"/>
      <c r="I7273" s="149"/>
      <c r="J7273" s="149"/>
      <c r="K7273" s="152"/>
      <c r="L7273" s="149"/>
      <c r="M7273" s="149"/>
      <c r="N7273" s="153"/>
      <c r="O7273" s="153"/>
      <c r="P7273" s="153"/>
    </row>
    <row r="7274" spans="1:16" x14ac:dyDescent="0.35">
      <c r="A7274" s="149"/>
      <c r="B7274" s="149"/>
      <c r="C7274" s="150"/>
      <c r="D7274" s="149"/>
      <c r="E7274" s="149"/>
      <c r="F7274" s="149"/>
      <c r="G7274" s="149"/>
      <c r="H7274" s="151"/>
      <c r="I7274" s="149"/>
      <c r="J7274" s="149"/>
      <c r="K7274" s="152"/>
      <c r="L7274" s="149"/>
      <c r="M7274" s="149"/>
      <c r="N7274" s="153"/>
      <c r="O7274" s="153"/>
      <c r="P7274" s="153"/>
    </row>
    <row r="7275" spans="1:16" x14ac:dyDescent="0.35">
      <c r="A7275" s="149"/>
      <c r="B7275" s="149"/>
      <c r="C7275" s="150"/>
      <c r="D7275" s="149"/>
      <c r="E7275" s="149"/>
      <c r="F7275" s="149"/>
      <c r="G7275" s="149"/>
      <c r="H7275" s="151"/>
      <c r="I7275" s="149"/>
      <c r="J7275" s="149"/>
      <c r="K7275" s="152"/>
      <c r="L7275" s="149"/>
      <c r="M7275" s="149"/>
      <c r="N7275" s="153"/>
      <c r="O7275" s="153"/>
      <c r="P7275" s="153"/>
    </row>
    <row r="7276" spans="1:16" x14ac:dyDescent="0.35">
      <c r="A7276" s="149"/>
      <c r="B7276" s="149"/>
      <c r="C7276" s="150"/>
      <c r="D7276" s="149"/>
      <c r="E7276" s="149"/>
      <c r="F7276" s="149"/>
      <c r="G7276" s="149"/>
      <c r="H7276" s="151"/>
      <c r="I7276" s="149"/>
      <c r="J7276" s="149"/>
      <c r="K7276" s="152"/>
      <c r="L7276" s="149"/>
      <c r="M7276" s="149"/>
      <c r="N7276" s="153"/>
      <c r="O7276" s="153"/>
      <c r="P7276" s="153"/>
    </row>
    <row r="7277" spans="1:16" x14ac:dyDescent="0.35">
      <c r="A7277" s="149"/>
      <c r="B7277" s="149"/>
      <c r="C7277" s="150"/>
      <c r="D7277" s="149"/>
      <c r="E7277" s="149"/>
      <c r="F7277" s="149"/>
      <c r="G7277" s="149"/>
      <c r="H7277" s="151"/>
      <c r="I7277" s="149"/>
      <c r="J7277" s="149"/>
      <c r="K7277" s="152"/>
      <c r="L7277" s="149"/>
      <c r="M7277" s="149"/>
      <c r="N7277" s="153"/>
      <c r="O7277" s="153"/>
      <c r="P7277" s="153"/>
    </row>
    <row r="7278" spans="1:16" x14ac:dyDescent="0.35">
      <c r="A7278" s="149"/>
      <c r="B7278" s="149"/>
      <c r="C7278" s="150"/>
      <c r="D7278" s="149"/>
      <c r="E7278" s="149"/>
      <c r="F7278" s="149"/>
      <c r="G7278" s="149"/>
      <c r="H7278" s="151"/>
      <c r="I7278" s="149"/>
      <c r="J7278" s="149"/>
      <c r="K7278" s="152"/>
      <c r="L7278" s="149"/>
      <c r="M7278" s="149"/>
      <c r="N7278" s="153"/>
      <c r="O7278" s="153"/>
      <c r="P7278" s="153"/>
    </row>
    <row r="7279" spans="1:16" x14ac:dyDescent="0.35">
      <c r="A7279" s="149"/>
      <c r="B7279" s="149"/>
      <c r="C7279" s="150"/>
      <c r="D7279" s="149"/>
      <c r="E7279" s="149"/>
      <c r="F7279" s="149"/>
      <c r="G7279" s="149"/>
      <c r="H7279" s="151"/>
      <c r="I7279" s="149"/>
      <c r="J7279" s="149"/>
      <c r="K7279" s="152"/>
      <c r="L7279" s="149"/>
      <c r="M7279" s="149"/>
      <c r="N7279" s="153"/>
      <c r="O7279" s="153"/>
      <c r="P7279" s="153"/>
    </row>
    <row r="7280" spans="1:16" x14ac:dyDescent="0.35">
      <c r="A7280" s="149"/>
      <c r="B7280" s="149"/>
      <c r="C7280" s="150"/>
      <c r="D7280" s="149"/>
      <c r="E7280" s="149"/>
      <c r="F7280" s="149"/>
      <c r="G7280" s="149"/>
      <c r="H7280" s="151"/>
      <c r="I7280" s="149"/>
      <c r="J7280" s="149"/>
      <c r="K7280" s="152"/>
      <c r="L7280" s="149"/>
      <c r="M7280" s="149"/>
      <c r="N7280" s="153"/>
      <c r="O7280" s="153"/>
      <c r="P7280" s="153"/>
    </row>
    <row r="7281" spans="1:16" x14ac:dyDescent="0.35">
      <c r="A7281" s="149"/>
      <c r="B7281" s="149"/>
      <c r="C7281" s="150"/>
      <c r="D7281" s="149"/>
      <c r="E7281" s="149"/>
      <c r="F7281" s="149"/>
      <c r="G7281" s="149"/>
      <c r="H7281" s="151"/>
      <c r="I7281" s="149"/>
      <c r="J7281" s="149"/>
      <c r="K7281" s="152"/>
      <c r="L7281" s="149"/>
      <c r="M7281" s="149"/>
      <c r="N7281" s="153"/>
      <c r="O7281" s="153"/>
      <c r="P7281" s="153"/>
    </row>
    <row r="7282" spans="1:16" x14ac:dyDescent="0.35">
      <c r="A7282" s="149"/>
      <c r="B7282" s="149"/>
      <c r="C7282" s="150"/>
      <c r="D7282" s="149"/>
      <c r="E7282" s="149"/>
      <c r="F7282" s="149"/>
      <c r="G7282" s="149"/>
      <c r="H7282" s="151"/>
      <c r="I7282" s="149"/>
      <c r="J7282" s="149"/>
      <c r="K7282" s="152"/>
      <c r="L7282" s="149"/>
      <c r="M7282" s="149"/>
      <c r="N7282" s="153"/>
      <c r="O7282" s="153"/>
      <c r="P7282" s="153"/>
    </row>
    <row r="7283" spans="1:16" x14ac:dyDescent="0.35">
      <c r="A7283" s="149"/>
      <c r="B7283" s="149"/>
      <c r="C7283" s="150"/>
      <c r="D7283" s="149"/>
      <c r="E7283" s="149"/>
      <c r="F7283" s="149"/>
      <c r="G7283" s="149"/>
      <c r="H7283" s="151"/>
      <c r="I7283" s="149"/>
      <c r="J7283" s="149"/>
      <c r="K7283" s="152"/>
      <c r="L7283" s="149"/>
      <c r="M7283" s="149"/>
      <c r="N7283" s="153"/>
      <c r="O7283" s="153"/>
      <c r="P7283" s="153"/>
    </row>
    <row r="7284" spans="1:16" x14ac:dyDescent="0.35">
      <c r="A7284" s="149"/>
      <c r="B7284" s="149"/>
      <c r="C7284" s="150"/>
      <c r="D7284" s="149"/>
      <c r="E7284" s="149"/>
      <c r="F7284" s="149"/>
      <c r="G7284" s="149"/>
      <c r="H7284" s="151"/>
      <c r="I7284" s="149"/>
      <c r="J7284" s="149"/>
      <c r="K7284" s="152"/>
      <c r="L7284" s="149"/>
      <c r="M7284" s="149"/>
      <c r="N7284" s="153"/>
      <c r="O7284" s="153"/>
      <c r="P7284" s="153"/>
    </row>
    <row r="7285" spans="1:16" x14ac:dyDescent="0.35">
      <c r="A7285" s="149"/>
      <c r="B7285" s="149"/>
      <c r="C7285" s="150"/>
      <c r="D7285" s="149"/>
      <c r="E7285" s="149"/>
      <c r="F7285" s="149"/>
      <c r="G7285" s="149"/>
      <c r="H7285" s="151"/>
      <c r="I7285" s="149"/>
      <c r="J7285" s="149"/>
      <c r="K7285" s="152"/>
      <c r="L7285" s="149"/>
      <c r="M7285" s="149"/>
      <c r="N7285" s="153"/>
      <c r="O7285" s="153"/>
      <c r="P7285" s="153"/>
    </row>
    <row r="7286" spans="1:16" x14ac:dyDescent="0.35">
      <c r="A7286" s="149"/>
      <c r="B7286" s="149"/>
      <c r="C7286" s="150"/>
      <c r="D7286" s="149"/>
      <c r="E7286" s="149"/>
      <c r="F7286" s="149"/>
      <c r="G7286" s="149"/>
      <c r="H7286" s="151"/>
      <c r="I7286" s="149"/>
      <c r="J7286" s="149"/>
      <c r="K7286" s="152"/>
      <c r="L7286" s="149"/>
      <c r="M7286" s="149"/>
      <c r="N7286" s="153"/>
      <c r="O7286" s="153"/>
      <c r="P7286" s="153"/>
    </row>
    <row r="7287" spans="1:16" x14ac:dyDescent="0.35">
      <c r="A7287" s="149"/>
      <c r="B7287" s="149"/>
      <c r="C7287" s="150"/>
      <c r="D7287" s="149"/>
      <c r="E7287" s="149"/>
      <c r="F7287" s="149"/>
      <c r="G7287" s="149"/>
      <c r="H7287" s="151"/>
      <c r="I7287" s="149"/>
      <c r="J7287" s="149"/>
      <c r="K7287" s="152"/>
      <c r="L7287" s="149"/>
      <c r="M7287" s="149"/>
      <c r="N7287" s="153"/>
      <c r="O7287" s="153"/>
      <c r="P7287" s="153"/>
    </row>
    <row r="7288" spans="1:16" x14ac:dyDescent="0.35">
      <c r="A7288" s="149"/>
      <c r="B7288" s="149"/>
      <c r="C7288" s="150"/>
      <c r="D7288" s="149"/>
      <c r="E7288" s="149"/>
      <c r="F7288" s="149"/>
      <c r="G7288" s="149"/>
      <c r="H7288" s="151"/>
      <c r="I7288" s="149"/>
      <c r="J7288" s="149"/>
      <c r="K7288" s="152"/>
      <c r="L7288" s="149"/>
      <c r="M7288" s="149"/>
      <c r="N7288" s="153"/>
      <c r="O7288" s="153"/>
      <c r="P7288" s="153"/>
    </row>
    <row r="7289" spans="1:16" x14ac:dyDescent="0.35">
      <c r="A7289" s="149"/>
      <c r="B7289" s="149"/>
      <c r="C7289" s="150"/>
      <c r="D7289" s="149"/>
      <c r="E7289" s="149"/>
      <c r="F7289" s="149"/>
      <c r="G7289" s="149"/>
      <c r="H7289" s="151"/>
      <c r="I7289" s="149"/>
      <c r="J7289" s="149"/>
      <c r="K7289" s="152"/>
      <c r="L7289" s="149"/>
      <c r="M7289" s="149"/>
      <c r="N7289" s="153"/>
      <c r="O7289" s="153"/>
      <c r="P7289" s="153"/>
    </row>
    <row r="7290" spans="1:16" x14ac:dyDescent="0.35">
      <c r="A7290" s="149"/>
      <c r="B7290" s="149"/>
      <c r="C7290" s="150"/>
      <c r="D7290" s="149"/>
      <c r="E7290" s="149"/>
      <c r="F7290" s="149"/>
      <c r="G7290" s="149"/>
      <c r="H7290" s="151"/>
      <c r="I7290" s="149"/>
      <c r="J7290" s="149"/>
      <c r="K7290" s="152"/>
      <c r="L7290" s="149"/>
      <c r="M7290" s="149"/>
      <c r="N7290" s="153"/>
      <c r="O7290" s="153"/>
      <c r="P7290" s="153"/>
    </row>
    <row r="7291" spans="1:16" x14ac:dyDescent="0.35">
      <c r="A7291" s="149"/>
      <c r="B7291" s="149"/>
      <c r="C7291" s="150"/>
      <c r="D7291" s="149"/>
      <c r="E7291" s="149"/>
      <c r="F7291" s="149"/>
      <c r="G7291" s="149"/>
      <c r="H7291" s="151"/>
      <c r="I7291" s="149"/>
      <c r="J7291" s="149"/>
      <c r="K7291" s="152"/>
      <c r="L7291" s="149"/>
      <c r="M7291" s="149"/>
      <c r="N7291" s="153"/>
      <c r="O7291" s="153"/>
      <c r="P7291" s="153"/>
    </row>
    <row r="7292" spans="1:16" x14ac:dyDescent="0.35">
      <c r="A7292" s="149"/>
      <c r="B7292" s="149"/>
      <c r="C7292" s="150"/>
      <c r="D7292" s="149"/>
      <c r="E7292" s="149"/>
      <c r="F7292" s="149"/>
      <c r="G7292" s="149"/>
      <c r="H7292" s="151"/>
      <c r="I7292" s="149"/>
      <c r="J7292" s="149"/>
      <c r="K7292" s="152"/>
      <c r="L7292" s="149"/>
      <c r="M7292" s="149"/>
      <c r="N7292" s="153"/>
      <c r="O7292" s="153"/>
      <c r="P7292" s="153"/>
    </row>
    <row r="7293" spans="1:16" x14ac:dyDescent="0.35">
      <c r="A7293" s="149"/>
      <c r="B7293" s="149"/>
      <c r="C7293" s="150"/>
      <c r="D7293" s="149"/>
      <c r="E7293" s="149"/>
      <c r="F7293" s="149"/>
      <c r="G7293" s="149"/>
      <c r="H7293" s="151"/>
      <c r="I7293" s="149"/>
      <c r="J7293" s="149"/>
      <c r="K7293" s="152"/>
      <c r="L7293" s="149"/>
      <c r="M7293" s="149"/>
      <c r="N7293" s="153"/>
      <c r="O7293" s="153"/>
      <c r="P7293" s="153"/>
    </row>
    <row r="7294" spans="1:16" x14ac:dyDescent="0.35">
      <c r="A7294" s="149"/>
      <c r="B7294" s="149"/>
      <c r="C7294" s="150"/>
      <c r="D7294" s="149"/>
      <c r="E7294" s="149"/>
      <c r="F7294" s="149"/>
      <c r="G7294" s="149"/>
      <c r="H7294" s="151"/>
      <c r="I7294" s="149"/>
      <c r="J7294" s="149"/>
      <c r="K7294" s="152"/>
      <c r="L7294" s="149"/>
      <c r="M7294" s="149"/>
      <c r="N7294" s="153"/>
      <c r="O7294" s="153"/>
      <c r="P7294" s="153"/>
    </row>
    <row r="7295" spans="1:16" x14ac:dyDescent="0.35">
      <c r="A7295" s="149"/>
      <c r="B7295" s="149"/>
      <c r="C7295" s="150"/>
      <c r="D7295" s="149"/>
      <c r="E7295" s="149"/>
      <c r="F7295" s="149"/>
      <c r="G7295" s="149"/>
      <c r="H7295" s="151"/>
      <c r="I7295" s="149"/>
      <c r="J7295" s="149"/>
      <c r="K7295" s="152"/>
      <c r="L7295" s="149"/>
      <c r="M7295" s="149"/>
      <c r="N7295" s="153"/>
      <c r="O7295" s="153"/>
      <c r="P7295" s="153"/>
    </row>
    <row r="7296" spans="1:16" x14ac:dyDescent="0.35">
      <c r="A7296" s="149"/>
      <c r="B7296" s="149"/>
      <c r="C7296" s="150"/>
      <c r="D7296" s="149"/>
      <c r="E7296" s="149"/>
      <c r="F7296" s="149"/>
      <c r="G7296" s="149"/>
      <c r="H7296" s="151"/>
      <c r="I7296" s="149"/>
      <c r="J7296" s="149"/>
      <c r="K7296" s="152"/>
      <c r="L7296" s="149"/>
      <c r="M7296" s="149"/>
      <c r="N7296" s="153"/>
      <c r="O7296" s="153"/>
      <c r="P7296" s="153"/>
    </row>
    <row r="7297" spans="1:16" x14ac:dyDescent="0.35">
      <c r="A7297" s="149"/>
      <c r="B7297" s="149"/>
      <c r="C7297" s="150"/>
      <c r="D7297" s="149"/>
      <c r="E7297" s="149"/>
      <c r="F7297" s="149"/>
      <c r="G7297" s="149"/>
      <c r="H7297" s="151"/>
      <c r="I7297" s="149"/>
      <c r="J7297" s="149"/>
      <c r="K7297" s="152"/>
      <c r="L7297" s="149"/>
      <c r="M7297" s="149"/>
      <c r="N7297" s="153"/>
      <c r="O7297" s="153"/>
      <c r="P7297" s="153"/>
    </row>
    <row r="7298" spans="1:16" x14ac:dyDescent="0.35">
      <c r="A7298" s="149"/>
      <c r="B7298" s="149"/>
      <c r="C7298" s="150"/>
      <c r="D7298" s="149"/>
      <c r="E7298" s="149"/>
      <c r="F7298" s="149"/>
      <c r="G7298" s="149"/>
      <c r="H7298" s="151"/>
      <c r="I7298" s="149"/>
      <c r="J7298" s="149"/>
      <c r="K7298" s="152"/>
      <c r="L7298" s="149"/>
      <c r="M7298" s="149"/>
      <c r="N7298" s="153"/>
      <c r="O7298" s="153"/>
      <c r="P7298" s="153"/>
    </row>
    <row r="7299" spans="1:16" x14ac:dyDescent="0.35">
      <c r="A7299" s="149"/>
      <c r="B7299" s="149"/>
      <c r="C7299" s="150"/>
      <c r="D7299" s="149"/>
      <c r="E7299" s="149"/>
      <c r="F7299" s="149"/>
      <c r="G7299" s="149"/>
      <c r="H7299" s="151"/>
      <c r="I7299" s="149"/>
      <c r="J7299" s="149"/>
      <c r="K7299" s="152"/>
      <c r="L7299" s="149"/>
      <c r="M7299" s="149"/>
      <c r="N7299" s="153"/>
      <c r="O7299" s="153"/>
      <c r="P7299" s="153"/>
    </row>
    <row r="7300" spans="1:16" x14ac:dyDescent="0.35">
      <c r="A7300" s="149"/>
      <c r="B7300" s="149"/>
      <c r="C7300" s="150"/>
      <c r="D7300" s="149"/>
      <c r="E7300" s="149"/>
      <c r="F7300" s="149"/>
      <c r="G7300" s="149"/>
      <c r="H7300" s="151"/>
      <c r="I7300" s="149"/>
      <c r="J7300" s="149"/>
      <c r="K7300" s="152"/>
      <c r="L7300" s="149"/>
      <c r="M7300" s="149"/>
      <c r="N7300" s="153"/>
      <c r="O7300" s="153"/>
      <c r="P7300" s="153"/>
    </row>
    <row r="7301" spans="1:16" x14ac:dyDescent="0.35">
      <c r="A7301" s="149"/>
      <c r="B7301" s="149"/>
      <c r="C7301" s="150"/>
      <c r="D7301" s="149"/>
      <c r="E7301" s="149"/>
      <c r="F7301" s="149"/>
      <c r="G7301" s="149"/>
      <c r="H7301" s="151"/>
      <c r="I7301" s="149"/>
      <c r="J7301" s="149"/>
      <c r="K7301" s="152"/>
      <c r="L7301" s="149"/>
      <c r="M7301" s="149"/>
      <c r="N7301" s="153"/>
      <c r="O7301" s="153"/>
      <c r="P7301" s="153"/>
    </row>
    <row r="7302" spans="1:16" x14ac:dyDescent="0.35">
      <c r="A7302" s="149"/>
      <c r="B7302" s="149"/>
      <c r="C7302" s="150"/>
      <c r="D7302" s="149"/>
      <c r="E7302" s="149"/>
      <c r="F7302" s="149"/>
      <c r="G7302" s="149"/>
      <c r="H7302" s="151"/>
      <c r="I7302" s="149"/>
      <c r="J7302" s="149"/>
      <c r="K7302" s="152"/>
      <c r="L7302" s="149"/>
      <c r="M7302" s="149"/>
      <c r="N7302" s="153"/>
      <c r="O7302" s="153"/>
      <c r="P7302" s="153"/>
    </row>
    <row r="7303" spans="1:16" x14ac:dyDescent="0.35">
      <c r="A7303" s="149"/>
      <c r="B7303" s="149"/>
      <c r="C7303" s="150"/>
      <c r="D7303" s="149"/>
      <c r="E7303" s="149"/>
      <c r="F7303" s="149"/>
      <c r="G7303" s="149"/>
      <c r="H7303" s="151"/>
      <c r="I7303" s="149"/>
      <c r="J7303" s="149"/>
      <c r="K7303" s="152"/>
      <c r="L7303" s="149"/>
      <c r="M7303" s="149"/>
      <c r="N7303" s="153"/>
      <c r="O7303" s="153"/>
      <c r="P7303" s="153"/>
    </row>
    <row r="7304" spans="1:16" x14ac:dyDescent="0.35">
      <c r="A7304" s="149"/>
      <c r="B7304" s="149"/>
      <c r="C7304" s="150"/>
      <c r="D7304" s="149"/>
      <c r="E7304" s="149"/>
      <c r="F7304" s="149"/>
      <c r="G7304" s="149"/>
      <c r="H7304" s="151"/>
      <c r="I7304" s="149"/>
      <c r="J7304" s="149"/>
      <c r="K7304" s="152"/>
      <c r="L7304" s="149"/>
      <c r="M7304" s="149"/>
      <c r="N7304" s="153"/>
      <c r="O7304" s="153"/>
      <c r="P7304" s="153"/>
    </row>
    <row r="7305" spans="1:16" x14ac:dyDescent="0.35">
      <c r="A7305" s="149"/>
      <c r="B7305" s="149"/>
      <c r="C7305" s="150"/>
      <c r="D7305" s="149"/>
      <c r="E7305" s="149"/>
      <c r="F7305" s="149"/>
      <c r="G7305" s="149"/>
      <c r="H7305" s="151"/>
      <c r="I7305" s="149"/>
      <c r="J7305" s="149"/>
      <c r="K7305" s="152"/>
      <c r="L7305" s="149"/>
      <c r="M7305" s="149"/>
      <c r="N7305" s="153"/>
      <c r="O7305" s="153"/>
      <c r="P7305" s="153"/>
    </row>
    <row r="7306" spans="1:16" x14ac:dyDescent="0.35">
      <c r="A7306" s="149"/>
      <c r="B7306" s="149"/>
      <c r="C7306" s="150"/>
      <c r="D7306" s="149"/>
      <c r="E7306" s="149"/>
      <c r="F7306" s="149"/>
      <c r="G7306" s="149"/>
      <c r="H7306" s="151"/>
      <c r="I7306" s="149"/>
      <c r="J7306" s="149"/>
      <c r="K7306" s="152"/>
      <c r="L7306" s="149"/>
      <c r="M7306" s="149"/>
      <c r="N7306" s="153"/>
      <c r="O7306" s="153"/>
      <c r="P7306" s="153"/>
    </row>
    <row r="7307" spans="1:16" x14ac:dyDescent="0.35">
      <c r="A7307" s="149"/>
      <c r="B7307" s="149"/>
      <c r="C7307" s="150"/>
      <c r="D7307" s="149"/>
      <c r="E7307" s="149"/>
      <c r="F7307" s="149"/>
      <c r="G7307" s="149"/>
      <c r="H7307" s="151"/>
      <c r="I7307" s="149"/>
      <c r="J7307" s="149"/>
      <c r="K7307" s="152"/>
      <c r="L7307" s="149"/>
      <c r="M7307" s="149"/>
      <c r="N7307" s="153"/>
      <c r="O7307" s="153"/>
      <c r="P7307" s="153"/>
    </row>
    <row r="7308" spans="1:16" x14ac:dyDescent="0.35">
      <c r="A7308" s="149"/>
      <c r="B7308" s="149"/>
      <c r="C7308" s="150"/>
      <c r="D7308" s="149"/>
      <c r="E7308" s="149"/>
      <c r="F7308" s="149"/>
      <c r="G7308" s="149"/>
      <c r="H7308" s="151"/>
      <c r="I7308" s="149"/>
      <c r="J7308" s="149"/>
      <c r="K7308" s="152"/>
      <c r="L7308" s="149"/>
      <c r="M7308" s="149"/>
      <c r="N7308" s="153"/>
      <c r="O7308" s="153"/>
      <c r="P7308" s="153"/>
    </row>
    <row r="7309" spans="1:16" x14ac:dyDescent="0.35">
      <c r="A7309" s="149"/>
      <c r="B7309" s="149"/>
      <c r="C7309" s="150"/>
      <c r="D7309" s="149"/>
      <c r="E7309" s="149"/>
      <c r="F7309" s="149"/>
      <c r="G7309" s="149"/>
      <c r="H7309" s="151"/>
      <c r="I7309" s="149"/>
      <c r="J7309" s="149"/>
      <c r="K7309" s="152"/>
      <c r="L7309" s="149"/>
      <c r="M7309" s="149"/>
      <c r="N7309" s="153"/>
      <c r="O7309" s="153"/>
      <c r="P7309" s="153"/>
    </row>
    <row r="7310" spans="1:16" x14ac:dyDescent="0.35">
      <c r="A7310" s="149"/>
      <c r="B7310" s="149"/>
      <c r="C7310" s="150"/>
      <c r="D7310" s="149"/>
      <c r="E7310" s="149"/>
      <c r="F7310" s="149"/>
      <c r="G7310" s="149"/>
      <c r="H7310" s="151"/>
      <c r="I7310" s="149"/>
      <c r="J7310" s="149"/>
      <c r="K7310" s="152"/>
      <c r="L7310" s="149"/>
      <c r="M7310" s="149"/>
      <c r="N7310" s="153"/>
      <c r="O7310" s="153"/>
      <c r="P7310" s="153"/>
    </row>
    <row r="7311" spans="1:16" x14ac:dyDescent="0.35">
      <c r="A7311" s="149"/>
      <c r="B7311" s="149"/>
      <c r="C7311" s="150"/>
      <c r="D7311" s="149"/>
      <c r="E7311" s="149"/>
      <c r="F7311" s="149"/>
      <c r="G7311" s="149"/>
      <c r="H7311" s="151"/>
      <c r="I7311" s="149"/>
      <c r="J7311" s="149"/>
      <c r="K7311" s="152"/>
      <c r="L7311" s="149"/>
      <c r="M7311" s="149"/>
      <c r="N7311" s="153"/>
      <c r="O7311" s="153"/>
      <c r="P7311" s="153"/>
    </row>
    <row r="7312" spans="1:16" x14ac:dyDescent="0.35">
      <c r="A7312" s="149"/>
      <c r="B7312" s="149"/>
      <c r="C7312" s="150"/>
      <c r="D7312" s="149"/>
      <c r="E7312" s="149"/>
      <c r="F7312" s="149"/>
      <c r="G7312" s="149"/>
      <c r="H7312" s="151"/>
      <c r="I7312" s="149"/>
      <c r="J7312" s="149"/>
      <c r="K7312" s="152"/>
      <c r="L7312" s="149"/>
      <c r="M7312" s="149"/>
      <c r="N7312" s="153"/>
      <c r="O7312" s="153"/>
      <c r="P7312" s="153"/>
    </row>
    <row r="7313" spans="1:16" x14ac:dyDescent="0.35">
      <c r="A7313" s="149"/>
      <c r="B7313" s="149"/>
      <c r="C7313" s="150"/>
      <c r="D7313" s="149"/>
      <c r="E7313" s="149"/>
      <c r="F7313" s="149"/>
      <c r="G7313" s="149"/>
      <c r="H7313" s="151"/>
      <c r="I7313" s="149"/>
      <c r="J7313" s="149"/>
      <c r="K7313" s="152"/>
      <c r="L7313" s="149"/>
      <c r="M7313" s="149"/>
      <c r="N7313" s="153"/>
      <c r="O7313" s="153"/>
      <c r="P7313" s="153"/>
    </row>
    <row r="7314" spans="1:16" x14ac:dyDescent="0.35">
      <c r="A7314" s="149"/>
      <c r="B7314" s="149"/>
      <c r="C7314" s="150"/>
      <c r="D7314" s="149"/>
      <c r="E7314" s="149"/>
      <c r="F7314" s="149"/>
      <c r="G7314" s="149"/>
      <c r="H7314" s="151"/>
      <c r="I7314" s="149"/>
      <c r="J7314" s="149"/>
      <c r="K7314" s="152"/>
      <c r="L7314" s="149"/>
      <c r="M7314" s="149"/>
      <c r="N7314" s="153"/>
      <c r="O7314" s="153"/>
      <c r="P7314" s="153"/>
    </row>
    <row r="7315" spans="1:16" x14ac:dyDescent="0.35">
      <c r="A7315" s="149"/>
      <c r="B7315" s="149"/>
      <c r="C7315" s="150"/>
      <c r="D7315" s="149"/>
      <c r="E7315" s="149"/>
      <c r="F7315" s="149"/>
      <c r="G7315" s="149"/>
      <c r="H7315" s="151"/>
      <c r="I7315" s="149"/>
      <c r="J7315" s="149"/>
      <c r="K7315" s="152"/>
      <c r="L7315" s="149"/>
      <c r="M7315" s="149"/>
      <c r="N7315" s="153"/>
      <c r="O7315" s="153"/>
      <c r="P7315" s="153"/>
    </row>
    <row r="7316" spans="1:16" x14ac:dyDescent="0.35">
      <c r="A7316" s="149"/>
      <c r="B7316" s="149"/>
      <c r="C7316" s="150"/>
      <c r="D7316" s="149"/>
      <c r="E7316" s="149"/>
      <c r="F7316" s="149"/>
      <c r="G7316" s="149"/>
      <c r="H7316" s="151"/>
      <c r="I7316" s="149"/>
      <c r="J7316" s="149"/>
      <c r="K7316" s="152"/>
      <c r="L7316" s="149"/>
      <c r="M7316" s="149"/>
      <c r="N7316" s="153"/>
      <c r="O7316" s="153"/>
      <c r="P7316" s="153"/>
    </row>
    <row r="7317" spans="1:16" x14ac:dyDescent="0.35">
      <c r="A7317" s="149"/>
      <c r="B7317" s="149"/>
      <c r="C7317" s="150"/>
      <c r="D7317" s="149"/>
      <c r="E7317" s="149"/>
      <c r="F7317" s="149"/>
      <c r="G7317" s="149"/>
      <c r="H7317" s="151"/>
      <c r="I7317" s="149"/>
      <c r="J7317" s="149"/>
      <c r="K7317" s="152"/>
      <c r="L7317" s="149"/>
      <c r="M7317" s="149"/>
      <c r="N7317" s="153"/>
      <c r="O7317" s="153"/>
      <c r="P7317" s="153"/>
    </row>
    <row r="7318" spans="1:16" x14ac:dyDescent="0.35">
      <c r="A7318" s="149"/>
      <c r="B7318" s="149"/>
      <c r="C7318" s="150"/>
      <c r="D7318" s="149"/>
      <c r="E7318" s="149"/>
      <c r="F7318" s="149"/>
      <c r="G7318" s="149"/>
      <c r="H7318" s="151"/>
      <c r="I7318" s="149"/>
      <c r="J7318" s="149"/>
      <c r="K7318" s="152"/>
      <c r="L7318" s="149"/>
      <c r="M7318" s="149"/>
      <c r="N7318" s="153"/>
      <c r="O7318" s="153"/>
      <c r="P7318" s="153"/>
    </row>
    <row r="7319" spans="1:16" x14ac:dyDescent="0.35">
      <c r="A7319" s="149"/>
      <c r="B7319" s="149"/>
      <c r="C7319" s="150"/>
      <c r="D7319" s="149"/>
      <c r="E7319" s="149"/>
      <c r="F7319" s="149"/>
      <c r="G7319" s="149"/>
      <c r="H7319" s="151"/>
      <c r="I7319" s="149"/>
      <c r="J7319" s="149"/>
      <c r="K7319" s="152"/>
      <c r="L7319" s="149"/>
      <c r="M7319" s="149"/>
      <c r="N7319" s="153"/>
      <c r="O7319" s="153"/>
      <c r="P7319" s="153"/>
    </row>
    <row r="7320" spans="1:16" x14ac:dyDescent="0.35">
      <c r="A7320" s="149"/>
      <c r="B7320" s="149"/>
      <c r="C7320" s="150"/>
      <c r="D7320" s="149"/>
      <c r="E7320" s="149"/>
      <c r="F7320" s="149"/>
      <c r="G7320" s="149"/>
      <c r="H7320" s="151"/>
      <c r="I7320" s="149"/>
      <c r="J7320" s="149"/>
      <c r="K7320" s="152"/>
      <c r="L7320" s="149"/>
      <c r="M7320" s="149"/>
      <c r="N7320" s="153"/>
      <c r="O7320" s="153"/>
      <c r="P7320" s="153"/>
    </row>
    <row r="7321" spans="1:16" x14ac:dyDescent="0.35">
      <c r="A7321" s="149"/>
      <c r="B7321" s="149"/>
      <c r="C7321" s="150"/>
      <c r="D7321" s="149"/>
      <c r="E7321" s="149"/>
      <c r="F7321" s="149"/>
      <c r="G7321" s="149"/>
      <c r="H7321" s="151"/>
      <c r="I7321" s="149"/>
      <c r="J7321" s="149"/>
      <c r="K7321" s="152"/>
      <c r="L7321" s="149"/>
      <c r="M7321" s="149"/>
      <c r="N7321" s="153"/>
      <c r="O7321" s="153"/>
      <c r="P7321" s="153"/>
    </row>
    <row r="7322" spans="1:16" x14ac:dyDescent="0.35">
      <c r="A7322" s="149"/>
      <c r="B7322" s="149"/>
      <c r="C7322" s="150"/>
      <c r="D7322" s="149"/>
      <c r="E7322" s="149"/>
      <c r="F7322" s="149"/>
      <c r="G7322" s="149"/>
      <c r="H7322" s="151"/>
      <c r="I7322" s="149"/>
      <c r="J7322" s="149"/>
      <c r="K7322" s="152"/>
      <c r="L7322" s="149"/>
      <c r="M7322" s="149"/>
      <c r="N7322" s="153"/>
      <c r="O7322" s="153"/>
      <c r="P7322" s="153"/>
    </row>
    <row r="7323" spans="1:16" x14ac:dyDescent="0.35">
      <c r="A7323" s="149"/>
      <c r="B7323" s="149"/>
      <c r="C7323" s="150"/>
      <c r="D7323" s="149"/>
      <c r="E7323" s="149"/>
      <c r="F7323" s="149"/>
      <c r="G7323" s="149"/>
      <c r="H7323" s="151"/>
      <c r="I7323" s="149"/>
      <c r="J7323" s="149"/>
      <c r="K7323" s="152"/>
      <c r="L7323" s="149"/>
      <c r="M7323" s="149"/>
      <c r="N7323" s="153"/>
      <c r="O7323" s="153"/>
      <c r="P7323" s="153"/>
    </row>
    <row r="7324" spans="1:16" x14ac:dyDescent="0.35">
      <c r="A7324" s="149"/>
      <c r="B7324" s="149"/>
      <c r="C7324" s="150"/>
      <c r="D7324" s="149"/>
      <c r="E7324" s="149"/>
      <c r="F7324" s="149"/>
      <c r="G7324" s="149"/>
      <c r="H7324" s="151"/>
      <c r="I7324" s="149"/>
      <c r="J7324" s="149"/>
      <c r="K7324" s="152"/>
      <c r="L7324" s="149"/>
      <c r="M7324" s="149"/>
      <c r="N7324" s="153"/>
      <c r="O7324" s="153"/>
      <c r="P7324" s="153"/>
    </row>
    <row r="7325" spans="1:16" x14ac:dyDescent="0.35">
      <c r="A7325" s="149"/>
      <c r="B7325" s="149"/>
      <c r="C7325" s="150"/>
      <c r="D7325" s="149"/>
      <c r="E7325" s="149"/>
      <c r="F7325" s="149"/>
      <c r="G7325" s="149"/>
      <c r="H7325" s="151"/>
      <c r="I7325" s="149"/>
      <c r="J7325" s="149"/>
      <c r="K7325" s="152"/>
      <c r="L7325" s="149"/>
      <c r="M7325" s="149"/>
      <c r="N7325" s="153"/>
      <c r="O7325" s="153"/>
      <c r="P7325" s="153"/>
    </row>
    <row r="7326" spans="1:16" x14ac:dyDescent="0.35">
      <c r="A7326" s="149"/>
      <c r="B7326" s="149"/>
      <c r="C7326" s="150"/>
      <c r="D7326" s="149"/>
      <c r="E7326" s="149"/>
      <c r="F7326" s="149"/>
      <c r="G7326" s="149"/>
      <c r="H7326" s="151"/>
      <c r="I7326" s="149"/>
      <c r="J7326" s="149"/>
      <c r="K7326" s="152"/>
      <c r="L7326" s="149"/>
      <c r="M7326" s="149"/>
      <c r="N7326" s="153"/>
      <c r="O7326" s="153"/>
      <c r="P7326" s="153"/>
    </row>
    <row r="7327" spans="1:16" x14ac:dyDescent="0.35">
      <c r="A7327" s="149"/>
      <c r="B7327" s="149"/>
      <c r="C7327" s="150"/>
      <c r="D7327" s="149"/>
      <c r="E7327" s="149"/>
      <c r="F7327" s="149"/>
      <c r="G7327" s="149"/>
      <c r="H7327" s="151"/>
      <c r="I7327" s="149"/>
      <c r="J7327" s="149"/>
      <c r="K7327" s="152"/>
      <c r="L7327" s="149"/>
      <c r="M7327" s="149"/>
      <c r="N7327" s="153"/>
      <c r="O7327" s="153"/>
      <c r="P7327" s="153"/>
    </row>
    <row r="7328" spans="1:16" x14ac:dyDescent="0.35">
      <c r="A7328" s="149"/>
      <c r="B7328" s="149"/>
      <c r="C7328" s="150"/>
      <c r="D7328" s="149"/>
      <c r="E7328" s="149"/>
      <c r="F7328" s="149"/>
      <c r="G7328" s="149"/>
      <c r="H7328" s="151"/>
      <c r="I7328" s="149"/>
      <c r="J7328" s="149"/>
      <c r="K7328" s="152"/>
      <c r="L7328" s="149"/>
      <c r="M7328" s="149"/>
      <c r="N7328" s="153"/>
      <c r="O7328" s="153"/>
      <c r="P7328" s="153"/>
    </row>
    <row r="7329" spans="1:16" x14ac:dyDescent="0.35">
      <c r="A7329" s="149"/>
      <c r="B7329" s="149"/>
      <c r="C7329" s="150"/>
      <c r="D7329" s="149"/>
      <c r="E7329" s="149"/>
      <c r="F7329" s="149"/>
      <c r="G7329" s="149"/>
      <c r="H7329" s="151"/>
      <c r="I7329" s="149"/>
      <c r="J7329" s="149"/>
      <c r="K7329" s="152"/>
      <c r="L7329" s="149"/>
      <c r="M7329" s="149"/>
      <c r="N7329" s="153"/>
      <c r="O7329" s="153"/>
      <c r="P7329" s="153"/>
    </row>
    <row r="7330" spans="1:16" x14ac:dyDescent="0.35">
      <c r="A7330" s="149"/>
      <c r="B7330" s="149"/>
      <c r="C7330" s="150"/>
      <c r="D7330" s="149"/>
      <c r="E7330" s="149"/>
      <c r="F7330" s="149"/>
      <c r="G7330" s="149"/>
      <c r="H7330" s="151"/>
      <c r="I7330" s="149"/>
      <c r="J7330" s="149"/>
      <c r="K7330" s="152"/>
      <c r="L7330" s="149"/>
      <c r="M7330" s="149"/>
      <c r="N7330" s="153"/>
      <c r="O7330" s="153"/>
      <c r="P7330" s="153"/>
    </row>
    <row r="7331" spans="1:16" x14ac:dyDescent="0.35">
      <c r="A7331" s="149"/>
      <c r="B7331" s="149"/>
      <c r="C7331" s="150"/>
      <c r="D7331" s="149"/>
      <c r="E7331" s="149"/>
      <c r="F7331" s="149"/>
      <c r="G7331" s="149"/>
      <c r="H7331" s="151"/>
      <c r="I7331" s="149"/>
      <c r="J7331" s="149"/>
      <c r="K7331" s="152"/>
      <c r="L7331" s="149"/>
      <c r="M7331" s="149"/>
      <c r="N7331" s="153"/>
      <c r="O7331" s="153"/>
      <c r="P7331" s="153"/>
    </row>
    <row r="7332" spans="1:16" x14ac:dyDescent="0.35">
      <c r="A7332" s="149"/>
      <c r="B7332" s="149"/>
      <c r="C7332" s="150"/>
      <c r="D7332" s="149"/>
      <c r="E7332" s="149"/>
      <c r="F7332" s="149"/>
      <c r="G7332" s="149"/>
      <c r="H7332" s="151"/>
      <c r="I7332" s="149"/>
      <c r="J7332" s="149"/>
      <c r="K7332" s="152"/>
      <c r="L7332" s="149"/>
      <c r="M7332" s="149"/>
      <c r="N7332" s="153"/>
      <c r="O7332" s="153"/>
      <c r="P7332" s="153"/>
    </row>
    <row r="7333" spans="1:16" x14ac:dyDescent="0.35">
      <c r="A7333" s="149"/>
      <c r="B7333" s="149"/>
      <c r="C7333" s="150"/>
      <c r="D7333" s="149"/>
      <c r="E7333" s="149"/>
      <c r="F7333" s="149"/>
      <c r="G7333" s="149"/>
      <c r="H7333" s="151"/>
      <c r="I7333" s="149"/>
      <c r="J7333" s="149"/>
      <c r="K7333" s="152"/>
      <c r="L7333" s="149"/>
      <c r="M7333" s="149"/>
      <c r="N7333" s="153"/>
      <c r="O7333" s="153"/>
      <c r="P7333" s="153"/>
    </row>
    <row r="7334" spans="1:16" x14ac:dyDescent="0.35">
      <c r="A7334" s="149"/>
      <c r="B7334" s="149"/>
      <c r="C7334" s="150"/>
      <c r="D7334" s="149"/>
      <c r="E7334" s="149"/>
      <c r="F7334" s="149"/>
      <c r="G7334" s="149"/>
      <c r="H7334" s="151"/>
      <c r="I7334" s="149"/>
      <c r="J7334" s="149"/>
      <c r="K7334" s="152"/>
      <c r="L7334" s="149"/>
      <c r="M7334" s="149"/>
      <c r="N7334" s="153"/>
      <c r="O7334" s="153"/>
      <c r="P7334" s="153"/>
    </row>
    <row r="7335" spans="1:16" x14ac:dyDescent="0.35">
      <c r="A7335" s="149"/>
      <c r="B7335" s="149"/>
      <c r="C7335" s="150"/>
      <c r="D7335" s="149"/>
      <c r="E7335" s="149"/>
      <c r="F7335" s="149"/>
      <c r="G7335" s="149"/>
      <c r="H7335" s="151"/>
      <c r="I7335" s="149"/>
      <c r="J7335" s="149"/>
      <c r="K7335" s="152"/>
      <c r="L7335" s="149"/>
      <c r="M7335" s="149"/>
      <c r="N7335" s="153"/>
      <c r="O7335" s="153"/>
      <c r="P7335" s="153"/>
    </row>
    <row r="7336" spans="1:16" x14ac:dyDescent="0.35">
      <c r="A7336" s="149"/>
      <c r="B7336" s="149"/>
      <c r="C7336" s="150"/>
      <c r="D7336" s="149"/>
      <c r="E7336" s="149"/>
      <c r="F7336" s="149"/>
      <c r="G7336" s="149"/>
      <c r="H7336" s="151"/>
      <c r="I7336" s="149"/>
      <c r="J7336" s="149"/>
      <c r="K7336" s="152"/>
      <c r="L7336" s="149"/>
      <c r="M7336" s="149"/>
      <c r="N7336" s="153"/>
      <c r="O7336" s="153"/>
      <c r="P7336" s="153"/>
    </row>
    <row r="7337" spans="1:16" x14ac:dyDescent="0.35">
      <c r="A7337" s="149"/>
      <c r="B7337" s="149"/>
      <c r="C7337" s="150"/>
      <c r="D7337" s="149"/>
      <c r="E7337" s="149"/>
      <c r="F7337" s="149"/>
      <c r="G7337" s="149"/>
      <c r="H7337" s="151"/>
      <c r="I7337" s="149"/>
      <c r="J7337" s="149"/>
      <c r="K7337" s="152"/>
      <c r="L7337" s="149"/>
      <c r="M7337" s="149"/>
      <c r="N7337" s="153"/>
      <c r="O7337" s="153"/>
      <c r="P7337" s="153"/>
    </row>
    <row r="7338" spans="1:16" x14ac:dyDescent="0.35">
      <c r="A7338" s="149"/>
      <c r="B7338" s="149"/>
      <c r="C7338" s="150"/>
      <c r="D7338" s="149"/>
      <c r="E7338" s="149"/>
      <c r="F7338" s="149"/>
      <c r="G7338" s="149"/>
      <c r="H7338" s="151"/>
      <c r="I7338" s="149"/>
      <c r="J7338" s="149"/>
      <c r="K7338" s="152"/>
      <c r="L7338" s="149"/>
      <c r="M7338" s="149"/>
      <c r="N7338" s="153"/>
      <c r="O7338" s="153"/>
      <c r="P7338" s="153"/>
    </row>
    <row r="7339" spans="1:16" x14ac:dyDescent="0.35">
      <c r="A7339" s="149"/>
      <c r="B7339" s="149"/>
      <c r="C7339" s="150"/>
      <c r="D7339" s="149"/>
      <c r="E7339" s="149"/>
      <c r="F7339" s="149"/>
      <c r="G7339" s="149"/>
      <c r="H7339" s="151"/>
      <c r="I7339" s="149"/>
      <c r="J7339" s="149"/>
      <c r="K7339" s="152"/>
      <c r="L7339" s="149"/>
      <c r="M7339" s="149"/>
      <c r="N7339" s="153"/>
      <c r="O7339" s="153"/>
      <c r="P7339" s="153"/>
    </row>
    <row r="7340" spans="1:16" x14ac:dyDescent="0.35">
      <c r="A7340" s="149"/>
      <c r="B7340" s="149"/>
      <c r="C7340" s="150"/>
      <c r="D7340" s="149"/>
      <c r="E7340" s="149"/>
      <c r="F7340" s="149"/>
      <c r="G7340" s="149"/>
      <c r="H7340" s="151"/>
      <c r="I7340" s="149"/>
      <c r="J7340" s="149"/>
      <c r="K7340" s="152"/>
      <c r="L7340" s="149"/>
      <c r="M7340" s="149"/>
      <c r="N7340" s="153"/>
      <c r="O7340" s="153"/>
      <c r="P7340" s="153"/>
    </row>
    <row r="7341" spans="1:16" x14ac:dyDescent="0.35">
      <c r="A7341" s="149"/>
      <c r="B7341" s="149"/>
      <c r="C7341" s="150"/>
      <c r="D7341" s="149"/>
      <c r="E7341" s="149"/>
      <c r="F7341" s="149"/>
      <c r="G7341" s="149"/>
      <c r="H7341" s="151"/>
      <c r="I7341" s="149"/>
      <c r="J7341" s="149"/>
      <c r="K7341" s="152"/>
      <c r="L7341" s="149"/>
      <c r="M7341" s="149"/>
      <c r="N7341" s="153"/>
      <c r="O7341" s="153"/>
      <c r="P7341" s="153"/>
    </row>
    <row r="7342" spans="1:16" x14ac:dyDescent="0.35">
      <c r="A7342" s="149"/>
      <c r="B7342" s="149"/>
      <c r="C7342" s="150"/>
      <c r="D7342" s="149"/>
      <c r="E7342" s="149"/>
      <c r="F7342" s="149"/>
      <c r="G7342" s="149"/>
      <c r="H7342" s="151"/>
      <c r="I7342" s="149"/>
      <c r="J7342" s="149"/>
      <c r="K7342" s="152"/>
      <c r="L7342" s="149"/>
      <c r="M7342" s="149"/>
      <c r="N7342" s="153"/>
      <c r="O7342" s="153"/>
      <c r="P7342" s="153"/>
    </row>
    <row r="7343" spans="1:16" x14ac:dyDescent="0.35">
      <c r="A7343" s="149"/>
      <c r="B7343" s="149"/>
      <c r="C7343" s="150"/>
      <c r="D7343" s="149"/>
      <c r="E7343" s="149"/>
      <c r="F7343" s="149"/>
      <c r="G7343" s="149"/>
      <c r="H7343" s="151"/>
      <c r="I7343" s="149"/>
      <c r="J7343" s="149"/>
      <c r="K7343" s="152"/>
      <c r="L7343" s="149"/>
      <c r="M7343" s="149"/>
      <c r="N7343" s="153"/>
      <c r="O7343" s="153"/>
      <c r="P7343" s="153"/>
    </row>
    <row r="7344" spans="1:16" x14ac:dyDescent="0.35">
      <c r="A7344" s="149"/>
      <c r="B7344" s="149"/>
      <c r="C7344" s="150"/>
      <c r="D7344" s="149"/>
      <c r="E7344" s="149"/>
      <c r="F7344" s="149"/>
      <c r="G7344" s="149"/>
      <c r="H7344" s="151"/>
      <c r="I7344" s="149"/>
      <c r="J7344" s="149"/>
      <c r="K7344" s="152"/>
      <c r="L7344" s="149"/>
      <c r="M7344" s="149"/>
      <c r="N7344" s="153"/>
      <c r="O7344" s="153"/>
      <c r="P7344" s="153"/>
    </row>
    <row r="7345" spans="1:16" x14ac:dyDescent="0.35">
      <c r="A7345" s="149"/>
      <c r="B7345" s="149"/>
      <c r="C7345" s="150"/>
      <c r="D7345" s="149"/>
      <c r="E7345" s="149"/>
      <c r="F7345" s="149"/>
      <c r="G7345" s="149"/>
      <c r="H7345" s="151"/>
      <c r="I7345" s="149"/>
      <c r="J7345" s="149"/>
      <c r="K7345" s="152"/>
      <c r="L7345" s="149"/>
      <c r="M7345" s="149"/>
      <c r="N7345" s="153"/>
      <c r="O7345" s="153"/>
      <c r="P7345" s="153"/>
    </row>
    <row r="7346" spans="1:16" x14ac:dyDescent="0.35">
      <c r="A7346" s="149"/>
      <c r="B7346" s="149"/>
      <c r="C7346" s="150"/>
      <c r="D7346" s="149"/>
      <c r="E7346" s="149"/>
      <c r="F7346" s="149"/>
      <c r="G7346" s="149"/>
      <c r="H7346" s="151"/>
      <c r="I7346" s="149"/>
      <c r="J7346" s="149"/>
      <c r="K7346" s="152"/>
      <c r="L7346" s="149"/>
      <c r="M7346" s="149"/>
      <c r="N7346" s="153"/>
      <c r="O7346" s="153"/>
      <c r="P7346" s="153"/>
    </row>
    <row r="7347" spans="1:16" x14ac:dyDescent="0.35">
      <c r="A7347" s="149"/>
      <c r="B7347" s="149"/>
      <c r="C7347" s="150"/>
      <c r="D7347" s="149"/>
      <c r="E7347" s="149"/>
      <c r="F7347" s="149"/>
      <c r="G7347" s="149"/>
      <c r="H7347" s="151"/>
      <c r="I7347" s="149"/>
      <c r="J7347" s="149"/>
      <c r="K7347" s="152"/>
      <c r="L7347" s="149"/>
      <c r="M7347" s="149"/>
      <c r="N7347" s="153"/>
      <c r="O7347" s="153"/>
      <c r="P7347" s="153"/>
    </row>
    <row r="7348" spans="1:16" x14ac:dyDescent="0.35">
      <c r="A7348" s="149"/>
      <c r="B7348" s="149"/>
      <c r="C7348" s="150"/>
      <c r="D7348" s="149"/>
      <c r="E7348" s="149"/>
      <c r="F7348" s="149"/>
      <c r="G7348" s="149"/>
      <c r="H7348" s="151"/>
      <c r="I7348" s="149"/>
      <c r="J7348" s="149"/>
      <c r="K7348" s="152"/>
      <c r="L7348" s="149"/>
      <c r="M7348" s="149"/>
      <c r="N7348" s="153"/>
      <c r="O7348" s="153"/>
      <c r="P7348" s="153"/>
    </row>
    <row r="7349" spans="1:16" x14ac:dyDescent="0.35">
      <c r="A7349" s="149"/>
      <c r="B7349" s="149"/>
      <c r="C7349" s="150"/>
      <c r="D7349" s="149"/>
      <c r="E7349" s="149"/>
      <c r="F7349" s="149"/>
      <c r="G7349" s="149"/>
      <c r="H7349" s="151"/>
      <c r="I7349" s="149"/>
      <c r="J7349" s="149"/>
      <c r="K7349" s="152"/>
      <c r="L7349" s="149"/>
      <c r="M7349" s="149"/>
      <c r="N7349" s="153"/>
      <c r="O7349" s="153"/>
      <c r="P7349" s="153"/>
    </row>
    <row r="7350" spans="1:16" x14ac:dyDescent="0.35">
      <c r="A7350" s="149"/>
      <c r="B7350" s="149"/>
      <c r="C7350" s="150"/>
      <c r="D7350" s="149"/>
      <c r="E7350" s="149"/>
      <c r="F7350" s="149"/>
      <c r="G7350" s="149"/>
      <c r="H7350" s="151"/>
      <c r="I7350" s="149"/>
      <c r="J7350" s="149"/>
      <c r="K7350" s="152"/>
      <c r="L7350" s="149"/>
      <c r="M7350" s="149"/>
      <c r="N7350" s="153"/>
      <c r="O7350" s="153"/>
      <c r="P7350" s="153"/>
    </row>
    <row r="7351" spans="1:16" x14ac:dyDescent="0.35">
      <c r="A7351" s="149"/>
      <c r="B7351" s="149"/>
      <c r="C7351" s="150"/>
      <c r="D7351" s="149"/>
      <c r="E7351" s="149"/>
      <c r="F7351" s="149"/>
      <c r="G7351" s="149"/>
      <c r="H7351" s="151"/>
      <c r="I7351" s="149"/>
      <c r="J7351" s="149"/>
      <c r="K7351" s="152"/>
      <c r="L7351" s="149"/>
      <c r="M7351" s="149"/>
      <c r="N7351" s="153"/>
      <c r="O7351" s="153"/>
      <c r="P7351" s="153"/>
    </row>
    <row r="7352" spans="1:16" x14ac:dyDescent="0.35">
      <c r="A7352" s="149"/>
      <c r="B7352" s="149"/>
      <c r="C7352" s="150"/>
      <c r="D7352" s="149"/>
      <c r="E7352" s="149"/>
      <c r="F7352" s="149"/>
      <c r="G7352" s="149"/>
      <c r="H7352" s="151"/>
      <c r="I7352" s="149"/>
      <c r="J7352" s="149"/>
      <c r="K7352" s="152"/>
      <c r="L7352" s="149"/>
      <c r="M7352" s="149"/>
      <c r="N7352" s="153"/>
      <c r="O7352" s="153"/>
      <c r="P7352" s="153"/>
    </row>
    <row r="7353" spans="1:16" x14ac:dyDescent="0.35">
      <c r="A7353" s="149"/>
      <c r="B7353" s="149"/>
      <c r="C7353" s="150"/>
      <c r="D7353" s="149"/>
      <c r="E7353" s="149"/>
      <c r="F7353" s="149"/>
      <c r="G7353" s="149"/>
      <c r="H7353" s="151"/>
      <c r="I7353" s="149"/>
      <c r="J7353" s="149"/>
      <c r="K7353" s="152"/>
      <c r="L7353" s="149"/>
      <c r="M7353" s="149"/>
      <c r="N7353" s="153"/>
      <c r="O7353" s="153"/>
      <c r="P7353" s="153"/>
    </row>
    <row r="7354" spans="1:16" x14ac:dyDescent="0.35">
      <c r="A7354" s="149"/>
      <c r="B7354" s="149"/>
      <c r="C7354" s="150"/>
      <c r="D7354" s="149"/>
      <c r="E7354" s="149"/>
      <c r="F7354" s="149"/>
      <c r="G7354" s="149"/>
      <c r="H7354" s="151"/>
      <c r="I7354" s="149"/>
      <c r="J7354" s="149"/>
      <c r="K7354" s="152"/>
      <c r="L7354" s="149"/>
      <c r="M7354" s="149"/>
      <c r="N7354" s="153"/>
      <c r="O7354" s="153"/>
      <c r="P7354" s="153"/>
    </row>
    <row r="7355" spans="1:16" x14ac:dyDescent="0.35">
      <c r="A7355" s="149"/>
      <c r="B7355" s="149"/>
      <c r="C7355" s="150"/>
      <c r="D7355" s="149"/>
      <c r="E7355" s="149"/>
      <c r="F7355" s="149"/>
      <c r="G7355" s="149"/>
      <c r="H7355" s="151"/>
      <c r="I7355" s="149"/>
      <c r="J7355" s="149"/>
      <c r="K7355" s="152"/>
      <c r="L7355" s="149"/>
      <c r="M7355" s="149"/>
      <c r="N7355" s="153"/>
      <c r="O7355" s="153"/>
      <c r="P7355" s="153"/>
    </row>
    <row r="7356" spans="1:16" x14ac:dyDescent="0.35">
      <c r="A7356" s="149"/>
      <c r="B7356" s="149"/>
      <c r="C7356" s="150"/>
      <c r="D7356" s="149"/>
      <c r="E7356" s="149"/>
      <c r="F7356" s="149"/>
      <c r="G7356" s="149"/>
      <c r="H7356" s="151"/>
      <c r="I7356" s="149"/>
      <c r="J7356" s="149"/>
      <c r="K7356" s="152"/>
      <c r="L7356" s="149"/>
      <c r="M7356" s="149"/>
      <c r="N7356" s="153"/>
      <c r="O7356" s="153"/>
      <c r="P7356" s="153"/>
    </row>
    <row r="7357" spans="1:16" x14ac:dyDescent="0.35">
      <c r="A7357" s="149"/>
      <c r="B7357" s="149"/>
      <c r="C7357" s="150"/>
      <c r="D7357" s="149"/>
      <c r="E7357" s="149"/>
      <c r="F7357" s="149"/>
      <c r="G7357" s="149"/>
      <c r="H7357" s="151"/>
      <c r="I7357" s="149"/>
      <c r="J7357" s="149"/>
      <c r="K7357" s="152"/>
      <c r="L7357" s="149"/>
      <c r="M7357" s="149"/>
      <c r="N7357" s="153"/>
      <c r="O7357" s="153"/>
      <c r="P7357" s="153"/>
    </row>
    <row r="7358" spans="1:16" x14ac:dyDescent="0.35">
      <c r="A7358" s="149"/>
      <c r="B7358" s="149"/>
      <c r="C7358" s="150"/>
      <c r="D7358" s="149"/>
      <c r="E7358" s="149"/>
      <c r="F7358" s="149"/>
      <c r="G7358" s="149"/>
      <c r="H7358" s="151"/>
      <c r="I7358" s="149"/>
      <c r="J7358" s="149"/>
      <c r="K7358" s="152"/>
      <c r="L7358" s="149"/>
      <c r="M7358" s="149"/>
      <c r="N7358" s="153"/>
      <c r="O7358" s="153"/>
      <c r="P7358" s="153"/>
    </row>
    <row r="7359" spans="1:16" x14ac:dyDescent="0.35">
      <c r="A7359" s="149"/>
      <c r="B7359" s="149"/>
      <c r="C7359" s="150"/>
      <c r="D7359" s="149"/>
      <c r="E7359" s="149"/>
      <c r="F7359" s="149"/>
      <c r="G7359" s="149"/>
      <c r="H7359" s="151"/>
      <c r="I7359" s="149"/>
      <c r="J7359" s="149"/>
      <c r="K7359" s="152"/>
      <c r="L7359" s="149"/>
      <c r="M7359" s="149"/>
      <c r="N7359" s="153"/>
      <c r="O7359" s="153"/>
      <c r="P7359" s="153"/>
    </row>
    <row r="7360" spans="1:16" x14ac:dyDescent="0.35">
      <c r="A7360" s="149"/>
      <c r="B7360" s="149"/>
      <c r="C7360" s="150"/>
      <c r="D7360" s="149"/>
      <c r="E7360" s="149"/>
      <c r="F7360" s="149"/>
      <c r="G7360" s="149"/>
      <c r="H7360" s="151"/>
      <c r="I7360" s="149"/>
      <c r="J7360" s="149"/>
      <c r="K7360" s="152"/>
      <c r="L7360" s="149"/>
      <c r="M7360" s="149"/>
      <c r="N7360" s="153"/>
      <c r="O7360" s="153"/>
      <c r="P7360" s="153"/>
    </row>
    <row r="7361" spans="1:16" x14ac:dyDescent="0.35">
      <c r="A7361" s="149"/>
      <c r="B7361" s="149"/>
      <c r="C7361" s="150"/>
      <c r="D7361" s="149"/>
      <c r="E7361" s="149"/>
      <c r="F7361" s="149"/>
      <c r="G7361" s="149"/>
      <c r="H7361" s="151"/>
      <c r="I7361" s="149"/>
      <c r="J7361" s="149"/>
      <c r="K7361" s="152"/>
      <c r="L7361" s="149"/>
      <c r="M7361" s="149"/>
      <c r="N7361" s="153"/>
      <c r="O7361" s="153"/>
      <c r="P7361" s="153"/>
    </row>
    <row r="7362" spans="1:16" x14ac:dyDescent="0.35">
      <c r="A7362" s="149"/>
      <c r="B7362" s="149"/>
      <c r="C7362" s="150"/>
      <c r="D7362" s="149"/>
      <c r="E7362" s="149"/>
      <c r="F7362" s="149"/>
      <c r="G7362" s="149"/>
      <c r="H7362" s="151"/>
      <c r="I7362" s="149"/>
      <c r="J7362" s="149"/>
      <c r="K7362" s="152"/>
      <c r="L7362" s="149"/>
      <c r="M7362" s="149"/>
      <c r="N7362" s="153"/>
      <c r="O7362" s="153"/>
      <c r="P7362" s="153"/>
    </row>
    <row r="7363" spans="1:16" x14ac:dyDescent="0.35">
      <c r="A7363" s="149"/>
      <c r="B7363" s="149"/>
      <c r="C7363" s="150"/>
      <c r="D7363" s="149"/>
      <c r="E7363" s="149"/>
      <c r="F7363" s="149"/>
      <c r="G7363" s="149"/>
      <c r="H7363" s="151"/>
      <c r="I7363" s="149"/>
      <c r="J7363" s="149"/>
      <c r="K7363" s="152"/>
      <c r="L7363" s="149"/>
      <c r="M7363" s="149"/>
      <c r="N7363" s="153"/>
      <c r="O7363" s="153"/>
      <c r="P7363" s="153"/>
    </row>
    <row r="7364" spans="1:16" x14ac:dyDescent="0.35">
      <c r="A7364" s="149"/>
      <c r="B7364" s="149"/>
      <c r="C7364" s="150"/>
      <c r="D7364" s="149"/>
      <c r="E7364" s="149"/>
      <c r="F7364" s="149"/>
      <c r="G7364" s="149"/>
      <c r="H7364" s="151"/>
      <c r="I7364" s="149"/>
      <c r="J7364" s="149"/>
      <c r="K7364" s="152"/>
      <c r="L7364" s="149"/>
      <c r="M7364" s="149"/>
      <c r="N7364" s="153"/>
      <c r="O7364" s="153"/>
      <c r="P7364" s="153"/>
    </row>
    <row r="7365" spans="1:16" x14ac:dyDescent="0.35">
      <c r="A7365" s="149"/>
      <c r="B7365" s="149"/>
      <c r="C7365" s="150"/>
      <c r="D7365" s="149"/>
      <c r="E7365" s="149"/>
      <c r="F7365" s="149"/>
      <c r="G7365" s="149"/>
      <c r="H7365" s="151"/>
      <c r="I7365" s="149"/>
      <c r="J7365" s="149"/>
      <c r="K7365" s="152"/>
      <c r="L7365" s="149"/>
      <c r="M7365" s="149"/>
      <c r="N7365" s="153"/>
      <c r="O7365" s="153"/>
      <c r="P7365" s="153"/>
    </row>
    <row r="7366" spans="1:16" x14ac:dyDescent="0.35">
      <c r="A7366" s="149"/>
      <c r="B7366" s="149"/>
      <c r="C7366" s="150"/>
      <c r="D7366" s="149"/>
      <c r="E7366" s="149"/>
      <c r="F7366" s="149"/>
      <c r="G7366" s="149"/>
      <c r="H7366" s="151"/>
      <c r="I7366" s="149"/>
      <c r="J7366" s="149"/>
      <c r="K7366" s="152"/>
      <c r="L7366" s="149"/>
      <c r="M7366" s="149"/>
      <c r="N7366" s="153"/>
      <c r="O7366" s="153"/>
      <c r="P7366" s="153"/>
    </row>
    <row r="7367" spans="1:16" x14ac:dyDescent="0.35">
      <c r="A7367" s="149"/>
      <c r="B7367" s="149"/>
      <c r="C7367" s="150"/>
      <c r="D7367" s="149"/>
      <c r="E7367" s="149"/>
      <c r="F7367" s="149"/>
      <c r="G7367" s="149"/>
      <c r="H7367" s="151"/>
      <c r="I7367" s="149"/>
      <c r="J7367" s="149"/>
      <c r="K7367" s="152"/>
      <c r="L7367" s="149"/>
      <c r="M7367" s="149"/>
      <c r="N7367" s="153"/>
      <c r="O7367" s="153"/>
      <c r="P7367" s="153"/>
    </row>
    <row r="7368" spans="1:16" x14ac:dyDescent="0.35">
      <c r="A7368" s="149"/>
      <c r="B7368" s="149"/>
      <c r="C7368" s="150"/>
      <c r="D7368" s="149"/>
      <c r="E7368" s="149"/>
      <c r="F7368" s="149"/>
      <c r="G7368" s="149"/>
      <c r="H7368" s="151"/>
      <c r="I7368" s="149"/>
      <c r="J7368" s="149"/>
      <c r="K7368" s="152"/>
      <c r="L7368" s="149"/>
      <c r="M7368" s="149"/>
      <c r="N7368" s="153"/>
      <c r="O7368" s="153"/>
      <c r="P7368" s="153"/>
    </row>
    <row r="7369" spans="1:16" x14ac:dyDescent="0.35">
      <c r="A7369" s="149"/>
      <c r="B7369" s="149"/>
      <c r="C7369" s="150"/>
      <c r="D7369" s="149"/>
      <c r="E7369" s="149"/>
      <c r="F7369" s="149"/>
      <c r="G7369" s="149"/>
      <c r="H7369" s="151"/>
      <c r="I7369" s="149"/>
      <c r="J7369" s="149"/>
      <c r="K7369" s="152"/>
      <c r="L7369" s="149"/>
      <c r="M7369" s="149"/>
      <c r="N7369" s="153"/>
      <c r="O7369" s="153"/>
      <c r="P7369" s="153"/>
    </row>
    <row r="7370" spans="1:16" x14ac:dyDescent="0.35">
      <c r="A7370" s="149"/>
      <c r="B7370" s="149"/>
      <c r="C7370" s="150"/>
      <c r="D7370" s="149"/>
      <c r="E7370" s="149"/>
      <c r="F7370" s="149"/>
      <c r="G7370" s="149"/>
      <c r="H7370" s="151"/>
      <c r="I7370" s="149"/>
      <c r="J7370" s="149"/>
      <c r="K7370" s="152"/>
      <c r="L7370" s="149"/>
      <c r="M7370" s="149"/>
      <c r="N7370" s="153"/>
      <c r="O7370" s="153"/>
      <c r="P7370" s="153"/>
    </row>
    <row r="7371" spans="1:16" x14ac:dyDescent="0.35">
      <c r="A7371" s="149"/>
      <c r="B7371" s="149"/>
      <c r="C7371" s="150"/>
      <c r="D7371" s="149"/>
      <c r="E7371" s="149"/>
      <c r="F7371" s="149"/>
      <c r="G7371" s="149"/>
      <c r="H7371" s="151"/>
      <c r="I7371" s="149"/>
      <c r="J7371" s="149"/>
      <c r="K7371" s="152"/>
      <c r="L7371" s="149"/>
      <c r="M7371" s="149"/>
      <c r="N7371" s="153"/>
      <c r="O7371" s="153"/>
      <c r="P7371" s="153"/>
    </row>
    <row r="7372" spans="1:16" x14ac:dyDescent="0.35">
      <c r="A7372" s="149"/>
      <c r="B7372" s="149"/>
      <c r="C7372" s="150"/>
      <c r="D7372" s="149"/>
      <c r="E7372" s="149"/>
      <c r="F7372" s="149"/>
      <c r="G7372" s="149"/>
      <c r="H7372" s="151"/>
      <c r="I7372" s="149"/>
      <c r="J7372" s="149"/>
      <c r="K7372" s="152"/>
      <c r="L7372" s="149"/>
      <c r="M7372" s="149"/>
      <c r="N7372" s="153"/>
      <c r="O7372" s="153"/>
      <c r="P7372" s="153"/>
    </row>
    <row r="7373" spans="1:16" x14ac:dyDescent="0.35">
      <c r="A7373" s="149"/>
      <c r="B7373" s="149"/>
      <c r="C7373" s="150"/>
      <c r="D7373" s="149"/>
      <c r="E7373" s="149"/>
      <c r="F7373" s="149"/>
      <c r="G7373" s="149"/>
      <c r="H7373" s="151"/>
      <c r="I7373" s="149"/>
      <c r="J7373" s="149"/>
      <c r="K7373" s="152"/>
      <c r="L7373" s="149"/>
      <c r="M7373" s="149"/>
      <c r="N7373" s="153"/>
      <c r="O7373" s="153"/>
      <c r="P7373" s="153"/>
    </row>
    <row r="7374" spans="1:16" x14ac:dyDescent="0.35">
      <c r="A7374" s="149"/>
      <c r="B7374" s="149"/>
      <c r="C7374" s="150"/>
      <c r="D7374" s="149"/>
      <c r="E7374" s="149"/>
      <c r="F7374" s="149"/>
      <c r="G7374" s="149"/>
      <c r="H7374" s="151"/>
      <c r="I7374" s="149"/>
      <c r="J7374" s="149"/>
      <c r="K7374" s="152"/>
      <c r="L7374" s="149"/>
      <c r="M7374" s="149"/>
      <c r="N7374" s="153"/>
      <c r="O7374" s="153"/>
      <c r="P7374" s="153"/>
    </row>
    <row r="7375" spans="1:16" x14ac:dyDescent="0.35">
      <c r="A7375" s="149"/>
      <c r="B7375" s="149"/>
      <c r="C7375" s="150"/>
      <c r="D7375" s="149"/>
      <c r="E7375" s="149"/>
      <c r="F7375" s="149"/>
      <c r="G7375" s="149"/>
      <c r="H7375" s="151"/>
      <c r="I7375" s="149"/>
      <c r="J7375" s="149"/>
      <c r="K7375" s="152"/>
      <c r="L7375" s="149"/>
      <c r="M7375" s="149"/>
      <c r="N7375" s="153"/>
      <c r="O7375" s="153"/>
      <c r="P7375" s="153"/>
    </row>
    <row r="7376" spans="1:16" x14ac:dyDescent="0.35">
      <c r="A7376" s="149"/>
      <c r="B7376" s="149"/>
      <c r="C7376" s="150"/>
      <c r="D7376" s="149"/>
      <c r="E7376" s="149"/>
      <c r="F7376" s="149"/>
      <c r="G7376" s="149"/>
      <c r="H7376" s="151"/>
      <c r="I7376" s="149"/>
      <c r="J7376" s="149"/>
      <c r="K7376" s="152"/>
      <c r="L7376" s="149"/>
      <c r="M7376" s="149"/>
      <c r="N7376" s="153"/>
      <c r="O7376" s="153"/>
      <c r="P7376" s="153"/>
    </row>
    <row r="7377" spans="1:16" x14ac:dyDescent="0.35">
      <c r="A7377" s="149"/>
      <c r="B7377" s="149"/>
      <c r="C7377" s="150"/>
      <c r="D7377" s="149"/>
      <c r="E7377" s="149"/>
      <c r="F7377" s="149"/>
      <c r="G7377" s="149"/>
      <c r="H7377" s="151"/>
      <c r="I7377" s="149"/>
      <c r="J7377" s="149"/>
      <c r="K7377" s="152"/>
      <c r="L7377" s="149"/>
      <c r="M7377" s="149"/>
      <c r="N7377" s="153"/>
      <c r="O7377" s="153"/>
      <c r="P7377" s="153"/>
    </row>
    <row r="7378" spans="1:16" x14ac:dyDescent="0.35">
      <c r="A7378" s="149"/>
      <c r="B7378" s="149"/>
      <c r="C7378" s="150"/>
      <c r="D7378" s="149"/>
      <c r="E7378" s="149"/>
      <c r="F7378" s="149"/>
      <c r="G7378" s="149"/>
      <c r="H7378" s="151"/>
      <c r="I7378" s="149"/>
      <c r="J7378" s="149"/>
      <c r="K7378" s="152"/>
      <c r="L7378" s="149"/>
      <c r="M7378" s="149"/>
      <c r="N7378" s="153"/>
      <c r="O7378" s="153"/>
      <c r="P7378" s="153"/>
    </row>
    <row r="7379" spans="1:16" x14ac:dyDescent="0.35">
      <c r="A7379" s="149"/>
      <c r="B7379" s="149"/>
      <c r="C7379" s="150"/>
      <c r="D7379" s="149"/>
      <c r="E7379" s="149"/>
      <c r="F7379" s="149"/>
      <c r="G7379" s="149"/>
      <c r="H7379" s="151"/>
      <c r="I7379" s="149"/>
      <c r="J7379" s="149"/>
      <c r="K7379" s="152"/>
      <c r="L7379" s="149"/>
      <c r="M7379" s="149"/>
      <c r="N7379" s="153"/>
      <c r="O7379" s="153"/>
      <c r="P7379" s="153"/>
    </row>
    <row r="7380" spans="1:16" x14ac:dyDescent="0.35">
      <c r="A7380" s="149"/>
      <c r="B7380" s="149"/>
      <c r="C7380" s="150"/>
      <c r="D7380" s="149"/>
      <c r="E7380" s="149"/>
      <c r="F7380" s="149"/>
      <c r="G7380" s="149"/>
      <c r="H7380" s="151"/>
      <c r="I7380" s="149"/>
      <c r="J7380" s="149"/>
      <c r="K7380" s="152"/>
      <c r="L7380" s="149"/>
      <c r="M7380" s="149"/>
      <c r="N7380" s="153"/>
      <c r="O7380" s="153"/>
      <c r="P7380" s="153"/>
    </row>
    <row r="7381" spans="1:16" x14ac:dyDescent="0.35">
      <c r="A7381" s="149"/>
      <c r="B7381" s="149"/>
      <c r="C7381" s="150"/>
      <c r="D7381" s="149"/>
      <c r="E7381" s="149"/>
      <c r="F7381" s="149"/>
      <c r="G7381" s="149"/>
      <c r="H7381" s="151"/>
      <c r="I7381" s="149"/>
      <c r="J7381" s="149"/>
      <c r="K7381" s="152"/>
      <c r="L7381" s="149"/>
      <c r="M7381" s="149"/>
      <c r="N7381" s="153"/>
      <c r="O7381" s="153"/>
      <c r="P7381" s="153"/>
    </row>
    <row r="7382" spans="1:16" x14ac:dyDescent="0.35">
      <c r="A7382" s="149"/>
      <c r="B7382" s="149"/>
      <c r="C7382" s="150"/>
      <c r="D7382" s="149"/>
      <c r="E7382" s="149"/>
      <c r="F7382" s="149"/>
      <c r="G7382" s="149"/>
      <c r="H7382" s="151"/>
      <c r="I7382" s="149"/>
      <c r="J7382" s="149"/>
      <c r="K7382" s="152"/>
      <c r="L7382" s="149"/>
      <c r="M7382" s="149"/>
      <c r="N7382" s="153"/>
      <c r="O7382" s="153"/>
      <c r="P7382" s="153"/>
    </row>
    <row r="7383" spans="1:16" x14ac:dyDescent="0.35">
      <c r="A7383" s="149"/>
      <c r="B7383" s="149"/>
      <c r="C7383" s="150"/>
      <c r="D7383" s="149"/>
      <c r="E7383" s="149"/>
      <c r="F7383" s="149"/>
      <c r="G7383" s="149"/>
      <c r="H7383" s="151"/>
      <c r="I7383" s="149"/>
      <c r="J7383" s="149"/>
      <c r="K7383" s="152"/>
      <c r="L7383" s="149"/>
      <c r="M7383" s="149"/>
      <c r="N7383" s="153"/>
      <c r="O7383" s="153"/>
      <c r="P7383" s="153"/>
    </row>
    <row r="7384" spans="1:16" x14ac:dyDescent="0.35">
      <c r="A7384" s="149"/>
      <c r="B7384" s="149"/>
      <c r="C7384" s="150"/>
      <c r="D7384" s="149"/>
      <c r="E7384" s="149"/>
      <c r="F7384" s="149"/>
      <c r="G7384" s="149"/>
      <c r="H7384" s="151"/>
      <c r="I7384" s="149"/>
      <c r="J7384" s="149"/>
      <c r="K7384" s="152"/>
      <c r="L7384" s="149"/>
      <c r="M7384" s="149"/>
      <c r="N7384" s="153"/>
      <c r="O7384" s="153"/>
      <c r="P7384" s="153"/>
    </row>
    <row r="7385" spans="1:16" x14ac:dyDescent="0.35">
      <c r="A7385" s="149"/>
      <c r="B7385" s="149"/>
      <c r="C7385" s="150"/>
      <c r="D7385" s="149"/>
      <c r="E7385" s="149"/>
      <c r="F7385" s="149"/>
      <c r="G7385" s="149"/>
      <c r="H7385" s="151"/>
      <c r="I7385" s="149"/>
      <c r="J7385" s="149"/>
      <c r="K7385" s="152"/>
      <c r="L7385" s="149"/>
      <c r="M7385" s="149"/>
      <c r="N7385" s="153"/>
      <c r="O7385" s="153"/>
      <c r="P7385" s="153"/>
    </row>
    <row r="7386" spans="1:16" x14ac:dyDescent="0.35">
      <c r="A7386" s="149"/>
      <c r="B7386" s="149"/>
      <c r="C7386" s="150"/>
      <c r="D7386" s="149"/>
      <c r="E7386" s="149"/>
      <c r="F7386" s="149"/>
      <c r="G7386" s="149"/>
      <c r="H7386" s="151"/>
      <c r="I7386" s="149"/>
      <c r="J7386" s="149"/>
      <c r="K7386" s="152"/>
      <c r="L7386" s="149"/>
      <c r="M7386" s="149"/>
      <c r="N7386" s="153"/>
      <c r="O7386" s="153"/>
      <c r="P7386" s="153"/>
    </row>
    <row r="7387" spans="1:16" x14ac:dyDescent="0.35">
      <c r="A7387" s="149"/>
      <c r="B7387" s="149"/>
      <c r="C7387" s="150"/>
      <c r="D7387" s="149"/>
      <c r="E7387" s="149"/>
      <c r="F7387" s="149"/>
      <c r="G7387" s="149"/>
      <c r="H7387" s="151"/>
      <c r="I7387" s="149"/>
      <c r="J7387" s="149"/>
      <c r="K7387" s="152"/>
      <c r="L7387" s="149"/>
      <c r="M7387" s="149"/>
      <c r="N7387" s="153"/>
      <c r="O7387" s="153"/>
      <c r="P7387" s="153"/>
    </row>
    <row r="7388" spans="1:16" x14ac:dyDescent="0.35">
      <c r="A7388" s="149"/>
      <c r="B7388" s="149"/>
      <c r="C7388" s="150"/>
      <c r="D7388" s="149"/>
      <c r="E7388" s="149"/>
      <c r="F7388" s="149"/>
      <c r="G7388" s="149"/>
      <c r="H7388" s="151"/>
      <c r="I7388" s="149"/>
      <c r="J7388" s="149"/>
      <c r="K7388" s="152"/>
      <c r="L7388" s="149"/>
      <c r="M7388" s="149"/>
      <c r="N7388" s="153"/>
      <c r="O7388" s="153"/>
      <c r="P7388" s="153"/>
    </row>
    <row r="7389" spans="1:16" x14ac:dyDescent="0.35">
      <c r="A7389" s="149"/>
      <c r="B7389" s="149"/>
      <c r="C7389" s="150"/>
      <c r="D7389" s="149"/>
      <c r="E7389" s="149"/>
      <c r="F7389" s="149"/>
      <c r="G7389" s="149"/>
      <c r="H7389" s="151"/>
      <c r="I7389" s="149"/>
      <c r="J7389" s="149"/>
      <c r="K7389" s="152"/>
      <c r="L7389" s="149"/>
      <c r="M7389" s="149"/>
      <c r="N7389" s="153"/>
      <c r="O7389" s="153"/>
      <c r="P7389" s="153"/>
    </row>
    <row r="7390" spans="1:16" x14ac:dyDescent="0.35">
      <c r="A7390" s="149"/>
      <c r="B7390" s="149"/>
      <c r="C7390" s="150"/>
      <c r="D7390" s="149"/>
      <c r="E7390" s="149"/>
      <c r="F7390" s="149"/>
      <c r="G7390" s="149"/>
      <c r="H7390" s="151"/>
      <c r="I7390" s="149"/>
      <c r="J7390" s="149"/>
      <c r="K7390" s="152"/>
      <c r="L7390" s="149"/>
      <c r="M7390" s="149"/>
      <c r="N7390" s="153"/>
      <c r="O7390" s="153"/>
      <c r="P7390" s="153"/>
    </row>
    <row r="7391" spans="1:16" x14ac:dyDescent="0.35">
      <c r="A7391" s="149"/>
      <c r="B7391" s="149"/>
      <c r="C7391" s="150"/>
      <c r="D7391" s="149"/>
      <c r="E7391" s="149"/>
      <c r="F7391" s="149"/>
      <c r="G7391" s="149"/>
      <c r="H7391" s="151"/>
      <c r="I7391" s="149"/>
      <c r="J7391" s="149"/>
      <c r="K7391" s="152"/>
      <c r="L7391" s="149"/>
      <c r="M7391" s="149"/>
      <c r="N7391" s="153"/>
      <c r="O7391" s="153"/>
      <c r="P7391" s="153"/>
    </row>
    <row r="7392" spans="1:16" x14ac:dyDescent="0.35">
      <c r="A7392" s="149"/>
      <c r="B7392" s="149"/>
      <c r="C7392" s="150"/>
      <c r="D7392" s="149"/>
      <c r="E7392" s="149"/>
      <c r="F7392" s="149"/>
      <c r="G7392" s="149"/>
      <c r="H7392" s="151"/>
      <c r="I7392" s="149"/>
      <c r="J7392" s="149"/>
      <c r="K7392" s="152"/>
      <c r="L7392" s="149"/>
      <c r="M7392" s="149"/>
      <c r="N7392" s="153"/>
      <c r="O7392" s="153"/>
      <c r="P7392" s="153"/>
    </row>
    <row r="7393" spans="1:16" x14ac:dyDescent="0.35">
      <c r="A7393" s="149"/>
      <c r="B7393" s="149"/>
      <c r="C7393" s="150"/>
      <c r="D7393" s="149"/>
      <c r="E7393" s="149"/>
      <c r="F7393" s="149"/>
      <c r="G7393" s="149"/>
      <c r="H7393" s="151"/>
      <c r="I7393" s="149"/>
      <c r="J7393" s="149"/>
      <c r="K7393" s="152"/>
      <c r="L7393" s="149"/>
      <c r="M7393" s="149"/>
      <c r="N7393" s="153"/>
      <c r="O7393" s="153"/>
      <c r="P7393" s="153"/>
    </row>
    <row r="7394" spans="1:16" x14ac:dyDescent="0.35">
      <c r="A7394" s="149"/>
      <c r="B7394" s="149"/>
      <c r="C7394" s="150"/>
      <c r="D7394" s="149"/>
      <c r="E7394" s="149"/>
      <c r="F7394" s="149"/>
      <c r="G7394" s="149"/>
      <c r="H7394" s="151"/>
      <c r="I7394" s="149"/>
      <c r="J7394" s="149"/>
      <c r="K7394" s="152"/>
      <c r="L7394" s="149"/>
      <c r="M7394" s="149"/>
      <c r="N7394" s="153"/>
      <c r="O7394" s="153"/>
      <c r="P7394" s="153"/>
    </row>
    <row r="7395" spans="1:16" x14ac:dyDescent="0.35">
      <c r="A7395" s="149"/>
      <c r="B7395" s="149"/>
      <c r="C7395" s="150"/>
      <c r="D7395" s="149"/>
      <c r="E7395" s="149"/>
      <c r="F7395" s="149"/>
      <c r="G7395" s="149"/>
      <c r="H7395" s="151"/>
      <c r="I7395" s="149"/>
      <c r="J7395" s="149"/>
      <c r="K7395" s="152"/>
      <c r="L7395" s="149"/>
      <c r="M7395" s="149"/>
      <c r="N7395" s="153"/>
      <c r="O7395" s="153"/>
      <c r="P7395" s="153"/>
    </row>
    <row r="7396" spans="1:16" x14ac:dyDescent="0.35">
      <c r="A7396" s="149"/>
      <c r="B7396" s="149"/>
      <c r="C7396" s="150"/>
      <c r="D7396" s="149"/>
      <c r="E7396" s="149"/>
      <c r="F7396" s="149"/>
      <c r="G7396" s="149"/>
      <c r="H7396" s="151"/>
      <c r="I7396" s="149"/>
      <c r="J7396" s="149"/>
      <c r="K7396" s="152"/>
      <c r="L7396" s="149"/>
      <c r="M7396" s="149"/>
      <c r="N7396" s="153"/>
      <c r="O7396" s="153"/>
      <c r="P7396" s="153"/>
    </row>
    <row r="7397" spans="1:16" x14ac:dyDescent="0.35">
      <c r="A7397" s="149"/>
      <c r="B7397" s="149"/>
      <c r="C7397" s="150"/>
      <c r="D7397" s="149"/>
      <c r="E7397" s="149"/>
      <c r="F7397" s="149"/>
      <c r="G7397" s="149"/>
      <c r="H7397" s="151"/>
      <c r="I7397" s="149"/>
      <c r="J7397" s="149"/>
      <c r="K7397" s="152"/>
      <c r="L7397" s="149"/>
      <c r="M7397" s="149"/>
      <c r="N7397" s="153"/>
      <c r="O7397" s="153"/>
      <c r="P7397" s="153"/>
    </row>
    <row r="7398" spans="1:16" x14ac:dyDescent="0.35">
      <c r="A7398" s="149"/>
      <c r="B7398" s="149"/>
      <c r="C7398" s="150"/>
      <c r="D7398" s="149"/>
      <c r="E7398" s="149"/>
      <c r="F7398" s="149"/>
      <c r="G7398" s="149"/>
      <c r="H7398" s="151"/>
      <c r="I7398" s="149"/>
      <c r="J7398" s="149"/>
      <c r="K7398" s="152"/>
      <c r="L7398" s="149"/>
      <c r="M7398" s="149"/>
      <c r="N7398" s="153"/>
      <c r="O7398" s="153"/>
      <c r="P7398" s="153"/>
    </row>
    <row r="7399" spans="1:16" x14ac:dyDescent="0.35">
      <c r="A7399" s="149"/>
      <c r="B7399" s="149"/>
      <c r="C7399" s="150"/>
      <c r="D7399" s="149"/>
      <c r="E7399" s="149"/>
      <c r="F7399" s="149"/>
      <c r="G7399" s="149"/>
      <c r="H7399" s="151"/>
      <c r="I7399" s="149"/>
      <c r="J7399" s="149"/>
      <c r="K7399" s="152"/>
      <c r="L7399" s="149"/>
      <c r="M7399" s="149"/>
      <c r="N7399" s="153"/>
      <c r="O7399" s="153"/>
      <c r="P7399" s="153"/>
    </row>
    <row r="7400" spans="1:16" x14ac:dyDescent="0.35">
      <c r="A7400" s="149"/>
      <c r="B7400" s="149"/>
      <c r="C7400" s="150"/>
      <c r="D7400" s="149"/>
      <c r="E7400" s="149"/>
      <c r="F7400" s="149"/>
      <c r="G7400" s="149"/>
      <c r="H7400" s="151"/>
      <c r="I7400" s="149"/>
      <c r="J7400" s="149"/>
      <c r="K7400" s="152"/>
      <c r="L7400" s="149"/>
      <c r="M7400" s="149"/>
      <c r="N7400" s="153"/>
      <c r="O7400" s="153"/>
      <c r="P7400" s="153"/>
    </row>
    <row r="7401" spans="1:16" x14ac:dyDescent="0.35">
      <c r="A7401" s="149"/>
      <c r="B7401" s="149"/>
      <c r="C7401" s="150"/>
      <c r="D7401" s="149"/>
      <c r="E7401" s="149"/>
      <c r="F7401" s="149"/>
      <c r="G7401" s="149"/>
      <c r="H7401" s="151"/>
      <c r="I7401" s="149"/>
      <c r="J7401" s="149"/>
      <c r="K7401" s="152"/>
      <c r="L7401" s="149"/>
      <c r="M7401" s="149"/>
      <c r="N7401" s="153"/>
      <c r="O7401" s="153"/>
      <c r="P7401" s="153"/>
    </row>
    <row r="7402" spans="1:16" x14ac:dyDescent="0.35">
      <c r="A7402" s="149"/>
      <c r="B7402" s="149"/>
      <c r="C7402" s="150"/>
      <c r="D7402" s="149"/>
      <c r="E7402" s="149"/>
      <c r="F7402" s="149"/>
      <c r="G7402" s="149"/>
      <c r="H7402" s="151"/>
      <c r="I7402" s="149"/>
      <c r="J7402" s="149"/>
      <c r="K7402" s="152"/>
      <c r="L7402" s="149"/>
      <c r="M7402" s="149"/>
      <c r="N7402" s="153"/>
      <c r="O7402" s="153"/>
      <c r="P7402" s="153"/>
    </row>
    <row r="7403" spans="1:16" x14ac:dyDescent="0.35">
      <c r="A7403" s="149"/>
      <c r="B7403" s="149"/>
      <c r="C7403" s="150"/>
      <c r="D7403" s="149"/>
      <c r="E7403" s="149"/>
      <c r="F7403" s="149"/>
      <c r="G7403" s="149"/>
      <c r="H7403" s="151"/>
      <c r="I7403" s="149"/>
      <c r="J7403" s="149"/>
      <c r="K7403" s="152"/>
      <c r="L7403" s="149"/>
      <c r="M7403" s="149"/>
      <c r="N7403" s="153"/>
      <c r="O7403" s="153"/>
      <c r="P7403" s="153"/>
    </row>
    <row r="7404" spans="1:16" x14ac:dyDescent="0.35">
      <c r="A7404" s="149"/>
      <c r="B7404" s="149"/>
      <c r="C7404" s="150"/>
      <c r="D7404" s="149"/>
      <c r="E7404" s="149"/>
      <c r="F7404" s="149"/>
      <c r="G7404" s="149"/>
      <c r="H7404" s="151"/>
      <c r="I7404" s="149"/>
      <c r="J7404" s="149"/>
      <c r="K7404" s="152"/>
      <c r="L7404" s="149"/>
      <c r="M7404" s="149"/>
      <c r="N7404" s="153"/>
      <c r="O7404" s="153"/>
      <c r="P7404" s="153"/>
    </row>
    <row r="7405" spans="1:16" x14ac:dyDescent="0.35">
      <c r="A7405" s="149"/>
      <c r="B7405" s="149"/>
      <c r="C7405" s="150"/>
      <c r="D7405" s="149"/>
      <c r="E7405" s="149"/>
      <c r="F7405" s="149"/>
      <c r="G7405" s="149"/>
      <c r="H7405" s="151"/>
      <c r="I7405" s="149"/>
      <c r="J7405" s="149"/>
      <c r="K7405" s="152"/>
      <c r="L7405" s="149"/>
      <c r="M7405" s="149"/>
      <c r="N7405" s="153"/>
      <c r="O7405" s="153"/>
      <c r="P7405" s="153"/>
    </row>
    <row r="7406" spans="1:16" x14ac:dyDescent="0.35">
      <c r="A7406" s="149"/>
      <c r="B7406" s="149"/>
      <c r="C7406" s="150"/>
      <c r="D7406" s="149"/>
      <c r="E7406" s="149"/>
      <c r="F7406" s="149"/>
      <c r="G7406" s="149"/>
      <c r="H7406" s="151"/>
      <c r="I7406" s="149"/>
      <c r="J7406" s="149"/>
      <c r="K7406" s="152"/>
      <c r="L7406" s="149"/>
      <c r="M7406" s="149"/>
      <c r="N7406" s="153"/>
      <c r="O7406" s="153"/>
      <c r="P7406" s="153"/>
    </row>
    <row r="7407" spans="1:16" x14ac:dyDescent="0.35">
      <c r="A7407" s="149"/>
      <c r="B7407" s="149"/>
      <c r="C7407" s="150"/>
      <c r="D7407" s="149"/>
      <c r="E7407" s="149"/>
      <c r="F7407" s="149"/>
      <c r="G7407" s="149"/>
      <c r="H7407" s="151"/>
      <c r="I7407" s="149"/>
      <c r="J7407" s="149"/>
      <c r="K7407" s="152"/>
      <c r="L7407" s="149"/>
      <c r="M7407" s="149"/>
      <c r="N7407" s="153"/>
      <c r="O7407" s="153"/>
      <c r="P7407" s="153"/>
    </row>
    <row r="7408" spans="1:16" x14ac:dyDescent="0.35">
      <c r="A7408" s="149"/>
      <c r="B7408" s="149"/>
      <c r="C7408" s="150"/>
      <c r="D7408" s="149"/>
      <c r="E7408" s="149"/>
      <c r="F7408" s="149"/>
      <c r="G7408" s="149"/>
      <c r="H7408" s="151"/>
      <c r="I7408" s="149"/>
      <c r="J7408" s="149"/>
      <c r="K7408" s="152"/>
      <c r="L7408" s="149"/>
      <c r="M7408" s="149"/>
      <c r="N7408" s="153"/>
      <c r="O7408" s="153"/>
      <c r="P7408" s="153"/>
    </row>
    <row r="7409" spans="1:16" x14ac:dyDescent="0.35">
      <c r="A7409" s="149"/>
      <c r="B7409" s="149"/>
      <c r="C7409" s="150"/>
      <c r="D7409" s="149"/>
      <c r="E7409" s="149"/>
      <c r="F7409" s="149"/>
      <c r="G7409" s="149"/>
      <c r="H7409" s="151"/>
      <c r="I7409" s="149"/>
      <c r="J7409" s="149"/>
      <c r="K7409" s="152"/>
      <c r="L7409" s="149"/>
      <c r="M7409" s="149"/>
      <c r="N7409" s="153"/>
      <c r="O7409" s="153"/>
      <c r="P7409" s="153"/>
    </row>
    <row r="7410" spans="1:16" x14ac:dyDescent="0.35">
      <c r="A7410" s="149"/>
      <c r="B7410" s="149"/>
      <c r="C7410" s="150"/>
      <c r="D7410" s="149"/>
      <c r="E7410" s="149"/>
      <c r="F7410" s="149"/>
      <c r="G7410" s="149"/>
      <c r="H7410" s="151"/>
      <c r="I7410" s="149"/>
      <c r="J7410" s="149"/>
      <c r="K7410" s="152"/>
      <c r="L7410" s="149"/>
      <c r="M7410" s="149"/>
      <c r="N7410" s="153"/>
      <c r="O7410" s="153"/>
      <c r="P7410" s="153"/>
    </row>
    <row r="7411" spans="1:16" x14ac:dyDescent="0.35">
      <c r="A7411" s="149"/>
      <c r="B7411" s="149"/>
      <c r="C7411" s="150"/>
      <c r="D7411" s="149"/>
      <c r="E7411" s="149"/>
      <c r="F7411" s="149"/>
      <c r="G7411" s="149"/>
      <c r="H7411" s="151"/>
      <c r="I7411" s="149"/>
      <c r="J7411" s="149"/>
      <c r="K7411" s="152"/>
      <c r="L7411" s="149"/>
      <c r="M7411" s="149"/>
      <c r="N7411" s="153"/>
      <c r="O7411" s="153"/>
      <c r="P7411" s="153"/>
    </row>
    <row r="7412" spans="1:16" x14ac:dyDescent="0.35">
      <c r="A7412" s="149"/>
      <c r="B7412" s="149"/>
      <c r="C7412" s="150"/>
      <c r="D7412" s="149"/>
      <c r="E7412" s="149"/>
      <c r="F7412" s="149"/>
      <c r="G7412" s="149"/>
      <c r="H7412" s="151"/>
      <c r="I7412" s="149"/>
      <c r="J7412" s="149"/>
      <c r="K7412" s="152"/>
      <c r="L7412" s="149"/>
      <c r="M7412" s="149"/>
      <c r="N7412" s="153"/>
      <c r="O7412" s="153"/>
      <c r="P7412" s="153"/>
    </row>
    <row r="7413" spans="1:16" x14ac:dyDescent="0.35">
      <c r="A7413" s="149"/>
      <c r="B7413" s="149"/>
      <c r="C7413" s="150"/>
      <c r="D7413" s="149"/>
      <c r="E7413" s="149"/>
      <c r="F7413" s="149"/>
      <c r="G7413" s="149"/>
      <c r="H7413" s="151"/>
      <c r="I7413" s="149"/>
      <c r="J7413" s="149"/>
      <c r="K7413" s="152"/>
      <c r="L7413" s="149"/>
      <c r="M7413" s="149"/>
      <c r="N7413" s="153"/>
      <c r="O7413" s="153"/>
      <c r="P7413" s="153"/>
    </row>
    <row r="7414" spans="1:16" x14ac:dyDescent="0.35">
      <c r="A7414" s="149"/>
      <c r="B7414" s="149"/>
      <c r="C7414" s="150"/>
      <c r="D7414" s="149"/>
      <c r="E7414" s="149"/>
      <c r="F7414" s="149"/>
      <c r="G7414" s="149"/>
      <c r="H7414" s="151"/>
      <c r="I7414" s="149"/>
      <c r="J7414" s="149"/>
      <c r="K7414" s="152"/>
      <c r="L7414" s="149"/>
      <c r="M7414" s="149"/>
      <c r="N7414" s="153"/>
      <c r="O7414" s="153"/>
      <c r="P7414" s="153"/>
    </row>
    <row r="7415" spans="1:16" x14ac:dyDescent="0.35">
      <c r="A7415" s="149"/>
      <c r="B7415" s="149"/>
      <c r="C7415" s="150"/>
      <c r="D7415" s="149"/>
      <c r="E7415" s="149"/>
      <c r="F7415" s="149"/>
      <c r="G7415" s="149"/>
      <c r="H7415" s="151"/>
      <c r="I7415" s="149"/>
      <c r="J7415" s="149"/>
      <c r="K7415" s="152"/>
      <c r="L7415" s="149"/>
      <c r="M7415" s="149"/>
      <c r="N7415" s="153"/>
      <c r="O7415" s="153"/>
      <c r="P7415" s="153"/>
    </row>
    <row r="7416" spans="1:16" x14ac:dyDescent="0.35">
      <c r="A7416" s="149"/>
      <c r="B7416" s="149"/>
      <c r="C7416" s="150"/>
      <c r="D7416" s="149"/>
      <c r="E7416" s="149"/>
      <c r="F7416" s="149"/>
      <c r="G7416" s="149"/>
      <c r="H7416" s="151"/>
      <c r="I7416" s="149"/>
      <c r="J7416" s="149"/>
      <c r="K7416" s="152"/>
      <c r="L7416" s="149"/>
      <c r="M7416" s="149"/>
      <c r="N7416" s="153"/>
      <c r="O7416" s="153"/>
      <c r="P7416" s="153"/>
    </row>
    <row r="7417" spans="1:16" x14ac:dyDescent="0.35">
      <c r="A7417" s="149"/>
      <c r="B7417" s="149"/>
      <c r="C7417" s="150"/>
      <c r="D7417" s="149"/>
      <c r="E7417" s="149"/>
      <c r="F7417" s="149"/>
      <c r="G7417" s="149"/>
      <c r="H7417" s="151"/>
      <c r="I7417" s="149"/>
      <c r="J7417" s="149"/>
      <c r="K7417" s="152"/>
      <c r="L7417" s="149"/>
      <c r="M7417" s="149"/>
      <c r="N7417" s="153"/>
      <c r="O7417" s="153"/>
      <c r="P7417" s="153"/>
    </row>
    <row r="7418" spans="1:16" x14ac:dyDescent="0.35">
      <c r="A7418" s="149"/>
      <c r="B7418" s="149"/>
      <c r="C7418" s="150"/>
      <c r="D7418" s="149"/>
      <c r="E7418" s="149"/>
      <c r="F7418" s="149"/>
      <c r="G7418" s="149"/>
      <c r="H7418" s="151"/>
      <c r="I7418" s="149"/>
      <c r="J7418" s="149"/>
      <c r="K7418" s="152"/>
      <c r="L7418" s="149"/>
      <c r="M7418" s="149"/>
      <c r="N7418" s="153"/>
      <c r="O7418" s="153"/>
      <c r="P7418" s="153"/>
    </row>
    <row r="7419" spans="1:16" x14ac:dyDescent="0.35">
      <c r="A7419" s="149"/>
      <c r="B7419" s="149"/>
      <c r="C7419" s="150"/>
      <c r="D7419" s="149"/>
      <c r="E7419" s="149"/>
      <c r="F7419" s="149"/>
      <c r="G7419" s="149"/>
      <c r="H7419" s="151"/>
      <c r="I7419" s="149"/>
      <c r="J7419" s="149"/>
      <c r="K7419" s="152"/>
      <c r="L7419" s="149"/>
      <c r="M7419" s="149"/>
      <c r="N7419" s="153"/>
      <c r="O7419" s="153"/>
      <c r="P7419" s="153"/>
    </row>
    <row r="7420" spans="1:16" x14ac:dyDescent="0.35">
      <c r="A7420" s="149"/>
      <c r="B7420" s="149"/>
      <c r="C7420" s="150"/>
      <c r="D7420" s="149"/>
      <c r="E7420" s="149"/>
      <c r="F7420" s="149"/>
      <c r="G7420" s="149"/>
      <c r="H7420" s="151"/>
      <c r="I7420" s="149"/>
      <c r="J7420" s="149"/>
      <c r="K7420" s="152"/>
      <c r="L7420" s="149"/>
      <c r="M7420" s="149"/>
      <c r="N7420" s="153"/>
      <c r="O7420" s="153"/>
      <c r="P7420" s="153"/>
    </row>
    <row r="7421" spans="1:16" x14ac:dyDescent="0.35">
      <c r="A7421" s="149"/>
      <c r="B7421" s="149"/>
      <c r="C7421" s="150"/>
      <c r="D7421" s="149"/>
      <c r="E7421" s="149"/>
      <c r="F7421" s="149"/>
      <c r="G7421" s="149"/>
      <c r="H7421" s="151"/>
      <c r="I7421" s="149"/>
      <c r="J7421" s="149"/>
      <c r="K7421" s="152"/>
      <c r="L7421" s="149"/>
      <c r="M7421" s="149"/>
      <c r="N7421" s="153"/>
      <c r="O7421" s="153"/>
      <c r="P7421" s="153"/>
    </row>
    <row r="7422" spans="1:16" x14ac:dyDescent="0.35">
      <c r="A7422" s="149"/>
      <c r="B7422" s="149"/>
      <c r="C7422" s="150"/>
      <c r="D7422" s="149"/>
      <c r="E7422" s="149"/>
      <c r="F7422" s="149"/>
      <c r="G7422" s="149"/>
      <c r="H7422" s="151"/>
      <c r="I7422" s="149"/>
      <c r="J7422" s="149"/>
      <c r="K7422" s="152"/>
      <c r="L7422" s="149"/>
      <c r="M7422" s="149"/>
      <c r="N7422" s="153"/>
      <c r="O7422" s="153"/>
      <c r="P7422" s="153"/>
    </row>
    <row r="7423" spans="1:16" x14ac:dyDescent="0.35">
      <c r="A7423" s="149"/>
      <c r="B7423" s="149"/>
      <c r="C7423" s="150"/>
      <c r="D7423" s="149"/>
      <c r="E7423" s="149"/>
      <c r="F7423" s="149"/>
      <c r="G7423" s="149"/>
      <c r="H7423" s="151"/>
      <c r="I7423" s="149"/>
      <c r="J7423" s="149"/>
      <c r="K7423" s="152"/>
      <c r="L7423" s="149"/>
      <c r="M7423" s="149"/>
      <c r="N7423" s="153"/>
      <c r="O7423" s="153"/>
      <c r="P7423" s="153"/>
    </row>
    <row r="7424" spans="1:16" x14ac:dyDescent="0.35">
      <c r="A7424" s="149"/>
      <c r="B7424" s="149"/>
      <c r="C7424" s="150"/>
      <c r="D7424" s="149"/>
      <c r="E7424" s="149"/>
      <c r="F7424" s="149"/>
      <c r="G7424" s="149"/>
      <c r="H7424" s="151"/>
      <c r="I7424" s="149"/>
      <c r="J7424" s="149"/>
      <c r="K7424" s="152"/>
      <c r="L7424" s="149"/>
      <c r="M7424" s="149"/>
      <c r="N7424" s="153"/>
      <c r="O7424" s="153"/>
      <c r="P7424" s="153"/>
    </row>
    <row r="7425" spans="1:16" x14ac:dyDescent="0.35">
      <c r="A7425" s="149"/>
      <c r="B7425" s="149"/>
      <c r="C7425" s="150"/>
      <c r="D7425" s="149"/>
      <c r="E7425" s="149"/>
      <c r="F7425" s="149"/>
      <c r="G7425" s="149"/>
      <c r="H7425" s="151"/>
      <c r="I7425" s="149"/>
      <c r="J7425" s="149"/>
      <c r="K7425" s="152"/>
      <c r="L7425" s="149"/>
      <c r="M7425" s="149"/>
      <c r="N7425" s="153"/>
      <c r="O7425" s="153"/>
      <c r="P7425" s="153"/>
    </row>
    <row r="7426" spans="1:16" x14ac:dyDescent="0.35">
      <c r="A7426" s="149"/>
      <c r="B7426" s="149"/>
      <c r="C7426" s="150"/>
      <c r="D7426" s="149"/>
      <c r="E7426" s="149"/>
      <c r="F7426" s="149"/>
      <c r="G7426" s="149"/>
      <c r="H7426" s="151"/>
      <c r="I7426" s="149"/>
      <c r="J7426" s="149"/>
      <c r="K7426" s="152"/>
      <c r="L7426" s="149"/>
      <c r="M7426" s="149"/>
      <c r="N7426" s="153"/>
      <c r="O7426" s="153"/>
      <c r="P7426" s="153"/>
    </row>
    <row r="7427" spans="1:16" x14ac:dyDescent="0.35">
      <c r="A7427" s="149"/>
      <c r="B7427" s="149"/>
      <c r="C7427" s="150"/>
      <c r="D7427" s="149"/>
      <c r="E7427" s="149"/>
      <c r="F7427" s="149"/>
      <c r="G7427" s="149"/>
      <c r="H7427" s="151"/>
      <c r="I7427" s="149"/>
      <c r="J7427" s="149"/>
      <c r="K7427" s="152"/>
      <c r="L7427" s="149"/>
      <c r="M7427" s="149"/>
      <c r="N7427" s="153"/>
      <c r="O7427" s="153"/>
      <c r="P7427" s="153"/>
    </row>
    <row r="7428" spans="1:16" x14ac:dyDescent="0.35">
      <c r="A7428" s="149"/>
      <c r="B7428" s="149"/>
      <c r="C7428" s="150"/>
      <c r="D7428" s="149"/>
      <c r="E7428" s="149"/>
      <c r="F7428" s="149"/>
      <c r="G7428" s="149"/>
      <c r="H7428" s="151"/>
      <c r="I7428" s="149"/>
      <c r="J7428" s="149"/>
      <c r="K7428" s="152"/>
      <c r="L7428" s="149"/>
      <c r="M7428" s="149"/>
      <c r="N7428" s="153"/>
      <c r="O7428" s="153"/>
      <c r="P7428" s="153"/>
    </row>
    <row r="7429" spans="1:16" x14ac:dyDescent="0.35">
      <c r="A7429" s="149"/>
      <c r="B7429" s="149"/>
      <c r="C7429" s="150"/>
      <c r="D7429" s="149"/>
      <c r="E7429" s="149"/>
      <c r="F7429" s="149"/>
      <c r="G7429" s="149"/>
      <c r="H7429" s="151"/>
      <c r="I7429" s="149"/>
      <c r="J7429" s="149"/>
      <c r="K7429" s="152"/>
      <c r="L7429" s="149"/>
      <c r="M7429" s="149"/>
      <c r="N7429" s="153"/>
      <c r="O7429" s="153"/>
      <c r="P7429" s="153"/>
    </row>
    <row r="7430" spans="1:16" x14ac:dyDescent="0.35">
      <c r="A7430" s="149"/>
      <c r="B7430" s="149"/>
      <c r="C7430" s="150"/>
      <c r="D7430" s="149"/>
      <c r="E7430" s="149"/>
      <c r="F7430" s="149"/>
      <c r="G7430" s="149"/>
      <c r="H7430" s="151"/>
      <c r="I7430" s="149"/>
      <c r="J7430" s="149"/>
      <c r="K7430" s="152"/>
      <c r="L7430" s="149"/>
      <c r="M7430" s="149"/>
      <c r="N7430" s="153"/>
      <c r="O7430" s="153"/>
      <c r="P7430" s="153"/>
    </row>
    <row r="7431" spans="1:16" x14ac:dyDescent="0.35">
      <c r="A7431" s="149"/>
      <c r="B7431" s="149"/>
      <c r="C7431" s="150"/>
      <c r="D7431" s="149"/>
      <c r="E7431" s="149"/>
      <c r="F7431" s="149"/>
      <c r="G7431" s="149"/>
      <c r="H7431" s="151"/>
      <c r="I7431" s="149"/>
      <c r="J7431" s="149"/>
      <c r="K7431" s="152"/>
      <c r="L7431" s="149"/>
      <c r="M7431" s="149"/>
      <c r="N7431" s="153"/>
      <c r="O7431" s="153"/>
      <c r="P7431" s="153"/>
    </row>
    <row r="7432" spans="1:16" x14ac:dyDescent="0.35">
      <c r="A7432" s="149"/>
      <c r="B7432" s="149"/>
      <c r="C7432" s="150"/>
      <c r="D7432" s="149"/>
      <c r="E7432" s="149"/>
      <c r="F7432" s="149"/>
      <c r="G7432" s="149"/>
      <c r="H7432" s="151"/>
      <c r="I7432" s="149"/>
      <c r="J7432" s="149"/>
      <c r="K7432" s="152"/>
      <c r="L7432" s="149"/>
      <c r="M7432" s="149"/>
      <c r="N7432" s="153"/>
      <c r="O7432" s="153"/>
      <c r="P7432" s="153"/>
    </row>
    <row r="7433" spans="1:16" x14ac:dyDescent="0.35">
      <c r="A7433" s="149"/>
      <c r="B7433" s="149"/>
      <c r="C7433" s="150"/>
      <c r="D7433" s="149"/>
      <c r="E7433" s="149"/>
      <c r="F7433" s="149"/>
      <c r="G7433" s="149"/>
      <c r="H7433" s="151"/>
      <c r="I7433" s="149"/>
      <c r="J7433" s="149"/>
      <c r="K7433" s="152"/>
      <c r="L7433" s="149"/>
      <c r="M7433" s="149"/>
      <c r="N7433" s="153"/>
      <c r="O7433" s="153"/>
      <c r="P7433" s="153"/>
    </row>
    <row r="7434" spans="1:16" x14ac:dyDescent="0.35">
      <c r="A7434" s="149"/>
      <c r="B7434" s="149"/>
      <c r="C7434" s="150"/>
      <c r="D7434" s="149"/>
      <c r="E7434" s="149"/>
      <c r="F7434" s="149"/>
      <c r="G7434" s="149"/>
      <c r="H7434" s="151"/>
      <c r="I7434" s="149"/>
      <c r="J7434" s="149"/>
      <c r="K7434" s="152"/>
      <c r="L7434" s="149"/>
      <c r="M7434" s="149"/>
      <c r="N7434" s="153"/>
      <c r="O7434" s="153"/>
      <c r="P7434" s="153"/>
    </row>
    <row r="7435" spans="1:16" x14ac:dyDescent="0.35">
      <c r="A7435" s="149"/>
      <c r="B7435" s="149"/>
      <c r="C7435" s="150"/>
      <c r="D7435" s="149"/>
      <c r="E7435" s="149"/>
      <c r="F7435" s="149"/>
      <c r="G7435" s="149"/>
      <c r="H7435" s="151"/>
      <c r="I7435" s="149"/>
      <c r="J7435" s="149"/>
      <c r="K7435" s="152"/>
      <c r="L7435" s="149"/>
      <c r="M7435" s="149"/>
      <c r="N7435" s="153"/>
      <c r="O7435" s="153"/>
      <c r="P7435" s="153"/>
    </row>
    <row r="7436" spans="1:16" x14ac:dyDescent="0.35">
      <c r="A7436" s="149"/>
      <c r="B7436" s="149"/>
      <c r="C7436" s="150"/>
      <c r="D7436" s="149"/>
      <c r="E7436" s="149"/>
      <c r="F7436" s="149"/>
      <c r="G7436" s="149"/>
      <c r="H7436" s="151"/>
      <c r="I7436" s="149"/>
      <c r="J7436" s="149"/>
      <c r="K7436" s="152"/>
      <c r="L7436" s="149"/>
      <c r="M7436" s="149"/>
      <c r="N7436" s="153"/>
      <c r="O7436" s="153"/>
      <c r="P7436" s="153"/>
    </row>
    <row r="7437" spans="1:16" x14ac:dyDescent="0.35">
      <c r="A7437" s="149"/>
      <c r="B7437" s="149"/>
      <c r="C7437" s="150"/>
      <c r="D7437" s="149"/>
      <c r="E7437" s="149"/>
      <c r="F7437" s="149"/>
      <c r="G7437" s="149"/>
      <c r="H7437" s="151"/>
      <c r="I7437" s="149"/>
      <c r="J7437" s="149"/>
      <c r="K7437" s="152"/>
      <c r="L7437" s="149"/>
      <c r="M7437" s="149"/>
      <c r="N7437" s="153"/>
      <c r="O7437" s="153"/>
      <c r="P7437" s="153"/>
    </row>
    <row r="7438" spans="1:16" x14ac:dyDescent="0.35">
      <c r="A7438" s="149"/>
      <c r="B7438" s="149"/>
      <c r="C7438" s="150"/>
      <c r="D7438" s="149"/>
      <c r="E7438" s="149"/>
      <c r="F7438" s="149"/>
      <c r="G7438" s="149"/>
      <c r="H7438" s="151"/>
      <c r="I7438" s="149"/>
      <c r="J7438" s="149"/>
      <c r="K7438" s="152"/>
      <c r="L7438" s="149"/>
      <c r="M7438" s="149"/>
      <c r="N7438" s="153"/>
      <c r="O7438" s="153"/>
      <c r="P7438" s="153"/>
    </row>
    <row r="7439" spans="1:16" x14ac:dyDescent="0.35">
      <c r="A7439" s="149"/>
      <c r="B7439" s="149"/>
      <c r="C7439" s="150"/>
      <c r="D7439" s="149"/>
      <c r="E7439" s="149"/>
      <c r="F7439" s="149"/>
      <c r="G7439" s="149"/>
      <c r="H7439" s="151"/>
      <c r="I7439" s="149"/>
      <c r="J7439" s="149"/>
      <c r="K7439" s="152"/>
      <c r="L7439" s="149"/>
      <c r="M7439" s="149"/>
      <c r="N7439" s="153"/>
      <c r="O7439" s="153"/>
      <c r="P7439" s="153"/>
    </row>
    <row r="7440" spans="1:16" x14ac:dyDescent="0.35">
      <c r="A7440" s="149"/>
      <c r="B7440" s="149"/>
      <c r="C7440" s="150"/>
      <c r="D7440" s="149"/>
      <c r="E7440" s="149"/>
      <c r="F7440" s="149"/>
      <c r="G7440" s="149"/>
      <c r="H7440" s="151"/>
      <c r="I7440" s="149"/>
      <c r="J7440" s="149"/>
      <c r="K7440" s="152"/>
      <c r="L7440" s="149"/>
      <c r="M7440" s="149"/>
      <c r="N7440" s="153"/>
      <c r="O7440" s="153"/>
      <c r="P7440" s="153"/>
    </row>
    <row r="7441" spans="1:16" x14ac:dyDescent="0.35">
      <c r="A7441" s="149"/>
      <c r="B7441" s="149"/>
      <c r="C7441" s="150"/>
      <c r="D7441" s="149"/>
      <c r="E7441" s="149"/>
      <c r="F7441" s="149"/>
      <c r="G7441" s="149"/>
      <c r="H7441" s="151"/>
      <c r="I7441" s="149"/>
      <c r="J7441" s="149"/>
      <c r="K7441" s="152"/>
      <c r="L7441" s="149"/>
      <c r="M7441" s="149"/>
      <c r="N7441" s="153"/>
      <c r="O7441" s="153"/>
      <c r="P7441" s="153"/>
    </row>
    <row r="7442" spans="1:16" x14ac:dyDescent="0.35">
      <c r="A7442" s="149"/>
      <c r="B7442" s="149"/>
      <c r="C7442" s="150"/>
      <c r="D7442" s="149"/>
      <c r="E7442" s="149"/>
      <c r="F7442" s="149"/>
      <c r="G7442" s="149"/>
      <c r="H7442" s="151"/>
      <c r="I7442" s="149"/>
      <c r="J7442" s="149"/>
      <c r="K7442" s="152"/>
      <c r="L7442" s="149"/>
      <c r="M7442" s="149"/>
      <c r="N7442" s="153"/>
      <c r="O7442" s="153"/>
      <c r="P7442" s="153"/>
    </row>
    <row r="7443" spans="1:16" x14ac:dyDescent="0.35">
      <c r="A7443" s="149"/>
      <c r="B7443" s="149"/>
      <c r="C7443" s="150"/>
      <c r="D7443" s="149"/>
      <c r="E7443" s="149"/>
      <c r="F7443" s="149"/>
      <c r="G7443" s="149"/>
      <c r="H7443" s="151"/>
      <c r="I7443" s="149"/>
      <c r="J7443" s="149"/>
      <c r="K7443" s="152"/>
      <c r="L7443" s="149"/>
      <c r="M7443" s="149"/>
      <c r="N7443" s="153"/>
      <c r="O7443" s="153"/>
      <c r="P7443" s="153"/>
    </row>
    <row r="7444" spans="1:16" x14ac:dyDescent="0.35">
      <c r="A7444" s="149"/>
      <c r="B7444" s="149"/>
      <c r="C7444" s="150"/>
      <c r="D7444" s="149"/>
      <c r="E7444" s="149"/>
      <c r="F7444" s="149"/>
      <c r="G7444" s="149"/>
      <c r="H7444" s="151"/>
      <c r="I7444" s="149"/>
      <c r="J7444" s="149"/>
      <c r="K7444" s="152"/>
      <c r="L7444" s="149"/>
      <c r="M7444" s="149"/>
      <c r="N7444" s="153"/>
      <c r="O7444" s="153"/>
      <c r="P7444" s="153"/>
    </row>
    <row r="7445" spans="1:16" x14ac:dyDescent="0.35">
      <c r="A7445" s="149"/>
      <c r="B7445" s="149"/>
      <c r="C7445" s="150"/>
      <c r="D7445" s="149"/>
      <c r="E7445" s="149"/>
      <c r="F7445" s="149"/>
      <c r="G7445" s="149"/>
      <c r="H7445" s="151"/>
      <c r="I7445" s="149"/>
      <c r="J7445" s="149"/>
      <c r="K7445" s="152"/>
      <c r="L7445" s="149"/>
      <c r="M7445" s="149"/>
      <c r="N7445" s="153"/>
      <c r="O7445" s="153"/>
      <c r="P7445" s="153"/>
    </row>
    <row r="7446" spans="1:16" x14ac:dyDescent="0.35">
      <c r="A7446" s="149"/>
      <c r="B7446" s="149"/>
      <c r="C7446" s="150"/>
      <c r="D7446" s="149"/>
      <c r="E7446" s="149"/>
      <c r="F7446" s="149"/>
      <c r="G7446" s="149"/>
      <c r="H7446" s="151"/>
      <c r="I7446" s="149"/>
      <c r="J7446" s="149"/>
      <c r="K7446" s="152"/>
      <c r="L7446" s="149"/>
      <c r="M7446" s="149"/>
      <c r="N7446" s="153"/>
      <c r="O7446" s="153"/>
      <c r="P7446" s="153"/>
    </row>
    <row r="7447" spans="1:16" x14ac:dyDescent="0.35">
      <c r="A7447" s="149"/>
      <c r="B7447" s="149"/>
      <c r="C7447" s="150"/>
      <c r="D7447" s="149"/>
      <c r="E7447" s="149"/>
      <c r="F7447" s="149"/>
      <c r="G7447" s="149"/>
      <c r="H7447" s="151"/>
      <c r="I7447" s="149"/>
      <c r="J7447" s="149"/>
      <c r="K7447" s="152"/>
      <c r="L7447" s="149"/>
      <c r="M7447" s="149"/>
      <c r="N7447" s="153"/>
      <c r="O7447" s="153"/>
      <c r="P7447" s="153"/>
    </row>
    <row r="7448" spans="1:16" x14ac:dyDescent="0.35">
      <c r="A7448" s="149"/>
      <c r="B7448" s="149"/>
      <c r="C7448" s="150"/>
      <c r="D7448" s="149"/>
      <c r="E7448" s="149"/>
      <c r="F7448" s="149"/>
      <c r="G7448" s="149"/>
      <c r="H7448" s="151"/>
      <c r="I7448" s="149"/>
      <c r="J7448" s="149"/>
      <c r="K7448" s="152"/>
      <c r="L7448" s="149"/>
      <c r="M7448" s="149"/>
      <c r="N7448" s="153"/>
      <c r="O7448" s="153"/>
      <c r="P7448" s="153"/>
    </row>
    <row r="7449" spans="1:16" x14ac:dyDescent="0.35">
      <c r="A7449" s="149"/>
      <c r="B7449" s="149"/>
      <c r="C7449" s="150"/>
      <c r="D7449" s="149"/>
      <c r="E7449" s="149"/>
      <c r="F7449" s="149"/>
      <c r="G7449" s="149"/>
      <c r="H7449" s="151"/>
      <c r="I7449" s="149"/>
      <c r="J7449" s="149"/>
      <c r="K7449" s="152"/>
      <c r="L7449" s="149"/>
      <c r="M7449" s="149"/>
      <c r="N7449" s="153"/>
      <c r="O7449" s="153"/>
      <c r="P7449" s="153"/>
    </row>
    <row r="7450" spans="1:16" x14ac:dyDescent="0.35">
      <c r="A7450" s="149"/>
      <c r="B7450" s="149"/>
      <c r="C7450" s="150"/>
      <c r="D7450" s="149"/>
      <c r="E7450" s="149"/>
      <c r="F7450" s="149"/>
      <c r="G7450" s="149"/>
      <c r="H7450" s="151"/>
      <c r="I7450" s="149"/>
      <c r="J7450" s="149"/>
      <c r="K7450" s="152"/>
      <c r="L7450" s="149"/>
      <c r="M7450" s="149"/>
      <c r="N7450" s="153"/>
      <c r="O7450" s="153"/>
      <c r="P7450" s="153"/>
    </row>
    <row r="7451" spans="1:16" x14ac:dyDescent="0.35">
      <c r="A7451" s="149"/>
      <c r="B7451" s="149"/>
      <c r="C7451" s="150"/>
      <c r="D7451" s="149"/>
      <c r="E7451" s="149"/>
      <c r="F7451" s="149"/>
      <c r="G7451" s="149"/>
      <c r="H7451" s="151"/>
      <c r="I7451" s="149"/>
      <c r="J7451" s="149"/>
      <c r="K7451" s="152"/>
      <c r="L7451" s="149"/>
      <c r="M7451" s="149"/>
      <c r="N7451" s="153"/>
      <c r="O7451" s="153"/>
      <c r="P7451" s="153"/>
    </row>
    <row r="7452" spans="1:16" x14ac:dyDescent="0.35">
      <c r="A7452" s="149"/>
      <c r="B7452" s="149"/>
      <c r="C7452" s="150"/>
      <c r="D7452" s="149"/>
      <c r="E7452" s="149"/>
      <c r="F7452" s="149"/>
      <c r="G7452" s="149"/>
      <c r="H7452" s="151"/>
      <c r="I7452" s="149"/>
      <c r="J7452" s="149"/>
      <c r="K7452" s="152"/>
      <c r="L7452" s="149"/>
      <c r="M7452" s="149"/>
      <c r="N7452" s="153"/>
      <c r="O7452" s="153"/>
      <c r="P7452" s="153"/>
    </row>
    <row r="7453" spans="1:16" x14ac:dyDescent="0.35">
      <c r="A7453" s="149"/>
      <c r="B7453" s="149"/>
      <c r="C7453" s="150"/>
      <c r="D7453" s="149"/>
      <c r="E7453" s="149"/>
      <c r="F7453" s="149"/>
      <c r="G7453" s="149"/>
      <c r="H7453" s="151"/>
      <c r="I7453" s="149"/>
      <c r="J7453" s="149"/>
      <c r="K7453" s="152"/>
      <c r="L7453" s="149"/>
      <c r="M7453" s="149"/>
      <c r="N7453" s="153"/>
      <c r="O7453" s="153"/>
      <c r="P7453" s="153"/>
    </row>
    <row r="7454" spans="1:16" x14ac:dyDescent="0.35">
      <c r="A7454" s="149"/>
      <c r="B7454" s="149"/>
      <c r="C7454" s="150"/>
      <c r="D7454" s="149"/>
      <c r="E7454" s="149"/>
      <c r="F7454" s="149"/>
      <c r="G7454" s="149"/>
      <c r="H7454" s="151"/>
      <c r="I7454" s="149"/>
      <c r="J7454" s="149"/>
      <c r="K7454" s="152"/>
      <c r="L7454" s="149"/>
      <c r="M7454" s="149"/>
      <c r="N7454" s="153"/>
      <c r="O7454" s="153"/>
      <c r="P7454" s="153"/>
    </row>
    <row r="7455" spans="1:16" x14ac:dyDescent="0.35">
      <c r="A7455" s="149"/>
      <c r="B7455" s="149"/>
      <c r="C7455" s="150"/>
      <c r="D7455" s="149"/>
      <c r="E7455" s="149"/>
      <c r="F7455" s="149"/>
      <c r="G7455" s="149"/>
      <c r="H7455" s="151"/>
      <c r="I7455" s="149"/>
      <c r="J7455" s="149"/>
      <c r="K7455" s="152"/>
      <c r="L7455" s="149"/>
      <c r="M7455" s="149"/>
      <c r="N7455" s="153"/>
      <c r="O7455" s="153"/>
      <c r="P7455" s="153"/>
    </row>
    <row r="7456" spans="1:16" x14ac:dyDescent="0.35">
      <c r="A7456" s="149"/>
      <c r="B7456" s="149"/>
      <c r="C7456" s="150"/>
      <c r="D7456" s="149"/>
      <c r="E7456" s="149"/>
      <c r="F7456" s="149"/>
      <c r="G7456" s="149"/>
      <c r="H7456" s="151"/>
      <c r="I7456" s="149"/>
      <c r="J7456" s="149"/>
      <c r="K7456" s="152"/>
      <c r="L7456" s="149"/>
      <c r="M7456" s="149"/>
      <c r="N7456" s="153"/>
      <c r="O7456" s="153"/>
      <c r="P7456" s="153"/>
    </row>
    <row r="7457" spans="1:16" x14ac:dyDescent="0.35">
      <c r="A7457" s="149"/>
      <c r="B7457" s="149"/>
      <c r="C7457" s="150"/>
      <c r="D7457" s="149"/>
      <c r="E7457" s="149"/>
      <c r="F7457" s="149"/>
      <c r="G7457" s="149"/>
      <c r="H7457" s="151"/>
      <c r="I7457" s="149"/>
      <c r="J7457" s="149"/>
      <c r="K7457" s="152"/>
      <c r="L7457" s="149"/>
      <c r="M7457" s="149"/>
      <c r="N7457" s="153"/>
      <c r="O7457" s="153"/>
      <c r="P7457" s="153"/>
    </row>
    <row r="7458" spans="1:16" x14ac:dyDescent="0.35">
      <c r="A7458" s="149"/>
      <c r="B7458" s="149"/>
      <c r="C7458" s="150"/>
      <c r="D7458" s="149"/>
      <c r="E7458" s="149"/>
      <c r="F7458" s="149"/>
      <c r="G7458" s="149"/>
      <c r="H7458" s="151"/>
      <c r="I7458" s="149"/>
      <c r="J7458" s="149"/>
      <c r="K7458" s="152"/>
      <c r="L7458" s="149"/>
      <c r="M7458" s="149"/>
      <c r="N7458" s="153"/>
      <c r="O7458" s="153"/>
      <c r="P7458" s="153"/>
    </row>
    <row r="7459" spans="1:16" x14ac:dyDescent="0.35">
      <c r="A7459" s="149"/>
      <c r="B7459" s="149"/>
      <c r="C7459" s="150"/>
      <c r="D7459" s="149"/>
      <c r="E7459" s="149"/>
      <c r="F7459" s="149"/>
      <c r="G7459" s="149"/>
      <c r="H7459" s="151"/>
      <c r="I7459" s="149"/>
      <c r="J7459" s="149"/>
      <c r="K7459" s="152"/>
      <c r="L7459" s="149"/>
      <c r="M7459" s="149"/>
      <c r="N7459" s="153"/>
      <c r="O7459" s="153"/>
      <c r="P7459" s="153"/>
    </row>
    <row r="7460" spans="1:16" x14ac:dyDescent="0.35">
      <c r="A7460" s="149"/>
      <c r="B7460" s="149"/>
      <c r="C7460" s="150"/>
      <c r="D7460" s="149"/>
      <c r="E7460" s="149"/>
      <c r="F7460" s="149"/>
      <c r="G7460" s="149"/>
      <c r="H7460" s="151"/>
      <c r="I7460" s="149"/>
      <c r="J7460" s="149"/>
      <c r="K7460" s="152"/>
      <c r="L7460" s="149"/>
      <c r="M7460" s="149"/>
      <c r="N7460" s="153"/>
      <c r="O7460" s="153"/>
      <c r="P7460" s="153"/>
    </row>
    <row r="7461" spans="1:16" x14ac:dyDescent="0.35">
      <c r="A7461" s="149"/>
      <c r="B7461" s="149"/>
      <c r="C7461" s="150"/>
      <c r="D7461" s="149"/>
      <c r="E7461" s="149"/>
      <c r="F7461" s="149"/>
      <c r="G7461" s="149"/>
      <c r="H7461" s="151"/>
      <c r="I7461" s="149"/>
      <c r="J7461" s="149"/>
      <c r="K7461" s="152"/>
      <c r="L7461" s="149"/>
      <c r="M7461" s="149"/>
      <c r="N7461" s="153"/>
      <c r="O7461" s="153"/>
      <c r="P7461" s="153"/>
    </row>
    <row r="7462" spans="1:16" x14ac:dyDescent="0.35">
      <c r="A7462" s="149"/>
      <c r="B7462" s="149"/>
      <c r="C7462" s="150"/>
      <c r="D7462" s="149"/>
      <c r="E7462" s="149"/>
      <c r="F7462" s="149"/>
      <c r="G7462" s="149"/>
      <c r="H7462" s="151"/>
      <c r="I7462" s="149"/>
      <c r="J7462" s="149"/>
      <c r="K7462" s="152"/>
      <c r="L7462" s="149"/>
      <c r="M7462" s="149"/>
      <c r="N7462" s="153"/>
      <c r="O7462" s="153"/>
      <c r="P7462" s="153"/>
    </row>
    <row r="7463" spans="1:16" x14ac:dyDescent="0.35">
      <c r="A7463" s="149"/>
      <c r="B7463" s="149"/>
      <c r="C7463" s="150"/>
      <c r="D7463" s="149"/>
      <c r="E7463" s="149"/>
      <c r="F7463" s="149"/>
      <c r="G7463" s="149"/>
      <c r="H7463" s="151"/>
      <c r="I7463" s="149"/>
      <c r="J7463" s="149"/>
      <c r="K7463" s="152"/>
      <c r="L7463" s="149"/>
      <c r="M7463" s="149"/>
      <c r="N7463" s="153"/>
      <c r="O7463" s="153"/>
      <c r="P7463" s="153"/>
    </row>
    <row r="7464" spans="1:16" x14ac:dyDescent="0.35">
      <c r="A7464" s="149"/>
      <c r="B7464" s="149"/>
      <c r="C7464" s="150"/>
      <c r="D7464" s="149"/>
      <c r="E7464" s="149"/>
      <c r="F7464" s="149"/>
      <c r="G7464" s="149"/>
      <c r="H7464" s="151"/>
      <c r="I7464" s="149"/>
      <c r="J7464" s="149"/>
      <c r="K7464" s="152"/>
      <c r="L7464" s="149"/>
      <c r="M7464" s="149"/>
      <c r="N7464" s="153"/>
      <c r="O7464" s="153"/>
      <c r="P7464" s="153"/>
    </row>
    <row r="7465" spans="1:16" x14ac:dyDescent="0.35">
      <c r="A7465" s="149"/>
      <c r="B7465" s="149"/>
      <c r="C7465" s="150"/>
      <c r="D7465" s="149"/>
      <c r="E7465" s="149"/>
      <c r="F7465" s="149"/>
      <c r="G7465" s="149"/>
      <c r="H7465" s="151"/>
      <c r="I7465" s="149"/>
      <c r="J7465" s="149"/>
      <c r="K7465" s="152"/>
      <c r="L7465" s="149"/>
      <c r="M7465" s="149"/>
      <c r="N7465" s="153"/>
      <c r="O7465" s="153"/>
      <c r="P7465" s="153"/>
    </row>
    <row r="7466" spans="1:16" x14ac:dyDescent="0.35">
      <c r="A7466" s="149"/>
      <c r="B7466" s="149"/>
      <c r="C7466" s="150"/>
      <c r="D7466" s="149"/>
      <c r="E7466" s="149"/>
      <c r="F7466" s="149"/>
      <c r="G7466" s="149"/>
      <c r="H7466" s="151"/>
      <c r="I7466" s="149"/>
      <c r="J7466" s="149"/>
      <c r="K7466" s="152"/>
      <c r="L7466" s="149"/>
      <c r="M7466" s="149"/>
      <c r="N7466" s="153"/>
      <c r="O7466" s="153"/>
      <c r="P7466" s="153"/>
    </row>
    <row r="7467" spans="1:16" x14ac:dyDescent="0.35">
      <c r="A7467" s="149"/>
      <c r="B7467" s="149"/>
      <c r="C7467" s="150"/>
      <c r="D7467" s="149"/>
      <c r="E7467" s="149"/>
      <c r="F7467" s="149"/>
      <c r="G7467" s="149"/>
      <c r="H7467" s="151"/>
      <c r="I7467" s="149"/>
      <c r="J7467" s="149"/>
      <c r="K7467" s="152"/>
      <c r="L7467" s="149"/>
      <c r="M7467" s="149"/>
      <c r="N7467" s="153"/>
      <c r="O7467" s="153"/>
      <c r="P7467" s="153"/>
    </row>
    <row r="7468" spans="1:16" x14ac:dyDescent="0.35">
      <c r="A7468" s="149"/>
      <c r="B7468" s="149"/>
      <c r="C7468" s="150"/>
      <c r="D7468" s="149"/>
      <c r="E7468" s="149"/>
      <c r="F7468" s="149"/>
      <c r="G7468" s="149"/>
      <c r="H7468" s="151"/>
      <c r="I7468" s="149"/>
      <c r="J7468" s="149"/>
      <c r="K7468" s="152"/>
      <c r="L7468" s="149"/>
      <c r="M7468" s="149"/>
      <c r="N7468" s="153"/>
      <c r="O7468" s="153"/>
      <c r="P7468" s="153"/>
    </row>
    <row r="7469" spans="1:16" x14ac:dyDescent="0.35">
      <c r="A7469" s="149"/>
      <c r="B7469" s="149"/>
      <c r="C7469" s="150"/>
      <c r="D7469" s="149"/>
      <c r="E7469" s="149"/>
      <c r="F7469" s="149"/>
      <c r="G7469" s="149"/>
      <c r="H7469" s="151"/>
      <c r="I7469" s="149"/>
      <c r="J7469" s="149"/>
      <c r="K7469" s="152"/>
      <c r="L7469" s="149"/>
      <c r="M7469" s="149"/>
      <c r="N7469" s="153"/>
      <c r="O7469" s="153"/>
      <c r="P7469" s="153"/>
    </row>
    <row r="7470" spans="1:16" x14ac:dyDescent="0.35">
      <c r="A7470" s="149"/>
      <c r="B7470" s="149"/>
      <c r="C7470" s="150"/>
      <c r="D7470" s="149"/>
      <c r="E7470" s="149"/>
      <c r="F7470" s="149"/>
      <c r="G7470" s="149"/>
      <c r="H7470" s="151"/>
      <c r="I7470" s="149"/>
      <c r="J7470" s="149"/>
      <c r="K7470" s="152"/>
      <c r="L7470" s="149"/>
      <c r="M7470" s="149"/>
      <c r="N7470" s="153"/>
      <c r="O7470" s="153"/>
      <c r="P7470" s="153"/>
    </row>
    <row r="7471" spans="1:16" x14ac:dyDescent="0.35">
      <c r="A7471" s="149"/>
      <c r="B7471" s="149"/>
      <c r="C7471" s="150"/>
      <c r="D7471" s="149"/>
      <c r="E7471" s="149"/>
      <c r="F7471" s="149"/>
      <c r="G7471" s="149"/>
      <c r="H7471" s="151"/>
      <c r="I7471" s="149"/>
      <c r="J7471" s="149"/>
      <c r="K7471" s="152"/>
      <c r="L7471" s="149"/>
      <c r="M7471" s="149"/>
      <c r="N7471" s="153"/>
      <c r="O7471" s="153"/>
      <c r="P7471" s="153"/>
    </row>
    <row r="7472" spans="1:16" x14ac:dyDescent="0.35">
      <c r="A7472" s="149"/>
      <c r="B7472" s="149"/>
      <c r="C7472" s="150"/>
      <c r="D7472" s="149"/>
      <c r="E7472" s="149"/>
      <c r="F7472" s="149"/>
      <c r="G7472" s="149"/>
      <c r="H7472" s="151"/>
      <c r="I7472" s="149"/>
      <c r="J7472" s="149"/>
      <c r="K7472" s="152"/>
      <c r="L7472" s="149"/>
      <c r="M7472" s="149"/>
      <c r="N7472" s="153"/>
      <c r="O7472" s="153"/>
      <c r="P7472" s="153"/>
    </row>
    <row r="7473" spans="1:16" x14ac:dyDescent="0.35">
      <c r="A7473" s="149"/>
      <c r="B7473" s="149"/>
      <c r="C7473" s="150"/>
      <c r="D7473" s="149"/>
      <c r="E7473" s="149"/>
      <c r="F7473" s="149"/>
      <c r="G7473" s="149"/>
      <c r="H7473" s="151"/>
      <c r="I7473" s="149"/>
      <c r="J7473" s="149"/>
      <c r="K7473" s="152"/>
      <c r="L7473" s="149"/>
      <c r="M7473" s="149"/>
      <c r="N7473" s="153"/>
      <c r="O7473" s="153"/>
      <c r="P7473" s="153"/>
    </row>
    <row r="7474" spans="1:16" x14ac:dyDescent="0.35">
      <c r="A7474" s="149"/>
      <c r="B7474" s="149"/>
      <c r="C7474" s="150"/>
      <c r="D7474" s="149"/>
      <c r="E7474" s="149"/>
      <c r="F7474" s="149"/>
      <c r="G7474" s="149"/>
      <c r="H7474" s="151"/>
      <c r="I7474" s="149"/>
      <c r="J7474" s="149"/>
      <c r="K7474" s="152"/>
      <c r="L7474" s="149"/>
      <c r="M7474" s="149"/>
      <c r="N7474" s="153"/>
      <c r="O7474" s="153"/>
      <c r="P7474" s="153"/>
    </row>
    <row r="7475" spans="1:16" x14ac:dyDescent="0.35">
      <c r="A7475" s="149"/>
      <c r="B7475" s="149"/>
      <c r="C7475" s="150"/>
      <c r="D7475" s="149"/>
      <c r="E7475" s="149"/>
      <c r="F7475" s="149"/>
      <c r="G7475" s="149"/>
      <c r="H7475" s="151"/>
      <c r="I7475" s="149"/>
      <c r="J7475" s="149"/>
      <c r="K7475" s="152"/>
      <c r="L7475" s="149"/>
      <c r="M7475" s="149"/>
      <c r="N7475" s="153"/>
      <c r="O7475" s="153"/>
      <c r="P7475" s="153"/>
    </row>
    <row r="7476" spans="1:16" x14ac:dyDescent="0.35">
      <c r="A7476" s="149"/>
      <c r="B7476" s="149"/>
      <c r="C7476" s="150"/>
      <c r="D7476" s="149"/>
      <c r="E7476" s="149"/>
      <c r="F7476" s="149"/>
      <c r="G7476" s="149"/>
      <c r="H7476" s="151"/>
      <c r="I7476" s="149"/>
      <c r="J7476" s="149"/>
      <c r="K7476" s="152"/>
      <c r="L7476" s="149"/>
      <c r="M7476" s="149"/>
      <c r="N7476" s="153"/>
      <c r="O7476" s="153"/>
      <c r="P7476" s="153"/>
    </row>
    <row r="7477" spans="1:16" x14ac:dyDescent="0.35">
      <c r="A7477" s="149"/>
      <c r="B7477" s="149"/>
      <c r="C7477" s="150"/>
      <c r="D7477" s="149"/>
      <c r="E7477" s="149"/>
      <c r="F7477" s="149"/>
      <c r="G7477" s="149"/>
      <c r="H7477" s="151"/>
      <c r="I7477" s="149"/>
      <c r="J7477" s="149"/>
      <c r="K7477" s="152"/>
      <c r="L7477" s="149"/>
      <c r="M7477" s="149"/>
      <c r="N7477" s="153"/>
      <c r="O7477" s="153"/>
      <c r="P7477" s="153"/>
    </row>
    <row r="7478" spans="1:16" x14ac:dyDescent="0.35">
      <c r="A7478" s="149"/>
      <c r="B7478" s="149"/>
      <c r="C7478" s="150"/>
      <c r="D7478" s="149"/>
      <c r="E7478" s="149"/>
      <c r="F7478" s="149"/>
      <c r="G7478" s="149"/>
      <c r="H7478" s="151"/>
      <c r="I7478" s="149"/>
      <c r="J7478" s="149"/>
      <c r="K7478" s="152"/>
      <c r="L7478" s="149"/>
      <c r="M7478" s="149"/>
      <c r="N7478" s="153"/>
      <c r="O7478" s="153"/>
      <c r="P7478" s="153"/>
    </row>
    <row r="7479" spans="1:16" x14ac:dyDescent="0.35">
      <c r="A7479" s="149"/>
      <c r="B7479" s="149"/>
      <c r="C7479" s="150"/>
      <c r="D7479" s="149"/>
      <c r="E7479" s="149"/>
      <c r="F7479" s="149"/>
      <c r="G7479" s="149"/>
      <c r="H7479" s="151"/>
      <c r="I7479" s="149"/>
      <c r="J7479" s="149"/>
      <c r="K7479" s="152"/>
      <c r="L7479" s="149"/>
      <c r="M7479" s="149"/>
      <c r="N7479" s="153"/>
      <c r="O7479" s="153"/>
      <c r="P7479" s="153"/>
    </row>
    <row r="7480" spans="1:16" x14ac:dyDescent="0.35">
      <c r="A7480" s="149"/>
      <c r="B7480" s="149"/>
      <c r="C7480" s="150"/>
      <c r="D7480" s="149"/>
      <c r="E7480" s="149"/>
      <c r="F7480" s="149"/>
      <c r="G7480" s="149"/>
      <c r="H7480" s="151"/>
      <c r="I7480" s="149"/>
      <c r="J7480" s="149"/>
      <c r="K7480" s="152"/>
      <c r="L7480" s="149"/>
      <c r="M7480" s="149"/>
      <c r="N7480" s="153"/>
      <c r="O7480" s="153"/>
      <c r="P7480" s="153"/>
    </row>
    <row r="7481" spans="1:16" x14ac:dyDescent="0.35">
      <c r="A7481" s="149"/>
      <c r="B7481" s="149"/>
      <c r="C7481" s="150"/>
      <c r="D7481" s="149"/>
      <c r="E7481" s="149"/>
      <c r="F7481" s="149"/>
      <c r="G7481" s="149"/>
      <c r="H7481" s="151"/>
      <c r="I7481" s="149"/>
      <c r="J7481" s="149"/>
      <c r="K7481" s="152"/>
      <c r="L7481" s="149"/>
      <c r="M7481" s="149"/>
      <c r="N7481" s="153"/>
      <c r="O7481" s="153"/>
      <c r="P7481" s="153"/>
    </row>
    <row r="7482" spans="1:16" x14ac:dyDescent="0.35">
      <c r="A7482" s="149"/>
      <c r="B7482" s="149"/>
      <c r="C7482" s="150"/>
      <c r="D7482" s="149"/>
      <c r="E7482" s="149"/>
      <c r="F7482" s="149"/>
      <c r="G7482" s="149"/>
      <c r="H7482" s="151"/>
      <c r="I7482" s="149"/>
      <c r="J7482" s="149"/>
      <c r="K7482" s="152"/>
      <c r="L7482" s="149"/>
      <c r="M7482" s="149"/>
      <c r="N7482" s="153"/>
      <c r="O7482" s="153"/>
      <c r="P7482" s="153"/>
    </row>
    <row r="7483" spans="1:16" x14ac:dyDescent="0.35">
      <c r="A7483" s="149"/>
      <c r="B7483" s="149"/>
      <c r="C7483" s="150"/>
      <c r="D7483" s="149"/>
      <c r="E7483" s="149"/>
      <c r="F7483" s="149"/>
      <c r="G7483" s="149"/>
      <c r="H7483" s="151"/>
      <c r="I7483" s="149"/>
      <c r="J7483" s="149"/>
      <c r="K7483" s="152"/>
      <c r="L7483" s="149"/>
      <c r="M7483" s="149"/>
      <c r="N7483" s="153"/>
      <c r="O7483" s="153"/>
      <c r="P7483" s="153"/>
    </row>
    <row r="7484" spans="1:16" x14ac:dyDescent="0.35">
      <c r="A7484" s="149"/>
      <c r="B7484" s="149"/>
      <c r="C7484" s="150"/>
      <c r="D7484" s="149"/>
      <c r="E7484" s="149"/>
      <c r="F7484" s="149"/>
      <c r="G7484" s="149"/>
      <c r="H7484" s="151"/>
      <c r="I7484" s="149"/>
      <c r="J7484" s="149"/>
      <c r="K7484" s="152"/>
      <c r="L7484" s="149"/>
      <c r="M7484" s="149"/>
      <c r="N7484" s="153"/>
      <c r="O7484" s="153"/>
      <c r="P7484" s="153"/>
    </row>
    <row r="7485" spans="1:16" x14ac:dyDescent="0.35">
      <c r="A7485" s="149"/>
      <c r="B7485" s="149"/>
      <c r="C7485" s="150"/>
      <c r="D7485" s="149"/>
      <c r="E7485" s="149"/>
      <c r="F7485" s="149"/>
      <c r="G7485" s="149"/>
      <c r="H7485" s="151"/>
      <c r="I7485" s="149"/>
      <c r="J7485" s="149"/>
      <c r="K7485" s="152"/>
      <c r="L7485" s="149"/>
      <c r="M7485" s="149"/>
      <c r="N7485" s="153"/>
      <c r="O7485" s="153"/>
      <c r="P7485" s="153"/>
    </row>
    <row r="7486" spans="1:16" x14ac:dyDescent="0.35">
      <c r="A7486" s="149"/>
      <c r="B7486" s="149"/>
      <c r="C7486" s="150"/>
      <c r="D7486" s="149"/>
      <c r="E7486" s="149"/>
      <c r="F7486" s="149"/>
      <c r="G7486" s="149"/>
      <c r="H7486" s="151"/>
      <c r="I7486" s="149"/>
      <c r="J7486" s="149"/>
      <c r="K7486" s="152"/>
      <c r="L7486" s="149"/>
      <c r="M7486" s="149"/>
      <c r="N7486" s="153"/>
      <c r="O7486" s="153"/>
      <c r="P7486" s="153"/>
    </row>
    <row r="7487" spans="1:16" x14ac:dyDescent="0.35">
      <c r="A7487" s="149"/>
      <c r="B7487" s="149"/>
      <c r="C7487" s="150"/>
      <c r="D7487" s="149"/>
      <c r="E7487" s="149"/>
      <c r="F7487" s="149"/>
      <c r="G7487" s="149"/>
      <c r="H7487" s="151"/>
      <c r="I7487" s="149"/>
      <c r="J7487" s="149"/>
      <c r="K7487" s="152"/>
      <c r="L7487" s="149"/>
      <c r="M7487" s="149"/>
      <c r="N7487" s="153"/>
      <c r="O7487" s="153"/>
      <c r="P7487" s="153"/>
    </row>
    <row r="7488" spans="1:16" x14ac:dyDescent="0.35">
      <c r="A7488" s="149"/>
      <c r="B7488" s="149"/>
      <c r="C7488" s="150"/>
      <c r="D7488" s="149"/>
      <c r="E7488" s="149"/>
      <c r="F7488" s="149"/>
      <c r="G7488" s="149"/>
      <c r="H7488" s="151"/>
      <c r="I7488" s="149"/>
      <c r="J7488" s="149"/>
      <c r="K7488" s="152"/>
      <c r="L7488" s="149"/>
      <c r="M7488" s="149"/>
      <c r="N7488" s="153"/>
      <c r="O7488" s="153"/>
      <c r="P7488" s="153"/>
    </row>
    <row r="7489" spans="1:16" x14ac:dyDescent="0.35">
      <c r="A7489" s="149"/>
      <c r="B7489" s="149"/>
      <c r="C7489" s="150"/>
      <c r="D7489" s="149"/>
      <c r="E7489" s="149"/>
      <c r="F7489" s="149"/>
      <c r="G7489" s="149"/>
      <c r="H7489" s="151"/>
      <c r="I7489" s="149"/>
      <c r="J7489" s="149"/>
      <c r="K7489" s="152"/>
      <c r="L7489" s="149"/>
      <c r="M7489" s="149"/>
      <c r="N7489" s="153"/>
      <c r="O7489" s="153"/>
      <c r="P7489" s="153"/>
    </row>
    <row r="7490" spans="1:16" x14ac:dyDescent="0.35">
      <c r="A7490" s="149"/>
      <c r="B7490" s="149"/>
      <c r="C7490" s="150"/>
      <c r="D7490" s="149"/>
      <c r="E7490" s="149"/>
      <c r="F7490" s="149"/>
      <c r="G7490" s="149"/>
      <c r="H7490" s="151"/>
      <c r="I7490" s="149"/>
      <c r="J7490" s="149"/>
      <c r="K7490" s="152"/>
      <c r="L7490" s="149"/>
      <c r="M7490" s="149"/>
      <c r="N7490" s="153"/>
      <c r="O7490" s="153"/>
      <c r="P7490" s="153"/>
    </row>
    <row r="7491" spans="1:16" x14ac:dyDescent="0.35">
      <c r="A7491" s="149"/>
      <c r="B7491" s="149"/>
      <c r="C7491" s="150"/>
      <c r="D7491" s="149"/>
      <c r="E7491" s="149"/>
      <c r="F7491" s="149"/>
      <c r="G7491" s="149"/>
      <c r="H7491" s="151"/>
      <c r="I7491" s="149"/>
      <c r="J7491" s="149"/>
      <c r="K7491" s="152"/>
      <c r="L7491" s="149"/>
      <c r="M7491" s="149"/>
      <c r="N7491" s="153"/>
      <c r="O7491" s="153"/>
      <c r="P7491" s="153"/>
    </row>
    <row r="7492" spans="1:16" x14ac:dyDescent="0.35">
      <c r="A7492" s="149"/>
      <c r="B7492" s="149"/>
      <c r="C7492" s="150"/>
      <c r="D7492" s="149"/>
      <c r="E7492" s="149"/>
      <c r="F7492" s="149"/>
      <c r="G7492" s="149"/>
      <c r="H7492" s="151"/>
      <c r="I7492" s="149"/>
      <c r="J7492" s="149"/>
      <c r="K7492" s="152"/>
      <c r="L7492" s="149"/>
      <c r="M7492" s="149"/>
      <c r="N7492" s="153"/>
      <c r="O7492" s="153"/>
      <c r="P7492" s="153"/>
    </row>
    <row r="7493" spans="1:16" x14ac:dyDescent="0.35">
      <c r="A7493" s="149"/>
      <c r="B7493" s="149"/>
      <c r="C7493" s="150"/>
      <c r="D7493" s="149"/>
      <c r="E7493" s="149"/>
      <c r="F7493" s="149"/>
      <c r="G7493" s="149"/>
      <c r="H7493" s="151"/>
      <c r="I7493" s="149"/>
      <c r="J7493" s="149"/>
      <c r="K7493" s="152"/>
      <c r="L7493" s="149"/>
      <c r="M7493" s="149"/>
      <c r="N7493" s="153"/>
      <c r="O7493" s="153"/>
      <c r="P7493" s="153"/>
    </row>
    <row r="7494" spans="1:16" x14ac:dyDescent="0.35">
      <c r="A7494" s="149"/>
      <c r="B7494" s="149"/>
      <c r="C7494" s="150"/>
      <c r="D7494" s="149"/>
      <c r="E7494" s="149"/>
      <c r="F7494" s="149"/>
      <c r="G7494" s="149"/>
      <c r="H7494" s="151"/>
      <c r="I7494" s="149"/>
      <c r="J7494" s="149"/>
      <c r="K7494" s="152"/>
      <c r="L7494" s="149"/>
      <c r="M7494" s="149"/>
      <c r="N7494" s="153"/>
      <c r="O7494" s="153"/>
      <c r="P7494" s="153"/>
    </row>
    <row r="7495" spans="1:16" x14ac:dyDescent="0.35">
      <c r="A7495" s="149"/>
      <c r="B7495" s="149"/>
      <c r="C7495" s="150"/>
      <c r="D7495" s="149"/>
      <c r="E7495" s="149"/>
      <c r="F7495" s="149"/>
      <c r="G7495" s="149"/>
      <c r="H7495" s="151"/>
      <c r="I7495" s="149"/>
      <c r="J7495" s="149"/>
      <c r="K7495" s="152"/>
      <c r="L7495" s="149"/>
      <c r="M7495" s="149"/>
      <c r="N7495" s="153"/>
      <c r="O7495" s="153"/>
      <c r="P7495" s="153"/>
    </row>
    <row r="7496" spans="1:16" x14ac:dyDescent="0.35">
      <c r="A7496" s="149"/>
      <c r="B7496" s="149"/>
      <c r="C7496" s="150"/>
      <c r="D7496" s="149"/>
      <c r="E7496" s="149"/>
      <c r="F7496" s="149"/>
      <c r="G7496" s="149"/>
      <c r="H7496" s="151"/>
      <c r="I7496" s="149"/>
      <c r="J7496" s="149"/>
      <c r="K7496" s="152"/>
      <c r="L7496" s="149"/>
      <c r="M7496" s="149"/>
      <c r="N7496" s="153"/>
      <c r="O7496" s="153"/>
      <c r="P7496" s="153"/>
    </row>
    <row r="7497" spans="1:16" x14ac:dyDescent="0.35">
      <c r="A7497" s="149"/>
      <c r="B7497" s="149"/>
      <c r="C7497" s="150"/>
      <c r="D7497" s="149"/>
      <c r="E7497" s="149"/>
      <c r="F7497" s="149"/>
      <c r="G7497" s="149"/>
      <c r="H7497" s="151"/>
      <c r="I7497" s="149"/>
      <c r="J7497" s="149"/>
      <c r="K7497" s="152"/>
      <c r="L7497" s="149"/>
      <c r="M7497" s="149"/>
      <c r="N7497" s="153"/>
      <c r="O7497" s="153"/>
      <c r="P7497" s="153"/>
    </row>
    <row r="7498" spans="1:16" x14ac:dyDescent="0.35">
      <c r="A7498" s="149"/>
      <c r="B7498" s="149"/>
      <c r="C7498" s="150"/>
      <c r="D7498" s="149"/>
      <c r="E7498" s="149"/>
      <c r="F7498" s="149"/>
      <c r="G7498" s="149"/>
      <c r="H7498" s="151"/>
      <c r="I7498" s="149"/>
      <c r="J7498" s="149"/>
      <c r="K7498" s="152"/>
      <c r="L7498" s="149"/>
      <c r="M7498" s="149"/>
      <c r="N7498" s="153"/>
      <c r="O7498" s="153"/>
      <c r="P7498" s="153"/>
    </row>
    <row r="7499" spans="1:16" x14ac:dyDescent="0.35">
      <c r="A7499" s="149"/>
      <c r="B7499" s="149"/>
      <c r="C7499" s="150"/>
      <c r="D7499" s="149"/>
      <c r="E7499" s="149"/>
      <c r="F7499" s="149"/>
      <c r="G7499" s="149"/>
      <c r="H7499" s="151"/>
      <c r="I7499" s="149"/>
      <c r="J7499" s="149"/>
      <c r="K7499" s="152"/>
      <c r="L7499" s="149"/>
      <c r="M7499" s="149"/>
      <c r="N7499" s="153"/>
      <c r="O7499" s="153"/>
      <c r="P7499" s="153"/>
    </row>
    <row r="7500" spans="1:16" x14ac:dyDescent="0.35">
      <c r="A7500" s="149"/>
      <c r="B7500" s="149"/>
      <c r="C7500" s="150"/>
      <c r="D7500" s="149"/>
      <c r="E7500" s="149"/>
      <c r="F7500" s="149"/>
      <c r="G7500" s="149"/>
      <c r="H7500" s="151"/>
      <c r="I7500" s="149"/>
      <c r="J7500" s="149"/>
      <c r="K7500" s="152"/>
      <c r="L7500" s="149"/>
      <c r="M7500" s="149"/>
      <c r="N7500" s="153"/>
      <c r="O7500" s="153"/>
      <c r="P7500" s="153"/>
    </row>
    <row r="7501" spans="1:16" x14ac:dyDescent="0.35">
      <c r="A7501" s="149"/>
      <c r="B7501" s="149"/>
      <c r="C7501" s="150"/>
      <c r="D7501" s="149"/>
      <c r="E7501" s="149"/>
      <c r="F7501" s="149"/>
      <c r="G7501" s="149"/>
      <c r="H7501" s="151"/>
      <c r="I7501" s="149"/>
      <c r="J7501" s="149"/>
      <c r="K7501" s="152"/>
      <c r="L7501" s="149"/>
      <c r="M7501" s="149"/>
      <c r="N7501" s="153"/>
      <c r="O7501" s="153"/>
      <c r="P7501" s="153"/>
    </row>
    <row r="7502" spans="1:16" x14ac:dyDescent="0.35">
      <c r="A7502" s="149"/>
      <c r="B7502" s="149"/>
      <c r="C7502" s="150"/>
      <c r="D7502" s="149"/>
      <c r="E7502" s="149"/>
      <c r="F7502" s="149"/>
      <c r="G7502" s="149"/>
      <c r="H7502" s="151"/>
      <c r="I7502" s="149"/>
      <c r="J7502" s="149"/>
      <c r="K7502" s="152"/>
      <c r="L7502" s="149"/>
      <c r="M7502" s="149"/>
      <c r="N7502" s="153"/>
      <c r="O7502" s="153"/>
      <c r="P7502" s="153"/>
    </row>
    <row r="7503" spans="1:16" x14ac:dyDescent="0.35">
      <c r="A7503" s="149"/>
      <c r="B7503" s="149"/>
      <c r="C7503" s="150"/>
      <c r="D7503" s="149"/>
      <c r="E7503" s="149"/>
      <c r="F7503" s="149"/>
      <c r="G7503" s="149"/>
      <c r="H7503" s="151"/>
      <c r="I7503" s="149"/>
      <c r="J7503" s="149"/>
      <c r="K7503" s="152"/>
      <c r="L7503" s="149"/>
      <c r="M7503" s="149"/>
      <c r="N7503" s="153"/>
      <c r="O7503" s="153"/>
      <c r="P7503" s="153"/>
    </row>
    <row r="7504" spans="1:16" x14ac:dyDescent="0.35">
      <c r="A7504" s="149"/>
      <c r="B7504" s="149"/>
      <c r="C7504" s="150"/>
      <c r="D7504" s="149"/>
      <c r="E7504" s="149"/>
      <c r="F7504" s="149"/>
      <c r="G7504" s="149"/>
      <c r="H7504" s="151"/>
      <c r="I7504" s="149"/>
      <c r="J7504" s="149"/>
      <c r="K7504" s="152"/>
      <c r="L7504" s="149"/>
      <c r="M7504" s="149"/>
      <c r="N7504" s="153"/>
      <c r="O7504" s="153"/>
      <c r="P7504" s="153"/>
    </row>
    <row r="7505" spans="1:16" x14ac:dyDescent="0.35">
      <c r="A7505" s="149"/>
      <c r="B7505" s="149"/>
      <c r="C7505" s="150"/>
      <c r="D7505" s="149"/>
      <c r="E7505" s="149"/>
      <c r="F7505" s="149"/>
      <c r="G7505" s="149"/>
      <c r="H7505" s="151"/>
      <c r="I7505" s="149"/>
      <c r="J7505" s="149"/>
      <c r="K7505" s="152"/>
      <c r="L7505" s="149"/>
      <c r="M7505" s="149"/>
      <c r="N7505" s="153"/>
      <c r="O7505" s="153"/>
      <c r="P7505" s="153"/>
    </row>
    <row r="7506" spans="1:16" x14ac:dyDescent="0.35">
      <c r="A7506" s="149"/>
      <c r="B7506" s="149"/>
      <c r="C7506" s="150"/>
      <c r="D7506" s="149"/>
      <c r="E7506" s="149"/>
      <c r="F7506" s="149"/>
      <c r="G7506" s="149"/>
      <c r="H7506" s="151"/>
      <c r="I7506" s="149"/>
      <c r="J7506" s="149"/>
      <c r="K7506" s="152"/>
      <c r="L7506" s="149"/>
      <c r="M7506" s="149"/>
      <c r="N7506" s="153"/>
      <c r="O7506" s="153"/>
      <c r="P7506" s="153"/>
    </row>
    <row r="7507" spans="1:16" x14ac:dyDescent="0.35">
      <c r="A7507" s="149"/>
      <c r="B7507" s="149"/>
      <c r="C7507" s="150"/>
      <c r="D7507" s="149"/>
      <c r="E7507" s="149"/>
      <c r="F7507" s="149"/>
      <c r="G7507" s="149"/>
      <c r="H7507" s="151"/>
      <c r="I7507" s="149"/>
      <c r="J7507" s="149"/>
      <c r="K7507" s="152"/>
      <c r="L7507" s="149"/>
      <c r="M7507" s="149"/>
      <c r="N7507" s="153"/>
      <c r="O7507" s="153"/>
      <c r="P7507" s="153"/>
    </row>
    <row r="7508" spans="1:16" x14ac:dyDescent="0.35">
      <c r="A7508" s="149"/>
      <c r="B7508" s="149"/>
      <c r="C7508" s="150"/>
      <c r="D7508" s="149"/>
      <c r="E7508" s="149"/>
      <c r="F7508" s="149"/>
      <c r="G7508" s="149"/>
      <c r="H7508" s="151"/>
      <c r="I7508" s="149"/>
      <c r="J7508" s="149"/>
      <c r="K7508" s="152"/>
      <c r="L7508" s="149"/>
      <c r="M7508" s="149"/>
      <c r="N7508" s="153"/>
      <c r="O7508" s="153"/>
      <c r="P7508" s="153"/>
    </row>
    <row r="7509" spans="1:16" x14ac:dyDescent="0.35">
      <c r="A7509" s="149"/>
      <c r="B7509" s="149"/>
      <c r="C7509" s="150"/>
      <c r="D7509" s="149"/>
      <c r="E7509" s="149"/>
      <c r="F7509" s="149"/>
      <c r="G7509" s="149"/>
      <c r="H7509" s="151"/>
      <c r="I7509" s="149"/>
      <c r="J7509" s="149"/>
      <c r="K7509" s="152"/>
      <c r="L7509" s="149"/>
      <c r="M7509" s="149"/>
      <c r="N7509" s="153"/>
      <c r="O7509" s="153"/>
      <c r="P7509" s="153"/>
    </row>
    <row r="7510" spans="1:16" x14ac:dyDescent="0.35">
      <c r="A7510" s="149"/>
      <c r="B7510" s="149"/>
      <c r="C7510" s="150"/>
      <c r="D7510" s="149"/>
      <c r="E7510" s="149"/>
      <c r="F7510" s="149"/>
      <c r="G7510" s="149"/>
      <c r="H7510" s="151"/>
      <c r="I7510" s="149"/>
      <c r="J7510" s="149"/>
      <c r="K7510" s="152"/>
      <c r="L7510" s="149"/>
      <c r="M7510" s="149"/>
      <c r="N7510" s="153"/>
      <c r="O7510" s="153"/>
      <c r="P7510" s="153"/>
    </row>
    <row r="7511" spans="1:16" x14ac:dyDescent="0.35">
      <c r="A7511" s="149"/>
      <c r="B7511" s="149"/>
      <c r="C7511" s="150"/>
      <c r="D7511" s="149"/>
      <c r="E7511" s="149"/>
      <c r="F7511" s="149"/>
      <c r="G7511" s="149"/>
      <c r="H7511" s="151"/>
      <c r="I7511" s="149"/>
      <c r="J7511" s="149"/>
      <c r="K7511" s="152"/>
      <c r="L7511" s="149"/>
      <c r="M7511" s="149"/>
      <c r="N7511" s="153"/>
      <c r="O7511" s="153"/>
      <c r="P7511" s="153"/>
    </row>
    <row r="7512" spans="1:16" x14ac:dyDescent="0.35">
      <c r="A7512" s="149"/>
      <c r="B7512" s="149"/>
      <c r="C7512" s="150"/>
      <c r="D7512" s="149"/>
      <c r="E7512" s="149"/>
      <c r="F7512" s="149"/>
      <c r="G7512" s="149"/>
      <c r="H7512" s="151"/>
      <c r="I7512" s="149"/>
      <c r="J7512" s="149"/>
      <c r="K7512" s="152"/>
      <c r="L7512" s="149"/>
      <c r="M7512" s="149"/>
      <c r="N7512" s="153"/>
      <c r="O7512" s="153"/>
      <c r="P7512" s="153"/>
    </row>
    <row r="7513" spans="1:16" x14ac:dyDescent="0.35">
      <c r="A7513" s="149"/>
      <c r="B7513" s="149"/>
      <c r="C7513" s="150"/>
      <c r="D7513" s="149"/>
      <c r="E7513" s="149"/>
      <c r="F7513" s="149"/>
      <c r="G7513" s="149"/>
      <c r="H7513" s="151"/>
      <c r="I7513" s="149"/>
      <c r="J7513" s="149"/>
      <c r="K7513" s="152"/>
      <c r="L7513" s="149"/>
      <c r="M7513" s="149"/>
      <c r="N7513" s="153"/>
      <c r="O7513" s="153"/>
      <c r="P7513" s="153"/>
    </row>
    <row r="7514" spans="1:16" x14ac:dyDescent="0.35">
      <c r="A7514" s="149"/>
      <c r="B7514" s="149"/>
      <c r="C7514" s="150"/>
      <c r="D7514" s="149"/>
      <c r="E7514" s="149"/>
      <c r="F7514" s="149"/>
      <c r="G7514" s="149"/>
      <c r="H7514" s="151"/>
      <c r="I7514" s="149"/>
      <c r="J7514" s="149"/>
      <c r="K7514" s="152"/>
      <c r="L7514" s="149"/>
      <c r="M7514" s="149"/>
      <c r="N7514" s="153"/>
      <c r="O7514" s="153"/>
      <c r="P7514" s="153"/>
    </row>
    <row r="7515" spans="1:16" x14ac:dyDescent="0.35">
      <c r="A7515" s="149"/>
      <c r="B7515" s="149"/>
      <c r="C7515" s="150"/>
      <c r="D7515" s="149"/>
      <c r="E7515" s="149"/>
      <c r="F7515" s="149"/>
      <c r="G7515" s="149"/>
      <c r="H7515" s="151"/>
      <c r="I7515" s="149"/>
      <c r="J7515" s="149"/>
      <c r="K7515" s="152"/>
      <c r="L7515" s="149"/>
      <c r="M7515" s="149"/>
      <c r="N7515" s="153"/>
      <c r="O7515" s="153"/>
      <c r="P7515" s="153"/>
    </row>
    <row r="7516" spans="1:16" x14ac:dyDescent="0.35">
      <c r="A7516" s="149"/>
      <c r="B7516" s="149"/>
      <c r="C7516" s="150"/>
      <c r="D7516" s="149"/>
      <c r="E7516" s="149"/>
      <c r="F7516" s="149"/>
      <c r="G7516" s="149"/>
      <c r="H7516" s="151"/>
      <c r="I7516" s="149"/>
      <c r="J7516" s="149"/>
      <c r="K7516" s="152"/>
      <c r="L7516" s="149"/>
      <c r="M7516" s="149"/>
      <c r="N7516" s="153"/>
      <c r="O7516" s="153"/>
      <c r="P7516" s="153"/>
    </row>
    <row r="7517" spans="1:16" x14ac:dyDescent="0.35">
      <c r="A7517" s="149"/>
      <c r="B7517" s="149"/>
      <c r="C7517" s="150"/>
      <c r="D7517" s="149"/>
      <c r="E7517" s="149"/>
      <c r="F7517" s="149"/>
      <c r="G7517" s="149"/>
      <c r="H7517" s="151"/>
      <c r="I7517" s="149"/>
      <c r="J7517" s="149"/>
      <c r="K7517" s="152"/>
      <c r="L7517" s="149"/>
      <c r="M7517" s="149"/>
      <c r="N7517" s="153"/>
      <c r="O7517" s="153"/>
      <c r="P7517" s="153"/>
    </row>
    <row r="7518" spans="1:16" x14ac:dyDescent="0.35">
      <c r="A7518" s="149"/>
      <c r="B7518" s="149"/>
      <c r="C7518" s="150"/>
      <c r="D7518" s="149"/>
      <c r="E7518" s="149"/>
      <c r="F7518" s="149"/>
      <c r="G7518" s="149"/>
      <c r="H7518" s="151"/>
      <c r="I7518" s="149"/>
      <c r="J7518" s="149"/>
      <c r="K7518" s="152"/>
      <c r="L7518" s="149"/>
      <c r="M7518" s="149"/>
      <c r="N7518" s="153"/>
      <c r="O7518" s="153"/>
      <c r="P7518" s="153"/>
    </row>
    <row r="7519" spans="1:16" x14ac:dyDescent="0.35">
      <c r="A7519" s="149"/>
      <c r="B7519" s="149"/>
      <c r="C7519" s="150"/>
      <c r="D7519" s="149"/>
      <c r="E7519" s="149"/>
      <c r="F7519" s="149"/>
      <c r="G7519" s="149"/>
      <c r="H7519" s="151"/>
      <c r="I7519" s="149"/>
      <c r="J7519" s="149"/>
      <c r="K7519" s="152"/>
      <c r="L7519" s="149"/>
      <c r="M7519" s="149"/>
      <c r="N7519" s="153"/>
      <c r="O7519" s="153"/>
      <c r="P7519" s="153"/>
    </row>
    <row r="7520" spans="1:16" x14ac:dyDescent="0.35">
      <c r="A7520" s="149"/>
      <c r="B7520" s="149"/>
      <c r="C7520" s="150"/>
      <c r="D7520" s="149"/>
      <c r="E7520" s="149"/>
      <c r="F7520" s="149"/>
      <c r="G7520" s="149"/>
      <c r="H7520" s="151"/>
      <c r="I7520" s="149"/>
      <c r="J7520" s="149"/>
      <c r="K7520" s="152"/>
      <c r="L7520" s="149"/>
      <c r="M7520" s="149"/>
      <c r="N7520" s="153"/>
      <c r="O7520" s="153"/>
      <c r="P7520" s="153"/>
    </row>
    <row r="7521" spans="1:16" x14ac:dyDescent="0.35">
      <c r="A7521" s="149"/>
      <c r="B7521" s="149"/>
      <c r="C7521" s="150"/>
      <c r="D7521" s="149"/>
      <c r="E7521" s="149"/>
      <c r="F7521" s="149"/>
      <c r="G7521" s="149"/>
      <c r="H7521" s="151"/>
      <c r="I7521" s="149"/>
      <c r="J7521" s="149"/>
      <c r="K7521" s="152"/>
      <c r="L7521" s="149"/>
      <c r="M7521" s="149"/>
      <c r="N7521" s="153"/>
      <c r="O7521" s="153"/>
      <c r="P7521" s="153"/>
    </row>
    <row r="7522" spans="1:16" x14ac:dyDescent="0.35">
      <c r="A7522" s="149"/>
      <c r="B7522" s="149"/>
      <c r="C7522" s="150"/>
      <c r="D7522" s="149"/>
      <c r="E7522" s="149"/>
      <c r="F7522" s="149"/>
      <c r="G7522" s="149"/>
      <c r="H7522" s="151"/>
      <c r="I7522" s="149"/>
      <c r="J7522" s="149"/>
      <c r="K7522" s="152"/>
      <c r="L7522" s="149"/>
      <c r="M7522" s="149"/>
      <c r="N7522" s="153"/>
      <c r="O7522" s="153"/>
      <c r="P7522" s="153"/>
    </row>
    <row r="7523" spans="1:16" x14ac:dyDescent="0.35">
      <c r="A7523" s="149"/>
      <c r="B7523" s="149"/>
      <c r="C7523" s="150"/>
      <c r="D7523" s="149"/>
      <c r="E7523" s="149"/>
      <c r="F7523" s="149"/>
      <c r="G7523" s="149"/>
      <c r="H7523" s="151"/>
      <c r="I7523" s="149"/>
      <c r="J7523" s="149"/>
      <c r="K7523" s="152"/>
      <c r="L7523" s="149"/>
      <c r="M7523" s="149"/>
      <c r="N7523" s="153"/>
      <c r="O7523" s="153"/>
      <c r="P7523" s="153"/>
    </row>
    <row r="7524" spans="1:16" x14ac:dyDescent="0.35">
      <c r="A7524" s="149"/>
      <c r="B7524" s="149"/>
      <c r="C7524" s="150"/>
      <c r="D7524" s="149"/>
      <c r="E7524" s="149"/>
      <c r="F7524" s="149"/>
      <c r="G7524" s="149"/>
      <c r="H7524" s="151"/>
      <c r="I7524" s="149"/>
      <c r="J7524" s="149"/>
      <c r="K7524" s="152"/>
      <c r="L7524" s="149"/>
      <c r="M7524" s="149"/>
      <c r="N7524" s="153"/>
      <c r="O7524" s="153"/>
      <c r="P7524" s="153"/>
    </row>
    <row r="7525" spans="1:16" x14ac:dyDescent="0.35">
      <c r="A7525" s="149"/>
      <c r="B7525" s="149"/>
      <c r="C7525" s="150"/>
      <c r="D7525" s="149"/>
      <c r="E7525" s="149"/>
      <c r="F7525" s="149"/>
      <c r="G7525" s="149"/>
      <c r="H7525" s="151"/>
      <c r="I7525" s="149"/>
      <c r="J7525" s="149"/>
      <c r="K7525" s="152"/>
      <c r="L7525" s="149"/>
      <c r="M7525" s="149"/>
      <c r="N7525" s="153"/>
      <c r="O7525" s="153"/>
      <c r="P7525" s="153"/>
    </row>
    <row r="7526" spans="1:16" x14ac:dyDescent="0.35">
      <c r="A7526" s="149"/>
      <c r="B7526" s="149"/>
      <c r="C7526" s="150"/>
      <c r="D7526" s="149"/>
      <c r="E7526" s="149"/>
      <c r="F7526" s="149"/>
      <c r="G7526" s="149"/>
      <c r="H7526" s="151"/>
      <c r="I7526" s="149"/>
      <c r="J7526" s="149"/>
      <c r="K7526" s="152"/>
      <c r="L7526" s="149"/>
      <c r="M7526" s="149"/>
      <c r="N7526" s="153"/>
      <c r="O7526" s="153"/>
      <c r="P7526" s="153"/>
    </row>
    <row r="7527" spans="1:16" x14ac:dyDescent="0.35">
      <c r="A7527" s="149"/>
      <c r="B7527" s="149"/>
      <c r="C7527" s="150"/>
      <c r="D7527" s="149"/>
      <c r="E7527" s="149"/>
      <c r="F7527" s="149"/>
      <c r="G7527" s="149"/>
      <c r="H7527" s="151"/>
      <c r="I7527" s="149"/>
      <c r="J7527" s="149"/>
      <c r="K7527" s="152"/>
      <c r="L7527" s="149"/>
      <c r="M7527" s="149"/>
      <c r="N7527" s="153"/>
      <c r="O7527" s="153"/>
      <c r="P7527" s="153"/>
    </row>
    <row r="7528" spans="1:16" x14ac:dyDescent="0.35">
      <c r="A7528" s="149"/>
      <c r="B7528" s="149"/>
      <c r="C7528" s="150"/>
      <c r="D7528" s="149"/>
      <c r="E7528" s="149"/>
      <c r="F7528" s="149"/>
      <c r="G7528" s="149"/>
      <c r="H7528" s="151"/>
      <c r="I7528" s="149"/>
      <c r="J7528" s="149"/>
      <c r="K7528" s="152"/>
      <c r="L7528" s="149"/>
      <c r="M7528" s="149"/>
      <c r="N7528" s="153"/>
      <c r="O7528" s="153"/>
      <c r="P7528" s="153"/>
    </row>
    <row r="7529" spans="1:16" x14ac:dyDescent="0.35">
      <c r="A7529" s="149"/>
      <c r="B7529" s="149"/>
      <c r="C7529" s="150"/>
      <c r="D7529" s="149"/>
      <c r="E7529" s="149"/>
      <c r="F7529" s="149"/>
      <c r="G7529" s="149"/>
      <c r="H7529" s="151"/>
      <c r="I7529" s="149"/>
      <c r="J7529" s="149"/>
      <c r="K7529" s="152"/>
      <c r="L7529" s="149"/>
      <c r="M7529" s="149"/>
      <c r="N7529" s="153"/>
      <c r="O7529" s="153"/>
      <c r="P7529" s="153"/>
    </row>
    <row r="7530" spans="1:16" x14ac:dyDescent="0.35">
      <c r="A7530" s="149"/>
      <c r="B7530" s="149"/>
      <c r="C7530" s="150"/>
      <c r="D7530" s="149"/>
      <c r="E7530" s="149"/>
      <c r="F7530" s="149"/>
      <c r="G7530" s="149"/>
      <c r="H7530" s="151"/>
      <c r="I7530" s="149"/>
      <c r="J7530" s="149"/>
      <c r="K7530" s="152"/>
      <c r="L7530" s="149"/>
      <c r="M7530" s="149"/>
      <c r="N7530" s="153"/>
      <c r="O7530" s="153"/>
      <c r="P7530" s="153"/>
    </row>
    <row r="7531" spans="1:16" x14ac:dyDescent="0.35">
      <c r="A7531" s="149"/>
      <c r="B7531" s="149"/>
      <c r="C7531" s="150"/>
      <c r="D7531" s="149"/>
      <c r="E7531" s="149"/>
      <c r="F7531" s="149"/>
      <c r="G7531" s="149"/>
      <c r="H7531" s="151"/>
      <c r="I7531" s="149"/>
      <c r="J7531" s="149"/>
      <c r="K7531" s="152"/>
      <c r="L7531" s="149"/>
      <c r="M7531" s="149"/>
      <c r="N7531" s="153"/>
      <c r="O7531" s="153"/>
      <c r="P7531" s="153"/>
    </row>
    <row r="7532" spans="1:16" x14ac:dyDescent="0.35">
      <c r="A7532" s="149"/>
      <c r="B7532" s="149"/>
      <c r="C7532" s="150"/>
      <c r="D7532" s="149"/>
      <c r="E7532" s="149"/>
      <c r="F7532" s="149"/>
      <c r="G7532" s="149"/>
      <c r="H7532" s="151"/>
      <c r="I7532" s="149"/>
      <c r="J7532" s="149"/>
      <c r="K7532" s="152"/>
      <c r="L7532" s="149"/>
      <c r="M7532" s="149"/>
      <c r="N7532" s="153"/>
      <c r="O7532" s="153"/>
      <c r="P7532" s="153"/>
    </row>
    <row r="7533" spans="1:16" x14ac:dyDescent="0.35">
      <c r="A7533" s="149"/>
      <c r="B7533" s="149"/>
      <c r="C7533" s="150"/>
      <c r="D7533" s="149"/>
      <c r="E7533" s="149"/>
      <c r="F7533" s="149"/>
      <c r="G7533" s="149"/>
      <c r="H7533" s="151"/>
      <c r="I7533" s="149"/>
      <c r="J7533" s="149"/>
      <c r="K7533" s="152"/>
      <c r="L7533" s="149"/>
      <c r="M7533" s="149"/>
      <c r="N7533" s="153"/>
      <c r="O7533" s="153"/>
      <c r="P7533" s="153"/>
    </row>
    <row r="7534" spans="1:16" x14ac:dyDescent="0.35">
      <c r="A7534" s="149"/>
      <c r="B7534" s="149"/>
      <c r="C7534" s="150"/>
      <c r="D7534" s="149"/>
      <c r="E7534" s="149"/>
      <c r="F7534" s="149"/>
      <c r="G7534" s="149"/>
      <c r="H7534" s="151"/>
      <c r="I7534" s="149"/>
      <c r="J7534" s="149"/>
      <c r="K7534" s="152"/>
      <c r="L7534" s="149"/>
      <c r="M7534" s="149"/>
      <c r="N7534" s="153"/>
      <c r="O7534" s="153"/>
      <c r="P7534" s="153"/>
    </row>
    <row r="7535" spans="1:16" x14ac:dyDescent="0.35">
      <c r="A7535" s="149"/>
      <c r="B7535" s="149"/>
      <c r="C7535" s="150"/>
      <c r="D7535" s="149"/>
      <c r="E7535" s="149"/>
      <c r="F7535" s="149"/>
      <c r="G7535" s="149"/>
      <c r="H7535" s="151"/>
      <c r="I7535" s="149"/>
      <c r="J7535" s="149"/>
      <c r="K7535" s="152"/>
      <c r="L7535" s="149"/>
      <c r="M7535" s="149"/>
      <c r="N7535" s="153"/>
      <c r="O7535" s="153"/>
      <c r="P7535" s="153"/>
    </row>
    <row r="7536" spans="1:16" x14ac:dyDescent="0.35">
      <c r="A7536" s="149"/>
      <c r="B7536" s="149"/>
      <c r="C7536" s="150"/>
      <c r="D7536" s="149"/>
      <c r="E7536" s="149"/>
      <c r="F7536" s="149"/>
      <c r="G7536" s="149"/>
      <c r="H7536" s="151"/>
      <c r="I7536" s="149"/>
      <c r="J7536" s="149"/>
      <c r="K7536" s="152"/>
      <c r="L7536" s="149"/>
      <c r="M7536" s="149"/>
      <c r="N7536" s="153"/>
      <c r="O7536" s="153"/>
      <c r="P7536" s="153"/>
    </row>
    <row r="7537" spans="1:16" x14ac:dyDescent="0.35">
      <c r="A7537" s="149"/>
      <c r="B7537" s="149"/>
      <c r="C7537" s="150"/>
      <c r="D7537" s="149"/>
      <c r="E7537" s="149"/>
      <c r="F7537" s="149"/>
      <c r="G7537" s="149"/>
      <c r="H7537" s="151"/>
      <c r="I7537" s="149"/>
      <c r="J7537" s="149"/>
      <c r="K7537" s="152"/>
      <c r="L7537" s="149"/>
      <c r="M7537" s="149"/>
      <c r="N7537" s="153"/>
      <c r="O7537" s="153"/>
      <c r="P7537" s="153"/>
    </row>
    <row r="7538" spans="1:16" x14ac:dyDescent="0.35">
      <c r="A7538" s="149"/>
      <c r="B7538" s="149"/>
      <c r="C7538" s="150"/>
      <c r="D7538" s="149"/>
      <c r="E7538" s="149"/>
      <c r="F7538" s="149"/>
      <c r="G7538" s="149"/>
      <c r="H7538" s="151"/>
      <c r="I7538" s="149"/>
      <c r="J7538" s="149"/>
      <c r="K7538" s="152"/>
      <c r="L7538" s="149"/>
      <c r="M7538" s="149"/>
      <c r="N7538" s="153"/>
      <c r="O7538" s="153"/>
      <c r="P7538" s="153"/>
    </row>
    <row r="7539" spans="1:16" x14ac:dyDescent="0.35">
      <c r="A7539" s="149"/>
      <c r="B7539" s="149"/>
      <c r="C7539" s="150"/>
      <c r="D7539" s="149"/>
      <c r="E7539" s="149"/>
      <c r="F7539" s="149"/>
      <c r="G7539" s="149"/>
      <c r="H7539" s="151"/>
      <c r="I7539" s="149"/>
      <c r="J7539" s="149"/>
      <c r="K7539" s="152"/>
      <c r="L7539" s="149"/>
      <c r="M7539" s="149"/>
      <c r="N7539" s="153"/>
      <c r="O7539" s="153"/>
      <c r="P7539" s="153"/>
    </row>
    <row r="7540" spans="1:16" x14ac:dyDescent="0.35">
      <c r="A7540" s="149"/>
      <c r="B7540" s="149"/>
      <c r="C7540" s="150"/>
      <c r="D7540" s="149"/>
      <c r="E7540" s="149"/>
      <c r="F7540" s="149"/>
      <c r="G7540" s="149"/>
      <c r="H7540" s="151"/>
      <c r="I7540" s="149"/>
      <c r="J7540" s="149"/>
      <c r="K7540" s="152"/>
      <c r="L7540" s="149"/>
      <c r="M7540" s="149"/>
      <c r="N7540" s="153"/>
      <c r="O7540" s="153"/>
      <c r="P7540" s="153"/>
    </row>
    <row r="7541" spans="1:16" x14ac:dyDescent="0.35">
      <c r="A7541" s="149"/>
      <c r="B7541" s="149"/>
      <c r="C7541" s="150"/>
      <c r="D7541" s="149"/>
      <c r="E7541" s="149"/>
      <c r="F7541" s="149"/>
      <c r="G7541" s="149"/>
      <c r="H7541" s="151"/>
      <c r="I7541" s="149"/>
      <c r="J7541" s="149"/>
      <c r="K7541" s="152"/>
      <c r="L7541" s="149"/>
      <c r="M7541" s="149"/>
      <c r="N7541" s="153"/>
      <c r="O7541" s="153"/>
      <c r="P7541" s="153"/>
    </row>
    <row r="7542" spans="1:16" x14ac:dyDescent="0.35">
      <c r="A7542" s="149"/>
      <c r="B7542" s="149"/>
      <c r="C7542" s="150"/>
      <c r="D7542" s="149"/>
      <c r="E7542" s="149"/>
      <c r="F7542" s="149"/>
      <c r="G7542" s="149"/>
      <c r="H7542" s="151"/>
      <c r="I7542" s="149"/>
      <c r="J7542" s="149"/>
      <c r="K7542" s="152"/>
      <c r="L7542" s="149"/>
      <c r="M7542" s="149"/>
      <c r="N7542" s="153"/>
      <c r="O7542" s="153"/>
      <c r="P7542" s="153"/>
    </row>
    <row r="7543" spans="1:16" x14ac:dyDescent="0.35">
      <c r="A7543" s="149"/>
      <c r="B7543" s="149"/>
      <c r="C7543" s="150"/>
      <c r="D7543" s="149"/>
      <c r="E7543" s="149"/>
      <c r="F7543" s="149"/>
      <c r="G7543" s="149"/>
      <c r="H7543" s="151"/>
      <c r="I7543" s="149"/>
      <c r="J7543" s="149"/>
      <c r="K7543" s="152"/>
      <c r="L7543" s="149"/>
      <c r="M7543" s="149"/>
      <c r="N7543" s="153"/>
      <c r="O7543" s="153"/>
      <c r="P7543" s="153"/>
    </row>
    <row r="7544" spans="1:16" x14ac:dyDescent="0.35">
      <c r="A7544" s="149"/>
      <c r="B7544" s="149"/>
      <c r="C7544" s="150"/>
      <c r="D7544" s="149"/>
      <c r="E7544" s="149"/>
      <c r="F7544" s="149"/>
      <c r="G7544" s="149"/>
      <c r="H7544" s="151"/>
      <c r="I7544" s="149"/>
      <c r="J7544" s="149"/>
      <c r="K7544" s="152"/>
      <c r="L7544" s="149"/>
      <c r="M7544" s="149"/>
      <c r="N7544" s="153"/>
      <c r="O7544" s="153"/>
      <c r="P7544" s="153"/>
    </row>
    <row r="7545" spans="1:16" x14ac:dyDescent="0.35">
      <c r="A7545" s="149"/>
      <c r="B7545" s="149"/>
      <c r="C7545" s="150"/>
      <c r="D7545" s="149"/>
      <c r="E7545" s="149"/>
      <c r="F7545" s="149"/>
      <c r="G7545" s="149"/>
      <c r="H7545" s="151"/>
      <c r="I7545" s="149"/>
      <c r="J7545" s="149"/>
      <c r="K7545" s="152"/>
      <c r="L7545" s="149"/>
      <c r="M7545" s="149"/>
      <c r="N7545" s="153"/>
      <c r="O7545" s="153"/>
      <c r="P7545" s="153"/>
    </row>
    <row r="7546" spans="1:16" x14ac:dyDescent="0.35">
      <c r="A7546" s="149"/>
      <c r="B7546" s="149"/>
      <c r="C7546" s="150"/>
      <c r="D7546" s="149"/>
      <c r="E7546" s="149"/>
      <c r="F7546" s="149"/>
      <c r="G7546" s="149"/>
      <c r="H7546" s="151"/>
      <c r="I7546" s="149"/>
      <c r="J7546" s="149"/>
      <c r="K7546" s="152"/>
      <c r="L7546" s="149"/>
      <c r="M7546" s="149"/>
      <c r="N7546" s="153"/>
      <c r="O7546" s="153"/>
      <c r="P7546" s="153"/>
    </row>
    <row r="7547" spans="1:16" x14ac:dyDescent="0.35">
      <c r="A7547" s="149"/>
      <c r="B7547" s="149"/>
      <c r="C7547" s="150"/>
      <c r="D7547" s="149"/>
      <c r="E7547" s="149"/>
      <c r="F7547" s="149"/>
      <c r="G7547" s="149"/>
      <c r="H7547" s="151"/>
      <c r="I7547" s="149"/>
      <c r="J7547" s="149"/>
      <c r="K7547" s="152"/>
      <c r="L7547" s="149"/>
      <c r="M7547" s="149"/>
      <c r="N7547" s="153"/>
      <c r="O7547" s="153"/>
      <c r="P7547" s="153"/>
    </row>
    <row r="7548" spans="1:16" x14ac:dyDescent="0.35">
      <c r="A7548" s="149"/>
      <c r="B7548" s="149"/>
      <c r="C7548" s="150"/>
      <c r="D7548" s="149"/>
      <c r="E7548" s="149"/>
      <c r="F7548" s="149"/>
      <c r="G7548" s="149"/>
      <c r="H7548" s="151"/>
      <c r="I7548" s="149"/>
      <c r="J7548" s="149"/>
      <c r="K7548" s="152"/>
      <c r="L7548" s="149"/>
      <c r="M7548" s="149"/>
      <c r="N7548" s="153"/>
      <c r="O7548" s="153"/>
      <c r="P7548" s="153"/>
    </row>
    <row r="7549" spans="1:16" x14ac:dyDescent="0.35">
      <c r="A7549" s="149"/>
      <c r="B7549" s="149"/>
      <c r="C7549" s="150"/>
      <c r="D7549" s="149"/>
      <c r="E7549" s="149"/>
      <c r="F7549" s="149"/>
      <c r="G7549" s="149"/>
      <c r="H7549" s="151"/>
      <c r="I7549" s="149"/>
      <c r="J7549" s="149"/>
      <c r="K7549" s="152"/>
      <c r="L7549" s="149"/>
      <c r="M7549" s="149"/>
      <c r="N7549" s="153"/>
      <c r="O7549" s="153"/>
      <c r="P7549" s="153"/>
    </row>
    <row r="7550" spans="1:16" x14ac:dyDescent="0.35">
      <c r="A7550" s="149"/>
      <c r="B7550" s="149"/>
      <c r="C7550" s="150"/>
      <c r="D7550" s="149"/>
      <c r="E7550" s="149"/>
      <c r="F7550" s="149"/>
      <c r="G7550" s="149"/>
      <c r="H7550" s="151"/>
      <c r="I7550" s="149"/>
      <c r="J7550" s="149"/>
      <c r="K7550" s="152"/>
      <c r="L7550" s="149"/>
      <c r="M7550" s="149"/>
      <c r="N7550" s="153"/>
      <c r="O7550" s="153"/>
      <c r="P7550" s="153"/>
    </row>
    <row r="7551" spans="1:16" x14ac:dyDescent="0.35">
      <c r="A7551" s="149"/>
      <c r="B7551" s="149"/>
      <c r="C7551" s="150"/>
      <c r="D7551" s="149"/>
      <c r="E7551" s="149"/>
      <c r="F7551" s="149"/>
      <c r="G7551" s="149"/>
      <c r="H7551" s="151"/>
      <c r="I7551" s="149"/>
      <c r="J7551" s="149"/>
      <c r="K7551" s="152"/>
      <c r="L7551" s="149"/>
      <c r="M7551" s="149"/>
      <c r="N7551" s="153"/>
      <c r="O7551" s="153"/>
      <c r="P7551" s="153"/>
    </row>
    <row r="7552" spans="1:16" x14ac:dyDescent="0.35">
      <c r="A7552" s="149"/>
      <c r="B7552" s="149"/>
      <c r="C7552" s="150"/>
      <c r="D7552" s="149"/>
      <c r="E7552" s="149"/>
      <c r="F7552" s="149"/>
      <c r="G7552" s="149"/>
      <c r="H7552" s="151"/>
      <c r="I7552" s="149"/>
      <c r="J7552" s="149"/>
      <c r="K7552" s="152"/>
      <c r="L7552" s="149"/>
      <c r="M7552" s="149"/>
      <c r="N7552" s="153"/>
      <c r="O7552" s="153"/>
      <c r="P7552" s="153"/>
    </row>
    <row r="7553" spans="1:16" x14ac:dyDescent="0.35">
      <c r="A7553" s="149"/>
      <c r="B7553" s="149"/>
      <c r="C7553" s="150"/>
      <c r="D7553" s="149"/>
      <c r="E7553" s="149"/>
      <c r="F7553" s="149"/>
      <c r="G7553" s="149"/>
      <c r="H7553" s="151"/>
      <c r="I7553" s="149"/>
      <c r="J7553" s="149"/>
      <c r="K7553" s="152"/>
      <c r="L7553" s="149"/>
      <c r="M7553" s="149"/>
      <c r="N7553" s="153"/>
      <c r="O7553" s="153"/>
      <c r="P7553" s="153"/>
    </row>
    <row r="7554" spans="1:16" x14ac:dyDescent="0.35">
      <c r="A7554" s="149"/>
      <c r="B7554" s="149"/>
      <c r="C7554" s="150"/>
      <c r="D7554" s="149"/>
      <c r="E7554" s="149"/>
      <c r="F7554" s="149"/>
      <c r="G7554" s="149"/>
      <c r="H7554" s="151"/>
      <c r="I7554" s="149"/>
      <c r="J7554" s="149"/>
      <c r="K7554" s="152"/>
      <c r="L7554" s="149"/>
      <c r="M7554" s="149"/>
      <c r="N7554" s="153"/>
      <c r="O7554" s="153"/>
      <c r="P7554" s="153"/>
    </row>
    <row r="7555" spans="1:16" x14ac:dyDescent="0.35">
      <c r="A7555" s="149"/>
      <c r="B7555" s="149"/>
      <c r="C7555" s="150"/>
      <c r="D7555" s="149"/>
      <c r="E7555" s="149"/>
      <c r="F7555" s="149"/>
      <c r="G7555" s="149"/>
      <c r="H7555" s="151"/>
      <c r="I7555" s="149"/>
      <c r="J7555" s="149"/>
      <c r="K7555" s="152"/>
      <c r="L7555" s="149"/>
      <c r="M7555" s="149"/>
      <c r="N7555" s="153"/>
      <c r="O7555" s="153"/>
      <c r="P7555" s="153"/>
    </row>
    <row r="7556" spans="1:16" x14ac:dyDescent="0.35">
      <c r="A7556" s="149"/>
      <c r="B7556" s="149"/>
      <c r="C7556" s="150"/>
      <c r="D7556" s="149"/>
      <c r="E7556" s="149"/>
      <c r="F7556" s="149"/>
      <c r="G7556" s="149"/>
      <c r="H7556" s="151"/>
      <c r="I7556" s="149"/>
      <c r="J7556" s="149"/>
      <c r="K7556" s="152"/>
      <c r="L7556" s="149"/>
      <c r="M7556" s="149"/>
      <c r="N7556" s="153"/>
      <c r="O7556" s="153"/>
      <c r="P7556" s="153"/>
    </row>
    <row r="7557" spans="1:16" x14ac:dyDescent="0.35">
      <c r="A7557" s="149"/>
      <c r="B7557" s="149"/>
      <c r="C7557" s="150"/>
      <c r="D7557" s="149"/>
      <c r="E7557" s="149"/>
      <c r="F7557" s="149"/>
      <c r="G7557" s="149"/>
      <c r="H7557" s="151"/>
      <c r="I7557" s="149"/>
      <c r="J7557" s="149"/>
      <c r="K7557" s="152"/>
      <c r="L7557" s="149"/>
      <c r="M7557" s="149"/>
      <c r="N7557" s="153"/>
      <c r="O7557" s="153"/>
      <c r="P7557" s="153"/>
    </row>
    <row r="7558" spans="1:16" x14ac:dyDescent="0.35">
      <c r="A7558" s="149"/>
      <c r="B7558" s="149"/>
      <c r="C7558" s="150"/>
      <c r="D7558" s="149"/>
      <c r="E7558" s="149"/>
      <c r="F7558" s="149"/>
      <c r="G7558" s="149"/>
      <c r="H7558" s="151"/>
      <c r="I7558" s="149"/>
      <c r="J7558" s="149"/>
      <c r="K7558" s="152"/>
      <c r="L7558" s="149"/>
      <c r="M7558" s="149"/>
      <c r="N7558" s="153"/>
      <c r="O7558" s="153"/>
      <c r="P7558" s="153"/>
    </row>
    <row r="7559" spans="1:16" x14ac:dyDescent="0.35">
      <c r="A7559" s="149"/>
      <c r="B7559" s="149"/>
      <c r="C7559" s="150"/>
      <c r="D7559" s="149"/>
      <c r="E7559" s="149"/>
      <c r="F7559" s="149"/>
      <c r="G7559" s="149"/>
      <c r="H7559" s="151"/>
      <c r="I7559" s="149"/>
      <c r="J7559" s="149"/>
      <c r="K7559" s="152"/>
      <c r="L7559" s="149"/>
      <c r="M7559" s="149"/>
      <c r="N7559" s="153"/>
      <c r="O7559" s="153"/>
      <c r="P7559" s="153"/>
    </row>
    <row r="7560" spans="1:16" x14ac:dyDescent="0.35">
      <c r="A7560" s="149"/>
      <c r="B7560" s="149"/>
      <c r="C7560" s="150"/>
      <c r="D7560" s="149"/>
      <c r="E7560" s="149"/>
      <c r="F7560" s="149"/>
      <c r="G7560" s="149"/>
      <c r="H7560" s="151"/>
      <c r="I7560" s="149"/>
      <c r="J7560" s="149"/>
      <c r="K7560" s="152"/>
      <c r="L7560" s="149"/>
      <c r="M7560" s="149"/>
      <c r="N7560" s="153"/>
      <c r="O7560" s="153"/>
      <c r="P7560" s="153"/>
    </row>
    <row r="7561" spans="1:16" x14ac:dyDescent="0.35">
      <c r="A7561" s="149"/>
      <c r="B7561" s="149"/>
      <c r="C7561" s="150"/>
      <c r="D7561" s="149"/>
      <c r="E7561" s="149"/>
      <c r="F7561" s="149"/>
      <c r="G7561" s="149"/>
      <c r="H7561" s="151"/>
      <c r="I7561" s="149"/>
      <c r="J7561" s="149"/>
      <c r="K7561" s="152"/>
      <c r="L7561" s="149"/>
      <c r="M7561" s="149"/>
      <c r="N7561" s="153"/>
      <c r="O7561" s="153"/>
      <c r="P7561" s="153"/>
    </row>
    <row r="7562" spans="1:16" x14ac:dyDescent="0.35">
      <c r="A7562" s="149"/>
      <c r="B7562" s="149"/>
      <c r="C7562" s="150"/>
      <c r="D7562" s="149"/>
      <c r="E7562" s="149"/>
      <c r="F7562" s="149"/>
      <c r="G7562" s="149"/>
      <c r="H7562" s="151"/>
      <c r="I7562" s="149"/>
      <c r="J7562" s="149"/>
      <c r="K7562" s="152"/>
      <c r="L7562" s="149"/>
      <c r="M7562" s="149"/>
      <c r="N7562" s="153"/>
      <c r="O7562" s="153"/>
      <c r="P7562" s="153"/>
    </row>
    <row r="7563" spans="1:16" x14ac:dyDescent="0.35">
      <c r="A7563" s="149"/>
      <c r="B7563" s="149"/>
      <c r="C7563" s="150"/>
      <c r="D7563" s="149"/>
      <c r="E7563" s="149"/>
      <c r="F7563" s="149"/>
      <c r="G7563" s="149"/>
      <c r="H7563" s="151"/>
      <c r="I7563" s="149"/>
      <c r="J7563" s="149"/>
      <c r="K7563" s="152"/>
      <c r="L7563" s="149"/>
      <c r="M7563" s="149"/>
      <c r="N7563" s="153"/>
      <c r="O7563" s="153"/>
      <c r="P7563" s="153"/>
    </row>
    <row r="7564" spans="1:16" x14ac:dyDescent="0.35">
      <c r="A7564" s="149"/>
      <c r="B7564" s="149"/>
      <c r="C7564" s="150"/>
      <c r="D7564" s="149"/>
      <c r="E7564" s="149"/>
      <c r="F7564" s="149"/>
      <c r="G7564" s="149"/>
      <c r="H7564" s="151"/>
      <c r="I7564" s="149"/>
      <c r="J7564" s="149"/>
      <c r="K7564" s="152"/>
      <c r="L7564" s="149"/>
      <c r="M7564" s="149"/>
      <c r="N7564" s="153"/>
      <c r="O7564" s="153"/>
      <c r="P7564" s="153"/>
    </row>
    <row r="7565" spans="1:16" x14ac:dyDescent="0.35">
      <c r="A7565" s="149"/>
      <c r="B7565" s="149"/>
      <c r="C7565" s="150"/>
      <c r="D7565" s="149"/>
      <c r="E7565" s="149"/>
      <c r="F7565" s="149"/>
      <c r="G7565" s="149"/>
      <c r="H7565" s="151"/>
      <c r="I7565" s="149"/>
      <c r="J7565" s="149"/>
      <c r="K7565" s="152"/>
      <c r="L7565" s="149"/>
      <c r="M7565" s="149"/>
      <c r="N7565" s="153"/>
      <c r="O7565" s="153"/>
      <c r="P7565" s="153"/>
    </row>
    <row r="7566" spans="1:16" x14ac:dyDescent="0.35">
      <c r="A7566" s="149"/>
      <c r="B7566" s="149"/>
      <c r="C7566" s="150"/>
      <c r="D7566" s="149"/>
      <c r="E7566" s="149"/>
      <c r="F7566" s="149"/>
      <c r="G7566" s="149"/>
      <c r="H7566" s="151"/>
      <c r="I7566" s="149"/>
      <c r="J7566" s="149"/>
      <c r="K7566" s="152"/>
      <c r="L7566" s="149"/>
      <c r="M7566" s="149"/>
      <c r="N7566" s="153"/>
      <c r="O7566" s="153"/>
      <c r="P7566" s="153"/>
    </row>
    <row r="7567" spans="1:16" x14ac:dyDescent="0.35">
      <c r="A7567" s="149"/>
      <c r="B7567" s="149"/>
      <c r="C7567" s="150"/>
      <c r="D7567" s="149"/>
      <c r="E7567" s="149"/>
      <c r="F7567" s="149"/>
      <c r="G7567" s="149"/>
      <c r="H7567" s="151"/>
      <c r="I7567" s="149"/>
      <c r="J7567" s="149"/>
      <c r="K7567" s="152"/>
      <c r="L7567" s="149"/>
      <c r="M7567" s="149"/>
      <c r="N7567" s="153"/>
      <c r="O7567" s="153"/>
      <c r="P7567" s="153"/>
    </row>
    <row r="7568" spans="1:16" x14ac:dyDescent="0.35">
      <c r="A7568" s="149"/>
      <c r="B7568" s="149"/>
      <c r="C7568" s="150"/>
      <c r="D7568" s="149"/>
      <c r="E7568" s="149"/>
      <c r="F7568" s="149"/>
      <c r="G7568" s="149"/>
      <c r="H7568" s="151"/>
      <c r="I7568" s="149"/>
      <c r="J7568" s="149"/>
      <c r="K7568" s="152"/>
      <c r="L7568" s="149"/>
      <c r="M7568" s="149"/>
      <c r="N7568" s="153"/>
      <c r="O7568" s="153"/>
      <c r="P7568" s="153"/>
    </row>
    <row r="7569" spans="1:16" x14ac:dyDescent="0.35">
      <c r="A7569" s="149"/>
      <c r="B7569" s="149"/>
      <c r="C7569" s="150"/>
      <c r="D7569" s="149"/>
      <c r="E7569" s="149"/>
      <c r="F7569" s="149"/>
      <c r="G7569" s="149"/>
      <c r="H7569" s="151"/>
      <c r="I7569" s="149"/>
      <c r="J7569" s="149"/>
      <c r="K7569" s="152"/>
      <c r="L7569" s="149"/>
      <c r="M7569" s="149"/>
      <c r="N7569" s="153"/>
      <c r="O7569" s="153"/>
      <c r="P7569" s="153"/>
    </row>
    <row r="7570" spans="1:16" x14ac:dyDescent="0.35">
      <c r="A7570" s="149"/>
      <c r="B7570" s="149"/>
      <c r="C7570" s="150"/>
      <c r="D7570" s="149"/>
      <c r="E7570" s="149"/>
      <c r="F7570" s="149"/>
      <c r="G7570" s="149"/>
      <c r="H7570" s="151"/>
      <c r="I7570" s="149"/>
      <c r="J7570" s="149"/>
      <c r="K7570" s="152"/>
      <c r="L7570" s="149"/>
      <c r="M7570" s="149"/>
      <c r="N7570" s="153"/>
      <c r="O7570" s="153"/>
      <c r="P7570" s="153"/>
    </row>
    <row r="7571" spans="1:16" x14ac:dyDescent="0.35">
      <c r="A7571" s="149"/>
      <c r="B7571" s="149"/>
      <c r="C7571" s="150"/>
      <c r="D7571" s="149"/>
      <c r="E7571" s="149"/>
      <c r="F7571" s="149"/>
      <c r="G7571" s="149"/>
      <c r="H7571" s="151"/>
      <c r="I7571" s="149"/>
      <c r="J7571" s="149"/>
      <c r="K7571" s="152"/>
      <c r="L7571" s="149"/>
      <c r="M7571" s="149"/>
      <c r="N7571" s="153"/>
      <c r="O7571" s="153"/>
      <c r="P7571" s="153"/>
    </row>
    <row r="7572" spans="1:16" x14ac:dyDescent="0.35">
      <c r="A7572" s="149"/>
      <c r="B7572" s="149"/>
      <c r="C7572" s="150"/>
      <c r="D7572" s="149"/>
      <c r="E7572" s="149"/>
      <c r="F7572" s="149"/>
      <c r="G7572" s="149"/>
      <c r="H7572" s="151"/>
      <c r="I7572" s="149"/>
      <c r="J7572" s="149"/>
      <c r="K7572" s="152"/>
      <c r="L7572" s="149"/>
      <c r="M7572" s="149"/>
      <c r="N7572" s="153"/>
      <c r="O7572" s="153"/>
      <c r="P7572" s="153"/>
    </row>
    <row r="7573" spans="1:16" x14ac:dyDescent="0.35">
      <c r="A7573" s="149"/>
      <c r="B7573" s="149"/>
      <c r="C7573" s="150"/>
      <c r="D7573" s="149"/>
      <c r="E7573" s="149"/>
      <c r="F7573" s="149"/>
      <c r="G7573" s="149"/>
      <c r="H7573" s="151"/>
      <c r="I7573" s="149"/>
      <c r="J7573" s="149"/>
      <c r="K7573" s="152"/>
      <c r="L7573" s="149"/>
      <c r="M7573" s="149"/>
      <c r="N7573" s="153"/>
      <c r="O7573" s="153"/>
      <c r="P7573" s="153"/>
    </row>
    <row r="7574" spans="1:16" x14ac:dyDescent="0.35">
      <c r="A7574" s="149"/>
      <c r="B7574" s="149"/>
      <c r="C7574" s="150"/>
      <c r="D7574" s="149"/>
      <c r="E7574" s="149"/>
      <c r="F7574" s="149"/>
      <c r="G7574" s="149"/>
      <c r="H7574" s="151"/>
      <c r="I7574" s="149"/>
      <c r="J7574" s="149"/>
      <c r="K7574" s="152"/>
      <c r="L7574" s="149"/>
      <c r="M7574" s="149"/>
      <c r="N7574" s="153"/>
      <c r="O7574" s="153"/>
      <c r="P7574" s="153"/>
    </row>
    <row r="7575" spans="1:16" x14ac:dyDescent="0.35">
      <c r="A7575" s="149"/>
      <c r="B7575" s="149"/>
      <c r="C7575" s="150"/>
      <c r="D7575" s="149"/>
      <c r="E7575" s="149"/>
      <c r="F7575" s="149"/>
      <c r="G7575" s="149"/>
      <c r="H7575" s="151"/>
      <c r="I7575" s="149"/>
      <c r="J7575" s="149"/>
      <c r="K7575" s="152"/>
      <c r="L7575" s="149"/>
      <c r="M7575" s="149"/>
      <c r="N7575" s="153"/>
      <c r="O7575" s="153"/>
      <c r="P7575" s="153"/>
    </row>
    <row r="7576" spans="1:16" x14ac:dyDescent="0.35">
      <c r="A7576" s="149"/>
      <c r="B7576" s="149"/>
      <c r="C7576" s="150"/>
      <c r="D7576" s="149"/>
      <c r="E7576" s="149"/>
      <c r="F7576" s="149"/>
      <c r="G7576" s="149"/>
      <c r="H7576" s="151"/>
      <c r="I7576" s="149"/>
      <c r="J7576" s="149"/>
      <c r="K7576" s="152"/>
      <c r="L7576" s="149"/>
      <c r="M7576" s="149"/>
      <c r="N7576" s="153"/>
      <c r="O7576" s="153"/>
      <c r="P7576" s="153"/>
    </row>
    <row r="7577" spans="1:16" x14ac:dyDescent="0.35">
      <c r="A7577" s="149"/>
      <c r="B7577" s="149"/>
      <c r="C7577" s="150"/>
      <c r="D7577" s="149"/>
      <c r="E7577" s="149"/>
      <c r="F7577" s="149"/>
      <c r="G7577" s="149"/>
      <c r="H7577" s="151"/>
      <c r="I7577" s="149"/>
      <c r="J7577" s="149"/>
      <c r="K7577" s="152"/>
      <c r="L7577" s="149"/>
      <c r="M7577" s="149"/>
      <c r="N7577" s="153"/>
      <c r="O7577" s="153"/>
      <c r="P7577" s="153"/>
    </row>
    <row r="7578" spans="1:16" x14ac:dyDescent="0.35">
      <c r="A7578" s="149"/>
      <c r="B7578" s="149"/>
      <c r="C7578" s="150"/>
      <c r="D7578" s="149"/>
      <c r="E7578" s="149"/>
      <c r="F7578" s="149"/>
      <c r="G7578" s="149"/>
      <c r="H7578" s="151"/>
      <c r="I7578" s="149"/>
      <c r="J7578" s="149"/>
      <c r="K7578" s="152"/>
      <c r="L7578" s="149"/>
      <c r="M7578" s="149"/>
      <c r="N7578" s="153"/>
      <c r="O7578" s="153"/>
      <c r="P7578" s="153"/>
    </row>
    <row r="7579" spans="1:16" x14ac:dyDescent="0.35">
      <c r="A7579" s="149"/>
      <c r="B7579" s="149"/>
      <c r="C7579" s="150"/>
      <c r="D7579" s="149"/>
      <c r="E7579" s="149"/>
      <c r="F7579" s="149"/>
      <c r="G7579" s="149"/>
      <c r="H7579" s="151"/>
      <c r="I7579" s="149"/>
      <c r="J7579" s="149"/>
      <c r="K7579" s="152"/>
      <c r="L7579" s="149"/>
      <c r="M7579" s="149"/>
      <c r="N7579" s="153"/>
      <c r="O7579" s="153"/>
      <c r="P7579" s="153"/>
    </row>
    <row r="7580" spans="1:16" x14ac:dyDescent="0.35">
      <c r="A7580" s="149"/>
      <c r="B7580" s="149"/>
      <c r="C7580" s="150"/>
      <c r="D7580" s="149"/>
      <c r="E7580" s="149"/>
      <c r="F7580" s="149"/>
      <c r="G7580" s="149"/>
      <c r="H7580" s="151"/>
      <c r="I7580" s="149"/>
      <c r="J7580" s="149"/>
      <c r="K7580" s="152"/>
      <c r="L7580" s="149"/>
      <c r="M7580" s="149"/>
      <c r="N7580" s="153"/>
      <c r="O7580" s="153"/>
      <c r="P7580" s="153"/>
    </row>
    <row r="7581" spans="1:16" x14ac:dyDescent="0.35">
      <c r="A7581" s="149"/>
      <c r="B7581" s="149"/>
      <c r="C7581" s="150"/>
      <c r="D7581" s="149"/>
      <c r="E7581" s="149"/>
      <c r="F7581" s="149"/>
      <c r="G7581" s="149"/>
      <c r="H7581" s="151"/>
      <c r="I7581" s="149"/>
      <c r="J7581" s="149"/>
      <c r="K7581" s="152"/>
      <c r="L7581" s="149"/>
      <c r="M7581" s="149"/>
      <c r="N7581" s="153"/>
      <c r="O7581" s="153"/>
      <c r="P7581" s="153"/>
    </row>
    <row r="7582" spans="1:16" x14ac:dyDescent="0.35">
      <c r="A7582" s="149"/>
      <c r="B7582" s="149"/>
      <c r="C7582" s="150"/>
      <c r="D7582" s="149"/>
      <c r="E7582" s="149"/>
      <c r="F7582" s="149"/>
      <c r="G7582" s="149"/>
      <c r="H7582" s="151"/>
      <c r="I7582" s="149"/>
      <c r="J7582" s="149"/>
      <c r="K7582" s="152"/>
      <c r="L7582" s="149"/>
      <c r="M7582" s="149"/>
      <c r="N7582" s="153"/>
      <c r="O7582" s="153"/>
      <c r="P7582" s="153"/>
    </row>
    <row r="7583" spans="1:16" x14ac:dyDescent="0.35">
      <c r="A7583" s="149"/>
      <c r="B7583" s="149"/>
      <c r="C7583" s="150"/>
      <c r="D7583" s="149"/>
      <c r="E7583" s="149"/>
      <c r="F7583" s="149"/>
      <c r="G7583" s="149"/>
      <c r="H7583" s="151"/>
      <c r="I7583" s="149"/>
      <c r="J7583" s="149"/>
      <c r="K7583" s="152"/>
      <c r="L7583" s="149"/>
      <c r="M7583" s="149"/>
      <c r="N7583" s="153"/>
      <c r="O7583" s="153"/>
      <c r="P7583" s="153"/>
    </row>
    <row r="7584" spans="1:16" x14ac:dyDescent="0.35">
      <c r="A7584" s="149"/>
      <c r="B7584" s="149"/>
      <c r="C7584" s="150"/>
      <c r="D7584" s="149"/>
      <c r="E7584" s="149"/>
      <c r="F7584" s="149"/>
      <c r="G7584" s="149"/>
      <c r="H7584" s="151"/>
      <c r="I7584" s="149"/>
      <c r="J7584" s="149"/>
      <c r="K7584" s="152"/>
      <c r="L7584" s="149"/>
      <c r="M7584" s="149"/>
      <c r="N7584" s="153"/>
      <c r="O7584" s="153"/>
      <c r="P7584" s="153"/>
    </row>
    <row r="7585" spans="1:16" x14ac:dyDescent="0.35">
      <c r="A7585" s="149"/>
      <c r="B7585" s="149"/>
      <c r="C7585" s="150"/>
      <c r="D7585" s="149"/>
      <c r="E7585" s="149"/>
      <c r="F7585" s="149"/>
      <c r="G7585" s="149"/>
      <c r="H7585" s="151"/>
      <c r="I7585" s="149"/>
      <c r="J7585" s="149"/>
      <c r="K7585" s="152"/>
      <c r="L7585" s="149"/>
      <c r="M7585" s="149"/>
      <c r="N7585" s="153"/>
      <c r="O7585" s="153"/>
      <c r="P7585" s="153"/>
    </row>
    <row r="7586" spans="1:16" x14ac:dyDescent="0.35">
      <c r="A7586" s="149"/>
      <c r="B7586" s="149"/>
      <c r="C7586" s="150"/>
      <c r="D7586" s="149"/>
      <c r="E7586" s="149"/>
      <c r="F7586" s="149"/>
      <c r="G7586" s="149"/>
      <c r="H7586" s="151"/>
      <c r="I7586" s="149"/>
      <c r="J7586" s="149"/>
      <c r="K7586" s="152"/>
      <c r="L7586" s="149"/>
      <c r="M7586" s="149"/>
      <c r="N7586" s="153"/>
      <c r="O7586" s="153"/>
      <c r="P7586" s="153"/>
    </row>
    <row r="7587" spans="1:16" x14ac:dyDescent="0.35">
      <c r="A7587" s="149"/>
      <c r="B7587" s="149"/>
      <c r="C7587" s="150"/>
      <c r="D7587" s="149"/>
      <c r="E7587" s="149"/>
      <c r="F7587" s="149"/>
      <c r="G7587" s="149"/>
      <c r="H7587" s="151"/>
      <c r="I7587" s="149"/>
      <c r="J7587" s="149"/>
      <c r="K7587" s="152"/>
      <c r="L7587" s="149"/>
      <c r="M7587" s="149"/>
      <c r="N7587" s="153"/>
      <c r="O7587" s="153"/>
      <c r="P7587" s="153"/>
    </row>
    <row r="7588" spans="1:16" x14ac:dyDescent="0.35">
      <c r="A7588" s="149"/>
      <c r="B7588" s="149"/>
      <c r="C7588" s="150"/>
      <c r="D7588" s="149"/>
      <c r="E7588" s="149"/>
      <c r="F7588" s="149"/>
      <c r="G7588" s="149"/>
      <c r="H7588" s="151"/>
      <c r="I7588" s="149"/>
      <c r="J7588" s="149"/>
      <c r="K7588" s="152"/>
      <c r="L7588" s="149"/>
      <c r="M7588" s="149"/>
      <c r="N7588" s="153"/>
      <c r="O7588" s="153"/>
      <c r="P7588" s="153"/>
    </row>
    <row r="7589" spans="1:16" x14ac:dyDescent="0.35">
      <c r="A7589" s="149"/>
      <c r="B7589" s="149"/>
      <c r="C7589" s="150"/>
      <c r="D7589" s="149"/>
      <c r="E7589" s="149"/>
      <c r="F7589" s="149"/>
      <c r="G7589" s="149"/>
      <c r="H7589" s="151"/>
      <c r="I7589" s="149"/>
      <c r="J7589" s="149"/>
      <c r="K7589" s="152"/>
      <c r="L7589" s="149"/>
      <c r="M7589" s="149"/>
      <c r="N7589" s="153"/>
      <c r="O7589" s="153"/>
      <c r="P7589" s="153"/>
    </row>
    <row r="7590" spans="1:16" x14ac:dyDescent="0.35">
      <c r="A7590" s="149"/>
      <c r="B7590" s="149"/>
      <c r="C7590" s="150"/>
      <c r="D7590" s="149"/>
      <c r="E7590" s="149"/>
      <c r="F7590" s="149"/>
      <c r="G7590" s="149"/>
      <c r="H7590" s="151"/>
      <c r="I7590" s="149"/>
      <c r="J7590" s="149"/>
      <c r="K7590" s="152"/>
      <c r="L7590" s="149"/>
      <c r="M7590" s="149"/>
      <c r="N7590" s="153"/>
      <c r="O7590" s="153"/>
      <c r="P7590" s="153"/>
    </row>
    <row r="7591" spans="1:16" x14ac:dyDescent="0.35">
      <c r="A7591" s="149"/>
      <c r="B7591" s="149"/>
      <c r="C7591" s="150"/>
      <c r="D7591" s="149"/>
      <c r="E7591" s="149"/>
      <c r="F7591" s="149"/>
      <c r="G7591" s="149"/>
      <c r="H7591" s="151"/>
      <c r="I7591" s="149"/>
      <c r="J7591" s="149"/>
      <c r="K7591" s="152"/>
      <c r="L7591" s="149"/>
      <c r="M7591" s="149"/>
      <c r="N7591" s="153"/>
      <c r="O7591" s="153"/>
      <c r="P7591" s="153"/>
    </row>
    <row r="7592" spans="1:16" x14ac:dyDescent="0.35">
      <c r="A7592" s="149"/>
      <c r="B7592" s="149"/>
      <c r="C7592" s="150"/>
      <c r="D7592" s="149"/>
      <c r="E7592" s="149"/>
      <c r="F7592" s="149"/>
      <c r="G7592" s="149"/>
      <c r="H7592" s="151"/>
      <c r="I7592" s="149"/>
      <c r="J7592" s="149"/>
      <c r="K7592" s="152"/>
      <c r="L7592" s="149"/>
      <c r="M7592" s="149"/>
      <c r="N7592" s="153"/>
      <c r="O7592" s="153"/>
      <c r="P7592" s="153"/>
    </row>
    <row r="7593" spans="1:16" x14ac:dyDescent="0.35">
      <c r="A7593" s="149"/>
      <c r="B7593" s="149"/>
      <c r="C7593" s="150"/>
      <c r="D7593" s="149"/>
      <c r="E7593" s="149"/>
      <c r="F7593" s="149"/>
      <c r="G7593" s="149"/>
      <c r="H7593" s="151"/>
      <c r="I7593" s="149"/>
      <c r="J7593" s="149"/>
      <c r="K7593" s="152"/>
      <c r="L7593" s="149"/>
      <c r="M7593" s="149"/>
      <c r="N7593" s="153"/>
      <c r="O7593" s="153"/>
      <c r="P7593" s="153"/>
    </row>
    <row r="7594" spans="1:16" x14ac:dyDescent="0.35">
      <c r="A7594" s="149"/>
      <c r="B7594" s="149"/>
      <c r="C7594" s="150"/>
      <c r="D7594" s="149"/>
      <c r="E7594" s="149"/>
      <c r="F7594" s="149"/>
      <c r="G7594" s="149"/>
      <c r="H7594" s="151"/>
      <c r="I7594" s="149"/>
      <c r="J7594" s="149"/>
      <c r="K7594" s="152"/>
      <c r="L7594" s="149"/>
      <c r="M7594" s="149"/>
      <c r="N7594" s="153"/>
      <c r="O7594" s="153"/>
      <c r="P7594" s="153"/>
    </row>
    <row r="7595" spans="1:16" x14ac:dyDescent="0.35">
      <c r="A7595" s="149"/>
      <c r="B7595" s="149"/>
      <c r="C7595" s="150"/>
      <c r="D7595" s="149"/>
      <c r="E7595" s="149"/>
      <c r="F7595" s="149"/>
      <c r="G7595" s="149"/>
      <c r="H7595" s="151"/>
      <c r="I7595" s="149"/>
      <c r="J7595" s="149"/>
      <c r="K7595" s="152"/>
      <c r="L7595" s="149"/>
      <c r="M7595" s="149"/>
      <c r="N7595" s="153"/>
      <c r="O7595" s="153"/>
      <c r="P7595" s="153"/>
    </row>
    <row r="7596" spans="1:16" x14ac:dyDescent="0.35">
      <c r="A7596" s="149"/>
      <c r="B7596" s="149"/>
      <c r="C7596" s="150"/>
      <c r="D7596" s="149"/>
      <c r="E7596" s="149"/>
      <c r="F7596" s="149"/>
      <c r="G7596" s="149"/>
      <c r="H7596" s="151"/>
      <c r="I7596" s="149"/>
      <c r="J7596" s="149"/>
      <c r="K7596" s="152"/>
      <c r="L7596" s="149"/>
      <c r="M7596" s="149"/>
      <c r="N7596" s="153"/>
      <c r="O7596" s="153"/>
      <c r="P7596" s="153"/>
    </row>
    <row r="7597" spans="1:16" x14ac:dyDescent="0.35">
      <c r="A7597" s="149"/>
      <c r="B7597" s="149"/>
      <c r="C7597" s="150"/>
      <c r="D7597" s="149"/>
      <c r="E7597" s="149"/>
      <c r="F7597" s="149"/>
      <c r="G7597" s="149"/>
      <c r="H7597" s="151"/>
      <c r="I7597" s="149"/>
      <c r="J7597" s="149"/>
      <c r="K7597" s="152"/>
      <c r="L7597" s="149"/>
      <c r="M7597" s="149"/>
      <c r="N7597" s="153"/>
      <c r="O7597" s="153"/>
      <c r="P7597" s="153"/>
    </row>
    <row r="7598" spans="1:16" x14ac:dyDescent="0.35">
      <c r="A7598" s="149"/>
      <c r="B7598" s="149"/>
      <c r="C7598" s="150"/>
      <c r="D7598" s="149"/>
      <c r="E7598" s="149"/>
      <c r="F7598" s="149"/>
      <c r="G7598" s="149"/>
      <c r="H7598" s="151"/>
      <c r="I7598" s="149"/>
      <c r="J7598" s="149"/>
      <c r="K7598" s="152"/>
      <c r="L7598" s="149"/>
      <c r="M7598" s="149"/>
      <c r="N7598" s="153"/>
      <c r="O7598" s="153"/>
      <c r="P7598" s="153"/>
    </row>
    <row r="7599" spans="1:16" x14ac:dyDescent="0.35">
      <c r="A7599" s="149"/>
      <c r="B7599" s="149"/>
      <c r="C7599" s="150"/>
      <c r="D7599" s="149"/>
      <c r="E7599" s="149"/>
      <c r="F7599" s="149"/>
      <c r="G7599" s="149"/>
      <c r="H7599" s="151"/>
      <c r="I7599" s="149"/>
      <c r="J7599" s="149"/>
      <c r="K7599" s="152"/>
      <c r="L7599" s="149"/>
      <c r="M7599" s="149"/>
      <c r="N7599" s="153"/>
      <c r="O7599" s="153"/>
      <c r="P7599" s="153"/>
    </row>
    <row r="7600" spans="1:16" x14ac:dyDescent="0.35">
      <c r="A7600" s="149"/>
      <c r="B7600" s="149"/>
      <c r="C7600" s="150"/>
      <c r="D7600" s="149"/>
      <c r="E7600" s="149"/>
      <c r="F7600" s="149"/>
      <c r="G7600" s="149"/>
      <c r="H7600" s="151"/>
      <c r="I7600" s="149"/>
      <c r="J7600" s="149"/>
      <c r="K7600" s="152"/>
      <c r="L7600" s="149"/>
      <c r="M7600" s="149"/>
      <c r="N7600" s="153"/>
      <c r="O7600" s="153"/>
      <c r="P7600" s="153"/>
    </row>
    <row r="7601" spans="1:16" x14ac:dyDescent="0.35">
      <c r="A7601" s="149"/>
      <c r="B7601" s="149"/>
      <c r="C7601" s="150"/>
      <c r="D7601" s="149"/>
      <c r="E7601" s="149"/>
      <c r="F7601" s="149"/>
      <c r="G7601" s="149"/>
      <c r="H7601" s="151"/>
      <c r="I7601" s="149"/>
      <c r="J7601" s="149"/>
      <c r="K7601" s="152"/>
      <c r="L7601" s="149"/>
      <c r="M7601" s="149"/>
      <c r="N7601" s="153"/>
      <c r="O7601" s="153"/>
      <c r="P7601" s="153"/>
    </row>
    <row r="7602" spans="1:16" x14ac:dyDescent="0.35">
      <c r="A7602" s="149"/>
      <c r="B7602" s="149"/>
      <c r="C7602" s="150"/>
      <c r="D7602" s="149"/>
      <c r="E7602" s="149"/>
      <c r="F7602" s="149"/>
      <c r="G7602" s="149"/>
      <c r="H7602" s="151"/>
      <c r="I7602" s="149"/>
      <c r="J7602" s="149"/>
      <c r="K7602" s="152"/>
      <c r="L7602" s="149"/>
      <c r="M7602" s="149"/>
      <c r="N7602" s="153"/>
      <c r="O7602" s="153"/>
      <c r="P7602" s="153"/>
    </row>
    <row r="7603" spans="1:16" x14ac:dyDescent="0.35">
      <c r="A7603" s="149"/>
      <c r="B7603" s="149"/>
      <c r="C7603" s="150"/>
      <c r="D7603" s="149"/>
      <c r="E7603" s="149"/>
      <c r="F7603" s="149"/>
      <c r="G7603" s="149"/>
      <c r="H7603" s="151"/>
      <c r="I7603" s="149"/>
      <c r="J7603" s="149"/>
      <c r="K7603" s="152"/>
      <c r="L7603" s="149"/>
      <c r="M7603" s="149"/>
      <c r="N7603" s="153"/>
      <c r="O7603" s="153"/>
      <c r="P7603" s="153"/>
    </row>
    <row r="7604" spans="1:16" x14ac:dyDescent="0.35">
      <c r="A7604" s="149"/>
      <c r="B7604" s="149"/>
      <c r="C7604" s="150"/>
      <c r="D7604" s="149"/>
      <c r="E7604" s="149"/>
      <c r="F7604" s="149"/>
      <c r="G7604" s="149"/>
      <c r="H7604" s="151"/>
      <c r="I7604" s="149"/>
      <c r="J7604" s="149"/>
      <c r="K7604" s="152"/>
      <c r="L7604" s="149"/>
      <c r="M7604" s="149"/>
      <c r="N7604" s="153"/>
      <c r="O7604" s="153"/>
      <c r="P7604" s="153"/>
    </row>
    <row r="7605" spans="1:16" x14ac:dyDescent="0.35">
      <c r="A7605" s="149"/>
      <c r="B7605" s="149"/>
      <c r="C7605" s="150"/>
      <c r="D7605" s="149"/>
      <c r="E7605" s="149"/>
      <c r="F7605" s="149"/>
      <c r="G7605" s="149"/>
      <c r="H7605" s="151"/>
      <c r="I7605" s="149"/>
      <c r="J7605" s="149"/>
      <c r="K7605" s="152"/>
      <c r="L7605" s="149"/>
      <c r="M7605" s="149"/>
      <c r="N7605" s="153"/>
      <c r="O7605" s="153"/>
      <c r="P7605" s="153"/>
    </row>
    <row r="7606" spans="1:16" x14ac:dyDescent="0.35">
      <c r="A7606" s="149"/>
      <c r="B7606" s="149"/>
      <c r="C7606" s="150"/>
      <c r="D7606" s="149"/>
      <c r="E7606" s="149"/>
      <c r="F7606" s="149"/>
      <c r="G7606" s="149"/>
      <c r="H7606" s="151"/>
      <c r="I7606" s="149"/>
      <c r="J7606" s="149"/>
      <c r="K7606" s="152"/>
      <c r="L7606" s="149"/>
      <c r="M7606" s="149"/>
      <c r="N7606" s="153"/>
      <c r="O7606" s="153"/>
      <c r="P7606" s="153"/>
    </row>
    <row r="7607" spans="1:16" x14ac:dyDescent="0.35">
      <c r="A7607" s="149"/>
      <c r="B7607" s="149"/>
      <c r="C7607" s="150"/>
      <c r="D7607" s="149"/>
      <c r="E7607" s="149"/>
      <c r="F7607" s="149"/>
      <c r="G7607" s="149"/>
      <c r="H7607" s="151"/>
      <c r="I7607" s="149"/>
      <c r="J7607" s="149"/>
      <c r="K7607" s="152"/>
      <c r="L7607" s="149"/>
      <c r="M7607" s="149"/>
      <c r="N7607" s="153"/>
      <c r="O7607" s="153"/>
      <c r="P7607" s="153"/>
    </row>
    <row r="7608" spans="1:16" x14ac:dyDescent="0.35">
      <c r="A7608" s="149"/>
      <c r="B7608" s="149"/>
      <c r="C7608" s="150"/>
      <c r="D7608" s="149"/>
      <c r="E7608" s="149"/>
      <c r="F7608" s="149"/>
      <c r="G7608" s="149"/>
      <c r="H7608" s="151"/>
      <c r="I7608" s="149"/>
      <c r="J7608" s="149"/>
      <c r="K7608" s="152"/>
      <c r="L7608" s="149"/>
      <c r="M7608" s="149"/>
      <c r="N7608" s="153"/>
      <c r="O7608" s="153"/>
      <c r="P7608" s="153"/>
    </row>
    <row r="7609" spans="1:16" x14ac:dyDescent="0.35">
      <c r="A7609" s="149"/>
      <c r="B7609" s="149"/>
      <c r="C7609" s="150"/>
      <c r="D7609" s="149"/>
      <c r="E7609" s="149"/>
      <c r="F7609" s="149"/>
      <c r="G7609" s="149"/>
      <c r="H7609" s="151"/>
      <c r="I7609" s="149"/>
      <c r="J7609" s="149"/>
      <c r="K7609" s="152"/>
      <c r="L7609" s="149"/>
      <c r="M7609" s="149"/>
      <c r="N7609" s="153"/>
      <c r="O7609" s="153"/>
      <c r="P7609" s="153"/>
    </row>
    <row r="7610" spans="1:16" x14ac:dyDescent="0.35">
      <c r="A7610" s="149"/>
      <c r="B7610" s="149"/>
      <c r="C7610" s="150"/>
      <c r="D7610" s="149"/>
      <c r="E7610" s="149"/>
      <c r="F7610" s="149"/>
      <c r="G7610" s="149"/>
      <c r="H7610" s="151"/>
      <c r="I7610" s="149"/>
      <c r="J7610" s="149"/>
      <c r="K7610" s="152"/>
      <c r="L7610" s="149"/>
      <c r="M7610" s="149"/>
      <c r="N7610" s="153"/>
      <c r="O7610" s="153"/>
      <c r="P7610" s="153"/>
    </row>
    <row r="7611" spans="1:16" x14ac:dyDescent="0.35">
      <c r="A7611" s="149"/>
      <c r="B7611" s="149"/>
      <c r="C7611" s="150"/>
      <c r="D7611" s="149"/>
      <c r="E7611" s="149"/>
      <c r="F7611" s="149"/>
      <c r="G7611" s="149"/>
      <c r="H7611" s="151"/>
      <c r="I7611" s="149"/>
      <c r="J7611" s="149"/>
      <c r="K7611" s="152"/>
      <c r="L7611" s="149"/>
      <c r="M7611" s="149"/>
      <c r="N7611" s="153"/>
      <c r="O7611" s="153"/>
      <c r="P7611" s="153"/>
    </row>
    <row r="7612" spans="1:16" x14ac:dyDescent="0.35">
      <c r="A7612" s="149"/>
      <c r="B7612" s="149"/>
      <c r="C7612" s="150"/>
      <c r="D7612" s="149"/>
      <c r="E7612" s="149"/>
      <c r="F7612" s="149"/>
      <c r="G7612" s="149"/>
      <c r="H7612" s="151"/>
      <c r="I7612" s="149"/>
      <c r="J7612" s="149"/>
      <c r="K7612" s="152"/>
      <c r="L7612" s="149"/>
      <c r="M7612" s="149"/>
      <c r="N7612" s="153"/>
      <c r="O7612" s="153"/>
      <c r="P7612" s="153"/>
    </row>
    <row r="7613" spans="1:16" x14ac:dyDescent="0.35">
      <c r="A7613" s="149"/>
      <c r="B7613" s="149"/>
      <c r="C7613" s="150"/>
      <c r="D7613" s="149"/>
      <c r="E7613" s="149"/>
      <c r="F7613" s="149"/>
      <c r="G7613" s="149"/>
      <c r="H7613" s="151"/>
      <c r="I7613" s="149"/>
      <c r="J7613" s="149"/>
      <c r="K7613" s="152"/>
      <c r="L7613" s="149"/>
      <c r="M7613" s="149"/>
      <c r="N7613" s="153"/>
      <c r="O7613" s="153"/>
      <c r="P7613" s="153"/>
    </row>
    <row r="7614" spans="1:16" x14ac:dyDescent="0.35">
      <c r="A7614" s="149"/>
      <c r="B7614" s="149"/>
      <c r="C7614" s="150"/>
      <c r="D7614" s="149"/>
      <c r="E7614" s="149"/>
      <c r="F7614" s="149"/>
      <c r="G7614" s="149"/>
      <c r="H7614" s="151"/>
      <c r="I7614" s="149"/>
      <c r="J7614" s="149"/>
      <c r="K7614" s="152"/>
      <c r="L7614" s="149"/>
      <c r="M7614" s="149"/>
      <c r="N7614" s="153"/>
      <c r="O7614" s="153"/>
      <c r="P7614" s="153"/>
    </row>
    <row r="7615" spans="1:16" x14ac:dyDescent="0.35">
      <c r="A7615" s="149"/>
      <c r="B7615" s="149"/>
      <c r="C7615" s="150"/>
      <c r="D7615" s="149"/>
      <c r="E7615" s="149"/>
      <c r="F7615" s="149"/>
      <c r="G7615" s="149"/>
      <c r="H7615" s="151"/>
      <c r="I7615" s="149"/>
      <c r="J7615" s="149"/>
      <c r="K7615" s="152"/>
      <c r="L7615" s="149"/>
      <c r="M7615" s="149"/>
      <c r="N7615" s="153"/>
      <c r="O7615" s="153"/>
      <c r="P7615" s="153"/>
    </row>
    <row r="7616" spans="1:16" x14ac:dyDescent="0.35">
      <c r="A7616" s="149"/>
      <c r="B7616" s="149"/>
      <c r="C7616" s="150"/>
      <c r="D7616" s="149"/>
      <c r="E7616" s="149"/>
      <c r="F7616" s="149"/>
      <c r="G7616" s="149"/>
      <c r="H7616" s="151"/>
      <c r="I7616" s="149"/>
      <c r="J7616" s="149"/>
      <c r="K7616" s="152"/>
      <c r="L7616" s="149"/>
      <c r="M7616" s="149"/>
      <c r="N7616" s="153"/>
      <c r="O7616" s="153"/>
      <c r="P7616" s="153"/>
    </row>
    <row r="7617" spans="1:16" x14ac:dyDescent="0.35">
      <c r="A7617" s="149"/>
      <c r="B7617" s="149"/>
      <c r="C7617" s="150"/>
      <c r="D7617" s="149"/>
      <c r="E7617" s="149"/>
      <c r="F7617" s="149"/>
      <c r="G7617" s="149"/>
      <c r="H7617" s="151"/>
      <c r="I7617" s="149"/>
      <c r="J7617" s="149"/>
      <c r="K7617" s="152"/>
      <c r="L7617" s="149"/>
      <c r="M7617" s="149"/>
      <c r="N7617" s="153"/>
      <c r="O7617" s="153"/>
      <c r="P7617" s="153"/>
    </row>
    <row r="7618" spans="1:16" x14ac:dyDescent="0.35">
      <c r="A7618" s="149"/>
      <c r="B7618" s="149"/>
      <c r="C7618" s="150"/>
      <c r="D7618" s="149"/>
      <c r="E7618" s="149"/>
      <c r="F7618" s="149"/>
      <c r="G7618" s="149"/>
      <c r="H7618" s="151"/>
      <c r="I7618" s="149"/>
      <c r="J7618" s="149"/>
      <c r="K7618" s="152"/>
      <c r="L7618" s="149"/>
      <c r="M7618" s="149"/>
      <c r="N7618" s="153"/>
      <c r="O7618" s="153"/>
      <c r="P7618" s="153"/>
    </row>
    <row r="7619" spans="1:16" x14ac:dyDescent="0.35">
      <c r="A7619" s="149"/>
      <c r="B7619" s="149"/>
      <c r="C7619" s="150"/>
      <c r="D7619" s="149"/>
      <c r="E7619" s="149"/>
      <c r="F7619" s="149"/>
      <c r="G7619" s="149"/>
      <c r="H7619" s="151"/>
      <c r="I7619" s="149"/>
      <c r="J7619" s="149"/>
      <c r="K7619" s="152"/>
      <c r="L7619" s="149"/>
      <c r="M7619" s="149"/>
      <c r="N7619" s="153"/>
      <c r="O7619" s="153"/>
      <c r="P7619" s="153"/>
    </row>
    <row r="7620" spans="1:16" x14ac:dyDescent="0.35">
      <c r="A7620" s="149"/>
      <c r="B7620" s="149"/>
      <c r="C7620" s="150"/>
      <c r="D7620" s="149"/>
      <c r="E7620" s="149"/>
      <c r="F7620" s="149"/>
      <c r="G7620" s="149"/>
      <c r="H7620" s="151"/>
      <c r="I7620" s="149"/>
      <c r="J7620" s="149"/>
      <c r="K7620" s="152"/>
      <c r="L7620" s="149"/>
      <c r="M7620" s="149"/>
      <c r="N7620" s="153"/>
      <c r="O7620" s="153"/>
      <c r="P7620" s="153"/>
    </row>
    <row r="7621" spans="1:16" x14ac:dyDescent="0.35">
      <c r="A7621" s="149"/>
      <c r="B7621" s="149"/>
      <c r="C7621" s="150"/>
      <c r="D7621" s="149"/>
      <c r="E7621" s="149"/>
      <c r="F7621" s="149"/>
      <c r="G7621" s="149"/>
      <c r="H7621" s="151"/>
      <c r="I7621" s="149"/>
      <c r="J7621" s="149"/>
      <c r="K7621" s="152"/>
      <c r="L7621" s="149"/>
      <c r="M7621" s="149"/>
      <c r="N7621" s="153"/>
      <c r="O7621" s="153"/>
      <c r="P7621" s="153"/>
    </row>
    <row r="7622" spans="1:16" x14ac:dyDescent="0.35">
      <c r="A7622" s="149"/>
      <c r="B7622" s="149"/>
      <c r="C7622" s="150"/>
      <c r="D7622" s="149"/>
      <c r="E7622" s="149"/>
      <c r="F7622" s="149"/>
      <c r="G7622" s="149"/>
      <c r="H7622" s="151"/>
      <c r="I7622" s="149"/>
      <c r="J7622" s="149"/>
      <c r="K7622" s="152"/>
      <c r="L7622" s="149"/>
      <c r="M7622" s="149"/>
      <c r="N7622" s="153"/>
      <c r="O7622" s="153"/>
      <c r="P7622" s="153"/>
    </row>
    <row r="7623" spans="1:16" x14ac:dyDescent="0.35">
      <c r="A7623" s="149"/>
      <c r="B7623" s="149"/>
      <c r="C7623" s="150"/>
      <c r="D7623" s="149"/>
      <c r="E7623" s="149"/>
      <c r="F7623" s="149"/>
      <c r="G7623" s="149"/>
      <c r="H7623" s="151"/>
      <c r="I7623" s="149"/>
      <c r="J7623" s="149"/>
      <c r="K7623" s="152"/>
      <c r="L7623" s="149"/>
      <c r="M7623" s="149"/>
      <c r="N7623" s="153"/>
      <c r="O7623" s="153"/>
      <c r="P7623" s="153"/>
    </row>
    <row r="7624" spans="1:16" x14ac:dyDescent="0.35">
      <c r="A7624" s="149"/>
      <c r="B7624" s="149"/>
      <c r="C7624" s="150"/>
      <c r="D7624" s="149"/>
      <c r="E7624" s="149"/>
      <c r="F7624" s="149"/>
      <c r="G7624" s="149"/>
      <c r="H7624" s="151"/>
      <c r="I7624" s="149"/>
      <c r="J7624" s="149"/>
      <c r="K7624" s="152"/>
      <c r="L7624" s="149"/>
      <c r="M7624" s="149"/>
      <c r="N7624" s="153"/>
      <c r="O7624" s="153"/>
      <c r="P7624" s="153"/>
    </row>
    <row r="7625" spans="1:16" x14ac:dyDescent="0.35">
      <c r="A7625" s="149"/>
      <c r="B7625" s="149"/>
      <c r="C7625" s="150"/>
      <c r="D7625" s="149"/>
      <c r="E7625" s="149"/>
      <c r="F7625" s="149"/>
      <c r="G7625" s="149"/>
      <c r="H7625" s="151"/>
      <c r="I7625" s="149"/>
      <c r="J7625" s="149"/>
      <c r="K7625" s="152"/>
      <c r="L7625" s="149"/>
      <c r="M7625" s="149"/>
      <c r="N7625" s="153"/>
      <c r="O7625" s="153"/>
      <c r="P7625" s="153"/>
    </row>
    <row r="7626" spans="1:16" x14ac:dyDescent="0.35">
      <c r="A7626" s="149"/>
      <c r="B7626" s="149"/>
      <c r="C7626" s="150"/>
      <c r="D7626" s="149"/>
      <c r="E7626" s="149"/>
      <c r="F7626" s="149"/>
      <c r="G7626" s="149"/>
      <c r="H7626" s="151"/>
      <c r="I7626" s="149"/>
      <c r="J7626" s="149"/>
      <c r="K7626" s="152"/>
      <c r="L7626" s="149"/>
      <c r="M7626" s="149"/>
      <c r="N7626" s="153"/>
      <c r="O7626" s="153"/>
      <c r="P7626" s="153"/>
    </row>
    <row r="7627" spans="1:16" x14ac:dyDescent="0.35">
      <c r="A7627" s="149"/>
      <c r="B7627" s="149"/>
      <c r="C7627" s="150"/>
      <c r="D7627" s="149"/>
      <c r="E7627" s="149"/>
      <c r="F7627" s="149"/>
      <c r="G7627" s="149"/>
      <c r="H7627" s="151"/>
      <c r="I7627" s="149"/>
      <c r="J7627" s="149"/>
      <c r="K7627" s="152"/>
      <c r="L7627" s="149"/>
      <c r="M7627" s="149"/>
      <c r="N7627" s="153"/>
      <c r="O7627" s="153"/>
      <c r="P7627" s="153"/>
    </row>
    <row r="7628" spans="1:16" x14ac:dyDescent="0.35">
      <c r="A7628" s="149"/>
      <c r="B7628" s="149"/>
      <c r="C7628" s="150"/>
      <c r="D7628" s="149"/>
      <c r="E7628" s="149"/>
      <c r="F7628" s="149"/>
      <c r="G7628" s="149"/>
      <c r="H7628" s="151"/>
      <c r="I7628" s="149"/>
      <c r="J7628" s="149"/>
      <c r="K7628" s="152"/>
      <c r="L7628" s="149"/>
      <c r="M7628" s="149"/>
      <c r="N7628" s="153"/>
      <c r="O7628" s="153"/>
      <c r="P7628" s="153"/>
    </row>
    <row r="7629" spans="1:16" x14ac:dyDescent="0.35">
      <c r="A7629" s="149"/>
      <c r="B7629" s="149"/>
      <c r="C7629" s="150"/>
      <c r="D7629" s="149"/>
      <c r="E7629" s="149"/>
      <c r="F7629" s="149"/>
      <c r="G7629" s="149"/>
      <c r="H7629" s="151"/>
      <c r="I7629" s="149"/>
      <c r="J7629" s="149"/>
      <c r="K7629" s="152"/>
      <c r="L7629" s="149"/>
      <c r="M7629" s="149"/>
      <c r="N7629" s="153"/>
      <c r="O7629" s="153"/>
      <c r="P7629" s="153"/>
    </row>
    <row r="7630" spans="1:16" x14ac:dyDescent="0.35">
      <c r="A7630" s="149"/>
      <c r="B7630" s="149"/>
      <c r="C7630" s="150"/>
      <c r="D7630" s="149"/>
      <c r="E7630" s="149"/>
      <c r="F7630" s="149"/>
      <c r="G7630" s="149"/>
      <c r="H7630" s="151"/>
      <c r="I7630" s="149"/>
      <c r="J7630" s="149"/>
      <c r="K7630" s="152"/>
      <c r="L7630" s="149"/>
      <c r="M7630" s="149"/>
      <c r="N7630" s="153"/>
      <c r="O7630" s="153"/>
      <c r="P7630" s="153"/>
    </row>
    <row r="7631" spans="1:16" x14ac:dyDescent="0.35">
      <c r="A7631" s="149"/>
      <c r="B7631" s="149"/>
      <c r="C7631" s="150"/>
      <c r="D7631" s="149"/>
      <c r="E7631" s="149"/>
      <c r="F7631" s="149"/>
      <c r="G7631" s="149"/>
      <c r="H7631" s="151"/>
      <c r="I7631" s="149"/>
      <c r="J7631" s="149"/>
      <c r="K7631" s="152"/>
      <c r="L7631" s="149"/>
      <c r="M7631" s="149"/>
      <c r="N7631" s="153"/>
      <c r="O7631" s="153"/>
      <c r="P7631" s="153"/>
    </row>
    <row r="7632" spans="1:16" x14ac:dyDescent="0.35">
      <c r="A7632" s="149"/>
      <c r="B7632" s="149"/>
      <c r="C7632" s="150"/>
      <c r="D7632" s="149"/>
      <c r="E7632" s="149"/>
      <c r="F7632" s="149"/>
      <c r="G7632" s="149"/>
      <c r="H7632" s="151"/>
      <c r="I7632" s="149"/>
      <c r="J7632" s="149"/>
      <c r="K7632" s="152"/>
      <c r="L7632" s="149"/>
      <c r="M7632" s="149"/>
      <c r="N7632" s="153"/>
      <c r="O7632" s="153"/>
      <c r="P7632" s="153"/>
    </row>
    <row r="7633" spans="1:16" x14ac:dyDescent="0.35">
      <c r="A7633" s="149"/>
      <c r="B7633" s="149"/>
      <c r="C7633" s="150"/>
      <c r="D7633" s="149"/>
      <c r="E7633" s="149"/>
      <c r="F7633" s="149"/>
      <c r="G7633" s="149"/>
      <c r="H7633" s="151"/>
      <c r="I7633" s="149"/>
      <c r="J7633" s="149"/>
      <c r="K7633" s="152"/>
      <c r="L7633" s="149"/>
      <c r="M7633" s="149"/>
      <c r="N7633" s="153"/>
      <c r="O7633" s="153"/>
      <c r="P7633" s="153"/>
    </row>
    <row r="7634" spans="1:16" x14ac:dyDescent="0.35">
      <c r="A7634" s="149"/>
      <c r="B7634" s="149"/>
      <c r="C7634" s="150"/>
      <c r="D7634" s="149"/>
      <c r="E7634" s="149"/>
      <c r="F7634" s="149"/>
      <c r="G7634" s="149"/>
      <c r="H7634" s="151"/>
      <c r="I7634" s="149"/>
      <c r="J7634" s="149"/>
      <c r="K7634" s="152"/>
      <c r="L7634" s="149"/>
      <c r="M7634" s="149"/>
      <c r="N7634" s="153"/>
      <c r="O7634" s="153"/>
      <c r="P7634" s="153"/>
    </row>
    <row r="7635" spans="1:16" x14ac:dyDescent="0.35">
      <c r="A7635" s="149"/>
      <c r="B7635" s="149"/>
      <c r="C7635" s="150"/>
      <c r="D7635" s="149"/>
      <c r="E7635" s="149"/>
      <c r="F7635" s="149"/>
      <c r="G7635" s="149"/>
      <c r="H7635" s="151"/>
      <c r="I7635" s="149"/>
      <c r="J7635" s="149"/>
      <c r="K7635" s="152"/>
      <c r="L7635" s="149"/>
      <c r="M7635" s="149"/>
      <c r="N7635" s="153"/>
      <c r="O7635" s="153"/>
      <c r="P7635" s="153"/>
    </row>
    <row r="7636" spans="1:16" x14ac:dyDescent="0.35">
      <c r="A7636" s="149"/>
      <c r="B7636" s="149"/>
      <c r="C7636" s="150"/>
      <c r="D7636" s="149"/>
      <c r="E7636" s="149"/>
      <c r="F7636" s="149"/>
      <c r="G7636" s="149"/>
      <c r="H7636" s="151"/>
      <c r="I7636" s="149"/>
      <c r="J7636" s="149"/>
      <c r="K7636" s="152"/>
      <c r="L7636" s="149"/>
      <c r="M7636" s="149"/>
      <c r="N7636" s="153"/>
      <c r="O7636" s="153"/>
      <c r="P7636" s="153"/>
    </row>
    <row r="7637" spans="1:16" x14ac:dyDescent="0.35">
      <c r="A7637" s="149"/>
      <c r="B7637" s="149"/>
      <c r="C7637" s="150"/>
      <c r="D7637" s="149"/>
      <c r="E7637" s="149"/>
      <c r="F7637" s="149"/>
      <c r="G7637" s="149"/>
      <c r="H7637" s="151"/>
      <c r="I7637" s="149"/>
      <c r="J7637" s="149"/>
      <c r="K7637" s="152"/>
      <c r="L7637" s="149"/>
      <c r="M7637" s="149"/>
      <c r="N7637" s="153"/>
      <c r="O7637" s="153"/>
      <c r="P7637" s="153"/>
    </row>
    <row r="7638" spans="1:16" x14ac:dyDescent="0.35">
      <c r="A7638" s="149"/>
      <c r="B7638" s="149"/>
      <c r="C7638" s="150"/>
      <c r="D7638" s="149"/>
      <c r="E7638" s="149"/>
      <c r="F7638" s="149"/>
      <c r="G7638" s="149"/>
      <c r="H7638" s="151"/>
      <c r="I7638" s="149"/>
      <c r="J7638" s="149"/>
      <c r="K7638" s="152"/>
      <c r="L7638" s="149"/>
      <c r="M7638" s="149"/>
      <c r="N7638" s="153"/>
      <c r="O7638" s="153"/>
      <c r="P7638" s="153"/>
    </row>
    <row r="7639" spans="1:16" x14ac:dyDescent="0.35">
      <c r="A7639" s="149"/>
      <c r="B7639" s="149"/>
      <c r="C7639" s="150"/>
      <c r="D7639" s="149"/>
      <c r="E7639" s="149"/>
      <c r="F7639" s="149"/>
      <c r="G7639" s="149"/>
      <c r="H7639" s="151"/>
      <c r="I7639" s="149"/>
      <c r="J7639" s="149"/>
      <c r="K7639" s="152"/>
      <c r="L7639" s="149"/>
      <c r="M7639" s="149"/>
      <c r="N7639" s="153"/>
      <c r="O7639" s="153"/>
      <c r="P7639" s="153"/>
    </row>
    <row r="7640" spans="1:16" x14ac:dyDescent="0.35">
      <c r="A7640" s="149"/>
      <c r="B7640" s="149"/>
      <c r="C7640" s="150"/>
      <c r="D7640" s="149"/>
      <c r="E7640" s="149"/>
      <c r="F7640" s="149"/>
      <c r="G7640" s="149"/>
      <c r="H7640" s="151"/>
      <c r="I7640" s="149"/>
      <c r="J7640" s="149"/>
      <c r="K7640" s="152"/>
      <c r="L7640" s="149"/>
      <c r="M7640" s="149"/>
      <c r="N7640" s="153"/>
      <c r="O7640" s="153"/>
      <c r="P7640" s="153"/>
    </row>
    <row r="7641" spans="1:16" x14ac:dyDescent="0.35">
      <c r="A7641" s="149"/>
      <c r="B7641" s="149"/>
      <c r="C7641" s="150"/>
      <c r="D7641" s="149"/>
      <c r="E7641" s="149"/>
      <c r="F7641" s="149"/>
      <c r="G7641" s="149"/>
      <c r="H7641" s="151"/>
      <c r="I7641" s="149"/>
      <c r="J7641" s="149"/>
      <c r="K7641" s="152"/>
      <c r="L7641" s="149"/>
      <c r="M7641" s="149"/>
      <c r="N7641" s="153"/>
      <c r="O7641" s="153"/>
      <c r="P7641" s="153"/>
    </row>
    <row r="7642" spans="1:16" x14ac:dyDescent="0.35">
      <c r="A7642" s="149"/>
      <c r="B7642" s="149"/>
      <c r="C7642" s="150"/>
      <c r="D7642" s="149"/>
      <c r="E7642" s="149"/>
      <c r="F7642" s="149"/>
      <c r="G7642" s="149"/>
      <c r="H7642" s="151"/>
      <c r="I7642" s="149"/>
      <c r="J7642" s="149"/>
      <c r="K7642" s="152"/>
      <c r="L7642" s="149"/>
      <c r="M7642" s="149"/>
      <c r="N7642" s="153"/>
      <c r="O7642" s="153"/>
      <c r="P7642" s="153"/>
    </row>
    <row r="7643" spans="1:16" x14ac:dyDescent="0.35">
      <c r="A7643" s="149"/>
      <c r="B7643" s="149"/>
      <c r="C7643" s="150"/>
      <c r="D7643" s="149"/>
      <c r="E7643" s="149"/>
      <c r="F7643" s="149"/>
      <c r="G7643" s="149"/>
      <c r="H7643" s="151"/>
      <c r="I7643" s="149"/>
      <c r="J7643" s="149"/>
      <c r="K7643" s="152"/>
      <c r="L7643" s="149"/>
      <c r="M7643" s="149"/>
      <c r="N7643" s="153"/>
      <c r="O7643" s="153"/>
      <c r="P7643" s="153"/>
    </row>
    <row r="7644" spans="1:16" x14ac:dyDescent="0.35">
      <c r="A7644" s="149"/>
      <c r="B7644" s="149"/>
      <c r="C7644" s="150"/>
      <c r="D7644" s="149"/>
      <c r="E7644" s="149"/>
      <c r="F7644" s="149"/>
      <c r="G7644" s="149"/>
      <c r="H7644" s="151"/>
      <c r="I7644" s="149"/>
      <c r="J7644" s="149"/>
      <c r="K7644" s="152"/>
      <c r="L7644" s="149"/>
      <c r="M7644" s="149"/>
      <c r="N7644" s="153"/>
      <c r="O7644" s="153"/>
      <c r="P7644" s="153"/>
    </row>
    <row r="7645" spans="1:16" x14ac:dyDescent="0.35">
      <c r="A7645" s="149"/>
      <c r="B7645" s="149"/>
      <c r="C7645" s="150"/>
      <c r="D7645" s="149"/>
      <c r="E7645" s="149"/>
      <c r="F7645" s="149"/>
      <c r="G7645" s="149"/>
      <c r="H7645" s="151"/>
      <c r="I7645" s="149"/>
      <c r="J7645" s="149"/>
      <c r="K7645" s="152"/>
      <c r="L7645" s="149"/>
      <c r="M7645" s="149"/>
      <c r="N7645" s="153"/>
      <c r="O7645" s="153"/>
      <c r="P7645" s="153"/>
    </row>
    <row r="7646" spans="1:16" x14ac:dyDescent="0.35">
      <c r="A7646" s="149"/>
      <c r="B7646" s="149"/>
      <c r="C7646" s="150"/>
      <c r="D7646" s="149"/>
      <c r="E7646" s="149"/>
      <c r="F7646" s="149"/>
      <c r="G7646" s="149"/>
      <c r="H7646" s="151"/>
      <c r="I7646" s="149"/>
      <c r="J7646" s="149"/>
      <c r="K7646" s="152"/>
      <c r="L7646" s="149"/>
      <c r="M7646" s="149"/>
      <c r="N7646" s="153"/>
      <c r="O7646" s="153"/>
      <c r="P7646" s="153"/>
    </row>
    <row r="7647" spans="1:16" x14ac:dyDescent="0.35">
      <c r="A7647" s="149"/>
      <c r="B7647" s="149"/>
      <c r="C7647" s="150"/>
      <c r="D7647" s="149"/>
      <c r="E7647" s="149"/>
      <c r="F7647" s="149"/>
      <c r="G7647" s="149"/>
      <c r="H7647" s="151"/>
      <c r="I7647" s="149"/>
      <c r="J7647" s="149"/>
      <c r="K7647" s="152"/>
      <c r="L7647" s="149"/>
      <c r="M7647" s="149"/>
      <c r="N7647" s="153"/>
      <c r="O7647" s="153"/>
      <c r="P7647" s="153"/>
    </row>
    <row r="7648" spans="1:16" x14ac:dyDescent="0.35">
      <c r="A7648" s="149"/>
      <c r="B7648" s="149"/>
      <c r="C7648" s="150"/>
      <c r="D7648" s="149"/>
      <c r="E7648" s="149"/>
      <c r="F7648" s="149"/>
      <c r="G7648" s="149"/>
      <c r="H7648" s="151"/>
      <c r="I7648" s="149"/>
      <c r="J7648" s="149"/>
      <c r="K7648" s="152"/>
      <c r="L7648" s="149"/>
      <c r="M7648" s="149"/>
      <c r="N7648" s="153"/>
      <c r="O7648" s="153"/>
      <c r="P7648" s="153"/>
    </row>
    <row r="7649" spans="1:16" x14ac:dyDescent="0.35">
      <c r="A7649" s="149"/>
      <c r="B7649" s="149"/>
      <c r="C7649" s="150"/>
      <c r="D7649" s="149"/>
      <c r="E7649" s="149"/>
      <c r="F7649" s="149"/>
      <c r="G7649" s="149"/>
      <c r="H7649" s="151"/>
      <c r="I7649" s="149"/>
      <c r="J7649" s="149"/>
      <c r="K7649" s="152"/>
      <c r="L7649" s="149"/>
      <c r="M7649" s="149"/>
      <c r="N7649" s="153"/>
      <c r="O7649" s="153"/>
      <c r="P7649" s="153"/>
    </row>
    <row r="7650" spans="1:16" x14ac:dyDescent="0.35">
      <c r="A7650" s="149"/>
      <c r="B7650" s="149"/>
      <c r="C7650" s="150"/>
      <c r="D7650" s="149"/>
      <c r="E7650" s="149"/>
      <c r="F7650" s="149"/>
      <c r="G7650" s="149"/>
      <c r="H7650" s="151"/>
      <c r="I7650" s="149"/>
      <c r="J7650" s="149"/>
      <c r="K7650" s="152"/>
      <c r="L7650" s="149"/>
      <c r="M7650" s="149"/>
      <c r="N7650" s="153"/>
      <c r="O7650" s="153"/>
      <c r="P7650" s="153"/>
    </row>
    <row r="7651" spans="1:16" x14ac:dyDescent="0.35">
      <c r="A7651" s="149"/>
      <c r="B7651" s="149"/>
      <c r="C7651" s="150"/>
      <c r="D7651" s="149"/>
      <c r="E7651" s="149"/>
      <c r="F7651" s="149"/>
      <c r="G7651" s="149"/>
      <c r="H7651" s="151"/>
      <c r="I7651" s="149"/>
      <c r="J7651" s="149"/>
      <c r="K7651" s="152"/>
      <c r="L7651" s="149"/>
      <c r="M7651" s="149"/>
      <c r="N7651" s="153"/>
      <c r="O7651" s="153"/>
      <c r="P7651" s="153"/>
    </row>
    <row r="7652" spans="1:16" x14ac:dyDescent="0.35">
      <c r="A7652" s="149"/>
      <c r="B7652" s="149"/>
      <c r="C7652" s="150"/>
      <c r="D7652" s="149"/>
      <c r="E7652" s="149"/>
      <c r="F7652" s="149"/>
      <c r="G7652" s="149"/>
      <c r="H7652" s="151"/>
      <c r="I7652" s="149"/>
      <c r="J7652" s="149"/>
      <c r="K7652" s="152"/>
      <c r="L7652" s="149"/>
      <c r="M7652" s="149"/>
      <c r="N7652" s="153"/>
      <c r="O7652" s="153"/>
      <c r="P7652" s="153"/>
    </row>
    <row r="7653" spans="1:16" x14ac:dyDescent="0.35">
      <c r="A7653" s="149"/>
      <c r="B7653" s="149"/>
      <c r="C7653" s="150"/>
      <c r="D7653" s="149"/>
      <c r="E7653" s="149"/>
      <c r="F7653" s="149"/>
      <c r="G7653" s="149"/>
      <c r="H7653" s="151"/>
      <c r="I7653" s="149"/>
      <c r="J7653" s="149"/>
      <c r="K7653" s="152"/>
      <c r="L7653" s="149"/>
      <c r="M7653" s="149"/>
      <c r="N7653" s="153"/>
      <c r="O7653" s="153"/>
      <c r="P7653" s="153"/>
    </row>
    <row r="7654" spans="1:16" x14ac:dyDescent="0.35">
      <c r="A7654" s="149"/>
      <c r="B7654" s="149"/>
      <c r="C7654" s="150"/>
      <c r="D7654" s="149"/>
      <c r="E7654" s="149"/>
      <c r="F7654" s="149"/>
      <c r="G7654" s="149"/>
      <c r="H7654" s="151"/>
      <c r="I7654" s="149"/>
      <c r="J7654" s="149"/>
      <c r="K7654" s="152"/>
      <c r="L7654" s="149"/>
      <c r="M7654" s="149"/>
      <c r="N7654" s="153"/>
      <c r="O7654" s="153"/>
      <c r="P7654" s="153"/>
    </row>
    <row r="7655" spans="1:16" x14ac:dyDescent="0.35">
      <c r="A7655" s="149"/>
      <c r="B7655" s="149"/>
      <c r="C7655" s="150"/>
      <c r="D7655" s="149"/>
      <c r="E7655" s="149"/>
      <c r="F7655" s="149"/>
      <c r="G7655" s="149"/>
      <c r="H7655" s="151"/>
      <c r="I7655" s="149"/>
      <c r="J7655" s="149"/>
      <c r="K7655" s="152"/>
      <c r="L7655" s="149"/>
      <c r="M7655" s="149"/>
      <c r="N7655" s="153"/>
      <c r="O7655" s="153"/>
      <c r="P7655" s="153"/>
    </row>
    <row r="7656" spans="1:16" x14ac:dyDescent="0.35">
      <c r="A7656" s="149"/>
      <c r="B7656" s="149"/>
      <c r="C7656" s="150"/>
      <c r="D7656" s="149"/>
      <c r="E7656" s="149"/>
      <c r="F7656" s="149"/>
      <c r="G7656" s="149"/>
      <c r="H7656" s="151"/>
      <c r="I7656" s="149"/>
      <c r="J7656" s="149"/>
      <c r="K7656" s="152"/>
      <c r="L7656" s="149"/>
      <c r="M7656" s="149"/>
      <c r="N7656" s="153"/>
      <c r="O7656" s="153"/>
      <c r="P7656" s="153"/>
    </row>
    <row r="7657" spans="1:16" x14ac:dyDescent="0.35">
      <c r="A7657" s="149"/>
      <c r="B7657" s="149"/>
      <c r="C7657" s="150"/>
      <c r="D7657" s="149"/>
      <c r="E7657" s="149"/>
      <c r="F7657" s="149"/>
      <c r="G7657" s="149"/>
      <c r="H7657" s="151"/>
      <c r="I7657" s="149"/>
      <c r="J7657" s="149"/>
      <c r="K7657" s="152"/>
      <c r="L7657" s="149"/>
      <c r="M7657" s="149"/>
      <c r="N7657" s="153"/>
      <c r="O7657" s="153"/>
      <c r="P7657" s="153"/>
    </row>
    <row r="7658" spans="1:16" x14ac:dyDescent="0.35">
      <c r="A7658" s="149"/>
      <c r="B7658" s="149"/>
      <c r="C7658" s="150"/>
      <c r="D7658" s="149"/>
      <c r="E7658" s="149"/>
      <c r="F7658" s="149"/>
      <c r="G7658" s="149"/>
      <c r="H7658" s="151"/>
      <c r="I7658" s="149"/>
      <c r="J7658" s="149"/>
      <c r="K7658" s="152"/>
      <c r="L7658" s="149"/>
      <c r="M7658" s="149"/>
      <c r="N7658" s="153"/>
      <c r="O7658" s="153"/>
      <c r="P7658" s="153"/>
    </row>
    <row r="7659" spans="1:16" x14ac:dyDescent="0.35">
      <c r="A7659" s="149"/>
      <c r="B7659" s="149"/>
      <c r="C7659" s="150"/>
      <c r="D7659" s="149"/>
      <c r="E7659" s="149"/>
      <c r="F7659" s="149"/>
      <c r="G7659" s="149"/>
      <c r="H7659" s="151"/>
      <c r="I7659" s="149"/>
      <c r="J7659" s="149"/>
      <c r="K7659" s="152"/>
      <c r="L7659" s="149"/>
      <c r="M7659" s="149"/>
      <c r="N7659" s="153"/>
      <c r="O7659" s="153"/>
      <c r="P7659" s="153"/>
    </row>
    <row r="7660" spans="1:16" x14ac:dyDescent="0.35">
      <c r="A7660" s="149"/>
      <c r="B7660" s="149"/>
      <c r="C7660" s="150"/>
      <c r="D7660" s="149"/>
      <c r="E7660" s="149"/>
      <c r="F7660" s="149"/>
      <c r="G7660" s="149"/>
      <c r="H7660" s="151"/>
      <c r="I7660" s="149"/>
      <c r="J7660" s="149"/>
      <c r="K7660" s="152"/>
      <c r="L7660" s="149"/>
      <c r="M7660" s="149"/>
      <c r="N7660" s="153"/>
      <c r="O7660" s="153"/>
      <c r="P7660" s="153"/>
    </row>
    <row r="7661" spans="1:16" x14ac:dyDescent="0.35">
      <c r="A7661" s="149"/>
      <c r="B7661" s="149"/>
      <c r="C7661" s="150"/>
      <c r="D7661" s="149"/>
      <c r="E7661" s="149"/>
      <c r="F7661" s="149"/>
      <c r="G7661" s="149"/>
      <c r="H7661" s="151"/>
      <c r="I7661" s="149"/>
      <c r="J7661" s="149"/>
      <c r="K7661" s="152"/>
      <c r="L7661" s="149"/>
      <c r="M7661" s="149"/>
      <c r="N7661" s="153"/>
      <c r="O7661" s="153"/>
      <c r="P7661" s="153"/>
    </row>
    <row r="7662" spans="1:16" x14ac:dyDescent="0.35">
      <c r="A7662" s="149"/>
      <c r="B7662" s="149"/>
      <c r="C7662" s="150"/>
      <c r="D7662" s="149"/>
      <c r="E7662" s="149"/>
      <c r="F7662" s="149"/>
      <c r="G7662" s="149"/>
      <c r="H7662" s="151"/>
      <c r="I7662" s="149"/>
      <c r="J7662" s="149"/>
      <c r="K7662" s="152"/>
      <c r="L7662" s="149"/>
      <c r="M7662" s="149"/>
      <c r="N7662" s="153"/>
      <c r="O7662" s="153"/>
      <c r="P7662" s="153"/>
    </row>
    <row r="7663" spans="1:16" x14ac:dyDescent="0.35">
      <c r="A7663" s="149"/>
      <c r="B7663" s="149"/>
      <c r="C7663" s="150"/>
      <c r="D7663" s="149"/>
      <c r="E7663" s="149"/>
      <c r="F7663" s="149"/>
      <c r="G7663" s="149"/>
      <c r="H7663" s="151"/>
      <c r="I7663" s="149"/>
      <c r="J7663" s="149"/>
      <c r="K7663" s="152"/>
      <c r="L7663" s="149"/>
      <c r="M7663" s="149"/>
      <c r="N7663" s="153"/>
      <c r="O7663" s="153"/>
      <c r="P7663" s="153"/>
    </row>
    <row r="7664" spans="1:16" x14ac:dyDescent="0.35">
      <c r="A7664" s="149"/>
      <c r="B7664" s="149"/>
      <c r="C7664" s="150"/>
      <c r="D7664" s="149"/>
      <c r="E7664" s="149"/>
      <c r="F7664" s="149"/>
      <c r="G7664" s="149"/>
      <c r="H7664" s="151"/>
      <c r="I7664" s="149"/>
      <c r="J7664" s="149"/>
      <c r="K7664" s="152"/>
      <c r="L7664" s="149"/>
      <c r="M7664" s="149"/>
      <c r="N7664" s="153"/>
      <c r="O7664" s="153"/>
      <c r="P7664" s="153"/>
    </row>
    <row r="7665" spans="1:16" x14ac:dyDescent="0.35">
      <c r="A7665" s="149"/>
      <c r="B7665" s="149"/>
      <c r="C7665" s="150"/>
      <c r="D7665" s="149"/>
      <c r="E7665" s="149"/>
      <c r="F7665" s="149"/>
      <c r="G7665" s="149"/>
      <c r="H7665" s="151"/>
      <c r="I7665" s="149"/>
      <c r="J7665" s="149"/>
      <c r="K7665" s="152"/>
      <c r="L7665" s="149"/>
      <c r="M7665" s="149"/>
      <c r="N7665" s="153"/>
      <c r="O7665" s="153"/>
      <c r="P7665" s="153"/>
    </row>
    <row r="7666" spans="1:16" x14ac:dyDescent="0.35">
      <c r="A7666" s="149"/>
      <c r="B7666" s="149"/>
      <c r="C7666" s="150"/>
      <c r="D7666" s="149"/>
      <c r="E7666" s="149"/>
      <c r="F7666" s="149"/>
      <c r="G7666" s="149"/>
      <c r="H7666" s="151"/>
      <c r="I7666" s="149"/>
      <c r="J7666" s="149"/>
      <c r="K7666" s="152"/>
      <c r="L7666" s="149"/>
      <c r="M7666" s="149"/>
      <c r="N7666" s="153"/>
      <c r="O7666" s="153"/>
      <c r="P7666" s="153"/>
    </row>
    <row r="7667" spans="1:16" x14ac:dyDescent="0.35">
      <c r="A7667" s="149"/>
      <c r="B7667" s="149"/>
      <c r="C7667" s="150"/>
      <c r="D7667" s="149"/>
      <c r="E7667" s="149"/>
      <c r="F7667" s="149"/>
      <c r="G7667" s="149"/>
      <c r="H7667" s="151"/>
      <c r="I7667" s="149"/>
      <c r="J7667" s="149"/>
      <c r="K7667" s="152"/>
      <c r="L7667" s="149"/>
      <c r="M7667" s="149"/>
      <c r="N7667" s="153"/>
      <c r="O7667" s="153"/>
      <c r="P7667" s="153"/>
    </row>
    <row r="7668" spans="1:16" x14ac:dyDescent="0.35">
      <c r="A7668" s="149"/>
      <c r="B7668" s="149"/>
      <c r="C7668" s="150"/>
      <c r="D7668" s="149"/>
      <c r="E7668" s="149"/>
      <c r="F7668" s="149"/>
      <c r="G7668" s="149"/>
      <c r="H7668" s="151"/>
      <c r="I7668" s="149"/>
      <c r="J7668" s="149"/>
      <c r="K7668" s="152"/>
      <c r="L7668" s="149"/>
      <c r="M7668" s="149"/>
      <c r="N7668" s="153"/>
      <c r="O7668" s="153"/>
      <c r="P7668" s="153"/>
    </row>
    <row r="7669" spans="1:16" x14ac:dyDescent="0.35">
      <c r="A7669" s="149"/>
      <c r="B7669" s="149"/>
      <c r="C7669" s="150"/>
      <c r="D7669" s="149"/>
      <c r="E7669" s="149"/>
      <c r="F7669" s="149"/>
      <c r="G7669" s="149"/>
      <c r="H7669" s="151"/>
      <c r="I7669" s="149"/>
      <c r="J7669" s="149"/>
      <c r="K7669" s="152"/>
      <c r="L7669" s="149"/>
      <c r="M7669" s="149"/>
      <c r="N7669" s="153"/>
      <c r="O7669" s="153"/>
      <c r="P7669" s="153"/>
    </row>
    <row r="7670" spans="1:16" x14ac:dyDescent="0.35">
      <c r="A7670" s="149"/>
      <c r="B7670" s="149"/>
      <c r="C7670" s="150"/>
      <c r="D7670" s="149"/>
      <c r="E7670" s="149"/>
      <c r="F7670" s="149"/>
      <c r="G7670" s="149"/>
      <c r="H7670" s="151"/>
      <c r="I7670" s="149"/>
      <c r="J7670" s="149"/>
      <c r="K7670" s="152"/>
      <c r="L7670" s="149"/>
      <c r="M7670" s="149"/>
      <c r="N7670" s="153"/>
      <c r="O7670" s="153"/>
      <c r="P7670" s="153"/>
    </row>
    <row r="7671" spans="1:16" x14ac:dyDescent="0.35">
      <c r="A7671" s="149"/>
      <c r="B7671" s="149"/>
      <c r="C7671" s="150"/>
      <c r="D7671" s="149"/>
      <c r="E7671" s="149"/>
      <c r="F7671" s="149"/>
      <c r="G7671" s="149"/>
      <c r="H7671" s="151"/>
      <c r="I7671" s="149"/>
      <c r="J7671" s="149"/>
      <c r="K7671" s="152"/>
      <c r="L7671" s="149"/>
      <c r="M7671" s="149"/>
      <c r="N7671" s="153"/>
      <c r="O7671" s="153"/>
      <c r="P7671" s="153"/>
    </row>
    <row r="7672" spans="1:16" x14ac:dyDescent="0.35">
      <c r="A7672" s="149"/>
      <c r="B7672" s="149"/>
      <c r="C7672" s="150"/>
      <c r="D7672" s="149"/>
      <c r="E7672" s="149"/>
      <c r="F7672" s="149"/>
      <c r="G7672" s="149"/>
      <c r="H7672" s="151"/>
      <c r="I7672" s="149"/>
      <c r="J7672" s="149"/>
      <c r="K7672" s="152"/>
      <c r="L7672" s="149"/>
      <c r="M7672" s="149"/>
      <c r="N7672" s="153"/>
      <c r="O7672" s="153"/>
      <c r="P7672" s="153"/>
    </row>
    <row r="7673" spans="1:16" x14ac:dyDescent="0.35">
      <c r="A7673" s="149"/>
      <c r="B7673" s="149"/>
      <c r="C7673" s="150"/>
      <c r="D7673" s="149"/>
      <c r="E7673" s="149"/>
      <c r="F7673" s="149"/>
      <c r="G7673" s="149"/>
      <c r="H7673" s="151"/>
      <c r="I7673" s="149"/>
      <c r="J7673" s="149"/>
      <c r="K7673" s="152"/>
      <c r="L7673" s="149"/>
      <c r="M7673" s="149"/>
      <c r="N7673" s="153"/>
      <c r="O7673" s="153"/>
      <c r="P7673" s="153"/>
    </row>
    <row r="7674" spans="1:16" x14ac:dyDescent="0.35">
      <c r="A7674" s="149"/>
      <c r="B7674" s="149"/>
      <c r="C7674" s="150"/>
      <c r="D7674" s="149"/>
      <c r="E7674" s="149"/>
      <c r="F7674" s="149"/>
      <c r="G7674" s="149"/>
      <c r="H7674" s="151"/>
      <c r="I7674" s="149"/>
      <c r="J7674" s="149"/>
      <c r="K7674" s="152"/>
      <c r="L7674" s="149"/>
      <c r="M7674" s="149"/>
      <c r="N7674" s="153"/>
      <c r="O7674" s="153"/>
      <c r="P7674" s="153"/>
    </row>
    <row r="7675" spans="1:16" x14ac:dyDescent="0.35">
      <c r="A7675" s="149"/>
      <c r="B7675" s="149"/>
      <c r="C7675" s="150"/>
      <c r="D7675" s="149"/>
      <c r="E7675" s="149"/>
      <c r="F7675" s="149"/>
      <c r="G7675" s="149"/>
      <c r="H7675" s="151"/>
      <c r="I7675" s="149"/>
      <c r="J7675" s="149"/>
      <c r="K7675" s="152"/>
      <c r="L7675" s="149"/>
      <c r="M7675" s="149"/>
      <c r="N7675" s="153"/>
      <c r="O7675" s="153"/>
      <c r="P7675" s="153"/>
    </row>
    <row r="7676" spans="1:16" x14ac:dyDescent="0.35">
      <c r="A7676" s="149"/>
      <c r="B7676" s="149"/>
      <c r="C7676" s="150"/>
      <c r="D7676" s="149"/>
      <c r="E7676" s="149"/>
      <c r="F7676" s="149"/>
      <c r="G7676" s="149"/>
      <c r="H7676" s="151"/>
      <c r="I7676" s="149"/>
      <c r="J7676" s="149"/>
      <c r="K7676" s="152"/>
      <c r="L7676" s="149"/>
      <c r="M7676" s="149"/>
      <c r="N7676" s="153"/>
      <c r="O7676" s="153"/>
      <c r="P7676" s="153"/>
    </row>
    <row r="7677" spans="1:16" x14ac:dyDescent="0.35">
      <c r="A7677" s="149"/>
      <c r="B7677" s="149"/>
      <c r="C7677" s="150"/>
      <c r="D7677" s="149"/>
      <c r="E7677" s="149"/>
      <c r="F7677" s="149"/>
      <c r="G7677" s="149"/>
      <c r="H7677" s="151"/>
      <c r="I7677" s="149"/>
      <c r="J7677" s="149"/>
      <c r="K7677" s="152"/>
      <c r="L7677" s="149"/>
      <c r="M7677" s="149"/>
      <c r="N7677" s="153"/>
      <c r="O7677" s="153"/>
      <c r="P7677" s="153"/>
    </row>
    <row r="7678" spans="1:16" x14ac:dyDescent="0.35">
      <c r="A7678" s="149"/>
      <c r="B7678" s="149"/>
      <c r="C7678" s="150"/>
      <c r="D7678" s="149"/>
      <c r="E7678" s="149"/>
      <c r="F7678" s="149"/>
      <c r="G7678" s="149"/>
      <c r="H7678" s="151"/>
      <c r="I7678" s="149"/>
      <c r="J7678" s="149"/>
      <c r="K7678" s="152"/>
      <c r="L7678" s="149"/>
      <c r="M7678" s="149"/>
      <c r="N7678" s="153"/>
      <c r="O7678" s="153"/>
      <c r="P7678" s="153"/>
    </row>
    <row r="7679" spans="1:16" x14ac:dyDescent="0.35">
      <c r="A7679" s="149"/>
      <c r="B7679" s="149"/>
      <c r="C7679" s="150"/>
      <c r="D7679" s="149"/>
      <c r="E7679" s="149"/>
      <c r="F7679" s="149"/>
      <c r="G7679" s="149"/>
      <c r="H7679" s="151"/>
      <c r="I7679" s="149"/>
      <c r="J7679" s="149"/>
      <c r="K7679" s="152"/>
      <c r="L7679" s="149"/>
      <c r="M7679" s="149"/>
      <c r="N7679" s="153"/>
      <c r="O7679" s="153"/>
      <c r="P7679" s="153"/>
    </row>
    <row r="7680" spans="1:16" x14ac:dyDescent="0.35">
      <c r="A7680" s="149"/>
      <c r="B7680" s="149"/>
      <c r="C7680" s="150"/>
      <c r="D7680" s="149"/>
      <c r="E7680" s="149"/>
      <c r="F7680" s="149"/>
      <c r="G7680" s="149"/>
      <c r="H7680" s="151"/>
      <c r="I7680" s="149"/>
      <c r="J7680" s="149"/>
      <c r="K7680" s="152"/>
      <c r="L7680" s="149"/>
      <c r="M7680" s="149"/>
      <c r="N7680" s="153"/>
      <c r="O7680" s="153"/>
      <c r="P7680" s="153"/>
    </row>
    <row r="7681" spans="1:16" x14ac:dyDescent="0.35">
      <c r="A7681" s="149"/>
      <c r="B7681" s="149"/>
      <c r="C7681" s="150"/>
      <c r="D7681" s="149"/>
      <c r="E7681" s="149"/>
      <c r="F7681" s="149"/>
      <c r="G7681" s="149"/>
      <c r="H7681" s="151"/>
      <c r="I7681" s="149"/>
      <c r="J7681" s="149"/>
      <c r="K7681" s="152"/>
      <c r="L7681" s="149"/>
      <c r="M7681" s="149"/>
      <c r="N7681" s="153"/>
      <c r="O7681" s="153"/>
      <c r="P7681" s="153"/>
    </row>
    <row r="7682" spans="1:16" x14ac:dyDescent="0.35">
      <c r="A7682" s="149"/>
      <c r="B7682" s="149"/>
      <c r="C7682" s="150"/>
      <c r="D7682" s="149"/>
      <c r="E7682" s="149"/>
      <c r="F7682" s="149"/>
      <c r="G7682" s="149"/>
      <c r="H7682" s="151"/>
      <c r="I7682" s="149"/>
      <c r="J7682" s="149"/>
      <c r="K7682" s="152"/>
      <c r="L7682" s="149"/>
      <c r="M7682" s="149"/>
      <c r="N7682" s="153"/>
      <c r="O7682" s="153"/>
      <c r="P7682" s="153"/>
    </row>
    <row r="7683" spans="1:16" x14ac:dyDescent="0.35">
      <c r="A7683" s="149"/>
      <c r="B7683" s="149"/>
      <c r="C7683" s="150"/>
      <c r="D7683" s="149"/>
      <c r="E7683" s="149"/>
      <c r="F7683" s="149"/>
      <c r="G7683" s="149"/>
      <c r="H7683" s="151"/>
      <c r="I7683" s="149"/>
      <c r="J7683" s="149"/>
      <c r="K7683" s="152"/>
      <c r="L7683" s="149"/>
      <c r="M7683" s="149"/>
      <c r="N7683" s="153"/>
      <c r="O7683" s="153"/>
      <c r="P7683" s="153"/>
    </row>
    <row r="7684" spans="1:16" x14ac:dyDescent="0.35">
      <c r="A7684" s="149"/>
      <c r="B7684" s="149"/>
      <c r="C7684" s="150"/>
      <c r="D7684" s="149"/>
      <c r="E7684" s="149"/>
      <c r="F7684" s="149"/>
      <c r="G7684" s="149"/>
      <c r="H7684" s="151"/>
      <c r="I7684" s="149"/>
      <c r="J7684" s="149"/>
      <c r="K7684" s="152"/>
      <c r="L7684" s="149"/>
      <c r="M7684" s="149"/>
      <c r="N7684" s="153"/>
      <c r="O7684" s="153"/>
      <c r="P7684" s="153"/>
    </row>
    <row r="7685" spans="1:16" x14ac:dyDescent="0.35">
      <c r="A7685" s="149"/>
      <c r="B7685" s="149"/>
      <c r="C7685" s="150"/>
      <c r="D7685" s="149"/>
      <c r="E7685" s="149"/>
      <c r="F7685" s="149"/>
      <c r="G7685" s="149"/>
      <c r="H7685" s="151"/>
      <c r="I7685" s="149"/>
      <c r="J7685" s="149"/>
      <c r="K7685" s="152"/>
      <c r="L7685" s="149"/>
      <c r="M7685" s="149"/>
      <c r="N7685" s="153"/>
      <c r="O7685" s="153"/>
      <c r="P7685" s="153"/>
    </row>
    <row r="7686" spans="1:16" x14ac:dyDescent="0.35">
      <c r="A7686" s="149"/>
      <c r="B7686" s="149"/>
      <c r="C7686" s="150"/>
      <c r="D7686" s="149"/>
      <c r="E7686" s="149"/>
      <c r="F7686" s="149"/>
      <c r="G7686" s="149"/>
      <c r="H7686" s="151"/>
      <c r="I7686" s="149"/>
      <c r="J7686" s="149"/>
      <c r="K7686" s="152"/>
      <c r="L7686" s="149"/>
      <c r="M7686" s="149"/>
      <c r="N7686" s="153"/>
      <c r="O7686" s="153"/>
      <c r="P7686" s="153"/>
    </row>
    <row r="7687" spans="1:16" x14ac:dyDescent="0.35">
      <c r="A7687" s="149"/>
      <c r="B7687" s="149"/>
      <c r="C7687" s="150"/>
      <c r="D7687" s="149"/>
      <c r="E7687" s="149"/>
      <c r="F7687" s="149"/>
      <c r="G7687" s="149"/>
      <c r="H7687" s="151"/>
      <c r="I7687" s="149"/>
      <c r="J7687" s="149"/>
      <c r="K7687" s="152"/>
      <c r="L7687" s="149"/>
      <c r="M7687" s="149"/>
      <c r="N7687" s="153"/>
      <c r="O7687" s="153"/>
      <c r="P7687" s="153"/>
    </row>
    <row r="7688" spans="1:16" x14ac:dyDescent="0.35">
      <c r="A7688" s="149"/>
      <c r="B7688" s="149"/>
      <c r="C7688" s="150"/>
      <c r="D7688" s="149"/>
      <c r="E7688" s="149"/>
      <c r="F7688" s="149"/>
      <c r="G7688" s="149"/>
      <c r="H7688" s="151"/>
      <c r="I7688" s="149"/>
      <c r="J7688" s="149"/>
      <c r="K7688" s="152"/>
      <c r="L7688" s="149"/>
      <c r="M7688" s="149"/>
      <c r="N7688" s="153"/>
      <c r="O7688" s="153"/>
      <c r="P7688" s="153"/>
    </row>
    <row r="7689" spans="1:16" x14ac:dyDescent="0.35">
      <c r="A7689" s="149"/>
      <c r="B7689" s="149"/>
      <c r="C7689" s="150"/>
      <c r="D7689" s="149"/>
      <c r="E7689" s="149"/>
      <c r="F7689" s="149"/>
      <c r="G7689" s="149"/>
      <c r="H7689" s="151"/>
      <c r="I7689" s="149"/>
      <c r="J7689" s="149"/>
      <c r="K7689" s="152"/>
      <c r="L7689" s="149"/>
      <c r="M7689" s="149"/>
      <c r="N7689" s="153"/>
      <c r="O7689" s="153"/>
      <c r="P7689" s="153"/>
    </row>
    <row r="7690" spans="1:16" x14ac:dyDescent="0.35">
      <c r="A7690" s="149"/>
      <c r="B7690" s="149"/>
      <c r="C7690" s="150"/>
      <c r="D7690" s="149"/>
      <c r="E7690" s="149"/>
      <c r="F7690" s="149"/>
      <c r="G7690" s="149"/>
      <c r="H7690" s="151"/>
      <c r="I7690" s="149"/>
      <c r="J7690" s="149"/>
      <c r="K7690" s="152"/>
      <c r="L7690" s="149"/>
      <c r="M7690" s="149"/>
      <c r="N7690" s="153"/>
      <c r="O7690" s="153"/>
      <c r="P7690" s="153"/>
    </row>
    <row r="7691" spans="1:16" x14ac:dyDescent="0.35">
      <c r="A7691" s="149"/>
      <c r="B7691" s="149"/>
      <c r="C7691" s="150"/>
      <c r="D7691" s="149"/>
      <c r="E7691" s="149"/>
      <c r="F7691" s="149"/>
      <c r="G7691" s="149"/>
      <c r="H7691" s="151"/>
      <c r="I7691" s="149"/>
      <c r="J7691" s="149"/>
      <c r="K7691" s="152"/>
      <c r="L7691" s="149"/>
      <c r="M7691" s="149"/>
      <c r="N7691" s="153"/>
      <c r="O7691" s="153"/>
      <c r="P7691" s="153"/>
    </row>
    <row r="7692" spans="1:16" x14ac:dyDescent="0.35">
      <c r="A7692" s="149"/>
      <c r="B7692" s="149"/>
      <c r="C7692" s="150"/>
      <c r="D7692" s="149"/>
      <c r="E7692" s="149"/>
      <c r="F7692" s="149"/>
      <c r="G7692" s="149"/>
      <c r="H7692" s="151"/>
      <c r="I7692" s="149"/>
      <c r="J7692" s="149"/>
      <c r="K7692" s="152"/>
      <c r="L7692" s="149"/>
      <c r="M7692" s="149"/>
      <c r="N7692" s="153"/>
      <c r="O7692" s="153"/>
      <c r="P7692" s="153"/>
    </row>
    <row r="7693" spans="1:16" x14ac:dyDescent="0.35">
      <c r="A7693" s="149"/>
      <c r="B7693" s="149"/>
      <c r="C7693" s="150"/>
      <c r="D7693" s="149"/>
      <c r="E7693" s="149"/>
      <c r="F7693" s="149"/>
      <c r="G7693" s="149"/>
      <c r="H7693" s="151"/>
      <c r="I7693" s="149"/>
      <c r="J7693" s="149"/>
      <c r="K7693" s="152"/>
      <c r="L7693" s="149"/>
      <c r="M7693" s="149"/>
      <c r="N7693" s="153"/>
      <c r="O7693" s="153"/>
      <c r="P7693" s="153"/>
    </row>
    <row r="7694" spans="1:16" x14ac:dyDescent="0.35">
      <c r="A7694" s="149"/>
      <c r="B7694" s="149"/>
      <c r="C7694" s="150"/>
      <c r="D7694" s="149"/>
      <c r="E7694" s="149"/>
      <c r="F7694" s="149"/>
      <c r="G7694" s="149"/>
      <c r="H7694" s="151"/>
      <c r="I7694" s="149"/>
      <c r="J7694" s="149"/>
      <c r="K7694" s="152"/>
      <c r="L7694" s="149"/>
      <c r="M7694" s="149"/>
      <c r="N7694" s="153"/>
      <c r="O7694" s="153"/>
      <c r="P7694" s="153"/>
    </row>
    <row r="7695" spans="1:16" x14ac:dyDescent="0.35">
      <c r="A7695" s="149"/>
      <c r="B7695" s="149"/>
      <c r="C7695" s="150"/>
      <c r="D7695" s="149"/>
      <c r="E7695" s="149"/>
      <c r="F7695" s="149"/>
      <c r="G7695" s="149"/>
      <c r="H7695" s="151"/>
      <c r="I7695" s="149"/>
      <c r="J7695" s="149"/>
      <c r="K7695" s="152"/>
      <c r="L7695" s="149"/>
      <c r="M7695" s="149"/>
      <c r="N7695" s="153"/>
      <c r="O7695" s="153"/>
      <c r="P7695" s="153"/>
    </row>
    <row r="7696" spans="1:16" x14ac:dyDescent="0.35">
      <c r="A7696" s="149"/>
      <c r="B7696" s="149"/>
      <c r="C7696" s="150"/>
      <c r="D7696" s="149"/>
      <c r="E7696" s="149"/>
      <c r="F7696" s="149"/>
      <c r="G7696" s="149"/>
      <c r="H7696" s="151"/>
      <c r="I7696" s="149"/>
      <c r="J7696" s="149"/>
      <c r="K7696" s="152"/>
      <c r="L7696" s="149"/>
      <c r="M7696" s="149"/>
      <c r="N7696" s="153"/>
      <c r="O7696" s="153"/>
      <c r="P7696" s="153"/>
    </row>
    <row r="7697" spans="1:16" x14ac:dyDescent="0.35">
      <c r="A7697" s="149"/>
      <c r="B7697" s="149"/>
      <c r="C7697" s="150"/>
      <c r="D7697" s="149"/>
      <c r="E7697" s="149"/>
      <c r="F7697" s="149"/>
      <c r="G7697" s="149"/>
      <c r="H7697" s="151"/>
      <c r="I7697" s="149"/>
      <c r="J7697" s="149"/>
      <c r="K7697" s="152"/>
      <c r="L7697" s="149"/>
      <c r="M7697" s="149"/>
      <c r="N7697" s="153"/>
      <c r="O7697" s="153"/>
      <c r="P7697" s="153"/>
    </row>
    <row r="7698" spans="1:16" x14ac:dyDescent="0.35">
      <c r="A7698" s="149"/>
      <c r="B7698" s="149"/>
      <c r="C7698" s="150"/>
      <c r="D7698" s="149"/>
      <c r="E7698" s="149"/>
      <c r="F7698" s="149"/>
      <c r="G7698" s="149"/>
      <c r="H7698" s="151"/>
      <c r="I7698" s="149"/>
      <c r="J7698" s="149"/>
      <c r="K7698" s="152"/>
      <c r="L7698" s="149"/>
      <c r="M7698" s="149"/>
      <c r="N7698" s="153"/>
      <c r="O7698" s="153"/>
      <c r="P7698" s="153"/>
    </row>
    <row r="7699" spans="1:16" x14ac:dyDescent="0.35">
      <c r="A7699" s="149"/>
      <c r="B7699" s="149"/>
      <c r="C7699" s="150"/>
      <c r="D7699" s="149"/>
      <c r="E7699" s="149"/>
      <c r="F7699" s="149"/>
      <c r="G7699" s="149"/>
      <c r="H7699" s="151"/>
      <c r="I7699" s="149"/>
      <c r="J7699" s="149"/>
      <c r="K7699" s="152"/>
      <c r="L7699" s="149"/>
      <c r="M7699" s="149"/>
      <c r="N7699" s="153"/>
      <c r="O7699" s="153"/>
      <c r="P7699" s="153"/>
    </row>
    <row r="7700" spans="1:16" x14ac:dyDescent="0.35">
      <c r="A7700" s="149"/>
      <c r="B7700" s="149"/>
      <c r="C7700" s="150"/>
      <c r="D7700" s="149"/>
      <c r="E7700" s="149"/>
      <c r="F7700" s="149"/>
      <c r="G7700" s="149"/>
      <c r="H7700" s="151"/>
      <c r="I7700" s="149"/>
      <c r="J7700" s="149"/>
      <c r="K7700" s="152"/>
      <c r="L7700" s="149"/>
      <c r="M7700" s="149"/>
      <c r="N7700" s="153"/>
      <c r="O7700" s="153"/>
      <c r="P7700" s="153"/>
    </row>
    <row r="7701" spans="1:16" x14ac:dyDescent="0.35">
      <c r="A7701" s="149"/>
      <c r="B7701" s="149"/>
      <c r="C7701" s="150"/>
      <c r="D7701" s="149"/>
      <c r="E7701" s="149"/>
      <c r="F7701" s="149"/>
      <c r="G7701" s="149"/>
      <c r="H7701" s="151"/>
      <c r="I7701" s="149"/>
      <c r="J7701" s="149"/>
      <c r="K7701" s="152"/>
      <c r="L7701" s="149"/>
      <c r="M7701" s="149"/>
      <c r="N7701" s="153"/>
      <c r="O7701" s="153"/>
      <c r="P7701" s="153"/>
    </row>
    <row r="7702" spans="1:16" x14ac:dyDescent="0.35">
      <c r="A7702" s="149"/>
      <c r="B7702" s="149"/>
      <c r="C7702" s="150"/>
      <c r="D7702" s="149"/>
      <c r="E7702" s="149"/>
      <c r="F7702" s="149"/>
      <c r="G7702" s="149"/>
      <c r="H7702" s="151"/>
      <c r="I7702" s="149"/>
      <c r="J7702" s="149"/>
      <c r="K7702" s="152"/>
      <c r="L7702" s="149"/>
      <c r="M7702" s="149"/>
      <c r="N7702" s="153"/>
      <c r="O7702" s="153"/>
      <c r="P7702" s="153"/>
    </row>
    <row r="7703" spans="1:16" x14ac:dyDescent="0.35">
      <c r="A7703" s="149"/>
      <c r="B7703" s="149"/>
      <c r="C7703" s="150"/>
      <c r="D7703" s="149"/>
      <c r="E7703" s="149"/>
      <c r="F7703" s="149"/>
      <c r="G7703" s="149"/>
      <c r="H7703" s="151"/>
      <c r="I7703" s="149"/>
      <c r="J7703" s="149"/>
      <c r="K7703" s="152"/>
      <c r="L7703" s="149"/>
      <c r="M7703" s="149"/>
      <c r="N7703" s="153"/>
      <c r="O7703" s="153"/>
      <c r="P7703" s="153"/>
    </row>
    <row r="7704" spans="1:16" x14ac:dyDescent="0.35">
      <c r="A7704" s="149"/>
      <c r="B7704" s="149"/>
      <c r="C7704" s="150"/>
      <c r="D7704" s="149"/>
      <c r="E7704" s="149"/>
      <c r="F7704" s="149"/>
      <c r="G7704" s="149"/>
      <c r="H7704" s="151"/>
      <c r="I7704" s="149"/>
      <c r="J7704" s="149"/>
      <c r="K7704" s="152"/>
      <c r="L7704" s="149"/>
      <c r="M7704" s="149"/>
      <c r="N7704" s="153"/>
      <c r="O7704" s="153"/>
      <c r="P7704" s="153"/>
    </row>
    <row r="7705" spans="1:16" x14ac:dyDescent="0.35">
      <c r="A7705" s="149"/>
      <c r="B7705" s="149"/>
      <c r="C7705" s="150"/>
      <c r="D7705" s="149"/>
      <c r="E7705" s="149"/>
      <c r="F7705" s="149"/>
      <c r="G7705" s="149"/>
      <c r="H7705" s="151"/>
      <c r="I7705" s="149"/>
      <c r="J7705" s="149"/>
      <c r="K7705" s="152"/>
      <c r="L7705" s="149"/>
      <c r="M7705" s="149"/>
      <c r="N7705" s="153"/>
      <c r="O7705" s="153"/>
      <c r="P7705" s="153"/>
    </row>
    <row r="7706" spans="1:16" x14ac:dyDescent="0.35">
      <c r="A7706" s="149"/>
      <c r="B7706" s="149"/>
      <c r="C7706" s="150"/>
      <c r="D7706" s="149"/>
      <c r="E7706" s="149"/>
      <c r="F7706" s="149"/>
      <c r="G7706" s="149"/>
      <c r="H7706" s="151"/>
      <c r="I7706" s="149"/>
      <c r="J7706" s="149"/>
      <c r="K7706" s="152"/>
      <c r="L7706" s="149"/>
      <c r="M7706" s="149"/>
      <c r="N7706" s="153"/>
      <c r="O7706" s="153"/>
      <c r="P7706" s="153"/>
    </row>
    <row r="7707" spans="1:16" x14ac:dyDescent="0.35">
      <c r="A7707" s="149"/>
      <c r="B7707" s="149"/>
      <c r="C7707" s="150"/>
      <c r="D7707" s="149"/>
      <c r="E7707" s="149"/>
      <c r="F7707" s="149"/>
      <c r="G7707" s="149"/>
      <c r="H7707" s="151"/>
      <c r="I7707" s="149"/>
      <c r="J7707" s="149"/>
      <c r="K7707" s="152"/>
      <c r="L7707" s="149"/>
      <c r="M7707" s="149"/>
      <c r="N7707" s="153"/>
      <c r="O7707" s="153"/>
      <c r="P7707" s="153"/>
    </row>
    <row r="7708" spans="1:16" x14ac:dyDescent="0.35">
      <c r="A7708" s="149"/>
      <c r="B7708" s="149"/>
      <c r="C7708" s="150"/>
      <c r="D7708" s="149"/>
      <c r="E7708" s="149"/>
      <c r="F7708" s="149"/>
      <c r="G7708" s="149"/>
      <c r="H7708" s="151"/>
      <c r="I7708" s="149"/>
      <c r="J7708" s="149"/>
      <c r="K7708" s="152"/>
      <c r="L7708" s="149"/>
      <c r="M7708" s="149"/>
      <c r="N7708" s="153"/>
      <c r="O7708" s="153"/>
      <c r="P7708" s="153"/>
    </row>
    <row r="7709" spans="1:16" x14ac:dyDescent="0.35">
      <c r="A7709" s="149"/>
      <c r="B7709" s="149"/>
      <c r="C7709" s="150"/>
      <c r="D7709" s="149"/>
      <c r="E7709" s="149"/>
      <c r="F7709" s="149"/>
      <c r="G7709" s="149"/>
      <c r="H7709" s="151"/>
      <c r="I7709" s="149"/>
      <c r="J7709" s="149"/>
      <c r="K7709" s="152"/>
      <c r="L7709" s="149"/>
      <c r="M7709" s="149"/>
      <c r="N7709" s="153"/>
      <c r="O7709" s="153"/>
      <c r="P7709" s="153"/>
    </row>
    <row r="7710" spans="1:16" x14ac:dyDescent="0.35">
      <c r="A7710" s="149"/>
      <c r="B7710" s="149"/>
      <c r="C7710" s="150"/>
      <c r="D7710" s="149"/>
      <c r="E7710" s="149"/>
      <c r="F7710" s="149"/>
      <c r="G7710" s="149"/>
      <c r="H7710" s="151"/>
      <c r="I7710" s="149"/>
      <c r="J7710" s="149"/>
      <c r="K7710" s="152"/>
      <c r="L7710" s="149"/>
      <c r="M7710" s="149"/>
      <c r="N7710" s="153"/>
      <c r="O7710" s="153"/>
      <c r="P7710" s="153"/>
    </row>
    <row r="7711" spans="1:16" x14ac:dyDescent="0.35">
      <c r="A7711" s="149"/>
      <c r="B7711" s="149"/>
      <c r="C7711" s="150"/>
      <c r="D7711" s="149"/>
      <c r="E7711" s="149"/>
      <c r="F7711" s="149"/>
      <c r="G7711" s="149"/>
      <c r="H7711" s="151"/>
      <c r="I7711" s="149"/>
      <c r="J7711" s="149"/>
      <c r="K7711" s="152"/>
      <c r="L7711" s="149"/>
      <c r="M7711" s="149"/>
      <c r="N7711" s="153"/>
      <c r="O7711" s="153"/>
      <c r="P7711" s="153"/>
    </row>
    <row r="7712" spans="1:16" x14ac:dyDescent="0.35">
      <c r="A7712" s="149"/>
      <c r="B7712" s="149"/>
      <c r="C7712" s="150"/>
      <c r="D7712" s="149"/>
      <c r="E7712" s="149"/>
      <c r="F7712" s="149"/>
      <c r="G7712" s="149"/>
      <c r="H7712" s="151"/>
      <c r="I7712" s="149"/>
      <c r="J7712" s="149"/>
      <c r="K7712" s="152"/>
      <c r="L7712" s="149"/>
      <c r="M7712" s="149"/>
      <c r="N7712" s="153"/>
      <c r="O7712" s="153"/>
      <c r="P7712" s="153"/>
    </row>
    <row r="7713" spans="1:16" x14ac:dyDescent="0.35">
      <c r="A7713" s="149"/>
      <c r="B7713" s="149"/>
      <c r="C7713" s="150"/>
      <c r="D7713" s="149"/>
      <c r="E7713" s="149"/>
      <c r="F7713" s="149"/>
      <c r="G7713" s="149"/>
      <c r="H7713" s="151"/>
      <c r="I7713" s="149"/>
      <c r="J7713" s="149"/>
      <c r="K7713" s="152"/>
      <c r="L7713" s="149"/>
      <c r="M7713" s="149"/>
      <c r="N7713" s="153"/>
      <c r="O7713" s="153"/>
      <c r="P7713" s="153"/>
    </row>
    <row r="7714" spans="1:16" x14ac:dyDescent="0.35">
      <c r="A7714" s="149"/>
      <c r="B7714" s="149"/>
      <c r="C7714" s="150"/>
      <c r="D7714" s="149"/>
      <c r="E7714" s="149"/>
      <c r="F7714" s="149"/>
      <c r="G7714" s="149"/>
      <c r="H7714" s="151"/>
      <c r="I7714" s="149"/>
      <c r="J7714" s="149"/>
      <c r="K7714" s="152"/>
      <c r="L7714" s="149"/>
      <c r="M7714" s="149"/>
      <c r="N7714" s="153"/>
      <c r="O7714" s="153"/>
      <c r="P7714" s="153"/>
    </row>
    <row r="7715" spans="1:16" x14ac:dyDescent="0.35">
      <c r="A7715" s="149"/>
      <c r="B7715" s="149"/>
      <c r="C7715" s="150"/>
      <c r="D7715" s="149"/>
      <c r="E7715" s="149"/>
      <c r="F7715" s="149"/>
      <c r="G7715" s="149"/>
      <c r="H7715" s="151"/>
      <c r="I7715" s="149"/>
      <c r="J7715" s="149"/>
      <c r="K7715" s="152"/>
      <c r="L7715" s="149"/>
      <c r="M7715" s="149"/>
      <c r="N7715" s="153"/>
      <c r="O7715" s="153"/>
      <c r="P7715" s="153"/>
    </row>
    <row r="7716" spans="1:16" x14ac:dyDescent="0.35">
      <c r="A7716" s="149"/>
      <c r="B7716" s="149"/>
      <c r="C7716" s="150"/>
      <c r="D7716" s="149"/>
      <c r="E7716" s="149"/>
      <c r="F7716" s="149"/>
      <c r="G7716" s="149"/>
      <c r="H7716" s="151"/>
      <c r="I7716" s="149"/>
      <c r="J7716" s="149"/>
      <c r="K7716" s="152"/>
      <c r="L7716" s="149"/>
      <c r="M7716" s="149"/>
      <c r="N7716" s="153"/>
      <c r="O7716" s="153"/>
      <c r="P7716" s="153"/>
    </row>
    <row r="7717" spans="1:16" x14ac:dyDescent="0.35">
      <c r="A7717" s="149"/>
      <c r="B7717" s="149"/>
      <c r="C7717" s="150"/>
      <c r="D7717" s="149"/>
      <c r="E7717" s="149"/>
      <c r="F7717" s="149"/>
      <c r="G7717" s="149"/>
      <c r="H7717" s="151"/>
      <c r="I7717" s="149"/>
      <c r="J7717" s="149"/>
      <c r="K7717" s="152"/>
      <c r="L7717" s="149"/>
      <c r="M7717" s="149"/>
      <c r="N7717" s="153"/>
      <c r="O7717" s="153"/>
      <c r="P7717" s="153"/>
    </row>
    <row r="7718" spans="1:16" x14ac:dyDescent="0.35">
      <c r="A7718" s="149"/>
      <c r="B7718" s="149"/>
      <c r="C7718" s="150"/>
      <c r="D7718" s="149"/>
      <c r="E7718" s="149"/>
      <c r="F7718" s="149"/>
      <c r="G7718" s="149"/>
      <c r="H7718" s="151"/>
      <c r="I7718" s="149"/>
      <c r="J7718" s="149"/>
      <c r="K7718" s="152"/>
      <c r="L7718" s="149"/>
      <c r="M7718" s="149"/>
      <c r="N7718" s="153"/>
      <c r="O7718" s="153"/>
      <c r="P7718" s="153"/>
    </row>
    <row r="7719" spans="1:16" x14ac:dyDescent="0.35">
      <c r="A7719" s="149"/>
      <c r="B7719" s="149"/>
      <c r="C7719" s="150"/>
      <c r="D7719" s="149"/>
      <c r="E7719" s="149"/>
      <c r="F7719" s="149"/>
      <c r="G7719" s="149"/>
      <c r="H7719" s="151"/>
      <c r="I7719" s="149"/>
      <c r="J7719" s="149"/>
      <c r="K7719" s="152"/>
      <c r="L7719" s="149"/>
      <c r="M7719" s="149"/>
      <c r="N7719" s="153"/>
      <c r="O7719" s="153"/>
      <c r="P7719" s="153"/>
    </row>
    <row r="7720" spans="1:16" x14ac:dyDescent="0.35">
      <c r="A7720" s="149"/>
      <c r="B7720" s="149"/>
      <c r="C7720" s="150"/>
      <c r="D7720" s="149"/>
      <c r="E7720" s="149"/>
      <c r="F7720" s="149"/>
      <c r="G7720" s="149"/>
      <c r="H7720" s="151"/>
      <c r="I7720" s="149"/>
      <c r="J7720" s="149"/>
      <c r="K7720" s="152"/>
      <c r="L7720" s="149"/>
      <c r="M7720" s="149"/>
      <c r="N7720" s="153"/>
      <c r="O7720" s="153"/>
      <c r="P7720" s="153"/>
    </row>
    <row r="7721" spans="1:16" x14ac:dyDescent="0.35">
      <c r="A7721" s="149"/>
      <c r="B7721" s="149"/>
      <c r="C7721" s="150"/>
      <c r="D7721" s="149"/>
      <c r="E7721" s="149"/>
      <c r="F7721" s="149"/>
      <c r="G7721" s="149"/>
      <c r="H7721" s="151"/>
      <c r="I7721" s="149"/>
      <c r="J7721" s="149"/>
      <c r="K7721" s="152"/>
      <c r="L7721" s="149"/>
      <c r="M7721" s="149"/>
      <c r="N7721" s="153"/>
      <c r="O7721" s="153"/>
      <c r="P7721" s="153"/>
    </row>
    <row r="7722" spans="1:16" x14ac:dyDescent="0.35">
      <c r="A7722" s="149"/>
      <c r="B7722" s="149"/>
      <c r="C7722" s="150"/>
      <c r="D7722" s="149"/>
      <c r="E7722" s="149"/>
      <c r="F7722" s="149"/>
      <c r="G7722" s="149"/>
      <c r="H7722" s="151"/>
      <c r="I7722" s="149"/>
      <c r="J7722" s="149"/>
      <c r="K7722" s="152"/>
      <c r="L7722" s="149"/>
      <c r="M7722" s="149"/>
      <c r="N7722" s="153"/>
      <c r="O7722" s="153"/>
      <c r="P7722" s="153"/>
    </row>
    <row r="7723" spans="1:16" x14ac:dyDescent="0.35">
      <c r="A7723" s="149"/>
      <c r="B7723" s="149"/>
      <c r="C7723" s="150"/>
      <c r="D7723" s="149"/>
      <c r="E7723" s="149"/>
      <c r="F7723" s="149"/>
      <c r="G7723" s="149"/>
      <c r="H7723" s="151"/>
      <c r="I7723" s="149"/>
      <c r="J7723" s="149"/>
      <c r="K7723" s="152"/>
      <c r="L7723" s="149"/>
      <c r="M7723" s="149"/>
      <c r="N7723" s="153"/>
      <c r="O7723" s="153"/>
      <c r="P7723" s="153"/>
    </row>
    <row r="7724" spans="1:16" x14ac:dyDescent="0.35">
      <c r="A7724" s="149"/>
      <c r="B7724" s="149"/>
      <c r="C7724" s="150"/>
      <c r="D7724" s="149"/>
      <c r="E7724" s="149"/>
      <c r="F7724" s="149"/>
      <c r="G7724" s="149"/>
      <c r="H7724" s="151"/>
      <c r="I7724" s="149"/>
      <c r="J7724" s="149"/>
      <c r="K7724" s="152"/>
      <c r="L7724" s="149"/>
      <c r="M7724" s="149"/>
      <c r="N7724" s="153"/>
      <c r="O7724" s="153"/>
      <c r="P7724" s="153"/>
    </row>
    <row r="7725" spans="1:16" x14ac:dyDescent="0.35">
      <c r="A7725" s="149"/>
      <c r="B7725" s="149"/>
      <c r="C7725" s="150"/>
      <c r="D7725" s="149"/>
      <c r="E7725" s="149"/>
      <c r="F7725" s="149"/>
      <c r="G7725" s="149"/>
      <c r="H7725" s="151"/>
      <c r="I7725" s="149"/>
      <c r="J7725" s="149"/>
      <c r="K7725" s="152"/>
      <c r="L7725" s="149"/>
      <c r="M7725" s="149"/>
      <c r="N7725" s="153"/>
      <c r="O7725" s="153"/>
      <c r="P7725" s="153"/>
    </row>
    <row r="7726" spans="1:16" x14ac:dyDescent="0.35">
      <c r="A7726" s="149"/>
      <c r="B7726" s="149"/>
      <c r="C7726" s="150"/>
      <c r="D7726" s="149"/>
      <c r="E7726" s="149"/>
      <c r="F7726" s="149"/>
      <c r="G7726" s="149"/>
      <c r="H7726" s="151"/>
      <c r="I7726" s="149"/>
      <c r="J7726" s="149"/>
      <c r="K7726" s="152"/>
      <c r="L7726" s="149"/>
      <c r="M7726" s="149"/>
      <c r="N7726" s="153"/>
      <c r="O7726" s="153"/>
      <c r="P7726" s="153"/>
    </row>
    <row r="7727" spans="1:16" x14ac:dyDescent="0.35">
      <c r="A7727" s="149"/>
      <c r="B7727" s="149"/>
      <c r="C7727" s="150"/>
      <c r="D7727" s="149"/>
      <c r="E7727" s="149"/>
      <c r="F7727" s="149"/>
      <c r="G7727" s="149"/>
      <c r="H7727" s="151"/>
      <c r="I7727" s="149"/>
      <c r="J7727" s="149"/>
      <c r="K7727" s="152"/>
      <c r="L7727" s="149"/>
      <c r="M7727" s="149"/>
      <c r="N7727" s="153"/>
      <c r="O7727" s="153"/>
      <c r="P7727" s="153"/>
    </row>
    <row r="7728" spans="1:16" x14ac:dyDescent="0.35">
      <c r="A7728" s="149"/>
      <c r="B7728" s="149"/>
      <c r="C7728" s="150"/>
      <c r="D7728" s="149"/>
      <c r="E7728" s="149"/>
      <c r="F7728" s="149"/>
      <c r="G7728" s="149"/>
      <c r="H7728" s="151"/>
      <c r="I7728" s="149"/>
      <c r="J7728" s="149"/>
      <c r="K7728" s="152"/>
      <c r="L7728" s="149"/>
      <c r="M7728" s="149"/>
      <c r="N7728" s="153"/>
      <c r="O7728" s="153"/>
      <c r="P7728" s="153"/>
    </row>
    <row r="7729" spans="1:16" x14ac:dyDescent="0.35">
      <c r="A7729" s="149"/>
      <c r="B7729" s="149"/>
      <c r="C7729" s="150"/>
      <c r="D7729" s="149"/>
      <c r="E7729" s="149"/>
      <c r="F7729" s="149"/>
      <c r="G7729" s="149"/>
      <c r="H7729" s="151"/>
      <c r="I7729" s="149"/>
      <c r="J7729" s="149"/>
      <c r="K7729" s="152"/>
      <c r="L7729" s="149"/>
      <c r="M7729" s="149"/>
      <c r="N7729" s="153"/>
      <c r="O7729" s="153"/>
      <c r="P7729" s="153"/>
    </row>
    <row r="7730" spans="1:16" x14ac:dyDescent="0.35">
      <c r="A7730" s="149"/>
      <c r="B7730" s="149"/>
      <c r="C7730" s="150"/>
      <c r="D7730" s="149"/>
      <c r="E7730" s="149"/>
      <c r="F7730" s="149"/>
      <c r="G7730" s="149"/>
      <c r="H7730" s="151"/>
      <c r="I7730" s="149"/>
      <c r="J7730" s="149"/>
      <c r="K7730" s="152"/>
      <c r="L7730" s="149"/>
      <c r="M7730" s="149"/>
      <c r="N7730" s="153"/>
      <c r="O7730" s="153"/>
      <c r="P7730" s="153"/>
    </row>
    <row r="7731" spans="1:16" x14ac:dyDescent="0.35">
      <c r="A7731" s="149"/>
      <c r="B7731" s="149"/>
      <c r="C7731" s="150"/>
      <c r="D7731" s="149"/>
      <c r="E7731" s="149"/>
      <c r="F7731" s="149"/>
      <c r="G7731" s="149"/>
      <c r="H7731" s="151"/>
      <c r="I7731" s="149"/>
      <c r="J7731" s="149"/>
      <c r="K7731" s="152"/>
      <c r="L7731" s="149"/>
      <c r="M7731" s="149"/>
      <c r="N7731" s="153"/>
      <c r="O7731" s="153"/>
      <c r="P7731" s="153"/>
    </row>
    <row r="7732" spans="1:16" x14ac:dyDescent="0.35">
      <c r="A7732" s="149"/>
      <c r="B7732" s="149"/>
      <c r="C7732" s="150"/>
      <c r="D7732" s="149"/>
      <c r="E7732" s="149"/>
      <c r="F7732" s="149"/>
      <c r="G7732" s="149"/>
      <c r="H7732" s="151"/>
      <c r="I7732" s="149"/>
      <c r="J7732" s="149"/>
      <c r="K7732" s="152"/>
      <c r="L7732" s="149"/>
      <c r="M7732" s="149"/>
      <c r="N7732" s="153"/>
      <c r="O7732" s="153"/>
      <c r="P7732" s="153"/>
    </row>
    <row r="7733" spans="1:16" x14ac:dyDescent="0.35">
      <c r="A7733" s="149"/>
      <c r="B7733" s="149"/>
      <c r="C7733" s="150"/>
      <c r="D7733" s="149"/>
      <c r="E7733" s="149"/>
      <c r="F7733" s="149"/>
      <c r="G7733" s="149"/>
      <c r="H7733" s="151"/>
      <c r="I7733" s="149"/>
      <c r="J7733" s="149"/>
      <c r="K7733" s="152"/>
      <c r="L7733" s="149"/>
      <c r="M7733" s="149"/>
      <c r="N7733" s="153"/>
      <c r="O7733" s="153"/>
      <c r="P7733" s="153"/>
    </row>
    <row r="7734" spans="1:16" x14ac:dyDescent="0.35">
      <c r="A7734" s="149"/>
      <c r="B7734" s="149"/>
      <c r="C7734" s="150"/>
      <c r="D7734" s="149"/>
      <c r="E7734" s="149"/>
      <c r="F7734" s="149"/>
      <c r="G7734" s="149"/>
      <c r="H7734" s="151"/>
      <c r="I7734" s="149"/>
      <c r="J7734" s="149"/>
      <c r="K7734" s="152"/>
      <c r="L7734" s="149"/>
      <c r="M7734" s="149"/>
      <c r="N7734" s="153"/>
      <c r="O7734" s="153"/>
      <c r="P7734" s="153"/>
    </row>
    <row r="7735" spans="1:16" x14ac:dyDescent="0.35">
      <c r="A7735" s="149"/>
      <c r="B7735" s="149"/>
      <c r="C7735" s="150"/>
      <c r="D7735" s="149"/>
      <c r="E7735" s="149"/>
      <c r="F7735" s="149"/>
      <c r="G7735" s="149"/>
      <c r="H7735" s="151"/>
      <c r="I7735" s="149"/>
      <c r="J7735" s="149"/>
      <c r="K7735" s="152"/>
      <c r="L7735" s="149"/>
      <c r="M7735" s="149"/>
      <c r="N7735" s="153"/>
      <c r="O7735" s="153"/>
      <c r="P7735" s="153"/>
    </row>
    <row r="7736" spans="1:16" x14ac:dyDescent="0.35">
      <c r="A7736" s="149"/>
      <c r="B7736" s="149"/>
      <c r="C7736" s="150"/>
      <c r="D7736" s="149"/>
      <c r="E7736" s="149"/>
      <c r="F7736" s="149"/>
      <c r="G7736" s="149"/>
      <c r="H7736" s="151"/>
      <c r="I7736" s="149"/>
      <c r="J7736" s="149"/>
      <c r="K7736" s="152"/>
      <c r="L7736" s="149"/>
      <c r="M7736" s="149"/>
      <c r="N7736" s="153"/>
      <c r="O7736" s="153"/>
      <c r="P7736" s="153"/>
    </row>
    <row r="7737" spans="1:16" x14ac:dyDescent="0.35">
      <c r="A7737" s="149"/>
      <c r="B7737" s="149"/>
      <c r="C7737" s="150"/>
      <c r="D7737" s="149"/>
      <c r="E7737" s="149"/>
      <c r="F7737" s="149"/>
      <c r="G7737" s="149"/>
      <c r="H7737" s="151"/>
      <c r="I7737" s="149"/>
      <c r="J7737" s="149"/>
      <c r="K7737" s="152"/>
      <c r="L7737" s="149"/>
      <c r="M7737" s="149"/>
      <c r="N7737" s="153"/>
      <c r="O7737" s="153"/>
      <c r="P7737" s="153"/>
    </row>
    <row r="7738" spans="1:16" x14ac:dyDescent="0.35">
      <c r="A7738" s="149"/>
      <c r="B7738" s="149"/>
      <c r="C7738" s="150"/>
      <c r="D7738" s="149"/>
      <c r="E7738" s="149"/>
      <c r="F7738" s="149"/>
      <c r="G7738" s="149"/>
      <c r="H7738" s="151"/>
      <c r="I7738" s="149"/>
      <c r="J7738" s="149"/>
      <c r="K7738" s="152"/>
      <c r="L7738" s="149"/>
      <c r="M7738" s="149"/>
      <c r="N7738" s="153"/>
      <c r="O7738" s="153"/>
      <c r="P7738" s="153"/>
    </row>
    <row r="7739" spans="1:16" x14ac:dyDescent="0.35">
      <c r="A7739" s="149"/>
      <c r="B7739" s="149"/>
      <c r="C7739" s="150"/>
      <c r="D7739" s="149"/>
      <c r="E7739" s="149"/>
      <c r="F7739" s="149"/>
      <c r="G7739" s="149"/>
      <c r="H7739" s="151"/>
      <c r="I7739" s="149"/>
      <c r="J7739" s="149"/>
      <c r="K7739" s="152"/>
      <c r="L7739" s="149"/>
      <c r="M7739" s="149"/>
      <c r="N7739" s="153"/>
      <c r="O7739" s="153"/>
      <c r="P7739" s="153"/>
    </row>
    <row r="7740" spans="1:16" x14ac:dyDescent="0.35">
      <c r="A7740" s="149"/>
      <c r="B7740" s="149"/>
      <c r="C7740" s="150"/>
      <c r="D7740" s="149"/>
      <c r="E7740" s="149"/>
      <c r="F7740" s="149"/>
      <c r="G7740" s="149"/>
      <c r="H7740" s="151"/>
      <c r="I7740" s="149"/>
      <c r="J7740" s="149"/>
      <c r="K7740" s="152"/>
      <c r="L7740" s="149"/>
      <c r="M7740" s="149"/>
      <c r="N7740" s="153"/>
      <c r="O7740" s="153"/>
      <c r="P7740" s="153"/>
    </row>
    <row r="7741" spans="1:16" x14ac:dyDescent="0.35">
      <c r="A7741" s="149"/>
      <c r="B7741" s="149"/>
      <c r="C7741" s="150"/>
      <c r="D7741" s="149"/>
      <c r="E7741" s="149"/>
      <c r="F7741" s="149"/>
      <c r="G7741" s="149"/>
      <c r="H7741" s="151"/>
      <c r="I7741" s="149"/>
      <c r="J7741" s="149"/>
      <c r="K7741" s="152"/>
      <c r="L7741" s="149"/>
      <c r="M7741" s="149"/>
      <c r="N7741" s="153"/>
      <c r="O7741" s="153"/>
      <c r="P7741" s="153"/>
    </row>
    <row r="7742" spans="1:16" x14ac:dyDescent="0.35">
      <c r="A7742" s="149"/>
      <c r="B7742" s="149"/>
      <c r="C7742" s="150"/>
      <c r="D7742" s="149"/>
      <c r="E7742" s="149"/>
      <c r="F7742" s="149"/>
      <c r="G7742" s="149"/>
      <c r="H7742" s="151"/>
      <c r="I7742" s="149"/>
      <c r="J7742" s="149"/>
      <c r="K7742" s="152"/>
      <c r="L7742" s="149"/>
      <c r="M7742" s="149"/>
      <c r="N7742" s="153"/>
      <c r="O7742" s="153"/>
      <c r="P7742" s="153"/>
    </row>
    <row r="7743" spans="1:16" x14ac:dyDescent="0.35">
      <c r="A7743" s="149"/>
      <c r="B7743" s="149"/>
      <c r="C7743" s="150"/>
      <c r="D7743" s="149"/>
      <c r="E7743" s="149"/>
      <c r="F7743" s="149"/>
      <c r="G7743" s="149"/>
      <c r="H7743" s="151"/>
      <c r="I7743" s="149"/>
      <c r="J7743" s="149"/>
      <c r="K7743" s="152"/>
      <c r="L7743" s="149"/>
      <c r="M7743" s="149"/>
      <c r="N7743" s="153"/>
      <c r="O7743" s="153"/>
      <c r="P7743" s="153"/>
    </row>
    <row r="7744" spans="1:16" x14ac:dyDescent="0.35">
      <c r="A7744" s="149"/>
      <c r="B7744" s="149"/>
      <c r="C7744" s="150"/>
      <c r="D7744" s="149"/>
      <c r="E7744" s="149"/>
      <c r="F7744" s="149"/>
      <c r="G7744" s="149"/>
      <c r="H7744" s="151"/>
      <c r="I7744" s="149"/>
      <c r="J7744" s="149"/>
      <c r="K7744" s="152"/>
      <c r="L7744" s="149"/>
      <c r="M7744" s="149"/>
      <c r="N7744" s="153"/>
      <c r="O7744" s="153"/>
      <c r="P7744" s="153"/>
    </row>
    <row r="7745" spans="1:16" x14ac:dyDescent="0.35">
      <c r="A7745" s="149"/>
      <c r="B7745" s="149"/>
      <c r="C7745" s="150"/>
      <c r="D7745" s="149"/>
      <c r="E7745" s="149"/>
      <c r="F7745" s="149"/>
      <c r="G7745" s="149"/>
      <c r="H7745" s="151"/>
      <c r="I7745" s="149"/>
      <c r="J7745" s="149"/>
      <c r="K7745" s="152"/>
      <c r="L7745" s="149"/>
      <c r="M7745" s="149"/>
      <c r="N7745" s="153"/>
      <c r="O7745" s="153"/>
      <c r="P7745" s="153"/>
    </row>
    <row r="7746" spans="1:16" x14ac:dyDescent="0.35">
      <c r="A7746" s="149"/>
      <c r="B7746" s="149"/>
      <c r="C7746" s="150"/>
      <c r="D7746" s="149"/>
      <c r="E7746" s="149"/>
      <c r="F7746" s="149"/>
      <c r="G7746" s="149"/>
      <c r="H7746" s="151"/>
      <c r="I7746" s="149"/>
      <c r="J7746" s="149"/>
      <c r="K7746" s="152"/>
      <c r="L7746" s="149"/>
      <c r="M7746" s="149"/>
      <c r="N7746" s="153"/>
      <c r="O7746" s="153"/>
      <c r="P7746" s="153"/>
    </row>
    <row r="7747" spans="1:16" x14ac:dyDescent="0.35">
      <c r="A7747" s="149"/>
      <c r="B7747" s="149"/>
      <c r="C7747" s="150"/>
      <c r="D7747" s="149"/>
      <c r="E7747" s="149"/>
      <c r="F7747" s="149"/>
      <c r="G7747" s="149"/>
      <c r="H7747" s="151"/>
      <c r="I7747" s="149"/>
      <c r="J7747" s="149"/>
      <c r="K7747" s="152"/>
      <c r="L7747" s="149"/>
      <c r="M7747" s="149"/>
      <c r="N7747" s="153"/>
      <c r="O7747" s="153"/>
      <c r="P7747" s="153"/>
    </row>
    <row r="7748" spans="1:16" x14ac:dyDescent="0.35">
      <c r="A7748" s="149"/>
      <c r="B7748" s="149"/>
      <c r="C7748" s="150"/>
      <c r="D7748" s="149"/>
      <c r="E7748" s="149"/>
      <c r="F7748" s="149"/>
      <c r="G7748" s="149"/>
      <c r="H7748" s="151"/>
      <c r="I7748" s="149"/>
      <c r="J7748" s="149"/>
      <c r="K7748" s="152"/>
      <c r="L7748" s="149"/>
      <c r="M7748" s="149"/>
      <c r="N7748" s="153"/>
      <c r="O7748" s="153"/>
      <c r="P7748" s="153"/>
    </row>
    <row r="7749" spans="1:16" x14ac:dyDescent="0.35">
      <c r="A7749" s="149"/>
      <c r="B7749" s="149"/>
      <c r="C7749" s="150"/>
      <c r="D7749" s="149"/>
      <c r="E7749" s="149"/>
      <c r="F7749" s="149"/>
      <c r="G7749" s="149"/>
      <c r="H7749" s="151"/>
      <c r="I7749" s="149"/>
      <c r="J7749" s="149"/>
      <c r="K7749" s="152"/>
      <c r="L7749" s="149"/>
      <c r="M7749" s="149"/>
      <c r="N7749" s="153"/>
      <c r="O7749" s="153"/>
      <c r="P7749" s="153"/>
    </row>
    <row r="7750" spans="1:16" x14ac:dyDescent="0.35">
      <c r="A7750" s="149"/>
      <c r="B7750" s="149"/>
      <c r="C7750" s="150"/>
      <c r="D7750" s="149"/>
      <c r="E7750" s="149"/>
      <c r="F7750" s="149"/>
      <c r="G7750" s="149"/>
      <c r="H7750" s="151"/>
      <c r="I7750" s="149"/>
      <c r="J7750" s="149"/>
      <c r="K7750" s="152"/>
      <c r="L7750" s="149"/>
      <c r="M7750" s="149"/>
      <c r="N7750" s="153"/>
      <c r="O7750" s="153"/>
      <c r="P7750" s="153"/>
    </row>
    <row r="7751" spans="1:16" x14ac:dyDescent="0.35">
      <c r="A7751" s="149"/>
      <c r="B7751" s="149"/>
      <c r="C7751" s="150"/>
      <c r="D7751" s="149"/>
      <c r="E7751" s="149"/>
      <c r="F7751" s="149"/>
      <c r="G7751" s="149"/>
      <c r="H7751" s="151"/>
      <c r="I7751" s="149"/>
      <c r="J7751" s="149"/>
      <c r="K7751" s="152"/>
      <c r="L7751" s="149"/>
      <c r="M7751" s="149"/>
      <c r="N7751" s="153"/>
      <c r="O7751" s="153"/>
      <c r="P7751" s="153"/>
    </row>
    <row r="7752" spans="1:16" x14ac:dyDescent="0.35">
      <c r="A7752" s="149"/>
      <c r="B7752" s="149"/>
      <c r="C7752" s="150"/>
      <c r="D7752" s="149"/>
      <c r="E7752" s="149"/>
      <c r="F7752" s="149"/>
      <c r="G7752" s="149"/>
      <c r="H7752" s="151"/>
      <c r="I7752" s="149"/>
      <c r="J7752" s="149"/>
      <c r="K7752" s="152"/>
      <c r="L7752" s="149"/>
      <c r="M7752" s="149"/>
      <c r="N7752" s="153"/>
      <c r="O7752" s="153"/>
      <c r="P7752" s="153"/>
    </row>
    <row r="7753" spans="1:16" x14ac:dyDescent="0.35">
      <c r="A7753" s="149"/>
      <c r="B7753" s="149"/>
      <c r="C7753" s="150"/>
      <c r="D7753" s="149"/>
      <c r="E7753" s="149"/>
      <c r="F7753" s="149"/>
      <c r="G7753" s="149"/>
      <c r="H7753" s="151"/>
      <c r="I7753" s="149"/>
      <c r="J7753" s="149"/>
      <c r="K7753" s="152"/>
      <c r="L7753" s="149"/>
      <c r="M7753" s="149"/>
      <c r="N7753" s="153"/>
      <c r="O7753" s="153"/>
      <c r="P7753" s="153"/>
    </row>
    <row r="7754" spans="1:16" x14ac:dyDescent="0.35">
      <c r="A7754" s="149"/>
      <c r="B7754" s="149"/>
      <c r="C7754" s="150"/>
      <c r="D7754" s="149"/>
      <c r="E7754" s="149"/>
      <c r="F7754" s="149"/>
      <c r="G7754" s="149"/>
      <c r="H7754" s="151"/>
      <c r="I7754" s="149"/>
      <c r="J7754" s="149"/>
      <c r="K7754" s="152"/>
      <c r="L7754" s="149"/>
      <c r="M7754" s="149"/>
      <c r="N7754" s="153"/>
      <c r="O7754" s="153"/>
      <c r="P7754" s="153"/>
    </row>
    <row r="7755" spans="1:16" x14ac:dyDescent="0.35">
      <c r="A7755" s="149"/>
      <c r="B7755" s="149"/>
      <c r="C7755" s="150"/>
      <c r="D7755" s="149"/>
      <c r="E7755" s="149"/>
      <c r="F7755" s="149"/>
      <c r="G7755" s="149"/>
      <c r="H7755" s="151"/>
      <c r="I7755" s="149"/>
      <c r="J7755" s="149"/>
      <c r="K7755" s="152"/>
      <c r="L7755" s="149"/>
      <c r="M7755" s="149"/>
      <c r="N7755" s="153"/>
      <c r="O7755" s="153"/>
      <c r="P7755" s="153"/>
    </row>
    <row r="7756" spans="1:16" x14ac:dyDescent="0.35">
      <c r="A7756" s="149"/>
      <c r="B7756" s="149"/>
      <c r="C7756" s="150"/>
      <c r="D7756" s="149"/>
      <c r="E7756" s="149"/>
      <c r="F7756" s="149"/>
      <c r="G7756" s="149"/>
      <c r="H7756" s="151"/>
      <c r="I7756" s="149"/>
      <c r="J7756" s="149"/>
      <c r="K7756" s="152"/>
      <c r="L7756" s="149"/>
      <c r="M7756" s="149"/>
      <c r="N7756" s="153"/>
      <c r="O7756" s="153"/>
      <c r="P7756" s="153"/>
    </row>
    <row r="7757" spans="1:16" x14ac:dyDescent="0.35">
      <c r="A7757" s="149"/>
      <c r="B7757" s="149"/>
      <c r="C7757" s="150"/>
      <c r="D7757" s="149"/>
      <c r="E7757" s="149"/>
      <c r="F7757" s="149"/>
      <c r="G7757" s="149"/>
      <c r="H7757" s="151"/>
      <c r="I7757" s="149"/>
      <c r="J7757" s="149"/>
      <c r="K7757" s="152"/>
      <c r="L7757" s="149"/>
      <c r="M7757" s="149"/>
      <c r="N7757" s="153"/>
      <c r="O7757" s="153"/>
      <c r="P7757" s="153"/>
    </row>
    <row r="7758" spans="1:16" x14ac:dyDescent="0.35">
      <c r="A7758" s="149"/>
      <c r="B7758" s="149"/>
      <c r="C7758" s="150"/>
      <c r="D7758" s="149"/>
      <c r="E7758" s="149"/>
      <c r="F7758" s="149"/>
      <c r="G7758" s="149"/>
      <c r="H7758" s="151"/>
      <c r="I7758" s="149"/>
      <c r="J7758" s="149"/>
      <c r="K7758" s="152"/>
      <c r="L7758" s="149"/>
      <c r="M7758" s="149"/>
      <c r="N7758" s="153"/>
      <c r="O7758" s="153"/>
      <c r="P7758" s="153"/>
    </row>
    <row r="7759" spans="1:16" x14ac:dyDescent="0.35">
      <c r="A7759" s="149"/>
      <c r="B7759" s="149"/>
      <c r="C7759" s="150"/>
      <c r="D7759" s="149"/>
      <c r="E7759" s="149"/>
      <c r="F7759" s="149"/>
      <c r="G7759" s="149"/>
      <c r="H7759" s="151"/>
      <c r="I7759" s="149"/>
      <c r="J7759" s="149"/>
      <c r="K7759" s="152"/>
      <c r="L7759" s="149"/>
      <c r="M7759" s="149"/>
      <c r="N7759" s="153"/>
      <c r="O7759" s="153"/>
      <c r="P7759" s="153"/>
    </row>
    <row r="7760" spans="1:16" x14ac:dyDescent="0.35">
      <c r="A7760" s="149"/>
      <c r="B7760" s="149"/>
      <c r="C7760" s="150"/>
      <c r="D7760" s="149"/>
      <c r="E7760" s="149"/>
      <c r="F7760" s="149"/>
      <c r="G7760" s="149"/>
      <c r="H7760" s="151"/>
      <c r="I7760" s="149"/>
      <c r="J7760" s="149"/>
      <c r="K7760" s="152"/>
      <c r="L7760" s="149"/>
      <c r="M7760" s="149"/>
      <c r="N7760" s="153"/>
      <c r="O7760" s="153"/>
      <c r="P7760" s="153"/>
    </row>
    <row r="7761" spans="1:16" x14ac:dyDescent="0.35">
      <c r="A7761" s="149"/>
      <c r="B7761" s="149"/>
      <c r="C7761" s="150"/>
      <c r="D7761" s="149"/>
      <c r="E7761" s="149"/>
      <c r="F7761" s="149"/>
      <c r="G7761" s="149"/>
      <c r="H7761" s="151"/>
      <c r="I7761" s="149"/>
      <c r="J7761" s="149"/>
      <c r="K7761" s="152"/>
      <c r="L7761" s="149"/>
      <c r="M7761" s="149"/>
      <c r="N7761" s="153"/>
      <c r="O7761" s="153"/>
      <c r="P7761" s="153"/>
    </row>
    <row r="7762" spans="1:16" x14ac:dyDescent="0.35">
      <c r="A7762" s="149"/>
      <c r="B7762" s="149"/>
      <c r="C7762" s="150"/>
      <c r="D7762" s="149"/>
      <c r="E7762" s="149"/>
      <c r="F7762" s="149"/>
      <c r="G7762" s="149"/>
      <c r="H7762" s="151"/>
      <c r="I7762" s="149"/>
      <c r="J7762" s="149"/>
      <c r="K7762" s="152"/>
      <c r="L7762" s="149"/>
      <c r="M7762" s="149"/>
      <c r="N7762" s="153"/>
      <c r="O7762" s="153"/>
      <c r="P7762" s="153"/>
    </row>
    <row r="7763" spans="1:16" x14ac:dyDescent="0.35">
      <c r="A7763" s="149"/>
      <c r="B7763" s="149"/>
      <c r="C7763" s="150"/>
      <c r="D7763" s="149"/>
      <c r="E7763" s="149"/>
      <c r="F7763" s="149"/>
      <c r="G7763" s="149"/>
      <c r="H7763" s="151"/>
      <c r="I7763" s="149"/>
      <c r="J7763" s="149"/>
      <c r="K7763" s="152"/>
      <c r="L7763" s="149"/>
      <c r="M7763" s="149"/>
      <c r="N7763" s="153"/>
      <c r="O7763" s="153"/>
      <c r="P7763" s="153"/>
    </row>
    <row r="7764" spans="1:16" x14ac:dyDescent="0.35">
      <c r="A7764" s="149"/>
      <c r="B7764" s="149"/>
      <c r="C7764" s="150"/>
      <c r="D7764" s="149"/>
      <c r="E7764" s="149"/>
      <c r="F7764" s="149"/>
      <c r="G7764" s="149"/>
      <c r="H7764" s="151"/>
      <c r="I7764" s="149"/>
      <c r="J7764" s="149"/>
      <c r="K7764" s="152"/>
      <c r="L7764" s="149"/>
      <c r="M7764" s="149"/>
      <c r="N7764" s="153"/>
      <c r="O7764" s="153"/>
      <c r="P7764" s="153"/>
    </row>
    <row r="7765" spans="1:16" x14ac:dyDescent="0.35">
      <c r="A7765" s="149"/>
      <c r="B7765" s="149"/>
      <c r="C7765" s="150"/>
      <c r="D7765" s="149"/>
      <c r="E7765" s="149"/>
      <c r="F7765" s="149"/>
      <c r="G7765" s="149"/>
      <c r="H7765" s="151"/>
      <c r="I7765" s="149"/>
      <c r="J7765" s="149"/>
      <c r="K7765" s="152"/>
      <c r="L7765" s="149"/>
      <c r="M7765" s="149"/>
      <c r="N7765" s="153"/>
      <c r="O7765" s="153"/>
      <c r="P7765" s="153"/>
    </row>
    <row r="7766" spans="1:16" x14ac:dyDescent="0.35">
      <c r="A7766" s="149"/>
      <c r="B7766" s="149"/>
      <c r="C7766" s="150"/>
      <c r="D7766" s="149"/>
      <c r="E7766" s="149"/>
      <c r="F7766" s="149"/>
      <c r="G7766" s="149"/>
      <c r="H7766" s="151"/>
      <c r="I7766" s="149"/>
      <c r="J7766" s="149"/>
      <c r="K7766" s="152"/>
      <c r="L7766" s="149"/>
      <c r="M7766" s="149"/>
      <c r="N7766" s="153"/>
      <c r="O7766" s="153"/>
      <c r="P7766" s="153"/>
    </row>
    <row r="7767" spans="1:16" x14ac:dyDescent="0.35">
      <c r="A7767" s="149"/>
      <c r="B7767" s="149"/>
      <c r="C7767" s="150"/>
      <c r="D7767" s="149"/>
      <c r="E7767" s="149"/>
      <c r="F7767" s="149"/>
      <c r="G7767" s="149"/>
      <c r="H7767" s="151"/>
      <c r="I7767" s="149"/>
      <c r="J7767" s="149"/>
      <c r="K7767" s="152"/>
      <c r="L7767" s="149"/>
      <c r="M7767" s="149"/>
      <c r="N7767" s="153"/>
      <c r="O7767" s="153"/>
      <c r="P7767" s="153"/>
    </row>
    <row r="7768" spans="1:16" x14ac:dyDescent="0.35">
      <c r="A7768" s="149"/>
      <c r="B7768" s="149"/>
      <c r="C7768" s="150"/>
      <c r="D7768" s="149"/>
      <c r="E7768" s="149"/>
      <c r="F7768" s="149"/>
      <c r="G7768" s="149"/>
      <c r="H7768" s="151"/>
      <c r="I7768" s="149"/>
      <c r="J7768" s="149"/>
      <c r="K7768" s="152"/>
      <c r="L7768" s="149"/>
      <c r="M7768" s="149"/>
      <c r="N7768" s="153"/>
      <c r="O7768" s="153"/>
      <c r="P7768" s="153"/>
    </row>
    <row r="7769" spans="1:16" x14ac:dyDescent="0.35">
      <c r="A7769" s="149"/>
      <c r="B7769" s="149"/>
      <c r="C7769" s="150"/>
      <c r="D7769" s="149"/>
      <c r="E7769" s="149"/>
      <c r="F7769" s="149"/>
      <c r="G7769" s="149"/>
      <c r="H7769" s="151"/>
      <c r="I7769" s="149"/>
      <c r="J7769" s="149"/>
      <c r="K7769" s="152"/>
      <c r="L7769" s="149"/>
      <c r="M7769" s="149"/>
      <c r="N7769" s="153"/>
      <c r="O7769" s="153"/>
      <c r="P7769" s="153"/>
    </row>
    <row r="7770" spans="1:16" x14ac:dyDescent="0.35">
      <c r="A7770" s="149"/>
      <c r="B7770" s="149"/>
      <c r="C7770" s="150"/>
      <c r="D7770" s="149"/>
      <c r="E7770" s="149"/>
      <c r="F7770" s="149"/>
      <c r="G7770" s="149"/>
      <c r="H7770" s="151"/>
      <c r="I7770" s="149"/>
      <c r="J7770" s="149"/>
      <c r="K7770" s="152"/>
      <c r="L7770" s="149"/>
      <c r="M7770" s="149"/>
      <c r="N7770" s="153"/>
      <c r="O7770" s="153"/>
      <c r="P7770" s="153"/>
    </row>
    <row r="7771" spans="1:16" x14ac:dyDescent="0.35">
      <c r="A7771" s="149"/>
      <c r="B7771" s="149"/>
      <c r="C7771" s="150"/>
      <c r="D7771" s="149"/>
      <c r="E7771" s="149"/>
      <c r="F7771" s="149"/>
      <c r="G7771" s="149"/>
      <c r="H7771" s="151"/>
      <c r="I7771" s="149"/>
      <c r="J7771" s="149"/>
      <c r="K7771" s="152"/>
      <c r="L7771" s="149"/>
      <c r="M7771" s="149"/>
      <c r="N7771" s="153"/>
      <c r="O7771" s="153"/>
      <c r="P7771" s="153"/>
    </row>
    <row r="7772" spans="1:16" x14ac:dyDescent="0.35">
      <c r="A7772" s="149"/>
      <c r="B7772" s="149"/>
      <c r="C7772" s="150"/>
      <c r="D7772" s="149"/>
      <c r="E7772" s="149"/>
      <c r="F7772" s="149"/>
      <c r="G7772" s="149"/>
      <c r="H7772" s="151"/>
      <c r="I7772" s="149"/>
      <c r="J7772" s="149"/>
      <c r="K7772" s="152"/>
      <c r="L7772" s="149"/>
      <c r="M7772" s="149"/>
      <c r="N7772" s="153"/>
      <c r="O7772" s="153"/>
      <c r="P7772" s="153"/>
    </row>
    <row r="7773" spans="1:16" x14ac:dyDescent="0.35">
      <c r="A7773" s="149"/>
      <c r="B7773" s="149"/>
      <c r="C7773" s="150"/>
      <c r="D7773" s="149"/>
      <c r="E7773" s="149"/>
      <c r="F7773" s="149"/>
      <c r="G7773" s="149"/>
      <c r="H7773" s="151"/>
      <c r="I7773" s="149"/>
      <c r="J7773" s="149"/>
      <c r="K7773" s="152"/>
      <c r="L7773" s="149"/>
      <c r="M7773" s="149"/>
      <c r="N7773" s="153"/>
      <c r="O7773" s="153"/>
      <c r="P7773" s="153"/>
    </row>
    <row r="7774" spans="1:16" x14ac:dyDescent="0.35">
      <c r="A7774" s="149"/>
      <c r="B7774" s="149"/>
      <c r="C7774" s="150"/>
      <c r="D7774" s="149"/>
      <c r="E7774" s="149"/>
      <c r="F7774" s="149"/>
      <c r="G7774" s="149"/>
      <c r="H7774" s="151"/>
      <c r="I7774" s="149"/>
      <c r="J7774" s="149"/>
      <c r="K7774" s="152"/>
      <c r="L7774" s="149"/>
      <c r="M7774" s="149"/>
      <c r="N7774" s="153"/>
      <c r="O7774" s="153"/>
      <c r="P7774" s="153"/>
    </row>
    <row r="7775" spans="1:16" x14ac:dyDescent="0.35">
      <c r="A7775" s="149"/>
      <c r="B7775" s="149"/>
      <c r="C7775" s="150"/>
      <c r="D7775" s="149"/>
      <c r="E7775" s="149"/>
      <c r="F7775" s="149"/>
      <c r="G7775" s="149"/>
      <c r="H7775" s="151"/>
      <c r="I7775" s="149"/>
      <c r="J7775" s="149"/>
      <c r="K7775" s="152"/>
      <c r="L7775" s="149"/>
      <c r="M7775" s="149"/>
      <c r="N7775" s="153"/>
      <c r="O7775" s="153"/>
      <c r="P7775" s="153"/>
    </row>
    <row r="7776" spans="1:16" x14ac:dyDescent="0.35">
      <c r="A7776" s="149"/>
      <c r="B7776" s="149"/>
      <c r="C7776" s="150"/>
      <c r="D7776" s="149"/>
      <c r="E7776" s="149"/>
      <c r="F7776" s="149"/>
      <c r="G7776" s="149"/>
      <c r="H7776" s="151"/>
      <c r="I7776" s="149"/>
      <c r="J7776" s="149"/>
      <c r="K7776" s="152"/>
      <c r="L7776" s="149"/>
      <c r="M7776" s="149"/>
      <c r="N7776" s="153"/>
      <c r="O7776" s="153"/>
      <c r="P7776" s="153"/>
    </row>
    <row r="7777" spans="1:16" x14ac:dyDescent="0.35">
      <c r="A7777" s="149"/>
      <c r="B7777" s="149"/>
      <c r="C7777" s="150"/>
      <c r="D7777" s="149"/>
      <c r="E7777" s="149"/>
      <c r="F7777" s="149"/>
      <c r="G7777" s="149"/>
      <c r="H7777" s="151"/>
      <c r="I7777" s="149"/>
      <c r="J7777" s="149"/>
      <c r="K7777" s="152"/>
      <c r="L7777" s="149"/>
      <c r="M7777" s="149"/>
      <c r="N7777" s="153"/>
      <c r="O7777" s="153"/>
      <c r="P7777" s="153"/>
    </row>
    <row r="7778" spans="1:16" x14ac:dyDescent="0.35">
      <c r="A7778" s="149"/>
      <c r="B7778" s="149"/>
      <c r="C7778" s="150"/>
      <c r="D7778" s="149"/>
      <c r="E7778" s="149"/>
      <c r="F7778" s="149"/>
      <c r="G7778" s="149"/>
      <c r="H7778" s="151"/>
      <c r="I7778" s="149"/>
      <c r="J7778" s="149"/>
      <c r="K7778" s="152"/>
      <c r="L7778" s="149"/>
      <c r="M7778" s="149"/>
      <c r="N7778" s="153"/>
      <c r="O7778" s="153"/>
      <c r="P7778" s="153"/>
    </row>
    <row r="7779" spans="1:16" x14ac:dyDescent="0.35">
      <c r="A7779" s="149"/>
      <c r="B7779" s="149"/>
      <c r="C7779" s="150"/>
      <c r="D7779" s="149"/>
      <c r="E7779" s="149"/>
      <c r="F7779" s="149"/>
      <c r="G7779" s="149"/>
      <c r="H7779" s="151"/>
      <c r="I7779" s="149"/>
      <c r="J7779" s="149"/>
      <c r="K7779" s="152"/>
      <c r="L7779" s="149"/>
      <c r="M7779" s="149"/>
      <c r="N7779" s="153"/>
      <c r="O7779" s="153"/>
      <c r="P7779" s="153"/>
    </row>
    <row r="7780" spans="1:16" x14ac:dyDescent="0.35">
      <c r="A7780" s="149"/>
      <c r="B7780" s="149"/>
      <c r="C7780" s="150"/>
      <c r="D7780" s="149"/>
      <c r="E7780" s="149"/>
      <c r="F7780" s="149"/>
      <c r="G7780" s="149"/>
      <c r="H7780" s="151"/>
      <c r="I7780" s="149"/>
      <c r="J7780" s="149"/>
      <c r="K7780" s="152"/>
      <c r="L7780" s="149"/>
      <c r="M7780" s="149"/>
      <c r="N7780" s="153"/>
      <c r="O7780" s="153"/>
      <c r="P7780" s="153"/>
    </row>
    <row r="7781" spans="1:16" x14ac:dyDescent="0.35">
      <c r="A7781" s="149"/>
      <c r="B7781" s="149"/>
      <c r="C7781" s="150"/>
      <c r="D7781" s="149"/>
      <c r="E7781" s="149"/>
      <c r="F7781" s="149"/>
      <c r="G7781" s="149"/>
      <c r="H7781" s="151"/>
      <c r="I7781" s="149"/>
      <c r="J7781" s="149"/>
      <c r="K7781" s="152"/>
      <c r="L7781" s="149"/>
      <c r="M7781" s="149"/>
      <c r="N7781" s="153"/>
      <c r="O7781" s="153"/>
      <c r="P7781" s="153"/>
    </row>
    <row r="7782" spans="1:16" x14ac:dyDescent="0.35">
      <c r="A7782" s="149"/>
      <c r="B7782" s="149"/>
      <c r="C7782" s="150"/>
      <c r="D7782" s="149"/>
      <c r="E7782" s="149"/>
      <c r="F7782" s="149"/>
      <c r="G7782" s="149"/>
      <c r="H7782" s="151"/>
      <c r="I7782" s="149"/>
      <c r="J7782" s="149"/>
      <c r="K7782" s="152"/>
      <c r="L7782" s="149"/>
      <c r="M7782" s="149"/>
      <c r="N7782" s="153"/>
      <c r="O7782" s="153"/>
      <c r="P7782" s="153"/>
    </row>
    <row r="7783" spans="1:16" x14ac:dyDescent="0.35">
      <c r="A7783" s="149"/>
      <c r="B7783" s="149"/>
      <c r="C7783" s="150"/>
      <c r="D7783" s="149"/>
      <c r="E7783" s="149"/>
      <c r="F7783" s="149"/>
      <c r="G7783" s="149"/>
      <c r="H7783" s="151"/>
      <c r="I7783" s="149"/>
      <c r="J7783" s="149"/>
      <c r="K7783" s="152"/>
      <c r="L7783" s="149"/>
      <c r="M7783" s="149"/>
      <c r="N7783" s="153"/>
      <c r="O7783" s="153"/>
      <c r="P7783" s="153"/>
    </row>
    <row r="7784" spans="1:16" x14ac:dyDescent="0.35">
      <c r="A7784" s="149"/>
      <c r="B7784" s="149"/>
      <c r="C7784" s="150"/>
      <c r="D7784" s="149"/>
      <c r="E7784" s="149"/>
      <c r="F7784" s="149"/>
      <c r="G7784" s="149"/>
      <c r="H7784" s="151"/>
      <c r="I7784" s="149"/>
      <c r="J7784" s="149"/>
      <c r="K7784" s="152"/>
      <c r="L7784" s="149"/>
      <c r="M7784" s="149"/>
      <c r="N7784" s="153"/>
      <c r="O7784" s="153"/>
      <c r="P7784" s="153"/>
    </row>
    <row r="7785" spans="1:16" x14ac:dyDescent="0.35">
      <c r="A7785" s="149"/>
      <c r="B7785" s="149"/>
      <c r="C7785" s="150"/>
      <c r="D7785" s="149"/>
      <c r="E7785" s="149"/>
      <c r="F7785" s="149"/>
      <c r="G7785" s="149"/>
      <c r="H7785" s="151"/>
      <c r="I7785" s="149"/>
      <c r="J7785" s="149"/>
      <c r="K7785" s="152"/>
      <c r="L7785" s="149"/>
      <c r="M7785" s="149"/>
      <c r="N7785" s="153"/>
      <c r="O7785" s="153"/>
      <c r="P7785" s="153"/>
    </row>
    <row r="7786" spans="1:16" x14ac:dyDescent="0.35">
      <c r="A7786" s="149"/>
      <c r="B7786" s="149"/>
      <c r="C7786" s="150"/>
      <c r="D7786" s="149"/>
      <c r="E7786" s="149"/>
      <c r="F7786" s="149"/>
      <c r="G7786" s="149"/>
      <c r="H7786" s="151"/>
      <c r="I7786" s="149"/>
      <c r="J7786" s="149"/>
      <c r="K7786" s="152"/>
      <c r="L7786" s="149"/>
      <c r="M7786" s="149"/>
      <c r="N7786" s="153"/>
      <c r="O7786" s="153"/>
      <c r="P7786" s="153"/>
    </row>
    <row r="7787" spans="1:16" x14ac:dyDescent="0.35">
      <c r="A7787" s="149"/>
      <c r="B7787" s="149"/>
      <c r="C7787" s="150"/>
      <c r="D7787" s="149"/>
      <c r="E7787" s="149"/>
      <c r="F7787" s="149"/>
      <c r="G7787" s="149"/>
      <c r="H7787" s="151"/>
      <c r="I7787" s="149"/>
      <c r="J7787" s="149"/>
      <c r="K7787" s="152"/>
      <c r="L7787" s="149"/>
      <c r="M7787" s="149"/>
      <c r="N7787" s="153"/>
      <c r="O7787" s="153"/>
      <c r="P7787" s="153"/>
    </row>
    <row r="7788" spans="1:16" x14ac:dyDescent="0.35">
      <c r="A7788" s="149"/>
      <c r="B7788" s="149"/>
      <c r="C7788" s="150"/>
      <c r="D7788" s="149"/>
      <c r="E7788" s="149"/>
      <c r="F7788" s="149"/>
      <c r="G7788" s="149"/>
      <c r="H7788" s="151"/>
      <c r="I7788" s="149"/>
      <c r="J7788" s="149"/>
      <c r="K7788" s="152"/>
      <c r="L7788" s="149"/>
      <c r="M7788" s="149"/>
      <c r="N7788" s="153"/>
      <c r="O7788" s="153"/>
      <c r="P7788" s="153"/>
    </row>
    <row r="7789" spans="1:16" x14ac:dyDescent="0.35">
      <c r="A7789" s="149"/>
      <c r="B7789" s="149"/>
      <c r="C7789" s="150"/>
      <c r="D7789" s="149"/>
      <c r="E7789" s="149"/>
      <c r="F7789" s="149"/>
      <c r="G7789" s="149"/>
      <c r="H7789" s="151"/>
      <c r="I7789" s="149"/>
      <c r="J7789" s="149"/>
      <c r="K7789" s="152"/>
      <c r="L7789" s="149"/>
      <c r="M7789" s="149"/>
      <c r="N7789" s="153"/>
      <c r="O7789" s="153"/>
      <c r="P7789" s="153"/>
    </row>
    <row r="7790" spans="1:16" x14ac:dyDescent="0.35">
      <c r="A7790" s="149"/>
      <c r="B7790" s="149"/>
      <c r="C7790" s="150"/>
      <c r="D7790" s="149"/>
      <c r="E7790" s="149"/>
      <c r="F7790" s="149"/>
      <c r="G7790" s="149"/>
      <c r="H7790" s="151"/>
      <c r="I7790" s="149"/>
      <c r="J7790" s="149"/>
      <c r="K7790" s="152"/>
      <c r="L7790" s="149"/>
      <c r="M7790" s="149"/>
      <c r="N7790" s="153"/>
      <c r="O7790" s="153"/>
      <c r="P7790" s="153"/>
    </row>
    <row r="7791" spans="1:16" x14ac:dyDescent="0.35">
      <c r="A7791" s="149"/>
      <c r="B7791" s="149"/>
      <c r="C7791" s="150"/>
      <c r="D7791" s="149"/>
      <c r="E7791" s="149"/>
      <c r="F7791" s="149"/>
      <c r="G7791" s="149"/>
      <c r="H7791" s="151"/>
      <c r="I7791" s="149"/>
      <c r="J7791" s="149"/>
      <c r="K7791" s="152"/>
      <c r="L7791" s="149"/>
      <c r="M7791" s="149"/>
      <c r="N7791" s="153"/>
      <c r="O7791" s="153"/>
      <c r="P7791" s="153"/>
    </row>
    <row r="7792" spans="1:16" x14ac:dyDescent="0.35">
      <c r="A7792" s="149"/>
      <c r="B7792" s="149"/>
      <c r="C7792" s="150"/>
      <c r="D7792" s="149"/>
      <c r="E7792" s="149"/>
      <c r="F7792" s="149"/>
      <c r="G7792" s="149"/>
      <c r="H7792" s="151"/>
      <c r="I7792" s="149"/>
      <c r="J7792" s="149"/>
      <c r="K7792" s="152"/>
      <c r="L7792" s="149"/>
      <c r="M7792" s="149"/>
      <c r="N7792" s="153"/>
      <c r="O7792" s="153"/>
      <c r="P7792" s="153"/>
    </row>
    <row r="7793" spans="1:16" x14ac:dyDescent="0.35">
      <c r="A7793" s="149"/>
      <c r="B7793" s="149"/>
      <c r="C7793" s="150"/>
      <c r="D7793" s="149"/>
      <c r="E7793" s="149"/>
      <c r="F7793" s="149"/>
      <c r="G7793" s="149"/>
      <c r="H7793" s="151"/>
      <c r="I7793" s="149"/>
      <c r="J7793" s="149"/>
      <c r="K7793" s="152"/>
      <c r="L7793" s="149"/>
      <c r="M7793" s="149"/>
      <c r="N7793" s="153"/>
      <c r="O7793" s="153"/>
      <c r="P7793" s="153"/>
    </row>
    <row r="7794" spans="1:16" x14ac:dyDescent="0.35">
      <c r="A7794" s="149"/>
      <c r="B7794" s="149"/>
      <c r="C7794" s="150"/>
      <c r="D7794" s="149"/>
      <c r="E7794" s="149"/>
      <c r="F7794" s="149"/>
      <c r="G7794" s="149"/>
      <c r="H7794" s="151"/>
      <c r="I7794" s="149"/>
      <c r="J7794" s="149"/>
      <c r="K7794" s="152"/>
      <c r="L7794" s="149"/>
      <c r="M7794" s="149"/>
      <c r="N7794" s="153"/>
      <c r="O7794" s="153"/>
      <c r="P7794" s="153"/>
    </row>
    <row r="7795" spans="1:16" x14ac:dyDescent="0.35">
      <c r="A7795" s="149"/>
      <c r="B7795" s="149"/>
      <c r="C7795" s="150"/>
      <c r="D7795" s="149"/>
      <c r="E7795" s="149"/>
      <c r="F7795" s="149"/>
      <c r="G7795" s="149"/>
      <c r="H7795" s="151"/>
      <c r="I7795" s="149"/>
      <c r="J7795" s="149"/>
      <c r="K7795" s="152"/>
      <c r="L7795" s="149"/>
      <c r="M7795" s="149"/>
      <c r="N7795" s="153"/>
      <c r="O7795" s="153"/>
      <c r="P7795" s="153"/>
    </row>
    <row r="7796" spans="1:16" x14ac:dyDescent="0.35">
      <c r="A7796" s="149"/>
      <c r="B7796" s="149"/>
      <c r="C7796" s="150"/>
      <c r="D7796" s="149"/>
      <c r="E7796" s="149"/>
      <c r="F7796" s="149"/>
      <c r="G7796" s="149"/>
      <c r="H7796" s="151"/>
      <c r="I7796" s="149"/>
      <c r="J7796" s="149"/>
      <c r="K7796" s="152"/>
      <c r="L7796" s="149"/>
      <c r="M7796" s="149"/>
      <c r="N7796" s="153"/>
      <c r="O7796" s="153"/>
      <c r="P7796" s="153"/>
    </row>
    <row r="7797" spans="1:16" x14ac:dyDescent="0.35">
      <c r="A7797" s="149"/>
      <c r="B7797" s="149"/>
      <c r="C7797" s="150"/>
      <c r="D7797" s="149"/>
      <c r="E7797" s="149"/>
      <c r="F7797" s="149"/>
      <c r="G7797" s="149"/>
      <c r="H7797" s="151"/>
      <c r="I7797" s="149"/>
      <c r="J7797" s="149"/>
      <c r="K7797" s="152"/>
      <c r="L7797" s="149"/>
      <c r="M7797" s="149"/>
      <c r="N7797" s="153"/>
      <c r="O7797" s="153"/>
      <c r="P7797" s="153"/>
    </row>
    <row r="7798" spans="1:16" x14ac:dyDescent="0.35">
      <c r="A7798" s="149"/>
      <c r="B7798" s="149"/>
      <c r="C7798" s="150"/>
      <c r="D7798" s="149"/>
      <c r="E7798" s="149"/>
      <c r="F7798" s="149"/>
      <c r="G7798" s="149"/>
      <c r="H7798" s="151"/>
      <c r="I7798" s="149"/>
      <c r="J7798" s="149"/>
      <c r="K7798" s="152"/>
      <c r="L7798" s="149"/>
      <c r="M7798" s="149"/>
      <c r="N7798" s="153"/>
      <c r="O7798" s="153"/>
      <c r="P7798" s="153"/>
    </row>
    <row r="7799" spans="1:16" x14ac:dyDescent="0.35">
      <c r="A7799" s="149"/>
      <c r="B7799" s="149"/>
      <c r="C7799" s="150"/>
      <c r="D7799" s="149"/>
      <c r="E7799" s="149"/>
      <c r="F7799" s="149"/>
      <c r="G7799" s="149"/>
      <c r="H7799" s="151"/>
      <c r="I7799" s="149"/>
      <c r="J7799" s="149"/>
      <c r="K7799" s="152"/>
      <c r="L7799" s="149"/>
      <c r="M7799" s="149"/>
      <c r="N7799" s="153"/>
      <c r="O7799" s="153"/>
      <c r="P7799" s="153"/>
    </row>
    <row r="7800" spans="1:16" x14ac:dyDescent="0.35">
      <c r="A7800" s="149"/>
      <c r="B7800" s="149"/>
      <c r="C7800" s="150"/>
      <c r="D7800" s="149"/>
      <c r="E7800" s="149"/>
      <c r="F7800" s="149"/>
      <c r="G7800" s="149"/>
      <c r="H7800" s="151"/>
      <c r="I7800" s="149"/>
      <c r="J7800" s="149"/>
      <c r="K7800" s="152"/>
      <c r="L7800" s="149"/>
      <c r="M7800" s="149"/>
      <c r="N7800" s="153"/>
      <c r="O7800" s="153"/>
      <c r="P7800" s="153"/>
    </row>
    <row r="7801" spans="1:16" x14ac:dyDescent="0.35">
      <c r="A7801" s="149"/>
      <c r="B7801" s="149"/>
      <c r="C7801" s="150"/>
      <c r="D7801" s="149"/>
      <c r="E7801" s="149"/>
      <c r="F7801" s="149"/>
      <c r="G7801" s="149"/>
      <c r="H7801" s="151"/>
      <c r="I7801" s="149"/>
      <c r="J7801" s="149"/>
      <c r="K7801" s="152"/>
      <c r="L7801" s="149"/>
      <c r="M7801" s="149"/>
      <c r="N7801" s="153"/>
      <c r="O7801" s="153"/>
      <c r="P7801" s="153"/>
    </row>
    <row r="7802" spans="1:16" x14ac:dyDescent="0.35">
      <c r="A7802" s="149"/>
      <c r="B7802" s="149"/>
      <c r="C7802" s="150"/>
      <c r="D7802" s="149"/>
      <c r="E7802" s="149"/>
      <c r="F7802" s="149"/>
      <c r="G7802" s="149"/>
      <c r="H7802" s="151"/>
      <c r="I7802" s="149"/>
      <c r="J7802" s="149"/>
      <c r="K7802" s="152"/>
      <c r="L7802" s="149"/>
      <c r="M7802" s="149"/>
      <c r="N7802" s="153"/>
      <c r="O7802" s="153"/>
      <c r="P7802" s="153"/>
    </row>
    <row r="7803" spans="1:16" x14ac:dyDescent="0.35">
      <c r="A7803" s="149"/>
      <c r="B7803" s="149"/>
      <c r="C7803" s="150"/>
      <c r="D7803" s="149"/>
      <c r="E7803" s="149"/>
      <c r="F7803" s="149"/>
      <c r="G7803" s="149"/>
      <c r="H7803" s="151"/>
      <c r="I7803" s="149"/>
      <c r="J7803" s="149"/>
      <c r="K7803" s="152"/>
      <c r="L7803" s="149"/>
      <c r="M7803" s="149"/>
      <c r="N7803" s="153"/>
      <c r="O7803" s="153"/>
      <c r="P7803" s="153"/>
    </row>
    <row r="7804" spans="1:16" x14ac:dyDescent="0.35">
      <c r="A7804" s="149"/>
      <c r="B7804" s="149"/>
      <c r="C7804" s="150"/>
      <c r="D7804" s="149"/>
      <c r="E7804" s="149"/>
      <c r="F7804" s="149"/>
      <c r="G7804" s="149"/>
      <c r="H7804" s="151"/>
      <c r="I7804" s="149"/>
      <c r="J7804" s="149"/>
      <c r="K7804" s="152"/>
      <c r="L7804" s="149"/>
      <c r="M7804" s="149"/>
      <c r="N7804" s="153"/>
      <c r="O7804" s="153"/>
      <c r="P7804" s="153"/>
    </row>
    <row r="7805" spans="1:16" x14ac:dyDescent="0.35">
      <c r="A7805" s="149"/>
      <c r="B7805" s="149"/>
      <c r="C7805" s="150"/>
      <c r="D7805" s="149"/>
      <c r="E7805" s="149"/>
      <c r="F7805" s="149"/>
      <c r="G7805" s="149"/>
      <c r="H7805" s="151"/>
      <c r="I7805" s="149"/>
      <c r="J7805" s="149"/>
      <c r="K7805" s="152"/>
      <c r="L7805" s="149"/>
      <c r="M7805" s="149"/>
      <c r="N7805" s="153"/>
      <c r="O7805" s="153"/>
      <c r="P7805" s="153"/>
    </row>
    <row r="7806" spans="1:16" x14ac:dyDescent="0.35">
      <c r="A7806" s="149"/>
      <c r="B7806" s="149"/>
      <c r="C7806" s="150"/>
      <c r="D7806" s="149"/>
      <c r="E7806" s="149"/>
      <c r="F7806" s="149"/>
      <c r="G7806" s="149"/>
      <c r="H7806" s="151"/>
      <c r="I7806" s="149"/>
      <c r="J7806" s="149"/>
      <c r="K7806" s="152"/>
      <c r="L7806" s="149"/>
      <c r="M7806" s="149"/>
      <c r="N7806" s="153"/>
      <c r="O7806" s="153"/>
      <c r="P7806" s="153"/>
    </row>
    <row r="7807" spans="1:16" x14ac:dyDescent="0.35">
      <c r="A7807" s="149"/>
      <c r="B7807" s="149"/>
      <c r="C7807" s="150"/>
      <c r="D7807" s="149"/>
      <c r="E7807" s="149"/>
      <c r="F7807" s="149"/>
      <c r="G7807" s="149"/>
      <c r="H7807" s="151"/>
      <c r="I7807" s="149"/>
      <c r="J7807" s="149"/>
      <c r="K7807" s="152"/>
      <c r="L7807" s="149"/>
      <c r="M7807" s="149"/>
      <c r="N7807" s="153"/>
      <c r="O7807" s="153"/>
      <c r="P7807" s="153"/>
    </row>
    <row r="7808" spans="1:16" x14ac:dyDescent="0.35">
      <c r="A7808" s="149"/>
      <c r="B7808" s="149"/>
      <c r="C7808" s="150"/>
      <c r="D7808" s="149"/>
      <c r="E7808" s="149"/>
      <c r="F7808" s="149"/>
      <c r="G7808" s="149"/>
      <c r="H7808" s="151"/>
      <c r="I7808" s="149"/>
      <c r="J7808" s="149"/>
      <c r="K7808" s="152"/>
      <c r="L7808" s="149"/>
      <c r="M7808" s="149"/>
      <c r="N7808" s="153"/>
      <c r="O7808" s="153"/>
      <c r="P7808" s="153"/>
    </row>
    <row r="7809" spans="1:16" x14ac:dyDescent="0.35">
      <c r="A7809" s="149"/>
      <c r="B7809" s="149"/>
      <c r="C7809" s="150"/>
      <c r="D7809" s="149"/>
      <c r="E7809" s="149"/>
      <c r="F7809" s="149"/>
      <c r="G7809" s="149"/>
      <c r="H7809" s="151"/>
      <c r="I7809" s="149"/>
      <c r="J7809" s="149"/>
      <c r="K7809" s="152"/>
      <c r="L7809" s="149"/>
      <c r="M7809" s="149"/>
      <c r="N7809" s="153"/>
      <c r="O7809" s="153"/>
      <c r="P7809" s="153"/>
    </row>
    <row r="7810" spans="1:16" x14ac:dyDescent="0.35">
      <c r="A7810" s="149"/>
      <c r="B7810" s="149"/>
      <c r="C7810" s="150"/>
      <c r="D7810" s="149"/>
      <c r="E7810" s="149"/>
      <c r="F7810" s="149"/>
      <c r="G7810" s="149"/>
      <c r="H7810" s="151"/>
      <c r="I7810" s="149"/>
      <c r="J7810" s="149"/>
      <c r="K7810" s="152"/>
      <c r="L7810" s="149"/>
      <c r="M7810" s="149"/>
      <c r="N7810" s="153"/>
      <c r="O7810" s="153"/>
      <c r="P7810" s="153"/>
    </row>
    <row r="7811" spans="1:16" x14ac:dyDescent="0.35">
      <c r="A7811" s="149"/>
      <c r="B7811" s="149"/>
      <c r="C7811" s="150"/>
      <c r="D7811" s="149"/>
      <c r="E7811" s="149"/>
      <c r="F7811" s="149"/>
      <c r="G7811" s="149"/>
      <c r="H7811" s="151"/>
      <c r="I7811" s="149"/>
      <c r="J7811" s="149"/>
      <c r="K7811" s="152"/>
      <c r="L7811" s="149"/>
      <c r="M7811" s="149"/>
      <c r="N7811" s="153"/>
      <c r="O7811" s="153"/>
      <c r="P7811" s="153"/>
    </row>
    <row r="7812" spans="1:16" x14ac:dyDescent="0.35">
      <c r="A7812" s="149"/>
      <c r="B7812" s="149"/>
      <c r="C7812" s="150"/>
      <c r="D7812" s="149"/>
      <c r="E7812" s="149"/>
      <c r="F7812" s="149"/>
      <c r="G7812" s="149"/>
      <c r="H7812" s="151"/>
      <c r="I7812" s="149"/>
      <c r="J7812" s="149"/>
      <c r="K7812" s="152"/>
      <c r="L7812" s="149"/>
      <c r="M7812" s="149"/>
      <c r="N7812" s="153"/>
      <c r="O7812" s="153"/>
      <c r="P7812" s="153"/>
    </row>
    <row r="7813" spans="1:16" x14ac:dyDescent="0.35">
      <c r="A7813" s="149"/>
      <c r="B7813" s="149"/>
      <c r="C7813" s="150"/>
      <c r="D7813" s="149"/>
      <c r="E7813" s="149"/>
      <c r="F7813" s="149"/>
      <c r="G7813" s="149"/>
      <c r="H7813" s="151"/>
      <c r="I7813" s="149"/>
      <c r="J7813" s="149"/>
      <c r="K7813" s="152"/>
      <c r="L7813" s="149"/>
      <c r="M7813" s="149"/>
      <c r="N7813" s="153"/>
      <c r="O7813" s="153"/>
      <c r="P7813" s="153"/>
    </row>
    <row r="7814" spans="1:16" x14ac:dyDescent="0.35">
      <c r="A7814" s="149"/>
      <c r="B7814" s="149"/>
      <c r="C7814" s="150"/>
      <c r="D7814" s="149"/>
      <c r="E7814" s="149"/>
      <c r="F7814" s="149"/>
      <c r="G7814" s="149"/>
      <c r="H7814" s="151"/>
      <c r="I7814" s="149"/>
      <c r="J7814" s="149"/>
      <c r="K7814" s="152"/>
      <c r="L7814" s="149"/>
      <c r="M7814" s="149"/>
      <c r="N7814" s="153"/>
      <c r="O7814" s="153"/>
      <c r="P7814" s="153"/>
    </row>
    <row r="7815" spans="1:16" x14ac:dyDescent="0.35">
      <c r="A7815" s="149"/>
      <c r="B7815" s="149"/>
      <c r="C7815" s="150"/>
      <c r="D7815" s="149"/>
      <c r="E7815" s="149"/>
      <c r="F7815" s="149"/>
      <c r="G7815" s="149"/>
      <c r="H7815" s="151"/>
      <c r="I7815" s="149"/>
      <c r="J7815" s="149"/>
      <c r="K7815" s="152"/>
      <c r="L7815" s="149"/>
      <c r="M7815" s="149"/>
      <c r="N7815" s="153"/>
      <c r="O7815" s="153"/>
      <c r="P7815" s="153"/>
    </row>
    <row r="7816" spans="1:16" x14ac:dyDescent="0.35">
      <c r="A7816" s="149"/>
      <c r="B7816" s="149"/>
      <c r="C7816" s="150"/>
      <c r="D7816" s="149"/>
      <c r="E7816" s="149"/>
      <c r="F7816" s="149"/>
      <c r="G7816" s="149"/>
      <c r="H7816" s="151"/>
      <c r="I7816" s="149"/>
      <c r="J7816" s="149"/>
      <c r="K7816" s="152"/>
      <c r="L7816" s="149"/>
      <c r="M7816" s="149"/>
      <c r="N7816" s="153"/>
      <c r="O7816" s="153"/>
      <c r="P7816" s="153"/>
    </row>
    <row r="7817" spans="1:16" x14ac:dyDescent="0.35">
      <c r="A7817" s="149"/>
      <c r="B7817" s="149"/>
      <c r="C7817" s="150"/>
      <c r="D7817" s="149"/>
      <c r="E7817" s="149"/>
      <c r="F7817" s="149"/>
      <c r="G7817" s="149"/>
      <c r="H7817" s="151"/>
      <c r="I7817" s="149"/>
      <c r="J7817" s="149"/>
      <c r="K7817" s="152"/>
      <c r="L7817" s="149"/>
      <c r="M7817" s="149"/>
      <c r="N7817" s="153"/>
      <c r="O7817" s="153"/>
      <c r="P7817" s="153"/>
    </row>
    <row r="7818" spans="1:16" x14ac:dyDescent="0.35">
      <c r="A7818" s="149"/>
      <c r="B7818" s="149"/>
      <c r="C7818" s="150"/>
      <c r="D7818" s="149"/>
      <c r="E7818" s="149"/>
      <c r="F7818" s="149"/>
      <c r="G7818" s="149"/>
      <c r="H7818" s="151"/>
      <c r="I7818" s="149"/>
      <c r="J7818" s="149"/>
      <c r="K7818" s="152"/>
      <c r="L7818" s="149"/>
      <c r="M7818" s="149"/>
      <c r="N7818" s="153"/>
      <c r="O7818" s="153"/>
      <c r="P7818" s="153"/>
    </row>
    <row r="7819" spans="1:16" x14ac:dyDescent="0.35">
      <c r="A7819" s="149"/>
      <c r="B7819" s="149"/>
      <c r="C7819" s="150"/>
      <c r="D7819" s="149"/>
      <c r="E7819" s="149"/>
      <c r="F7819" s="149"/>
      <c r="G7819" s="149"/>
      <c r="H7819" s="151"/>
      <c r="I7819" s="149"/>
      <c r="J7819" s="149"/>
      <c r="K7819" s="152"/>
      <c r="L7819" s="149"/>
      <c r="M7819" s="149"/>
      <c r="N7819" s="153"/>
      <c r="O7819" s="153"/>
      <c r="P7819" s="153"/>
    </row>
    <row r="7820" spans="1:16" x14ac:dyDescent="0.35">
      <c r="A7820" s="149"/>
      <c r="B7820" s="149"/>
      <c r="C7820" s="150"/>
      <c r="D7820" s="149"/>
      <c r="E7820" s="149"/>
      <c r="F7820" s="149"/>
      <c r="G7820" s="149"/>
      <c r="H7820" s="151"/>
      <c r="I7820" s="149"/>
      <c r="J7820" s="149"/>
      <c r="K7820" s="152"/>
      <c r="L7820" s="149"/>
      <c r="M7820" s="149"/>
      <c r="N7820" s="153"/>
      <c r="O7820" s="153"/>
      <c r="P7820" s="153"/>
    </row>
    <row r="7821" spans="1:16" x14ac:dyDescent="0.35">
      <c r="A7821" s="149"/>
      <c r="B7821" s="149"/>
      <c r="C7821" s="150"/>
      <c r="D7821" s="149"/>
      <c r="E7821" s="149"/>
      <c r="F7821" s="149"/>
      <c r="G7821" s="149"/>
      <c r="H7821" s="151"/>
      <c r="I7821" s="149"/>
      <c r="J7821" s="149"/>
      <c r="K7821" s="152"/>
      <c r="L7821" s="149"/>
      <c r="M7821" s="149"/>
      <c r="N7821" s="153"/>
      <c r="O7821" s="153"/>
      <c r="P7821" s="153"/>
    </row>
    <row r="7822" spans="1:16" x14ac:dyDescent="0.35">
      <c r="A7822" s="149"/>
      <c r="B7822" s="149"/>
      <c r="C7822" s="150"/>
      <c r="D7822" s="149"/>
      <c r="E7822" s="149"/>
      <c r="F7822" s="149"/>
      <c r="G7822" s="149"/>
      <c r="H7822" s="151"/>
      <c r="I7822" s="149"/>
      <c r="J7822" s="149"/>
      <c r="K7822" s="152"/>
      <c r="L7822" s="149"/>
      <c r="M7822" s="149"/>
      <c r="N7822" s="153"/>
      <c r="O7822" s="153"/>
      <c r="P7822" s="153"/>
    </row>
    <row r="7823" spans="1:16" x14ac:dyDescent="0.35">
      <c r="A7823" s="149"/>
      <c r="B7823" s="149"/>
      <c r="C7823" s="150"/>
      <c r="D7823" s="149"/>
      <c r="E7823" s="149"/>
      <c r="F7823" s="149"/>
      <c r="G7823" s="149"/>
      <c r="H7823" s="151"/>
      <c r="I7823" s="149"/>
      <c r="J7823" s="149"/>
      <c r="K7823" s="152"/>
      <c r="L7823" s="149"/>
      <c r="M7823" s="149"/>
      <c r="N7823" s="153"/>
      <c r="O7823" s="153"/>
      <c r="P7823" s="153"/>
    </row>
    <row r="7824" spans="1:16" x14ac:dyDescent="0.35">
      <c r="A7824" s="149"/>
      <c r="B7824" s="149"/>
      <c r="C7824" s="150"/>
      <c r="D7824" s="149"/>
      <c r="E7824" s="149"/>
      <c r="F7824" s="149"/>
      <c r="G7824" s="149"/>
      <c r="H7824" s="151"/>
      <c r="I7824" s="149"/>
      <c r="J7824" s="149"/>
      <c r="K7824" s="152"/>
      <c r="L7824" s="149"/>
      <c r="M7824" s="149"/>
      <c r="N7824" s="153"/>
      <c r="O7824" s="153"/>
      <c r="P7824" s="153"/>
    </row>
    <row r="7825" spans="1:16" x14ac:dyDescent="0.35">
      <c r="A7825" s="149"/>
      <c r="B7825" s="149"/>
      <c r="C7825" s="150"/>
      <c r="D7825" s="149"/>
      <c r="E7825" s="149"/>
      <c r="F7825" s="149"/>
      <c r="G7825" s="149"/>
      <c r="H7825" s="151"/>
      <c r="I7825" s="149"/>
      <c r="J7825" s="149"/>
      <c r="K7825" s="152"/>
      <c r="L7825" s="149"/>
      <c r="M7825" s="149"/>
      <c r="N7825" s="153"/>
      <c r="O7825" s="153"/>
      <c r="P7825" s="153"/>
    </row>
    <row r="7826" spans="1:16" x14ac:dyDescent="0.35">
      <c r="A7826" s="149"/>
      <c r="B7826" s="149"/>
      <c r="C7826" s="150"/>
      <c r="D7826" s="149"/>
      <c r="E7826" s="149"/>
      <c r="F7826" s="149"/>
      <c r="G7826" s="149"/>
      <c r="H7826" s="151"/>
      <c r="I7826" s="149"/>
      <c r="J7826" s="149"/>
      <c r="K7826" s="152"/>
      <c r="L7826" s="149"/>
      <c r="M7826" s="149"/>
      <c r="N7826" s="153"/>
      <c r="O7826" s="153"/>
      <c r="P7826" s="153"/>
    </row>
    <row r="7827" spans="1:16" x14ac:dyDescent="0.35">
      <c r="A7827" s="149"/>
      <c r="B7827" s="149"/>
      <c r="C7827" s="150"/>
      <c r="D7827" s="149"/>
      <c r="E7827" s="149"/>
      <c r="F7827" s="149"/>
      <c r="G7827" s="149"/>
      <c r="H7827" s="151"/>
      <c r="I7827" s="149"/>
      <c r="J7827" s="149"/>
      <c r="K7827" s="152"/>
      <c r="L7827" s="149"/>
      <c r="M7827" s="149"/>
      <c r="N7827" s="153"/>
      <c r="O7827" s="153"/>
      <c r="P7827" s="153"/>
    </row>
    <row r="7828" spans="1:16" x14ac:dyDescent="0.35">
      <c r="A7828" s="149"/>
      <c r="B7828" s="149"/>
      <c r="C7828" s="150"/>
      <c r="D7828" s="149"/>
      <c r="E7828" s="149"/>
      <c r="F7828" s="149"/>
      <c r="G7828" s="149"/>
      <c r="H7828" s="151"/>
      <c r="I7828" s="149"/>
      <c r="J7828" s="149"/>
      <c r="K7828" s="152"/>
      <c r="L7828" s="149"/>
      <c r="M7828" s="149"/>
      <c r="N7828" s="153"/>
      <c r="O7828" s="153"/>
      <c r="P7828" s="153"/>
    </row>
    <row r="7829" spans="1:16" x14ac:dyDescent="0.35">
      <c r="A7829" s="149"/>
      <c r="B7829" s="149"/>
      <c r="C7829" s="150"/>
      <c r="D7829" s="149"/>
      <c r="E7829" s="149"/>
      <c r="F7829" s="149"/>
      <c r="G7829" s="149"/>
      <c r="H7829" s="151"/>
      <c r="I7829" s="149"/>
      <c r="J7829" s="149"/>
      <c r="K7829" s="152"/>
      <c r="L7829" s="149"/>
      <c r="M7829" s="149"/>
      <c r="N7829" s="153"/>
      <c r="O7829" s="153"/>
      <c r="P7829" s="153"/>
    </row>
    <row r="7830" spans="1:16" x14ac:dyDescent="0.35">
      <c r="A7830" s="149"/>
      <c r="B7830" s="149"/>
      <c r="C7830" s="150"/>
      <c r="D7830" s="149"/>
      <c r="E7830" s="149"/>
      <c r="F7830" s="149"/>
      <c r="G7830" s="149"/>
      <c r="H7830" s="151"/>
      <c r="I7830" s="149"/>
      <c r="J7830" s="149"/>
      <c r="K7830" s="152"/>
      <c r="L7830" s="149"/>
      <c r="M7830" s="149"/>
      <c r="N7830" s="153"/>
      <c r="O7830" s="153"/>
      <c r="P7830" s="153"/>
    </row>
    <row r="7831" spans="1:16" x14ac:dyDescent="0.35">
      <c r="A7831" s="149"/>
      <c r="B7831" s="149"/>
      <c r="C7831" s="150"/>
      <c r="D7831" s="149"/>
      <c r="E7831" s="149"/>
      <c r="F7831" s="149"/>
      <c r="G7831" s="149"/>
      <c r="H7831" s="151"/>
      <c r="I7831" s="149"/>
      <c r="J7831" s="149"/>
      <c r="K7831" s="152"/>
      <c r="L7831" s="149"/>
      <c r="M7831" s="149"/>
      <c r="N7831" s="153"/>
      <c r="O7831" s="153"/>
      <c r="P7831" s="153"/>
    </row>
    <row r="7832" spans="1:16" x14ac:dyDescent="0.35">
      <c r="A7832" s="149"/>
      <c r="B7832" s="149"/>
      <c r="C7832" s="150"/>
      <c r="D7832" s="149"/>
      <c r="E7832" s="149"/>
      <c r="F7832" s="149"/>
      <c r="G7832" s="149"/>
      <c r="H7832" s="151"/>
      <c r="I7832" s="149"/>
      <c r="J7832" s="149"/>
      <c r="K7832" s="152"/>
      <c r="L7832" s="149"/>
      <c r="M7832" s="149"/>
      <c r="N7832" s="153"/>
      <c r="O7832" s="153"/>
      <c r="P7832" s="153"/>
    </row>
    <row r="7833" spans="1:16" x14ac:dyDescent="0.35">
      <c r="A7833" s="149"/>
      <c r="B7833" s="149"/>
      <c r="C7833" s="150"/>
      <c r="D7833" s="149"/>
      <c r="E7833" s="149"/>
      <c r="F7833" s="149"/>
      <c r="G7833" s="149"/>
      <c r="H7833" s="151"/>
      <c r="I7833" s="149"/>
      <c r="J7833" s="149"/>
      <c r="K7833" s="152"/>
      <c r="L7833" s="149"/>
      <c r="M7833" s="149"/>
      <c r="N7833" s="153"/>
      <c r="O7833" s="153"/>
      <c r="P7833" s="153"/>
    </row>
    <row r="7834" spans="1:16" x14ac:dyDescent="0.35">
      <c r="A7834" s="149"/>
      <c r="B7834" s="149"/>
      <c r="C7834" s="150"/>
      <c r="D7834" s="149"/>
      <c r="E7834" s="149"/>
      <c r="F7834" s="149"/>
      <c r="G7834" s="149"/>
      <c r="H7834" s="151"/>
      <c r="I7834" s="149"/>
      <c r="J7834" s="149"/>
      <c r="K7834" s="152"/>
      <c r="L7834" s="149"/>
      <c r="M7834" s="149"/>
      <c r="N7834" s="153"/>
      <c r="O7834" s="153"/>
      <c r="P7834" s="153"/>
    </row>
    <row r="7835" spans="1:16" x14ac:dyDescent="0.35">
      <c r="A7835" s="149"/>
      <c r="B7835" s="149"/>
      <c r="C7835" s="150"/>
      <c r="D7835" s="149"/>
      <c r="E7835" s="149"/>
      <c r="F7835" s="149"/>
      <c r="G7835" s="149"/>
      <c r="H7835" s="151"/>
      <c r="I7835" s="149"/>
      <c r="J7835" s="149"/>
      <c r="K7835" s="152"/>
      <c r="L7835" s="149"/>
      <c r="M7835" s="149"/>
      <c r="N7835" s="153"/>
      <c r="O7835" s="153"/>
      <c r="P7835" s="153"/>
    </row>
    <row r="7836" spans="1:16" x14ac:dyDescent="0.35">
      <c r="A7836" s="149"/>
      <c r="B7836" s="149"/>
      <c r="C7836" s="150"/>
      <c r="D7836" s="149"/>
      <c r="E7836" s="149"/>
      <c r="F7836" s="149"/>
      <c r="G7836" s="149"/>
      <c r="H7836" s="151"/>
      <c r="I7836" s="149"/>
      <c r="J7836" s="149"/>
      <c r="K7836" s="152"/>
      <c r="L7836" s="149"/>
      <c r="M7836" s="149"/>
      <c r="N7836" s="153"/>
      <c r="O7836" s="153"/>
      <c r="P7836" s="153"/>
    </row>
    <row r="7837" spans="1:16" x14ac:dyDescent="0.35">
      <c r="A7837" s="149"/>
      <c r="B7837" s="149"/>
      <c r="C7837" s="150"/>
      <c r="D7837" s="149"/>
      <c r="E7837" s="149"/>
      <c r="F7837" s="149"/>
      <c r="G7837" s="149"/>
      <c r="H7837" s="151"/>
      <c r="I7837" s="149"/>
      <c r="J7837" s="149"/>
      <c r="K7837" s="152"/>
      <c r="L7837" s="149"/>
      <c r="M7837" s="149"/>
      <c r="N7837" s="153"/>
      <c r="O7837" s="153"/>
      <c r="P7837" s="153"/>
    </row>
    <row r="7838" spans="1:16" x14ac:dyDescent="0.35">
      <c r="A7838" s="149"/>
      <c r="B7838" s="149"/>
      <c r="C7838" s="150"/>
      <c r="D7838" s="149"/>
      <c r="E7838" s="149"/>
      <c r="F7838" s="149"/>
      <c r="G7838" s="149"/>
      <c r="H7838" s="151"/>
      <c r="I7838" s="149"/>
      <c r="J7838" s="149"/>
      <c r="K7838" s="152"/>
      <c r="L7838" s="149"/>
      <c r="M7838" s="149"/>
      <c r="N7838" s="153"/>
      <c r="O7838" s="153"/>
      <c r="P7838" s="153"/>
    </row>
    <row r="7839" spans="1:16" x14ac:dyDescent="0.35">
      <c r="A7839" s="149"/>
      <c r="B7839" s="149"/>
      <c r="C7839" s="150"/>
      <c r="D7839" s="149"/>
      <c r="E7839" s="149"/>
      <c r="F7839" s="149"/>
      <c r="G7839" s="149"/>
      <c r="H7839" s="151"/>
      <c r="I7839" s="149"/>
      <c r="J7839" s="149"/>
      <c r="K7839" s="152"/>
      <c r="L7839" s="149"/>
      <c r="M7839" s="149"/>
      <c r="N7839" s="153"/>
      <c r="O7839" s="153"/>
      <c r="P7839" s="153"/>
    </row>
    <row r="7840" spans="1:16" x14ac:dyDescent="0.35">
      <c r="A7840" s="149"/>
      <c r="B7840" s="149"/>
      <c r="C7840" s="150"/>
      <c r="D7840" s="149"/>
      <c r="E7840" s="149"/>
      <c r="F7840" s="149"/>
      <c r="G7840" s="149"/>
      <c r="H7840" s="151"/>
      <c r="I7840" s="149"/>
      <c r="J7840" s="149"/>
      <c r="K7840" s="152"/>
      <c r="L7840" s="149"/>
      <c r="M7840" s="149"/>
      <c r="N7840" s="153"/>
      <c r="O7840" s="153"/>
      <c r="P7840" s="153"/>
    </row>
    <row r="7841" spans="1:16" x14ac:dyDescent="0.35">
      <c r="A7841" s="149"/>
      <c r="B7841" s="149"/>
      <c r="C7841" s="150"/>
      <c r="D7841" s="149"/>
      <c r="E7841" s="149"/>
      <c r="F7841" s="149"/>
      <c r="G7841" s="149"/>
      <c r="H7841" s="151"/>
      <c r="I7841" s="149"/>
      <c r="J7841" s="149"/>
      <c r="K7841" s="152"/>
      <c r="L7841" s="149"/>
      <c r="M7841" s="149"/>
      <c r="N7841" s="153"/>
      <c r="O7841" s="153"/>
      <c r="P7841" s="153"/>
    </row>
    <row r="7842" spans="1:16" x14ac:dyDescent="0.35">
      <c r="A7842" s="149"/>
      <c r="B7842" s="149"/>
      <c r="C7842" s="150"/>
      <c r="D7842" s="149"/>
      <c r="E7842" s="149"/>
      <c r="F7842" s="149"/>
      <c r="G7842" s="149"/>
      <c r="H7842" s="151"/>
      <c r="I7842" s="149"/>
      <c r="J7842" s="149"/>
      <c r="K7842" s="152"/>
      <c r="L7842" s="149"/>
      <c r="M7842" s="149"/>
      <c r="N7842" s="153"/>
      <c r="O7842" s="153"/>
      <c r="P7842" s="153"/>
    </row>
    <row r="7843" spans="1:16" x14ac:dyDescent="0.35">
      <c r="A7843" s="149"/>
      <c r="B7843" s="149"/>
      <c r="C7843" s="150"/>
      <c r="D7843" s="149"/>
      <c r="E7843" s="149"/>
      <c r="F7843" s="149"/>
      <c r="G7843" s="149"/>
      <c r="H7843" s="151"/>
      <c r="I7843" s="149"/>
      <c r="J7843" s="149"/>
      <c r="K7843" s="152"/>
      <c r="L7843" s="149"/>
      <c r="M7843" s="149"/>
      <c r="N7843" s="153"/>
      <c r="O7843" s="153"/>
      <c r="P7843" s="153"/>
    </row>
    <row r="7844" spans="1:16" x14ac:dyDescent="0.35">
      <c r="A7844" s="149"/>
      <c r="B7844" s="149"/>
      <c r="C7844" s="150"/>
      <c r="D7844" s="149"/>
      <c r="E7844" s="149"/>
      <c r="F7844" s="149"/>
      <c r="G7844" s="149"/>
      <c r="H7844" s="151"/>
      <c r="I7844" s="149"/>
      <c r="J7844" s="149"/>
      <c r="K7844" s="152"/>
      <c r="L7844" s="149"/>
      <c r="M7844" s="149"/>
      <c r="N7844" s="153"/>
      <c r="O7844" s="153"/>
      <c r="P7844" s="153"/>
    </row>
    <row r="7845" spans="1:16" x14ac:dyDescent="0.35">
      <c r="A7845" s="149"/>
      <c r="B7845" s="149"/>
      <c r="C7845" s="150"/>
      <c r="D7845" s="149"/>
      <c r="E7845" s="149"/>
      <c r="F7845" s="149"/>
      <c r="G7845" s="149"/>
      <c r="H7845" s="151"/>
      <c r="I7845" s="149"/>
      <c r="J7845" s="149"/>
      <c r="K7845" s="152"/>
      <c r="L7845" s="149"/>
      <c r="M7845" s="149"/>
      <c r="N7845" s="153"/>
      <c r="O7845" s="153"/>
      <c r="P7845" s="153"/>
    </row>
    <row r="7846" spans="1:16" x14ac:dyDescent="0.35">
      <c r="A7846" s="149"/>
      <c r="B7846" s="149"/>
      <c r="C7846" s="150"/>
      <c r="D7846" s="149"/>
      <c r="E7846" s="149"/>
      <c r="F7846" s="149"/>
      <c r="G7846" s="149"/>
      <c r="H7846" s="151"/>
      <c r="I7846" s="149"/>
      <c r="J7846" s="149"/>
      <c r="K7846" s="152"/>
      <c r="L7846" s="149"/>
      <c r="M7846" s="149"/>
      <c r="N7846" s="153"/>
      <c r="O7846" s="153"/>
      <c r="P7846" s="153"/>
    </row>
    <row r="7847" spans="1:16" x14ac:dyDescent="0.35">
      <c r="A7847" s="149"/>
      <c r="B7847" s="149"/>
      <c r="C7847" s="150"/>
      <c r="D7847" s="149"/>
      <c r="E7847" s="149"/>
      <c r="F7847" s="149"/>
      <c r="G7847" s="149"/>
      <c r="H7847" s="151"/>
      <c r="I7847" s="149"/>
      <c r="J7847" s="149"/>
      <c r="K7847" s="152"/>
      <c r="L7847" s="149"/>
      <c r="M7847" s="149"/>
      <c r="N7847" s="153"/>
      <c r="O7847" s="153"/>
      <c r="P7847" s="153"/>
    </row>
    <row r="7848" spans="1:16" x14ac:dyDescent="0.35">
      <c r="A7848" s="149"/>
      <c r="B7848" s="149"/>
      <c r="C7848" s="150"/>
      <c r="D7848" s="149"/>
      <c r="E7848" s="149"/>
      <c r="F7848" s="149"/>
      <c r="G7848" s="149"/>
      <c r="H7848" s="151"/>
      <c r="I7848" s="149"/>
      <c r="J7848" s="149"/>
      <c r="K7848" s="152"/>
      <c r="L7848" s="149"/>
      <c r="M7848" s="149"/>
      <c r="N7848" s="153"/>
      <c r="O7848" s="153"/>
      <c r="P7848" s="153"/>
    </row>
    <row r="7849" spans="1:16" x14ac:dyDescent="0.35">
      <c r="A7849" s="149"/>
      <c r="B7849" s="149"/>
      <c r="C7849" s="150"/>
      <c r="D7849" s="149"/>
      <c r="E7849" s="149"/>
      <c r="F7849" s="149"/>
      <c r="G7849" s="149"/>
      <c r="H7849" s="151"/>
      <c r="I7849" s="149"/>
      <c r="J7849" s="149"/>
      <c r="K7849" s="152"/>
      <c r="L7849" s="149"/>
      <c r="M7849" s="149"/>
      <c r="N7849" s="153"/>
      <c r="O7849" s="153"/>
      <c r="P7849" s="153"/>
    </row>
    <row r="7850" spans="1:16" x14ac:dyDescent="0.35">
      <c r="A7850" s="149"/>
      <c r="B7850" s="149"/>
      <c r="C7850" s="150"/>
      <c r="D7850" s="149"/>
      <c r="E7850" s="149"/>
      <c r="F7850" s="149"/>
      <c r="G7850" s="149"/>
      <c r="H7850" s="151"/>
      <c r="I7850" s="149"/>
      <c r="J7850" s="149"/>
      <c r="K7850" s="152"/>
      <c r="L7850" s="149"/>
      <c r="M7850" s="149"/>
      <c r="N7850" s="153"/>
      <c r="O7850" s="153"/>
      <c r="P7850" s="153"/>
    </row>
    <row r="7851" spans="1:16" x14ac:dyDescent="0.35">
      <c r="A7851" s="149"/>
      <c r="B7851" s="149"/>
      <c r="C7851" s="150"/>
      <c r="D7851" s="149"/>
      <c r="E7851" s="149"/>
      <c r="F7851" s="149"/>
      <c r="G7851" s="149"/>
      <c r="H7851" s="151"/>
      <c r="I7851" s="149"/>
      <c r="J7851" s="149"/>
      <c r="K7851" s="152"/>
      <c r="L7851" s="149"/>
      <c r="M7851" s="149"/>
      <c r="N7851" s="153"/>
      <c r="O7851" s="153"/>
      <c r="P7851" s="153"/>
    </row>
    <row r="7852" spans="1:16" x14ac:dyDescent="0.35">
      <c r="A7852" s="149"/>
      <c r="B7852" s="149"/>
      <c r="C7852" s="150"/>
      <c r="D7852" s="149"/>
      <c r="E7852" s="149"/>
      <c r="F7852" s="149"/>
      <c r="G7852" s="149"/>
      <c r="H7852" s="151"/>
      <c r="I7852" s="149"/>
      <c r="J7852" s="149"/>
      <c r="K7852" s="152"/>
      <c r="L7852" s="149"/>
      <c r="M7852" s="149"/>
      <c r="N7852" s="153"/>
      <c r="O7852" s="153"/>
      <c r="P7852" s="153"/>
    </row>
    <row r="7853" spans="1:16" x14ac:dyDescent="0.35">
      <c r="A7853" s="149"/>
      <c r="B7853" s="149"/>
      <c r="C7853" s="150"/>
      <c r="D7853" s="149"/>
      <c r="E7853" s="149"/>
      <c r="F7853" s="149"/>
      <c r="G7853" s="149"/>
      <c r="H7853" s="151"/>
      <c r="I7853" s="149"/>
      <c r="J7853" s="149"/>
      <c r="K7853" s="152"/>
      <c r="L7853" s="149"/>
      <c r="M7853" s="149"/>
      <c r="N7853" s="153"/>
      <c r="O7853" s="153"/>
      <c r="P7853" s="153"/>
    </row>
    <row r="7854" spans="1:16" x14ac:dyDescent="0.35">
      <c r="A7854" s="149"/>
      <c r="B7854" s="149"/>
      <c r="C7854" s="150"/>
      <c r="D7854" s="149"/>
      <c r="E7854" s="149"/>
      <c r="F7854" s="149"/>
      <c r="G7854" s="149"/>
      <c r="H7854" s="151"/>
      <c r="I7854" s="149"/>
      <c r="J7854" s="149"/>
      <c r="K7854" s="152"/>
      <c r="L7854" s="149"/>
      <c r="M7854" s="149"/>
      <c r="N7854" s="153"/>
      <c r="O7854" s="153"/>
      <c r="P7854" s="153"/>
    </row>
    <row r="7855" spans="1:16" x14ac:dyDescent="0.35">
      <c r="A7855" s="149"/>
      <c r="B7855" s="149"/>
      <c r="C7855" s="150"/>
      <c r="D7855" s="149"/>
      <c r="E7855" s="149"/>
      <c r="F7855" s="149"/>
      <c r="G7855" s="149"/>
      <c r="H7855" s="151"/>
      <c r="I7855" s="149"/>
      <c r="J7855" s="149"/>
      <c r="K7855" s="152"/>
      <c r="L7855" s="149"/>
      <c r="M7855" s="149"/>
      <c r="N7855" s="153"/>
      <c r="O7855" s="153"/>
      <c r="P7855" s="153"/>
    </row>
    <row r="7856" spans="1:16" x14ac:dyDescent="0.35">
      <c r="A7856" s="149"/>
      <c r="B7856" s="149"/>
      <c r="C7856" s="150"/>
      <c r="D7856" s="149"/>
      <c r="E7856" s="149"/>
      <c r="F7856" s="149"/>
      <c r="G7856" s="149"/>
      <c r="H7856" s="151"/>
      <c r="I7856" s="149"/>
      <c r="J7856" s="149"/>
      <c r="K7856" s="152"/>
      <c r="L7856" s="149"/>
      <c r="M7856" s="149"/>
      <c r="N7856" s="153"/>
      <c r="O7856" s="153"/>
      <c r="P7856" s="153"/>
    </row>
    <row r="7857" spans="1:16" x14ac:dyDescent="0.35">
      <c r="A7857" s="149"/>
      <c r="B7857" s="149"/>
      <c r="C7857" s="150"/>
      <c r="D7857" s="149"/>
      <c r="E7857" s="149"/>
      <c r="F7857" s="149"/>
      <c r="G7857" s="149"/>
      <c r="H7857" s="151"/>
      <c r="I7857" s="149"/>
      <c r="J7857" s="149"/>
      <c r="K7857" s="152"/>
      <c r="L7857" s="149"/>
      <c r="M7857" s="149"/>
      <c r="N7857" s="153"/>
      <c r="O7857" s="153"/>
      <c r="P7857" s="153"/>
    </row>
    <row r="7858" spans="1:16" x14ac:dyDescent="0.35">
      <c r="A7858" s="149"/>
      <c r="B7858" s="149"/>
      <c r="C7858" s="150"/>
      <c r="D7858" s="149"/>
      <c r="E7858" s="149"/>
      <c r="F7858" s="149"/>
      <c r="G7858" s="149"/>
      <c r="H7858" s="151"/>
      <c r="I7858" s="149"/>
      <c r="J7858" s="149"/>
      <c r="K7858" s="152"/>
      <c r="L7858" s="149"/>
      <c r="M7858" s="149"/>
      <c r="N7858" s="153"/>
      <c r="O7858" s="153"/>
      <c r="P7858" s="153"/>
    </row>
    <row r="7859" spans="1:16" x14ac:dyDescent="0.35">
      <c r="A7859" s="149"/>
      <c r="B7859" s="149"/>
      <c r="C7859" s="150"/>
      <c r="D7859" s="149"/>
      <c r="E7859" s="149"/>
      <c r="F7859" s="149"/>
      <c r="G7859" s="149"/>
      <c r="H7859" s="151"/>
      <c r="I7859" s="149"/>
      <c r="J7859" s="149"/>
      <c r="K7859" s="152"/>
      <c r="L7859" s="149"/>
      <c r="M7859" s="149"/>
      <c r="N7859" s="153"/>
      <c r="O7859" s="153"/>
      <c r="P7859" s="153"/>
    </row>
    <row r="7860" spans="1:16" x14ac:dyDescent="0.35">
      <c r="A7860" s="149"/>
      <c r="B7860" s="149"/>
      <c r="C7860" s="150"/>
      <c r="D7860" s="149"/>
      <c r="E7860" s="149"/>
      <c r="F7860" s="149"/>
      <c r="G7860" s="149"/>
      <c r="H7860" s="151"/>
      <c r="I7860" s="149"/>
      <c r="J7860" s="149"/>
      <c r="K7860" s="152"/>
      <c r="L7860" s="149"/>
      <c r="M7860" s="149"/>
      <c r="N7860" s="153"/>
      <c r="O7860" s="153"/>
      <c r="P7860" s="153"/>
    </row>
    <row r="7861" spans="1:16" x14ac:dyDescent="0.35">
      <c r="A7861" s="149"/>
      <c r="B7861" s="149"/>
      <c r="C7861" s="150"/>
      <c r="D7861" s="149"/>
      <c r="E7861" s="149"/>
      <c r="F7861" s="149"/>
      <c r="G7861" s="149"/>
      <c r="H7861" s="151"/>
      <c r="I7861" s="149"/>
      <c r="J7861" s="149"/>
      <c r="K7861" s="152"/>
      <c r="L7861" s="149"/>
      <c r="M7861" s="149"/>
      <c r="N7861" s="153"/>
      <c r="O7861" s="153"/>
      <c r="P7861" s="153"/>
    </row>
    <row r="7862" spans="1:16" x14ac:dyDescent="0.35">
      <c r="A7862" s="149"/>
      <c r="B7862" s="149"/>
      <c r="C7862" s="150"/>
      <c r="D7862" s="149"/>
      <c r="E7862" s="149"/>
      <c r="F7862" s="149"/>
      <c r="G7862" s="149"/>
      <c r="H7862" s="151"/>
      <c r="I7862" s="149"/>
      <c r="J7862" s="149"/>
      <c r="K7862" s="152"/>
      <c r="L7862" s="149"/>
      <c r="M7862" s="149"/>
      <c r="N7862" s="153"/>
      <c r="O7862" s="153"/>
      <c r="P7862" s="153"/>
    </row>
    <row r="7863" spans="1:16" x14ac:dyDescent="0.35">
      <c r="A7863" s="149"/>
      <c r="B7863" s="149"/>
      <c r="C7863" s="150"/>
      <c r="D7863" s="149"/>
      <c r="E7863" s="149"/>
      <c r="F7863" s="149"/>
      <c r="G7863" s="149"/>
      <c r="H7863" s="151"/>
      <c r="I7863" s="149"/>
      <c r="J7863" s="149"/>
      <c r="K7863" s="152"/>
      <c r="L7863" s="149"/>
      <c r="M7863" s="149"/>
      <c r="N7863" s="153"/>
      <c r="O7863" s="153"/>
      <c r="P7863" s="153"/>
    </row>
    <row r="7864" spans="1:16" x14ac:dyDescent="0.35">
      <c r="A7864" s="149"/>
      <c r="B7864" s="149"/>
      <c r="C7864" s="150"/>
      <c r="D7864" s="149"/>
      <c r="E7864" s="149"/>
      <c r="F7864" s="149"/>
      <c r="G7864" s="149"/>
      <c r="H7864" s="151"/>
      <c r="I7864" s="149"/>
      <c r="J7864" s="149"/>
      <c r="K7864" s="152"/>
      <c r="L7864" s="149"/>
      <c r="M7864" s="149"/>
      <c r="N7864" s="153"/>
      <c r="O7864" s="153"/>
      <c r="P7864" s="153"/>
    </row>
    <row r="7865" spans="1:16" x14ac:dyDescent="0.35">
      <c r="A7865" s="149"/>
      <c r="B7865" s="149"/>
      <c r="C7865" s="150"/>
      <c r="D7865" s="149"/>
      <c r="E7865" s="149"/>
      <c r="F7865" s="149"/>
      <c r="G7865" s="149"/>
      <c r="H7865" s="151"/>
      <c r="I7865" s="149"/>
      <c r="J7865" s="149"/>
      <c r="K7865" s="152"/>
      <c r="L7865" s="149"/>
      <c r="M7865" s="149"/>
      <c r="N7865" s="153"/>
      <c r="O7865" s="153"/>
      <c r="P7865" s="153"/>
    </row>
    <row r="7866" spans="1:16" x14ac:dyDescent="0.35">
      <c r="A7866" s="149"/>
      <c r="B7866" s="149"/>
      <c r="C7866" s="150"/>
      <c r="D7866" s="149"/>
      <c r="E7866" s="149"/>
      <c r="F7866" s="149"/>
      <c r="G7866" s="149"/>
      <c r="H7866" s="151"/>
      <c r="I7866" s="149"/>
      <c r="J7866" s="149"/>
      <c r="K7866" s="152"/>
      <c r="L7866" s="149"/>
      <c r="M7866" s="149"/>
      <c r="N7866" s="153"/>
      <c r="O7866" s="153"/>
      <c r="P7866" s="153"/>
    </row>
    <row r="7867" spans="1:16" x14ac:dyDescent="0.35">
      <c r="A7867" s="149"/>
      <c r="B7867" s="149"/>
      <c r="C7867" s="150"/>
      <c r="D7867" s="149"/>
      <c r="E7867" s="149"/>
      <c r="F7867" s="149"/>
      <c r="G7867" s="149"/>
      <c r="H7867" s="151"/>
      <c r="I7867" s="149"/>
      <c r="J7867" s="149"/>
      <c r="K7867" s="152"/>
      <c r="L7867" s="149"/>
      <c r="M7867" s="149"/>
      <c r="N7867" s="153"/>
      <c r="O7867" s="153"/>
      <c r="P7867" s="153"/>
    </row>
    <row r="7868" spans="1:16" x14ac:dyDescent="0.35">
      <c r="A7868" s="149"/>
      <c r="B7868" s="149"/>
      <c r="C7868" s="150"/>
      <c r="D7868" s="149"/>
      <c r="E7868" s="149"/>
      <c r="F7868" s="149"/>
      <c r="G7868" s="149"/>
      <c r="H7868" s="151"/>
      <c r="I7868" s="149"/>
      <c r="J7868" s="149"/>
      <c r="K7868" s="152"/>
      <c r="L7868" s="149"/>
      <c r="M7868" s="149"/>
      <c r="N7868" s="153"/>
      <c r="O7868" s="153"/>
      <c r="P7868" s="153"/>
    </row>
    <row r="7869" spans="1:16" x14ac:dyDescent="0.35">
      <c r="A7869" s="149"/>
      <c r="B7869" s="149"/>
      <c r="C7869" s="150"/>
      <c r="D7869" s="149"/>
      <c r="E7869" s="149"/>
      <c r="F7869" s="149"/>
      <c r="G7869" s="149"/>
      <c r="H7869" s="151"/>
      <c r="I7869" s="149"/>
      <c r="J7869" s="149"/>
      <c r="K7869" s="152"/>
      <c r="L7869" s="149"/>
      <c r="M7869" s="149"/>
      <c r="N7869" s="153"/>
      <c r="O7869" s="153"/>
      <c r="P7869" s="153"/>
    </row>
    <row r="7870" spans="1:16" x14ac:dyDescent="0.35">
      <c r="A7870" s="149"/>
      <c r="B7870" s="149"/>
      <c r="C7870" s="150"/>
      <c r="D7870" s="149"/>
      <c r="E7870" s="149"/>
      <c r="F7870" s="149"/>
      <c r="G7870" s="149"/>
      <c r="H7870" s="151"/>
      <c r="I7870" s="149"/>
      <c r="J7870" s="149"/>
      <c r="K7870" s="152"/>
      <c r="L7870" s="149"/>
      <c r="M7870" s="149"/>
      <c r="N7870" s="153"/>
      <c r="O7870" s="153"/>
      <c r="P7870" s="153"/>
    </row>
    <row r="7871" spans="1:16" x14ac:dyDescent="0.35">
      <c r="A7871" s="149"/>
      <c r="B7871" s="149"/>
      <c r="C7871" s="150"/>
      <c r="D7871" s="149"/>
      <c r="E7871" s="149"/>
      <c r="F7871" s="149"/>
      <c r="G7871" s="149"/>
      <c r="H7871" s="151"/>
      <c r="I7871" s="149"/>
      <c r="J7871" s="149"/>
      <c r="K7871" s="152"/>
      <c r="L7871" s="149"/>
      <c r="M7871" s="149"/>
      <c r="N7871" s="153"/>
      <c r="O7871" s="153"/>
      <c r="P7871" s="153"/>
    </row>
    <row r="7872" spans="1:16" x14ac:dyDescent="0.35">
      <c r="A7872" s="149"/>
      <c r="B7872" s="149"/>
      <c r="C7872" s="150"/>
      <c r="D7872" s="149"/>
      <c r="E7872" s="149"/>
      <c r="F7872" s="149"/>
      <c r="G7872" s="149"/>
      <c r="H7872" s="151"/>
      <c r="I7872" s="149"/>
      <c r="J7872" s="149"/>
      <c r="K7872" s="152"/>
      <c r="L7872" s="149"/>
      <c r="M7872" s="149"/>
      <c r="N7872" s="153"/>
      <c r="O7872" s="153"/>
      <c r="P7872" s="153"/>
    </row>
    <row r="7873" spans="1:16" x14ac:dyDescent="0.35">
      <c r="A7873" s="149"/>
      <c r="B7873" s="149"/>
      <c r="C7873" s="150"/>
      <c r="D7873" s="149"/>
      <c r="E7873" s="149"/>
      <c r="F7873" s="149"/>
      <c r="G7873" s="149"/>
      <c r="H7873" s="151"/>
      <c r="I7873" s="149"/>
      <c r="J7873" s="149"/>
      <c r="K7873" s="152"/>
      <c r="L7873" s="149"/>
      <c r="M7873" s="149"/>
      <c r="N7873" s="153"/>
      <c r="O7873" s="153"/>
      <c r="P7873" s="153"/>
    </row>
    <row r="7874" spans="1:16" x14ac:dyDescent="0.35">
      <c r="A7874" s="149"/>
      <c r="B7874" s="149"/>
      <c r="C7874" s="150"/>
      <c r="D7874" s="149"/>
      <c r="E7874" s="149"/>
      <c r="F7874" s="149"/>
      <c r="G7874" s="149"/>
      <c r="H7874" s="151"/>
      <c r="I7874" s="149"/>
      <c r="J7874" s="149"/>
      <c r="K7874" s="152"/>
      <c r="L7874" s="149"/>
      <c r="M7874" s="149"/>
      <c r="N7874" s="153"/>
      <c r="O7874" s="153"/>
      <c r="P7874" s="153"/>
    </row>
    <row r="7875" spans="1:16" x14ac:dyDescent="0.35">
      <c r="A7875" s="149"/>
      <c r="B7875" s="149"/>
      <c r="C7875" s="150"/>
      <c r="D7875" s="149"/>
      <c r="E7875" s="149"/>
      <c r="F7875" s="149"/>
      <c r="G7875" s="149"/>
      <c r="H7875" s="151"/>
      <c r="I7875" s="149"/>
      <c r="J7875" s="149"/>
      <c r="K7875" s="152"/>
      <c r="L7875" s="149"/>
      <c r="M7875" s="149"/>
      <c r="N7875" s="153"/>
      <c r="O7875" s="153"/>
      <c r="P7875" s="153"/>
    </row>
    <row r="7876" spans="1:16" x14ac:dyDescent="0.35">
      <c r="A7876" s="149"/>
      <c r="B7876" s="149"/>
      <c r="C7876" s="150"/>
      <c r="D7876" s="149"/>
      <c r="E7876" s="149"/>
      <c r="F7876" s="149"/>
      <c r="G7876" s="149"/>
      <c r="H7876" s="151"/>
      <c r="I7876" s="149"/>
      <c r="J7876" s="149"/>
      <c r="K7876" s="152"/>
      <c r="L7876" s="149"/>
      <c r="M7876" s="149"/>
      <c r="N7876" s="153"/>
      <c r="O7876" s="153"/>
      <c r="P7876" s="153"/>
    </row>
    <row r="7877" spans="1:16" x14ac:dyDescent="0.35">
      <c r="A7877" s="149"/>
      <c r="B7877" s="149"/>
      <c r="C7877" s="150"/>
      <c r="D7877" s="149"/>
      <c r="E7877" s="149"/>
      <c r="F7877" s="149"/>
      <c r="G7877" s="149"/>
      <c r="H7877" s="151"/>
      <c r="I7877" s="149"/>
      <c r="J7877" s="149"/>
      <c r="K7877" s="152"/>
      <c r="L7877" s="149"/>
      <c r="M7877" s="149"/>
      <c r="N7877" s="153"/>
      <c r="O7877" s="153"/>
      <c r="P7877" s="153"/>
    </row>
    <row r="7878" spans="1:16" x14ac:dyDescent="0.35">
      <c r="A7878" s="149"/>
      <c r="B7878" s="149"/>
      <c r="C7878" s="150"/>
      <c r="D7878" s="149"/>
      <c r="E7878" s="149"/>
      <c r="F7878" s="149"/>
      <c r="G7878" s="149"/>
      <c r="H7878" s="151"/>
      <c r="I7878" s="149"/>
      <c r="J7878" s="149"/>
      <c r="K7878" s="152"/>
      <c r="L7878" s="149"/>
      <c r="M7878" s="149"/>
      <c r="N7878" s="153"/>
      <c r="O7878" s="153"/>
      <c r="P7878" s="153"/>
    </row>
    <row r="7879" spans="1:16" x14ac:dyDescent="0.35">
      <c r="A7879" s="149"/>
      <c r="B7879" s="149"/>
      <c r="C7879" s="150"/>
      <c r="D7879" s="149"/>
      <c r="E7879" s="149"/>
      <c r="F7879" s="149"/>
      <c r="G7879" s="149"/>
      <c r="H7879" s="151"/>
      <c r="I7879" s="149"/>
      <c r="J7879" s="149"/>
      <c r="K7879" s="152"/>
      <c r="L7879" s="149"/>
      <c r="M7879" s="149"/>
      <c r="N7879" s="153"/>
      <c r="O7879" s="153"/>
      <c r="P7879" s="153"/>
    </row>
    <row r="7880" spans="1:16" x14ac:dyDescent="0.35">
      <c r="A7880" s="149"/>
      <c r="B7880" s="149"/>
      <c r="C7880" s="150"/>
      <c r="D7880" s="149"/>
      <c r="E7880" s="149"/>
      <c r="F7880" s="149"/>
      <c r="G7880" s="149"/>
      <c r="H7880" s="151"/>
      <c r="I7880" s="149"/>
      <c r="J7880" s="149"/>
      <c r="K7880" s="152"/>
      <c r="L7880" s="149"/>
      <c r="M7880" s="149"/>
      <c r="N7880" s="153"/>
      <c r="O7880" s="153"/>
      <c r="P7880" s="153"/>
    </row>
    <row r="7881" spans="1:16" x14ac:dyDescent="0.35">
      <c r="A7881" s="149"/>
      <c r="B7881" s="149"/>
      <c r="C7881" s="150"/>
      <c r="D7881" s="149"/>
      <c r="E7881" s="149"/>
      <c r="F7881" s="149"/>
      <c r="G7881" s="149"/>
      <c r="H7881" s="151"/>
      <c r="I7881" s="149"/>
      <c r="J7881" s="149"/>
      <c r="K7881" s="152"/>
      <c r="L7881" s="149"/>
      <c r="M7881" s="149"/>
      <c r="N7881" s="153"/>
      <c r="O7881" s="153"/>
      <c r="P7881" s="153"/>
    </row>
    <row r="7882" spans="1:16" x14ac:dyDescent="0.35">
      <c r="A7882" s="149"/>
      <c r="B7882" s="149"/>
      <c r="C7882" s="150"/>
      <c r="D7882" s="149"/>
      <c r="E7882" s="149"/>
      <c r="F7882" s="149"/>
      <c r="G7882" s="149"/>
      <c r="H7882" s="151"/>
      <c r="I7882" s="149"/>
      <c r="J7882" s="149"/>
      <c r="K7882" s="152"/>
      <c r="L7882" s="149"/>
      <c r="M7882" s="149"/>
      <c r="N7882" s="153"/>
      <c r="O7882" s="153"/>
      <c r="P7882" s="153"/>
    </row>
    <row r="7883" spans="1:16" x14ac:dyDescent="0.35">
      <c r="A7883" s="149"/>
      <c r="B7883" s="149"/>
      <c r="C7883" s="150"/>
      <c r="D7883" s="149"/>
      <c r="E7883" s="149"/>
      <c r="F7883" s="149"/>
      <c r="G7883" s="149"/>
      <c r="H7883" s="151"/>
      <c r="I7883" s="149"/>
      <c r="J7883" s="149"/>
      <c r="K7883" s="152"/>
      <c r="L7883" s="149"/>
      <c r="M7883" s="149"/>
      <c r="N7883" s="153"/>
      <c r="O7883" s="153"/>
      <c r="P7883" s="153"/>
    </row>
    <row r="7884" spans="1:16" x14ac:dyDescent="0.35">
      <c r="A7884" s="149"/>
      <c r="B7884" s="149"/>
      <c r="C7884" s="150"/>
      <c r="D7884" s="149"/>
      <c r="E7884" s="149"/>
      <c r="F7884" s="149"/>
      <c r="G7884" s="149"/>
      <c r="H7884" s="151"/>
      <c r="I7884" s="149"/>
      <c r="J7884" s="149"/>
      <c r="K7884" s="152"/>
      <c r="L7884" s="149"/>
      <c r="M7884" s="149"/>
      <c r="N7884" s="153"/>
      <c r="O7884" s="153"/>
      <c r="P7884" s="153"/>
    </row>
    <row r="7885" spans="1:16" x14ac:dyDescent="0.35">
      <c r="A7885" s="149"/>
      <c r="B7885" s="149"/>
      <c r="C7885" s="150"/>
      <c r="D7885" s="149"/>
      <c r="E7885" s="149"/>
      <c r="F7885" s="149"/>
      <c r="G7885" s="149"/>
      <c r="H7885" s="151"/>
      <c r="I7885" s="149"/>
      <c r="J7885" s="149"/>
      <c r="K7885" s="152"/>
      <c r="L7885" s="149"/>
      <c r="M7885" s="149"/>
      <c r="N7885" s="153"/>
      <c r="O7885" s="153"/>
      <c r="P7885" s="153"/>
    </row>
    <row r="7886" spans="1:16" x14ac:dyDescent="0.35">
      <c r="A7886" s="149"/>
      <c r="B7886" s="149"/>
      <c r="C7886" s="150"/>
      <c r="D7886" s="149"/>
      <c r="E7886" s="149"/>
      <c r="F7886" s="149"/>
      <c r="G7886" s="149"/>
      <c r="H7886" s="151"/>
      <c r="I7886" s="149"/>
      <c r="J7886" s="149"/>
      <c r="K7886" s="152"/>
      <c r="L7886" s="149"/>
      <c r="M7886" s="149"/>
      <c r="N7886" s="153"/>
      <c r="O7886" s="153"/>
      <c r="P7886" s="153"/>
    </row>
    <row r="7887" spans="1:16" x14ac:dyDescent="0.35">
      <c r="A7887" s="149"/>
      <c r="B7887" s="149"/>
      <c r="C7887" s="150"/>
      <c r="D7887" s="149"/>
      <c r="E7887" s="149"/>
      <c r="F7887" s="149"/>
      <c r="G7887" s="149"/>
      <c r="H7887" s="151"/>
      <c r="I7887" s="149"/>
      <c r="J7887" s="149"/>
      <c r="K7887" s="152"/>
      <c r="L7887" s="149"/>
      <c r="M7887" s="149"/>
      <c r="N7887" s="153"/>
      <c r="O7887" s="153"/>
      <c r="P7887" s="153"/>
    </row>
    <row r="7888" spans="1:16" x14ac:dyDescent="0.35">
      <c r="A7888" s="149"/>
      <c r="B7888" s="149"/>
      <c r="C7888" s="150"/>
      <c r="D7888" s="149"/>
      <c r="E7888" s="149"/>
      <c r="F7888" s="149"/>
      <c r="G7888" s="149"/>
      <c r="H7888" s="151"/>
      <c r="I7888" s="149"/>
      <c r="J7888" s="149"/>
      <c r="K7888" s="152"/>
      <c r="L7888" s="149"/>
      <c r="M7888" s="149"/>
      <c r="N7888" s="153"/>
      <c r="O7888" s="153"/>
      <c r="P7888" s="153"/>
    </row>
    <row r="7889" spans="1:16" x14ac:dyDescent="0.35">
      <c r="A7889" s="149"/>
      <c r="B7889" s="149"/>
      <c r="C7889" s="150"/>
      <c r="D7889" s="149"/>
      <c r="E7889" s="149"/>
      <c r="F7889" s="149"/>
      <c r="G7889" s="149"/>
      <c r="H7889" s="151"/>
      <c r="I7889" s="149"/>
      <c r="J7889" s="149"/>
      <c r="K7889" s="152"/>
      <c r="L7889" s="149"/>
      <c r="M7889" s="149"/>
      <c r="N7889" s="153"/>
      <c r="O7889" s="153"/>
      <c r="P7889" s="153"/>
    </row>
    <row r="7890" spans="1:16" x14ac:dyDescent="0.35">
      <c r="A7890" s="149"/>
      <c r="B7890" s="149"/>
      <c r="C7890" s="150"/>
      <c r="D7890" s="149"/>
      <c r="E7890" s="149"/>
      <c r="F7890" s="149"/>
      <c r="G7890" s="149"/>
      <c r="H7890" s="151"/>
      <c r="I7890" s="149"/>
      <c r="J7890" s="149"/>
      <c r="K7890" s="152"/>
      <c r="L7890" s="149"/>
      <c r="M7890" s="149"/>
      <c r="N7890" s="153"/>
      <c r="O7890" s="153"/>
      <c r="P7890" s="153"/>
    </row>
    <row r="7891" spans="1:16" x14ac:dyDescent="0.35">
      <c r="A7891" s="149"/>
      <c r="B7891" s="149"/>
      <c r="C7891" s="150"/>
      <c r="D7891" s="149"/>
      <c r="E7891" s="149"/>
      <c r="F7891" s="149"/>
      <c r="G7891" s="149"/>
      <c r="H7891" s="151"/>
      <c r="I7891" s="149"/>
      <c r="J7891" s="149"/>
      <c r="K7891" s="152"/>
      <c r="L7891" s="149"/>
      <c r="M7891" s="149"/>
      <c r="N7891" s="153"/>
      <c r="O7891" s="153"/>
      <c r="P7891" s="153"/>
    </row>
    <row r="7892" spans="1:16" x14ac:dyDescent="0.35">
      <c r="A7892" s="149"/>
      <c r="B7892" s="149"/>
      <c r="C7892" s="150"/>
      <c r="D7892" s="149"/>
      <c r="E7892" s="149"/>
      <c r="F7892" s="149"/>
      <c r="G7892" s="149"/>
      <c r="H7892" s="151"/>
      <c r="I7892" s="149"/>
      <c r="J7892" s="149"/>
      <c r="K7892" s="152"/>
      <c r="L7892" s="149"/>
      <c r="M7892" s="149"/>
      <c r="N7892" s="153"/>
      <c r="O7892" s="153"/>
      <c r="P7892" s="153"/>
    </row>
    <row r="7893" spans="1:16" x14ac:dyDescent="0.35">
      <c r="A7893" s="149"/>
      <c r="B7893" s="149"/>
      <c r="C7893" s="150"/>
      <c r="D7893" s="149"/>
      <c r="E7893" s="149"/>
      <c r="F7893" s="149"/>
      <c r="G7893" s="149"/>
      <c r="H7893" s="151"/>
      <c r="I7893" s="149"/>
      <c r="J7893" s="149"/>
      <c r="K7893" s="152"/>
      <c r="L7893" s="149"/>
      <c r="M7893" s="149"/>
      <c r="N7893" s="153"/>
      <c r="O7893" s="153"/>
      <c r="P7893" s="153"/>
    </row>
    <row r="7894" spans="1:16" x14ac:dyDescent="0.35">
      <c r="A7894" s="149"/>
      <c r="B7894" s="149"/>
      <c r="C7894" s="150"/>
      <c r="D7894" s="149"/>
      <c r="E7894" s="149"/>
      <c r="F7894" s="149"/>
      <c r="G7894" s="149"/>
      <c r="H7894" s="151"/>
      <c r="I7894" s="149"/>
      <c r="J7894" s="149"/>
      <c r="K7894" s="152"/>
      <c r="L7894" s="149"/>
      <c r="M7894" s="149"/>
      <c r="N7894" s="153"/>
      <c r="O7894" s="153"/>
      <c r="P7894" s="153"/>
    </row>
    <row r="7895" spans="1:16" x14ac:dyDescent="0.35">
      <c r="A7895" s="149"/>
      <c r="B7895" s="149"/>
      <c r="C7895" s="150"/>
      <c r="D7895" s="149"/>
      <c r="E7895" s="149"/>
      <c r="F7895" s="149"/>
      <c r="G7895" s="149"/>
      <c r="H7895" s="151"/>
      <c r="I7895" s="149"/>
      <c r="J7895" s="149"/>
      <c r="K7895" s="152"/>
      <c r="L7895" s="149"/>
      <c r="M7895" s="149"/>
      <c r="N7895" s="153"/>
      <c r="O7895" s="153"/>
      <c r="P7895" s="153"/>
    </row>
    <row r="7896" spans="1:16" x14ac:dyDescent="0.35">
      <c r="A7896" s="149"/>
      <c r="B7896" s="149"/>
      <c r="C7896" s="150"/>
      <c r="D7896" s="149"/>
      <c r="E7896" s="149"/>
      <c r="F7896" s="149"/>
      <c r="G7896" s="149"/>
      <c r="H7896" s="151"/>
      <c r="I7896" s="149"/>
      <c r="J7896" s="149"/>
      <c r="K7896" s="152"/>
      <c r="L7896" s="149"/>
      <c r="M7896" s="149"/>
      <c r="N7896" s="153"/>
      <c r="O7896" s="153"/>
      <c r="P7896" s="153"/>
    </row>
    <row r="7897" spans="1:16" x14ac:dyDescent="0.35">
      <c r="A7897" s="149"/>
      <c r="B7897" s="149"/>
      <c r="C7897" s="150"/>
      <c r="D7897" s="149"/>
      <c r="E7897" s="149"/>
      <c r="F7897" s="149"/>
      <c r="G7897" s="149"/>
      <c r="H7897" s="151"/>
      <c r="I7897" s="149"/>
      <c r="J7897" s="149"/>
      <c r="K7897" s="152"/>
      <c r="L7897" s="149"/>
      <c r="M7897" s="149"/>
      <c r="N7897" s="153"/>
      <c r="O7897" s="153"/>
      <c r="P7897" s="153"/>
    </row>
    <row r="7898" spans="1:16" x14ac:dyDescent="0.35">
      <c r="A7898" s="149"/>
      <c r="B7898" s="149"/>
      <c r="C7898" s="150"/>
      <c r="D7898" s="149"/>
      <c r="E7898" s="149"/>
      <c r="F7898" s="149"/>
      <c r="G7898" s="149"/>
      <c r="H7898" s="151"/>
      <c r="I7898" s="149"/>
      <c r="J7898" s="149"/>
      <c r="K7898" s="152"/>
      <c r="L7898" s="149"/>
      <c r="M7898" s="149"/>
      <c r="N7898" s="153"/>
      <c r="O7898" s="153"/>
      <c r="P7898" s="153"/>
    </row>
    <row r="7899" spans="1:16" x14ac:dyDescent="0.35">
      <c r="A7899" s="149"/>
      <c r="B7899" s="149"/>
      <c r="C7899" s="150"/>
      <c r="D7899" s="149"/>
      <c r="E7899" s="149"/>
      <c r="F7899" s="149"/>
      <c r="G7899" s="149"/>
      <c r="H7899" s="151"/>
      <c r="I7899" s="149"/>
      <c r="J7899" s="149"/>
      <c r="K7899" s="152"/>
      <c r="L7899" s="149"/>
      <c r="M7899" s="149"/>
      <c r="N7899" s="153"/>
      <c r="O7899" s="153"/>
      <c r="P7899" s="153"/>
    </row>
    <row r="7900" spans="1:16" x14ac:dyDescent="0.35">
      <c r="A7900" s="149"/>
      <c r="B7900" s="149"/>
      <c r="C7900" s="150"/>
      <c r="D7900" s="149"/>
      <c r="E7900" s="149"/>
      <c r="F7900" s="149"/>
      <c r="G7900" s="149"/>
      <c r="H7900" s="151"/>
      <c r="I7900" s="149"/>
      <c r="J7900" s="149"/>
      <c r="K7900" s="152"/>
      <c r="L7900" s="149"/>
      <c r="M7900" s="149"/>
      <c r="N7900" s="153"/>
      <c r="O7900" s="153"/>
      <c r="P7900" s="153"/>
    </row>
    <row r="7901" spans="1:16" x14ac:dyDescent="0.35">
      <c r="A7901" s="149"/>
      <c r="B7901" s="149"/>
      <c r="C7901" s="150"/>
      <c r="D7901" s="149"/>
      <c r="E7901" s="149"/>
      <c r="F7901" s="149"/>
      <c r="G7901" s="149"/>
      <c r="H7901" s="151"/>
      <c r="I7901" s="149"/>
      <c r="J7901" s="149"/>
      <c r="K7901" s="152"/>
      <c r="L7901" s="149"/>
      <c r="M7901" s="149"/>
      <c r="N7901" s="153"/>
      <c r="O7901" s="153"/>
      <c r="P7901" s="153"/>
    </row>
    <row r="7902" spans="1:16" x14ac:dyDescent="0.35">
      <c r="A7902" s="149"/>
      <c r="B7902" s="149"/>
      <c r="C7902" s="150"/>
      <c r="D7902" s="149"/>
      <c r="E7902" s="149"/>
      <c r="F7902" s="149"/>
      <c r="G7902" s="149"/>
      <c r="H7902" s="151"/>
      <c r="I7902" s="149"/>
      <c r="J7902" s="149"/>
      <c r="K7902" s="152"/>
      <c r="L7902" s="149"/>
      <c r="M7902" s="149"/>
      <c r="N7902" s="153"/>
      <c r="O7902" s="153"/>
      <c r="P7902" s="153"/>
    </row>
    <row r="7903" spans="1:16" x14ac:dyDescent="0.35">
      <c r="A7903" s="149"/>
      <c r="B7903" s="149"/>
      <c r="C7903" s="150"/>
      <c r="D7903" s="149"/>
      <c r="E7903" s="149"/>
      <c r="F7903" s="149"/>
      <c r="G7903" s="149"/>
      <c r="H7903" s="151"/>
      <c r="I7903" s="149"/>
      <c r="J7903" s="149"/>
      <c r="K7903" s="152"/>
      <c r="L7903" s="149"/>
      <c r="M7903" s="149"/>
      <c r="N7903" s="153"/>
      <c r="O7903" s="153"/>
      <c r="P7903" s="153"/>
    </row>
    <row r="7904" spans="1:16" x14ac:dyDescent="0.35">
      <c r="A7904" s="149"/>
      <c r="B7904" s="149"/>
      <c r="C7904" s="150"/>
      <c r="D7904" s="149"/>
      <c r="E7904" s="149"/>
      <c r="F7904" s="149"/>
      <c r="G7904" s="149"/>
      <c r="H7904" s="151"/>
      <c r="I7904" s="149"/>
      <c r="J7904" s="149"/>
      <c r="K7904" s="152"/>
      <c r="L7904" s="149"/>
      <c r="M7904" s="149"/>
      <c r="N7904" s="153"/>
      <c r="O7904" s="153"/>
      <c r="P7904" s="153"/>
    </row>
    <row r="7905" spans="1:16" x14ac:dyDescent="0.35">
      <c r="A7905" s="149"/>
      <c r="B7905" s="149"/>
      <c r="C7905" s="150"/>
      <c r="D7905" s="149"/>
      <c r="E7905" s="149"/>
      <c r="F7905" s="149"/>
      <c r="G7905" s="149"/>
      <c r="H7905" s="151"/>
      <c r="I7905" s="149"/>
      <c r="J7905" s="149"/>
      <c r="K7905" s="152"/>
      <c r="L7905" s="149"/>
      <c r="M7905" s="149"/>
      <c r="N7905" s="153"/>
      <c r="O7905" s="153"/>
      <c r="P7905" s="153"/>
    </row>
    <row r="7906" spans="1:16" x14ac:dyDescent="0.35">
      <c r="A7906" s="149"/>
      <c r="B7906" s="149"/>
      <c r="C7906" s="150"/>
      <c r="D7906" s="149"/>
      <c r="E7906" s="149"/>
      <c r="F7906" s="149"/>
      <c r="G7906" s="149"/>
      <c r="H7906" s="151"/>
      <c r="I7906" s="149"/>
      <c r="J7906" s="149"/>
      <c r="K7906" s="152"/>
      <c r="L7906" s="149"/>
      <c r="M7906" s="149"/>
      <c r="N7906" s="153"/>
      <c r="O7906" s="153"/>
      <c r="P7906" s="153"/>
    </row>
    <row r="7907" spans="1:16" x14ac:dyDescent="0.35">
      <c r="A7907" s="149"/>
      <c r="B7907" s="149"/>
      <c r="C7907" s="150"/>
      <c r="D7907" s="149"/>
      <c r="E7907" s="149"/>
      <c r="F7907" s="149"/>
      <c r="G7907" s="149"/>
      <c r="H7907" s="151"/>
      <c r="I7907" s="149"/>
      <c r="J7907" s="149"/>
      <c r="K7907" s="152"/>
      <c r="L7907" s="149"/>
      <c r="M7907" s="149"/>
      <c r="N7907" s="153"/>
      <c r="O7907" s="153"/>
      <c r="P7907" s="153"/>
    </row>
    <row r="7908" spans="1:16" x14ac:dyDescent="0.35">
      <c r="A7908" s="149"/>
      <c r="B7908" s="149"/>
      <c r="C7908" s="150"/>
      <c r="D7908" s="149"/>
      <c r="E7908" s="149"/>
      <c r="F7908" s="149"/>
      <c r="G7908" s="149"/>
      <c r="H7908" s="151"/>
      <c r="I7908" s="149"/>
      <c r="J7908" s="149"/>
      <c r="K7908" s="152"/>
      <c r="L7908" s="149"/>
      <c r="M7908" s="149"/>
      <c r="N7908" s="153"/>
      <c r="O7908" s="153"/>
      <c r="P7908" s="153"/>
    </row>
    <row r="7909" spans="1:16" x14ac:dyDescent="0.35">
      <c r="A7909" s="149"/>
      <c r="B7909" s="149"/>
      <c r="C7909" s="150"/>
      <c r="D7909" s="149"/>
      <c r="E7909" s="149"/>
      <c r="F7909" s="149"/>
      <c r="G7909" s="149"/>
      <c r="H7909" s="151"/>
      <c r="I7909" s="149"/>
      <c r="J7909" s="149"/>
      <c r="K7909" s="152"/>
      <c r="L7909" s="149"/>
      <c r="M7909" s="149"/>
      <c r="N7909" s="153"/>
      <c r="O7909" s="153"/>
      <c r="P7909" s="153"/>
    </row>
    <row r="7910" spans="1:16" x14ac:dyDescent="0.35">
      <c r="A7910" s="149"/>
      <c r="B7910" s="149"/>
      <c r="C7910" s="150"/>
      <c r="D7910" s="149"/>
      <c r="E7910" s="149"/>
      <c r="F7910" s="149"/>
      <c r="G7910" s="149"/>
      <c r="H7910" s="151"/>
      <c r="I7910" s="149"/>
      <c r="J7910" s="149"/>
      <c r="K7910" s="152"/>
      <c r="L7910" s="149"/>
      <c r="M7910" s="149"/>
      <c r="N7910" s="153"/>
      <c r="O7910" s="153"/>
      <c r="P7910" s="153"/>
    </row>
    <row r="7911" spans="1:16" x14ac:dyDescent="0.35">
      <c r="A7911" s="149"/>
      <c r="B7911" s="149"/>
      <c r="C7911" s="150"/>
      <c r="D7911" s="149"/>
      <c r="E7911" s="149"/>
      <c r="F7911" s="149"/>
      <c r="G7911" s="149"/>
      <c r="H7911" s="151"/>
      <c r="I7911" s="149"/>
      <c r="J7911" s="149"/>
      <c r="K7911" s="152"/>
      <c r="L7911" s="149"/>
      <c r="M7911" s="149"/>
      <c r="N7911" s="153"/>
      <c r="O7911" s="153"/>
      <c r="P7911" s="153"/>
    </row>
    <row r="7912" spans="1:16" x14ac:dyDescent="0.35">
      <c r="A7912" s="149"/>
      <c r="B7912" s="149"/>
      <c r="C7912" s="150"/>
      <c r="D7912" s="149"/>
      <c r="E7912" s="149"/>
      <c r="F7912" s="149"/>
      <c r="G7912" s="149"/>
      <c r="H7912" s="151"/>
      <c r="I7912" s="149"/>
      <c r="J7912" s="149"/>
      <c r="K7912" s="152"/>
      <c r="L7912" s="149"/>
      <c r="M7912" s="149"/>
      <c r="N7912" s="153"/>
      <c r="O7912" s="153"/>
      <c r="P7912" s="153"/>
    </row>
    <row r="7913" spans="1:16" x14ac:dyDescent="0.35">
      <c r="A7913" s="149"/>
      <c r="B7913" s="149"/>
      <c r="C7913" s="150"/>
      <c r="D7913" s="149"/>
      <c r="E7913" s="149"/>
      <c r="F7913" s="149"/>
      <c r="G7913" s="149"/>
      <c r="H7913" s="151"/>
      <c r="I7913" s="149"/>
      <c r="J7913" s="149"/>
      <c r="K7913" s="152"/>
      <c r="L7913" s="149"/>
      <c r="M7913" s="149"/>
      <c r="N7913" s="153"/>
      <c r="O7913" s="153"/>
      <c r="P7913" s="153"/>
    </row>
    <row r="7914" spans="1:16" x14ac:dyDescent="0.35">
      <c r="A7914" s="149"/>
      <c r="B7914" s="149"/>
      <c r="C7914" s="150"/>
      <c r="D7914" s="149"/>
      <c r="E7914" s="149"/>
      <c r="F7914" s="149"/>
      <c r="G7914" s="149"/>
      <c r="H7914" s="151"/>
      <c r="I7914" s="149"/>
      <c r="J7914" s="149"/>
      <c r="K7914" s="152"/>
      <c r="L7914" s="149"/>
      <c r="M7914" s="149"/>
      <c r="N7914" s="153"/>
      <c r="O7914" s="153"/>
      <c r="P7914" s="153"/>
    </row>
    <row r="7915" spans="1:16" x14ac:dyDescent="0.35">
      <c r="A7915" s="149"/>
      <c r="B7915" s="149"/>
      <c r="C7915" s="150"/>
      <c r="D7915" s="149"/>
      <c r="E7915" s="149"/>
      <c r="F7915" s="149"/>
      <c r="G7915" s="149"/>
      <c r="H7915" s="151"/>
      <c r="I7915" s="149"/>
      <c r="J7915" s="149"/>
      <c r="K7915" s="152"/>
      <c r="L7915" s="149"/>
      <c r="M7915" s="149"/>
      <c r="N7915" s="153"/>
      <c r="O7915" s="153"/>
      <c r="P7915" s="153"/>
    </row>
    <row r="7916" spans="1:16" x14ac:dyDescent="0.35">
      <c r="A7916" s="149"/>
      <c r="B7916" s="149"/>
      <c r="C7916" s="150"/>
      <c r="D7916" s="149"/>
      <c r="E7916" s="149"/>
      <c r="F7916" s="149"/>
      <c r="G7916" s="149"/>
      <c r="H7916" s="151"/>
      <c r="I7916" s="149"/>
      <c r="J7916" s="149"/>
      <c r="K7916" s="152"/>
      <c r="L7916" s="149"/>
      <c r="M7916" s="149"/>
      <c r="N7916" s="153"/>
      <c r="O7916" s="153"/>
      <c r="P7916" s="153"/>
    </row>
    <row r="7917" spans="1:16" x14ac:dyDescent="0.35">
      <c r="A7917" s="149"/>
      <c r="B7917" s="149"/>
      <c r="C7917" s="150"/>
      <c r="D7917" s="149"/>
      <c r="E7917" s="149"/>
      <c r="F7917" s="149"/>
      <c r="G7917" s="149"/>
      <c r="H7917" s="151"/>
      <c r="I7917" s="149"/>
      <c r="J7917" s="149"/>
      <c r="K7917" s="152"/>
      <c r="L7917" s="149"/>
      <c r="M7917" s="149"/>
      <c r="N7917" s="153"/>
      <c r="O7917" s="153"/>
      <c r="P7917" s="153"/>
    </row>
    <row r="7918" spans="1:16" x14ac:dyDescent="0.35">
      <c r="A7918" s="149"/>
      <c r="B7918" s="149"/>
      <c r="C7918" s="150"/>
      <c r="D7918" s="149"/>
      <c r="E7918" s="149"/>
      <c r="F7918" s="149"/>
      <c r="G7918" s="149"/>
      <c r="H7918" s="151"/>
      <c r="I7918" s="149"/>
      <c r="J7918" s="149"/>
      <c r="K7918" s="152"/>
      <c r="L7918" s="149"/>
      <c r="M7918" s="149"/>
      <c r="N7918" s="153"/>
      <c r="O7918" s="153"/>
      <c r="P7918" s="153"/>
    </row>
    <row r="7919" spans="1:16" x14ac:dyDescent="0.35">
      <c r="A7919" s="149"/>
      <c r="B7919" s="149"/>
      <c r="C7919" s="150"/>
      <c r="D7919" s="149"/>
      <c r="E7919" s="149"/>
      <c r="F7919" s="149"/>
      <c r="G7919" s="149"/>
      <c r="H7919" s="151"/>
      <c r="I7919" s="149"/>
      <c r="J7919" s="149"/>
      <c r="K7919" s="152"/>
      <c r="L7919" s="149"/>
      <c r="M7919" s="149"/>
      <c r="N7919" s="153"/>
      <c r="O7919" s="153"/>
      <c r="P7919" s="153"/>
    </row>
    <row r="7920" spans="1:16" x14ac:dyDescent="0.35">
      <c r="A7920" s="149"/>
      <c r="B7920" s="149"/>
      <c r="C7920" s="150"/>
      <c r="D7920" s="149"/>
      <c r="E7920" s="149"/>
      <c r="F7920" s="149"/>
      <c r="G7920" s="149"/>
      <c r="H7920" s="151"/>
      <c r="I7920" s="149"/>
      <c r="J7920" s="149"/>
      <c r="K7920" s="152"/>
      <c r="L7920" s="149"/>
      <c r="M7920" s="149"/>
      <c r="N7920" s="153"/>
      <c r="O7920" s="153"/>
      <c r="P7920" s="153"/>
    </row>
    <row r="7921" spans="1:16" x14ac:dyDescent="0.35">
      <c r="A7921" s="149"/>
      <c r="B7921" s="149"/>
      <c r="C7921" s="150"/>
      <c r="D7921" s="149"/>
      <c r="E7921" s="149"/>
      <c r="F7921" s="149"/>
      <c r="G7921" s="149"/>
      <c r="H7921" s="151"/>
      <c r="I7921" s="149"/>
      <c r="J7921" s="149"/>
      <c r="K7921" s="152"/>
      <c r="L7921" s="149"/>
      <c r="M7921" s="149"/>
      <c r="N7921" s="153"/>
      <c r="O7921" s="153"/>
      <c r="P7921" s="153"/>
    </row>
    <row r="7922" spans="1:16" x14ac:dyDescent="0.35">
      <c r="A7922" s="149"/>
      <c r="B7922" s="149"/>
      <c r="C7922" s="150"/>
      <c r="D7922" s="149"/>
      <c r="E7922" s="149"/>
      <c r="F7922" s="149"/>
      <c r="G7922" s="149"/>
      <c r="H7922" s="151"/>
      <c r="I7922" s="149"/>
      <c r="J7922" s="149"/>
      <c r="K7922" s="152"/>
      <c r="L7922" s="149"/>
      <c r="M7922" s="149"/>
      <c r="N7922" s="153"/>
      <c r="O7922" s="153"/>
      <c r="P7922" s="153"/>
    </row>
    <row r="7923" spans="1:16" x14ac:dyDescent="0.35">
      <c r="A7923" s="149"/>
      <c r="B7923" s="149"/>
      <c r="C7923" s="150"/>
      <c r="D7923" s="149"/>
      <c r="E7923" s="149"/>
      <c r="F7923" s="149"/>
      <c r="G7923" s="149"/>
      <c r="H7923" s="151"/>
      <c r="I7923" s="149"/>
      <c r="J7923" s="149"/>
      <c r="K7923" s="152"/>
      <c r="L7923" s="149"/>
      <c r="M7923" s="149"/>
      <c r="N7923" s="153"/>
      <c r="O7923" s="153"/>
      <c r="P7923" s="153"/>
    </row>
    <row r="7924" spans="1:16" x14ac:dyDescent="0.35">
      <c r="A7924" s="149"/>
      <c r="B7924" s="149"/>
      <c r="C7924" s="150"/>
      <c r="D7924" s="149"/>
      <c r="E7924" s="149"/>
      <c r="F7924" s="149"/>
      <c r="G7924" s="149"/>
      <c r="H7924" s="151"/>
      <c r="I7924" s="149"/>
      <c r="J7924" s="149"/>
      <c r="K7924" s="152"/>
      <c r="L7924" s="149"/>
      <c r="M7924" s="149"/>
      <c r="N7924" s="153"/>
      <c r="O7924" s="153"/>
      <c r="P7924" s="153"/>
    </row>
    <row r="7925" spans="1:16" x14ac:dyDescent="0.35">
      <c r="A7925" s="149"/>
      <c r="B7925" s="149"/>
      <c r="C7925" s="150"/>
      <c r="D7925" s="149"/>
      <c r="E7925" s="149"/>
      <c r="F7925" s="149"/>
      <c r="G7925" s="149"/>
      <c r="H7925" s="151"/>
      <c r="I7925" s="149"/>
      <c r="J7925" s="149"/>
      <c r="K7925" s="152"/>
      <c r="L7925" s="149"/>
      <c r="M7925" s="149"/>
      <c r="N7925" s="153"/>
      <c r="O7925" s="153"/>
      <c r="P7925" s="153"/>
    </row>
    <row r="7926" spans="1:16" x14ac:dyDescent="0.35">
      <c r="A7926" s="149"/>
      <c r="B7926" s="149"/>
      <c r="C7926" s="150"/>
      <c r="D7926" s="149"/>
      <c r="E7926" s="149"/>
      <c r="F7926" s="149"/>
      <c r="G7926" s="149"/>
      <c r="H7926" s="151"/>
      <c r="I7926" s="149"/>
      <c r="J7926" s="149"/>
      <c r="K7926" s="152"/>
      <c r="L7926" s="149"/>
      <c r="M7926" s="149"/>
      <c r="N7926" s="153"/>
      <c r="O7926" s="153"/>
      <c r="P7926" s="153"/>
    </row>
    <row r="7927" spans="1:16" x14ac:dyDescent="0.35">
      <c r="A7927" s="149"/>
      <c r="B7927" s="149"/>
      <c r="C7927" s="150"/>
      <c r="D7927" s="149"/>
      <c r="E7927" s="149"/>
      <c r="F7927" s="149"/>
      <c r="G7927" s="149"/>
      <c r="H7927" s="151"/>
      <c r="I7927" s="149"/>
      <c r="J7927" s="149"/>
      <c r="K7927" s="152"/>
      <c r="L7927" s="149"/>
      <c r="M7927" s="149"/>
      <c r="N7927" s="153"/>
      <c r="O7927" s="153"/>
      <c r="P7927" s="153"/>
    </row>
    <row r="7928" spans="1:16" x14ac:dyDescent="0.35">
      <c r="A7928" s="149"/>
      <c r="B7928" s="149"/>
      <c r="C7928" s="150"/>
      <c r="D7928" s="149"/>
      <c r="E7928" s="149"/>
      <c r="F7928" s="149"/>
      <c r="G7928" s="149"/>
      <c r="H7928" s="151"/>
      <c r="I7928" s="149"/>
      <c r="J7928" s="149"/>
      <c r="K7928" s="152"/>
      <c r="L7928" s="149"/>
      <c r="M7928" s="149"/>
      <c r="N7928" s="153"/>
      <c r="O7928" s="153"/>
      <c r="P7928" s="153"/>
    </row>
    <row r="7929" spans="1:16" x14ac:dyDescent="0.35">
      <c r="A7929" s="149"/>
      <c r="B7929" s="149"/>
      <c r="C7929" s="150"/>
      <c r="D7929" s="149"/>
      <c r="E7929" s="149"/>
      <c r="F7929" s="149"/>
      <c r="G7929" s="149"/>
      <c r="H7929" s="151"/>
      <c r="I7929" s="149"/>
      <c r="J7929" s="149"/>
      <c r="K7929" s="152"/>
      <c r="L7929" s="149"/>
      <c r="M7929" s="149"/>
      <c r="N7929" s="153"/>
      <c r="O7929" s="153"/>
      <c r="P7929" s="153"/>
    </row>
    <row r="7930" spans="1:16" x14ac:dyDescent="0.35">
      <c r="A7930" s="149"/>
      <c r="B7930" s="149"/>
      <c r="C7930" s="150"/>
      <c r="D7930" s="149"/>
      <c r="E7930" s="149"/>
      <c r="F7930" s="149"/>
      <c r="G7930" s="149"/>
      <c r="H7930" s="151"/>
      <c r="I7930" s="149"/>
      <c r="J7930" s="149"/>
      <c r="K7930" s="152"/>
      <c r="L7930" s="149"/>
      <c r="M7930" s="149"/>
      <c r="N7930" s="153"/>
      <c r="O7930" s="153"/>
      <c r="P7930" s="153"/>
    </row>
    <row r="7931" spans="1:16" x14ac:dyDescent="0.35">
      <c r="A7931" s="149"/>
      <c r="B7931" s="149"/>
      <c r="C7931" s="150"/>
      <c r="D7931" s="149"/>
      <c r="E7931" s="149"/>
      <c r="F7931" s="149"/>
      <c r="G7931" s="149"/>
      <c r="H7931" s="151"/>
      <c r="I7931" s="149"/>
      <c r="J7931" s="149"/>
      <c r="K7931" s="152"/>
      <c r="L7931" s="149"/>
      <c r="M7931" s="149"/>
      <c r="N7931" s="153"/>
      <c r="O7931" s="153"/>
      <c r="P7931" s="153"/>
    </row>
    <row r="7932" spans="1:16" x14ac:dyDescent="0.35">
      <c r="A7932" s="149"/>
      <c r="B7932" s="149"/>
      <c r="C7932" s="150"/>
      <c r="D7932" s="149"/>
      <c r="E7932" s="149"/>
      <c r="F7932" s="149"/>
      <c r="G7932" s="149"/>
      <c r="H7932" s="151"/>
      <c r="I7932" s="149"/>
      <c r="J7932" s="149"/>
      <c r="K7932" s="152"/>
      <c r="L7932" s="149"/>
      <c r="M7932" s="149"/>
      <c r="N7932" s="153"/>
      <c r="O7932" s="153"/>
      <c r="P7932" s="153"/>
    </row>
    <row r="7933" spans="1:16" x14ac:dyDescent="0.35">
      <c r="A7933" s="149"/>
      <c r="B7933" s="149"/>
      <c r="C7933" s="150"/>
      <c r="D7933" s="149"/>
      <c r="E7933" s="149"/>
      <c r="F7933" s="149"/>
      <c r="G7933" s="149"/>
      <c r="H7933" s="151"/>
      <c r="I7933" s="149"/>
      <c r="J7933" s="149"/>
      <c r="K7933" s="152"/>
      <c r="L7933" s="149"/>
      <c r="M7933" s="149"/>
      <c r="N7933" s="153"/>
      <c r="O7933" s="153"/>
      <c r="P7933" s="153"/>
    </row>
    <row r="7934" spans="1:16" x14ac:dyDescent="0.35">
      <c r="A7934" s="149"/>
      <c r="B7934" s="149"/>
      <c r="C7934" s="150"/>
      <c r="D7934" s="149"/>
      <c r="E7934" s="149"/>
      <c r="F7934" s="149"/>
      <c r="G7934" s="149"/>
      <c r="H7934" s="151"/>
      <c r="I7934" s="149"/>
      <c r="J7934" s="149"/>
      <c r="K7934" s="152"/>
      <c r="L7934" s="149"/>
      <c r="M7934" s="149"/>
      <c r="N7934" s="153"/>
      <c r="O7934" s="153"/>
      <c r="P7934" s="153"/>
    </row>
    <row r="7935" spans="1:16" x14ac:dyDescent="0.35">
      <c r="A7935" s="149"/>
      <c r="B7935" s="149"/>
      <c r="C7935" s="150"/>
      <c r="D7935" s="149"/>
      <c r="E7935" s="149"/>
      <c r="F7935" s="149"/>
      <c r="G7935" s="149"/>
      <c r="H7935" s="151"/>
      <c r="I7935" s="149"/>
      <c r="J7935" s="149"/>
      <c r="K7935" s="152"/>
      <c r="L7935" s="149"/>
      <c r="M7935" s="149"/>
      <c r="N7935" s="153"/>
      <c r="O7935" s="153"/>
      <c r="P7935" s="153"/>
    </row>
    <row r="7936" spans="1:16" x14ac:dyDescent="0.35">
      <c r="A7936" s="149"/>
      <c r="B7936" s="149"/>
      <c r="C7936" s="150"/>
      <c r="D7936" s="149"/>
      <c r="E7936" s="149"/>
      <c r="F7936" s="149"/>
      <c r="G7936" s="149"/>
      <c r="H7936" s="151"/>
      <c r="I7936" s="149"/>
      <c r="J7936" s="149"/>
      <c r="K7936" s="152"/>
      <c r="L7936" s="149"/>
      <c r="M7936" s="149"/>
      <c r="N7936" s="153"/>
      <c r="O7936" s="153"/>
      <c r="P7936" s="153"/>
    </row>
    <row r="7937" spans="1:16" x14ac:dyDescent="0.35">
      <c r="A7937" s="149"/>
      <c r="B7937" s="149"/>
      <c r="C7937" s="150"/>
      <c r="D7937" s="149"/>
      <c r="E7937" s="149"/>
      <c r="F7937" s="149"/>
      <c r="G7937" s="149"/>
      <c r="H7937" s="151"/>
      <c r="I7937" s="149"/>
      <c r="J7937" s="149"/>
      <c r="K7937" s="152"/>
      <c r="L7937" s="149"/>
      <c r="M7937" s="149"/>
      <c r="N7937" s="153"/>
      <c r="O7937" s="153"/>
      <c r="P7937" s="153"/>
    </row>
    <row r="7938" spans="1:16" x14ac:dyDescent="0.35">
      <c r="A7938" s="149"/>
      <c r="B7938" s="149"/>
      <c r="C7938" s="150"/>
      <c r="D7938" s="149"/>
      <c r="E7938" s="149"/>
      <c r="F7938" s="149"/>
      <c r="G7938" s="149"/>
      <c r="H7938" s="151"/>
      <c r="I7938" s="149"/>
      <c r="J7938" s="149"/>
      <c r="K7938" s="152"/>
      <c r="L7938" s="149"/>
      <c r="M7938" s="149"/>
      <c r="N7938" s="153"/>
      <c r="O7938" s="153"/>
      <c r="P7938" s="153"/>
    </row>
    <row r="7939" spans="1:16" x14ac:dyDescent="0.35">
      <c r="A7939" s="149"/>
      <c r="B7939" s="149"/>
      <c r="C7939" s="150"/>
      <c r="D7939" s="149"/>
      <c r="E7939" s="149"/>
      <c r="F7939" s="149"/>
      <c r="G7939" s="149"/>
      <c r="H7939" s="151"/>
      <c r="I7939" s="149"/>
      <c r="J7939" s="149"/>
      <c r="K7939" s="152"/>
      <c r="L7939" s="149"/>
      <c r="M7939" s="149"/>
      <c r="N7939" s="153"/>
      <c r="O7939" s="153"/>
      <c r="P7939" s="153"/>
    </row>
    <row r="7940" spans="1:16" x14ac:dyDescent="0.35">
      <c r="A7940" s="149"/>
      <c r="B7940" s="149"/>
      <c r="C7940" s="150"/>
      <c r="D7940" s="149"/>
      <c r="E7940" s="149"/>
      <c r="F7940" s="149"/>
      <c r="G7940" s="149"/>
      <c r="H7940" s="151"/>
      <c r="I7940" s="149"/>
      <c r="J7940" s="149"/>
      <c r="K7940" s="152"/>
      <c r="L7940" s="149"/>
      <c r="M7940" s="149"/>
      <c r="N7940" s="153"/>
      <c r="O7940" s="153"/>
      <c r="P7940" s="153"/>
    </row>
    <row r="7941" spans="1:16" x14ac:dyDescent="0.35">
      <c r="A7941" s="149"/>
      <c r="B7941" s="149"/>
      <c r="C7941" s="150"/>
      <c r="D7941" s="149"/>
      <c r="E7941" s="149"/>
      <c r="F7941" s="149"/>
      <c r="G7941" s="149"/>
      <c r="H7941" s="151"/>
      <c r="I7941" s="149"/>
      <c r="J7941" s="149"/>
      <c r="K7941" s="152"/>
      <c r="L7941" s="149"/>
      <c r="M7941" s="149"/>
      <c r="N7941" s="153"/>
      <c r="O7941" s="153"/>
      <c r="P7941" s="153"/>
    </row>
    <row r="7942" spans="1:16" x14ac:dyDescent="0.35">
      <c r="A7942" s="149"/>
      <c r="B7942" s="149"/>
      <c r="C7942" s="150"/>
      <c r="D7942" s="149"/>
      <c r="E7942" s="149"/>
      <c r="F7942" s="149"/>
      <c r="G7942" s="149"/>
      <c r="H7942" s="151"/>
      <c r="I7942" s="149"/>
      <c r="J7942" s="149"/>
      <c r="K7942" s="152"/>
      <c r="L7942" s="149"/>
      <c r="M7942" s="149"/>
      <c r="N7942" s="153"/>
      <c r="O7942" s="153"/>
      <c r="P7942" s="153"/>
    </row>
    <row r="7943" spans="1:16" x14ac:dyDescent="0.35">
      <c r="A7943" s="149"/>
      <c r="B7943" s="149"/>
      <c r="C7943" s="150"/>
      <c r="D7943" s="149"/>
      <c r="E7943" s="149"/>
      <c r="F7943" s="149"/>
      <c r="G7943" s="149"/>
      <c r="H7943" s="151"/>
      <c r="I7943" s="149"/>
      <c r="J7943" s="149"/>
      <c r="K7943" s="152"/>
      <c r="L7943" s="149"/>
      <c r="M7943" s="149"/>
      <c r="N7943" s="153"/>
      <c r="O7943" s="153"/>
      <c r="P7943" s="153"/>
    </row>
    <row r="7944" spans="1:16" x14ac:dyDescent="0.35">
      <c r="A7944" s="149"/>
      <c r="B7944" s="149"/>
      <c r="C7944" s="150"/>
      <c r="D7944" s="149"/>
      <c r="E7944" s="149"/>
      <c r="F7944" s="149"/>
      <c r="G7944" s="149"/>
      <c r="H7944" s="151"/>
      <c r="I7944" s="149"/>
      <c r="J7944" s="149"/>
      <c r="K7944" s="152"/>
      <c r="L7944" s="149"/>
      <c r="M7944" s="149"/>
      <c r="N7944" s="153"/>
      <c r="O7944" s="153"/>
      <c r="P7944" s="153"/>
    </row>
    <row r="7945" spans="1:16" x14ac:dyDescent="0.35">
      <c r="A7945" s="149"/>
      <c r="B7945" s="149"/>
      <c r="C7945" s="150"/>
      <c r="D7945" s="149"/>
      <c r="E7945" s="149"/>
      <c r="F7945" s="149"/>
      <c r="G7945" s="149"/>
      <c r="H7945" s="151"/>
      <c r="I7945" s="149"/>
      <c r="J7945" s="149"/>
      <c r="K7945" s="152"/>
      <c r="L7945" s="149"/>
      <c r="M7945" s="149"/>
      <c r="N7945" s="153"/>
      <c r="O7945" s="153"/>
      <c r="P7945" s="153"/>
    </row>
    <row r="7946" spans="1:16" x14ac:dyDescent="0.35">
      <c r="A7946" s="149"/>
      <c r="B7946" s="149"/>
      <c r="C7946" s="150"/>
      <c r="D7946" s="149"/>
      <c r="E7946" s="149"/>
      <c r="F7946" s="149"/>
      <c r="G7946" s="149"/>
      <c r="H7946" s="151"/>
      <c r="I7946" s="149"/>
      <c r="J7946" s="149"/>
      <c r="K7946" s="152"/>
      <c r="L7946" s="149"/>
      <c r="M7946" s="149"/>
      <c r="N7946" s="153"/>
      <c r="O7946" s="153"/>
      <c r="P7946" s="153"/>
    </row>
    <row r="7947" spans="1:16" x14ac:dyDescent="0.35">
      <c r="A7947" s="149"/>
      <c r="B7947" s="149"/>
      <c r="C7947" s="150"/>
      <c r="D7947" s="149"/>
      <c r="E7947" s="149"/>
      <c r="F7947" s="149"/>
      <c r="G7947" s="149"/>
      <c r="H7947" s="151"/>
      <c r="I7947" s="149"/>
      <c r="J7947" s="149"/>
      <c r="K7947" s="152"/>
      <c r="L7947" s="149"/>
      <c r="M7947" s="149"/>
      <c r="N7947" s="153"/>
      <c r="O7947" s="153"/>
      <c r="P7947" s="153"/>
    </row>
    <row r="7948" spans="1:16" x14ac:dyDescent="0.35">
      <c r="A7948" s="149"/>
      <c r="B7948" s="149"/>
      <c r="C7948" s="150"/>
      <c r="D7948" s="149"/>
      <c r="E7948" s="149"/>
      <c r="F7948" s="149"/>
      <c r="G7948" s="149"/>
      <c r="H7948" s="151"/>
      <c r="I7948" s="149"/>
      <c r="J7948" s="149"/>
      <c r="K7948" s="152"/>
      <c r="L7948" s="149"/>
      <c r="M7948" s="149"/>
      <c r="N7948" s="153"/>
      <c r="O7948" s="153"/>
      <c r="P7948" s="153"/>
    </row>
    <row r="7949" spans="1:16" x14ac:dyDescent="0.35">
      <c r="A7949" s="149"/>
      <c r="B7949" s="149"/>
      <c r="C7949" s="150"/>
      <c r="D7949" s="149"/>
      <c r="E7949" s="149"/>
      <c r="F7949" s="149"/>
      <c r="G7949" s="149"/>
      <c r="H7949" s="151"/>
      <c r="I7949" s="149"/>
      <c r="J7949" s="149"/>
      <c r="K7949" s="152"/>
      <c r="L7949" s="149"/>
      <c r="M7949" s="149"/>
      <c r="N7949" s="153"/>
      <c r="O7949" s="153"/>
      <c r="P7949" s="153"/>
    </row>
    <row r="7950" spans="1:16" x14ac:dyDescent="0.35">
      <c r="A7950" s="149"/>
      <c r="B7950" s="149"/>
      <c r="C7950" s="150"/>
      <c r="D7950" s="149"/>
      <c r="E7950" s="149"/>
      <c r="F7950" s="149"/>
      <c r="G7950" s="149"/>
      <c r="H7950" s="151"/>
      <c r="I7950" s="149"/>
      <c r="J7950" s="149"/>
      <c r="K7950" s="152"/>
      <c r="L7950" s="149"/>
      <c r="M7950" s="149"/>
      <c r="N7950" s="153"/>
      <c r="O7950" s="153"/>
      <c r="P7950" s="153"/>
    </row>
    <row r="7951" spans="1:16" x14ac:dyDescent="0.35">
      <c r="A7951" s="149"/>
      <c r="B7951" s="149"/>
      <c r="C7951" s="150"/>
      <c r="D7951" s="149"/>
      <c r="E7951" s="149"/>
      <c r="F7951" s="149"/>
      <c r="G7951" s="149"/>
      <c r="H7951" s="151"/>
      <c r="I7951" s="149"/>
      <c r="J7951" s="149"/>
      <c r="K7951" s="152"/>
      <c r="L7951" s="149"/>
      <c r="M7951" s="149"/>
      <c r="N7951" s="153"/>
      <c r="O7951" s="153"/>
      <c r="P7951" s="153"/>
    </row>
    <row r="7952" spans="1:16" x14ac:dyDescent="0.35">
      <c r="A7952" s="149"/>
      <c r="B7952" s="149"/>
      <c r="C7952" s="150"/>
      <c r="D7952" s="149"/>
      <c r="E7952" s="149"/>
      <c r="F7952" s="149"/>
      <c r="G7952" s="149"/>
      <c r="H7952" s="151"/>
      <c r="I7952" s="149"/>
      <c r="J7952" s="149"/>
      <c r="K7952" s="152"/>
      <c r="L7952" s="149"/>
      <c r="M7952" s="149"/>
      <c r="N7952" s="153"/>
      <c r="O7952" s="153"/>
      <c r="P7952" s="153"/>
    </row>
    <row r="7953" spans="1:16" x14ac:dyDescent="0.35">
      <c r="A7953" s="149"/>
      <c r="B7953" s="149"/>
      <c r="C7953" s="150"/>
      <c r="D7953" s="149"/>
      <c r="E7953" s="149"/>
      <c r="F7953" s="149"/>
      <c r="G7953" s="149"/>
      <c r="H7953" s="151"/>
      <c r="I7953" s="149"/>
      <c r="J7953" s="149"/>
      <c r="K7953" s="152"/>
      <c r="L7953" s="149"/>
      <c r="M7953" s="149"/>
      <c r="N7953" s="153"/>
      <c r="O7953" s="153"/>
      <c r="P7953" s="153"/>
    </row>
    <row r="7954" spans="1:16" x14ac:dyDescent="0.35">
      <c r="A7954" s="149"/>
      <c r="B7954" s="149"/>
      <c r="C7954" s="150"/>
      <c r="D7954" s="149"/>
      <c r="E7954" s="149"/>
      <c r="F7954" s="149"/>
      <c r="G7954" s="149"/>
      <c r="H7954" s="151"/>
      <c r="I7954" s="149"/>
      <c r="J7954" s="149"/>
      <c r="K7954" s="152"/>
      <c r="L7954" s="149"/>
      <c r="M7954" s="149"/>
      <c r="N7954" s="153"/>
      <c r="O7954" s="153"/>
      <c r="P7954" s="153"/>
    </row>
    <row r="7955" spans="1:16" x14ac:dyDescent="0.35">
      <c r="A7955" s="149"/>
      <c r="B7955" s="149"/>
      <c r="C7955" s="150"/>
      <c r="D7955" s="149"/>
      <c r="E7955" s="149"/>
      <c r="F7955" s="149"/>
      <c r="G7955" s="149"/>
      <c r="H7955" s="151"/>
      <c r="I7955" s="149"/>
      <c r="J7955" s="149"/>
      <c r="K7955" s="152"/>
      <c r="L7955" s="149"/>
      <c r="M7955" s="149"/>
      <c r="N7955" s="153"/>
      <c r="O7955" s="153"/>
      <c r="P7955" s="153"/>
    </row>
    <row r="7956" spans="1:16" x14ac:dyDescent="0.35">
      <c r="A7956" s="149"/>
      <c r="B7956" s="149"/>
      <c r="C7956" s="150"/>
      <c r="D7956" s="149"/>
      <c r="E7956" s="149"/>
      <c r="F7956" s="149"/>
      <c r="G7956" s="149"/>
      <c r="H7956" s="151"/>
      <c r="I7956" s="149"/>
      <c r="J7956" s="149"/>
      <c r="K7956" s="152"/>
      <c r="L7956" s="149"/>
      <c r="M7956" s="149"/>
      <c r="N7956" s="153"/>
      <c r="O7956" s="153"/>
      <c r="P7956" s="153"/>
    </row>
    <row r="7957" spans="1:16" x14ac:dyDescent="0.35">
      <c r="A7957" s="149"/>
      <c r="B7957" s="149"/>
      <c r="C7957" s="150"/>
      <c r="D7957" s="149"/>
      <c r="E7957" s="149"/>
      <c r="F7957" s="149"/>
      <c r="G7957" s="149"/>
      <c r="H7957" s="151"/>
      <c r="I7957" s="149"/>
      <c r="J7957" s="149"/>
      <c r="K7957" s="152"/>
      <c r="L7957" s="149"/>
      <c r="M7957" s="149"/>
      <c r="N7957" s="153"/>
      <c r="O7957" s="153"/>
      <c r="P7957" s="153"/>
    </row>
    <row r="7958" spans="1:16" x14ac:dyDescent="0.35">
      <c r="A7958" s="149"/>
      <c r="B7958" s="149"/>
      <c r="C7958" s="150"/>
      <c r="D7958" s="149"/>
      <c r="E7958" s="149"/>
      <c r="F7958" s="149"/>
      <c r="G7958" s="149"/>
      <c r="H7958" s="151"/>
      <c r="I7958" s="149"/>
      <c r="J7958" s="149"/>
      <c r="K7958" s="152"/>
      <c r="L7958" s="149"/>
      <c r="M7958" s="149"/>
      <c r="N7958" s="153"/>
      <c r="O7958" s="153"/>
      <c r="P7958" s="153"/>
    </row>
    <row r="7959" spans="1:16" x14ac:dyDescent="0.35">
      <c r="A7959" s="149"/>
      <c r="B7959" s="149"/>
      <c r="C7959" s="150"/>
      <c r="D7959" s="149"/>
      <c r="E7959" s="149"/>
      <c r="F7959" s="149"/>
      <c r="G7959" s="149"/>
      <c r="H7959" s="151"/>
      <c r="I7959" s="149"/>
      <c r="J7959" s="149"/>
      <c r="K7959" s="152"/>
      <c r="L7959" s="149"/>
      <c r="M7959" s="149"/>
      <c r="N7959" s="153"/>
      <c r="O7959" s="153"/>
      <c r="P7959" s="153"/>
    </row>
    <row r="7960" spans="1:16" x14ac:dyDescent="0.35">
      <c r="A7960" s="149"/>
      <c r="B7960" s="149"/>
      <c r="C7960" s="150"/>
      <c r="D7960" s="149"/>
      <c r="E7960" s="149"/>
      <c r="F7960" s="149"/>
      <c r="G7960" s="149"/>
      <c r="H7960" s="151"/>
      <c r="I7960" s="149"/>
      <c r="J7960" s="149"/>
      <c r="K7960" s="152"/>
      <c r="L7960" s="149"/>
      <c r="M7960" s="149"/>
      <c r="N7960" s="153"/>
      <c r="O7960" s="153"/>
      <c r="P7960" s="153"/>
    </row>
    <row r="7961" spans="1:16" x14ac:dyDescent="0.35">
      <c r="A7961" s="149"/>
      <c r="B7961" s="149"/>
      <c r="C7961" s="150"/>
      <c r="D7961" s="149"/>
      <c r="E7961" s="149"/>
      <c r="F7961" s="149"/>
      <c r="G7961" s="149"/>
      <c r="H7961" s="151"/>
      <c r="I7961" s="149"/>
      <c r="J7961" s="149"/>
      <c r="K7961" s="152"/>
      <c r="L7961" s="149"/>
      <c r="M7961" s="149"/>
      <c r="N7961" s="153"/>
      <c r="O7961" s="153"/>
      <c r="P7961" s="153"/>
    </row>
    <row r="7962" spans="1:16" x14ac:dyDescent="0.35">
      <c r="A7962" s="149"/>
      <c r="B7962" s="149"/>
      <c r="C7962" s="150"/>
      <c r="D7962" s="149"/>
      <c r="E7962" s="149"/>
      <c r="F7962" s="149"/>
      <c r="G7962" s="149"/>
      <c r="H7962" s="151"/>
      <c r="I7962" s="149"/>
      <c r="J7962" s="149"/>
      <c r="K7962" s="152"/>
      <c r="L7962" s="149"/>
      <c r="M7962" s="149"/>
      <c r="N7962" s="153"/>
      <c r="O7962" s="153"/>
      <c r="P7962" s="153"/>
    </row>
    <row r="7963" spans="1:16" x14ac:dyDescent="0.35">
      <c r="A7963" s="149"/>
      <c r="B7963" s="149"/>
      <c r="C7963" s="150"/>
      <c r="D7963" s="149"/>
      <c r="E7963" s="149"/>
      <c r="F7963" s="149"/>
      <c r="G7963" s="149"/>
      <c r="H7963" s="151"/>
      <c r="I7963" s="149"/>
      <c r="J7963" s="149"/>
      <c r="K7963" s="152"/>
      <c r="L7963" s="149"/>
      <c r="M7963" s="149"/>
      <c r="N7963" s="153"/>
      <c r="O7963" s="153"/>
      <c r="P7963" s="153"/>
    </row>
    <row r="7964" spans="1:16" x14ac:dyDescent="0.35">
      <c r="A7964" s="149"/>
      <c r="B7964" s="149"/>
      <c r="C7964" s="150"/>
      <c r="D7964" s="149"/>
      <c r="E7964" s="149"/>
      <c r="F7964" s="149"/>
      <c r="G7964" s="149"/>
      <c r="H7964" s="151"/>
      <c r="I7964" s="149"/>
      <c r="J7964" s="149"/>
      <c r="K7964" s="152"/>
      <c r="L7964" s="149"/>
      <c r="M7964" s="149"/>
      <c r="N7964" s="153"/>
      <c r="O7964" s="153"/>
      <c r="P7964" s="153"/>
    </row>
    <row r="7965" spans="1:16" x14ac:dyDescent="0.35">
      <c r="A7965" s="149"/>
      <c r="B7965" s="149"/>
      <c r="C7965" s="150"/>
      <c r="D7965" s="149"/>
      <c r="E7965" s="149"/>
      <c r="F7965" s="149"/>
      <c r="G7965" s="149"/>
      <c r="H7965" s="151"/>
      <c r="I7965" s="149"/>
      <c r="J7965" s="149"/>
      <c r="K7965" s="152"/>
      <c r="L7965" s="149"/>
      <c r="M7965" s="149"/>
      <c r="N7965" s="153"/>
      <c r="O7965" s="153"/>
      <c r="P7965" s="153"/>
    </row>
    <row r="7966" spans="1:16" x14ac:dyDescent="0.35">
      <c r="A7966" s="149"/>
      <c r="B7966" s="149"/>
      <c r="C7966" s="150"/>
      <c r="D7966" s="149"/>
      <c r="E7966" s="149"/>
      <c r="F7966" s="149"/>
      <c r="G7966" s="149"/>
      <c r="H7966" s="151"/>
      <c r="I7966" s="149"/>
      <c r="J7966" s="149"/>
      <c r="K7966" s="152"/>
      <c r="L7966" s="149"/>
      <c r="M7966" s="149"/>
      <c r="N7966" s="153"/>
      <c r="O7966" s="153"/>
      <c r="P7966" s="153"/>
    </row>
    <row r="7967" spans="1:16" x14ac:dyDescent="0.35">
      <c r="A7967" s="149"/>
      <c r="B7967" s="149"/>
      <c r="C7967" s="150"/>
      <c r="D7967" s="149"/>
      <c r="E7967" s="149"/>
      <c r="F7967" s="149"/>
      <c r="G7967" s="149"/>
      <c r="H7967" s="151"/>
      <c r="I7967" s="149"/>
      <c r="J7967" s="149"/>
      <c r="K7967" s="152"/>
      <c r="L7967" s="149"/>
      <c r="M7967" s="149"/>
      <c r="N7967" s="153"/>
      <c r="O7967" s="153"/>
      <c r="P7967" s="153"/>
    </row>
    <row r="7968" spans="1:16" x14ac:dyDescent="0.35">
      <c r="A7968" s="149"/>
      <c r="B7968" s="149"/>
      <c r="C7968" s="150"/>
      <c r="D7968" s="149"/>
      <c r="E7968" s="149"/>
      <c r="F7968" s="149"/>
      <c r="G7968" s="149"/>
      <c r="H7968" s="151"/>
      <c r="I7968" s="149"/>
      <c r="J7968" s="149"/>
      <c r="K7968" s="152"/>
      <c r="L7968" s="149"/>
      <c r="M7968" s="149"/>
      <c r="N7968" s="153"/>
      <c r="O7968" s="153"/>
      <c r="P7968" s="153"/>
    </row>
    <row r="7969" spans="1:16" x14ac:dyDescent="0.35">
      <c r="A7969" s="149"/>
      <c r="B7969" s="149"/>
      <c r="C7969" s="150"/>
      <c r="D7969" s="149"/>
      <c r="E7969" s="149"/>
      <c r="F7969" s="149"/>
      <c r="G7969" s="149"/>
      <c r="H7969" s="151"/>
      <c r="I7969" s="149"/>
      <c r="J7969" s="149"/>
      <c r="K7969" s="152"/>
      <c r="L7969" s="149"/>
      <c r="M7969" s="149"/>
      <c r="N7969" s="153"/>
      <c r="O7969" s="153"/>
      <c r="P7969" s="153"/>
    </row>
    <row r="7970" spans="1:16" x14ac:dyDescent="0.35">
      <c r="A7970" s="149"/>
      <c r="B7970" s="149"/>
      <c r="C7970" s="150"/>
      <c r="D7970" s="149"/>
      <c r="E7970" s="149"/>
      <c r="F7970" s="149"/>
      <c r="G7970" s="149"/>
      <c r="H7970" s="151"/>
      <c r="I7970" s="149"/>
      <c r="J7970" s="149"/>
      <c r="K7970" s="152"/>
      <c r="L7970" s="149"/>
      <c r="M7970" s="149"/>
      <c r="N7970" s="153"/>
      <c r="O7970" s="153"/>
      <c r="P7970" s="153"/>
    </row>
    <row r="7971" spans="1:16" x14ac:dyDescent="0.35">
      <c r="A7971" s="149"/>
      <c r="B7971" s="149"/>
      <c r="C7971" s="150"/>
      <c r="D7971" s="149"/>
      <c r="E7971" s="149"/>
      <c r="F7971" s="149"/>
      <c r="G7971" s="149"/>
      <c r="H7971" s="151"/>
      <c r="I7971" s="149"/>
      <c r="J7971" s="149"/>
      <c r="K7971" s="152"/>
      <c r="L7971" s="149"/>
      <c r="M7971" s="149"/>
      <c r="N7971" s="153"/>
      <c r="O7971" s="153"/>
      <c r="P7971" s="153"/>
    </row>
    <row r="7972" spans="1:16" x14ac:dyDescent="0.35">
      <c r="A7972" s="149"/>
      <c r="B7972" s="149"/>
      <c r="C7972" s="150"/>
      <c r="D7972" s="149"/>
      <c r="E7972" s="149"/>
      <c r="F7972" s="149"/>
      <c r="G7972" s="149"/>
      <c r="H7972" s="151"/>
      <c r="I7972" s="149"/>
      <c r="J7972" s="149"/>
      <c r="K7972" s="152"/>
      <c r="L7972" s="149"/>
      <c r="M7972" s="149"/>
      <c r="N7972" s="153"/>
      <c r="O7972" s="153"/>
      <c r="P7972" s="153"/>
    </row>
    <row r="7973" spans="1:16" x14ac:dyDescent="0.35">
      <c r="A7973" s="149"/>
      <c r="B7973" s="149"/>
      <c r="C7973" s="150"/>
      <c r="D7973" s="149"/>
      <c r="E7973" s="149"/>
      <c r="F7973" s="149"/>
      <c r="G7973" s="149"/>
      <c r="H7973" s="151"/>
      <c r="I7973" s="149"/>
      <c r="J7973" s="149"/>
      <c r="K7973" s="152"/>
      <c r="L7973" s="149"/>
      <c r="M7973" s="149"/>
      <c r="N7973" s="153"/>
      <c r="O7973" s="153"/>
      <c r="P7973" s="153"/>
    </row>
    <row r="7974" spans="1:16" x14ac:dyDescent="0.35">
      <c r="A7974" s="149"/>
      <c r="B7974" s="149"/>
      <c r="C7974" s="150"/>
      <c r="D7974" s="149"/>
      <c r="E7974" s="149"/>
      <c r="F7974" s="149"/>
      <c r="G7974" s="149"/>
      <c r="H7974" s="151"/>
      <c r="I7974" s="149"/>
      <c r="J7974" s="149"/>
      <c r="K7974" s="152"/>
      <c r="L7974" s="149"/>
      <c r="M7974" s="149"/>
      <c r="N7974" s="153"/>
      <c r="O7974" s="153"/>
      <c r="P7974" s="153"/>
    </row>
    <row r="7975" spans="1:16" x14ac:dyDescent="0.35">
      <c r="A7975" s="149"/>
      <c r="B7975" s="149"/>
      <c r="C7975" s="150"/>
      <c r="D7975" s="149"/>
      <c r="E7975" s="149"/>
      <c r="F7975" s="149"/>
      <c r="G7975" s="149"/>
      <c r="H7975" s="151"/>
      <c r="I7975" s="149"/>
      <c r="J7975" s="149"/>
      <c r="K7975" s="152"/>
      <c r="L7975" s="149"/>
      <c r="M7975" s="149"/>
      <c r="N7975" s="153"/>
      <c r="O7975" s="153"/>
      <c r="P7975" s="153"/>
    </row>
    <row r="7976" spans="1:16" x14ac:dyDescent="0.35">
      <c r="A7976" s="149"/>
      <c r="B7976" s="149"/>
      <c r="C7976" s="150"/>
      <c r="D7976" s="149"/>
      <c r="E7976" s="149"/>
      <c r="F7976" s="149"/>
      <c r="G7976" s="149"/>
      <c r="H7976" s="151"/>
      <c r="I7976" s="149"/>
      <c r="J7976" s="149"/>
      <c r="K7976" s="152"/>
      <c r="L7976" s="149"/>
      <c r="M7976" s="149"/>
      <c r="N7976" s="153"/>
      <c r="O7976" s="153"/>
      <c r="P7976" s="153"/>
    </row>
    <row r="7977" spans="1:16" x14ac:dyDescent="0.35">
      <c r="A7977" s="149"/>
      <c r="B7977" s="149"/>
      <c r="C7977" s="150"/>
      <c r="D7977" s="149"/>
      <c r="E7977" s="149"/>
      <c r="F7977" s="149"/>
      <c r="G7977" s="149"/>
      <c r="H7977" s="151"/>
      <c r="I7977" s="149"/>
      <c r="J7977" s="149"/>
      <c r="K7977" s="152"/>
      <c r="L7977" s="149"/>
      <c r="M7977" s="149"/>
      <c r="N7977" s="153"/>
      <c r="O7977" s="153"/>
      <c r="P7977" s="153"/>
    </row>
    <row r="7978" spans="1:16" x14ac:dyDescent="0.35">
      <c r="A7978" s="149"/>
      <c r="B7978" s="149"/>
      <c r="C7978" s="150"/>
      <c r="D7978" s="149"/>
      <c r="E7978" s="149"/>
      <c r="F7978" s="149"/>
      <c r="G7978" s="149"/>
      <c r="H7978" s="151"/>
      <c r="I7978" s="149"/>
      <c r="J7978" s="149"/>
      <c r="K7978" s="152"/>
      <c r="L7978" s="149"/>
      <c r="M7978" s="149"/>
      <c r="N7978" s="153"/>
      <c r="O7978" s="153"/>
      <c r="P7978" s="153"/>
    </row>
    <row r="7979" spans="1:16" x14ac:dyDescent="0.35">
      <c r="A7979" s="149"/>
      <c r="B7979" s="149"/>
      <c r="C7979" s="150"/>
      <c r="D7979" s="149"/>
      <c r="E7979" s="149"/>
      <c r="F7979" s="149"/>
      <c r="G7979" s="149"/>
      <c r="H7979" s="151"/>
      <c r="I7979" s="149"/>
      <c r="J7979" s="149"/>
      <c r="K7979" s="152"/>
      <c r="L7979" s="149"/>
      <c r="M7979" s="149"/>
      <c r="N7979" s="153"/>
      <c r="O7979" s="153"/>
      <c r="P7979" s="153"/>
    </row>
    <row r="7980" spans="1:16" x14ac:dyDescent="0.35">
      <c r="A7980" s="149"/>
      <c r="B7980" s="149"/>
      <c r="C7980" s="150"/>
      <c r="D7980" s="149"/>
      <c r="E7980" s="149"/>
      <c r="F7980" s="149"/>
      <c r="G7980" s="149"/>
      <c r="H7980" s="151"/>
      <c r="I7980" s="149"/>
      <c r="J7980" s="149"/>
      <c r="K7980" s="152"/>
      <c r="L7980" s="149"/>
      <c r="M7980" s="149"/>
      <c r="N7980" s="153"/>
      <c r="O7980" s="153"/>
      <c r="P7980" s="153"/>
    </row>
    <row r="7981" spans="1:16" x14ac:dyDescent="0.35">
      <c r="A7981" s="149"/>
      <c r="B7981" s="149"/>
      <c r="C7981" s="150"/>
      <c r="D7981" s="149"/>
      <c r="E7981" s="149"/>
      <c r="F7981" s="149"/>
      <c r="G7981" s="149"/>
      <c r="H7981" s="151"/>
      <c r="I7981" s="149"/>
      <c r="J7981" s="149"/>
      <c r="K7981" s="152"/>
      <c r="L7981" s="149"/>
      <c r="M7981" s="149"/>
      <c r="N7981" s="153"/>
      <c r="O7981" s="153"/>
      <c r="P7981" s="153"/>
    </row>
    <row r="7982" spans="1:16" x14ac:dyDescent="0.35">
      <c r="A7982" s="149"/>
      <c r="B7982" s="149"/>
      <c r="C7982" s="150"/>
      <c r="D7982" s="149"/>
      <c r="E7982" s="149"/>
      <c r="F7982" s="149"/>
      <c r="G7982" s="149"/>
      <c r="H7982" s="151"/>
      <c r="I7982" s="149"/>
      <c r="J7982" s="149"/>
      <c r="K7982" s="152"/>
      <c r="L7982" s="149"/>
      <c r="M7982" s="149"/>
      <c r="N7982" s="153"/>
      <c r="O7982" s="153"/>
      <c r="P7982" s="153"/>
    </row>
    <row r="7983" spans="1:16" x14ac:dyDescent="0.35">
      <c r="A7983" s="149"/>
      <c r="B7983" s="149"/>
      <c r="C7983" s="150"/>
      <c r="D7983" s="149"/>
      <c r="E7983" s="149"/>
      <c r="F7983" s="149"/>
      <c r="G7983" s="149"/>
      <c r="H7983" s="151"/>
      <c r="I7983" s="149"/>
      <c r="J7983" s="149"/>
      <c r="K7983" s="152"/>
      <c r="L7983" s="149"/>
      <c r="M7983" s="149"/>
      <c r="N7983" s="153"/>
      <c r="O7983" s="153"/>
      <c r="P7983" s="153"/>
    </row>
    <row r="7984" spans="1:16" x14ac:dyDescent="0.35">
      <c r="A7984" s="149"/>
      <c r="B7984" s="149"/>
      <c r="C7984" s="150"/>
      <c r="D7984" s="149"/>
      <c r="E7984" s="149"/>
      <c r="F7984" s="149"/>
      <c r="G7984" s="149"/>
      <c r="H7984" s="151"/>
      <c r="I7984" s="149"/>
      <c r="J7984" s="149"/>
      <c r="K7984" s="152"/>
      <c r="L7984" s="149"/>
      <c r="M7984" s="149"/>
      <c r="N7984" s="153"/>
      <c r="O7984" s="153"/>
      <c r="P7984" s="153"/>
    </row>
    <row r="7985" spans="1:16" x14ac:dyDescent="0.35">
      <c r="A7985" s="149"/>
      <c r="B7985" s="149"/>
      <c r="C7985" s="150"/>
      <c r="D7985" s="149"/>
      <c r="E7985" s="149"/>
      <c r="F7985" s="149"/>
      <c r="G7985" s="149"/>
      <c r="H7985" s="151"/>
      <c r="I7985" s="149"/>
      <c r="J7985" s="149"/>
      <c r="K7985" s="152"/>
      <c r="L7985" s="149"/>
      <c r="M7985" s="149"/>
      <c r="N7985" s="153"/>
      <c r="O7985" s="153"/>
      <c r="P7985" s="153"/>
    </row>
    <row r="7986" spans="1:16" x14ac:dyDescent="0.35">
      <c r="A7986" s="149"/>
      <c r="B7986" s="149"/>
      <c r="C7986" s="150"/>
      <c r="D7986" s="149"/>
      <c r="E7986" s="149"/>
      <c r="F7986" s="149"/>
      <c r="G7986" s="149"/>
      <c r="H7986" s="151"/>
      <c r="I7986" s="149"/>
      <c r="J7986" s="149"/>
      <c r="K7986" s="152"/>
      <c r="L7986" s="149"/>
      <c r="M7986" s="149"/>
      <c r="N7986" s="153"/>
      <c r="O7986" s="153"/>
      <c r="P7986" s="153"/>
    </row>
    <row r="7987" spans="1:16" x14ac:dyDescent="0.35">
      <c r="A7987" s="149"/>
      <c r="B7987" s="149"/>
      <c r="C7987" s="150"/>
      <c r="D7987" s="149"/>
      <c r="E7987" s="149"/>
      <c r="F7987" s="149"/>
      <c r="G7987" s="149"/>
      <c r="H7987" s="151"/>
      <c r="I7987" s="149"/>
      <c r="J7987" s="149"/>
      <c r="K7987" s="152"/>
      <c r="L7987" s="149"/>
      <c r="M7987" s="149"/>
      <c r="N7987" s="153"/>
      <c r="O7987" s="153"/>
      <c r="P7987" s="153"/>
    </row>
    <row r="7988" spans="1:16" x14ac:dyDescent="0.35">
      <c r="A7988" s="149"/>
      <c r="B7988" s="149"/>
      <c r="C7988" s="150"/>
      <c r="D7988" s="149"/>
      <c r="E7988" s="149"/>
      <c r="F7988" s="149"/>
      <c r="G7988" s="149"/>
      <c r="H7988" s="151"/>
      <c r="I7988" s="149"/>
      <c r="J7988" s="149"/>
      <c r="K7988" s="152"/>
      <c r="L7988" s="149"/>
      <c r="M7988" s="149"/>
      <c r="N7988" s="153"/>
      <c r="O7988" s="153"/>
      <c r="P7988" s="153"/>
    </row>
    <row r="7989" spans="1:16" x14ac:dyDescent="0.35">
      <c r="A7989" s="149"/>
      <c r="B7989" s="149"/>
      <c r="C7989" s="150"/>
      <c r="D7989" s="149"/>
      <c r="E7989" s="149"/>
      <c r="F7989" s="149"/>
      <c r="G7989" s="149"/>
      <c r="H7989" s="151"/>
      <c r="I7989" s="149"/>
      <c r="J7989" s="149"/>
      <c r="K7989" s="152"/>
      <c r="L7989" s="149"/>
      <c r="M7989" s="149"/>
      <c r="N7989" s="153"/>
      <c r="O7989" s="153"/>
      <c r="P7989" s="153"/>
    </row>
    <row r="7990" spans="1:16" x14ac:dyDescent="0.35">
      <c r="A7990" s="149"/>
      <c r="B7990" s="149"/>
      <c r="C7990" s="150"/>
      <c r="D7990" s="149"/>
      <c r="E7990" s="149"/>
      <c r="F7990" s="149"/>
      <c r="G7990" s="149"/>
      <c r="H7990" s="151"/>
      <c r="I7990" s="149"/>
      <c r="J7990" s="149"/>
      <c r="K7990" s="152"/>
      <c r="L7990" s="149"/>
      <c r="M7990" s="149"/>
      <c r="N7990" s="153"/>
      <c r="O7990" s="153"/>
      <c r="P7990" s="153"/>
    </row>
    <row r="7991" spans="1:16" x14ac:dyDescent="0.35">
      <c r="A7991" s="149"/>
      <c r="B7991" s="149"/>
      <c r="C7991" s="150"/>
      <c r="D7991" s="149"/>
      <c r="E7991" s="149"/>
      <c r="F7991" s="149"/>
      <c r="G7991" s="149"/>
      <c r="H7991" s="151"/>
      <c r="I7991" s="149"/>
      <c r="J7991" s="149"/>
      <c r="K7991" s="152"/>
      <c r="L7991" s="149"/>
      <c r="M7991" s="149"/>
      <c r="N7991" s="153"/>
      <c r="O7991" s="153"/>
      <c r="P7991" s="153"/>
    </row>
    <row r="7992" spans="1:16" x14ac:dyDescent="0.35">
      <c r="A7992" s="149"/>
      <c r="B7992" s="149"/>
      <c r="C7992" s="150"/>
      <c r="D7992" s="149"/>
      <c r="E7992" s="149"/>
      <c r="F7992" s="149"/>
      <c r="G7992" s="149"/>
      <c r="H7992" s="151"/>
      <c r="I7992" s="149"/>
      <c r="J7992" s="149"/>
      <c r="K7992" s="152"/>
      <c r="L7992" s="149"/>
      <c r="M7992" s="149"/>
      <c r="N7992" s="153"/>
      <c r="O7992" s="153"/>
      <c r="P7992" s="153"/>
    </row>
    <row r="7993" spans="1:16" x14ac:dyDescent="0.35">
      <c r="A7993" s="149"/>
      <c r="B7993" s="149"/>
      <c r="C7993" s="150"/>
      <c r="D7993" s="149"/>
      <c r="E7993" s="149"/>
      <c r="F7993" s="149"/>
      <c r="G7993" s="149"/>
      <c r="H7993" s="151"/>
      <c r="I7993" s="149"/>
      <c r="J7993" s="149"/>
      <c r="K7993" s="152"/>
      <c r="L7993" s="149"/>
      <c r="M7993" s="149"/>
      <c r="N7993" s="153"/>
      <c r="O7993" s="153"/>
      <c r="P7993" s="153"/>
    </row>
    <row r="7994" spans="1:16" x14ac:dyDescent="0.35">
      <c r="A7994" s="149"/>
      <c r="B7994" s="149"/>
      <c r="C7994" s="150"/>
      <c r="D7994" s="149"/>
      <c r="E7994" s="149"/>
      <c r="F7994" s="149"/>
      <c r="G7994" s="149"/>
      <c r="H7994" s="151"/>
      <c r="I7994" s="149"/>
      <c r="J7994" s="149"/>
      <c r="K7994" s="152"/>
      <c r="L7994" s="149"/>
      <c r="M7994" s="149"/>
      <c r="N7994" s="153"/>
      <c r="O7994" s="153"/>
      <c r="P7994" s="153"/>
    </row>
    <row r="7995" spans="1:16" x14ac:dyDescent="0.35">
      <c r="A7995" s="149"/>
      <c r="B7995" s="149"/>
      <c r="C7995" s="150"/>
      <c r="D7995" s="149"/>
      <c r="E7995" s="149"/>
      <c r="F7995" s="149"/>
      <c r="G7995" s="149"/>
      <c r="H7995" s="151"/>
      <c r="I7995" s="149"/>
      <c r="J7995" s="149"/>
      <c r="K7995" s="152"/>
      <c r="L7995" s="149"/>
      <c r="M7995" s="149"/>
      <c r="N7995" s="153"/>
      <c r="O7995" s="153"/>
      <c r="P7995" s="153"/>
    </row>
    <row r="7996" spans="1:16" x14ac:dyDescent="0.35">
      <c r="A7996" s="149"/>
      <c r="B7996" s="149"/>
      <c r="C7996" s="150"/>
      <c r="D7996" s="149"/>
      <c r="E7996" s="149"/>
      <c r="F7996" s="149"/>
      <c r="G7996" s="149"/>
      <c r="H7996" s="151"/>
      <c r="I7996" s="149"/>
      <c r="J7996" s="149"/>
      <c r="K7996" s="152"/>
      <c r="L7996" s="149"/>
      <c r="M7996" s="149"/>
      <c r="N7996" s="153"/>
      <c r="O7996" s="153"/>
      <c r="P7996" s="153"/>
    </row>
    <row r="7997" spans="1:16" x14ac:dyDescent="0.35">
      <c r="A7997" s="149"/>
      <c r="B7997" s="149"/>
      <c r="C7997" s="150"/>
      <c r="D7997" s="149"/>
      <c r="E7997" s="149"/>
      <c r="F7997" s="149"/>
      <c r="G7997" s="149"/>
      <c r="H7997" s="151"/>
      <c r="I7997" s="149"/>
      <c r="J7997" s="149"/>
      <c r="K7997" s="152"/>
      <c r="L7997" s="149"/>
      <c r="M7997" s="149"/>
      <c r="N7997" s="153"/>
      <c r="O7997" s="153"/>
      <c r="P7997" s="153"/>
    </row>
    <row r="7998" spans="1:16" x14ac:dyDescent="0.35">
      <c r="A7998" s="149"/>
      <c r="B7998" s="149"/>
      <c r="C7998" s="150"/>
      <c r="D7998" s="149"/>
      <c r="E7998" s="149"/>
      <c r="F7998" s="149"/>
      <c r="G7998" s="149"/>
      <c r="H7998" s="151"/>
      <c r="I7998" s="149"/>
      <c r="J7998" s="149"/>
      <c r="K7998" s="152"/>
      <c r="L7998" s="149"/>
      <c r="M7998" s="149"/>
      <c r="N7998" s="153"/>
      <c r="O7998" s="153"/>
      <c r="P7998" s="153"/>
    </row>
    <row r="7999" spans="1:16" x14ac:dyDescent="0.35">
      <c r="A7999" s="149"/>
      <c r="B7999" s="149"/>
      <c r="C7999" s="150"/>
      <c r="D7999" s="149"/>
      <c r="E7999" s="149"/>
      <c r="F7999" s="149"/>
      <c r="G7999" s="149"/>
      <c r="H7999" s="151"/>
      <c r="I7999" s="149"/>
      <c r="J7999" s="149"/>
      <c r="K7999" s="152"/>
      <c r="L7999" s="149"/>
      <c r="M7999" s="149"/>
      <c r="N7999" s="153"/>
      <c r="O7999" s="153"/>
      <c r="P7999" s="153"/>
    </row>
    <row r="8000" spans="1:16" x14ac:dyDescent="0.35">
      <c r="A8000" s="149"/>
      <c r="B8000" s="149"/>
      <c r="C8000" s="150"/>
      <c r="D8000" s="149"/>
      <c r="E8000" s="149"/>
      <c r="F8000" s="149"/>
      <c r="G8000" s="149"/>
      <c r="H8000" s="151"/>
      <c r="I8000" s="149"/>
      <c r="J8000" s="149"/>
      <c r="K8000" s="152"/>
      <c r="L8000" s="149"/>
      <c r="M8000" s="149"/>
      <c r="N8000" s="153"/>
      <c r="O8000" s="153"/>
      <c r="P8000" s="153"/>
    </row>
    <row r="8001" spans="1:16" x14ac:dyDescent="0.35">
      <c r="A8001" s="149"/>
      <c r="B8001" s="149"/>
      <c r="C8001" s="150"/>
      <c r="D8001" s="149"/>
      <c r="E8001" s="149"/>
      <c r="F8001" s="149"/>
      <c r="G8001" s="149"/>
      <c r="H8001" s="151"/>
      <c r="I8001" s="149"/>
      <c r="J8001" s="149"/>
      <c r="K8001" s="152"/>
      <c r="L8001" s="149"/>
      <c r="M8001" s="149"/>
      <c r="N8001" s="153"/>
      <c r="O8001" s="153"/>
      <c r="P8001" s="153"/>
    </row>
    <row r="8002" spans="1:16" x14ac:dyDescent="0.35">
      <c r="A8002" s="149"/>
      <c r="B8002" s="149"/>
      <c r="C8002" s="150"/>
      <c r="D8002" s="149"/>
      <c r="E8002" s="149"/>
      <c r="F8002" s="149"/>
      <c r="G8002" s="149"/>
      <c r="H8002" s="151"/>
      <c r="I8002" s="149"/>
      <c r="J8002" s="149"/>
      <c r="K8002" s="152"/>
      <c r="L8002" s="149"/>
      <c r="M8002" s="149"/>
      <c r="N8002" s="153"/>
      <c r="O8002" s="153"/>
      <c r="P8002" s="153"/>
    </row>
    <row r="8003" spans="1:16" x14ac:dyDescent="0.35">
      <c r="A8003" s="149"/>
      <c r="B8003" s="149"/>
      <c r="C8003" s="150"/>
      <c r="D8003" s="149"/>
      <c r="E8003" s="149"/>
      <c r="F8003" s="149"/>
      <c r="G8003" s="149"/>
      <c r="H8003" s="151"/>
      <c r="I8003" s="149"/>
      <c r="J8003" s="149"/>
      <c r="K8003" s="152"/>
      <c r="L8003" s="149"/>
      <c r="M8003" s="149"/>
      <c r="N8003" s="153"/>
      <c r="O8003" s="153"/>
      <c r="P8003" s="153"/>
    </row>
    <row r="8004" spans="1:16" x14ac:dyDescent="0.35">
      <c r="A8004" s="149"/>
      <c r="B8004" s="149"/>
      <c r="C8004" s="150"/>
      <c r="D8004" s="149"/>
      <c r="E8004" s="149"/>
      <c r="F8004" s="149"/>
      <c r="G8004" s="149"/>
      <c r="H8004" s="151"/>
      <c r="I8004" s="149"/>
      <c r="J8004" s="149"/>
      <c r="K8004" s="152"/>
      <c r="L8004" s="149"/>
      <c r="M8004" s="149"/>
      <c r="N8004" s="153"/>
      <c r="O8004" s="153"/>
      <c r="P8004" s="153"/>
    </row>
    <row r="8005" spans="1:16" x14ac:dyDescent="0.35">
      <c r="A8005" s="149"/>
      <c r="B8005" s="149"/>
      <c r="C8005" s="150"/>
      <c r="D8005" s="149"/>
      <c r="E8005" s="149"/>
      <c r="F8005" s="149"/>
      <c r="G8005" s="149"/>
      <c r="H8005" s="151"/>
      <c r="I8005" s="149"/>
      <c r="J8005" s="149"/>
      <c r="K8005" s="152"/>
      <c r="L8005" s="149"/>
      <c r="M8005" s="149"/>
      <c r="N8005" s="153"/>
      <c r="O8005" s="153"/>
      <c r="P8005" s="153"/>
    </row>
    <row r="8006" spans="1:16" x14ac:dyDescent="0.35">
      <c r="A8006" s="149"/>
      <c r="B8006" s="149"/>
      <c r="C8006" s="150"/>
      <c r="D8006" s="149"/>
      <c r="E8006" s="149"/>
      <c r="F8006" s="149"/>
      <c r="G8006" s="149"/>
      <c r="H8006" s="151"/>
      <c r="I8006" s="149"/>
      <c r="J8006" s="149"/>
      <c r="K8006" s="152"/>
      <c r="L8006" s="149"/>
      <c r="M8006" s="149"/>
      <c r="N8006" s="153"/>
      <c r="O8006" s="153"/>
      <c r="P8006" s="153"/>
    </row>
    <row r="8007" spans="1:16" x14ac:dyDescent="0.35">
      <c r="A8007" s="149"/>
      <c r="B8007" s="149"/>
      <c r="C8007" s="150"/>
      <c r="D8007" s="149"/>
      <c r="E8007" s="149"/>
      <c r="F8007" s="149"/>
      <c r="G8007" s="149"/>
      <c r="H8007" s="151"/>
      <c r="I8007" s="149"/>
      <c r="J8007" s="149"/>
      <c r="K8007" s="152"/>
      <c r="L8007" s="149"/>
      <c r="M8007" s="149"/>
      <c r="N8007" s="153"/>
      <c r="O8007" s="153"/>
      <c r="P8007" s="153"/>
    </row>
    <row r="8008" spans="1:16" x14ac:dyDescent="0.35">
      <c r="A8008" s="149"/>
      <c r="B8008" s="149"/>
      <c r="C8008" s="150"/>
      <c r="D8008" s="149"/>
      <c r="E8008" s="149"/>
      <c r="F8008" s="149"/>
      <c r="G8008" s="149"/>
      <c r="H8008" s="151"/>
      <c r="I8008" s="149"/>
      <c r="J8008" s="149"/>
      <c r="K8008" s="152"/>
      <c r="L8008" s="149"/>
      <c r="M8008" s="149"/>
      <c r="N8008" s="153"/>
      <c r="O8008" s="153"/>
      <c r="P8008" s="153"/>
    </row>
    <row r="8009" spans="1:16" x14ac:dyDescent="0.35">
      <c r="A8009" s="149"/>
      <c r="B8009" s="149"/>
      <c r="C8009" s="150"/>
      <c r="D8009" s="149"/>
      <c r="E8009" s="149"/>
      <c r="F8009" s="149"/>
      <c r="G8009" s="149"/>
      <c r="H8009" s="151"/>
      <c r="I8009" s="149"/>
      <c r="J8009" s="149"/>
      <c r="K8009" s="152"/>
      <c r="L8009" s="149"/>
      <c r="M8009" s="149"/>
      <c r="N8009" s="153"/>
      <c r="O8009" s="153"/>
      <c r="P8009" s="153"/>
    </row>
    <row r="8010" spans="1:16" x14ac:dyDescent="0.35">
      <c r="A8010" s="149"/>
      <c r="B8010" s="149"/>
      <c r="C8010" s="150"/>
      <c r="D8010" s="149"/>
      <c r="E8010" s="149"/>
      <c r="F8010" s="149"/>
      <c r="G8010" s="149"/>
      <c r="H8010" s="151"/>
      <c r="I8010" s="149"/>
      <c r="J8010" s="149"/>
      <c r="K8010" s="152"/>
      <c r="L8010" s="149"/>
      <c r="M8010" s="149"/>
      <c r="N8010" s="153"/>
      <c r="O8010" s="153"/>
      <c r="P8010" s="153"/>
    </row>
    <row r="8011" spans="1:16" x14ac:dyDescent="0.35">
      <c r="A8011" s="149"/>
      <c r="B8011" s="149"/>
      <c r="C8011" s="150"/>
      <c r="D8011" s="149"/>
      <c r="E8011" s="149"/>
      <c r="F8011" s="149"/>
      <c r="G8011" s="149"/>
      <c r="H8011" s="151"/>
      <c r="I8011" s="149"/>
      <c r="J8011" s="149"/>
      <c r="K8011" s="152"/>
      <c r="L8011" s="149"/>
      <c r="M8011" s="149"/>
      <c r="N8011" s="153"/>
      <c r="O8011" s="153"/>
      <c r="P8011" s="153"/>
    </row>
    <row r="8012" spans="1:16" x14ac:dyDescent="0.35">
      <c r="A8012" s="149"/>
      <c r="B8012" s="149"/>
      <c r="C8012" s="150"/>
      <c r="D8012" s="149"/>
      <c r="E8012" s="149"/>
      <c r="F8012" s="149"/>
      <c r="G8012" s="149"/>
      <c r="H8012" s="151"/>
      <c r="I8012" s="149"/>
      <c r="J8012" s="149"/>
      <c r="K8012" s="152"/>
      <c r="L8012" s="149"/>
      <c r="M8012" s="149"/>
      <c r="N8012" s="153"/>
      <c r="O8012" s="153"/>
      <c r="P8012" s="153"/>
    </row>
    <row r="8013" spans="1:16" x14ac:dyDescent="0.35">
      <c r="A8013" s="149"/>
      <c r="B8013" s="149"/>
      <c r="C8013" s="150"/>
      <c r="D8013" s="149"/>
      <c r="E8013" s="149"/>
      <c r="F8013" s="149"/>
      <c r="G8013" s="149"/>
      <c r="H8013" s="151"/>
      <c r="I8013" s="149"/>
      <c r="J8013" s="149"/>
      <c r="K8013" s="152"/>
      <c r="L8013" s="149"/>
      <c r="M8013" s="149"/>
      <c r="N8013" s="153"/>
      <c r="O8013" s="153"/>
      <c r="P8013" s="153"/>
    </row>
    <row r="8014" spans="1:16" x14ac:dyDescent="0.35">
      <c r="A8014" s="149"/>
      <c r="B8014" s="149"/>
      <c r="C8014" s="150"/>
      <c r="D8014" s="149"/>
      <c r="E8014" s="149"/>
      <c r="F8014" s="149"/>
      <c r="G8014" s="149"/>
      <c r="H8014" s="151"/>
      <c r="I8014" s="149"/>
      <c r="J8014" s="149"/>
      <c r="K8014" s="152"/>
      <c r="L8014" s="149"/>
      <c r="M8014" s="149"/>
      <c r="N8014" s="153"/>
      <c r="O8014" s="153"/>
      <c r="P8014" s="153"/>
    </row>
    <row r="8015" spans="1:16" x14ac:dyDescent="0.35">
      <c r="A8015" s="149"/>
      <c r="B8015" s="149"/>
      <c r="C8015" s="150"/>
      <c r="D8015" s="149"/>
      <c r="E8015" s="149"/>
      <c r="F8015" s="149"/>
      <c r="G8015" s="149"/>
      <c r="H8015" s="151"/>
      <c r="I8015" s="149"/>
      <c r="J8015" s="149"/>
      <c r="K8015" s="152"/>
      <c r="L8015" s="149"/>
      <c r="M8015" s="149"/>
      <c r="N8015" s="153"/>
      <c r="O8015" s="153"/>
      <c r="P8015" s="153"/>
    </row>
    <row r="8016" spans="1:16" x14ac:dyDescent="0.35">
      <c r="A8016" s="149"/>
      <c r="B8016" s="149"/>
      <c r="C8016" s="150"/>
      <c r="D8016" s="149"/>
      <c r="E8016" s="149"/>
      <c r="F8016" s="149"/>
      <c r="G8016" s="149"/>
      <c r="H8016" s="151"/>
      <c r="I8016" s="149"/>
      <c r="J8016" s="149"/>
      <c r="K8016" s="152"/>
      <c r="L8016" s="149"/>
      <c r="M8016" s="149"/>
      <c r="N8016" s="153"/>
      <c r="O8016" s="153"/>
      <c r="P8016" s="153"/>
    </row>
    <row r="8017" spans="1:16" x14ac:dyDescent="0.35">
      <c r="A8017" s="149"/>
      <c r="B8017" s="149"/>
      <c r="C8017" s="150"/>
      <c r="D8017" s="149"/>
      <c r="E8017" s="149"/>
      <c r="F8017" s="149"/>
      <c r="G8017" s="149"/>
      <c r="H8017" s="151"/>
      <c r="I8017" s="149"/>
      <c r="J8017" s="149"/>
      <c r="K8017" s="152"/>
      <c r="L8017" s="149"/>
      <c r="M8017" s="149"/>
      <c r="N8017" s="153"/>
      <c r="O8017" s="153"/>
      <c r="P8017" s="153"/>
    </row>
    <row r="8018" spans="1:16" x14ac:dyDescent="0.35">
      <c r="A8018" s="149"/>
      <c r="B8018" s="149"/>
      <c r="C8018" s="150"/>
      <c r="D8018" s="149"/>
      <c r="E8018" s="149"/>
      <c r="F8018" s="149"/>
      <c r="G8018" s="149"/>
      <c r="H8018" s="151"/>
      <c r="I8018" s="149"/>
      <c r="J8018" s="149"/>
      <c r="K8018" s="152"/>
      <c r="L8018" s="149"/>
      <c r="M8018" s="149"/>
      <c r="N8018" s="153"/>
      <c r="O8018" s="153"/>
      <c r="P8018" s="153"/>
    </row>
    <row r="8019" spans="1:16" x14ac:dyDescent="0.35">
      <c r="A8019" s="149"/>
      <c r="B8019" s="149"/>
      <c r="C8019" s="150"/>
      <c r="D8019" s="149"/>
      <c r="E8019" s="149"/>
      <c r="F8019" s="149"/>
      <c r="G8019" s="149"/>
      <c r="H8019" s="151"/>
      <c r="I8019" s="149"/>
      <c r="J8019" s="149"/>
      <c r="K8019" s="152"/>
      <c r="L8019" s="149"/>
      <c r="M8019" s="149"/>
      <c r="N8019" s="153"/>
      <c r="O8019" s="153"/>
      <c r="P8019" s="153"/>
    </row>
    <row r="8020" spans="1:16" x14ac:dyDescent="0.35">
      <c r="A8020" s="149"/>
      <c r="B8020" s="149"/>
      <c r="C8020" s="150"/>
      <c r="D8020" s="149"/>
      <c r="E8020" s="149"/>
      <c r="F8020" s="149"/>
      <c r="G8020" s="149"/>
      <c r="H8020" s="151"/>
      <c r="I8020" s="149"/>
      <c r="J8020" s="149"/>
      <c r="K8020" s="152"/>
      <c r="L8020" s="149"/>
      <c r="M8020" s="149"/>
      <c r="N8020" s="153"/>
      <c r="O8020" s="153"/>
      <c r="P8020" s="153"/>
    </row>
    <row r="8021" spans="1:16" x14ac:dyDescent="0.35">
      <c r="A8021" s="149"/>
      <c r="B8021" s="149"/>
      <c r="C8021" s="150"/>
      <c r="D8021" s="149"/>
      <c r="E8021" s="149"/>
      <c r="F8021" s="149"/>
      <c r="G8021" s="149"/>
      <c r="H8021" s="151"/>
      <c r="I8021" s="149"/>
      <c r="J8021" s="149"/>
      <c r="K8021" s="152"/>
      <c r="L8021" s="149"/>
      <c r="M8021" s="149"/>
      <c r="N8021" s="153"/>
      <c r="O8021" s="153"/>
      <c r="P8021" s="153"/>
    </row>
    <row r="8022" spans="1:16" x14ac:dyDescent="0.35">
      <c r="A8022" s="149"/>
      <c r="B8022" s="149"/>
      <c r="C8022" s="150"/>
      <c r="D8022" s="149"/>
      <c r="E8022" s="149"/>
      <c r="F8022" s="149"/>
      <c r="G8022" s="149"/>
      <c r="H8022" s="151"/>
      <c r="I8022" s="149"/>
      <c r="J8022" s="149"/>
      <c r="K8022" s="152"/>
      <c r="L8022" s="149"/>
      <c r="M8022" s="149"/>
      <c r="N8022" s="153"/>
      <c r="O8022" s="153"/>
      <c r="P8022" s="153"/>
    </row>
    <row r="8023" spans="1:16" x14ac:dyDescent="0.35">
      <c r="A8023" s="149"/>
      <c r="B8023" s="149"/>
      <c r="C8023" s="150"/>
      <c r="D8023" s="149"/>
      <c r="E8023" s="149"/>
      <c r="F8023" s="149"/>
      <c r="G8023" s="149"/>
      <c r="H8023" s="151"/>
      <c r="I8023" s="149"/>
      <c r="J8023" s="149"/>
      <c r="K8023" s="152"/>
      <c r="L8023" s="149"/>
      <c r="M8023" s="149"/>
      <c r="N8023" s="153"/>
      <c r="O8023" s="153"/>
      <c r="P8023" s="153"/>
    </row>
    <row r="8024" spans="1:16" x14ac:dyDescent="0.35">
      <c r="A8024" s="149"/>
      <c r="B8024" s="149"/>
      <c r="C8024" s="150"/>
      <c r="D8024" s="149"/>
      <c r="E8024" s="149"/>
      <c r="F8024" s="149"/>
      <c r="G8024" s="149"/>
      <c r="H8024" s="151"/>
      <c r="I8024" s="149"/>
      <c r="J8024" s="149"/>
      <c r="K8024" s="152"/>
      <c r="L8024" s="149"/>
      <c r="M8024" s="149"/>
      <c r="N8024" s="153"/>
      <c r="O8024" s="153"/>
      <c r="P8024" s="153"/>
    </row>
    <row r="8025" spans="1:16" x14ac:dyDescent="0.35">
      <c r="A8025" s="149"/>
      <c r="B8025" s="149"/>
      <c r="C8025" s="150"/>
      <c r="D8025" s="149"/>
      <c r="E8025" s="149"/>
      <c r="F8025" s="149"/>
      <c r="G8025" s="149"/>
      <c r="H8025" s="151"/>
      <c r="I8025" s="149"/>
      <c r="J8025" s="149"/>
      <c r="K8025" s="152"/>
      <c r="L8025" s="149"/>
      <c r="M8025" s="149"/>
      <c r="N8025" s="153"/>
      <c r="O8025" s="153"/>
      <c r="P8025" s="153"/>
    </row>
    <row r="8026" spans="1:16" x14ac:dyDescent="0.35">
      <c r="A8026" s="149"/>
      <c r="B8026" s="149"/>
      <c r="C8026" s="150"/>
      <c r="D8026" s="149"/>
      <c r="E8026" s="149"/>
      <c r="F8026" s="149"/>
      <c r="G8026" s="149"/>
      <c r="H8026" s="151"/>
      <c r="I8026" s="149"/>
      <c r="J8026" s="149"/>
      <c r="K8026" s="152"/>
      <c r="L8026" s="149"/>
      <c r="M8026" s="149"/>
      <c r="N8026" s="153"/>
      <c r="O8026" s="153"/>
      <c r="P8026" s="153"/>
    </row>
    <row r="8027" spans="1:16" x14ac:dyDescent="0.35">
      <c r="A8027" s="149"/>
      <c r="B8027" s="149"/>
      <c r="C8027" s="150"/>
      <c r="D8027" s="149"/>
      <c r="E8027" s="149"/>
      <c r="F8027" s="149"/>
      <c r="G8027" s="149"/>
      <c r="H8027" s="151"/>
      <c r="I8027" s="149"/>
      <c r="J8027" s="149"/>
      <c r="K8027" s="152"/>
      <c r="L8027" s="149"/>
      <c r="M8027" s="149"/>
      <c r="N8027" s="153"/>
      <c r="O8027" s="153"/>
      <c r="P8027" s="153"/>
    </row>
    <row r="8028" spans="1:16" x14ac:dyDescent="0.35">
      <c r="A8028" s="149"/>
      <c r="B8028" s="149"/>
      <c r="C8028" s="150"/>
      <c r="D8028" s="149"/>
      <c r="E8028" s="149"/>
      <c r="F8028" s="149"/>
      <c r="G8028" s="149"/>
      <c r="H8028" s="151"/>
      <c r="I8028" s="149"/>
      <c r="J8028" s="149"/>
      <c r="K8028" s="152"/>
      <c r="L8028" s="149"/>
      <c r="M8028" s="149"/>
      <c r="N8028" s="153"/>
      <c r="O8028" s="153"/>
      <c r="P8028" s="153"/>
    </row>
    <row r="8029" spans="1:16" x14ac:dyDescent="0.35">
      <c r="A8029" s="149"/>
      <c r="B8029" s="149"/>
      <c r="C8029" s="150"/>
      <c r="D8029" s="149"/>
      <c r="E8029" s="149"/>
      <c r="F8029" s="149"/>
      <c r="G8029" s="149"/>
      <c r="H8029" s="151"/>
      <c r="I8029" s="149"/>
      <c r="J8029" s="149"/>
      <c r="K8029" s="152"/>
      <c r="L8029" s="149"/>
      <c r="M8029" s="149"/>
      <c r="N8029" s="153"/>
      <c r="O8029" s="153"/>
      <c r="P8029" s="153"/>
    </row>
    <row r="8030" spans="1:16" x14ac:dyDescent="0.35">
      <c r="A8030" s="149"/>
      <c r="B8030" s="149"/>
      <c r="C8030" s="150"/>
      <c r="D8030" s="149"/>
      <c r="E8030" s="149"/>
      <c r="F8030" s="149"/>
      <c r="G8030" s="149"/>
      <c r="H8030" s="151"/>
      <c r="I8030" s="149"/>
      <c r="J8030" s="149"/>
      <c r="K8030" s="152"/>
      <c r="L8030" s="149"/>
      <c r="M8030" s="149"/>
      <c r="N8030" s="153"/>
      <c r="O8030" s="153"/>
      <c r="P8030" s="153"/>
    </row>
    <row r="8031" spans="1:16" x14ac:dyDescent="0.35">
      <c r="A8031" s="149"/>
      <c r="B8031" s="149"/>
      <c r="C8031" s="150"/>
      <c r="D8031" s="149"/>
      <c r="E8031" s="149"/>
      <c r="F8031" s="149"/>
      <c r="G8031" s="149"/>
      <c r="H8031" s="151"/>
      <c r="I8031" s="149"/>
      <c r="J8031" s="149"/>
      <c r="K8031" s="152"/>
      <c r="L8031" s="149"/>
      <c r="M8031" s="149"/>
      <c r="N8031" s="153"/>
      <c r="O8031" s="153"/>
      <c r="P8031" s="153"/>
    </row>
    <row r="8032" spans="1:16" x14ac:dyDescent="0.35">
      <c r="A8032" s="149"/>
      <c r="B8032" s="149"/>
      <c r="C8032" s="150"/>
      <c r="D8032" s="149"/>
      <c r="E8032" s="149"/>
      <c r="F8032" s="149"/>
      <c r="G8032" s="149"/>
      <c r="H8032" s="151"/>
      <c r="I8032" s="149"/>
      <c r="J8032" s="149"/>
      <c r="K8032" s="152"/>
      <c r="L8032" s="149"/>
      <c r="M8032" s="149"/>
      <c r="N8032" s="153"/>
      <c r="O8032" s="153"/>
      <c r="P8032" s="153"/>
    </row>
    <row r="8033" spans="1:16" x14ac:dyDescent="0.35">
      <c r="A8033" s="149"/>
      <c r="B8033" s="149"/>
      <c r="C8033" s="150"/>
      <c r="D8033" s="149"/>
      <c r="E8033" s="149"/>
      <c r="F8033" s="149"/>
      <c r="G8033" s="149"/>
      <c r="H8033" s="151"/>
      <c r="I8033" s="149"/>
      <c r="J8033" s="149"/>
      <c r="K8033" s="152"/>
      <c r="L8033" s="149"/>
      <c r="M8033" s="149"/>
      <c r="N8033" s="153"/>
      <c r="O8033" s="153"/>
      <c r="P8033" s="153"/>
    </row>
    <row r="8034" spans="1:16" x14ac:dyDescent="0.35">
      <c r="A8034" s="149"/>
      <c r="B8034" s="149"/>
      <c r="C8034" s="150"/>
      <c r="D8034" s="149"/>
      <c r="E8034" s="149"/>
      <c r="F8034" s="149"/>
      <c r="G8034" s="149"/>
      <c r="H8034" s="151"/>
      <c r="I8034" s="149"/>
      <c r="J8034" s="149"/>
      <c r="K8034" s="152"/>
      <c r="L8034" s="149"/>
      <c r="M8034" s="149"/>
      <c r="N8034" s="153"/>
      <c r="O8034" s="153"/>
      <c r="P8034" s="153"/>
    </row>
    <row r="8035" spans="1:16" x14ac:dyDescent="0.35">
      <c r="A8035" s="149"/>
      <c r="B8035" s="149"/>
      <c r="C8035" s="150"/>
      <c r="D8035" s="149"/>
      <c r="E8035" s="149"/>
      <c r="F8035" s="149"/>
      <c r="G8035" s="149"/>
      <c r="H8035" s="151"/>
      <c r="I8035" s="149"/>
      <c r="J8035" s="149"/>
      <c r="K8035" s="152"/>
      <c r="L8035" s="149"/>
      <c r="M8035" s="149"/>
      <c r="N8035" s="153"/>
      <c r="O8035" s="153"/>
      <c r="P8035" s="153"/>
    </row>
    <row r="8036" spans="1:16" x14ac:dyDescent="0.35">
      <c r="A8036" s="149"/>
      <c r="B8036" s="149"/>
      <c r="C8036" s="150"/>
      <c r="D8036" s="149"/>
      <c r="E8036" s="149"/>
      <c r="F8036" s="149"/>
      <c r="G8036" s="149"/>
      <c r="H8036" s="151"/>
      <c r="I8036" s="149"/>
      <c r="J8036" s="149"/>
      <c r="K8036" s="152"/>
      <c r="L8036" s="149"/>
      <c r="M8036" s="149"/>
      <c r="N8036" s="153"/>
      <c r="O8036" s="153"/>
      <c r="P8036" s="153"/>
    </row>
    <row r="8037" spans="1:16" x14ac:dyDescent="0.35">
      <c r="A8037" s="149"/>
      <c r="B8037" s="149"/>
      <c r="C8037" s="150"/>
      <c r="D8037" s="149"/>
      <c r="E8037" s="149"/>
      <c r="F8037" s="149"/>
      <c r="G8037" s="149"/>
      <c r="H8037" s="151"/>
      <c r="I8037" s="149"/>
      <c r="J8037" s="149"/>
      <c r="K8037" s="152"/>
      <c r="L8037" s="149"/>
      <c r="M8037" s="149"/>
      <c r="N8037" s="153"/>
      <c r="O8037" s="153"/>
      <c r="P8037" s="153"/>
    </row>
    <row r="8038" spans="1:16" x14ac:dyDescent="0.35">
      <c r="A8038" s="149"/>
      <c r="B8038" s="149"/>
      <c r="C8038" s="150"/>
      <c r="D8038" s="149"/>
      <c r="E8038" s="149"/>
      <c r="F8038" s="149"/>
      <c r="G8038" s="149"/>
      <c r="H8038" s="151"/>
      <c r="I8038" s="149"/>
      <c r="J8038" s="149"/>
      <c r="K8038" s="152"/>
      <c r="L8038" s="149"/>
      <c r="M8038" s="149"/>
      <c r="N8038" s="153"/>
      <c r="O8038" s="153"/>
      <c r="P8038" s="153"/>
    </row>
    <row r="8039" spans="1:16" x14ac:dyDescent="0.35">
      <c r="A8039" s="149"/>
      <c r="B8039" s="149"/>
      <c r="C8039" s="150"/>
      <c r="D8039" s="149"/>
      <c r="E8039" s="149"/>
      <c r="F8039" s="149"/>
      <c r="G8039" s="149"/>
      <c r="H8039" s="151"/>
      <c r="I8039" s="149"/>
      <c r="J8039" s="149"/>
      <c r="K8039" s="152"/>
      <c r="L8039" s="149"/>
      <c r="M8039" s="149"/>
      <c r="N8039" s="153"/>
      <c r="O8039" s="153"/>
      <c r="P8039" s="153"/>
    </row>
    <row r="8040" spans="1:16" x14ac:dyDescent="0.35">
      <c r="A8040" s="149"/>
      <c r="B8040" s="149"/>
      <c r="C8040" s="150"/>
      <c r="D8040" s="149"/>
      <c r="E8040" s="149"/>
      <c r="F8040" s="149"/>
      <c r="G8040" s="149"/>
      <c r="H8040" s="151"/>
      <c r="I8040" s="149"/>
      <c r="J8040" s="149"/>
      <c r="K8040" s="152"/>
      <c r="L8040" s="149"/>
      <c r="M8040" s="149"/>
      <c r="N8040" s="153"/>
      <c r="O8040" s="153"/>
      <c r="P8040" s="153"/>
    </row>
    <row r="8041" spans="1:16" x14ac:dyDescent="0.35">
      <c r="A8041" s="149"/>
      <c r="B8041" s="149"/>
      <c r="C8041" s="150"/>
      <c r="D8041" s="149"/>
      <c r="E8041" s="149"/>
      <c r="F8041" s="149"/>
      <c r="G8041" s="149"/>
      <c r="H8041" s="151"/>
      <c r="I8041" s="149"/>
      <c r="J8041" s="149"/>
      <c r="K8041" s="152"/>
      <c r="L8041" s="149"/>
      <c r="M8041" s="149"/>
      <c r="N8041" s="153"/>
      <c r="O8041" s="153"/>
      <c r="P8041" s="153"/>
    </row>
    <row r="8042" spans="1:16" x14ac:dyDescent="0.35">
      <c r="A8042" s="149"/>
      <c r="B8042" s="149"/>
      <c r="C8042" s="150"/>
      <c r="D8042" s="149"/>
      <c r="E8042" s="149"/>
      <c r="F8042" s="149"/>
      <c r="G8042" s="149"/>
      <c r="H8042" s="151"/>
      <c r="I8042" s="149"/>
      <c r="J8042" s="149"/>
      <c r="K8042" s="152"/>
      <c r="L8042" s="149"/>
      <c r="M8042" s="149"/>
      <c r="N8042" s="153"/>
      <c r="O8042" s="153"/>
      <c r="P8042" s="153"/>
    </row>
    <row r="8043" spans="1:16" x14ac:dyDescent="0.35">
      <c r="A8043" s="149"/>
      <c r="B8043" s="149"/>
      <c r="C8043" s="150"/>
      <c r="D8043" s="149"/>
      <c r="E8043" s="149"/>
      <c r="F8043" s="149"/>
      <c r="G8043" s="149"/>
      <c r="H8043" s="151"/>
      <c r="I8043" s="149"/>
      <c r="J8043" s="149"/>
      <c r="K8043" s="152"/>
      <c r="L8043" s="149"/>
      <c r="M8043" s="149"/>
      <c r="N8043" s="153"/>
      <c r="O8043" s="153"/>
      <c r="P8043" s="153"/>
    </row>
    <row r="8044" spans="1:16" x14ac:dyDescent="0.35">
      <c r="A8044" s="149"/>
      <c r="B8044" s="149"/>
      <c r="C8044" s="150"/>
      <c r="D8044" s="149"/>
      <c r="E8044" s="149"/>
      <c r="F8044" s="149"/>
      <c r="G8044" s="149"/>
      <c r="H8044" s="151"/>
      <c r="I8044" s="149"/>
      <c r="J8044" s="149"/>
      <c r="K8044" s="152"/>
      <c r="L8044" s="149"/>
      <c r="M8044" s="149"/>
      <c r="N8044" s="153"/>
      <c r="O8044" s="153"/>
      <c r="P8044" s="153"/>
    </row>
    <row r="8045" spans="1:16" x14ac:dyDescent="0.35">
      <c r="A8045" s="149"/>
      <c r="B8045" s="149"/>
      <c r="C8045" s="150"/>
      <c r="D8045" s="149"/>
      <c r="E8045" s="149"/>
      <c r="F8045" s="149"/>
      <c r="G8045" s="149"/>
      <c r="H8045" s="151"/>
      <c r="I8045" s="149"/>
      <c r="J8045" s="149"/>
      <c r="K8045" s="152"/>
      <c r="L8045" s="149"/>
      <c r="M8045" s="149"/>
      <c r="N8045" s="153"/>
      <c r="O8045" s="153"/>
      <c r="P8045" s="153"/>
    </row>
    <row r="8046" spans="1:16" x14ac:dyDescent="0.35">
      <c r="A8046" s="149"/>
      <c r="B8046" s="149"/>
      <c r="C8046" s="150"/>
      <c r="D8046" s="149"/>
      <c r="E8046" s="149"/>
      <c r="F8046" s="149"/>
      <c r="G8046" s="149"/>
      <c r="H8046" s="151"/>
      <c r="I8046" s="149"/>
      <c r="J8046" s="149"/>
      <c r="K8046" s="152"/>
      <c r="L8046" s="149"/>
      <c r="M8046" s="149"/>
      <c r="N8046" s="153"/>
      <c r="O8046" s="153"/>
      <c r="P8046" s="153"/>
    </row>
    <row r="8047" spans="1:16" x14ac:dyDescent="0.35">
      <c r="A8047" s="149"/>
      <c r="B8047" s="149"/>
      <c r="C8047" s="150"/>
      <c r="D8047" s="149"/>
      <c r="E8047" s="149"/>
      <c r="F8047" s="149"/>
      <c r="G8047" s="149"/>
      <c r="H8047" s="151"/>
      <c r="I8047" s="149"/>
      <c r="J8047" s="149"/>
      <c r="K8047" s="152"/>
      <c r="L8047" s="149"/>
      <c r="M8047" s="149"/>
      <c r="N8047" s="153"/>
      <c r="O8047" s="153"/>
      <c r="P8047" s="153"/>
    </row>
    <row r="8048" spans="1:16" x14ac:dyDescent="0.35">
      <c r="A8048" s="149"/>
      <c r="B8048" s="149"/>
      <c r="C8048" s="150"/>
      <c r="D8048" s="149"/>
      <c r="E8048" s="149"/>
      <c r="F8048" s="149"/>
      <c r="G8048" s="149"/>
      <c r="H8048" s="151"/>
      <c r="I8048" s="149"/>
      <c r="J8048" s="149"/>
      <c r="K8048" s="152"/>
      <c r="L8048" s="149"/>
      <c r="M8048" s="149"/>
      <c r="N8048" s="153"/>
      <c r="O8048" s="153"/>
      <c r="P8048" s="153"/>
    </row>
    <row r="8049" spans="1:16" x14ac:dyDescent="0.35">
      <c r="A8049" s="149"/>
      <c r="B8049" s="149"/>
      <c r="C8049" s="150"/>
      <c r="D8049" s="149"/>
      <c r="E8049" s="149"/>
      <c r="F8049" s="149"/>
      <c r="G8049" s="149"/>
      <c r="H8049" s="151"/>
      <c r="I8049" s="149"/>
      <c r="J8049" s="149"/>
      <c r="K8049" s="152"/>
      <c r="L8049" s="149"/>
      <c r="M8049" s="149"/>
      <c r="N8049" s="153"/>
      <c r="O8049" s="153"/>
      <c r="P8049" s="153"/>
    </row>
    <row r="8050" spans="1:16" x14ac:dyDescent="0.35">
      <c r="A8050" s="149"/>
      <c r="B8050" s="149"/>
      <c r="C8050" s="150"/>
      <c r="D8050" s="149"/>
      <c r="E8050" s="149"/>
      <c r="F8050" s="149"/>
      <c r="G8050" s="149"/>
      <c r="H8050" s="151"/>
      <c r="I8050" s="149"/>
      <c r="J8050" s="149"/>
      <c r="K8050" s="152"/>
      <c r="L8050" s="149"/>
      <c r="M8050" s="149"/>
      <c r="N8050" s="153"/>
      <c r="O8050" s="153"/>
      <c r="P8050" s="153"/>
    </row>
    <row r="8051" spans="1:16" x14ac:dyDescent="0.35">
      <c r="A8051" s="149"/>
      <c r="B8051" s="149"/>
      <c r="C8051" s="150"/>
      <c r="D8051" s="149"/>
      <c r="E8051" s="149"/>
      <c r="F8051" s="149"/>
      <c r="G8051" s="149"/>
      <c r="H8051" s="151"/>
      <c r="I8051" s="149"/>
      <c r="J8051" s="149"/>
      <c r="K8051" s="152"/>
      <c r="L8051" s="149"/>
      <c r="M8051" s="149"/>
      <c r="N8051" s="153"/>
      <c r="O8051" s="153"/>
      <c r="P8051" s="153"/>
    </row>
    <row r="8052" spans="1:16" x14ac:dyDescent="0.35">
      <c r="A8052" s="149"/>
      <c r="B8052" s="149"/>
      <c r="C8052" s="150"/>
      <c r="D8052" s="149"/>
      <c r="E8052" s="149"/>
      <c r="F8052" s="149"/>
      <c r="G8052" s="149"/>
      <c r="H8052" s="151"/>
      <c r="I8052" s="149"/>
      <c r="J8052" s="149"/>
      <c r="K8052" s="152"/>
      <c r="L8052" s="149"/>
      <c r="M8052" s="149"/>
      <c r="N8052" s="153"/>
      <c r="O8052" s="153"/>
      <c r="P8052" s="153"/>
    </row>
    <row r="8053" spans="1:16" x14ac:dyDescent="0.35">
      <c r="A8053" s="149"/>
      <c r="B8053" s="149"/>
      <c r="C8053" s="150"/>
      <c r="D8053" s="149"/>
      <c r="E8053" s="149"/>
      <c r="F8053" s="149"/>
      <c r="G8053" s="149"/>
      <c r="H8053" s="151"/>
      <c r="I8053" s="149"/>
      <c r="J8053" s="149"/>
      <c r="K8053" s="152"/>
      <c r="L8053" s="149"/>
      <c r="M8053" s="149"/>
      <c r="N8053" s="153"/>
      <c r="O8053" s="153"/>
      <c r="P8053" s="153"/>
    </row>
    <row r="8054" spans="1:16" x14ac:dyDescent="0.35">
      <c r="A8054" s="149"/>
      <c r="B8054" s="149"/>
      <c r="C8054" s="150"/>
      <c r="D8054" s="149"/>
      <c r="E8054" s="149"/>
      <c r="F8054" s="149"/>
      <c r="G8054" s="149"/>
      <c r="H8054" s="151"/>
      <c r="I8054" s="149"/>
      <c r="J8054" s="149"/>
      <c r="K8054" s="152"/>
      <c r="L8054" s="149"/>
      <c r="M8054" s="149"/>
      <c r="N8054" s="153"/>
      <c r="O8054" s="153"/>
      <c r="P8054" s="153"/>
    </row>
    <row r="8055" spans="1:16" x14ac:dyDescent="0.35">
      <c r="A8055" s="149"/>
      <c r="B8055" s="149"/>
      <c r="C8055" s="150"/>
      <c r="D8055" s="149"/>
      <c r="E8055" s="149"/>
      <c r="F8055" s="149"/>
      <c r="G8055" s="149"/>
      <c r="H8055" s="151"/>
      <c r="I8055" s="149"/>
      <c r="J8055" s="149"/>
      <c r="K8055" s="152"/>
      <c r="L8055" s="149"/>
      <c r="M8055" s="149"/>
      <c r="N8055" s="153"/>
      <c r="O8055" s="153"/>
      <c r="P8055" s="153"/>
    </row>
    <row r="8056" spans="1:16" x14ac:dyDescent="0.35">
      <c r="A8056" s="149"/>
      <c r="B8056" s="149"/>
      <c r="C8056" s="150"/>
      <c r="D8056" s="149"/>
      <c r="E8056" s="149"/>
      <c r="F8056" s="149"/>
      <c r="G8056" s="149"/>
      <c r="H8056" s="151"/>
      <c r="I8056" s="149"/>
      <c r="J8056" s="149"/>
      <c r="K8056" s="152"/>
      <c r="L8056" s="149"/>
      <c r="M8056" s="149"/>
      <c r="N8056" s="153"/>
      <c r="O8056" s="153"/>
      <c r="P8056" s="153"/>
    </row>
    <row r="8057" spans="1:16" x14ac:dyDescent="0.35">
      <c r="A8057" s="149"/>
      <c r="B8057" s="149"/>
      <c r="C8057" s="150"/>
      <c r="D8057" s="149"/>
      <c r="E8057" s="149"/>
      <c r="F8057" s="149"/>
      <c r="G8057" s="149"/>
      <c r="H8057" s="151"/>
      <c r="I8057" s="149"/>
      <c r="J8057" s="149"/>
      <c r="K8057" s="152"/>
      <c r="L8057" s="149"/>
      <c r="M8057" s="149"/>
      <c r="N8057" s="153"/>
      <c r="O8057" s="153"/>
      <c r="P8057" s="153"/>
    </row>
    <row r="8058" spans="1:16" x14ac:dyDescent="0.35">
      <c r="A8058" s="149"/>
      <c r="B8058" s="149"/>
      <c r="C8058" s="150"/>
      <c r="D8058" s="149"/>
      <c r="E8058" s="149"/>
      <c r="F8058" s="149"/>
      <c r="G8058" s="149"/>
      <c r="H8058" s="151"/>
      <c r="I8058" s="149"/>
      <c r="J8058" s="149"/>
      <c r="K8058" s="152"/>
      <c r="L8058" s="149"/>
      <c r="M8058" s="149"/>
      <c r="N8058" s="153"/>
      <c r="O8058" s="153"/>
      <c r="P8058" s="153"/>
    </row>
    <row r="8059" spans="1:16" x14ac:dyDescent="0.35">
      <c r="A8059" s="149"/>
      <c r="B8059" s="149"/>
      <c r="C8059" s="150"/>
      <c r="D8059" s="149"/>
      <c r="E8059" s="149"/>
      <c r="F8059" s="149"/>
      <c r="G8059" s="149"/>
      <c r="H8059" s="151"/>
      <c r="I8059" s="149"/>
      <c r="J8059" s="149"/>
      <c r="K8059" s="152"/>
      <c r="L8059" s="149"/>
      <c r="M8059" s="149"/>
      <c r="N8059" s="153"/>
      <c r="O8059" s="153"/>
      <c r="P8059" s="153"/>
    </row>
    <row r="8060" spans="1:16" x14ac:dyDescent="0.35">
      <c r="A8060" s="149"/>
      <c r="B8060" s="149"/>
      <c r="C8060" s="150"/>
      <c r="D8060" s="149"/>
      <c r="E8060" s="149"/>
      <c r="F8060" s="149"/>
      <c r="G8060" s="149"/>
      <c r="H8060" s="151"/>
      <c r="I8060" s="149"/>
      <c r="J8060" s="149"/>
      <c r="K8060" s="152"/>
      <c r="L8060" s="149"/>
      <c r="M8060" s="149"/>
      <c r="N8060" s="153"/>
      <c r="O8060" s="153"/>
      <c r="P8060" s="153"/>
    </row>
    <row r="8061" spans="1:16" x14ac:dyDescent="0.35">
      <c r="A8061" s="149"/>
      <c r="B8061" s="149"/>
      <c r="C8061" s="150"/>
      <c r="D8061" s="149"/>
      <c r="E8061" s="149"/>
      <c r="F8061" s="149"/>
      <c r="G8061" s="149"/>
      <c r="H8061" s="151"/>
      <c r="I8061" s="149"/>
      <c r="J8061" s="149"/>
      <c r="K8061" s="152"/>
      <c r="L8061" s="149"/>
      <c r="M8061" s="149"/>
      <c r="N8061" s="153"/>
      <c r="O8061" s="153"/>
      <c r="P8061" s="153"/>
    </row>
    <row r="8062" spans="1:16" x14ac:dyDescent="0.35">
      <c r="A8062" s="149"/>
      <c r="B8062" s="149"/>
      <c r="C8062" s="150"/>
      <c r="D8062" s="149"/>
      <c r="E8062" s="149"/>
      <c r="F8062" s="149"/>
      <c r="G8062" s="149"/>
      <c r="H8062" s="151"/>
      <c r="I8062" s="149"/>
      <c r="J8062" s="149"/>
      <c r="K8062" s="152"/>
      <c r="L8062" s="149"/>
      <c r="M8062" s="149"/>
      <c r="N8062" s="153"/>
      <c r="O8062" s="153"/>
      <c r="P8062" s="153"/>
    </row>
    <row r="8063" spans="1:16" x14ac:dyDescent="0.35">
      <c r="A8063" s="149"/>
      <c r="B8063" s="149"/>
      <c r="C8063" s="150"/>
      <c r="D8063" s="149"/>
      <c r="E8063" s="149"/>
      <c r="F8063" s="149"/>
      <c r="G8063" s="149"/>
      <c r="H8063" s="151"/>
      <c r="I8063" s="149"/>
      <c r="J8063" s="149"/>
      <c r="K8063" s="152"/>
      <c r="L8063" s="149"/>
      <c r="M8063" s="149"/>
      <c r="N8063" s="153"/>
      <c r="O8063" s="153"/>
      <c r="P8063" s="153"/>
    </row>
    <row r="8064" spans="1:16" x14ac:dyDescent="0.35">
      <c r="A8064" s="149"/>
      <c r="B8064" s="149"/>
      <c r="C8064" s="150"/>
      <c r="D8064" s="149"/>
      <c r="E8064" s="149"/>
      <c r="F8064" s="149"/>
      <c r="G8064" s="149"/>
      <c r="H8064" s="151"/>
      <c r="I8064" s="149"/>
      <c r="J8064" s="149"/>
      <c r="K8064" s="152"/>
      <c r="L8064" s="149"/>
      <c r="M8064" s="149"/>
      <c r="N8064" s="153"/>
      <c r="O8064" s="153"/>
      <c r="P8064" s="153"/>
    </row>
    <row r="8065" spans="1:16" x14ac:dyDescent="0.35">
      <c r="A8065" s="149"/>
      <c r="B8065" s="149"/>
      <c r="C8065" s="150"/>
      <c r="D8065" s="149"/>
      <c r="E8065" s="149"/>
      <c r="F8065" s="149"/>
      <c r="G8065" s="149"/>
      <c r="H8065" s="151"/>
      <c r="I8065" s="149"/>
      <c r="J8065" s="149"/>
      <c r="K8065" s="152"/>
      <c r="L8065" s="149"/>
      <c r="M8065" s="149"/>
      <c r="N8065" s="153"/>
      <c r="O8065" s="153"/>
      <c r="P8065" s="153"/>
    </row>
    <row r="8066" spans="1:16" x14ac:dyDescent="0.35">
      <c r="A8066" s="149"/>
      <c r="B8066" s="149"/>
      <c r="C8066" s="150"/>
      <c r="D8066" s="149"/>
      <c r="E8066" s="149"/>
      <c r="F8066" s="149"/>
      <c r="G8066" s="149"/>
      <c r="H8066" s="151"/>
      <c r="I8066" s="149"/>
      <c r="J8066" s="149"/>
      <c r="K8066" s="152"/>
      <c r="L8066" s="149"/>
      <c r="M8066" s="149"/>
      <c r="N8066" s="153"/>
      <c r="O8066" s="153"/>
      <c r="P8066" s="153"/>
    </row>
    <row r="8067" spans="1:16" x14ac:dyDescent="0.35">
      <c r="A8067" s="149"/>
      <c r="B8067" s="149"/>
      <c r="C8067" s="150"/>
      <c r="D8067" s="149"/>
      <c r="E8067" s="149"/>
      <c r="F8067" s="149"/>
      <c r="G8067" s="149"/>
      <c r="H8067" s="151"/>
      <c r="I8067" s="149"/>
      <c r="J8067" s="149"/>
      <c r="K8067" s="152"/>
      <c r="L8067" s="149"/>
      <c r="M8067" s="149"/>
      <c r="N8067" s="153"/>
      <c r="O8067" s="153"/>
      <c r="P8067" s="153"/>
    </row>
    <row r="8068" spans="1:16" x14ac:dyDescent="0.35">
      <c r="A8068" s="149"/>
      <c r="B8068" s="149"/>
      <c r="C8068" s="150"/>
      <c r="D8068" s="149"/>
      <c r="E8068" s="149"/>
      <c r="F8068" s="149"/>
      <c r="G8068" s="149"/>
      <c r="H8068" s="151"/>
      <c r="I8068" s="149"/>
      <c r="J8068" s="149"/>
      <c r="K8068" s="152"/>
      <c r="L8068" s="149"/>
      <c r="M8068" s="149"/>
      <c r="N8068" s="153"/>
      <c r="O8068" s="153"/>
      <c r="P8068" s="153"/>
    </row>
    <row r="8069" spans="1:16" x14ac:dyDescent="0.35">
      <c r="A8069" s="149"/>
      <c r="B8069" s="149"/>
      <c r="C8069" s="150"/>
      <c r="D8069" s="149"/>
      <c r="E8069" s="149"/>
      <c r="F8069" s="149"/>
      <c r="G8069" s="149"/>
      <c r="H8069" s="151"/>
      <c r="I8069" s="149"/>
      <c r="J8069" s="149"/>
      <c r="K8069" s="152"/>
      <c r="L8069" s="149"/>
      <c r="M8069" s="149"/>
      <c r="N8069" s="153"/>
      <c r="O8069" s="153"/>
      <c r="P8069" s="153"/>
    </row>
    <row r="8070" spans="1:16" x14ac:dyDescent="0.35">
      <c r="A8070" s="149"/>
      <c r="B8070" s="149"/>
      <c r="C8070" s="150"/>
      <c r="D8070" s="149"/>
      <c r="E8070" s="149"/>
      <c r="F8070" s="149"/>
      <c r="G8070" s="149"/>
      <c r="H8070" s="151"/>
      <c r="I8070" s="149"/>
      <c r="J8070" s="149"/>
      <c r="K8070" s="152"/>
      <c r="L8070" s="149"/>
      <c r="M8070" s="149"/>
      <c r="N8070" s="153"/>
      <c r="O8070" s="153"/>
      <c r="P8070" s="153"/>
    </row>
    <row r="8071" spans="1:16" x14ac:dyDescent="0.35">
      <c r="A8071" s="149"/>
      <c r="B8071" s="149"/>
      <c r="C8071" s="150"/>
      <c r="D8071" s="149"/>
      <c r="E8071" s="149"/>
      <c r="F8071" s="149"/>
      <c r="G8071" s="149"/>
      <c r="H8071" s="151"/>
      <c r="I8071" s="149"/>
      <c r="J8071" s="149"/>
      <c r="K8071" s="152"/>
      <c r="L8071" s="149"/>
      <c r="M8071" s="149"/>
      <c r="N8071" s="153"/>
      <c r="O8071" s="153"/>
      <c r="P8071" s="153"/>
    </row>
    <row r="8072" spans="1:16" x14ac:dyDescent="0.35">
      <c r="A8072" s="149"/>
      <c r="B8072" s="149"/>
      <c r="C8072" s="150"/>
      <c r="D8072" s="149"/>
      <c r="E8072" s="149"/>
      <c r="F8072" s="149"/>
      <c r="G8072" s="149"/>
      <c r="H8072" s="151"/>
      <c r="I8072" s="149"/>
      <c r="J8072" s="149"/>
      <c r="K8072" s="152"/>
      <c r="L8072" s="149"/>
      <c r="M8072" s="149"/>
      <c r="N8072" s="153"/>
      <c r="O8072" s="153"/>
      <c r="P8072" s="153"/>
    </row>
    <row r="8073" spans="1:16" x14ac:dyDescent="0.35">
      <c r="A8073" s="149"/>
      <c r="B8073" s="149"/>
      <c r="C8073" s="150"/>
      <c r="D8073" s="149"/>
      <c r="E8073" s="149"/>
      <c r="F8073" s="149"/>
      <c r="G8073" s="149"/>
      <c r="H8073" s="151"/>
      <c r="I8073" s="149"/>
      <c r="J8073" s="149"/>
      <c r="K8073" s="152"/>
      <c r="L8073" s="149"/>
      <c r="M8073" s="149"/>
      <c r="N8073" s="153"/>
      <c r="O8073" s="153"/>
      <c r="P8073" s="153"/>
    </row>
    <row r="8074" spans="1:16" x14ac:dyDescent="0.35">
      <c r="A8074" s="149"/>
      <c r="B8074" s="149"/>
      <c r="C8074" s="150"/>
      <c r="D8074" s="149"/>
      <c r="E8074" s="149"/>
      <c r="F8074" s="149"/>
      <c r="G8074" s="149"/>
      <c r="H8074" s="151"/>
      <c r="I8074" s="149"/>
      <c r="J8074" s="149"/>
      <c r="K8074" s="152"/>
      <c r="L8074" s="149"/>
      <c r="M8074" s="149"/>
      <c r="N8074" s="153"/>
      <c r="O8074" s="153"/>
      <c r="P8074" s="153"/>
    </row>
    <row r="8075" spans="1:16" x14ac:dyDescent="0.35">
      <c r="A8075" s="149"/>
      <c r="B8075" s="149"/>
      <c r="C8075" s="150"/>
      <c r="D8075" s="149"/>
      <c r="E8075" s="149"/>
      <c r="F8075" s="149"/>
      <c r="G8075" s="149"/>
      <c r="H8075" s="151"/>
      <c r="I8075" s="149"/>
      <c r="J8075" s="149"/>
      <c r="K8075" s="152"/>
      <c r="L8075" s="149"/>
      <c r="M8075" s="149"/>
      <c r="N8075" s="153"/>
      <c r="O8075" s="153"/>
      <c r="P8075" s="153"/>
    </row>
    <row r="8076" spans="1:16" x14ac:dyDescent="0.35">
      <c r="A8076" s="149"/>
      <c r="B8076" s="149"/>
      <c r="C8076" s="150"/>
      <c r="D8076" s="149"/>
      <c r="E8076" s="149"/>
      <c r="F8076" s="149"/>
      <c r="G8076" s="149"/>
      <c r="H8076" s="151"/>
      <c r="I8076" s="149"/>
      <c r="J8076" s="149"/>
      <c r="K8076" s="152"/>
      <c r="L8076" s="149"/>
      <c r="M8076" s="149"/>
      <c r="N8076" s="153"/>
      <c r="O8076" s="153"/>
      <c r="P8076" s="153"/>
    </row>
    <row r="8077" spans="1:16" x14ac:dyDescent="0.35">
      <c r="A8077" s="149"/>
      <c r="B8077" s="149"/>
      <c r="C8077" s="150"/>
      <c r="D8077" s="149"/>
      <c r="E8077" s="149"/>
      <c r="F8077" s="149"/>
      <c r="G8077" s="149"/>
      <c r="H8077" s="151"/>
      <c r="I8077" s="149"/>
      <c r="J8077" s="149"/>
      <c r="K8077" s="152"/>
      <c r="L8077" s="149"/>
      <c r="M8077" s="149"/>
      <c r="N8077" s="153"/>
      <c r="O8077" s="153"/>
      <c r="P8077" s="153"/>
    </row>
    <row r="8078" spans="1:16" x14ac:dyDescent="0.35">
      <c r="A8078" s="149"/>
      <c r="B8078" s="149"/>
      <c r="C8078" s="150"/>
      <c r="D8078" s="149"/>
      <c r="E8078" s="149"/>
      <c r="F8078" s="149"/>
      <c r="G8078" s="149"/>
      <c r="H8078" s="151"/>
      <c r="I8078" s="149"/>
      <c r="J8078" s="149"/>
      <c r="K8078" s="152"/>
      <c r="L8078" s="149"/>
      <c r="M8078" s="149"/>
      <c r="N8078" s="153"/>
      <c r="O8078" s="153"/>
      <c r="P8078" s="153"/>
    </row>
    <row r="8079" spans="1:16" x14ac:dyDescent="0.35">
      <c r="A8079" s="149"/>
      <c r="B8079" s="149"/>
      <c r="C8079" s="150"/>
      <c r="D8079" s="149"/>
      <c r="E8079" s="149"/>
      <c r="F8079" s="149"/>
      <c r="G8079" s="149"/>
      <c r="H8079" s="151"/>
      <c r="I8079" s="149"/>
      <c r="J8079" s="149"/>
      <c r="K8079" s="152"/>
      <c r="L8079" s="149"/>
      <c r="M8079" s="149"/>
      <c r="N8079" s="153"/>
      <c r="O8079" s="153"/>
      <c r="P8079" s="153"/>
    </row>
    <row r="8080" spans="1:16" x14ac:dyDescent="0.35">
      <c r="A8080" s="149"/>
      <c r="B8080" s="149"/>
      <c r="C8080" s="150"/>
      <c r="D8080" s="149"/>
      <c r="E8080" s="149"/>
      <c r="F8080" s="149"/>
      <c r="G8080" s="149"/>
      <c r="H8080" s="151"/>
      <c r="I8080" s="149"/>
      <c r="J8080" s="149"/>
      <c r="K8080" s="152"/>
      <c r="L8080" s="149"/>
      <c r="M8080" s="149"/>
      <c r="N8080" s="153"/>
      <c r="O8080" s="153"/>
      <c r="P8080" s="153"/>
    </row>
    <row r="8081" spans="1:16" x14ac:dyDescent="0.35">
      <c r="A8081" s="149"/>
      <c r="B8081" s="149"/>
      <c r="C8081" s="150"/>
      <c r="D8081" s="149"/>
      <c r="E8081" s="149"/>
      <c r="F8081" s="149"/>
      <c r="G8081" s="149"/>
      <c r="H8081" s="151"/>
      <c r="I8081" s="149"/>
      <c r="J8081" s="149"/>
      <c r="K8081" s="152"/>
      <c r="L8081" s="149"/>
      <c r="M8081" s="149"/>
      <c r="N8081" s="153"/>
      <c r="O8081" s="153"/>
      <c r="P8081" s="153"/>
    </row>
    <row r="8082" spans="1:16" x14ac:dyDescent="0.35">
      <c r="A8082" s="149"/>
      <c r="B8082" s="149"/>
      <c r="C8082" s="150"/>
      <c r="D8082" s="149"/>
      <c r="E8082" s="149"/>
      <c r="F8082" s="149"/>
      <c r="G8082" s="149"/>
      <c r="H8082" s="151"/>
      <c r="I8082" s="149"/>
      <c r="J8082" s="149"/>
      <c r="K8082" s="152"/>
      <c r="L8082" s="149"/>
      <c r="M8082" s="149"/>
      <c r="N8082" s="153"/>
      <c r="O8082" s="153"/>
      <c r="P8082" s="153"/>
    </row>
    <row r="8083" spans="1:16" x14ac:dyDescent="0.35">
      <c r="A8083" s="149"/>
      <c r="B8083" s="149"/>
      <c r="C8083" s="150"/>
      <c r="D8083" s="149"/>
      <c r="E8083" s="149"/>
      <c r="F8083" s="149"/>
      <c r="G8083" s="149"/>
      <c r="H8083" s="151"/>
      <c r="I8083" s="149"/>
      <c r="J8083" s="149"/>
      <c r="K8083" s="152"/>
      <c r="L8083" s="149"/>
      <c r="M8083" s="149"/>
      <c r="N8083" s="153"/>
      <c r="O8083" s="153"/>
      <c r="P8083" s="153"/>
    </row>
    <row r="8084" spans="1:16" x14ac:dyDescent="0.35">
      <c r="A8084" s="149"/>
      <c r="B8084" s="149"/>
      <c r="C8084" s="150"/>
      <c r="D8084" s="149"/>
      <c r="E8084" s="149"/>
      <c r="F8084" s="149"/>
      <c r="G8084" s="149"/>
      <c r="H8084" s="151"/>
      <c r="I8084" s="149"/>
      <c r="J8084" s="149"/>
      <c r="K8084" s="152"/>
      <c r="L8084" s="149"/>
      <c r="M8084" s="149"/>
      <c r="N8084" s="153"/>
      <c r="O8084" s="153"/>
      <c r="P8084" s="153"/>
    </row>
    <row r="8085" spans="1:16" x14ac:dyDescent="0.35">
      <c r="A8085" s="149"/>
      <c r="B8085" s="149"/>
      <c r="C8085" s="150"/>
      <c r="D8085" s="149"/>
      <c r="E8085" s="149"/>
      <c r="F8085" s="149"/>
      <c r="G8085" s="149"/>
      <c r="H8085" s="151"/>
      <c r="I8085" s="149"/>
      <c r="J8085" s="149"/>
      <c r="K8085" s="152"/>
      <c r="L8085" s="149"/>
      <c r="M8085" s="149"/>
      <c r="N8085" s="153"/>
      <c r="O8085" s="153"/>
      <c r="P8085" s="153"/>
    </row>
    <row r="8086" spans="1:16" x14ac:dyDescent="0.35">
      <c r="A8086" s="149"/>
      <c r="B8086" s="149"/>
      <c r="C8086" s="150"/>
      <c r="D8086" s="149"/>
      <c r="E8086" s="149"/>
      <c r="F8086" s="149"/>
      <c r="G8086" s="149"/>
      <c r="H8086" s="151"/>
      <c r="I8086" s="149"/>
      <c r="J8086" s="149"/>
      <c r="K8086" s="152"/>
      <c r="L8086" s="149"/>
      <c r="M8086" s="149"/>
      <c r="N8086" s="153"/>
      <c r="O8086" s="153"/>
      <c r="P8086" s="153"/>
    </row>
    <row r="8087" spans="1:16" x14ac:dyDescent="0.35">
      <c r="A8087" s="149"/>
      <c r="B8087" s="149"/>
      <c r="C8087" s="150"/>
      <c r="D8087" s="149"/>
      <c r="E8087" s="149"/>
      <c r="F8087" s="149"/>
      <c r="G8087" s="149"/>
      <c r="H8087" s="151"/>
      <c r="I8087" s="149"/>
      <c r="J8087" s="149"/>
      <c r="K8087" s="152"/>
      <c r="L8087" s="149"/>
      <c r="M8087" s="149"/>
      <c r="N8087" s="153"/>
      <c r="O8087" s="153"/>
      <c r="P8087" s="153"/>
    </row>
    <row r="8088" spans="1:16" x14ac:dyDescent="0.35">
      <c r="A8088" s="149"/>
      <c r="B8088" s="149"/>
      <c r="C8088" s="150"/>
      <c r="D8088" s="149"/>
      <c r="E8088" s="149"/>
      <c r="F8088" s="149"/>
      <c r="G8088" s="149"/>
      <c r="H8088" s="151"/>
      <c r="I8088" s="149"/>
      <c r="J8088" s="149"/>
      <c r="K8088" s="152"/>
      <c r="L8088" s="149"/>
      <c r="M8088" s="149"/>
      <c r="N8088" s="153"/>
      <c r="O8088" s="153"/>
      <c r="P8088" s="153"/>
    </row>
    <row r="8089" spans="1:16" x14ac:dyDescent="0.35">
      <c r="A8089" s="149"/>
      <c r="B8089" s="149"/>
      <c r="C8089" s="150"/>
      <c r="D8089" s="149"/>
      <c r="E8089" s="149"/>
      <c r="F8089" s="149"/>
      <c r="G8089" s="149"/>
      <c r="H8089" s="151"/>
      <c r="I8089" s="149"/>
      <c r="J8089" s="149"/>
      <c r="K8089" s="152"/>
      <c r="L8089" s="149"/>
      <c r="M8089" s="149"/>
      <c r="N8089" s="153"/>
      <c r="O8089" s="153"/>
      <c r="P8089" s="153"/>
    </row>
    <row r="8090" spans="1:16" x14ac:dyDescent="0.35">
      <c r="A8090" s="149"/>
      <c r="B8090" s="149"/>
      <c r="C8090" s="150"/>
      <c r="D8090" s="149"/>
      <c r="E8090" s="149"/>
      <c r="F8090" s="149"/>
      <c r="G8090" s="149"/>
      <c r="H8090" s="151"/>
      <c r="I8090" s="149"/>
      <c r="J8090" s="149"/>
      <c r="K8090" s="152"/>
      <c r="L8090" s="149"/>
      <c r="M8090" s="149"/>
      <c r="N8090" s="153"/>
      <c r="O8090" s="153"/>
      <c r="P8090" s="153"/>
    </row>
    <row r="8091" spans="1:16" x14ac:dyDescent="0.35">
      <c r="A8091" s="149"/>
      <c r="B8091" s="149"/>
      <c r="C8091" s="150"/>
      <c r="D8091" s="149"/>
      <c r="E8091" s="149"/>
      <c r="F8091" s="149"/>
      <c r="G8091" s="149"/>
      <c r="H8091" s="151"/>
      <c r="I8091" s="149"/>
      <c r="J8091" s="149"/>
      <c r="K8091" s="152"/>
      <c r="L8091" s="149"/>
      <c r="M8091" s="149"/>
      <c r="N8091" s="153"/>
      <c r="O8091" s="153"/>
      <c r="P8091" s="153"/>
    </row>
    <row r="8092" spans="1:16" x14ac:dyDescent="0.35">
      <c r="A8092" s="149"/>
      <c r="B8092" s="149"/>
      <c r="C8092" s="150"/>
      <c r="D8092" s="149"/>
      <c r="E8092" s="149"/>
      <c r="F8092" s="149"/>
      <c r="G8092" s="149"/>
      <c r="H8092" s="151"/>
      <c r="I8092" s="149"/>
      <c r="J8092" s="149"/>
      <c r="K8092" s="152"/>
      <c r="L8092" s="149"/>
      <c r="M8092" s="149"/>
      <c r="N8092" s="153"/>
      <c r="O8092" s="153"/>
      <c r="P8092" s="153"/>
    </row>
    <row r="8093" spans="1:16" x14ac:dyDescent="0.35">
      <c r="A8093" s="149"/>
      <c r="B8093" s="149"/>
      <c r="C8093" s="150"/>
      <c r="D8093" s="149"/>
      <c r="E8093" s="149"/>
      <c r="F8093" s="149"/>
      <c r="G8093" s="149"/>
      <c r="H8093" s="151"/>
      <c r="I8093" s="149"/>
      <c r="J8093" s="149"/>
      <c r="K8093" s="152"/>
      <c r="L8093" s="149"/>
      <c r="M8093" s="149"/>
      <c r="N8093" s="153"/>
      <c r="O8093" s="153"/>
      <c r="P8093" s="153"/>
    </row>
    <row r="8094" spans="1:16" x14ac:dyDescent="0.35">
      <c r="A8094" s="149"/>
      <c r="B8094" s="149"/>
      <c r="C8094" s="150"/>
      <c r="D8094" s="149"/>
      <c r="E8094" s="149"/>
      <c r="F8094" s="149"/>
      <c r="G8094" s="149"/>
      <c r="H8094" s="151"/>
      <c r="I8094" s="149"/>
      <c r="J8094" s="149"/>
      <c r="K8094" s="152"/>
      <c r="L8094" s="149"/>
      <c r="M8094" s="149"/>
      <c r="N8094" s="153"/>
      <c r="O8094" s="153"/>
      <c r="P8094" s="153"/>
    </row>
    <row r="8095" spans="1:16" x14ac:dyDescent="0.35">
      <c r="A8095" s="149"/>
      <c r="B8095" s="149"/>
      <c r="C8095" s="150"/>
      <c r="D8095" s="149"/>
      <c r="E8095" s="149"/>
      <c r="F8095" s="149"/>
      <c r="G8095" s="149"/>
      <c r="H8095" s="151"/>
      <c r="I8095" s="149"/>
      <c r="J8095" s="149"/>
      <c r="K8095" s="152"/>
      <c r="L8095" s="149"/>
      <c r="M8095" s="149"/>
      <c r="N8095" s="153"/>
      <c r="O8095" s="153"/>
      <c r="P8095" s="153"/>
    </row>
    <row r="8096" spans="1:16" x14ac:dyDescent="0.35">
      <c r="A8096" s="149"/>
      <c r="B8096" s="149"/>
      <c r="C8096" s="150"/>
      <c r="D8096" s="149"/>
      <c r="E8096" s="149"/>
      <c r="F8096" s="149"/>
      <c r="G8096" s="149"/>
      <c r="H8096" s="151"/>
      <c r="I8096" s="149"/>
      <c r="J8096" s="149"/>
      <c r="K8096" s="152"/>
      <c r="L8096" s="149"/>
      <c r="M8096" s="149"/>
      <c r="N8096" s="153"/>
      <c r="O8096" s="153"/>
      <c r="P8096" s="153"/>
    </row>
    <row r="8097" spans="1:16" x14ac:dyDescent="0.35">
      <c r="A8097" s="149"/>
      <c r="B8097" s="149"/>
      <c r="C8097" s="150"/>
      <c r="D8097" s="149"/>
      <c r="E8097" s="149"/>
      <c r="F8097" s="149"/>
      <c r="G8097" s="149"/>
      <c r="H8097" s="151"/>
      <c r="I8097" s="149"/>
      <c r="J8097" s="149"/>
      <c r="K8097" s="152"/>
      <c r="L8097" s="149"/>
      <c r="M8097" s="149"/>
      <c r="N8097" s="153"/>
      <c r="O8097" s="153"/>
      <c r="P8097" s="153"/>
    </row>
    <row r="8098" spans="1:16" x14ac:dyDescent="0.35">
      <c r="A8098" s="149"/>
      <c r="B8098" s="149"/>
      <c r="C8098" s="150"/>
      <c r="D8098" s="149"/>
      <c r="E8098" s="149"/>
      <c r="F8098" s="149"/>
      <c r="G8098" s="149"/>
      <c r="H8098" s="151"/>
      <c r="I8098" s="149"/>
      <c r="J8098" s="149"/>
      <c r="K8098" s="152"/>
      <c r="L8098" s="149"/>
      <c r="M8098" s="149"/>
      <c r="N8098" s="153"/>
      <c r="O8098" s="153"/>
      <c r="P8098" s="153"/>
    </row>
    <row r="8099" spans="1:16" x14ac:dyDescent="0.35">
      <c r="A8099" s="149"/>
      <c r="B8099" s="149"/>
      <c r="C8099" s="150"/>
      <c r="D8099" s="149"/>
      <c r="E8099" s="149"/>
      <c r="F8099" s="149"/>
      <c r="G8099" s="149"/>
      <c r="H8099" s="151"/>
      <c r="I8099" s="149"/>
      <c r="J8099" s="149"/>
      <c r="K8099" s="152"/>
      <c r="L8099" s="149"/>
      <c r="M8099" s="149"/>
      <c r="N8099" s="153"/>
      <c r="O8099" s="153"/>
      <c r="P8099" s="153"/>
    </row>
    <row r="8100" spans="1:16" x14ac:dyDescent="0.35">
      <c r="A8100" s="149"/>
      <c r="B8100" s="149"/>
      <c r="C8100" s="150"/>
      <c r="D8100" s="149"/>
      <c r="E8100" s="149"/>
      <c r="F8100" s="149"/>
      <c r="G8100" s="149"/>
      <c r="H8100" s="151"/>
      <c r="I8100" s="149"/>
      <c r="J8100" s="149"/>
      <c r="K8100" s="152"/>
      <c r="L8100" s="149"/>
      <c r="M8100" s="149"/>
      <c r="N8100" s="153"/>
      <c r="O8100" s="153"/>
      <c r="P8100" s="153"/>
    </row>
    <row r="8101" spans="1:16" x14ac:dyDescent="0.35">
      <c r="A8101" s="149"/>
      <c r="B8101" s="149"/>
      <c r="C8101" s="150"/>
      <c r="D8101" s="149"/>
      <c r="E8101" s="149"/>
      <c r="F8101" s="149"/>
      <c r="G8101" s="149"/>
      <c r="H8101" s="151"/>
      <c r="I8101" s="149"/>
      <c r="J8101" s="149"/>
      <c r="K8101" s="152"/>
      <c r="L8101" s="149"/>
      <c r="M8101" s="149"/>
      <c r="N8101" s="153"/>
      <c r="O8101" s="153"/>
      <c r="P8101" s="153"/>
    </row>
    <row r="8102" spans="1:16" x14ac:dyDescent="0.35">
      <c r="A8102" s="149"/>
      <c r="B8102" s="149"/>
      <c r="C8102" s="150"/>
      <c r="D8102" s="149"/>
      <c r="E8102" s="149"/>
      <c r="F8102" s="149"/>
      <c r="G8102" s="149"/>
      <c r="H8102" s="151"/>
      <c r="I8102" s="149"/>
      <c r="J8102" s="149"/>
      <c r="K8102" s="152"/>
      <c r="L8102" s="149"/>
      <c r="M8102" s="149"/>
      <c r="N8102" s="153"/>
      <c r="O8102" s="153"/>
      <c r="P8102" s="153"/>
    </row>
    <row r="8103" spans="1:16" x14ac:dyDescent="0.35">
      <c r="A8103" s="149"/>
      <c r="B8103" s="149"/>
      <c r="C8103" s="150"/>
      <c r="D8103" s="149"/>
      <c r="E8103" s="149"/>
      <c r="F8103" s="149"/>
      <c r="G8103" s="149"/>
      <c r="H8103" s="151"/>
      <c r="I8103" s="149"/>
      <c r="J8103" s="149"/>
      <c r="K8103" s="152"/>
      <c r="L8103" s="149"/>
      <c r="M8103" s="149"/>
      <c r="N8103" s="153"/>
      <c r="O8103" s="153"/>
      <c r="P8103" s="153"/>
    </row>
    <row r="8104" spans="1:16" x14ac:dyDescent="0.35">
      <c r="A8104" s="149"/>
      <c r="B8104" s="149"/>
      <c r="C8104" s="150"/>
      <c r="D8104" s="149"/>
      <c r="E8104" s="149"/>
      <c r="F8104" s="149"/>
      <c r="G8104" s="149"/>
      <c r="H8104" s="151"/>
      <c r="I8104" s="149"/>
      <c r="J8104" s="149"/>
      <c r="K8104" s="152"/>
      <c r="L8104" s="149"/>
      <c r="M8104" s="149"/>
      <c r="N8104" s="153"/>
      <c r="O8104" s="153"/>
      <c r="P8104" s="153"/>
    </row>
    <row r="8105" spans="1:16" x14ac:dyDescent="0.35">
      <c r="A8105" s="149"/>
      <c r="B8105" s="149"/>
      <c r="C8105" s="150"/>
      <c r="D8105" s="149"/>
      <c r="E8105" s="149"/>
      <c r="F8105" s="149"/>
      <c r="G8105" s="149"/>
      <c r="H8105" s="151"/>
      <c r="I8105" s="149"/>
      <c r="J8105" s="149"/>
      <c r="K8105" s="152"/>
      <c r="L8105" s="149"/>
      <c r="M8105" s="149"/>
      <c r="N8105" s="153"/>
      <c r="O8105" s="153"/>
      <c r="P8105" s="153"/>
    </row>
    <row r="8106" spans="1:16" x14ac:dyDescent="0.35">
      <c r="A8106" s="149"/>
      <c r="B8106" s="149"/>
      <c r="C8106" s="150"/>
      <c r="D8106" s="149"/>
      <c r="E8106" s="149"/>
      <c r="F8106" s="149"/>
      <c r="G8106" s="149"/>
      <c r="H8106" s="151"/>
      <c r="I8106" s="149"/>
      <c r="J8106" s="149"/>
      <c r="K8106" s="152"/>
      <c r="L8106" s="149"/>
      <c r="M8106" s="149"/>
      <c r="N8106" s="153"/>
      <c r="O8106" s="153"/>
      <c r="P8106" s="153"/>
    </row>
    <row r="8107" spans="1:16" x14ac:dyDescent="0.35">
      <c r="A8107" s="149"/>
      <c r="B8107" s="149"/>
      <c r="C8107" s="150"/>
      <c r="D8107" s="149"/>
      <c r="E8107" s="149"/>
      <c r="F8107" s="149"/>
      <c r="G8107" s="149"/>
      <c r="H8107" s="151"/>
      <c r="I8107" s="149"/>
      <c r="J8107" s="149"/>
      <c r="K8107" s="152"/>
      <c r="L8107" s="149"/>
      <c r="M8107" s="149"/>
      <c r="N8107" s="153"/>
      <c r="O8107" s="153"/>
      <c r="P8107" s="153"/>
    </row>
    <row r="8108" spans="1:16" x14ac:dyDescent="0.35">
      <c r="A8108" s="149"/>
      <c r="B8108" s="149"/>
      <c r="C8108" s="150"/>
      <c r="D8108" s="149"/>
      <c r="E8108" s="149"/>
      <c r="F8108" s="149"/>
      <c r="G8108" s="149"/>
      <c r="H8108" s="151"/>
      <c r="I8108" s="149"/>
      <c r="J8108" s="149"/>
      <c r="K8108" s="152"/>
      <c r="L8108" s="149"/>
      <c r="M8108" s="149"/>
      <c r="N8108" s="153"/>
      <c r="O8108" s="153"/>
      <c r="P8108" s="153"/>
    </row>
    <row r="8109" spans="1:16" x14ac:dyDescent="0.35">
      <c r="A8109" s="149"/>
      <c r="B8109" s="149"/>
      <c r="C8109" s="150"/>
      <c r="D8109" s="149"/>
      <c r="E8109" s="149"/>
      <c r="F8109" s="149"/>
      <c r="G8109" s="149"/>
      <c r="H8109" s="151"/>
      <c r="I8109" s="149"/>
      <c r="J8109" s="149"/>
      <c r="K8109" s="152"/>
      <c r="L8109" s="149"/>
      <c r="M8109" s="149"/>
      <c r="N8109" s="153"/>
      <c r="O8109" s="153"/>
      <c r="P8109" s="153"/>
    </row>
    <row r="8110" spans="1:16" x14ac:dyDescent="0.35">
      <c r="A8110" s="149"/>
      <c r="B8110" s="149"/>
      <c r="C8110" s="150"/>
      <c r="D8110" s="149"/>
      <c r="E8110" s="149"/>
      <c r="F8110" s="149"/>
      <c r="G8110" s="149"/>
      <c r="H8110" s="151"/>
      <c r="I8110" s="149"/>
      <c r="J8110" s="149"/>
      <c r="K8110" s="152"/>
      <c r="L8110" s="149"/>
      <c r="M8110" s="149"/>
      <c r="N8110" s="153"/>
      <c r="O8110" s="153"/>
      <c r="P8110" s="153"/>
    </row>
    <row r="8111" spans="1:16" x14ac:dyDescent="0.35">
      <c r="A8111" s="149"/>
      <c r="B8111" s="149"/>
      <c r="C8111" s="150"/>
      <c r="D8111" s="149"/>
      <c r="E8111" s="149"/>
      <c r="F8111" s="149"/>
      <c r="G8111" s="149"/>
      <c r="H8111" s="151"/>
      <c r="I8111" s="149"/>
      <c r="J8111" s="149"/>
      <c r="K8111" s="152"/>
      <c r="L8111" s="149"/>
      <c r="M8111" s="149"/>
      <c r="N8111" s="153"/>
      <c r="O8111" s="153"/>
      <c r="P8111" s="153"/>
    </row>
    <row r="8112" spans="1:16" x14ac:dyDescent="0.35">
      <c r="A8112" s="149"/>
      <c r="B8112" s="149"/>
      <c r="C8112" s="150"/>
      <c r="D8112" s="149"/>
      <c r="E8112" s="149"/>
      <c r="F8112" s="149"/>
      <c r="G8112" s="149"/>
      <c r="H8112" s="151"/>
      <c r="I8112" s="149"/>
      <c r="J8112" s="149"/>
      <c r="K8112" s="152"/>
      <c r="L8112" s="149"/>
      <c r="M8112" s="149"/>
      <c r="N8112" s="153"/>
      <c r="O8112" s="153"/>
      <c r="P8112" s="153"/>
    </row>
    <row r="8113" spans="1:16" x14ac:dyDescent="0.35">
      <c r="A8113" s="149"/>
      <c r="B8113" s="149"/>
      <c r="C8113" s="150"/>
      <c r="D8113" s="149"/>
      <c r="E8113" s="149"/>
      <c r="F8113" s="149"/>
      <c r="G8113" s="149"/>
      <c r="H8113" s="151"/>
      <c r="I8113" s="149"/>
      <c r="J8113" s="149"/>
      <c r="K8113" s="152"/>
      <c r="L8113" s="149"/>
      <c r="M8113" s="149"/>
      <c r="N8113" s="153"/>
      <c r="O8113" s="153"/>
      <c r="P8113" s="153"/>
    </row>
    <row r="8114" spans="1:16" x14ac:dyDescent="0.35">
      <c r="A8114" s="149"/>
      <c r="B8114" s="149"/>
      <c r="C8114" s="150"/>
      <c r="D8114" s="149"/>
      <c r="E8114" s="149"/>
      <c r="F8114" s="149"/>
      <c r="G8114" s="149"/>
      <c r="H8114" s="151"/>
      <c r="I8114" s="149"/>
      <c r="J8114" s="149"/>
      <c r="K8114" s="152"/>
      <c r="L8114" s="149"/>
      <c r="M8114" s="149"/>
      <c r="N8114" s="153"/>
      <c r="O8114" s="153"/>
      <c r="P8114" s="153"/>
    </row>
    <row r="8115" spans="1:16" x14ac:dyDescent="0.35">
      <c r="A8115" s="149"/>
      <c r="B8115" s="149"/>
      <c r="C8115" s="150"/>
      <c r="D8115" s="149"/>
      <c r="E8115" s="149"/>
      <c r="F8115" s="149"/>
      <c r="G8115" s="149"/>
      <c r="H8115" s="151"/>
      <c r="I8115" s="149"/>
      <c r="J8115" s="149"/>
      <c r="K8115" s="152"/>
      <c r="L8115" s="149"/>
      <c r="M8115" s="149"/>
      <c r="N8115" s="153"/>
      <c r="O8115" s="153"/>
      <c r="P8115" s="153"/>
    </row>
    <row r="8116" spans="1:16" x14ac:dyDescent="0.35">
      <c r="A8116" s="149"/>
      <c r="B8116" s="149"/>
      <c r="C8116" s="150"/>
      <c r="D8116" s="149"/>
      <c r="E8116" s="149"/>
      <c r="F8116" s="149"/>
      <c r="G8116" s="149"/>
      <c r="H8116" s="151"/>
      <c r="I8116" s="149"/>
      <c r="J8116" s="149"/>
      <c r="K8116" s="152"/>
      <c r="L8116" s="149"/>
      <c r="M8116" s="149"/>
      <c r="N8116" s="153"/>
      <c r="O8116" s="153"/>
      <c r="P8116" s="153"/>
    </row>
    <row r="8117" spans="1:16" x14ac:dyDescent="0.35">
      <c r="A8117" s="149"/>
      <c r="B8117" s="149"/>
      <c r="C8117" s="150"/>
      <c r="D8117" s="149"/>
      <c r="E8117" s="149"/>
      <c r="F8117" s="149"/>
      <c r="G8117" s="149"/>
      <c r="H8117" s="151"/>
      <c r="I8117" s="149"/>
      <c r="J8117" s="149"/>
      <c r="K8117" s="152"/>
      <c r="L8117" s="149"/>
      <c r="M8117" s="149"/>
      <c r="N8117" s="153"/>
      <c r="O8117" s="153"/>
      <c r="P8117" s="153"/>
    </row>
    <row r="8118" spans="1:16" x14ac:dyDescent="0.35">
      <c r="A8118" s="149"/>
      <c r="B8118" s="149"/>
      <c r="C8118" s="150"/>
      <c r="D8118" s="149"/>
      <c r="E8118" s="149"/>
      <c r="F8118" s="149"/>
      <c r="G8118" s="149"/>
      <c r="H8118" s="151"/>
      <c r="I8118" s="149"/>
      <c r="J8118" s="149"/>
      <c r="K8118" s="152"/>
      <c r="L8118" s="149"/>
      <c r="M8118" s="149"/>
      <c r="N8118" s="153"/>
      <c r="O8118" s="153"/>
      <c r="P8118" s="153"/>
    </row>
    <row r="8119" spans="1:16" x14ac:dyDescent="0.35">
      <c r="A8119" s="149"/>
      <c r="B8119" s="149"/>
      <c r="C8119" s="150"/>
      <c r="D8119" s="149"/>
      <c r="E8119" s="149"/>
      <c r="F8119" s="149"/>
      <c r="G8119" s="149"/>
      <c r="H8119" s="151"/>
      <c r="I8119" s="149"/>
      <c r="J8119" s="149"/>
      <c r="K8119" s="152"/>
      <c r="L8119" s="149"/>
      <c r="M8119" s="149"/>
      <c r="N8119" s="153"/>
      <c r="O8119" s="153"/>
      <c r="P8119" s="153"/>
    </row>
    <row r="8120" spans="1:16" x14ac:dyDescent="0.35">
      <c r="A8120" s="149"/>
      <c r="B8120" s="149"/>
      <c r="C8120" s="150"/>
      <c r="D8120" s="149"/>
      <c r="E8120" s="149"/>
      <c r="F8120" s="149"/>
      <c r="G8120" s="149"/>
      <c r="H8120" s="151"/>
      <c r="I8120" s="149"/>
      <c r="J8120" s="149"/>
      <c r="K8120" s="152"/>
      <c r="L8120" s="149"/>
      <c r="M8120" s="149"/>
      <c r="N8120" s="153"/>
      <c r="O8120" s="153"/>
      <c r="P8120" s="153"/>
    </row>
    <row r="8121" spans="1:16" x14ac:dyDescent="0.35">
      <c r="A8121" s="149"/>
      <c r="B8121" s="149"/>
      <c r="C8121" s="150"/>
      <c r="D8121" s="149"/>
      <c r="E8121" s="149"/>
      <c r="F8121" s="149"/>
      <c r="G8121" s="149"/>
      <c r="H8121" s="151"/>
      <c r="I8121" s="149"/>
      <c r="J8121" s="149"/>
      <c r="K8121" s="152"/>
      <c r="L8121" s="149"/>
      <c r="M8121" s="149"/>
      <c r="N8121" s="153"/>
      <c r="O8121" s="153"/>
      <c r="P8121" s="153"/>
    </row>
    <row r="8122" spans="1:16" x14ac:dyDescent="0.35">
      <c r="A8122" s="149"/>
      <c r="B8122" s="149"/>
      <c r="C8122" s="150"/>
      <c r="D8122" s="149"/>
      <c r="E8122" s="149"/>
      <c r="F8122" s="149"/>
      <c r="G8122" s="149"/>
      <c r="H8122" s="151"/>
      <c r="I8122" s="149"/>
      <c r="J8122" s="149"/>
      <c r="K8122" s="152"/>
      <c r="L8122" s="149"/>
      <c r="M8122" s="149"/>
      <c r="N8122" s="153"/>
      <c r="O8122" s="153"/>
      <c r="P8122" s="153"/>
    </row>
    <row r="8123" spans="1:16" x14ac:dyDescent="0.35">
      <c r="A8123" s="149"/>
      <c r="B8123" s="149"/>
      <c r="C8123" s="150"/>
      <c r="D8123" s="149"/>
      <c r="E8123" s="149"/>
      <c r="F8123" s="149"/>
      <c r="G8123" s="149"/>
      <c r="H8123" s="151"/>
      <c r="I8123" s="149"/>
      <c r="J8123" s="149"/>
      <c r="K8123" s="152"/>
      <c r="L8123" s="149"/>
      <c r="M8123" s="149"/>
      <c r="N8123" s="153"/>
      <c r="O8123" s="153"/>
      <c r="P8123" s="153"/>
    </row>
    <row r="8124" spans="1:16" x14ac:dyDescent="0.35">
      <c r="A8124" s="149"/>
      <c r="B8124" s="149"/>
      <c r="C8124" s="150"/>
      <c r="D8124" s="149"/>
      <c r="E8124" s="149"/>
      <c r="F8124" s="149"/>
      <c r="G8124" s="149"/>
      <c r="H8124" s="151"/>
      <c r="I8124" s="149"/>
      <c r="J8124" s="149"/>
      <c r="K8124" s="152"/>
      <c r="L8124" s="149"/>
      <c r="M8124" s="149"/>
      <c r="N8124" s="153"/>
      <c r="O8124" s="153"/>
      <c r="P8124" s="153"/>
    </row>
    <row r="8125" spans="1:16" x14ac:dyDescent="0.35">
      <c r="A8125" s="149"/>
      <c r="B8125" s="149"/>
      <c r="C8125" s="150"/>
      <c r="D8125" s="149"/>
      <c r="E8125" s="149"/>
      <c r="F8125" s="149"/>
      <c r="G8125" s="149"/>
      <c r="H8125" s="151"/>
      <c r="I8125" s="149"/>
      <c r="J8125" s="149"/>
      <c r="K8125" s="152"/>
      <c r="L8125" s="149"/>
      <c r="M8125" s="149"/>
      <c r="N8125" s="153"/>
      <c r="O8125" s="153"/>
      <c r="P8125" s="153"/>
    </row>
    <row r="8126" spans="1:16" x14ac:dyDescent="0.35">
      <c r="A8126" s="149"/>
      <c r="B8126" s="149"/>
      <c r="C8126" s="150"/>
      <c r="D8126" s="149"/>
      <c r="E8126" s="149"/>
      <c r="F8126" s="149"/>
      <c r="G8126" s="149"/>
      <c r="H8126" s="151"/>
      <c r="I8126" s="149"/>
      <c r="J8126" s="149"/>
      <c r="K8126" s="152"/>
      <c r="L8126" s="149"/>
      <c r="M8126" s="149"/>
      <c r="N8126" s="153"/>
      <c r="O8126" s="153"/>
      <c r="P8126" s="153"/>
    </row>
    <row r="8127" spans="1:16" x14ac:dyDescent="0.35">
      <c r="A8127" s="149"/>
      <c r="B8127" s="149"/>
      <c r="C8127" s="150"/>
      <c r="D8127" s="149"/>
      <c r="E8127" s="149"/>
      <c r="F8127" s="149"/>
      <c r="G8127" s="149"/>
      <c r="H8127" s="151"/>
      <c r="I8127" s="149"/>
      <c r="J8127" s="149"/>
      <c r="K8127" s="152"/>
      <c r="L8127" s="149"/>
      <c r="M8127" s="149"/>
      <c r="N8127" s="153"/>
      <c r="O8127" s="153"/>
      <c r="P8127" s="153"/>
    </row>
    <row r="8128" spans="1:16" x14ac:dyDescent="0.35">
      <c r="A8128" s="149"/>
      <c r="B8128" s="149"/>
      <c r="C8128" s="150"/>
      <c r="D8128" s="149"/>
      <c r="E8128" s="149"/>
      <c r="F8128" s="149"/>
      <c r="G8128" s="149"/>
      <c r="H8128" s="151"/>
      <c r="I8128" s="149"/>
      <c r="J8128" s="149"/>
      <c r="K8128" s="152"/>
      <c r="L8128" s="149"/>
      <c r="M8128" s="149"/>
      <c r="N8128" s="153"/>
      <c r="O8128" s="153"/>
      <c r="P8128" s="153"/>
    </row>
    <row r="8129" spans="1:16" x14ac:dyDescent="0.35">
      <c r="A8129" s="149"/>
      <c r="B8129" s="149"/>
      <c r="C8129" s="150"/>
      <c r="D8129" s="149"/>
      <c r="E8129" s="149"/>
      <c r="F8129" s="149"/>
      <c r="G8129" s="149"/>
      <c r="H8129" s="151"/>
      <c r="I8129" s="149"/>
      <c r="J8129" s="149"/>
      <c r="K8129" s="152"/>
      <c r="L8129" s="149"/>
      <c r="M8129" s="149"/>
      <c r="N8129" s="153"/>
      <c r="O8129" s="153"/>
      <c r="P8129" s="153"/>
    </row>
    <row r="8130" spans="1:16" x14ac:dyDescent="0.35">
      <c r="A8130" s="149"/>
      <c r="B8130" s="149"/>
      <c r="C8130" s="150"/>
      <c r="D8130" s="149"/>
      <c r="E8130" s="149"/>
      <c r="F8130" s="149"/>
      <c r="G8130" s="149"/>
      <c r="H8130" s="151"/>
      <c r="I8130" s="149"/>
      <c r="J8130" s="149"/>
      <c r="K8130" s="152"/>
      <c r="L8130" s="149"/>
      <c r="M8130" s="149"/>
      <c r="N8130" s="153"/>
      <c r="O8130" s="153"/>
      <c r="P8130" s="153"/>
    </row>
    <row r="8131" spans="1:16" x14ac:dyDescent="0.35">
      <c r="A8131" s="149"/>
      <c r="B8131" s="149"/>
      <c r="C8131" s="150"/>
      <c r="D8131" s="149"/>
      <c r="E8131" s="149"/>
      <c r="F8131" s="149"/>
      <c r="G8131" s="149"/>
      <c r="H8131" s="151"/>
      <c r="I8131" s="149"/>
      <c r="J8131" s="149"/>
      <c r="K8131" s="152"/>
      <c r="L8131" s="149"/>
      <c r="M8131" s="149"/>
      <c r="N8131" s="153"/>
      <c r="O8131" s="153"/>
      <c r="P8131" s="153"/>
    </row>
    <row r="8132" spans="1:16" x14ac:dyDescent="0.35">
      <c r="A8132" s="149"/>
      <c r="B8132" s="149"/>
      <c r="C8132" s="150"/>
      <c r="D8132" s="149"/>
      <c r="E8132" s="149"/>
      <c r="F8132" s="149"/>
      <c r="G8132" s="149"/>
      <c r="H8132" s="151"/>
      <c r="I8132" s="149"/>
      <c r="J8132" s="149"/>
      <c r="K8132" s="152"/>
      <c r="L8132" s="149"/>
      <c r="M8132" s="149"/>
      <c r="N8132" s="153"/>
      <c r="O8132" s="153"/>
      <c r="P8132" s="153"/>
    </row>
    <row r="8133" spans="1:16" x14ac:dyDescent="0.35">
      <c r="A8133" s="149"/>
      <c r="B8133" s="149"/>
      <c r="C8133" s="150"/>
      <c r="D8133" s="149"/>
      <c r="E8133" s="149"/>
      <c r="F8133" s="149"/>
      <c r="G8133" s="149"/>
      <c r="H8133" s="151"/>
      <c r="I8133" s="149"/>
      <c r="J8133" s="149"/>
      <c r="K8133" s="152"/>
      <c r="L8133" s="149"/>
      <c r="M8133" s="149"/>
      <c r="N8133" s="153"/>
      <c r="O8133" s="153"/>
      <c r="P8133" s="153"/>
    </row>
    <row r="8134" spans="1:16" x14ac:dyDescent="0.35">
      <c r="A8134" s="149"/>
      <c r="B8134" s="149"/>
      <c r="C8134" s="150"/>
      <c r="D8134" s="149"/>
      <c r="E8134" s="149"/>
      <c r="F8134" s="149"/>
      <c r="G8134" s="149"/>
      <c r="H8134" s="151"/>
      <c r="I8134" s="149"/>
      <c r="J8134" s="149"/>
      <c r="K8134" s="152"/>
      <c r="L8134" s="149"/>
      <c r="M8134" s="149"/>
      <c r="N8134" s="153"/>
      <c r="O8134" s="153"/>
      <c r="P8134" s="153"/>
    </row>
    <row r="8135" spans="1:16" x14ac:dyDescent="0.35">
      <c r="A8135" s="149"/>
      <c r="B8135" s="149"/>
      <c r="C8135" s="150"/>
      <c r="D8135" s="149"/>
      <c r="E8135" s="149"/>
      <c r="F8135" s="149"/>
      <c r="G8135" s="149"/>
      <c r="H8135" s="151"/>
      <c r="I8135" s="149"/>
      <c r="J8135" s="149"/>
      <c r="K8135" s="152"/>
      <c r="L8135" s="149"/>
      <c r="M8135" s="149"/>
      <c r="N8135" s="153"/>
      <c r="O8135" s="153"/>
      <c r="P8135" s="153"/>
    </row>
    <row r="8136" spans="1:16" x14ac:dyDescent="0.35">
      <c r="A8136" s="149"/>
      <c r="B8136" s="149"/>
      <c r="C8136" s="150"/>
      <c r="D8136" s="149"/>
      <c r="E8136" s="149"/>
      <c r="F8136" s="149"/>
      <c r="G8136" s="149"/>
      <c r="H8136" s="151"/>
      <c r="I8136" s="149"/>
      <c r="J8136" s="149"/>
      <c r="K8136" s="152"/>
      <c r="L8136" s="149"/>
      <c r="M8136" s="149"/>
      <c r="N8136" s="153"/>
      <c r="O8136" s="153"/>
      <c r="P8136" s="153"/>
    </row>
    <row r="8137" spans="1:16" x14ac:dyDescent="0.35">
      <c r="A8137" s="149"/>
      <c r="B8137" s="149"/>
      <c r="C8137" s="150"/>
      <c r="D8137" s="149"/>
      <c r="E8137" s="149"/>
      <c r="F8137" s="149"/>
      <c r="G8137" s="149"/>
      <c r="H8137" s="151"/>
      <c r="I8137" s="149"/>
      <c r="J8137" s="149"/>
      <c r="K8137" s="152"/>
      <c r="L8137" s="149"/>
      <c r="M8137" s="149"/>
      <c r="N8137" s="153"/>
      <c r="O8137" s="153"/>
      <c r="P8137" s="153"/>
    </row>
    <row r="8138" spans="1:16" x14ac:dyDescent="0.35">
      <c r="A8138" s="149"/>
      <c r="B8138" s="149"/>
      <c r="C8138" s="150"/>
      <c r="D8138" s="149"/>
      <c r="E8138" s="149"/>
      <c r="F8138" s="149"/>
      <c r="G8138" s="149"/>
      <c r="H8138" s="151"/>
      <c r="I8138" s="149"/>
      <c r="J8138" s="149"/>
      <c r="K8138" s="152"/>
      <c r="L8138" s="149"/>
      <c r="M8138" s="149"/>
      <c r="N8138" s="153"/>
      <c r="O8138" s="153"/>
      <c r="P8138" s="153"/>
    </row>
    <row r="8139" spans="1:16" x14ac:dyDescent="0.35">
      <c r="A8139" s="149"/>
      <c r="B8139" s="149"/>
      <c r="C8139" s="150"/>
      <c r="D8139" s="149"/>
      <c r="E8139" s="149"/>
      <c r="F8139" s="149"/>
      <c r="G8139" s="149"/>
      <c r="H8139" s="151"/>
      <c r="I8139" s="149"/>
      <c r="J8139" s="149"/>
      <c r="K8139" s="152"/>
      <c r="L8139" s="149"/>
      <c r="M8139" s="149"/>
      <c r="N8139" s="153"/>
      <c r="O8139" s="153"/>
      <c r="P8139" s="153"/>
    </row>
    <row r="8140" spans="1:16" x14ac:dyDescent="0.35">
      <c r="A8140" s="149"/>
      <c r="B8140" s="149"/>
      <c r="C8140" s="150"/>
      <c r="D8140" s="149"/>
      <c r="E8140" s="149"/>
      <c r="F8140" s="149"/>
      <c r="G8140" s="149"/>
      <c r="H8140" s="151"/>
      <c r="I8140" s="149"/>
      <c r="J8140" s="149"/>
      <c r="K8140" s="152"/>
      <c r="L8140" s="149"/>
      <c r="M8140" s="149"/>
      <c r="N8140" s="153"/>
      <c r="O8140" s="153"/>
      <c r="P8140" s="153"/>
    </row>
    <row r="8141" spans="1:16" x14ac:dyDescent="0.35">
      <c r="A8141" s="149"/>
      <c r="B8141" s="149"/>
      <c r="C8141" s="150"/>
      <c r="D8141" s="149"/>
      <c r="E8141" s="149"/>
      <c r="F8141" s="149"/>
      <c r="G8141" s="149"/>
      <c r="H8141" s="151"/>
      <c r="I8141" s="149"/>
      <c r="J8141" s="149"/>
      <c r="K8141" s="152"/>
      <c r="L8141" s="149"/>
      <c r="M8141" s="149"/>
      <c r="N8141" s="153"/>
      <c r="O8141" s="153"/>
      <c r="P8141" s="153"/>
    </row>
    <row r="8142" spans="1:16" x14ac:dyDescent="0.35">
      <c r="A8142" s="149"/>
      <c r="B8142" s="149"/>
      <c r="C8142" s="150"/>
      <c r="D8142" s="149"/>
      <c r="E8142" s="149"/>
      <c r="F8142" s="149"/>
      <c r="G8142" s="149"/>
      <c r="H8142" s="151"/>
      <c r="I8142" s="149"/>
      <c r="J8142" s="149"/>
      <c r="K8142" s="152"/>
      <c r="L8142" s="149"/>
      <c r="M8142" s="149"/>
      <c r="N8142" s="153"/>
      <c r="O8142" s="153"/>
      <c r="P8142" s="153"/>
    </row>
    <row r="8143" spans="1:16" x14ac:dyDescent="0.35">
      <c r="A8143" s="149"/>
      <c r="B8143" s="149"/>
      <c r="C8143" s="150"/>
      <c r="D8143" s="149"/>
      <c r="E8143" s="149"/>
      <c r="F8143" s="149"/>
      <c r="G8143" s="149"/>
      <c r="H8143" s="151"/>
      <c r="I8143" s="149"/>
      <c r="J8143" s="149"/>
      <c r="K8143" s="152"/>
      <c r="L8143" s="149"/>
      <c r="M8143" s="149"/>
      <c r="N8143" s="153"/>
      <c r="O8143" s="153"/>
      <c r="P8143" s="153"/>
    </row>
    <row r="8144" spans="1:16" x14ac:dyDescent="0.35">
      <c r="A8144" s="149"/>
      <c r="B8144" s="149"/>
      <c r="C8144" s="150"/>
      <c r="D8144" s="149"/>
      <c r="E8144" s="149"/>
      <c r="F8144" s="149"/>
      <c r="G8144" s="149"/>
      <c r="H8144" s="151"/>
      <c r="I8144" s="149"/>
      <c r="J8144" s="149"/>
      <c r="K8144" s="152"/>
      <c r="L8144" s="149"/>
      <c r="M8144" s="149"/>
      <c r="N8144" s="153"/>
      <c r="O8144" s="153"/>
      <c r="P8144" s="153"/>
    </row>
    <row r="8145" spans="1:16" x14ac:dyDescent="0.35">
      <c r="A8145" s="149"/>
      <c r="B8145" s="149"/>
      <c r="C8145" s="150"/>
      <c r="D8145" s="149"/>
      <c r="E8145" s="149"/>
      <c r="F8145" s="149"/>
      <c r="G8145" s="149"/>
      <c r="H8145" s="151"/>
      <c r="I8145" s="149"/>
      <c r="J8145" s="149"/>
      <c r="K8145" s="152"/>
      <c r="L8145" s="149"/>
      <c r="M8145" s="149"/>
      <c r="N8145" s="153"/>
      <c r="O8145" s="153"/>
      <c r="P8145" s="153"/>
    </row>
    <row r="8146" spans="1:16" x14ac:dyDescent="0.35">
      <c r="A8146" s="149"/>
      <c r="B8146" s="149"/>
      <c r="C8146" s="150"/>
      <c r="D8146" s="149"/>
      <c r="E8146" s="149"/>
      <c r="F8146" s="149"/>
      <c r="G8146" s="149"/>
      <c r="H8146" s="151"/>
      <c r="I8146" s="149"/>
      <c r="J8146" s="149"/>
      <c r="K8146" s="152"/>
      <c r="L8146" s="149"/>
      <c r="M8146" s="149"/>
      <c r="N8146" s="153"/>
      <c r="O8146" s="153"/>
      <c r="P8146" s="153"/>
    </row>
    <row r="8147" spans="1:16" x14ac:dyDescent="0.35">
      <c r="A8147" s="149"/>
      <c r="B8147" s="149"/>
      <c r="C8147" s="150"/>
      <c r="D8147" s="149"/>
      <c r="E8147" s="149"/>
      <c r="F8147" s="149"/>
      <c r="G8147" s="149"/>
      <c r="H8147" s="151"/>
      <c r="I8147" s="149"/>
      <c r="J8147" s="149"/>
      <c r="K8147" s="152"/>
      <c r="L8147" s="149"/>
      <c r="M8147" s="149"/>
      <c r="N8147" s="153"/>
      <c r="O8147" s="153"/>
      <c r="P8147" s="153"/>
    </row>
    <row r="8148" spans="1:16" x14ac:dyDescent="0.35">
      <c r="A8148" s="149"/>
      <c r="B8148" s="149"/>
      <c r="C8148" s="150"/>
      <c r="D8148" s="149"/>
      <c r="E8148" s="149"/>
      <c r="F8148" s="149"/>
      <c r="G8148" s="149"/>
      <c r="H8148" s="151"/>
      <c r="I8148" s="149"/>
      <c r="J8148" s="149"/>
      <c r="K8148" s="152"/>
      <c r="L8148" s="149"/>
      <c r="M8148" s="149"/>
      <c r="N8148" s="153"/>
      <c r="O8148" s="153"/>
      <c r="P8148" s="153"/>
    </row>
    <row r="8149" spans="1:16" x14ac:dyDescent="0.35">
      <c r="A8149" s="149"/>
      <c r="B8149" s="149"/>
      <c r="C8149" s="150"/>
      <c r="D8149" s="149"/>
      <c r="E8149" s="149"/>
      <c r="F8149" s="149"/>
      <c r="G8149" s="149"/>
      <c r="H8149" s="151"/>
      <c r="I8149" s="149"/>
      <c r="J8149" s="149"/>
      <c r="K8149" s="152"/>
      <c r="L8149" s="149"/>
      <c r="M8149" s="149"/>
      <c r="N8149" s="153"/>
      <c r="O8149" s="153"/>
      <c r="P8149" s="153"/>
    </row>
    <row r="8150" spans="1:16" x14ac:dyDescent="0.35">
      <c r="A8150" s="149"/>
      <c r="B8150" s="149"/>
      <c r="C8150" s="150"/>
      <c r="D8150" s="149"/>
      <c r="E8150" s="149"/>
      <c r="F8150" s="149"/>
      <c r="G8150" s="149"/>
      <c r="H8150" s="151"/>
      <c r="I8150" s="149"/>
      <c r="J8150" s="149"/>
      <c r="K8150" s="152"/>
      <c r="L8150" s="149"/>
      <c r="M8150" s="149"/>
      <c r="N8150" s="153"/>
      <c r="O8150" s="153"/>
      <c r="P8150" s="153"/>
    </row>
    <row r="8151" spans="1:16" x14ac:dyDescent="0.35">
      <c r="A8151" s="149"/>
      <c r="B8151" s="149"/>
      <c r="C8151" s="150"/>
      <c r="D8151" s="149"/>
      <c r="E8151" s="149"/>
      <c r="F8151" s="149"/>
      <c r="G8151" s="149"/>
      <c r="H8151" s="151"/>
      <c r="I8151" s="149"/>
      <c r="J8151" s="149"/>
      <c r="K8151" s="152"/>
      <c r="L8151" s="149"/>
      <c r="M8151" s="149"/>
      <c r="N8151" s="153"/>
      <c r="O8151" s="153"/>
      <c r="P8151" s="153"/>
    </row>
    <row r="8152" spans="1:16" x14ac:dyDescent="0.35">
      <c r="A8152" s="149"/>
      <c r="B8152" s="149"/>
      <c r="C8152" s="150"/>
      <c r="D8152" s="149"/>
      <c r="E8152" s="149"/>
      <c r="F8152" s="149"/>
      <c r="G8152" s="149"/>
      <c r="H8152" s="151"/>
      <c r="I8152" s="149"/>
      <c r="J8152" s="149"/>
      <c r="K8152" s="152"/>
      <c r="L8152" s="149"/>
      <c r="M8152" s="149"/>
      <c r="N8152" s="153"/>
      <c r="O8152" s="153"/>
      <c r="P8152" s="153"/>
    </row>
    <row r="8153" spans="1:16" x14ac:dyDescent="0.35">
      <c r="A8153" s="149"/>
      <c r="B8153" s="149"/>
      <c r="C8153" s="150"/>
      <c r="D8153" s="149"/>
      <c r="E8153" s="149"/>
      <c r="F8153" s="149"/>
      <c r="G8153" s="149"/>
      <c r="H8153" s="151"/>
      <c r="I8153" s="149"/>
      <c r="J8153" s="149"/>
      <c r="K8153" s="152"/>
      <c r="L8153" s="149"/>
      <c r="M8153" s="149"/>
      <c r="N8153" s="153"/>
      <c r="O8153" s="153"/>
      <c r="P8153" s="153"/>
    </row>
    <row r="8154" spans="1:16" x14ac:dyDescent="0.35">
      <c r="A8154" s="149"/>
      <c r="B8154" s="149"/>
      <c r="C8154" s="150"/>
      <c r="D8154" s="149"/>
      <c r="E8154" s="149"/>
      <c r="F8154" s="149"/>
      <c r="G8154" s="149"/>
      <c r="H8154" s="151"/>
      <c r="I8154" s="149"/>
      <c r="J8154" s="149"/>
      <c r="K8154" s="152"/>
      <c r="L8154" s="149"/>
      <c r="M8154" s="149"/>
      <c r="N8154" s="153"/>
      <c r="O8154" s="153"/>
      <c r="P8154" s="153"/>
    </row>
    <row r="8155" spans="1:16" x14ac:dyDescent="0.35">
      <c r="A8155" s="149"/>
      <c r="B8155" s="149"/>
      <c r="C8155" s="150"/>
      <c r="D8155" s="149"/>
      <c r="E8155" s="149"/>
      <c r="F8155" s="149"/>
      <c r="G8155" s="149"/>
      <c r="H8155" s="151"/>
      <c r="I8155" s="149"/>
      <c r="J8155" s="149"/>
      <c r="K8155" s="152"/>
      <c r="L8155" s="149"/>
      <c r="M8155" s="149"/>
      <c r="N8155" s="153"/>
      <c r="O8155" s="153"/>
      <c r="P8155" s="153"/>
    </row>
    <row r="8156" spans="1:16" x14ac:dyDescent="0.35">
      <c r="A8156" s="149"/>
      <c r="B8156" s="149"/>
      <c r="C8156" s="150"/>
      <c r="D8156" s="149"/>
      <c r="E8156" s="149"/>
      <c r="F8156" s="149"/>
      <c r="G8156" s="149"/>
      <c r="H8156" s="151"/>
      <c r="I8156" s="149"/>
      <c r="J8156" s="149"/>
      <c r="K8156" s="152"/>
      <c r="L8156" s="149"/>
      <c r="M8156" s="149"/>
      <c r="N8156" s="153"/>
      <c r="O8156" s="153"/>
      <c r="P8156" s="153"/>
    </row>
    <row r="8157" spans="1:16" x14ac:dyDescent="0.35">
      <c r="A8157" s="149"/>
      <c r="B8157" s="149"/>
      <c r="C8157" s="150"/>
      <c r="D8157" s="149"/>
      <c r="E8157" s="149"/>
      <c r="F8157" s="149"/>
      <c r="G8157" s="149"/>
      <c r="H8157" s="151"/>
      <c r="I8157" s="149"/>
      <c r="J8157" s="149"/>
      <c r="K8157" s="152"/>
      <c r="L8157" s="149"/>
      <c r="M8157" s="149"/>
      <c r="N8157" s="153"/>
      <c r="O8157" s="153"/>
      <c r="P8157" s="153"/>
    </row>
    <row r="8158" spans="1:16" x14ac:dyDescent="0.35">
      <c r="A8158" s="149"/>
      <c r="B8158" s="149"/>
      <c r="C8158" s="150"/>
      <c r="D8158" s="149"/>
      <c r="E8158" s="149"/>
      <c r="F8158" s="149"/>
      <c r="G8158" s="149"/>
      <c r="H8158" s="151"/>
      <c r="I8158" s="149"/>
      <c r="J8158" s="149"/>
      <c r="K8158" s="152"/>
      <c r="L8158" s="149"/>
      <c r="M8158" s="149"/>
      <c r="N8158" s="153"/>
      <c r="O8158" s="153"/>
      <c r="P8158" s="153"/>
    </row>
    <row r="8159" spans="1:16" x14ac:dyDescent="0.35">
      <c r="A8159" s="149"/>
      <c r="B8159" s="149"/>
      <c r="C8159" s="150"/>
      <c r="D8159" s="149"/>
      <c r="E8159" s="149"/>
      <c r="F8159" s="149"/>
      <c r="G8159" s="149"/>
      <c r="H8159" s="151"/>
      <c r="I8159" s="149"/>
      <c r="J8159" s="149"/>
      <c r="K8159" s="152"/>
      <c r="L8159" s="149"/>
      <c r="M8159" s="149"/>
      <c r="N8159" s="153"/>
      <c r="O8159" s="153"/>
      <c r="P8159" s="153"/>
    </row>
    <row r="8160" spans="1:16" x14ac:dyDescent="0.35">
      <c r="A8160" s="149"/>
      <c r="B8160" s="149"/>
      <c r="C8160" s="150"/>
      <c r="D8160" s="149"/>
      <c r="E8160" s="149"/>
      <c r="F8160" s="149"/>
      <c r="G8160" s="149"/>
      <c r="H8160" s="151"/>
      <c r="I8160" s="149"/>
      <c r="J8160" s="149"/>
      <c r="K8160" s="152"/>
      <c r="L8160" s="149"/>
      <c r="M8160" s="149"/>
      <c r="N8160" s="153"/>
      <c r="O8160" s="153"/>
      <c r="P8160" s="153"/>
    </row>
    <row r="8161" spans="1:16" x14ac:dyDescent="0.35">
      <c r="A8161" s="149"/>
      <c r="B8161" s="149"/>
      <c r="C8161" s="150"/>
      <c r="D8161" s="149"/>
      <c r="E8161" s="149"/>
      <c r="F8161" s="149"/>
      <c r="G8161" s="149"/>
      <c r="H8161" s="151"/>
      <c r="I8161" s="149"/>
      <c r="J8161" s="149"/>
      <c r="K8161" s="152"/>
      <c r="L8161" s="149"/>
      <c r="M8161" s="149"/>
      <c r="N8161" s="153"/>
      <c r="O8161" s="153"/>
      <c r="P8161" s="153"/>
    </row>
    <row r="8162" spans="1:16" x14ac:dyDescent="0.35">
      <c r="A8162" s="149"/>
      <c r="B8162" s="149"/>
      <c r="C8162" s="150"/>
      <c r="D8162" s="149"/>
      <c r="E8162" s="149"/>
      <c r="F8162" s="149"/>
      <c r="G8162" s="149"/>
      <c r="H8162" s="151"/>
      <c r="I8162" s="149"/>
      <c r="J8162" s="149"/>
      <c r="K8162" s="152"/>
      <c r="L8162" s="149"/>
      <c r="M8162" s="149"/>
      <c r="N8162" s="153"/>
      <c r="O8162" s="153"/>
      <c r="P8162" s="153"/>
    </row>
    <row r="8163" spans="1:16" x14ac:dyDescent="0.35">
      <c r="A8163" s="149"/>
      <c r="B8163" s="149"/>
      <c r="C8163" s="150"/>
      <c r="D8163" s="149"/>
      <c r="E8163" s="149"/>
      <c r="F8163" s="149"/>
      <c r="G8163" s="149"/>
      <c r="H8163" s="151"/>
      <c r="I8163" s="149"/>
      <c r="J8163" s="149"/>
      <c r="K8163" s="152"/>
      <c r="L8163" s="149"/>
      <c r="M8163" s="149"/>
      <c r="N8163" s="153"/>
      <c r="O8163" s="153"/>
      <c r="P8163" s="153"/>
    </row>
    <row r="8164" spans="1:16" x14ac:dyDescent="0.35">
      <c r="A8164" s="149"/>
      <c r="B8164" s="149"/>
      <c r="C8164" s="150"/>
      <c r="D8164" s="149"/>
      <c r="E8164" s="149"/>
      <c r="F8164" s="149"/>
      <c r="G8164" s="149"/>
      <c r="H8164" s="151"/>
      <c r="I8164" s="149"/>
      <c r="J8164" s="149"/>
      <c r="K8164" s="152"/>
      <c r="L8164" s="149"/>
      <c r="M8164" s="149"/>
      <c r="N8164" s="153"/>
      <c r="O8164" s="153"/>
      <c r="P8164" s="153"/>
    </row>
    <row r="8165" spans="1:16" x14ac:dyDescent="0.35">
      <c r="A8165" s="149"/>
      <c r="B8165" s="149"/>
      <c r="C8165" s="150"/>
      <c r="D8165" s="149"/>
      <c r="E8165" s="149"/>
      <c r="F8165" s="149"/>
      <c r="G8165" s="149"/>
      <c r="H8165" s="151"/>
      <c r="I8165" s="149"/>
      <c r="J8165" s="149"/>
      <c r="K8165" s="152"/>
      <c r="L8165" s="149"/>
      <c r="M8165" s="149"/>
      <c r="N8165" s="153"/>
      <c r="O8165" s="153"/>
      <c r="P8165" s="153"/>
    </row>
    <row r="8166" spans="1:16" x14ac:dyDescent="0.35">
      <c r="A8166" s="149"/>
      <c r="B8166" s="149"/>
      <c r="C8166" s="150"/>
      <c r="D8166" s="149"/>
      <c r="E8166" s="149"/>
      <c r="F8166" s="149"/>
      <c r="G8166" s="149"/>
      <c r="H8166" s="151"/>
      <c r="I8166" s="149"/>
      <c r="J8166" s="149"/>
      <c r="K8166" s="152"/>
      <c r="L8166" s="149"/>
      <c r="M8166" s="149"/>
      <c r="N8166" s="153"/>
      <c r="O8166" s="153"/>
      <c r="P8166" s="153"/>
    </row>
    <row r="8167" spans="1:16" x14ac:dyDescent="0.35">
      <c r="A8167" s="149"/>
      <c r="B8167" s="149"/>
      <c r="C8167" s="150"/>
      <c r="D8167" s="149"/>
      <c r="E8167" s="149"/>
      <c r="F8167" s="149"/>
      <c r="G8167" s="149"/>
      <c r="H8167" s="151"/>
      <c r="I8167" s="149"/>
      <c r="J8167" s="149"/>
      <c r="K8167" s="152"/>
      <c r="L8167" s="149"/>
      <c r="M8167" s="149"/>
      <c r="N8167" s="153"/>
      <c r="O8167" s="153"/>
      <c r="P8167" s="153"/>
    </row>
    <row r="8168" spans="1:16" x14ac:dyDescent="0.35">
      <c r="A8168" s="149"/>
      <c r="B8168" s="149"/>
      <c r="C8168" s="150"/>
      <c r="D8168" s="149"/>
      <c r="E8168" s="149"/>
      <c r="F8168" s="149"/>
      <c r="G8168" s="149"/>
      <c r="H8168" s="151"/>
      <c r="I8168" s="149"/>
      <c r="J8168" s="149"/>
      <c r="K8168" s="152"/>
      <c r="L8168" s="149"/>
      <c r="M8168" s="149"/>
      <c r="N8168" s="153"/>
      <c r="O8168" s="153"/>
      <c r="P8168" s="153"/>
    </row>
    <row r="8169" spans="1:16" x14ac:dyDescent="0.35">
      <c r="A8169" s="149"/>
      <c r="B8169" s="149"/>
      <c r="C8169" s="150"/>
      <c r="D8169" s="149"/>
      <c r="E8169" s="149"/>
      <c r="F8169" s="149"/>
      <c r="G8169" s="149"/>
      <c r="H8169" s="151"/>
      <c r="I8169" s="149"/>
      <c r="J8169" s="149"/>
      <c r="K8169" s="152"/>
      <c r="L8169" s="149"/>
      <c r="M8169" s="149"/>
      <c r="N8169" s="153"/>
      <c r="O8169" s="153"/>
      <c r="P8169" s="153"/>
    </row>
    <row r="8170" spans="1:16" x14ac:dyDescent="0.35">
      <c r="A8170" s="149"/>
      <c r="B8170" s="149"/>
      <c r="C8170" s="150"/>
      <c r="D8170" s="149"/>
      <c r="E8170" s="149"/>
      <c r="F8170" s="149"/>
      <c r="G8170" s="149"/>
      <c r="H8170" s="151"/>
      <c r="I8170" s="149"/>
      <c r="J8170" s="149"/>
      <c r="K8170" s="152"/>
      <c r="L8170" s="149"/>
      <c r="M8170" s="149"/>
      <c r="N8170" s="153"/>
      <c r="O8170" s="153"/>
      <c r="P8170" s="153"/>
    </row>
    <row r="8171" spans="1:16" x14ac:dyDescent="0.35">
      <c r="A8171" s="149"/>
      <c r="B8171" s="149"/>
      <c r="C8171" s="150"/>
      <c r="D8171" s="149"/>
      <c r="E8171" s="149"/>
      <c r="F8171" s="149"/>
      <c r="G8171" s="149"/>
      <c r="H8171" s="151"/>
      <c r="I8171" s="149"/>
      <c r="J8171" s="149"/>
      <c r="K8171" s="152"/>
      <c r="L8171" s="149"/>
      <c r="M8171" s="149"/>
      <c r="N8171" s="153"/>
      <c r="O8171" s="153"/>
      <c r="P8171" s="153"/>
    </row>
    <row r="8172" spans="1:16" x14ac:dyDescent="0.35">
      <c r="A8172" s="149"/>
      <c r="B8172" s="149"/>
      <c r="C8172" s="150"/>
      <c r="D8172" s="149"/>
      <c r="E8172" s="149"/>
      <c r="F8172" s="149"/>
      <c r="G8172" s="149"/>
      <c r="H8172" s="151"/>
      <c r="I8172" s="149"/>
      <c r="J8172" s="149"/>
      <c r="K8172" s="152"/>
      <c r="L8172" s="149"/>
      <c r="M8172" s="149"/>
      <c r="N8172" s="153"/>
      <c r="O8172" s="153"/>
      <c r="P8172" s="153"/>
    </row>
    <row r="8173" spans="1:16" x14ac:dyDescent="0.35">
      <c r="A8173" s="149"/>
      <c r="B8173" s="149"/>
      <c r="C8173" s="150"/>
      <c r="D8173" s="149"/>
      <c r="E8173" s="149"/>
      <c r="F8173" s="149"/>
      <c r="G8173" s="149"/>
      <c r="H8173" s="151"/>
      <c r="I8173" s="149"/>
      <c r="J8173" s="149"/>
      <c r="K8173" s="152"/>
      <c r="L8173" s="149"/>
      <c r="M8173" s="149"/>
      <c r="N8173" s="153"/>
      <c r="O8173" s="153"/>
      <c r="P8173" s="153"/>
    </row>
    <row r="8174" spans="1:16" x14ac:dyDescent="0.35">
      <c r="A8174" s="149"/>
      <c r="B8174" s="149"/>
      <c r="C8174" s="150"/>
      <c r="D8174" s="149"/>
      <c r="E8174" s="149"/>
      <c r="F8174" s="149"/>
      <c r="G8174" s="149"/>
      <c r="H8174" s="151"/>
      <c r="I8174" s="149"/>
      <c r="J8174" s="149"/>
      <c r="K8174" s="152"/>
      <c r="L8174" s="149"/>
      <c r="M8174" s="149"/>
      <c r="N8174" s="153"/>
      <c r="O8174" s="153"/>
      <c r="P8174" s="153"/>
    </row>
    <row r="8175" spans="1:16" x14ac:dyDescent="0.35">
      <c r="A8175" s="149"/>
      <c r="B8175" s="149"/>
      <c r="C8175" s="150"/>
      <c r="D8175" s="149"/>
      <c r="E8175" s="149"/>
      <c r="F8175" s="149"/>
      <c r="G8175" s="149"/>
      <c r="H8175" s="151"/>
      <c r="I8175" s="149"/>
      <c r="J8175" s="149"/>
      <c r="K8175" s="152"/>
      <c r="L8175" s="149"/>
      <c r="M8175" s="149"/>
      <c r="N8175" s="153"/>
      <c r="O8175" s="153"/>
      <c r="P8175" s="153"/>
    </row>
    <row r="8176" spans="1:16" x14ac:dyDescent="0.35">
      <c r="A8176" s="149"/>
      <c r="B8176" s="149"/>
      <c r="C8176" s="150"/>
      <c r="D8176" s="149"/>
      <c r="E8176" s="149"/>
      <c r="F8176" s="149"/>
      <c r="G8176" s="149"/>
      <c r="H8176" s="151"/>
      <c r="I8176" s="149"/>
      <c r="J8176" s="149"/>
      <c r="K8176" s="152"/>
      <c r="L8176" s="149"/>
      <c r="M8176" s="149"/>
      <c r="N8176" s="153"/>
      <c r="O8176" s="153"/>
      <c r="P8176" s="153"/>
    </row>
    <row r="8177" spans="1:16" x14ac:dyDescent="0.35">
      <c r="A8177" s="149"/>
      <c r="B8177" s="149"/>
      <c r="C8177" s="150"/>
      <c r="D8177" s="149"/>
      <c r="E8177" s="149"/>
      <c r="F8177" s="149"/>
      <c r="G8177" s="149"/>
      <c r="H8177" s="151"/>
      <c r="I8177" s="149"/>
      <c r="J8177" s="149"/>
      <c r="K8177" s="152"/>
      <c r="L8177" s="149"/>
      <c r="M8177" s="149"/>
      <c r="N8177" s="153"/>
      <c r="O8177" s="153"/>
      <c r="P8177" s="153"/>
    </row>
    <row r="8178" spans="1:16" x14ac:dyDescent="0.35">
      <c r="A8178" s="149"/>
      <c r="B8178" s="149"/>
      <c r="C8178" s="150"/>
      <c r="D8178" s="149"/>
      <c r="E8178" s="149"/>
      <c r="F8178" s="149"/>
      <c r="G8178" s="149"/>
      <c r="H8178" s="151"/>
      <c r="I8178" s="149"/>
      <c r="J8178" s="149"/>
      <c r="K8178" s="152"/>
      <c r="L8178" s="149"/>
      <c r="M8178" s="149"/>
      <c r="N8178" s="153"/>
      <c r="O8178" s="153"/>
      <c r="P8178" s="153"/>
    </row>
    <row r="8179" spans="1:16" x14ac:dyDescent="0.35">
      <c r="A8179" s="149"/>
      <c r="B8179" s="149"/>
      <c r="C8179" s="150"/>
      <c r="D8179" s="149"/>
      <c r="E8179" s="149"/>
      <c r="F8179" s="149"/>
      <c r="G8179" s="149"/>
      <c r="H8179" s="151"/>
      <c r="I8179" s="149"/>
      <c r="J8179" s="149"/>
      <c r="K8179" s="152"/>
      <c r="L8179" s="149"/>
      <c r="M8179" s="149"/>
      <c r="N8179" s="153"/>
      <c r="O8179" s="153"/>
      <c r="P8179" s="153"/>
    </row>
    <row r="8180" spans="1:16" x14ac:dyDescent="0.35">
      <c r="A8180" s="149"/>
      <c r="B8180" s="149"/>
      <c r="C8180" s="150"/>
      <c r="D8180" s="149"/>
      <c r="E8180" s="149"/>
      <c r="F8180" s="149"/>
      <c r="G8180" s="149"/>
      <c r="H8180" s="151"/>
      <c r="I8180" s="149"/>
      <c r="J8180" s="149"/>
      <c r="K8180" s="152"/>
      <c r="L8180" s="149"/>
      <c r="M8180" s="149"/>
      <c r="N8180" s="153"/>
      <c r="O8180" s="153"/>
      <c r="P8180" s="153"/>
    </row>
    <row r="8181" spans="1:16" x14ac:dyDescent="0.35">
      <c r="A8181" s="149"/>
      <c r="B8181" s="149"/>
      <c r="C8181" s="150"/>
      <c r="D8181" s="149"/>
      <c r="E8181" s="149"/>
      <c r="F8181" s="149"/>
      <c r="G8181" s="149"/>
      <c r="H8181" s="151"/>
      <c r="I8181" s="149"/>
      <c r="J8181" s="149"/>
      <c r="K8181" s="152"/>
      <c r="L8181" s="149"/>
      <c r="M8181" s="149"/>
      <c r="N8181" s="153"/>
      <c r="O8181" s="153"/>
      <c r="P8181" s="153"/>
    </row>
    <row r="8182" spans="1:16" x14ac:dyDescent="0.35">
      <c r="A8182" s="149"/>
      <c r="B8182" s="149"/>
      <c r="C8182" s="150"/>
      <c r="D8182" s="149"/>
      <c r="E8182" s="149"/>
      <c r="F8182" s="149"/>
      <c r="G8182" s="149"/>
      <c r="H8182" s="151"/>
      <c r="I8182" s="149"/>
      <c r="J8182" s="149"/>
      <c r="K8182" s="152"/>
      <c r="L8182" s="149"/>
      <c r="M8182" s="149"/>
      <c r="N8182" s="153"/>
      <c r="O8182" s="153"/>
      <c r="P8182" s="153"/>
    </row>
    <row r="8183" spans="1:16" x14ac:dyDescent="0.35">
      <c r="A8183" s="149"/>
      <c r="B8183" s="149"/>
      <c r="C8183" s="150"/>
      <c r="D8183" s="149"/>
      <c r="E8183" s="149"/>
      <c r="F8183" s="149"/>
      <c r="G8183" s="149"/>
      <c r="H8183" s="151"/>
      <c r="I8183" s="149"/>
      <c r="J8183" s="149"/>
      <c r="K8183" s="152"/>
      <c r="L8183" s="149"/>
      <c r="M8183" s="149"/>
      <c r="N8183" s="153"/>
      <c r="O8183" s="153"/>
      <c r="P8183" s="153"/>
    </row>
    <row r="8184" spans="1:16" x14ac:dyDescent="0.35">
      <c r="A8184" s="149"/>
      <c r="B8184" s="149"/>
      <c r="C8184" s="150"/>
      <c r="D8184" s="149"/>
      <c r="E8184" s="149"/>
      <c r="F8184" s="149"/>
      <c r="G8184" s="149"/>
      <c r="H8184" s="151"/>
      <c r="I8184" s="149"/>
      <c r="J8184" s="149"/>
      <c r="K8184" s="152"/>
      <c r="L8184" s="149"/>
      <c r="M8184" s="149"/>
      <c r="N8184" s="153"/>
      <c r="O8184" s="153"/>
      <c r="P8184" s="153"/>
    </row>
    <row r="8185" spans="1:16" x14ac:dyDescent="0.35">
      <c r="A8185" s="149"/>
      <c r="B8185" s="149"/>
      <c r="C8185" s="150"/>
      <c r="D8185" s="149"/>
      <c r="E8185" s="149"/>
      <c r="F8185" s="149"/>
      <c r="G8185" s="149"/>
      <c r="H8185" s="151"/>
      <c r="I8185" s="149"/>
      <c r="J8185" s="149"/>
      <c r="K8185" s="152"/>
      <c r="L8185" s="149"/>
      <c r="M8185" s="149"/>
      <c r="N8185" s="153"/>
      <c r="O8185" s="153"/>
      <c r="P8185" s="153"/>
    </row>
    <row r="8186" spans="1:16" x14ac:dyDescent="0.35">
      <c r="A8186" s="149"/>
      <c r="B8186" s="149"/>
      <c r="C8186" s="150"/>
      <c r="D8186" s="149"/>
      <c r="E8186" s="149"/>
      <c r="F8186" s="149"/>
      <c r="G8186" s="149"/>
      <c r="H8186" s="151"/>
      <c r="I8186" s="149"/>
      <c r="J8186" s="149"/>
      <c r="K8186" s="152"/>
      <c r="L8186" s="149"/>
      <c r="M8186" s="149"/>
      <c r="N8186" s="153"/>
      <c r="O8186" s="153"/>
      <c r="P8186" s="153"/>
    </row>
    <row r="8187" spans="1:16" x14ac:dyDescent="0.35">
      <c r="A8187" s="149"/>
      <c r="B8187" s="149"/>
      <c r="C8187" s="150"/>
      <c r="D8187" s="149"/>
      <c r="E8187" s="149"/>
      <c r="F8187" s="149"/>
      <c r="G8187" s="149"/>
      <c r="H8187" s="151"/>
      <c r="I8187" s="149"/>
      <c r="J8187" s="149"/>
      <c r="K8187" s="152"/>
      <c r="L8187" s="149"/>
      <c r="M8187" s="149"/>
      <c r="N8187" s="153"/>
      <c r="O8187" s="153"/>
      <c r="P8187" s="153"/>
    </row>
    <row r="8188" spans="1:16" x14ac:dyDescent="0.35">
      <c r="A8188" s="149"/>
      <c r="B8188" s="149"/>
      <c r="C8188" s="150"/>
      <c r="D8188" s="149"/>
      <c r="E8188" s="149"/>
      <c r="F8188" s="149"/>
      <c r="G8188" s="149"/>
      <c r="H8188" s="151"/>
      <c r="I8188" s="149"/>
      <c r="J8188" s="149"/>
      <c r="K8188" s="152"/>
      <c r="L8188" s="149"/>
      <c r="M8188" s="149"/>
      <c r="N8188" s="153"/>
      <c r="O8188" s="153"/>
      <c r="P8188" s="153"/>
    </row>
    <row r="8189" spans="1:16" x14ac:dyDescent="0.35">
      <c r="A8189" s="149"/>
      <c r="B8189" s="149"/>
      <c r="C8189" s="150"/>
      <c r="D8189" s="149"/>
      <c r="E8189" s="149"/>
      <c r="F8189" s="149"/>
      <c r="G8189" s="149"/>
      <c r="H8189" s="151"/>
      <c r="I8189" s="149"/>
      <c r="J8189" s="149"/>
      <c r="K8189" s="152"/>
      <c r="L8189" s="149"/>
      <c r="M8189" s="149"/>
      <c r="N8189" s="153"/>
      <c r="O8189" s="153"/>
      <c r="P8189" s="153"/>
    </row>
    <row r="8190" spans="1:16" x14ac:dyDescent="0.35">
      <c r="A8190" s="149"/>
      <c r="B8190" s="149"/>
      <c r="C8190" s="150"/>
      <c r="D8190" s="149"/>
      <c r="E8190" s="149"/>
      <c r="F8190" s="149"/>
      <c r="G8190" s="149"/>
      <c r="H8190" s="151"/>
      <c r="I8190" s="149"/>
      <c r="J8190" s="149"/>
      <c r="K8190" s="152"/>
      <c r="L8190" s="149"/>
      <c r="M8190" s="149"/>
      <c r="N8190" s="153"/>
      <c r="O8190" s="153"/>
      <c r="P8190" s="153"/>
    </row>
    <row r="8191" spans="1:16" x14ac:dyDescent="0.35">
      <c r="A8191" s="149"/>
      <c r="B8191" s="149"/>
      <c r="C8191" s="150"/>
      <c r="D8191" s="149"/>
      <c r="E8191" s="149"/>
      <c r="F8191" s="149"/>
      <c r="G8191" s="149"/>
      <c r="H8191" s="151"/>
      <c r="I8191" s="149"/>
      <c r="J8191" s="149"/>
      <c r="K8191" s="152"/>
      <c r="L8191" s="149"/>
      <c r="M8191" s="149"/>
      <c r="N8191" s="153"/>
      <c r="O8191" s="153"/>
      <c r="P8191" s="153"/>
    </row>
    <row r="8192" spans="1:16" x14ac:dyDescent="0.35">
      <c r="A8192" s="149"/>
      <c r="B8192" s="149"/>
      <c r="C8192" s="150"/>
      <c r="D8192" s="149"/>
      <c r="E8192" s="149"/>
      <c r="F8192" s="149"/>
      <c r="G8192" s="149"/>
      <c r="H8192" s="151"/>
      <c r="I8192" s="149"/>
      <c r="J8192" s="149"/>
      <c r="K8192" s="152"/>
      <c r="L8192" s="149"/>
      <c r="M8192" s="149"/>
      <c r="N8192" s="153"/>
      <c r="O8192" s="153"/>
      <c r="P8192" s="153"/>
    </row>
    <row r="8193" spans="1:16" x14ac:dyDescent="0.35">
      <c r="A8193" s="149"/>
      <c r="B8193" s="149"/>
      <c r="C8193" s="150"/>
      <c r="D8193" s="149"/>
      <c r="E8193" s="149"/>
      <c r="F8193" s="149"/>
      <c r="G8193" s="149"/>
      <c r="H8193" s="151"/>
      <c r="I8193" s="149"/>
      <c r="J8193" s="149"/>
      <c r="K8193" s="152"/>
      <c r="L8193" s="149"/>
      <c r="M8193" s="149"/>
      <c r="N8193" s="153"/>
      <c r="O8193" s="153"/>
      <c r="P8193" s="153"/>
    </row>
    <row r="8194" spans="1:16" x14ac:dyDescent="0.35">
      <c r="A8194" s="149"/>
      <c r="B8194" s="149"/>
      <c r="C8194" s="150"/>
      <c r="D8194" s="149"/>
      <c r="E8194" s="149"/>
      <c r="F8194" s="149"/>
      <c r="G8194" s="149"/>
      <c r="H8194" s="151"/>
      <c r="I8194" s="149"/>
      <c r="J8194" s="149"/>
      <c r="K8194" s="152"/>
      <c r="L8194" s="149"/>
      <c r="M8194" s="149"/>
      <c r="N8194" s="153"/>
      <c r="O8194" s="153"/>
      <c r="P8194" s="153"/>
    </row>
    <row r="8195" spans="1:16" x14ac:dyDescent="0.35">
      <c r="A8195" s="149"/>
      <c r="B8195" s="149"/>
      <c r="C8195" s="150"/>
      <c r="D8195" s="149"/>
      <c r="E8195" s="149"/>
      <c r="F8195" s="149"/>
      <c r="G8195" s="149"/>
      <c r="H8195" s="151"/>
      <c r="I8195" s="149"/>
      <c r="J8195" s="149"/>
      <c r="K8195" s="152"/>
      <c r="L8195" s="149"/>
      <c r="M8195" s="149"/>
      <c r="N8195" s="153"/>
      <c r="O8195" s="153"/>
      <c r="P8195" s="153"/>
    </row>
    <row r="8196" spans="1:16" x14ac:dyDescent="0.35">
      <c r="A8196" s="149"/>
      <c r="B8196" s="149"/>
      <c r="C8196" s="150"/>
      <c r="D8196" s="149"/>
      <c r="E8196" s="149"/>
      <c r="F8196" s="149"/>
      <c r="G8196" s="149"/>
      <c r="H8196" s="151"/>
      <c r="I8196" s="149"/>
      <c r="J8196" s="149"/>
      <c r="K8196" s="152"/>
      <c r="L8196" s="149"/>
      <c r="M8196" s="149"/>
      <c r="N8196" s="153"/>
      <c r="O8196" s="153"/>
      <c r="P8196" s="153"/>
    </row>
    <row r="8197" spans="1:16" x14ac:dyDescent="0.35">
      <c r="A8197" s="149"/>
      <c r="B8197" s="149"/>
      <c r="C8197" s="150"/>
      <c r="D8197" s="149"/>
      <c r="E8197" s="149"/>
      <c r="F8197" s="149"/>
      <c r="G8197" s="149"/>
      <c r="H8197" s="151"/>
      <c r="I8197" s="149"/>
      <c r="J8197" s="149"/>
      <c r="K8197" s="152"/>
      <c r="L8197" s="149"/>
      <c r="M8197" s="149"/>
      <c r="N8197" s="153"/>
      <c r="O8197" s="153"/>
      <c r="P8197" s="153"/>
    </row>
    <row r="8198" spans="1:16" x14ac:dyDescent="0.35">
      <c r="A8198" s="149"/>
      <c r="B8198" s="149"/>
      <c r="C8198" s="150"/>
      <c r="D8198" s="149"/>
      <c r="E8198" s="149"/>
      <c r="F8198" s="149"/>
      <c r="G8198" s="149"/>
      <c r="H8198" s="151"/>
      <c r="I8198" s="149"/>
      <c r="J8198" s="149"/>
      <c r="K8198" s="152"/>
      <c r="L8198" s="149"/>
      <c r="M8198" s="149"/>
      <c r="N8198" s="153"/>
      <c r="O8198" s="153"/>
      <c r="P8198" s="153"/>
    </row>
    <row r="8199" spans="1:16" x14ac:dyDescent="0.35">
      <c r="A8199" s="149"/>
      <c r="B8199" s="149"/>
      <c r="C8199" s="150"/>
      <c r="D8199" s="149"/>
      <c r="E8199" s="149"/>
      <c r="F8199" s="149"/>
      <c r="G8199" s="149"/>
      <c r="H8199" s="151"/>
      <c r="I8199" s="149"/>
      <c r="J8199" s="149"/>
      <c r="K8199" s="152"/>
      <c r="L8199" s="149"/>
      <c r="M8199" s="149"/>
      <c r="N8199" s="153"/>
      <c r="O8199" s="153"/>
      <c r="P8199" s="153"/>
    </row>
    <row r="8200" spans="1:16" x14ac:dyDescent="0.35">
      <c r="A8200" s="149"/>
      <c r="B8200" s="149"/>
      <c r="C8200" s="150"/>
      <c r="D8200" s="149"/>
      <c r="E8200" s="149"/>
      <c r="F8200" s="149"/>
      <c r="G8200" s="149"/>
      <c r="H8200" s="151"/>
      <c r="I8200" s="149"/>
      <c r="J8200" s="149"/>
      <c r="K8200" s="152"/>
      <c r="L8200" s="149"/>
      <c r="M8200" s="149"/>
      <c r="N8200" s="153"/>
      <c r="O8200" s="153"/>
      <c r="P8200" s="153"/>
    </row>
    <row r="8201" spans="1:16" x14ac:dyDescent="0.35">
      <c r="A8201" s="149"/>
      <c r="B8201" s="149"/>
      <c r="C8201" s="150"/>
      <c r="D8201" s="149"/>
      <c r="E8201" s="149"/>
      <c r="F8201" s="149"/>
      <c r="G8201" s="149"/>
      <c r="H8201" s="151"/>
      <c r="I8201" s="149"/>
      <c r="J8201" s="149"/>
      <c r="K8201" s="152"/>
      <c r="L8201" s="149"/>
      <c r="M8201" s="149"/>
      <c r="N8201" s="153"/>
      <c r="O8201" s="153"/>
      <c r="P8201" s="153"/>
    </row>
    <row r="8202" spans="1:16" x14ac:dyDescent="0.35">
      <c r="A8202" s="149"/>
      <c r="B8202" s="149"/>
      <c r="C8202" s="150"/>
      <c r="D8202" s="149"/>
      <c r="E8202" s="149"/>
      <c r="F8202" s="149"/>
      <c r="G8202" s="149"/>
      <c r="H8202" s="151"/>
      <c r="I8202" s="149"/>
      <c r="J8202" s="149"/>
      <c r="K8202" s="152"/>
      <c r="L8202" s="149"/>
      <c r="M8202" s="149"/>
      <c r="N8202" s="153"/>
      <c r="O8202" s="153"/>
      <c r="P8202" s="153"/>
    </row>
    <row r="8203" spans="1:16" x14ac:dyDescent="0.35">
      <c r="A8203" s="149"/>
      <c r="B8203" s="149"/>
      <c r="C8203" s="150"/>
      <c r="D8203" s="149"/>
      <c r="E8203" s="149"/>
      <c r="F8203" s="149"/>
      <c r="G8203" s="149"/>
      <c r="H8203" s="151"/>
      <c r="I8203" s="149"/>
      <c r="J8203" s="149"/>
      <c r="K8203" s="152"/>
      <c r="L8203" s="149"/>
      <c r="M8203" s="149"/>
      <c r="N8203" s="153"/>
      <c r="O8203" s="153"/>
      <c r="P8203" s="153"/>
    </row>
    <row r="8204" spans="1:16" x14ac:dyDescent="0.35">
      <c r="A8204" s="149"/>
      <c r="B8204" s="149"/>
      <c r="C8204" s="150"/>
      <c r="D8204" s="149"/>
      <c r="E8204" s="149"/>
      <c r="F8204" s="149"/>
      <c r="G8204" s="149"/>
      <c r="H8204" s="151"/>
      <c r="I8204" s="149"/>
      <c r="J8204" s="149"/>
      <c r="K8204" s="152"/>
      <c r="L8204" s="149"/>
      <c r="M8204" s="149"/>
      <c r="N8204" s="153"/>
      <c r="O8204" s="153"/>
      <c r="P8204" s="153"/>
    </row>
    <row r="8205" spans="1:16" x14ac:dyDescent="0.35">
      <c r="A8205" s="149"/>
      <c r="B8205" s="149"/>
      <c r="C8205" s="150"/>
      <c r="D8205" s="149"/>
      <c r="E8205" s="149"/>
      <c r="F8205" s="149"/>
      <c r="G8205" s="149"/>
      <c r="H8205" s="151"/>
      <c r="I8205" s="149"/>
      <c r="J8205" s="149"/>
      <c r="K8205" s="152"/>
      <c r="L8205" s="149"/>
      <c r="M8205" s="149"/>
      <c r="N8205" s="153"/>
      <c r="O8205" s="153"/>
      <c r="P8205" s="153"/>
    </row>
    <row r="8206" spans="1:16" x14ac:dyDescent="0.35">
      <c r="A8206" s="149"/>
      <c r="B8206" s="149"/>
      <c r="C8206" s="150"/>
      <c r="D8206" s="149"/>
      <c r="E8206" s="149"/>
      <c r="F8206" s="149"/>
      <c r="G8206" s="149"/>
      <c r="H8206" s="151"/>
      <c r="I8206" s="149"/>
      <c r="J8206" s="149"/>
      <c r="K8206" s="152"/>
      <c r="L8206" s="149"/>
      <c r="M8206" s="149"/>
      <c r="N8206" s="153"/>
      <c r="O8206" s="153"/>
      <c r="P8206" s="153"/>
    </row>
    <row r="8207" spans="1:16" x14ac:dyDescent="0.35">
      <c r="A8207" s="149"/>
      <c r="B8207" s="149"/>
      <c r="C8207" s="150"/>
      <c r="D8207" s="149"/>
      <c r="E8207" s="149"/>
      <c r="F8207" s="149"/>
      <c r="G8207" s="149"/>
      <c r="H8207" s="151"/>
      <c r="I8207" s="149"/>
      <c r="J8207" s="149"/>
      <c r="K8207" s="152"/>
      <c r="L8207" s="149"/>
      <c r="M8207" s="149"/>
      <c r="N8207" s="153"/>
      <c r="O8207" s="153"/>
      <c r="P8207" s="153"/>
    </row>
    <row r="8208" spans="1:16" x14ac:dyDescent="0.35">
      <c r="A8208" s="149"/>
      <c r="B8208" s="149"/>
      <c r="C8208" s="150"/>
      <c r="D8208" s="149"/>
      <c r="E8208" s="149"/>
      <c r="F8208" s="149"/>
      <c r="G8208" s="149"/>
      <c r="H8208" s="151"/>
      <c r="I8208" s="149"/>
      <c r="J8208" s="149"/>
      <c r="K8208" s="152"/>
      <c r="L8208" s="149"/>
      <c r="M8208" s="149"/>
      <c r="N8208" s="153"/>
      <c r="O8208" s="153"/>
      <c r="P8208" s="153"/>
    </row>
    <row r="8209" spans="1:16" x14ac:dyDescent="0.35">
      <c r="A8209" s="149"/>
      <c r="B8209" s="149"/>
      <c r="C8209" s="150"/>
      <c r="D8209" s="149"/>
      <c r="E8209" s="149"/>
      <c r="F8209" s="149"/>
      <c r="G8209" s="149"/>
      <c r="H8209" s="151"/>
      <c r="I8209" s="149"/>
      <c r="J8209" s="149"/>
      <c r="K8209" s="152"/>
      <c r="L8209" s="149"/>
      <c r="M8209" s="149"/>
      <c r="N8209" s="153"/>
      <c r="O8209" s="153"/>
      <c r="P8209" s="153"/>
    </row>
    <row r="8210" spans="1:16" x14ac:dyDescent="0.35">
      <c r="A8210" s="149"/>
      <c r="B8210" s="149"/>
      <c r="C8210" s="150"/>
      <c r="D8210" s="149"/>
      <c r="E8210" s="149"/>
      <c r="F8210" s="149"/>
      <c r="G8210" s="149"/>
      <c r="H8210" s="151"/>
      <c r="I8210" s="149"/>
      <c r="J8210" s="149"/>
      <c r="K8210" s="152"/>
      <c r="L8210" s="149"/>
      <c r="M8210" s="149"/>
      <c r="N8210" s="153"/>
      <c r="O8210" s="153"/>
      <c r="P8210" s="153"/>
    </row>
    <row r="8211" spans="1:16" x14ac:dyDescent="0.35">
      <c r="A8211" s="149"/>
      <c r="B8211" s="149"/>
      <c r="C8211" s="150"/>
      <c r="D8211" s="149"/>
      <c r="E8211" s="149"/>
      <c r="F8211" s="149"/>
      <c r="G8211" s="149"/>
      <c r="H8211" s="151"/>
      <c r="I8211" s="149"/>
      <c r="J8211" s="149"/>
      <c r="K8211" s="152"/>
      <c r="L8211" s="149"/>
      <c r="M8211" s="149"/>
      <c r="N8211" s="153"/>
      <c r="O8211" s="153"/>
      <c r="P8211" s="153"/>
    </row>
    <row r="8212" spans="1:16" x14ac:dyDescent="0.35">
      <c r="A8212" s="149"/>
      <c r="B8212" s="149"/>
      <c r="C8212" s="150"/>
      <c r="D8212" s="149"/>
      <c r="E8212" s="149"/>
      <c r="F8212" s="149"/>
      <c r="G8212" s="149"/>
      <c r="H8212" s="151"/>
      <c r="I8212" s="149"/>
      <c r="J8212" s="149"/>
      <c r="K8212" s="152"/>
      <c r="L8212" s="149"/>
      <c r="M8212" s="149"/>
      <c r="N8212" s="153"/>
      <c r="O8212" s="153"/>
      <c r="P8212" s="153"/>
    </row>
    <row r="8213" spans="1:16" x14ac:dyDescent="0.35">
      <c r="A8213" s="149"/>
      <c r="B8213" s="149"/>
      <c r="C8213" s="150"/>
      <c r="D8213" s="149"/>
      <c r="E8213" s="149"/>
      <c r="F8213" s="149"/>
      <c r="G8213" s="149"/>
      <c r="H8213" s="151"/>
      <c r="I8213" s="149"/>
      <c r="J8213" s="149"/>
      <c r="K8213" s="152"/>
      <c r="L8213" s="149"/>
      <c r="M8213" s="149"/>
      <c r="N8213" s="153"/>
      <c r="O8213" s="153"/>
      <c r="P8213" s="153"/>
    </row>
    <row r="8214" spans="1:16" x14ac:dyDescent="0.35">
      <c r="A8214" s="149"/>
      <c r="B8214" s="149"/>
      <c r="C8214" s="150"/>
      <c r="D8214" s="149"/>
      <c r="E8214" s="149"/>
      <c r="F8214" s="149"/>
      <c r="G8214" s="149"/>
      <c r="H8214" s="151"/>
      <c r="I8214" s="149"/>
      <c r="J8214" s="149"/>
      <c r="K8214" s="152"/>
      <c r="L8214" s="149"/>
      <c r="M8214" s="149"/>
      <c r="N8214" s="153"/>
      <c r="O8214" s="153"/>
      <c r="P8214" s="153"/>
    </row>
    <row r="8215" spans="1:16" x14ac:dyDescent="0.35">
      <c r="A8215" s="149"/>
      <c r="B8215" s="149"/>
      <c r="C8215" s="150"/>
      <c r="D8215" s="149"/>
      <c r="E8215" s="149"/>
      <c r="F8215" s="149"/>
      <c r="G8215" s="149"/>
      <c r="H8215" s="151"/>
      <c r="I8215" s="149"/>
      <c r="J8215" s="149"/>
      <c r="K8215" s="152"/>
      <c r="L8215" s="149"/>
      <c r="M8215" s="149"/>
      <c r="N8215" s="153"/>
      <c r="O8215" s="153"/>
      <c r="P8215" s="153"/>
    </row>
    <row r="8216" spans="1:16" x14ac:dyDescent="0.35">
      <c r="A8216" s="149"/>
      <c r="B8216" s="149"/>
      <c r="C8216" s="150"/>
      <c r="D8216" s="149"/>
      <c r="E8216" s="149"/>
      <c r="F8216" s="149"/>
      <c r="G8216" s="149"/>
      <c r="H8216" s="151"/>
      <c r="I8216" s="149"/>
      <c r="J8216" s="149"/>
      <c r="K8216" s="152"/>
      <c r="L8216" s="149"/>
      <c r="M8216" s="149"/>
      <c r="N8216" s="153"/>
      <c r="O8216" s="153"/>
      <c r="P8216" s="153"/>
    </row>
    <row r="8217" spans="1:16" x14ac:dyDescent="0.35">
      <c r="A8217" s="149"/>
      <c r="B8217" s="149"/>
      <c r="C8217" s="150"/>
      <c r="D8217" s="149"/>
      <c r="E8217" s="149"/>
      <c r="F8217" s="149"/>
      <c r="G8217" s="149"/>
      <c r="H8217" s="151"/>
      <c r="I8217" s="149"/>
      <c r="J8217" s="149"/>
      <c r="K8217" s="152"/>
      <c r="L8217" s="149"/>
      <c r="M8217" s="149"/>
      <c r="N8217" s="153"/>
      <c r="O8217" s="153"/>
      <c r="P8217" s="153"/>
    </row>
    <row r="8218" spans="1:16" x14ac:dyDescent="0.35">
      <c r="A8218" s="149"/>
      <c r="B8218" s="149"/>
      <c r="C8218" s="150"/>
      <c r="D8218" s="149"/>
      <c r="E8218" s="149"/>
      <c r="F8218" s="149"/>
      <c r="G8218" s="149"/>
      <c r="H8218" s="151"/>
      <c r="I8218" s="149"/>
      <c r="J8218" s="149"/>
      <c r="K8218" s="152"/>
      <c r="L8218" s="149"/>
      <c r="M8218" s="149"/>
      <c r="N8218" s="153"/>
      <c r="O8218" s="153"/>
      <c r="P8218" s="153"/>
    </row>
    <row r="8219" spans="1:16" x14ac:dyDescent="0.35">
      <c r="A8219" s="149"/>
      <c r="B8219" s="149"/>
      <c r="C8219" s="150"/>
      <c r="D8219" s="149"/>
      <c r="E8219" s="149"/>
      <c r="F8219" s="149"/>
      <c r="G8219" s="149"/>
      <c r="H8219" s="151"/>
      <c r="I8219" s="149"/>
      <c r="J8219" s="149"/>
      <c r="K8219" s="152"/>
      <c r="L8219" s="149"/>
      <c r="M8219" s="149"/>
      <c r="N8219" s="153"/>
      <c r="O8219" s="153"/>
      <c r="P8219" s="153"/>
    </row>
    <row r="8220" spans="1:16" x14ac:dyDescent="0.35">
      <c r="A8220" s="149"/>
      <c r="B8220" s="149"/>
      <c r="C8220" s="150"/>
      <c r="D8220" s="149"/>
      <c r="E8220" s="149"/>
      <c r="F8220" s="149"/>
      <c r="G8220" s="149"/>
      <c r="H8220" s="151"/>
      <c r="I8220" s="149"/>
      <c r="J8220" s="149"/>
      <c r="K8220" s="152"/>
      <c r="L8220" s="149"/>
      <c r="M8220" s="149"/>
      <c r="N8220" s="153"/>
      <c r="O8220" s="153"/>
      <c r="P8220" s="153"/>
    </row>
    <row r="8221" spans="1:16" x14ac:dyDescent="0.35">
      <c r="A8221" s="149"/>
      <c r="B8221" s="149"/>
      <c r="C8221" s="150"/>
      <c r="D8221" s="149"/>
      <c r="E8221" s="149"/>
      <c r="F8221" s="149"/>
      <c r="G8221" s="149"/>
      <c r="H8221" s="151"/>
      <c r="I8221" s="149"/>
      <c r="J8221" s="149"/>
      <c r="K8221" s="152"/>
      <c r="L8221" s="149"/>
      <c r="M8221" s="149"/>
      <c r="N8221" s="153"/>
      <c r="O8221" s="153"/>
      <c r="P8221" s="153"/>
    </row>
    <row r="8222" spans="1:16" x14ac:dyDescent="0.35">
      <c r="A8222" s="149"/>
      <c r="B8222" s="149"/>
      <c r="C8222" s="150"/>
      <c r="D8222" s="149"/>
      <c r="E8222" s="149"/>
      <c r="F8222" s="149"/>
      <c r="G8222" s="149"/>
      <c r="H8222" s="151"/>
      <c r="I8222" s="149"/>
      <c r="J8222" s="149"/>
      <c r="K8222" s="152"/>
      <c r="L8222" s="149"/>
      <c r="M8222" s="149"/>
      <c r="N8222" s="153"/>
      <c r="O8222" s="153"/>
      <c r="P8222" s="153"/>
    </row>
    <row r="8223" spans="1:16" x14ac:dyDescent="0.35">
      <c r="A8223" s="149"/>
      <c r="B8223" s="149"/>
      <c r="C8223" s="150"/>
      <c r="D8223" s="149"/>
      <c r="E8223" s="149"/>
      <c r="F8223" s="149"/>
      <c r="G8223" s="149"/>
      <c r="H8223" s="151"/>
      <c r="I8223" s="149"/>
      <c r="J8223" s="149"/>
      <c r="K8223" s="152"/>
      <c r="L8223" s="149"/>
      <c r="M8223" s="149"/>
      <c r="N8223" s="153"/>
      <c r="O8223" s="153"/>
      <c r="P8223" s="153"/>
    </row>
    <row r="8224" spans="1:16" x14ac:dyDescent="0.35">
      <c r="A8224" s="149"/>
      <c r="B8224" s="149"/>
      <c r="C8224" s="150"/>
      <c r="D8224" s="149"/>
      <c r="E8224" s="149"/>
      <c r="F8224" s="149"/>
      <c r="G8224" s="149"/>
      <c r="H8224" s="151"/>
      <c r="I8224" s="149"/>
      <c r="J8224" s="149"/>
      <c r="K8224" s="152"/>
      <c r="L8224" s="149"/>
      <c r="M8224" s="149"/>
      <c r="N8224" s="153"/>
      <c r="O8224" s="153"/>
      <c r="P8224" s="153"/>
    </row>
    <row r="8225" spans="1:16" x14ac:dyDescent="0.35">
      <c r="A8225" s="149"/>
      <c r="B8225" s="149"/>
      <c r="C8225" s="150"/>
      <c r="D8225" s="149"/>
      <c r="E8225" s="149"/>
      <c r="F8225" s="149"/>
      <c r="G8225" s="149"/>
      <c r="H8225" s="151"/>
      <c r="I8225" s="149"/>
      <c r="J8225" s="149"/>
      <c r="K8225" s="152"/>
      <c r="L8225" s="149"/>
      <c r="M8225" s="149"/>
      <c r="N8225" s="153"/>
      <c r="O8225" s="153"/>
      <c r="P8225" s="153"/>
    </row>
    <row r="8226" spans="1:16" x14ac:dyDescent="0.35">
      <c r="A8226" s="149"/>
      <c r="B8226" s="149"/>
      <c r="C8226" s="150"/>
      <c r="D8226" s="149"/>
      <c r="E8226" s="149"/>
      <c r="F8226" s="149"/>
      <c r="G8226" s="149"/>
      <c r="H8226" s="151"/>
      <c r="I8226" s="149"/>
      <c r="J8226" s="149"/>
      <c r="K8226" s="152"/>
      <c r="L8226" s="149"/>
      <c r="M8226" s="149"/>
      <c r="N8226" s="153"/>
      <c r="O8226" s="153"/>
      <c r="P8226" s="153"/>
    </row>
    <row r="8227" spans="1:16" x14ac:dyDescent="0.35">
      <c r="A8227" s="149"/>
      <c r="B8227" s="149"/>
      <c r="C8227" s="150"/>
      <c r="D8227" s="149"/>
      <c r="E8227" s="149"/>
      <c r="F8227" s="149"/>
      <c r="G8227" s="149"/>
      <c r="H8227" s="151"/>
      <c r="I8227" s="149"/>
      <c r="J8227" s="149"/>
      <c r="K8227" s="152"/>
      <c r="L8227" s="149"/>
      <c r="M8227" s="149"/>
      <c r="N8227" s="153"/>
      <c r="O8227" s="153"/>
      <c r="P8227" s="153"/>
    </row>
    <row r="8228" spans="1:16" x14ac:dyDescent="0.35">
      <c r="A8228" s="149"/>
      <c r="B8228" s="149"/>
      <c r="C8228" s="150"/>
      <c r="D8228" s="149"/>
      <c r="E8228" s="149"/>
      <c r="F8228" s="149"/>
      <c r="G8228" s="149"/>
      <c r="H8228" s="151"/>
      <c r="I8228" s="149"/>
      <c r="J8228" s="149"/>
      <c r="K8228" s="152"/>
      <c r="L8228" s="149"/>
      <c r="M8228" s="149"/>
      <c r="N8228" s="153"/>
      <c r="O8228" s="153"/>
      <c r="P8228" s="153"/>
    </row>
    <row r="8229" spans="1:16" x14ac:dyDescent="0.35">
      <c r="A8229" s="149"/>
      <c r="B8229" s="149"/>
      <c r="C8229" s="150"/>
      <c r="D8229" s="149"/>
      <c r="E8229" s="149"/>
      <c r="F8229" s="149"/>
      <c r="G8229" s="149"/>
      <c r="H8229" s="151"/>
      <c r="I8229" s="149"/>
      <c r="J8229" s="149"/>
      <c r="K8229" s="152"/>
      <c r="L8229" s="149"/>
      <c r="M8229" s="149"/>
      <c r="N8229" s="153"/>
      <c r="O8229" s="153"/>
      <c r="P8229" s="153"/>
    </row>
    <row r="8230" spans="1:16" x14ac:dyDescent="0.35">
      <c r="A8230" s="149"/>
      <c r="B8230" s="149"/>
      <c r="C8230" s="150"/>
      <c r="D8230" s="149"/>
      <c r="E8230" s="149"/>
      <c r="F8230" s="149"/>
      <c r="G8230" s="149"/>
      <c r="H8230" s="151"/>
      <c r="I8230" s="149"/>
      <c r="J8230" s="149"/>
      <c r="K8230" s="152"/>
      <c r="L8230" s="149"/>
      <c r="M8230" s="149"/>
      <c r="N8230" s="153"/>
      <c r="O8230" s="153"/>
      <c r="P8230" s="153"/>
    </row>
    <row r="8231" spans="1:16" x14ac:dyDescent="0.35">
      <c r="A8231" s="149"/>
      <c r="B8231" s="149"/>
      <c r="C8231" s="150"/>
      <c r="D8231" s="149"/>
      <c r="E8231" s="149"/>
      <c r="F8231" s="149"/>
      <c r="G8231" s="149"/>
      <c r="H8231" s="151"/>
      <c r="I8231" s="149"/>
      <c r="J8231" s="149"/>
      <c r="K8231" s="152"/>
      <c r="L8231" s="149"/>
      <c r="M8231" s="149"/>
      <c r="N8231" s="153"/>
      <c r="O8231" s="153"/>
      <c r="P8231" s="153"/>
    </row>
    <row r="8232" spans="1:16" x14ac:dyDescent="0.35">
      <c r="A8232" s="149"/>
      <c r="B8232" s="149"/>
      <c r="C8232" s="150"/>
      <c r="D8232" s="149"/>
      <c r="E8232" s="149"/>
      <c r="F8232" s="149"/>
      <c r="G8232" s="149"/>
      <c r="H8232" s="151"/>
      <c r="I8232" s="149"/>
      <c r="J8232" s="149"/>
      <c r="K8232" s="152"/>
      <c r="L8232" s="149"/>
      <c r="M8232" s="149"/>
      <c r="N8232" s="153"/>
      <c r="O8232" s="153"/>
      <c r="P8232" s="153"/>
    </row>
    <row r="8233" spans="1:16" x14ac:dyDescent="0.35">
      <c r="A8233" s="149"/>
      <c r="B8233" s="149"/>
      <c r="C8233" s="150"/>
      <c r="D8233" s="149"/>
      <c r="E8233" s="149"/>
      <c r="F8233" s="149"/>
      <c r="G8233" s="149"/>
      <c r="H8233" s="151"/>
      <c r="I8233" s="149"/>
      <c r="J8233" s="149"/>
      <c r="K8233" s="152"/>
      <c r="L8233" s="149"/>
      <c r="M8233" s="149"/>
      <c r="N8233" s="153"/>
      <c r="O8233" s="153"/>
      <c r="P8233" s="153"/>
    </row>
    <row r="8234" spans="1:16" x14ac:dyDescent="0.35">
      <c r="A8234" s="149"/>
      <c r="B8234" s="149"/>
      <c r="C8234" s="150"/>
      <c r="D8234" s="149"/>
      <c r="E8234" s="149"/>
      <c r="F8234" s="149"/>
      <c r="G8234" s="149"/>
      <c r="H8234" s="151"/>
      <c r="I8234" s="149"/>
      <c r="J8234" s="149"/>
      <c r="K8234" s="152"/>
      <c r="L8234" s="149"/>
      <c r="M8234" s="149"/>
      <c r="N8234" s="153"/>
      <c r="O8234" s="153"/>
      <c r="P8234" s="153"/>
    </row>
    <row r="8235" spans="1:16" x14ac:dyDescent="0.35">
      <c r="A8235" s="149"/>
      <c r="B8235" s="149"/>
      <c r="C8235" s="150"/>
      <c r="D8235" s="149"/>
      <c r="E8235" s="149"/>
      <c r="F8235" s="149"/>
      <c r="G8235" s="149"/>
      <c r="H8235" s="151"/>
      <c r="I8235" s="149"/>
      <c r="J8235" s="149"/>
      <c r="K8235" s="152"/>
      <c r="L8235" s="149"/>
      <c r="M8235" s="149"/>
      <c r="N8235" s="153"/>
      <c r="O8235" s="153"/>
      <c r="P8235" s="153"/>
    </row>
    <row r="8236" spans="1:16" x14ac:dyDescent="0.35">
      <c r="A8236" s="149"/>
      <c r="B8236" s="149"/>
      <c r="C8236" s="150"/>
      <c r="D8236" s="149"/>
      <c r="E8236" s="149"/>
      <c r="F8236" s="149"/>
      <c r="G8236" s="149"/>
      <c r="H8236" s="151"/>
      <c r="I8236" s="149"/>
      <c r="J8236" s="149"/>
      <c r="K8236" s="152"/>
      <c r="L8236" s="149"/>
      <c r="M8236" s="149"/>
      <c r="N8236" s="153"/>
      <c r="O8236" s="153"/>
      <c r="P8236" s="153"/>
    </row>
    <row r="8237" spans="1:16" x14ac:dyDescent="0.35">
      <c r="A8237" s="149"/>
      <c r="B8237" s="149"/>
      <c r="C8237" s="150"/>
      <c r="D8237" s="149"/>
      <c r="E8237" s="149"/>
      <c r="F8237" s="149"/>
      <c r="G8237" s="149"/>
      <c r="H8237" s="151"/>
      <c r="I8237" s="149"/>
      <c r="J8237" s="149"/>
      <c r="K8237" s="152"/>
      <c r="L8237" s="149"/>
      <c r="M8237" s="149"/>
      <c r="N8237" s="153"/>
      <c r="O8237" s="153"/>
      <c r="P8237" s="153"/>
    </row>
    <row r="8238" spans="1:16" x14ac:dyDescent="0.35">
      <c r="A8238" s="149"/>
      <c r="B8238" s="149"/>
      <c r="C8238" s="150"/>
      <c r="D8238" s="149"/>
      <c r="E8238" s="149"/>
      <c r="F8238" s="149"/>
      <c r="G8238" s="149"/>
      <c r="H8238" s="151"/>
      <c r="I8238" s="149"/>
      <c r="J8238" s="149"/>
      <c r="K8238" s="152"/>
      <c r="L8238" s="149"/>
      <c r="M8238" s="149"/>
      <c r="N8238" s="153"/>
      <c r="O8238" s="153"/>
      <c r="P8238" s="153"/>
    </row>
    <row r="8239" spans="1:16" x14ac:dyDescent="0.35">
      <c r="A8239" s="149"/>
      <c r="B8239" s="149"/>
      <c r="C8239" s="150"/>
      <c r="D8239" s="149"/>
      <c r="E8239" s="149"/>
      <c r="F8239" s="149"/>
      <c r="G8239" s="149"/>
      <c r="H8239" s="151"/>
      <c r="I8239" s="149"/>
      <c r="J8239" s="149"/>
      <c r="K8239" s="152"/>
      <c r="L8239" s="149"/>
      <c r="M8239" s="149"/>
      <c r="N8239" s="153"/>
      <c r="O8239" s="153"/>
      <c r="P8239" s="153"/>
    </row>
    <row r="8240" spans="1:16" x14ac:dyDescent="0.35">
      <c r="A8240" s="149"/>
      <c r="B8240" s="149"/>
      <c r="C8240" s="150"/>
      <c r="D8240" s="149"/>
      <c r="E8240" s="149"/>
      <c r="F8240" s="149"/>
      <c r="G8240" s="149"/>
      <c r="H8240" s="151"/>
      <c r="I8240" s="149"/>
      <c r="J8240" s="149"/>
      <c r="K8240" s="152"/>
      <c r="L8240" s="149"/>
      <c r="M8240" s="149"/>
      <c r="N8240" s="153"/>
      <c r="O8240" s="153"/>
      <c r="P8240" s="153"/>
    </row>
    <row r="8241" spans="1:16" x14ac:dyDescent="0.35">
      <c r="A8241" s="149"/>
      <c r="B8241" s="149"/>
      <c r="C8241" s="150"/>
      <c r="D8241" s="149"/>
      <c r="E8241" s="149"/>
      <c r="F8241" s="149"/>
      <c r="G8241" s="149"/>
      <c r="H8241" s="151"/>
      <c r="I8241" s="149"/>
      <c r="J8241" s="149"/>
      <c r="K8241" s="152"/>
      <c r="L8241" s="149"/>
      <c r="M8241" s="149"/>
      <c r="N8241" s="153"/>
      <c r="O8241" s="153"/>
      <c r="P8241" s="153"/>
    </row>
    <row r="8242" spans="1:16" x14ac:dyDescent="0.35">
      <c r="A8242" s="149"/>
      <c r="B8242" s="149"/>
      <c r="C8242" s="150"/>
      <c r="D8242" s="149"/>
      <c r="E8242" s="149"/>
      <c r="F8242" s="149"/>
      <c r="G8242" s="149"/>
      <c r="H8242" s="151"/>
      <c r="I8242" s="149"/>
      <c r="J8242" s="149"/>
      <c r="K8242" s="152"/>
      <c r="L8242" s="149"/>
      <c r="M8242" s="149"/>
      <c r="N8242" s="153"/>
      <c r="O8242" s="153"/>
      <c r="P8242" s="153"/>
    </row>
    <row r="8243" spans="1:16" x14ac:dyDescent="0.35">
      <c r="A8243" s="149"/>
      <c r="B8243" s="149"/>
      <c r="C8243" s="150"/>
      <c r="D8243" s="149"/>
      <c r="E8243" s="149"/>
      <c r="F8243" s="149"/>
      <c r="G8243" s="149"/>
      <c r="H8243" s="151"/>
      <c r="I8243" s="149"/>
      <c r="J8243" s="149"/>
      <c r="K8243" s="152"/>
      <c r="L8243" s="149"/>
      <c r="M8243" s="149"/>
      <c r="N8243" s="153"/>
      <c r="O8243" s="153"/>
      <c r="P8243" s="153"/>
    </row>
    <row r="8244" spans="1:16" x14ac:dyDescent="0.35">
      <c r="A8244" s="149"/>
      <c r="B8244" s="149"/>
      <c r="C8244" s="150"/>
      <c r="D8244" s="149"/>
      <c r="E8244" s="149"/>
      <c r="F8244" s="149"/>
      <c r="G8244" s="149"/>
      <c r="H8244" s="151"/>
      <c r="I8244" s="149"/>
      <c r="J8244" s="149"/>
      <c r="K8244" s="152"/>
      <c r="L8244" s="149"/>
      <c r="M8244" s="149"/>
      <c r="N8244" s="153"/>
      <c r="O8244" s="153"/>
      <c r="P8244" s="153"/>
    </row>
    <row r="8245" spans="1:16" x14ac:dyDescent="0.35">
      <c r="A8245" s="149"/>
      <c r="B8245" s="149"/>
      <c r="C8245" s="150"/>
      <c r="D8245" s="149"/>
      <c r="E8245" s="149"/>
      <c r="F8245" s="149"/>
      <c r="G8245" s="149"/>
      <c r="H8245" s="151"/>
      <c r="I8245" s="149"/>
      <c r="J8245" s="149"/>
      <c r="K8245" s="152"/>
      <c r="L8245" s="149"/>
      <c r="M8245" s="149"/>
      <c r="N8245" s="153"/>
      <c r="O8245" s="153"/>
      <c r="P8245" s="153"/>
    </row>
    <row r="8246" spans="1:16" x14ac:dyDescent="0.35">
      <c r="A8246" s="149"/>
      <c r="B8246" s="149"/>
      <c r="C8246" s="150"/>
      <c r="D8246" s="149"/>
      <c r="E8246" s="149"/>
      <c r="F8246" s="149"/>
      <c r="G8246" s="149"/>
      <c r="H8246" s="151"/>
      <c r="I8246" s="149"/>
      <c r="J8246" s="149"/>
      <c r="K8246" s="152"/>
      <c r="L8246" s="149"/>
      <c r="M8246" s="149"/>
      <c r="N8246" s="153"/>
      <c r="O8246" s="153"/>
      <c r="P8246" s="153"/>
    </row>
    <row r="8247" spans="1:16" x14ac:dyDescent="0.35">
      <c r="A8247" s="149"/>
      <c r="B8247" s="149"/>
      <c r="C8247" s="150"/>
      <c r="D8247" s="149"/>
      <c r="E8247" s="149"/>
      <c r="F8247" s="149"/>
      <c r="G8247" s="149"/>
      <c r="H8247" s="151"/>
      <c r="I8247" s="149"/>
      <c r="J8247" s="149"/>
      <c r="K8247" s="152"/>
      <c r="L8247" s="149"/>
      <c r="M8247" s="149"/>
      <c r="N8247" s="153"/>
      <c r="O8247" s="153"/>
      <c r="P8247" s="153"/>
    </row>
    <row r="8248" spans="1:16" x14ac:dyDescent="0.35">
      <c r="A8248" s="149"/>
      <c r="B8248" s="149"/>
      <c r="C8248" s="150"/>
      <c r="D8248" s="149"/>
      <c r="E8248" s="149"/>
      <c r="F8248" s="149"/>
      <c r="G8248" s="149"/>
      <c r="H8248" s="151"/>
      <c r="I8248" s="149"/>
      <c r="J8248" s="149"/>
      <c r="K8248" s="152"/>
      <c r="L8248" s="149"/>
      <c r="M8248" s="149"/>
      <c r="N8248" s="153"/>
      <c r="O8248" s="153"/>
      <c r="P8248" s="153"/>
    </row>
    <row r="8249" spans="1:16" x14ac:dyDescent="0.35">
      <c r="A8249" s="149"/>
      <c r="B8249" s="149"/>
      <c r="C8249" s="150"/>
      <c r="D8249" s="149"/>
      <c r="E8249" s="149"/>
      <c r="F8249" s="149"/>
      <c r="G8249" s="149"/>
      <c r="H8249" s="151"/>
      <c r="I8249" s="149"/>
      <c r="J8249" s="149"/>
      <c r="K8249" s="152"/>
      <c r="L8249" s="149"/>
      <c r="M8249" s="149"/>
      <c r="N8249" s="153"/>
      <c r="O8249" s="153"/>
      <c r="P8249" s="153"/>
    </row>
    <row r="8250" spans="1:16" x14ac:dyDescent="0.35">
      <c r="A8250" s="149"/>
      <c r="B8250" s="149"/>
      <c r="C8250" s="150"/>
      <c r="D8250" s="149"/>
      <c r="E8250" s="149"/>
      <c r="F8250" s="149"/>
      <c r="G8250" s="149"/>
      <c r="H8250" s="151"/>
      <c r="I8250" s="149"/>
      <c r="J8250" s="149"/>
      <c r="K8250" s="152"/>
      <c r="L8250" s="149"/>
      <c r="M8250" s="149"/>
      <c r="N8250" s="153"/>
      <c r="O8250" s="153"/>
      <c r="P8250" s="153"/>
    </row>
    <row r="8251" spans="1:16" x14ac:dyDescent="0.35">
      <c r="A8251" s="149"/>
      <c r="B8251" s="149"/>
      <c r="C8251" s="150"/>
      <c r="D8251" s="149"/>
      <c r="E8251" s="149"/>
      <c r="F8251" s="149"/>
      <c r="G8251" s="149"/>
      <c r="H8251" s="151"/>
      <c r="I8251" s="149"/>
      <c r="J8251" s="149"/>
      <c r="K8251" s="152"/>
      <c r="L8251" s="149"/>
      <c r="M8251" s="149"/>
      <c r="N8251" s="153"/>
      <c r="O8251" s="153"/>
      <c r="P8251" s="153"/>
    </row>
    <row r="8252" spans="1:16" x14ac:dyDescent="0.35">
      <c r="A8252" s="149"/>
      <c r="B8252" s="149"/>
      <c r="C8252" s="150"/>
      <c r="D8252" s="149"/>
      <c r="E8252" s="149"/>
      <c r="F8252" s="149"/>
      <c r="G8252" s="149"/>
      <c r="H8252" s="151"/>
      <c r="I8252" s="149"/>
      <c r="J8252" s="149"/>
      <c r="K8252" s="152"/>
      <c r="L8252" s="149"/>
      <c r="M8252" s="149"/>
      <c r="N8252" s="153"/>
      <c r="O8252" s="153"/>
      <c r="P8252" s="153"/>
    </row>
    <row r="8253" spans="1:16" x14ac:dyDescent="0.35">
      <c r="A8253" s="149"/>
      <c r="B8253" s="149"/>
      <c r="C8253" s="150"/>
      <c r="D8253" s="149"/>
      <c r="E8253" s="149"/>
      <c r="F8253" s="149"/>
      <c r="G8253" s="149"/>
      <c r="H8253" s="151"/>
      <c r="I8253" s="149"/>
      <c r="J8253" s="149"/>
      <c r="K8253" s="152"/>
      <c r="L8253" s="149"/>
      <c r="M8253" s="149"/>
      <c r="N8253" s="153"/>
      <c r="O8253" s="153"/>
      <c r="P8253" s="153"/>
    </row>
    <row r="8254" spans="1:16" x14ac:dyDescent="0.35">
      <c r="A8254" s="149"/>
      <c r="B8254" s="149"/>
      <c r="C8254" s="150"/>
      <c r="D8254" s="149"/>
      <c r="E8254" s="149"/>
      <c r="F8254" s="149"/>
      <c r="G8254" s="149"/>
      <c r="H8254" s="151"/>
      <c r="I8254" s="149"/>
      <c r="J8254" s="149"/>
      <c r="K8254" s="152"/>
      <c r="L8254" s="149"/>
      <c r="M8254" s="149"/>
      <c r="N8254" s="153"/>
      <c r="O8254" s="153"/>
      <c r="P8254" s="153"/>
    </row>
    <row r="8255" spans="1:16" x14ac:dyDescent="0.35">
      <c r="A8255" s="149"/>
      <c r="B8255" s="149"/>
      <c r="C8255" s="150"/>
      <c r="D8255" s="149"/>
      <c r="E8255" s="149"/>
      <c r="F8255" s="149"/>
      <c r="G8255" s="149"/>
      <c r="H8255" s="151"/>
      <c r="I8255" s="149"/>
      <c r="J8255" s="149"/>
      <c r="K8255" s="152"/>
      <c r="L8255" s="149"/>
      <c r="M8255" s="149"/>
      <c r="N8255" s="153"/>
      <c r="O8255" s="153"/>
      <c r="P8255" s="153"/>
    </row>
    <row r="8256" spans="1:16" x14ac:dyDescent="0.35">
      <c r="A8256" s="149"/>
      <c r="B8256" s="149"/>
      <c r="C8256" s="150"/>
      <c r="D8256" s="149"/>
      <c r="E8256" s="149"/>
      <c r="F8256" s="149"/>
      <c r="G8256" s="149"/>
      <c r="H8256" s="151"/>
      <c r="I8256" s="149"/>
      <c r="J8256" s="149"/>
      <c r="K8256" s="152"/>
      <c r="L8256" s="149"/>
      <c r="M8256" s="149"/>
      <c r="N8256" s="153"/>
      <c r="O8256" s="153"/>
      <c r="P8256" s="153"/>
    </row>
    <row r="8257" spans="1:16" x14ac:dyDescent="0.35">
      <c r="A8257" s="149"/>
      <c r="B8257" s="149"/>
      <c r="C8257" s="150"/>
      <c r="D8257" s="149"/>
      <c r="E8257" s="149"/>
      <c r="F8257" s="149"/>
      <c r="G8257" s="149"/>
      <c r="H8257" s="151"/>
      <c r="I8257" s="149"/>
      <c r="J8257" s="149"/>
      <c r="K8257" s="152"/>
      <c r="L8257" s="149"/>
      <c r="M8257" s="149"/>
      <c r="N8257" s="153"/>
      <c r="O8257" s="153"/>
      <c r="P8257" s="153"/>
    </row>
    <row r="8258" spans="1:16" x14ac:dyDescent="0.35">
      <c r="A8258" s="149"/>
      <c r="B8258" s="149"/>
      <c r="C8258" s="150"/>
      <c r="D8258" s="149"/>
      <c r="E8258" s="149"/>
      <c r="F8258" s="149"/>
      <c r="G8258" s="149"/>
      <c r="H8258" s="151"/>
      <c r="I8258" s="149"/>
      <c r="J8258" s="149"/>
      <c r="K8258" s="152"/>
      <c r="L8258" s="149"/>
      <c r="M8258" s="149"/>
      <c r="N8258" s="153"/>
      <c r="O8258" s="153"/>
      <c r="P8258" s="153"/>
    </row>
    <row r="8259" spans="1:16" x14ac:dyDescent="0.35">
      <c r="A8259" s="149"/>
      <c r="B8259" s="149"/>
      <c r="C8259" s="150"/>
      <c r="D8259" s="149"/>
      <c r="E8259" s="149"/>
      <c r="F8259" s="149"/>
      <c r="G8259" s="149"/>
      <c r="H8259" s="151"/>
      <c r="I8259" s="149"/>
      <c r="J8259" s="149"/>
      <c r="K8259" s="152"/>
      <c r="L8259" s="149"/>
      <c r="M8259" s="149"/>
      <c r="N8259" s="153"/>
      <c r="O8259" s="153"/>
      <c r="P8259" s="153"/>
    </row>
    <row r="8260" spans="1:16" x14ac:dyDescent="0.35">
      <c r="A8260" s="149"/>
      <c r="B8260" s="149"/>
      <c r="C8260" s="150"/>
      <c r="D8260" s="149"/>
      <c r="E8260" s="149"/>
      <c r="F8260" s="149"/>
      <c r="G8260" s="149"/>
      <c r="H8260" s="151"/>
      <c r="I8260" s="149"/>
      <c r="J8260" s="149"/>
      <c r="K8260" s="152"/>
      <c r="L8260" s="149"/>
      <c r="M8260" s="149"/>
      <c r="N8260" s="153"/>
      <c r="O8260" s="153"/>
      <c r="P8260" s="153"/>
    </row>
    <row r="8261" spans="1:16" x14ac:dyDescent="0.35">
      <c r="A8261" s="149"/>
      <c r="B8261" s="149"/>
      <c r="C8261" s="150"/>
      <c r="D8261" s="149"/>
      <c r="E8261" s="149"/>
      <c r="F8261" s="149"/>
      <c r="G8261" s="149"/>
      <c r="H8261" s="151"/>
      <c r="I8261" s="149"/>
      <c r="J8261" s="149"/>
      <c r="K8261" s="152"/>
      <c r="L8261" s="149"/>
      <c r="M8261" s="149"/>
      <c r="N8261" s="153"/>
      <c r="O8261" s="153"/>
      <c r="P8261" s="153"/>
    </row>
    <row r="8262" spans="1:16" x14ac:dyDescent="0.35">
      <c r="A8262" s="149"/>
      <c r="B8262" s="149"/>
      <c r="C8262" s="150"/>
      <c r="D8262" s="149"/>
      <c r="E8262" s="149"/>
      <c r="F8262" s="149"/>
      <c r="G8262" s="149"/>
      <c r="H8262" s="151"/>
      <c r="I8262" s="149"/>
      <c r="J8262" s="149"/>
      <c r="K8262" s="152"/>
      <c r="L8262" s="149"/>
      <c r="M8262" s="149"/>
      <c r="N8262" s="153"/>
      <c r="O8262" s="153"/>
      <c r="P8262" s="153"/>
    </row>
    <row r="8263" spans="1:16" x14ac:dyDescent="0.35">
      <c r="A8263" s="149"/>
      <c r="B8263" s="149"/>
      <c r="C8263" s="150"/>
      <c r="D8263" s="149"/>
      <c r="E8263" s="149"/>
      <c r="F8263" s="149"/>
      <c r="G8263" s="149"/>
      <c r="H8263" s="151"/>
      <c r="I8263" s="149"/>
      <c r="J8263" s="149"/>
      <c r="K8263" s="152"/>
      <c r="L8263" s="149"/>
      <c r="M8263" s="149"/>
      <c r="N8263" s="153"/>
      <c r="O8263" s="153"/>
      <c r="P8263" s="153"/>
    </row>
    <row r="8264" spans="1:16" x14ac:dyDescent="0.35">
      <c r="A8264" s="149"/>
      <c r="B8264" s="149"/>
      <c r="C8264" s="150"/>
      <c r="D8264" s="149"/>
      <c r="E8264" s="149"/>
      <c r="F8264" s="149"/>
      <c r="G8264" s="149"/>
      <c r="H8264" s="151"/>
      <c r="I8264" s="149"/>
      <c r="J8264" s="149"/>
      <c r="K8264" s="152"/>
      <c r="L8264" s="149"/>
      <c r="M8264" s="149"/>
      <c r="N8264" s="153"/>
      <c r="O8264" s="153"/>
      <c r="P8264" s="153"/>
    </row>
    <row r="8265" spans="1:16" x14ac:dyDescent="0.35">
      <c r="A8265" s="149"/>
      <c r="B8265" s="149"/>
      <c r="C8265" s="150"/>
      <c r="D8265" s="149"/>
      <c r="E8265" s="149"/>
      <c r="F8265" s="149"/>
      <c r="G8265" s="149"/>
      <c r="H8265" s="151"/>
      <c r="I8265" s="149"/>
      <c r="J8265" s="149"/>
      <c r="K8265" s="152"/>
      <c r="L8265" s="149"/>
      <c r="M8265" s="149"/>
      <c r="N8265" s="153"/>
      <c r="O8265" s="153"/>
      <c r="P8265" s="153"/>
    </row>
    <row r="8266" spans="1:16" x14ac:dyDescent="0.35">
      <c r="A8266" s="149"/>
      <c r="B8266" s="149"/>
      <c r="C8266" s="150"/>
      <c r="D8266" s="149"/>
      <c r="E8266" s="149"/>
      <c r="F8266" s="149"/>
      <c r="G8266" s="149"/>
      <c r="H8266" s="151"/>
      <c r="I8266" s="149"/>
      <c r="J8266" s="149"/>
      <c r="K8266" s="152"/>
      <c r="L8266" s="149"/>
      <c r="M8266" s="149"/>
      <c r="N8266" s="153"/>
      <c r="O8266" s="153"/>
      <c r="P8266" s="153"/>
    </row>
    <row r="8267" spans="1:16" x14ac:dyDescent="0.35">
      <c r="A8267" s="149"/>
      <c r="B8267" s="149"/>
      <c r="C8267" s="150"/>
      <c r="D8267" s="149"/>
      <c r="E8267" s="149"/>
      <c r="F8267" s="149"/>
      <c r="G8267" s="149"/>
      <c r="H8267" s="151"/>
      <c r="I8267" s="149"/>
      <c r="J8267" s="149"/>
      <c r="K8267" s="152"/>
      <c r="L8267" s="149"/>
      <c r="M8267" s="149"/>
      <c r="N8267" s="153"/>
      <c r="O8267" s="153"/>
      <c r="P8267" s="153"/>
    </row>
    <row r="8268" spans="1:16" x14ac:dyDescent="0.35">
      <c r="A8268" s="149"/>
      <c r="B8268" s="149"/>
      <c r="C8268" s="150"/>
      <c r="D8268" s="149"/>
      <c r="E8268" s="149"/>
      <c r="F8268" s="149"/>
      <c r="G8268" s="149"/>
      <c r="H8268" s="151"/>
      <c r="I8268" s="149"/>
      <c r="J8268" s="149"/>
      <c r="K8268" s="152"/>
      <c r="L8268" s="149"/>
      <c r="M8268" s="149"/>
      <c r="N8268" s="153"/>
      <c r="O8268" s="153"/>
      <c r="P8268" s="153"/>
    </row>
    <row r="8269" spans="1:16" x14ac:dyDescent="0.35">
      <c r="A8269" s="149"/>
      <c r="B8269" s="149"/>
      <c r="C8269" s="150"/>
      <c r="D8269" s="149"/>
      <c r="E8269" s="149"/>
      <c r="F8269" s="149"/>
      <c r="G8269" s="149"/>
      <c r="H8269" s="151"/>
      <c r="I8269" s="149"/>
      <c r="J8269" s="149"/>
      <c r="K8269" s="152"/>
      <c r="L8269" s="149"/>
      <c r="M8269" s="149"/>
      <c r="N8269" s="153"/>
      <c r="O8269" s="153"/>
      <c r="P8269" s="153"/>
    </row>
    <row r="8270" spans="1:16" x14ac:dyDescent="0.35">
      <c r="A8270" s="149"/>
      <c r="B8270" s="149"/>
      <c r="C8270" s="150"/>
      <c r="D8270" s="149"/>
      <c r="E8270" s="149"/>
      <c r="F8270" s="149"/>
      <c r="G8270" s="149"/>
      <c r="H8270" s="151"/>
      <c r="I8270" s="149"/>
      <c r="J8270" s="149"/>
      <c r="K8270" s="152"/>
      <c r="L8270" s="149"/>
      <c r="M8270" s="149"/>
      <c r="N8270" s="153"/>
      <c r="O8270" s="153"/>
      <c r="P8270" s="153"/>
    </row>
    <row r="8271" spans="1:16" x14ac:dyDescent="0.35">
      <c r="A8271" s="149"/>
      <c r="B8271" s="149"/>
      <c r="C8271" s="150"/>
      <c r="D8271" s="149"/>
      <c r="E8271" s="149"/>
      <c r="F8271" s="149"/>
      <c r="G8271" s="149"/>
      <c r="H8271" s="151"/>
      <c r="I8271" s="149"/>
      <c r="J8271" s="149"/>
      <c r="K8271" s="152"/>
      <c r="L8271" s="149"/>
      <c r="M8271" s="149"/>
      <c r="N8271" s="153"/>
      <c r="O8271" s="153"/>
      <c r="P8271" s="153"/>
    </row>
    <row r="8272" spans="1:16" x14ac:dyDescent="0.35">
      <c r="A8272" s="149"/>
      <c r="B8272" s="149"/>
      <c r="C8272" s="150"/>
      <c r="D8272" s="149"/>
      <c r="E8272" s="149"/>
      <c r="F8272" s="149"/>
      <c r="G8272" s="149"/>
      <c r="H8272" s="151"/>
      <c r="I8272" s="149"/>
      <c r="J8272" s="149"/>
      <c r="K8272" s="152"/>
      <c r="L8272" s="149"/>
      <c r="M8272" s="149"/>
      <c r="N8272" s="153"/>
      <c r="O8272" s="153"/>
      <c r="P8272" s="153"/>
    </row>
    <row r="8273" spans="1:16" x14ac:dyDescent="0.35">
      <c r="A8273" s="149"/>
      <c r="B8273" s="149"/>
      <c r="C8273" s="150"/>
      <c r="D8273" s="149"/>
      <c r="E8273" s="149"/>
      <c r="F8273" s="149"/>
      <c r="G8273" s="149"/>
      <c r="H8273" s="151"/>
      <c r="I8273" s="149"/>
      <c r="J8273" s="149"/>
      <c r="K8273" s="152"/>
      <c r="L8273" s="149"/>
      <c r="M8273" s="149"/>
      <c r="N8273" s="153"/>
      <c r="O8273" s="153"/>
      <c r="P8273" s="153"/>
    </row>
    <row r="8274" spans="1:16" x14ac:dyDescent="0.35">
      <c r="A8274" s="149"/>
      <c r="B8274" s="149"/>
      <c r="C8274" s="150"/>
      <c r="D8274" s="149"/>
      <c r="E8274" s="149"/>
      <c r="F8274" s="149"/>
      <c r="G8274" s="149"/>
      <c r="H8274" s="151"/>
      <c r="I8274" s="149"/>
      <c r="J8274" s="149"/>
      <c r="K8274" s="152"/>
      <c r="L8274" s="149"/>
      <c r="M8274" s="149"/>
      <c r="N8274" s="153"/>
      <c r="O8274" s="153"/>
      <c r="P8274" s="153"/>
    </row>
    <row r="8275" spans="1:16" x14ac:dyDescent="0.35">
      <c r="A8275" s="149"/>
      <c r="B8275" s="149"/>
      <c r="C8275" s="150"/>
      <c r="D8275" s="149"/>
      <c r="E8275" s="149"/>
      <c r="F8275" s="149"/>
      <c r="G8275" s="149"/>
      <c r="H8275" s="151"/>
      <c r="I8275" s="149"/>
      <c r="J8275" s="149"/>
      <c r="K8275" s="152"/>
      <c r="L8275" s="149"/>
      <c r="M8275" s="149"/>
      <c r="N8275" s="153"/>
      <c r="O8275" s="153"/>
      <c r="P8275" s="153"/>
    </row>
    <row r="8276" spans="1:16" x14ac:dyDescent="0.35">
      <c r="A8276" s="149"/>
      <c r="B8276" s="149"/>
      <c r="C8276" s="150"/>
      <c r="D8276" s="149"/>
      <c r="E8276" s="149"/>
      <c r="F8276" s="149"/>
      <c r="G8276" s="149"/>
      <c r="H8276" s="151"/>
      <c r="I8276" s="149"/>
      <c r="J8276" s="149"/>
      <c r="K8276" s="152"/>
      <c r="L8276" s="149"/>
      <c r="M8276" s="149"/>
      <c r="N8276" s="153"/>
      <c r="O8276" s="153"/>
      <c r="P8276" s="153"/>
    </row>
    <row r="8277" spans="1:16" x14ac:dyDescent="0.35">
      <c r="A8277" s="149"/>
      <c r="B8277" s="149"/>
      <c r="C8277" s="150"/>
      <c r="D8277" s="149"/>
      <c r="E8277" s="149"/>
      <c r="F8277" s="149"/>
      <c r="G8277" s="149"/>
      <c r="H8277" s="151"/>
      <c r="I8277" s="149"/>
      <c r="J8277" s="149"/>
      <c r="K8277" s="152"/>
      <c r="L8277" s="149"/>
      <c r="M8277" s="149"/>
      <c r="N8277" s="153"/>
      <c r="O8277" s="153"/>
      <c r="P8277" s="153"/>
    </row>
    <row r="8278" spans="1:16" x14ac:dyDescent="0.35">
      <c r="A8278" s="149"/>
      <c r="B8278" s="149"/>
      <c r="C8278" s="150"/>
      <c r="D8278" s="149"/>
      <c r="E8278" s="149"/>
      <c r="F8278" s="149"/>
      <c r="G8278" s="149"/>
      <c r="H8278" s="151"/>
      <c r="I8278" s="149"/>
      <c r="J8278" s="149"/>
      <c r="K8278" s="152"/>
      <c r="L8278" s="149"/>
      <c r="M8278" s="149"/>
      <c r="N8278" s="153"/>
      <c r="O8278" s="153"/>
      <c r="P8278" s="153"/>
    </row>
    <row r="8279" spans="1:16" x14ac:dyDescent="0.35">
      <c r="A8279" s="149"/>
      <c r="B8279" s="149"/>
      <c r="C8279" s="150"/>
      <c r="D8279" s="149"/>
      <c r="E8279" s="149"/>
      <c r="F8279" s="149"/>
      <c r="G8279" s="149"/>
      <c r="H8279" s="151"/>
      <c r="I8279" s="149"/>
      <c r="J8279" s="149"/>
      <c r="K8279" s="152"/>
      <c r="L8279" s="149"/>
      <c r="M8279" s="149"/>
      <c r="N8279" s="153"/>
      <c r="O8279" s="153"/>
      <c r="P8279" s="153"/>
    </row>
    <row r="8280" spans="1:16" x14ac:dyDescent="0.35">
      <c r="A8280" s="149"/>
      <c r="B8280" s="149"/>
      <c r="C8280" s="150"/>
      <c r="D8280" s="149"/>
      <c r="E8280" s="149"/>
      <c r="F8280" s="149"/>
      <c r="G8280" s="149"/>
      <c r="H8280" s="151"/>
      <c r="I8280" s="149"/>
      <c r="J8280" s="149"/>
      <c r="K8280" s="152"/>
      <c r="L8280" s="149"/>
      <c r="M8280" s="149"/>
      <c r="N8280" s="153"/>
      <c r="O8280" s="153"/>
      <c r="P8280" s="153"/>
    </row>
    <row r="8281" spans="1:16" x14ac:dyDescent="0.35">
      <c r="A8281" s="149"/>
      <c r="B8281" s="149"/>
      <c r="C8281" s="150"/>
      <c r="D8281" s="149"/>
      <c r="E8281" s="149"/>
      <c r="F8281" s="149"/>
      <c r="G8281" s="149"/>
      <c r="H8281" s="151"/>
      <c r="I8281" s="149"/>
      <c r="J8281" s="149"/>
      <c r="K8281" s="152"/>
      <c r="L8281" s="149"/>
      <c r="M8281" s="149"/>
      <c r="N8281" s="153"/>
      <c r="O8281" s="153"/>
      <c r="P8281" s="153"/>
    </row>
    <row r="8282" spans="1:16" x14ac:dyDescent="0.35">
      <c r="A8282" s="149"/>
      <c r="B8282" s="149"/>
      <c r="C8282" s="150"/>
      <c r="D8282" s="149"/>
      <c r="E8282" s="149"/>
      <c r="F8282" s="149"/>
      <c r="G8282" s="149"/>
      <c r="H8282" s="151"/>
      <c r="I8282" s="149"/>
      <c r="J8282" s="149"/>
      <c r="K8282" s="152"/>
      <c r="L8282" s="149"/>
      <c r="M8282" s="149"/>
      <c r="N8282" s="153"/>
      <c r="O8282" s="153"/>
      <c r="P8282" s="153"/>
    </row>
    <row r="8283" spans="1:16" x14ac:dyDescent="0.35">
      <c r="A8283" s="149"/>
      <c r="B8283" s="149"/>
      <c r="C8283" s="150"/>
      <c r="D8283" s="149"/>
      <c r="E8283" s="149"/>
      <c r="F8283" s="149"/>
      <c r="G8283" s="149"/>
      <c r="H8283" s="151"/>
      <c r="I8283" s="149"/>
      <c r="J8283" s="149"/>
      <c r="K8283" s="152"/>
      <c r="L8283" s="149"/>
      <c r="M8283" s="149"/>
      <c r="N8283" s="153"/>
      <c r="O8283" s="153"/>
      <c r="P8283" s="153"/>
    </row>
    <row r="8284" spans="1:16" x14ac:dyDescent="0.35">
      <c r="A8284" s="149"/>
      <c r="B8284" s="149"/>
      <c r="C8284" s="150"/>
      <c r="D8284" s="149"/>
      <c r="E8284" s="149"/>
      <c r="F8284" s="149"/>
      <c r="G8284" s="149"/>
      <c r="H8284" s="151"/>
      <c r="I8284" s="149"/>
      <c r="J8284" s="149"/>
      <c r="K8284" s="152"/>
      <c r="L8284" s="149"/>
      <c r="M8284" s="149"/>
      <c r="N8284" s="153"/>
      <c r="O8284" s="153"/>
      <c r="P8284" s="153"/>
    </row>
    <row r="8285" spans="1:16" x14ac:dyDescent="0.35">
      <c r="A8285" s="149"/>
      <c r="B8285" s="149"/>
      <c r="C8285" s="150"/>
      <c r="D8285" s="149"/>
      <c r="E8285" s="149"/>
      <c r="F8285" s="149"/>
      <c r="G8285" s="149"/>
      <c r="H8285" s="151"/>
      <c r="I8285" s="149"/>
      <c r="J8285" s="149"/>
      <c r="K8285" s="152"/>
      <c r="L8285" s="149"/>
      <c r="M8285" s="149"/>
      <c r="N8285" s="153"/>
      <c r="O8285" s="153"/>
      <c r="P8285" s="153"/>
    </row>
    <row r="8286" spans="1:16" x14ac:dyDescent="0.35">
      <c r="A8286" s="149"/>
      <c r="B8286" s="149"/>
      <c r="C8286" s="150"/>
      <c r="D8286" s="149"/>
      <c r="E8286" s="149"/>
      <c r="F8286" s="149"/>
      <c r="G8286" s="149"/>
      <c r="H8286" s="151"/>
      <c r="I8286" s="149"/>
      <c r="J8286" s="149"/>
      <c r="K8286" s="152"/>
      <c r="L8286" s="149"/>
      <c r="M8286" s="149"/>
      <c r="N8286" s="153"/>
      <c r="O8286" s="153"/>
      <c r="P8286" s="153"/>
    </row>
    <row r="8287" spans="1:16" x14ac:dyDescent="0.35">
      <c r="A8287" s="149"/>
      <c r="B8287" s="149"/>
      <c r="C8287" s="150"/>
      <c r="D8287" s="149"/>
      <c r="E8287" s="149"/>
      <c r="F8287" s="149"/>
      <c r="G8287" s="149"/>
      <c r="H8287" s="151"/>
      <c r="I8287" s="149"/>
      <c r="J8287" s="149"/>
      <c r="K8287" s="152"/>
      <c r="L8287" s="149"/>
      <c r="M8287" s="149"/>
      <c r="N8287" s="153"/>
      <c r="O8287" s="153"/>
      <c r="P8287" s="153"/>
    </row>
    <row r="8288" spans="1:16" x14ac:dyDescent="0.35">
      <c r="A8288" s="149"/>
      <c r="B8288" s="149"/>
      <c r="C8288" s="150"/>
      <c r="D8288" s="149"/>
      <c r="E8288" s="149"/>
      <c r="F8288" s="149"/>
      <c r="G8288" s="149"/>
      <c r="H8288" s="151"/>
      <c r="I8288" s="149"/>
      <c r="J8288" s="149"/>
      <c r="K8288" s="152"/>
      <c r="L8288" s="149"/>
      <c r="M8288" s="149"/>
      <c r="N8288" s="153"/>
      <c r="O8288" s="153"/>
      <c r="P8288" s="153"/>
    </row>
    <row r="8289" spans="1:16" x14ac:dyDescent="0.35">
      <c r="A8289" s="149"/>
      <c r="B8289" s="149"/>
      <c r="C8289" s="150"/>
      <c r="D8289" s="149"/>
      <c r="E8289" s="149"/>
      <c r="F8289" s="149"/>
      <c r="G8289" s="149"/>
      <c r="H8289" s="151"/>
      <c r="I8289" s="149"/>
      <c r="J8289" s="149"/>
      <c r="K8289" s="152"/>
      <c r="L8289" s="149"/>
      <c r="M8289" s="149"/>
      <c r="N8289" s="153"/>
      <c r="O8289" s="153"/>
      <c r="P8289" s="153"/>
    </row>
    <row r="8290" spans="1:16" x14ac:dyDescent="0.35">
      <c r="A8290" s="149"/>
      <c r="B8290" s="149"/>
      <c r="C8290" s="150"/>
      <c r="D8290" s="149"/>
      <c r="E8290" s="149"/>
      <c r="F8290" s="149"/>
      <c r="G8290" s="149"/>
      <c r="H8290" s="151"/>
      <c r="I8290" s="149"/>
      <c r="J8290" s="149"/>
      <c r="K8290" s="152"/>
      <c r="L8290" s="149"/>
      <c r="M8290" s="149"/>
      <c r="N8290" s="153"/>
      <c r="O8290" s="153"/>
      <c r="P8290" s="153"/>
    </row>
    <row r="8291" spans="1:16" x14ac:dyDescent="0.35">
      <c r="A8291" s="149"/>
      <c r="B8291" s="149"/>
      <c r="C8291" s="150"/>
      <c r="D8291" s="149"/>
      <c r="E8291" s="149"/>
      <c r="F8291" s="149"/>
      <c r="G8291" s="149"/>
      <c r="H8291" s="151"/>
      <c r="I8291" s="149"/>
      <c r="J8291" s="149"/>
      <c r="K8291" s="152"/>
      <c r="L8291" s="149"/>
      <c r="M8291" s="149"/>
      <c r="N8291" s="153"/>
      <c r="O8291" s="153"/>
      <c r="P8291" s="153"/>
    </row>
    <row r="8292" spans="1:16" x14ac:dyDescent="0.35">
      <c r="A8292" s="149"/>
      <c r="B8292" s="149"/>
      <c r="C8292" s="150"/>
      <c r="D8292" s="149"/>
      <c r="E8292" s="149"/>
      <c r="F8292" s="149"/>
      <c r="G8292" s="149"/>
      <c r="H8292" s="151"/>
      <c r="I8292" s="149"/>
      <c r="J8292" s="149"/>
      <c r="K8292" s="152"/>
      <c r="L8292" s="149"/>
      <c r="M8292" s="149"/>
      <c r="N8292" s="153"/>
      <c r="O8292" s="153"/>
      <c r="P8292" s="153"/>
    </row>
    <row r="8293" spans="1:16" x14ac:dyDescent="0.35">
      <c r="A8293" s="149"/>
      <c r="B8293" s="149"/>
      <c r="C8293" s="150"/>
      <c r="D8293" s="149"/>
      <c r="E8293" s="149"/>
      <c r="F8293" s="149"/>
      <c r="G8293" s="149"/>
      <c r="H8293" s="151"/>
      <c r="I8293" s="149"/>
      <c r="J8293" s="149"/>
      <c r="K8293" s="152"/>
      <c r="L8293" s="149"/>
      <c r="M8293" s="149"/>
      <c r="N8293" s="153"/>
      <c r="O8293" s="153"/>
      <c r="P8293" s="153"/>
    </row>
    <row r="8294" spans="1:16" x14ac:dyDescent="0.35">
      <c r="A8294" s="149"/>
      <c r="B8294" s="149"/>
      <c r="C8294" s="150"/>
      <c r="D8294" s="149"/>
      <c r="E8294" s="149"/>
      <c r="F8294" s="149"/>
      <c r="G8294" s="149"/>
      <c r="H8294" s="151"/>
      <c r="I8294" s="149"/>
      <c r="J8294" s="149"/>
      <c r="K8294" s="152"/>
      <c r="L8294" s="149"/>
      <c r="M8294" s="149"/>
      <c r="N8294" s="153"/>
      <c r="O8294" s="153"/>
      <c r="P8294" s="153"/>
    </row>
    <row r="8295" spans="1:16" x14ac:dyDescent="0.35">
      <c r="A8295" s="149"/>
      <c r="B8295" s="149"/>
      <c r="C8295" s="150"/>
      <c r="D8295" s="149"/>
      <c r="E8295" s="149"/>
      <c r="F8295" s="149"/>
      <c r="G8295" s="149"/>
      <c r="H8295" s="151"/>
      <c r="I8295" s="149"/>
      <c r="J8295" s="149"/>
      <c r="K8295" s="152"/>
      <c r="L8295" s="149"/>
      <c r="M8295" s="149"/>
      <c r="N8295" s="153"/>
      <c r="O8295" s="153"/>
      <c r="P8295" s="153"/>
    </row>
    <row r="8296" spans="1:16" x14ac:dyDescent="0.35">
      <c r="A8296" s="149"/>
      <c r="B8296" s="149"/>
      <c r="C8296" s="150"/>
      <c r="D8296" s="149"/>
      <c r="E8296" s="149"/>
      <c r="F8296" s="149"/>
      <c r="G8296" s="149"/>
      <c r="H8296" s="151"/>
      <c r="I8296" s="149"/>
      <c r="J8296" s="149"/>
      <c r="K8296" s="152"/>
      <c r="L8296" s="149"/>
      <c r="M8296" s="149"/>
      <c r="N8296" s="153"/>
      <c r="O8296" s="153"/>
      <c r="P8296" s="153"/>
    </row>
    <row r="8297" spans="1:16" x14ac:dyDescent="0.35">
      <c r="A8297" s="149"/>
      <c r="B8297" s="149"/>
      <c r="C8297" s="150"/>
      <c r="D8297" s="149"/>
      <c r="E8297" s="149"/>
      <c r="F8297" s="149"/>
      <c r="G8297" s="149"/>
      <c r="H8297" s="151"/>
      <c r="I8297" s="149"/>
      <c r="J8297" s="149"/>
      <c r="K8297" s="152"/>
      <c r="L8297" s="149"/>
      <c r="M8297" s="149"/>
      <c r="N8297" s="153"/>
      <c r="O8297" s="153"/>
      <c r="P8297" s="153"/>
    </row>
    <row r="8298" spans="1:16" x14ac:dyDescent="0.35">
      <c r="A8298" s="149"/>
      <c r="B8298" s="149"/>
      <c r="C8298" s="150"/>
      <c r="D8298" s="149"/>
      <c r="E8298" s="149"/>
      <c r="F8298" s="149"/>
      <c r="G8298" s="149"/>
      <c r="H8298" s="151"/>
      <c r="I8298" s="149"/>
      <c r="J8298" s="149"/>
      <c r="K8298" s="152"/>
      <c r="L8298" s="149"/>
      <c r="M8298" s="149"/>
      <c r="N8298" s="153"/>
      <c r="O8298" s="153"/>
      <c r="P8298" s="153"/>
    </row>
    <row r="8299" spans="1:16" x14ac:dyDescent="0.35">
      <c r="A8299" s="149"/>
      <c r="B8299" s="149"/>
      <c r="C8299" s="150"/>
      <c r="D8299" s="149"/>
      <c r="E8299" s="149"/>
      <c r="F8299" s="149"/>
      <c r="G8299" s="149"/>
      <c r="H8299" s="151"/>
      <c r="I8299" s="149"/>
      <c r="J8299" s="149"/>
      <c r="K8299" s="152"/>
      <c r="L8299" s="149"/>
      <c r="M8299" s="149"/>
      <c r="N8299" s="153"/>
      <c r="O8299" s="153"/>
      <c r="P8299" s="153"/>
    </row>
    <row r="8300" spans="1:16" x14ac:dyDescent="0.35">
      <c r="A8300" s="149"/>
      <c r="B8300" s="149"/>
      <c r="C8300" s="150"/>
      <c r="D8300" s="149"/>
      <c r="E8300" s="149"/>
      <c r="F8300" s="149"/>
      <c r="G8300" s="149"/>
      <c r="H8300" s="151"/>
      <c r="I8300" s="149"/>
      <c r="J8300" s="149"/>
      <c r="K8300" s="152"/>
      <c r="L8300" s="149"/>
      <c r="M8300" s="149"/>
      <c r="N8300" s="153"/>
      <c r="O8300" s="153"/>
      <c r="P8300" s="153"/>
    </row>
    <row r="8301" spans="1:16" x14ac:dyDescent="0.35">
      <c r="A8301" s="149"/>
      <c r="B8301" s="149"/>
      <c r="C8301" s="150"/>
      <c r="D8301" s="149"/>
      <c r="E8301" s="149"/>
      <c r="F8301" s="149"/>
      <c r="G8301" s="149"/>
      <c r="H8301" s="151"/>
      <c r="I8301" s="149"/>
      <c r="J8301" s="149"/>
      <c r="K8301" s="152"/>
      <c r="L8301" s="149"/>
      <c r="M8301" s="149"/>
      <c r="N8301" s="153"/>
      <c r="O8301" s="153"/>
      <c r="P8301" s="153"/>
    </row>
    <row r="8302" spans="1:16" x14ac:dyDescent="0.35">
      <c r="A8302" s="149"/>
      <c r="B8302" s="149"/>
      <c r="C8302" s="150"/>
      <c r="D8302" s="149"/>
      <c r="E8302" s="149"/>
      <c r="F8302" s="149"/>
      <c r="G8302" s="149"/>
      <c r="H8302" s="151"/>
      <c r="I8302" s="149"/>
      <c r="J8302" s="149"/>
      <c r="K8302" s="152"/>
      <c r="L8302" s="149"/>
      <c r="M8302" s="149"/>
      <c r="N8302" s="153"/>
      <c r="O8302" s="153"/>
      <c r="P8302" s="153"/>
    </row>
    <row r="8303" spans="1:16" x14ac:dyDescent="0.35">
      <c r="A8303" s="149"/>
      <c r="B8303" s="149"/>
      <c r="C8303" s="150"/>
      <c r="D8303" s="149"/>
      <c r="E8303" s="149"/>
      <c r="F8303" s="149"/>
      <c r="G8303" s="149"/>
      <c r="H8303" s="151"/>
      <c r="I8303" s="149"/>
      <c r="J8303" s="149"/>
      <c r="K8303" s="152"/>
      <c r="L8303" s="149"/>
      <c r="M8303" s="149"/>
      <c r="N8303" s="153"/>
      <c r="O8303" s="153"/>
      <c r="P8303" s="153"/>
    </row>
    <row r="8304" spans="1:16" x14ac:dyDescent="0.35">
      <c r="A8304" s="149"/>
      <c r="B8304" s="149"/>
      <c r="C8304" s="150"/>
      <c r="D8304" s="149"/>
      <c r="E8304" s="149"/>
      <c r="F8304" s="149"/>
      <c r="G8304" s="149"/>
      <c r="H8304" s="151"/>
      <c r="I8304" s="149"/>
      <c r="J8304" s="149"/>
      <c r="K8304" s="152"/>
      <c r="L8304" s="149"/>
      <c r="M8304" s="149"/>
      <c r="N8304" s="153"/>
      <c r="O8304" s="153"/>
      <c r="P8304" s="153"/>
    </row>
    <row r="8305" spans="1:16" x14ac:dyDescent="0.35">
      <c r="A8305" s="149"/>
      <c r="B8305" s="149"/>
      <c r="C8305" s="150"/>
      <c r="D8305" s="149"/>
      <c r="E8305" s="149"/>
      <c r="F8305" s="149"/>
      <c r="G8305" s="149"/>
      <c r="H8305" s="151"/>
      <c r="I8305" s="149"/>
      <c r="J8305" s="149"/>
      <c r="K8305" s="152"/>
      <c r="L8305" s="149"/>
      <c r="M8305" s="149"/>
      <c r="N8305" s="153"/>
      <c r="O8305" s="153"/>
      <c r="P8305" s="153"/>
    </row>
    <row r="8306" spans="1:16" x14ac:dyDescent="0.35">
      <c r="A8306" s="149"/>
      <c r="B8306" s="149"/>
      <c r="C8306" s="150"/>
      <c r="D8306" s="149"/>
      <c r="E8306" s="149"/>
      <c r="F8306" s="149"/>
      <c r="G8306" s="149"/>
      <c r="H8306" s="151"/>
      <c r="I8306" s="149"/>
      <c r="J8306" s="149"/>
      <c r="K8306" s="152"/>
      <c r="L8306" s="149"/>
      <c r="M8306" s="149"/>
      <c r="N8306" s="153"/>
      <c r="O8306" s="153"/>
      <c r="P8306" s="153"/>
    </row>
    <row r="8307" spans="1:16" x14ac:dyDescent="0.35">
      <c r="A8307" s="149"/>
      <c r="B8307" s="149"/>
      <c r="C8307" s="150"/>
      <c r="D8307" s="149"/>
      <c r="E8307" s="149"/>
      <c r="F8307" s="149"/>
      <c r="G8307" s="149"/>
      <c r="H8307" s="151"/>
      <c r="I8307" s="149"/>
      <c r="J8307" s="149"/>
      <c r="K8307" s="152"/>
      <c r="L8307" s="149"/>
      <c r="M8307" s="149"/>
      <c r="N8307" s="153"/>
      <c r="O8307" s="153"/>
      <c r="P8307" s="153"/>
    </row>
    <row r="8308" spans="1:16" x14ac:dyDescent="0.35">
      <c r="A8308" s="149"/>
      <c r="B8308" s="149"/>
      <c r="C8308" s="150"/>
      <c r="D8308" s="149"/>
      <c r="E8308" s="149"/>
      <c r="F8308" s="149"/>
      <c r="G8308" s="149"/>
      <c r="H8308" s="151"/>
      <c r="I8308" s="149"/>
      <c r="J8308" s="149"/>
      <c r="K8308" s="152"/>
      <c r="L8308" s="149"/>
      <c r="M8308" s="149"/>
      <c r="N8308" s="153"/>
      <c r="O8308" s="153"/>
      <c r="P8308" s="153"/>
    </row>
    <row r="8309" spans="1:16" x14ac:dyDescent="0.35">
      <c r="A8309" s="149"/>
      <c r="B8309" s="149"/>
      <c r="C8309" s="150"/>
      <c r="D8309" s="149"/>
      <c r="E8309" s="149"/>
      <c r="F8309" s="149"/>
      <c r="G8309" s="149"/>
      <c r="H8309" s="151"/>
      <c r="I8309" s="149"/>
      <c r="J8309" s="149"/>
      <c r="K8309" s="152"/>
      <c r="L8309" s="149"/>
      <c r="M8309" s="149"/>
      <c r="N8309" s="153"/>
      <c r="O8309" s="153"/>
      <c r="P8309" s="153"/>
    </row>
    <row r="8310" spans="1:16" x14ac:dyDescent="0.35">
      <c r="A8310" s="149"/>
      <c r="B8310" s="149"/>
      <c r="C8310" s="150"/>
      <c r="D8310" s="149"/>
      <c r="E8310" s="149"/>
      <c r="F8310" s="149"/>
      <c r="G8310" s="149"/>
      <c r="H8310" s="151"/>
      <c r="I8310" s="149"/>
      <c r="J8310" s="149"/>
      <c r="K8310" s="152"/>
      <c r="L8310" s="149"/>
      <c r="M8310" s="149"/>
      <c r="N8310" s="153"/>
      <c r="O8310" s="153"/>
      <c r="P8310" s="153"/>
    </row>
    <row r="8311" spans="1:16" x14ac:dyDescent="0.35">
      <c r="A8311" s="149"/>
      <c r="B8311" s="149"/>
      <c r="C8311" s="150"/>
      <c r="D8311" s="149"/>
      <c r="E8311" s="149"/>
      <c r="F8311" s="149"/>
      <c r="G8311" s="149"/>
      <c r="H8311" s="151"/>
      <c r="I8311" s="149"/>
      <c r="J8311" s="149"/>
      <c r="K8311" s="152"/>
      <c r="L8311" s="149"/>
      <c r="M8311" s="149"/>
      <c r="N8311" s="153"/>
      <c r="O8311" s="153"/>
      <c r="P8311" s="153"/>
    </row>
    <row r="8312" spans="1:16" x14ac:dyDescent="0.35">
      <c r="A8312" s="149"/>
      <c r="B8312" s="149"/>
      <c r="C8312" s="150"/>
      <c r="D8312" s="149"/>
      <c r="E8312" s="149"/>
      <c r="F8312" s="149"/>
      <c r="G8312" s="149"/>
      <c r="H8312" s="151"/>
      <c r="I8312" s="149"/>
      <c r="J8312" s="149"/>
      <c r="K8312" s="152"/>
      <c r="L8312" s="149"/>
      <c r="M8312" s="149"/>
      <c r="N8312" s="153"/>
      <c r="O8312" s="153"/>
      <c r="P8312" s="153"/>
    </row>
    <row r="8313" spans="1:16" x14ac:dyDescent="0.35">
      <c r="A8313" s="149"/>
      <c r="B8313" s="149"/>
      <c r="C8313" s="150"/>
      <c r="D8313" s="149"/>
      <c r="E8313" s="149"/>
      <c r="F8313" s="149"/>
      <c r="G8313" s="149"/>
      <c r="H8313" s="151"/>
      <c r="I8313" s="149"/>
      <c r="J8313" s="149"/>
      <c r="K8313" s="152"/>
      <c r="L8313" s="149"/>
      <c r="M8313" s="149"/>
      <c r="N8313" s="153"/>
      <c r="O8313" s="153"/>
      <c r="P8313" s="153"/>
    </row>
    <row r="8314" spans="1:16" x14ac:dyDescent="0.35">
      <c r="A8314" s="149"/>
      <c r="B8314" s="149"/>
      <c r="C8314" s="150"/>
      <c r="D8314" s="149"/>
      <c r="E8314" s="149"/>
      <c r="F8314" s="149"/>
      <c r="G8314" s="149"/>
      <c r="H8314" s="151"/>
      <c r="I8314" s="149"/>
      <c r="J8314" s="149"/>
      <c r="K8314" s="152"/>
      <c r="L8314" s="149"/>
      <c r="M8314" s="149"/>
      <c r="N8314" s="153"/>
      <c r="O8314" s="153"/>
      <c r="P8314" s="153"/>
    </row>
    <row r="8315" spans="1:16" x14ac:dyDescent="0.35">
      <c r="A8315" s="149"/>
      <c r="B8315" s="149"/>
      <c r="C8315" s="150"/>
      <c r="D8315" s="149"/>
      <c r="E8315" s="149"/>
      <c r="F8315" s="149"/>
      <c r="G8315" s="149"/>
      <c r="H8315" s="151"/>
      <c r="I8315" s="149"/>
      <c r="J8315" s="149"/>
      <c r="K8315" s="152"/>
      <c r="L8315" s="149"/>
      <c r="M8315" s="149"/>
      <c r="N8315" s="153"/>
      <c r="O8315" s="153"/>
      <c r="P8315" s="153"/>
    </row>
    <row r="8316" spans="1:16" x14ac:dyDescent="0.35">
      <c r="A8316" s="149"/>
      <c r="B8316" s="149"/>
      <c r="C8316" s="150"/>
      <c r="D8316" s="149"/>
      <c r="E8316" s="149"/>
      <c r="F8316" s="149"/>
      <c r="G8316" s="149"/>
      <c r="H8316" s="151"/>
      <c r="I8316" s="149"/>
      <c r="J8316" s="149"/>
      <c r="K8316" s="152"/>
      <c r="L8316" s="149"/>
      <c r="M8316" s="149"/>
      <c r="N8316" s="153"/>
      <c r="O8316" s="153"/>
      <c r="P8316" s="153"/>
    </row>
    <row r="8317" spans="1:16" x14ac:dyDescent="0.35">
      <c r="A8317" s="149"/>
      <c r="B8317" s="149"/>
      <c r="C8317" s="150"/>
      <c r="D8317" s="149"/>
      <c r="E8317" s="149"/>
      <c r="F8317" s="149"/>
      <c r="G8317" s="149"/>
      <c r="H8317" s="151"/>
      <c r="I8317" s="149"/>
      <c r="J8317" s="149"/>
      <c r="K8317" s="152"/>
      <c r="L8317" s="149"/>
      <c r="M8317" s="149"/>
      <c r="N8317" s="153"/>
      <c r="O8317" s="153"/>
      <c r="P8317" s="153"/>
    </row>
    <row r="8318" spans="1:16" x14ac:dyDescent="0.35">
      <c r="A8318" s="149"/>
      <c r="B8318" s="149"/>
      <c r="C8318" s="150"/>
      <c r="D8318" s="149"/>
      <c r="E8318" s="149"/>
      <c r="F8318" s="149"/>
      <c r="G8318" s="149"/>
      <c r="H8318" s="151"/>
      <c r="I8318" s="149"/>
      <c r="J8318" s="149"/>
      <c r="K8318" s="152"/>
      <c r="L8318" s="149"/>
      <c r="M8318" s="149"/>
      <c r="N8318" s="153"/>
      <c r="O8318" s="153"/>
      <c r="P8318" s="153"/>
    </row>
    <row r="8319" spans="1:16" x14ac:dyDescent="0.35">
      <c r="A8319" s="149"/>
      <c r="B8319" s="149"/>
      <c r="C8319" s="150"/>
      <c r="D8319" s="149"/>
      <c r="E8319" s="149"/>
      <c r="F8319" s="149"/>
      <c r="G8319" s="149"/>
      <c r="H8319" s="151"/>
      <c r="I8319" s="149"/>
      <c r="J8319" s="149"/>
      <c r="K8319" s="152"/>
      <c r="L8319" s="149"/>
      <c r="M8319" s="149"/>
      <c r="N8319" s="153"/>
      <c r="O8319" s="153"/>
      <c r="P8319" s="153"/>
    </row>
    <row r="8320" spans="1:16" x14ac:dyDescent="0.35">
      <c r="A8320" s="149"/>
      <c r="B8320" s="149"/>
      <c r="C8320" s="150"/>
      <c r="D8320" s="149"/>
      <c r="E8320" s="149"/>
      <c r="F8320" s="149"/>
      <c r="G8320" s="149"/>
      <c r="H8320" s="151"/>
      <c r="I8320" s="149"/>
      <c r="J8320" s="149"/>
      <c r="K8320" s="152"/>
      <c r="L8320" s="149"/>
      <c r="M8320" s="149"/>
      <c r="N8320" s="153"/>
      <c r="O8320" s="153"/>
      <c r="P8320" s="153"/>
    </row>
    <row r="8321" spans="1:16" x14ac:dyDescent="0.35">
      <c r="A8321" s="149"/>
      <c r="B8321" s="149"/>
      <c r="C8321" s="150"/>
      <c r="D8321" s="149"/>
      <c r="E8321" s="149"/>
      <c r="F8321" s="149"/>
      <c r="G8321" s="149"/>
      <c r="H8321" s="151"/>
      <c r="I8321" s="149"/>
      <c r="J8321" s="149"/>
      <c r="K8321" s="152"/>
      <c r="L8321" s="149"/>
      <c r="M8321" s="149"/>
      <c r="N8321" s="153"/>
      <c r="O8321" s="153"/>
      <c r="P8321" s="153"/>
    </row>
    <row r="8322" spans="1:16" x14ac:dyDescent="0.35">
      <c r="A8322" s="149"/>
      <c r="B8322" s="149"/>
      <c r="C8322" s="150"/>
      <c r="D8322" s="149"/>
      <c r="E8322" s="149"/>
      <c r="F8322" s="149"/>
      <c r="G8322" s="149"/>
      <c r="H8322" s="151"/>
      <c r="I8322" s="149"/>
      <c r="J8322" s="149"/>
      <c r="K8322" s="152"/>
      <c r="L8322" s="149"/>
      <c r="M8322" s="149"/>
      <c r="N8322" s="153"/>
      <c r="O8322" s="153"/>
      <c r="P8322" s="153"/>
    </row>
    <row r="8323" spans="1:16" x14ac:dyDescent="0.35">
      <c r="A8323" s="149"/>
      <c r="B8323" s="149"/>
      <c r="C8323" s="150"/>
      <c r="D8323" s="149"/>
      <c r="E8323" s="149"/>
      <c r="F8323" s="149"/>
      <c r="G8323" s="149"/>
      <c r="H8323" s="151"/>
      <c r="I8323" s="149"/>
      <c r="J8323" s="149"/>
      <c r="K8323" s="152"/>
      <c r="L8323" s="149"/>
      <c r="M8323" s="149"/>
      <c r="N8323" s="153"/>
      <c r="O8323" s="153"/>
      <c r="P8323" s="153"/>
    </row>
    <row r="8324" spans="1:16" x14ac:dyDescent="0.35">
      <c r="A8324" s="149"/>
      <c r="B8324" s="149"/>
      <c r="C8324" s="150"/>
      <c r="D8324" s="149"/>
      <c r="E8324" s="149"/>
      <c r="F8324" s="149"/>
      <c r="G8324" s="149"/>
      <c r="H8324" s="151"/>
      <c r="I8324" s="149"/>
      <c r="J8324" s="149"/>
      <c r="K8324" s="152"/>
      <c r="L8324" s="149"/>
      <c r="M8324" s="149"/>
      <c r="N8324" s="153"/>
      <c r="O8324" s="153"/>
      <c r="P8324" s="153"/>
    </row>
    <row r="8325" spans="1:16" x14ac:dyDescent="0.35">
      <c r="A8325" s="149"/>
      <c r="B8325" s="149"/>
      <c r="C8325" s="150"/>
      <c r="D8325" s="149"/>
      <c r="E8325" s="149"/>
      <c r="F8325" s="149"/>
      <c r="G8325" s="149"/>
      <c r="H8325" s="151"/>
      <c r="I8325" s="149"/>
      <c r="J8325" s="149"/>
      <c r="K8325" s="152"/>
      <c r="L8325" s="149"/>
      <c r="M8325" s="149"/>
      <c r="N8325" s="153"/>
      <c r="O8325" s="153"/>
      <c r="P8325" s="153"/>
    </row>
    <row r="8326" spans="1:16" x14ac:dyDescent="0.35">
      <c r="A8326" s="149"/>
      <c r="B8326" s="149"/>
      <c r="C8326" s="150"/>
      <c r="D8326" s="149"/>
      <c r="E8326" s="149"/>
      <c r="F8326" s="149"/>
      <c r="G8326" s="149"/>
      <c r="H8326" s="151"/>
      <c r="I8326" s="149"/>
      <c r="J8326" s="149"/>
      <c r="K8326" s="152"/>
      <c r="L8326" s="149"/>
      <c r="M8326" s="149"/>
      <c r="N8326" s="153"/>
      <c r="O8326" s="153"/>
      <c r="P8326" s="153"/>
    </row>
    <row r="8327" spans="1:16" x14ac:dyDescent="0.35">
      <c r="A8327" s="149"/>
      <c r="B8327" s="149"/>
      <c r="C8327" s="150"/>
      <c r="D8327" s="149"/>
      <c r="E8327" s="149"/>
      <c r="F8327" s="149"/>
      <c r="G8327" s="149"/>
      <c r="H8327" s="151"/>
      <c r="I8327" s="149"/>
      <c r="J8327" s="149"/>
      <c r="K8327" s="152"/>
      <c r="L8327" s="149"/>
      <c r="M8327" s="149"/>
      <c r="N8327" s="153"/>
      <c r="O8327" s="153"/>
      <c r="P8327" s="153"/>
    </row>
    <row r="8328" spans="1:16" x14ac:dyDescent="0.35">
      <c r="A8328" s="149"/>
      <c r="B8328" s="149"/>
      <c r="C8328" s="150"/>
      <c r="D8328" s="149"/>
      <c r="E8328" s="149"/>
      <c r="F8328" s="149"/>
      <c r="G8328" s="149"/>
      <c r="H8328" s="151"/>
      <c r="I8328" s="149"/>
      <c r="J8328" s="149"/>
      <c r="K8328" s="152"/>
      <c r="L8328" s="149"/>
      <c r="M8328" s="149"/>
      <c r="N8328" s="153"/>
      <c r="O8328" s="153"/>
      <c r="P8328" s="153"/>
    </row>
    <row r="8329" spans="1:16" x14ac:dyDescent="0.35">
      <c r="A8329" s="149"/>
      <c r="B8329" s="149"/>
      <c r="C8329" s="150"/>
      <c r="D8329" s="149"/>
      <c r="E8329" s="149"/>
      <c r="F8329" s="149"/>
      <c r="G8329" s="149"/>
      <c r="H8329" s="151"/>
      <c r="I8329" s="149"/>
      <c r="J8329" s="149"/>
      <c r="K8329" s="152"/>
      <c r="L8329" s="149"/>
      <c r="M8329" s="149"/>
      <c r="N8329" s="153"/>
      <c r="O8329" s="153"/>
      <c r="P8329" s="153"/>
    </row>
    <row r="8330" spans="1:16" x14ac:dyDescent="0.35">
      <c r="A8330" s="149"/>
      <c r="B8330" s="149"/>
      <c r="C8330" s="150"/>
      <c r="D8330" s="149"/>
      <c r="E8330" s="149"/>
      <c r="F8330" s="149"/>
      <c r="G8330" s="149"/>
      <c r="H8330" s="151"/>
      <c r="I8330" s="149"/>
      <c r="J8330" s="149"/>
      <c r="K8330" s="152"/>
      <c r="L8330" s="149"/>
      <c r="M8330" s="149"/>
      <c r="N8330" s="153"/>
      <c r="O8330" s="153"/>
      <c r="P8330" s="153"/>
    </row>
    <row r="8331" spans="1:16" x14ac:dyDescent="0.35">
      <c r="A8331" s="149"/>
      <c r="B8331" s="149"/>
      <c r="C8331" s="150"/>
      <c r="D8331" s="149"/>
      <c r="E8331" s="149"/>
      <c r="F8331" s="149"/>
      <c r="G8331" s="149"/>
      <c r="H8331" s="151"/>
      <c r="I8331" s="149"/>
      <c r="J8331" s="149"/>
      <c r="K8331" s="152"/>
      <c r="L8331" s="149"/>
      <c r="M8331" s="149"/>
      <c r="N8331" s="153"/>
      <c r="O8331" s="153"/>
      <c r="P8331" s="153"/>
    </row>
    <row r="8332" spans="1:16" x14ac:dyDescent="0.35">
      <c r="A8332" s="149"/>
      <c r="B8332" s="149"/>
      <c r="C8332" s="150"/>
      <c r="D8332" s="149"/>
      <c r="E8332" s="149"/>
      <c r="F8332" s="149"/>
      <c r="G8332" s="149"/>
      <c r="H8332" s="151"/>
      <c r="I8332" s="149"/>
      <c r="J8332" s="149"/>
      <c r="K8332" s="152"/>
      <c r="L8332" s="149"/>
      <c r="M8332" s="149"/>
      <c r="N8332" s="153"/>
      <c r="O8332" s="153"/>
      <c r="P8332" s="153"/>
    </row>
    <row r="8333" spans="1:16" x14ac:dyDescent="0.35">
      <c r="A8333" s="149"/>
      <c r="B8333" s="149"/>
      <c r="C8333" s="150"/>
      <c r="D8333" s="149"/>
      <c r="E8333" s="149"/>
      <c r="F8333" s="149"/>
      <c r="G8333" s="149"/>
      <c r="H8333" s="151"/>
      <c r="I8333" s="149"/>
      <c r="J8333" s="149"/>
      <c r="K8333" s="152"/>
      <c r="L8333" s="149"/>
      <c r="M8333" s="149"/>
      <c r="N8333" s="153"/>
      <c r="O8333" s="153"/>
      <c r="P8333" s="153"/>
    </row>
    <row r="8334" spans="1:16" x14ac:dyDescent="0.35">
      <c r="A8334" s="149"/>
      <c r="B8334" s="149"/>
      <c r="C8334" s="150"/>
      <c r="D8334" s="149"/>
      <c r="E8334" s="149"/>
      <c r="F8334" s="149"/>
      <c r="G8334" s="149"/>
      <c r="H8334" s="151"/>
      <c r="I8334" s="149"/>
      <c r="J8334" s="149"/>
      <c r="K8334" s="152"/>
      <c r="L8334" s="149"/>
      <c r="M8334" s="149"/>
      <c r="N8334" s="153"/>
      <c r="O8334" s="153"/>
      <c r="P8334" s="153"/>
    </row>
    <row r="8335" spans="1:16" x14ac:dyDescent="0.35">
      <c r="A8335" s="149"/>
      <c r="B8335" s="149"/>
      <c r="C8335" s="150"/>
      <c r="D8335" s="149"/>
      <c r="E8335" s="149"/>
      <c r="F8335" s="149"/>
      <c r="G8335" s="149"/>
      <c r="H8335" s="151"/>
      <c r="I8335" s="149"/>
      <c r="J8335" s="149"/>
      <c r="K8335" s="152"/>
      <c r="L8335" s="149"/>
      <c r="M8335" s="149"/>
      <c r="N8335" s="153"/>
      <c r="O8335" s="153"/>
      <c r="P8335" s="153"/>
    </row>
    <row r="8336" spans="1:16" x14ac:dyDescent="0.35">
      <c r="A8336" s="149"/>
      <c r="B8336" s="149"/>
      <c r="C8336" s="150"/>
      <c r="D8336" s="149"/>
      <c r="E8336" s="149"/>
      <c r="F8336" s="149"/>
      <c r="G8336" s="149"/>
      <c r="H8336" s="151"/>
      <c r="I8336" s="149"/>
      <c r="J8336" s="149"/>
      <c r="K8336" s="152"/>
      <c r="L8336" s="149"/>
      <c r="M8336" s="149"/>
      <c r="N8336" s="153"/>
      <c r="O8336" s="153"/>
      <c r="P8336" s="153"/>
    </row>
    <row r="8337" spans="1:16" x14ac:dyDescent="0.35">
      <c r="A8337" s="149"/>
      <c r="B8337" s="149"/>
      <c r="C8337" s="150"/>
      <c r="D8337" s="149"/>
      <c r="E8337" s="149"/>
      <c r="F8337" s="149"/>
      <c r="G8337" s="149"/>
      <c r="H8337" s="151"/>
      <c r="I8337" s="149"/>
      <c r="J8337" s="149"/>
      <c r="K8337" s="152"/>
      <c r="L8337" s="149"/>
      <c r="M8337" s="149"/>
      <c r="N8337" s="153"/>
      <c r="O8337" s="153"/>
      <c r="P8337" s="153"/>
    </row>
    <row r="8338" spans="1:16" x14ac:dyDescent="0.35">
      <c r="A8338" s="149"/>
      <c r="B8338" s="149"/>
      <c r="C8338" s="150"/>
      <c r="D8338" s="149"/>
      <c r="E8338" s="149"/>
      <c r="F8338" s="149"/>
      <c r="G8338" s="149"/>
      <c r="H8338" s="151"/>
      <c r="I8338" s="149"/>
      <c r="J8338" s="149"/>
      <c r="K8338" s="152"/>
      <c r="L8338" s="149"/>
      <c r="M8338" s="149"/>
      <c r="N8338" s="153"/>
      <c r="O8338" s="153"/>
      <c r="P8338" s="153"/>
    </row>
    <row r="8339" spans="1:16" x14ac:dyDescent="0.35">
      <c r="A8339" s="149"/>
      <c r="B8339" s="149"/>
      <c r="C8339" s="150"/>
      <c r="D8339" s="149"/>
      <c r="E8339" s="149"/>
      <c r="F8339" s="149"/>
      <c r="G8339" s="149"/>
      <c r="H8339" s="151"/>
      <c r="I8339" s="149"/>
      <c r="J8339" s="149"/>
      <c r="K8339" s="152"/>
      <c r="L8339" s="149"/>
      <c r="M8339" s="149"/>
      <c r="N8339" s="153"/>
      <c r="O8339" s="153"/>
      <c r="P8339" s="153"/>
    </row>
    <row r="8340" spans="1:16" x14ac:dyDescent="0.35">
      <c r="A8340" s="149"/>
      <c r="B8340" s="149"/>
      <c r="C8340" s="150"/>
      <c r="D8340" s="149"/>
      <c r="E8340" s="149"/>
      <c r="F8340" s="149"/>
      <c r="G8340" s="149"/>
      <c r="H8340" s="151"/>
      <c r="I8340" s="149"/>
      <c r="J8340" s="149"/>
      <c r="K8340" s="152"/>
      <c r="L8340" s="149"/>
      <c r="M8340" s="149"/>
      <c r="N8340" s="153"/>
      <c r="O8340" s="153"/>
      <c r="P8340" s="153"/>
    </row>
    <row r="8341" spans="1:16" x14ac:dyDescent="0.35">
      <c r="A8341" s="149"/>
      <c r="B8341" s="149"/>
      <c r="C8341" s="150"/>
      <c r="D8341" s="149"/>
      <c r="E8341" s="149"/>
      <c r="F8341" s="149"/>
      <c r="G8341" s="149"/>
      <c r="H8341" s="151"/>
      <c r="I8341" s="149"/>
      <c r="J8341" s="149"/>
      <c r="K8341" s="152"/>
      <c r="L8341" s="149"/>
      <c r="M8341" s="149"/>
      <c r="N8341" s="153"/>
      <c r="O8341" s="153"/>
      <c r="P8341" s="153"/>
    </row>
    <row r="8342" spans="1:16" x14ac:dyDescent="0.35">
      <c r="A8342" s="149"/>
      <c r="B8342" s="149"/>
      <c r="C8342" s="150"/>
      <c r="D8342" s="149"/>
      <c r="E8342" s="149"/>
      <c r="F8342" s="149"/>
      <c r="G8342" s="149"/>
      <c r="H8342" s="151"/>
      <c r="I8342" s="149"/>
      <c r="J8342" s="149"/>
      <c r="K8342" s="152"/>
      <c r="L8342" s="149"/>
      <c r="M8342" s="149"/>
      <c r="N8342" s="153"/>
      <c r="O8342" s="153"/>
      <c r="P8342" s="153"/>
    </row>
    <row r="8343" spans="1:16" x14ac:dyDescent="0.35">
      <c r="A8343" s="149"/>
      <c r="B8343" s="149"/>
      <c r="C8343" s="150"/>
      <c r="D8343" s="149"/>
      <c r="E8343" s="149"/>
      <c r="F8343" s="149"/>
      <c r="G8343" s="149"/>
      <c r="H8343" s="151"/>
      <c r="I8343" s="149"/>
      <c r="J8343" s="149"/>
      <c r="K8343" s="152"/>
      <c r="L8343" s="149"/>
      <c r="M8343" s="149"/>
      <c r="N8343" s="153"/>
      <c r="O8343" s="153"/>
      <c r="P8343" s="153"/>
    </row>
    <row r="8344" spans="1:16" x14ac:dyDescent="0.35">
      <c r="A8344" s="149"/>
      <c r="B8344" s="149"/>
      <c r="C8344" s="150"/>
      <c r="D8344" s="149"/>
      <c r="E8344" s="149"/>
      <c r="F8344" s="149"/>
      <c r="G8344" s="149"/>
      <c r="H8344" s="151"/>
      <c r="I8344" s="149"/>
      <c r="J8344" s="149"/>
      <c r="K8344" s="152"/>
      <c r="L8344" s="149"/>
      <c r="M8344" s="149"/>
      <c r="N8344" s="153"/>
      <c r="O8344" s="153"/>
      <c r="P8344" s="153"/>
    </row>
    <row r="8345" spans="1:16" x14ac:dyDescent="0.35">
      <c r="A8345" s="149"/>
      <c r="B8345" s="149"/>
      <c r="C8345" s="150"/>
      <c r="D8345" s="149"/>
      <c r="E8345" s="149"/>
      <c r="F8345" s="149"/>
      <c r="G8345" s="149"/>
      <c r="H8345" s="151"/>
      <c r="I8345" s="149"/>
      <c r="J8345" s="149"/>
      <c r="K8345" s="152"/>
      <c r="L8345" s="149"/>
      <c r="M8345" s="149"/>
      <c r="N8345" s="153"/>
      <c r="O8345" s="153"/>
      <c r="P8345" s="153"/>
    </row>
    <row r="8346" spans="1:16" x14ac:dyDescent="0.35">
      <c r="A8346" s="149"/>
      <c r="B8346" s="149"/>
      <c r="C8346" s="150"/>
      <c r="D8346" s="149"/>
      <c r="E8346" s="149"/>
      <c r="F8346" s="149"/>
      <c r="G8346" s="149"/>
      <c r="H8346" s="151"/>
      <c r="I8346" s="149"/>
      <c r="J8346" s="149"/>
      <c r="K8346" s="152"/>
      <c r="L8346" s="149"/>
      <c r="M8346" s="149"/>
      <c r="N8346" s="153"/>
      <c r="O8346" s="153"/>
      <c r="P8346" s="153"/>
    </row>
    <row r="8347" spans="1:16" x14ac:dyDescent="0.35">
      <c r="A8347" s="149"/>
      <c r="B8347" s="149"/>
      <c r="C8347" s="150"/>
      <c r="D8347" s="149"/>
      <c r="E8347" s="149"/>
      <c r="F8347" s="149"/>
      <c r="G8347" s="149"/>
      <c r="H8347" s="151"/>
      <c r="I8347" s="149"/>
      <c r="J8347" s="149"/>
      <c r="K8347" s="152"/>
      <c r="L8347" s="149"/>
      <c r="M8347" s="149"/>
      <c r="N8347" s="153"/>
      <c r="O8347" s="153"/>
      <c r="P8347" s="153"/>
    </row>
    <row r="8348" spans="1:16" x14ac:dyDescent="0.35">
      <c r="A8348" s="149"/>
      <c r="B8348" s="149"/>
      <c r="C8348" s="150"/>
      <c r="D8348" s="149"/>
      <c r="E8348" s="149"/>
      <c r="F8348" s="149"/>
      <c r="G8348" s="149"/>
      <c r="H8348" s="151"/>
      <c r="I8348" s="149"/>
      <c r="J8348" s="149"/>
      <c r="K8348" s="152"/>
      <c r="L8348" s="149"/>
      <c r="M8348" s="149"/>
      <c r="N8348" s="153"/>
      <c r="O8348" s="153"/>
      <c r="P8348" s="153"/>
    </row>
    <row r="8349" spans="1:16" x14ac:dyDescent="0.35">
      <c r="A8349" s="149"/>
      <c r="B8349" s="149"/>
      <c r="C8349" s="150"/>
      <c r="D8349" s="149"/>
      <c r="E8349" s="149"/>
      <c r="F8349" s="149"/>
      <c r="G8349" s="149"/>
      <c r="H8349" s="151"/>
      <c r="I8349" s="149"/>
      <c r="J8349" s="149"/>
      <c r="K8349" s="152"/>
      <c r="L8349" s="149"/>
      <c r="M8349" s="149"/>
      <c r="N8349" s="153"/>
      <c r="O8349" s="153"/>
      <c r="P8349" s="153"/>
    </row>
    <row r="8350" spans="1:16" x14ac:dyDescent="0.35">
      <c r="A8350" s="149"/>
      <c r="B8350" s="149"/>
      <c r="C8350" s="150"/>
      <c r="D8350" s="149"/>
      <c r="E8350" s="149"/>
      <c r="F8350" s="149"/>
      <c r="G8350" s="149"/>
      <c r="H8350" s="151"/>
      <c r="I8350" s="149"/>
      <c r="J8350" s="149"/>
      <c r="K8350" s="152"/>
      <c r="L8350" s="149"/>
      <c r="M8350" s="149"/>
      <c r="N8350" s="153"/>
      <c r="O8350" s="153"/>
      <c r="P8350" s="153"/>
    </row>
    <row r="8351" spans="1:16" x14ac:dyDescent="0.35">
      <c r="A8351" s="149"/>
      <c r="B8351" s="149"/>
      <c r="C8351" s="150"/>
      <c r="D8351" s="149"/>
      <c r="E8351" s="149"/>
      <c r="F8351" s="149"/>
      <c r="G8351" s="149"/>
      <c r="H8351" s="151"/>
      <c r="I8351" s="149"/>
      <c r="J8351" s="149"/>
      <c r="K8351" s="152"/>
      <c r="L8351" s="149"/>
      <c r="M8351" s="149"/>
      <c r="N8351" s="153"/>
      <c r="O8351" s="153"/>
      <c r="P8351" s="153"/>
    </row>
    <row r="8352" spans="1:16" x14ac:dyDescent="0.35">
      <c r="A8352" s="149"/>
      <c r="B8352" s="149"/>
      <c r="C8352" s="150"/>
      <c r="D8352" s="149"/>
      <c r="E8352" s="149"/>
      <c r="F8352" s="149"/>
      <c r="G8352" s="149"/>
      <c r="H8352" s="151"/>
      <c r="I8352" s="149"/>
      <c r="J8352" s="149"/>
      <c r="K8352" s="152"/>
      <c r="L8352" s="149"/>
      <c r="M8352" s="149"/>
      <c r="N8352" s="153"/>
      <c r="O8352" s="153"/>
      <c r="P8352" s="153"/>
    </row>
    <row r="8353" spans="1:16" x14ac:dyDescent="0.35">
      <c r="A8353" s="149"/>
      <c r="B8353" s="149"/>
      <c r="C8353" s="150"/>
      <c r="D8353" s="149"/>
      <c r="E8353" s="149"/>
      <c r="F8353" s="149"/>
      <c r="G8353" s="149"/>
      <c r="H8353" s="151"/>
      <c r="I8353" s="149"/>
      <c r="J8353" s="149"/>
      <c r="K8353" s="152"/>
      <c r="L8353" s="149"/>
      <c r="M8353" s="149"/>
      <c r="N8353" s="153"/>
      <c r="O8353" s="153"/>
      <c r="P8353" s="153"/>
    </row>
    <row r="8354" spans="1:16" x14ac:dyDescent="0.35">
      <c r="A8354" s="149"/>
      <c r="B8354" s="149"/>
      <c r="C8354" s="150"/>
      <c r="D8354" s="149"/>
      <c r="E8354" s="149"/>
      <c r="F8354" s="149"/>
      <c r="G8354" s="149"/>
      <c r="H8354" s="151"/>
      <c r="I8354" s="149"/>
      <c r="J8354" s="149"/>
      <c r="K8354" s="152"/>
      <c r="L8354" s="149"/>
      <c r="M8354" s="149"/>
      <c r="N8354" s="153"/>
      <c r="O8354" s="153"/>
      <c r="P8354" s="153"/>
    </row>
    <row r="8355" spans="1:16" x14ac:dyDescent="0.35">
      <c r="A8355" s="149"/>
      <c r="B8355" s="149"/>
      <c r="C8355" s="150"/>
      <c r="D8355" s="149"/>
      <c r="E8355" s="149"/>
      <c r="F8355" s="149"/>
      <c r="G8355" s="149"/>
      <c r="H8355" s="151"/>
      <c r="I8355" s="149"/>
      <c r="J8355" s="149"/>
      <c r="K8355" s="152"/>
      <c r="L8355" s="149"/>
      <c r="M8355" s="149"/>
      <c r="N8355" s="153"/>
      <c r="O8355" s="153"/>
      <c r="P8355" s="153"/>
    </row>
    <row r="8356" spans="1:16" x14ac:dyDescent="0.35">
      <c r="A8356" s="149"/>
      <c r="B8356" s="149"/>
      <c r="C8356" s="150"/>
      <c r="D8356" s="149"/>
      <c r="E8356" s="149"/>
      <c r="F8356" s="149"/>
      <c r="G8356" s="149"/>
      <c r="H8356" s="151"/>
      <c r="I8356" s="149"/>
      <c r="J8356" s="149"/>
      <c r="K8356" s="152"/>
      <c r="L8356" s="149"/>
      <c r="M8356" s="149"/>
      <c r="N8356" s="153"/>
      <c r="O8356" s="153"/>
      <c r="P8356" s="153"/>
    </row>
    <row r="8357" spans="1:16" x14ac:dyDescent="0.35">
      <c r="A8357" s="149"/>
      <c r="B8357" s="149"/>
      <c r="C8357" s="150"/>
      <c r="D8357" s="149"/>
      <c r="E8357" s="149"/>
      <c r="F8357" s="149"/>
      <c r="G8357" s="149"/>
      <c r="H8357" s="151"/>
      <c r="I8357" s="149"/>
      <c r="J8357" s="149"/>
      <c r="K8357" s="152"/>
      <c r="L8357" s="149"/>
      <c r="M8357" s="149"/>
      <c r="N8357" s="153"/>
      <c r="O8357" s="153"/>
      <c r="P8357" s="153"/>
    </row>
    <row r="8358" spans="1:16" x14ac:dyDescent="0.35">
      <c r="A8358" s="149"/>
      <c r="B8358" s="149"/>
      <c r="C8358" s="150"/>
      <c r="D8358" s="149"/>
      <c r="E8358" s="149"/>
      <c r="F8358" s="149"/>
      <c r="G8358" s="149"/>
      <c r="H8358" s="151"/>
      <c r="I8358" s="149"/>
      <c r="J8358" s="149"/>
      <c r="K8358" s="152"/>
      <c r="L8358" s="149"/>
      <c r="M8358" s="149"/>
      <c r="N8358" s="153"/>
      <c r="O8358" s="153"/>
      <c r="P8358" s="153"/>
    </row>
    <row r="8359" spans="1:16" x14ac:dyDescent="0.35">
      <c r="A8359" s="149"/>
      <c r="B8359" s="149"/>
      <c r="C8359" s="150"/>
      <c r="D8359" s="149"/>
      <c r="E8359" s="149"/>
      <c r="F8359" s="149"/>
      <c r="G8359" s="149"/>
      <c r="H8359" s="151"/>
      <c r="I8359" s="149"/>
      <c r="J8359" s="149"/>
      <c r="K8359" s="152"/>
      <c r="L8359" s="149"/>
      <c r="M8359" s="149"/>
      <c r="N8359" s="153"/>
      <c r="O8359" s="153"/>
      <c r="P8359" s="153"/>
    </row>
    <row r="8360" spans="1:16" x14ac:dyDescent="0.35">
      <c r="A8360" s="149"/>
      <c r="B8360" s="149"/>
      <c r="C8360" s="150"/>
      <c r="D8360" s="149"/>
      <c r="E8360" s="149"/>
      <c r="F8360" s="149"/>
      <c r="G8360" s="149"/>
      <c r="H8360" s="151"/>
      <c r="I8360" s="149"/>
      <c r="J8360" s="149"/>
      <c r="K8360" s="152"/>
      <c r="L8360" s="149"/>
      <c r="M8360" s="149"/>
      <c r="N8360" s="153"/>
      <c r="O8360" s="153"/>
      <c r="P8360" s="153"/>
    </row>
    <row r="8361" spans="1:16" x14ac:dyDescent="0.35">
      <c r="A8361" s="149"/>
      <c r="B8361" s="149"/>
      <c r="C8361" s="150"/>
      <c r="D8361" s="149"/>
      <c r="E8361" s="149"/>
      <c r="F8361" s="149"/>
      <c r="G8361" s="149"/>
      <c r="H8361" s="151"/>
      <c r="I8361" s="149"/>
      <c r="J8361" s="149"/>
      <c r="K8361" s="152"/>
      <c r="L8361" s="149"/>
      <c r="M8361" s="149"/>
      <c r="N8361" s="153"/>
      <c r="O8361" s="153"/>
      <c r="P8361" s="153"/>
    </row>
    <row r="8362" spans="1:16" x14ac:dyDescent="0.35">
      <c r="A8362" s="149"/>
      <c r="B8362" s="149"/>
      <c r="C8362" s="150"/>
      <c r="D8362" s="149"/>
      <c r="E8362" s="149"/>
      <c r="F8362" s="149"/>
      <c r="G8362" s="149"/>
      <c r="H8362" s="151"/>
      <c r="I8362" s="149"/>
      <c r="J8362" s="149"/>
      <c r="K8362" s="152"/>
      <c r="L8362" s="149"/>
      <c r="M8362" s="149"/>
      <c r="N8362" s="153"/>
      <c r="O8362" s="153"/>
      <c r="P8362" s="153"/>
    </row>
    <row r="8363" spans="1:16" x14ac:dyDescent="0.35">
      <c r="A8363" s="149"/>
      <c r="B8363" s="149"/>
      <c r="C8363" s="150"/>
      <c r="D8363" s="149"/>
      <c r="E8363" s="149"/>
      <c r="F8363" s="149"/>
      <c r="G8363" s="149"/>
      <c r="H8363" s="151"/>
      <c r="I8363" s="149"/>
      <c r="J8363" s="149"/>
      <c r="K8363" s="152"/>
      <c r="L8363" s="149"/>
      <c r="M8363" s="149"/>
      <c r="N8363" s="153"/>
      <c r="O8363" s="153"/>
      <c r="P8363" s="153"/>
    </row>
    <row r="8364" spans="1:16" x14ac:dyDescent="0.35">
      <c r="A8364" s="149"/>
      <c r="B8364" s="149"/>
      <c r="C8364" s="150"/>
      <c r="D8364" s="149"/>
      <c r="E8364" s="149"/>
      <c r="F8364" s="149"/>
      <c r="G8364" s="149"/>
      <c r="H8364" s="151"/>
      <c r="I8364" s="149"/>
      <c r="J8364" s="149"/>
      <c r="K8364" s="152"/>
      <c r="L8364" s="149"/>
      <c r="M8364" s="149"/>
      <c r="N8364" s="153"/>
      <c r="O8364" s="153"/>
      <c r="P8364" s="153"/>
    </row>
    <row r="8365" spans="1:16" x14ac:dyDescent="0.35">
      <c r="A8365" s="149"/>
      <c r="B8365" s="149"/>
      <c r="C8365" s="150"/>
      <c r="D8365" s="149"/>
      <c r="E8365" s="149"/>
      <c r="F8365" s="149"/>
      <c r="G8365" s="149"/>
      <c r="H8365" s="151"/>
      <c r="I8365" s="149"/>
      <c r="J8365" s="149"/>
      <c r="K8365" s="152"/>
      <c r="L8365" s="149"/>
      <c r="M8365" s="149"/>
      <c r="N8365" s="153"/>
      <c r="O8365" s="153"/>
      <c r="P8365" s="153"/>
    </row>
    <row r="8366" spans="1:16" x14ac:dyDescent="0.35">
      <c r="A8366" s="149"/>
      <c r="B8366" s="149"/>
      <c r="C8366" s="150"/>
      <c r="D8366" s="149"/>
      <c r="E8366" s="149"/>
      <c r="F8366" s="149"/>
      <c r="G8366" s="149"/>
      <c r="H8366" s="151"/>
      <c r="I8366" s="149"/>
      <c r="J8366" s="149"/>
      <c r="K8366" s="152"/>
      <c r="L8366" s="149"/>
      <c r="M8366" s="149"/>
      <c r="N8366" s="153"/>
      <c r="O8366" s="153"/>
      <c r="P8366" s="153"/>
    </row>
    <row r="8367" spans="1:16" x14ac:dyDescent="0.35">
      <c r="A8367" s="149"/>
      <c r="B8367" s="149"/>
      <c r="C8367" s="150"/>
      <c r="D8367" s="149"/>
      <c r="E8367" s="149"/>
      <c r="F8367" s="149"/>
      <c r="G8367" s="149"/>
      <c r="H8367" s="151"/>
      <c r="I8367" s="149"/>
      <c r="J8367" s="149"/>
      <c r="K8367" s="152"/>
      <c r="L8367" s="149"/>
      <c r="M8367" s="149"/>
      <c r="N8367" s="153"/>
      <c r="O8367" s="153"/>
      <c r="P8367" s="153"/>
    </row>
    <row r="8368" spans="1:16" x14ac:dyDescent="0.35">
      <c r="A8368" s="149"/>
      <c r="B8368" s="149"/>
      <c r="C8368" s="150"/>
      <c r="D8368" s="149"/>
      <c r="E8368" s="149"/>
      <c r="F8368" s="149"/>
      <c r="G8368" s="149"/>
      <c r="H8368" s="151"/>
      <c r="I8368" s="149"/>
      <c r="J8368" s="149"/>
      <c r="K8368" s="152"/>
      <c r="L8368" s="149"/>
      <c r="M8368" s="149"/>
      <c r="N8368" s="153"/>
      <c r="O8368" s="153"/>
      <c r="P8368" s="153"/>
    </row>
    <row r="8369" spans="1:16" x14ac:dyDescent="0.35">
      <c r="A8369" s="149"/>
      <c r="B8369" s="149"/>
      <c r="C8369" s="150"/>
      <c r="D8369" s="149"/>
      <c r="E8369" s="149"/>
      <c r="F8369" s="149"/>
      <c r="G8369" s="149"/>
      <c r="H8369" s="151"/>
      <c r="I8369" s="149"/>
      <c r="J8369" s="149"/>
      <c r="K8369" s="152"/>
      <c r="L8369" s="149"/>
      <c r="M8369" s="149"/>
      <c r="N8369" s="153"/>
      <c r="O8369" s="153"/>
      <c r="P8369" s="153"/>
    </row>
    <row r="8370" spans="1:16" x14ac:dyDescent="0.35">
      <c r="A8370" s="149"/>
      <c r="B8370" s="149"/>
      <c r="C8370" s="150"/>
      <c r="D8370" s="149"/>
      <c r="E8370" s="149"/>
      <c r="F8370" s="149"/>
      <c r="G8370" s="149"/>
      <c r="H8370" s="151"/>
      <c r="I8370" s="149"/>
      <c r="J8370" s="149"/>
      <c r="K8370" s="152"/>
      <c r="L8370" s="149"/>
      <c r="M8370" s="149"/>
      <c r="N8370" s="153"/>
      <c r="O8370" s="153"/>
      <c r="P8370" s="153"/>
    </row>
    <row r="8371" spans="1:16" x14ac:dyDescent="0.35">
      <c r="A8371" s="149"/>
      <c r="B8371" s="149"/>
      <c r="C8371" s="150"/>
      <c r="D8371" s="149"/>
      <c r="E8371" s="149"/>
      <c r="F8371" s="149"/>
      <c r="G8371" s="149"/>
      <c r="H8371" s="151"/>
      <c r="I8371" s="149"/>
      <c r="J8371" s="149"/>
      <c r="K8371" s="152"/>
      <c r="L8371" s="149"/>
      <c r="M8371" s="149"/>
      <c r="N8371" s="153"/>
      <c r="O8371" s="153"/>
      <c r="P8371" s="153"/>
    </row>
    <row r="8372" spans="1:16" x14ac:dyDescent="0.35">
      <c r="A8372" s="149"/>
      <c r="B8372" s="149"/>
      <c r="C8372" s="150"/>
      <c r="D8372" s="149"/>
      <c r="E8372" s="149"/>
      <c r="F8372" s="149"/>
      <c r="G8372" s="149"/>
      <c r="H8372" s="151"/>
      <c r="I8372" s="149"/>
      <c r="J8372" s="149"/>
      <c r="K8372" s="152"/>
      <c r="L8372" s="149"/>
      <c r="M8372" s="149"/>
      <c r="N8372" s="153"/>
      <c r="O8372" s="153"/>
      <c r="P8372" s="153"/>
    </row>
    <row r="8373" spans="1:16" x14ac:dyDescent="0.35">
      <c r="A8373" s="149"/>
      <c r="B8373" s="149"/>
      <c r="C8373" s="150"/>
      <c r="D8373" s="149"/>
      <c r="E8373" s="149"/>
      <c r="F8373" s="149"/>
      <c r="G8373" s="149"/>
      <c r="H8373" s="151"/>
      <c r="I8373" s="149"/>
      <c r="J8373" s="149"/>
      <c r="K8373" s="152"/>
      <c r="L8373" s="149"/>
      <c r="M8373" s="149"/>
      <c r="N8373" s="153"/>
      <c r="O8373" s="153"/>
      <c r="P8373" s="153"/>
    </row>
    <row r="8374" spans="1:16" x14ac:dyDescent="0.35">
      <c r="A8374" s="149"/>
      <c r="B8374" s="149"/>
      <c r="C8374" s="150"/>
      <c r="D8374" s="149"/>
      <c r="E8374" s="149"/>
      <c r="F8374" s="149"/>
      <c r="G8374" s="149"/>
      <c r="H8374" s="151"/>
      <c r="I8374" s="149"/>
      <c r="J8374" s="149"/>
      <c r="K8374" s="152"/>
      <c r="L8374" s="149"/>
      <c r="M8374" s="149"/>
      <c r="N8374" s="153"/>
      <c r="O8374" s="153"/>
      <c r="P8374" s="153"/>
    </row>
    <row r="8375" spans="1:16" x14ac:dyDescent="0.35">
      <c r="A8375" s="149"/>
      <c r="B8375" s="149"/>
      <c r="C8375" s="150"/>
      <c r="D8375" s="149"/>
      <c r="E8375" s="149"/>
      <c r="F8375" s="149"/>
      <c r="G8375" s="149"/>
      <c r="H8375" s="151"/>
      <c r="I8375" s="149"/>
      <c r="J8375" s="149"/>
      <c r="K8375" s="152"/>
      <c r="L8375" s="149"/>
      <c r="M8375" s="149"/>
      <c r="N8375" s="153"/>
      <c r="O8375" s="153"/>
      <c r="P8375" s="153"/>
    </row>
    <row r="8376" spans="1:16" x14ac:dyDescent="0.35">
      <c r="A8376" s="149"/>
      <c r="B8376" s="149"/>
      <c r="C8376" s="150"/>
      <c r="D8376" s="149"/>
      <c r="E8376" s="149"/>
      <c r="F8376" s="149"/>
      <c r="G8376" s="149"/>
      <c r="H8376" s="151"/>
      <c r="I8376" s="149"/>
      <c r="J8376" s="149"/>
      <c r="K8376" s="152"/>
      <c r="L8376" s="149"/>
      <c r="M8376" s="149"/>
      <c r="N8376" s="153"/>
      <c r="O8376" s="153"/>
      <c r="P8376" s="153"/>
    </row>
    <row r="8377" spans="1:16" x14ac:dyDescent="0.35">
      <c r="A8377" s="149"/>
      <c r="B8377" s="149"/>
      <c r="C8377" s="150"/>
      <c r="D8377" s="149"/>
      <c r="E8377" s="149"/>
      <c r="F8377" s="149"/>
      <c r="G8377" s="149"/>
      <c r="H8377" s="151"/>
      <c r="I8377" s="149"/>
      <c r="J8377" s="149"/>
      <c r="K8377" s="152"/>
      <c r="L8377" s="149"/>
      <c r="M8377" s="149"/>
      <c r="N8377" s="153"/>
      <c r="O8377" s="153"/>
      <c r="P8377" s="153"/>
    </row>
    <row r="8378" spans="1:16" x14ac:dyDescent="0.35">
      <c r="A8378" s="149"/>
      <c r="B8378" s="149"/>
      <c r="C8378" s="150"/>
      <c r="D8378" s="149"/>
      <c r="E8378" s="149"/>
      <c r="F8378" s="149"/>
      <c r="G8378" s="149"/>
      <c r="H8378" s="151"/>
      <c r="I8378" s="149"/>
      <c r="J8378" s="149"/>
      <c r="K8378" s="152"/>
      <c r="L8378" s="149"/>
      <c r="M8378" s="149"/>
      <c r="N8378" s="153"/>
      <c r="O8378" s="153"/>
      <c r="P8378" s="153"/>
    </row>
    <row r="8379" spans="1:16" x14ac:dyDescent="0.35">
      <c r="A8379" s="149"/>
      <c r="B8379" s="149"/>
      <c r="C8379" s="150"/>
      <c r="D8379" s="149"/>
      <c r="E8379" s="149"/>
      <c r="F8379" s="149"/>
      <c r="G8379" s="149"/>
      <c r="H8379" s="151"/>
      <c r="I8379" s="149"/>
      <c r="J8379" s="149"/>
      <c r="K8379" s="152"/>
      <c r="L8379" s="149"/>
      <c r="M8379" s="149"/>
      <c r="N8379" s="153"/>
      <c r="O8379" s="153"/>
      <c r="P8379" s="153"/>
    </row>
    <row r="8380" spans="1:16" x14ac:dyDescent="0.35">
      <c r="A8380" s="149"/>
      <c r="B8380" s="149"/>
      <c r="C8380" s="150"/>
      <c r="D8380" s="149"/>
      <c r="E8380" s="149"/>
      <c r="F8380" s="149"/>
      <c r="G8380" s="149"/>
      <c r="H8380" s="151"/>
      <c r="I8380" s="149"/>
      <c r="J8380" s="149"/>
      <c r="K8380" s="152"/>
      <c r="L8380" s="149"/>
      <c r="M8380" s="149"/>
      <c r="N8380" s="153"/>
      <c r="O8380" s="153"/>
      <c r="P8380" s="153"/>
    </row>
    <row r="8381" spans="1:16" x14ac:dyDescent="0.35">
      <c r="A8381" s="149"/>
      <c r="B8381" s="149"/>
      <c r="C8381" s="150"/>
      <c r="D8381" s="149"/>
      <c r="E8381" s="149"/>
      <c r="F8381" s="149"/>
      <c r="G8381" s="149"/>
      <c r="H8381" s="151"/>
      <c r="I8381" s="149"/>
      <c r="J8381" s="149"/>
      <c r="K8381" s="152"/>
      <c r="L8381" s="149"/>
      <c r="M8381" s="149"/>
      <c r="N8381" s="153"/>
      <c r="O8381" s="153"/>
      <c r="P8381" s="153"/>
    </row>
    <row r="8382" spans="1:16" x14ac:dyDescent="0.35">
      <c r="A8382" s="149"/>
      <c r="B8382" s="149"/>
      <c r="C8382" s="150"/>
      <c r="D8382" s="149"/>
      <c r="E8382" s="149"/>
      <c r="F8382" s="149"/>
      <c r="G8382" s="149"/>
      <c r="H8382" s="151"/>
      <c r="I8382" s="149"/>
      <c r="J8382" s="149"/>
      <c r="K8382" s="152"/>
      <c r="L8382" s="149"/>
      <c r="M8382" s="149"/>
      <c r="N8382" s="153"/>
      <c r="O8382" s="153"/>
      <c r="P8382" s="153"/>
    </row>
    <row r="8383" spans="1:16" x14ac:dyDescent="0.35">
      <c r="A8383" s="149"/>
      <c r="B8383" s="149"/>
      <c r="C8383" s="150"/>
      <c r="D8383" s="149"/>
      <c r="E8383" s="149"/>
      <c r="F8383" s="149"/>
      <c r="G8383" s="149"/>
      <c r="H8383" s="151"/>
      <c r="I8383" s="149"/>
      <c r="J8383" s="149"/>
      <c r="K8383" s="152"/>
      <c r="L8383" s="149"/>
      <c r="M8383" s="149"/>
      <c r="N8383" s="153"/>
      <c r="O8383" s="153"/>
      <c r="P8383" s="153"/>
    </row>
    <row r="8384" spans="1:16" x14ac:dyDescent="0.35">
      <c r="A8384" s="149"/>
      <c r="B8384" s="149"/>
      <c r="C8384" s="150"/>
      <c r="D8384" s="149"/>
      <c r="E8384" s="149"/>
      <c r="F8384" s="149"/>
      <c r="G8384" s="149"/>
      <c r="H8384" s="151"/>
      <c r="I8384" s="149"/>
      <c r="J8384" s="149"/>
      <c r="K8384" s="152"/>
      <c r="L8384" s="149"/>
      <c r="M8384" s="149"/>
      <c r="N8384" s="153"/>
      <c r="O8384" s="153"/>
      <c r="P8384" s="153"/>
    </row>
    <row r="8385" spans="1:16" x14ac:dyDescent="0.35">
      <c r="A8385" s="149"/>
      <c r="B8385" s="149"/>
      <c r="C8385" s="150"/>
      <c r="D8385" s="149"/>
      <c r="E8385" s="149"/>
      <c r="F8385" s="149"/>
      <c r="G8385" s="149"/>
      <c r="H8385" s="151"/>
      <c r="I8385" s="149"/>
      <c r="J8385" s="149"/>
      <c r="K8385" s="152"/>
      <c r="L8385" s="149"/>
      <c r="M8385" s="149"/>
      <c r="N8385" s="153"/>
      <c r="O8385" s="153"/>
      <c r="P8385" s="153"/>
    </row>
    <row r="8386" spans="1:16" x14ac:dyDescent="0.35">
      <c r="A8386" s="149"/>
      <c r="B8386" s="149"/>
      <c r="C8386" s="150"/>
      <c r="D8386" s="149"/>
      <c r="E8386" s="149"/>
      <c r="F8386" s="149"/>
      <c r="G8386" s="149"/>
      <c r="H8386" s="151"/>
      <c r="I8386" s="149"/>
      <c r="J8386" s="149"/>
      <c r="K8386" s="152"/>
      <c r="L8386" s="149"/>
      <c r="M8386" s="149"/>
      <c r="N8386" s="153"/>
      <c r="O8386" s="153"/>
      <c r="P8386" s="153"/>
    </row>
    <row r="8387" spans="1:16" x14ac:dyDescent="0.35">
      <c r="A8387" s="149"/>
      <c r="B8387" s="149"/>
      <c r="C8387" s="150"/>
      <c r="D8387" s="149"/>
      <c r="E8387" s="149"/>
      <c r="F8387" s="149"/>
      <c r="G8387" s="149"/>
      <c r="H8387" s="151"/>
      <c r="I8387" s="149"/>
      <c r="J8387" s="149"/>
      <c r="K8387" s="152"/>
      <c r="L8387" s="149"/>
      <c r="M8387" s="149"/>
      <c r="N8387" s="153"/>
      <c r="O8387" s="153"/>
      <c r="P8387" s="153"/>
    </row>
    <row r="8388" spans="1:16" x14ac:dyDescent="0.35">
      <c r="A8388" s="149"/>
      <c r="B8388" s="149"/>
      <c r="C8388" s="150"/>
      <c r="D8388" s="149"/>
      <c r="E8388" s="149"/>
      <c r="F8388" s="149"/>
      <c r="G8388" s="149"/>
      <c r="H8388" s="151"/>
      <c r="I8388" s="149"/>
      <c r="J8388" s="149"/>
      <c r="K8388" s="152"/>
      <c r="L8388" s="149"/>
      <c r="M8388" s="149"/>
      <c r="N8388" s="153"/>
      <c r="O8388" s="153"/>
      <c r="P8388" s="153"/>
    </row>
    <row r="8389" spans="1:16" x14ac:dyDescent="0.35">
      <c r="A8389" s="149"/>
      <c r="B8389" s="149"/>
      <c r="C8389" s="150"/>
      <c r="D8389" s="149"/>
      <c r="E8389" s="149"/>
      <c r="F8389" s="149"/>
      <c r="G8389" s="149"/>
      <c r="H8389" s="151"/>
      <c r="I8389" s="149"/>
      <c r="J8389" s="149"/>
      <c r="K8389" s="152"/>
      <c r="L8389" s="149"/>
      <c r="M8389" s="149"/>
      <c r="N8389" s="153"/>
      <c r="O8389" s="153"/>
      <c r="P8389" s="153"/>
    </row>
    <row r="8390" spans="1:16" x14ac:dyDescent="0.35">
      <c r="A8390" s="149"/>
      <c r="B8390" s="149"/>
      <c r="C8390" s="150"/>
      <c r="D8390" s="149"/>
      <c r="E8390" s="149"/>
      <c r="F8390" s="149"/>
      <c r="G8390" s="149"/>
      <c r="H8390" s="151"/>
      <c r="I8390" s="149"/>
      <c r="J8390" s="149"/>
      <c r="K8390" s="152"/>
      <c r="L8390" s="149"/>
      <c r="M8390" s="149"/>
      <c r="N8390" s="153"/>
      <c r="O8390" s="153"/>
      <c r="P8390" s="153"/>
    </row>
    <row r="8391" spans="1:16" x14ac:dyDescent="0.35">
      <c r="A8391" s="149"/>
      <c r="B8391" s="149"/>
      <c r="C8391" s="150"/>
      <c r="D8391" s="149"/>
      <c r="E8391" s="149"/>
      <c r="F8391" s="149"/>
      <c r="G8391" s="149"/>
      <c r="H8391" s="151"/>
      <c r="I8391" s="149"/>
      <c r="J8391" s="149"/>
      <c r="K8391" s="152"/>
      <c r="L8391" s="149"/>
      <c r="M8391" s="149"/>
      <c r="N8391" s="153"/>
      <c r="O8391" s="153"/>
      <c r="P8391" s="153"/>
    </row>
    <row r="8392" spans="1:16" x14ac:dyDescent="0.35">
      <c r="A8392" s="149"/>
      <c r="B8392" s="149"/>
      <c r="C8392" s="150"/>
      <c r="D8392" s="149"/>
      <c r="E8392" s="149"/>
      <c r="F8392" s="149"/>
      <c r="G8392" s="149"/>
      <c r="H8392" s="151"/>
      <c r="I8392" s="149"/>
      <c r="J8392" s="149"/>
      <c r="K8392" s="152"/>
      <c r="L8392" s="149"/>
      <c r="M8392" s="149"/>
      <c r="N8392" s="153"/>
      <c r="O8392" s="153"/>
      <c r="P8392" s="153"/>
    </row>
    <row r="8393" spans="1:16" x14ac:dyDescent="0.35">
      <c r="A8393" s="149"/>
      <c r="B8393" s="149"/>
      <c r="C8393" s="150"/>
      <c r="D8393" s="149"/>
      <c r="E8393" s="149"/>
      <c r="F8393" s="149"/>
      <c r="G8393" s="149"/>
      <c r="H8393" s="151"/>
      <c r="I8393" s="149"/>
      <c r="J8393" s="149"/>
      <c r="K8393" s="152"/>
      <c r="L8393" s="149"/>
      <c r="M8393" s="149"/>
      <c r="N8393" s="153"/>
      <c r="O8393" s="153"/>
      <c r="P8393" s="153"/>
    </row>
    <row r="8394" spans="1:16" x14ac:dyDescent="0.35">
      <c r="A8394" s="149"/>
      <c r="B8394" s="149"/>
      <c r="C8394" s="150"/>
      <c r="D8394" s="149"/>
      <c r="E8394" s="149"/>
      <c r="F8394" s="149"/>
      <c r="G8394" s="149"/>
      <c r="H8394" s="151"/>
      <c r="I8394" s="149"/>
      <c r="J8394" s="149"/>
      <c r="K8394" s="152"/>
      <c r="L8394" s="149"/>
      <c r="M8394" s="149"/>
      <c r="N8394" s="153"/>
      <c r="O8394" s="153"/>
      <c r="P8394" s="153"/>
    </row>
    <row r="8395" spans="1:16" x14ac:dyDescent="0.35">
      <c r="A8395" s="149"/>
      <c r="B8395" s="149"/>
      <c r="C8395" s="150"/>
      <c r="D8395" s="149"/>
      <c r="E8395" s="149"/>
      <c r="F8395" s="149"/>
      <c r="G8395" s="149"/>
      <c r="H8395" s="151"/>
      <c r="I8395" s="149"/>
      <c r="J8395" s="149"/>
      <c r="K8395" s="152"/>
      <c r="L8395" s="149"/>
      <c r="M8395" s="149"/>
      <c r="N8395" s="153"/>
      <c r="O8395" s="153"/>
      <c r="P8395" s="153"/>
    </row>
    <row r="8396" spans="1:16" x14ac:dyDescent="0.35">
      <c r="A8396" s="149"/>
      <c r="B8396" s="149"/>
      <c r="C8396" s="150"/>
      <c r="D8396" s="149"/>
      <c r="E8396" s="149"/>
      <c r="F8396" s="149"/>
      <c r="G8396" s="149"/>
      <c r="H8396" s="151"/>
      <c r="I8396" s="149"/>
      <c r="J8396" s="149"/>
      <c r="K8396" s="152"/>
      <c r="L8396" s="149"/>
      <c r="M8396" s="149"/>
      <c r="N8396" s="153"/>
      <c r="O8396" s="153"/>
      <c r="P8396" s="153"/>
    </row>
    <row r="8397" spans="1:16" x14ac:dyDescent="0.35">
      <c r="A8397" s="149"/>
      <c r="B8397" s="149"/>
      <c r="C8397" s="150"/>
      <c r="D8397" s="149"/>
      <c r="E8397" s="149"/>
      <c r="F8397" s="149"/>
      <c r="G8397" s="149"/>
      <c r="H8397" s="151"/>
      <c r="I8397" s="149"/>
      <c r="J8397" s="149"/>
      <c r="K8397" s="152"/>
      <c r="L8397" s="149"/>
      <c r="M8397" s="149"/>
      <c r="N8397" s="153"/>
      <c r="O8397" s="153"/>
      <c r="P8397" s="153"/>
    </row>
    <row r="8398" spans="1:16" x14ac:dyDescent="0.35">
      <c r="A8398" s="149"/>
      <c r="B8398" s="149"/>
      <c r="C8398" s="150"/>
      <c r="D8398" s="149"/>
      <c r="E8398" s="149"/>
      <c r="F8398" s="149"/>
      <c r="G8398" s="149"/>
      <c r="H8398" s="151"/>
      <c r="I8398" s="149"/>
      <c r="J8398" s="149"/>
      <c r="K8398" s="152"/>
      <c r="L8398" s="149"/>
      <c r="M8398" s="149"/>
      <c r="N8398" s="153"/>
      <c r="O8398" s="153"/>
      <c r="P8398" s="153"/>
    </row>
    <row r="8399" spans="1:16" x14ac:dyDescent="0.35">
      <c r="A8399" s="149"/>
      <c r="B8399" s="149"/>
      <c r="C8399" s="150"/>
      <c r="D8399" s="149"/>
      <c r="E8399" s="149"/>
      <c r="F8399" s="149"/>
      <c r="G8399" s="149"/>
      <c r="H8399" s="151"/>
      <c r="I8399" s="149"/>
      <c r="J8399" s="149"/>
      <c r="K8399" s="152"/>
      <c r="L8399" s="149"/>
      <c r="M8399" s="149"/>
      <c r="N8399" s="153"/>
      <c r="O8399" s="153"/>
      <c r="P8399" s="153"/>
    </row>
    <row r="8400" spans="1:16" x14ac:dyDescent="0.35">
      <c r="A8400" s="149"/>
      <c r="B8400" s="149"/>
      <c r="C8400" s="150"/>
      <c r="D8400" s="149"/>
      <c r="E8400" s="149"/>
      <c r="F8400" s="149"/>
      <c r="G8400" s="149"/>
      <c r="H8400" s="151"/>
      <c r="I8400" s="149"/>
      <c r="J8400" s="149"/>
      <c r="K8400" s="152"/>
      <c r="L8400" s="149"/>
      <c r="M8400" s="149"/>
      <c r="N8400" s="153"/>
      <c r="O8400" s="153"/>
      <c r="P8400" s="153"/>
    </row>
    <row r="8401" spans="1:16" x14ac:dyDescent="0.35">
      <c r="A8401" s="149"/>
      <c r="B8401" s="149"/>
      <c r="C8401" s="150"/>
      <c r="D8401" s="149"/>
      <c r="E8401" s="149"/>
      <c r="F8401" s="149"/>
      <c r="G8401" s="149"/>
      <c r="H8401" s="151"/>
      <c r="I8401" s="149"/>
      <c r="J8401" s="149"/>
      <c r="K8401" s="152"/>
      <c r="L8401" s="149"/>
      <c r="M8401" s="149"/>
      <c r="N8401" s="153"/>
      <c r="O8401" s="153"/>
      <c r="P8401" s="153"/>
    </row>
    <row r="8402" spans="1:16" x14ac:dyDescent="0.35">
      <c r="A8402" s="149"/>
      <c r="B8402" s="149"/>
      <c r="C8402" s="150"/>
      <c r="D8402" s="149"/>
      <c r="E8402" s="149"/>
      <c r="F8402" s="149"/>
      <c r="G8402" s="149"/>
      <c r="H8402" s="151"/>
      <c r="I8402" s="149"/>
      <c r="J8402" s="149"/>
      <c r="K8402" s="152"/>
      <c r="L8402" s="149"/>
      <c r="M8402" s="149"/>
      <c r="N8402" s="153"/>
      <c r="O8402" s="153"/>
      <c r="P8402" s="153"/>
    </row>
    <row r="8403" spans="1:16" x14ac:dyDescent="0.35">
      <c r="A8403" s="149"/>
      <c r="B8403" s="149"/>
      <c r="C8403" s="150"/>
      <c r="D8403" s="149"/>
      <c r="E8403" s="149"/>
      <c r="F8403" s="149"/>
      <c r="G8403" s="149"/>
      <c r="H8403" s="151"/>
      <c r="I8403" s="149"/>
      <c r="J8403" s="149"/>
      <c r="K8403" s="152"/>
      <c r="L8403" s="149"/>
      <c r="M8403" s="149"/>
      <c r="N8403" s="153"/>
      <c r="O8403" s="153"/>
      <c r="P8403" s="153"/>
    </row>
    <row r="8404" spans="1:16" x14ac:dyDescent="0.35">
      <c r="A8404" s="149"/>
      <c r="B8404" s="149"/>
      <c r="C8404" s="150"/>
      <c r="D8404" s="149"/>
      <c r="E8404" s="149"/>
      <c r="F8404" s="149"/>
      <c r="G8404" s="149"/>
      <c r="H8404" s="151"/>
      <c r="I8404" s="149"/>
      <c r="J8404" s="149"/>
      <c r="K8404" s="152"/>
      <c r="L8404" s="149"/>
      <c r="M8404" s="149"/>
      <c r="N8404" s="153"/>
      <c r="O8404" s="153"/>
      <c r="P8404" s="153"/>
    </row>
    <row r="8405" spans="1:16" x14ac:dyDescent="0.35">
      <c r="A8405" s="149"/>
      <c r="B8405" s="149"/>
      <c r="C8405" s="150"/>
      <c r="D8405" s="149"/>
      <c r="E8405" s="149"/>
      <c r="F8405" s="149"/>
      <c r="G8405" s="149"/>
      <c r="H8405" s="151"/>
      <c r="I8405" s="149"/>
      <c r="J8405" s="149"/>
      <c r="K8405" s="152"/>
      <c r="L8405" s="149"/>
      <c r="M8405" s="149"/>
      <c r="N8405" s="153"/>
      <c r="O8405" s="153"/>
      <c r="P8405" s="153"/>
    </row>
    <row r="8406" spans="1:16" x14ac:dyDescent="0.35">
      <c r="A8406" s="149"/>
      <c r="B8406" s="149"/>
      <c r="C8406" s="150"/>
      <c r="D8406" s="149"/>
      <c r="E8406" s="149"/>
      <c r="F8406" s="149"/>
      <c r="G8406" s="149"/>
      <c r="H8406" s="151"/>
      <c r="I8406" s="149"/>
      <c r="J8406" s="149"/>
      <c r="K8406" s="152"/>
      <c r="L8406" s="149"/>
      <c r="M8406" s="149"/>
      <c r="N8406" s="153"/>
      <c r="O8406" s="153"/>
      <c r="P8406" s="153"/>
    </row>
    <row r="8407" spans="1:16" x14ac:dyDescent="0.35">
      <c r="A8407" s="149"/>
      <c r="B8407" s="149"/>
      <c r="C8407" s="150"/>
      <c r="D8407" s="149"/>
      <c r="E8407" s="149"/>
      <c r="F8407" s="149"/>
      <c r="G8407" s="149"/>
      <c r="H8407" s="151"/>
      <c r="I8407" s="149"/>
      <c r="J8407" s="149"/>
      <c r="K8407" s="152"/>
      <c r="L8407" s="149"/>
      <c r="M8407" s="149"/>
      <c r="N8407" s="153"/>
      <c r="O8407" s="153"/>
      <c r="P8407" s="153"/>
    </row>
    <row r="8408" spans="1:16" x14ac:dyDescent="0.35">
      <c r="A8408" s="149"/>
      <c r="B8408" s="149"/>
      <c r="C8408" s="150"/>
      <c r="D8408" s="149"/>
      <c r="E8408" s="149"/>
      <c r="F8408" s="149"/>
      <c r="G8408" s="149"/>
      <c r="H8408" s="151"/>
      <c r="I8408" s="149"/>
      <c r="J8408" s="149"/>
      <c r="K8408" s="152"/>
      <c r="L8408" s="149"/>
      <c r="M8408" s="149"/>
      <c r="N8408" s="153"/>
      <c r="O8408" s="153"/>
      <c r="P8408" s="153"/>
    </row>
    <row r="8409" spans="1:16" x14ac:dyDescent="0.35">
      <c r="A8409" s="149"/>
      <c r="B8409" s="149"/>
      <c r="C8409" s="150"/>
      <c r="D8409" s="149"/>
      <c r="E8409" s="149"/>
      <c r="F8409" s="149"/>
      <c r="G8409" s="149"/>
      <c r="H8409" s="151"/>
      <c r="I8409" s="149"/>
      <c r="J8409" s="149"/>
      <c r="K8409" s="152"/>
      <c r="L8409" s="149"/>
      <c r="M8409" s="149"/>
      <c r="N8409" s="153"/>
      <c r="O8409" s="153"/>
      <c r="P8409" s="153"/>
    </row>
    <row r="8410" spans="1:16" x14ac:dyDescent="0.35">
      <c r="A8410" s="149"/>
      <c r="B8410" s="149"/>
      <c r="C8410" s="150"/>
      <c r="D8410" s="149"/>
      <c r="E8410" s="149"/>
      <c r="F8410" s="149"/>
      <c r="G8410" s="149"/>
      <c r="H8410" s="151"/>
      <c r="I8410" s="149"/>
      <c r="J8410" s="149"/>
      <c r="K8410" s="152"/>
      <c r="L8410" s="149"/>
      <c r="M8410" s="149"/>
      <c r="N8410" s="153"/>
      <c r="O8410" s="153"/>
      <c r="P8410" s="153"/>
    </row>
    <row r="8411" spans="1:16" x14ac:dyDescent="0.35">
      <c r="A8411" s="149"/>
      <c r="B8411" s="149"/>
      <c r="C8411" s="150"/>
      <c r="D8411" s="149"/>
      <c r="E8411" s="149"/>
      <c r="F8411" s="149"/>
      <c r="G8411" s="149"/>
      <c r="H8411" s="151"/>
      <c r="I8411" s="149"/>
      <c r="J8411" s="149"/>
      <c r="K8411" s="152"/>
      <c r="L8411" s="149"/>
      <c r="M8411" s="149"/>
      <c r="N8411" s="153"/>
      <c r="O8411" s="153"/>
      <c r="P8411" s="153"/>
    </row>
    <row r="8412" spans="1:16" x14ac:dyDescent="0.35">
      <c r="A8412" s="149"/>
      <c r="B8412" s="149"/>
      <c r="C8412" s="150"/>
      <c r="D8412" s="149"/>
      <c r="E8412" s="149"/>
      <c r="F8412" s="149"/>
      <c r="G8412" s="149"/>
      <c r="H8412" s="151"/>
      <c r="I8412" s="149"/>
      <c r="J8412" s="149"/>
      <c r="K8412" s="152"/>
      <c r="L8412" s="149"/>
      <c r="M8412" s="149"/>
      <c r="N8412" s="153"/>
      <c r="O8412" s="153"/>
      <c r="P8412" s="153"/>
    </row>
    <row r="8413" spans="1:16" x14ac:dyDescent="0.35">
      <c r="A8413" s="149"/>
      <c r="B8413" s="149"/>
      <c r="C8413" s="150"/>
      <c r="D8413" s="149"/>
      <c r="E8413" s="149"/>
      <c r="F8413" s="149"/>
      <c r="G8413" s="149"/>
      <c r="H8413" s="151"/>
      <c r="I8413" s="149"/>
      <c r="J8413" s="149"/>
      <c r="K8413" s="152"/>
      <c r="L8413" s="149"/>
      <c r="M8413" s="149"/>
      <c r="N8413" s="153"/>
      <c r="O8413" s="153"/>
      <c r="P8413" s="153"/>
    </row>
    <row r="8414" spans="1:16" x14ac:dyDescent="0.35">
      <c r="A8414" s="149"/>
      <c r="B8414" s="149"/>
      <c r="C8414" s="150"/>
      <c r="D8414" s="149"/>
      <c r="E8414" s="149"/>
      <c r="F8414" s="149"/>
      <c r="G8414" s="149"/>
      <c r="H8414" s="151"/>
      <c r="I8414" s="149"/>
      <c r="J8414" s="149"/>
      <c r="K8414" s="152"/>
      <c r="L8414" s="149"/>
      <c r="M8414" s="149"/>
      <c r="N8414" s="153"/>
      <c r="O8414" s="153"/>
      <c r="P8414" s="153"/>
    </row>
    <row r="8415" spans="1:16" x14ac:dyDescent="0.35">
      <c r="A8415" s="149"/>
      <c r="B8415" s="149"/>
      <c r="C8415" s="150"/>
      <c r="D8415" s="149"/>
      <c r="E8415" s="149"/>
      <c r="F8415" s="149"/>
      <c r="G8415" s="149"/>
      <c r="H8415" s="151"/>
      <c r="I8415" s="149"/>
      <c r="J8415" s="149"/>
      <c r="K8415" s="152"/>
      <c r="L8415" s="149"/>
      <c r="M8415" s="149"/>
      <c r="N8415" s="153"/>
      <c r="O8415" s="153"/>
      <c r="P8415" s="153"/>
    </row>
    <row r="8416" spans="1:16" x14ac:dyDescent="0.35">
      <c r="A8416" s="149"/>
      <c r="B8416" s="149"/>
      <c r="C8416" s="150"/>
      <c r="D8416" s="149"/>
      <c r="E8416" s="149"/>
      <c r="F8416" s="149"/>
      <c r="G8416" s="149"/>
      <c r="H8416" s="151"/>
      <c r="I8416" s="149"/>
      <c r="J8416" s="149"/>
      <c r="K8416" s="152"/>
      <c r="L8416" s="149"/>
      <c r="M8416" s="149"/>
      <c r="N8416" s="153"/>
      <c r="O8416" s="153"/>
      <c r="P8416" s="153"/>
    </row>
    <row r="8417" spans="1:16" x14ac:dyDescent="0.35">
      <c r="A8417" s="149"/>
      <c r="B8417" s="149"/>
      <c r="C8417" s="150"/>
      <c r="D8417" s="149"/>
      <c r="E8417" s="149"/>
      <c r="F8417" s="149"/>
      <c r="G8417" s="149"/>
      <c r="H8417" s="151"/>
      <c r="I8417" s="149"/>
      <c r="J8417" s="149"/>
      <c r="K8417" s="152"/>
      <c r="L8417" s="149"/>
      <c r="M8417" s="149"/>
      <c r="N8417" s="153"/>
      <c r="O8417" s="153"/>
      <c r="P8417" s="153"/>
    </row>
    <row r="8418" spans="1:16" x14ac:dyDescent="0.35">
      <c r="A8418" s="149"/>
      <c r="B8418" s="149"/>
      <c r="C8418" s="150"/>
      <c r="D8418" s="149"/>
      <c r="E8418" s="149"/>
      <c r="F8418" s="149"/>
      <c r="G8418" s="149"/>
      <c r="H8418" s="151"/>
      <c r="I8418" s="149"/>
      <c r="J8418" s="149"/>
      <c r="K8418" s="152"/>
      <c r="L8418" s="149"/>
      <c r="M8418" s="149"/>
      <c r="N8418" s="153"/>
      <c r="O8418" s="153"/>
      <c r="P8418" s="153"/>
    </row>
    <row r="8419" spans="1:16" x14ac:dyDescent="0.35">
      <c r="A8419" s="149"/>
      <c r="B8419" s="149"/>
      <c r="C8419" s="150"/>
      <c r="D8419" s="149"/>
      <c r="E8419" s="149"/>
      <c r="F8419" s="149"/>
      <c r="G8419" s="149"/>
      <c r="H8419" s="151"/>
      <c r="I8419" s="149"/>
      <c r="J8419" s="149"/>
      <c r="K8419" s="152"/>
      <c r="L8419" s="149"/>
      <c r="M8419" s="149"/>
      <c r="N8419" s="153"/>
      <c r="O8419" s="153"/>
      <c r="P8419" s="153"/>
    </row>
    <row r="8420" spans="1:16" x14ac:dyDescent="0.35">
      <c r="A8420" s="149"/>
      <c r="B8420" s="149"/>
      <c r="C8420" s="150"/>
      <c r="D8420" s="149"/>
      <c r="E8420" s="149"/>
      <c r="F8420" s="149"/>
      <c r="G8420" s="149"/>
      <c r="H8420" s="151"/>
      <c r="I8420" s="149"/>
      <c r="J8420" s="149"/>
      <c r="K8420" s="152"/>
      <c r="L8420" s="149"/>
      <c r="M8420" s="149"/>
      <c r="N8420" s="153"/>
      <c r="O8420" s="153"/>
      <c r="P8420" s="153"/>
    </row>
    <row r="8421" spans="1:16" x14ac:dyDescent="0.35">
      <c r="A8421" s="149"/>
      <c r="B8421" s="149"/>
      <c r="C8421" s="150"/>
      <c r="D8421" s="149"/>
      <c r="E8421" s="149"/>
      <c r="F8421" s="149"/>
      <c r="G8421" s="149"/>
      <c r="H8421" s="151"/>
      <c r="I8421" s="149"/>
      <c r="J8421" s="149"/>
      <c r="K8421" s="152"/>
      <c r="L8421" s="149"/>
      <c r="M8421" s="149"/>
      <c r="N8421" s="153"/>
      <c r="O8421" s="153"/>
      <c r="P8421" s="153"/>
    </row>
    <row r="8422" spans="1:16" x14ac:dyDescent="0.35">
      <c r="A8422" s="149"/>
      <c r="B8422" s="149"/>
      <c r="C8422" s="150"/>
      <c r="D8422" s="149"/>
      <c r="E8422" s="149"/>
      <c r="F8422" s="149"/>
      <c r="G8422" s="149"/>
      <c r="H8422" s="151"/>
      <c r="I8422" s="149"/>
      <c r="J8422" s="149"/>
      <c r="K8422" s="152"/>
      <c r="L8422" s="149"/>
      <c r="M8422" s="149"/>
      <c r="N8422" s="153"/>
      <c r="O8422" s="153"/>
      <c r="P8422" s="153"/>
    </row>
    <row r="8423" spans="1:16" x14ac:dyDescent="0.35">
      <c r="A8423" s="149"/>
      <c r="B8423" s="149"/>
      <c r="C8423" s="150"/>
      <c r="D8423" s="149"/>
      <c r="E8423" s="149"/>
      <c r="F8423" s="149"/>
      <c r="G8423" s="149"/>
      <c r="H8423" s="151"/>
      <c r="I8423" s="149"/>
      <c r="J8423" s="149"/>
      <c r="K8423" s="152"/>
      <c r="L8423" s="149"/>
      <c r="M8423" s="149"/>
      <c r="N8423" s="153"/>
      <c r="O8423" s="153"/>
      <c r="P8423" s="153"/>
    </row>
    <row r="8424" spans="1:16" x14ac:dyDescent="0.35">
      <c r="A8424" s="149"/>
      <c r="B8424" s="149"/>
      <c r="C8424" s="150"/>
      <c r="D8424" s="149"/>
      <c r="E8424" s="149"/>
      <c r="F8424" s="149"/>
      <c r="G8424" s="149"/>
      <c r="H8424" s="151"/>
      <c r="I8424" s="149"/>
      <c r="J8424" s="149"/>
      <c r="K8424" s="152"/>
      <c r="L8424" s="149"/>
      <c r="M8424" s="149"/>
      <c r="N8424" s="153"/>
      <c r="O8424" s="153"/>
      <c r="P8424" s="153"/>
    </row>
    <row r="8425" spans="1:16" x14ac:dyDescent="0.35">
      <c r="A8425" s="149"/>
      <c r="B8425" s="149"/>
      <c r="C8425" s="150"/>
      <c r="D8425" s="149"/>
      <c r="E8425" s="149"/>
      <c r="F8425" s="149"/>
      <c r="G8425" s="149"/>
      <c r="H8425" s="151"/>
      <c r="I8425" s="149"/>
      <c r="J8425" s="149"/>
      <c r="K8425" s="152"/>
      <c r="L8425" s="149"/>
      <c r="M8425" s="149"/>
      <c r="N8425" s="153"/>
      <c r="O8425" s="153"/>
      <c r="P8425" s="153"/>
    </row>
    <row r="8426" spans="1:16" x14ac:dyDescent="0.35">
      <c r="A8426" s="149"/>
      <c r="B8426" s="149"/>
      <c r="C8426" s="150"/>
      <c r="D8426" s="149"/>
      <c r="E8426" s="149"/>
      <c r="F8426" s="149"/>
      <c r="G8426" s="149"/>
      <c r="H8426" s="151"/>
      <c r="I8426" s="149"/>
      <c r="J8426" s="149"/>
      <c r="K8426" s="152"/>
      <c r="L8426" s="149"/>
      <c r="M8426" s="149"/>
      <c r="N8426" s="153"/>
      <c r="O8426" s="153"/>
      <c r="P8426" s="153"/>
    </row>
    <row r="8427" spans="1:16" x14ac:dyDescent="0.35">
      <c r="A8427" s="149"/>
      <c r="B8427" s="149"/>
      <c r="C8427" s="150"/>
      <c r="D8427" s="149"/>
      <c r="E8427" s="149"/>
      <c r="F8427" s="149"/>
      <c r="G8427" s="149"/>
      <c r="H8427" s="151"/>
      <c r="I8427" s="149"/>
      <c r="J8427" s="149"/>
      <c r="K8427" s="152"/>
      <c r="L8427" s="149"/>
      <c r="M8427" s="149"/>
      <c r="N8427" s="153"/>
      <c r="O8427" s="153"/>
      <c r="P8427" s="153"/>
    </row>
    <row r="8428" spans="1:16" x14ac:dyDescent="0.35">
      <c r="A8428" s="149"/>
      <c r="B8428" s="149"/>
      <c r="C8428" s="150"/>
      <c r="D8428" s="149"/>
      <c r="E8428" s="149"/>
      <c r="F8428" s="149"/>
      <c r="G8428" s="149"/>
      <c r="H8428" s="151"/>
      <c r="I8428" s="149"/>
      <c r="J8428" s="149"/>
      <c r="K8428" s="152"/>
      <c r="L8428" s="149"/>
      <c r="M8428" s="149"/>
      <c r="N8428" s="153"/>
      <c r="O8428" s="153"/>
      <c r="P8428" s="153"/>
    </row>
    <row r="8429" spans="1:16" x14ac:dyDescent="0.35">
      <c r="A8429" s="149"/>
      <c r="B8429" s="149"/>
      <c r="C8429" s="150"/>
      <c r="D8429" s="149"/>
      <c r="E8429" s="149"/>
      <c r="F8429" s="149"/>
      <c r="G8429" s="149"/>
      <c r="H8429" s="151"/>
      <c r="I8429" s="149"/>
      <c r="J8429" s="149"/>
      <c r="K8429" s="152"/>
      <c r="L8429" s="149"/>
      <c r="M8429" s="149"/>
      <c r="N8429" s="153"/>
      <c r="O8429" s="153"/>
      <c r="P8429" s="153"/>
    </row>
    <row r="8430" spans="1:16" x14ac:dyDescent="0.35">
      <c r="A8430" s="149"/>
      <c r="B8430" s="149"/>
      <c r="C8430" s="150"/>
      <c r="D8430" s="149"/>
      <c r="E8430" s="149"/>
      <c r="F8430" s="149"/>
      <c r="G8430" s="149"/>
      <c r="H8430" s="151"/>
      <c r="I8430" s="149"/>
      <c r="J8430" s="149"/>
      <c r="K8430" s="152"/>
      <c r="L8430" s="149"/>
      <c r="M8430" s="149"/>
      <c r="N8430" s="153"/>
      <c r="O8430" s="153"/>
      <c r="P8430" s="153"/>
    </row>
    <row r="8431" spans="1:16" x14ac:dyDescent="0.35">
      <c r="A8431" s="149"/>
      <c r="B8431" s="149"/>
      <c r="C8431" s="150"/>
      <c r="D8431" s="149"/>
      <c r="E8431" s="149"/>
      <c r="F8431" s="149"/>
      <c r="G8431" s="149"/>
      <c r="H8431" s="151"/>
      <c r="I8431" s="149"/>
      <c r="J8431" s="149"/>
      <c r="K8431" s="152"/>
      <c r="L8431" s="149"/>
      <c r="M8431" s="149"/>
      <c r="N8431" s="153"/>
      <c r="O8431" s="153"/>
      <c r="P8431" s="153"/>
    </row>
    <row r="8432" spans="1:16" x14ac:dyDescent="0.35">
      <c r="A8432" s="149"/>
      <c r="B8432" s="149"/>
      <c r="C8432" s="150"/>
      <c r="D8432" s="149"/>
      <c r="E8432" s="149"/>
      <c r="F8432" s="149"/>
      <c r="G8432" s="149"/>
      <c r="H8432" s="151"/>
      <c r="I8432" s="149"/>
      <c r="J8432" s="149"/>
      <c r="K8432" s="152"/>
      <c r="L8432" s="149"/>
      <c r="M8432" s="149"/>
      <c r="N8432" s="153"/>
      <c r="O8432" s="153"/>
      <c r="P8432" s="153"/>
    </row>
    <row r="8433" spans="1:16" x14ac:dyDescent="0.35">
      <c r="A8433" s="149"/>
      <c r="B8433" s="149"/>
      <c r="C8433" s="150"/>
      <c r="D8433" s="149"/>
      <c r="E8433" s="149"/>
      <c r="F8433" s="149"/>
      <c r="G8433" s="149"/>
      <c r="H8433" s="151"/>
      <c r="I8433" s="149"/>
      <c r="J8433" s="149"/>
      <c r="K8433" s="152"/>
      <c r="L8433" s="149"/>
      <c r="M8433" s="149"/>
      <c r="N8433" s="153"/>
      <c r="O8433" s="153"/>
      <c r="P8433" s="153"/>
    </row>
    <row r="8434" spans="1:16" x14ac:dyDescent="0.35">
      <c r="A8434" s="149"/>
      <c r="B8434" s="149"/>
      <c r="C8434" s="150"/>
      <c r="D8434" s="149"/>
      <c r="E8434" s="149"/>
      <c r="F8434" s="149"/>
      <c r="G8434" s="149"/>
      <c r="H8434" s="151"/>
      <c r="I8434" s="149"/>
      <c r="J8434" s="149"/>
      <c r="K8434" s="152"/>
      <c r="L8434" s="149"/>
      <c r="M8434" s="149"/>
      <c r="N8434" s="153"/>
      <c r="O8434" s="153"/>
      <c r="P8434" s="153"/>
    </row>
    <row r="8435" spans="1:16" x14ac:dyDescent="0.35">
      <c r="A8435" s="149"/>
      <c r="B8435" s="149"/>
      <c r="C8435" s="150"/>
      <c r="D8435" s="149"/>
      <c r="E8435" s="149"/>
      <c r="F8435" s="149"/>
      <c r="G8435" s="149"/>
      <c r="H8435" s="151"/>
      <c r="I8435" s="149"/>
      <c r="J8435" s="149"/>
      <c r="K8435" s="152"/>
      <c r="L8435" s="149"/>
      <c r="M8435" s="149"/>
      <c r="N8435" s="153"/>
      <c r="O8435" s="153"/>
      <c r="P8435" s="153"/>
    </row>
    <row r="8436" spans="1:16" x14ac:dyDescent="0.35">
      <c r="A8436" s="149"/>
      <c r="B8436" s="149"/>
      <c r="C8436" s="150"/>
      <c r="D8436" s="149"/>
      <c r="E8436" s="149"/>
      <c r="F8436" s="149"/>
      <c r="G8436" s="149"/>
      <c r="H8436" s="151"/>
      <c r="I8436" s="149"/>
      <c r="J8436" s="149"/>
      <c r="K8436" s="152"/>
      <c r="L8436" s="149"/>
      <c r="M8436" s="149"/>
      <c r="N8436" s="153"/>
      <c r="O8436" s="153"/>
      <c r="P8436" s="153"/>
    </row>
    <row r="8437" spans="1:16" x14ac:dyDescent="0.35">
      <c r="A8437" s="149"/>
      <c r="B8437" s="149"/>
      <c r="C8437" s="150"/>
      <c r="D8437" s="149"/>
      <c r="E8437" s="149"/>
      <c r="F8437" s="149"/>
      <c r="G8437" s="149"/>
      <c r="H8437" s="151"/>
      <c r="I8437" s="149"/>
      <c r="J8437" s="149"/>
      <c r="K8437" s="152"/>
      <c r="L8437" s="149"/>
      <c r="M8437" s="149"/>
      <c r="N8437" s="153"/>
      <c r="O8437" s="153"/>
      <c r="P8437" s="153"/>
    </row>
    <row r="8438" spans="1:16" x14ac:dyDescent="0.35">
      <c r="A8438" s="149"/>
      <c r="B8438" s="149"/>
      <c r="C8438" s="150"/>
      <c r="D8438" s="149"/>
      <c r="E8438" s="149"/>
      <c r="F8438" s="149"/>
      <c r="G8438" s="149"/>
      <c r="H8438" s="151"/>
      <c r="I8438" s="149"/>
      <c r="J8438" s="149"/>
      <c r="K8438" s="152"/>
      <c r="L8438" s="149"/>
      <c r="M8438" s="149"/>
      <c r="N8438" s="153"/>
      <c r="O8438" s="153"/>
      <c r="P8438" s="153"/>
    </row>
    <row r="8439" spans="1:16" x14ac:dyDescent="0.35">
      <c r="A8439" s="149"/>
      <c r="B8439" s="149"/>
      <c r="C8439" s="150"/>
      <c r="D8439" s="149"/>
      <c r="E8439" s="149"/>
      <c r="F8439" s="149"/>
      <c r="G8439" s="149"/>
      <c r="H8439" s="151"/>
      <c r="I8439" s="149"/>
      <c r="J8439" s="149"/>
      <c r="K8439" s="152"/>
      <c r="L8439" s="149"/>
      <c r="M8439" s="149"/>
      <c r="N8439" s="153"/>
      <c r="O8439" s="153"/>
      <c r="P8439" s="153"/>
    </row>
    <row r="8440" spans="1:16" x14ac:dyDescent="0.35">
      <c r="A8440" s="149"/>
      <c r="B8440" s="149"/>
      <c r="C8440" s="150"/>
      <c r="D8440" s="149"/>
      <c r="E8440" s="149"/>
      <c r="F8440" s="149"/>
      <c r="G8440" s="149"/>
      <c r="H8440" s="151"/>
      <c r="I8440" s="149"/>
      <c r="J8440" s="149"/>
      <c r="K8440" s="152"/>
      <c r="L8440" s="149"/>
      <c r="M8440" s="149"/>
      <c r="N8440" s="153"/>
      <c r="O8440" s="153"/>
      <c r="P8440" s="153"/>
    </row>
    <row r="8441" spans="1:16" x14ac:dyDescent="0.35">
      <c r="A8441" s="149"/>
      <c r="B8441" s="149"/>
      <c r="C8441" s="150"/>
      <c r="D8441" s="149"/>
      <c r="E8441" s="149"/>
      <c r="F8441" s="149"/>
      <c r="G8441" s="149"/>
      <c r="H8441" s="151"/>
      <c r="I8441" s="149"/>
      <c r="J8441" s="149"/>
      <c r="K8441" s="152"/>
      <c r="L8441" s="149"/>
      <c r="M8441" s="149"/>
      <c r="N8441" s="153"/>
      <c r="O8441" s="153"/>
      <c r="P8441" s="153"/>
    </row>
    <row r="8442" spans="1:16" x14ac:dyDescent="0.35">
      <c r="A8442" s="149"/>
      <c r="B8442" s="149"/>
      <c r="C8442" s="150"/>
      <c r="D8442" s="149"/>
      <c r="E8442" s="149"/>
      <c r="F8442" s="149"/>
      <c r="G8442" s="149"/>
      <c r="H8442" s="151"/>
      <c r="I8442" s="149"/>
      <c r="J8442" s="149"/>
      <c r="K8442" s="152"/>
      <c r="L8442" s="149"/>
      <c r="M8442" s="149"/>
      <c r="N8442" s="153"/>
      <c r="O8442" s="153"/>
      <c r="P8442" s="153"/>
    </row>
    <row r="8443" spans="1:16" x14ac:dyDescent="0.35">
      <c r="A8443" s="149"/>
      <c r="B8443" s="149"/>
      <c r="C8443" s="150"/>
      <c r="D8443" s="149"/>
      <c r="E8443" s="149"/>
      <c r="F8443" s="149"/>
      <c r="G8443" s="149"/>
      <c r="H8443" s="151"/>
      <c r="I8443" s="149"/>
      <c r="J8443" s="149"/>
      <c r="K8443" s="152"/>
      <c r="L8443" s="149"/>
      <c r="M8443" s="149"/>
      <c r="N8443" s="153"/>
      <c r="O8443" s="153"/>
      <c r="P8443" s="153"/>
    </row>
    <row r="8444" spans="1:16" x14ac:dyDescent="0.35">
      <c r="A8444" s="149"/>
      <c r="B8444" s="149"/>
      <c r="C8444" s="150"/>
      <c r="D8444" s="149"/>
      <c r="E8444" s="149"/>
      <c r="F8444" s="149"/>
      <c r="G8444" s="149"/>
      <c r="H8444" s="151"/>
      <c r="I8444" s="149"/>
      <c r="J8444" s="149"/>
      <c r="K8444" s="152"/>
      <c r="L8444" s="149"/>
      <c r="M8444" s="149"/>
      <c r="N8444" s="153"/>
      <c r="O8444" s="153"/>
      <c r="P8444" s="153"/>
    </row>
    <row r="8445" spans="1:16" x14ac:dyDescent="0.35">
      <c r="A8445" s="149"/>
      <c r="B8445" s="149"/>
      <c r="C8445" s="150"/>
      <c r="D8445" s="149"/>
      <c r="E8445" s="149"/>
      <c r="F8445" s="149"/>
      <c r="G8445" s="149"/>
      <c r="H8445" s="151"/>
      <c r="I8445" s="149"/>
      <c r="J8445" s="149"/>
      <c r="K8445" s="152"/>
      <c r="L8445" s="149"/>
      <c r="M8445" s="149"/>
      <c r="N8445" s="153"/>
      <c r="O8445" s="153"/>
      <c r="P8445" s="153"/>
    </row>
    <row r="8446" spans="1:16" x14ac:dyDescent="0.35">
      <c r="A8446" s="149"/>
      <c r="B8446" s="149"/>
      <c r="C8446" s="150"/>
      <c r="D8446" s="149"/>
      <c r="E8446" s="149"/>
      <c r="F8446" s="149"/>
      <c r="G8446" s="149"/>
      <c r="H8446" s="151"/>
      <c r="I8446" s="149"/>
      <c r="J8446" s="149"/>
      <c r="K8446" s="152"/>
      <c r="L8446" s="149"/>
      <c r="M8446" s="149"/>
      <c r="N8446" s="153"/>
      <c r="O8446" s="153"/>
      <c r="P8446" s="153"/>
    </row>
    <row r="8447" spans="1:16" x14ac:dyDescent="0.35">
      <c r="A8447" s="149"/>
      <c r="B8447" s="149"/>
      <c r="C8447" s="150"/>
      <c r="D8447" s="149"/>
      <c r="E8447" s="149"/>
      <c r="F8447" s="149"/>
      <c r="G8447" s="149"/>
      <c r="H8447" s="151"/>
      <c r="I8447" s="149"/>
      <c r="J8447" s="149"/>
      <c r="K8447" s="152"/>
      <c r="L8447" s="149"/>
      <c r="M8447" s="149"/>
      <c r="N8447" s="153"/>
      <c r="O8447" s="153"/>
      <c r="P8447" s="153"/>
    </row>
    <row r="8448" spans="1:16" x14ac:dyDescent="0.35">
      <c r="A8448" s="149"/>
      <c r="B8448" s="149"/>
      <c r="C8448" s="150"/>
      <c r="D8448" s="149"/>
      <c r="E8448" s="149"/>
      <c r="F8448" s="149"/>
      <c r="G8448" s="149"/>
      <c r="H8448" s="151"/>
      <c r="I8448" s="149"/>
      <c r="J8448" s="149"/>
      <c r="K8448" s="152"/>
      <c r="L8448" s="149"/>
      <c r="M8448" s="149"/>
      <c r="N8448" s="153"/>
      <c r="O8448" s="153"/>
      <c r="P8448" s="153"/>
    </row>
    <row r="8449" spans="1:16" x14ac:dyDescent="0.35">
      <c r="A8449" s="149"/>
      <c r="B8449" s="149"/>
      <c r="C8449" s="150"/>
      <c r="D8449" s="149"/>
      <c r="E8449" s="149"/>
      <c r="F8449" s="149"/>
      <c r="G8449" s="149"/>
      <c r="H8449" s="151"/>
      <c r="I8449" s="149"/>
      <c r="J8449" s="149"/>
      <c r="K8449" s="152"/>
      <c r="L8449" s="149"/>
      <c r="M8449" s="149"/>
      <c r="N8449" s="153"/>
      <c r="O8449" s="153"/>
      <c r="P8449" s="153"/>
    </row>
    <row r="8450" spans="1:16" x14ac:dyDescent="0.35">
      <c r="A8450" s="149"/>
      <c r="B8450" s="149"/>
      <c r="C8450" s="150"/>
      <c r="D8450" s="149"/>
      <c r="E8450" s="149"/>
      <c r="F8450" s="149"/>
      <c r="G8450" s="149"/>
      <c r="H8450" s="151"/>
      <c r="I8450" s="149"/>
      <c r="J8450" s="149"/>
      <c r="K8450" s="152"/>
      <c r="L8450" s="149"/>
      <c r="M8450" s="149"/>
      <c r="N8450" s="153"/>
      <c r="O8450" s="153"/>
      <c r="P8450" s="153"/>
    </row>
    <row r="8451" spans="1:16" x14ac:dyDescent="0.35">
      <c r="A8451" s="149"/>
      <c r="B8451" s="149"/>
      <c r="C8451" s="150"/>
      <c r="D8451" s="149"/>
      <c r="E8451" s="149"/>
      <c r="F8451" s="149"/>
      <c r="G8451" s="149"/>
      <c r="H8451" s="151"/>
      <c r="I8451" s="149"/>
      <c r="J8451" s="149"/>
      <c r="K8451" s="152"/>
      <c r="L8451" s="149"/>
      <c r="M8451" s="149"/>
      <c r="N8451" s="153"/>
      <c r="O8451" s="153"/>
      <c r="P8451" s="153"/>
    </row>
    <row r="8452" spans="1:16" x14ac:dyDescent="0.35">
      <c r="A8452" s="149"/>
      <c r="B8452" s="149"/>
      <c r="C8452" s="150"/>
      <c r="D8452" s="149"/>
      <c r="E8452" s="149"/>
      <c r="F8452" s="149"/>
      <c r="G8452" s="149"/>
      <c r="H8452" s="151"/>
      <c r="I8452" s="149"/>
      <c r="J8452" s="149"/>
      <c r="K8452" s="152"/>
      <c r="L8452" s="149"/>
      <c r="M8452" s="149"/>
      <c r="N8452" s="153"/>
      <c r="O8452" s="153"/>
      <c r="P8452" s="153"/>
    </row>
    <row r="8453" spans="1:16" x14ac:dyDescent="0.35">
      <c r="A8453" s="149"/>
      <c r="B8453" s="149"/>
      <c r="C8453" s="150"/>
      <c r="D8453" s="149"/>
      <c r="E8453" s="149"/>
      <c r="F8453" s="149"/>
      <c r="G8453" s="149"/>
      <c r="H8453" s="151"/>
      <c r="I8453" s="149"/>
      <c r="J8453" s="149"/>
      <c r="K8453" s="152"/>
      <c r="L8453" s="149"/>
      <c r="M8453" s="149"/>
      <c r="N8453" s="153"/>
      <c r="O8453" s="153"/>
      <c r="P8453" s="153"/>
    </row>
    <row r="8454" spans="1:16" x14ac:dyDescent="0.35">
      <c r="A8454" s="149"/>
      <c r="B8454" s="149"/>
      <c r="C8454" s="150"/>
      <c r="D8454" s="149"/>
      <c r="E8454" s="149"/>
      <c r="F8454" s="149"/>
      <c r="G8454" s="149"/>
      <c r="H8454" s="151"/>
      <c r="I8454" s="149"/>
      <c r="J8454" s="149"/>
      <c r="K8454" s="152"/>
      <c r="L8454" s="149"/>
      <c r="M8454" s="149"/>
      <c r="N8454" s="153"/>
      <c r="O8454" s="153"/>
      <c r="P8454" s="153"/>
    </row>
    <row r="8455" spans="1:16" x14ac:dyDescent="0.35">
      <c r="A8455" s="149"/>
      <c r="B8455" s="149"/>
      <c r="C8455" s="150"/>
      <c r="D8455" s="149"/>
      <c r="E8455" s="149"/>
      <c r="F8455" s="149"/>
      <c r="G8455" s="149"/>
      <c r="H8455" s="151"/>
      <c r="I8455" s="149"/>
      <c r="J8455" s="149"/>
      <c r="K8455" s="152"/>
      <c r="L8455" s="149"/>
      <c r="M8455" s="149"/>
      <c r="N8455" s="153"/>
      <c r="O8455" s="153"/>
      <c r="P8455" s="153"/>
    </row>
    <row r="8456" spans="1:16" x14ac:dyDescent="0.35">
      <c r="A8456" s="149"/>
      <c r="B8456" s="149"/>
      <c r="C8456" s="150"/>
      <c r="D8456" s="149"/>
      <c r="E8456" s="149"/>
      <c r="F8456" s="149"/>
      <c r="G8456" s="149"/>
      <c r="H8456" s="151"/>
      <c r="I8456" s="149"/>
      <c r="J8456" s="149"/>
      <c r="K8456" s="152"/>
      <c r="L8456" s="149"/>
      <c r="M8456" s="149"/>
      <c r="N8456" s="153"/>
      <c r="O8456" s="153"/>
      <c r="P8456" s="153"/>
    </row>
    <row r="8457" spans="1:16" x14ac:dyDescent="0.35">
      <c r="A8457" s="149"/>
      <c r="B8457" s="149"/>
      <c r="C8457" s="150"/>
      <c r="D8457" s="149"/>
      <c r="E8457" s="149"/>
      <c r="F8457" s="149"/>
      <c r="G8457" s="149"/>
      <c r="H8457" s="151"/>
      <c r="I8457" s="149"/>
      <c r="J8457" s="149"/>
      <c r="K8457" s="152"/>
      <c r="L8457" s="149"/>
      <c r="M8457" s="149"/>
      <c r="N8457" s="153"/>
      <c r="O8457" s="153"/>
      <c r="P8457" s="153"/>
    </row>
    <row r="8458" spans="1:16" x14ac:dyDescent="0.35">
      <c r="A8458" s="149"/>
      <c r="B8458" s="149"/>
      <c r="C8458" s="150"/>
      <c r="D8458" s="149"/>
      <c r="E8458" s="149"/>
      <c r="F8458" s="149"/>
      <c r="G8458" s="149"/>
      <c r="H8458" s="151"/>
      <c r="I8458" s="149"/>
      <c r="J8458" s="149"/>
      <c r="K8458" s="152"/>
      <c r="L8458" s="149"/>
      <c r="M8458" s="149"/>
      <c r="N8458" s="153"/>
      <c r="O8458" s="153"/>
      <c r="P8458" s="153"/>
    </row>
    <row r="8459" spans="1:16" x14ac:dyDescent="0.35">
      <c r="A8459" s="149"/>
      <c r="B8459" s="149"/>
      <c r="C8459" s="150"/>
      <c r="D8459" s="149"/>
      <c r="E8459" s="149"/>
      <c r="F8459" s="149"/>
      <c r="G8459" s="149"/>
      <c r="H8459" s="151"/>
      <c r="I8459" s="149"/>
      <c r="J8459" s="149"/>
      <c r="K8459" s="152"/>
      <c r="L8459" s="149"/>
      <c r="M8459" s="149"/>
      <c r="N8459" s="153"/>
      <c r="O8459" s="153"/>
      <c r="P8459" s="153"/>
    </row>
    <row r="8460" spans="1:16" x14ac:dyDescent="0.35">
      <c r="A8460" s="149"/>
      <c r="B8460" s="149"/>
      <c r="C8460" s="150"/>
      <c r="D8460" s="149"/>
      <c r="E8460" s="149"/>
      <c r="F8460" s="149"/>
      <c r="G8460" s="149"/>
      <c r="H8460" s="151"/>
      <c r="I8460" s="149"/>
      <c r="J8460" s="149"/>
      <c r="K8460" s="152"/>
      <c r="L8460" s="149"/>
      <c r="M8460" s="149"/>
      <c r="N8460" s="153"/>
      <c r="O8460" s="153"/>
      <c r="P8460" s="153"/>
    </row>
    <row r="8461" spans="1:16" x14ac:dyDescent="0.35">
      <c r="A8461" s="149"/>
      <c r="B8461" s="149"/>
      <c r="C8461" s="150"/>
      <c r="D8461" s="149"/>
      <c r="E8461" s="149"/>
      <c r="F8461" s="149"/>
      <c r="G8461" s="149"/>
      <c r="H8461" s="151"/>
      <c r="I8461" s="149"/>
      <c r="J8461" s="149"/>
      <c r="K8461" s="152"/>
      <c r="L8461" s="149"/>
      <c r="M8461" s="149"/>
      <c r="N8461" s="153"/>
      <c r="O8461" s="153"/>
      <c r="P8461" s="153"/>
    </row>
    <row r="8462" spans="1:16" x14ac:dyDescent="0.35">
      <c r="A8462" s="149"/>
      <c r="B8462" s="149"/>
      <c r="C8462" s="150"/>
      <c r="D8462" s="149"/>
      <c r="E8462" s="149"/>
      <c r="F8462" s="149"/>
      <c r="G8462" s="149"/>
      <c r="H8462" s="151"/>
      <c r="I8462" s="149"/>
      <c r="J8462" s="149"/>
      <c r="K8462" s="152"/>
      <c r="L8462" s="149"/>
      <c r="M8462" s="149"/>
      <c r="N8462" s="153"/>
      <c r="O8462" s="153"/>
      <c r="P8462" s="153"/>
    </row>
    <row r="8463" spans="1:16" x14ac:dyDescent="0.35">
      <c r="A8463" s="149"/>
      <c r="B8463" s="149"/>
      <c r="C8463" s="150"/>
      <c r="D8463" s="149"/>
      <c r="E8463" s="149"/>
      <c r="F8463" s="149"/>
      <c r="G8463" s="149"/>
      <c r="H8463" s="151"/>
      <c r="I8463" s="149"/>
      <c r="J8463" s="149"/>
      <c r="K8463" s="152"/>
      <c r="L8463" s="149"/>
      <c r="M8463" s="149"/>
      <c r="N8463" s="153"/>
      <c r="O8463" s="153"/>
      <c r="P8463" s="153"/>
    </row>
    <row r="8464" spans="1:16" x14ac:dyDescent="0.35">
      <c r="A8464" s="149"/>
      <c r="B8464" s="149"/>
      <c r="C8464" s="150"/>
      <c r="D8464" s="149"/>
      <c r="E8464" s="149"/>
      <c r="F8464" s="149"/>
      <c r="G8464" s="149"/>
      <c r="H8464" s="151"/>
      <c r="I8464" s="149"/>
      <c r="J8464" s="149"/>
      <c r="K8464" s="152"/>
      <c r="L8464" s="149"/>
      <c r="M8464" s="149"/>
      <c r="N8464" s="153"/>
      <c r="O8464" s="153"/>
      <c r="P8464" s="153"/>
    </row>
    <row r="8465" spans="1:16" x14ac:dyDescent="0.35">
      <c r="A8465" s="149"/>
      <c r="B8465" s="149"/>
      <c r="C8465" s="150"/>
      <c r="D8465" s="149"/>
      <c r="E8465" s="149"/>
      <c r="F8465" s="149"/>
      <c r="G8465" s="149"/>
      <c r="H8465" s="151"/>
      <c r="I8465" s="149"/>
      <c r="J8465" s="149"/>
      <c r="K8465" s="152"/>
      <c r="L8465" s="149"/>
      <c r="M8465" s="149"/>
      <c r="N8465" s="153"/>
      <c r="O8465" s="153"/>
      <c r="P8465" s="153"/>
    </row>
    <row r="8466" spans="1:16" x14ac:dyDescent="0.35">
      <c r="A8466" s="149"/>
      <c r="B8466" s="149"/>
      <c r="C8466" s="150"/>
      <c r="D8466" s="149"/>
      <c r="E8466" s="149"/>
      <c r="F8466" s="149"/>
      <c r="G8466" s="149"/>
      <c r="H8466" s="151"/>
      <c r="I8466" s="149"/>
      <c r="J8466" s="149"/>
      <c r="K8466" s="152"/>
      <c r="L8466" s="149"/>
      <c r="M8466" s="149"/>
      <c r="N8466" s="153"/>
      <c r="O8466" s="153"/>
      <c r="P8466" s="153"/>
    </row>
    <row r="8467" spans="1:16" x14ac:dyDescent="0.35">
      <c r="A8467" s="149"/>
      <c r="B8467" s="149"/>
      <c r="C8467" s="150"/>
      <c r="D8467" s="149"/>
      <c r="E8467" s="149"/>
      <c r="F8467" s="149"/>
      <c r="G8467" s="149"/>
      <c r="H8467" s="151"/>
      <c r="I8467" s="149"/>
      <c r="J8467" s="149"/>
      <c r="K8467" s="152"/>
      <c r="L8467" s="149"/>
      <c r="M8467" s="149"/>
      <c r="N8467" s="153"/>
      <c r="O8467" s="153"/>
      <c r="P8467" s="153"/>
    </row>
    <row r="8468" spans="1:16" x14ac:dyDescent="0.35">
      <c r="A8468" s="149"/>
      <c r="B8468" s="149"/>
      <c r="C8468" s="150"/>
      <c r="D8468" s="149"/>
      <c r="E8468" s="149"/>
      <c r="F8468" s="149"/>
      <c r="G8468" s="149"/>
      <c r="H8468" s="151"/>
      <c r="I8468" s="149"/>
      <c r="J8468" s="149"/>
      <c r="K8468" s="152"/>
      <c r="L8468" s="149"/>
      <c r="M8468" s="149"/>
      <c r="N8468" s="153"/>
      <c r="O8468" s="153"/>
      <c r="P8468" s="153"/>
    </row>
    <row r="8469" spans="1:16" x14ac:dyDescent="0.35">
      <c r="A8469" s="149"/>
      <c r="B8469" s="149"/>
      <c r="C8469" s="150"/>
      <c r="D8469" s="149"/>
      <c r="E8469" s="149"/>
      <c r="F8469" s="149"/>
      <c r="G8469" s="149"/>
      <c r="H8469" s="151"/>
      <c r="I8469" s="149"/>
      <c r="J8469" s="149"/>
      <c r="K8469" s="152"/>
      <c r="L8469" s="149"/>
      <c r="M8469" s="149"/>
      <c r="N8469" s="153"/>
      <c r="O8469" s="153"/>
      <c r="P8469" s="153"/>
    </row>
    <row r="8470" spans="1:16" x14ac:dyDescent="0.35">
      <c r="A8470" s="149"/>
      <c r="B8470" s="149"/>
      <c r="C8470" s="150"/>
      <c r="D8470" s="149"/>
      <c r="E8470" s="149"/>
      <c r="F8470" s="149"/>
      <c r="G8470" s="149"/>
      <c r="H8470" s="151"/>
      <c r="I8470" s="149"/>
      <c r="J8470" s="149"/>
      <c r="K8470" s="152"/>
      <c r="L8470" s="149"/>
      <c r="M8470" s="149"/>
      <c r="N8470" s="153"/>
      <c r="O8470" s="153"/>
      <c r="P8470" s="153"/>
    </row>
    <row r="8471" spans="1:16" x14ac:dyDescent="0.35">
      <c r="A8471" s="149"/>
      <c r="B8471" s="149"/>
      <c r="C8471" s="150"/>
      <c r="D8471" s="149"/>
      <c r="E8471" s="149"/>
      <c r="F8471" s="149"/>
      <c r="G8471" s="149"/>
      <c r="H8471" s="151"/>
      <c r="I8471" s="149"/>
      <c r="J8471" s="149"/>
      <c r="K8471" s="152"/>
      <c r="L8471" s="149"/>
      <c r="M8471" s="149"/>
      <c r="N8471" s="153"/>
      <c r="O8471" s="153"/>
      <c r="P8471" s="153"/>
    </row>
    <row r="8472" spans="1:16" x14ac:dyDescent="0.35">
      <c r="A8472" s="149"/>
      <c r="B8472" s="149"/>
      <c r="C8472" s="150"/>
      <c r="D8472" s="149"/>
      <c r="E8472" s="149"/>
      <c r="F8472" s="149"/>
      <c r="G8472" s="149"/>
      <c r="H8472" s="151"/>
      <c r="I8472" s="149"/>
      <c r="J8472" s="149"/>
      <c r="K8472" s="152"/>
      <c r="L8472" s="149"/>
      <c r="M8472" s="149"/>
      <c r="N8472" s="153"/>
      <c r="O8472" s="153"/>
      <c r="P8472" s="153"/>
    </row>
    <row r="8473" spans="1:16" x14ac:dyDescent="0.35">
      <c r="A8473" s="149"/>
      <c r="B8473" s="149"/>
      <c r="C8473" s="150"/>
      <c r="D8473" s="149"/>
      <c r="E8473" s="149"/>
      <c r="F8473" s="149"/>
      <c r="G8473" s="149"/>
      <c r="H8473" s="151"/>
      <c r="I8473" s="149"/>
      <c r="J8473" s="149"/>
      <c r="K8473" s="152"/>
      <c r="L8473" s="149"/>
      <c r="M8473" s="149"/>
      <c r="N8473" s="153"/>
      <c r="O8473" s="153"/>
      <c r="P8473" s="153"/>
    </row>
    <row r="8474" spans="1:16" x14ac:dyDescent="0.35">
      <c r="A8474" s="149"/>
      <c r="B8474" s="149"/>
      <c r="C8474" s="150"/>
      <c r="D8474" s="149"/>
      <c r="E8474" s="149"/>
      <c r="F8474" s="149"/>
      <c r="G8474" s="149"/>
      <c r="H8474" s="151"/>
      <c r="I8474" s="149"/>
      <c r="J8474" s="149"/>
      <c r="K8474" s="152"/>
      <c r="L8474" s="149"/>
      <c r="M8474" s="149"/>
      <c r="N8474" s="153"/>
      <c r="O8474" s="153"/>
      <c r="P8474" s="153"/>
    </row>
    <row r="8475" spans="1:16" x14ac:dyDescent="0.35">
      <c r="A8475" s="149"/>
      <c r="B8475" s="149"/>
      <c r="C8475" s="150"/>
      <c r="D8475" s="149"/>
      <c r="E8475" s="149"/>
      <c r="F8475" s="149"/>
      <c r="G8475" s="149"/>
      <c r="H8475" s="151"/>
      <c r="I8475" s="149"/>
      <c r="J8475" s="149"/>
      <c r="K8475" s="152"/>
      <c r="L8475" s="149"/>
      <c r="M8475" s="149"/>
      <c r="N8475" s="153"/>
      <c r="O8475" s="153"/>
      <c r="P8475" s="153"/>
    </row>
    <row r="8476" spans="1:16" x14ac:dyDescent="0.35">
      <c r="A8476" s="149"/>
      <c r="B8476" s="149"/>
      <c r="C8476" s="150"/>
      <c r="D8476" s="149"/>
      <c r="E8476" s="149"/>
      <c r="F8476" s="149"/>
      <c r="G8476" s="149"/>
      <c r="H8476" s="151"/>
      <c r="I8476" s="149"/>
      <c r="J8476" s="149"/>
      <c r="K8476" s="152"/>
      <c r="L8476" s="149"/>
      <c r="M8476" s="149"/>
      <c r="N8476" s="153"/>
      <c r="O8476" s="153"/>
      <c r="P8476" s="153"/>
    </row>
    <row r="8477" spans="1:16" x14ac:dyDescent="0.35">
      <c r="A8477" s="149"/>
      <c r="B8477" s="149"/>
      <c r="C8477" s="150"/>
      <c r="D8477" s="149"/>
      <c r="E8477" s="149"/>
      <c r="F8477" s="149"/>
      <c r="G8477" s="149"/>
      <c r="H8477" s="151"/>
      <c r="I8477" s="149"/>
      <c r="J8477" s="149"/>
      <c r="K8477" s="152"/>
      <c r="L8477" s="149"/>
      <c r="M8477" s="149"/>
      <c r="N8477" s="153"/>
      <c r="O8477" s="153"/>
      <c r="P8477" s="153"/>
    </row>
    <row r="8478" spans="1:16" x14ac:dyDescent="0.35">
      <c r="A8478" s="149"/>
      <c r="B8478" s="149"/>
      <c r="C8478" s="150"/>
      <c r="D8478" s="149"/>
      <c r="E8478" s="149"/>
      <c r="F8478" s="149"/>
      <c r="G8478" s="149"/>
      <c r="H8478" s="151"/>
      <c r="I8478" s="149"/>
      <c r="J8478" s="149"/>
      <c r="K8478" s="152"/>
      <c r="L8478" s="149"/>
      <c r="M8478" s="149"/>
      <c r="N8478" s="153"/>
      <c r="O8478" s="153"/>
      <c r="P8478" s="153"/>
    </row>
    <row r="8479" spans="1:16" x14ac:dyDescent="0.35">
      <c r="A8479" s="149"/>
      <c r="B8479" s="149"/>
      <c r="C8479" s="150"/>
      <c r="D8479" s="149"/>
      <c r="E8479" s="149"/>
      <c r="F8479" s="149"/>
      <c r="G8479" s="149"/>
      <c r="H8479" s="151"/>
      <c r="I8479" s="149"/>
      <c r="J8479" s="149"/>
      <c r="K8479" s="152"/>
      <c r="L8479" s="149"/>
      <c r="M8479" s="149"/>
      <c r="N8479" s="153"/>
      <c r="O8479" s="153"/>
      <c r="P8479" s="153"/>
    </row>
    <row r="8480" spans="1:16" x14ac:dyDescent="0.35">
      <c r="A8480" s="149"/>
      <c r="B8480" s="149"/>
      <c r="C8480" s="150"/>
      <c r="D8480" s="149"/>
      <c r="E8480" s="149"/>
      <c r="F8480" s="149"/>
      <c r="G8480" s="149"/>
      <c r="H8480" s="151"/>
      <c r="I8480" s="149"/>
      <c r="J8480" s="149"/>
      <c r="K8480" s="152"/>
      <c r="L8480" s="149"/>
      <c r="M8480" s="149"/>
      <c r="N8480" s="153"/>
      <c r="O8480" s="153"/>
      <c r="P8480" s="153"/>
    </row>
    <row r="8481" spans="1:16" x14ac:dyDescent="0.35">
      <c r="A8481" s="149"/>
      <c r="B8481" s="149"/>
      <c r="C8481" s="150"/>
      <c r="D8481" s="149"/>
      <c r="E8481" s="149"/>
      <c r="F8481" s="149"/>
      <c r="G8481" s="149"/>
      <c r="H8481" s="151"/>
      <c r="I8481" s="149"/>
      <c r="J8481" s="149"/>
      <c r="K8481" s="152"/>
      <c r="L8481" s="149"/>
      <c r="M8481" s="149"/>
      <c r="N8481" s="153"/>
      <c r="O8481" s="153"/>
      <c r="P8481" s="153"/>
    </row>
    <row r="8482" spans="1:16" x14ac:dyDescent="0.35">
      <c r="A8482" s="149"/>
      <c r="B8482" s="149"/>
      <c r="C8482" s="150"/>
      <c r="D8482" s="149"/>
      <c r="E8482" s="149"/>
      <c r="F8482" s="149"/>
      <c r="G8482" s="149"/>
      <c r="H8482" s="151"/>
      <c r="I8482" s="149"/>
      <c r="J8482" s="149"/>
      <c r="K8482" s="152"/>
      <c r="L8482" s="149"/>
      <c r="M8482" s="149"/>
      <c r="N8482" s="153"/>
      <c r="O8482" s="153"/>
      <c r="P8482" s="153"/>
    </row>
    <row r="8483" spans="1:16" x14ac:dyDescent="0.35">
      <c r="A8483" s="149"/>
      <c r="B8483" s="149"/>
      <c r="C8483" s="150"/>
      <c r="D8483" s="149"/>
      <c r="E8483" s="149"/>
      <c r="F8483" s="149"/>
      <c r="G8483" s="149"/>
      <c r="H8483" s="151"/>
      <c r="I8483" s="149"/>
      <c r="J8483" s="149"/>
      <c r="K8483" s="152"/>
      <c r="L8483" s="149"/>
      <c r="M8483" s="149"/>
      <c r="N8483" s="153"/>
      <c r="O8483" s="153"/>
      <c r="P8483" s="153"/>
    </row>
    <row r="8484" spans="1:16" x14ac:dyDescent="0.35">
      <c r="A8484" s="149"/>
      <c r="B8484" s="149"/>
      <c r="C8484" s="150"/>
      <c r="D8484" s="149"/>
      <c r="E8484" s="149"/>
      <c r="F8484" s="149"/>
      <c r="G8484" s="149"/>
      <c r="H8484" s="151"/>
      <c r="I8484" s="149"/>
      <c r="J8484" s="149"/>
      <c r="K8484" s="152"/>
      <c r="L8484" s="149"/>
      <c r="M8484" s="149"/>
      <c r="N8484" s="153"/>
      <c r="O8484" s="153"/>
      <c r="P8484" s="153"/>
    </row>
    <row r="8485" spans="1:16" x14ac:dyDescent="0.35">
      <c r="A8485" s="149"/>
      <c r="B8485" s="149"/>
      <c r="C8485" s="150"/>
      <c r="D8485" s="149"/>
      <c r="E8485" s="149"/>
      <c r="F8485" s="149"/>
      <c r="G8485" s="149"/>
      <c r="H8485" s="151"/>
      <c r="I8485" s="149"/>
      <c r="J8485" s="149"/>
      <c r="K8485" s="152"/>
      <c r="L8485" s="149"/>
      <c r="M8485" s="149"/>
      <c r="N8485" s="153"/>
      <c r="O8485" s="153"/>
      <c r="P8485" s="153"/>
    </row>
    <row r="8486" spans="1:16" x14ac:dyDescent="0.35">
      <c r="A8486" s="149"/>
      <c r="B8486" s="149"/>
      <c r="C8486" s="150"/>
      <c r="D8486" s="149"/>
      <c r="E8486" s="149"/>
      <c r="F8486" s="149"/>
      <c r="G8486" s="149"/>
      <c r="H8486" s="151"/>
      <c r="I8486" s="149"/>
      <c r="J8486" s="149"/>
      <c r="K8486" s="152"/>
      <c r="L8486" s="149"/>
      <c r="M8486" s="149"/>
      <c r="N8486" s="153"/>
      <c r="O8486" s="153"/>
      <c r="P8486" s="153"/>
    </row>
    <row r="8487" spans="1:16" x14ac:dyDescent="0.35">
      <c r="A8487" s="149"/>
      <c r="B8487" s="149"/>
      <c r="C8487" s="150"/>
      <c r="D8487" s="149"/>
      <c r="E8487" s="149"/>
      <c r="F8487" s="149"/>
      <c r="G8487" s="149"/>
      <c r="H8487" s="151"/>
      <c r="I8487" s="149"/>
      <c r="J8487" s="149"/>
      <c r="K8487" s="152"/>
      <c r="L8487" s="149"/>
      <c r="M8487" s="149"/>
      <c r="N8487" s="153"/>
      <c r="O8487" s="153"/>
      <c r="P8487" s="153"/>
    </row>
    <row r="8488" spans="1:16" x14ac:dyDescent="0.35">
      <c r="A8488" s="149"/>
      <c r="B8488" s="149"/>
      <c r="C8488" s="150"/>
      <c r="D8488" s="149"/>
      <c r="E8488" s="149"/>
      <c r="F8488" s="149"/>
      <c r="G8488" s="149"/>
      <c r="H8488" s="151"/>
      <c r="I8488" s="149"/>
      <c r="J8488" s="149"/>
      <c r="K8488" s="152"/>
      <c r="L8488" s="149"/>
      <c r="M8488" s="149"/>
      <c r="N8488" s="153"/>
      <c r="O8488" s="153"/>
      <c r="P8488" s="153"/>
    </row>
    <row r="8489" spans="1:16" x14ac:dyDescent="0.35">
      <c r="A8489" s="149"/>
      <c r="B8489" s="149"/>
      <c r="C8489" s="150"/>
      <c r="D8489" s="149"/>
      <c r="E8489" s="149"/>
      <c r="F8489" s="149"/>
      <c r="G8489" s="149"/>
      <c r="H8489" s="151"/>
      <c r="I8489" s="149"/>
      <c r="J8489" s="149"/>
      <c r="K8489" s="152"/>
      <c r="L8489" s="149"/>
      <c r="M8489" s="149"/>
      <c r="N8489" s="153"/>
      <c r="O8489" s="153"/>
      <c r="P8489" s="153"/>
    </row>
    <row r="8490" spans="1:16" x14ac:dyDescent="0.35">
      <c r="A8490" s="149"/>
      <c r="B8490" s="149"/>
      <c r="C8490" s="150"/>
      <c r="D8490" s="149"/>
      <c r="E8490" s="149"/>
      <c r="F8490" s="149"/>
      <c r="G8490" s="149"/>
      <c r="H8490" s="151"/>
      <c r="I8490" s="149"/>
      <c r="J8490" s="149"/>
      <c r="K8490" s="152"/>
      <c r="L8490" s="149"/>
      <c r="M8490" s="149"/>
      <c r="N8490" s="153"/>
      <c r="O8490" s="153"/>
      <c r="P8490" s="153"/>
    </row>
    <row r="8491" spans="1:16" x14ac:dyDescent="0.35">
      <c r="A8491" s="149"/>
      <c r="B8491" s="149"/>
      <c r="C8491" s="150"/>
      <c r="D8491" s="149"/>
      <c r="E8491" s="149"/>
      <c r="F8491" s="149"/>
      <c r="G8491" s="149"/>
      <c r="H8491" s="151"/>
      <c r="I8491" s="149"/>
      <c r="J8491" s="149"/>
      <c r="K8491" s="152"/>
      <c r="L8491" s="149"/>
      <c r="M8491" s="149"/>
      <c r="N8491" s="153"/>
      <c r="O8491" s="153"/>
      <c r="P8491" s="153"/>
    </row>
    <row r="8492" spans="1:16" x14ac:dyDescent="0.35">
      <c r="A8492" s="149"/>
      <c r="B8492" s="149"/>
      <c r="C8492" s="150"/>
      <c r="D8492" s="149"/>
      <c r="E8492" s="149"/>
      <c r="F8492" s="149"/>
      <c r="G8492" s="149"/>
      <c r="H8492" s="151"/>
      <c r="I8492" s="149"/>
      <c r="J8492" s="149"/>
      <c r="K8492" s="152"/>
      <c r="L8492" s="149"/>
      <c r="M8492" s="149"/>
      <c r="N8492" s="153"/>
      <c r="O8492" s="153"/>
      <c r="P8492" s="153"/>
    </row>
    <row r="8493" spans="1:16" x14ac:dyDescent="0.35">
      <c r="A8493" s="149"/>
      <c r="B8493" s="149"/>
      <c r="C8493" s="150"/>
      <c r="D8493" s="149"/>
      <c r="E8493" s="149"/>
      <c r="F8493" s="149"/>
      <c r="G8493" s="149"/>
      <c r="H8493" s="151"/>
      <c r="I8493" s="149"/>
      <c r="J8493" s="149"/>
      <c r="K8493" s="152"/>
      <c r="L8493" s="149"/>
      <c r="M8493" s="149"/>
      <c r="N8493" s="153"/>
      <c r="O8493" s="153"/>
      <c r="P8493" s="153"/>
    </row>
    <row r="8494" spans="1:16" x14ac:dyDescent="0.35">
      <c r="A8494" s="149"/>
      <c r="B8494" s="149"/>
      <c r="C8494" s="150"/>
      <c r="D8494" s="149"/>
      <c r="E8494" s="149"/>
      <c r="F8494" s="149"/>
      <c r="G8494" s="149"/>
      <c r="H8494" s="151"/>
      <c r="I8494" s="149"/>
      <c r="J8494" s="149"/>
      <c r="K8494" s="152"/>
      <c r="L8494" s="149"/>
      <c r="M8494" s="149"/>
      <c r="N8494" s="153"/>
      <c r="O8494" s="153"/>
      <c r="P8494" s="153"/>
    </row>
    <row r="8495" spans="1:16" x14ac:dyDescent="0.35">
      <c r="A8495" s="149"/>
      <c r="B8495" s="149"/>
      <c r="C8495" s="150"/>
      <c r="D8495" s="149"/>
      <c r="E8495" s="149"/>
      <c r="F8495" s="149"/>
      <c r="G8495" s="149"/>
      <c r="H8495" s="151"/>
      <c r="I8495" s="149"/>
      <c r="J8495" s="149"/>
      <c r="K8495" s="152"/>
      <c r="L8495" s="149"/>
      <c r="M8495" s="149"/>
      <c r="N8495" s="153"/>
      <c r="O8495" s="153"/>
      <c r="P8495" s="153"/>
    </row>
    <row r="8496" spans="1:16" x14ac:dyDescent="0.35">
      <c r="A8496" s="149"/>
      <c r="B8496" s="149"/>
      <c r="C8496" s="150"/>
      <c r="D8496" s="149"/>
      <c r="E8496" s="149"/>
      <c r="F8496" s="149"/>
      <c r="G8496" s="149"/>
      <c r="H8496" s="151"/>
      <c r="I8496" s="149"/>
      <c r="J8496" s="149"/>
      <c r="K8496" s="152"/>
      <c r="L8496" s="149"/>
      <c r="M8496" s="149"/>
      <c r="N8496" s="153"/>
      <c r="O8496" s="153"/>
      <c r="P8496" s="153"/>
    </row>
    <row r="8497" spans="1:16" x14ac:dyDescent="0.35">
      <c r="A8497" s="149"/>
      <c r="B8497" s="149"/>
      <c r="C8497" s="150"/>
      <c r="D8497" s="149"/>
      <c r="E8497" s="149"/>
      <c r="F8497" s="149"/>
      <c r="G8497" s="149"/>
      <c r="H8497" s="151"/>
      <c r="I8497" s="149"/>
      <c r="J8497" s="149"/>
      <c r="K8497" s="152"/>
      <c r="L8497" s="149"/>
      <c r="M8497" s="149"/>
      <c r="N8497" s="153"/>
      <c r="O8497" s="153"/>
      <c r="P8497" s="153"/>
    </row>
    <row r="8498" spans="1:16" x14ac:dyDescent="0.35">
      <c r="A8498" s="149"/>
      <c r="B8498" s="149"/>
      <c r="C8498" s="150"/>
      <c r="D8498" s="149"/>
      <c r="E8498" s="149"/>
      <c r="F8498" s="149"/>
      <c r="G8498" s="149"/>
      <c r="H8498" s="151"/>
      <c r="I8498" s="149"/>
      <c r="J8498" s="149"/>
      <c r="K8498" s="152"/>
      <c r="L8498" s="149"/>
      <c r="M8498" s="149"/>
      <c r="N8498" s="153"/>
      <c r="O8498" s="153"/>
      <c r="P8498" s="153"/>
    </row>
    <row r="8499" spans="1:16" x14ac:dyDescent="0.35">
      <c r="A8499" s="149"/>
      <c r="B8499" s="149"/>
      <c r="C8499" s="150"/>
      <c r="D8499" s="149"/>
      <c r="E8499" s="149"/>
      <c r="F8499" s="149"/>
      <c r="G8499" s="149"/>
      <c r="H8499" s="151"/>
      <c r="I8499" s="149"/>
      <c r="J8499" s="149"/>
      <c r="K8499" s="152"/>
      <c r="L8499" s="149"/>
      <c r="M8499" s="149"/>
      <c r="N8499" s="153"/>
      <c r="O8499" s="153"/>
      <c r="P8499" s="153"/>
    </row>
    <row r="8500" spans="1:16" x14ac:dyDescent="0.35">
      <c r="A8500" s="149"/>
      <c r="B8500" s="149"/>
      <c r="C8500" s="150"/>
      <c r="D8500" s="149"/>
      <c r="E8500" s="149"/>
      <c r="F8500" s="149"/>
      <c r="G8500" s="149"/>
      <c r="H8500" s="151"/>
      <c r="I8500" s="149"/>
      <c r="J8500" s="149"/>
      <c r="K8500" s="152"/>
      <c r="L8500" s="149"/>
      <c r="M8500" s="149"/>
      <c r="N8500" s="153"/>
      <c r="O8500" s="153"/>
      <c r="P8500" s="153"/>
    </row>
    <row r="8501" spans="1:16" x14ac:dyDescent="0.35">
      <c r="A8501" s="149"/>
      <c r="B8501" s="149"/>
      <c r="C8501" s="150"/>
      <c r="D8501" s="149"/>
      <c r="E8501" s="149"/>
      <c r="F8501" s="149"/>
      <c r="G8501" s="149"/>
      <c r="H8501" s="151"/>
      <c r="I8501" s="149"/>
      <c r="J8501" s="149"/>
      <c r="K8501" s="152"/>
      <c r="L8501" s="149"/>
      <c r="M8501" s="149"/>
      <c r="N8501" s="153"/>
      <c r="O8501" s="153"/>
      <c r="P8501" s="153"/>
    </row>
    <row r="8502" spans="1:16" x14ac:dyDescent="0.35">
      <c r="A8502" s="149"/>
      <c r="B8502" s="149"/>
      <c r="C8502" s="150"/>
      <c r="D8502" s="149"/>
      <c r="E8502" s="149"/>
      <c r="F8502" s="149"/>
      <c r="G8502" s="149"/>
      <c r="H8502" s="151"/>
      <c r="I8502" s="149"/>
      <c r="J8502" s="149"/>
      <c r="K8502" s="152"/>
      <c r="L8502" s="149"/>
      <c r="M8502" s="149"/>
      <c r="N8502" s="153"/>
      <c r="O8502" s="153"/>
      <c r="P8502" s="153"/>
    </row>
    <row r="8503" spans="1:16" x14ac:dyDescent="0.35">
      <c r="A8503" s="149"/>
      <c r="B8503" s="149"/>
      <c r="C8503" s="150"/>
      <c r="D8503" s="149"/>
      <c r="E8503" s="149"/>
      <c r="F8503" s="149"/>
      <c r="G8503" s="149"/>
      <c r="H8503" s="151"/>
      <c r="I8503" s="149"/>
      <c r="J8503" s="149"/>
      <c r="K8503" s="152"/>
      <c r="L8503" s="149"/>
      <c r="M8503" s="149"/>
      <c r="N8503" s="153"/>
      <c r="O8503" s="153"/>
      <c r="P8503" s="153"/>
    </row>
    <row r="8504" spans="1:16" x14ac:dyDescent="0.35">
      <c r="A8504" s="149"/>
      <c r="B8504" s="149"/>
      <c r="C8504" s="150"/>
      <c r="D8504" s="149"/>
      <c r="E8504" s="149"/>
      <c r="F8504" s="149"/>
      <c r="G8504" s="149"/>
      <c r="H8504" s="151"/>
      <c r="I8504" s="149"/>
      <c r="J8504" s="149"/>
      <c r="K8504" s="152"/>
      <c r="L8504" s="149"/>
      <c r="M8504" s="149"/>
      <c r="N8504" s="153"/>
      <c r="O8504" s="153"/>
      <c r="P8504" s="153"/>
    </row>
    <row r="8505" spans="1:16" x14ac:dyDescent="0.35">
      <c r="A8505" s="149"/>
      <c r="B8505" s="149"/>
      <c r="C8505" s="150"/>
      <c r="D8505" s="149"/>
      <c r="E8505" s="149"/>
      <c r="F8505" s="149"/>
      <c r="G8505" s="149"/>
      <c r="H8505" s="151"/>
      <c r="I8505" s="149"/>
      <c r="J8505" s="149"/>
      <c r="K8505" s="152"/>
      <c r="L8505" s="149"/>
      <c r="M8505" s="149"/>
      <c r="N8505" s="153"/>
      <c r="O8505" s="153"/>
      <c r="P8505" s="153"/>
    </row>
    <row r="8506" spans="1:16" x14ac:dyDescent="0.35">
      <c r="A8506" s="149"/>
      <c r="B8506" s="149"/>
      <c r="C8506" s="150"/>
      <c r="D8506" s="149"/>
      <c r="E8506" s="149"/>
      <c r="F8506" s="149"/>
      <c r="G8506" s="149"/>
      <c r="H8506" s="151"/>
      <c r="I8506" s="149"/>
      <c r="J8506" s="149"/>
      <c r="K8506" s="152"/>
      <c r="L8506" s="149"/>
      <c r="M8506" s="149"/>
      <c r="N8506" s="153"/>
      <c r="O8506" s="153"/>
      <c r="P8506" s="153"/>
    </row>
    <row r="8507" spans="1:16" x14ac:dyDescent="0.35">
      <c r="A8507" s="149"/>
      <c r="B8507" s="149"/>
      <c r="C8507" s="150"/>
      <c r="D8507" s="149"/>
      <c r="E8507" s="149"/>
      <c r="F8507" s="149"/>
      <c r="G8507" s="149"/>
      <c r="H8507" s="151"/>
      <c r="I8507" s="149"/>
      <c r="J8507" s="149"/>
      <c r="K8507" s="152"/>
      <c r="L8507" s="149"/>
      <c r="M8507" s="149"/>
      <c r="N8507" s="153"/>
      <c r="O8507" s="153"/>
      <c r="P8507" s="153"/>
    </row>
    <row r="8508" spans="1:16" x14ac:dyDescent="0.35">
      <c r="A8508" s="149"/>
      <c r="B8508" s="149"/>
      <c r="C8508" s="150"/>
      <c r="D8508" s="149"/>
      <c r="E8508" s="149"/>
      <c r="F8508" s="149"/>
      <c r="G8508" s="149"/>
      <c r="H8508" s="151"/>
      <c r="I8508" s="149"/>
      <c r="J8508" s="149"/>
      <c r="K8508" s="152"/>
      <c r="L8508" s="149"/>
      <c r="M8508" s="149"/>
      <c r="N8508" s="153"/>
      <c r="O8508" s="153"/>
      <c r="P8508" s="153"/>
    </row>
    <row r="8509" spans="1:16" x14ac:dyDescent="0.35">
      <c r="A8509" s="149"/>
      <c r="B8509" s="149"/>
      <c r="C8509" s="150"/>
      <c r="D8509" s="149"/>
      <c r="E8509" s="149"/>
      <c r="F8509" s="149"/>
      <c r="G8509" s="149"/>
      <c r="H8509" s="151"/>
      <c r="I8509" s="149"/>
      <c r="J8509" s="149"/>
      <c r="K8509" s="152"/>
      <c r="L8509" s="149"/>
      <c r="M8509" s="149"/>
      <c r="N8509" s="153"/>
      <c r="O8509" s="153"/>
      <c r="P8509" s="153"/>
    </row>
    <row r="8510" spans="1:16" x14ac:dyDescent="0.35">
      <c r="A8510" s="149"/>
      <c r="B8510" s="149"/>
      <c r="C8510" s="150"/>
      <c r="D8510" s="149"/>
      <c r="E8510" s="149"/>
      <c r="F8510" s="149"/>
      <c r="G8510" s="149"/>
      <c r="H8510" s="151"/>
      <c r="I8510" s="149"/>
      <c r="J8510" s="149"/>
      <c r="K8510" s="152"/>
      <c r="L8510" s="149"/>
      <c r="M8510" s="149"/>
      <c r="N8510" s="153"/>
      <c r="O8510" s="153"/>
      <c r="P8510" s="153"/>
    </row>
    <row r="8511" spans="1:16" x14ac:dyDescent="0.35">
      <c r="A8511" s="149"/>
      <c r="B8511" s="149"/>
      <c r="C8511" s="150"/>
      <c r="D8511" s="149"/>
      <c r="E8511" s="149"/>
      <c r="F8511" s="149"/>
      <c r="G8511" s="149"/>
      <c r="H8511" s="151"/>
      <c r="I8511" s="149"/>
      <c r="J8511" s="149"/>
      <c r="K8511" s="152"/>
      <c r="L8511" s="149"/>
      <c r="M8511" s="149"/>
      <c r="N8511" s="153"/>
      <c r="O8511" s="153"/>
      <c r="P8511" s="153"/>
    </row>
    <row r="8512" spans="1:16" x14ac:dyDescent="0.35">
      <c r="A8512" s="149"/>
      <c r="B8512" s="149"/>
      <c r="C8512" s="150"/>
      <c r="D8512" s="149"/>
      <c r="E8512" s="149"/>
      <c r="F8512" s="149"/>
      <c r="G8512" s="149"/>
      <c r="H8512" s="151"/>
      <c r="I8512" s="149"/>
      <c r="J8512" s="149"/>
      <c r="K8512" s="152"/>
      <c r="L8512" s="149"/>
      <c r="M8512" s="149"/>
      <c r="N8512" s="153"/>
      <c r="O8512" s="153"/>
      <c r="P8512" s="153"/>
    </row>
    <row r="8513" spans="1:16" x14ac:dyDescent="0.35">
      <c r="A8513" s="149"/>
      <c r="B8513" s="149"/>
      <c r="C8513" s="150"/>
      <c r="D8513" s="149"/>
      <c r="E8513" s="149"/>
      <c r="F8513" s="149"/>
      <c r="G8513" s="149"/>
      <c r="H8513" s="151"/>
      <c r="I8513" s="149"/>
      <c r="J8513" s="149"/>
      <c r="K8513" s="152"/>
      <c r="L8513" s="149"/>
      <c r="M8513" s="149"/>
      <c r="N8513" s="153"/>
      <c r="O8513" s="153"/>
      <c r="P8513" s="153"/>
    </row>
    <row r="8514" spans="1:16" x14ac:dyDescent="0.35">
      <c r="A8514" s="149"/>
      <c r="B8514" s="149"/>
      <c r="C8514" s="150"/>
      <c r="D8514" s="149"/>
      <c r="E8514" s="149"/>
      <c r="F8514" s="149"/>
      <c r="G8514" s="149"/>
      <c r="H8514" s="151"/>
      <c r="I8514" s="149"/>
      <c r="J8514" s="149"/>
      <c r="K8514" s="152"/>
      <c r="L8514" s="149"/>
      <c r="M8514" s="149"/>
      <c r="N8514" s="153"/>
      <c r="O8514" s="153"/>
      <c r="P8514" s="153"/>
    </row>
    <row r="8515" spans="1:16" x14ac:dyDescent="0.35">
      <c r="A8515" s="149"/>
      <c r="B8515" s="149"/>
      <c r="C8515" s="150"/>
      <c r="D8515" s="149"/>
      <c r="E8515" s="149"/>
      <c r="F8515" s="149"/>
      <c r="G8515" s="149"/>
      <c r="H8515" s="151"/>
      <c r="I8515" s="149"/>
      <c r="J8515" s="149"/>
      <c r="K8515" s="152"/>
      <c r="L8515" s="149"/>
      <c r="M8515" s="149"/>
      <c r="N8515" s="153"/>
      <c r="O8515" s="153"/>
      <c r="P8515" s="153"/>
    </row>
    <row r="8516" spans="1:16" x14ac:dyDescent="0.35">
      <c r="A8516" s="149"/>
      <c r="B8516" s="149"/>
      <c r="C8516" s="150"/>
      <c r="D8516" s="149"/>
      <c r="E8516" s="149"/>
      <c r="F8516" s="149"/>
      <c r="G8516" s="149"/>
      <c r="H8516" s="151"/>
      <c r="I8516" s="149"/>
      <c r="J8516" s="149"/>
      <c r="K8516" s="152"/>
      <c r="L8516" s="149"/>
      <c r="M8516" s="149"/>
      <c r="N8516" s="153"/>
      <c r="O8516" s="153"/>
      <c r="P8516" s="153"/>
    </row>
    <row r="8517" spans="1:16" x14ac:dyDescent="0.35">
      <c r="A8517" s="149"/>
      <c r="B8517" s="149"/>
      <c r="C8517" s="150"/>
      <c r="D8517" s="149"/>
      <c r="E8517" s="149"/>
      <c r="F8517" s="149"/>
      <c r="G8517" s="149"/>
      <c r="H8517" s="151"/>
      <c r="I8517" s="149"/>
      <c r="J8517" s="149"/>
      <c r="K8517" s="152"/>
      <c r="L8517" s="149"/>
      <c r="M8517" s="149"/>
      <c r="N8517" s="153"/>
      <c r="O8517" s="153"/>
      <c r="P8517" s="153"/>
    </row>
    <row r="8518" spans="1:16" x14ac:dyDescent="0.35">
      <c r="A8518" s="149"/>
      <c r="B8518" s="149"/>
      <c r="C8518" s="150"/>
      <c r="D8518" s="149"/>
      <c r="E8518" s="149"/>
      <c r="F8518" s="149"/>
      <c r="G8518" s="149"/>
      <c r="H8518" s="151"/>
      <c r="I8518" s="149"/>
      <c r="J8518" s="149"/>
      <c r="K8518" s="152"/>
      <c r="L8518" s="149"/>
      <c r="M8518" s="149"/>
      <c r="N8518" s="153"/>
      <c r="O8518" s="153"/>
      <c r="P8518" s="153"/>
    </row>
    <row r="8519" spans="1:16" x14ac:dyDescent="0.35">
      <c r="A8519" s="149"/>
      <c r="B8519" s="149"/>
      <c r="C8519" s="150"/>
      <c r="D8519" s="149"/>
      <c r="E8519" s="149"/>
      <c r="F8519" s="149"/>
      <c r="G8519" s="149"/>
      <c r="H8519" s="151"/>
      <c r="I8519" s="149"/>
      <c r="J8519" s="149"/>
      <c r="K8519" s="152"/>
      <c r="L8519" s="149"/>
      <c r="M8519" s="149"/>
      <c r="N8519" s="153"/>
      <c r="O8519" s="153"/>
      <c r="P8519" s="153"/>
    </row>
    <row r="8520" spans="1:16" x14ac:dyDescent="0.35">
      <c r="A8520" s="149"/>
      <c r="B8520" s="149"/>
      <c r="C8520" s="150"/>
      <c r="D8520" s="149"/>
      <c r="E8520" s="149"/>
      <c r="F8520" s="149"/>
      <c r="G8520" s="149"/>
      <c r="H8520" s="151"/>
      <c r="I8520" s="149"/>
      <c r="J8520" s="149"/>
      <c r="K8520" s="152"/>
      <c r="L8520" s="149"/>
      <c r="M8520" s="149"/>
      <c r="N8520" s="153"/>
      <c r="O8520" s="153"/>
      <c r="P8520" s="153"/>
    </row>
    <row r="8521" spans="1:16" x14ac:dyDescent="0.35">
      <c r="A8521" s="149"/>
      <c r="B8521" s="149"/>
      <c r="C8521" s="150"/>
      <c r="D8521" s="149"/>
      <c r="E8521" s="149"/>
      <c r="F8521" s="149"/>
      <c r="G8521" s="149"/>
      <c r="H8521" s="151"/>
      <c r="I8521" s="149"/>
      <c r="J8521" s="149"/>
      <c r="K8521" s="152"/>
      <c r="L8521" s="149"/>
      <c r="M8521" s="149"/>
      <c r="N8521" s="153"/>
      <c r="O8521" s="153"/>
      <c r="P8521" s="153"/>
    </row>
    <row r="8522" spans="1:16" x14ac:dyDescent="0.35">
      <c r="A8522" s="149"/>
      <c r="B8522" s="149"/>
      <c r="C8522" s="150"/>
      <c r="D8522" s="149"/>
      <c r="E8522" s="149"/>
      <c r="F8522" s="149"/>
      <c r="G8522" s="149"/>
      <c r="H8522" s="151"/>
      <c r="I8522" s="149"/>
      <c r="J8522" s="149"/>
      <c r="K8522" s="152"/>
      <c r="L8522" s="149"/>
      <c r="M8522" s="149"/>
      <c r="N8522" s="153"/>
      <c r="O8522" s="153"/>
      <c r="P8522" s="153"/>
    </row>
    <row r="8523" spans="1:16" x14ac:dyDescent="0.35">
      <c r="A8523" s="149"/>
      <c r="B8523" s="149"/>
      <c r="C8523" s="150"/>
      <c r="D8523" s="149"/>
      <c r="E8523" s="149"/>
      <c r="F8523" s="149"/>
      <c r="G8523" s="149"/>
      <c r="H8523" s="151"/>
      <c r="I8523" s="149"/>
      <c r="J8523" s="149"/>
      <c r="K8523" s="152"/>
      <c r="L8523" s="149"/>
      <c r="M8523" s="149"/>
      <c r="N8523" s="153"/>
      <c r="O8523" s="153"/>
      <c r="P8523" s="153"/>
    </row>
    <row r="8524" spans="1:16" x14ac:dyDescent="0.35">
      <c r="A8524" s="149"/>
      <c r="B8524" s="149"/>
      <c r="C8524" s="150"/>
      <c r="D8524" s="149"/>
      <c r="E8524" s="149"/>
      <c r="F8524" s="149"/>
      <c r="G8524" s="149"/>
      <c r="H8524" s="151"/>
      <c r="I8524" s="149"/>
      <c r="J8524" s="149"/>
      <c r="K8524" s="152"/>
      <c r="L8524" s="149"/>
      <c r="M8524" s="149"/>
      <c r="N8524" s="153"/>
      <c r="O8524" s="153"/>
      <c r="P8524" s="153"/>
    </row>
    <row r="8525" spans="1:16" x14ac:dyDescent="0.35">
      <c r="A8525" s="149"/>
      <c r="B8525" s="149"/>
      <c r="C8525" s="150"/>
      <c r="D8525" s="149"/>
      <c r="E8525" s="149"/>
      <c r="F8525" s="149"/>
      <c r="G8525" s="149"/>
      <c r="H8525" s="151"/>
      <c r="I8525" s="149"/>
      <c r="J8525" s="149"/>
      <c r="K8525" s="152"/>
      <c r="L8525" s="149"/>
      <c r="M8525" s="149"/>
      <c r="N8525" s="153"/>
      <c r="O8525" s="153"/>
      <c r="P8525" s="153"/>
    </row>
    <row r="8526" spans="1:16" x14ac:dyDescent="0.35">
      <c r="A8526" s="149"/>
      <c r="B8526" s="149"/>
      <c r="C8526" s="150"/>
      <c r="D8526" s="149"/>
      <c r="E8526" s="149"/>
      <c r="F8526" s="149"/>
      <c r="G8526" s="149"/>
      <c r="H8526" s="151"/>
      <c r="I8526" s="149"/>
      <c r="J8526" s="149"/>
      <c r="K8526" s="152"/>
      <c r="L8526" s="149"/>
      <c r="M8526" s="149"/>
      <c r="N8526" s="153"/>
      <c r="O8526" s="153"/>
      <c r="P8526" s="153"/>
    </row>
    <row r="8527" spans="1:16" x14ac:dyDescent="0.35">
      <c r="A8527" s="149"/>
      <c r="B8527" s="149"/>
      <c r="C8527" s="150"/>
      <c r="D8527" s="149"/>
      <c r="E8527" s="149"/>
      <c r="F8527" s="149"/>
      <c r="G8527" s="149"/>
      <c r="H8527" s="151"/>
      <c r="I8527" s="149"/>
      <c r="J8527" s="149"/>
      <c r="K8527" s="152"/>
      <c r="L8527" s="149"/>
      <c r="M8527" s="149"/>
      <c r="N8527" s="153"/>
      <c r="O8527" s="153"/>
      <c r="P8527" s="153"/>
    </row>
    <row r="8528" spans="1:16" x14ac:dyDescent="0.35">
      <c r="A8528" s="149"/>
      <c r="B8528" s="149"/>
      <c r="C8528" s="150"/>
      <c r="D8528" s="149"/>
      <c r="E8528" s="149"/>
      <c r="F8528" s="149"/>
      <c r="G8528" s="149"/>
      <c r="H8528" s="151"/>
      <c r="I8528" s="149"/>
      <c r="J8528" s="149"/>
      <c r="K8528" s="152"/>
      <c r="L8528" s="149"/>
      <c r="M8528" s="149"/>
      <c r="N8528" s="153"/>
      <c r="O8528" s="153"/>
      <c r="P8528" s="153"/>
    </row>
    <row r="8529" spans="1:16" x14ac:dyDescent="0.35">
      <c r="A8529" s="149"/>
      <c r="B8529" s="149"/>
      <c r="C8529" s="150"/>
      <c r="D8529" s="149"/>
      <c r="E8529" s="149"/>
      <c r="F8529" s="149"/>
      <c r="G8529" s="149"/>
      <c r="H8529" s="151"/>
      <c r="I8529" s="149"/>
      <c r="J8529" s="149"/>
      <c r="K8529" s="152"/>
      <c r="L8529" s="149"/>
      <c r="M8529" s="149"/>
      <c r="N8529" s="153"/>
      <c r="O8529" s="153"/>
      <c r="P8529" s="153"/>
    </row>
    <row r="8530" spans="1:16" x14ac:dyDescent="0.35">
      <c r="A8530" s="149"/>
      <c r="B8530" s="149"/>
      <c r="C8530" s="150"/>
      <c r="D8530" s="149"/>
      <c r="E8530" s="149"/>
      <c r="F8530" s="149"/>
      <c r="G8530" s="149"/>
      <c r="H8530" s="151"/>
      <c r="I8530" s="149"/>
      <c r="J8530" s="149"/>
      <c r="K8530" s="152"/>
      <c r="L8530" s="149"/>
      <c r="M8530" s="149"/>
      <c r="N8530" s="153"/>
      <c r="O8530" s="153"/>
      <c r="P8530" s="153"/>
    </row>
    <row r="8531" spans="1:16" x14ac:dyDescent="0.35">
      <c r="A8531" s="149"/>
      <c r="B8531" s="149"/>
      <c r="C8531" s="150"/>
      <c r="D8531" s="149"/>
      <c r="E8531" s="149"/>
      <c r="F8531" s="149"/>
      <c r="G8531" s="149"/>
      <c r="H8531" s="151"/>
      <c r="I8531" s="149"/>
      <c r="J8531" s="149"/>
      <c r="K8531" s="152"/>
      <c r="L8531" s="149"/>
      <c r="M8531" s="149"/>
      <c r="N8531" s="153"/>
      <c r="O8531" s="153"/>
      <c r="P8531" s="153"/>
    </row>
    <row r="8532" spans="1:16" x14ac:dyDescent="0.35">
      <c r="A8532" s="149"/>
      <c r="B8532" s="149"/>
      <c r="C8532" s="150"/>
      <c r="D8532" s="149"/>
      <c r="E8532" s="149"/>
      <c r="F8532" s="149"/>
      <c r="G8532" s="149"/>
      <c r="H8532" s="151"/>
      <c r="I8532" s="149"/>
      <c r="J8532" s="149"/>
      <c r="K8532" s="152"/>
      <c r="L8532" s="149"/>
      <c r="M8532" s="149"/>
      <c r="N8532" s="153"/>
      <c r="O8532" s="153"/>
      <c r="P8532" s="153"/>
    </row>
    <row r="8533" spans="1:16" x14ac:dyDescent="0.35">
      <c r="A8533" s="149"/>
      <c r="B8533" s="149"/>
      <c r="C8533" s="150"/>
      <c r="D8533" s="149"/>
      <c r="E8533" s="149"/>
      <c r="F8533" s="149"/>
      <c r="G8533" s="149"/>
      <c r="H8533" s="151"/>
      <c r="I8533" s="149"/>
      <c r="J8533" s="149"/>
      <c r="K8533" s="152"/>
      <c r="L8533" s="149"/>
      <c r="M8533" s="149"/>
      <c r="N8533" s="153"/>
      <c r="O8533" s="153"/>
      <c r="P8533" s="153"/>
    </row>
    <row r="8534" spans="1:16" x14ac:dyDescent="0.35">
      <c r="A8534" s="149"/>
      <c r="B8534" s="149"/>
      <c r="C8534" s="150"/>
      <c r="D8534" s="149"/>
      <c r="E8534" s="149"/>
      <c r="F8534" s="149"/>
      <c r="G8534" s="149"/>
      <c r="H8534" s="151"/>
      <c r="I8534" s="149"/>
      <c r="J8534" s="149"/>
      <c r="K8534" s="152"/>
      <c r="L8534" s="149"/>
      <c r="M8534" s="149"/>
      <c r="N8534" s="153"/>
      <c r="O8534" s="153"/>
      <c r="P8534" s="153"/>
    </row>
    <row r="8535" spans="1:16" x14ac:dyDescent="0.35">
      <c r="A8535" s="149"/>
      <c r="B8535" s="149"/>
      <c r="C8535" s="150"/>
      <c r="D8535" s="149"/>
      <c r="E8535" s="149"/>
      <c r="F8535" s="149"/>
      <c r="G8535" s="149"/>
      <c r="H8535" s="151"/>
      <c r="I8535" s="149"/>
      <c r="J8535" s="149"/>
      <c r="K8535" s="152"/>
      <c r="L8535" s="149"/>
      <c r="M8535" s="149"/>
      <c r="N8535" s="153"/>
      <c r="O8535" s="153"/>
      <c r="P8535" s="153"/>
    </row>
    <row r="8536" spans="1:16" x14ac:dyDescent="0.35">
      <c r="A8536" s="149"/>
      <c r="B8536" s="149"/>
      <c r="C8536" s="150"/>
      <c r="D8536" s="149"/>
      <c r="E8536" s="149"/>
      <c r="F8536" s="149"/>
      <c r="G8536" s="149"/>
      <c r="H8536" s="151"/>
      <c r="I8536" s="149"/>
      <c r="J8536" s="149"/>
      <c r="K8536" s="152"/>
      <c r="L8536" s="149"/>
      <c r="M8536" s="149"/>
      <c r="N8536" s="153"/>
      <c r="O8536" s="153"/>
      <c r="P8536" s="153"/>
    </row>
    <row r="8537" spans="1:16" x14ac:dyDescent="0.35">
      <c r="A8537" s="149"/>
      <c r="B8537" s="149"/>
      <c r="C8537" s="150"/>
      <c r="D8537" s="149"/>
      <c r="E8537" s="149"/>
      <c r="F8537" s="149"/>
      <c r="G8537" s="149"/>
      <c r="H8537" s="151"/>
      <c r="I8537" s="149"/>
      <c r="J8537" s="149"/>
      <c r="K8537" s="152"/>
      <c r="L8537" s="149"/>
      <c r="M8537" s="149"/>
      <c r="N8537" s="153"/>
      <c r="O8537" s="153"/>
      <c r="P8537" s="153"/>
    </row>
    <row r="8538" spans="1:16" x14ac:dyDescent="0.35">
      <c r="A8538" s="149"/>
      <c r="B8538" s="149"/>
      <c r="C8538" s="150"/>
      <c r="D8538" s="149"/>
      <c r="E8538" s="149"/>
      <c r="F8538" s="149"/>
      <c r="G8538" s="149"/>
      <c r="H8538" s="151"/>
      <c r="I8538" s="149"/>
      <c r="J8538" s="149"/>
      <c r="K8538" s="152"/>
      <c r="L8538" s="149"/>
      <c r="M8538" s="149"/>
      <c r="N8538" s="153"/>
      <c r="O8538" s="153"/>
      <c r="P8538" s="153"/>
    </row>
    <row r="8539" spans="1:16" x14ac:dyDescent="0.35">
      <c r="A8539" s="149"/>
      <c r="B8539" s="149"/>
      <c r="C8539" s="150"/>
      <c r="D8539" s="149"/>
      <c r="E8539" s="149"/>
      <c r="F8539" s="149"/>
      <c r="G8539" s="149"/>
      <c r="H8539" s="151"/>
      <c r="I8539" s="149"/>
      <c r="J8539" s="149"/>
      <c r="K8539" s="152"/>
      <c r="L8539" s="149"/>
      <c r="M8539" s="149"/>
      <c r="N8539" s="153"/>
      <c r="O8539" s="153"/>
      <c r="P8539" s="153"/>
    </row>
    <row r="8540" spans="1:16" x14ac:dyDescent="0.35">
      <c r="A8540" s="149"/>
      <c r="B8540" s="149"/>
      <c r="C8540" s="150"/>
      <c r="D8540" s="149"/>
      <c r="E8540" s="149"/>
      <c r="F8540" s="149"/>
      <c r="G8540" s="149"/>
      <c r="H8540" s="151"/>
      <c r="I8540" s="149"/>
      <c r="J8540" s="149"/>
      <c r="K8540" s="152"/>
      <c r="L8540" s="149"/>
      <c r="M8540" s="149"/>
      <c r="N8540" s="153"/>
      <c r="O8540" s="153"/>
      <c r="P8540" s="153"/>
    </row>
    <row r="8541" spans="1:16" x14ac:dyDescent="0.35">
      <c r="A8541" s="149"/>
      <c r="B8541" s="149"/>
      <c r="C8541" s="150"/>
      <c r="D8541" s="149"/>
      <c r="E8541" s="149"/>
      <c r="F8541" s="149"/>
      <c r="G8541" s="149"/>
      <c r="H8541" s="151"/>
      <c r="I8541" s="149"/>
      <c r="J8541" s="149"/>
      <c r="K8541" s="152"/>
      <c r="L8541" s="149"/>
      <c r="M8541" s="149"/>
      <c r="N8541" s="153"/>
      <c r="O8541" s="153"/>
      <c r="P8541" s="153"/>
    </row>
    <row r="8542" spans="1:16" x14ac:dyDescent="0.35">
      <c r="A8542" s="149"/>
      <c r="B8542" s="149"/>
      <c r="C8542" s="150"/>
      <c r="D8542" s="149"/>
      <c r="E8542" s="149"/>
      <c r="F8542" s="149"/>
      <c r="G8542" s="149"/>
      <c r="H8542" s="151"/>
      <c r="I8542" s="149"/>
      <c r="J8542" s="149"/>
      <c r="K8542" s="152"/>
      <c r="L8542" s="149"/>
      <c r="M8542" s="149"/>
      <c r="N8542" s="153"/>
      <c r="O8542" s="153"/>
      <c r="P8542" s="153"/>
    </row>
    <row r="8543" spans="1:16" x14ac:dyDescent="0.35">
      <c r="A8543" s="149"/>
      <c r="B8543" s="149"/>
      <c r="C8543" s="150"/>
      <c r="D8543" s="149"/>
      <c r="E8543" s="149"/>
      <c r="F8543" s="149"/>
      <c r="G8543" s="149"/>
      <c r="H8543" s="151"/>
      <c r="I8543" s="149"/>
      <c r="J8543" s="149"/>
      <c r="K8543" s="152"/>
      <c r="L8543" s="149"/>
      <c r="M8543" s="149"/>
      <c r="N8543" s="153"/>
      <c r="O8543" s="153"/>
      <c r="P8543" s="153"/>
    </row>
    <row r="8544" spans="1:16" x14ac:dyDescent="0.35">
      <c r="A8544" s="149"/>
      <c r="B8544" s="149"/>
      <c r="C8544" s="150"/>
      <c r="D8544" s="149"/>
      <c r="E8544" s="149"/>
      <c r="F8544" s="149"/>
      <c r="G8544" s="149"/>
      <c r="H8544" s="151"/>
      <c r="I8544" s="149"/>
      <c r="J8544" s="149"/>
      <c r="K8544" s="152"/>
      <c r="L8544" s="149"/>
      <c r="M8544" s="149"/>
      <c r="N8544" s="153"/>
      <c r="O8544" s="153"/>
      <c r="P8544" s="153"/>
    </row>
    <row r="8545" spans="1:16" x14ac:dyDescent="0.35">
      <c r="A8545" s="149"/>
      <c r="B8545" s="149"/>
      <c r="C8545" s="150"/>
      <c r="D8545" s="149"/>
      <c r="E8545" s="149"/>
      <c r="F8545" s="149"/>
      <c r="G8545" s="149"/>
      <c r="H8545" s="151"/>
      <c r="I8545" s="149"/>
      <c r="J8545" s="149"/>
      <c r="K8545" s="152"/>
      <c r="L8545" s="149"/>
      <c r="M8545" s="149"/>
      <c r="N8545" s="153"/>
      <c r="O8545" s="153"/>
      <c r="P8545" s="153"/>
    </row>
    <row r="8546" spans="1:16" x14ac:dyDescent="0.35">
      <c r="A8546" s="149"/>
      <c r="B8546" s="149"/>
      <c r="C8546" s="150"/>
      <c r="D8546" s="149"/>
      <c r="E8546" s="149"/>
      <c r="F8546" s="149"/>
      <c r="G8546" s="149"/>
      <c r="H8546" s="151"/>
      <c r="I8546" s="149"/>
      <c r="J8546" s="149"/>
      <c r="K8546" s="152"/>
      <c r="L8546" s="149"/>
      <c r="M8546" s="149"/>
      <c r="N8546" s="153"/>
      <c r="O8546" s="153"/>
      <c r="P8546" s="153"/>
    </row>
    <row r="8547" spans="1:16" x14ac:dyDescent="0.35">
      <c r="A8547" s="149"/>
      <c r="B8547" s="149"/>
      <c r="C8547" s="150"/>
      <c r="D8547" s="149"/>
      <c r="E8547" s="149"/>
      <c r="F8547" s="149"/>
      <c r="G8547" s="149"/>
      <c r="H8547" s="151"/>
      <c r="I8547" s="149"/>
      <c r="J8547" s="149"/>
      <c r="K8547" s="152"/>
      <c r="L8547" s="149"/>
      <c r="M8547" s="149"/>
      <c r="N8547" s="153"/>
      <c r="O8547" s="153"/>
      <c r="P8547" s="153"/>
    </row>
    <row r="8548" spans="1:16" x14ac:dyDescent="0.35">
      <c r="A8548" s="149"/>
      <c r="B8548" s="149"/>
      <c r="C8548" s="150"/>
      <c r="D8548" s="149"/>
      <c r="E8548" s="149"/>
      <c r="F8548" s="149"/>
      <c r="G8548" s="149"/>
      <c r="H8548" s="151"/>
      <c r="I8548" s="149"/>
      <c r="J8548" s="149"/>
      <c r="K8548" s="152"/>
      <c r="L8548" s="149"/>
      <c r="M8548" s="149"/>
      <c r="N8548" s="153"/>
      <c r="O8548" s="153"/>
      <c r="P8548" s="153"/>
    </row>
    <row r="8549" spans="1:16" x14ac:dyDescent="0.35">
      <c r="A8549" s="149"/>
      <c r="B8549" s="149"/>
      <c r="C8549" s="150"/>
      <c r="D8549" s="149"/>
      <c r="E8549" s="149"/>
      <c r="F8549" s="149"/>
      <c r="G8549" s="149"/>
      <c r="H8549" s="151"/>
      <c r="I8549" s="149"/>
      <c r="J8549" s="149"/>
      <c r="K8549" s="152"/>
      <c r="L8549" s="149"/>
      <c r="M8549" s="149"/>
      <c r="N8549" s="153"/>
      <c r="O8549" s="153"/>
      <c r="P8549" s="153"/>
    </row>
    <row r="8550" spans="1:16" x14ac:dyDescent="0.35">
      <c r="A8550" s="149"/>
      <c r="B8550" s="149"/>
      <c r="C8550" s="150"/>
      <c r="D8550" s="149"/>
      <c r="E8550" s="149"/>
      <c r="F8550" s="149"/>
      <c r="G8550" s="149"/>
      <c r="H8550" s="151"/>
      <c r="I8550" s="149"/>
      <c r="J8550" s="149"/>
      <c r="K8550" s="152"/>
      <c r="L8550" s="149"/>
      <c r="M8550" s="149"/>
      <c r="N8550" s="153"/>
      <c r="O8550" s="153"/>
      <c r="P8550" s="153"/>
    </row>
    <row r="8551" spans="1:16" x14ac:dyDescent="0.35">
      <c r="A8551" s="149"/>
      <c r="B8551" s="149"/>
      <c r="C8551" s="150"/>
      <c r="D8551" s="149"/>
      <c r="E8551" s="149"/>
      <c r="F8551" s="149"/>
      <c r="G8551" s="149"/>
      <c r="H8551" s="151"/>
      <c r="I8551" s="149"/>
      <c r="J8551" s="149"/>
      <c r="K8551" s="152"/>
      <c r="L8551" s="149"/>
      <c r="M8551" s="149"/>
      <c r="N8551" s="153"/>
      <c r="O8551" s="153"/>
      <c r="P8551" s="153"/>
    </row>
    <row r="8552" spans="1:16" x14ac:dyDescent="0.35">
      <c r="A8552" s="149"/>
      <c r="B8552" s="149"/>
      <c r="C8552" s="150"/>
      <c r="D8552" s="149"/>
      <c r="E8552" s="149"/>
      <c r="F8552" s="149"/>
      <c r="G8552" s="149"/>
      <c r="H8552" s="151"/>
      <c r="I8552" s="149"/>
      <c r="J8552" s="149"/>
      <c r="K8552" s="152"/>
      <c r="L8552" s="149"/>
      <c r="M8552" s="149"/>
      <c r="N8552" s="153"/>
      <c r="O8552" s="153"/>
      <c r="P8552" s="153"/>
    </row>
    <row r="8553" spans="1:16" x14ac:dyDescent="0.35">
      <c r="A8553" s="149"/>
      <c r="B8553" s="149"/>
      <c r="C8553" s="150"/>
      <c r="D8553" s="149"/>
      <c r="E8553" s="149"/>
      <c r="F8553" s="149"/>
      <c r="G8553" s="149"/>
      <c r="H8553" s="151"/>
      <c r="I8553" s="149"/>
      <c r="J8553" s="149"/>
      <c r="K8553" s="152"/>
      <c r="L8553" s="149"/>
      <c r="M8553" s="149"/>
      <c r="N8553" s="153"/>
      <c r="O8553" s="153"/>
      <c r="P8553" s="153"/>
    </row>
    <row r="8554" spans="1:16" x14ac:dyDescent="0.35">
      <c r="A8554" s="149"/>
      <c r="B8554" s="149"/>
      <c r="C8554" s="150"/>
      <c r="D8554" s="149"/>
      <c r="E8554" s="149"/>
      <c r="F8554" s="149"/>
      <c r="G8554" s="149"/>
      <c r="H8554" s="151"/>
      <c r="I8554" s="149"/>
      <c r="J8554" s="149"/>
      <c r="K8554" s="152"/>
      <c r="L8554" s="149"/>
      <c r="M8554" s="149"/>
      <c r="N8554" s="153"/>
      <c r="O8554" s="153"/>
      <c r="P8554" s="153"/>
    </row>
    <row r="8555" spans="1:16" x14ac:dyDescent="0.35">
      <c r="A8555" s="149"/>
      <c r="B8555" s="149"/>
      <c r="C8555" s="150"/>
      <c r="D8555" s="149"/>
      <c r="E8555" s="149"/>
      <c r="F8555" s="149"/>
      <c r="G8555" s="149"/>
      <c r="H8555" s="151"/>
      <c r="I8555" s="149"/>
      <c r="J8555" s="149"/>
      <c r="K8555" s="152"/>
      <c r="L8555" s="149"/>
      <c r="M8555" s="149"/>
      <c r="N8555" s="153"/>
      <c r="O8555" s="153"/>
      <c r="P8555" s="153"/>
    </row>
    <row r="8556" spans="1:16" x14ac:dyDescent="0.35">
      <c r="A8556" s="149"/>
      <c r="B8556" s="149"/>
      <c r="C8556" s="150"/>
      <c r="D8556" s="149"/>
      <c r="E8556" s="149"/>
      <c r="F8556" s="149"/>
      <c r="G8556" s="149"/>
      <c r="H8556" s="151"/>
      <c r="I8556" s="149"/>
      <c r="J8556" s="149"/>
      <c r="K8556" s="152"/>
      <c r="L8556" s="149"/>
      <c r="M8556" s="149"/>
      <c r="N8556" s="153"/>
      <c r="O8556" s="153"/>
      <c r="P8556" s="153"/>
    </row>
    <row r="8557" spans="1:16" x14ac:dyDescent="0.35">
      <c r="A8557" s="149"/>
      <c r="B8557" s="149"/>
      <c r="C8557" s="150"/>
      <c r="D8557" s="149"/>
      <c r="E8557" s="149"/>
      <c r="F8557" s="149"/>
      <c r="G8557" s="149"/>
      <c r="H8557" s="151"/>
      <c r="I8557" s="149"/>
      <c r="J8557" s="149"/>
      <c r="K8557" s="152"/>
      <c r="L8557" s="149"/>
      <c r="M8557" s="149"/>
      <c r="N8557" s="153"/>
      <c r="O8557" s="153"/>
      <c r="P8557" s="153"/>
    </row>
    <row r="8558" spans="1:16" x14ac:dyDescent="0.35">
      <c r="A8558" s="149"/>
      <c r="B8558" s="149"/>
      <c r="C8558" s="150"/>
      <c r="D8558" s="149"/>
      <c r="E8558" s="149"/>
      <c r="F8558" s="149"/>
      <c r="G8558" s="149"/>
      <c r="H8558" s="151"/>
      <c r="I8558" s="149"/>
      <c r="J8558" s="149"/>
      <c r="K8558" s="152"/>
      <c r="L8558" s="149"/>
      <c r="M8558" s="149"/>
      <c r="N8558" s="153"/>
      <c r="O8558" s="153"/>
      <c r="P8558" s="153"/>
    </row>
    <row r="8559" spans="1:16" x14ac:dyDescent="0.35">
      <c r="A8559" s="149"/>
      <c r="B8559" s="149"/>
      <c r="C8559" s="150"/>
      <c r="D8559" s="149"/>
      <c r="E8559" s="149"/>
      <c r="F8559" s="149"/>
      <c r="G8559" s="149"/>
      <c r="H8559" s="151"/>
      <c r="I8559" s="149"/>
      <c r="J8559" s="149"/>
      <c r="K8559" s="152"/>
      <c r="L8559" s="149"/>
      <c r="M8559" s="149"/>
      <c r="N8559" s="153"/>
      <c r="O8559" s="153"/>
      <c r="P8559" s="153"/>
    </row>
    <row r="8560" spans="1:16" x14ac:dyDescent="0.35">
      <c r="A8560" s="149"/>
      <c r="B8560" s="149"/>
      <c r="C8560" s="150"/>
      <c r="D8560" s="149"/>
      <c r="E8560" s="149"/>
      <c r="F8560" s="149"/>
      <c r="G8560" s="149"/>
      <c r="H8560" s="151"/>
      <c r="I8560" s="149"/>
      <c r="J8560" s="149"/>
      <c r="K8560" s="152"/>
      <c r="L8560" s="149"/>
      <c r="M8560" s="149"/>
      <c r="N8560" s="153"/>
      <c r="O8560" s="153"/>
      <c r="P8560" s="153"/>
    </row>
    <row r="8561" spans="1:16" x14ac:dyDescent="0.35">
      <c r="A8561" s="149"/>
      <c r="B8561" s="149"/>
      <c r="C8561" s="150"/>
      <c r="D8561" s="149"/>
      <c r="E8561" s="149"/>
      <c r="F8561" s="149"/>
      <c r="G8561" s="149"/>
      <c r="H8561" s="151"/>
      <c r="I8561" s="149"/>
      <c r="J8561" s="149"/>
      <c r="K8561" s="152"/>
      <c r="L8561" s="149"/>
      <c r="M8561" s="149"/>
      <c r="N8561" s="153"/>
      <c r="O8561" s="153"/>
      <c r="P8561" s="153"/>
    </row>
    <row r="8562" spans="1:16" x14ac:dyDescent="0.35">
      <c r="A8562" s="149"/>
      <c r="B8562" s="149"/>
      <c r="C8562" s="150"/>
      <c r="D8562" s="149"/>
      <c r="E8562" s="149"/>
      <c r="F8562" s="149"/>
      <c r="G8562" s="149"/>
      <c r="H8562" s="151"/>
      <c r="I8562" s="149"/>
      <c r="J8562" s="149"/>
      <c r="K8562" s="152"/>
      <c r="L8562" s="149"/>
      <c r="M8562" s="149"/>
      <c r="N8562" s="153"/>
      <c r="O8562" s="153"/>
      <c r="P8562" s="153"/>
    </row>
    <row r="8563" spans="1:16" x14ac:dyDescent="0.35">
      <c r="A8563" s="149"/>
      <c r="B8563" s="149"/>
      <c r="C8563" s="150"/>
      <c r="D8563" s="149"/>
      <c r="E8563" s="149"/>
      <c r="F8563" s="149"/>
      <c r="G8563" s="149"/>
      <c r="H8563" s="151"/>
      <c r="I8563" s="149"/>
      <c r="J8563" s="149"/>
      <c r="K8563" s="152"/>
      <c r="L8563" s="149"/>
      <c r="M8563" s="149"/>
      <c r="N8563" s="153"/>
      <c r="O8563" s="153"/>
      <c r="P8563" s="153"/>
    </row>
    <row r="8564" spans="1:16" x14ac:dyDescent="0.35">
      <c r="A8564" s="149"/>
      <c r="B8564" s="149"/>
      <c r="C8564" s="150"/>
      <c r="D8564" s="149"/>
      <c r="E8564" s="149"/>
      <c r="F8564" s="149"/>
      <c r="G8564" s="149"/>
      <c r="H8564" s="151"/>
      <c r="I8564" s="149"/>
      <c r="J8564" s="149"/>
      <c r="K8564" s="152"/>
      <c r="L8564" s="149"/>
      <c r="M8564" s="149"/>
      <c r="N8564" s="153"/>
      <c r="O8564" s="153"/>
      <c r="P8564" s="153"/>
    </row>
    <row r="8565" spans="1:16" x14ac:dyDescent="0.35">
      <c r="A8565" s="149"/>
      <c r="B8565" s="149"/>
      <c r="C8565" s="150"/>
      <c r="D8565" s="149"/>
      <c r="E8565" s="149"/>
      <c r="F8565" s="149"/>
      <c r="G8565" s="149"/>
      <c r="H8565" s="151"/>
      <c r="I8565" s="149"/>
      <c r="J8565" s="149"/>
      <c r="K8565" s="152"/>
      <c r="L8565" s="149"/>
      <c r="M8565" s="149"/>
      <c r="N8565" s="153"/>
      <c r="O8565" s="153"/>
      <c r="P8565" s="153"/>
    </row>
    <row r="8566" spans="1:16" x14ac:dyDescent="0.35">
      <c r="A8566" s="149"/>
      <c r="B8566" s="149"/>
      <c r="C8566" s="150"/>
      <c r="D8566" s="149"/>
      <c r="E8566" s="149"/>
      <c r="F8566" s="149"/>
      <c r="G8566" s="149"/>
      <c r="H8566" s="151"/>
      <c r="I8566" s="149"/>
      <c r="J8566" s="149"/>
      <c r="K8566" s="152"/>
      <c r="L8566" s="149"/>
      <c r="M8566" s="149"/>
      <c r="N8566" s="153"/>
      <c r="O8566" s="153"/>
      <c r="P8566" s="153"/>
    </row>
    <row r="8567" spans="1:16" x14ac:dyDescent="0.35">
      <c r="A8567" s="149"/>
      <c r="B8567" s="149"/>
      <c r="C8567" s="150"/>
      <c r="D8567" s="149"/>
      <c r="E8567" s="149"/>
      <c r="F8567" s="149"/>
      <c r="G8567" s="149"/>
      <c r="H8567" s="151"/>
      <c r="I8567" s="149"/>
      <c r="J8567" s="149"/>
      <c r="K8567" s="152"/>
      <c r="L8567" s="149"/>
      <c r="M8567" s="149"/>
      <c r="N8567" s="153"/>
      <c r="O8567" s="153"/>
      <c r="P8567" s="153"/>
    </row>
    <row r="8568" spans="1:16" x14ac:dyDescent="0.35">
      <c r="A8568" s="149"/>
      <c r="B8568" s="149"/>
      <c r="C8568" s="150"/>
      <c r="D8568" s="149"/>
      <c r="E8568" s="149"/>
      <c r="F8568" s="149"/>
      <c r="G8568" s="149"/>
      <c r="H8568" s="151"/>
      <c r="I8568" s="149"/>
      <c r="J8568" s="149"/>
      <c r="K8568" s="152"/>
      <c r="L8568" s="149"/>
      <c r="M8568" s="149"/>
      <c r="N8568" s="153"/>
      <c r="O8568" s="153"/>
      <c r="P8568" s="153"/>
    </row>
    <row r="8569" spans="1:16" x14ac:dyDescent="0.35">
      <c r="A8569" s="149"/>
      <c r="B8569" s="149"/>
      <c r="C8569" s="150"/>
      <c r="D8569" s="149"/>
      <c r="E8569" s="149"/>
      <c r="F8569" s="149"/>
      <c r="G8569" s="149"/>
      <c r="H8569" s="151"/>
      <c r="I8569" s="149"/>
      <c r="J8569" s="149"/>
      <c r="K8569" s="152"/>
      <c r="L8569" s="149"/>
      <c r="M8569" s="149"/>
      <c r="N8569" s="153"/>
      <c r="O8569" s="153"/>
      <c r="P8569" s="153"/>
    </row>
    <row r="8570" spans="1:16" x14ac:dyDescent="0.35">
      <c r="A8570" s="149"/>
      <c r="B8570" s="149"/>
      <c r="C8570" s="150"/>
      <c r="D8570" s="149"/>
      <c r="E8570" s="149"/>
      <c r="F8570" s="149"/>
      <c r="G8570" s="149"/>
      <c r="H8570" s="151"/>
      <c r="I8570" s="149"/>
      <c r="J8570" s="149"/>
      <c r="K8570" s="152"/>
      <c r="L8570" s="149"/>
      <c r="M8570" s="149"/>
      <c r="N8570" s="153"/>
      <c r="O8570" s="153"/>
      <c r="P8570" s="153"/>
    </row>
    <row r="8571" spans="1:16" x14ac:dyDescent="0.35">
      <c r="A8571" s="149"/>
      <c r="B8571" s="149"/>
      <c r="C8571" s="150"/>
      <c r="D8571" s="149"/>
      <c r="E8571" s="149"/>
      <c r="F8571" s="149"/>
      <c r="G8571" s="149"/>
      <c r="H8571" s="151"/>
      <c r="I8571" s="149"/>
      <c r="J8571" s="149"/>
      <c r="K8571" s="152"/>
      <c r="L8571" s="149"/>
      <c r="M8571" s="149"/>
      <c r="N8571" s="153"/>
      <c r="O8571" s="153"/>
      <c r="P8571" s="153"/>
    </row>
    <row r="8572" spans="1:16" x14ac:dyDescent="0.35">
      <c r="A8572" s="149"/>
      <c r="B8572" s="149"/>
      <c r="C8572" s="150"/>
      <c r="D8572" s="149"/>
      <c r="E8572" s="149"/>
      <c r="F8572" s="149"/>
      <c r="G8572" s="149"/>
      <c r="H8572" s="151"/>
      <c r="I8572" s="149"/>
      <c r="J8572" s="149"/>
      <c r="K8572" s="152"/>
      <c r="L8572" s="149"/>
      <c r="M8572" s="149"/>
      <c r="N8572" s="153"/>
      <c r="O8572" s="153"/>
      <c r="P8572" s="153"/>
    </row>
    <row r="8573" spans="1:16" x14ac:dyDescent="0.35">
      <c r="A8573" s="149"/>
      <c r="B8573" s="149"/>
      <c r="C8573" s="150"/>
      <c r="D8573" s="149"/>
      <c r="E8573" s="149"/>
      <c r="F8573" s="149"/>
      <c r="G8573" s="149"/>
      <c r="H8573" s="151"/>
      <c r="I8573" s="149"/>
      <c r="J8573" s="149"/>
      <c r="K8573" s="152"/>
      <c r="L8573" s="149"/>
      <c r="M8573" s="149"/>
      <c r="N8573" s="153"/>
      <c r="O8573" s="153"/>
      <c r="P8573" s="153"/>
    </row>
    <row r="8574" spans="1:16" x14ac:dyDescent="0.35">
      <c r="A8574" s="149"/>
      <c r="B8574" s="149"/>
      <c r="C8574" s="150"/>
      <c r="D8574" s="149"/>
      <c r="E8574" s="149"/>
      <c r="F8574" s="149"/>
      <c r="G8574" s="149"/>
      <c r="H8574" s="151"/>
      <c r="I8574" s="149"/>
      <c r="J8574" s="149"/>
      <c r="K8574" s="152"/>
      <c r="L8574" s="149"/>
      <c r="M8574" s="149"/>
      <c r="N8574" s="153"/>
      <c r="O8574" s="153"/>
      <c r="P8574" s="153"/>
    </row>
    <row r="8575" spans="1:16" x14ac:dyDescent="0.35">
      <c r="A8575" s="149"/>
      <c r="B8575" s="149"/>
      <c r="C8575" s="150"/>
      <c r="D8575" s="149"/>
      <c r="E8575" s="149"/>
      <c r="F8575" s="149"/>
      <c r="G8575" s="149"/>
      <c r="H8575" s="151"/>
      <c r="I8575" s="149"/>
      <c r="J8575" s="149"/>
      <c r="K8575" s="152"/>
      <c r="L8575" s="149"/>
      <c r="M8575" s="149"/>
      <c r="N8575" s="153"/>
      <c r="O8575" s="153"/>
      <c r="P8575" s="153"/>
    </row>
    <row r="8576" spans="1:16" x14ac:dyDescent="0.35">
      <c r="A8576" s="149"/>
      <c r="B8576" s="149"/>
      <c r="C8576" s="150"/>
      <c r="D8576" s="149"/>
      <c r="E8576" s="149"/>
      <c r="F8576" s="149"/>
      <c r="G8576" s="149"/>
      <c r="H8576" s="151"/>
      <c r="I8576" s="149"/>
      <c r="J8576" s="149"/>
      <c r="K8576" s="152"/>
      <c r="L8576" s="149"/>
      <c r="M8576" s="149"/>
      <c r="N8576" s="153"/>
      <c r="O8576" s="153"/>
      <c r="P8576" s="153"/>
    </row>
    <row r="8577" spans="1:16" x14ac:dyDescent="0.35">
      <c r="A8577" s="149"/>
      <c r="B8577" s="149"/>
      <c r="C8577" s="150"/>
      <c r="D8577" s="149"/>
      <c r="E8577" s="149"/>
      <c r="F8577" s="149"/>
      <c r="G8577" s="149"/>
      <c r="H8577" s="151"/>
      <c r="I8577" s="149"/>
      <c r="J8577" s="149"/>
      <c r="K8577" s="152"/>
      <c r="L8577" s="149"/>
      <c r="M8577" s="149"/>
      <c r="N8577" s="153"/>
      <c r="O8577" s="153"/>
      <c r="P8577" s="153"/>
    </row>
    <row r="8578" spans="1:16" x14ac:dyDescent="0.35">
      <c r="A8578" s="149"/>
      <c r="B8578" s="149"/>
      <c r="C8578" s="150"/>
      <c r="D8578" s="149"/>
      <c r="E8578" s="149"/>
      <c r="F8578" s="149"/>
      <c r="G8578" s="149"/>
      <c r="H8578" s="151"/>
      <c r="I8578" s="149"/>
      <c r="J8578" s="149"/>
      <c r="K8578" s="152"/>
      <c r="L8578" s="149"/>
      <c r="M8578" s="149"/>
      <c r="N8578" s="153"/>
      <c r="O8578" s="153"/>
      <c r="P8578" s="153"/>
    </row>
    <row r="8579" spans="1:16" x14ac:dyDescent="0.35">
      <c r="A8579" s="149"/>
      <c r="B8579" s="149"/>
      <c r="C8579" s="150"/>
      <c r="D8579" s="149"/>
      <c r="E8579" s="149"/>
      <c r="F8579" s="149"/>
      <c r="G8579" s="149"/>
      <c r="H8579" s="151"/>
      <c r="I8579" s="149"/>
      <c r="J8579" s="149"/>
      <c r="K8579" s="152"/>
      <c r="L8579" s="149"/>
      <c r="M8579" s="149"/>
      <c r="N8579" s="153"/>
      <c r="O8579" s="153"/>
      <c r="P8579" s="153"/>
    </row>
    <row r="8580" spans="1:16" x14ac:dyDescent="0.35">
      <c r="A8580" s="149"/>
      <c r="B8580" s="149"/>
      <c r="C8580" s="150"/>
      <c r="D8580" s="149"/>
      <c r="E8580" s="149"/>
      <c r="F8580" s="149"/>
      <c r="G8580" s="149"/>
      <c r="H8580" s="151"/>
      <c r="I8580" s="149"/>
      <c r="J8580" s="149"/>
      <c r="K8580" s="152"/>
      <c r="L8580" s="149"/>
      <c r="M8580" s="149"/>
      <c r="N8580" s="153"/>
      <c r="O8580" s="153"/>
      <c r="P8580" s="153"/>
    </row>
    <row r="8581" spans="1:16" x14ac:dyDescent="0.35">
      <c r="A8581" s="149"/>
      <c r="B8581" s="149"/>
      <c r="C8581" s="150"/>
      <c r="D8581" s="149"/>
      <c r="E8581" s="149"/>
      <c r="F8581" s="149"/>
      <c r="G8581" s="149"/>
      <c r="H8581" s="151"/>
      <c r="I8581" s="149"/>
      <c r="J8581" s="149"/>
      <c r="K8581" s="152"/>
      <c r="L8581" s="149"/>
      <c r="M8581" s="149"/>
      <c r="N8581" s="153"/>
      <c r="O8581" s="153"/>
      <c r="P8581" s="153"/>
    </row>
    <row r="8582" spans="1:16" x14ac:dyDescent="0.35">
      <c r="A8582" s="149"/>
      <c r="B8582" s="149"/>
      <c r="C8582" s="150"/>
      <c r="D8582" s="149"/>
      <c r="E8582" s="149"/>
      <c r="F8582" s="149"/>
      <c r="G8582" s="149"/>
      <c r="H8582" s="151"/>
      <c r="I8582" s="149"/>
      <c r="J8582" s="149"/>
      <c r="K8582" s="152"/>
      <c r="L8582" s="149"/>
      <c r="M8582" s="149"/>
      <c r="N8582" s="153"/>
      <c r="O8582" s="153"/>
      <c r="P8582" s="153"/>
    </row>
    <row r="8583" spans="1:16" x14ac:dyDescent="0.35">
      <c r="A8583" s="149"/>
      <c r="B8583" s="149"/>
      <c r="C8583" s="150"/>
      <c r="D8583" s="149"/>
      <c r="E8583" s="149"/>
      <c r="F8583" s="149"/>
      <c r="G8583" s="149"/>
      <c r="H8583" s="151"/>
      <c r="I8583" s="149"/>
      <c r="J8583" s="149"/>
      <c r="K8583" s="152"/>
      <c r="L8583" s="149"/>
      <c r="M8583" s="149"/>
      <c r="N8583" s="153"/>
      <c r="O8583" s="153"/>
      <c r="P8583" s="153"/>
    </row>
    <row r="8584" spans="1:16" x14ac:dyDescent="0.35">
      <c r="A8584" s="149"/>
      <c r="B8584" s="149"/>
      <c r="C8584" s="150"/>
      <c r="D8584" s="149"/>
      <c r="E8584" s="149"/>
      <c r="F8584" s="149"/>
      <c r="G8584" s="149"/>
      <c r="H8584" s="151"/>
      <c r="I8584" s="149"/>
      <c r="J8584" s="149"/>
      <c r="K8584" s="152"/>
      <c r="L8584" s="149"/>
      <c r="M8584" s="149"/>
      <c r="N8584" s="153"/>
      <c r="O8584" s="153"/>
      <c r="P8584" s="153"/>
    </row>
    <row r="8585" spans="1:16" x14ac:dyDescent="0.35">
      <c r="A8585" s="149"/>
      <c r="B8585" s="149"/>
      <c r="C8585" s="150"/>
      <c r="D8585" s="149"/>
      <c r="E8585" s="149"/>
      <c r="F8585" s="149"/>
      <c r="G8585" s="149"/>
      <c r="H8585" s="151"/>
      <c r="I8585" s="149"/>
      <c r="J8585" s="149"/>
      <c r="K8585" s="152"/>
      <c r="L8585" s="149"/>
      <c r="M8585" s="149"/>
      <c r="N8585" s="153"/>
      <c r="O8585" s="153"/>
      <c r="P8585" s="153"/>
    </row>
    <row r="8586" spans="1:16" x14ac:dyDescent="0.35">
      <c r="A8586" s="149"/>
      <c r="B8586" s="149"/>
      <c r="C8586" s="150"/>
      <c r="D8586" s="149"/>
      <c r="E8586" s="149"/>
      <c r="F8586" s="149"/>
      <c r="G8586" s="149"/>
      <c r="H8586" s="151"/>
      <c r="I8586" s="149"/>
      <c r="J8586" s="149"/>
      <c r="K8586" s="152"/>
      <c r="L8586" s="149"/>
      <c r="M8586" s="149"/>
      <c r="N8586" s="153"/>
      <c r="O8586" s="153"/>
      <c r="P8586" s="153"/>
    </row>
    <row r="8587" spans="1:16" x14ac:dyDescent="0.35">
      <c r="A8587" s="149"/>
      <c r="B8587" s="149"/>
      <c r="C8587" s="150"/>
      <c r="D8587" s="149"/>
      <c r="E8587" s="149"/>
      <c r="F8587" s="149"/>
      <c r="G8587" s="149"/>
      <c r="H8587" s="151"/>
      <c r="I8587" s="149"/>
      <c r="J8587" s="149"/>
      <c r="K8587" s="152"/>
      <c r="L8587" s="149"/>
      <c r="M8587" s="149"/>
      <c r="N8587" s="153"/>
      <c r="O8587" s="153"/>
      <c r="P8587" s="153"/>
    </row>
    <row r="8588" spans="1:16" x14ac:dyDescent="0.35">
      <c r="A8588" s="149"/>
      <c r="B8588" s="149"/>
      <c r="C8588" s="150"/>
      <c r="D8588" s="149"/>
      <c r="E8588" s="149"/>
      <c r="F8588" s="149"/>
      <c r="G8588" s="149"/>
      <c r="H8588" s="151"/>
      <c r="I8588" s="149"/>
      <c r="J8588" s="149"/>
      <c r="K8588" s="152"/>
      <c r="L8588" s="149"/>
      <c r="M8588" s="149"/>
      <c r="N8588" s="153"/>
      <c r="O8588" s="153"/>
      <c r="P8588" s="153"/>
    </row>
    <row r="8589" spans="1:16" x14ac:dyDescent="0.35">
      <c r="A8589" s="149"/>
      <c r="B8589" s="149"/>
      <c r="C8589" s="150"/>
      <c r="D8589" s="149"/>
      <c r="E8589" s="149"/>
      <c r="F8589" s="149"/>
      <c r="G8589" s="149"/>
      <c r="H8589" s="151"/>
      <c r="I8589" s="149"/>
      <c r="J8589" s="149"/>
      <c r="K8589" s="152"/>
      <c r="L8589" s="149"/>
      <c r="M8589" s="149"/>
      <c r="N8589" s="153"/>
      <c r="O8589" s="153"/>
      <c r="P8589" s="153"/>
    </row>
    <row r="8590" spans="1:16" x14ac:dyDescent="0.35">
      <c r="A8590" s="149"/>
      <c r="B8590" s="149"/>
      <c r="C8590" s="150"/>
      <c r="D8590" s="149"/>
      <c r="E8590" s="149"/>
      <c r="F8590" s="149"/>
      <c r="G8590" s="149"/>
      <c r="H8590" s="151"/>
      <c r="I8590" s="149"/>
      <c r="J8590" s="149"/>
      <c r="K8590" s="152"/>
      <c r="L8590" s="149"/>
      <c r="M8590" s="149"/>
      <c r="N8590" s="153"/>
      <c r="O8590" s="153"/>
      <c r="P8590" s="153"/>
    </row>
    <row r="8591" spans="1:16" x14ac:dyDescent="0.35">
      <c r="A8591" s="149"/>
      <c r="B8591" s="149"/>
      <c r="C8591" s="150"/>
      <c r="D8591" s="149"/>
      <c r="E8591" s="149"/>
      <c r="F8591" s="149"/>
      <c r="G8591" s="149"/>
      <c r="H8591" s="151"/>
      <c r="I8591" s="149"/>
      <c r="J8591" s="149"/>
      <c r="K8591" s="152"/>
      <c r="L8591" s="149"/>
      <c r="M8591" s="149"/>
      <c r="N8591" s="153"/>
      <c r="O8591" s="153"/>
      <c r="P8591" s="153"/>
    </row>
    <row r="8592" spans="1:16" x14ac:dyDescent="0.35">
      <c r="A8592" s="149"/>
      <c r="B8592" s="149"/>
      <c r="C8592" s="150"/>
      <c r="D8592" s="149"/>
      <c r="E8592" s="149"/>
      <c r="F8592" s="149"/>
      <c r="G8592" s="149"/>
      <c r="H8592" s="151"/>
      <c r="I8592" s="149"/>
      <c r="J8592" s="149"/>
      <c r="K8592" s="152"/>
      <c r="L8592" s="149"/>
      <c r="M8592" s="149"/>
      <c r="N8592" s="153"/>
      <c r="O8592" s="153"/>
      <c r="P8592" s="153"/>
    </row>
    <row r="8593" spans="1:16" x14ac:dyDescent="0.35">
      <c r="A8593" s="149"/>
      <c r="B8593" s="149"/>
      <c r="C8593" s="150"/>
      <c r="D8593" s="149"/>
      <c r="E8593" s="149"/>
      <c r="F8593" s="149"/>
      <c r="G8593" s="149"/>
      <c r="H8593" s="151"/>
      <c r="I8593" s="149"/>
      <c r="J8593" s="149"/>
      <c r="K8593" s="152"/>
      <c r="L8593" s="149"/>
      <c r="M8593" s="149"/>
      <c r="N8593" s="153"/>
      <c r="O8593" s="153"/>
      <c r="P8593" s="153"/>
    </row>
    <row r="8594" spans="1:16" x14ac:dyDescent="0.35">
      <c r="A8594" s="149"/>
      <c r="B8594" s="149"/>
      <c r="C8594" s="150"/>
      <c r="D8594" s="149"/>
      <c r="E8594" s="149"/>
      <c r="F8594" s="149"/>
      <c r="G8594" s="149"/>
      <c r="H8594" s="151"/>
      <c r="I8594" s="149"/>
      <c r="J8594" s="149"/>
      <c r="K8594" s="152"/>
      <c r="L8594" s="149"/>
      <c r="M8594" s="149"/>
      <c r="N8594" s="153"/>
      <c r="O8594" s="153"/>
      <c r="P8594" s="153"/>
    </row>
    <row r="8595" spans="1:16" x14ac:dyDescent="0.35">
      <c r="A8595" s="149"/>
      <c r="B8595" s="149"/>
      <c r="C8595" s="150"/>
      <c r="D8595" s="149"/>
      <c r="E8595" s="149"/>
      <c r="F8595" s="149"/>
      <c r="G8595" s="149"/>
      <c r="H8595" s="151"/>
      <c r="I8595" s="149"/>
      <c r="J8595" s="149"/>
      <c r="K8595" s="152"/>
      <c r="L8595" s="149"/>
      <c r="M8595" s="149"/>
      <c r="N8595" s="153"/>
      <c r="O8595" s="153"/>
      <c r="P8595" s="153"/>
    </row>
    <row r="8596" spans="1:16" x14ac:dyDescent="0.35">
      <c r="A8596" s="149"/>
      <c r="B8596" s="149"/>
      <c r="C8596" s="150"/>
      <c r="D8596" s="149"/>
      <c r="E8596" s="149"/>
      <c r="F8596" s="149"/>
      <c r="G8596" s="149"/>
      <c r="H8596" s="151"/>
      <c r="I8596" s="149"/>
      <c r="J8596" s="149"/>
      <c r="K8596" s="152"/>
      <c r="L8596" s="149"/>
      <c r="M8596" s="149"/>
      <c r="N8596" s="153"/>
      <c r="O8596" s="153"/>
      <c r="P8596" s="153"/>
    </row>
    <row r="8597" spans="1:16" x14ac:dyDescent="0.35">
      <c r="A8597" s="149"/>
      <c r="B8597" s="149"/>
      <c r="C8597" s="150"/>
      <c r="D8597" s="149"/>
      <c r="E8597" s="149"/>
      <c r="F8597" s="149"/>
      <c r="G8597" s="149"/>
      <c r="H8597" s="151"/>
      <c r="I8597" s="149"/>
      <c r="J8597" s="149"/>
      <c r="K8597" s="152"/>
      <c r="L8597" s="149"/>
      <c r="M8597" s="149"/>
      <c r="N8597" s="153"/>
      <c r="O8597" s="153"/>
      <c r="P8597" s="153"/>
    </row>
    <row r="8598" spans="1:16" x14ac:dyDescent="0.35">
      <c r="A8598" s="149"/>
      <c r="B8598" s="149"/>
      <c r="C8598" s="150"/>
      <c r="D8598" s="149"/>
      <c r="E8598" s="149"/>
      <c r="F8598" s="149"/>
      <c r="G8598" s="149"/>
      <c r="H8598" s="151"/>
      <c r="I8598" s="149"/>
      <c r="J8598" s="149"/>
      <c r="K8598" s="152"/>
      <c r="L8598" s="149"/>
      <c r="M8598" s="149"/>
      <c r="N8598" s="153"/>
      <c r="O8598" s="153"/>
      <c r="P8598" s="153"/>
    </row>
    <row r="8599" spans="1:16" x14ac:dyDescent="0.35">
      <c r="A8599" s="149"/>
      <c r="B8599" s="149"/>
      <c r="C8599" s="150"/>
      <c r="D8599" s="149"/>
      <c r="E8599" s="149"/>
      <c r="F8599" s="149"/>
      <c r="G8599" s="149"/>
      <c r="H8599" s="151"/>
      <c r="I8599" s="149"/>
      <c r="J8599" s="149"/>
      <c r="K8599" s="152"/>
      <c r="L8599" s="149"/>
      <c r="M8599" s="149"/>
      <c r="N8599" s="153"/>
      <c r="O8599" s="153"/>
      <c r="P8599" s="153"/>
    </row>
    <row r="8600" spans="1:16" x14ac:dyDescent="0.35">
      <c r="A8600" s="149"/>
      <c r="B8600" s="149"/>
      <c r="C8600" s="150"/>
      <c r="D8600" s="149"/>
      <c r="E8600" s="149"/>
      <c r="F8600" s="149"/>
      <c r="G8600" s="149"/>
      <c r="H8600" s="151"/>
      <c r="I8600" s="149"/>
      <c r="J8600" s="149"/>
      <c r="K8600" s="152"/>
      <c r="L8600" s="149"/>
      <c r="M8600" s="149"/>
      <c r="N8600" s="153"/>
      <c r="O8600" s="153"/>
      <c r="P8600" s="153"/>
    </row>
    <row r="8601" spans="1:16" x14ac:dyDescent="0.35">
      <c r="A8601" s="149"/>
      <c r="B8601" s="149"/>
      <c r="C8601" s="150"/>
      <c r="D8601" s="149"/>
      <c r="E8601" s="149"/>
      <c r="F8601" s="149"/>
      <c r="G8601" s="149"/>
      <c r="H8601" s="151"/>
      <c r="I8601" s="149"/>
      <c r="J8601" s="149"/>
      <c r="K8601" s="152"/>
      <c r="L8601" s="149"/>
      <c r="M8601" s="149"/>
      <c r="N8601" s="153"/>
      <c r="O8601" s="153"/>
      <c r="P8601" s="153"/>
    </row>
    <row r="8602" spans="1:16" x14ac:dyDescent="0.35">
      <c r="A8602" s="149"/>
      <c r="B8602" s="149"/>
      <c r="C8602" s="150"/>
      <c r="D8602" s="149"/>
      <c r="E8602" s="149"/>
      <c r="F8602" s="149"/>
      <c r="G8602" s="149"/>
      <c r="H8602" s="151"/>
      <c r="I8602" s="149"/>
      <c r="J8602" s="149"/>
      <c r="K8602" s="152"/>
      <c r="L8602" s="149"/>
      <c r="M8602" s="149"/>
      <c r="N8602" s="153"/>
      <c r="O8602" s="153"/>
      <c r="P8602" s="153"/>
    </row>
    <row r="8603" spans="1:16" x14ac:dyDescent="0.35">
      <c r="A8603" s="149"/>
      <c r="B8603" s="149"/>
      <c r="C8603" s="150"/>
      <c r="D8603" s="149"/>
      <c r="E8603" s="149"/>
      <c r="F8603" s="149"/>
      <c r="G8603" s="149"/>
      <c r="H8603" s="151"/>
      <c r="I8603" s="149"/>
      <c r="J8603" s="149"/>
      <c r="K8603" s="152"/>
      <c r="L8603" s="149"/>
      <c r="M8603" s="149"/>
      <c r="N8603" s="153"/>
      <c r="O8603" s="153"/>
      <c r="P8603" s="153"/>
    </row>
    <row r="8604" spans="1:16" x14ac:dyDescent="0.35">
      <c r="A8604" s="149"/>
      <c r="B8604" s="149"/>
      <c r="C8604" s="150"/>
      <c r="D8604" s="149"/>
      <c r="E8604" s="149"/>
      <c r="F8604" s="149"/>
      <c r="G8604" s="149"/>
      <c r="H8604" s="151"/>
      <c r="I8604" s="149"/>
      <c r="J8604" s="149"/>
      <c r="K8604" s="152"/>
      <c r="L8604" s="149"/>
      <c r="M8604" s="149"/>
      <c r="N8604" s="153"/>
      <c r="O8604" s="153"/>
      <c r="P8604" s="153"/>
    </row>
    <row r="8605" spans="1:16" x14ac:dyDescent="0.35">
      <c r="A8605" s="149"/>
      <c r="B8605" s="149"/>
      <c r="C8605" s="150"/>
      <c r="D8605" s="149"/>
      <c r="E8605" s="149"/>
      <c r="F8605" s="149"/>
      <c r="G8605" s="149"/>
      <c r="H8605" s="151"/>
      <c r="I8605" s="149"/>
      <c r="J8605" s="149"/>
      <c r="K8605" s="152"/>
      <c r="L8605" s="149"/>
      <c r="M8605" s="149"/>
      <c r="N8605" s="153"/>
      <c r="O8605" s="153"/>
      <c r="P8605" s="153"/>
    </row>
    <row r="8606" spans="1:16" x14ac:dyDescent="0.35">
      <c r="A8606" s="149"/>
      <c r="B8606" s="149"/>
      <c r="C8606" s="150"/>
      <c r="D8606" s="149"/>
      <c r="E8606" s="149"/>
      <c r="F8606" s="149"/>
      <c r="G8606" s="149"/>
      <c r="H8606" s="151"/>
      <c r="I8606" s="149"/>
      <c r="J8606" s="149"/>
      <c r="K8606" s="152"/>
      <c r="L8606" s="149"/>
      <c r="M8606" s="149"/>
      <c r="N8606" s="153"/>
      <c r="O8606" s="153"/>
      <c r="P8606" s="153"/>
    </row>
    <row r="8607" spans="1:16" x14ac:dyDescent="0.35">
      <c r="A8607" s="149"/>
      <c r="B8607" s="149"/>
      <c r="C8607" s="150"/>
      <c r="D8607" s="149"/>
      <c r="E8607" s="149"/>
      <c r="F8607" s="149"/>
      <c r="G8607" s="149"/>
      <c r="H8607" s="151"/>
      <c r="I8607" s="149"/>
      <c r="J8607" s="149"/>
      <c r="K8607" s="152"/>
      <c r="L8607" s="149"/>
      <c r="M8607" s="149"/>
      <c r="N8607" s="153"/>
      <c r="O8607" s="153"/>
      <c r="P8607" s="153"/>
    </row>
    <row r="8608" spans="1:16" x14ac:dyDescent="0.35">
      <c r="A8608" s="149"/>
      <c r="B8608" s="149"/>
      <c r="C8608" s="150"/>
      <c r="D8608" s="149"/>
      <c r="E8608" s="149"/>
      <c r="F8608" s="149"/>
      <c r="G8608" s="149"/>
      <c r="H8608" s="151"/>
      <c r="I8608" s="149"/>
      <c r="J8608" s="149"/>
      <c r="K8608" s="152"/>
      <c r="L8608" s="149"/>
      <c r="M8608" s="149"/>
      <c r="N8608" s="153"/>
      <c r="O8608" s="153"/>
      <c r="P8608" s="153"/>
    </row>
    <row r="8609" spans="1:16" x14ac:dyDescent="0.35">
      <c r="A8609" s="149"/>
      <c r="B8609" s="149"/>
      <c r="C8609" s="150"/>
      <c r="D8609" s="149"/>
      <c r="E8609" s="149"/>
      <c r="F8609" s="149"/>
      <c r="G8609" s="149"/>
      <c r="H8609" s="151"/>
      <c r="I8609" s="149"/>
      <c r="J8609" s="149"/>
      <c r="K8609" s="152"/>
      <c r="L8609" s="149"/>
      <c r="M8609" s="149"/>
      <c r="N8609" s="153"/>
      <c r="O8609" s="153"/>
      <c r="P8609" s="153"/>
    </row>
    <row r="8610" spans="1:16" x14ac:dyDescent="0.35">
      <c r="A8610" s="149"/>
      <c r="B8610" s="149"/>
      <c r="C8610" s="150"/>
      <c r="D8610" s="149"/>
      <c r="E8610" s="149"/>
      <c r="F8610" s="149"/>
      <c r="G8610" s="149"/>
      <c r="H8610" s="151"/>
      <c r="I8610" s="149"/>
      <c r="J8610" s="149"/>
      <c r="K8610" s="152"/>
      <c r="L8610" s="149"/>
      <c r="M8610" s="149"/>
      <c r="N8610" s="153"/>
      <c r="O8610" s="153"/>
      <c r="P8610" s="153"/>
    </row>
    <row r="8611" spans="1:16" x14ac:dyDescent="0.35">
      <c r="A8611" s="149"/>
      <c r="B8611" s="149"/>
      <c r="C8611" s="150"/>
      <c r="D8611" s="149"/>
      <c r="E8611" s="149"/>
      <c r="F8611" s="149"/>
      <c r="G8611" s="149"/>
      <c r="H8611" s="151"/>
      <c r="I8611" s="149"/>
      <c r="J8611" s="149"/>
      <c r="K8611" s="152"/>
      <c r="L8611" s="149"/>
      <c r="M8611" s="149"/>
      <c r="N8611" s="153"/>
      <c r="O8611" s="153"/>
      <c r="P8611" s="153"/>
    </row>
    <row r="8612" spans="1:16" x14ac:dyDescent="0.35">
      <c r="A8612" s="149"/>
      <c r="B8612" s="149"/>
      <c r="C8612" s="150"/>
      <c r="D8612" s="149"/>
      <c r="E8612" s="149"/>
      <c r="F8612" s="149"/>
      <c r="G8612" s="149"/>
      <c r="H8612" s="151"/>
      <c r="I8612" s="149"/>
      <c r="J8612" s="149"/>
      <c r="K8612" s="152"/>
      <c r="L8612" s="149"/>
      <c r="M8612" s="149"/>
      <c r="N8612" s="153"/>
      <c r="O8612" s="153"/>
      <c r="P8612" s="153"/>
    </row>
    <row r="8613" spans="1:16" x14ac:dyDescent="0.35">
      <c r="A8613" s="149"/>
      <c r="B8613" s="149"/>
      <c r="C8613" s="150"/>
      <c r="D8613" s="149"/>
      <c r="E8613" s="149"/>
      <c r="F8613" s="149"/>
      <c r="G8613" s="149"/>
      <c r="H8613" s="151"/>
      <c r="I8613" s="149"/>
      <c r="J8613" s="149"/>
      <c r="K8613" s="152"/>
      <c r="L8613" s="149"/>
      <c r="M8613" s="149"/>
      <c r="N8613" s="153"/>
      <c r="O8613" s="153"/>
      <c r="P8613" s="153"/>
    </row>
    <row r="8614" spans="1:16" x14ac:dyDescent="0.35">
      <c r="A8614" s="149"/>
      <c r="B8614" s="149"/>
      <c r="C8614" s="150"/>
      <c r="D8614" s="149"/>
      <c r="E8614" s="149"/>
      <c r="F8614" s="149"/>
      <c r="G8614" s="149"/>
      <c r="H8614" s="151"/>
      <c r="I8614" s="149"/>
      <c r="J8614" s="149"/>
      <c r="K8614" s="152"/>
      <c r="L8614" s="149"/>
      <c r="M8614" s="149"/>
      <c r="N8614" s="153"/>
      <c r="O8614" s="153"/>
      <c r="P8614" s="153"/>
    </row>
    <row r="8615" spans="1:16" x14ac:dyDescent="0.35">
      <c r="A8615" s="149"/>
      <c r="B8615" s="149"/>
      <c r="C8615" s="150"/>
      <c r="D8615" s="149"/>
      <c r="E8615" s="149"/>
      <c r="F8615" s="149"/>
      <c r="G8615" s="149"/>
      <c r="H8615" s="151"/>
      <c r="I8615" s="149"/>
      <c r="J8615" s="149"/>
      <c r="K8615" s="152"/>
      <c r="L8615" s="149"/>
      <c r="M8615" s="149"/>
      <c r="N8615" s="153"/>
      <c r="O8615" s="153"/>
      <c r="P8615" s="153"/>
    </row>
    <row r="8616" spans="1:16" x14ac:dyDescent="0.35">
      <c r="A8616" s="149"/>
      <c r="B8616" s="149"/>
      <c r="C8616" s="150"/>
      <c r="D8616" s="149"/>
      <c r="E8616" s="149"/>
      <c r="F8616" s="149"/>
      <c r="G8616" s="149"/>
      <c r="H8616" s="151"/>
      <c r="I8616" s="149"/>
      <c r="J8616" s="149"/>
      <c r="K8616" s="152"/>
      <c r="L8616" s="149"/>
      <c r="M8616" s="149"/>
      <c r="N8616" s="153"/>
      <c r="O8616" s="153"/>
      <c r="P8616" s="153"/>
    </row>
    <row r="8617" spans="1:16" x14ac:dyDescent="0.35">
      <c r="A8617" s="149"/>
      <c r="B8617" s="149"/>
      <c r="C8617" s="150"/>
      <c r="D8617" s="149"/>
      <c r="E8617" s="149"/>
      <c r="F8617" s="149"/>
      <c r="G8617" s="149"/>
      <c r="H8617" s="151"/>
      <c r="I8617" s="149"/>
      <c r="J8617" s="149"/>
      <c r="K8617" s="152"/>
      <c r="L8617" s="149"/>
      <c r="M8617" s="149"/>
      <c r="N8617" s="153"/>
      <c r="O8617" s="153"/>
      <c r="P8617" s="153"/>
    </row>
    <row r="8618" spans="1:16" x14ac:dyDescent="0.35">
      <c r="A8618" s="149"/>
      <c r="B8618" s="149"/>
      <c r="C8618" s="150"/>
      <c r="D8618" s="149"/>
      <c r="E8618" s="149"/>
      <c r="F8618" s="149"/>
      <c r="G8618" s="149"/>
      <c r="H8618" s="151"/>
      <c r="I8618" s="149"/>
      <c r="J8618" s="149"/>
      <c r="K8618" s="152"/>
      <c r="L8618" s="149"/>
      <c r="M8618" s="149"/>
      <c r="N8618" s="153"/>
      <c r="O8618" s="153"/>
      <c r="P8618" s="153"/>
    </row>
    <row r="8619" spans="1:16" x14ac:dyDescent="0.35">
      <c r="A8619" s="149"/>
      <c r="B8619" s="149"/>
      <c r="C8619" s="150"/>
      <c r="D8619" s="149"/>
      <c r="E8619" s="149"/>
      <c r="F8619" s="149"/>
      <c r="G8619" s="149"/>
      <c r="H8619" s="151"/>
      <c r="I8619" s="149"/>
      <c r="J8619" s="149"/>
      <c r="K8619" s="152"/>
      <c r="L8619" s="149"/>
      <c r="M8619" s="149"/>
      <c r="N8619" s="153"/>
      <c r="O8619" s="153"/>
      <c r="P8619" s="153"/>
    </row>
    <row r="8620" spans="1:16" x14ac:dyDescent="0.35">
      <c r="A8620" s="149"/>
      <c r="B8620" s="149"/>
      <c r="C8620" s="150"/>
      <c r="D8620" s="149"/>
      <c r="E8620" s="149"/>
      <c r="F8620" s="149"/>
      <c r="G8620" s="149"/>
      <c r="H8620" s="151"/>
      <c r="I8620" s="149"/>
      <c r="J8620" s="149"/>
      <c r="K8620" s="152"/>
      <c r="L8620" s="149"/>
      <c r="M8620" s="149"/>
      <c r="N8620" s="153"/>
      <c r="O8620" s="153"/>
      <c r="P8620" s="153"/>
    </row>
    <row r="8621" spans="1:16" x14ac:dyDescent="0.35">
      <c r="A8621" s="149"/>
      <c r="B8621" s="149"/>
      <c r="C8621" s="150"/>
      <c r="D8621" s="149"/>
      <c r="E8621" s="149"/>
      <c r="F8621" s="149"/>
      <c r="G8621" s="149"/>
      <c r="H8621" s="151"/>
      <c r="I8621" s="149"/>
      <c r="J8621" s="149"/>
      <c r="K8621" s="152"/>
      <c r="L8621" s="149"/>
      <c r="M8621" s="149"/>
      <c r="N8621" s="153"/>
      <c r="O8621" s="153"/>
      <c r="P8621" s="153"/>
    </row>
    <row r="8622" spans="1:16" x14ac:dyDescent="0.35">
      <c r="A8622" s="149"/>
      <c r="B8622" s="149"/>
      <c r="C8622" s="150"/>
      <c r="D8622" s="149"/>
      <c r="E8622" s="149"/>
      <c r="F8622" s="149"/>
      <c r="G8622" s="149"/>
      <c r="H8622" s="151"/>
      <c r="I8622" s="149"/>
      <c r="J8622" s="149"/>
      <c r="K8622" s="152"/>
      <c r="L8622" s="149"/>
      <c r="M8622" s="149"/>
      <c r="N8622" s="153"/>
      <c r="O8622" s="153"/>
      <c r="P8622" s="153"/>
    </row>
    <row r="8623" spans="1:16" x14ac:dyDescent="0.35">
      <c r="A8623" s="149"/>
      <c r="B8623" s="149"/>
      <c r="C8623" s="150"/>
      <c r="D8623" s="149"/>
      <c r="E8623" s="149"/>
      <c r="F8623" s="149"/>
      <c r="G8623" s="149"/>
      <c r="H8623" s="151"/>
      <c r="I8623" s="149"/>
      <c r="J8623" s="149"/>
      <c r="K8623" s="152"/>
      <c r="L8623" s="149"/>
      <c r="M8623" s="149"/>
      <c r="N8623" s="153"/>
      <c r="O8623" s="153"/>
      <c r="P8623" s="153"/>
    </row>
    <row r="8624" spans="1:16" x14ac:dyDescent="0.35">
      <c r="A8624" s="149"/>
      <c r="B8624" s="149"/>
      <c r="C8624" s="150"/>
      <c r="D8624" s="149"/>
      <c r="E8624" s="149"/>
      <c r="F8624" s="149"/>
      <c r="G8624" s="149"/>
      <c r="H8624" s="151"/>
      <c r="I8624" s="149"/>
      <c r="J8624" s="149"/>
      <c r="K8624" s="152"/>
      <c r="L8624" s="149"/>
      <c r="M8624" s="149"/>
      <c r="N8624" s="153"/>
      <c r="O8624" s="153"/>
      <c r="P8624" s="153"/>
    </row>
    <row r="8625" spans="1:16" x14ac:dyDescent="0.35">
      <c r="A8625" s="149"/>
      <c r="B8625" s="149"/>
      <c r="C8625" s="150"/>
      <c r="D8625" s="149"/>
      <c r="E8625" s="149"/>
      <c r="F8625" s="149"/>
      <c r="G8625" s="149"/>
      <c r="H8625" s="151"/>
      <c r="I8625" s="149"/>
      <c r="J8625" s="149"/>
      <c r="K8625" s="152"/>
      <c r="L8625" s="149"/>
      <c r="M8625" s="149"/>
      <c r="N8625" s="153"/>
      <c r="O8625" s="153"/>
      <c r="P8625" s="153"/>
    </row>
    <row r="8626" spans="1:16" x14ac:dyDescent="0.35">
      <c r="A8626" s="149"/>
      <c r="B8626" s="149"/>
      <c r="C8626" s="150"/>
      <c r="D8626" s="149"/>
      <c r="E8626" s="149"/>
      <c r="F8626" s="149"/>
      <c r="G8626" s="149"/>
      <c r="H8626" s="151"/>
      <c r="I8626" s="149"/>
      <c r="J8626" s="149"/>
      <c r="K8626" s="152"/>
      <c r="L8626" s="149"/>
      <c r="M8626" s="149"/>
      <c r="N8626" s="153"/>
      <c r="O8626" s="153"/>
      <c r="P8626" s="153"/>
    </row>
    <row r="8627" spans="1:16" x14ac:dyDescent="0.35">
      <c r="A8627" s="149"/>
      <c r="B8627" s="149"/>
      <c r="C8627" s="150"/>
      <c r="D8627" s="149"/>
      <c r="E8627" s="149"/>
      <c r="F8627" s="149"/>
      <c r="G8627" s="149"/>
      <c r="H8627" s="151"/>
      <c r="I8627" s="149"/>
      <c r="J8627" s="149"/>
      <c r="K8627" s="152"/>
      <c r="L8627" s="149"/>
      <c r="M8627" s="149"/>
      <c r="N8627" s="153"/>
      <c r="O8627" s="153"/>
      <c r="P8627" s="153"/>
    </row>
    <row r="8628" spans="1:16" x14ac:dyDescent="0.35">
      <c r="A8628" s="149"/>
      <c r="B8628" s="149"/>
      <c r="C8628" s="150"/>
      <c r="D8628" s="149"/>
      <c r="E8628" s="149"/>
      <c r="F8628" s="149"/>
      <c r="G8628" s="149"/>
      <c r="H8628" s="151"/>
      <c r="I8628" s="149"/>
      <c r="J8628" s="149"/>
      <c r="K8628" s="152"/>
      <c r="L8628" s="149"/>
      <c r="M8628" s="149"/>
      <c r="N8628" s="153"/>
      <c r="O8628" s="153"/>
      <c r="P8628" s="153"/>
    </row>
    <row r="8629" spans="1:16" x14ac:dyDescent="0.35">
      <c r="A8629" s="149"/>
      <c r="B8629" s="149"/>
      <c r="C8629" s="150"/>
      <c r="D8629" s="149"/>
      <c r="E8629" s="149"/>
      <c r="F8629" s="149"/>
      <c r="G8629" s="149"/>
      <c r="H8629" s="151"/>
      <c r="I8629" s="149"/>
      <c r="J8629" s="149"/>
      <c r="K8629" s="152"/>
      <c r="L8629" s="149"/>
      <c r="M8629" s="149"/>
      <c r="N8629" s="153"/>
      <c r="O8629" s="153"/>
      <c r="P8629" s="153"/>
    </row>
    <row r="8630" spans="1:16" x14ac:dyDescent="0.35">
      <c r="A8630" s="149"/>
      <c r="B8630" s="149"/>
      <c r="C8630" s="150"/>
      <c r="D8630" s="149"/>
      <c r="E8630" s="149"/>
      <c r="F8630" s="149"/>
      <c r="G8630" s="149"/>
      <c r="H8630" s="151"/>
      <c r="I8630" s="149"/>
      <c r="J8630" s="149"/>
      <c r="K8630" s="152"/>
      <c r="L8630" s="149"/>
      <c r="M8630" s="149"/>
      <c r="N8630" s="153"/>
      <c r="O8630" s="153"/>
      <c r="P8630" s="153"/>
    </row>
    <row r="8631" spans="1:16" x14ac:dyDescent="0.35">
      <c r="A8631" s="149"/>
      <c r="B8631" s="149"/>
      <c r="C8631" s="150"/>
      <c r="D8631" s="149"/>
      <c r="E8631" s="149"/>
      <c r="F8631" s="149"/>
      <c r="G8631" s="149"/>
      <c r="H8631" s="151"/>
      <c r="I8631" s="149"/>
      <c r="J8631" s="149"/>
      <c r="K8631" s="152"/>
      <c r="L8631" s="149"/>
      <c r="M8631" s="149"/>
      <c r="N8631" s="153"/>
      <c r="O8631" s="153"/>
      <c r="P8631" s="153"/>
    </row>
    <row r="8632" spans="1:16" x14ac:dyDescent="0.35">
      <c r="A8632" s="149"/>
      <c r="B8632" s="149"/>
      <c r="C8632" s="150"/>
      <c r="D8632" s="149"/>
      <c r="E8632" s="149"/>
      <c r="F8632" s="149"/>
      <c r="G8632" s="149"/>
      <c r="H8632" s="151"/>
      <c r="I8632" s="149"/>
      <c r="J8632" s="149"/>
      <c r="K8632" s="152"/>
      <c r="L8632" s="149"/>
      <c r="M8632" s="149"/>
      <c r="N8632" s="153"/>
      <c r="O8632" s="153"/>
      <c r="P8632" s="153"/>
    </row>
    <row r="8633" spans="1:16" x14ac:dyDescent="0.35">
      <c r="A8633" s="149"/>
      <c r="B8633" s="149"/>
      <c r="C8633" s="150"/>
      <c r="D8633" s="149"/>
      <c r="E8633" s="149"/>
      <c r="F8633" s="149"/>
      <c r="G8633" s="149"/>
      <c r="H8633" s="151"/>
      <c r="I8633" s="149"/>
      <c r="J8633" s="149"/>
      <c r="K8633" s="152"/>
      <c r="L8633" s="149"/>
      <c r="M8633" s="149"/>
      <c r="N8633" s="153"/>
      <c r="O8633" s="153"/>
      <c r="P8633" s="153"/>
    </row>
    <row r="8634" spans="1:16" x14ac:dyDescent="0.35">
      <c r="A8634" s="149"/>
      <c r="B8634" s="149"/>
      <c r="C8634" s="150"/>
      <c r="D8634" s="149"/>
      <c r="E8634" s="149"/>
      <c r="F8634" s="149"/>
      <c r="G8634" s="149"/>
      <c r="H8634" s="151"/>
      <c r="I8634" s="149"/>
      <c r="J8634" s="149"/>
      <c r="K8634" s="152"/>
      <c r="L8634" s="149"/>
      <c r="M8634" s="149"/>
      <c r="N8634" s="153"/>
      <c r="O8634" s="153"/>
      <c r="P8634" s="153"/>
    </row>
    <row r="8635" spans="1:16" x14ac:dyDescent="0.35">
      <c r="A8635" s="149"/>
      <c r="B8635" s="149"/>
      <c r="C8635" s="150"/>
      <c r="D8635" s="149"/>
      <c r="E8635" s="149"/>
      <c r="F8635" s="149"/>
      <c r="G8635" s="149"/>
      <c r="H8635" s="151"/>
      <c r="I8635" s="149"/>
      <c r="J8635" s="149"/>
      <c r="K8635" s="152"/>
      <c r="L8635" s="149"/>
      <c r="M8635" s="149"/>
      <c r="N8635" s="153"/>
      <c r="O8635" s="153"/>
      <c r="P8635" s="153"/>
    </row>
    <row r="8636" spans="1:16" x14ac:dyDescent="0.35">
      <c r="A8636" s="149"/>
      <c r="B8636" s="149"/>
      <c r="C8636" s="150"/>
      <c r="D8636" s="149"/>
      <c r="E8636" s="149"/>
      <c r="F8636" s="149"/>
      <c r="G8636" s="149"/>
      <c r="H8636" s="151"/>
      <c r="I8636" s="149"/>
      <c r="J8636" s="149"/>
      <c r="K8636" s="152"/>
      <c r="L8636" s="149"/>
      <c r="M8636" s="149"/>
      <c r="N8636" s="153"/>
      <c r="O8636" s="153"/>
      <c r="P8636" s="153"/>
    </row>
    <row r="8637" spans="1:16" x14ac:dyDescent="0.35">
      <c r="A8637" s="149"/>
      <c r="B8637" s="149"/>
      <c r="C8637" s="150"/>
      <c r="D8637" s="149"/>
      <c r="E8637" s="149"/>
      <c r="F8637" s="149"/>
      <c r="G8637" s="149"/>
      <c r="H8637" s="151"/>
      <c r="I8637" s="149"/>
      <c r="J8637" s="149"/>
      <c r="K8637" s="152"/>
      <c r="L8637" s="149"/>
      <c r="M8637" s="149"/>
      <c r="N8637" s="153"/>
      <c r="O8637" s="153"/>
      <c r="P8637" s="153"/>
    </row>
    <row r="8638" spans="1:16" x14ac:dyDescent="0.35">
      <c r="A8638" s="149"/>
      <c r="B8638" s="149"/>
      <c r="C8638" s="150"/>
      <c r="D8638" s="149"/>
      <c r="E8638" s="149"/>
      <c r="F8638" s="149"/>
      <c r="G8638" s="149"/>
      <c r="H8638" s="151"/>
      <c r="I8638" s="149"/>
      <c r="J8638" s="149"/>
      <c r="K8638" s="152"/>
      <c r="L8638" s="149"/>
      <c r="M8638" s="149"/>
      <c r="N8638" s="153"/>
      <c r="O8638" s="153"/>
      <c r="P8638" s="153"/>
    </row>
    <row r="8639" spans="1:16" x14ac:dyDescent="0.35">
      <c r="A8639" s="149"/>
      <c r="B8639" s="149"/>
      <c r="C8639" s="150"/>
      <c r="D8639" s="149"/>
      <c r="E8639" s="149"/>
      <c r="F8639" s="149"/>
      <c r="G8639" s="149"/>
      <c r="H8639" s="151"/>
      <c r="I8639" s="149"/>
      <c r="J8639" s="149"/>
      <c r="K8639" s="152"/>
      <c r="L8639" s="149"/>
      <c r="M8639" s="149"/>
      <c r="N8639" s="153"/>
      <c r="O8639" s="153"/>
      <c r="P8639" s="153"/>
    </row>
    <row r="8640" spans="1:16" x14ac:dyDescent="0.35">
      <c r="A8640" s="149"/>
      <c r="B8640" s="149"/>
      <c r="C8640" s="150"/>
      <c r="D8640" s="149"/>
      <c r="E8640" s="149"/>
      <c r="F8640" s="149"/>
      <c r="G8640" s="149"/>
      <c r="H8640" s="151"/>
      <c r="I8640" s="149"/>
      <c r="J8640" s="149"/>
      <c r="K8640" s="152"/>
      <c r="L8640" s="149"/>
      <c r="M8640" s="149"/>
      <c r="N8640" s="153"/>
      <c r="O8640" s="153"/>
      <c r="P8640" s="153"/>
    </row>
    <row r="8641" spans="1:16" x14ac:dyDescent="0.35">
      <c r="A8641" s="149"/>
      <c r="B8641" s="149"/>
      <c r="C8641" s="150"/>
      <c r="D8641" s="149"/>
      <c r="E8641" s="149"/>
      <c r="F8641" s="149"/>
      <c r="G8641" s="149"/>
      <c r="H8641" s="151"/>
      <c r="I8641" s="149"/>
      <c r="J8641" s="149"/>
      <c r="K8641" s="152"/>
      <c r="L8641" s="149"/>
      <c r="M8641" s="149"/>
      <c r="N8641" s="153"/>
      <c r="O8641" s="153"/>
      <c r="P8641" s="153"/>
    </row>
    <row r="8642" spans="1:16" x14ac:dyDescent="0.35">
      <c r="A8642" s="149"/>
      <c r="B8642" s="149"/>
      <c r="C8642" s="150"/>
      <c r="D8642" s="149"/>
      <c r="E8642" s="149"/>
      <c r="F8642" s="149"/>
      <c r="G8642" s="149"/>
      <c r="H8642" s="151"/>
      <c r="I8642" s="149"/>
      <c r="J8642" s="149"/>
      <c r="K8642" s="152"/>
      <c r="L8642" s="149"/>
      <c r="M8642" s="149"/>
      <c r="N8642" s="153"/>
      <c r="O8642" s="153"/>
      <c r="P8642" s="153"/>
    </row>
    <row r="8643" spans="1:16" x14ac:dyDescent="0.35">
      <c r="A8643" s="149"/>
      <c r="B8643" s="149"/>
      <c r="C8643" s="150"/>
      <c r="D8643" s="149"/>
      <c r="E8643" s="149"/>
      <c r="F8643" s="149"/>
      <c r="G8643" s="149"/>
      <c r="H8643" s="151"/>
      <c r="I8643" s="149"/>
      <c r="J8643" s="149"/>
      <c r="K8643" s="152"/>
      <c r="L8643" s="149"/>
      <c r="M8643" s="149"/>
      <c r="N8643" s="153"/>
      <c r="O8643" s="153"/>
      <c r="P8643" s="153"/>
    </row>
    <row r="8644" spans="1:16" x14ac:dyDescent="0.35">
      <c r="A8644" s="149"/>
      <c r="B8644" s="149"/>
      <c r="C8644" s="150"/>
      <c r="D8644" s="149"/>
      <c r="E8644" s="149"/>
      <c r="F8644" s="149"/>
      <c r="G8644" s="149"/>
      <c r="H8644" s="151"/>
      <c r="I8644" s="149"/>
      <c r="J8644" s="149"/>
      <c r="K8644" s="152"/>
      <c r="L8644" s="149"/>
      <c r="M8644" s="149"/>
      <c r="N8644" s="153"/>
      <c r="O8644" s="153"/>
      <c r="P8644" s="153"/>
    </row>
    <row r="8645" spans="1:16" x14ac:dyDescent="0.35">
      <c r="A8645" s="149"/>
      <c r="B8645" s="149"/>
      <c r="C8645" s="150"/>
      <c r="D8645" s="149"/>
      <c r="E8645" s="149"/>
      <c r="F8645" s="149"/>
      <c r="G8645" s="149"/>
      <c r="H8645" s="151"/>
      <c r="I8645" s="149"/>
      <c r="J8645" s="149"/>
      <c r="K8645" s="152"/>
      <c r="L8645" s="149"/>
      <c r="M8645" s="149"/>
      <c r="N8645" s="153"/>
      <c r="O8645" s="153"/>
      <c r="P8645" s="153"/>
    </row>
    <row r="8646" spans="1:16" x14ac:dyDescent="0.35">
      <c r="A8646" s="149"/>
      <c r="B8646" s="149"/>
      <c r="C8646" s="150"/>
      <c r="D8646" s="149"/>
      <c r="E8646" s="149"/>
      <c r="F8646" s="149"/>
      <c r="G8646" s="149"/>
      <c r="H8646" s="151"/>
      <c r="I8646" s="149"/>
      <c r="J8646" s="149"/>
      <c r="K8646" s="152"/>
      <c r="L8646" s="149"/>
      <c r="M8646" s="149"/>
      <c r="N8646" s="153"/>
      <c r="O8646" s="153"/>
      <c r="P8646" s="153"/>
    </row>
    <row r="8647" spans="1:16" x14ac:dyDescent="0.35">
      <c r="A8647" s="149"/>
      <c r="B8647" s="149"/>
      <c r="C8647" s="150"/>
      <c r="D8647" s="149"/>
      <c r="E8647" s="149"/>
      <c r="F8647" s="149"/>
      <c r="G8647" s="149"/>
      <c r="H8647" s="151"/>
      <c r="I8647" s="149"/>
      <c r="J8647" s="149"/>
      <c r="K8647" s="152"/>
      <c r="L8647" s="149"/>
      <c r="M8647" s="149"/>
      <c r="N8647" s="153"/>
      <c r="O8647" s="153"/>
      <c r="P8647" s="153"/>
    </row>
    <row r="8648" spans="1:16" x14ac:dyDescent="0.35">
      <c r="A8648" s="149"/>
      <c r="B8648" s="149"/>
      <c r="C8648" s="150"/>
      <c r="D8648" s="149"/>
      <c r="E8648" s="149"/>
      <c r="F8648" s="149"/>
      <c r="G8648" s="149"/>
      <c r="H8648" s="151"/>
      <c r="I8648" s="149"/>
      <c r="J8648" s="149"/>
      <c r="K8648" s="152"/>
      <c r="L8648" s="149"/>
      <c r="M8648" s="149"/>
      <c r="N8648" s="153"/>
      <c r="O8648" s="153"/>
      <c r="P8648" s="153"/>
    </row>
    <row r="8649" spans="1:16" x14ac:dyDescent="0.35">
      <c r="A8649" s="149"/>
      <c r="B8649" s="149"/>
      <c r="C8649" s="150"/>
      <c r="D8649" s="149"/>
      <c r="E8649" s="149"/>
      <c r="F8649" s="149"/>
      <c r="G8649" s="149"/>
      <c r="H8649" s="151"/>
      <c r="I8649" s="149"/>
      <c r="J8649" s="149"/>
      <c r="K8649" s="152"/>
      <c r="L8649" s="149"/>
      <c r="M8649" s="149"/>
      <c r="N8649" s="153"/>
      <c r="O8649" s="153"/>
      <c r="P8649" s="153"/>
    </row>
    <row r="8650" spans="1:16" x14ac:dyDescent="0.35">
      <c r="A8650" s="149"/>
      <c r="B8650" s="149"/>
      <c r="C8650" s="150"/>
      <c r="D8650" s="149"/>
      <c r="E8650" s="149"/>
      <c r="F8650" s="149"/>
      <c r="G8650" s="149"/>
      <c r="H8650" s="151"/>
      <c r="I8650" s="149"/>
      <c r="J8650" s="149"/>
      <c r="K8650" s="152"/>
      <c r="L8650" s="149"/>
      <c r="M8650" s="149"/>
      <c r="N8650" s="153"/>
      <c r="O8650" s="153"/>
      <c r="P8650" s="153"/>
    </row>
    <row r="8651" spans="1:16" x14ac:dyDescent="0.35">
      <c r="A8651" s="149"/>
      <c r="B8651" s="149"/>
      <c r="C8651" s="150"/>
      <c r="D8651" s="149"/>
      <c r="E8651" s="149"/>
      <c r="F8651" s="149"/>
      <c r="G8651" s="149"/>
      <c r="H8651" s="151"/>
      <c r="I8651" s="149"/>
      <c r="J8651" s="149"/>
      <c r="K8651" s="152"/>
      <c r="L8651" s="149"/>
      <c r="M8651" s="149"/>
      <c r="N8651" s="153"/>
      <c r="O8651" s="153"/>
      <c r="P8651" s="153"/>
    </row>
    <row r="8652" spans="1:16" x14ac:dyDescent="0.35">
      <c r="A8652" s="149"/>
      <c r="B8652" s="149"/>
      <c r="C8652" s="150"/>
      <c r="D8652" s="149"/>
      <c r="E8652" s="149"/>
      <c r="F8652" s="149"/>
      <c r="G8652" s="149"/>
      <c r="H8652" s="151"/>
      <c r="I8652" s="149"/>
      <c r="J8652" s="149"/>
      <c r="K8652" s="152"/>
      <c r="L8652" s="149"/>
      <c r="M8652" s="149"/>
      <c r="N8652" s="153"/>
      <c r="O8652" s="153"/>
      <c r="P8652" s="153"/>
    </row>
    <row r="8653" spans="1:16" x14ac:dyDescent="0.35">
      <c r="A8653" s="149"/>
      <c r="B8653" s="149"/>
      <c r="C8653" s="150"/>
      <c r="D8653" s="149"/>
      <c r="E8653" s="149"/>
      <c r="F8653" s="149"/>
      <c r="G8653" s="149"/>
      <c r="H8653" s="151"/>
      <c r="I8653" s="149"/>
      <c r="J8653" s="149"/>
      <c r="K8653" s="152"/>
      <c r="L8653" s="149"/>
      <c r="M8653" s="149"/>
      <c r="N8653" s="153"/>
      <c r="O8653" s="153"/>
      <c r="P8653" s="153"/>
    </row>
    <row r="8654" spans="1:16" x14ac:dyDescent="0.35">
      <c r="A8654" s="149"/>
      <c r="B8654" s="149"/>
      <c r="C8654" s="150"/>
      <c r="D8654" s="149"/>
      <c r="E8654" s="149"/>
      <c r="F8654" s="149"/>
      <c r="G8654" s="149"/>
      <c r="H8654" s="151"/>
      <c r="I8654" s="149"/>
      <c r="J8654" s="149"/>
      <c r="K8654" s="152"/>
      <c r="L8654" s="149"/>
      <c r="M8654" s="149"/>
      <c r="N8654" s="153"/>
      <c r="O8654" s="153"/>
      <c r="P8654" s="153"/>
    </row>
    <row r="8655" spans="1:16" x14ac:dyDescent="0.35">
      <c r="A8655" s="149"/>
      <c r="B8655" s="149"/>
      <c r="C8655" s="150"/>
      <c r="D8655" s="149"/>
      <c r="E8655" s="149"/>
      <c r="F8655" s="149"/>
      <c r="G8655" s="149"/>
      <c r="H8655" s="151"/>
      <c r="I8655" s="149"/>
      <c r="J8655" s="149"/>
      <c r="K8655" s="152"/>
      <c r="L8655" s="149"/>
      <c r="M8655" s="149"/>
      <c r="N8655" s="153"/>
      <c r="O8655" s="153"/>
      <c r="P8655" s="153"/>
    </row>
    <row r="8656" spans="1:16" x14ac:dyDescent="0.35">
      <c r="A8656" s="149"/>
      <c r="B8656" s="149"/>
      <c r="C8656" s="150"/>
      <c r="D8656" s="149"/>
      <c r="E8656" s="149"/>
      <c r="F8656" s="149"/>
      <c r="G8656" s="149"/>
      <c r="H8656" s="151"/>
      <c r="I8656" s="149"/>
      <c r="J8656" s="149"/>
      <c r="K8656" s="152"/>
      <c r="L8656" s="149"/>
      <c r="M8656" s="149"/>
      <c r="N8656" s="153"/>
      <c r="O8656" s="153"/>
      <c r="P8656" s="153"/>
    </row>
    <row r="8657" spans="1:16" x14ac:dyDescent="0.35">
      <c r="A8657" s="149"/>
      <c r="B8657" s="149"/>
      <c r="C8657" s="150"/>
      <c r="D8657" s="149"/>
      <c r="E8657" s="149"/>
      <c r="F8657" s="149"/>
      <c r="G8657" s="149"/>
      <c r="H8657" s="151"/>
      <c r="I8657" s="149"/>
      <c r="J8657" s="149"/>
      <c r="K8657" s="152"/>
      <c r="L8657" s="149"/>
      <c r="M8657" s="149"/>
      <c r="N8657" s="153"/>
      <c r="O8657" s="153"/>
      <c r="P8657" s="153"/>
    </row>
    <row r="8658" spans="1:16" x14ac:dyDescent="0.35">
      <c r="A8658" s="149"/>
      <c r="B8658" s="149"/>
      <c r="C8658" s="150"/>
      <c r="D8658" s="149"/>
      <c r="E8658" s="149"/>
      <c r="F8658" s="149"/>
      <c r="G8658" s="149"/>
      <c r="H8658" s="151"/>
      <c r="I8658" s="149"/>
      <c r="J8658" s="149"/>
      <c r="K8658" s="152"/>
      <c r="L8658" s="149"/>
      <c r="M8658" s="149"/>
      <c r="N8658" s="153"/>
      <c r="O8658" s="153"/>
      <c r="P8658" s="153"/>
    </row>
    <row r="8659" spans="1:16" x14ac:dyDescent="0.35">
      <c r="A8659" s="149"/>
      <c r="B8659" s="149"/>
      <c r="C8659" s="150"/>
      <c r="D8659" s="149"/>
      <c r="E8659" s="149"/>
      <c r="F8659" s="149"/>
      <c r="G8659" s="149"/>
      <c r="H8659" s="151"/>
      <c r="I8659" s="149"/>
      <c r="J8659" s="149"/>
      <c r="K8659" s="152"/>
      <c r="L8659" s="149"/>
      <c r="M8659" s="149"/>
      <c r="N8659" s="153"/>
      <c r="O8659" s="153"/>
      <c r="P8659" s="153"/>
    </row>
    <row r="8660" spans="1:16" x14ac:dyDescent="0.35">
      <c r="A8660" s="149"/>
      <c r="B8660" s="149"/>
      <c r="C8660" s="150"/>
      <c r="D8660" s="149"/>
      <c r="E8660" s="149"/>
      <c r="F8660" s="149"/>
      <c r="G8660" s="149"/>
      <c r="H8660" s="151"/>
      <c r="I8660" s="149"/>
      <c r="J8660" s="149"/>
      <c r="K8660" s="152"/>
      <c r="L8660" s="149"/>
      <c r="M8660" s="149"/>
      <c r="N8660" s="153"/>
      <c r="O8660" s="153"/>
      <c r="P8660" s="153"/>
    </row>
    <row r="8661" spans="1:16" x14ac:dyDescent="0.35">
      <c r="A8661" s="149"/>
      <c r="B8661" s="149"/>
      <c r="C8661" s="150"/>
      <c r="D8661" s="149"/>
      <c r="E8661" s="149"/>
      <c r="F8661" s="149"/>
      <c r="G8661" s="149"/>
      <c r="H8661" s="151"/>
      <c r="I8661" s="149"/>
      <c r="J8661" s="149"/>
      <c r="K8661" s="152"/>
      <c r="L8661" s="149"/>
      <c r="M8661" s="149"/>
      <c r="N8661" s="153"/>
      <c r="O8661" s="153"/>
      <c r="P8661" s="153"/>
    </row>
    <row r="8662" spans="1:16" x14ac:dyDescent="0.35">
      <c r="A8662" s="149"/>
      <c r="B8662" s="149"/>
      <c r="C8662" s="150"/>
      <c r="D8662" s="149"/>
      <c r="E8662" s="149"/>
      <c r="F8662" s="149"/>
      <c r="G8662" s="149"/>
      <c r="H8662" s="151"/>
      <c r="I8662" s="149"/>
      <c r="J8662" s="149"/>
      <c r="K8662" s="152"/>
      <c r="L8662" s="149"/>
      <c r="M8662" s="149"/>
      <c r="N8662" s="153"/>
      <c r="O8662" s="153"/>
      <c r="P8662" s="153"/>
    </row>
    <row r="8663" spans="1:16" x14ac:dyDescent="0.35">
      <c r="A8663" s="149"/>
      <c r="B8663" s="149"/>
      <c r="C8663" s="150"/>
      <c r="D8663" s="149"/>
      <c r="E8663" s="149"/>
      <c r="F8663" s="149"/>
      <c r="G8663" s="149"/>
      <c r="H8663" s="151"/>
      <c r="I8663" s="149"/>
      <c r="J8663" s="149"/>
      <c r="K8663" s="152"/>
      <c r="L8663" s="149"/>
      <c r="M8663" s="149"/>
      <c r="N8663" s="153"/>
      <c r="O8663" s="153"/>
      <c r="P8663" s="153"/>
    </row>
    <row r="8664" spans="1:16" x14ac:dyDescent="0.35">
      <c r="A8664" s="149"/>
      <c r="B8664" s="149"/>
      <c r="C8664" s="150"/>
      <c r="D8664" s="149"/>
      <c r="E8664" s="149"/>
      <c r="F8664" s="149"/>
      <c r="G8664" s="149"/>
      <c r="H8664" s="151"/>
      <c r="I8664" s="149"/>
      <c r="J8664" s="149"/>
      <c r="K8664" s="152"/>
      <c r="L8664" s="149"/>
      <c r="M8664" s="149"/>
      <c r="N8664" s="153"/>
      <c r="O8664" s="153"/>
      <c r="P8664" s="153"/>
    </row>
    <row r="8665" spans="1:16" x14ac:dyDescent="0.35">
      <c r="A8665" s="149"/>
      <c r="B8665" s="149"/>
      <c r="C8665" s="150"/>
      <c r="D8665" s="149"/>
      <c r="E8665" s="149"/>
      <c r="F8665" s="149"/>
      <c r="G8665" s="149"/>
      <c r="H8665" s="151"/>
      <c r="I8665" s="149"/>
      <c r="J8665" s="149"/>
      <c r="K8665" s="152"/>
      <c r="L8665" s="149"/>
      <c r="M8665" s="149"/>
      <c r="N8665" s="153"/>
      <c r="O8665" s="153"/>
      <c r="P8665" s="153"/>
    </row>
    <row r="8666" spans="1:16" x14ac:dyDescent="0.35">
      <c r="A8666" s="149"/>
      <c r="B8666" s="149"/>
      <c r="C8666" s="150"/>
      <c r="D8666" s="149"/>
      <c r="E8666" s="149"/>
      <c r="F8666" s="149"/>
      <c r="G8666" s="149"/>
      <c r="H8666" s="151"/>
      <c r="I8666" s="149"/>
      <c r="J8666" s="149"/>
      <c r="K8666" s="152"/>
      <c r="L8666" s="149"/>
      <c r="M8666" s="149"/>
      <c r="N8666" s="153"/>
      <c r="O8666" s="153"/>
      <c r="P8666" s="153"/>
    </row>
    <row r="8667" spans="1:16" x14ac:dyDescent="0.35">
      <c r="A8667" s="149"/>
      <c r="B8667" s="149"/>
      <c r="C8667" s="150"/>
      <c r="D8667" s="149"/>
      <c r="E8667" s="149"/>
      <c r="F8667" s="149"/>
      <c r="G8667" s="149"/>
      <c r="H8667" s="151"/>
      <c r="I8667" s="149"/>
      <c r="J8667" s="149"/>
      <c r="K8667" s="152"/>
      <c r="L8667" s="149"/>
      <c r="M8667" s="149"/>
      <c r="N8667" s="153"/>
      <c r="O8667" s="153"/>
      <c r="P8667" s="153"/>
    </row>
    <row r="8668" spans="1:16" x14ac:dyDescent="0.35">
      <c r="A8668" s="149"/>
      <c r="B8668" s="149"/>
      <c r="C8668" s="150"/>
      <c r="D8668" s="149"/>
      <c r="E8668" s="149"/>
      <c r="F8668" s="149"/>
      <c r="G8668" s="149"/>
      <c r="H8668" s="151"/>
      <c r="I8668" s="149"/>
      <c r="J8668" s="149"/>
      <c r="K8668" s="152"/>
      <c r="L8668" s="149"/>
      <c r="M8668" s="149"/>
      <c r="N8668" s="153"/>
      <c r="O8668" s="153"/>
      <c r="P8668" s="153"/>
    </row>
    <row r="8669" spans="1:16" x14ac:dyDescent="0.35">
      <c r="A8669" s="149"/>
      <c r="B8669" s="149"/>
      <c r="C8669" s="150"/>
      <c r="D8669" s="149"/>
      <c r="E8669" s="149"/>
      <c r="F8669" s="149"/>
      <c r="G8669" s="149"/>
      <c r="H8669" s="151"/>
      <c r="I8669" s="149"/>
      <c r="J8669" s="149"/>
      <c r="K8669" s="152"/>
      <c r="L8669" s="149"/>
      <c r="M8669" s="149"/>
      <c r="N8669" s="153"/>
      <c r="O8669" s="153"/>
      <c r="P8669" s="153"/>
    </row>
    <row r="8670" spans="1:16" x14ac:dyDescent="0.35">
      <c r="A8670" s="149"/>
      <c r="B8670" s="149"/>
      <c r="C8670" s="150"/>
      <c r="D8670" s="149"/>
      <c r="E8670" s="149"/>
      <c r="F8670" s="149"/>
      <c r="G8670" s="149"/>
      <c r="H8670" s="151"/>
      <c r="I8670" s="149"/>
      <c r="J8670" s="149"/>
      <c r="K8670" s="152"/>
      <c r="L8670" s="149"/>
      <c r="M8670" s="149"/>
      <c r="N8670" s="153"/>
      <c r="O8670" s="153"/>
      <c r="P8670" s="153"/>
    </row>
    <row r="8671" spans="1:16" x14ac:dyDescent="0.35">
      <c r="A8671" s="149"/>
      <c r="B8671" s="149"/>
      <c r="C8671" s="150"/>
      <c r="D8671" s="149"/>
      <c r="E8671" s="149"/>
      <c r="F8671" s="149"/>
      <c r="G8671" s="149"/>
      <c r="H8671" s="151"/>
      <c r="I8671" s="149"/>
      <c r="J8671" s="149"/>
      <c r="K8671" s="152"/>
      <c r="L8671" s="149"/>
      <c r="M8671" s="149"/>
      <c r="N8671" s="153"/>
      <c r="O8671" s="153"/>
      <c r="P8671" s="153"/>
    </row>
    <row r="8672" spans="1:16" x14ac:dyDescent="0.35">
      <c r="A8672" s="149"/>
      <c r="B8672" s="149"/>
      <c r="C8672" s="150"/>
      <c r="D8672" s="149"/>
      <c r="E8672" s="149"/>
      <c r="F8672" s="149"/>
      <c r="G8672" s="149"/>
      <c r="H8672" s="151"/>
      <c r="I8672" s="149"/>
      <c r="J8672" s="149"/>
      <c r="K8672" s="152"/>
      <c r="L8672" s="149"/>
      <c r="M8672" s="149"/>
      <c r="N8672" s="153"/>
      <c r="O8672" s="153"/>
      <c r="P8672" s="153"/>
    </row>
    <row r="8673" spans="1:16" x14ac:dyDescent="0.35">
      <c r="A8673" s="149"/>
      <c r="B8673" s="149"/>
      <c r="C8673" s="150"/>
      <c r="D8673" s="149"/>
      <c r="E8673" s="149"/>
      <c r="F8673" s="149"/>
      <c r="G8673" s="149"/>
      <c r="H8673" s="151"/>
      <c r="I8673" s="149"/>
      <c r="J8673" s="149"/>
      <c r="K8673" s="152"/>
      <c r="L8673" s="149"/>
      <c r="M8673" s="149"/>
      <c r="N8673" s="153"/>
      <c r="O8673" s="153"/>
      <c r="P8673" s="153"/>
    </row>
    <row r="8674" spans="1:16" x14ac:dyDescent="0.35">
      <c r="A8674" s="149"/>
      <c r="B8674" s="149"/>
      <c r="C8674" s="150"/>
      <c r="D8674" s="149"/>
      <c r="E8674" s="149"/>
      <c r="F8674" s="149"/>
      <c r="G8674" s="149"/>
      <c r="H8674" s="151"/>
      <c r="I8674" s="149"/>
      <c r="J8674" s="149"/>
      <c r="K8674" s="152"/>
      <c r="L8674" s="149"/>
      <c r="M8674" s="149"/>
      <c r="N8674" s="153"/>
      <c r="O8674" s="153"/>
      <c r="P8674" s="153"/>
    </row>
    <row r="8675" spans="1:16" x14ac:dyDescent="0.35">
      <c r="A8675" s="149"/>
      <c r="B8675" s="149"/>
      <c r="C8675" s="150"/>
      <c r="D8675" s="149"/>
      <c r="E8675" s="149"/>
      <c r="F8675" s="149"/>
      <c r="G8675" s="149"/>
      <c r="H8675" s="151"/>
      <c r="I8675" s="149"/>
      <c r="J8675" s="149"/>
      <c r="K8675" s="152"/>
      <c r="L8675" s="149"/>
      <c r="M8675" s="149"/>
      <c r="N8675" s="153"/>
      <c r="O8675" s="153"/>
      <c r="P8675" s="153"/>
    </row>
    <row r="8676" spans="1:16" x14ac:dyDescent="0.35">
      <c r="A8676" s="149"/>
      <c r="B8676" s="149"/>
      <c r="C8676" s="150"/>
      <c r="D8676" s="149"/>
      <c r="E8676" s="149"/>
      <c r="F8676" s="149"/>
      <c r="G8676" s="149"/>
      <c r="H8676" s="151"/>
      <c r="I8676" s="149"/>
      <c r="J8676" s="149"/>
      <c r="K8676" s="152"/>
      <c r="L8676" s="149"/>
      <c r="M8676" s="149"/>
      <c r="N8676" s="153"/>
      <c r="O8676" s="153"/>
      <c r="P8676" s="153"/>
    </row>
    <row r="8677" spans="1:16" x14ac:dyDescent="0.35">
      <c r="A8677" s="149"/>
      <c r="B8677" s="149"/>
      <c r="C8677" s="150"/>
      <c r="D8677" s="149"/>
      <c r="E8677" s="149"/>
      <c r="F8677" s="149"/>
      <c r="G8677" s="149"/>
      <c r="H8677" s="151"/>
      <c r="I8677" s="149"/>
      <c r="J8677" s="149"/>
      <c r="K8677" s="152"/>
      <c r="L8677" s="149"/>
      <c r="M8677" s="149"/>
      <c r="N8677" s="153"/>
      <c r="O8677" s="153"/>
      <c r="P8677" s="153"/>
    </row>
    <row r="8678" spans="1:16" x14ac:dyDescent="0.35">
      <c r="A8678" s="149"/>
      <c r="B8678" s="149"/>
      <c r="C8678" s="150"/>
      <c r="D8678" s="149"/>
      <c r="E8678" s="149"/>
      <c r="F8678" s="149"/>
      <c r="G8678" s="149"/>
      <c r="H8678" s="151"/>
      <c r="I8678" s="149"/>
      <c r="J8678" s="149"/>
      <c r="K8678" s="152"/>
      <c r="L8678" s="149"/>
      <c r="M8678" s="149"/>
      <c r="N8678" s="153"/>
      <c r="O8678" s="153"/>
      <c r="P8678" s="153"/>
    </row>
    <row r="8679" spans="1:16" x14ac:dyDescent="0.35">
      <c r="A8679" s="149"/>
      <c r="B8679" s="149"/>
      <c r="C8679" s="150"/>
      <c r="D8679" s="149"/>
      <c r="E8679" s="149"/>
      <c r="F8679" s="149"/>
      <c r="G8679" s="149"/>
      <c r="H8679" s="151"/>
      <c r="I8679" s="149"/>
      <c r="J8679" s="149"/>
      <c r="K8679" s="152"/>
      <c r="L8679" s="149"/>
      <c r="M8679" s="149"/>
      <c r="N8679" s="153"/>
      <c r="O8679" s="153"/>
      <c r="P8679" s="153"/>
    </row>
    <row r="8680" spans="1:16" x14ac:dyDescent="0.35">
      <c r="A8680" s="149"/>
      <c r="B8680" s="149"/>
      <c r="C8680" s="150"/>
      <c r="D8680" s="149"/>
      <c r="E8680" s="149"/>
      <c r="F8680" s="149"/>
      <c r="G8680" s="149"/>
      <c r="H8680" s="151"/>
      <c r="I8680" s="149"/>
      <c r="J8680" s="149"/>
      <c r="K8680" s="152"/>
      <c r="L8680" s="149"/>
      <c r="M8680" s="149"/>
      <c r="N8680" s="153"/>
      <c r="O8680" s="153"/>
      <c r="P8680" s="153"/>
    </row>
    <row r="8681" spans="1:16" x14ac:dyDescent="0.35">
      <c r="A8681" s="149"/>
      <c r="B8681" s="149"/>
      <c r="C8681" s="150"/>
      <c r="D8681" s="149"/>
      <c r="E8681" s="149"/>
      <c r="F8681" s="149"/>
      <c r="G8681" s="149"/>
      <c r="H8681" s="151"/>
      <c r="I8681" s="149"/>
      <c r="J8681" s="149"/>
      <c r="K8681" s="152"/>
      <c r="L8681" s="149"/>
      <c r="M8681" s="149"/>
      <c r="N8681" s="153"/>
      <c r="O8681" s="153"/>
      <c r="P8681" s="153"/>
    </row>
    <row r="8682" spans="1:16" x14ac:dyDescent="0.35">
      <c r="A8682" s="149"/>
      <c r="B8682" s="149"/>
      <c r="C8682" s="150"/>
      <c r="D8682" s="149"/>
      <c r="E8682" s="149"/>
      <c r="F8682" s="149"/>
      <c r="G8682" s="149"/>
      <c r="H8682" s="151"/>
      <c r="I8682" s="149"/>
      <c r="J8682" s="149"/>
      <c r="K8682" s="152"/>
      <c r="L8682" s="149"/>
      <c r="M8682" s="149"/>
      <c r="N8682" s="153"/>
      <c r="O8682" s="153"/>
      <c r="P8682" s="153"/>
    </row>
    <row r="8683" spans="1:16" x14ac:dyDescent="0.35">
      <c r="A8683" s="149"/>
      <c r="B8683" s="149"/>
      <c r="C8683" s="150"/>
      <c r="D8683" s="149"/>
      <c r="E8683" s="149"/>
      <c r="F8683" s="149"/>
      <c r="G8683" s="149"/>
      <c r="H8683" s="151"/>
      <c r="I8683" s="149"/>
      <c r="J8683" s="149"/>
      <c r="K8683" s="152"/>
      <c r="L8683" s="149"/>
      <c r="M8683" s="149"/>
      <c r="N8683" s="153"/>
      <c r="O8683" s="153"/>
      <c r="P8683" s="153"/>
    </row>
    <row r="8684" spans="1:16" x14ac:dyDescent="0.35">
      <c r="A8684" s="149"/>
      <c r="B8684" s="149"/>
      <c r="C8684" s="150"/>
      <c r="D8684" s="149"/>
      <c r="E8684" s="149"/>
      <c r="F8684" s="149"/>
      <c r="G8684" s="149"/>
      <c r="H8684" s="151"/>
      <c r="I8684" s="149"/>
      <c r="J8684" s="149"/>
      <c r="K8684" s="152"/>
      <c r="L8684" s="149"/>
      <c r="M8684" s="149"/>
      <c r="N8684" s="153"/>
      <c r="O8684" s="153"/>
      <c r="P8684" s="153"/>
    </row>
    <row r="8685" spans="1:16" x14ac:dyDescent="0.35">
      <c r="A8685" s="149"/>
      <c r="B8685" s="149"/>
      <c r="C8685" s="150"/>
      <c r="D8685" s="149"/>
      <c r="E8685" s="149"/>
      <c r="F8685" s="149"/>
      <c r="G8685" s="149"/>
      <c r="H8685" s="151"/>
      <c r="I8685" s="149"/>
      <c r="J8685" s="149"/>
      <c r="K8685" s="152"/>
      <c r="L8685" s="149"/>
      <c r="M8685" s="149"/>
      <c r="N8685" s="153"/>
      <c r="O8685" s="153"/>
      <c r="P8685" s="153"/>
    </row>
    <row r="8686" spans="1:16" x14ac:dyDescent="0.35">
      <c r="A8686" s="149"/>
      <c r="B8686" s="149"/>
      <c r="C8686" s="150"/>
      <c r="D8686" s="149"/>
      <c r="E8686" s="149"/>
      <c r="F8686" s="149"/>
      <c r="G8686" s="149"/>
      <c r="H8686" s="151"/>
      <c r="I8686" s="149"/>
      <c r="J8686" s="149"/>
      <c r="K8686" s="152"/>
      <c r="L8686" s="149"/>
      <c r="M8686" s="149"/>
      <c r="N8686" s="153"/>
      <c r="O8686" s="153"/>
      <c r="P8686" s="153"/>
    </row>
    <row r="8687" spans="1:16" x14ac:dyDescent="0.35">
      <c r="A8687" s="149"/>
      <c r="B8687" s="149"/>
      <c r="C8687" s="150"/>
      <c r="D8687" s="149"/>
      <c r="E8687" s="149"/>
      <c r="F8687" s="149"/>
      <c r="G8687" s="149"/>
      <c r="H8687" s="151"/>
      <c r="I8687" s="149"/>
      <c r="J8687" s="149"/>
      <c r="K8687" s="152"/>
      <c r="L8687" s="149"/>
      <c r="M8687" s="149"/>
      <c r="N8687" s="153"/>
      <c r="O8687" s="153"/>
      <c r="P8687" s="153"/>
    </row>
    <row r="8688" spans="1:16" x14ac:dyDescent="0.35">
      <c r="A8688" s="149"/>
      <c r="B8688" s="149"/>
      <c r="C8688" s="150"/>
      <c r="D8688" s="149"/>
      <c r="E8688" s="149"/>
      <c r="F8688" s="149"/>
      <c r="G8688" s="149"/>
      <c r="H8688" s="151"/>
      <c r="I8688" s="149"/>
      <c r="J8688" s="149"/>
      <c r="K8688" s="152"/>
      <c r="L8688" s="149"/>
      <c r="M8688" s="149"/>
      <c r="N8688" s="153"/>
      <c r="O8688" s="153"/>
      <c r="P8688" s="153"/>
    </row>
    <row r="8689" spans="1:16" x14ac:dyDescent="0.35">
      <c r="A8689" s="149"/>
      <c r="B8689" s="149"/>
      <c r="C8689" s="150"/>
      <c r="D8689" s="149"/>
      <c r="E8689" s="149"/>
      <c r="F8689" s="149"/>
      <c r="G8689" s="149"/>
      <c r="H8689" s="151"/>
      <c r="I8689" s="149"/>
      <c r="J8689" s="149"/>
      <c r="K8689" s="152"/>
      <c r="L8689" s="149"/>
      <c r="M8689" s="149"/>
      <c r="N8689" s="153"/>
      <c r="O8689" s="153"/>
      <c r="P8689" s="153"/>
    </row>
    <row r="8690" spans="1:16" x14ac:dyDescent="0.35">
      <c r="A8690" s="149"/>
      <c r="B8690" s="149"/>
      <c r="C8690" s="150"/>
      <c r="D8690" s="149"/>
      <c r="E8690" s="149"/>
      <c r="F8690" s="149"/>
      <c r="G8690" s="149"/>
      <c r="H8690" s="151"/>
      <c r="I8690" s="149"/>
      <c r="J8690" s="149"/>
      <c r="K8690" s="152"/>
      <c r="L8690" s="149"/>
      <c r="M8690" s="149"/>
      <c r="N8690" s="153"/>
      <c r="O8690" s="153"/>
      <c r="P8690" s="153"/>
    </row>
    <row r="8691" spans="1:16" x14ac:dyDescent="0.35">
      <c r="A8691" s="149"/>
      <c r="B8691" s="149"/>
      <c r="C8691" s="150"/>
      <c r="D8691" s="149"/>
      <c r="E8691" s="149"/>
      <c r="F8691" s="149"/>
      <c r="G8691" s="149"/>
      <c r="H8691" s="151"/>
      <c r="I8691" s="149"/>
      <c r="J8691" s="149"/>
      <c r="K8691" s="152"/>
      <c r="L8691" s="149"/>
      <c r="M8691" s="149"/>
      <c r="N8691" s="153"/>
      <c r="O8691" s="153"/>
      <c r="P8691" s="153"/>
    </row>
    <row r="8692" spans="1:16" x14ac:dyDescent="0.35">
      <c r="A8692" s="149"/>
      <c r="B8692" s="149"/>
      <c r="C8692" s="150"/>
      <c r="D8692" s="149"/>
      <c r="E8692" s="149"/>
      <c r="F8692" s="149"/>
      <c r="G8692" s="149"/>
      <c r="H8692" s="151"/>
      <c r="I8692" s="149"/>
      <c r="J8692" s="149"/>
      <c r="K8692" s="152"/>
      <c r="L8692" s="149"/>
      <c r="M8692" s="149"/>
      <c r="N8692" s="153"/>
      <c r="O8692" s="153"/>
      <c r="P8692" s="153"/>
    </row>
    <row r="8693" spans="1:16" x14ac:dyDescent="0.35">
      <c r="A8693" s="149"/>
      <c r="B8693" s="149"/>
      <c r="C8693" s="150"/>
      <c r="D8693" s="149"/>
      <c r="E8693" s="149"/>
      <c r="F8693" s="149"/>
      <c r="G8693" s="149"/>
      <c r="H8693" s="151"/>
      <c r="I8693" s="149"/>
      <c r="J8693" s="149"/>
      <c r="K8693" s="152"/>
      <c r="L8693" s="149"/>
      <c r="M8693" s="149"/>
      <c r="N8693" s="153"/>
      <c r="O8693" s="153"/>
      <c r="P8693" s="153"/>
    </row>
    <row r="8694" spans="1:16" x14ac:dyDescent="0.35">
      <c r="A8694" s="149"/>
      <c r="B8694" s="149"/>
      <c r="C8694" s="150"/>
      <c r="D8694" s="149"/>
      <c r="E8694" s="149"/>
      <c r="F8694" s="149"/>
      <c r="G8694" s="149"/>
      <c r="H8694" s="151"/>
      <c r="I8694" s="149"/>
      <c r="J8694" s="149"/>
      <c r="K8694" s="152"/>
      <c r="L8694" s="149"/>
      <c r="M8694" s="149"/>
      <c r="N8694" s="153"/>
      <c r="O8694" s="153"/>
      <c r="P8694" s="153"/>
    </row>
    <row r="8695" spans="1:16" x14ac:dyDescent="0.35">
      <c r="A8695" s="149"/>
      <c r="B8695" s="149"/>
      <c r="C8695" s="150"/>
      <c r="D8695" s="149"/>
      <c r="E8695" s="149"/>
      <c r="F8695" s="149"/>
      <c r="G8695" s="149"/>
      <c r="H8695" s="151"/>
      <c r="I8695" s="149"/>
      <c r="J8695" s="149"/>
      <c r="K8695" s="152"/>
      <c r="L8695" s="149"/>
      <c r="M8695" s="149"/>
      <c r="N8695" s="153"/>
      <c r="O8695" s="153"/>
      <c r="P8695" s="153"/>
    </row>
    <row r="8696" spans="1:16" x14ac:dyDescent="0.35">
      <c r="A8696" s="149"/>
      <c r="B8696" s="149"/>
      <c r="C8696" s="150"/>
      <c r="D8696" s="149"/>
      <c r="E8696" s="149"/>
      <c r="F8696" s="149"/>
      <c r="G8696" s="149"/>
      <c r="H8696" s="151"/>
      <c r="I8696" s="149"/>
      <c r="J8696" s="149"/>
      <c r="K8696" s="152"/>
      <c r="L8696" s="149"/>
      <c r="M8696" s="149"/>
      <c r="N8696" s="153"/>
      <c r="O8696" s="153"/>
      <c r="P8696" s="153"/>
    </row>
    <row r="8697" spans="1:16" x14ac:dyDescent="0.35">
      <c r="A8697" s="149"/>
      <c r="B8697" s="149"/>
      <c r="C8697" s="150"/>
      <c r="D8697" s="149"/>
      <c r="E8697" s="149"/>
      <c r="F8697" s="149"/>
      <c r="G8697" s="149"/>
      <c r="H8697" s="151"/>
      <c r="I8697" s="149"/>
      <c r="J8697" s="149"/>
      <c r="K8697" s="152"/>
      <c r="L8697" s="149"/>
      <c r="M8697" s="149"/>
      <c r="N8697" s="153"/>
      <c r="O8697" s="153"/>
      <c r="P8697" s="153"/>
    </row>
    <row r="8698" spans="1:16" x14ac:dyDescent="0.35">
      <c r="A8698" s="149"/>
      <c r="B8698" s="149"/>
      <c r="C8698" s="150"/>
      <c r="D8698" s="149"/>
      <c r="E8698" s="149"/>
      <c r="F8698" s="149"/>
      <c r="G8698" s="149"/>
      <c r="H8698" s="151"/>
      <c r="I8698" s="149"/>
      <c r="J8698" s="149"/>
      <c r="K8698" s="152"/>
      <c r="L8698" s="149"/>
      <c r="M8698" s="149"/>
      <c r="N8698" s="153"/>
      <c r="O8698" s="153"/>
      <c r="P8698" s="153"/>
    </row>
    <row r="8699" spans="1:16" x14ac:dyDescent="0.35">
      <c r="A8699" s="149"/>
      <c r="B8699" s="149"/>
      <c r="C8699" s="150"/>
      <c r="D8699" s="149"/>
      <c r="E8699" s="149"/>
      <c r="F8699" s="149"/>
      <c r="G8699" s="149"/>
      <c r="H8699" s="151"/>
      <c r="I8699" s="149"/>
      <c r="J8699" s="149"/>
      <c r="K8699" s="152"/>
      <c r="L8699" s="149"/>
      <c r="M8699" s="149"/>
      <c r="N8699" s="153"/>
      <c r="O8699" s="153"/>
      <c r="P8699" s="153"/>
    </row>
    <row r="8700" spans="1:16" x14ac:dyDescent="0.35">
      <c r="A8700" s="149"/>
      <c r="B8700" s="149"/>
      <c r="C8700" s="150"/>
      <c r="D8700" s="149"/>
      <c r="E8700" s="149"/>
      <c r="F8700" s="149"/>
      <c r="G8700" s="149"/>
      <c r="H8700" s="151"/>
      <c r="I8700" s="149"/>
      <c r="J8700" s="149"/>
      <c r="K8700" s="152"/>
      <c r="L8700" s="149"/>
      <c r="M8700" s="149"/>
      <c r="N8700" s="153"/>
      <c r="O8700" s="153"/>
      <c r="P8700" s="153"/>
    </row>
    <row r="8701" spans="1:16" x14ac:dyDescent="0.35">
      <c r="A8701" s="149"/>
      <c r="B8701" s="149"/>
      <c r="C8701" s="150"/>
      <c r="D8701" s="149"/>
      <c r="E8701" s="149"/>
      <c r="F8701" s="149"/>
      <c r="G8701" s="149"/>
      <c r="H8701" s="151"/>
      <c r="I8701" s="149"/>
      <c r="J8701" s="149"/>
      <c r="K8701" s="152"/>
      <c r="L8701" s="149"/>
      <c r="M8701" s="149"/>
      <c r="N8701" s="153"/>
      <c r="O8701" s="153"/>
      <c r="P8701" s="153"/>
    </row>
    <row r="8702" spans="1:16" x14ac:dyDescent="0.35">
      <c r="A8702" s="149"/>
      <c r="B8702" s="149"/>
      <c r="C8702" s="150"/>
      <c r="D8702" s="149"/>
      <c r="E8702" s="149"/>
      <c r="F8702" s="149"/>
      <c r="G8702" s="149"/>
      <c r="H8702" s="151"/>
      <c r="I8702" s="149"/>
      <c r="J8702" s="149"/>
      <c r="K8702" s="152"/>
      <c r="L8702" s="149"/>
      <c r="M8702" s="149"/>
      <c r="N8702" s="153"/>
      <c r="O8702" s="153"/>
      <c r="P8702" s="153"/>
    </row>
    <row r="8703" spans="1:16" x14ac:dyDescent="0.35">
      <c r="A8703" s="149"/>
      <c r="B8703" s="149"/>
      <c r="C8703" s="150"/>
      <c r="D8703" s="149"/>
      <c r="E8703" s="149"/>
      <c r="F8703" s="149"/>
      <c r="G8703" s="149"/>
      <c r="H8703" s="151"/>
      <c r="I8703" s="149"/>
      <c r="J8703" s="149"/>
      <c r="K8703" s="152"/>
      <c r="L8703" s="149"/>
      <c r="M8703" s="149"/>
      <c r="N8703" s="153"/>
      <c r="O8703" s="153"/>
      <c r="P8703" s="153"/>
    </row>
    <row r="8704" spans="1:16" x14ac:dyDescent="0.35">
      <c r="A8704" s="149"/>
      <c r="B8704" s="149"/>
      <c r="C8704" s="150"/>
      <c r="D8704" s="149"/>
      <c r="E8704" s="149"/>
      <c r="F8704" s="149"/>
      <c r="G8704" s="149"/>
      <c r="H8704" s="151"/>
      <c r="I8704" s="149"/>
      <c r="J8704" s="149"/>
      <c r="K8704" s="152"/>
      <c r="L8704" s="149"/>
      <c r="M8704" s="149"/>
      <c r="N8704" s="153"/>
      <c r="O8704" s="153"/>
      <c r="P8704" s="153"/>
    </row>
    <row r="8705" spans="1:16" x14ac:dyDescent="0.35">
      <c r="A8705" s="149"/>
      <c r="B8705" s="149"/>
      <c r="C8705" s="150"/>
      <c r="D8705" s="149"/>
      <c r="E8705" s="149"/>
      <c r="F8705" s="149"/>
      <c r="G8705" s="149"/>
      <c r="H8705" s="151"/>
      <c r="I8705" s="149"/>
      <c r="J8705" s="149"/>
      <c r="K8705" s="152"/>
      <c r="L8705" s="149"/>
      <c r="M8705" s="149"/>
      <c r="N8705" s="153"/>
      <c r="O8705" s="153"/>
      <c r="P8705" s="153"/>
    </row>
    <row r="8706" spans="1:16" x14ac:dyDescent="0.35">
      <c r="A8706" s="149"/>
      <c r="B8706" s="149"/>
      <c r="C8706" s="150"/>
      <c r="D8706" s="149"/>
      <c r="E8706" s="149"/>
      <c r="F8706" s="149"/>
      <c r="G8706" s="149"/>
      <c r="H8706" s="151"/>
      <c r="I8706" s="149"/>
      <c r="J8706" s="149"/>
      <c r="K8706" s="152"/>
      <c r="L8706" s="149"/>
      <c r="M8706" s="149"/>
      <c r="N8706" s="153"/>
      <c r="O8706" s="153"/>
      <c r="P8706" s="153"/>
    </row>
    <row r="8707" spans="1:16" x14ac:dyDescent="0.35">
      <c r="A8707" s="149"/>
      <c r="B8707" s="149"/>
      <c r="C8707" s="150"/>
      <c r="D8707" s="149"/>
      <c r="E8707" s="149"/>
      <c r="F8707" s="149"/>
      <c r="G8707" s="149"/>
      <c r="H8707" s="151"/>
      <c r="I8707" s="149"/>
      <c r="J8707" s="149"/>
      <c r="K8707" s="152"/>
      <c r="L8707" s="149"/>
      <c r="M8707" s="149"/>
      <c r="N8707" s="153"/>
      <c r="O8707" s="153"/>
      <c r="P8707" s="153"/>
    </row>
    <row r="8708" spans="1:16" x14ac:dyDescent="0.35">
      <c r="A8708" s="149"/>
      <c r="B8708" s="149"/>
      <c r="C8708" s="150"/>
      <c r="D8708" s="149"/>
      <c r="E8708" s="149"/>
      <c r="F8708" s="149"/>
      <c r="G8708" s="149"/>
      <c r="H8708" s="151"/>
      <c r="I8708" s="149"/>
      <c r="J8708" s="149"/>
      <c r="K8708" s="152"/>
      <c r="L8708" s="149"/>
      <c r="M8708" s="149"/>
      <c r="N8708" s="153"/>
      <c r="O8708" s="153"/>
      <c r="P8708" s="153"/>
    </row>
    <row r="8709" spans="1:16" x14ac:dyDescent="0.35">
      <c r="A8709" s="149"/>
      <c r="B8709" s="149"/>
      <c r="C8709" s="150"/>
      <c r="D8709" s="149"/>
      <c r="E8709" s="149"/>
      <c r="F8709" s="149"/>
      <c r="G8709" s="149"/>
      <c r="H8709" s="151"/>
      <c r="I8709" s="149"/>
      <c r="J8709" s="149"/>
      <c r="K8709" s="152"/>
      <c r="L8709" s="149"/>
      <c r="M8709" s="149"/>
      <c r="N8709" s="153"/>
      <c r="O8709" s="153"/>
      <c r="P8709" s="153"/>
    </row>
    <row r="8710" spans="1:16" x14ac:dyDescent="0.35">
      <c r="A8710" s="149"/>
      <c r="B8710" s="149"/>
      <c r="C8710" s="150"/>
      <c r="D8710" s="149"/>
      <c r="E8710" s="149"/>
      <c r="F8710" s="149"/>
      <c r="G8710" s="149"/>
      <c r="H8710" s="151"/>
      <c r="I8710" s="149"/>
      <c r="J8710" s="149"/>
      <c r="K8710" s="152"/>
      <c r="L8710" s="149"/>
      <c r="M8710" s="149"/>
      <c r="N8710" s="153"/>
      <c r="O8710" s="153"/>
      <c r="P8710" s="153"/>
    </row>
    <row r="8711" spans="1:16" x14ac:dyDescent="0.35">
      <c r="A8711" s="149"/>
      <c r="B8711" s="149"/>
      <c r="C8711" s="150"/>
      <c r="D8711" s="149"/>
      <c r="E8711" s="149"/>
      <c r="F8711" s="149"/>
      <c r="G8711" s="149"/>
      <c r="H8711" s="151"/>
      <c r="I8711" s="149"/>
      <c r="J8711" s="149"/>
      <c r="K8711" s="152"/>
      <c r="L8711" s="149"/>
      <c r="M8711" s="149"/>
      <c r="N8711" s="153"/>
      <c r="O8711" s="153"/>
      <c r="P8711" s="153"/>
    </row>
    <row r="8712" spans="1:16" x14ac:dyDescent="0.35">
      <c r="A8712" s="149"/>
      <c r="B8712" s="149"/>
      <c r="C8712" s="150"/>
      <c r="D8712" s="149"/>
      <c r="E8712" s="149"/>
      <c r="F8712" s="149"/>
      <c r="G8712" s="149"/>
      <c r="H8712" s="151"/>
      <c r="I8712" s="149"/>
      <c r="J8712" s="149"/>
      <c r="K8712" s="152"/>
      <c r="L8712" s="149"/>
      <c r="M8712" s="149"/>
      <c r="N8712" s="153"/>
      <c r="O8712" s="153"/>
      <c r="P8712" s="153"/>
    </row>
    <row r="8713" spans="1:16" x14ac:dyDescent="0.35">
      <c r="A8713" s="149"/>
      <c r="B8713" s="149"/>
      <c r="C8713" s="150"/>
      <c r="D8713" s="149"/>
      <c r="E8713" s="149"/>
      <c r="F8713" s="149"/>
      <c r="G8713" s="149"/>
      <c r="H8713" s="151"/>
      <c r="I8713" s="149"/>
      <c r="J8713" s="149"/>
      <c r="K8713" s="152"/>
      <c r="L8713" s="149"/>
      <c r="M8713" s="149"/>
      <c r="N8713" s="153"/>
      <c r="O8713" s="153"/>
      <c r="P8713" s="153"/>
    </row>
    <row r="8714" spans="1:16" x14ac:dyDescent="0.35">
      <c r="A8714" s="149"/>
      <c r="B8714" s="149"/>
      <c r="C8714" s="150"/>
      <c r="D8714" s="149"/>
      <c r="E8714" s="149"/>
      <c r="F8714" s="149"/>
      <c r="G8714" s="149"/>
      <c r="H8714" s="151"/>
      <c r="I8714" s="149"/>
      <c r="J8714" s="149"/>
      <c r="K8714" s="152"/>
      <c r="L8714" s="149"/>
      <c r="M8714" s="149"/>
      <c r="N8714" s="153"/>
      <c r="O8714" s="153"/>
      <c r="P8714" s="153"/>
    </row>
    <row r="8715" spans="1:16" x14ac:dyDescent="0.35">
      <c r="A8715" s="149"/>
      <c r="B8715" s="149"/>
      <c r="C8715" s="150"/>
      <c r="D8715" s="149"/>
      <c r="E8715" s="149"/>
      <c r="F8715" s="149"/>
      <c r="G8715" s="149"/>
      <c r="H8715" s="151"/>
      <c r="I8715" s="149"/>
      <c r="J8715" s="149"/>
      <c r="K8715" s="152"/>
      <c r="L8715" s="149"/>
      <c r="M8715" s="149"/>
      <c r="N8715" s="153"/>
      <c r="O8715" s="153"/>
      <c r="P8715" s="153"/>
    </row>
    <row r="8716" spans="1:16" x14ac:dyDescent="0.35">
      <c r="A8716" s="149"/>
      <c r="B8716" s="149"/>
      <c r="C8716" s="150"/>
      <c r="D8716" s="149"/>
      <c r="E8716" s="149"/>
      <c r="F8716" s="149"/>
      <c r="G8716" s="149"/>
      <c r="H8716" s="151"/>
      <c r="I8716" s="149"/>
      <c r="J8716" s="149"/>
      <c r="K8716" s="152"/>
      <c r="L8716" s="149"/>
      <c r="M8716" s="149"/>
      <c r="N8716" s="153"/>
      <c r="O8716" s="153"/>
      <c r="P8716" s="153"/>
    </row>
    <row r="8717" spans="1:16" x14ac:dyDescent="0.35">
      <c r="A8717" s="149"/>
      <c r="B8717" s="149"/>
      <c r="C8717" s="150"/>
      <c r="D8717" s="149"/>
      <c r="E8717" s="149"/>
      <c r="F8717" s="149"/>
      <c r="G8717" s="149"/>
      <c r="H8717" s="151"/>
      <c r="I8717" s="149"/>
      <c r="J8717" s="149"/>
      <c r="K8717" s="152"/>
      <c r="L8717" s="149"/>
      <c r="M8717" s="149"/>
      <c r="N8717" s="153"/>
      <c r="O8717" s="153"/>
      <c r="P8717" s="153"/>
    </row>
    <row r="8718" spans="1:16" x14ac:dyDescent="0.35">
      <c r="A8718" s="149"/>
      <c r="B8718" s="149"/>
      <c r="C8718" s="150"/>
      <c r="D8718" s="149"/>
      <c r="E8718" s="149"/>
      <c r="F8718" s="149"/>
      <c r="G8718" s="149"/>
      <c r="H8718" s="151"/>
      <c r="I8718" s="149"/>
      <c r="J8718" s="149"/>
      <c r="K8718" s="152"/>
      <c r="L8718" s="149"/>
      <c r="M8718" s="149"/>
      <c r="N8718" s="153"/>
      <c r="O8718" s="153"/>
      <c r="P8718" s="153"/>
    </row>
    <row r="8719" spans="1:16" x14ac:dyDescent="0.35">
      <c r="A8719" s="149"/>
      <c r="B8719" s="149"/>
      <c r="C8719" s="150"/>
      <c r="D8719" s="149"/>
      <c r="E8719" s="149"/>
      <c r="F8719" s="149"/>
      <c r="G8719" s="149"/>
      <c r="H8719" s="151"/>
      <c r="I8719" s="149"/>
      <c r="J8719" s="149"/>
      <c r="K8719" s="152"/>
      <c r="L8719" s="149"/>
      <c r="M8719" s="149"/>
      <c r="N8719" s="153"/>
      <c r="O8719" s="153"/>
      <c r="P8719" s="153"/>
    </row>
    <row r="8720" spans="1:16" x14ac:dyDescent="0.35">
      <c r="A8720" s="149"/>
      <c r="B8720" s="149"/>
      <c r="C8720" s="150"/>
      <c r="D8720" s="149"/>
      <c r="E8720" s="149"/>
      <c r="F8720" s="149"/>
      <c r="G8720" s="149"/>
      <c r="H8720" s="151"/>
      <c r="I8720" s="149"/>
      <c r="J8720" s="149"/>
      <c r="K8720" s="152"/>
      <c r="L8720" s="149"/>
      <c r="M8720" s="149"/>
      <c r="N8720" s="153"/>
      <c r="O8720" s="153"/>
      <c r="P8720" s="153"/>
    </row>
    <row r="8721" spans="1:16" x14ac:dyDescent="0.35">
      <c r="A8721" s="149"/>
      <c r="B8721" s="149"/>
      <c r="C8721" s="150"/>
      <c r="D8721" s="149"/>
      <c r="E8721" s="149"/>
      <c r="F8721" s="149"/>
      <c r="G8721" s="149"/>
      <c r="H8721" s="151"/>
      <c r="I8721" s="149"/>
      <c r="J8721" s="149"/>
      <c r="K8721" s="152"/>
      <c r="L8721" s="149"/>
      <c r="M8721" s="149"/>
      <c r="N8721" s="153"/>
      <c r="O8721" s="153"/>
      <c r="P8721" s="153"/>
    </row>
    <row r="8722" spans="1:16" x14ac:dyDescent="0.35">
      <c r="A8722" s="149"/>
      <c r="B8722" s="149"/>
      <c r="C8722" s="150"/>
      <c r="D8722" s="149"/>
      <c r="E8722" s="149"/>
      <c r="F8722" s="149"/>
      <c r="G8722" s="149"/>
      <c r="H8722" s="151"/>
      <c r="I8722" s="149"/>
      <c r="J8722" s="149"/>
      <c r="K8722" s="152"/>
      <c r="L8722" s="149"/>
      <c r="M8722" s="149"/>
      <c r="N8722" s="153"/>
      <c r="O8722" s="153"/>
      <c r="P8722" s="153"/>
    </row>
    <row r="8723" spans="1:16" x14ac:dyDescent="0.35">
      <c r="A8723" s="149"/>
      <c r="B8723" s="149"/>
      <c r="C8723" s="150"/>
      <c r="D8723" s="149"/>
      <c r="E8723" s="149"/>
      <c r="F8723" s="149"/>
      <c r="G8723" s="149"/>
      <c r="H8723" s="151"/>
      <c r="I8723" s="149"/>
      <c r="J8723" s="149"/>
      <c r="K8723" s="152"/>
      <c r="L8723" s="149"/>
      <c r="M8723" s="149"/>
      <c r="N8723" s="153"/>
      <c r="O8723" s="153"/>
      <c r="P8723" s="153"/>
    </row>
    <row r="8724" spans="1:16" x14ac:dyDescent="0.35">
      <c r="A8724" s="149"/>
      <c r="B8724" s="149"/>
      <c r="C8724" s="150"/>
      <c r="D8724" s="149"/>
      <c r="E8724" s="149"/>
      <c r="F8724" s="149"/>
      <c r="G8724" s="149"/>
      <c r="H8724" s="151"/>
      <c r="I8724" s="149"/>
      <c r="J8724" s="149"/>
      <c r="K8724" s="152"/>
      <c r="L8724" s="149"/>
      <c r="M8724" s="149"/>
      <c r="N8724" s="153"/>
      <c r="O8724" s="153"/>
      <c r="P8724" s="153"/>
    </row>
    <row r="8725" spans="1:16" x14ac:dyDescent="0.35">
      <c r="A8725" s="149"/>
      <c r="B8725" s="149"/>
      <c r="C8725" s="150"/>
      <c r="D8725" s="149"/>
      <c r="E8725" s="149"/>
      <c r="F8725" s="149"/>
      <c r="G8725" s="149"/>
      <c r="H8725" s="151"/>
      <c r="I8725" s="149"/>
      <c r="J8725" s="149"/>
      <c r="K8725" s="152"/>
      <c r="L8725" s="149"/>
      <c r="M8725" s="149"/>
      <c r="N8725" s="153"/>
      <c r="O8725" s="153"/>
      <c r="P8725" s="153"/>
    </row>
    <row r="8726" spans="1:16" x14ac:dyDescent="0.35">
      <c r="A8726" s="149"/>
      <c r="B8726" s="149"/>
      <c r="C8726" s="150"/>
      <c r="D8726" s="149"/>
      <c r="E8726" s="149"/>
      <c r="F8726" s="149"/>
      <c r="G8726" s="149"/>
      <c r="H8726" s="151"/>
      <c r="I8726" s="149"/>
      <c r="J8726" s="149"/>
      <c r="K8726" s="152"/>
      <c r="L8726" s="149"/>
      <c r="M8726" s="149"/>
      <c r="N8726" s="153"/>
      <c r="O8726" s="153"/>
      <c r="P8726" s="153"/>
    </row>
    <row r="8727" spans="1:16" x14ac:dyDescent="0.35">
      <c r="A8727" s="149"/>
      <c r="B8727" s="149"/>
      <c r="C8727" s="150"/>
      <c r="D8727" s="149"/>
      <c r="E8727" s="149"/>
      <c r="F8727" s="149"/>
      <c r="G8727" s="149"/>
      <c r="H8727" s="151"/>
      <c r="I8727" s="149"/>
      <c r="J8727" s="149"/>
      <c r="K8727" s="152"/>
      <c r="L8727" s="149"/>
      <c r="M8727" s="149"/>
      <c r="N8727" s="153"/>
      <c r="O8727" s="153"/>
      <c r="P8727" s="153"/>
    </row>
    <row r="8728" spans="1:16" x14ac:dyDescent="0.35">
      <c r="A8728" s="149"/>
      <c r="B8728" s="149"/>
      <c r="C8728" s="150"/>
      <c r="D8728" s="149"/>
      <c r="E8728" s="149"/>
      <c r="F8728" s="149"/>
      <c r="G8728" s="149"/>
      <c r="H8728" s="151"/>
      <c r="I8728" s="149"/>
      <c r="J8728" s="149"/>
      <c r="K8728" s="152"/>
      <c r="L8728" s="149"/>
      <c r="M8728" s="149"/>
      <c r="N8728" s="153"/>
      <c r="O8728" s="153"/>
      <c r="P8728" s="153"/>
    </row>
    <row r="8729" spans="1:16" x14ac:dyDescent="0.35">
      <c r="A8729" s="149"/>
      <c r="B8729" s="149"/>
      <c r="C8729" s="150"/>
      <c r="D8729" s="149"/>
      <c r="E8729" s="149"/>
      <c r="F8729" s="149"/>
      <c r="G8729" s="149"/>
      <c r="H8729" s="151"/>
      <c r="I8729" s="149"/>
      <c r="J8729" s="149"/>
      <c r="K8729" s="152"/>
      <c r="L8729" s="149"/>
      <c r="M8729" s="149"/>
      <c r="N8729" s="153"/>
      <c r="O8729" s="153"/>
      <c r="P8729" s="153"/>
    </row>
    <row r="8730" spans="1:16" x14ac:dyDescent="0.35">
      <c r="A8730" s="149"/>
      <c r="B8730" s="149"/>
      <c r="C8730" s="150"/>
      <c r="D8730" s="149"/>
      <c r="E8730" s="149"/>
      <c r="F8730" s="149"/>
      <c r="G8730" s="149"/>
      <c r="H8730" s="151"/>
      <c r="I8730" s="149"/>
      <c r="J8730" s="149"/>
      <c r="K8730" s="152"/>
      <c r="L8730" s="149"/>
      <c r="M8730" s="149"/>
      <c r="N8730" s="153"/>
      <c r="O8730" s="153"/>
      <c r="P8730" s="153"/>
    </row>
    <row r="8731" spans="1:16" x14ac:dyDescent="0.35">
      <c r="A8731" s="149"/>
      <c r="B8731" s="149"/>
      <c r="C8731" s="150"/>
      <c r="D8731" s="149"/>
      <c r="E8731" s="149"/>
      <c r="F8731" s="149"/>
      <c r="G8731" s="149"/>
      <c r="H8731" s="151"/>
      <c r="I8731" s="149"/>
      <c r="J8731" s="149"/>
      <c r="K8731" s="152"/>
      <c r="L8731" s="149"/>
      <c r="M8731" s="149"/>
      <c r="N8731" s="153"/>
      <c r="O8731" s="153"/>
      <c r="P8731" s="153"/>
    </row>
    <row r="8732" spans="1:16" x14ac:dyDescent="0.35">
      <c r="A8732" s="149"/>
      <c r="B8732" s="149"/>
      <c r="C8732" s="150"/>
      <c r="D8732" s="149"/>
      <c r="E8732" s="149"/>
      <c r="F8732" s="149"/>
      <c r="G8732" s="149"/>
      <c r="H8732" s="151"/>
      <c r="I8732" s="149"/>
      <c r="J8732" s="149"/>
      <c r="K8732" s="152"/>
      <c r="L8732" s="149"/>
      <c r="M8732" s="149"/>
      <c r="N8732" s="153"/>
      <c r="O8732" s="153"/>
      <c r="P8732" s="153"/>
    </row>
    <row r="8733" spans="1:16" x14ac:dyDescent="0.35">
      <c r="A8733" s="149"/>
      <c r="B8733" s="149"/>
      <c r="C8733" s="150"/>
      <c r="D8733" s="149"/>
      <c r="E8733" s="149"/>
      <c r="F8733" s="149"/>
      <c r="G8733" s="149"/>
      <c r="H8733" s="151"/>
      <c r="I8733" s="149"/>
      <c r="J8733" s="149"/>
      <c r="K8733" s="152"/>
      <c r="L8733" s="149"/>
      <c r="M8733" s="149"/>
      <c r="N8733" s="153"/>
      <c r="O8733" s="153"/>
      <c r="P8733" s="153"/>
    </row>
    <row r="8734" spans="1:16" x14ac:dyDescent="0.35">
      <c r="A8734" s="149"/>
      <c r="B8734" s="149"/>
      <c r="C8734" s="150"/>
      <c r="D8734" s="149"/>
      <c r="E8734" s="149"/>
      <c r="F8734" s="149"/>
      <c r="G8734" s="149"/>
      <c r="H8734" s="151"/>
      <c r="I8734" s="149"/>
      <c r="J8734" s="149"/>
      <c r="K8734" s="152"/>
      <c r="L8734" s="149"/>
      <c r="M8734" s="149"/>
      <c r="N8734" s="153"/>
      <c r="O8734" s="153"/>
      <c r="P8734" s="153"/>
    </row>
    <row r="8735" spans="1:16" x14ac:dyDescent="0.35">
      <c r="A8735" s="149"/>
      <c r="B8735" s="149"/>
      <c r="C8735" s="150"/>
      <c r="D8735" s="149"/>
      <c r="E8735" s="149"/>
      <c r="F8735" s="149"/>
      <c r="G8735" s="149"/>
      <c r="H8735" s="151"/>
      <c r="I8735" s="149"/>
      <c r="J8735" s="149"/>
      <c r="K8735" s="152"/>
      <c r="L8735" s="149"/>
      <c r="M8735" s="149"/>
      <c r="N8735" s="153"/>
      <c r="O8735" s="153"/>
      <c r="P8735" s="153"/>
    </row>
    <row r="8736" spans="1:16" x14ac:dyDescent="0.35">
      <c r="A8736" s="149"/>
      <c r="B8736" s="149"/>
      <c r="C8736" s="150"/>
      <c r="D8736" s="149"/>
      <c r="E8736" s="149"/>
      <c r="F8736" s="149"/>
      <c r="G8736" s="149"/>
      <c r="H8736" s="151"/>
      <c r="I8736" s="149"/>
      <c r="J8736" s="149"/>
      <c r="K8736" s="152"/>
      <c r="L8736" s="149"/>
      <c r="M8736" s="149"/>
      <c r="N8736" s="153"/>
      <c r="O8736" s="153"/>
      <c r="P8736" s="153"/>
    </row>
    <row r="8737" spans="1:16" x14ac:dyDescent="0.35">
      <c r="A8737" s="149"/>
      <c r="B8737" s="149"/>
      <c r="C8737" s="150"/>
      <c r="D8737" s="149"/>
      <c r="E8737" s="149"/>
      <c r="F8737" s="149"/>
      <c r="G8737" s="149"/>
      <c r="H8737" s="151"/>
      <c r="I8737" s="149"/>
      <c r="J8737" s="149"/>
      <c r="K8737" s="152"/>
      <c r="L8737" s="149"/>
      <c r="M8737" s="149"/>
      <c r="N8737" s="153"/>
      <c r="O8737" s="153"/>
      <c r="P8737" s="153"/>
    </row>
    <row r="8738" spans="1:16" x14ac:dyDescent="0.35">
      <c r="A8738" s="149"/>
      <c r="B8738" s="149"/>
      <c r="C8738" s="150"/>
      <c r="D8738" s="149"/>
      <c r="E8738" s="149"/>
      <c r="F8738" s="149"/>
      <c r="G8738" s="149"/>
      <c r="H8738" s="151"/>
      <c r="I8738" s="149"/>
      <c r="J8738" s="149"/>
      <c r="K8738" s="152"/>
      <c r="L8738" s="149"/>
      <c r="M8738" s="149"/>
      <c r="N8738" s="153"/>
      <c r="O8738" s="153"/>
      <c r="P8738" s="153"/>
    </row>
    <row r="8739" spans="1:16" x14ac:dyDescent="0.35">
      <c r="A8739" s="149"/>
      <c r="B8739" s="149"/>
      <c r="C8739" s="150"/>
      <c r="D8739" s="149"/>
      <c r="E8739" s="149"/>
      <c r="F8739" s="149"/>
      <c r="G8739" s="149"/>
      <c r="H8739" s="151"/>
      <c r="I8739" s="149"/>
      <c r="J8739" s="149"/>
      <c r="K8739" s="152"/>
      <c r="L8739" s="149"/>
      <c r="M8739" s="149"/>
      <c r="N8739" s="153"/>
      <c r="O8739" s="153"/>
      <c r="P8739" s="153"/>
    </row>
    <row r="8740" spans="1:16" x14ac:dyDescent="0.35">
      <c r="A8740" s="149"/>
      <c r="B8740" s="149"/>
      <c r="C8740" s="150"/>
      <c r="D8740" s="149"/>
      <c r="E8740" s="149"/>
      <c r="F8740" s="149"/>
      <c r="G8740" s="149"/>
      <c r="H8740" s="151"/>
      <c r="I8740" s="149"/>
      <c r="J8740" s="149"/>
      <c r="K8740" s="152"/>
      <c r="L8740" s="149"/>
      <c r="M8740" s="149"/>
      <c r="N8740" s="153"/>
      <c r="O8740" s="153"/>
      <c r="P8740" s="153"/>
    </row>
    <row r="8741" spans="1:16" x14ac:dyDescent="0.35">
      <c r="A8741" s="149"/>
      <c r="B8741" s="149"/>
      <c r="C8741" s="150"/>
      <c r="D8741" s="149"/>
      <c r="E8741" s="149"/>
      <c r="F8741" s="149"/>
      <c r="G8741" s="149"/>
      <c r="H8741" s="151"/>
      <c r="I8741" s="149"/>
      <c r="J8741" s="149"/>
      <c r="K8741" s="152"/>
      <c r="L8741" s="149"/>
      <c r="M8741" s="149"/>
      <c r="N8741" s="153"/>
      <c r="O8741" s="153"/>
      <c r="P8741" s="153"/>
    </row>
    <row r="8742" spans="1:16" x14ac:dyDescent="0.35">
      <c r="A8742" s="149"/>
      <c r="B8742" s="149"/>
      <c r="C8742" s="150"/>
      <c r="D8742" s="149"/>
      <c r="E8742" s="149"/>
      <c r="F8742" s="149"/>
      <c r="G8742" s="149"/>
      <c r="H8742" s="151"/>
      <c r="I8742" s="149"/>
      <c r="J8742" s="149"/>
      <c r="K8742" s="152"/>
      <c r="L8742" s="149"/>
      <c r="M8742" s="149"/>
      <c r="N8742" s="153"/>
      <c r="O8742" s="153"/>
      <c r="P8742" s="153"/>
    </row>
    <row r="8743" spans="1:16" x14ac:dyDescent="0.35">
      <c r="A8743" s="149"/>
      <c r="B8743" s="149"/>
      <c r="C8743" s="150"/>
      <c r="D8743" s="149"/>
      <c r="E8743" s="149"/>
      <c r="F8743" s="149"/>
      <c r="G8743" s="149"/>
      <c r="H8743" s="151"/>
      <c r="I8743" s="149"/>
      <c r="J8743" s="149"/>
      <c r="K8743" s="152"/>
      <c r="L8743" s="149"/>
      <c r="M8743" s="149"/>
      <c r="N8743" s="153"/>
      <c r="O8743" s="153"/>
      <c r="P8743" s="153"/>
    </row>
    <row r="8744" spans="1:16" x14ac:dyDescent="0.35">
      <c r="A8744" s="149"/>
      <c r="B8744" s="149"/>
      <c r="C8744" s="150"/>
      <c r="D8744" s="149"/>
      <c r="E8744" s="149"/>
      <c r="F8744" s="149"/>
      <c r="G8744" s="149"/>
      <c r="H8744" s="151"/>
      <c r="I8744" s="149"/>
      <c r="J8744" s="149"/>
      <c r="K8744" s="152"/>
      <c r="L8744" s="149"/>
      <c r="M8744" s="149"/>
      <c r="N8744" s="153"/>
      <c r="O8744" s="153"/>
      <c r="P8744" s="153"/>
    </row>
    <row r="8745" spans="1:16" x14ac:dyDescent="0.35">
      <c r="A8745" s="149"/>
      <c r="B8745" s="149"/>
      <c r="C8745" s="150"/>
      <c r="D8745" s="149"/>
      <c r="E8745" s="149"/>
      <c r="F8745" s="149"/>
      <c r="G8745" s="149"/>
      <c r="H8745" s="151"/>
      <c r="I8745" s="149"/>
      <c r="J8745" s="149"/>
      <c r="K8745" s="152"/>
      <c r="L8745" s="149"/>
      <c r="M8745" s="149"/>
      <c r="N8745" s="153"/>
      <c r="O8745" s="153"/>
      <c r="P8745" s="153"/>
    </row>
    <row r="8746" spans="1:16" x14ac:dyDescent="0.35">
      <c r="A8746" s="149"/>
      <c r="B8746" s="149"/>
      <c r="C8746" s="150"/>
      <c r="D8746" s="149"/>
      <c r="E8746" s="149"/>
      <c r="F8746" s="149"/>
      <c r="G8746" s="149"/>
      <c r="H8746" s="151"/>
      <c r="I8746" s="149"/>
      <c r="J8746" s="149"/>
      <c r="K8746" s="152"/>
      <c r="L8746" s="149"/>
      <c r="M8746" s="149"/>
      <c r="N8746" s="153"/>
      <c r="O8746" s="153"/>
      <c r="P8746" s="153"/>
    </row>
    <row r="8747" spans="1:16" x14ac:dyDescent="0.35">
      <c r="A8747" s="149"/>
      <c r="B8747" s="149"/>
      <c r="C8747" s="150"/>
      <c r="D8747" s="149"/>
      <c r="E8747" s="149"/>
      <c r="F8747" s="149"/>
      <c r="G8747" s="149"/>
      <c r="H8747" s="151"/>
      <c r="I8747" s="149"/>
      <c r="J8747" s="149"/>
      <c r="K8747" s="152"/>
      <c r="L8747" s="149"/>
      <c r="M8747" s="149"/>
      <c r="N8747" s="153"/>
      <c r="O8747" s="153"/>
      <c r="P8747" s="153"/>
    </row>
    <row r="8748" spans="1:16" x14ac:dyDescent="0.35">
      <c r="A8748" s="149"/>
      <c r="B8748" s="149"/>
      <c r="C8748" s="150"/>
      <c r="D8748" s="149"/>
      <c r="E8748" s="149"/>
      <c r="F8748" s="149"/>
      <c r="G8748" s="149"/>
      <c r="H8748" s="151"/>
      <c r="I8748" s="149"/>
      <c r="J8748" s="149"/>
      <c r="K8748" s="152"/>
      <c r="L8748" s="149"/>
      <c r="M8748" s="149"/>
      <c r="N8748" s="153"/>
      <c r="O8748" s="153"/>
      <c r="P8748" s="153"/>
    </row>
    <row r="8749" spans="1:16" x14ac:dyDescent="0.35">
      <c r="A8749" s="149"/>
      <c r="B8749" s="149"/>
      <c r="C8749" s="150"/>
      <c r="D8749" s="149"/>
      <c r="E8749" s="149"/>
      <c r="F8749" s="149"/>
      <c r="G8749" s="149"/>
      <c r="H8749" s="151"/>
      <c r="I8749" s="149"/>
      <c r="J8749" s="149"/>
      <c r="K8749" s="152"/>
      <c r="L8749" s="149"/>
      <c r="M8749" s="149"/>
      <c r="N8749" s="153"/>
      <c r="O8749" s="153"/>
      <c r="P8749" s="153"/>
    </row>
    <row r="8750" spans="1:16" x14ac:dyDescent="0.35">
      <c r="A8750" s="149"/>
      <c r="B8750" s="149"/>
      <c r="C8750" s="150"/>
      <c r="D8750" s="149"/>
      <c r="E8750" s="149"/>
      <c r="F8750" s="149"/>
      <c r="G8750" s="149"/>
      <c r="H8750" s="151"/>
      <c r="I8750" s="149"/>
      <c r="J8750" s="149"/>
      <c r="K8750" s="152"/>
      <c r="L8750" s="149"/>
      <c r="M8750" s="149"/>
      <c r="N8750" s="153"/>
      <c r="O8750" s="153"/>
      <c r="P8750" s="153"/>
    </row>
    <row r="8751" spans="1:16" x14ac:dyDescent="0.35">
      <c r="A8751" s="149"/>
      <c r="B8751" s="149"/>
      <c r="C8751" s="150"/>
      <c r="D8751" s="149"/>
      <c r="E8751" s="149"/>
      <c r="F8751" s="149"/>
      <c r="G8751" s="149"/>
      <c r="H8751" s="151"/>
      <c r="I8751" s="149"/>
      <c r="J8751" s="149"/>
      <c r="K8751" s="152"/>
      <c r="L8751" s="149"/>
      <c r="M8751" s="149"/>
      <c r="N8751" s="153"/>
      <c r="O8751" s="153"/>
      <c r="P8751" s="153"/>
    </row>
    <row r="8752" spans="1:16" x14ac:dyDescent="0.35">
      <c r="A8752" s="149"/>
      <c r="B8752" s="149"/>
      <c r="C8752" s="150"/>
      <c r="D8752" s="149"/>
      <c r="E8752" s="149"/>
      <c r="F8752" s="149"/>
      <c r="G8752" s="149"/>
      <c r="H8752" s="151"/>
      <c r="I8752" s="149"/>
      <c r="J8752" s="149"/>
      <c r="K8752" s="152"/>
      <c r="L8752" s="149"/>
      <c r="M8752" s="149"/>
      <c r="N8752" s="153"/>
      <c r="O8752" s="153"/>
      <c r="P8752" s="153"/>
    </row>
    <row r="8753" spans="1:16" x14ac:dyDescent="0.35">
      <c r="A8753" s="149"/>
      <c r="B8753" s="149"/>
      <c r="C8753" s="150"/>
      <c r="D8753" s="149"/>
      <c r="E8753" s="149"/>
      <c r="F8753" s="149"/>
      <c r="G8753" s="149"/>
      <c r="H8753" s="151"/>
      <c r="I8753" s="149"/>
      <c r="J8753" s="149"/>
      <c r="K8753" s="152"/>
      <c r="L8753" s="149"/>
      <c r="M8753" s="149"/>
      <c r="N8753" s="153"/>
      <c r="O8753" s="153"/>
      <c r="P8753" s="153"/>
    </row>
    <row r="8754" spans="1:16" x14ac:dyDescent="0.35">
      <c r="A8754" s="149"/>
      <c r="B8754" s="149"/>
      <c r="C8754" s="150"/>
      <c r="D8754" s="149"/>
      <c r="E8754" s="149"/>
      <c r="F8754" s="149"/>
      <c r="G8754" s="149"/>
      <c r="H8754" s="151"/>
      <c r="I8754" s="149"/>
      <c r="J8754" s="149"/>
      <c r="K8754" s="152"/>
      <c r="L8754" s="149"/>
      <c r="M8754" s="149"/>
      <c r="N8754" s="153"/>
      <c r="O8754" s="153"/>
      <c r="P8754" s="153"/>
    </row>
    <row r="8755" spans="1:16" x14ac:dyDescent="0.35">
      <c r="A8755" s="149"/>
      <c r="B8755" s="149"/>
      <c r="C8755" s="150"/>
      <c r="D8755" s="149"/>
      <c r="E8755" s="149"/>
      <c r="F8755" s="149"/>
      <c r="G8755" s="149"/>
      <c r="H8755" s="151"/>
      <c r="I8755" s="149"/>
      <c r="J8755" s="149"/>
      <c r="K8755" s="152"/>
      <c r="L8755" s="149"/>
      <c r="M8755" s="149"/>
      <c r="N8755" s="153"/>
      <c r="O8755" s="153"/>
      <c r="P8755" s="153"/>
    </row>
    <row r="8756" spans="1:16" x14ac:dyDescent="0.35">
      <c r="A8756" s="149"/>
      <c r="B8756" s="149"/>
      <c r="C8756" s="150"/>
      <c r="D8756" s="149"/>
      <c r="E8756" s="149"/>
      <c r="F8756" s="149"/>
      <c r="G8756" s="149"/>
      <c r="H8756" s="151"/>
      <c r="I8756" s="149"/>
      <c r="J8756" s="149"/>
      <c r="K8756" s="152"/>
      <c r="L8756" s="149"/>
      <c r="M8756" s="149"/>
      <c r="N8756" s="153"/>
      <c r="O8756" s="153"/>
      <c r="P8756" s="153"/>
    </row>
    <row r="8757" spans="1:16" x14ac:dyDescent="0.35">
      <c r="A8757" s="149"/>
      <c r="B8757" s="149"/>
      <c r="C8757" s="150"/>
      <c r="D8757" s="149"/>
      <c r="E8757" s="149"/>
      <c r="F8757" s="149"/>
      <c r="G8757" s="149"/>
      <c r="H8757" s="151"/>
      <c r="I8757" s="149"/>
      <c r="J8757" s="149"/>
      <c r="K8757" s="152"/>
      <c r="L8757" s="149"/>
      <c r="M8757" s="149"/>
      <c r="N8757" s="153"/>
      <c r="O8757" s="153"/>
      <c r="P8757" s="153"/>
    </row>
    <row r="8758" spans="1:16" x14ac:dyDescent="0.35">
      <c r="A8758" s="149"/>
      <c r="B8758" s="149"/>
      <c r="C8758" s="150"/>
      <c r="D8758" s="149"/>
      <c r="E8758" s="149"/>
      <c r="F8758" s="149"/>
      <c r="G8758" s="149"/>
      <c r="H8758" s="151"/>
      <c r="I8758" s="149"/>
      <c r="J8758" s="149"/>
      <c r="K8758" s="152"/>
      <c r="L8758" s="149"/>
      <c r="M8758" s="149"/>
      <c r="N8758" s="153"/>
      <c r="O8758" s="153"/>
      <c r="P8758" s="153"/>
    </row>
    <row r="8759" spans="1:16" x14ac:dyDescent="0.35">
      <c r="A8759" s="149"/>
      <c r="B8759" s="149"/>
      <c r="C8759" s="150"/>
      <c r="D8759" s="149"/>
      <c r="E8759" s="149"/>
      <c r="F8759" s="149"/>
      <c r="G8759" s="149"/>
      <c r="H8759" s="151"/>
      <c r="I8759" s="149"/>
      <c r="J8759" s="149"/>
      <c r="K8759" s="152"/>
      <c r="L8759" s="149"/>
      <c r="M8759" s="149"/>
      <c r="N8759" s="153"/>
      <c r="O8759" s="153"/>
      <c r="P8759" s="153"/>
    </row>
    <row r="8760" spans="1:16" x14ac:dyDescent="0.35">
      <c r="A8760" s="149"/>
      <c r="B8760" s="149"/>
      <c r="C8760" s="150"/>
      <c r="D8760" s="149"/>
      <c r="E8760" s="149"/>
      <c r="F8760" s="149"/>
      <c r="G8760" s="149"/>
      <c r="H8760" s="151"/>
      <c r="I8760" s="149"/>
      <c r="J8760" s="149"/>
      <c r="K8760" s="152"/>
      <c r="L8760" s="149"/>
      <c r="M8760" s="149"/>
      <c r="N8760" s="153"/>
      <c r="O8760" s="153"/>
      <c r="P8760" s="153"/>
    </row>
    <row r="8761" spans="1:16" x14ac:dyDescent="0.35">
      <c r="A8761" s="149"/>
      <c r="B8761" s="149"/>
      <c r="C8761" s="150"/>
      <c r="D8761" s="149"/>
      <c r="E8761" s="149"/>
      <c r="F8761" s="149"/>
      <c r="G8761" s="149"/>
      <c r="H8761" s="151"/>
      <c r="I8761" s="149"/>
      <c r="J8761" s="149"/>
      <c r="K8761" s="152"/>
      <c r="L8761" s="149"/>
      <c r="M8761" s="149"/>
      <c r="N8761" s="153"/>
      <c r="O8761" s="153"/>
      <c r="P8761" s="153"/>
    </row>
    <row r="8762" spans="1:16" x14ac:dyDescent="0.35">
      <c r="A8762" s="149"/>
      <c r="B8762" s="149"/>
      <c r="C8762" s="150"/>
      <c r="D8762" s="149"/>
      <c r="E8762" s="149"/>
      <c r="F8762" s="149"/>
      <c r="G8762" s="149"/>
      <c r="H8762" s="151"/>
      <c r="I8762" s="149"/>
      <c r="J8762" s="149"/>
      <c r="K8762" s="152"/>
      <c r="L8762" s="149"/>
      <c r="M8762" s="149"/>
      <c r="N8762" s="153"/>
      <c r="O8762" s="153"/>
      <c r="P8762" s="153"/>
    </row>
    <row r="8763" spans="1:16" x14ac:dyDescent="0.35">
      <c r="A8763" s="149"/>
      <c r="B8763" s="149"/>
      <c r="C8763" s="150"/>
      <c r="D8763" s="149"/>
      <c r="E8763" s="149"/>
      <c r="F8763" s="149"/>
      <c r="G8763" s="149"/>
      <c r="H8763" s="151"/>
      <c r="I8763" s="149"/>
      <c r="J8763" s="149"/>
      <c r="K8763" s="152"/>
      <c r="L8763" s="149"/>
      <c r="M8763" s="149"/>
      <c r="N8763" s="153"/>
      <c r="O8763" s="153"/>
      <c r="P8763" s="153"/>
    </row>
    <row r="8764" spans="1:16" x14ac:dyDescent="0.35">
      <c r="A8764" s="149"/>
      <c r="B8764" s="149"/>
      <c r="C8764" s="150"/>
      <c r="D8764" s="149"/>
      <c r="E8764" s="149"/>
      <c r="F8764" s="149"/>
      <c r="G8764" s="149"/>
      <c r="H8764" s="151"/>
      <c r="I8764" s="149"/>
      <c r="J8764" s="149"/>
      <c r="K8764" s="152"/>
      <c r="L8764" s="149"/>
      <c r="M8764" s="149"/>
      <c r="N8764" s="153"/>
      <c r="O8764" s="153"/>
      <c r="P8764" s="153"/>
    </row>
    <row r="8765" spans="1:16" x14ac:dyDescent="0.35">
      <c r="A8765" s="149"/>
      <c r="B8765" s="149"/>
      <c r="C8765" s="150"/>
      <c r="D8765" s="149"/>
      <c r="E8765" s="149"/>
      <c r="F8765" s="149"/>
      <c r="G8765" s="149"/>
      <c r="H8765" s="151"/>
      <c r="I8765" s="149"/>
      <c r="J8765" s="149"/>
      <c r="K8765" s="152"/>
      <c r="L8765" s="149"/>
      <c r="M8765" s="149"/>
      <c r="N8765" s="153"/>
      <c r="O8765" s="153"/>
      <c r="P8765" s="153"/>
    </row>
    <row r="8766" spans="1:16" x14ac:dyDescent="0.35">
      <c r="A8766" s="149"/>
      <c r="B8766" s="149"/>
      <c r="C8766" s="150"/>
      <c r="D8766" s="149"/>
      <c r="E8766" s="149"/>
      <c r="F8766" s="149"/>
      <c r="G8766" s="149"/>
      <c r="H8766" s="151"/>
      <c r="I8766" s="149"/>
      <c r="J8766" s="149"/>
      <c r="K8766" s="152"/>
      <c r="L8766" s="149"/>
      <c r="M8766" s="149"/>
      <c r="N8766" s="153"/>
      <c r="O8766" s="153"/>
      <c r="P8766" s="153"/>
    </row>
    <row r="8767" spans="1:16" x14ac:dyDescent="0.35">
      <c r="A8767" s="149"/>
      <c r="B8767" s="149"/>
      <c r="C8767" s="150"/>
      <c r="D8767" s="149"/>
      <c r="E8767" s="149"/>
      <c r="F8767" s="149"/>
      <c r="G8767" s="149"/>
      <c r="H8767" s="151"/>
      <c r="I8767" s="149"/>
      <c r="J8767" s="149"/>
      <c r="K8767" s="152"/>
      <c r="L8767" s="149"/>
      <c r="M8767" s="149"/>
      <c r="N8767" s="153"/>
      <c r="O8767" s="153"/>
      <c r="P8767" s="153"/>
    </row>
    <row r="8768" spans="1:16" x14ac:dyDescent="0.35">
      <c r="A8768" s="149"/>
      <c r="B8768" s="149"/>
      <c r="C8768" s="150"/>
      <c r="D8768" s="149"/>
      <c r="E8768" s="149"/>
      <c r="F8768" s="149"/>
      <c r="G8768" s="149"/>
      <c r="H8768" s="151"/>
      <c r="I8768" s="149"/>
      <c r="J8768" s="149"/>
      <c r="K8768" s="152"/>
      <c r="L8768" s="149"/>
      <c r="M8768" s="149"/>
      <c r="N8768" s="153"/>
      <c r="O8768" s="153"/>
      <c r="P8768" s="153"/>
    </row>
    <row r="8769" spans="1:16" x14ac:dyDescent="0.35">
      <c r="A8769" s="149"/>
      <c r="B8769" s="149"/>
      <c r="C8769" s="150"/>
      <c r="D8769" s="149"/>
      <c r="E8769" s="149"/>
      <c r="F8769" s="149"/>
      <c r="G8769" s="149"/>
      <c r="H8769" s="151"/>
      <c r="I8769" s="149"/>
      <c r="J8769" s="149"/>
      <c r="K8769" s="152"/>
      <c r="L8769" s="149"/>
      <c r="M8769" s="149"/>
      <c r="N8769" s="153"/>
      <c r="O8769" s="153"/>
      <c r="P8769" s="153"/>
    </row>
    <row r="8770" spans="1:16" x14ac:dyDescent="0.35">
      <c r="A8770" s="149"/>
      <c r="B8770" s="149"/>
      <c r="C8770" s="150"/>
      <c r="D8770" s="149"/>
      <c r="E8770" s="149"/>
      <c r="F8770" s="149"/>
      <c r="G8770" s="149"/>
      <c r="H8770" s="151"/>
      <c r="I8770" s="149"/>
      <c r="J8770" s="149"/>
      <c r="K8770" s="152"/>
      <c r="L8770" s="149"/>
      <c r="M8770" s="149"/>
      <c r="N8770" s="153"/>
      <c r="O8770" s="153"/>
      <c r="P8770" s="153"/>
    </row>
    <row r="8771" spans="1:16" x14ac:dyDescent="0.35">
      <c r="A8771" s="149"/>
      <c r="B8771" s="149"/>
      <c r="C8771" s="150"/>
      <c r="D8771" s="149"/>
      <c r="E8771" s="149"/>
      <c r="F8771" s="149"/>
      <c r="G8771" s="149"/>
      <c r="H8771" s="151"/>
      <c r="I8771" s="149"/>
      <c r="J8771" s="149"/>
      <c r="K8771" s="152"/>
      <c r="L8771" s="149"/>
      <c r="M8771" s="149"/>
      <c r="N8771" s="153"/>
      <c r="O8771" s="153"/>
      <c r="P8771" s="153"/>
    </row>
    <row r="8772" spans="1:16" x14ac:dyDescent="0.35">
      <c r="A8772" s="149"/>
      <c r="B8772" s="149"/>
      <c r="C8772" s="150"/>
      <c r="D8772" s="149"/>
      <c r="E8772" s="149"/>
      <c r="F8772" s="149"/>
      <c r="G8772" s="149"/>
      <c r="H8772" s="151"/>
      <c r="I8772" s="149"/>
      <c r="J8772" s="149"/>
      <c r="K8772" s="152"/>
      <c r="L8772" s="149"/>
      <c r="M8772" s="149"/>
      <c r="N8772" s="153"/>
      <c r="O8772" s="153"/>
      <c r="P8772" s="153"/>
    </row>
    <row r="8773" spans="1:16" x14ac:dyDescent="0.35">
      <c r="A8773" s="149"/>
      <c r="B8773" s="149"/>
      <c r="C8773" s="150"/>
      <c r="D8773" s="149"/>
      <c r="E8773" s="149"/>
      <c r="F8773" s="149"/>
      <c r="G8773" s="149"/>
      <c r="H8773" s="151"/>
      <c r="I8773" s="149"/>
      <c r="J8773" s="149"/>
      <c r="K8773" s="152"/>
      <c r="L8773" s="149"/>
      <c r="M8773" s="149"/>
      <c r="N8773" s="153"/>
      <c r="O8773" s="153"/>
      <c r="P8773" s="153"/>
    </row>
    <row r="8774" spans="1:16" x14ac:dyDescent="0.35">
      <c r="A8774" s="149"/>
      <c r="B8774" s="149"/>
      <c r="C8774" s="150"/>
      <c r="D8774" s="149"/>
      <c r="E8774" s="149"/>
      <c r="F8774" s="149"/>
      <c r="G8774" s="149"/>
      <c r="H8774" s="151"/>
      <c r="I8774" s="149"/>
      <c r="J8774" s="149"/>
      <c r="K8774" s="152"/>
      <c r="L8774" s="149"/>
      <c r="M8774" s="149"/>
      <c r="N8774" s="153"/>
      <c r="O8774" s="153"/>
      <c r="P8774" s="153"/>
    </row>
    <row r="8775" spans="1:16" x14ac:dyDescent="0.35">
      <c r="A8775" s="149"/>
      <c r="B8775" s="149"/>
      <c r="C8775" s="150"/>
      <c r="D8775" s="149"/>
      <c r="E8775" s="149"/>
      <c r="F8775" s="149"/>
      <c r="G8775" s="149"/>
      <c r="H8775" s="151"/>
      <c r="I8775" s="149"/>
      <c r="J8775" s="149"/>
      <c r="K8775" s="152"/>
      <c r="L8775" s="149"/>
      <c r="M8775" s="149"/>
      <c r="N8775" s="153"/>
      <c r="O8775" s="153"/>
      <c r="P8775" s="153"/>
    </row>
    <row r="8776" spans="1:16" x14ac:dyDescent="0.35">
      <c r="A8776" s="149"/>
      <c r="B8776" s="149"/>
      <c r="C8776" s="150"/>
      <c r="D8776" s="149"/>
      <c r="E8776" s="149"/>
      <c r="F8776" s="149"/>
      <c r="G8776" s="149"/>
      <c r="H8776" s="151"/>
      <c r="I8776" s="149"/>
      <c r="J8776" s="149"/>
      <c r="K8776" s="152"/>
      <c r="L8776" s="149"/>
      <c r="M8776" s="149"/>
      <c r="N8776" s="153"/>
      <c r="O8776" s="153"/>
      <c r="P8776" s="153"/>
    </row>
    <row r="8777" spans="1:16" x14ac:dyDescent="0.35">
      <c r="A8777" s="149"/>
      <c r="B8777" s="149"/>
      <c r="C8777" s="150"/>
      <c r="D8777" s="149"/>
      <c r="E8777" s="149"/>
      <c r="F8777" s="149"/>
      <c r="G8777" s="149"/>
      <c r="H8777" s="151"/>
      <c r="I8777" s="149"/>
      <c r="J8777" s="149"/>
      <c r="K8777" s="152"/>
      <c r="L8777" s="149"/>
      <c r="M8777" s="149"/>
      <c r="N8777" s="153"/>
      <c r="O8777" s="153"/>
      <c r="P8777" s="153"/>
    </row>
    <row r="8778" spans="1:16" x14ac:dyDescent="0.35">
      <c r="A8778" s="149"/>
      <c r="B8778" s="149"/>
      <c r="C8778" s="150"/>
      <c r="D8778" s="149"/>
      <c r="E8778" s="149"/>
      <c r="F8778" s="149"/>
      <c r="G8778" s="149"/>
      <c r="H8778" s="151"/>
      <c r="I8778" s="149"/>
      <c r="J8778" s="149"/>
      <c r="K8778" s="152"/>
      <c r="L8778" s="149"/>
      <c r="M8778" s="149"/>
      <c r="N8778" s="153"/>
      <c r="O8778" s="153"/>
      <c r="P8778" s="153"/>
    </row>
    <row r="8779" spans="1:16" x14ac:dyDescent="0.35">
      <c r="A8779" s="149"/>
      <c r="B8779" s="149"/>
      <c r="C8779" s="150"/>
      <c r="D8779" s="149"/>
      <c r="E8779" s="149"/>
      <c r="F8779" s="149"/>
      <c r="G8779" s="149"/>
      <c r="H8779" s="151"/>
      <c r="I8779" s="149"/>
      <c r="J8779" s="149"/>
      <c r="K8779" s="152"/>
      <c r="L8779" s="149"/>
      <c r="M8779" s="149"/>
      <c r="N8779" s="153"/>
      <c r="O8779" s="153"/>
      <c r="P8779" s="153"/>
    </row>
    <row r="8780" spans="1:16" x14ac:dyDescent="0.35">
      <c r="A8780" s="149"/>
      <c r="B8780" s="149"/>
      <c r="C8780" s="150"/>
      <c r="D8780" s="149"/>
      <c r="E8780" s="149"/>
      <c r="F8780" s="149"/>
      <c r="G8780" s="149"/>
      <c r="H8780" s="151"/>
      <c r="I8780" s="149"/>
      <c r="J8780" s="149"/>
      <c r="K8780" s="152"/>
      <c r="L8780" s="149"/>
      <c r="M8780" s="149"/>
      <c r="N8780" s="153"/>
      <c r="O8780" s="153"/>
      <c r="P8780" s="153"/>
    </row>
    <row r="8781" spans="1:16" x14ac:dyDescent="0.35">
      <c r="A8781" s="149"/>
      <c r="B8781" s="149"/>
      <c r="C8781" s="150"/>
      <c r="D8781" s="149"/>
      <c r="E8781" s="149"/>
      <c r="F8781" s="149"/>
      <c r="G8781" s="149"/>
      <c r="H8781" s="151"/>
      <c r="I8781" s="149"/>
      <c r="J8781" s="149"/>
      <c r="K8781" s="152"/>
      <c r="L8781" s="149"/>
      <c r="M8781" s="149"/>
      <c r="N8781" s="153"/>
      <c r="O8781" s="153"/>
      <c r="P8781" s="153"/>
    </row>
    <row r="8782" spans="1:16" x14ac:dyDescent="0.35">
      <c r="A8782" s="149"/>
      <c r="B8782" s="149"/>
      <c r="C8782" s="150"/>
      <c r="D8782" s="149"/>
      <c r="E8782" s="149"/>
      <c r="F8782" s="149"/>
      <c r="G8782" s="149"/>
      <c r="H8782" s="151"/>
      <c r="I8782" s="149"/>
      <c r="J8782" s="149"/>
      <c r="K8782" s="152"/>
      <c r="L8782" s="149"/>
      <c r="M8782" s="149"/>
      <c r="N8782" s="153"/>
      <c r="O8782" s="153"/>
      <c r="P8782" s="153"/>
    </row>
    <row r="8783" spans="1:16" x14ac:dyDescent="0.35">
      <c r="A8783" s="149"/>
      <c r="B8783" s="149"/>
      <c r="C8783" s="150"/>
      <c r="D8783" s="149"/>
      <c r="E8783" s="149"/>
      <c r="F8783" s="149"/>
      <c r="G8783" s="149"/>
      <c r="H8783" s="151"/>
      <c r="I8783" s="149"/>
      <c r="J8783" s="149"/>
      <c r="K8783" s="152"/>
      <c r="L8783" s="149"/>
      <c r="M8783" s="149"/>
      <c r="N8783" s="153"/>
      <c r="O8783" s="153"/>
      <c r="P8783" s="153"/>
    </row>
    <row r="8784" spans="1:16" x14ac:dyDescent="0.35">
      <c r="A8784" s="149"/>
      <c r="B8784" s="149"/>
      <c r="C8784" s="150"/>
      <c r="D8784" s="149"/>
      <c r="E8784" s="149"/>
      <c r="F8784" s="149"/>
      <c r="G8784" s="149"/>
      <c r="H8784" s="151"/>
      <c r="I8784" s="149"/>
      <c r="J8784" s="149"/>
      <c r="K8784" s="152"/>
      <c r="L8784" s="149"/>
      <c r="M8784" s="149"/>
      <c r="N8784" s="153"/>
      <c r="O8784" s="153"/>
      <c r="P8784" s="153"/>
    </row>
    <row r="8785" spans="1:16" x14ac:dyDescent="0.35">
      <c r="A8785" s="149"/>
      <c r="B8785" s="149"/>
      <c r="C8785" s="150"/>
      <c r="D8785" s="149"/>
      <c r="E8785" s="149"/>
      <c r="F8785" s="149"/>
      <c r="G8785" s="149"/>
      <c r="H8785" s="151"/>
      <c r="I8785" s="149"/>
      <c r="J8785" s="149"/>
      <c r="K8785" s="152"/>
      <c r="L8785" s="149"/>
      <c r="M8785" s="149"/>
      <c r="N8785" s="153"/>
      <c r="O8785" s="153"/>
      <c r="P8785" s="153"/>
    </row>
    <row r="8786" spans="1:16" x14ac:dyDescent="0.35">
      <c r="A8786" s="149"/>
      <c r="B8786" s="149"/>
      <c r="C8786" s="150"/>
      <c r="D8786" s="149"/>
      <c r="E8786" s="149"/>
      <c r="F8786" s="149"/>
      <c r="G8786" s="149"/>
      <c r="H8786" s="151"/>
      <c r="I8786" s="149"/>
      <c r="J8786" s="149"/>
      <c r="K8786" s="152"/>
      <c r="L8786" s="149"/>
      <c r="M8786" s="149"/>
      <c r="N8786" s="153"/>
      <c r="O8786" s="153"/>
      <c r="P8786" s="153"/>
    </row>
    <row r="8787" spans="1:16" x14ac:dyDescent="0.35">
      <c r="A8787" s="149"/>
      <c r="B8787" s="149"/>
      <c r="C8787" s="150"/>
      <c r="D8787" s="149"/>
      <c r="E8787" s="149"/>
      <c r="F8787" s="149"/>
      <c r="G8787" s="149"/>
      <c r="H8787" s="151"/>
      <c r="I8787" s="149"/>
      <c r="J8787" s="149"/>
      <c r="K8787" s="152"/>
      <c r="L8787" s="149"/>
      <c r="M8787" s="149"/>
      <c r="N8787" s="153"/>
      <c r="O8787" s="153"/>
      <c r="P8787" s="153"/>
    </row>
    <row r="8788" spans="1:16" x14ac:dyDescent="0.35">
      <c r="A8788" s="149"/>
      <c r="B8788" s="149"/>
      <c r="C8788" s="150"/>
      <c r="D8788" s="149"/>
      <c r="E8788" s="149"/>
      <c r="F8788" s="149"/>
      <c r="G8788" s="149"/>
      <c r="H8788" s="151"/>
      <c r="I8788" s="149"/>
      <c r="J8788" s="149"/>
      <c r="K8788" s="152"/>
      <c r="L8788" s="149"/>
      <c r="M8788" s="149"/>
      <c r="N8788" s="153"/>
      <c r="O8788" s="153"/>
      <c r="P8788" s="153"/>
    </row>
    <row r="8789" spans="1:16" x14ac:dyDescent="0.35">
      <c r="A8789" s="149"/>
      <c r="B8789" s="149"/>
      <c r="C8789" s="150"/>
      <c r="D8789" s="149"/>
      <c r="E8789" s="149"/>
      <c r="F8789" s="149"/>
      <c r="G8789" s="149"/>
      <c r="H8789" s="151"/>
      <c r="I8789" s="149"/>
      <c r="J8789" s="149"/>
      <c r="K8789" s="152"/>
      <c r="L8789" s="149"/>
      <c r="M8789" s="149"/>
      <c r="N8789" s="153"/>
      <c r="O8789" s="153"/>
      <c r="P8789" s="153"/>
    </row>
    <row r="8790" spans="1:16" x14ac:dyDescent="0.35">
      <c r="A8790" s="149"/>
      <c r="B8790" s="149"/>
      <c r="C8790" s="150"/>
      <c r="D8790" s="149"/>
      <c r="E8790" s="149"/>
      <c r="F8790" s="149"/>
      <c r="G8790" s="149"/>
      <c r="H8790" s="151"/>
      <c r="I8790" s="149"/>
      <c r="J8790" s="149"/>
      <c r="K8790" s="152"/>
      <c r="L8790" s="149"/>
      <c r="M8790" s="149"/>
      <c r="N8790" s="153"/>
      <c r="O8790" s="153"/>
      <c r="P8790" s="153"/>
    </row>
    <row r="8791" spans="1:16" x14ac:dyDescent="0.35">
      <c r="A8791" s="149"/>
      <c r="B8791" s="149"/>
      <c r="C8791" s="150"/>
      <c r="D8791" s="149"/>
      <c r="E8791" s="149"/>
      <c r="F8791" s="149"/>
      <c r="G8791" s="149"/>
      <c r="H8791" s="151"/>
      <c r="I8791" s="149"/>
      <c r="J8791" s="149"/>
      <c r="K8791" s="152"/>
      <c r="L8791" s="149"/>
      <c r="M8791" s="149"/>
      <c r="N8791" s="153"/>
      <c r="O8791" s="153"/>
      <c r="P8791" s="153"/>
    </row>
    <row r="8792" spans="1:16" x14ac:dyDescent="0.35">
      <c r="A8792" s="149"/>
      <c r="B8792" s="149"/>
      <c r="C8792" s="150"/>
      <c r="D8792" s="149"/>
      <c r="E8792" s="149"/>
      <c r="F8792" s="149"/>
      <c r="G8792" s="149"/>
      <c r="H8792" s="151"/>
      <c r="I8792" s="149"/>
      <c r="J8792" s="149"/>
      <c r="K8792" s="152"/>
      <c r="L8792" s="149"/>
      <c r="M8792" s="149"/>
      <c r="N8792" s="153"/>
      <c r="O8792" s="153"/>
      <c r="P8792" s="153"/>
    </row>
    <row r="8793" spans="1:16" x14ac:dyDescent="0.35">
      <c r="A8793" s="149"/>
      <c r="B8793" s="149"/>
      <c r="C8793" s="150"/>
      <c r="D8793" s="149"/>
      <c r="E8793" s="149"/>
      <c r="F8793" s="149"/>
      <c r="G8793" s="149"/>
      <c r="H8793" s="151"/>
      <c r="I8793" s="149"/>
      <c r="J8793" s="149"/>
      <c r="K8793" s="152"/>
      <c r="L8793" s="149"/>
      <c r="M8793" s="149"/>
      <c r="N8793" s="153"/>
      <c r="O8793" s="153"/>
      <c r="P8793" s="153"/>
    </row>
    <row r="8794" spans="1:16" x14ac:dyDescent="0.35">
      <c r="A8794" s="149"/>
      <c r="B8794" s="149"/>
      <c r="C8794" s="150"/>
      <c r="D8794" s="149"/>
      <c r="E8794" s="149"/>
      <c r="F8794" s="149"/>
      <c r="G8794" s="149"/>
      <c r="H8794" s="151"/>
      <c r="I8794" s="149"/>
      <c r="J8794" s="149"/>
      <c r="K8794" s="152"/>
      <c r="L8794" s="149"/>
      <c r="M8794" s="149"/>
      <c r="N8794" s="153"/>
      <c r="O8794" s="153"/>
      <c r="P8794" s="153"/>
    </row>
    <row r="8795" spans="1:16" x14ac:dyDescent="0.35">
      <c r="A8795" s="149"/>
      <c r="B8795" s="149"/>
      <c r="C8795" s="150"/>
      <c r="D8795" s="149"/>
      <c r="E8795" s="149"/>
      <c r="F8795" s="149"/>
      <c r="G8795" s="149"/>
      <c r="H8795" s="151"/>
      <c r="I8795" s="149"/>
      <c r="J8795" s="149"/>
      <c r="K8795" s="152"/>
      <c r="L8795" s="149"/>
      <c r="M8795" s="149"/>
      <c r="N8795" s="153"/>
      <c r="O8795" s="153"/>
      <c r="P8795" s="153"/>
    </row>
    <row r="8796" spans="1:16" x14ac:dyDescent="0.35">
      <c r="A8796" s="149"/>
      <c r="B8796" s="149"/>
      <c r="C8796" s="150"/>
      <c r="D8796" s="149"/>
      <c r="E8796" s="149"/>
      <c r="F8796" s="149"/>
      <c r="G8796" s="149"/>
      <c r="H8796" s="151"/>
      <c r="I8796" s="149"/>
      <c r="J8796" s="149"/>
      <c r="K8796" s="152"/>
      <c r="L8796" s="149"/>
      <c r="M8796" s="149"/>
      <c r="N8796" s="153"/>
      <c r="O8796" s="153"/>
      <c r="P8796" s="153"/>
    </row>
    <row r="8797" spans="1:16" x14ac:dyDescent="0.35">
      <c r="A8797" s="149"/>
      <c r="B8797" s="149"/>
      <c r="C8797" s="150"/>
      <c r="D8797" s="149"/>
      <c r="E8797" s="149"/>
      <c r="F8797" s="149"/>
      <c r="G8797" s="149"/>
      <c r="H8797" s="151"/>
      <c r="I8797" s="149"/>
      <c r="J8797" s="149"/>
      <c r="K8797" s="152"/>
      <c r="L8797" s="149"/>
      <c r="M8797" s="149"/>
      <c r="N8797" s="153"/>
      <c r="O8797" s="153"/>
      <c r="P8797" s="153"/>
    </row>
    <row r="8798" spans="1:16" x14ac:dyDescent="0.35">
      <c r="A8798" s="149"/>
      <c r="B8798" s="149"/>
      <c r="C8798" s="150"/>
      <c r="D8798" s="149"/>
      <c r="E8798" s="149"/>
      <c r="F8798" s="149"/>
      <c r="G8798" s="149"/>
      <c r="H8798" s="151"/>
      <c r="I8798" s="149"/>
      <c r="J8798" s="149"/>
      <c r="K8798" s="152"/>
      <c r="L8798" s="149"/>
      <c r="M8798" s="149"/>
      <c r="N8798" s="153"/>
      <c r="O8798" s="153"/>
      <c r="P8798" s="153"/>
    </row>
    <row r="8799" spans="1:16" x14ac:dyDescent="0.35">
      <c r="A8799" s="149"/>
      <c r="B8799" s="149"/>
      <c r="C8799" s="150"/>
      <c r="D8799" s="149"/>
      <c r="E8799" s="149"/>
      <c r="F8799" s="149"/>
      <c r="G8799" s="149"/>
      <c r="H8799" s="151"/>
      <c r="I8799" s="149"/>
      <c r="J8799" s="149"/>
      <c r="K8799" s="152"/>
      <c r="L8799" s="149"/>
      <c r="M8799" s="149"/>
      <c r="N8799" s="153"/>
      <c r="O8799" s="153"/>
      <c r="P8799" s="153"/>
    </row>
    <row r="8800" spans="1:16" x14ac:dyDescent="0.35">
      <c r="A8800" s="149"/>
      <c r="B8800" s="149"/>
      <c r="C8800" s="150"/>
      <c r="D8800" s="149"/>
      <c r="E8800" s="149"/>
      <c r="F8800" s="149"/>
      <c r="G8800" s="149"/>
      <c r="H8800" s="151"/>
      <c r="I8800" s="149"/>
      <c r="J8800" s="149"/>
      <c r="K8800" s="152"/>
      <c r="L8800" s="149"/>
      <c r="M8800" s="149"/>
      <c r="N8800" s="153"/>
      <c r="O8800" s="153"/>
      <c r="P8800" s="153"/>
    </row>
    <row r="8801" spans="1:16" x14ac:dyDescent="0.35">
      <c r="A8801" s="149"/>
      <c r="B8801" s="149"/>
      <c r="C8801" s="150"/>
      <c r="D8801" s="149"/>
      <c r="E8801" s="149"/>
      <c r="F8801" s="149"/>
      <c r="G8801" s="149"/>
      <c r="H8801" s="151"/>
      <c r="I8801" s="149"/>
      <c r="J8801" s="149"/>
      <c r="K8801" s="152"/>
      <c r="L8801" s="149"/>
      <c r="M8801" s="149"/>
      <c r="N8801" s="153"/>
      <c r="O8801" s="153"/>
      <c r="P8801" s="153"/>
    </row>
    <row r="8802" spans="1:16" x14ac:dyDescent="0.35">
      <c r="A8802" s="149"/>
      <c r="B8802" s="149"/>
      <c r="C8802" s="150"/>
      <c r="D8802" s="149"/>
      <c r="E8802" s="149"/>
      <c r="F8802" s="149"/>
      <c r="G8802" s="149"/>
      <c r="H8802" s="151"/>
      <c r="I8802" s="149"/>
      <c r="J8802" s="149"/>
      <c r="K8802" s="152"/>
      <c r="L8802" s="149"/>
      <c r="M8802" s="149"/>
      <c r="N8802" s="153"/>
      <c r="O8802" s="153"/>
      <c r="P8802" s="153"/>
    </row>
    <row r="8803" spans="1:16" x14ac:dyDescent="0.35">
      <c r="A8803" s="149"/>
      <c r="B8803" s="149"/>
      <c r="C8803" s="150"/>
      <c r="D8803" s="149"/>
      <c r="E8803" s="149"/>
      <c r="F8803" s="149"/>
      <c r="G8803" s="149"/>
      <c r="H8803" s="151"/>
      <c r="I8803" s="149"/>
      <c r="J8803" s="149"/>
      <c r="K8803" s="152"/>
      <c r="L8803" s="149"/>
      <c r="M8803" s="149"/>
      <c r="N8803" s="153"/>
      <c r="O8803" s="153"/>
      <c r="P8803" s="153"/>
    </row>
    <row r="8804" spans="1:16" x14ac:dyDescent="0.35">
      <c r="A8804" s="149"/>
      <c r="B8804" s="149"/>
      <c r="C8804" s="150"/>
      <c r="D8804" s="149"/>
      <c r="E8804" s="149"/>
      <c r="F8804" s="149"/>
      <c r="G8804" s="149"/>
      <c r="H8804" s="151"/>
      <c r="I8804" s="149"/>
      <c r="J8804" s="149"/>
      <c r="K8804" s="152"/>
      <c r="L8804" s="149"/>
      <c r="M8804" s="149"/>
      <c r="N8804" s="153"/>
      <c r="O8804" s="153"/>
      <c r="P8804" s="153"/>
    </row>
    <row r="8805" spans="1:16" x14ac:dyDescent="0.35">
      <c r="A8805" s="149"/>
      <c r="B8805" s="149"/>
      <c r="C8805" s="150"/>
      <c r="D8805" s="149"/>
      <c r="E8805" s="149"/>
      <c r="F8805" s="149"/>
      <c r="G8805" s="149"/>
      <c r="H8805" s="151"/>
      <c r="I8805" s="149"/>
      <c r="J8805" s="149"/>
      <c r="K8805" s="152"/>
      <c r="L8805" s="149"/>
      <c r="M8805" s="149"/>
      <c r="N8805" s="153"/>
      <c r="O8805" s="153"/>
      <c r="P8805" s="153"/>
    </row>
    <row r="8806" spans="1:16" x14ac:dyDescent="0.35">
      <c r="A8806" s="149"/>
      <c r="B8806" s="149"/>
      <c r="C8806" s="150"/>
      <c r="D8806" s="149"/>
      <c r="E8806" s="149"/>
      <c r="F8806" s="149"/>
      <c r="G8806" s="149"/>
      <c r="H8806" s="151"/>
      <c r="I8806" s="149"/>
      <c r="J8806" s="149"/>
      <c r="K8806" s="152"/>
      <c r="L8806" s="149"/>
      <c r="M8806" s="149"/>
      <c r="N8806" s="153"/>
      <c r="O8806" s="153"/>
      <c r="P8806" s="153"/>
    </row>
    <row r="8807" spans="1:16" x14ac:dyDescent="0.35">
      <c r="A8807" s="149"/>
      <c r="B8807" s="149"/>
      <c r="C8807" s="150"/>
      <c r="D8807" s="149"/>
      <c r="E8807" s="149"/>
      <c r="F8807" s="149"/>
      <c r="G8807" s="149"/>
      <c r="H8807" s="151"/>
      <c r="I8807" s="149"/>
      <c r="J8807" s="149"/>
      <c r="K8807" s="152"/>
      <c r="L8807" s="149"/>
      <c r="M8807" s="149"/>
      <c r="N8807" s="153"/>
      <c r="O8807" s="153"/>
      <c r="P8807" s="153"/>
    </row>
    <row r="8808" spans="1:16" x14ac:dyDescent="0.35">
      <c r="A8808" s="149"/>
      <c r="B8808" s="149"/>
      <c r="C8808" s="150"/>
      <c r="D8808" s="149"/>
      <c r="E8808" s="149"/>
      <c r="F8808" s="149"/>
      <c r="G8808" s="149"/>
      <c r="H8808" s="151"/>
      <c r="I8808" s="149"/>
      <c r="J8808" s="149"/>
      <c r="K8808" s="152"/>
      <c r="L8808" s="149"/>
      <c r="M8808" s="149"/>
      <c r="N8808" s="153"/>
      <c r="O8808" s="153"/>
      <c r="P8808" s="153"/>
    </row>
    <row r="8809" spans="1:16" x14ac:dyDescent="0.35">
      <c r="A8809" s="149"/>
      <c r="B8809" s="149"/>
      <c r="C8809" s="150"/>
      <c r="D8809" s="149"/>
      <c r="E8809" s="149"/>
      <c r="F8809" s="149"/>
      <c r="G8809" s="149"/>
      <c r="H8809" s="151"/>
      <c r="I8809" s="149"/>
      <c r="J8809" s="149"/>
      <c r="K8809" s="152"/>
      <c r="L8809" s="149"/>
      <c r="M8809" s="149"/>
      <c r="N8809" s="153"/>
      <c r="O8809" s="153"/>
      <c r="P8809" s="153"/>
    </row>
    <row r="8810" spans="1:16" x14ac:dyDescent="0.35">
      <c r="A8810" s="149"/>
      <c r="B8810" s="149"/>
      <c r="C8810" s="150"/>
      <c r="D8810" s="149"/>
      <c r="E8810" s="149"/>
      <c r="F8810" s="149"/>
      <c r="G8810" s="149"/>
      <c r="H8810" s="151"/>
      <c r="I8810" s="149"/>
      <c r="J8810" s="149"/>
      <c r="K8810" s="152"/>
      <c r="L8810" s="149"/>
      <c r="M8810" s="149"/>
      <c r="N8810" s="153"/>
      <c r="O8810" s="153"/>
      <c r="P8810" s="153"/>
    </row>
    <row r="8811" spans="1:16" x14ac:dyDescent="0.35">
      <c r="A8811" s="149"/>
      <c r="B8811" s="149"/>
      <c r="C8811" s="150"/>
      <c r="D8811" s="149"/>
      <c r="E8811" s="149"/>
      <c r="F8811" s="149"/>
      <c r="G8811" s="149"/>
      <c r="H8811" s="151"/>
      <c r="I8811" s="149"/>
      <c r="J8811" s="149"/>
      <c r="K8811" s="152"/>
      <c r="L8811" s="149"/>
      <c r="M8811" s="149"/>
      <c r="N8811" s="153"/>
      <c r="O8811" s="153"/>
      <c r="P8811" s="153"/>
    </row>
    <row r="8812" spans="1:16" x14ac:dyDescent="0.35">
      <c r="A8812" s="149"/>
      <c r="B8812" s="149"/>
      <c r="C8812" s="150"/>
      <c r="D8812" s="149"/>
      <c r="E8812" s="149"/>
      <c r="F8812" s="149"/>
      <c r="G8812" s="149"/>
      <c r="H8812" s="151"/>
      <c r="I8812" s="149"/>
      <c r="J8812" s="149"/>
      <c r="K8812" s="152"/>
      <c r="L8812" s="149"/>
      <c r="M8812" s="149"/>
      <c r="N8812" s="153"/>
      <c r="O8812" s="153"/>
      <c r="P8812" s="153"/>
    </row>
    <row r="8813" spans="1:16" x14ac:dyDescent="0.35">
      <c r="A8813" s="149"/>
      <c r="B8813" s="149"/>
      <c r="C8813" s="150"/>
      <c r="D8813" s="149"/>
      <c r="E8813" s="149"/>
      <c r="F8813" s="149"/>
      <c r="G8813" s="149"/>
      <c r="H8813" s="151"/>
      <c r="I8813" s="149"/>
      <c r="J8813" s="149"/>
      <c r="K8813" s="152"/>
      <c r="L8813" s="149"/>
      <c r="M8813" s="149"/>
      <c r="N8813" s="153"/>
      <c r="O8813" s="153"/>
      <c r="P8813" s="153"/>
    </row>
    <row r="8814" spans="1:16" x14ac:dyDescent="0.35">
      <c r="A8814" s="149"/>
      <c r="B8814" s="149"/>
      <c r="C8814" s="150"/>
      <c r="D8814" s="149"/>
      <c r="E8814" s="149"/>
      <c r="F8814" s="149"/>
      <c r="G8814" s="149"/>
      <c r="H8814" s="151"/>
      <c r="I8814" s="149"/>
      <c r="J8814" s="149"/>
      <c r="K8814" s="152"/>
      <c r="L8814" s="149"/>
      <c r="M8814" s="149"/>
      <c r="N8814" s="153"/>
      <c r="O8814" s="153"/>
      <c r="P8814" s="153"/>
    </row>
    <row r="8815" spans="1:16" x14ac:dyDescent="0.35">
      <c r="A8815" s="149"/>
      <c r="B8815" s="149"/>
      <c r="C8815" s="150"/>
      <c r="D8815" s="149"/>
      <c r="E8815" s="149"/>
      <c r="F8815" s="149"/>
      <c r="G8815" s="149"/>
      <c r="H8815" s="151"/>
      <c r="I8815" s="149"/>
      <c r="J8815" s="149"/>
      <c r="K8815" s="152"/>
      <c r="L8815" s="149"/>
      <c r="M8815" s="149"/>
      <c r="N8815" s="153"/>
      <c r="O8815" s="153"/>
      <c r="P8815" s="153"/>
    </row>
    <row r="8816" spans="1:16" x14ac:dyDescent="0.35">
      <c r="A8816" s="149"/>
      <c r="B8816" s="149"/>
      <c r="C8816" s="150"/>
      <c r="D8816" s="149"/>
      <c r="E8816" s="149"/>
      <c r="F8816" s="149"/>
      <c r="G8816" s="149"/>
      <c r="H8816" s="151"/>
      <c r="I8816" s="149"/>
      <c r="J8816" s="149"/>
      <c r="K8816" s="152"/>
      <c r="L8816" s="149"/>
      <c r="M8816" s="149"/>
      <c r="N8816" s="153"/>
      <c r="O8816" s="153"/>
      <c r="P8816" s="153"/>
    </row>
    <row r="8817" spans="1:16" x14ac:dyDescent="0.35">
      <c r="A8817" s="149"/>
      <c r="B8817" s="149"/>
      <c r="C8817" s="150"/>
      <c r="D8817" s="149"/>
      <c r="E8817" s="149"/>
      <c r="F8817" s="149"/>
      <c r="G8817" s="149"/>
      <c r="H8817" s="151"/>
      <c r="I8817" s="149"/>
      <c r="J8817" s="149"/>
      <c r="K8817" s="152"/>
      <c r="L8817" s="149"/>
      <c r="M8817" s="149"/>
      <c r="N8817" s="153"/>
      <c r="O8817" s="153"/>
      <c r="P8817" s="153"/>
    </row>
    <row r="8818" spans="1:16" x14ac:dyDescent="0.35">
      <c r="A8818" s="149"/>
      <c r="B8818" s="149"/>
      <c r="C8818" s="150"/>
      <c r="D8818" s="149"/>
      <c r="E8818" s="149"/>
      <c r="F8818" s="149"/>
      <c r="G8818" s="149"/>
      <c r="H8818" s="151"/>
      <c r="I8818" s="149"/>
      <c r="J8818" s="149"/>
      <c r="K8818" s="152"/>
      <c r="L8818" s="149"/>
      <c r="M8818" s="149"/>
      <c r="N8818" s="153"/>
      <c r="O8818" s="153"/>
      <c r="P8818" s="153"/>
    </row>
    <row r="8819" spans="1:16" x14ac:dyDescent="0.35">
      <c r="A8819" s="149"/>
      <c r="B8819" s="149"/>
      <c r="C8819" s="150"/>
      <c r="D8819" s="149"/>
      <c r="E8819" s="149"/>
      <c r="F8819" s="149"/>
      <c r="G8819" s="149"/>
      <c r="H8819" s="151"/>
      <c r="I8819" s="149"/>
      <c r="J8819" s="149"/>
      <c r="K8819" s="152"/>
      <c r="L8819" s="149"/>
      <c r="M8819" s="149"/>
      <c r="N8819" s="153"/>
      <c r="O8819" s="153"/>
      <c r="P8819" s="153"/>
    </row>
    <row r="8820" spans="1:16" x14ac:dyDescent="0.35">
      <c r="A8820" s="149"/>
      <c r="B8820" s="149"/>
      <c r="C8820" s="150"/>
      <c r="D8820" s="149"/>
      <c r="E8820" s="149"/>
      <c r="F8820" s="149"/>
      <c r="G8820" s="149"/>
      <c r="H8820" s="151"/>
      <c r="I8820" s="149"/>
      <c r="J8820" s="149"/>
      <c r="K8820" s="152"/>
      <c r="L8820" s="149"/>
      <c r="M8820" s="149"/>
      <c r="N8820" s="153"/>
      <c r="O8820" s="153"/>
      <c r="P8820" s="153"/>
    </row>
    <row r="8821" spans="1:16" x14ac:dyDescent="0.35">
      <c r="A8821" s="149"/>
      <c r="B8821" s="149"/>
      <c r="C8821" s="150"/>
      <c r="D8821" s="149"/>
      <c r="E8821" s="149"/>
      <c r="F8821" s="149"/>
      <c r="G8821" s="149"/>
      <c r="H8821" s="151"/>
      <c r="I8821" s="149"/>
      <c r="J8821" s="149"/>
      <c r="K8821" s="152"/>
      <c r="L8821" s="149"/>
      <c r="M8821" s="149"/>
      <c r="N8821" s="153"/>
      <c r="O8821" s="153"/>
      <c r="P8821" s="153"/>
    </row>
    <row r="8822" spans="1:16" x14ac:dyDescent="0.35">
      <c r="A8822" s="149"/>
      <c r="B8822" s="149"/>
      <c r="C8822" s="150"/>
      <c r="D8822" s="149"/>
      <c r="E8822" s="149"/>
      <c r="F8822" s="149"/>
      <c r="G8822" s="149"/>
      <c r="H8822" s="151"/>
      <c r="I8822" s="149"/>
      <c r="J8822" s="149"/>
      <c r="K8822" s="152"/>
      <c r="L8822" s="149"/>
      <c r="M8822" s="149"/>
      <c r="N8822" s="153"/>
      <c r="O8822" s="153"/>
      <c r="P8822" s="153"/>
    </row>
    <row r="8823" spans="1:16" x14ac:dyDescent="0.35">
      <c r="A8823" s="149"/>
      <c r="B8823" s="149"/>
      <c r="C8823" s="150"/>
      <c r="D8823" s="149"/>
      <c r="E8823" s="149"/>
      <c r="F8823" s="149"/>
      <c r="G8823" s="149"/>
      <c r="H8823" s="151"/>
      <c r="I8823" s="149"/>
      <c r="J8823" s="149"/>
      <c r="K8823" s="152"/>
      <c r="L8823" s="149"/>
      <c r="M8823" s="149"/>
      <c r="N8823" s="153"/>
      <c r="O8823" s="153"/>
      <c r="P8823" s="153"/>
    </row>
    <row r="8824" spans="1:16" x14ac:dyDescent="0.35">
      <c r="A8824" s="149"/>
      <c r="B8824" s="149"/>
      <c r="C8824" s="150"/>
      <c r="D8824" s="149"/>
      <c r="E8824" s="149"/>
      <c r="F8824" s="149"/>
      <c r="G8824" s="149"/>
      <c r="H8824" s="151"/>
      <c r="I8824" s="149"/>
      <c r="J8824" s="149"/>
      <c r="K8824" s="152"/>
      <c r="L8824" s="149"/>
      <c r="M8824" s="149"/>
      <c r="N8824" s="153"/>
      <c r="O8824" s="153"/>
      <c r="P8824" s="153"/>
    </row>
    <row r="8825" spans="1:16" x14ac:dyDescent="0.35">
      <c r="A8825" s="149"/>
      <c r="B8825" s="149"/>
      <c r="C8825" s="150"/>
      <c r="D8825" s="149"/>
      <c r="E8825" s="149"/>
      <c r="F8825" s="149"/>
      <c r="G8825" s="149"/>
      <c r="H8825" s="151"/>
      <c r="I8825" s="149"/>
      <c r="J8825" s="149"/>
      <c r="K8825" s="152"/>
      <c r="L8825" s="149"/>
      <c r="M8825" s="149"/>
      <c r="N8825" s="153"/>
      <c r="O8825" s="153"/>
      <c r="P8825" s="153"/>
    </row>
    <row r="8826" spans="1:16" x14ac:dyDescent="0.35">
      <c r="A8826" s="149"/>
      <c r="B8826" s="149"/>
      <c r="C8826" s="150"/>
      <c r="D8826" s="149"/>
      <c r="E8826" s="149"/>
      <c r="F8826" s="149"/>
      <c r="G8826" s="149"/>
      <c r="H8826" s="151"/>
      <c r="I8826" s="149"/>
      <c r="J8826" s="149"/>
      <c r="K8826" s="152"/>
      <c r="L8826" s="149"/>
      <c r="M8826" s="149"/>
      <c r="N8826" s="153"/>
      <c r="O8826" s="153"/>
      <c r="P8826" s="153"/>
    </row>
    <row r="8827" spans="1:16" x14ac:dyDescent="0.35">
      <c r="A8827" s="149"/>
      <c r="B8827" s="149"/>
      <c r="C8827" s="150"/>
      <c r="D8827" s="149"/>
      <c r="E8827" s="149"/>
      <c r="F8827" s="149"/>
      <c r="G8827" s="149"/>
      <c r="H8827" s="151"/>
      <c r="I8827" s="149"/>
      <c r="J8827" s="149"/>
      <c r="K8827" s="152"/>
      <c r="L8827" s="149"/>
      <c r="M8827" s="149"/>
      <c r="N8827" s="153"/>
      <c r="O8827" s="153"/>
      <c r="P8827" s="153"/>
    </row>
    <row r="8828" spans="1:16" x14ac:dyDescent="0.35">
      <c r="A8828" s="149"/>
      <c r="B8828" s="149"/>
      <c r="C8828" s="150"/>
      <c r="D8828" s="149"/>
      <c r="E8828" s="149"/>
      <c r="F8828" s="149"/>
      <c r="G8828" s="149"/>
      <c r="H8828" s="151"/>
      <c r="I8828" s="149"/>
      <c r="J8828" s="149"/>
      <c r="K8828" s="152"/>
      <c r="L8828" s="149"/>
      <c r="M8828" s="149"/>
      <c r="N8828" s="153"/>
      <c r="O8828" s="153"/>
      <c r="P8828" s="153"/>
    </row>
    <row r="8829" spans="1:16" x14ac:dyDescent="0.35">
      <c r="A8829" s="149"/>
      <c r="B8829" s="149"/>
      <c r="C8829" s="150"/>
      <c r="D8829" s="149"/>
      <c r="E8829" s="149"/>
      <c r="F8829" s="149"/>
      <c r="G8829" s="149"/>
      <c r="H8829" s="151"/>
      <c r="I8829" s="149"/>
      <c r="J8829" s="149"/>
      <c r="K8829" s="152"/>
      <c r="L8829" s="149"/>
      <c r="M8829" s="149"/>
      <c r="N8829" s="153"/>
      <c r="O8829" s="153"/>
      <c r="P8829" s="153"/>
    </row>
    <row r="8830" spans="1:16" x14ac:dyDescent="0.35">
      <c r="A8830" s="149"/>
      <c r="B8830" s="149"/>
      <c r="C8830" s="150"/>
      <c r="D8830" s="149"/>
      <c r="E8830" s="149"/>
      <c r="F8830" s="149"/>
      <c r="G8830" s="149"/>
      <c r="H8830" s="151"/>
      <c r="I8830" s="149"/>
      <c r="J8830" s="149"/>
      <c r="K8830" s="152"/>
      <c r="L8830" s="149"/>
      <c r="M8830" s="149"/>
      <c r="N8830" s="153"/>
      <c r="O8830" s="153"/>
      <c r="P8830" s="153"/>
    </row>
    <row r="8831" spans="1:16" x14ac:dyDescent="0.35">
      <c r="A8831" s="149"/>
      <c r="B8831" s="149"/>
      <c r="C8831" s="150"/>
      <c r="D8831" s="149"/>
      <c r="E8831" s="149"/>
      <c r="F8831" s="149"/>
      <c r="G8831" s="149"/>
      <c r="H8831" s="151"/>
      <c r="I8831" s="149"/>
      <c r="J8831" s="149"/>
      <c r="K8831" s="152"/>
      <c r="L8831" s="149"/>
      <c r="M8831" s="149"/>
      <c r="N8831" s="153"/>
      <c r="O8831" s="153"/>
      <c r="P8831" s="153"/>
    </row>
    <row r="8832" spans="1:16" x14ac:dyDescent="0.35">
      <c r="A8832" s="149"/>
      <c r="B8832" s="149"/>
      <c r="C8832" s="150"/>
      <c r="D8832" s="149"/>
      <c r="E8832" s="149"/>
      <c r="F8832" s="149"/>
      <c r="G8832" s="149"/>
      <c r="H8832" s="151"/>
      <c r="I8832" s="149"/>
      <c r="J8832" s="149"/>
      <c r="K8832" s="152"/>
      <c r="L8832" s="149"/>
      <c r="M8832" s="149"/>
      <c r="N8832" s="153"/>
      <c r="O8832" s="153"/>
      <c r="P8832" s="153"/>
    </row>
    <row r="8833" spans="1:16" x14ac:dyDescent="0.35">
      <c r="A8833" s="149"/>
      <c r="B8833" s="149"/>
      <c r="C8833" s="150"/>
      <c r="D8833" s="149"/>
      <c r="E8833" s="149"/>
      <c r="F8833" s="149"/>
      <c r="G8833" s="149"/>
      <c r="H8833" s="151"/>
      <c r="I8833" s="149"/>
      <c r="J8833" s="149"/>
      <c r="K8833" s="152"/>
      <c r="L8833" s="149"/>
      <c r="M8833" s="149"/>
      <c r="N8833" s="153"/>
      <c r="O8833" s="153"/>
      <c r="P8833" s="153"/>
    </row>
    <row r="8834" spans="1:16" x14ac:dyDescent="0.35">
      <c r="A8834" s="149"/>
      <c r="B8834" s="149"/>
      <c r="C8834" s="150"/>
      <c r="D8834" s="149"/>
      <c r="E8834" s="149"/>
      <c r="F8834" s="149"/>
      <c r="G8834" s="149"/>
      <c r="H8834" s="151"/>
      <c r="I8834" s="149"/>
      <c r="J8834" s="149"/>
      <c r="K8834" s="152"/>
      <c r="L8834" s="149"/>
      <c r="M8834" s="149"/>
      <c r="N8834" s="153"/>
      <c r="O8834" s="153"/>
      <c r="P8834" s="153"/>
    </row>
    <row r="8835" spans="1:16" x14ac:dyDescent="0.35">
      <c r="A8835" s="149"/>
      <c r="B8835" s="149"/>
      <c r="C8835" s="150"/>
      <c r="D8835" s="149"/>
      <c r="E8835" s="149"/>
      <c r="F8835" s="149"/>
      <c r="G8835" s="149"/>
      <c r="H8835" s="151"/>
      <c r="I8835" s="149"/>
      <c r="J8835" s="149"/>
      <c r="K8835" s="152"/>
      <c r="L8835" s="149"/>
      <c r="M8835" s="149"/>
      <c r="N8835" s="153"/>
      <c r="O8835" s="153"/>
      <c r="P8835" s="153"/>
    </row>
    <row r="8836" spans="1:16" x14ac:dyDescent="0.35">
      <c r="A8836" s="149"/>
      <c r="B8836" s="149"/>
      <c r="C8836" s="150"/>
      <c r="D8836" s="149"/>
      <c r="E8836" s="149"/>
      <c r="F8836" s="149"/>
      <c r="G8836" s="149"/>
      <c r="H8836" s="151"/>
      <c r="I8836" s="149"/>
      <c r="J8836" s="149"/>
      <c r="K8836" s="152"/>
      <c r="L8836" s="149"/>
      <c r="M8836" s="149"/>
      <c r="N8836" s="153"/>
      <c r="O8836" s="153"/>
      <c r="P8836" s="153"/>
    </row>
    <row r="8837" spans="1:16" x14ac:dyDescent="0.35">
      <c r="A8837" s="149"/>
      <c r="B8837" s="149"/>
      <c r="C8837" s="150"/>
      <c r="D8837" s="149"/>
      <c r="E8837" s="149"/>
      <c r="F8837" s="149"/>
      <c r="G8837" s="149"/>
      <c r="H8837" s="151"/>
      <c r="I8837" s="149"/>
      <c r="J8837" s="149"/>
      <c r="K8837" s="152"/>
      <c r="L8837" s="149"/>
      <c r="M8837" s="149"/>
      <c r="N8837" s="153"/>
      <c r="O8837" s="153"/>
      <c r="P8837" s="153"/>
    </row>
    <row r="8838" spans="1:16" x14ac:dyDescent="0.35">
      <c r="A8838" s="149"/>
      <c r="B8838" s="149"/>
      <c r="C8838" s="150"/>
      <c r="D8838" s="149"/>
      <c r="E8838" s="149"/>
      <c r="F8838" s="149"/>
      <c r="G8838" s="149"/>
      <c r="H8838" s="151"/>
      <c r="I8838" s="149"/>
      <c r="J8838" s="149"/>
      <c r="K8838" s="152"/>
      <c r="L8838" s="149"/>
      <c r="M8838" s="149"/>
      <c r="N8838" s="153"/>
      <c r="O8838" s="153"/>
      <c r="P8838" s="153"/>
    </row>
    <row r="8839" spans="1:16" x14ac:dyDescent="0.35">
      <c r="A8839" s="149"/>
      <c r="B8839" s="149"/>
      <c r="C8839" s="150"/>
      <c r="D8839" s="149"/>
      <c r="E8839" s="149"/>
      <c r="F8839" s="149"/>
      <c r="G8839" s="149"/>
      <c r="H8839" s="151"/>
      <c r="I8839" s="149"/>
      <c r="J8839" s="149"/>
      <c r="K8839" s="152"/>
      <c r="L8839" s="149"/>
      <c r="M8839" s="149"/>
      <c r="N8839" s="153"/>
      <c r="O8839" s="153"/>
      <c r="P8839" s="153"/>
    </row>
    <row r="8840" spans="1:16" x14ac:dyDescent="0.35">
      <c r="A8840" s="149"/>
      <c r="B8840" s="149"/>
      <c r="C8840" s="150"/>
      <c r="D8840" s="149"/>
      <c r="E8840" s="149"/>
      <c r="F8840" s="149"/>
      <c r="G8840" s="149"/>
      <c r="H8840" s="151"/>
      <c r="I8840" s="149"/>
      <c r="J8840" s="149"/>
      <c r="K8840" s="152"/>
      <c r="L8840" s="149"/>
      <c r="M8840" s="149"/>
      <c r="N8840" s="153"/>
      <c r="O8840" s="153"/>
      <c r="P8840" s="153"/>
    </row>
    <row r="8841" spans="1:16" x14ac:dyDescent="0.35">
      <c r="A8841" s="149"/>
      <c r="B8841" s="149"/>
      <c r="C8841" s="150"/>
      <c r="D8841" s="149"/>
      <c r="E8841" s="149"/>
      <c r="F8841" s="149"/>
      <c r="G8841" s="149"/>
      <c r="H8841" s="151"/>
      <c r="I8841" s="149"/>
      <c r="J8841" s="149"/>
      <c r="K8841" s="152"/>
      <c r="L8841" s="149"/>
      <c r="M8841" s="149"/>
      <c r="N8841" s="153"/>
      <c r="O8841" s="153"/>
      <c r="P8841" s="153"/>
    </row>
    <row r="8842" spans="1:16" x14ac:dyDescent="0.35">
      <c r="A8842" s="149"/>
      <c r="B8842" s="149"/>
      <c r="C8842" s="150"/>
      <c r="D8842" s="149"/>
      <c r="E8842" s="149"/>
      <c r="F8842" s="149"/>
      <c r="G8842" s="149"/>
      <c r="H8842" s="151"/>
      <c r="I8842" s="149"/>
      <c r="J8842" s="149"/>
      <c r="K8842" s="152"/>
      <c r="L8842" s="149"/>
      <c r="M8842" s="149"/>
      <c r="N8842" s="153"/>
      <c r="O8842" s="153"/>
      <c r="P8842" s="153"/>
    </row>
    <row r="8843" spans="1:16" x14ac:dyDescent="0.35">
      <c r="A8843" s="149"/>
      <c r="B8843" s="149"/>
      <c r="C8843" s="150"/>
      <c r="D8843" s="149"/>
      <c r="E8843" s="149"/>
      <c r="F8843" s="149"/>
      <c r="G8843" s="149"/>
      <c r="H8843" s="151"/>
      <c r="I8843" s="149"/>
      <c r="J8843" s="149"/>
      <c r="K8843" s="152"/>
      <c r="L8843" s="149"/>
      <c r="M8843" s="149"/>
      <c r="N8843" s="153"/>
      <c r="O8843" s="153"/>
      <c r="P8843" s="153"/>
    </row>
    <row r="8844" spans="1:16" x14ac:dyDescent="0.35">
      <c r="A8844" s="149"/>
      <c r="B8844" s="149"/>
      <c r="C8844" s="150"/>
      <c r="D8844" s="149"/>
      <c r="E8844" s="149"/>
      <c r="F8844" s="149"/>
      <c r="G8844" s="149"/>
      <c r="H8844" s="151"/>
      <c r="I8844" s="149"/>
      <c r="J8844" s="149"/>
      <c r="K8844" s="152"/>
      <c r="L8844" s="149"/>
      <c r="M8844" s="149"/>
      <c r="N8844" s="153"/>
      <c r="O8844" s="153"/>
      <c r="P8844" s="153"/>
    </row>
    <row r="8845" spans="1:16" x14ac:dyDescent="0.35">
      <c r="A8845" s="149"/>
      <c r="B8845" s="149"/>
      <c r="C8845" s="150"/>
      <c r="D8845" s="149"/>
      <c r="E8845" s="149"/>
      <c r="F8845" s="149"/>
      <c r="G8845" s="149"/>
      <c r="H8845" s="151"/>
      <c r="I8845" s="149"/>
      <c r="J8845" s="149"/>
      <c r="K8845" s="152"/>
      <c r="L8845" s="149"/>
      <c r="M8845" s="149"/>
      <c r="N8845" s="153"/>
      <c r="O8845" s="153"/>
      <c r="P8845" s="153"/>
    </row>
    <row r="8846" spans="1:16" x14ac:dyDescent="0.35">
      <c r="A8846" s="149"/>
      <c r="B8846" s="149"/>
      <c r="C8846" s="150"/>
      <c r="D8846" s="149"/>
      <c r="E8846" s="149"/>
      <c r="F8846" s="149"/>
      <c r="G8846" s="149"/>
      <c r="H8846" s="151"/>
      <c r="I8846" s="149"/>
      <c r="J8846" s="149"/>
      <c r="K8846" s="152"/>
      <c r="L8846" s="149"/>
      <c r="M8846" s="149"/>
      <c r="N8846" s="153"/>
      <c r="O8846" s="153"/>
      <c r="P8846" s="153"/>
    </row>
    <row r="8847" spans="1:16" x14ac:dyDescent="0.35">
      <c r="A8847" s="149"/>
      <c r="B8847" s="149"/>
      <c r="C8847" s="150"/>
      <c r="D8847" s="149"/>
      <c r="E8847" s="149"/>
      <c r="F8847" s="149"/>
      <c r="G8847" s="149"/>
      <c r="H8847" s="151"/>
      <c r="I8847" s="149"/>
      <c r="J8847" s="149"/>
      <c r="K8847" s="152"/>
      <c r="L8847" s="149"/>
      <c r="M8847" s="149"/>
      <c r="N8847" s="153"/>
      <c r="O8847" s="153"/>
      <c r="P8847" s="153"/>
    </row>
    <row r="8848" spans="1:16" x14ac:dyDescent="0.35">
      <c r="A8848" s="149"/>
      <c r="B8848" s="149"/>
      <c r="C8848" s="150"/>
      <c r="D8848" s="149"/>
      <c r="E8848" s="149"/>
      <c r="F8848" s="149"/>
      <c r="G8848" s="149"/>
      <c r="H8848" s="151"/>
      <c r="I8848" s="149"/>
      <c r="J8848" s="149"/>
      <c r="K8848" s="152"/>
      <c r="L8848" s="149"/>
      <c r="M8848" s="149"/>
      <c r="N8848" s="153"/>
      <c r="O8848" s="153"/>
      <c r="P8848" s="153"/>
    </row>
    <row r="8849" spans="1:16" x14ac:dyDescent="0.35">
      <c r="A8849" s="149"/>
      <c r="B8849" s="149"/>
      <c r="C8849" s="150"/>
      <c r="D8849" s="149"/>
      <c r="E8849" s="149"/>
      <c r="F8849" s="149"/>
      <c r="G8849" s="149"/>
      <c r="H8849" s="151"/>
      <c r="I8849" s="149"/>
      <c r="J8849" s="149"/>
      <c r="K8849" s="152"/>
      <c r="L8849" s="149"/>
      <c r="M8849" s="149"/>
      <c r="N8849" s="153"/>
      <c r="O8849" s="153"/>
      <c r="P8849" s="153"/>
    </row>
    <row r="8850" spans="1:16" x14ac:dyDescent="0.35">
      <c r="A8850" s="149"/>
      <c r="B8850" s="149"/>
      <c r="C8850" s="150"/>
      <c r="D8850" s="149"/>
      <c r="E8850" s="149"/>
      <c r="F8850" s="149"/>
      <c r="G8850" s="149"/>
      <c r="H8850" s="151"/>
      <c r="I8850" s="149"/>
      <c r="J8850" s="149"/>
      <c r="K8850" s="152"/>
      <c r="L8850" s="149"/>
      <c r="M8850" s="149"/>
      <c r="N8850" s="153"/>
      <c r="O8850" s="153"/>
      <c r="P8850" s="153"/>
    </row>
    <row r="8851" spans="1:16" x14ac:dyDescent="0.35">
      <c r="A8851" s="149"/>
      <c r="B8851" s="149"/>
      <c r="C8851" s="150"/>
      <c r="D8851" s="149"/>
      <c r="E8851" s="149"/>
      <c r="F8851" s="149"/>
      <c r="G8851" s="149"/>
      <c r="H8851" s="151"/>
      <c r="I8851" s="149"/>
      <c r="J8851" s="149"/>
      <c r="K8851" s="152"/>
      <c r="L8851" s="149"/>
      <c r="M8851" s="149"/>
      <c r="N8851" s="153"/>
      <c r="O8851" s="153"/>
      <c r="P8851" s="153"/>
    </row>
    <row r="8852" spans="1:16" x14ac:dyDescent="0.35">
      <c r="A8852" s="149"/>
      <c r="B8852" s="149"/>
      <c r="C8852" s="150"/>
      <c r="D8852" s="149"/>
      <c r="E8852" s="149"/>
      <c r="F8852" s="149"/>
      <c r="G8852" s="149"/>
      <c r="H8852" s="151"/>
      <c r="I8852" s="149"/>
      <c r="J8852" s="149"/>
      <c r="K8852" s="152"/>
      <c r="L8852" s="149"/>
      <c r="M8852" s="149"/>
      <c r="N8852" s="153"/>
      <c r="O8852" s="153"/>
      <c r="P8852" s="153"/>
    </row>
    <row r="8853" spans="1:16" x14ac:dyDescent="0.35">
      <c r="A8853" s="149"/>
      <c r="B8853" s="149"/>
      <c r="C8853" s="150"/>
      <c r="D8853" s="149"/>
      <c r="E8853" s="149"/>
      <c r="F8853" s="149"/>
      <c r="G8853" s="149"/>
      <c r="H8853" s="151"/>
      <c r="I8853" s="149"/>
      <c r="J8853" s="149"/>
      <c r="K8853" s="152"/>
      <c r="L8853" s="149"/>
      <c r="M8853" s="149"/>
      <c r="N8853" s="153"/>
      <c r="O8853" s="153"/>
      <c r="P8853" s="153"/>
    </row>
    <row r="8854" spans="1:16" x14ac:dyDescent="0.35">
      <c r="A8854" s="149"/>
      <c r="B8854" s="149"/>
      <c r="C8854" s="150"/>
      <c r="D8854" s="149"/>
      <c r="E8854" s="149"/>
      <c r="F8854" s="149"/>
      <c r="G8854" s="149"/>
      <c r="H8854" s="151"/>
      <c r="I8854" s="149"/>
      <c r="J8854" s="149"/>
      <c r="K8854" s="152"/>
      <c r="L8854" s="149"/>
      <c r="M8854" s="149"/>
      <c r="N8854" s="153"/>
      <c r="O8854" s="153"/>
      <c r="P8854" s="153"/>
    </row>
    <row r="8855" spans="1:16" x14ac:dyDescent="0.35">
      <c r="A8855" s="149"/>
      <c r="B8855" s="149"/>
      <c r="C8855" s="150"/>
      <c r="D8855" s="149"/>
      <c r="E8855" s="149"/>
      <c r="F8855" s="149"/>
      <c r="G8855" s="149"/>
      <c r="H8855" s="151"/>
      <c r="I8855" s="149"/>
      <c r="J8855" s="149"/>
      <c r="K8855" s="152"/>
      <c r="L8855" s="149"/>
      <c r="M8855" s="149"/>
      <c r="N8855" s="153"/>
      <c r="O8855" s="153"/>
      <c r="P8855" s="153"/>
    </row>
    <row r="8856" spans="1:16" x14ac:dyDescent="0.35">
      <c r="A8856" s="149"/>
      <c r="B8856" s="149"/>
      <c r="C8856" s="150"/>
      <c r="D8856" s="149"/>
      <c r="E8856" s="149"/>
      <c r="F8856" s="149"/>
      <c r="G8856" s="149"/>
      <c r="H8856" s="151"/>
      <c r="I8856" s="149"/>
      <c r="J8856" s="149"/>
      <c r="K8856" s="152"/>
      <c r="L8856" s="149"/>
      <c r="M8856" s="149"/>
      <c r="N8856" s="153"/>
      <c r="O8856" s="153"/>
      <c r="P8856" s="153"/>
    </row>
    <row r="8857" spans="1:16" x14ac:dyDescent="0.35">
      <c r="A8857" s="149"/>
      <c r="B8857" s="149"/>
      <c r="C8857" s="150"/>
      <c r="D8857" s="149"/>
      <c r="E8857" s="149"/>
      <c r="F8857" s="149"/>
      <c r="G8857" s="149"/>
      <c r="H8857" s="151"/>
      <c r="I8857" s="149"/>
      <c r="J8857" s="149"/>
      <c r="K8857" s="152"/>
      <c r="L8857" s="149"/>
      <c r="M8857" s="149"/>
      <c r="N8857" s="153"/>
      <c r="O8857" s="153"/>
      <c r="P8857" s="153"/>
    </row>
    <row r="8858" spans="1:16" x14ac:dyDescent="0.35">
      <c r="A8858" s="149"/>
      <c r="B8858" s="149"/>
      <c r="C8858" s="150"/>
      <c r="D8858" s="149"/>
      <c r="E8858" s="149"/>
      <c r="F8858" s="149"/>
      <c r="G8858" s="149"/>
      <c r="H8858" s="151"/>
      <c r="I8858" s="149"/>
      <c r="J8858" s="149"/>
      <c r="K8858" s="152"/>
      <c r="L8858" s="149"/>
      <c r="M8858" s="149"/>
      <c r="N8858" s="153"/>
      <c r="O8858" s="153"/>
      <c r="P8858" s="153"/>
    </row>
    <row r="8859" spans="1:16" x14ac:dyDescent="0.35">
      <c r="A8859" s="149"/>
      <c r="B8859" s="149"/>
      <c r="C8859" s="150"/>
      <c r="D8859" s="149"/>
      <c r="E8859" s="149"/>
      <c r="F8859" s="149"/>
      <c r="G8859" s="149"/>
      <c r="H8859" s="151"/>
      <c r="I8859" s="149"/>
      <c r="J8859" s="149"/>
      <c r="K8859" s="152"/>
      <c r="L8859" s="149"/>
      <c r="M8859" s="149"/>
      <c r="N8859" s="153"/>
      <c r="O8859" s="153"/>
      <c r="P8859" s="153"/>
    </row>
    <row r="8860" spans="1:16" x14ac:dyDescent="0.35">
      <c r="A8860" s="149"/>
      <c r="B8860" s="149"/>
      <c r="C8860" s="150"/>
      <c r="D8860" s="149"/>
      <c r="E8860" s="149"/>
      <c r="F8860" s="149"/>
      <c r="G8860" s="149"/>
      <c r="H8860" s="151"/>
      <c r="I8860" s="149"/>
      <c r="J8860" s="149"/>
      <c r="K8860" s="152"/>
      <c r="L8860" s="149"/>
      <c r="M8860" s="149"/>
      <c r="N8860" s="153"/>
      <c r="O8860" s="153"/>
      <c r="P8860" s="153"/>
    </row>
    <row r="8861" spans="1:16" x14ac:dyDescent="0.35">
      <c r="A8861" s="149"/>
      <c r="B8861" s="149"/>
      <c r="C8861" s="150"/>
      <c r="D8861" s="149"/>
      <c r="E8861" s="149"/>
      <c r="F8861" s="149"/>
      <c r="G8861" s="149"/>
      <c r="H8861" s="151"/>
      <c r="I8861" s="149"/>
      <c r="J8861" s="149"/>
      <c r="K8861" s="152"/>
      <c r="L8861" s="149"/>
      <c r="M8861" s="149"/>
      <c r="N8861" s="153"/>
      <c r="O8861" s="153"/>
      <c r="P8861" s="153"/>
    </row>
    <row r="8862" spans="1:16" x14ac:dyDescent="0.35">
      <c r="A8862" s="149"/>
      <c r="B8862" s="149"/>
      <c r="C8862" s="150"/>
      <c r="D8862" s="149"/>
      <c r="E8862" s="149"/>
      <c r="F8862" s="149"/>
      <c r="G8862" s="149"/>
      <c r="H8862" s="151"/>
      <c r="I8862" s="149"/>
      <c r="J8862" s="149"/>
      <c r="K8862" s="152"/>
      <c r="L8862" s="149"/>
      <c r="M8862" s="149"/>
      <c r="N8862" s="153"/>
      <c r="O8862" s="153"/>
      <c r="P8862" s="153"/>
    </row>
    <row r="8863" spans="1:16" x14ac:dyDescent="0.35">
      <c r="A8863" s="149"/>
      <c r="B8863" s="149"/>
      <c r="C8863" s="150"/>
      <c r="D8863" s="149"/>
      <c r="E8863" s="149"/>
      <c r="F8863" s="149"/>
      <c r="G8863" s="149"/>
      <c r="H8863" s="151"/>
      <c r="I8863" s="149"/>
      <c r="J8863" s="149"/>
      <c r="K8863" s="152"/>
      <c r="L8863" s="149"/>
      <c r="M8863" s="149"/>
      <c r="N8863" s="153"/>
      <c r="O8863" s="153"/>
      <c r="P8863" s="153"/>
    </row>
    <row r="8864" spans="1:16" x14ac:dyDescent="0.35">
      <c r="A8864" s="149"/>
      <c r="B8864" s="149"/>
      <c r="C8864" s="150"/>
      <c r="D8864" s="149"/>
      <c r="E8864" s="149"/>
      <c r="F8864" s="149"/>
      <c r="G8864" s="149"/>
      <c r="H8864" s="151"/>
      <c r="I8864" s="149"/>
      <c r="J8864" s="149"/>
      <c r="K8864" s="152"/>
      <c r="L8864" s="149"/>
      <c r="M8864" s="149"/>
      <c r="N8864" s="153"/>
      <c r="O8864" s="153"/>
      <c r="P8864" s="153"/>
    </row>
    <row r="8865" spans="1:16" x14ac:dyDescent="0.35">
      <c r="A8865" s="149"/>
      <c r="B8865" s="149"/>
      <c r="C8865" s="150"/>
      <c r="D8865" s="149"/>
      <c r="E8865" s="149"/>
      <c r="F8865" s="149"/>
      <c r="G8865" s="149"/>
      <c r="H8865" s="151"/>
      <c r="I8865" s="149"/>
      <c r="J8865" s="149"/>
      <c r="K8865" s="152"/>
      <c r="L8865" s="149"/>
      <c r="M8865" s="149"/>
      <c r="N8865" s="153"/>
      <c r="O8865" s="153"/>
      <c r="P8865" s="153"/>
    </row>
    <row r="8866" spans="1:16" x14ac:dyDescent="0.35">
      <c r="A8866" s="149"/>
      <c r="B8866" s="149"/>
      <c r="C8866" s="150"/>
      <c r="D8866" s="149"/>
      <c r="E8866" s="149"/>
      <c r="F8866" s="149"/>
      <c r="G8866" s="149"/>
      <c r="H8866" s="151"/>
      <c r="I8866" s="149"/>
      <c r="J8866" s="149"/>
      <c r="K8866" s="152"/>
      <c r="L8866" s="149"/>
      <c r="M8866" s="149"/>
      <c r="N8866" s="153"/>
      <c r="O8866" s="153"/>
      <c r="P8866" s="153"/>
    </row>
    <row r="8867" spans="1:16" x14ac:dyDescent="0.35">
      <c r="A8867" s="149"/>
      <c r="B8867" s="149"/>
      <c r="C8867" s="150"/>
      <c r="D8867" s="149"/>
      <c r="E8867" s="149"/>
      <c r="F8867" s="149"/>
      <c r="G8867" s="149"/>
      <c r="H8867" s="151"/>
      <c r="I8867" s="149"/>
      <c r="J8867" s="149"/>
      <c r="K8867" s="152"/>
      <c r="L8867" s="149"/>
      <c r="M8867" s="149"/>
      <c r="N8867" s="153"/>
      <c r="O8867" s="153"/>
      <c r="P8867" s="153"/>
    </row>
    <row r="8868" spans="1:16" x14ac:dyDescent="0.35">
      <c r="A8868" s="149"/>
      <c r="B8868" s="149"/>
      <c r="C8868" s="150"/>
      <c r="D8868" s="149"/>
      <c r="E8868" s="149"/>
      <c r="F8868" s="149"/>
      <c r="G8868" s="149"/>
      <c r="H8868" s="151"/>
      <c r="I8868" s="149"/>
      <c r="J8868" s="149"/>
      <c r="K8868" s="152"/>
      <c r="L8868" s="149"/>
      <c r="M8868" s="149"/>
      <c r="N8868" s="153"/>
      <c r="O8868" s="153"/>
      <c r="P8868" s="153"/>
    </row>
    <row r="8869" spans="1:16" x14ac:dyDescent="0.35">
      <c r="A8869" s="149"/>
      <c r="B8869" s="149"/>
      <c r="C8869" s="150"/>
      <c r="D8869" s="149"/>
      <c r="E8869" s="149"/>
      <c r="F8869" s="149"/>
      <c r="G8869" s="149"/>
      <c r="H8869" s="151"/>
      <c r="I8869" s="149"/>
      <c r="J8869" s="149"/>
      <c r="K8869" s="152"/>
      <c r="L8869" s="149"/>
      <c r="M8869" s="149"/>
      <c r="N8869" s="153"/>
      <c r="O8869" s="153"/>
      <c r="P8869" s="153"/>
    </row>
    <row r="8870" spans="1:16" x14ac:dyDescent="0.35">
      <c r="A8870" s="149"/>
      <c r="B8870" s="149"/>
      <c r="C8870" s="150"/>
      <c r="D8870" s="149"/>
      <c r="E8870" s="149"/>
      <c r="F8870" s="149"/>
      <c r="G8870" s="149"/>
      <c r="H8870" s="151"/>
      <c r="I8870" s="149"/>
      <c r="J8870" s="149"/>
      <c r="K8870" s="152"/>
      <c r="L8870" s="149"/>
      <c r="M8870" s="149"/>
      <c r="N8870" s="153"/>
      <c r="O8870" s="153"/>
      <c r="P8870" s="153"/>
    </row>
    <row r="8871" spans="1:16" x14ac:dyDescent="0.35">
      <c r="A8871" s="149"/>
      <c r="B8871" s="149"/>
      <c r="C8871" s="150"/>
      <c r="D8871" s="149"/>
      <c r="E8871" s="149"/>
      <c r="F8871" s="149"/>
      <c r="G8871" s="149"/>
      <c r="H8871" s="151"/>
      <c r="I8871" s="149"/>
      <c r="J8871" s="149"/>
      <c r="K8871" s="152"/>
      <c r="L8871" s="149"/>
      <c r="M8871" s="149"/>
      <c r="N8871" s="153"/>
      <c r="O8871" s="153"/>
      <c r="P8871" s="153"/>
    </row>
    <row r="8872" spans="1:16" x14ac:dyDescent="0.35">
      <c r="A8872" s="149"/>
      <c r="B8872" s="149"/>
      <c r="C8872" s="150"/>
      <c r="D8872" s="149"/>
      <c r="E8872" s="149"/>
      <c r="F8872" s="149"/>
      <c r="G8872" s="149"/>
      <c r="H8872" s="151"/>
      <c r="I8872" s="149"/>
      <c r="J8872" s="149"/>
      <c r="K8872" s="152"/>
      <c r="L8872" s="149"/>
      <c r="M8872" s="149"/>
      <c r="N8872" s="153"/>
      <c r="O8872" s="153"/>
      <c r="P8872" s="153"/>
    </row>
    <row r="8873" spans="1:16" x14ac:dyDescent="0.35">
      <c r="A8873" s="149"/>
      <c r="B8873" s="149"/>
      <c r="C8873" s="150"/>
      <c r="D8873" s="149"/>
      <c r="E8873" s="149"/>
      <c r="F8873" s="149"/>
      <c r="G8873" s="149"/>
      <c r="H8873" s="151"/>
      <c r="I8873" s="149"/>
      <c r="J8873" s="149"/>
      <c r="K8873" s="152"/>
      <c r="L8873" s="149"/>
      <c r="M8873" s="149"/>
      <c r="N8873" s="153"/>
      <c r="O8873" s="153"/>
      <c r="P8873" s="153"/>
    </row>
    <row r="8874" spans="1:16" x14ac:dyDescent="0.35">
      <c r="A8874" s="149"/>
      <c r="B8874" s="149"/>
      <c r="C8874" s="150"/>
      <c r="D8874" s="149"/>
      <c r="E8874" s="149"/>
      <c r="F8874" s="149"/>
      <c r="G8874" s="149"/>
      <c r="H8874" s="151"/>
      <c r="I8874" s="149"/>
      <c r="J8874" s="149"/>
      <c r="K8874" s="152"/>
      <c r="L8874" s="149"/>
      <c r="M8874" s="149"/>
      <c r="N8874" s="153"/>
      <c r="O8874" s="153"/>
      <c r="P8874" s="153"/>
    </row>
    <row r="8875" spans="1:16" x14ac:dyDescent="0.35">
      <c r="A8875" s="149"/>
      <c r="B8875" s="149"/>
      <c r="C8875" s="150"/>
      <c r="D8875" s="149"/>
      <c r="E8875" s="149"/>
      <c r="F8875" s="149"/>
      <c r="G8875" s="149"/>
      <c r="H8875" s="151"/>
      <c r="I8875" s="149"/>
      <c r="J8875" s="149"/>
      <c r="K8875" s="152"/>
      <c r="L8875" s="149"/>
      <c r="M8875" s="149"/>
      <c r="N8875" s="153"/>
      <c r="O8875" s="153"/>
      <c r="P8875" s="153"/>
    </row>
    <row r="8876" spans="1:16" x14ac:dyDescent="0.35">
      <c r="A8876" s="149"/>
      <c r="B8876" s="149"/>
      <c r="C8876" s="150"/>
      <c r="D8876" s="149"/>
      <c r="E8876" s="149"/>
      <c r="F8876" s="149"/>
      <c r="G8876" s="149"/>
      <c r="H8876" s="151"/>
      <c r="I8876" s="149"/>
      <c r="J8876" s="149"/>
      <c r="K8876" s="152"/>
      <c r="L8876" s="149"/>
      <c r="M8876" s="149"/>
      <c r="N8876" s="153"/>
      <c r="O8876" s="153"/>
      <c r="P8876" s="153"/>
    </row>
    <row r="8877" spans="1:16" x14ac:dyDescent="0.35">
      <c r="A8877" s="149"/>
      <c r="B8877" s="149"/>
      <c r="C8877" s="150"/>
      <c r="D8877" s="149"/>
      <c r="E8877" s="149"/>
      <c r="F8877" s="149"/>
      <c r="G8877" s="149"/>
      <c r="H8877" s="151"/>
      <c r="I8877" s="149"/>
      <c r="J8877" s="149"/>
      <c r="K8877" s="152"/>
      <c r="L8877" s="149"/>
      <c r="M8877" s="149"/>
      <c r="N8877" s="153"/>
      <c r="O8877" s="153"/>
      <c r="P8877" s="153"/>
    </row>
    <row r="8878" spans="1:16" x14ac:dyDescent="0.35">
      <c r="A8878" s="149"/>
      <c r="B8878" s="149"/>
      <c r="C8878" s="150"/>
      <c r="D8878" s="149"/>
      <c r="E8878" s="149"/>
      <c r="F8878" s="149"/>
      <c r="G8878" s="149"/>
      <c r="H8878" s="151"/>
      <c r="I8878" s="149"/>
      <c r="J8878" s="149"/>
      <c r="K8878" s="152"/>
      <c r="L8878" s="149"/>
      <c r="M8878" s="149"/>
      <c r="N8878" s="153"/>
      <c r="O8878" s="153"/>
      <c r="P8878" s="153"/>
    </row>
    <row r="8879" spans="1:16" x14ac:dyDescent="0.35">
      <c r="A8879" s="149"/>
      <c r="B8879" s="149"/>
      <c r="C8879" s="150"/>
      <c r="D8879" s="149"/>
      <c r="E8879" s="149"/>
      <c r="F8879" s="149"/>
      <c r="G8879" s="149"/>
      <c r="H8879" s="151"/>
      <c r="I8879" s="149"/>
      <c r="J8879" s="149"/>
      <c r="K8879" s="152"/>
      <c r="L8879" s="149"/>
      <c r="M8879" s="149"/>
      <c r="N8879" s="153"/>
      <c r="O8879" s="153"/>
      <c r="P8879" s="153"/>
    </row>
    <row r="8880" spans="1:16" x14ac:dyDescent="0.35">
      <c r="A8880" s="149"/>
      <c r="B8880" s="149"/>
      <c r="C8880" s="150"/>
      <c r="D8880" s="149"/>
      <c r="E8880" s="149"/>
      <c r="F8880" s="149"/>
      <c r="G8880" s="149"/>
      <c r="H8880" s="151"/>
      <c r="I8880" s="149"/>
      <c r="J8880" s="149"/>
      <c r="K8880" s="152"/>
      <c r="L8880" s="149"/>
      <c r="M8880" s="149"/>
      <c r="N8880" s="153"/>
      <c r="O8880" s="153"/>
      <c r="P8880" s="153"/>
    </row>
    <row r="8881" spans="1:16" x14ac:dyDescent="0.35">
      <c r="A8881" s="149"/>
      <c r="B8881" s="149"/>
      <c r="C8881" s="150"/>
      <c r="D8881" s="149"/>
      <c r="E8881" s="149"/>
      <c r="F8881" s="149"/>
      <c r="G8881" s="149"/>
      <c r="H8881" s="151"/>
      <c r="I8881" s="149"/>
      <c r="J8881" s="149"/>
      <c r="K8881" s="152"/>
      <c r="L8881" s="149"/>
      <c r="M8881" s="149"/>
      <c r="N8881" s="153"/>
      <c r="O8881" s="153"/>
      <c r="P8881" s="153"/>
    </row>
    <row r="8882" spans="1:16" x14ac:dyDescent="0.35">
      <c r="A8882" s="149"/>
      <c r="B8882" s="149"/>
      <c r="C8882" s="150"/>
      <c r="D8882" s="149"/>
      <c r="E8882" s="149"/>
      <c r="F8882" s="149"/>
      <c r="G8882" s="149"/>
      <c r="H8882" s="151"/>
      <c r="I8882" s="149"/>
      <c r="J8882" s="149"/>
      <c r="K8882" s="152"/>
      <c r="L8882" s="149"/>
      <c r="M8882" s="149"/>
      <c r="N8882" s="153"/>
      <c r="O8882" s="153"/>
      <c r="P8882" s="153"/>
    </row>
    <row r="8883" spans="1:16" x14ac:dyDescent="0.35">
      <c r="A8883" s="149"/>
      <c r="B8883" s="149"/>
      <c r="C8883" s="150"/>
      <c r="D8883" s="149"/>
      <c r="E8883" s="149"/>
      <c r="F8883" s="149"/>
      <c r="G8883" s="149"/>
      <c r="H8883" s="151"/>
      <c r="I8883" s="149"/>
      <c r="J8883" s="149"/>
      <c r="K8883" s="152"/>
      <c r="L8883" s="149"/>
      <c r="M8883" s="149"/>
      <c r="N8883" s="153"/>
      <c r="O8883" s="153"/>
      <c r="P8883" s="153"/>
    </row>
    <row r="8884" spans="1:16" x14ac:dyDescent="0.35">
      <c r="A8884" s="149"/>
      <c r="B8884" s="149"/>
      <c r="C8884" s="150"/>
      <c r="D8884" s="149"/>
      <c r="E8884" s="149"/>
      <c r="F8884" s="149"/>
      <c r="G8884" s="149"/>
      <c r="H8884" s="151"/>
      <c r="I8884" s="149"/>
      <c r="J8884" s="149"/>
      <c r="K8884" s="152"/>
      <c r="L8884" s="149"/>
      <c r="M8884" s="149"/>
      <c r="N8884" s="153"/>
      <c r="O8884" s="153"/>
      <c r="P8884" s="153"/>
    </row>
    <row r="8885" spans="1:16" x14ac:dyDescent="0.35">
      <c r="A8885" s="149"/>
      <c r="B8885" s="149"/>
      <c r="C8885" s="150"/>
      <c r="D8885" s="149"/>
      <c r="E8885" s="149"/>
      <c r="F8885" s="149"/>
      <c r="G8885" s="149"/>
      <c r="H8885" s="151"/>
      <c r="I8885" s="149"/>
      <c r="J8885" s="149"/>
      <c r="K8885" s="152"/>
      <c r="L8885" s="149"/>
      <c r="M8885" s="149"/>
      <c r="N8885" s="153"/>
      <c r="O8885" s="153"/>
      <c r="P8885" s="153"/>
    </row>
    <row r="8886" spans="1:16" x14ac:dyDescent="0.35">
      <c r="A8886" s="149"/>
      <c r="B8886" s="149"/>
      <c r="C8886" s="150"/>
      <c r="D8886" s="149"/>
      <c r="E8886" s="149"/>
      <c r="F8886" s="149"/>
      <c r="G8886" s="149"/>
      <c r="H8886" s="151"/>
      <c r="I8886" s="149"/>
      <c r="J8886" s="149"/>
      <c r="K8886" s="152"/>
      <c r="L8886" s="149"/>
      <c r="M8886" s="149"/>
      <c r="N8886" s="153"/>
      <c r="O8886" s="153"/>
      <c r="P8886" s="153"/>
    </row>
    <row r="8887" spans="1:16" x14ac:dyDescent="0.35">
      <c r="A8887" s="149"/>
      <c r="B8887" s="149"/>
      <c r="C8887" s="150"/>
      <c r="D8887" s="149"/>
      <c r="E8887" s="149"/>
      <c r="F8887" s="149"/>
      <c r="G8887" s="149"/>
      <c r="H8887" s="151"/>
      <c r="I8887" s="149"/>
      <c r="J8887" s="149"/>
      <c r="K8887" s="152"/>
      <c r="L8887" s="149"/>
      <c r="M8887" s="149"/>
      <c r="N8887" s="153"/>
      <c r="O8887" s="153"/>
      <c r="P8887" s="153"/>
    </row>
    <row r="8888" spans="1:16" x14ac:dyDescent="0.35">
      <c r="A8888" s="149"/>
      <c r="B8888" s="149"/>
      <c r="C8888" s="150"/>
      <c r="D8888" s="149"/>
      <c r="E8888" s="149"/>
      <c r="F8888" s="149"/>
      <c r="G8888" s="149"/>
      <c r="H8888" s="151"/>
      <c r="I8888" s="149"/>
      <c r="J8888" s="149"/>
      <c r="K8888" s="152"/>
      <c r="L8888" s="149"/>
      <c r="M8888" s="149"/>
      <c r="N8888" s="153"/>
      <c r="O8888" s="153"/>
      <c r="P8888" s="153"/>
    </row>
    <row r="8889" spans="1:16" x14ac:dyDescent="0.35">
      <c r="A8889" s="149"/>
      <c r="B8889" s="149"/>
      <c r="C8889" s="150"/>
      <c r="D8889" s="149"/>
      <c r="E8889" s="149"/>
      <c r="F8889" s="149"/>
      <c r="G8889" s="149"/>
      <c r="H8889" s="151"/>
      <c r="I8889" s="149"/>
      <c r="J8889" s="149"/>
      <c r="K8889" s="152"/>
      <c r="L8889" s="149"/>
      <c r="M8889" s="149"/>
      <c r="N8889" s="153"/>
      <c r="O8889" s="153"/>
      <c r="P8889" s="153"/>
    </row>
    <row r="8890" spans="1:16" x14ac:dyDescent="0.35">
      <c r="A8890" s="149"/>
      <c r="B8890" s="149"/>
      <c r="C8890" s="150"/>
      <c r="D8890" s="149"/>
      <c r="E8890" s="149"/>
      <c r="F8890" s="149"/>
      <c r="G8890" s="149"/>
      <c r="H8890" s="151"/>
      <c r="I8890" s="149"/>
      <c r="J8890" s="149"/>
      <c r="K8890" s="152"/>
      <c r="L8890" s="149"/>
      <c r="M8890" s="149"/>
      <c r="N8890" s="153"/>
      <c r="O8890" s="153"/>
      <c r="P8890" s="153"/>
    </row>
    <row r="8891" spans="1:16" x14ac:dyDescent="0.35">
      <c r="A8891" s="149"/>
      <c r="B8891" s="149"/>
      <c r="C8891" s="150"/>
      <c r="D8891" s="149"/>
      <c r="E8891" s="149"/>
      <c r="F8891" s="149"/>
      <c r="G8891" s="149"/>
      <c r="H8891" s="151"/>
      <c r="I8891" s="149"/>
      <c r="J8891" s="149"/>
      <c r="K8891" s="152"/>
      <c r="L8891" s="149"/>
      <c r="M8891" s="149"/>
      <c r="N8891" s="153"/>
      <c r="O8891" s="153"/>
      <c r="P8891" s="153"/>
    </row>
    <row r="8892" spans="1:16" x14ac:dyDescent="0.35">
      <c r="A8892" s="149"/>
      <c r="B8892" s="149"/>
      <c r="C8892" s="150"/>
      <c r="D8892" s="149"/>
      <c r="E8892" s="149"/>
      <c r="F8892" s="149"/>
      <c r="G8892" s="149"/>
      <c r="H8892" s="151"/>
      <c r="I8892" s="149"/>
      <c r="J8892" s="149"/>
      <c r="K8892" s="152"/>
      <c r="L8892" s="149"/>
      <c r="M8892" s="149"/>
      <c r="N8892" s="153"/>
      <c r="O8892" s="153"/>
      <c r="P8892" s="153"/>
    </row>
    <row r="8893" spans="1:16" x14ac:dyDescent="0.35">
      <c r="A8893" s="149"/>
      <c r="B8893" s="149"/>
      <c r="C8893" s="150"/>
      <c r="D8893" s="149"/>
      <c r="E8893" s="149"/>
      <c r="F8893" s="149"/>
      <c r="G8893" s="149"/>
      <c r="H8893" s="151"/>
      <c r="I8893" s="149"/>
      <c r="J8893" s="149"/>
      <c r="K8893" s="152"/>
      <c r="L8893" s="149"/>
      <c r="M8893" s="149"/>
      <c r="N8893" s="153"/>
      <c r="O8893" s="153"/>
      <c r="P8893" s="153"/>
    </row>
    <row r="8894" spans="1:16" x14ac:dyDescent="0.35">
      <c r="A8894" s="149"/>
      <c r="B8894" s="149"/>
      <c r="C8894" s="150"/>
      <c r="D8894" s="149"/>
      <c r="E8894" s="149"/>
      <c r="F8894" s="149"/>
      <c r="G8894" s="149"/>
      <c r="H8894" s="151"/>
      <c r="I8894" s="149"/>
      <c r="J8894" s="149"/>
      <c r="K8894" s="152"/>
      <c r="L8894" s="149"/>
      <c r="M8894" s="149"/>
      <c r="N8894" s="153"/>
      <c r="O8894" s="153"/>
      <c r="P8894" s="153"/>
    </row>
    <row r="8895" spans="1:16" x14ac:dyDescent="0.35">
      <c r="A8895" s="149"/>
      <c r="B8895" s="149"/>
      <c r="C8895" s="150"/>
      <c r="D8895" s="149"/>
      <c r="E8895" s="149"/>
      <c r="F8895" s="149"/>
      <c r="G8895" s="149"/>
      <c r="H8895" s="151"/>
      <c r="I8895" s="149"/>
      <c r="J8895" s="149"/>
      <c r="K8895" s="152"/>
      <c r="L8895" s="149"/>
      <c r="M8895" s="149"/>
      <c r="N8895" s="153"/>
      <c r="O8895" s="153"/>
      <c r="P8895" s="153"/>
    </row>
    <row r="8896" spans="1:16" x14ac:dyDescent="0.35">
      <c r="A8896" s="149"/>
      <c r="B8896" s="149"/>
      <c r="C8896" s="150"/>
      <c r="D8896" s="149"/>
      <c r="E8896" s="149"/>
      <c r="F8896" s="149"/>
      <c r="G8896" s="149"/>
      <c r="H8896" s="151"/>
      <c r="I8896" s="149"/>
      <c r="J8896" s="149"/>
      <c r="K8896" s="152"/>
      <c r="L8896" s="149"/>
      <c r="M8896" s="149"/>
      <c r="N8896" s="153"/>
      <c r="O8896" s="153"/>
      <c r="P8896" s="153"/>
    </row>
    <row r="8897" spans="1:16" x14ac:dyDescent="0.35">
      <c r="A8897" s="149"/>
      <c r="B8897" s="149"/>
      <c r="C8897" s="150"/>
      <c r="D8897" s="149"/>
      <c r="E8897" s="149"/>
      <c r="F8897" s="149"/>
      <c r="G8897" s="149"/>
      <c r="H8897" s="151"/>
      <c r="I8897" s="149"/>
      <c r="J8897" s="149"/>
      <c r="K8897" s="152"/>
      <c r="L8897" s="149"/>
      <c r="M8897" s="149"/>
      <c r="N8897" s="153"/>
      <c r="O8897" s="153"/>
      <c r="P8897" s="153"/>
    </row>
    <row r="8898" spans="1:16" x14ac:dyDescent="0.35">
      <c r="A8898" s="149"/>
      <c r="B8898" s="149"/>
      <c r="C8898" s="150"/>
      <c r="D8898" s="149"/>
      <c r="E8898" s="149"/>
      <c r="F8898" s="149"/>
      <c r="G8898" s="149"/>
      <c r="H8898" s="151"/>
      <c r="I8898" s="149"/>
      <c r="J8898" s="149"/>
      <c r="K8898" s="152"/>
      <c r="L8898" s="149"/>
      <c r="M8898" s="149"/>
      <c r="N8898" s="153"/>
      <c r="O8898" s="153"/>
      <c r="P8898" s="153"/>
    </row>
    <row r="8899" spans="1:16" x14ac:dyDescent="0.35">
      <c r="A8899" s="149"/>
      <c r="B8899" s="149"/>
      <c r="C8899" s="150"/>
      <c r="D8899" s="149"/>
      <c r="E8899" s="149"/>
      <c r="F8899" s="149"/>
      <c r="G8899" s="149"/>
      <c r="H8899" s="151"/>
      <c r="I8899" s="149"/>
      <c r="J8899" s="149"/>
      <c r="K8899" s="152"/>
      <c r="L8899" s="149"/>
      <c r="M8899" s="149"/>
      <c r="N8899" s="153"/>
      <c r="O8899" s="153"/>
      <c r="P8899" s="153"/>
    </row>
    <row r="8900" spans="1:16" x14ac:dyDescent="0.35">
      <c r="A8900" s="149"/>
      <c r="B8900" s="149"/>
      <c r="C8900" s="150"/>
      <c r="D8900" s="149"/>
      <c r="E8900" s="149"/>
      <c r="F8900" s="149"/>
      <c r="G8900" s="149"/>
      <c r="H8900" s="151"/>
      <c r="I8900" s="149"/>
      <c r="J8900" s="149"/>
      <c r="K8900" s="152"/>
      <c r="L8900" s="149"/>
      <c r="M8900" s="149"/>
      <c r="N8900" s="153"/>
      <c r="O8900" s="153"/>
      <c r="P8900" s="153"/>
    </row>
    <row r="8901" spans="1:16" x14ac:dyDescent="0.35">
      <c r="A8901" s="149"/>
      <c r="B8901" s="149"/>
      <c r="C8901" s="150"/>
      <c r="D8901" s="149"/>
      <c r="E8901" s="149"/>
      <c r="F8901" s="149"/>
      <c r="G8901" s="149"/>
      <c r="H8901" s="151"/>
      <c r="I8901" s="149"/>
      <c r="J8901" s="149"/>
      <c r="K8901" s="152"/>
      <c r="L8901" s="149"/>
      <c r="M8901" s="149"/>
      <c r="N8901" s="153"/>
      <c r="O8901" s="153"/>
      <c r="P8901" s="153"/>
    </row>
    <row r="8902" spans="1:16" x14ac:dyDescent="0.35">
      <c r="A8902" s="149"/>
      <c r="B8902" s="149"/>
      <c r="C8902" s="150"/>
      <c r="D8902" s="149"/>
      <c r="E8902" s="149"/>
      <c r="F8902" s="149"/>
      <c r="G8902" s="149"/>
      <c r="H8902" s="151"/>
      <c r="I8902" s="149"/>
      <c r="J8902" s="149"/>
      <c r="K8902" s="152"/>
      <c r="L8902" s="149"/>
      <c r="M8902" s="149"/>
      <c r="N8902" s="153"/>
      <c r="O8902" s="153"/>
      <c r="P8902" s="153"/>
    </row>
    <row r="8903" spans="1:16" x14ac:dyDescent="0.35">
      <c r="A8903" s="149"/>
      <c r="B8903" s="149"/>
      <c r="C8903" s="150"/>
      <c r="D8903" s="149"/>
      <c r="E8903" s="149"/>
      <c r="F8903" s="149"/>
      <c r="G8903" s="149"/>
      <c r="H8903" s="151"/>
      <c r="I8903" s="149"/>
      <c r="J8903" s="149"/>
      <c r="K8903" s="152"/>
      <c r="L8903" s="149"/>
      <c r="M8903" s="149"/>
      <c r="N8903" s="153"/>
      <c r="O8903" s="153"/>
      <c r="P8903" s="153"/>
    </row>
    <row r="8904" spans="1:16" x14ac:dyDescent="0.35">
      <c r="A8904" s="149"/>
      <c r="B8904" s="149"/>
      <c r="C8904" s="150"/>
      <c r="D8904" s="149"/>
      <c r="E8904" s="149"/>
      <c r="F8904" s="149"/>
      <c r="G8904" s="149"/>
      <c r="H8904" s="151"/>
      <c r="I8904" s="149"/>
      <c r="J8904" s="149"/>
      <c r="K8904" s="152"/>
      <c r="L8904" s="149"/>
      <c r="M8904" s="149"/>
      <c r="N8904" s="153"/>
      <c r="O8904" s="153"/>
      <c r="P8904" s="153"/>
    </row>
    <row r="8905" spans="1:16" x14ac:dyDescent="0.35">
      <c r="A8905" s="149"/>
      <c r="B8905" s="149"/>
      <c r="C8905" s="150"/>
      <c r="D8905" s="149"/>
      <c r="E8905" s="149"/>
      <c r="F8905" s="149"/>
      <c r="G8905" s="149"/>
      <c r="H8905" s="151"/>
      <c r="I8905" s="149"/>
      <c r="J8905" s="149"/>
      <c r="K8905" s="152"/>
      <c r="L8905" s="149"/>
      <c r="M8905" s="149"/>
      <c r="N8905" s="153"/>
      <c r="O8905" s="153"/>
      <c r="P8905" s="153"/>
    </row>
    <row r="8906" spans="1:16" x14ac:dyDescent="0.35">
      <c r="A8906" s="149"/>
      <c r="B8906" s="149"/>
      <c r="C8906" s="150"/>
      <c r="D8906" s="149"/>
      <c r="E8906" s="149"/>
      <c r="F8906" s="149"/>
      <c r="G8906" s="149"/>
      <c r="H8906" s="151"/>
      <c r="I8906" s="149"/>
      <c r="J8906" s="149"/>
      <c r="K8906" s="152"/>
      <c r="L8906" s="149"/>
      <c r="M8906" s="149"/>
      <c r="N8906" s="153"/>
      <c r="O8906" s="153"/>
      <c r="P8906" s="153"/>
    </row>
    <row r="8907" spans="1:16" x14ac:dyDescent="0.35">
      <c r="A8907" s="149"/>
      <c r="B8907" s="149"/>
      <c r="C8907" s="150"/>
      <c r="D8907" s="149"/>
      <c r="E8907" s="149"/>
      <c r="F8907" s="149"/>
      <c r="G8907" s="149"/>
      <c r="H8907" s="151"/>
      <c r="I8907" s="149"/>
      <c r="J8907" s="149"/>
      <c r="K8907" s="152"/>
      <c r="L8907" s="149"/>
      <c r="M8907" s="149"/>
      <c r="N8907" s="153"/>
      <c r="O8907" s="153"/>
      <c r="P8907" s="153"/>
    </row>
    <row r="8908" spans="1:16" x14ac:dyDescent="0.35">
      <c r="A8908" s="149"/>
      <c r="B8908" s="149"/>
      <c r="C8908" s="150"/>
      <c r="D8908" s="149"/>
      <c r="E8908" s="149"/>
      <c r="F8908" s="149"/>
      <c r="G8908" s="149"/>
      <c r="H8908" s="151"/>
      <c r="I8908" s="149"/>
      <c r="J8908" s="149"/>
      <c r="K8908" s="152"/>
      <c r="L8908" s="149"/>
      <c r="M8908" s="149"/>
      <c r="N8908" s="153"/>
      <c r="O8908" s="153"/>
      <c r="P8908" s="153"/>
    </row>
    <row r="8909" spans="1:16" x14ac:dyDescent="0.35">
      <c r="A8909" s="149"/>
      <c r="B8909" s="149"/>
      <c r="C8909" s="150"/>
      <c r="D8909" s="149"/>
      <c r="E8909" s="149"/>
      <c r="F8909" s="149"/>
      <c r="G8909" s="149"/>
      <c r="H8909" s="151"/>
      <c r="I8909" s="149"/>
      <c r="J8909" s="149"/>
      <c r="K8909" s="152"/>
      <c r="L8909" s="149"/>
      <c r="M8909" s="149"/>
      <c r="N8909" s="153"/>
      <c r="O8909" s="153"/>
      <c r="P8909" s="153"/>
    </row>
    <row r="8910" spans="1:16" x14ac:dyDescent="0.35">
      <c r="A8910" s="149"/>
      <c r="B8910" s="149"/>
      <c r="C8910" s="150"/>
      <c r="D8910" s="149"/>
      <c r="E8910" s="149"/>
      <c r="F8910" s="149"/>
      <c r="G8910" s="149"/>
      <c r="H8910" s="151"/>
      <c r="I8910" s="149"/>
      <c r="J8910" s="149"/>
      <c r="K8910" s="152"/>
      <c r="L8910" s="149"/>
      <c r="M8910" s="149"/>
      <c r="N8910" s="153"/>
      <c r="O8910" s="153"/>
      <c r="P8910" s="153"/>
    </row>
    <row r="8911" spans="1:16" x14ac:dyDescent="0.35">
      <c r="A8911" s="149"/>
      <c r="B8911" s="149"/>
      <c r="C8911" s="150"/>
      <c r="D8911" s="149"/>
      <c r="E8911" s="149"/>
      <c r="F8911" s="149"/>
      <c r="G8911" s="149"/>
      <c r="H8911" s="151"/>
      <c r="I8911" s="149"/>
      <c r="J8911" s="149"/>
      <c r="K8911" s="152"/>
      <c r="L8911" s="149"/>
      <c r="M8911" s="149"/>
      <c r="N8911" s="153"/>
      <c r="O8911" s="153"/>
      <c r="P8911" s="153"/>
    </row>
    <row r="8912" spans="1:16" x14ac:dyDescent="0.35">
      <c r="A8912" s="149"/>
      <c r="B8912" s="149"/>
      <c r="C8912" s="150"/>
      <c r="D8912" s="149"/>
      <c r="E8912" s="149"/>
      <c r="F8912" s="149"/>
      <c r="G8912" s="149"/>
      <c r="H8912" s="151"/>
      <c r="I8912" s="149"/>
      <c r="J8912" s="149"/>
      <c r="K8912" s="152"/>
      <c r="L8912" s="149"/>
      <c r="M8912" s="149"/>
      <c r="N8912" s="153"/>
      <c r="O8912" s="153"/>
      <c r="P8912" s="153"/>
    </row>
    <row r="8913" spans="1:16" x14ac:dyDescent="0.35">
      <c r="A8913" s="149"/>
      <c r="B8913" s="149"/>
      <c r="C8913" s="150"/>
      <c r="D8913" s="149"/>
      <c r="E8913" s="149"/>
      <c r="F8913" s="149"/>
      <c r="G8913" s="149"/>
      <c r="H8913" s="151"/>
      <c r="I8913" s="149"/>
      <c r="J8913" s="149"/>
      <c r="K8913" s="152"/>
      <c r="L8913" s="149"/>
      <c r="M8913" s="149"/>
      <c r="N8913" s="153"/>
      <c r="O8913" s="153"/>
      <c r="P8913" s="153"/>
    </row>
    <row r="8914" spans="1:16" x14ac:dyDescent="0.35">
      <c r="A8914" s="149"/>
      <c r="B8914" s="149"/>
      <c r="C8914" s="150"/>
      <c r="D8914" s="149"/>
      <c r="E8914" s="149"/>
      <c r="F8914" s="149"/>
      <c r="G8914" s="149"/>
      <c r="H8914" s="151"/>
      <c r="I8914" s="149"/>
      <c r="J8914" s="149"/>
      <c r="K8914" s="152"/>
      <c r="L8914" s="149"/>
      <c r="M8914" s="149"/>
      <c r="N8914" s="153"/>
      <c r="O8914" s="153"/>
      <c r="P8914" s="153"/>
    </row>
    <row r="8915" spans="1:16" x14ac:dyDescent="0.35">
      <c r="A8915" s="149"/>
      <c r="B8915" s="149"/>
      <c r="C8915" s="150"/>
      <c r="D8915" s="149"/>
      <c r="E8915" s="149"/>
      <c r="F8915" s="149"/>
      <c r="G8915" s="149"/>
      <c r="H8915" s="151"/>
      <c r="I8915" s="149"/>
      <c r="J8915" s="149"/>
      <c r="K8915" s="152"/>
      <c r="L8915" s="149"/>
      <c r="M8915" s="149"/>
      <c r="N8915" s="153"/>
      <c r="O8915" s="153"/>
      <c r="P8915" s="153"/>
    </row>
    <row r="8916" spans="1:16" x14ac:dyDescent="0.35">
      <c r="A8916" s="149"/>
      <c r="B8916" s="149"/>
      <c r="C8916" s="150"/>
      <c r="D8916" s="149"/>
      <c r="E8916" s="149"/>
      <c r="F8916" s="149"/>
      <c r="G8916" s="149"/>
      <c r="H8916" s="151"/>
      <c r="I8916" s="149"/>
      <c r="J8916" s="149"/>
      <c r="K8916" s="152"/>
      <c r="L8916" s="149"/>
      <c r="M8916" s="149"/>
      <c r="N8916" s="153"/>
      <c r="O8916" s="153"/>
      <c r="P8916" s="153"/>
    </row>
    <row r="8917" spans="1:16" x14ac:dyDescent="0.35">
      <c r="A8917" s="149"/>
      <c r="B8917" s="149"/>
      <c r="C8917" s="150"/>
      <c r="D8917" s="149"/>
      <c r="E8917" s="149"/>
      <c r="F8917" s="149"/>
      <c r="G8917" s="149"/>
      <c r="H8917" s="151"/>
      <c r="I8917" s="149"/>
      <c r="J8917" s="149"/>
      <c r="K8917" s="152"/>
      <c r="L8917" s="149"/>
      <c r="M8917" s="149"/>
      <c r="N8917" s="153"/>
      <c r="O8917" s="153"/>
      <c r="P8917" s="153"/>
    </row>
    <row r="8918" spans="1:16" x14ac:dyDescent="0.35">
      <c r="A8918" s="149"/>
      <c r="B8918" s="149"/>
      <c r="C8918" s="150"/>
      <c r="D8918" s="149"/>
      <c r="E8918" s="149"/>
      <c r="F8918" s="149"/>
      <c r="G8918" s="149"/>
      <c r="H8918" s="151"/>
      <c r="I8918" s="149"/>
      <c r="J8918" s="149"/>
      <c r="K8918" s="152"/>
      <c r="L8918" s="149"/>
      <c r="M8918" s="149"/>
      <c r="N8918" s="153"/>
      <c r="O8918" s="153"/>
      <c r="P8918" s="153"/>
    </row>
    <row r="8919" spans="1:16" x14ac:dyDescent="0.35">
      <c r="A8919" s="149"/>
      <c r="B8919" s="149"/>
      <c r="C8919" s="150"/>
      <c r="D8919" s="149"/>
      <c r="E8919" s="149"/>
      <c r="F8919" s="149"/>
      <c r="G8919" s="149"/>
      <c r="H8919" s="151"/>
      <c r="I8919" s="149"/>
      <c r="J8919" s="149"/>
      <c r="K8919" s="152"/>
      <c r="L8919" s="149"/>
      <c r="M8919" s="149"/>
      <c r="N8919" s="153"/>
      <c r="O8919" s="153"/>
      <c r="P8919" s="153"/>
    </row>
    <row r="8920" spans="1:16" x14ac:dyDescent="0.35">
      <c r="A8920" s="149"/>
      <c r="B8920" s="149"/>
      <c r="C8920" s="150"/>
      <c r="D8920" s="149"/>
      <c r="E8920" s="149"/>
      <c r="F8920" s="149"/>
      <c r="G8920" s="149"/>
      <c r="H8920" s="151"/>
      <c r="I8920" s="149"/>
      <c r="J8920" s="149"/>
      <c r="K8920" s="152"/>
      <c r="L8920" s="149"/>
      <c r="M8920" s="149"/>
      <c r="N8920" s="153"/>
      <c r="O8920" s="153"/>
      <c r="P8920" s="153"/>
    </row>
    <row r="8921" spans="1:16" x14ac:dyDescent="0.35">
      <c r="A8921" s="149"/>
      <c r="B8921" s="149"/>
      <c r="C8921" s="150"/>
      <c r="D8921" s="149"/>
      <c r="E8921" s="149"/>
      <c r="F8921" s="149"/>
      <c r="G8921" s="149"/>
      <c r="H8921" s="151"/>
      <c r="I8921" s="149"/>
      <c r="J8921" s="149"/>
      <c r="K8921" s="152"/>
      <c r="L8921" s="149"/>
      <c r="M8921" s="149"/>
      <c r="N8921" s="153"/>
      <c r="O8921" s="153"/>
      <c r="P8921" s="153"/>
    </row>
    <row r="8922" spans="1:16" x14ac:dyDescent="0.35">
      <c r="A8922" s="149"/>
      <c r="B8922" s="149"/>
      <c r="C8922" s="150"/>
      <c r="D8922" s="149"/>
      <c r="E8922" s="149"/>
      <c r="F8922" s="149"/>
      <c r="G8922" s="149"/>
      <c r="H8922" s="151"/>
      <c r="I8922" s="149"/>
      <c r="J8922" s="149"/>
      <c r="K8922" s="152"/>
      <c r="L8922" s="149"/>
      <c r="M8922" s="149"/>
      <c r="N8922" s="153"/>
      <c r="O8922" s="153"/>
      <c r="P8922" s="153"/>
    </row>
    <row r="8923" spans="1:16" x14ac:dyDescent="0.35">
      <c r="A8923" s="149"/>
      <c r="B8923" s="149"/>
      <c r="C8923" s="150"/>
      <c r="D8923" s="149"/>
      <c r="E8923" s="149"/>
      <c r="F8923" s="149"/>
      <c r="G8923" s="149"/>
      <c r="H8923" s="151"/>
      <c r="I8923" s="149"/>
      <c r="J8923" s="149"/>
      <c r="K8923" s="152"/>
      <c r="L8923" s="149"/>
      <c r="M8923" s="149"/>
      <c r="N8923" s="153"/>
      <c r="O8923" s="153"/>
      <c r="P8923" s="153"/>
    </row>
    <row r="8924" spans="1:16" x14ac:dyDescent="0.35">
      <c r="A8924" s="149"/>
      <c r="B8924" s="149"/>
      <c r="C8924" s="150"/>
      <c r="D8924" s="149"/>
      <c r="E8924" s="149"/>
      <c r="F8924" s="149"/>
      <c r="G8924" s="149"/>
      <c r="H8924" s="151"/>
      <c r="I8924" s="149"/>
      <c r="J8924" s="149"/>
      <c r="K8924" s="152"/>
      <c r="L8924" s="149"/>
      <c r="M8924" s="149"/>
      <c r="N8924" s="153"/>
      <c r="O8924" s="153"/>
      <c r="P8924" s="153"/>
    </row>
    <row r="8925" spans="1:16" x14ac:dyDescent="0.35">
      <c r="A8925" s="149"/>
      <c r="B8925" s="149"/>
      <c r="C8925" s="150"/>
      <c r="D8925" s="149"/>
      <c r="E8925" s="149"/>
      <c r="F8925" s="149"/>
      <c r="G8925" s="149"/>
      <c r="H8925" s="151"/>
      <c r="I8925" s="149"/>
      <c r="J8925" s="149"/>
      <c r="K8925" s="152"/>
      <c r="L8925" s="149"/>
      <c r="M8925" s="149"/>
      <c r="N8925" s="153"/>
      <c r="O8925" s="153"/>
      <c r="P8925" s="153"/>
    </row>
    <row r="8926" spans="1:16" x14ac:dyDescent="0.35">
      <c r="A8926" s="149"/>
      <c r="B8926" s="149"/>
      <c r="C8926" s="150"/>
      <c r="D8926" s="149"/>
      <c r="E8926" s="149"/>
      <c r="F8926" s="149"/>
      <c r="G8926" s="149"/>
      <c r="H8926" s="151"/>
      <c r="I8926" s="149"/>
      <c r="J8926" s="149"/>
      <c r="K8926" s="152"/>
      <c r="L8926" s="149"/>
      <c r="M8926" s="149"/>
      <c r="N8926" s="153"/>
      <c r="O8926" s="153"/>
      <c r="P8926" s="153"/>
    </row>
    <row r="8927" spans="1:16" x14ac:dyDescent="0.35">
      <c r="A8927" s="149"/>
      <c r="B8927" s="149"/>
      <c r="C8927" s="150"/>
      <c r="D8927" s="149"/>
      <c r="E8927" s="149"/>
      <c r="F8927" s="149"/>
      <c r="G8927" s="149"/>
      <c r="H8927" s="151"/>
      <c r="I8927" s="149"/>
      <c r="J8927" s="149"/>
      <c r="K8927" s="152"/>
      <c r="L8927" s="149"/>
      <c r="M8927" s="149"/>
      <c r="N8927" s="153"/>
      <c r="O8927" s="153"/>
      <c r="P8927" s="153"/>
    </row>
    <row r="8928" spans="1:16" x14ac:dyDescent="0.35">
      <c r="A8928" s="149"/>
      <c r="B8928" s="149"/>
      <c r="C8928" s="150"/>
      <c r="D8928" s="149"/>
      <c r="E8928" s="149"/>
      <c r="F8928" s="149"/>
      <c r="G8928" s="149"/>
      <c r="H8928" s="151"/>
      <c r="I8928" s="149"/>
      <c r="J8928" s="149"/>
      <c r="K8928" s="152"/>
      <c r="L8928" s="149"/>
      <c r="M8928" s="149"/>
      <c r="N8928" s="153"/>
      <c r="O8928" s="153"/>
      <c r="P8928" s="153"/>
    </row>
    <row r="8929" spans="1:16" x14ac:dyDescent="0.35">
      <c r="A8929" s="149"/>
      <c r="B8929" s="149"/>
      <c r="C8929" s="150"/>
      <c r="D8929" s="149"/>
      <c r="E8929" s="149"/>
      <c r="F8929" s="149"/>
      <c r="G8929" s="149"/>
      <c r="H8929" s="151"/>
      <c r="I8929" s="149"/>
      <c r="J8929" s="149"/>
      <c r="K8929" s="152"/>
      <c r="L8929" s="149"/>
      <c r="M8929" s="149"/>
      <c r="N8929" s="153"/>
      <c r="O8929" s="153"/>
      <c r="P8929" s="153"/>
    </row>
    <row r="8930" spans="1:16" x14ac:dyDescent="0.35">
      <c r="A8930" s="149"/>
      <c r="B8930" s="149"/>
      <c r="C8930" s="150"/>
      <c r="D8930" s="149"/>
      <c r="E8930" s="149"/>
      <c r="F8930" s="149"/>
      <c r="G8930" s="149"/>
      <c r="H8930" s="151"/>
      <c r="I8930" s="149"/>
      <c r="J8930" s="149"/>
      <c r="K8930" s="152"/>
      <c r="L8930" s="149"/>
      <c r="M8930" s="149"/>
      <c r="N8930" s="153"/>
      <c r="O8930" s="153"/>
      <c r="P8930" s="153"/>
    </row>
    <row r="8931" spans="1:16" x14ac:dyDescent="0.35">
      <c r="A8931" s="149"/>
      <c r="B8931" s="149"/>
      <c r="C8931" s="150"/>
      <c r="D8931" s="149"/>
      <c r="E8931" s="149"/>
      <c r="F8931" s="149"/>
      <c r="G8931" s="149"/>
      <c r="H8931" s="151"/>
      <c r="I8931" s="149"/>
      <c r="J8931" s="149"/>
      <c r="K8931" s="152"/>
      <c r="L8931" s="149"/>
      <c r="M8931" s="149"/>
      <c r="N8931" s="153"/>
      <c r="O8931" s="153"/>
      <c r="P8931" s="153"/>
    </row>
    <row r="8932" spans="1:16" x14ac:dyDescent="0.35">
      <c r="A8932" s="149"/>
      <c r="B8932" s="149"/>
      <c r="C8932" s="150"/>
      <c r="D8932" s="149"/>
      <c r="E8932" s="149"/>
      <c r="F8932" s="149"/>
      <c r="G8932" s="149"/>
      <c r="H8932" s="151"/>
      <c r="I8932" s="149"/>
      <c r="J8932" s="149"/>
      <c r="K8932" s="152"/>
      <c r="L8932" s="149"/>
      <c r="M8932" s="149"/>
      <c r="N8932" s="153"/>
      <c r="O8932" s="153"/>
      <c r="P8932" s="153"/>
    </row>
    <row r="8933" spans="1:16" x14ac:dyDescent="0.35">
      <c r="A8933" s="149"/>
      <c r="B8933" s="149"/>
      <c r="C8933" s="150"/>
      <c r="D8933" s="149"/>
      <c r="E8933" s="149"/>
      <c r="F8933" s="149"/>
      <c r="G8933" s="149"/>
      <c r="H8933" s="151"/>
      <c r="I8933" s="149"/>
      <c r="J8933" s="149"/>
      <c r="K8933" s="152"/>
      <c r="L8933" s="149"/>
      <c r="M8933" s="149"/>
      <c r="N8933" s="153"/>
      <c r="O8933" s="153"/>
      <c r="P8933" s="153"/>
    </row>
    <row r="8934" spans="1:16" x14ac:dyDescent="0.35">
      <c r="A8934" s="149"/>
      <c r="B8934" s="149"/>
      <c r="C8934" s="150"/>
      <c r="D8934" s="149"/>
      <c r="E8934" s="149"/>
      <c r="F8934" s="149"/>
      <c r="G8934" s="149"/>
      <c r="H8934" s="151"/>
      <c r="I8934" s="149"/>
      <c r="J8934" s="149"/>
      <c r="K8934" s="152"/>
      <c r="L8934" s="149"/>
      <c r="M8934" s="149"/>
      <c r="N8934" s="153"/>
      <c r="O8934" s="153"/>
      <c r="P8934" s="153"/>
    </row>
    <row r="8935" spans="1:16" x14ac:dyDescent="0.35">
      <c r="A8935" s="149"/>
      <c r="B8935" s="149"/>
      <c r="C8935" s="150"/>
      <c r="D8935" s="149"/>
      <c r="E8935" s="149"/>
      <c r="F8935" s="149"/>
      <c r="G8935" s="149"/>
      <c r="H8935" s="151"/>
      <c r="I8935" s="149"/>
      <c r="J8935" s="149"/>
      <c r="K8935" s="152"/>
      <c r="L8935" s="149"/>
      <c r="M8935" s="149"/>
      <c r="N8935" s="153"/>
      <c r="O8935" s="153"/>
      <c r="P8935" s="153"/>
    </row>
    <row r="8936" spans="1:16" x14ac:dyDescent="0.35">
      <c r="A8936" s="149"/>
      <c r="B8936" s="149"/>
      <c r="C8936" s="150"/>
      <c r="D8936" s="149"/>
      <c r="E8936" s="149"/>
      <c r="F8936" s="149"/>
      <c r="G8936" s="149"/>
      <c r="H8936" s="151"/>
      <c r="I8936" s="149"/>
      <c r="J8936" s="149"/>
      <c r="K8936" s="152"/>
      <c r="L8936" s="149"/>
      <c r="M8936" s="149"/>
      <c r="N8936" s="153"/>
      <c r="O8936" s="153"/>
      <c r="P8936" s="153"/>
    </row>
    <row r="8937" spans="1:16" x14ac:dyDescent="0.35">
      <c r="A8937" s="149"/>
      <c r="B8937" s="149"/>
      <c r="C8937" s="150"/>
      <c r="D8937" s="149"/>
      <c r="E8937" s="149"/>
      <c r="F8937" s="149"/>
      <c r="G8937" s="149"/>
      <c r="H8937" s="151"/>
      <c r="I8937" s="149"/>
      <c r="J8937" s="149"/>
      <c r="K8937" s="152"/>
      <c r="L8937" s="149"/>
      <c r="M8937" s="149"/>
      <c r="N8937" s="153"/>
      <c r="O8937" s="153"/>
      <c r="P8937" s="153"/>
    </row>
    <row r="8938" spans="1:16" x14ac:dyDescent="0.35">
      <c r="A8938" s="149"/>
      <c r="B8938" s="149"/>
      <c r="C8938" s="150"/>
      <c r="D8938" s="149"/>
      <c r="E8938" s="149"/>
      <c r="F8938" s="149"/>
      <c r="G8938" s="149"/>
      <c r="H8938" s="151"/>
      <c r="I8938" s="149"/>
      <c r="J8938" s="149"/>
      <c r="K8938" s="152"/>
      <c r="L8938" s="149"/>
      <c r="M8938" s="149"/>
      <c r="N8938" s="153"/>
      <c r="O8938" s="153"/>
      <c r="P8938" s="153"/>
    </row>
    <row r="8939" spans="1:16" x14ac:dyDescent="0.35">
      <c r="A8939" s="149"/>
      <c r="B8939" s="149"/>
      <c r="C8939" s="150"/>
      <c r="D8939" s="149"/>
      <c r="E8939" s="149"/>
      <c r="F8939" s="149"/>
      <c r="G8939" s="149"/>
      <c r="H8939" s="151"/>
      <c r="I8939" s="149"/>
      <c r="J8939" s="149"/>
      <c r="K8939" s="152"/>
      <c r="L8939" s="149"/>
      <c r="M8939" s="149"/>
      <c r="N8939" s="153"/>
      <c r="O8939" s="153"/>
      <c r="P8939" s="153"/>
    </row>
    <row r="8940" spans="1:16" x14ac:dyDescent="0.35">
      <c r="A8940" s="149"/>
      <c r="B8940" s="149"/>
      <c r="C8940" s="150"/>
      <c r="D8940" s="149"/>
      <c r="E8940" s="149"/>
      <c r="F8940" s="149"/>
      <c r="G8940" s="149"/>
      <c r="H8940" s="151"/>
      <c r="I8940" s="149"/>
      <c r="J8940" s="149"/>
      <c r="K8940" s="152"/>
      <c r="L8940" s="149"/>
      <c r="M8940" s="149"/>
      <c r="N8940" s="153"/>
      <c r="O8940" s="153"/>
      <c r="P8940" s="153"/>
    </row>
    <row r="8941" spans="1:16" x14ac:dyDescent="0.35">
      <c r="A8941" s="149"/>
      <c r="B8941" s="149"/>
      <c r="C8941" s="150"/>
      <c r="D8941" s="149"/>
      <c r="E8941" s="149"/>
      <c r="F8941" s="149"/>
      <c r="G8941" s="149"/>
      <c r="H8941" s="151"/>
      <c r="I8941" s="149"/>
      <c r="J8941" s="149"/>
      <c r="K8941" s="152"/>
      <c r="L8941" s="149"/>
      <c r="M8941" s="149"/>
      <c r="N8941" s="153"/>
      <c r="O8941" s="153"/>
      <c r="P8941" s="153"/>
    </row>
    <row r="8942" spans="1:16" x14ac:dyDescent="0.35">
      <c r="A8942" s="149"/>
      <c r="B8942" s="149"/>
      <c r="C8942" s="150"/>
      <c r="D8942" s="149"/>
      <c r="E8942" s="149"/>
      <c r="F8942" s="149"/>
      <c r="G8942" s="149"/>
      <c r="H8942" s="151"/>
      <c r="I8942" s="149"/>
      <c r="J8942" s="149"/>
      <c r="K8942" s="152"/>
      <c r="L8942" s="149"/>
      <c r="M8942" s="149"/>
      <c r="N8942" s="153"/>
      <c r="O8942" s="153"/>
      <c r="P8942" s="153"/>
    </row>
    <row r="8943" spans="1:16" x14ac:dyDescent="0.35">
      <c r="A8943" s="149"/>
      <c r="B8943" s="149"/>
      <c r="C8943" s="150"/>
      <c r="D8943" s="149"/>
      <c r="E8943" s="149"/>
      <c r="F8943" s="149"/>
      <c r="G8943" s="149"/>
      <c r="H8943" s="151"/>
      <c r="I8943" s="149"/>
      <c r="J8943" s="149"/>
      <c r="K8943" s="152"/>
      <c r="L8943" s="149"/>
      <c r="M8943" s="149"/>
      <c r="N8943" s="153"/>
      <c r="O8943" s="153"/>
      <c r="P8943" s="153"/>
    </row>
    <row r="8944" spans="1:16" x14ac:dyDescent="0.35">
      <c r="A8944" s="149"/>
      <c r="B8944" s="149"/>
      <c r="C8944" s="150"/>
      <c r="D8944" s="149"/>
      <c r="E8944" s="149"/>
      <c r="F8944" s="149"/>
      <c r="G8944" s="149"/>
      <c r="H8944" s="151"/>
      <c r="I8944" s="149"/>
      <c r="J8944" s="149"/>
      <c r="K8944" s="152"/>
      <c r="L8944" s="149"/>
      <c r="M8944" s="149"/>
      <c r="N8944" s="153"/>
      <c r="O8944" s="153"/>
      <c r="P8944" s="153"/>
    </row>
    <row r="8945" spans="1:16" x14ac:dyDescent="0.35">
      <c r="A8945" s="149"/>
      <c r="B8945" s="149"/>
      <c r="C8945" s="150"/>
      <c r="D8945" s="149"/>
      <c r="E8945" s="149"/>
      <c r="F8945" s="149"/>
      <c r="G8945" s="149"/>
      <c r="H8945" s="151"/>
      <c r="I8945" s="149"/>
      <c r="J8945" s="149"/>
      <c r="K8945" s="152"/>
      <c r="L8945" s="149"/>
      <c r="M8945" s="149"/>
      <c r="N8945" s="153"/>
      <c r="O8945" s="153"/>
      <c r="P8945" s="153"/>
    </row>
    <row r="8946" spans="1:16" x14ac:dyDescent="0.35">
      <c r="A8946" s="149"/>
      <c r="B8946" s="149"/>
      <c r="C8946" s="150"/>
      <c r="D8946" s="149"/>
      <c r="E8946" s="149"/>
      <c r="F8946" s="149"/>
      <c r="G8946" s="149"/>
      <c r="H8946" s="151"/>
      <c r="I8946" s="149"/>
      <c r="J8946" s="149"/>
      <c r="K8946" s="152"/>
      <c r="L8946" s="149"/>
      <c r="M8946" s="149"/>
      <c r="N8946" s="153"/>
      <c r="O8946" s="153"/>
      <c r="P8946" s="153"/>
    </row>
    <row r="8947" spans="1:16" x14ac:dyDescent="0.35">
      <c r="A8947" s="149"/>
      <c r="B8947" s="149"/>
      <c r="C8947" s="150"/>
      <c r="D8947" s="149"/>
      <c r="E8947" s="149"/>
      <c r="F8947" s="149"/>
      <c r="G8947" s="149"/>
      <c r="H8947" s="151"/>
      <c r="I8947" s="149"/>
      <c r="J8947" s="149"/>
      <c r="K8947" s="152"/>
      <c r="L8947" s="149"/>
      <c r="M8947" s="149"/>
      <c r="N8947" s="153"/>
      <c r="O8947" s="153"/>
      <c r="P8947" s="153"/>
    </row>
    <row r="8948" spans="1:16" x14ac:dyDescent="0.35">
      <c r="A8948" s="149"/>
      <c r="B8948" s="149"/>
      <c r="C8948" s="150"/>
      <c r="D8948" s="149"/>
      <c r="E8948" s="149"/>
      <c r="F8948" s="149"/>
      <c r="G8948" s="149"/>
      <c r="H8948" s="151"/>
      <c r="I8948" s="149"/>
      <c r="J8948" s="149"/>
      <c r="K8948" s="152"/>
      <c r="L8948" s="149"/>
      <c r="M8948" s="149"/>
      <c r="N8948" s="153"/>
      <c r="O8948" s="153"/>
      <c r="P8948" s="153"/>
    </row>
    <row r="8949" spans="1:16" x14ac:dyDescent="0.35">
      <c r="A8949" s="149"/>
      <c r="B8949" s="149"/>
      <c r="C8949" s="150"/>
      <c r="D8949" s="149"/>
      <c r="E8949" s="149"/>
      <c r="F8949" s="149"/>
      <c r="G8949" s="149"/>
      <c r="H8949" s="151"/>
      <c r="I8949" s="149"/>
      <c r="J8949" s="149"/>
      <c r="K8949" s="152"/>
      <c r="L8949" s="149"/>
      <c r="M8949" s="149"/>
      <c r="N8949" s="153"/>
      <c r="O8949" s="153"/>
      <c r="P8949" s="153"/>
    </row>
    <row r="8950" spans="1:16" x14ac:dyDescent="0.35">
      <c r="A8950" s="149"/>
      <c r="B8950" s="149"/>
      <c r="C8950" s="150"/>
      <c r="D8950" s="149"/>
      <c r="E8950" s="149"/>
      <c r="F8950" s="149"/>
      <c r="G8950" s="149"/>
      <c r="H8950" s="151"/>
      <c r="I8950" s="149"/>
      <c r="J8950" s="149"/>
      <c r="K8950" s="152"/>
      <c r="L8950" s="149"/>
      <c r="M8950" s="149"/>
      <c r="N8950" s="153"/>
      <c r="O8950" s="153"/>
      <c r="P8950" s="153"/>
    </row>
    <row r="8951" spans="1:16" x14ac:dyDescent="0.35">
      <c r="A8951" s="149"/>
      <c r="B8951" s="149"/>
      <c r="C8951" s="150"/>
      <c r="D8951" s="149"/>
      <c r="E8951" s="149"/>
      <c r="F8951" s="149"/>
      <c r="G8951" s="149"/>
      <c r="H8951" s="151"/>
      <c r="I8951" s="149"/>
      <c r="J8951" s="149"/>
      <c r="K8951" s="152"/>
      <c r="L8951" s="149"/>
      <c r="M8951" s="149"/>
      <c r="N8951" s="153"/>
      <c r="O8951" s="153"/>
      <c r="P8951" s="153"/>
    </row>
    <row r="8952" spans="1:16" x14ac:dyDescent="0.35">
      <c r="A8952" s="149"/>
      <c r="B8952" s="149"/>
      <c r="C8952" s="150"/>
      <c r="D8952" s="149"/>
      <c r="E8952" s="149"/>
      <c r="F8952" s="149"/>
      <c r="G8952" s="149"/>
      <c r="H8952" s="151"/>
      <c r="I8952" s="149"/>
      <c r="J8952" s="149"/>
      <c r="K8952" s="152"/>
      <c r="L8952" s="149"/>
      <c r="M8952" s="149"/>
      <c r="N8952" s="153"/>
      <c r="O8952" s="153"/>
      <c r="P8952" s="153"/>
    </row>
    <row r="8953" spans="1:16" x14ac:dyDescent="0.35">
      <c r="A8953" s="149"/>
      <c r="B8953" s="149"/>
      <c r="C8953" s="150"/>
      <c r="D8953" s="149"/>
      <c r="E8953" s="149"/>
      <c r="F8953" s="149"/>
      <c r="G8953" s="149"/>
      <c r="H8953" s="151"/>
      <c r="I8953" s="149"/>
      <c r="J8953" s="149"/>
      <c r="K8953" s="152"/>
      <c r="L8953" s="149"/>
      <c r="M8953" s="149"/>
      <c r="N8953" s="153"/>
      <c r="O8953" s="153"/>
      <c r="P8953" s="153"/>
    </row>
    <row r="8954" spans="1:16" x14ac:dyDescent="0.35">
      <c r="A8954" s="149"/>
      <c r="B8954" s="149"/>
      <c r="C8954" s="150"/>
      <c r="D8954" s="149"/>
      <c r="E8954" s="149"/>
      <c r="F8954" s="149"/>
      <c r="G8954" s="149"/>
      <c r="H8954" s="151"/>
      <c r="I8954" s="149"/>
      <c r="J8954" s="149"/>
      <c r="K8954" s="152"/>
      <c r="L8954" s="149"/>
      <c r="M8954" s="149"/>
      <c r="N8954" s="153"/>
      <c r="O8954" s="153"/>
      <c r="P8954" s="153"/>
    </row>
    <row r="8955" spans="1:16" x14ac:dyDescent="0.35">
      <c r="A8955" s="149"/>
      <c r="B8955" s="149"/>
      <c r="C8955" s="150"/>
      <c r="D8955" s="149"/>
      <c r="E8955" s="149"/>
      <c r="F8955" s="149"/>
      <c r="G8955" s="149"/>
      <c r="H8955" s="151"/>
      <c r="I8955" s="149"/>
      <c r="J8955" s="149"/>
      <c r="K8955" s="152"/>
      <c r="L8955" s="149"/>
      <c r="M8955" s="149"/>
      <c r="N8955" s="153"/>
      <c r="O8955" s="153"/>
      <c r="P8955" s="153"/>
    </row>
    <row r="8956" spans="1:16" x14ac:dyDescent="0.35">
      <c r="A8956" s="149"/>
      <c r="B8956" s="149"/>
      <c r="C8956" s="150"/>
      <c r="D8956" s="149"/>
      <c r="E8956" s="149"/>
      <c r="F8956" s="149"/>
      <c r="G8956" s="149"/>
      <c r="H8956" s="151"/>
      <c r="I8956" s="149"/>
      <c r="J8956" s="149"/>
      <c r="K8956" s="152"/>
      <c r="L8956" s="149"/>
      <c r="M8956" s="149"/>
      <c r="N8956" s="153"/>
      <c r="O8956" s="153"/>
      <c r="P8956" s="153"/>
    </row>
    <row r="8957" spans="1:16" x14ac:dyDescent="0.35">
      <c r="A8957" s="149"/>
      <c r="B8957" s="149"/>
      <c r="C8957" s="150"/>
      <c r="D8957" s="149"/>
      <c r="E8957" s="149"/>
      <c r="F8957" s="149"/>
      <c r="G8957" s="149"/>
      <c r="H8957" s="151"/>
      <c r="I8957" s="149"/>
      <c r="J8957" s="149"/>
      <c r="K8957" s="152"/>
      <c r="L8957" s="149"/>
      <c r="M8957" s="149"/>
      <c r="N8957" s="153"/>
      <c r="O8957" s="153"/>
      <c r="P8957" s="153"/>
    </row>
    <row r="8958" spans="1:16" x14ac:dyDescent="0.35">
      <c r="A8958" s="149"/>
      <c r="B8958" s="149"/>
      <c r="C8958" s="150"/>
      <c r="D8958" s="149"/>
      <c r="E8958" s="149"/>
      <c r="F8958" s="149"/>
      <c r="G8958" s="149"/>
      <c r="H8958" s="151"/>
      <c r="I8958" s="149"/>
      <c r="J8958" s="149"/>
      <c r="K8958" s="152"/>
      <c r="L8958" s="149"/>
      <c r="M8958" s="149"/>
      <c r="N8958" s="153"/>
      <c r="O8958" s="153"/>
      <c r="P8958" s="153"/>
    </row>
    <row r="8959" spans="1:16" x14ac:dyDescent="0.35">
      <c r="A8959" s="149"/>
      <c r="B8959" s="149"/>
      <c r="C8959" s="150"/>
      <c r="D8959" s="149"/>
      <c r="E8959" s="149"/>
      <c r="F8959" s="149"/>
      <c r="G8959" s="149"/>
      <c r="H8959" s="151"/>
      <c r="I8959" s="149"/>
      <c r="J8959" s="149"/>
      <c r="K8959" s="152"/>
      <c r="L8959" s="149"/>
      <c r="M8959" s="149"/>
      <c r="N8959" s="153"/>
      <c r="O8959" s="153"/>
      <c r="P8959" s="153"/>
    </row>
    <row r="8960" spans="1:16" x14ac:dyDescent="0.35">
      <c r="A8960" s="149"/>
      <c r="B8960" s="149"/>
      <c r="C8960" s="150"/>
      <c r="D8960" s="149"/>
      <c r="E8960" s="149"/>
      <c r="F8960" s="149"/>
      <c r="G8960" s="149"/>
      <c r="H8960" s="151"/>
      <c r="I8960" s="149"/>
      <c r="J8960" s="149"/>
      <c r="K8960" s="152"/>
      <c r="L8960" s="149"/>
      <c r="M8960" s="149"/>
      <c r="N8960" s="153"/>
      <c r="O8960" s="153"/>
      <c r="P8960" s="153"/>
    </row>
    <row r="8961" spans="1:16" x14ac:dyDescent="0.35">
      <c r="A8961" s="149"/>
      <c r="B8961" s="149"/>
      <c r="C8961" s="150"/>
      <c r="D8961" s="149"/>
      <c r="E8961" s="149"/>
      <c r="F8961" s="149"/>
      <c r="G8961" s="149"/>
      <c r="H8961" s="151"/>
      <c r="I8961" s="149"/>
      <c r="J8961" s="149"/>
      <c r="K8961" s="152"/>
      <c r="L8961" s="149"/>
      <c r="M8961" s="149"/>
      <c r="N8961" s="153"/>
      <c r="O8961" s="153"/>
      <c r="P8961" s="153"/>
    </row>
    <row r="8962" spans="1:16" x14ac:dyDescent="0.35">
      <c r="A8962" s="149"/>
      <c r="B8962" s="149"/>
      <c r="C8962" s="150"/>
      <c r="D8962" s="149"/>
      <c r="E8962" s="149"/>
      <c r="F8962" s="149"/>
      <c r="G8962" s="149"/>
      <c r="H8962" s="151"/>
      <c r="I8962" s="149"/>
      <c r="J8962" s="149"/>
      <c r="K8962" s="152"/>
      <c r="L8962" s="149"/>
      <c r="M8962" s="149"/>
      <c r="N8962" s="153"/>
      <c r="O8962" s="153"/>
      <c r="P8962" s="153"/>
    </row>
    <row r="8963" spans="1:16" x14ac:dyDescent="0.35">
      <c r="A8963" s="149"/>
      <c r="B8963" s="149"/>
      <c r="C8963" s="150"/>
      <c r="D8963" s="149"/>
      <c r="E8963" s="149"/>
      <c r="F8963" s="149"/>
      <c r="G8963" s="149"/>
      <c r="H8963" s="151"/>
      <c r="I8963" s="149"/>
      <c r="J8963" s="149"/>
      <c r="K8963" s="152"/>
      <c r="L8963" s="149"/>
      <c r="M8963" s="149"/>
      <c r="N8963" s="153"/>
      <c r="O8963" s="153"/>
      <c r="P8963" s="153"/>
    </row>
    <row r="8964" spans="1:16" x14ac:dyDescent="0.35">
      <c r="A8964" s="149"/>
      <c r="B8964" s="149"/>
      <c r="C8964" s="150"/>
      <c r="D8964" s="149"/>
      <c r="E8964" s="149"/>
      <c r="F8964" s="149"/>
      <c r="G8964" s="149"/>
      <c r="H8964" s="151"/>
      <c r="I8964" s="149"/>
      <c r="J8964" s="149"/>
      <c r="K8964" s="152"/>
      <c r="L8964" s="149"/>
      <c r="M8964" s="149"/>
      <c r="N8964" s="153"/>
      <c r="O8964" s="153"/>
      <c r="P8964" s="153"/>
    </row>
    <row r="8965" spans="1:16" x14ac:dyDescent="0.35">
      <c r="A8965" s="149"/>
      <c r="B8965" s="149"/>
      <c r="C8965" s="150"/>
      <c r="D8965" s="149"/>
      <c r="E8965" s="149"/>
      <c r="F8965" s="149"/>
      <c r="G8965" s="149"/>
      <c r="H8965" s="151"/>
      <c r="I8965" s="149"/>
      <c r="J8965" s="149"/>
      <c r="K8965" s="152"/>
      <c r="L8965" s="149"/>
      <c r="M8965" s="149"/>
      <c r="N8965" s="153"/>
      <c r="O8965" s="153"/>
      <c r="P8965" s="153"/>
    </row>
    <row r="8966" spans="1:16" x14ac:dyDescent="0.35">
      <c r="A8966" s="149"/>
      <c r="B8966" s="149"/>
      <c r="C8966" s="150"/>
      <c r="D8966" s="149"/>
      <c r="E8966" s="149"/>
      <c r="F8966" s="149"/>
      <c r="G8966" s="149"/>
      <c r="H8966" s="151"/>
      <c r="I8966" s="149"/>
      <c r="J8966" s="149"/>
      <c r="K8966" s="152"/>
      <c r="L8966" s="149"/>
      <c r="M8966" s="149"/>
      <c r="N8966" s="153"/>
      <c r="O8966" s="153"/>
      <c r="P8966" s="153"/>
    </row>
    <row r="8967" spans="1:16" x14ac:dyDescent="0.35">
      <c r="A8967" s="149"/>
      <c r="B8967" s="149"/>
      <c r="C8967" s="150"/>
      <c r="D8967" s="149"/>
      <c r="E8967" s="149"/>
      <c r="F8967" s="149"/>
      <c r="G8967" s="149"/>
      <c r="H8967" s="151"/>
      <c r="I8967" s="149"/>
      <c r="J8967" s="149"/>
      <c r="K8967" s="152"/>
      <c r="L8967" s="149"/>
      <c r="M8967" s="149"/>
      <c r="N8967" s="153"/>
      <c r="O8967" s="153"/>
      <c r="P8967" s="153"/>
    </row>
    <row r="8968" spans="1:16" x14ac:dyDescent="0.35">
      <c r="A8968" s="149"/>
      <c r="B8968" s="149"/>
      <c r="C8968" s="150"/>
      <c r="D8968" s="149"/>
      <c r="E8968" s="149"/>
      <c r="F8968" s="149"/>
      <c r="G8968" s="149"/>
      <c r="H8968" s="151"/>
      <c r="I8968" s="149"/>
      <c r="J8968" s="149"/>
      <c r="K8968" s="152"/>
      <c r="L8968" s="149"/>
      <c r="M8968" s="149"/>
      <c r="N8968" s="153"/>
      <c r="O8968" s="153"/>
      <c r="P8968" s="153"/>
    </row>
    <row r="8969" spans="1:16" x14ac:dyDescent="0.35">
      <c r="A8969" s="149"/>
      <c r="B8969" s="149"/>
      <c r="C8969" s="150"/>
      <c r="D8969" s="149"/>
      <c r="E8969" s="149"/>
      <c r="F8969" s="149"/>
      <c r="G8969" s="149"/>
      <c r="H8969" s="151"/>
      <c r="I8969" s="149"/>
      <c r="J8969" s="149"/>
      <c r="K8969" s="152"/>
      <c r="L8969" s="149"/>
      <c r="M8969" s="149"/>
      <c r="N8969" s="153"/>
      <c r="O8969" s="153"/>
      <c r="P8969" s="153"/>
    </row>
    <row r="8970" spans="1:16" x14ac:dyDescent="0.35">
      <c r="A8970" s="149"/>
      <c r="B8970" s="149"/>
      <c r="C8970" s="150"/>
      <c r="D8970" s="149"/>
      <c r="E8970" s="149"/>
      <c r="F8970" s="149"/>
      <c r="G8970" s="149"/>
      <c r="H8970" s="151"/>
      <c r="I8970" s="149"/>
      <c r="J8970" s="149"/>
      <c r="K8970" s="152"/>
      <c r="L8970" s="149"/>
      <c r="M8970" s="149"/>
      <c r="N8970" s="153"/>
      <c r="O8970" s="153"/>
      <c r="P8970" s="153"/>
    </row>
    <row r="8971" spans="1:16" x14ac:dyDescent="0.35">
      <c r="A8971" s="149"/>
      <c r="B8971" s="149"/>
      <c r="C8971" s="150"/>
      <c r="D8971" s="149"/>
      <c r="E8971" s="149"/>
      <c r="F8971" s="149"/>
      <c r="G8971" s="149"/>
      <c r="H8971" s="151"/>
      <c r="I8971" s="149"/>
      <c r="J8971" s="149"/>
      <c r="K8971" s="152"/>
      <c r="L8971" s="149"/>
      <c r="M8971" s="149"/>
      <c r="N8971" s="153"/>
      <c r="O8971" s="153"/>
      <c r="P8971" s="153"/>
    </row>
    <row r="8972" spans="1:16" x14ac:dyDescent="0.35">
      <c r="A8972" s="149"/>
      <c r="B8972" s="149"/>
      <c r="C8972" s="150"/>
      <c r="D8972" s="149"/>
      <c r="E8972" s="149"/>
      <c r="F8972" s="149"/>
      <c r="G8972" s="149"/>
      <c r="H8972" s="151"/>
      <c r="I8972" s="149"/>
      <c r="J8972" s="149"/>
      <c r="K8972" s="152"/>
      <c r="L8972" s="149"/>
      <c r="M8972" s="149"/>
      <c r="N8972" s="153"/>
      <c r="O8972" s="153"/>
      <c r="P8972" s="153"/>
    </row>
    <row r="8973" spans="1:16" x14ac:dyDescent="0.35">
      <c r="A8973" s="149"/>
      <c r="B8973" s="149"/>
      <c r="C8973" s="150"/>
      <c r="D8973" s="149"/>
      <c r="E8973" s="149"/>
      <c r="F8973" s="149"/>
      <c r="G8973" s="149"/>
      <c r="H8973" s="151"/>
      <c r="I8973" s="149"/>
      <c r="J8973" s="149"/>
      <c r="K8973" s="152"/>
      <c r="L8973" s="149"/>
      <c r="M8973" s="149"/>
      <c r="N8973" s="153"/>
      <c r="O8973" s="153"/>
      <c r="P8973" s="153"/>
    </row>
    <row r="8974" spans="1:16" x14ac:dyDescent="0.35">
      <c r="A8974" s="149"/>
      <c r="B8974" s="149"/>
      <c r="C8974" s="150"/>
      <c r="D8974" s="149"/>
      <c r="E8974" s="149"/>
      <c r="F8974" s="149"/>
      <c r="G8974" s="149"/>
      <c r="H8974" s="151"/>
      <c r="I8974" s="149"/>
      <c r="J8974" s="149"/>
      <c r="K8974" s="152"/>
      <c r="L8974" s="149"/>
      <c r="M8974" s="149"/>
      <c r="N8974" s="153"/>
      <c r="O8974" s="153"/>
      <c r="P8974" s="153"/>
    </row>
    <row r="8975" spans="1:16" x14ac:dyDescent="0.35">
      <c r="A8975" s="149"/>
      <c r="B8975" s="149"/>
      <c r="C8975" s="150"/>
      <c r="D8975" s="149"/>
      <c r="E8975" s="149"/>
      <c r="F8975" s="149"/>
      <c r="G8975" s="149"/>
      <c r="H8975" s="151"/>
      <c r="I8975" s="149"/>
      <c r="J8975" s="149"/>
      <c r="K8975" s="152"/>
      <c r="L8975" s="149"/>
      <c r="M8975" s="149"/>
      <c r="N8975" s="153"/>
      <c r="O8975" s="153"/>
      <c r="P8975" s="153"/>
    </row>
    <row r="8976" spans="1:16" x14ac:dyDescent="0.35">
      <c r="A8976" s="149"/>
      <c r="B8976" s="149"/>
      <c r="C8976" s="150"/>
      <c r="D8976" s="149"/>
      <c r="E8976" s="149"/>
      <c r="F8976" s="149"/>
      <c r="G8976" s="149"/>
      <c r="H8976" s="151"/>
      <c r="I8976" s="149"/>
      <c r="J8976" s="149"/>
      <c r="K8976" s="152"/>
      <c r="L8976" s="149"/>
      <c r="M8976" s="149"/>
      <c r="N8976" s="153"/>
      <c r="O8976" s="153"/>
      <c r="P8976" s="153"/>
    </row>
    <row r="8977" spans="1:16" x14ac:dyDescent="0.35">
      <c r="A8977" s="149"/>
      <c r="B8977" s="149"/>
      <c r="C8977" s="150"/>
      <c r="D8977" s="149"/>
      <c r="E8977" s="149"/>
      <c r="F8977" s="149"/>
      <c r="G8977" s="149"/>
      <c r="H8977" s="151"/>
      <c r="I8977" s="149"/>
      <c r="J8977" s="149"/>
      <c r="K8977" s="152"/>
      <c r="L8977" s="149"/>
      <c r="M8977" s="149"/>
      <c r="N8977" s="153"/>
      <c r="O8977" s="153"/>
      <c r="P8977" s="153"/>
    </row>
    <row r="8978" spans="1:16" x14ac:dyDescent="0.35">
      <c r="A8978" s="149"/>
      <c r="B8978" s="149"/>
      <c r="C8978" s="150"/>
      <c r="D8978" s="149"/>
      <c r="E8978" s="149"/>
      <c r="F8978" s="149"/>
      <c r="G8978" s="149"/>
      <c r="H8978" s="151"/>
      <c r="I8978" s="149"/>
      <c r="J8978" s="149"/>
      <c r="K8978" s="152"/>
      <c r="L8978" s="149"/>
      <c r="M8978" s="149"/>
      <c r="N8978" s="153"/>
      <c r="O8978" s="153"/>
      <c r="P8978" s="153"/>
    </row>
    <row r="8979" spans="1:16" x14ac:dyDescent="0.35">
      <c r="A8979" s="149"/>
      <c r="B8979" s="149"/>
      <c r="C8979" s="150"/>
      <c r="D8979" s="149"/>
      <c r="E8979" s="149"/>
      <c r="F8979" s="149"/>
      <c r="G8979" s="149"/>
      <c r="H8979" s="151"/>
      <c r="I8979" s="149"/>
      <c r="J8979" s="149"/>
      <c r="K8979" s="152"/>
      <c r="L8979" s="149"/>
      <c r="M8979" s="149"/>
      <c r="N8979" s="153"/>
      <c r="O8979" s="153"/>
      <c r="P8979" s="153"/>
    </row>
    <row r="8980" spans="1:16" x14ac:dyDescent="0.35">
      <c r="A8980" s="149"/>
      <c r="B8980" s="149"/>
      <c r="C8980" s="150"/>
      <c r="D8980" s="149"/>
      <c r="E8980" s="149"/>
      <c r="F8980" s="149"/>
      <c r="G8980" s="149"/>
      <c r="H8980" s="151"/>
      <c r="I8980" s="149"/>
      <c r="J8980" s="149"/>
      <c r="K8980" s="152"/>
      <c r="L8980" s="149"/>
      <c r="M8980" s="149"/>
      <c r="N8980" s="153"/>
      <c r="O8980" s="153"/>
      <c r="P8980" s="153"/>
    </row>
    <row r="8981" spans="1:16" x14ac:dyDescent="0.35">
      <c r="A8981" s="149"/>
      <c r="B8981" s="149"/>
      <c r="C8981" s="150"/>
      <c r="D8981" s="149"/>
      <c r="E8981" s="149"/>
      <c r="F8981" s="149"/>
      <c r="G8981" s="149"/>
      <c r="H8981" s="151"/>
      <c r="I8981" s="149"/>
      <c r="J8981" s="149"/>
      <c r="K8981" s="152"/>
      <c r="L8981" s="149"/>
      <c r="M8981" s="149"/>
      <c r="N8981" s="153"/>
      <c r="O8981" s="153"/>
      <c r="P8981" s="153"/>
    </row>
    <row r="8982" spans="1:16" x14ac:dyDescent="0.35">
      <c r="A8982" s="149"/>
      <c r="B8982" s="149"/>
      <c r="C8982" s="150"/>
      <c r="D8982" s="149"/>
      <c r="E8982" s="149"/>
      <c r="F8982" s="149"/>
      <c r="G8982" s="149"/>
      <c r="H8982" s="151"/>
      <c r="I8982" s="149"/>
      <c r="J8982" s="149"/>
      <c r="K8982" s="152"/>
      <c r="L8982" s="149"/>
      <c r="M8982" s="149"/>
      <c r="N8982" s="153"/>
      <c r="O8982" s="153"/>
      <c r="P8982" s="153"/>
    </row>
    <row r="8983" spans="1:16" x14ac:dyDescent="0.35">
      <c r="A8983" s="149"/>
      <c r="B8983" s="149"/>
      <c r="C8983" s="150"/>
      <c r="D8983" s="149"/>
      <c r="E8983" s="149"/>
      <c r="F8983" s="149"/>
      <c r="G8983" s="149"/>
      <c r="H8983" s="151"/>
      <c r="I8983" s="149"/>
      <c r="J8983" s="149"/>
      <c r="K8983" s="152"/>
      <c r="L8983" s="149"/>
      <c r="M8983" s="149"/>
      <c r="N8983" s="153"/>
      <c r="O8983" s="153"/>
      <c r="P8983" s="153"/>
    </row>
    <row r="8984" spans="1:16" x14ac:dyDescent="0.35">
      <c r="A8984" s="149"/>
      <c r="B8984" s="149"/>
      <c r="C8984" s="150"/>
      <c r="D8984" s="149"/>
      <c r="E8984" s="149"/>
      <c r="F8984" s="149"/>
      <c r="G8984" s="149"/>
      <c r="H8984" s="151"/>
      <c r="I8984" s="149"/>
      <c r="J8984" s="149"/>
      <c r="K8984" s="152"/>
      <c r="L8984" s="149"/>
      <c r="M8984" s="149"/>
      <c r="N8984" s="153"/>
      <c r="O8984" s="153"/>
      <c r="P8984" s="153"/>
    </row>
    <row r="8985" spans="1:16" x14ac:dyDescent="0.35">
      <c r="A8985" s="149"/>
      <c r="B8985" s="149"/>
      <c r="C8985" s="150"/>
      <c r="D8985" s="149"/>
      <c r="E8985" s="149"/>
      <c r="F8985" s="149"/>
      <c r="G8985" s="149"/>
      <c r="H8985" s="151"/>
      <c r="I8985" s="149"/>
      <c r="J8985" s="149"/>
      <c r="K8985" s="152"/>
      <c r="L8985" s="149"/>
      <c r="M8985" s="149"/>
      <c r="N8985" s="153"/>
      <c r="O8985" s="153"/>
      <c r="P8985" s="153"/>
    </row>
    <row r="8986" spans="1:16" x14ac:dyDescent="0.35">
      <c r="A8986" s="149"/>
      <c r="B8986" s="149"/>
      <c r="C8986" s="150"/>
      <c r="D8986" s="149"/>
      <c r="E8986" s="149"/>
      <c r="F8986" s="149"/>
      <c r="G8986" s="149"/>
      <c r="H8986" s="151"/>
      <c r="I8986" s="149"/>
      <c r="J8986" s="149"/>
      <c r="K8986" s="152"/>
      <c r="L8986" s="149"/>
      <c r="M8986" s="149"/>
      <c r="N8986" s="153"/>
      <c r="O8986" s="153"/>
      <c r="P8986" s="153"/>
    </row>
    <row r="8987" spans="1:16" x14ac:dyDescent="0.35">
      <c r="A8987" s="149"/>
      <c r="B8987" s="149"/>
      <c r="C8987" s="150"/>
      <c r="D8987" s="149"/>
      <c r="E8987" s="149"/>
      <c r="F8987" s="149"/>
      <c r="G8987" s="149"/>
      <c r="H8987" s="151"/>
      <c r="I8987" s="149"/>
      <c r="J8987" s="149"/>
      <c r="K8987" s="152"/>
      <c r="L8987" s="149"/>
      <c r="M8987" s="149"/>
      <c r="N8987" s="153"/>
      <c r="O8987" s="153"/>
      <c r="P8987" s="153"/>
    </row>
    <row r="8988" spans="1:16" x14ac:dyDescent="0.35">
      <c r="A8988" s="149"/>
      <c r="B8988" s="149"/>
      <c r="C8988" s="150"/>
      <c r="D8988" s="149"/>
      <c r="E8988" s="149"/>
      <c r="F8988" s="149"/>
      <c r="G8988" s="149"/>
      <c r="H8988" s="151"/>
      <c r="I8988" s="149"/>
      <c r="J8988" s="149"/>
      <c r="K8988" s="152"/>
      <c r="L8988" s="149"/>
      <c r="M8988" s="149"/>
      <c r="N8988" s="153"/>
      <c r="O8988" s="153"/>
      <c r="P8988" s="153"/>
    </row>
    <row r="8989" spans="1:16" x14ac:dyDescent="0.35">
      <c r="A8989" s="149"/>
      <c r="B8989" s="149"/>
      <c r="C8989" s="150"/>
      <c r="D8989" s="149"/>
      <c r="E8989" s="149"/>
      <c r="F8989" s="149"/>
      <c r="G8989" s="149"/>
      <c r="H8989" s="151"/>
      <c r="I8989" s="149"/>
      <c r="J8989" s="149"/>
      <c r="K8989" s="152"/>
      <c r="L8989" s="149"/>
      <c r="M8989" s="149"/>
      <c r="N8989" s="153"/>
      <c r="O8989" s="153"/>
      <c r="P8989" s="153"/>
    </row>
    <row r="8990" spans="1:16" x14ac:dyDescent="0.35">
      <c r="A8990" s="149"/>
      <c r="B8990" s="149"/>
      <c r="C8990" s="150"/>
      <c r="D8990" s="149"/>
      <c r="E8990" s="149"/>
      <c r="F8990" s="149"/>
      <c r="G8990" s="149"/>
      <c r="H8990" s="151"/>
      <c r="I8990" s="149"/>
      <c r="J8990" s="149"/>
      <c r="K8990" s="152"/>
      <c r="L8990" s="149"/>
      <c r="M8990" s="149"/>
      <c r="N8990" s="153"/>
      <c r="O8990" s="153"/>
      <c r="P8990" s="153"/>
    </row>
    <row r="8991" spans="1:16" x14ac:dyDescent="0.35">
      <c r="A8991" s="149"/>
      <c r="B8991" s="149"/>
      <c r="C8991" s="150"/>
      <c r="D8991" s="149"/>
      <c r="E8991" s="149"/>
      <c r="F8991" s="149"/>
      <c r="G8991" s="149"/>
      <c r="H8991" s="151"/>
      <c r="I8991" s="149"/>
      <c r="J8991" s="149"/>
      <c r="K8991" s="152"/>
      <c r="L8991" s="149"/>
      <c r="M8991" s="149"/>
      <c r="N8991" s="153"/>
      <c r="O8991" s="153"/>
      <c r="P8991" s="153"/>
    </row>
    <row r="8992" spans="1:16" x14ac:dyDescent="0.35">
      <c r="A8992" s="149"/>
      <c r="B8992" s="149"/>
      <c r="C8992" s="150"/>
      <c r="D8992" s="149"/>
      <c r="E8992" s="149"/>
      <c r="F8992" s="149"/>
      <c r="G8992" s="149"/>
      <c r="H8992" s="151"/>
      <c r="I8992" s="149"/>
      <c r="J8992" s="149"/>
      <c r="K8992" s="152"/>
      <c r="L8992" s="149"/>
      <c r="M8992" s="149"/>
      <c r="N8992" s="153"/>
      <c r="O8992" s="153"/>
      <c r="P8992" s="153"/>
    </row>
    <row r="8993" spans="1:16" x14ac:dyDescent="0.35">
      <c r="A8993" s="149"/>
      <c r="B8993" s="149"/>
      <c r="C8993" s="150"/>
      <c r="D8993" s="149"/>
      <c r="E8993" s="149"/>
      <c r="F8993" s="149"/>
      <c r="G8993" s="149"/>
      <c r="H8993" s="151"/>
      <c r="I8993" s="149"/>
      <c r="J8993" s="149"/>
      <c r="K8993" s="152"/>
      <c r="L8993" s="149"/>
      <c r="M8993" s="149"/>
      <c r="N8993" s="153"/>
      <c r="O8993" s="153"/>
      <c r="P8993" s="153"/>
    </row>
    <row r="8994" spans="1:16" x14ac:dyDescent="0.35">
      <c r="A8994" s="149"/>
      <c r="B8994" s="149"/>
      <c r="C8994" s="150"/>
      <c r="D8994" s="149"/>
      <c r="E8994" s="149"/>
      <c r="F8994" s="149"/>
      <c r="G8994" s="149"/>
      <c r="H8994" s="151"/>
      <c r="I8994" s="149"/>
      <c r="J8994" s="149"/>
      <c r="K8994" s="152"/>
      <c r="L8994" s="149"/>
      <c r="M8994" s="149"/>
      <c r="N8994" s="153"/>
      <c r="O8994" s="153"/>
      <c r="P8994" s="153"/>
    </row>
    <row r="8995" spans="1:16" x14ac:dyDescent="0.35">
      <c r="A8995" s="149"/>
      <c r="B8995" s="149"/>
      <c r="C8995" s="150"/>
      <c r="D8995" s="149"/>
      <c r="E8995" s="149"/>
      <c r="F8995" s="149"/>
      <c r="G8995" s="149"/>
      <c r="H8995" s="151"/>
      <c r="I8995" s="149"/>
      <c r="J8995" s="149"/>
      <c r="K8995" s="152"/>
      <c r="L8995" s="149"/>
      <c r="M8995" s="149"/>
      <c r="N8995" s="153"/>
      <c r="O8995" s="153"/>
      <c r="P8995" s="153"/>
    </row>
    <row r="8996" spans="1:16" x14ac:dyDescent="0.35">
      <c r="A8996" s="149"/>
      <c r="B8996" s="149"/>
      <c r="C8996" s="150"/>
      <c r="D8996" s="149"/>
      <c r="E8996" s="149"/>
      <c r="F8996" s="149"/>
      <c r="G8996" s="149"/>
      <c r="H8996" s="151"/>
      <c r="I8996" s="149"/>
      <c r="J8996" s="149"/>
      <c r="K8996" s="152"/>
      <c r="L8996" s="149"/>
      <c r="M8996" s="149"/>
      <c r="N8996" s="153"/>
      <c r="O8996" s="153"/>
      <c r="P8996" s="153"/>
    </row>
    <row r="8997" spans="1:16" x14ac:dyDescent="0.35">
      <c r="A8997" s="149"/>
      <c r="B8997" s="149"/>
      <c r="C8997" s="150"/>
      <c r="D8997" s="149"/>
      <c r="E8997" s="149"/>
      <c r="F8997" s="149"/>
      <c r="G8997" s="149"/>
      <c r="H8997" s="151"/>
      <c r="I8997" s="149"/>
      <c r="J8997" s="149"/>
      <c r="K8997" s="152"/>
      <c r="L8997" s="149"/>
      <c r="M8997" s="149"/>
      <c r="N8997" s="153"/>
      <c r="O8997" s="153"/>
      <c r="P8997" s="153"/>
    </row>
    <row r="8998" spans="1:16" x14ac:dyDescent="0.35">
      <c r="A8998" s="149"/>
      <c r="B8998" s="149"/>
      <c r="C8998" s="150"/>
      <c r="D8998" s="149"/>
      <c r="E8998" s="149"/>
      <c r="F8998" s="149"/>
      <c r="G8998" s="149"/>
      <c r="H8998" s="151"/>
      <c r="I8998" s="149"/>
      <c r="J8998" s="149"/>
      <c r="K8998" s="152"/>
      <c r="L8998" s="149"/>
      <c r="M8998" s="149"/>
      <c r="N8998" s="153"/>
      <c r="O8998" s="153"/>
      <c r="P8998" s="153"/>
    </row>
    <row r="8999" spans="1:16" x14ac:dyDescent="0.35">
      <c r="A8999" s="149"/>
      <c r="B8999" s="149"/>
      <c r="C8999" s="150"/>
      <c r="D8999" s="149"/>
      <c r="E8999" s="149"/>
      <c r="F8999" s="149"/>
      <c r="G8999" s="149"/>
      <c r="H8999" s="151"/>
      <c r="I8999" s="149"/>
      <c r="J8999" s="149"/>
      <c r="K8999" s="152"/>
      <c r="L8999" s="149"/>
      <c r="M8999" s="149"/>
      <c r="N8999" s="153"/>
      <c r="O8999" s="153"/>
      <c r="P8999" s="153"/>
    </row>
    <row r="9000" spans="1:16" x14ac:dyDescent="0.35">
      <c r="A9000" s="149"/>
      <c r="B9000" s="149"/>
      <c r="C9000" s="150"/>
      <c r="D9000" s="149"/>
      <c r="E9000" s="149"/>
      <c r="F9000" s="149"/>
      <c r="G9000" s="149"/>
      <c r="H9000" s="151"/>
      <c r="I9000" s="149"/>
      <c r="J9000" s="149"/>
      <c r="K9000" s="152"/>
      <c r="L9000" s="149"/>
      <c r="M9000" s="149"/>
      <c r="N9000" s="153"/>
      <c r="O9000" s="153"/>
      <c r="P9000" s="153"/>
    </row>
    <row r="9001" spans="1:16" x14ac:dyDescent="0.35">
      <c r="A9001" s="149"/>
      <c r="B9001" s="149"/>
      <c r="C9001" s="150"/>
      <c r="D9001" s="149"/>
      <c r="E9001" s="149"/>
      <c r="F9001" s="149"/>
      <c r="G9001" s="149"/>
      <c r="H9001" s="151"/>
      <c r="I9001" s="149"/>
      <c r="J9001" s="149"/>
      <c r="K9001" s="152"/>
      <c r="L9001" s="149"/>
      <c r="M9001" s="149"/>
      <c r="N9001" s="153"/>
      <c r="O9001" s="153"/>
      <c r="P9001" s="153"/>
    </row>
    <row r="9002" spans="1:16" x14ac:dyDescent="0.35">
      <c r="A9002" s="149"/>
      <c r="B9002" s="149"/>
      <c r="C9002" s="150"/>
      <c r="D9002" s="149"/>
      <c r="E9002" s="149"/>
      <c r="F9002" s="149"/>
      <c r="G9002" s="149"/>
      <c r="H9002" s="151"/>
      <c r="I9002" s="149"/>
      <c r="J9002" s="149"/>
      <c r="K9002" s="152"/>
      <c r="L9002" s="149"/>
      <c r="M9002" s="149"/>
      <c r="N9002" s="153"/>
      <c r="O9002" s="153"/>
      <c r="P9002" s="153"/>
    </row>
    <row r="9003" spans="1:16" x14ac:dyDescent="0.35">
      <c r="A9003" s="149"/>
      <c r="B9003" s="149"/>
      <c r="C9003" s="150"/>
      <c r="D9003" s="149"/>
      <c r="E9003" s="149"/>
      <c r="F9003" s="149"/>
      <c r="G9003" s="149"/>
      <c r="H9003" s="151"/>
      <c r="I9003" s="149"/>
      <c r="J9003" s="149"/>
      <c r="K9003" s="152"/>
      <c r="L9003" s="149"/>
      <c r="M9003" s="149"/>
      <c r="N9003" s="153"/>
      <c r="O9003" s="153"/>
      <c r="P9003" s="153"/>
    </row>
    <row r="9004" spans="1:16" x14ac:dyDescent="0.35">
      <c r="A9004" s="149"/>
      <c r="B9004" s="149"/>
      <c r="C9004" s="150"/>
      <c r="D9004" s="149"/>
      <c r="E9004" s="149"/>
      <c r="F9004" s="149"/>
      <c r="G9004" s="149"/>
      <c r="H9004" s="151"/>
      <c r="I9004" s="149"/>
      <c r="J9004" s="149"/>
      <c r="K9004" s="152"/>
      <c r="L9004" s="149"/>
      <c r="M9004" s="149"/>
      <c r="N9004" s="153"/>
      <c r="O9004" s="153"/>
      <c r="P9004" s="153"/>
    </row>
    <row r="9005" spans="1:16" x14ac:dyDescent="0.35">
      <c r="A9005" s="149"/>
      <c r="B9005" s="149"/>
      <c r="C9005" s="150"/>
      <c r="D9005" s="149"/>
      <c r="E9005" s="149"/>
      <c r="F9005" s="149"/>
      <c r="G9005" s="149"/>
      <c r="H9005" s="151"/>
      <c r="I9005" s="149"/>
      <c r="J9005" s="149"/>
      <c r="K9005" s="152"/>
      <c r="L9005" s="149"/>
      <c r="M9005" s="149"/>
      <c r="N9005" s="153"/>
      <c r="O9005" s="153"/>
      <c r="P9005" s="153"/>
    </row>
    <row r="9006" spans="1:16" x14ac:dyDescent="0.35">
      <c r="A9006" s="149"/>
      <c r="B9006" s="149"/>
      <c r="C9006" s="150"/>
      <c r="D9006" s="149"/>
      <c r="E9006" s="149"/>
      <c r="F9006" s="149"/>
      <c r="G9006" s="149"/>
      <c r="H9006" s="151"/>
      <c r="I9006" s="149"/>
      <c r="J9006" s="149"/>
      <c r="K9006" s="152"/>
      <c r="L9006" s="149"/>
      <c r="M9006" s="149"/>
      <c r="N9006" s="153"/>
      <c r="O9006" s="153"/>
      <c r="P9006" s="153"/>
    </row>
    <row r="9007" spans="1:16" x14ac:dyDescent="0.35">
      <c r="A9007" s="149"/>
      <c r="B9007" s="149"/>
      <c r="C9007" s="150"/>
      <c r="D9007" s="149"/>
      <c r="E9007" s="149"/>
      <c r="F9007" s="149"/>
      <c r="G9007" s="149"/>
      <c r="H9007" s="151"/>
      <c r="I9007" s="149"/>
      <c r="J9007" s="149"/>
      <c r="K9007" s="152"/>
      <c r="L9007" s="149"/>
      <c r="M9007" s="149"/>
      <c r="N9007" s="153"/>
      <c r="O9007" s="153"/>
      <c r="P9007" s="153"/>
    </row>
    <row r="9008" spans="1:16" x14ac:dyDescent="0.35">
      <c r="A9008" s="149"/>
      <c r="B9008" s="149"/>
      <c r="C9008" s="150"/>
      <c r="D9008" s="149"/>
      <c r="E9008" s="149"/>
      <c r="F9008" s="149"/>
      <c r="G9008" s="149"/>
      <c r="H9008" s="151"/>
      <c r="I9008" s="149"/>
      <c r="J9008" s="149"/>
      <c r="K9008" s="152"/>
      <c r="L9008" s="149"/>
      <c r="M9008" s="149"/>
      <c r="N9008" s="153"/>
      <c r="O9008" s="153"/>
      <c r="P9008" s="153"/>
    </row>
    <row r="9009" spans="1:16" x14ac:dyDescent="0.35">
      <c r="A9009" s="149"/>
      <c r="B9009" s="149"/>
      <c r="C9009" s="150"/>
      <c r="D9009" s="149"/>
      <c r="E9009" s="149"/>
      <c r="F9009" s="149"/>
      <c r="G9009" s="149"/>
      <c r="H9009" s="151"/>
      <c r="I9009" s="149"/>
      <c r="J9009" s="149"/>
      <c r="K9009" s="152"/>
      <c r="L9009" s="149"/>
      <c r="M9009" s="149"/>
      <c r="N9009" s="153"/>
      <c r="O9009" s="153"/>
      <c r="P9009" s="153"/>
    </row>
    <row r="9010" spans="1:16" x14ac:dyDescent="0.35">
      <c r="A9010" s="149"/>
      <c r="B9010" s="149"/>
      <c r="C9010" s="150"/>
      <c r="D9010" s="149"/>
      <c r="E9010" s="149"/>
      <c r="F9010" s="149"/>
      <c r="G9010" s="149"/>
      <c r="H9010" s="151"/>
      <c r="I9010" s="149"/>
      <c r="J9010" s="149"/>
      <c r="K9010" s="152"/>
      <c r="L9010" s="149"/>
      <c r="M9010" s="149"/>
      <c r="N9010" s="153"/>
      <c r="O9010" s="153"/>
      <c r="P9010" s="153"/>
    </row>
    <row r="9011" spans="1:16" x14ac:dyDescent="0.35">
      <c r="A9011" s="149"/>
      <c r="B9011" s="149"/>
      <c r="C9011" s="150"/>
      <c r="D9011" s="149"/>
      <c r="E9011" s="149"/>
      <c r="F9011" s="149"/>
      <c r="G9011" s="149"/>
      <c r="H9011" s="151"/>
      <c r="I9011" s="149"/>
      <c r="J9011" s="149"/>
      <c r="K9011" s="152"/>
      <c r="L9011" s="149"/>
      <c r="M9011" s="149"/>
      <c r="N9011" s="153"/>
      <c r="O9011" s="153"/>
      <c r="P9011" s="153"/>
    </row>
    <row r="9012" spans="1:16" x14ac:dyDescent="0.35">
      <c r="A9012" s="149"/>
      <c r="B9012" s="149"/>
      <c r="C9012" s="150"/>
      <c r="D9012" s="149"/>
      <c r="E9012" s="149"/>
      <c r="F9012" s="149"/>
      <c r="G9012" s="149"/>
      <c r="H9012" s="151"/>
      <c r="I9012" s="149"/>
      <c r="J9012" s="149"/>
      <c r="K9012" s="152"/>
      <c r="L9012" s="149"/>
      <c r="M9012" s="149"/>
      <c r="N9012" s="153"/>
      <c r="O9012" s="153"/>
      <c r="P9012" s="153"/>
    </row>
    <row r="9013" spans="1:16" x14ac:dyDescent="0.35">
      <c r="A9013" s="149"/>
      <c r="B9013" s="149"/>
      <c r="C9013" s="150"/>
      <c r="D9013" s="149"/>
      <c r="E9013" s="149"/>
      <c r="F9013" s="149"/>
      <c r="G9013" s="149"/>
      <c r="H9013" s="151"/>
      <c r="I9013" s="149"/>
      <c r="J9013" s="149"/>
      <c r="K9013" s="152"/>
      <c r="L9013" s="149"/>
      <c r="M9013" s="149"/>
      <c r="N9013" s="153"/>
      <c r="O9013" s="153"/>
      <c r="P9013" s="153"/>
    </row>
    <row r="9014" spans="1:16" x14ac:dyDescent="0.35">
      <c r="A9014" s="149"/>
      <c r="B9014" s="149"/>
      <c r="C9014" s="150"/>
      <c r="D9014" s="149"/>
      <c r="E9014" s="149"/>
      <c r="F9014" s="149"/>
      <c r="G9014" s="149"/>
      <c r="H9014" s="151"/>
      <c r="I9014" s="149"/>
      <c r="J9014" s="149"/>
      <c r="K9014" s="152"/>
      <c r="L9014" s="149"/>
      <c r="M9014" s="149"/>
      <c r="N9014" s="153"/>
      <c r="O9014" s="153"/>
      <c r="P9014" s="153"/>
    </row>
    <row r="9015" spans="1:16" x14ac:dyDescent="0.35">
      <c r="A9015" s="149"/>
      <c r="B9015" s="149"/>
      <c r="C9015" s="150"/>
      <c r="D9015" s="149"/>
      <c r="E9015" s="149"/>
      <c r="F9015" s="149"/>
      <c r="G9015" s="149"/>
      <c r="H9015" s="151"/>
      <c r="I9015" s="149"/>
      <c r="J9015" s="149"/>
      <c r="K9015" s="152"/>
      <c r="L9015" s="149"/>
      <c r="M9015" s="149"/>
      <c r="N9015" s="153"/>
      <c r="O9015" s="153"/>
      <c r="P9015" s="153"/>
    </row>
    <row r="9016" spans="1:16" x14ac:dyDescent="0.35">
      <c r="A9016" s="149"/>
      <c r="B9016" s="149"/>
      <c r="C9016" s="150"/>
      <c r="D9016" s="149"/>
      <c r="E9016" s="149"/>
      <c r="F9016" s="149"/>
      <c r="G9016" s="149"/>
      <c r="H9016" s="151"/>
      <c r="I9016" s="149"/>
      <c r="J9016" s="149"/>
      <c r="K9016" s="152"/>
      <c r="L9016" s="149"/>
      <c r="M9016" s="149"/>
      <c r="N9016" s="153"/>
      <c r="O9016" s="153"/>
      <c r="P9016" s="153"/>
    </row>
    <row r="9017" spans="1:16" x14ac:dyDescent="0.35">
      <c r="A9017" s="149"/>
      <c r="B9017" s="149"/>
      <c r="C9017" s="150"/>
      <c r="D9017" s="149"/>
      <c r="E9017" s="149"/>
      <c r="F9017" s="149"/>
      <c r="G9017" s="149"/>
      <c r="H9017" s="151"/>
      <c r="I9017" s="149"/>
      <c r="J9017" s="149"/>
      <c r="K9017" s="152"/>
      <c r="L9017" s="149"/>
      <c r="M9017" s="149"/>
      <c r="N9017" s="153"/>
      <c r="O9017" s="153"/>
      <c r="P9017" s="153"/>
    </row>
    <row r="9018" spans="1:16" x14ac:dyDescent="0.35">
      <c r="A9018" s="149"/>
      <c r="B9018" s="149"/>
      <c r="C9018" s="150"/>
      <c r="D9018" s="149"/>
      <c r="E9018" s="149"/>
      <c r="F9018" s="149"/>
      <c r="G9018" s="149"/>
      <c r="H9018" s="151"/>
      <c r="I9018" s="149"/>
      <c r="J9018" s="149"/>
      <c r="K9018" s="152"/>
      <c r="L9018" s="149"/>
      <c r="M9018" s="149"/>
      <c r="N9018" s="153"/>
      <c r="O9018" s="153"/>
      <c r="P9018" s="153"/>
    </row>
    <row r="9019" spans="1:16" x14ac:dyDescent="0.35">
      <c r="A9019" s="149"/>
      <c r="B9019" s="149"/>
      <c r="C9019" s="150"/>
      <c r="D9019" s="149"/>
      <c r="E9019" s="149"/>
      <c r="F9019" s="149"/>
      <c r="G9019" s="149"/>
      <c r="H9019" s="151"/>
      <c r="I9019" s="149"/>
      <c r="J9019" s="149"/>
      <c r="K9019" s="152"/>
      <c r="L9019" s="149"/>
      <c r="M9019" s="149"/>
      <c r="N9019" s="153"/>
      <c r="O9019" s="153"/>
      <c r="P9019" s="153"/>
    </row>
    <row r="9020" spans="1:16" x14ac:dyDescent="0.35">
      <c r="A9020" s="149"/>
      <c r="B9020" s="149"/>
      <c r="C9020" s="150"/>
      <c r="D9020" s="149"/>
      <c r="E9020" s="149"/>
      <c r="F9020" s="149"/>
      <c r="G9020" s="149"/>
      <c r="H9020" s="151"/>
      <c r="I9020" s="149"/>
      <c r="J9020" s="149"/>
      <c r="K9020" s="152"/>
      <c r="L9020" s="149"/>
      <c r="M9020" s="149"/>
      <c r="N9020" s="153"/>
      <c r="O9020" s="153"/>
      <c r="P9020" s="153"/>
    </row>
    <row r="9021" spans="1:16" x14ac:dyDescent="0.35">
      <c r="A9021" s="149"/>
      <c r="B9021" s="149"/>
      <c r="C9021" s="150"/>
      <c r="D9021" s="149"/>
      <c r="E9021" s="149"/>
      <c r="F9021" s="149"/>
      <c r="G9021" s="149"/>
      <c r="H9021" s="151"/>
      <c r="I9021" s="149"/>
      <c r="J9021" s="149"/>
      <c r="K9021" s="152"/>
      <c r="L9021" s="149"/>
      <c r="M9021" s="149"/>
      <c r="N9021" s="153"/>
      <c r="O9021" s="153"/>
      <c r="P9021" s="153"/>
    </row>
    <row r="9022" spans="1:16" x14ac:dyDescent="0.35">
      <c r="A9022" s="149"/>
      <c r="B9022" s="149"/>
      <c r="C9022" s="150"/>
      <c r="D9022" s="149"/>
      <c r="E9022" s="149"/>
      <c r="F9022" s="149"/>
      <c r="G9022" s="149"/>
      <c r="H9022" s="151"/>
      <c r="I9022" s="149"/>
      <c r="J9022" s="149"/>
      <c r="K9022" s="152"/>
      <c r="L9022" s="149"/>
      <c r="M9022" s="149"/>
      <c r="N9022" s="153"/>
      <c r="O9022" s="153"/>
      <c r="P9022" s="153"/>
    </row>
    <row r="9023" spans="1:16" x14ac:dyDescent="0.35">
      <c r="A9023" s="149"/>
      <c r="B9023" s="149"/>
      <c r="C9023" s="150"/>
      <c r="D9023" s="149"/>
      <c r="E9023" s="149"/>
      <c r="F9023" s="149"/>
      <c r="G9023" s="149"/>
      <c r="H9023" s="151"/>
      <c r="I9023" s="149"/>
      <c r="J9023" s="149"/>
      <c r="K9023" s="152"/>
      <c r="L9023" s="149"/>
      <c r="M9023" s="149"/>
      <c r="N9023" s="153"/>
      <c r="O9023" s="153"/>
      <c r="P9023" s="153"/>
    </row>
    <row r="9024" spans="1:16" x14ac:dyDescent="0.35">
      <c r="A9024" s="149"/>
      <c r="B9024" s="149"/>
      <c r="C9024" s="150"/>
      <c r="D9024" s="149"/>
      <c r="E9024" s="149"/>
      <c r="F9024" s="149"/>
      <c r="G9024" s="149"/>
      <c r="H9024" s="151"/>
      <c r="I9024" s="149"/>
      <c r="J9024" s="149"/>
      <c r="K9024" s="152"/>
      <c r="L9024" s="149"/>
      <c r="M9024" s="149"/>
      <c r="N9024" s="153"/>
      <c r="O9024" s="153"/>
      <c r="P9024" s="153"/>
    </row>
    <row r="9025" spans="1:16" x14ac:dyDescent="0.35">
      <c r="A9025" s="149"/>
      <c r="B9025" s="149"/>
      <c r="C9025" s="150"/>
      <c r="D9025" s="149"/>
      <c r="E9025" s="149"/>
      <c r="F9025" s="149"/>
      <c r="G9025" s="149"/>
      <c r="H9025" s="151"/>
      <c r="I9025" s="149"/>
      <c r="J9025" s="149"/>
      <c r="K9025" s="152"/>
      <c r="L9025" s="149"/>
      <c r="M9025" s="149"/>
      <c r="N9025" s="153"/>
      <c r="O9025" s="153"/>
      <c r="P9025" s="153"/>
    </row>
    <row r="9026" spans="1:16" x14ac:dyDescent="0.35">
      <c r="A9026" s="149"/>
      <c r="B9026" s="149"/>
      <c r="C9026" s="150"/>
      <c r="D9026" s="149"/>
      <c r="E9026" s="149"/>
      <c r="F9026" s="149"/>
      <c r="G9026" s="149"/>
      <c r="H9026" s="151"/>
      <c r="I9026" s="149"/>
      <c r="J9026" s="149"/>
      <c r="K9026" s="152"/>
      <c r="L9026" s="149"/>
      <c r="M9026" s="149"/>
      <c r="N9026" s="153"/>
      <c r="O9026" s="153"/>
      <c r="P9026" s="153"/>
    </row>
    <row r="9027" spans="1:16" x14ac:dyDescent="0.35">
      <c r="A9027" s="149"/>
      <c r="B9027" s="149"/>
      <c r="C9027" s="150"/>
      <c r="D9027" s="149"/>
      <c r="E9027" s="149"/>
      <c r="F9027" s="149"/>
      <c r="G9027" s="149"/>
      <c r="H9027" s="151"/>
      <c r="I9027" s="149"/>
      <c r="J9027" s="149"/>
      <c r="K9027" s="152"/>
      <c r="L9027" s="149"/>
      <c r="M9027" s="149"/>
      <c r="N9027" s="153"/>
      <c r="O9027" s="153"/>
      <c r="P9027" s="153"/>
    </row>
    <row r="9028" spans="1:16" x14ac:dyDescent="0.35">
      <c r="A9028" s="149"/>
      <c r="B9028" s="149"/>
      <c r="C9028" s="150"/>
      <c r="D9028" s="149"/>
      <c r="E9028" s="149"/>
      <c r="F9028" s="149"/>
      <c r="G9028" s="149"/>
      <c r="H9028" s="151"/>
      <c r="I9028" s="149"/>
      <c r="J9028" s="149"/>
      <c r="K9028" s="152"/>
      <c r="L9028" s="149"/>
      <c r="M9028" s="149"/>
      <c r="N9028" s="153"/>
      <c r="O9028" s="153"/>
      <c r="P9028" s="153"/>
    </row>
    <row r="9029" spans="1:16" x14ac:dyDescent="0.35">
      <c r="A9029" s="149"/>
      <c r="B9029" s="149"/>
      <c r="C9029" s="150"/>
      <c r="D9029" s="149"/>
      <c r="E9029" s="149"/>
      <c r="F9029" s="149"/>
      <c r="G9029" s="149"/>
      <c r="H9029" s="151"/>
      <c r="I9029" s="149"/>
      <c r="J9029" s="149"/>
      <c r="K9029" s="152"/>
      <c r="L9029" s="149"/>
      <c r="M9029" s="149"/>
      <c r="N9029" s="153"/>
      <c r="O9029" s="153"/>
      <c r="P9029" s="153"/>
    </row>
    <row r="9030" spans="1:16" x14ac:dyDescent="0.35">
      <c r="A9030" s="149"/>
      <c r="B9030" s="149"/>
      <c r="C9030" s="150"/>
      <c r="D9030" s="149"/>
      <c r="E9030" s="149"/>
      <c r="F9030" s="149"/>
      <c r="G9030" s="149"/>
      <c r="H9030" s="151"/>
      <c r="I9030" s="149"/>
      <c r="J9030" s="149"/>
      <c r="K9030" s="152"/>
      <c r="L9030" s="149"/>
      <c r="M9030" s="149"/>
      <c r="N9030" s="153"/>
      <c r="O9030" s="153"/>
      <c r="P9030" s="153"/>
    </row>
    <row r="9031" spans="1:16" x14ac:dyDescent="0.35">
      <c r="A9031" s="149"/>
      <c r="B9031" s="149"/>
      <c r="C9031" s="150"/>
      <c r="D9031" s="149"/>
      <c r="E9031" s="149"/>
      <c r="F9031" s="149"/>
      <c r="G9031" s="149"/>
      <c r="H9031" s="151"/>
      <c r="I9031" s="149"/>
      <c r="J9031" s="149"/>
      <c r="K9031" s="152"/>
      <c r="L9031" s="149"/>
      <c r="M9031" s="149"/>
      <c r="N9031" s="153"/>
      <c r="O9031" s="153"/>
      <c r="P9031" s="153"/>
    </row>
    <row r="9032" spans="1:16" x14ac:dyDescent="0.35">
      <c r="A9032" s="149"/>
      <c r="B9032" s="149"/>
      <c r="C9032" s="150"/>
      <c r="D9032" s="149"/>
      <c r="E9032" s="149"/>
      <c r="F9032" s="149"/>
      <c r="G9032" s="149"/>
      <c r="H9032" s="151"/>
      <c r="I9032" s="149"/>
      <c r="J9032" s="149"/>
      <c r="K9032" s="152"/>
      <c r="L9032" s="149"/>
      <c r="M9032" s="149"/>
      <c r="N9032" s="153"/>
      <c r="O9032" s="153"/>
      <c r="P9032" s="153"/>
    </row>
    <row r="9033" spans="1:16" x14ac:dyDescent="0.35">
      <c r="A9033" s="149"/>
      <c r="B9033" s="149"/>
      <c r="C9033" s="150"/>
      <c r="D9033" s="149"/>
      <c r="E9033" s="149"/>
      <c r="F9033" s="149"/>
      <c r="G9033" s="149"/>
      <c r="H9033" s="151"/>
      <c r="I9033" s="149"/>
      <c r="J9033" s="149"/>
      <c r="K9033" s="152"/>
      <c r="L9033" s="149"/>
      <c r="M9033" s="149"/>
      <c r="N9033" s="153"/>
      <c r="O9033" s="153"/>
      <c r="P9033" s="153"/>
    </row>
    <row r="9034" spans="1:16" x14ac:dyDescent="0.35">
      <c r="A9034" s="149"/>
      <c r="B9034" s="149"/>
      <c r="C9034" s="150"/>
      <c r="D9034" s="149"/>
      <c r="E9034" s="149"/>
      <c r="F9034" s="149"/>
      <c r="G9034" s="149"/>
      <c r="H9034" s="151"/>
      <c r="I9034" s="149"/>
      <c r="J9034" s="149"/>
      <c r="K9034" s="152"/>
      <c r="L9034" s="149"/>
      <c r="M9034" s="149"/>
      <c r="N9034" s="153"/>
      <c r="O9034" s="153"/>
      <c r="P9034" s="153"/>
    </row>
    <row r="9035" spans="1:16" x14ac:dyDescent="0.35">
      <c r="A9035" s="149"/>
      <c r="B9035" s="149"/>
      <c r="C9035" s="150"/>
      <c r="D9035" s="149"/>
      <c r="E9035" s="149"/>
      <c r="F9035" s="149"/>
      <c r="G9035" s="149"/>
      <c r="H9035" s="151"/>
      <c r="I9035" s="149"/>
      <c r="J9035" s="149"/>
      <c r="K9035" s="152"/>
      <c r="L9035" s="149"/>
      <c r="M9035" s="149"/>
      <c r="N9035" s="153"/>
      <c r="O9035" s="153"/>
      <c r="P9035" s="153"/>
    </row>
    <row r="9036" spans="1:16" x14ac:dyDescent="0.35">
      <c r="A9036" s="149"/>
      <c r="B9036" s="149"/>
      <c r="C9036" s="150"/>
      <c r="D9036" s="149"/>
      <c r="E9036" s="149"/>
      <c r="F9036" s="149"/>
      <c r="G9036" s="149"/>
      <c r="H9036" s="151"/>
      <c r="I9036" s="149"/>
      <c r="J9036" s="149"/>
      <c r="K9036" s="152"/>
      <c r="L9036" s="149"/>
      <c r="M9036" s="149"/>
      <c r="N9036" s="153"/>
      <c r="O9036" s="153"/>
      <c r="P9036" s="153"/>
    </row>
    <row r="9037" spans="1:16" x14ac:dyDescent="0.35">
      <c r="A9037" s="149"/>
      <c r="B9037" s="149"/>
      <c r="C9037" s="150"/>
      <c r="D9037" s="149"/>
      <c r="E9037" s="149"/>
      <c r="F9037" s="149"/>
      <c r="G9037" s="149"/>
      <c r="H9037" s="151"/>
      <c r="I9037" s="149"/>
      <c r="J9037" s="149"/>
      <c r="K9037" s="152"/>
      <c r="L9037" s="149"/>
      <c r="M9037" s="149"/>
      <c r="N9037" s="153"/>
      <c r="O9037" s="153"/>
      <c r="P9037" s="153"/>
    </row>
    <row r="9038" spans="1:16" x14ac:dyDescent="0.35">
      <c r="A9038" s="149"/>
      <c r="B9038" s="149"/>
      <c r="C9038" s="150"/>
      <c r="D9038" s="149"/>
      <c r="E9038" s="149"/>
      <c r="F9038" s="149"/>
      <c r="G9038" s="149"/>
      <c r="H9038" s="151"/>
      <c r="I9038" s="149"/>
      <c r="J9038" s="149"/>
      <c r="K9038" s="152"/>
      <c r="L9038" s="149"/>
      <c r="M9038" s="149"/>
      <c r="N9038" s="153"/>
      <c r="O9038" s="153"/>
      <c r="P9038" s="153"/>
    </row>
    <row r="9039" spans="1:16" x14ac:dyDescent="0.35">
      <c r="A9039" s="149"/>
      <c r="B9039" s="149"/>
      <c r="C9039" s="150"/>
      <c r="D9039" s="149"/>
      <c r="E9039" s="149"/>
      <c r="F9039" s="149"/>
      <c r="G9039" s="149"/>
      <c r="H9039" s="151"/>
      <c r="I9039" s="149"/>
      <c r="J9039" s="149"/>
      <c r="K9039" s="152"/>
      <c r="L9039" s="149"/>
      <c r="M9039" s="149"/>
      <c r="N9039" s="153"/>
      <c r="O9039" s="153"/>
      <c r="P9039" s="153"/>
    </row>
    <row r="9040" spans="1:16" x14ac:dyDescent="0.35">
      <c r="A9040" s="149"/>
      <c r="B9040" s="149"/>
      <c r="C9040" s="150"/>
      <c r="D9040" s="149"/>
      <c r="E9040" s="149"/>
      <c r="F9040" s="149"/>
      <c r="G9040" s="149"/>
      <c r="H9040" s="151"/>
      <c r="I9040" s="149"/>
      <c r="J9040" s="149"/>
      <c r="K9040" s="152"/>
      <c r="L9040" s="149"/>
      <c r="M9040" s="149"/>
      <c r="N9040" s="153"/>
      <c r="O9040" s="153"/>
      <c r="P9040" s="153"/>
    </row>
    <row r="9041" spans="1:16" x14ac:dyDescent="0.35">
      <c r="A9041" s="149"/>
      <c r="B9041" s="149"/>
      <c r="C9041" s="150"/>
      <c r="D9041" s="149"/>
      <c r="E9041" s="149"/>
      <c r="F9041" s="149"/>
      <c r="G9041" s="149"/>
      <c r="H9041" s="151"/>
      <c r="I9041" s="149"/>
      <c r="J9041" s="149"/>
      <c r="K9041" s="152"/>
      <c r="L9041" s="149"/>
      <c r="M9041" s="149"/>
      <c r="N9041" s="153"/>
      <c r="O9041" s="153"/>
      <c r="P9041" s="153"/>
    </row>
    <row r="9042" spans="1:16" x14ac:dyDescent="0.35">
      <c r="A9042" s="149"/>
      <c r="B9042" s="149"/>
      <c r="C9042" s="150"/>
      <c r="D9042" s="149"/>
      <c r="E9042" s="149"/>
      <c r="F9042" s="149"/>
      <c r="G9042" s="149"/>
      <c r="H9042" s="151"/>
      <c r="I9042" s="149"/>
      <c r="J9042" s="149"/>
      <c r="K9042" s="152"/>
      <c r="L9042" s="149"/>
      <c r="M9042" s="149"/>
      <c r="N9042" s="153"/>
      <c r="O9042" s="153"/>
      <c r="P9042" s="153"/>
    </row>
    <row r="9043" spans="1:16" x14ac:dyDescent="0.35">
      <c r="A9043" s="149"/>
      <c r="B9043" s="149"/>
      <c r="C9043" s="150"/>
      <c r="D9043" s="149"/>
      <c r="E9043" s="149"/>
      <c r="F9043" s="149"/>
      <c r="G9043" s="149"/>
      <c r="H9043" s="151"/>
      <c r="I9043" s="149"/>
      <c r="J9043" s="149"/>
      <c r="K9043" s="152"/>
      <c r="L9043" s="149"/>
      <c r="M9043" s="149"/>
      <c r="N9043" s="153"/>
      <c r="O9043" s="153"/>
      <c r="P9043" s="153"/>
    </row>
    <row r="9044" spans="1:16" x14ac:dyDescent="0.35">
      <c r="A9044" s="149"/>
      <c r="B9044" s="149"/>
      <c r="C9044" s="150"/>
      <c r="D9044" s="149"/>
      <c r="E9044" s="149"/>
      <c r="F9044" s="149"/>
      <c r="G9044" s="149"/>
      <c r="H9044" s="151"/>
      <c r="I9044" s="149"/>
      <c r="J9044" s="149"/>
      <c r="K9044" s="152"/>
      <c r="L9044" s="149"/>
      <c r="M9044" s="149"/>
      <c r="N9044" s="153"/>
      <c r="O9044" s="153"/>
      <c r="P9044" s="153"/>
    </row>
    <row r="9045" spans="1:16" x14ac:dyDescent="0.35">
      <c r="A9045" s="149"/>
      <c r="B9045" s="149"/>
      <c r="C9045" s="150"/>
      <c r="D9045" s="149"/>
      <c r="E9045" s="149"/>
      <c r="F9045" s="149"/>
      <c r="G9045" s="149"/>
      <c r="H9045" s="151"/>
      <c r="I9045" s="149"/>
      <c r="J9045" s="149"/>
      <c r="K9045" s="152"/>
      <c r="L9045" s="149"/>
      <c r="M9045" s="149"/>
      <c r="N9045" s="153"/>
      <c r="O9045" s="153"/>
      <c r="P9045" s="153"/>
    </row>
    <row r="9046" spans="1:16" x14ac:dyDescent="0.35">
      <c r="A9046" s="149"/>
      <c r="B9046" s="149"/>
      <c r="C9046" s="150"/>
      <c r="D9046" s="149"/>
      <c r="E9046" s="149"/>
      <c r="F9046" s="149"/>
      <c r="G9046" s="149"/>
      <c r="H9046" s="151"/>
      <c r="I9046" s="149"/>
      <c r="J9046" s="149"/>
      <c r="K9046" s="152"/>
      <c r="L9046" s="149"/>
      <c r="M9046" s="149"/>
      <c r="N9046" s="153"/>
      <c r="O9046" s="153"/>
      <c r="P9046" s="153"/>
    </row>
    <row r="9047" spans="1:16" x14ac:dyDescent="0.35">
      <c r="A9047" s="149"/>
      <c r="B9047" s="149"/>
      <c r="C9047" s="150"/>
      <c r="D9047" s="149"/>
      <c r="E9047" s="149"/>
      <c r="F9047" s="149"/>
      <c r="G9047" s="149"/>
      <c r="H9047" s="151"/>
      <c r="I9047" s="149"/>
      <c r="J9047" s="149"/>
      <c r="K9047" s="152"/>
      <c r="L9047" s="149"/>
      <c r="M9047" s="149"/>
      <c r="N9047" s="153"/>
      <c r="O9047" s="153"/>
      <c r="P9047" s="153"/>
    </row>
    <row r="9048" spans="1:16" x14ac:dyDescent="0.35">
      <c r="A9048" s="149"/>
      <c r="B9048" s="149"/>
      <c r="C9048" s="150"/>
      <c r="D9048" s="149"/>
      <c r="E9048" s="149"/>
      <c r="F9048" s="149"/>
      <c r="G9048" s="149"/>
      <c r="H9048" s="151"/>
      <c r="I9048" s="149"/>
      <c r="J9048" s="149"/>
      <c r="K9048" s="152"/>
      <c r="L9048" s="149"/>
      <c r="M9048" s="149"/>
      <c r="N9048" s="153"/>
      <c r="O9048" s="153"/>
      <c r="P9048" s="153"/>
    </row>
    <row r="9049" spans="1:16" x14ac:dyDescent="0.35">
      <c r="A9049" s="149"/>
      <c r="B9049" s="149"/>
      <c r="C9049" s="150"/>
      <c r="D9049" s="149"/>
      <c r="E9049" s="149"/>
      <c r="F9049" s="149"/>
      <c r="G9049" s="149"/>
      <c r="H9049" s="151"/>
      <c r="I9049" s="149"/>
      <c r="J9049" s="149"/>
      <c r="K9049" s="152"/>
      <c r="L9049" s="149"/>
      <c r="M9049" s="149"/>
      <c r="N9049" s="153"/>
      <c r="O9049" s="153"/>
      <c r="P9049" s="153"/>
    </row>
    <row r="9050" spans="1:16" x14ac:dyDescent="0.35">
      <c r="A9050" s="149"/>
      <c r="B9050" s="149"/>
      <c r="C9050" s="150"/>
      <c r="D9050" s="149"/>
      <c r="E9050" s="149"/>
      <c r="F9050" s="149"/>
      <c r="G9050" s="149"/>
      <c r="H9050" s="151"/>
      <c r="I9050" s="149"/>
      <c r="J9050" s="149"/>
      <c r="K9050" s="152"/>
      <c r="L9050" s="149"/>
      <c r="M9050" s="149"/>
      <c r="N9050" s="153"/>
      <c r="O9050" s="153"/>
      <c r="P9050" s="153"/>
    </row>
    <row r="9051" spans="1:16" x14ac:dyDescent="0.35">
      <c r="A9051" s="149"/>
      <c r="B9051" s="149"/>
      <c r="C9051" s="150"/>
      <c r="D9051" s="149"/>
      <c r="E9051" s="149"/>
      <c r="F9051" s="149"/>
      <c r="G9051" s="149"/>
      <c r="H9051" s="151"/>
      <c r="I9051" s="149"/>
      <c r="J9051" s="149"/>
      <c r="K9051" s="152"/>
      <c r="L9051" s="149"/>
      <c r="M9051" s="149"/>
      <c r="N9051" s="153"/>
      <c r="O9051" s="153"/>
      <c r="P9051" s="153"/>
    </row>
    <row r="9052" spans="1:16" x14ac:dyDescent="0.35">
      <c r="A9052" s="149"/>
      <c r="B9052" s="149"/>
      <c r="C9052" s="150"/>
      <c r="D9052" s="149"/>
      <c r="E9052" s="149"/>
      <c r="F9052" s="149"/>
      <c r="G9052" s="149"/>
      <c r="H9052" s="151"/>
      <c r="I9052" s="149"/>
      <c r="J9052" s="149"/>
      <c r="K9052" s="152"/>
      <c r="L9052" s="149"/>
      <c r="M9052" s="149"/>
      <c r="N9052" s="153"/>
      <c r="O9052" s="153"/>
      <c r="P9052" s="153"/>
    </row>
    <row r="9053" spans="1:16" x14ac:dyDescent="0.35">
      <c r="A9053" s="149"/>
      <c r="B9053" s="149"/>
      <c r="C9053" s="150"/>
      <c r="D9053" s="149"/>
      <c r="E9053" s="149"/>
      <c r="F9053" s="149"/>
      <c r="G9053" s="149"/>
      <c r="H9053" s="151"/>
      <c r="I9053" s="149"/>
      <c r="J9053" s="149"/>
      <c r="K9053" s="152"/>
      <c r="L9053" s="149"/>
      <c r="M9053" s="149"/>
      <c r="N9053" s="153"/>
      <c r="O9053" s="153"/>
      <c r="P9053" s="153"/>
    </row>
    <row r="9054" spans="1:16" x14ac:dyDescent="0.35">
      <c r="A9054" s="149"/>
      <c r="B9054" s="149"/>
      <c r="C9054" s="150"/>
      <c r="D9054" s="149"/>
      <c r="E9054" s="149"/>
      <c r="F9054" s="149"/>
      <c r="G9054" s="149"/>
      <c r="H9054" s="151"/>
      <c r="I9054" s="149"/>
      <c r="J9054" s="149"/>
      <c r="K9054" s="152"/>
      <c r="L9054" s="149"/>
      <c r="M9054" s="149"/>
      <c r="N9054" s="153"/>
      <c r="O9054" s="153"/>
      <c r="P9054" s="153"/>
    </row>
    <row r="9055" spans="1:16" x14ac:dyDescent="0.35">
      <c r="A9055" s="149"/>
      <c r="B9055" s="149"/>
      <c r="C9055" s="150"/>
      <c r="D9055" s="149"/>
      <c r="E9055" s="149"/>
      <c r="F9055" s="149"/>
      <c r="G9055" s="149"/>
      <c r="H9055" s="151"/>
      <c r="I9055" s="149"/>
      <c r="J9055" s="149"/>
      <c r="K9055" s="152"/>
      <c r="L9055" s="149"/>
      <c r="M9055" s="149"/>
      <c r="N9055" s="153"/>
      <c r="O9055" s="153"/>
      <c r="P9055" s="153"/>
    </row>
    <row r="9056" spans="1:16" x14ac:dyDescent="0.35">
      <c r="A9056" s="149"/>
      <c r="B9056" s="149"/>
      <c r="C9056" s="150"/>
      <c r="D9056" s="149"/>
      <c r="E9056" s="149"/>
      <c r="F9056" s="149"/>
      <c r="G9056" s="149"/>
      <c r="H9056" s="151"/>
      <c r="I9056" s="149"/>
      <c r="J9056" s="149"/>
      <c r="K9056" s="152"/>
      <c r="L9056" s="149"/>
      <c r="M9056" s="149"/>
      <c r="N9056" s="153"/>
      <c r="O9056" s="153"/>
      <c r="P9056" s="153"/>
    </row>
    <row r="9057" spans="1:16" x14ac:dyDescent="0.35">
      <c r="A9057" s="149"/>
      <c r="B9057" s="149"/>
      <c r="C9057" s="150"/>
      <c r="D9057" s="149"/>
      <c r="E9057" s="149"/>
      <c r="F9057" s="149"/>
      <c r="G9057" s="149"/>
      <c r="H9057" s="151"/>
      <c r="I9057" s="149"/>
      <c r="J9057" s="149"/>
      <c r="K9057" s="152"/>
      <c r="L9057" s="149"/>
      <c r="M9057" s="149"/>
      <c r="N9057" s="153"/>
      <c r="O9057" s="153"/>
      <c r="P9057" s="153"/>
    </row>
    <row r="9058" spans="1:16" x14ac:dyDescent="0.35">
      <c r="A9058" s="149"/>
      <c r="B9058" s="149"/>
      <c r="C9058" s="150"/>
      <c r="D9058" s="149"/>
      <c r="E9058" s="149"/>
      <c r="F9058" s="149"/>
      <c r="G9058" s="149"/>
      <c r="H9058" s="151"/>
      <c r="I9058" s="149"/>
      <c r="J9058" s="149"/>
      <c r="K9058" s="152"/>
      <c r="L9058" s="149"/>
      <c r="M9058" s="149"/>
      <c r="N9058" s="153"/>
      <c r="O9058" s="153"/>
      <c r="P9058" s="153"/>
    </row>
    <row r="9059" spans="1:16" x14ac:dyDescent="0.35">
      <c r="A9059" s="149"/>
      <c r="B9059" s="149"/>
      <c r="C9059" s="150"/>
      <c r="D9059" s="149"/>
      <c r="E9059" s="149"/>
      <c r="F9059" s="149"/>
      <c r="G9059" s="149"/>
      <c r="H9059" s="151"/>
      <c r="I9059" s="149"/>
      <c r="J9059" s="149"/>
      <c r="K9059" s="152"/>
      <c r="L9059" s="149"/>
      <c r="M9059" s="149"/>
      <c r="N9059" s="153"/>
      <c r="O9059" s="153"/>
      <c r="P9059" s="153"/>
    </row>
    <row r="9060" spans="1:16" x14ac:dyDescent="0.35">
      <c r="A9060" s="149"/>
      <c r="B9060" s="149"/>
      <c r="C9060" s="150"/>
      <c r="D9060" s="149"/>
      <c r="E9060" s="149"/>
      <c r="F9060" s="149"/>
      <c r="G9060" s="149"/>
      <c r="H9060" s="151"/>
      <c r="I9060" s="149"/>
      <c r="J9060" s="149"/>
      <c r="K9060" s="152"/>
      <c r="L9060" s="149"/>
      <c r="M9060" s="149"/>
      <c r="N9060" s="153"/>
      <c r="O9060" s="153"/>
      <c r="P9060" s="153"/>
    </row>
    <row r="9061" spans="1:16" x14ac:dyDescent="0.35">
      <c r="A9061" s="149"/>
      <c r="B9061" s="149"/>
      <c r="C9061" s="150"/>
      <c r="D9061" s="149"/>
      <c r="E9061" s="149"/>
      <c r="F9061" s="149"/>
      <c r="G9061" s="149"/>
      <c r="H9061" s="151"/>
      <c r="I9061" s="149"/>
      <c r="J9061" s="149"/>
      <c r="K9061" s="152"/>
      <c r="L9061" s="149"/>
      <c r="M9061" s="149"/>
      <c r="N9061" s="153"/>
      <c r="O9061" s="153"/>
      <c r="P9061" s="153"/>
    </row>
    <row r="9062" spans="1:16" x14ac:dyDescent="0.35">
      <c r="A9062" s="149"/>
      <c r="B9062" s="149"/>
      <c r="C9062" s="150"/>
      <c r="D9062" s="149"/>
      <c r="E9062" s="149"/>
      <c r="F9062" s="149"/>
      <c r="G9062" s="149"/>
      <c r="H9062" s="151"/>
      <c r="I9062" s="149"/>
      <c r="J9062" s="149"/>
      <c r="K9062" s="152"/>
      <c r="L9062" s="149"/>
      <c r="M9062" s="149"/>
      <c r="N9062" s="153"/>
      <c r="O9062" s="153"/>
      <c r="P9062" s="153"/>
    </row>
    <row r="9063" spans="1:16" x14ac:dyDescent="0.35">
      <c r="A9063" s="149"/>
      <c r="B9063" s="149"/>
      <c r="C9063" s="150"/>
      <c r="D9063" s="149"/>
      <c r="E9063" s="149"/>
      <c r="F9063" s="149"/>
      <c r="G9063" s="149"/>
      <c r="H9063" s="151"/>
      <c r="I9063" s="149"/>
      <c r="J9063" s="149"/>
      <c r="K9063" s="152"/>
      <c r="L9063" s="149"/>
      <c r="M9063" s="149"/>
      <c r="N9063" s="153"/>
      <c r="O9063" s="153"/>
      <c r="P9063" s="153"/>
    </row>
    <row r="9064" spans="1:16" x14ac:dyDescent="0.35">
      <c r="A9064" s="149"/>
      <c r="B9064" s="149"/>
      <c r="C9064" s="150"/>
      <c r="D9064" s="149"/>
      <c r="E9064" s="149"/>
      <c r="F9064" s="149"/>
      <c r="G9064" s="149"/>
      <c r="H9064" s="151"/>
      <c r="I9064" s="149"/>
      <c r="J9064" s="149"/>
      <c r="K9064" s="152"/>
      <c r="L9064" s="149"/>
      <c r="M9064" s="149"/>
      <c r="N9064" s="153"/>
      <c r="O9064" s="153"/>
      <c r="P9064" s="153"/>
    </row>
    <row r="9065" spans="1:16" x14ac:dyDescent="0.35">
      <c r="A9065" s="149"/>
      <c r="B9065" s="149"/>
      <c r="C9065" s="150"/>
      <c r="D9065" s="149"/>
      <c r="E9065" s="149"/>
      <c r="F9065" s="149"/>
      <c r="G9065" s="149"/>
      <c r="H9065" s="151"/>
      <c r="I9065" s="149"/>
      <c r="J9065" s="149"/>
      <c r="K9065" s="152"/>
      <c r="L9065" s="149"/>
      <c r="M9065" s="149"/>
      <c r="N9065" s="153"/>
      <c r="O9065" s="153"/>
      <c r="P9065" s="153"/>
    </row>
    <row r="9066" spans="1:16" x14ac:dyDescent="0.35">
      <c r="A9066" s="149"/>
      <c r="B9066" s="149"/>
      <c r="C9066" s="150"/>
      <c r="D9066" s="149"/>
      <c r="E9066" s="149"/>
      <c r="F9066" s="149"/>
      <c r="G9066" s="149"/>
      <c r="H9066" s="151"/>
      <c r="I9066" s="149"/>
      <c r="J9066" s="149"/>
      <c r="K9066" s="152"/>
      <c r="L9066" s="149"/>
      <c r="M9066" s="149"/>
      <c r="N9066" s="153"/>
      <c r="O9066" s="153"/>
      <c r="P9066" s="153"/>
    </row>
    <row r="9067" spans="1:16" x14ac:dyDescent="0.35">
      <c r="A9067" s="149"/>
      <c r="B9067" s="149"/>
      <c r="C9067" s="150"/>
      <c r="D9067" s="149"/>
      <c r="E9067" s="149"/>
      <c r="F9067" s="149"/>
      <c r="G9067" s="149"/>
      <c r="H9067" s="151"/>
      <c r="I9067" s="149"/>
      <c r="J9067" s="149"/>
      <c r="K9067" s="152"/>
      <c r="L9067" s="149"/>
      <c r="M9067" s="149"/>
      <c r="N9067" s="153"/>
      <c r="O9067" s="153"/>
      <c r="P9067" s="153"/>
    </row>
    <row r="9068" spans="1:16" x14ac:dyDescent="0.35">
      <c r="A9068" s="149"/>
      <c r="B9068" s="149"/>
      <c r="C9068" s="150"/>
      <c r="D9068" s="149"/>
      <c r="E9068" s="149"/>
      <c r="F9068" s="149"/>
      <c r="G9068" s="149"/>
      <c r="H9068" s="151"/>
      <c r="I9068" s="149"/>
      <c r="J9068" s="149"/>
      <c r="K9068" s="152"/>
      <c r="L9068" s="149"/>
      <c r="M9068" s="149"/>
      <c r="N9068" s="153"/>
      <c r="O9068" s="153"/>
      <c r="P9068" s="153"/>
    </row>
    <row r="9069" spans="1:16" x14ac:dyDescent="0.35">
      <c r="A9069" s="149"/>
      <c r="B9069" s="149"/>
      <c r="C9069" s="150"/>
      <c r="D9069" s="149"/>
      <c r="E9069" s="149"/>
      <c r="F9069" s="149"/>
      <c r="G9069" s="149"/>
      <c r="H9069" s="151"/>
      <c r="I9069" s="149"/>
      <c r="J9069" s="149"/>
      <c r="K9069" s="152"/>
      <c r="L9069" s="149"/>
      <c r="M9069" s="149"/>
      <c r="N9069" s="153"/>
      <c r="O9069" s="153"/>
      <c r="P9069" s="153"/>
    </row>
    <row r="9070" spans="1:16" x14ac:dyDescent="0.35">
      <c r="A9070" s="149"/>
      <c r="B9070" s="149"/>
      <c r="C9070" s="150"/>
      <c r="D9070" s="149"/>
      <c r="E9070" s="149"/>
      <c r="F9070" s="149"/>
      <c r="G9070" s="149"/>
      <c r="H9070" s="151"/>
      <c r="I9070" s="149"/>
      <c r="J9070" s="149"/>
      <c r="K9070" s="152"/>
      <c r="L9070" s="149"/>
      <c r="M9070" s="149"/>
      <c r="N9070" s="153"/>
      <c r="O9070" s="153"/>
      <c r="P9070" s="153"/>
    </row>
    <row r="9071" spans="1:16" x14ac:dyDescent="0.35">
      <c r="A9071" s="149"/>
      <c r="B9071" s="149"/>
      <c r="C9071" s="150"/>
      <c r="D9071" s="149"/>
      <c r="E9071" s="149"/>
      <c r="F9071" s="149"/>
      <c r="G9071" s="149"/>
      <c r="H9071" s="151"/>
      <c r="I9071" s="149"/>
      <c r="J9071" s="149"/>
      <c r="K9071" s="152"/>
      <c r="L9071" s="149"/>
      <c r="M9071" s="149"/>
      <c r="N9071" s="153"/>
      <c r="O9071" s="153"/>
      <c r="P9071" s="153"/>
    </row>
    <row r="9072" spans="1:16" x14ac:dyDescent="0.35">
      <c r="A9072" s="149"/>
      <c r="B9072" s="149"/>
      <c r="C9072" s="150"/>
      <c r="D9072" s="149"/>
      <c r="E9072" s="149"/>
      <c r="F9072" s="149"/>
      <c r="G9072" s="149"/>
      <c r="H9072" s="151"/>
      <c r="I9072" s="149"/>
      <c r="J9072" s="149"/>
      <c r="K9072" s="152"/>
      <c r="L9072" s="149"/>
      <c r="M9072" s="149"/>
      <c r="N9072" s="153"/>
      <c r="O9072" s="153"/>
      <c r="P9072" s="153"/>
    </row>
    <row r="9073" spans="1:16" x14ac:dyDescent="0.35">
      <c r="A9073" s="149"/>
      <c r="B9073" s="149"/>
      <c r="C9073" s="150"/>
      <c r="D9073" s="149"/>
      <c r="E9073" s="149"/>
      <c r="F9073" s="149"/>
      <c r="G9073" s="149"/>
      <c r="H9073" s="151"/>
      <c r="I9073" s="149"/>
      <c r="J9073" s="149"/>
      <c r="K9073" s="152"/>
      <c r="L9073" s="149"/>
      <c r="M9073" s="149"/>
      <c r="N9073" s="153"/>
      <c r="O9073" s="153"/>
      <c r="P9073" s="153"/>
    </row>
    <row r="9074" spans="1:16" x14ac:dyDescent="0.35">
      <c r="A9074" s="149"/>
      <c r="B9074" s="149"/>
      <c r="C9074" s="150"/>
      <c r="D9074" s="149"/>
      <c r="E9074" s="149"/>
      <c r="F9074" s="149"/>
      <c r="G9074" s="149"/>
      <c r="H9074" s="151"/>
      <c r="I9074" s="149"/>
      <c r="J9074" s="149"/>
      <c r="K9074" s="152"/>
      <c r="L9074" s="149"/>
      <c r="M9074" s="149"/>
      <c r="N9074" s="153"/>
      <c r="O9074" s="153"/>
      <c r="P9074" s="153"/>
    </row>
    <row r="9075" spans="1:16" x14ac:dyDescent="0.35">
      <c r="A9075" s="149"/>
      <c r="B9075" s="149"/>
      <c r="C9075" s="150"/>
      <c r="D9075" s="149"/>
      <c r="E9075" s="149"/>
      <c r="F9075" s="149"/>
      <c r="G9075" s="149"/>
      <c r="H9075" s="151"/>
      <c r="I9075" s="149"/>
      <c r="J9075" s="149"/>
      <c r="K9075" s="152"/>
      <c r="L9075" s="149"/>
      <c r="M9075" s="149"/>
      <c r="N9075" s="153"/>
      <c r="O9075" s="153"/>
      <c r="P9075" s="153"/>
    </row>
    <row r="9076" spans="1:16" x14ac:dyDescent="0.35">
      <c r="A9076" s="149"/>
      <c r="B9076" s="149"/>
      <c r="C9076" s="150"/>
      <c r="D9076" s="149"/>
      <c r="E9076" s="149"/>
      <c r="F9076" s="149"/>
      <c r="G9076" s="149"/>
      <c r="H9076" s="151"/>
      <c r="I9076" s="149"/>
      <c r="J9076" s="149"/>
      <c r="K9076" s="152"/>
      <c r="L9076" s="149"/>
      <c r="M9076" s="149"/>
      <c r="N9076" s="153"/>
      <c r="O9076" s="153"/>
      <c r="P9076" s="153"/>
    </row>
    <row r="9077" spans="1:16" x14ac:dyDescent="0.35">
      <c r="A9077" s="149"/>
      <c r="B9077" s="149"/>
      <c r="C9077" s="150"/>
      <c r="D9077" s="149"/>
      <c r="E9077" s="149"/>
      <c r="F9077" s="149"/>
      <c r="G9077" s="149"/>
      <c r="H9077" s="151"/>
      <c r="I9077" s="149"/>
      <c r="J9077" s="149"/>
      <c r="K9077" s="152"/>
      <c r="L9077" s="149"/>
      <c r="M9077" s="149"/>
      <c r="N9077" s="153"/>
      <c r="O9077" s="153"/>
      <c r="P9077" s="153"/>
    </row>
    <row r="9078" spans="1:16" x14ac:dyDescent="0.35">
      <c r="A9078" s="149"/>
      <c r="B9078" s="149"/>
      <c r="C9078" s="150"/>
      <c r="D9078" s="149"/>
      <c r="E9078" s="149"/>
      <c r="F9078" s="149"/>
      <c r="G9078" s="149"/>
      <c r="H9078" s="151"/>
      <c r="I9078" s="149"/>
      <c r="J9078" s="149"/>
      <c r="K9078" s="152"/>
      <c r="L9078" s="149"/>
      <c r="M9078" s="149"/>
      <c r="N9078" s="153"/>
      <c r="O9078" s="153"/>
      <c r="P9078" s="153"/>
    </row>
    <row r="9079" spans="1:16" x14ac:dyDescent="0.35">
      <c r="A9079" s="149"/>
      <c r="B9079" s="149"/>
      <c r="C9079" s="150"/>
      <c r="D9079" s="149"/>
      <c r="E9079" s="149"/>
      <c r="F9079" s="149"/>
      <c r="G9079" s="149"/>
      <c r="H9079" s="151"/>
      <c r="I9079" s="149"/>
      <c r="J9079" s="149"/>
      <c r="K9079" s="152"/>
      <c r="L9079" s="149"/>
      <c r="M9079" s="149"/>
      <c r="N9079" s="153"/>
      <c r="O9079" s="153"/>
      <c r="P9079" s="153"/>
    </row>
    <row r="9080" spans="1:16" x14ac:dyDescent="0.35">
      <c r="A9080" s="149"/>
      <c r="B9080" s="149"/>
      <c r="C9080" s="150"/>
      <c r="D9080" s="149"/>
      <c r="E9080" s="149"/>
      <c r="F9080" s="149"/>
      <c r="G9080" s="149"/>
      <c r="H9080" s="151"/>
      <c r="I9080" s="149"/>
      <c r="J9080" s="149"/>
      <c r="K9080" s="152"/>
      <c r="L9080" s="149"/>
      <c r="M9080" s="149"/>
      <c r="N9080" s="153"/>
      <c r="O9080" s="153"/>
      <c r="P9080" s="153"/>
    </row>
    <row r="9081" spans="1:16" x14ac:dyDescent="0.35">
      <c r="A9081" s="149"/>
      <c r="B9081" s="149"/>
      <c r="C9081" s="150"/>
      <c r="D9081" s="149"/>
      <c r="E9081" s="149"/>
      <c r="F9081" s="149"/>
      <c r="G9081" s="149"/>
      <c r="H9081" s="151"/>
      <c r="I9081" s="149"/>
      <c r="J9081" s="149"/>
      <c r="K9081" s="152"/>
      <c r="L9081" s="149"/>
      <c r="M9081" s="149"/>
      <c r="N9081" s="153"/>
      <c r="O9081" s="153"/>
      <c r="P9081" s="153"/>
    </row>
    <row r="9082" spans="1:16" x14ac:dyDescent="0.35">
      <c r="A9082" s="149"/>
      <c r="B9082" s="149"/>
      <c r="C9082" s="150"/>
      <c r="D9082" s="149"/>
      <c r="E9082" s="149"/>
      <c r="F9082" s="149"/>
      <c r="G9082" s="149"/>
      <c r="H9082" s="151"/>
      <c r="I9082" s="149"/>
      <c r="J9082" s="149"/>
      <c r="K9082" s="152"/>
      <c r="L9082" s="149"/>
      <c r="M9082" s="149"/>
      <c r="N9082" s="153"/>
      <c r="O9082" s="153"/>
      <c r="P9082" s="153"/>
    </row>
    <row r="9083" spans="1:16" x14ac:dyDescent="0.35">
      <c r="A9083" s="149"/>
      <c r="B9083" s="149"/>
      <c r="C9083" s="150"/>
      <c r="D9083" s="149"/>
      <c r="E9083" s="149"/>
      <c r="F9083" s="149"/>
      <c r="G9083" s="149"/>
      <c r="H9083" s="151"/>
      <c r="I9083" s="149"/>
      <c r="J9083" s="149"/>
      <c r="K9083" s="152"/>
      <c r="L9083" s="149"/>
      <c r="M9083" s="149"/>
      <c r="N9083" s="153"/>
      <c r="O9083" s="153"/>
      <c r="P9083" s="153"/>
    </row>
    <row r="9084" spans="1:16" x14ac:dyDescent="0.35">
      <c r="A9084" s="149"/>
      <c r="B9084" s="149"/>
      <c r="C9084" s="150"/>
      <c r="D9084" s="149"/>
      <c r="E9084" s="149"/>
      <c r="F9084" s="149"/>
      <c r="G9084" s="149"/>
      <c r="H9084" s="151"/>
      <c r="I9084" s="149"/>
      <c r="J9084" s="149"/>
      <c r="K9084" s="152"/>
      <c r="L9084" s="149"/>
      <c r="M9084" s="149"/>
      <c r="N9084" s="153"/>
      <c r="O9084" s="153"/>
      <c r="P9084" s="153"/>
    </row>
    <row r="9085" spans="1:16" x14ac:dyDescent="0.35">
      <c r="A9085" s="149"/>
      <c r="B9085" s="149"/>
      <c r="C9085" s="150"/>
      <c r="D9085" s="149"/>
      <c r="E9085" s="149"/>
      <c r="F9085" s="149"/>
      <c r="G9085" s="149"/>
      <c r="H9085" s="151"/>
      <c r="I9085" s="149"/>
      <c r="J9085" s="149"/>
      <c r="K9085" s="152"/>
      <c r="L9085" s="149"/>
      <c r="M9085" s="149"/>
      <c r="N9085" s="153"/>
      <c r="O9085" s="153"/>
      <c r="P9085" s="153"/>
    </row>
    <row r="9086" spans="1:16" x14ac:dyDescent="0.35">
      <c r="A9086" s="149"/>
      <c r="B9086" s="149"/>
      <c r="C9086" s="150"/>
      <c r="D9086" s="149"/>
      <c r="E9086" s="149"/>
      <c r="F9086" s="149"/>
      <c r="G9086" s="149"/>
      <c r="H9086" s="151"/>
      <c r="I9086" s="149"/>
      <c r="J9086" s="149"/>
      <c r="K9086" s="152"/>
      <c r="L9086" s="149"/>
      <c r="M9086" s="149"/>
      <c r="N9086" s="153"/>
      <c r="O9086" s="153"/>
      <c r="P9086" s="153"/>
    </row>
    <row r="9087" spans="1:16" x14ac:dyDescent="0.35">
      <c r="A9087" s="149"/>
      <c r="B9087" s="149"/>
      <c r="C9087" s="150"/>
      <c r="D9087" s="149"/>
      <c r="E9087" s="149"/>
      <c r="F9087" s="149"/>
      <c r="G9087" s="149"/>
      <c r="H9087" s="151"/>
      <c r="I9087" s="149"/>
      <c r="J9087" s="149"/>
      <c r="K9087" s="152"/>
      <c r="L9087" s="149"/>
      <c r="M9087" s="149"/>
      <c r="N9087" s="153"/>
      <c r="O9087" s="153"/>
      <c r="P9087" s="153"/>
    </row>
    <row r="9088" spans="1:16" x14ac:dyDescent="0.35">
      <c r="A9088" s="149"/>
      <c r="B9088" s="149"/>
      <c r="C9088" s="150"/>
      <c r="D9088" s="149"/>
      <c r="E9088" s="149"/>
      <c r="F9088" s="149"/>
      <c r="G9088" s="149"/>
      <c r="H9088" s="151"/>
      <c r="I9088" s="149"/>
      <c r="J9088" s="149"/>
      <c r="K9088" s="152"/>
      <c r="L9088" s="149"/>
      <c r="M9088" s="149"/>
      <c r="N9088" s="153"/>
      <c r="O9088" s="153"/>
      <c r="P9088" s="153"/>
    </row>
    <row r="9089" spans="1:16" x14ac:dyDescent="0.35">
      <c r="A9089" s="149"/>
      <c r="B9089" s="149"/>
      <c r="C9089" s="150"/>
      <c r="D9089" s="149"/>
      <c r="E9089" s="149"/>
      <c r="F9089" s="149"/>
      <c r="G9089" s="149"/>
      <c r="H9089" s="151"/>
      <c r="I9089" s="149"/>
      <c r="J9089" s="149"/>
      <c r="K9089" s="152"/>
      <c r="L9089" s="149"/>
      <c r="M9089" s="149"/>
      <c r="N9089" s="153"/>
      <c r="O9089" s="153"/>
      <c r="P9089" s="153"/>
    </row>
    <row r="9090" spans="1:16" x14ac:dyDescent="0.35">
      <c r="A9090" s="149"/>
      <c r="B9090" s="149"/>
      <c r="C9090" s="150"/>
      <c r="D9090" s="149"/>
      <c r="E9090" s="149"/>
      <c r="F9090" s="149"/>
      <c r="G9090" s="149"/>
      <c r="H9090" s="151"/>
      <c r="I9090" s="149"/>
      <c r="J9090" s="149"/>
      <c r="K9090" s="152"/>
      <c r="L9090" s="149"/>
      <c r="M9090" s="149"/>
      <c r="N9090" s="153"/>
      <c r="O9090" s="153"/>
      <c r="P9090" s="153"/>
    </row>
    <row r="9091" spans="1:16" x14ac:dyDescent="0.35">
      <c r="A9091" s="149"/>
      <c r="B9091" s="149"/>
      <c r="C9091" s="150"/>
      <c r="D9091" s="149"/>
      <c r="E9091" s="149"/>
      <c r="F9091" s="149"/>
      <c r="G9091" s="149"/>
      <c r="H9091" s="151"/>
      <c r="I9091" s="149"/>
      <c r="J9091" s="149"/>
      <c r="K9091" s="152"/>
      <c r="L9091" s="149"/>
      <c r="M9091" s="149"/>
      <c r="N9091" s="153"/>
      <c r="O9091" s="153"/>
      <c r="P9091" s="153"/>
    </row>
    <row r="9092" spans="1:16" x14ac:dyDescent="0.35">
      <c r="A9092" s="149"/>
      <c r="B9092" s="149"/>
      <c r="C9092" s="150"/>
      <c r="D9092" s="149"/>
      <c r="E9092" s="149"/>
      <c r="F9092" s="149"/>
      <c r="G9092" s="149"/>
      <c r="H9092" s="151"/>
      <c r="I9092" s="149"/>
      <c r="J9092" s="149"/>
      <c r="K9092" s="152"/>
      <c r="L9092" s="149"/>
      <c r="M9092" s="149"/>
      <c r="N9092" s="153"/>
      <c r="O9092" s="153"/>
      <c r="P9092" s="153"/>
    </row>
    <row r="9093" spans="1:16" x14ac:dyDescent="0.35">
      <c r="A9093" s="149"/>
      <c r="B9093" s="149"/>
      <c r="C9093" s="150"/>
      <c r="D9093" s="149"/>
      <c r="E9093" s="149"/>
      <c r="F9093" s="149"/>
      <c r="G9093" s="149"/>
      <c r="H9093" s="151"/>
      <c r="I9093" s="149"/>
      <c r="J9093" s="149"/>
      <c r="K9093" s="152"/>
      <c r="L9093" s="149"/>
      <c r="M9093" s="149"/>
      <c r="N9093" s="153"/>
      <c r="O9093" s="153"/>
      <c r="P9093" s="153"/>
    </row>
    <row r="9094" spans="1:16" x14ac:dyDescent="0.35">
      <c r="A9094" s="149"/>
      <c r="B9094" s="149"/>
      <c r="C9094" s="150"/>
      <c r="D9094" s="149"/>
      <c r="E9094" s="149"/>
      <c r="F9094" s="149"/>
      <c r="G9094" s="149"/>
      <c r="H9094" s="151"/>
      <c r="I9094" s="149"/>
      <c r="J9094" s="149"/>
      <c r="K9094" s="152"/>
      <c r="L9094" s="149"/>
      <c r="M9094" s="149"/>
      <c r="N9094" s="153"/>
      <c r="O9094" s="153"/>
      <c r="P9094" s="153"/>
    </row>
    <row r="9095" spans="1:16" x14ac:dyDescent="0.35">
      <c r="A9095" s="149"/>
      <c r="B9095" s="149"/>
      <c r="C9095" s="150"/>
      <c r="D9095" s="149"/>
      <c r="E9095" s="149"/>
      <c r="F9095" s="149"/>
      <c r="G9095" s="149"/>
      <c r="H9095" s="151"/>
      <c r="I9095" s="149"/>
      <c r="J9095" s="149"/>
      <c r="K9095" s="152"/>
      <c r="L9095" s="149"/>
      <c r="M9095" s="149"/>
      <c r="N9095" s="153"/>
      <c r="O9095" s="153"/>
      <c r="P9095" s="153"/>
    </row>
    <row r="9096" spans="1:16" x14ac:dyDescent="0.35">
      <c r="A9096" s="149"/>
      <c r="B9096" s="149"/>
      <c r="C9096" s="150"/>
      <c r="D9096" s="149"/>
      <c r="E9096" s="149"/>
      <c r="F9096" s="149"/>
      <c r="G9096" s="149"/>
      <c r="H9096" s="151"/>
      <c r="I9096" s="149"/>
      <c r="J9096" s="149"/>
      <c r="K9096" s="152"/>
      <c r="L9096" s="149"/>
      <c r="M9096" s="149"/>
      <c r="N9096" s="153"/>
      <c r="O9096" s="153"/>
      <c r="P9096" s="153"/>
    </row>
    <row r="9097" spans="1:16" x14ac:dyDescent="0.35">
      <c r="A9097" s="149"/>
      <c r="B9097" s="149"/>
      <c r="C9097" s="150"/>
      <c r="D9097" s="149"/>
      <c r="E9097" s="149"/>
      <c r="F9097" s="149"/>
      <c r="G9097" s="149"/>
      <c r="H9097" s="151"/>
      <c r="I9097" s="149"/>
      <c r="J9097" s="149"/>
      <c r="K9097" s="152"/>
      <c r="L9097" s="149"/>
      <c r="M9097" s="149"/>
      <c r="N9097" s="153"/>
      <c r="O9097" s="153"/>
      <c r="P9097" s="153"/>
    </row>
    <row r="9098" spans="1:16" x14ac:dyDescent="0.35">
      <c r="A9098" s="149"/>
      <c r="B9098" s="149"/>
      <c r="C9098" s="150"/>
      <c r="D9098" s="149"/>
      <c r="E9098" s="149"/>
      <c r="F9098" s="149"/>
      <c r="G9098" s="149"/>
      <c r="H9098" s="151"/>
      <c r="I9098" s="149"/>
      <c r="J9098" s="149"/>
      <c r="K9098" s="152"/>
      <c r="L9098" s="149"/>
      <c r="M9098" s="149"/>
      <c r="N9098" s="153"/>
      <c r="O9098" s="153"/>
      <c r="P9098" s="153"/>
    </row>
    <row r="9099" spans="1:16" x14ac:dyDescent="0.35">
      <c r="A9099" s="149"/>
      <c r="B9099" s="149"/>
      <c r="C9099" s="150"/>
      <c r="D9099" s="149"/>
      <c r="E9099" s="149"/>
      <c r="F9099" s="149"/>
      <c r="G9099" s="149"/>
      <c r="H9099" s="151"/>
      <c r="I9099" s="149"/>
      <c r="J9099" s="149"/>
      <c r="K9099" s="152"/>
      <c r="L9099" s="149"/>
      <c r="M9099" s="149"/>
      <c r="N9099" s="153"/>
      <c r="O9099" s="153"/>
      <c r="P9099" s="153"/>
    </row>
    <row r="9100" spans="1:16" x14ac:dyDescent="0.35">
      <c r="A9100" s="149"/>
      <c r="B9100" s="149"/>
      <c r="C9100" s="150"/>
      <c r="D9100" s="149"/>
      <c r="E9100" s="149"/>
      <c r="F9100" s="149"/>
      <c r="G9100" s="149"/>
      <c r="H9100" s="151"/>
      <c r="I9100" s="149"/>
      <c r="J9100" s="149"/>
      <c r="K9100" s="152"/>
      <c r="L9100" s="149"/>
      <c r="M9100" s="149"/>
      <c r="N9100" s="153"/>
      <c r="O9100" s="153"/>
      <c r="P9100" s="153"/>
    </row>
    <row r="9101" spans="1:16" x14ac:dyDescent="0.35">
      <c r="A9101" s="149"/>
      <c r="B9101" s="149"/>
      <c r="C9101" s="150"/>
      <c r="D9101" s="149"/>
      <c r="E9101" s="149"/>
      <c r="F9101" s="149"/>
      <c r="G9101" s="149"/>
      <c r="H9101" s="151"/>
      <c r="I9101" s="149"/>
      <c r="J9101" s="149"/>
      <c r="K9101" s="152"/>
      <c r="L9101" s="149"/>
      <c r="M9101" s="149"/>
      <c r="N9101" s="153"/>
      <c r="O9101" s="153"/>
      <c r="P9101" s="153"/>
    </row>
    <row r="9102" spans="1:16" x14ac:dyDescent="0.35">
      <c r="A9102" s="149"/>
      <c r="B9102" s="149"/>
      <c r="C9102" s="150"/>
      <c r="D9102" s="149"/>
      <c r="E9102" s="149"/>
      <c r="F9102" s="149"/>
      <c r="G9102" s="149"/>
      <c r="H9102" s="151"/>
      <c r="I9102" s="149"/>
      <c r="J9102" s="149"/>
      <c r="K9102" s="152"/>
      <c r="L9102" s="149"/>
      <c r="M9102" s="149"/>
      <c r="N9102" s="153"/>
      <c r="O9102" s="153"/>
      <c r="P9102" s="153"/>
    </row>
    <row r="9103" spans="1:16" x14ac:dyDescent="0.35">
      <c r="A9103" s="149"/>
      <c r="B9103" s="149"/>
      <c r="C9103" s="150"/>
      <c r="D9103" s="149"/>
      <c r="E9103" s="149"/>
      <c r="F9103" s="149"/>
      <c r="G9103" s="149"/>
      <c r="H9103" s="151"/>
      <c r="I9103" s="149"/>
      <c r="J9103" s="149"/>
      <c r="K9103" s="152"/>
      <c r="L9103" s="149"/>
      <c r="M9103" s="149"/>
      <c r="N9103" s="153"/>
      <c r="O9103" s="153"/>
      <c r="P9103" s="153"/>
    </row>
    <row r="9104" spans="1:16" x14ac:dyDescent="0.35">
      <c r="A9104" s="149"/>
      <c r="B9104" s="149"/>
      <c r="C9104" s="150"/>
      <c r="D9104" s="149"/>
      <c r="E9104" s="149"/>
      <c r="F9104" s="149"/>
      <c r="G9104" s="149"/>
      <c r="H9104" s="151"/>
      <c r="I9104" s="149"/>
      <c r="J9104" s="149"/>
      <c r="K9104" s="152"/>
      <c r="L9104" s="149"/>
      <c r="M9104" s="149"/>
      <c r="N9104" s="153"/>
      <c r="O9104" s="153"/>
      <c r="P9104" s="153"/>
    </row>
    <row r="9105" spans="1:16" x14ac:dyDescent="0.35">
      <c r="A9105" s="149"/>
      <c r="B9105" s="149"/>
      <c r="C9105" s="150"/>
      <c r="D9105" s="149"/>
      <c r="E9105" s="149"/>
      <c r="F9105" s="149"/>
      <c r="G9105" s="149"/>
      <c r="H9105" s="151"/>
      <c r="I9105" s="149"/>
      <c r="J9105" s="149"/>
      <c r="K9105" s="152"/>
      <c r="L9105" s="149"/>
      <c r="M9105" s="149"/>
      <c r="N9105" s="153"/>
      <c r="O9105" s="153"/>
      <c r="P9105" s="153"/>
    </row>
    <row r="9106" spans="1:16" x14ac:dyDescent="0.35">
      <c r="A9106" s="149"/>
      <c r="B9106" s="149"/>
      <c r="C9106" s="150"/>
      <c r="D9106" s="149"/>
      <c r="E9106" s="149"/>
      <c r="F9106" s="149"/>
      <c r="G9106" s="149"/>
      <c r="H9106" s="151"/>
      <c r="I9106" s="149"/>
      <c r="J9106" s="149"/>
      <c r="K9106" s="152"/>
      <c r="L9106" s="149"/>
      <c r="M9106" s="149"/>
      <c r="N9106" s="153"/>
      <c r="O9106" s="153"/>
      <c r="P9106" s="153"/>
    </row>
    <row r="9107" spans="1:16" x14ac:dyDescent="0.35">
      <c r="A9107" s="149"/>
      <c r="B9107" s="149"/>
      <c r="C9107" s="150"/>
      <c r="D9107" s="149"/>
      <c r="E9107" s="149"/>
      <c r="F9107" s="149"/>
      <c r="G9107" s="149"/>
      <c r="H9107" s="151"/>
      <c r="I9107" s="149"/>
      <c r="J9107" s="149"/>
      <c r="K9107" s="152"/>
      <c r="L9107" s="149"/>
      <c r="M9107" s="149"/>
      <c r="N9107" s="153"/>
      <c r="O9107" s="153"/>
      <c r="P9107" s="153"/>
    </row>
    <row r="9108" spans="1:16" x14ac:dyDescent="0.35">
      <c r="A9108" s="149"/>
      <c r="B9108" s="149"/>
      <c r="C9108" s="150"/>
      <c r="D9108" s="149"/>
      <c r="E9108" s="149"/>
      <c r="F9108" s="149"/>
      <c r="G9108" s="149"/>
      <c r="H9108" s="151"/>
      <c r="I9108" s="149"/>
      <c r="J9108" s="149"/>
      <c r="K9108" s="152"/>
      <c r="L9108" s="149"/>
      <c r="M9108" s="149"/>
      <c r="N9108" s="153"/>
      <c r="O9108" s="153"/>
      <c r="P9108" s="153"/>
    </row>
    <row r="9109" spans="1:16" x14ac:dyDescent="0.35">
      <c r="A9109" s="149"/>
      <c r="B9109" s="149"/>
      <c r="C9109" s="150"/>
      <c r="D9109" s="149"/>
      <c r="E9109" s="149"/>
      <c r="F9109" s="149"/>
      <c r="G9109" s="149"/>
      <c r="H9109" s="151"/>
      <c r="I9109" s="149"/>
      <c r="J9109" s="149"/>
      <c r="K9109" s="152"/>
      <c r="L9109" s="149"/>
      <c r="M9109" s="149"/>
      <c r="N9109" s="153"/>
      <c r="O9109" s="153"/>
      <c r="P9109" s="153"/>
    </row>
    <row r="9110" spans="1:16" x14ac:dyDescent="0.35">
      <c r="A9110" s="149"/>
      <c r="B9110" s="149"/>
      <c r="C9110" s="150"/>
      <c r="D9110" s="149"/>
      <c r="E9110" s="149"/>
      <c r="F9110" s="149"/>
      <c r="G9110" s="149"/>
      <c r="H9110" s="151"/>
      <c r="I9110" s="149"/>
      <c r="J9110" s="149"/>
      <c r="K9110" s="152"/>
      <c r="L9110" s="149"/>
      <c r="M9110" s="149"/>
      <c r="N9110" s="153"/>
      <c r="O9110" s="153"/>
      <c r="P9110" s="153"/>
    </row>
    <row r="9111" spans="1:16" x14ac:dyDescent="0.35">
      <c r="A9111" s="149"/>
      <c r="B9111" s="149"/>
      <c r="C9111" s="150"/>
      <c r="D9111" s="149"/>
      <c r="E9111" s="149"/>
      <c r="F9111" s="149"/>
      <c r="G9111" s="149"/>
      <c r="H9111" s="151"/>
      <c r="I9111" s="149"/>
      <c r="J9111" s="149"/>
      <c r="K9111" s="152"/>
      <c r="L9111" s="149"/>
      <c r="M9111" s="149"/>
      <c r="N9111" s="153"/>
      <c r="O9111" s="153"/>
      <c r="P9111" s="153"/>
    </row>
    <row r="9112" spans="1:16" x14ac:dyDescent="0.35">
      <c r="A9112" s="149"/>
      <c r="B9112" s="149"/>
      <c r="C9112" s="150"/>
      <c r="D9112" s="149"/>
      <c r="E9112" s="149"/>
      <c r="F9112" s="149"/>
      <c r="G9112" s="149"/>
      <c r="H9112" s="151"/>
      <c r="I9112" s="149"/>
      <c r="J9112" s="149"/>
      <c r="K9112" s="152"/>
      <c r="L9112" s="149"/>
      <c r="M9112" s="149"/>
      <c r="N9112" s="153"/>
      <c r="O9112" s="153"/>
      <c r="P9112" s="153"/>
    </row>
    <row r="9113" spans="1:16" x14ac:dyDescent="0.35">
      <c r="A9113" s="149"/>
      <c r="B9113" s="149"/>
      <c r="C9113" s="150"/>
      <c r="D9113" s="149"/>
      <c r="E9113" s="149"/>
      <c r="F9113" s="149"/>
      <c r="G9113" s="149"/>
      <c r="H9113" s="151"/>
      <c r="I9113" s="149"/>
      <c r="J9113" s="149"/>
      <c r="K9113" s="152"/>
      <c r="L9113" s="149"/>
      <c r="M9113" s="149"/>
      <c r="N9113" s="153"/>
      <c r="O9113" s="153"/>
      <c r="P9113" s="153"/>
    </row>
    <row r="9114" spans="1:16" x14ac:dyDescent="0.35">
      <c r="A9114" s="149"/>
      <c r="B9114" s="149"/>
      <c r="C9114" s="150"/>
      <c r="D9114" s="149"/>
      <c r="E9114" s="149"/>
      <c r="F9114" s="149"/>
      <c r="G9114" s="149"/>
      <c r="H9114" s="151"/>
      <c r="I9114" s="149"/>
      <c r="J9114" s="149"/>
      <c r="K9114" s="152"/>
      <c r="L9114" s="149"/>
      <c r="M9114" s="149"/>
      <c r="N9114" s="153"/>
      <c r="O9114" s="153"/>
      <c r="P9114" s="153"/>
    </row>
    <row r="9115" spans="1:16" x14ac:dyDescent="0.35">
      <c r="A9115" s="149"/>
      <c r="B9115" s="149"/>
      <c r="C9115" s="150"/>
      <c r="D9115" s="149"/>
      <c r="E9115" s="149"/>
      <c r="F9115" s="149"/>
      <c r="G9115" s="149"/>
      <c r="H9115" s="151"/>
      <c r="I9115" s="149"/>
      <c r="J9115" s="149"/>
      <c r="K9115" s="152"/>
      <c r="L9115" s="149"/>
      <c r="M9115" s="149"/>
      <c r="N9115" s="153"/>
      <c r="O9115" s="153"/>
      <c r="P9115" s="153"/>
    </row>
    <row r="9116" spans="1:16" x14ac:dyDescent="0.35">
      <c r="A9116" s="149"/>
      <c r="B9116" s="149"/>
      <c r="C9116" s="150"/>
      <c r="D9116" s="149"/>
      <c r="E9116" s="149"/>
      <c r="F9116" s="149"/>
      <c r="G9116" s="149"/>
      <c r="H9116" s="151"/>
      <c r="I9116" s="149"/>
      <c r="J9116" s="149"/>
      <c r="K9116" s="152"/>
      <c r="L9116" s="149"/>
      <c r="M9116" s="149"/>
      <c r="N9116" s="153"/>
      <c r="O9116" s="153"/>
      <c r="P9116" s="153"/>
    </row>
    <row r="9117" spans="1:16" x14ac:dyDescent="0.35">
      <c r="A9117" s="149"/>
      <c r="B9117" s="149"/>
      <c r="C9117" s="150"/>
      <c r="D9117" s="149"/>
      <c r="E9117" s="149"/>
      <c r="F9117" s="149"/>
      <c r="G9117" s="149"/>
      <c r="H9117" s="151"/>
      <c r="I9117" s="149"/>
      <c r="J9117" s="149"/>
      <c r="K9117" s="152"/>
      <c r="L9117" s="149"/>
      <c r="M9117" s="149"/>
      <c r="N9117" s="153"/>
      <c r="O9117" s="153"/>
      <c r="P9117" s="153"/>
    </row>
    <row r="9118" spans="1:16" x14ac:dyDescent="0.35">
      <c r="A9118" s="149"/>
      <c r="B9118" s="149"/>
      <c r="C9118" s="150"/>
      <c r="D9118" s="149"/>
      <c r="E9118" s="149"/>
      <c r="F9118" s="149"/>
      <c r="G9118" s="149"/>
      <c r="H9118" s="151"/>
      <c r="I9118" s="149"/>
      <c r="J9118" s="149"/>
      <c r="K9118" s="152"/>
      <c r="L9118" s="149"/>
      <c r="M9118" s="149"/>
      <c r="N9118" s="153"/>
      <c r="O9118" s="153"/>
      <c r="P9118" s="153"/>
    </row>
    <row r="9119" spans="1:16" x14ac:dyDescent="0.35">
      <c r="A9119" s="149"/>
      <c r="B9119" s="149"/>
      <c r="C9119" s="150"/>
      <c r="D9119" s="149"/>
      <c r="E9119" s="149"/>
      <c r="F9119" s="149"/>
      <c r="G9119" s="149"/>
      <c r="H9119" s="151"/>
      <c r="I9119" s="149"/>
      <c r="J9119" s="149"/>
      <c r="K9119" s="152"/>
      <c r="L9119" s="149"/>
      <c r="M9119" s="149"/>
      <c r="N9119" s="153"/>
      <c r="O9119" s="153"/>
      <c r="P9119" s="153"/>
    </row>
    <row r="9120" spans="1:16" x14ac:dyDescent="0.35">
      <c r="A9120" s="149"/>
      <c r="B9120" s="149"/>
      <c r="C9120" s="150"/>
      <c r="D9120" s="149"/>
      <c r="E9120" s="149"/>
      <c r="F9120" s="149"/>
      <c r="G9120" s="149"/>
      <c r="H9120" s="151"/>
      <c r="I9120" s="149"/>
      <c r="J9120" s="149"/>
      <c r="K9120" s="152"/>
      <c r="L9120" s="149"/>
      <c r="M9120" s="149"/>
      <c r="N9120" s="153"/>
      <c r="O9120" s="153"/>
      <c r="P9120" s="153"/>
    </row>
    <row r="9121" spans="1:16" x14ac:dyDescent="0.35">
      <c r="A9121" s="149"/>
      <c r="B9121" s="149"/>
      <c r="C9121" s="150"/>
      <c r="D9121" s="149"/>
      <c r="E9121" s="149"/>
      <c r="F9121" s="149"/>
      <c r="G9121" s="149"/>
      <c r="H9121" s="151"/>
      <c r="I9121" s="149"/>
      <c r="J9121" s="149"/>
      <c r="K9121" s="152"/>
      <c r="L9121" s="149"/>
      <c r="M9121" s="149"/>
      <c r="N9121" s="153"/>
      <c r="O9121" s="153"/>
      <c r="P9121" s="153"/>
    </row>
    <row r="9122" spans="1:16" x14ac:dyDescent="0.35">
      <c r="A9122" s="149"/>
      <c r="B9122" s="149"/>
      <c r="C9122" s="150"/>
      <c r="D9122" s="149"/>
      <c r="E9122" s="149"/>
      <c r="F9122" s="149"/>
      <c r="G9122" s="149"/>
      <c r="H9122" s="151"/>
      <c r="I9122" s="149"/>
      <c r="J9122" s="149"/>
      <c r="K9122" s="152"/>
      <c r="L9122" s="149"/>
      <c r="M9122" s="149"/>
      <c r="N9122" s="153"/>
      <c r="O9122" s="153"/>
      <c r="P9122" s="153"/>
    </row>
    <row r="9123" spans="1:16" x14ac:dyDescent="0.35">
      <c r="A9123" s="149"/>
      <c r="B9123" s="149"/>
      <c r="C9123" s="150"/>
      <c r="D9123" s="149"/>
      <c r="E9123" s="149"/>
      <c r="F9123" s="149"/>
      <c r="G9123" s="149"/>
      <c r="H9123" s="151"/>
      <c r="I9123" s="149"/>
      <c r="J9123" s="149"/>
      <c r="K9123" s="152"/>
      <c r="L9123" s="149"/>
      <c r="M9123" s="149"/>
      <c r="N9123" s="153"/>
      <c r="O9123" s="153"/>
      <c r="P9123" s="153"/>
    </row>
    <row r="9124" spans="1:16" x14ac:dyDescent="0.35">
      <c r="A9124" s="149"/>
      <c r="B9124" s="149"/>
      <c r="C9124" s="150"/>
      <c r="D9124" s="149"/>
      <c r="E9124" s="149"/>
      <c r="F9124" s="149"/>
      <c r="G9124" s="149"/>
      <c r="H9124" s="151"/>
      <c r="I9124" s="149"/>
      <c r="J9124" s="149"/>
      <c r="K9124" s="152"/>
      <c r="L9124" s="149"/>
      <c r="M9124" s="149"/>
      <c r="N9124" s="153"/>
      <c r="O9124" s="153"/>
      <c r="P9124" s="153"/>
    </row>
    <row r="9125" spans="1:16" x14ac:dyDescent="0.35">
      <c r="A9125" s="149"/>
      <c r="B9125" s="149"/>
      <c r="C9125" s="150"/>
      <c r="D9125" s="149"/>
      <c r="E9125" s="149"/>
      <c r="F9125" s="149"/>
      <c r="G9125" s="149"/>
      <c r="H9125" s="151"/>
      <c r="I9125" s="149"/>
      <c r="J9125" s="149"/>
      <c r="K9125" s="152"/>
      <c r="L9125" s="149"/>
      <c r="M9125" s="149"/>
      <c r="N9125" s="153"/>
      <c r="O9125" s="153"/>
      <c r="P9125" s="153"/>
    </row>
    <row r="9126" spans="1:16" x14ac:dyDescent="0.35">
      <c r="A9126" s="149"/>
      <c r="B9126" s="149"/>
      <c r="C9126" s="150"/>
      <c r="D9126" s="149"/>
      <c r="E9126" s="149"/>
      <c r="F9126" s="149"/>
      <c r="G9126" s="149"/>
      <c r="H9126" s="151"/>
      <c r="I9126" s="149"/>
      <c r="J9126" s="149"/>
      <c r="K9126" s="152"/>
      <c r="L9126" s="149"/>
      <c r="M9126" s="149"/>
      <c r="N9126" s="153"/>
      <c r="O9126" s="153"/>
      <c r="P9126" s="153"/>
    </row>
    <row r="9127" spans="1:16" x14ac:dyDescent="0.35">
      <c r="A9127" s="149"/>
      <c r="B9127" s="149"/>
      <c r="C9127" s="150"/>
      <c r="D9127" s="149"/>
      <c r="E9127" s="149"/>
      <c r="F9127" s="149"/>
      <c r="G9127" s="149"/>
      <c r="H9127" s="151"/>
      <c r="I9127" s="149"/>
      <c r="J9127" s="149"/>
      <c r="K9127" s="152"/>
      <c r="L9127" s="149"/>
      <c r="M9127" s="149"/>
      <c r="N9127" s="153"/>
      <c r="O9127" s="153"/>
      <c r="P9127" s="153"/>
    </row>
    <row r="9128" spans="1:16" x14ac:dyDescent="0.35">
      <c r="A9128" s="149"/>
      <c r="B9128" s="149"/>
      <c r="C9128" s="150"/>
      <c r="D9128" s="149"/>
      <c r="E9128" s="149"/>
      <c r="F9128" s="149"/>
      <c r="G9128" s="149"/>
      <c r="H9128" s="151"/>
      <c r="I9128" s="149"/>
      <c r="J9128" s="149"/>
      <c r="K9128" s="152"/>
      <c r="L9128" s="149"/>
      <c r="M9128" s="149"/>
      <c r="N9128" s="153"/>
      <c r="O9128" s="153"/>
      <c r="P9128" s="153"/>
    </row>
    <row r="9129" spans="1:16" x14ac:dyDescent="0.35">
      <c r="A9129" s="149"/>
      <c r="B9129" s="149"/>
      <c r="C9129" s="150"/>
      <c r="D9129" s="149"/>
      <c r="E9129" s="149"/>
      <c r="F9129" s="149"/>
      <c r="G9129" s="149"/>
      <c r="H9129" s="151"/>
      <c r="I9129" s="149"/>
      <c r="J9129" s="149"/>
      <c r="K9129" s="152"/>
      <c r="L9129" s="149"/>
      <c r="M9129" s="149"/>
      <c r="N9129" s="153"/>
      <c r="O9129" s="153"/>
      <c r="P9129" s="153"/>
    </row>
    <row r="9130" spans="1:16" x14ac:dyDescent="0.35">
      <c r="A9130" s="149"/>
      <c r="B9130" s="149"/>
      <c r="C9130" s="150"/>
      <c r="D9130" s="149"/>
      <c r="E9130" s="149"/>
      <c r="F9130" s="149"/>
      <c r="G9130" s="149"/>
      <c r="H9130" s="151"/>
      <c r="I9130" s="149"/>
      <c r="J9130" s="149"/>
      <c r="K9130" s="152"/>
      <c r="L9130" s="149"/>
      <c r="M9130" s="149"/>
      <c r="N9130" s="153"/>
      <c r="O9130" s="153"/>
      <c r="P9130" s="153"/>
    </row>
    <row r="9131" spans="1:16" x14ac:dyDescent="0.35">
      <c r="A9131" s="149"/>
      <c r="B9131" s="149"/>
      <c r="C9131" s="150"/>
      <c r="D9131" s="149"/>
      <c r="E9131" s="149"/>
      <c r="F9131" s="149"/>
      <c r="G9131" s="149"/>
      <c r="H9131" s="151"/>
      <c r="I9131" s="149"/>
      <c r="J9131" s="149"/>
      <c r="K9131" s="152"/>
      <c r="L9131" s="149"/>
      <c r="M9131" s="149"/>
      <c r="N9131" s="153"/>
      <c r="O9131" s="153"/>
      <c r="P9131" s="153"/>
    </row>
    <row r="9132" spans="1:16" x14ac:dyDescent="0.35">
      <c r="A9132" s="149"/>
      <c r="B9132" s="149"/>
      <c r="C9132" s="150"/>
      <c r="D9132" s="149"/>
      <c r="E9132" s="149"/>
      <c r="F9132" s="149"/>
      <c r="G9132" s="149"/>
      <c r="H9132" s="151"/>
      <c r="I9132" s="149"/>
      <c r="J9132" s="149"/>
      <c r="K9132" s="152"/>
      <c r="L9132" s="149"/>
      <c r="M9132" s="149"/>
      <c r="N9132" s="153"/>
      <c r="O9132" s="153"/>
      <c r="P9132" s="153"/>
    </row>
    <row r="9133" spans="1:16" x14ac:dyDescent="0.35">
      <c r="A9133" s="149"/>
      <c r="B9133" s="149"/>
      <c r="C9133" s="150"/>
      <c r="D9133" s="149"/>
      <c r="E9133" s="149"/>
      <c r="F9133" s="149"/>
      <c r="G9133" s="149"/>
      <c r="H9133" s="151"/>
      <c r="I9133" s="149"/>
      <c r="J9133" s="149"/>
      <c r="K9133" s="152"/>
      <c r="L9133" s="149"/>
      <c r="M9133" s="149"/>
      <c r="N9133" s="153"/>
      <c r="O9133" s="153"/>
      <c r="P9133" s="153"/>
    </row>
    <row r="9134" spans="1:16" x14ac:dyDescent="0.35">
      <c r="A9134" s="149"/>
      <c r="B9134" s="149"/>
      <c r="C9134" s="150"/>
      <c r="D9134" s="149"/>
      <c r="E9134" s="149"/>
      <c r="F9134" s="149"/>
      <c r="G9134" s="149"/>
      <c r="H9134" s="151"/>
      <c r="I9134" s="149"/>
      <c r="J9134" s="149"/>
      <c r="K9134" s="152"/>
      <c r="L9134" s="149"/>
      <c r="M9134" s="149"/>
      <c r="N9134" s="153"/>
      <c r="O9134" s="153"/>
      <c r="P9134" s="153"/>
    </row>
    <row r="9135" spans="1:16" x14ac:dyDescent="0.35">
      <c r="A9135" s="149"/>
      <c r="B9135" s="149"/>
      <c r="C9135" s="150"/>
      <c r="D9135" s="149"/>
      <c r="E9135" s="149"/>
      <c r="F9135" s="149"/>
      <c r="G9135" s="149"/>
      <c r="H9135" s="151"/>
      <c r="I9135" s="149"/>
      <c r="J9135" s="149"/>
      <c r="K9135" s="152"/>
      <c r="L9135" s="149"/>
      <c r="M9135" s="149"/>
      <c r="N9135" s="153"/>
      <c r="O9135" s="153"/>
      <c r="P9135" s="153"/>
    </row>
    <row r="9136" spans="1:16" x14ac:dyDescent="0.35">
      <c r="A9136" s="149"/>
      <c r="B9136" s="149"/>
      <c r="C9136" s="150"/>
      <c r="D9136" s="149"/>
      <c r="E9136" s="149"/>
      <c r="F9136" s="149"/>
      <c r="G9136" s="149"/>
      <c r="H9136" s="151"/>
      <c r="I9136" s="149"/>
      <c r="J9136" s="149"/>
      <c r="K9136" s="152"/>
      <c r="L9136" s="149"/>
      <c r="M9136" s="149"/>
      <c r="N9136" s="153"/>
      <c r="O9136" s="153"/>
      <c r="P9136" s="153"/>
    </row>
    <row r="9137" spans="1:16" x14ac:dyDescent="0.35">
      <c r="A9137" s="149"/>
      <c r="B9137" s="149"/>
      <c r="C9137" s="150"/>
      <c r="D9137" s="149"/>
      <c r="E9137" s="149"/>
      <c r="F9137" s="149"/>
      <c r="G9137" s="149"/>
      <c r="H9137" s="151"/>
      <c r="I9137" s="149"/>
      <c r="J9137" s="149"/>
      <c r="K9137" s="152"/>
      <c r="L9137" s="149"/>
      <c r="M9137" s="149"/>
      <c r="N9137" s="153"/>
      <c r="O9137" s="153"/>
      <c r="P9137" s="153"/>
    </row>
    <row r="9138" spans="1:16" x14ac:dyDescent="0.35">
      <c r="A9138" s="149"/>
      <c r="B9138" s="149"/>
      <c r="C9138" s="150"/>
      <c r="D9138" s="149"/>
      <c r="E9138" s="149"/>
      <c r="F9138" s="149"/>
      <c r="G9138" s="149"/>
      <c r="H9138" s="151"/>
      <c r="I9138" s="149"/>
      <c r="J9138" s="149"/>
      <c r="K9138" s="152"/>
      <c r="L9138" s="149"/>
      <c r="M9138" s="149"/>
      <c r="N9138" s="153"/>
      <c r="O9138" s="153"/>
      <c r="P9138" s="153"/>
    </row>
    <row r="9139" spans="1:16" x14ac:dyDescent="0.35">
      <c r="A9139" s="149"/>
      <c r="B9139" s="149"/>
      <c r="C9139" s="150"/>
      <c r="D9139" s="149"/>
      <c r="E9139" s="149"/>
      <c r="F9139" s="149"/>
      <c r="G9139" s="149"/>
      <c r="H9139" s="151"/>
      <c r="I9139" s="149"/>
      <c r="J9139" s="149"/>
      <c r="K9139" s="152"/>
      <c r="L9139" s="149"/>
      <c r="M9139" s="149"/>
      <c r="N9139" s="153"/>
      <c r="O9139" s="153"/>
      <c r="P9139" s="153"/>
    </row>
    <row r="9140" spans="1:16" x14ac:dyDescent="0.35">
      <c r="A9140" s="149"/>
      <c r="B9140" s="149"/>
      <c r="C9140" s="150"/>
      <c r="D9140" s="149"/>
      <c r="E9140" s="149"/>
      <c r="F9140" s="149"/>
      <c r="G9140" s="149"/>
      <c r="H9140" s="151"/>
      <c r="I9140" s="149"/>
      <c r="J9140" s="149"/>
      <c r="K9140" s="152"/>
      <c r="L9140" s="149"/>
      <c r="M9140" s="149"/>
      <c r="N9140" s="153"/>
      <c r="O9140" s="153"/>
      <c r="P9140" s="153"/>
    </row>
    <row r="9141" spans="1:16" x14ac:dyDescent="0.35">
      <c r="A9141" s="149"/>
      <c r="B9141" s="149"/>
      <c r="C9141" s="150"/>
      <c r="D9141" s="149"/>
      <c r="E9141" s="149"/>
      <c r="F9141" s="149"/>
      <c r="G9141" s="149"/>
      <c r="H9141" s="151"/>
      <c r="I9141" s="149"/>
      <c r="J9141" s="149"/>
      <c r="K9141" s="152"/>
      <c r="L9141" s="149"/>
      <c r="M9141" s="149"/>
      <c r="N9141" s="153"/>
      <c r="O9141" s="153"/>
      <c r="P9141" s="153"/>
    </row>
    <row r="9142" spans="1:16" x14ac:dyDescent="0.35">
      <c r="A9142" s="149"/>
      <c r="B9142" s="149"/>
      <c r="C9142" s="150"/>
      <c r="D9142" s="149"/>
      <c r="E9142" s="149"/>
      <c r="F9142" s="149"/>
      <c r="G9142" s="149"/>
      <c r="H9142" s="151"/>
      <c r="I9142" s="149"/>
      <c r="J9142" s="149"/>
      <c r="K9142" s="152"/>
      <c r="L9142" s="149"/>
      <c r="M9142" s="149"/>
      <c r="N9142" s="153"/>
      <c r="O9142" s="153"/>
      <c r="P9142" s="153"/>
    </row>
    <row r="9143" spans="1:16" x14ac:dyDescent="0.35">
      <c r="A9143" s="149"/>
      <c r="B9143" s="149"/>
      <c r="C9143" s="150"/>
      <c r="D9143" s="149"/>
      <c r="E9143" s="149"/>
      <c r="F9143" s="149"/>
      <c r="G9143" s="149"/>
      <c r="H9143" s="151"/>
      <c r="I9143" s="149"/>
      <c r="J9143" s="149"/>
      <c r="K9143" s="152"/>
      <c r="L9143" s="149"/>
      <c r="M9143" s="149"/>
      <c r="N9143" s="153"/>
      <c r="O9143" s="153"/>
      <c r="P9143" s="153"/>
    </row>
    <row r="9144" spans="1:16" x14ac:dyDescent="0.35">
      <c r="A9144" s="149"/>
      <c r="B9144" s="149"/>
      <c r="C9144" s="150"/>
      <c r="D9144" s="149"/>
      <c r="E9144" s="149"/>
      <c r="F9144" s="149"/>
      <c r="G9144" s="149"/>
      <c r="H9144" s="151"/>
      <c r="I9144" s="149"/>
      <c r="J9144" s="149"/>
      <c r="K9144" s="152"/>
      <c r="L9144" s="149"/>
      <c r="M9144" s="149"/>
      <c r="N9144" s="153"/>
      <c r="O9144" s="153"/>
      <c r="P9144" s="153"/>
    </row>
    <row r="9145" spans="1:16" x14ac:dyDescent="0.35">
      <c r="A9145" s="149"/>
      <c r="B9145" s="149"/>
      <c r="C9145" s="150"/>
      <c r="D9145" s="149"/>
      <c r="E9145" s="149"/>
      <c r="F9145" s="149"/>
      <c r="G9145" s="149"/>
      <c r="H9145" s="151"/>
      <c r="I9145" s="149"/>
      <c r="J9145" s="149"/>
      <c r="K9145" s="152"/>
      <c r="L9145" s="149"/>
      <c r="M9145" s="149"/>
      <c r="N9145" s="153"/>
      <c r="O9145" s="153"/>
      <c r="P9145" s="153"/>
    </row>
    <row r="9146" spans="1:16" x14ac:dyDescent="0.35">
      <c r="A9146" s="149"/>
      <c r="B9146" s="149"/>
      <c r="C9146" s="150"/>
      <c r="D9146" s="149"/>
      <c r="E9146" s="149"/>
      <c r="F9146" s="149"/>
      <c r="G9146" s="149"/>
      <c r="H9146" s="151"/>
      <c r="I9146" s="149"/>
      <c r="J9146" s="149"/>
      <c r="K9146" s="152"/>
      <c r="L9146" s="149"/>
      <c r="M9146" s="149"/>
      <c r="N9146" s="153"/>
      <c r="O9146" s="153"/>
      <c r="P9146" s="153"/>
    </row>
    <row r="9147" spans="1:16" x14ac:dyDescent="0.35">
      <c r="A9147" s="149"/>
      <c r="B9147" s="149"/>
      <c r="C9147" s="150"/>
      <c r="D9147" s="149"/>
      <c r="E9147" s="149"/>
      <c r="F9147" s="149"/>
      <c r="G9147" s="149"/>
      <c r="H9147" s="151"/>
      <c r="I9147" s="149"/>
      <c r="J9147" s="149"/>
      <c r="K9147" s="152"/>
      <c r="L9147" s="149"/>
      <c r="M9147" s="149"/>
      <c r="N9147" s="153"/>
      <c r="O9147" s="153"/>
      <c r="P9147" s="153"/>
    </row>
    <row r="9148" spans="1:16" x14ac:dyDescent="0.35">
      <c r="A9148" s="149"/>
      <c r="B9148" s="149"/>
      <c r="C9148" s="150"/>
      <c r="D9148" s="149"/>
      <c r="E9148" s="149"/>
      <c r="F9148" s="149"/>
      <c r="G9148" s="149"/>
      <c r="H9148" s="151"/>
      <c r="I9148" s="149"/>
      <c r="J9148" s="149"/>
      <c r="K9148" s="152"/>
      <c r="L9148" s="149"/>
      <c r="M9148" s="149"/>
      <c r="N9148" s="153"/>
      <c r="O9148" s="153"/>
      <c r="P9148" s="153"/>
    </row>
    <row r="9149" spans="1:16" x14ac:dyDescent="0.35">
      <c r="A9149" s="149"/>
      <c r="B9149" s="149"/>
      <c r="C9149" s="150"/>
      <c r="D9149" s="149"/>
      <c r="E9149" s="149"/>
      <c r="F9149" s="149"/>
      <c r="G9149" s="149"/>
      <c r="H9149" s="151"/>
      <c r="I9149" s="149"/>
      <c r="J9149" s="149"/>
      <c r="K9149" s="152"/>
      <c r="L9149" s="149"/>
      <c r="M9149" s="149"/>
      <c r="N9149" s="153"/>
      <c r="O9149" s="153"/>
      <c r="P9149" s="153"/>
    </row>
    <row r="9150" spans="1:16" x14ac:dyDescent="0.35">
      <c r="A9150" s="149"/>
      <c r="B9150" s="149"/>
      <c r="C9150" s="150"/>
      <c r="D9150" s="149"/>
      <c r="E9150" s="149"/>
      <c r="F9150" s="149"/>
      <c r="G9150" s="149"/>
      <c r="H9150" s="151"/>
      <c r="I9150" s="149"/>
      <c r="J9150" s="149"/>
      <c r="K9150" s="152"/>
      <c r="L9150" s="149"/>
      <c r="M9150" s="149"/>
      <c r="N9150" s="153"/>
      <c r="O9150" s="153"/>
      <c r="P9150" s="153"/>
    </row>
    <row r="9151" spans="1:16" x14ac:dyDescent="0.35">
      <c r="A9151" s="149"/>
      <c r="B9151" s="149"/>
      <c r="C9151" s="150"/>
      <c r="D9151" s="149"/>
      <c r="E9151" s="149"/>
      <c r="F9151" s="149"/>
      <c r="G9151" s="149"/>
      <c r="H9151" s="151"/>
      <c r="I9151" s="149"/>
      <c r="J9151" s="149"/>
      <c r="K9151" s="152"/>
      <c r="L9151" s="149"/>
      <c r="M9151" s="149"/>
      <c r="N9151" s="153"/>
      <c r="O9151" s="153"/>
      <c r="P9151" s="153"/>
    </row>
    <row r="9152" spans="1:16" x14ac:dyDescent="0.35">
      <c r="A9152" s="149"/>
      <c r="B9152" s="149"/>
      <c r="C9152" s="150"/>
      <c r="D9152" s="149"/>
      <c r="E9152" s="149"/>
      <c r="F9152" s="149"/>
      <c r="G9152" s="149"/>
      <c r="H9152" s="151"/>
      <c r="I9152" s="149"/>
      <c r="J9152" s="149"/>
      <c r="K9152" s="152"/>
      <c r="L9152" s="149"/>
      <c r="M9152" s="149"/>
      <c r="N9152" s="153"/>
      <c r="O9152" s="153"/>
      <c r="P9152" s="153"/>
    </row>
    <row r="9153" spans="1:16" x14ac:dyDescent="0.35">
      <c r="A9153" s="149"/>
      <c r="B9153" s="149"/>
      <c r="C9153" s="150"/>
      <c r="D9153" s="149"/>
      <c r="E9153" s="149"/>
      <c r="F9153" s="149"/>
      <c r="G9153" s="149"/>
      <c r="H9153" s="151"/>
      <c r="I9153" s="149"/>
      <c r="J9153" s="149"/>
      <c r="K9153" s="152"/>
      <c r="L9153" s="149"/>
      <c r="M9153" s="149"/>
      <c r="N9153" s="153"/>
      <c r="O9153" s="153"/>
      <c r="P9153" s="153"/>
    </row>
    <row r="9154" spans="1:16" x14ac:dyDescent="0.35">
      <c r="A9154" s="149"/>
      <c r="B9154" s="149"/>
      <c r="C9154" s="150"/>
      <c r="D9154" s="149"/>
      <c r="E9154" s="149"/>
      <c r="F9154" s="149"/>
      <c r="G9154" s="149"/>
      <c r="H9154" s="151"/>
      <c r="I9154" s="149"/>
      <c r="J9154" s="149"/>
      <c r="K9154" s="152"/>
      <c r="L9154" s="149"/>
      <c r="M9154" s="149"/>
      <c r="N9154" s="153"/>
      <c r="O9154" s="153"/>
      <c r="P9154" s="153"/>
    </row>
    <row r="9155" spans="1:16" x14ac:dyDescent="0.35">
      <c r="A9155" s="149"/>
      <c r="B9155" s="149"/>
      <c r="C9155" s="150"/>
      <c r="D9155" s="149"/>
      <c r="E9155" s="149"/>
      <c r="F9155" s="149"/>
      <c r="G9155" s="149"/>
      <c r="H9155" s="151"/>
      <c r="I9155" s="149"/>
      <c r="J9155" s="149"/>
      <c r="K9155" s="152"/>
      <c r="L9155" s="149"/>
      <c r="M9155" s="149"/>
      <c r="N9155" s="153"/>
      <c r="O9155" s="153"/>
      <c r="P9155" s="153"/>
    </row>
    <row r="9156" spans="1:16" x14ac:dyDescent="0.35">
      <c r="A9156" s="149"/>
      <c r="B9156" s="149"/>
      <c r="C9156" s="150"/>
      <c r="D9156" s="149"/>
      <c r="E9156" s="149"/>
      <c r="F9156" s="149"/>
      <c r="G9156" s="149"/>
      <c r="H9156" s="151"/>
      <c r="I9156" s="149"/>
      <c r="J9156" s="149"/>
      <c r="K9156" s="152"/>
      <c r="L9156" s="149"/>
      <c r="M9156" s="149"/>
      <c r="N9156" s="153"/>
      <c r="O9156" s="153"/>
      <c r="P9156" s="153"/>
    </row>
    <row r="9157" spans="1:16" x14ac:dyDescent="0.35">
      <c r="A9157" s="149"/>
      <c r="B9157" s="149"/>
      <c r="C9157" s="150"/>
      <c r="D9157" s="149"/>
      <c r="E9157" s="149"/>
      <c r="F9157" s="149"/>
      <c r="G9157" s="149"/>
      <c r="H9157" s="151"/>
      <c r="I9157" s="149"/>
      <c r="J9157" s="149"/>
      <c r="K9157" s="152"/>
      <c r="L9157" s="149"/>
      <c r="M9157" s="149"/>
      <c r="N9157" s="153"/>
      <c r="O9157" s="153"/>
      <c r="P9157" s="153"/>
    </row>
    <row r="9158" spans="1:16" x14ac:dyDescent="0.35">
      <c r="A9158" s="149"/>
      <c r="B9158" s="149"/>
      <c r="C9158" s="150"/>
      <c r="D9158" s="149"/>
      <c r="E9158" s="149"/>
      <c r="F9158" s="149"/>
      <c r="G9158" s="149"/>
      <c r="H9158" s="151"/>
      <c r="I9158" s="149"/>
      <c r="J9158" s="149"/>
      <c r="K9158" s="152"/>
      <c r="L9158" s="149"/>
      <c r="M9158" s="149"/>
      <c r="N9158" s="153"/>
      <c r="O9158" s="153"/>
      <c r="P9158" s="153"/>
    </row>
    <row r="9159" spans="1:16" x14ac:dyDescent="0.35">
      <c r="A9159" s="149"/>
      <c r="B9159" s="149"/>
      <c r="C9159" s="150"/>
      <c r="D9159" s="149"/>
      <c r="E9159" s="149"/>
      <c r="F9159" s="149"/>
      <c r="G9159" s="149"/>
      <c r="H9159" s="151"/>
      <c r="I9159" s="149"/>
      <c r="J9159" s="149"/>
      <c r="K9159" s="152"/>
      <c r="L9159" s="149"/>
      <c r="M9159" s="149"/>
      <c r="N9159" s="153"/>
      <c r="O9159" s="153"/>
      <c r="P9159" s="153"/>
    </row>
    <row r="9160" spans="1:16" x14ac:dyDescent="0.35">
      <c r="A9160" s="149"/>
      <c r="B9160" s="149"/>
      <c r="C9160" s="150"/>
      <c r="D9160" s="149"/>
      <c r="E9160" s="149"/>
      <c r="F9160" s="149"/>
      <c r="G9160" s="149"/>
      <c r="H9160" s="151"/>
      <c r="I9160" s="149"/>
      <c r="J9160" s="149"/>
      <c r="K9160" s="152"/>
      <c r="L9160" s="149"/>
      <c r="M9160" s="149"/>
      <c r="N9160" s="153"/>
      <c r="O9160" s="153"/>
      <c r="P9160" s="153"/>
    </row>
    <row r="9161" spans="1:16" x14ac:dyDescent="0.35">
      <c r="A9161" s="149"/>
      <c r="B9161" s="149"/>
      <c r="C9161" s="150"/>
      <c r="D9161" s="149"/>
      <c r="E9161" s="149"/>
      <c r="F9161" s="149"/>
      <c r="G9161" s="149"/>
      <c r="H9161" s="151"/>
      <c r="I9161" s="149"/>
      <c r="J9161" s="149"/>
      <c r="K9161" s="152"/>
      <c r="L9161" s="149"/>
      <c r="M9161" s="149"/>
      <c r="N9161" s="153"/>
      <c r="O9161" s="153"/>
      <c r="P9161" s="153"/>
    </row>
    <row r="9162" spans="1:16" x14ac:dyDescent="0.35">
      <c r="A9162" s="149"/>
      <c r="B9162" s="149"/>
      <c r="C9162" s="150"/>
      <c r="D9162" s="149"/>
      <c r="E9162" s="149"/>
      <c r="F9162" s="149"/>
      <c r="G9162" s="149"/>
      <c r="H9162" s="151"/>
      <c r="I9162" s="149"/>
      <c r="J9162" s="149"/>
      <c r="K9162" s="152"/>
      <c r="L9162" s="149"/>
      <c r="M9162" s="149"/>
      <c r="N9162" s="153"/>
      <c r="O9162" s="153"/>
      <c r="P9162" s="153"/>
    </row>
    <row r="9163" spans="1:16" x14ac:dyDescent="0.35">
      <c r="A9163" s="149"/>
      <c r="B9163" s="149"/>
      <c r="C9163" s="150"/>
      <c r="D9163" s="149"/>
      <c r="E9163" s="149"/>
      <c r="F9163" s="149"/>
      <c r="G9163" s="149"/>
      <c r="H9163" s="151"/>
      <c r="I9163" s="149"/>
      <c r="J9163" s="149"/>
      <c r="K9163" s="152"/>
      <c r="L9163" s="149"/>
      <c r="M9163" s="149"/>
      <c r="N9163" s="153"/>
      <c r="O9163" s="153"/>
      <c r="P9163" s="153"/>
    </row>
    <row r="9164" spans="1:16" x14ac:dyDescent="0.35">
      <c r="A9164" s="149"/>
      <c r="B9164" s="149"/>
      <c r="C9164" s="150"/>
      <c r="D9164" s="149"/>
      <c r="E9164" s="149"/>
      <c r="F9164" s="149"/>
      <c r="G9164" s="149"/>
      <c r="H9164" s="151"/>
      <c r="I9164" s="149"/>
      <c r="J9164" s="149"/>
      <c r="K9164" s="152"/>
      <c r="L9164" s="149"/>
      <c r="M9164" s="149"/>
      <c r="N9164" s="153"/>
      <c r="O9164" s="153"/>
      <c r="P9164" s="153"/>
    </row>
    <row r="9165" spans="1:16" x14ac:dyDescent="0.35">
      <c r="A9165" s="149"/>
      <c r="B9165" s="149"/>
      <c r="C9165" s="150"/>
      <c r="D9165" s="149"/>
      <c r="E9165" s="149"/>
      <c r="F9165" s="149"/>
      <c r="G9165" s="149"/>
      <c r="H9165" s="151"/>
      <c r="I9165" s="149"/>
      <c r="J9165" s="149"/>
      <c r="K9165" s="152"/>
      <c r="L9165" s="149"/>
      <c r="M9165" s="149"/>
      <c r="N9165" s="153"/>
      <c r="O9165" s="153"/>
      <c r="P9165" s="153"/>
    </row>
    <row r="9166" spans="1:16" x14ac:dyDescent="0.35">
      <c r="A9166" s="149"/>
      <c r="B9166" s="149"/>
      <c r="C9166" s="150"/>
      <c r="D9166" s="149"/>
      <c r="E9166" s="149"/>
      <c r="F9166" s="149"/>
      <c r="G9166" s="149"/>
      <c r="H9166" s="151"/>
      <c r="I9166" s="149"/>
      <c r="J9166" s="149"/>
      <c r="K9166" s="152"/>
      <c r="L9166" s="149"/>
      <c r="M9166" s="149"/>
      <c r="N9166" s="153"/>
      <c r="O9166" s="153"/>
      <c r="P9166" s="153"/>
    </row>
    <row r="9167" spans="1:16" x14ac:dyDescent="0.35">
      <c r="A9167" s="149"/>
      <c r="B9167" s="149"/>
      <c r="C9167" s="150"/>
      <c r="D9167" s="149"/>
      <c r="E9167" s="149"/>
      <c r="F9167" s="149"/>
      <c r="G9167" s="149"/>
      <c r="H9167" s="151"/>
      <c r="I9167" s="149"/>
      <c r="J9167" s="149"/>
      <c r="K9167" s="152"/>
      <c r="L9167" s="149"/>
      <c r="M9167" s="149"/>
      <c r="N9167" s="153"/>
      <c r="O9167" s="153"/>
      <c r="P9167" s="153"/>
    </row>
    <row r="9168" spans="1:16" x14ac:dyDescent="0.35">
      <c r="A9168" s="149"/>
      <c r="B9168" s="149"/>
      <c r="C9168" s="150"/>
      <c r="D9168" s="149"/>
      <c r="E9168" s="149"/>
      <c r="F9168" s="149"/>
      <c r="G9168" s="149"/>
      <c r="H9168" s="151"/>
      <c r="I9168" s="149"/>
      <c r="J9168" s="149"/>
      <c r="K9168" s="152"/>
      <c r="L9168" s="149"/>
      <c r="M9168" s="149"/>
      <c r="N9168" s="153"/>
      <c r="O9168" s="153"/>
      <c r="P9168" s="153"/>
    </row>
    <row r="9169" spans="1:16" x14ac:dyDescent="0.35">
      <c r="A9169" s="149"/>
      <c r="B9169" s="149"/>
      <c r="C9169" s="150"/>
      <c r="D9169" s="149"/>
      <c r="E9169" s="149"/>
      <c r="F9169" s="149"/>
      <c r="G9169" s="149"/>
      <c r="H9169" s="151"/>
      <c r="I9169" s="149"/>
      <c r="J9169" s="149"/>
      <c r="K9169" s="152"/>
      <c r="L9169" s="149"/>
      <c r="M9169" s="149"/>
      <c r="N9169" s="153"/>
      <c r="O9169" s="153"/>
      <c r="P9169" s="153"/>
    </row>
    <row r="9170" spans="1:16" x14ac:dyDescent="0.35">
      <c r="A9170" s="149"/>
      <c r="B9170" s="149"/>
      <c r="C9170" s="150"/>
      <c r="D9170" s="149"/>
      <c r="E9170" s="149"/>
      <c r="F9170" s="149"/>
      <c r="G9170" s="149"/>
      <c r="H9170" s="151"/>
      <c r="I9170" s="149"/>
      <c r="J9170" s="149"/>
      <c r="K9170" s="152"/>
      <c r="L9170" s="149"/>
      <c r="M9170" s="149"/>
      <c r="N9170" s="153"/>
      <c r="O9170" s="153"/>
      <c r="P9170" s="153"/>
    </row>
    <row r="9171" spans="1:16" x14ac:dyDescent="0.35">
      <c r="A9171" s="149"/>
      <c r="B9171" s="149"/>
      <c r="C9171" s="150"/>
      <c r="D9171" s="149"/>
      <c r="E9171" s="149"/>
      <c r="F9171" s="149"/>
      <c r="G9171" s="149"/>
      <c r="H9171" s="151"/>
      <c r="I9171" s="149"/>
      <c r="J9171" s="149"/>
      <c r="K9171" s="152"/>
      <c r="L9171" s="149"/>
      <c r="M9171" s="149"/>
      <c r="N9171" s="153"/>
      <c r="O9171" s="153"/>
      <c r="P9171" s="153"/>
    </row>
    <row r="9172" spans="1:16" x14ac:dyDescent="0.35">
      <c r="A9172" s="149"/>
      <c r="B9172" s="149"/>
      <c r="C9172" s="150"/>
      <c r="D9172" s="149"/>
      <c r="E9172" s="149"/>
      <c r="F9172" s="149"/>
      <c r="G9172" s="149"/>
      <c r="H9172" s="151"/>
      <c r="I9172" s="149"/>
      <c r="J9172" s="149"/>
      <c r="K9172" s="152"/>
      <c r="L9172" s="149"/>
      <c r="M9172" s="149"/>
      <c r="N9172" s="153"/>
      <c r="O9172" s="153"/>
      <c r="P9172" s="153"/>
    </row>
    <row r="9173" spans="1:16" x14ac:dyDescent="0.35">
      <c r="A9173" s="149"/>
      <c r="B9173" s="149"/>
      <c r="C9173" s="150"/>
      <c r="D9173" s="149"/>
      <c r="E9173" s="149"/>
      <c r="F9173" s="149"/>
      <c r="G9173" s="149"/>
      <c r="H9173" s="151"/>
      <c r="I9173" s="149"/>
      <c r="J9173" s="149"/>
      <c r="K9173" s="152"/>
      <c r="L9173" s="149"/>
      <c r="M9173" s="149"/>
      <c r="N9173" s="153"/>
      <c r="O9173" s="153"/>
      <c r="P9173" s="153"/>
    </row>
    <row r="9174" spans="1:16" x14ac:dyDescent="0.35">
      <c r="A9174" s="149"/>
      <c r="B9174" s="149"/>
      <c r="C9174" s="150"/>
      <c r="D9174" s="149"/>
      <c r="E9174" s="149"/>
      <c r="F9174" s="149"/>
      <c r="G9174" s="149"/>
      <c r="H9174" s="151"/>
      <c r="I9174" s="149"/>
      <c r="J9174" s="149"/>
      <c r="K9174" s="152"/>
      <c r="L9174" s="149"/>
      <c r="M9174" s="149"/>
      <c r="N9174" s="153"/>
      <c r="O9174" s="153"/>
      <c r="P9174" s="153"/>
    </row>
    <row r="9175" spans="1:16" x14ac:dyDescent="0.35">
      <c r="A9175" s="149"/>
      <c r="B9175" s="149"/>
      <c r="C9175" s="150"/>
      <c r="D9175" s="149"/>
      <c r="E9175" s="149"/>
      <c r="F9175" s="149"/>
      <c r="G9175" s="149"/>
      <c r="H9175" s="151"/>
      <c r="I9175" s="149"/>
      <c r="J9175" s="149"/>
      <c r="K9175" s="152"/>
      <c r="L9175" s="149"/>
      <c r="M9175" s="149"/>
      <c r="N9175" s="153"/>
      <c r="O9175" s="153"/>
      <c r="P9175" s="153"/>
    </row>
    <row r="9176" spans="1:16" x14ac:dyDescent="0.35">
      <c r="A9176" s="149"/>
      <c r="B9176" s="149"/>
      <c r="C9176" s="150"/>
      <c r="D9176" s="149"/>
      <c r="E9176" s="149"/>
      <c r="F9176" s="149"/>
      <c r="G9176" s="149"/>
      <c r="H9176" s="151"/>
      <c r="I9176" s="149"/>
      <c r="J9176" s="149"/>
      <c r="K9176" s="152"/>
      <c r="L9176" s="149"/>
      <c r="M9176" s="149"/>
      <c r="N9176" s="153"/>
      <c r="O9176" s="153"/>
      <c r="P9176" s="153"/>
    </row>
    <row r="9177" spans="1:16" x14ac:dyDescent="0.35">
      <c r="A9177" s="149"/>
      <c r="B9177" s="149"/>
      <c r="C9177" s="150"/>
      <c r="D9177" s="149"/>
      <c r="E9177" s="149"/>
      <c r="F9177" s="149"/>
      <c r="G9177" s="149"/>
      <c r="H9177" s="151"/>
      <c r="I9177" s="149"/>
      <c r="J9177" s="149"/>
      <c r="K9177" s="152"/>
      <c r="L9177" s="149"/>
      <c r="M9177" s="149"/>
      <c r="N9177" s="153"/>
      <c r="O9177" s="153"/>
      <c r="P9177" s="153"/>
    </row>
    <row r="9178" spans="1:16" x14ac:dyDescent="0.35">
      <c r="A9178" s="149"/>
      <c r="B9178" s="149"/>
      <c r="C9178" s="150"/>
      <c r="D9178" s="149"/>
      <c r="E9178" s="149"/>
      <c r="F9178" s="149"/>
      <c r="G9178" s="149"/>
      <c r="H9178" s="151"/>
      <c r="I9178" s="149"/>
      <c r="J9178" s="149"/>
      <c r="K9178" s="152"/>
      <c r="L9178" s="149"/>
      <c r="M9178" s="149"/>
      <c r="N9178" s="153"/>
      <c r="O9178" s="153"/>
      <c r="P9178" s="153"/>
    </row>
    <row r="9179" spans="1:16" x14ac:dyDescent="0.35">
      <c r="A9179" s="149"/>
      <c r="B9179" s="149"/>
      <c r="C9179" s="150"/>
      <c r="D9179" s="149"/>
      <c r="E9179" s="149"/>
      <c r="F9179" s="149"/>
      <c r="G9179" s="149"/>
      <c r="H9179" s="151"/>
      <c r="I9179" s="149"/>
      <c r="J9179" s="149"/>
      <c r="K9179" s="152"/>
      <c r="L9179" s="149"/>
      <c r="M9179" s="149"/>
      <c r="N9179" s="153"/>
      <c r="O9179" s="153"/>
      <c r="P9179" s="153"/>
    </row>
    <row r="9180" spans="1:16" x14ac:dyDescent="0.35">
      <c r="A9180" s="149"/>
      <c r="B9180" s="149"/>
      <c r="C9180" s="150"/>
      <c r="D9180" s="149"/>
      <c r="E9180" s="149"/>
      <c r="F9180" s="149"/>
      <c r="G9180" s="149"/>
      <c r="H9180" s="151"/>
      <c r="I9180" s="149"/>
      <c r="J9180" s="149"/>
      <c r="K9180" s="152"/>
      <c r="L9180" s="149"/>
      <c r="M9180" s="149"/>
      <c r="N9180" s="153"/>
      <c r="O9180" s="153"/>
      <c r="P9180" s="153"/>
    </row>
    <row r="9181" spans="1:16" x14ac:dyDescent="0.35">
      <c r="A9181" s="149"/>
      <c r="B9181" s="149"/>
      <c r="C9181" s="150"/>
      <c r="D9181" s="149"/>
      <c r="E9181" s="149"/>
      <c r="F9181" s="149"/>
      <c r="G9181" s="149"/>
      <c r="H9181" s="151"/>
      <c r="I9181" s="149"/>
      <c r="J9181" s="149"/>
      <c r="K9181" s="152"/>
      <c r="L9181" s="149"/>
      <c r="M9181" s="149"/>
      <c r="N9181" s="153"/>
      <c r="O9181" s="153"/>
      <c r="P9181" s="153"/>
    </row>
    <row r="9182" spans="1:16" x14ac:dyDescent="0.35">
      <c r="A9182" s="149"/>
      <c r="B9182" s="149"/>
      <c r="C9182" s="150"/>
      <c r="D9182" s="149"/>
      <c r="E9182" s="149"/>
      <c r="F9182" s="149"/>
      <c r="G9182" s="149"/>
      <c r="H9182" s="151"/>
      <c r="I9182" s="149"/>
      <c r="J9182" s="149"/>
      <c r="K9182" s="152"/>
      <c r="L9182" s="149"/>
      <c r="M9182" s="149"/>
      <c r="N9182" s="153"/>
      <c r="O9182" s="153"/>
      <c r="P9182" s="153"/>
    </row>
    <row r="9183" spans="1:16" x14ac:dyDescent="0.35">
      <c r="A9183" s="149"/>
      <c r="B9183" s="149"/>
      <c r="C9183" s="150"/>
      <c r="D9183" s="149"/>
      <c r="E9183" s="149"/>
      <c r="F9183" s="149"/>
      <c r="G9183" s="149"/>
      <c r="H9183" s="151"/>
      <c r="I9183" s="149"/>
      <c r="J9183" s="149"/>
      <c r="K9183" s="152"/>
      <c r="L9183" s="149"/>
      <c r="M9183" s="149"/>
      <c r="N9183" s="153"/>
      <c r="O9183" s="153"/>
      <c r="P9183" s="153"/>
    </row>
    <row r="9184" spans="1:16" x14ac:dyDescent="0.35">
      <c r="A9184" s="149"/>
      <c r="B9184" s="149"/>
      <c r="C9184" s="150"/>
      <c r="D9184" s="149"/>
      <c r="E9184" s="149"/>
      <c r="F9184" s="149"/>
      <c r="G9184" s="149"/>
      <c r="H9184" s="151"/>
      <c r="I9184" s="149"/>
      <c r="J9184" s="149"/>
      <c r="K9184" s="152"/>
      <c r="L9184" s="149"/>
      <c r="M9184" s="149"/>
      <c r="N9184" s="153"/>
      <c r="O9184" s="153"/>
      <c r="P9184" s="153"/>
    </row>
    <row r="9185" spans="1:16" x14ac:dyDescent="0.35">
      <c r="A9185" s="149"/>
      <c r="B9185" s="149"/>
      <c r="C9185" s="150"/>
      <c r="D9185" s="149"/>
      <c r="E9185" s="149"/>
      <c r="F9185" s="149"/>
      <c r="G9185" s="149"/>
      <c r="H9185" s="151"/>
      <c r="I9185" s="149"/>
      <c r="J9185" s="149"/>
      <c r="K9185" s="152"/>
      <c r="L9185" s="149"/>
      <c r="M9185" s="149"/>
      <c r="N9185" s="153"/>
      <c r="O9185" s="153"/>
      <c r="P9185" s="153"/>
    </row>
    <row r="9186" spans="1:16" x14ac:dyDescent="0.35">
      <c r="A9186" s="149"/>
      <c r="B9186" s="149"/>
      <c r="C9186" s="150"/>
      <c r="D9186" s="149"/>
      <c r="E9186" s="149"/>
      <c r="F9186" s="149"/>
      <c r="G9186" s="149"/>
      <c r="H9186" s="151"/>
      <c r="I9186" s="149"/>
      <c r="J9186" s="149"/>
      <c r="K9186" s="152"/>
      <c r="L9186" s="149"/>
      <c r="M9186" s="149"/>
      <c r="N9186" s="153"/>
      <c r="O9186" s="153"/>
      <c r="P9186" s="153"/>
    </row>
    <row r="9187" spans="1:16" x14ac:dyDescent="0.35">
      <c r="A9187" s="149"/>
      <c r="B9187" s="149"/>
      <c r="C9187" s="150"/>
      <c r="D9187" s="149"/>
      <c r="E9187" s="149"/>
      <c r="F9187" s="149"/>
      <c r="G9187" s="149"/>
      <c r="H9187" s="151"/>
      <c r="I9187" s="149"/>
      <c r="J9187" s="149"/>
      <c r="K9187" s="152"/>
      <c r="L9187" s="149"/>
      <c r="M9187" s="149"/>
      <c r="N9187" s="153"/>
      <c r="O9187" s="153"/>
      <c r="P9187" s="153"/>
    </row>
    <row r="9188" spans="1:16" x14ac:dyDescent="0.35">
      <c r="A9188" s="149"/>
      <c r="B9188" s="149"/>
      <c r="C9188" s="150"/>
      <c r="D9188" s="149"/>
      <c r="E9188" s="149"/>
      <c r="F9188" s="149"/>
      <c r="G9188" s="149"/>
      <c r="H9188" s="151"/>
      <c r="I9188" s="149"/>
      <c r="J9188" s="149"/>
      <c r="K9188" s="152"/>
      <c r="L9188" s="149"/>
      <c r="M9188" s="149"/>
      <c r="N9188" s="153"/>
      <c r="O9188" s="153"/>
      <c r="P9188" s="153"/>
    </row>
    <row r="9189" spans="1:16" x14ac:dyDescent="0.35">
      <c r="A9189" s="149"/>
      <c r="B9189" s="149"/>
      <c r="C9189" s="150"/>
      <c r="D9189" s="149"/>
      <c r="E9189" s="149"/>
      <c r="F9189" s="149"/>
      <c r="G9189" s="149"/>
      <c r="H9189" s="151"/>
      <c r="I9189" s="149"/>
      <c r="J9189" s="149"/>
      <c r="K9189" s="152"/>
      <c r="L9189" s="149"/>
      <c r="M9189" s="149"/>
      <c r="N9189" s="153"/>
      <c r="O9189" s="153"/>
      <c r="P9189" s="153"/>
    </row>
    <row r="9190" spans="1:16" x14ac:dyDescent="0.35">
      <c r="A9190" s="149"/>
      <c r="B9190" s="149"/>
      <c r="C9190" s="150"/>
      <c r="D9190" s="149"/>
      <c r="E9190" s="149"/>
      <c r="F9190" s="149"/>
      <c r="G9190" s="149"/>
      <c r="H9190" s="151"/>
      <c r="I9190" s="149"/>
      <c r="J9190" s="149"/>
      <c r="K9190" s="152"/>
      <c r="L9190" s="149"/>
      <c r="M9190" s="149"/>
      <c r="N9190" s="153"/>
      <c r="O9190" s="153"/>
      <c r="P9190" s="153"/>
    </row>
    <row r="9191" spans="1:16" x14ac:dyDescent="0.35">
      <c r="A9191" s="149"/>
      <c r="B9191" s="149"/>
      <c r="C9191" s="150"/>
      <c r="D9191" s="149"/>
      <c r="E9191" s="149"/>
      <c r="F9191" s="149"/>
      <c r="G9191" s="149"/>
      <c r="H9191" s="151"/>
      <c r="I9191" s="149"/>
      <c r="J9191" s="149"/>
      <c r="K9191" s="152"/>
      <c r="L9191" s="149"/>
      <c r="M9191" s="149"/>
      <c r="N9191" s="153"/>
      <c r="O9191" s="153"/>
      <c r="P9191" s="153"/>
    </row>
    <row r="9192" spans="1:16" x14ac:dyDescent="0.35">
      <c r="A9192" s="149"/>
      <c r="B9192" s="149"/>
      <c r="C9192" s="150"/>
      <c r="D9192" s="149"/>
      <c r="E9192" s="149"/>
      <c r="F9192" s="149"/>
      <c r="G9192" s="149"/>
      <c r="H9192" s="151"/>
      <c r="I9192" s="149"/>
      <c r="J9192" s="149"/>
      <c r="K9192" s="152"/>
      <c r="L9192" s="149"/>
      <c r="M9192" s="149"/>
      <c r="N9192" s="153"/>
      <c r="O9192" s="153"/>
      <c r="P9192" s="153"/>
    </row>
    <row r="9193" spans="1:16" x14ac:dyDescent="0.35">
      <c r="A9193" s="149"/>
      <c r="B9193" s="149"/>
      <c r="C9193" s="150"/>
      <c r="D9193" s="149"/>
      <c r="E9193" s="149"/>
      <c r="F9193" s="149"/>
      <c r="G9193" s="149"/>
      <c r="H9193" s="151"/>
      <c r="I9193" s="149"/>
      <c r="J9193" s="149"/>
      <c r="K9193" s="152"/>
      <c r="L9193" s="149"/>
      <c r="M9193" s="149"/>
      <c r="N9193" s="153"/>
      <c r="O9193" s="153"/>
      <c r="P9193" s="153"/>
    </row>
    <row r="9194" spans="1:16" x14ac:dyDescent="0.35">
      <c r="A9194" s="149"/>
      <c r="B9194" s="149"/>
      <c r="C9194" s="150"/>
      <c r="D9194" s="149"/>
      <c r="E9194" s="149"/>
      <c r="F9194" s="149"/>
      <c r="G9194" s="149"/>
      <c r="H9194" s="151"/>
      <c r="I9194" s="149"/>
      <c r="J9194" s="149"/>
      <c r="K9194" s="152"/>
      <c r="L9194" s="149"/>
      <c r="M9194" s="149"/>
      <c r="N9194" s="153"/>
      <c r="O9194" s="153"/>
      <c r="P9194" s="153"/>
    </row>
    <row r="9195" spans="1:16" x14ac:dyDescent="0.35">
      <c r="A9195" s="149"/>
      <c r="B9195" s="149"/>
      <c r="C9195" s="150"/>
      <c r="D9195" s="149"/>
      <c r="E9195" s="149"/>
      <c r="F9195" s="149"/>
      <c r="G9195" s="149"/>
      <c r="H9195" s="151"/>
      <c r="I9195" s="149"/>
      <c r="J9195" s="149"/>
      <c r="K9195" s="152"/>
      <c r="L9195" s="149"/>
      <c r="M9195" s="149"/>
      <c r="N9195" s="153"/>
      <c r="O9195" s="153"/>
      <c r="P9195" s="153"/>
    </row>
    <row r="9196" spans="1:16" x14ac:dyDescent="0.35">
      <c r="A9196" s="149"/>
      <c r="B9196" s="149"/>
      <c r="C9196" s="150"/>
      <c r="D9196" s="149"/>
      <c r="E9196" s="149"/>
      <c r="F9196" s="149"/>
      <c r="G9196" s="149"/>
      <c r="H9196" s="151"/>
      <c r="I9196" s="149"/>
      <c r="J9196" s="149"/>
      <c r="K9196" s="152"/>
      <c r="L9196" s="149"/>
      <c r="M9196" s="149"/>
      <c r="N9196" s="153"/>
      <c r="O9196" s="153"/>
      <c r="P9196" s="153"/>
    </row>
    <row r="9197" spans="1:16" x14ac:dyDescent="0.35">
      <c r="A9197" s="149"/>
      <c r="B9197" s="149"/>
      <c r="C9197" s="150"/>
      <c r="D9197" s="149"/>
      <c r="E9197" s="149"/>
      <c r="F9197" s="149"/>
      <c r="G9197" s="149"/>
      <c r="H9197" s="151"/>
      <c r="I9197" s="149"/>
      <c r="J9197" s="149"/>
      <c r="K9197" s="152"/>
      <c r="L9197" s="149"/>
      <c r="M9197" s="149"/>
      <c r="N9197" s="153"/>
      <c r="O9197" s="153"/>
      <c r="P9197" s="153"/>
    </row>
    <row r="9198" spans="1:16" x14ac:dyDescent="0.35">
      <c r="A9198" s="149"/>
      <c r="B9198" s="149"/>
      <c r="C9198" s="150"/>
      <c r="D9198" s="149"/>
      <c r="E9198" s="149"/>
      <c r="F9198" s="149"/>
      <c r="G9198" s="149"/>
      <c r="H9198" s="151"/>
      <c r="I9198" s="149"/>
      <c r="J9198" s="149"/>
      <c r="K9198" s="152"/>
      <c r="L9198" s="149"/>
      <c r="M9198" s="149"/>
      <c r="N9198" s="153"/>
      <c r="O9198" s="153"/>
      <c r="P9198" s="153"/>
    </row>
    <row r="9199" spans="1:16" x14ac:dyDescent="0.35">
      <c r="A9199" s="149"/>
      <c r="B9199" s="149"/>
      <c r="C9199" s="150"/>
      <c r="D9199" s="149"/>
      <c r="E9199" s="149"/>
      <c r="F9199" s="149"/>
      <c r="G9199" s="149"/>
      <c r="H9199" s="151"/>
      <c r="I9199" s="149"/>
      <c r="J9199" s="149"/>
      <c r="K9199" s="152"/>
      <c r="L9199" s="149"/>
      <c r="M9199" s="149"/>
      <c r="N9199" s="153"/>
      <c r="O9199" s="153"/>
      <c r="P9199" s="153"/>
    </row>
    <row r="9200" spans="1:16" x14ac:dyDescent="0.35">
      <c r="A9200" s="149"/>
      <c r="B9200" s="149"/>
      <c r="C9200" s="150"/>
      <c r="D9200" s="149"/>
      <c r="E9200" s="149"/>
      <c r="F9200" s="149"/>
      <c r="G9200" s="149"/>
      <c r="H9200" s="151"/>
      <c r="I9200" s="149"/>
      <c r="J9200" s="149"/>
      <c r="K9200" s="152"/>
      <c r="L9200" s="149"/>
      <c r="M9200" s="149"/>
      <c r="N9200" s="153"/>
      <c r="O9200" s="153"/>
      <c r="P9200" s="153"/>
    </row>
    <row r="9201" spans="1:16" x14ac:dyDescent="0.35">
      <c r="A9201" s="149"/>
      <c r="B9201" s="149"/>
      <c r="C9201" s="150"/>
      <c r="D9201" s="149"/>
      <c r="E9201" s="149"/>
      <c r="F9201" s="149"/>
      <c r="G9201" s="149"/>
      <c r="H9201" s="151"/>
      <c r="I9201" s="149"/>
      <c r="J9201" s="149"/>
      <c r="K9201" s="152"/>
      <c r="L9201" s="149"/>
      <c r="M9201" s="149"/>
      <c r="N9201" s="153"/>
      <c r="O9201" s="153"/>
      <c r="P9201" s="153"/>
    </row>
    <row r="9202" spans="1:16" x14ac:dyDescent="0.35">
      <c r="A9202" s="149"/>
      <c r="B9202" s="149"/>
      <c r="C9202" s="150"/>
      <c r="D9202" s="149"/>
      <c r="E9202" s="149"/>
      <c r="F9202" s="149"/>
      <c r="G9202" s="149"/>
      <c r="H9202" s="151"/>
      <c r="I9202" s="149"/>
      <c r="J9202" s="149"/>
      <c r="K9202" s="152"/>
      <c r="L9202" s="149"/>
      <c r="M9202" s="149"/>
      <c r="N9202" s="153"/>
      <c r="O9202" s="153"/>
      <c r="P9202" s="153"/>
    </row>
    <row r="9203" spans="1:16" x14ac:dyDescent="0.35">
      <c r="A9203" s="149"/>
      <c r="B9203" s="149"/>
      <c r="C9203" s="150"/>
      <c r="D9203" s="149"/>
      <c r="E9203" s="149"/>
      <c r="F9203" s="149"/>
      <c r="G9203" s="149"/>
      <c r="H9203" s="151"/>
      <c r="I9203" s="149"/>
      <c r="J9203" s="149"/>
      <c r="K9203" s="152"/>
      <c r="L9203" s="149"/>
      <c r="M9203" s="149"/>
      <c r="N9203" s="153"/>
      <c r="O9203" s="153"/>
      <c r="P9203" s="153"/>
    </row>
    <row r="9204" spans="1:16" x14ac:dyDescent="0.35">
      <c r="A9204" s="149"/>
      <c r="B9204" s="149"/>
      <c r="C9204" s="150"/>
      <c r="D9204" s="149"/>
      <c r="E9204" s="149"/>
      <c r="F9204" s="149"/>
      <c r="G9204" s="149"/>
      <c r="H9204" s="151"/>
      <c r="I9204" s="149"/>
      <c r="J9204" s="149"/>
      <c r="K9204" s="152"/>
      <c r="L9204" s="149"/>
      <c r="M9204" s="149"/>
      <c r="N9204" s="153"/>
      <c r="O9204" s="153"/>
      <c r="P9204" s="153"/>
    </row>
    <row r="9205" spans="1:16" x14ac:dyDescent="0.35">
      <c r="A9205" s="149"/>
      <c r="B9205" s="149"/>
      <c r="C9205" s="150"/>
      <c r="D9205" s="149"/>
      <c r="E9205" s="149"/>
      <c r="F9205" s="149"/>
      <c r="G9205" s="149"/>
      <c r="H9205" s="151"/>
      <c r="I9205" s="149"/>
      <c r="J9205" s="149"/>
      <c r="K9205" s="152"/>
      <c r="L9205" s="149"/>
      <c r="M9205" s="149"/>
      <c r="N9205" s="153"/>
      <c r="O9205" s="153"/>
      <c r="P9205" s="153"/>
    </row>
    <row r="9206" spans="1:16" x14ac:dyDescent="0.35">
      <c r="A9206" s="149"/>
      <c r="B9206" s="149"/>
      <c r="C9206" s="150"/>
      <c r="D9206" s="149"/>
      <c r="E9206" s="149"/>
      <c r="F9206" s="149"/>
      <c r="G9206" s="149"/>
      <c r="H9206" s="151"/>
      <c r="I9206" s="149"/>
      <c r="J9206" s="149"/>
      <c r="K9206" s="152"/>
      <c r="L9206" s="149"/>
      <c r="M9206" s="149"/>
      <c r="N9206" s="153"/>
      <c r="O9206" s="153"/>
      <c r="P9206" s="153"/>
    </row>
    <row r="9207" spans="1:16" x14ac:dyDescent="0.35">
      <c r="A9207" s="149"/>
      <c r="B9207" s="149"/>
      <c r="C9207" s="150"/>
      <c r="D9207" s="149"/>
      <c r="E9207" s="149"/>
      <c r="F9207" s="149"/>
      <c r="G9207" s="149"/>
      <c r="H9207" s="151"/>
      <c r="I9207" s="149"/>
      <c r="J9207" s="149"/>
      <c r="K9207" s="152"/>
      <c r="L9207" s="149"/>
      <c r="M9207" s="149"/>
      <c r="N9207" s="153"/>
      <c r="O9207" s="153"/>
      <c r="P9207" s="153"/>
    </row>
    <row r="9208" spans="1:16" x14ac:dyDescent="0.35">
      <c r="A9208" s="149"/>
      <c r="B9208" s="149"/>
      <c r="C9208" s="150"/>
      <c r="D9208" s="149"/>
      <c r="E9208" s="149"/>
      <c r="F9208" s="149"/>
      <c r="G9208" s="149"/>
      <c r="H9208" s="151"/>
      <c r="I9208" s="149"/>
      <c r="J9208" s="149"/>
      <c r="K9208" s="152"/>
      <c r="L9208" s="149"/>
      <c r="M9208" s="149"/>
      <c r="N9208" s="153"/>
      <c r="O9208" s="153"/>
      <c r="P9208" s="153"/>
    </row>
    <row r="9209" spans="1:16" x14ac:dyDescent="0.35">
      <c r="A9209" s="149"/>
      <c r="B9209" s="149"/>
      <c r="C9209" s="150"/>
      <c r="D9209" s="149"/>
      <c r="E9209" s="149"/>
      <c r="F9209" s="149"/>
      <c r="G9209" s="149"/>
      <c r="H9209" s="151"/>
      <c r="I9209" s="149"/>
      <c r="J9209" s="149"/>
      <c r="K9209" s="152"/>
      <c r="L9209" s="149"/>
      <c r="M9209" s="149"/>
      <c r="N9209" s="153"/>
      <c r="O9209" s="153"/>
      <c r="P9209" s="153"/>
    </row>
    <row r="9210" spans="1:16" x14ac:dyDescent="0.35">
      <c r="A9210" s="149"/>
      <c r="B9210" s="149"/>
      <c r="C9210" s="150"/>
      <c r="D9210" s="149"/>
      <c r="E9210" s="149"/>
      <c r="F9210" s="149"/>
      <c r="G9210" s="149"/>
      <c r="H9210" s="151"/>
      <c r="I9210" s="149"/>
      <c r="J9210" s="149"/>
      <c r="K9210" s="152"/>
      <c r="L9210" s="149"/>
      <c r="M9210" s="149"/>
      <c r="N9210" s="153"/>
      <c r="O9210" s="153"/>
      <c r="P9210" s="153"/>
    </row>
    <row r="9211" spans="1:16" x14ac:dyDescent="0.35">
      <c r="A9211" s="149"/>
      <c r="B9211" s="149"/>
      <c r="C9211" s="150"/>
      <c r="D9211" s="149"/>
      <c r="E9211" s="149"/>
      <c r="F9211" s="149"/>
      <c r="G9211" s="149"/>
      <c r="H9211" s="151"/>
      <c r="I9211" s="149"/>
      <c r="J9211" s="149"/>
      <c r="K9211" s="152"/>
      <c r="L9211" s="149"/>
      <c r="M9211" s="149"/>
      <c r="N9211" s="153"/>
      <c r="O9211" s="153"/>
      <c r="P9211" s="153"/>
    </row>
    <row r="9212" spans="1:16" x14ac:dyDescent="0.35">
      <c r="A9212" s="149"/>
      <c r="B9212" s="149"/>
      <c r="C9212" s="150"/>
      <c r="D9212" s="149"/>
      <c r="E9212" s="149"/>
      <c r="F9212" s="149"/>
      <c r="G9212" s="149"/>
      <c r="H9212" s="151"/>
      <c r="I9212" s="149"/>
      <c r="J9212" s="149"/>
      <c r="K9212" s="152"/>
      <c r="L9212" s="149"/>
      <c r="M9212" s="149"/>
      <c r="N9212" s="153"/>
      <c r="O9212" s="153"/>
      <c r="P9212" s="153"/>
    </row>
    <row r="9213" spans="1:16" x14ac:dyDescent="0.35">
      <c r="A9213" s="149"/>
      <c r="B9213" s="149"/>
      <c r="C9213" s="150"/>
      <c r="D9213" s="149"/>
      <c r="E9213" s="149"/>
      <c r="F9213" s="149"/>
      <c r="G9213" s="149"/>
      <c r="H9213" s="151"/>
      <c r="I9213" s="149"/>
      <c r="J9213" s="149"/>
      <c r="K9213" s="152"/>
      <c r="L9213" s="149"/>
      <c r="M9213" s="149"/>
      <c r="N9213" s="153"/>
      <c r="O9213" s="153"/>
      <c r="P9213" s="153"/>
    </row>
    <row r="9214" spans="1:16" x14ac:dyDescent="0.35">
      <c r="A9214" s="149"/>
      <c r="B9214" s="149"/>
      <c r="C9214" s="150"/>
      <c r="D9214" s="149"/>
      <c r="E9214" s="149"/>
      <c r="F9214" s="149"/>
      <c r="G9214" s="149"/>
      <c r="H9214" s="151"/>
      <c r="I9214" s="149"/>
      <c r="J9214" s="149"/>
      <c r="K9214" s="152"/>
      <c r="L9214" s="149"/>
      <c r="M9214" s="149"/>
      <c r="N9214" s="153"/>
      <c r="O9214" s="153"/>
      <c r="P9214" s="153"/>
    </row>
    <row r="9215" spans="1:16" x14ac:dyDescent="0.35">
      <c r="A9215" s="149"/>
      <c r="B9215" s="149"/>
      <c r="C9215" s="150"/>
      <c r="D9215" s="149"/>
      <c r="E9215" s="149"/>
      <c r="F9215" s="149"/>
      <c r="G9215" s="149"/>
      <c r="H9215" s="151"/>
      <c r="I9215" s="149"/>
      <c r="J9215" s="149"/>
      <c r="K9215" s="152"/>
      <c r="L9215" s="149"/>
      <c r="M9215" s="149"/>
      <c r="N9215" s="153"/>
      <c r="O9215" s="153"/>
      <c r="P9215" s="153"/>
    </row>
    <row r="9216" spans="1:16" x14ac:dyDescent="0.35">
      <c r="A9216" s="149"/>
      <c r="B9216" s="149"/>
      <c r="C9216" s="150"/>
      <c r="D9216" s="149"/>
      <c r="E9216" s="149"/>
      <c r="F9216" s="149"/>
      <c r="G9216" s="149"/>
      <c r="H9216" s="151"/>
      <c r="I9216" s="149"/>
      <c r="J9216" s="149"/>
      <c r="K9216" s="152"/>
      <c r="L9216" s="149"/>
      <c r="M9216" s="149"/>
      <c r="N9216" s="153"/>
      <c r="O9216" s="153"/>
      <c r="P9216" s="153"/>
    </row>
    <row r="9217" spans="1:16" x14ac:dyDescent="0.35">
      <c r="A9217" s="149"/>
      <c r="B9217" s="149"/>
      <c r="C9217" s="150"/>
      <c r="D9217" s="149"/>
      <c r="E9217" s="149"/>
      <c r="F9217" s="149"/>
      <c r="G9217" s="149"/>
      <c r="H9217" s="151"/>
      <c r="I9217" s="149"/>
      <c r="J9217" s="149"/>
      <c r="K9217" s="152"/>
      <c r="L9217" s="149"/>
      <c r="M9217" s="149"/>
      <c r="N9217" s="153"/>
      <c r="O9217" s="153"/>
      <c r="P9217" s="153"/>
    </row>
    <row r="9218" spans="1:16" x14ac:dyDescent="0.35">
      <c r="A9218" s="149"/>
      <c r="B9218" s="149"/>
      <c r="C9218" s="150"/>
      <c r="D9218" s="149"/>
      <c r="E9218" s="149"/>
      <c r="F9218" s="149"/>
      <c r="G9218" s="149"/>
      <c r="H9218" s="151"/>
      <c r="I9218" s="149"/>
      <c r="J9218" s="149"/>
      <c r="K9218" s="152"/>
      <c r="L9218" s="149"/>
      <c r="M9218" s="149"/>
      <c r="N9218" s="153"/>
      <c r="O9218" s="153"/>
      <c r="P9218" s="153"/>
    </row>
    <row r="9219" spans="1:16" x14ac:dyDescent="0.35">
      <c r="A9219" s="149"/>
      <c r="B9219" s="149"/>
      <c r="C9219" s="150"/>
      <c r="D9219" s="149"/>
      <c r="E9219" s="149"/>
      <c r="F9219" s="149"/>
      <c r="G9219" s="149"/>
      <c r="H9219" s="151"/>
      <c r="I9219" s="149"/>
      <c r="J9219" s="149"/>
      <c r="K9219" s="152"/>
      <c r="L9219" s="149"/>
      <c r="M9219" s="149"/>
      <c r="N9219" s="153"/>
      <c r="O9219" s="153"/>
      <c r="P9219" s="153"/>
    </row>
    <row r="9220" spans="1:16" x14ac:dyDescent="0.35">
      <c r="A9220" s="149"/>
      <c r="B9220" s="149"/>
      <c r="C9220" s="150"/>
      <c r="D9220" s="149"/>
      <c r="E9220" s="149"/>
      <c r="F9220" s="149"/>
      <c r="G9220" s="149"/>
      <c r="H9220" s="151"/>
      <c r="I9220" s="149"/>
      <c r="J9220" s="149"/>
      <c r="K9220" s="152"/>
      <c r="L9220" s="149"/>
      <c r="M9220" s="149"/>
      <c r="N9220" s="153"/>
      <c r="O9220" s="153"/>
      <c r="P9220" s="153"/>
    </row>
    <row r="9221" spans="1:16" x14ac:dyDescent="0.35">
      <c r="A9221" s="149"/>
      <c r="B9221" s="149"/>
      <c r="C9221" s="150"/>
      <c r="D9221" s="149"/>
      <c r="E9221" s="149"/>
      <c r="F9221" s="149"/>
      <c r="G9221" s="149"/>
      <c r="H9221" s="151"/>
      <c r="I9221" s="149"/>
      <c r="J9221" s="149"/>
      <c r="K9221" s="152"/>
      <c r="L9221" s="149"/>
      <c r="M9221" s="149"/>
      <c r="N9221" s="153"/>
      <c r="O9221" s="153"/>
      <c r="P9221" s="153"/>
    </row>
    <row r="9222" spans="1:16" x14ac:dyDescent="0.35">
      <c r="A9222" s="149"/>
      <c r="B9222" s="149"/>
      <c r="C9222" s="150"/>
      <c r="D9222" s="149"/>
      <c r="E9222" s="149"/>
      <c r="F9222" s="149"/>
      <c r="G9222" s="149"/>
      <c r="H9222" s="151"/>
      <c r="I9222" s="149"/>
      <c r="J9222" s="149"/>
      <c r="K9222" s="152"/>
      <c r="L9222" s="149"/>
      <c r="M9222" s="149"/>
      <c r="N9222" s="153"/>
      <c r="O9222" s="153"/>
      <c r="P9222" s="153"/>
    </row>
    <row r="9223" spans="1:16" x14ac:dyDescent="0.35">
      <c r="A9223" s="149"/>
      <c r="B9223" s="149"/>
      <c r="C9223" s="150"/>
      <c r="D9223" s="149"/>
      <c r="E9223" s="149"/>
      <c r="F9223" s="149"/>
      <c r="G9223" s="149"/>
      <c r="H9223" s="151"/>
      <c r="I9223" s="149"/>
      <c r="J9223" s="149"/>
      <c r="K9223" s="152"/>
      <c r="L9223" s="149"/>
      <c r="M9223" s="149"/>
      <c r="N9223" s="153"/>
      <c r="O9223" s="153"/>
      <c r="P9223" s="153"/>
    </row>
    <row r="9224" spans="1:16" x14ac:dyDescent="0.35">
      <c r="A9224" s="149"/>
      <c r="B9224" s="149"/>
      <c r="C9224" s="150"/>
      <c r="D9224" s="149"/>
      <c r="E9224" s="149"/>
      <c r="F9224" s="149"/>
      <c r="G9224" s="149"/>
      <c r="H9224" s="151"/>
      <c r="I9224" s="149"/>
      <c r="J9224" s="149"/>
      <c r="K9224" s="152"/>
      <c r="L9224" s="149"/>
      <c r="M9224" s="149"/>
      <c r="N9224" s="153"/>
      <c r="O9224" s="153"/>
      <c r="P9224" s="153"/>
    </row>
    <row r="9225" spans="1:16" x14ac:dyDescent="0.35">
      <c r="A9225" s="149"/>
      <c r="B9225" s="149"/>
      <c r="C9225" s="150"/>
      <c r="D9225" s="149"/>
      <c r="E9225" s="149"/>
      <c r="F9225" s="149"/>
      <c r="G9225" s="149"/>
      <c r="H9225" s="151"/>
      <c r="I9225" s="149"/>
      <c r="J9225" s="149"/>
      <c r="K9225" s="152"/>
      <c r="L9225" s="149"/>
      <c r="M9225" s="149"/>
      <c r="N9225" s="153"/>
      <c r="O9225" s="153"/>
      <c r="P9225" s="153"/>
    </row>
    <row r="9226" spans="1:16" x14ac:dyDescent="0.35">
      <c r="A9226" s="149"/>
      <c r="B9226" s="149"/>
      <c r="C9226" s="150"/>
      <c r="D9226" s="149"/>
      <c r="E9226" s="149"/>
      <c r="F9226" s="149"/>
      <c r="G9226" s="149"/>
      <c r="H9226" s="151"/>
      <c r="I9226" s="149"/>
      <c r="J9226" s="149"/>
      <c r="K9226" s="152"/>
      <c r="L9226" s="149"/>
      <c r="M9226" s="149"/>
      <c r="N9226" s="153"/>
      <c r="O9226" s="153"/>
      <c r="P9226" s="153"/>
    </row>
    <row r="9227" spans="1:16" x14ac:dyDescent="0.35">
      <c r="A9227" s="149"/>
      <c r="B9227" s="149"/>
      <c r="C9227" s="150"/>
      <c r="D9227" s="149"/>
      <c r="E9227" s="149"/>
      <c r="F9227" s="149"/>
      <c r="G9227" s="149"/>
      <c r="H9227" s="151"/>
      <c r="I9227" s="149"/>
      <c r="J9227" s="149"/>
      <c r="K9227" s="152"/>
      <c r="L9227" s="149"/>
      <c r="M9227" s="149"/>
      <c r="N9227" s="153"/>
      <c r="O9227" s="153"/>
      <c r="P9227" s="153"/>
    </row>
    <row r="9228" spans="1:16" x14ac:dyDescent="0.35">
      <c r="A9228" s="149"/>
      <c r="B9228" s="149"/>
      <c r="C9228" s="150"/>
      <c r="D9228" s="149"/>
      <c r="E9228" s="149"/>
      <c r="F9228" s="149"/>
      <c r="G9228" s="149"/>
      <c r="H9228" s="151"/>
      <c r="I9228" s="149"/>
      <c r="J9228" s="149"/>
      <c r="K9228" s="152"/>
      <c r="L9228" s="149"/>
      <c r="M9228" s="149"/>
      <c r="N9228" s="153"/>
      <c r="O9228" s="153"/>
      <c r="P9228" s="153"/>
    </row>
    <row r="9229" spans="1:16" x14ac:dyDescent="0.35">
      <c r="A9229" s="149"/>
      <c r="B9229" s="149"/>
      <c r="C9229" s="150"/>
      <c r="D9229" s="149"/>
      <c r="E9229" s="149"/>
      <c r="F9229" s="149"/>
      <c r="G9229" s="149"/>
      <c r="H9229" s="151"/>
      <c r="I9229" s="149"/>
      <c r="J9229" s="149"/>
      <c r="K9229" s="152"/>
      <c r="L9229" s="149"/>
      <c r="M9229" s="149"/>
      <c r="N9229" s="153"/>
      <c r="O9229" s="153"/>
      <c r="P9229" s="153"/>
    </row>
    <row r="9230" spans="1:16" x14ac:dyDescent="0.35">
      <c r="A9230" s="149"/>
      <c r="B9230" s="149"/>
      <c r="C9230" s="150"/>
      <c r="D9230" s="149"/>
      <c r="E9230" s="149"/>
      <c r="F9230" s="149"/>
      <c r="G9230" s="149"/>
      <c r="H9230" s="151"/>
      <c r="I9230" s="149"/>
      <c r="J9230" s="149"/>
      <c r="K9230" s="152"/>
      <c r="L9230" s="149"/>
      <c r="M9230" s="149"/>
      <c r="N9230" s="153"/>
      <c r="O9230" s="153"/>
      <c r="P9230" s="153"/>
    </row>
    <row r="9231" spans="1:16" x14ac:dyDescent="0.35">
      <c r="A9231" s="149"/>
      <c r="B9231" s="149"/>
      <c r="C9231" s="150"/>
      <c r="D9231" s="149"/>
      <c r="E9231" s="149"/>
      <c r="F9231" s="149"/>
      <c r="G9231" s="149"/>
      <c r="H9231" s="151"/>
      <c r="I9231" s="149"/>
      <c r="J9231" s="149"/>
      <c r="K9231" s="152"/>
      <c r="L9231" s="149"/>
      <c r="M9231" s="149"/>
      <c r="N9231" s="153"/>
      <c r="O9231" s="153"/>
      <c r="P9231" s="153"/>
    </row>
    <row r="9232" spans="1:16" x14ac:dyDescent="0.35">
      <c r="A9232" s="149"/>
      <c r="B9232" s="149"/>
      <c r="C9232" s="150"/>
      <c r="D9232" s="149"/>
      <c r="E9232" s="149"/>
      <c r="F9232" s="149"/>
      <c r="G9232" s="149"/>
      <c r="H9232" s="151"/>
      <c r="I9232" s="149"/>
      <c r="J9232" s="149"/>
      <c r="K9232" s="152"/>
      <c r="L9232" s="149"/>
      <c r="M9232" s="149"/>
      <c r="N9232" s="153"/>
      <c r="O9232" s="153"/>
      <c r="P9232" s="153"/>
    </row>
    <row r="9233" spans="1:16" x14ac:dyDescent="0.35">
      <c r="A9233" s="149"/>
      <c r="B9233" s="149"/>
      <c r="C9233" s="150"/>
      <c r="D9233" s="149"/>
      <c r="E9233" s="149"/>
      <c r="F9233" s="149"/>
      <c r="G9233" s="149"/>
      <c r="H9233" s="151"/>
      <c r="I9233" s="149"/>
      <c r="J9233" s="149"/>
      <c r="K9233" s="152"/>
      <c r="L9233" s="149"/>
      <c r="M9233" s="149"/>
      <c r="N9233" s="153"/>
      <c r="O9233" s="153"/>
      <c r="P9233" s="153"/>
    </row>
    <row r="9234" spans="1:16" x14ac:dyDescent="0.35">
      <c r="A9234" s="149"/>
      <c r="B9234" s="149"/>
      <c r="C9234" s="150"/>
      <c r="D9234" s="149"/>
      <c r="E9234" s="149"/>
      <c r="F9234" s="149"/>
      <c r="G9234" s="149"/>
      <c r="H9234" s="151"/>
      <c r="I9234" s="149"/>
      <c r="J9234" s="149"/>
      <c r="K9234" s="152"/>
      <c r="L9234" s="149"/>
      <c r="M9234" s="149"/>
      <c r="N9234" s="153"/>
      <c r="O9234" s="153"/>
      <c r="P9234" s="153"/>
    </row>
    <row r="9235" spans="1:16" x14ac:dyDescent="0.35">
      <c r="A9235" s="149"/>
      <c r="B9235" s="149"/>
      <c r="C9235" s="150"/>
      <c r="D9235" s="149"/>
      <c r="E9235" s="149"/>
      <c r="F9235" s="149"/>
      <c r="G9235" s="149"/>
      <c r="H9235" s="151"/>
      <c r="I9235" s="149"/>
      <c r="J9235" s="149"/>
      <c r="K9235" s="152"/>
      <c r="L9235" s="149"/>
      <c r="M9235" s="149"/>
      <c r="N9235" s="153"/>
      <c r="O9235" s="153"/>
      <c r="P9235" s="153"/>
    </row>
    <row r="9236" spans="1:16" x14ac:dyDescent="0.35">
      <c r="A9236" s="149"/>
      <c r="B9236" s="149"/>
      <c r="C9236" s="150"/>
      <c r="D9236" s="149"/>
      <c r="E9236" s="149"/>
      <c r="F9236" s="149"/>
      <c r="G9236" s="149"/>
      <c r="H9236" s="151"/>
      <c r="I9236" s="149"/>
      <c r="J9236" s="149"/>
      <c r="K9236" s="152"/>
      <c r="L9236" s="149"/>
      <c r="M9236" s="149"/>
      <c r="N9236" s="153"/>
      <c r="O9236" s="153"/>
      <c r="P9236" s="153"/>
    </row>
    <row r="9237" spans="1:16" x14ac:dyDescent="0.35">
      <c r="A9237" s="149"/>
      <c r="B9237" s="149"/>
      <c r="C9237" s="150"/>
      <c r="D9237" s="149"/>
      <c r="E9237" s="149"/>
      <c r="F9237" s="149"/>
      <c r="G9237" s="149"/>
      <c r="H9237" s="151"/>
      <c r="I9237" s="149"/>
      <c r="J9237" s="149"/>
      <c r="K9237" s="152"/>
      <c r="L9237" s="149"/>
      <c r="M9237" s="149"/>
      <c r="N9237" s="153"/>
      <c r="O9237" s="153"/>
      <c r="P9237" s="153"/>
    </row>
    <row r="9238" spans="1:16" x14ac:dyDescent="0.35">
      <c r="A9238" s="149"/>
      <c r="B9238" s="149"/>
      <c r="C9238" s="150"/>
      <c r="D9238" s="149"/>
      <c r="E9238" s="149"/>
      <c r="F9238" s="149"/>
      <c r="G9238" s="149"/>
      <c r="H9238" s="151"/>
      <c r="I9238" s="149"/>
      <c r="J9238" s="149"/>
      <c r="K9238" s="152"/>
      <c r="L9238" s="149"/>
      <c r="M9238" s="149"/>
      <c r="N9238" s="153"/>
      <c r="O9238" s="153"/>
      <c r="P9238" s="153"/>
    </row>
    <row r="9239" spans="1:16" x14ac:dyDescent="0.35">
      <c r="A9239" s="149"/>
      <c r="B9239" s="149"/>
      <c r="C9239" s="150"/>
      <c r="D9239" s="149"/>
      <c r="E9239" s="149"/>
      <c r="F9239" s="149"/>
      <c r="G9239" s="149"/>
      <c r="H9239" s="151"/>
      <c r="I9239" s="149"/>
      <c r="J9239" s="149"/>
      <c r="K9239" s="152"/>
      <c r="L9239" s="149"/>
      <c r="M9239" s="149"/>
      <c r="N9239" s="153"/>
      <c r="O9239" s="153"/>
      <c r="P9239" s="153"/>
    </row>
    <row r="9240" spans="1:16" x14ac:dyDescent="0.35">
      <c r="A9240" s="149"/>
      <c r="B9240" s="149"/>
      <c r="C9240" s="150"/>
      <c r="D9240" s="149"/>
      <c r="E9240" s="149"/>
      <c r="F9240" s="149"/>
      <c r="G9240" s="149"/>
      <c r="H9240" s="151"/>
      <c r="I9240" s="149"/>
      <c r="J9240" s="149"/>
      <c r="K9240" s="152"/>
      <c r="L9240" s="149"/>
      <c r="M9240" s="149"/>
      <c r="N9240" s="153"/>
      <c r="O9240" s="153"/>
      <c r="P9240" s="153"/>
    </row>
    <row r="9241" spans="1:16" x14ac:dyDescent="0.35">
      <c r="A9241" s="149"/>
      <c r="B9241" s="149"/>
      <c r="C9241" s="150"/>
      <c r="D9241" s="149"/>
      <c r="E9241" s="149"/>
      <c r="F9241" s="149"/>
      <c r="G9241" s="149"/>
      <c r="H9241" s="151"/>
      <c r="I9241" s="149"/>
      <c r="J9241" s="149"/>
      <c r="K9241" s="152"/>
      <c r="L9241" s="149"/>
      <c r="M9241" s="149"/>
      <c r="N9241" s="153"/>
      <c r="O9241" s="153"/>
      <c r="P9241" s="153"/>
    </row>
    <row r="9242" spans="1:16" x14ac:dyDescent="0.35">
      <c r="A9242" s="149"/>
      <c r="B9242" s="149"/>
      <c r="C9242" s="150"/>
      <c r="D9242" s="149"/>
      <c r="E9242" s="149"/>
      <c r="F9242" s="149"/>
      <c r="G9242" s="149"/>
      <c r="H9242" s="151"/>
      <c r="I9242" s="149"/>
      <c r="J9242" s="149"/>
      <c r="K9242" s="152"/>
      <c r="L9242" s="149"/>
      <c r="M9242" s="149"/>
      <c r="N9242" s="153"/>
      <c r="O9242" s="153"/>
      <c r="P9242" s="153"/>
    </row>
    <row r="9243" spans="1:16" x14ac:dyDescent="0.35">
      <c r="A9243" s="149"/>
      <c r="B9243" s="149"/>
      <c r="C9243" s="150"/>
      <c r="D9243" s="149"/>
      <c r="E9243" s="149"/>
      <c r="F9243" s="149"/>
      <c r="G9243" s="149"/>
      <c r="H9243" s="151"/>
      <c r="I9243" s="149"/>
      <c r="J9243" s="149"/>
      <c r="K9243" s="152"/>
      <c r="L9243" s="149"/>
      <c r="M9243" s="149"/>
      <c r="N9243" s="153"/>
      <c r="O9243" s="153"/>
      <c r="P9243" s="153"/>
    </row>
    <row r="9244" spans="1:16" x14ac:dyDescent="0.35">
      <c r="A9244" s="149"/>
      <c r="B9244" s="149"/>
      <c r="C9244" s="150"/>
      <c r="D9244" s="149"/>
      <c r="E9244" s="149"/>
      <c r="F9244" s="149"/>
      <c r="G9244" s="149"/>
      <c r="H9244" s="151"/>
      <c r="I9244" s="149"/>
      <c r="J9244" s="149"/>
      <c r="K9244" s="152"/>
      <c r="L9244" s="149"/>
      <c r="M9244" s="149"/>
      <c r="N9244" s="153"/>
      <c r="O9244" s="153"/>
      <c r="P9244" s="153"/>
    </row>
    <row r="9245" spans="1:16" x14ac:dyDescent="0.35">
      <c r="A9245" s="149"/>
      <c r="B9245" s="149"/>
      <c r="C9245" s="150"/>
      <c r="D9245" s="149"/>
      <c r="E9245" s="149"/>
      <c r="F9245" s="149"/>
      <c r="G9245" s="149"/>
      <c r="H9245" s="151"/>
      <c r="I9245" s="149"/>
      <c r="J9245" s="149"/>
      <c r="K9245" s="152"/>
      <c r="L9245" s="149"/>
      <c r="M9245" s="149"/>
      <c r="N9245" s="153"/>
      <c r="O9245" s="153"/>
      <c r="P9245" s="153"/>
    </row>
    <row r="9246" spans="1:16" x14ac:dyDescent="0.35">
      <c r="A9246" s="149"/>
      <c r="B9246" s="149"/>
      <c r="C9246" s="150"/>
      <c r="D9246" s="149"/>
      <c r="E9246" s="149"/>
      <c r="F9246" s="149"/>
      <c r="G9246" s="149"/>
      <c r="H9246" s="151"/>
      <c r="I9246" s="149"/>
      <c r="J9246" s="149"/>
      <c r="K9246" s="152"/>
      <c r="L9246" s="149"/>
      <c r="M9246" s="149"/>
      <c r="N9246" s="153"/>
      <c r="O9246" s="153"/>
      <c r="P9246" s="153"/>
    </row>
    <row r="9247" spans="1:16" x14ac:dyDescent="0.35">
      <c r="A9247" s="149"/>
      <c r="B9247" s="149"/>
      <c r="C9247" s="150"/>
      <c r="D9247" s="149"/>
      <c r="E9247" s="149"/>
      <c r="F9247" s="149"/>
      <c r="G9247" s="149"/>
      <c r="H9247" s="151"/>
      <c r="I9247" s="149"/>
      <c r="J9247" s="149"/>
      <c r="K9247" s="152"/>
      <c r="L9247" s="149"/>
      <c r="M9247" s="149"/>
      <c r="N9247" s="153"/>
      <c r="O9247" s="153"/>
      <c r="P9247" s="153"/>
    </row>
    <row r="9248" spans="1:16" x14ac:dyDescent="0.35">
      <c r="A9248" s="149"/>
      <c r="B9248" s="149"/>
      <c r="C9248" s="150"/>
      <c r="D9248" s="149"/>
      <c r="E9248" s="149"/>
      <c r="F9248" s="149"/>
      <c r="G9248" s="149"/>
      <c r="H9248" s="151"/>
      <c r="I9248" s="149"/>
      <c r="J9248" s="149"/>
      <c r="K9248" s="152"/>
      <c r="L9248" s="149"/>
      <c r="M9248" s="149"/>
      <c r="N9248" s="153"/>
      <c r="O9248" s="153"/>
      <c r="P9248" s="153"/>
    </row>
    <row r="9249" spans="1:16" x14ac:dyDescent="0.35">
      <c r="A9249" s="149"/>
      <c r="B9249" s="149"/>
      <c r="C9249" s="150"/>
      <c r="D9249" s="149"/>
      <c r="E9249" s="149"/>
      <c r="F9249" s="149"/>
      <c r="G9249" s="149"/>
      <c r="H9249" s="151"/>
      <c r="I9249" s="149"/>
      <c r="J9249" s="149"/>
      <c r="K9249" s="152"/>
      <c r="L9249" s="149"/>
      <c r="M9249" s="149"/>
      <c r="N9249" s="153"/>
      <c r="O9249" s="153"/>
      <c r="P9249" s="153"/>
    </row>
    <row r="9250" spans="1:16" x14ac:dyDescent="0.35">
      <c r="A9250" s="149"/>
      <c r="B9250" s="149"/>
      <c r="C9250" s="150"/>
      <c r="D9250" s="149"/>
      <c r="E9250" s="149"/>
      <c r="F9250" s="149"/>
      <c r="G9250" s="149"/>
      <c r="H9250" s="151"/>
      <c r="I9250" s="149"/>
      <c r="J9250" s="149"/>
      <c r="K9250" s="152"/>
      <c r="L9250" s="149"/>
      <c r="M9250" s="149"/>
      <c r="N9250" s="153"/>
      <c r="O9250" s="153"/>
      <c r="P9250" s="153"/>
    </row>
    <row r="9251" spans="1:16" x14ac:dyDescent="0.35">
      <c r="A9251" s="149"/>
      <c r="B9251" s="149"/>
      <c r="C9251" s="150"/>
      <c r="D9251" s="149"/>
      <c r="E9251" s="149"/>
      <c r="F9251" s="149"/>
      <c r="G9251" s="149"/>
      <c r="H9251" s="151"/>
      <c r="I9251" s="149"/>
      <c r="J9251" s="149"/>
      <c r="K9251" s="152"/>
      <c r="L9251" s="149"/>
      <c r="M9251" s="149"/>
      <c r="N9251" s="153"/>
      <c r="O9251" s="153"/>
      <c r="P9251" s="153"/>
    </row>
    <row r="9252" spans="1:16" x14ac:dyDescent="0.35">
      <c r="A9252" s="149"/>
      <c r="B9252" s="149"/>
      <c r="C9252" s="150"/>
      <c r="D9252" s="149"/>
      <c r="E9252" s="149"/>
      <c r="F9252" s="149"/>
      <c r="G9252" s="149"/>
      <c r="H9252" s="151"/>
      <c r="I9252" s="149"/>
      <c r="J9252" s="149"/>
      <c r="K9252" s="152"/>
      <c r="L9252" s="149"/>
      <c r="M9252" s="149"/>
      <c r="N9252" s="153"/>
      <c r="O9252" s="153"/>
      <c r="P9252" s="153"/>
    </row>
    <row r="9253" spans="1:16" x14ac:dyDescent="0.35">
      <c r="A9253" s="149"/>
      <c r="B9253" s="149"/>
      <c r="C9253" s="150"/>
      <c r="D9253" s="149"/>
      <c r="E9253" s="149"/>
      <c r="F9253" s="149"/>
      <c r="G9253" s="149"/>
      <c r="H9253" s="151"/>
      <c r="I9253" s="149"/>
      <c r="J9253" s="149"/>
      <c r="K9253" s="152"/>
      <c r="L9253" s="149"/>
      <c r="M9253" s="149"/>
      <c r="N9253" s="153"/>
      <c r="O9253" s="153"/>
      <c r="P9253" s="153"/>
    </row>
    <row r="9254" spans="1:16" x14ac:dyDescent="0.35">
      <c r="A9254" s="149"/>
      <c r="B9254" s="149"/>
      <c r="C9254" s="150"/>
      <c r="D9254" s="149"/>
      <c r="E9254" s="149"/>
      <c r="F9254" s="149"/>
      <c r="G9254" s="149"/>
      <c r="H9254" s="151"/>
      <c r="I9254" s="149"/>
      <c r="J9254" s="149"/>
      <c r="K9254" s="152"/>
      <c r="L9254" s="149"/>
      <c r="M9254" s="149"/>
      <c r="N9254" s="153"/>
      <c r="O9254" s="153"/>
      <c r="P9254" s="153"/>
    </row>
    <row r="9255" spans="1:16" x14ac:dyDescent="0.35">
      <c r="A9255" s="149"/>
      <c r="B9255" s="149"/>
      <c r="C9255" s="150"/>
      <c r="D9255" s="149"/>
      <c r="E9255" s="149"/>
      <c r="F9255" s="149"/>
      <c r="G9255" s="149"/>
      <c r="H9255" s="151"/>
      <c r="I9255" s="149"/>
      <c r="J9255" s="149"/>
      <c r="K9255" s="152"/>
      <c r="L9255" s="149"/>
      <c r="M9255" s="149"/>
      <c r="N9255" s="153"/>
      <c r="O9255" s="153"/>
      <c r="P9255" s="153"/>
    </row>
    <row r="9256" spans="1:16" x14ac:dyDescent="0.35">
      <c r="A9256" s="149"/>
      <c r="B9256" s="149"/>
      <c r="C9256" s="150"/>
      <c r="D9256" s="149"/>
      <c r="E9256" s="149"/>
      <c r="F9256" s="149"/>
      <c r="G9256" s="149"/>
      <c r="H9256" s="151"/>
      <c r="I9256" s="149"/>
      <c r="J9256" s="149"/>
      <c r="K9256" s="152"/>
      <c r="L9256" s="149"/>
      <c r="M9256" s="149"/>
      <c r="N9256" s="153"/>
      <c r="O9256" s="153"/>
      <c r="P9256" s="153"/>
    </row>
    <row r="9257" spans="1:16" x14ac:dyDescent="0.35">
      <c r="A9257" s="149"/>
      <c r="B9257" s="149"/>
      <c r="C9257" s="150"/>
      <c r="D9257" s="149"/>
      <c r="E9257" s="149"/>
      <c r="F9257" s="149"/>
      <c r="G9257" s="149"/>
      <c r="H9257" s="151"/>
      <c r="I9257" s="149"/>
      <c r="J9257" s="149"/>
      <c r="K9257" s="152"/>
      <c r="L9257" s="149"/>
      <c r="M9257" s="149"/>
      <c r="N9257" s="153"/>
      <c r="O9257" s="153"/>
      <c r="P9257" s="153"/>
    </row>
    <row r="9258" spans="1:16" x14ac:dyDescent="0.35">
      <c r="A9258" s="149"/>
      <c r="B9258" s="149"/>
      <c r="C9258" s="150"/>
      <c r="D9258" s="149"/>
      <c r="E9258" s="149"/>
      <c r="F9258" s="149"/>
      <c r="G9258" s="149"/>
      <c r="H9258" s="151"/>
      <c r="I9258" s="149"/>
      <c r="J9258" s="149"/>
      <c r="K9258" s="152"/>
      <c r="L9258" s="149"/>
      <c r="M9258" s="149"/>
      <c r="N9258" s="153"/>
      <c r="O9258" s="153"/>
      <c r="P9258" s="153"/>
    </row>
    <row r="9259" spans="1:16" x14ac:dyDescent="0.35">
      <c r="A9259" s="149"/>
      <c r="B9259" s="149"/>
      <c r="C9259" s="150"/>
      <c r="D9259" s="149"/>
      <c r="E9259" s="149"/>
      <c r="F9259" s="149"/>
      <c r="G9259" s="149"/>
      <c r="H9259" s="151"/>
      <c r="I9259" s="149"/>
      <c r="J9259" s="149"/>
      <c r="K9259" s="152"/>
      <c r="L9259" s="149"/>
      <c r="M9259" s="149"/>
      <c r="N9259" s="153"/>
      <c r="O9259" s="153"/>
      <c r="P9259" s="153"/>
    </row>
    <row r="9260" spans="1:16" x14ac:dyDescent="0.35">
      <c r="A9260" s="149"/>
      <c r="B9260" s="149"/>
      <c r="C9260" s="150"/>
      <c r="D9260" s="149"/>
      <c r="E9260" s="149"/>
      <c r="F9260" s="149"/>
      <c r="G9260" s="149"/>
      <c r="H9260" s="151"/>
      <c r="I9260" s="149"/>
      <c r="J9260" s="149"/>
      <c r="K9260" s="152"/>
      <c r="L9260" s="149"/>
      <c r="M9260" s="149"/>
      <c r="N9260" s="153"/>
      <c r="O9260" s="153"/>
      <c r="P9260" s="153"/>
    </row>
    <row r="9261" spans="1:16" x14ac:dyDescent="0.35">
      <c r="A9261" s="149"/>
      <c r="B9261" s="149"/>
      <c r="C9261" s="150"/>
      <c r="D9261" s="149"/>
      <c r="E9261" s="149"/>
      <c r="F9261" s="149"/>
      <c r="G9261" s="149"/>
      <c r="H9261" s="151"/>
      <c r="I9261" s="149"/>
      <c r="J9261" s="149"/>
      <c r="K9261" s="152"/>
      <c r="L9261" s="149"/>
      <c r="M9261" s="149"/>
      <c r="N9261" s="153"/>
      <c r="O9261" s="153"/>
      <c r="P9261" s="153"/>
    </row>
    <row r="9262" spans="1:16" x14ac:dyDescent="0.35">
      <c r="A9262" s="149"/>
      <c r="B9262" s="149"/>
      <c r="C9262" s="150"/>
      <c r="D9262" s="149"/>
      <c r="E9262" s="149"/>
      <c r="F9262" s="149"/>
      <c r="G9262" s="149"/>
      <c r="H9262" s="151"/>
      <c r="I9262" s="149"/>
      <c r="J9262" s="149"/>
      <c r="K9262" s="152"/>
      <c r="L9262" s="149"/>
      <c r="M9262" s="149"/>
      <c r="N9262" s="153"/>
      <c r="O9262" s="153"/>
      <c r="P9262" s="153"/>
    </row>
    <row r="9263" spans="1:16" x14ac:dyDescent="0.35">
      <c r="A9263" s="149"/>
      <c r="B9263" s="149"/>
      <c r="C9263" s="150"/>
      <c r="D9263" s="149"/>
      <c r="E9263" s="149"/>
      <c r="F9263" s="149"/>
      <c r="G9263" s="149"/>
      <c r="H9263" s="151"/>
      <c r="I9263" s="149"/>
      <c r="J9263" s="149"/>
      <c r="K9263" s="152"/>
      <c r="L9263" s="149"/>
      <c r="M9263" s="149"/>
      <c r="N9263" s="153"/>
      <c r="O9263" s="153"/>
      <c r="P9263" s="153"/>
    </row>
    <row r="9264" spans="1:16" x14ac:dyDescent="0.35">
      <c r="A9264" s="149"/>
      <c r="B9264" s="149"/>
      <c r="C9264" s="150"/>
      <c r="D9264" s="149"/>
      <c r="E9264" s="149"/>
      <c r="F9264" s="149"/>
      <c r="G9264" s="149"/>
      <c r="H9264" s="151"/>
      <c r="I9264" s="149"/>
      <c r="J9264" s="149"/>
      <c r="K9264" s="152"/>
      <c r="L9264" s="149"/>
      <c r="M9264" s="149"/>
      <c r="N9264" s="153"/>
      <c r="O9264" s="153"/>
      <c r="P9264" s="153"/>
    </row>
    <row r="9265" spans="1:16" x14ac:dyDescent="0.35">
      <c r="A9265" s="149"/>
      <c r="B9265" s="149"/>
      <c r="C9265" s="150"/>
      <c r="D9265" s="149"/>
      <c r="E9265" s="149"/>
      <c r="F9265" s="149"/>
      <c r="G9265" s="149"/>
      <c r="H9265" s="151"/>
      <c r="I9265" s="149"/>
      <c r="J9265" s="149"/>
      <c r="K9265" s="152"/>
      <c r="L9265" s="149"/>
      <c r="M9265" s="149"/>
      <c r="N9265" s="153"/>
      <c r="O9265" s="153"/>
      <c r="P9265" s="153"/>
    </row>
    <row r="9266" spans="1:16" x14ac:dyDescent="0.35">
      <c r="A9266" s="149"/>
      <c r="B9266" s="149"/>
      <c r="C9266" s="150"/>
      <c r="D9266" s="149"/>
      <c r="E9266" s="149"/>
      <c r="F9266" s="149"/>
      <c r="G9266" s="149"/>
      <c r="H9266" s="151"/>
      <c r="I9266" s="149"/>
      <c r="J9266" s="149"/>
      <c r="K9266" s="152"/>
      <c r="L9266" s="149"/>
      <c r="M9266" s="149"/>
      <c r="N9266" s="153"/>
      <c r="O9266" s="153"/>
      <c r="P9266" s="153"/>
    </row>
    <row r="9267" spans="1:16" x14ac:dyDescent="0.35">
      <c r="A9267" s="149"/>
      <c r="B9267" s="149"/>
      <c r="C9267" s="150"/>
      <c r="D9267" s="149"/>
      <c r="E9267" s="149"/>
      <c r="F9267" s="149"/>
      <c r="G9267" s="149"/>
      <c r="H9267" s="151"/>
      <c r="I9267" s="149"/>
      <c r="J9267" s="149"/>
      <c r="K9267" s="152"/>
      <c r="L9267" s="149"/>
      <c r="M9267" s="149"/>
      <c r="N9267" s="153"/>
      <c r="O9267" s="153"/>
      <c r="P9267" s="153"/>
    </row>
    <row r="9268" spans="1:16" x14ac:dyDescent="0.35">
      <c r="A9268" s="149"/>
      <c r="B9268" s="149"/>
      <c r="C9268" s="150"/>
      <c r="D9268" s="149"/>
      <c r="E9268" s="149"/>
      <c r="F9268" s="149"/>
      <c r="G9268" s="149"/>
      <c r="H9268" s="151"/>
      <c r="I9268" s="149"/>
      <c r="J9268" s="149"/>
      <c r="K9268" s="152"/>
      <c r="L9268" s="149"/>
      <c r="M9268" s="149"/>
      <c r="N9268" s="153"/>
      <c r="O9268" s="153"/>
      <c r="P9268" s="153"/>
    </row>
    <row r="9269" spans="1:16" x14ac:dyDescent="0.35">
      <c r="A9269" s="149"/>
      <c r="B9269" s="149"/>
      <c r="C9269" s="150"/>
      <c r="D9269" s="149"/>
      <c r="E9269" s="149"/>
      <c r="F9269" s="149"/>
      <c r="G9269" s="149"/>
      <c r="H9269" s="151"/>
      <c r="I9269" s="149"/>
      <c r="J9269" s="149"/>
      <c r="K9269" s="152"/>
      <c r="L9269" s="149"/>
      <c r="M9269" s="149"/>
      <c r="N9269" s="153"/>
      <c r="O9269" s="153"/>
      <c r="P9269" s="153"/>
    </row>
    <row r="9270" spans="1:16" x14ac:dyDescent="0.35">
      <c r="A9270" s="149"/>
      <c r="B9270" s="149"/>
      <c r="C9270" s="150"/>
      <c r="D9270" s="149"/>
      <c r="E9270" s="149"/>
      <c r="F9270" s="149"/>
      <c r="G9270" s="149"/>
      <c r="H9270" s="151"/>
      <c r="I9270" s="149"/>
      <c r="J9270" s="149"/>
      <c r="K9270" s="152"/>
      <c r="L9270" s="149"/>
      <c r="M9270" s="149"/>
      <c r="N9270" s="153"/>
      <c r="O9270" s="153"/>
      <c r="P9270" s="153"/>
    </row>
    <row r="9271" spans="1:16" x14ac:dyDescent="0.35">
      <c r="A9271" s="149"/>
      <c r="B9271" s="149"/>
      <c r="C9271" s="150"/>
      <c r="D9271" s="149"/>
      <c r="E9271" s="149"/>
      <c r="F9271" s="149"/>
      <c r="G9271" s="149"/>
      <c r="H9271" s="151"/>
      <c r="I9271" s="149"/>
      <c r="J9271" s="149"/>
      <c r="K9271" s="152"/>
      <c r="L9271" s="149"/>
      <c r="M9271" s="149"/>
      <c r="N9271" s="153"/>
      <c r="O9271" s="153"/>
      <c r="P9271" s="153"/>
    </row>
    <row r="9272" spans="1:16" x14ac:dyDescent="0.35">
      <c r="A9272" s="149"/>
      <c r="B9272" s="149"/>
      <c r="C9272" s="150"/>
      <c r="D9272" s="149"/>
      <c r="E9272" s="149"/>
      <c r="F9272" s="149"/>
      <c r="G9272" s="149"/>
      <c r="H9272" s="151"/>
      <c r="I9272" s="149"/>
      <c r="J9272" s="149"/>
      <c r="K9272" s="152"/>
      <c r="L9272" s="149"/>
      <c r="M9272" s="149"/>
      <c r="N9272" s="153"/>
      <c r="O9272" s="153"/>
      <c r="P9272" s="153"/>
    </row>
    <row r="9273" spans="1:16" x14ac:dyDescent="0.35">
      <c r="A9273" s="149"/>
      <c r="B9273" s="149"/>
      <c r="C9273" s="150"/>
      <c r="D9273" s="149"/>
      <c r="E9273" s="149"/>
      <c r="F9273" s="149"/>
      <c r="G9273" s="149"/>
      <c r="H9273" s="151"/>
      <c r="I9273" s="149"/>
      <c r="J9273" s="149"/>
      <c r="K9273" s="152"/>
      <c r="L9273" s="149"/>
      <c r="M9273" s="149"/>
      <c r="N9273" s="153"/>
      <c r="O9273" s="153"/>
      <c r="P9273" s="153"/>
    </row>
    <row r="9274" spans="1:16" x14ac:dyDescent="0.35">
      <c r="A9274" s="149"/>
      <c r="B9274" s="149"/>
      <c r="C9274" s="150"/>
      <c r="D9274" s="149"/>
      <c r="E9274" s="149"/>
      <c r="F9274" s="149"/>
      <c r="G9274" s="149"/>
      <c r="H9274" s="151"/>
      <c r="I9274" s="149"/>
      <c r="J9274" s="149"/>
      <c r="K9274" s="152"/>
      <c r="L9274" s="149"/>
      <c r="M9274" s="149"/>
      <c r="N9274" s="153"/>
      <c r="O9274" s="153"/>
      <c r="P9274" s="153"/>
    </row>
    <row r="9275" spans="1:16" x14ac:dyDescent="0.35">
      <c r="A9275" s="149"/>
      <c r="B9275" s="149"/>
      <c r="C9275" s="150"/>
      <c r="D9275" s="149"/>
      <c r="E9275" s="149"/>
      <c r="F9275" s="149"/>
      <c r="G9275" s="149"/>
      <c r="H9275" s="151"/>
      <c r="I9275" s="149"/>
      <c r="J9275" s="149"/>
      <c r="K9275" s="152"/>
      <c r="L9275" s="149"/>
      <c r="M9275" s="149"/>
      <c r="N9275" s="153"/>
      <c r="O9275" s="153"/>
      <c r="P9275" s="153"/>
    </row>
    <row r="9276" spans="1:16" x14ac:dyDescent="0.35">
      <c r="A9276" s="149"/>
      <c r="B9276" s="149"/>
      <c r="C9276" s="150"/>
      <c r="D9276" s="149"/>
      <c r="E9276" s="149"/>
      <c r="F9276" s="149"/>
      <c r="G9276" s="149"/>
      <c r="H9276" s="151"/>
      <c r="I9276" s="149"/>
      <c r="J9276" s="149"/>
      <c r="K9276" s="152"/>
      <c r="L9276" s="149"/>
      <c r="M9276" s="149"/>
      <c r="N9276" s="153"/>
      <c r="O9276" s="153"/>
      <c r="P9276" s="153"/>
    </row>
    <row r="9277" spans="1:16" x14ac:dyDescent="0.35">
      <c r="A9277" s="149"/>
      <c r="B9277" s="149"/>
      <c r="C9277" s="150"/>
      <c r="D9277" s="149"/>
      <c r="E9277" s="149"/>
      <c r="F9277" s="149"/>
      <c r="G9277" s="149"/>
      <c r="H9277" s="151"/>
      <c r="I9277" s="149"/>
      <c r="J9277" s="149"/>
      <c r="K9277" s="152"/>
      <c r="L9277" s="149"/>
      <c r="M9277" s="149"/>
      <c r="N9277" s="153"/>
      <c r="O9277" s="153"/>
      <c r="P9277" s="153"/>
    </row>
    <row r="9278" spans="1:16" x14ac:dyDescent="0.35">
      <c r="A9278" s="149"/>
      <c r="B9278" s="149"/>
      <c r="C9278" s="150"/>
      <c r="D9278" s="149"/>
      <c r="E9278" s="149"/>
      <c r="F9278" s="149"/>
      <c r="G9278" s="149"/>
      <c r="H9278" s="151"/>
      <c r="I9278" s="149"/>
      <c r="J9278" s="149"/>
      <c r="K9278" s="152"/>
      <c r="L9278" s="149"/>
      <c r="M9278" s="149"/>
      <c r="N9278" s="153"/>
      <c r="O9278" s="153"/>
      <c r="P9278" s="153"/>
    </row>
    <row r="9279" spans="1:16" x14ac:dyDescent="0.35">
      <c r="A9279" s="149"/>
      <c r="B9279" s="149"/>
      <c r="C9279" s="150"/>
      <c r="D9279" s="149"/>
      <c r="E9279" s="149"/>
      <c r="F9279" s="149"/>
      <c r="G9279" s="149"/>
      <c r="H9279" s="151"/>
      <c r="I9279" s="149"/>
      <c r="J9279" s="149"/>
      <c r="K9279" s="152"/>
      <c r="L9279" s="149"/>
      <c r="M9279" s="149"/>
      <c r="N9279" s="153"/>
      <c r="O9279" s="153"/>
      <c r="P9279" s="153"/>
    </row>
    <row r="9280" spans="1:16" x14ac:dyDescent="0.35">
      <c r="A9280" s="149"/>
      <c r="B9280" s="149"/>
      <c r="C9280" s="150"/>
      <c r="D9280" s="149"/>
      <c r="E9280" s="149"/>
      <c r="F9280" s="149"/>
      <c r="G9280" s="149"/>
      <c r="H9280" s="151"/>
      <c r="I9280" s="149"/>
      <c r="J9280" s="149"/>
      <c r="K9280" s="152"/>
      <c r="L9280" s="149"/>
      <c r="M9280" s="149"/>
      <c r="N9280" s="153"/>
      <c r="O9280" s="153"/>
      <c r="P9280" s="153"/>
    </row>
    <row r="9281" spans="1:16" x14ac:dyDescent="0.35">
      <c r="A9281" s="149"/>
      <c r="B9281" s="149"/>
      <c r="C9281" s="150"/>
      <c r="D9281" s="149"/>
      <c r="E9281" s="149"/>
      <c r="F9281" s="149"/>
      <c r="G9281" s="149"/>
      <c r="H9281" s="151"/>
      <c r="I9281" s="149"/>
      <c r="J9281" s="149"/>
      <c r="K9281" s="152"/>
      <c r="L9281" s="149"/>
      <c r="M9281" s="149"/>
      <c r="N9281" s="153"/>
      <c r="O9281" s="153"/>
      <c r="P9281" s="153"/>
    </row>
    <row r="9282" spans="1:16" x14ac:dyDescent="0.35">
      <c r="A9282" s="149"/>
      <c r="B9282" s="149"/>
      <c r="C9282" s="150"/>
      <c r="D9282" s="149"/>
      <c r="E9282" s="149"/>
      <c r="F9282" s="149"/>
      <c r="G9282" s="149"/>
      <c r="H9282" s="151"/>
      <c r="I9282" s="149"/>
      <c r="J9282" s="149"/>
      <c r="K9282" s="152"/>
      <c r="L9282" s="149"/>
      <c r="M9282" s="149"/>
      <c r="N9282" s="153"/>
      <c r="O9282" s="153"/>
      <c r="P9282" s="153"/>
    </row>
    <row r="9283" spans="1:16" x14ac:dyDescent="0.35">
      <c r="A9283" s="149"/>
      <c r="B9283" s="149"/>
      <c r="C9283" s="150"/>
      <c r="D9283" s="149"/>
      <c r="E9283" s="149"/>
      <c r="F9283" s="149"/>
      <c r="G9283" s="149"/>
      <c r="H9283" s="151"/>
      <c r="I9283" s="149"/>
      <c r="J9283" s="149"/>
      <c r="K9283" s="152"/>
      <c r="L9283" s="149"/>
      <c r="M9283" s="149"/>
      <c r="N9283" s="153"/>
      <c r="O9283" s="153"/>
      <c r="P9283" s="153"/>
    </row>
    <row r="9284" spans="1:16" x14ac:dyDescent="0.35">
      <c r="A9284" s="149"/>
      <c r="B9284" s="149"/>
      <c r="C9284" s="150"/>
      <c r="D9284" s="149"/>
      <c r="E9284" s="149"/>
      <c r="F9284" s="149"/>
      <c r="G9284" s="149"/>
      <c r="H9284" s="151"/>
      <c r="I9284" s="149"/>
      <c r="J9284" s="149"/>
      <c r="K9284" s="152"/>
      <c r="L9284" s="149"/>
      <c r="M9284" s="149"/>
      <c r="N9284" s="153"/>
      <c r="O9284" s="153"/>
      <c r="P9284" s="153"/>
    </row>
    <row r="9285" spans="1:16" x14ac:dyDescent="0.35">
      <c r="A9285" s="149"/>
      <c r="B9285" s="149"/>
      <c r="C9285" s="150"/>
      <c r="D9285" s="149"/>
      <c r="E9285" s="149"/>
      <c r="F9285" s="149"/>
      <c r="G9285" s="149"/>
      <c r="H9285" s="151"/>
      <c r="I9285" s="149"/>
      <c r="J9285" s="149"/>
      <c r="K9285" s="152"/>
      <c r="L9285" s="149"/>
      <c r="M9285" s="149"/>
      <c r="N9285" s="153"/>
      <c r="O9285" s="153"/>
      <c r="P9285" s="153"/>
    </row>
    <row r="9286" spans="1:16" x14ac:dyDescent="0.35">
      <c r="A9286" s="149"/>
      <c r="B9286" s="149"/>
      <c r="C9286" s="150"/>
      <c r="D9286" s="149"/>
      <c r="E9286" s="149"/>
      <c r="F9286" s="149"/>
      <c r="G9286" s="149"/>
      <c r="H9286" s="151"/>
      <c r="I9286" s="149"/>
      <c r="J9286" s="149"/>
      <c r="K9286" s="152"/>
      <c r="L9286" s="149"/>
      <c r="M9286" s="149"/>
      <c r="N9286" s="153"/>
      <c r="O9286" s="153"/>
      <c r="P9286" s="153"/>
    </row>
    <row r="9287" spans="1:16" x14ac:dyDescent="0.35">
      <c r="A9287" s="149"/>
      <c r="B9287" s="149"/>
      <c r="C9287" s="150"/>
      <c r="D9287" s="149"/>
      <c r="E9287" s="149"/>
      <c r="F9287" s="149"/>
      <c r="G9287" s="149"/>
      <c r="H9287" s="151"/>
      <c r="I9287" s="149"/>
      <c r="J9287" s="149"/>
      <c r="K9287" s="152"/>
      <c r="L9287" s="149"/>
      <c r="M9287" s="149"/>
      <c r="N9287" s="153"/>
      <c r="O9287" s="153"/>
      <c r="P9287" s="153"/>
    </row>
    <row r="9288" spans="1:16" x14ac:dyDescent="0.35">
      <c r="A9288" s="149"/>
      <c r="B9288" s="149"/>
      <c r="C9288" s="150"/>
      <c r="D9288" s="149"/>
      <c r="E9288" s="149"/>
      <c r="F9288" s="149"/>
      <c r="G9288" s="149"/>
      <c r="H9288" s="151"/>
      <c r="I9288" s="149"/>
      <c r="J9288" s="149"/>
      <c r="K9288" s="152"/>
      <c r="L9288" s="149"/>
      <c r="M9288" s="149"/>
      <c r="N9288" s="153"/>
      <c r="O9288" s="153"/>
      <c r="P9288" s="153"/>
    </row>
    <row r="9289" spans="1:16" x14ac:dyDescent="0.35">
      <c r="A9289" s="149"/>
      <c r="B9289" s="149"/>
      <c r="C9289" s="150"/>
      <c r="D9289" s="149"/>
      <c r="E9289" s="149"/>
      <c r="F9289" s="149"/>
      <c r="G9289" s="149"/>
      <c r="H9289" s="151"/>
      <c r="I9289" s="149"/>
      <c r="J9289" s="149"/>
      <c r="K9289" s="152"/>
      <c r="L9289" s="149"/>
      <c r="M9289" s="149"/>
      <c r="N9289" s="153"/>
      <c r="O9289" s="153"/>
      <c r="P9289" s="153"/>
    </row>
    <row r="9290" spans="1:16" x14ac:dyDescent="0.35">
      <c r="A9290" s="149"/>
      <c r="B9290" s="149"/>
      <c r="C9290" s="150"/>
      <c r="D9290" s="149"/>
      <c r="E9290" s="149"/>
      <c r="F9290" s="149"/>
      <c r="G9290" s="149"/>
      <c r="H9290" s="151"/>
      <c r="I9290" s="149"/>
      <c r="J9290" s="149"/>
      <c r="K9290" s="152"/>
      <c r="L9290" s="149"/>
      <c r="M9290" s="149"/>
      <c r="N9290" s="153"/>
      <c r="O9290" s="153"/>
      <c r="P9290" s="153"/>
    </row>
    <row r="9291" spans="1:16" x14ac:dyDescent="0.35">
      <c r="A9291" s="149"/>
      <c r="B9291" s="149"/>
      <c r="C9291" s="150"/>
      <c r="D9291" s="149"/>
      <c r="E9291" s="149"/>
      <c r="F9291" s="149"/>
      <c r="G9291" s="149"/>
      <c r="H9291" s="151"/>
      <c r="I9291" s="149"/>
      <c r="J9291" s="149"/>
      <c r="K9291" s="152"/>
      <c r="L9291" s="149"/>
      <c r="M9291" s="149"/>
      <c r="N9291" s="153"/>
      <c r="O9291" s="153"/>
      <c r="P9291" s="153"/>
    </row>
    <row r="9292" spans="1:16" x14ac:dyDescent="0.35">
      <c r="A9292" s="149"/>
      <c r="B9292" s="149"/>
      <c r="C9292" s="150"/>
      <c r="D9292" s="149"/>
      <c r="E9292" s="149"/>
      <c r="F9292" s="149"/>
      <c r="G9292" s="149"/>
      <c r="H9292" s="151"/>
      <c r="I9292" s="149"/>
      <c r="J9292" s="149"/>
      <c r="K9292" s="152"/>
      <c r="L9292" s="149"/>
      <c r="M9292" s="149"/>
      <c r="N9292" s="153"/>
      <c r="O9292" s="153"/>
      <c r="P9292" s="153"/>
    </row>
    <row r="9293" spans="1:16" x14ac:dyDescent="0.35">
      <c r="A9293" s="149"/>
      <c r="B9293" s="149"/>
      <c r="C9293" s="150"/>
      <c r="D9293" s="149"/>
      <c r="E9293" s="149"/>
      <c r="F9293" s="149"/>
      <c r="G9293" s="149"/>
      <c r="H9293" s="151"/>
      <c r="I9293" s="149"/>
      <c r="J9293" s="149"/>
      <c r="K9293" s="152"/>
      <c r="L9293" s="149"/>
      <c r="M9293" s="149"/>
      <c r="N9293" s="153"/>
      <c r="O9293" s="153"/>
      <c r="P9293" s="153"/>
    </row>
    <row r="9294" spans="1:16" x14ac:dyDescent="0.35">
      <c r="A9294" s="149"/>
      <c r="B9294" s="149"/>
      <c r="C9294" s="150"/>
      <c r="D9294" s="149"/>
      <c r="E9294" s="149"/>
      <c r="F9294" s="149"/>
      <c r="G9294" s="149"/>
      <c r="H9294" s="151"/>
      <c r="I9294" s="149"/>
      <c r="J9294" s="149"/>
      <c r="K9294" s="152"/>
      <c r="L9294" s="149"/>
      <c r="M9294" s="149"/>
      <c r="N9294" s="153"/>
      <c r="O9294" s="153"/>
      <c r="P9294" s="153"/>
    </row>
    <row r="9295" spans="1:16" x14ac:dyDescent="0.35">
      <c r="A9295" s="149"/>
      <c r="B9295" s="149"/>
      <c r="C9295" s="150"/>
      <c r="D9295" s="149"/>
      <c r="E9295" s="149"/>
      <c r="F9295" s="149"/>
      <c r="G9295" s="149"/>
      <c r="H9295" s="151"/>
      <c r="I9295" s="149"/>
      <c r="J9295" s="149"/>
      <c r="K9295" s="152"/>
      <c r="L9295" s="149"/>
      <c r="M9295" s="149"/>
      <c r="N9295" s="153"/>
      <c r="O9295" s="153"/>
      <c r="P9295" s="153"/>
    </row>
    <row r="9296" spans="1:16" x14ac:dyDescent="0.35">
      <c r="A9296" s="149"/>
      <c r="B9296" s="149"/>
      <c r="C9296" s="150"/>
      <c r="D9296" s="149"/>
      <c r="E9296" s="149"/>
      <c r="F9296" s="149"/>
      <c r="G9296" s="149"/>
      <c r="H9296" s="151"/>
      <c r="I9296" s="149"/>
      <c r="J9296" s="149"/>
      <c r="K9296" s="152"/>
      <c r="L9296" s="149"/>
      <c r="M9296" s="149"/>
      <c r="N9296" s="153"/>
      <c r="O9296" s="153"/>
      <c r="P9296" s="153"/>
    </row>
    <row r="9297" spans="1:16" x14ac:dyDescent="0.35">
      <c r="A9297" s="149"/>
      <c r="B9297" s="149"/>
      <c r="C9297" s="150"/>
      <c r="D9297" s="149"/>
      <c r="E9297" s="149"/>
      <c r="F9297" s="149"/>
      <c r="G9297" s="149"/>
      <c r="H9297" s="151"/>
      <c r="I9297" s="149"/>
      <c r="J9297" s="149"/>
      <c r="K9297" s="152"/>
      <c r="L9297" s="149"/>
      <c r="M9297" s="149"/>
      <c r="N9297" s="153"/>
      <c r="O9297" s="153"/>
      <c r="P9297" s="153"/>
    </row>
    <row r="9298" spans="1:16" x14ac:dyDescent="0.35">
      <c r="A9298" s="149"/>
      <c r="B9298" s="149"/>
      <c r="C9298" s="150"/>
      <c r="D9298" s="149"/>
      <c r="E9298" s="149"/>
      <c r="F9298" s="149"/>
      <c r="G9298" s="149"/>
      <c r="H9298" s="151"/>
      <c r="I9298" s="149"/>
      <c r="J9298" s="149"/>
      <c r="K9298" s="152"/>
      <c r="L9298" s="149"/>
      <c r="M9298" s="149"/>
      <c r="N9298" s="153"/>
      <c r="O9298" s="153"/>
      <c r="P9298" s="153"/>
    </row>
    <row r="9299" spans="1:16" x14ac:dyDescent="0.35">
      <c r="A9299" s="149"/>
      <c r="B9299" s="149"/>
      <c r="C9299" s="150"/>
      <c r="D9299" s="149"/>
      <c r="E9299" s="149"/>
      <c r="F9299" s="149"/>
      <c r="G9299" s="149"/>
      <c r="H9299" s="151"/>
      <c r="I9299" s="149"/>
      <c r="J9299" s="149"/>
      <c r="K9299" s="152"/>
      <c r="L9299" s="149"/>
      <c r="M9299" s="149"/>
      <c r="N9299" s="153"/>
      <c r="O9299" s="153"/>
      <c r="P9299" s="153"/>
    </row>
    <row r="9300" spans="1:16" x14ac:dyDescent="0.35">
      <c r="A9300" s="149"/>
      <c r="B9300" s="149"/>
      <c r="C9300" s="150"/>
      <c r="D9300" s="149"/>
      <c r="E9300" s="149"/>
      <c r="F9300" s="149"/>
      <c r="G9300" s="149"/>
      <c r="H9300" s="151"/>
      <c r="I9300" s="149"/>
      <c r="J9300" s="149"/>
      <c r="K9300" s="152"/>
      <c r="L9300" s="149"/>
      <c r="M9300" s="149"/>
      <c r="N9300" s="153"/>
      <c r="O9300" s="153"/>
      <c r="P9300" s="153"/>
    </row>
    <row r="9301" spans="1:16" x14ac:dyDescent="0.35">
      <c r="A9301" s="149"/>
      <c r="B9301" s="149"/>
      <c r="C9301" s="150"/>
      <c r="D9301" s="149"/>
      <c r="E9301" s="149"/>
      <c r="F9301" s="149"/>
      <c r="G9301" s="149"/>
      <c r="H9301" s="151"/>
      <c r="I9301" s="149"/>
      <c r="J9301" s="149"/>
      <c r="K9301" s="152"/>
      <c r="L9301" s="149"/>
      <c r="M9301" s="149"/>
      <c r="N9301" s="153"/>
      <c r="O9301" s="153"/>
      <c r="P9301" s="153"/>
    </row>
    <row r="9302" spans="1:16" x14ac:dyDescent="0.35">
      <c r="A9302" s="149"/>
      <c r="B9302" s="149"/>
      <c r="C9302" s="150"/>
      <c r="D9302" s="149"/>
      <c r="E9302" s="149"/>
      <c r="F9302" s="149"/>
      <c r="G9302" s="149"/>
      <c r="H9302" s="151"/>
      <c r="I9302" s="149"/>
      <c r="J9302" s="149"/>
      <c r="K9302" s="152"/>
      <c r="L9302" s="149"/>
      <c r="M9302" s="149"/>
      <c r="N9302" s="153"/>
      <c r="O9302" s="153"/>
      <c r="P9302" s="153"/>
    </row>
    <row r="9303" spans="1:16" x14ac:dyDescent="0.35">
      <c r="A9303" s="149"/>
      <c r="B9303" s="149"/>
      <c r="C9303" s="150"/>
      <c r="D9303" s="149"/>
      <c r="E9303" s="149"/>
      <c r="F9303" s="149"/>
      <c r="G9303" s="149"/>
      <c r="H9303" s="151"/>
      <c r="I9303" s="149"/>
      <c r="J9303" s="149"/>
      <c r="K9303" s="152"/>
      <c r="L9303" s="149"/>
      <c r="M9303" s="149"/>
      <c r="N9303" s="153"/>
      <c r="O9303" s="153"/>
      <c r="P9303" s="153"/>
    </row>
    <row r="9304" spans="1:16" x14ac:dyDescent="0.35">
      <c r="A9304" s="149"/>
      <c r="B9304" s="149"/>
      <c r="C9304" s="150"/>
      <c r="D9304" s="149"/>
      <c r="E9304" s="149"/>
      <c r="F9304" s="149"/>
      <c r="G9304" s="149"/>
      <c r="H9304" s="151"/>
      <c r="I9304" s="149"/>
      <c r="J9304" s="149"/>
      <c r="K9304" s="152"/>
      <c r="L9304" s="149"/>
      <c r="M9304" s="149"/>
      <c r="N9304" s="153"/>
      <c r="O9304" s="153"/>
      <c r="P9304" s="153"/>
    </row>
    <row r="9305" spans="1:16" x14ac:dyDescent="0.35">
      <c r="A9305" s="149"/>
      <c r="B9305" s="149"/>
      <c r="C9305" s="150"/>
      <c r="D9305" s="149"/>
      <c r="E9305" s="149"/>
      <c r="F9305" s="149"/>
      <c r="G9305" s="149"/>
      <c r="H9305" s="151"/>
      <c r="I9305" s="149"/>
      <c r="J9305" s="149"/>
      <c r="K9305" s="152"/>
      <c r="L9305" s="149"/>
      <c r="M9305" s="149"/>
      <c r="N9305" s="153"/>
      <c r="O9305" s="153"/>
      <c r="P9305" s="153"/>
    </row>
    <row r="9306" spans="1:16" x14ac:dyDescent="0.35">
      <c r="A9306" s="149"/>
      <c r="B9306" s="149"/>
      <c r="C9306" s="150"/>
      <c r="D9306" s="149"/>
      <c r="E9306" s="149"/>
      <c r="F9306" s="149"/>
      <c r="G9306" s="149"/>
      <c r="H9306" s="151"/>
      <c r="I9306" s="149"/>
      <c r="J9306" s="149"/>
      <c r="K9306" s="152"/>
      <c r="L9306" s="149"/>
      <c r="M9306" s="149"/>
      <c r="N9306" s="153"/>
      <c r="O9306" s="153"/>
      <c r="P9306" s="153"/>
    </row>
    <row r="9307" spans="1:16" x14ac:dyDescent="0.35">
      <c r="A9307" s="149"/>
      <c r="B9307" s="149"/>
      <c r="C9307" s="150"/>
      <c r="D9307" s="149"/>
      <c r="E9307" s="149"/>
      <c r="F9307" s="149"/>
      <c r="G9307" s="149"/>
      <c r="H9307" s="151"/>
      <c r="I9307" s="149"/>
      <c r="J9307" s="149"/>
      <c r="K9307" s="152"/>
      <c r="L9307" s="149"/>
      <c r="M9307" s="149"/>
      <c r="N9307" s="153"/>
      <c r="O9307" s="153"/>
      <c r="P9307" s="153"/>
    </row>
    <row r="9308" spans="1:16" x14ac:dyDescent="0.35">
      <c r="A9308" s="149"/>
      <c r="B9308" s="149"/>
      <c r="C9308" s="150"/>
      <c r="D9308" s="149"/>
      <c r="E9308" s="149"/>
      <c r="F9308" s="149"/>
      <c r="G9308" s="149"/>
      <c r="H9308" s="151"/>
      <c r="I9308" s="149"/>
      <c r="J9308" s="149"/>
      <c r="K9308" s="152"/>
      <c r="L9308" s="149"/>
      <c r="M9308" s="149"/>
      <c r="N9308" s="153"/>
      <c r="O9308" s="153"/>
      <c r="P9308" s="153"/>
    </row>
    <row r="9309" spans="1:16" x14ac:dyDescent="0.35">
      <c r="A9309" s="149"/>
      <c r="B9309" s="149"/>
      <c r="C9309" s="150"/>
      <c r="D9309" s="149"/>
      <c r="E9309" s="149"/>
      <c r="F9309" s="149"/>
      <c r="G9309" s="149"/>
      <c r="H9309" s="151"/>
      <c r="I9309" s="149"/>
      <c r="J9309" s="149"/>
      <c r="K9309" s="152"/>
      <c r="L9309" s="149"/>
      <c r="M9309" s="149"/>
      <c r="N9309" s="153"/>
      <c r="O9309" s="153"/>
      <c r="P9309" s="153"/>
    </row>
    <row r="9310" spans="1:16" x14ac:dyDescent="0.35">
      <c r="A9310" s="149"/>
      <c r="B9310" s="149"/>
      <c r="C9310" s="150"/>
      <c r="D9310" s="149"/>
      <c r="E9310" s="149"/>
      <c r="F9310" s="149"/>
      <c r="G9310" s="149"/>
      <c r="H9310" s="151"/>
      <c r="I9310" s="149"/>
      <c r="J9310" s="149"/>
      <c r="K9310" s="152"/>
      <c r="L9310" s="149"/>
      <c r="M9310" s="149"/>
      <c r="N9310" s="153"/>
      <c r="O9310" s="153"/>
      <c r="P9310" s="153"/>
    </row>
    <row r="9311" spans="1:16" x14ac:dyDescent="0.35">
      <c r="A9311" s="149"/>
      <c r="B9311" s="149"/>
      <c r="C9311" s="150"/>
      <c r="D9311" s="149"/>
      <c r="E9311" s="149"/>
      <c r="F9311" s="149"/>
      <c r="G9311" s="149"/>
      <c r="H9311" s="151"/>
      <c r="I9311" s="149"/>
      <c r="J9311" s="149"/>
      <c r="K9311" s="152"/>
      <c r="L9311" s="149"/>
      <c r="M9311" s="149"/>
      <c r="N9311" s="153"/>
      <c r="O9311" s="153"/>
      <c r="P9311" s="153"/>
    </row>
    <row r="9312" spans="1:16" x14ac:dyDescent="0.35">
      <c r="A9312" s="149"/>
      <c r="B9312" s="149"/>
      <c r="C9312" s="150"/>
      <c r="D9312" s="149"/>
      <c r="E9312" s="149"/>
      <c r="F9312" s="149"/>
      <c r="G9312" s="149"/>
      <c r="H9312" s="151"/>
      <c r="I9312" s="149"/>
      <c r="J9312" s="149"/>
      <c r="K9312" s="152"/>
      <c r="L9312" s="149"/>
      <c r="M9312" s="149"/>
      <c r="N9312" s="153"/>
      <c r="O9312" s="153"/>
      <c r="P9312" s="153"/>
    </row>
    <row r="9313" spans="1:16" x14ac:dyDescent="0.35">
      <c r="A9313" s="149"/>
      <c r="B9313" s="149"/>
      <c r="C9313" s="150"/>
      <c r="D9313" s="149"/>
      <c r="E9313" s="149"/>
      <c r="F9313" s="149"/>
      <c r="G9313" s="149"/>
      <c r="H9313" s="151"/>
      <c r="I9313" s="149"/>
      <c r="J9313" s="149"/>
      <c r="K9313" s="152"/>
      <c r="L9313" s="149"/>
      <c r="M9313" s="149"/>
      <c r="N9313" s="153"/>
      <c r="O9313" s="153"/>
      <c r="P9313" s="153"/>
    </row>
    <row r="9314" spans="1:16" x14ac:dyDescent="0.35">
      <c r="A9314" s="149"/>
      <c r="B9314" s="149"/>
      <c r="C9314" s="150"/>
      <c r="D9314" s="149"/>
      <c r="E9314" s="149"/>
      <c r="F9314" s="149"/>
      <c r="G9314" s="149"/>
      <c r="H9314" s="151"/>
      <c r="I9314" s="149"/>
      <c r="J9314" s="149"/>
      <c r="K9314" s="152"/>
      <c r="L9314" s="149"/>
      <c r="M9314" s="149"/>
      <c r="N9314" s="153"/>
      <c r="O9314" s="153"/>
      <c r="P9314" s="153"/>
    </row>
    <row r="9315" spans="1:16" x14ac:dyDescent="0.35">
      <c r="A9315" s="149"/>
      <c r="B9315" s="149"/>
      <c r="C9315" s="150"/>
      <c r="D9315" s="149"/>
      <c r="E9315" s="149"/>
      <c r="F9315" s="149"/>
      <c r="G9315" s="149"/>
      <c r="H9315" s="151"/>
      <c r="I9315" s="149"/>
      <c r="J9315" s="149"/>
      <c r="K9315" s="152"/>
      <c r="L9315" s="149"/>
      <c r="M9315" s="149"/>
      <c r="N9315" s="153"/>
      <c r="O9315" s="153"/>
      <c r="P9315" s="153"/>
    </row>
    <row r="9316" spans="1:16" x14ac:dyDescent="0.35">
      <c r="A9316" s="149"/>
      <c r="B9316" s="149"/>
      <c r="C9316" s="150"/>
      <c r="D9316" s="149"/>
      <c r="E9316" s="149"/>
      <c r="F9316" s="149"/>
      <c r="G9316" s="149"/>
      <c r="H9316" s="151"/>
      <c r="I9316" s="149"/>
      <c r="J9316" s="149"/>
      <c r="K9316" s="152"/>
      <c r="L9316" s="149"/>
      <c r="M9316" s="149"/>
      <c r="N9316" s="153"/>
      <c r="O9316" s="153"/>
      <c r="P9316" s="153"/>
    </row>
    <row r="9317" spans="1:16" x14ac:dyDescent="0.35">
      <c r="A9317" s="149"/>
      <c r="B9317" s="149"/>
      <c r="C9317" s="150"/>
      <c r="D9317" s="149"/>
      <c r="E9317" s="149"/>
      <c r="F9317" s="149"/>
      <c r="G9317" s="149"/>
      <c r="H9317" s="151"/>
      <c r="I9317" s="149"/>
      <c r="J9317" s="149"/>
      <c r="K9317" s="152"/>
      <c r="L9317" s="149"/>
      <c r="M9317" s="149"/>
      <c r="N9317" s="153"/>
      <c r="O9317" s="153"/>
      <c r="P9317" s="153"/>
    </row>
    <row r="9318" spans="1:16" x14ac:dyDescent="0.35">
      <c r="A9318" s="149"/>
      <c r="B9318" s="149"/>
      <c r="C9318" s="150"/>
      <c r="D9318" s="149"/>
      <c r="E9318" s="149"/>
      <c r="F9318" s="149"/>
      <c r="G9318" s="149"/>
      <c r="H9318" s="151"/>
      <c r="I9318" s="149"/>
      <c r="J9318" s="149"/>
      <c r="K9318" s="152"/>
      <c r="L9318" s="149"/>
      <c r="M9318" s="149"/>
      <c r="N9318" s="153"/>
      <c r="O9318" s="153"/>
      <c r="P9318" s="153"/>
    </row>
    <row r="9319" spans="1:16" x14ac:dyDescent="0.35">
      <c r="A9319" s="149"/>
      <c r="B9319" s="149"/>
      <c r="C9319" s="150"/>
      <c r="D9319" s="149"/>
      <c r="E9319" s="149"/>
      <c r="F9319" s="149"/>
      <c r="G9319" s="149"/>
      <c r="H9319" s="151"/>
      <c r="I9319" s="149"/>
      <c r="J9319" s="149"/>
      <c r="K9319" s="152"/>
      <c r="L9319" s="149"/>
      <c r="M9319" s="149"/>
      <c r="N9319" s="153"/>
      <c r="O9319" s="153"/>
      <c r="P9319" s="153"/>
    </row>
    <row r="9320" spans="1:16" x14ac:dyDescent="0.35">
      <c r="A9320" s="149"/>
      <c r="B9320" s="149"/>
      <c r="C9320" s="150"/>
      <c r="D9320" s="149"/>
      <c r="E9320" s="149"/>
      <c r="F9320" s="149"/>
      <c r="G9320" s="149"/>
      <c r="H9320" s="151"/>
      <c r="I9320" s="149"/>
      <c r="J9320" s="149"/>
      <c r="K9320" s="152"/>
      <c r="L9320" s="149"/>
      <c r="M9320" s="149"/>
      <c r="N9320" s="153"/>
      <c r="O9320" s="153"/>
      <c r="P9320" s="153"/>
    </row>
    <row r="9321" spans="1:16" x14ac:dyDescent="0.35">
      <c r="A9321" s="149"/>
      <c r="B9321" s="149"/>
      <c r="C9321" s="150"/>
      <c r="D9321" s="149"/>
      <c r="E9321" s="149"/>
      <c r="F9321" s="149"/>
      <c r="G9321" s="149"/>
      <c r="H9321" s="151"/>
      <c r="I9321" s="149"/>
      <c r="J9321" s="149"/>
      <c r="K9321" s="152"/>
      <c r="L9321" s="149"/>
      <c r="M9321" s="149"/>
      <c r="N9321" s="153"/>
      <c r="O9321" s="153"/>
      <c r="P9321" s="153"/>
    </row>
    <row r="9322" spans="1:16" x14ac:dyDescent="0.35">
      <c r="A9322" s="149"/>
      <c r="B9322" s="149"/>
      <c r="C9322" s="150"/>
      <c r="D9322" s="149"/>
      <c r="E9322" s="149"/>
      <c r="F9322" s="149"/>
      <c r="G9322" s="149"/>
      <c r="H9322" s="151"/>
      <c r="I9322" s="149"/>
      <c r="J9322" s="149"/>
      <c r="K9322" s="152"/>
      <c r="L9322" s="149"/>
      <c r="M9322" s="149"/>
      <c r="N9322" s="153"/>
      <c r="O9322" s="153"/>
      <c r="P9322" s="153"/>
    </row>
    <row r="9323" spans="1:16" x14ac:dyDescent="0.35">
      <c r="A9323" s="149"/>
      <c r="B9323" s="149"/>
      <c r="C9323" s="150"/>
      <c r="D9323" s="149"/>
      <c r="E9323" s="149"/>
      <c r="F9323" s="149"/>
      <c r="G9323" s="149"/>
      <c r="H9323" s="151"/>
      <c r="I9323" s="149"/>
      <c r="J9323" s="149"/>
      <c r="K9323" s="152"/>
      <c r="L9323" s="149"/>
      <c r="M9323" s="149"/>
      <c r="N9323" s="153"/>
      <c r="O9323" s="153"/>
      <c r="P9323" s="153"/>
    </row>
    <row r="9324" spans="1:16" x14ac:dyDescent="0.35">
      <c r="A9324" s="149"/>
      <c r="B9324" s="149"/>
      <c r="C9324" s="150"/>
      <c r="D9324" s="149"/>
      <c r="E9324" s="149"/>
      <c r="F9324" s="149"/>
      <c r="G9324" s="149"/>
      <c r="H9324" s="151"/>
      <c r="I9324" s="149"/>
      <c r="J9324" s="149"/>
      <c r="K9324" s="152"/>
      <c r="L9324" s="149"/>
      <c r="M9324" s="149"/>
      <c r="N9324" s="153"/>
      <c r="O9324" s="153"/>
      <c r="P9324" s="153"/>
    </row>
    <row r="9325" spans="1:16" x14ac:dyDescent="0.35">
      <c r="A9325" s="149"/>
      <c r="B9325" s="149"/>
      <c r="C9325" s="150"/>
      <c r="D9325" s="149"/>
      <c r="E9325" s="149"/>
      <c r="F9325" s="149"/>
      <c r="G9325" s="149"/>
      <c r="H9325" s="151"/>
      <c r="I9325" s="149"/>
      <c r="J9325" s="149"/>
      <c r="K9325" s="152"/>
      <c r="L9325" s="149"/>
      <c r="M9325" s="149"/>
      <c r="N9325" s="153"/>
      <c r="O9325" s="153"/>
      <c r="P9325" s="153"/>
    </row>
    <row r="9326" spans="1:16" x14ac:dyDescent="0.35">
      <c r="A9326" s="149"/>
      <c r="B9326" s="149"/>
      <c r="C9326" s="150"/>
      <c r="D9326" s="149"/>
      <c r="E9326" s="149"/>
      <c r="F9326" s="149"/>
      <c r="G9326" s="149"/>
      <c r="H9326" s="151"/>
      <c r="I9326" s="149"/>
      <c r="J9326" s="149"/>
      <c r="K9326" s="152"/>
      <c r="L9326" s="149"/>
      <c r="M9326" s="149"/>
      <c r="N9326" s="153"/>
      <c r="O9326" s="153"/>
      <c r="P9326" s="153"/>
    </row>
    <row r="9327" spans="1:16" x14ac:dyDescent="0.35">
      <c r="A9327" s="149"/>
      <c r="B9327" s="149"/>
      <c r="C9327" s="150"/>
      <c r="D9327" s="149"/>
      <c r="E9327" s="149"/>
      <c r="F9327" s="149"/>
      <c r="G9327" s="149"/>
      <c r="H9327" s="151"/>
      <c r="I9327" s="149"/>
      <c r="J9327" s="149"/>
      <c r="K9327" s="152"/>
      <c r="L9327" s="149"/>
      <c r="M9327" s="149"/>
      <c r="N9327" s="153"/>
      <c r="O9327" s="153"/>
      <c r="P9327" s="153"/>
    </row>
    <row r="9328" spans="1:16" x14ac:dyDescent="0.35">
      <c r="A9328" s="149"/>
      <c r="B9328" s="149"/>
      <c r="C9328" s="150"/>
      <c r="D9328" s="149"/>
      <c r="E9328" s="149"/>
      <c r="F9328" s="149"/>
      <c r="G9328" s="149"/>
      <c r="H9328" s="151"/>
      <c r="I9328" s="149"/>
      <c r="J9328" s="149"/>
      <c r="K9328" s="152"/>
      <c r="L9328" s="149"/>
      <c r="M9328" s="149"/>
      <c r="N9328" s="153"/>
      <c r="O9328" s="153"/>
      <c r="P9328" s="153"/>
    </row>
    <row r="9329" spans="1:16" x14ac:dyDescent="0.35">
      <c r="A9329" s="149"/>
      <c r="B9329" s="149"/>
      <c r="C9329" s="150"/>
      <c r="D9329" s="149"/>
      <c r="E9329" s="149"/>
      <c r="F9329" s="149"/>
      <c r="G9329" s="149"/>
      <c r="H9329" s="151"/>
      <c r="I9329" s="149"/>
      <c r="J9329" s="149"/>
      <c r="K9329" s="152"/>
      <c r="L9329" s="149"/>
      <c r="M9329" s="149"/>
      <c r="N9329" s="153"/>
      <c r="O9329" s="153"/>
      <c r="P9329" s="153"/>
    </row>
    <row r="9330" spans="1:16" x14ac:dyDescent="0.35">
      <c r="A9330" s="149"/>
      <c r="B9330" s="149"/>
      <c r="C9330" s="150"/>
      <c r="D9330" s="149"/>
      <c r="E9330" s="149"/>
      <c r="F9330" s="149"/>
      <c r="G9330" s="149"/>
      <c r="H9330" s="151"/>
      <c r="I9330" s="149"/>
      <c r="J9330" s="149"/>
      <c r="K9330" s="152"/>
      <c r="L9330" s="149"/>
      <c r="M9330" s="149"/>
      <c r="N9330" s="153"/>
      <c r="O9330" s="153"/>
      <c r="P9330" s="153"/>
    </row>
    <row r="9331" spans="1:16" x14ac:dyDescent="0.35">
      <c r="A9331" s="149"/>
      <c r="B9331" s="149"/>
      <c r="C9331" s="150"/>
      <c r="D9331" s="149"/>
      <c r="E9331" s="149"/>
      <c r="F9331" s="149"/>
      <c r="G9331" s="149"/>
      <c r="H9331" s="151"/>
      <c r="I9331" s="149"/>
      <c r="J9331" s="149"/>
      <c r="K9331" s="152"/>
      <c r="L9331" s="149"/>
      <c r="M9331" s="149"/>
      <c r="N9331" s="153"/>
      <c r="O9331" s="153"/>
      <c r="P9331" s="153"/>
    </row>
    <row r="9332" spans="1:16" x14ac:dyDescent="0.35">
      <c r="A9332" s="149"/>
      <c r="B9332" s="149"/>
      <c r="C9332" s="150"/>
      <c r="D9332" s="149"/>
      <c r="E9332" s="149"/>
      <c r="F9332" s="149"/>
      <c r="G9332" s="149"/>
      <c r="H9332" s="151"/>
      <c r="I9332" s="149"/>
      <c r="J9332" s="149"/>
      <c r="K9332" s="152"/>
      <c r="L9332" s="149"/>
      <c r="M9332" s="149"/>
      <c r="N9332" s="153"/>
      <c r="O9332" s="153"/>
      <c r="P9332" s="153"/>
    </row>
    <row r="9333" spans="1:16" x14ac:dyDescent="0.35">
      <c r="A9333" s="149"/>
      <c r="B9333" s="149"/>
      <c r="C9333" s="150"/>
      <c r="D9333" s="149"/>
      <c r="E9333" s="149"/>
      <c r="F9333" s="149"/>
      <c r="G9333" s="149"/>
      <c r="H9333" s="151"/>
      <c r="I9333" s="149"/>
      <c r="J9333" s="149"/>
      <c r="K9333" s="152"/>
      <c r="L9333" s="149"/>
      <c r="M9333" s="149"/>
      <c r="N9333" s="153"/>
      <c r="O9333" s="153"/>
      <c r="P9333" s="153"/>
    </row>
    <row r="9334" spans="1:16" x14ac:dyDescent="0.35">
      <c r="A9334" s="149"/>
      <c r="B9334" s="149"/>
      <c r="C9334" s="150"/>
      <c r="D9334" s="149"/>
      <c r="E9334" s="149"/>
      <c r="F9334" s="149"/>
      <c r="G9334" s="149"/>
      <c r="H9334" s="151"/>
      <c r="I9334" s="149"/>
      <c r="J9334" s="149"/>
      <c r="K9334" s="152"/>
      <c r="L9334" s="149"/>
      <c r="M9334" s="149"/>
      <c r="N9334" s="153"/>
      <c r="O9334" s="153"/>
      <c r="P9334" s="153"/>
    </row>
    <row r="9335" spans="1:16" x14ac:dyDescent="0.35">
      <c r="A9335" s="149"/>
      <c r="B9335" s="149"/>
      <c r="C9335" s="150"/>
      <c r="D9335" s="149"/>
      <c r="E9335" s="149"/>
      <c r="F9335" s="149"/>
      <c r="G9335" s="149"/>
      <c r="H9335" s="151"/>
      <c r="I9335" s="149"/>
      <c r="J9335" s="149"/>
      <c r="K9335" s="152"/>
      <c r="L9335" s="149"/>
      <c r="M9335" s="149"/>
      <c r="N9335" s="153"/>
      <c r="O9335" s="153"/>
      <c r="P9335" s="153"/>
    </row>
    <row r="9336" spans="1:16" x14ac:dyDescent="0.35">
      <c r="A9336" s="149"/>
      <c r="B9336" s="149"/>
      <c r="C9336" s="150"/>
      <c r="D9336" s="149"/>
      <c r="E9336" s="149"/>
      <c r="F9336" s="149"/>
      <c r="G9336" s="149"/>
      <c r="H9336" s="151"/>
      <c r="I9336" s="149"/>
      <c r="J9336" s="149"/>
      <c r="K9336" s="152"/>
      <c r="L9336" s="149"/>
      <c r="M9336" s="149"/>
      <c r="N9336" s="153"/>
      <c r="O9336" s="153"/>
      <c r="P9336" s="153"/>
    </row>
    <row r="9337" spans="1:16" x14ac:dyDescent="0.35">
      <c r="A9337" s="149"/>
      <c r="B9337" s="149"/>
      <c r="C9337" s="150"/>
      <c r="D9337" s="149"/>
      <c r="E9337" s="149"/>
      <c r="F9337" s="149"/>
      <c r="G9337" s="149"/>
      <c r="H9337" s="151"/>
      <c r="I9337" s="149"/>
      <c r="J9337" s="149"/>
      <c r="K9337" s="152"/>
      <c r="L9337" s="149"/>
      <c r="M9337" s="149"/>
      <c r="N9337" s="153"/>
      <c r="O9337" s="153"/>
      <c r="P9337" s="153"/>
    </row>
    <row r="9338" spans="1:16" x14ac:dyDescent="0.35">
      <c r="A9338" s="149"/>
      <c r="B9338" s="149"/>
      <c r="C9338" s="150"/>
      <c r="D9338" s="149"/>
      <c r="E9338" s="149"/>
      <c r="F9338" s="149"/>
      <c r="G9338" s="149"/>
      <c r="H9338" s="151"/>
      <c r="I9338" s="149"/>
      <c r="J9338" s="149"/>
      <c r="K9338" s="152"/>
      <c r="L9338" s="149"/>
      <c r="M9338" s="149"/>
      <c r="N9338" s="153"/>
      <c r="O9338" s="153"/>
      <c r="P9338" s="153"/>
    </row>
    <row r="9339" spans="1:16" x14ac:dyDescent="0.35">
      <c r="A9339" s="149"/>
      <c r="B9339" s="149"/>
      <c r="C9339" s="150"/>
      <c r="D9339" s="149"/>
      <c r="E9339" s="149"/>
      <c r="F9339" s="149"/>
      <c r="G9339" s="149"/>
      <c r="H9339" s="151"/>
      <c r="I9339" s="149"/>
      <c r="J9339" s="149"/>
      <c r="K9339" s="152"/>
      <c r="L9339" s="149"/>
      <c r="M9339" s="149"/>
      <c r="N9339" s="153"/>
      <c r="O9339" s="153"/>
      <c r="P9339" s="153"/>
    </row>
    <row r="9340" spans="1:16" x14ac:dyDescent="0.35">
      <c r="A9340" s="149"/>
      <c r="B9340" s="149"/>
      <c r="C9340" s="150"/>
      <c r="D9340" s="149"/>
      <c r="E9340" s="149"/>
      <c r="F9340" s="149"/>
      <c r="G9340" s="149"/>
      <c r="H9340" s="151"/>
      <c r="I9340" s="149"/>
      <c r="J9340" s="149"/>
      <c r="K9340" s="152"/>
      <c r="L9340" s="149"/>
      <c r="M9340" s="149"/>
      <c r="N9340" s="153"/>
      <c r="O9340" s="153"/>
      <c r="P9340" s="153"/>
    </row>
    <row r="9341" spans="1:16" x14ac:dyDescent="0.35">
      <c r="A9341" s="149"/>
      <c r="B9341" s="149"/>
      <c r="C9341" s="150"/>
      <c r="D9341" s="149"/>
      <c r="E9341" s="149"/>
      <c r="F9341" s="149"/>
      <c r="G9341" s="149"/>
      <c r="H9341" s="151"/>
      <c r="I9341" s="149"/>
      <c r="J9341" s="149"/>
      <c r="K9341" s="152"/>
      <c r="L9341" s="149"/>
      <c r="M9341" s="149"/>
      <c r="N9341" s="153"/>
      <c r="O9341" s="153"/>
      <c r="P9341" s="153"/>
    </row>
    <row r="9342" spans="1:16" x14ac:dyDescent="0.35">
      <c r="A9342" s="149"/>
      <c r="B9342" s="149"/>
      <c r="C9342" s="150"/>
      <c r="D9342" s="149"/>
      <c r="E9342" s="149"/>
      <c r="F9342" s="149"/>
      <c r="G9342" s="149"/>
      <c r="H9342" s="151"/>
      <c r="I9342" s="149"/>
      <c r="J9342" s="149"/>
      <c r="K9342" s="152"/>
      <c r="L9342" s="149"/>
      <c r="M9342" s="149"/>
      <c r="N9342" s="153"/>
      <c r="O9342" s="153"/>
      <c r="P9342" s="153"/>
    </row>
    <row r="9343" spans="1:16" x14ac:dyDescent="0.35">
      <c r="A9343" s="149"/>
      <c r="B9343" s="149"/>
      <c r="C9343" s="150"/>
      <c r="D9343" s="149"/>
      <c r="E9343" s="149"/>
      <c r="F9343" s="149"/>
      <c r="G9343" s="149"/>
      <c r="H9343" s="151"/>
      <c r="I9343" s="149"/>
      <c r="J9343" s="149"/>
      <c r="K9343" s="152"/>
      <c r="L9343" s="149"/>
      <c r="M9343" s="149"/>
      <c r="N9343" s="153"/>
      <c r="O9343" s="153"/>
      <c r="P9343" s="153"/>
    </row>
    <row r="9344" spans="1:16" x14ac:dyDescent="0.35">
      <c r="A9344" s="149"/>
      <c r="B9344" s="149"/>
      <c r="C9344" s="150"/>
      <c r="D9344" s="149"/>
      <c r="E9344" s="149"/>
      <c r="F9344" s="149"/>
      <c r="G9344" s="149"/>
      <c r="H9344" s="151"/>
      <c r="I9344" s="149"/>
      <c r="J9344" s="149"/>
      <c r="K9344" s="152"/>
      <c r="L9344" s="149"/>
      <c r="M9344" s="149"/>
      <c r="N9344" s="153"/>
      <c r="O9344" s="153"/>
      <c r="P9344" s="153"/>
    </row>
    <row r="9345" spans="1:16" x14ac:dyDescent="0.35">
      <c r="A9345" s="149"/>
      <c r="B9345" s="149"/>
      <c r="C9345" s="150"/>
      <c r="D9345" s="149"/>
      <c r="E9345" s="149"/>
      <c r="F9345" s="149"/>
      <c r="G9345" s="149"/>
      <c r="H9345" s="151"/>
      <c r="I9345" s="149"/>
      <c r="J9345" s="149"/>
      <c r="K9345" s="152"/>
      <c r="L9345" s="149"/>
      <c r="M9345" s="149"/>
      <c r="N9345" s="153"/>
      <c r="O9345" s="153"/>
      <c r="P9345" s="153"/>
    </row>
    <row r="9346" spans="1:16" x14ac:dyDescent="0.35">
      <c r="A9346" s="149"/>
      <c r="B9346" s="149"/>
      <c r="C9346" s="150"/>
      <c r="D9346" s="149"/>
      <c r="E9346" s="149"/>
      <c r="F9346" s="149"/>
      <c r="G9346" s="149"/>
      <c r="H9346" s="151"/>
      <c r="I9346" s="149"/>
      <c r="J9346" s="149"/>
      <c r="K9346" s="152"/>
      <c r="L9346" s="149"/>
      <c r="M9346" s="149"/>
      <c r="N9346" s="153"/>
      <c r="O9346" s="153"/>
      <c r="P9346" s="153"/>
    </row>
    <row r="9347" spans="1:16" x14ac:dyDescent="0.35">
      <c r="A9347" s="149"/>
      <c r="B9347" s="149"/>
      <c r="C9347" s="150"/>
      <c r="D9347" s="149"/>
      <c r="E9347" s="149"/>
      <c r="F9347" s="149"/>
      <c r="G9347" s="149"/>
      <c r="H9347" s="151"/>
      <c r="I9347" s="149"/>
      <c r="J9347" s="149"/>
      <c r="K9347" s="152"/>
      <c r="L9347" s="149"/>
      <c r="M9347" s="149"/>
      <c r="N9347" s="153"/>
      <c r="O9347" s="153"/>
      <c r="P9347" s="153"/>
    </row>
    <row r="9348" spans="1:16" x14ac:dyDescent="0.35">
      <c r="A9348" s="149"/>
      <c r="B9348" s="149"/>
      <c r="C9348" s="150"/>
      <c r="D9348" s="149"/>
      <c r="E9348" s="149"/>
      <c r="F9348" s="149"/>
      <c r="G9348" s="149"/>
      <c r="H9348" s="151"/>
      <c r="I9348" s="149"/>
      <c r="J9348" s="149"/>
      <c r="K9348" s="152"/>
      <c r="L9348" s="149"/>
      <c r="M9348" s="149"/>
      <c r="N9348" s="153"/>
      <c r="O9348" s="153"/>
      <c r="P9348" s="153"/>
    </row>
    <row r="9349" spans="1:16" x14ac:dyDescent="0.35">
      <c r="A9349" s="149"/>
      <c r="B9349" s="149"/>
      <c r="C9349" s="150"/>
      <c r="D9349" s="149"/>
      <c r="E9349" s="149"/>
      <c r="F9349" s="149"/>
      <c r="G9349" s="149"/>
      <c r="H9349" s="151"/>
      <c r="I9349" s="149"/>
      <c r="J9349" s="149"/>
      <c r="K9349" s="152"/>
      <c r="L9349" s="149"/>
      <c r="M9349" s="149"/>
      <c r="N9349" s="153"/>
      <c r="O9349" s="153"/>
      <c r="P9349" s="153"/>
    </row>
    <row r="9350" spans="1:16" x14ac:dyDescent="0.35">
      <c r="A9350" s="149"/>
      <c r="B9350" s="149"/>
      <c r="C9350" s="150"/>
      <c r="D9350" s="149"/>
      <c r="E9350" s="149"/>
      <c r="F9350" s="149"/>
      <c r="G9350" s="149"/>
      <c r="H9350" s="151"/>
      <c r="I9350" s="149"/>
      <c r="J9350" s="149"/>
      <c r="K9350" s="152"/>
      <c r="L9350" s="149"/>
      <c r="M9350" s="149"/>
      <c r="N9350" s="153"/>
      <c r="O9350" s="153"/>
      <c r="P9350" s="153"/>
    </row>
    <row r="9351" spans="1:16" x14ac:dyDescent="0.35">
      <c r="A9351" s="149"/>
      <c r="B9351" s="149"/>
      <c r="C9351" s="150"/>
      <c r="D9351" s="149"/>
      <c r="E9351" s="149"/>
      <c r="F9351" s="149"/>
      <c r="G9351" s="149"/>
      <c r="H9351" s="151"/>
      <c r="I9351" s="149"/>
      <c r="J9351" s="149"/>
      <c r="K9351" s="152"/>
      <c r="L9351" s="149"/>
      <c r="M9351" s="149"/>
      <c r="N9351" s="153"/>
      <c r="O9351" s="153"/>
      <c r="P9351" s="153"/>
    </row>
    <row r="9352" spans="1:16" x14ac:dyDescent="0.35">
      <c r="A9352" s="149"/>
      <c r="B9352" s="149"/>
      <c r="C9352" s="150"/>
      <c r="D9352" s="149"/>
      <c r="E9352" s="149"/>
      <c r="F9352" s="149"/>
      <c r="G9352" s="149"/>
      <c r="H9352" s="151"/>
      <c r="I9352" s="149"/>
      <c r="J9352" s="149"/>
      <c r="K9352" s="152"/>
      <c r="L9352" s="149"/>
      <c r="M9352" s="149"/>
      <c r="N9352" s="153"/>
      <c r="O9352" s="153"/>
      <c r="P9352" s="153"/>
    </row>
    <row r="9353" spans="1:16" x14ac:dyDescent="0.35">
      <c r="A9353" s="149"/>
      <c r="B9353" s="149"/>
      <c r="C9353" s="150"/>
      <c r="D9353" s="149"/>
      <c r="E9353" s="149"/>
      <c r="F9353" s="149"/>
      <c r="G9353" s="149"/>
      <c r="H9353" s="151"/>
      <c r="I9353" s="149"/>
      <c r="J9353" s="149"/>
      <c r="K9353" s="152"/>
      <c r="L9353" s="149"/>
      <c r="M9353" s="149"/>
      <c r="N9353" s="153"/>
      <c r="O9353" s="153"/>
      <c r="P9353" s="153"/>
    </row>
    <row r="9354" spans="1:16" x14ac:dyDescent="0.35">
      <c r="A9354" s="149"/>
      <c r="B9354" s="149"/>
      <c r="C9354" s="150"/>
      <c r="D9354" s="149"/>
      <c r="E9354" s="149"/>
      <c r="F9354" s="149"/>
      <c r="G9354" s="149"/>
      <c r="H9354" s="151"/>
      <c r="I9354" s="149"/>
      <c r="J9354" s="149"/>
      <c r="K9354" s="152"/>
      <c r="L9354" s="149"/>
      <c r="M9354" s="149"/>
      <c r="N9354" s="153"/>
      <c r="O9354" s="153"/>
      <c r="P9354" s="153"/>
    </row>
    <row r="9355" spans="1:16" x14ac:dyDescent="0.35">
      <c r="A9355" s="149"/>
      <c r="B9355" s="149"/>
      <c r="C9355" s="150"/>
      <c r="D9355" s="149"/>
      <c r="E9355" s="149"/>
      <c r="F9355" s="149"/>
      <c r="G9355" s="149"/>
      <c r="H9355" s="151"/>
      <c r="I9355" s="149"/>
      <c r="J9355" s="149"/>
      <c r="K9355" s="152"/>
      <c r="L9355" s="149"/>
      <c r="M9355" s="149"/>
      <c r="N9355" s="153"/>
      <c r="O9355" s="153"/>
      <c r="P9355" s="153"/>
    </row>
    <row r="9356" spans="1:16" x14ac:dyDescent="0.35">
      <c r="A9356" s="149"/>
      <c r="B9356" s="149"/>
      <c r="C9356" s="150"/>
      <c r="D9356" s="149"/>
      <c r="E9356" s="149"/>
      <c r="F9356" s="149"/>
      <c r="G9356" s="149"/>
      <c r="H9356" s="151"/>
      <c r="I9356" s="149"/>
      <c r="J9356" s="149"/>
      <c r="K9356" s="152"/>
      <c r="L9356" s="149"/>
      <c r="M9356" s="149"/>
      <c r="N9356" s="153"/>
      <c r="O9356" s="153"/>
      <c r="P9356" s="153"/>
    </row>
    <row r="9357" spans="1:16" x14ac:dyDescent="0.35">
      <c r="A9357" s="149"/>
      <c r="B9357" s="149"/>
      <c r="C9357" s="150"/>
      <c r="D9357" s="149"/>
      <c r="E9357" s="149"/>
      <c r="F9357" s="149"/>
      <c r="G9357" s="149"/>
      <c r="H9357" s="151"/>
      <c r="I9357" s="149"/>
      <c r="J9357" s="149"/>
      <c r="K9357" s="152"/>
      <c r="L9357" s="149"/>
      <c r="M9357" s="149"/>
      <c r="N9357" s="153"/>
      <c r="O9357" s="153"/>
      <c r="P9357" s="153"/>
    </row>
    <row r="9358" spans="1:16" x14ac:dyDescent="0.35">
      <c r="A9358" s="149"/>
      <c r="B9358" s="149"/>
      <c r="C9358" s="150"/>
      <c r="D9358" s="149"/>
      <c r="E9358" s="149"/>
      <c r="F9358" s="149"/>
      <c r="G9358" s="149"/>
      <c r="H9358" s="151"/>
      <c r="I9358" s="149"/>
      <c r="J9358" s="149"/>
      <c r="K9358" s="152"/>
      <c r="L9358" s="149"/>
      <c r="M9358" s="149"/>
      <c r="N9358" s="153"/>
      <c r="O9358" s="153"/>
      <c r="P9358" s="153"/>
    </row>
    <row r="9359" spans="1:16" x14ac:dyDescent="0.35">
      <c r="A9359" s="149"/>
      <c r="B9359" s="149"/>
      <c r="C9359" s="150"/>
      <c r="D9359" s="149"/>
      <c r="E9359" s="149"/>
      <c r="F9359" s="149"/>
      <c r="G9359" s="149"/>
      <c r="H9359" s="151"/>
      <c r="I9359" s="149"/>
      <c r="J9359" s="149"/>
      <c r="K9359" s="152"/>
      <c r="L9359" s="149"/>
      <c r="M9359" s="149"/>
      <c r="N9359" s="153"/>
      <c r="O9359" s="153"/>
      <c r="P9359" s="153"/>
    </row>
    <row r="9360" spans="1:16" x14ac:dyDescent="0.35">
      <c r="A9360" s="149"/>
      <c r="B9360" s="149"/>
      <c r="C9360" s="150"/>
      <c r="D9360" s="149"/>
      <c r="E9360" s="149"/>
      <c r="F9360" s="149"/>
      <c r="G9360" s="149"/>
      <c r="H9360" s="151"/>
      <c r="I9360" s="149"/>
      <c r="J9360" s="149"/>
      <c r="K9360" s="152"/>
      <c r="L9360" s="149"/>
      <c r="M9360" s="149"/>
      <c r="N9360" s="153"/>
      <c r="O9360" s="153"/>
      <c r="P9360" s="153"/>
    </row>
    <row r="9361" spans="1:16" x14ac:dyDescent="0.35">
      <c r="A9361" s="149"/>
      <c r="B9361" s="149"/>
      <c r="C9361" s="150"/>
      <c r="D9361" s="149"/>
      <c r="E9361" s="149"/>
      <c r="F9361" s="149"/>
      <c r="G9361" s="149"/>
      <c r="H9361" s="151"/>
      <c r="I9361" s="149"/>
      <c r="J9361" s="149"/>
      <c r="K9361" s="152"/>
      <c r="L9361" s="149"/>
      <c r="M9361" s="149"/>
      <c r="N9361" s="153"/>
      <c r="O9361" s="153"/>
      <c r="P9361" s="153"/>
    </row>
    <row r="9362" spans="1:16" x14ac:dyDescent="0.35">
      <c r="A9362" s="149"/>
      <c r="B9362" s="149"/>
      <c r="C9362" s="150"/>
      <c r="D9362" s="149"/>
      <c r="E9362" s="149"/>
      <c r="F9362" s="149"/>
      <c r="G9362" s="149"/>
      <c r="H9362" s="151"/>
      <c r="I9362" s="149"/>
      <c r="J9362" s="149"/>
      <c r="K9362" s="152"/>
      <c r="L9362" s="149"/>
      <c r="M9362" s="149"/>
      <c r="N9362" s="153"/>
      <c r="O9362" s="153"/>
      <c r="P9362" s="153"/>
    </row>
    <row r="9363" spans="1:16" x14ac:dyDescent="0.35">
      <c r="A9363" s="149"/>
      <c r="B9363" s="149"/>
      <c r="C9363" s="150"/>
      <c r="D9363" s="149"/>
      <c r="E9363" s="149"/>
      <c r="F9363" s="149"/>
      <c r="G9363" s="149"/>
      <c r="H9363" s="151"/>
      <c r="I9363" s="149"/>
      <c r="J9363" s="149"/>
      <c r="K9363" s="152"/>
      <c r="L9363" s="149"/>
      <c r="M9363" s="149"/>
      <c r="N9363" s="153"/>
      <c r="O9363" s="153"/>
      <c r="P9363" s="153"/>
    </row>
    <row r="9364" spans="1:16" x14ac:dyDescent="0.35">
      <c r="A9364" s="149"/>
      <c r="B9364" s="149"/>
      <c r="C9364" s="150"/>
      <c r="D9364" s="149"/>
      <c r="E9364" s="149"/>
      <c r="F9364" s="149"/>
      <c r="G9364" s="149"/>
      <c r="H9364" s="151"/>
      <c r="I9364" s="149"/>
      <c r="J9364" s="149"/>
      <c r="K9364" s="152"/>
      <c r="L9364" s="149"/>
      <c r="M9364" s="149"/>
      <c r="N9364" s="153"/>
      <c r="O9364" s="153"/>
      <c r="P9364" s="153"/>
    </row>
    <row r="9365" spans="1:16" x14ac:dyDescent="0.35">
      <c r="A9365" s="149"/>
      <c r="B9365" s="149"/>
      <c r="C9365" s="150"/>
      <c r="D9365" s="149"/>
      <c r="E9365" s="149"/>
      <c r="F9365" s="149"/>
      <c r="G9365" s="149"/>
      <c r="H9365" s="151"/>
      <c r="I9365" s="149"/>
      <c r="J9365" s="149"/>
      <c r="K9365" s="152"/>
      <c r="L9365" s="149"/>
      <c r="M9365" s="149"/>
      <c r="N9365" s="153"/>
      <c r="O9365" s="153"/>
      <c r="P9365" s="153"/>
    </row>
    <row r="9366" spans="1:16" x14ac:dyDescent="0.35">
      <c r="A9366" s="149"/>
      <c r="B9366" s="149"/>
      <c r="C9366" s="150"/>
      <c r="D9366" s="149"/>
      <c r="E9366" s="149"/>
      <c r="F9366" s="149"/>
      <c r="G9366" s="149"/>
      <c r="H9366" s="151"/>
      <c r="I9366" s="149"/>
      <c r="J9366" s="149"/>
      <c r="K9366" s="152"/>
      <c r="L9366" s="149"/>
      <c r="M9366" s="149"/>
      <c r="N9366" s="153"/>
      <c r="O9366" s="153"/>
      <c r="P9366" s="153"/>
    </row>
    <row r="9367" spans="1:16" x14ac:dyDescent="0.35">
      <c r="A9367" s="149"/>
      <c r="B9367" s="149"/>
      <c r="C9367" s="150"/>
      <c r="D9367" s="149"/>
      <c r="E9367" s="149"/>
      <c r="F9367" s="149"/>
      <c r="G9367" s="149"/>
      <c r="H9367" s="151"/>
      <c r="I9367" s="149"/>
      <c r="J9367" s="149"/>
      <c r="K9367" s="152"/>
      <c r="L9367" s="149"/>
      <c r="M9367" s="149"/>
      <c r="N9367" s="153"/>
      <c r="O9367" s="153"/>
      <c r="P9367" s="153"/>
    </row>
    <row r="9368" spans="1:16" x14ac:dyDescent="0.35">
      <c r="A9368" s="149"/>
      <c r="B9368" s="149"/>
      <c r="C9368" s="150"/>
      <c r="D9368" s="149"/>
      <c r="E9368" s="149"/>
      <c r="F9368" s="149"/>
      <c r="G9368" s="149"/>
      <c r="H9368" s="151"/>
      <c r="I9368" s="149"/>
      <c r="J9368" s="149"/>
      <c r="K9368" s="152"/>
      <c r="L9368" s="149"/>
      <c r="M9368" s="149"/>
      <c r="N9368" s="153"/>
      <c r="O9368" s="153"/>
      <c r="P9368" s="153"/>
    </row>
    <row r="9369" spans="1:16" x14ac:dyDescent="0.35">
      <c r="A9369" s="149"/>
      <c r="B9369" s="149"/>
      <c r="C9369" s="150"/>
      <c r="D9369" s="149"/>
      <c r="E9369" s="149"/>
      <c r="F9369" s="149"/>
      <c r="G9369" s="149"/>
      <c r="H9369" s="151"/>
      <c r="I9369" s="149"/>
      <c r="J9369" s="149"/>
      <c r="K9369" s="152"/>
      <c r="L9369" s="149"/>
      <c r="M9369" s="149"/>
      <c r="N9369" s="153"/>
      <c r="O9369" s="153"/>
      <c r="P9369" s="153"/>
    </row>
    <row r="9370" spans="1:16" x14ac:dyDescent="0.35">
      <c r="A9370" s="149"/>
      <c r="B9370" s="149"/>
      <c r="C9370" s="150"/>
      <c r="D9370" s="149"/>
      <c r="E9370" s="149"/>
      <c r="F9370" s="149"/>
      <c r="G9370" s="149"/>
      <c r="H9370" s="151"/>
      <c r="I9370" s="149"/>
      <c r="J9370" s="149"/>
      <c r="K9370" s="152"/>
      <c r="L9370" s="149"/>
      <c r="M9370" s="149"/>
      <c r="N9370" s="153"/>
      <c r="O9370" s="153"/>
      <c r="P9370" s="153"/>
    </row>
    <row r="9371" spans="1:16" x14ac:dyDescent="0.35">
      <c r="A9371" s="149"/>
      <c r="B9371" s="149"/>
      <c r="C9371" s="150"/>
      <c r="D9371" s="149"/>
      <c r="E9371" s="149"/>
      <c r="F9371" s="149"/>
      <c r="G9371" s="149"/>
      <c r="H9371" s="151"/>
      <c r="I9371" s="149"/>
      <c r="J9371" s="149"/>
      <c r="K9371" s="152"/>
      <c r="L9371" s="149"/>
      <c r="M9371" s="149"/>
      <c r="N9371" s="153"/>
      <c r="O9371" s="153"/>
      <c r="P9371" s="153"/>
    </row>
    <row r="9372" spans="1:16" x14ac:dyDescent="0.35">
      <c r="A9372" s="149"/>
      <c r="B9372" s="149"/>
      <c r="C9372" s="150"/>
      <c r="D9372" s="149"/>
      <c r="E9372" s="149"/>
      <c r="F9372" s="149"/>
      <c r="G9372" s="149"/>
      <c r="H9372" s="151"/>
      <c r="I9372" s="149"/>
      <c r="J9372" s="149"/>
      <c r="K9372" s="152"/>
      <c r="L9372" s="149"/>
      <c r="M9372" s="149"/>
      <c r="N9372" s="153"/>
      <c r="O9372" s="153"/>
      <c r="P9372" s="153"/>
    </row>
    <row r="9373" spans="1:16" x14ac:dyDescent="0.35">
      <c r="A9373" s="149"/>
      <c r="B9373" s="149"/>
      <c r="C9373" s="150"/>
      <c r="D9373" s="149"/>
      <c r="E9373" s="149"/>
      <c r="F9373" s="149"/>
      <c r="G9373" s="149"/>
      <c r="H9373" s="151"/>
      <c r="I9373" s="149"/>
      <c r="J9373" s="149"/>
      <c r="K9373" s="152"/>
      <c r="L9373" s="149"/>
      <c r="M9373" s="149"/>
      <c r="N9373" s="153"/>
      <c r="O9373" s="153"/>
      <c r="P9373" s="153"/>
    </row>
    <row r="9374" spans="1:16" x14ac:dyDescent="0.35">
      <c r="A9374" s="149"/>
      <c r="B9374" s="149"/>
      <c r="C9374" s="150"/>
      <c r="D9374" s="149"/>
      <c r="E9374" s="149"/>
      <c r="F9374" s="149"/>
      <c r="G9374" s="149"/>
      <c r="H9374" s="151"/>
      <c r="I9374" s="149"/>
      <c r="J9374" s="149"/>
      <c r="K9374" s="152"/>
      <c r="L9374" s="149"/>
      <c r="M9374" s="149"/>
      <c r="N9374" s="153"/>
      <c r="O9374" s="153"/>
      <c r="P9374" s="153"/>
    </row>
    <row r="9375" spans="1:16" x14ac:dyDescent="0.35">
      <c r="A9375" s="149"/>
      <c r="B9375" s="149"/>
      <c r="C9375" s="150"/>
      <c r="D9375" s="149"/>
      <c r="E9375" s="149"/>
      <c r="F9375" s="149"/>
      <c r="G9375" s="149"/>
      <c r="H9375" s="151"/>
      <c r="I9375" s="149"/>
      <c r="J9375" s="149"/>
      <c r="K9375" s="152"/>
      <c r="L9375" s="149"/>
      <c r="M9375" s="149"/>
      <c r="N9375" s="153"/>
      <c r="O9375" s="153"/>
      <c r="P9375" s="153"/>
    </row>
    <row r="9376" spans="1:16" x14ac:dyDescent="0.35">
      <c r="A9376" s="149"/>
      <c r="B9376" s="149"/>
      <c r="C9376" s="150"/>
      <c r="D9376" s="149"/>
      <c r="E9376" s="149"/>
      <c r="F9376" s="149"/>
      <c r="G9376" s="149"/>
      <c r="H9376" s="151"/>
      <c r="I9376" s="149"/>
      <c r="J9376" s="149"/>
      <c r="K9376" s="152"/>
      <c r="L9376" s="149"/>
      <c r="M9376" s="149"/>
      <c r="N9376" s="153"/>
      <c r="O9376" s="153"/>
      <c r="P9376" s="153"/>
    </row>
    <row r="9377" spans="1:16" x14ac:dyDescent="0.35">
      <c r="A9377" s="149"/>
      <c r="B9377" s="149"/>
      <c r="C9377" s="150"/>
      <c r="D9377" s="149"/>
      <c r="E9377" s="149"/>
      <c r="F9377" s="149"/>
      <c r="G9377" s="149"/>
      <c r="H9377" s="151"/>
      <c r="I9377" s="149"/>
      <c r="J9377" s="149"/>
      <c r="K9377" s="152"/>
      <c r="L9377" s="149"/>
      <c r="M9377" s="149"/>
      <c r="N9377" s="153"/>
      <c r="O9377" s="153"/>
      <c r="P9377" s="153"/>
    </row>
    <row r="9378" spans="1:16" x14ac:dyDescent="0.35">
      <c r="A9378" s="149"/>
      <c r="B9378" s="149"/>
      <c r="C9378" s="150"/>
      <c r="D9378" s="149"/>
      <c r="E9378" s="149"/>
      <c r="F9378" s="149"/>
      <c r="G9378" s="149"/>
      <c r="H9378" s="151"/>
      <c r="I9378" s="149"/>
      <c r="J9378" s="149"/>
      <c r="K9378" s="152"/>
      <c r="L9378" s="149"/>
      <c r="M9378" s="149"/>
      <c r="N9378" s="153"/>
      <c r="O9378" s="153"/>
      <c r="P9378" s="153"/>
    </row>
    <row r="9379" spans="1:16" x14ac:dyDescent="0.35">
      <c r="A9379" s="149"/>
      <c r="B9379" s="149"/>
      <c r="C9379" s="150"/>
      <c r="D9379" s="149"/>
      <c r="E9379" s="149"/>
      <c r="F9379" s="149"/>
      <c r="G9379" s="149"/>
      <c r="H9379" s="151"/>
      <c r="I9379" s="149"/>
      <c r="J9379" s="149"/>
      <c r="K9379" s="152"/>
      <c r="L9379" s="149"/>
      <c r="M9379" s="149"/>
      <c r="N9379" s="153"/>
      <c r="O9379" s="153"/>
      <c r="P9379" s="153"/>
    </row>
    <row r="9380" spans="1:16" x14ac:dyDescent="0.35">
      <c r="A9380" s="149"/>
      <c r="B9380" s="149"/>
      <c r="C9380" s="150"/>
      <c r="D9380" s="149"/>
      <c r="E9380" s="149"/>
      <c r="F9380" s="149"/>
      <c r="G9380" s="149"/>
      <c r="H9380" s="151"/>
      <c r="I9380" s="149"/>
      <c r="J9380" s="149"/>
      <c r="K9380" s="152"/>
      <c r="L9380" s="149"/>
      <c r="M9380" s="149"/>
      <c r="N9380" s="153"/>
      <c r="O9380" s="153"/>
      <c r="P9380" s="153"/>
    </row>
    <row r="9381" spans="1:16" x14ac:dyDescent="0.35">
      <c r="A9381" s="149"/>
      <c r="B9381" s="149"/>
      <c r="C9381" s="150"/>
      <c r="D9381" s="149"/>
      <c r="E9381" s="149"/>
      <c r="F9381" s="149"/>
      <c r="G9381" s="149"/>
      <c r="H9381" s="151"/>
      <c r="I9381" s="149"/>
      <c r="J9381" s="149"/>
      <c r="K9381" s="152"/>
      <c r="L9381" s="149"/>
      <c r="M9381" s="149"/>
      <c r="N9381" s="153"/>
      <c r="O9381" s="153"/>
      <c r="P9381" s="153"/>
    </row>
    <row r="9382" spans="1:16" x14ac:dyDescent="0.35">
      <c r="A9382" s="149"/>
      <c r="B9382" s="149"/>
      <c r="C9382" s="150"/>
      <c r="D9382" s="149"/>
      <c r="E9382" s="149"/>
      <c r="F9382" s="149"/>
      <c r="G9382" s="149"/>
      <c r="H9382" s="151"/>
      <c r="I9382" s="149"/>
      <c r="J9382" s="149"/>
      <c r="K9382" s="152"/>
      <c r="L9382" s="149"/>
      <c r="M9382" s="149"/>
      <c r="N9382" s="153"/>
      <c r="O9382" s="153"/>
      <c r="P9382" s="153"/>
    </row>
    <row r="9383" spans="1:16" x14ac:dyDescent="0.35">
      <c r="A9383" s="149"/>
      <c r="B9383" s="149"/>
      <c r="C9383" s="150"/>
      <c r="D9383" s="149"/>
      <c r="E9383" s="149"/>
      <c r="F9383" s="149"/>
      <c r="G9383" s="149"/>
      <c r="H9383" s="151"/>
      <c r="I9383" s="149"/>
      <c r="J9383" s="149"/>
      <c r="K9383" s="152"/>
      <c r="L9383" s="149"/>
      <c r="M9383" s="149"/>
      <c r="N9383" s="153"/>
      <c r="O9383" s="153"/>
      <c r="P9383" s="153"/>
    </row>
    <row r="9384" spans="1:16" x14ac:dyDescent="0.35">
      <c r="A9384" s="149"/>
      <c r="B9384" s="149"/>
      <c r="C9384" s="150"/>
      <c r="D9384" s="149"/>
      <c r="E9384" s="149"/>
      <c r="F9384" s="149"/>
      <c r="G9384" s="149"/>
      <c r="H9384" s="151"/>
      <c r="I9384" s="149"/>
      <c r="J9384" s="149"/>
      <c r="K9384" s="152"/>
      <c r="L9384" s="149"/>
      <c r="M9384" s="149"/>
      <c r="N9384" s="153"/>
      <c r="O9384" s="153"/>
      <c r="P9384" s="153"/>
    </row>
    <row r="9385" spans="1:16" x14ac:dyDescent="0.35">
      <c r="A9385" s="149"/>
      <c r="B9385" s="149"/>
      <c r="C9385" s="150"/>
      <c r="D9385" s="149"/>
      <c r="E9385" s="149"/>
      <c r="F9385" s="149"/>
      <c r="G9385" s="149"/>
      <c r="H9385" s="151"/>
      <c r="I9385" s="149"/>
      <c r="J9385" s="149"/>
      <c r="K9385" s="152"/>
      <c r="L9385" s="149"/>
      <c r="M9385" s="149"/>
      <c r="N9385" s="153"/>
      <c r="O9385" s="153"/>
      <c r="P9385" s="153"/>
    </row>
    <row r="9386" spans="1:16" x14ac:dyDescent="0.35">
      <c r="A9386" s="149"/>
      <c r="B9386" s="149"/>
      <c r="C9386" s="150"/>
      <c r="D9386" s="149"/>
      <c r="E9386" s="149"/>
      <c r="F9386" s="149"/>
      <c r="G9386" s="149"/>
      <c r="H9386" s="151"/>
      <c r="I9386" s="149"/>
      <c r="J9386" s="149"/>
      <c r="K9386" s="152"/>
      <c r="L9386" s="149"/>
      <c r="M9386" s="149"/>
      <c r="N9386" s="153"/>
      <c r="O9386" s="153"/>
      <c r="P9386" s="153"/>
    </row>
    <row r="9387" spans="1:16" x14ac:dyDescent="0.35">
      <c r="A9387" s="149"/>
      <c r="B9387" s="149"/>
      <c r="C9387" s="150"/>
      <c r="D9387" s="149"/>
      <c r="E9387" s="149"/>
      <c r="F9387" s="149"/>
      <c r="G9387" s="149"/>
      <c r="H9387" s="151"/>
      <c r="I9387" s="149"/>
      <c r="J9387" s="149"/>
      <c r="K9387" s="152"/>
      <c r="L9387" s="149"/>
      <c r="M9387" s="149"/>
      <c r="N9387" s="153"/>
      <c r="O9387" s="153"/>
      <c r="P9387" s="153"/>
    </row>
    <row r="9388" spans="1:16" x14ac:dyDescent="0.35">
      <c r="A9388" s="149"/>
      <c r="B9388" s="149"/>
      <c r="C9388" s="150"/>
      <c r="D9388" s="149"/>
      <c r="E9388" s="149"/>
      <c r="F9388" s="149"/>
      <c r="G9388" s="149"/>
      <c r="H9388" s="151"/>
      <c r="I9388" s="149"/>
      <c r="J9388" s="149"/>
      <c r="K9388" s="152"/>
      <c r="L9388" s="149"/>
      <c r="M9388" s="149"/>
      <c r="N9388" s="153"/>
      <c r="O9388" s="153"/>
      <c r="P9388" s="153"/>
    </row>
    <row r="9389" spans="1:16" x14ac:dyDescent="0.35">
      <c r="A9389" s="149"/>
      <c r="B9389" s="149"/>
      <c r="C9389" s="150"/>
      <c r="D9389" s="149"/>
      <c r="E9389" s="149"/>
      <c r="F9389" s="149"/>
      <c r="G9389" s="149"/>
      <c r="H9389" s="151"/>
      <c r="I9389" s="149"/>
      <c r="J9389" s="149"/>
      <c r="K9389" s="152"/>
      <c r="L9389" s="149"/>
      <c r="M9389" s="149"/>
      <c r="N9389" s="153"/>
      <c r="O9389" s="153"/>
      <c r="P9389" s="153"/>
    </row>
    <row r="9390" spans="1:16" x14ac:dyDescent="0.35">
      <c r="A9390" s="149"/>
      <c r="B9390" s="149"/>
      <c r="C9390" s="150"/>
      <c r="D9390" s="149"/>
      <c r="E9390" s="149"/>
      <c r="F9390" s="149"/>
      <c r="G9390" s="149"/>
      <c r="H9390" s="151"/>
      <c r="I9390" s="149"/>
      <c r="J9390" s="149"/>
      <c r="K9390" s="152"/>
      <c r="L9390" s="149"/>
      <c r="M9390" s="149"/>
      <c r="N9390" s="153"/>
      <c r="O9390" s="153"/>
      <c r="P9390" s="153"/>
    </row>
    <row r="9391" spans="1:16" x14ac:dyDescent="0.35">
      <c r="A9391" s="149"/>
      <c r="B9391" s="149"/>
      <c r="C9391" s="150"/>
      <c r="D9391" s="149"/>
      <c r="E9391" s="149"/>
      <c r="F9391" s="149"/>
      <c r="G9391" s="149"/>
      <c r="H9391" s="151"/>
      <c r="I9391" s="149"/>
      <c r="J9391" s="149"/>
      <c r="K9391" s="152"/>
      <c r="L9391" s="149"/>
      <c r="M9391" s="149"/>
      <c r="N9391" s="153"/>
      <c r="O9391" s="153"/>
      <c r="P9391" s="153"/>
    </row>
    <row r="9392" spans="1:16" x14ac:dyDescent="0.35">
      <c r="A9392" s="149"/>
      <c r="B9392" s="149"/>
      <c r="C9392" s="150"/>
      <c r="D9392" s="149"/>
      <c r="E9392" s="149"/>
      <c r="F9392" s="149"/>
      <c r="G9392" s="149"/>
      <c r="H9392" s="151"/>
      <c r="I9392" s="149"/>
      <c r="J9392" s="149"/>
      <c r="K9392" s="152"/>
      <c r="L9392" s="149"/>
      <c r="M9392" s="149"/>
      <c r="N9392" s="153"/>
      <c r="O9392" s="153"/>
      <c r="P9392" s="153"/>
    </row>
    <row r="9393" spans="1:16" x14ac:dyDescent="0.35">
      <c r="A9393" s="149"/>
      <c r="B9393" s="149"/>
      <c r="C9393" s="150"/>
      <c r="D9393" s="149"/>
      <c r="E9393" s="149"/>
      <c r="F9393" s="149"/>
      <c r="G9393" s="149"/>
      <c r="H9393" s="151"/>
      <c r="I9393" s="149"/>
      <c r="J9393" s="149"/>
      <c r="K9393" s="152"/>
      <c r="L9393" s="149"/>
      <c r="M9393" s="149"/>
      <c r="N9393" s="153"/>
      <c r="O9393" s="153"/>
      <c r="P9393" s="153"/>
    </row>
    <row r="9394" spans="1:16" x14ac:dyDescent="0.35">
      <c r="A9394" s="149"/>
      <c r="B9394" s="149"/>
      <c r="C9394" s="150"/>
      <c r="D9394" s="149"/>
      <c r="E9394" s="149"/>
      <c r="F9394" s="149"/>
      <c r="G9394" s="149"/>
      <c r="H9394" s="151"/>
      <c r="I9394" s="149"/>
      <c r="J9394" s="149"/>
      <c r="K9394" s="152"/>
      <c r="L9394" s="149"/>
      <c r="M9394" s="149"/>
      <c r="N9394" s="153"/>
      <c r="O9394" s="153"/>
      <c r="P9394" s="153"/>
    </row>
    <row r="9395" spans="1:16" x14ac:dyDescent="0.35">
      <c r="A9395" s="149"/>
      <c r="B9395" s="149"/>
      <c r="C9395" s="150"/>
      <c r="D9395" s="149"/>
      <c r="E9395" s="149"/>
      <c r="F9395" s="149"/>
      <c r="G9395" s="149"/>
      <c r="H9395" s="151"/>
      <c r="I9395" s="149"/>
      <c r="J9395" s="149"/>
      <c r="K9395" s="152"/>
      <c r="L9395" s="149"/>
      <c r="M9395" s="149"/>
      <c r="N9395" s="153"/>
      <c r="O9395" s="153"/>
      <c r="P9395" s="153"/>
    </row>
    <row r="9396" spans="1:16" x14ac:dyDescent="0.35">
      <c r="A9396" s="149"/>
      <c r="B9396" s="149"/>
      <c r="C9396" s="150"/>
      <c r="D9396" s="149"/>
      <c r="E9396" s="149"/>
      <c r="F9396" s="149"/>
      <c r="G9396" s="149"/>
      <c r="H9396" s="151"/>
      <c r="I9396" s="149"/>
      <c r="J9396" s="149"/>
      <c r="K9396" s="152"/>
      <c r="L9396" s="149"/>
      <c r="M9396" s="149"/>
      <c r="N9396" s="153"/>
      <c r="O9396" s="153"/>
      <c r="P9396" s="153"/>
    </row>
    <row r="9397" spans="1:16" x14ac:dyDescent="0.35">
      <c r="A9397" s="149"/>
      <c r="B9397" s="149"/>
      <c r="C9397" s="150"/>
      <c r="D9397" s="149"/>
      <c r="E9397" s="149"/>
      <c r="F9397" s="149"/>
      <c r="G9397" s="149"/>
      <c r="H9397" s="151"/>
      <c r="I9397" s="149"/>
      <c r="J9397" s="149"/>
      <c r="K9397" s="152"/>
      <c r="L9397" s="149"/>
      <c r="M9397" s="149"/>
      <c r="N9397" s="153"/>
      <c r="O9397" s="153"/>
      <c r="P9397" s="153"/>
    </row>
    <row r="9398" spans="1:16" x14ac:dyDescent="0.35">
      <c r="A9398" s="149"/>
      <c r="B9398" s="149"/>
      <c r="C9398" s="150"/>
      <c r="D9398" s="149"/>
      <c r="E9398" s="149"/>
      <c r="F9398" s="149"/>
      <c r="G9398" s="149"/>
      <c r="H9398" s="151"/>
      <c r="I9398" s="149"/>
      <c r="J9398" s="149"/>
      <c r="K9398" s="152"/>
      <c r="L9398" s="149"/>
      <c r="M9398" s="149"/>
      <c r="N9398" s="153"/>
      <c r="O9398" s="153"/>
      <c r="P9398" s="153"/>
    </row>
    <row r="9399" spans="1:16" x14ac:dyDescent="0.35">
      <c r="A9399" s="149"/>
      <c r="B9399" s="149"/>
      <c r="C9399" s="150"/>
      <c r="D9399" s="149"/>
      <c r="E9399" s="149"/>
      <c r="F9399" s="149"/>
      <c r="G9399" s="149"/>
      <c r="H9399" s="151"/>
      <c r="I9399" s="149"/>
      <c r="J9399" s="149"/>
      <c r="K9399" s="152"/>
      <c r="L9399" s="149"/>
      <c r="M9399" s="149"/>
      <c r="N9399" s="153"/>
      <c r="O9399" s="153"/>
      <c r="P9399" s="153"/>
    </row>
    <row r="9400" spans="1:16" x14ac:dyDescent="0.35">
      <c r="A9400" s="149"/>
      <c r="B9400" s="149"/>
      <c r="C9400" s="150"/>
      <c r="D9400" s="149"/>
      <c r="E9400" s="149"/>
      <c r="F9400" s="149"/>
      <c r="G9400" s="149"/>
      <c r="H9400" s="151"/>
      <c r="I9400" s="149"/>
      <c r="J9400" s="149"/>
      <c r="K9400" s="152"/>
      <c r="L9400" s="149"/>
      <c r="M9400" s="149"/>
      <c r="N9400" s="153"/>
      <c r="O9400" s="153"/>
      <c r="P9400" s="153"/>
    </row>
    <row r="9401" spans="1:16" x14ac:dyDescent="0.35">
      <c r="A9401" s="149"/>
      <c r="B9401" s="149"/>
      <c r="C9401" s="150"/>
      <c r="D9401" s="149"/>
      <c r="E9401" s="149"/>
      <c r="F9401" s="149"/>
      <c r="G9401" s="149"/>
      <c r="H9401" s="151"/>
      <c r="I9401" s="149"/>
      <c r="J9401" s="149"/>
      <c r="K9401" s="152"/>
      <c r="L9401" s="149"/>
      <c r="M9401" s="149"/>
      <c r="N9401" s="153"/>
      <c r="O9401" s="153"/>
      <c r="P9401" s="153"/>
    </row>
    <row r="9402" spans="1:16" x14ac:dyDescent="0.35">
      <c r="A9402" s="149"/>
      <c r="B9402" s="149"/>
      <c r="C9402" s="150"/>
      <c r="D9402" s="149"/>
      <c r="E9402" s="149"/>
      <c r="F9402" s="149"/>
      <c r="G9402" s="149"/>
      <c r="H9402" s="151"/>
      <c r="I9402" s="149"/>
      <c r="J9402" s="149"/>
      <c r="K9402" s="152"/>
      <c r="L9402" s="149"/>
      <c r="M9402" s="149"/>
      <c r="N9402" s="153"/>
      <c r="O9402" s="153"/>
      <c r="P9402" s="153"/>
    </row>
    <row r="9403" spans="1:16" x14ac:dyDescent="0.35">
      <c r="A9403" s="149"/>
      <c r="B9403" s="149"/>
      <c r="C9403" s="150"/>
      <c r="D9403" s="149"/>
      <c r="E9403" s="149"/>
      <c r="F9403" s="149"/>
      <c r="G9403" s="149"/>
      <c r="H9403" s="151"/>
      <c r="I9403" s="149"/>
      <c r="J9403" s="149"/>
      <c r="K9403" s="152"/>
      <c r="L9403" s="149"/>
      <c r="M9403" s="149"/>
      <c r="N9403" s="153"/>
      <c r="O9403" s="153"/>
      <c r="P9403" s="153"/>
    </row>
    <row r="9404" spans="1:16" x14ac:dyDescent="0.35">
      <c r="A9404" s="149"/>
      <c r="B9404" s="149"/>
      <c r="C9404" s="150"/>
      <c r="D9404" s="149"/>
      <c r="E9404" s="149"/>
      <c r="F9404" s="149"/>
      <c r="G9404" s="149"/>
      <c r="H9404" s="151"/>
      <c r="I9404" s="149"/>
      <c r="J9404" s="149"/>
      <c r="K9404" s="152"/>
      <c r="L9404" s="149"/>
      <c r="M9404" s="149"/>
      <c r="N9404" s="153"/>
      <c r="O9404" s="153"/>
      <c r="P9404" s="153"/>
    </row>
    <row r="9405" spans="1:16" x14ac:dyDescent="0.35">
      <c r="A9405" s="149"/>
      <c r="B9405" s="149"/>
      <c r="C9405" s="150"/>
      <c r="D9405" s="149"/>
      <c r="E9405" s="149"/>
      <c r="F9405" s="149"/>
      <c r="G9405" s="149"/>
      <c r="H9405" s="151"/>
      <c r="I9405" s="149"/>
      <c r="J9405" s="149"/>
      <c r="K9405" s="152"/>
      <c r="L9405" s="149"/>
      <c r="M9405" s="149"/>
      <c r="N9405" s="153"/>
      <c r="O9405" s="153"/>
      <c r="P9405" s="153"/>
    </row>
    <row r="9406" spans="1:16" x14ac:dyDescent="0.35">
      <c r="A9406" s="149"/>
      <c r="B9406" s="149"/>
      <c r="C9406" s="150"/>
      <c r="D9406" s="149"/>
      <c r="E9406" s="149"/>
      <c r="F9406" s="149"/>
      <c r="G9406" s="149"/>
      <c r="H9406" s="151"/>
      <c r="I9406" s="149"/>
      <c r="J9406" s="149"/>
      <c r="K9406" s="152"/>
      <c r="L9406" s="149"/>
      <c r="M9406" s="149"/>
      <c r="N9406" s="153"/>
      <c r="O9406" s="153"/>
      <c r="P9406" s="153"/>
    </row>
    <row r="9407" spans="1:16" x14ac:dyDescent="0.35">
      <c r="A9407" s="149"/>
      <c r="B9407" s="149"/>
      <c r="C9407" s="150"/>
      <c r="D9407" s="149"/>
      <c r="E9407" s="149"/>
      <c r="F9407" s="149"/>
      <c r="G9407" s="149"/>
      <c r="H9407" s="151"/>
      <c r="I9407" s="149"/>
      <c r="J9407" s="149"/>
      <c r="K9407" s="152"/>
      <c r="L9407" s="149"/>
      <c r="M9407" s="149"/>
      <c r="N9407" s="153"/>
      <c r="O9407" s="153"/>
      <c r="P9407" s="153"/>
    </row>
    <row r="9408" spans="1:16" x14ac:dyDescent="0.35">
      <c r="A9408" s="149"/>
      <c r="B9408" s="149"/>
      <c r="C9408" s="150"/>
      <c r="D9408" s="149"/>
      <c r="E9408" s="149"/>
      <c r="F9408" s="149"/>
      <c r="G9408" s="149"/>
      <c r="H9408" s="151"/>
      <c r="I9408" s="149"/>
      <c r="J9408" s="149"/>
      <c r="K9408" s="152"/>
      <c r="L9408" s="149"/>
      <c r="M9408" s="149"/>
      <c r="N9408" s="153"/>
      <c r="O9408" s="153"/>
      <c r="P9408" s="153"/>
    </row>
    <row r="9409" spans="1:16" x14ac:dyDescent="0.35">
      <c r="A9409" s="149"/>
      <c r="B9409" s="149"/>
      <c r="C9409" s="150"/>
      <c r="D9409" s="149"/>
      <c r="E9409" s="149"/>
      <c r="F9409" s="149"/>
      <c r="G9409" s="149"/>
      <c r="H9409" s="151"/>
      <c r="I9409" s="149"/>
      <c r="J9409" s="149"/>
      <c r="K9409" s="152"/>
      <c r="L9409" s="149"/>
      <c r="M9409" s="149"/>
      <c r="N9409" s="153"/>
      <c r="O9409" s="153"/>
      <c r="P9409" s="153"/>
    </row>
    <row r="9410" spans="1:16" x14ac:dyDescent="0.35">
      <c r="A9410" s="149"/>
      <c r="B9410" s="149"/>
      <c r="C9410" s="150"/>
      <c r="D9410" s="149"/>
      <c r="E9410" s="149"/>
      <c r="F9410" s="149"/>
      <c r="G9410" s="149"/>
      <c r="H9410" s="151"/>
      <c r="I9410" s="149"/>
      <c r="J9410" s="149"/>
      <c r="K9410" s="152"/>
      <c r="L9410" s="149"/>
      <c r="M9410" s="149"/>
      <c r="N9410" s="153"/>
      <c r="O9410" s="153"/>
      <c r="P9410" s="153"/>
    </row>
    <row r="9411" spans="1:16" x14ac:dyDescent="0.35">
      <c r="A9411" s="149"/>
      <c r="B9411" s="149"/>
      <c r="C9411" s="150"/>
      <c r="D9411" s="149"/>
      <c r="E9411" s="149"/>
      <c r="F9411" s="149"/>
      <c r="G9411" s="149"/>
      <c r="H9411" s="151"/>
      <c r="I9411" s="149"/>
      <c r="J9411" s="149"/>
      <c r="K9411" s="152"/>
      <c r="L9411" s="149"/>
      <c r="M9411" s="149"/>
      <c r="N9411" s="153"/>
      <c r="O9411" s="153"/>
      <c r="P9411" s="153"/>
    </row>
    <row r="9412" spans="1:16" x14ac:dyDescent="0.35">
      <c r="A9412" s="149"/>
      <c r="B9412" s="149"/>
      <c r="C9412" s="150"/>
      <c r="D9412" s="149"/>
      <c r="E9412" s="149"/>
      <c r="F9412" s="149"/>
      <c r="G9412" s="149"/>
      <c r="H9412" s="151"/>
      <c r="I9412" s="149"/>
      <c r="J9412" s="149"/>
      <c r="K9412" s="152"/>
      <c r="L9412" s="149"/>
      <c r="M9412" s="149"/>
      <c r="N9412" s="153"/>
      <c r="O9412" s="153"/>
      <c r="P9412" s="153"/>
    </row>
    <row r="9413" spans="1:16" x14ac:dyDescent="0.35">
      <c r="A9413" s="149"/>
      <c r="B9413" s="149"/>
      <c r="C9413" s="150"/>
      <c r="D9413" s="149"/>
      <c r="E9413" s="149"/>
      <c r="F9413" s="149"/>
      <c r="G9413" s="149"/>
      <c r="H9413" s="151"/>
      <c r="I9413" s="149"/>
      <c r="J9413" s="149"/>
      <c r="K9413" s="152"/>
      <c r="L9413" s="149"/>
      <c r="M9413" s="149"/>
      <c r="N9413" s="153"/>
      <c r="O9413" s="153"/>
      <c r="P9413" s="153"/>
    </row>
    <row r="9414" spans="1:16" x14ac:dyDescent="0.35">
      <c r="A9414" s="149"/>
      <c r="B9414" s="149"/>
      <c r="C9414" s="150"/>
      <c r="D9414" s="149"/>
      <c r="E9414" s="149"/>
      <c r="F9414" s="149"/>
      <c r="G9414" s="149"/>
      <c r="H9414" s="151"/>
      <c r="I9414" s="149"/>
      <c r="J9414" s="149"/>
      <c r="K9414" s="152"/>
      <c r="L9414" s="149"/>
      <c r="M9414" s="149"/>
      <c r="N9414" s="153"/>
      <c r="O9414" s="153"/>
      <c r="P9414" s="153"/>
    </row>
    <row r="9415" spans="1:16" x14ac:dyDescent="0.35">
      <c r="A9415" s="149"/>
      <c r="B9415" s="149"/>
      <c r="C9415" s="150"/>
      <c r="D9415" s="149"/>
      <c r="E9415" s="149"/>
      <c r="F9415" s="149"/>
      <c r="G9415" s="149"/>
      <c r="H9415" s="151"/>
      <c r="I9415" s="149"/>
      <c r="J9415" s="149"/>
      <c r="K9415" s="152"/>
      <c r="L9415" s="149"/>
      <c r="M9415" s="149"/>
      <c r="N9415" s="153"/>
      <c r="O9415" s="153"/>
      <c r="P9415" s="153"/>
    </row>
    <row r="9416" spans="1:16" x14ac:dyDescent="0.35">
      <c r="A9416" s="149"/>
      <c r="B9416" s="149"/>
      <c r="C9416" s="150"/>
      <c r="D9416" s="149"/>
      <c r="E9416" s="149"/>
      <c r="F9416" s="149"/>
      <c r="G9416" s="149"/>
      <c r="H9416" s="151"/>
      <c r="I9416" s="149"/>
      <c r="J9416" s="149"/>
      <c r="K9416" s="152"/>
      <c r="L9416" s="149"/>
      <c r="M9416" s="149"/>
      <c r="N9416" s="153"/>
      <c r="O9416" s="153"/>
      <c r="P9416" s="153"/>
    </row>
    <row r="9417" spans="1:16" x14ac:dyDescent="0.35">
      <c r="A9417" s="149"/>
      <c r="B9417" s="149"/>
      <c r="C9417" s="150"/>
      <c r="D9417" s="149"/>
      <c r="E9417" s="149"/>
      <c r="F9417" s="149"/>
      <c r="G9417" s="149"/>
      <c r="H9417" s="151"/>
      <c r="I9417" s="149"/>
      <c r="J9417" s="149"/>
      <c r="K9417" s="152"/>
      <c r="L9417" s="149"/>
      <c r="M9417" s="149"/>
      <c r="N9417" s="153"/>
      <c r="O9417" s="153"/>
      <c r="P9417" s="153"/>
    </row>
    <row r="9418" spans="1:16" x14ac:dyDescent="0.35">
      <c r="A9418" s="149"/>
      <c r="B9418" s="149"/>
      <c r="C9418" s="150"/>
      <c r="D9418" s="149"/>
      <c r="E9418" s="149"/>
      <c r="F9418" s="149"/>
      <c r="G9418" s="149"/>
      <c r="H9418" s="151"/>
      <c r="I9418" s="149"/>
      <c r="J9418" s="149"/>
      <c r="K9418" s="152"/>
      <c r="L9418" s="149"/>
      <c r="M9418" s="149"/>
      <c r="N9418" s="153"/>
      <c r="O9418" s="153"/>
      <c r="P9418" s="153"/>
    </row>
    <row r="9419" spans="1:16" x14ac:dyDescent="0.35">
      <c r="A9419" s="149"/>
      <c r="B9419" s="149"/>
      <c r="C9419" s="150"/>
      <c r="D9419" s="149"/>
      <c r="E9419" s="149"/>
      <c r="F9419" s="149"/>
      <c r="G9419" s="149"/>
      <c r="H9419" s="151"/>
      <c r="I9419" s="149"/>
      <c r="J9419" s="149"/>
      <c r="K9419" s="152"/>
      <c r="L9419" s="149"/>
      <c r="M9419" s="149"/>
      <c r="N9419" s="153"/>
      <c r="O9419" s="153"/>
      <c r="P9419" s="153"/>
    </row>
    <row r="9420" spans="1:16" x14ac:dyDescent="0.35">
      <c r="A9420" s="149"/>
      <c r="B9420" s="149"/>
      <c r="C9420" s="150"/>
      <c r="D9420" s="149"/>
      <c r="E9420" s="149"/>
      <c r="F9420" s="149"/>
      <c r="G9420" s="149"/>
      <c r="H9420" s="151"/>
      <c r="I9420" s="149"/>
      <c r="J9420" s="149"/>
      <c r="K9420" s="152"/>
      <c r="L9420" s="149"/>
      <c r="M9420" s="149"/>
      <c r="N9420" s="153"/>
      <c r="O9420" s="153"/>
      <c r="P9420" s="153"/>
    </row>
    <row r="9421" spans="1:16" x14ac:dyDescent="0.35">
      <c r="A9421" s="149"/>
      <c r="B9421" s="149"/>
      <c r="C9421" s="150"/>
      <c r="D9421" s="149"/>
      <c r="E9421" s="149"/>
      <c r="F9421" s="149"/>
      <c r="G9421" s="149"/>
      <c r="H9421" s="151"/>
      <c r="I9421" s="149"/>
      <c r="J9421" s="149"/>
      <c r="K9421" s="152"/>
      <c r="L9421" s="149"/>
      <c r="M9421" s="149"/>
      <c r="N9421" s="153"/>
      <c r="O9421" s="153"/>
      <c r="P9421" s="153"/>
    </row>
    <row r="9422" spans="1:16" x14ac:dyDescent="0.35">
      <c r="A9422" s="149"/>
      <c r="B9422" s="149"/>
      <c r="C9422" s="150"/>
      <c r="D9422" s="149"/>
      <c r="E9422" s="149"/>
      <c r="F9422" s="149"/>
      <c r="G9422" s="149"/>
      <c r="H9422" s="151"/>
      <c r="I9422" s="149"/>
      <c r="J9422" s="149"/>
      <c r="K9422" s="152"/>
      <c r="L9422" s="149"/>
      <c r="M9422" s="149"/>
      <c r="N9422" s="153"/>
      <c r="O9422" s="153"/>
      <c r="P9422" s="153"/>
    </row>
    <row r="9423" spans="1:16" x14ac:dyDescent="0.35">
      <c r="A9423" s="149"/>
      <c r="B9423" s="149"/>
      <c r="C9423" s="150"/>
      <c r="D9423" s="149"/>
      <c r="E9423" s="149"/>
      <c r="F9423" s="149"/>
      <c r="G9423" s="149"/>
      <c r="H9423" s="151"/>
      <c r="I9423" s="149"/>
      <c r="J9423" s="149"/>
      <c r="K9423" s="152"/>
      <c r="L9423" s="149"/>
      <c r="M9423" s="149"/>
      <c r="N9423" s="153"/>
      <c r="O9423" s="153"/>
      <c r="P9423" s="153"/>
    </row>
    <row r="9424" spans="1:16" x14ac:dyDescent="0.35">
      <c r="A9424" s="149"/>
      <c r="B9424" s="149"/>
      <c r="C9424" s="150"/>
      <c r="D9424" s="149"/>
      <c r="E9424" s="149"/>
      <c r="F9424" s="149"/>
      <c r="G9424" s="149"/>
      <c r="H9424" s="151"/>
      <c r="I9424" s="149"/>
      <c r="J9424" s="149"/>
      <c r="K9424" s="152"/>
      <c r="L9424" s="149"/>
      <c r="M9424" s="149"/>
      <c r="N9424" s="153"/>
      <c r="O9424" s="153"/>
      <c r="P9424" s="153"/>
    </row>
    <row r="9425" spans="1:16" x14ac:dyDescent="0.35">
      <c r="A9425" s="149"/>
      <c r="B9425" s="149"/>
      <c r="C9425" s="150"/>
      <c r="D9425" s="149"/>
      <c r="E9425" s="149"/>
      <c r="F9425" s="149"/>
      <c r="G9425" s="149"/>
      <c r="H9425" s="151"/>
      <c r="I9425" s="149"/>
      <c r="J9425" s="149"/>
      <c r="K9425" s="152"/>
      <c r="L9425" s="149"/>
      <c r="M9425" s="149"/>
      <c r="N9425" s="153"/>
      <c r="O9425" s="153"/>
      <c r="P9425" s="153"/>
    </row>
    <row r="9426" spans="1:16" x14ac:dyDescent="0.35">
      <c r="A9426" s="149"/>
      <c r="B9426" s="149"/>
      <c r="C9426" s="150"/>
      <c r="D9426" s="149"/>
      <c r="E9426" s="149"/>
      <c r="F9426" s="149"/>
      <c r="G9426" s="149"/>
      <c r="H9426" s="151"/>
      <c r="I9426" s="149"/>
      <c r="J9426" s="149"/>
      <c r="K9426" s="152"/>
      <c r="L9426" s="149"/>
      <c r="M9426" s="149"/>
      <c r="N9426" s="153"/>
      <c r="O9426" s="153"/>
      <c r="P9426" s="153"/>
    </row>
    <row r="9427" spans="1:16" x14ac:dyDescent="0.35">
      <c r="A9427" s="149"/>
      <c r="B9427" s="149"/>
      <c r="C9427" s="150"/>
      <c r="D9427" s="149"/>
      <c r="E9427" s="149"/>
      <c r="F9427" s="149"/>
      <c r="G9427" s="149"/>
      <c r="H9427" s="151"/>
      <c r="I9427" s="149"/>
      <c r="J9427" s="149"/>
      <c r="K9427" s="152"/>
      <c r="L9427" s="149"/>
      <c r="M9427" s="149"/>
      <c r="N9427" s="153"/>
      <c r="O9427" s="153"/>
      <c r="P9427" s="153"/>
    </row>
    <row r="9428" spans="1:16" x14ac:dyDescent="0.35">
      <c r="A9428" s="149"/>
      <c r="B9428" s="149"/>
      <c r="C9428" s="150"/>
      <c r="D9428" s="149"/>
      <c r="E9428" s="149"/>
      <c r="F9428" s="149"/>
      <c r="G9428" s="149"/>
      <c r="H9428" s="151"/>
      <c r="I9428" s="149"/>
      <c r="J9428" s="149"/>
      <c r="K9428" s="152"/>
      <c r="L9428" s="149"/>
      <c r="M9428" s="149"/>
      <c r="N9428" s="153"/>
      <c r="O9428" s="153"/>
      <c r="P9428" s="153"/>
    </row>
    <row r="9429" spans="1:16" x14ac:dyDescent="0.35">
      <c r="A9429" s="149"/>
      <c r="B9429" s="149"/>
      <c r="C9429" s="150"/>
      <c r="D9429" s="149"/>
      <c r="E9429" s="149"/>
      <c r="F9429" s="149"/>
      <c r="G9429" s="149"/>
      <c r="H9429" s="151"/>
      <c r="I9429" s="149"/>
      <c r="J9429" s="149"/>
      <c r="K9429" s="152"/>
      <c r="L9429" s="149"/>
      <c r="M9429" s="149"/>
      <c r="N9429" s="153"/>
      <c r="O9429" s="153"/>
      <c r="P9429" s="153"/>
    </row>
    <row r="9430" spans="1:16" x14ac:dyDescent="0.35">
      <c r="A9430" s="149"/>
      <c r="B9430" s="149"/>
      <c r="C9430" s="150"/>
      <c r="D9430" s="149"/>
      <c r="E9430" s="149"/>
      <c r="F9430" s="149"/>
      <c r="G9430" s="149"/>
      <c r="H9430" s="151"/>
      <c r="I9430" s="149"/>
      <c r="J9430" s="149"/>
      <c r="K9430" s="152"/>
      <c r="L9430" s="149"/>
      <c r="M9430" s="149"/>
      <c r="N9430" s="153"/>
      <c r="O9430" s="153"/>
      <c r="P9430" s="153"/>
    </row>
    <row r="9431" spans="1:16" x14ac:dyDescent="0.35">
      <c r="A9431" s="149"/>
      <c r="B9431" s="149"/>
      <c r="C9431" s="150"/>
      <c r="D9431" s="149"/>
      <c r="E9431" s="149"/>
      <c r="F9431" s="149"/>
      <c r="G9431" s="149"/>
      <c r="H9431" s="151"/>
      <c r="I9431" s="149"/>
      <c r="J9431" s="149"/>
      <c r="K9431" s="152"/>
      <c r="L9431" s="149"/>
      <c r="M9431" s="149"/>
      <c r="N9431" s="153"/>
      <c r="O9431" s="153"/>
      <c r="P9431" s="153"/>
    </row>
    <row r="9432" spans="1:16" x14ac:dyDescent="0.35">
      <c r="A9432" s="149"/>
      <c r="B9432" s="149"/>
      <c r="C9432" s="150"/>
      <c r="D9432" s="149"/>
      <c r="E9432" s="149"/>
      <c r="F9432" s="149"/>
      <c r="G9432" s="149"/>
      <c r="H9432" s="151"/>
      <c r="I9432" s="149"/>
      <c r="J9432" s="149"/>
      <c r="K9432" s="152"/>
      <c r="L9432" s="149"/>
      <c r="M9432" s="149"/>
      <c r="N9432" s="153"/>
      <c r="O9432" s="153"/>
      <c r="P9432" s="153"/>
    </row>
    <row r="9433" spans="1:16" x14ac:dyDescent="0.35">
      <c r="A9433" s="149"/>
      <c r="B9433" s="149"/>
      <c r="C9433" s="150"/>
      <c r="D9433" s="149"/>
      <c r="E9433" s="149"/>
      <c r="F9433" s="149"/>
      <c r="G9433" s="149"/>
      <c r="H9433" s="151"/>
      <c r="I9433" s="149"/>
      <c r="J9433" s="149"/>
      <c r="K9433" s="152"/>
      <c r="L9433" s="149"/>
      <c r="M9433" s="149"/>
      <c r="N9433" s="153"/>
      <c r="O9433" s="153"/>
      <c r="P9433" s="153"/>
    </row>
    <row r="9434" spans="1:16" x14ac:dyDescent="0.35">
      <c r="A9434" s="149"/>
      <c r="B9434" s="149"/>
      <c r="C9434" s="150"/>
      <c r="D9434" s="149"/>
      <c r="E9434" s="149"/>
      <c r="F9434" s="149"/>
      <c r="G9434" s="149"/>
      <c r="H9434" s="151"/>
      <c r="I9434" s="149"/>
      <c r="J9434" s="149"/>
      <c r="K9434" s="152"/>
      <c r="L9434" s="149"/>
      <c r="M9434" s="149"/>
      <c r="N9434" s="153"/>
      <c r="O9434" s="153"/>
      <c r="P9434" s="153"/>
    </row>
    <row r="9435" spans="1:16" x14ac:dyDescent="0.35">
      <c r="A9435" s="149"/>
      <c r="B9435" s="149"/>
      <c r="C9435" s="150"/>
      <c r="D9435" s="149"/>
      <c r="E9435" s="149"/>
      <c r="F9435" s="149"/>
      <c r="G9435" s="149"/>
      <c r="H9435" s="151"/>
      <c r="I9435" s="149"/>
      <c r="J9435" s="149"/>
      <c r="K9435" s="152"/>
      <c r="L9435" s="149"/>
      <c r="M9435" s="149"/>
      <c r="N9435" s="153"/>
      <c r="O9435" s="153"/>
      <c r="P9435" s="153"/>
    </row>
    <row r="9436" spans="1:16" x14ac:dyDescent="0.35">
      <c r="A9436" s="149"/>
      <c r="B9436" s="149"/>
      <c r="C9436" s="150"/>
      <c r="D9436" s="149"/>
      <c r="E9436" s="149"/>
      <c r="F9436" s="149"/>
      <c r="G9436" s="149"/>
      <c r="H9436" s="151"/>
      <c r="I9436" s="149"/>
      <c r="J9436" s="149"/>
      <c r="K9436" s="152"/>
      <c r="L9436" s="149"/>
      <c r="M9436" s="149"/>
      <c r="N9436" s="153"/>
      <c r="O9436" s="153"/>
      <c r="P9436" s="153"/>
    </row>
    <row r="9437" spans="1:16" x14ac:dyDescent="0.35">
      <c r="A9437" s="149"/>
      <c r="B9437" s="149"/>
      <c r="C9437" s="150"/>
      <c r="D9437" s="149"/>
      <c r="E9437" s="149"/>
      <c r="F9437" s="149"/>
      <c r="G9437" s="149"/>
      <c r="H9437" s="151"/>
      <c r="I9437" s="149"/>
      <c r="J9437" s="149"/>
      <c r="K9437" s="152"/>
      <c r="L9437" s="149"/>
      <c r="M9437" s="149"/>
      <c r="N9437" s="153"/>
      <c r="O9437" s="153"/>
      <c r="P9437" s="153"/>
    </row>
    <row r="9438" spans="1:16" x14ac:dyDescent="0.35">
      <c r="A9438" s="149"/>
      <c r="B9438" s="149"/>
      <c r="C9438" s="150"/>
      <c r="D9438" s="149"/>
      <c r="E9438" s="149"/>
      <c r="F9438" s="149"/>
      <c r="G9438" s="149"/>
      <c r="H9438" s="151"/>
      <c r="I9438" s="149"/>
      <c r="J9438" s="149"/>
      <c r="K9438" s="152"/>
      <c r="L9438" s="149"/>
      <c r="M9438" s="149"/>
      <c r="N9438" s="153"/>
      <c r="O9438" s="153"/>
      <c r="P9438" s="153"/>
    </row>
    <row r="9439" spans="1:16" x14ac:dyDescent="0.35">
      <c r="A9439" s="149"/>
      <c r="B9439" s="149"/>
      <c r="C9439" s="150"/>
      <c r="D9439" s="149"/>
      <c r="E9439" s="149"/>
      <c r="F9439" s="149"/>
      <c r="G9439" s="149"/>
      <c r="H9439" s="151"/>
      <c r="I9439" s="149"/>
      <c r="J9439" s="149"/>
      <c r="K9439" s="152"/>
      <c r="L9439" s="149"/>
      <c r="M9439" s="149"/>
      <c r="N9439" s="153"/>
      <c r="O9439" s="153"/>
      <c r="P9439" s="153"/>
    </row>
    <row r="9440" spans="1:16" x14ac:dyDescent="0.35">
      <c r="A9440" s="149"/>
      <c r="B9440" s="149"/>
      <c r="C9440" s="150"/>
      <c r="D9440" s="149"/>
      <c r="E9440" s="149"/>
      <c r="F9440" s="149"/>
      <c r="G9440" s="149"/>
      <c r="H9440" s="151"/>
      <c r="I9440" s="149"/>
      <c r="J9440" s="149"/>
      <c r="K9440" s="152"/>
      <c r="L9440" s="149"/>
      <c r="M9440" s="149"/>
      <c r="N9440" s="153"/>
      <c r="O9440" s="153"/>
      <c r="P9440" s="153"/>
    </row>
    <row r="9441" spans="1:16" x14ac:dyDescent="0.35">
      <c r="A9441" s="149"/>
      <c r="B9441" s="149"/>
      <c r="C9441" s="150"/>
      <c r="D9441" s="149"/>
      <c r="E9441" s="149"/>
      <c r="F9441" s="149"/>
      <c r="G9441" s="149"/>
      <c r="H9441" s="151"/>
      <c r="I9441" s="149"/>
      <c r="J9441" s="149"/>
      <c r="K9441" s="152"/>
      <c r="L9441" s="149"/>
      <c r="M9441" s="149"/>
      <c r="N9441" s="153"/>
      <c r="O9441" s="153"/>
      <c r="P9441" s="153"/>
    </row>
    <row r="9442" spans="1:16" x14ac:dyDescent="0.35">
      <c r="A9442" s="149"/>
      <c r="B9442" s="149"/>
      <c r="C9442" s="150"/>
      <c r="D9442" s="149"/>
      <c r="E9442" s="149"/>
      <c r="F9442" s="149"/>
      <c r="G9442" s="149"/>
      <c r="H9442" s="151"/>
      <c r="I9442" s="149"/>
      <c r="J9442" s="149"/>
      <c r="K9442" s="152"/>
      <c r="L9442" s="149"/>
      <c r="M9442" s="149"/>
      <c r="N9442" s="153"/>
      <c r="O9442" s="153"/>
      <c r="P9442" s="153"/>
    </row>
    <row r="9443" spans="1:16" x14ac:dyDescent="0.35">
      <c r="A9443" s="149"/>
      <c r="B9443" s="149"/>
      <c r="C9443" s="150"/>
      <c r="D9443" s="149"/>
      <c r="E9443" s="149"/>
      <c r="F9443" s="149"/>
      <c r="G9443" s="149"/>
      <c r="H9443" s="151"/>
      <c r="I9443" s="149"/>
      <c r="J9443" s="149"/>
      <c r="K9443" s="152"/>
      <c r="L9443" s="149"/>
      <c r="M9443" s="149"/>
      <c r="N9443" s="153"/>
      <c r="O9443" s="153"/>
      <c r="P9443" s="153"/>
    </row>
    <row r="9444" spans="1:16" x14ac:dyDescent="0.35">
      <c r="A9444" s="149"/>
      <c r="B9444" s="149"/>
      <c r="C9444" s="150"/>
      <c r="D9444" s="149"/>
      <c r="E9444" s="149"/>
      <c r="F9444" s="149"/>
      <c r="G9444" s="149"/>
      <c r="H9444" s="151"/>
      <c r="I9444" s="149"/>
      <c r="J9444" s="149"/>
      <c r="K9444" s="152"/>
      <c r="L9444" s="149"/>
      <c r="M9444" s="149"/>
      <c r="N9444" s="153"/>
      <c r="O9444" s="153"/>
      <c r="P9444" s="153"/>
    </row>
    <row r="9445" spans="1:16" x14ac:dyDescent="0.35">
      <c r="A9445" s="149"/>
      <c r="B9445" s="149"/>
      <c r="C9445" s="150"/>
      <c r="D9445" s="149"/>
      <c r="E9445" s="149"/>
      <c r="F9445" s="149"/>
      <c r="G9445" s="149"/>
      <c r="H9445" s="151"/>
      <c r="I9445" s="149"/>
      <c r="J9445" s="149"/>
      <c r="K9445" s="152"/>
      <c r="L9445" s="149"/>
      <c r="M9445" s="149"/>
      <c r="N9445" s="153"/>
      <c r="O9445" s="153"/>
      <c r="P9445" s="153"/>
    </row>
    <row r="9446" spans="1:16" x14ac:dyDescent="0.35">
      <c r="A9446" s="149"/>
      <c r="B9446" s="149"/>
      <c r="C9446" s="150"/>
      <c r="D9446" s="149"/>
      <c r="E9446" s="149"/>
      <c r="F9446" s="149"/>
      <c r="G9446" s="149"/>
      <c r="H9446" s="151"/>
      <c r="I9446" s="149"/>
      <c r="J9446" s="149"/>
      <c r="K9446" s="152"/>
      <c r="L9446" s="149"/>
      <c r="M9446" s="149"/>
      <c r="N9446" s="153"/>
      <c r="O9446" s="153"/>
      <c r="P9446" s="153"/>
    </row>
    <row r="9447" spans="1:16" x14ac:dyDescent="0.35">
      <c r="A9447" s="149"/>
      <c r="B9447" s="149"/>
      <c r="C9447" s="150"/>
      <c r="D9447" s="149"/>
      <c r="E9447" s="149"/>
      <c r="F9447" s="149"/>
      <c r="G9447" s="149"/>
      <c r="H9447" s="151"/>
      <c r="I9447" s="149"/>
      <c r="J9447" s="149"/>
      <c r="K9447" s="152"/>
      <c r="L9447" s="149"/>
      <c r="M9447" s="149"/>
      <c r="N9447" s="153"/>
      <c r="O9447" s="153"/>
      <c r="P9447" s="153"/>
    </row>
    <row r="9448" spans="1:16" x14ac:dyDescent="0.35">
      <c r="A9448" s="149"/>
      <c r="B9448" s="149"/>
      <c r="C9448" s="150"/>
      <c r="D9448" s="149"/>
      <c r="E9448" s="149"/>
      <c r="F9448" s="149"/>
      <c r="G9448" s="149"/>
      <c r="H9448" s="151"/>
      <c r="I9448" s="149"/>
      <c r="J9448" s="149"/>
      <c r="K9448" s="152"/>
      <c r="L9448" s="149"/>
      <c r="M9448" s="149"/>
      <c r="N9448" s="153"/>
      <c r="O9448" s="153"/>
      <c r="P9448" s="153"/>
    </row>
    <row r="9449" spans="1:16" x14ac:dyDescent="0.35">
      <c r="A9449" s="149"/>
      <c r="B9449" s="149"/>
      <c r="C9449" s="150"/>
      <c r="D9449" s="149"/>
      <c r="E9449" s="149"/>
      <c r="F9449" s="149"/>
      <c r="G9449" s="149"/>
      <c r="H9449" s="151"/>
      <c r="I9449" s="149"/>
      <c r="J9449" s="149"/>
      <c r="K9449" s="152"/>
      <c r="L9449" s="149"/>
      <c r="M9449" s="149"/>
      <c r="N9449" s="153"/>
      <c r="O9449" s="153"/>
      <c r="P9449" s="153"/>
    </row>
    <row r="9450" spans="1:16" x14ac:dyDescent="0.35">
      <c r="A9450" s="149"/>
      <c r="B9450" s="149"/>
      <c r="C9450" s="150"/>
      <c r="D9450" s="149"/>
      <c r="E9450" s="149"/>
      <c r="F9450" s="149"/>
      <c r="G9450" s="149"/>
      <c r="H9450" s="151"/>
      <c r="I9450" s="149"/>
      <c r="J9450" s="149"/>
      <c r="K9450" s="152"/>
      <c r="L9450" s="149"/>
      <c r="M9450" s="149"/>
      <c r="N9450" s="153"/>
      <c r="O9450" s="153"/>
      <c r="P9450" s="153"/>
    </row>
    <row r="9451" spans="1:16" x14ac:dyDescent="0.35">
      <c r="A9451" s="149"/>
      <c r="B9451" s="149"/>
      <c r="C9451" s="150"/>
      <c r="D9451" s="149"/>
      <c r="E9451" s="149"/>
      <c r="F9451" s="149"/>
      <c r="G9451" s="149"/>
      <c r="H9451" s="151"/>
      <c r="I9451" s="149"/>
      <c r="J9451" s="149"/>
      <c r="K9451" s="152"/>
      <c r="L9451" s="149"/>
      <c r="M9451" s="149"/>
      <c r="N9451" s="153"/>
      <c r="O9451" s="153"/>
      <c r="P9451" s="153"/>
    </row>
    <row r="9452" spans="1:16" x14ac:dyDescent="0.35">
      <c r="A9452" s="149"/>
      <c r="B9452" s="149"/>
      <c r="C9452" s="150"/>
      <c r="D9452" s="149"/>
      <c r="E9452" s="149"/>
      <c r="F9452" s="149"/>
      <c r="G9452" s="149"/>
      <c r="H9452" s="151"/>
      <c r="I9452" s="149"/>
      <c r="J9452" s="149"/>
      <c r="K9452" s="152"/>
      <c r="L9452" s="149"/>
      <c r="M9452" s="149"/>
      <c r="N9452" s="153"/>
      <c r="O9452" s="153"/>
      <c r="P9452" s="153"/>
    </row>
    <row r="9453" spans="1:16" x14ac:dyDescent="0.35">
      <c r="A9453" s="149"/>
      <c r="B9453" s="149"/>
      <c r="C9453" s="150"/>
      <c r="D9453" s="149"/>
      <c r="E9453" s="149"/>
      <c r="F9453" s="149"/>
      <c r="G9453" s="149"/>
      <c r="H9453" s="151"/>
      <c r="I9453" s="149"/>
      <c r="J9453" s="149"/>
      <c r="K9453" s="152"/>
      <c r="L9453" s="149"/>
      <c r="M9453" s="149"/>
      <c r="N9453" s="153"/>
      <c r="O9453" s="153"/>
      <c r="P9453" s="153"/>
    </row>
    <row r="9454" spans="1:16" x14ac:dyDescent="0.35">
      <c r="A9454" s="149"/>
      <c r="B9454" s="149"/>
      <c r="C9454" s="150"/>
      <c r="D9454" s="149"/>
      <c r="E9454" s="149"/>
      <c r="F9454" s="149"/>
      <c r="G9454" s="149"/>
      <c r="H9454" s="151"/>
      <c r="I9454" s="149"/>
      <c r="J9454" s="149"/>
      <c r="K9454" s="152"/>
      <c r="L9454" s="149"/>
      <c r="M9454" s="149"/>
      <c r="N9454" s="153"/>
      <c r="O9454" s="153"/>
      <c r="P9454" s="153"/>
    </row>
    <row r="9455" spans="1:16" x14ac:dyDescent="0.35">
      <c r="A9455" s="149"/>
      <c r="B9455" s="149"/>
      <c r="C9455" s="150"/>
      <c r="D9455" s="149"/>
      <c r="E9455" s="149"/>
      <c r="F9455" s="149"/>
      <c r="G9455" s="149"/>
      <c r="H9455" s="151"/>
      <c r="I9455" s="149"/>
      <c r="J9455" s="149"/>
      <c r="K9455" s="152"/>
      <c r="L9455" s="149"/>
      <c r="M9455" s="149"/>
      <c r="N9455" s="153"/>
      <c r="O9455" s="153"/>
      <c r="P9455" s="153"/>
    </row>
    <row r="9456" spans="1:16" x14ac:dyDescent="0.35">
      <c r="A9456" s="149"/>
      <c r="B9456" s="149"/>
      <c r="C9456" s="150"/>
      <c r="D9456" s="149"/>
      <c r="E9456" s="149"/>
      <c r="F9456" s="149"/>
      <c r="G9456" s="149"/>
      <c r="H9456" s="151"/>
      <c r="I9456" s="149"/>
      <c r="J9456" s="149"/>
      <c r="K9456" s="152"/>
      <c r="L9456" s="149"/>
      <c r="M9456" s="149"/>
      <c r="N9456" s="153"/>
      <c r="O9456" s="153"/>
      <c r="P9456" s="153"/>
    </row>
    <row r="9457" spans="1:16" x14ac:dyDescent="0.35">
      <c r="A9457" s="149"/>
      <c r="B9457" s="149"/>
      <c r="C9457" s="150"/>
      <c r="D9457" s="149"/>
      <c r="E9457" s="149"/>
      <c r="F9457" s="149"/>
      <c r="G9457" s="149"/>
      <c r="H9457" s="151"/>
      <c r="I9457" s="149"/>
      <c r="J9457" s="149"/>
      <c r="K9457" s="152"/>
      <c r="L9457" s="149"/>
      <c r="M9457" s="149"/>
      <c r="N9457" s="153"/>
      <c r="O9457" s="153"/>
      <c r="P9457" s="153"/>
    </row>
    <row r="9458" spans="1:16" x14ac:dyDescent="0.35">
      <c r="A9458" s="149"/>
      <c r="B9458" s="149"/>
      <c r="C9458" s="150"/>
      <c r="D9458" s="149"/>
      <c r="E9458" s="149"/>
      <c r="F9458" s="149"/>
      <c r="G9458" s="149"/>
      <c r="H9458" s="151"/>
      <c r="I9458" s="149"/>
      <c r="J9458" s="149"/>
      <c r="K9458" s="152"/>
      <c r="L9458" s="149"/>
      <c r="M9458" s="149"/>
      <c r="N9458" s="153"/>
      <c r="O9458" s="153"/>
      <c r="P9458" s="153"/>
    </row>
    <row r="9459" spans="1:16" x14ac:dyDescent="0.35">
      <c r="A9459" s="149"/>
      <c r="B9459" s="149"/>
      <c r="C9459" s="150"/>
      <c r="D9459" s="149"/>
      <c r="E9459" s="149"/>
      <c r="F9459" s="149"/>
      <c r="G9459" s="149"/>
      <c r="H9459" s="151"/>
      <c r="I9459" s="149"/>
      <c r="J9459" s="149"/>
      <c r="K9459" s="152"/>
      <c r="L9459" s="149"/>
      <c r="M9459" s="149"/>
      <c r="N9459" s="153"/>
      <c r="O9459" s="153"/>
      <c r="P9459" s="153"/>
    </row>
    <row r="9460" spans="1:16" x14ac:dyDescent="0.35">
      <c r="A9460" s="149"/>
      <c r="B9460" s="149"/>
      <c r="C9460" s="150"/>
      <c r="D9460" s="149"/>
      <c r="E9460" s="149"/>
      <c r="F9460" s="149"/>
      <c r="G9460" s="149"/>
      <c r="H9460" s="151"/>
      <c r="I9460" s="149"/>
      <c r="J9460" s="149"/>
      <c r="K9460" s="152"/>
      <c r="L9460" s="149"/>
      <c r="M9460" s="149"/>
      <c r="N9460" s="153"/>
      <c r="O9460" s="153"/>
      <c r="P9460" s="153"/>
    </row>
    <row r="9461" spans="1:16" x14ac:dyDescent="0.35">
      <c r="A9461" s="149"/>
      <c r="B9461" s="149"/>
      <c r="C9461" s="150"/>
      <c r="D9461" s="149"/>
      <c r="E9461" s="149"/>
      <c r="F9461" s="149"/>
      <c r="G9461" s="149"/>
      <c r="H9461" s="151"/>
      <c r="I9461" s="149"/>
      <c r="J9461" s="149"/>
      <c r="K9461" s="152"/>
      <c r="L9461" s="149"/>
      <c r="M9461" s="149"/>
      <c r="N9461" s="153"/>
      <c r="O9461" s="153"/>
      <c r="P9461" s="153"/>
    </row>
    <row r="9462" spans="1:16" x14ac:dyDescent="0.35">
      <c r="A9462" s="149"/>
      <c r="B9462" s="149"/>
      <c r="C9462" s="150"/>
      <c r="D9462" s="149"/>
      <c r="E9462" s="149"/>
      <c r="F9462" s="149"/>
      <c r="G9462" s="149"/>
      <c r="H9462" s="151"/>
      <c r="I9462" s="149"/>
      <c r="J9462" s="149"/>
      <c r="K9462" s="152"/>
      <c r="L9462" s="149"/>
      <c r="M9462" s="149"/>
      <c r="N9462" s="153"/>
      <c r="O9462" s="153"/>
      <c r="P9462" s="153"/>
    </row>
    <row r="9463" spans="1:16" x14ac:dyDescent="0.35">
      <c r="A9463" s="149"/>
      <c r="B9463" s="149"/>
      <c r="C9463" s="150"/>
      <c r="D9463" s="149"/>
      <c r="E9463" s="149"/>
      <c r="F9463" s="149"/>
      <c r="G9463" s="149"/>
      <c r="H9463" s="151"/>
      <c r="I9463" s="149"/>
      <c r="J9463" s="149"/>
      <c r="K9463" s="152"/>
      <c r="L9463" s="149"/>
      <c r="M9463" s="149"/>
      <c r="N9463" s="153"/>
      <c r="O9463" s="153"/>
      <c r="P9463" s="153"/>
    </row>
    <row r="9464" spans="1:16" x14ac:dyDescent="0.35">
      <c r="A9464" s="149"/>
      <c r="B9464" s="149"/>
      <c r="C9464" s="150"/>
      <c r="D9464" s="149"/>
      <c r="E9464" s="149"/>
      <c r="F9464" s="149"/>
      <c r="G9464" s="149"/>
      <c r="H9464" s="151"/>
      <c r="I9464" s="149"/>
      <c r="J9464" s="149"/>
      <c r="K9464" s="152"/>
      <c r="L9464" s="149"/>
      <c r="M9464" s="149"/>
      <c r="N9464" s="153"/>
      <c r="O9464" s="153"/>
      <c r="P9464" s="153"/>
    </row>
    <row r="9465" spans="1:16" x14ac:dyDescent="0.35">
      <c r="A9465" s="149"/>
      <c r="B9465" s="149"/>
      <c r="C9465" s="150"/>
      <c r="D9465" s="149"/>
      <c r="E9465" s="149"/>
      <c r="F9465" s="149"/>
      <c r="G9465" s="149"/>
      <c r="H9465" s="151"/>
      <c r="I9465" s="149"/>
      <c r="J9465" s="149"/>
      <c r="K9465" s="152"/>
      <c r="L9465" s="149"/>
      <c r="M9465" s="149"/>
      <c r="N9465" s="153"/>
      <c r="O9465" s="153"/>
      <c r="P9465" s="153"/>
    </row>
    <row r="9466" spans="1:16" x14ac:dyDescent="0.35">
      <c r="A9466" s="149"/>
      <c r="B9466" s="149"/>
      <c r="C9466" s="150"/>
      <c r="D9466" s="149"/>
      <c r="E9466" s="149"/>
      <c r="F9466" s="149"/>
      <c r="G9466" s="149"/>
      <c r="H9466" s="151"/>
      <c r="I9466" s="149"/>
      <c r="J9466" s="149"/>
      <c r="K9466" s="152"/>
      <c r="L9466" s="149"/>
      <c r="M9466" s="149"/>
      <c r="N9466" s="153"/>
      <c r="O9466" s="153"/>
      <c r="P9466" s="153"/>
    </row>
    <row r="9467" spans="1:16" x14ac:dyDescent="0.35">
      <c r="A9467" s="149"/>
      <c r="B9467" s="149"/>
      <c r="C9467" s="150"/>
      <c r="D9467" s="149"/>
      <c r="E9467" s="149"/>
      <c r="F9467" s="149"/>
      <c r="G9467" s="149"/>
      <c r="H9467" s="151"/>
      <c r="I9467" s="149"/>
      <c r="J9467" s="149"/>
      <c r="K9467" s="152"/>
      <c r="L9467" s="149"/>
      <c r="M9467" s="149"/>
      <c r="N9467" s="153"/>
      <c r="O9467" s="153"/>
      <c r="P9467" s="153"/>
    </row>
    <row r="9468" spans="1:16" x14ac:dyDescent="0.35">
      <c r="A9468" s="149"/>
      <c r="B9468" s="149"/>
      <c r="C9468" s="150"/>
      <c r="D9468" s="149"/>
      <c r="E9468" s="149"/>
      <c r="F9468" s="149"/>
      <c r="G9468" s="149"/>
      <c r="H9468" s="151"/>
      <c r="I9468" s="149"/>
      <c r="J9468" s="149"/>
      <c r="K9468" s="152"/>
      <c r="L9468" s="149"/>
      <c r="M9468" s="149"/>
      <c r="N9468" s="153"/>
      <c r="O9468" s="153"/>
      <c r="P9468" s="153"/>
    </row>
    <row r="9469" spans="1:16" x14ac:dyDescent="0.35">
      <c r="A9469" s="149"/>
      <c r="B9469" s="149"/>
      <c r="C9469" s="150"/>
      <c r="D9469" s="149"/>
      <c r="E9469" s="149"/>
      <c r="F9469" s="149"/>
      <c r="G9469" s="149"/>
      <c r="H9469" s="151"/>
      <c r="I9469" s="149"/>
      <c r="J9469" s="149"/>
      <c r="K9469" s="152"/>
      <c r="L9469" s="149"/>
      <c r="M9469" s="149"/>
      <c r="N9469" s="153"/>
      <c r="O9469" s="153"/>
      <c r="P9469" s="153"/>
    </row>
    <row r="9470" spans="1:16" x14ac:dyDescent="0.35">
      <c r="A9470" s="149"/>
      <c r="B9470" s="149"/>
      <c r="C9470" s="150"/>
      <c r="D9470" s="149"/>
      <c r="E9470" s="149"/>
      <c r="F9470" s="149"/>
      <c r="G9470" s="149"/>
      <c r="H9470" s="151"/>
      <c r="I9470" s="149"/>
      <c r="J9470" s="149"/>
      <c r="K9470" s="152"/>
      <c r="L9470" s="149"/>
      <c r="M9470" s="149"/>
      <c r="N9470" s="153"/>
      <c r="O9470" s="153"/>
      <c r="P9470" s="153"/>
    </row>
    <row r="9471" spans="1:16" x14ac:dyDescent="0.35">
      <c r="A9471" s="149"/>
      <c r="B9471" s="149"/>
      <c r="C9471" s="150"/>
      <c r="D9471" s="149"/>
      <c r="E9471" s="149"/>
      <c r="F9471" s="149"/>
      <c r="G9471" s="149"/>
      <c r="H9471" s="151"/>
      <c r="I9471" s="149"/>
      <c r="J9471" s="149"/>
      <c r="K9471" s="152"/>
      <c r="L9471" s="149"/>
      <c r="M9471" s="149"/>
      <c r="N9471" s="153"/>
      <c r="O9471" s="153"/>
      <c r="P9471" s="153"/>
    </row>
    <row r="9472" spans="1:16" x14ac:dyDescent="0.35">
      <c r="A9472" s="149"/>
      <c r="B9472" s="149"/>
      <c r="C9472" s="150"/>
      <c r="D9472" s="149"/>
      <c r="E9472" s="149"/>
      <c r="F9472" s="149"/>
      <c r="G9472" s="149"/>
      <c r="H9472" s="151"/>
      <c r="I9472" s="149"/>
      <c r="J9472" s="149"/>
      <c r="K9472" s="152"/>
      <c r="L9472" s="149"/>
      <c r="M9472" s="149"/>
      <c r="N9472" s="153"/>
      <c r="O9472" s="153"/>
      <c r="P9472" s="153"/>
    </row>
    <row r="9473" spans="1:16" x14ac:dyDescent="0.35">
      <c r="A9473" s="149"/>
      <c r="B9473" s="149"/>
      <c r="C9473" s="150"/>
      <c r="D9473" s="149"/>
      <c r="E9473" s="149"/>
      <c r="F9473" s="149"/>
      <c r="G9473" s="149"/>
      <c r="H9473" s="151"/>
      <c r="I9473" s="149"/>
      <c r="J9473" s="149"/>
      <c r="K9473" s="152"/>
      <c r="L9473" s="149"/>
      <c r="M9473" s="149"/>
      <c r="N9473" s="153"/>
      <c r="O9473" s="153"/>
      <c r="P9473" s="153"/>
    </row>
    <row r="9474" spans="1:16" x14ac:dyDescent="0.35">
      <c r="A9474" s="149"/>
      <c r="B9474" s="149"/>
      <c r="C9474" s="150"/>
      <c r="D9474" s="149"/>
      <c r="E9474" s="149"/>
      <c r="F9474" s="149"/>
      <c r="G9474" s="149"/>
      <c r="H9474" s="151"/>
      <c r="I9474" s="149"/>
      <c r="J9474" s="149"/>
      <c r="K9474" s="152"/>
      <c r="L9474" s="149"/>
      <c r="M9474" s="149"/>
      <c r="N9474" s="153"/>
      <c r="O9474" s="153"/>
      <c r="P9474" s="153"/>
    </row>
    <row r="9475" spans="1:16" x14ac:dyDescent="0.35">
      <c r="A9475" s="149"/>
      <c r="B9475" s="149"/>
      <c r="C9475" s="150"/>
      <c r="D9475" s="149"/>
      <c r="E9475" s="149"/>
      <c r="F9475" s="149"/>
      <c r="G9475" s="149"/>
      <c r="H9475" s="151"/>
      <c r="I9475" s="149"/>
      <c r="J9475" s="149"/>
      <c r="K9475" s="152"/>
      <c r="L9475" s="149"/>
      <c r="M9475" s="149"/>
      <c r="N9475" s="153"/>
      <c r="O9475" s="153"/>
      <c r="P9475" s="153"/>
    </row>
    <row r="9476" spans="1:16" x14ac:dyDescent="0.35">
      <c r="A9476" s="149"/>
      <c r="B9476" s="149"/>
      <c r="C9476" s="150"/>
      <c r="D9476" s="149"/>
      <c r="E9476" s="149"/>
      <c r="F9476" s="149"/>
      <c r="G9476" s="149"/>
      <c r="H9476" s="151"/>
      <c r="I9476" s="149"/>
      <c r="J9476" s="149"/>
      <c r="K9476" s="152"/>
      <c r="L9476" s="149"/>
      <c r="M9476" s="149"/>
      <c r="N9476" s="153"/>
      <c r="O9476" s="153"/>
      <c r="P9476" s="153"/>
    </row>
    <row r="9477" spans="1:16" x14ac:dyDescent="0.35">
      <c r="A9477" s="149"/>
      <c r="B9477" s="149"/>
      <c r="C9477" s="150"/>
      <c r="D9477" s="149"/>
      <c r="E9477" s="149"/>
      <c r="F9477" s="149"/>
      <c r="G9477" s="149"/>
      <c r="H9477" s="151"/>
      <c r="I9477" s="149"/>
      <c r="J9477" s="149"/>
      <c r="K9477" s="152"/>
      <c r="L9477" s="149"/>
      <c r="M9477" s="149"/>
      <c r="N9477" s="153"/>
      <c r="O9477" s="153"/>
      <c r="P9477" s="153"/>
    </row>
    <row r="9478" spans="1:16" x14ac:dyDescent="0.35">
      <c r="A9478" s="149"/>
      <c r="B9478" s="149"/>
      <c r="C9478" s="150"/>
      <c r="D9478" s="149"/>
      <c r="E9478" s="149"/>
      <c r="F9478" s="149"/>
      <c r="G9478" s="149"/>
      <c r="H9478" s="151"/>
      <c r="I9478" s="149"/>
      <c r="J9478" s="149"/>
      <c r="K9478" s="152"/>
      <c r="L9478" s="149"/>
      <c r="M9478" s="149"/>
      <c r="N9478" s="153"/>
      <c r="O9478" s="153"/>
      <c r="P9478" s="153"/>
    </row>
    <row r="9479" spans="1:16" x14ac:dyDescent="0.35">
      <c r="A9479" s="149"/>
      <c r="B9479" s="149"/>
      <c r="C9479" s="150"/>
      <c r="D9479" s="149"/>
      <c r="E9479" s="149"/>
      <c r="F9479" s="149"/>
      <c r="G9479" s="149"/>
      <c r="H9479" s="151"/>
      <c r="I9479" s="149"/>
      <c r="J9479" s="149"/>
      <c r="K9479" s="152"/>
      <c r="L9479" s="149"/>
      <c r="M9479" s="149"/>
      <c r="N9479" s="153"/>
      <c r="O9479" s="153"/>
      <c r="P9479" s="153"/>
    </row>
    <row r="9480" spans="1:16" x14ac:dyDescent="0.35">
      <c r="A9480" s="149"/>
      <c r="B9480" s="149"/>
      <c r="C9480" s="150"/>
      <c r="D9480" s="149"/>
      <c r="E9480" s="149"/>
      <c r="F9480" s="149"/>
      <c r="G9480" s="149"/>
      <c r="H9480" s="151"/>
      <c r="I9480" s="149"/>
      <c r="J9480" s="149"/>
      <c r="K9480" s="152"/>
      <c r="L9480" s="149"/>
      <c r="M9480" s="149"/>
      <c r="N9480" s="153"/>
      <c r="O9480" s="153"/>
      <c r="P9480" s="153"/>
    </row>
    <row r="9481" spans="1:16" x14ac:dyDescent="0.35">
      <c r="A9481" s="149"/>
      <c r="B9481" s="149"/>
      <c r="C9481" s="150"/>
      <c r="D9481" s="149"/>
      <c r="E9481" s="149"/>
      <c r="F9481" s="149"/>
      <c r="G9481" s="149"/>
      <c r="H9481" s="151"/>
      <c r="I9481" s="149"/>
      <c r="J9481" s="149"/>
      <c r="K9481" s="152"/>
      <c r="L9481" s="149"/>
      <c r="M9481" s="149"/>
      <c r="N9481" s="153"/>
      <c r="O9481" s="153"/>
      <c r="P9481" s="153"/>
    </row>
    <row r="9482" spans="1:16" x14ac:dyDescent="0.35">
      <c r="A9482" s="149"/>
      <c r="B9482" s="149"/>
      <c r="C9482" s="150"/>
      <c r="D9482" s="149"/>
      <c r="E9482" s="149"/>
      <c r="F9482" s="149"/>
      <c r="G9482" s="149"/>
      <c r="H9482" s="151"/>
      <c r="I9482" s="149"/>
      <c r="J9482" s="149"/>
      <c r="K9482" s="152"/>
      <c r="L9482" s="149"/>
      <c r="M9482" s="149"/>
      <c r="N9482" s="153"/>
      <c r="O9482" s="153"/>
      <c r="P9482" s="153"/>
    </row>
    <row r="9483" spans="1:16" x14ac:dyDescent="0.35">
      <c r="A9483" s="149"/>
      <c r="B9483" s="149"/>
      <c r="C9483" s="150"/>
      <c r="D9483" s="149"/>
      <c r="E9483" s="149"/>
      <c r="F9483" s="149"/>
      <c r="G9483" s="149"/>
      <c r="H9483" s="151"/>
      <c r="I9483" s="149"/>
      <c r="J9483" s="149"/>
      <c r="K9483" s="152"/>
      <c r="L9483" s="149"/>
      <c r="M9483" s="149"/>
      <c r="N9483" s="153"/>
      <c r="O9483" s="153"/>
      <c r="P9483" s="153"/>
    </row>
    <row r="9484" spans="1:16" x14ac:dyDescent="0.35">
      <c r="A9484" s="149"/>
      <c r="B9484" s="149"/>
      <c r="C9484" s="150"/>
      <c r="D9484" s="149"/>
      <c r="E9484" s="149"/>
      <c r="F9484" s="149"/>
      <c r="G9484" s="149"/>
      <c r="H9484" s="151"/>
      <c r="I9484" s="149"/>
      <c r="J9484" s="149"/>
      <c r="K9484" s="152"/>
      <c r="L9484" s="149"/>
      <c r="M9484" s="149"/>
      <c r="N9484" s="153"/>
      <c r="O9484" s="153"/>
      <c r="P9484" s="153"/>
    </row>
    <row r="9485" spans="1:16" x14ac:dyDescent="0.35">
      <c r="A9485" s="149"/>
      <c r="B9485" s="149"/>
      <c r="C9485" s="150"/>
      <c r="D9485" s="149"/>
      <c r="E9485" s="149"/>
      <c r="F9485" s="149"/>
      <c r="G9485" s="149"/>
      <c r="H9485" s="151"/>
      <c r="I9485" s="149"/>
      <c r="J9485" s="149"/>
      <c r="K9485" s="152"/>
      <c r="L9485" s="149"/>
      <c r="M9485" s="149"/>
      <c r="N9485" s="153"/>
      <c r="O9485" s="153"/>
      <c r="P9485" s="153"/>
    </row>
    <row r="9486" spans="1:16" x14ac:dyDescent="0.35">
      <c r="A9486" s="149"/>
      <c r="B9486" s="149"/>
      <c r="C9486" s="150"/>
      <c r="D9486" s="149"/>
      <c r="E9486" s="149"/>
      <c r="F9486" s="149"/>
      <c r="G9486" s="149"/>
      <c r="H9486" s="151"/>
      <c r="I9486" s="149"/>
      <c r="J9486" s="149"/>
      <c r="K9486" s="152"/>
      <c r="L9486" s="149"/>
      <c r="M9486" s="149"/>
      <c r="N9486" s="153"/>
      <c r="O9486" s="153"/>
      <c r="P9486" s="153"/>
    </row>
    <row r="9487" spans="1:16" x14ac:dyDescent="0.35">
      <c r="A9487" s="149"/>
      <c r="B9487" s="149"/>
      <c r="C9487" s="150"/>
      <c r="D9487" s="149"/>
      <c r="E9487" s="149"/>
      <c r="F9487" s="149"/>
      <c r="G9487" s="149"/>
      <c r="H9487" s="151"/>
      <c r="I9487" s="149"/>
      <c r="J9487" s="149"/>
      <c r="K9487" s="152"/>
      <c r="L9487" s="149"/>
      <c r="M9487" s="149"/>
      <c r="N9487" s="153"/>
      <c r="O9487" s="153"/>
      <c r="P9487" s="153"/>
    </row>
    <row r="9488" spans="1:16" x14ac:dyDescent="0.35">
      <c r="A9488" s="149"/>
      <c r="B9488" s="149"/>
      <c r="C9488" s="150"/>
      <c r="D9488" s="149"/>
      <c r="E9488" s="149"/>
      <c r="F9488" s="149"/>
      <c r="G9488" s="149"/>
      <c r="H9488" s="151"/>
      <c r="I9488" s="149"/>
      <c r="J9488" s="149"/>
      <c r="K9488" s="152"/>
      <c r="L9488" s="149"/>
      <c r="M9488" s="149"/>
      <c r="N9488" s="153"/>
      <c r="O9488" s="153"/>
      <c r="P9488" s="153"/>
    </row>
    <row r="9489" spans="1:16" x14ac:dyDescent="0.35">
      <c r="A9489" s="149"/>
      <c r="B9489" s="149"/>
      <c r="C9489" s="150"/>
      <c r="D9489" s="149"/>
      <c r="E9489" s="149"/>
      <c r="F9489" s="149"/>
      <c r="G9489" s="149"/>
      <c r="H9489" s="151"/>
      <c r="I9489" s="149"/>
      <c r="J9489" s="149"/>
      <c r="K9489" s="152"/>
      <c r="L9489" s="149"/>
      <c r="M9489" s="149"/>
      <c r="N9489" s="153"/>
      <c r="O9489" s="153"/>
      <c r="P9489" s="153"/>
    </row>
    <row r="9490" spans="1:16" x14ac:dyDescent="0.35">
      <c r="A9490" s="149"/>
      <c r="B9490" s="149"/>
      <c r="C9490" s="150"/>
      <c r="D9490" s="149"/>
      <c r="E9490" s="149"/>
      <c r="F9490" s="149"/>
      <c r="G9490" s="149"/>
      <c r="H9490" s="151"/>
      <c r="I9490" s="149"/>
      <c r="J9490" s="149"/>
      <c r="K9490" s="152"/>
      <c r="L9490" s="149"/>
      <c r="M9490" s="149"/>
      <c r="N9490" s="153"/>
      <c r="O9490" s="153"/>
      <c r="P9490" s="153"/>
    </row>
    <row r="9491" spans="1:16" x14ac:dyDescent="0.35">
      <c r="A9491" s="149"/>
      <c r="B9491" s="149"/>
      <c r="C9491" s="150"/>
      <c r="D9491" s="149"/>
      <c r="E9491" s="149"/>
      <c r="F9491" s="149"/>
      <c r="G9491" s="149"/>
      <c r="H9491" s="151"/>
      <c r="I9491" s="149"/>
      <c r="J9491" s="149"/>
      <c r="K9491" s="152"/>
      <c r="L9491" s="149"/>
      <c r="M9491" s="149"/>
      <c r="N9491" s="153"/>
      <c r="O9491" s="153"/>
      <c r="P9491" s="153"/>
    </row>
    <row r="9492" spans="1:16" x14ac:dyDescent="0.35">
      <c r="A9492" s="149"/>
      <c r="B9492" s="149"/>
      <c r="C9492" s="150"/>
      <c r="D9492" s="149"/>
      <c r="E9492" s="149"/>
      <c r="F9492" s="149"/>
      <c r="G9492" s="149"/>
      <c r="H9492" s="151"/>
      <c r="I9492" s="149"/>
      <c r="J9492" s="149"/>
      <c r="K9492" s="152"/>
      <c r="L9492" s="149"/>
      <c r="M9492" s="149"/>
      <c r="N9492" s="153"/>
      <c r="O9492" s="153"/>
      <c r="P9492" s="153"/>
    </row>
    <row r="9493" spans="1:16" x14ac:dyDescent="0.35">
      <c r="A9493" s="149"/>
      <c r="B9493" s="149"/>
      <c r="C9493" s="150"/>
      <c r="D9493" s="149"/>
      <c r="E9493" s="149"/>
      <c r="F9493" s="149"/>
      <c r="G9493" s="149"/>
      <c r="H9493" s="151"/>
      <c r="I9493" s="149"/>
      <c r="J9493" s="149"/>
      <c r="K9493" s="152"/>
      <c r="L9493" s="149"/>
      <c r="M9493" s="149"/>
      <c r="N9493" s="153"/>
      <c r="O9493" s="153"/>
      <c r="P9493" s="153"/>
    </row>
    <row r="9494" spans="1:16" x14ac:dyDescent="0.35">
      <c r="A9494" s="149"/>
      <c r="B9494" s="149"/>
      <c r="C9494" s="150"/>
      <c r="D9494" s="149"/>
      <c r="E9494" s="149"/>
      <c r="F9494" s="149"/>
      <c r="G9494" s="149"/>
      <c r="H9494" s="151"/>
      <c r="I9494" s="149"/>
      <c r="J9494" s="149"/>
      <c r="K9494" s="152"/>
      <c r="L9494" s="149"/>
      <c r="M9494" s="149"/>
      <c r="N9494" s="153"/>
      <c r="O9494" s="153"/>
      <c r="P9494" s="153"/>
    </row>
    <row r="9495" spans="1:16" x14ac:dyDescent="0.35">
      <c r="A9495" s="149"/>
      <c r="B9495" s="149"/>
      <c r="C9495" s="150"/>
      <c r="D9495" s="149"/>
      <c r="E9495" s="149"/>
      <c r="F9495" s="149"/>
      <c r="G9495" s="149"/>
      <c r="H9495" s="151"/>
      <c r="I9495" s="149"/>
      <c r="J9495" s="149"/>
      <c r="K9495" s="152"/>
      <c r="L9495" s="149"/>
      <c r="M9495" s="149"/>
      <c r="N9495" s="153"/>
      <c r="O9495" s="153"/>
      <c r="P9495" s="153"/>
    </row>
    <row r="9496" spans="1:16" x14ac:dyDescent="0.35">
      <c r="A9496" s="149"/>
      <c r="B9496" s="149"/>
      <c r="C9496" s="150"/>
      <c r="D9496" s="149"/>
      <c r="E9496" s="149"/>
      <c r="F9496" s="149"/>
      <c r="G9496" s="149"/>
      <c r="H9496" s="151"/>
      <c r="I9496" s="149"/>
      <c r="J9496" s="149"/>
      <c r="K9496" s="152"/>
      <c r="L9496" s="149"/>
      <c r="M9496" s="149"/>
      <c r="N9496" s="153"/>
      <c r="O9496" s="153"/>
      <c r="P9496" s="153"/>
    </row>
    <row r="9497" spans="1:16" x14ac:dyDescent="0.35">
      <c r="A9497" s="149"/>
      <c r="B9497" s="149"/>
      <c r="C9497" s="150"/>
      <c r="D9497" s="149"/>
      <c r="E9497" s="149"/>
      <c r="F9497" s="149"/>
      <c r="G9497" s="149"/>
      <c r="H9497" s="151"/>
      <c r="I9497" s="149"/>
      <c r="J9497" s="149"/>
      <c r="K9497" s="152"/>
      <c r="L9497" s="149"/>
      <c r="M9497" s="149"/>
      <c r="N9497" s="153"/>
      <c r="O9497" s="153"/>
      <c r="P9497" s="153"/>
    </row>
    <row r="9498" spans="1:16" x14ac:dyDescent="0.35">
      <c r="A9498" s="149"/>
      <c r="B9498" s="149"/>
      <c r="C9498" s="150"/>
      <c r="D9498" s="149"/>
      <c r="E9498" s="149"/>
      <c r="F9498" s="149"/>
      <c r="G9498" s="149"/>
      <c r="H9498" s="151"/>
      <c r="I9498" s="149"/>
      <c r="J9498" s="149"/>
      <c r="K9498" s="152"/>
      <c r="L9498" s="149"/>
      <c r="M9498" s="149"/>
      <c r="N9498" s="153"/>
      <c r="O9498" s="153"/>
      <c r="P9498" s="153"/>
    </row>
    <row r="9499" spans="1:16" x14ac:dyDescent="0.35">
      <c r="A9499" s="149"/>
      <c r="B9499" s="149"/>
      <c r="C9499" s="150"/>
      <c r="D9499" s="149"/>
      <c r="E9499" s="149"/>
      <c r="F9499" s="149"/>
      <c r="G9499" s="149"/>
      <c r="H9499" s="151"/>
      <c r="I9499" s="149"/>
      <c r="J9499" s="149"/>
      <c r="K9499" s="152"/>
      <c r="L9499" s="149"/>
      <c r="M9499" s="149"/>
      <c r="N9499" s="153"/>
      <c r="O9499" s="153"/>
      <c r="P9499" s="153"/>
    </row>
    <row r="9500" spans="1:16" x14ac:dyDescent="0.35">
      <c r="A9500" s="149"/>
      <c r="B9500" s="149"/>
      <c r="C9500" s="150"/>
      <c r="D9500" s="149"/>
      <c r="E9500" s="149"/>
      <c r="F9500" s="149"/>
      <c r="G9500" s="149"/>
      <c r="H9500" s="151"/>
      <c r="I9500" s="149"/>
      <c r="J9500" s="149"/>
      <c r="K9500" s="152"/>
      <c r="L9500" s="149"/>
      <c r="M9500" s="149"/>
      <c r="N9500" s="153"/>
      <c r="O9500" s="153"/>
      <c r="P9500" s="153"/>
    </row>
    <row r="9501" spans="1:16" x14ac:dyDescent="0.35">
      <c r="A9501" s="149"/>
      <c r="B9501" s="149"/>
      <c r="C9501" s="150"/>
      <c r="D9501" s="149"/>
      <c r="E9501" s="149"/>
      <c r="F9501" s="149"/>
      <c r="G9501" s="149"/>
      <c r="H9501" s="151"/>
      <c r="I9501" s="149"/>
      <c r="J9501" s="149"/>
      <c r="K9501" s="152"/>
      <c r="L9501" s="149"/>
      <c r="M9501" s="149"/>
      <c r="N9501" s="153"/>
      <c r="O9501" s="153"/>
      <c r="P9501" s="153"/>
    </row>
    <row r="9502" spans="1:16" x14ac:dyDescent="0.35">
      <c r="A9502" s="149"/>
      <c r="B9502" s="149"/>
      <c r="C9502" s="150"/>
      <c r="D9502" s="149"/>
      <c r="E9502" s="149"/>
      <c r="F9502" s="149"/>
      <c r="G9502" s="149"/>
      <c r="H9502" s="151"/>
      <c r="I9502" s="149"/>
      <c r="J9502" s="149"/>
      <c r="K9502" s="152"/>
      <c r="L9502" s="149"/>
      <c r="M9502" s="149"/>
      <c r="N9502" s="153"/>
      <c r="O9502" s="153"/>
      <c r="P9502" s="153"/>
    </row>
    <row r="9503" spans="1:16" x14ac:dyDescent="0.35">
      <c r="A9503" s="149"/>
      <c r="B9503" s="149"/>
      <c r="C9503" s="150"/>
      <c r="D9503" s="149"/>
      <c r="E9503" s="149"/>
      <c r="F9503" s="149"/>
      <c r="G9503" s="149"/>
      <c r="H9503" s="151"/>
      <c r="I9503" s="149"/>
      <c r="J9503" s="149"/>
      <c r="K9503" s="152"/>
      <c r="L9503" s="149"/>
      <c r="M9503" s="149"/>
      <c r="N9503" s="153"/>
      <c r="O9503" s="153"/>
      <c r="P9503" s="153"/>
    </row>
    <row r="9504" spans="1:16" x14ac:dyDescent="0.35">
      <c r="A9504" s="149"/>
      <c r="B9504" s="149"/>
      <c r="C9504" s="150"/>
      <c r="D9504" s="149"/>
      <c r="E9504" s="149"/>
      <c r="F9504" s="149"/>
      <c r="G9504" s="149"/>
      <c r="H9504" s="151"/>
      <c r="I9504" s="149"/>
      <c r="J9504" s="149"/>
      <c r="K9504" s="152"/>
      <c r="L9504" s="149"/>
      <c r="M9504" s="149"/>
      <c r="N9504" s="153"/>
      <c r="O9504" s="153"/>
      <c r="P9504" s="153"/>
    </row>
    <row r="9505" spans="1:16" x14ac:dyDescent="0.35">
      <c r="A9505" s="149"/>
      <c r="B9505" s="149"/>
      <c r="C9505" s="150"/>
      <c r="D9505" s="149"/>
      <c r="E9505" s="149"/>
      <c r="F9505" s="149"/>
      <c r="G9505" s="149"/>
      <c r="H9505" s="151"/>
      <c r="I9505" s="149"/>
      <c r="J9505" s="149"/>
      <c r="K9505" s="152"/>
      <c r="L9505" s="149"/>
      <c r="M9505" s="149"/>
      <c r="N9505" s="153"/>
      <c r="O9505" s="153"/>
      <c r="P9505" s="153"/>
    </row>
    <row r="9506" spans="1:16" x14ac:dyDescent="0.35">
      <c r="A9506" s="149"/>
      <c r="B9506" s="149"/>
      <c r="C9506" s="150"/>
      <c r="D9506" s="149"/>
      <c r="E9506" s="149"/>
      <c r="F9506" s="149"/>
      <c r="G9506" s="149"/>
      <c r="H9506" s="151"/>
      <c r="I9506" s="149"/>
      <c r="J9506" s="149"/>
      <c r="K9506" s="152"/>
      <c r="L9506" s="149"/>
      <c r="M9506" s="149"/>
      <c r="N9506" s="153"/>
      <c r="O9506" s="153"/>
      <c r="P9506" s="153"/>
    </row>
    <row r="9507" spans="1:16" x14ac:dyDescent="0.35">
      <c r="A9507" s="149"/>
      <c r="B9507" s="149"/>
      <c r="C9507" s="150"/>
      <c r="D9507" s="149"/>
      <c r="E9507" s="149"/>
      <c r="F9507" s="149"/>
      <c r="G9507" s="149"/>
      <c r="H9507" s="151"/>
      <c r="I9507" s="149"/>
      <c r="J9507" s="149"/>
      <c r="K9507" s="152"/>
      <c r="L9507" s="149"/>
      <c r="M9507" s="149"/>
      <c r="N9507" s="153"/>
      <c r="O9507" s="153"/>
      <c r="P9507" s="153"/>
    </row>
    <row r="9508" spans="1:16" x14ac:dyDescent="0.35">
      <c r="A9508" s="149"/>
      <c r="B9508" s="149"/>
      <c r="C9508" s="150"/>
      <c r="D9508" s="149"/>
      <c r="E9508" s="149"/>
      <c r="F9508" s="149"/>
      <c r="G9508" s="149"/>
      <c r="H9508" s="151"/>
      <c r="I9508" s="149"/>
      <c r="J9508" s="149"/>
      <c r="K9508" s="152"/>
      <c r="L9508" s="149"/>
      <c r="M9508" s="149"/>
      <c r="N9508" s="153"/>
      <c r="O9508" s="153"/>
      <c r="P9508" s="153"/>
    </row>
    <row r="9509" spans="1:16" x14ac:dyDescent="0.35">
      <c r="A9509" s="149"/>
      <c r="B9509" s="149"/>
      <c r="C9509" s="150"/>
      <c r="D9509" s="149"/>
      <c r="E9509" s="149"/>
      <c r="F9509" s="149"/>
      <c r="G9509" s="149"/>
      <c r="H9509" s="151"/>
      <c r="I9509" s="149"/>
      <c r="J9509" s="149"/>
      <c r="K9509" s="152"/>
      <c r="L9509" s="149"/>
      <c r="M9509" s="149"/>
      <c r="N9509" s="153"/>
      <c r="O9509" s="153"/>
      <c r="P9509" s="153"/>
    </row>
    <row r="9510" spans="1:16" x14ac:dyDescent="0.35">
      <c r="A9510" s="149"/>
      <c r="B9510" s="149"/>
      <c r="C9510" s="150"/>
      <c r="D9510" s="149"/>
      <c r="E9510" s="149"/>
      <c r="F9510" s="149"/>
      <c r="G9510" s="149"/>
      <c r="H9510" s="151"/>
      <c r="I9510" s="149"/>
      <c r="J9510" s="149"/>
      <c r="K9510" s="152"/>
      <c r="L9510" s="149"/>
      <c r="M9510" s="149"/>
      <c r="N9510" s="153"/>
      <c r="O9510" s="153"/>
      <c r="P9510" s="153"/>
    </row>
    <row r="9511" spans="1:16" x14ac:dyDescent="0.35">
      <c r="A9511" s="149"/>
      <c r="B9511" s="149"/>
      <c r="C9511" s="150"/>
      <c r="D9511" s="149"/>
      <c r="E9511" s="149"/>
      <c r="F9511" s="149"/>
      <c r="G9511" s="149"/>
      <c r="H9511" s="151"/>
      <c r="I9511" s="149"/>
      <c r="J9511" s="149"/>
      <c r="K9511" s="152"/>
      <c r="L9511" s="149"/>
      <c r="M9511" s="149"/>
      <c r="N9511" s="153"/>
      <c r="O9511" s="153"/>
      <c r="P9511" s="153"/>
    </row>
    <row r="9512" spans="1:16" x14ac:dyDescent="0.35">
      <c r="A9512" s="149"/>
      <c r="B9512" s="149"/>
      <c r="C9512" s="150"/>
      <c r="D9512" s="149"/>
      <c r="E9512" s="149"/>
      <c r="F9512" s="149"/>
      <c r="G9512" s="149"/>
      <c r="H9512" s="151"/>
      <c r="I9512" s="149"/>
      <c r="J9512" s="149"/>
      <c r="K9512" s="152"/>
      <c r="L9512" s="149"/>
      <c r="M9512" s="149"/>
      <c r="N9512" s="153"/>
      <c r="O9512" s="153"/>
      <c r="P9512" s="153"/>
    </row>
    <row r="9513" spans="1:16" x14ac:dyDescent="0.35">
      <c r="A9513" s="149"/>
      <c r="B9513" s="149"/>
      <c r="C9513" s="150"/>
      <c r="D9513" s="149"/>
      <c r="E9513" s="149"/>
      <c r="F9513" s="149"/>
      <c r="G9513" s="149"/>
      <c r="H9513" s="151"/>
      <c r="I9513" s="149"/>
      <c r="J9513" s="149"/>
      <c r="K9513" s="152"/>
      <c r="L9513" s="149"/>
      <c r="M9513" s="149"/>
      <c r="N9513" s="153"/>
      <c r="O9513" s="153"/>
      <c r="P9513" s="153"/>
    </row>
    <row r="9514" spans="1:16" x14ac:dyDescent="0.35">
      <c r="A9514" s="149"/>
      <c r="B9514" s="149"/>
      <c r="C9514" s="150"/>
      <c r="D9514" s="149"/>
      <c r="E9514" s="149"/>
      <c r="F9514" s="149"/>
      <c r="G9514" s="149"/>
      <c r="H9514" s="151"/>
      <c r="I9514" s="149"/>
      <c r="J9514" s="149"/>
      <c r="K9514" s="152"/>
      <c r="L9514" s="149"/>
      <c r="M9514" s="149"/>
      <c r="N9514" s="153"/>
      <c r="O9514" s="153"/>
      <c r="P9514" s="153"/>
    </row>
    <row r="9515" spans="1:16" x14ac:dyDescent="0.35">
      <c r="A9515" s="149"/>
      <c r="B9515" s="149"/>
      <c r="C9515" s="150"/>
      <c r="D9515" s="149"/>
      <c r="E9515" s="149"/>
      <c r="F9515" s="149"/>
      <c r="G9515" s="149"/>
      <c r="H9515" s="151"/>
      <c r="I9515" s="149"/>
      <c r="J9515" s="149"/>
      <c r="K9515" s="152"/>
      <c r="L9515" s="149"/>
      <c r="M9515" s="149"/>
      <c r="N9515" s="153"/>
      <c r="O9515" s="153"/>
      <c r="P9515" s="153"/>
    </row>
    <row r="9516" spans="1:16" x14ac:dyDescent="0.35">
      <c r="A9516" s="149"/>
      <c r="B9516" s="149"/>
      <c r="C9516" s="150"/>
      <c r="D9516" s="149"/>
      <c r="E9516" s="149"/>
      <c r="F9516" s="149"/>
      <c r="G9516" s="149"/>
      <c r="H9516" s="151"/>
      <c r="I9516" s="149"/>
      <c r="J9516" s="149"/>
      <c r="K9516" s="152"/>
      <c r="L9516" s="149"/>
      <c r="M9516" s="149"/>
      <c r="N9516" s="153"/>
      <c r="O9516" s="153"/>
      <c r="P9516" s="153"/>
    </row>
    <row r="9517" spans="1:16" x14ac:dyDescent="0.35">
      <c r="A9517" s="149"/>
      <c r="B9517" s="149"/>
      <c r="C9517" s="150"/>
      <c r="D9517" s="149"/>
      <c r="E9517" s="149"/>
      <c r="F9517" s="149"/>
      <c r="G9517" s="149"/>
      <c r="H9517" s="151"/>
      <c r="I9517" s="149"/>
      <c r="J9517" s="149"/>
      <c r="K9517" s="152"/>
      <c r="L9517" s="149"/>
      <c r="M9517" s="149"/>
      <c r="N9517" s="153"/>
      <c r="O9517" s="153"/>
      <c r="P9517" s="153"/>
    </row>
    <row r="9518" spans="1:16" x14ac:dyDescent="0.35">
      <c r="A9518" s="149"/>
      <c r="B9518" s="149"/>
      <c r="C9518" s="150"/>
      <c r="D9518" s="149"/>
      <c r="E9518" s="149"/>
      <c r="F9518" s="149"/>
      <c r="G9518" s="149"/>
      <c r="H9518" s="151"/>
      <c r="I9518" s="149"/>
      <c r="J9518" s="149"/>
      <c r="K9518" s="152"/>
      <c r="L9518" s="149"/>
      <c r="M9518" s="149"/>
      <c r="N9518" s="153"/>
      <c r="O9518" s="153"/>
      <c r="P9518" s="153"/>
    </row>
    <row r="9519" spans="1:16" x14ac:dyDescent="0.35">
      <c r="A9519" s="149"/>
      <c r="B9519" s="149"/>
      <c r="C9519" s="150"/>
      <c r="D9519" s="149"/>
      <c r="E9519" s="149"/>
      <c r="F9519" s="149"/>
      <c r="G9519" s="149"/>
      <c r="H9519" s="151"/>
      <c r="I9519" s="149"/>
      <c r="J9519" s="149"/>
      <c r="K9519" s="152"/>
      <c r="L9519" s="149"/>
      <c r="M9519" s="149"/>
      <c r="N9519" s="153"/>
      <c r="O9519" s="153"/>
      <c r="P9519" s="153"/>
    </row>
    <row r="9520" spans="1:16" x14ac:dyDescent="0.35">
      <c r="A9520" s="149"/>
      <c r="B9520" s="149"/>
      <c r="C9520" s="150"/>
      <c r="D9520" s="149"/>
      <c r="E9520" s="149"/>
      <c r="F9520" s="149"/>
      <c r="G9520" s="149"/>
      <c r="H9520" s="151"/>
      <c r="I9520" s="149"/>
      <c r="J9520" s="149"/>
      <c r="K9520" s="152"/>
      <c r="L9520" s="149"/>
      <c r="M9520" s="149"/>
      <c r="N9520" s="153"/>
      <c r="O9520" s="153"/>
      <c r="P9520" s="153"/>
    </row>
    <row r="9521" spans="1:16" x14ac:dyDescent="0.35">
      <c r="A9521" s="149"/>
      <c r="B9521" s="149"/>
      <c r="C9521" s="150"/>
      <c r="D9521" s="149"/>
      <c r="E9521" s="149"/>
      <c r="F9521" s="149"/>
      <c r="G9521" s="149"/>
      <c r="H9521" s="151"/>
      <c r="I9521" s="149"/>
      <c r="J9521" s="149"/>
      <c r="K9521" s="152"/>
      <c r="L9521" s="149"/>
      <c r="M9521" s="149"/>
      <c r="N9521" s="153"/>
      <c r="O9521" s="153"/>
      <c r="P9521" s="153"/>
    </row>
    <row r="9522" spans="1:16" x14ac:dyDescent="0.35">
      <c r="A9522" s="149"/>
      <c r="B9522" s="149"/>
      <c r="C9522" s="150"/>
      <c r="D9522" s="149"/>
      <c r="E9522" s="149"/>
      <c r="F9522" s="149"/>
      <c r="G9522" s="149"/>
      <c r="H9522" s="151"/>
      <c r="I9522" s="149"/>
      <c r="J9522" s="149"/>
      <c r="K9522" s="152"/>
      <c r="L9522" s="149"/>
      <c r="M9522" s="149"/>
      <c r="N9522" s="153"/>
      <c r="O9522" s="153"/>
      <c r="P9522" s="153"/>
    </row>
    <row r="9523" spans="1:16" x14ac:dyDescent="0.35">
      <c r="A9523" s="149"/>
      <c r="B9523" s="149"/>
      <c r="C9523" s="150"/>
      <c r="D9523" s="149"/>
      <c r="E9523" s="149"/>
      <c r="F9523" s="149"/>
      <c r="G9523" s="149"/>
      <c r="H9523" s="151"/>
      <c r="I9523" s="149"/>
      <c r="J9523" s="149"/>
      <c r="K9523" s="152"/>
      <c r="L9523" s="149"/>
      <c r="M9523" s="149"/>
      <c r="N9523" s="153"/>
      <c r="O9523" s="153"/>
      <c r="P9523" s="153"/>
    </row>
    <row r="9524" spans="1:16" x14ac:dyDescent="0.35">
      <c r="A9524" s="149"/>
      <c r="B9524" s="149"/>
      <c r="C9524" s="150"/>
      <c r="D9524" s="149"/>
      <c r="E9524" s="149"/>
      <c r="F9524" s="149"/>
      <c r="G9524" s="149"/>
      <c r="H9524" s="151"/>
      <c r="I9524" s="149"/>
      <c r="J9524" s="149"/>
      <c r="K9524" s="152"/>
      <c r="L9524" s="149"/>
      <c r="M9524" s="149"/>
      <c r="N9524" s="153"/>
      <c r="O9524" s="153"/>
      <c r="P9524" s="153"/>
    </row>
    <row r="9525" spans="1:16" x14ac:dyDescent="0.35">
      <c r="A9525" s="149"/>
      <c r="B9525" s="149"/>
      <c r="C9525" s="150"/>
      <c r="D9525" s="149"/>
      <c r="E9525" s="149"/>
      <c r="F9525" s="149"/>
      <c r="G9525" s="149"/>
      <c r="H9525" s="151"/>
      <c r="I9525" s="149"/>
      <c r="J9525" s="149"/>
      <c r="K9525" s="152"/>
      <c r="L9525" s="149"/>
      <c r="M9525" s="149"/>
      <c r="N9525" s="153"/>
      <c r="O9525" s="153"/>
      <c r="P9525" s="153"/>
    </row>
    <row r="9526" spans="1:16" x14ac:dyDescent="0.35">
      <c r="A9526" s="149"/>
      <c r="B9526" s="149"/>
      <c r="C9526" s="150"/>
      <c r="D9526" s="149"/>
      <c r="E9526" s="149"/>
      <c r="F9526" s="149"/>
      <c r="G9526" s="149"/>
      <c r="H9526" s="151"/>
      <c r="I9526" s="149"/>
      <c r="J9526" s="149"/>
      <c r="K9526" s="152"/>
      <c r="L9526" s="149"/>
      <c r="M9526" s="149"/>
      <c r="N9526" s="153"/>
      <c r="O9526" s="153"/>
      <c r="P9526" s="153"/>
    </row>
    <row r="9527" spans="1:16" x14ac:dyDescent="0.35">
      <c r="A9527" s="149"/>
      <c r="B9527" s="149"/>
      <c r="C9527" s="150"/>
      <c r="D9527" s="149"/>
      <c r="E9527" s="149"/>
      <c r="F9527" s="149"/>
      <c r="G9527" s="149"/>
      <c r="H9527" s="151"/>
      <c r="I9527" s="149"/>
      <c r="J9527" s="149"/>
      <c r="K9527" s="152"/>
      <c r="L9527" s="149"/>
      <c r="M9527" s="149"/>
      <c r="N9527" s="153"/>
      <c r="O9527" s="153"/>
      <c r="P9527" s="153"/>
    </row>
    <row r="9528" spans="1:16" x14ac:dyDescent="0.35">
      <c r="A9528" s="149"/>
      <c r="B9528" s="149"/>
      <c r="C9528" s="150"/>
      <c r="D9528" s="149"/>
      <c r="E9528" s="149"/>
      <c r="F9528" s="149"/>
      <c r="G9528" s="149"/>
      <c r="H9528" s="151"/>
      <c r="I9528" s="149"/>
      <c r="J9528" s="149"/>
      <c r="K9528" s="152"/>
      <c r="L9528" s="149"/>
      <c r="M9528" s="149"/>
      <c r="N9528" s="153"/>
      <c r="O9528" s="153"/>
      <c r="P9528" s="153"/>
    </row>
    <row r="9529" spans="1:16" x14ac:dyDescent="0.35">
      <c r="A9529" s="149"/>
      <c r="B9529" s="149"/>
      <c r="C9529" s="150"/>
      <c r="D9529" s="149"/>
      <c r="E9529" s="149"/>
      <c r="F9529" s="149"/>
      <c r="G9529" s="149"/>
      <c r="H9529" s="151"/>
      <c r="I9529" s="149"/>
      <c r="J9529" s="149"/>
      <c r="K9529" s="152"/>
      <c r="L9529" s="149"/>
      <c r="M9529" s="149"/>
      <c r="N9529" s="153"/>
      <c r="O9529" s="153"/>
      <c r="P9529" s="153"/>
    </row>
    <row r="9530" spans="1:16" x14ac:dyDescent="0.35">
      <c r="A9530" s="149"/>
      <c r="B9530" s="149"/>
      <c r="C9530" s="150"/>
      <c r="D9530" s="149"/>
      <c r="E9530" s="149"/>
      <c r="F9530" s="149"/>
      <c r="G9530" s="149"/>
      <c r="H9530" s="151"/>
      <c r="I9530" s="149"/>
      <c r="J9530" s="149"/>
      <c r="K9530" s="152"/>
      <c r="L9530" s="149"/>
      <c r="M9530" s="149"/>
      <c r="N9530" s="153"/>
      <c r="O9530" s="153"/>
      <c r="P9530" s="153"/>
    </row>
    <row r="9531" spans="1:16" x14ac:dyDescent="0.35">
      <c r="A9531" s="149"/>
      <c r="B9531" s="149"/>
      <c r="C9531" s="150"/>
      <c r="D9531" s="149"/>
      <c r="E9531" s="149"/>
      <c r="F9531" s="149"/>
      <c r="G9531" s="149"/>
      <c r="H9531" s="151"/>
      <c r="I9531" s="149"/>
      <c r="J9531" s="149"/>
      <c r="K9531" s="152"/>
      <c r="L9531" s="149"/>
      <c r="M9531" s="149"/>
      <c r="N9531" s="153"/>
      <c r="O9531" s="153"/>
      <c r="P9531" s="153"/>
    </row>
    <row r="9532" spans="1:16" x14ac:dyDescent="0.35">
      <c r="A9532" s="149"/>
      <c r="B9532" s="149"/>
      <c r="C9532" s="150"/>
      <c r="D9532" s="149"/>
      <c r="E9532" s="149"/>
      <c r="F9532" s="149"/>
      <c r="G9532" s="149"/>
      <c r="H9532" s="151"/>
      <c r="I9532" s="149"/>
      <c r="J9532" s="149"/>
      <c r="K9532" s="152"/>
      <c r="L9532" s="149"/>
      <c r="M9532" s="149"/>
      <c r="N9532" s="153"/>
      <c r="O9532" s="153"/>
      <c r="P9532" s="153"/>
    </row>
    <row r="9533" spans="1:16" x14ac:dyDescent="0.35">
      <c r="A9533" s="149"/>
      <c r="B9533" s="149"/>
      <c r="C9533" s="150"/>
      <c r="D9533" s="149"/>
      <c r="E9533" s="149"/>
      <c r="F9533" s="149"/>
      <c r="G9533" s="149"/>
      <c r="H9533" s="151"/>
      <c r="I9533" s="149"/>
      <c r="J9533" s="149"/>
      <c r="K9533" s="152"/>
      <c r="L9533" s="149"/>
      <c r="M9533" s="149"/>
      <c r="N9533" s="153"/>
      <c r="O9533" s="153"/>
      <c r="P9533" s="153"/>
    </row>
    <row r="9534" spans="1:16" x14ac:dyDescent="0.35">
      <c r="A9534" s="149"/>
      <c r="B9534" s="149"/>
      <c r="C9534" s="150"/>
      <c r="D9534" s="149"/>
      <c r="E9534" s="149"/>
      <c r="F9534" s="149"/>
      <c r="G9534" s="149"/>
      <c r="H9534" s="151"/>
      <c r="I9534" s="149"/>
      <c r="J9534" s="149"/>
      <c r="K9534" s="152"/>
      <c r="L9534" s="149"/>
      <c r="M9534" s="149"/>
      <c r="N9534" s="153"/>
      <c r="O9534" s="153"/>
      <c r="P9534" s="153"/>
    </row>
    <row r="9535" spans="1:16" x14ac:dyDescent="0.35">
      <c r="A9535" s="149"/>
      <c r="B9535" s="149"/>
      <c r="C9535" s="150"/>
      <c r="D9535" s="149"/>
      <c r="E9535" s="149"/>
      <c r="F9535" s="149"/>
      <c r="G9535" s="149"/>
      <c r="H9535" s="151"/>
      <c r="I9535" s="149"/>
      <c r="J9535" s="149"/>
      <c r="K9535" s="152"/>
      <c r="L9535" s="149"/>
      <c r="M9535" s="149"/>
      <c r="N9535" s="153"/>
      <c r="O9535" s="153"/>
      <c r="P9535" s="153"/>
    </row>
    <row r="9536" spans="1:16" x14ac:dyDescent="0.35">
      <c r="A9536" s="149"/>
      <c r="B9536" s="149"/>
      <c r="C9536" s="150"/>
      <c r="D9536" s="149"/>
      <c r="E9536" s="149"/>
      <c r="F9536" s="149"/>
      <c r="G9536" s="149"/>
      <c r="H9536" s="151"/>
      <c r="I9536" s="149"/>
      <c r="J9536" s="149"/>
      <c r="K9536" s="152"/>
      <c r="L9536" s="149"/>
      <c r="M9536" s="149"/>
      <c r="N9536" s="153"/>
      <c r="O9536" s="153"/>
      <c r="P9536" s="153"/>
    </row>
    <row r="9537" spans="1:16" x14ac:dyDescent="0.35">
      <c r="A9537" s="149"/>
      <c r="B9537" s="149"/>
      <c r="C9537" s="150"/>
      <c r="D9537" s="149"/>
      <c r="E9537" s="149"/>
      <c r="F9537" s="149"/>
      <c r="G9537" s="149"/>
      <c r="H9537" s="151"/>
      <c r="I9537" s="149"/>
      <c r="J9537" s="149"/>
      <c r="K9537" s="152"/>
      <c r="L9537" s="149"/>
      <c r="M9537" s="149"/>
      <c r="N9537" s="153"/>
      <c r="O9537" s="153"/>
      <c r="P9537" s="153"/>
    </row>
    <row r="9538" spans="1:16" x14ac:dyDescent="0.35">
      <c r="A9538" s="149"/>
      <c r="B9538" s="149"/>
      <c r="C9538" s="150"/>
      <c r="D9538" s="149"/>
      <c r="E9538" s="149"/>
      <c r="F9538" s="149"/>
      <c r="G9538" s="149"/>
      <c r="H9538" s="151"/>
      <c r="I9538" s="149"/>
      <c r="J9538" s="149"/>
      <c r="K9538" s="152"/>
      <c r="L9538" s="149"/>
      <c r="M9538" s="149"/>
      <c r="N9538" s="153"/>
      <c r="O9538" s="153"/>
      <c r="P9538" s="153"/>
    </row>
    <row r="9539" spans="1:16" x14ac:dyDescent="0.35">
      <c r="A9539" s="149"/>
      <c r="B9539" s="149"/>
      <c r="C9539" s="150"/>
      <c r="D9539" s="149"/>
      <c r="E9539" s="149"/>
      <c r="F9539" s="149"/>
      <c r="G9539" s="149"/>
      <c r="H9539" s="151"/>
      <c r="I9539" s="149"/>
      <c r="J9539" s="149"/>
      <c r="K9539" s="152"/>
      <c r="L9539" s="149"/>
      <c r="M9539" s="149"/>
      <c r="N9539" s="153"/>
      <c r="O9539" s="153"/>
      <c r="P9539" s="153"/>
    </row>
    <row r="9540" spans="1:16" x14ac:dyDescent="0.35">
      <c r="A9540" s="149"/>
      <c r="B9540" s="149"/>
      <c r="C9540" s="150"/>
      <c r="D9540" s="149"/>
      <c r="E9540" s="149"/>
      <c r="F9540" s="149"/>
      <c r="G9540" s="149"/>
      <c r="H9540" s="151"/>
      <c r="I9540" s="149"/>
      <c r="J9540" s="149"/>
      <c r="K9540" s="152"/>
      <c r="L9540" s="149"/>
      <c r="M9540" s="149"/>
      <c r="N9540" s="153"/>
      <c r="O9540" s="153"/>
      <c r="P9540" s="153"/>
    </row>
    <row r="9541" spans="1:16" x14ac:dyDescent="0.35">
      <c r="A9541" s="149"/>
      <c r="B9541" s="149"/>
      <c r="C9541" s="150"/>
      <c r="D9541" s="149"/>
      <c r="E9541" s="149"/>
      <c r="F9541" s="149"/>
      <c r="G9541" s="149"/>
      <c r="H9541" s="151"/>
      <c r="I9541" s="149"/>
      <c r="J9541" s="149"/>
      <c r="K9541" s="152"/>
      <c r="L9541" s="149"/>
      <c r="M9541" s="149"/>
      <c r="N9541" s="153"/>
      <c r="O9541" s="153"/>
      <c r="P9541" s="153"/>
    </row>
    <row r="9542" spans="1:16" x14ac:dyDescent="0.35">
      <c r="A9542" s="149"/>
      <c r="B9542" s="149"/>
      <c r="C9542" s="150"/>
      <c r="D9542" s="149"/>
      <c r="E9542" s="149"/>
      <c r="F9542" s="149"/>
      <c r="G9542" s="149"/>
      <c r="H9542" s="151"/>
      <c r="I9542" s="149"/>
      <c r="J9542" s="149"/>
      <c r="K9542" s="152"/>
      <c r="L9542" s="149"/>
      <c r="M9542" s="149"/>
      <c r="N9542" s="153"/>
      <c r="O9542" s="153"/>
      <c r="P9542" s="153"/>
    </row>
    <row r="9543" spans="1:16" x14ac:dyDescent="0.35">
      <c r="A9543" s="149"/>
      <c r="B9543" s="149"/>
      <c r="C9543" s="150"/>
      <c r="D9543" s="149"/>
      <c r="E9543" s="149"/>
      <c r="F9543" s="149"/>
      <c r="G9543" s="149"/>
      <c r="H9543" s="151"/>
      <c r="I9543" s="149"/>
      <c r="J9543" s="149"/>
      <c r="K9543" s="152"/>
      <c r="L9543" s="149"/>
      <c r="M9543" s="149"/>
      <c r="N9543" s="153"/>
      <c r="O9543" s="153"/>
      <c r="P9543" s="153"/>
    </row>
    <row r="9544" spans="1:16" x14ac:dyDescent="0.35">
      <c r="A9544" s="149"/>
      <c r="B9544" s="149"/>
      <c r="C9544" s="150"/>
      <c r="D9544" s="149"/>
      <c r="E9544" s="149"/>
      <c r="F9544" s="149"/>
      <c r="G9544" s="149"/>
      <c r="H9544" s="151"/>
      <c r="I9544" s="149"/>
      <c r="J9544" s="149"/>
      <c r="K9544" s="152"/>
      <c r="L9544" s="149"/>
      <c r="M9544" s="149"/>
      <c r="N9544" s="153"/>
      <c r="O9544" s="153"/>
      <c r="P9544" s="153"/>
    </row>
    <row r="9545" spans="1:16" x14ac:dyDescent="0.35">
      <c r="A9545" s="149"/>
      <c r="B9545" s="149"/>
      <c r="C9545" s="150"/>
      <c r="D9545" s="149"/>
      <c r="E9545" s="149"/>
      <c r="F9545" s="149"/>
      <c r="G9545" s="149"/>
      <c r="H9545" s="151"/>
      <c r="I9545" s="149"/>
      <c r="J9545" s="149"/>
      <c r="K9545" s="152"/>
      <c r="L9545" s="149"/>
      <c r="M9545" s="149"/>
      <c r="N9545" s="153"/>
      <c r="O9545" s="153"/>
      <c r="P9545" s="153"/>
    </row>
    <row r="9546" spans="1:16" x14ac:dyDescent="0.35">
      <c r="A9546" s="149"/>
      <c r="B9546" s="149"/>
      <c r="C9546" s="150"/>
      <c r="D9546" s="149"/>
      <c r="E9546" s="149"/>
      <c r="F9546" s="149"/>
      <c r="G9546" s="149"/>
      <c r="H9546" s="151"/>
      <c r="I9546" s="149"/>
      <c r="J9546" s="149"/>
      <c r="K9546" s="152"/>
      <c r="L9546" s="149"/>
      <c r="M9546" s="149"/>
      <c r="N9546" s="153"/>
      <c r="O9546" s="153"/>
      <c r="P9546" s="153"/>
    </row>
    <row r="9547" spans="1:16" x14ac:dyDescent="0.35">
      <c r="A9547" s="149"/>
      <c r="B9547" s="149"/>
      <c r="C9547" s="150"/>
      <c r="D9547" s="149"/>
      <c r="E9547" s="149"/>
      <c r="F9547" s="149"/>
      <c r="G9547" s="149"/>
      <c r="H9547" s="151"/>
      <c r="I9547" s="149"/>
      <c r="J9547" s="149"/>
      <c r="K9547" s="152"/>
      <c r="L9547" s="149"/>
      <c r="M9547" s="149"/>
      <c r="N9547" s="153"/>
      <c r="O9547" s="153"/>
      <c r="P9547" s="153"/>
    </row>
    <row r="9548" spans="1:16" x14ac:dyDescent="0.35">
      <c r="A9548" s="149"/>
      <c r="B9548" s="149"/>
      <c r="C9548" s="150"/>
      <c r="D9548" s="149"/>
      <c r="E9548" s="149"/>
      <c r="F9548" s="149"/>
      <c r="G9548" s="149"/>
      <c r="H9548" s="151"/>
      <c r="I9548" s="149"/>
      <c r="J9548" s="149"/>
      <c r="K9548" s="152"/>
      <c r="L9548" s="149"/>
      <c r="M9548" s="149"/>
      <c r="N9548" s="153"/>
      <c r="O9548" s="153"/>
      <c r="P9548" s="153"/>
    </row>
    <row r="9549" spans="1:16" x14ac:dyDescent="0.35">
      <c r="A9549" s="149"/>
      <c r="B9549" s="149"/>
      <c r="C9549" s="150"/>
      <c r="D9549" s="149"/>
      <c r="E9549" s="149"/>
      <c r="F9549" s="149"/>
      <c r="G9549" s="149"/>
      <c r="H9549" s="151"/>
      <c r="I9549" s="149"/>
      <c r="J9549" s="149"/>
      <c r="K9549" s="152"/>
      <c r="L9549" s="149"/>
      <c r="M9549" s="149"/>
      <c r="N9549" s="153"/>
      <c r="O9549" s="153"/>
      <c r="P9549" s="153"/>
    </row>
    <row r="9550" spans="1:16" x14ac:dyDescent="0.35">
      <c r="A9550" s="149"/>
      <c r="B9550" s="149"/>
      <c r="C9550" s="150"/>
      <c r="D9550" s="149"/>
      <c r="E9550" s="149"/>
      <c r="F9550" s="149"/>
      <c r="G9550" s="149"/>
      <c r="H9550" s="151"/>
      <c r="I9550" s="149"/>
      <c r="J9550" s="149"/>
      <c r="K9550" s="152"/>
      <c r="L9550" s="149"/>
      <c r="M9550" s="149"/>
      <c r="N9550" s="153"/>
      <c r="O9550" s="153"/>
      <c r="P9550" s="153"/>
    </row>
    <row r="9551" spans="1:16" x14ac:dyDescent="0.35">
      <c r="A9551" s="149"/>
      <c r="B9551" s="149"/>
      <c r="C9551" s="150"/>
      <c r="D9551" s="149"/>
      <c r="E9551" s="149"/>
      <c r="F9551" s="149"/>
      <c r="G9551" s="149"/>
      <c r="H9551" s="151"/>
      <c r="I9551" s="149"/>
      <c r="J9551" s="149"/>
      <c r="K9551" s="152"/>
      <c r="L9551" s="149"/>
      <c r="M9551" s="149"/>
      <c r="N9551" s="153"/>
      <c r="O9551" s="153"/>
      <c r="P9551" s="153"/>
    </row>
    <row r="9552" spans="1:16" x14ac:dyDescent="0.35">
      <c r="A9552" s="149"/>
      <c r="B9552" s="149"/>
      <c r="C9552" s="150"/>
      <c r="D9552" s="149"/>
      <c r="E9552" s="149"/>
      <c r="F9552" s="149"/>
      <c r="G9552" s="149"/>
      <c r="H9552" s="151"/>
      <c r="I9552" s="149"/>
      <c r="J9552" s="149"/>
      <c r="K9552" s="152"/>
      <c r="L9552" s="149"/>
      <c r="M9552" s="149"/>
      <c r="N9552" s="153"/>
      <c r="O9552" s="153"/>
      <c r="P9552" s="153"/>
    </row>
    <row r="9553" spans="1:16" x14ac:dyDescent="0.35">
      <c r="A9553" s="149"/>
      <c r="B9553" s="149"/>
      <c r="C9553" s="150"/>
      <c r="D9553" s="149"/>
      <c r="E9553" s="149"/>
      <c r="F9553" s="149"/>
      <c r="G9553" s="149"/>
      <c r="H9553" s="151"/>
      <c r="I9553" s="149"/>
      <c r="J9553" s="149"/>
      <c r="K9553" s="152"/>
      <c r="L9553" s="149"/>
      <c r="M9553" s="149"/>
      <c r="N9553" s="153"/>
      <c r="O9553" s="153"/>
      <c r="P9553" s="153"/>
    </row>
    <row r="9554" spans="1:16" x14ac:dyDescent="0.35">
      <c r="A9554" s="149"/>
      <c r="B9554" s="149"/>
      <c r="C9554" s="150"/>
      <c r="D9554" s="149"/>
      <c r="E9554" s="149"/>
      <c r="F9554" s="149"/>
      <c r="G9554" s="149"/>
      <c r="H9554" s="151"/>
      <c r="I9554" s="149"/>
      <c r="J9554" s="149"/>
      <c r="K9554" s="152"/>
      <c r="L9554" s="149"/>
      <c r="M9554" s="149"/>
      <c r="N9554" s="153"/>
      <c r="O9554" s="153"/>
      <c r="P9554" s="153"/>
    </row>
    <row r="9555" spans="1:16" x14ac:dyDescent="0.35">
      <c r="A9555" s="149"/>
      <c r="B9555" s="149"/>
      <c r="C9555" s="150"/>
      <c r="D9555" s="149"/>
      <c r="E9555" s="149"/>
      <c r="F9555" s="149"/>
      <c r="G9555" s="149"/>
      <c r="H9555" s="151"/>
      <c r="I9555" s="149"/>
      <c r="J9555" s="149"/>
      <c r="K9555" s="152"/>
      <c r="L9555" s="149"/>
      <c r="M9555" s="149"/>
      <c r="N9555" s="153"/>
      <c r="O9555" s="153"/>
      <c r="P9555" s="153"/>
    </row>
    <row r="9556" spans="1:16" x14ac:dyDescent="0.35">
      <c r="A9556" s="149"/>
      <c r="B9556" s="149"/>
      <c r="C9556" s="150"/>
      <c r="D9556" s="149"/>
      <c r="E9556" s="149"/>
      <c r="F9556" s="149"/>
      <c r="G9556" s="149"/>
      <c r="H9556" s="151"/>
      <c r="I9556" s="149"/>
      <c r="J9556" s="149"/>
      <c r="K9556" s="152"/>
      <c r="L9556" s="149"/>
      <c r="M9556" s="149"/>
      <c r="N9556" s="153"/>
      <c r="O9556" s="153"/>
      <c r="P9556" s="153"/>
    </row>
    <row r="9557" spans="1:16" x14ac:dyDescent="0.35">
      <c r="A9557" s="149"/>
      <c r="B9557" s="149"/>
      <c r="C9557" s="150"/>
      <c r="D9557" s="149"/>
      <c r="E9557" s="149"/>
      <c r="F9557" s="149"/>
      <c r="G9557" s="149"/>
      <c r="H9557" s="151"/>
      <c r="I9557" s="149"/>
      <c r="J9557" s="149"/>
      <c r="K9557" s="152"/>
      <c r="L9557" s="149"/>
      <c r="M9557" s="149"/>
      <c r="N9557" s="153"/>
      <c r="O9557" s="153"/>
      <c r="P9557" s="153"/>
    </row>
    <row r="9558" spans="1:16" x14ac:dyDescent="0.35">
      <c r="A9558" s="149"/>
      <c r="B9558" s="149"/>
      <c r="C9558" s="150"/>
      <c r="D9558" s="149"/>
      <c r="E9558" s="149"/>
      <c r="F9558" s="149"/>
      <c r="G9558" s="149"/>
      <c r="H9558" s="151"/>
      <c r="I9558" s="149"/>
      <c r="J9558" s="149"/>
      <c r="K9558" s="152"/>
      <c r="L9558" s="149"/>
      <c r="M9558" s="149"/>
      <c r="N9558" s="153"/>
      <c r="O9558" s="153"/>
      <c r="P9558" s="153"/>
    </row>
    <row r="9559" spans="1:16" x14ac:dyDescent="0.35">
      <c r="A9559" s="149"/>
      <c r="B9559" s="149"/>
      <c r="C9559" s="150"/>
      <c r="D9559" s="149"/>
      <c r="E9559" s="149"/>
      <c r="F9559" s="149"/>
      <c r="G9559" s="149"/>
      <c r="H9559" s="151"/>
      <c r="I9559" s="149"/>
      <c r="J9559" s="149"/>
      <c r="K9559" s="152"/>
      <c r="L9559" s="149"/>
      <c r="M9559" s="149"/>
      <c r="N9559" s="153"/>
      <c r="O9559" s="153"/>
      <c r="P9559" s="153"/>
    </row>
    <row r="9560" spans="1:16" x14ac:dyDescent="0.35">
      <c r="A9560" s="149"/>
      <c r="B9560" s="149"/>
      <c r="C9560" s="150"/>
      <c r="D9560" s="149"/>
      <c r="E9560" s="149"/>
      <c r="F9560" s="149"/>
      <c r="G9560" s="149"/>
      <c r="H9560" s="151"/>
      <c r="I9560" s="149"/>
      <c r="J9560" s="149"/>
      <c r="K9560" s="152"/>
      <c r="L9560" s="149"/>
      <c r="M9560" s="149"/>
      <c r="N9560" s="153"/>
      <c r="O9560" s="153"/>
      <c r="P9560" s="153"/>
    </row>
    <row r="9561" spans="1:16" x14ac:dyDescent="0.35">
      <c r="A9561" s="149"/>
      <c r="B9561" s="149"/>
      <c r="C9561" s="150"/>
      <c r="D9561" s="149"/>
      <c r="E9561" s="149"/>
      <c r="F9561" s="149"/>
      <c r="G9561" s="149"/>
      <c r="H9561" s="151"/>
      <c r="I9561" s="149"/>
      <c r="J9561" s="149"/>
      <c r="K9561" s="152"/>
      <c r="L9561" s="149"/>
      <c r="M9561" s="149"/>
      <c r="N9561" s="153"/>
      <c r="O9561" s="153"/>
      <c r="P9561" s="153"/>
    </row>
    <row r="9562" spans="1:16" x14ac:dyDescent="0.35">
      <c r="A9562" s="149"/>
      <c r="B9562" s="149"/>
      <c r="C9562" s="150"/>
      <c r="D9562" s="149"/>
      <c r="E9562" s="149"/>
      <c r="F9562" s="149"/>
      <c r="G9562" s="149"/>
      <c r="H9562" s="151"/>
      <c r="I9562" s="149"/>
      <c r="J9562" s="149"/>
      <c r="K9562" s="152"/>
      <c r="L9562" s="149"/>
      <c r="M9562" s="149"/>
      <c r="N9562" s="153"/>
      <c r="O9562" s="153"/>
      <c r="P9562" s="153"/>
    </row>
    <row r="9563" spans="1:16" x14ac:dyDescent="0.35">
      <c r="A9563" s="149"/>
      <c r="B9563" s="149"/>
      <c r="C9563" s="150"/>
      <c r="D9563" s="149"/>
      <c r="E9563" s="149"/>
      <c r="F9563" s="149"/>
      <c r="G9563" s="149"/>
      <c r="H9563" s="151"/>
      <c r="I9563" s="149"/>
      <c r="J9563" s="149"/>
      <c r="K9563" s="152"/>
      <c r="L9563" s="149"/>
      <c r="M9563" s="149"/>
      <c r="N9563" s="153"/>
      <c r="O9563" s="153"/>
      <c r="P9563" s="153"/>
    </row>
    <row r="9564" spans="1:16" x14ac:dyDescent="0.35">
      <c r="A9564" s="149"/>
      <c r="B9564" s="149"/>
      <c r="C9564" s="150"/>
      <c r="D9564" s="149"/>
      <c r="E9564" s="149"/>
      <c r="F9564" s="149"/>
      <c r="G9564" s="149"/>
      <c r="H9564" s="151"/>
      <c r="I9564" s="149"/>
      <c r="J9564" s="149"/>
      <c r="K9564" s="152"/>
      <c r="L9564" s="149"/>
      <c r="M9564" s="149"/>
      <c r="N9564" s="153"/>
      <c r="O9564" s="153"/>
      <c r="P9564" s="153"/>
    </row>
    <row r="9565" spans="1:16" x14ac:dyDescent="0.35">
      <c r="A9565" s="149"/>
      <c r="B9565" s="149"/>
      <c r="C9565" s="150"/>
      <c r="D9565" s="149"/>
      <c r="E9565" s="149"/>
      <c r="F9565" s="149"/>
      <c r="G9565" s="149"/>
      <c r="H9565" s="151"/>
      <c r="I9565" s="149"/>
      <c r="J9565" s="149"/>
      <c r="K9565" s="152"/>
      <c r="L9565" s="149"/>
      <c r="M9565" s="149"/>
      <c r="N9565" s="153"/>
      <c r="O9565" s="153"/>
      <c r="P9565" s="153"/>
    </row>
    <row r="9566" spans="1:16" x14ac:dyDescent="0.35">
      <c r="A9566" s="149"/>
      <c r="B9566" s="149"/>
      <c r="C9566" s="150"/>
      <c r="D9566" s="149"/>
      <c r="E9566" s="149"/>
      <c r="F9566" s="149"/>
      <c r="G9566" s="149"/>
      <c r="H9566" s="151"/>
      <c r="I9566" s="149"/>
      <c r="J9566" s="149"/>
      <c r="K9566" s="152"/>
      <c r="L9566" s="149"/>
      <c r="M9566" s="149"/>
      <c r="N9566" s="153"/>
      <c r="O9566" s="153"/>
      <c r="P9566" s="153"/>
    </row>
    <row r="9567" spans="1:16" x14ac:dyDescent="0.35">
      <c r="A9567" s="149"/>
      <c r="B9567" s="149"/>
      <c r="C9567" s="150"/>
      <c r="D9567" s="149"/>
      <c r="E9567" s="149"/>
      <c r="F9567" s="149"/>
      <c r="G9567" s="149"/>
      <c r="H9567" s="151"/>
      <c r="I9567" s="149"/>
      <c r="J9567" s="149"/>
      <c r="K9567" s="152"/>
      <c r="L9567" s="149"/>
      <c r="M9567" s="149"/>
      <c r="N9567" s="153"/>
      <c r="O9567" s="153"/>
      <c r="P9567" s="153"/>
    </row>
    <row r="9568" spans="1:16" x14ac:dyDescent="0.35">
      <c r="A9568" s="149"/>
      <c r="B9568" s="149"/>
      <c r="C9568" s="150"/>
      <c r="D9568" s="149"/>
      <c r="E9568" s="149"/>
      <c r="F9568" s="149"/>
      <c r="G9568" s="149"/>
      <c r="H9568" s="151"/>
      <c r="I9568" s="149"/>
      <c r="J9568" s="149"/>
      <c r="K9568" s="152"/>
      <c r="L9568" s="149"/>
      <c r="M9568" s="149"/>
      <c r="N9568" s="153"/>
      <c r="O9568" s="153"/>
      <c r="P9568" s="153"/>
    </row>
    <row r="9569" spans="1:16" x14ac:dyDescent="0.35">
      <c r="A9569" s="149"/>
      <c r="B9569" s="149"/>
      <c r="C9569" s="150"/>
      <c r="D9569" s="149"/>
      <c r="E9569" s="149"/>
      <c r="F9569" s="149"/>
      <c r="G9569" s="149"/>
      <c r="H9569" s="151"/>
      <c r="I9569" s="149"/>
      <c r="J9569" s="149"/>
      <c r="K9569" s="152"/>
      <c r="L9569" s="149"/>
      <c r="M9569" s="149"/>
      <c r="N9569" s="153"/>
      <c r="O9569" s="153"/>
      <c r="P9569" s="153"/>
    </row>
    <row r="9570" spans="1:16" x14ac:dyDescent="0.35">
      <c r="A9570" s="149"/>
      <c r="B9570" s="149"/>
      <c r="C9570" s="150"/>
      <c r="D9570" s="149"/>
      <c r="E9570" s="149"/>
      <c r="F9570" s="149"/>
      <c r="G9570" s="149"/>
      <c r="H9570" s="151"/>
      <c r="I9570" s="149"/>
      <c r="J9570" s="149"/>
      <c r="K9570" s="152"/>
      <c r="L9570" s="149"/>
      <c r="M9570" s="149"/>
      <c r="N9570" s="153"/>
      <c r="O9570" s="153"/>
      <c r="P9570" s="153"/>
    </row>
    <row r="9571" spans="1:16" x14ac:dyDescent="0.35">
      <c r="A9571" s="149"/>
      <c r="B9571" s="149"/>
      <c r="C9571" s="150"/>
      <c r="D9571" s="149"/>
      <c r="E9571" s="149"/>
      <c r="F9571" s="149"/>
      <c r="G9571" s="149"/>
      <c r="H9571" s="151"/>
      <c r="I9571" s="149"/>
      <c r="J9571" s="149"/>
      <c r="K9571" s="152"/>
      <c r="L9571" s="149"/>
      <c r="M9571" s="149"/>
      <c r="N9571" s="153"/>
      <c r="O9571" s="153"/>
      <c r="P9571" s="153"/>
    </row>
    <row r="9572" spans="1:16" x14ac:dyDescent="0.35">
      <c r="A9572" s="149"/>
      <c r="B9572" s="149"/>
      <c r="C9572" s="150"/>
      <c r="D9572" s="149"/>
      <c r="E9572" s="149"/>
      <c r="F9572" s="149"/>
      <c r="G9572" s="149"/>
      <c r="H9572" s="151"/>
      <c r="I9572" s="149"/>
      <c r="J9572" s="149"/>
      <c r="K9572" s="152"/>
      <c r="L9572" s="149"/>
      <c r="M9572" s="149"/>
      <c r="N9572" s="153"/>
      <c r="O9572" s="153"/>
      <c r="P9572" s="153"/>
    </row>
    <row r="9573" spans="1:16" x14ac:dyDescent="0.35">
      <c r="A9573" s="149"/>
      <c r="B9573" s="149"/>
      <c r="C9573" s="150"/>
      <c r="D9573" s="149"/>
      <c r="E9573" s="149"/>
      <c r="F9573" s="149"/>
      <c r="G9573" s="149"/>
      <c r="H9573" s="151"/>
      <c r="I9573" s="149"/>
      <c r="J9573" s="149"/>
      <c r="K9573" s="152"/>
      <c r="L9573" s="149"/>
      <c r="M9573" s="149"/>
      <c r="N9573" s="153"/>
      <c r="O9573" s="153"/>
      <c r="P9573" s="153"/>
    </row>
    <row r="9574" spans="1:16" x14ac:dyDescent="0.35">
      <c r="A9574" s="149"/>
      <c r="B9574" s="149"/>
      <c r="C9574" s="150"/>
      <c r="D9574" s="149"/>
      <c r="E9574" s="149"/>
      <c r="F9574" s="149"/>
      <c r="G9574" s="149"/>
      <c r="H9574" s="151"/>
      <c r="I9574" s="149"/>
      <c r="J9574" s="149"/>
      <c r="K9574" s="152"/>
      <c r="L9574" s="149"/>
      <c r="M9574" s="149"/>
      <c r="N9574" s="153"/>
      <c r="O9574" s="153"/>
      <c r="P9574" s="153"/>
    </row>
    <row r="9575" spans="1:16" x14ac:dyDescent="0.35">
      <c r="A9575" s="149"/>
      <c r="B9575" s="149"/>
      <c r="C9575" s="150"/>
      <c r="D9575" s="149"/>
      <c r="E9575" s="149"/>
      <c r="F9575" s="149"/>
      <c r="G9575" s="149"/>
      <c r="H9575" s="151"/>
      <c r="I9575" s="149"/>
      <c r="J9575" s="149"/>
      <c r="K9575" s="152"/>
      <c r="L9575" s="149"/>
      <c r="M9575" s="149"/>
      <c r="N9575" s="153"/>
      <c r="O9575" s="153"/>
      <c r="P9575" s="153"/>
    </row>
    <row r="9576" spans="1:16" x14ac:dyDescent="0.35">
      <c r="A9576" s="149"/>
      <c r="B9576" s="149"/>
      <c r="C9576" s="150"/>
      <c r="D9576" s="149"/>
      <c r="E9576" s="149"/>
      <c r="F9576" s="149"/>
      <c r="G9576" s="149"/>
      <c r="H9576" s="151"/>
      <c r="I9576" s="149"/>
      <c r="J9576" s="149"/>
      <c r="K9576" s="152"/>
      <c r="L9576" s="149"/>
      <c r="M9576" s="149"/>
      <c r="N9576" s="153"/>
      <c r="O9576" s="153"/>
      <c r="P9576" s="153"/>
    </row>
    <row r="9577" spans="1:16" x14ac:dyDescent="0.35">
      <c r="A9577" s="149"/>
      <c r="B9577" s="149"/>
      <c r="C9577" s="150"/>
      <c r="D9577" s="149"/>
      <c r="E9577" s="149"/>
      <c r="F9577" s="149"/>
      <c r="G9577" s="149"/>
      <c r="H9577" s="151"/>
      <c r="I9577" s="149"/>
      <c r="J9577" s="149"/>
      <c r="K9577" s="152"/>
      <c r="L9577" s="149"/>
      <c r="M9577" s="149"/>
      <c r="N9577" s="153"/>
      <c r="O9577" s="153"/>
      <c r="P9577" s="153"/>
    </row>
    <row r="9578" spans="1:16" x14ac:dyDescent="0.35">
      <c r="A9578" s="149"/>
      <c r="B9578" s="149"/>
      <c r="C9578" s="150"/>
      <c r="D9578" s="149"/>
      <c r="E9578" s="149"/>
      <c r="F9578" s="149"/>
      <c r="G9578" s="149"/>
      <c r="H9578" s="151"/>
      <c r="I9578" s="149"/>
      <c r="J9578" s="149"/>
      <c r="K9578" s="152"/>
      <c r="L9578" s="149"/>
      <c r="M9578" s="149"/>
      <c r="N9578" s="153"/>
      <c r="O9578" s="153"/>
      <c r="P9578" s="153"/>
    </row>
    <row r="9579" spans="1:16" x14ac:dyDescent="0.35">
      <c r="A9579" s="149"/>
      <c r="B9579" s="149"/>
      <c r="C9579" s="150"/>
      <c r="D9579" s="149"/>
      <c r="E9579" s="149"/>
      <c r="F9579" s="149"/>
      <c r="G9579" s="149"/>
      <c r="H9579" s="151"/>
      <c r="I9579" s="149"/>
      <c r="J9579" s="149"/>
      <c r="K9579" s="152"/>
      <c r="L9579" s="149"/>
      <c r="M9579" s="149"/>
      <c r="N9579" s="153"/>
      <c r="O9579" s="153"/>
      <c r="P9579" s="153"/>
    </row>
    <row r="9580" spans="1:16" x14ac:dyDescent="0.35">
      <c r="A9580" s="149"/>
      <c r="B9580" s="149"/>
      <c r="C9580" s="150"/>
      <c r="D9580" s="149"/>
      <c r="E9580" s="149"/>
      <c r="F9580" s="149"/>
      <c r="G9580" s="149"/>
      <c r="H9580" s="151"/>
      <c r="I9580" s="149"/>
      <c r="J9580" s="149"/>
      <c r="K9580" s="152"/>
      <c r="L9580" s="149"/>
      <c r="M9580" s="149"/>
      <c r="N9580" s="153"/>
      <c r="O9580" s="153"/>
      <c r="P9580" s="153"/>
    </row>
    <row r="9581" spans="1:16" x14ac:dyDescent="0.35">
      <c r="A9581" s="149"/>
      <c r="B9581" s="149"/>
      <c r="C9581" s="150"/>
      <c r="D9581" s="149"/>
      <c r="E9581" s="149"/>
      <c r="F9581" s="149"/>
      <c r="G9581" s="149"/>
      <c r="H9581" s="151"/>
      <c r="I9581" s="149"/>
      <c r="J9581" s="149"/>
      <c r="K9581" s="152"/>
      <c r="L9581" s="149"/>
      <c r="M9581" s="149"/>
      <c r="N9581" s="153"/>
      <c r="O9581" s="153"/>
      <c r="P9581" s="153"/>
    </row>
    <row r="9582" spans="1:16" x14ac:dyDescent="0.35">
      <c r="A9582" s="149"/>
      <c r="B9582" s="149"/>
      <c r="C9582" s="150"/>
      <c r="D9582" s="149"/>
      <c r="E9582" s="149"/>
      <c r="F9582" s="149"/>
      <c r="G9582" s="149"/>
      <c r="H9582" s="151"/>
      <c r="I9582" s="149"/>
      <c r="J9582" s="149"/>
      <c r="K9582" s="152"/>
      <c r="L9582" s="149"/>
      <c r="M9582" s="149"/>
      <c r="N9582" s="153"/>
      <c r="O9582" s="153"/>
      <c r="P9582" s="153"/>
    </row>
    <row r="9583" spans="1:16" x14ac:dyDescent="0.35">
      <c r="A9583" s="149"/>
      <c r="B9583" s="149"/>
      <c r="C9583" s="150"/>
      <c r="D9583" s="149"/>
      <c r="E9583" s="149"/>
      <c r="F9583" s="149"/>
      <c r="G9583" s="149"/>
      <c r="H9583" s="151"/>
      <c r="I9583" s="149"/>
      <c r="J9583" s="149"/>
      <c r="K9583" s="152"/>
      <c r="L9583" s="149"/>
      <c r="M9583" s="149"/>
      <c r="N9583" s="153"/>
      <c r="O9583" s="153"/>
      <c r="P9583" s="153"/>
    </row>
    <row r="9584" spans="1:16" x14ac:dyDescent="0.35">
      <c r="A9584" s="149"/>
      <c r="B9584" s="149"/>
      <c r="C9584" s="150"/>
      <c r="D9584" s="149"/>
      <c r="E9584" s="149"/>
      <c r="F9584" s="149"/>
      <c r="G9584" s="149"/>
      <c r="H9584" s="151"/>
      <c r="I9584" s="149"/>
      <c r="J9584" s="149"/>
      <c r="K9584" s="152"/>
      <c r="L9584" s="149"/>
      <c r="M9584" s="149"/>
      <c r="N9584" s="153"/>
      <c r="O9584" s="153"/>
      <c r="P9584" s="153"/>
    </row>
    <row r="9585" spans="1:16" x14ac:dyDescent="0.35">
      <c r="A9585" s="149"/>
      <c r="B9585" s="149"/>
      <c r="C9585" s="150"/>
      <c r="D9585" s="149"/>
      <c r="E9585" s="149"/>
      <c r="F9585" s="149"/>
      <c r="G9585" s="149"/>
      <c r="H9585" s="151"/>
      <c r="I9585" s="149"/>
      <c r="J9585" s="149"/>
      <c r="K9585" s="152"/>
      <c r="L9585" s="149"/>
      <c r="M9585" s="149"/>
      <c r="N9585" s="153"/>
      <c r="O9585" s="153"/>
      <c r="P9585" s="153"/>
    </row>
    <row r="9586" spans="1:16" x14ac:dyDescent="0.35">
      <c r="A9586" s="149"/>
      <c r="B9586" s="149"/>
      <c r="C9586" s="150"/>
      <c r="D9586" s="149"/>
      <c r="E9586" s="149"/>
      <c r="F9586" s="149"/>
      <c r="G9586" s="149"/>
      <c r="H9586" s="151"/>
      <c r="I9586" s="149"/>
      <c r="J9586" s="149"/>
      <c r="K9586" s="152"/>
      <c r="L9586" s="149"/>
      <c r="M9586" s="149"/>
      <c r="N9586" s="153"/>
      <c r="O9586" s="153"/>
      <c r="P9586" s="153"/>
    </row>
    <row r="9587" spans="1:16" x14ac:dyDescent="0.35">
      <c r="A9587" s="149"/>
      <c r="B9587" s="149"/>
      <c r="C9587" s="150"/>
      <c r="D9587" s="149"/>
      <c r="E9587" s="149"/>
      <c r="F9587" s="149"/>
      <c r="G9587" s="149"/>
      <c r="H9587" s="151"/>
      <c r="I9587" s="149"/>
      <c r="J9587" s="149"/>
      <c r="K9587" s="152"/>
      <c r="L9587" s="149"/>
      <c r="M9587" s="149"/>
      <c r="N9587" s="153"/>
      <c r="O9587" s="153"/>
      <c r="P9587" s="153"/>
    </row>
    <row r="9588" spans="1:16" x14ac:dyDescent="0.35">
      <c r="A9588" s="149"/>
      <c r="B9588" s="149"/>
      <c r="C9588" s="150"/>
      <c r="D9588" s="149"/>
      <c r="E9588" s="149"/>
      <c r="F9588" s="149"/>
      <c r="G9588" s="149"/>
      <c r="H9588" s="151"/>
      <c r="I9588" s="149"/>
      <c r="J9588" s="149"/>
      <c r="K9588" s="152"/>
      <c r="L9588" s="149"/>
      <c r="M9588" s="149"/>
      <c r="N9588" s="153"/>
      <c r="O9588" s="153"/>
      <c r="P9588" s="153"/>
    </row>
    <row r="9589" spans="1:16" x14ac:dyDescent="0.35">
      <c r="A9589" s="149"/>
      <c r="B9589" s="149"/>
      <c r="C9589" s="150"/>
      <c r="D9589" s="149"/>
      <c r="E9589" s="149"/>
      <c r="F9589" s="149"/>
      <c r="G9589" s="149"/>
      <c r="H9589" s="151"/>
      <c r="I9589" s="149"/>
      <c r="J9589" s="149"/>
      <c r="K9589" s="152"/>
      <c r="L9589" s="149"/>
      <c r="M9589" s="149"/>
      <c r="N9589" s="153"/>
      <c r="O9589" s="153"/>
      <c r="P9589" s="153"/>
    </row>
    <row r="9590" spans="1:16" x14ac:dyDescent="0.35">
      <c r="A9590" s="149"/>
      <c r="B9590" s="149"/>
      <c r="C9590" s="150"/>
      <c r="D9590" s="149"/>
      <c r="E9590" s="149"/>
      <c r="F9590" s="149"/>
      <c r="G9590" s="149"/>
      <c r="H9590" s="151"/>
      <c r="I9590" s="149"/>
      <c r="J9590" s="149"/>
      <c r="K9590" s="152"/>
      <c r="L9590" s="149"/>
      <c r="M9590" s="149"/>
      <c r="N9590" s="153"/>
      <c r="O9590" s="153"/>
      <c r="P9590" s="153"/>
    </row>
    <row r="9591" spans="1:16" x14ac:dyDescent="0.35">
      <c r="A9591" s="149"/>
      <c r="B9591" s="149"/>
      <c r="C9591" s="150"/>
      <c r="D9591" s="149"/>
      <c r="E9591" s="149"/>
      <c r="F9591" s="149"/>
      <c r="G9591" s="149"/>
      <c r="H9591" s="151"/>
      <c r="I9591" s="149"/>
      <c r="J9591" s="149"/>
      <c r="K9591" s="152"/>
      <c r="L9591" s="149"/>
      <c r="M9591" s="149"/>
      <c r="N9591" s="153"/>
      <c r="O9591" s="153"/>
      <c r="P9591" s="153"/>
    </row>
    <row r="9592" spans="1:16" x14ac:dyDescent="0.35">
      <c r="A9592" s="149"/>
      <c r="B9592" s="149"/>
      <c r="C9592" s="150"/>
      <c r="D9592" s="149"/>
      <c r="E9592" s="149"/>
      <c r="F9592" s="149"/>
      <c r="G9592" s="149"/>
      <c r="H9592" s="151"/>
      <c r="I9592" s="149"/>
      <c r="J9592" s="149"/>
      <c r="K9592" s="152"/>
      <c r="L9592" s="149"/>
      <c r="M9592" s="149"/>
      <c r="N9592" s="153"/>
      <c r="O9592" s="153"/>
      <c r="P9592" s="153"/>
    </row>
    <row r="9593" spans="1:16" x14ac:dyDescent="0.35">
      <c r="A9593" s="149"/>
      <c r="B9593" s="149"/>
      <c r="C9593" s="150"/>
      <c r="D9593" s="149"/>
      <c r="E9593" s="149"/>
      <c r="F9593" s="149"/>
      <c r="G9593" s="149"/>
      <c r="H9593" s="151"/>
      <c r="I9593" s="149"/>
      <c r="J9593" s="149"/>
      <c r="K9593" s="152"/>
      <c r="L9593" s="149"/>
      <c r="M9593" s="149"/>
      <c r="N9593" s="153"/>
      <c r="O9593" s="153"/>
      <c r="P9593" s="153"/>
    </row>
    <row r="9594" spans="1:16" x14ac:dyDescent="0.35">
      <c r="A9594" s="149"/>
      <c r="B9594" s="149"/>
      <c r="C9594" s="150"/>
      <c r="D9594" s="149"/>
      <c r="E9594" s="149"/>
      <c r="F9594" s="149"/>
      <c r="G9594" s="149"/>
      <c r="H9594" s="151"/>
      <c r="I9594" s="149"/>
      <c r="J9594" s="149"/>
      <c r="K9594" s="152"/>
      <c r="L9594" s="149"/>
      <c r="M9594" s="149"/>
      <c r="N9594" s="153"/>
      <c r="O9594" s="153"/>
      <c r="P9594" s="153"/>
    </row>
    <row r="9595" spans="1:16" x14ac:dyDescent="0.35">
      <c r="A9595" s="149"/>
      <c r="B9595" s="149"/>
      <c r="C9595" s="150"/>
      <c r="D9595" s="149"/>
      <c r="E9595" s="149"/>
      <c r="F9595" s="149"/>
      <c r="G9595" s="149"/>
      <c r="H9595" s="151"/>
      <c r="I9595" s="149"/>
      <c r="J9595" s="149"/>
      <c r="K9595" s="152"/>
      <c r="L9595" s="149"/>
      <c r="M9595" s="149"/>
      <c r="N9595" s="153"/>
      <c r="O9595" s="153"/>
      <c r="P9595" s="153"/>
    </row>
    <row r="9596" spans="1:16" x14ac:dyDescent="0.35">
      <c r="A9596" s="149"/>
      <c r="B9596" s="149"/>
      <c r="C9596" s="150"/>
      <c r="D9596" s="149"/>
      <c r="E9596" s="149"/>
      <c r="F9596" s="149"/>
      <c r="G9596" s="149"/>
      <c r="H9596" s="151"/>
      <c r="I9596" s="149"/>
      <c r="J9596" s="149"/>
      <c r="K9596" s="152"/>
      <c r="L9596" s="149"/>
      <c r="M9596" s="149"/>
      <c r="N9596" s="153"/>
      <c r="O9596" s="153"/>
      <c r="P9596" s="153"/>
    </row>
    <row r="9597" spans="1:16" x14ac:dyDescent="0.35">
      <c r="A9597" s="149"/>
      <c r="B9597" s="149"/>
      <c r="C9597" s="150"/>
      <c r="D9597" s="149"/>
      <c r="E9597" s="149"/>
      <c r="F9597" s="149"/>
      <c r="G9597" s="149"/>
      <c r="H9597" s="151"/>
      <c r="I9597" s="149"/>
      <c r="J9597" s="149"/>
      <c r="K9597" s="152"/>
      <c r="L9597" s="149"/>
      <c r="M9597" s="149"/>
      <c r="N9597" s="153"/>
      <c r="O9597" s="153"/>
      <c r="P9597" s="153"/>
    </row>
    <row r="9598" spans="1:16" x14ac:dyDescent="0.35">
      <c r="A9598" s="149"/>
      <c r="B9598" s="149"/>
      <c r="C9598" s="150"/>
      <c r="D9598" s="149"/>
      <c r="E9598" s="149"/>
      <c r="F9598" s="149"/>
      <c r="G9598" s="149"/>
      <c r="H9598" s="151"/>
      <c r="I9598" s="149"/>
      <c r="J9598" s="149"/>
      <c r="K9598" s="152"/>
      <c r="L9598" s="149"/>
      <c r="M9598" s="149"/>
      <c r="N9598" s="153"/>
      <c r="O9598" s="153"/>
      <c r="P9598" s="153"/>
    </row>
    <row r="9599" spans="1:16" x14ac:dyDescent="0.35">
      <c r="A9599" s="149"/>
      <c r="B9599" s="149"/>
      <c r="C9599" s="150"/>
      <c r="D9599" s="149"/>
      <c r="E9599" s="149"/>
      <c r="F9599" s="149"/>
      <c r="G9599" s="149"/>
      <c r="H9599" s="151"/>
      <c r="I9599" s="149"/>
      <c r="J9599" s="149"/>
      <c r="K9599" s="152"/>
      <c r="L9599" s="149"/>
      <c r="M9599" s="149"/>
      <c r="N9599" s="153"/>
      <c r="O9599" s="153"/>
      <c r="P9599" s="153"/>
    </row>
    <row r="9600" spans="1:16" x14ac:dyDescent="0.35">
      <c r="A9600" s="149"/>
      <c r="B9600" s="149"/>
      <c r="C9600" s="150"/>
      <c r="D9600" s="149"/>
      <c r="E9600" s="149"/>
      <c r="F9600" s="149"/>
      <c r="G9600" s="149"/>
      <c r="H9600" s="151"/>
      <c r="I9600" s="149"/>
      <c r="J9600" s="149"/>
      <c r="K9600" s="152"/>
      <c r="L9600" s="149"/>
      <c r="M9600" s="149"/>
      <c r="N9600" s="153"/>
      <c r="O9600" s="153"/>
      <c r="P9600" s="153"/>
    </row>
    <row r="9601" spans="1:16" x14ac:dyDescent="0.35">
      <c r="A9601" s="149"/>
      <c r="B9601" s="149"/>
      <c r="C9601" s="150"/>
      <c r="D9601" s="149"/>
      <c r="E9601" s="149"/>
      <c r="F9601" s="149"/>
      <c r="G9601" s="149"/>
      <c r="H9601" s="151"/>
      <c r="I9601" s="149"/>
      <c r="J9601" s="149"/>
      <c r="K9601" s="152"/>
      <c r="L9601" s="149"/>
      <c r="M9601" s="149"/>
      <c r="N9601" s="153"/>
      <c r="O9601" s="153"/>
      <c r="P9601" s="153"/>
    </row>
    <row r="9602" spans="1:16" x14ac:dyDescent="0.35">
      <c r="A9602" s="149"/>
      <c r="B9602" s="149"/>
      <c r="C9602" s="150"/>
      <c r="D9602" s="149"/>
      <c r="E9602" s="149"/>
      <c r="F9602" s="149"/>
      <c r="G9602" s="149"/>
      <c r="H9602" s="151"/>
      <c r="I9602" s="149"/>
      <c r="J9602" s="149"/>
      <c r="K9602" s="152"/>
      <c r="L9602" s="149"/>
      <c r="M9602" s="149"/>
      <c r="N9602" s="153"/>
      <c r="O9602" s="153"/>
      <c r="P9602" s="153"/>
    </row>
    <row r="9603" spans="1:16" x14ac:dyDescent="0.35">
      <c r="A9603" s="149"/>
      <c r="B9603" s="149"/>
      <c r="C9603" s="150"/>
      <c r="D9603" s="149"/>
      <c r="E9603" s="149"/>
      <c r="F9603" s="149"/>
      <c r="G9603" s="149"/>
      <c r="H9603" s="151"/>
      <c r="I9603" s="149"/>
      <c r="J9603" s="149"/>
      <c r="K9603" s="152"/>
      <c r="L9603" s="149"/>
      <c r="M9603" s="149"/>
      <c r="N9603" s="153"/>
      <c r="O9603" s="153"/>
      <c r="P9603" s="153"/>
    </row>
    <row r="9604" spans="1:16" x14ac:dyDescent="0.35">
      <c r="A9604" s="149"/>
      <c r="B9604" s="149"/>
      <c r="C9604" s="150"/>
      <c r="D9604" s="149"/>
      <c r="E9604" s="149"/>
      <c r="F9604" s="149"/>
      <c r="G9604" s="149"/>
      <c r="H9604" s="151"/>
      <c r="I9604" s="149"/>
      <c r="J9604" s="149"/>
      <c r="K9604" s="152"/>
      <c r="L9604" s="149"/>
      <c r="M9604" s="149"/>
      <c r="N9604" s="153"/>
      <c r="O9604" s="153"/>
      <c r="P9604" s="153"/>
    </row>
    <row r="9605" spans="1:16" x14ac:dyDescent="0.35">
      <c r="A9605" s="149"/>
      <c r="B9605" s="149"/>
      <c r="C9605" s="150"/>
      <c r="D9605" s="149"/>
      <c r="E9605" s="149"/>
      <c r="F9605" s="149"/>
      <c r="G9605" s="149"/>
      <c r="H9605" s="151"/>
      <c r="I9605" s="149"/>
      <c r="J9605" s="149"/>
      <c r="K9605" s="152"/>
      <c r="L9605" s="149"/>
      <c r="M9605" s="149"/>
      <c r="N9605" s="153"/>
      <c r="O9605" s="153"/>
      <c r="P9605" s="153"/>
    </row>
    <row r="9606" spans="1:16" x14ac:dyDescent="0.35">
      <c r="A9606" s="149"/>
      <c r="B9606" s="149"/>
      <c r="C9606" s="150"/>
      <c r="D9606" s="149"/>
      <c r="E9606" s="149"/>
      <c r="F9606" s="149"/>
      <c r="G9606" s="149"/>
      <c r="H9606" s="151"/>
      <c r="I9606" s="149"/>
      <c r="J9606" s="149"/>
      <c r="K9606" s="152"/>
      <c r="L9606" s="149"/>
      <c r="M9606" s="149"/>
      <c r="N9606" s="153"/>
      <c r="O9606" s="153"/>
      <c r="P9606" s="153"/>
    </row>
    <row r="9607" spans="1:16" x14ac:dyDescent="0.35">
      <c r="A9607" s="149"/>
      <c r="B9607" s="149"/>
      <c r="C9607" s="150"/>
      <c r="D9607" s="149"/>
      <c r="E9607" s="149"/>
      <c r="F9607" s="149"/>
      <c r="G9607" s="149"/>
      <c r="H9607" s="151"/>
      <c r="I9607" s="149"/>
      <c r="J9607" s="149"/>
      <c r="K9607" s="152"/>
      <c r="L9607" s="149"/>
      <c r="M9607" s="149"/>
      <c r="N9607" s="153"/>
      <c r="O9607" s="153"/>
      <c r="P9607" s="153"/>
    </row>
    <row r="9608" spans="1:16" x14ac:dyDescent="0.35">
      <c r="A9608" s="149"/>
      <c r="B9608" s="149"/>
      <c r="C9608" s="150"/>
      <c r="D9608" s="149"/>
      <c r="E9608" s="149"/>
      <c r="F9608" s="149"/>
      <c r="G9608" s="149"/>
      <c r="H9608" s="151"/>
      <c r="I9608" s="149"/>
      <c r="J9608" s="149"/>
      <c r="K9608" s="152"/>
      <c r="L9608" s="149"/>
      <c r="M9608" s="149"/>
      <c r="N9608" s="153"/>
      <c r="O9608" s="153"/>
      <c r="P9608" s="153"/>
    </row>
    <row r="9609" spans="1:16" x14ac:dyDescent="0.35">
      <c r="A9609" s="149"/>
      <c r="B9609" s="149"/>
      <c r="C9609" s="150"/>
      <c r="D9609" s="149"/>
      <c r="E9609" s="149"/>
      <c r="F9609" s="149"/>
      <c r="G9609" s="149"/>
      <c r="H9609" s="151"/>
      <c r="I9609" s="149"/>
      <c r="J9609" s="149"/>
      <c r="K9609" s="152"/>
      <c r="L9609" s="149"/>
      <c r="M9609" s="149"/>
      <c r="N9609" s="153"/>
      <c r="O9609" s="153"/>
      <c r="P9609" s="153"/>
    </row>
    <row r="9610" spans="1:16" x14ac:dyDescent="0.35">
      <c r="A9610" s="149"/>
      <c r="B9610" s="149"/>
      <c r="C9610" s="150"/>
      <c r="D9610" s="149"/>
      <c r="E9610" s="149"/>
      <c r="F9610" s="149"/>
      <c r="G9610" s="149"/>
      <c r="H9610" s="151"/>
      <c r="I9610" s="149"/>
      <c r="J9610" s="149"/>
      <c r="K9610" s="152"/>
      <c r="L9610" s="149"/>
      <c r="M9610" s="149"/>
      <c r="N9610" s="153"/>
      <c r="O9610" s="153"/>
      <c r="P9610" s="153"/>
    </row>
    <row r="9611" spans="1:16" x14ac:dyDescent="0.35">
      <c r="A9611" s="149"/>
      <c r="B9611" s="149"/>
      <c r="C9611" s="150"/>
      <c r="D9611" s="149"/>
      <c r="E9611" s="149"/>
      <c r="F9611" s="149"/>
      <c r="G9611" s="149"/>
      <c r="H9611" s="151"/>
      <c r="I9611" s="149"/>
      <c r="J9611" s="149"/>
      <c r="K9611" s="152"/>
      <c r="L9611" s="149"/>
      <c r="M9611" s="149"/>
      <c r="N9611" s="153"/>
      <c r="O9611" s="153"/>
      <c r="P9611" s="153"/>
    </row>
    <row r="9612" spans="1:16" x14ac:dyDescent="0.35">
      <c r="A9612" s="149"/>
      <c r="B9612" s="149"/>
      <c r="C9612" s="150"/>
      <c r="D9612" s="149"/>
      <c r="E9612" s="149"/>
      <c r="F9612" s="149"/>
      <c r="G9612" s="149"/>
      <c r="H9612" s="151"/>
      <c r="I9612" s="149"/>
      <c r="J9612" s="149"/>
      <c r="K9612" s="152"/>
      <c r="L9612" s="149"/>
      <c r="M9612" s="149"/>
      <c r="N9612" s="153"/>
      <c r="O9612" s="153"/>
      <c r="P9612" s="153"/>
    </row>
    <row r="9613" spans="1:16" x14ac:dyDescent="0.35">
      <c r="A9613" s="149"/>
      <c r="B9613" s="149"/>
      <c r="C9613" s="150"/>
      <c r="D9613" s="149"/>
      <c r="E9613" s="149"/>
      <c r="F9613" s="149"/>
      <c r="G9613" s="149"/>
      <c r="H9613" s="151"/>
      <c r="I9613" s="149"/>
      <c r="J9613" s="149"/>
      <c r="K9613" s="152"/>
      <c r="L9613" s="149"/>
      <c r="M9613" s="149"/>
      <c r="N9613" s="153"/>
      <c r="O9613" s="153"/>
      <c r="P9613" s="153"/>
    </row>
    <row r="9614" spans="1:16" x14ac:dyDescent="0.35">
      <c r="A9614" s="149"/>
      <c r="B9614" s="149"/>
      <c r="C9614" s="150"/>
      <c r="D9614" s="149"/>
      <c r="E9614" s="149"/>
      <c r="F9614" s="149"/>
      <c r="G9614" s="149"/>
      <c r="H9614" s="151"/>
      <c r="I9614" s="149"/>
      <c r="J9614" s="149"/>
      <c r="K9614" s="152"/>
      <c r="L9614" s="149"/>
      <c r="M9614" s="149"/>
      <c r="N9614" s="153"/>
      <c r="O9614" s="153"/>
      <c r="P9614" s="153"/>
    </row>
    <row r="9615" spans="1:16" x14ac:dyDescent="0.35">
      <c r="A9615" s="149"/>
      <c r="B9615" s="149"/>
      <c r="C9615" s="150"/>
      <c r="D9615" s="149"/>
      <c r="E9615" s="149"/>
      <c r="F9615" s="149"/>
      <c r="G9615" s="149"/>
      <c r="H9615" s="151"/>
      <c r="I9615" s="149"/>
      <c r="J9615" s="149"/>
      <c r="K9615" s="152"/>
      <c r="L9615" s="149"/>
      <c r="M9615" s="149"/>
      <c r="N9615" s="153"/>
      <c r="O9615" s="153"/>
      <c r="P9615" s="153"/>
    </row>
    <row r="9616" spans="1:16" x14ac:dyDescent="0.35">
      <c r="A9616" s="149"/>
      <c r="B9616" s="149"/>
      <c r="C9616" s="150"/>
      <c r="D9616" s="149"/>
      <c r="E9616" s="149"/>
      <c r="F9616" s="149"/>
      <c r="G9616" s="149"/>
      <c r="H9616" s="151"/>
      <c r="I9616" s="149"/>
      <c r="J9616" s="149"/>
      <c r="K9616" s="152"/>
      <c r="L9616" s="149"/>
      <c r="M9616" s="149"/>
      <c r="N9616" s="153"/>
      <c r="O9616" s="153"/>
      <c r="P9616" s="153"/>
    </row>
    <row r="9617" spans="1:16" x14ac:dyDescent="0.35">
      <c r="A9617" s="149"/>
      <c r="B9617" s="149"/>
      <c r="C9617" s="150"/>
      <c r="D9617" s="149"/>
      <c r="E9617" s="149"/>
      <c r="F9617" s="149"/>
      <c r="G9617" s="149"/>
      <c r="H9617" s="151"/>
      <c r="I9617" s="149"/>
      <c r="J9617" s="149"/>
      <c r="K9617" s="152"/>
      <c r="L9617" s="149"/>
      <c r="M9617" s="149"/>
      <c r="N9617" s="153"/>
      <c r="O9617" s="153"/>
      <c r="P9617" s="153"/>
    </row>
    <row r="9618" spans="1:16" x14ac:dyDescent="0.35">
      <c r="A9618" s="149"/>
      <c r="B9618" s="149"/>
      <c r="C9618" s="150"/>
      <c r="D9618" s="149"/>
      <c r="E9618" s="149"/>
      <c r="F9618" s="149"/>
      <c r="G9618" s="149"/>
      <c r="H9618" s="151"/>
      <c r="I9618" s="149"/>
      <c r="J9618" s="149"/>
      <c r="K9618" s="152"/>
      <c r="L9618" s="149"/>
      <c r="M9618" s="149"/>
      <c r="N9618" s="153"/>
      <c r="O9618" s="153"/>
      <c r="P9618" s="153"/>
    </row>
    <row r="9619" spans="1:16" x14ac:dyDescent="0.35">
      <c r="A9619" s="149"/>
      <c r="B9619" s="149"/>
      <c r="C9619" s="150"/>
      <c r="D9619" s="149"/>
      <c r="E9619" s="149"/>
      <c r="F9619" s="149"/>
      <c r="G9619" s="149"/>
      <c r="H9619" s="151"/>
      <c r="I9619" s="149"/>
      <c r="J9619" s="149"/>
      <c r="K9619" s="152"/>
      <c r="L9619" s="149"/>
      <c r="M9619" s="149"/>
      <c r="N9619" s="153"/>
      <c r="O9619" s="153"/>
      <c r="P9619" s="153"/>
    </row>
    <row r="9620" spans="1:16" x14ac:dyDescent="0.35">
      <c r="A9620" s="149"/>
      <c r="B9620" s="149"/>
      <c r="C9620" s="150"/>
      <c r="D9620" s="149"/>
      <c r="E9620" s="149"/>
      <c r="F9620" s="149"/>
      <c r="G9620" s="149"/>
      <c r="H9620" s="151"/>
      <c r="I9620" s="149"/>
      <c r="J9620" s="149"/>
      <c r="K9620" s="152"/>
      <c r="L9620" s="149"/>
      <c r="M9620" s="149"/>
      <c r="N9620" s="153"/>
      <c r="O9620" s="153"/>
      <c r="P9620" s="153"/>
    </row>
    <row r="9621" spans="1:16" x14ac:dyDescent="0.35">
      <c r="A9621" s="149"/>
      <c r="B9621" s="149"/>
      <c r="C9621" s="150"/>
      <c r="D9621" s="149"/>
      <c r="E9621" s="149"/>
      <c r="F9621" s="149"/>
      <c r="G9621" s="149"/>
      <c r="H9621" s="151"/>
      <c r="I9621" s="149"/>
      <c r="J9621" s="149"/>
      <c r="K9621" s="152"/>
      <c r="L9621" s="149"/>
      <c r="M9621" s="149"/>
      <c r="N9621" s="153"/>
      <c r="O9621" s="153"/>
      <c r="P9621" s="153"/>
    </row>
    <row r="9622" spans="1:16" x14ac:dyDescent="0.35">
      <c r="A9622" s="149"/>
      <c r="B9622" s="149"/>
      <c r="C9622" s="150"/>
      <c r="D9622" s="149"/>
      <c r="E9622" s="149"/>
      <c r="F9622" s="149"/>
      <c r="G9622" s="149"/>
      <c r="H9622" s="151"/>
      <c r="I9622" s="149"/>
      <c r="J9622" s="149"/>
      <c r="K9622" s="152"/>
      <c r="L9622" s="149"/>
      <c r="M9622" s="149"/>
      <c r="N9622" s="153"/>
      <c r="O9622" s="153"/>
      <c r="P9622" s="153"/>
    </row>
    <row r="9623" spans="1:16" x14ac:dyDescent="0.35">
      <c r="A9623" s="149"/>
      <c r="B9623" s="149"/>
      <c r="C9623" s="150"/>
      <c r="D9623" s="149"/>
      <c r="E9623" s="149"/>
      <c r="F9623" s="149"/>
      <c r="G9623" s="149"/>
      <c r="H9623" s="151"/>
      <c r="I9623" s="149"/>
      <c r="J9623" s="149"/>
      <c r="K9623" s="152"/>
      <c r="L9623" s="149"/>
      <c r="M9623" s="149"/>
      <c r="N9623" s="153"/>
      <c r="O9623" s="153"/>
      <c r="P9623" s="153"/>
    </row>
    <row r="9624" spans="1:16" x14ac:dyDescent="0.35">
      <c r="A9624" s="149"/>
      <c r="B9624" s="149"/>
      <c r="C9624" s="150"/>
      <c r="D9624" s="149"/>
      <c r="E9624" s="149"/>
      <c r="F9624" s="149"/>
      <c r="G9624" s="149"/>
      <c r="H9624" s="151"/>
      <c r="I9624" s="149"/>
      <c r="J9624" s="149"/>
      <c r="K9624" s="152"/>
      <c r="L9624" s="149"/>
      <c r="M9624" s="149"/>
      <c r="N9624" s="153"/>
      <c r="O9624" s="153"/>
      <c r="P9624" s="153"/>
    </row>
    <row r="9625" spans="1:16" x14ac:dyDescent="0.35">
      <c r="A9625" s="149"/>
      <c r="B9625" s="149"/>
      <c r="C9625" s="150"/>
      <c r="D9625" s="149"/>
      <c r="E9625" s="149"/>
      <c r="F9625" s="149"/>
      <c r="G9625" s="149"/>
      <c r="H9625" s="151"/>
      <c r="I9625" s="149"/>
      <c r="J9625" s="149"/>
      <c r="K9625" s="152"/>
      <c r="L9625" s="149"/>
      <c r="M9625" s="149"/>
      <c r="N9625" s="153"/>
      <c r="O9625" s="153"/>
      <c r="P9625" s="153"/>
    </row>
    <row r="9626" spans="1:16" x14ac:dyDescent="0.35">
      <c r="A9626" s="149"/>
      <c r="B9626" s="149"/>
      <c r="C9626" s="150"/>
      <c r="D9626" s="149"/>
      <c r="E9626" s="149"/>
      <c r="F9626" s="149"/>
      <c r="G9626" s="149"/>
      <c r="H9626" s="151"/>
      <c r="I9626" s="149"/>
      <c r="J9626" s="149"/>
      <c r="K9626" s="152"/>
      <c r="L9626" s="149"/>
      <c r="M9626" s="149"/>
      <c r="N9626" s="153"/>
      <c r="O9626" s="153"/>
      <c r="P9626" s="153"/>
    </row>
    <row r="9627" spans="1:16" x14ac:dyDescent="0.35">
      <c r="A9627" s="149"/>
      <c r="B9627" s="149"/>
      <c r="C9627" s="150"/>
      <c r="D9627" s="149"/>
      <c r="E9627" s="149"/>
      <c r="F9627" s="149"/>
      <c r="G9627" s="149"/>
      <c r="H9627" s="151"/>
      <c r="I9627" s="149"/>
      <c r="J9627" s="149"/>
      <c r="K9627" s="152"/>
      <c r="L9627" s="149"/>
      <c r="M9627" s="149"/>
      <c r="N9627" s="153"/>
      <c r="O9627" s="153"/>
      <c r="P9627" s="153"/>
    </row>
    <row r="9628" spans="1:16" x14ac:dyDescent="0.35">
      <c r="A9628" s="149"/>
      <c r="B9628" s="149"/>
      <c r="C9628" s="150"/>
      <c r="D9628" s="149"/>
      <c r="E9628" s="149"/>
      <c r="F9628" s="149"/>
      <c r="G9628" s="149"/>
      <c r="H9628" s="151"/>
      <c r="I9628" s="149"/>
      <c r="J9628" s="149"/>
      <c r="K9628" s="152"/>
      <c r="L9628" s="149"/>
      <c r="M9628" s="149"/>
      <c r="N9628" s="153"/>
      <c r="O9628" s="153"/>
      <c r="P9628" s="153"/>
    </row>
    <row r="9629" spans="1:16" x14ac:dyDescent="0.35">
      <c r="A9629" s="149"/>
      <c r="B9629" s="149"/>
      <c r="C9629" s="150"/>
      <c r="D9629" s="149"/>
      <c r="E9629" s="149"/>
      <c r="F9629" s="149"/>
      <c r="G9629" s="149"/>
      <c r="H9629" s="151"/>
      <c r="I9629" s="149"/>
      <c r="J9629" s="149"/>
      <c r="K9629" s="152"/>
      <c r="L9629" s="149"/>
      <c r="M9629" s="149"/>
      <c r="N9629" s="153"/>
      <c r="O9629" s="153"/>
      <c r="P9629" s="153"/>
    </row>
    <row r="9630" spans="1:16" x14ac:dyDescent="0.35">
      <c r="A9630" s="149"/>
      <c r="B9630" s="149"/>
      <c r="C9630" s="150"/>
      <c r="D9630" s="149"/>
      <c r="E9630" s="149"/>
      <c r="F9630" s="149"/>
      <c r="G9630" s="149"/>
      <c r="H9630" s="151"/>
      <c r="I9630" s="149"/>
      <c r="J9630" s="149"/>
      <c r="K9630" s="152"/>
      <c r="L9630" s="149"/>
      <c r="M9630" s="149"/>
      <c r="N9630" s="153"/>
      <c r="O9630" s="153"/>
      <c r="P9630" s="153"/>
    </row>
    <row r="9631" spans="1:16" x14ac:dyDescent="0.35">
      <c r="A9631" s="149"/>
      <c r="B9631" s="149"/>
      <c r="C9631" s="150"/>
      <c r="D9631" s="149"/>
      <c r="E9631" s="149"/>
      <c r="F9631" s="149"/>
      <c r="G9631" s="149"/>
      <c r="H9631" s="151"/>
      <c r="I9631" s="149"/>
      <c r="J9631" s="149"/>
      <c r="K9631" s="152"/>
      <c r="L9631" s="149"/>
      <c r="M9631" s="149"/>
      <c r="N9631" s="153"/>
      <c r="O9631" s="153"/>
      <c r="P9631" s="153"/>
    </row>
    <row r="9632" spans="1:16" x14ac:dyDescent="0.35">
      <c r="A9632" s="149"/>
      <c r="B9632" s="149"/>
      <c r="C9632" s="150"/>
      <c r="D9632" s="149"/>
      <c r="E9632" s="149"/>
      <c r="F9632" s="149"/>
      <c r="G9632" s="149"/>
      <c r="H9632" s="151"/>
      <c r="I9632" s="149"/>
      <c r="J9632" s="149"/>
      <c r="K9632" s="152"/>
      <c r="L9632" s="149"/>
      <c r="M9632" s="149"/>
      <c r="N9632" s="153"/>
      <c r="O9632" s="153"/>
      <c r="P9632" s="153"/>
    </row>
    <row r="9633" spans="1:16" x14ac:dyDescent="0.35">
      <c r="A9633" s="149"/>
      <c r="B9633" s="149"/>
      <c r="C9633" s="150"/>
      <c r="D9633" s="149"/>
      <c r="E9633" s="149"/>
      <c r="F9633" s="149"/>
      <c r="G9633" s="149"/>
      <c r="H9633" s="151"/>
      <c r="I9633" s="149"/>
      <c r="J9633" s="149"/>
      <c r="K9633" s="152"/>
      <c r="L9633" s="149"/>
      <c r="M9633" s="149"/>
      <c r="N9633" s="153"/>
      <c r="O9633" s="153"/>
      <c r="P9633" s="153"/>
    </row>
    <row r="9634" spans="1:16" x14ac:dyDescent="0.35">
      <c r="A9634" s="149"/>
      <c r="B9634" s="149"/>
      <c r="C9634" s="150"/>
      <c r="D9634" s="149"/>
      <c r="E9634" s="149"/>
      <c r="F9634" s="149"/>
      <c r="G9634" s="149"/>
      <c r="H9634" s="151"/>
      <c r="I9634" s="149"/>
      <c r="J9634" s="149"/>
      <c r="K9634" s="152"/>
      <c r="L9634" s="149"/>
      <c r="M9634" s="149"/>
      <c r="N9634" s="153"/>
      <c r="O9634" s="153"/>
      <c r="P9634" s="153"/>
    </row>
    <row r="9635" spans="1:16" x14ac:dyDescent="0.35">
      <c r="A9635" s="149"/>
      <c r="B9635" s="149"/>
      <c r="C9635" s="150"/>
      <c r="D9635" s="149"/>
      <c r="E9635" s="149"/>
      <c r="F9635" s="149"/>
      <c r="G9635" s="149"/>
      <c r="H9635" s="151"/>
      <c r="I9635" s="149"/>
      <c r="J9635" s="149"/>
      <c r="K9635" s="152"/>
      <c r="L9635" s="149"/>
      <c r="M9635" s="149"/>
      <c r="N9635" s="153"/>
      <c r="O9635" s="153"/>
      <c r="P9635" s="153"/>
    </row>
    <row r="9636" spans="1:16" x14ac:dyDescent="0.35">
      <c r="A9636" s="149"/>
      <c r="B9636" s="149"/>
      <c r="C9636" s="150"/>
      <c r="D9636" s="149"/>
      <c r="E9636" s="149"/>
      <c r="F9636" s="149"/>
      <c r="G9636" s="149"/>
      <c r="H9636" s="151"/>
      <c r="I9636" s="149"/>
      <c r="J9636" s="149"/>
      <c r="K9636" s="152"/>
      <c r="L9636" s="149"/>
      <c r="M9636" s="149"/>
      <c r="N9636" s="153"/>
      <c r="O9636" s="153"/>
      <c r="P9636" s="153"/>
    </row>
    <row r="9637" spans="1:16" x14ac:dyDescent="0.35">
      <c r="A9637" s="149"/>
      <c r="B9637" s="149"/>
      <c r="C9637" s="150"/>
      <c r="D9637" s="149"/>
      <c r="E9637" s="149"/>
      <c r="F9637" s="149"/>
      <c r="G9637" s="149"/>
      <c r="H9637" s="151"/>
      <c r="I9637" s="149"/>
      <c r="J9637" s="149"/>
      <c r="K9637" s="152"/>
      <c r="L9637" s="149"/>
      <c r="M9637" s="149"/>
      <c r="N9637" s="153"/>
      <c r="O9637" s="153"/>
      <c r="P9637" s="153"/>
    </row>
    <row r="9638" spans="1:16" x14ac:dyDescent="0.35">
      <c r="A9638" s="149"/>
      <c r="B9638" s="149"/>
      <c r="C9638" s="150"/>
      <c r="D9638" s="149"/>
      <c r="E9638" s="149"/>
      <c r="F9638" s="149"/>
      <c r="G9638" s="149"/>
      <c r="H9638" s="151"/>
      <c r="I9638" s="149"/>
      <c r="J9638" s="149"/>
      <c r="K9638" s="152"/>
      <c r="L9638" s="149"/>
      <c r="M9638" s="149"/>
      <c r="N9638" s="153"/>
      <c r="O9638" s="153"/>
      <c r="P9638" s="153"/>
    </row>
    <row r="9639" spans="1:16" x14ac:dyDescent="0.35">
      <c r="A9639" s="149"/>
      <c r="B9639" s="149"/>
      <c r="C9639" s="150"/>
      <c r="D9639" s="149"/>
      <c r="E9639" s="149"/>
      <c r="F9639" s="149"/>
      <c r="G9639" s="149"/>
      <c r="H9639" s="151"/>
      <c r="I9639" s="149"/>
      <c r="J9639" s="149"/>
      <c r="K9639" s="152"/>
      <c r="L9639" s="149"/>
      <c r="M9639" s="149"/>
      <c r="N9639" s="153"/>
      <c r="O9639" s="153"/>
      <c r="P9639" s="153"/>
    </row>
    <row r="9640" spans="1:16" x14ac:dyDescent="0.35">
      <c r="A9640" s="149"/>
      <c r="B9640" s="149"/>
      <c r="C9640" s="150"/>
      <c r="D9640" s="149"/>
      <c r="E9640" s="149"/>
      <c r="F9640" s="149"/>
      <c r="G9640" s="149"/>
      <c r="H9640" s="151"/>
      <c r="I9640" s="149"/>
      <c r="J9640" s="149"/>
      <c r="K9640" s="152"/>
      <c r="L9640" s="149"/>
      <c r="M9640" s="149"/>
      <c r="N9640" s="153"/>
      <c r="O9640" s="153"/>
      <c r="P9640" s="153"/>
    </row>
    <row r="9641" spans="1:16" x14ac:dyDescent="0.35">
      <c r="A9641" s="149"/>
      <c r="B9641" s="149"/>
      <c r="C9641" s="150"/>
      <c r="D9641" s="149"/>
      <c r="E9641" s="149"/>
      <c r="F9641" s="149"/>
      <c r="G9641" s="149"/>
      <c r="H9641" s="151"/>
      <c r="I9641" s="149"/>
      <c r="J9641" s="149"/>
      <c r="K9641" s="152"/>
      <c r="L9641" s="149"/>
      <c r="M9641" s="149"/>
      <c r="N9641" s="153"/>
      <c r="O9641" s="153"/>
      <c r="P9641" s="153"/>
    </row>
    <row r="9642" spans="1:16" x14ac:dyDescent="0.35">
      <c r="A9642" s="149"/>
      <c r="B9642" s="149"/>
      <c r="C9642" s="150"/>
      <c r="D9642" s="149"/>
      <c r="E9642" s="149"/>
      <c r="F9642" s="149"/>
      <c r="G9642" s="149"/>
      <c r="H9642" s="151"/>
      <c r="I9642" s="149"/>
      <c r="J9642" s="149"/>
      <c r="K9642" s="152"/>
      <c r="L9642" s="149"/>
      <c r="M9642" s="149"/>
      <c r="N9642" s="153"/>
      <c r="O9642" s="153"/>
      <c r="P9642" s="153"/>
    </row>
    <row r="9643" spans="1:16" x14ac:dyDescent="0.35">
      <c r="A9643" s="149"/>
      <c r="B9643" s="149"/>
      <c r="C9643" s="150"/>
      <c r="D9643" s="149"/>
      <c r="E9643" s="149"/>
      <c r="F9643" s="149"/>
      <c r="G9643" s="149"/>
      <c r="H9643" s="151"/>
      <c r="I9643" s="149"/>
      <c r="J9643" s="149"/>
      <c r="K9643" s="152"/>
      <c r="L9643" s="149"/>
      <c r="M9643" s="149"/>
      <c r="N9643" s="153"/>
      <c r="O9643" s="153"/>
      <c r="P9643" s="153"/>
    </row>
    <row r="9644" spans="1:16" x14ac:dyDescent="0.35">
      <c r="A9644" s="149"/>
      <c r="B9644" s="149"/>
      <c r="C9644" s="150"/>
      <c r="D9644" s="149"/>
      <c r="E9644" s="149"/>
      <c r="F9644" s="149"/>
      <c r="G9644" s="149"/>
      <c r="H9644" s="151"/>
      <c r="I9644" s="149"/>
      <c r="J9644" s="149"/>
      <c r="K9644" s="152"/>
      <c r="L9644" s="149"/>
      <c r="M9644" s="149"/>
      <c r="N9644" s="153"/>
      <c r="O9644" s="153"/>
      <c r="P9644" s="153"/>
    </row>
    <row r="9645" spans="1:16" x14ac:dyDescent="0.35">
      <c r="A9645" s="149"/>
      <c r="B9645" s="149"/>
      <c r="C9645" s="150"/>
      <c r="D9645" s="149"/>
      <c r="E9645" s="149"/>
      <c r="F9645" s="149"/>
      <c r="G9645" s="149"/>
      <c r="H9645" s="151"/>
      <c r="I9645" s="149"/>
      <c r="J9645" s="149"/>
      <c r="K9645" s="152"/>
      <c r="L9645" s="149"/>
      <c r="M9645" s="149"/>
      <c r="N9645" s="153"/>
      <c r="O9645" s="153"/>
      <c r="P9645" s="153"/>
    </row>
    <row r="9646" spans="1:16" x14ac:dyDescent="0.35">
      <c r="A9646" s="149"/>
      <c r="B9646" s="149"/>
      <c r="C9646" s="150"/>
      <c r="D9646" s="149"/>
      <c r="E9646" s="149"/>
      <c r="F9646" s="149"/>
      <c r="G9646" s="149"/>
      <c r="H9646" s="151"/>
      <c r="I9646" s="149"/>
      <c r="J9646" s="149"/>
      <c r="K9646" s="152"/>
      <c r="L9646" s="149"/>
      <c r="M9646" s="149"/>
      <c r="N9646" s="153"/>
      <c r="O9646" s="153"/>
      <c r="P9646" s="153"/>
    </row>
    <row r="9647" spans="1:16" x14ac:dyDescent="0.35">
      <c r="A9647" s="149"/>
      <c r="B9647" s="149"/>
      <c r="C9647" s="150"/>
      <c r="D9647" s="149"/>
      <c r="E9647" s="149"/>
      <c r="F9647" s="149"/>
      <c r="G9647" s="149"/>
      <c r="H9647" s="151"/>
      <c r="I9647" s="149"/>
      <c r="J9647" s="149"/>
      <c r="K9647" s="152"/>
      <c r="L9647" s="149"/>
      <c r="M9647" s="149"/>
      <c r="N9647" s="153"/>
      <c r="O9647" s="153"/>
      <c r="P9647" s="153"/>
    </row>
    <row r="9648" spans="1:16" x14ac:dyDescent="0.35">
      <c r="A9648" s="149"/>
      <c r="B9648" s="149"/>
      <c r="C9648" s="150"/>
      <c r="D9648" s="149"/>
      <c r="E9648" s="149"/>
      <c r="F9648" s="149"/>
      <c r="G9648" s="149"/>
      <c r="H9648" s="151"/>
      <c r="I9648" s="149"/>
      <c r="J9648" s="149"/>
      <c r="K9648" s="152"/>
      <c r="L9648" s="149"/>
      <c r="M9648" s="149"/>
      <c r="N9648" s="153"/>
      <c r="O9648" s="153"/>
      <c r="P9648" s="153"/>
    </row>
    <row r="9649" spans="1:16" x14ac:dyDescent="0.35">
      <c r="A9649" s="149"/>
      <c r="B9649" s="149"/>
      <c r="C9649" s="150"/>
      <c r="D9649" s="149"/>
      <c r="E9649" s="149"/>
      <c r="F9649" s="149"/>
      <c r="G9649" s="149"/>
      <c r="H9649" s="151"/>
      <c r="I9649" s="149"/>
      <c r="J9649" s="149"/>
      <c r="K9649" s="152"/>
      <c r="L9649" s="149"/>
      <c r="M9649" s="149"/>
      <c r="N9649" s="153"/>
      <c r="O9649" s="153"/>
      <c r="P9649" s="153"/>
    </row>
    <row r="9650" spans="1:16" x14ac:dyDescent="0.35">
      <c r="A9650" s="149"/>
      <c r="B9650" s="149"/>
      <c r="C9650" s="150"/>
      <c r="D9650" s="149"/>
      <c r="E9650" s="149"/>
      <c r="F9650" s="149"/>
      <c r="G9650" s="149"/>
      <c r="H9650" s="151"/>
      <c r="I9650" s="149"/>
      <c r="J9650" s="149"/>
      <c r="K9650" s="152"/>
      <c r="L9650" s="149"/>
      <c r="M9650" s="149"/>
      <c r="N9650" s="153"/>
      <c r="O9650" s="153"/>
      <c r="P9650" s="153"/>
    </row>
    <row r="9651" spans="1:16" x14ac:dyDescent="0.35">
      <c r="A9651" s="149"/>
      <c r="B9651" s="149"/>
      <c r="C9651" s="150"/>
      <c r="D9651" s="149"/>
      <c r="E9651" s="149"/>
      <c r="F9651" s="149"/>
      <c r="G9651" s="149"/>
      <c r="H9651" s="151"/>
      <c r="I9651" s="149"/>
      <c r="J9651" s="149"/>
      <c r="K9651" s="152"/>
      <c r="L9651" s="149"/>
      <c r="M9651" s="149"/>
      <c r="N9651" s="153"/>
      <c r="O9651" s="153"/>
      <c r="P9651" s="153"/>
    </row>
    <row r="9652" spans="1:16" x14ac:dyDescent="0.35">
      <c r="A9652" s="149"/>
      <c r="B9652" s="149"/>
      <c r="C9652" s="150"/>
      <c r="D9652" s="149"/>
      <c r="E9652" s="149"/>
      <c r="F9652" s="149"/>
      <c r="G9652" s="149"/>
      <c r="H9652" s="151"/>
      <c r="I9652" s="149"/>
      <c r="J9652" s="149"/>
      <c r="K9652" s="152"/>
      <c r="L9652" s="149"/>
      <c r="M9652" s="149"/>
      <c r="N9652" s="153"/>
      <c r="O9652" s="153"/>
      <c r="P9652" s="153"/>
    </row>
    <row r="9653" spans="1:16" x14ac:dyDescent="0.35">
      <c r="A9653" s="149"/>
      <c r="B9653" s="149"/>
      <c r="C9653" s="150"/>
      <c r="D9653" s="149"/>
      <c r="E9653" s="149"/>
      <c r="F9653" s="149"/>
      <c r="G9653" s="149"/>
      <c r="H9653" s="151"/>
      <c r="I9653" s="149"/>
      <c r="J9653" s="149"/>
      <c r="K9653" s="152"/>
      <c r="L9653" s="149"/>
      <c r="M9653" s="149"/>
      <c r="N9653" s="153"/>
      <c r="O9653" s="153"/>
      <c r="P9653" s="153"/>
    </row>
    <row r="9654" spans="1:16" x14ac:dyDescent="0.35">
      <c r="A9654" s="149"/>
      <c r="B9654" s="149"/>
      <c r="C9654" s="150"/>
      <c r="D9654" s="149"/>
      <c r="E9654" s="149"/>
      <c r="F9654" s="149"/>
      <c r="G9654" s="149"/>
      <c r="H9654" s="151"/>
      <c r="I9654" s="149"/>
      <c r="J9654" s="149"/>
      <c r="K9654" s="152"/>
      <c r="L9654" s="149"/>
      <c r="M9654" s="149"/>
      <c r="N9654" s="153"/>
      <c r="O9654" s="153"/>
      <c r="P9654" s="153"/>
    </row>
    <row r="9655" spans="1:16" x14ac:dyDescent="0.35">
      <c r="A9655" s="149"/>
      <c r="B9655" s="149"/>
      <c r="C9655" s="150"/>
      <c r="D9655" s="149"/>
      <c r="E9655" s="149"/>
      <c r="F9655" s="149"/>
      <c r="G9655" s="149"/>
      <c r="H9655" s="151"/>
      <c r="I9655" s="149"/>
      <c r="J9655" s="149"/>
      <c r="K9655" s="152"/>
      <c r="L9655" s="149"/>
      <c r="M9655" s="149"/>
      <c r="N9655" s="153"/>
      <c r="O9655" s="153"/>
      <c r="P9655" s="153"/>
    </row>
    <row r="9656" spans="1:16" x14ac:dyDescent="0.35">
      <c r="A9656" s="149"/>
      <c r="B9656" s="149"/>
      <c r="C9656" s="150"/>
      <c r="D9656" s="149"/>
      <c r="E9656" s="149"/>
      <c r="F9656" s="149"/>
      <c r="G9656" s="149"/>
      <c r="H9656" s="151"/>
      <c r="I9656" s="149"/>
      <c r="J9656" s="149"/>
      <c r="K9656" s="152"/>
      <c r="L9656" s="149"/>
      <c r="M9656" s="149"/>
      <c r="N9656" s="153"/>
      <c r="O9656" s="153"/>
      <c r="P9656" s="153"/>
    </row>
    <row r="9657" spans="1:16" x14ac:dyDescent="0.35">
      <c r="A9657" s="149"/>
      <c r="B9657" s="149"/>
      <c r="C9657" s="150"/>
      <c r="D9657" s="149"/>
      <c r="E9657" s="149"/>
      <c r="F9657" s="149"/>
      <c r="G9657" s="149"/>
      <c r="H9657" s="151"/>
      <c r="I9657" s="149"/>
      <c r="J9657" s="149"/>
      <c r="K9657" s="152"/>
      <c r="L9657" s="149"/>
      <c r="M9657" s="149"/>
      <c r="N9657" s="153"/>
      <c r="O9657" s="153"/>
      <c r="P9657" s="153"/>
    </row>
    <row r="9658" spans="1:16" x14ac:dyDescent="0.35">
      <c r="A9658" s="149"/>
      <c r="B9658" s="149"/>
      <c r="C9658" s="150"/>
      <c r="D9658" s="149"/>
      <c r="E9658" s="149"/>
      <c r="F9658" s="149"/>
      <c r="G9658" s="149"/>
      <c r="H9658" s="151"/>
      <c r="I9658" s="149"/>
      <c r="J9658" s="149"/>
      <c r="K9658" s="152"/>
      <c r="L9658" s="149"/>
      <c r="M9658" s="149"/>
      <c r="N9658" s="153"/>
      <c r="O9658" s="153"/>
      <c r="P9658" s="153"/>
    </row>
    <row r="9659" spans="1:16" x14ac:dyDescent="0.35">
      <c r="A9659" s="149"/>
      <c r="B9659" s="149"/>
      <c r="C9659" s="150"/>
      <c r="D9659" s="149"/>
      <c r="E9659" s="149"/>
      <c r="F9659" s="149"/>
      <c r="G9659" s="149"/>
      <c r="H9659" s="151"/>
      <c r="I9659" s="149"/>
      <c r="J9659" s="149"/>
      <c r="K9659" s="152"/>
      <c r="L9659" s="149"/>
      <c r="M9659" s="149"/>
      <c r="N9659" s="153"/>
      <c r="O9659" s="153"/>
      <c r="P9659" s="153"/>
    </row>
    <row r="9660" spans="1:16" x14ac:dyDescent="0.35">
      <c r="A9660" s="149"/>
      <c r="B9660" s="149"/>
      <c r="C9660" s="150"/>
      <c r="D9660" s="149"/>
      <c r="E9660" s="149"/>
      <c r="F9660" s="149"/>
      <c r="G9660" s="149"/>
      <c r="H9660" s="151"/>
      <c r="I9660" s="149"/>
      <c r="J9660" s="149"/>
      <c r="K9660" s="152"/>
      <c r="L9660" s="149"/>
      <c r="M9660" s="149"/>
      <c r="N9660" s="153"/>
      <c r="O9660" s="153"/>
      <c r="P9660" s="153"/>
    </row>
    <row r="9661" spans="1:16" x14ac:dyDescent="0.35">
      <c r="A9661" s="149"/>
      <c r="B9661" s="149"/>
      <c r="C9661" s="150"/>
      <c r="D9661" s="149"/>
      <c r="E9661" s="149"/>
      <c r="F9661" s="149"/>
      <c r="G9661" s="149"/>
      <c r="H9661" s="151"/>
      <c r="I9661" s="149"/>
      <c r="J9661" s="149"/>
      <c r="K9661" s="152"/>
      <c r="L9661" s="149"/>
      <c r="M9661" s="149"/>
      <c r="N9661" s="153"/>
      <c r="O9661" s="153"/>
      <c r="P9661" s="153"/>
    </row>
    <row r="9662" spans="1:16" x14ac:dyDescent="0.35">
      <c r="A9662" s="149"/>
      <c r="B9662" s="149"/>
      <c r="C9662" s="150"/>
      <c r="D9662" s="149"/>
      <c r="E9662" s="149"/>
      <c r="F9662" s="149"/>
      <c r="G9662" s="149"/>
      <c r="H9662" s="151"/>
      <c r="I9662" s="149"/>
      <c r="J9662" s="149"/>
      <c r="K9662" s="152"/>
      <c r="L9662" s="149"/>
      <c r="M9662" s="149"/>
      <c r="N9662" s="153"/>
      <c r="O9662" s="153"/>
      <c r="P9662" s="153"/>
    </row>
    <row r="9663" spans="1:16" x14ac:dyDescent="0.35">
      <c r="A9663" s="149"/>
      <c r="B9663" s="149"/>
      <c r="C9663" s="150"/>
      <c r="D9663" s="149"/>
      <c r="E9663" s="149"/>
      <c r="F9663" s="149"/>
      <c r="G9663" s="149"/>
      <c r="H9663" s="151"/>
      <c r="I9663" s="149"/>
      <c r="J9663" s="149"/>
      <c r="K9663" s="152"/>
      <c r="L9663" s="149"/>
      <c r="M9663" s="149"/>
      <c r="N9663" s="153"/>
      <c r="O9663" s="153"/>
      <c r="P9663" s="153"/>
    </row>
    <row r="9664" spans="1:16" x14ac:dyDescent="0.35">
      <c r="A9664" s="149"/>
      <c r="B9664" s="149"/>
      <c r="C9664" s="150"/>
      <c r="D9664" s="149"/>
      <c r="E9664" s="149"/>
      <c r="F9664" s="149"/>
      <c r="G9664" s="149"/>
      <c r="H9664" s="151"/>
      <c r="I9664" s="149"/>
      <c r="J9664" s="149"/>
      <c r="K9664" s="152"/>
      <c r="L9664" s="149"/>
      <c r="M9664" s="149"/>
      <c r="N9664" s="153"/>
      <c r="O9664" s="153"/>
      <c r="P9664" s="153"/>
    </row>
    <row r="9665" spans="1:16" x14ac:dyDescent="0.35">
      <c r="A9665" s="149"/>
      <c r="B9665" s="149"/>
      <c r="C9665" s="150"/>
      <c r="D9665" s="149"/>
      <c r="E9665" s="149"/>
      <c r="F9665" s="149"/>
      <c r="G9665" s="149"/>
      <c r="H9665" s="151"/>
      <c r="I9665" s="149"/>
      <c r="J9665" s="149"/>
      <c r="K9665" s="152"/>
      <c r="L9665" s="149"/>
      <c r="M9665" s="149"/>
      <c r="N9665" s="153"/>
      <c r="O9665" s="153"/>
      <c r="P9665" s="153"/>
    </row>
    <row r="9666" spans="1:16" x14ac:dyDescent="0.35">
      <c r="A9666" s="149"/>
      <c r="B9666" s="149"/>
      <c r="C9666" s="150"/>
      <c r="D9666" s="149"/>
      <c r="E9666" s="149"/>
      <c r="F9666" s="149"/>
      <c r="G9666" s="149"/>
      <c r="H9666" s="151"/>
      <c r="I9666" s="149"/>
      <c r="J9666" s="149"/>
      <c r="K9666" s="152"/>
      <c r="L9666" s="149"/>
      <c r="M9666" s="149"/>
      <c r="N9666" s="153"/>
      <c r="O9666" s="153"/>
      <c r="P9666" s="153"/>
    </row>
    <row r="9667" spans="1:16" x14ac:dyDescent="0.35">
      <c r="A9667" s="149"/>
      <c r="B9667" s="149"/>
      <c r="C9667" s="150"/>
      <c r="D9667" s="149"/>
      <c r="E9667" s="149"/>
      <c r="F9667" s="149"/>
      <c r="G9667" s="149"/>
      <c r="H9667" s="151"/>
      <c r="I9667" s="149"/>
      <c r="J9667" s="149"/>
      <c r="K9667" s="152"/>
      <c r="L9667" s="149"/>
      <c r="M9667" s="149"/>
      <c r="N9667" s="153"/>
      <c r="O9667" s="153"/>
      <c r="P9667" s="153"/>
    </row>
    <row r="9668" spans="1:16" x14ac:dyDescent="0.35">
      <c r="A9668" s="149"/>
      <c r="B9668" s="149"/>
      <c r="C9668" s="150"/>
      <c r="D9668" s="149"/>
      <c r="E9668" s="149"/>
      <c r="F9668" s="149"/>
      <c r="G9668" s="149"/>
      <c r="H9668" s="151"/>
      <c r="I9668" s="149"/>
      <c r="J9668" s="149"/>
      <c r="K9668" s="152"/>
      <c r="L9668" s="149"/>
      <c r="M9668" s="149"/>
      <c r="N9668" s="153"/>
      <c r="O9668" s="153"/>
      <c r="P9668" s="153"/>
    </row>
    <row r="9669" spans="1:16" x14ac:dyDescent="0.35">
      <c r="A9669" s="149"/>
      <c r="B9669" s="149"/>
      <c r="C9669" s="150"/>
      <c r="D9669" s="149"/>
      <c r="E9669" s="149"/>
      <c r="F9669" s="149"/>
      <c r="G9669" s="149"/>
      <c r="H9669" s="151"/>
      <c r="I9669" s="149"/>
      <c r="J9669" s="149"/>
      <c r="K9669" s="152"/>
      <c r="L9669" s="149"/>
      <c r="M9669" s="149"/>
      <c r="N9669" s="153"/>
      <c r="O9669" s="153"/>
      <c r="P9669" s="153"/>
    </row>
    <row r="9670" spans="1:16" x14ac:dyDescent="0.35">
      <c r="A9670" s="149"/>
      <c r="B9670" s="149"/>
      <c r="C9670" s="150"/>
      <c r="D9670" s="149"/>
      <c r="E9670" s="149"/>
      <c r="F9670" s="149"/>
      <c r="G9670" s="149"/>
      <c r="H9670" s="151"/>
      <c r="I9670" s="149"/>
      <c r="J9670" s="149"/>
      <c r="K9670" s="152"/>
      <c r="L9670" s="149"/>
      <c r="M9670" s="149"/>
      <c r="N9670" s="153"/>
      <c r="O9670" s="153"/>
      <c r="P9670" s="153"/>
    </row>
    <row r="9671" spans="1:16" x14ac:dyDescent="0.35">
      <c r="A9671" s="149"/>
      <c r="B9671" s="149"/>
      <c r="C9671" s="150"/>
      <c r="D9671" s="149"/>
      <c r="E9671" s="149"/>
      <c r="F9671" s="149"/>
      <c r="G9671" s="149"/>
      <c r="H9671" s="151"/>
      <c r="I9671" s="149"/>
      <c r="J9671" s="149"/>
      <c r="K9671" s="152"/>
      <c r="L9671" s="149"/>
      <c r="M9671" s="149"/>
      <c r="N9671" s="153"/>
      <c r="O9671" s="153"/>
      <c r="P9671" s="153"/>
    </row>
    <row r="9672" spans="1:16" x14ac:dyDescent="0.35">
      <c r="A9672" s="149"/>
      <c r="B9672" s="149"/>
      <c r="C9672" s="150"/>
      <c r="D9672" s="149"/>
      <c r="E9672" s="149"/>
      <c r="F9672" s="149"/>
      <c r="G9672" s="149"/>
      <c r="H9672" s="151"/>
      <c r="I9672" s="149"/>
      <c r="J9672" s="149"/>
      <c r="K9672" s="152"/>
      <c r="L9672" s="149"/>
      <c r="M9672" s="149"/>
      <c r="N9672" s="153"/>
      <c r="O9672" s="153"/>
      <c r="P9672" s="153"/>
    </row>
    <row r="9673" spans="1:16" x14ac:dyDescent="0.35">
      <c r="A9673" s="149"/>
      <c r="B9673" s="149"/>
      <c r="C9673" s="150"/>
      <c r="D9673" s="149"/>
      <c r="E9673" s="149"/>
      <c r="F9673" s="149"/>
      <c r="G9673" s="149"/>
      <c r="H9673" s="151"/>
      <c r="I9673" s="149"/>
      <c r="J9673" s="149"/>
      <c r="K9673" s="152"/>
      <c r="L9673" s="149"/>
      <c r="M9673" s="149"/>
      <c r="N9673" s="153"/>
      <c r="O9673" s="153"/>
      <c r="P9673" s="153"/>
    </row>
    <row r="9674" spans="1:16" x14ac:dyDescent="0.35">
      <c r="A9674" s="149"/>
      <c r="B9674" s="149"/>
      <c r="C9674" s="150"/>
      <c r="D9674" s="149"/>
      <c r="E9674" s="149"/>
      <c r="F9674" s="149"/>
      <c r="G9674" s="149"/>
      <c r="H9674" s="151"/>
      <c r="I9674" s="149"/>
      <c r="J9674" s="149"/>
      <c r="K9674" s="152"/>
      <c r="L9674" s="149"/>
      <c r="M9674" s="149"/>
      <c r="N9674" s="153"/>
      <c r="O9674" s="153"/>
      <c r="P9674" s="153"/>
    </row>
    <row r="9675" spans="1:16" x14ac:dyDescent="0.35">
      <c r="A9675" s="149"/>
      <c r="B9675" s="149"/>
      <c r="C9675" s="150"/>
      <c r="D9675" s="149"/>
      <c r="E9675" s="149"/>
      <c r="F9675" s="149"/>
      <c r="G9675" s="149"/>
      <c r="H9675" s="151"/>
      <c r="I9675" s="149"/>
      <c r="J9675" s="149"/>
      <c r="K9675" s="152"/>
      <c r="L9675" s="149"/>
      <c r="M9675" s="149"/>
      <c r="N9675" s="153"/>
      <c r="O9675" s="153"/>
      <c r="P9675" s="153"/>
    </row>
    <row r="9676" spans="1:16" x14ac:dyDescent="0.35">
      <c r="A9676" s="149"/>
      <c r="B9676" s="149"/>
      <c r="C9676" s="150"/>
      <c r="D9676" s="149"/>
      <c r="E9676" s="149"/>
      <c r="F9676" s="149"/>
      <c r="G9676" s="149"/>
      <c r="H9676" s="151"/>
      <c r="I9676" s="149"/>
      <c r="J9676" s="149"/>
      <c r="K9676" s="152"/>
      <c r="L9676" s="149"/>
      <c r="M9676" s="149"/>
      <c r="N9676" s="153"/>
      <c r="O9676" s="153"/>
      <c r="P9676" s="153"/>
    </row>
    <row r="9677" spans="1:16" x14ac:dyDescent="0.35">
      <c r="A9677" s="149"/>
      <c r="B9677" s="149"/>
      <c r="C9677" s="150"/>
      <c r="D9677" s="149"/>
      <c r="E9677" s="149"/>
      <c r="F9677" s="149"/>
      <c r="G9677" s="149"/>
      <c r="H9677" s="151"/>
      <c r="I9677" s="149"/>
      <c r="J9677" s="149"/>
      <c r="K9677" s="152"/>
      <c r="L9677" s="149"/>
      <c r="M9677" s="149"/>
      <c r="N9677" s="153"/>
      <c r="O9677" s="153"/>
      <c r="P9677" s="153"/>
    </row>
    <row r="9678" spans="1:16" x14ac:dyDescent="0.35">
      <c r="A9678" s="149"/>
      <c r="B9678" s="149"/>
      <c r="C9678" s="150"/>
      <c r="D9678" s="149"/>
      <c r="E9678" s="149"/>
      <c r="F9678" s="149"/>
      <c r="G9678" s="149"/>
      <c r="H9678" s="151"/>
      <c r="I9678" s="149"/>
      <c r="J9678" s="149"/>
      <c r="K9678" s="152"/>
      <c r="L9678" s="149"/>
      <c r="M9678" s="149"/>
      <c r="N9678" s="153"/>
      <c r="O9678" s="153"/>
      <c r="P9678" s="153"/>
    </row>
    <row r="9679" spans="1:16" x14ac:dyDescent="0.35">
      <c r="A9679" s="149"/>
      <c r="B9679" s="149"/>
      <c r="C9679" s="150"/>
      <c r="D9679" s="149"/>
      <c r="E9679" s="149"/>
      <c r="F9679" s="149"/>
      <c r="G9679" s="149"/>
      <c r="H9679" s="151"/>
      <c r="I9679" s="149"/>
      <c r="J9679" s="149"/>
      <c r="K9679" s="152"/>
      <c r="L9679" s="149"/>
      <c r="M9679" s="149"/>
      <c r="N9679" s="153"/>
      <c r="O9679" s="153"/>
      <c r="P9679" s="153"/>
    </row>
    <row r="9680" spans="1:16" x14ac:dyDescent="0.35">
      <c r="A9680" s="149"/>
      <c r="B9680" s="149"/>
      <c r="C9680" s="150"/>
      <c r="D9680" s="149"/>
      <c r="E9680" s="149"/>
      <c r="F9680" s="149"/>
      <c r="G9680" s="149"/>
      <c r="H9680" s="151"/>
      <c r="I9680" s="149"/>
      <c r="J9680" s="149"/>
      <c r="K9680" s="152"/>
      <c r="L9680" s="149"/>
      <c r="M9680" s="149"/>
      <c r="N9680" s="153"/>
      <c r="O9680" s="153"/>
      <c r="P9680" s="153"/>
    </row>
    <row r="9681" spans="1:16" x14ac:dyDescent="0.35">
      <c r="A9681" s="149"/>
      <c r="B9681" s="149"/>
      <c r="C9681" s="150"/>
      <c r="D9681" s="149"/>
      <c r="E9681" s="149"/>
      <c r="F9681" s="149"/>
      <c r="G9681" s="149"/>
      <c r="H9681" s="151"/>
      <c r="I9681" s="149"/>
      <c r="J9681" s="149"/>
      <c r="K9681" s="152"/>
      <c r="L9681" s="149"/>
      <c r="M9681" s="149"/>
      <c r="N9681" s="153"/>
      <c r="O9681" s="153"/>
      <c r="P9681" s="153"/>
    </row>
    <row r="9682" spans="1:16" x14ac:dyDescent="0.35">
      <c r="A9682" s="149"/>
      <c r="B9682" s="149"/>
      <c r="C9682" s="150"/>
      <c r="D9682" s="149"/>
      <c r="E9682" s="149"/>
      <c r="F9682" s="149"/>
      <c r="G9682" s="149"/>
      <c r="H9682" s="151"/>
      <c r="I9682" s="149"/>
      <c r="J9682" s="149"/>
      <c r="K9682" s="152"/>
      <c r="L9682" s="149"/>
      <c r="M9682" s="149"/>
      <c r="N9682" s="153"/>
      <c r="O9682" s="153"/>
      <c r="P9682" s="153"/>
    </row>
    <row r="9683" spans="1:16" x14ac:dyDescent="0.35">
      <c r="A9683" s="149"/>
      <c r="B9683" s="149"/>
      <c r="C9683" s="150"/>
      <c r="D9683" s="149"/>
      <c r="E9683" s="149"/>
      <c r="F9683" s="149"/>
      <c r="G9683" s="149"/>
      <c r="H9683" s="151"/>
      <c r="I9683" s="149"/>
      <c r="J9683" s="149"/>
      <c r="K9683" s="152"/>
      <c r="L9683" s="149"/>
      <c r="M9683" s="149"/>
      <c r="N9683" s="153"/>
      <c r="O9683" s="153"/>
      <c r="P9683" s="153"/>
    </row>
    <row r="9684" spans="1:16" x14ac:dyDescent="0.35">
      <c r="A9684" s="149"/>
      <c r="B9684" s="149"/>
      <c r="C9684" s="150"/>
      <c r="D9684" s="149"/>
      <c r="E9684" s="149"/>
      <c r="F9684" s="149"/>
      <c r="G9684" s="149"/>
      <c r="H9684" s="151"/>
      <c r="I9684" s="149"/>
      <c r="J9684" s="149"/>
      <c r="K9684" s="152"/>
      <c r="L9684" s="149"/>
      <c r="M9684" s="149"/>
      <c r="N9684" s="153"/>
      <c r="O9684" s="153"/>
      <c r="P9684" s="153"/>
    </row>
    <row r="9685" spans="1:16" x14ac:dyDescent="0.35">
      <c r="A9685" s="149"/>
      <c r="B9685" s="149"/>
      <c r="C9685" s="150"/>
      <c r="D9685" s="149"/>
      <c r="E9685" s="149"/>
      <c r="F9685" s="149"/>
      <c r="G9685" s="149"/>
      <c r="H9685" s="151"/>
      <c r="I9685" s="149"/>
      <c r="J9685" s="149"/>
      <c r="K9685" s="152"/>
      <c r="L9685" s="149"/>
      <c r="M9685" s="149"/>
      <c r="N9685" s="153"/>
      <c r="O9685" s="153"/>
      <c r="P9685" s="153"/>
    </row>
    <row r="9686" spans="1:16" x14ac:dyDescent="0.35">
      <c r="A9686" s="149"/>
      <c r="B9686" s="149"/>
      <c r="C9686" s="150"/>
      <c r="D9686" s="149"/>
      <c r="E9686" s="149"/>
      <c r="F9686" s="149"/>
      <c r="G9686" s="149"/>
      <c r="H9686" s="151"/>
      <c r="I9686" s="149"/>
      <c r="J9686" s="149"/>
      <c r="K9686" s="152"/>
      <c r="L9686" s="149"/>
      <c r="M9686" s="149"/>
      <c r="N9686" s="153"/>
      <c r="O9686" s="153"/>
      <c r="P9686" s="153"/>
    </row>
    <row r="9687" spans="1:16" x14ac:dyDescent="0.35">
      <c r="A9687" s="149"/>
      <c r="B9687" s="149"/>
      <c r="C9687" s="150"/>
      <c r="D9687" s="149"/>
      <c r="E9687" s="149"/>
      <c r="F9687" s="149"/>
      <c r="G9687" s="149"/>
      <c r="H9687" s="151"/>
      <c r="I9687" s="149"/>
      <c r="J9687" s="149"/>
      <c r="K9687" s="152"/>
      <c r="L9687" s="149"/>
      <c r="M9687" s="149"/>
      <c r="N9687" s="153"/>
      <c r="O9687" s="153"/>
      <c r="P9687" s="153"/>
    </row>
    <row r="9688" spans="1:16" x14ac:dyDescent="0.35">
      <c r="A9688" s="149"/>
      <c r="B9688" s="149"/>
      <c r="C9688" s="150"/>
      <c r="D9688" s="149"/>
      <c r="E9688" s="149"/>
      <c r="F9688" s="149"/>
      <c r="G9688" s="149"/>
      <c r="H9688" s="151"/>
      <c r="I9688" s="149"/>
      <c r="J9688" s="149"/>
      <c r="K9688" s="152"/>
      <c r="L9688" s="149"/>
      <c r="M9688" s="149"/>
      <c r="N9688" s="153"/>
      <c r="O9688" s="153"/>
      <c r="P9688" s="153"/>
    </row>
    <row r="9689" spans="1:16" x14ac:dyDescent="0.35">
      <c r="A9689" s="149"/>
      <c r="B9689" s="149"/>
      <c r="C9689" s="150"/>
      <c r="D9689" s="149"/>
      <c r="E9689" s="149"/>
      <c r="F9689" s="149"/>
      <c r="G9689" s="149"/>
      <c r="H9689" s="151"/>
      <c r="I9689" s="149"/>
      <c r="J9689" s="149"/>
      <c r="K9689" s="152"/>
      <c r="L9689" s="149"/>
      <c r="M9689" s="149"/>
      <c r="N9689" s="153"/>
      <c r="O9689" s="153"/>
      <c r="P9689" s="153"/>
    </row>
    <row r="9690" spans="1:16" x14ac:dyDescent="0.35">
      <c r="A9690" s="149"/>
      <c r="B9690" s="149"/>
      <c r="C9690" s="150"/>
      <c r="D9690" s="149"/>
      <c r="E9690" s="149"/>
      <c r="F9690" s="149"/>
      <c r="G9690" s="149"/>
      <c r="H9690" s="151"/>
      <c r="I9690" s="149"/>
      <c r="J9690" s="149"/>
      <c r="K9690" s="152"/>
      <c r="L9690" s="149"/>
      <c r="M9690" s="149"/>
      <c r="N9690" s="153"/>
      <c r="O9690" s="153"/>
      <c r="P9690" s="153"/>
    </row>
    <row r="9691" spans="1:16" x14ac:dyDescent="0.35">
      <c r="A9691" s="149"/>
      <c r="B9691" s="149"/>
      <c r="C9691" s="150"/>
      <c r="D9691" s="149"/>
      <c r="E9691" s="149"/>
      <c r="F9691" s="149"/>
      <c r="G9691" s="149"/>
      <c r="H9691" s="151"/>
      <c r="I9691" s="149"/>
      <c r="J9691" s="149"/>
      <c r="K9691" s="152"/>
      <c r="L9691" s="149"/>
      <c r="M9691" s="149"/>
      <c r="N9691" s="153"/>
      <c r="O9691" s="153"/>
      <c r="P9691" s="153"/>
    </row>
    <row r="9692" spans="1:16" x14ac:dyDescent="0.35">
      <c r="A9692" s="149"/>
      <c r="B9692" s="149"/>
      <c r="C9692" s="150"/>
      <c r="D9692" s="149"/>
      <c r="E9692" s="149"/>
      <c r="F9692" s="149"/>
      <c r="G9692" s="149"/>
      <c r="H9692" s="151"/>
      <c r="I9692" s="149"/>
      <c r="J9692" s="149"/>
      <c r="K9692" s="152"/>
      <c r="L9692" s="149"/>
      <c r="M9692" s="149"/>
      <c r="N9692" s="153"/>
      <c r="O9692" s="153"/>
      <c r="P9692" s="153"/>
    </row>
    <row r="9693" spans="1:16" x14ac:dyDescent="0.35">
      <c r="A9693" s="149"/>
      <c r="B9693" s="149"/>
      <c r="C9693" s="150"/>
      <c r="D9693" s="149"/>
      <c r="E9693" s="149"/>
      <c r="F9693" s="149"/>
      <c r="G9693" s="149"/>
      <c r="H9693" s="151"/>
      <c r="I9693" s="149"/>
      <c r="J9693" s="149"/>
      <c r="K9693" s="152"/>
      <c r="L9693" s="149"/>
      <c r="M9693" s="149"/>
      <c r="N9693" s="153"/>
      <c r="O9693" s="153"/>
      <c r="P9693" s="153"/>
    </row>
    <row r="9694" spans="1:16" x14ac:dyDescent="0.35">
      <c r="A9694" s="149"/>
      <c r="B9694" s="149"/>
      <c r="C9694" s="150"/>
      <c r="D9694" s="149"/>
      <c r="E9694" s="149"/>
      <c r="F9694" s="149"/>
      <c r="G9694" s="149"/>
      <c r="H9694" s="151"/>
      <c r="I9694" s="149"/>
      <c r="J9694" s="149"/>
      <c r="K9694" s="152"/>
      <c r="L9694" s="149"/>
      <c r="M9694" s="149"/>
      <c r="N9694" s="153"/>
      <c r="O9694" s="153"/>
      <c r="P9694" s="153"/>
    </row>
    <row r="9695" spans="1:16" x14ac:dyDescent="0.35">
      <c r="A9695" s="149"/>
      <c r="B9695" s="149"/>
      <c r="C9695" s="150"/>
      <c r="D9695" s="149"/>
      <c r="E9695" s="149"/>
      <c r="F9695" s="149"/>
      <c r="G9695" s="149"/>
      <c r="H9695" s="151"/>
      <c r="I9695" s="149"/>
      <c r="J9695" s="149"/>
      <c r="K9695" s="152"/>
      <c r="L9695" s="149"/>
      <c r="M9695" s="149"/>
      <c r="N9695" s="153"/>
      <c r="O9695" s="153"/>
      <c r="P9695" s="153"/>
    </row>
    <row r="9696" spans="1:16" x14ac:dyDescent="0.35">
      <c r="A9696" s="149"/>
      <c r="B9696" s="149"/>
      <c r="C9696" s="150"/>
      <c r="D9696" s="149"/>
      <c r="E9696" s="149"/>
      <c r="F9696" s="149"/>
      <c r="G9696" s="149"/>
      <c r="H9696" s="151"/>
      <c r="I9696" s="149"/>
      <c r="J9696" s="149"/>
      <c r="K9696" s="152"/>
      <c r="L9696" s="149"/>
      <c r="M9696" s="149"/>
      <c r="N9696" s="153"/>
      <c r="O9696" s="153"/>
      <c r="P9696" s="153"/>
    </row>
    <row r="9697" spans="1:16" x14ac:dyDescent="0.35">
      <c r="A9697" s="149"/>
      <c r="B9697" s="149"/>
      <c r="C9697" s="150"/>
      <c r="D9697" s="149"/>
      <c r="E9697" s="149"/>
      <c r="F9697" s="149"/>
      <c r="G9697" s="149"/>
      <c r="H9697" s="151"/>
      <c r="I9697" s="149"/>
      <c r="J9697" s="149"/>
      <c r="K9697" s="152"/>
      <c r="L9697" s="149"/>
      <c r="M9697" s="149"/>
      <c r="N9697" s="153"/>
      <c r="O9697" s="153"/>
      <c r="P9697" s="153"/>
    </row>
    <row r="9698" spans="1:16" x14ac:dyDescent="0.35">
      <c r="A9698" s="149"/>
      <c r="B9698" s="149"/>
      <c r="C9698" s="150"/>
      <c r="D9698" s="149"/>
      <c r="E9698" s="149"/>
      <c r="F9698" s="149"/>
      <c r="G9698" s="149"/>
      <c r="H9698" s="151"/>
      <c r="I9698" s="149"/>
      <c r="J9698" s="149"/>
      <c r="K9698" s="152"/>
      <c r="L9698" s="149"/>
      <c r="M9698" s="149"/>
      <c r="N9698" s="153"/>
      <c r="O9698" s="153"/>
      <c r="P9698" s="153"/>
    </row>
    <row r="9699" spans="1:16" x14ac:dyDescent="0.35">
      <c r="A9699" s="149"/>
      <c r="B9699" s="149"/>
      <c r="C9699" s="150"/>
      <c r="D9699" s="149"/>
      <c r="E9699" s="149"/>
      <c r="F9699" s="149"/>
      <c r="G9699" s="149"/>
      <c r="H9699" s="151"/>
      <c r="I9699" s="149"/>
      <c r="J9699" s="149"/>
      <c r="K9699" s="152"/>
      <c r="L9699" s="149"/>
      <c r="M9699" s="149"/>
      <c r="N9699" s="153"/>
      <c r="O9699" s="153"/>
      <c r="P9699" s="153"/>
    </row>
    <row r="9700" spans="1:16" x14ac:dyDescent="0.35">
      <c r="A9700" s="149"/>
      <c r="B9700" s="149"/>
      <c r="C9700" s="150"/>
      <c r="D9700" s="149"/>
      <c r="E9700" s="149"/>
      <c r="F9700" s="149"/>
      <c r="G9700" s="149"/>
      <c r="H9700" s="151"/>
      <c r="I9700" s="149"/>
      <c r="J9700" s="149"/>
      <c r="K9700" s="152"/>
      <c r="L9700" s="149"/>
      <c r="M9700" s="149"/>
      <c r="N9700" s="153"/>
      <c r="O9700" s="153"/>
      <c r="P9700" s="153"/>
    </row>
    <row r="9701" spans="1:16" x14ac:dyDescent="0.35">
      <c r="A9701" s="149"/>
      <c r="B9701" s="149"/>
      <c r="C9701" s="150"/>
      <c r="D9701" s="149"/>
      <c r="E9701" s="149"/>
      <c r="F9701" s="149"/>
      <c r="G9701" s="149"/>
      <c r="H9701" s="151"/>
      <c r="I9701" s="149"/>
      <c r="J9701" s="149"/>
      <c r="K9701" s="152"/>
      <c r="L9701" s="149"/>
      <c r="M9701" s="149"/>
      <c r="N9701" s="153"/>
      <c r="O9701" s="153"/>
      <c r="P9701" s="153"/>
    </row>
    <row r="9702" spans="1:16" x14ac:dyDescent="0.35">
      <c r="A9702" s="149"/>
      <c r="B9702" s="149"/>
      <c r="C9702" s="150"/>
      <c r="D9702" s="149"/>
      <c r="E9702" s="149"/>
      <c r="F9702" s="149"/>
      <c r="G9702" s="149"/>
      <c r="H9702" s="151"/>
      <c r="I9702" s="149"/>
      <c r="J9702" s="149"/>
      <c r="K9702" s="152"/>
      <c r="L9702" s="149"/>
      <c r="M9702" s="149"/>
      <c r="N9702" s="153"/>
      <c r="O9702" s="153"/>
      <c r="P9702" s="153"/>
    </row>
    <row r="9703" spans="1:16" x14ac:dyDescent="0.35">
      <c r="A9703" s="149"/>
      <c r="B9703" s="149"/>
      <c r="C9703" s="150"/>
      <c r="D9703" s="149"/>
      <c r="E9703" s="149"/>
      <c r="F9703" s="149"/>
      <c r="G9703" s="149"/>
      <c r="H9703" s="151"/>
      <c r="I9703" s="149"/>
      <c r="J9703" s="149"/>
      <c r="K9703" s="152"/>
      <c r="L9703" s="149"/>
      <c r="M9703" s="149"/>
      <c r="N9703" s="153"/>
      <c r="O9703" s="153"/>
      <c r="P9703" s="153"/>
    </row>
    <row r="9704" spans="1:16" x14ac:dyDescent="0.35">
      <c r="A9704" s="149"/>
      <c r="B9704" s="149"/>
      <c r="C9704" s="150"/>
      <c r="D9704" s="149"/>
      <c r="E9704" s="149"/>
      <c r="F9704" s="149"/>
      <c r="G9704" s="149"/>
      <c r="H9704" s="151"/>
      <c r="I9704" s="149"/>
      <c r="J9704" s="149"/>
      <c r="K9704" s="152"/>
      <c r="L9704" s="149"/>
      <c r="M9704" s="149"/>
      <c r="N9704" s="153"/>
      <c r="O9704" s="153"/>
      <c r="P9704" s="153"/>
    </row>
    <row r="9705" spans="1:16" x14ac:dyDescent="0.35">
      <c r="A9705" s="149"/>
      <c r="B9705" s="149"/>
      <c r="C9705" s="150"/>
      <c r="D9705" s="149"/>
      <c r="E9705" s="149"/>
      <c r="F9705" s="149"/>
      <c r="G9705" s="149"/>
      <c r="H9705" s="151"/>
      <c r="I9705" s="149"/>
      <c r="J9705" s="149"/>
      <c r="K9705" s="152"/>
      <c r="L9705" s="149"/>
      <c r="M9705" s="149"/>
      <c r="N9705" s="153"/>
      <c r="O9705" s="153"/>
      <c r="P9705" s="153"/>
    </row>
    <row r="9706" spans="1:16" x14ac:dyDescent="0.35">
      <c r="A9706" s="149"/>
      <c r="B9706" s="149"/>
      <c r="C9706" s="150"/>
      <c r="D9706" s="149"/>
      <c r="E9706" s="149"/>
      <c r="F9706" s="149"/>
      <c r="G9706" s="149"/>
      <c r="H9706" s="151"/>
      <c r="I9706" s="149"/>
      <c r="J9706" s="149"/>
      <c r="K9706" s="152"/>
      <c r="L9706" s="149"/>
      <c r="M9706" s="149"/>
      <c r="N9706" s="153"/>
      <c r="O9706" s="153"/>
      <c r="P9706" s="153"/>
    </row>
    <row r="9707" spans="1:16" x14ac:dyDescent="0.35">
      <c r="A9707" s="149"/>
      <c r="B9707" s="149"/>
      <c r="C9707" s="150"/>
      <c r="D9707" s="149"/>
      <c r="E9707" s="149"/>
      <c r="F9707" s="149"/>
      <c r="G9707" s="149"/>
      <c r="H9707" s="151"/>
      <c r="I9707" s="149"/>
      <c r="J9707" s="149"/>
      <c r="K9707" s="152"/>
      <c r="L9707" s="149"/>
      <c r="M9707" s="149"/>
      <c r="N9707" s="153"/>
      <c r="O9707" s="153"/>
      <c r="P9707" s="153"/>
    </row>
    <row r="9708" spans="1:16" x14ac:dyDescent="0.35">
      <c r="A9708" s="149"/>
      <c r="B9708" s="149"/>
      <c r="C9708" s="150"/>
      <c r="D9708" s="149"/>
      <c r="E9708" s="149"/>
      <c r="F9708" s="149"/>
      <c r="G9708" s="149"/>
      <c r="H9708" s="151"/>
      <c r="I9708" s="149"/>
      <c r="J9708" s="149"/>
      <c r="K9708" s="152"/>
      <c r="L9708" s="149"/>
      <c r="M9708" s="149"/>
      <c r="N9708" s="153"/>
      <c r="O9708" s="153"/>
      <c r="P9708" s="153"/>
    </row>
    <row r="9709" spans="1:16" x14ac:dyDescent="0.35">
      <c r="A9709" s="149"/>
      <c r="B9709" s="149"/>
      <c r="C9709" s="150"/>
      <c r="D9709" s="149"/>
      <c r="E9709" s="149"/>
      <c r="F9709" s="149"/>
      <c r="G9709" s="149"/>
      <c r="H9709" s="151"/>
      <c r="I9709" s="149"/>
      <c r="J9709" s="149"/>
      <c r="K9709" s="152"/>
      <c r="L9709" s="149"/>
      <c r="M9709" s="149"/>
      <c r="N9709" s="153"/>
      <c r="O9709" s="153"/>
      <c r="P9709" s="153"/>
    </row>
    <row r="9710" spans="1:16" x14ac:dyDescent="0.35">
      <c r="A9710" s="149"/>
      <c r="B9710" s="149"/>
      <c r="C9710" s="150"/>
      <c r="D9710" s="149"/>
      <c r="E9710" s="149"/>
      <c r="F9710" s="149"/>
      <c r="G9710" s="149"/>
      <c r="H9710" s="151"/>
      <c r="I9710" s="149"/>
      <c r="J9710" s="149"/>
      <c r="K9710" s="152"/>
      <c r="L9710" s="149"/>
      <c r="M9710" s="149"/>
      <c r="N9710" s="153"/>
      <c r="O9710" s="153"/>
      <c r="P9710" s="153"/>
    </row>
    <row r="9711" spans="1:16" x14ac:dyDescent="0.35">
      <c r="A9711" s="149"/>
      <c r="B9711" s="149"/>
      <c r="C9711" s="150"/>
      <c r="D9711" s="149"/>
      <c r="E9711" s="149"/>
      <c r="F9711" s="149"/>
      <c r="G9711" s="149"/>
      <c r="H9711" s="151"/>
      <c r="I9711" s="149"/>
      <c r="J9711" s="149"/>
      <c r="K9711" s="152"/>
      <c r="L9711" s="149"/>
      <c r="M9711" s="149"/>
      <c r="N9711" s="153"/>
      <c r="O9711" s="153"/>
      <c r="P9711" s="153"/>
    </row>
    <row r="9712" spans="1:16" x14ac:dyDescent="0.35">
      <c r="A9712" s="149"/>
      <c r="B9712" s="149"/>
      <c r="C9712" s="150"/>
      <c r="D9712" s="149"/>
      <c r="E9712" s="149"/>
      <c r="F9712" s="149"/>
      <c r="G9712" s="149"/>
      <c r="H9712" s="151"/>
      <c r="I9712" s="149"/>
      <c r="J9712" s="149"/>
      <c r="K9712" s="152"/>
      <c r="L9712" s="149"/>
      <c r="M9712" s="149"/>
      <c r="N9712" s="153"/>
      <c r="O9712" s="153"/>
      <c r="P9712" s="153"/>
    </row>
    <row r="9713" spans="1:16" x14ac:dyDescent="0.35">
      <c r="A9713" s="149"/>
      <c r="B9713" s="149"/>
      <c r="C9713" s="150"/>
      <c r="D9713" s="149"/>
      <c r="E9713" s="149"/>
      <c r="F9713" s="149"/>
      <c r="G9713" s="149"/>
      <c r="H9713" s="151"/>
      <c r="I9713" s="149"/>
      <c r="J9713" s="149"/>
      <c r="K9713" s="152"/>
      <c r="L9713" s="149"/>
      <c r="M9713" s="149"/>
      <c r="N9713" s="153"/>
      <c r="O9713" s="153"/>
      <c r="P9713" s="153"/>
    </row>
    <row r="9714" spans="1:16" x14ac:dyDescent="0.35">
      <c r="A9714" s="149"/>
      <c r="B9714" s="149"/>
      <c r="C9714" s="150"/>
      <c r="D9714" s="149"/>
      <c r="E9714" s="149"/>
      <c r="F9714" s="149"/>
      <c r="G9714" s="149"/>
      <c r="H9714" s="151"/>
      <c r="I9714" s="149"/>
      <c r="J9714" s="149"/>
      <c r="K9714" s="152"/>
      <c r="L9714" s="149"/>
      <c r="M9714" s="149"/>
      <c r="N9714" s="153"/>
      <c r="O9714" s="153"/>
      <c r="P9714" s="153"/>
    </row>
    <row r="9715" spans="1:16" x14ac:dyDescent="0.35">
      <c r="A9715" s="149"/>
      <c r="B9715" s="149"/>
      <c r="C9715" s="150"/>
      <c r="D9715" s="149"/>
      <c r="E9715" s="149"/>
      <c r="F9715" s="149"/>
      <c r="G9715" s="149"/>
      <c r="H9715" s="151"/>
      <c r="I9715" s="149"/>
      <c r="J9715" s="149"/>
      <c r="K9715" s="152"/>
      <c r="L9715" s="149"/>
      <c r="M9715" s="149"/>
      <c r="N9715" s="153"/>
      <c r="O9715" s="153"/>
      <c r="P9715" s="153"/>
    </row>
    <row r="9716" spans="1:16" x14ac:dyDescent="0.35">
      <c r="A9716" s="149"/>
      <c r="B9716" s="149"/>
      <c r="C9716" s="150"/>
      <c r="D9716" s="149"/>
      <c r="E9716" s="149"/>
      <c r="F9716" s="149"/>
      <c r="G9716" s="149"/>
      <c r="H9716" s="151"/>
      <c r="I9716" s="149"/>
      <c r="J9716" s="149"/>
      <c r="K9716" s="152"/>
      <c r="L9716" s="149"/>
      <c r="M9716" s="149"/>
      <c r="N9716" s="153"/>
      <c r="O9716" s="153"/>
      <c r="P9716" s="153"/>
    </row>
    <row r="9717" spans="1:16" x14ac:dyDescent="0.35">
      <c r="A9717" s="149"/>
      <c r="B9717" s="149"/>
      <c r="C9717" s="150"/>
      <c r="D9717" s="149"/>
      <c r="E9717" s="149"/>
      <c r="F9717" s="149"/>
      <c r="G9717" s="149"/>
      <c r="H9717" s="151"/>
      <c r="I9717" s="149"/>
      <c r="J9717" s="149"/>
      <c r="K9717" s="152"/>
      <c r="L9717" s="149"/>
      <c r="M9717" s="149"/>
      <c r="N9717" s="153"/>
      <c r="O9717" s="153"/>
      <c r="P9717" s="153"/>
    </row>
    <row r="9718" spans="1:16" x14ac:dyDescent="0.35">
      <c r="A9718" s="149"/>
      <c r="B9718" s="149"/>
      <c r="C9718" s="150"/>
      <c r="D9718" s="149"/>
      <c r="E9718" s="149"/>
      <c r="F9718" s="149"/>
      <c r="G9718" s="149"/>
      <c r="H9718" s="151"/>
      <c r="I9718" s="149"/>
      <c r="J9718" s="149"/>
      <c r="K9718" s="152"/>
      <c r="L9718" s="149"/>
      <c r="M9718" s="149"/>
      <c r="N9718" s="153"/>
      <c r="O9718" s="153"/>
      <c r="P9718" s="153"/>
    </row>
    <row r="9719" spans="1:16" x14ac:dyDescent="0.35">
      <c r="A9719" s="149"/>
      <c r="B9719" s="149"/>
      <c r="C9719" s="150"/>
      <c r="D9719" s="149"/>
      <c r="E9719" s="149"/>
      <c r="F9719" s="149"/>
      <c r="G9719" s="149"/>
      <c r="H9719" s="151"/>
      <c r="I9719" s="149"/>
      <c r="J9719" s="149"/>
      <c r="K9719" s="152"/>
      <c r="L9719" s="149"/>
      <c r="M9719" s="149"/>
      <c r="N9719" s="153"/>
      <c r="O9719" s="153"/>
      <c r="P9719" s="153"/>
    </row>
    <row r="9720" spans="1:16" x14ac:dyDescent="0.35">
      <c r="A9720" s="149"/>
      <c r="B9720" s="149"/>
      <c r="C9720" s="150"/>
      <c r="D9720" s="149"/>
      <c r="E9720" s="149"/>
      <c r="F9720" s="149"/>
      <c r="G9720" s="149"/>
      <c r="H9720" s="151"/>
      <c r="I9720" s="149"/>
      <c r="J9720" s="149"/>
      <c r="K9720" s="152"/>
      <c r="L9720" s="149"/>
      <c r="M9720" s="149"/>
      <c r="N9720" s="153"/>
      <c r="O9720" s="153"/>
      <c r="P9720" s="153"/>
    </row>
    <row r="9721" spans="1:16" x14ac:dyDescent="0.35">
      <c r="A9721" s="149"/>
      <c r="B9721" s="149"/>
      <c r="C9721" s="150"/>
      <c r="D9721" s="149"/>
      <c r="E9721" s="149"/>
      <c r="F9721" s="149"/>
      <c r="G9721" s="149"/>
      <c r="H9721" s="151"/>
      <c r="I9721" s="149"/>
      <c r="J9721" s="149"/>
      <c r="K9721" s="152"/>
      <c r="L9721" s="149"/>
      <c r="M9721" s="149"/>
      <c r="N9721" s="153"/>
      <c r="O9721" s="153"/>
      <c r="P9721" s="153"/>
    </row>
    <row r="9722" spans="1:16" x14ac:dyDescent="0.35">
      <c r="A9722" s="149"/>
      <c r="B9722" s="149"/>
      <c r="C9722" s="150"/>
      <c r="D9722" s="149"/>
      <c r="E9722" s="149"/>
      <c r="F9722" s="149"/>
      <c r="G9722" s="149"/>
      <c r="H9722" s="151"/>
      <c r="I9722" s="149"/>
      <c r="J9722" s="149"/>
      <c r="K9722" s="152"/>
      <c r="L9722" s="149"/>
      <c r="M9722" s="149"/>
      <c r="N9722" s="153"/>
      <c r="O9722" s="153"/>
      <c r="P9722" s="153"/>
    </row>
    <row r="9723" spans="1:16" x14ac:dyDescent="0.35">
      <c r="A9723" s="149"/>
      <c r="B9723" s="149"/>
      <c r="C9723" s="150"/>
      <c r="D9723" s="149"/>
      <c r="E9723" s="149"/>
      <c r="F9723" s="149"/>
      <c r="G9723" s="149"/>
      <c r="H9723" s="151"/>
      <c r="I9723" s="149"/>
      <c r="J9723" s="149"/>
      <c r="K9723" s="152"/>
      <c r="L9723" s="149"/>
      <c r="M9723" s="149"/>
      <c r="N9723" s="153"/>
      <c r="O9723" s="153"/>
      <c r="P9723" s="153"/>
    </row>
    <row r="9724" spans="1:16" x14ac:dyDescent="0.35">
      <c r="A9724" s="149"/>
      <c r="B9724" s="149"/>
      <c r="C9724" s="150"/>
      <c r="D9724" s="149"/>
      <c r="E9724" s="149"/>
      <c r="F9724" s="149"/>
      <c r="G9724" s="149"/>
      <c r="H9724" s="151"/>
      <c r="I9724" s="149"/>
      <c r="J9724" s="149"/>
      <c r="K9724" s="152"/>
      <c r="L9724" s="149"/>
      <c r="M9724" s="149"/>
      <c r="N9724" s="153"/>
      <c r="O9724" s="153"/>
      <c r="P9724" s="153"/>
    </row>
    <row r="9725" spans="1:16" x14ac:dyDescent="0.35">
      <c r="A9725" s="149"/>
      <c r="B9725" s="149"/>
      <c r="C9725" s="150"/>
      <c r="D9725" s="149"/>
      <c r="E9725" s="149"/>
      <c r="F9725" s="149"/>
      <c r="G9725" s="149"/>
      <c r="H9725" s="151"/>
      <c r="I9725" s="149"/>
      <c r="J9725" s="149"/>
      <c r="K9725" s="152"/>
      <c r="L9725" s="149"/>
      <c r="M9725" s="149"/>
      <c r="N9725" s="153"/>
      <c r="O9725" s="153"/>
      <c r="P9725" s="153"/>
    </row>
    <row r="9726" spans="1:16" x14ac:dyDescent="0.35">
      <c r="A9726" s="149"/>
      <c r="B9726" s="149"/>
      <c r="C9726" s="150"/>
      <c r="D9726" s="149"/>
      <c r="E9726" s="149"/>
      <c r="F9726" s="149"/>
      <c r="G9726" s="149"/>
      <c r="H9726" s="151"/>
      <c r="I9726" s="149"/>
      <c r="J9726" s="149"/>
      <c r="K9726" s="152"/>
      <c r="L9726" s="149"/>
      <c r="M9726" s="149"/>
      <c r="N9726" s="153"/>
      <c r="O9726" s="153"/>
      <c r="P9726" s="153"/>
    </row>
    <row r="9727" spans="1:16" x14ac:dyDescent="0.35">
      <c r="A9727" s="149"/>
      <c r="B9727" s="149"/>
      <c r="C9727" s="150"/>
      <c r="D9727" s="149"/>
      <c r="E9727" s="149"/>
      <c r="F9727" s="149"/>
      <c r="G9727" s="149"/>
      <c r="H9727" s="151"/>
      <c r="I9727" s="149"/>
      <c r="J9727" s="149"/>
      <c r="K9727" s="152"/>
      <c r="L9727" s="149"/>
      <c r="M9727" s="149"/>
      <c r="N9727" s="153"/>
      <c r="O9727" s="153"/>
      <c r="P9727" s="153"/>
    </row>
    <row r="9728" spans="1:16" x14ac:dyDescent="0.35">
      <c r="A9728" s="149"/>
      <c r="B9728" s="149"/>
      <c r="C9728" s="150"/>
      <c r="D9728" s="149"/>
      <c r="E9728" s="149"/>
      <c r="F9728" s="149"/>
      <c r="G9728" s="149"/>
      <c r="H9728" s="151"/>
      <c r="I9728" s="149"/>
      <c r="J9728" s="149"/>
      <c r="K9728" s="152"/>
      <c r="L9728" s="149"/>
      <c r="M9728" s="149"/>
      <c r="N9728" s="153"/>
      <c r="O9728" s="153"/>
      <c r="P9728" s="153"/>
    </row>
    <row r="9729" spans="1:16" x14ac:dyDescent="0.35">
      <c r="A9729" s="149"/>
      <c r="B9729" s="149"/>
      <c r="C9729" s="150"/>
      <c r="D9729" s="149"/>
      <c r="E9729" s="149"/>
      <c r="F9729" s="149"/>
      <c r="G9729" s="149"/>
      <c r="H9729" s="151"/>
      <c r="I9729" s="149"/>
      <c r="J9729" s="149"/>
      <c r="K9729" s="152"/>
      <c r="L9729" s="149"/>
      <c r="M9729" s="149"/>
      <c r="N9729" s="153"/>
      <c r="O9729" s="153"/>
      <c r="P9729" s="153"/>
    </row>
    <row r="9730" spans="1:16" x14ac:dyDescent="0.35">
      <c r="A9730" s="149"/>
      <c r="B9730" s="149"/>
      <c r="C9730" s="150"/>
      <c r="D9730" s="149"/>
      <c r="E9730" s="149"/>
      <c r="F9730" s="149"/>
      <c r="G9730" s="149"/>
      <c r="H9730" s="151"/>
      <c r="I9730" s="149"/>
      <c r="J9730" s="149"/>
      <c r="K9730" s="152"/>
      <c r="L9730" s="149"/>
      <c r="M9730" s="149"/>
      <c r="N9730" s="153"/>
      <c r="O9730" s="153"/>
      <c r="P9730" s="153"/>
    </row>
    <row r="9731" spans="1:16" x14ac:dyDescent="0.35">
      <c r="A9731" s="149"/>
      <c r="B9731" s="149"/>
      <c r="C9731" s="150"/>
      <c r="D9731" s="149"/>
      <c r="E9731" s="149"/>
      <c r="F9731" s="149"/>
      <c r="G9731" s="149"/>
      <c r="H9731" s="151"/>
      <c r="I9731" s="149"/>
      <c r="J9731" s="149"/>
      <c r="K9731" s="152"/>
      <c r="L9731" s="149"/>
      <c r="M9731" s="149"/>
      <c r="N9731" s="153"/>
      <c r="O9731" s="153"/>
      <c r="P9731" s="153"/>
    </row>
    <row r="9732" spans="1:16" x14ac:dyDescent="0.35">
      <c r="A9732" s="149"/>
      <c r="B9732" s="149"/>
      <c r="C9732" s="150"/>
      <c r="D9732" s="149"/>
      <c r="E9732" s="149"/>
      <c r="F9732" s="149"/>
      <c r="G9732" s="149"/>
      <c r="H9732" s="151"/>
      <c r="I9732" s="149"/>
      <c r="J9732" s="149"/>
      <c r="K9732" s="152"/>
      <c r="L9732" s="149"/>
      <c r="M9732" s="149"/>
      <c r="N9732" s="153"/>
      <c r="O9732" s="153"/>
      <c r="P9732" s="153"/>
    </row>
    <row r="9733" spans="1:16" x14ac:dyDescent="0.35">
      <c r="A9733" s="149"/>
      <c r="B9733" s="149"/>
      <c r="C9733" s="150"/>
      <c r="D9733" s="149"/>
      <c r="E9733" s="149"/>
      <c r="F9733" s="149"/>
      <c r="G9733" s="149"/>
      <c r="H9733" s="151"/>
      <c r="I9733" s="149"/>
      <c r="J9733" s="149"/>
      <c r="K9733" s="152"/>
      <c r="L9733" s="149"/>
      <c r="M9733" s="149"/>
      <c r="N9733" s="153"/>
      <c r="O9733" s="153"/>
      <c r="P9733" s="153"/>
    </row>
    <row r="9734" spans="1:16" x14ac:dyDescent="0.35">
      <c r="A9734" s="149"/>
      <c r="B9734" s="149"/>
      <c r="C9734" s="150"/>
      <c r="D9734" s="149"/>
      <c r="E9734" s="149"/>
      <c r="F9734" s="149"/>
      <c r="G9734" s="149"/>
      <c r="H9734" s="151"/>
      <c r="I9734" s="149"/>
      <c r="J9734" s="149"/>
      <c r="K9734" s="152"/>
      <c r="L9734" s="149"/>
      <c r="M9734" s="149"/>
      <c r="N9734" s="153"/>
      <c r="O9734" s="153"/>
      <c r="P9734" s="153"/>
    </row>
    <row r="9735" spans="1:16" x14ac:dyDescent="0.35">
      <c r="A9735" s="149"/>
      <c r="B9735" s="149"/>
      <c r="C9735" s="150"/>
      <c r="D9735" s="149"/>
      <c r="E9735" s="149"/>
      <c r="F9735" s="149"/>
      <c r="G9735" s="149"/>
      <c r="H9735" s="151"/>
      <c r="I9735" s="149"/>
      <c r="J9735" s="149"/>
      <c r="K9735" s="152"/>
      <c r="L9735" s="149"/>
      <c r="M9735" s="149"/>
      <c r="N9735" s="153"/>
      <c r="O9735" s="153"/>
      <c r="P9735" s="153"/>
    </row>
    <row r="9736" spans="1:16" x14ac:dyDescent="0.35">
      <c r="A9736" s="149"/>
      <c r="B9736" s="149"/>
      <c r="C9736" s="150"/>
      <c r="D9736" s="149"/>
      <c r="E9736" s="149"/>
      <c r="F9736" s="149"/>
      <c r="G9736" s="149"/>
      <c r="H9736" s="151"/>
      <c r="I9736" s="149"/>
      <c r="J9736" s="149"/>
      <c r="K9736" s="152"/>
      <c r="L9736" s="149"/>
      <c r="M9736" s="149"/>
      <c r="N9736" s="153"/>
      <c r="O9736" s="153"/>
      <c r="P9736" s="153"/>
    </row>
    <row r="9737" spans="1:16" x14ac:dyDescent="0.35">
      <c r="A9737" s="149"/>
      <c r="B9737" s="149"/>
      <c r="C9737" s="150"/>
      <c r="D9737" s="149"/>
      <c r="E9737" s="149"/>
      <c r="F9737" s="149"/>
      <c r="G9737" s="149"/>
      <c r="H9737" s="151"/>
      <c r="I9737" s="149"/>
      <c r="J9737" s="149"/>
      <c r="K9737" s="152"/>
      <c r="L9737" s="149"/>
      <c r="M9737" s="149"/>
      <c r="N9737" s="153"/>
      <c r="O9737" s="153"/>
      <c r="P9737" s="153"/>
    </row>
    <row r="9738" spans="1:16" x14ac:dyDescent="0.35">
      <c r="A9738" s="149"/>
      <c r="B9738" s="149"/>
      <c r="C9738" s="150"/>
      <c r="D9738" s="149"/>
      <c r="E9738" s="149"/>
      <c r="F9738" s="149"/>
      <c r="G9738" s="149"/>
      <c r="H9738" s="151"/>
      <c r="I9738" s="149"/>
      <c r="J9738" s="149"/>
      <c r="K9738" s="152"/>
      <c r="L9738" s="149"/>
      <c r="M9738" s="149"/>
      <c r="N9738" s="153"/>
      <c r="O9738" s="153"/>
      <c r="P9738" s="153"/>
    </row>
    <row r="9739" spans="1:16" x14ac:dyDescent="0.35">
      <c r="A9739" s="149"/>
      <c r="B9739" s="149"/>
      <c r="C9739" s="150"/>
      <c r="D9739" s="149"/>
      <c r="E9739" s="149"/>
      <c r="F9739" s="149"/>
      <c r="G9739" s="149"/>
      <c r="H9739" s="151"/>
      <c r="I9739" s="149"/>
      <c r="J9739" s="149"/>
      <c r="K9739" s="152"/>
      <c r="L9739" s="149"/>
      <c r="M9739" s="149"/>
      <c r="N9739" s="153"/>
      <c r="O9739" s="153"/>
      <c r="P9739" s="153"/>
    </row>
    <row r="9740" spans="1:16" x14ac:dyDescent="0.35">
      <c r="A9740" s="149"/>
      <c r="B9740" s="149"/>
      <c r="C9740" s="150"/>
      <c r="D9740" s="149"/>
      <c r="E9740" s="149"/>
      <c r="F9740" s="149"/>
      <c r="G9740" s="149"/>
      <c r="H9740" s="151"/>
      <c r="I9740" s="149"/>
      <c r="J9740" s="149"/>
      <c r="K9740" s="152"/>
      <c r="L9740" s="149"/>
      <c r="M9740" s="149"/>
      <c r="N9740" s="153"/>
      <c r="O9740" s="153"/>
      <c r="P9740" s="153"/>
    </row>
    <row r="9741" spans="1:16" x14ac:dyDescent="0.35">
      <c r="A9741" s="149"/>
      <c r="B9741" s="149"/>
      <c r="C9741" s="150"/>
      <c r="D9741" s="149"/>
      <c r="E9741" s="149"/>
      <c r="F9741" s="149"/>
      <c r="G9741" s="149"/>
      <c r="H9741" s="151"/>
      <c r="I9741" s="149"/>
      <c r="J9741" s="149"/>
      <c r="K9741" s="152"/>
      <c r="L9741" s="149"/>
      <c r="M9741" s="149"/>
      <c r="N9741" s="153"/>
      <c r="O9741" s="153"/>
      <c r="P9741" s="153"/>
    </row>
    <row r="9742" spans="1:16" x14ac:dyDescent="0.35">
      <c r="A9742" s="149"/>
      <c r="B9742" s="149"/>
      <c r="C9742" s="150"/>
      <c r="D9742" s="149"/>
      <c r="E9742" s="149"/>
      <c r="F9742" s="149"/>
      <c r="G9742" s="149"/>
      <c r="H9742" s="151"/>
      <c r="I9742" s="149"/>
      <c r="J9742" s="149"/>
      <c r="K9742" s="152"/>
      <c r="L9742" s="149"/>
      <c r="M9742" s="149"/>
      <c r="N9742" s="153"/>
      <c r="O9742" s="153"/>
      <c r="P9742" s="153"/>
    </row>
    <row r="9743" spans="1:16" x14ac:dyDescent="0.35">
      <c r="A9743" s="149"/>
      <c r="B9743" s="149"/>
      <c r="C9743" s="150"/>
      <c r="D9743" s="149"/>
      <c r="E9743" s="149"/>
      <c r="F9743" s="149"/>
      <c r="G9743" s="149"/>
      <c r="H9743" s="151"/>
      <c r="I9743" s="149"/>
      <c r="J9743" s="149"/>
      <c r="K9743" s="152"/>
      <c r="L9743" s="149"/>
      <c r="M9743" s="149"/>
      <c r="N9743" s="153"/>
      <c r="O9743" s="153"/>
      <c r="P9743" s="153"/>
    </row>
    <row r="9744" spans="1:16" x14ac:dyDescent="0.35">
      <c r="A9744" s="149"/>
      <c r="B9744" s="149"/>
      <c r="C9744" s="150"/>
      <c r="D9744" s="149"/>
      <c r="E9744" s="149"/>
      <c r="F9744" s="149"/>
      <c r="G9744" s="149"/>
      <c r="H9744" s="151"/>
      <c r="I9744" s="149"/>
      <c r="J9744" s="149"/>
      <c r="K9744" s="152"/>
      <c r="L9744" s="149"/>
      <c r="M9744" s="149"/>
      <c r="N9744" s="153"/>
      <c r="O9744" s="153"/>
      <c r="P9744" s="153"/>
    </row>
    <row r="9745" spans="1:16" x14ac:dyDescent="0.35">
      <c r="A9745" s="149"/>
      <c r="B9745" s="149"/>
      <c r="C9745" s="150"/>
      <c r="D9745" s="149"/>
      <c r="E9745" s="149"/>
      <c r="F9745" s="149"/>
      <c r="G9745" s="149"/>
      <c r="H9745" s="151"/>
      <c r="I9745" s="149"/>
      <c r="J9745" s="149"/>
      <c r="K9745" s="152"/>
      <c r="L9745" s="149"/>
      <c r="M9745" s="149"/>
      <c r="N9745" s="153"/>
      <c r="O9745" s="153"/>
      <c r="P9745" s="153"/>
    </row>
    <row r="9746" spans="1:16" x14ac:dyDescent="0.35">
      <c r="A9746" s="149"/>
      <c r="B9746" s="149"/>
      <c r="C9746" s="150"/>
      <c r="D9746" s="149"/>
      <c r="E9746" s="149"/>
      <c r="F9746" s="149"/>
      <c r="G9746" s="149"/>
      <c r="H9746" s="151"/>
      <c r="I9746" s="149"/>
      <c r="J9746" s="149"/>
      <c r="K9746" s="152"/>
      <c r="L9746" s="149"/>
      <c r="M9746" s="149"/>
      <c r="N9746" s="153"/>
      <c r="O9746" s="153"/>
      <c r="P9746" s="153"/>
    </row>
    <row r="9747" spans="1:16" x14ac:dyDescent="0.35">
      <c r="A9747" s="149"/>
      <c r="B9747" s="149"/>
      <c r="C9747" s="150"/>
      <c r="D9747" s="149"/>
      <c r="E9747" s="149"/>
      <c r="F9747" s="149"/>
      <c r="G9747" s="149"/>
      <c r="H9747" s="151"/>
      <c r="I9747" s="149"/>
      <c r="J9747" s="149"/>
      <c r="K9747" s="152"/>
      <c r="L9747" s="149"/>
      <c r="M9747" s="149"/>
      <c r="N9747" s="153"/>
      <c r="O9747" s="153"/>
      <c r="P9747" s="153"/>
    </row>
    <row r="9748" spans="1:16" x14ac:dyDescent="0.35">
      <c r="A9748" s="149"/>
      <c r="B9748" s="149"/>
      <c r="C9748" s="150"/>
      <c r="D9748" s="149"/>
      <c r="E9748" s="149"/>
      <c r="F9748" s="149"/>
      <c r="G9748" s="149"/>
      <c r="H9748" s="151"/>
      <c r="I9748" s="149"/>
      <c r="J9748" s="149"/>
      <c r="K9748" s="152"/>
      <c r="L9748" s="149"/>
      <c r="M9748" s="149"/>
      <c r="N9748" s="153"/>
      <c r="O9748" s="153"/>
      <c r="P9748" s="153"/>
    </row>
    <row r="9749" spans="1:16" x14ac:dyDescent="0.35">
      <c r="A9749" s="149"/>
      <c r="B9749" s="149"/>
      <c r="C9749" s="150"/>
      <c r="D9749" s="149"/>
      <c r="E9749" s="149"/>
      <c r="F9749" s="149"/>
      <c r="G9749" s="149"/>
      <c r="H9749" s="151"/>
      <c r="I9749" s="149"/>
      <c r="J9749" s="149"/>
      <c r="K9749" s="152"/>
      <c r="L9749" s="149"/>
      <c r="M9749" s="149"/>
      <c r="N9749" s="153"/>
      <c r="O9749" s="153"/>
      <c r="P9749" s="153"/>
    </row>
    <row r="9750" spans="1:16" x14ac:dyDescent="0.35">
      <c r="A9750" s="149"/>
      <c r="B9750" s="149"/>
      <c r="C9750" s="150"/>
      <c r="D9750" s="149"/>
      <c r="E9750" s="149"/>
      <c r="F9750" s="149"/>
      <c r="G9750" s="149"/>
      <c r="H9750" s="151"/>
      <c r="I9750" s="149"/>
      <c r="J9750" s="149"/>
      <c r="K9750" s="152"/>
      <c r="L9750" s="149"/>
      <c r="M9750" s="149"/>
      <c r="N9750" s="153"/>
      <c r="O9750" s="153"/>
      <c r="P9750" s="153"/>
    </row>
    <row r="9751" spans="1:16" x14ac:dyDescent="0.35">
      <c r="A9751" s="149"/>
      <c r="B9751" s="149"/>
      <c r="C9751" s="150"/>
      <c r="D9751" s="149"/>
      <c r="E9751" s="149"/>
      <c r="F9751" s="149"/>
      <c r="G9751" s="149"/>
      <c r="H9751" s="151"/>
      <c r="I9751" s="149"/>
      <c r="J9751" s="149"/>
      <c r="K9751" s="152"/>
      <c r="L9751" s="149"/>
      <c r="M9751" s="149"/>
      <c r="N9751" s="153"/>
      <c r="O9751" s="153"/>
      <c r="P9751" s="153"/>
    </row>
    <row r="9752" spans="1:16" x14ac:dyDescent="0.35">
      <c r="A9752" s="149"/>
      <c r="B9752" s="149"/>
      <c r="C9752" s="150"/>
      <c r="D9752" s="149"/>
      <c r="E9752" s="149"/>
      <c r="F9752" s="149"/>
      <c r="G9752" s="149"/>
      <c r="H9752" s="151"/>
      <c r="I9752" s="149"/>
      <c r="J9752" s="149"/>
      <c r="K9752" s="152"/>
      <c r="L9752" s="149"/>
      <c r="M9752" s="149"/>
      <c r="N9752" s="153"/>
      <c r="O9752" s="153"/>
      <c r="P9752" s="153"/>
    </row>
    <row r="9753" spans="1:16" x14ac:dyDescent="0.35">
      <c r="A9753" s="149"/>
      <c r="B9753" s="149"/>
      <c r="C9753" s="150"/>
      <c r="D9753" s="149"/>
      <c r="E9753" s="149"/>
      <c r="F9753" s="149"/>
      <c r="G9753" s="149"/>
      <c r="H9753" s="151"/>
      <c r="I9753" s="149"/>
      <c r="J9753" s="149"/>
      <c r="K9753" s="152"/>
      <c r="L9753" s="149"/>
      <c r="M9753" s="149"/>
      <c r="N9753" s="153"/>
      <c r="O9753" s="153"/>
      <c r="P9753" s="153"/>
    </row>
    <row r="9754" spans="1:16" x14ac:dyDescent="0.35">
      <c r="A9754" s="149"/>
      <c r="B9754" s="149"/>
      <c r="C9754" s="150"/>
      <c r="D9754" s="149"/>
      <c r="E9754" s="149"/>
      <c r="F9754" s="149"/>
      <c r="G9754" s="149"/>
      <c r="H9754" s="151"/>
      <c r="I9754" s="149"/>
      <c r="J9754" s="149"/>
      <c r="K9754" s="152"/>
      <c r="L9754" s="149"/>
      <c r="M9754" s="149"/>
      <c r="N9754" s="153"/>
      <c r="O9754" s="153"/>
      <c r="P9754" s="153"/>
    </row>
    <row r="9755" spans="1:16" x14ac:dyDescent="0.35">
      <c r="A9755" s="149"/>
      <c r="B9755" s="149"/>
      <c r="C9755" s="150"/>
      <c r="D9755" s="149"/>
      <c r="E9755" s="149"/>
      <c r="F9755" s="149"/>
      <c r="G9755" s="149"/>
      <c r="H9755" s="151"/>
      <c r="I9755" s="149"/>
      <c r="J9755" s="149"/>
      <c r="K9755" s="152"/>
      <c r="L9755" s="149"/>
      <c r="M9755" s="149"/>
      <c r="N9755" s="153"/>
      <c r="O9755" s="153"/>
      <c r="P9755" s="153"/>
    </row>
    <row r="9756" spans="1:16" x14ac:dyDescent="0.35">
      <c r="A9756" s="149"/>
      <c r="B9756" s="149"/>
      <c r="C9756" s="150"/>
      <c r="D9756" s="149"/>
      <c r="E9756" s="149"/>
      <c r="F9756" s="149"/>
      <c r="G9756" s="149"/>
      <c r="H9756" s="151"/>
      <c r="I9756" s="149"/>
      <c r="J9756" s="149"/>
      <c r="K9756" s="152"/>
      <c r="L9756" s="149"/>
      <c r="M9756" s="149"/>
      <c r="N9756" s="153"/>
      <c r="O9756" s="153"/>
      <c r="P9756" s="153"/>
    </row>
    <row r="9757" spans="1:16" x14ac:dyDescent="0.35">
      <c r="A9757" s="149"/>
      <c r="B9757" s="149"/>
      <c r="C9757" s="150"/>
      <c r="D9757" s="149"/>
      <c r="E9757" s="149"/>
      <c r="F9757" s="149"/>
      <c r="G9757" s="149"/>
      <c r="H9757" s="151"/>
      <c r="I9757" s="149"/>
      <c r="J9757" s="149"/>
      <c r="K9757" s="152"/>
      <c r="L9757" s="149"/>
      <c r="M9757" s="149"/>
      <c r="N9757" s="153"/>
      <c r="O9757" s="153"/>
      <c r="P9757" s="153"/>
    </row>
    <row r="9758" spans="1:16" x14ac:dyDescent="0.35">
      <c r="A9758" s="149"/>
      <c r="B9758" s="149"/>
      <c r="C9758" s="150"/>
      <c r="D9758" s="149"/>
      <c r="E9758" s="149"/>
      <c r="F9758" s="149"/>
      <c r="G9758" s="149"/>
      <c r="H9758" s="151"/>
      <c r="I9758" s="149"/>
      <c r="J9758" s="149"/>
      <c r="K9758" s="152"/>
      <c r="L9758" s="149"/>
      <c r="M9758" s="149"/>
      <c r="N9758" s="153"/>
      <c r="O9758" s="153"/>
      <c r="P9758" s="153"/>
    </row>
    <row r="9759" spans="1:16" x14ac:dyDescent="0.35">
      <c r="A9759" s="149"/>
      <c r="B9759" s="149"/>
      <c r="C9759" s="150"/>
      <c r="D9759" s="149"/>
      <c r="E9759" s="149"/>
      <c r="F9759" s="149"/>
      <c r="G9759" s="149"/>
      <c r="H9759" s="151"/>
      <c r="I9759" s="149"/>
      <c r="J9759" s="149"/>
      <c r="K9759" s="152"/>
      <c r="L9759" s="149"/>
      <c r="M9759" s="149"/>
      <c r="N9759" s="153"/>
      <c r="O9759" s="153"/>
      <c r="P9759" s="153"/>
    </row>
    <row r="9760" spans="1:16" x14ac:dyDescent="0.35">
      <c r="A9760" s="149"/>
      <c r="B9760" s="149"/>
      <c r="C9760" s="150"/>
      <c r="D9760" s="149"/>
      <c r="E9760" s="149"/>
      <c r="F9760" s="149"/>
      <c r="G9760" s="149"/>
      <c r="H9760" s="151"/>
      <c r="I9760" s="149"/>
      <c r="J9760" s="149"/>
      <c r="K9760" s="152"/>
      <c r="L9760" s="149"/>
      <c r="M9760" s="149"/>
      <c r="N9760" s="153"/>
      <c r="O9760" s="153"/>
      <c r="P9760" s="153"/>
    </row>
    <row r="9761" spans="1:16" x14ac:dyDescent="0.35">
      <c r="A9761" s="149"/>
      <c r="B9761" s="149"/>
      <c r="C9761" s="150"/>
      <c r="D9761" s="149"/>
      <c r="E9761" s="149"/>
      <c r="F9761" s="149"/>
      <c r="G9761" s="149"/>
      <c r="H9761" s="151"/>
      <c r="I9761" s="149"/>
      <c r="J9761" s="149"/>
      <c r="K9761" s="152"/>
      <c r="L9761" s="149"/>
      <c r="M9761" s="149"/>
      <c r="N9761" s="153"/>
      <c r="O9761" s="153"/>
      <c r="P9761" s="153"/>
    </row>
    <row r="9762" spans="1:16" x14ac:dyDescent="0.35">
      <c r="A9762" s="149"/>
      <c r="B9762" s="149"/>
      <c r="C9762" s="150"/>
      <c r="D9762" s="149"/>
      <c r="E9762" s="149"/>
      <c r="F9762" s="149"/>
      <c r="G9762" s="149"/>
      <c r="H9762" s="151"/>
      <c r="I9762" s="149"/>
      <c r="J9762" s="149"/>
      <c r="K9762" s="152"/>
      <c r="L9762" s="149"/>
      <c r="M9762" s="149"/>
      <c r="N9762" s="153"/>
      <c r="O9762" s="153"/>
      <c r="P9762" s="153"/>
    </row>
    <row r="9763" spans="1:16" x14ac:dyDescent="0.35">
      <c r="A9763" s="149"/>
      <c r="B9763" s="149"/>
      <c r="C9763" s="150"/>
      <c r="D9763" s="149"/>
      <c r="E9763" s="149"/>
      <c r="F9763" s="149"/>
      <c r="G9763" s="149"/>
      <c r="H9763" s="151"/>
      <c r="I9763" s="149"/>
      <c r="J9763" s="149"/>
      <c r="K9763" s="152"/>
      <c r="L9763" s="149"/>
      <c r="M9763" s="149"/>
      <c r="N9763" s="153"/>
      <c r="O9763" s="153"/>
      <c r="P9763" s="153"/>
    </row>
    <row r="9764" spans="1:16" x14ac:dyDescent="0.35">
      <c r="A9764" s="149"/>
      <c r="B9764" s="149"/>
      <c r="C9764" s="150"/>
      <c r="D9764" s="149"/>
      <c r="E9764" s="149"/>
      <c r="F9764" s="149"/>
      <c r="G9764" s="149"/>
      <c r="H9764" s="151"/>
      <c r="I9764" s="149"/>
      <c r="J9764" s="149"/>
      <c r="K9764" s="152"/>
      <c r="L9764" s="149"/>
      <c r="M9764" s="149"/>
      <c r="N9764" s="153"/>
      <c r="O9764" s="153"/>
      <c r="P9764" s="153"/>
    </row>
    <row r="9765" spans="1:16" x14ac:dyDescent="0.35">
      <c r="A9765" s="149"/>
      <c r="B9765" s="149"/>
      <c r="C9765" s="150"/>
      <c r="D9765" s="149"/>
      <c r="E9765" s="149"/>
      <c r="F9765" s="149"/>
      <c r="G9765" s="149"/>
      <c r="H9765" s="151"/>
      <c r="I9765" s="149"/>
      <c r="J9765" s="149"/>
      <c r="K9765" s="152"/>
      <c r="L9765" s="149"/>
      <c r="M9765" s="149"/>
      <c r="N9765" s="153"/>
      <c r="O9765" s="153"/>
      <c r="P9765" s="153"/>
    </row>
    <row r="9766" spans="1:16" x14ac:dyDescent="0.35">
      <c r="A9766" s="149"/>
      <c r="B9766" s="149"/>
      <c r="C9766" s="150"/>
      <c r="D9766" s="149"/>
      <c r="E9766" s="149"/>
      <c r="F9766" s="149"/>
      <c r="G9766" s="149"/>
      <c r="H9766" s="151"/>
      <c r="I9766" s="149"/>
      <c r="J9766" s="149"/>
      <c r="K9766" s="152"/>
      <c r="L9766" s="149"/>
      <c r="M9766" s="149"/>
      <c r="N9766" s="153"/>
      <c r="O9766" s="153"/>
      <c r="P9766" s="153"/>
    </row>
    <row r="9767" spans="1:16" x14ac:dyDescent="0.35">
      <c r="A9767" s="149"/>
      <c r="B9767" s="149"/>
      <c r="C9767" s="150"/>
      <c r="D9767" s="149"/>
      <c r="E9767" s="149"/>
      <c r="F9767" s="149"/>
      <c r="G9767" s="149"/>
      <c r="H9767" s="151"/>
      <c r="I9767" s="149"/>
      <c r="J9767" s="149"/>
      <c r="K9767" s="152"/>
      <c r="L9767" s="149"/>
      <c r="M9767" s="149"/>
      <c r="N9767" s="153"/>
      <c r="O9767" s="153"/>
      <c r="P9767" s="153"/>
    </row>
    <row r="9768" spans="1:16" x14ac:dyDescent="0.35">
      <c r="A9768" s="149"/>
      <c r="B9768" s="149"/>
      <c r="C9768" s="150"/>
      <c r="D9768" s="149"/>
      <c r="E9768" s="149"/>
      <c r="F9768" s="149"/>
      <c r="G9768" s="149"/>
      <c r="H9768" s="151"/>
      <c r="I9768" s="149"/>
      <c r="J9768" s="149"/>
      <c r="K9768" s="152"/>
      <c r="L9768" s="149"/>
      <c r="M9768" s="149"/>
      <c r="N9768" s="153"/>
      <c r="O9768" s="153"/>
      <c r="P9768" s="153"/>
    </row>
    <row r="9769" spans="1:16" x14ac:dyDescent="0.35">
      <c r="A9769" s="149"/>
      <c r="B9769" s="149"/>
      <c r="C9769" s="150"/>
      <c r="D9769" s="149"/>
      <c r="E9769" s="149"/>
      <c r="F9769" s="149"/>
      <c r="G9769" s="149"/>
      <c r="H9769" s="151"/>
      <c r="I9769" s="149"/>
      <c r="J9769" s="149"/>
      <c r="K9769" s="152"/>
      <c r="L9769" s="149"/>
      <c r="M9769" s="149"/>
      <c r="N9769" s="153"/>
      <c r="O9769" s="153"/>
      <c r="P9769" s="153"/>
    </row>
    <row r="9770" spans="1:16" x14ac:dyDescent="0.35">
      <c r="A9770" s="149"/>
      <c r="B9770" s="149"/>
      <c r="C9770" s="150"/>
      <c r="D9770" s="149"/>
      <c r="E9770" s="149"/>
      <c r="F9770" s="149"/>
      <c r="G9770" s="149"/>
      <c r="H9770" s="151"/>
      <c r="I9770" s="149"/>
      <c r="J9770" s="149"/>
      <c r="K9770" s="152"/>
      <c r="L9770" s="149"/>
      <c r="M9770" s="149"/>
      <c r="N9770" s="153"/>
      <c r="O9770" s="153"/>
      <c r="P9770" s="153"/>
    </row>
    <row r="9771" spans="1:16" x14ac:dyDescent="0.35">
      <c r="A9771" s="149"/>
      <c r="B9771" s="149"/>
      <c r="C9771" s="150"/>
      <c r="D9771" s="149"/>
      <c r="E9771" s="149"/>
      <c r="F9771" s="149"/>
      <c r="G9771" s="149"/>
      <c r="H9771" s="151"/>
      <c r="I9771" s="149"/>
      <c r="J9771" s="149"/>
      <c r="K9771" s="152"/>
      <c r="L9771" s="149"/>
      <c r="M9771" s="149"/>
      <c r="N9771" s="153"/>
      <c r="O9771" s="153"/>
      <c r="P9771" s="153"/>
    </row>
    <row r="9772" spans="1:16" x14ac:dyDescent="0.35">
      <c r="A9772" s="149"/>
      <c r="B9772" s="149"/>
      <c r="C9772" s="150"/>
      <c r="D9772" s="149"/>
      <c r="E9772" s="149"/>
      <c r="F9772" s="149"/>
      <c r="G9772" s="149"/>
      <c r="H9772" s="151"/>
      <c r="I9772" s="149"/>
      <c r="J9772" s="149"/>
      <c r="K9772" s="152"/>
      <c r="L9772" s="149"/>
      <c r="M9772" s="149"/>
      <c r="N9772" s="153"/>
      <c r="O9772" s="153"/>
      <c r="P9772" s="153"/>
    </row>
    <row r="9773" spans="1:16" x14ac:dyDescent="0.35">
      <c r="A9773" s="149"/>
      <c r="B9773" s="149"/>
      <c r="C9773" s="150"/>
      <c r="D9773" s="149"/>
      <c r="E9773" s="149"/>
      <c r="F9773" s="149"/>
      <c r="G9773" s="149"/>
      <c r="H9773" s="151"/>
      <c r="I9773" s="149"/>
      <c r="J9773" s="149"/>
      <c r="K9773" s="152"/>
      <c r="L9773" s="149"/>
      <c r="M9773" s="149"/>
      <c r="N9773" s="153"/>
      <c r="O9773" s="153"/>
      <c r="P9773" s="153"/>
    </row>
    <row r="9774" spans="1:16" x14ac:dyDescent="0.35">
      <c r="A9774" s="149"/>
      <c r="B9774" s="149"/>
      <c r="C9774" s="150"/>
      <c r="D9774" s="149"/>
      <c r="E9774" s="149"/>
      <c r="F9774" s="149"/>
      <c r="G9774" s="149"/>
      <c r="H9774" s="151"/>
      <c r="I9774" s="149"/>
      <c r="J9774" s="149"/>
      <c r="K9774" s="152"/>
      <c r="L9774" s="149"/>
      <c r="M9774" s="149"/>
      <c r="N9774" s="153"/>
      <c r="O9774" s="153"/>
      <c r="P9774" s="153"/>
    </row>
    <row r="9775" spans="1:16" x14ac:dyDescent="0.35">
      <c r="A9775" s="149"/>
      <c r="B9775" s="149"/>
      <c r="C9775" s="150"/>
      <c r="D9775" s="149"/>
      <c r="E9775" s="149"/>
      <c r="F9775" s="149"/>
      <c r="G9775" s="149"/>
      <c r="H9775" s="151"/>
      <c r="I9775" s="149"/>
      <c r="J9775" s="149"/>
      <c r="K9775" s="152"/>
      <c r="L9775" s="149"/>
      <c r="M9775" s="149"/>
      <c r="N9775" s="153"/>
      <c r="O9775" s="153"/>
      <c r="P9775" s="153"/>
    </row>
    <row r="9776" spans="1:16" x14ac:dyDescent="0.35">
      <c r="A9776" s="149"/>
      <c r="B9776" s="149"/>
      <c r="C9776" s="150"/>
      <c r="D9776" s="149"/>
      <c r="E9776" s="149"/>
      <c r="F9776" s="149"/>
      <c r="G9776" s="149"/>
      <c r="H9776" s="151"/>
      <c r="I9776" s="149"/>
      <c r="J9776" s="149"/>
      <c r="K9776" s="152"/>
      <c r="L9776" s="149"/>
      <c r="M9776" s="149"/>
      <c r="N9776" s="153"/>
      <c r="O9776" s="153"/>
      <c r="P9776" s="153"/>
    </row>
    <row r="9777" spans="1:16" x14ac:dyDescent="0.35">
      <c r="A9777" s="149"/>
      <c r="B9777" s="149"/>
      <c r="C9777" s="150"/>
      <c r="D9777" s="149"/>
      <c r="E9777" s="149"/>
      <c r="F9777" s="149"/>
      <c r="G9777" s="149"/>
      <c r="H9777" s="151"/>
      <c r="I9777" s="149"/>
      <c r="J9777" s="149"/>
      <c r="K9777" s="152"/>
      <c r="L9777" s="149"/>
      <c r="M9777" s="149"/>
      <c r="N9777" s="153"/>
      <c r="O9777" s="153"/>
      <c r="P9777" s="153"/>
    </row>
    <row r="9778" spans="1:16" x14ac:dyDescent="0.35">
      <c r="A9778" s="149"/>
      <c r="B9778" s="149"/>
      <c r="C9778" s="150"/>
      <c r="D9778" s="149"/>
      <c r="E9778" s="149"/>
      <c r="F9778" s="149"/>
      <c r="G9778" s="149"/>
      <c r="H9778" s="151"/>
      <c r="I9778" s="149"/>
      <c r="J9778" s="149"/>
      <c r="K9778" s="152"/>
      <c r="L9778" s="149"/>
      <c r="M9778" s="149"/>
      <c r="N9778" s="153"/>
      <c r="O9778" s="153"/>
      <c r="P9778" s="153"/>
    </row>
    <row r="9779" spans="1:16" x14ac:dyDescent="0.35">
      <c r="A9779" s="149"/>
      <c r="B9779" s="149"/>
      <c r="C9779" s="150"/>
      <c r="D9779" s="149"/>
      <c r="E9779" s="149"/>
      <c r="F9779" s="149"/>
      <c r="G9779" s="149"/>
      <c r="H9779" s="151"/>
      <c r="I9779" s="149"/>
      <c r="J9779" s="149"/>
      <c r="K9779" s="152"/>
      <c r="L9779" s="149"/>
      <c r="M9779" s="149"/>
      <c r="N9779" s="153"/>
      <c r="O9779" s="153"/>
      <c r="P9779" s="153"/>
    </row>
    <row r="9780" spans="1:16" x14ac:dyDescent="0.35">
      <c r="A9780" s="149"/>
      <c r="B9780" s="149"/>
      <c r="C9780" s="150"/>
      <c r="D9780" s="149"/>
      <c r="E9780" s="149"/>
      <c r="F9780" s="149"/>
      <c r="G9780" s="149"/>
      <c r="H9780" s="151"/>
      <c r="I9780" s="149"/>
      <c r="J9780" s="149"/>
      <c r="K9780" s="152"/>
      <c r="L9780" s="149"/>
      <c r="M9780" s="149"/>
      <c r="N9780" s="153"/>
      <c r="O9780" s="153"/>
      <c r="P9780" s="153"/>
    </row>
    <row r="9781" spans="1:16" x14ac:dyDescent="0.35">
      <c r="A9781" s="149"/>
      <c r="B9781" s="149"/>
      <c r="C9781" s="150"/>
      <c r="D9781" s="149"/>
      <c r="E9781" s="149"/>
      <c r="F9781" s="149"/>
      <c r="G9781" s="149"/>
      <c r="H9781" s="151"/>
      <c r="I9781" s="149"/>
      <c r="J9781" s="149"/>
      <c r="K9781" s="152"/>
      <c r="L9781" s="149"/>
      <c r="M9781" s="149"/>
      <c r="N9781" s="153"/>
      <c r="O9781" s="153"/>
      <c r="P9781" s="153"/>
    </row>
    <row r="9782" spans="1:16" x14ac:dyDescent="0.35">
      <c r="A9782" s="149"/>
      <c r="B9782" s="149"/>
      <c r="C9782" s="150"/>
      <c r="D9782" s="149"/>
      <c r="E9782" s="149"/>
      <c r="F9782" s="149"/>
      <c r="G9782" s="149"/>
      <c r="H9782" s="151"/>
      <c r="I9782" s="149"/>
      <c r="J9782" s="149"/>
      <c r="K9782" s="152"/>
      <c r="L9782" s="149"/>
      <c r="M9782" s="149"/>
      <c r="N9782" s="153"/>
      <c r="O9782" s="153"/>
      <c r="P9782" s="153"/>
    </row>
    <row r="9783" spans="1:16" x14ac:dyDescent="0.35">
      <c r="A9783" s="149"/>
      <c r="B9783" s="149"/>
      <c r="C9783" s="150"/>
      <c r="D9783" s="149"/>
      <c r="E9783" s="149"/>
      <c r="F9783" s="149"/>
      <c r="G9783" s="149"/>
      <c r="H9783" s="151"/>
      <c r="I9783" s="149"/>
      <c r="J9783" s="149"/>
      <c r="K9783" s="152"/>
      <c r="L9783" s="149"/>
      <c r="M9783" s="149"/>
      <c r="N9783" s="153"/>
      <c r="O9783" s="153"/>
      <c r="P9783" s="153"/>
    </row>
    <row r="9784" spans="1:16" x14ac:dyDescent="0.35">
      <c r="A9784" s="149"/>
      <c r="B9784" s="149"/>
      <c r="C9784" s="150"/>
      <c r="D9784" s="149"/>
      <c r="E9784" s="149"/>
      <c r="F9784" s="149"/>
      <c r="G9784" s="149"/>
      <c r="H9784" s="151"/>
      <c r="I9784" s="149"/>
      <c r="J9784" s="149"/>
      <c r="K9784" s="152"/>
      <c r="L9784" s="149"/>
      <c r="M9784" s="149"/>
      <c r="N9784" s="153"/>
      <c r="O9784" s="153"/>
      <c r="P9784" s="153"/>
    </row>
    <row r="9785" spans="1:16" x14ac:dyDescent="0.35">
      <c r="A9785" s="149"/>
      <c r="B9785" s="149"/>
      <c r="C9785" s="150"/>
      <c r="D9785" s="149"/>
      <c r="E9785" s="149"/>
      <c r="F9785" s="149"/>
      <c r="G9785" s="149"/>
      <c r="H9785" s="151"/>
      <c r="I9785" s="149"/>
      <c r="J9785" s="149"/>
      <c r="K9785" s="152"/>
      <c r="L9785" s="149"/>
      <c r="M9785" s="149"/>
      <c r="N9785" s="153"/>
      <c r="O9785" s="153"/>
      <c r="P9785" s="153"/>
    </row>
    <row r="9786" spans="1:16" x14ac:dyDescent="0.35">
      <c r="A9786" s="149"/>
      <c r="B9786" s="149"/>
      <c r="C9786" s="150"/>
      <c r="D9786" s="149"/>
      <c r="E9786" s="149"/>
      <c r="F9786" s="149"/>
      <c r="G9786" s="149"/>
      <c r="H9786" s="151"/>
      <c r="I9786" s="149"/>
      <c r="J9786" s="149"/>
      <c r="K9786" s="152"/>
      <c r="L9786" s="149"/>
      <c r="M9786" s="149"/>
      <c r="N9786" s="153"/>
      <c r="O9786" s="153"/>
      <c r="P9786" s="153"/>
    </row>
    <row r="9787" spans="1:16" x14ac:dyDescent="0.35">
      <c r="A9787" s="149"/>
      <c r="B9787" s="149"/>
      <c r="C9787" s="150"/>
      <c r="D9787" s="149"/>
      <c r="E9787" s="149"/>
      <c r="F9787" s="149"/>
      <c r="G9787" s="149"/>
      <c r="H9787" s="151"/>
      <c r="I9787" s="149"/>
      <c r="J9787" s="149"/>
      <c r="K9787" s="152"/>
      <c r="L9787" s="149"/>
      <c r="M9787" s="149"/>
      <c r="N9787" s="153"/>
      <c r="O9787" s="153"/>
      <c r="P9787" s="153"/>
    </row>
    <row r="9788" spans="1:16" x14ac:dyDescent="0.35">
      <c r="A9788" s="149"/>
      <c r="B9788" s="149"/>
      <c r="C9788" s="150"/>
      <c r="D9788" s="149"/>
      <c r="E9788" s="149"/>
      <c r="F9788" s="149"/>
      <c r="G9788" s="149"/>
      <c r="H9788" s="151"/>
      <c r="I9788" s="149"/>
      <c r="J9788" s="149"/>
      <c r="K9788" s="152"/>
      <c r="L9788" s="149"/>
      <c r="M9788" s="149"/>
      <c r="N9788" s="153"/>
      <c r="O9788" s="153"/>
      <c r="P9788" s="153"/>
    </row>
    <row r="9789" spans="1:16" x14ac:dyDescent="0.35">
      <c r="A9789" s="149"/>
      <c r="B9789" s="149"/>
      <c r="C9789" s="150"/>
      <c r="D9789" s="149"/>
      <c r="E9789" s="149"/>
      <c r="F9789" s="149"/>
      <c r="G9789" s="149"/>
      <c r="H9789" s="151"/>
      <c r="I9789" s="149"/>
      <c r="J9789" s="149"/>
      <c r="K9789" s="152"/>
      <c r="L9789" s="149"/>
      <c r="M9789" s="149"/>
      <c r="N9789" s="153"/>
      <c r="O9789" s="153"/>
      <c r="P9789" s="153"/>
    </row>
    <row r="9790" spans="1:16" x14ac:dyDescent="0.35">
      <c r="A9790" s="149"/>
      <c r="B9790" s="149"/>
      <c r="C9790" s="150"/>
      <c r="D9790" s="149"/>
      <c r="E9790" s="149"/>
      <c r="F9790" s="149"/>
      <c r="G9790" s="149"/>
      <c r="H9790" s="151"/>
      <c r="I9790" s="149"/>
      <c r="J9790" s="149"/>
      <c r="K9790" s="152"/>
      <c r="L9790" s="149"/>
      <c r="M9790" s="149"/>
      <c r="N9790" s="153"/>
      <c r="O9790" s="153"/>
      <c r="P9790" s="153"/>
    </row>
    <row r="9791" spans="1:16" x14ac:dyDescent="0.35">
      <c r="A9791" s="149"/>
      <c r="B9791" s="149"/>
      <c r="C9791" s="150"/>
      <c r="D9791" s="149"/>
      <c r="E9791" s="149"/>
      <c r="F9791" s="149"/>
      <c r="G9791" s="149"/>
      <c r="H9791" s="151"/>
      <c r="I9791" s="149"/>
      <c r="J9791" s="149"/>
      <c r="K9791" s="152"/>
      <c r="L9791" s="149"/>
      <c r="M9791" s="149"/>
      <c r="N9791" s="153"/>
      <c r="O9791" s="153"/>
      <c r="P9791" s="153"/>
    </row>
    <row r="9792" spans="1:16" x14ac:dyDescent="0.35">
      <c r="A9792" s="149"/>
      <c r="B9792" s="149"/>
      <c r="C9792" s="150"/>
      <c r="D9792" s="149"/>
      <c r="E9792" s="149"/>
      <c r="F9792" s="149"/>
      <c r="G9792" s="149"/>
      <c r="H9792" s="151"/>
      <c r="I9792" s="149"/>
      <c r="J9792" s="149"/>
      <c r="K9792" s="152"/>
      <c r="L9792" s="149"/>
      <c r="M9792" s="149"/>
      <c r="N9792" s="153"/>
      <c r="O9792" s="153"/>
      <c r="P9792" s="153"/>
    </row>
    <row r="9793" spans="1:16" x14ac:dyDescent="0.35">
      <c r="A9793" s="149"/>
      <c r="B9793" s="149"/>
      <c r="C9793" s="150"/>
      <c r="D9793" s="149"/>
      <c r="E9793" s="149"/>
      <c r="F9793" s="149"/>
      <c r="G9793" s="149"/>
      <c r="H9793" s="151"/>
      <c r="I9793" s="149"/>
      <c r="J9793" s="149"/>
      <c r="K9793" s="152"/>
      <c r="L9793" s="149"/>
      <c r="M9793" s="149"/>
      <c r="N9793" s="153"/>
      <c r="O9793" s="153"/>
      <c r="P9793" s="153"/>
    </row>
    <row r="9794" spans="1:16" x14ac:dyDescent="0.35">
      <c r="A9794" s="149"/>
      <c r="B9794" s="149"/>
      <c r="C9794" s="150"/>
      <c r="D9794" s="149"/>
      <c r="E9794" s="149"/>
      <c r="F9794" s="149"/>
      <c r="G9794" s="149"/>
      <c r="H9794" s="151"/>
      <c r="I9794" s="149"/>
      <c r="J9794" s="149"/>
      <c r="K9794" s="152"/>
      <c r="L9794" s="149"/>
      <c r="M9794" s="149"/>
      <c r="N9794" s="153"/>
      <c r="O9794" s="153"/>
      <c r="P9794" s="153"/>
    </row>
    <row r="9795" spans="1:16" x14ac:dyDescent="0.35">
      <c r="A9795" s="149"/>
      <c r="B9795" s="149"/>
      <c r="C9795" s="150"/>
      <c r="D9795" s="149"/>
      <c r="E9795" s="149"/>
      <c r="F9795" s="149"/>
      <c r="G9795" s="149"/>
      <c r="H9795" s="151"/>
      <c r="I9795" s="149"/>
      <c r="J9795" s="149"/>
      <c r="K9795" s="152"/>
      <c r="L9795" s="149"/>
      <c r="M9795" s="149"/>
      <c r="N9795" s="153"/>
      <c r="O9795" s="153"/>
      <c r="P9795" s="153"/>
    </row>
    <row r="9796" spans="1:16" x14ac:dyDescent="0.35">
      <c r="A9796" s="149"/>
      <c r="B9796" s="149"/>
      <c r="C9796" s="150"/>
      <c r="D9796" s="149"/>
      <c r="E9796" s="149"/>
      <c r="F9796" s="149"/>
      <c r="G9796" s="149"/>
      <c r="H9796" s="151"/>
      <c r="I9796" s="149"/>
      <c r="J9796" s="149"/>
      <c r="K9796" s="152"/>
      <c r="L9796" s="149"/>
      <c r="M9796" s="149"/>
      <c r="N9796" s="153"/>
      <c r="O9796" s="153"/>
      <c r="P9796" s="153"/>
    </row>
    <row r="9797" spans="1:16" x14ac:dyDescent="0.35">
      <c r="A9797" s="149"/>
      <c r="B9797" s="149"/>
      <c r="C9797" s="150"/>
      <c r="D9797" s="149"/>
      <c r="E9797" s="149"/>
      <c r="F9797" s="149"/>
      <c r="G9797" s="149"/>
      <c r="H9797" s="151"/>
      <c r="I9797" s="149"/>
      <c r="J9797" s="149"/>
      <c r="K9797" s="152"/>
      <c r="L9797" s="149"/>
      <c r="M9797" s="149"/>
      <c r="N9797" s="153"/>
      <c r="O9797" s="153"/>
      <c r="P9797" s="153"/>
    </row>
    <row r="9798" spans="1:16" x14ac:dyDescent="0.35">
      <c r="A9798" s="149"/>
      <c r="B9798" s="149"/>
      <c r="C9798" s="150"/>
      <c r="D9798" s="149"/>
      <c r="E9798" s="149"/>
      <c r="F9798" s="149"/>
      <c r="G9798" s="149"/>
      <c r="H9798" s="151"/>
      <c r="I9798" s="149"/>
      <c r="J9798" s="149"/>
      <c r="K9798" s="152"/>
      <c r="L9798" s="149"/>
      <c r="M9798" s="149"/>
      <c r="N9798" s="153"/>
      <c r="O9798" s="153"/>
      <c r="P9798" s="153"/>
    </row>
    <row r="9799" spans="1:16" x14ac:dyDescent="0.35">
      <c r="A9799" s="149"/>
      <c r="B9799" s="149"/>
      <c r="C9799" s="150"/>
      <c r="D9799" s="149"/>
      <c r="E9799" s="149"/>
      <c r="F9799" s="149"/>
      <c r="G9799" s="149"/>
      <c r="H9799" s="151"/>
      <c r="I9799" s="149"/>
      <c r="J9799" s="149"/>
      <c r="K9799" s="152"/>
      <c r="L9799" s="149"/>
      <c r="M9799" s="149"/>
      <c r="N9799" s="153"/>
      <c r="O9799" s="153"/>
      <c r="P9799" s="153"/>
    </row>
    <row r="9800" spans="1:16" x14ac:dyDescent="0.35">
      <c r="A9800" s="149"/>
      <c r="B9800" s="149"/>
      <c r="C9800" s="150"/>
      <c r="D9800" s="149"/>
      <c r="E9800" s="149"/>
      <c r="F9800" s="149"/>
      <c r="G9800" s="149"/>
      <c r="H9800" s="151"/>
      <c r="I9800" s="149"/>
      <c r="J9800" s="149"/>
      <c r="K9800" s="152"/>
      <c r="L9800" s="149"/>
      <c r="M9800" s="149"/>
      <c r="N9800" s="153"/>
      <c r="O9800" s="153"/>
      <c r="P9800" s="153"/>
    </row>
    <row r="9801" spans="1:16" x14ac:dyDescent="0.35">
      <c r="A9801" s="149"/>
      <c r="B9801" s="149"/>
      <c r="C9801" s="150"/>
      <c r="D9801" s="149"/>
      <c r="E9801" s="149"/>
      <c r="F9801" s="149"/>
      <c r="G9801" s="149"/>
      <c r="H9801" s="151"/>
      <c r="I9801" s="149"/>
      <c r="J9801" s="149"/>
      <c r="K9801" s="152"/>
      <c r="L9801" s="149"/>
      <c r="M9801" s="149"/>
      <c r="N9801" s="153"/>
      <c r="O9801" s="153"/>
      <c r="P9801" s="153"/>
    </row>
    <row r="9802" spans="1:16" x14ac:dyDescent="0.35">
      <c r="A9802" s="149"/>
      <c r="B9802" s="149"/>
      <c r="C9802" s="150"/>
      <c r="D9802" s="149"/>
      <c r="E9802" s="149"/>
      <c r="F9802" s="149"/>
      <c r="G9802" s="149"/>
      <c r="H9802" s="151"/>
      <c r="I9802" s="149"/>
      <c r="J9802" s="149"/>
      <c r="K9802" s="152"/>
      <c r="L9802" s="149"/>
      <c r="M9802" s="149"/>
      <c r="N9802" s="153"/>
      <c r="O9802" s="153"/>
      <c r="P9802" s="153"/>
    </row>
    <row r="9803" spans="1:16" x14ac:dyDescent="0.35">
      <c r="A9803" s="149"/>
      <c r="B9803" s="149"/>
      <c r="C9803" s="150"/>
      <c r="D9803" s="149"/>
      <c r="E9803" s="149"/>
      <c r="F9803" s="149"/>
      <c r="G9803" s="149"/>
      <c r="H9803" s="151"/>
      <c r="I9803" s="149"/>
      <c r="J9803" s="149"/>
      <c r="K9803" s="152"/>
      <c r="L9803" s="149"/>
      <c r="M9803" s="149"/>
      <c r="N9803" s="153"/>
      <c r="O9803" s="153"/>
      <c r="P9803" s="153"/>
    </row>
    <row r="9804" spans="1:16" x14ac:dyDescent="0.35">
      <c r="A9804" s="149"/>
      <c r="B9804" s="149"/>
      <c r="C9804" s="150"/>
      <c r="D9804" s="149"/>
      <c r="E9804" s="149"/>
      <c r="F9804" s="149"/>
      <c r="G9804" s="149"/>
      <c r="H9804" s="151"/>
      <c r="I9804" s="149"/>
      <c r="J9804" s="149"/>
      <c r="K9804" s="152"/>
      <c r="L9804" s="149"/>
      <c r="M9804" s="149"/>
      <c r="N9804" s="153"/>
      <c r="O9804" s="153"/>
      <c r="P9804" s="153"/>
    </row>
    <row r="9805" spans="1:16" x14ac:dyDescent="0.35">
      <c r="A9805" s="149"/>
      <c r="B9805" s="149"/>
      <c r="C9805" s="150"/>
      <c r="D9805" s="149"/>
      <c r="E9805" s="149"/>
      <c r="F9805" s="149"/>
      <c r="G9805" s="149"/>
      <c r="H9805" s="151"/>
      <c r="I9805" s="149"/>
      <c r="J9805" s="149"/>
      <c r="K9805" s="152"/>
      <c r="L9805" s="149"/>
      <c r="M9805" s="149"/>
      <c r="N9805" s="153"/>
      <c r="O9805" s="153"/>
      <c r="P9805" s="153"/>
    </row>
    <row r="9806" spans="1:16" x14ac:dyDescent="0.35">
      <c r="A9806" s="149"/>
      <c r="B9806" s="149"/>
      <c r="C9806" s="150"/>
      <c r="D9806" s="149"/>
      <c r="E9806" s="149"/>
      <c r="F9806" s="149"/>
      <c r="G9806" s="149"/>
      <c r="H9806" s="151"/>
      <c r="I9806" s="149"/>
      <c r="J9806" s="149"/>
      <c r="K9806" s="152"/>
      <c r="L9806" s="149"/>
      <c r="M9806" s="149"/>
      <c r="N9806" s="153"/>
      <c r="O9806" s="153"/>
      <c r="P9806" s="153"/>
    </row>
    <row r="9807" spans="1:16" x14ac:dyDescent="0.35">
      <c r="A9807" s="149"/>
      <c r="B9807" s="149"/>
      <c r="C9807" s="150"/>
      <c r="D9807" s="149"/>
      <c r="E9807" s="149"/>
      <c r="F9807" s="149"/>
      <c r="G9807" s="149"/>
      <c r="H9807" s="151"/>
      <c r="I9807" s="149"/>
      <c r="J9807" s="149"/>
      <c r="K9807" s="152"/>
      <c r="L9807" s="149"/>
      <c r="M9807" s="149"/>
      <c r="N9807" s="153"/>
      <c r="O9807" s="153"/>
      <c r="P9807" s="153"/>
    </row>
    <row r="9808" spans="1:16" x14ac:dyDescent="0.35">
      <c r="A9808" s="149"/>
      <c r="B9808" s="149"/>
      <c r="C9808" s="150"/>
      <c r="D9808" s="149"/>
      <c r="E9808" s="149"/>
      <c r="F9808" s="149"/>
      <c r="G9808" s="149"/>
      <c r="H9808" s="151"/>
      <c r="I9808" s="149"/>
      <c r="J9808" s="149"/>
      <c r="K9808" s="152"/>
      <c r="L9808" s="149"/>
      <c r="M9808" s="149"/>
      <c r="N9808" s="153"/>
      <c r="O9808" s="153"/>
      <c r="P9808" s="153"/>
    </row>
    <row r="9809" spans="1:16" x14ac:dyDescent="0.35">
      <c r="A9809" s="149"/>
      <c r="B9809" s="149"/>
      <c r="C9809" s="150"/>
      <c r="D9809" s="149"/>
      <c r="E9809" s="149"/>
      <c r="F9809" s="149"/>
      <c r="G9809" s="149"/>
      <c r="H9809" s="151"/>
      <c r="I9809" s="149"/>
      <c r="J9809" s="149"/>
      <c r="K9809" s="152"/>
      <c r="L9809" s="149"/>
      <c r="M9809" s="149"/>
      <c r="N9809" s="153"/>
      <c r="O9809" s="153"/>
      <c r="P9809" s="153"/>
    </row>
    <row r="9810" spans="1:16" x14ac:dyDescent="0.35">
      <c r="A9810" s="149"/>
      <c r="B9810" s="149"/>
      <c r="C9810" s="150"/>
      <c r="D9810" s="149"/>
      <c r="E9810" s="149"/>
      <c r="F9810" s="149"/>
      <c r="G9810" s="149"/>
      <c r="H9810" s="151"/>
      <c r="I9810" s="149"/>
      <c r="J9810" s="149"/>
      <c r="K9810" s="152"/>
      <c r="L9810" s="149"/>
      <c r="M9810" s="149"/>
      <c r="N9810" s="153"/>
      <c r="O9810" s="153"/>
      <c r="P9810" s="153"/>
    </row>
    <row r="9811" spans="1:16" x14ac:dyDescent="0.35">
      <c r="A9811" s="149"/>
      <c r="B9811" s="149"/>
      <c r="C9811" s="150"/>
      <c r="D9811" s="149"/>
      <c r="E9811" s="149"/>
      <c r="F9811" s="149"/>
      <c r="G9811" s="149"/>
      <c r="H9811" s="151"/>
      <c r="I9811" s="149"/>
      <c r="J9811" s="149"/>
      <c r="K9811" s="152"/>
      <c r="L9811" s="149"/>
      <c r="M9811" s="149"/>
      <c r="N9811" s="153"/>
      <c r="O9811" s="153"/>
      <c r="P9811" s="153"/>
    </row>
    <row r="9812" spans="1:16" x14ac:dyDescent="0.35">
      <c r="A9812" s="149"/>
      <c r="B9812" s="149"/>
      <c r="C9812" s="150"/>
      <c r="D9812" s="149"/>
      <c r="E9812" s="149"/>
      <c r="F9812" s="149"/>
      <c r="G9812" s="149"/>
      <c r="H9812" s="151"/>
      <c r="I9812" s="149"/>
      <c r="J9812" s="149"/>
      <c r="K9812" s="152"/>
      <c r="L9812" s="149"/>
      <c r="M9812" s="149"/>
      <c r="N9812" s="153"/>
      <c r="O9812" s="153"/>
      <c r="P9812" s="153"/>
    </row>
    <row r="9813" spans="1:16" x14ac:dyDescent="0.35">
      <c r="A9813" s="149"/>
      <c r="B9813" s="149"/>
      <c r="C9813" s="150"/>
      <c r="D9813" s="149"/>
      <c r="E9813" s="149"/>
      <c r="F9813" s="149"/>
      <c r="G9813" s="149"/>
      <c r="H9813" s="151"/>
      <c r="I9813" s="149"/>
      <c r="J9813" s="149"/>
      <c r="K9813" s="152"/>
      <c r="L9813" s="149"/>
      <c r="M9813" s="149"/>
      <c r="N9813" s="153"/>
      <c r="O9813" s="153"/>
      <c r="P9813" s="153"/>
    </row>
    <row r="9814" spans="1:16" x14ac:dyDescent="0.35">
      <c r="A9814" s="149"/>
      <c r="B9814" s="149"/>
      <c r="C9814" s="150"/>
      <c r="D9814" s="149"/>
      <c r="E9814" s="149"/>
      <c r="F9814" s="149"/>
      <c r="G9814" s="149"/>
      <c r="H9814" s="151"/>
      <c r="I9814" s="149"/>
      <c r="J9814" s="149"/>
      <c r="K9814" s="152"/>
      <c r="L9814" s="149"/>
      <c r="M9814" s="149"/>
      <c r="N9814" s="153"/>
      <c r="O9814" s="153"/>
      <c r="P9814" s="153"/>
    </row>
    <row r="9815" spans="1:16" x14ac:dyDescent="0.35">
      <c r="A9815" s="149"/>
      <c r="B9815" s="149"/>
      <c r="C9815" s="150"/>
      <c r="D9815" s="149"/>
      <c r="E9815" s="149"/>
      <c r="F9815" s="149"/>
      <c r="G9815" s="149"/>
      <c r="H9815" s="151"/>
      <c r="I9815" s="149"/>
      <c r="J9815" s="149"/>
      <c r="K9815" s="152"/>
      <c r="L9815" s="149"/>
      <c r="M9815" s="149"/>
      <c r="N9815" s="153"/>
      <c r="O9815" s="153"/>
      <c r="P9815" s="153"/>
    </row>
    <row r="9816" spans="1:16" x14ac:dyDescent="0.35">
      <c r="A9816" s="149"/>
      <c r="B9816" s="149"/>
      <c r="C9816" s="150"/>
      <c r="D9816" s="149"/>
      <c r="E9816" s="149"/>
      <c r="F9816" s="149"/>
      <c r="G9816" s="149"/>
      <c r="H9816" s="151"/>
      <c r="I9816" s="149"/>
      <c r="J9816" s="149"/>
      <c r="K9816" s="152"/>
      <c r="L9816" s="149"/>
      <c r="M9816" s="149"/>
      <c r="N9816" s="153"/>
      <c r="O9816" s="153"/>
      <c r="P9816" s="153"/>
    </row>
    <row r="9817" spans="1:16" x14ac:dyDescent="0.35">
      <c r="A9817" s="149"/>
      <c r="B9817" s="149"/>
      <c r="C9817" s="150"/>
      <c r="D9817" s="149"/>
      <c r="E9817" s="149"/>
      <c r="F9817" s="149"/>
      <c r="G9817" s="149"/>
      <c r="H9817" s="151"/>
      <c r="I9817" s="149"/>
      <c r="J9817" s="149"/>
      <c r="K9817" s="152"/>
      <c r="L9817" s="149"/>
      <c r="M9817" s="149"/>
      <c r="N9817" s="153"/>
      <c r="O9817" s="153"/>
      <c r="P9817" s="153"/>
    </row>
    <row r="9818" spans="1:16" x14ac:dyDescent="0.35">
      <c r="A9818" s="149"/>
      <c r="B9818" s="149"/>
      <c r="C9818" s="150"/>
      <c r="D9818" s="149"/>
      <c r="E9818" s="149"/>
      <c r="F9818" s="149"/>
      <c r="G9818" s="149"/>
      <c r="H9818" s="151"/>
      <c r="I9818" s="149"/>
      <c r="J9818" s="149"/>
      <c r="K9818" s="152"/>
      <c r="L9818" s="149"/>
      <c r="M9818" s="149"/>
      <c r="N9818" s="153"/>
      <c r="O9818" s="153"/>
      <c r="P9818" s="153"/>
    </row>
    <row r="9819" spans="1:16" x14ac:dyDescent="0.35">
      <c r="A9819" s="149"/>
      <c r="B9819" s="149"/>
      <c r="C9819" s="150"/>
      <c r="D9819" s="149"/>
      <c r="E9819" s="149"/>
      <c r="F9819" s="149"/>
      <c r="G9819" s="149"/>
      <c r="H9819" s="151"/>
      <c r="I9819" s="149"/>
      <c r="J9819" s="149"/>
      <c r="K9819" s="152"/>
      <c r="L9819" s="149"/>
      <c r="M9819" s="149"/>
      <c r="N9819" s="153"/>
      <c r="O9819" s="153"/>
      <c r="P9819" s="153"/>
    </row>
    <row r="9820" spans="1:16" x14ac:dyDescent="0.35">
      <c r="A9820" s="149"/>
      <c r="B9820" s="149"/>
      <c r="C9820" s="150"/>
      <c r="D9820" s="149"/>
      <c r="E9820" s="149"/>
      <c r="F9820" s="149"/>
      <c r="G9820" s="149"/>
      <c r="H9820" s="151"/>
      <c r="I9820" s="149"/>
      <c r="J9820" s="149"/>
      <c r="K9820" s="152"/>
      <c r="L9820" s="149"/>
      <c r="M9820" s="149"/>
      <c r="N9820" s="153"/>
      <c r="O9820" s="153"/>
      <c r="P9820" s="153"/>
    </row>
    <row r="9821" spans="1:16" x14ac:dyDescent="0.35">
      <c r="A9821" s="149"/>
      <c r="B9821" s="149"/>
      <c r="C9821" s="150"/>
      <c r="D9821" s="149"/>
      <c r="E9821" s="149"/>
      <c r="F9821" s="149"/>
      <c r="G9821" s="149"/>
      <c r="H9821" s="151"/>
      <c r="I9821" s="149"/>
      <c r="J9821" s="149"/>
      <c r="K9821" s="152"/>
      <c r="L9821" s="149"/>
      <c r="M9821" s="149"/>
      <c r="N9821" s="153"/>
      <c r="O9821" s="153"/>
      <c r="P9821" s="153"/>
    </row>
    <row r="9822" spans="1:16" x14ac:dyDescent="0.35">
      <c r="A9822" s="149"/>
      <c r="B9822" s="149"/>
      <c r="C9822" s="150"/>
      <c r="D9822" s="149"/>
      <c r="E9822" s="149"/>
      <c r="F9822" s="149"/>
      <c r="G9822" s="149"/>
      <c r="H9822" s="151"/>
      <c r="I9822" s="149"/>
      <c r="J9822" s="149"/>
      <c r="K9822" s="152"/>
      <c r="L9822" s="149"/>
      <c r="M9822" s="149"/>
      <c r="N9822" s="153"/>
      <c r="O9822" s="153"/>
      <c r="P9822" s="153"/>
    </row>
    <row r="9823" spans="1:16" x14ac:dyDescent="0.35">
      <c r="A9823" s="149"/>
      <c r="B9823" s="149"/>
      <c r="C9823" s="150"/>
      <c r="D9823" s="149"/>
      <c r="E9823" s="149"/>
      <c r="F9823" s="149"/>
      <c r="G9823" s="149"/>
      <c r="H9823" s="151"/>
      <c r="I9823" s="149"/>
      <c r="J9823" s="149"/>
      <c r="K9823" s="152"/>
      <c r="L9823" s="149"/>
      <c r="M9823" s="149"/>
      <c r="N9823" s="153"/>
      <c r="O9823" s="153"/>
      <c r="P9823" s="153"/>
    </row>
    <row r="9824" spans="1:16" x14ac:dyDescent="0.35">
      <c r="A9824" s="149"/>
      <c r="B9824" s="149"/>
      <c r="C9824" s="150"/>
      <c r="D9824" s="149"/>
      <c r="E9824" s="149"/>
      <c r="F9824" s="149"/>
      <c r="G9824" s="149"/>
      <c r="H9824" s="151"/>
      <c r="I9824" s="149"/>
      <c r="J9824" s="149"/>
      <c r="K9824" s="152"/>
      <c r="L9824" s="149"/>
      <c r="M9824" s="149"/>
      <c r="N9824" s="153"/>
      <c r="O9824" s="153"/>
      <c r="P9824" s="153"/>
    </row>
    <row r="9825" spans="1:16" x14ac:dyDescent="0.35">
      <c r="A9825" s="149"/>
      <c r="B9825" s="149"/>
      <c r="C9825" s="150"/>
      <c r="D9825" s="149"/>
      <c r="E9825" s="149"/>
      <c r="F9825" s="149"/>
      <c r="G9825" s="149"/>
      <c r="H9825" s="151"/>
      <c r="I9825" s="149"/>
      <c r="J9825" s="149"/>
      <c r="K9825" s="152"/>
      <c r="L9825" s="149"/>
      <c r="M9825" s="149"/>
      <c r="N9825" s="153"/>
      <c r="O9825" s="153"/>
      <c r="P9825" s="153"/>
    </row>
    <row r="9826" spans="1:16" x14ac:dyDescent="0.35">
      <c r="A9826" s="149"/>
      <c r="B9826" s="149"/>
      <c r="C9826" s="150"/>
      <c r="D9826" s="149"/>
      <c r="E9826" s="149"/>
      <c r="F9826" s="149"/>
      <c r="G9826" s="149"/>
      <c r="H9826" s="151"/>
      <c r="I9826" s="149"/>
      <c r="J9826" s="149"/>
      <c r="K9826" s="152"/>
      <c r="L9826" s="149"/>
      <c r="M9826" s="149"/>
      <c r="N9826" s="153"/>
      <c r="O9826" s="153"/>
      <c r="P9826" s="153"/>
    </row>
    <row r="9827" spans="1:16" x14ac:dyDescent="0.35">
      <c r="A9827" s="149"/>
      <c r="B9827" s="149"/>
      <c r="C9827" s="150"/>
      <c r="D9827" s="149"/>
      <c r="E9827" s="149"/>
      <c r="F9827" s="149"/>
      <c r="G9827" s="149"/>
      <c r="H9827" s="151"/>
      <c r="I9827" s="149"/>
      <c r="J9827" s="149"/>
      <c r="K9827" s="152"/>
      <c r="L9827" s="149"/>
      <c r="M9827" s="149"/>
      <c r="N9827" s="153"/>
      <c r="O9827" s="153"/>
      <c r="P9827" s="153"/>
    </row>
    <row r="9828" spans="1:16" x14ac:dyDescent="0.35">
      <c r="A9828" s="149"/>
      <c r="B9828" s="149"/>
      <c r="C9828" s="150"/>
      <c r="D9828" s="149"/>
      <c r="E9828" s="149"/>
      <c r="F9828" s="149"/>
      <c r="G9828" s="149"/>
      <c r="H9828" s="151"/>
      <c r="I9828" s="149"/>
      <c r="J9828" s="149"/>
      <c r="K9828" s="152"/>
      <c r="L9828" s="149"/>
      <c r="M9828" s="149"/>
      <c r="N9828" s="153"/>
      <c r="O9828" s="153"/>
      <c r="P9828" s="153"/>
    </row>
    <row r="9829" spans="1:16" x14ac:dyDescent="0.35">
      <c r="A9829" s="149"/>
      <c r="B9829" s="149"/>
      <c r="C9829" s="150"/>
      <c r="D9829" s="149"/>
      <c r="E9829" s="149"/>
      <c r="F9829" s="149"/>
      <c r="G9829" s="149"/>
      <c r="H9829" s="151"/>
      <c r="I9829" s="149"/>
      <c r="J9829" s="149"/>
      <c r="K9829" s="152"/>
      <c r="L9829" s="149"/>
      <c r="M9829" s="149"/>
      <c r="N9829" s="153"/>
      <c r="O9829" s="153"/>
      <c r="P9829" s="153"/>
    </row>
    <row r="9830" spans="1:16" x14ac:dyDescent="0.35">
      <c r="A9830" s="149"/>
      <c r="B9830" s="149"/>
      <c r="C9830" s="150"/>
      <c r="D9830" s="149"/>
      <c r="E9830" s="149"/>
      <c r="F9830" s="149"/>
      <c r="G9830" s="149"/>
      <c r="H9830" s="151"/>
      <c r="I9830" s="149"/>
      <c r="J9830" s="149"/>
      <c r="K9830" s="152"/>
      <c r="L9830" s="149"/>
      <c r="M9830" s="149"/>
      <c r="N9830" s="153"/>
      <c r="O9830" s="153"/>
      <c r="P9830" s="153"/>
    </row>
    <row r="9831" spans="1:16" x14ac:dyDescent="0.35">
      <c r="A9831" s="149"/>
      <c r="B9831" s="149"/>
      <c r="C9831" s="150"/>
      <c r="D9831" s="149"/>
      <c r="E9831" s="149"/>
      <c r="F9831" s="149"/>
      <c r="G9831" s="149"/>
      <c r="H9831" s="151"/>
      <c r="I9831" s="149"/>
      <c r="J9831" s="149"/>
      <c r="K9831" s="152"/>
      <c r="L9831" s="149"/>
      <c r="M9831" s="149"/>
      <c r="N9831" s="153"/>
      <c r="O9831" s="153"/>
      <c r="P9831" s="153"/>
    </row>
    <row r="9832" spans="1:16" x14ac:dyDescent="0.35">
      <c r="A9832" s="149"/>
      <c r="B9832" s="149"/>
      <c r="C9832" s="150"/>
      <c r="D9832" s="149"/>
      <c r="E9832" s="149"/>
      <c r="F9832" s="149"/>
      <c r="G9832" s="149"/>
      <c r="H9832" s="151"/>
      <c r="I9832" s="149"/>
      <c r="J9832" s="149"/>
      <c r="K9832" s="152"/>
      <c r="L9832" s="149"/>
      <c r="M9832" s="149"/>
      <c r="N9832" s="153"/>
      <c r="O9832" s="153"/>
      <c r="P9832" s="153"/>
    </row>
    <row r="9833" spans="1:16" x14ac:dyDescent="0.35">
      <c r="A9833" s="149"/>
      <c r="B9833" s="149"/>
      <c r="C9833" s="150"/>
      <c r="D9833" s="149"/>
      <c r="E9833" s="149"/>
      <c r="F9833" s="149"/>
      <c r="G9833" s="149"/>
      <c r="H9833" s="151"/>
      <c r="I9833" s="149"/>
      <c r="J9833" s="149"/>
      <c r="K9833" s="152"/>
      <c r="L9833" s="149"/>
      <c r="M9833" s="149"/>
      <c r="N9833" s="153"/>
      <c r="O9833" s="153"/>
      <c r="P9833" s="153"/>
    </row>
    <row r="9834" spans="1:16" x14ac:dyDescent="0.35">
      <c r="A9834" s="149"/>
      <c r="B9834" s="149"/>
      <c r="C9834" s="150"/>
      <c r="D9834" s="149"/>
      <c r="E9834" s="149"/>
      <c r="F9834" s="149"/>
      <c r="G9834" s="149"/>
      <c r="H9834" s="151"/>
      <c r="I9834" s="149"/>
      <c r="J9834" s="149"/>
      <c r="K9834" s="152"/>
      <c r="L9834" s="149"/>
      <c r="M9834" s="149"/>
      <c r="N9834" s="153"/>
      <c r="O9834" s="153"/>
      <c r="P9834" s="153"/>
    </row>
    <row r="9835" spans="1:16" x14ac:dyDescent="0.35">
      <c r="A9835" s="149"/>
      <c r="B9835" s="149"/>
      <c r="C9835" s="150"/>
      <c r="D9835" s="149"/>
      <c r="E9835" s="149"/>
      <c r="F9835" s="149"/>
      <c r="G9835" s="149"/>
      <c r="H9835" s="151"/>
      <c r="I9835" s="149"/>
      <c r="J9835" s="149"/>
      <c r="K9835" s="152"/>
      <c r="L9835" s="149"/>
      <c r="M9835" s="149"/>
      <c r="N9835" s="153"/>
      <c r="O9835" s="153"/>
      <c r="P9835" s="153"/>
    </row>
    <row r="9836" spans="1:16" x14ac:dyDescent="0.35">
      <c r="A9836" s="149"/>
      <c r="B9836" s="149"/>
      <c r="C9836" s="150"/>
      <c r="D9836" s="149"/>
      <c r="E9836" s="149"/>
      <c r="F9836" s="149"/>
      <c r="G9836" s="149"/>
      <c r="H9836" s="151"/>
      <c r="I9836" s="149"/>
      <c r="J9836" s="149"/>
      <c r="K9836" s="152"/>
      <c r="L9836" s="149"/>
      <c r="M9836" s="149"/>
      <c r="N9836" s="153"/>
      <c r="O9836" s="153"/>
      <c r="P9836" s="153"/>
    </row>
    <row r="9837" spans="1:16" x14ac:dyDescent="0.35">
      <c r="A9837" s="149"/>
      <c r="B9837" s="149"/>
      <c r="C9837" s="150"/>
      <c r="D9837" s="149"/>
      <c r="E9837" s="149"/>
      <c r="F9837" s="149"/>
      <c r="G9837" s="149"/>
      <c r="H9837" s="151"/>
      <c r="I9837" s="149"/>
      <c r="J9837" s="149"/>
      <c r="K9837" s="152"/>
      <c r="L9837" s="149"/>
      <c r="M9837" s="149"/>
      <c r="N9837" s="153"/>
      <c r="O9837" s="153"/>
      <c r="P9837" s="153"/>
    </row>
    <row r="9838" spans="1:16" x14ac:dyDescent="0.35">
      <c r="A9838" s="149"/>
      <c r="B9838" s="149"/>
      <c r="C9838" s="150"/>
      <c r="D9838" s="149"/>
      <c r="E9838" s="149"/>
      <c r="F9838" s="149"/>
      <c r="G9838" s="149"/>
      <c r="H9838" s="151"/>
      <c r="I9838" s="149"/>
      <c r="J9838" s="149"/>
      <c r="K9838" s="152"/>
      <c r="L9838" s="149"/>
      <c r="M9838" s="149"/>
      <c r="N9838" s="153"/>
      <c r="O9838" s="153"/>
      <c r="P9838" s="153"/>
    </row>
    <row r="9839" spans="1:16" x14ac:dyDescent="0.35">
      <c r="A9839" s="149"/>
      <c r="B9839" s="149"/>
      <c r="C9839" s="150"/>
      <c r="D9839" s="149"/>
      <c r="E9839" s="149"/>
      <c r="F9839" s="149"/>
      <c r="G9839" s="149"/>
      <c r="H9839" s="151"/>
      <c r="I9839" s="149"/>
      <c r="J9839" s="149"/>
      <c r="K9839" s="152"/>
      <c r="L9839" s="149"/>
      <c r="M9839" s="149"/>
      <c r="N9839" s="153"/>
      <c r="O9839" s="153"/>
      <c r="P9839" s="153"/>
    </row>
    <row r="9840" spans="1:16" x14ac:dyDescent="0.35">
      <c r="A9840" s="149"/>
      <c r="B9840" s="149"/>
      <c r="C9840" s="150"/>
      <c r="D9840" s="149"/>
      <c r="E9840" s="149"/>
      <c r="F9840" s="149"/>
      <c r="G9840" s="149"/>
      <c r="H9840" s="151"/>
      <c r="I9840" s="149"/>
      <c r="J9840" s="149"/>
      <c r="K9840" s="152"/>
      <c r="L9840" s="149"/>
      <c r="M9840" s="149"/>
      <c r="N9840" s="153"/>
      <c r="O9840" s="153"/>
      <c r="P9840" s="153"/>
    </row>
    <row r="9841" spans="1:16" x14ac:dyDescent="0.35">
      <c r="A9841" s="149"/>
      <c r="B9841" s="149"/>
      <c r="C9841" s="150"/>
      <c r="D9841" s="149"/>
      <c r="E9841" s="149"/>
      <c r="F9841" s="149"/>
      <c r="G9841" s="149"/>
      <c r="H9841" s="151"/>
      <c r="I9841" s="149"/>
      <c r="J9841" s="149"/>
      <c r="K9841" s="152"/>
      <c r="L9841" s="149"/>
      <c r="M9841" s="149"/>
      <c r="N9841" s="153"/>
      <c r="O9841" s="153"/>
      <c r="P9841" s="153"/>
    </row>
    <row r="9842" spans="1:16" x14ac:dyDescent="0.35">
      <c r="A9842" s="149"/>
      <c r="B9842" s="149"/>
      <c r="C9842" s="150"/>
      <c r="D9842" s="149"/>
      <c r="E9842" s="149"/>
      <c r="F9842" s="149"/>
      <c r="G9842" s="149"/>
      <c r="H9842" s="151"/>
      <c r="I9842" s="149"/>
      <c r="J9842" s="149"/>
      <c r="K9842" s="152"/>
      <c r="L9842" s="149"/>
      <c r="M9842" s="149"/>
      <c r="N9842" s="153"/>
      <c r="O9842" s="153"/>
      <c r="P9842" s="153"/>
    </row>
    <row r="9843" spans="1:16" x14ac:dyDescent="0.35">
      <c r="A9843" s="149"/>
      <c r="B9843" s="149"/>
      <c r="C9843" s="150"/>
      <c r="D9843" s="149"/>
      <c r="E9843" s="149"/>
      <c r="F9843" s="149"/>
      <c r="G9843" s="149"/>
      <c r="H9843" s="151"/>
      <c r="I9843" s="149"/>
      <c r="J9843" s="149"/>
      <c r="K9843" s="152"/>
      <c r="L9843" s="149"/>
      <c r="M9843" s="149"/>
      <c r="N9843" s="153"/>
      <c r="O9843" s="153"/>
      <c r="P9843" s="153"/>
    </row>
    <row r="9844" spans="1:16" x14ac:dyDescent="0.35">
      <c r="A9844" s="149"/>
      <c r="B9844" s="149"/>
      <c r="C9844" s="150"/>
      <c r="D9844" s="149"/>
      <c r="E9844" s="149"/>
      <c r="F9844" s="149"/>
      <c r="G9844" s="149"/>
      <c r="H9844" s="151"/>
      <c r="I9844" s="149"/>
      <c r="J9844" s="149"/>
      <c r="K9844" s="152"/>
      <c r="L9844" s="149"/>
      <c r="M9844" s="149"/>
      <c r="N9844" s="153"/>
      <c r="O9844" s="153"/>
      <c r="P9844" s="153"/>
    </row>
    <row r="9845" spans="1:16" x14ac:dyDescent="0.35">
      <c r="A9845" s="149"/>
      <c r="B9845" s="149"/>
      <c r="C9845" s="150"/>
      <c r="D9845" s="149"/>
      <c r="E9845" s="149"/>
      <c r="F9845" s="149"/>
      <c r="G9845" s="149"/>
      <c r="H9845" s="151"/>
      <c r="I9845" s="149"/>
      <c r="J9845" s="149"/>
      <c r="K9845" s="152"/>
      <c r="L9845" s="149"/>
      <c r="M9845" s="149"/>
      <c r="N9845" s="153"/>
      <c r="O9845" s="153"/>
      <c r="P9845" s="153"/>
    </row>
    <row r="9846" spans="1:16" x14ac:dyDescent="0.35">
      <c r="A9846" s="149"/>
      <c r="B9846" s="149"/>
      <c r="C9846" s="150"/>
      <c r="D9846" s="149"/>
      <c r="E9846" s="149"/>
      <c r="F9846" s="149"/>
      <c r="G9846" s="149"/>
      <c r="H9846" s="151"/>
      <c r="I9846" s="149"/>
      <c r="J9846" s="149"/>
      <c r="K9846" s="152"/>
      <c r="L9846" s="149"/>
      <c r="M9846" s="149"/>
      <c r="N9846" s="153"/>
      <c r="O9846" s="153"/>
      <c r="P9846" s="153"/>
    </row>
    <row r="9847" spans="1:16" x14ac:dyDescent="0.35">
      <c r="A9847" s="149"/>
      <c r="B9847" s="149"/>
      <c r="C9847" s="150"/>
      <c r="D9847" s="149"/>
      <c r="E9847" s="149"/>
      <c r="F9847" s="149"/>
      <c r="G9847" s="149"/>
      <c r="H9847" s="151"/>
      <c r="I9847" s="149"/>
      <c r="J9847" s="149"/>
      <c r="K9847" s="152"/>
      <c r="L9847" s="149"/>
      <c r="M9847" s="149"/>
      <c r="N9847" s="153"/>
      <c r="O9847" s="153"/>
      <c r="P9847" s="153"/>
    </row>
    <row r="9848" spans="1:16" x14ac:dyDescent="0.35">
      <c r="A9848" s="149"/>
      <c r="B9848" s="149"/>
      <c r="C9848" s="150"/>
      <c r="D9848" s="149"/>
      <c r="E9848" s="149"/>
      <c r="F9848" s="149"/>
      <c r="G9848" s="149"/>
      <c r="H9848" s="151"/>
      <c r="I9848" s="149"/>
      <c r="J9848" s="149"/>
      <c r="K9848" s="152"/>
      <c r="L9848" s="149"/>
      <c r="M9848" s="149"/>
      <c r="N9848" s="153"/>
      <c r="O9848" s="153"/>
      <c r="P9848" s="153"/>
    </row>
    <row r="9849" spans="1:16" x14ac:dyDescent="0.35">
      <c r="A9849" s="149"/>
      <c r="B9849" s="149"/>
      <c r="C9849" s="150"/>
      <c r="D9849" s="149"/>
      <c r="E9849" s="149"/>
      <c r="F9849" s="149"/>
      <c r="G9849" s="149"/>
      <c r="H9849" s="151"/>
      <c r="I9849" s="149"/>
      <c r="J9849" s="149"/>
      <c r="K9849" s="152"/>
      <c r="L9849" s="149"/>
      <c r="M9849" s="149"/>
      <c r="N9849" s="153"/>
      <c r="O9849" s="153"/>
      <c r="P9849" s="153"/>
    </row>
    <row r="9850" spans="1:16" x14ac:dyDescent="0.35">
      <c r="A9850" s="149"/>
      <c r="B9850" s="149"/>
      <c r="C9850" s="150"/>
      <c r="D9850" s="149"/>
      <c r="E9850" s="149"/>
      <c r="F9850" s="149"/>
      <c r="G9850" s="149"/>
      <c r="H9850" s="151"/>
      <c r="I9850" s="149"/>
      <c r="J9850" s="149"/>
      <c r="K9850" s="152"/>
      <c r="L9850" s="149"/>
      <c r="M9850" s="149"/>
      <c r="N9850" s="153"/>
      <c r="O9850" s="153"/>
      <c r="P9850" s="153"/>
    </row>
    <row r="9851" spans="1:16" x14ac:dyDescent="0.35">
      <c r="A9851" s="149"/>
      <c r="B9851" s="149"/>
      <c r="C9851" s="150"/>
      <c r="D9851" s="149"/>
      <c r="E9851" s="149"/>
      <c r="F9851" s="149"/>
      <c r="G9851" s="149"/>
      <c r="H9851" s="151"/>
      <c r="I9851" s="149"/>
      <c r="J9851" s="149"/>
      <c r="K9851" s="152"/>
      <c r="L9851" s="149"/>
      <c r="M9851" s="149"/>
      <c r="N9851" s="153"/>
      <c r="O9851" s="153"/>
      <c r="P9851" s="153"/>
    </row>
    <row r="9852" spans="1:16" x14ac:dyDescent="0.35">
      <c r="A9852" s="149"/>
      <c r="B9852" s="149"/>
      <c r="C9852" s="150"/>
      <c r="D9852" s="149"/>
      <c r="E9852" s="149"/>
      <c r="F9852" s="149"/>
      <c r="G9852" s="149"/>
      <c r="H9852" s="151"/>
      <c r="I9852" s="149"/>
      <c r="J9852" s="149"/>
      <c r="K9852" s="152"/>
      <c r="L9852" s="149"/>
      <c r="M9852" s="149"/>
      <c r="N9852" s="153"/>
      <c r="O9852" s="153"/>
      <c r="P9852" s="153"/>
    </row>
    <row r="9853" spans="1:16" x14ac:dyDescent="0.35">
      <c r="A9853" s="149"/>
      <c r="B9853" s="149"/>
      <c r="C9853" s="150"/>
      <c r="D9853" s="149"/>
      <c r="E9853" s="149"/>
      <c r="F9853" s="149"/>
      <c r="G9853" s="149"/>
      <c r="H9853" s="151"/>
      <c r="I9853" s="149"/>
      <c r="J9853" s="149"/>
      <c r="K9853" s="152"/>
      <c r="L9853" s="149"/>
      <c r="M9853" s="149"/>
      <c r="N9853" s="153"/>
      <c r="O9853" s="153"/>
      <c r="P9853" s="153"/>
    </row>
    <row r="9854" spans="1:16" x14ac:dyDescent="0.35">
      <c r="A9854" s="149"/>
      <c r="B9854" s="149"/>
      <c r="C9854" s="150"/>
      <c r="D9854" s="149"/>
      <c r="E9854" s="149"/>
      <c r="F9854" s="149"/>
      <c r="G9854" s="149"/>
      <c r="H9854" s="151"/>
      <c r="I9854" s="149"/>
      <c r="J9854" s="149"/>
      <c r="K9854" s="152"/>
      <c r="L9854" s="149"/>
      <c r="M9854" s="149"/>
      <c r="N9854" s="153"/>
      <c r="O9854" s="153"/>
      <c r="P9854" s="153"/>
    </row>
    <row r="9855" spans="1:16" x14ac:dyDescent="0.35">
      <c r="A9855" s="149"/>
      <c r="B9855" s="149"/>
      <c r="C9855" s="150"/>
      <c r="D9855" s="149"/>
      <c r="E9855" s="149"/>
      <c r="F9855" s="149"/>
      <c r="G9855" s="149"/>
      <c r="H9855" s="151"/>
      <c r="I9855" s="149"/>
      <c r="J9855" s="149"/>
      <c r="K9855" s="152"/>
      <c r="L9855" s="149"/>
      <c r="M9855" s="149"/>
      <c r="N9855" s="153"/>
      <c r="O9855" s="153"/>
      <c r="P9855" s="153"/>
    </row>
    <row r="9856" spans="1:16" x14ac:dyDescent="0.35">
      <c r="A9856" s="149"/>
      <c r="B9856" s="149"/>
      <c r="C9856" s="150"/>
      <c r="D9856" s="149"/>
      <c r="E9856" s="149"/>
      <c r="F9856" s="149"/>
      <c r="G9856" s="149"/>
      <c r="H9856" s="151"/>
      <c r="I9856" s="149"/>
      <c r="J9856" s="149"/>
      <c r="K9856" s="152"/>
      <c r="L9856" s="149"/>
      <c r="M9856" s="149"/>
      <c r="N9856" s="153"/>
      <c r="O9856" s="153"/>
      <c r="P9856" s="153"/>
    </row>
    <row r="9857" spans="1:16" x14ac:dyDescent="0.35">
      <c r="A9857" s="149"/>
      <c r="B9857" s="149"/>
      <c r="C9857" s="150"/>
      <c r="D9857" s="149"/>
      <c r="E9857" s="149"/>
      <c r="F9857" s="149"/>
      <c r="G9857" s="149"/>
      <c r="H9857" s="151"/>
      <c r="I9857" s="149"/>
      <c r="J9857" s="149"/>
      <c r="K9857" s="152"/>
      <c r="L9857" s="149"/>
      <c r="M9857" s="149"/>
      <c r="N9857" s="153"/>
      <c r="O9857" s="153"/>
      <c r="P9857" s="153"/>
    </row>
    <row r="9858" spans="1:16" x14ac:dyDescent="0.35">
      <c r="A9858" s="149"/>
      <c r="B9858" s="149"/>
      <c r="C9858" s="150"/>
      <c r="D9858" s="149"/>
      <c r="E9858" s="149"/>
      <c r="F9858" s="149"/>
      <c r="G9858" s="149"/>
      <c r="H9858" s="151"/>
      <c r="I9858" s="149"/>
      <c r="J9858" s="149"/>
      <c r="K9858" s="152"/>
      <c r="L9858" s="149"/>
      <c r="M9858" s="149"/>
      <c r="N9858" s="153"/>
      <c r="O9858" s="153"/>
      <c r="P9858" s="153"/>
    </row>
    <row r="9859" spans="1:16" x14ac:dyDescent="0.35">
      <c r="A9859" s="149"/>
      <c r="B9859" s="149"/>
      <c r="C9859" s="150"/>
      <c r="D9859" s="149"/>
      <c r="E9859" s="149"/>
      <c r="F9859" s="149"/>
      <c r="G9859" s="149"/>
      <c r="H9859" s="151"/>
      <c r="I9859" s="149"/>
      <c r="J9859" s="149"/>
      <c r="K9859" s="152"/>
      <c r="L9859" s="149"/>
      <c r="M9859" s="149"/>
      <c r="N9859" s="153"/>
      <c r="O9859" s="153"/>
      <c r="P9859" s="153"/>
    </row>
    <row r="9860" spans="1:16" x14ac:dyDescent="0.35">
      <c r="A9860" s="149"/>
      <c r="B9860" s="149"/>
      <c r="C9860" s="150"/>
      <c r="D9860" s="149"/>
      <c r="E9860" s="149"/>
      <c r="F9860" s="149"/>
      <c r="G9860" s="149"/>
      <c r="H9860" s="151"/>
      <c r="I9860" s="149"/>
      <c r="J9860" s="149"/>
      <c r="K9860" s="152"/>
      <c r="L9860" s="149"/>
      <c r="M9860" s="149"/>
      <c r="N9860" s="153"/>
      <c r="O9860" s="153"/>
      <c r="P9860" s="153"/>
    </row>
    <row r="9861" spans="1:16" x14ac:dyDescent="0.35">
      <c r="A9861" s="149"/>
      <c r="B9861" s="149"/>
      <c r="C9861" s="150"/>
      <c r="D9861" s="149"/>
      <c r="E9861" s="149"/>
      <c r="F9861" s="149"/>
      <c r="G9861" s="149"/>
      <c r="H9861" s="151"/>
      <c r="I9861" s="149"/>
      <c r="J9861" s="149"/>
      <c r="K9861" s="152"/>
      <c r="L9861" s="149"/>
      <c r="M9861" s="149"/>
      <c r="N9861" s="153"/>
      <c r="O9861" s="153"/>
      <c r="P9861" s="153"/>
    </row>
    <row r="9862" spans="1:16" x14ac:dyDescent="0.35">
      <c r="A9862" s="149"/>
      <c r="B9862" s="149"/>
      <c r="C9862" s="150"/>
      <c r="D9862" s="149"/>
      <c r="E9862" s="149"/>
      <c r="F9862" s="149"/>
      <c r="G9862" s="149"/>
      <c r="H9862" s="151"/>
      <c r="I9862" s="149"/>
      <c r="J9862" s="149"/>
      <c r="K9862" s="152"/>
      <c r="L9862" s="149"/>
      <c r="M9862" s="149"/>
      <c r="N9862" s="153"/>
      <c r="O9862" s="153"/>
      <c r="P9862" s="153"/>
    </row>
    <row r="9863" spans="1:16" x14ac:dyDescent="0.35">
      <c r="A9863" s="149"/>
      <c r="B9863" s="149"/>
      <c r="C9863" s="150"/>
      <c r="D9863" s="149"/>
      <c r="E9863" s="149"/>
      <c r="F9863" s="149"/>
      <c r="G9863" s="149"/>
      <c r="H9863" s="151"/>
      <c r="I9863" s="149"/>
      <c r="J9863" s="149"/>
      <c r="K9863" s="152"/>
      <c r="L9863" s="149"/>
      <c r="M9863" s="149"/>
      <c r="N9863" s="153"/>
      <c r="O9863" s="153"/>
      <c r="P9863" s="153"/>
    </row>
    <row r="9864" spans="1:16" x14ac:dyDescent="0.35">
      <c r="A9864" s="149"/>
      <c r="B9864" s="149"/>
      <c r="C9864" s="150"/>
      <c r="D9864" s="149"/>
      <c r="E9864" s="149"/>
      <c r="F9864" s="149"/>
      <c r="G9864" s="149"/>
      <c r="H9864" s="151"/>
      <c r="I9864" s="149"/>
      <c r="J9864" s="149"/>
      <c r="K9864" s="152"/>
      <c r="L9864" s="149"/>
      <c r="M9864" s="149"/>
      <c r="N9864" s="153"/>
      <c r="O9864" s="153"/>
      <c r="P9864" s="153"/>
    </row>
    <row r="9865" spans="1:16" x14ac:dyDescent="0.35">
      <c r="A9865" s="149"/>
      <c r="B9865" s="149"/>
      <c r="C9865" s="150"/>
      <c r="D9865" s="149"/>
      <c r="E9865" s="149"/>
      <c r="F9865" s="149"/>
      <c r="G9865" s="149"/>
      <c r="H9865" s="151"/>
      <c r="I9865" s="149"/>
      <c r="J9865" s="149"/>
      <c r="K9865" s="152"/>
      <c r="L9865" s="149"/>
      <c r="M9865" s="149"/>
      <c r="N9865" s="153"/>
      <c r="O9865" s="153"/>
      <c r="P9865" s="153"/>
    </row>
    <row r="9866" spans="1:16" x14ac:dyDescent="0.35">
      <c r="A9866" s="149"/>
      <c r="B9866" s="149"/>
      <c r="C9866" s="150"/>
      <c r="D9866" s="149"/>
      <c r="E9866" s="149"/>
      <c r="F9866" s="149"/>
      <c r="G9866" s="149"/>
      <c r="H9866" s="151"/>
      <c r="I9866" s="149"/>
      <c r="J9866" s="149"/>
      <c r="K9866" s="152"/>
      <c r="L9866" s="149"/>
      <c r="M9866" s="149"/>
      <c r="N9866" s="153"/>
      <c r="O9866" s="153"/>
      <c r="P9866" s="153"/>
    </row>
    <row r="9867" spans="1:16" x14ac:dyDescent="0.35">
      <c r="A9867" s="149"/>
      <c r="B9867" s="149"/>
      <c r="C9867" s="150"/>
      <c r="D9867" s="149"/>
      <c r="E9867" s="149"/>
      <c r="F9867" s="149"/>
      <c r="G9867" s="149"/>
      <c r="H9867" s="151"/>
      <c r="I9867" s="149"/>
      <c r="J9867" s="149"/>
      <c r="K9867" s="152"/>
      <c r="L9867" s="149"/>
      <c r="M9867" s="149"/>
      <c r="N9867" s="153"/>
      <c r="O9867" s="153"/>
      <c r="P9867" s="153"/>
    </row>
    <row r="9868" spans="1:16" x14ac:dyDescent="0.35">
      <c r="A9868" s="149"/>
      <c r="B9868" s="149"/>
      <c r="C9868" s="150"/>
      <c r="D9868" s="149"/>
      <c r="E9868" s="149"/>
      <c r="F9868" s="149"/>
      <c r="G9868" s="149"/>
      <c r="H9868" s="151"/>
      <c r="I9868" s="149"/>
      <c r="J9868" s="149"/>
      <c r="K9868" s="152"/>
      <c r="L9868" s="149"/>
      <c r="M9868" s="149"/>
      <c r="N9868" s="153"/>
      <c r="O9868" s="153"/>
      <c r="P9868" s="153"/>
    </row>
    <row r="9869" spans="1:16" x14ac:dyDescent="0.35">
      <c r="A9869" s="149"/>
      <c r="B9869" s="149"/>
      <c r="C9869" s="150"/>
      <c r="D9869" s="149"/>
      <c r="E9869" s="149"/>
      <c r="F9869" s="149"/>
      <c r="G9869" s="149"/>
      <c r="H9869" s="151"/>
      <c r="I9869" s="149"/>
      <c r="J9869" s="149"/>
      <c r="K9869" s="152"/>
      <c r="L9869" s="149"/>
      <c r="M9869" s="149"/>
      <c r="N9869" s="153"/>
      <c r="O9869" s="153"/>
      <c r="P9869" s="153"/>
    </row>
    <row r="9870" spans="1:16" x14ac:dyDescent="0.35">
      <c r="A9870" s="149"/>
      <c r="B9870" s="149"/>
      <c r="C9870" s="150"/>
      <c r="D9870" s="149"/>
      <c r="E9870" s="149"/>
      <c r="F9870" s="149"/>
      <c r="G9870" s="149"/>
      <c r="H9870" s="151"/>
      <c r="I9870" s="149"/>
      <c r="J9870" s="149"/>
      <c r="K9870" s="152"/>
      <c r="L9870" s="149"/>
      <c r="M9870" s="149"/>
      <c r="N9870" s="153"/>
      <c r="O9870" s="153"/>
      <c r="P9870" s="153"/>
    </row>
    <row r="9871" spans="1:16" x14ac:dyDescent="0.35">
      <c r="A9871" s="149"/>
      <c r="B9871" s="149"/>
      <c r="C9871" s="150"/>
      <c r="D9871" s="149"/>
      <c r="E9871" s="149"/>
      <c r="F9871" s="149"/>
      <c r="G9871" s="149"/>
      <c r="H9871" s="151"/>
      <c r="I9871" s="149"/>
      <c r="J9871" s="149"/>
      <c r="K9871" s="152"/>
      <c r="L9871" s="149"/>
      <c r="M9871" s="149"/>
      <c r="N9871" s="153"/>
      <c r="O9871" s="153"/>
      <c r="P9871" s="153"/>
    </row>
    <row r="9872" spans="1:16" x14ac:dyDescent="0.35">
      <c r="A9872" s="149"/>
      <c r="B9872" s="149"/>
      <c r="C9872" s="150"/>
      <c r="D9872" s="149"/>
      <c r="E9872" s="149"/>
      <c r="F9872" s="149"/>
      <c r="G9872" s="149"/>
      <c r="H9872" s="151"/>
      <c r="I9872" s="149"/>
      <c r="J9872" s="149"/>
      <c r="K9872" s="152"/>
      <c r="L9872" s="149"/>
      <c r="M9872" s="149"/>
      <c r="N9872" s="153"/>
      <c r="O9872" s="153"/>
      <c r="P9872" s="153"/>
    </row>
    <row r="9873" spans="1:16" x14ac:dyDescent="0.35">
      <c r="A9873" s="149"/>
      <c r="B9873" s="149"/>
      <c r="C9873" s="150"/>
      <c r="D9873" s="149"/>
      <c r="E9873" s="149"/>
      <c r="F9873" s="149"/>
      <c r="G9873" s="149"/>
      <c r="H9873" s="151"/>
      <c r="I9873" s="149"/>
      <c r="J9873" s="149"/>
      <c r="K9873" s="152"/>
      <c r="L9873" s="149"/>
      <c r="M9873" s="149"/>
      <c r="N9873" s="153"/>
      <c r="O9873" s="153"/>
      <c r="P9873" s="153"/>
    </row>
    <row r="9874" spans="1:16" x14ac:dyDescent="0.35">
      <c r="A9874" s="149"/>
      <c r="B9874" s="149"/>
      <c r="C9874" s="150"/>
      <c r="D9874" s="149"/>
      <c r="E9874" s="149"/>
      <c r="F9874" s="149"/>
      <c r="G9874" s="149"/>
      <c r="H9874" s="151"/>
      <c r="I9874" s="149"/>
      <c r="J9874" s="149"/>
      <c r="K9874" s="152"/>
      <c r="L9874" s="149"/>
      <c r="M9874" s="149"/>
      <c r="N9874" s="153"/>
      <c r="O9874" s="153"/>
      <c r="P9874" s="153"/>
    </row>
    <row r="9875" spans="1:16" x14ac:dyDescent="0.35">
      <c r="A9875" s="149"/>
      <c r="B9875" s="149"/>
      <c r="C9875" s="150"/>
      <c r="D9875" s="149"/>
      <c r="E9875" s="149"/>
      <c r="F9875" s="149"/>
      <c r="G9875" s="149"/>
      <c r="H9875" s="151"/>
      <c r="I9875" s="149"/>
      <c r="J9875" s="149"/>
      <c r="K9875" s="152"/>
      <c r="L9875" s="149"/>
      <c r="M9875" s="149"/>
      <c r="N9875" s="153"/>
      <c r="O9875" s="153"/>
      <c r="P9875" s="153"/>
    </row>
    <row r="9876" spans="1:16" x14ac:dyDescent="0.35">
      <c r="A9876" s="149"/>
      <c r="B9876" s="149"/>
      <c r="C9876" s="150"/>
      <c r="D9876" s="149"/>
      <c r="E9876" s="149"/>
      <c r="F9876" s="149"/>
      <c r="G9876" s="149"/>
      <c r="H9876" s="151"/>
      <c r="I9876" s="149"/>
      <c r="J9876" s="149"/>
      <c r="K9876" s="152"/>
      <c r="L9876" s="149"/>
      <c r="M9876" s="149"/>
      <c r="N9876" s="153"/>
      <c r="O9876" s="153"/>
      <c r="P9876" s="153"/>
    </row>
    <row r="9877" spans="1:16" x14ac:dyDescent="0.35">
      <c r="A9877" s="149"/>
      <c r="B9877" s="149"/>
      <c r="C9877" s="150"/>
      <c r="D9877" s="149"/>
      <c r="E9877" s="149"/>
      <c r="F9877" s="149"/>
      <c r="G9877" s="149"/>
      <c r="H9877" s="151"/>
      <c r="I9877" s="149"/>
      <c r="J9877" s="149"/>
      <c r="K9877" s="152"/>
      <c r="L9877" s="149"/>
      <c r="M9877" s="149"/>
      <c r="N9877" s="153"/>
      <c r="O9877" s="153"/>
      <c r="P9877" s="153"/>
    </row>
    <row r="9878" spans="1:16" x14ac:dyDescent="0.35">
      <c r="A9878" s="149"/>
      <c r="B9878" s="149"/>
      <c r="C9878" s="150"/>
      <c r="D9878" s="149"/>
      <c r="E9878" s="149"/>
      <c r="F9878" s="149"/>
      <c r="G9878" s="149"/>
      <c r="H9878" s="151"/>
      <c r="I9878" s="149"/>
      <c r="J9878" s="149"/>
      <c r="K9878" s="152"/>
      <c r="L9878" s="149"/>
      <c r="M9878" s="149"/>
      <c r="N9878" s="153"/>
      <c r="O9878" s="153"/>
      <c r="P9878" s="153"/>
    </row>
    <row r="9879" spans="1:16" x14ac:dyDescent="0.35">
      <c r="A9879" s="149"/>
      <c r="B9879" s="149"/>
      <c r="C9879" s="150"/>
      <c r="D9879" s="149"/>
      <c r="E9879" s="149"/>
      <c r="F9879" s="149"/>
      <c r="G9879" s="149"/>
      <c r="H9879" s="151"/>
      <c r="I9879" s="149"/>
      <c r="J9879" s="149"/>
      <c r="K9879" s="152"/>
      <c r="L9879" s="149"/>
      <c r="M9879" s="149"/>
      <c r="N9879" s="153"/>
      <c r="O9879" s="153"/>
      <c r="P9879" s="153"/>
    </row>
    <row r="9880" spans="1:16" x14ac:dyDescent="0.35">
      <c r="A9880" s="149"/>
      <c r="B9880" s="149"/>
      <c r="C9880" s="150"/>
      <c r="D9880" s="149"/>
      <c r="E9880" s="149"/>
      <c r="F9880" s="149"/>
      <c r="G9880" s="149"/>
      <c r="H9880" s="151"/>
      <c r="I9880" s="149"/>
      <c r="J9880" s="149"/>
      <c r="K9880" s="152"/>
      <c r="L9880" s="149"/>
      <c r="M9880" s="149"/>
      <c r="N9880" s="153"/>
      <c r="O9880" s="153"/>
      <c r="P9880" s="153"/>
    </row>
    <row r="9881" spans="1:16" x14ac:dyDescent="0.35">
      <c r="A9881" s="149"/>
      <c r="B9881" s="149"/>
      <c r="C9881" s="150"/>
      <c r="D9881" s="149"/>
      <c r="E9881" s="149"/>
      <c r="F9881" s="149"/>
      <c r="G9881" s="149"/>
      <c r="H9881" s="151"/>
      <c r="I9881" s="149"/>
      <c r="J9881" s="149"/>
      <c r="K9881" s="152"/>
      <c r="L9881" s="149"/>
      <c r="M9881" s="149"/>
      <c r="N9881" s="153"/>
      <c r="O9881" s="153"/>
      <c r="P9881" s="153"/>
    </row>
    <row r="9882" spans="1:16" x14ac:dyDescent="0.35">
      <c r="A9882" s="149"/>
      <c r="B9882" s="149"/>
      <c r="C9882" s="150"/>
      <c r="D9882" s="149"/>
      <c r="E9882" s="149"/>
      <c r="F9882" s="149"/>
      <c r="G9882" s="149"/>
      <c r="H9882" s="151"/>
      <c r="I9882" s="149"/>
      <c r="J9882" s="149"/>
      <c r="K9882" s="152"/>
      <c r="L9882" s="149"/>
      <c r="M9882" s="149"/>
      <c r="N9882" s="153"/>
      <c r="O9882" s="153"/>
      <c r="P9882" s="153"/>
    </row>
    <row r="9883" spans="1:16" x14ac:dyDescent="0.35">
      <c r="A9883" s="149"/>
      <c r="B9883" s="149"/>
      <c r="C9883" s="150"/>
      <c r="D9883" s="149"/>
      <c r="E9883" s="149"/>
      <c r="F9883" s="149"/>
      <c r="G9883" s="149"/>
      <c r="H9883" s="151"/>
      <c r="I9883" s="149"/>
      <c r="J9883" s="149"/>
      <c r="K9883" s="152"/>
      <c r="L9883" s="149"/>
      <c r="M9883" s="149"/>
      <c r="N9883" s="153"/>
      <c r="O9883" s="153"/>
      <c r="P9883" s="153"/>
    </row>
    <row r="9884" spans="1:16" x14ac:dyDescent="0.35">
      <c r="A9884" s="149"/>
      <c r="B9884" s="149"/>
      <c r="C9884" s="150"/>
      <c r="D9884" s="149"/>
      <c r="E9884" s="149"/>
      <c r="F9884" s="149"/>
      <c r="G9884" s="149"/>
      <c r="H9884" s="151"/>
      <c r="I9884" s="149"/>
      <c r="J9884" s="149"/>
      <c r="K9884" s="152"/>
      <c r="L9884" s="149"/>
      <c r="M9884" s="149"/>
      <c r="N9884" s="153"/>
      <c r="O9884" s="153"/>
      <c r="P9884" s="153"/>
    </row>
    <row r="9885" spans="1:16" x14ac:dyDescent="0.35">
      <c r="A9885" s="149"/>
      <c r="B9885" s="149"/>
      <c r="C9885" s="150"/>
      <c r="D9885" s="149"/>
      <c r="E9885" s="149"/>
      <c r="F9885" s="149"/>
      <c r="G9885" s="149"/>
      <c r="H9885" s="151"/>
      <c r="I9885" s="149"/>
      <c r="J9885" s="149"/>
      <c r="K9885" s="152"/>
      <c r="L9885" s="149"/>
      <c r="M9885" s="149"/>
      <c r="N9885" s="153"/>
      <c r="O9885" s="153"/>
      <c r="P9885" s="153"/>
    </row>
    <row r="9886" spans="1:16" x14ac:dyDescent="0.35">
      <c r="A9886" s="149"/>
      <c r="B9886" s="149"/>
      <c r="C9886" s="150"/>
      <c r="D9886" s="149"/>
      <c r="E9886" s="149"/>
      <c r="F9886" s="149"/>
      <c r="G9886" s="149"/>
      <c r="H9886" s="151"/>
      <c r="I9886" s="149"/>
      <c r="J9886" s="149"/>
      <c r="K9886" s="152"/>
      <c r="L9886" s="149"/>
      <c r="M9886" s="149"/>
      <c r="N9886" s="153"/>
      <c r="O9886" s="153"/>
      <c r="P9886" s="153"/>
    </row>
    <row r="9887" spans="1:16" x14ac:dyDescent="0.35">
      <c r="A9887" s="149"/>
      <c r="B9887" s="149"/>
      <c r="C9887" s="150"/>
      <c r="D9887" s="149"/>
      <c r="E9887" s="149"/>
      <c r="F9887" s="149"/>
      <c r="G9887" s="149"/>
      <c r="H9887" s="151"/>
      <c r="I9887" s="149"/>
      <c r="J9887" s="149"/>
      <c r="K9887" s="152"/>
      <c r="L9887" s="149"/>
      <c r="M9887" s="149"/>
      <c r="N9887" s="153"/>
      <c r="O9887" s="153"/>
      <c r="P9887" s="153"/>
    </row>
    <row r="9888" spans="1:16" x14ac:dyDescent="0.35">
      <c r="A9888" s="149"/>
      <c r="B9888" s="149"/>
      <c r="C9888" s="150"/>
      <c r="D9888" s="149"/>
      <c r="E9888" s="149"/>
      <c r="F9888" s="149"/>
      <c r="G9888" s="149"/>
      <c r="H9888" s="151"/>
      <c r="I9888" s="149"/>
      <c r="J9888" s="149"/>
      <c r="K9888" s="152"/>
      <c r="L9888" s="149"/>
      <c r="M9888" s="149"/>
      <c r="N9888" s="153"/>
      <c r="O9888" s="153"/>
      <c r="P9888" s="153"/>
    </row>
    <row r="9889" spans="1:16" x14ac:dyDescent="0.35">
      <c r="A9889" s="149"/>
      <c r="B9889" s="149"/>
      <c r="C9889" s="150"/>
      <c r="D9889" s="149"/>
      <c r="E9889" s="149"/>
      <c r="F9889" s="149"/>
      <c r="G9889" s="149"/>
      <c r="H9889" s="151"/>
      <c r="I9889" s="149"/>
      <c r="J9889" s="149"/>
      <c r="K9889" s="152"/>
      <c r="L9889" s="149"/>
      <c r="M9889" s="149"/>
      <c r="N9889" s="153"/>
      <c r="O9889" s="153"/>
      <c r="P9889" s="153"/>
    </row>
    <row r="9890" spans="1:16" x14ac:dyDescent="0.35">
      <c r="A9890" s="149"/>
      <c r="B9890" s="149"/>
      <c r="C9890" s="150"/>
      <c r="D9890" s="149"/>
      <c r="E9890" s="149"/>
      <c r="F9890" s="149"/>
      <c r="G9890" s="149"/>
      <c r="H9890" s="151"/>
      <c r="I9890" s="149"/>
      <c r="J9890" s="149"/>
      <c r="K9890" s="152"/>
      <c r="L9890" s="149"/>
      <c r="M9890" s="149"/>
      <c r="N9890" s="153"/>
      <c r="O9890" s="153"/>
      <c r="P9890" s="153"/>
    </row>
    <row r="9891" spans="1:16" x14ac:dyDescent="0.35">
      <c r="A9891" s="149"/>
      <c r="B9891" s="149"/>
      <c r="C9891" s="150"/>
      <c r="D9891" s="149"/>
      <c r="E9891" s="149"/>
      <c r="F9891" s="149"/>
      <c r="G9891" s="149"/>
      <c r="H9891" s="151"/>
      <c r="I9891" s="149"/>
      <c r="J9891" s="149"/>
      <c r="K9891" s="152"/>
      <c r="L9891" s="149"/>
      <c r="M9891" s="149"/>
      <c r="N9891" s="153"/>
      <c r="O9891" s="153"/>
      <c r="P9891" s="153"/>
    </row>
    <row r="9892" spans="1:16" x14ac:dyDescent="0.35">
      <c r="A9892" s="149"/>
      <c r="B9892" s="149"/>
      <c r="C9892" s="150"/>
      <c r="D9892" s="149"/>
      <c r="E9892" s="149"/>
      <c r="F9892" s="149"/>
      <c r="G9892" s="149"/>
      <c r="H9892" s="151"/>
      <c r="I9892" s="149"/>
      <c r="J9892" s="149"/>
      <c r="K9892" s="152"/>
      <c r="L9892" s="149"/>
      <c r="M9892" s="149"/>
      <c r="N9892" s="153"/>
      <c r="O9892" s="153"/>
      <c r="P9892" s="153"/>
    </row>
    <row r="9893" spans="1:16" x14ac:dyDescent="0.35">
      <c r="A9893" s="149"/>
      <c r="B9893" s="149"/>
      <c r="C9893" s="150"/>
      <c r="D9893" s="149"/>
      <c r="E9893" s="149"/>
      <c r="F9893" s="149"/>
      <c r="G9893" s="149"/>
      <c r="H9893" s="151"/>
      <c r="I9893" s="149"/>
      <c r="J9893" s="149"/>
      <c r="K9893" s="152"/>
      <c r="L9893" s="149"/>
      <c r="M9893" s="149"/>
      <c r="N9893" s="153"/>
      <c r="O9893" s="153"/>
      <c r="P9893" s="153"/>
    </row>
    <row r="9894" spans="1:16" x14ac:dyDescent="0.35">
      <c r="A9894" s="149"/>
      <c r="B9894" s="149"/>
      <c r="C9894" s="150"/>
      <c r="D9894" s="149"/>
      <c r="E9894" s="149"/>
      <c r="F9894" s="149"/>
      <c r="G9894" s="149"/>
      <c r="H9894" s="151"/>
      <c r="I9894" s="149"/>
      <c r="J9894" s="149"/>
      <c r="K9894" s="152"/>
      <c r="L9894" s="149"/>
      <c r="M9894" s="149"/>
      <c r="N9894" s="153"/>
      <c r="O9894" s="153"/>
      <c r="P9894" s="153"/>
    </row>
    <row r="9895" spans="1:16" x14ac:dyDescent="0.35">
      <c r="A9895" s="149"/>
      <c r="B9895" s="149"/>
      <c r="C9895" s="150"/>
      <c r="D9895" s="149"/>
      <c r="E9895" s="149"/>
      <c r="F9895" s="149"/>
      <c r="G9895" s="149"/>
      <c r="H9895" s="151"/>
      <c r="I9895" s="149"/>
      <c r="J9895" s="149"/>
      <c r="K9895" s="152"/>
      <c r="L9895" s="149"/>
      <c r="M9895" s="149"/>
      <c r="N9895" s="153"/>
      <c r="O9895" s="153"/>
      <c r="P9895" s="153"/>
    </row>
    <row r="9896" spans="1:16" x14ac:dyDescent="0.35">
      <c r="A9896" s="149"/>
      <c r="B9896" s="149"/>
      <c r="C9896" s="150"/>
      <c r="D9896" s="149"/>
      <c r="E9896" s="149"/>
      <c r="F9896" s="149"/>
      <c r="G9896" s="149"/>
      <c r="H9896" s="151"/>
      <c r="I9896" s="149"/>
      <c r="J9896" s="149"/>
      <c r="K9896" s="152"/>
      <c r="L9896" s="149"/>
      <c r="M9896" s="149"/>
      <c r="N9896" s="153"/>
      <c r="O9896" s="153"/>
      <c r="P9896" s="153"/>
    </row>
    <row r="9897" spans="1:16" x14ac:dyDescent="0.35">
      <c r="A9897" s="149"/>
      <c r="B9897" s="149"/>
      <c r="C9897" s="150"/>
      <c r="D9897" s="149"/>
      <c r="E9897" s="149"/>
      <c r="F9897" s="149"/>
      <c r="G9897" s="149"/>
      <c r="H9897" s="151"/>
      <c r="I9897" s="149"/>
      <c r="J9897" s="149"/>
      <c r="K9897" s="152"/>
      <c r="L9897" s="149"/>
      <c r="M9897" s="149"/>
      <c r="N9897" s="153"/>
      <c r="O9897" s="153"/>
      <c r="P9897" s="153"/>
    </row>
    <row r="9898" spans="1:16" x14ac:dyDescent="0.35">
      <c r="A9898" s="149"/>
      <c r="B9898" s="149"/>
      <c r="C9898" s="150"/>
      <c r="D9898" s="149"/>
      <c r="E9898" s="149"/>
      <c r="F9898" s="149"/>
      <c r="G9898" s="149"/>
      <c r="H9898" s="151"/>
      <c r="I9898" s="149"/>
      <c r="J9898" s="149"/>
      <c r="K9898" s="152"/>
      <c r="L9898" s="149"/>
      <c r="M9898" s="149"/>
      <c r="N9898" s="153"/>
      <c r="O9898" s="153"/>
      <c r="P9898" s="153"/>
    </row>
    <row r="9899" spans="1:16" x14ac:dyDescent="0.35">
      <c r="A9899" s="149"/>
      <c r="B9899" s="149"/>
      <c r="C9899" s="150"/>
      <c r="D9899" s="149"/>
      <c r="E9899" s="149"/>
      <c r="F9899" s="149"/>
      <c r="G9899" s="149"/>
      <c r="H9899" s="151"/>
      <c r="I9899" s="149"/>
      <c r="J9899" s="149"/>
      <c r="K9899" s="152"/>
      <c r="L9899" s="149"/>
      <c r="M9899" s="149"/>
      <c r="N9899" s="153"/>
      <c r="O9899" s="153"/>
      <c r="P9899" s="153"/>
    </row>
    <row r="9900" spans="1:16" x14ac:dyDescent="0.35">
      <c r="A9900" s="149"/>
      <c r="B9900" s="149"/>
      <c r="C9900" s="150"/>
      <c r="D9900" s="149"/>
      <c r="E9900" s="149"/>
      <c r="F9900" s="149"/>
      <c r="G9900" s="149"/>
      <c r="H9900" s="151"/>
      <c r="I9900" s="149"/>
      <c r="J9900" s="149"/>
      <c r="K9900" s="152"/>
      <c r="L9900" s="149"/>
      <c r="M9900" s="149"/>
      <c r="N9900" s="153"/>
      <c r="O9900" s="153"/>
      <c r="P9900" s="153"/>
    </row>
    <row r="9901" spans="1:16" x14ac:dyDescent="0.35">
      <c r="A9901" s="149"/>
      <c r="B9901" s="149"/>
      <c r="C9901" s="150"/>
      <c r="D9901" s="149"/>
      <c r="E9901" s="149"/>
      <c r="F9901" s="149"/>
      <c r="G9901" s="149"/>
      <c r="H9901" s="151"/>
      <c r="I9901" s="149"/>
      <c r="J9901" s="149"/>
      <c r="K9901" s="152"/>
      <c r="L9901" s="149"/>
      <c r="M9901" s="149"/>
      <c r="N9901" s="153"/>
      <c r="O9901" s="153"/>
      <c r="P9901" s="153"/>
    </row>
    <row r="9902" spans="1:16" x14ac:dyDescent="0.35">
      <c r="A9902" s="149"/>
      <c r="B9902" s="149"/>
      <c r="C9902" s="150"/>
      <c r="D9902" s="149"/>
      <c r="E9902" s="149"/>
      <c r="F9902" s="149"/>
      <c r="G9902" s="149"/>
      <c r="H9902" s="151"/>
      <c r="I9902" s="149"/>
      <c r="J9902" s="149"/>
      <c r="K9902" s="152"/>
      <c r="L9902" s="149"/>
      <c r="M9902" s="149"/>
      <c r="N9902" s="153"/>
      <c r="O9902" s="153"/>
      <c r="P9902" s="153"/>
    </row>
    <row r="9903" spans="1:16" x14ac:dyDescent="0.35">
      <c r="A9903" s="149"/>
      <c r="B9903" s="149"/>
      <c r="C9903" s="150"/>
      <c r="D9903" s="149"/>
      <c r="E9903" s="149"/>
      <c r="F9903" s="149"/>
      <c r="G9903" s="149"/>
      <c r="H9903" s="151"/>
      <c r="I9903" s="149"/>
      <c r="J9903" s="149"/>
      <c r="K9903" s="152"/>
      <c r="L9903" s="149"/>
      <c r="M9903" s="149"/>
      <c r="N9903" s="153"/>
      <c r="O9903" s="153"/>
      <c r="P9903" s="153"/>
    </row>
    <row r="9904" spans="1:16" x14ac:dyDescent="0.35">
      <c r="A9904" s="149"/>
      <c r="B9904" s="149"/>
      <c r="C9904" s="150"/>
      <c r="D9904" s="149"/>
      <c r="E9904" s="149"/>
      <c r="F9904" s="149"/>
      <c r="G9904" s="149"/>
      <c r="H9904" s="151"/>
      <c r="I9904" s="149"/>
      <c r="J9904" s="149"/>
      <c r="K9904" s="152"/>
      <c r="L9904" s="149"/>
      <c r="M9904" s="149"/>
      <c r="N9904" s="153"/>
      <c r="O9904" s="153"/>
      <c r="P9904" s="153"/>
    </row>
    <row r="9905" spans="1:16" x14ac:dyDescent="0.35">
      <c r="A9905" s="149"/>
      <c r="B9905" s="149"/>
      <c r="C9905" s="150"/>
      <c r="D9905" s="149"/>
      <c r="E9905" s="149"/>
      <c r="F9905" s="149"/>
      <c r="G9905" s="149"/>
      <c r="H9905" s="151"/>
      <c r="I9905" s="149"/>
      <c r="J9905" s="149"/>
      <c r="K9905" s="152"/>
      <c r="L9905" s="149"/>
      <c r="M9905" s="149"/>
      <c r="N9905" s="153"/>
      <c r="O9905" s="153"/>
      <c r="P9905" s="153"/>
    </row>
    <row r="9906" spans="1:16" x14ac:dyDescent="0.35">
      <c r="A9906" s="149"/>
      <c r="B9906" s="149"/>
      <c r="C9906" s="150"/>
      <c r="D9906" s="149"/>
      <c r="E9906" s="149"/>
      <c r="F9906" s="149"/>
      <c r="G9906" s="149"/>
      <c r="H9906" s="151"/>
      <c r="I9906" s="149"/>
      <c r="J9906" s="149"/>
      <c r="K9906" s="152"/>
      <c r="L9906" s="149"/>
      <c r="M9906" s="149"/>
      <c r="N9906" s="153"/>
      <c r="O9906" s="153"/>
      <c r="P9906" s="153"/>
    </row>
    <row r="9907" spans="1:16" x14ac:dyDescent="0.35">
      <c r="A9907" s="149"/>
      <c r="B9907" s="149"/>
      <c r="C9907" s="150"/>
      <c r="D9907" s="149"/>
      <c r="E9907" s="149"/>
      <c r="F9907" s="149"/>
      <c r="G9907" s="149"/>
      <c r="H9907" s="151"/>
      <c r="I9907" s="149"/>
      <c r="J9907" s="149"/>
      <c r="K9907" s="152"/>
      <c r="L9907" s="149"/>
      <c r="M9907" s="149"/>
      <c r="N9907" s="153"/>
      <c r="O9907" s="153"/>
      <c r="P9907" s="153"/>
    </row>
    <row r="9908" spans="1:16" x14ac:dyDescent="0.35">
      <c r="A9908" s="149"/>
      <c r="B9908" s="149"/>
      <c r="C9908" s="150"/>
      <c r="D9908" s="149"/>
      <c r="E9908" s="149"/>
      <c r="F9908" s="149"/>
      <c r="G9908" s="149"/>
      <c r="H9908" s="151"/>
      <c r="I9908" s="149"/>
      <c r="J9908" s="149"/>
      <c r="K9908" s="152"/>
      <c r="L9908" s="149"/>
      <c r="M9908" s="149"/>
      <c r="N9908" s="153"/>
      <c r="O9908" s="153"/>
      <c r="P9908" s="153"/>
    </row>
    <row r="9909" spans="1:16" x14ac:dyDescent="0.35">
      <c r="A9909" s="149"/>
      <c r="B9909" s="149"/>
      <c r="C9909" s="150"/>
      <c r="D9909" s="149"/>
      <c r="E9909" s="149"/>
      <c r="F9909" s="149"/>
      <c r="G9909" s="149"/>
      <c r="H9909" s="151"/>
      <c r="I9909" s="149"/>
      <c r="J9909" s="149"/>
      <c r="K9909" s="152"/>
      <c r="L9909" s="149"/>
      <c r="M9909" s="149"/>
      <c r="N9909" s="153"/>
      <c r="O9909" s="153"/>
      <c r="P9909" s="153"/>
    </row>
    <row r="9910" spans="1:16" x14ac:dyDescent="0.35">
      <c r="A9910" s="149"/>
      <c r="B9910" s="149"/>
      <c r="C9910" s="150"/>
      <c r="D9910" s="149"/>
      <c r="E9910" s="149"/>
      <c r="F9910" s="149"/>
      <c r="G9910" s="149"/>
      <c r="H9910" s="151"/>
      <c r="I9910" s="149"/>
      <c r="J9910" s="149"/>
      <c r="K9910" s="152"/>
      <c r="L9910" s="149"/>
      <c r="M9910" s="149"/>
      <c r="N9910" s="153"/>
      <c r="O9910" s="153"/>
      <c r="P9910" s="153"/>
    </row>
    <row r="9911" spans="1:16" x14ac:dyDescent="0.35">
      <c r="A9911" s="149"/>
      <c r="B9911" s="149"/>
      <c r="C9911" s="150"/>
      <c r="D9911" s="149"/>
      <c r="E9911" s="149"/>
      <c r="F9911" s="149"/>
      <c r="G9911" s="149"/>
      <c r="H9911" s="151"/>
      <c r="I9911" s="149"/>
      <c r="J9911" s="149"/>
      <c r="K9911" s="152"/>
      <c r="L9911" s="149"/>
      <c r="M9911" s="149"/>
      <c r="N9911" s="153"/>
      <c r="O9911" s="153"/>
      <c r="P9911" s="153"/>
    </row>
    <row r="9912" spans="1:16" x14ac:dyDescent="0.35">
      <c r="A9912" s="149"/>
      <c r="B9912" s="149"/>
      <c r="C9912" s="150"/>
      <c r="D9912" s="149"/>
      <c r="E9912" s="149"/>
      <c r="F9912" s="149"/>
      <c r="G9912" s="149"/>
      <c r="H9912" s="151"/>
      <c r="I9912" s="149"/>
      <c r="J9912" s="149"/>
      <c r="K9912" s="152"/>
      <c r="L9912" s="149"/>
      <c r="M9912" s="149"/>
      <c r="N9912" s="153"/>
      <c r="O9912" s="153"/>
      <c r="P9912" s="153"/>
    </row>
    <row r="9913" spans="1:16" x14ac:dyDescent="0.35">
      <c r="A9913" s="149"/>
      <c r="B9913" s="149"/>
      <c r="C9913" s="150"/>
      <c r="D9913" s="149"/>
      <c r="E9913" s="149"/>
      <c r="F9913" s="149"/>
      <c r="G9913" s="149"/>
      <c r="H9913" s="151"/>
      <c r="I9913" s="149"/>
      <c r="J9913" s="149"/>
      <c r="K9913" s="152"/>
      <c r="L9913" s="149"/>
      <c r="M9913" s="149"/>
      <c r="N9913" s="153"/>
      <c r="O9913" s="153"/>
      <c r="P9913" s="153"/>
    </row>
    <row r="9914" spans="1:16" x14ac:dyDescent="0.35">
      <c r="A9914" s="149"/>
      <c r="B9914" s="149"/>
      <c r="C9914" s="150"/>
      <c r="D9914" s="149"/>
      <c r="E9914" s="149"/>
      <c r="F9914" s="149"/>
      <c r="G9914" s="149"/>
      <c r="H9914" s="151"/>
      <c r="I9914" s="149"/>
      <c r="J9914" s="149"/>
      <c r="K9914" s="152"/>
      <c r="L9914" s="149"/>
      <c r="M9914" s="149"/>
      <c r="N9914" s="153"/>
      <c r="O9914" s="153"/>
      <c r="P9914" s="153"/>
    </row>
    <row r="9915" spans="1:16" x14ac:dyDescent="0.35">
      <c r="A9915" s="149"/>
      <c r="B9915" s="149"/>
      <c r="C9915" s="150"/>
      <c r="D9915" s="149"/>
      <c r="E9915" s="149"/>
      <c r="F9915" s="149"/>
      <c r="G9915" s="149"/>
      <c r="H9915" s="151"/>
      <c r="I9915" s="149"/>
      <c r="J9915" s="149"/>
      <c r="K9915" s="152"/>
      <c r="L9915" s="149"/>
      <c r="M9915" s="149"/>
      <c r="N9915" s="153"/>
      <c r="O9915" s="153"/>
      <c r="P9915" s="153"/>
    </row>
    <row r="9916" spans="1:16" x14ac:dyDescent="0.35">
      <c r="A9916" s="149"/>
      <c r="B9916" s="149"/>
      <c r="C9916" s="150"/>
      <c r="D9916" s="149"/>
      <c r="E9916" s="149"/>
      <c r="F9916" s="149"/>
      <c r="G9916" s="149"/>
      <c r="H9916" s="151"/>
      <c r="I9916" s="149"/>
      <c r="J9916" s="149"/>
      <c r="K9916" s="152"/>
      <c r="L9916" s="149"/>
      <c r="M9916" s="149"/>
      <c r="N9916" s="153"/>
      <c r="O9916" s="153"/>
      <c r="P9916" s="153"/>
    </row>
    <row r="9917" spans="1:16" x14ac:dyDescent="0.35">
      <c r="A9917" s="149"/>
      <c r="B9917" s="149"/>
      <c r="C9917" s="150"/>
      <c r="D9917" s="149"/>
      <c r="E9917" s="149"/>
      <c r="F9917" s="149"/>
      <c r="G9917" s="149"/>
      <c r="H9917" s="151"/>
      <c r="I9917" s="149"/>
      <c r="J9917" s="149"/>
      <c r="K9917" s="152"/>
      <c r="L9917" s="149"/>
      <c r="M9917" s="149"/>
      <c r="N9917" s="153"/>
      <c r="O9917" s="153"/>
      <c r="P9917" s="153"/>
    </row>
    <row r="9918" spans="1:16" x14ac:dyDescent="0.35">
      <c r="A9918" s="149"/>
      <c r="B9918" s="149"/>
      <c r="C9918" s="150"/>
      <c r="D9918" s="149"/>
      <c r="E9918" s="149"/>
      <c r="F9918" s="149"/>
      <c r="G9918" s="149"/>
      <c r="H9918" s="151"/>
      <c r="I9918" s="149"/>
      <c r="J9918" s="149"/>
      <c r="K9918" s="152"/>
      <c r="L9918" s="149"/>
      <c r="M9918" s="149"/>
      <c r="N9918" s="153"/>
      <c r="O9918" s="153"/>
      <c r="P9918" s="153"/>
    </row>
    <row r="9919" spans="1:16" x14ac:dyDescent="0.35">
      <c r="A9919" s="149"/>
      <c r="B9919" s="149"/>
      <c r="C9919" s="150"/>
      <c r="D9919" s="149"/>
      <c r="E9919" s="149"/>
      <c r="F9919" s="149"/>
      <c r="G9919" s="149"/>
      <c r="H9919" s="151"/>
      <c r="I9919" s="149"/>
      <c r="J9919" s="149"/>
      <c r="K9919" s="152"/>
      <c r="L9919" s="149"/>
      <c r="M9919" s="149"/>
      <c r="N9919" s="153"/>
      <c r="O9919" s="153"/>
      <c r="P9919" s="153"/>
    </row>
    <row r="9920" spans="1:16" x14ac:dyDescent="0.35">
      <c r="A9920" s="149"/>
      <c r="B9920" s="149"/>
      <c r="C9920" s="150"/>
      <c r="D9920" s="149"/>
      <c r="E9920" s="149"/>
      <c r="F9920" s="149"/>
      <c r="G9920" s="149"/>
      <c r="H9920" s="151"/>
      <c r="I9920" s="149"/>
      <c r="J9920" s="149"/>
      <c r="K9920" s="152"/>
      <c r="L9920" s="149"/>
      <c r="M9920" s="149"/>
      <c r="N9920" s="153"/>
      <c r="O9920" s="153"/>
      <c r="P9920" s="153"/>
    </row>
    <row r="9921" spans="1:16" x14ac:dyDescent="0.35">
      <c r="A9921" s="149"/>
      <c r="B9921" s="149"/>
      <c r="C9921" s="150"/>
      <c r="D9921" s="149"/>
      <c r="E9921" s="149"/>
      <c r="F9921" s="149"/>
      <c r="G9921" s="149"/>
      <c r="H9921" s="151"/>
      <c r="I9921" s="149"/>
      <c r="J9921" s="149"/>
      <c r="K9921" s="152"/>
      <c r="L9921" s="149"/>
      <c r="M9921" s="149"/>
      <c r="N9921" s="153"/>
      <c r="O9921" s="153"/>
      <c r="P9921" s="153"/>
    </row>
    <row r="9922" spans="1:16" x14ac:dyDescent="0.35">
      <c r="A9922" s="149"/>
      <c r="B9922" s="149"/>
      <c r="C9922" s="150"/>
      <c r="D9922" s="149"/>
      <c r="E9922" s="149"/>
      <c r="F9922" s="149"/>
      <c r="G9922" s="149"/>
      <c r="H9922" s="151"/>
      <c r="I9922" s="149"/>
      <c r="J9922" s="149"/>
      <c r="K9922" s="152"/>
      <c r="L9922" s="149"/>
      <c r="M9922" s="149"/>
      <c r="N9922" s="153"/>
      <c r="O9922" s="153"/>
      <c r="P9922" s="153"/>
    </row>
    <row r="9923" spans="1:16" x14ac:dyDescent="0.35">
      <c r="A9923" s="149"/>
      <c r="B9923" s="149"/>
      <c r="C9923" s="150"/>
      <c r="D9923" s="149"/>
      <c r="E9923" s="149"/>
      <c r="F9923" s="149"/>
      <c r="G9923" s="149"/>
      <c r="H9923" s="151"/>
      <c r="I9923" s="149"/>
      <c r="J9923" s="149"/>
      <c r="K9923" s="152"/>
      <c r="L9923" s="149"/>
      <c r="M9923" s="149"/>
      <c r="N9923" s="153"/>
      <c r="O9923" s="153"/>
      <c r="P9923" s="153"/>
    </row>
    <row r="9924" spans="1:16" x14ac:dyDescent="0.35">
      <c r="A9924" s="149"/>
      <c r="B9924" s="149"/>
      <c r="C9924" s="150"/>
      <c r="D9924" s="149"/>
      <c r="E9924" s="149"/>
      <c r="F9924" s="149"/>
      <c r="G9924" s="149"/>
      <c r="H9924" s="151"/>
      <c r="I9924" s="149"/>
      <c r="J9924" s="149"/>
      <c r="K9924" s="152"/>
      <c r="L9924" s="149"/>
      <c r="M9924" s="149"/>
      <c r="N9924" s="153"/>
      <c r="O9924" s="153"/>
      <c r="P9924" s="153"/>
    </row>
    <row r="9925" spans="1:16" x14ac:dyDescent="0.35">
      <c r="A9925" s="149"/>
      <c r="B9925" s="149"/>
      <c r="C9925" s="150"/>
      <c r="D9925" s="149"/>
      <c r="E9925" s="149"/>
      <c r="F9925" s="149"/>
      <c r="G9925" s="149"/>
      <c r="H9925" s="151"/>
      <c r="I9925" s="149"/>
      <c r="J9925" s="149"/>
      <c r="K9925" s="152"/>
      <c r="L9925" s="149"/>
      <c r="M9925" s="149"/>
      <c r="N9925" s="153"/>
      <c r="O9925" s="153"/>
      <c r="P9925" s="153"/>
    </row>
    <row r="9926" spans="1:16" x14ac:dyDescent="0.35">
      <c r="A9926" s="149"/>
      <c r="B9926" s="149"/>
      <c r="C9926" s="150"/>
      <c r="D9926" s="149"/>
      <c r="E9926" s="149"/>
      <c r="F9926" s="149"/>
      <c r="G9926" s="149"/>
      <c r="H9926" s="151"/>
      <c r="I9926" s="149"/>
      <c r="J9926" s="149"/>
      <c r="K9926" s="152"/>
      <c r="L9926" s="149"/>
      <c r="M9926" s="149"/>
      <c r="N9926" s="153"/>
      <c r="O9926" s="153"/>
      <c r="P9926" s="153"/>
    </row>
    <row r="9927" spans="1:16" x14ac:dyDescent="0.35">
      <c r="A9927" s="149"/>
      <c r="B9927" s="149"/>
      <c r="C9927" s="150"/>
      <c r="D9927" s="149"/>
      <c r="E9927" s="149"/>
      <c r="F9927" s="149"/>
      <c r="G9927" s="149"/>
      <c r="H9927" s="151"/>
      <c r="I9927" s="149"/>
      <c r="J9927" s="149"/>
      <c r="K9927" s="152"/>
      <c r="L9927" s="149"/>
      <c r="M9927" s="149"/>
      <c r="N9927" s="153"/>
      <c r="O9927" s="153"/>
      <c r="P9927" s="153"/>
    </row>
    <row r="9928" spans="1:16" x14ac:dyDescent="0.35">
      <c r="A9928" s="149"/>
      <c r="B9928" s="149"/>
      <c r="C9928" s="150"/>
      <c r="D9928" s="149"/>
      <c r="E9928" s="149"/>
      <c r="F9928" s="149"/>
      <c r="G9928" s="149"/>
      <c r="H9928" s="151"/>
      <c r="I9928" s="149"/>
      <c r="J9928" s="149"/>
      <c r="K9928" s="152"/>
      <c r="L9928" s="149"/>
      <c r="M9928" s="149"/>
      <c r="N9928" s="153"/>
      <c r="O9928" s="153"/>
      <c r="P9928" s="153"/>
    </row>
    <row r="9929" spans="1:16" x14ac:dyDescent="0.35">
      <c r="A9929" s="149"/>
      <c r="B9929" s="149"/>
      <c r="C9929" s="150"/>
      <c r="D9929" s="149"/>
      <c r="E9929" s="149"/>
      <c r="F9929" s="149"/>
      <c r="G9929" s="149"/>
      <c r="H9929" s="151"/>
      <c r="I9929" s="149"/>
      <c r="J9929" s="149"/>
      <c r="K9929" s="152"/>
      <c r="L9929" s="149"/>
      <c r="M9929" s="149"/>
      <c r="N9929" s="153"/>
      <c r="O9929" s="153"/>
      <c r="P9929" s="153"/>
    </row>
    <row r="9930" spans="1:16" x14ac:dyDescent="0.35">
      <c r="A9930" s="149"/>
      <c r="B9930" s="149"/>
      <c r="C9930" s="150"/>
      <c r="D9930" s="149"/>
      <c r="E9930" s="149"/>
      <c r="F9930" s="149"/>
      <c r="G9930" s="149"/>
      <c r="H9930" s="151"/>
      <c r="I9930" s="149"/>
      <c r="J9930" s="149"/>
      <c r="K9930" s="152"/>
      <c r="L9930" s="149"/>
      <c r="M9930" s="149"/>
      <c r="N9930" s="153"/>
      <c r="O9930" s="153"/>
      <c r="P9930" s="153"/>
    </row>
    <row r="9931" spans="1:16" x14ac:dyDescent="0.35">
      <c r="A9931" s="149"/>
      <c r="B9931" s="149"/>
      <c r="C9931" s="150"/>
      <c r="D9931" s="149"/>
      <c r="E9931" s="149"/>
      <c r="F9931" s="149"/>
      <c r="G9931" s="149"/>
      <c r="H9931" s="151"/>
      <c r="I9931" s="149"/>
      <c r="J9931" s="149"/>
      <c r="K9931" s="152"/>
      <c r="L9931" s="149"/>
      <c r="M9931" s="149"/>
      <c r="N9931" s="153"/>
      <c r="O9931" s="153"/>
      <c r="P9931" s="153"/>
    </row>
    <row r="9932" spans="1:16" x14ac:dyDescent="0.35">
      <c r="A9932" s="149"/>
      <c r="B9932" s="149"/>
      <c r="C9932" s="150"/>
      <c r="D9932" s="149"/>
      <c r="E9932" s="149"/>
      <c r="F9932" s="149"/>
      <c r="G9932" s="149"/>
      <c r="H9932" s="151"/>
      <c r="I9932" s="149"/>
      <c r="J9932" s="149"/>
      <c r="K9932" s="152"/>
      <c r="L9932" s="149"/>
      <c r="M9932" s="149"/>
      <c r="N9932" s="153"/>
      <c r="O9932" s="153"/>
      <c r="P9932" s="153"/>
    </row>
    <row r="9933" spans="1:16" x14ac:dyDescent="0.35">
      <c r="A9933" s="149"/>
      <c r="B9933" s="149"/>
      <c r="C9933" s="150"/>
      <c r="D9933" s="149"/>
      <c r="E9933" s="149"/>
      <c r="F9933" s="149"/>
      <c r="G9933" s="149"/>
      <c r="H9933" s="151"/>
      <c r="I9933" s="149"/>
      <c r="J9933" s="149"/>
      <c r="K9933" s="152"/>
      <c r="L9933" s="149"/>
      <c r="M9933" s="149"/>
      <c r="N9933" s="153"/>
      <c r="O9933" s="153"/>
      <c r="P9933" s="153"/>
    </row>
    <row r="9934" spans="1:16" x14ac:dyDescent="0.35">
      <c r="A9934" s="149"/>
      <c r="B9934" s="149"/>
      <c r="C9934" s="150"/>
      <c r="D9934" s="149"/>
      <c r="E9934" s="149"/>
      <c r="F9934" s="149"/>
      <c r="G9934" s="149"/>
      <c r="H9934" s="151"/>
      <c r="I9934" s="149"/>
      <c r="J9934" s="149"/>
      <c r="K9934" s="152"/>
      <c r="L9934" s="149"/>
      <c r="M9934" s="149"/>
      <c r="N9934" s="153"/>
      <c r="O9934" s="153"/>
      <c r="P9934" s="153"/>
    </row>
    <row r="9935" spans="1:16" x14ac:dyDescent="0.35">
      <c r="A9935" s="149"/>
      <c r="B9935" s="149"/>
      <c r="C9935" s="150"/>
      <c r="D9935" s="149"/>
      <c r="E9935" s="149"/>
      <c r="F9935" s="149"/>
      <c r="G9935" s="149"/>
      <c r="H9935" s="151"/>
      <c r="I9935" s="149"/>
      <c r="J9935" s="149"/>
      <c r="K9935" s="152"/>
      <c r="L9935" s="149"/>
      <c r="M9935" s="149"/>
      <c r="N9935" s="153"/>
      <c r="O9935" s="153"/>
      <c r="P9935" s="153"/>
    </row>
    <row r="9936" spans="1:16" x14ac:dyDescent="0.35">
      <c r="A9936" s="149"/>
      <c r="B9936" s="149"/>
      <c r="C9936" s="150"/>
      <c r="D9936" s="149"/>
      <c r="E9936" s="149"/>
      <c r="F9936" s="149"/>
      <c r="G9936" s="149"/>
      <c r="H9936" s="151"/>
      <c r="I9936" s="149"/>
      <c r="J9936" s="149"/>
      <c r="K9936" s="152"/>
      <c r="L9936" s="149"/>
      <c r="M9936" s="149"/>
      <c r="N9936" s="153"/>
      <c r="O9936" s="153"/>
      <c r="P9936" s="153"/>
    </row>
    <row r="9937" spans="1:16" x14ac:dyDescent="0.35">
      <c r="A9937" s="149"/>
      <c r="B9937" s="149"/>
      <c r="C9937" s="150"/>
      <c r="D9937" s="149"/>
      <c r="E9937" s="149"/>
      <c r="F9937" s="149"/>
      <c r="G9937" s="149"/>
      <c r="H9937" s="151"/>
      <c r="I9937" s="149"/>
      <c r="J9937" s="149"/>
      <c r="K9937" s="152"/>
      <c r="L9937" s="149"/>
      <c r="M9937" s="149"/>
      <c r="N9937" s="153"/>
      <c r="O9937" s="153"/>
      <c r="P9937" s="153"/>
    </row>
    <row r="9938" spans="1:16" x14ac:dyDescent="0.35">
      <c r="A9938" s="149"/>
      <c r="B9938" s="149"/>
      <c r="C9938" s="150"/>
      <c r="D9938" s="149"/>
      <c r="E9938" s="149"/>
      <c r="F9938" s="149"/>
      <c r="G9938" s="149"/>
      <c r="H9938" s="151"/>
      <c r="I9938" s="149"/>
      <c r="J9938" s="149"/>
      <c r="K9938" s="152"/>
      <c r="L9938" s="149"/>
      <c r="M9938" s="149"/>
      <c r="N9938" s="153"/>
      <c r="O9938" s="153"/>
      <c r="P9938" s="153"/>
    </row>
    <row r="9939" spans="1:16" x14ac:dyDescent="0.35">
      <c r="A9939" s="149"/>
      <c r="B9939" s="149"/>
      <c r="C9939" s="150"/>
      <c r="D9939" s="149"/>
      <c r="E9939" s="149"/>
      <c r="F9939" s="149"/>
      <c r="G9939" s="149"/>
      <c r="H9939" s="151"/>
      <c r="I9939" s="149"/>
      <c r="J9939" s="149"/>
      <c r="K9939" s="152"/>
      <c r="L9939" s="149"/>
      <c r="M9939" s="149"/>
      <c r="N9939" s="153"/>
      <c r="O9939" s="153"/>
      <c r="P9939" s="153"/>
    </row>
    <row r="9940" spans="1:16" x14ac:dyDescent="0.35">
      <c r="A9940" s="149"/>
      <c r="B9940" s="149"/>
      <c r="C9940" s="150"/>
      <c r="D9940" s="149"/>
      <c r="E9940" s="149"/>
      <c r="F9940" s="149"/>
      <c r="G9940" s="149"/>
      <c r="H9940" s="151"/>
      <c r="I9940" s="149"/>
      <c r="J9940" s="149"/>
      <c r="K9940" s="152"/>
      <c r="L9940" s="149"/>
      <c r="M9940" s="149"/>
      <c r="N9940" s="153"/>
      <c r="O9940" s="153"/>
      <c r="P9940" s="153"/>
    </row>
    <row r="9941" spans="1:16" x14ac:dyDescent="0.35">
      <c r="A9941" s="149"/>
      <c r="B9941" s="149"/>
      <c r="C9941" s="150"/>
      <c r="D9941" s="149"/>
      <c r="E9941" s="149"/>
      <c r="F9941" s="149"/>
      <c r="G9941" s="149"/>
      <c r="H9941" s="151"/>
      <c r="I9941" s="149"/>
      <c r="J9941" s="149"/>
      <c r="K9941" s="152"/>
      <c r="L9941" s="149"/>
      <c r="M9941" s="149"/>
      <c r="N9941" s="153"/>
      <c r="O9941" s="153"/>
      <c r="P9941" s="153"/>
    </row>
    <row r="9942" spans="1:16" x14ac:dyDescent="0.35">
      <c r="A9942" s="149"/>
      <c r="B9942" s="149"/>
      <c r="C9942" s="150"/>
      <c r="D9942" s="149"/>
      <c r="E9942" s="149"/>
      <c r="F9942" s="149"/>
      <c r="G9942" s="149"/>
      <c r="H9942" s="151"/>
      <c r="I9942" s="149"/>
      <c r="J9942" s="149"/>
      <c r="K9942" s="152"/>
      <c r="L9942" s="149"/>
      <c r="M9942" s="149"/>
      <c r="N9942" s="153"/>
      <c r="O9942" s="153"/>
      <c r="P9942" s="153"/>
    </row>
    <row r="9943" spans="1:16" x14ac:dyDescent="0.35">
      <c r="A9943" s="149"/>
      <c r="B9943" s="149"/>
      <c r="C9943" s="150"/>
      <c r="D9943" s="149"/>
      <c r="E9943" s="149"/>
      <c r="F9943" s="149"/>
      <c r="G9943" s="149"/>
      <c r="H9943" s="151"/>
      <c r="I9943" s="149"/>
      <c r="J9943" s="149"/>
      <c r="K9943" s="152"/>
      <c r="L9943" s="149"/>
      <c r="M9943" s="149"/>
      <c r="N9943" s="153"/>
      <c r="O9943" s="153"/>
      <c r="P9943" s="153"/>
    </row>
    <row r="9944" spans="1:16" x14ac:dyDescent="0.35">
      <c r="A9944" s="149"/>
      <c r="B9944" s="149"/>
      <c r="C9944" s="150"/>
      <c r="D9944" s="149"/>
      <c r="E9944" s="149"/>
      <c r="F9944" s="149"/>
      <c r="G9944" s="149"/>
      <c r="H9944" s="151"/>
      <c r="I9944" s="149"/>
      <c r="J9944" s="149"/>
      <c r="K9944" s="152"/>
      <c r="L9944" s="149"/>
      <c r="M9944" s="149"/>
      <c r="N9944" s="153"/>
      <c r="O9944" s="153"/>
      <c r="P9944" s="153"/>
    </row>
    <row r="9945" spans="1:16" x14ac:dyDescent="0.35">
      <c r="A9945" s="149"/>
      <c r="B9945" s="149"/>
      <c r="C9945" s="150"/>
      <c r="D9945" s="149"/>
      <c r="E9945" s="149"/>
      <c r="F9945" s="149"/>
      <c r="G9945" s="149"/>
      <c r="H9945" s="151"/>
      <c r="I9945" s="149"/>
      <c r="J9945" s="149"/>
      <c r="K9945" s="152"/>
      <c r="L9945" s="149"/>
      <c r="M9945" s="149"/>
      <c r="N9945" s="153"/>
      <c r="O9945" s="153"/>
      <c r="P9945" s="153"/>
    </row>
    <row r="9946" spans="1:16" x14ac:dyDescent="0.35">
      <c r="A9946" s="149"/>
      <c r="B9946" s="149"/>
      <c r="C9946" s="150"/>
      <c r="D9946" s="149"/>
      <c r="E9946" s="149"/>
      <c r="F9946" s="149"/>
      <c r="G9946" s="149"/>
      <c r="H9946" s="151"/>
      <c r="I9946" s="149"/>
      <c r="J9946" s="149"/>
      <c r="K9946" s="152"/>
      <c r="L9946" s="149"/>
      <c r="M9946" s="149"/>
      <c r="N9946" s="153"/>
      <c r="O9946" s="153"/>
      <c r="P9946" s="153"/>
    </row>
    <row r="9947" spans="1:16" x14ac:dyDescent="0.35">
      <c r="A9947" s="149"/>
      <c r="B9947" s="149"/>
      <c r="C9947" s="150"/>
      <c r="D9947" s="149"/>
      <c r="E9947" s="149"/>
      <c r="F9947" s="149"/>
      <c r="G9947" s="149"/>
      <c r="H9947" s="151"/>
      <c r="I9947" s="149"/>
      <c r="J9947" s="149"/>
      <c r="K9947" s="152"/>
      <c r="L9947" s="149"/>
      <c r="M9947" s="149"/>
      <c r="N9947" s="153"/>
      <c r="O9947" s="153"/>
      <c r="P9947" s="153"/>
    </row>
    <row r="9948" spans="1:16" x14ac:dyDescent="0.35">
      <c r="A9948" s="149"/>
      <c r="B9948" s="149"/>
      <c r="C9948" s="150"/>
      <c r="D9948" s="149"/>
      <c r="E9948" s="149"/>
      <c r="F9948" s="149"/>
      <c r="G9948" s="149"/>
      <c r="H9948" s="151"/>
      <c r="I9948" s="149"/>
      <c r="J9948" s="149"/>
      <c r="K9948" s="152"/>
      <c r="L9948" s="149"/>
      <c r="M9948" s="149"/>
      <c r="N9948" s="153"/>
      <c r="O9948" s="153"/>
      <c r="P9948" s="153"/>
    </row>
    <row r="9949" spans="1:16" x14ac:dyDescent="0.35">
      <c r="A9949" s="149"/>
      <c r="B9949" s="149"/>
      <c r="C9949" s="150"/>
      <c r="D9949" s="149"/>
      <c r="E9949" s="149"/>
      <c r="F9949" s="149"/>
      <c r="G9949" s="149"/>
      <c r="H9949" s="151"/>
      <c r="I9949" s="149"/>
      <c r="J9949" s="149"/>
      <c r="K9949" s="152"/>
      <c r="L9949" s="149"/>
      <c r="M9949" s="149"/>
      <c r="N9949" s="153"/>
      <c r="O9949" s="153"/>
      <c r="P9949" s="153"/>
    </row>
    <row r="9950" spans="1:16" x14ac:dyDescent="0.35">
      <c r="A9950" s="149"/>
      <c r="B9950" s="149"/>
      <c r="C9950" s="150"/>
      <c r="D9950" s="149"/>
      <c r="E9950" s="149"/>
      <c r="F9950" s="149"/>
      <c r="G9950" s="149"/>
      <c r="H9950" s="151"/>
      <c r="I9950" s="149"/>
      <c r="J9950" s="149"/>
      <c r="K9950" s="152"/>
      <c r="L9950" s="149"/>
      <c r="M9950" s="149"/>
      <c r="N9950" s="153"/>
      <c r="O9950" s="153"/>
      <c r="P9950" s="153"/>
    </row>
    <row r="9951" spans="1:16" x14ac:dyDescent="0.35">
      <c r="A9951" s="149"/>
      <c r="B9951" s="149"/>
      <c r="C9951" s="150"/>
      <c r="D9951" s="149"/>
      <c r="E9951" s="149"/>
      <c r="F9951" s="149"/>
      <c r="G9951" s="149"/>
      <c r="H9951" s="151"/>
      <c r="I9951" s="149"/>
      <c r="J9951" s="149"/>
      <c r="K9951" s="152"/>
      <c r="L9951" s="149"/>
      <c r="M9951" s="149"/>
      <c r="N9951" s="153"/>
      <c r="O9951" s="153"/>
      <c r="P9951" s="153"/>
    </row>
    <row r="9952" spans="1:16" x14ac:dyDescent="0.35">
      <c r="A9952" s="149"/>
      <c r="B9952" s="149"/>
      <c r="C9952" s="150"/>
      <c r="D9952" s="149"/>
      <c r="E9952" s="149"/>
      <c r="F9952" s="149"/>
      <c r="G9952" s="149"/>
      <c r="H9952" s="151"/>
      <c r="I9952" s="149"/>
      <c r="J9952" s="149"/>
      <c r="K9952" s="152"/>
      <c r="L9952" s="149"/>
      <c r="M9952" s="149"/>
      <c r="N9952" s="153"/>
      <c r="O9952" s="153"/>
      <c r="P9952" s="153"/>
    </row>
    <row r="9953" spans="1:16" x14ac:dyDescent="0.35">
      <c r="A9953" s="149"/>
      <c r="B9953" s="149"/>
      <c r="C9953" s="150"/>
      <c r="D9953" s="149"/>
      <c r="E9953" s="149"/>
      <c r="F9953" s="149"/>
      <c r="G9953" s="149"/>
      <c r="H9953" s="151"/>
      <c r="I9953" s="149"/>
      <c r="J9953" s="149"/>
      <c r="K9953" s="152"/>
      <c r="L9953" s="149"/>
      <c r="M9953" s="149"/>
      <c r="N9953" s="153"/>
      <c r="O9953" s="153"/>
      <c r="P9953" s="153"/>
    </row>
    <row r="9954" spans="1:16" x14ac:dyDescent="0.35">
      <c r="A9954" s="149"/>
      <c r="B9954" s="149"/>
      <c r="C9954" s="150"/>
      <c r="D9954" s="149"/>
      <c r="E9954" s="149"/>
      <c r="F9954" s="149"/>
      <c r="G9954" s="149"/>
      <c r="H9954" s="151"/>
      <c r="I9954" s="149"/>
      <c r="J9954" s="149"/>
      <c r="K9954" s="152"/>
      <c r="L9954" s="149"/>
      <c r="M9954" s="149"/>
      <c r="N9954" s="153"/>
      <c r="O9954" s="153"/>
      <c r="P9954" s="153"/>
    </row>
    <row r="9955" spans="1:16" x14ac:dyDescent="0.35">
      <c r="A9955" s="149"/>
      <c r="B9955" s="149"/>
      <c r="C9955" s="150"/>
      <c r="D9955" s="149"/>
      <c r="E9955" s="149"/>
      <c r="F9955" s="149"/>
      <c r="G9955" s="149"/>
      <c r="H9955" s="151"/>
      <c r="I9955" s="149"/>
      <c r="J9955" s="149"/>
      <c r="K9955" s="152"/>
      <c r="L9955" s="149"/>
      <c r="M9955" s="149"/>
      <c r="N9955" s="153"/>
      <c r="O9955" s="153"/>
      <c r="P9955" s="153"/>
    </row>
    <row r="9956" spans="1:16" x14ac:dyDescent="0.35">
      <c r="A9956" s="149"/>
      <c r="B9956" s="149"/>
      <c r="C9956" s="150"/>
      <c r="D9956" s="149"/>
      <c r="E9956" s="149"/>
      <c r="F9956" s="149"/>
      <c r="G9956" s="149"/>
      <c r="H9956" s="151"/>
      <c r="I9956" s="149"/>
      <c r="J9956" s="149"/>
      <c r="K9956" s="152"/>
      <c r="L9956" s="149"/>
      <c r="M9956" s="149"/>
      <c r="N9956" s="153"/>
      <c r="O9956" s="153"/>
      <c r="P9956" s="153"/>
    </row>
    <row r="9957" spans="1:16" x14ac:dyDescent="0.35">
      <c r="A9957" s="149"/>
      <c r="B9957" s="149"/>
      <c r="C9957" s="150"/>
      <c r="D9957" s="149"/>
      <c r="E9957" s="149"/>
      <c r="F9957" s="149"/>
      <c r="G9957" s="149"/>
      <c r="H9957" s="151"/>
      <c r="I9957" s="149"/>
      <c r="J9957" s="149"/>
      <c r="K9957" s="152"/>
      <c r="L9957" s="149"/>
      <c r="M9957" s="149"/>
      <c r="N9957" s="153"/>
      <c r="O9957" s="153"/>
      <c r="P9957" s="153"/>
    </row>
    <row r="9958" spans="1:16" x14ac:dyDescent="0.35">
      <c r="A9958" s="149"/>
      <c r="B9958" s="149"/>
      <c r="C9958" s="150"/>
      <c r="D9958" s="149"/>
      <c r="E9958" s="149"/>
      <c r="F9958" s="149"/>
      <c r="G9958" s="149"/>
      <c r="H9958" s="151"/>
      <c r="I9958" s="149"/>
      <c r="J9958" s="149"/>
      <c r="K9958" s="152"/>
      <c r="L9958" s="149"/>
      <c r="M9958" s="149"/>
      <c r="N9958" s="153"/>
      <c r="O9958" s="153"/>
      <c r="P9958" s="153"/>
    </row>
    <row r="9959" spans="1:16" x14ac:dyDescent="0.35">
      <c r="A9959" s="149"/>
      <c r="B9959" s="149"/>
      <c r="C9959" s="150"/>
      <c r="D9959" s="149"/>
      <c r="E9959" s="149"/>
      <c r="F9959" s="149"/>
      <c r="G9959" s="149"/>
      <c r="H9959" s="151"/>
      <c r="I9959" s="149"/>
      <c r="J9959" s="149"/>
      <c r="K9959" s="152"/>
      <c r="L9959" s="149"/>
      <c r="M9959" s="149"/>
      <c r="N9959" s="153"/>
      <c r="O9959" s="153"/>
      <c r="P9959" s="153"/>
    </row>
    <row r="9960" spans="1:16" x14ac:dyDescent="0.35">
      <c r="A9960" s="149"/>
      <c r="B9960" s="149"/>
      <c r="C9960" s="150"/>
      <c r="D9960" s="149"/>
      <c r="E9960" s="149"/>
      <c r="F9960" s="149"/>
      <c r="G9960" s="149"/>
      <c r="H9960" s="151"/>
      <c r="I9960" s="149"/>
      <c r="J9960" s="149"/>
      <c r="K9960" s="152"/>
      <c r="L9960" s="149"/>
      <c r="M9960" s="149"/>
      <c r="N9960" s="153"/>
      <c r="O9960" s="153"/>
      <c r="P9960" s="153"/>
    </row>
    <row r="9961" spans="1:16" x14ac:dyDescent="0.35">
      <c r="A9961" s="149"/>
      <c r="B9961" s="149"/>
      <c r="C9961" s="150"/>
      <c r="D9961" s="149"/>
      <c r="E9961" s="149"/>
      <c r="F9961" s="149"/>
      <c r="G9961" s="149"/>
      <c r="H9961" s="151"/>
      <c r="I9961" s="149"/>
      <c r="J9961" s="149"/>
      <c r="K9961" s="152"/>
      <c r="L9961" s="149"/>
      <c r="M9961" s="149"/>
      <c r="N9961" s="153"/>
      <c r="O9961" s="153"/>
      <c r="P9961" s="153"/>
    </row>
    <row r="9962" spans="1:16" x14ac:dyDescent="0.35">
      <c r="A9962" s="149"/>
      <c r="B9962" s="149"/>
      <c r="C9962" s="150"/>
      <c r="D9962" s="149"/>
      <c r="E9962" s="149"/>
      <c r="F9962" s="149"/>
      <c r="G9962" s="149"/>
      <c r="H9962" s="151"/>
      <c r="I9962" s="149"/>
      <c r="J9962" s="149"/>
      <c r="K9962" s="152"/>
      <c r="L9962" s="149"/>
      <c r="M9962" s="149"/>
      <c r="N9962" s="153"/>
      <c r="O9962" s="153"/>
      <c r="P9962" s="153"/>
    </row>
    <row r="9963" spans="1:16" x14ac:dyDescent="0.35">
      <c r="A9963" s="149"/>
      <c r="B9963" s="149"/>
      <c r="C9963" s="150"/>
      <c r="D9963" s="149"/>
      <c r="E9963" s="149"/>
      <c r="F9963" s="149"/>
      <c r="G9963" s="149"/>
      <c r="H9963" s="151"/>
      <c r="I9963" s="149"/>
      <c r="J9963" s="149"/>
      <c r="K9963" s="152"/>
      <c r="L9963" s="149"/>
      <c r="M9963" s="149"/>
      <c r="N9963" s="153"/>
      <c r="O9963" s="153"/>
      <c r="P9963" s="153"/>
    </row>
    <row r="9964" spans="1:16" x14ac:dyDescent="0.35">
      <c r="A9964" s="149"/>
      <c r="B9964" s="149"/>
      <c r="C9964" s="150"/>
      <c r="D9964" s="149"/>
      <c r="E9964" s="149"/>
      <c r="F9964" s="149"/>
      <c r="G9964" s="149"/>
      <c r="H9964" s="151"/>
      <c r="I9964" s="149"/>
      <c r="J9964" s="149"/>
      <c r="K9964" s="152"/>
      <c r="L9964" s="149"/>
      <c r="M9964" s="149"/>
      <c r="N9964" s="153"/>
      <c r="O9964" s="153"/>
      <c r="P9964" s="153"/>
    </row>
    <row r="9965" spans="1:16" x14ac:dyDescent="0.35">
      <c r="A9965" s="149"/>
      <c r="B9965" s="149"/>
      <c r="C9965" s="150"/>
      <c r="D9965" s="149"/>
      <c r="E9965" s="149"/>
      <c r="F9965" s="149"/>
      <c r="G9965" s="149"/>
      <c r="H9965" s="151"/>
      <c r="I9965" s="149"/>
      <c r="J9965" s="149"/>
      <c r="K9965" s="152"/>
      <c r="L9965" s="149"/>
      <c r="M9965" s="149"/>
      <c r="N9965" s="153"/>
      <c r="O9965" s="153"/>
      <c r="P9965" s="153"/>
    </row>
    <row r="9966" spans="1:16" x14ac:dyDescent="0.35">
      <c r="A9966" s="149"/>
      <c r="B9966" s="149"/>
      <c r="C9966" s="150"/>
      <c r="D9966" s="149"/>
      <c r="E9966" s="149"/>
      <c r="F9966" s="149"/>
      <c r="G9966" s="149"/>
      <c r="H9966" s="151"/>
      <c r="I9966" s="149"/>
      <c r="J9966" s="149"/>
      <c r="K9966" s="152"/>
      <c r="L9966" s="149"/>
      <c r="M9966" s="149"/>
      <c r="N9966" s="153"/>
      <c r="O9966" s="153"/>
      <c r="P9966" s="153"/>
    </row>
    <row r="9967" spans="1:16" x14ac:dyDescent="0.35">
      <c r="A9967" s="149"/>
      <c r="B9967" s="149"/>
      <c r="C9967" s="150"/>
      <c r="D9967" s="149"/>
      <c r="E9967" s="149"/>
      <c r="F9967" s="149"/>
      <c r="G9967" s="149"/>
      <c r="H9967" s="151"/>
      <c r="I9967" s="149"/>
      <c r="J9967" s="149"/>
      <c r="K9967" s="152"/>
      <c r="L9967" s="149"/>
      <c r="M9967" s="149"/>
      <c r="N9967" s="153"/>
      <c r="O9967" s="153"/>
      <c r="P9967" s="153"/>
    </row>
    <row r="9968" spans="1:16" x14ac:dyDescent="0.35">
      <c r="A9968" s="149"/>
      <c r="B9968" s="149"/>
      <c r="C9968" s="150"/>
      <c r="D9968" s="149"/>
      <c r="E9968" s="149"/>
      <c r="F9968" s="149"/>
      <c r="G9968" s="149"/>
      <c r="H9968" s="151"/>
      <c r="I9968" s="149"/>
      <c r="J9968" s="149"/>
      <c r="K9968" s="152"/>
      <c r="L9968" s="149"/>
      <c r="M9968" s="149"/>
      <c r="N9968" s="153"/>
      <c r="O9968" s="153"/>
      <c r="P9968" s="153"/>
    </row>
    <row r="9969" spans="1:16" x14ac:dyDescent="0.35">
      <c r="A9969" s="149"/>
      <c r="B9969" s="149"/>
      <c r="C9969" s="150"/>
      <c r="D9969" s="149"/>
      <c r="E9969" s="149"/>
      <c r="F9969" s="149"/>
      <c r="G9969" s="149"/>
      <c r="H9969" s="151"/>
      <c r="I9969" s="149"/>
      <c r="J9969" s="149"/>
      <c r="K9969" s="152"/>
      <c r="L9969" s="149"/>
      <c r="M9969" s="149"/>
      <c r="N9969" s="153"/>
      <c r="O9969" s="153"/>
      <c r="P9969" s="153"/>
    </row>
    <row r="9970" spans="1:16" x14ac:dyDescent="0.35">
      <c r="A9970" s="149"/>
      <c r="B9970" s="149"/>
      <c r="C9970" s="150"/>
      <c r="D9970" s="149"/>
      <c r="E9970" s="149"/>
      <c r="F9970" s="149"/>
      <c r="G9970" s="149"/>
      <c r="H9970" s="151"/>
      <c r="I9970" s="149"/>
      <c r="J9970" s="149"/>
      <c r="K9970" s="152"/>
      <c r="L9970" s="149"/>
      <c r="M9970" s="149"/>
      <c r="N9970" s="153"/>
      <c r="O9970" s="153"/>
      <c r="P9970" s="153"/>
    </row>
    <row r="9971" spans="1:16" x14ac:dyDescent="0.35">
      <c r="A9971" s="149"/>
      <c r="B9971" s="149"/>
      <c r="C9971" s="150"/>
      <c r="D9971" s="149"/>
      <c r="E9971" s="149"/>
      <c r="F9971" s="149"/>
      <c r="G9971" s="149"/>
      <c r="H9971" s="151"/>
      <c r="I9971" s="149"/>
      <c r="J9971" s="149"/>
      <c r="K9971" s="152"/>
      <c r="L9971" s="149"/>
      <c r="M9971" s="149"/>
      <c r="N9971" s="153"/>
      <c r="O9971" s="153"/>
      <c r="P9971" s="153"/>
    </row>
    <row r="9972" spans="1:16" x14ac:dyDescent="0.35">
      <c r="A9972" s="149"/>
      <c r="B9972" s="149"/>
      <c r="C9972" s="150"/>
      <c r="D9972" s="149"/>
      <c r="E9972" s="149"/>
      <c r="F9972" s="149"/>
      <c r="G9972" s="149"/>
      <c r="H9972" s="151"/>
      <c r="I9972" s="149"/>
      <c r="J9972" s="149"/>
      <c r="K9972" s="152"/>
      <c r="L9972" s="149"/>
      <c r="M9972" s="149"/>
      <c r="N9972" s="153"/>
      <c r="O9972" s="153"/>
      <c r="P9972" s="153"/>
    </row>
    <row r="9973" spans="1:16" x14ac:dyDescent="0.35">
      <c r="A9973" s="149"/>
      <c r="B9973" s="149"/>
      <c r="C9973" s="150"/>
      <c r="D9973" s="149"/>
      <c r="E9973" s="149"/>
      <c r="F9973" s="149"/>
      <c r="G9973" s="149"/>
      <c r="H9973" s="151"/>
      <c r="I9973" s="149"/>
      <c r="J9973" s="149"/>
      <c r="K9973" s="152"/>
      <c r="L9973" s="149"/>
      <c r="M9973" s="149"/>
      <c r="N9973" s="153"/>
      <c r="O9973" s="153"/>
      <c r="P9973" s="153"/>
    </row>
    <row r="9974" spans="1:16" x14ac:dyDescent="0.35">
      <c r="A9974" s="149"/>
      <c r="B9974" s="149"/>
      <c r="C9974" s="150"/>
      <c r="D9974" s="149"/>
      <c r="E9974" s="149"/>
      <c r="F9974" s="149"/>
      <c r="G9974" s="149"/>
      <c r="H9974" s="151"/>
      <c r="I9974" s="149"/>
      <c r="J9974" s="149"/>
      <c r="K9974" s="152"/>
      <c r="L9974" s="149"/>
      <c r="M9974" s="149"/>
      <c r="N9974" s="153"/>
      <c r="O9974" s="153"/>
      <c r="P9974" s="153"/>
    </row>
    <row r="9975" spans="1:16" x14ac:dyDescent="0.35">
      <c r="A9975" s="149"/>
      <c r="B9975" s="149"/>
      <c r="C9975" s="150"/>
      <c r="D9975" s="149"/>
      <c r="E9975" s="149"/>
      <c r="F9975" s="149"/>
      <c r="G9975" s="149"/>
      <c r="H9975" s="151"/>
      <c r="I9975" s="149"/>
      <c r="J9975" s="149"/>
      <c r="K9975" s="152"/>
      <c r="L9975" s="149"/>
      <c r="M9975" s="149"/>
      <c r="N9975" s="153"/>
      <c r="O9975" s="153"/>
      <c r="P9975" s="153"/>
    </row>
    <row r="9976" spans="1:16" x14ac:dyDescent="0.35">
      <c r="A9976" s="149"/>
      <c r="B9976" s="149"/>
      <c r="C9976" s="150"/>
      <c r="D9976" s="149"/>
      <c r="E9976" s="149"/>
      <c r="F9976" s="149"/>
      <c r="G9976" s="149"/>
      <c r="H9976" s="151"/>
      <c r="I9976" s="149"/>
      <c r="J9976" s="149"/>
      <c r="K9976" s="152"/>
      <c r="L9976" s="149"/>
      <c r="M9976" s="149"/>
      <c r="N9976" s="153"/>
      <c r="O9976" s="153"/>
      <c r="P9976" s="153"/>
    </row>
    <row r="9977" spans="1:16" x14ac:dyDescent="0.35">
      <c r="A9977" s="149"/>
      <c r="B9977" s="149"/>
      <c r="C9977" s="150"/>
      <c r="D9977" s="149"/>
      <c r="E9977" s="149"/>
      <c r="F9977" s="149"/>
      <c r="G9977" s="149"/>
      <c r="H9977" s="151"/>
      <c r="I9977" s="149"/>
      <c r="J9977" s="149"/>
      <c r="K9977" s="152"/>
      <c r="L9977" s="149"/>
      <c r="M9977" s="149"/>
      <c r="N9977" s="153"/>
      <c r="O9977" s="153"/>
      <c r="P9977" s="153"/>
    </row>
    <row r="9978" spans="1:16" x14ac:dyDescent="0.35">
      <c r="A9978" s="149"/>
      <c r="B9978" s="149"/>
      <c r="C9978" s="150"/>
      <c r="D9978" s="149"/>
      <c r="E9978" s="149"/>
      <c r="F9978" s="149"/>
      <c r="G9978" s="149"/>
      <c r="H9978" s="151"/>
      <c r="I9978" s="149"/>
      <c r="J9978" s="149"/>
      <c r="K9978" s="152"/>
      <c r="L9978" s="149"/>
      <c r="M9978" s="149"/>
      <c r="N9978" s="153"/>
      <c r="O9978" s="153"/>
      <c r="P9978" s="153"/>
    </row>
    <row r="9979" spans="1:16" x14ac:dyDescent="0.35">
      <c r="A9979" s="149"/>
      <c r="B9979" s="149"/>
      <c r="C9979" s="150"/>
      <c r="D9979" s="149"/>
      <c r="E9979" s="149"/>
      <c r="F9979" s="149"/>
      <c r="G9979" s="149"/>
      <c r="H9979" s="151"/>
      <c r="I9979" s="149"/>
      <c r="J9979" s="149"/>
      <c r="K9979" s="152"/>
      <c r="L9979" s="149"/>
      <c r="M9979" s="149"/>
      <c r="N9979" s="153"/>
      <c r="O9979" s="153"/>
      <c r="P9979" s="153"/>
    </row>
    <row r="9980" spans="1:16" x14ac:dyDescent="0.35">
      <c r="A9980" s="149"/>
      <c r="B9980" s="149"/>
      <c r="C9980" s="150"/>
      <c r="D9980" s="149"/>
      <c r="E9980" s="149"/>
      <c r="F9980" s="149"/>
      <c r="G9980" s="149"/>
      <c r="H9980" s="151"/>
      <c r="I9980" s="149"/>
      <c r="J9980" s="149"/>
      <c r="K9980" s="152"/>
      <c r="L9980" s="149"/>
      <c r="M9980" s="149"/>
      <c r="N9980" s="153"/>
      <c r="O9980" s="153"/>
      <c r="P9980" s="153"/>
    </row>
    <row r="9981" spans="1:16" x14ac:dyDescent="0.35">
      <c r="A9981" s="149"/>
      <c r="B9981" s="149"/>
      <c r="C9981" s="150"/>
      <c r="D9981" s="149"/>
      <c r="E9981" s="149"/>
      <c r="F9981" s="149"/>
      <c r="G9981" s="149"/>
      <c r="H9981" s="151"/>
      <c r="I9981" s="149"/>
      <c r="J9981" s="149"/>
      <c r="K9981" s="152"/>
      <c r="L9981" s="149"/>
      <c r="M9981" s="149"/>
      <c r="N9981" s="153"/>
      <c r="O9981" s="153"/>
      <c r="P9981" s="153"/>
    </row>
    <row r="9982" spans="1:16" x14ac:dyDescent="0.35">
      <c r="A9982" s="149"/>
      <c r="B9982" s="149"/>
      <c r="C9982" s="150"/>
      <c r="D9982" s="149"/>
      <c r="E9982" s="149"/>
      <c r="F9982" s="149"/>
      <c r="G9982" s="149"/>
      <c r="H9982" s="151"/>
      <c r="I9982" s="149"/>
      <c r="J9982" s="149"/>
      <c r="K9982" s="152"/>
      <c r="L9982" s="149"/>
      <c r="M9982" s="149"/>
      <c r="N9982" s="153"/>
      <c r="O9982" s="153"/>
      <c r="P9982" s="153"/>
    </row>
    <row r="9983" spans="1:16" x14ac:dyDescent="0.35">
      <c r="A9983" s="149"/>
      <c r="B9983" s="149"/>
      <c r="C9983" s="150"/>
      <c r="D9983" s="149"/>
      <c r="E9983" s="149"/>
      <c r="F9983" s="149"/>
      <c r="G9983" s="149"/>
      <c r="H9983" s="151"/>
      <c r="I9983" s="149"/>
      <c r="J9983" s="149"/>
      <c r="K9983" s="152"/>
      <c r="L9983" s="149"/>
      <c r="M9983" s="149"/>
      <c r="N9983" s="153"/>
      <c r="O9983" s="153"/>
      <c r="P9983" s="153"/>
    </row>
    <row r="9984" spans="1:16" x14ac:dyDescent="0.35">
      <c r="A9984" s="149"/>
      <c r="B9984" s="149"/>
      <c r="C9984" s="150"/>
      <c r="D9984" s="149"/>
      <c r="E9984" s="149"/>
      <c r="F9984" s="149"/>
      <c r="G9984" s="149"/>
      <c r="H9984" s="151"/>
      <c r="I9984" s="149"/>
      <c r="J9984" s="149"/>
      <c r="K9984" s="152"/>
      <c r="L9984" s="149"/>
      <c r="M9984" s="149"/>
      <c r="N9984" s="153"/>
      <c r="O9984" s="153"/>
      <c r="P9984" s="153"/>
    </row>
    <row r="9985" spans="1:16" x14ac:dyDescent="0.35">
      <c r="A9985" s="149"/>
      <c r="B9985" s="149"/>
      <c r="C9985" s="150"/>
      <c r="D9985" s="149"/>
      <c r="E9985" s="149"/>
      <c r="F9985" s="149"/>
      <c r="G9985" s="149"/>
      <c r="H9985" s="151"/>
      <c r="I9985" s="149"/>
      <c r="J9985" s="149"/>
      <c r="K9985" s="152"/>
      <c r="L9985" s="149"/>
      <c r="M9985" s="149"/>
      <c r="N9985" s="153"/>
      <c r="O9985" s="153"/>
      <c r="P9985" s="153"/>
    </row>
    <row r="9986" spans="1:16" x14ac:dyDescent="0.35">
      <c r="A9986" s="149"/>
      <c r="B9986" s="149"/>
      <c r="C9986" s="150"/>
      <c r="D9986" s="149"/>
      <c r="E9986" s="149"/>
      <c r="F9986" s="149"/>
      <c r="G9986" s="149"/>
      <c r="H9986" s="151"/>
      <c r="I9986" s="149"/>
      <c r="J9986" s="149"/>
      <c r="K9986" s="152"/>
      <c r="L9986" s="149"/>
      <c r="M9986" s="149"/>
      <c r="N9986" s="153"/>
      <c r="O9986" s="153"/>
      <c r="P9986" s="153"/>
    </row>
    <row r="9987" spans="1:16" x14ac:dyDescent="0.35">
      <c r="A9987" s="149"/>
      <c r="B9987" s="149"/>
      <c r="C9987" s="150"/>
      <c r="D9987" s="149"/>
      <c r="E9987" s="149"/>
      <c r="F9987" s="149"/>
      <c r="G9987" s="149"/>
      <c r="H9987" s="151"/>
      <c r="I9987" s="149"/>
      <c r="J9987" s="149"/>
      <c r="K9987" s="152"/>
      <c r="L9987" s="149"/>
      <c r="M9987" s="149"/>
      <c r="N9987" s="153"/>
      <c r="O9987" s="153"/>
      <c r="P9987" s="153"/>
    </row>
    <row r="9988" spans="1:16" x14ac:dyDescent="0.35">
      <c r="A9988" s="149"/>
      <c r="B9988" s="149"/>
      <c r="C9988" s="150"/>
      <c r="D9988" s="149"/>
      <c r="E9988" s="149"/>
      <c r="F9988" s="149"/>
      <c r="G9988" s="149"/>
      <c r="H9988" s="151"/>
      <c r="I9988" s="149"/>
      <c r="J9988" s="149"/>
      <c r="K9988" s="152"/>
      <c r="L9988" s="149"/>
      <c r="M9988" s="149"/>
      <c r="N9988" s="153"/>
      <c r="O9988" s="153"/>
      <c r="P9988" s="153"/>
    </row>
    <row r="9989" spans="1:16" x14ac:dyDescent="0.35">
      <c r="A9989" s="149"/>
      <c r="B9989" s="149"/>
      <c r="C9989" s="150"/>
      <c r="D9989" s="149"/>
      <c r="E9989" s="149"/>
      <c r="F9989" s="149"/>
      <c r="G9989" s="149"/>
      <c r="H9989" s="151"/>
      <c r="I9989" s="149"/>
      <c r="J9989" s="149"/>
      <c r="K9989" s="152"/>
      <c r="L9989" s="149"/>
      <c r="M9989" s="149"/>
      <c r="N9989" s="153"/>
      <c r="O9989" s="153"/>
      <c r="P9989" s="153"/>
    </row>
    <row r="9990" spans="1:16" x14ac:dyDescent="0.35">
      <c r="A9990" s="149"/>
      <c r="B9990" s="149"/>
      <c r="C9990" s="150"/>
      <c r="D9990" s="149"/>
      <c r="E9990" s="149"/>
      <c r="F9990" s="149"/>
      <c r="G9990" s="149"/>
      <c r="H9990" s="151"/>
      <c r="I9990" s="149"/>
      <c r="J9990" s="149"/>
      <c r="K9990" s="152"/>
      <c r="L9990" s="149"/>
      <c r="M9990" s="149"/>
      <c r="N9990" s="153"/>
      <c r="O9990" s="153"/>
      <c r="P9990" s="153"/>
    </row>
    <row r="9991" spans="1:16" x14ac:dyDescent="0.35">
      <c r="A9991" s="149"/>
      <c r="B9991" s="149"/>
      <c r="C9991" s="150"/>
      <c r="D9991" s="149"/>
      <c r="E9991" s="149"/>
      <c r="F9991" s="149"/>
      <c r="G9991" s="149"/>
      <c r="H9991" s="151"/>
      <c r="I9991" s="149"/>
      <c r="J9991" s="149"/>
      <c r="K9991" s="152"/>
      <c r="L9991" s="149"/>
      <c r="M9991" s="149"/>
      <c r="N9991" s="153"/>
      <c r="O9991" s="153"/>
      <c r="P9991" s="153"/>
    </row>
    <row r="9992" spans="1:16" x14ac:dyDescent="0.35">
      <c r="A9992" s="149"/>
      <c r="B9992" s="149"/>
      <c r="C9992" s="150"/>
      <c r="D9992" s="149"/>
      <c r="E9992" s="149"/>
      <c r="F9992" s="149"/>
      <c r="G9992" s="149"/>
      <c r="H9992" s="151"/>
      <c r="I9992" s="149"/>
      <c r="J9992" s="149"/>
      <c r="K9992" s="152"/>
      <c r="L9992" s="149"/>
      <c r="M9992" s="149"/>
      <c r="N9992" s="153"/>
      <c r="O9992" s="153"/>
      <c r="P9992" s="153"/>
    </row>
    <row r="9993" spans="1:16" x14ac:dyDescent="0.35">
      <c r="A9993" s="149"/>
      <c r="B9993" s="149"/>
      <c r="C9993" s="150"/>
      <c r="D9993" s="149"/>
      <c r="E9993" s="149"/>
      <c r="F9993" s="149"/>
      <c r="G9993" s="149"/>
      <c r="H9993" s="151"/>
      <c r="I9993" s="149"/>
      <c r="J9993" s="149"/>
      <c r="K9993" s="152"/>
      <c r="L9993" s="149"/>
      <c r="M9993" s="149"/>
      <c r="N9993" s="153"/>
      <c r="O9993" s="153"/>
      <c r="P9993" s="153"/>
    </row>
    <row r="9994" spans="1:16" x14ac:dyDescent="0.35">
      <c r="A9994" s="149"/>
      <c r="B9994" s="149"/>
      <c r="C9994" s="150"/>
      <c r="D9994" s="149"/>
      <c r="E9994" s="149"/>
      <c r="F9994" s="149"/>
      <c r="G9994" s="149"/>
      <c r="H9994" s="151"/>
      <c r="I9994" s="149"/>
      <c r="J9994" s="149"/>
      <c r="K9994" s="152"/>
      <c r="L9994" s="149"/>
      <c r="M9994" s="149"/>
      <c r="N9994" s="153"/>
      <c r="O9994" s="153"/>
      <c r="P9994" s="153"/>
    </row>
    <row r="9995" spans="1:16" x14ac:dyDescent="0.35">
      <c r="A9995" s="149"/>
      <c r="B9995" s="149"/>
      <c r="C9995" s="150"/>
      <c r="D9995" s="149"/>
      <c r="E9995" s="149"/>
      <c r="F9995" s="149"/>
      <c r="G9995" s="149"/>
      <c r="H9995" s="151"/>
      <c r="I9995" s="149"/>
      <c r="J9995" s="149"/>
      <c r="K9995" s="152"/>
      <c r="L9995" s="149"/>
      <c r="M9995" s="149"/>
      <c r="N9995" s="153"/>
      <c r="O9995" s="153"/>
      <c r="P9995" s="153"/>
    </row>
    <row r="9996" spans="1:16" x14ac:dyDescent="0.35">
      <c r="A9996" s="149"/>
      <c r="B9996" s="149"/>
      <c r="C9996" s="150"/>
      <c r="D9996" s="149"/>
      <c r="E9996" s="149"/>
      <c r="F9996" s="149"/>
      <c r="G9996" s="149"/>
      <c r="H9996" s="151"/>
      <c r="I9996" s="149"/>
      <c r="J9996" s="149"/>
      <c r="K9996" s="152"/>
      <c r="L9996" s="149"/>
      <c r="M9996" s="149"/>
      <c r="N9996" s="153"/>
      <c r="O9996" s="153"/>
      <c r="P9996" s="153"/>
    </row>
    <row r="9997" spans="1:16" x14ac:dyDescent="0.35">
      <c r="A9997" s="149"/>
      <c r="B9997" s="149"/>
      <c r="C9997" s="150"/>
      <c r="D9997" s="149"/>
      <c r="E9997" s="149"/>
      <c r="F9997" s="149"/>
      <c r="G9997" s="149"/>
      <c r="H9997" s="151"/>
      <c r="I9997" s="149"/>
      <c r="J9997" s="149"/>
      <c r="K9997" s="152"/>
      <c r="L9997" s="149"/>
      <c r="M9997" s="149"/>
      <c r="N9997" s="153"/>
      <c r="O9997" s="153"/>
      <c r="P9997" s="153"/>
    </row>
    <row r="9998" spans="1:16" x14ac:dyDescent="0.35">
      <c r="A9998" s="149"/>
      <c r="B9998" s="149"/>
      <c r="C9998" s="150"/>
      <c r="D9998" s="149"/>
      <c r="E9998" s="149"/>
      <c r="F9998" s="149"/>
      <c r="G9998" s="149"/>
      <c r="H9998" s="151"/>
      <c r="I9998" s="149"/>
      <c r="J9998" s="149"/>
      <c r="K9998" s="152"/>
      <c r="L9998" s="149"/>
      <c r="M9998" s="149"/>
      <c r="N9998" s="153"/>
      <c r="O9998" s="153"/>
      <c r="P9998" s="153"/>
    </row>
    <row r="9999" spans="1:16" x14ac:dyDescent="0.35">
      <c r="A9999" s="149"/>
      <c r="B9999" s="149"/>
      <c r="C9999" s="150"/>
      <c r="D9999" s="149"/>
      <c r="E9999" s="149"/>
      <c r="F9999" s="149"/>
      <c r="G9999" s="149"/>
      <c r="H9999" s="151"/>
      <c r="I9999" s="149"/>
      <c r="J9999" s="149"/>
      <c r="K9999" s="152"/>
      <c r="L9999" s="149"/>
      <c r="M9999" s="149"/>
      <c r="N9999" s="153"/>
      <c r="O9999" s="153"/>
      <c r="P9999" s="153"/>
    </row>
    <row r="10000" spans="1:16" x14ac:dyDescent="0.35">
      <c r="A10000" s="149"/>
      <c r="B10000" s="149"/>
      <c r="C10000" s="150"/>
      <c r="D10000" s="149"/>
      <c r="E10000" s="149"/>
      <c r="F10000" s="149"/>
      <c r="G10000" s="149"/>
      <c r="H10000" s="151"/>
      <c r="I10000" s="149"/>
      <c r="J10000" s="149"/>
      <c r="K10000" s="152"/>
      <c r="L10000" s="149"/>
      <c r="M10000" s="149"/>
      <c r="N10000" s="153"/>
      <c r="O10000" s="153"/>
      <c r="P10000" s="153"/>
    </row>
    <row r="10001" spans="1:16" x14ac:dyDescent="0.35">
      <c r="A10001" s="149"/>
      <c r="B10001" s="149"/>
      <c r="C10001" s="150"/>
      <c r="D10001" s="149"/>
      <c r="E10001" s="149"/>
      <c r="F10001" s="149"/>
      <c r="G10001" s="149"/>
      <c r="H10001" s="151"/>
      <c r="I10001" s="149"/>
      <c r="J10001" s="149"/>
      <c r="K10001" s="152"/>
      <c r="L10001" s="149"/>
      <c r="M10001" s="149"/>
      <c r="N10001" s="153"/>
      <c r="O10001" s="153"/>
      <c r="P10001" s="153"/>
    </row>
    <row r="10002" spans="1:16" x14ac:dyDescent="0.35">
      <c r="A10002" s="149"/>
      <c r="B10002" s="149"/>
      <c r="C10002" s="150"/>
      <c r="D10002" s="149"/>
      <c r="E10002" s="149"/>
      <c r="F10002" s="149"/>
      <c r="G10002" s="149"/>
      <c r="H10002" s="151"/>
      <c r="I10002" s="149"/>
      <c r="J10002" s="149"/>
      <c r="K10002" s="152"/>
      <c r="L10002" s="149"/>
      <c r="M10002" s="149"/>
      <c r="N10002" s="153"/>
      <c r="O10002" s="153"/>
      <c r="P10002" s="153"/>
    </row>
    <row r="10003" spans="1:16" x14ac:dyDescent="0.35">
      <c r="A10003" s="149"/>
      <c r="B10003" s="149"/>
      <c r="C10003" s="150"/>
      <c r="D10003" s="149"/>
      <c r="E10003" s="149"/>
      <c r="F10003" s="149"/>
      <c r="G10003" s="149"/>
      <c r="H10003" s="151"/>
      <c r="I10003" s="149"/>
      <c r="J10003" s="149"/>
      <c r="K10003" s="152"/>
      <c r="L10003" s="149"/>
      <c r="M10003" s="149"/>
      <c r="N10003" s="153"/>
      <c r="O10003" s="153"/>
      <c r="P10003" s="153"/>
    </row>
    <row r="10004" spans="1:16" x14ac:dyDescent="0.35">
      <c r="A10004" s="149"/>
      <c r="B10004" s="149"/>
      <c r="C10004" s="150"/>
      <c r="D10004" s="149"/>
      <c r="E10004" s="149"/>
      <c r="F10004" s="149"/>
      <c r="G10004" s="149"/>
      <c r="H10004" s="151"/>
      <c r="I10004" s="149"/>
      <c r="J10004" s="149"/>
      <c r="K10004" s="152"/>
      <c r="L10004" s="149"/>
      <c r="M10004" s="149"/>
      <c r="N10004" s="153"/>
      <c r="O10004" s="153"/>
      <c r="P10004" s="153"/>
    </row>
  </sheetData>
  <pageMargins left="0.196850393700787" right="0.255905511811024" top="0.196850393700787" bottom="0.196850393700787" header="0.196850393700787" footer="0.196850393700787"/>
  <pageSetup paperSize="9"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1023-DD7C-4C92-BC75-1586878681E9}">
  <sheetPr codeName="Sheet19"/>
  <dimension ref="A1:B2"/>
  <sheetViews>
    <sheetView workbookViewId="0">
      <selection activeCell="A2" sqref="A2"/>
    </sheetView>
  </sheetViews>
  <sheetFormatPr defaultRowHeight="14.5" x14ac:dyDescent="0.35"/>
  <sheetData>
    <row r="1" spans="1:2" x14ac:dyDescent="0.35">
      <c r="A1" t="s">
        <v>219</v>
      </c>
      <c r="B1" t="s">
        <v>189</v>
      </c>
    </row>
    <row r="2" spans="1:2" x14ac:dyDescent="0.35">
      <c r="A2">
        <f>COUNTA(_xlfn._xlws.SORT(_xlfn.UNIQUE(_xlfn._xlws.FILTER('Payments Export'!B1:B10000,('Payments Export'!B1:B10000&lt;&gt;"")*('Payments Export'!B1:B10000&lt;&gt;0)))))-2</f>
        <v>20</v>
      </c>
      <c r="B2">
        <f>SUMPRODUCT(--('Payments Export'!B:B&lt;&gt;""))-2</f>
        <v>1144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7655E-02CD-431B-AA7C-7F5733D2F6F9}">
  <sheetPr codeName="Sheet17"/>
  <dimension ref="A1:W300"/>
  <sheetViews>
    <sheetView topLeftCell="A20" workbookViewId="0">
      <selection activeCell="E37" sqref="E37"/>
    </sheetView>
  </sheetViews>
  <sheetFormatPr defaultRowHeight="14.5" x14ac:dyDescent="0.35"/>
  <cols>
    <col min="1" max="1" width="16.7265625" style="90" bestFit="1" customWidth="1"/>
    <col min="2" max="2" width="10.26953125" style="90" bestFit="1" customWidth="1"/>
  </cols>
  <sheetData>
    <row r="1" spans="1:23" x14ac:dyDescent="0.35">
      <c r="A1" s="90" cm="1">
        <f t="array" ref="A1:A43">_xlfn.UNIQUE(_xlfn._xlws.FILTER('Payments Export'!H5:H10004,('Payments Export'!H5:H10004&lt;&gt;"")*('Payments Export'!H5:H10004&lt;&gt;0)))</f>
        <v>36</v>
      </c>
      <c r="B1" s="90" cm="1">
        <f t="array" ref="B1">IF(A1="","",_xlfn.IFNA(VLOOKUP(IFERROR(VALUE(A1),A1),IFERROR(VALUE('Payments Export'!H5:H10004),'Payments Export'!H5:H10004),1,0), "Add Item"))</f>
        <v>36</v>
      </c>
      <c r="W1" s="90"/>
    </row>
    <row r="2" spans="1:23" x14ac:dyDescent="0.35">
      <c r="A2" s="90">
        <v>75870</v>
      </c>
      <c r="B2" s="90" cm="1">
        <f t="array" ref="B2">IF(A2="","",_xlfn.IFNA(VLOOKUP(IFERROR(VALUE(A2),A2),IFERROR(VALUE('Payments Export'!H6:H10005),'Payments Export'!H6:H10005),1,0), "Add Item"))</f>
        <v>75870</v>
      </c>
    </row>
    <row r="3" spans="1:23" x14ac:dyDescent="0.35">
      <c r="A3" s="90">
        <v>91891</v>
      </c>
      <c r="B3" s="90" cm="1">
        <f t="array" ref="B3">IF(A3="","",_xlfn.IFNA(VLOOKUP(IFERROR(VALUE(A3),A3),IFERROR(VALUE('Payments Export'!H7:H10006),'Payments Export'!H7:H10006),1,0), "Add Item"))</f>
        <v>91891</v>
      </c>
    </row>
    <row r="4" spans="1:23" x14ac:dyDescent="0.35">
      <c r="A4" s="90">
        <v>721</v>
      </c>
      <c r="B4" s="90" cm="1">
        <f t="array" ref="B4">IF(A4="","",_xlfn.IFNA(VLOOKUP(IFERROR(VALUE(A4),A4),IFERROR(VALUE('Payments Export'!H8:H10007),'Payments Export'!H8:H10007),1,0), "Add Item"))</f>
        <v>721</v>
      </c>
    </row>
    <row r="5" spans="1:23" x14ac:dyDescent="0.35">
      <c r="A5" s="90">
        <v>10990</v>
      </c>
      <c r="B5" s="90" cm="1">
        <f t="array" ref="B5">IF(A5="","",_xlfn.IFNA(VLOOKUP(IFERROR(VALUE(A5),A5),IFERROR(VALUE('Payments Export'!H9:H10008),'Payments Export'!H9:H10008),1,0), "Add Item"))</f>
        <v>10990</v>
      </c>
    </row>
    <row r="6" spans="1:23" x14ac:dyDescent="0.35">
      <c r="A6" s="90">
        <v>723</v>
      </c>
      <c r="B6" s="90" cm="1">
        <f t="array" ref="B6">IF(A6="","",_xlfn.IFNA(VLOOKUP(IFERROR(VALUE(A6),A6),IFERROR(VALUE('Payments Export'!H10:H10009),'Payments Export'!H10:H10009),1,0), "Add Item"))</f>
        <v>723</v>
      </c>
    </row>
    <row r="7" spans="1:23" x14ac:dyDescent="0.35">
      <c r="A7" s="90">
        <v>23</v>
      </c>
      <c r="B7" s="90" cm="1">
        <f t="array" ref="B7">IF(A7="","",_xlfn.IFNA(VLOOKUP(IFERROR(VALUE(A7),A7),IFERROR(VALUE('Payments Export'!H11:H10010),'Payments Export'!H11:H10010),1,0), "Add Item"))</f>
        <v>23</v>
      </c>
    </row>
    <row r="8" spans="1:23" x14ac:dyDescent="0.35">
      <c r="A8" s="90" t="str">
        <v>PH20</v>
      </c>
      <c r="B8" s="90" t="str" cm="1">
        <f t="array" ref="B8">IF(A8="","",_xlfn.IFNA(VLOOKUP(IFERROR(VALUE(A8),A8),IFERROR(VALUE('Payments Export'!H12:H10011),'Payments Export'!H12:H10011),1,0), "Add Item"))</f>
        <v>PH20</v>
      </c>
    </row>
    <row r="9" spans="1:23" x14ac:dyDescent="0.35">
      <c r="A9" s="90">
        <v>93644</v>
      </c>
      <c r="B9" s="90" cm="1">
        <f t="array" ref="B9">IF(A9="","",_xlfn.IFNA(VLOOKUP(IFERROR(VALUE(A9),A9),IFERROR(VALUE('Payments Export'!H13:H10012),'Payments Export'!H13:H10012),1,0), "Add Item"))</f>
        <v>93644</v>
      </c>
    </row>
    <row r="10" spans="1:23" x14ac:dyDescent="0.35">
      <c r="A10" s="90">
        <v>91890</v>
      </c>
      <c r="B10" s="90" cm="1">
        <f t="array" ref="B10">IF(A10="","",_xlfn.IFNA(VLOOKUP(IFERROR(VALUE(A10),A10),IFERROR(VALUE('Payments Export'!H14:H10013),'Payments Export'!H14:H10013),1,0), "Add Item"))</f>
        <v>91890</v>
      </c>
    </row>
    <row r="11" spans="1:23" x14ac:dyDescent="0.35">
      <c r="A11" s="90">
        <v>80010</v>
      </c>
      <c r="B11" s="90" cm="1">
        <f t="array" ref="B11">IF(A11="","",_xlfn.IFNA(VLOOKUP(IFERROR(VALUE(A11),A11),IFERROR(VALUE('Payments Export'!H15:H10014),'Payments Export'!H15:H10014),1,0), "Add Item"))</f>
        <v>80010</v>
      </c>
    </row>
    <row r="12" spans="1:23" x14ac:dyDescent="0.35">
      <c r="A12" s="90">
        <v>707</v>
      </c>
      <c r="B12" s="90" cm="1">
        <f t="array" ref="B12">IF(A12="","",_xlfn.IFNA(VLOOKUP(IFERROR(VALUE(A12),A12),IFERROR(VALUE('Payments Export'!H16:H10015),'Payments Export'!H16:H10015),1,0), "Add Item"))</f>
        <v>707</v>
      </c>
    </row>
    <row r="13" spans="1:23" x14ac:dyDescent="0.35">
      <c r="A13" s="90">
        <v>3</v>
      </c>
      <c r="B13" s="90" cm="1">
        <f t="array" ref="B13">IF(A13="","",_xlfn.IFNA(VLOOKUP(IFERROR(VALUE(A13),A13),IFERROR(VALUE('Payments Export'!H17:H10016),'Payments Export'!H17:H10016),1,0), "Add Item"))</f>
        <v>3</v>
      </c>
    </row>
    <row r="14" spans="1:23" x14ac:dyDescent="0.35">
      <c r="A14" s="90">
        <v>24</v>
      </c>
      <c r="B14" s="90" cm="1">
        <f t="array" ref="B14">IF(A14="","",_xlfn.IFNA(VLOOKUP(IFERROR(VALUE(A14),A14),IFERROR(VALUE('Payments Export'!H18:H10017),'Payments Export'!H18:H10017),1,0), "Add Item"))</f>
        <v>24</v>
      </c>
    </row>
    <row r="15" spans="1:23" x14ac:dyDescent="0.35">
      <c r="A15" s="90">
        <v>10997</v>
      </c>
      <c r="B15" s="90" cm="1">
        <f t="array" ref="B15">IF(A15="","",_xlfn.IFNA(VLOOKUP(IFERROR(VALUE(A15),A15),IFERROR(VALUE('Payments Export'!H19:H10018),'Payments Export'!H19:H10018),1,0), "Add Item"))</f>
        <v>10997</v>
      </c>
    </row>
    <row r="16" spans="1:23" x14ac:dyDescent="0.35">
      <c r="A16" s="90">
        <v>44</v>
      </c>
      <c r="B16" s="90" cm="1">
        <f t="array" ref="B16">IF(A16="","",_xlfn.IFNA(VLOOKUP(IFERROR(VALUE(A16),A16),IFERROR(VALUE('Payments Export'!H20:H10019),'Payments Export'!H20:H10019),1,0), "Add Item"))</f>
        <v>44</v>
      </c>
    </row>
    <row r="17" spans="1:2" x14ac:dyDescent="0.35">
      <c r="A17" s="90">
        <v>2713</v>
      </c>
      <c r="B17" s="90" cm="1">
        <f t="array" ref="B17">IF(A17="","",_xlfn.IFNA(VLOOKUP(IFERROR(VALUE(A17),A17),IFERROR(VALUE('Payments Export'!H21:H10020),'Payments Export'!H21:H10020),1,0), "Add Item"))</f>
        <v>2713</v>
      </c>
    </row>
    <row r="18" spans="1:2" x14ac:dyDescent="0.35">
      <c r="A18" s="90">
        <v>197</v>
      </c>
      <c r="B18" s="90" cm="1">
        <f t="array" ref="B18">IF(A18="","",_xlfn.IFNA(VLOOKUP(IFERROR(VALUE(A18),A18),IFERROR(VALUE('Payments Export'!H22:H10021),'Payments Export'!H22:H10021),1,0), "Add Item"))</f>
        <v>197</v>
      </c>
    </row>
    <row r="19" spans="1:2" x14ac:dyDescent="0.35">
      <c r="A19" s="90">
        <v>91802</v>
      </c>
      <c r="B19" s="90" t="e">
        <f>IF(A19="","",_xlfn.IFNA(VLOOKUP(IFERROR(VALUE(A19),A19),IFERROR(VALUE('Payments Export'!H22:H10022),'Payments Export'!H22:H10022),1,0), "Add Item"))</f>
        <v>#VALUE!</v>
      </c>
    </row>
    <row r="20" spans="1:2" x14ac:dyDescent="0.35">
      <c r="A20" s="90">
        <v>30071</v>
      </c>
      <c r="B20" s="90" cm="1">
        <f t="array" ref="B20">IF(A20="","",_xlfn.IFNA(VLOOKUP(IFERROR(VALUE(A20),A20),IFERROR(VALUE('Payments Export'!H24:H10023),'Payments Export'!H24:H10023),1,0), "Add Item"))</f>
        <v>30071</v>
      </c>
    </row>
    <row r="21" spans="1:2" x14ac:dyDescent="0.35">
      <c r="A21" s="90">
        <v>30192</v>
      </c>
      <c r="B21" s="90" cm="1">
        <f t="array" ref="B21">IF(A21="","",_xlfn.IFNA(VLOOKUP(IFERROR(VALUE(A21),A21),IFERROR(VALUE('Payments Export'!H25:H10024),'Payments Export'!H25:H10024),1,0), "Add Item"))</f>
        <v>30192</v>
      </c>
    </row>
    <row r="22" spans="1:2" x14ac:dyDescent="0.35">
      <c r="A22" s="90">
        <v>2700</v>
      </c>
      <c r="B22" s="90" cm="1">
        <f t="array" ref="B22">IF(A22="","",_xlfn.IFNA(VLOOKUP(IFERROR(VALUE(A22),A22),IFERROR(VALUE('Payments Export'!H26:H10025),'Payments Export'!H26:H10025),1,0), "Add Item"))</f>
        <v>2700</v>
      </c>
    </row>
    <row r="23" spans="1:2" x14ac:dyDescent="0.35">
      <c r="A23" s="90">
        <v>91182</v>
      </c>
      <c r="B23" s="90" cm="1">
        <f t="array" ref="B23">IF(A23="","",_xlfn.IFNA(VLOOKUP(IFERROR(VALUE(A23),A23),IFERROR(VALUE('Payments Export'!H27:H10026),'Payments Export'!H27:H10026),1,0), "Add Item"))</f>
        <v>91182</v>
      </c>
    </row>
    <row r="24" spans="1:2" x14ac:dyDescent="0.35">
      <c r="A24" s="90">
        <v>11707</v>
      </c>
      <c r="B24" s="90" cm="1">
        <f t="array" ref="B24">IF(A24="","",_xlfn.IFNA(VLOOKUP(IFERROR(VALUE(A24),A24),IFERROR(VALUE('Payments Export'!H28:H10027),'Payments Export'!H28:H10027),1,0), "Add Item"))</f>
        <v>11707</v>
      </c>
    </row>
    <row r="25" spans="1:2" x14ac:dyDescent="0.35">
      <c r="A25" s="90">
        <v>310</v>
      </c>
      <c r="B25" s="90" cm="1">
        <f t="array" ref="B25">IF(A25="","",_xlfn.IFNA(VLOOKUP(IFERROR(VALUE(A25),A25),IFERROR(VALUE('Payments Export'!H29:H10028),'Payments Export'!H29:H10028),1,0), "Add Item"))</f>
        <v>310</v>
      </c>
    </row>
    <row r="26" spans="1:2" x14ac:dyDescent="0.35">
      <c r="A26" s="90">
        <v>2715</v>
      </c>
      <c r="B26" s="90" cm="1">
        <f t="array" ref="B26">IF(A26="","",_xlfn.IFNA(VLOOKUP(IFERROR(VALUE(A26),A26),IFERROR(VALUE('Payments Export'!H30:H10029),'Payments Export'!H30:H10029),1,0), "Add Item"))</f>
        <v>2715</v>
      </c>
    </row>
    <row r="27" spans="1:2" x14ac:dyDescent="0.35">
      <c r="A27" s="90">
        <v>4001</v>
      </c>
      <c r="B27" s="90" cm="1">
        <f t="array" ref="B27">IF(A27="","",_xlfn.IFNA(VLOOKUP(IFERROR(VALUE(A27),A27),IFERROR(VALUE('Payments Export'!H31:H10030),'Payments Export'!H31:H10030),1,0), "Add Item"))</f>
        <v>4001</v>
      </c>
    </row>
    <row r="28" spans="1:2" x14ac:dyDescent="0.35">
      <c r="A28" s="90">
        <v>47915</v>
      </c>
      <c r="B28" s="90" cm="1">
        <f t="array" ref="B28">IF(A28="","",_xlfn.IFNA(VLOOKUP(IFERROR(VALUE(A28),A28),IFERROR(VALUE('Payments Export'!H32:H10031),'Payments Export'!H32:H10031),1,0), "Add Item"))</f>
        <v>47915</v>
      </c>
    </row>
    <row r="29" spans="1:2" x14ac:dyDescent="0.35">
      <c r="A29" s="90">
        <v>93203</v>
      </c>
      <c r="B29" s="90" cm="1">
        <f t="array" ref="B29">IF(A29="","",_xlfn.IFNA(VLOOKUP(IFERROR(VALUE(A29),A29),IFERROR(VALUE('Payments Export'!H33:H10032),'Payments Export'!H33:H10032),1,0), "Add Item"))</f>
        <v>93203</v>
      </c>
    </row>
    <row r="30" spans="1:2" x14ac:dyDescent="0.35">
      <c r="A30" s="90">
        <v>732</v>
      </c>
      <c r="B30" s="90" cm="1">
        <f t="array" ref="B30">IF(A30="","",_xlfn.IFNA(VLOOKUP(IFERROR(VALUE(A30),A30),IFERROR(VALUE('Payments Export'!H34:H10033),'Payments Export'!H34:H10033),1,0), "Add Item"))</f>
        <v>732</v>
      </c>
    </row>
    <row r="31" spans="1:2" x14ac:dyDescent="0.35">
      <c r="A31" s="90">
        <v>699</v>
      </c>
      <c r="B31" s="90" cm="1">
        <f t="array" ref="B31">IF(A31="","",_xlfn.IFNA(VLOOKUP(IFERROR(VALUE(A31),A31),IFERROR(VALUE('Payments Export'!H35:H10034),'Payments Export'!H35:H10034),1,0), "Add Item"))</f>
        <v>699</v>
      </c>
    </row>
    <row r="32" spans="1:2" x14ac:dyDescent="0.35">
      <c r="A32" s="90">
        <v>2717</v>
      </c>
      <c r="B32" s="90" cm="1">
        <f t="array" ref="B32">IF(A32="","",_xlfn.IFNA(VLOOKUP(IFERROR(VALUE(A32),A32),IFERROR(VALUE('Payments Export'!H36:H10035),'Payments Export'!H36:H10035),1,0), "Add Item"))</f>
        <v>2717</v>
      </c>
    </row>
    <row r="33" spans="1:2" x14ac:dyDescent="0.35">
      <c r="A33" s="90">
        <v>31365</v>
      </c>
      <c r="B33" s="90" cm="1">
        <f t="array" ref="B33">IF(A33="","",_xlfn.IFNA(VLOOKUP(IFERROR(VALUE(A33),A33),IFERROR(VALUE('Payments Export'!H37:H10036),'Payments Export'!H37:H10036),1,0), "Add Item"))</f>
        <v>31365</v>
      </c>
    </row>
    <row r="34" spans="1:2" x14ac:dyDescent="0.35">
      <c r="A34" s="90">
        <v>2712</v>
      </c>
      <c r="B34" s="90" cm="1">
        <f t="array" ref="B34">IF(A34="","",_xlfn.IFNA(VLOOKUP(IFERROR(VALUE(A34),A34),IFERROR(VALUE('Payments Export'!H38:H10037),'Payments Export'!H38:H10037),1,0), "Add Item"))</f>
        <v>2712</v>
      </c>
    </row>
    <row r="35" spans="1:2" x14ac:dyDescent="0.35">
      <c r="A35" s="90">
        <v>10962</v>
      </c>
      <c r="B35" s="90" cm="1">
        <f t="array" ref="B35">IF(A35="","",_xlfn.IFNA(VLOOKUP(IFERROR(VALUE(A35),A35),IFERROR(VALUE('Payments Export'!H39:H10038),'Payments Export'!H39:H10038),1,0), "Add Item"))</f>
        <v>10962</v>
      </c>
    </row>
    <row r="36" spans="1:2" x14ac:dyDescent="0.35">
      <c r="A36" s="90">
        <v>10951</v>
      </c>
      <c r="B36" s="90" cm="1">
        <f t="array" ref="B36">IF(A36="","",_xlfn.IFNA(VLOOKUP(IFERROR(VALUE(A36),A36),IFERROR(VALUE('Payments Export'!H40:H10039),'Payments Export'!H40:H10039),1,0), "Add Item"))</f>
        <v>10951</v>
      </c>
    </row>
    <row r="37" spans="1:2" x14ac:dyDescent="0.35">
      <c r="A37" s="90">
        <v>93716</v>
      </c>
      <c r="B37" s="90" cm="1">
        <f t="array" ref="B37">IF(A37="","",_xlfn.IFNA(VLOOKUP(IFERROR(VALUE(A37),A37),IFERROR(VALUE('Payments Export'!H41:H10040),'Payments Export'!H41:H10040),1,0), "Add Item"))</f>
        <v>93716</v>
      </c>
    </row>
    <row r="38" spans="1:2" x14ac:dyDescent="0.35">
      <c r="A38" s="90">
        <v>10960</v>
      </c>
      <c r="B38" s="90" cm="1">
        <f t="array" ref="B38">IF(A38="","",_xlfn.IFNA(VLOOKUP(IFERROR(VALUE(A38),A38),IFERROR(VALUE('Payments Export'!H42:H10041),'Payments Export'!H42:H10041),1,0), "Add Item"))</f>
        <v>10960</v>
      </c>
    </row>
    <row r="39" spans="1:2" x14ac:dyDescent="0.35">
      <c r="A39" s="90">
        <v>900</v>
      </c>
      <c r="B39" s="90" cm="1">
        <f t="array" ref="B39">IF(A39="","",_xlfn.IFNA(VLOOKUP(IFERROR(VALUE(A39),A39),IFERROR(VALUE('Payments Export'!H43:H10042),'Payments Export'!H43:H10042),1,0), "Add Item"))</f>
        <v>900</v>
      </c>
    </row>
    <row r="40" spans="1:2" x14ac:dyDescent="0.35">
      <c r="A40" s="90">
        <v>14206</v>
      </c>
      <c r="B40" s="90" cm="1">
        <f t="array" ref="B40">IF(A40="","",_xlfn.IFNA(VLOOKUP(IFERROR(VALUE(A40),A40),IFERROR(VALUE('Payments Export'!H44:H10043),'Payments Export'!H44:H10043),1,0), "Add Item"))</f>
        <v>14206</v>
      </c>
    </row>
    <row r="41" spans="1:2" x14ac:dyDescent="0.35">
      <c r="A41" s="90">
        <v>10968</v>
      </c>
      <c r="B41" s="90" cm="1">
        <f t="array" ref="B41">IF(A41="","",_xlfn.IFNA(VLOOKUP(IFERROR(VALUE(A41),A41),IFERROR(VALUE('Payments Export'!H45:H10044),'Payments Export'!H45:H10044),1,0), "Add Item"))</f>
        <v>10968</v>
      </c>
    </row>
    <row r="42" spans="1:2" x14ac:dyDescent="0.35">
      <c r="A42" s="90">
        <v>10954</v>
      </c>
      <c r="B42" s="90" cm="1">
        <f t="array" ref="B42">IF(A42="","",_xlfn.IFNA(VLOOKUP(IFERROR(VALUE(A42),A42),IFERROR(VALUE('Payments Export'!H46:H10045),'Payments Export'!H46:H10045),1,0), "Add Item"))</f>
        <v>10954</v>
      </c>
    </row>
    <row r="43" spans="1:2" x14ac:dyDescent="0.35">
      <c r="A43" s="90">
        <v>10970</v>
      </c>
      <c r="B43" s="90" cm="1">
        <f t="array" ref="B43">IF(A43="","",_xlfn.IFNA(VLOOKUP(IFERROR(VALUE(A43),A43),IFERROR(VALUE('Payments Export'!H47:H10046),'Payments Export'!H47:H10046),1,0), "Add Item"))</f>
        <v>10970</v>
      </c>
    </row>
    <row r="44" spans="1:2" x14ac:dyDescent="0.35">
      <c r="B44" s="90" t="str" cm="1">
        <f t="array" ref="B44">IF(A44="","",_xlfn.IFNA(VLOOKUP(IFERROR(VALUE(A44),A44),IFERROR(VALUE('Payments Export'!H48:H10047),'Payments Export'!H48:H10047),1,0), "Add Item"))</f>
        <v/>
      </c>
    </row>
    <row r="45" spans="1:2" x14ac:dyDescent="0.35">
      <c r="B45" s="90" t="str" cm="1">
        <f t="array" ref="B45">IF(A45="","",_xlfn.IFNA(VLOOKUP(IFERROR(VALUE(A45),A45),IFERROR(VALUE('Payments Export'!H49:H10048),'Payments Export'!H49:H10048),1,0), "Add Item"))</f>
        <v/>
      </c>
    </row>
    <row r="46" spans="1:2" x14ac:dyDescent="0.35">
      <c r="B46" s="90" t="str" cm="1">
        <f t="array" ref="B46">IF(A46="","",_xlfn.IFNA(VLOOKUP(IFERROR(VALUE(A46),A46),IFERROR(VALUE('Payments Export'!H50:H10049),'Payments Export'!H50:H10049),1,0), "Add Item"))</f>
        <v/>
      </c>
    </row>
    <row r="47" spans="1:2" x14ac:dyDescent="0.35">
      <c r="B47" s="90" t="str" cm="1">
        <f t="array" ref="B47">IF(A47="","",_xlfn.IFNA(VLOOKUP(IFERROR(VALUE(A47),A47),IFERROR(VALUE('Payments Export'!H51:H10050),'Payments Export'!H51:H10050),1,0), "Add Item"))</f>
        <v/>
      </c>
    </row>
    <row r="48" spans="1:2" x14ac:dyDescent="0.35">
      <c r="B48" s="90" t="str" cm="1">
        <f t="array" ref="B48">IF(A48="","",_xlfn.IFNA(VLOOKUP(IFERROR(VALUE(A48),A48),IFERROR(VALUE('Payments Export'!H52:H10051),'Payments Export'!H52:H10051),1,0), "Add Item"))</f>
        <v/>
      </c>
    </row>
    <row r="49" spans="2:2" x14ac:dyDescent="0.35">
      <c r="B49" s="90" t="str" cm="1">
        <f t="array" ref="B49">IF(A49="","",_xlfn.IFNA(VLOOKUP(IFERROR(VALUE(A49),A49),IFERROR(VALUE('Payments Export'!H53:H10052),'Payments Export'!H53:H10052),1,0), "Add Item"))</f>
        <v/>
      </c>
    </row>
    <row r="50" spans="2:2" x14ac:dyDescent="0.35">
      <c r="B50" s="90" t="str" cm="1">
        <f t="array" ref="B50">IF(A50="","",_xlfn.IFNA(VLOOKUP(IFERROR(VALUE(A50),A50),IFERROR(VALUE('Payments Export'!H54:H10053),'Payments Export'!H54:H10053),1,0), "Add Item"))</f>
        <v/>
      </c>
    </row>
    <row r="51" spans="2:2" x14ac:dyDescent="0.35">
      <c r="B51" s="90" t="str" cm="1">
        <f t="array" ref="B51">IF(A51="","",_xlfn.IFNA(VLOOKUP(IFERROR(VALUE(A51),A51),IFERROR(VALUE('Payments Export'!H55:H10054),'Payments Export'!H55:H10054),1,0), "Add Item"))</f>
        <v/>
      </c>
    </row>
    <row r="52" spans="2:2" x14ac:dyDescent="0.35">
      <c r="B52" s="90" t="str" cm="1">
        <f t="array" ref="B52">IF(A52="","",_xlfn.IFNA(VLOOKUP(IFERROR(VALUE(A52),A52),IFERROR(VALUE('Payments Export'!H56:H10055),'Payments Export'!H56:H10055),1,0), "Add Item"))</f>
        <v/>
      </c>
    </row>
    <row r="53" spans="2:2" x14ac:dyDescent="0.35">
      <c r="B53" s="90" t="str" cm="1">
        <f t="array" ref="B53">IF(A53="","",_xlfn.IFNA(VLOOKUP(IFERROR(VALUE(A53),A53),IFERROR(VALUE('Payments Export'!H57:H10056),'Payments Export'!H57:H10056),1,0), "Add Item"))</f>
        <v/>
      </c>
    </row>
    <row r="54" spans="2:2" x14ac:dyDescent="0.35">
      <c r="B54" s="90" t="str" cm="1">
        <f t="array" ref="B54">IF(A54="","",_xlfn.IFNA(VLOOKUP(IFERROR(VALUE(A54),A54),IFERROR(VALUE('Payments Export'!H58:H10057),'Payments Export'!H58:H10057),1,0), "Add Item"))</f>
        <v/>
      </c>
    </row>
    <row r="55" spans="2:2" x14ac:dyDescent="0.35">
      <c r="B55" s="90" t="str" cm="1">
        <f t="array" ref="B55">IF(A55="","",_xlfn.IFNA(VLOOKUP(IFERROR(VALUE(A55),A55),IFERROR(VALUE('Payments Export'!H59:H10058),'Payments Export'!H59:H10058),1,0), "Add Item"))</f>
        <v/>
      </c>
    </row>
    <row r="56" spans="2:2" x14ac:dyDescent="0.35">
      <c r="B56" s="90" t="str" cm="1">
        <f t="array" ref="B56">IF(A56="","",_xlfn.IFNA(VLOOKUP(IFERROR(VALUE(A56),A56),IFERROR(VALUE('Payments Export'!H60:H10059),'Payments Export'!H60:H10059),1,0), "Add Item"))</f>
        <v/>
      </c>
    </row>
    <row r="57" spans="2:2" x14ac:dyDescent="0.35">
      <c r="B57" s="90" t="str" cm="1">
        <f t="array" ref="B57">IF(A57="","",_xlfn.IFNA(VLOOKUP(IFERROR(VALUE(A57),A57),IFERROR(VALUE('Payments Export'!H61:H10060),'Payments Export'!H61:H10060),1,0), "Add Item"))</f>
        <v/>
      </c>
    </row>
    <row r="58" spans="2:2" x14ac:dyDescent="0.35">
      <c r="B58" s="90" t="str" cm="1">
        <f t="array" ref="B58">IF(A58="","",_xlfn.IFNA(VLOOKUP(IFERROR(VALUE(A58),A58),IFERROR(VALUE('Payments Export'!H62:H10061),'Payments Export'!H62:H10061),1,0), "Add Item"))</f>
        <v/>
      </c>
    </row>
    <row r="59" spans="2:2" x14ac:dyDescent="0.35">
      <c r="B59" s="90" t="str" cm="1">
        <f t="array" ref="B59">IF(A59="","",_xlfn.IFNA(VLOOKUP(IFERROR(VALUE(A59),A59),IFERROR(VALUE('Payments Export'!H63:H10062),'Payments Export'!H63:H10062),1,0), "Add Item"))</f>
        <v/>
      </c>
    </row>
    <row r="60" spans="2:2" x14ac:dyDescent="0.35">
      <c r="B60" s="90" t="str" cm="1">
        <f t="array" ref="B60">IF(A60="","",_xlfn.IFNA(VLOOKUP(IFERROR(VALUE(A60),A60),IFERROR(VALUE('Payments Export'!H64:H10063),'Payments Export'!H64:H10063),1,0), "Add Item"))</f>
        <v/>
      </c>
    </row>
    <row r="61" spans="2:2" x14ac:dyDescent="0.35">
      <c r="B61" s="90" t="str" cm="1">
        <f t="array" ref="B61">IF(A61="","",_xlfn.IFNA(VLOOKUP(IFERROR(VALUE(A61),A61),IFERROR(VALUE('Payments Export'!H65:H10064),'Payments Export'!H65:H10064),1,0), "Add Item"))</f>
        <v/>
      </c>
    </row>
    <row r="62" spans="2:2" x14ac:dyDescent="0.35">
      <c r="B62" s="90" t="str" cm="1">
        <f t="array" ref="B62">IF(A62="","",_xlfn.IFNA(VLOOKUP(IFERROR(VALUE(A62),A62),IFERROR(VALUE('Payments Export'!H66:H10065),'Payments Export'!H66:H10065),1,0), "Add Item"))</f>
        <v/>
      </c>
    </row>
    <row r="63" spans="2:2" x14ac:dyDescent="0.35">
      <c r="B63" s="90" t="str" cm="1">
        <f t="array" ref="B63">IF(A63="","",_xlfn.IFNA(VLOOKUP(IFERROR(VALUE(A63),A63),IFERROR(VALUE('Payments Export'!H67:H10066),'Payments Export'!H67:H10066),1,0), "Add Item"))</f>
        <v/>
      </c>
    </row>
    <row r="64" spans="2:2" x14ac:dyDescent="0.35">
      <c r="B64" s="90" t="str" cm="1">
        <f t="array" ref="B64">IF(A64="","",_xlfn.IFNA(VLOOKUP(IFERROR(VALUE(A64),A64),IFERROR(VALUE('Payments Export'!H68:H10067),'Payments Export'!H68:H10067),1,0), "Add Item"))</f>
        <v/>
      </c>
    </row>
    <row r="65" spans="2:2" x14ac:dyDescent="0.35">
      <c r="B65" s="90" t="str" cm="1">
        <f t="array" ref="B65">IF(A65="","",_xlfn.IFNA(VLOOKUP(IFERROR(VALUE(A65),A65),IFERROR(VALUE('Payments Export'!H69:H10068),'Payments Export'!H69:H10068),1,0), "Add Item"))</f>
        <v/>
      </c>
    </row>
    <row r="66" spans="2:2" x14ac:dyDescent="0.35">
      <c r="B66" s="90" t="str" cm="1">
        <f t="array" ref="B66">IF(A66="","",_xlfn.IFNA(VLOOKUP(IFERROR(VALUE(A66),A66),IFERROR(VALUE('Payments Export'!H70:H10069),'Payments Export'!H70:H10069),1,0), "Add Item"))</f>
        <v/>
      </c>
    </row>
    <row r="67" spans="2:2" x14ac:dyDescent="0.35">
      <c r="B67" s="90" t="str" cm="1">
        <f t="array" ref="B67">IF(A67="","",_xlfn.IFNA(VLOOKUP(IFERROR(VALUE(A67),A67),IFERROR(VALUE('Payments Export'!H71:H10070),'Payments Export'!H71:H10070),1,0), "Add Item"))</f>
        <v/>
      </c>
    </row>
    <row r="68" spans="2:2" x14ac:dyDescent="0.35">
      <c r="B68" s="90" t="str" cm="1">
        <f t="array" ref="B68">IF(A68="","",_xlfn.IFNA(VLOOKUP(IFERROR(VALUE(A68),A68),IFERROR(VALUE('Payments Export'!H72:H10071),'Payments Export'!H72:H10071),1,0), "Add Item"))</f>
        <v/>
      </c>
    </row>
    <row r="69" spans="2:2" x14ac:dyDescent="0.35">
      <c r="B69" s="90" t="str" cm="1">
        <f t="array" ref="B69">IF(A69="","",_xlfn.IFNA(VLOOKUP(IFERROR(VALUE(A69),A69),IFERROR(VALUE('Payments Export'!H73:H10072),'Payments Export'!H73:H10072),1,0), "Add Item"))</f>
        <v/>
      </c>
    </row>
    <row r="70" spans="2:2" x14ac:dyDescent="0.35">
      <c r="B70" s="90" t="str" cm="1">
        <f t="array" ref="B70">IF(A70="","",_xlfn.IFNA(VLOOKUP(IFERROR(VALUE(A70),A70),IFERROR(VALUE('Payments Export'!H74:H10073),'Payments Export'!H74:H10073),1,0), "Add Item"))</f>
        <v/>
      </c>
    </row>
    <row r="71" spans="2:2" x14ac:dyDescent="0.35">
      <c r="B71" s="90" t="str" cm="1">
        <f t="array" ref="B71">IF(A71="","",_xlfn.IFNA(VLOOKUP(IFERROR(VALUE(A71),A71),IFERROR(VALUE('Payments Export'!H75:H10074),'Payments Export'!H75:H10074),1,0), "Add Item"))</f>
        <v/>
      </c>
    </row>
    <row r="72" spans="2:2" x14ac:dyDescent="0.35">
      <c r="B72" s="90" t="str" cm="1">
        <f t="array" ref="B72">IF(A72="","",_xlfn.IFNA(VLOOKUP(IFERROR(VALUE(A72),A72),IFERROR(VALUE('Payments Export'!H76:H10075),'Payments Export'!H76:H10075),1,0), "Add Item"))</f>
        <v/>
      </c>
    </row>
    <row r="73" spans="2:2" x14ac:dyDescent="0.35">
      <c r="B73" s="90" t="str" cm="1">
        <f t="array" ref="B73">IF(A73="","",_xlfn.IFNA(VLOOKUP(IFERROR(VALUE(A73),A73),IFERROR(VALUE('Payments Export'!H77:H10076),'Payments Export'!H77:H10076),1,0), "Add Item"))</f>
        <v/>
      </c>
    </row>
    <row r="74" spans="2:2" x14ac:dyDescent="0.35">
      <c r="B74" s="90" t="str" cm="1">
        <f t="array" ref="B74">IF(A74="","",_xlfn.IFNA(VLOOKUP(IFERROR(VALUE(A74),A74),IFERROR(VALUE('Payments Export'!H78:H10077),'Payments Export'!H78:H10077),1,0), "Add Item"))</f>
        <v/>
      </c>
    </row>
    <row r="75" spans="2:2" x14ac:dyDescent="0.35">
      <c r="B75" s="90" t="str" cm="1">
        <f t="array" ref="B75">IF(A75="","",_xlfn.IFNA(VLOOKUP(IFERROR(VALUE(A75),A75),IFERROR(VALUE('Payments Export'!H79:H10078),'Payments Export'!H79:H10078),1,0), "Add Item"))</f>
        <v/>
      </c>
    </row>
    <row r="76" spans="2:2" x14ac:dyDescent="0.35">
      <c r="B76" s="90" t="str" cm="1">
        <f t="array" ref="B76">IF(A76="","",_xlfn.IFNA(VLOOKUP(IFERROR(VALUE(A76),A76),IFERROR(VALUE('Payments Export'!H80:H10079),'Payments Export'!H80:H10079),1,0), "Add Item"))</f>
        <v/>
      </c>
    </row>
    <row r="77" spans="2:2" x14ac:dyDescent="0.35">
      <c r="B77" s="90" t="str" cm="1">
        <f t="array" ref="B77">IF(A77="","",_xlfn.IFNA(VLOOKUP(IFERROR(VALUE(A77),A77),IFERROR(VALUE('Payments Export'!H81:H10080),'Payments Export'!H81:H10080),1,0), "Add Item"))</f>
        <v/>
      </c>
    </row>
    <row r="78" spans="2:2" x14ac:dyDescent="0.35">
      <c r="B78" s="90" t="str" cm="1">
        <f t="array" ref="B78">IF(A78="","",_xlfn.IFNA(VLOOKUP(IFERROR(VALUE(A78),A78),IFERROR(VALUE('Payments Export'!H82:H10081),'Payments Export'!H82:H10081),1,0), "Add Item"))</f>
        <v/>
      </c>
    </row>
    <row r="79" spans="2:2" x14ac:dyDescent="0.35">
      <c r="B79" s="90" t="str" cm="1">
        <f t="array" ref="B79">IF(A79="","",_xlfn.IFNA(VLOOKUP(IFERROR(VALUE(A79),A79),IFERROR(VALUE('Payments Export'!H83:H10082),'Payments Export'!H83:H10082),1,0), "Add Item"))</f>
        <v/>
      </c>
    </row>
    <row r="80" spans="2:2" x14ac:dyDescent="0.35">
      <c r="B80" s="90" t="str" cm="1">
        <f t="array" ref="B80">IF(A80="","",_xlfn.IFNA(VLOOKUP(IFERROR(VALUE(A80),A80),IFERROR(VALUE('Payments Export'!H84:H10083),'Payments Export'!H84:H10083),1,0), "Add Item"))</f>
        <v/>
      </c>
    </row>
    <row r="81" spans="2:2" x14ac:dyDescent="0.35">
      <c r="B81" s="90" t="str" cm="1">
        <f t="array" ref="B81">IF(A81="","",_xlfn.IFNA(VLOOKUP(IFERROR(VALUE(A81),A81),IFERROR(VALUE('Payments Export'!H85:H10084),'Payments Export'!H85:H10084),1,0), "Add Item"))</f>
        <v/>
      </c>
    </row>
    <row r="82" spans="2:2" x14ac:dyDescent="0.35">
      <c r="B82" s="90" t="str" cm="1">
        <f t="array" ref="B82">IF(A82="","",_xlfn.IFNA(VLOOKUP(IFERROR(VALUE(A82),A82),IFERROR(VALUE('Payments Export'!H86:H10085),'Payments Export'!H86:H10085),1,0), "Add Item"))</f>
        <v/>
      </c>
    </row>
    <row r="83" spans="2:2" x14ac:dyDescent="0.35">
      <c r="B83" s="90" t="str" cm="1">
        <f t="array" ref="B83">IF(A83="","",_xlfn.IFNA(VLOOKUP(IFERROR(VALUE(A83),A83),IFERROR(VALUE('Payments Export'!H87:H10086),'Payments Export'!H87:H10086),1,0), "Add Item"))</f>
        <v/>
      </c>
    </row>
    <row r="84" spans="2:2" x14ac:dyDescent="0.35">
      <c r="B84" s="90" t="str" cm="1">
        <f t="array" ref="B84">IF(A84="","",_xlfn.IFNA(VLOOKUP(IFERROR(VALUE(A84),A84),IFERROR(VALUE('Payments Export'!H88:H10087),'Payments Export'!H88:H10087),1,0), "Add Item"))</f>
        <v/>
      </c>
    </row>
    <row r="85" spans="2:2" x14ac:dyDescent="0.35">
      <c r="B85" s="90" t="str" cm="1">
        <f t="array" ref="B85">IF(A85="","",_xlfn.IFNA(VLOOKUP(IFERROR(VALUE(A85),A85),IFERROR(VALUE('Payments Export'!H89:H10088),'Payments Export'!H89:H10088),1,0), "Add Item"))</f>
        <v/>
      </c>
    </row>
    <row r="86" spans="2:2" x14ac:dyDescent="0.35">
      <c r="B86" s="90" t="str" cm="1">
        <f t="array" ref="B86">IF(A86="","",_xlfn.IFNA(VLOOKUP(IFERROR(VALUE(A86),A86),IFERROR(VALUE('Payments Export'!H90:H10089),'Payments Export'!H90:H10089),1,0), "Add Item"))</f>
        <v/>
      </c>
    </row>
    <row r="87" spans="2:2" x14ac:dyDescent="0.35">
      <c r="B87" s="90" t="str" cm="1">
        <f t="array" ref="B87">IF(A87="","",_xlfn.IFNA(VLOOKUP(IFERROR(VALUE(A87),A87),IFERROR(VALUE('Payments Export'!H91:H10090),'Payments Export'!H91:H10090),1,0), "Add Item"))</f>
        <v/>
      </c>
    </row>
    <row r="88" spans="2:2" x14ac:dyDescent="0.35">
      <c r="B88" s="90" t="str" cm="1">
        <f t="array" ref="B88">IF(A88="","",_xlfn.IFNA(VLOOKUP(IFERROR(VALUE(A88),A88),IFERROR(VALUE('Payments Export'!H92:H10091),'Payments Export'!H92:H10091),1,0), "Add Item"))</f>
        <v/>
      </c>
    </row>
    <row r="89" spans="2:2" x14ac:dyDescent="0.35">
      <c r="B89" s="90" t="str" cm="1">
        <f t="array" ref="B89">IF(A89="","",_xlfn.IFNA(VLOOKUP(IFERROR(VALUE(A89),A89),IFERROR(VALUE('Payments Export'!H93:H10092),'Payments Export'!H93:H10092),1,0), "Add Item"))</f>
        <v/>
      </c>
    </row>
    <row r="90" spans="2:2" x14ac:dyDescent="0.35">
      <c r="B90" s="90" t="str" cm="1">
        <f t="array" ref="B90">IF(A90="","",_xlfn.IFNA(VLOOKUP(IFERROR(VALUE(A90),A90),IFERROR(VALUE('Payments Export'!H94:H10093),'Payments Export'!H94:H10093),1,0), "Add Item"))</f>
        <v/>
      </c>
    </row>
    <row r="91" spans="2:2" x14ac:dyDescent="0.35">
      <c r="B91" s="90" t="str" cm="1">
        <f t="array" ref="B91">IF(A91="","",_xlfn.IFNA(VLOOKUP(IFERROR(VALUE(A91),A91),IFERROR(VALUE('Payments Export'!H95:H10094),'Payments Export'!H95:H10094),1,0), "Add Item"))</f>
        <v/>
      </c>
    </row>
    <row r="92" spans="2:2" x14ac:dyDescent="0.35">
      <c r="B92" s="90" t="str" cm="1">
        <f t="array" ref="B92">IF(A92="","",_xlfn.IFNA(VLOOKUP(IFERROR(VALUE(A92),A92),IFERROR(VALUE('Payments Export'!H96:H10095),'Payments Export'!H96:H10095),1,0), "Add Item"))</f>
        <v/>
      </c>
    </row>
    <row r="93" spans="2:2" x14ac:dyDescent="0.35">
      <c r="B93" s="90" t="str" cm="1">
        <f t="array" ref="B93">IF(A93="","",_xlfn.IFNA(VLOOKUP(IFERROR(VALUE(A93),A93),IFERROR(VALUE('Payments Export'!H97:H10096),'Payments Export'!H97:H10096),1,0), "Add Item"))</f>
        <v/>
      </c>
    </row>
    <row r="94" spans="2:2" x14ac:dyDescent="0.35">
      <c r="B94" s="90" t="str" cm="1">
        <f t="array" ref="B94">IF(A94="","",_xlfn.IFNA(VLOOKUP(IFERROR(VALUE(A94),A94),IFERROR(VALUE('Payments Export'!H98:H10097),'Payments Export'!H98:H10097),1,0), "Add Item"))</f>
        <v/>
      </c>
    </row>
    <row r="95" spans="2:2" x14ac:dyDescent="0.35">
      <c r="B95" s="90" t="str" cm="1">
        <f t="array" ref="B95">IF(A95="","",_xlfn.IFNA(VLOOKUP(IFERROR(VALUE(A95),A95),IFERROR(VALUE('Payments Export'!H99:H10098),'Payments Export'!H99:H10098),1,0), "Add Item"))</f>
        <v/>
      </c>
    </row>
    <row r="96" spans="2:2" x14ac:dyDescent="0.35">
      <c r="B96" s="90" t="str" cm="1">
        <f t="array" ref="B96">IF(A96="","",_xlfn.IFNA(VLOOKUP(IFERROR(VALUE(A96),A96),IFERROR(VALUE('Payments Export'!H100:H10099),'Payments Export'!H100:H10099),1,0), "Add Item"))</f>
        <v/>
      </c>
    </row>
    <row r="97" spans="2:2" x14ac:dyDescent="0.35">
      <c r="B97" s="90" t="str" cm="1">
        <f t="array" ref="B97">IF(A97="","",_xlfn.IFNA(VLOOKUP(IFERROR(VALUE(A97),A97),IFERROR(VALUE('Payments Export'!H101:H10100),'Payments Export'!H101:H10100),1,0), "Add Item"))</f>
        <v/>
      </c>
    </row>
    <row r="98" spans="2:2" x14ac:dyDescent="0.35">
      <c r="B98" s="90" t="str" cm="1">
        <f t="array" ref="B98">IF(A98="","",_xlfn.IFNA(VLOOKUP(IFERROR(VALUE(A98),A98),IFERROR(VALUE('Payments Export'!H102:H10101),'Payments Export'!H102:H10101),1,0), "Add Item"))</f>
        <v/>
      </c>
    </row>
    <row r="99" spans="2:2" x14ac:dyDescent="0.35">
      <c r="B99" s="90" t="str" cm="1">
        <f t="array" ref="B99">IF(A99="","",_xlfn.IFNA(VLOOKUP(IFERROR(VALUE(A99),A99),IFERROR(VALUE('Payments Export'!H103:H10102),'Payments Export'!H103:H10102),1,0), "Add Item"))</f>
        <v/>
      </c>
    </row>
    <row r="100" spans="2:2" x14ac:dyDescent="0.35">
      <c r="B100" s="90" t="str" cm="1">
        <f t="array" ref="B100">IF(A100="","",_xlfn.IFNA(VLOOKUP(IFERROR(VALUE(A100),A100),IFERROR(VALUE('Payments Export'!H104:H10103),'Payments Export'!H104:H10103),1,0), "Add Item"))</f>
        <v/>
      </c>
    </row>
    <row r="101" spans="2:2" x14ac:dyDescent="0.35">
      <c r="B101" s="90" t="str" cm="1">
        <f t="array" ref="B101">IF(A101="","",_xlfn.IFNA(VLOOKUP(IFERROR(VALUE(A101),A101),IFERROR(VALUE('Payments Export'!H105:H10104),'Payments Export'!H105:H10104),1,0), "Add Item"))</f>
        <v/>
      </c>
    </row>
    <row r="102" spans="2:2" x14ac:dyDescent="0.35">
      <c r="B102" s="90" t="str" cm="1">
        <f t="array" ref="B102">IF(A102="","",_xlfn.IFNA(VLOOKUP(IFERROR(VALUE(A102),A102),IFERROR(VALUE('Payments Export'!H106:H10105),'Payments Export'!H106:H10105),1,0), "Add Item"))</f>
        <v/>
      </c>
    </row>
    <row r="103" spans="2:2" x14ac:dyDescent="0.35">
      <c r="B103" s="90" t="str" cm="1">
        <f t="array" ref="B103">IF(A103="","",_xlfn.IFNA(VLOOKUP(IFERROR(VALUE(A103),A103),IFERROR(VALUE('Payments Export'!H107:H10106),'Payments Export'!H107:H10106),1,0), "Add Item"))</f>
        <v/>
      </c>
    </row>
    <row r="104" spans="2:2" x14ac:dyDescent="0.35">
      <c r="B104" s="90" t="str" cm="1">
        <f t="array" ref="B104">IF(A104="","",_xlfn.IFNA(VLOOKUP(IFERROR(VALUE(A104),A104),IFERROR(VALUE('Payments Export'!H108:H10107),'Payments Export'!H108:H10107),1,0), "Add Item"))</f>
        <v/>
      </c>
    </row>
    <row r="105" spans="2:2" x14ac:dyDescent="0.35">
      <c r="B105" s="90" t="str" cm="1">
        <f t="array" ref="B105">IF(A105="","",_xlfn.IFNA(VLOOKUP(IFERROR(VALUE(A105),A105),IFERROR(VALUE('Payments Export'!H109:H10108),'Payments Export'!H109:H10108),1,0), "Add Item"))</f>
        <v/>
      </c>
    </row>
    <row r="106" spans="2:2" x14ac:dyDescent="0.35">
      <c r="B106" s="90" t="str" cm="1">
        <f t="array" ref="B106">IF(A106="","",_xlfn.IFNA(VLOOKUP(IFERROR(VALUE(A106),A106),IFERROR(VALUE('Payments Export'!H110:H10109),'Payments Export'!H110:H10109),1,0), "Add Item"))</f>
        <v/>
      </c>
    </row>
    <row r="107" spans="2:2" x14ac:dyDescent="0.35">
      <c r="B107" s="90" t="str" cm="1">
        <f t="array" ref="B107">IF(A107="","",_xlfn.IFNA(VLOOKUP(IFERROR(VALUE(A107),A107),IFERROR(VALUE('Payments Export'!H111:H10110),'Payments Export'!H111:H10110),1,0), "Add Item"))</f>
        <v/>
      </c>
    </row>
    <row r="108" spans="2:2" x14ac:dyDescent="0.35">
      <c r="B108" s="90" t="str" cm="1">
        <f t="array" ref="B108">IF(A108="","",_xlfn.IFNA(VLOOKUP(IFERROR(VALUE(A108),A108),IFERROR(VALUE('Payments Export'!H112:H10111),'Payments Export'!H112:H10111),1,0), "Add Item"))</f>
        <v/>
      </c>
    </row>
    <row r="109" spans="2:2" x14ac:dyDescent="0.35">
      <c r="B109" s="90" t="str" cm="1">
        <f t="array" ref="B109">IF(A109="","",_xlfn.IFNA(VLOOKUP(IFERROR(VALUE(A109),A109),IFERROR(VALUE('Payments Export'!H113:H10112),'Payments Export'!H113:H10112),1,0), "Add Item"))</f>
        <v/>
      </c>
    </row>
    <row r="110" spans="2:2" x14ac:dyDescent="0.35">
      <c r="B110" s="90" t="str" cm="1">
        <f t="array" ref="B110">IF(A110="","",_xlfn.IFNA(VLOOKUP(IFERROR(VALUE(A110),A110),IFERROR(VALUE('Payments Export'!H114:H10113),'Payments Export'!H114:H10113),1,0), "Add Item"))</f>
        <v/>
      </c>
    </row>
    <row r="111" spans="2:2" x14ac:dyDescent="0.35">
      <c r="B111" s="90" t="str" cm="1">
        <f t="array" ref="B111">IF(A111="","",_xlfn.IFNA(VLOOKUP(IFERROR(VALUE(A111),A111),IFERROR(VALUE('Payments Export'!H115:H10114),'Payments Export'!H115:H10114),1,0), "Add Item"))</f>
        <v/>
      </c>
    </row>
    <row r="112" spans="2:2" x14ac:dyDescent="0.35">
      <c r="B112" s="90" t="str" cm="1">
        <f t="array" ref="B112">IF(A112="","",_xlfn.IFNA(VLOOKUP(IFERROR(VALUE(A112),A112),IFERROR(VALUE('Payments Export'!H116:H10115),'Payments Export'!H116:H10115),1,0), "Add Item"))</f>
        <v/>
      </c>
    </row>
    <row r="113" spans="2:2" x14ac:dyDescent="0.35">
      <c r="B113" s="90" t="str" cm="1">
        <f t="array" ref="B113">IF(A113="","",_xlfn.IFNA(VLOOKUP(IFERROR(VALUE(A113),A113),IFERROR(VALUE('Payments Export'!H117:H10116),'Payments Export'!H117:H10116),1,0), "Add Item"))</f>
        <v/>
      </c>
    </row>
    <row r="114" spans="2:2" x14ac:dyDescent="0.35">
      <c r="B114" s="90" t="str" cm="1">
        <f t="array" ref="B114">IF(A114="","",_xlfn.IFNA(VLOOKUP(IFERROR(VALUE(A114),A114),IFERROR(VALUE('Payments Export'!H118:H10117),'Payments Export'!H118:H10117),1,0), "Add Item"))</f>
        <v/>
      </c>
    </row>
    <row r="115" spans="2:2" x14ac:dyDescent="0.35">
      <c r="B115" s="90" t="str" cm="1">
        <f t="array" ref="B115">IF(A115="","",_xlfn.IFNA(VLOOKUP(IFERROR(VALUE(A115),A115),IFERROR(VALUE('Payments Export'!H119:H10118),'Payments Export'!H119:H10118),1,0), "Add Item"))</f>
        <v/>
      </c>
    </row>
    <row r="116" spans="2:2" x14ac:dyDescent="0.35">
      <c r="B116" s="90" t="str" cm="1">
        <f t="array" ref="B116">IF(A116="","",_xlfn.IFNA(VLOOKUP(IFERROR(VALUE(A116),A116),IFERROR(VALUE('Payments Export'!H120:H10119),'Payments Export'!H120:H10119),1,0), "Add Item"))</f>
        <v/>
      </c>
    </row>
    <row r="117" spans="2:2" x14ac:dyDescent="0.35">
      <c r="B117" s="90" t="str" cm="1">
        <f t="array" ref="B117">IF(A117="","",_xlfn.IFNA(VLOOKUP(IFERROR(VALUE(A117),A117),IFERROR(VALUE('Payments Export'!H121:H10120),'Payments Export'!H121:H10120),1,0), "Add Item"))</f>
        <v/>
      </c>
    </row>
    <row r="118" spans="2:2" x14ac:dyDescent="0.35">
      <c r="B118" s="90" t="str" cm="1">
        <f t="array" ref="B118">IF(A118="","",_xlfn.IFNA(VLOOKUP(IFERROR(VALUE(A118),A118),IFERROR(VALUE('Payments Export'!H122:H10121),'Payments Export'!H122:H10121),1,0), "Add Item"))</f>
        <v/>
      </c>
    </row>
    <row r="119" spans="2:2" x14ac:dyDescent="0.35">
      <c r="B119" s="90" t="str" cm="1">
        <f t="array" ref="B119">IF(A119="","",_xlfn.IFNA(VLOOKUP(IFERROR(VALUE(A119),A119),IFERROR(VALUE('Payments Export'!H123:H10122),'Payments Export'!H123:H10122),1,0), "Add Item"))</f>
        <v/>
      </c>
    </row>
    <row r="120" spans="2:2" x14ac:dyDescent="0.35">
      <c r="B120" s="90" t="str" cm="1">
        <f t="array" ref="B120">IF(A120="","",_xlfn.IFNA(VLOOKUP(IFERROR(VALUE(A120),A120),IFERROR(VALUE('Payments Export'!H124:H10123),'Payments Export'!H124:H10123),1,0), "Add Item"))</f>
        <v/>
      </c>
    </row>
    <row r="121" spans="2:2" x14ac:dyDescent="0.35">
      <c r="B121" s="90" t="str" cm="1">
        <f t="array" ref="B121">IF(A121="","",_xlfn.IFNA(VLOOKUP(IFERROR(VALUE(A121),A121),IFERROR(VALUE('Payments Export'!H125:H10124),'Payments Export'!H125:H10124),1,0), "Add Item"))</f>
        <v/>
      </c>
    </row>
    <row r="122" spans="2:2" x14ac:dyDescent="0.35">
      <c r="B122" s="90" t="str" cm="1">
        <f t="array" ref="B122">IF(A122="","",_xlfn.IFNA(VLOOKUP(IFERROR(VALUE(A122),A122),IFERROR(VALUE('Payments Export'!H126:H10125),'Payments Export'!H126:H10125),1,0), "Add Item"))</f>
        <v/>
      </c>
    </row>
    <row r="123" spans="2:2" x14ac:dyDescent="0.35">
      <c r="B123" s="90" t="str" cm="1">
        <f t="array" ref="B123">IF(A123="","",_xlfn.IFNA(VLOOKUP(IFERROR(VALUE(A123),A123),IFERROR(VALUE('Payments Export'!H127:H10126),'Payments Export'!H127:H10126),1,0), "Add Item"))</f>
        <v/>
      </c>
    </row>
    <row r="124" spans="2:2" x14ac:dyDescent="0.35">
      <c r="B124" s="90" t="str" cm="1">
        <f t="array" ref="B124">IF(A124="","",_xlfn.IFNA(VLOOKUP(IFERROR(VALUE(A124),A124),IFERROR(VALUE('Payments Export'!H128:H10127),'Payments Export'!H128:H10127),1,0), "Add Item"))</f>
        <v/>
      </c>
    </row>
    <row r="125" spans="2:2" x14ac:dyDescent="0.35">
      <c r="B125" s="90" t="str" cm="1">
        <f t="array" ref="B125">IF(A125="","",_xlfn.IFNA(VLOOKUP(IFERROR(VALUE(A125),A125),IFERROR(VALUE('Payments Export'!H129:H10128),'Payments Export'!H129:H10128),1,0), "Add Item"))</f>
        <v/>
      </c>
    </row>
    <row r="126" spans="2:2" x14ac:dyDescent="0.35">
      <c r="B126" s="90" t="str" cm="1">
        <f t="array" ref="B126">IF(A126="","",_xlfn.IFNA(VLOOKUP(IFERROR(VALUE(A126),A126),IFERROR(VALUE('Payments Export'!H130:H10129),'Payments Export'!H130:H10129),1,0), "Add Item"))</f>
        <v/>
      </c>
    </row>
    <row r="127" spans="2:2" x14ac:dyDescent="0.35">
      <c r="B127" s="90" t="str" cm="1">
        <f t="array" ref="B127">IF(A127="","",_xlfn.IFNA(VLOOKUP(IFERROR(VALUE(A127),A127),IFERROR(VALUE('Payments Export'!H131:H10130),'Payments Export'!H131:H10130),1,0), "Add Item"))</f>
        <v/>
      </c>
    </row>
    <row r="128" spans="2:2" x14ac:dyDescent="0.35">
      <c r="B128" s="90" t="str" cm="1">
        <f t="array" ref="B128">IF(A128="","",_xlfn.IFNA(VLOOKUP(IFERROR(VALUE(A128),A128),IFERROR(VALUE('Payments Export'!H132:H10131),'Payments Export'!H132:H10131),1,0), "Add Item"))</f>
        <v/>
      </c>
    </row>
    <row r="129" spans="2:2" x14ac:dyDescent="0.35">
      <c r="B129" s="90" t="str" cm="1">
        <f t="array" ref="B129">IF(A129="","",_xlfn.IFNA(VLOOKUP(IFERROR(VALUE(A129),A129),IFERROR(VALUE('Payments Export'!H133:H10132),'Payments Export'!H133:H10132),1,0), "Add Item"))</f>
        <v/>
      </c>
    </row>
    <row r="130" spans="2:2" x14ac:dyDescent="0.35">
      <c r="B130" s="90" t="str" cm="1">
        <f t="array" ref="B130">IF(A130="","",_xlfn.IFNA(VLOOKUP(IFERROR(VALUE(A130),A130),IFERROR(VALUE('Payments Export'!H134:H10133),'Payments Export'!H134:H10133),1,0), "Add Item"))</f>
        <v/>
      </c>
    </row>
    <row r="131" spans="2:2" x14ac:dyDescent="0.35">
      <c r="B131" s="90" t="str" cm="1">
        <f t="array" ref="B131">IF(A131="","",_xlfn.IFNA(VLOOKUP(IFERROR(VALUE(A131),A131),IFERROR(VALUE('Payments Export'!H135:H10134),'Payments Export'!H135:H10134),1,0), "Add Item"))</f>
        <v/>
      </c>
    </row>
    <row r="132" spans="2:2" x14ac:dyDescent="0.35">
      <c r="B132" s="90" t="str" cm="1">
        <f t="array" ref="B132">IF(A132="","",_xlfn.IFNA(VLOOKUP(IFERROR(VALUE(A132),A132),IFERROR(VALUE('Payments Export'!H136:H10135),'Payments Export'!H136:H10135),1,0), "Add Item"))</f>
        <v/>
      </c>
    </row>
    <row r="133" spans="2:2" x14ac:dyDescent="0.35">
      <c r="B133" s="90" t="str" cm="1">
        <f t="array" ref="B133">IF(A133="","",_xlfn.IFNA(VLOOKUP(IFERROR(VALUE(A133),A133),IFERROR(VALUE('Payments Export'!H137:H10136),'Payments Export'!H137:H10136),1,0), "Add Item"))</f>
        <v/>
      </c>
    </row>
    <row r="134" spans="2:2" x14ac:dyDescent="0.35">
      <c r="B134" s="90" t="str" cm="1">
        <f t="array" ref="B134">IF(A134="","",_xlfn.IFNA(VLOOKUP(IFERROR(VALUE(A134),A134),IFERROR(VALUE('Payments Export'!H138:H10137),'Payments Export'!H138:H10137),1,0), "Add Item"))</f>
        <v/>
      </c>
    </row>
    <row r="135" spans="2:2" x14ac:dyDescent="0.35">
      <c r="B135" s="90" t="str" cm="1">
        <f t="array" ref="B135">IF(A135="","",_xlfn.IFNA(VLOOKUP(IFERROR(VALUE(A135),A135),IFERROR(VALUE('Payments Export'!H139:H10138),'Payments Export'!H139:H10138),1,0), "Add Item"))</f>
        <v/>
      </c>
    </row>
    <row r="136" spans="2:2" x14ac:dyDescent="0.35">
      <c r="B136" s="90" t="str" cm="1">
        <f t="array" ref="B136">IF(A136="","",_xlfn.IFNA(VLOOKUP(IFERROR(VALUE(A136),A136),IFERROR(VALUE('Payments Export'!H140:H10139),'Payments Export'!H140:H10139),1,0), "Add Item"))</f>
        <v/>
      </c>
    </row>
    <row r="137" spans="2:2" x14ac:dyDescent="0.35">
      <c r="B137" s="90" t="str" cm="1">
        <f t="array" ref="B137">IF(A137="","",_xlfn.IFNA(VLOOKUP(IFERROR(VALUE(A137),A137),IFERROR(VALUE('Payments Export'!H141:H10140),'Payments Export'!H141:H10140),1,0), "Add Item"))</f>
        <v/>
      </c>
    </row>
    <row r="138" spans="2:2" x14ac:dyDescent="0.35">
      <c r="B138" s="90" t="str" cm="1">
        <f t="array" ref="B138">IF(A138="","",_xlfn.IFNA(VLOOKUP(IFERROR(VALUE(A138),A138),IFERROR(VALUE('Payments Export'!H142:H10141),'Payments Export'!H142:H10141),1,0), "Add Item"))</f>
        <v/>
      </c>
    </row>
    <row r="139" spans="2:2" x14ac:dyDescent="0.35">
      <c r="B139" s="90" t="str" cm="1">
        <f t="array" ref="B139">IF(A139="","",_xlfn.IFNA(VLOOKUP(IFERROR(VALUE(A139),A139),IFERROR(VALUE('Payments Export'!H143:H10142),'Payments Export'!H143:H10142),1,0), "Add Item"))</f>
        <v/>
      </c>
    </row>
    <row r="140" spans="2:2" x14ac:dyDescent="0.35">
      <c r="B140" s="90" t="str" cm="1">
        <f t="array" ref="B140">IF(A140="","",_xlfn.IFNA(VLOOKUP(IFERROR(VALUE(A140),A140),IFERROR(VALUE('Payments Export'!H144:H10143),'Payments Export'!H144:H10143),1,0), "Add Item"))</f>
        <v/>
      </c>
    </row>
    <row r="141" spans="2:2" x14ac:dyDescent="0.35">
      <c r="B141" s="90" t="str" cm="1">
        <f t="array" ref="B141">IF(A141="","",_xlfn.IFNA(VLOOKUP(IFERROR(VALUE(A141),A141),IFERROR(VALUE('Payments Export'!H145:H10144),'Payments Export'!H145:H10144),1,0), "Add Item"))</f>
        <v/>
      </c>
    </row>
    <row r="142" spans="2:2" x14ac:dyDescent="0.35">
      <c r="B142" s="90" t="str" cm="1">
        <f t="array" ref="B142">IF(A142="","",_xlfn.IFNA(VLOOKUP(IFERROR(VALUE(A142),A142),IFERROR(VALUE('Payments Export'!H146:H10145),'Payments Export'!H146:H10145),1,0), "Add Item"))</f>
        <v/>
      </c>
    </row>
    <row r="143" spans="2:2" x14ac:dyDescent="0.35">
      <c r="B143" s="90" t="str" cm="1">
        <f t="array" ref="B143">IF(A143="","",_xlfn.IFNA(VLOOKUP(IFERROR(VALUE(A143),A143),IFERROR(VALUE('Payments Export'!H147:H10146),'Payments Export'!H147:H10146),1,0), "Add Item"))</f>
        <v/>
      </c>
    </row>
    <row r="144" spans="2:2" x14ac:dyDescent="0.35">
      <c r="B144" s="90" t="str" cm="1">
        <f t="array" ref="B144">IF(A144="","",_xlfn.IFNA(VLOOKUP(IFERROR(VALUE(A144),A144),IFERROR(VALUE('Payments Export'!H148:H10147),'Payments Export'!H148:H10147),1,0), "Add Item"))</f>
        <v/>
      </c>
    </row>
    <row r="145" spans="2:2" x14ac:dyDescent="0.35">
      <c r="B145" s="90" t="str" cm="1">
        <f t="array" ref="B145">IF(A145="","",_xlfn.IFNA(VLOOKUP(IFERROR(VALUE(A145),A145),IFERROR(VALUE('Payments Export'!H149:H10148),'Payments Export'!H149:H10148),1,0), "Add Item"))</f>
        <v/>
      </c>
    </row>
    <row r="146" spans="2:2" x14ac:dyDescent="0.35">
      <c r="B146" s="90" t="str" cm="1">
        <f t="array" ref="B146">IF(A146="","",_xlfn.IFNA(VLOOKUP(IFERROR(VALUE(A146),A146),IFERROR(VALUE('Payments Export'!H150:H10149),'Payments Export'!H150:H10149),1,0), "Add Item"))</f>
        <v/>
      </c>
    </row>
    <row r="147" spans="2:2" x14ac:dyDescent="0.35">
      <c r="B147" s="90" t="str" cm="1">
        <f t="array" ref="B147">IF(A147="","",_xlfn.IFNA(VLOOKUP(IFERROR(VALUE(A147),A147),IFERROR(VALUE('Payments Export'!H151:H10150),'Payments Export'!H151:H10150),1,0), "Add Item"))</f>
        <v/>
      </c>
    </row>
    <row r="148" spans="2:2" x14ac:dyDescent="0.35">
      <c r="B148" s="90" t="str" cm="1">
        <f t="array" ref="B148">IF(A148="","",_xlfn.IFNA(VLOOKUP(IFERROR(VALUE(A148),A148),IFERROR(VALUE('Payments Export'!H152:H10151),'Payments Export'!H152:H10151),1,0), "Add Item"))</f>
        <v/>
      </c>
    </row>
    <row r="149" spans="2:2" x14ac:dyDescent="0.35">
      <c r="B149" s="90" t="str" cm="1">
        <f t="array" ref="B149">IF(A149="","",_xlfn.IFNA(VLOOKUP(IFERROR(VALUE(A149),A149),IFERROR(VALUE('Payments Export'!H153:H10152),'Payments Export'!H153:H10152),1,0), "Add Item"))</f>
        <v/>
      </c>
    </row>
    <row r="150" spans="2:2" x14ac:dyDescent="0.35">
      <c r="B150" s="90" t="str" cm="1">
        <f t="array" ref="B150">IF(A150="","",_xlfn.IFNA(VLOOKUP(IFERROR(VALUE(A150),A150),IFERROR(VALUE('Payments Export'!H154:H10153),'Payments Export'!H154:H10153),1,0), "Add Item"))</f>
        <v/>
      </c>
    </row>
    <row r="151" spans="2:2" x14ac:dyDescent="0.35">
      <c r="B151" s="90" t="str" cm="1">
        <f t="array" ref="B151">IF(A151="","",_xlfn.IFNA(VLOOKUP(IFERROR(VALUE(A151),A151),IFERROR(VALUE('Payments Export'!H155:H10154),'Payments Export'!H155:H10154),1,0), "Add Item"))</f>
        <v/>
      </c>
    </row>
    <row r="152" spans="2:2" x14ac:dyDescent="0.35">
      <c r="B152" s="90" t="str" cm="1">
        <f t="array" ref="B152">IF(A152="","",_xlfn.IFNA(VLOOKUP(IFERROR(VALUE(A152),A152),IFERROR(VALUE('Payments Export'!H156:H10155),'Payments Export'!H156:H10155),1,0), "Add Item"))</f>
        <v/>
      </c>
    </row>
    <row r="153" spans="2:2" x14ac:dyDescent="0.35">
      <c r="B153" s="90" t="str" cm="1">
        <f t="array" ref="B153">IF(A153="","",_xlfn.IFNA(VLOOKUP(IFERROR(VALUE(A153),A153),IFERROR(VALUE('Payments Export'!H157:H10156),'Payments Export'!H157:H10156),1,0), "Add Item"))</f>
        <v/>
      </c>
    </row>
    <row r="154" spans="2:2" x14ac:dyDescent="0.35">
      <c r="B154" s="90" t="str" cm="1">
        <f t="array" ref="B154">IF(A154="","",_xlfn.IFNA(VLOOKUP(IFERROR(VALUE(A154),A154),IFERROR(VALUE('Payments Export'!H158:H10157),'Payments Export'!H158:H10157),1,0), "Add Item"))</f>
        <v/>
      </c>
    </row>
    <row r="155" spans="2:2" x14ac:dyDescent="0.35">
      <c r="B155" s="90" t="str" cm="1">
        <f t="array" ref="B155">IF(A155="","",_xlfn.IFNA(VLOOKUP(IFERROR(VALUE(A155),A155),IFERROR(VALUE('Payments Export'!H159:H10158),'Payments Export'!H159:H10158),1,0), "Add Item"))</f>
        <v/>
      </c>
    </row>
    <row r="156" spans="2:2" x14ac:dyDescent="0.35">
      <c r="B156" s="90" t="str" cm="1">
        <f t="array" ref="B156">IF(A156="","",_xlfn.IFNA(VLOOKUP(IFERROR(VALUE(A156),A156),IFERROR(VALUE('Payments Export'!H160:H10159),'Payments Export'!H160:H10159),1,0), "Add Item"))</f>
        <v/>
      </c>
    </row>
    <row r="157" spans="2:2" x14ac:dyDescent="0.35">
      <c r="B157" s="90" t="str" cm="1">
        <f t="array" ref="B157">IF(A157="","",_xlfn.IFNA(VLOOKUP(IFERROR(VALUE(A157),A157),IFERROR(VALUE('Payments Export'!H161:H10160),'Payments Export'!H161:H10160),1,0), "Add Item"))</f>
        <v/>
      </c>
    </row>
    <row r="158" spans="2:2" x14ac:dyDescent="0.35">
      <c r="B158" s="90" t="str" cm="1">
        <f t="array" ref="B158">IF(A158="","",_xlfn.IFNA(VLOOKUP(IFERROR(VALUE(A158),A158),IFERROR(VALUE('Payments Export'!H162:H10161),'Payments Export'!H162:H10161),1,0), "Add Item"))</f>
        <v/>
      </c>
    </row>
    <row r="159" spans="2:2" x14ac:dyDescent="0.35">
      <c r="B159" s="90" t="str" cm="1">
        <f t="array" ref="B159">IF(A159="","",_xlfn.IFNA(VLOOKUP(IFERROR(VALUE(A159),A159),IFERROR(VALUE('Payments Export'!H163:H10162),'Payments Export'!H163:H10162),1,0), "Add Item"))</f>
        <v/>
      </c>
    </row>
    <row r="160" spans="2:2" x14ac:dyDescent="0.35">
      <c r="B160" s="90" t="str" cm="1">
        <f t="array" ref="B160">IF(A160="","",_xlfn.IFNA(VLOOKUP(IFERROR(VALUE(A160),A160),IFERROR(VALUE('Payments Export'!H164:H10163),'Payments Export'!H164:H10163),1,0), "Add Item"))</f>
        <v/>
      </c>
    </row>
    <row r="161" spans="2:2" x14ac:dyDescent="0.35">
      <c r="B161" s="90" t="str" cm="1">
        <f t="array" ref="B161">IF(A161="","",_xlfn.IFNA(VLOOKUP(IFERROR(VALUE(A161),A161),IFERROR(VALUE('Payments Export'!H165:H10164),'Payments Export'!H165:H10164),1,0), "Add Item"))</f>
        <v/>
      </c>
    </row>
    <row r="162" spans="2:2" x14ac:dyDescent="0.35">
      <c r="B162" s="90" t="str" cm="1">
        <f t="array" ref="B162">IF(A162="","",_xlfn.IFNA(VLOOKUP(IFERROR(VALUE(A162),A162),IFERROR(VALUE('Payments Export'!H166:H10165),'Payments Export'!H166:H10165),1,0), "Add Item"))</f>
        <v/>
      </c>
    </row>
    <row r="163" spans="2:2" x14ac:dyDescent="0.35">
      <c r="B163" s="90" t="str" cm="1">
        <f t="array" ref="B163">IF(A163="","",_xlfn.IFNA(VLOOKUP(IFERROR(VALUE(A163),A163),IFERROR(VALUE('Payments Export'!H167:H10166),'Payments Export'!H167:H10166),1,0), "Add Item"))</f>
        <v/>
      </c>
    </row>
    <row r="164" spans="2:2" x14ac:dyDescent="0.35">
      <c r="B164" s="90" t="str" cm="1">
        <f t="array" ref="B164">IF(A164="","",_xlfn.IFNA(VLOOKUP(IFERROR(VALUE(A164),A164),IFERROR(VALUE('Payments Export'!H168:H10167),'Payments Export'!H168:H10167),1,0), "Add Item"))</f>
        <v/>
      </c>
    </row>
    <row r="165" spans="2:2" x14ac:dyDescent="0.35">
      <c r="B165" s="90" t="str" cm="1">
        <f t="array" ref="B165">IF(A165="","",_xlfn.IFNA(VLOOKUP(IFERROR(VALUE(A165),A165),IFERROR(VALUE('Payments Export'!H169:H10168),'Payments Export'!H169:H10168),1,0), "Add Item"))</f>
        <v/>
      </c>
    </row>
    <row r="166" spans="2:2" x14ac:dyDescent="0.35">
      <c r="B166" s="90" t="str" cm="1">
        <f t="array" ref="B166">IF(A166="","",_xlfn.IFNA(VLOOKUP(IFERROR(VALUE(A166),A166),IFERROR(VALUE('Payments Export'!H170:H10169),'Payments Export'!H170:H10169),1,0), "Add Item"))</f>
        <v/>
      </c>
    </row>
    <row r="167" spans="2:2" x14ac:dyDescent="0.35">
      <c r="B167" s="90" t="str" cm="1">
        <f t="array" ref="B167">IF(A167="","",_xlfn.IFNA(VLOOKUP(IFERROR(VALUE(A167),A167),IFERROR(VALUE('Payments Export'!H171:H10170),'Payments Export'!H171:H10170),1,0), "Add Item"))</f>
        <v/>
      </c>
    </row>
    <row r="168" spans="2:2" x14ac:dyDescent="0.35">
      <c r="B168" s="90" t="str" cm="1">
        <f t="array" ref="B168">IF(A168="","",_xlfn.IFNA(VLOOKUP(IFERROR(VALUE(A168),A168),IFERROR(VALUE('Payments Export'!H172:H10171),'Payments Export'!H172:H10171),1,0), "Add Item"))</f>
        <v/>
      </c>
    </row>
    <row r="169" spans="2:2" x14ac:dyDescent="0.35">
      <c r="B169" s="90" t="str" cm="1">
        <f t="array" ref="B169">IF(A169="","",_xlfn.IFNA(VLOOKUP(IFERROR(VALUE(A169),A169),IFERROR(VALUE('Payments Export'!H173:H10172),'Payments Export'!H173:H10172),1,0), "Add Item"))</f>
        <v/>
      </c>
    </row>
    <row r="170" spans="2:2" x14ac:dyDescent="0.35">
      <c r="B170" s="90" t="str" cm="1">
        <f t="array" ref="B170">IF(A170="","",_xlfn.IFNA(VLOOKUP(IFERROR(VALUE(A170),A170),IFERROR(VALUE('Payments Export'!H174:H10173),'Payments Export'!H174:H10173),1,0), "Add Item"))</f>
        <v/>
      </c>
    </row>
    <row r="171" spans="2:2" x14ac:dyDescent="0.35">
      <c r="B171" s="90" t="str" cm="1">
        <f t="array" ref="B171">IF(A171="","",_xlfn.IFNA(VLOOKUP(IFERROR(VALUE(A171),A171),IFERROR(VALUE('Payments Export'!H175:H10174),'Payments Export'!H175:H10174),1,0), "Add Item"))</f>
        <v/>
      </c>
    </row>
    <row r="172" spans="2:2" x14ac:dyDescent="0.35">
      <c r="B172" s="90" t="str" cm="1">
        <f t="array" ref="B172">IF(A172="","",_xlfn.IFNA(VLOOKUP(IFERROR(VALUE(A172),A172),IFERROR(VALUE('Payments Export'!H176:H10175),'Payments Export'!H176:H10175),1,0), "Add Item"))</f>
        <v/>
      </c>
    </row>
    <row r="173" spans="2:2" x14ac:dyDescent="0.35">
      <c r="B173" s="90" t="str" cm="1">
        <f t="array" ref="B173">IF(A173="","",_xlfn.IFNA(VLOOKUP(IFERROR(VALUE(A173),A173),IFERROR(VALUE('Payments Export'!H177:H10176),'Payments Export'!H177:H10176),1,0), "Add Item"))</f>
        <v/>
      </c>
    </row>
    <row r="174" spans="2:2" x14ac:dyDescent="0.35">
      <c r="B174" s="90" t="str" cm="1">
        <f t="array" ref="B174">IF(A174="","",_xlfn.IFNA(VLOOKUP(IFERROR(VALUE(A174),A174),IFERROR(VALUE('Payments Export'!H178:H10177),'Payments Export'!H178:H10177),1,0), "Add Item"))</f>
        <v/>
      </c>
    </row>
    <row r="175" spans="2:2" x14ac:dyDescent="0.35">
      <c r="B175" s="90" t="str" cm="1">
        <f t="array" ref="B175">IF(A175="","",_xlfn.IFNA(VLOOKUP(IFERROR(VALUE(A175),A175),IFERROR(VALUE('Payments Export'!H179:H10178),'Payments Export'!H179:H10178),1,0), "Add Item"))</f>
        <v/>
      </c>
    </row>
    <row r="176" spans="2:2" x14ac:dyDescent="0.35">
      <c r="B176" s="90" t="str" cm="1">
        <f t="array" ref="B176">IF(A176="","",_xlfn.IFNA(VLOOKUP(IFERROR(VALUE(A176),A176),IFERROR(VALUE('Payments Export'!H180:H10179),'Payments Export'!H180:H10179),1,0), "Add Item"))</f>
        <v/>
      </c>
    </row>
    <row r="177" spans="2:2" x14ac:dyDescent="0.35">
      <c r="B177" s="90" t="str" cm="1">
        <f t="array" ref="B177">IF(A177="","",_xlfn.IFNA(VLOOKUP(IFERROR(VALUE(A177),A177),IFERROR(VALUE('Payments Export'!H181:H10180),'Payments Export'!H181:H10180),1,0), "Add Item"))</f>
        <v/>
      </c>
    </row>
    <row r="178" spans="2:2" x14ac:dyDescent="0.35">
      <c r="B178" s="90" t="str" cm="1">
        <f t="array" ref="B178">IF(A178="","",_xlfn.IFNA(VLOOKUP(IFERROR(VALUE(A178),A178),IFERROR(VALUE('Payments Export'!H182:H10181),'Payments Export'!H182:H10181),1,0), "Add Item"))</f>
        <v/>
      </c>
    </row>
    <row r="179" spans="2:2" x14ac:dyDescent="0.35">
      <c r="B179" s="90" t="str" cm="1">
        <f t="array" ref="B179">IF(A179="","",_xlfn.IFNA(VLOOKUP(IFERROR(VALUE(A179),A179),IFERROR(VALUE('Payments Export'!H183:H10182),'Payments Export'!H183:H10182),1,0), "Add Item"))</f>
        <v/>
      </c>
    </row>
    <row r="180" spans="2:2" x14ac:dyDescent="0.35">
      <c r="B180" s="90" t="str" cm="1">
        <f t="array" ref="B180">IF(A180="","",_xlfn.IFNA(VLOOKUP(IFERROR(VALUE(A180),A180),IFERROR(VALUE('Payments Export'!H184:H10183),'Payments Export'!H184:H10183),1,0), "Add Item"))</f>
        <v/>
      </c>
    </row>
    <row r="181" spans="2:2" x14ac:dyDescent="0.35">
      <c r="B181" s="90" t="str" cm="1">
        <f t="array" ref="B181">IF(A181="","",_xlfn.IFNA(VLOOKUP(IFERROR(VALUE(A181),A181),IFERROR(VALUE('Payments Export'!H185:H10184),'Payments Export'!H185:H10184),1,0), "Add Item"))</f>
        <v/>
      </c>
    </row>
    <row r="182" spans="2:2" x14ac:dyDescent="0.35">
      <c r="B182" s="90" t="str" cm="1">
        <f t="array" ref="B182">IF(A182="","",_xlfn.IFNA(VLOOKUP(IFERROR(VALUE(A182),A182),IFERROR(VALUE('Payments Export'!H186:H10185),'Payments Export'!H186:H10185),1,0), "Add Item"))</f>
        <v/>
      </c>
    </row>
    <row r="183" spans="2:2" x14ac:dyDescent="0.35">
      <c r="B183" s="90" t="str" cm="1">
        <f t="array" ref="B183">IF(A183="","",_xlfn.IFNA(VLOOKUP(IFERROR(VALUE(A183),A183),IFERROR(VALUE('Payments Export'!H187:H10186),'Payments Export'!H187:H10186),1,0), "Add Item"))</f>
        <v/>
      </c>
    </row>
    <row r="184" spans="2:2" x14ac:dyDescent="0.35">
      <c r="B184" s="90" t="str" cm="1">
        <f t="array" ref="B184">IF(A184="","",_xlfn.IFNA(VLOOKUP(IFERROR(VALUE(A184),A184),IFERROR(VALUE('Payments Export'!H188:H10187),'Payments Export'!H188:H10187),1,0), "Add Item"))</f>
        <v/>
      </c>
    </row>
    <row r="185" spans="2:2" x14ac:dyDescent="0.35">
      <c r="B185" s="90" t="str" cm="1">
        <f t="array" ref="B185">IF(A185="","",_xlfn.IFNA(VLOOKUP(IFERROR(VALUE(A185),A185),IFERROR(VALUE('Payments Export'!H189:H10188),'Payments Export'!H189:H10188),1,0), "Add Item"))</f>
        <v/>
      </c>
    </row>
    <row r="186" spans="2:2" x14ac:dyDescent="0.35">
      <c r="B186" s="90" t="str" cm="1">
        <f t="array" ref="B186">IF(A186="","",_xlfn.IFNA(VLOOKUP(IFERROR(VALUE(A186),A186),IFERROR(VALUE('Payments Export'!H190:H10189),'Payments Export'!H190:H10189),1,0), "Add Item"))</f>
        <v/>
      </c>
    </row>
    <row r="187" spans="2:2" x14ac:dyDescent="0.35">
      <c r="B187" s="90" t="str" cm="1">
        <f t="array" ref="B187">IF(A187="","",_xlfn.IFNA(VLOOKUP(IFERROR(VALUE(A187),A187),IFERROR(VALUE('Payments Export'!H191:H10190),'Payments Export'!H191:H10190),1,0), "Add Item"))</f>
        <v/>
      </c>
    </row>
    <row r="188" spans="2:2" x14ac:dyDescent="0.35">
      <c r="B188" s="90" t="str" cm="1">
        <f t="array" ref="B188">IF(A188="","",_xlfn.IFNA(VLOOKUP(IFERROR(VALUE(A188),A188),IFERROR(VALUE('Payments Export'!H192:H10191),'Payments Export'!H192:H10191),1,0), "Add Item"))</f>
        <v/>
      </c>
    </row>
    <row r="189" spans="2:2" x14ac:dyDescent="0.35">
      <c r="B189" s="90" t="str" cm="1">
        <f t="array" ref="B189">IF(A189="","",_xlfn.IFNA(VLOOKUP(IFERROR(VALUE(A189),A189),IFERROR(VALUE('Payments Export'!H193:H10192),'Payments Export'!H193:H10192),1,0), "Add Item"))</f>
        <v/>
      </c>
    </row>
    <row r="190" spans="2:2" x14ac:dyDescent="0.35">
      <c r="B190" s="90" t="str" cm="1">
        <f t="array" ref="B190">IF(A190="","",_xlfn.IFNA(VLOOKUP(IFERROR(VALUE(A190),A190),IFERROR(VALUE('Payments Export'!H194:H10193),'Payments Export'!H194:H10193),1,0), "Add Item"))</f>
        <v/>
      </c>
    </row>
    <row r="191" spans="2:2" x14ac:dyDescent="0.35">
      <c r="B191" s="90" t="str" cm="1">
        <f t="array" ref="B191">IF(A191="","",_xlfn.IFNA(VLOOKUP(IFERROR(VALUE(A191),A191),IFERROR(VALUE('Payments Export'!H195:H10194),'Payments Export'!H195:H10194),1,0), "Add Item"))</f>
        <v/>
      </c>
    </row>
    <row r="192" spans="2:2" x14ac:dyDescent="0.35">
      <c r="B192" s="90" t="str" cm="1">
        <f t="array" ref="B192">IF(A192="","",_xlfn.IFNA(VLOOKUP(IFERROR(VALUE(A192),A192),IFERROR(VALUE('Payments Export'!H196:H10195),'Payments Export'!H196:H10195),1,0), "Add Item"))</f>
        <v/>
      </c>
    </row>
    <row r="193" spans="2:2" x14ac:dyDescent="0.35">
      <c r="B193" s="90" t="str" cm="1">
        <f t="array" ref="B193">IF(A193="","",_xlfn.IFNA(VLOOKUP(IFERROR(VALUE(A193),A193),IFERROR(VALUE('Payments Export'!H197:H10196),'Payments Export'!H197:H10196),1,0), "Add Item"))</f>
        <v/>
      </c>
    </row>
    <row r="194" spans="2:2" x14ac:dyDescent="0.35">
      <c r="B194" s="90" t="str" cm="1">
        <f t="array" ref="B194">IF(A194="","",_xlfn.IFNA(VLOOKUP(IFERROR(VALUE(A194),A194),IFERROR(VALUE('Payments Export'!H198:H10197),'Payments Export'!H198:H10197),1,0), "Add Item"))</f>
        <v/>
      </c>
    </row>
    <row r="195" spans="2:2" x14ac:dyDescent="0.35">
      <c r="B195" s="90" t="str" cm="1">
        <f t="array" ref="B195">IF(A195="","",_xlfn.IFNA(VLOOKUP(IFERROR(VALUE(A195),A195),IFERROR(VALUE('Payments Export'!H199:H10198),'Payments Export'!H199:H10198),1,0), "Add Item"))</f>
        <v/>
      </c>
    </row>
    <row r="196" spans="2:2" x14ac:dyDescent="0.35">
      <c r="B196" s="90" t="str" cm="1">
        <f t="array" ref="B196">IF(A196="","",_xlfn.IFNA(VLOOKUP(IFERROR(VALUE(A196),A196),IFERROR(VALUE('Payments Export'!H200:H10199),'Payments Export'!H200:H10199),1,0), "Add Item"))</f>
        <v/>
      </c>
    </row>
    <row r="197" spans="2:2" x14ac:dyDescent="0.35">
      <c r="B197" s="90" t="str" cm="1">
        <f t="array" ref="B197">IF(A197="","",_xlfn.IFNA(VLOOKUP(IFERROR(VALUE(A197),A197),IFERROR(VALUE('Payments Export'!H201:H10200),'Payments Export'!H201:H10200),1,0), "Add Item"))</f>
        <v/>
      </c>
    </row>
    <row r="198" spans="2:2" x14ac:dyDescent="0.35">
      <c r="B198" s="90" t="str" cm="1">
        <f t="array" ref="B198">IF(A198="","",_xlfn.IFNA(VLOOKUP(IFERROR(VALUE(A198),A198),IFERROR(VALUE('Payments Export'!H202:H10201),'Payments Export'!H202:H10201),1,0), "Add Item"))</f>
        <v/>
      </c>
    </row>
    <row r="199" spans="2:2" x14ac:dyDescent="0.35">
      <c r="B199" s="90" t="str" cm="1">
        <f t="array" ref="B199">IF(A199="","",_xlfn.IFNA(VLOOKUP(IFERROR(VALUE(A199),A199),IFERROR(VALUE('Payments Export'!H203:H10202),'Payments Export'!H203:H10202),1,0), "Add Item"))</f>
        <v/>
      </c>
    </row>
    <row r="200" spans="2:2" x14ac:dyDescent="0.35">
      <c r="B200" s="90" t="str" cm="1">
        <f t="array" ref="B200">IF(A200="","",_xlfn.IFNA(VLOOKUP(IFERROR(VALUE(A200),A200),IFERROR(VALUE('Payments Export'!H204:H10203),'Payments Export'!H204:H10203),1,0), "Add Item"))</f>
        <v/>
      </c>
    </row>
    <row r="201" spans="2:2" x14ac:dyDescent="0.35">
      <c r="B201" s="90" t="str" cm="1">
        <f t="array" ref="B201">IF(A201="","",_xlfn.IFNA(VLOOKUP(IFERROR(VALUE(A201),A201),IFERROR(VALUE('Payments Export'!H205:H10204),'Payments Export'!H205:H10204),1,0), "Add Item"))</f>
        <v/>
      </c>
    </row>
    <row r="202" spans="2:2" x14ac:dyDescent="0.35">
      <c r="B202" s="90" t="str" cm="1">
        <f t="array" ref="B202">IF(A202="","",_xlfn.IFNA(VLOOKUP(IFERROR(VALUE(A202),A202),IFERROR(VALUE('Payments Export'!H206:H10205),'Payments Export'!H206:H10205),1,0), "Add Item"))</f>
        <v/>
      </c>
    </row>
    <row r="203" spans="2:2" x14ac:dyDescent="0.35">
      <c r="B203" s="90" t="str" cm="1">
        <f t="array" ref="B203">IF(A203="","",_xlfn.IFNA(VLOOKUP(IFERROR(VALUE(A203),A203),IFERROR(VALUE('Payments Export'!H207:H10206),'Payments Export'!H207:H10206),1,0), "Add Item"))</f>
        <v/>
      </c>
    </row>
    <row r="204" spans="2:2" x14ac:dyDescent="0.35">
      <c r="B204" s="90" t="str" cm="1">
        <f t="array" ref="B204">IF(A204="","",_xlfn.IFNA(VLOOKUP(IFERROR(VALUE(A204),A204),IFERROR(VALUE('Payments Export'!H208:H10207),'Payments Export'!H208:H10207),1,0), "Add Item"))</f>
        <v/>
      </c>
    </row>
    <row r="205" spans="2:2" x14ac:dyDescent="0.35">
      <c r="B205" s="90" t="str" cm="1">
        <f t="array" ref="B205">IF(A205="","",_xlfn.IFNA(VLOOKUP(IFERROR(VALUE(A205),A205),IFERROR(VALUE('Payments Export'!H209:H10208),'Payments Export'!H209:H10208),1,0), "Add Item"))</f>
        <v/>
      </c>
    </row>
    <row r="206" spans="2:2" x14ac:dyDescent="0.35">
      <c r="B206" s="90" t="str" cm="1">
        <f t="array" ref="B206">IF(A206="","",_xlfn.IFNA(VLOOKUP(IFERROR(VALUE(A206),A206),IFERROR(VALUE('Payments Export'!H210:H10209),'Payments Export'!H210:H10209),1,0), "Add Item"))</f>
        <v/>
      </c>
    </row>
    <row r="207" spans="2:2" x14ac:dyDescent="0.35">
      <c r="B207" s="90" t="str" cm="1">
        <f t="array" ref="B207">IF(A207="","",_xlfn.IFNA(VLOOKUP(IFERROR(VALUE(A207),A207),IFERROR(VALUE('Payments Export'!H211:H10210),'Payments Export'!H211:H10210),1,0), "Add Item"))</f>
        <v/>
      </c>
    </row>
    <row r="208" spans="2:2" x14ac:dyDescent="0.35">
      <c r="B208" s="90" t="str" cm="1">
        <f t="array" ref="B208">IF(A208="","",_xlfn.IFNA(VLOOKUP(IFERROR(VALUE(A208),A208),IFERROR(VALUE('Payments Export'!H212:H10211),'Payments Export'!H212:H10211),1,0), "Add Item"))</f>
        <v/>
      </c>
    </row>
    <row r="209" spans="2:2" x14ac:dyDescent="0.35">
      <c r="B209" s="90" t="str" cm="1">
        <f t="array" ref="B209">IF(A209="","",_xlfn.IFNA(VLOOKUP(IFERROR(VALUE(A209),A209),IFERROR(VALUE('Payments Export'!H213:H10212),'Payments Export'!H213:H10212),1,0), "Add Item"))</f>
        <v/>
      </c>
    </row>
    <row r="210" spans="2:2" x14ac:dyDescent="0.35">
      <c r="B210" s="90" t="str" cm="1">
        <f t="array" ref="B210">IF(A210="","",_xlfn.IFNA(VLOOKUP(IFERROR(VALUE(A210),A210),IFERROR(VALUE('Payments Export'!H214:H10213),'Payments Export'!H214:H10213),1,0), "Add Item"))</f>
        <v/>
      </c>
    </row>
    <row r="211" spans="2:2" x14ac:dyDescent="0.35">
      <c r="B211" s="90" t="str" cm="1">
        <f t="array" ref="B211">IF(A211="","",_xlfn.IFNA(VLOOKUP(IFERROR(VALUE(A211),A211),IFERROR(VALUE('Payments Export'!H215:H10214),'Payments Export'!H215:H10214),1,0), "Add Item"))</f>
        <v/>
      </c>
    </row>
    <row r="212" spans="2:2" x14ac:dyDescent="0.35">
      <c r="B212" s="90" t="str" cm="1">
        <f t="array" ref="B212">IF(A212="","",_xlfn.IFNA(VLOOKUP(IFERROR(VALUE(A212),A212),IFERROR(VALUE('Payments Export'!H216:H10215),'Payments Export'!H216:H10215),1,0), "Add Item"))</f>
        <v/>
      </c>
    </row>
    <row r="213" spans="2:2" x14ac:dyDescent="0.35">
      <c r="B213" s="90" t="str" cm="1">
        <f t="array" ref="B213">IF(A213="","",_xlfn.IFNA(VLOOKUP(IFERROR(VALUE(A213),A213),IFERROR(VALUE('Payments Export'!H217:H10216),'Payments Export'!H217:H10216),1,0), "Add Item"))</f>
        <v/>
      </c>
    </row>
    <row r="214" spans="2:2" x14ac:dyDescent="0.35">
      <c r="B214" s="90" t="str" cm="1">
        <f t="array" ref="B214">IF(A214="","",_xlfn.IFNA(VLOOKUP(IFERROR(VALUE(A214),A214),IFERROR(VALUE('Payments Export'!H218:H10217),'Payments Export'!H218:H10217),1,0), "Add Item"))</f>
        <v/>
      </c>
    </row>
    <row r="215" spans="2:2" x14ac:dyDescent="0.35">
      <c r="B215" s="90" t="str" cm="1">
        <f t="array" ref="B215">IF(A215="","",_xlfn.IFNA(VLOOKUP(IFERROR(VALUE(A215),A215),IFERROR(VALUE('Payments Export'!H219:H10218),'Payments Export'!H219:H10218),1,0), "Add Item"))</f>
        <v/>
      </c>
    </row>
    <row r="216" spans="2:2" x14ac:dyDescent="0.35">
      <c r="B216" s="90" t="str" cm="1">
        <f t="array" ref="B216">IF(A216="","",_xlfn.IFNA(VLOOKUP(IFERROR(VALUE(A216),A216),IFERROR(VALUE('Payments Export'!H220:H10219),'Payments Export'!H220:H10219),1,0), "Add Item"))</f>
        <v/>
      </c>
    </row>
    <row r="217" spans="2:2" x14ac:dyDescent="0.35">
      <c r="B217" s="90" t="str" cm="1">
        <f t="array" ref="B217">IF(A217="","",_xlfn.IFNA(VLOOKUP(IFERROR(VALUE(A217),A217),IFERROR(VALUE('Payments Export'!H221:H10220),'Payments Export'!H221:H10220),1,0), "Add Item"))</f>
        <v/>
      </c>
    </row>
    <row r="218" spans="2:2" x14ac:dyDescent="0.35">
      <c r="B218" s="90" t="str" cm="1">
        <f t="array" ref="B218">IF(A218="","",_xlfn.IFNA(VLOOKUP(IFERROR(VALUE(A218),A218),IFERROR(VALUE('Payments Export'!H222:H10221),'Payments Export'!H222:H10221),1,0), "Add Item"))</f>
        <v/>
      </c>
    </row>
    <row r="219" spans="2:2" x14ac:dyDescent="0.35">
      <c r="B219" s="90" t="str" cm="1">
        <f t="array" ref="B219">IF(A219="","",_xlfn.IFNA(VLOOKUP(IFERROR(VALUE(A219),A219),IFERROR(VALUE('Payments Export'!H223:H10222),'Payments Export'!H223:H10222),1,0), "Add Item"))</f>
        <v/>
      </c>
    </row>
    <row r="220" spans="2:2" x14ac:dyDescent="0.35">
      <c r="B220" s="90" t="str" cm="1">
        <f t="array" ref="B220">IF(A220="","",_xlfn.IFNA(VLOOKUP(IFERROR(VALUE(A220),A220),IFERROR(VALUE('Payments Export'!H224:H10223),'Payments Export'!H224:H10223),1,0), "Add Item"))</f>
        <v/>
      </c>
    </row>
    <row r="221" spans="2:2" x14ac:dyDescent="0.35">
      <c r="B221" s="90" t="str" cm="1">
        <f t="array" ref="B221">IF(A221="","",_xlfn.IFNA(VLOOKUP(IFERROR(VALUE(A221),A221),IFERROR(VALUE('Payments Export'!H225:H10224),'Payments Export'!H225:H10224),1,0), "Add Item"))</f>
        <v/>
      </c>
    </row>
    <row r="222" spans="2:2" x14ac:dyDescent="0.35">
      <c r="B222" s="90" t="str" cm="1">
        <f t="array" ref="B222">IF(A222="","",_xlfn.IFNA(VLOOKUP(IFERROR(VALUE(A222),A222),IFERROR(VALUE('Payments Export'!H226:H10225),'Payments Export'!H226:H10225),1,0), "Add Item"))</f>
        <v/>
      </c>
    </row>
    <row r="223" spans="2:2" x14ac:dyDescent="0.35">
      <c r="B223" s="90" t="str" cm="1">
        <f t="array" ref="B223">IF(A223="","",_xlfn.IFNA(VLOOKUP(IFERROR(VALUE(A223),A223),IFERROR(VALUE('Payments Export'!H227:H10226),'Payments Export'!H227:H10226),1,0), "Add Item"))</f>
        <v/>
      </c>
    </row>
    <row r="224" spans="2:2" x14ac:dyDescent="0.35">
      <c r="B224" s="90" t="str" cm="1">
        <f t="array" ref="B224">IF(A224="","",_xlfn.IFNA(VLOOKUP(IFERROR(VALUE(A224),A224),IFERROR(VALUE('Payments Export'!H228:H10227),'Payments Export'!H228:H10227),1,0), "Add Item"))</f>
        <v/>
      </c>
    </row>
    <row r="225" spans="2:2" x14ac:dyDescent="0.35">
      <c r="B225" s="90" t="str" cm="1">
        <f t="array" ref="B225">IF(A225="","",_xlfn.IFNA(VLOOKUP(IFERROR(VALUE(A225),A225),IFERROR(VALUE('Payments Export'!H229:H10228),'Payments Export'!H229:H10228),1,0), "Add Item"))</f>
        <v/>
      </c>
    </row>
    <row r="226" spans="2:2" x14ac:dyDescent="0.35">
      <c r="B226" s="90" t="str" cm="1">
        <f t="array" ref="B226">IF(A226="","",_xlfn.IFNA(VLOOKUP(IFERROR(VALUE(A226),A226),IFERROR(VALUE('Payments Export'!H230:H10229),'Payments Export'!H230:H10229),1,0), "Add Item"))</f>
        <v/>
      </c>
    </row>
    <row r="227" spans="2:2" x14ac:dyDescent="0.35">
      <c r="B227" s="90" t="str" cm="1">
        <f t="array" ref="B227">IF(A227="","",_xlfn.IFNA(VLOOKUP(IFERROR(VALUE(A227),A227),IFERROR(VALUE('Payments Export'!H231:H10230),'Payments Export'!H231:H10230),1,0), "Add Item"))</f>
        <v/>
      </c>
    </row>
    <row r="228" spans="2:2" x14ac:dyDescent="0.35">
      <c r="B228" s="90" t="str" cm="1">
        <f t="array" ref="B228">IF(A228="","",_xlfn.IFNA(VLOOKUP(IFERROR(VALUE(A228),A228),IFERROR(VALUE('Payments Export'!H232:H10231),'Payments Export'!H232:H10231),1,0), "Add Item"))</f>
        <v/>
      </c>
    </row>
    <row r="229" spans="2:2" x14ac:dyDescent="0.35">
      <c r="B229" s="90" t="str" cm="1">
        <f t="array" ref="B229">IF(A229="","",_xlfn.IFNA(VLOOKUP(IFERROR(VALUE(A229),A229),IFERROR(VALUE('Payments Export'!H233:H10232),'Payments Export'!H233:H10232),1,0), "Add Item"))</f>
        <v/>
      </c>
    </row>
    <row r="230" spans="2:2" x14ac:dyDescent="0.35">
      <c r="B230" s="90" t="str" cm="1">
        <f t="array" ref="B230">IF(A230="","",_xlfn.IFNA(VLOOKUP(IFERROR(VALUE(A230),A230),IFERROR(VALUE('Payments Export'!H234:H10233),'Payments Export'!H234:H10233),1,0), "Add Item"))</f>
        <v/>
      </c>
    </row>
    <row r="231" spans="2:2" x14ac:dyDescent="0.35">
      <c r="B231" s="90" t="str" cm="1">
        <f t="array" ref="B231">IF(A231="","",_xlfn.IFNA(VLOOKUP(IFERROR(VALUE(A231),A231),IFERROR(VALUE('Payments Export'!H235:H10234),'Payments Export'!H235:H10234),1,0), "Add Item"))</f>
        <v/>
      </c>
    </row>
    <row r="232" spans="2:2" x14ac:dyDescent="0.35">
      <c r="B232" s="90" t="str" cm="1">
        <f t="array" ref="B232">IF(A232="","",_xlfn.IFNA(VLOOKUP(IFERROR(VALUE(A232),A232),IFERROR(VALUE('Payments Export'!H236:H10235),'Payments Export'!H236:H10235),1,0), "Add Item"))</f>
        <v/>
      </c>
    </row>
    <row r="233" spans="2:2" x14ac:dyDescent="0.35">
      <c r="B233" s="90" t="str" cm="1">
        <f t="array" ref="B233">IF(A233="","",_xlfn.IFNA(VLOOKUP(IFERROR(VALUE(A233),A233),IFERROR(VALUE('Payments Export'!H237:H10236),'Payments Export'!H237:H10236),1,0), "Add Item"))</f>
        <v/>
      </c>
    </row>
    <row r="234" spans="2:2" x14ac:dyDescent="0.35">
      <c r="B234" s="90" t="str" cm="1">
        <f t="array" ref="B234">IF(A234="","",_xlfn.IFNA(VLOOKUP(IFERROR(VALUE(A234),A234),IFERROR(VALUE('Payments Export'!H238:H10237),'Payments Export'!H238:H10237),1,0), "Add Item"))</f>
        <v/>
      </c>
    </row>
    <row r="235" spans="2:2" x14ac:dyDescent="0.35">
      <c r="B235" s="90" t="str" cm="1">
        <f t="array" ref="B235">IF(A235="","",_xlfn.IFNA(VLOOKUP(IFERROR(VALUE(A235),A235),IFERROR(VALUE('Payments Export'!H239:H10238),'Payments Export'!H239:H10238),1,0), "Add Item"))</f>
        <v/>
      </c>
    </row>
    <row r="236" spans="2:2" x14ac:dyDescent="0.35">
      <c r="B236" s="90" t="str" cm="1">
        <f t="array" ref="B236">IF(A236="","",_xlfn.IFNA(VLOOKUP(IFERROR(VALUE(A236),A236),IFERROR(VALUE('Payments Export'!H240:H10239),'Payments Export'!H240:H10239),1,0), "Add Item"))</f>
        <v/>
      </c>
    </row>
    <row r="237" spans="2:2" x14ac:dyDescent="0.35">
      <c r="B237" s="90" t="str" cm="1">
        <f t="array" ref="B237">IF(A237="","",_xlfn.IFNA(VLOOKUP(IFERROR(VALUE(A237),A237),IFERROR(VALUE('Payments Export'!H241:H10240),'Payments Export'!H241:H10240),1,0), "Add Item"))</f>
        <v/>
      </c>
    </row>
    <row r="238" spans="2:2" x14ac:dyDescent="0.35">
      <c r="B238" s="90" t="str" cm="1">
        <f t="array" ref="B238">IF(A238="","",_xlfn.IFNA(VLOOKUP(IFERROR(VALUE(A238),A238),IFERROR(VALUE('Payments Export'!H242:H10241),'Payments Export'!H242:H10241),1,0), "Add Item"))</f>
        <v/>
      </c>
    </row>
    <row r="239" spans="2:2" x14ac:dyDescent="0.35">
      <c r="B239" s="90" t="str" cm="1">
        <f t="array" ref="B239">IF(A239="","",_xlfn.IFNA(VLOOKUP(IFERROR(VALUE(A239),A239),IFERROR(VALUE('Payments Export'!H243:H10242),'Payments Export'!H243:H10242),1,0), "Add Item"))</f>
        <v/>
      </c>
    </row>
    <row r="240" spans="2:2" x14ac:dyDescent="0.35">
      <c r="B240" s="90" t="str" cm="1">
        <f t="array" ref="B240">IF(A240="","",_xlfn.IFNA(VLOOKUP(IFERROR(VALUE(A240),A240),IFERROR(VALUE('Payments Export'!H244:H10243),'Payments Export'!H244:H10243),1,0), "Add Item"))</f>
        <v/>
      </c>
    </row>
    <row r="241" spans="2:2" x14ac:dyDescent="0.35">
      <c r="B241" s="90" t="str" cm="1">
        <f t="array" ref="B241">IF(A241="","",_xlfn.IFNA(VLOOKUP(IFERROR(VALUE(A241),A241),IFERROR(VALUE('Payments Export'!H245:H10244),'Payments Export'!H245:H10244),1,0), "Add Item"))</f>
        <v/>
      </c>
    </row>
    <row r="242" spans="2:2" x14ac:dyDescent="0.35">
      <c r="B242" s="90" t="str" cm="1">
        <f t="array" ref="B242">IF(A242="","",_xlfn.IFNA(VLOOKUP(IFERROR(VALUE(A242),A242),IFERROR(VALUE('Payments Export'!H246:H10245),'Payments Export'!H246:H10245),1,0), "Add Item"))</f>
        <v/>
      </c>
    </row>
    <row r="243" spans="2:2" x14ac:dyDescent="0.35">
      <c r="B243" s="90" t="str" cm="1">
        <f t="array" ref="B243">IF(A243="","",_xlfn.IFNA(VLOOKUP(IFERROR(VALUE(A243),A243),IFERROR(VALUE('Payments Export'!H247:H10246),'Payments Export'!H247:H10246),1,0), "Add Item"))</f>
        <v/>
      </c>
    </row>
    <row r="244" spans="2:2" x14ac:dyDescent="0.35">
      <c r="B244" s="90" t="str" cm="1">
        <f t="array" ref="B244">IF(A244="","",_xlfn.IFNA(VLOOKUP(IFERROR(VALUE(A244),A244),IFERROR(VALUE('Payments Export'!H248:H10247),'Payments Export'!H248:H10247),1,0), "Add Item"))</f>
        <v/>
      </c>
    </row>
    <row r="245" spans="2:2" x14ac:dyDescent="0.35">
      <c r="B245" s="90" t="str" cm="1">
        <f t="array" ref="B245">IF(A245="","",_xlfn.IFNA(VLOOKUP(IFERROR(VALUE(A245),A245),IFERROR(VALUE('Payments Export'!H249:H10248),'Payments Export'!H249:H10248),1,0), "Add Item"))</f>
        <v/>
      </c>
    </row>
    <row r="246" spans="2:2" x14ac:dyDescent="0.35">
      <c r="B246" s="90" t="str" cm="1">
        <f t="array" ref="B246">IF(A246="","",_xlfn.IFNA(VLOOKUP(IFERROR(VALUE(A246),A246),IFERROR(VALUE('Payments Export'!H250:H10249),'Payments Export'!H250:H10249),1,0), "Add Item"))</f>
        <v/>
      </c>
    </row>
    <row r="247" spans="2:2" x14ac:dyDescent="0.35">
      <c r="B247" s="90" t="str" cm="1">
        <f t="array" ref="B247">IF(A247="","",_xlfn.IFNA(VLOOKUP(IFERROR(VALUE(A247),A247),IFERROR(VALUE('Payments Export'!H251:H10250),'Payments Export'!H251:H10250),1,0), "Add Item"))</f>
        <v/>
      </c>
    </row>
    <row r="248" spans="2:2" x14ac:dyDescent="0.35">
      <c r="B248" s="90" t="str" cm="1">
        <f t="array" ref="B248">IF(A248="","",_xlfn.IFNA(VLOOKUP(IFERROR(VALUE(A248),A248),IFERROR(VALUE('Payments Export'!H252:H10251),'Payments Export'!H252:H10251),1,0), "Add Item"))</f>
        <v/>
      </c>
    </row>
    <row r="249" spans="2:2" x14ac:dyDescent="0.35">
      <c r="B249" s="90" t="str" cm="1">
        <f t="array" ref="B249">IF(A249="","",_xlfn.IFNA(VLOOKUP(IFERROR(VALUE(A249),A249),IFERROR(VALUE('Payments Export'!H253:H10252),'Payments Export'!H253:H10252),1,0), "Add Item"))</f>
        <v/>
      </c>
    </row>
    <row r="250" spans="2:2" x14ac:dyDescent="0.35">
      <c r="B250" s="90" t="str" cm="1">
        <f t="array" ref="B250">IF(A250="","",_xlfn.IFNA(VLOOKUP(IFERROR(VALUE(A250),A250),IFERROR(VALUE('Payments Export'!H254:H10253),'Payments Export'!H254:H10253),1,0), "Add Item"))</f>
        <v/>
      </c>
    </row>
    <row r="251" spans="2:2" x14ac:dyDescent="0.35">
      <c r="B251" s="90" t="str" cm="1">
        <f t="array" ref="B251">IF(A251="","",_xlfn.IFNA(VLOOKUP(IFERROR(VALUE(A251),A251),IFERROR(VALUE('Payments Export'!H255:H10254),'Payments Export'!H255:H10254),1,0), "Add Item"))</f>
        <v/>
      </c>
    </row>
    <row r="252" spans="2:2" x14ac:dyDescent="0.35">
      <c r="B252" s="90" t="str" cm="1">
        <f t="array" ref="B252">IF(A252="","",_xlfn.IFNA(VLOOKUP(IFERROR(VALUE(A252),A252),IFERROR(VALUE('Payments Export'!H256:H10255),'Payments Export'!H256:H10255),1,0), "Add Item"))</f>
        <v/>
      </c>
    </row>
    <row r="253" spans="2:2" x14ac:dyDescent="0.35">
      <c r="B253" s="90" t="str" cm="1">
        <f t="array" ref="B253">IF(A253="","",_xlfn.IFNA(VLOOKUP(IFERROR(VALUE(A253),A253),IFERROR(VALUE('Payments Export'!H257:H10256),'Payments Export'!H257:H10256),1,0), "Add Item"))</f>
        <v/>
      </c>
    </row>
    <row r="254" spans="2:2" x14ac:dyDescent="0.35">
      <c r="B254" s="90" t="str" cm="1">
        <f t="array" ref="B254">IF(A254="","",_xlfn.IFNA(VLOOKUP(IFERROR(VALUE(A254),A254),IFERROR(VALUE('Payments Export'!H258:H10257),'Payments Export'!H258:H10257),1,0), "Add Item"))</f>
        <v/>
      </c>
    </row>
    <row r="255" spans="2:2" x14ac:dyDescent="0.35">
      <c r="B255" s="90" t="str" cm="1">
        <f t="array" ref="B255">IF(A255="","",_xlfn.IFNA(VLOOKUP(IFERROR(VALUE(A255),A255),IFERROR(VALUE('Payments Export'!H259:H10258),'Payments Export'!H259:H10258),1,0), "Add Item"))</f>
        <v/>
      </c>
    </row>
    <row r="256" spans="2:2" x14ac:dyDescent="0.35">
      <c r="B256" s="90" t="str" cm="1">
        <f t="array" ref="B256">IF(A256="","",_xlfn.IFNA(VLOOKUP(IFERROR(VALUE(A256),A256),IFERROR(VALUE('Payments Export'!H260:H10259),'Payments Export'!H260:H10259),1,0), "Add Item"))</f>
        <v/>
      </c>
    </row>
    <row r="257" spans="2:2" x14ac:dyDescent="0.35">
      <c r="B257" s="90" t="str" cm="1">
        <f t="array" ref="B257">IF(A257="","",_xlfn.IFNA(VLOOKUP(IFERROR(VALUE(A257),A257),IFERROR(VALUE('Payments Export'!H261:H10260),'Payments Export'!H261:H10260),1,0), "Add Item"))</f>
        <v/>
      </c>
    </row>
    <row r="258" spans="2:2" x14ac:dyDescent="0.35">
      <c r="B258" s="90" t="str" cm="1">
        <f t="array" ref="B258">IF(A258="","",_xlfn.IFNA(VLOOKUP(IFERROR(VALUE(A258),A258),IFERROR(VALUE('Payments Export'!H262:H10261),'Payments Export'!H262:H10261),1,0), "Add Item"))</f>
        <v/>
      </c>
    </row>
    <row r="259" spans="2:2" x14ac:dyDescent="0.35">
      <c r="B259" s="90" t="str" cm="1">
        <f t="array" ref="B259">IF(A259="","",_xlfn.IFNA(VLOOKUP(IFERROR(VALUE(A259),A259),IFERROR(VALUE('Payments Export'!H263:H10262),'Payments Export'!H263:H10262),1,0), "Add Item"))</f>
        <v/>
      </c>
    </row>
    <row r="260" spans="2:2" x14ac:dyDescent="0.35">
      <c r="B260" s="90" t="str" cm="1">
        <f t="array" ref="B260">IF(A260="","",_xlfn.IFNA(VLOOKUP(IFERROR(VALUE(A260),A260),IFERROR(VALUE('Payments Export'!H264:H10263),'Payments Export'!H264:H10263),1,0), "Add Item"))</f>
        <v/>
      </c>
    </row>
    <row r="261" spans="2:2" x14ac:dyDescent="0.35">
      <c r="B261" s="90" t="str" cm="1">
        <f t="array" ref="B261">IF(A261="","",_xlfn.IFNA(VLOOKUP(IFERROR(VALUE(A261),A261),IFERROR(VALUE('Payments Export'!H265:H10264),'Payments Export'!H265:H10264),1,0), "Add Item"))</f>
        <v/>
      </c>
    </row>
    <row r="262" spans="2:2" x14ac:dyDescent="0.35">
      <c r="B262" s="90" t="str" cm="1">
        <f t="array" ref="B262">IF(A262="","",_xlfn.IFNA(VLOOKUP(IFERROR(VALUE(A262),A262),IFERROR(VALUE('Payments Export'!H266:H10265),'Payments Export'!H266:H10265),1,0), "Add Item"))</f>
        <v/>
      </c>
    </row>
    <row r="263" spans="2:2" x14ac:dyDescent="0.35">
      <c r="B263" s="90" t="str" cm="1">
        <f t="array" ref="B263">IF(A263="","",_xlfn.IFNA(VLOOKUP(IFERROR(VALUE(A263),A263),IFERROR(VALUE('Payments Export'!H267:H10266),'Payments Export'!H267:H10266),1,0), "Add Item"))</f>
        <v/>
      </c>
    </row>
    <row r="264" spans="2:2" x14ac:dyDescent="0.35">
      <c r="B264" s="90" t="str" cm="1">
        <f t="array" ref="B264">IF(A264="","",_xlfn.IFNA(VLOOKUP(IFERROR(VALUE(A264),A264),IFERROR(VALUE('Payments Export'!H268:H10267),'Payments Export'!H268:H10267),1,0), "Add Item"))</f>
        <v/>
      </c>
    </row>
    <row r="265" spans="2:2" x14ac:dyDescent="0.35">
      <c r="B265" s="90" t="str" cm="1">
        <f t="array" ref="B265">IF(A265="","",_xlfn.IFNA(VLOOKUP(IFERROR(VALUE(A265),A265),IFERROR(VALUE('Payments Export'!H269:H10268),'Payments Export'!H269:H10268),1,0), "Add Item"))</f>
        <v/>
      </c>
    </row>
    <row r="266" spans="2:2" x14ac:dyDescent="0.35">
      <c r="B266" s="90" t="str" cm="1">
        <f t="array" ref="B266">IF(A266="","",_xlfn.IFNA(VLOOKUP(IFERROR(VALUE(A266),A266),IFERROR(VALUE('Payments Export'!H270:H10269),'Payments Export'!H270:H10269),1,0), "Add Item"))</f>
        <v/>
      </c>
    </row>
    <row r="267" spans="2:2" x14ac:dyDescent="0.35">
      <c r="B267" s="90" t="str" cm="1">
        <f t="array" ref="B267">IF(A267="","",_xlfn.IFNA(VLOOKUP(IFERROR(VALUE(A267),A267),IFERROR(VALUE('Payments Export'!H271:H10270),'Payments Export'!H271:H10270),1,0), "Add Item"))</f>
        <v/>
      </c>
    </row>
    <row r="268" spans="2:2" x14ac:dyDescent="0.35">
      <c r="B268" s="90" t="str" cm="1">
        <f t="array" ref="B268">IF(A268="","",_xlfn.IFNA(VLOOKUP(IFERROR(VALUE(A268),A268),IFERROR(VALUE('Payments Export'!H272:H10271),'Payments Export'!H272:H10271),1,0), "Add Item"))</f>
        <v/>
      </c>
    </row>
    <row r="269" spans="2:2" x14ac:dyDescent="0.35">
      <c r="B269" s="90" t="str" cm="1">
        <f t="array" ref="B269">IF(A269="","",_xlfn.IFNA(VLOOKUP(IFERROR(VALUE(A269),A269),IFERROR(VALUE('Payments Export'!H273:H10272),'Payments Export'!H273:H10272),1,0), "Add Item"))</f>
        <v/>
      </c>
    </row>
    <row r="270" spans="2:2" x14ac:dyDescent="0.35">
      <c r="B270" s="90" t="str" cm="1">
        <f t="array" ref="B270">IF(A270="","",_xlfn.IFNA(VLOOKUP(IFERROR(VALUE(A270),A270),IFERROR(VALUE('Payments Export'!H274:H10273),'Payments Export'!H274:H10273),1,0), "Add Item"))</f>
        <v/>
      </c>
    </row>
    <row r="271" spans="2:2" x14ac:dyDescent="0.35">
      <c r="B271" s="90" t="str" cm="1">
        <f t="array" ref="B271">IF(A271="","",_xlfn.IFNA(VLOOKUP(IFERROR(VALUE(A271),A271),IFERROR(VALUE('Payments Export'!H275:H10274),'Payments Export'!H275:H10274),1,0), "Add Item"))</f>
        <v/>
      </c>
    </row>
    <row r="272" spans="2:2" x14ac:dyDescent="0.35">
      <c r="B272" s="90" t="str" cm="1">
        <f t="array" ref="B272">IF(A272="","",_xlfn.IFNA(VLOOKUP(IFERROR(VALUE(A272),A272),IFERROR(VALUE('Payments Export'!H276:H10275),'Payments Export'!H276:H10275),1,0), "Add Item"))</f>
        <v/>
      </c>
    </row>
    <row r="273" spans="2:2" x14ac:dyDescent="0.35">
      <c r="B273" s="90" t="str" cm="1">
        <f t="array" ref="B273">IF(A273="","",_xlfn.IFNA(VLOOKUP(IFERROR(VALUE(A273),A273),IFERROR(VALUE('Payments Export'!H277:H10276),'Payments Export'!H277:H10276),1,0), "Add Item"))</f>
        <v/>
      </c>
    </row>
    <row r="274" spans="2:2" x14ac:dyDescent="0.35">
      <c r="B274" s="90" t="str" cm="1">
        <f t="array" ref="B274">IF(A274="","",_xlfn.IFNA(VLOOKUP(IFERROR(VALUE(A274),A274),IFERROR(VALUE('Payments Export'!H278:H10277),'Payments Export'!H278:H10277),1,0), "Add Item"))</f>
        <v/>
      </c>
    </row>
    <row r="275" spans="2:2" x14ac:dyDescent="0.35">
      <c r="B275" s="90" t="str" cm="1">
        <f t="array" ref="B275">IF(A275="","",_xlfn.IFNA(VLOOKUP(IFERROR(VALUE(A275),A275),IFERROR(VALUE('Payments Export'!H279:H10278),'Payments Export'!H279:H10278),1,0), "Add Item"))</f>
        <v/>
      </c>
    </row>
    <row r="276" spans="2:2" x14ac:dyDescent="0.35">
      <c r="B276" s="90" t="str" cm="1">
        <f t="array" ref="B276">IF(A276="","",_xlfn.IFNA(VLOOKUP(IFERROR(VALUE(A276),A276),IFERROR(VALUE('Payments Export'!H280:H10279),'Payments Export'!H280:H10279),1,0), "Add Item"))</f>
        <v/>
      </c>
    </row>
    <row r="277" spans="2:2" x14ac:dyDescent="0.35">
      <c r="B277" s="90" t="str" cm="1">
        <f t="array" ref="B277">IF(A277="","",_xlfn.IFNA(VLOOKUP(IFERROR(VALUE(A277),A277),IFERROR(VALUE('Payments Export'!H281:H10280),'Payments Export'!H281:H10280),1,0), "Add Item"))</f>
        <v/>
      </c>
    </row>
    <row r="278" spans="2:2" x14ac:dyDescent="0.35">
      <c r="B278" s="90" t="str" cm="1">
        <f t="array" ref="B278">IF(A278="","",_xlfn.IFNA(VLOOKUP(IFERROR(VALUE(A278),A278),IFERROR(VALUE('Payments Export'!H282:H10281),'Payments Export'!H282:H10281),1,0), "Add Item"))</f>
        <v/>
      </c>
    </row>
    <row r="279" spans="2:2" x14ac:dyDescent="0.35">
      <c r="B279" s="90" t="str" cm="1">
        <f t="array" ref="B279">IF(A279="","",_xlfn.IFNA(VLOOKUP(IFERROR(VALUE(A279),A279),IFERROR(VALUE('Payments Export'!H283:H10282),'Payments Export'!H283:H10282),1,0), "Add Item"))</f>
        <v/>
      </c>
    </row>
    <row r="280" spans="2:2" x14ac:dyDescent="0.35">
      <c r="B280" s="90" t="str" cm="1">
        <f t="array" ref="B280">IF(A280="","",_xlfn.IFNA(VLOOKUP(IFERROR(VALUE(A280),A280),IFERROR(VALUE('Payments Export'!H284:H10283),'Payments Export'!H284:H10283),1,0), "Add Item"))</f>
        <v/>
      </c>
    </row>
    <row r="281" spans="2:2" x14ac:dyDescent="0.35">
      <c r="B281" s="90" t="str" cm="1">
        <f t="array" ref="B281">IF(A281="","",_xlfn.IFNA(VLOOKUP(IFERROR(VALUE(A281),A281),IFERROR(VALUE('Payments Export'!H285:H10284),'Payments Export'!H285:H10284),1,0), "Add Item"))</f>
        <v/>
      </c>
    </row>
    <row r="282" spans="2:2" x14ac:dyDescent="0.35">
      <c r="B282" s="90" t="str" cm="1">
        <f t="array" ref="B282">IF(A282="","",_xlfn.IFNA(VLOOKUP(IFERROR(VALUE(A282),A282),IFERROR(VALUE('Payments Export'!H286:H10285),'Payments Export'!H286:H10285),1,0), "Add Item"))</f>
        <v/>
      </c>
    </row>
    <row r="283" spans="2:2" x14ac:dyDescent="0.35">
      <c r="B283" s="90" t="str" cm="1">
        <f t="array" ref="B283">IF(A283="","",_xlfn.IFNA(VLOOKUP(IFERROR(VALUE(A283),A283),IFERROR(VALUE('Payments Export'!H287:H10286),'Payments Export'!H287:H10286),1,0), "Add Item"))</f>
        <v/>
      </c>
    </row>
    <row r="284" spans="2:2" x14ac:dyDescent="0.35">
      <c r="B284" s="90" t="str" cm="1">
        <f t="array" ref="B284">IF(A284="","",_xlfn.IFNA(VLOOKUP(IFERROR(VALUE(A284),A284),IFERROR(VALUE('Payments Export'!H288:H10287),'Payments Export'!H288:H10287),1,0), "Add Item"))</f>
        <v/>
      </c>
    </row>
    <row r="285" spans="2:2" x14ac:dyDescent="0.35">
      <c r="B285" s="90" t="str" cm="1">
        <f t="array" ref="B285">IF(A285="","",_xlfn.IFNA(VLOOKUP(IFERROR(VALUE(A285),A285),IFERROR(VALUE('Payments Export'!H289:H10288),'Payments Export'!H289:H10288),1,0), "Add Item"))</f>
        <v/>
      </c>
    </row>
    <row r="286" spans="2:2" x14ac:dyDescent="0.35">
      <c r="B286" s="90" t="str" cm="1">
        <f t="array" ref="B286">IF(A286="","",_xlfn.IFNA(VLOOKUP(IFERROR(VALUE(A286),A286),IFERROR(VALUE('Payments Export'!H290:H10289),'Payments Export'!H290:H10289),1,0), "Add Item"))</f>
        <v/>
      </c>
    </row>
    <row r="287" spans="2:2" x14ac:dyDescent="0.35">
      <c r="B287" s="90" t="str" cm="1">
        <f t="array" ref="B287">IF(A287="","",_xlfn.IFNA(VLOOKUP(IFERROR(VALUE(A287),A287),IFERROR(VALUE('Payments Export'!H291:H10290),'Payments Export'!H291:H10290),1,0), "Add Item"))</f>
        <v/>
      </c>
    </row>
    <row r="288" spans="2:2" x14ac:dyDescent="0.35">
      <c r="B288" s="90" t="str" cm="1">
        <f t="array" ref="B288">IF(A288="","",_xlfn.IFNA(VLOOKUP(IFERROR(VALUE(A288),A288),IFERROR(VALUE('Payments Export'!H292:H10291),'Payments Export'!H292:H10291),1,0), "Add Item"))</f>
        <v/>
      </c>
    </row>
    <row r="289" spans="2:2" x14ac:dyDescent="0.35">
      <c r="B289" s="90" t="str" cm="1">
        <f t="array" ref="B289">IF(A289="","",_xlfn.IFNA(VLOOKUP(IFERROR(VALUE(A289),A289),IFERROR(VALUE('Payments Export'!H293:H10292),'Payments Export'!H293:H10292),1,0), "Add Item"))</f>
        <v/>
      </c>
    </row>
    <row r="290" spans="2:2" x14ac:dyDescent="0.35">
      <c r="B290" s="90" t="str" cm="1">
        <f t="array" ref="B290">IF(A290="","",_xlfn.IFNA(VLOOKUP(IFERROR(VALUE(A290),A290),IFERROR(VALUE('Payments Export'!H294:H10293),'Payments Export'!H294:H10293),1,0), "Add Item"))</f>
        <v/>
      </c>
    </row>
    <row r="291" spans="2:2" x14ac:dyDescent="0.35">
      <c r="B291" s="90" t="str" cm="1">
        <f t="array" ref="B291">IF(A291="","",_xlfn.IFNA(VLOOKUP(IFERROR(VALUE(A291),A291),IFERROR(VALUE('Payments Export'!H295:H10294),'Payments Export'!H295:H10294),1,0), "Add Item"))</f>
        <v/>
      </c>
    </row>
    <row r="292" spans="2:2" x14ac:dyDescent="0.35">
      <c r="B292" s="90" t="str" cm="1">
        <f t="array" ref="B292">IF(A292="","",_xlfn.IFNA(VLOOKUP(IFERROR(VALUE(A292),A292),IFERROR(VALUE('Payments Export'!H296:H10295),'Payments Export'!H296:H10295),1,0), "Add Item"))</f>
        <v/>
      </c>
    </row>
    <row r="293" spans="2:2" x14ac:dyDescent="0.35">
      <c r="B293" s="90" t="str" cm="1">
        <f t="array" ref="B293">IF(A293="","",_xlfn.IFNA(VLOOKUP(IFERROR(VALUE(A293),A293),IFERROR(VALUE('Payments Export'!H297:H10296),'Payments Export'!H297:H10296),1,0), "Add Item"))</f>
        <v/>
      </c>
    </row>
    <row r="294" spans="2:2" x14ac:dyDescent="0.35">
      <c r="B294" s="90" t="str" cm="1">
        <f t="array" ref="B294">IF(A294="","",_xlfn.IFNA(VLOOKUP(IFERROR(VALUE(A294),A294),IFERROR(VALUE('Payments Export'!H298:H10297),'Payments Export'!H298:H10297),1,0), "Add Item"))</f>
        <v/>
      </c>
    </row>
    <row r="295" spans="2:2" x14ac:dyDescent="0.35">
      <c r="B295" s="90" t="str" cm="1">
        <f t="array" ref="B295">IF(A295="","",_xlfn.IFNA(VLOOKUP(IFERROR(VALUE(A295),A295),IFERROR(VALUE('Payments Export'!H299:H10298),'Payments Export'!H299:H10298),1,0), "Add Item"))</f>
        <v/>
      </c>
    </row>
    <row r="296" spans="2:2" x14ac:dyDescent="0.35">
      <c r="B296" s="90" t="str" cm="1">
        <f t="array" ref="B296">IF(A296="","",_xlfn.IFNA(VLOOKUP(IFERROR(VALUE(A296),A296),IFERROR(VALUE('Payments Export'!H300:H10299),'Payments Export'!H300:H10299),1,0), "Add Item"))</f>
        <v/>
      </c>
    </row>
    <row r="297" spans="2:2" x14ac:dyDescent="0.35">
      <c r="B297" s="90" t="str" cm="1">
        <f t="array" ref="B297">IF(A297="","",_xlfn.IFNA(VLOOKUP(IFERROR(VALUE(A297),A297),IFERROR(VALUE('Payments Export'!H301:H10300),'Payments Export'!H301:H10300),1,0), "Add Item"))</f>
        <v/>
      </c>
    </row>
    <row r="298" spans="2:2" x14ac:dyDescent="0.35">
      <c r="B298" s="90" t="str" cm="1">
        <f t="array" ref="B298">IF(A298="","",_xlfn.IFNA(VLOOKUP(IFERROR(VALUE(A298),A298),IFERROR(VALUE('Payments Export'!H302:H10301),'Payments Export'!H302:H10301),1,0), "Add Item"))</f>
        <v/>
      </c>
    </row>
    <row r="299" spans="2:2" x14ac:dyDescent="0.35">
      <c r="B299" s="90" t="str" cm="1">
        <f t="array" ref="B299">IF(A299="","",_xlfn.IFNA(VLOOKUP(IFERROR(VALUE(A299),A299),IFERROR(VALUE('Payments Export'!H303:H10302),'Payments Export'!H303:H10302),1,0), "Add Item"))</f>
        <v/>
      </c>
    </row>
    <row r="300" spans="2:2" x14ac:dyDescent="0.35">
      <c r="B300" s="90" t="str" cm="1">
        <f t="array" ref="B300">IF(A300="","",_xlfn.IFNA(VLOOKUP(IFERROR(VALUE(A300),A300),IFERROR(VALUE('Payments Export'!H304:H10303),'Payments Export'!H304:H10303),1,0), "Add Item"))</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2727-D2C4-46C7-896F-435C89EFA830}">
  <sheetPr codeName="Sheet18"/>
  <dimension ref="A1:E59"/>
  <sheetViews>
    <sheetView zoomScale="85" zoomScaleNormal="85" workbookViewId="0">
      <selection activeCell="J17" sqref="J17"/>
    </sheetView>
  </sheetViews>
  <sheetFormatPr defaultRowHeight="14.5" x14ac:dyDescent="0.35"/>
  <cols>
    <col min="1" max="1" width="13.81640625" customWidth="1"/>
    <col min="2" max="2" width="16.7265625" customWidth="1"/>
    <col min="3" max="3" width="13.54296875" bestFit="1" customWidth="1"/>
  </cols>
  <sheetData>
    <row r="1" spans="1:3" x14ac:dyDescent="0.35">
      <c r="A1" t="s">
        <v>277</v>
      </c>
      <c r="B1" t="s">
        <v>278</v>
      </c>
      <c r="C1" t="s">
        <v>279</v>
      </c>
    </row>
    <row r="2" spans="1:3" x14ac:dyDescent="0.35">
      <c r="A2" s="90">
        <v>3</v>
      </c>
      <c r="B2" t="s">
        <v>192</v>
      </c>
      <c r="C2" t="b">
        <f>IF(ItemsDatabaseWB[[#This Row],[Item Number]]="","",ISNUMBER(IF(ItemsDatabaseWB[[#This Row],[Item Number]]="","",IF(ItemsDatabaseWB[[#This Row],[Service Fee Code]]="","Add service fee code",_xlfn.IFNA(_xlfn.XMATCH(ItemsDatabaseWB[[#This Row],[Service Fee Code]],'Company Details'!A$9:A$18),"Fix code")))))</f>
        <v>1</v>
      </c>
    </row>
    <row r="3" spans="1:3" x14ac:dyDescent="0.35">
      <c r="A3" s="90">
        <v>23</v>
      </c>
      <c r="B3" t="s">
        <v>192</v>
      </c>
      <c r="C3" t="b">
        <f>IF(ItemsDatabaseWB[[#This Row],[Item Number]]="","",ISNUMBER(IF(ItemsDatabaseWB[[#This Row],[Item Number]]="","",IF(ItemsDatabaseWB[[#This Row],[Service Fee Code]]="","Add service fee code",_xlfn.IFNA(_xlfn.XMATCH(ItemsDatabaseWB[[#This Row],[Service Fee Code]],'Company Details'!A$9:A$18),"Fix code")))))</f>
        <v>1</v>
      </c>
    </row>
    <row r="4" spans="1:3" x14ac:dyDescent="0.35">
      <c r="A4" s="90">
        <v>24</v>
      </c>
      <c r="B4" t="s">
        <v>192</v>
      </c>
      <c r="C4" t="b">
        <f>IF(ItemsDatabaseWB[[#This Row],[Item Number]]="","",ISNUMBER(IF(ItemsDatabaseWB[[#This Row],[Item Number]]="","",IF(ItemsDatabaseWB[[#This Row],[Service Fee Code]]="","Add service fee code",_xlfn.IFNA(_xlfn.XMATCH(ItemsDatabaseWB[[#This Row],[Service Fee Code]],'Company Details'!A$9:A$18),"Fix code")))))</f>
        <v>1</v>
      </c>
    </row>
    <row r="5" spans="1:3" x14ac:dyDescent="0.35">
      <c r="A5" s="90">
        <v>36</v>
      </c>
      <c r="B5" t="s">
        <v>192</v>
      </c>
      <c r="C5" t="b">
        <f>IF(ItemsDatabaseWB[[#This Row],[Item Number]]="","",ISNUMBER(IF(ItemsDatabaseWB[[#This Row],[Item Number]]="","",IF(ItemsDatabaseWB[[#This Row],[Service Fee Code]]="","Add service fee code",_xlfn.IFNA(_xlfn.XMATCH(ItemsDatabaseWB[[#This Row],[Service Fee Code]],'Company Details'!A$9:A$18),"Fix code")))))</f>
        <v>1</v>
      </c>
    </row>
    <row r="6" spans="1:3" x14ac:dyDescent="0.35">
      <c r="A6" s="90">
        <v>37</v>
      </c>
      <c r="B6" t="s">
        <v>192</v>
      </c>
      <c r="C6" t="b">
        <f>IF(ItemsDatabaseWB[[#This Row],[Item Number]]="","",ISNUMBER(IF(ItemsDatabaseWB[[#This Row],[Item Number]]="","",IF(ItemsDatabaseWB[[#This Row],[Service Fee Code]]="","Add service fee code",_xlfn.IFNA(_xlfn.XMATCH(ItemsDatabaseWB[[#This Row],[Service Fee Code]],'Company Details'!A$9:A$18),"Fix code")))))</f>
        <v>1</v>
      </c>
    </row>
    <row r="7" spans="1:3" x14ac:dyDescent="0.35">
      <c r="A7" s="90">
        <v>44</v>
      </c>
      <c r="B7" t="s">
        <v>192</v>
      </c>
      <c r="C7" t="b">
        <f>IF(ItemsDatabaseWB[[#This Row],[Item Number]]="","",ISNUMBER(IF(ItemsDatabaseWB[[#This Row],[Item Number]]="","",IF(ItemsDatabaseWB[[#This Row],[Service Fee Code]]="","Add service fee code",_xlfn.IFNA(_xlfn.XMATCH(ItemsDatabaseWB[[#This Row],[Service Fee Code]],'Company Details'!A$9:A$18),"Fix code")))))</f>
        <v>1</v>
      </c>
    </row>
    <row r="8" spans="1:3" x14ac:dyDescent="0.35">
      <c r="A8" s="90">
        <v>47</v>
      </c>
      <c r="B8" t="s">
        <v>192</v>
      </c>
      <c r="C8" t="b">
        <f>IF(ItemsDatabaseWB[[#This Row],[Item Number]]="","",ISNUMBER(IF(ItemsDatabaseWB[[#This Row],[Item Number]]="","",IF(ItemsDatabaseWB[[#This Row],[Service Fee Code]]="","Add service fee code",_xlfn.IFNA(_xlfn.XMATCH(ItemsDatabaseWB[[#This Row],[Service Fee Code]],'Company Details'!A$9:A$18),"Fix code")))))</f>
        <v>1</v>
      </c>
    </row>
    <row r="9" spans="1:3" x14ac:dyDescent="0.35">
      <c r="A9" s="90">
        <v>123</v>
      </c>
      <c r="B9" t="s">
        <v>192</v>
      </c>
      <c r="C9" t="b">
        <f>IF(ItemsDatabaseWB[[#This Row],[Item Number]]="","",ISNUMBER(IF(ItemsDatabaseWB[[#This Row],[Item Number]]="","",IF(ItemsDatabaseWB[[#This Row],[Service Fee Code]]="","Add service fee code",_xlfn.IFNA(_xlfn.XMATCH(ItemsDatabaseWB[[#This Row],[Service Fee Code]],'Company Details'!A$9:A$18),"Fix code")))))</f>
        <v>1</v>
      </c>
    </row>
    <row r="10" spans="1:3" x14ac:dyDescent="0.35">
      <c r="A10">
        <v>160</v>
      </c>
      <c r="B10" t="s">
        <v>192</v>
      </c>
      <c r="C10" t="b">
        <f>IF(ItemsDatabaseWB[[#This Row],[Item Number]]="","",ISNUMBER(IF(ItemsDatabaseWB[[#This Row],[Item Number]]="","",IF(ItemsDatabaseWB[[#This Row],[Service Fee Code]]="","Add service fee code",_xlfn.IFNA(_xlfn.XMATCH(ItemsDatabaseWB[[#This Row],[Service Fee Code]],'Company Details'!A$9:A$18),"Fix code")))))</f>
        <v>1</v>
      </c>
    </row>
    <row r="11" spans="1:3" x14ac:dyDescent="0.35">
      <c r="A11">
        <v>197</v>
      </c>
      <c r="B11" t="s">
        <v>192</v>
      </c>
      <c r="C11" t="b">
        <f>IF(ItemsDatabaseWB[[#This Row],[Item Number]]="","",ISNUMBER(IF(ItemsDatabaseWB[[#This Row],[Item Number]]="","",IF(ItemsDatabaseWB[[#This Row],[Service Fee Code]]="","Add service fee code",_xlfn.IFNA(_xlfn.XMATCH(ItemsDatabaseWB[[#This Row],[Service Fee Code]],'Company Details'!A$9:A$18),"Fix code")))))</f>
        <v>1</v>
      </c>
    </row>
    <row r="12" spans="1:3" x14ac:dyDescent="0.35">
      <c r="A12">
        <v>310</v>
      </c>
      <c r="B12" t="s">
        <v>192</v>
      </c>
      <c r="C12" t="b">
        <f>IF(ItemsDatabaseWB[[#This Row],[Item Number]]="","",ISNUMBER(IF(ItemsDatabaseWB[[#This Row],[Item Number]]="","",IF(ItemsDatabaseWB[[#This Row],[Service Fee Code]]="","Add service fee code",_xlfn.IFNA(_xlfn.XMATCH(ItemsDatabaseWB[[#This Row],[Service Fee Code]],'Company Details'!A$9:A$18),"Fix code")))))</f>
        <v>1</v>
      </c>
    </row>
    <row r="13" spans="1:3" x14ac:dyDescent="0.35">
      <c r="A13">
        <v>699</v>
      </c>
      <c r="B13" t="s">
        <v>192</v>
      </c>
      <c r="C13" t="b">
        <f>IF(ItemsDatabaseWB[[#This Row],[Item Number]]="","",ISNUMBER(IF(ItemsDatabaseWB[[#This Row],[Item Number]]="","",IF(ItemsDatabaseWB[[#This Row],[Service Fee Code]]="","Add service fee code",_xlfn.IFNA(_xlfn.XMATCH(ItemsDatabaseWB[[#This Row],[Service Fee Code]],'Company Details'!A$9:A$18),"Fix code")))))</f>
        <v>1</v>
      </c>
    </row>
    <row r="14" spans="1:3" x14ac:dyDescent="0.35">
      <c r="A14" s="90">
        <v>703</v>
      </c>
      <c r="B14" t="s">
        <v>1</v>
      </c>
      <c r="C14" t="b">
        <f>IF(ItemsDatabaseWB[[#This Row],[Item Number]]="","",ISNUMBER(IF(ItemsDatabaseWB[[#This Row],[Item Number]]="","",IF(ItemsDatabaseWB[[#This Row],[Service Fee Code]]="","Add service fee code",_xlfn.IFNA(_xlfn.XMATCH(ItemsDatabaseWB[[#This Row],[Service Fee Code]],'Company Details'!A$9:A$18),"Fix code")))))</f>
        <v>1</v>
      </c>
    </row>
    <row r="15" spans="1:3" x14ac:dyDescent="0.35">
      <c r="A15">
        <v>707</v>
      </c>
      <c r="B15" t="s">
        <v>192</v>
      </c>
      <c r="C15" t="b">
        <f>IF(ItemsDatabaseWB[[#This Row],[Item Number]]="","",ISNUMBER(IF(ItemsDatabaseWB[[#This Row],[Item Number]]="","",IF(ItemsDatabaseWB[[#This Row],[Service Fee Code]]="","Add service fee code",_xlfn.IFNA(_xlfn.XMATCH(ItemsDatabaseWB[[#This Row],[Service Fee Code]],'Company Details'!A$9:A$18),"Fix code")))))</f>
        <v>1</v>
      </c>
    </row>
    <row r="16" spans="1:3" x14ac:dyDescent="0.35">
      <c r="A16">
        <v>721</v>
      </c>
      <c r="B16" t="s">
        <v>1</v>
      </c>
      <c r="C16" t="b">
        <f>IF(ItemsDatabaseWB[[#This Row],[Item Number]]="","",ISNUMBER(IF(ItemsDatabaseWB[[#This Row],[Item Number]]="","",IF(ItemsDatabaseWB[[#This Row],[Service Fee Code]]="","Add service fee code",_xlfn.IFNA(_xlfn.XMATCH(ItemsDatabaseWB[[#This Row],[Service Fee Code]],'Company Details'!A$9:A$18),"Fix code")))))</f>
        <v>1</v>
      </c>
    </row>
    <row r="17" spans="1:3" x14ac:dyDescent="0.35">
      <c r="A17">
        <v>723</v>
      </c>
      <c r="B17" t="s">
        <v>1</v>
      </c>
      <c r="C17" t="b">
        <f>IF(ItemsDatabaseWB[[#This Row],[Item Number]]="","",ISNUMBER(IF(ItemsDatabaseWB[[#This Row],[Item Number]]="","",IF(ItemsDatabaseWB[[#This Row],[Service Fee Code]]="","Add service fee code",_xlfn.IFNA(_xlfn.XMATCH(ItemsDatabaseWB[[#This Row],[Service Fee Code]],'Company Details'!A$9:A$18),"Fix code")))))</f>
        <v>1</v>
      </c>
    </row>
    <row r="18" spans="1:3" x14ac:dyDescent="0.35">
      <c r="A18">
        <v>732</v>
      </c>
      <c r="B18" t="s">
        <v>1</v>
      </c>
      <c r="C18" t="b">
        <f>IF(ItemsDatabaseWB[[#This Row],[Item Number]]="","",ISNUMBER(IF(ItemsDatabaseWB[[#This Row],[Item Number]]="","",IF(ItemsDatabaseWB[[#This Row],[Service Fee Code]]="","Add service fee code",_xlfn.IFNA(_xlfn.XMATCH(ItemsDatabaseWB[[#This Row],[Service Fee Code]],'Company Details'!A$9:A$18),"Fix code")))))</f>
        <v>1</v>
      </c>
    </row>
    <row r="19" spans="1:3" x14ac:dyDescent="0.35">
      <c r="A19" s="90">
        <v>900</v>
      </c>
      <c r="B19" t="s">
        <v>192</v>
      </c>
      <c r="C19" t="b">
        <f>IF(ItemsDatabaseWB[[#This Row],[Item Number]]="","",ISNUMBER(IF(ItemsDatabaseWB[[#This Row],[Item Number]]="","",IF(ItemsDatabaseWB[[#This Row],[Service Fee Code]]="","Add service fee code",_xlfn.IFNA(_xlfn.XMATCH(ItemsDatabaseWB[[#This Row],[Service Fee Code]],'Company Details'!A$9:A$18),"Fix code")))))</f>
        <v>1</v>
      </c>
    </row>
    <row r="20" spans="1:3" x14ac:dyDescent="0.35">
      <c r="A20">
        <v>2700</v>
      </c>
      <c r="B20" t="s">
        <v>192</v>
      </c>
      <c r="C20" t="b">
        <f>IF(ItemsDatabaseWB[[#This Row],[Item Number]]="","",ISNUMBER(IF(ItemsDatabaseWB[[#This Row],[Item Number]]="","",IF(ItemsDatabaseWB[[#This Row],[Service Fee Code]]="","Add service fee code",_xlfn.IFNA(_xlfn.XMATCH(ItemsDatabaseWB[[#This Row],[Service Fee Code]],'Company Details'!A$9:A$18),"Fix code")))))</f>
        <v>1</v>
      </c>
    </row>
    <row r="21" spans="1:3" x14ac:dyDescent="0.35">
      <c r="A21">
        <v>2712</v>
      </c>
      <c r="B21" t="s">
        <v>192</v>
      </c>
      <c r="C21" t="b">
        <f>IF(ItemsDatabaseWB[[#This Row],[Item Number]]="","",ISNUMBER(IF(ItemsDatabaseWB[[#This Row],[Item Number]]="","",IF(ItemsDatabaseWB[[#This Row],[Service Fee Code]]="","Add service fee code",_xlfn.IFNA(_xlfn.XMATCH(ItemsDatabaseWB[[#This Row],[Service Fee Code]],'Company Details'!A$9:A$18),"Fix code")))))</f>
        <v>1</v>
      </c>
    </row>
    <row r="22" spans="1:3" x14ac:dyDescent="0.35">
      <c r="A22">
        <v>2713</v>
      </c>
      <c r="B22" t="s">
        <v>192</v>
      </c>
      <c r="C22" t="b">
        <f>IF(ItemsDatabaseWB[[#This Row],[Item Number]]="","",ISNUMBER(IF(ItemsDatabaseWB[[#This Row],[Item Number]]="","",IF(ItemsDatabaseWB[[#This Row],[Service Fee Code]]="","Add service fee code",_xlfn.IFNA(_xlfn.XMATCH(ItemsDatabaseWB[[#This Row],[Service Fee Code]],'Company Details'!A$9:A$18),"Fix code")))))</f>
        <v>1</v>
      </c>
    </row>
    <row r="23" spans="1:3" x14ac:dyDescent="0.35">
      <c r="A23">
        <v>2715</v>
      </c>
      <c r="B23" t="s">
        <v>192</v>
      </c>
      <c r="C23" t="b">
        <f>IF(ItemsDatabaseWB[[#This Row],[Item Number]]="","",ISNUMBER(IF(ItemsDatabaseWB[[#This Row],[Item Number]]="","",IF(ItemsDatabaseWB[[#This Row],[Service Fee Code]]="","Add service fee code",_xlfn.IFNA(_xlfn.XMATCH(ItemsDatabaseWB[[#This Row],[Service Fee Code]],'Company Details'!A$9:A$18),"Fix code")))))</f>
        <v>1</v>
      </c>
    </row>
    <row r="24" spans="1:3" x14ac:dyDescent="0.35">
      <c r="A24" s="90">
        <v>2717</v>
      </c>
      <c r="B24" t="s">
        <v>192</v>
      </c>
      <c r="C24" t="b">
        <f>IF(ItemsDatabaseWB[[#This Row],[Item Number]]="","",ISNUMBER(IF(ItemsDatabaseWB[[#This Row],[Item Number]]="","",IF(ItemsDatabaseWB[[#This Row],[Service Fee Code]]="","Add service fee code",_xlfn.IFNA(_xlfn.XMATCH(ItemsDatabaseWB[[#This Row],[Service Fee Code]],'Company Details'!A$9:A$18),"Fix code")))))</f>
        <v>1</v>
      </c>
    </row>
    <row r="25" spans="1:3" x14ac:dyDescent="0.35">
      <c r="A25" s="90">
        <v>4001</v>
      </c>
      <c r="B25" t="s">
        <v>192</v>
      </c>
      <c r="C25" t="b">
        <f>IF(ItemsDatabaseWB[[#This Row],[Item Number]]="","",ISNUMBER(IF(ItemsDatabaseWB[[#This Row],[Item Number]]="","",IF(ItemsDatabaseWB[[#This Row],[Service Fee Code]]="","Add service fee code",_xlfn.IFNA(_xlfn.XMATCH(ItemsDatabaseWB[[#This Row],[Service Fee Code]],'Company Details'!A$9:A$18),"Fix code")))))</f>
        <v>1</v>
      </c>
    </row>
    <row r="26" spans="1:3" x14ac:dyDescent="0.35">
      <c r="A26" s="90">
        <v>10951</v>
      </c>
      <c r="B26" t="s">
        <v>192</v>
      </c>
      <c r="C26" t="b">
        <f>IF(ItemsDatabaseWB[[#This Row],[Item Number]]="","",ISNUMBER(IF(ItemsDatabaseWB[[#This Row],[Item Number]]="","",IF(ItemsDatabaseWB[[#This Row],[Service Fee Code]]="","Add service fee code",_xlfn.IFNA(_xlfn.XMATCH(ItemsDatabaseWB[[#This Row],[Service Fee Code]],'Company Details'!A$9:A$18),"Fix code")))))</f>
        <v>1</v>
      </c>
    </row>
    <row r="27" spans="1:3" x14ac:dyDescent="0.35">
      <c r="A27" s="90">
        <v>10954</v>
      </c>
      <c r="B27" t="s">
        <v>192</v>
      </c>
      <c r="C27" t="b">
        <f>IF(ItemsDatabaseWB[[#This Row],[Item Number]]="","",ISNUMBER(IF(ItemsDatabaseWB[[#This Row],[Item Number]]="","",IF(ItemsDatabaseWB[[#This Row],[Service Fee Code]]="","Add service fee code",_xlfn.IFNA(_xlfn.XMATCH(ItemsDatabaseWB[[#This Row],[Service Fee Code]],'Company Details'!A$9:A$18),"Fix code")))))</f>
        <v>1</v>
      </c>
    </row>
    <row r="28" spans="1:3" x14ac:dyDescent="0.35">
      <c r="A28">
        <v>10960</v>
      </c>
      <c r="B28" t="s">
        <v>192</v>
      </c>
      <c r="C28" t="b">
        <f>IF(ItemsDatabaseWB[[#This Row],[Item Number]]="","",ISNUMBER(IF(ItemsDatabaseWB[[#This Row],[Item Number]]="","",IF(ItemsDatabaseWB[[#This Row],[Service Fee Code]]="","Add service fee code",_xlfn.IFNA(_xlfn.XMATCH(ItemsDatabaseWB[[#This Row],[Service Fee Code]],'Company Details'!A$9:A$18),"Fix code")))))</f>
        <v>1</v>
      </c>
    </row>
    <row r="29" spans="1:3" x14ac:dyDescent="0.35">
      <c r="A29">
        <v>10962</v>
      </c>
      <c r="B29" t="s">
        <v>192</v>
      </c>
      <c r="C29" t="b">
        <f>IF(ItemsDatabaseWB[[#This Row],[Item Number]]="","",ISNUMBER(IF(ItemsDatabaseWB[[#This Row],[Item Number]]="","",IF(ItemsDatabaseWB[[#This Row],[Service Fee Code]]="","Add service fee code",_xlfn.IFNA(_xlfn.XMATCH(ItemsDatabaseWB[[#This Row],[Service Fee Code]],'Company Details'!A$9:A$18),"Fix code")))))</f>
        <v>1</v>
      </c>
    </row>
    <row r="30" spans="1:3" x14ac:dyDescent="0.35">
      <c r="A30">
        <v>10968</v>
      </c>
      <c r="B30" t="s">
        <v>192</v>
      </c>
      <c r="C30" t="b">
        <f>IF(ItemsDatabaseWB[[#This Row],[Item Number]]="","",ISNUMBER(IF(ItemsDatabaseWB[[#This Row],[Item Number]]="","",IF(ItemsDatabaseWB[[#This Row],[Service Fee Code]]="","Add service fee code",_xlfn.IFNA(_xlfn.XMATCH(ItemsDatabaseWB[[#This Row],[Service Fee Code]],'Company Details'!A$9:A$18),"Fix code")))))</f>
        <v>1</v>
      </c>
    </row>
    <row r="31" spans="1:3" x14ac:dyDescent="0.35">
      <c r="A31">
        <v>10970</v>
      </c>
      <c r="B31" t="s">
        <v>192</v>
      </c>
      <c r="C31" t="b">
        <f>IF(ItemsDatabaseWB[[#This Row],[Item Number]]="","",ISNUMBER(IF(ItemsDatabaseWB[[#This Row],[Item Number]]="","",IF(ItemsDatabaseWB[[#This Row],[Service Fee Code]]="","Add service fee code",_xlfn.IFNA(_xlfn.XMATCH(ItemsDatabaseWB[[#This Row],[Service Fee Code]],'Company Details'!A$9:A$18),"Fix code")))))</f>
        <v>1</v>
      </c>
    </row>
    <row r="32" spans="1:3" x14ac:dyDescent="0.35">
      <c r="A32">
        <v>10990</v>
      </c>
      <c r="B32" t="s">
        <v>192</v>
      </c>
      <c r="C32" t="b">
        <f>IF(ItemsDatabaseWB[[#This Row],[Item Number]]="","",ISNUMBER(IF(ItemsDatabaseWB[[#This Row],[Item Number]]="","",IF(ItemsDatabaseWB[[#This Row],[Service Fee Code]]="","Add service fee code",_xlfn.IFNA(_xlfn.XMATCH(ItemsDatabaseWB[[#This Row],[Service Fee Code]],'Company Details'!A$9:A$18),"Fix code")))))</f>
        <v>1</v>
      </c>
    </row>
    <row r="33" spans="1:5" x14ac:dyDescent="0.35">
      <c r="A33">
        <v>10997</v>
      </c>
      <c r="B33" t="s">
        <v>192</v>
      </c>
      <c r="C33" t="b">
        <f>IF(ItemsDatabaseWB[[#This Row],[Item Number]]="","",ISNUMBER(IF(ItemsDatabaseWB[[#This Row],[Item Number]]="","",IF(ItemsDatabaseWB[[#This Row],[Service Fee Code]]="","Add service fee code",_xlfn.IFNA(_xlfn.XMATCH(ItemsDatabaseWB[[#This Row],[Service Fee Code]],'Company Details'!A$9:A$18),"Fix code")))))</f>
        <v>1</v>
      </c>
    </row>
    <row r="34" spans="1:5" x14ac:dyDescent="0.35">
      <c r="A34">
        <v>11707</v>
      </c>
      <c r="B34" t="s">
        <v>192</v>
      </c>
      <c r="C34" t="b">
        <f>IF(ItemsDatabaseWB[[#This Row],[Item Number]]="","",ISNUMBER(IF(ItemsDatabaseWB[[#This Row],[Item Number]]="","",IF(ItemsDatabaseWB[[#This Row],[Service Fee Code]]="","Add service fee code",_xlfn.IFNA(_xlfn.XMATCH(ItemsDatabaseWB[[#This Row],[Service Fee Code]],'Company Details'!A$9:A$18),"Fix code")))))</f>
        <v>1</v>
      </c>
    </row>
    <row r="35" spans="1:5" x14ac:dyDescent="0.35">
      <c r="A35">
        <v>14206</v>
      </c>
      <c r="B35" t="s">
        <v>192</v>
      </c>
      <c r="C35" t="b">
        <f>IF(ItemsDatabaseWB[[#This Row],[Item Number]]="","",ISNUMBER(IF(ItemsDatabaseWB[[#This Row],[Item Number]]="","",IF(ItemsDatabaseWB[[#This Row],[Service Fee Code]]="","Add service fee code",_xlfn.IFNA(_xlfn.XMATCH(ItemsDatabaseWB[[#This Row],[Service Fee Code]],'Company Details'!A$9:A$18),"Fix code")))))</f>
        <v>1</v>
      </c>
    </row>
    <row r="36" spans="1:5" x14ac:dyDescent="0.35">
      <c r="A36" s="90">
        <v>16500</v>
      </c>
      <c r="B36" t="s">
        <v>192</v>
      </c>
      <c r="C36" t="b">
        <f>IF(ItemsDatabaseWB[[#This Row],[Item Number]]="","",ISNUMBER(IF(ItemsDatabaseWB[[#This Row],[Item Number]]="","",IF(ItemsDatabaseWB[[#This Row],[Service Fee Code]]="","Add service fee code",_xlfn.IFNA(_xlfn.XMATCH(ItemsDatabaseWB[[#This Row],[Service Fee Code]],'Company Details'!A$9:A$18),"Fix code")))))</f>
        <v>1</v>
      </c>
    </row>
    <row r="37" spans="1:5" x14ac:dyDescent="0.35">
      <c r="A37">
        <v>30071</v>
      </c>
      <c r="B37" t="s">
        <v>192</v>
      </c>
      <c r="C37" t="b">
        <f>IF(ItemsDatabaseWB[[#This Row],[Item Number]]="","",ISNUMBER(IF(ItemsDatabaseWB[[#This Row],[Item Number]]="","",IF(ItemsDatabaseWB[[#This Row],[Service Fee Code]]="","Add service fee code",_xlfn.IFNA(_xlfn.XMATCH(ItemsDatabaseWB[[#This Row],[Service Fee Code]],'Company Details'!A$9:A$18),"Fix code")))))</f>
        <v>1</v>
      </c>
    </row>
    <row r="38" spans="1:5" x14ac:dyDescent="0.35">
      <c r="A38">
        <v>30192</v>
      </c>
      <c r="B38" t="s">
        <v>192</v>
      </c>
      <c r="C38" t="b">
        <f>IF(ItemsDatabaseWB[[#This Row],[Item Number]]="","",ISNUMBER(IF(ItemsDatabaseWB[[#This Row],[Item Number]]="","",IF(ItemsDatabaseWB[[#This Row],[Service Fee Code]]="","Add service fee code",_xlfn.IFNA(_xlfn.XMATCH(ItemsDatabaseWB[[#This Row],[Service Fee Code]],'Company Details'!A$9:A$18),"Fix code")))))</f>
        <v>1</v>
      </c>
    </row>
    <row r="39" spans="1:5" x14ac:dyDescent="0.35">
      <c r="A39" s="90">
        <v>30219</v>
      </c>
      <c r="B39" t="s">
        <v>192</v>
      </c>
      <c r="C39" t="b">
        <f>IF(ItemsDatabaseWB[[#This Row],[Item Number]]="","",ISNUMBER(IF(ItemsDatabaseWB[[#This Row],[Item Number]]="","",IF(ItemsDatabaseWB[[#This Row],[Service Fee Code]]="","Add service fee code",_xlfn.IFNA(_xlfn.XMATCH(ItemsDatabaseWB[[#This Row],[Service Fee Code]],'Company Details'!A$9:A$18),"Fix code")))))</f>
        <v>1</v>
      </c>
    </row>
    <row r="40" spans="1:5" x14ac:dyDescent="0.35">
      <c r="A40" s="90">
        <v>31361</v>
      </c>
      <c r="B40" t="s">
        <v>192</v>
      </c>
      <c r="C40" t="b">
        <f>IF(ItemsDatabaseWB[[#This Row],[Item Number]]="","",ISNUMBER(IF(ItemsDatabaseWB[[#This Row],[Item Number]]="","",IF(ItemsDatabaseWB[[#This Row],[Service Fee Code]]="","Add service fee code",_xlfn.IFNA(_xlfn.XMATCH(ItemsDatabaseWB[[#This Row],[Service Fee Code]],'Company Details'!A$9:A$18),"Fix code")))))</f>
        <v>1</v>
      </c>
    </row>
    <row r="41" spans="1:5" x14ac:dyDescent="0.35">
      <c r="A41" s="90">
        <v>31363</v>
      </c>
      <c r="B41" t="s">
        <v>192</v>
      </c>
      <c r="C41" t="b">
        <f>IF(ItemsDatabaseWB[[#This Row],[Item Number]]="","",ISNUMBER(IF(ItemsDatabaseWB[[#This Row],[Item Number]]="","",IF(ItemsDatabaseWB[[#This Row],[Service Fee Code]]="","Add service fee code",_xlfn.IFNA(_xlfn.XMATCH(ItemsDatabaseWB[[#This Row],[Service Fee Code]],'Company Details'!A$9:A$18),"Fix code")))))</f>
        <v>1</v>
      </c>
    </row>
    <row r="42" spans="1:5" x14ac:dyDescent="0.35">
      <c r="A42" s="90">
        <v>31365</v>
      </c>
      <c r="B42" t="s">
        <v>192</v>
      </c>
      <c r="C42" t="b">
        <f>IF(ItemsDatabaseWB[[#This Row],[Item Number]]="","",ISNUMBER(IF(ItemsDatabaseWB[[#This Row],[Item Number]]="","",IF(ItemsDatabaseWB[[#This Row],[Service Fee Code]]="","Add service fee code",_xlfn.IFNA(_xlfn.XMATCH(ItemsDatabaseWB[[#This Row],[Service Fee Code]],'Company Details'!A$9:A$18),"Fix code")))))</f>
        <v>1</v>
      </c>
    </row>
    <row r="43" spans="1:5" x14ac:dyDescent="0.35">
      <c r="A43" s="90">
        <v>31366</v>
      </c>
      <c r="B43" t="s">
        <v>192</v>
      </c>
      <c r="C43" t="b">
        <f>IF(ItemsDatabaseWB[[#This Row],[Item Number]]="","",ISNUMBER(IF(ItemsDatabaseWB[[#This Row],[Item Number]]="","",IF(ItemsDatabaseWB[[#This Row],[Service Fee Code]]="","Add service fee code",_xlfn.IFNA(_xlfn.XMATCH(ItemsDatabaseWB[[#This Row],[Service Fee Code]],'Company Details'!A$9:A$18),"Fix code")))))</f>
        <v>1</v>
      </c>
    </row>
    <row r="44" spans="1:5" x14ac:dyDescent="0.35">
      <c r="A44" s="90">
        <v>47915</v>
      </c>
      <c r="B44" t="s">
        <v>192</v>
      </c>
      <c r="C44" t="b">
        <f>IF(ItemsDatabaseWB[[#This Row],[Item Number]]="","",ISNUMBER(IF(ItemsDatabaseWB[[#This Row],[Item Number]]="","",IF(ItemsDatabaseWB[[#This Row],[Service Fee Code]]="","Add service fee code",_xlfn.IFNA(_xlfn.XMATCH(ItemsDatabaseWB[[#This Row],[Service Fee Code]],'Company Details'!A$9:A$18),"Fix code")))))</f>
        <v>1</v>
      </c>
    </row>
    <row r="45" spans="1:5" x14ac:dyDescent="0.35">
      <c r="A45" s="90">
        <v>75870</v>
      </c>
      <c r="B45" t="s">
        <v>192</v>
      </c>
      <c r="C45" t="b">
        <f>IF(ItemsDatabaseWB[[#This Row],[Item Number]]="","",ISNUMBER(IF(ItemsDatabaseWB[[#This Row],[Item Number]]="","",IF(ItemsDatabaseWB[[#This Row],[Service Fee Code]]="","Add service fee code",_xlfn.IFNA(_xlfn.XMATCH(ItemsDatabaseWB[[#This Row],[Service Fee Code]],'Company Details'!A$9:A$18),"Fix code")))))</f>
        <v>1</v>
      </c>
    </row>
    <row r="46" spans="1:5" x14ac:dyDescent="0.35">
      <c r="A46" s="90">
        <v>80010</v>
      </c>
      <c r="B46" t="s">
        <v>192</v>
      </c>
      <c r="C46" t="b">
        <f>IF(ItemsDatabaseWB[[#This Row],[Item Number]]="","",ISNUMBER(IF(ItemsDatabaseWB[[#This Row],[Item Number]]="","",IF(ItemsDatabaseWB[[#This Row],[Service Fee Code]]="","Add service fee code",_xlfn.IFNA(_xlfn.XMATCH(ItemsDatabaseWB[[#This Row],[Service Fee Code]],'Company Details'!A$9:A$18),"Fix code")))))</f>
        <v>1</v>
      </c>
    </row>
    <row r="47" spans="1:5" x14ac:dyDescent="0.35">
      <c r="A47" s="90">
        <v>90250</v>
      </c>
      <c r="B47" t="s">
        <v>192</v>
      </c>
      <c r="C47" t="b">
        <f>IF(ItemsDatabaseWB[[#This Row],[Item Number]]="","",ISNUMBER(IF(ItemsDatabaseWB[[#This Row],[Item Number]]="","",IF(ItemsDatabaseWB[[#This Row],[Service Fee Code]]="","Add service fee code",_xlfn.IFNA(_xlfn.XMATCH(ItemsDatabaseWB[[#This Row],[Service Fee Code]],'Company Details'!A$9:A$18),"Fix code")))))</f>
        <v>1</v>
      </c>
      <c r="E47" t="s">
        <v>284</v>
      </c>
    </row>
    <row r="48" spans="1:5" x14ac:dyDescent="0.35">
      <c r="A48" s="90">
        <v>91182</v>
      </c>
      <c r="B48" t="s">
        <v>192</v>
      </c>
      <c r="C48" t="b">
        <f>IF(ItemsDatabaseWB[[#This Row],[Item Number]]="","",ISNUMBER(IF(ItemsDatabaseWB[[#This Row],[Item Number]]="","",IF(ItemsDatabaseWB[[#This Row],[Service Fee Code]]="","Add service fee code",_xlfn.IFNA(_xlfn.XMATCH(ItemsDatabaseWB[[#This Row],[Service Fee Code]],'Company Details'!A$9:A$18),"Fix code")))))</f>
        <v>1</v>
      </c>
    </row>
    <row r="49" spans="1:3" x14ac:dyDescent="0.35">
      <c r="A49" s="90">
        <v>91800</v>
      </c>
      <c r="B49" t="s">
        <v>192</v>
      </c>
      <c r="C49" t="b">
        <f>IF(ItemsDatabaseWB[[#This Row],[Item Number]]="","",ISNUMBER(IF(ItemsDatabaseWB[[#This Row],[Item Number]]="","",IF(ItemsDatabaseWB[[#This Row],[Service Fee Code]]="","Add service fee code",_xlfn.IFNA(_xlfn.XMATCH(ItemsDatabaseWB[[#This Row],[Service Fee Code]],'Company Details'!A$9:A$18),"Fix code")))))</f>
        <v>1</v>
      </c>
    </row>
    <row r="50" spans="1:3" x14ac:dyDescent="0.35">
      <c r="A50" s="90">
        <v>91802</v>
      </c>
      <c r="B50" t="s">
        <v>192</v>
      </c>
      <c r="C50" t="b">
        <f>IF(ItemsDatabaseWB[[#This Row],[Item Number]]="","",ISNUMBER(IF(ItemsDatabaseWB[[#This Row],[Item Number]]="","",IF(ItemsDatabaseWB[[#This Row],[Service Fee Code]]="","Add service fee code",_xlfn.IFNA(_xlfn.XMATCH(ItemsDatabaseWB[[#This Row],[Service Fee Code]],'Company Details'!A$9:A$18),"Fix code")))))</f>
        <v>1</v>
      </c>
    </row>
    <row r="51" spans="1:3" x14ac:dyDescent="0.35">
      <c r="A51" s="90">
        <v>91890</v>
      </c>
      <c r="B51" t="s">
        <v>192</v>
      </c>
      <c r="C51" t="b">
        <f>IF(ItemsDatabaseWB[[#This Row],[Item Number]]="","",ISNUMBER(IF(ItemsDatabaseWB[[#This Row],[Item Number]]="","",IF(ItemsDatabaseWB[[#This Row],[Service Fee Code]]="","Add service fee code",_xlfn.IFNA(_xlfn.XMATCH(ItemsDatabaseWB[[#This Row],[Service Fee Code]],'Company Details'!A$9:A$18),"Fix code")))))</f>
        <v>1</v>
      </c>
    </row>
    <row r="52" spans="1:3" x14ac:dyDescent="0.35">
      <c r="A52" s="90">
        <v>91891</v>
      </c>
      <c r="B52" t="s">
        <v>192</v>
      </c>
      <c r="C52" t="b">
        <f>IF(ItemsDatabaseWB[[#This Row],[Item Number]]="","",ISNUMBER(IF(ItemsDatabaseWB[[#This Row],[Item Number]]="","",IF(ItemsDatabaseWB[[#This Row],[Service Fee Code]]="","Add service fee code",_xlfn.IFNA(_xlfn.XMATCH(ItemsDatabaseWB[[#This Row],[Service Fee Code]],'Company Details'!A$9:A$18),"Fix code")))))</f>
        <v>1</v>
      </c>
    </row>
    <row r="53" spans="1:3" x14ac:dyDescent="0.35">
      <c r="A53" s="90">
        <v>92127</v>
      </c>
      <c r="B53" t="s">
        <v>192</v>
      </c>
      <c r="C53" t="b">
        <f>IF(ItemsDatabaseWB[[#This Row],[Item Number]]="","",ISNUMBER(IF(ItemsDatabaseWB[[#This Row],[Item Number]]="","",IF(ItemsDatabaseWB[[#This Row],[Service Fee Code]]="","Add service fee code",_xlfn.IFNA(_xlfn.XMATCH(ItemsDatabaseWB[[#This Row],[Service Fee Code]],'Company Details'!A$9:A$18),"Fix code")))))</f>
        <v>1</v>
      </c>
    </row>
    <row r="54" spans="1:3" x14ac:dyDescent="0.35">
      <c r="A54" s="90">
        <v>92734</v>
      </c>
      <c r="B54" t="s">
        <v>192</v>
      </c>
      <c r="C54" t="b">
        <f>IF(ItemsDatabaseWB[[#This Row],[Item Number]]="","",ISNUMBER(IF(ItemsDatabaseWB[[#This Row],[Item Number]]="","",IF(ItemsDatabaseWB[[#This Row],[Service Fee Code]]="","Add service fee code",_xlfn.IFNA(_xlfn.XMATCH(ItemsDatabaseWB[[#This Row],[Service Fee Code]],'Company Details'!A$9:A$18),"Fix code")))))</f>
        <v>1</v>
      </c>
    </row>
    <row r="55" spans="1:3" x14ac:dyDescent="0.35">
      <c r="A55" s="90">
        <v>93203</v>
      </c>
      <c r="B55" t="s">
        <v>192</v>
      </c>
      <c r="C55" t="b">
        <f>IF(ItemsDatabaseWB[[#This Row],[Item Number]]="","",ISNUMBER(IF(ItemsDatabaseWB[[#This Row],[Item Number]]="","",IF(ItemsDatabaseWB[[#This Row],[Service Fee Code]]="","Add service fee code",_xlfn.IFNA(_xlfn.XMATCH(ItemsDatabaseWB[[#This Row],[Service Fee Code]],'Company Details'!A$9:A$18),"Fix code")))))</f>
        <v>1</v>
      </c>
    </row>
    <row r="56" spans="1:3" x14ac:dyDescent="0.35">
      <c r="A56" s="90">
        <v>93644</v>
      </c>
      <c r="B56" t="s">
        <v>192</v>
      </c>
      <c r="C56" t="b">
        <f>IF(ItemsDatabaseWB[[#This Row],[Item Number]]="","",ISNUMBER(IF(ItemsDatabaseWB[[#This Row],[Item Number]]="","",IF(ItemsDatabaseWB[[#This Row],[Service Fee Code]]="","Add service fee code",_xlfn.IFNA(_xlfn.XMATCH(ItemsDatabaseWB[[#This Row],[Service Fee Code]],'Company Details'!A$9:A$18),"Fix code")))))</f>
        <v>1</v>
      </c>
    </row>
    <row r="57" spans="1:3" x14ac:dyDescent="0.35">
      <c r="A57" s="90">
        <v>93716</v>
      </c>
      <c r="B57" t="s">
        <v>192</v>
      </c>
      <c r="C57" t="b">
        <f>IF(ItemsDatabaseWB[[#This Row],[Item Number]]="","",ISNUMBER(IF(ItemsDatabaseWB[[#This Row],[Item Number]]="","",IF(ItemsDatabaseWB[[#This Row],[Service Fee Code]]="","Add service fee code",_xlfn.IFNA(_xlfn.XMATCH(ItemsDatabaseWB[[#This Row],[Service Fee Code]],'Company Details'!A$9:A$18),"Fix code")))))</f>
        <v>1</v>
      </c>
    </row>
    <row r="58" spans="1:3" x14ac:dyDescent="0.35">
      <c r="A58" s="90" t="s">
        <v>242</v>
      </c>
      <c r="B58" t="s">
        <v>192</v>
      </c>
      <c r="C58" t="b">
        <f>IF(ItemsDatabaseWB[[#This Row],[Item Number]]="","",ISNUMBER(IF(ItemsDatabaseWB[[#This Row],[Item Number]]="","",IF(ItemsDatabaseWB[[#This Row],[Service Fee Code]]="","Add service fee code",_xlfn.IFNA(_xlfn.XMATCH(ItemsDatabaseWB[[#This Row],[Service Fee Code]],'Company Details'!A$9:A$18),"Fix code")))))</f>
        <v>1</v>
      </c>
    </row>
    <row r="59" spans="1:3" x14ac:dyDescent="0.35">
      <c r="A59" s="90" t="s">
        <v>280</v>
      </c>
      <c r="B59" t="s">
        <v>201</v>
      </c>
      <c r="C59" t="b">
        <f>IF(ItemsDatabaseWB[[#This Row],[Item Number]]="","",ISNUMBER(IF(ItemsDatabaseWB[[#This Row],[Item Number]]="","",IF(ItemsDatabaseWB[[#This Row],[Service Fee Code]]="","Add service fee code",_xlfn.IFNA(_xlfn.XMATCH(ItemsDatabaseWB[[#This Row],[Service Fee Code]],'Company Details'!A$9:A$18),"Fix code")))))</f>
        <v>1</v>
      </c>
    </row>
  </sheetData>
  <sortState xmlns:xlrd2="http://schemas.microsoft.com/office/spreadsheetml/2017/richdata2" ref="A2:B2">
    <sortCondition ref="A1"/>
  </sortState>
  <dataValidations count="1">
    <dataValidation type="list" allowBlank="1" showInputMessage="1" showErrorMessage="1" sqref="B2:B59" xr:uid="{78E959F2-F763-4288-822A-35A75FE33832}">
      <formula1>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CheckForFalseValuesAndDeleteEmptyRows">
                <anchor>
                  <from>
                    <xdr:col>3</xdr:col>
                    <xdr:colOff>514350</xdr:colOff>
                    <xdr:row>7</xdr:row>
                    <xdr:rowOff>69850</xdr:rowOff>
                  </from>
                  <to>
                    <xdr:col>6</xdr:col>
                    <xdr:colOff>488950</xdr:colOff>
                    <xdr:row>11</xdr:row>
                    <xdr:rowOff>57150</xdr:rowOff>
                  </to>
                </anchor>
              </controlPr>
            </control>
          </mc:Choice>
        </mc:AlternateContent>
        <mc:AlternateContent xmlns:mc="http://schemas.openxmlformats.org/markup-compatibility/2006">
          <mc:Choice Requires="x14">
            <control shapeId="21508" r:id="rId4" name="Button 4">
              <controlPr defaultSize="0" print="0" autoFill="0" autoPict="0" macro="[0]!Itemsdatabase_Button4_Click">
                <anchor>
                  <from>
                    <xdr:col>3</xdr:col>
                    <xdr:colOff>469900</xdr:colOff>
                    <xdr:row>12</xdr:row>
                    <xdr:rowOff>184150</xdr:rowOff>
                  </from>
                  <to>
                    <xdr:col>6</xdr:col>
                    <xdr:colOff>488950</xdr:colOff>
                    <xdr:row>16</xdr:row>
                    <xdr:rowOff>165100</xdr:rowOff>
                  </to>
                </anchor>
              </controlPr>
            </control>
          </mc:Choice>
        </mc:AlternateContent>
        <mc:AlternateContent xmlns:mc="http://schemas.openxmlformats.org/markup-compatibility/2006">
          <mc:Choice Requires="x14">
            <control shapeId="21510" r:id="rId5" name="Button 6">
              <controlPr defaultSize="0" print="0" autoFill="0" autoPict="0" macro="[0]!Itemsdatabase_Button5_Click">
                <anchor>
                  <from>
                    <xdr:col>3</xdr:col>
                    <xdr:colOff>438150</xdr:colOff>
                    <xdr:row>18</xdr:row>
                    <xdr:rowOff>127000</xdr:rowOff>
                  </from>
                  <to>
                    <xdr:col>6</xdr:col>
                    <xdr:colOff>450850</xdr:colOff>
                    <xdr:row>22</xdr:row>
                    <xdr:rowOff>107950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D81E-E00E-4CCD-AD6A-D69D5CA27525}">
  <sheetPr codeName="Sheet4"/>
  <dimension ref="A1:J10005"/>
  <sheetViews>
    <sheetView zoomScaleNormal="100" workbookViewId="0">
      <selection activeCell="I1" sqref="I1"/>
    </sheetView>
  </sheetViews>
  <sheetFormatPr defaultColWidth="9.1796875" defaultRowHeight="14.5" x14ac:dyDescent="0.35"/>
  <cols>
    <col min="1" max="1" width="9.1796875" style="3"/>
    <col min="2" max="2" width="30.453125" style="3" bestFit="1" customWidth="1"/>
    <col min="3" max="3" width="9.1796875" style="8"/>
    <col min="4" max="16384" width="9.1796875" style="3"/>
  </cols>
  <sheetData>
    <row r="1" spans="1:10" ht="70" x14ac:dyDescent="0.35">
      <c r="A1" s="7" t="str">
        <f>IF('Payments Export'!A5="","",'Payments Export'!A5)</f>
        <v>Generic Medical Clinic</v>
      </c>
      <c r="B1" s="7" t="str">
        <f>IF('Payments Export'!A5="","",'Payments Export'!B5)</f>
        <v>Dr Alex Smith</v>
      </c>
      <c r="C1" s="7">
        <f>IF(IFERROR(VALUE('Payments Export'!H5),'Payments Export'!H5)&lt;&gt;0,IFERROR(VALUE('Payments Export'!H5),'Payments Export'!H5),"")</f>
        <v>36</v>
      </c>
      <c r="D1" s="7" t="str">
        <f>IF('Payments Export'!I5="","",'Payments Export'!I5)</f>
        <v>Surgery consultation, Level C</v>
      </c>
      <c r="E1" s="7" t="str">
        <f t="shared" ref="E1:E64" si="0">LEFT(D1,66)</f>
        <v>Surgery consultation, Level C</v>
      </c>
      <c r="F1" s="7">
        <f>IF('Payments Export'!A5="","",'Payments Export'!N5)</f>
        <v>0</v>
      </c>
      <c r="G1" s="7">
        <f>IF('Payments Export'!A5="","",'Payments Export'!O5)</f>
        <v>80.099999999999994</v>
      </c>
      <c r="H1" s="7">
        <f>IF('Payments Export'!B5="","",G1-F1)</f>
        <v>80.099999999999994</v>
      </c>
      <c r="I1" s="3" t="str">
        <f>IF(C1&lt;&gt;"",_xlfn.XLOOKUP(IFERROR(VALUE(C1),C1),'Items database'!A:A,'Items database'!B:B),(_xlfn.XLOOKUP(LEFT(E1,3),Services,Services,"")))</f>
        <v>DEF</v>
      </c>
      <c r="J1" s="3" t="str">
        <f t="shared" ref="J1:J64" si="1">IF(ISNUMBER(F1)=TRUE,IF(F1=0,"","GST"),"")</f>
        <v/>
      </c>
    </row>
    <row r="2" spans="1:10" ht="30" x14ac:dyDescent="0.35">
      <c r="A2" s="7" t="str">
        <f>IF('Payments Export'!A6="","",'Payments Export'!A6)</f>
        <v>Generic Medical Clinic</v>
      </c>
      <c r="B2" s="7" t="str">
        <f>IF('Payments Export'!A6="","",'Payments Export'!B6)</f>
        <v>Dr Alex Smith</v>
      </c>
      <c r="C2" s="7">
        <f>IF(IFERROR(VALUE('Payments Export'!H6),'Payments Export'!H6)&lt;&gt;0,IFERROR(VALUE('Payments Export'!H6),'Payments Export'!H6),"")</f>
        <v>75870</v>
      </c>
      <c r="D2" s="7" t="str">
        <f>IF('Payments Export'!I6="","",'Payments Export'!I6)</f>
        <v>Direct-Billing Incentive</v>
      </c>
      <c r="E2" s="7" t="str">
        <f t="shared" si="0"/>
        <v>Direct-Billing Incentive</v>
      </c>
      <c r="F2" s="7">
        <f>IF('Payments Export'!A6="","",'Payments Export'!N6)</f>
        <v>0</v>
      </c>
      <c r="G2" s="7">
        <f>IF('Payments Export'!A6="","",'Payments Export'!O6)</f>
        <v>20.65</v>
      </c>
      <c r="H2" s="7">
        <f>IF('Payments Export'!B6="","",G2-F2)</f>
        <v>20.65</v>
      </c>
      <c r="I2" s="3" t="str">
        <f>IF(C2&lt;&gt;"",_xlfn.XLOOKUP(IFERROR(VALUE(C2),C2),'Items database'!A:A,'Items database'!B:B),(_xlfn.XLOOKUP(LEFT(E2,3),Services,Services,"")))</f>
        <v>DEF</v>
      </c>
      <c r="J2" s="3" t="str">
        <f t="shared" si="1"/>
        <v/>
      </c>
    </row>
    <row r="3" spans="1:10" ht="30" x14ac:dyDescent="0.35">
      <c r="A3" s="7" t="str">
        <f>IF('Payments Export'!A7="","",'Payments Export'!A7)</f>
        <v>Generic Medical Clinic</v>
      </c>
      <c r="B3" s="7" t="str">
        <f>IF('Payments Export'!A7="","",'Payments Export'!B7)</f>
        <v>Dr Alex Smith</v>
      </c>
      <c r="C3" s="7">
        <f>IF(IFERROR(VALUE('Payments Export'!H7),'Payments Export'!H7)&lt;&gt;0,IFERROR(VALUE('Payments Export'!H7),'Payments Export'!H7),"")</f>
        <v>91891</v>
      </c>
      <c r="D3" s="7" t="str">
        <f>IF('Payments Export'!I7="","",'Payments Export'!I7)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 s="7" t="str">
        <f t="shared" si="0"/>
        <v>Phone attendance by a general practitioner lasting at least 6 minu</v>
      </c>
      <c r="F3" s="7">
        <f>IF('Payments Export'!A7="","",'Payments Export'!N7)</f>
        <v>0</v>
      </c>
      <c r="G3" s="7">
        <f>IF('Payments Export'!A7="","",'Payments Export'!O7)</f>
        <v>41.4</v>
      </c>
      <c r="H3" s="7">
        <f>IF('Payments Export'!B7="","",G3-F3)</f>
        <v>41.4</v>
      </c>
      <c r="I3" s="3" t="str">
        <f>IF(C3&lt;&gt;"",_xlfn.XLOOKUP(IFERROR(VALUE(C3),C3),'Items database'!A:A,'Items database'!B:B),(_xlfn.XLOOKUP(LEFT(E3,3),Services,Services,"")))</f>
        <v>DEF</v>
      </c>
      <c r="J3" s="3" t="str">
        <f t="shared" si="1"/>
        <v/>
      </c>
    </row>
    <row r="4" spans="1:10" ht="300" x14ac:dyDescent="0.35">
      <c r="A4" s="7" t="str">
        <f>IF('Payments Export'!A8="","",'Payments Export'!A8)</f>
        <v>Generic Medical Clinic</v>
      </c>
      <c r="B4" s="7" t="str">
        <f>IF('Payments Export'!A8="","",'Payments Export'!B8)</f>
        <v>Dr Alex Smith</v>
      </c>
      <c r="C4" s="7">
        <f>IF(IFERROR(VALUE('Payments Export'!H8),'Payments Export'!H8)&lt;&gt;0,IFERROR(VALUE('Payments Export'!H8),'Payments Export'!H8),"")</f>
        <v>75870</v>
      </c>
      <c r="D4" s="7" t="str">
        <f>IF('Payments Export'!I8="","",'Payments Export'!I8)</f>
        <v>Direct-Billing Incentive</v>
      </c>
      <c r="E4" s="7" t="str">
        <f t="shared" si="0"/>
        <v>Direct-Billing Incentive</v>
      </c>
      <c r="F4" s="7">
        <f>IF('Payments Export'!A8="","",'Payments Export'!N8)</f>
        <v>0</v>
      </c>
      <c r="G4" s="7">
        <f>IF('Payments Export'!A8="","",'Payments Export'!O8)</f>
        <v>20.65</v>
      </c>
      <c r="H4" s="7">
        <f>IF('Payments Export'!B8="","",G4-F4)</f>
        <v>20.65</v>
      </c>
      <c r="I4" s="3" t="str">
        <f>IF(C4&lt;&gt;"",_xlfn.XLOOKUP(IFERROR(VALUE(C4),C4),'Items database'!A:A,'Items database'!B:B),(_xlfn.XLOOKUP(LEFT(E4,3),Services,Services,"")))</f>
        <v>DEF</v>
      </c>
      <c r="J4" s="3" t="str">
        <f t="shared" si="1"/>
        <v/>
      </c>
    </row>
    <row r="5" spans="1:10" ht="30" x14ac:dyDescent="0.35">
      <c r="A5" s="7" t="str">
        <f>IF('Payments Export'!A9="","",'Payments Export'!A9)</f>
        <v>Generic Medical Clinic</v>
      </c>
      <c r="B5" s="7" t="str">
        <f>IF('Payments Export'!A9="","",'Payments Export'!B9)</f>
        <v>Dr Alex Smith</v>
      </c>
      <c r="C5" s="7">
        <f>IF(IFERROR(VALUE('Payments Export'!H9),'Payments Export'!H9)&lt;&gt;0,IFERROR(VALUE('Payments Export'!H9),'Payments Export'!H9),"")</f>
        <v>721</v>
      </c>
      <c r="D5" s="7" t="str">
        <f>IF('Payments Export'!I9="","",'Payments Export'!I9)</f>
        <v>GP management plan</v>
      </c>
      <c r="E5" s="7" t="str">
        <f t="shared" si="0"/>
        <v>GP management plan</v>
      </c>
      <c r="F5" s="7">
        <f>IF('Payments Export'!A9="","",'Payments Export'!N9)</f>
        <v>0</v>
      </c>
      <c r="G5" s="7">
        <f>IF('Payments Export'!A9="","",'Payments Export'!O9)</f>
        <v>158.80000000000001</v>
      </c>
      <c r="H5" s="7">
        <f>IF('Payments Export'!B9="","",G5-F5)</f>
        <v>158.80000000000001</v>
      </c>
      <c r="I5" s="3" t="str">
        <f>IF(C5&lt;&gt;"",_xlfn.XLOOKUP(IFERROR(VALUE(C5),C5),'Items database'!A:A,'Items database'!B:B),(_xlfn.XLOOKUP(LEFT(E5,3),Services,Services,"")))</f>
        <v>EPC</v>
      </c>
      <c r="J5" s="3" t="str">
        <f t="shared" si="1"/>
        <v/>
      </c>
    </row>
    <row r="6" spans="1:10" ht="30" x14ac:dyDescent="0.35">
      <c r="A6" s="7" t="str">
        <f>IF('Payments Export'!A10="","",'Payments Export'!A10)</f>
        <v>Generic Medical Clinic</v>
      </c>
      <c r="B6" s="7" t="str">
        <f>IF('Payments Export'!A10="","",'Payments Export'!B10)</f>
        <v>Dr Alex Smith</v>
      </c>
      <c r="C6" s="7">
        <f>IF(IFERROR(VALUE('Payments Export'!H10),'Payments Export'!H10)&lt;&gt;0,IFERROR(VALUE('Payments Export'!H10),'Payments Export'!H10),"")</f>
        <v>10990</v>
      </c>
      <c r="D6" s="7" t="str">
        <f>IF('Payments Export'!I10="","",'Payments Export'!I10)</f>
        <v>Direct-Billing Incentive</v>
      </c>
      <c r="E6" s="7" t="str">
        <f t="shared" si="0"/>
        <v>Direct-Billing Incentive</v>
      </c>
      <c r="F6" s="7">
        <f>IF('Payments Export'!A10="","",'Payments Export'!N10)</f>
        <v>0</v>
      </c>
      <c r="G6" s="7">
        <f>IF('Payments Export'!A10="","",'Payments Export'!O10)</f>
        <v>6.9</v>
      </c>
      <c r="H6" s="7">
        <f>IF('Payments Export'!B10="","",G6-F6)</f>
        <v>6.9</v>
      </c>
      <c r="I6" s="3" t="str">
        <f>IF(C6&lt;&gt;"",_xlfn.XLOOKUP(IFERROR(VALUE(C6),C6),'Items database'!A:A,'Items database'!B:B),(_xlfn.XLOOKUP(LEFT(E6,3),Services,Services,"")))</f>
        <v>DEF</v>
      </c>
      <c r="J6" s="3" t="str">
        <f t="shared" si="1"/>
        <v/>
      </c>
    </row>
    <row r="7" spans="1:10" ht="30" x14ac:dyDescent="0.35">
      <c r="A7" s="7" t="str">
        <f>IF('Payments Export'!A11="","",'Payments Export'!A11)</f>
        <v>Generic Medical Clinic</v>
      </c>
      <c r="B7" s="7" t="str">
        <f>IF('Payments Export'!A11="","",'Payments Export'!B11)</f>
        <v>Dr Alex Smith</v>
      </c>
      <c r="C7" s="7">
        <f>IF(IFERROR(VALUE('Payments Export'!H11),'Payments Export'!H11)&lt;&gt;0,IFERROR(VALUE('Payments Export'!H11),'Payments Export'!H11),"")</f>
        <v>723</v>
      </c>
      <c r="D7" s="7" t="str">
        <f>IF('Payments Export'!I11="","",'Payments Export'!I11)</f>
        <v>Team care arrangement</v>
      </c>
      <c r="E7" s="7" t="str">
        <f t="shared" si="0"/>
        <v>Team care arrangement</v>
      </c>
      <c r="F7" s="7">
        <f>IF('Payments Export'!A11="","",'Payments Export'!N11)</f>
        <v>0</v>
      </c>
      <c r="G7" s="7">
        <f>IF('Payments Export'!A11="","",'Payments Export'!O11)</f>
        <v>125.85</v>
      </c>
      <c r="H7" s="7">
        <f>IF('Payments Export'!B11="","",G7-F7)</f>
        <v>125.85</v>
      </c>
      <c r="I7" s="3" t="str">
        <f>IF(C7&lt;&gt;"",_xlfn.XLOOKUP(IFERROR(VALUE(C7),C7),'Items database'!A:A,'Items database'!B:B),(_xlfn.XLOOKUP(LEFT(E7,3),Services,Services,"")))</f>
        <v>EPC</v>
      </c>
      <c r="J7" s="3" t="str">
        <f t="shared" si="1"/>
        <v/>
      </c>
    </row>
    <row r="8" spans="1:10" ht="30" x14ac:dyDescent="0.35">
      <c r="A8" s="7" t="str">
        <f>IF('Payments Export'!A12="","",'Payments Export'!A12)</f>
        <v>Generic Medical Clinic</v>
      </c>
      <c r="B8" s="7" t="str">
        <f>IF('Payments Export'!A12="","",'Payments Export'!B12)</f>
        <v>Dr Alex Smith</v>
      </c>
      <c r="C8" s="7">
        <f>IF(IFERROR(VALUE('Payments Export'!H12),'Payments Export'!H12)&lt;&gt;0,IFERROR(VALUE('Payments Export'!H12),'Payments Export'!H12),"")</f>
        <v>10990</v>
      </c>
      <c r="D8" s="7" t="str">
        <f>IF('Payments Export'!I12="","",'Payments Export'!I12)</f>
        <v>Direct-Billing Incentive, 10:56</v>
      </c>
      <c r="E8" s="7" t="str">
        <f t="shared" si="0"/>
        <v>Direct-Billing Incentive, 10:56</v>
      </c>
      <c r="F8" s="7">
        <f>IF('Payments Export'!A12="","",'Payments Export'!N12)</f>
        <v>0</v>
      </c>
      <c r="G8" s="7">
        <f>IF('Payments Export'!A12="","",'Payments Export'!O12)</f>
        <v>6.9</v>
      </c>
      <c r="H8" s="7">
        <f>IF('Payments Export'!B12="","",G8-F8)</f>
        <v>6.9</v>
      </c>
      <c r="I8" s="3" t="str">
        <f>IF(C8&lt;&gt;"",_xlfn.XLOOKUP(IFERROR(VALUE(C8),C8),'Items database'!A:A,'Items database'!B:B),(_xlfn.XLOOKUP(LEFT(E8,3),Services,Services,"")))</f>
        <v>DEF</v>
      </c>
      <c r="J8" s="3" t="str">
        <f t="shared" si="1"/>
        <v/>
      </c>
    </row>
    <row r="9" spans="1:10" ht="300" x14ac:dyDescent="0.35">
      <c r="A9" s="7" t="str">
        <f>IF('Payments Export'!A13="","",'Payments Export'!A13)</f>
        <v>Generic Medical Clinic</v>
      </c>
      <c r="B9" s="7" t="str">
        <f>IF('Payments Export'!A13="","",'Payments Export'!B13)</f>
        <v>Dr Alex Smith</v>
      </c>
      <c r="C9" s="7">
        <f>IF(IFERROR(VALUE('Payments Export'!H13),'Payments Export'!H13)&lt;&gt;0,IFERROR(VALUE('Payments Export'!H13),'Payments Export'!H13),"")</f>
        <v>91891</v>
      </c>
      <c r="D9" s="7" t="str">
        <f>IF('Payments Export'!I13="","",'Payments Export'!I13)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 s="7" t="str">
        <f t="shared" si="0"/>
        <v>Phone attendance by a general practitioner lasting at least 6 minu</v>
      </c>
      <c r="F9" s="7">
        <f>IF('Payments Export'!A13="","",'Payments Export'!N13)</f>
        <v>0</v>
      </c>
      <c r="G9" s="7">
        <f>IF('Payments Export'!A13="","",'Payments Export'!O13)</f>
        <v>41.4</v>
      </c>
      <c r="H9" s="7">
        <f>IF('Payments Export'!B13="","",G9-F9)</f>
        <v>41.4</v>
      </c>
      <c r="I9" s="3" t="str">
        <f>IF(C9&lt;&gt;"",_xlfn.XLOOKUP(IFERROR(VALUE(C9),C9),'Items database'!A:A,'Items database'!B:B),(_xlfn.XLOOKUP(LEFT(E9,3),Services,Services,"")))</f>
        <v>DEF</v>
      </c>
      <c r="J9" s="3" t="str">
        <f t="shared" si="1"/>
        <v/>
      </c>
    </row>
    <row r="10" spans="1:10" ht="300" x14ac:dyDescent="0.35">
      <c r="A10" s="7" t="str">
        <f>IF('Payments Export'!A14="","",'Payments Export'!A14)</f>
        <v>Generic Medical Clinic</v>
      </c>
      <c r="B10" s="7" t="str">
        <f>IF('Payments Export'!A14="","",'Payments Export'!B14)</f>
        <v>Dr Alex Smith</v>
      </c>
      <c r="C10" s="7">
        <f>IF(IFERROR(VALUE('Payments Export'!H14),'Payments Export'!H14)&lt;&gt;0,IFERROR(VALUE('Payments Export'!H14),'Payments Export'!H14),"")</f>
        <v>91891</v>
      </c>
      <c r="D10" s="7" t="str">
        <f>IF('Payments Export'!I14="","",'Payments Export'!I14)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 s="7" t="str">
        <f t="shared" si="0"/>
        <v>Phone attendance by a general practitioner lasting at least 6 minu</v>
      </c>
      <c r="F10" s="7">
        <f>IF('Payments Export'!A14="","",'Payments Export'!N14)</f>
        <v>0</v>
      </c>
      <c r="G10" s="7">
        <f>IF('Payments Export'!A14="","",'Payments Export'!O14)</f>
        <v>41.4</v>
      </c>
      <c r="H10" s="7">
        <f>IF('Payments Export'!B14="","",G10-F10)</f>
        <v>41.4</v>
      </c>
      <c r="I10" s="3" t="str">
        <f>IF(C10&lt;&gt;"",_xlfn.XLOOKUP(IFERROR(VALUE(C10),C10),'Items database'!A:A,'Items database'!B:B),(_xlfn.XLOOKUP(LEFT(E10,3),Services,Services,"")))</f>
        <v>DEF</v>
      </c>
      <c r="J10" s="3" t="str">
        <f t="shared" si="1"/>
        <v/>
      </c>
    </row>
    <row r="11" spans="1:10" ht="300" x14ac:dyDescent="0.35">
      <c r="A11" s="7" t="str">
        <f>IF('Payments Export'!A15="","",'Payments Export'!A15)</f>
        <v>Generic Medical Clinic</v>
      </c>
      <c r="B11" s="7" t="str">
        <f>IF('Payments Export'!A15="","",'Payments Export'!B15)</f>
        <v>Dr Alex Smith</v>
      </c>
      <c r="C11" s="7">
        <f>IF(IFERROR(VALUE('Payments Export'!H15),'Payments Export'!H15)&lt;&gt;0,IFERROR(VALUE('Payments Export'!H15),'Payments Export'!H15),"")</f>
        <v>91891</v>
      </c>
      <c r="D11" s="7" t="str">
        <f>IF('Payments Export'!I15="","",'Payments Export'!I15)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 s="7" t="str">
        <f t="shared" si="0"/>
        <v>Phone attendance by a general practitioner lasting at least 6 minu</v>
      </c>
      <c r="F11" s="7">
        <f>IF('Payments Export'!A15="","",'Payments Export'!N15)</f>
        <v>0</v>
      </c>
      <c r="G11" s="7">
        <f>IF('Payments Export'!A15="","",'Payments Export'!O15)</f>
        <v>41.4</v>
      </c>
      <c r="H11" s="7">
        <f>IF('Payments Export'!B15="","",G11-F11)</f>
        <v>41.4</v>
      </c>
      <c r="I11" s="3" t="str">
        <f>IF(C11&lt;&gt;"",_xlfn.XLOOKUP(IFERROR(VALUE(C11),C11),'Items database'!A:A,'Items database'!B:B),(_xlfn.XLOOKUP(LEFT(E11,3),Services,Services,"")))</f>
        <v>DEF</v>
      </c>
      <c r="J11" s="3" t="str">
        <f t="shared" si="1"/>
        <v/>
      </c>
    </row>
    <row r="12" spans="1:10" ht="30" x14ac:dyDescent="0.35">
      <c r="A12" s="7" t="str">
        <f>IF('Payments Export'!A16="","",'Payments Export'!A16)</f>
        <v>Generic Medical Clinic</v>
      </c>
      <c r="B12" s="7" t="str">
        <f>IF('Payments Export'!A16="","",'Payments Export'!B16)</f>
        <v>Dr Alex Smith</v>
      </c>
      <c r="C12" s="7">
        <f>IF(IFERROR(VALUE('Payments Export'!H16),'Payments Export'!H16)&lt;&gt;0,IFERROR(VALUE('Payments Export'!H16),'Payments Export'!H16),"")</f>
        <v>75870</v>
      </c>
      <c r="D12" s="7" t="str">
        <f>IF('Payments Export'!I16="","",'Payments Export'!I16)</f>
        <v>Direct-Billing Incentive</v>
      </c>
      <c r="E12" s="7" t="str">
        <f t="shared" si="0"/>
        <v>Direct-Billing Incentive</v>
      </c>
      <c r="F12" s="7">
        <f>IF('Payments Export'!A16="","",'Payments Export'!N16)</f>
        <v>0</v>
      </c>
      <c r="G12" s="7">
        <f>IF('Payments Export'!A16="","",'Payments Export'!O16)</f>
        <v>20.65</v>
      </c>
      <c r="H12" s="7">
        <f>IF('Payments Export'!B16="","",G12-F12)</f>
        <v>20.65</v>
      </c>
      <c r="I12" s="3" t="str">
        <f>IF(C12&lt;&gt;"",_xlfn.XLOOKUP(IFERROR(VALUE(C12),C12),'Items database'!A:A,'Items database'!B:B),(_xlfn.XLOOKUP(LEFT(E12,3),Services,Services,"")))</f>
        <v>DEF</v>
      </c>
      <c r="J12" s="3" t="str">
        <f t="shared" si="1"/>
        <v/>
      </c>
    </row>
    <row r="13" spans="1:10" ht="30" x14ac:dyDescent="0.35">
      <c r="A13" s="7" t="str">
        <f>IF('Payments Export'!A17="","",'Payments Export'!A17)</f>
        <v>Generic Medical Clinic</v>
      </c>
      <c r="B13" s="7" t="str">
        <f>IF('Payments Export'!A17="","",'Payments Export'!B17)</f>
        <v>Dr Alex Smith</v>
      </c>
      <c r="C13" s="7">
        <f>IF(IFERROR(VALUE('Payments Export'!H17),'Payments Export'!H17)&lt;&gt;0,IFERROR(VALUE('Payments Export'!H17),'Payments Export'!H17),"")</f>
        <v>23</v>
      </c>
      <c r="D13" s="7" t="str">
        <f>IF('Payments Export'!I17="","",'Payments Export'!I17)</f>
        <v>Surgery consultation, Level B</v>
      </c>
      <c r="E13" s="7" t="str">
        <f t="shared" si="0"/>
        <v>Surgery consultation, Level B</v>
      </c>
      <c r="F13" s="7">
        <f>IF('Payments Export'!A17="","",'Payments Export'!N17)</f>
        <v>0</v>
      </c>
      <c r="G13" s="7">
        <f>IF('Payments Export'!A17="","",'Payments Export'!O17)</f>
        <v>41.4</v>
      </c>
      <c r="H13" s="7">
        <f>IF('Payments Export'!B17="","",G13-F13)</f>
        <v>41.4</v>
      </c>
      <c r="I13" s="3" t="str">
        <f>IF(C13&lt;&gt;"",_xlfn.XLOOKUP(IFERROR(VALUE(C13),C13),'Items database'!A:A,'Items database'!B:B),(_xlfn.XLOOKUP(LEFT(E13,3),Services,Services,"")))</f>
        <v>DEF</v>
      </c>
      <c r="J13" s="3" t="str">
        <f t="shared" si="1"/>
        <v/>
      </c>
    </row>
    <row r="14" spans="1:10" ht="300" x14ac:dyDescent="0.35">
      <c r="A14" s="7" t="str">
        <f>IF('Payments Export'!A18="","",'Payments Export'!A18)</f>
        <v>Generic Medical Clinic</v>
      </c>
      <c r="B14" s="7" t="str">
        <f>IF('Payments Export'!A18="","",'Payments Export'!B18)</f>
        <v>Dr Alex Smith</v>
      </c>
      <c r="C14" s="7">
        <f>IF(IFERROR(VALUE('Payments Export'!H18),'Payments Export'!H18)&lt;&gt;0,IFERROR(VALUE('Payments Export'!H18),'Payments Export'!H18),"")</f>
        <v>91891</v>
      </c>
      <c r="D14" s="7" t="str">
        <f>IF('Payments Export'!I18="","",'Payments Export'!I18)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 s="7" t="str">
        <f t="shared" si="0"/>
        <v>Phone attendance by a general practitioner lasting at least 6 minu</v>
      </c>
      <c r="F14" s="7">
        <f>IF('Payments Export'!A18="","",'Payments Export'!N18)</f>
        <v>0</v>
      </c>
      <c r="G14" s="7">
        <f>IF('Payments Export'!A18="","",'Payments Export'!O18)</f>
        <v>41.4</v>
      </c>
      <c r="H14" s="7">
        <f>IF('Payments Export'!B18="","",G14-F14)</f>
        <v>41.4</v>
      </c>
      <c r="I14" s="3" t="str">
        <f>IF(C14&lt;&gt;"",_xlfn.XLOOKUP(IFERROR(VALUE(C14),C14),'Items database'!A:A,'Items database'!B:B),(_xlfn.XLOOKUP(LEFT(E14,3),Services,Services,"")))</f>
        <v>DEF</v>
      </c>
      <c r="J14" s="3" t="str">
        <f t="shared" si="1"/>
        <v/>
      </c>
    </row>
    <row r="15" spans="1:10" ht="300" x14ac:dyDescent="0.35">
      <c r="A15" s="7" t="str">
        <f>IF('Payments Export'!A19="","",'Payments Export'!A19)</f>
        <v>Generic Medical Clinic</v>
      </c>
      <c r="B15" s="7" t="str">
        <f>IF('Payments Export'!A19="","",'Payments Export'!B19)</f>
        <v>Dr Alex Smith</v>
      </c>
      <c r="C15" s="7">
        <f>IF(IFERROR(VALUE('Payments Export'!H19),'Payments Export'!H19)&lt;&gt;0,IFERROR(VALUE('Payments Export'!H19),'Payments Export'!H19),"")</f>
        <v>91891</v>
      </c>
      <c r="D15" s="7" t="str">
        <f>IF('Payments Export'!I19="","",'Payments Export'!I19)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5" s="7" t="str">
        <f t="shared" si="0"/>
        <v>Phone attendance by a general practitioner lasting at least 6 minu</v>
      </c>
      <c r="F15" s="7">
        <f>IF('Payments Export'!A19="","",'Payments Export'!N19)</f>
        <v>0</v>
      </c>
      <c r="G15" s="7">
        <f>IF('Payments Export'!A19="","",'Payments Export'!O19)</f>
        <v>41.4</v>
      </c>
      <c r="H15" s="7">
        <f>IF('Payments Export'!B19="","",G15-F15)</f>
        <v>41.4</v>
      </c>
      <c r="I15" s="3" t="str">
        <f>IF(C15&lt;&gt;"",_xlfn.XLOOKUP(IFERROR(VALUE(C15),C15),'Items database'!A:A,'Items database'!B:B),(_xlfn.XLOOKUP(LEFT(E15,3),Services,Services,"")))</f>
        <v>DEF</v>
      </c>
      <c r="J15" s="3" t="str">
        <f t="shared" si="1"/>
        <v/>
      </c>
    </row>
    <row r="16" spans="1:10" ht="40" x14ac:dyDescent="0.35">
      <c r="A16" s="7" t="str">
        <f>IF('Payments Export'!A20="","",'Payments Export'!A20)</f>
        <v>Generic Medical Clinic</v>
      </c>
      <c r="B16" s="7" t="str">
        <f>IF('Payments Export'!A20="","",'Payments Export'!B20)</f>
        <v>Jordan Brown</v>
      </c>
      <c r="C16" s="7" t="str">
        <f>IF(IFERROR(VALUE('Payments Export'!H20),'Payments Export'!H20)&lt;&gt;0,IFERROR(VALUE('Payments Export'!H20),'Payments Export'!H20),"")</f>
        <v>PH20</v>
      </c>
      <c r="D16" s="7" t="str">
        <f>IF('Payments Export'!I20="","",'Payments Export'!I20)</f>
        <v>Physiotherapy, Standard Consultation, Rooms</v>
      </c>
      <c r="E16" s="7" t="str">
        <f t="shared" si="0"/>
        <v>Physiotherapy, Standard Consultation, Rooms</v>
      </c>
      <c r="F16" s="7">
        <f>IF('Payments Export'!A20="","",'Payments Export'!N20)</f>
        <v>0</v>
      </c>
      <c r="G16" s="7">
        <f>IF('Payments Export'!A20="","",'Payments Export'!O20)</f>
        <v>70.8</v>
      </c>
      <c r="H16" s="7">
        <f>IF('Payments Export'!B20="","",G16-F16)</f>
        <v>70.8</v>
      </c>
      <c r="I16" s="3" t="str">
        <f>IF(C16&lt;&gt;"",_xlfn.XLOOKUP(IFERROR(VALUE(C16),C16),'Items database'!A:A,'Items database'!B:B),(_xlfn.XLOOKUP(LEFT(E16,3),Services,Services,"")))</f>
        <v>DEF</v>
      </c>
      <c r="J16" s="3" t="str">
        <f t="shared" si="1"/>
        <v/>
      </c>
    </row>
    <row r="17" spans="1:10" ht="40" x14ac:dyDescent="0.35">
      <c r="A17" s="7" t="str">
        <f>IF('Payments Export'!A21="","",'Payments Export'!A21)</f>
        <v>Generic Medical Clinic</v>
      </c>
      <c r="B17" s="7" t="str">
        <f>IF('Payments Export'!A21="","",'Payments Export'!B21)</f>
        <v>Jordan Brown</v>
      </c>
      <c r="C17" s="7" t="str">
        <f>IF(IFERROR(VALUE('Payments Export'!H21),'Payments Export'!H21)&lt;&gt;0,IFERROR(VALUE('Payments Export'!H21),'Payments Export'!H21),"")</f>
        <v>PH20</v>
      </c>
      <c r="D17" s="7" t="str">
        <f>IF('Payments Export'!I21="","",'Payments Export'!I21)</f>
        <v>Physiotherapy, Standard Consultation, Rooms</v>
      </c>
      <c r="E17" s="7" t="str">
        <f t="shared" si="0"/>
        <v>Physiotherapy, Standard Consultation, Rooms</v>
      </c>
      <c r="F17" s="7">
        <f>IF('Payments Export'!A21="","",'Payments Export'!N21)</f>
        <v>0</v>
      </c>
      <c r="G17" s="7">
        <f>IF('Payments Export'!A21="","",'Payments Export'!O21)</f>
        <v>70.8</v>
      </c>
      <c r="H17" s="7">
        <f>IF('Payments Export'!B21="","",G17-F17)</f>
        <v>70.8</v>
      </c>
      <c r="I17" s="3" t="str">
        <f>IF(C17&lt;&gt;"",_xlfn.XLOOKUP(IFERROR(VALUE(C17),C17),'Items database'!A:A,'Items database'!B:B),(_xlfn.XLOOKUP(LEFT(E17,3),Services,Services,"")))</f>
        <v>DEF</v>
      </c>
      <c r="J17" s="3" t="str">
        <f t="shared" si="1"/>
        <v/>
      </c>
    </row>
    <row r="18" spans="1:10" ht="30" x14ac:dyDescent="0.35">
      <c r="A18" s="7" t="str">
        <f>IF('Payments Export'!A22="","",'Payments Export'!A22)</f>
        <v>Generic Medical Clinic</v>
      </c>
      <c r="B18" s="7" t="str">
        <f>IF('Payments Export'!A22="","",'Payments Export'!B22)</f>
        <v>Dr Jamie Wilson</v>
      </c>
      <c r="C18" s="7">
        <f>IF(IFERROR(VALUE('Payments Export'!H22),'Payments Export'!H22)&lt;&gt;0,IFERROR(VALUE('Payments Export'!H22),'Payments Export'!H22),"")</f>
        <v>23</v>
      </c>
      <c r="D18" s="7" t="str">
        <f>IF('Payments Export'!I22="","",'Payments Export'!I22)</f>
        <v>Surgery consultation, Level B</v>
      </c>
      <c r="E18" s="7" t="str">
        <f t="shared" si="0"/>
        <v>Surgery consultation, Level B</v>
      </c>
      <c r="F18" s="7">
        <f>IF('Payments Export'!A22="","",'Payments Export'!N22)</f>
        <v>0</v>
      </c>
      <c r="G18" s="7">
        <f>IF('Payments Export'!A22="","",'Payments Export'!O22)</f>
        <v>47.65</v>
      </c>
      <c r="H18" s="7">
        <f>IF('Payments Export'!B22="","",G18-F18)</f>
        <v>47.65</v>
      </c>
      <c r="I18" s="3" t="str">
        <f>IF(C18&lt;&gt;"",_xlfn.XLOOKUP(IFERROR(VALUE(C18),C18),'Items database'!A:A,'Items database'!B:B),(_xlfn.XLOOKUP(LEFT(E18,3),Services,Services,"")))</f>
        <v>DEF</v>
      </c>
      <c r="J18" s="3" t="str">
        <f t="shared" si="1"/>
        <v/>
      </c>
    </row>
    <row r="19" spans="1:10" ht="30" x14ac:dyDescent="0.35">
      <c r="A19" s="7" t="str">
        <f>IF('Payments Export'!A23="","",'Payments Export'!A23)</f>
        <v>Generic Medical Clinic</v>
      </c>
      <c r="B19" s="7" t="str">
        <f>IF('Payments Export'!A23="","",'Payments Export'!B23)</f>
        <v>Dr Jamie Wilson</v>
      </c>
      <c r="C19" s="7">
        <f>IF(IFERROR(VALUE('Payments Export'!H23),'Payments Export'!H23)&lt;&gt;0,IFERROR(VALUE('Payments Export'!H23),'Payments Export'!H23),"")</f>
        <v>75870</v>
      </c>
      <c r="D19" s="7" t="str">
        <f>IF('Payments Export'!I23="","",'Payments Export'!I23)</f>
        <v>Veterans Access Payment</v>
      </c>
      <c r="E19" s="7" t="str">
        <f t="shared" si="0"/>
        <v>Veterans Access Payment</v>
      </c>
      <c r="F19" s="7">
        <f>IF('Payments Export'!A23="","",'Payments Export'!N23)</f>
        <v>0</v>
      </c>
      <c r="G19" s="7">
        <f>IF('Payments Export'!A23="","",'Payments Export'!O23)</f>
        <v>24.25</v>
      </c>
      <c r="H19" s="7">
        <f>IF('Payments Export'!B23="","",G19-F19)</f>
        <v>24.25</v>
      </c>
      <c r="I19" s="3" t="str">
        <f>IF(C19&lt;&gt;"",_xlfn.XLOOKUP(IFERROR(VALUE(C19),C19),'Items database'!A:A,'Items database'!B:B),(_xlfn.XLOOKUP(LEFT(E19,3),Services,Services,"")))</f>
        <v>DEF</v>
      </c>
      <c r="J19" s="3" t="str">
        <f t="shared" si="1"/>
        <v/>
      </c>
    </row>
    <row r="20" spans="1:10" ht="30" x14ac:dyDescent="0.35">
      <c r="A20" s="7" t="str">
        <f>IF('Payments Export'!A24="","",'Payments Export'!A24)</f>
        <v>Generic Medical Clinic</v>
      </c>
      <c r="B20" s="7" t="str">
        <f>IF('Payments Export'!A24="","",'Payments Export'!B24)</f>
        <v>Dr Jamie Wilson</v>
      </c>
      <c r="C20" s="7">
        <f>IF(IFERROR(VALUE('Payments Export'!H24),'Payments Export'!H24)&lt;&gt;0,IFERROR(VALUE('Payments Export'!H24),'Payments Export'!H24),"")</f>
        <v>721</v>
      </c>
      <c r="D20" s="7" t="str">
        <f>IF('Payments Export'!I24="","",'Payments Export'!I24)</f>
        <v>GP management plan</v>
      </c>
      <c r="E20" s="7" t="str">
        <f t="shared" si="0"/>
        <v>GP management plan</v>
      </c>
      <c r="F20" s="7">
        <f>IF('Payments Export'!A24="","",'Payments Export'!N24)</f>
        <v>0</v>
      </c>
      <c r="G20" s="7">
        <f>IF('Payments Export'!A24="","",'Payments Export'!O24)</f>
        <v>158.80000000000001</v>
      </c>
      <c r="H20" s="7">
        <f>IF('Payments Export'!B24="","",G20-F20)</f>
        <v>158.80000000000001</v>
      </c>
      <c r="I20" s="3" t="str">
        <f>IF(C20&lt;&gt;"",_xlfn.XLOOKUP(IFERROR(VALUE(C20),C20),'Items database'!A:A,'Items database'!B:B),(_xlfn.XLOOKUP(LEFT(E20,3),Services,Services,"")))</f>
        <v>EPC</v>
      </c>
      <c r="J20" s="3" t="str">
        <f t="shared" si="1"/>
        <v/>
      </c>
    </row>
    <row r="21" spans="1:10" ht="30" x14ac:dyDescent="0.35">
      <c r="A21" s="7" t="str">
        <f>IF('Payments Export'!A25="","",'Payments Export'!A25)</f>
        <v>Generic Medical Clinic</v>
      </c>
      <c r="B21" s="7" t="str">
        <f>IF('Payments Export'!A25="","",'Payments Export'!B25)</f>
        <v>Dr Jamie Wilson</v>
      </c>
      <c r="C21" s="7">
        <f>IF(IFERROR(VALUE('Payments Export'!H25),'Payments Export'!H25)&lt;&gt;0,IFERROR(VALUE('Payments Export'!H25),'Payments Export'!H25),"")</f>
        <v>10990</v>
      </c>
      <c r="D21" s="7" t="str">
        <f>IF('Payments Export'!I25="","",'Payments Export'!I25)</f>
        <v>Direct-Billing Incentive</v>
      </c>
      <c r="E21" s="7" t="str">
        <f t="shared" si="0"/>
        <v>Direct-Billing Incentive</v>
      </c>
      <c r="F21" s="7">
        <f>IF('Payments Export'!A25="","",'Payments Export'!N25)</f>
        <v>0</v>
      </c>
      <c r="G21" s="7">
        <f>IF('Payments Export'!A25="","",'Payments Export'!O25)</f>
        <v>6.9</v>
      </c>
      <c r="H21" s="7">
        <f>IF('Payments Export'!B25="","",G21-F21)</f>
        <v>6.9</v>
      </c>
      <c r="I21" s="3" t="str">
        <f>IF(C21&lt;&gt;"",_xlfn.XLOOKUP(IFERROR(VALUE(C21),C21),'Items database'!A:A,'Items database'!B:B),(_xlfn.XLOOKUP(LEFT(E21,3),Services,Services,"")))</f>
        <v>DEF</v>
      </c>
      <c r="J21" s="3" t="str">
        <f t="shared" si="1"/>
        <v/>
      </c>
    </row>
    <row r="22" spans="1:10" ht="30" x14ac:dyDescent="0.35">
      <c r="A22" s="7" t="str">
        <f>IF('Payments Export'!A26="","",'Payments Export'!A26)</f>
        <v>Generic Medical Clinic</v>
      </c>
      <c r="B22" s="7" t="str">
        <f>IF('Payments Export'!A26="","",'Payments Export'!B26)</f>
        <v>Dr Jamie Wilson</v>
      </c>
      <c r="C22" s="7">
        <f>IF(IFERROR(VALUE('Payments Export'!H26),'Payments Export'!H26)&lt;&gt;0,IFERROR(VALUE('Payments Export'!H26),'Payments Export'!H26),"")</f>
        <v>723</v>
      </c>
      <c r="D22" s="7" t="str">
        <f>IF('Payments Export'!I26="","",'Payments Export'!I26)</f>
        <v>Team care arrangement</v>
      </c>
      <c r="E22" s="7" t="str">
        <f t="shared" si="0"/>
        <v>Team care arrangement</v>
      </c>
      <c r="F22" s="7">
        <f>IF('Payments Export'!A26="","",'Payments Export'!N26)</f>
        <v>0</v>
      </c>
      <c r="G22" s="7">
        <f>IF('Payments Export'!A26="","",'Payments Export'!O26)</f>
        <v>125.85</v>
      </c>
      <c r="H22" s="7">
        <f>IF('Payments Export'!B26="","",G22-F22)</f>
        <v>125.85</v>
      </c>
      <c r="I22" s="3" t="str">
        <f>IF(C22&lt;&gt;"",_xlfn.XLOOKUP(IFERROR(VALUE(C22),C22),'Items database'!A:A,'Items database'!B:B),(_xlfn.XLOOKUP(LEFT(E22,3),Services,Services,"")))</f>
        <v>EPC</v>
      </c>
      <c r="J22" s="3" t="str">
        <f t="shared" si="1"/>
        <v/>
      </c>
    </row>
    <row r="23" spans="1:10" ht="30" x14ac:dyDescent="0.35">
      <c r="A23" s="7" t="str">
        <f>IF('Payments Export'!A27="","",'Payments Export'!A27)</f>
        <v>Generic Medical Clinic</v>
      </c>
      <c r="B23" s="7" t="str">
        <f>IF('Payments Export'!A27="","",'Payments Export'!B27)</f>
        <v>Dr Jamie Wilson</v>
      </c>
      <c r="C23" s="7">
        <f>IF(IFERROR(VALUE('Payments Export'!H27),'Payments Export'!H27)&lt;&gt;0,IFERROR(VALUE('Payments Export'!H27),'Payments Export'!H27),"")</f>
        <v>10990</v>
      </c>
      <c r="D23" s="7" t="str">
        <f>IF('Payments Export'!I27="","",'Payments Export'!I27)</f>
        <v>Direct-Billing Incentive, 10:20</v>
      </c>
      <c r="E23" s="7" t="str">
        <f t="shared" si="0"/>
        <v>Direct-Billing Incentive, 10:20</v>
      </c>
      <c r="F23" s="7">
        <f>IF('Payments Export'!A27="","",'Payments Export'!N27)</f>
        <v>0</v>
      </c>
      <c r="G23" s="7">
        <f>IF('Payments Export'!A27="","",'Payments Export'!O27)</f>
        <v>6.9</v>
      </c>
      <c r="H23" s="7">
        <f>IF('Payments Export'!B27="","",G23-F23)</f>
        <v>6.9</v>
      </c>
      <c r="I23" s="3" t="str">
        <f>IF(C23&lt;&gt;"",_xlfn.XLOOKUP(IFERROR(VALUE(C23),C23),'Items database'!A:A,'Items database'!B:B),(_xlfn.XLOOKUP(LEFT(E23,3),Services,Services,"")))</f>
        <v>DEF</v>
      </c>
      <c r="J23" s="3" t="str">
        <f t="shared" si="1"/>
        <v/>
      </c>
    </row>
    <row r="24" spans="1:10" ht="30" x14ac:dyDescent="0.35">
      <c r="A24" s="7" t="str">
        <f>IF('Payments Export'!A28="","",'Payments Export'!A28)</f>
        <v>Generic Medical Clinic</v>
      </c>
      <c r="B24" s="7" t="str">
        <f>IF('Payments Export'!A28="","",'Payments Export'!B28)</f>
        <v>Dr Jamie Wilson</v>
      </c>
      <c r="C24" s="7">
        <f>IF(IFERROR(VALUE('Payments Export'!H28),'Payments Export'!H28)&lt;&gt;0,IFERROR(VALUE('Payments Export'!H28),'Payments Export'!H28),"")</f>
        <v>721</v>
      </c>
      <c r="D24" s="7" t="str">
        <f>IF('Payments Export'!I28="","",'Payments Export'!I28)</f>
        <v>GP management plan</v>
      </c>
      <c r="E24" s="7" t="str">
        <f t="shared" si="0"/>
        <v>GP management plan</v>
      </c>
      <c r="F24" s="7">
        <f>IF('Payments Export'!A28="","",'Payments Export'!N28)</f>
        <v>0</v>
      </c>
      <c r="G24" s="7">
        <f>IF('Payments Export'!A28="","",'Payments Export'!O28)</f>
        <v>158.80000000000001</v>
      </c>
      <c r="H24" s="7">
        <f>IF('Payments Export'!B28="","",G24-F24)</f>
        <v>158.80000000000001</v>
      </c>
      <c r="I24" s="3" t="str">
        <f>IF(C24&lt;&gt;"",_xlfn.XLOOKUP(IFERROR(VALUE(C24),C24),'Items database'!A:A,'Items database'!B:B),(_xlfn.XLOOKUP(LEFT(E24,3),Services,Services,"")))</f>
        <v>EPC</v>
      </c>
      <c r="J24" s="3" t="str">
        <f t="shared" si="1"/>
        <v/>
      </c>
    </row>
    <row r="25" spans="1:10" ht="30" x14ac:dyDescent="0.35">
      <c r="A25" s="7" t="str">
        <f>IF('Payments Export'!A29="","",'Payments Export'!A29)</f>
        <v>Generic Medical Clinic</v>
      </c>
      <c r="B25" s="7" t="str">
        <f>IF('Payments Export'!A29="","",'Payments Export'!B29)</f>
        <v>Dr Jamie Wilson</v>
      </c>
      <c r="C25" s="7">
        <f>IF(IFERROR(VALUE('Payments Export'!H29),'Payments Export'!H29)&lt;&gt;0,IFERROR(VALUE('Payments Export'!H29),'Payments Export'!H29),"")</f>
        <v>10990</v>
      </c>
      <c r="D25" s="7" t="str">
        <f>IF('Payments Export'!I29="","",'Payments Export'!I29)</f>
        <v>Direct-Billing Incentive</v>
      </c>
      <c r="E25" s="7" t="str">
        <f t="shared" si="0"/>
        <v>Direct-Billing Incentive</v>
      </c>
      <c r="F25" s="7">
        <f>IF('Payments Export'!A29="","",'Payments Export'!N29)</f>
        <v>0</v>
      </c>
      <c r="G25" s="7">
        <f>IF('Payments Export'!A29="","",'Payments Export'!O29)</f>
        <v>6.9</v>
      </c>
      <c r="H25" s="7">
        <f>IF('Payments Export'!B29="","",G25-F25)</f>
        <v>6.9</v>
      </c>
      <c r="I25" s="3" t="str">
        <f>IF(C25&lt;&gt;"",_xlfn.XLOOKUP(IFERROR(VALUE(C25),C25),'Items database'!A:A,'Items database'!B:B),(_xlfn.XLOOKUP(LEFT(E25,3),Services,Services,"")))</f>
        <v>DEF</v>
      </c>
      <c r="J25" s="3" t="str">
        <f t="shared" si="1"/>
        <v/>
      </c>
    </row>
    <row r="26" spans="1:10" ht="30" x14ac:dyDescent="0.35">
      <c r="A26" s="7" t="str">
        <f>IF('Payments Export'!A30="","",'Payments Export'!A30)</f>
        <v>Generic Medical Clinic</v>
      </c>
      <c r="B26" s="7" t="str">
        <f>IF('Payments Export'!A30="","",'Payments Export'!B30)</f>
        <v>Dr Jamie Wilson</v>
      </c>
      <c r="C26" s="7">
        <f>IF(IFERROR(VALUE('Payments Export'!H30),'Payments Export'!H30)&lt;&gt;0,IFERROR(VALUE('Payments Export'!H30),'Payments Export'!H30),"")</f>
        <v>723</v>
      </c>
      <c r="D26" s="7" t="str">
        <f>IF('Payments Export'!I30="","",'Payments Export'!I30)</f>
        <v>Team care arrangement</v>
      </c>
      <c r="E26" s="7" t="str">
        <f t="shared" si="0"/>
        <v>Team care arrangement</v>
      </c>
      <c r="F26" s="7">
        <f>IF('Payments Export'!A30="","",'Payments Export'!N30)</f>
        <v>0</v>
      </c>
      <c r="G26" s="7">
        <f>IF('Payments Export'!A30="","",'Payments Export'!O30)</f>
        <v>125.85</v>
      </c>
      <c r="H26" s="7">
        <f>IF('Payments Export'!B30="","",G26-F26)</f>
        <v>125.85</v>
      </c>
      <c r="I26" s="3" t="str">
        <f>IF(C26&lt;&gt;"",_xlfn.XLOOKUP(IFERROR(VALUE(C26),C26),'Items database'!A:A,'Items database'!B:B),(_xlfn.XLOOKUP(LEFT(E26,3),Services,Services,"")))</f>
        <v>EPC</v>
      </c>
      <c r="J26" s="3" t="str">
        <f t="shared" si="1"/>
        <v/>
      </c>
    </row>
    <row r="27" spans="1:10" ht="30" x14ac:dyDescent="0.35">
      <c r="A27" s="7" t="str">
        <f>IF('Payments Export'!A31="","",'Payments Export'!A31)</f>
        <v>Generic Medical Clinic</v>
      </c>
      <c r="B27" s="7" t="str">
        <f>IF('Payments Export'!A31="","",'Payments Export'!B31)</f>
        <v>Dr Jamie Wilson</v>
      </c>
      <c r="C27" s="7">
        <f>IF(IFERROR(VALUE('Payments Export'!H31),'Payments Export'!H31)&lt;&gt;0,IFERROR(VALUE('Payments Export'!H31),'Payments Export'!H31),"")</f>
        <v>10990</v>
      </c>
      <c r="D27" s="7" t="str">
        <f>IF('Payments Export'!I31="","",'Payments Export'!I31)</f>
        <v>Direct-Billing Incentive, 09:12</v>
      </c>
      <c r="E27" s="7" t="str">
        <f t="shared" si="0"/>
        <v>Direct-Billing Incentive, 09:12</v>
      </c>
      <c r="F27" s="7">
        <f>IF('Payments Export'!A31="","",'Payments Export'!N31)</f>
        <v>0</v>
      </c>
      <c r="G27" s="7">
        <f>IF('Payments Export'!A31="","",'Payments Export'!O31)</f>
        <v>6.9</v>
      </c>
      <c r="H27" s="7">
        <f>IF('Payments Export'!B31="","",G27-F27)</f>
        <v>6.9</v>
      </c>
      <c r="I27" s="3" t="str">
        <f>IF(C27&lt;&gt;"",_xlfn.XLOOKUP(IFERROR(VALUE(C27),C27),'Items database'!A:A,'Items database'!B:B),(_xlfn.XLOOKUP(LEFT(E27,3),Services,Services,"")))</f>
        <v>DEF</v>
      </c>
      <c r="J27" s="3" t="str">
        <f t="shared" si="1"/>
        <v/>
      </c>
    </row>
    <row r="28" spans="1:10" ht="60" x14ac:dyDescent="0.35">
      <c r="A28" s="7" t="str">
        <f>IF('Payments Export'!A32="","",'Payments Export'!A32)</f>
        <v>Generic Medical Clinic</v>
      </c>
      <c r="B28" s="7" t="str">
        <f>IF('Payments Export'!A32="","",'Payments Export'!B32)</f>
        <v>Dr Jamie Wilson</v>
      </c>
      <c r="C28" s="7">
        <f>IF(IFERROR(VALUE('Payments Export'!H32),'Payments Export'!H32)&lt;&gt;0,IFERROR(VALUE('Payments Export'!H32),'Payments Export'!H32),"")</f>
        <v>93644</v>
      </c>
      <c r="D28" s="7" t="str">
        <f>IF('Payments Export'!I32="","",'Payments Export'!I32)</f>
        <v>COVID-19 vaccine suitability assessment by a GP, 2nd or later dose</v>
      </c>
      <c r="E28" s="7" t="str">
        <f t="shared" si="0"/>
        <v>COVID-19 vaccine suitability assessment by a GP, 2nd or later dose</v>
      </c>
      <c r="F28" s="7">
        <f>IF('Payments Export'!A32="","",'Payments Export'!N32)</f>
        <v>0</v>
      </c>
      <c r="G28" s="7">
        <f>IF('Payments Export'!A32="","",'Payments Export'!O32)</f>
        <v>36.549999999999997</v>
      </c>
      <c r="H28" s="7">
        <f>IF('Payments Export'!B32="","",G28-F28)</f>
        <v>36.549999999999997</v>
      </c>
      <c r="I28" s="3" t="str">
        <f>IF(C28&lt;&gt;"",_xlfn.XLOOKUP(IFERROR(VALUE(C28),C28),'Items database'!A:A,'Items database'!B:B),(_xlfn.XLOOKUP(LEFT(E28,3),Services,Services,"")))</f>
        <v>DEF</v>
      </c>
      <c r="J28" s="3" t="str">
        <f t="shared" si="1"/>
        <v/>
      </c>
    </row>
    <row r="29" spans="1:10" ht="60" x14ac:dyDescent="0.35">
      <c r="A29" s="7" t="str">
        <f>IF('Payments Export'!A33="","",'Payments Export'!A33)</f>
        <v>Generic Medical Clinic</v>
      </c>
      <c r="B29" s="7" t="str">
        <f>IF('Payments Export'!A33="","",'Payments Export'!B33)</f>
        <v>Dr Jamie Wilson</v>
      </c>
      <c r="C29" s="7">
        <f>IF(IFERROR(VALUE('Payments Export'!H33),'Payments Export'!H33)&lt;&gt;0,IFERROR(VALUE('Payments Export'!H33),'Payments Export'!H33),"")</f>
        <v>93644</v>
      </c>
      <c r="D29" s="7" t="str">
        <f>IF('Payments Export'!I33="","",'Payments Export'!I33)</f>
        <v>COVID-19 vaccine suitability assessment by a GP, 2nd or later dose</v>
      </c>
      <c r="E29" s="7" t="str">
        <f t="shared" si="0"/>
        <v>COVID-19 vaccine suitability assessment by a GP, 2nd or later dose</v>
      </c>
      <c r="F29" s="7">
        <f>IF('Payments Export'!A33="","",'Payments Export'!N33)</f>
        <v>0</v>
      </c>
      <c r="G29" s="7">
        <f>IF('Payments Export'!A33="","",'Payments Export'!O33)</f>
        <v>36.549999999999997</v>
      </c>
      <c r="H29" s="7">
        <f>IF('Payments Export'!B33="","",G29-F29)</f>
        <v>36.549999999999997</v>
      </c>
      <c r="I29" s="3" t="str">
        <f>IF(C29&lt;&gt;"",_xlfn.XLOOKUP(IFERROR(VALUE(C29),C29),'Items database'!A:A,'Items database'!B:B),(_xlfn.XLOOKUP(LEFT(E29,3),Services,Services,"")))</f>
        <v>DEF</v>
      </c>
      <c r="J29" s="3" t="str">
        <f t="shared" si="1"/>
        <v/>
      </c>
    </row>
    <row r="30" spans="1:10" ht="210" x14ac:dyDescent="0.35">
      <c r="A30" s="7" t="str">
        <f>IF('Payments Export'!A34="","",'Payments Export'!A34)</f>
        <v>Generic Medical Clinic</v>
      </c>
      <c r="B30" s="7" t="str">
        <f>IF('Payments Export'!A34="","",'Payments Export'!B34)</f>
        <v>Dr Jamie Wilson</v>
      </c>
      <c r="C30" s="7">
        <f>IF(IFERROR(VALUE('Payments Export'!H34),'Payments Export'!H34)&lt;&gt;0,IFERROR(VALUE('Payments Export'!H34),'Payments Export'!H34),"")</f>
        <v>91890</v>
      </c>
      <c r="D30" s="7" t="str">
        <f>IF('Payments Export'!I34="","",'Payments Export'!I34)</f>
        <v xml:space="preserve">Phone attendance by a general practitioner lasting less than 6 minutes for an obvious problem characterised by the straightforward nature of the task that requires a short patient history and, if required, limited management
</v>
      </c>
      <c r="E30" s="7" t="str">
        <f t="shared" si="0"/>
        <v>Phone attendance by a general practitioner lasting less than 6 min</v>
      </c>
      <c r="F30" s="7">
        <f>IF('Payments Export'!A34="","",'Payments Export'!N34)</f>
        <v>0</v>
      </c>
      <c r="G30" s="7">
        <f>IF('Payments Export'!A34="","",'Payments Export'!O34)</f>
        <v>18.95</v>
      </c>
      <c r="H30" s="7">
        <f>IF('Payments Export'!B34="","",G30-F30)</f>
        <v>18.95</v>
      </c>
      <c r="I30" s="3" t="str">
        <f>IF(C30&lt;&gt;"",_xlfn.XLOOKUP(IFERROR(VALUE(C30),C30),'Items database'!A:A,'Items database'!B:B),(_xlfn.XLOOKUP(LEFT(E30,3),Services,Services,"")))</f>
        <v>DEF</v>
      </c>
      <c r="J30" s="3" t="str">
        <f t="shared" si="1"/>
        <v/>
      </c>
    </row>
    <row r="31" spans="1:10" ht="30" x14ac:dyDescent="0.35">
      <c r="A31" s="7" t="str">
        <f>IF('Payments Export'!A35="","",'Payments Export'!A35)</f>
        <v>Generic Medical Clinic</v>
      </c>
      <c r="B31" s="7" t="str">
        <f>IF('Payments Export'!A35="","",'Payments Export'!B35)</f>
        <v>Dr Jamie Wilson</v>
      </c>
      <c r="C31" s="7">
        <f>IF(IFERROR(VALUE('Payments Export'!H35),'Payments Export'!H35)&lt;&gt;0,IFERROR(VALUE('Payments Export'!H35),'Payments Export'!H35),"")</f>
        <v>10990</v>
      </c>
      <c r="D31" s="7" t="str">
        <f>IF('Payments Export'!I35="","",'Payments Export'!I35)</f>
        <v>Direct-Billing Incentive</v>
      </c>
      <c r="E31" s="7" t="str">
        <f t="shared" si="0"/>
        <v>Direct-Billing Incentive</v>
      </c>
      <c r="F31" s="7">
        <f>IF('Payments Export'!A35="","",'Payments Export'!N35)</f>
        <v>0</v>
      </c>
      <c r="G31" s="7">
        <f>IF('Payments Export'!A35="","",'Payments Export'!O35)</f>
        <v>6.9</v>
      </c>
      <c r="H31" s="7">
        <f>IF('Payments Export'!B35="","",G31-F31)</f>
        <v>6.9</v>
      </c>
      <c r="I31" s="3" t="str">
        <f>IF(C31&lt;&gt;"",_xlfn.XLOOKUP(IFERROR(VALUE(C31),C31),'Items database'!A:A,'Items database'!B:B),(_xlfn.XLOOKUP(LEFT(E31,3),Services,Services,"")))</f>
        <v>DEF</v>
      </c>
      <c r="J31" s="3" t="str">
        <f t="shared" si="1"/>
        <v/>
      </c>
    </row>
    <row r="32" spans="1:10" ht="60" x14ac:dyDescent="0.35">
      <c r="A32" s="7" t="str">
        <f>IF('Payments Export'!A36="","",'Payments Export'!A36)</f>
        <v>Generic Medical Clinic</v>
      </c>
      <c r="B32" s="7" t="str">
        <f>IF('Payments Export'!A36="","",'Payments Export'!B36)</f>
        <v>Dr Jamie Wilson</v>
      </c>
      <c r="C32" s="7">
        <f>IF(IFERROR(VALUE('Payments Export'!H36),'Payments Export'!H36)&lt;&gt;0,IFERROR(VALUE('Payments Export'!H36),'Payments Export'!H36),"")</f>
        <v>93644</v>
      </c>
      <c r="D32" s="7" t="str">
        <f>IF('Payments Export'!I36="","",'Payments Export'!I36)</f>
        <v>COVID-19 vaccine suitability assessment by a GP, 2nd dose</v>
      </c>
      <c r="E32" s="7" t="str">
        <f t="shared" si="0"/>
        <v>COVID-19 vaccine suitability assessment by a GP, 2nd dose</v>
      </c>
      <c r="F32" s="7">
        <f>IF('Payments Export'!A36="","",'Payments Export'!N36)</f>
        <v>0</v>
      </c>
      <c r="G32" s="7">
        <f>IF('Payments Export'!A36="","",'Payments Export'!O36)</f>
        <v>36.549999999999997</v>
      </c>
      <c r="H32" s="7">
        <f>IF('Payments Export'!B36="","",G32-F32)</f>
        <v>36.549999999999997</v>
      </c>
      <c r="I32" s="3" t="str">
        <f>IF(C32&lt;&gt;"",_xlfn.XLOOKUP(IFERROR(VALUE(C32),C32),'Items database'!A:A,'Items database'!B:B),(_xlfn.XLOOKUP(LEFT(E32,3),Services,Services,"")))</f>
        <v>DEF</v>
      </c>
      <c r="J32" s="3" t="str">
        <f t="shared" si="1"/>
        <v/>
      </c>
    </row>
    <row r="33" spans="1:10" ht="30" x14ac:dyDescent="0.35">
      <c r="A33" s="7" t="str">
        <f>IF('Payments Export'!A37="","",'Payments Export'!A37)</f>
        <v>Generic Medical Clinic</v>
      </c>
      <c r="B33" s="7" t="str">
        <f>IF('Payments Export'!A37="","",'Payments Export'!B37)</f>
        <v>Dr Jamie Wilson</v>
      </c>
      <c r="C33" s="7">
        <f>IF(IFERROR(VALUE('Payments Export'!H37),'Payments Export'!H37)&lt;&gt;0,IFERROR(VALUE('Payments Export'!H37),'Payments Export'!H37),"")</f>
        <v>23</v>
      </c>
      <c r="D33" s="7" t="str">
        <f>IF('Payments Export'!I37="","",'Payments Export'!I37)</f>
        <v>Surgery consultation, Level B</v>
      </c>
      <c r="E33" s="7" t="str">
        <f t="shared" si="0"/>
        <v>Surgery consultation, Level B</v>
      </c>
      <c r="F33" s="7">
        <f>IF('Payments Export'!A37="","",'Payments Export'!N37)</f>
        <v>0</v>
      </c>
      <c r="G33" s="7">
        <f>IF('Payments Export'!A37="","",'Payments Export'!O37)</f>
        <v>41.4</v>
      </c>
      <c r="H33" s="7">
        <f>IF('Payments Export'!B37="","",G33-F33)</f>
        <v>41.4</v>
      </c>
      <c r="I33" s="3" t="str">
        <f>IF(C33&lt;&gt;"",_xlfn.XLOOKUP(IFERROR(VALUE(C33),C33),'Items database'!A:A,'Items database'!B:B),(_xlfn.XLOOKUP(LEFT(E33,3),Services,Services,"")))</f>
        <v>DEF</v>
      </c>
      <c r="J33" s="3" t="str">
        <f t="shared" si="1"/>
        <v/>
      </c>
    </row>
    <row r="34" spans="1:10" ht="30" x14ac:dyDescent="0.35">
      <c r="A34" s="7" t="str">
        <f>IF('Payments Export'!A38="","",'Payments Export'!A38)</f>
        <v>Generic Medical Clinic</v>
      </c>
      <c r="B34" s="7" t="str">
        <f>IF('Payments Export'!A38="","",'Payments Export'!B38)</f>
        <v>Dr Jamie Wilson</v>
      </c>
      <c r="C34" s="7">
        <f>IF(IFERROR(VALUE('Payments Export'!H38),'Payments Export'!H38)&lt;&gt;0,IFERROR(VALUE('Payments Export'!H38),'Payments Export'!H38),"")</f>
        <v>75870</v>
      </c>
      <c r="D34" s="7" t="str">
        <f>IF('Payments Export'!I38="","",'Payments Export'!I38)</f>
        <v>Direct-Billing Incentive</v>
      </c>
      <c r="E34" s="7" t="str">
        <f t="shared" si="0"/>
        <v>Direct-Billing Incentive</v>
      </c>
      <c r="F34" s="7">
        <f>IF('Payments Export'!A38="","",'Payments Export'!N38)</f>
        <v>0</v>
      </c>
      <c r="G34" s="7">
        <f>IF('Payments Export'!A38="","",'Payments Export'!O38)</f>
        <v>20.65</v>
      </c>
      <c r="H34" s="7">
        <f>IF('Payments Export'!B38="","",G34-F34)</f>
        <v>20.65</v>
      </c>
      <c r="I34" s="3" t="str">
        <f>IF(C34&lt;&gt;"",_xlfn.XLOOKUP(IFERROR(VALUE(C34),C34),'Items database'!A:A,'Items database'!B:B),(_xlfn.XLOOKUP(LEFT(E34,3),Services,Services,"")))</f>
        <v>DEF</v>
      </c>
      <c r="J34" s="3" t="str">
        <f t="shared" si="1"/>
        <v/>
      </c>
    </row>
    <row r="35" spans="1:10" ht="30" x14ac:dyDescent="0.35">
      <c r="A35" s="7" t="str">
        <f>IF('Payments Export'!A39="","",'Payments Export'!A39)</f>
        <v>Generic Medical Clinic</v>
      </c>
      <c r="B35" s="7" t="str">
        <f>IF('Payments Export'!A39="","",'Payments Export'!B39)</f>
        <v>Dr Jamie Wilson</v>
      </c>
      <c r="C35" s="7">
        <f>IF(IFERROR(VALUE('Payments Export'!H39),'Payments Export'!H39)&lt;&gt;0,IFERROR(VALUE('Payments Export'!H39),'Payments Export'!H39),"")</f>
        <v>23</v>
      </c>
      <c r="D35" s="7" t="str">
        <f>IF('Payments Export'!I39="","",'Payments Export'!I39)</f>
        <v>Surgery consultation, Level B</v>
      </c>
      <c r="E35" s="7" t="str">
        <f t="shared" si="0"/>
        <v>Surgery consultation, Level B</v>
      </c>
      <c r="F35" s="7">
        <f>IF('Payments Export'!A39="","",'Payments Export'!N39)</f>
        <v>0</v>
      </c>
      <c r="G35" s="7">
        <f>IF('Payments Export'!A39="","",'Payments Export'!O39)</f>
        <v>41.4</v>
      </c>
      <c r="H35" s="7">
        <f>IF('Payments Export'!B39="","",G35-F35)</f>
        <v>41.4</v>
      </c>
      <c r="I35" s="3" t="str">
        <f>IF(C35&lt;&gt;"",_xlfn.XLOOKUP(IFERROR(VALUE(C35),C35),'Items database'!A:A,'Items database'!B:B),(_xlfn.XLOOKUP(LEFT(E35,3),Services,Services,"")))</f>
        <v>DEF</v>
      </c>
      <c r="J35" s="3" t="str">
        <f t="shared" si="1"/>
        <v/>
      </c>
    </row>
    <row r="36" spans="1:10" ht="30" x14ac:dyDescent="0.35">
      <c r="A36" s="7" t="str">
        <f>IF('Payments Export'!A40="","",'Payments Export'!A40)</f>
        <v>Generic Medical Clinic</v>
      </c>
      <c r="B36" s="7" t="str">
        <f>IF('Payments Export'!A40="","",'Payments Export'!B40)</f>
        <v>Dr Jamie Wilson</v>
      </c>
      <c r="C36" s="7">
        <f>IF(IFERROR(VALUE('Payments Export'!H40),'Payments Export'!H40)&lt;&gt;0,IFERROR(VALUE('Payments Export'!H40),'Payments Export'!H40),"")</f>
        <v>75870</v>
      </c>
      <c r="D36" s="7" t="str">
        <f>IF('Payments Export'!I40="","",'Payments Export'!I40)</f>
        <v>Direct-Billing Incentive</v>
      </c>
      <c r="E36" s="7" t="str">
        <f t="shared" si="0"/>
        <v>Direct-Billing Incentive</v>
      </c>
      <c r="F36" s="7">
        <f>IF('Payments Export'!A40="","",'Payments Export'!N40)</f>
        <v>0</v>
      </c>
      <c r="G36" s="7">
        <f>IF('Payments Export'!A40="","",'Payments Export'!O40)</f>
        <v>20.65</v>
      </c>
      <c r="H36" s="7">
        <f>IF('Payments Export'!B40="","",G36-F36)</f>
        <v>20.65</v>
      </c>
      <c r="I36" s="3" t="str">
        <f>IF(C36&lt;&gt;"",_xlfn.XLOOKUP(IFERROR(VALUE(C36),C36),'Items database'!A:A,'Items database'!B:B),(_xlfn.XLOOKUP(LEFT(E36,3),Services,Services,"")))</f>
        <v>DEF</v>
      </c>
      <c r="J36" s="3" t="str">
        <f t="shared" si="1"/>
        <v/>
      </c>
    </row>
    <row r="37" spans="1:10" ht="30" x14ac:dyDescent="0.35">
      <c r="A37" s="7" t="str">
        <f>IF('Payments Export'!A41="","",'Payments Export'!A41)</f>
        <v>Generic Medical Clinic</v>
      </c>
      <c r="B37" s="7" t="str">
        <f>IF('Payments Export'!A41="","",'Payments Export'!B41)</f>
        <v>Dr Jamie Wilson</v>
      </c>
      <c r="C37" s="7">
        <f>IF(IFERROR(VALUE('Payments Export'!H41),'Payments Export'!H41)&lt;&gt;0,IFERROR(VALUE('Payments Export'!H41),'Payments Export'!H41),"")</f>
        <v>721</v>
      </c>
      <c r="D37" s="7" t="str">
        <f>IF('Payments Export'!I41="","",'Payments Export'!I41)</f>
        <v>GP management plan</v>
      </c>
      <c r="E37" s="7" t="str">
        <f t="shared" si="0"/>
        <v>GP management plan</v>
      </c>
      <c r="F37" s="7">
        <f>IF('Payments Export'!A41="","",'Payments Export'!N41)</f>
        <v>0</v>
      </c>
      <c r="G37" s="7">
        <f>IF('Payments Export'!A41="","",'Payments Export'!O41)</f>
        <v>158.80000000000001</v>
      </c>
      <c r="H37" s="7">
        <f>IF('Payments Export'!B41="","",G37-F37)</f>
        <v>158.80000000000001</v>
      </c>
      <c r="I37" s="3" t="str">
        <f>IF(C37&lt;&gt;"",_xlfn.XLOOKUP(IFERROR(VALUE(C37),C37),'Items database'!A:A,'Items database'!B:B),(_xlfn.XLOOKUP(LEFT(E37,3),Services,Services,"")))</f>
        <v>EPC</v>
      </c>
      <c r="J37" s="3" t="str">
        <f t="shared" si="1"/>
        <v/>
      </c>
    </row>
    <row r="38" spans="1:10" ht="30" x14ac:dyDescent="0.35">
      <c r="A38" s="7" t="str">
        <f>IF('Payments Export'!A42="","",'Payments Export'!A42)</f>
        <v>Generic Medical Clinic</v>
      </c>
      <c r="B38" s="7" t="str">
        <f>IF('Payments Export'!A42="","",'Payments Export'!B42)</f>
        <v>Dr Jamie Wilson</v>
      </c>
      <c r="C38" s="7">
        <f>IF(IFERROR(VALUE('Payments Export'!H42),'Payments Export'!H42)&lt;&gt;0,IFERROR(VALUE('Payments Export'!H42),'Payments Export'!H42),"")</f>
        <v>10990</v>
      </c>
      <c r="D38" s="7" t="str">
        <f>IF('Payments Export'!I42="","",'Payments Export'!I42)</f>
        <v>Direct-Billing Incentive</v>
      </c>
      <c r="E38" s="7" t="str">
        <f t="shared" si="0"/>
        <v>Direct-Billing Incentive</v>
      </c>
      <c r="F38" s="7">
        <f>IF('Payments Export'!A42="","",'Payments Export'!N42)</f>
        <v>0</v>
      </c>
      <c r="G38" s="7">
        <f>IF('Payments Export'!A42="","",'Payments Export'!O42)</f>
        <v>6.9</v>
      </c>
      <c r="H38" s="7">
        <f>IF('Payments Export'!B42="","",G38-F38)</f>
        <v>6.9</v>
      </c>
      <c r="I38" s="3" t="str">
        <f>IF(C38&lt;&gt;"",_xlfn.XLOOKUP(IFERROR(VALUE(C38),C38),'Items database'!A:A,'Items database'!B:B),(_xlfn.XLOOKUP(LEFT(E38,3),Services,Services,"")))</f>
        <v>DEF</v>
      </c>
      <c r="J38" s="3" t="str">
        <f t="shared" si="1"/>
        <v/>
      </c>
    </row>
    <row r="39" spans="1:10" ht="30" x14ac:dyDescent="0.35">
      <c r="A39" s="7" t="str">
        <f>IF('Payments Export'!A43="","",'Payments Export'!A43)</f>
        <v>Generic Medical Clinic</v>
      </c>
      <c r="B39" s="7" t="str">
        <f>IF('Payments Export'!A43="","",'Payments Export'!B43)</f>
        <v>Dr Jamie Wilson</v>
      </c>
      <c r="C39" s="7">
        <f>IF(IFERROR(VALUE('Payments Export'!H43),'Payments Export'!H43)&lt;&gt;0,IFERROR(VALUE('Payments Export'!H43),'Payments Export'!H43),"")</f>
        <v>723</v>
      </c>
      <c r="D39" s="7" t="str">
        <f>IF('Payments Export'!I43="","",'Payments Export'!I43)</f>
        <v>Team care arrangement</v>
      </c>
      <c r="E39" s="7" t="str">
        <f t="shared" si="0"/>
        <v>Team care arrangement</v>
      </c>
      <c r="F39" s="7">
        <f>IF('Payments Export'!A43="","",'Payments Export'!N43)</f>
        <v>0</v>
      </c>
      <c r="G39" s="7">
        <f>IF('Payments Export'!A43="","",'Payments Export'!O43)</f>
        <v>125.85</v>
      </c>
      <c r="H39" s="7">
        <f>IF('Payments Export'!B43="","",G39-F39)</f>
        <v>125.85</v>
      </c>
      <c r="I39" s="3" t="str">
        <f>IF(C39&lt;&gt;"",_xlfn.XLOOKUP(IFERROR(VALUE(C39),C39),'Items database'!A:A,'Items database'!B:B),(_xlfn.XLOOKUP(LEFT(E39,3),Services,Services,"")))</f>
        <v>EPC</v>
      </c>
      <c r="J39" s="3" t="str">
        <f t="shared" si="1"/>
        <v/>
      </c>
    </row>
    <row r="40" spans="1:10" ht="30" x14ac:dyDescent="0.35">
      <c r="A40" s="7" t="str">
        <f>IF('Payments Export'!A44="","",'Payments Export'!A44)</f>
        <v>Generic Medical Clinic</v>
      </c>
      <c r="B40" s="7" t="str">
        <f>IF('Payments Export'!A44="","",'Payments Export'!B44)</f>
        <v>Dr Jamie Wilson</v>
      </c>
      <c r="C40" s="7">
        <f>IF(IFERROR(VALUE('Payments Export'!H44),'Payments Export'!H44)&lt;&gt;0,IFERROR(VALUE('Payments Export'!H44),'Payments Export'!H44),"")</f>
        <v>10990</v>
      </c>
      <c r="D40" s="7" t="str">
        <f>IF('Payments Export'!I44="","",'Payments Export'!I44)</f>
        <v>Direct-Billing Incentive, 10:34</v>
      </c>
      <c r="E40" s="7" t="str">
        <f t="shared" si="0"/>
        <v>Direct-Billing Incentive, 10:34</v>
      </c>
      <c r="F40" s="7">
        <f>IF('Payments Export'!A44="","",'Payments Export'!N44)</f>
        <v>0</v>
      </c>
      <c r="G40" s="7">
        <f>IF('Payments Export'!A44="","",'Payments Export'!O44)</f>
        <v>6.9</v>
      </c>
      <c r="H40" s="7">
        <f>IF('Payments Export'!B44="","",G40-F40)</f>
        <v>6.9</v>
      </c>
      <c r="I40" s="3" t="str">
        <f>IF(C40&lt;&gt;"",_xlfn.XLOOKUP(IFERROR(VALUE(C40),C40),'Items database'!A:A,'Items database'!B:B),(_xlfn.XLOOKUP(LEFT(E40,3),Services,Services,"")))</f>
        <v>DEF</v>
      </c>
      <c r="J40" s="3" t="str">
        <f t="shared" si="1"/>
        <v/>
      </c>
    </row>
    <row r="41" spans="1:10" ht="60" x14ac:dyDescent="0.35">
      <c r="A41" s="7" t="str">
        <f>IF('Payments Export'!A45="","",'Payments Export'!A45)</f>
        <v>Generic Medical Clinic</v>
      </c>
      <c r="B41" s="7" t="str">
        <f>IF('Payments Export'!A45="","",'Payments Export'!B45)</f>
        <v>Dr Taylor Johnson</v>
      </c>
      <c r="C41" s="7">
        <f>IF(IFERROR(VALUE('Payments Export'!H45),'Payments Export'!H45)&lt;&gt;0,IFERROR(VALUE('Payments Export'!H45),'Payments Export'!H45),"")</f>
        <v>80010</v>
      </c>
      <c r="D41" s="7" t="str">
        <f>IF('Payments Export'!I45="","",'Payments Export'!I45)</f>
        <v>Clinical psychologist consultation, &gt;50 min, consulting rooms</v>
      </c>
      <c r="E41" s="7" t="str">
        <f t="shared" si="0"/>
        <v>Clinical psychologist consultation, &gt;50 min, consulting rooms</v>
      </c>
      <c r="F41" s="7">
        <f>IF('Payments Export'!A45="","",'Payments Export'!N45)</f>
        <v>0</v>
      </c>
      <c r="G41" s="7">
        <f>IF('Payments Export'!A45="","",'Payments Export'!O45)</f>
        <v>137.05000000000001</v>
      </c>
      <c r="H41" s="7">
        <f>IF('Payments Export'!B45="","",G41-F41)</f>
        <v>137.05000000000001</v>
      </c>
      <c r="I41" s="3" t="str">
        <f>IF(C41&lt;&gt;"",_xlfn.XLOOKUP(IFERROR(VALUE(C41),C41),'Items database'!A:A,'Items database'!B:B),(_xlfn.XLOOKUP(LEFT(E41,3),Services,Services,"")))</f>
        <v>DEF</v>
      </c>
      <c r="J41" s="3" t="str">
        <f t="shared" si="1"/>
        <v/>
      </c>
    </row>
    <row r="42" spans="1:10" ht="30" x14ac:dyDescent="0.35">
      <c r="A42" s="7" t="str">
        <f>IF('Payments Export'!A46="","",'Payments Export'!A46)</f>
        <v>Generic Medical Clinic</v>
      </c>
      <c r="B42" s="7" t="str">
        <f>IF('Payments Export'!A46="","",'Payments Export'!B46)</f>
        <v>Dr Casey Kim</v>
      </c>
      <c r="C42" s="7">
        <f>IF(IFERROR(VALUE('Payments Export'!H46),'Payments Export'!H46)&lt;&gt;0,IFERROR(VALUE('Payments Export'!H46),'Payments Export'!H46),"")</f>
        <v>36</v>
      </c>
      <c r="D42" s="7" t="str">
        <f>IF('Payments Export'!I46="","",'Payments Export'!I46)</f>
        <v>Surgery consultation, Level C</v>
      </c>
      <c r="E42" s="7" t="str">
        <f t="shared" si="0"/>
        <v>Surgery consultation, Level C</v>
      </c>
      <c r="F42" s="7">
        <f>IF('Payments Export'!A46="","",'Payments Export'!N46)</f>
        <v>0</v>
      </c>
      <c r="G42" s="7">
        <f>IF('Payments Export'!A46="","",'Payments Export'!O46)</f>
        <v>80.099999999999994</v>
      </c>
      <c r="H42" s="7">
        <f>IF('Payments Export'!B46="","",G42-F42)</f>
        <v>80.099999999999994</v>
      </c>
      <c r="I42" s="3" t="str">
        <f>IF(C42&lt;&gt;"",_xlfn.XLOOKUP(IFERROR(VALUE(C42),C42),'Items database'!A:A,'Items database'!B:B),(_xlfn.XLOOKUP(LEFT(E42,3),Services,Services,"")))</f>
        <v>DEF</v>
      </c>
      <c r="J42" s="3" t="str">
        <f t="shared" si="1"/>
        <v/>
      </c>
    </row>
    <row r="43" spans="1:10" ht="30" x14ac:dyDescent="0.35">
      <c r="A43" s="7" t="str">
        <f>IF('Payments Export'!A47="","",'Payments Export'!A47)</f>
        <v>Generic Medical Clinic</v>
      </c>
      <c r="B43" s="7" t="str">
        <f>IF('Payments Export'!A47="","",'Payments Export'!B47)</f>
        <v>Dr Casey Kim</v>
      </c>
      <c r="C43" s="7">
        <f>IF(IFERROR(VALUE('Payments Export'!H47),'Payments Export'!H47)&lt;&gt;0,IFERROR(VALUE('Payments Export'!H47),'Payments Export'!H47),"")</f>
        <v>75870</v>
      </c>
      <c r="D43" s="7" t="str">
        <f>IF('Payments Export'!I47="","",'Payments Export'!I47)</f>
        <v>Direct-Billing Incentive</v>
      </c>
      <c r="E43" s="7" t="str">
        <f t="shared" si="0"/>
        <v>Direct-Billing Incentive</v>
      </c>
      <c r="F43" s="7">
        <f>IF('Payments Export'!A47="","",'Payments Export'!N47)</f>
        <v>0</v>
      </c>
      <c r="G43" s="7">
        <f>IF('Payments Export'!A47="","",'Payments Export'!O47)</f>
        <v>20.65</v>
      </c>
      <c r="H43" s="7">
        <f>IF('Payments Export'!B47="","",G43-F43)</f>
        <v>20.65</v>
      </c>
      <c r="I43" s="3" t="str">
        <f>IF(C43&lt;&gt;"",_xlfn.XLOOKUP(IFERROR(VALUE(C43),C43),'Items database'!A:A,'Items database'!B:B),(_xlfn.XLOOKUP(LEFT(E43,3),Services,Services,"")))</f>
        <v>DEF</v>
      </c>
      <c r="J43" s="3" t="str">
        <f t="shared" si="1"/>
        <v/>
      </c>
    </row>
    <row r="44" spans="1:10" ht="30" x14ac:dyDescent="0.35">
      <c r="A44" s="7" t="str">
        <f>IF('Payments Export'!A48="","",'Payments Export'!A48)</f>
        <v>Generic Medical Clinic</v>
      </c>
      <c r="B44" s="7" t="str">
        <f>IF('Payments Export'!A48="","",'Payments Export'!B48)</f>
        <v>Dr Casey Kim</v>
      </c>
      <c r="C44" s="7">
        <f>IF(IFERROR(VALUE('Payments Export'!H48),'Payments Export'!H48)&lt;&gt;0,IFERROR(VALUE('Payments Export'!H48),'Payments Export'!H48),"")</f>
        <v>23</v>
      </c>
      <c r="D44" s="7" t="str">
        <f>IF('Payments Export'!I48="","",'Payments Export'!I48)</f>
        <v>Surgery consultation, Level B</v>
      </c>
      <c r="E44" s="7" t="str">
        <f t="shared" si="0"/>
        <v>Surgery consultation, Level B</v>
      </c>
      <c r="F44" s="7">
        <f>IF('Payments Export'!A48="","",'Payments Export'!N48)</f>
        <v>0</v>
      </c>
      <c r="G44" s="7">
        <f>IF('Payments Export'!A48="","",'Payments Export'!O48)</f>
        <v>41.4</v>
      </c>
      <c r="H44" s="7">
        <f>IF('Payments Export'!B48="","",G44-F44)</f>
        <v>41.4</v>
      </c>
      <c r="I44" s="3" t="str">
        <f>IF(C44&lt;&gt;"",_xlfn.XLOOKUP(IFERROR(VALUE(C44),C44),'Items database'!A:A,'Items database'!B:B),(_xlfn.XLOOKUP(LEFT(E44,3),Services,Services,"")))</f>
        <v>DEF</v>
      </c>
      <c r="J44" s="3" t="str">
        <f t="shared" si="1"/>
        <v/>
      </c>
    </row>
    <row r="45" spans="1:10" ht="30" x14ac:dyDescent="0.35">
      <c r="A45" s="7" t="str">
        <f>IF('Payments Export'!A49="","",'Payments Export'!A49)</f>
        <v>Generic Medical Clinic</v>
      </c>
      <c r="B45" s="7" t="str">
        <f>IF('Payments Export'!A49="","",'Payments Export'!B49)</f>
        <v>Dr Casey Kim</v>
      </c>
      <c r="C45" s="7">
        <f>IF(IFERROR(VALUE('Payments Export'!H49),'Payments Export'!H49)&lt;&gt;0,IFERROR(VALUE('Payments Export'!H49),'Payments Export'!H49),"")</f>
        <v>75870</v>
      </c>
      <c r="D45" s="7" t="str">
        <f>IF('Payments Export'!I49="","",'Payments Export'!I49)</f>
        <v>Direct-Billing Incentive</v>
      </c>
      <c r="E45" s="7" t="str">
        <f t="shared" si="0"/>
        <v>Direct-Billing Incentive</v>
      </c>
      <c r="F45" s="7">
        <f>IF('Payments Export'!A49="","",'Payments Export'!N49)</f>
        <v>0</v>
      </c>
      <c r="G45" s="7">
        <f>IF('Payments Export'!A49="","",'Payments Export'!O49)</f>
        <v>20.65</v>
      </c>
      <c r="H45" s="7">
        <f>IF('Payments Export'!B49="","",G45-F45)</f>
        <v>20.65</v>
      </c>
      <c r="I45" s="3" t="str">
        <f>IF(C45&lt;&gt;"",_xlfn.XLOOKUP(IFERROR(VALUE(C45),C45),'Items database'!A:A,'Items database'!B:B),(_xlfn.XLOOKUP(LEFT(E45,3),Services,Services,"")))</f>
        <v>DEF</v>
      </c>
      <c r="J45" s="3" t="str">
        <f t="shared" si="1"/>
        <v/>
      </c>
    </row>
    <row r="46" spans="1:10" ht="30" x14ac:dyDescent="0.35">
      <c r="A46" s="7" t="str">
        <f>IF('Payments Export'!A50="","",'Payments Export'!A50)</f>
        <v>Generic Medical Clinic</v>
      </c>
      <c r="B46" s="7" t="str">
        <f>IF('Payments Export'!A50="","",'Payments Export'!B50)</f>
        <v>Dr Morgan Bailey</v>
      </c>
      <c r="C46" s="7">
        <f>IF(IFERROR(VALUE('Payments Export'!H50),'Payments Export'!H50)&lt;&gt;0,IFERROR(VALUE('Payments Export'!H50),'Payments Export'!H50),"")</f>
        <v>23</v>
      </c>
      <c r="D46" s="7" t="str">
        <f>IF('Payments Export'!I50="","",'Payments Export'!I50)</f>
        <v>Surgery consultation, Level B</v>
      </c>
      <c r="E46" s="7" t="str">
        <f t="shared" si="0"/>
        <v>Surgery consultation, Level B</v>
      </c>
      <c r="F46" s="7">
        <f>IF('Payments Export'!A50="","",'Payments Export'!N50)</f>
        <v>0</v>
      </c>
      <c r="G46" s="7">
        <f>IF('Payments Export'!A50="","",'Payments Export'!O50)</f>
        <v>41.4</v>
      </c>
      <c r="H46" s="7">
        <f>IF('Payments Export'!B50="","",G46-F46)</f>
        <v>41.4</v>
      </c>
      <c r="I46" s="3" t="str">
        <f>IF(C46&lt;&gt;"",_xlfn.XLOOKUP(IFERROR(VALUE(C46),C46),'Items database'!A:A,'Items database'!B:B),(_xlfn.XLOOKUP(LEFT(E46,3),Services,Services,"")))</f>
        <v>DEF</v>
      </c>
      <c r="J46" s="3" t="str">
        <f t="shared" si="1"/>
        <v/>
      </c>
    </row>
    <row r="47" spans="1:10" ht="30" x14ac:dyDescent="0.35">
      <c r="A47" s="7" t="str">
        <f>IF('Payments Export'!A51="","",'Payments Export'!A51)</f>
        <v>Generic Medical Clinic</v>
      </c>
      <c r="B47" s="7" t="str">
        <f>IF('Payments Export'!A51="","",'Payments Export'!B51)</f>
        <v>Dr Morgan Bailey</v>
      </c>
      <c r="C47" s="7">
        <f>IF(IFERROR(VALUE('Payments Export'!H51),'Payments Export'!H51)&lt;&gt;0,IFERROR(VALUE('Payments Export'!H51),'Payments Export'!H51),"")</f>
        <v>75870</v>
      </c>
      <c r="D47" s="7" t="str">
        <f>IF('Payments Export'!I51="","",'Payments Export'!I51)</f>
        <v>Direct-Billing Incentive</v>
      </c>
      <c r="E47" s="7" t="str">
        <f t="shared" si="0"/>
        <v>Direct-Billing Incentive</v>
      </c>
      <c r="F47" s="7">
        <f>IF('Payments Export'!A51="","",'Payments Export'!N51)</f>
        <v>0</v>
      </c>
      <c r="G47" s="7">
        <f>IF('Payments Export'!A51="","",'Payments Export'!O51)</f>
        <v>20.65</v>
      </c>
      <c r="H47" s="7">
        <f>IF('Payments Export'!B51="","",G47-F47)</f>
        <v>20.65</v>
      </c>
      <c r="I47" s="3" t="str">
        <f>IF(C47&lt;&gt;"",_xlfn.XLOOKUP(IFERROR(VALUE(C47),C47),'Items database'!A:A,'Items database'!B:B),(_xlfn.XLOOKUP(LEFT(E47,3),Services,Services,"")))</f>
        <v>DEF</v>
      </c>
      <c r="J47" s="3" t="str">
        <f t="shared" si="1"/>
        <v/>
      </c>
    </row>
    <row r="48" spans="1:10" ht="300" x14ac:dyDescent="0.35">
      <c r="A48" s="7" t="str">
        <f>IF('Payments Export'!A52="","",'Payments Export'!A52)</f>
        <v>Generic Medical Clinic</v>
      </c>
      <c r="B48" s="7" t="str">
        <f>IF('Payments Export'!A52="","",'Payments Export'!B52)</f>
        <v>Dr Cameron Lee</v>
      </c>
      <c r="C48" s="7">
        <f>IF(IFERROR(VALUE('Payments Export'!H52),'Payments Export'!H52)&lt;&gt;0,IFERROR(VALUE('Payments Export'!H52),'Payments Export'!H52),"")</f>
        <v>91891</v>
      </c>
      <c r="D48" s="7" t="str">
        <f>IF('Payments Export'!I52="","",'Payments Export'!I52)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8" s="7" t="str">
        <f t="shared" si="0"/>
        <v>Phone attendance by a general practitioner lasting at least 6 minu</v>
      </c>
      <c r="F48" s="7">
        <f>IF('Payments Export'!A52="","",'Payments Export'!N52)</f>
        <v>0</v>
      </c>
      <c r="G48" s="7">
        <f>IF('Payments Export'!A52="","",'Payments Export'!O52)</f>
        <v>41.4</v>
      </c>
      <c r="H48" s="7">
        <f>IF('Payments Export'!B52="","",G48-F48)</f>
        <v>41.4</v>
      </c>
      <c r="I48" s="3" t="str">
        <f>IF(C48&lt;&gt;"",_xlfn.XLOOKUP(IFERROR(VALUE(C48),C48),'Items database'!A:A,'Items database'!B:B),(_xlfn.XLOOKUP(LEFT(E48,3),Services,Services,"")))</f>
        <v>DEF</v>
      </c>
      <c r="J48" s="3" t="str">
        <f t="shared" si="1"/>
        <v/>
      </c>
    </row>
    <row r="49" spans="1:10" ht="30" x14ac:dyDescent="0.35">
      <c r="A49" s="7" t="str">
        <f>IF('Payments Export'!A53="","",'Payments Export'!A53)</f>
        <v>Generic Medical Clinic</v>
      </c>
      <c r="B49" s="7" t="str">
        <f>IF('Payments Export'!A53="","",'Payments Export'!B53)</f>
        <v>Dr Cameron Lee</v>
      </c>
      <c r="C49" s="7">
        <f>IF(IFERROR(VALUE('Payments Export'!H53),'Payments Export'!H53)&lt;&gt;0,IFERROR(VALUE('Payments Export'!H53),'Payments Export'!H53),"")</f>
        <v>75870</v>
      </c>
      <c r="D49" s="7" t="str">
        <f>IF('Payments Export'!I53="","",'Payments Export'!I53)</f>
        <v>Direct-Billing Incentive</v>
      </c>
      <c r="E49" s="7" t="str">
        <f t="shared" si="0"/>
        <v>Direct-Billing Incentive</v>
      </c>
      <c r="F49" s="7">
        <f>IF('Payments Export'!A53="","",'Payments Export'!N53)</f>
        <v>0</v>
      </c>
      <c r="G49" s="7">
        <f>IF('Payments Export'!A53="","",'Payments Export'!O53)</f>
        <v>20.65</v>
      </c>
      <c r="H49" s="7">
        <f>IF('Payments Export'!B53="","",G49-F49)</f>
        <v>20.65</v>
      </c>
      <c r="I49" s="3" t="str">
        <f>IF(C49&lt;&gt;"",_xlfn.XLOOKUP(IFERROR(VALUE(C49),C49),'Items database'!A:A,'Items database'!B:B),(_xlfn.XLOOKUP(LEFT(E49,3),Services,Services,"")))</f>
        <v>DEF</v>
      </c>
      <c r="J49" s="3" t="str">
        <f t="shared" si="1"/>
        <v/>
      </c>
    </row>
    <row r="50" spans="1:10" ht="30" x14ac:dyDescent="0.35">
      <c r="A50" s="7" t="str">
        <f>IF('Payments Export'!A54="","",'Payments Export'!A54)</f>
        <v>Generic Medical Clinic</v>
      </c>
      <c r="B50" s="7" t="str">
        <f>IF('Payments Export'!A54="","",'Payments Export'!B54)</f>
        <v>Dr Cameron Lee</v>
      </c>
      <c r="C50" s="7">
        <f>IF(IFERROR(VALUE('Payments Export'!H54),'Payments Export'!H54)&lt;&gt;0,IFERROR(VALUE('Payments Export'!H54),'Payments Export'!H54),"")</f>
        <v>23</v>
      </c>
      <c r="D50" s="7" t="str">
        <f>IF('Payments Export'!I54="","",'Payments Export'!I54)</f>
        <v>Surgery consultation, Level B</v>
      </c>
      <c r="E50" s="7" t="str">
        <f t="shared" si="0"/>
        <v>Surgery consultation, Level B</v>
      </c>
      <c r="F50" s="7">
        <f>IF('Payments Export'!A54="","",'Payments Export'!N54)</f>
        <v>0</v>
      </c>
      <c r="G50" s="7">
        <f>IF('Payments Export'!A54="","",'Payments Export'!O54)</f>
        <v>41.4</v>
      </c>
      <c r="H50" s="7">
        <f>IF('Payments Export'!B54="","",G50-F50)</f>
        <v>41.4</v>
      </c>
      <c r="I50" s="3" t="str">
        <f>IF(C50&lt;&gt;"",_xlfn.XLOOKUP(IFERROR(VALUE(C50),C50),'Items database'!A:A,'Items database'!B:B),(_xlfn.XLOOKUP(LEFT(E50,3),Services,Services,"")))</f>
        <v>DEF</v>
      </c>
      <c r="J50" s="3" t="str">
        <f t="shared" si="1"/>
        <v/>
      </c>
    </row>
    <row r="51" spans="1:10" ht="30" x14ac:dyDescent="0.35">
      <c r="A51" s="7" t="str">
        <f>IF('Payments Export'!A55="","",'Payments Export'!A55)</f>
        <v>Generic Medical Clinic</v>
      </c>
      <c r="B51" s="7" t="str">
        <f>IF('Payments Export'!A55="","",'Payments Export'!B55)</f>
        <v>Dr Cameron Lee</v>
      </c>
      <c r="C51" s="7">
        <f>IF(IFERROR(VALUE('Payments Export'!H55),'Payments Export'!H55)&lt;&gt;0,IFERROR(VALUE('Payments Export'!H55),'Payments Export'!H55),"")</f>
        <v>75870</v>
      </c>
      <c r="D51" s="7" t="str">
        <f>IF('Payments Export'!I55="","",'Payments Export'!I55)</f>
        <v>Direct-Billing Incentive</v>
      </c>
      <c r="E51" s="7" t="str">
        <f t="shared" si="0"/>
        <v>Direct-Billing Incentive</v>
      </c>
      <c r="F51" s="7">
        <f>IF('Payments Export'!A55="","",'Payments Export'!N55)</f>
        <v>0</v>
      </c>
      <c r="G51" s="7">
        <f>IF('Payments Export'!A55="","",'Payments Export'!O55)</f>
        <v>20.65</v>
      </c>
      <c r="H51" s="7">
        <f>IF('Payments Export'!B55="","",G51-F51)</f>
        <v>20.65</v>
      </c>
      <c r="I51" s="3" t="str">
        <f>IF(C51&lt;&gt;"",_xlfn.XLOOKUP(IFERROR(VALUE(C51),C51),'Items database'!A:A,'Items database'!B:B),(_xlfn.XLOOKUP(LEFT(E51,3),Services,Services,"")))</f>
        <v>DEF</v>
      </c>
      <c r="J51" s="3" t="str">
        <f t="shared" si="1"/>
        <v/>
      </c>
    </row>
    <row r="52" spans="1:10" ht="210" x14ac:dyDescent="0.35">
      <c r="A52" s="7" t="str">
        <f>IF('Payments Export'!A56="","",'Payments Export'!A56)</f>
        <v>Generic Medical Clinic</v>
      </c>
      <c r="B52" s="7" t="str">
        <f>IF('Payments Export'!A56="","",'Payments Export'!B56)</f>
        <v>Dr Cameron Lee</v>
      </c>
      <c r="C52" s="7">
        <f>IF(IFERROR(VALUE('Payments Export'!H56),'Payments Export'!H56)&lt;&gt;0,IFERROR(VALUE('Payments Export'!H56),'Payments Export'!H56),"")</f>
        <v>91890</v>
      </c>
      <c r="D52" s="7" t="str">
        <f>IF('Payments Export'!I56="","",'Payments Export'!I56)</f>
        <v xml:space="preserve">Phone attendance by a general practitioner lasting less than 6 minutes for an obvious problem characterised by the straightforward nature of the task that requires a short patient history and, if required, limited management
</v>
      </c>
      <c r="E52" s="7" t="str">
        <f t="shared" si="0"/>
        <v>Phone attendance by a general practitioner lasting less than 6 min</v>
      </c>
      <c r="F52" s="7">
        <f>IF('Payments Export'!A56="","",'Payments Export'!N56)</f>
        <v>0</v>
      </c>
      <c r="G52" s="7">
        <f>IF('Payments Export'!A56="","",'Payments Export'!O56)</f>
        <v>18.95</v>
      </c>
      <c r="H52" s="7">
        <f>IF('Payments Export'!B56="","",G52-F52)</f>
        <v>18.95</v>
      </c>
      <c r="I52" s="3" t="str">
        <f>IF(C52&lt;&gt;"",_xlfn.XLOOKUP(IFERROR(VALUE(C52),C52),'Items database'!A:A,'Items database'!B:B),(_xlfn.XLOOKUP(LEFT(E52,3),Services,Services,"")))</f>
        <v>DEF</v>
      </c>
      <c r="J52" s="3" t="str">
        <f t="shared" si="1"/>
        <v/>
      </c>
    </row>
    <row r="53" spans="1:10" ht="30" x14ac:dyDescent="0.35">
      <c r="A53" s="7" t="str">
        <f>IF('Payments Export'!A57="","",'Payments Export'!A57)</f>
        <v>Generic Medical Clinic</v>
      </c>
      <c r="B53" s="7" t="str">
        <f>IF('Payments Export'!A57="","",'Payments Export'!B57)</f>
        <v>Dr Cameron Lee</v>
      </c>
      <c r="C53" s="7">
        <f>IF(IFERROR(VALUE('Payments Export'!H57),'Payments Export'!H57)&lt;&gt;0,IFERROR(VALUE('Payments Export'!H57),'Payments Export'!H57),"")</f>
        <v>721</v>
      </c>
      <c r="D53" s="7" t="str">
        <f>IF('Payments Export'!I57="","",'Payments Export'!I57)</f>
        <v>GP management plan</v>
      </c>
      <c r="E53" s="7" t="str">
        <f t="shared" si="0"/>
        <v>GP management plan</v>
      </c>
      <c r="F53" s="7">
        <f>IF('Payments Export'!A57="","",'Payments Export'!N57)</f>
        <v>0</v>
      </c>
      <c r="G53" s="7">
        <f>IF('Payments Export'!A57="","",'Payments Export'!O57)</f>
        <v>158.80000000000001</v>
      </c>
      <c r="H53" s="7">
        <f>IF('Payments Export'!B57="","",G53-F53)</f>
        <v>158.80000000000001</v>
      </c>
      <c r="I53" s="3" t="str">
        <f>IF(C53&lt;&gt;"",_xlfn.XLOOKUP(IFERROR(VALUE(C53),C53),'Items database'!A:A,'Items database'!B:B),(_xlfn.XLOOKUP(LEFT(E53,3),Services,Services,"")))</f>
        <v>EPC</v>
      </c>
      <c r="J53" s="3" t="str">
        <f t="shared" si="1"/>
        <v/>
      </c>
    </row>
    <row r="54" spans="1:10" ht="30" x14ac:dyDescent="0.35">
      <c r="A54" s="7" t="str">
        <f>IF('Payments Export'!A58="","",'Payments Export'!A58)</f>
        <v>Generic Medical Clinic</v>
      </c>
      <c r="B54" s="7" t="str">
        <f>IF('Payments Export'!A58="","",'Payments Export'!B58)</f>
        <v>Dr Cameron Lee</v>
      </c>
      <c r="C54" s="7">
        <f>IF(IFERROR(VALUE('Payments Export'!H58),'Payments Export'!H58)&lt;&gt;0,IFERROR(VALUE('Payments Export'!H58),'Payments Export'!H58),"")</f>
        <v>723</v>
      </c>
      <c r="D54" s="7" t="str">
        <f>IF('Payments Export'!I58="","",'Payments Export'!I58)</f>
        <v>Team care arrangement</v>
      </c>
      <c r="E54" s="7" t="str">
        <f t="shared" si="0"/>
        <v>Team care arrangement</v>
      </c>
      <c r="F54" s="7">
        <f>IF('Payments Export'!A58="","",'Payments Export'!N58)</f>
        <v>0</v>
      </c>
      <c r="G54" s="7">
        <f>IF('Payments Export'!A58="","",'Payments Export'!O58)</f>
        <v>125.85</v>
      </c>
      <c r="H54" s="7">
        <f>IF('Payments Export'!B58="","",G54-F54)</f>
        <v>125.85</v>
      </c>
      <c r="I54" s="3" t="str">
        <f>IF(C54&lt;&gt;"",_xlfn.XLOOKUP(IFERROR(VALUE(C54),C54),'Items database'!A:A,'Items database'!B:B),(_xlfn.XLOOKUP(LEFT(E54,3),Services,Services,"")))</f>
        <v>EPC</v>
      </c>
      <c r="J54" s="3" t="str">
        <f t="shared" si="1"/>
        <v/>
      </c>
    </row>
    <row r="55" spans="1:10" ht="30" x14ac:dyDescent="0.35">
      <c r="A55" s="7" t="str">
        <f>IF('Payments Export'!A59="","",'Payments Export'!A59)</f>
        <v>Generic Medical Clinic</v>
      </c>
      <c r="B55" s="7" t="str">
        <f>IF('Payments Export'!A59="","",'Payments Export'!B59)</f>
        <v>Dr Cameron Lee</v>
      </c>
      <c r="C55" s="7">
        <f>IF(IFERROR(VALUE('Payments Export'!H59),'Payments Export'!H59)&lt;&gt;0,IFERROR(VALUE('Payments Export'!H59),'Payments Export'!H59),"")</f>
        <v>23</v>
      </c>
      <c r="D55" s="7" t="str">
        <f>IF('Payments Export'!I59="","",'Payments Export'!I59)</f>
        <v>Surgery consultation, Level B</v>
      </c>
      <c r="E55" s="7" t="str">
        <f t="shared" si="0"/>
        <v>Surgery consultation, Level B</v>
      </c>
      <c r="F55" s="7">
        <f>IF('Payments Export'!A59="","",'Payments Export'!N59)</f>
        <v>0</v>
      </c>
      <c r="G55" s="7">
        <f>IF('Payments Export'!A59="","",'Payments Export'!O59)</f>
        <v>41.4</v>
      </c>
      <c r="H55" s="7">
        <f>IF('Payments Export'!B59="","",G55-F55)</f>
        <v>41.4</v>
      </c>
      <c r="I55" s="3" t="str">
        <f>IF(C55&lt;&gt;"",_xlfn.XLOOKUP(IFERROR(VALUE(C55),C55),'Items database'!A:A,'Items database'!B:B),(_xlfn.XLOOKUP(LEFT(E55,3),Services,Services,"")))</f>
        <v>DEF</v>
      </c>
      <c r="J55" s="3" t="str">
        <f t="shared" si="1"/>
        <v/>
      </c>
    </row>
    <row r="56" spans="1:10" ht="30" x14ac:dyDescent="0.35">
      <c r="A56" s="7" t="str">
        <f>IF('Payments Export'!A60="","",'Payments Export'!A60)</f>
        <v>Generic Medical Clinic</v>
      </c>
      <c r="B56" s="7" t="str">
        <f>IF('Payments Export'!A60="","",'Payments Export'!B60)</f>
        <v>Dr Cameron Lee</v>
      </c>
      <c r="C56" s="7">
        <f>IF(IFERROR(VALUE('Payments Export'!H60),'Payments Export'!H60)&lt;&gt;0,IFERROR(VALUE('Payments Export'!H60),'Payments Export'!H60),"")</f>
        <v>36</v>
      </c>
      <c r="D56" s="7" t="str">
        <f>IF('Payments Export'!I60="","",'Payments Export'!I60)</f>
        <v>Surgery consultation, Level C</v>
      </c>
      <c r="E56" s="7" t="str">
        <f t="shared" si="0"/>
        <v>Surgery consultation, Level C</v>
      </c>
      <c r="F56" s="7">
        <f>IF('Payments Export'!A60="","",'Payments Export'!N60)</f>
        <v>0</v>
      </c>
      <c r="G56" s="7">
        <f>IF('Payments Export'!A60="","",'Payments Export'!O60)</f>
        <v>80.099999999999994</v>
      </c>
      <c r="H56" s="7">
        <f>IF('Payments Export'!B60="","",G56-F56)</f>
        <v>80.099999999999994</v>
      </c>
      <c r="I56" s="3" t="str">
        <f>IF(C56&lt;&gt;"",_xlfn.XLOOKUP(IFERROR(VALUE(C56),C56),'Items database'!A:A,'Items database'!B:B),(_xlfn.XLOOKUP(LEFT(E56,3),Services,Services,"")))</f>
        <v>DEF</v>
      </c>
      <c r="J56" s="3" t="str">
        <f t="shared" si="1"/>
        <v/>
      </c>
    </row>
    <row r="57" spans="1:10" ht="30" x14ac:dyDescent="0.35">
      <c r="A57" s="7" t="str">
        <f>IF('Payments Export'!A61="","",'Payments Export'!A61)</f>
        <v>Generic Medical Clinic</v>
      </c>
      <c r="B57" s="7" t="str">
        <f>IF('Payments Export'!A61="","",'Payments Export'!B61)</f>
        <v>Dr Cameron Lee</v>
      </c>
      <c r="C57" s="7">
        <f>IF(IFERROR(VALUE('Payments Export'!H61),'Payments Export'!H61)&lt;&gt;0,IFERROR(VALUE('Payments Export'!H61),'Payments Export'!H61),"")</f>
        <v>75870</v>
      </c>
      <c r="D57" s="7" t="str">
        <f>IF('Payments Export'!I61="","",'Payments Export'!I61)</f>
        <v>Direct-Billing Incentive</v>
      </c>
      <c r="E57" s="7" t="str">
        <f t="shared" si="0"/>
        <v>Direct-Billing Incentive</v>
      </c>
      <c r="F57" s="7">
        <f>IF('Payments Export'!A61="","",'Payments Export'!N61)</f>
        <v>0</v>
      </c>
      <c r="G57" s="7">
        <f>IF('Payments Export'!A61="","",'Payments Export'!O61)</f>
        <v>20.65</v>
      </c>
      <c r="H57" s="7">
        <f>IF('Payments Export'!B61="","",G57-F57)</f>
        <v>20.65</v>
      </c>
      <c r="I57" s="3" t="str">
        <f>IF(C57&lt;&gt;"",_xlfn.XLOOKUP(IFERROR(VALUE(C57),C57),'Items database'!A:A,'Items database'!B:B),(_xlfn.XLOOKUP(LEFT(E57,3),Services,Services,"")))</f>
        <v>DEF</v>
      </c>
      <c r="J57" s="3" t="str">
        <f t="shared" si="1"/>
        <v/>
      </c>
    </row>
    <row r="58" spans="1:10" ht="300" x14ac:dyDescent="0.35">
      <c r="A58" s="7" t="str">
        <f>IF('Payments Export'!A62="","",'Payments Export'!A62)</f>
        <v>Generic Medical Clinic</v>
      </c>
      <c r="B58" s="7" t="str">
        <f>IF('Payments Export'!A62="","",'Payments Export'!B62)</f>
        <v>Dr Cameron Lee</v>
      </c>
      <c r="C58" s="7">
        <f>IF(IFERROR(VALUE('Payments Export'!H62),'Payments Export'!H62)&lt;&gt;0,IFERROR(VALUE('Payments Export'!H62),'Payments Export'!H62),"")</f>
        <v>91891</v>
      </c>
      <c r="D58" s="7" t="str">
        <f>IF('Payments Export'!I62="","",'Payments Export'!I62)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8" s="7" t="str">
        <f t="shared" si="0"/>
        <v>Phone attendance by a general practitioner lasting at least 6 minu</v>
      </c>
      <c r="F58" s="7">
        <f>IF('Payments Export'!A62="","",'Payments Export'!N62)</f>
        <v>0</v>
      </c>
      <c r="G58" s="7">
        <f>IF('Payments Export'!A62="","",'Payments Export'!O62)</f>
        <v>41.4</v>
      </c>
      <c r="H58" s="7">
        <f>IF('Payments Export'!B62="","",G58-F58)</f>
        <v>41.4</v>
      </c>
      <c r="I58" s="3" t="str">
        <f>IF(C58&lt;&gt;"",_xlfn.XLOOKUP(IFERROR(VALUE(C58),C58),'Items database'!A:A,'Items database'!B:B),(_xlfn.XLOOKUP(LEFT(E58,3),Services,Services,"")))</f>
        <v>DEF</v>
      </c>
      <c r="J58" s="3" t="str">
        <f t="shared" si="1"/>
        <v/>
      </c>
    </row>
    <row r="59" spans="1:10" ht="300" x14ac:dyDescent="0.35">
      <c r="A59" s="7" t="str">
        <f>IF('Payments Export'!A63="","",'Payments Export'!A63)</f>
        <v>Generic Medical Clinic</v>
      </c>
      <c r="B59" s="7" t="str">
        <f>IF('Payments Export'!A63="","",'Payments Export'!B63)</f>
        <v>Dr Cameron Lee</v>
      </c>
      <c r="C59" s="7">
        <f>IF(IFERROR(VALUE('Payments Export'!H63),'Payments Export'!H63)&lt;&gt;0,IFERROR(VALUE('Payments Export'!H63),'Payments Export'!H63),"")</f>
        <v>91891</v>
      </c>
      <c r="D59" s="7" t="str">
        <f>IF('Payments Export'!I63="","",'Payments Export'!I63)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 s="7" t="str">
        <f t="shared" si="0"/>
        <v>Phone attendance by a general practitioner lasting at least 6 minu</v>
      </c>
      <c r="F59" s="7">
        <f>IF('Payments Export'!A63="","",'Payments Export'!N63)</f>
        <v>0</v>
      </c>
      <c r="G59" s="7">
        <f>IF('Payments Export'!A63="","",'Payments Export'!O63)</f>
        <v>41.4</v>
      </c>
      <c r="H59" s="7">
        <f>IF('Payments Export'!B63="","",G59-F59)</f>
        <v>41.4</v>
      </c>
      <c r="I59" s="3" t="str">
        <f>IF(C59&lt;&gt;"",_xlfn.XLOOKUP(IFERROR(VALUE(C59),C59),'Items database'!A:A,'Items database'!B:B),(_xlfn.XLOOKUP(LEFT(E59,3),Services,Services,"")))</f>
        <v>DEF</v>
      </c>
      <c r="J59" s="3" t="str">
        <f t="shared" si="1"/>
        <v/>
      </c>
    </row>
    <row r="60" spans="1:10" ht="30" x14ac:dyDescent="0.35">
      <c r="A60" s="7" t="str">
        <f>IF('Payments Export'!A64="","",'Payments Export'!A64)</f>
        <v>Generic Medical Clinic</v>
      </c>
      <c r="B60" s="7" t="str">
        <f>IF('Payments Export'!A64="","",'Payments Export'!B64)</f>
        <v>Dr Cameron Lee</v>
      </c>
      <c r="C60" s="7">
        <f>IF(IFERROR(VALUE('Payments Export'!H64),'Payments Export'!H64)&lt;&gt;0,IFERROR(VALUE('Payments Export'!H64),'Payments Export'!H64),"")</f>
        <v>75870</v>
      </c>
      <c r="D60" s="7" t="str">
        <f>IF('Payments Export'!I64="","",'Payments Export'!I64)</f>
        <v>Direct-Billing Incentive</v>
      </c>
      <c r="E60" s="7" t="str">
        <f t="shared" si="0"/>
        <v>Direct-Billing Incentive</v>
      </c>
      <c r="F60" s="7">
        <f>IF('Payments Export'!A64="","",'Payments Export'!N64)</f>
        <v>0</v>
      </c>
      <c r="G60" s="7">
        <f>IF('Payments Export'!A64="","",'Payments Export'!O64)</f>
        <v>20.65</v>
      </c>
      <c r="H60" s="7">
        <f>IF('Payments Export'!B64="","",G60-F60)</f>
        <v>20.65</v>
      </c>
      <c r="I60" s="3" t="str">
        <f>IF(C60&lt;&gt;"",_xlfn.XLOOKUP(IFERROR(VALUE(C60),C60),'Items database'!A:A,'Items database'!B:B),(_xlfn.XLOOKUP(LEFT(E60,3),Services,Services,"")))</f>
        <v>DEF</v>
      </c>
      <c r="J60" s="3" t="str">
        <f t="shared" si="1"/>
        <v/>
      </c>
    </row>
    <row r="61" spans="1:10" ht="30" x14ac:dyDescent="0.35">
      <c r="A61" s="7" t="str">
        <f>IF('Payments Export'!A65="","",'Payments Export'!A65)</f>
        <v>Generic Medical Clinic</v>
      </c>
      <c r="B61" s="7" t="str">
        <f>IF('Payments Export'!A65="","",'Payments Export'!B65)</f>
        <v>Dr Cameron Lee</v>
      </c>
      <c r="C61" s="7">
        <f>IF(IFERROR(VALUE('Payments Export'!H65),'Payments Export'!H65)&lt;&gt;0,IFERROR(VALUE('Payments Export'!H65),'Payments Export'!H65),"")</f>
        <v>23</v>
      </c>
      <c r="D61" s="7" t="str">
        <f>IF('Payments Export'!I65="","",'Payments Export'!I65)</f>
        <v>Surgery consultation, Level B</v>
      </c>
      <c r="E61" s="7" t="str">
        <f t="shared" si="0"/>
        <v>Surgery consultation, Level B</v>
      </c>
      <c r="F61" s="7">
        <f>IF('Payments Export'!A65="","",'Payments Export'!N65)</f>
        <v>0</v>
      </c>
      <c r="G61" s="7">
        <f>IF('Payments Export'!A65="","",'Payments Export'!O65)</f>
        <v>41.4</v>
      </c>
      <c r="H61" s="7">
        <f>IF('Payments Export'!B65="","",G61-F61)</f>
        <v>41.4</v>
      </c>
      <c r="I61" s="3" t="str">
        <f>IF(C61&lt;&gt;"",_xlfn.XLOOKUP(IFERROR(VALUE(C61),C61),'Items database'!A:A,'Items database'!B:B),(_xlfn.XLOOKUP(LEFT(E61,3),Services,Services,"")))</f>
        <v>DEF</v>
      </c>
      <c r="J61" s="3" t="str">
        <f t="shared" si="1"/>
        <v/>
      </c>
    </row>
    <row r="62" spans="1:10" ht="30" x14ac:dyDescent="0.35">
      <c r="A62" s="7" t="str">
        <f>IF('Payments Export'!A66="","",'Payments Export'!A66)</f>
        <v>Generic Medical Clinic</v>
      </c>
      <c r="B62" s="7" t="str">
        <f>IF('Payments Export'!A66="","",'Payments Export'!B66)</f>
        <v>Dr Cameron Lee</v>
      </c>
      <c r="C62" s="7">
        <f>IF(IFERROR(VALUE('Payments Export'!H66),'Payments Export'!H66)&lt;&gt;0,IFERROR(VALUE('Payments Export'!H66),'Payments Export'!H66),"")</f>
        <v>75870</v>
      </c>
      <c r="D62" s="7" t="str">
        <f>IF('Payments Export'!I66="","",'Payments Export'!I66)</f>
        <v>Direct-Billing Incentive</v>
      </c>
      <c r="E62" s="7" t="str">
        <f t="shared" si="0"/>
        <v>Direct-Billing Incentive</v>
      </c>
      <c r="F62" s="7">
        <f>IF('Payments Export'!A66="","",'Payments Export'!N66)</f>
        <v>0</v>
      </c>
      <c r="G62" s="7">
        <f>IF('Payments Export'!A66="","",'Payments Export'!O66)</f>
        <v>20.65</v>
      </c>
      <c r="H62" s="7">
        <f>IF('Payments Export'!B66="","",G62-F62)</f>
        <v>20.65</v>
      </c>
      <c r="I62" s="3" t="str">
        <f>IF(C62&lt;&gt;"",_xlfn.XLOOKUP(IFERROR(VALUE(C62),C62),'Items database'!A:A,'Items database'!B:B),(_xlfn.XLOOKUP(LEFT(E62,3),Services,Services,"")))</f>
        <v>DEF</v>
      </c>
      <c r="J62" s="3" t="str">
        <f t="shared" si="1"/>
        <v/>
      </c>
    </row>
    <row r="63" spans="1:10" ht="30" x14ac:dyDescent="0.35">
      <c r="A63" s="7" t="str">
        <f>IF('Payments Export'!A67="","",'Payments Export'!A67)</f>
        <v>Generic Medical Clinic</v>
      </c>
      <c r="B63" s="7" t="str">
        <f>IF('Payments Export'!A67="","",'Payments Export'!B67)</f>
        <v>Dr Cameron Lee</v>
      </c>
      <c r="C63" s="7">
        <f>IF(IFERROR(VALUE('Payments Export'!H67),'Payments Export'!H67)&lt;&gt;0,IFERROR(VALUE('Payments Export'!H67),'Payments Export'!H67),"")</f>
        <v>23</v>
      </c>
      <c r="D63" s="7" t="str">
        <f>IF('Payments Export'!I67="","",'Payments Export'!I67)</f>
        <v>Surgery consultation, Level B</v>
      </c>
      <c r="E63" s="7" t="str">
        <f t="shared" si="0"/>
        <v>Surgery consultation, Level B</v>
      </c>
      <c r="F63" s="7">
        <f>IF('Payments Export'!A67="","",'Payments Export'!N67)</f>
        <v>0</v>
      </c>
      <c r="G63" s="7">
        <f>IF('Payments Export'!A67="","",'Payments Export'!O67)</f>
        <v>41.4</v>
      </c>
      <c r="H63" s="7">
        <f>IF('Payments Export'!B67="","",G63-F63)</f>
        <v>41.4</v>
      </c>
      <c r="I63" s="3" t="str">
        <f>IF(C63&lt;&gt;"",_xlfn.XLOOKUP(IFERROR(VALUE(C63),C63),'Items database'!A:A,'Items database'!B:B),(_xlfn.XLOOKUP(LEFT(E63,3),Services,Services,"")))</f>
        <v>DEF</v>
      </c>
      <c r="J63" s="3" t="str">
        <f t="shared" si="1"/>
        <v/>
      </c>
    </row>
    <row r="64" spans="1:10" ht="30" x14ac:dyDescent="0.35">
      <c r="A64" s="7" t="str">
        <f>IF('Payments Export'!A68="","",'Payments Export'!A68)</f>
        <v>Generic Medical Clinic</v>
      </c>
      <c r="B64" s="7" t="str">
        <f>IF('Payments Export'!A68="","",'Payments Export'!B68)</f>
        <v>Dr Cameron Lee</v>
      </c>
      <c r="C64" s="7">
        <f>IF(IFERROR(VALUE('Payments Export'!H68),'Payments Export'!H68)&lt;&gt;0,IFERROR(VALUE('Payments Export'!H68),'Payments Export'!H68),"")</f>
        <v>75870</v>
      </c>
      <c r="D64" s="7" t="str">
        <f>IF('Payments Export'!I68="","",'Payments Export'!I68)</f>
        <v>Direct-Billing Incentive</v>
      </c>
      <c r="E64" s="7" t="str">
        <f t="shared" si="0"/>
        <v>Direct-Billing Incentive</v>
      </c>
      <c r="F64" s="7">
        <f>IF('Payments Export'!A68="","",'Payments Export'!N68)</f>
        <v>0</v>
      </c>
      <c r="G64" s="7">
        <f>IF('Payments Export'!A68="","",'Payments Export'!O68)</f>
        <v>20.65</v>
      </c>
      <c r="H64" s="7">
        <f>IF('Payments Export'!B68="","",G64-F64)</f>
        <v>20.65</v>
      </c>
      <c r="I64" s="3" t="str">
        <f>IF(C64&lt;&gt;"",_xlfn.XLOOKUP(IFERROR(VALUE(C64),C64),'Items database'!A:A,'Items database'!B:B),(_xlfn.XLOOKUP(LEFT(E64,3),Services,Services,"")))</f>
        <v>DEF</v>
      </c>
      <c r="J64" s="3" t="str">
        <f t="shared" si="1"/>
        <v/>
      </c>
    </row>
    <row r="65" spans="1:10" ht="30" x14ac:dyDescent="0.35">
      <c r="A65" s="7" t="str">
        <f>IF('Payments Export'!A69="","",'Payments Export'!A69)</f>
        <v>Generic Medical Clinic</v>
      </c>
      <c r="B65" s="7" t="str">
        <f>IF('Payments Export'!A69="","",'Payments Export'!B69)</f>
        <v>Dr Cameron Lee</v>
      </c>
      <c r="C65" s="7">
        <f>IF(IFERROR(VALUE('Payments Export'!H69),'Payments Export'!H69)&lt;&gt;0,IFERROR(VALUE('Payments Export'!H69),'Payments Export'!H69),"")</f>
        <v>36</v>
      </c>
      <c r="D65" s="7" t="str">
        <f>IF('Payments Export'!I69="","",'Payments Export'!I69)</f>
        <v>Surgery consultation, Level C</v>
      </c>
      <c r="E65" s="7" t="str">
        <f t="shared" ref="E65:E128" si="2">LEFT(D65,66)</f>
        <v>Surgery consultation, Level C</v>
      </c>
      <c r="F65" s="7">
        <f>IF('Payments Export'!A69="","",'Payments Export'!N69)</f>
        <v>0</v>
      </c>
      <c r="G65" s="7">
        <f>IF('Payments Export'!A69="","",'Payments Export'!O69)</f>
        <v>80.099999999999994</v>
      </c>
      <c r="H65" s="7">
        <f>IF('Payments Export'!B69="","",G65-F65)</f>
        <v>80.099999999999994</v>
      </c>
      <c r="I65" s="3" t="str">
        <f>IF(C65&lt;&gt;"",_xlfn.XLOOKUP(IFERROR(VALUE(C65),C65),'Items database'!A:A,'Items database'!B:B),(_xlfn.XLOOKUP(LEFT(E65,3),Services,Services,"")))</f>
        <v>DEF</v>
      </c>
      <c r="J65" s="3" t="str">
        <f t="shared" ref="J65:J128" si="3">IF(ISNUMBER(F65)=TRUE,IF(F65=0,"","GST"),"")</f>
        <v/>
      </c>
    </row>
    <row r="66" spans="1:10" ht="30" x14ac:dyDescent="0.35">
      <c r="A66" s="7" t="str">
        <f>IF('Payments Export'!A70="","",'Payments Export'!A70)</f>
        <v>Generic Medical Clinic</v>
      </c>
      <c r="B66" s="7" t="str">
        <f>IF('Payments Export'!A70="","",'Payments Export'!B70)</f>
        <v>Dr Cameron Lee</v>
      </c>
      <c r="C66" s="7">
        <f>IF(IFERROR(VALUE('Payments Export'!H70),'Payments Export'!H70)&lt;&gt;0,IFERROR(VALUE('Payments Export'!H70),'Payments Export'!H70),"")</f>
        <v>75870</v>
      </c>
      <c r="D66" s="7" t="str">
        <f>IF('Payments Export'!I70="","",'Payments Export'!I70)</f>
        <v>Direct-Billing Incentive</v>
      </c>
      <c r="E66" s="7" t="str">
        <f t="shared" si="2"/>
        <v>Direct-Billing Incentive</v>
      </c>
      <c r="F66" s="7">
        <f>IF('Payments Export'!A70="","",'Payments Export'!N70)</f>
        <v>0</v>
      </c>
      <c r="G66" s="7">
        <f>IF('Payments Export'!A70="","",'Payments Export'!O70)</f>
        <v>20.65</v>
      </c>
      <c r="H66" s="7">
        <f>IF('Payments Export'!B70="","",G66-F66)</f>
        <v>20.65</v>
      </c>
      <c r="I66" s="3" t="str">
        <f>IF(C66&lt;&gt;"",_xlfn.XLOOKUP(IFERROR(VALUE(C66),C66),'Items database'!A:A,'Items database'!B:B),(_xlfn.XLOOKUP(LEFT(E66,3),Services,Services,"")))</f>
        <v>DEF</v>
      </c>
      <c r="J66" s="3" t="str">
        <f t="shared" si="3"/>
        <v/>
      </c>
    </row>
    <row r="67" spans="1:10" ht="210" x14ac:dyDescent="0.35">
      <c r="A67" s="7" t="str">
        <f>IF('Payments Export'!A71="","",'Payments Export'!A71)</f>
        <v>Generic Medical Clinic</v>
      </c>
      <c r="B67" s="7" t="str">
        <f>IF('Payments Export'!A71="","",'Payments Export'!B71)</f>
        <v>Dr Cameron Lee</v>
      </c>
      <c r="C67" s="7">
        <f>IF(IFERROR(VALUE('Payments Export'!H71),'Payments Export'!H71)&lt;&gt;0,IFERROR(VALUE('Payments Export'!H71),'Payments Export'!H71),"")</f>
        <v>91890</v>
      </c>
      <c r="D67" s="7" t="str">
        <f>IF('Payments Export'!I71="","",'Payments Export'!I71)</f>
        <v xml:space="preserve">Phone attendance by a general practitioner lasting less than 6 minutes for an obvious problem characterised by the straightforward nature of the task that requires a short patient history and, if required, limited management
</v>
      </c>
      <c r="E67" s="7" t="str">
        <f t="shared" si="2"/>
        <v>Phone attendance by a general practitioner lasting less than 6 min</v>
      </c>
      <c r="F67" s="7">
        <f>IF('Payments Export'!A71="","",'Payments Export'!N71)</f>
        <v>0</v>
      </c>
      <c r="G67" s="7">
        <f>IF('Payments Export'!A71="","",'Payments Export'!O71)</f>
        <v>18.95</v>
      </c>
      <c r="H67" s="7">
        <f>IF('Payments Export'!B71="","",G67-F67)</f>
        <v>18.95</v>
      </c>
      <c r="I67" s="3" t="str">
        <f>IF(C67&lt;&gt;"",_xlfn.XLOOKUP(IFERROR(VALUE(C67),C67),'Items database'!A:A,'Items database'!B:B),(_xlfn.XLOOKUP(LEFT(E67,3),Services,Services,"")))</f>
        <v>DEF</v>
      </c>
      <c r="J67" s="3" t="str">
        <f t="shared" si="3"/>
        <v/>
      </c>
    </row>
    <row r="68" spans="1:10" ht="30" x14ac:dyDescent="0.35">
      <c r="A68" s="7" t="str">
        <f>IF('Payments Export'!A72="","",'Payments Export'!A72)</f>
        <v>Generic Medical Clinic</v>
      </c>
      <c r="B68" s="7" t="str">
        <f>IF('Payments Export'!A72="","",'Payments Export'!B72)</f>
        <v>Dr Cameron Lee</v>
      </c>
      <c r="C68" s="7">
        <f>IF(IFERROR(VALUE('Payments Export'!H72),'Payments Export'!H72)&lt;&gt;0,IFERROR(VALUE('Payments Export'!H72),'Payments Export'!H72),"")</f>
        <v>10990</v>
      </c>
      <c r="D68" s="7" t="str">
        <f>IF('Payments Export'!I72="","",'Payments Export'!I72)</f>
        <v>Direct-Billing Incentive</v>
      </c>
      <c r="E68" s="7" t="str">
        <f t="shared" si="2"/>
        <v>Direct-Billing Incentive</v>
      </c>
      <c r="F68" s="7">
        <f>IF('Payments Export'!A72="","",'Payments Export'!N72)</f>
        <v>0</v>
      </c>
      <c r="G68" s="7">
        <f>IF('Payments Export'!A72="","",'Payments Export'!O72)</f>
        <v>6.9</v>
      </c>
      <c r="H68" s="7">
        <f>IF('Payments Export'!B72="","",G68-F68)</f>
        <v>6.9</v>
      </c>
      <c r="I68" s="3" t="str">
        <f>IF(C68&lt;&gt;"",_xlfn.XLOOKUP(IFERROR(VALUE(C68),C68),'Items database'!A:A,'Items database'!B:B),(_xlfn.XLOOKUP(LEFT(E68,3),Services,Services,"")))</f>
        <v>DEF</v>
      </c>
      <c r="J68" s="3" t="str">
        <f t="shared" si="3"/>
        <v/>
      </c>
    </row>
    <row r="69" spans="1:10" ht="210" x14ac:dyDescent="0.35">
      <c r="A69" s="7" t="str">
        <f>IF('Payments Export'!A73="","",'Payments Export'!A73)</f>
        <v>Generic Medical Clinic</v>
      </c>
      <c r="B69" s="7" t="str">
        <f>IF('Payments Export'!A73="","",'Payments Export'!B73)</f>
        <v>Dr Cameron Lee</v>
      </c>
      <c r="C69" s="7">
        <f>IF(IFERROR(VALUE('Payments Export'!H73),'Payments Export'!H73)&lt;&gt;0,IFERROR(VALUE('Payments Export'!H73),'Payments Export'!H73),"")</f>
        <v>91890</v>
      </c>
      <c r="D69" s="7" t="str">
        <f>IF('Payments Export'!I73="","",'Payments Export'!I73)</f>
        <v xml:space="preserve">Phone attendance by a general practitioner lasting less than 6 minutes for an obvious problem characterised by the straightforward nature of the task that requires a short patient history and, if required, limited management
</v>
      </c>
      <c r="E69" s="7" t="str">
        <f t="shared" si="2"/>
        <v>Phone attendance by a general practitioner lasting less than 6 min</v>
      </c>
      <c r="F69" s="7">
        <f>IF('Payments Export'!A73="","",'Payments Export'!N73)</f>
        <v>0</v>
      </c>
      <c r="G69" s="7">
        <f>IF('Payments Export'!A73="","",'Payments Export'!O73)</f>
        <v>18.95</v>
      </c>
      <c r="H69" s="7">
        <f>IF('Payments Export'!B73="","",G69-F69)</f>
        <v>18.95</v>
      </c>
      <c r="I69" s="3" t="str">
        <f>IF(C69&lt;&gt;"",_xlfn.XLOOKUP(IFERROR(VALUE(C69),C69),'Items database'!A:A,'Items database'!B:B),(_xlfn.XLOOKUP(LEFT(E69,3),Services,Services,"")))</f>
        <v>DEF</v>
      </c>
      <c r="J69" s="3" t="str">
        <f t="shared" si="3"/>
        <v/>
      </c>
    </row>
    <row r="70" spans="1:10" ht="30" x14ac:dyDescent="0.35">
      <c r="A70" s="7" t="str">
        <f>IF('Payments Export'!A74="","",'Payments Export'!A74)</f>
        <v>Generic Medical Clinic</v>
      </c>
      <c r="B70" s="7" t="str">
        <f>IF('Payments Export'!A74="","",'Payments Export'!B74)</f>
        <v>Dr Cameron Lee</v>
      </c>
      <c r="C70" s="7">
        <f>IF(IFERROR(VALUE('Payments Export'!H74),'Payments Export'!H74)&lt;&gt;0,IFERROR(VALUE('Payments Export'!H74),'Payments Export'!H74),"")</f>
        <v>36</v>
      </c>
      <c r="D70" s="7" t="str">
        <f>IF('Payments Export'!I74="","",'Payments Export'!I74)</f>
        <v>Surgery consultation, Level C</v>
      </c>
      <c r="E70" s="7" t="str">
        <f t="shared" si="2"/>
        <v>Surgery consultation, Level C</v>
      </c>
      <c r="F70" s="7">
        <f>IF('Payments Export'!A74="","",'Payments Export'!N74)</f>
        <v>0</v>
      </c>
      <c r="G70" s="7">
        <f>IF('Payments Export'!A74="","",'Payments Export'!O74)</f>
        <v>80.099999999999994</v>
      </c>
      <c r="H70" s="7">
        <f>IF('Payments Export'!B74="","",G70-F70)</f>
        <v>80.099999999999994</v>
      </c>
      <c r="I70" s="3" t="str">
        <f>IF(C70&lt;&gt;"",_xlfn.XLOOKUP(IFERROR(VALUE(C70),C70),'Items database'!A:A,'Items database'!B:B),(_xlfn.XLOOKUP(LEFT(E70,3),Services,Services,"")))</f>
        <v>DEF</v>
      </c>
      <c r="J70" s="3" t="str">
        <f t="shared" si="3"/>
        <v/>
      </c>
    </row>
    <row r="71" spans="1:10" ht="30" x14ac:dyDescent="0.35">
      <c r="A71" s="7" t="str">
        <f>IF('Payments Export'!A75="","",'Payments Export'!A75)</f>
        <v>Generic Medical Clinic</v>
      </c>
      <c r="B71" s="7" t="str">
        <f>IF('Payments Export'!A75="","",'Payments Export'!B75)</f>
        <v>Dr Cameron Lee</v>
      </c>
      <c r="C71" s="7">
        <f>IF(IFERROR(VALUE('Payments Export'!H75),'Payments Export'!H75)&lt;&gt;0,IFERROR(VALUE('Payments Export'!H75),'Payments Export'!H75),"")</f>
        <v>75870</v>
      </c>
      <c r="D71" s="7" t="str">
        <f>IF('Payments Export'!I75="","",'Payments Export'!I75)</f>
        <v>Direct-Billing Incentive</v>
      </c>
      <c r="E71" s="7" t="str">
        <f t="shared" si="2"/>
        <v>Direct-Billing Incentive</v>
      </c>
      <c r="F71" s="7">
        <f>IF('Payments Export'!A75="","",'Payments Export'!N75)</f>
        <v>0</v>
      </c>
      <c r="G71" s="7">
        <f>IF('Payments Export'!A75="","",'Payments Export'!O75)</f>
        <v>20.65</v>
      </c>
      <c r="H71" s="7">
        <f>IF('Payments Export'!B75="","",G71-F71)</f>
        <v>20.65</v>
      </c>
      <c r="I71" s="3" t="str">
        <f>IF(C71&lt;&gt;"",_xlfn.XLOOKUP(IFERROR(VALUE(C71),C71),'Items database'!A:A,'Items database'!B:B),(_xlfn.XLOOKUP(LEFT(E71,3),Services,Services,"")))</f>
        <v>DEF</v>
      </c>
      <c r="J71" s="3" t="str">
        <f t="shared" si="3"/>
        <v/>
      </c>
    </row>
    <row r="72" spans="1:10" ht="30" x14ac:dyDescent="0.35">
      <c r="A72" s="7" t="str">
        <f>IF('Payments Export'!A76="","",'Payments Export'!A76)</f>
        <v>Generic Medical Clinic</v>
      </c>
      <c r="B72" s="7" t="str">
        <f>IF('Payments Export'!A76="","",'Payments Export'!B76)</f>
        <v>Dr Cameron Lee</v>
      </c>
      <c r="C72" s="7">
        <f>IF(IFERROR(VALUE('Payments Export'!H76),'Payments Export'!H76)&lt;&gt;0,IFERROR(VALUE('Payments Export'!H76),'Payments Export'!H76),"")</f>
        <v>23</v>
      </c>
      <c r="D72" s="7" t="str">
        <f>IF('Payments Export'!I76="","",'Payments Export'!I76)</f>
        <v>Surgery consultation, Level B</v>
      </c>
      <c r="E72" s="7" t="str">
        <f t="shared" si="2"/>
        <v>Surgery consultation, Level B</v>
      </c>
      <c r="F72" s="7">
        <f>IF('Payments Export'!A76="","",'Payments Export'!N76)</f>
        <v>0</v>
      </c>
      <c r="G72" s="7">
        <f>IF('Payments Export'!A76="","",'Payments Export'!O76)</f>
        <v>41.4</v>
      </c>
      <c r="H72" s="7">
        <f>IF('Payments Export'!B76="","",G72-F72)</f>
        <v>41.4</v>
      </c>
      <c r="I72" s="3" t="str">
        <f>IF(C72&lt;&gt;"",_xlfn.XLOOKUP(IFERROR(VALUE(C72),C72),'Items database'!A:A,'Items database'!B:B),(_xlfn.XLOOKUP(LEFT(E72,3),Services,Services,"")))</f>
        <v>DEF</v>
      </c>
      <c r="J72" s="3" t="str">
        <f t="shared" si="3"/>
        <v/>
      </c>
    </row>
    <row r="73" spans="1:10" ht="30" x14ac:dyDescent="0.35">
      <c r="A73" s="7" t="str">
        <f>IF('Payments Export'!A77="","",'Payments Export'!A77)</f>
        <v>Generic Medical Clinic</v>
      </c>
      <c r="B73" s="7" t="str">
        <f>IF('Payments Export'!A77="","",'Payments Export'!B77)</f>
        <v>Dr Cameron Lee</v>
      </c>
      <c r="C73" s="7">
        <f>IF(IFERROR(VALUE('Payments Export'!H77),'Payments Export'!H77)&lt;&gt;0,IFERROR(VALUE('Payments Export'!H77),'Payments Export'!H77),"")</f>
        <v>75870</v>
      </c>
      <c r="D73" s="7" t="str">
        <f>IF('Payments Export'!I77="","",'Payments Export'!I77)</f>
        <v>Direct-Billing Incentive</v>
      </c>
      <c r="E73" s="7" t="str">
        <f t="shared" si="2"/>
        <v>Direct-Billing Incentive</v>
      </c>
      <c r="F73" s="7">
        <f>IF('Payments Export'!A77="","",'Payments Export'!N77)</f>
        <v>0</v>
      </c>
      <c r="G73" s="7">
        <f>IF('Payments Export'!A77="","",'Payments Export'!O77)</f>
        <v>20.65</v>
      </c>
      <c r="H73" s="7">
        <f>IF('Payments Export'!B77="","",G73-F73)</f>
        <v>20.65</v>
      </c>
      <c r="I73" s="3" t="str">
        <f>IF(C73&lt;&gt;"",_xlfn.XLOOKUP(IFERROR(VALUE(C73),C73),'Items database'!A:A,'Items database'!B:B),(_xlfn.XLOOKUP(LEFT(E73,3),Services,Services,"")))</f>
        <v>DEF</v>
      </c>
      <c r="J73" s="3" t="str">
        <f t="shared" si="3"/>
        <v/>
      </c>
    </row>
    <row r="74" spans="1:10" ht="30" x14ac:dyDescent="0.35">
      <c r="A74" s="7" t="str">
        <f>IF('Payments Export'!A78="","",'Payments Export'!A78)</f>
        <v>Generic Medical Clinic</v>
      </c>
      <c r="B74" s="7" t="str">
        <f>IF('Payments Export'!A78="","",'Payments Export'!B78)</f>
        <v>Dr Cameron Lee</v>
      </c>
      <c r="C74" s="7">
        <f>IF(IFERROR(VALUE('Payments Export'!H78),'Payments Export'!H78)&lt;&gt;0,IFERROR(VALUE('Payments Export'!H78),'Payments Export'!H78),"")</f>
        <v>707</v>
      </c>
      <c r="D74" s="7" t="str">
        <f>IF('Payments Export'!I78="","",'Payments Export'!I78)</f>
        <v>Health Assessment, Prolonged</v>
      </c>
      <c r="E74" s="7" t="str">
        <f t="shared" si="2"/>
        <v>Health Assessment, Prolonged</v>
      </c>
      <c r="F74" s="7">
        <f>IF('Payments Export'!A78="","",'Payments Export'!N78)</f>
        <v>0</v>
      </c>
      <c r="G74" s="7">
        <f>IF('Payments Export'!A78="","",'Payments Export'!O78)</f>
        <v>295.89999999999998</v>
      </c>
      <c r="H74" s="7">
        <f>IF('Payments Export'!B78="","",G74-F74)</f>
        <v>295.89999999999998</v>
      </c>
      <c r="I74" s="3" t="str">
        <f>IF(C74&lt;&gt;"",_xlfn.XLOOKUP(IFERROR(VALUE(C74),C74),'Items database'!A:A,'Items database'!B:B),(_xlfn.XLOOKUP(LEFT(E74,3),Services,Services,"")))</f>
        <v>DEF</v>
      </c>
      <c r="J74" s="3" t="str">
        <f t="shared" si="3"/>
        <v/>
      </c>
    </row>
    <row r="75" spans="1:10" ht="30" x14ac:dyDescent="0.35">
      <c r="A75" s="7" t="str">
        <f>IF('Payments Export'!A79="","",'Payments Export'!A79)</f>
        <v>Generic Medical Clinic</v>
      </c>
      <c r="B75" s="7" t="str">
        <f>IF('Payments Export'!A79="","",'Payments Export'!B79)</f>
        <v>Dr Cameron Lee</v>
      </c>
      <c r="C75" s="7">
        <f>IF(IFERROR(VALUE('Payments Export'!H79),'Payments Export'!H79)&lt;&gt;0,IFERROR(VALUE('Payments Export'!H79),'Payments Export'!H79),"")</f>
        <v>10990</v>
      </c>
      <c r="D75" s="7" t="str">
        <f>IF('Payments Export'!I79="","",'Payments Export'!I79)</f>
        <v>Direct-Billing Incentive</v>
      </c>
      <c r="E75" s="7" t="str">
        <f t="shared" si="2"/>
        <v>Direct-Billing Incentive</v>
      </c>
      <c r="F75" s="7">
        <f>IF('Payments Export'!A79="","",'Payments Export'!N79)</f>
        <v>0</v>
      </c>
      <c r="G75" s="7">
        <f>IF('Payments Export'!A79="","",'Payments Export'!O79)</f>
        <v>6.9</v>
      </c>
      <c r="H75" s="7">
        <f>IF('Payments Export'!B79="","",G75-F75)</f>
        <v>6.9</v>
      </c>
      <c r="I75" s="3" t="str">
        <f>IF(C75&lt;&gt;"",_xlfn.XLOOKUP(IFERROR(VALUE(C75),C75),'Items database'!A:A,'Items database'!B:B),(_xlfn.XLOOKUP(LEFT(E75,3),Services,Services,"")))</f>
        <v>DEF</v>
      </c>
      <c r="J75" s="3" t="str">
        <f t="shared" si="3"/>
        <v/>
      </c>
    </row>
    <row r="76" spans="1:10" ht="30" x14ac:dyDescent="0.35">
      <c r="A76" s="7" t="str">
        <f>IF('Payments Export'!A80="","",'Payments Export'!A80)</f>
        <v>Generic Medical Clinic</v>
      </c>
      <c r="B76" s="7" t="str">
        <f>IF('Payments Export'!A80="","",'Payments Export'!B80)</f>
        <v>Dr Cameron Lee</v>
      </c>
      <c r="C76" s="7">
        <f>IF(IFERROR(VALUE('Payments Export'!H80),'Payments Export'!H80)&lt;&gt;0,IFERROR(VALUE('Payments Export'!H80),'Payments Export'!H80),"")</f>
        <v>3</v>
      </c>
      <c r="D76" s="7" t="str">
        <f>IF('Payments Export'!I80="","",'Payments Export'!I80)</f>
        <v>Surgery consultation, Level A</v>
      </c>
      <c r="E76" s="7" t="str">
        <f t="shared" si="2"/>
        <v>Surgery consultation, Level A</v>
      </c>
      <c r="F76" s="7">
        <f>IF('Payments Export'!A80="","",'Payments Export'!N80)</f>
        <v>0</v>
      </c>
      <c r="G76" s="7">
        <f>IF('Payments Export'!A80="","",'Payments Export'!O80)</f>
        <v>18.95</v>
      </c>
      <c r="H76" s="7">
        <f>IF('Payments Export'!B80="","",G76-F76)</f>
        <v>18.95</v>
      </c>
      <c r="I76" s="3" t="str">
        <f>IF(C76&lt;&gt;"",_xlfn.XLOOKUP(IFERROR(VALUE(C76),C76),'Items database'!A:A,'Items database'!B:B),(_xlfn.XLOOKUP(LEFT(E76,3),Services,Services,"")))</f>
        <v>DEF</v>
      </c>
      <c r="J76" s="3" t="str">
        <f t="shared" si="3"/>
        <v/>
      </c>
    </row>
    <row r="77" spans="1:10" ht="30" x14ac:dyDescent="0.35">
      <c r="A77" s="7" t="str">
        <f>IF('Payments Export'!A81="","",'Payments Export'!A81)</f>
        <v>Generic Medical Clinic</v>
      </c>
      <c r="B77" s="7" t="str">
        <f>IF('Payments Export'!A81="","",'Payments Export'!B81)</f>
        <v>Dr Cameron Lee</v>
      </c>
      <c r="C77" s="7">
        <f>IF(IFERROR(VALUE('Payments Export'!H81),'Payments Export'!H81)&lt;&gt;0,IFERROR(VALUE('Payments Export'!H81),'Payments Export'!H81),"")</f>
        <v>10990</v>
      </c>
      <c r="D77" s="7" t="str">
        <f>IF('Payments Export'!I81="","",'Payments Export'!I81)</f>
        <v>Direct-Billing Incentive</v>
      </c>
      <c r="E77" s="7" t="str">
        <f t="shared" si="2"/>
        <v>Direct-Billing Incentive</v>
      </c>
      <c r="F77" s="7">
        <f>IF('Payments Export'!A81="","",'Payments Export'!N81)</f>
        <v>0</v>
      </c>
      <c r="G77" s="7">
        <f>IF('Payments Export'!A81="","",'Payments Export'!O81)</f>
        <v>6.9</v>
      </c>
      <c r="H77" s="7">
        <f>IF('Payments Export'!B81="","",G77-F77)</f>
        <v>6.9</v>
      </c>
      <c r="I77" s="3" t="str">
        <f>IF(C77&lt;&gt;"",_xlfn.XLOOKUP(IFERROR(VALUE(C77),C77),'Items database'!A:A,'Items database'!B:B),(_xlfn.XLOOKUP(LEFT(E77,3),Services,Services,"")))</f>
        <v>DEF</v>
      </c>
      <c r="J77" s="3" t="str">
        <f t="shared" si="3"/>
        <v/>
      </c>
    </row>
    <row r="78" spans="1:10" ht="30" x14ac:dyDescent="0.35">
      <c r="A78" s="7" t="str">
        <f>IF('Payments Export'!A82="","",'Payments Export'!A82)</f>
        <v>Generic Medical Clinic</v>
      </c>
      <c r="B78" s="7" t="str">
        <f>IF('Payments Export'!A82="","",'Payments Export'!B82)</f>
        <v>Dr Cameron Lee</v>
      </c>
      <c r="C78" s="7">
        <f>IF(IFERROR(VALUE('Payments Export'!H82),'Payments Export'!H82)&lt;&gt;0,IFERROR(VALUE('Payments Export'!H82),'Payments Export'!H82),"")</f>
        <v>36</v>
      </c>
      <c r="D78" s="7" t="str">
        <f>IF('Payments Export'!I82="","",'Payments Export'!I82)</f>
        <v>Surgery consultation, Level C</v>
      </c>
      <c r="E78" s="7" t="str">
        <f t="shared" si="2"/>
        <v>Surgery consultation, Level C</v>
      </c>
      <c r="F78" s="7">
        <f>IF('Payments Export'!A82="","",'Payments Export'!N82)</f>
        <v>0</v>
      </c>
      <c r="G78" s="7">
        <f>IF('Payments Export'!A82="","",'Payments Export'!O82)</f>
        <v>80.099999999999994</v>
      </c>
      <c r="H78" s="7">
        <f>IF('Payments Export'!B82="","",G78-F78)</f>
        <v>80.099999999999994</v>
      </c>
      <c r="I78" s="3" t="str">
        <f>IF(C78&lt;&gt;"",_xlfn.XLOOKUP(IFERROR(VALUE(C78),C78),'Items database'!A:A,'Items database'!B:B),(_xlfn.XLOOKUP(LEFT(E78,3),Services,Services,"")))</f>
        <v>DEF</v>
      </c>
      <c r="J78" s="3" t="str">
        <f t="shared" si="3"/>
        <v/>
      </c>
    </row>
    <row r="79" spans="1:10" ht="30" x14ac:dyDescent="0.35">
      <c r="A79" s="7" t="str">
        <f>IF('Payments Export'!A83="","",'Payments Export'!A83)</f>
        <v>Generic Medical Clinic</v>
      </c>
      <c r="B79" s="7" t="str">
        <f>IF('Payments Export'!A83="","",'Payments Export'!B83)</f>
        <v>Dr Riley Davis</v>
      </c>
      <c r="C79" s="7">
        <f>IF(IFERROR(VALUE('Payments Export'!H83),'Payments Export'!H83)&lt;&gt;0,IFERROR(VALUE('Payments Export'!H83),'Payments Export'!H83),"")</f>
        <v>707</v>
      </c>
      <c r="D79" s="7" t="str">
        <f>IF('Payments Export'!I83="","",'Payments Export'!I83)</f>
        <v>Health Assessment, Prolonged</v>
      </c>
      <c r="E79" s="7" t="str">
        <f t="shared" si="2"/>
        <v>Health Assessment, Prolonged</v>
      </c>
      <c r="F79" s="7">
        <f>IF('Payments Export'!A83="","",'Payments Export'!N83)</f>
        <v>0</v>
      </c>
      <c r="G79" s="7">
        <f>IF('Payments Export'!A83="","",'Payments Export'!O83)</f>
        <v>295.89999999999998</v>
      </c>
      <c r="H79" s="7">
        <f>IF('Payments Export'!B83="","",G79-F79)</f>
        <v>295.89999999999998</v>
      </c>
      <c r="I79" s="3" t="str">
        <f>IF(C79&lt;&gt;"",_xlfn.XLOOKUP(IFERROR(VALUE(C79),C79),'Items database'!A:A,'Items database'!B:B),(_xlfn.XLOOKUP(LEFT(E79,3),Services,Services,"")))</f>
        <v>DEF</v>
      </c>
      <c r="J79" s="3" t="str">
        <f t="shared" si="3"/>
        <v/>
      </c>
    </row>
    <row r="80" spans="1:10" ht="30" x14ac:dyDescent="0.35">
      <c r="A80" s="7" t="str">
        <f>IF('Payments Export'!A84="","",'Payments Export'!A84)</f>
        <v>Generic Medical Clinic</v>
      </c>
      <c r="B80" s="7" t="str">
        <f>IF('Payments Export'!A84="","",'Payments Export'!B84)</f>
        <v>Dr Riley Davis</v>
      </c>
      <c r="C80" s="7">
        <f>IF(IFERROR(VALUE('Payments Export'!H84),'Payments Export'!H84)&lt;&gt;0,IFERROR(VALUE('Payments Export'!H84),'Payments Export'!H84),"")</f>
        <v>10990</v>
      </c>
      <c r="D80" s="7" t="str">
        <f>IF('Payments Export'!I84="","",'Payments Export'!I84)</f>
        <v>Direct-Billing Incentive</v>
      </c>
      <c r="E80" s="7" t="str">
        <f t="shared" si="2"/>
        <v>Direct-Billing Incentive</v>
      </c>
      <c r="F80" s="7">
        <f>IF('Payments Export'!A84="","",'Payments Export'!N84)</f>
        <v>0</v>
      </c>
      <c r="G80" s="7">
        <f>IF('Payments Export'!A84="","",'Payments Export'!O84)</f>
        <v>6.9</v>
      </c>
      <c r="H80" s="7">
        <f>IF('Payments Export'!B84="","",G80-F80)</f>
        <v>6.9</v>
      </c>
      <c r="I80" s="3" t="str">
        <f>IF(C80&lt;&gt;"",_xlfn.XLOOKUP(IFERROR(VALUE(C80),C80),'Items database'!A:A,'Items database'!B:B),(_xlfn.XLOOKUP(LEFT(E80,3),Services,Services,"")))</f>
        <v>DEF</v>
      </c>
      <c r="J80" s="3" t="str">
        <f t="shared" si="3"/>
        <v/>
      </c>
    </row>
    <row r="81" spans="1:10" ht="300" x14ac:dyDescent="0.35">
      <c r="A81" s="7" t="str">
        <f>IF('Payments Export'!A85="","",'Payments Export'!A85)</f>
        <v>Generic Medical Clinic</v>
      </c>
      <c r="B81" s="7" t="str">
        <f>IF('Payments Export'!A85="","",'Payments Export'!B85)</f>
        <v>Dr Riley Davis</v>
      </c>
      <c r="C81" s="7">
        <f>IF(IFERROR(VALUE('Payments Export'!H85),'Payments Export'!H85)&lt;&gt;0,IFERROR(VALUE('Payments Export'!H85),'Payments Export'!H85),"")</f>
        <v>91891</v>
      </c>
      <c r="D81" s="7" t="str">
        <f>IF('Payments Export'!I85="","",'Payments Export'!I85)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 s="7" t="str">
        <f t="shared" si="2"/>
        <v>Phone attendance by a general practitioner lasting at least 6 minu</v>
      </c>
      <c r="F81" s="7">
        <f>IF('Payments Export'!A85="","",'Payments Export'!N85)</f>
        <v>0</v>
      </c>
      <c r="G81" s="7">
        <f>IF('Payments Export'!A85="","",'Payments Export'!O85)</f>
        <v>41.4</v>
      </c>
      <c r="H81" s="7">
        <f>IF('Payments Export'!B85="","",G81-F81)</f>
        <v>41.4</v>
      </c>
      <c r="I81" s="3" t="str">
        <f>IF(C81&lt;&gt;"",_xlfn.XLOOKUP(IFERROR(VALUE(C81),C81),'Items database'!A:A,'Items database'!B:B),(_xlfn.XLOOKUP(LEFT(E81,3),Services,Services,"")))</f>
        <v>DEF</v>
      </c>
      <c r="J81" s="3" t="str">
        <f t="shared" si="3"/>
        <v/>
      </c>
    </row>
    <row r="82" spans="1:10" ht="30" x14ac:dyDescent="0.35">
      <c r="A82" s="7" t="str">
        <f>IF('Payments Export'!A86="","",'Payments Export'!A86)</f>
        <v>Generic Medical Clinic</v>
      </c>
      <c r="B82" s="7" t="str">
        <f>IF('Payments Export'!A86="","",'Payments Export'!B86)</f>
        <v>Dr Riley Davis</v>
      </c>
      <c r="C82" s="7">
        <f>IF(IFERROR(VALUE('Payments Export'!H86),'Payments Export'!H86)&lt;&gt;0,IFERROR(VALUE('Payments Export'!H86),'Payments Export'!H86),"")</f>
        <v>75870</v>
      </c>
      <c r="D82" s="7" t="str">
        <f>IF('Payments Export'!I86="","",'Payments Export'!I86)</f>
        <v>Direct-Billing Incentive</v>
      </c>
      <c r="E82" s="7" t="str">
        <f t="shared" si="2"/>
        <v>Direct-Billing Incentive</v>
      </c>
      <c r="F82" s="7">
        <f>IF('Payments Export'!A86="","",'Payments Export'!N86)</f>
        <v>0</v>
      </c>
      <c r="G82" s="7">
        <f>IF('Payments Export'!A86="","",'Payments Export'!O86)</f>
        <v>20.65</v>
      </c>
      <c r="H82" s="7">
        <f>IF('Payments Export'!B86="","",G82-F82)</f>
        <v>20.65</v>
      </c>
      <c r="I82" s="3" t="str">
        <f>IF(C82&lt;&gt;"",_xlfn.XLOOKUP(IFERROR(VALUE(C82),C82),'Items database'!A:A,'Items database'!B:B),(_xlfn.XLOOKUP(LEFT(E82,3),Services,Services,"")))</f>
        <v>DEF</v>
      </c>
      <c r="J82" s="3" t="str">
        <f t="shared" si="3"/>
        <v/>
      </c>
    </row>
    <row r="83" spans="1:10" ht="30" x14ac:dyDescent="0.35">
      <c r="A83" s="7" t="str">
        <f>IF('Payments Export'!A87="","",'Payments Export'!A87)</f>
        <v>Generic Medical Clinic</v>
      </c>
      <c r="B83" s="7" t="str">
        <f>IF('Payments Export'!A87="","",'Payments Export'!B87)</f>
        <v>Dr Riley Davis</v>
      </c>
      <c r="C83" s="7">
        <f>IF(IFERROR(VALUE('Payments Export'!H87),'Payments Export'!H87)&lt;&gt;0,IFERROR(VALUE('Payments Export'!H87),'Payments Export'!H87),"")</f>
        <v>707</v>
      </c>
      <c r="D83" s="7" t="str">
        <f>IF('Payments Export'!I87="","",'Payments Export'!I87)</f>
        <v>Health Assessment, Prolonged</v>
      </c>
      <c r="E83" s="7" t="str">
        <f t="shared" si="2"/>
        <v>Health Assessment, Prolonged</v>
      </c>
      <c r="F83" s="7">
        <f>IF('Payments Export'!A87="","",'Payments Export'!N87)</f>
        <v>0</v>
      </c>
      <c r="G83" s="7">
        <f>IF('Payments Export'!A87="","",'Payments Export'!O87)</f>
        <v>295.89999999999998</v>
      </c>
      <c r="H83" s="7">
        <f>IF('Payments Export'!B87="","",G83-F83)</f>
        <v>295.89999999999998</v>
      </c>
      <c r="I83" s="3" t="str">
        <f>IF(C83&lt;&gt;"",_xlfn.XLOOKUP(IFERROR(VALUE(C83),C83),'Items database'!A:A,'Items database'!B:B),(_xlfn.XLOOKUP(LEFT(E83,3),Services,Services,"")))</f>
        <v>DEF</v>
      </c>
      <c r="J83" s="3" t="str">
        <f t="shared" si="3"/>
        <v/>
      </c>
    </row>
    <row r="84" spans="1:10" ht="30" x14ac:dyDescent="0.35">
      <c r="A84" s="7" t="str">
        <f>IF('Payments Export'!A88="","",'Payments Export'!A88)</f>
        <v>Generic Medical Clinic</v>
      </c>
      <c r="B84" s="7" t="str">
        <f>IF('Payments Export'!A88="","",'Payments Export'!B88)</f>
        <v>Dr Riley Davis</v>
      </c>
      <c r="C84" s="7">
        <f>IF(IFERROR(VALUE('Payments Export'!H88),'Payments Export'!H88)&lt;&gt;0,IFERROR(VALUE('Payments Export'!H88),'Payments Export'!H88),"")</f>
        <v>10990</v>
      </c>
      <c r="D84" s="7" t="str">
        <f>IF('Payments Export'!I88="","",'Payments Export'!I88)</f>
        <v>Direct-Billing Incentive</v>
      </c>
      <c r="E84" s="7" t="str">
        <f t="shared" si="2"/>
        <v>Direct-Billing Incentive</v>
      </c>
      <c r="F84" s="7">
        <f>IF('Payments Export'!A88="","",'Payments Export'!N88)</f>
        <v>0</v>
      </c>
      <c r="G84" s="7">
        <f>IF('Payments Export'!A88="","",'Payments Export'!O88)</f>
        <v>6.9</v>
      </c>
      <c r="H84" s="7">
        <f>IF('Payments Export'!B88="","",G84-F84)</f>
        <v>6.9</v>
      </c>
      <c r="I84" s="3" t="str">
        <f>IF(C84&lt;&gt;"",_xlfn.XLOOKUP(IFERROR(VALUE(C84),C84),'Items database'!A:A,'Items database'!B:B),(_xlfn.XLOOKUP(LEFT(E84,3),Services,Services,"")))</f>
        <v>DEF</v>
      </c>
      <c r="J84" s="3" t="str">
        <f t="shared" si="3"/>
        <v/>
      </c>
    </row>
    <row r="85" spans="1:10" ht="300" x14ac:dyDescent="0.35">
      <c r="A85" s="7" t="str">
        <f>IF('Payments Export'!A89="","",'Payments Export'!A89)</f>
        <v>Generic Medical Clinic</v>
      </c>
      <c r="B85" s="7" t="str">
        <f>IF('Payments Export'!A89="","",'Payments Export'!B89)</f>
        <v>Dr Riley Davis</v>
      </c>
      <c r="C85" s="7">
        <f>IF(IFERROR(VALUE('Payments Export'!H89),'Payments Export'!H89)&lt;&gt;0,IFERROR(VALUE('Payments Export'!H89),'Payments Export'!H89),"")</f>
        <v>91891</v>
      </c>
      <c r="D85" s="7" t="str">
        <f>IF('Payments Export'!I89="","",'Payments Export'!I89)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 s="7" t="str">
        <f t="shared" si="2"/>
        <v>Phone attendance by a general practitioner lasting at least 6 minu</v>
      </c>
      <c r="F85" s="7">
        <f>IF('Payments Export'!A89="","",'Payments Export'!N89)</f>
        <v>0</v>
      </c>
      <c r="G85" s="7">
        <f>IF('Payments Export'!A89="","",'Payments Export'!O89)</f>
        <v>41.4</v>
      </c>
      <c r="H85" s="7">
        <f>IF('Payments Export'!B89="","",G85-F85)</f>
        <v>41.4</v>
      </c>
      <c r="I85" s="3" t="str">
        <f>IF(C85&lt;&gt;"",_xlfn.XLOOKUP(IFERROR(VALUE(C85),C85),'Items database'!A:A,'Items database'!B:B),(_xlfn.XLOOKUP(LEFT(E85,3),Services,Services,"")))</f>
        <v>DEF</v>
      </c>
      <c r="J85" s="3" t="str">
        <f t="shared" si="3"/>
        <v/>
      </c>
    </row>
    <row r="86" spans="1:10" ht="30" x14ac:dyDescent="0.35">
      <c r="A86" s="7" t="str">
        <f>IF('Payments Export'!A90="","",'Payments Export'!A90)</f>
        <v>Generic Medical Clinic</v>
      </c>
      <c r="B86" s="7" t="str">
        <f>IF('Payments Export'!A90="","",'Payments Export'!B90)</f>
        <v>Dr Riley Davis</v>
      </c>
      <c r="C86" s="7">
        <f>IF(IFERROR(VALUE('Payments Export'!H90),'Payments Export'!H90)&lt;&gt;0,IFERROR(VALUE('Payments Export'!H90),'Payments Export'!H90),"")</f>
        <v>24</v>
      </c>
      <c r="D86" s="7" t="str">
        <f>IF('Payments Export'!I90="","",'Payments Export'!I90)</f>
        <v>Home or Hospital Visit, Level B</v>
      </c>
      <c r="E86" s="7" t="str">
        <f t="shared" si="2"/>
        <v>Home or Hospital Visit, Level B</v>
      </c>
      <c r="F86" s="7">
        <f>IF('Payments Export'!A90="","",'Payments Export'!N90)</f>
        <v>0</v>
      </c>
      <c r="G86" s="7">
        <f>IF('Payments Export'!A90="","",'Payments Export'!O90)</f>
        <v>81</v>
      </c>
      <c r="H86" s="7">
        <f>IF('Payments Export'!B90="","",G86-F86)</f>
        <v>81</v>
      </c>
      <c r="I86" s="3" t="str">
        <f>IF(C86&lt;&gt;"",_xlfn.XLOOKUP(IFERROR(VALUE(C86),C86),'Items database'!A:A,'Items database'!B:B),(_xlfn.XLOOKUP(LEFT(E86,3),Services,Services,"")))</f>
        <v>DEF</v>
      </c>
      <c r="J86" s="3" t="str">
        <f t="shared" si="3"/>
        <v/>
      </c>
    </row>
    <row r="87" spans="1:10" ht="30" x14ac:dyDescent="0.35">
      <c r="A87" s="7" t="str">
        <f>IF('Payments Export'!A91="","",'Payments Export'!A91)</f>
        <v>Generic Medical Clinic</v>
      </c>
      <c r="B87" s="7" t="str">
        <f>IF('Payments Export'!A91="","",'Payments Export'!B91)</f>
        <v>Dr Riley Davis</v>
      </c>
      <c r="C87" s="7">
        <f>IF(IFERROR(VALUE('Payments Export'!H91),'Payments Export'!H91)&lt;&gt;0,IFERROR(VALUE('Payments Export'!H91),'Payments Export'!H91),"")</f>
        <v>75870</v>
      </c>
      <c r="D87" s="7" t="str">
        <f>IF('Payments Export'!I91="","",'Payments Export'!I91)</f>
        <v>Veterans Access Payment</v>
      </c>
      <c r="E87" s="7" t="str">
        <f t="shared" si="2"/>
        <v>Veterans Access Payment</v>
      </c>
      <c r="F87" s="7">
        <f>IF('Payments Export'!A91="","",'Payments Export'!N91)</f>
        <v>0</v>
      </c>
      <c r="G87" s="7">
        <f>IF('Payments Export'!A91="","",'Payments Export'!O91)</f>
        <v>24.25</v>
      </c>
      <c r="H87" s="7">
        <f>IF('Payments Export'!B91="","",G87-F87)</f>
        <v>24.25</v>
      </c>
      <c r="I87" s="3" t="str">
        <f>IF(C87&lt;&gt;"",_xlfn.XLOOKUP(IFERROR(VALUE(C87),C87),'Items database'!A:A,'Items database'!B:B),(_xlfn.XLOOKUP(LEFT(E87,3),Services,Services,"")))</f>
        <v>DEF</v>
      </c>
      <c r="J87" s="3" t="str">
        <f t="shared" si="3"/>
        <v/>
      </c>
    </row>
    <row r="88" spans="1:10" ht="300" x14ac:dyDescent="0.35">
      <c r="A88" s="7" t="str">
        <f>IF('Payments Export'!A92="","",'Payments Export'!A92)</f>
        <v>Generic Medical Clinic</v>
      </c>
      <c r="B88" s="7" t="str">
        <f>IF('Payments Export'!A92="","",'Payments Export'!B92)</f>
        <v>Dr Riley Davis</v>
      </c>
      <c r="C88" s="7">
        <f>IF(IFERROR(VALUE('Payments Export'!H92),'Payments Export'!H92)&lt;&gt;0,IFERROR(VALUE('Payments Export'!H92),'Payments Export'!H92),"")</f>
        <v>91891</v>
      </c>
      <c r="D88" s="7" t="str">
        <f>IF('Payments Export'!I92="","",'Payments Export'!I92)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8" s="7" t="str">
        <f t="shared" si="2"/>
        <v>Phone attendance by a general practitioner lasting at least 6 minu</v>
      </c>
      <c r="F88" s="7">
        <f>IF('Payments Export'!A92="","",'Payments Export'!N92)</f>
        <v>0</v>
      </c>
      <c r="G88" s="7">
        <f>IF('Payments Export'!A92="","",'Payments Export'!O92)</f>
        <v>47.65</v>
      </c>
      <c r="H88" s="7">
        <f>IF('Payments Export'!B92="","",G88-F88)</f>
        <v>47.65</v>
      </c>
      <c r="I88" s="3" t="str">
        <f>IF(C88&lt;&gt;"",_xlfn.XLOOKUP(IFERROR(VALUE(C88),C88),'Items database'!A:A,'Items database'!B:B),(_xlfn.XLOOKUP(LEFT(E88,3),Services,Services,"")))</f>
        <v>DEF</v>
      </c>
      <c r="J88" s="3" t="str">
        <f t="shared" si="3"/>
        <v/>
      </c>
    </row>
    <row r="89" spans="1:10" ht="90" x14ac:dyDescent="0.35">
      <c r="A89" s="7" t="str">
        <f>IF('Payments Export'!A93="","",'Payments Export'!A93)</f>
        <v>Generic Medical Clinic</v>
      </c>
      <c r="B89" s="7" t="str">
        <f>IF('Payments Export'!A93="","",'Payments Export'!B93)</f>
        <v>Dr Riley Davis</v>
      </c>
      <c r="C89" s="7">
        <f>IF(IFERROR(VALUE('Payments Export'!H93),'Payments Export'!H93)&lt;&gt;0,IFERROR(VALUE('Payments Export'!H93),'Payments Export'!H93),"")</f>
        <v>75870</v>
      </c>
      <c r="D89" s="7" t="str">
        <f>IF('Payments Export'!I93="","",'Payments Export'!I93)</f>
        <v>VAP Incentive item payable in association with COVID-19 Telehealth (Metro)</v>
      </c>
      <c r="E89" s="7" t="str">
        <f t="shared" si="2"/>
        <v>VAP Incentive item payable in association with COVID-19 Telehealth</v>
      </c>
      <c r="F89" s="7">
        <f>IF('Payments Export'!A93="","",'Payments Export'!N93)</f>
        <v>0</v>
      </c>
      <c r="G89" s="7">
        <f>IF('Payments Export'!A93="","",'Payments Export'!O93)</f>
        <v>24.25</v>
      </c>
      <c r="H89" s="7">
        <f>IF('Payments Export'!B93="","",G89-F89)</f>
        <v>24.25</v>
      </c>
      <c r="I89" s="3" t="str">
        <f>IF(C89&lt;&gt;"",_xlfn.XLOOKUP(IFERROR(VALUE(C89),C89),'Items database'!A:A,'Items database'!B:B),(_xlfn.XLOOKUP(LEFT(E89,3),Services,Services,"")))</f>
        <v>DEF</v>
      </c>
      <c r="J89" s="3" t="str">
        <f t="shared" si="3"/>
        <v/>
      </c>
    </row>
    <row r="90" spans="1:10" ht="300" x14ac:dyDescent="0.35">
      <c r="A90" s="7" t="str">
        <f>IF('Payments Export'!A94="","",'Payments Export'!A94)</f>
        <v>Generic Medical Clinic</v>
      </c>
      <c r="B90" s="7" t="str">
        <f>IF('Payments Export'!A94="","",'Payments Export'!B94)</f>
        <v>Dr Avery Wang</v>
      </c>
      <c r="C90" s="7">
        <f>IF(IFERROR(VALUE('Payments Export'!H94),'Payments Export'!H94)&lt;&gt;0,IFERROR(VALUE('Payments Export'!H94),'Payments Export'!H94),"")</f>
        <v>91891</v>
      </c>
      <c r="D90" s="7" t="str">
        <f>IF('Payments Export'!I94="","",'Payments Export'!I94)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0" s="7" t="str">
        <f t="shared" si="2"/>
        <v>Phone attendance by a general practitioner lasting at least 6 minu</v>
      </c>
      <c r="F90" s="7">
        <f>IF('Payments Export'!A94="","",'Payments Export'!N94)</f>
        <v>0</v>
      </c>
      <c r="G90" s="7">
        <f>IF('Payments Export'!A94="","",'Payments Export'!O94)</f>
        <v>41.4</v>
      </c>
      <c r="H90" s="7">
        <f>IF('Payments Export'!B94="","",G90-F90)</f>
        <v>41.4</v>
      </c>
      <c r="I90" s="3" t="str">
        <f>IF(C90&lt;&gt;"",_xlfn.XLOOKUP(IFERROR(VALUE(C90),C90),'Items database'!A:A,'Items database'!B:B),(_xlfn.XLOOKUP(LEFT(E90,3),Services,Services,"")))</f>
        <v>DEF</v>
      </c>
      <c r="J90" s="3" t="str">
        <f t="shared" si="3"/>
        <v/>
      </c>
    </row>
    <row r="91" spans="1:10" ht="30" x14ac:dyDescent="0.35">
      <c r="A91" s="7" t="str">
        <f>IF('Payments Export'!A95="","",'Payments Export'!A95)</f>
        <v>Generic Medical Clinic</v>
      </c>
      <c r="B91" s="7" t="str">
        <f>IF('Payments Export'!A95="","",'Payments Export'!B95)</f>
        <v>Dr Avery Wang</v>
      </c>
      <c r="C91" s="7">
        <f>IF(IFERROR(VALUE('Payments Export'!H95),'Payments Export'!H95)&lt;&gt;0,IFERROR(VALUE('Payments Export'!H95),'Payments Export'!H95),"")</f>
        <v>23</v>
      </c>
      <c r="D91" s="7" t="str">
        <f>IF('Payments Export'!I95="","",'Payments Export'!I95)</f>
        <v>Surgery consultation, Level B</v>
      </c>
      <c r="E91" s="7" t="str">
        <f t="shared" si="2"/>
        <v>Surgery consultation, Level B</v>
      </c>
      <c r="F91" s="7">
        <f>IF('Payments Export'!A95="","",'Payments Export'!N95)</f>
        <v>0</v>
      </c>
      <c r="G91" s="7">
        <f>IF('Payments Export'!A95="","",'Payments Export'!O95)</f>
        <v>41.4</v>
      </c>
      <c r="H91" s="7">
        <f>IF('Payments Export'!B95="","",G91-F91)</f>
        <v>41.4</v>
      </c>
      <c r="I91" s="3" t="str">
        <f>IF(C91&lt;&gt;"",_xlfn.XLOOKUP(IFERROR(VALUE(C91),C91),'Items database'!A:A,'Items database'!B:B),(_xlfn.XLOOKUP(LEFT(E91,3),Services,Services,"")))</f>
        <v>DEF</v>
      </c>
      <c r="J91" s="3" t="str">
        <f t="shared" si="3"/>
        <v/>
      </c>
    </row>
    <row r="92" spans="1:10" ht="300" x14ac:dyDescent="0.35">
      <c r="A92" s="7" t="str">
        <f>IF('Payments Export'!A96="","",'Payments Export'!A96)</f>
        <v>Generic Medical Clinic</v>
      </c>
      <c r="B92" s="7" t="str">
        <f>IF('Payments Export'!A96="","",'Payments Export'!B96)</f>
        <v>Dr Avery Wang</v>
      </c>
      <c r="C92" s="7">
        <f>IF(IFERROR(VALUE('Payments Export'!H96),'Payments Export'!H96)&lt;&gt;0,IFERROR(VALUE('Payments Export'!H96),'Payments Export'!H96),"")</f>
        <v>91891</v>
      </c>
      <c r="D92" s="7" t="str">
        <f>IF('Payments Export'!I96="","",'Payments Export'!I96)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2" s="7" t="str">
        <f t="shared" si="2"/>
        <v>Phone attendance by a general practitioner lasting at least 6 minu</v>
      </c>
      <c r="F92" s="7">
        <f>IF('Payments Export'!A96="","",'Payments Export'!N96)</f>
        <v>0</v>
      </c>
      <c r="G92" s="7">
        <f>IF('Payments Export'!A96="","",'Payments Export'!O96)</f>
        <v>41.4</v>
      </c>
      <c r="H92" s="7">
        <f>IF('Payments Export'!B96="","",G92-F92)</f>
        <v>41.4</v>
      </c>
      <c r="I92" s="3" t="str">
        <f>IF(C92&lt;&gt;"",_xlfn.XLOOKUP(IFERROR(VALUE(C92),C92),'Items database'!A:A,'Items database'!B:B),(_xlfn.XLOOKUP(LEFT(E92,3),Services,Services,"")))</f>
        <v>DEF</v>
      </c>
      <c r="J92" s="3" t="str">
        <f t="shared" si="3"/>
        <v/>
      </c>
    </row>
    <row r="93" spans="1:10" ht="30" x14ac:dyDescent="0.35">
      <c r="A93" s="7" t="str">
        <f>IF('Payments Export'!A97="","",'Payments Export'!A97)</f>
        <v>Generic Medical Clinic</v>
      </c>
      <c r="B93" s="7" t="str">
        <f>IF('Payments Export'!A97="","",'Payments Export'!B97)</f>
        <v>Dr Avery Wang</v>
      </c>
      <c r="C93" s="7">
        <f>IF(IFERROR(VALUE('Payments Export'!H97),'Payments Export'!H97)&lt;&gt;0,IFERROR(VALUE('Payments Export'!H97),'Payments Export'!H97),"")</f>
        <v>75870</v>
      </c>
      <c r="D93" s="7" t="str">
        <f>IF('Payments Export'!I97="","",'Payments Export'!I97)</f>
        <v>Direct-Billing Incentive</v>
      </c>
      <c r="E93" s="7" t="str">
        <f t="shared" si="2"/>
        <v>Direct-Billing Incentive</v>
      </c>
      <c r="F93" s="7">
        <f>IF('Payments Export'!A97="","",'Payments Export'!N97)</f>
        <v>0</v>
      </c>
      <c r="G93" s="7">
        <f>IF('Payments Export'!A97="","",'Payments Export'!O97)</f>
        <v>20.65</v>
      </c>
      <c r="H93" s="7">
        <f>IF('Payments Export'!B97="","",G93-F93)</f>
        <v>20.65</v>
      </c>
      <c r="I93" s="3" t="str">
        <f>IF(C93&lt;&gt;"",_xlfn.XLOOKUP(IFERROR(VALUE(C93),C93),'Items database'!A:A,'Items database'!B:B),(_xlfn.XLOOKUP(LEFT(E93,3),Services,Services,"")))</f>
        <v>DEF</v>
      </c>
      <c r="J93" s="3" t="str">
        <f t="shared" si="3"/>
        <v/>
      </c>
    </row>
    <row r="94" spans="1:10" ht="300" x14ac:dyDescent="0.35">
      <c r="A94" s="7" t="str">
        <f>IF('Payments Export'!A98="","",'Payments Export'!A98)</f>
        <v>Generic Medical Clinic</v>
      </c>
      <c r="B94" s="7" t="str">
        <f>IF('Payments Export'!A98="","",'Payments Export'!B98)</f>
        <v>Dr Avery Wang</v>
      </c>
      <c r="C94" s="7">
        <f>IF(IFERROR(VALUE('Payments Export'!H98),'Payments Export'!H98)&lt;&gt;0,IFERROR(VALUE('Payments Export'!H98),'Payments Export'!H98),"")</f>
        <v>91891</v>
      </c>
      <c r="D94" s="7" t="str">
        <f>IF('Payments Export'!I98="","",'Payments Export'!I98)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 s="7" t="str">
        <f t="shared" si="2"/>
        <v>Phone attendance by a general practitioner lasting at least 6 minu</v>
      </c>
      <c r="F94" s="7">
        <f>IF('Payments Export'!A98="","",'Payments Export'!N98)</f>
        <v>0</v>
      </c>
      <c r="G94" s="7">
        <f>IF('Payments Export'!A98="","",'Payments Export'!O98)</f>
        <v>41.4</v>
      </c>
      <c r="H94" s="7">
        <f>IF('Payments Export'!B98="","",G94-F94)</f>
        <v>41.4</v>
      </c>
      <c r="I94" s="3" t="str">
        <f>IF(C94&lt;&gt;"",_xlfn.XLOOKUP(IFERROR(VALUE(C94),C94),'Items database'!A:A,'Items database'!B:B),(_xlfn.XLOOKUP(LEFT(E94,3),Services,Services,"")))</f>
        <v>DEF</v>
      </c>
      <c r="J94" s="3" t="str">
        <f t="shared" si="3"/>
        <v/>
      </c>
    </row>
    <row r="95" spans="1:10" ht="30" x14ac:dyDescent="0.35">
      <c r="A95" s="7" t="str">
        <f>IF('Payments Export'!A99="","",'Payments Export'!A99)</f>
        <v>Generic Medical Clinic</v>
      </c>
      <c r="B95" s="7" t="str">
        <f>IF('Payments Export'!A99="","",'Payments Export'!B99)</f>
        <v>Dr Avery Wang</v>
      </c>
      <c r="C95" s="7">
        <f>IF(IFERROR(VALUE('Payments Export'!H99),'Payments Export'!H99)&lt;&gt;0,IFERROR(VALUE('Payments Export'!H99),'Payments Export'!H99),"")</f>
        <v>75870</v>
      </c>
      <c r="D95" s="7" t="str">
        <f>IF('Payments Export'!I99="","",'Payments Export'!I99)</f>
        <v>Direct-Billing Incentive</v>
      </c>
      <c r="E95" s="7" t="str">
        <f t="shared" si="2"/>
        <v>Direct-Billing Incentive</v>
      </c>
      <c r="F95" s="7">
        <f>IF('Payments Export'!A99="","",'Payments Export'!N99)</f>
        <v>0</v>
      </c>
      <c r="G95" s="7">
        <f>IF('Payments Export'!A99="","",'Payments Export'!O99)</f>
        <v>20.65</v>
      </c>
      <c r="H95" s="7">
        <f>IF('Payments Export'!B99="","",G95-F95)</f>
        <v>20.65</v>
      </c>
      <c r="I95" s="3" t="str">
        <f>IF(C95&lt;&gt;"",_xlfn.XLOOKUP(IFERROR(VALUE(C95),C95),'Items database'!A:A,'Items database'!B:B),(_xlfn.XLOOKUP(LEFT(E95,3),Services,Services,"")))</f>
        <v>DEF</v>
      </c>
      <c r="J95" s="3" t="str">
        <f t="shared" si="3"/>
        <v/>
      </c>
    </row>
    <row r="96" spans="1:10" ht="100" x14ac:dyDescent="0.35">
      <c r="A96" s="7" t="str">
        <f>IF('Payments Export'!A100="","",'Payments Export'!A100)</f>
        <v>Generic Medical Clinic</v>
      </c>
      <c r="B96" s="7" t="str">
        <f>IF('Payments Export'!A100="","",'Payments Export'!B100)</f>
        <v>Dr Avery Wang</v>
      </c>
      <c r="C96" s="7">
        <f>IF(IFERROR(VALUE('Payments Export'!H100),'Payments Export'!H100)&lt;&gt;0,IFERROR(VALUE('Payments Export'!H100),'Payments Export'!H100),"")</f>
        <v>10997</v>
      </c>
      <c r="D96" s="7" t="str">
        <f>IF('Payments Export'!I100="","",'Payments Export'!I100)</f>
        <v>Service provided to a person with a chronic disease by a practice nurse or registered aboriginal health worker</v>
      </c>
      <c r="E96" s="7" t="str">
        <f t="shared" si="2"/>
        <v xml:space="preserve">Service provided to a person with a chronic disease by a practice </v>
      </c>
      <c r="F96" s="7">
        <f>IF('Payments Export'!A100="","",'Payments Export'!N100)</f>
        <v>0</v>
      </c>
      <c r="G96" s="7">
        <f>IF('Payments Export'!A100="","",'Payments Export'!O100)</f>
        <v>13.2</v>
      </c>
      <c r="H96" s="7">
        <f>IF('Payments Export'!B100="","",G96-F96)</f>
        <v>13.2</v>
      </c>
      <c r="I96" s="3" t="str">
        <f>IF(C96&lt;&gt;"",_xlfn.XLOOKUP(IFERROR(VALUE(C96),C96),'Items database'!A:A,'Items database'!B:B),(_xlfn.XLOOKUP(LEFT(E96,3),Services,Services,"")))</f>
        <v>DEF</v>
      </c>
      <c r="J96" s="3" t="str">
        <f t="shared" si="3"/>
        <v/>
      </c>
    </row>
    <row r="97" spans="1:10" ht="300" x14ac:dyDescent="0.35">
      <c r="A97" s="7" t="str">
        <f>IF('Payments Export'!A101="","",'Payments Export'!A101)</f>
        <v>Generic Medical Clinic</v>
      </c>
      <c r="B97" s="7" t="str">
        <f>IF('Payments Export'!A101="","",'Payments Export'!B101)</f>
        <v>Dr Avery Wang</v>
      </c>
      <c r="C97" s="7">
        <f>IF(IFERROR(VALUE('Payments Export'!H101),'Payments Export'!H101)&lt;&gt;0,IFERROR(VALUE('Payments Export'!H101),'Payments Export'!H101),"")</f>
        <v>91891</v>
      </c>
      <c r="D97" s="7" t="str">
        <f>IF('Payments Export'!I101="","",'Payments Export'!I101)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 s="7" t="str">
        <f t="shared" si="2"/>
        <v>Phone attendance by a general practitioner lasting at least 6 minu</v>
      </c>
      <c r="F97" s="7">
        <f>IF('Payments Export'!A101="","",'Payments Export'!N101)</f>
        <v>0</v>
      </c>
      <c r="G97" s="7">
        <f>IF('Payments Export'!A101="","",'Payments Export'!O101)</f>
        <v>41.4</v>
      </c>
      <c r="H97" s="7">
        <f>IF('Payments Export'!B101="","",G97-F97)</f>
        <v>41.4</v>
      </c>
      <c r="I97" s="3" t="str">
        <f>IF(C97&lt;&gt;"",_xlfn.XLOOKUP(IFERROR(VALUE(C97),C97),'Items database'!A:A,'Items database'!B:B),(_xlfn.XLOOKUP(LEFT(E97,3),Services,Services,"")))</f>
        <v>DEF</v>
      </c>
      <c r="J97" s="3" t="str">
        <f t="shared" si="3"/>
        <v/>
      </c>
    </row>
    <row r="98" spans="1:10" ht="30" x14ac:dyDescent="0.35">
      <c r="A98" s="7" t="str">
        <f>IF('Payments Export'!A102="","",'Payments Export'!A102)</f>
        <v>Generic Medical Clinic</v>
      </c>
      <c r="B98" s="7" t="str">
        <f>IF('Payments Export'!A102="","",'Payments Export'!B102)</f>
        <v>Dr Avery Wang</v>
      </c>
      <c r="C98" s="7">
        <f>IF(IFERROR(VALUE('Payments Export'!H102),'Payments Export'!H102)&lt;&gt;0,IFERROR(VALUE('Payments Export'!H102),'Payments Export'!H102),"")</f>
        <v>75870</v>
      </c>
      <c r="D98" s="7" t="str">
        <f>IF('Payments Export'!I102="","",'Payments Export'!I102)</f>
        <v>Direct-Billing Incentive</v>
      </c>
      <c r="E98" s="7" t="str">
        <f t="shared" si="2"/>
        <v>Direct-Billing Incentive</v>
      </c>
      <c r="F98" s="7">
        <f>IF('Payments Export'!A102="","",'Payments Export'!N102)</f>
        <v>0</v>
      </c>
      <c r="G98" s="7">
        <f>IF('Payments Export'!A102="","",'Payments Export'!O102)</f>
        <v>20.65</v>
      </c>
      <c r="H98" s="7">
        <f>IF('Payments Export'!B102="","",G98-F98)</f>
        <v>20.65</v>
      </c>
      <c r="I98" s="3" t="str">
        <f>IF(C98&lt;&gt;"",_xlfn.XLOOKUP(IFERROR(VALUE(C98),C98),'Items database'!A:A,'Items database'!B:B),(_xlfn.XLOOKUP(LEFT(E98,3),Services,Services,"")))</f>
        <v>DEF</v>
      </c>
      <c r="J98" s="3" t="str">
        <f t="shared" si="3"/>
        <v/>
      </c>
    </row>
    <row r="99" spans="1:10" ht="30" x14ac:dyDescent="0.35">
      <c r="A99" s="7" t="str">
        <f>IF('Payments Export'!A103="","",'Payments Export'!A103)</f>
        <v>Generic Medical Clinic</v>
      </c>
      <c r="B99" s="7" t="str">
        <f>IF('Payments Export'!A103="","",'Payments Export'!B103)</f>
        <v>Dr Avery Wang</v>
      </c>
      <c r="C99" s="7">
        <f>IF(IFERROR(VALUE('Payments Export'!H103),'Payments Export'!H103)&lt;&gt;0,IFERROR(VALUE('Payments Export'!H103),'Payments Export'!H103),"")</f>
        <v>721</v>
      </c>
      <c r="D99" s="7" t="str">
        <f>IF('Payments Export'!I103="","",'Payments Export'!I103)</f>
        <v>GP management plan</v>
      </c>
      <c r="E99" s="7" t="str">
        <f t="shared" si="2"/>
        <v>GP management plan</v>
      </c>
      <c r="F99" s="7">
        <f>IF('Payments Export'!A103="","",'Payments Export'!N103)</f>
        <v>0</v>
      </c>
      <c r="G99" s="7">
        <f>IF('Payments Export'!A103="","",'Payments Export'!O103)</f>
        <v>158.80000000000001</v>
      </c>
      <c r="H99" s="7">
        <f>IF('Payments Export'!B103="","",G99-F99)</f>
        <v>158.80000000000001</v>
      </c>
      <c r="I99" s="3" t="str">
        <f>IF(C99&lt;&gt;"",_xlfn.XLOOKUP(IFERROR(VALUE(C99),C99),'Items database'!A:A,'Items database'!B:B),(_xlfn.XLOOKUP(LEFT(E99,3),Services,Services,"")))</f>
        <v>EPC</v>
      </c>
      <c r="J99" s="3" t="str">
        <f t="shared" si="3"/>
        <v/>
      </c>
    </row>
    <row r="100" spans="1:10" ht="30" x14ac:dyDescent="0.35">
      <c r="A100" s="7" t="str">
        <f>IF('Payments Export'!A104="","",'Payments Export'!A104)</f>
        <v>Generic Medical Clinic</v>
      </c>
      <c r="B100" s="7" t="str">
        <f>IF('Payments Export'!A104="","",'Payments Export'!B104)</f>
        <v>Dr Avery Wang</v>
      </c>
      <c r="C100" s="7">
        <f>IF(IFERROR(VALUE('Payments Export'!H104),'Payments Export'!H104)&lt;&gt;0,IFERROR(VALUE('Payments Export'!H104),'Payments Export'!H104),"")</f>
        <v>723</v>
      </c>
      <c r="D100" s="7" t="str">
        <f>IF('Payments Export'!I104="","",'Payments Export'!I104)</f>
        <v>Team care arrangement</v>
      </c>
      <c r="E100" s="7" t="str">
        <f t="shared" si="2"/>
        <v>Team care arrangement</v>
      </c>
      <c r="F100" s="7">
        <f>IF('Payments Export'!A104="","",'Payments Export'!N104)</f>
        <v>0</v>
      </c>
      <c r="G100" s="7">
        <f>IF('Payments Export'!A104="","",'Payments Export'!O104)</f>
        <v>125.85</v>
      </c>
      <c r="H100" s="7">
        <f>IF('Payments Export'!B104="","",G100-F100)</f>
        <v>125.85</v>
      </c>
      <c r="I100" s="3" t="str">
        <f>IF(C100&lt;&gt;"",_xlfn.XLOOKUP(IFERROR(VALUE(C100),C100),'Items database'!A:A,'Items database'!B:B),(_xlfn.XLOOKUP(LEFT(E100,3),Services,Services,"")))</f>
        <v>EPC</v>
      </c>
      <c r="J100" s="3" t="str">
        <f t="shared" si="3"/>
        <v/>
      </c>
    </row>
    <row r="101" spans="1:10" ht="30" x14ac:dyDescent="0.35">
      <c r="A101" s="7" t="str">
        <f>IF('Payments Export'!A105="","",'Payments Export'!A105)</f>
        <v>Generic Medical Clinic</v>
      </c>
      <c r="B101" s="7" t="str">
        <f>IF('Payments Export'!A105="","",'Payments Export'!B105)</f>
        <v>Dr Jordan Patel</v>
      </c>
      <c r="C101" s="7">
        <f>IF(IFERROR(VALUE('Payments Export'!H105),'Payments Export'!H105)&lt;&gt;0,IFERROR(VALUE('Payments Export'!H105),'Payments Export'!H105),"")</f>
        <v>23</v>
      </c>
      <c r="D101" s="7" t="str">
        <f>IF('Payments Export'!I105="","",'Payments Export'!I105)</f>
        <v>Surgery consultation, Level B</v>
      </c>
      <c r="E101" s="7" t="str">
        <f t="shared" si="2"/>
        <v>Surgery consultation, Level B</v>
      </c>
      <c r="F101" s="7">
        <f>IF('Payments Export'!A105="","",'Payments Export'!N105)</f>
        <v>0</v>
      </c>
      <c r="G101" s="7">
        <f>IF('Payments Export'!A105="","",'Payments Export'!O105)</f>
        <v>41.4</v>
      </c>
      <c r="H101" s="7">
        <f>IF('Payments Export'!B105="","",G101-F101)</f>
        <v>41.4</v>
      </c>
      <c r="I101" s="3" t="str">
        <f>IF(C101&lt;&gt;"",_xlfn.XLOOKUP(IFERROR(VALUE(C101),C101),'Items database'!A:A,'Items database'!B:B),(_xlfn.XLOOKUP(LEFT(E101,3),Services,Services,"")))</f>
        <v>DEF</v>
      </c>
      <c r="J101" s="3" t="str">
        <f t="shared" si="3"/>
        <v/>
      </c>
    </row>
    <row r="102" spans="1:10" ht="30" x14ac:dyDescent="0.35">
      <c r="A102" s="7" t="str">
        <f>IF('Payments Export'!A106="","",'Payments Export'!A106)</f>
        <v>Generic Medical Clinic</v>
      </c>
      <c r="B102" s="7" t="str">
        <f>IF('Payments Export'!A106="","",'Payments Export'!B106)</f>
        <v>Dr Jordan Patel</v>
      </c>
      <c r="C102" s="7">
        <f>IF(IFERROR(VALUE('Payments Export'!H106),'Payments Export'!H106)&lt;&gt;0,IFERROR(VALUE('Payments Export'!H106),'Payments Export'!H106),"")</f>
        <v>36</v>
      </c>
      <c r="D102" s="7" t="str">
        <f>IF('Payments Export'!I106="","",'Payments Export'!I106)</f>
        <v>Surgery consultation, Level C</v>
      </c>
      <c r="E102" s="7" t="str">
        <f t="shared" si="2"/>
        <v>Surgery consultation, Level C</v>
      </c>
      <c r="F102" s="7">
        <f>IF('Payments Export'!A106="","",'Payments Export'!N106)</f>
        <v>0</v>
      </c>
      <c r="G102" s="7">
        <f>IF('Payments Export'!A106="","",'Payments Export'!O106)</f>
        <v>80.099999999999994</v>
      </c>
      <c r="H102" s="7">
        <f>IF('Payments Export'!B106="","",G102-F102)</f>
        <v>80.099999999999994</v>
      </c>
      <c r="I102" s="3" t="str">
        <f>IF(C102&lt;&gt;"",_xlfn.XLOOKUP(IFERROR(VALUE(C102),C102),'Items database'!A:A,'Items database'!B:B),(_xlfn.XLOOKUP(LEFT(E102,3),Services,Services,"")))</f>
        <v>DEF</v>
      </c>
      <c r="J102" s="3" t="str">
        <f t="shared" si="3"/>
        <v/>
      </c>
    </row>
    <row r="103" spans="1:10" ht="30" x14ac:dyDescent="0.35">
      <c r="A103" s="7" t="str">
        <f>IF('Payments Export'!A107="","",'Payments Export'!A107)</f>
        <v>Generic Medical Clinic</v>
      </c>
      <c r="B103" s="7" t="str">
        <f>IF('Payments Export'!A107="","",'Payments Export'!B107)</f>
        <v>Dr Jordan Patel</v>
      </c>
      <c r="C103" s="7">
        <f>IF(IFERROR(VALUE('Payments Export'!H107),'Payments Export'!H107)&lt;&gt;0,IFERROR(VALUE('Payments Export'!H107),'Payments Export'!H107),"")</f>
        <v>75870</v>
      </c>
      <c r="D103" s="7" t="str">
        <f>IF('Payments Export'!I107="","",'Payments Export'!I107)</f>
        <v>Direct-Billing Incentive</v>
      </c>
      <c r="E103" s="7" t="str">
        <f t="shared" si="2"/>
        <v>Direct-Billing Incentive</v>
      </c>
      <c r="F103" s="7">
        <f>IF('Payments Export'!A107="","",'Payments Export'!N107)</f>
        <v>0</v>
      </c>
      <c r="G103" s="7">
        <f>IF('Payments Export'!A107="","",'Payments Export'!O107)</f>
        <v>20.65</v>
      </c>
      <c r="H103" s="7">
        <f>IF('Payments Export'!B107="","",G103-F103)</f>
        <v>20.65</v>
      </c>
      <c r="I103" s="3" t="str">
        <f>IF(C103&lt;&gt;"",_xlfn.XLOOKUP(IFERROR(VALUE(C103),C103),'Items database'!A:A,'Items database'!B:B),(_xlfn.XLOOKUP(LEFT(E103,3),Services,Services,"")))</f>
        <v>DEF</v>
      </c>
      <c r="J103" s="3" t="str">
        <f t="shared" si="3"/>
        <v/>
      </c>
    </row>
    <row r="104" spans="1:10" ht="300" x14ac:dyDescent="0.35">
      <c r="A104" s="7" t="str">
        <f>IF('Payments Export'!A108="","",'Payments Export'!A108)</f>
        <v>Generic Medical Clinic</v>
      </c>
      <c r="B104" s="7" t="str">
        <f>IF('Payments Export'!A108="","",'Payments Export'!B108)</f>
        <v>Dr Jordan Patel</v>
      </c>
      <c r="C104" s="7">
        <f>IF(IFERROR(VALUE('Payments Export'!H108),'Payments Export'!H108)&lt;&gt;0,IFERROR(VALUE('Payments Export'!H108),'Payments Export'!H108),"")</f>
        <v>91891</v>
      </c>
      <c r="D104" s="7" t="str">
        <f>IF('Payments Export'!I108="","",'Payments Export'!I108)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4" s="7" t="str">
        <f t="shared" si="2"/>
        <v>Phone attendance by a general practitioner lasting at least 6 minu</v>
      </c>
      <c r="F104" s="7">
        <f>IF('Payments Export'!A108="","",'Payments Export'!N108)</f>
        <v>0</v>
      </c>
      <c r="G104" s="7">
        <f>IF('Payments Export'!A108="","",'Payments Export'!O108)</f>
        <v>41.4</v>
      </c>
      <c r="H104" s="7">
        <f>IF('Payments Export'!B108="","",G104-F104)</f>
        <v>41.4</v>
      </c>
      <c r="I104" s="3" t="str">
        <f>IF(C104&lt;&gt;"",_xlfn.XLOOKUP(IFERROR(VALUE(C104),C104),'Items database'!A:A,'Items database'!B:B),(_xlfn.XLOOKUP(LEFT(E104,3),Services,Services,"")))</f>
        <v>DEF</v>
      </c>
      <c r="J104" s="3" t="str">
        <f t="shared" si="3"/>
        <v/>
      </c>
    </row>
    <row r="105" spans="1:10" ht="30" x14ac:dyDescent="0.35">
      <c r="A105" s="7" t="str">
        <f>IF('Payments Export'!A109="","",'Payments Export'!A109)</f>
        <v>Generic Medical Clinic</v>
      </c>
      <c r="B105" s="7" t="str">
        <f>IF('Payments Export'!A109="","",'Payments Export'!B109)</f>
        <v>Dr Jordan Patel</v>
      </c>
      <c r="C105" s="7">
        <f>IF(IFERROR(VALUE('Payments Export'!H109),'Payments Export'!H109)&lt;&gt;0,IFERROR(VALUE('Payments Export'!H109),'Payments Export'!H109),"")</f>
        <v>44</v>
      </c>
      <c r="D105" s="7" t="str">
        <f>IF('Payments Export'!I109="","",'Payments Export'!I109)</f>
        <v>Surgery consultation, Level D</v>
      </c>
      <c r="E105" s="7" t="str">
        <f t="shared" si="2"/>
        <v>Surgery consultation, Level D</v>
      </c>
      <c r="F105" s="7">
        <f>IF('Payments Export'!A109="","",'Payments Export'!N109)</f>
        <v>0</v>
      </c>
      <c r="G105" s="7">
        <f>IF('Payments Export'!A109="","",'Payments Export'!O109)</f>
        <v>118</v>
      </c>
      <c r="H105" s="7">
        <f>IF('Payments Export'!B109="","",G105-F105)</f>
        <v>118</v>
      </c>
      <c r="I105" s="3" t="str">
        <f>IF(C105&lt;&gt;"",_xlfn.XLOOKUP(IFERROR(VALUE(C105),C105),'Items database'!A:A,'Items database'!B:B),(_xlfn.XLOOKUP(LEFT(E105,3),Services,Services,"")))</f>
        <v>DEF</v>
      </c>
      <c r="J105" s="3" t="str">
        <f t="shared" si="3"/>
        <v/>
      </c>
    </row>
    <row r="106" spans="1:10" ht="30" x14ac:dyDescent="0.35">
      <c r="A106" s="7" t="str">
        <f>IF('Payments Export'!A110="","",'Payments Export'!A110)</f>
        <v>Generic Medical Clinic</v>
      </c>
      <c r="B106" s="7" t="str">
        <f>IF('Payments Export'!A110="","",'Payments Export'!B110)</f>
        <v>Dr Jordan Patel</v>
      </c>
      <c r="C106" s="7">
        <f>IF(IFERROR(VALUE('Payments Export'!H110),'Payments Export'!H110)&lt;&gt;0,IFERROR(VALUE('Payments Export'!H110),'Payments Export'!H110),"")</f>
        <v>75870</v>
      </c>
      <c r="D106" s="7" t="str">
        <f>IF('Payments Export'!I110="","",'Payments Export'!I110)</f>
        <v>Direct-Billing Incentive</v>
      </c>
      <c r="E106" s="7" t="str">
        <f t="shared" si="2"/>
        <v>Direct-Billing Incentive</v>
      </c>
      <c r="F106" s="7">
        <f>IF('Payments Export'!A110="","",'Payments Export'!N110)</f>
        <v>0</v>
      </c>
      <c r="G106" s="7">
        <f>IF('Payments Export'!A110="","",'Payments Export'!O110)</f>
        <v>20.65</v>
      </c>
      <c r="H106" s="7">
        <f>IF('Payments Export'!B110="","",G106-F106)</f>
        <v>20.65</v>
      </c>
      <c r="I106" s="3" t="str">
        <f>IF(C106&lt;&gt;"",_xlfn.XLOOKUP(IFERROR(VALUE(C106),C106),'Items database'!A:A,'Items database'!B:B),(_xlfn.XLOOKUP(LEFT(E106,3),Services,Services,"")))</f>
        <v>DEF</v>
      </c>
      <c r="J106" s="3" t="str">
        <f t="shared" si="3"/>
        <v/>
      </c>
    </row>
    <row r="107" spans="1:10" ht="30" x14ac:dyDescent="0.35">
      <c r="A107" s="7" t="str">
        <f>IF('Payments Export'!A111="","",'Payments Export'!A111)</f>
        <v>Generic Medical Clinic</v>
      </c>
      <c r="B107" s="7" t="str">
        <f>IF('Payments Export'!A111="","",'Payments Export'!B111)</f>
        <v>Dr Jordan Patel</v>
      </c>
      <c r="C107" s="7">
        <f>IF(IFERROR(VALUE('Payments Export'!H111),'Payments Export'!H111)&lt;&gt;0,IFERROR(VALUE('Payments Export'!H111),'Payments Export'!H111),"")</f>
        <v>36</v>
      </c>
      <c r="D107" s="7" t="str">
        <f>IF('Payments Export'!I111="","",'Payments Export'!I111)</f>
        <v>Surgery consultation, Level C</v>
      </c>
      <c r="E107" s="7" t="str">
        <f t="shared" si="2"/>
        <v>Surgery consultation, Level C</v>
      </c>
      <c r="F107" s="7">
        <f>IF('Payments Export'!A111="","",'Payments Export'!N111)</f>
        <v>0</v>
      </c>
      <c r="G107" s="7">
        <f>IF('Payments Export'!A111="","",'Payments Export'!O111)</f>
        <v>80.099999999999994</v>
      </c>
      <c r="H107" s="7">
        <f>IF('Payments Export'!B111="","",G107-F107)</f>
        <v>80.099999999999994</v>
      </c>
      <c r="I107" s="3" t="str">
        <f>IF(C107&lt;&gt;"",_xlfn.XLOOKUP(IFERROR(VALUE(C107),C107),'Items database'!A:A,'Items database'!B:B),(_xlfn.XLOOKUP(LEFT(E107,3),Services,Services,"")))</f>
        <v>DEF</v>
      </c>
      <c r="J107" s="3" t="str">
        <f t="shared" si="3"/>
        <v/>
      </c>
    </row>
    <row r="108" spans="1:10" ht="30" x14ac:dyDescent="0.35">
      <c r="A108" s="7" t="str">
        <f>IF('Payments Export'!A112="","",'Payments Export'!A112)</f>
        <v>Generic Medical Clinic</v>
      </c>
      <c r="B108" s="7" t="str">
        <f>IF('Payments Export'!A112="","",'Payments Export'!B112)</f>
        <v>Dr Jordan Patel</v>
      </c>
      <c r="C108" s="7">
        <f>IF(IFERROR(VALUE('Payments Export'!H112),'Payments Export'!H112)&lt;&gt;0,IFERROR(VALUE('Payments Export'!H112),'Payments Export'!H112),"")</f>
        <v>75870</v>
      </c>
      <c r="D108" s="7" t="str">
        <f>IF('Payments Export'!I112="","",'Payments Export'!I112)</f>
        <v>Direct-Billing Incentive</v>
      </c>
      <c r="E108" s="7" t="str">
        <f t="shared" si="2"/>
        <v>Direct-Billing Incentive</v>
      </c>
      <c r="F108" s="7">
        <f>IF('Payments Export'!A112="","",'Payments Export'!N112)</f>
        <v>0</v>
      </c>
      <c r="G108" s="7">
        <f>IF('Payments Export'!A112="","",'Payments Export'!O112)</f>
        <v>20.65</v>
      </c>
      <c r="H108" s="7">
        <f>IF('Payments Export'!B112="","",G108-F108)</f>
        <v>20.65</v>
      </c>
      <c r="I108" s="3" t="str">
        <f>IF(C108&lt;&gt;"",_xlfn.XLOOKUP(IFERROR(VALUE(C108),C108),'Items database'!A:A,'Items database'!B:B),(_xlfn.XLOOKUP(LEFT(E108,3),Services,Services,"")))</f>
        <v>DEF</v>
      </c>
      <c r="J108" s="3" t="str">
        <f t="shared" si="3"/>
        <v/>
      </c>
    </row>
    <row r="109" spans="1:10" ht="30" x14ac:dyDescent="0.35">
      <c r="A109" s="7" t="str">
        <f>IF('Payments Export'!A113="","",'Payments Export'!A113)</f>
        <v>Generic Medical Clinic</v>
      </c>
      <c r="B109" s="7" t="str">
        <f>IF('Payments Export'!A113="","",'Payments Export'!B113)</f>
        <v>Dr Jordan Patel</v>
      </c>
      <c r="C109" s="7">
        <f>IF(IFERROR(VALUE('Payments Export'!H113),'Payments Export'!H113)&lt;&gt;0,IFERROR(VALUE('Payments Export'!H113),'Payments Export'!H113),"")</f>
        <v>23</v>
      </c>
      <c r="D109" s="7" t="str">
        <f>IF('Payments Export'!I113="","",'Payments Export'!I113)</f>
        <v>Surgery consultation, Level B</v>
      </c>
      <c r="E109" s="7" t="str">
        <f t="shared" si="2"/>
        <v>Surgery consultation, Level B</v>
      </c>
      <c r="F109" s="7">
        <f>IF('Payments Export'!A113="","",'Payments Export'!N113)</f>
        <v>0</v>
      </c>
      <c r="G109" s="7">
        <f>IF('Payments Export'!A113="","",'Payments Export'!O113)</f>
        <v>41.4</v>
      </c>
      <c r="H109" s="7">
        <f>IF('Payments Export'!B113="","",G109-F109)</f>
        <v>41.4</v>
      </c>
      <c r="I109" s="3" t="str">
        <f>IF(C109&lt;&gt;"",_xlfn.XLOOKUP(IFERROR(VALUE(C109),C109),'Items database'!A:A,'Items database'!B:B),(_xlfn.XLOOKUP(LEFT(E109,3),Services,Services,"")))</f>
        <v>DEF</v>
      </c>
      <c r="J109" s="3" t="str">
        <f t="shared" si="3"/>
        <v/>
      </c>
    </row>
    <row r="110" spans="1:10" ht="30" x14ac:dyDescent="0.35">
      <c r="A110" s="7" t="str">
        <f>IF('Payments Export'!A114="","",'Payments Export'!A114)</f>
        <v>Generic Medical Clinic</v>
      </c>
      <c r="B110" s="7" t="str">
        <f>IF('Payments Export'!A114="","",'Payments Export'!B114)</f>
        <v>Dr Jordan Patel</v>
      </c>
      <c r="C110" s="7">
        <f>IF(IFERROR(VALUE('Payments Export'!H114),'Payments Export'!H114)&lt;&gt;0,IFERROR(VALUE('Payments Export'!H114),'Payments Export'!H114),"")</f>
        <v>75870</v>
      </c>
      <c r="D110" s="7" t="str">
        <f>IF('Payments Export'!I114="","",'Payments Export'!I114)</f>
        <v>Direct-Billing Incentive</v>
      </c>
      <c r="E110" s="7" t="str">
        <f t="shared" si="2"/>
        <v>Direct-Billing Incentive</v>
      </c>
      <c r="F110" s="7">
        <f>IF('Payments Export'!A114="","",'Payments Export'!N114)</f>
        <v>0</v>
      </c>
      <c r="G110" s="7">
        <f>IF('Payments Export'!A114="","",'Payments Export'!O114)</f>
        <v>20.65</v>
      </c>
      <c r="H110" s="7">
        <f>IF('Payments Export'!B114="","",G110-F110)</f>
        <v>20.65</v>
      </c>
      <c r="I110" s="3" t="str">
        <f>IF(C110&lt;&gt;"",_xlfn.XLOOKUP(IFERROR(VALUE(C110),C110),'Items database'!A:A,'Items database'!B:B),(_xlfn.XLOOKUP(LEFT(E110,3),Services,Services,"")))</f>
        <v>DEF</v>
      </c>
      <c r="J110" s="3" t="str">
        <f t="shared" si="3"/>
        <v/>
      </c>
    </row>
    <row r="111" spans="1:10" ht="30" x14ac:dyDescent="0.35">
      <c r="A111" s="7" t="str">
        <f>IF('Payments Export'!A115="","",'Payments Export'!A115)</f>
        <v>Generic Medical Clinic</v>
      </c>
      <c r="B111" s="7" t="str">
        <f>IF('Payments Export'!A115="","",'Payments Export'!B115)</f>
        <v>Dr Jordan Patel</v>
      </c>
      <c r="C111" s="7">
        <f>IF(IFERROR(VALUE('Payments Export'!H115),'Payments Export'!H115)&lt;&gt;0,IFERROR(VALUE('Payments Export'!H115),'Payments Export'!H115),"")</f>
        <v>36</v>
      </c>
      <c r="D111" s="7" t="str">
        <f>IF('Payments Export'!I115="","",'Payments Export'!I115)</f>
        <v>Surgery consultation, Level C</v>
      </c>
      <c r="E111" s="7" t="str">
        <f t="shared" si="2"/>
        <v>Surgery consultation, Level C</v>
      </c>
      <c r="F111" s="7">
        <f>IF('Payments Export'!A115="","",'Payments Export'!N115)</f>
        <v>0</v>
      </c>
      <c r="G111" s="7">
        <f>IF('Payments Export'!A115="","",'Payments Export'!O115)</f>
        <v>80.099999999999994</v>
      </c>
      <c r="H111" s="7">
        <f>IF('Payments Export'!B115="","",G111-F111)</f>
        <v>80.099999999999994</v>
      </c>
      <c r="I111" s="3" t="str">
        <f>IF(C111&lt;&gt;"",_xlfn.XLOOKUP(IFERROR(VALUE(C111),C111),'Items database'!A:A,'Items database'!B:B),(_xlfn.XLOOKUP(LEFT(E111,3),Services,Services,"")))</f>
        <v>DEF</v>
      </c>
      <c r="J111" s="3" t="str">
        <f t="shared" si="3"/>
        <v/>
      </c>
    </row>
    <row r="112" spans="1:10" ht="30" x14ac:dyDescent="0.35">
      <c r="A112" s="7" t="str">
        <f>IF('Payments Export'!A116="","",'Payments Export'!A116)</f>
        <v>Generic Medical Clinic</v>
      </c>
      <c r="B112" s="7" t="str">
        <f>IF('Payments Export'!A116="","",'Payments Export'!B116)</f>
        <v>Dr Jordan Patel</v>
      </c>
      <c r="C112" s="7">
        <f>IF(IFERROR(VALUE('Payments Export'!H116),'Payments Export'!H116)&lt;&gt;0,IFERROR(VALUE('Payments Export'!H116),'Payments Export'!H116),"")</f>
        <v>23</v>
      </c>
      <c r="D112" s="7" t="str">
        <f>IF('Payments Export'!I116="","",'Payments Export'!I116)</f>
        <v>Surgery consultation, Level B</v>
      </c>
      <c r="E112" s="7" t="str">
        <f t="shared" si="2"/>
        <v>Surgery consultation, Level B</v>
      </c>
      <c r="F112" s="7">
        <f>IF('Payments Export'!A116="","",'Payments Export'!N116)</f>
        <v>0</v>
      </c>
      <c r="G112" s="7">
        <f>IF('Payments Export'!A116="","",'Payments Export'!O116)</f>
        <v>41.4</v>
      </c>
      <c r="H112" s="7">
        <f>IF('Payments Export'!B116="","",G112-F112)</f>
        <v>41.4</v>
      </c>
      <c r="I112" s="3" t="str">
        <f>IF(C112&lt;&gt;"",_xlfn.XLOOKUP(IFERROR(VALUE(C112),C112),'Items database'!A:A,'Items database'!B:B),(_xlfn.XLOOKUP(LEFT(E112,3),Services,Services,"")))</f>
        <v>DEF</v>
      </c>
      <c r="J112" s="3" t="str">
        <f t="shared" si="3"/>
        <v/>
      </c>
    </row>
    <row r="113" spans="1:10" ht="30" x14ac:dyDescent="0.35">
      <c r="A113" s="7" t="str">
        <f>IF('Payments Export'!A117="","",'Payments Export'!A117)</f>
        <v>Generic Medical Clinic</v>
      </c>
      <c r="B113" s="7" t="str">
        <f>IF('Payments Export'!A117="","",'Payments Export'!B117)</f>
        <v>Dr Jordan Patel</v>
      </c>
      <c r="C113" s="7">
        <f>IF(IFERROR(VALUE('Payments Export'!H117),'Payments Export'!H117)&lt;&gt;0,IFERROR(VALUE('Payments Export'!H117),'Payments Export'!H117),"")</f>
        <v>75870</v>
      </c>
      <c r="D113" s="7" t="str">
        <f>IF('Payments Export'!I117="","",'Payments Export'!I117)</f>
        <v>Direct-Billing Incentive</v>
      </c>
      <c r="E113" s="7" t="str">
        <f t="shared" si="2"/>
        <v>Direct-Billing Incentive</v>
      </c>
      <c r="F113" s="7">
        <f>IF('Payments Export'!A117="","",'Payments Export'!N117)</f>
        <v>0</v>
      </c>
      <c r="G113" s="7">
        <f>IF('Payments Export'!A117="","",'Payments Export'!O117)</f>
        <v>20.65</v>
      </c>
      <c r="H113" s="7">
        <f>IF('Payments Export'!B117="","",G113-F113)</f>
        <v>20.65</v>
      </c>
      <c r="I113" s="3" t="str">
        <f>IF(C113&lt;&gt;"",_xlfn.XLOOKUP(IFERROR(VALUE(C113),C113),'Items database'!A:A,'Items database'!B:B),(_xlfn.XLOOKUP(LEFT(E113,3),Services,Services,"")))</f>
        <v>DEF</v>
      </c>
      <c r="J113" s="3" t="str">
        <f t="shared" si="3"/>
        <v/>
      </c>
    </row>
    <row r="114" spans="1:10" ht="300" x14ac:dyDescent="0.35">
      <c r="A114" s="7" t="str">
        <f>IF('Payments Export'!A118="","",'Payments Export'!A118)</f>
        <v>Generic Medical Clinic</v>
      </c>
      <c r="B114" s="7" t="str">
        <f>IF('Payments Export'!A118="","",'Payments Export'!B118)</f>
        <v>Dr Jordan Patel</v>
      </c>
      <c r="C114" s="7">
        <f>IF(IFERROR(VALUE('Payments Export'!H118),'Payments Export'!H118)&lt;&gt;0,IFERROR(VALUE('Payments Export'!H118),'Payments Export'!H118),"")</f>
        <v>91891</v>
      </c>
      <c r="D114" s="7" t="str">
        <f>IF('Payments Export'!I118="","",'Payments Export'!I118)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4" s="7" t="str">
        <f t="shared" si="2"/>
        <v>Phone attendance by a general practitioner lasting at least 6 minu</v>
      </c>
      <c r="F114" s="7">
        <f>IF('Payments Export'!A118="","",'Payments Export'!N118)</f>
        <v>0</v>
      </c>
      <c r="G114" s="7">
        <f>IF('Payments Export'!A118="","",'Payments Export'!O118)</f>
        <v>41.4</v>
      </c>
      <c r="H114" s="7">
        <f>IF('Payments Export'!B118="","",G114-F114)</f>
        <v>41.4</v>
      </c>
      <c r="I114" s="3" t="str">
        <f>IF(C114&lt;&gt;"",_xlfn.XLOOKUP(IFERROR(VALUE(C114),C114),'Items database'!A:A,'Items database'!B:B),(_xlfn.XLOOKUP(LEFT(E114,3),Services,Services,"")))</f>
        <v>DEF</v>
      </c>
      <c r="J114" s="3" t="str">
        <f t="shared" si="3"/>
        <v/>
      </c>
    </row>
    <row r="115" spans="1:10" ht="30" x14ac:dyDescent="0.35">
      <c r="A115" s="7" t="str">
        <f>IF('Payments Export'!A119="","",'Payments Export'!A119)</f>
        <v>Generic Medical Clinic</v>
      </c>
      <c r="B115" s="7" t="str">
        <f>IF('Payments Export'!A119="","",'Payments Export'!B119)</f>
        <v>Dr Jordan Patel</v>
      </c>
      <c r="C115" s="7">
        <f>IF(IFERROR(VALUE('Payments Export'!H119),'Payments Export'!H119)&lt;&gt;0,IFERROR(VALUE('Payments Export'!H119),'Payments Export'!H119),"")</f>
        <v>75870</v>
      </c>
      <c r="D115" s="7" t="str">
        <f>IF('Payments Export'!I119="","",'Payments Export'!I119)</f>
        <v>Direct-Billing Incentive</v>
      </c>
      <c r="E115" s="7" t="str">
        <f t="shared" si="2"/>
        <v>Direct-Billing Incentive</v>
      </c>
      <c r="F115" s="7">
        <f>IF('Payments Export'!A119="","",'Payments Export'!N119)</f>
        <v>0</v>
      </c>
      <c r="G115" s="7">
        <f>IF('Payments Export'!A119="","",'Payments Export'!O119)</f>
        <v>20.65</v>
      </c>
      <c r="H115" s="7">
        <f>IF('Payments Export'!B119="","",G115-F115)</f>
        <v>20.65</v>
      </c>
      <c r="I115" s="3" t="str">
        <f>IF(C115&lt;&gt;"",_xlfn.XLOOKUP(IFERROR(VALUE(C115),C115),'Items database'!A:A,'Items database'!B:B),(_xlfn.XLOOKUP(LEFT(E115,3),Services,Services,"")))</f>
        <v>DEF</v>
      </c>
      <c r="J115" s="3" t="str">
        <f t="shared" si="3"/>
        <v/>
      </c>
    </row>
    <row r="116" spans="1:10" ht="60" x14ac:dyDescent="0.35">
      <c r="A116" s="7" t="str">
        <f>IF('Payments Export'!A120="","",'Payments Export'!A120)</f>
        <v>Generic Medical Clinic</v>
      </c>
      <c r="B116" s="7" t="str">
        <f>IF('Payments Export'!A120="","",'Payments Export'!B120)</f>
        <v>Dr Jordan Patel</v>
      </c>
      <c r="C116" s="7">
        <f>IF(IFERROR(VALUE('Payments Export'!H120),'Payments Export'!H120)&lt;&gt;0,IFERROR(VALUE('Payments Export'!H120),'Payments Export'!H120),"")</f>
        <v>2713</v>
      </c>
      <c r="D116" s="7" t="str">
        <f>IF('Payments Export'!I120="","",'Payments Export'!I120)</f>
        <v>GP Mental Health Care Consultation, Clinically necessary, Not Related</v>
      </c>
      <c r="E116" s="7" t="str">
        <f t="shared" si="2"/>
        <v>GP Mental Health Care Consultation, Clinically necessary, Not Rela</v>
      </c>
      <c r="F116" s="7">
        <f>IF('Payments Export'!A120="","",'Payments Export'!N120)</f>
        <v>0</v>
      </c>
      <c r="G116" s="7">
        <f>IF('Payments Export'!A120="","",'Payments Export'!O120)</f>
        <v>78.95</v>
      </c>
      <c r="H116" s="7">
        <f>IF('Payments Export'!B120="","",G116-F116)</f>
        <v>78.95</v>
      </c>
      <c r="I116" s="3" t="str">
        <f>IF(C116&lt;&gt;"",_xlfn.XLOOKUP(IFERROR(VALUE(C116),C116),'Items database'!A:A,'Items database'!B:B),(_xlfn.XLOOKUP(LEFT(E116,3),Services,Services,"")))</f>
        <v>DEF</v>
      </c>
      <c r="J116" s="3" t="str">
        <f t="shared" si="3"/>
        <v/>
      </c>
    </row>
    <row r="117" spans="1:10" ht="30" x14ac:dyDescent="0.35">
      <c r="A117" s="7" t="str">
        <f>IF('Payments Export'!A121="","",'Payments Export'!A121)</f>
        <v>Generic Medical Clinic</v>
      </c>
      <c r="B117" s="7" t="str">
        <f>IF('Payments Export'!A121="","",'Payments Export'!B121)</f>
        <v>Dr Jordan Patel</v>
      </c>
      <c r="C117" s="7">
        <f>IF(IFERROR(VALUE('Payments Export'!H121),'Payments Export'!H121)&lt;&gt;0,IFERROR(VALUE('Payments Export'!H121),'Payments Export'!H121),"")</f>
        <v>10990</v>
      </c>
      <c r="D117" s="7" t="str">
        <f>IF('Payments Export'!I121="","",'Payments Export'!I121)</f>
        <v>Direct-Billing Incentive</v>
      </c>
      <c r="E117" s="7" t="str">
        <f t="shared" si="2"/>
        <v>Direct-Billing Incentive</v>
      </c>
      <c r="F117" s="7">
        <f>IF('Payments Export'!A121="","",'Payments Export'!N121)</f>
        <v>0</v>
      </c>
      <c r="G117" s="7">
        <f>IF('Payments Export'!A121="","",'Payments Export'!O121)</f>
        <v>6.9</v>
      </c>
      <c r="H117" s="7">
        <f>IF('Payments Export'!B121="","",G117-F117)</f>
        <v>6.9</v>
      </c>
      <c r="I117" s="3" t="str">
        <f>IF(C117&lt;&gt;"",_xlfn.XLOOKUP(IFERROR(VALUE(C117),C117),'Items database'!A:A,'Items database'!B:B),(_xlfn.XLOOKUP(LEFT(E117,3),Services,Services,"")))</f>
        <v>DEF</v>
      </c>
      <c r="J117" s="3" t="str">
        <f t="shared" si="3"/>
        <v/>
      </c>
    </row>
    <row r="118" spans="1:10" ht="30" x14ac:dyDescent="0.35">
      <c r="A118" s="7" t="str">
        <f>IF('Payments Export'!A122="","",'Payments Export'!A122)</f>
        <v>Generic Medical Clinic</v>
      </c>
      <c r="B118" s="7" t="str">
        <f>IF('Payments Export'!A122="","",'Payments Export'!B122)</f>
        <v>Dr Jordan Patel</v>
      </c>
      <c r="C118" s="7">
        <f>IF(IFERROR(VALUE('Payments Export'!H122),'Payments Export'!H122)&lt;&gt;0,IFERROR(VALUE('Payments Export'!H122),'Payments Export'!H122),"")</f>
        <v>23</v>
      </c>
      <c r="D118" s="7" t="str">
        <f>IF('Payments Export'!I122="","",'Payments Export'!I122)</f>
        <v>Surgery consultation, Level B</v>
      </c>
      <c r="E118" s="7" t="str">
        <f t="shared" si="2"/>
        <v>Surgery consultation, Level B</v>
      </c>
      <c r="F118" s="7">
        <f>IF('Payments Export'!A122="","",'Payments Export'!N122)</f>
        <v>0</v>
      </c>
      <c r="G118" s="7">
        <f>IF('Payments Export'!A122="","",'Payments Export'!O122)</f>
        <v>41.4</v>
      </c>
      <c r="H118" s="7">
        <f>IF('Payments Export'!B122="","",G118-F118)</f>
        <v>41.4</v>
      </c>
      <c r="I118" s="3" t="str">
        <f>IF(C118&lt;&gt;"",_xlfn.XLOOKUP(IFERROR(VALUE(C118),C118),'Items database'!A:A,'Items database'!B:B),(_xlfn.XLOOKUP(LEFT(E118,3),Services,Services,"")))</f>
        <v>DEF</v>
      </c>
      <c r="J118" s="3" t="str">
        <f t="shared" si="3"/>
        <v/>
      </c>
    </row>
    <row r="119" spans="1:10" ht="30" x14ac:dyDescent="0.35">
      <c r="A119" s="7" t="str">
        <f>IF('Payments Export'!A123="","",'Payments Export'!A123)</f>
        <v>Generic Medical Clinic</v>
      </c>
      <c r="B119" s="7" t="str">
        <f>IF('Payments Export'!A123="","",'Payments Export'!B123)</f>
        <v>Dr Jordan Patel</v>
      </c>
      <c r="C119" s="7">
        <f>IF(IFERROR(VALUE('Payments Export'!H123),'Payments Export'!H123)&lt;&gt;0,IFERROR(VALUE('Payments Export'!H123),'Payments Export'!H123),"")</f>
        <v>75870</v>
      </c>
      <c r="D119" s="7" t="str">
        <f>IF('Payments Export'!I123="","",'Payments Export'!I123)</f>
        <v>Direct-Billing Incentive</v>
      </c>
      <c r="E119" s="7" t="str">
        <f t="shared" si="2"/>
        <v>Direct-Billing Incentive</v>
      </c>
      <c r="F119" s="7">
        <f>IF('Payments Export'!A123="","",'Payments Export'!N123)</f>
        <v>0</v>
      </c>
      <c r="G119" s="7">
        <f>IF('Payments Export'!A123="","",'Payments Export'!O123)</f>
        <v>20.65</v>
      </c>
      <c r="H119" s="7">
        <f>IF('Payments Export'!B123="","",G119-F119)</f>
        <v>20.65</v>
      </c>
      <c r="I119" s="3" t="str">
        <f>IF(C119&lt;&gt;"",_xlfn.XLOOKUP(IFERROR(VALUE(C119),C119),'Items database'!A:A,'Items database'!B:B),(_xlfn.XLOOKUP(LEFT(E119,3),Services,Services,"")))</f>
        <v>DEF</v>
      </c>
      <c r="J119" s="3" t="str">
        <f t="shared" si="3"/>
        <v/>
      </c>
    </row>
    <row r="120" spans="1:10" ht="30" x14ac:dyDescent="0.35">
      <c r="A120" s="7" t="str">
        <f>IF('Payments Export'!A124="","",'Payments Export'!A124)</f>
        <v>Generic Medical Clinic</v>
      </c>
      <c r="B120" s="7" t="str">
        <f>IF('Payments Export'!A124="","",'Payments Export'!B124)</f>
        <v>Dr Jordan Patel</v>
      </c>
      <c r="C120" s="7">
        <f>IF(IFERROR(VALUE('Payments Export'!H124),'Payments Export'!H124)&lt;&gt;0,IFERROR(VALUE('Payments Export'!H124),'Payments Export'!H124),"")</f>
        <v>36</v>
      </c>
      <c r="D120" s="7" t="str">
        <f>IF('Payments Export'!I124="","",'Payments Export'!I124)</f>
        <v>Surgery consultation, Level C</v>
      </c>
      <c r="E120" s="7" t="str">
        <f t="shared" si="2"/>
        <v>Surgery consultation, Level C</v>
      </c>
      <c r="F120" s="7">
        <f>IF('Payments Export'!A124="","",'Payments Export'!N124)</f>
        <v>0</v>
      </c>
      <c r="G120" s="7">
        <f>IF('Payments Export'!A124="","",'Payments Export'!O124)</f>
        <v>80.099999999999994</v>
      </c>
      <c r="H120" s="7">
        <f>IF('Payments Export'!B124="","",G120-F120)</f>
        <v>80.099999999999994</v>
      </c>
      <c r="I120" s="3" t="str">
        <f>IF(C120&lt;&gt;"",_xlfn.XLOOKUP(IFERROR(VALUE(C120),C120),'Items database'!A:A,'Items database'!B:B),(_xlfn.XLOOKUP(LEFT(E120,3),Services,Services,"")))</f>
        <v>DEF</v>
      </c>
      <c r="J120" s="3" t="str">
        <f t="shared" si="3"/>
        <v/>
      </c>
    </row>
    <row r="121" spans="1:10" ht="30" x14ac:dyDescent="0.35">
      <c r="A121" s="7" t="str">
        <f>IF('Payments Export'!A125="","",'Payments Export'!A125)</f>
        <v>Generic Medical Clinic</v>
      </c>
      <c r="B121" s="7" t="str">
        <f>IF('Payments Export'!A125="","",'Payments Export'!B125)</f>
        <v>Dr Jordan Patel</v>
      </c>
      <c r="C121" s="7">
        <f>IF(IFERROR(VALUE('Payments Export'!H125),'Payments Export'!H125)&lt;&gt;0,IFERROR(VALUE('Payments Export'!H125),'Payments Export'!H125),"")</f>
        <v>75870</v>
      </c>
      <c r="D121" s="7" t="str">
        <f>IF('Payments Export'!I125="","",'Payments Export'!I125)</f>
        <v>Direct-Billing Incentive</v>
      </c>
      <c r="E121" s="7" t="str">
        <f t="shared" si="2"/>
        <v>Direct-Billing Incentive</v>
      </c>
      <c r="F121" s="7">
        <f>IF('Payments Export'!A125="","",'Payments Export'!N125)</f>
        <v>0</v>
      </c>
      <c r="G121" s="7">
        <f>IF('Payments Export'!A125="","",'Payments Export'!O125)</f>
        <v>20.65</v>
      </c>
      <c r="H121" s="7">
        <f>IF('Payments Export'!B125="","",G121-F121)</f>
        <v>20.65</v>
      </c>
      <c r="I121" s="3" t="str">
        <f>IF(C121&lt;&gt;"",_xlfn.XLOOKUP(IFERROR(VALUE(C121),C121),'Items database'!A:A,'Items database'!B:B),(_xlfn.XLOOKUP(LEFT(E121,3),Services,Services,"")))</f>
        <v>DEF</v>
      </c>
      <c r="J121" s="3" t="str">
        <f t="shared" si="3"/>
        <v/>
      </c>
    </row>
    <row r="122" spans="1:10" ht="30" x14ac:dyDescent="0.35">
      <c r="A122" s="7" t="str">
        <f>IF('Payments Export'!A126="","",'Payments Export'!A126)</f>
        <v>Generic Medical Clinic</v>
      </c>
      <c r="B122" s="7" t="str">
        <f>IF('Payments Export'!A126="","",'Payments Export'!B126)</f>
        <v>Dr Jordan Patel</v>
      </c>
      <c r="C122" s="7">
        <f>IF(IFERROR(VALUE('Payments Export'!H126),'Payments Export'!H126)&lt;&gt;0,IFERROR(VALUE('Payments Export'!H126),'Payments Export'!H126),"")</f>
        <v>197</v>
      </c>
      <c r="D122" s="7" t="str">
        <f>IF('Payments Export'!I126="","",'Payments Export'!I126)</f>
        <v>Acupuncture, Level C consultation</v>
      </c>
      <c r="E122" s="7" t="str">
        <f t="shared" si="2"/>
        <v>Acupuncture, Level C consultation</v>
      </c>
      <c r="F122" s="7">
        <f>IF('Payments Export'!A126="","",'Payments Export'!N126)</f>
        <v>0</v>
      </c>
      <c r="G122" s="7">
        <f>IF('Payments Export'!A126="","",'Payments Export'!O126)</f>
        <v>78.95</v>
      </c>
      <c r="H122" s="7">
        <f>IF('Payments Export'!B126="","",G122-F122)</f>
        <v>78.95</v>
      </c>
      <c r="I122" s="3" t="str">
        <f>IF(C122&lt;&gt;"",_xlfn.XLOOKUP(IFERROR(VALUE(C122),C122),'Items database'!A:A,'Items database'!B:B),(_xlfn.XLOOKUP(LEFT(E122,3),Services,Services,"")))</f>
        <v>DEF</v>
      </c>
      <c r="J122" s="3" t="str">
        <f t="shared" si="3"/>
        <v/>
      </c>
    </row>
    <row r="123" spans="1:10" ht="30" x14ac:dyDescent="0.35">
      <c r="A123" s="7" t="str">
        <f>IF('Payments Export'!A127="","",'Payments Export'!A127)</f>
        <v>Generic Medical Clinic</v>
      </c>
      <c r="B123" s="7" t="str">
        <f>IF('Payments Export'!A127="","",'Payments Export'!B127)</f>
        <v>Dr Jordan Patel</v>
      </c>
      <c r="C123" s="7">
        <f>IF(IFERROR(VALUE('Payments Export'!H127),'Payments Export'!H127)&lt;&gt;0,IFERROR(VALUE('Payments Export'!H127),'Payments Export'!H127),"")</f>
        <v>10990</v>
      </c>
      <c r="D123" s="7" t="str">
        <f>IF('Payments Export'!I127="","",'Payments Export'!I127)</f>
        <v>Direct-Billing Incentive</v>
      </c>
      <c r="E123" s="7" t="str">
        <f t="shared" si="2"/>
        <v>Direct-Billing Incentive</v>
      </c>
      <c r="F123" s="7">
        <f>IF('Payments Export'!A127="","",'Payments Export'!N127)</f>
        <v>0</v>
      </c>
      <c r="G123" s="7">
        <f>IF('Payments Export'!A127="","",'Payments Export'!O127)</f>
        <v>6.9</v>
      </c>
      <c r="H123" s="7">
        <f>IF('Payments Export'!B127="","",G123-F123)</f>
        <v>6.9</v>
      </c>
      <c r="I123" s="3" t="str">
        <f>IF(C123&lt;&gt;"",_xlfn.XLOOKUP(IFERROR(VALUE(C123),C123),'Items database'!A:A,'Items database'!B:B),(_xlfn.XLOOKUP(LEFT(E123,3),Services,Services,"")))</f>
        <v>DEF</v>
      </c>
      <c r="J123" s="3" t="str">
        <f t="shared" si="3"/>
        <v/>
      </c>
    </row>
    <row r="124" spans="1:10" ht="300" x14ac:dyDescent="0.35">
      <c r="A124" s="7" t="str">
        <f>IF('Payments Export'!A128="","",'Payments Export'!A128)</f>
        <v>Generic Medical Clinic</v>
      </c>
      <c r="B124" s="7" t="str">
        <f>IF('Payments Export'!A128="","",'Payments Export'!B128)</f>
        <v>Dr Jordan Patel</v>
      </c>
      <c r="C124" s="7">
        <f>IF(IFERROR(VALUE('Payments Export'!H128),'Payments Export'!H128)&lt;&gt;0,IFERROR(VALUE('Payments Export'!H128),'Payments Export'!H128),"")</f>
        <v>91891</v>
      </c>
      <c r="D124" s="7" t="str">
        <f>IF('Payments Export'!I128="","",'Payments Export'!I128)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24" s="7" t="str">
        <f t="shared" si="2"/>
        <v>Phone attendance by a general practitioner lasting at least 6 minu</v>
      </c>
      <c r="F124" s="7">
        <f>IF('Payments Export'!A128="","",'Payments Export'!N128)</f>
        <v>0</v>
      </c>
      <c r="G124" s="7">
        <f>IF('Payments Export'!A128="","",'Payments Export'!O128)</f>
        <v>41.4</v>
      </c>
      <c r="H124" s="7">
        <f>IF('Payments Export'!B128="","",G124-F124)</f>
        <v>41.4</v>
      </c>
      <c r="I124" s="3" t="str">
        <f>IF(C124&lt;&gt;"",_xlfn.XLOOKUP(IFERROR(VALUE(C124),C124),'Items database'!A:A,'Items database'!B:B),(_xlfn.XLOOKUP(LEFT(E124,3),Services,Services,"")))</f>
        <v>DEF</v>
      </c>
      <c r="J124" s="3" t="str">
        <f t="shared" si="3"/>
        <v/>
      </c>
    </row>
    <row r="125" spans="1:10" ht="30" x14ac:dyDescent="0.35">
      <c r="A125" s="7" t="str">
        <f>IF('Payments Export'!A129="","",'Payments Export'!A129)</f>
        <v>Generic Medical Clinic</v>
      </c>
      <c r="B125" s="7" t="str">
        <f>IF('Payments Export'!A129="","",'Payments Export'!B129)</f>
        <v>Dr Jordan Patel</v>
      </c>
      <c r="C125" s="7">
        <f>IF(IFERROR(VALUE('Payments Export'!H129),'Payments Export'!H129)&lt;&gt;0,IFERROR(VALUE('Payments Export'!H129),'Payments Export'!H129),"")</f>
        <v>36</v>
      </c>
      <c r="D125" s="7" t="str">
        <f>IF('Payments Export'!I129="","",'Payments Export'!I129)</f>
        <v>Surgery consultation, Level C</v>
      </c>
      <c r="E125" s="7" t="str">
        <f t="shared" si="2"/>
        <v>Surgery consultation, Level C</v>
      </c>
      <c r="F125" s="7">
        <f>IF('Payments Export'!A129="","",'Payments Export'!N129)</f>
        <v>0</v>
      </c>
      <c r="G125" s="7">
        <f>IF('Payments Export'!A129="","",'Payments Export'!O129)</f>
        <v>80.099999999999994</v>
      </c>
      <c r="H125" s="7">
        <f>IF('Payments Export'!B129="","",G125-F125)</f>
        <v>80.099999999999994</v>
      </c>
      <c r="I125" s="3" t="str">
        <f>IF(C125&lt;&gt;"",_xlfn.XLOOKUP(IFERROR(VALUE(C125),C125),'Items database'!A:A,'Items database'!B:B),(_xlfn.XLOOKUP(LEFT(E125,3),Services,Services,"")))</f>
        <v>DEF</v>
      </c>
      <c r="J125" s="3" t="str">
        <f t="shared" si="3"/>
        <v/>
      </c>
    </row>
    <row r="126" spans="1:10" ht="30" x14ac:dyDescent="0.35">
      <c r="A126" s="7" t="str">
        <f>IF('Payments Export'!A130="","",'Payments Export'!A130)</f>
        <v>Generic Medical Clinic</v>
      </c>
      <c r="B126" s="7" t="str">
        <f>IF('Payments Export'!A130="","",'Payments Export'!B130)</f>
        <v>Dr Jordan Patel</v>
      </c>
      <c r="C126" s="7">
        <f>IF(IFERROR(VALUE('Payments Export'!H130),'Payments Export'!H130)&lt;&gt;0,IFERROR(VALUE('Payments Export'!H130),'Payments Export'!H130),"")</f>
        <v>36</v>
      </c>
      <c r="D126" s="7" t="str">
        <f>IF('Payments Export'!I130="","",'Payments Export'!I130)</f>
        <v>Surgery consultation, Level C</v>
      </c>
      <c r="E126" s="7" t="str">
        <f t="shared" si="2"/>
        <v>Surgery consultation, Level C</v>
      </c>
      <c r="F126" s="7">
        <f>IF('Payments Export'!A130="","",'Payments Export'!N130)</f>
        <v>0</v>
      </c>
      <c r="G126" s="7">
        <f>IF('Payments Export'!A130="","",'Payments Export'!O130)</f>
        <v>80.099999999999994</v>
      </c>
      <c r="H126" s="7">
        <f>IF('Payments Export'!B130="","",G126-F126)</f>
        <v>80.099999999999994</v>
      </c>
      <c r="I126" s="3" t="str">
        <f>IF(C126&lt;&gt;"",_xlfn.XLOOKUP(IFERROR(VALUE(C126),C126),'Items database'!A:A,'Items database'!B:B),(_xlfn.XLOOKUP(LEFT(E126,3),Services,Services,"")))</f>
        <v>DEF</v>
      </c>
      <c r="J126" s="3" t="str">
        <f t="shared" si="3"/>
        <v/>
      </c>
    </row>
    <row r="127" spans="1:10" ht="30" x14ac:dyDescent="0.35">
      <c r="A127" s="7" t="str">
        <f>IF('Payments Export'!A131="","",'Payments Export'!A131)</f>
        <v>Generic Medical Clinic</v>
      </c>
      <c r="B127" s="7" t="str">
        <f>IF('Payments Export'!A131="","",'Payments Export'!B131)</f>
        <v>Dr Jordan Patel</v>
      </c>
      <c r="C127" s="7">
        <f>IF(IFERROR(VALUE('Payments Export'!H131),'Payments Export'!H131)&lt;&gt;0,IFERROR(VALUE('Payments Export'!H131),'Payments Export'!H131),"")</f>
        <v>75870</v>
      </c>
      <c r="D127" s="7" t="str">
        <f>IF('Payments Export'!I131="","",'Payments Export'!I131)</f>
        <v>Direct-Billing Incentive</v>
      </c>
      <c r="E127" s="7" t="str">
        <f t="shared" si="2"/>
        <v>Direct-Billing Incentive</v>
      </c>
      <c r="F127" s="7">
        <f>IF('Payments Export'!A131="","",'Payments Export'!N131)</f>
        <v>0</v>
      </c>
      <c r="G127" s="7">
        <f>IF('Payments Export'!A131="","",'Payments Export'!O131)</f>
        <v>20.65</v>
      </c>
      <c r="H127" s="7">
        <f>IF('Payments Export'!B131="","",G127-F127)</f>
        <v>20.65</v>
      </c>
      <c r="I127" s="3" t="str">
        <f>IF(C127&lt;&gt;"",_xlfn.XLOOKUP(IFERROR(VALUE(C127),C127),'Items database'!A:A,'Items database'!B:B),(_xlfn.XLOOKUP(LEFT(E127,3),Services,Services,"")))</f>
        <v>DEF</v>
      </c>
      <c r="J127" s="3" t="str">
        <f t="shared" si="3"/>
        <v/>
      </c>
    </row>
    <row r="128" spans="1:10" ht="40" x14ac:dyDescent="0.35">
      <c r="A128" s="7" t="str">
        <f>IF('Payments Export'!A132="","",'Payments Export'!A132)</f>
        <v>Generic Medical Clinic</v>
      </c>
      <c r="B128" s="7" t="str">
        <f>IF('Payments Export'!A132="","",'Payments Export'!B132)</f>
        <v>Dr Jordan Patel</v>
      </c>
      <c r="C128" s="7">
        <f>IF(IFERROR(VALUE('Payments Export'!H132),'Payments Export'!H132)&lt;&gt;0,IFERROR(VALUE('Payments Export'!H132),'Payments Export'!H132),"")</f>
        <v>91802</v>
      </c>
      <c r="D128" s="7" t="str">
        <f>IF('Payments Export'!I132="","",'Payments Export'!I132)</f>
        <v>Telehealth attendance at least 40 minutes</v>
      </c>
      <c r="E128" s="7" t="str">
        <f t="shared" si="2"/>
        <v>Telehealth attendance at least 40 minutes</v>
      </c>
      <c r="F128" s="7">
        <f>IF('Payments Export'!A132="","",'Payments Export'!N132)</f>
        <v>0</v>
      </c>
      <c r="G128" s="7">
        <f>IF('Payments Export'!A132="","",'Payments Export'!O132)</f>
        <v>118</v>
      </c>
      <c r="H128" s="7">
        <f>IF('Payments Export'!B132="","",G128-F128)</f>
        <v>118</v>
      </c>
      <c r="I128" s="3" t="str">
        <f>IF(C128&lt;&gt;"",_xlfn.XLOOKUP(IFERROR(VALUE(C128),C128),'Items database'!A:A,'Items database'!B:B),(_xlfn.XLOOKUP(LEFT(E128,3),Services,Services,"")))</f>
        <v>DEF</v>
      </c>
      <c r="J128" s="3" t="str">
        <f t="shared" si="3"/>
        <v/>
      </c>
    </row>
    <row r="129" spans="1:10" ht="30" x14ac:dyDescent="0.35">
      <c r="A129" s="7" t="str">
        <f>IF('Payments Export'!A133="","",'Payments Export'!A133)</f>
        <v>Generic Medical Clinic</v>
      </c>
      <c r="B129" s="7" t="str">
        <f>IF('Payments Export'!A133="","",'Payments Export'!B133)</f>
        <v>Dr Jordan Patel</v>
      </c>
      <c r="C129" s="7">
        <f>IF(IFERROR(VALUE('Payments Export'!H133),'Payments Export'!H133)&lt;&gt;0,IFERROR(VALUE('Payments Export'!H133),'Payments Export'!H133),"")</f>
        <v>10990</v>
      </c>
      <c r="D129" s="7" t="str">
        <f>IF('Payments Export'!I133="","",'Payments Export'!I133)</f>
        <v>Direct-Billing Incentive</v>
      </c>
      <c r="E129" s="7" t="str">
        <f t="shared" ref="E129:E192" si="4">LEFT(D129,66)</f>
        <v>Direct-Billing Incentive</v>
      </c>
      <c r="F129" s="7">
        <f>IF('Payments Export'!A133="","",'Payments Export'!N133)</f>
        <v>0</v>
      </c>
      <c r="G129" s="7">
        <f>IF('Payments Export'!A133="","",'Payments Export'!O133)</f>
        <v>6.9</v>
      </c>
      <c r="H129" s="7">
        <f>IF('Payments Export'!B133="","",G129-F129)</f>
        <v>6.9</v>
      </c>
      <c r="I129" s="3" t="str">
        <f>IF(C129&lt;&gt;"",_xlfn.XLOOKUP(IFERROR(VALUE(C129),C129),'Items database'!A:A,'Items database'!B:B),(_xlfn.XLOOKUP(LEFT(E129,3),Services,Services,"")))</f>
        <v>DEF</v>
      </c>
      <c r="J129" s="3" t="str">
        <f t="shared" ref="J129:J192" si="5">IF(ISNUMBER(F129)=TRUE,IF(F129=0,"","GST"),"")</f>
        <v/>
      </c>
    </row>
    <row r="130" spans="1:10" ht="60" x14ac:dyDescent="0.35">
      <c r="A130" s="7" t="str">
        <f>IF('Payments Export'!A134="","",'Payments Export'!A134)</f>
        <v>Generic Medical Clinic</v>
      </c>
      <c r="B130" s="7" t="str">
        <f>IF('Payments Export'!A134="","",'Payments Export'!B134)</f>
        <v>Dr Morgan Brooks</v>
      </c>
      <c r="C130" s="7">
        <f>IF(IFERROR(VALUE('Payments Export'!H134),'Payments Export'!H134)&lt;&gt;0,IFERROR(VALUE('Payments Export'!H134),'Payments Export'!H134),"")</f>
        <v>93644</v>
      </c>
      <c r="D130" s="7" t="str">
        <f>IF('Payments Export'!I134="","",'Payments Export'!I134)</f>
        <v>COVID-19 vaccine suitability assessment by a GP, 2nd or later dose</v>
      </c>
      <c r="E130" s="7" t="str">
        <f t="shared" si="4"/>
        <v>COVID-19 vaccine suitability assessment by a GP, 2nd or later dose</v>
      </c>
      <c r="F130" s="7">
        <f>IF('Payments Export'!A134="","",'Payments Export'!N134)</f>
        <v>0</v>
      </c>
      <c r="G130" s="7">
        <f>IF('Payments Export'!A134="","",'Payments Export'!O134)</f>
        <v>36.549999999999997</v>
      </c>
      <c r="H130" s="7">
        <f>IF('Payments Export'!B134="","",G130-F130)</f>
        <v>36.549999999999997</v>
      </c>
      <c r="I130" s="3" t="str">
        <f>IF(C130&lt;&gt;"",_xlfn.XLOOKUP(IFERROR(VALUE(C130),C130),'Items database'!A:A,'Items database'!B:B),(_xlfn.XLOOKUP(LEFT(E130,3),Services,Services,"")))</f>
        <v>DEF</v>
      </c>
      <c r="J130" s="3" t="str">
        <f t="shared" si="5"/>
        <v/>
      </c>
    </row>
    <row r="131" spans="1:10" ht="30" x14ac:dyDescent="0.35">
      <c r="A131" s="7" t="str">
        <f>IF('Payments Export'!A135="","",'Payments Export'!A135)</f>
        <v>Generic Medical Clinic</v>
      </c>
      <c r="B131" s="7" t="str">
        <f>IF('Payments Export'!A135="","",'Payments Export'!B135)</f>
        <v>Dr Morgan Brooks</v>
      </c>
      <c r="C131" s="7">
        <f>IF(IFERROR(VALUE('Payments Export'!H135),'Payments Export'!H135)&lt;&gt;0,IFERROR(VALUE('Payments Export'!H135),'Payments Export'!H135),"")</f>
        <v>23</v>
      </c>
      <c r="D131" s="7" t="str">
        <f>IF('Payments Export'!I135="","",'Payments Export'!I135)</f>
        <v>Surgery consultation, Level B</v>
      </c>
      <c r="E131" s="7" t="str">
        <f t="shared" si="4"/>
        <v>Surgery consultation, Level B</v>
      </c>
      <c r="F131" s="7">
        <f>IF('Payments Export'!A135="","",'Payments Export'!N135)</f>
        <v>0</v>
      </c>
      <c r="G131" s="7">
        <f>IF('Payments Export'!A135="","",'Payments Export'!O135)</f>
        <v>41.4</v>
      </c>
      <c r="H131" s="7">
        <f>IF('Payments Export'!B135="","",G131-F131)</f>
        <v>41.4</v>
      </c>
      <c r="I131" s="3" t="str">
        <f>IF(C131&lt;&gt;"",_xlfn.XLOOKUP(IFERROR(VALUE(C131),C131),'Items database'!A:A,'Items database'!B:B),(_xlfn.XLOOKUP(LEFT(E131,3),Services,Services,"")))</f>
        <v>DEF</v>
      </c>
      <c r="J131" s="3" t="str">
        <f t="shared" si="5"/>
        <v/>
      </c>
    </row>
    <row r="132" spans="1:10" ht="30" x14ac:dyDescent="0.35">
      <c r="A132" s="7" t="str">
        <f>IF('Payments Export'!A136="","",'Payments Export'!A136)</f>
        <v>Generic Medical Clinic</v>
      </c>
      <c r="B132" s="7" t="str">
        <f>IF('Payments Export'!A136="","",'Payments Export'!B136)</f>
        <v>Dr Morgan Brooks</v>
      </c>
      <c r="C132" s="7">
        <f>IF(IFERROR(VALUE('Payments Export'!H136),'Payments Export'!H136)&lt;&gt;0,IFERROR(VALUE('Payments Export'!H136),'Payments Export'!H136),"")</f>
        <v>75870</v>
      </c>
      <c r="D132" s="7" t="str">
        <f>IF('Payments Export'!I136="","",'Payments Export'!I136)</f>
        <v>Direct-Billing Incentive</v>
      </c>
      <c r="E132" s="7" t="str">
        <f t="shared" si="4"/>
        <v>Direct-Billing Incentive</v>
      </c>
      <c r="F132" s="7">
        <f>IF('Payments Export'!A136="","",'Payments Export'!N136)</f>
        <v>0</v>
      </c>
      <c r="G132" s="7">
        <f>IF('Payments Export'!A136="","",'Payments Export'!O136)</f>
        <v>20.65</v>
      </c>
      <c r="H132" s="7">
        <f>IF('Payments Export'!B136="","",G132-F132)</f>
        <v>20.65</v>
      </c>
      <c r="I132" s="3" t="str">
        <f>IF(C132&lt;&gt;"",_xlfn.XLOOKUP(IFERROR(VALUE(C132),C132),'Items database'!A:A,'Items database'!B:B),(_xlfn.XLOOKUP(LEFT(E132,3),Services,Services,"")))</f>
        <v>DEF</v>
      </c>
      <c r="J132" s="3" t="str">
        <f t="shared" si="5"/>
        <v/>
      </c>
    </row>
    <row r="133" spans="1:10" ht="300" x14ac:dyDescent="0.35">
      <c r="A133" s="7" t="str">
        <f>IF('Payments Export'!A137="","",'Payments Export'!A137)</f>
        <v>Generic Medical Clinic</v>
      </c>
      <c r="B133" s="7" t="str">
        <f>IF('Payments Export'!A137="","",'Payments Export'!B137)</f>
        <v>Dr Morgan Brooks</v>
      </c>
      <c r="C133" s="7">
        <f>IF(IFERROR(VALUE('Payments Export'!H137),'Payments Export'!H137)&lt;&gt;0,IFERROR(VALUE('Payments Export'!H137),'Payments Export'!H137),"")</f>
        <v>91891</v>
      </c>
      <c r="D133" s="7" t="str">
        <f>IF('Payments Export'!I137="","",'Payments Export'!I137)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3" s="7" t="str">
        <f t="shared" si="4"/>
        <v>Phone attendance by a general practitioner lasting at least 6 minu</v>
      </c>
      <c r="F133" s="7">
        <f>IF('Payments Export'!A137="","",'Payments Export'!N137)</f>
        <v>0</v>
      </c>
      <c r="G133" s="7">
        <f>IF('Payments Export'!A137="","",'Payments Export'!O137)</f>
        <v>41.4</v>
      </c>
      <c r="H133" s="7">
        <f>IF('Payments Export'!B137="","",G133-F133)</f>
        <v>41.4</v>
      </c>
      <c r="I133" s="3" t="str">
        <f>IF(C133&lt;&gt;"",_xlfn.XLOOKUP(IFERROR(VALUE(C133),C133),'Items database'!A:A,'Items database'!B:B),(_xlfn.XLOOKUP(LEFT(E133,3),Services,Services,"")))</f>
        <v>DEF</v>
      </c>
      <c r="J133" s="3" t="str">
        <f t="shared" si="5"/>
        <v/>
      </c>
    </row>
    <row r="134" spans="1:10" ht="30" x14ac:dyDescent="0.35">
      <c r="A134" s="7" t="str">
        <f>IF('Payments Export'!A138="","",'Payments Export'!A138)</f>
        <v>Generic Medical Clinic</v>
      </c>
      <c r="B134" s="7" t="str">
        <f>IF('Payments Export'!A138="","",'Payments Export'!B138)</f>
        <v>Dr Morgan Brooks</v>
      </c>
      <c r="C134" s="7">
        <f>IF(IFERROR(VALUE('Payments Export'!H138),'Payments Export'!H138)&lt;&gt;0,IFERROR(VALUE('Payments Export'!H138),'Payments Export'!H138),"")</f>
        <v>75870</v>
      </c>
      <c r="D134" s="7" t="str">
        <f>IF('Payments Export'!I138="","",'Payments Export'!I138)</f>
        <v>Direct-Billing Incentive</v>
      </c>
      <c r="E134" s="7" t="str">
        <f t="shared" si="4"/>
        <v>Direct-Billing Incentive</v>
      </c>
      <c r="F134" s="7">
        <f>IF('Payments Export'!A138="","",'Payments Export'!N138)</f>
        <v>0</v>
      </c>
      <c r="G134" s="7">
        <f>IF('Payments Export'!A138="","",'Payments Export'!O138)</f>
        <v>20.65</v>
      </c>
      <c r="H134" s="7">
        <f>IF('Payments Export'!B138="","",G134-F134)</f>
        <v>20.65</v>
      </c>
      <c r="I134" s="3" t="str">
        <f>IF(C134&lt;&gt;"",_xlfn.XLOOKUP(IFERROR(VALUE(C134),C134),'Items database'!A:A,'Items database'!B:B),(_xlfn.XLOOKUP(LEFT(E134,3),Services,Services,"")))</f>
        <v>DEF</v>
      </c>
      <c r="J134" s="3" t="str">
        <f t="shared" si="5"/>
        <v/>
      </c>
    </row>
    <row r="135" spans="1:10" ht="300" x14ac:dyDescent="0.35">
      <c r="A135" s="7" t="str">
        <f>IF('Payments Export'!A139="","",'Payments Export'!A139)</f>
        <v>Generic Medical Clinic</v>
      </c>
      <c r="B135" s="7" t="str">
        <f>IF('Payments Export'!A139="","",'Payments Export'!B139)</f>
        <v>Dr Morgan Brooks</v>
      </c>
      <c r="C135" s="7">
        <f>IF(IFERROR(VALUE('Payments Export'!H139),'Payments Export'!H139)&lt;&gt;0,IFERROR(VALUE('Payments Export'!H139),'Payments Export'!H139),"")</f>
        <v>91891</v>
      </c>
      <c r="D135" s="7" t="str">
        <f>IF('Payments Export'!I139="","",'Payments Export'!I139)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5" s="7" t="str">
        <f t="shared" si="4"/>
        <v>Phone attendance by a general practitioner lasting at least 6 minu</v>
      </c>
      <c r="F135" s="7">
        <f>IF('Payments Export'!A139="","",'Payments Export'!N139)</f>
        <v>0</v>
      </c>
      <c r="G135" s="7">
        <f>IF('Payments Export'!A139="","",'Payments Export'!O139)</f>
        <v>41.4</v>
      </c>
      <c r="H135" s="7">
        <f>IF('Payments Export'!B139="","",G135-F135)</f>
        <v>41.4</v>
      </c>
      <c r="I135" s="3" t="str">
        <f>IF(C135&lt;&gt;"",_xlfn.XLOOKUP(IFERROR(VALUE(C135),C135),'Items database'!A:A,'Items database'!B:B),(_xlfn.XLOOKUP(LEFT(E135,3),Services,Services,"")))</f>
        <v>DEF</v>
      </c>
      <c r="J135" s="3" t="str">
        <f t="shared" si="5"/>
        <v/>
      </c>
    </row>
    <row r="136" spans="1:10" ht="30" x14ac:dyDescent="0.35">
      <c r="A136" s="7" t="str">
        <f>IF('Payments Export'!A140="","",'Payments Export'!A140)</f>
        <v>Generic Medical Clinic</v>
      </c>
      <c r="B136" s="7" t="str">
        <f>IF('Payments Export'!A140="","",'Payments Export'!B140)</f>
        <v>Dr Morgan Brooks</v>
      </c>
      <c r="C136" s="7">
        <f>IF(IFERROR(VALUE('Payments Export'!H140),'Payments Export'!H140)&lt;&gt;0,IFERROR(VALUE('Payments Export'!H140),'Payments Export'!H140),"")</f>
        <v>75870</v>
      </c>
      <c r="D136" s="7" t="str">
        <f>IF('Payments Export'!I140="","",'Payments Export'!I140)</f>
        <v>Direct-Billing Incentive</v>
      </c>
      <c r="E136" s="7" t="str">
        <f t="shared" si="4"/>
        <v>Direct-Billing Incentive</v>
      </c>
      <c r="F136" s="7">
        <f>IF('Payments Export'!A140="","",'Payments Export'!N140)</f>
        <v>0</v>
      </c>
      <c r="G136" s="7">
        <f>IF('Payments Export'!A140="","",'Payments Export'!O140)</f>
        <v>20.65</v>
      </c>
      <c r="H136" s="7">
        <f>IF('Payments Export'!B140="","",G136-F136)</f>
        <v>20.65</v>
      </c>
      <c r="I136" s="3" t="str">
        <f>IF(C136&lt;&gt;"",_xlfn.XLOOKUP(IFERROR(VALUE(C136),C136),'Items database'!A:A,'Items database'!B:B),(_xlfn.XLOOKUP(LEFT(E136,3),Services,Services,"")))</f>
        <v>DEF</v>
      </c>
      <c r="J136" s="3" t="str">
        <f t="shared" si="5"/>
        <v/>
      </c>
    </row>
    <row r="137" spans="1:10" ht="30" x14ac:dyDescent="0.35">
      <c r="A137" s="7" t="str">
        <f>IF('Payments Export'!A141="","",'Payments Export'!A141)</f>
        <v>Generic Medical Clinic</v>
      </c>
      <c r="B137" s="7" t="str">
        <f>IF('Payments Export'!A141="","",'Payments Export'!B141)</f>
        <v>Dr Morgan Brooks</v>
      </c>
      <c r="C137" s="7">
        <f>IF(IFERROR(VALUE('Payments Export'!H141),'Payments Export'!H141)&lt;&gt;0,IFERROR(VALUE('Payments Export'!H141),'Payments Export'!H141),"")</f>
        <v>23</v>
      </c>
      <c r="D137" s="7" t="str">
        <f>IF('Payments Export'!I141="","",'Payments Export'!I141)</f>
        <v>Surgery consultation, Level B</v>
      </c>
      <c r="E137" s="7" t="str">
        <f t="shared" si="4"/>
        <v>Surgery consultation, Level B</v>
      </c>
      <c r="F137" s="7">
        <f>IF('Payments Export'!A141="","",'Payments Export'!N141)</f>
        <v>0</v>
      </c>
      <c r="G137" s="7">
        <f>IF('Payments Export'!A141="","",'Payments Export'!O141)</f>
        <v>41.4</v>
      </c>
      <c r="H137" s="7">
        <f>IF('Payments Export'!B141="","",G137-F137)</f>
        <v>41.4</v>
      </c>
      <c r="I137" s="3" t="str">
        <f>IF(C137&lt;&gt;"",_xlfn.XLOOKUP(IFERROR(VALUE(C137),C137),'Items database'!A:A,'Items database'!B:B),(_xlfn.XLOOKUP(LEFT(E137,3),Services,Services,"")))</f>
        <v>DEF</v>
      </c>
      <c r="J137" s="3" t="str">
        <f t="shared" si="5"/>
        <v/>
      </c>
    </row>
    <row r="138" spans="1:10" ht="30" x14ac:dyDescent="0.35">
      <c r="A138" s="7" t="str">
        <f>IF('Payments Export'!A142="","",'Payments Export'!A142)</f>
        <v>Generic Medical Clinic</v>
      </c>
      <c r="B138" s="7" t="str">
        <f>IF('Payments Export'!A142="","",'Payments Export'!B142)</f>
        <v>Dr Morgan Brooks</v>
      </c>
      <c r="C138" s="7">
        <f>IF(IFERROR(VALUE('Payments Export'!H142),'Payments Export'!H142)&lt;&gt;0,IFERROR(VALUE('Payments Export'!H142),'Payments Export'!H142),"")</f>
        <v>75870</v>
      </c>
      <c r="D138" s="7" t="str">
        <f>IF('Payments Export'!I142="","",'Payments Export'!I142)</f>
        <v>Direct-Billing Incentive</v>
      </c>
      <c r="E138" s="7" t="str">
        <f t="shared" si="4"/>
        <v>Direct-Billing Incentive</v>
      </c>
      <c r="F138" s="7">
        <f>IF('Payments Export'!A142="","",'Payments Export'!N142)</f>
        <v>0</v>
      </c>
      <c r="G138" s="7">
        <f>IF('Payments Export'!A142="","",'Payments Export'!O142)</f>
        <v>20.65</v>
      </c>
      <c r="H138" s="7">
        <f>IF('Payments Export'!B142="","",G138-F138)</f>
        <v>20.65</v>
      </c>
      <c r="I138" s="3" t="str">
        <f>IF(C138&lt;&gt;"",_xlfn.XLOOKUP(IFERROR(VALUE(C138),C138),'Items database'!A:A,'Items database'!B:B),(_xlfn.XLOOKUP(LEFT(E138,3),Services,Services,"")))</f>
        <v>DEF</v>
      </c>
      <c r="J138" s="3" t="str">
        <f t="shared" si="5"/>
        <v/>
      </c>
    </row>
    <row r="139" spans="1:10" ht="30" x14ac:dyDescent="0.35">
      <c r="A139" s="7" t="str">
        <f>IF('Payments Export'!A143="","",'Payments Export'!A143)</f>
        <v>Generic Medical Clinic</v>
      </c>
      <c r="B139" s="7" t="str">
        <f>IF('Payments Export'!A143="","",'Payments Export'!B143)</f>
        <v>Dr Taylor Murphy</v>
      </c>
      <c r="C139" s="7">
        <f>IF(IFERROR(VALUE('Payments Export'!H143),'Payments Export'!H143)&lt;&gt;0,IFERROR(VALUE('Payments Export'!H143),'Payments Export'!H143),"")</f>
        <v>23</v>
      </c>
      <c r="D139" s="7" t="str">
        <f>IF('Payments Export'!I143="","",'Payments Export'!I143)</f>
        <v>Surgery consultation, Level B</v>
      </c>
      <c r="E139" s="7" t="str">
        <f t="shared" si="4"/>
        <v>Surgery consultation, Level B</v>
      </c>
      <c r="F139" s="7">
        <f>IF('Payments Export'!A143="","",'Payments Export'!N143)</f>
        <v>0</v>
      </c>
      <c r="G139" s="7">
        <f>IF('Payments Export'!A143="","",'Payments Export'!O143)</f>
        <v>41.4</v>
      </c>
      <c r="H139" s="7">
        <f>IF('Payments Export'!B143="","",G139-F139)</f>
        <v>41.4</v>
      </c>
      <c r="I139" s="3" t="str">
        <f>IF(C139&lt;&gt;"",_xlfn.XLOOKUP(IFERROR(VALUE(C139),C139),'Items database'!A:A,'Items database'!B:B),(_xlfn.XLOOKUP(LEFT(E139,3),Services,Services,"")))</f>
        <v>DEF</v>
      </c>
      <c r="J139" s="3" t="str">
        <f t="shared" si="5"/>
        <v/>
      </c>
    </row>
    <row r="140" spans="1:10" ht="30" x14ac:dyDescent="0.35">
      <c r="A140" s="7" t="str">
        <f>IF('Payments Export'!A144="","",'Payments Export'!A144)</f>
        <v>Generic Medical Clinic</v>
      </c>
      <c r="B140" s="7" t="str">
        <f>IF('Payments Export'!A144="","",'Payments Export'!B144)</f>
        <v>Dr Taylor Murphy</v>
      </c>
      <c r="C140" s="7">
        <f>IF(IFERROR(VALUE('Payments Export'!H144),'Payments Export'!H144)&lt;&gt;0,IFERROR(VALUE('Payments Export'!H144),'Payments Export'!H144),"")</f>
        <v>75870</v>
      </c>
      <c r="D140" s="7" t="str">
        <f>IF('Payments Export'!I144="","",'Payments Export'!I144)</f>
        <v>Direct-Billing Incentive</v>
      </c>
      <c r="E140" s="7" t="str">
        <f t="shared" si="4"/>
        <v>Direct-Billing Incentive</v>
      </c>
      <c r="F140" s="7">
        <f>IF('Payments Export'!A144="","",'Payments Export'!N144)</f>
        <v>0</v>
      </c>
      <c r="G140" s="7">
        <f>IF('Payments Export'!A144="","",'Payments Export'!O144)</f>
        <v>20.65</v>
      </c>
      <c r="H140" s="7">
        <f>IF('Payments Export'!B144="","",G140-F140)</f>
        <v>20.65</v>
      </c>
      <c r="I140" s="3" t="str">
        <f>IF(C140&lt;&gt;"",_xlfn.XLOOKUP(IFERROR(VALUE(C140),C140),'Items database'!A:A,'Items database'!B:B),(_xlfn.XLOOKUP(LEFT(E140,3),Services,Services,"")))</f>
        <v>DEF</v>
      </c>
      <c r="J140" s="3" t="str">
        <f t="shared" si="5"/>
        <v/>
      </c>
    </row>
    <row r="141" spans="1:10" ht="300" x14ac:dyDescent="0.35">
      <c r="A141" s="7" t="str">
        <f>IF('Payments Export'!A145="","",'Payments Export'!A145)</f>
        <v>Generic Medical Clinic</v>
      </c>
      <c r="B141" s="7" t="str">
        <f>IF('Payments Export'!A145="","",'Payments Export'!B145)</f>
        <v>Dr Taylor Murphy</v>
      </c>
      <c r="C141" s="7">
        <f>IF(IFERROR(VALUE('Payments Export'!H145),'Payments Export'!H145)&lt;&gt;0,IFERROR(VALUE('Payments Export'!H145),'Payments Export'!H145),"")</f>
        <v>91891</v>
      </c>
      <c r="D141" s="7" t="str">
        <f>IF('Payments Export'!I145="","",'Payments Export'!I145)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1" s="7" t="str">
        <f t="shared" si="4"/>
        <v>Phone attendance by a general practitioner lasting at least 6 minu</v>
      </c>
      <c r="F141" s="7">
        <f>IF('Payments Export'!A145="","",'Payments Export'!N145)</f>
        <v>0</v>
      </c>
      <c r="G141" s="7">
        <f>IF('Payments Export'!A145="","",'Payments Export'!O145)</f>
        <v>41.4</v>
      </c>
      <c r="H141" s="7">
        <f>IF('Payments Export'!B145="","",G141-F141)</f>
        <v>41.4</v>
      </c>
      <c r="I141" s="3" t="str">
        <f>IF(C141&lt;&gt;"",_xlfn.XLOOKUP(IFERROR(VALUE(C141),C141),'Items database'!A:A,'Items database'!B:B),(_xlfn.XLOOKUP(LEFT(E141,3),Services,Services,"")))</f>
        <v>DEF</v>
      </c>
      <c r="J141" s="3" t="str">
        <f t="shared" si="5"/>
        <v/>
      </c>
    </row>
    <row r="142" spans="1:10" ht="30" x14ac:dyDescent="0.35">
      <c r="A142" s="7" t="str">
        <f>IF('Payments Export'!A146="","",'Payments Export'!A146)</f>
        <v>Generic Medical Clinic</v>
      </c>
      <c r="B142" s="7" t="str">
        <f>IF('Payments Export'!A146="","",'Payments Export'!B146)</f>
        <v>Dr Taylor Murphy</v>
      </c>
      <c r="C142" s="7">
        <f>IF(IFERROR(VALUE('Payments Export'!H146),'Payments Export'!H146)&lt;&gt;0,IFERROR(VALUE('Payments Export'!H146),'Payments Export'!H146),"")</f>
        <v>36</v>
      </c>
      <c r="D142" s="7" t="str">
        <f>IF('Payments Export'!I146="","",'Payments Export'!I146)</f>
        <v>Surgery consultation, Level C</v>
      </c>
      <c r="E142" s="7" t="str">
        <f t="shared" si="4"/>
        <v>Surgery consultation, Level C</v>
      </c>
      <c r="F142" s="7">
        <f>IF('Payments Export'!A146="","",'Payments Export'!N146)</f>
        <v>0</v>
      </c>
      <c r="G142" s="7">
        <f>IF('Payments Export'!A146="","",'Payments Export'!O146)</f>
        <v>80.099999999999994</v>
      </c>
      <c r="H142" s="7">
        <f>IF('Payments Export'!B146="","",G142-F142)</f>
        <v>80.099999999999994</v>
      </c>
      <c r="I142" s="3" t="str">
        <f>IF(C142&lt;&gt;"",_xlfn.XLOOKUP(IFERROR(VALUE(C142),C142),'Items database'!A:A,'Items database'!B:B),(_xlfn.XLOOKUP(LEFT(E142,3),Services,Services,"")))</f>
        <v>DEF</v>
      </c>
      <c r="J142" s="3" t="str">
        <f t="shared" si="5"/>
        <v/>
      </c>
    </row>
    <row r="143" spans="1:10" ht="30" x14ac:dyDescent="0.35">
      <c r="A143" s="7" t="str">
        <f>IF('Payments Export'!A147="","",'Payments Export'!A147)</f>
        <v>Generic Medical Clinic</v>
      </c>
      <c r="B143" s="7" t="str">
        <f>IF('Payments Export'!A147="","",'Payments Export'!B147)</f>
        <v>Dr Taylor Murphy</v>
      </c>
      <c r="C143" s="7">
        <f>IF(IFERROR(VALUE('Payments Export'!H147),'Payments Export'!H147)&lt;&gt;0,IFERROR(VALUE('Payments Export'!H147),'Payments Export'!H147),"")</f>
        <v>75870</v>
      </c>
      <c r="D143" s="7" t="str">
        <f>IF('Payments Export'!I147="","",'Payments Export'!I147)</f>
        <v>Direct-Billing Incentive</v>
      </c>
      <c r="E143" s="7" t="str">
        <f t="shared" si="4"/>
        <v>Direct-Billing Incentive</v>
      </c>
      <c r="F143" s="7">
        <f>IF('Payments Export'!A147="","",'Payments Export'!N147)</f>
        <v>0</v>
      </c>
      <c r="G143" s="7">
        <f>IF('Payments Export'!A147="","",'Payments Export'!O147)</f>
        <v>20.65</v>
      </c>
      <c r="H143" s="7">
        <f>IF('Payments Export'!B147="","",G143-F143)</f>
        <v>20.65</v>
      </c>
      <c r="I143" s="3" t="str">
        <f>IF(C143&lt;&gt;"",_xlfn.XLOOKUP(IFERROR(VALUE(C143),C143),'Items database'!A:A,'Items database'!B:B),(_xlfn.XLOOKUP(LEFT(E143,3),Services,Services,"")))</f>
        <v>DEF</v>
      </c>
      <c r="J143" s="3" t="str">
        <f t="shared" si="5"/>
        <v/>
      </c>
    </row>
    <row r="144" spans="1:10" ht="300" x14ac:dyDescent="0.35">
      <c r="A144" s="7" t="str">
        <f>IF('Payments Export'!A148="","",'Payments Export'!A148)</f>
        <v>Generic Medical Clinic</v>
      </c>
      <c r="B144" s="7" t="str">
        <f>IF('Payments Export'!A148="","",'Payments Export'!B148)</f>
        <v>Dr Taylor Murphy</v>
      </c>
      <c r="C144" s="7">
        <f>IF(IFERROR(VALUE('Payments Export'!H148),'Payments Export'!H148)&lt;&gt;0,IFERROR(VALUE('Payments Export'!H148),'Payments Export'!H148),"")</f>
        <v>91891</v>
      </c>
      <c r="D144" s="7" t="str">
        <f>IF('Payments Export'!I148="","",'Payments Export'!I148)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4" s="7" t="str">
        <f t="shared" si="4"/>
        <v>Phone attendance by a general practitioner lasting at least 6 minu</v>
      </c>
      <c r="F144" s="7">
        <f>IF('Payments Export'!A148="","",'Payments Export'!N148)</f>
        <v>0</v>
      </c>
      <c r="G144" s="7">
        <f>IF('Payments Export'!A148="","",'Payments Export'!O148)</f>
        <v>41.4</v>
      </c>
      <c r="H144" s="7">
        <f>IF('Payments Export'!B148="","",G144-F144)</f>
        <v>41.4</v>
      </c>
      <c r="I144" s="3" t="str">
        <f>IF(C144&lt;&gt;"",_xlfn.XLOOKUP(IFERROR(VALUE(C144),C144),'Items database'!A:A,'Items database'!B:B),(_xlfn.XLOOKUP(LEFT(E144,3),Services,Services,"")))</f>
        <v>DEF</v>
      </c>
      <c r="J144" s="3" t="str">
        <f t="shared" si="5"/>
        <v/>
      </c>
    </row>
    <row r="145" spans="1:10" ht="30" x14ac:dyDescent="0.35">
      <c r="A145" s="7" t="str">
        <f>IF('Payments Export'!A149="","",'Payments Export'!A149)</f>
        <v>Generic Medical Clinic</v>
      </c>
      <c r="B145" s="7" t="str">
        <f>IF('Payments Export'!A149="","",'Payments Export'!B149)</f>
        <v>Dr Taylor Murphy</v>
      </c>
      <c r="C145" s="7">
        <f>IF(IFERROR(VALUE('Payments Export'!H149),'Payments Export'!H149)&lt;&gt;0,IFERROR(VALUE('Payments Export'!H149),'Payments Export'!H149),"")</f>
        <v>75870</v>
      </c>
      <c r="D145" s="7" t="str">
        <f>IF('Payments Export'!I149="","",'Payments Export'!I149)</f>
        <v>Direct-Billing Incentive</v>
      </c>
      <c r="E145" s="7" t="str">
        <f t="shared" si="4"/>
        <v>Direct-Billing Incentive</v>
      </c>
      <c r="F145" s="7">
        <f>IF('Payments Export'!A149="","",'Payments Export'!N149)</f>
        <v>0</v>
      </c>
      <c r="G145" s="7">
        <f>IF('Payments Export'!A149="","",'Payments Export'!O149)</f>
        <v>20.65</v>
      </c>
      <c r="H145" s="7">
        <f>IF('Payments Export'!B149="","",G145-F145)</f>
        <v>20.65</v>
      </c>
      <c r="I145" s="3" t="str">
        <f>IF(C145&lt;&gt;"",_xlfn.XLOOKUP(IFERROR(VALUE(C145),C145),'Items database'!A:A,'Items database'!B:B),(_xlfn.XLOOKUP(LEFT(E145,3),Services,Services,"")))</f>
        <v>DEF</v>
      </c>
      <c r="J145" s="3" t="str">
        <f t="shared" si="5"/>
        <v/>
      </c>
    </row>
    <row r="146" spans="1:10" ht="30" x14ac:dyDescent="0.35">
      <c r="A146" s="7" t="str">
        <f>IF('Payments Export'!A150="","",'Payments Export'!A150)</f>
        <v>Generic Medical Clinic</v>
      </c>
      <c r="B146" s="7" t="str">
        <f>IF('Payments Export'!A150="","",'Payments Export'!B150)</f>
        <v>Dr Taylor Murphy</v>
      </c>
      <c r="C146" s="7">
        <f>IF(IFERROR(VALUE('Payments Export'!H150),'Payments Export'!H150)&lt;&gt;0,IFERROR(VALUE('Payments Export'!H150),'Payments Export'!H150),"")</f>
        <v>36</v>
      </c>
      <c r="D146" s="7" t="str">
        <f>IF('Payments Export'!I150="","",'Payments Export'!I150)</f>
        <v>Surgery consultation, Level C</v>
      </c>
      <c r="E146" s="7" t="str">
        <f t="shared" si="4"/>
        <v>Surgery consultation, Level C</v>
      </c>
      <c r="F146" s="7">
        <f>IF('Payments Export'!A150="","",'Payments Export'!N150)</f>
        <v>0</v>
      </c>
      <c r="G146" s="7">
        <f>IF('Payments Export'!A150="","",'Payments Export'!O150)</f>
        <v>80.099999999999994</v>
      </c>
      <c r="H146" s="7">
        <f>IF('Payments Export'!B150="","",G146-F146)</f>
        <v>80.099999999999994</v>
      </c>
      <c r="I146" s="3" t="str">
        <f>IF(C146&lt;&gt;"",_xlfn.XLOOKUP(IFERROR(VALUE(C146),C146),'Items database'!A:A,'Items database'!B:B),(_xlfn.XLOOKUP(LEFT(E146,3),Services,Services,"")))</f>
        <v>DEF</v>
      </c>
      <c r="J146" s="3" t="str">
        <f t="shared" si="5"/>
        <v/>
      </c>
    </row>
    <row r="147" spans="1:10" ht="30" x14ac:dyDescent="0.35">
      <c r="A147" s="7" t="str">
        <f>IF('Payments Export'!A151="","",'Payments Export'!A151)</f>
        <v>Generic Medical Clinic</v>
      </c>
      <c r="B147" s="7" t="str">
        <f>IF('Payments Export'!A151="","",'Payments Export'!B151)</f>
        <v>Dr Taylor Murphy</v>
      </c>
      <c r="C147" s="7">
        <f>IF(IFERROR(VALUE('Payments Export'!H151),'Payments Export'!H151)&lt;&gt;0,IFERROR(VALUE('Payments Export'!H151),'Payments Export'!H151),"")</f>
        <v>75870</v>
      </c>
      <c r="D147" s="7" t="str">
        <f>IF('Payments Export'!I151="","",'Payments Export'!I151)</f>
        <v>Direct-Billing Incentive</v>
      </c>
      <c r="E147" s="7" t="str">
        <f t="shared" si="4"/>
        <v>Direct-Billing Incentive</v>
      </c>
      <c r="F147" s="7">
        <f>IF('Payments Export'!A151="","",'Payments Export'!N151)</f>
        <v>0</v>
      </c>
      <c r="G147" s="7">
        <f>IF('Payments Export'!A151="","",'Payments Export'!O151)</f>
        <v>20.65</v>
      </c>
      <c r="H147" s="7">
        <f>IF('Payments Export'!B151="","",G147-F147)</f>
        <v>20.65</v>
      </c>
      <c r="I147" s="3" t="str">
        <f>IF(C147&lt;&gt;"",_xlfn.XLOOKUP(IFERROR(VALUE(C147),C147),'Items database'!A:A,'Items database'!B:B),(_xlfn.XLOOKUP(LEFT(E147,3),Services,Services,"")))</f>
        <v>DEF</v>
      </c>
      <c r="J147" s="3" t="str">
        <f t="shared" si="5"/>
        <v/>
      </c>
    </row>
    <row r="148" spans="1:10" ht="30" x14ac:dyDescent="0.35">
      <c r="A148" s="7" t="str">
        <f>IF('Payments Export'!A152="","",'Payments Export'!A152)</f>
        <v>Generic Medical Clinic</v>
      </c>
      <c r="B148" s="7" t="str">
        <f>IF('Payments Export'!A152="","",'Payments Export'!B152)</f>
        <v>Dr Cameron Li</v>
      </c>
      <c r="C148" s="7">
        <f>IF(IFERROR(VALUE('Payments Export'!H152),'Payments Export'!H152)&lt;&gt;0,IFERROR(VALUE('Payments Export'!H152),'Payments Export'!H152),"")</f>
        <v>3</v>
      </c>
      <c r="D148" s="7" t="str">
        <f>IF('Payments Export'!I152="","",'Payments Export'!I152)</f>
        <v>Surgery consultation, Level A</v>
      </c>
      <c r="E148" s="7" t="str">
        <f t="shared" si="4"/>
        <v>Surgery consultation, Level A</v>
      </c>
      <c r="F148" s="7">
        <f>IF('Payments Export'!A152="","",'Payments Export'!N152)</f>
        <v>0</v>
      </c>
      <c r="G148" s="7">
        <f>IF('Payments Export'!A152="","",'Payments Export'!O152)</f>
        <v>18.95</v>
      </c>
      <c r="H148" s="7">
        <f>IF('Payments Export'!B152="","",G148-F148)</f>
        <v>18.95</v>
      </c>
      <c r="I148" s="3" t="str">
        <f>IF(C148&lt;&gt;"",_xlfn.XLOOKUP(IFERROR(VALUE(C148),C148),'Items database'!A:A,'Items database'!B:B),(_xlfn.XLOOKUP(LEFT(E148,3),Services,Services,"")))</f>
        <v>DEF</v>
      </c>
      <c r="J148" s="3" t="str">
        <f t="shared" si="5"/>
        <v/>
      </c>
    </row>
    <row r="149" spans="1:10" ht="30" x14ac:dyDescent="0.35">
      <c r="A149" s="7" t="str">
        <f>IF('Payments Export'!A153="","",'Payments Export'!A153)</f>
        <v>Generic Medical Clinic</v>
      </c>
      <c r="B149" s="7" t="str">
        <f>IF('Payments Export'!A153="","",'Payments Export'!B153)</f>
        <v>Dr Cameron Li</v>
      </c>
      <c r="C149" s="7">
        <f>IF(IFERROR(VALUE('Payments Export'!H153),'Payments Export'!H153)&lt;&gt;0,IFERROR(VALUE('Payments Export'!H153),'Payments Export'!H153),"")</f>
        <v>10990</v>
      </c>
      <c r="D149" s="7" t="str">
        <f>IF('Payments Export'!I153="","",'Payments Export'!I153)</f>
        <v>Direct-Billing Incentive</v>
      </c>
      <c r="E149" s="7" t="str">
        <f t="shared" si="4"/>
        <v>Direct-Billing Incentive</v>
      </c>
      <c r="F149" s="7">
        <f>IF('Payments Export'!A153="","",'Payments Export'!N153)</f>
        <v>0</v>
      </c>
      <c r="G149" s="7">
        <f>IF('Payments Export'!A153="","",'Payments Export'!O153)</f>
        <v>6.9</v>
      </c>
      <c r="H149" s="7">
        <f>IF('Payments Export'!B153="","",G149-F149)</f>
        <v>6.9</v>
      </c>
      <c r="I149" s="3" t="str">
        <f>IF(C149&lt;&gt;"",_xlfn.XLOOKUP(IFERROR(VALUE(C149),C149),'Items database'!A:A,'Items database'!B:B),(_xlfn.XLOOKUP(LEFT(E149,3),Services,Services,"")))</f>
        <v>DEF</v>
      </c>
      <c r="J149" s="3" t="str">
        <f t="shared" si="5"/>
        <v/>
      </c>
    </row>
    <row r="150" spans="1:10" ht="30" x14ac:dyDescent="0.35">
      <c r="A150" s="7" t="str">
        <f>IF('Payments Export'!A154="","",'Payments Export'!A154)</f>
        <v>Generic Medical Clinic</v>
      </c>
      <c r="B150" s="7" t="str">
        <f>IF('Payments Export'!A154="","",'Payments Export'!B154)</f>
        <v>Dr Cameron Li</v>
      </c>
      <c r="C150" s="7">
        <f>IF(IFERROR(VALUE('Payments Export'!H154),'Payments Export'!H154)&lt;&gt;0,IFERROR(VALUE('Payments Export'!H154),'Payments Export'!H154),"")</f>
        <v>3</v>
      </c>
      <c r="D150" s="7" t="str">
        <f>IF('Payments Export'!I154="","",'Payments Export'!I154)</f>
        <v>Surgery consultation, Level A</v>
      </c>
      <c r="E150" s="7" t="str">
        <f t="shared" si="4"/>
        <v>Surgery consultation, Level A</v>
      </c>
      <c r="F150" s="7">
        <f>IF('Payments Export'!A154="","",'Payments Export'!N154)</f>
        <v>0</v>
      </c>
      <c r="G150" s="7">
        <f>IF('Payments Export'!A154="","",'Payments Export'!O154)</f>
        <v>18.95</v>
      </c>
      <c r="H150" s="7">
        <f>IF('Payments Export'!B154="","",G150-F150)</f>
        <v>18.95</v>
      </c>
      <c r="I150" s="3" t="str">
        <f>IF(C150&lt;&gt;"",_xlfn.XLOOKUP(IFERROR(VALUE(C150),C150),'Items database'!A:A,'Items database'!B:B),(_xlfn.XLOOKUP(LEFT(E150,3),Services,Services,"")))</f>
        <v>DEF</v>
      </c>
      <c r="J150" s="3" t="str">
        <f t="shared" si="5"/>
        <v/>
      </c>
    </row>
    <row r="151" spans="1:10" ht="30" x14ac:dyDescent="0.35">
      <c r="A151" s="7" t="str">
        <f>IF('Payments Export'!A155="","",'Payments Export'!A155)</f>
        <v>Generic Medical Clinic</v>
      </c>
      <c r="B151" s="7" t="str">
        <f>IF('Payments Export'!A155="","",'Payments Export'!B155)</f>
        <v>Dr Cameron Li</v>
      </c>
      <c r="C151" s="7">
        <f>IF(IFERROR(VALUE('Payments Export'!H155),'Payments Export'!H155)&lt;&gt;0,IFERROR(VALUE('Payments Export'!H155),'Payments Export'!H155),"")</f>
        <v>10990</v>
      </c>
      <c r="D151" s="7" t="str">
        <f>IF('Payments Export'!I155="","",'Payments Export'!I155)</f>
        <v>Direct-Billing Incentive</v>
      </c>
      <c r="E151" s="7" t="str">
        <f t="shared" si="4"/>
        <v>Direct-Billing Incentive</v>
      </c>
      <c r="F151" s="7">
        <f>IF('Payments Export'!A155="","",'Payments Export'!N155)</f>
        <v>0</v>
      </c>
      <c r="G151" s="7">
        <f>IF('Payments Export'!A155="","",'Payments Export'!O155)</f>
        <v>6.9</v>
      </c>
      <c r="H151" s="7">
        <f>IF('Payments Export'!B155="","",G151-F151)</f>
        <v>6.9</v>
      </c>
      <c r="I151" s="3" t="str">
        <f>IF(C151&lt;&gt;"",_xlfn.XLOOKUP(IFERROR(VALUE(C151),C151),'Items database'!A:A,'Items database'!B:B),(_xlfn.XLOOKUP(LEFT(E151,3),Services,Services,"")))</f>
        <v>DEF</v>
      </c>
      <c r="J151" s="3" t="str">
        <f t="shared" si="5"/>
        <v/>
      </c>
    </row>
    <row r="152" spans="1:10" ht="30" x14ac:dyDescent="0.35">
      <c r="A152" s="7" t="str">
        <f>IF('Payments Export'!A156="","",'Payments Export'!A156)</f>
        <v>Generic Medical Clinic</v>
      </c>
      <c r="B152" s="7" t="str">
        <f>IF('Payments Export'!A156="","",'Payments Export'!B156)</f>
        <v>Dr Cameron Li</v>
      </c>
      <c r="C152" s="7">
        <f>IF(IFERROR(VALUE('Payments Export'!H156),'Payments Export'!H156)&lt;&gt;0,IFERROR(VALUE('Payments Export'!H156),'Payments Export'!H156),"")</f>
        <v>3</v>
      </c>
      <c r="D152" s="7" t="str">
        <f>IF('Payments Export'!I156="","",'Payments Export'!I156)</f>
        <v>Surgery consultation, Level A</v>
      </c>
      <c r="E152" s="7" t="str">
        <f t="shared" si="4"/>
        <v>Surgery consultation, Level A</v>
      </c>
      <c r="F152" s="7">
        <f>IF('Payments Export'!A156="","",'Payments Export'!N156)</f>
        <v>0</v>
      </c>
      <c r="G152" s="7">
        <f>IF('Payments Export'!A156="","",'Payments Export'!O156)</f>
        <v>18.95</v>
      </c>
      <c r="H152" s="7">
        <f>IF('Payments Export'!B156="","",G152-F152)</f>
        <v>18.95</v>
      </c>
      <c r="I152" s="3" t="str">
        <f>IF(C152&lt;&gt;"",_xlfn.XLOOKUP(IFERROR(VALUE(C152),C152),'Items database'!A:A,'Items database'!B:B),(_xlfn.XLOOKUP(LEFT(E152,3),Services,Services,"")))</f>
        <v>DEF</v>
      </c>
      <c r="J152" s="3" t="str">
        <f t="shared" si="5"/>
        <v/>
      </c>
    </row>
    <row r="153" spans="1:10" ht="30" x14ac:dyDescent="0.35">
      <c r="A153" s="7" t="str">
        <f>IF('Payments Export'!A157="","",'Payments Export'!A157)</f>
        <v>Generic Medical Clinic</v>
      </c>
      <c r="B153" s="7" t="str">
        <f>IF('Payments Export'!A157="","",'Payments Export'!B157)</f>
        <v>Dr Cameron Li</v>
      </c>
      <c r="C153" s="7">
        <f>IF(IFERROR(VALUE('Payments Export'!H157),'Payments Export'!H157)&lt;&gt;0,IFERROR(VALUE('Payments Export'!H157),'Payments Export'!H157),"")</f>
        <v>10990</v>
      </c>
      <c r="D153" s="7" t="str">
        <f>IF('Payments Export'!I157="","",'Payments Export'!I157)</f>
        <v>Direct-Billing Incentive</v>
      </c>
      <c r="E153" s="7" t="str">
        <f t="shared" si="4"/>
        <v>Direct-Billing Incentive</v>
      </c>
      <c r="F153" s="7">
        <f>IF('Payments Export'!A157="","",'Payments Export'!N157)</f>
        <v>0</v>
      </c>
      <c r="G153" s="7">
        <f>IF('Payments Export'!A157="","",'Payments Export'!O157)</f>
        <v>6.9</v>
      </c>
      <c r="H153" s="7">
        <f>IF('Payments Export'!B157="","",G153-F153)</f>
        <v>6.9</v>
      </c>
      <c r="I153" s="3" t="str">
        <f>IF(C153&lt;&gt;"",_xlfn.XLOOKUP(IFERROR(VALUE(C153),C153),'Items database'!A:A,'Items database'!B:B),(_xlfn.XLOOKUP(LEFT(E153,3),Services,Services,"")))</f>
        <v>DEF</v>
      </c>
      <c r="J153" s="3" t="str">
        <f t="shared" si="5"/>
        <v/>
      </c>
    </row>
    <row r="154" spans="1:10" ht="30" x14ac:dyDescent="0.35">
      <c r="A154" s="7" t="str">
        <f>IF('Payments Export'!A158="","",'Payments Export'!A158)</f>
        <v>Generic Medical Clinic</v>
      </c>
      <c r="B154" s="7" t="str">
        <f>IF('Payments Export'!A158="","",'Payments Export'!B158)</f>
        <v>Dr Cameron Li</v>
      </c>
      <c r="C154" s="7">
        <f>IF(IFERROR(VALUE('Payments Export'!H158),'Payments Export'!H158)&lt;&gt;0,IFERROR(VALUE('Payments Export'!H158),'Payments Export'!H158),"")</f>
        <v>23</v>
      </c>
      <c r="D154" s="7" t="str">
        <f>IF('Payments Export'!I158="","",'Payments Export'!I158)</f>
        <v>Surgery consultation, Level B</v>
      </c>
      <c r="E154" s="7" t="str">
        <f t="shared" si="4"/>
        <v>Surgery consultation, Level B</v>
      </c>
      <c r="F154" s="7">
        <f>IF('Payments Export'!A158="","",'Payments Export'!N158)</f>
        <v>0</v>
      </c>
      <c r="G154" s="7">
        <f>IF('Payments Export'!A158="","",'Payments Export'!O158)</f>
        <v>41.4</v>
      </c>
      <c r="H154" s="7">
        <f>IF('Payments Export'!B158="","",G154-F154)</f>
        <v>41.4</v>
      </c>
      <c r="I154" s="3" t="str">
        <f>IF(C154&lt;&gt;"",_xlfn.XLOOKUP(IFERROR(VALUE(C154),C154),'Items database'!A:A,'Items database'!B:B),(_xlfn.XLOOKUP(LEFT(E154,3),Services,Services,"")))</f>
        <v>DEF</v>
      </c>
      <c r="J154" s="3" t="str">
        <f t="shared" si="5"/>
        <v/>
      </c>
    </row>
    <row r="155" spans="1:10" ht="30" x14ac:dyDescent="0.35">
      <c r="A155" s="7" t="str">
        <f>IF('Payments Export'!A159="","",'Payments Export'!A159)</f>
        <v>Generic Medical Clinic</v>
      </c>
      <c r="B155" s="7" t="str">
        <f>IF('Payments Export'!A159="","",'Payments Export'!B159)</f>
        <v>Dr Cameron Li</v>
      </c>
      <c r="C155" s="7">
        <f>IF(IFERROR(VALUE('Payments Export'!H159),'Payments Export'!H159)&lt;&gt;0,IFERROR(VALUE('Payments Export'!H159),'Payments Export'!H159),"")</f>
        <v>23</v>
      </c>
      <c r="D155" s="7" t="str">
        <f>IF('Payments Export'!I159="","",'Payments Export'!I159)</f>
        <v>Surgery consultation, Level B</v>
      </c>
      <c r="E155" s="7" t="str">
        <f t="shared" si="4"/>
        <v>Surgery consultation, Level B</v>
      </c>
      <c r="F155" s="7">
        <f>IF('Payments Export'!A159="","",'Payments Export'!N159)</f>
        <v>0</v>
      </c>
      <c r="G155" s="7">
        <f>IF('Payments Export'!A159="","",'Payments Export'!O159)</f>
        <v>41.4</v>
      </c>
      <c r="H155" s="7">
        <f>IF('Payments Export'!B159="","",G155-F155)</f>
        <v>41.4</v>
      </c>
      <c r="I155" s="3" t="str">
        <f>IF(C155&lt;&gt;"",_xlfn.XLOOKUP(IFERROR(VALUE(C155),C155),'Items database'!A:A,'Items database'!B:B),(_xlfn.XLOOKUP(LEFT(E155,3),Services,Services,"")))</f>
        <v>DEF</v>
      </c>
      <c r="J155" s="3" t="str">
        <f t="shared" si="5"/>
        <v/>
      </c>
    </row>
    <row r="156" spans="1:10" ht="30" x14ac:dyDescent="0.35">
      <c r="A156" s="7" t="str">
        <f>IF('Payments Export'!A160="","",'Payments Export'!A160)</f>
        <v>Generic Medical Clinic</v>
      </c>
      <c r="B156" s="7" t="str">
        <f>IF('Payments Export'!A160="","",'Payments Export'!B160)</f>
        <v>Dr Cameron Li</v>
      </c>
      <c r="C156" s="7">
        <f>IF(IFERROR(VALUE('Payments Export'!H160),'Payments Export'!H160)&lt;&gt;0,IFERROR(VALUE('Payments Export'!H160),'Payments Export'!H160),"")</f>
        <v>75870</v>
      </c>
      <c r="D156" s="7" t="str">
        <f>IF('Payments Export'!I160="","",'Payments Export'!I160)</f>
        <v>Direct-Billing Incentive</v>
      </c>
      <c r="E156" s="7" t="str">
        <f t="shared" si="4"/>
        <v>Direct-Billing Incentive</v>
      </c>
      <c r="F156" s="7">
        <f>IF('Payments Export'!A160="","",'Payments Export'!N160)</f>
        <v>0</v>
      </c>
      <c r="G156" s="7">
        <f>IF('Payments Export'!A160="","",'Payments Export'!O160)</f>
        <v>20.65</v>
      </c>
      <c r="H156" s="7">
        <f>IF('Payments Export'!B160="","",G156-F156)</f>
        <v>20.65</v>
      </c>
      <c r="I156" s="3" t="str">
        <f>IF(C156&lt;&gt;"",_xlfn.XLOOKUP(IFERROR(VALUE(C156),C156),'Items database'!A:A,'Items database'!B:B),(_xlfn.XLOOKUP(LEFT(E156,3),Services,Services,"")))</f>
        <v>DEF</v>
      </c>
      <c r="J156" s="3" t="str">
        <f t="shared" si="5"/>
        <v/>
      </c>
    </row>
    <row r="157" spans="1:10" ht="30" x14ac:dyDescent="0.35">
      <c r="A157" s="7" t="str">
        <f>IF('Payments Export'!A161="","",'Payments Export'!A161)</f>
        <v>Generic Medical Clinic</v>
      </c>
      <c r="B157" s="7" t="str">
        <f>IF('Payments Export'!A161="","",'Payments Export'!B161)</f>
        <v>Dr Cameron Li</v>
      </c>
      <c r="C157" s="7">
        <f>IF(IFERROR(VALUE('Payments Export'!H161),'Payments Export'!H161)&lt;&gt;0,IFERROR(VALUE('Payments Export'!H161),'Payments Export'!H161),"")</f>
        <v>23</v>
      </c>
      <c r="D157" s="7" t="str">
        <f>IF('Payments Export'!I161="","",'Payments Export'!I161)</f>
        <v>Surgery consultation, Level B</v>
      </c>
      <c r="E157" s="7" t="str">
        <f t="shared" si="4"/>
        <v>Surgery consultation, Level B</v>
      </c>
      <c r="F157" s="7">
        <f>IF('Payments Export'!A161="","",'Payments Export'!N161)</f>
        <v>0</v>
      </c>
      <c r="G157" s="7">
        <f>IF('Payments Export'!A161="","",'Payments Export'!O161)</f>
        <v>41.4</v>
      </c>
      <c r="H157" s="7">
        <f>IF('Payments Export'!B161="","",G157-F157)</f>
        <v>41.4</v>
      </c>
      <c r="I157" s="3" t="str">
        <f>IF(C157&lt;&gt;"",_xlfn.XLOOKUP(IFERROR(VALUE(C157),C157),'Items database'!A:A,'Items database'!B:B),(_xlfn.XLOOKUP(LEFT(E157,3),Services,Services,"")))</f>
        <v>DEF</v>
      </c>
      <c r="J157" s="3" t="str">
        <f t="shared" si="5"/>
        <v/>
      </c>
    </row>
    <row r="158" spans="1:10" ht="30" x14ac:dyDescent="0.35">
      <c r="A158" s="7" t="str">
        <f>IF('Payments Export'!A162="","",'Payments Export'!A162)</f>
        <v>Generic Medical Clinic</v>
      </c>
      <c r="B158" s="7" t="str">
        <f>IF('Payments Export'!A162="","",'Payments Export'!B162)</f>
        <v>Dr Cameron Li</v>
      </c>
      <c r="C158" s="7">
        <f>IF(IFERROR(VALUE('Payments Export'!H162),'Payments Export'!H162)&lt;&gt;0,IFERROR(VALUE('Payments Export'!H162),'Payments Export'!H162),"")</f>
        <v>75870</v>
      </c>
      <c r="D158" s="7" t="str">
        <f>IF('Payments Export'!I162="","",'Payments Export'!I162)</f>
        <v>Direct-Billing Incentive</v>
      </c>
      <c r="E158" s="7" t="str">
        <f t="shared" si="4"/>
        <v>Direct-Billing Incentive</v>
      </c>
      <c r="F158" s="7">
        <f>IF('Payments Export'!A162="","",'Payments Export'!N162)</f>
        <v>0</v>
      </c>
      <c r="G158" s="7">
        <f>IF('Payments Export'!A162="","",'Payments Export'!O162)</f>
        <v>20.65</v>
      </c>
      <c r="H158" s="7">
        <f>IF('Payments Export'!B162="","",G158-F158)</f>
        <v>20.65</v>
      </c>
      <c r="I158" s="3" t="str">
        <f>IF(C158&lt;&gt;"",_xlfn.XLOOKUP(IFERROR(VALUE(C158),C158),'Items database'!A:A,'Items database'!B:B),(_xlfn.XLOOKUP(LEFT(E158,3),Services,Services,"")))</f>
        <v>DEF</v>
      </c>
      <c r="J158" s="3" t="str">
        <f t="shared" si="5"/>
        <v/>
      </c>
    </row>
    <row r="159" spans="1:10" ht="30" x14ac:dyDescent="0.35">
      <c r="A159" s="7" t="str">
        <f>IF('Payments Export'!A163="","",'Payments Export'!A163)</f>
        <v>Generic Medical Clinic</v>
      </c>
      <c r="B159" s="7" t="str">
        <f>IF('Payments Export'!A163="","",'Payments Export'!B163)</f>
        <v>Dr Cameron Li</v>
      </c>
      <c r="C159" s="7">
        <f>IF(IFERROR(VALUE('Payments Export'!H163),'Payments Export'!H163)&lt;&gt;0,IFERROR(VALUE('Payments Export'!H163),'Payments Export'!H163),"")</f>
        <v>23</v>
      </c>
      <c r="D159" s="7" t="str">
        <f>IF('Payments Export'!I163="","",'Payments Export'!I163)</f>
        <v>Surgery consultation, Level B</v>
      </c>
      <c r="E159" s="7" t="str">
        <f t="shared" si="4"/>
        <v>Surgery consultation, Level B</v>
      </c>
      <c r="F159" s="7">
        <f>IF('Payments Export'!A163="","",'Payments Export'!N163)</f>
        <v>0</v>
      </c>
      <c r="G159" s="7">
        <f>IF('Payments Export'!A163="","",'Payments Export'!O163)</f>
        <v>41.4</v>
      </c>
      <c r="H159" s="7">
        <f>IF('Payments Export'!B163="","",G159-F159)</f>
        <v>41.4</v>
      </c>
      <c r="I159" s="3" t="str">
        <f>IF(C159&lt;&gt;"",_xlfn.XLOOKUP(IFERROR(VALUE(C159),C159),'Items database'!A:A,'Items database'!B:B),(_xlfn.XLOOKUP(LEFT(E159,3),Services,Services,"")))</f>
        <v>DEF</v>
      </c>
      <c r="J159" s="3" t="str">
        <f t="shared" si="5"/>
        <v/>
      </c>
    </row>
    <row r="160" spans="1:10" ht="30" x14ac:dyDescent="0.35">
      <c r="A160" s="7" t="str">
        <f>IF('Payments Export'!A164="","",'Payments Export'!A164)</f>
        <v>Generic Medical Clinic</v>
      </c>
      <c r="B160" s="7" t="str">
        <f>IF('Payments Export'!A164="","",'Payments Export'!B164)</f>
        <v>Dr Cameron Li</v>
      </c>
      <c r="C160" s="7">
        <f>IF(IFERROR(VALUE('Payments Export'!H164),'Payments Export'!H164)&lt;&gt;0,IFERROR(VALUE('Payments Export'!H164),'Payments Export'!H164),"")</f>
        <v>75870</v>
      </c>
      <c r="D160" s="7" t="str">
        <f>IF('Payments Export'!I164="","",'Payments Export'!I164)</f>
        <v>Direct-Billing Incentive</v>
      </c>
      <c r="E160" s="7" t="str">
        <f t="shared" si="4"/>
        <v>Direct-Billing Incentive</v>
      </c>
      <c r="F160" s="7">
        <f>IF('Payments Export'!A164="","",'Payments Export'!N164)</f>
        <v>0</v>
      </c>
      <c r="G160" s="7">
        <f>IF('Payments Export'!A164="","",'Payments Export'!O164)</f>
        <v>20.65</v>
      </c>
      <c r="H160" s="7">
        <f>IF('Payments Export'!B164="","",G160-F160)</f>
        <v>20.65</v>
      </c>
      <c r="I160" s="3" t="str">
        <f>IF(C160&lt;&gt;"",_xlfn.XLOOKUP(IFERROR(VALUE(C160),C160),'Items database'!A:A,'Items database'!B:B),(_xlfn.XLOOKUP(LEFT(E160,3),Services,Services,"")))</f>
        <v>DEF</v>
      </c>
      <c r="J160" s="3" t="str">
        <f t="shared" si="5"/>
        <v/>
      </c>
    </row>
    <row r="161" spans="1:10" ht="210" x14ac:dyDescent="0.35">
      <c r="A161" s="7" t="str">
        <f>IF('Payments Export'!A165="","",'Payments Export'!A165)</f>
        <v>Generic Medical Clinic</v>
      </c>
      <c r="B161" s="7" t="str">
        <f>IF('Payments Export'!A165="","",'Payments Export'!B165)</f>
        <v>Dr Cameron Li</v>
      </c>
      <c r="C161" s="7">
        <f>IF(IFERROR(VALUE('Payments Export'!H165),'Payments Export'!H165)&lt;&gt;0,IFERROR(VALUE('Payments Export'!H165),'Payments Export'!H165),"")</f>
        <v>91890</v>
      </c>
      <c r="D161" s="7" t="str">
        <f>IF('Payments Export'!I165="","",'Payments Export'!I165)</f>
        <v xml:space="preserve">Phone attendance by a general practitioner lasting less than 6 minutes for an obvious problem characterised by the straightforward nature of the task that requires a short patient history and, if required, limited management
</v>
      </c>
      <c r="E161" s="7" t="str">
        <f t="shared" si="4"/>
        <v>Phone attendance by a general practitioner lasting less than 6 min</v>
      </c>
      <c r="F161" s="7">
        <f>IF('Payments Export'!A165="","",'Payments Export'!N165)</f>
        <v>0</v>
      </c>
      <c r="G161" s="7">
        <f>IF('Payments Export'!A165="","",'Payments Export'!O165)</f>
        <v>18.95</v>
      </c>
      <c r="H161" s="7">
        <f>IF('Payments Export'!B165="","",G161-F161)</f>
        <v>18.95</v>
      </c>
      <c r="I161" s="3" t="str">
        <f>IF(C161&lt;&gt;"",_xlfn.XLOOKUP(IFERROR(VALUE(C161),C161),'Items database'!A:A,'Items database'!B:B),(_xlfn.XLOOKUP(LEFT(E161,3),Services,Services,"")))</f>
        <v>DEF</v>
      </c>
      <c r="J161" s="3" t="str">
        <f t="shared" si="5"/>
        <v/>
      </c>
    </row>
    <row r="162" spans="1:10" ht="30" x14ac:dyDescent="0.35">
      <c r="A162" s="7" t="str">
        <f>IF('Payments Export'!A166="","",'Payments Export'!A166)</f>
        <v>Generic Medical Clinic</v>
      </c>
      <c r="B162" s="7" t="str">
        <f>IF('Payments Export'!A166="","",'Payments Export'!B166)</f>
        <v>Dr Cameron Li</v>
      </c>
      <c r="C162" s="7">
        <f>IF(IFERROR(VALUE('Payments Export'!H166),'Payments Export'!H166)&lt;&gt;0,IFERROR(VALUE('Payments Export'!H166),'Payments Export'!H166),"")</f>
        <v>23</v>
      </c>
      <c r="D162" s="7" t="str">
        <f>IF('Payments Export'!I166="","",'Payments Export'!I166)</f>
        <v>Surgery consultation, Level B</v>
      </c>
      <c r="E162" s="7" t="str">
        <f t="shared" si="4"/>
        <v>Surgery consultation, Level B</v>
      </c>
      <c r="F162" s="7">
        <f>IF('Payments Export'!A166="","",'Payments Export'!N166)</f>
        <v>0</v>
      </c>
      <c r="G162" s="7">
        <f>IF('Payments Export'!A166="","",'Payments Export'!O166)</f>
        <v>41.4</v>
      </c>
      <c r="H162" s="7">
        <f>IF('Payments Export'!B166="","",G162-F162)</f>
        <v>41.4</v>
      </c>
      <c r="I162" s="3" t="str">
        <f>IF(C162&lt;&gt;"",_xlfn.XLOOKUP(IFERROR(VALUE(C162),C162),'Items database'!A:A,'Items database'!B:B),(_xlfn.XLOOKUP(LEFT(E162,3),Services,Services,"")))</f>
        <v>DEF</v>
      </c>
      <c r="J162" s="3" t="str">
        <f t="shared" si="5"/>
        <v/>
      </c>
    </row>
    <row r="163" spans="1:10" ht="30" x14ac:dyDescent="0.35">
      <c r="A163" s="7" t="str">
        <f>IF('Payments Export'!A167="","",'Payments Export'!A167)</f>
        <v>Generic Medical Clinic</v>
      </c>
      <c r="B163" s="7" t="str">
        <f>IF('Payments Export'!A167="","",'Payments Export'!B167)</f>
        <v>Dr Cameron Li</v>
      </c>
      <c r="C163" s="7">
        <f>IF(IFERROR(VALUE('Payments Export'!H167),'Payments Export'!H167)&lt;&gt;0,IFERROR(VALUE('Payments Export'!H167),'Payments Export'!H167),"")</f>
        <v>75870</v>
      </c>
      <c r="D163" s="7" t="str">
        <f>IF('Payments Export'!I167="","",'Payments Export'!I167)</f>
        <v>Direct-Billing Incentive</v>
      </c>
      <c r="E163" s="7" t="str">
        <f t="shared" si="4"/>
        <v>Direct-Billing Incentive</v>
      </c>
      <c r="F163" s="7">
        <f>IF('Payments Export'!A167="","",'Payments Export'!N167)</f>
        <v>0</v>
      </c>
      <c r="G163" s="7">
        <f>IF('Payments Export'!A167="","",'Payments Export'!O167)</f>
        <v>20.65</v>
      </c>
      <c r="H163" s="7">
        <f>IF('Payments Export'!B167="","",G163-F163)</f>
        <v>20.65</v>
      </c>
      <c r="I163" s="3" t="str">
        <f>IF(C163&lt;&gt;"",_xlfn.XLOOKUP(IFERROR(VALUE(C163),C163),'Items database'!A:A,'Items database'!B:B),(_xlfn.XLOOKUP(LEFT(E163,3),Services,Services,"")))</f>
        <v>DEF</v>
      </c>
      <c r="J163" s="3" t="str">
        <f t="shared" si="5"/>
        <v/>
      </c>
    </row>
    <row r="164" spans="1:10" ht="30" x14ac:dyDescent="0.35">
      <c r="A164" s="7" t="str">
        <f>IF('Payments Export'!A168="","",'Payments Export'!A168)</f>
        <v>Generic Medical Clinic</v>
      </c>
      <c r="B164" s="7" t="str">
        <f>IF('Payments Export'!A168="","",'Payments Export'!B168)</f>
        <v>Dr Riley Zhang</v>
      </c>
      <c r="C164" s="7">
        <f>IF(IFERROR(VALUE('Payments Export'!H168),'Payments Export'!H168)&lt;&gt;0,IFERROR(VALUE('Payments Export'!H168),'Payments Export'!H168),"")</f>
        <v>23</v>
      </c>
      <c r="D164" s="7" t="str">
        <f>IF('Payments Export'!I168="","",'Payments Export'!I168)</f>
        <v>Surgery consultation, Level B</v>
      </c>
      <c r="E164" s="7" t="str">
        <f t="shared" si="4"/>
        <v>Surgery consultation, Level B</v>
      </c>
      <c r="F164" s="7">
        <f>IF('Payments Export'!A168="","",'Payments Export'!N168)</f>
        <v>0</v>
      </c>
      <c r="G164" s="7">
        <f>IF('Payments Export'!A168="","",'Payments Export'!O168)</f>
        <v>41.4</v>
      </c>
      <c r="H164" s="7">
        <f>IF('Payments Export'!B168="","",G164-F164)</f>
        <v>41.4</v>
      </c>
      <c r="I164" s="3" t="str">
        <f>IF(C164&lt;&gt;"",_xlfn.XLOOKUP(IFERROR(VALUE(C164),C164),'Items database'!A:A,'Items database'!B:B),(_xlfn.XLOOKUP(LEFT(E164,3),Services,Services,"")))</f>
        <v>DEF</v>
      </c>
      <c r="J164" s="3" t="str">
        <f t="shared" si="5"/>
        <v/>
      </c>
    </row>
    <row r="165" spans="1:10" ht="70" x14ac:dyDescent="0.35">
      <c r="A165" s="7" t="str">
        <f>IF('Payments Export'!A169="","",'Payments Export'!A169)</f>
        <v>Generic Medical Clinic</v>
      </c>
      <c r="B165" s="7" t="str">
        <f>IF('Payments Export'!A169="","",'Payments Export'!B169)</f>
        <v>Dr Riley Zhang</v>
      </c>
      <c r="C165" s="7">
        <f>IF(IFERROR(VALUE('Payments Export'!H169),'Payments Export'!H169)&lt;&gt;0,IFERROR(VALUE('Payments Export'!H169),'Payments Export'!H169),"")</f>
        <v>30071</v>
      </c>
      <c r="D165" s="7" t="str">
        <f>IF('Payments Export'!I169="","",'Payments Export'!I169)</f>
        <v>Biopsy of skin where the biopsy specimen is sent for pathological examination</v>
      </c>
      <c r="E165" s="7" t="str">
        <f t="shared" si="4"/>
        <v xml:space="preserve">Biopsy of skin where the biopsy specimen is sent for pathological </v>
      </c>
      <c r="F165" s="7">
        <f>IF('Payments Export'!A169="","",'Payments Export'!N169)</f>
        <v>0</v>
      </c>
      <c r="G165" s="7">
        <f>IF('Payments Export'!A169="","",'Payments Export'!O169)</f>
        <v>48.9</v>
      </c>
      <c r="H165" s="7">
        <f>IF('Payments Export'!B169="","",G165-F165)</f>
        <v>48.9</v>
      </c>
      <c r="I165" s="3" t="str">
        <f>IF(C165&lt;&gt;"",_xlfn.XLOOKUP(IFERROR(VALUE(C165),C165),'Items database'!A:A,'Items database'!B:B),(_xlfn.XLOOKUP(LEFT(E165,3),Services,Services,"")))</f>
        <v>DEF</v>
      </c>
      <c r="J165" s="3" t="str">
        <f t="shared" si="5"/>
        <v/>
      </c>
    </row>
    <row r="166" spans="1:10" ht="40" x14ac:dyDescent="0.35">
      <c r="A166" s="7" t="str">
        <f>IF('Payments Export'!A170="","",'Payments Export'!A170)</f>
        <v>Generic Medical Clinic</v>
      </c>
      <c r="B166" s="7" t="str">
        <f>IF('Payments Export'!A170="","",'Payments Export'!B170)</f>
        <v>Dr Riley Zhang</v>
      </c>
      <c r="C166" s="7">
        <f>IF(IFERROR(VALUE('Payments Export'!H170),'Payments Export'!H170)&lt;&gt;0,IFERROR(VALUE('Payments Export'!H170),'Payments Export'!H170),"")</f>
        <v>23</v>
      </c>
      <c r="D166" s="7" t="str">
        <f>IF('Payments Export'!I170="","",'Payments Export'!I170)</f>
        <v>Surgery consultation, Level B, NNAC</v>
      </c>
      <c r="E166" s="7" t="str">
        <f t="shared" si="4"/>
        <v>Surgery consultation, Level B, NNAC</v>
      </c>
      <c r="F166" s="7">
        <f>IF('Payments Export'!A170="","",'Payments Export'!N170)</f>
        <v>0</v>
      </c>
      <c r="G166" s="7">
        <f>IF('Payments Export'!A170="","",'Payments Export'!O170)</f>
        <v>41.4</v>
      </c>
      <c r="H166" s="7">
        <f>IF('Payments Export'!B170="","",G166-F166)</f>
        <v>41.4</v>
      </c>
      <c r="I166" s="3" t="str">
        <f>IF(C166&lt;&gt;"",_xlfn.XLOOKUP(IFERROR(VALUE(C166),C166),'Items database'!A:A,'Items database'!B:B),(_xlfn.XLOOKUP(LEFT(E166,3),Services,Services,"")))</f>
        <v>DEF</v>
      </c>
      <c r="J166" s="3" t="str">
        <f t="shared" si="5"/>
        <v/>
      </c>
    </row>
    <row r="167" spans="1:10" ht="30" x14ac:dyDescent="0.35">
      <c r="A167" s="7" t="str">
        <f>IF('Payments Export'!A171="","",'Payments Export'!A171)</f>
        <v>Generic Medical Clinic</v>
      </c>
      <c r="B167" s="7" t="str">
        <f>IF('Payments Export'!A171="","",'Payments Export'!B171)</f>
        <v>Dr Riley Zhang</v>
      </c>
      <c r="C167" s="7">
        <f>IF(IFERROR(VALUE('Payments Export'!H171),'Payments Export'!H171)&lt;&gt;0,IFERROR(VALUE('Payments Export'!H171),'Payments Export'!H171),"")</f>
        <v>23</v>
      </c>
      <c r="D167" s="7" t="str">
        <f>IF('Payments Export'!I171="","",'Payments Export'!I171)</f>
        <v>Surgery consultation, Level B</v>
      </c>
      <c r="E167" s="7" t="str">
        <f t="shared" si="4"/>
        <v>Surgery consultation, Level B</v>
      </c>
      <c r="F167" s="7">
        <f>IF('Payments Export'!A171="","",'Payments Export'!N171)</f>
        <v>0</v>
      </c>
      <c r="G167" s="7">
        <f>IF('Payments Export'!A171="","",'Payments Export'!O171)</f>
        <v>41.4</v>
      </c>
      <c r="H167" s="7">
        <f>IF('Payments Export'!B171="","",G167-F167)</f>
        <v>41.4</v>
      </c>
      <c r="I167" s="3" t="str">
        <f>IF(C167&lt;&gt;"",_xlfn.XLOOKUP(IFERROR(VALUE(C167),C167),'Items database'!A:A,'Items database'!B:B),(_xlfn.XLOOKUP(LEFT(E167,3),Services,Services,"")))</f>
        <v>DEF</v>
      </c>
      <c r="J167" s="3" t="str">
        <f t="shared" si="5"/>
        <v/>
      </c>
    </row>
    <row r="168" spans="1:10" ht="30" x14ac:dyDescent="0.35">
      <c r="A168" s="7" t="str">
        <f>IF('Payments Export'!A172="","",'Payments Export'!A172)</f>
        <v>Generic Medical Clinic</v>
      </c>
      <c r="B168" s="7" t="str">
        <f>IF('Payments Export'!A172="","",'Payments Export'!B172)</f>
        <v>Dr Riley Zhang</v>
      </c>
      <c r="C168" s="7">
        <f>IF(IFERROR(VALUE('Payments Export'!H172),'Payments Export'!H172)&lt;&gt;0,IFERROR(VALUE('Payments Export'!H172),'Payments Export'!H172),"")</f>
        <v>75870</v>
      </c>
      <c r="D168" s="7" t="str">
        <f>IF('Payments Export'!I172="","",'Payments Export'!I172)</f>
        <v>Direct-Billing Incentive</v>
      </c>
      <c r="E168" s="7" t="str">
        <f t="shared" si="4"/>
        <v>Direct-Billing Incentive</v>
      </c>
      <c r="F168" s="7">
        <f>IF('Payments Export'!A172="","",'Payments Export'!N172)</f>
        <v>0</v>
      </c>
      <c r="G168" s="7">
        <f>IF('Payments Export'!A172="","",'Payments Export'!O172)</f>
        <v>20.65</v>
      </c>
      <c r="H168" s="7">
        <f>IF('Payments Export'!B172="","",G168-F168)</f>
        <v>20.65</v>
      </c>
      <c r="I168" s="3" t="str">
        <f>IF(C168&lt;&gt;"",_xlfn.XLOOKUP(IFERROR(VALUE(C168),C168),'Items database'!A:A,'Items database'!B:B),(_xlfn.XLOOKUP(LEFT(E168,3),Services,Services,"")))</f>
        <v>DEF</v>
      </c>
      <c r="J168" s="3" t="str">
        <f t="shared" si="5"/>
        <v/>
      </c>
    </row>
    <row r="169" spans="1:10" ht="40" x14ac:dyDescent="0.35">
      <c r="A169" s="7" t="str">
        <f>IF('Payments Export'!A173="","",'Payments Export'!A173)</f>
        <v>Generic Medical Clinic</v>
      </c>
      <c r="B169" s="7" t="str">
        <f>IF('Payments Export'!A173="","",'Payments Export'!B173)</f>
        <v>Dr Riley Zhang</v>
      </c>
      <c r="C169" s="7">
        <f>IF(IFERROR(VALUE('Payments Export'!H173),'Payments Export'!H173)&lt;&gt;0,IFERROR(VALUE('Payments Export'!H173),'Payments Export'!H173),"")</f>
        <v>30192</v>
      </c>
      <c r="D169" s="7" t="str">
        <f>IF('Payments Export'!I173="","",'Payments Export'!I173)</f>
        <v>Ablation of premalignant skin lesions &gt;= 10</v>
      </c>
      <c r="E169" s="7" t="str">
        <f t="shared" si="4"/>
        <v>Ablation of premalignant skin lesions &gt;= 10</v>
      </c>
      <c r="F169" s="7">
        <f>IF('Payments Export'!A173="","",'Payments Export'!N173)</f>
        <v>0</v>
      </c>
      <c r="G169" s="7">
        <f>IF('Payments Export'!A173="","",'Payments Export'!O173)</f>
        <v>37</v>
      </c>
      <c r="H169" s="7">
        <f>IF('Payments Export'!B173="","",G169-F169)</f>
        <v>37</v>
      </c>
      <c r="I169" s="3" t="str">
        <f>IF(C169&lt;&gt;"",_xlfn.XLOOKUP(IFERROR(VALUE(C169),C169),'Items database'!A:A,'Items database'!B:B),(_xlfn.XLOOKUP(LEFT(E169,3),Services,Services,"")))</f>
        <v>DEF</v>
      </c>
      <c r="J169" s="3" t="str">
        <f t="shared" si="5"/>
        <v/>
      </c>
    </row>
    <row r="170" spans="1:10" ht="30" x14ac:dyDescent="0.35">
      <c r="A170" s="7" t="str">
        <f>IF('Payments Export'!A174="","",'Payments Export'!A174)</f>
        <v>Generic Medical Clinic</v>
      </c>
      <c r="B170" s="7" t="str">
        <f>IF('Payments Export'!A174="","",'Payments Export'!B174)</f>
        <v>Dr Riley Zhang</v>
      </c>
      <c r="C170" s="7">
        <f>IF(IFERROR(VALUE('Payments Export'!H174),'Payments Export'!H174)&lt;&gt;0,IFERROR(VALUE('Payments Export'!H174),'Payments Export'!H174),"")</f>
        <v>10990</v>
      </c>
      <c r="D170" s="7" t="str">
        <f>IF('Payments Export'!I174="","",'Payments Export'!I174)</f>
        <v>Direct-Billing Incentive</v>
      </c>
      <c r="E170" s="7" t="str">
        <f t="shared" si="4"/>
        <v>Direct-Billing Incentive</v>
      </c>
      <c r="F170" s="7">
        <f>IF('Payments Export'!A174="","",'Payments Export'!N174)</f>
        <v>0</v>
      </c>
      <c r="G170" s="7">
        <f>IF('Payments Export'!A174="","",'Payments Export'!O174)</f>
        <v>6.9</v>
      </c>
      <c r="H170" s="7">
        <f>IF('Payments Export'!B174="","",G170-F170)</f>
        <v>6.9</v>
      </c>
      <c r="I170" s="3" t="str">
        <f>IF(C170&lt;&gt;"",_xlfn.XLOOKUP(IFERROR(VALUE(C170),C170),'Items database'!A:A,'Items database'!B:B),(_xlfn.XLOOKUP(LEFT(E170,3),Services,Services,"")))</f>
        <v>DEF</v>
      </c>
      <c r="J170" s="3" t="str">
        <f t="shared" si="5"/>
        <v/>
      </c>
    </row>
    <row r="171" spans="1:10" ht="30" x14ac:dyDescent="0.35">
      <c r="A171" s="7" t="str">
        <f>IF('Payments Export'!A175="","",'Payments Export'!A175)</f>
        <v>Generic Medical Clinic</v>
      </c>
      <c r="B171" s="7" t="str">
        <f>IF('Payments Export'!A175="","",'Payments Export'!B175)</f>
        <v>Dr Riley Zhang</v>
      </c>
      <c r="C171" s="7">
        <f>IF(IFERROR(VALUE('Payments Export'!H175),'Payments Export'!H175)&lt;&gt;0,IFERROR(VALUE('Payments Export'!H175),'Payments Export'!H175),"")</f>
        <v>36</v>
      </c>
      <c r="D171" s="7" t="str">
        <f>IF('Payments Export'!I175="","",'Payments Export'!I175)</f>
        <v>Surgery consultation, Level C</v>
      </c>
      <c r="E171" s="7" t="str">
        <f t="shared" si="4"/>
        <v>Surgery consultation, Level C</v>
      </c>
      <c r="F171" s="7">
        <f>IF('Payments Export'!A175="","",'Payments Export'!N175)</f>
        <v>0</v>
      </c>
      <c r="G171" s="7">
        <f>IF('Payments Export'!A175="","",'Payments Export'!O175)</f>
        <v>80.099999999999994</v>
      </c>
      <c r="H171" s="7">
        <f>IF('Payments Export'!B175="","",G171-F171)</f>
        <v>80.099999999999994</v>
      </c>
      <c r="I171" s="3" t="str">
        <f>IF(C171&lt;&gt;"",_xlfn.XLOOKUP(IFERROR(VALUE(C171),C171),'Items database'!A:A,'Items database'!B:B),(_xlfn.XLOOKUP(LEFT(E171,3),Services,Services,"")))</f>
        <v>DEF</v>
      </c>
      <c r="J171" s="3" t="str">
        <f t="shared" si="5"/>
        <v/>
      </c>
    </row>
    <row r="172" spans="1:10" ht="30" x14ac:dyDescent="0.35">
      <c r="A172" s="7" t="str">
        <f>IF('Payments Export'!A176="","",'Payments Export'!A176)</f>
        <v>Generic Medical Clinic</v>
      </c>
      <c r="B172" s="7" t="str">
        <f>IF('Payments Export'!A176="","",'Payments Export'!B176)</f>
        <v>Dr Riley Zhang</v>
      </c>
      <c r="C172" s="7">
        <f>IF(IFERROR(VALUE('Payments Export'!H176),'Payments Export'!H176)&lt;&gt;0,IFERROR(VALUE('Payments Export'!H176),'Payments Export'!H176),"")</f>
        <v>75870</v>
      </c>
      <c r="D172" s="7" t="str">
        <f>IF('Payments Export'!I176="","",'Payments Export'!I176)</f>
        <v>Direct-Billing Incentive</v>
      </c>
      <c r="E172" s="7" t="str">
        <f t="shared" si="4"/>
        <v>Direct-Billing Incentive</v>
      </c>
      <c r="F172" s="7">
        <f>IF('Payments Export'!A176="","",'Payments Export'!N176)</f>
        <v>0</v>
      </c>
      <c r="G172" s="7">
        <f>IF('Payments Export'!A176="","",'Payments Export'!O176)</f>
        <v>20.65</v>
      </c>
      <c r="H172" s="7">
        <f>IF('Payments Export'!B176="","",G172-F172)</f>
        <v>20.65</v>
      </c>
      <c r="I172" s="3" t="str">
        <f>IF(C172&lt;&gt;"",_xlfn.XLOOKUP(IFERROR(VALUE(C172),C172),'Items database'!A:A,'Items database'!B:B),(_xlfn.XLOOKUP(LEFT(E172,3),Services,Services,"")))</f>
        <v>DEF</v>
      </c>
      <c r="J172" s="3" t="str">
        <f t="shared" si="5"/>
        <v/>
      </c>
    </row>
    <row r="173" spans="1:10" ht="30" x14ac:dyDescent="0.35">
      <c r="A173" s="7" t="str">
        <f>IF('Payments Export'!A177="","",'Payments Export'!A177)</f>
        <v>Generic Medical Clinic</v>
      </c>
      <c r="B173" s="7" t="str">
        <f>IF('Payments Export'!A177="","",'Payments Export'!B177)</f>
        <v>Dr Riley Zhang</v>
      </c>
      <c r="C173" s="7">
        <f>IF(IFERROR(VALUE('Payments Export'!H177),'Payments Export'!H177)&lt;&gt;0,IFERROR(VALUE('Payments Export'!H177),'Payments Export'!H177),"")</f>
        <v>23</v>
      </c>
      <c r="D173" s="7" t="str">
        <f>IF('Payments Export'!I177="","",'Payments Export'!I177)</f>
        <v>Surgery consultation, Level B</v>
      </c>
      <c r="E173" s="7" t="str">
        <f t="shared" si="4"/>
        <v>Surgery consultation, Level B</v>
      </c>
      <c r="F173" s="7">
        <f>IF('Payments Export'!A177="","",'Payments Export'!N177)</f>
        <v>0</v>
      </c>
      <c r="G173" s="7">
        <f>IF('Payments Export'!A177="","",'Payments Export'!O177)</f>
        <v>41.4</v>
      </c>
      <c r="H173" s="7">
        <f>IF('Payments Export'!B177="","",G173-F173)</f>
        <v>41.4</v>
      </c>
      <c r="I173" s="3" t="str">
        <f>IF(C173&lt;&gt;"",_xlfn.XLOOKUP(IFERROR(VALUE(C173),C173),'Items database'!A:A,'Items database'!B:B),(_xlfn.XLOOKUP(LEFT(E173,3),Services,Services,"")))</f>
        <v>DEF</v>
      </c>
      <c r="J173" s="3" t="str">
        <f t="shared" si="5"/>
        <v/>
      </c>
    </row>
    <row r="174" spans="1:10" ht="30" x14ac:dyDescent="0.35">
      <c r="A174" s="7" t="str">
        <f>IF('Payments Export'!A178="","",'Payments Export'!A178)</f>
        <v>Generic Medical Clinic</v>
      </c>
      <c r="B174" s="7" t="str">
        <f>IF('Payments Export'!A178="","",'Payments Export'!B178)</f>
        <v>Dr Riley Zhang</v>
      </c>
      <c r="C174" s="7">
        <f>IF(IFERROR(VALUE('Payments Export'!H178),'Payments Export'!H178)&lt;&gt;0,IFERROR(VALUE('Payments Export'!H178),'Payments Export'!H178),"")</f>
        <v>23</v>
      </c>
      <c r="D174" s="7" t="str">
        <f>IF('Payments Export'!I178="","",'Payments Export'!I178)</f>
        <v>Surgery consultation, Level B</v>
      </c>
      <c r="E174" s="7" t="str">
        <f t="shared" si="4"/>
        <v>Surgery consultation, Level B</v>
      </c>
      <c r="F174" s="7">
        <f>IF('Payments Export'!A178="","",'Payments Export'!N178)</f>
        <v>0</v>
      </c>
      <c r="G174" s="7">
        <f>IF('Payments Export'!A178="","",'Payments Export'!O178)</f>
        <v>41.4</v>
      </c>
      <c r="H174" s="7">
        <f>IF('Payments Export'!B178="","",G174-F174)</f>
        <v>41.4</v>
      </c>
      <c r="I174" s="3" t="str">
        <f>IF(C174&lt;&gt;"",_xlfn.XLOOKUP(IFERROR(VALUE(C174),C174),'Items database'!A:A,'Items database'!B:B),(_xlfn.XLOOKUP(LEFT(E174,3),Services,Services,"")))</f>
        <v>DEF</v>
      </c>
      <c r="J174" s="3" t="str">
        <f t="shared" si="5"/>
        <v/>
      </c>
    </row>
    <row r="175" spans="1:10" ht="30" x14ac:dyDescent="0.35">
      <c r="A175" s="7" t="str">
        <f>IF('Payments Export'!A179="","",'Payments Export'!A179)</f>
        <v>Generic Medical Clinic</v>
      </c>
      <c r="B175" s="7" t="str">
        <f>IF('Payments Export'!A179="","",'Payments Export'!B179)</f>
        <v>Dr Riley Zhang</v>
      </c>
      <c r="C175" s="7">
        <f>IF(IFERROR(VALUE('Payments Export'!H179),'Payments Export'!H179)&lt;&gt;0,IFERROR(VALUE('Payments Export'!H179),'Payments Export'!H179),"")</f>
        <v>75870</v>
      </c>
      <c r="D175" s="7" t="str">
        <f>IF('Payments Export'!I179="","",'Payments Export'!I179)</f>
        <v>Direct-Billing Incentive</v>
      </c>
      <c r="E175" s="7" t="str">
        <f t="shared" si="4"/>
        <v>Direct-Billing Incentive</v>
      </c>
      <c r="F175" s="7">
        <f>IF('Payments Export'!A179="","",'Payments Export'!N179)</f>
        <v>0</v>
      </c>
      <c r="G175" s="7">
        <f>IF('Payments Export'!A179="","",'Payments Export'!O179)</f>
        <v>20.65</v>
      </c>
      <c r="H175" s="7">
        <f>IF('Payments Export'!B179="","",G175-F175)</f>
        <v>20.65</v>
      </c>
      <c r="I175" s="3" t="str">
        <f>IF(C175&lt;&gt;"",_xlfn.XLOOKUP(IFERROR(VALUE(C175),C175),'Items database'!A:A,'Items database'!B:B),(_xlfn.XLOOKUP(LEFT(E175,3),Services,Services,"")))</f>
        <v>DEF</v>
      </c>
      <c r="J175" s="3" t="str">
        <f t="shared" si="5"/>
        <v/>
      </c>
    </row>
    <row r="176" spans="1:10" ht="50" x14ac:dyDescent="0.35">
      <c r="A176" s="7" t="str">
        <f>IF('Payments Export'!A180="","",'Payments Export'!A180)</f>
        <v>Generic Medical Clinic</v>
      </c>
      <c r="B176" s="7" t="str">
        <f>IF('Payments Export'!A180="","",'Payments Export'!B180)</f>
        <v>Dr Avery Wang</v>
      </c>
      <c r="C176" s="7">
        <f>IF(IFERROR(VALUE('Payments Export'!H180),'Payments Export'!H180)&lt;&gt;0,IFERROR(VALUE('Payments Export'!H180),'Payments Export'!H180),"")</f>
        <v>23</v>
      </c>
      <c r="D176" s="7" t="str">
        <f>IF('Payments Export'!I180="","",'Payments Export'!I180)</f>
        <v>Surgery consultation, Level B, not related to item 2700</v>
      </c>
      <c r="E176" s="7" t="str">
        <f t="shared" si="4"/>
        <v>Surgery consultation, Level B, not related to item 2700</v>
      </c>
      <c r="F176" s="7">
        <f>IF('Payments Export'!A180="","",'Payments Export'!N180)</f>
        <v>0</v>
      </c>
      <c r="G176" s="7">
        <f>IF('Payments Export'!A180="","",'Payments Export'!O180)</f>
        <v>50</v>
      </c>
      <c r="H176" s="7">
        <f>IF('Payments Export'!B180="","",G176-F176)</f>
        <v>50</v>
      </c>
      <c r="I176" s="3" t="str">
        <f>IF(C176&lt;&gt;"",_xlfn.XLOOKUP(IFERROR(VALUE(C176),C176),'Items database'!A:A,'Items database'!B:B),(_xlfn.XLOOKUP(LEFT(E176,3),Services,Services,"")))</f>
        <v>DEF</v>
      </c>
      <c r="J176" s="3" t="str">
        <f t="shared" si="5"/>
        <v/>
      </c>
    </row>
    <row r="177" spans="1:10" ht="140" x14ac:dyDescent="0.35">
      <c r="A177" s="7" t="str">
        <f>IF('Payments Export'!A181="","",'Payments Export'!A181)</f>
        <v>Generic Medical Clinic</v>
      </c>
      <c r="B177" s="7" t="str">
        <f>IF('Payments Export'!A181="","",'Payments Export'!B181)</f>
        <v>Dr Avery Wang</v>
      </c>
      <c r="C177" s="7">
        <f>IF(IFERROR(VALUE('Payments Export'!H181),'Payments Export'!H181)&lt;&gt;0,IFERROR(VALUE('Payments Export'!H181),'Payments Export'!H181),"")</f>
        <v>2700</v>
      </c>
      <c r="D177" s="7" t="str">
        <f>IF('Payments Export'!I181="","",'Payments Export'!I181)</f>
        <v>Preparation of a GP Mental Health Treatment Plan lasting at least 20 minutes by a GP with no additional mental health training, not related to item 23</v>
      </c>
      <c r="E177" s="7" t="str">
        <f t="shared" si="4"/>
        <v xml:space="preserve">Preparation of a GP Mental Health Treatment Plan lasting at least </v>
      </c>
      <c r="F177" s="7">
        <f>IF('Payments Export'!A181="","",'Payments Export'!N181)</f>
        <v>0</v>
      </c>
      <c r="G177" s="7">
        <f>IF('Payments Export'!A181="","",'Payments Export'!O181)</f>
        <v>166</v>
      </c>
      <c r="H177" s="7">
        <f>IF('Payments Export'!B181="","",G177-F177)</f>
        <v>166</v>
      </c>
      <c r="I177" s="3" t="str">
        <f>IF(C177&lt;&gt;"",_xlfn.XLOOKUP(IFERROR(VALUE(C177),C177),'Items database'!A:A,'Items database'!B:B),(_xlfn.XLOOKUP(LEFT(E177,3),Services,Services,"")))</f>
        <v>DEF</v>
      </c>
      <c r="J177" s="3" t="str">
        <f t="shared" si="5"/>
        <v/>
      </c>
    </row>
    <row r="178" spans="1:10" ht="30" x14ac:dyDescent="0.35">
      <c r="A178" s="7" t="str">
        <f>IF('Payments Export'!A182="","",'Payments Export'!A182)</f>
        <v>Generic Medical Clinic</v>
      </c>
      <c r="B178" s="7" t="str">
        <f>IF('Payments Export'!A182="","",'Payments Export'!B182)</f>
        <v>Dr Avery Thompson</v>
      </c>
      <c r="C178" s="7">
        <f>IF(IFERROR(VALUE('Payments Export'!H182),'Payments Export'!H182)&lt;&gt;0,IFERROR(VALUE('Payments Export'!H182),'Payments Export'!H182),"")</f>
        <v>23</v>
      </c>
      <c r="D178" s="7" t="str">
        <f>IF('Payments Export'!I182="","",'Payments Export'!I182)</f>
        <v>Surgery consultation, Level B</v>
      </c>
      <c r="E178" s="7" t="str">
        <f t="shared" si="4"/>
        <v>Surgery consultation, Level B</v>
      </c>
      <c r="F178" s="7">
        <f>IF('Payments Export'!A182="","",'Payments Export'!N182)</f>
        <v>0</v>
      </c>
      <c r="G178" s="7">
        <f>IF('Payments Export'!A182="","",'Payments Export'!O182)</f>
        <v>94.75</v>
      </c>
      <c r="H178" s="7">
        <f>IF('Payments Export'!B182="","",G178-F178)</f>
        <v>94.75</v>
      </c>
      <c r="I178" s="3" t="str">
        <f>IF(C178&lt;&gt;"",_xlfn.XLOOKUP(IFERROR(VALUE(C178),C178),'Items database'!A:A,'Items database'!B:B),(_xlfn.XLOOKUP(LEFT(E178,3),Services,Services,"")))</f>
        <v>DEF</v>
      </c>
      <c r="J178" s="3" t="str">
        <f t="shared" si="5"/>
        <v/>
      </c>
    </row>
    <row r="179" spans="1:10" ht="30" x14ac:dyDescent="0.35">
      <c r="A179" s="7" t="str">
        <f>IF('Payments Export'!A183="","",'Payments Export'!A183)</f>
        <v>Generic Medical Clinic</v>
      </c>
      <c r="B179" s="7" t="str">
        <f>IF('Payments Export'!A183="","",'Payments Export'!B183)</f>
        <v>Dr Avery Thompson</v>
      </c>
      <c r="C179" s="7">
        <f>IF(IFERROR(VALUE('Payments Export'!H183),'Payments Export'!H183)&lt;&gt;0,IFERROR(VALUE('Payments Export'!H183),'Payments Export'!H183),"")</f>
        <v>23</v>
      </c>
      <c r="D179" s="7" t="str">
        <f>IF('Payments Export'!I183="","",'Payments Export'!I183)</f>
        <v>Surgery consultation, Level B</v>
      </c>
      <c r="E179" s="7" t="str">
        <f t="shared" si="4"/>
        <v>Surgery consultation, Level B</v>
      </c>
      <c r="F179" s="7">
        <f>IF('Payments Export'!A183="","",'Payments Export'!N183)</f>
        <v>0</v>
      </c>
      <c r="G179" s="7">
        <f>IF('Payments Export'!A183="","",'Payments Export'!O183)</f>
        <v>94.75</v>
      </c>
      <c r="H179" s="7">
        <f>IF('Payments Export'!B183="","",G179-F179)</f>
        <v>94.75</v>
      </c>
      <c r="I179" s="3" t="str">
        <f>IF(C179&lt;&gt;"",_xlfn.XLOOKUP(IFERROR(VALUE(C179),C179),'Items database'!A:A,'Items database'!B:B),(_xlfn.XLOOKUP(LEFT(E179,3),Services,Services,"")))</f>
        <v>DEF</v>
      </c>
      <c r="J179" s="3" t="str">
        <f t="shared" si="5"/>
        <v/>
      </c>
    </row>
    <row r="180" spans="1:10" ht="409.5" x14ac:dyDescent="0.35">
      <c r="A180" s="7" t="str">
        <f>IF('Payments Export'!A184="","",'Payments Export'!A184)</f>
        <v>Generic Medical Clinic</v>
      </c>
      <c r="B180" s="7" t="str">
        <f>IF('Payments Export'!A184="","",'Payments Export'!B184)</f>
        <v>Dr Taylor Johnson</v>
      </c>
      <c r="C180" s="7">
        <f>IF(IFERROR(VALUE('Payments Export'!H184),'Payments Export'!H184)&lt;&gt;0,IFERROR(VALUE('Payments Export'!H184),'Payments Export'!H184),"")</f>
        <v>91182</v>
      </c>
      <c r="D180" s="7" t="str">
        <f>IF('Payments Export'!I184="","",'Payments Export'!I184)</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180" s="7" t="str">
        <f t="shared" si="4"/>
        <v xml:space="preserve">Psychological therapy health service provided by phone attendance </v>
      </c>
      <c r="F180" s="7">
        <f>IF('Payments Export'!A184="","",'Payments Export'!N184)</f>
        <v>0</v>
      </c>
      <c r="G180" s="7">
        <f>IF('Payments Export'!A184="","",'Payments Export'!O184)</f>
        <v>214.41</v>
      </c>
      <c r="H180" s="7">
        <f>IF('Payments Export'!B184="","",G180-F180)</f>
        <v>214.41</v>
      </c>
      <c r="I180" s="3" t="str">
        <f>IF(C180&lt;&gt;"",_xlfn.XLOOKUP(IFERROR(VALUE(C180),C180),'Items database'!A:A,'Items database'!B:B),(_xlfn.XLOOKUP(LEFT(E180,3),Services,Services,"")))</f>
        <v>DEF</v>
      </c>
      <c r="J180" s="3" t="str">
        <f t="shared" si="5"/>
        <v/>
      </c>
    </row>
    <row r="181" spans="1:10" ht="210" x14ac:dyDescent="0.35">
      <c r="A181" s="7" t="str">
        <f>IF('Payments Export'!A185="","",'Payments Export'!A185)</f>
        <v>Generic Medical Clinic</v>
      </c>
      <c r="B181" s="7" t="str">
        <f>IF('Payments Export'!A185="","",'Payments Export'!B185)</f>
        <v>Dr Jamie Wilson</v>
      </c>
      <c r="C181" s="7">
        <f>IF(IFERROR(VALUE('Payments Export'!H185),'Payments Export'!H185)&lt;&gt;0,IFERROR(VALUE('Payments Export'!H185),'Payments Export'!H185),"")</f>
        <v>91890</v>
      </c>
      <c r="D181" s="7" t="str">
        <f>IF('Payments Export'!I185="","",'Payments Export'!I185)</f>
        <v xml:space="preserve">Phone attendance by a general practitioner lasting less than 6 minutes for an obvious problem characterised by the straightforward nature of the task that requires a short patient history and, if required, limited management
</v>
      </c>
      <c r="E181" s="7" t="str">
        <f t="shared" si="4"/>
        <v>Phone attendance by a general practitioner lasting less than 6 min</v>
      </c>
      <c r="F181" s="7">
        <f>IF('Payments Export'!A185="","",'Payments Export'!N185)</f>
        <v>0</v>
      </c>
      <c r="G181" s="7">
        <f>IF('Payments Export'!A185="","",'Payments Export'!O185)</f>
        <v>49</v>
      </c>
      <c r="H181" s="7">
        <f>IF('Payments Export'!B185="","",G181-F181)</f>
        <v>49</v>
      </c>
      <c r="I181" s="3" t="str">
        <f>IF(C181&lt;&gt;"",_xlfn.XLOOKUP(IFERROR(VALUE(C181),C181),'Items database'!A:A,'Items database'!B:B),(_xlfn.XLOOKUP(LEFT(E181,3),Services,Services,"")))</f>
        <v>DEF</v>
      </c>
      <c r="J181" s="3" t="str">
        <f t="shared" si="5"/>
        <v/>
      </c>
    </row>
    <row r="182" spans="1:10" ht="30" x14ac:dyDescent="0.35">
      <c r="A182" s="7" t="str">
        <f>IF('Payments Export'!A186="","",'Payments Export'!A186)</f>
        <v>Generic Medical Clinic</v>
      </c>
      <c r="B182" s="7" t="str">
        <f>IF('Payments Export'!A186="","",'Payments Export'!B186)</f>
        <v>Dr Avery Thompson</v>
      </c>
      <c r="C182" s="7">
        <f>IF(IFERROR(VALUE('Payments Export'!H186),'Payments Export'!H186)&lt;&gt;0,IFERROR(VALUE('Payments Export'!H186),'Payments Export'!H186),"")</f>
        <v>23</v>
      </c>
      <c r="D182" s="7" t="str">
        <f>IF('Payments Export'!I186="","",'Payments Export'!I186)</f>
        <v>Surgery consultation, Level B</v>
      </c>
      <c r="E182" s="7" t="str">
        <f t="shared" si="4"/>
        <v>Surgery consultation, Level B</v>
      </c>
      <c r="F182" s="7">
        <f>IF('Payments Export'!A186="","",'Payments Export'!N186)</f>
        <v>0</v>
      </c>
      <c r="G182" s="7">
        <f>IF('Payments Export'!A186="","",'Payments Export'!O186)</f>
        <v>74.75</v>
      </c>
      <c r="H182" s="7">
        <f>IF('Payments Export'!B186="","",G182-F182)</f>
        <v>74.75</v>
      </c>
      <c r="I182" s="3" t="str">
        <f>IF(C182&lt;&gt;"",_xlfn.XLOOKUP(IFERROR(VALUE(C182),C182),'Items database'!A:A,'Items database'!B:B),(_xlfn.XLOOKUP(LEFT(E182,3),Services,Services,"")))</f>
        <v>DEF</v>
      </c>
      <c r="J182" s="3" t="str">
        <f t="shared" si="5"/>
        <v/>
      </c>
    </row>
    <row r="183" spans="1:10" ht="300" x14ac:dyDescent="0.35">
      <c r="A183" s="7" t="str">
        <f>IF('Payments Export'!A187="","",'Payments Export'!A187)</f>
        <v>Generic Medical Clinic</v>
      </c>
      <c r="B183" s="7" t="str">
        <f>IF('Payments Export'!A187="","",'Payments Export'!B187)</f>
        <v>Dr Avery Wang</v>
      </c>
      <c r="C183" s="7">
        <f>IF(IFERROR(VALUE('Payments Export'!H187),'Payments Export'!H187)&lt;&gt;0,IFERROR(VALUE('Payments Export'!H187),'Payments Export'!H187),"")</f>
        <v>91891</v>
      </c>
      <c r="D183" s="7" t="str">
        <f>IF('Payments Export'!I187="","",'Payments Export'!I187)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83" s="7" t="str">
        <f t="shared" si="4"/>
        <v>Phone attendance by a general practitioner lasting at least 6 minu</v>
      </c>
      <c r="F183" s="7">
        <f>IF('Payments Export'!A187="","",'Payments Export'!N187)</f>
        <v>0</v>
      </c>
      <c r="G183" s="7">
        <f>IF('Payments Export'!A187="","",'Payments Export'!O187)</f>
        <v>94.75</v>
      </c>
      <c r="H183" s="7">
        <f>IF('Payments Export'!B187="","",G183-F183)</f>
        <v>94.75</v>
      </c>
      <c r="I183" s="3" t="str">
        <f>IF(C183&lt;&gt;"",_xlfn.XLOOKUP(IFERROR(VALUE(C183),C183),'Items database'!A:A,'Items database'!B:B),(_xlfn.XLOOKUP(LEFT(E183,3),Services,Services,"")))</f>
        <v>DEF</v>
      </c>
      <c r="J183" s="3" t="str">
        <f t="shared" si="5"/>
        <v/>
      </c>
    </row>
    <row r="184" spans="1:10" ht="30" x14ac:dyDescent="0.35">
      <c r="A184" s="7" t="str">
        <f>IF('Payments Export'!A188="","",'Payments Export'!A188)</f>
        <v>Generic Medical Clinic</v>
      </c>
      <c r="B184" s="7" t="str">
        <f>IF('Payments Export'!A188="","",'Payments Export'!B188)</f>
        <v>Dr Avery Wang</v>
      </c>
      <c r="C184" s="7">
        <f>IF(IFERROR(VALUE('Payments Export'!H188),'Payments Export'!H188)&lt;&gt;0,IFERROR(VALUE('Payments Export'!H188),'Payments Export'!H188),"")</f>
        <v>23</v>
      </c>
      <c r="D184" s="7" t="str">
        <f>IF('Payments Export'!I188="","",'Payments Export'!I188)</f>
        <v>Surgery consultation, Level B</v>
      </c>
      <c r="E184" s="7" t="str">
        <f t="shared" si="4"/>
        <v>Surgery consultation, Level B</v>
      </c>
      <c r="F184" s="7">
        <f>IF('Payments Export'!A188="","",'Payments Export'!N188)</f>
        <v>0</v>
      </c>
      <c r="G184" s="7">
        <f>IF('Payments Export'!A188="","",'Payments Export'!O188)</f>
        <v>94.75</v>
      </c>
      <c r="H184" s="7">
        <f>IF('Payments Export'!B188="","",G184-F184)</f>
        <v>94.75</v>
      </c>
      <c r="I184" s="3" t="str">
        <f>IF(C184&lt;&gt;"",_xlfn.XLOOKUP(IFERROR(VALUE(C184),C184),'Items database'!A:A,'Items database'!B:B),(_xlfn.XLOOKUP(LEFT(E184,3),Services,Services,"")))</f>
        <v>DEF</v>
      </c>
      <c r="J184" s="3" t="str">
        <f t="shared" si="5"/>
        <v/>
      </c>
    </row>
    <row r="185" spans="1:10" ht="50" x14ac:dyDescent="0.35">
      <c r="A185" s="7" t="str">
        <f>IF('Payments Export'!A189="","",'Payments Export'!A189)</f>
        <v>Generic Medical Clinic</v>
      </c>
      <c r="B185" s="7" t="str">
        <f>IF('Payments Export'!A189="","",'Payments Export'!B189)</f>
        <v>Alex White</v>
      </c>
      <c r="C185" s="7" t="str">
        <f>IF(IFERROR(VALUE('Payments Export'!H189),'Payments Export'!H189)&lt;&gt;0,IFERROR(VALUE('Payments Export'!H189),'Payments Export'!H189),"")</f>
        <v/>
      </c>
      <c r="D185" s="7" t="str">
        <f>IF('Payments Export'!I189="","",'Payments Export'!I189)</f>
        <v>340 Speech Pathology - Follow Up Services</v>
      </c>
      <c r="E185" s="7" t="s">
        <v>428</v>
      </c>
      <c r="F185" s="7">
        <f>IF('Payments Export'!A189="","",'Payments Export'!N189)</f>
        <v>0</v>
      </c>
      <c r="G185" s="7">
        <f>IF('Payments Export'!A189="","",'Payments Export'!O189)</f>
        <v>105</v>
      </c>
      <c r="H185" s="7">
        <f>IF('Payments Export'!B189="","",G185-F185)</f>
        <v>105</v>
      </c>
      <c r="I185" s="3" t="str">
        <f>IF(C185&lt;&gt;"",_xlfn.XLOOKUP(IFERROR(VALUE(C185),C185),'Items database'!A:A,'Items database'!B:B),(_xlfn.XLOOKUP(LEFT(E185,3),Services,Services,"")))</f>
        <v>DEF</v>
      </c>
      <c r="J185" s="3" t="str">
        <f t="shared" si="5"/>
        <v/>
      </c>
    </row>
    <row r="186" spans="1:10" ht="70" x14ac:dyDescent="0.35">
      <c r="A186" s="7" t="str">
        <f>IF('Payments Export'!A190="","",'Payments Export'!A190)</f>
        <v>Generic Medical Clinic</v>
      </c>
      <c r="B186" s="7" t="str">
        <f>IF('Payments Export'!A190="","",'Payments Export'!B190)</f>
        <v>Dr Riley Zhang</v>
      </c>
      <c r="C186" s="7" t="str">
        <f>IF(IFERROR(VALUE('Payments Export'!H190),'Payments Export'!H190)&lt;&gt;0,IFERROR(VALUE('Payments Export'!H190),'Payments Export'!H190),"")</f>
        <v/>
      </c>
      <c r="D186" s="7" t="str">
        <f>IF('Payments Export'!I190="","",'Payments Export'!I190)</f>
        <v>CSB Treatment Room Fee Tier 1 -  Non Rebatable from Medicare</v>
      </c>
      <c r="E186" s="7" t="str">
        <f t="shared" si="4"/>
        <v>CSB Treatment Room Fee Tier 1 -  Non Rebatable from Medicare</v>
      </c>
      <c r="F186" s="7">
        <f>IF('Payments Export'!A190="","",'Payments Export'!N190)</f>
        <v>0</v>
      </c>
      <c r="G186" s="7">
        <f>IF('Payments Export'!A190="","",'Payments Export'!O190)</f>
        <v>25</v>
      </c>
      <c r="H186" s="7">
        <f>IF('Payments Export'!B190="","",G186-F186)</f>
        <v>25</v>
      </c>
      <c r="I186" s="3" t="str">
        <f>IF(C186&lt;&gt;"",_xlfn.XLOOKUP(IFERROR(VALUE(C186),C186),'Items database'!A:A,'Items database'!B:B),(_xlfn.XLOOKUP(LEFT(E186,3),Services,Services,"")))</f>
        <v>CSB</v>
      </c>
      <c r="J186" s="3" t="str">
        <f t="shared" si="5"/>
        <v/>
      </c>
    </row>
    <row r="187" spans="1:10" ht="30" x14ac:dyDescent="0.35">
      <c r="A187" s="7" t="str">
        <f>IF('Payments Export'!A191="","",'Payments Export'!A191)</f>
        <v>Generic Medical Clinic</v>
      </c>
      <c r="B187" s="7" t="str">
        <f>IF('Payments Export'!A191="","",'Payments Export'!B191)</f>
        <v>Dr Morgan Bailey</v>
      </c>
      <c r="C187" s="7">
        <f>IF(IFERROR(VALUE('Payments Export'!H191),'Payments Export'!H191)&lt;&gt;0,IFERROR(VALUE('Payments Export'!H191),'Payments Export'!H191),"")</f>
        <v>23</v>
      </c>
      <c r="D187" s="7" t="str">
        <f>IF('Payments Export'!I191="","",'Payments Export'!I191)</f>
        <v>Surgery consultation, Level B</v>
      </c>
      <c r="E187" s="7" t="str">
        <f t="shared" si="4"/>
        <v>Surgery consultation, Level B</v>
      </c>
      <c r="F187" s="7">
        <f>IF('Payments Export'!A191="","",'Payments Export'!N191)</f>
        <v>0</v>
      </c>
      <c r="G187" s="7">
        <f>IF('Payments Export'!A191="","",'Payments Export'!O191)</f>
        <v>74.75</v>
      </c>
      <c r="H187" s="7">
        <f>IF('Payments Export'!B191="","",G187-F187)</f>
        <v>74.75</v>
      </c>
      <c r="I187" s="3" t="str">
        <f>IF(C187&lt;&gt;"",_xlfn.XLOOKUP(IFERROR(VALUE(C187),C187),'Items database'!A:A,'Items database'!B:B),(_xlfn.XLOOKUP(LEFT(E187,3),Services,Services,"")))</f>
        <v>DEF</v>
      </c>
      <c r="J187" s="3" t="str">
        <f t="shared" si="5"/>
        <v/>
      </c>
    </row>
    <row r="188" spans="1:10" ht="30" x14ac:dyDescent="0.35">
      <c r="A188" s="7" t="str">
        <f>IF('Payments Export'!A192="","",'Payments Export'!A192)</f>
        <v>Generic Medical Clinic</v>
      </c>
      <c r="B188" s="7" t="str">
        <f>IF('Payments Export'!A192="","",'Payments Export'!B192)</f>
        <v>Dr Avery Wang</v>
      </c>
      <c r="C188" s="7">
        <f>IF(IFERROR(VALUE('Payments Export'!H192),'Payments Export'!H192)&lt;&gt;0,IFERROR(VALUE('Payments Export'!H192),'Payments Export'!H192),"")</f>
        <v>36</v>
      </c>
      <c r="D188" s="7" t="str">
        <f>IF('Payments Export'!I192="","",'Payments Export'!I192)</f>
        <v>Surgery consultation, Level C</v>
      </c>
      <c r="E188" s="7" t="str">
        <f t="shared" si="4"/>
        <v>Surgery consultation, Level C</v>
      </c>
      <c r="F188" s="7">
        <f>IF('Payments Export'!A192="","",'Payments Export'!N192)</f>
        <v>0</v>
      </c>
      <c r="G188" s="7">
        <f>IF('Payments Export'!A192="","",'Payments Export'!O192)</f>
        <v>168</v>
      </c>
      <c r="H188" s="7">
        <f>IF('Payments Export'!B192="","",G188-F188)</f>
        <v>168</v>
      </c>
      <c r="I188" s="3" t="str">
        <f>IF(C188&lt;&gt;"",_xlfn.XLOOKUP(IFERROR(VALUE(C188),C188),'Items database'!A:A,'Items database'!B:B),(_xlfn.XLOOKUP(LEFT(E188,3),Services,Services,"")))</f>
        <v>DEF</v>
      </c>
      <c r="J188" s="3" t="str">
        <f t="shared" si="5"/>
        <v/>
      </c>
    </row>
    <row r="189" spans="1:10" ht="30" x14ac:dyDescent="0.35">
      <c r="A189" s="7" t="str">
        <f>IF('Payments Export'!A193="","",'Payments Export'!A193)</f>
        <v>Generic Medical Clinic</v>
      </c>
      <c r="B189" s="7" t="str">
        <f>IF('Payments Export'!A193="","",'Payments Export'!B193)</f>
        <v>Dr Jamie Wilson</v>
      </c>
      <c r="C189" s="7">
        <f>IF(IFERROR(VALUE('Payments Export'!H193),'Payments Export'!H193)&lt;&gt;0,IFERROR(VALUE('Payments Export'!H193),'Payments Export'!H193),"")</f>
        <v>23</v>
      </c>
      <c r="D189" s="7" t="str">
        <f>IF('Payments Export'!I193="","",'Payments Export'!I193)</f>
        <v>Surgery consultation, Level B</v>
      </c>
      <c r="E189" s="7" t="str">
        <f t="shared" si="4"/>
        <v>Surgery consultation, Level B</v>
      </c>
      <c r="F189" s="7">
        <f>IF('Payments Export'!A193="","",'Payments Export'!N193)</f>
        <v>0</v>
      </c>
      <c r="G189" s="7">
        <f>IF('Payments Export'!A193="","",'Payments Export'!O193)</f>
        <v>59.55</v>
      </c>
      <c r="H189" s="7">
        <f>IF('Payments Export'!B193="","",G189-F189)</f>
        <v>59.55</v>
      </c>
      <c r="I189" s="3" t="str">
        <f>IF(C189&lt;&gt;"",_xlfn.XLOOKUP(IFERROR(VALUE(C189),C189),'Items database'!A:A,'Items database'!B:B),(_xlfn.XLOOKUP(LEFT(E189,3),Services,Services,"")))</f>
        <v>DEF</v>
      </c>
      <c r="J189" s="3" t="str">
        <f t="shared" si="5"/>
        <v/>
      </c>
    </row>
    <row r="190" spans="1:10" ht="30" x14ac:dyDescent="0.35">
      <c r="A190" s="7" t="str">
        <f>IF('Payments Export'!A194="","",'Payments Export'!A194)</f>
        <v>Generic Medical Clinic</v>
      </c>
      <c r="B190" s="7" t="str">
        <f>IF('Payments Export'!A194="","",'Payments Export'!B194)</f>
        <v>Dr Alex Smith</v>
      </c>
      <c r="C190" s="7">
        <f>IF(IFERROR(VALUE('Payments Export'!H194),'Payments Export'!H194)&lt;&gt;0,IFERROR(VALUE('Payments Export'!H194),'Payments Export'!H194),"")</f>
        <v>23</v>
      </c>
      <c r="D190" s="7" t="str">
        <f>IF('Payments Export'!I194="","",'Payments Export'!I194)</f>
        <v>Surgery consultation, Level B</v>
      </c>
      <c r="E190" s="7" t="str">
        <f t="shared" si="4"/>
        <v>Surgery consultation, Level B</v>
      </c>
      <c r="F190" s="7">
        <f>IF('Payments Export'!A194="","",'Payments Export'!N194)</f>
        <v>0</v>
      </c>
      <c r="G190" s="7">
        <f>IF('Payments Export'!A194="","",'Payments Export'!O194)</f>
        <v>94.75</v>
      </c>
      <c r="H190" s="7">
        <f>IF('Payments Export'!B194="","",G190-F190)</f>
        <v>94.75</v>
      </c>
      <c r="I190" s="3" t="str">
        <f>IF(C190&lt;&gt;"",_xlfn.XLOOKUP(IFERROR(VALUE(C190),C190),'Items database'!A:A,'Items database'!B:B),(_xlfn.XLOOKUP(LEFT(E190,3),Services,Services,"")))</f>
        <v>DEF</v>
      </c>
      <c r="J190" s="3" t="str">
        <f t="shared" si="5"/>
        <v/>
      </c>
    </row>
    <row r="191" spans="1:10" ht="30" x14ac:dyDescent="0.35">
      <c r="A191" s="7" t="str">
        <f>IF('Payments Export'!A195="","",'Payments Export'!A195)</f>
        <v>Generic Medical Clinic</v>
      </c>
      <c r="B191" s="7" t="str">
        <f>IF('Payments Export'!A195="","",'Payments Export'!B195)</f>
        <v>Dr Taylor Murphy</v>
      </c>
      <c r="C191" s="7">
        <f>IF(IFERROR(VALUE('Payments Export'!H195),'Payments Export'!H195)&lt;&gt;0,IFERROR(VALUE('Payments Export'!H195),'Payments Export'!H195),"")</f>
        <v>36</v>
      </c>
      <c r="D191" s="7" t="str">
        <f>IF('Payments Export'!I195="","",'Payments Export'!I195)</f>
        <v>Surgery consultation, Level C</v>
      </c>
      <c r="E191" s="7" t="str">
        <f t="shared" si="4"/>
        <v>Surgery consultation, Level C</v>
      </c>
      <c r="F191" s="7">
        <f>IF('Payments Export'!A195="","",'Payments Export'!N195)</f>
        <v>0</v>
      </c>
      <c r="G191" s="7">
        <f>IF('Payments Export'!A195="","",'Payments Export'!O195)</f>
        <v>168</v>
      </c>
      <c r="H191" s="7">
        <f>IF('Payments Export'!B195="","",G191-F191)</f>
        <v>168</v>
      </c>
      <c r="I191" s="3" t="str">
        <f>IF(C191&lt;&gt;"",_xlfn.XLOOKUP(IFERROR(VALUE(C191),C191),'Items database'!A:A,'Items database'!B:B),(_xlfn.XLOOKUP(LEFT(E191,3),Services,Services,"")))</f>
        <v>DEF</v>
      </c>
      <c r="J191" s="3" t="str">
        <f t="shared" si="5"/>
        <v/>
      </c>
    </row>
    <row r="192" spans="1:10" ht="30" x14ac:dyDescent="0.35">
      <c r="A192" s="7" t="str">
        <f>IF('Payments Export'!A196="","",'Payments Export'!A196)</f>
        <v>Generic Medical Clinic</v>
      </c>
      <c r="B192" s="7" t="str">
        <f>IF('Payments Export'!A196="","",'Payments Export'!B196)</f>
        <v>Dr Morgan Bailey</v>
      </c>
      <c r="C192" s="7">
        <f>IF(IFERROR(VALUE('Payments Export'!H196),'Payments Export'!H196)&lt;&gt;0,IFERROR(VALUE('Payments Export'!H196),'Payments Export'!H196),"")</f>
        <v>23</v>
      </c>
      <c r="D192" s="7" t="str">
        <f>IF('Payments Export'!I196="","",'Payments Export'!I196)</f>
        <v>Surgery consultation, Level B</v>
      </c>
      <c r="E192" s="7" t="str">
        <f t="shared" si="4"/>
        <v>Surgery consultation, Level B</v>
      </c>
      <c r="F192" s="7">
        <f>IF('Payments Export'!A196="","",'Payments Export'!N196)</f>
        <v>0</v>
      </c>
      <c r="G192" s="7">
        <f>IF('Payments Export'!A196="","",'Payments Export'!O196)</f>
        <v>94.75</v>
      </c>
      <c r="H192" s="7">
        <f>IF('Payments Export'!B196="","",G192-F192)</f>
        <v>94.75</v>
      </c>
      <c r="I192" s="3" t="str">
        <f>IF(C192&lt;&gt;"",_xlfn.XLOOKUP(IFERROR(VALUE(C192),C192),'Items database'!A:A,'Items database'!B:B),(_xlfn.XLOOKUP(LEFT(E192,3),Services,Services,"")))</f>
        <v>DEF</v>
      </c>
      <c r="J192" s="3" t="str">
        <f t="shared" si="5"/>
        <v/>
      </c>
    </row>
    <row r="193" spans="1:10" ht="30" x14ac:dyDescent="0.35">
      <c r="A193" s="7" t="str">
        <f>IF('Payments Export'!A197="","",'Payments Export'!A197)</f>
        <v>Generic Medical Clinic</v>
      </c>
      <c r="B193" s="7" t="str">
        <f>IF('Payments Export'!A197="","",'Payments Export'!B197)</f>
        <v>Dr Avery Wang</v>
      </c>
      <c r="C193" s="7">
        <f>IF(IFERROR(VALUE('Payments Export'!H197),'Payments Export'!H197)&lt;&gt;0,IFERROR(VALUE('Payments Export'!H197),'Payments Export'!H197),"")</f>
        <v>23</v>
      </c>
      <c r="D193" s="7" t="str">
        <f>IF('Payments Export'!I197="","",'Payments Export'!I197)</f>
        <v>Surgery consultation, Level B</v>
      </c>
      <c r="E193" s="7" t="str">
        <f t="shared" ref="E193:E256" si="6">LEFT(D193,66)</f>
        <v>Surgery consultation, Level B</v>
      </c>
      <c r="F193" s="7">
        <f>IF('Payments Export'!A197="","",'Payments Export'!N197)</f>
        <v>0</v>
      </c>
      <c r="G193" s="7">
        <f>IF('Payments Export'!A197="","",'Payments Export'!O197)</f>
        <v>94.75</v>
      </c>
      <c r="H193" s="7">
        <f>IF('Payments Export'!B197="","",G193-F193)</f>
        <v>94.75</v>
      </c>
      <c r="I193" s="3" t="str">
        <f>IF(C193&lt;&gt;"",_xlfn.XLOOKUP(IFERROR(VALUE(C193),C193),'Items database'!A:A,'Items database'!B:B),(_xlfn.XLOOKUP(LEFT(E193,3),Services,Services,"")))</f>
        <v>DEF</v>
      </c>
      <c r="J193" s="3" t="str">
        <f t="shared" ref="J193:J256" si="7">IF(ISNUMBER(F193)=TRUE,IF(F193=0,"","GST"),"")</f>
        <v/>
      </c>
    </row>
    <row r="194" spans="1:10" ht="30" x14ac:dyDescent="0.35">
      <c r="A194" s="7" t="str">
        <f>IF('Payments Export'!A198="","",'Payments Export'!A198)</f>
        <v>Generic Medical Clinic</v>
      </c>
      <c r="B194" s="7" t="str">
        <f>IF('Payments Export'!A198="","",'Payments Export'!B198)</f>
        <v>Dr Alex Smith</v>
      </c>
      <c r="C194" s="7" t="str">
        <f>IF(IFERROR(VALUE('Payments Export'!H198),'Payments Export'!H198)&lt;&gt;0,IFERROR(VALUE('Payments Export'!H198),'Payments Export'!H198),"")</f>
        <v/>
      </c>
      <c r="D194" s="7" t="str">
        <f>IF('Payments Export'!I198="","",'Payments Export'!I198)</f>
        <v>CSB Wound Care - Complex</v>
      </c>
      <c r="E194" s="7" t="str">
        <f t="shared" si="6"/>
        <v>CSB Wound Care - Complex</v>
      </c>
      <c r="F194" s="7">
        <f>IF('Payments Export'!A198="","",'Payments Export'!N198)</f>
        <v>0</v>
      </c>
      <c r="G194" s="7">
        <f>IF('Payments Export'!A198="","",'Payments Export'!O198)</f>
        <v>10</v>
      </c>
      <c r="H194" s="7">
        <f>IF('Payments Export'!B198="","",G194-F194)</f>
        <v>10</v>
      </c>
      <c r="I194" s="3" t="str">
        <f>IF(C194&lt;&gt;"",_xlfn.XLOOKUP(IFERROR(VALUE(C194),C194),'Items database'!A:A,'Items database'!B:B),(_xlfn.XLOOKUP(LEFT(E194,3),Services,Services,"")))</f>
        <v>CSB</v>
      </c>
      <c r="J194" s="3" t="str">
        <f t="shared" si="7"/>
        <v/>
      </c>
    </row>
    <row r="195" spans="1:10" ht="30" x14ac:dyDescent="0.35">
      <c r="A195" s="7" t="str">
        <f>IF('Payments Export'!A199="","",'Payments Export'!A199)</f>
        <v>Generic Medical Clinic</v>
      </c>
      <c r="B195" s="7" t="str">
        <f>IF('Payments Export'!A199="","",'Payments Export'!B199)</f>
        <v>Dr Alex Smith</v>
      </c>
      <c r="C195" s="7">
        <f>IF(IFERROR(VALUE('Payments Export'!H199),'Payments Export'!H199)&lt;&gt;0,IFERROR(VALUE('Payments Export'!H199),'Payments Export'!H199),"")</f>
        <v>23</v>
      </c>
      <c r="D195" s="7" t="str">
        <f>IF('Payments Export'!I199="","",'Payments Export'!I199)</f>
        <v>Surgery consultation, Level B</v>
      </c>
      <c r="E195" s="7" t="str">
        <f t="shared" si="6"/>
        <v>Surgery consultation, Level B</v>
      </c>
      <c r="F195" s="7">
        <f>IF('Payments Export'!A199="","",'Payments Export'!N199)</f>
        <v>0</v>
      </c>
      <c r="G195" s="7">
        <f>IF('Payments Export'!A199="","",'Payments Export'!O199)</f>
        <v>49.4</v>
      </c>
      <c r="H195" s="7">
        <f>IF('Payments Export'!B199="","",G195-F195)</f>
        <v>49.4</v>
      </c>
      <c r="I195" s="3" t="str">
        <f>IF(C195&lt;&gt;"",_xlfn.XLOOKUP(IFERROR(VALUE(C195),C195),'Items database'!A:A,'Items database'!B:B),(_xlfn.XLOOKUP(LEFT(E195,3),Services,Services,"")))</f>
        <v>DEF</v>
      </c>
      <c r="J195" s="3" t="str">
        <f t="shared" si="7"/>
        <v/>
      </c>
    </row>
    <row r="196" spans="1:10" ht="30" x14ac:dyDescent="0.35">
      <c r="A196" s="7" t="str">
        <f>IF('Payments Export'!A200="","",'Payments Export'!A200)</f>
        <v>Generic Medical Clinic</v>
      </c>
      <c r="B196" s="7" t="str">
        <f>IF('Payments Export'!A200="","",'Payments Export'!B200)</f>
        <v>Dr Avery Thompson</v>
      </c>
      <c r="C196" s="7">
        <f>IF(IFERROR(VALUE('Payments Export'!H200),'Payments Export'!H200)&lt;&gt;0,IFERROR(VALUE('Payments Export'!H200),'Payments Export'!H200),"")</f>
        <v>23</v>
      </c>
      <c r="D196" s="7" t="str">
        <f>IF('Payments Export'!I200="","",'Payments Export'!I200)</f>
        <v>Surgery consultation, Level B</v>
      </c>
      <c r="E196" s="7" t="str">
        <f t="shared" si="6"/>
        <v>Surgery consultation, Level B</v>
      </c>
      <c r="F196" s="7">
        <f>IF('Payments Export'!A200="","",'Payments Export'!N200)</f>
        <v>0</v>
      </c>
      <c r="G196" s="7">
        <f>IF('Payments Export'!A200="","",'Payments Export'!O200)</f>
        <v>74.75</v>
      </c>
      <c r="H196" s="7">
        <f>IF('Payments Export'!B200="","",G196-F196)</f>
        <v>74.75</v>
      </c>
      <c r="I196" s="3" t="str">
        <f>IF(C196&lt;&gt;"",_xlfn.XLOOKUP(IFERROR(VALUE(C196),C196),'Items database'!A:A,'Items database'!B:B),(_xlfn.XLOOKUP(LEFT(E196,3),Services,Services,"")))</f>
        <v>DEF</v>
      </c>
      <c r="J196" s="3" t="str">
        <f t="shared" si="7"/>
        <v/>
      </c>
    </row>
    <row r="197" spans="1:10" ht="30" x14ac:dyDescent="0.35">
      <c r="A197" s="7" t="str">
        <f>IF('Payments Export'!A201="","",'Payments Export'!A201)</f>
        <v>Generic Medical Clinic</v>
      </c>
      <c r="B197" s="7" t="str">
        <f>IF('Payments Export'!A201="","",'Payments Export'!B201)</f>
        <v>Dr Avery Wang</v>
      </c>
      <c r="C197" s="7">
        <f>IF(IFERROR(VALUE('Payments Export'!H201),'Payments Export'!H201)&lt;&gt;0,IFERROR(VALUE('Payments Export'!H201),'Payments Export'!H201),"")</f>
        <v>23</v>
      </c>
      <c r="D197" s="7" t="str">
        <f>IF('Payments Export'!I201="","",'Payments Export'!I201)</f>
        <v>Surgery consultation, Level B</v>
      </c>
      <c r="E197" s="7" t="str">
        <f t="shared" si="6"/>
        <v>Surgery consultation, Level B</v>
      </c>
      <c r="F197" s="7">
        <f>IF('Payments Export'!A201="","",'Payments Export'!N201)</f>
        <v>0</v>
      </c>
      <c r="G197" s="7">
        <f>IF('Payments Export'!A201="","",'Payments Export'!O201)</f>
        <v>74.75</v>
      </c>
      <c r="H197" s="7">
        <f>IF('Payments Export'!B201="","",G197-F197)</f>
        <v>74.75</v>
      </c>
      <c r="I197" s="3" t="str">
        <f>IF(C197&lt;&gt;"",_xlfn.XLOOKUP(IFERROR(VALUE(C197),C197),'Items database'!A:A,'Items database'!B:B),(_xlfn.XLOOKUP(LEFT(E197,3),Services,Services,"")))</f>
        <v>DEF</v>
      </c>
      <c r="J197" s="3" t="str">
        <f t="shared" si="7"/>
        <v/>
      </c>
    </row>
    <row r="198" spans="1:10" ht="30" x14ac:dyDescent="0.35">
      <c r="A198" s="7" t="str">
        <f>IF('Payments Export'!A202="","",'Payments Export'!A202)</f>
        <v>Generic Medical Clinic</v>
      </c>
      <c r="B198" s="7" t="str">
        <f>IF('Payments Export'!A202="","",'Payments Export'!B202)</f>
        <v>Dr Jamie Wilson</v>
      </c>
      <c r="C198" s="7">
        <f>IF(IFERROR(VALUE('Payments Export'!H202),'Payments Export'!H202)&lt;&gt;0,IFERROR(VALUE('Payments Export'!H202),'Payments Export'!H202),"")</f>
        <v>23</v>
      </c>
      <c r="D198" s="7" t="str">
        <f>IF('Payments Export'!I202="","",'Payments Export'!I202)</f>
        <v>Surgery consultation, Level B</v>
      </c>
      <c r="E198" s="7" t="str">
        <f t="shared" si="6"/>
        <v>Surgery consultation, Level B</v>
      </c>
      <c r="F198" s="7">
        <f>IF('Payments Export'!A202="","",'Payments Export'!N202)</f>
        <v>0</v>
      </c>
      <c r="G198" s="7">
        <f>IF('Payments Export'!A202="","",'Payments Export'!O202)</f>
        <v>74.75</v>
      </c>
      <c r="H198" s="7">
        <f>IF('Payments Export'!B202="","",G198-F198)</f>
        <v>74.75</v>
      </c>
      <c r="I198" s="3" t="str">
        <f>IF(C198&lt;&gt;"",_xlfn.XLOOKUP(IFERROR(VALUE(C198),C198),'Items database'!A:A,'Items database'!B:B),(_xlfn.XLOOKUP(LEFT(E198,3),Services,Services,"")))</f>
        <v>DEF</v>
      </c>
      <c r="J198" s="3" t="str">
        <f t="shared" si="7"/>
        <v/>
      </c>
    </row>
    <row r="199" spans="1:10" ht="300" x14ac:dyDescent="0.35">
      <c r="A199" s="7" t="str">
        <f>IF('Payments Export'!A203="","",'Payments Export'!A203)</f>
        <v>Generic Medical Clinic</v>
      </c>
      <c r="B199" s="7" t="str">
        <f>IF('Payments Export'!A203="","",'Payments Export'!B203)</f>
        <v>Dr Alex Smith</v>
      </c>
      <c r="C199" s="7">
        <f>IF(IFERROR(VALUE('Payments Export'!H203),'Payments Export'!H203)&lt;&gt;0,IFERROR(VALUE('Payments Export'!H203),'Payments Export'!H203),"")</f>
        <v>91891</v>
      </c>
      <c r="D199" s="7" t="str">
        <f>IF('Payments Export'!I203="","",'Payments Export'!I203)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99" s="7" t="str">
        <f t="shared" si="6"/>
        <v>Phone attendance by a general practitioner lasting at least 6 minu</v>
      </c>
      <c r="F199" s="7">
        <f>IF('Payments Export'!A203="","",'Payments Export'!N203)</f>
        <v>0</v>
      </c>
      <c r="G199" s="7">
        <f>IF('Payments Export'!A203="","",'Payments Export'!O203)</f>
        <v>74.75</v>
      </c>
      <c r="H199" s="7">
        <f>IF('Payments Export'!B203="","",G199-F199)</f>
        <v>74.75</v>
      </c>
      <c r="I199" s="3" t="str">
        <f>IF(C199&lt;&gt;"",_xlfn.XLOOKUP(IFERROR(VALUE(C199),C199),'Items database'!A:A,'Items database'!B:B),(_xlfn.XLOOKUP(LEFT(E199,3),Services,Services,"")))</f>
        <v>DEF</v>
      </c>
      <c r="J199" s="3" t="str">
        <f t="shared" si="7"/>
        <v/>
      </c>
    </row>
    <row r="200" spans="1:10" ht="30" x14ac:dyDescent="0.35">
      <c r="A200" s="7" t="str">
        <f>IF('Payments Export'!A204="","",'Payments Export'!A204)</f>
        <v>Generic Medical Clinic</v>
      </c>
      <c r="B200" s="7" t="str">
        <f>IF('Payments Export'!A204="","",'Payments Export'!B204)</f>
        <v>Dr Taylor Murphy</v>
      </c>
      <c r="C200" s="7">
        <f>IF(IFERROR(VALUE('Payments Export'!H204),'Payments Export'!H204)&lt;&gt;0,IFERROR(VALUE('Payments Export'!H204),'Payments Export'!H204),"")</f>
        <v>36</v>
      </c>
      <c r="D200" s="7" t="str">
        <f>IF('Payments Export'!I204="","",'Payments Export'!I204)</f>
        <v>Surgery consultation, Level C</v>
      </c>
      <c r="E200" s="7" t="str">
        <f t="shared" si="6"/>
        <v>Surgery consultation, Level C</v>
      </c>
      <c r="F200" s="7">
        <f>IF('Payments Export'!A204="","",'Payments Export'!N204)</f>
        <v>0</v>
      </c>
      <c r="G200" s="7">
        <f>IF('Payments Export'!A204="","",'Payments Export'!O204)</f>
        <v>168</v>
      </c>
      <c r="H200" s="7">
        <f>IF('Payments Export'!B204="","",G200-F200)</f>
        <v>168</v>
      </c>
      <c r="I200" s="3" t="str">
        <f>IF(C200&lt;&gt;"",_xlfn.XLOOKUP(IFERROR(VALUE(C200),C200),'Items database'!A:A,'Items database'!B:B),(_xlfn.XLOOKUP(LEFT(E200,3),Services,Services,"")))</f>
        <v>DEF</v>
      </c>
      <c r="J200" s="3" t="str">
        <f t="shared" si="7"/>
        <v/>
      </c>
    </row>
    <row r="201" spans="1:10" ht="30" x14ac:dyDescent="0.35">
      <c r="A201" s="7" t="str">
        <f>IF('Payments Export'!A205="","",'Payments Export'!A205)</f>
        <v>Generic Medical Clinic</v>
      </c>
      <c r="B201" s="7" t="str">
        <f>IF('Payments Export'!A205="","",'Payments Export'!B205)</f>
        <v>Dr Avery Thompson</v>
      </c>
      <c r="C201" s="7">
        <f>IF(IFERROR(VALUE('Payments Export'!H205),'Payments Export'!H205)&lt;&gt;0,IFERROR(VALUE('Payments Export'!H205),'Payments Export'!H205),"")</f>
        <v>23</v>
      </c>
      <c r="D201" s="7" t="str">
        <f>IF('Payments Export'!I205="","",'Payments Export'!I205)</f>
        <v>Surgery consultation, Level B</v>
      </c>
      <c r="E201" s="7" t="str">
        <f t="shared" si="6"/>
        <v>Surgery consultation, Level B</v>
      </c>
      <c r="F201" s="7">
        <f>IF('Payments Export'!A205="","",'Payments Export'!N205)</f>
        <v>0</v>
      </c>
      <c r="G201" s="7">
        <f>IF('Payments Export'!A205="","",'Payments Export'!O205)</f>
        <v>94.75</v>
      </c>
      <c r="H201" s="7">
        <f>IF('Payments Export'!B205="","",G201-F201)</f>
        <v>94.75</v>
      </c>
      <c r="I201" s="3" t="str">
        <f>IF(C201&lt;&gt;"",_xlfn.XLOOKUP(IFERROR(VALUE(C201),C201),'Items database'!A:A,'Items database'!B:B),(_xlfn.XLOOKUP(LEFT(E201,3),Services,Services,"")))</f>
        <v>DEF</v>
      </c>
      <c r="J201" s="3" t="str">
        <f t="shared" si="7"/>
        <v/>
      </c>
    </row>
    <row r="202" spans="1:10" ht="90" x14ac:dyDescent="0.35">
      <c r="A202" s="7" t="str">
        <f>IF('Payments Export'!A206="","",'Payments Export'!A206)</f>
        <v>Generic Medical Clinic</v>
      </c>
      <c r="B202" s="7" t="str">
        <f>IF('Payments Export'!A206="","",'Payments Export'!B206)</f>
        <v>Dr Jamie Garcia</v>
      </c>
      <c r="C202" s="7" t="str">
        <f>IF(IFERROR(VALUE('Payments Export'!H206),'Payments Export'!H206)&lt;&gt;0,IFERROR(VALUE('Payments Export'!H206),'Payments Export'!H206),"")</f>
        <v/>
      </c>
      <c r="D202" s="7" t="str">
        <f>IF('Payments Export'!I206="","",'Payments Export'!I206)</f>
        <v>F012 - Podiatry Follow Up Consultation, emailed account to Care Connect 3/11 KL</v>
      </c>
      <c r="E202" s="7" t="s">
        <v>429</v>
      </c>
      <c r="F202" s="7">
        <f>IF('Payments Export'!A206="","",'Payments Export'!N206)</f>
        <v>0</v>
      </c>
      <c r="G202" s="7">
        <f>IF('Payments Export'!A206="","",'Payments Export'!O206)</f>
        <v>70</v>
      </c>
      <c r="H202" s="7">
        <f>IF('Payments Export'!B206="","",G202-F202)</f>
        <v>70</v>
      </c>
      <c r="I202" s="3" t="str">
        <f>IF(C202&lt;&gt;"",_xlfn.XLOOKUP(IFERROR(VALUE(C202),C202),'Items database'!A:A,'Items database'!B:B),(_xlfn.XLOOKUP(LEFT(E202,3),Services,Services,"")))</f>
        <v>DEF</v>
      </c>
      <c r="J202" s="3" t="str">
        <f t="shared" si="7"/>
        <v/>
      </c>
    </row>
    <row r="203" spans="1:10" ht="30" x14ac:dyDescent="0.35">
      <c r="A203" s="7" t="str">
        <f>IF('Payments Export'!A207="","",'Payments Export'!A207)</f>
        <v>Generic Medical Clinic</v>
      </c>
      <c r="B203" s="7" t="str">
        <f>IF('Payments Export'!A207="","",'Payments Export'!B207)</f>
        <v>Dr Taylor Murphy</v>
      </c>
      <c r="C203" s="7">
        <f>IF(IFERROR(VALUE('Payments Export'!H207),'Payments Export'!H207)&lt;&gt;0,IFERROR(VALUE('Payments Export'!H207),'Payments Export'!H207),"")</f>
        <v>23</v>
      </c>
      <c r="D203" s="7" t="str">
        <f>IF('Payments Export'!I207="","",'Payments Export'!I207)</f>
        <v>Surgery consultation, Level B</v>
      </c>
      <c r="E203" s="7" t="str">
        <f t="shared" si="6"/>
        <v>Surgery consultation, Level B</v>
      </c>
      <c r="F203" s="7">
        <f>IF('Payments Export'!A207="","",'Payments Export'!N207)</f>
        <v>0</v>
      </c>
      <c r="G203" s="7">
        <f>IF('Payments Export'!A207="","",'Payments Export'!O207)</f>
        <v>94.75</v>
      </c>
      <c r="H203" s="7">
        <f>IF('Payments Export'!B207="","",G203-F203)</f>
        <v>94.75</v>
      </c>
      <c r="I203" s="3" t="str">
        <f>IF(C203&lt;&gt;"",_xlfn.XLOOKUP(IFERROR(VALUE(C203),C203),'Items database'!A:A,'Items database'!B:B),(_xlfn.XLOOKUP(LEFT(E203,3),Services,Services,"")))</f>
        <v>DEF</v>
      </c>
      <c r="J203" s="3" t="str">
        <f t="shared" si="7"/>
        <v/>
      </c>
    </row>
    <row r="204" spans="1:10" ht="30" x14ac:dyDescent="0.35">
      <c r="A204" s="7" t="str">
        <f>IF('Payments Export'!A208="","",'Payments Export'!A208)</f>
        <v>Generic Medical Clinic</v>
      </c>
      <c r="B204" s="7" t="str">
        <f>IF('Payments Export'!A208="","",'Payments Export'!B208)</f>
        <v>Dr Alex Smith</v>
      </c>
      <c r="C204" s="7">
        <f>IF(IFERROR(VALUE('Payments Export'!H208),'Payments Export'!H208)&lt;&gt;0,IFERROR(VALUE('Payments Export'!H208),'Payments Export'!H208),"")</f>
        <v>23</v>
      </c>
      <c r="D204" s="7" t="str">
        <f>IF('Payments Export'!I208="","",'Payments Export'!I208)</f>
        <v>Surgery consultation, Level B</v>
      </c>
      <c r="E204" s="7" t="str">
        <f t="shared" si="6"/>
        <v>Surgery consultation, Level B</v>
      </c>
      <c r="F204" s="7">
        <f>IF('Payments Export'!A208="","",'Payments Export'!N208)</f>
        <v>0</v>
      </c>
      <c r="G204" s="7">
        <f>IF('Payments Export'!A208="","",'Payments Export'!O208)</f>
        <v>94.75</v>
      </c>
      <c r="H204" s="7">
        <f>IF('Payments Export'!B208="","",G204-F204)</f>
        <v>94.75</v>
      </c>
      <c r="I204" s="3" t="str">
        <f>IF(C204&lt;&gt;"",_xlfn.XLOOKUP(IFERROR(VALUE(C204),C204),'Items database'!A:A,'Items database'!B:B),(_xlfn.XLOOKUP(LEFT(E204,3),Services,Services,"")))</f>
        <v>DEF</v>
      </c>
      <c r="J204" s="3" t="str">
        <f t="shared" si="7"/>
        <v/>
      </c>
    </row>
    <row r="205" spans="1:10" ht="30" x14ac:dyDescent="0.35">
      <c r="A205" s="7" t="str">
        <f>IF('Payments Export'!A209="","",'Payments Export'!A209)</f>
        <v>Generic Medical Clinic</v>
      </c>
      <c r="B205" s="7" t="str">
        <f>IF('Payments Export'!A209="","",'Payments Export'!B209)</f>
        <v>Dr Avery Thompson</v>
      </c>
      <c r="C205" s="7">
        <f>IF(IFERROR(VALUE('Payments Export'!H209),'Payments Export'!H209)&lt;&gt;0,IFERROR(VALUE('Payments Export'!H209),'Payments Export'!H209),"")</f>
        <v>23</v>
      </c>
      <c r="D205" s="7" t="str">
        <f>IF('Payments Export'!I209="","",'Payments Export'!I209)</f>
        <v>Surgery consultation, Level B</v>
      </c>
      <c r="E205" s="7" t="str">
        <f t="shared" si="6"/>
        <v>Surgery consultation, Level B</v>
      </c>
      <c r="F205" s="7">
        <f>IF('Payments Export'!A209="","",'Payments Export'!N209)</f>
        <v>0</v>
      </c>
      <c r="G205" s="7">
        <f>IF('Payments Export'!A209="","",'Payments Export'!O209)</f>
        <v>74.75</v>
      </c>
      <c r="H205" s="7">
        <f>IF('Payments Export'!B209="","",G205-F205)</f>
        <v>74.75</v>
      </c>
      <c r="I205" s="3" t="str">
        <f>IF(C205&lt;&gt;"",_xlfn.XLOOKUP(IFERROR(VALUE(C205),C205),'Items database'!A:A,'Items database'!B:B),(_xlfn.XLOOKUP(LEFT(E205,3),Services,Services,"")))</f>
        <v>DEF</v>
      </c>
      <c r="J205" s="3" t="str">
        <f t="shared" si="7"/>
        <v/>
      </c>
    </row>
    <row r="206" spans="1:10" ht="210" x14ac:dyDescent="0.35">
      <c r="A206" s="7" t="str">
        <f>IF('Payments Export'!A210="","",'Payments Export'!A210)</f>
        <v>Generic Medical Clinic</v>
      </c>
      <c r="B206" s="7" t="str">
        <f>IF('Payments Export'!A210="","",'Payments Export'!B210)</f>
        <v>Dr Jamie Wilson</v>
      </c>
      <c r="C206" s="7">
        <f>IF(IFERROR(VALUE('Payments Export'!H210),'Payments Export'!H210)&lt;&gt;0,IFERROR(VALUE('Payments Export'!H210),'Payments Export'!H210),"")</f>
        <v>91890</v>
      </c>
      <c r="D206" s="7" t="str">
        <f>IF('Payments Export'!I210="","",'Payments Export'!I210)</f>
        <v xml:space="preserve">Phone attendance by a general practitioner lasting less than 6 minutes for an obvious problem characterised by the straightforward nature of the task that requires a short patient history and, if required, limited management
</v>
      </c>
      <c r="E206" s="7" t="str">
        <f t="shared" si="6"/>
        <v>Phone attendance by a general practitioner lasting less than 6 min</v>
      </c>
      <c r="F206" s="7">
        <f>IF('Payments Export'!A210="","",'Payments Export'!N210)</f>
        <v>0</v>
      </c>
      <c r="G206" s="7">
        <f>IF('Payments Export'!A210="","",'Payments Export'!O210)</f>
        <v>38</v>
      </c>
      <c r="H206" s="7">
        <f>IF('Payments Export'!B210="","",G206-F206)</f>
        <v>38</v>
      </c>
      <c r="I206" s="3" t="str">
        <f>IF(C206&lt;&gt;"",_xlfn.XLOOKUP(IFERROR(VALUE(C206),C206),'Items database'!A:A,'Items database'!B:B),(_xlfn.XLOOKUP(LEFT(E206,3),Services,Services,"")))</f>
        <v>DEF</v>
      </c>
      <c r="J206" s="3" t="str">
        <f t="shared" si="7"/>
        <v/>
      </c>
    </row>
    <row r="207" spans="1:10" ht="30" x14ac:dyDescent="0.35">
      <c r="A207" s="7" t="str">
        <f>IF('Payments Export'!A211="","",'Payments Export'!A211)</f>
        <v>Generic Medical Clinic</v>
      </c>
      <c r="B207" s="7" t="str">
        <f>IF('Payments Export'!A211="","",'Payments Export'!B211)</f>
        <v>Dr Avery Wang</v>
      </c>
      <c r="C207" s="7">
        <f>IF(IFERROR(VALUE('Payments Export'!H211),'Payments Export'!H211)&lt;&gt;0,IFERROR(VALUE('Payments Export'!H211),'Payments Export'!H211),"")</f>
        <v>23</v>
      </c>
      <c r="D207" s="7" t="str">
        <f>IF('Payments Export'!I211="","",'Payments Export'!I211)</f>
        <v>Surgery consultation, Level B</v>
      </c>
      <c r="E207" s="7" t="str">
        <f t="shared" si="6"/>
        <v>Surgery consultation, Level B</v>
      </c>
      <c r="F207" s="7">
        <f>IF('Payments Export'!A211="","",'Payments Export'!N211)</f>
        <v>0</v>
      </c>
      <c r="G207" s="7">
        <f>IF('Payments Export'!A211="","",'Payments Export'!O211)</f>
        <v>94.75</v>
      </c>
      <c r="H207" s="7">
        <f>IF('Payments Export'!B211="","",G207-F207)</f>
        <v>94.75</v>
      </c>
      <c r="I207" s="3" t="str">
        <f>IF(C207&lt;&gt;"",_xlfn.XLOOKUP(IFERROR(VALUE(C207),C207),'Items database'!A:A,'Items database'!B:B),(_xlfn.XLOOKUP(LEFT(E207,3),Services,Services,"")))</f>
        <v>DEF</v>
      </c>
      <c r="J207" s="3" t="str">
        <f t="shared" si="7"/>
        <v/>
      </c>
    </row>
    <row r="208" spans="1:10" ht="30" x14ac:dyDescent="0.35">
      <c r="A208" s="7" t="str">
        <f>IF('Payments Export'!A212="","",'Payments Export'!A212)</f>
        <v>Generic Medical Clinic</v>
      </c>
      <c r="B208" s="7" t="str">
        <f>IF('Payments Export'!A212="","",'Payments Export'!B212)</f>
        <v>Dr Jamie Wilson</v>
      </c>
      <c r="C208" s="7">
        <f>IF(IFERROR(VALUE('Payments Export'!H212),'Payments Export'!H212)&lt;&gt;0,IFERROR(VALUE('Payments Export'!H212),'Payments Export'!H212),"")</f>
        <v>23</v>
      </c>
      <c r="D208" s="7" t="str">
        <f>IF('Payments Export'!I212="","",'Payments Export'!I212)</f>
        <v>Surgery consultation, Level B</v>
      </c>
      <c r="E208" s="7" t="str">
        <f t="shared" si="6"/>
        <v>Surgery consultation, Level B</v>
      </c>
      <c r="F208" s="7">
        <f>IF('Payments Export'!A212="","",'Payments Export'!N212)</f>
        <v>0</v>
      </c>
      <c r="G208" s="7">
        <f>IF('Payments Export'!A212="","",'Payments Export'!O212)</f>
        <v>71.55</v>
      </c>
      <c r="H208" s="7">
        <f>IF('Payments Export'!B212="","",G208-F208)</f>
        <v>71.55</v>
      </c>
      <c r="I208" s="3" t="str">
        <f>IF(C208&lt;&gt;"",_xlfn.XLOOKUP(IFERROR(VALUE(C208),C208),'Items database'!A:A,'Items database'!B:B),(_xlfn.XLOOKUP(LEFT(E208,3),Services,Services,"")))</f>
        <v>DEF</v>
      </c>
      <c r="J208" s="3" t="str">
        <f t="shared" si="7"/>
        <v/>
      </c>
    </row>
    <row r="209" spans="1:10" ht="30" x14ac:dyDescent="0.35">
      <c r="A209" s="7" t="str">
        <f>IF('Payments Export'!A213="","",'Payments Export'!A213)</f>
        <v>Generic Medical Clinic</v>
      </c>
      <c r="B209" s="7" t="str">
        <f>IF('Payments Export'!A213="","",'Payments Export'!B213)</f>
        <v>Dr Morgan Bailey</v>
      </c>
      <c r="C209" s="7">
        <f>IF(IFERROR(VALUE('Payments Export'!H213),'Payments Export'!H213)&lt;&gt;0,IFERROR(VALUE('Payments Export'!H213),'Payments Export'!H213),"")</f>
        <v>23</v>
      </c>
      <c r="D209" s="7" t="str">
        <f>IF('Payments Export'!I213="","",'Payments Export'!I213)</f>
        <v>Surgery consultation, Level B</v>
      </c>
      <c r="E209" s="7" t="str">
        <f t="shared" si="6"/>
        <v>Surgery consultation, Level B</v>
      </c>
      <c r="F209" s="7">
        <f>IF('Payments Export'!A213="","",'Payments Export'!N213)</f>
        <v>0</v>
      </c>
      <c r="G209" s="7">
        <f>IF('Payments Export'!A213="","",'Payments Export'!O213)</f>
        <v>94.75</v>
      </c>
      <c r="H209" s="7">
        <f>IF('Payments Export'!B213="","",G209-F209)</f>
        <v>94.75</v>
      </c>
      <c r="I209" s="3" t="str">
        <f>IF(C209&lt;&gt;"",_xlfn.XLOOKUP(IFERROR(VALUE(C209),C209),'Items database'!A:A,'Items database'!B:B),(_xlfn.XLOOKUP(LEFT(E209,3),Services,Services,"")))</f>
        <v>DEF</v>
      </c>
      <c r="J209" s="3" t="str">
        <f t="shared" si="7"/>
        <v/>
      </c>
    </row>
    <row r="210" spans="1:10" ht="30" x14ac:dyDescent="0.35">
      <c r="A210" s="7" t="str">
        <f>IF('Payments Export'!A214="","",'Payments Export'!A214)</f>
        <v>Generic Medical Clinic</v>
      </c>
      <c r="B210" s="7" t="str">
        <f>IF('Payments Export'!A214="","",'Payments Export'!B214)</f>
        <v>Dr Alex Smith</v>
      </c>
      <c r="C210" s="7">
        <f>IF(IFERROR(VALUE('Payments Export'!H214),'Payments Export'!H214)&lt;&gt;0,IFERROR(VALUE('Payments Export'!H214),'Payments Export'!H214),"")</f>
        <v>23</v>
      </c>
      <c r="D210" s="7" t="str">
        <f>IF('Payments Export'!I214="","",'Payments Export'!I214)</f>
        <v>Surgery consultation, Level B</v>
      </c>
      <c r="E210" s="7" t="str">
        <f t="shared" si="6"/>
        <v>Surgery consultation, Level B</v>
      </c>
      <c r="F210" s="7">
        <f>IF('Payments Export'!A214="","",'Payments Export'!N214)</f>
        <v>0</v>
      </c>
      <c r="G210" s="7">
        <f>IF('Payments Export'!A214="","",'Payments Export'!O214)</f>
        <v>94.75</v>
      </c>
      <c r="H210" s="7">
        <f>IF('Payments Export'!B214="","",G210-F210)</f>
        <v>94.75</v>
      </c>
      <c r="I210" s="3" t="str">
        <f>IF(C210&lt;&gt;"",_xlfn.XLOOKUP(IFERROR(VALUE(C210),C210),'Items database'!A:A,'Items database'!B:B),(_xlfn.XLOOKUP(LEFT(E210,3),Services,Services,"")))</f>
        <v>DEF</v>
      </c>
      <c r="J210" s="3" t="str">
        <f t="shared" si="7"/>
        <v/>
      </c>
    </row>
    <row r="211" spans="1:10" ht="30" x14ac:dyDescent="0.35">
      <c r="A211" s="7" t="str">
        <f>IF('Payments Export'!A215="","",'Payments Export'!A215)</f>
        <v>Generic Medical Clinic</v>
      </c>
      <c r="B211" s="7" t="str">
        <f>IF('Payments Export'!A215="","",'Payments Export'!B215)</f>
        <v>Dr Morgan Bailey</v>
      </c>
      <c r="C211" s="7">
        <f>IF(IFERROR(VALUE('Payments Export'!H215),'Payments Export'!H215)&lt;&gt;0,IFERROR(VALUE('Payments Export'!H215),'Payments Export'!H215),"")</f>
        <v>23</v>
      </c>
      <c r="D211" s="7" t="str">
        <f>IF('Payments Export'!I215="","",'Payments Export'!I215)</f>
        <v>Surgery consultation, Level B</v>
      </c>
      <c r="E211" s="7" t="str">
        <f t="shared" si="6"/>
        <v>Surgery consultation, Level B</v>
      </c>
      <c r="F211" s="7">
        <f>IF('Payments Export'!A215="","",'Payments Export'!N215)</f>
        <v>0</v>
      </c>
      <c r="G211" s="7">
        <f>IF('Payments Export'!A215="","",'Payments Export'!O215)</f>
        <v>74.75</v>
      </c>
      <c r="H211" s="7">
        <f>IF('Payments Export'!B215="","",G211-F211)</f>
        <v>74.75</v>
      </c>
      <c r="I211" s="3" t="str">
        <f>IF(C211&lt;&gt;"",_xlfn.XLOOKUP(IFERROR(VALUE(C211),C211),'Items database'!A:A,'Items database'!B:B),(_xlfn.XLOOKUP(LEFT(E211,3),Services,Services,"")))</f>
        <v>DEF</v>
      </c>
      <c r="J211" s="3" t="str">
        <f t="shared" si="7"/>
        <v/>
      </c>
    </row>
    <row r="212" spans="1:10" ht="300" x14ac:dyDescent="0.35">
      <c r="A212" s="7" t="str">
        <f>IF('Payments Export'!A216="","",'Payments Export'!A216)</f>
        <v>Generic Medical Clinic</v>
      </c>
      <c r="B212" s="7" t="str">
        <f>IF('Payments Export'!A216="","",'Payments Export'!B216)</f>
        <v>Dr Taylor Murphy</v>
      </c>
      <c r="C212" s="7">
        <f>IF(IFERROR(VALUE('Payments Export'!H216),'Payments Export'!H216)&lt;&gt;0,IFERROR(VALUE('Payments Export'!H216),'Payments Export'!H216),"")</f>
        <v>91891</v>
      </c>
      <c r="D212" s="7" t="str">
        <f>IF('Payments Export'!I216="","",'Payments Export'!I216)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2" s="7" t="str">
        <f t="shared" si="6"/>
        <v>Phone attendance by a general practitioner lasting at least 6 minu</v>
      </c>
      <c r="F212" s="7">
        <f>IF('Payments Export'!A216="","",'Payments Export'!N216)</f>
        <v>0</v>
      </c>
      <c r="G212" s="7">
        <f>IF('Payments Export'!A216="","",'Payments Export'!O216)</f>
        <v>94.75</v>
      </c>
      <c r="H212" s="7">
        <f>IF('Payments Export'!B216="","",G212-F212)</f>
        <v>94.75</v>
      </c>
      <c r="I212" s="3" t="str">
        <f>IF(C212&lt;&gt;"",_xlfn.XLOOKUP(IFERROR(VALUE(C212),C212),'Items database'!A:A,'Items database'!B:B),(_xlfn.XLOOKUP(LEFT(E212,3),Services,Services,"")))</f>
        <v>DEF</v>
      </c>
      <c r="J212" s="3" t="str">
        <f t="shared" si="7"/>
        <v/>
      </c>
    </row>
    <row r="213" spans="1:10" ht="30" x14ac:dyDescent="0.35">
      <c r="A213" s="7" t="str">
        <f>IF('Payments Export'!A217="","",'Payments Export'!A217)</f>
        <v>Generic Medical Clinic</v>
      </c>
      <c r="B213" s="7" t="str">
        <f>IF('Payments Export'!A217="","",'Payments Export'!B217)</f>
        <v>Dr Morgan Bailey</v>
      </c>
      <c r="C213" s="7">
        <f>IF(IFERROR(VALUE('Payments Export'!H217),'Payments Export'!H217)&lt;&gt;0,IFERROR(VALUE('Payments Export'!H217),'Payments Export'!H217),"")</f>
        <v>23</v>
      </c>
      <c r="D213" s="7" t="str">
        <f>IF('Payments Export'!I217="","",'Payments Export'!I217)</f>
        <v>Surgery consultation, Level B</v>
      </c>
      <c r="E213" s="7" t="str">
        <f t="shared" si="6"/>
        <v>Surgery consultation, Level B</v>
      </c>
      <c r="F213" s="7">
        <f>IF('Payments Export'!A217="","",'Payments Export'!N217)</f>
        <v>0</v>
      </c>
      <c r="G213" s="7">
        <f>IF('Payments Export'!A217="","",'Payments Export'!O217)</f>
        <v>94.75</v>
      </c>
      <c r="H213" s="7">
        <f>IF('Payments Export'!B217="","",G213-F213)</f>
        <v>94.75</v>
      </c>
      <c r="I213" s="3" t="str">
        <f>IF(C213&lt;&gt;"",_xlfn.XLOOKUP(IFERROR(VALUE(C213),C213),'Items database'!A:A,'Items database'!B:B),(_xlfn.XLOOKUP(LEFT(E213,3),Services,Services,"")))</f>
        <v>DEF</v>
      </c>
      <c r="J213" s="3" t="str">
        <f t="shared" si="7"/>
        <v/>
      </c>
    </row>
    <row r="214" spans="1:10" ht="30" x14ac:dyDescent="0.35">
      <c r="A214" s="7" t="str">
        <f>IF('Payments Export'!A218="","",'Payments Export'!A218)</f>
        <v>Generic Medical Clinic</v>
      </c>
      <c r="B214" s="7" t="str">
        <f>IF('Payments Export'!A218="","",'Payments Export'!B218)</f>
        <v>Dr Morgan Bailey</v>
      </c>
      <c r="C214" s="7">
        <f>IF(IFERROR(VALUE('Payments Export'!H218),'Payments Export'!H218)&lt;&gt;0,IFERROR(VALUE('Payments Export'!H218),'Payments Export'!H218),"")</f>
        <v>23</v>
      </c>
      <c r="D214" s="7" t="str">
        <f>IF('Payments Export'!I218="","",'Payments Export'!I218)</f>
        <v>Surgery consultation, Level B</v>
      </c>
      <c r="E214" s="7" t="str">
        <f t="shared" si="6"/>
        <v>Surgery consultation, Level B</v>
      </c>
      <c r="F214" s="7">
        <f>IF('Payments Export'!A218="","",'Payments Export'!N218)</f>
        <v>0</v>
      </c>
      <c r="G214" s="7">
        <f>IF('Payments Export'!A218="","",'Payments Export'!O218)</f>
        <v>74.75</v>
      </c>
      <c r="H214" s="7">
        <f>IF('Payments Export'!B218="","",G214-F214)</f>
        <v>74.75</v>
      </c>
      <c r="I214" s="3" t="str">
        <f>IF(C214&lt;&gt;"",_xlfn.XLOOKUP(IFERROR(VALUE(C214),C214),'Items database'!A:A,'Items database'!B:B),(_xlfn.XLOOKUP(LEFT(E214,3),Services,Services,"")))</f>
        <v>DEF</v>
      </c>
      <c r="J214" s="3" t="str">
        <f t="shared" si="7"/>
        <v/>
      </c>
    </row>
    <row r="215" spans="1:10" ht="30" x14ac:dyDescent="0.35">
      <c r="A215" s="7" t="str">
        <f>IF('Payments Export'!A219="","",'Payments Export'!A219)</f>
        <v>Generic Medical Clinic</v>
      </c>
      <c r="B215" s="7" t="str">
        <f>IF('Payments Export'!A219="","",'Payments Export'!B219)</f>
        <v>Dr Taylor Murphy</v>
      </c>
      <c r="C215" s="7">
        <f>IF(IFERROR(VALUE('Payments Export'!H219),'Payments Export'!H219)&lt;&gt;0,IFERROR(VALUE('Payments Export'!H219),'Payments Export'!H219),"")</f>
        <v>23</v>
      </c>
      <c r="D215" s="7" t="str">
        <f>IF('Payments Export'!I219="","",'Payments Export'!I219)</f>
        <v>Surgery consultation, Level B</v>
      </c>
      <c r="E215" s="7" t="str">
        <f t="shared" si="6"/>
        <v>Surgery consultation, Level B</v>
      </c>
      <c r="F215" s="7">
        <f>IF('Payments Export'!A219="","",'Payments Export'!N219)</f>
        <v>0</v>
      </c>
      <c r="G215" s="7">
        <f>IF('Payments Export'!A219="","",'Payments Export'!O219)</f>
        <v>94.75</v>
      </c>
      <c r="H215" s="7">
        <f>IF('Payments Export'!B219="","",G215-F215)</f>
        <v>94.75</v>
      </c>
      <c r="I215" s="3" t="str">
        <f>IF(C215&lt;&gt;"",_xlfn.XLOOKUP(IFERROR(VALUE(C215),C215),'Items database'!A:A,'Items database'!B:B),(_xlfn.XLOOKUP(LEFT(E215,3),Services,Services,"")))</f>
        <v>DEF</v>
      </c>
      <c r="J215" s="3" t="str">
        <f t="shared" si="7"/>
        <v/>
      </c>
    </row>
    <row r="216" spans="1:10" ht="30" x14ac:dyDescent="0.35">
      <c r="A216" s="7" t="str">
        <f>IF('Payments Export'!A220="","",'Payments Export'!A220)</f>
        <v>Generic Medical Clinic</v>
      </c>
      <c r="B216" s="7" t="str">
        <f>IF('Payments Export'!A220="","",'Payments Export'!B220)</f>
        <v>Dr Alex Smith</v>
      </c>
      <c r="C216" s="7">
        <f>IF(IFERROR(VALUE('Payments Export'!H220),'Payments Export'!H220)&lt;&gt;0,IFERROR(VALUE('Payments Export'!H220),'Payments Export'!H220),"")</f>
        <v>36</v>
      </c>
      <c r="D216" s="7" t="str">
        <f>IF('Payments Export'!I220="","",'Payments Export'!I220)</f>
        <v>Surgery consultation, Level C</v>
      </c>
      <c r="E216" s="7" t="str">
        <f t="shared" si="6"/>
        <v>Surgery consultation, Level C</v>
      </c>
      <c r="F216" s="7">
        <f>IF('Payments Export'!A220="","",'Payments Export'!N220)</f>
        <v>0</v>
      </c>
      <c r="G216" s="7">
        <f>IF('Payments Export'!A220="","",'Payments Export'!O220)</f>
        <v>111.95</v>
      </c>
      <c r="H216" s="7">
        <f>IF('Payments Export'!B220="","",G216-F216)</f>
        <v>111.95</v>
      </c>
      <c r="I216" s="3" t="str">
        <f>IF(C216&lt;&gt;"",_xlfn.XLOOKUP(IFERROR(VALUE(C216),C216),'Items database'!A:A,'Items database'!B:B),(_xlfn.XLOOKUP(LEFT(E216,3),Services,Services,"")))</f>
        <v>DEF</v>
      </c>
      <c r="J216" s="3" t="str">
        <f t="shared" si="7"/>
        <v/>
      </c>
    </row>
    <row r="217" spans="1:10" ht="30" x14ac:dyDescent="0.35">
      <c r="A217" s="7" t="str">
        <f>IF('Payments Export'!A221="","",'Payments Export'!A221)</f>
        <v>Generic Medical Clinic</v>
      </c>
      <c r="B217" s="7" t="str">
        <f>IF('Payments Export'!A221="","",'Payments Export'!B221)</f>
        <v>Dr Alex Smith</v>
      </c>
      <c r="C217" s="7">
        <f>IF(IFERROR(VALUE('Payments Export'!H221),'Payments Export'!H221)&lt;&gt;0,IFERROR(VALUE('Payments Export'!H221),'Payments Export'!H221),"")</f>
        <v>11707</v>
      </c>
      <c r="D217" s="7" t="str">
        <f>IF('Payments Export'!I221="","",'Payments Export'!I221)</f>
        <v>ECG tracing.</v>
      </c>
      <c r="E217" s="7" t="str">
        <f t="shared" si="6"/>
        <v>ECG tracing.</v>
      </c>
      <c r="F217" s="7">
        <f>IF('Payments Export'!A221="","",'Payments Export'!N221)</f>
        <v>0</v>
      </c>
      <c r="G217" s="7">
        <f>IF('Payments Export'!A221="","",'Payments Export'!O221)</f>
        <v>20.25</v>
      </c>
      <c r="H217" s="7">
        <f>IF('Payments Export'!B221="","",G217-F217)</f>
        <v>20.25</v>
      </c>
      <c r="I217" s="3" t="str">
        <f>IF(C217&lt;&gt;"",_xlfn.XLOOKUP(IFERROR(VALUE(C217),C217),'Items database'!A:A,'Items database'!B:B),(_xlfn.XLOOKUP(LEFT(E217,3),Services,Services,"")))</f>
        <v>DEF</v>
      </c>
      <c r="J217" s="3" t="str">
        <f t="shared" si="7"/>
        <v/>
      </c>
    </row>
    <row r="218" spans="1:10" ht="300" x14ac:dyDescent="0.35">
      <c r="A218" s="7" t="str">
        <f>IF('Payments Export'!A222="","",'Payments Export'!A222)</f>
        <v>Generic Medical Clinic</v>
      </c>
      <c r="B218" s="7" t="str">
        <f>IF('Payments Export'!A222="","",'Payments Export'!B222)</f>
        <v>Dr Jamie Wilson</v>
      </c>
      <c r="C218" s="7">
        <f>IF(IFERROR(VALUE('Payments Export'!H222),'Payments Export'!H222)&lt;&gt;0,IFERROR(VALUE('Payments Export'!H222),'Payments Export'!H222),"")</f>
        <v>91891</v>
      </c>
      <c r="D218" s="7" t="str">
        <f>IF('Payments Export'!I222="","",'Payments Export'!I222)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8" s="7" t="str">
        <f t="shared" si="6"/>
        <v>Phone attendance by a general practitioner lasting at least 6 minu</v>
      </c>
      <c r="F218" s="7">
        <f>IF('Payments Export'!A222="","",'Payments Export'!N222)</f>
        <v>0</v>
      </c>
      <c r="G218" s="7">
        <f>IF('Payments Export'!A222="","",'Payments Export'!O222)</f>
        <v>94.75</v>
      </c>
      <c r="H218" s="7">
        <f>IF('Payments Export'!B222="","",G218-F218)</f>
        <v>94.75</v>
      </c>
      <c r="I218" s="3" t="str">
        <f>IF(C218&lt;&gt;"",_xlfn.XLOOKUP(IFERROR(VALUE(C218),C218),'Items database'!A:A,'Items database'!B:B),(_xlfn.XLOOKUP(LEFT(E218,3),Services,Services,"")))</f>
        <v>DEF</v>
      </c>
      <c r="J218" s="3" t="str">
        <f t="shared" si="7"/>
        <v/>
      </c>
    </row>
    <row r="219" spans="1:10" ht="30" x14ac:dyDescent="0.35">
      <c r="A219" s="7" t="str">
        <f>IF('Payments Export'!A223="","",'Payments Export'!A223)</f>
        <v>Generic Medical Clinic</v>
      </c>
      <c r="B219" s="7" t="str">
        <f>IF('Payments Export'!A223="","",'Payments Export'!B223)</f>
        <v>Dr Morgan Bailey</v>
      </c>
      <c r="C219" s="7">
        <f>IF(IFERROR(VALUE('Payments Export'!H223),'Payments Export'!H223)&lt;&gt;0,IFERROR(VALUE('Payments Export'!H223),'Payments Export'!H223),"")</f>
        <v>23</v>
      </c>
      <c r="D219" s="7" t="str">
        <f>IF('Payments Export'!I223="","",'Payments Export'!I223)</f>
        <v>Surgery consultation, Level B</v>
      </c>
      <c r="E219" s="7" t="str">
        <f t="shared" si="6"/>
        <v>Surgery consultation, Level B</v>
      </c>
      <c r="F219" s="7">
        <f>IF('Payments Export'!A223="","",'Payments Export'!N223)</f>
        <v>0</v>
      </c>
      <c r="G219" s="7">
        <f>IF('Payments Export'!A223="","",'Payments Export'!O223)</f>
        <v>94.75</v>
      </c>
      <c r="H219" s="7">
        <f>IF('Payments Export'!B223="","",G219-F219)</f>
        <v>94.75</v>
      </c>
      <c r="I219" s="3" t="str">
        <f>IF(C219&lt;&gt;"",_xlfn.XLOOKUP(IFERROR(VALUE(C219),C219),'Items database'!A:A,'Items database'!B:B),(_xlfn.XLOOKUP(LEFT(E219,3),Services,Services,"")))</f>
        <v>DEF</v>
      </c>
      <c r="J219" s="3" t="str">
        <f t="shared" si="7"/>
        <v/>
      </c>
    </row>
    <row r="220" spans="1:10" ht="30" x14ac:dyDescent="0.35">
      <c r="A220" s="7" t="str">
        <f>IF('Payments Export'!A224="","",'Payments Export'!A224)</f>
        <v>Generic Medical Clinic</v>
      </c>
      <c r="B220" s="7" t="str">
        <f>IF('Payments Export'!A224="","",'Payments Export'!B224)</f>
        <v>Dr Morgan Bailey</v>
      </c>
      <c r="C220" s="7">
        <f>IF(IFERROR(VALUE('Payments Export'!H224),'Payments Export'!H224)&lt;&gt;0,IFERROR(VALUE('Payments Export'!H224),'Payments Export'!H224),"")</f>
        <v>23</v>
      </c>
      <c r="D220" s="7" t="str">
        <f>IF('Payments Export'!I224="","",'Payments Export'!I224)</f>
        <v>Surgery consultation, Level B</v>
      </c>
      <c r="E220" s="7" t="str">
        <f t="shared" si="6"/>
        <v>Surgery consultation, Level B</v>
      </c>
      <c r="F220" s="7">
        <f>IF('Payments Export'!A224="","",'Payments Export'!N224)</f>
        <v>0</v>
      </c>
      <c r="G220" s="7">
        <f>IF('Payments Export'!A224="","",'Payments Export'!O224)</f>
        <v>74.75</v>
      </c>
      <c r="H220" s="7">
        <f>IF('Payments Export'!B224="","",G220-F220)</f>
        <v>74.75</v>
      </c>
      <c r="I220" s="3" t="str">
        <f>IF(C220&lt;&gt;"",_xlfn.XLOOKUP(IFERROR(VALUE(C220),C220),'Items database'!A:A,'Items database'!B:B),(_xlfn.XLOOKUP(LEFT(E220,3),Services,Services,"")))</f>
        <v>DEF</v>
      </c>
      <c r="J220" s="3" t="str">
        <f t="shared" si="7"/>
        <v/>
      </c>
    </row>
    <row r="221" spans="1:10" ht="50" x14ac:dyDescent="0.35">
      <c r="A221" s="7" t="str">
        <f>IF('Payments Export'!A225="","",'Payments Export'!A225)</f>
        <v>Generic Medical Clinic</v>
      </c>
      <c r="B221" s="7" t="str">
        <f>IF('Payments Export'!A225="","",'Payments Export'!B225)</f>
        <v>Alex White</v>
      </c>
      <c r="C221" s="7" t="str">
        <f>IF(IFERROR(VALUE('Payments Export'!H225),'Payments Export'!H225)&lt;&gt;0,IFERROR(VALUE('Payments Export'!H225),'Payments Export'!H225),"")</f>
        <v/>
      </c>
      <c r="D221" s="7" t="str">
        <f>IF('Payments Export'!I225="","",'Payments Export'!I225)</f>
        <v>340 Speech Pathology - Follow Up Services</v>
      </c>
      <c r="E221" s="7" t="s">
        <v>428</v>
      </c>
      <c r="F221" s="7">
        <f>IF('Payments Export'!A225="","",'Payments Export'!N225)</f>
        <v>0</v>
      </c>
      <c r="G221" s="7">
        <f>IF('Payments Export'!A225="","",'Payments Export'!O225)</f>
        <v>105</v>
      </c>
      <c r="H221" s="7">
        <f>IF('Payments Export'!B225="","",G221-F221)</f>
        <v>105</v>
      </c>
      <c r="I221" s="3" t="str">
        <f>IF(C221&lt;&gt;"",_xlfn.XLOOKUP(IFERROR(VALUE(C221),C221),'Items database'!A:A,'Items database'!B:B),(_xlfn.XLOOKUP(LEFT(E221,3),Services,Services,"")))</f>
        <v>DEF</v>
      </c>
      <c r="J221" s="3" t="str">
        <f t="shared" si="7"/>
        <v/>
      </c>
    </row>
    <row r="222" spans="1:10" ht="30" x14ac:dyDescent="0.35">
      <c r="A222" s="7" t="str">
        <f>IF('Payments Export'!A226="","",'Payments Export'!A226)</f>
        <v>Generic Medical Clinic</v>
      </c>
      <c r="B222" s="7" t="str">
        <f>IF('Payments Export'!A226="","",'Payments Export'!B226)</f>
        <v>Dr Avery Thompson</v>
      </c>
      <c r="C222" s="7">
        <f>IF(IFERROR(VALUE('Payments Export'!H226),'Payments Export'!H226)&lt;&gt;0,IFERROR(VALUE('Payments Export'!H226),'Payments Export'!H226),"")</f>
        <v>36</v>
      </c>
      <c r="D222" s="7" t="str">
        <f>IF('Payments Export'!I226="","",'Payments Export'!I226)</f>
        <v>Surgery consultation, Level C</v>
      </c>
      <c r="E222" s="7" t="str">
        <f t="shared" si="6"/>
        <v>Surgery consultation, Level C</v>
      </c>
      <c r="F222" s="7">
        <f>IF('Payments Export'!A226="","",'Payments Export'!N226)</f>
        <v>0</v>
      </c>
      <c r="G222" s="7">
        <f>IF('Payments Export'!A226="","",'Payments Export'!O226)</f>
        <v>111.95</v>
      </c>
      <c r="H222" s="7">
        <f>IF('Payments Export'!B226="","",G222-F222)</f>
        <v>111.95</v>
      </c>
      <c r="I222" s="3" t="str">
        <f>IF(C222&lt;&gt;"",_xlfn.XLOOKUP(IFERROR(VALUE(C222),C222),'Items database'!A:A,'Items database'!B:B),(_xlfn.XLOOKUP(LEFT(E222,3),Services,Services,"")))</f>
        <v>DEF</v>
      </c>
      <c r="J222" s="3" t="str">
        <f t="shared" si="7"/>
        <v/>
      </c>
    </row>
    <row r="223" spans="1:10" ht="30" x14ac:dyDescent="0.35">
      <c r="A223" s="7" t="str">
        <f>IF('Payments Export'!A227="","",'Payments Export'!A227)</f>
        <v>Generic Medical Clinic</v>
      </c>
      <c r="B223" s="7" t="str">
        <f>IF('Payments Export'!A227="","",'Payments Export'!B227)</f>
        <v>Dr Cameron Li</v>
      </c>
      <c r="C223" s="7">
        <f>IF(IFERROR(VALUE('Payments Export'!H227),'Payments Export'!H227)&lt;&gt;0,IFERROR(VALUE('Payments Export'!H227),'Payments Export'!H227),"")</f>
        <v>23</v>
      </c>
      <c r="D223" s="7" t="str">
        <f>IF('Payments Export'!I227="","",'Payments Export'!I227)</f>
        <v>Surgery consultation, Level B</v>
      </c>
      <c r="E223" s="7" t="str">
        <f t="shared" si="6"/>
        <v>Surgery consultation, Level B</v>
      </c>
      <c r="F223" s="7">
        <f>IF('Payments Export'!A227="","",'Payments Export'!N227)</f>
        <v>0</v>
      </c>
      <c r="G223" s="7">
        <f>IF('Payments Export'!A227="","",'Payments Export'!O227)</f>
        <v>94.75</v>
      </c>
      <c r="H223" s="7">
        <f>IF('Payments Export'!B227="","",G223-F223)</f>
        <v>94.75</v>
      </c>
      <c r="I223" s="3" t="str">
        <f>IF(C223&lt;&gt;"",_xlfn.XLOOKUP(IFERROR(VALUE(C223),C223),'Items database'!A:A,'Items database'!B:B),(_xlfn.XLOOKUP(LEFT(E223,3),Services,Services,"")))</f>
        <v>DEF</v>
      </c>
      <c r="J223" s="3" t="str">
        <f t="shared" si="7"/>
        <v/>
      </c>
    </row>
    <row r="224" spans="1:10" ht="30" x14ac:dyDescent="0.35">
      <c r="A224" s="7" t="str">
        <f>IF('Payments Export'!A228="","",'Payments Export'!A228)</f>
        <v>Generic Medical Clinic</v>
      </c>
      <c r="B224" s="7" t="str">
        <f>IF('Payments Export'!A228="","",'Payments Export'!B228)</f>
        <v>Dr Cameron Li</v>
      </c>
      <c r="C224" s="7">
        <f>IF(IFERROR(VALUE('Payments Export'!H228),'Payments Export'!H228)&lt;&gt;0,IFERROR(VALUE('Payments Export'!H228),'Payments Export'!H228),"")</f>
        <v>23</v>
      </c>
      <c r="D224" s="7" t="str">
        <f>IF('Payments Export'!I228="","",'Payments Export'!I228)</f>
        <v>Surgery consultation, Level B</v>
      </c>
      <c r="E224" s="7" t="str">
        <f t="shared" si="6"/>
        <v>Surgery consultation, Level B</v>
      </c>
      <c r="F224" s="7">
        <f>IF('Payments Export'!A228="","",'Payments Export'!N228)</f>
        <v>0</v>
      </c>
      <c r="G224" s="7">
        <f>IF('Payments Export'!A228="","",'Payments Export'!O228)</f>
        <v>94.75</v>
      </c>
      <c r="H224" s="7">
        <f>IF('Payments Export'!B228="","",G224-F224)</f>
        <v>94.75</v>
      </c>
      <c r="I224" s="3" t="str">
        <f>IF(C224&lt;&gt;"",_xlfn.XLOOKUP(IFERROR(VALUE(C224),C224),'Items database'!A:A,'Items database'!B:B),(_xlfn.XLOOKUP(LEFT(E224,3),Services,Services,"")))</f>
        <v>DEF</v>
      </c>
      <c r="J224" s="3" t="str">
        <f t="shared" si="7"/>
        <v/>
      </c>
    </row>
    <row r="225" spans="1:10" ht="300" x14ac:dyDescent="0.35">
      <c r="A225" s="7" t="str">
        <f>IF('Payments Export'!A229="","",'Payments Export'!A229)</f>
        <v>Generic Medical Clinic</v>
      </c>
      <c r="B225" s="7" t="str">
        <f>IF('Payments Export'!A229="","",'Payments Export'!B229)</f>
        <v>Dr Avery Wang</v>
      </c>
      <c r="C225" s="7">
        <f>IF(IFERROR(VALUE('Payments Export'!H229),'Payments Export'!H229)&lt;&gt;0,IFERROR(VALUE('Payments Export'!H229),'Payments Export'!H229),"")</f>
        <v>91891</v>
      </c>
      <c r="D225" s="7" t="str">
        <f>IF('Payments Export'!I229="","",'Payments Export'!I229)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25" s="7" t="str">
        <f t="shared" si="6"/>
        <v>Phone attendance by a general practitioner lasting at least 6 minu</v>
      </c>
      <c r="F225" s="7">
        <f>IF('Payments Export'!A229="","",'Payments Export'!N229)</f>
        <v>0</v>
      </c>
      <c r="G225" s="7">
        <f>IF('Payments Export'!A229="","",'Payments Export'!O229)</f>
        <v>94.75</v>
      </c>
      <c r="H225" s="7">
        <f>IF('Payments Export'!B229="","",G225-F225)</f>
        <v>94.75</v>
      </c>
      <c r="I225" s="3" t="str">
        <f>IF(C225&lt;&gt;"",_xlfn.XLOOKUP(IFERROR(VALUE(C225),C225),'Items database'!A:A,'Items database'!B:B),(_xlfn.XLOOKUP(LEFT(E225,3),Services,Services,"")))</f>
        <v>DEF</v>
      </c>
      <c r="J225" s="3" t="str">
        <f t="shared" si="7"/>
        <v/>
      </c>
    </row>
    <row r="226" spans="1:10" ht="30" x14ac:dyDescent="0.35">
      <c r="A226" s="7" t="str">
        <f>IF('Payments Export'!A230="","",'Payments Export'!A230)</f>
        <v>Generic Medical Clinic</v>
      </c>
      <c r="B226" s="7" t="str">
        <f>IF('Payments Export'!A230="","",'Payments Export'!B230)</f>
        <v>Dr Avery Wang</v>
      </c>
      <c r="C226" s="7">
        <f>IF(IFERROR(VALUE('Payments Export'!H230),'Payments Export'!H230)&lt;&gt;0,IFERROR(VALUE('Payments Export'!H230),'Payments Export'!H230),"")</f>
        <v>36</v>
      </c>
      <c r="D226" s="7" t="str">
        <f>IF('Payments Export'!I230="","",'Payments Export'!I230)</f>
        <v>Surgery consultation, Level C</v>
      </c>
      <c r="E226" s="7" t="str">
        <f t="shared" si="6"/>
        <v>Surgery consultation, Level C</v>
      </c>
      <c r="F226" s="7">
        <f>IF('Payments Export'!A230="","",'Payments Export'!N230)</f>
        <v>0</v>
      </c>
      <c r="G226" s="7">
        <f>IF('Payments Export'!A230="","",'Payments Export'!O230)</f>
        <v>80.099999999999994</v>
      </c>
      <c r="H226" s="7">
        <f>IF('Payments Export'!B230="","",G226-F226)</f>
        <v>80.099999999999994</v>
      </c>
      <c r="I226" s="3" t="str">
        <f>IF(C226&lt;&gt;"",_xlfn.XLOOKUP(IFERROR(VALUE(C226),C226),'Items database'!A:A,'Items database'!B:B),(_xlfn.XLOOKUP(LEFT(E226,3),Services,Services,"")))</f>
        <v>DEF</v>
      </c>
      <c r="J226" s="3" t="str">
        <f t="shared" si="7"/>
        <v/>
      </c>
    </row>
    <row r="227" spans="1:10" ht="30" x14ac:dyDescent="0.35">
      <c r="A227" s="7" t="str">
        <f>IF('Payments Export'!A231="","",'Payments Export'!A231)</f>
        <v>Generic Medical Clinic</v>
      </c>
      <c r="B227" s="7" t="str">
        <f>IF('Payments Export'!A231="","",'Payments Export'!B231)</f>
        <v>Dr Avery Wang</v>
      </c>
      <c r="C227" s="7">
        <f>IF(IFERROR(VALUE('Payments Export'!H231),'Payments Export'!H231)&lt;&gt;0,IFERROR(VALUE('Payments Export'!H231),'Payments Export'!H231),"")</f>
        <v>36</v>
      </c>
      <c r="D227" s="7" t="str">
        <f>IF('Payments Export'!I231="","",'Payments Export'!I231)</f>
        <v>Surgery consultation, Level C</v>
      </c>
      <c r="E227" s="7" t="str">
        <f t="shared" si="6"/>
        <v>Surgery consultation, Level C</v>
      </c>
      <c r="F227" s="7">
        <f>IF('Payments Export'!A231="","",'Payments Export'!N231)</f>
        <v>0</v>
      </c>
      <c r="G227" s="7">
        <f>IF('Payments Export'!A231="","",'Payments Export'!O231)</f>
        <v>168</v>
      </c>
      <c r="H227" s="7">
        <f>IF('Payments Export'!B231="","",G227-F227)</f>
        <v>168</v>
      </c>
      <c r="I227" s="3" t="str">
        <f>IF(C227&lt;&gt;"",_xlfn.XLOOKUP(IFERROR(VALUE(C227),C227),'Items database'!A:A,'Items database'!B:B),(_xlfn.XLOOKUP(LEFT(E227,3),Services,Services,"")))</f>
        <v>DEF</v>
      </c>
      <c r="J227" s="3" t="str">
        <f t="shared" si="7"/>
        <v/>
      </c>
    </row>
    <row r="228" spans="1:10" ht="30" x14ac:dyDescent="0.35">
      <c r="A228" s="7" t="str">
        <f>IF('Payments Export'!A232="","",'Payments Export'!A232)</f>
        <v>Generic Medical Clinic</v>
      </c>
      <c r="B228" s="7" t="str">
        <f>IF('Payments Export'!A232="","",'Payments Export'!B232)</f>
        <v>Dr Alex Smith</v>
      </c>
      <c r="C228" s="7">
        <f>IF(IFERROR(VALUE('Payments Export'!H232),'Payments Export'!H232)&lt;&gt;0,IFERROR(VALUE('Payments Export'!H232),'Payments Export'!H232),"")</f>
        <v>23</v>
      </c>
      <c r="D228" s="7" t="str">
        <f>IF('Payments Export'!I232="","",'Payments Export'!I232)</f>
        <v>Surgery consultation, Level B</v>
      </c>
      <c r="E228" s="7" t="str">
        <f t="shared" si="6"/>
        <v>Surgery consultation, Level B</v>
      </c>
      <c r="F228" s="7">
        <f>IF('Payments Export'!A232="","",'Payments Export'!N232)</f>
        <v>0</v>
      </c>
      <c r="G228" s="7">
        <f>IF('Payments Export'!A232="","",'Payments Export'!O232)</f>
        <v>94.75</v>
      </c>
      <c r="H228" s="7">
        <f>IF('Payments Export'!B232="","",G228-F228)</f>
        <v>94.75</v>
      </c>
      <c r="I228" s="3" t="str">
        <f>IF(C228&lt;&gt;"",_xlfn.XLOOKUP(IFERROR(VALUE(C228),C228),'Items database'!A:A,'Items database'!B:B),(_xlfn.XLOOKUP(LEFT(E228,3),Services,Services,"")))</f>
        <v>DEF</v>
      </c>
      <c r="J228" s="3" t="str">
        <f t="shared" si="7"/>
        <v/>
      </c>
    </row>
    <row r="229" spans="1:10" ht="30" x14ac:dyDescent="0.35">
      <c r="A229" s="7" t="str">
        <f>IF('Payments Export'!A233="","",'Payments Export'!A233)</f>
        <v>Generic Medical Clinic</v>
      </c>
      <c r="B229" s="7" t="str">
        <f>IF('Payments Export'!A233="","",'Payments Export'!B233)</f>
        <v>Dr Cameron Li</v>
      </c>
      <c r="C229" s="7">
        <f>IF(IFERROR(VALUE('Payments Export'!H233),'Payments Export'!H233)&lt;&gt;0,IFERROR(VALUE('Payments Export'!H233),'Payments Export'!H233),"")</f>
        <v>23</v>
      </c>
      <c r="D229" s="7" t="str">
        <f>IF('Payments Export'!I233="","",'Payments Export'!I233)</f>
        <v>Surgery consultation, Level B</v>
      </c>
      <c r="E229" s="7" t="str">
        <f t="shared" si="6"/>
        <v>Surgery consultation, Level B</v>
      </c>
      <c r="F229" s="7">
        <f>IF('Payments Export'!A233="","",'Payments Export'!N233)</f>
        <v>0</v>
      </c>
      <c r="G229" s="7">
        <f>IF('Payments Export'!A233="","",'Payments Export'!O233)</f>
        <v>94.75</v>
      </c>
      <c r="H229" s="7">
        <f>IF('Payments Export'!B233="","",G229-F229)</f>
        <v>94.75</v>
      </c>
      <c r="I229" s="3" t="str">
        <f>IF(C229&lt;&gt;"",_xlfn.XLOOKUP(IFERROR(VALUE(C229),C229),'Items database'!A:A,'Items database'!B:B),(_xlfn.XLOOKUP(LEFT(E229,3),Services,Services,"")))</f>
        <v>DEF</v>
      </c>
      <c r="J229" s="3" t="str">
        <f t="shared" si="7"/>
        <v/>
      </c>
    </row>
    <row r="230" spans="1:10" ht="30" x14ac:dyDescent="0.35">
      <c r="A230" s="7" t="str">
        <f>IF('Payments Export'!A234="","",'Payments Export'!A234)</f>
        <v>Generic Medical Clinic</v>
      </c>
      <c r="B230" s="7" t="str">
        <f>IF('Payments Export'!A234="","",'Payments Export'!B234)</f>
        <v>Dr Avery Wang</v>
      </c>
      <c r="C230" s="7">
        <f>IF(IFERROR(VALUE('Payments Export'!H234),'Payments Export'!H234)&lt;&gt;0,IFERROR(VALUE('Payments Export'!H234),'Payments Export'!H234),"")</f>
        <v>23</v>
      </c>
      <c r="D230" s="7" t="str">
        <f>IF('Payments Export'!I234="","",'Payments Export'!I234)</f>
        <v>Surgery consultation, Level B</v>
      </c>
      <c r="E230" s="7" t="str">
        <f t="shared" si="6"/>
        <v>Surgery consultation, Level B</v>
      </c>
      <c r="F230" s="7">
        <f>IF('Payments Export'!A234="","",'Payments Export'!N234)</f>
        <v>0</v>
      </c>
      <c r="G230" s="7">
        <f>IF('Payments Export'!A234="","",'Payments Export'!O234)</f>
        <v>59.55</v>
      </c>
      <c r="H230" s="7">
        <f>IF('Payments Export'!B234="","",G230-F230)</f>
        <v>59.55</v>
      </c>
      <c r="I230" s="3" t="str">
        <f>IF(C230&lt;&gt;"",_xlfn.XLOOKUP(IFERROR(VALUE(C230),C230),'Items database'!A:A,'Items database'!B:B),(_xlfn.XLOOKUP(LEFT(E230,3),Services,Services,"")))</f>
        <v>DEF</v>
      </c>
      <c r="J230" s="3" t="str">
        <f t="shared" si="7"/>
        <v/>
      </c>
    </row>
    <row r="231" spans="1:10" ht="30" x14ac:dyDescent="0.35">
      <c r="A231" s="7" t="str">
        <f>IF('Payments Export'!A235="","",'Payments Export'!A235)</f>
        <v>Generic Medical Clinic</v>
      </c>
      <c r="B231" s="7" t="str">
        <f>IF('Payments Export'!A235="","",'Payments Export'!B235)</f>
        <v>Dr Alex Smith</v>
      </c>
      <c r="C231" s="7">
        <f>IF(IFERROR(VALUE('Payments Export'!H235),'Payments Export'!H235)&lt;&gt;0,IFERROR(VALUE('Payments Export'!H235),'Payments Export'!H235),"")</f>
        <v>36</v>
      </c>
      <c r="D231" s="7" t="str">
        <f>IF('Payments Export'!I235="","",'Payments Export'!I235)</f>
        <v>Surgery consultation, Level C</v>
      </c>
      <c r="E231" s="7" t="str">
        <f t="shared" si="6"/>
        <v>Surgery consultation, Level C</v>
      </c>
      <c r="F231" s="7">
        <f>IF('Payments Export'!A235="","",'Payments Export'!N235)</f>
        <v>0</v>
      </c>
      <c r="G231" s="7">
        <f>IF('Payments Export'!A235="","",'Payments Export'!O235)</f>
        <v>125</v>
      </c>
      <c r="H231" s="7">
        <f>IF('Payments Export'!B235="","",G231-F231)</f>
        <v>125</v>
      </c>
      <c r="I231" s="3" t="str">
        <f>IF(C231&lt;&gt;"",_xlfn.XLOOKUP(IFERROR(VALUE(C231),C231),'Items database'!A:A,'Items database'!B:B),(_xlfn.XLOOKUP(LEFT(E231,3),Services,Services,"")))</f>
        <v>DEF</v>
      </c>
      <c r="J231" s="3" t="str">
        <f t="shared" si="7"/>
        <v/>
      </c>
    </row>
    <row r="232" spans="1:10" ht="30" x14ac:dyDescent="0.35">
      <c r="A232" s="7" t="str">
        <f>IF('Payments Export'!A236="","",'Payments Export'!A236)</f>
        <v>Generic Medical Clinic</v>
      </c>
      <c r="B232" s="7" t="str">
        <f>IF('Payments Export'!A236="","",'Payments Export'!B236)</f>
        <v>Dr Taylor Murphy</v>
      </c>
      <c r="C232" s="7">
        <f>IF(IFERROR(VALUE('Payments Export'!H236),'Payments Export'!H236)&lt;&gt;0,IFERROR(VALUE('Payments Export'!H236),'Payments Export'!H236),"")</f>
        <v>23</v>
      </c>
      <c r="D232" s="7" t="str">
        <f>IF('Payments Export'!I236="","",'Payments Export'!I236)</f>
        <v>Surgery consultation, Level B</v>
      </c>
      <c r="E232" s="7" t="str">
        <f t="shared" si="6"/>
        <v>Surgery consultation, Level B</v>
      </c>
      <c r="F232" s="7">
        <f>IF('Payments Export'!A236="","",'Payments Export'!N236)</f>
        <v>0</v>
      </c>
      <c r="G232" s="7">
        <f>IF('Payments Export'!A236="","",'Payments Export'!O236)</f>
        <v>59.55</v>
      </c>
      <c r="H232" s="7">
        <f>IF('Payments Export'!B236="","",G232-F232)</f>
        <v>59.55</v>
      </c>
      <c r="I232" s="3" t="str">
        <f>IF(C232&lt;&gt;"",_xlfn.XLOOKUP(IFERROR(VALUE(C232),C232),'Items database'!A:A,'Items database'!B:B),(_xlfn.XLOOKUP(LEFT(E232,3),Services,Services,"")))</f>
        <v>DEF</v>
      </c>
      <c r="J232" s="3" t="str">
        <f t="shared" si="7"/>
        <v/>
      </c>
    </row>
    <row r="233" spans="1:10" ht="300" x14ac:dyDescent="0.35">
      <c r="A233" s="7" t="str">
        <f>IF('Payments Export'!A237="","",'Payments Export'!A237)</f>
        <v>Generic Medical Clinic</v>
      </c>
      <c r="B233" s="7" t="str">
        <f>IF('Payments Export'!A237="","",'Payments Export'!B237)</f>
        <v>Dr Cameron Li</v>
      </c>
      <c r="C233" s="7">
        <f>IF(IFERROR(VALUE('Payments Export'!H237),'Payments Export'!H237)&lt;&gt;0,IFERROR(VALUE('Payments Export'!H237),'Payments Export'!H237),"")</f>
        <v>91891</v>
      </c>
      <c r="D233" s="7" t="str">
        <f>IF('Payments Export'!I237="","",'Payments Export'!I237)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3" s="7" t="str">
        <f t="shared" si="6"/>
        <v>Phone attendance by a general practitioner lasting at least 6 minu</v>
      </c>
      <c r="F233" s="7">
        <f>IF('Payments Export'!A237="","",'Payments Export'!N237)</f>
        <v>0</v>
      </c>
      <c r="G233" s="7">
        <f>IF('Payments Export'!A237="","",'Payments Export'!O237)</f>
        <v>59.55</v>
      </c>
      <c r="H233" s="7">
        <f>IF('Payments Export'!B237="","",G233-F233)</f>
        <v>59.55</v>
      </c>
      <c r="I233" s="3" t="str">
        <f>IF(C233&lt;&gt;"",_xlfn.XLOOKUP(IFERROR(VALUE(C233),C233),'Items database'!A:A,'Items database'!B:B),(_xlfn.XLOOKUP(LEFT(E233,3),Services,Services,"")))</f>
        <v>DEF</v>
      </c>
      <c r="J233" s="3" t="str">
        <f t="shared" si="7"/>
        <v/>
      </c>
    </row>
    <row r="234" spans="1:10" ht="300" x14ac:dyDescent="0.35">
      <c r="A234" s="7" t="str">
        <f>IF('Payments Export'!A238="","",'Payments Export'!A238)</f>
        <v>Generic Medical Clinic</v>
      </c>
      <c r="B234" s="7" t="str">
        <f>IF('Payments Export'!A238="","",'Payments Export'!B238)</f>
        <v>Dr Avery Wang</v>
      </c>
      <c r="C234" s="7">
        <f>IF(IFERROR(VALUE('Payments Export'!H238),'Payments Export'!H238)&lt;&gt;0,IFERROR(VALUE('Payments Export'!H238),'Payments Export'!H238),"")</f>
        <v>91891</v>
      </c>
      <c r="D234" s="7" t="str">
        <f>IF('Payments Export'!I238="","",'Payments Export'!I238)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4" s="7" t="str">
        <f t="shared" si="6"/>
        <v>Phone attendance by a general practitioner lasting at least 6 minu</v>
      </c>
      <c r="F234" s="7">
        <f>IF('Payments Export'!A238="","",'Payments Export'!N238)</f>
        <v>0</v>
      </c>
      <c r="G234" s="7">
        <f>IF('Payments Export'!A238="","",'Payments Export'!O238)</f>
        <v>94.75</v>
      </c>
      <c r="H234" s="7">
        <f>IF('Payments Export'!B238="","",G234-F234)</f>
        <v>94.75</v>
      </c>
      <c r="I234" s="3" t="str">
        <f>IF(C234&lt;&gt;"",_xlfn.XLOOKUP(IFERROR(VALUE(C234),C234),'Items database'!A:A,'Items database'!B:B),(_xlfn.XLOOKUP(LEFT(E234,3),Services,Services,"")))</f>
        <v>DEF</v>
      </c>
      <c r="J234" s="3" t="str">
        <f t="shared" si="7"/>
        <v/>
      </c>
    </row>
    <row r="235" spans="1:10" ht="60" x14ac:dyDescent="0.35">
      <c r="A235" s="7" t="str">
        <f>IF('Payments Export'!A239="","",'Payments Export'!A239)</f>
        <v>Generic Medical Clinic</v>
      </c>
      <c r="B235" s="7" t="str">
        <f>IF('Payments Export'!A239="","",'Payments Export'!B239)</f>
        <v>Alex White</v>
      </c>
      <c r="C235" s="7">
        <f>IF(IFERROR(VALUE('Payments Export'!H239),'Payments Export'!H239)&lt;&gt;0,IFERROR(VALUE('Payments Export'!H239),'Payments Export'!H239),"")</f>
        <v>310</v>
      </c>
      <c r="D235" s="7" t="str">
        <f>IF('Payments Export'!I239="","",'Payments Export'!I239)</f>
        <v>Consultant Speech Pathology, referred consultation, &lt; 15 minutes</v>
      </c>
      <c r="E235" s="7" t="str">
        <f t="shared" si="6"/>
        <v>Consultant Speech Pathology, referred consultation, &lt; 15 minutes</v>
      </c>
      <c r="F235" s="7">
        <f>IF('Payments Export'!A239="","",'Payments Export'!N239)</f>
        <v>0</v>
      </c>
      <c r="G235" s="7">
        <f>IF('Payments Export'!A239="","",'Payments Export'!O239)</f>
        <v>194</v>
      </c>
      <c r="H235" s="7">
        <f>IF('Payments Export'!B239="","",G235-F235)</f>
        <v>194</v>
      </c>
      <c r="I235" s="3" t="str">
        <f>IF(C235&lt;&gt;"",_xlfn.XLOOKUP(IFERROR(VALUE(C235),C235),'Items database'!A:A,'Items database'!B:B),(_xlfn.XLOOKUP(LEFT(E235,3),Services,Services,"")))</f>
        <v>DEF</v>
      </c>
      <c r="J235" s="3" t="str">
        <f t="shared" si="7"/>
        <v/>
      </c>
    </row>
    <row r="236" spans="1:10" ht="300" x14ac:dyDescent="0.35">
      <c r="A236" s="7" t="str">
        <f>IF('Payments Export'!A240="","",'Payments Export'!A240)</f>
        <v>Generic Medical Clinic</v>
      </c>
      <c r="B236" s="7" t="str">
        <f>IF('Payments Export'!A240="","",'Payments Export'!B240)</f>
        <v>Dr Cameron Li</v>
      </c>
      <c r="C236" s="7">
        <f>IF(IFERROR(VALUE('Payments Export'!H240),'Payments Export'!H240)&lt;&gt;0,IFERROR(VALUE('Payments Export'!H240),'Payments Export'!H240),"")</f>
        <v>91891</v>
      </c>
      <c r="D236" s="7" t="str">
        <f>IF('Payments Export'!I240="","",'Payments Export'!I240)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6" s="7" t="str">
        <f t="shared" si="6"/>
        <v>Phone attendance by a general practitioner lasting at least 6 minu</v>
      </c>
      <c r="F236" s="7">
        <f>IF('Payments Export'!A240="","",'Payments Export'!N240)</f>
        <v>0</v>
      </c>
      <c r="G236" s="7">
        <f>IF('Payments Export'!A240="","",'Payments Export'!O240)</f>
        <v>74.75</v>
      </c>
      <c r="H236" s="7">
        <f>IF('Payments Export'!B240="","",G236-F236)</f>
        <v>74.75</v>
      </c>
      <c r="I236" s="3" t="str">
        <f>IF(C236&lt;&gt;"",_xlfn.XLOOKUP(IFERROR(VALUE(C236),C236),'Items database'!A:A,'Items database'!B:B),(_xlfn.XLOOKUP(LEFT(E236,3),Services,Services,"")))</f>
        <v>DEF</v>
      </c>
      <c r="J236" s="3" t="str">
        <f t="shared" si="7"/>
        <v/>
      </c>
    </row>
    <row r="237" spans="1:10" ht="210" x14ac:dyDescent="0.35">
      <c r="A237" s="7" t="str">
        <f>IF('Payments Export'!A241="","",'Payments Export'!A241)</f>
        <v>Generic Medical Clinic</v>
      </c>
      <c r="B237" s="7" t="str">
        <f>IF('Payments Export'!A241="","",'Payments Export'!B241)</f>
        <v>Dr Jamie Wilson</v>
      </c>
      <c r="C237" s="7">
        <f>IF(IFERROR(VALUE('Payments Export'!H241),'Payments Export'!H241)&lt;&gt;0,IFERROR(VALUE('Payments Export'!H241),'Payments Export'!H241),"")</f>
        <v>91890</v>
      </c>
      <c r="D237" s="7" t="str">
        <f>IF('Payments Export'!I241="","",'Payments Export'!I241)</f>
        <v xml:space="preserve">Phone attendance by a general practitioner lasting less than 6 minutes for an obvious problem characterised by the straightforward nature of the task that requires a short patient history and, if required, limited management
</v>
      </c>
      <c r="E237" s="7" t="str">
        <f t="shared" si="6"/>
        <v>Phone attendance by a general practitioner lasting less than 6 min</v>
      </c>
      <c r="F237" s="7">
        <f>IF('Payments Export'!A241="","",'Payments Export'!N241)</f>
        <v>0</v>
      </c>
      <c r="G237" s="7">
        <f>IF('Payments Export'!A241="","",'Payments Export'!O241)</f>
        <v>49</v>
      </c>
      <c r="H237" s="7">
        <f>IF('Payments Export'!B241="","",G237-F237)</f>
        <v>49</v>
      </c>
      <c r="I237" s="3" t="str">
        <f>IF(C237&lt;&gt;"",_xlfn.XLOOKUP(IFERROR(VALUE(C237),C237),'Items database'!A:A,'Items database'!B:B),(_xlfn.XLOOKUP(LEFT(E237,3),Services,Services,"")))</f>
        <v>DEF</v>
      </c>
      <c r="J237" s="3" t="str">
        <f t="shared" si="7"/>
        <v/>
      </c>
    </row>
    <row r="238" spans="1:10" ht="300" x14ac:dyDescent="0.35">
      <c r="A238" s="7" t="str">
        <f>IF('Payments Export'!A242="","",'Payments Export'!A242)</f>
        <v>Generic Medical Clinic</v>
      </c>
      <c r="B238" s="7" t="str">
        <f>IF('Payments Export'!A242="","",'Payments Export'!B242)</f>
        <v>Dr Jamie Wilson</v>
      </c>
      <c r="C238" s="7">
        <f>IF(IFERROR(VALUE('Payments Export'!H242),'Payments Export'!H242)&lt;&gt;0,IFERROR(VALUE('Payments Export'!H242),'Payments Export'!H242),"")</f>
        <v>91891</v>
      </c>
      <c r="D238" s="7" t="str">
        <f>IF('Payments Export'!I242="","",'Payments Export'!I242)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8" s="7" t="str">
        <f t="shared" si="6"/>
        <v>Phone attendance by a general practitioner lasting at least 6 minu</v>
      </c>
      <c r="F238" s="7">
        <f>IF('Payments Export'!A242="","",'Payments Export'!N242)</f>
        <v>0</v>
      </c>
      <c r="G238" s="7">
        <f>IF('Payments Export'!A242="","",'Payments Export'!O242)</f>
        <v>59.55</v>
      </c>
      <c r="H238" s="7">
        <f>IF('Payments Export'!B242="","",G238-F238)</f>
        <v>59.55</v>
      </c>
      <c r="I238" s="3" t="str">
        <f>IF(C238&lt;&gt;"",_xlfn.XLOOKUP(IFERROR(VALUE(C238),C238),'Items database'!A:A,'Items database'!B:B),(_xlfn.XLOOKUP(LEFT(E238,3),Services,Services,"")))</f>
        <v>DEF</v>
      </c>
      <c r="J238" s="3" t="str">
        <f t="shared" si="7"/>
        <v/>
      </c>
    </row>
    <row r="239" spans="1:10" ht="30" x14ac:dyDescent="0.35">
      <c r="A239" s="7" t="str">
        <f>IF('Payments Export'!A243="","",'Payments Export'!A243)</f>
        <v>Generic Medical Clinic</v>
      </c>
      <c r="B239" s="7" t="str">
        <f>IF('Payments Export'!A243="","",'Payments Export'!B243)</f>
        <v>Dr Alex Smith</v>
      </c>
      <c r="C239" s="7">
        <f>IF(IFERROR(VALUE('Payments Export'!H243),'Payments Export'!H243)&lt;&gt;0,IFERROR(VALUE('Payments Export'!H243),'Payments Export'!H243),"")</f>
        <v>23</v>
      </c>
      <c r="D239" s="7" t="str">
        <f>IF('Payments Export'!I243="","",'Payments Export'!I243)</f>
        <v>Surgery consultation, Level B</v>
      </c>
      <c r="E239" s="7" t="str">
        <f t="shared" si="6"/>
        <v>Surgery consultation, Level B</v>
      </c>
      <c r="F239" s="7">
        <f>IF('Payments Export'!A243="","",'Payments Export'!N243)</f>
        <v>0</v>
      </c>
      <c r="G239" s="7">
        <f>IF('Payments Export'!A243="","",'Payments Export'!O243)</f>
        <v>59.55</v>
      </c>
      <c r="H239" s="7">
        <f>IF('Payments Export'!B243="","",G239-F239)</f>
        <v>59.55</v>
      </c>
      <c r="I239" s="3" t="str">
        <f>IF(C239&lt;&gt;"",_xlfn.XLOOKUP(IFERROR(VALUE(C239),C239),'Items database'!A:A,'Items database'!B:B),(_xlfn.XLOOKUP(LEFT(E239,3),Services,Services,"")))</f>
        <v>DEF</v>
      </c>
      <c r="J239" s="3" t="str">
        <f t="shared" si="7"/>
        <v/>
      </c>
    </row>
    <row r="240" spans="1:10" ht="120" x14ac:dyDescent="0.35">
      <c r="A240" s="7" t="str">
        <f>IF('Payments Export'!A244="","",'Payments Export'!A244)</f>
        <v>Generic Medical Clinic</v>
      </c>
      <c r="B240" s="7" t="str">
        <f>IF('Payments Export'!A244="","",'Payments Export'!B244)</f>
        <v>Dr Alex Smith</v>
      </c>
      <c r="C240" s="7">
        <f>IF(IFERROR(VALUE('Payments Export'!H244),'Payments Export'!H244)&lt;&gt;0,IFERROR(VALUE('Payments Export'!H244),'Payments Export'!H244),"")</f>
        <v>2715</v>
      </c>
      <c r="D240" s="7" t="str">
        <f>IF('Payments Export'!I244="","",'Payments Export'!I244)</f>
        <v>Preparation of a GP Mental Health Treatment Plan lasting 20 - 40 minutes by a GP with additional mental health training</v>
      </c>
      <c r="E240" s="7" t="str">
        <f t="shared" si="6"/>
        <v>Preparation of a GP Mental Health Treatment Plan lasting 20 - 40 m</v>
      </c>
      <c r="F240" s="7">
        <f>IF('Payments Export'!A244="","",'Payments Export'!N244)</f>
        <v>0</v>
      </c>
      <c r="G240" s="7">
        <f>IF('Payments Export'!A244="","",'Payments Export'!O244)</f>
        <v>100.2</v>
      </c>
      <c r="H240" s="7">
        <f>IF('Payments Export'!B244="","",G240-F240)</f>
        <v>100.2</v>
      </c>
      <c r="I240" s="3" t="str">
        <f>IF(C240&lt;&gt;"",_xlfn.XLOOKUP(IFERROR(VALUE(C240),C240),'Items database'!A:A,'Items database'!B:B),(_xlfn.XLOOKUP(LEFT(E240,3),Services,Services,"")))</f>
        <v>DEF</v>
      </c>
      <c r="J240" s="3" t="str">
        <f t="shared" si="7"/>
        <v/>
      </c>
    </row>
    <row r="241" spans="1:10" ht="30" x14ac:dyDescent="0.35">
      <c r="A241" s="7" t="str">
        <f>IF('Payments Export'!A245="","",'Payments Export'!A245)</f>
        <v>Generic Medical Clinic</v>
      </c>
      <c r="B241" s="7" t="str">
        <f>IF('Payments Export'!A245="","",'Payments Export'!B245)</f>
        <v>Dr Alex Smith</v>
      </c>
      <c r="C241" s="7">
        <f>IF(IFERROR(VALUE('Payments Export'!H245),'Payments Export'!H245)&lt;&gt;0,IFERROR(VALUE('Payments Export'!H245),'Payments Export'!H245),"")</f>
        <v>23</v>
      </c>
      <c r="D241" s="7" t="str">
        <f>IF('Payments Export'!I245="","",'Payments Export'!I245)</f>
        <v>Surgery consultation, Level B</v>
      </c>
      <c r="E241" s="7" t="str">
        <f t="shared" si="6"/>
        <v>Surgery consultation, Level B</v>
      </c>
      <c r="F241" s="7">
        <f>IF('Payments Export'!A245="","",'Payments Export'!N245)</f>
        <v>0</v>
      </c>
      <c r="G241" s="7">
        <f>IF('Payments Export'!A245="","",'Payments Export'!O245)</f>
        <v>-59.55</v>
      </c>
      <c r="H241" s="7">
        <f>IF('Payments Export'!B245="","",G241-F241)</f>
        <v>-59.55</v>
      </c>
      <c r="I241" s="3" t="str">
        <f>IF(C241&lt;&gt;"",_xlfn.XLOOKUP(IFERROR(VALUE(C241),C241),'Items database'!A:A,'Items database'!B:B),(_xlfn.XLOOKUP(LEFT(E241,3),Services,Services,"")))</f>
        <v>DEF</v>
      </c>
      <c r="J241" s="3" t="str">
        <f t="shared" si="7"/>
        <v/>
      </c>
    </row>
    <row r="242" spans="1:10" ht="120" x14ac:dyDescent="0.35">
      <c r="A242" s="7" t="str">
        <f>IF('Payments Export'!A246="","",'Payments Export'!A246)</f>
        <v>Generic Medical Clinic</v>
      </c>
      <c r="B242" s="7" t="str">
        <f>IF('Payments Export'!A246="","",'Payments Export'!B246)</f>
        <v>Dr Alex Smith</v>
      </c>
      <c r="C242" s="7">
        <f>IF(IFERROR(VALUE('Payments Export'!H246),'Payments Export'!H246)&lt;&gt;0,IFERROR(VALUE('Payments Export'!H246),'Payments Export'!H246),"")</f>
        <v>2715</v>
      </c>
      <c r="D242" s="7" t="str">
        <f>IF('Payments Export'!I246="","",'Payments Export'!I246)</f>
        <v>Preparation of a GP Mental Health Treatment Plan lasting 20 - 40 minutes by a GP with additional mental health training</v>
      </c>
      <c r="E242" s="7" t="str">
        <f t="shared" si="6"/>
        <v>Preparation of a GP Mental Health Treatment Plan lasting 20 - 40 m</v>
      </c>
      <c r="F242" s="7">
        <f>IF('Payments Export'!A246="","",'Payments Export'!N246)</f>
        <v>0</v>
      </c>
      <c r="G242" s="7">
        <f>IF('Payments Export'!A246="","",'Payments Export'!O246)</f>
        <v>-100.2</v>
      </c>
      <c r="H242" s="7">
        <f>IF('Payments Export'!B246="","",G242-F242)</f>
        <v>-100.2</v>
      </c>
      <c r="I242" s="3" t="str">
        <f>IF(C242&lt;&gt;"",_xlfn.XLOOKUP(IFERROR(VALUE(C242),C242),'Items database'!A:A,'Items database'!B:B),(_xlfn.XLOOKUP(LEFT(E242,3),Services,Services,"")))</f>
        <v>DEF</v>
      </c>
      <c r="J242" s="3" t="str">
        <f t="shared" si="7"/>
        <v/>
      </c>
    </row>
    <row r="243" spans="1:10" ht="30" x14ac:dyDescent="0.35">
      <c r="A243" s="7" t="str">
        <f>IF('Payments Export'!A247="","",'Payments Export'!A247)</f>
        <v>Generic Medical Clinic</v>
      </c>
      <c r="B243" s="7" t="str">
        <f>IF('Payments Export'!A247="","",'Payments Export'!B247)</f>
        <v>Dr Alex Smith</v>
      </c>
      <c r="C243" s="7">
        <f>IF(IFERROR(VALUE('Payments Export'!H247),'Payments Export'!H247)&lt;&gt;0,IFERROR(VALUE('Payments Export'!H247),'Payments Export'!H247),"")</f>
        <v>23</v>
      </c>
      <c r="D243" s="7" t="str">
        <f>IF('Payments Export'!I247="","",'Payments Export'!I247)</f>
        <v>Surgery consultation, Level B</v>
      </c>
      <c r="E243" s="7" t="str">
        <f t="shared" si="6"/>
        <v>Surgery consultation, Level B</v>
      </c>
      <c r="F243" s="7">
        <f>IF('Payments Export'!A247="","",'Payments Export'!N247)</f>
        <v>0</v>
      </c>
      <c r="G243" s="7">
        <f>IF('Payments Export'!A247="","",'Payments Export'!O247)</f>
        <v>59.55</v>
      </c>
      <c r="H243" s="7">
        <f>IF('Payments Export'!B247="","",G243-F243)</f>
        <v>59.55</v>
      </c>
      <c r="I243" s="3" t="str">
        <f>IF(C243&lt;&gt;"",_xlfn.XLOOKUP(IFERROR(VALUE(C243),C243),'Items database'!A:A,'Items database'!B:B),(_xlfn.XLOOKUP(LEFT(E243,3),Services,Services,"")))</f>
        <v>DEF</v>
      </c>
      <c r="J243" s="3" t="str">
        <f t="shared" si="7"/>
        <v/>
      </c>
    </row>
    <row r="244" spans="1:10" ht="120" x14ac:dyDescent="0.35">
      <c r="A244" s="7" t="str">
        <f>IF('Payments Export'!A248="","",'Payments Export'!A248)</f>
        <v>Generic Medical Clinic</v>
      </c>
      <c r="B244" s="7" t="str">
        <f>IF('Payments Export'!A248="","",'Payments Export'!B248)</f>
        <v>Dr Alex Smith</v>
      </c>
      <c r="C244" s="7">
        <f>IF(IFERROR(VALUE('Payments Export'!H248),'Payments Export'!H248)&lt;&gt;0,IFERROR(VALUE('Payments Export'!H248),'Payments Export'!H248),"")</f>
        <v>2715</v>
      </c>
      <c r="D244" s="7" t="str">
        <f>IF('Payments Export'!I248="","",'Payments Export'!I248)</f>
        <v>Preparation of a GP Mental Health Treatment Plan lasting 20 - 40 minutes by a GP with additional mental health training</v>
      </c>
      <c r="E244" s="7" t="str">
        <f t="shared" si="6"/>
        <v>Preparation of a GP Mental Health Treatment Plan lasting 20 - 40 m</v>
      </c>
      <c r="F244" s="7">
        <f>IF('Payments Export'!A248="","",'Payments Export'!N248)</f>
        <v>0</v>
      </c>
      <c r="G244" s="7">
        <f>IF('Payments Export'!A248="","",'Payments Export'!O248)</f>
        <v>100.2</v>
      </c>
      <c r="H244" s="7">
        <f>IF('Payments Export'!B248="","",G244-F244)</f>
        <v>100.2</v>
      </c>
      <c r="I244" s="3" t="str">
        <f>IF(C244&lt;&gt;"",_xlfn.XLOOKUP(IFERROR(VALUE(C244),C244),'Items database'!A:A,'Items database'!B:B),(_xlfn.XLOOKUP(LEFT(E244,3),Services,Services,"")))</f>
        <v>DEF</v>
      </c>
      <c r="J244" s="3" t="str">
        <f t="shared" si="7"/>
        <v/>
      </c>
    </row>
    <row r="245" spans="1:10" ht="30" x14ac:dyDescent="0.35">
      <c r="A245" s="7" t="str">
        <f>IF('Payments Export'!A249="","",'Payments Export'!A249)</f>
        <v>Generic Medical Clinic</v>
      </c>
      <c r="B245" s="7" t="str">
        <f>IF('Payments Export'!A249="","",'Payments Export'!B249)</f>
        <v>Dr Morgan Bailey</v>
      </c>
      <c r="C245" s="7">
        <f>IF(IFERROR(VALUE('Payments Export'!H249),'Payments Export'!H249)&lt;&gt;0,IFERROR(VALUE('Payments Export'!H249),'Payments Export'!H249),"")</f>
        <v>23</v>
      </c>
      <c r="D245" s="7" t="str">
        <f>IF('Payments Export'!I249="","",'Payments Export'!I249)</f>
        <v>Surgery consultation, Level B</v>
      </c>
      <c r="E245" s="7" t="str">
        <f t="shared" si="6"/>
        <v>Surgery consultation, Level B</v>
      </c>
      <c r="F245" s="7">
        <f>IF('Payments Export'!A249="","",'Payments Export'!N249)</f>
        <v>0</v>
      </c>
      <c r="G245" s="7">
        <f>IF('Payments Export'!A249="","",'Payments Export'!O249)</f>
        <v>94.75</v>
      </c>
      <c r="H245" s="7">
        <f>IF('Payments Export'!B249="","",G245-F245)</f>
        <v>94.75</v>
      </c>
      <c r="I245" s="3" t="str">
        <f>IF(C245&lt;&gt;"",_xlfn.XLOOKUP(IFERROR(VALUE(C245),C245),'Items database'!A:A,'Items database'!B:B),(_xlfn.XLOOKUP(LEFT(E245,3),Services,Services,"")))</f>
        <v>DEF</v>
      </c>
      <c r="J245" s="3" t="str">
        <f t="shared" si="7"/>
        <v/>
      </c>
    </row>
    <row r="246" spans="1:10" ht="70" x14ac:dyDescent="0.35">
      <c r="A246" s="7" t="str">
        <f>IF('Payments Export'!A250="","",'Payments Export'!A250)</f>
        <v>Generic Medical Clinic</v>
      </c>
      <c r="B246" s="7" t="str">
        <f>IF('Payments Export'!A250="","",'Payments Export'!B250)</f>
        <v>Dr Alex Smith</v>
      </c>
      <c r="C246" s="7">
        <f>IF(IFERROR(VALUE('Payments Export'!H250),'Payments Export'!H250)&lt;&gt;0,IFERROR(VALUE('Payments Export'!H250),'Payments Export'!H250),"")</f>
        <v>23</v>
      </c>
      <c r="D246" s="7" t="str">
        <f>IF('Payments Export'!I250="","",'Payments Export'!I250)</f>
        <v>Surgery consultation, Level B, not in relation with item 4001, Not Related</v>
      </c>
      <c r="E246" s="7" t="str">
        <f t="shared" si="6"/>
        <v>Surgery consultation, Level B, not in relation with item 4001, Not</v>
      </c>
      <c r="F246" s="7">
        <f>IF('Payments Export'!A250="","",'Payments Export'!N250)</f>
        <v>0</v>
      </c>
      <c r="G246" s="7">
        <f>IF('Payments Export'!A250="","",'Payments Export'!O250)</f>
        <v>41.4</v>
      </c>
      <c r="H246" s="7">
        <f>IF('Payments Export'!B250="","",G246-F246)</f>
        <v>41.4</v>
      </c>
      <c r="I246" s="3" t="str">
        <f>IF(C246&lt;&gt;"",_xlfn.XLOOKUP(IFERROR(VALUE(C246),C246),'Items database'!A:A,'Items database'!B:B),(_xlfn.XLOOKUP(LEFT(E246,3),Services,Services,"")))</f>
        <v>DEF</v>
      </c>
      <c r="J246" s="3" t="str">
        <f t="shared" si="7"/>
        <v/>
      </c>
    </row>
    <row r="247" spans="1:10" ht="60" x14ac:dyDescent="0.35">
      <c r="A247" s="7" t="str">
        <f>IF('Payments Export'!A251="","",'Payments Export'!A251)</f>
        <v>Generic Medical Clinic</v>
      </c>
      <c r="B247" s="7" t="str">
        <f>IF('Payments Export'!A251="","",'Payments Export'!B251)</f>
        <v>Dr Alex Smith</v>
      </c>
      <c r="C247" s="7">
        <f>IF(IFERROR(VALUE('Payments Export'!H251),'Payments Export'!H251)&lt;&gt;0,IFERROR(VALUE('Payments Export'!H251),'Payments Export'!H251),"")</f>
        <v>4001</v>
      </c>
      <c r="D247" s="7" t="str">
        <f>IF('Payments Export'!I251="","",'Payments Export'!I251)</f>
        <v>Pregnancy support counselling, not in relation to item 23, Not Related</v>
      </c>
      <c r="E247" s="7" t="str">
        <f t="shared" si="6"/>
        <v>Pregnancy support counselling, not in relation to item 23, Not Rel</v>
      </c>
      <c r="F247" s="7">
        <f>IF('Payments Export'!A251="","",'Payments Export'!N251)</f>
        <v>0</v>
      </c>
      <c r="G247" s="7">
        <f>IF('Payments Export'!A251="","",'Payments Export'!O251)</f>
        <v>124</v>
      </c>
      <c r="H247" s="7">
        <f>IF('Payments Export'!B251="","",G247-F247)</f>
        <v>124</v>
      </c>
      <c r="I247" s="3" t="str">
        <f>IF(C247&lt;&gt;"",_xlfn.XLOOKUP(IFERROR(VALUE(C247),C247),'Items database'!A:A,'Items database'!B:B),(_xlfn.XLOOKUP(LEFT(E247,3),Services,Services,"")))</f>
        <v>DEF</v>
      </c>
      <c r="J247" s="3" t="str">
        <f t="shared" si="7"/>
        <v/>
      </c>
    </row>
    <row r="248" spans="1:10" ht="30" x14ac:dyDescent="0.35">
      <c r="A248" s="7" t="str">
        <f>IF('Payments Export'!A252="","",'Payments Export'!A252)</f>
        <v>Generic Medical Clinic</v>
      </c>
      <c r="B248" s="7" t="str">
        <f>IF('Payments Export'!A252="","",'Payments Export'!B252)</f>
        <v>Dr Alex Smith</v>
      </c>
      <c r="C248" s="7">
        <f>IF(IFERROR(VALUE('Payments Export'!H252),'Payments Export'!H252)&lt;&gt;0,IFERROR(VALUE('Payments Export'!H252),'Payments Export'!H252),"")</f>
        <v>23</v>
      </c>
      <c r="D248" s="7" t="str">
        <f>IF('Payments Export'!I252="","",'Payments Export'!I252)</f>
        <v>Surgery consultation, Level B</v>
      </c>
      <c r="E248" s="7" t="str">
        <f t="shared" si="6"/>
        <v>Surgery consultation, Level B</v>
      </c>
      <c r="F248" s="7">
        <f>IF('Payments Export'!A252="","",'Payments Export'!N252)</f>
        <v>0</v>
      </c>
      <c r="G248" s="7">
        <f>IF('Payments Export'!A252="","",'Payments Export'!O252)</f>
        <v>74.75</v>
      </c>
      <c r="H248" s="7">
        <f>IF('Payments Export'!B252="","",G248-F248)</f>
        <v>74.75</v>
      </c>
      <c r="I248" s="3" t="str">
        <f>IF(C248&lt;&gt;"",_xlfn.XLOOKUP(IFERROR(VALUE(C248),C248),'Items database'!A:A,'Items database'!B:B),(_xlfn.XLOOKUP(LEFT(E248,3),Services,Services,"")))</f>
        <v>DEF</v>
      </c>
      <c r="J248" s="3" t="str">
        <f t="shared" si="7"/>
        <v/>
      </c>
    </row>
    <row r="249" spans="1:10" ht="30" x14ac:dyDescent="0.35">
      <c r="A249" s="7" t="str">
        <f>IF('Payments Export'!A253="","",'Payments Export'!A253)</f>
        <v>Generic Medical Clinic</v>
      </c>
      <c r="B249" s="7" t="str">
        <f>IF('Payments Export'!A253="","",'Payments Export'!B253)</f>
        <v>Dr Morgan Bailey</v>
      </c>
      <c r="C249" s="7">
        <f>IF(IFERROR(VALUE('Payments Export'!H253),'Payments Export'!H253)&lt;&gt;0,IFERROR(VALUE('Payments Export'!H253),'Payments Export'!H253),"")</f>
        <v>23</v>
      </c>
      <c r="D249" s="7" t="str">
        <f>IF('Payments Export'!I253="","",'Payments Export'!I253)</f>
        <v>Surgery consultation, Level B</v>
      </c>
      <c r="E249" s="7" t="str">
        <f t="shared" si="6"/>
        <v>Surgery consultation, Level B</v>
      </c>
      <c r="F249" s="7">
        <f>IF('Payments Export'!A253="","",'Payments Export'!N253)</f>
        <v>0</v>
      </c>
      <c r="G249" s="7">
        <f>IF('Payments Export'!A253="","",'Payments Export'!O253)</f>
        <v>94.75</v>
      </c>
      <c r="H249" s="7">
        <f>IF('Payments Export'!B253="","",G249-F249)</f>
        <v>94.75</v>
      </c>
      <c r="I249" s="3" t="str">
        <f>IF(C249&lt;&gt;"",_xlfn.XLOOKUP(IFERROR(VALUE(C249),C249),'Items database'!A:A,'Items database'!B:B),(_xlfn.XLOOKUP(LEFT(E249,3),Services,Services,"")))</f>
        <v>DEF</v>
      </c>
      <c r="J249" s="3" t="str">
        <f t="shared" si="7"/>
        <v/>
      </c>
    </row>
    <row r="250" spans="1:10" ht="50" x14ac:dyDescent="0.35">
      <c r="A250" s="7" t="str">
        <f>IF('Payments Export'!A254="","",'Payments Export'!A254)</f>
        <v>Generic Medical Clinic</v>
      </c>
      <c r="B250" s="7" t="str">
        <f>IF('Payments Export'!A254="","",'Payments Export'!B254)</f>
        <v>Alex White</v>
      </c>
      <c r="C250" s="7" t="str">
        <f>IF(IFERROR(VALUE('Payments Export'!H254),'Payments Export'!H254)&lt;&gt;0,IFERROR(VALUE('Payments Export'!H254),'Payments Export'!H254),"")</f>
        <v/>
      </c>
      <c r="D250" s="7" t="str">
        <f>IF('Payments Export'!I254="","",'Payments Export'!I254)</f>
        <v>340 Speech Pathology - Follow Up Services</v>
      </c>
      <c r="E250" s="7" t="s">
        <v>428</v>
      </c>
      <c r="F250" s="7">
        <f>IF('Payments Export'!A254="","",'Payments Export'!N254)</f>
        <v>0</v>
      </c>
      <c r="G250" s="7">
        <f>IF('Payments Export'!A254="","",'Payments Export'!O254)</f>
        <v>105</v>
      </c>
      <c r="H250" s="7">
        <f>IF('Payments Export'!B254="","",G250-F250)</f>
        <v>105</v>
      </c>
      <c r="I250" s="3" t="str">
        <f>IF(C250&lt;&gt;"",_xlfn.XLOOKUP(IFERROR(VALUE(C250),C250),'Items database'!A:A,'Items database'!B:B),(_xlfn.XLOOKUP(LEFT(E250,3),Services,Services,"")))</f>
        <v>DEF</v>
      </c>
      <c r="J250" s="3" t="str">
        <f t="shared" si="7"/>
        <v/>
      </c>
    </row>
    <row r="251" spans="1:10" ht="30" x14ac:dyDescent="0.35">
      <c r="A251" s="7" t="str">
        <f>IF('Payments Export'!A255="","",'Payments Export'!A255)</f>
        <v>Generic Medical Clinic</v>
      </c>
      <c r="B251" s="7" t="str">
        <f>IF('Payments Export'!A255="","",'Payments Export'!B255)</f>
        <v>Dr Cameron Li</v>
      </c>
      <c r="C251" s="7">
        <f>IF(IFERROR(VALUE('Payments Export'!H255),'Payments Export'!H255)&lt;&gt;0,IFERROR(VALUE('Payments Export'!H255),'Payments Export'!H255),"")</f>
        <v>36</v>
      </c>
      <c r="D251" s="7" t="str">
        <f>IF('Payments Export'!I255="","",'Payments Export'!I255)</f>
        <v>Surgery consultation, Level C</v>
      </c>
      <c r="E251" s="7" t="str">
        <f t="shared" si="6"/>
        <v>Surgery consultation, Level C</v>
      </c>
      <c r="F251" s="7">
        <f>IF('Payments Export'!A255="","",'Payments Export'!N255)</f>
        <v>0</v>
      </c>
      <c r="G251" s="7">
        <f>IF('Payments Export'!A255="","",'Payments Export'!O255)</f>
        <v>111.95</v>
      </c>
      <c r="H251" s="7">
        <f>IF('Payments Export'!B255="","",G251-F251)</f>
        <v>111.95</v>
      </c>
      <c r="I251" s="3" t="str">
        <f>IF(C251&lt;&gt;"",_xlfn.XLOOKUP(IFERROR(VALUE(C251),C251),'Items database'!A:A,'Items database'!B:B),(_xlfn.XLOOKUP(LEFT(E251,3),Services,Services,"")))</f>
        <v>DEF</v>
      </c>
      <c r="J251" s="3" t="str">
        <f t="shared" si="7"/>
        <v/>
      </c>
    </row>
    <row r="252" spans="1:10" ht="210" x14ac:dyDescent="0.35">
      <c r="A252" s="7" t="str">
        <f>IF('Payments Export'!A256="","",'Payments Export'!A256)</f>
        <v>Generic Medical Clinic</v>
      </c>
      <c r="B252" s="7" t="str">
        <f>IF('Payments Export'!A256="","",'Payments Export'!B256)</f>
        <v>Dr Jamie Wilson</v>
      </c>
      <c r="C252" s="7">
        <f>IF(IFERROR(VALUE('Payments Export'!H256),'Payments Export'!H256)&lt;&gt;0,IFERROR(VALUE('Payments Export'!H256),'Payments Export'!H256),"")</f>
        <v>91890</v>
      </c>
      <c r="D252" s="7" t="str">
        <f>IF('Payments Export'!I256="","",'Payments Export'!I256)</f>
        <v xml:space="preserve">Phone attendance by a general practitioner lasting less than 6 minutes for an obvious problem characterised by the straightforward nature of the task that requires a short patient history and, if required, limited management
</v>
      </c>
      <c r="E252" s="7" t="str">
        <f t="shared" si="6"/>
        <v>Phone attendance by a general practitioner lasting less than 6 min</v>
      </c>
      <c r="F252" s="7">
        <f>IF('Payments Export'!A256="","",'Payments Export'!N256)</f>
        <v>0</v>
      </c>
      <c r="G252" s="7">
        <f>IF('Payments Export'!A256="","",'Payments Export'!O256)</f>
        <v>38</v>
      </c>
      <c r="H252" s="7">
        <f>IF('Payments Export'!B256="","",G252-F252)</f>
        <v>38</v>
      </c>
      <c r="I252" s="3" t="str">
        <f>IF(C252&lt;&gt;"",_xlfn.XLOOKUP(IFERROR(VALUE(C252),C252),'Items database'!A:A,'Items database'!B:B),(_xlfn.XLOOKUP(LEFT(E252,3),Services,Services,"")))</f>
        <v>DEF</v>
      </c>
      <c r="J252" s="3" t="str">
        <f t="shared" si="7"/>
        <v/>
      </c>
    </row>
    <row r="253" spans="1:10" ht="30" x14ac:dyDescent="0.35">
      <c r="A253" s="7" t="str">
        <f>IF('Payments Export'!A257="","",'Payments Export'!A257)</f>
        <v>Generic Medical Clinic</v>
      </c>
      <c r="B253" s="7" t="str">
        <f>IF('Payments Export'!A257="","",'Payments Export'!B257)</f>
        <v>Dr Morgan Bailey</v>
      </c>
      <c r="C253" s="7">
        <f>IF(IFERROR(VALUE('Payments Export'!H257),'Payments Export'!H257)&lt;&gt;0,IFERROR(VALUE('Payments Export'!H257),'Payments Export'!H257),"")</f>
        <v>23</v>
      </c>
      <c r="D253" s="7" t="str">
        <f>IF('Payments Export'!I257="","",'Payments Export'!I257)</f>
        <v>Surgery consultation, Level B</v>
      </c>
      <c r="E253" s="7" t="str">
        <f t="shared" si="6"/>
        <v>Surgery consultation, Level B</v>
      </c>
      <c r="F253" s="7">
        <f>IF('Payments Export'!A257="","",'Payments Export'!N257)</f>
        <v>0</v>
      </c>
      <c r="G253" s="7">
        <f>IF('Payments Export'!A257="","",'Payments Export'!O257)</f>
        <v>74.75</v>
      </c>
      <c r="H253" s="7">
        <f>IF('Payments Export'!B257="","",G253-F253)</f>
        <v>74.75</v>
      </c>
      <c r="I253" s="3" t="str">
        <f>IF(C253&lt;&gt;"",_xlfn.XLOOKUP(IFERROR(VALUE(C253),C253),'Items database'!A:A,'Items database'!B:B),(_xlfn.XLOOKUP(LEFT(E253,3),Services,Services,"")))</f>
        <v>DEF</v>
      </c>
      <c r="J253" s="3" t="str">
        <f t="shared" si="7"/>
        <v/>
      </c>
    </row>
    <row r="254" spans="1:10" ht="300" x14ac:dyDescent="0.35">
      <c r="A254" s="7" t="str">
        <f>IF('Payments Export'!A258="","",'Payments Export'!A258)</f>
        <v>Generic Medical Clinic</v>
      </c>
      <c r="B254" s="7" t="str">
        <f>IF('Payments Export'!A258="","",'Payments Export'!B258)</f>
        <v>Dr Alex Smith</v>
      </c>
      <c r="C254" s="7">
        <f>IF(IFERROR(VALUE('Payments Export'!H258),'Payments Export'!H258)&lt;&gt;0,IFERROR(VALUE('Payments Export'!H258),'Payments Export'!H258),"")</f>
        <v>91891</v>
      </c>
      <c r="D254" s="7" t="str">
        <f>IF('Payments Export'!I258="","",'Payments Export'!I258)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4" s="7" t="str">
        <f t="shared" si="6"/>
        <v>Phone attendance by a general practitioner lasting at least 6 minu</v>
      </c>
      <c r="F254" s="7">
        <f>IF('Payments Export'!A258="","",'Payments Export'!N258)</f>
        <v>0</v>
      </c>
      <c r="G254" s="7">
        <f>IF('Payments Export'!A258="","",'Payments Export'!O258)</f>
        <v>74.75</v>
      </c>
      <c r="H254" s="7">
        <f>IF('Payments Export'!B258="","",G254-F254)</f>
        <v>74.75</v>
      </c>
      <c r="I254" s="3" t="str">
        <f>IF(C254&lt;&gt;"",_xlfn.XLOOKUP(IFERROR(VALUE(C254),C254),'Items database'!A:A,'Items database'!B:B),(_xlfn.XLOOKUP(LEFT(E254,3),Services,Services,"")))</f>
        <v>DEF</v>
      </c>
      <c r="J254" s="3" t="str">
        <f t="shared" si="7"/>
        <v/>
      </c>
    </row>
    <row r="255" spans="1:10" ht="300" x14ac:dyDescent="0.35">
      <c r="A255" s="7" t="str">
        <f>IF('Payments Export'!A259="","",'Payments Export'!A259)</f>
        <v>Generic Medical Clinic</v>
      </c>
      <c r="B255" s="7" t="str">
        <f>IF('Payments Export'!A259="","",'Payments Export'!B259)</f>
        <v>Dr Jamie Wilson</v>
      </c>
      <c r="C255" s="7">
        <f>IF(IFERROR(VALUE('Payments Export'!H259),'Payments Export'!H259)&lt;&gt;0,IFERROR(VALUE('Payments Export'!H259),'Payments Export'!H259),"")</f>
        <v>91891</v>
      </c>
      <c r="D255" s="7" t="str">
        <f>IF('Payments Export'!I259="","",'Payments Export'!I259)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5" s="7" t="str">
        <f t="shared" si="6"/>
        <v>Phone attendance by a general practitioner lasting at least 6 minu</v>
      </c>
      <c r="F255" s="7">
        <f>IF('Payments Export'!A259="","",'Payments Export'!N259)</f>
        <v>0</v>
      </c>
      <c r="G255" s="7">
        <f>IF('Payments Export'!A259="","",'Payments Export'!O259)</f>
        <v>59.55</v>
      </c>
      <c r="H255" s="7">
        <f>IF('Payments Export'!B259="","",G255-F255)</f>
        <v>59.55</v>
      </c>
      <c r="I255" s="3" t="str">
        <f>IF(C255&lt;&gt;"",_xlfn.XLOOKUP(IFERROR(VALUE(C255),C255),'Items database'!A:A,'Items database'!B:B),(_xlfn.XLOOKUP(LEFT(E255,3),Services,Services,"")))</f>
        <v>DEF</v>
      </c>
      <c r="J255" s="3" t="str">
        <f t="shared" si="7"/>
        <v/>
      </c>
    </row>
    <row r="256" spans="1:10" ht="30" x14ac:dyDescent="0.35">
      <c r="A256" s="7" t="str">
        <f>IF('Payments Export'!A260="","",'Payments Export'!A260)</f>
        <v>Generic Medical Clinic</v>
      </c>
      <c r="B256" s="7" t="str">
        <f>IF('Payments Export'!A260="","",'Payments Export'!B260)</f>
        <v>Dr Alex Smith</v>
      </c>
      <c r="C256" s="7">
        <f>IF(IFERROR(VALUE('Payments Export'!H260),'Payments Export'!H260)&lt;&gt;0,IFERROR(VALUE('Payments Export'!H260),'Payments Export'!H260),"")</f>
        <v>23</v>
      </c>
      <c r="D256" s="7" t="str">
        <f>IF('Payments Export'!I260="","",'Payments Export'!I260)</f>
        <v>Surgery consultation, Level B</v>
      </c>
      <c r="E256" s="7" t="str">
        <f t="shared" si="6"/>
        <v>Surgery consultation, Level B</v>
      </c>
      <c r="F256" s="7">
        <f>IF('Payments Export'!A260="","",'Payments Export'!N260)</f>
        <v>0</v>
      </c>
      <c r="G256" s="7">
        <f>IF('Payments Export'!A260="","",'Payments Export'!O260)</f>
        <v>74.75</v>
      </c>
      <c r="H256" s="7">
        <f>IF('Payments Export'!B260="","",G256-F256)</f>
        <v>74.75</v>
      </c>
      <c r="I256" s="3" t="str">
        <f>IF(C256&lt;&gt;"",_xlfn.XLOOKUP(IFERROR(VALUE(C256),C256),'Items database'!A:A,'Items database'!B:B),(_xlfn.XLOOKUP(LEFT(E256,3),Services,Services,"")))</f>
        <v>DEF</v>
      </c>
      <c r="J256" s="3" t="str">
        <f t="shared" si="7"/>
        <v/>
      </c>
    </row>
    <row r="257" spans="1:10" ht="210" x14ac:dyDescent="0.35">
      <c r="A257" s="7" t="str">
        <f>IF('Payments Export'!A261="","",'Payments Export'!A261)</f>
        <v>Generic Medical Clinic</v>
      </c>
      <c r="B257" s="7" t="str">
        <f>IF('Payments Export'!A261="","",'Payments Export'!B261)</f>
        <v>Dr Jamie Wilson</v>
      </c>
      <c r="C257" s="7">
        <f>IF(IFERROR(VALUE('Payments Export'!H261),'Payments Export'!H261)&lt;&gt;0,IFERROR(VALUE('Payments Export'!H261),'Payments Export'!H261),"")</f>
        <v>91890</v>
      </c>
      <c r="D257" s="7" t="str">
        <f>IF('Payments Export'!I261="","",'Payments Export'!I261)</f>
        <v xml:space="preserve">Phone attendance by a general practitioner lasting less than 6 minutes for an obvious problem characterised by the straightforward nature of the task that requires a short patient history and, if required, limited management
</v>
      </c>
      <c r="E257" s="7" t="str">
        <f t="shared" ref="E257:E320" si="8">LEFT(D257,66)</f>
        <v>Phone attendance by a general practitioner lasting less than 6 min</v>
      </c>
      <c r="F257" s="7">
        <f>IF('Payments Export'!A261="","",'Payments Export'!N261)</f>
        <v>0</v>
      </c>
      <c r="G257" s="7">
        <f>IF('Payments Export'!A261="","",'Payments Export'!O261)</f>
        <v>38</v>
      </c>
      <c r="H257" s="7">
        <f>IF('Payments Export'!B261="","",G257-F257)</f>
        <v>38</v>
      </c>
      <c r="I257" s="3" t="str">
        <f>IF(C257&lt;&gt;"",_xlfn.XLOOKUP(IFERROR(VALUE(C257),C257),'Items database'!A:A,'Items database'!B:B),(_xlfn.XLOOKUP(LEFT(E257,3),Services,Services,"")))</f>
        <v>DEF</v>
      </c>
      <c r="J257" s="3" t="str">
        <f t="shared" ref="J257:J320" si="9">IF(ISNUMBER(F257)=TRUE,IF(F257=0,"","GST"),"")</f>
        <v/>
      </c>
    </row>
    <row r="258" spans="1:10" ht="30" x14ac:dyDescent="0.35">
      <c r="A258" s="7" t="str">
        <f>IF('Payments Export'!A262="","",'Payments Export'!A262)</f>
        <v>Generic Medical Clinic</v>
      </c>
      <c r="B258" s="7" t="str">
        <f>IF('Payments Export'!A262="","",'Payments Export'!B262)</f>
        <v>Dr Morgan Bailey</v>
      </c>
      <c r="C258" s="7">
        <f>IF(IFERROR(VALUE('Payments Export'!H262),'Payments Export'!H262)&lt;&gt;0,IFERROR(VALUE('Payments Export'!H262),'Payments Export'!H262),"")</f>
        <v>23</v>
      </c>
      <c r="D258" s="7" t="str">
        <f>IF('Payments Export'!I262="","",'Payments Export'!I262)</f>
        <v>Surgery consultation, Level B</v>
      </c>
      <c r="E258" s="7" t="str">
        <f t="shared" si="8"/>
        <v>Surgery consultation, Level B</v>
      </c>
      <c r="F258" s="7">
        <f>IF('Payments Export'!A262="","",'Payments Export'!N262)</f>
        <v>0</v>
      </c>
      <c r="G258" s="7">
        <f>IF('Payments Export'!A262="","",'Payments Export'!O262)</f>
        <v>94.75</v>
      </c>
      <c r="H258" s="7">
        <f>IF('Payments Export'!B262="","",G258-F258)</f>
        <v>94.75</v>
      </c>
      <c r="I258" s="3" t="str">
        <f>IF(C258&lt;&gt;"",_xlfn.XLOOKUP(IFERROR(VALUE(C258),C258),'Items database'!A:A,'Items database'!B:B),(_xlfn.XLOOKUP(LEFT(E258,3),Services,Services,"")))</f>
        <v>DEF</v>
      </c>
      <c r="J258" s="3" t="str">
        <f t="shared" si="9"/>
        <v/>
      </c>
    </row>
    <row r="259" spans="1:10" ht="30" x14ac:dyDescent="0.35">
      <c r="A259" s="7" t="str">
        <f>IF('Payments Export'!A263="","",'Payments Export'!A263)</f>
        <v>Generic Medical Clinic</v>
      </c>
      <c r="B259" s="7" t="str">
        <f>IF('Payments Export'!A263="","",'Payments Export'!B263)</f>
        <v>Dr Cameron Li</v>
      </c>
      <c r="C259" s="7">
        <f>IF(IFERROR(VALUE('Payments Export'!H263),'Payments Export'!H263)&lt;&gt;0,IFERROR(VALUE('Payments Export'!H263),'Payments Export'!H263),"")</f>
        <v>36</v>
      </c>
      <c r="D259" s="7" t="str">
        <f>IF('Payments Export'!I263="","",'Payments Export'!I263)</f>
        <v>Surgery consultation, Level C</v>
      </c>
      <c r="E259" s="7" t="str">
        <f t="shared" si="8"/>
        <v>Surgery consultation, Level C</v>
      </c>
      <c r="F259" s="7">
        <f>IF('Payments Export'!A263="","",'Payments Export'!N263)</f>
        <v>0</v>
      </c>
      <c r="G259" s="7">
        <f>IF('Payments Export'!A263="","",'Payments Export'!O263)</f>
        <v>111.95</v>
      </c>
      <c r="H259" s="7">
        <f>IF('Payments Export'!B263="","",G259-F259)</f>
        <v>111.95</v>
      </c>
      <c r="I259" s="3" t="str">
        <f>IF(C259&lt;&gt;"",_xlfn.XLOOKUP(IFERROR(VALUE(C259),C259),'Items database'!A:A,'Items database'!B:B),(_xlfn.XLOOKUP(LEFT(E259,3),Services,Services,"")))</f>
        <v>DEF</v>
      </c>
      <c r="J259" s="3" t="str">
        <f t="shared" si="9"/>
        <v/>
      </c>
    </row>
    <row r="260" spans="1:10" ht="300" x14ac:dyDescent="0.35">
      <c r="A260" s="7" t="str">
        <f>IF('Payments Export'!A264="","",'Payments Export'!A264)</f>
        <v>Generic Medical Clinic</v>
      </c>
      <c r="B260" s="7" t="str">
        <f>IF('Payments Export'!A264="","",'Payments Export'!B264)</f>
        <v>Dr Alex Smith</v>
      </c>
      <c r="C260" s="7">
        <f>IF(IFERROR(VALUE('Payments Export'!H264),'Payments Export'!H264)&lt;&gt;0,IFERROR(VALUE('Payments Export'!H264),'Payments Export'!H264),"")</f>
        <v>91891</v>
      </c>
      <c r="D260" s="7" t="str">
        <f>IF('Payments Export'!I264="","",'Payments Export'!I264)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60" s="7" t="str">
        <f t="shared" si="8"/>
        <v>Phone attendance by a general practitioner lasting at least 6 minu</v>
      </c>
      <c r="F260" s="7">
        <f>IF('Payments Export'!A264="","",'Payments Export'!N264)</f>
        <v>0</v>
      </c>
      <c r="G260" s="7">
        <f>IF('Payments Export'!A264="","",'Payments Export'!O264)</f>
        <v>94.75</v>
      </c>
      <c r="H260" s="7">
        <f>IF('Payments Export'!B264="","",G260-F260)</f>
        <v>94.75</v>
      </c>
      <c r="I260" s="3" t="str">
        <f>IF(C260&lt;&gt;"",_xlfn.XLOOKUP(IFERROR(VALUE(C260),C260),'Items database'!A:A,'Items database'!B:B),(_xlfn.XLOOKUP(LEFT(E260,3),Services,Services,"")))</f>
        <v>DEF</v>
      </c>
      <c r="J260" s="3" t="str">
        <f t="shared" si="9"/>
        <v/>
      </c>
    </row>
    <row r="261" spans="1:10" ht="30" x14ac:dyDescent="0.35">
      <c r="A261" s="7" t="str">
        <f>IF('Payments Export'!A265="","",'Payments Export'!A265)</f>
        <v>Generic Medical Clinic</v>
      </c>
      <c r="B261" s="7" t="str">
        <f>IF('Payments Export'!A265="","",'Payments Export'!B265)</f>
        <v>Dr Morgan Bailey</v>
      </c>
      <c r="C261" s="7">
        <f>IF(IFERROR(VALUE('Payments Export'!H265),'Payments Export'!H265)&lt;&gt;0,IFERROR(VALUE('Payments Export'!H265),'Payments Export'!H265),"")</f>
        <v>23</v>
      </c>
      <c r="D261" s="7" t="str">
        <f>IF('Payments Export'!I265="","",'Payments Export'!I265)</f>
        <v>Surgery consultation, Level B</v>
      </c>
      <c r="E261" s="7" t="str">
        <f t="shared" si="8"/>
        <v>Surgery consultation, Level B</v>
      </c>
      <c r="F261" s="7">
        <f>IF('Payments Export'!A265="","",'Payments Export'!N265)</f>
        <v>0</v>
      </c>
      <c r="G261" s="7">
        <f>IF('Payments Export'!A265="","",'Payments Export'!O265)</f>
        <v>94.75</v>
      </c>
      <c r="H261" s="7">
        <f>IF('Payments Export'!B265="","",G261-F261)</f>
        <v>94.75</v>
      </c>
      <c r="I261" s="3" t="str">
        <f>IF(C261&lt;&gt;"",_xlfn.XLOOKUP(IFERROR(VALUE(C261),C261),'Items database'!A:A,'Items database'!B:B),(_xlfn.XLOOKUP(LEFT(E261,3),Services,Services,"")))</f>
        <v>DEF</v>
      </c>
      <c r="J261" s="3" t="str">
        <f t="shared" si="9"/>
        <v/>
      </c>
    </row>
    <row r="262" spans="1:10" ht="30" x14ac:dyDescent="0.35">
      <c r="A262" s="7" t="str">
        <f>IF('Payments Export'!A266="","",'Payments Export'!A266)</f>
        <v>Generic Medical Clinic</v>
      </c>
      <c r="B262" s="7" t="str">
        <f>IF('Payments Export'!A266="","",'Payments Export'!B266)</f>
        <v>Dr Alex Smith</v>
      </c>
      <c r="C262" s="7">
        <f>IF(IFERROR(VALUE('Payments Export'!H266),'Payments Export'!H266)&lt;&gt;0,IFERROR(VALUE('Payments Export'!H266),'Payments Export'!H266),"")</f>
        <v>23</v>
      </c>
      <c r="D262" s="7" t="str">
        <f>IF('Payments Export'!I266="","",'Payments Export'!I266)</f>
        <v>Surgery consultation, Level B</v>
      </c>
      <c r="E262" s="7" t="str">
        <f t="shared" si="8"/>
        <v>Surgery consultation, Level B</v>
      </c>
      <c r="F262" s="7">
        <f>IF('Payments Export'!A266="","",'Payments Export'!N266)</f>
        <v>0</v>
      </c>
      <c r="G262" s="7">
        <f>IF('Payments Export'!A266="","",'Payments Export'!O266)</f>
        <v>74.75</v>
      </c>
      <c r="H262" s="7">
        <f>IF('Payments Export'!B266="","",G262-F262)</f>
        <v>74.75</v>
      </c>
      <c r="I262" s="3" t="str">
        <f>IF(C262&lt;&gt;"",_xlfn.XLOOKUP(IFERROR(VALUE(C262),C262),'Items database'!A:A,'Items database'!B:B),(_xlfn.XLOOKUP(LEFT(E262,3),Services,Services,"")))</f>
        <v>DEF</v>
      </c>
      <c r="J262" s="3" t="str">
        <f t="shared" si="9"/>
        <v/>
      </c>
    </row>
    <row r="263" spans="1:10" ht="30" x14ac:dyDescent="0.35">
      <c r="A263" s="7" t="str">
        <f>IF('Payments Export'!A267="","",'Payments Export'!A267)</f>
        <v>Generic Medical Clinic</v>
      </c>
      <c r="B263" s="7" t="str">
        <f>IF('Payments Export'!A267="","",'Payments Export'!B267)</f>
        <v>Dr Jamie Wilson</v>
      </c>
      <c r="C263" s="7">
        <f>IF(IFERROR(VALUE('Payments Export'!H267),'Payments Export'!H267)&lt;&gt;0,IFERROR(VALUE('Payments Export'!H267),'Payments Export'!H267),"")</f>
        <v>36</v>
      </c>
      <c r="D263" s="7" t="str">
        <f>IF('Payments Export'!I267="","",'Payments Export'!I267)</f>
        <v>Surgery consultation, Level C</v>
      </c>
      <c r="E263" s="7" t="str">
        <f t="shared" si="8"/>
        <v>Surgery consultation, Level C</v>
      </c>
      <c r="F263" s="7">
        <f>IF('Payments Export'!A267="","",'Payments Export'!N267)</f>
        <v>0</v>
      </c>
      <c r="G263" s="7">
        <f>IF('Payments Export'!A267="","",'Payments Export'!O267)</f>
        <v>125</v>
      </c>
      <c r="H263" s="7">
        <f>IF('Payments Export'!B267="","",G263-F263)</f>
        <v>125</v>
      </c>
      <c r="I263" s="3" t="str">
        <f>IF(C263&lt;&gt;"",_xlfn.XLOOKUP(IFERROR(VALUE(C263),C263),'Items database'!A:A,'Items database'!B:B),(_xlfn.XLOOKUP(LEFT(E263,3),Services,Services,"")))</f>
        <v>DEF</v>
      </c>
      <c r="J263" s="3" t="str">
        <f t="shared" si="9"/>
        <v/>
      </c>
    </row>
    <row r="264" spans="1:10" ht="30" x14ac:dyDescent="0.35">
      <c r="A264" s="7" t="str">
        <f>IF('Payments Export'!A268="","",'Payments Export'!A268)</f>
        <v>Generic Medical Clinic</v>
      </c>
      <c r="B264" s="7" t="str">
        <f>IF('Payments Export'!A268="","",'Payments Export'!B268)</f>
        <v>Dr Morgan Bailey</v>
      </c>
      <c r="C264" s="7">
        <f>IF(IFERROR(VALUE('Payments Export'!H268),'Payments Export'!H268)&lt;&gt;0,IFERROR(VALUE('Payments Export'!H268),'Payments Export'!H268),"")</f>
        <v>23</v>
      </c>
      <c r="D264" s="7" t="str">
        <f>IF('Payments Export'!I268="","",'Payments Export'!I268)</f>
        <v>Surgery consultation, Level B</v>
      </c>
      <c r="E264" s="7" t="str">
        <f t="shared" si="8"/>
        <v>Surgery consultation, Level B</v>
      </c>
      <c r="F264" s="7">
        <f>IF('Payments Export'!A268="","",'Payments Export'!N268)</f>
        <v>0</v>
      </c>
      <c r="G264" s="7">
        <f>IF('Payments Export'!A268="","",'Payments Export'!O268)</f>
        <v>74.75</v>
      </c>
      <c r="H264" s="7">
        <f>IF('Payments Export'!B268="","",G264-F264)</f>
        <v>74.75</v>
      </c>
      <c r="I264" s="3" t="str">
        <f>IF(C264&lt;&gt;"",_xlfn.XLOOKUP(IFERROR(VALUE(C264),C264),'Items database'!A:A,'Items database'!B:B),(_xlfn.XLOOKUP(LEFT(E264,3),Services,Services,"")))</f>
        <v>DEF</v>
      </c>
      <c r="J264" s="3" t="str">
        <f t="shared" si="9"/>
        <v/>
      </c>
    </row>
    <row r="265" spans="1:10" ht="50" x14ac:dyDescent="0.35">
      <c r="A265" s="7" t="str">
        <f>IF('Payments Export'!A269="","",'Payments Export'!A269)</f>
        <v>Generic Medical Clinic</v>
      </c>
      <c r="B265" s="7" t="str">
        <f>IF('Payments Export'!A269="","",'Payments Export'!B269)</f>
        <v>Alex White</v>
      </c>
      <c r="C265" s="7" t="str">
        <f>IF(IFERROR(VALUE('Payments Export'!H269),'Payments Export'!H269)&lt;&gt;0,IFERROR(VALUE('Payments Export'!H269),'Payments Export'!H269),"")</f>
        <v/>
      </c>
      <c r="D265" s="7" t="str">
        <f>IF('Payments Export'!I269="","",'Payments Export'!I269)</f>
        <v>340 Speech Pathology - Follow Up Services</v>
      </c>
      <c r="E265" s="7" t="s">
        <v>428</v>
      </c>
      <c r="F265" s="7">
        <f>IF('Payments Export'!A269="","",'Payments Export'!N269)</f>
        <v>0</v>
      </c>
      <c r="G265" s="7">
        <f>IF('Payments Export'!A269="","",'Payments Export'!O269)</f>
        <v>105</v>
      </c>
      <c r="H265" s="7">
        <f>IF('Payments Export'!B269="","",G265-F265)</f>
        <v>105</v>
      </c>
      <c r="I265" s="3" t="str">
        <f>IF(C265&lt;&gt;"",_xlfn.XLOOKUP(IFERROR(VALUE(C265),C265),'Items database'!A:A,'Items database'!B:B),(_xlfn.XLOOKUP(LEFT(E265,3),Services,Services,"")))</f>
        <v>DEF</v>
      </c>
      <c r="J265" s="3" t="str">
        <f t="shared" si="9"/>
        <v/>
      </c>
    </row>
    <row r="266" spans="1:10" ht="30" x14ac:dyDescent="0.35">
      <c r="A266" s="7" t="str">
        <f>IF('Payments Export'!A270="","",'Payments Export'!A270)</f>
        <v>Generic Medical Clinic</v>
      </c>
      <c r="B266" s="7" t="str">
        <f>IF('Payments Export'!A270="","",'Payments Export'!B270)</f>
        <v>Dr Alex Smith</v>
      </c>
      <c r="C266" s="7">
        <f>IF(IFERROR(VALUE('Payments Export'!H270),'Payments Export'!H270)&lt;&gt;0,IFERROR(VALUE('Payments Export'!H270),'Payments Export'!H270),"")</f>
        <v>23</v>
      </c>
      <c r="D266" s="7" t="str">
        <f>IF('Payments Export'!I270="","",'Payments Export'!I270)</f>
        <v>Surgery consultation, Level B</v>
      </c>
      <c r="E266" s="7" t="str">
        <f t="shared" si="8"/>
        <v>Surgery consultation, Level B</v>
      </c>
      <c r="F266" s="7">
        <f>IF('Payments Export'!A270="","",'Payments Export'!N270)</f>
        <v>0</v>
      </c>
      <c r="G266" s="7">
        <f>IF('Payments Export'!A270="","",'Payments Export'!O270)</f>
        <v>94.75</v>
      </c>
      <c r="H266" s="7">
        <f>IF('Payments Export'!B270="","",G266-F266)</f>
        <v>94.75</v>
      </c>
      <c r="I266" s="3" t="str">
        <f>IF(C266&lt;&gt;"",_xlfn.XLOOKUP(IFERROR(VALUE(C266),C266),'Items database'!A:A,'Items database'!B:B),(_xlfn.XLOOKUP(LEFT(E266,3),Services,Services,"")))</f>
        <v>DEF</v>
      </c>
      <c r="J266" s="3" t="str">
        <f t="shared" si="9"/>
        <v/>
      </c>
    </row>
    <row r="267" spans="1:10" ht="70" x14ac:dyDescent="0.35">
      <c r="A267" s="7" t="str">
        <f>IF('Payments Export'!A271="","",'Payments Export'!A271)</f>
        <v>Generic Medical Clinic</v>
      </c>
      <c r="B267" s="7" t="str">
        <f>IF('Payments Export'!A271="","",'Payments Export'!B271)</f>
        <v>Dr Morgan Bailey</v>
      </c>
      <c r="C267" s="7" t="str">
        <f>IF(IFERROR(VALUE('Payments Export'!H271),'Payments Export'!H271)&lt;&gt;0,IFERROR(VALUE('Payments Export'!H271),'Payments Export'!H271),"")</f>
        <v/>
      </c>
      <c r="D267" s="7" t="str">
        <f>IF('Payments Export'!I271="","",'Payments Export'!I271)</f>
        <v>CSB Treatment Room Fee Tier 1 -  Non Rebatable from Medicare</v>
      </c>
      <c r="E267" s="7" t="str">
        <f t="shared" si="8"/>
        <v>CSB Treatment Room Fee Tier 1 -  Non Rebatable from Medicare</v>
      </c>
      <c r="F267" s="7">
        <f>IF('Payments Export'!A271="","",'Payments Export'!N271)</f>
        <v>0</v>
      </c>
      <c r="G267" s="7">
        <f>IF('Payments Export'!A271="","",'Payments Export'!O271)</f>
        <v>25</v>
      </c>
      <c r="H267" s="7">
        <f>IF('Payments Export'!B271="","",G267-F267)</f>
        <v>25</v>
      </c>
      <c r="I267" s="3" t="str">
        <f>IF(C267&lt;&gt;"",_xlfn.XLOOKUP(IFERROR(VALUE(C267),C267),'Items database'!A:A,'Items database'!B:B),(_xlfn.XLOOKUP(LEFT(E267,3),Services,Services,"")))</f>
        <v>CSB</v>
      </c>
      <c r="J267" s="3" t="str">
        <f t="shared" si="9"/>
        <v/>
      </c>
    </row>
    <row r="268" spans="1:10" ht="50" x14ac:dyDescent="0.35">
      <c r="A268" s="7" t="str">
        <f>IF('Payments Export'!A272="","",'Payments Export'!A272)</f>
        <v>Generic Medical Clinic</v>
      </c>
      <c r="B268" s="7" t="str">
        <f>IF('Payments Export'!A272="","",'Payments Export'!B272)</f>
        <v>Dr Morgan Bailey</v>
      </c>
      <c r="C268" s="7">
        <f>IF(IFERROR(VALUE('Payments Export'!H272),'Payments Export'!H272)&lt;&gt;0,IFERROR(VALUE('Payments Export'!H272),'Payments Export'!H272),"")</f>
        <v>36</v>
      </c>
      <c r="D268" s="7" t="str">
        <f>IF('Payments Export'!I272="","",'Payments Export'!I272)</f>
        <v>Surgery consultation, Level C, not for comparison</v>
      </c>
      <c r="E268" s="7" t="str">
        <f t="shared" si="8"/>
        <v>Surgery consultation, Level C, not for comparison</v>
      </c>
      <c r="F268" s="7">
        <f>IF('Payments Export'!A272="","",'Payments Export'!N272)</f>
        <v>0</v>
      </c>
      <c r="G268" s="7">
        <f>IF('Payments Export'!A272="","",'Payments Export'!O272)</f>
        <v>111.95</v>
      </c>
      <c r="H268" s="7">
        <f>IF('Payments Export'!B272="","",G268-F268)</f>
        <v>111.95</v>
      </c>
      <c r="I268" s="3" t="str">
        <f>IF(C268&lt;&gt;"",_xlfn.XLOOKUP(IFERROR(VALUE(C268),C268),'Items database'!A:A,'Items database'!B:B),(_xlfn.XLOOKUP(LEFT(E268,3),Services,Services,"")))</f>
        <v>DEF</v>
      </c>
      <c r="J268" s="3" t="str">
        <f t="shared" si="9"/>
        <v/>
      </c>
    </row>
    <row r="269" spans="1:10" ht="60" x14ac:dyDescent="0.35">
      <c r="A269" s="7" t="str">
        <f>IF('Payments Export'!A273="","",'Payments Export'!A273)</f>
        <v>Generic Medical Clinic</v>
      </c>
      <c r="B269" s="7" t="str">
        <f>IF('Payments Export'!A273="","",'Payments Export'!B273)</f>
        <v>Dr Morgan Bailey</v>
      </c>
      <c r="C269" s="7">
        <f>IF(IFERROR(VALUE('Payments Export'!H273),'Payments Export'!H273)&lt;&gt;0,IFERROR(VALUE('Payments Export'!H273),'Payments Export'!H273),"")</f>
        <v>47915</v>
      </c>
      <c r="D269" s="7" t="str">
        <f>IF('Payments Export'!I273="","",'Payments Export'!I273)</f>
        <v>Wedge resection for ingrowing nail of toe, not for comparison</v>
      </c>
      <c r="E269" s="7" t="str">
        <f t="shared" si="8"/>
        <v>Wedge resection for ingrowing nail of toe, not for comparison</v>
      </c>
      <c r="F269" s="7">
        <f>IF('Payments Export'!A273="","",'Payments Export'!N273)</f>
        <v>0</v>
      </c>
      <c r="G269" s="7">
        <f>IF('Payments Export'!A273="","",'Payments Export'!O273)</f>
        <v>186.55</v>
      </c>
      <c r="H269" s="7">
        <f>IF('Payments Export'!B273="","",G269-F269)</f>
        <v>186.55</v>
      </c>
      <c r="I269" s="3" t="str">
        <f>IF(C269&lt;&gt;"",_xlfn.XLOOKUP(IFERROR(VALUE(C269),C269),'Items database'!A:A,'Items database'!B:B),(_xlfn.XLOOKUP(LEFT(E269,3),Services,Services,"")))</f>
        <v>DEF</v>
      </c>
      <c r="J269" s="3" t="str">
        <f t="shared" si="9"/>
        <v/>
      </c>
    </row>
    <row r="270" spans="1:10" ht="30" x14ac:dyDescent="0.35">
      <c r="A270" s="7" t="str">
        <f>IF('Payments Export'!A274="","",'Payments Export'!A274)</f>
        <v>Generic Medical Clinic</v>
      </c>
      <c r="B270" s="7" t="str">
        <f>IF('Payments Export'!A274="","",'Payments Export'!B274)</f>
        <v>Dr Jamie Wilson</v>
      </c>
      <c r="C270" s="7">
        <f>IF(IFERROR(VALUE('Payments Export'!H274),'Payments Export'!H274)&lt;&gt;0,IFERROR(VALUE('Payments Export'!H274),'Payments Export'!H274),"")</f>
        <v>23</v>
      </c>
      <c r="D270" s="7" t="str">
        <f>IF('Payments Export'!I274="","",'Payments Export'!I274)</f>
        <v>Surgery consultation, Level B</v>
      </c>
      <c r="E270" s="7" t="str">
        <f t="shared" si="8"/>
        <v>Surgery consultation, Level B</v>
      </c>
      <c r="F270" s="7">
        <f>IF('Payments Export'!A274="","",'Payments Export'!N274)</f>
        <v>0</v>
      </c>
      <c r="G270" s="7">
        <f>IF('Payments Export'!A274="","",'Payments Export'!O274)</f>
        <v>94.75</v>
      </c>
      <c r="H270" s="7">
        <f>IF('Payments Export'!B274="","",G270-F270)</f>
        <v>94.75</v>
      </c>
      <c r="I270" s="3" t="str">
        <f>IF(C270&lt;&gt;"",_xlfn.XLOOKUP(IFERROR(VALUE(C270),C270),'Items database'!A:A,'Items database'!B:B),(_xlfn.XLOOKUP(LEFT(E270,3),Services,Services,"")))</f>
        <v>DEF</v>
      </c>
      <c r="J270" s="3" t="str">
        <f t="shared" si="9"/>
        <v/>
      </c>
    </row>
    <row r="271" spans="1:10" ht="210" x14ac:dyDescent="0.35">
      <c r="A271" s="7" t="str">
        <f>IF('Payments Export'!A275="","",'Payments Export'!A275)</f>
        <v>Generic Medical Clinic</v>
      </c>
      <c r="B271" s="7" t="str">
        <f>IF('Payments Export'!A275="","",'Payments Export'!B275)</f>
        <v>Dr Jamie Wilson</v>
      </c>
      <c r="C271" s="7">
        <f>IF(IFERROR(VALUE('Payments Export'!H275),'Payments Export'!H275)&lt;&gt;0,IFERROR(VALUE('Payments Export'!H275),'Payments Export'!H275),"")</f>
        <v>91890</v>
      </c>
      <c r="D271" s="7" t="str">
        <f>IF('Payments Export'!I275="","",'Payments Export'!I275)</f>
        <v xml:space="preserve">Phone attendance by a general practitioner lasting less than 6 minutes for an obvious problem characterised by the straightforward nature of the task that requires a short patient history and, if required, limited management
</v>
      </c>
      <c r="E271" s="7" t="str">
        <f t="shared" si="8"/>
        <v>Phone attendance by a general practitioner lasting less than 6 min</v>
      </c>
      <c r="F271" s="7">
        <f>IF('Payments Export'!A275="","",'Payments Export'!N275)</f>
        <v>0</v>
      </c>
      <c r="G271" s="7">
        <f>IF('Payments Export'!A275="","",'Payments Export'!O275)</f>
        <v>38</v>
      </c>
      <c r="H271" s="7">
        <f>IF('Payments Export'!B275="","",G271-F271)</f>
        <v>38</v>
      </c>
      <c r="I271" s="3" t="str">
        <f>IF(C271&lt;&gt;"",_xlfn.XLOOKUP(IFERROR(VALUE(C271),C271),'Items database'!A:A,'Items database'!B:B),(_xlfn.XLOOKUP(LEFT(E271,3),Services,Services,"")))</f>
        <v>DEF</v>
      </c>
      <c r="J271" s="3" t="str">
        <f t="shared" si="9"/>
        <v/>
      </c>
    </row>
    <row r="272" spans="1:10" ht="300" x14ac:dyDescent="0.35">
      <c r="A272" s="7" t="str">
        <f>IF('Payments Export'!A276="","",'Payments Export'!A276)</f>
        <v>Generic Medical Clinic</v>
      </c>
      <c r="B272" s="7" t="str">
        <f>IF('Payments Export'!A276="","",'Payments Export'!B276)</f>
        <v>Dr Jamie Wilson</v>
      </c>
      <c r="C272" s="7">
        <f>IF(IFERROR(VALUE('Payments Export'!H276),'Payments Export'!H276)&lt;&gt;0,IFERROR(VALUE('Payments Export'!H276),'Payments Export'!H276),"")</f>
        <v>91891</v>
      </c>
      <c r="D272" s="7" t="str">
        <f>IF('Payments Export'!I276="","",'Payments Export'!I276)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72" s="7" t="str">
        <f t="shared" si="8"/>
        <v>Phone attendance by a general practitioner lasting at least 6 minu</v>
      </c>
      <c r="F272" s="7">
        <f>IF('Payments Export'!A276="","",'Payments Export'!N276)</f>
        <v>0</v>
      </c>
      <c r="G272" s="7">
        <f>IF('Payments Export'!A276="","",'Payments Export'!O276)</f>
        <v>59.55</v>
      </c>
      <c r="H272" s="7">
        <f>IF('Payments Export'!B276="","",G272-F272)</f>
        <v>59.55</v>
      </c>
      <c r="I272" s="3" t="str">
        <f>IF(C272&lt;&gt;"",_xlfn.XLOOKUP(IFERROR(VALUE(C272),C272),'Items database'!A:A,'Items database'!B:B),(_xlfn.XLOOKUP(LEFT(E272,3),Services,Services,"")))</f>
        <v>DEF</v>
      </c>
      <c r="J272" s="3" t="str">
        <f t="shared" si="9"/>
        <v/>
      </c>
    </row>
    <row r="273" spans="1:10" ht="210" x14ac:dyDescent="0.35">
      <c r="A273" s="7" t="str">
        <f>IF('Payments Export'!A277="","",'Payments Export'!A277)</f>
        <v>Generic Medical Clinic</v>
      </c>
      <c r="B273" s="7" t="str">
        <f>IF('Payments Export'!A277="","",'Payments Export'!B277)</f>
        <v>Dr Jamie Wilson</v>
      </c>
      <c r="C273" s="7">
        <f>IF(IFERROR(VALUE('Payments Export'!H277),'Payments Export'!H277)&lt;&gt;0,IFERROR(VALUE('Payments Export'!H277),'Payments Export'!H277),"")</f>
        <v>91890</v>
      </c>
      <c r="D273" s="7" t="str">
        <f>IF('Payments Export'!I277="","",'Payments Export'!I277)</f>
        <v xml:space="preserve">Phone attendance by a general practitioner lasting less than 6 minutes for an obvious problem characterised by the straightforward nature of the task that requires a short patient history and, if required, limited management
</v>
      </c>
      <c r="E273" s="7" t="str">
        <f t="shared" si="8"/>
        <v>Phone attendance by a general practitioner lasting less than 6 min</v>
      </c>
      <c r="F273" s="7">
        <f>IF('Payments Export'!A277="","",'Payments Export'!N277)</f>
        <v>0</v>
      </c>
      <c r="G273" s="7">
        <f>IF('Payments Export'!A277="","",'Payments Export'!O277)</f>
        <v>38</v>
      </c>
      <c r="H273" s="7">
        <f>IF('Payments Export'!B277="","",G273-F273)</f>
        <v>38</v>
      </c>
      <c r="I273" s="3" t="str">
        <f>IF(C273&lt;&gt;"",_xlfn.XLOOKUP(IFERROR(VALUE(C273),C273),'Items database'!A:A,'Items database'!B:B),(_xlfn.XLOOKUP(LEFT(E273,3),Services,Services,"")))</f>
        <v>DEF</v>
      </c>
      <c r="J273" s="3" t="str">
        <f t="shared" si="9"/>
        <v/>
      </c>
    </row>
    <row r="274" spans="1:10" ht="30" x14ac:dyDescent="0.35">
      <c r="A274" s="7" t="str">
        <f>IF('Payments Export'!A278="","",'Payments Export'!A278)</f>
        <v>Generic Medical Clinic</v>
      </c>
      <c r="B274" s="7" t="str">
        <f>IF('Payments Export'!A278="","",'Payments Export'!B278)</f>
        <v>Dr Cameron Li</v>
      </c>
      <c r="C274" s="7">
        <f>IF(IFERROR(VALUE('Payments Export'!H278),'Payments Export'!H278)&lt;&gt;0,IFERROR(VALUE('Payments Export'!H278),'Payments Export'!H278),"")</f>
        <v>23</v>
      </c>
      <c r="D274" s="7" t="str">
        <f>IF('Payments Export'!I278="","",'Payments Export'!I278)</f>
        <v>Surgery consultation, Level B</v>
      </c>
      <c r="E274" s="7" t="str">
        <f t="shared" si="8"/>
        <v>Surgery consultation, Level B</v>
      </c>
      <c r="F274" s="7">
        <f>IF('Payments Export'!A278="","",'Payments Export'!N278)</f>
        <v>0</v>
      </c>
      <c r="G274" s="7">
        <f>IF('Payments Export'!A278="","",'Payments Export'!O278)</f>
        <v>74.75</v>
      </c>
      <c r="H274" s="7">
        <f>IF('Payments Export'!B278="","",G274-F274)</f>
        <v>74.75</v>
      </c>
      <c r="I274" s="3" t="str">
        <f>IF(C274&lt;&gt;"",_xlfn.XLOOKUP(IFERROR(VALUE(C274),C274),'Items database'!A:A,'Items database'!B:B),(_xlfn.XLOOKUP(LEFT(E274,3),Services,Services,"")))</f>
        <v>DEF</v>
      </c>
      <c r="J274" s="3" t="str">
        <f t="shared" si="9"/>
        <v/>
      </c>
    </row>
    <row r="275" spans="1:10" ht="30" x14ac:dyDescent="0.35">
      <c r="A275" s="7" t="str">
        <f>IF('Payments Export'!A279="","",'Payments Export'!A279)</f>
        <v>Generic Medical Clinic</v>
      </c>
      <c r="B275" s="7" t="str">
        <f>IF('Payments Export'!A279="","",'Payments Export'!B279)</f>
        <v>Dr Morgan Bailey</v>
      </c>
      <c r="C275" s="7">
        <f>IF(IFERROR(VALUE('Payments Export'!H279),'Payments Export'!H279)&lt;&gt;0,IFERROR(VALUE('Payments Export'!H279),'Payments Export'!H279),"")</f>
        <v>23</v>
      </c>
      <c r="D275" s="7" t="str">
        <f>IF('Payments Export'!I279="","",'Payments Export'!I279)</f>
        <v>Surgery consultation, Level B</v>
      </c>
      <c r="E275" s="7" t="str">
        <f t="shared" si="8"/>
        <v>Surgery consultation, Level B</v>
      </c>
      <c r="F275" s="7">
        <f>IF('Payments Export'!A279="","",'Payments Export'!N279)</f>
        <v>0</v>
      </c>
      <c r="G275" s="7">
        <f>IF('Payments Export'!A279="","",'Payments Export'!O279)</f>
        <v>94.75</v>
      </c>
      <c r="H275" s="7">
        <f>IF('Payments Export'!B279="","",G275-F275)</f>
        <v>94.75</v>
      </c>
      <c r="I275" s="3" t="str">
        <f>IF(C275&lt;&gt;"",_xlfn.XLOOKUP(IFERROR(VALUE(C275),C275),'Items database'!A:A,'Items database'!B:B),(_xlfn.XLOOKUP(LEFT(E275,3),Services,Services,"")))</f>
        <v>DEF</v>
      </c>
      <c r="J275" s="3" t="str">
        <f t="shared" si="9"/>
        <v/>
      </c>
    </row>
    <row r="276" spans="1:10" ht="60" x14ac:dyDescent="0.35">
      <c r="A276" s="7" t="str">
        <f>IF('Payments Export'!A280="","",'Payments Export'!A280)</f>
        <v>Generic Medical Clinic</v>
      </c>
      <c r="B276" s="7" t="str">
        <f>IF('Payments Export'!A280="","",'Payments Export'!B280)</f>
        <v>Dr Taylor Johnson</v>
      </c>
      <c r="C276" s="7">
        <f>IF(IFERROR(VALUE('Payments Export'!H280),'Payments Export'!H280)&lt;&gt;0,IFERROR(VALUE('Payments Export'!H280),'Payments Export'!H280),"")</f>
        <v>80010</v>
      </c>
      <c r="D276" s="7" t="str">
        <f>IF('Payments Export'!I280="","",'Payments Export'!I280)</f>
        <v>Clinical psychologist consultation, &gt;50 min, consulting rooms</v>
      </c>
      <c r="E276" s="7" t="str">
        <f t="shared" si="8"/>
        <v>Clinical psychologist consultation, &gt;50 min, consulting rooms</v>
      </c>
      <c r="F276" s="7">
        <f>IF('Payments Export'!A280="","",'Payments Export'!N280)</f>
        <v>0</v>
      </c>
      <c r="G276" s="7">
        <f>IF('Payments Export'!A280="","",'Payments Export'!O280)</f>
        <v>224.5</v>
      </c>
      <c r="H276" s="7">
        <f>IF('Payments Export'!B280="","",G276-F276)</f>
        <v>224.5</v>
      </c>
      <c r="I276" s="3" t="str">
        <f>IF(C276&lt;&gt;"",_xlfn.XLOOKUP(IFERROR(VALUE(C276),C276),'Items database'!A:A,'Items database'!B:B),(_xlfn.XLOOKUP(LEFT(E276,3),Services,Services,"")))</f>
        <v>DEF</v>
      </c>
      <c r="J276" s="3" t="str">
        <f t="shared" si="9"/>
        <v/>
      </c>
    </row>
    <row r="277" spans="1:10" ht="30" x14ac:dyDescent="0.35">
      <c r="A277" s="7" t="str">
        <f>IF('Payments Export'!A281="","",'Payments Export'!A281)</f>
        <v>Generic Medical Clinic</v>
      </c>
      <c r="B277" s="7" t="str">
        <f>IF('Payments Export'!A281="","",'Payments Export'!B281)</f>
        <v>Dr Cameron Li</v>
      </c>
      <c r="C277" s="7">
        <f>IF(IFERROR(VALUE('Payments Export'!H281),'Payments Export'!H281)&lt;&gt;0,IFERROR(VALUE('Payments Export'!H281),'Payments Export'!H281),"")</f>
        <v>36</v>
      </c>
      <c r="D277" s="7" t="str">
        <f>IF('Payments Export'!I281="","",'Payments Export'!I281)</f>
        <v>Surgery consultation, Level C</v>
      </c>
      <c r="E277" s="7" t="str">
        <f t="shared" si="8"/>
        <v>Surgery consultation, Level C</v>
      </c>
      <c r="F277" s="7">
        <f>IF('Payments Export'!A281="","",'Payments Export'!N281)</f>
        <v>0</v>
      </c>
      <c r="G277" s="7">
        <f>IF('Payments Export'!A281="","",'Payments Export'!O281)</f>
        <v>125</v>
      </c>
      <c r="H277" s="7">
        <f>IF('Payments Export'!B281="","",G277-F277)</f>
        <v>125</v>
      </c>
      <c r="I277" s="3" t="str">
        <f>IF(C277&lt;&gt;"",_xlfn.XLOOKUP(IFERROR(VALUE(C277),C277),'Items database'!A:A,'Items database'!B:B),(_xlfn.XLOOKUP(LEFT(E277,3),Services,Services,"")))</f>
        <v>DEF</v>
      </c>
      <c r="J277" s="3" t="str">
        <f t="shared" si="9"/>
        <v/>
      </c>
    </row>
    <row r="278" spans="1:10" ht="30" x14ac:dyDescent="0.35">
      <c r="A278" s="7" t="str">
        <f>IF('Payments Export'!A282="","",'Payments Export'!A282)</f>
        <v>Generic Medical Clinic</v>
      </c>
      <c r="B278" s="7" t="str">
        <f>IF('Payments Export'!A282="","",'Payments Export'!B282)</f>
        <v>Dr Cameron Li</v>
      </c>
      <c r="C278" s="7">
        <f>IF(IFERROR(VALUE('Payments Export'!H282),'Payments Export'!H282)&lt;&gt;0,IFERROR(VALUE('Payments Export'!H282),'Payments Export'!H282),"")</f>
        <v>23</v>
      </c>
      <c r="D278" s="7" t="str">
        <f>IF('Payments Export'!I282="","",'Payments Export'!I282)</f>
        <v>Surgery consultation, Level B</v>
      </c>
      <c r="E278" s="7" t="str">
        <f t="shared" si="8"/>
        <v>Surgery consultation, Level B</v>
      </c>
      <c r="F278" s="7">
        <f>IF('Payments Export'!A282="","",'Payments Export'!N282)</f>
        <v>0</v>
      </c>
      <c r="G278" s="7">
        <f>IF('Payments Export'!A282="","",'Payments Export'!O282)</f>
        <v>74.75</v>
      </c>
      <c r="H278" s="7">
        <f>IF('Payments Export'!B282="","",G278-F278)</f>
        <v>74.75</v>
      </c>
      <c r="I278" s="3" t="str">
        <f>IF(C278&lt;&gt;"",_xlfn.XLOOKUP(IFERROR(VALUE(C278),C278),'Items database'!A:A,'Items database'!B:B),(_xlfn.XLOOKUP(LEFT(E278,3),Services,Services,"")))</f>
        <v>DEF</v>
      </c>
      <c r="J278" s="3" t="str">
        <f t="shared" si="9"/>
        <v/>
      </c>
    </row>
    <row r="279" spans="1:10" ht="30" x14ac:dyDescent="0.35">
      <c r="A279" s="7" t="str">
        <f>IF('Payments Export'!A283="","",'Payments Export'!A283)</f>
        <v>Generic Medical Clinic</v>
      </c>
      <c r="B279" s="7" t="str">
        <f>IF('Payments Export'!A283="","",'Payments Export'!B283)</f>
        <v>Dr Cameron Li</v>
      </c>
      <c r="C279" s="7">
        <f>IF(IFERROR(VALUE('Payments Export'!H283),'Payments Export'!H283)&lt;&gt;0,IFERROR(VALUE('Payments Export'!H283),'Payments Export'!H283),"")</f>
        <v>23</v>
      </c>
      <c r="D279" s="7" t="str">
        <f>IF('Payments Export'!I283="","",'Payments Export'!I283)</f>
        <v>Surgery consultation, Level B</v>
      </c>
      <c r="E279" s="7" t="str">
        <f t="shared" si="8"/>
        <v>Surgery consultation, Level B</v>
      </c>
      <c r="F279" s="7">
        <f>IF('Payments Export'!A283="","",'Payments Export'!N283)</f>
        <v>0</v>
      </c>
      <c r="G279" s="7">
        <f>IF('Payments Export'!A283="","",'Payments Export'!O283)</f>
        <v>94.75</v>
      </c>
      <c r="H279" s="7">
        <f>IF('Payments Export'!B283="","",G279-F279)</f>
        <v>94.75</v>
      </c>
      <c r="I279" s="3" t="str">
        <f>IF(C279&lt;&gt;"",_xlfn.XLOOKUP(IFERROR(VALUE(C279),C279),'Items database'!A:A,'Items database'!B:B),(_xlfn.XLOOKUP(LEFT(E279,3),Services,Services,"")))</f>
        <v>DEF</v>
      </c>
      <c r="J279" s="3" t="str">
        <f t="shared" si="9"/>
        <v/>
      </c>
    </row>
    <row r="280" spans="1:10" ht="30" x14ac:dyDescent="0.35">
      <c r="A280" s="7" t="str">
        <f>IF('Payments Export'!A284="","",'Payments Export'!A284)</f>
        <v>Generic Medical Clinic</v>
      </c>
      <c r="B280" s="7" t="str">
        <f>IF('Payments Export'!A284="","",'Payments Export'!B284)</f>
        <v>Dr Cameron Li</v>
      </c>
      <c r="C280" s="7">
        <f>IF(IFERROR(VALUE('Payments Export'!H284),'Payments Export'!H284)&lt;&gt;0,IFERROR(VALUE('Payments Export'!H284),'Payments Export'!H284),"")</f>
        <v>23</v>
      </c>
      <c r="D280" s="7" t="str">
        <f>IF('Payments Export'!I284="","",'Payments Export'!I284)</f>
        <v>Surgery consultation, Level B</v>
      </c>
      <c r="E280" s="7" t="str">
        <f t="shared" si="8"/>
        <v>Surgery consultation, Level B</v>
      </c>
      <c r="F280" s="7">
        <f>IF('Payments Export'!A284="","",'Payments Export'!N284)</f>
        <v>0</v>
      </c>
      <c r="G280" s="7">
        <f>IF('Payments Export'!A284="","",'Payments Export'!O284)</f>
        <v>94.75</v>
      </c>
      <c r="H280" s="7">
        <f>IF('Payments Export'!B284="","",G280-F280)</f>
        <v>94.75</v>
      </c>
      <c r="I280" s="3" t="str">
        <f>IF(C280&lt;&gt;"",_xlfn.XLOOKUP(IFERROR(VALUE(C280),C280),'Items database'!A:A,'Items database'!B:B),(_xlfn.XLOOKUP(LEFT(E280,3),Services,Services,"")))</f>
        <v>DEF</v>
      </c>
      <c r="J280" s="3" t="str">
        <f t="shared" si="9"/>
        <v/>
      </c>
    </row>
    <row r="281" spans="1:10" ht="300" x14ac:dyDescent="0.35">
      <c r="A281" s="7" t="str">
        <f>IF('Payments Export'!A285="","",'Payments Export'!A285)</f>
        <v>Generic Medical Clinic</v>
      </c>
      <c r="B281" s="7" t="str">
        <f>IF('Payments Export'!A285="","",'Payments Export'!B285)</f>
        <v>Dr Alex Smith</v>
      </c>
      <c r="C281" s="7">
        <f>IF(IFERROR(VALUE('Payments Export'!H285),'Payments Export'!H285)&lt;&gt;0,IFERROR(VALUE('Payments Export'!H285),'Payments Export'!H285),"")</f>
        <v>91891</v>
      </c>
      <c r="D281" s="7" t="str">
        <f>IF('Payments Export'!I285="","",'Payments Export'!I285)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1" s="7" t="str">
        <f t="shared" si="8"/>
        <v>Phone attendance by a general practitioner lasting at least 6 minu</v>
      </c>
      <c r="F281" s="7">
        <f>IF('Payments Export'!A285="","",'Payments Export'!N285)</f>
        <v>0</v>
      </c>
      <c r="G281" s="7">
        <f>IF('Payments Export'!A285="","",'Payments Export'!O285)</f>
        <v>41.4</v>
      </c>
      <c r="H281" s="7">
        <f>IF('Payments Export'!B285="","",G281-F281)</f>
        <v>41.4</v>
      </c>
      <c r="I281" s="3" t="str">
        <f>IF(C281&lt;&gt;"",_xlfn.XLOOKUP(IFERROR(VALUE(C281),C281),'Items database'!A:A,'Items database'!B:B),(_xlfn.XLOOKUP(LEFT(E281,3),Services,Services,"")))</f>
        <v>DEF</v>
      </c>
      <c r="J281" s="3" t="str">
        <f t="shared" si="9"/>
        <v/>
      </c>
    </row>
    <row r="282" spans="1:10" ht="30" x14ac:dyDescent="0.35">
      <c r="A282" s="7" t="str">
        <f>IF('Payments Export'!A286="","",'Payments Export'!A286)</f>
        <v>Generic Medical Clinic</v>
      </c>
      <c r="B282" s="7" t="str">
        <f>IF('Payments Export'!A286="","",'Payments Export'!B286)</f>
        <v>Dr Alex Smith</v>
      </c>
      <c r="C282" s="7">
        <f>IF(IFERROR(VALUE('Payments Export'!H286),'Payments Export'!H286)&lt;&gt;0,IFERROR(VALUE('Payments Export'!H286),'Payments Export'!H286),"")</f>
        <v>75870</v>
      </c>
      <c r="D282" s="7" t="str">
        <f>IF('Payments Export'!I286="","",'Payments Export'!I286)</f>
        <v>Direct-Billing Incentive</v>
      </c>
      <c r="E282" s="7" t="str">
        <f t="shared" si="8"/>
        <v>Direct-Billing Incentive</v>
      </c>
      <c r="F282" s="7">
        <f>IF('Payments Export'!A286="","",'Payments Export'!N286)</f>
        <v>0</v>
      </c>
      <c r="G282" s="7">
        <f>IF('Payments Export'!A286="","",'Payments Export'!O286)</f>
        <v>20.65</v>
      </c>
      <c r="H282" s="7">
        <f>IF('Payments Export'!B286="","",G282-F282)</f>
        <v>20.65</v>
      </c>
      <c r="I282" s="3" t="str">
        <f>IF(C282&lt;&gt;"",_xlfn.XLOOKUP(IFERROR(VALUE(C282),C282),'Items database'!A:A,'Items database'!B:B),(_xlfn.XLOOKUP(LEFT(E282,3),Services,Services,"")))</f>
        <v>DEF</v>
      </c>
      <c r="J282" s="3" t="str">
        <f t="shared" si="9"/>
        <v/>
      </c>
    </row>
    <row r="283" spans="1:10" ht="300" x14ac:dyDescent="0.35">
      <c r="A283" s="7" t="str">
        <f>IF('Payments Export'!A287="","",'Payments Export'!A287)</f>
        <v>Generic Medical Clinic</v>
      </c>
      <c r="B283" s="7" t="str">
        <f>IF('Payments Export'!A287="","",'Payments Export'!B287)</f>
        <v>Dr Alex Smith</v>
      </c>
      <c r="C283" s="7">
        <f>IF(IFERROR(VALUE('Payments Export'!H287),'Payments Export'!H287)&lt;&gt;0,IFERROR(VALUE('Payments Export'!H287),'Payments Export'!H287),"")</f>
        <v>91891</v>
      </c>
      <c r="D283" s="7" t="str">
        <f>IF('Payments Export'!I287="","",'Payments Export'!I287)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3" s="7" t="str">
        <f t="shared" si="8"/>
        <v>Phone attendance by a general practitioner lasting at least 6 minu</v>
      </c>
      <c r="F283" s="7">
        <f>IF('Payments Export'!A287="","",'Payments Export'!N287)</f>
        <v>0</v>
      </c>
      <c r="G283" s="7">
        <f>IF('Payments Export'!A287="","",'Payments Export'!O287)</f>
        <v>41.4</v>
      </c>
      <c r="H283" s="7">
        <f>IF('Payments Export'!B287="","",G283-F283)</f>
        <v>41.4</v>
      </c>
      <c r="I283" s="3" t="str">
        <f>IF(C283&lt;&gt;"",_xlfn.XLOOKUP(IFERROR(VALUE(C283),C283),'Items database'!A:A,'Items database'!B:B),(_xlfn.XLOOKUP(LEFT(E283,3),Services,Services,"")))</f>
        <v>DEF</v>
      </c>
      <c r="J283" s="3" t="str">
        <f t="shared" si="9"/>
        <v/>
      </c>
    </row>
    <row r="284" spans="1:10" ht="30" x14ac:dyDescent="0.35">
      <c r="A284" s="7" t="str">
        <f>IF('Payments Export'!A288="","",'Payments Export'!A288)</f>
        <v>Generic Medical Clinic</v>
      </c>
      <c r="B284" s="7" t="str">
        <f>IF('Payments Export'!A288="","",'Payments Export'!B288)</f>
        <v>Dr Alex Smith</v>
      </c>
      <c r="C284" s="7">
        <f>IF(IFERROR(VALUE('Payments Export'!H288),'Payments Export'!H288)&lt;&gt;0,IFERROR(VALUE('Payments Export'!H288),'Payments Export'!H288),"")</f>
        <v>75870</v>
      </c>
      <c r="D284" s="7" t="str">
        <f>IF('Payments Export'!I288="","",'Payments Export'!I288)</f>
        <v>Direct-Billing Incentive</v>
      </c>
      <c r="E284" s="7" t="str">
        <f t="shared" si="8"/>
        <v>Direct-Billing Incentive</v>
      </c>
      <c r="F284" s="7">
        <f>IF('Payments Export'!A288="","",'Payments Export'!N288)</f>
        <v>0</v>
      </c>
      <c r="G284" s="7">
        <f>IF('Payments Export'!A288="","",'Payments Export'!O288)</f>
        <v>20.65</v>
      </c>
      <c r="H284" s="7">
        <f>IF('Payments Export'!B288="","",G284-F284)</f>
        <v>20.65</v>
      </c>
      <c r="I284" s="3" t="str">
        <f>IF(C284&lt;&gt;"",_xlfn.XLOOKUP(IFERROR(VALUE(C284),C284),'Items database'!A:A,'Items database'!B:B),(_xlfn.XLOOKUP(LEFT(E284,3),Services,Services,"")))</f>
        <v>DEF</v>
      </c>
      <c r="J284" s="3" t="str">
        <f t="shared" si="9"/>
        <v/>
      </c>
    </row>
    <row r="285" spans="1:10" ht="30" x14ac:dyDescent="0.35">
      <c r="A285" s="7" t="str">
        <f>IF('Payments Export'!A289="","",'Payments Export'!A289)</f>
        <v>Generic Medical Clinic</v>
      </c>
      <c r="B285" s="7" t="str">
        <f>IF('Payments Export'!A289="","",'Payments Export'!B289)</f>
        <v>Dr Alex Smith</v>
      </c>
      <c r="C285" s="7">
        <f>IF(IFERROR(VALUE('Payments Export'!H289),'Payments Export'!H289)&lt;&gt;0,IFERROR(VALUE('Payments Export'!H289),'Payments Export'!H289),"")</f>
        <v>36</v>
      </c>
      <c r="D285" s="7" t="str">
        <f>IF('Payments Export'!I289="","",'Payments Export'!I289)</f>
        <v>Surgery consultation, Level C</v>
      </c>
      <c r="E285" s="7" t="str">
        <f t="shared" si="8"/>
        <v>Surgery consultation, Level C</v>
      </c>
      <c r="F285" s="7">
        <f>IF('Payments Export'!A289="","",'Payments Export'!N289)</f>
        <v>0</v>
      </c>
      <c r="G285" s="7">
        <f>IF('Payments Export'!A289="","",'Payments Export'!O289)</f>
        <v>80.099999999999994</v>
      </c>
      <c r="H285" s="7">
        <f>IF('Payments Export'!B289="","",G285-F285)</f>
        <v>80.099999999999994</v>
      </c>
      <c r="I285" s="3" t="str">
        <f>IF(C285&lt;&gt;"",_xlfn.XLOOKUP(IFERROR(VALUE(C285),C285),'Items database'!A:A,'Items database'!B:B),(_xlfn.XLOOKUP(LEFT(E285,3),Services,Services,"")))</f>
        <v>DEF</v>
      </c>
      <c r="J285" s="3" t="str">
        <f t="shared" si="9"/>
        <v/>
      </c>
    </row>
    <row r="286" spans="1:10" ht="30" x14ac:dyDescent="0.35">
      <c r="A286" s="7" t="str">
        <f>IF('Payments Export'!A290="","",'Payments Export'!A290)</f>
        <v>Generic Medical Clinic</v>
      </c>
      <c r="B286" s="7" t="str">
        <f>IF('Payments Export'!A290="","",'Payments Export'!B290)</f>
        <v>Dr Alex Smith</v>
      </c>
      <c r="C286" s="7">
        <f>IF(IFERROR(VALUE('Payments Export'!H290),'Payments Export'!H290)&lt;&gt;0,IFERROR(VALUE('Payments Export'!H290),'Payments Export'!H290),"")</f>
        <v>75870</v>
      </c>
      <c r="D286" s="7" t="str">
        <f>IF('Payments Export'!I290="","",'Payments Export'!I290)</f>
        <v>Direct-Billing Incentive</v>
      </c>
      <c r="E286" s="7" t="str">
        <f t="shared" si="8"/>
        <v>Direct-Billing Incentive</v>
      </c>
      <c r="F286" s="7">
        <f>IF('Payments Export'!A290="","",'Payments Export'!N290)</f>
        <v>0</v>
      </c>
      <c r="G286" s="7">
        <f>IF('Payments Export'!A290="","",'Payments Export'!O290)</f>
        <v>20.65</v>
      </c>
      <c r="H286" s="7">
        <f>IF('Payments Export'!B290="","",G286-F286)</f>
        <v>20.65</v>
      </c>
      <c r="I286" s="3" t="str">
        <f>IF(C286&lt;&gt;"",_xlfn.XLOOKUP(IFERROR(VALUE(C286),C286),'Items database'!A:A,'Items database'!B:B),(_xlfn.XLOOKUP(LEFT(E286,3),Services,Services,"")))</f>
        <v>DEF</v>
      </c>
      <c r="J286" s="3" t="str">
        <f t="shared" si="9"/>
        <v/>
      </c>
    </row>
    <row r="287" spans="1:10" ht="30" x14ac:dyDescent="0.35">
      <c r="A287" s="7" t="str">
        <f>IF('Payments Export'!A291="","",'Payments Export'!A291)</f>
        <v>Generic Medical Clinic</v>
      </c>
      <c r="B287" s="7" t="str">
        <f>IF('Payments Export'!A291="","",'Payments Export'!B291)</f>
        <v>Dr Alex Smith</v>
      </c>
      <c r="C287" s="7">
        <f>IF(IFERROR(VALUE('Payments Export'!H291),'Payments Export'!H291)&lt;&gt;0,IFERROR(VALUE('Payments Export'!H291),'Payments Export'!H291),"")</f>
        <v>721</v>
      </c>
      <c r="D287" s="7" t="str">
        <f>IF('Payments Export'!I291="","",'Payments Export'!I291)</f>
        <v>GP management plan</v>
      </c>
      <c r="E287" s="7" t="str">
        <f t="shared" si="8"/>
        <v>GP management plan</v>
      </c>
      <c r="F287" s="7">
        <f>IF('Payments Export'!A291="","",'Payments Export'!N291)</f>
        <v>0</v>
      </c>
      <c r="G287" s="7">
        <f>IF('Payments Export'!A291="","",'Payments Export'!O291)</f>
        <v>158.80000000000001</v>
      </c>
      <c r="H287" s="7">
        <f>IF('Payments Export'!B291="","",G287-F287)</f>
        <v>158.80000000000001</v>
      </c>
      <c r="I287" s="3" t="str">
        <f>IF(C287&lt;&gt;"",_xlfn.XLOOKUP(IFERROR(VALUE(C287),C287),'Items database'!A:A,'Items database'!B:B),(_xlfn.XLOOKUP(LEFT(E287,3),Services,Services,"")))</f>
        <v>EPC</v>
      </c>
      <c r="J287" s="3" t="str">
        <f t="shared" si="9"/>
        <v/>
      </c>
    </row>
    <row r="288" spans="1:10" ht="30" x14ac:dyDescent="0.35">
      <c r="A288" s="7" t="str">
        <f>IF('Payments Export'!A292="","",'Payments Export'!A292)</f>
        <v>Generic Medical Clinic</v>
      </c>
      <c r="B288" s="7" t="str">
        <f>IF('Payments Export'!A292="","",'Payments Export'!B292)</f>
        <v>Dr Alex Smith</v>
      </c>
      <c r="C288" s="7">
        <f>IF(IFERROR(VALUE('Payments Export'!H292),'Payments Export'!H292)&lt;&gt;0,IFERROR(VALUE('Payments Export'!H292),'Payments Export'!H292),"")</f>
        <v>723</v>
      </c>
      <c r="D288" s="7" t="str">
        <f>IF('Payments Export'!I292="","",'Payments Export'!I292)</f>
        <v>Team care arrangement</v>
      </c>
      <c r="E288" s="7" t="str">
        <f t="shared" si="8"/>
        <v>Team care arrangement</v>
      </c>
      <c r="F288" s="7">
        <f>IF('Payments Export'!A292="","",'Payments Export'!N292)</f>
        <v>0</v>
      </c>
      <c r="G288" s="7">
        <f>IF('Payments Export'!A292="","",'Payments Export'!O292)</f>
        <v>125.85</v>
      </c>
      <c r="H288" s="7">
        <f>IF('Payments Export'!B292="","",G288-F288)</f>
        <v>125.85</v>
      </c>
      <c r="I288" s="3" t="str">
        <f>IF(C288&lt;&gt;"",_xlfn.XLOOKUP(IFERROR(VALUE(C288),C288),'Items database'!A:A,'Items database'!B:B),(_xlfn.XLOOKUP(LEFT(E288,3),Services,Services,"")))</f>
        <v>EPC</v>
      </c>
      <c r="J288" s="3" t="str">
        <f t="shared" si="9"/>
        <v/>
      </c>
    </row>
    <row r="289" spans="1:10" ht="30" x14ac:dyDescent="0.35">
      <c r="A289" s="7" t="str">
        <f>IF('Payments Export'!A293="","",'Payments Export'!A293)</f>
        <v>Generic Medical Clinic</v>
      </c>
      <c r="B289" s="7" t="str">
        <f>IF('Payments Export'!A293="","",'Payments Export'!B293)</f>
        <v>Dr Alex Smith</v>
      </c>
      <c r="C289" s="7">
        <f>IF(IFERROR(VALUE('Payments Export'!H293),'Payments Export'!H293)&lt;&gt;0,IFERROR(VALUE('Payments Export'!H293),'Payments Export'!H293),"")</f>
        <v>23</v>
      </c>
      <c r="D289" s="7" t="str">
        <f>IF('Payments Export'!I293="","",'Payments Export'!I293)</f>
        <v>Surgery consultation, Level B</v>
      </c>
      <c r="E289" s="7" t="str">
        <f t="shared" si="8"/>
        <v>Surgery consultation, Level B</v>
      </c>
      <c r="F289" s="7">
        <f>IF('Payments Export'!A293="","",'Payments Export'!N293)</f>
        <v>0</v>
      </c>
      <c r="G289" s="7">
        <f>IF('Payments Export'!A293="","",'Payments Export'!O293)</f>
        <v>41.4</v>
      </c>
      <c r="H289" s="7">
        <f>IF('Payments Export'!B293="","",G289-F289)</f>
        <v>41.4</v>
      </c>
      <c r="I289" s="3" t="str">
        <f>IF(C289&lt;&gt;"",_xlfn.XLOOKUP(IFERROR(VALUE(C289),C289),'Items database'!A:A,'Items database'!B:B),(_xlfn.XLOOKUP(LEFT(E289,3),Services,Services,"")))</f>
        <v>DEF</v>
      </c>
      <c r="J289" s="3" t="str">
        <f t="shared" si="9"/>
        <v/>
      </c>
    </row>
    <row r="290" spans="1:10" ht="30" x14ac:dyDescent="0.35">
      <c r="A290" s="7" t="str">
        <f>IF('Payments Export'!A294="","",'Payments Export'!A294)</f>
        <v>Generic Medical Clinic</v>
      </c>
      <c r="B290" s="7" t="str">
        <f>IF('Payments Export'!A294="","",'Payments Export'!B294)</f>
        <v>Dr Alex Smith</v>
      </c>
      <c r="C290" s="7">
        <f>IF(IFERROR(VALUE('Payments Export'!H294),'Payments Export'!H294)&lt;&gt;0,IFERROR(VALUE('Payments Export'!H294),'Payments Export'!H294),"")</f>
        <v>75870</v>
      </c>
      <c r="D290" s="7" t="str">
        <f>IF('Payments Export'!I294="","",'Payments Export'!I294)</f>
        <v>Direct-Billing Incentive</v>
      </c>
      <c r="E290" s="7" t="str">
        <f t="shared" si="8"/>
        <v>Direct-Billing Incentive</v>
      </c>
      <c r="F290" s="7">
        <f>IF('Payments Export'!A294="","",'Payments Export'!N294)</f>
        <v>0</v>
      </c>
      <c r="G290" s="7">
        <f>IF('Payments Export'!A294="","",'Payments Export'!O294)</f>
        <v>20.65</v>
      </c>
      <c r="H290" s="7">
        <f>IF('Payments Export'!B294="","",G290-F290)</f>
        <v>20.65</v>
      </c>
      <c r="I290" s="3" t="str">
        <f>IF(C290&lt;&gt;"",_xlfn.XLOOKUP(IFERROR(VALUE(C290),C290),'Items database'!A:A,'Items database'!B:B),(_xlfn.XLOOKUP(LEFT(E290,3),Services,Services,"")))</f>
        <v>DEF</v>
      </c>
      <c r="J290" s="3" t="str">
        <f t="shared" si="9"/>
        <v/>
      </c>
    </row>
    <row r="291" spans="1:10" ht="30" x14ac:dyDescent="0.35">
      <c r="A291" s="7" t="str">
        <f>IF('Payments Export'!A295="","",'Payments Export'!A295)</f>
        <v>Generic Medical Clinic</v>
      </c>
      <c r="B291" s="7" t="str">
        <f>IF('Payments Export'!A295="","",'Payments Export'!B295)</f>
        <v>Dr Alex Smith</v>
      </c>
      <c r="C291" s="7">
        <f>IF(IFERROR(VALUE('Payments Export'!H295),'Payments Export'!H295)&lt;&gt;0,IFERROR(VALUE('Payments Export'!H295),'Payments Export'!H295),"")</f>
        <v>23</v>
      </c>
      <c r="D291" s="7" t="str">
        <f>IF('Payments Export'!I295="","",'Payments Export'!I295)</f>
        <v>Surgery consultation, Level B</v>
      </c>
      <c r="E291" s="7" t="str">
        <f t="shared" si="8"/>
        <v>Surgery consultation, Level B</v>
      </c>
      <c r="F291" s="7">
        <f>IF('Payments Export'!A295="","",'Payments Export'!N295)</f>
        <v>0</v>
      </c>
      <c r="G291" s="7">
        <f>IF('Payments Export'!A295="","",'Payments Export'!O295)</f>
        <v>41.4</v>
      </c>
      <c r="H291" s="7">
        <f>IF('Payments Export'!B295="","",G291-F291)</f>
        <v>41.4</v>
      </c>
      <c r="I291" s="3" t="str">
        <f>IF(C291&lt;&gt;"",_xlfn.XLOOKUP(IFERROR(VALUE(C291),C291),'Items database'!A:A,'Items database'!B:B),(_xlfn.XLOOKUP(LEFT(E291,3),Services,Services,"")))</f>
        <v>DEF</v>
      </c>
      <c r="J291" s="3" t="str">
        <f t="shared" si="9"/>
        <v/>
      </c>
    </row>
    <row r="292" spans="1:10" ht="30" x14ac:dyDescent="0.35">
      <c r="A292" s="7" t="str">
        <f>IF('Payments Export'!A296="","",'Payments Export'!A296)</f>
        <v>Generic Medical Clinic</v>
      </c>
      <c r="B292" s="7" t="str">
        <f>IF('Payments Export'!A296="","",'Payments Export'!B296)</f>
        <v>Dr Alex Smith</v>
      </c>
      <c r="C292" s="7">
        <f>IF(IFERROR(VALUE('Payments Export'!H296),'Payments Export'!H296)&lt;&gt;0,IFERROR(VALUE('Payments Export'!H296),'Payments Export'!H296),"")</f>
        <v>23</v>
      </c>
      <c r="D292" s="7" t="str">
        <f>IF('Payments Export'!I296="","",'Payments Export'!I296)</f>
        <v>Surgery consultation, Level B</v>
      </c>
      <c r="E292" s="7" t="str">
        <f t="shared" si="8"/>
        <v>Surgery consultation, Level B</v>
      </c>
      <c r="F292" s="7">
        <f>IF('Payments Export'!A296="","",'Payments Export'!N296)</f>
        <v>0</v>
      </c>
      <c r="G292" s="7">
        <f>IF('Payments Export'!A296="","",'Payments Export'!O296)</f>
        <v>41.4</v>
      </c>
      <c r="H292" s="7">
        <f>IF('Payments Export'!B296="","",G292-F292)</f>
        <v>41.4</v>
      </c>
      <c r="I292" s="3" t="str">
        <f>IF(C292&lt;&gt;"",_xlfn.XLOOKUP(IFERROR(VALUE(C292),C292),'Items database'!A:A,'Items database'!B:B),(_xlfn.XLOOKUP(LEFT(E292,3),Services,Services,"")))</f>
        <v>DEF</v>
      </c>
      <c r="J292" s="3" t="str">
        <f t="shared" si="9"/>
        <v/>
      </c>
    </row>
    <row r="293" spans="1:10" ht="300" x14ac:dyDescent="0.35">
      <c r="A293" s="7" t="str">
        <f>IF('Payments Export'!A297="","",'Payments Export'!A297)</f>
        <v>Generic Medical Clinic</v>
      </c>
      <c r="B293" s="7" t="str">
        <f>IF('Payments Export'!A297="","",'Payments Export'!B297)</f>
        <v>Dr Jamie Wilson</v>
      </c>
      <c r="C293" s="7">
        <f>IF(IFERROR(VALUE('Payments Export'!H297),'Payments Export'!H297)&lt;&gt;0,IFERROR(VALUE('Payments Export'!H297),'Payments Export'!H297),"")</f>
        <v>91891</v>
      </c>
      <c r="D293" s="7" t="str">
        <f>IF('Payments Export'!I297="","",'Payments Export'!I297)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93" s="7" t="str">
        <f t="shared" si="8"/>
        <v>Phone attendance by a general practitioner lasting at least 6 minu</v>
      </c>
      <c r="F293" s="7">
        <f>IF('Payments Export'!A297="","",'Payments Export'!N297)</f>
        <v>0</v>
      </c>
      <c r="G293" s="7">
        <f>IF('Payments Export'!A297="","",'Payments Export'!O297)</f>
        <v>41.4</v>
      </c>
      <c r="H293" s="7">
        <f>IF('Payments Export'!B297="","",G293-F293)</f>
        <v>41.4</v>
      </c>
      <c r="I293" s="3" t="str">
        <f>IF(C293&lt;&gt;"",_xlfn.XLOOKUP(IFERROR(VALUE(C293),C293),'Items database'!A:A,'Items database'!B:B),(_xlfn.XLOOKUP(LEFT(E293,3),Services,Services,"")))</f>
        <v>DEF</v>
      </c>
      <c r="J293" s="3" t="str">
        <f t="shared" si="9"/>
        <v/>
      </c>
    </row>
    <row r="294" spans="1:10" ht="30" x14ac:dyDescent="0.35">
      <c r="A294" s="7" t="str">
        <f>IF('Payments Export'!A298="","",'Payments Export'!A298)</f>
        <v>Generic Medical Clinic</v>
      </c>
      <c r="B294" s="7" t="str">
        <f>IF('Payments Export'!A298="","",'Payments Export'!B298)</f>
        <v>Dr Jamie Wilson</v>
      </c>
      <c r="C294" s="7">
        <f>IF(IFERROR(VALUE('Payments Export'!H298),'Payments Export'!H298)&lt;&gt;0,IFERROR(VALUE('Payments Export'!H298),'Payments Export'!H298),"")</f>
        <v>3</v>
      </c>
      <c r="D294" s="7" t="str">
        <f>IF('Payments Export'!I298="","",'Payments Export'!I298)</f>
        <v>Surgery consultation, Level A</v>
      </c>
      <c r="E294" s="7" t="str">
        <f t="shared" si="8"/>
        <v>Surgery consultation, Level A</v>
      </c>
      <c r="F294" s="7">
        <f>IF('Payments Export'!A298="","",'Payments Export'!N298)</f>
        <v>0</v>
      </c>
      <c r="G294" s="7">
        <f>IF('Payments Export'!A298="","",'Payments Export'!O298)</f>
        <v>18.95</v>
      </c>
      <c r="H294" s="7">
        <f>IF('Payments Export'!B298="","",G294-F294)</f>
        <v>18.95</v>
      </c>
      <c r="I294" s="3" t="str">
        <f>IF(C294&lt;&gt;"",_xlfn.XLOOKUP(IFERROR(VALUE(C294),C294),'Items database'!A:A,'Items database'!B:B),(_xlfn.XLOOKUP(LEFT(E294,3),Services,Services,"")))</f>
        <v>DEF</v>
      </c>
      <c r="J294" s="3" t="str">
        <f t="shared" si="9"/>
        <v/>
      </c>
    </row>
    <row r="295" spans="1:10" ht="30" x14ac:dyDescent="0.35">
      <c r="A295" s="7" t="str">
        <f>IF('Payments Export'!A299="","",'Payments Export'!A299)</f>
        <v>Generic Medical Clinic</v>
      </c>
      <c r="B295" s="7" t="str">
        <f>IF('Payments Export'!A299="","",'Payments Export'!B299)</f>
        <v>Dr Jamie Wilson</v>
      </c>
      <c r="C295" s="7">
        <f>IF(IFERROR(VALUE('Payments Export'!H299),'Payments Export'!H299)&lt;&gt;0,IFERROR(VALUE('Payments Export'!H299),'Payments Export'!H299),"")</f>
        <v>10990</v>
      </c>
      <c r="D295" s="7" t="str">
        <f>IF('Payments Export'!I299="","",'Payments Export'!I299)</f>
        <v>Direct-Billing Incentive</v>
      </c>
      <c r="E295" s="7" t="str">
        <f t="shared" si="8"/>
        <v>Direct-Billing Incentive</v>
      </c>
      <c r="F295" s="7">
        <f>IF('Payments Export'!A299="","",'Payments Export'!N299)</f>
        <v>0</v>
      </c>
      <c r="G295" s="7">
        <f>IF('Payments Export'!A299="","",'Payments Export'!O299)</f>
        <v>6.9</v>
      </c>
      <c r="H295" s="7">
        <f>IF('Payments Export'!B299="","",G295-F295)</f>
        <v>6.9</v>
      </c>
      <c r="I295" s="3" t="str">
        <f>IF(C295&lt;&gt;"",_xlfn.XLOOKUP(IFERROR(VALUE(C295),C295),'Items database'!A:A,'Items database'!B:B),(_xlfn.XLOOKUP(LEFT(E295,3),Services,Services,"")))</f>
        <v>DEF</v>
      </c>
      <c r="J295" s="3" t="str">
        <f t="shared" si="9"/>
        <v/>
      </c>
    </row>
    <row r="296" spans="1:10" ht="30" x14ac:dyDescent="0.35">
      <c r="A296" s="7" t="str">
        <f>IF('Payments Export'!A300="","",'Payments Export'!A300)</f>
        <v>Generic Medical Clinic</v>
      </c>
      <c r="B296" s="7" t="str">
        <f>IF('Payments Export'!A300="","",'Payments Export'!B300)</f>
        <v>Dr Jamie Wilson</v>
      </c>
      <c r="C296" s="7">
        <f>IF(IFERROR(VALUE('Payments Export'!H300),'Payments Export'!H300)&lt;&gt;0,IFERROR(VALUE('Payments Export'!H300),'Payments Export'!H300),"")</f>
        <v>23</v>
      </c>
      <c r="D296" s="7" t="str">
        <f>IF('Payments Export'!I300="","",'Payments Export'!I300)</f>
        <v>Surgery consultation, Level B</v>
      </c>
      <c r="E296" s="7" t="str">
        <f t="shared" si="8"/>
        <v>Surgery consultation, Level B</v>
      </c>
      <c r="F296" s="7">
        <f>IF('Payments Export'!A300="","",'Payments Export'!N300)</f>
        <v>0</v>
      </c>
      <c r="G296" s="7">
        <f>IF('Payments Export'!A300="","",'Payments Export'!O300)</f>
        <v>41.4</v>
      </c>
      <c r="H296" s="7">
        <f>IF('Payments Export'!B300="","",G296-F296)</f>
        <v>41.4</v>
      </c>
      <c r="I296" s="3" t="str">
        <f>IF(C296&lt;&gt;"",_xlfn.XLOOKUP(IFERROR(VALUE(C296),C296),'Items database'!A:A,'Items database'!B:B),(_xlfn.XLOOKUP(LEFT(E296,3),Services,Services,"")))</f>
        <v>DEF</v>
      </c>
      <c r="J296" s="3" t="str">
        <f t="shared" si="9"/>
        <v/>
      </c>
    </row>
    <row r="297" spans="1:10" ht="30" x14ac:dyDescent="0.35">
      <c r="A297" s="7" t="str">
        <f>IF('Payments Export'!A301="","",'Payments Export'!A301)</f>
        <v>Generic Medical Clinic</v>
      </c>
      <c r="B297" s="7" t="str">
        <f>IF('Payments Export'!A301="","",'Payments Export'!B301)</f>
        <v>Dr Jamie Wilson</v>
      </c>
      <c r="C297" s="7">
        <f>IF(IFERROR(VALUE('Payments Export'!H301),'Payments Export'!H301)&lt;&gt;0,IFERROR(VALUE('Payments Export'!H301),'Payments Export'!H301),"")</f>
        <v>75870</v>
      </c>
      <c r="D297" s="7" t="str">
        <f>IF('Payments Export'!I301="","",'Payments Export'!I301)</f>
        <v>Direct-Billing Incentive</v>
      </c>
      <c r="E297" s="7" t="str">
        <f t="shared" si="8"/>
        <v>Direct-Billing Incentive</v>
      </c>
      <c r="F297" s="7">
        <f>IF('Payments Export'!A301="","",'Payments Export'!N301)</f>
        <v>0</v>
      </c>
      <c r="G297" s="7">
        <f>IF('Payments Export'!A301="","",'Payments Export'!O301)</f>
        <v>20.65</v>
      </c>
      <c r="H297" s="7">
        <f>IF('Payments Export'!B301="","",G297-F297)</f>
        <v>20.65</v>
      </c>
      <c r="I297" s="3" t="str">
        <f>IF(C297&lt;&gt;"",_xlfn.XLOOKUP(IFERROR(VALUE(C297),C297),'Items database'!A:A,'Items database'!B:B),(_xlfn.XLOOKUP(LEFT(E297,3),Services,Services,"")))</f>
        <v>DEF</v>
      </c>
      <c r="J297" s="3" t="str">
        <f t="shared" si="9"/>
        <v/>
      </c>
    </row>
    <row r="298" spans="1:10" ht="30" x14ac:dyDescent="0.35">
      <c r="A298" s="7" t="str">
        <f>IF('Payments Export'!A302="","",'Payments Export'!A302)</f>
        <v>Generic Medical Clinic</v>
      </c>
      <c r="B298" s="7" t="str">
        <f>IF('Payments Export'!A302="","",'Payments Export'!B302)</f>
        <v>Dr Jamie Wilson</v>
      </c>
      <c r="C298" s="7">
        <f>IF(IFERROR(VALUE('Payments Export'!H302),'Payments Export'!H302)&lt;&gt;0,IFERROR(VALUE('Payments Export'!H302),'Payments Export'!H302),"")</f>
        <v>23</v>
      </c>
      <c r="D298" s="7" t="str">
        <f>IF('Payments Export'!I302="","",'Payments Export'!I302)</f>
        <v>Surgery consultation, Level B</v>
      </c>
      <c r="E298" s="7" t="str">
        <f t="shared" si="8"/>
        <v>Surgery consultation, Level B</v>
      </c>
      <c r="F298" s="7">
        <f>IF('Payments Export'!A302="","",'Payments Export'!N302)</f>
        <v>0</v>
      </c>
      <c r="G298" s="7">
        <f>IF('Payments Export'!A302="","",'Payments Export'!O302)</f>
        <v>41.4</v>
      </c>
      <c r="H298" s="7">
        <f>IF('Payments Export'!B302="","",G298-F298)</f>
        <v>41.4</v>
      </c>
      <c r="I298" s="3" t="str">
        <f>IF(C298&lt;&gt;"",_xlfn.XLOOKUP(IFERROR(VALUE(C298),C298),'Items database'!A:A,'Items database'!B:B),(_xlfn.XLOOKUP(LEFT(E298,3),Services,Services,"")))</f>
        <v>DEF</v>
      </c>
      <c r="J298" s="3" t="str">
        <f t="shared" si="9"/>
        <v/>
      </c>
    </row>
    <row r="299" spans="1:10" ht="30" x14ac:dyDescent="0.35">
      <c r="A299" s="7" t="str">
        <f>IF('Payments Export'!A303="","",'Payments Export'!A303)</f>
        <v>Generic Medical Clinic</v>
      </c>
      <c r="B299" s="7" t="str">
        <f>IF('Payments Export'!A303="","",'Payments Export'!B303)</f>
        <v>Dr Jamie Wilson</v>
      </c>
      <c r="C299" s="7">
        <f>IF(IFERROR(VALUE('Payments Export'!H303),'Payments Export'!H303)&lt;&gt;0,IFERROR(VALUE('Payments Export'!H303),'Payments Export'!H303),"")</f>
        <v>3</v>
      </c>
      <c r="D299" s="7" t="str">
        <f>IF('Payments Export'!I303="","",'Payments Export'!I303)</f>
        <v>Surgery consultation, Level A</v>
      </c>
      <c r="E299" s="7" t="str">
        <f t="shared" si="8"/>
        <v>Surgery consultation, Level A</v>
      </c>
      <c r="F299" s="7">
        <f>IF('Payments Export'!A303="","",'Payments Export'!N303)</f>
        <v>0</v>
      </c>
      <c r="G299" s="7">
        <f>IF('Payments Export'!A303="","",'Payments Export'!O303)</f>
        <v>18.95</v>
      </c>
      <c r="H299" s="7">
        <f>IF('Payments Export'!B303="","",G299-F299)</f>
        <v>18.95</v>
      </c>
      <c r="I299" s="3" t="str">
        <f>IF(C299&lt;&gt;"",_xlfn.XLOOKUP(IFERROR(VALUE(C299),C299),'Items database'!A:A,'Items database'!B:B),(_xlfn.XLOOKUP(LEFT(E299,3),Services,Services,"")))</f>
        <v>DEF</v>
      </c>
      <c r="J299" s="3" t="str">
        <f t="shared" si="9"/>
        <v/>
      </c>
    </row>
    <row r="300" spans="1:10" ht="210" x14ac:dyDescent="0.35">
      <c r="A300" s="7" t="str">
        <f>IF('Payments Export'!A304="","",'Payments Export'!A304)</f>
        <v>Generic Medical Clinic</v>
      </c>
      <c r="B300" s="7" t="str">
        <f>IF('Payments Export'!A304="","",'Payments Export'!B304)</f>
        <v>Dr Jamie Wilson</v>
      </c>
      <c r="C300" s="7">
        <f>IF(IFERROR(VALUE('Payments Export'!H304),'Payments Export'!H304)&lt;&gt;0,IFERROR(VALUE('Payments Export'!H304),'Payments Export'!H304),"")</f>
        <v>91890</v>
      </c>
      <c r="D300" s="7" t="str">
        <f>IF('Payments Export'!I304="","",'Payments Export'!I304)</f>
        <v xml:space="preserve">Phone attendance by a general practitioner lasting less than 6 minutes for an obvious problem characterised by the straightforward nature of the task that requires a short patient history and, if required, limited management
</v>
      </c>
      <c r="E300" s="7" t="str">
        <f t="shared" si="8"/>
        <v>Phone attendance by a general practitioner lasting less than 6 min</v>
      </c>
      <c r="F300" s="7">
        <f>IF('Payments Export'!A304="","",'Payments Export'!N304)</f>
        <v>0</v>
      </c>
      <c r="G300" s="7">
        <f>IF('Payments Export'!A304="","",'Payments Export'!O304)</f>
        <v>18.95</v>
      </c>
      <c r="H300" s="7">
        <f>IF('Payments Export'!B304="","",G300-F300)</f>
        <v>18.95</v>
      </c>
      <c r="I300" s="3" t="str">
        <f>IF(C300&lt;&gt;"",_xlfn.XLOOKUP(IFERROR(VALUE(C300),C300),'Items database'!A:A,'Items database'!B:B),(_xlfn.XLOOKUP(LEFT(E300,3),Services,Services,"")))</f>
        <v>DEF</v>
      </c>
      <c r="J300" s="3" t="str">
        <f t="shared" si="9"/>
        <v/>
      </c>
    </row>
    <row r="301" spans="1:10" ht="30" x14ac:dyDescent="0.35">
      <c r="A301" s="7" t="str">
        <f>IF('Payments Export'!A305="","",'Payments Export'!A305)</f>
        <v>Generic Medical Clinic</v>
      </c>
      <c r="B301" s="7" t="str">
        <f>IF('Payments Export'!A305="","",'Payments Export'!B305)</f>
        <v>Dr Jamie Wilson</v>
      </c>
      <c r="C301" s="7">
        <f>IF(IFERROR(VALUE('Payments Export'!H305),'Payments Export'!H305)&lt;&gt;0,IFERROR(VALUE('Payments Export'!H305),'Payments Export'!H305),"")</f>
        <v>10990</v>
      </c>
      <c r="D301" s="7" t="str">
        <f>IF('Payments Export'!I305="","",'Payments Export'!I305)</f>
        <v>Direct-Billing Incentive</v>
      </c>
      <c r="E301" s="7" t="str">
        <f t="shared" si="8"/>
        <v>Direct-Billing Incentive</v>
      </c>
      <c r="F301" s="7">
        <f>IF('Payments Export'!A305="","",'Payments Export'!N305)</f>
        <v>0</v>
      </c>
      <c r="G301" s="7">
        <f>IF('Payments Export'!A305="","",'Payments Export'!O305)</f>
        <v>6.9</v>
      </c>
      <c r="H301" s="7">
        <f>IF('Payments Export'!B305="","",G301-F301)</f>
        <v>6.9</v>
      </c>
      <c r="I301" s="3" t="str">
        <f>IF(C301&lt;&gt;"",_xlfn.XLOOKUP(IFERROR(VALUE(C301),C301),'Items database'!A:A,'Items database'!B:B),(_xlfn.XLOOKUP(LEFT(E301,3),Services,Services,"")))</f>
        <v>DEF</v>
      </c>
      <c r="J301" s="3" t="str">
        <f t="shared" si="9"/>
        <v/>
      </c>
    </row>
    <row r="302" spans="1:10" ht="30" x14ac:dyDescent="0.35">
      <c r="A302" s="7" t="str">
        <f>IF('Payments Export'!A306="","",'Payments Export'!A306)</f>
        <v>Generic Medical Clinic</v>
      </c>
      <c r="B302" s="7" t="str">
        <f>IF('Payments Export'!A306="","",'Payments Export'!B306)</f>
        <v>Dr Jamie Wilson</v>
      </c>
      <c r="C302" s="7">
        <f>IF(IFERROR(VALUE('Payments Export'!H306),'Payments Export'!H306)&lt;&gt;0,IFERROR(VALUE('Payments Export'!H306),'Payments Export'!H306),"")</f>
        <v>3</v>
      </c>
      <c r="D302" s="7" t="str">
        <f>IF('Payments Export'!I306="","",'Payments Export'!I306)</f>
        <v>Surgery consultation, Level A</v>
      </c>
      <c r="E302" s="7" t="str">
        <f t="shared" si="8"/>
        <v>Surgery consultation, Level A</v>
      </c>
      <c r="F302" s="7">
        <f>IF('Payments Export'!A306="","",'Payments Export'!N306)</f>
        <v>0</v>
      </c>
      <c r="G302" s="7">
        <f>IF('Payments Export'!A306="","",'Payments Export'!O306)</f>
        <v>18.95</v>
      </c>
      <c r="H302" s="7">
        <f>IF('Payments Export'!B306="","",G302-F302)</f>
        <v>18.95</v>
      </c>
      <c r="I302" s="3" t="str">
        <f>IF(C302&lt;&gt;"",_xlfn.XLOOKUP(IFERROR(VALUE(C302),C302),'Items database'!A:A,'Items database'!B:B),(_xlfn.XLOOKUP(LEFT(E302,3),Services,Services,"")))</f>
        <v>DEF</v>
      </c>
      <c r="J302" s="3" t="str">
        <f t="shared" si="9"/>
        <v/>
      </c>
    </row>
    <row r="303" spans="1:10" ht="30" x14ac:dyDescent="0.35">
      <c r="A303" s="7" t="str">
        <f>IF('Payments Export'!A307="","",'Payments Export'!A307)</f>
        <v>Generic Medical Clinic</v>
      </c>
      <c r="B303" s="7" t="str">
        <f>IF('Payments Export'!A307="","",'Payments Export'!B307)</f>
        <v>Dr Jamie Wilson</v>
      </c>
      <c r="C303" s="7">
        <f>IF(IFERROR(VALUE('Payments Export'!H307),'Payments Export'!H307)&lt;&gt;0,IFERROR(VALUE('Payments Export'!H307),'Payments Export'!H307),"")</f>
        <v>10990</v>
      </c>
      <c r="D303" s="7" t="str">
        <f>IF('Payments Export'!I307="","",'Payments Export'!I307)</f>
        <v>Direct-Billing Incentive</v>
      </c>
      <c r="E303" s="7" t="str">
        <f t="shared" si="8"/>
        <v>Direct-Billing Incentive</v>
      </c>
      <c r="F303" s="7">
        <f>IF('Payments Export'!A307="","",'Payments Export'!N307)</f>
        <v>0</v>
      </c>
      <c r="G303" s="7">
        <f>IF('Payments Export'!A307="","",'Payments Export'!O307)</f>
        <v>6.9</v>
      </c>
      <c r="H303" s="7">
        <f>IF('Payments Export'!B307="","",G303-F303)</f>
        <v>6.9</v>
      </c>
      <c r="I303" s="3" t="str">
        <f>IF(C303&lt;&gt;"",_xlfn.XLOOKUP(IFERROR(VALUE(C303),C303),'Items database'!A:A,'Items database'!B:B),(_xlfn.XLOOKUP(LEFT(E303,3),Services,Services,"")))</f>
        <v>DEF</v>
      </c>
      <c r="J303" s="3" t="str">
        <f t="shared" si="9"/>
        <v/>
      </c>
    </row>
    <row r="304" spans="1:10" ht="70" x14ac:dyDescent="0.35">
      <c r="A304" s="7" t="str">
        <f>IF('Payments Export'!A308="","",'Payments Export'!A308)</f>
        <v>Generic Medical Clinic</v>
      </c>
      <c r="B304" s="7" t="str">
        <f>IF('Payments Export'!A308="","",'Payments Export'!B308)</f>
        <v>Dr Jamie Wilson</v>
      </c>
      <c r="C304" s="7">
        <f>IF(IFERROR(VALUE('Payments Export'!H308),'Payments Export'!H308)&lt;&gt;0,IFERROR(VALUE('Payments Export'!H308),'Payments Export'!H308),"")</f>
        <v>93644</v>
      </c>
      <c r="D304" s="7" t="str">
        <f>IF('Payments Export'!I308="","",'Payments Export'!I308)</f>
        <v>COVID-19 vaccine suitability assessment by a GP, 2nd or later dose, Not Related</v>
      </c>
      <c r="E304" s="7" t="str">
        <f t="shared" si="8"/>
        <v>COVID-19 vaccine suitability assessment by a GP, 2nd or later dose</v>
      </c>
      <c r="F304" s="7">
        <f>IF('Payments Export'!A308="","",'Payments Export'!N308)</f>
        <v>0</v>
      </c>
      <c r="G304" s="7">
        <f>IF('Payments Export'!A308="","",'Payments Export'!O308)</f>
        <v>36.549999999999997</v>
      </c>
      <c r="H304" s="7">
        <f>IF('Payments Export'!B308="","",G304-F304)</f>
        <v>36.549999999999997</v>
      </c>
      <c r="I304" s="3" t="str">
        <f>IF(C304&lt;&gt;"",_xlfn.XLOOKUP(IFERROR(VALUE(C304),C304),'Items database'!A:A,'Items database'!B:B),(_xlfn.XLOOKUP(LEFT(E304,3),Services,Services,"")))</f>
        <v>DEF</v>
      </c>
      <c r="J304" s="3" t="str">
        <f t="shared" si="9"/>
        <v/>
      </c>
    </row>
    <row r="305" spans="1:10" ht="30" x14ac:dyDescent="0.35">
      <c r="A305" s="7" t="str">
        <f>IF('Payments Export'!A309="","",'Payments Export'!A309)</f>
        <v>Generic Medical Clinic</v>
      </c>
      <c r="B305" s="7" t="str">
        <f>IF('Payments Export'!A309="","",'Payments Export'!B309)</f>
        <v>Dr Jamie Wilson</v>
      </c>
      <c r="C305" s="7">
        <f>IF(IFERROR(VALUE('Payments Export'!H309),'Payments Export'!H309)&lt;&gt;0,IFERROR(VALUE('Payments Export'!H309),'Payments Export'!H309),"")</f>
        <v>23</v>
      </c>
      <c r="D305" s="7" t="str">
        <f>IF('Payments Export'!I309="","",'Payments Export'!I309)</f>
        <v>Surgery consultation, Level B</v>
      </c>
      <c r="E305" s="7" t="str">
        <f t="shared" si="8"/>
        <v>Surgery consultation, Level B</v>
      </c>
      <c r="F305" s="7">
        <f>IF('Payments Export'!A309="","",'Payments Export'!N309)</f>
        <v>0</v>
      </c>
      <c r="G305" s="7">
        <f>IF('Payments Export'!A309="","",'Payments Export'!O309)</f>
        <v>41.4</v>
      </c>
      <c r="H305" s="7">
        <f>IF('Payments Export'!B309="","",G305-F305)</f>
        <v>41.4</v>
      </c>
      <c r="I305" s="3" t="str">
        <f>IF(C305&lt;&gt;"",_xlfn.XLOOKUP(IFERROR(VALUE(C305),C305),'Items database'!A:A,'Items database'!B:B),(_xlfn.XLOOKUP(LEFT(E305,3),Services,Services,"")))</f>
        <v>DEF</v>
      </c>
      <c r="J305" s="3" t="str">
        <f t="shared" si="9"/>
        <v/>
      </c>
    </row>
    <row r="306" spans="1:10" ht="30" x14ac:dyDescent="0.35">
      <c r="A306" s="7" t="str">
        <f>IF('Payments Export'!A310="","",'Payments Export'!A310)</f>
        <v>Generic Medical Clinic</v>
      </c>
      <c r="B306" s="7" t="str">
        <f>IF('Payments Export'!A310="","",'Payments Export'!B310)</f>
        <v>Dr Jamie Wilson</v>
      </c>
      <c r="C306" s="7">
        <f>IF(IFERROR(VALUE('Payments Export'!H310),'Payments Export'!H310)&lt;&gt;0,IFERROR(VALUE('Payments Export'!H310),'Payments Export'!H310),"")</f>
        <v>75870</v>
      </c>
      <c r="D306" s="7" t="str">
        <f>IF('Payments Export'!I310="","",'Payments Export'!I310)</f>
        <v>Direct-Billing Incentive</v>
      </c>
      <c r="E306" s="7" t="str">
        <f t="shared" si="8"/>
        <v>Direct-Billing Incentive</v>
      </c>
      <c r="F306" s="7">
        <f>IF('Payments Export'!A310="","",'Payments Export'!N310)</f>
        <v>0</v>
      </c>
      <c r="G306" s="7">
        <f>IF('Payments Export'!A310="","",'Payments Export'!O310)</f>
        <v>20.65</v>
      </c>
      <c r="H306" s="7">
        <f>IF('Payments Export'!B310="","",G306-F306)</f>
        <v>20.65</v>
      </c>
      <c r="I306" s="3" t="str">
        <f>IF(C306&lt;&gt;"",_xlfn.XLOOKUP(IFERROR(VALUE(C306),C306),'Items database'!A:A,'Items database'!B:B),(_xlfn.XLOOKUP(LEFT(E306,3),Services,Services,"")))</f>
        <v>DEF</v>
      </c>
      <c r="J306" s="3" t="str">
        <f t="shared" si="9"/>
        <v/>
      </c>
    </row>
    <row r="307" spans="1:10" ht="60" x14ac:dyDescent="0.35">
      <c r="A307" s="7" t="str">
        <f>IF('Payments Export'!A311="","",'Payments Export'!A311)</f>
        <v>Generic Medical Clinic</v>
      </c>
      <c r="B307" s="7" t="str">
        <f>IF('Payments Export'!A311="","",'Payments Export'!B311)</f>
        <v>Dr Jamie Wilson</v>
      </c>
      <c r="C307" s="7">
        <f>IF(IFERROR(VALUE('Payments Export'!H311),'Payments Export'!H311)&lt;&gt;0,IFERROR(VALUE('Payments Export'!H311),'Payments Export'!H311),"")</f>
        <v>93644</v>
      </c>
      <c r="D307" s="7" t="str">
        <f>IF('Payments Export'!I311="","",'Payments Export'!I311)</f>
        <v>COVID-19 vaccine suitability assessment by a GP, 2nd or later dose</v>
      </c>
      <c r="E307" s="7" t="str">
        <f t="shared" si="8"/>
        <v>COVID-19 vaccine suitability assessment by a GP, 2nd or later dose</v>
      </c>
      <c r="F307" s="7">
        <f>IF('Payments Export'!A311="","",'Payments Export'!N311)</f>
        <v>0</v>
      </c>
      <c r="G307" s="7">
        <f>IF('Payments Export'!A311="","",'Payments Export'!O311)</f>
        <v>36.549999999999997</v>
      </c>
      <c r="H307" s="7">
        <f>IF('Payments Export'!B311="","",G307-F307)</f>
        <v>36.549999999999997</v>
      </c>
      <c r="I307" s="3" t="str">
        <f>IF(C307&lt;&gt;"",_xlfn.XLOOKUP(IFERROR(VALUE(C307),C307),'Items database'!A:A,'Items database'!B:B),(_xlfn.XLOOKUP(LEFT(E307,3),Services,Services,"")))</f>
        <v>DEF</v>
      </c>
      <c r="J307" s="3" t="str">
        <f t="shared" si="9"/>
        <v/>
      </c>
    </row>
    <row r="308" spans="1:10" ht="60" x14ac:dyDescent="0.35">
      <c r="A308" s="7" t="str">
        <f>IF('Payments Export'!A312="","",'Payments Export'!A312)</f>
        <v>Generic Medical Clinic</v>
      </c>
      <c r="B308" s="7" t="str">
        <f>IF('Payments Export'!A312="","",'Payments Export'!B312)</f>
        <v>Dr Jamie Wilson</v>
      </c>
      <c r="C308" s="7">
        <f>IF(IFERROR(VALUE('Payments Export'!H312),'Payments Export'!H312)&lt;&gt;0,IFERROR(VALUE('Payments Export'!H312),'Payments Export'!H312),"")</f>
        <v>93644</v>
      </c>
      <c r="D308" s="7" t="str">
        <f>IF('Payments Export'!I312="","",'Payments Export'!I312)</f>
        <v>COVID-19 vaccine suitability assessment by a GP, 2nd or later dose</v>
      </c>
      <c r="E308" s="7" t="str">
        <f t="shared" si="8"/>
        <v>COVID-19 vaccine suitability assessment by a GP, 2nd or later dose</v>
      </c>
      <c r="F308" s="7">
        <f>IF('Payments Export'!A312="","",'Payments Export'!N312)</f>
        <v>0</v>
      </c>
      <c r="G308" s="7">
        <f>IF('Payments Export'!A312="","",'Payments Export'!O312)</f>
        <v>36.549999999999997</v>
      </c>
      <c r="H308" s="7">
        <f>IF('Payments Export'!B312="","",G308-F308)</f>
        <v>36.549999999999997</v>
      </c>
      <c r="I308" s="3" t="str">
        <f>IF(C308&lt;&gt;"",_xlfn.XLOOKUP(IFERROR(VALUE(C308),C308),'Items database'!A:A,'Items database'!B:B),(_xlfn.XLOOKUP(LEFT(E308,3),Services,Services,"")))</f>
        <v>DEF</v>
      </c>
      <c r="J308" s="3" t="str">
        <f t="shared" si="9"/>
        <v/>
      </c>
    </row>
    <row r="309" spans="1:10" ht="100" x14ac:dyDescent="0.35">
      <c r="A309" s="7" t="str">
        <f>IF('Payments Export'!A313="","",'Payments Export'!A313)</f>
        <v>Generic Medical Clinic</v>
      </c>
      <c r="B309" s="7" t="str">
        <f>IF('Payments Export'!A313="","",'Payments Export'!B313)</f>
        <v>Dr Jamie Wilson</v>
      </c>
      <c r="C309" s="7">
        <f>IF(IFERROR(VALUE('Payments Export'!H313),'Payments Export'!H313)&lt;&gt;0,IFERROR(VALUE('Payments Export'!H313),'Payments Export'!H313),"")</f>
        <v>93203</v>
      </c>
      <c r="D309" s="7" t="str">
        <f>IF('Payments Export'!I313="","",'Payments Export'!I313)</f>
        <v>COVID-19 Practice Nurse or AHW, Service provided to a person with a chronic disease, Telephone</v>
      </c>
      <c r="E309" s="7" t="str">
        <f t="shared" si="8"/>
        <v xml:space="preserve">COVID-19 Practice Nurse or AHW, Service provided to a person with </v>
      </c>
      <c r="F309" s="7">
        <f>IF('Payments Export'!A313="","",'Payments Export'!N313)</f>
        <v>0</v>
      </c>
      <c r="G309" s="7">
        <f>IF('Payments Export'!A313="","",'Payments Export'!O313)</f>
        <v>13.3</v>
      </c>
      <c r="H309" s="7">
        <f>IF('Payments Export'!B313="","",G309-F309)</f>
        <v>13.3</v>
      </c>
      <c r="I309" s="3" t="str">
        <f>IF(C309&lt;&gt;"",_xlfn.XLOOKUP(IFERROR(VALUE(C309),C309),'Items database'!A:A,'Items database'!B:B),(_xlfn.XLOOKUP(LEFT(E309,3),Services,Services,"")))</f>
        <v>DEF</v>
      </c>
      <c r="J309" s="3" t="str">
        <f t="shared" si="9"/>
        <v/>
      </c>
    </row>
    <row r="310" spans="1:10" ht="30" x14ac:dyDescent="0.35">
      <c r="A310" s="7" t="str">
        <f>IF('Payments Export'!A314="","",'Payments Export'!A314)</f>
        <v>Generic Medical Clinic</v>
      </c>
      <c r="B310" s="7" t="str">
        <f>IF('Payments Export'!A314="","",'Payments Export'!B314)</f>
        <v>Dr Jamie Wilson</v>
      </c>
      <c r="C310" s="7">
        <f>IF(IFERROR(VALUE('Payments Export'!H314),'Payments Export'!H314)&lt;&gt;0,IFERROR(VALUE('Payments Export'!H314),'Payments Export'!H314),"")</f>
        <v>10990</v>
      </c>
      <c r="D310" s="7" t="str">
        <f>IF('Payments Export'!I314="","",'Payments Export'!I314)</f>
        <v>Direct-Billing Incentive</v>
      </c>
      <c r="E310" s="7" t="str">
        <f t="shared" si="8"/>
        <v>Direct-Billing Incentive</v>
      </c>
      <c r="F310" s="7">
        <f>IF('Payments Export'!A314="","",'Payments Export'!N314)</f>
        <v>0</v>
      </c>
      <c r="G310" s="7">
        <f>IF('Payments Export'!A314="","",'Payments Export'!O314)</f>
        <v>6.9</v>
      </c>
      <c r="H310" s="7">
        <f>IF('Payments Export'!B314="","",G310-F310)</f>
        <v>6.9</v>
      </c>
      <c r="I310" s="3" t="str">
        <f>IF(C310&lt;&gt;"",_xlfn.XLOOKUP(IFERROR(VALUE(C310),C310),'Items database'!A:A,'Items database'!B:B),(_xlfn.XLOOKUP(LEFT(E310,3),Services,Services,"")))</f>
        <v>DEF</v>
      </c>
      <c r="J310" s="3" t="str">
        <f t="shared" si="9"/>
        <v/>
      </c>
    </row>
    <row r="311" spans="1:10" ht="30" x14ac:dyDescent="0.35">
      <c r="A311" s="7" t="str">
        <f>IF('Payments Export'!A315="","",'Payments Export'!A315)</f>
        <v>Generic Medical Clinic</v>
      </c>
      <c r="B311" s="7" t="str">
        <f>IF('Payments Export'!A315="","",'Payments Export'!B315)</f>
        <v>Dr Jamie Wilson</v>
      </c>
      <c r="C311" s="7">
        <f>IF(IFERROR(VALUE('Payments Export'!H315),'Payments Export'!H315)&lt;&gt;0,IFERROR(VALUE('Payments Export'!H315),'Payments Export'!H315),"")</f>
        <v>721</v>
      </c>
      <c r="D311" s="7" t="str">
        <f>IF('Payments Export'!I315="","",'Payments Export'!I315)</f>
        <v>GP management plan</v>
      </c>
      <c r="E311" s="7" t="str">
        <f t="shared" si="8"/>
        <v>GP management plan</v>
      </c>
      <c r="F311" s="7">
        <f>IF('Payments Export'!A315="","",'Payments Export'!N315)</f>
        <v>0</v>
      </c>
      <c r="G311" s="7">
        <f>IF('Payments Export'!A315="","",'Payments Export'!O315)</f>
        <v>158.80000000000001</v>
      </c>
      <c r="H311" s="7">
        <f>IF('Payments Export'!B315="","",G311-F311)</f>
        <v>158.80000000000001</v>
      </c>
      <c r="I311" s="3" t="str">
        <f>IF(C311&lt;&gt;"",_xlfn.XLOOKUP(IFERROR(VALUE(C311),C311),'Items database'!A:A,'Items database'!B:B),(_xlfn.XLOOKUP(LEFT(E311,3),Services,Services,"")))</f>
        <v>EPC</v>
      </c>
      <c r="J311" s="3" t="str">
        <f t="shared" si="9"/>
        <v/>
      </c>
    </row>
    <row r="312" spans="1:10" ht="30" x14ac:dyDescent="0.35">
      <c r="A312" s="7" t="str">
        <f>IF('Payments Export'!A316="","",'Payments Export'!A316)</f>
        <v>Generic Medical Clinic</v>
      </c>
      <c r="B312" s="7" t="str">
        <f>IF('Payments Export'!A316="","",'Payments Export'!B316)</f>
        <v>Dr Jamie Wilson</v>
      </c>
      <c r="C312" s="7">
        <f>IF(IFERROR(VALUE('Payments Export'!H316),'Payments Export'!H316)&lt;&gt;0,IFERROR(VALUE('Payments Export'!H316),'Payments Export'!H316),"")</f>
        <v>10990</v>
      </c>
      <c r="D312" s="7" t="str">
        <f>IF('Payments Export'!I316="","",'Payments Export'!I316)</f>
        <v>Direct-Billing Incentive</v>
      </c>
      <c r="E312" s="7" t="str">
        <f t="shared" si="8"/>
        <v>Direct-Billing Incentive</v>
      </c>
      <c r="F312" s="7">
        <f>IF('Payments Export'!A316="","",'Payments Export'!N316)</f>
        <v>0</v>
      </c>
      <c r="G312" s="7">
        <f>IF('Payments Export'!A316="","",'Payments Export'!O316)</f>
        <v>6.9</v>
      </c>
      <c r="H312" s="7">
        <f>IF('Payments Export'!B316="","",G312-F312)</f>
        <v>6.9</v>
      </c>
      <c r="I312" s="3" t="str">
        <f>IF(C312&lt;&gt;"",_xlfn.XLOOKUP(IFERROR(VALUE(C312),C312),'Items database'!A:A,'Items database'!B:B),(_xlfn.XLOOKUP(LEFT(E312,3),Services,Services,"")))</f>
        <v>DEF</v>
      </c>
      <c r="J312" s="3" t="str">
        <f t="shared" si="9"/>
        <v/>
      </c>
    </row>
    <row r="313" spans="1:10" ht="30" x14ac:dyDescent="0.35">
      <c r="A313" s="7" t="str">
        <f>IF('Payments Export'!A317="","",'Payments Export'!A317)</f>
        <v>Generic Medical Clinic</v>
      </c>
      <c r="B313" s="7" t="str">
        <f>IF('Payments Export'!A317="","",'Payments Export'!B317)</f>
        <v>Dr Jamie Wilson</v>
      </c>
      <c r="C313" s="7">
        <f>IF(IFERROR(VALUE('Payments Export'!H317),'Payments Export'!H317)&lt;&gt;0,IFERROR(VALUE('Payments Export'!H317),'Payments Export'!H317),"")</f>
        <v>723</v>
      </c>
      <c r="D313" s="7" t="str">
        <f>IF('Payments Export'!I317="","",'Payments Export'!I317)</f>
        <v>Team care arrangement</v>
      </c>
      <c r="E313" s="7" t="str">
        <f t="shared" si="8"/>
        <v>Team care arrangement</v>
      </c>
      <c r="F313" s="7">
        <f>IF('Payments Export'!A317="","",'Payments Export'!N317)</f>
        <v>0</v>
      </c>
      <c r="G313" s="7">
        <f>IF('Payments Export'!A317="","",'Payments Export'!O317)</f>
        <v>125.85</v>
      </c>
      <c r="H313" s="7">
        <f>IF('Payments Export'!B317="","",G313-F313)</f>
        <v>125.85</v>
      </c>
      <c r="I313" s="3" t="str">
        <f>IF(C313&lt;&gt;"",_xlfn.XLOOKUP(IFERROR(VALUE(C313),C313),'Items database'!A:A,'Items database'!B:B),(_xlfn.XLOOKUP(LEFT(E313,3),Services,Services,"")))</f>
        <v>EPC</v>
      </c>
      <c r="J313" s="3" t="str">
        <f t="shared" si="9"/>
        <v/>
      </c>
    </row>
    <row r="314" spans="1:10" ht="30" x14ac:dyDescent="0.35">
      <c r="A314" s="7" t="str">
        <f>IF('Payments Export'!A318="","",'Payments Export'!A318)</f>
        <v>Generic Medical Clinic</v>
      </c>
      <c r="B314" s="7" t="str">
        <f>IF('Payments Export'!A318="","",'Payments Export'!B318)</f>
        <v>Dr Jamie Wilson</v>
      </c>
      <c r="C314" s="7">
        <f>IF(IFERROR(VALUE('Payments Export'!H318),'Payments Export'!H318)&lt;&gt;0,IFERROR(VALUE('Payments Export'!H318),'Payments Export'!H318),"")</f>
        <v>10990</v>
      </c>
      <c r="D314" s="7" t="str">
        <f>IF('Payments Export'!I318="","",'Payments Export'!I318)</f>
        <v>Direct-Billing Incentive, 14:26</v>
      </c>
      <c r="E314" s="7" t="str">
        <f t="shared" si="8"/>
        <v>Direct-Billing Incentive, 14:26</v>
      </c>
      <c r="F314" s="7">
        <f>IF('Payments Export'!A318="","",'Payments Export'!N318)</f>
        <v>0</v>
      </c>
      <c r="G314" s="7">
        <f>IF('Payments Export'!A318="","",'Payments Export'!O318)</f>
        <v>6.9</v>
      </c>
      <c r="H314" s="7">
        <f>IF('Payments Export'!B318="","",G314-F314)</f>
        <v>6.9</v>
      </c>
      <c r="I314" s="3" t="str">
        <f>IF(C314&lt;&gt;"",_xlfn.XLOOKUP(IFERROR(VALUE(C314),C314),'Items database'!A:A,'Items database'!B:B),(_xlfn.XLOOKUP(LEFT(E314,3),Services,Services,"")))</f>
        <v>DEF</v>
      </c>
      <c r="J314" s="3" t="str">
        <f t="shared" si="9"/>
        <v/>
      </c>
    </row>
    <row r="315" spans="1:10" ht="210" x14ac:dyDescent="0.35">
      <c r="A315" s="7" t="str">
        <f>IF('Payments Export'!A319="","",'Payments Export'!A319)</f>
        <v>Generic Medical Clinic</v>
      </c>
      <c r="B315" s="7" t="str">
        <f>IF('Payments Export'!A319="","",'Payments Export'!B319)</f>
        <v>Dr Jamie Wilson</v>
      </c>
      <c r="C315" s="7">
        <f>IF(IFERROR(VALUE('Payments Export'!H319),'Payments Export'!H319)&lt;&gt;0,IFERROR(VALUE('Payments Export'!H319),'Payments Export'!H319),"")</f>
        <v>91890</v>
      </c>
      <c r="D315" s="7" t="str">
        <f>IF('Payments Export'!I319="","",'Payments Export'!I319)</f>
        <v xml:space="preserve">Phone attendance by a general practitioner lasting less than 6 minutes for an obvious problem characterised by the straightforward nature of the task that requires a short patient history and, if required, limited management
</v>
      </c>
      <c r="E315" s="7" t="str">
        <f t="shared" si="8"/>
        <v>Phone attendance by a general practitioner lasting less than 6 min</v>
      </c>
      <c r="F315" s="7">
        <f>IF('Payments Export'!A319="","",'Payments Export'!N319)</f>
        <v>0</v>
      </c>
      <c r="G315" s="7">
        <f>IF('Payments Export'!A319="","",'Payments Export'!O319)</f>
        <v>18.95</v>
      </c>
      <c r="H315" s="7">
        <f>IF('Payments Export'!B319="","",G315-F315)</f>
        <v>18.95</v>
      </c>
      <c r="I315" s="3" t="str">
        <f>IF(C315&lt;&gt;"",_xlfn.XLOOKUP(IFERROR(VALUE(C315),C315),'Items database'!A:A,'Items database'!B:B),(_xlfn.XLOOKUP(LEFT(E315,3),Services,Services,"")))</f>
        <v>DEF</v>
      </c>
      <c r="J315" s="3" t="str">
        <f t="shared" si="9"/>
        <v/>
      </c>
    </row>
    <row r="316" spans="1:10" ht="30" x14ac:dyDescent="0.35">
      <c r="A316" s="7" t="str">
        <f>IF('Payments Export'!A320="","",'Payments Export'!A320)</f>
        <v>Generic Medical Clinic</v>
      </c>
      <c r="B316" s="7" t="str">
        <f>IF('Payments Export'!A320="","",'Payments Export'!B320)</f>
        <v>Dr Jamie Wilson</v>
      </c>
      <c r="C316" s="7">
        <f>IF(IFERROR(VALUE('Payments Export'!H320),'Payments Export'!H320)&lt;&gt;0,IFERROR(VALUE('Payments Export'!H320),'Payments Export'!H320),"")</f>
        <v>707</v>
      </c>
      <c r="D316" s="7" t="str">
        <f>IF('Payments Export'!I320="","",'Payments Export'!I320)</f>
        <v>Health Assessment, Prolonged</v>
      </c>
      <c r="E316" s="7" t="str">
        <f t="shared" si="8"/>
        <v>Health Assessment, Prolonged</v>
      </c>
      <c r="F316" s="7">
        <f>IF('Payments Export'!A320="","",'Payments Export'!N320)</f>
        <v>0</v>
      </c>
      <c r="G316" s="7">
        <f>IF('Payments Export'!A320="","",'Payments Export'!O320)</f>
        <v>295.89999999999998</v>
      </c>
      <c r="H316" s="7">
        <f>IF('Payments Export'!B320="","",G316-F316)</f>
        <v>295.89999999999998</v>
      </c>
      <c r="I316" s="3" t="str">
        <f>IF(C316&lt;&gt;"",_xlfn.XLOOKUP(IFERROR(VALUE(C316),C316),'Items database'!A:A,'Items database'!B:B),(_xlfn.XLOOKUP(LEFT(E316,3),Services,Services,"")))</f>
        <v>DEF</v>
      </c>
      <c r="J316" s="3" t="str">
        <f t="shared" si="9"/>
        <v/>
      </c>
    </row>
    <row r="317" spans="1:10" ht="30" x14ac:dyDescent="0.35">
      <c r="A317" s="7" t="str">
        <f>IF('Payments Export'!A321="","",'Payments Export'!A321)</f>
        <v>Generic Medical Clinic</v>
      </c>
      <c r="B317" s="7" t="str">
        <f>IF('Payments Export'!A321="","",'Payments Export'!B321)</f>
        <v>Dr Jamie Wilson</v>
      </c>
      <c r="C317" s="7">
        <f>IF(IFERROR(VALUE('Payments Export'!H321),'Payments Export'!H321)&lt;&gt;0,IFERROR(VALUE('Payments Export'!H321),'Payments Export'!H321),"")</f>
        <v>10990</v>
      </c>
      <c r="D317" s="7" t="str">
        <f>IF('Payments Export'!I321="","",'Payments Export'!I321)</f>
        <v>Direct-Billing Incentive</v>
      </c>
      <c r="E317" s="7" t="str">
        <f t="shared" si="8"/>
        <v>Direct-Billing Incentive</v>
      </c>
      <c r="F317" s="7">
        <f>IF('Payments Export'!A321="","",'Payments Export'!N321)</f>
        <v>0</v>
      </c>
      <c r="G317" s="7">
        <f>IF('Payments Export'!A321="","",'Payments Export'!O321)</f>
        <v>6.9</v>
      </c>
      <c r="H317" s="7">
        <f>IF('Payments Export'!B321="","",G317-F317)</f>
        <v>6.9</v>
      </c>
      <c r="I317" s="3" t="str">
        <f>IF(C317&lt;&gt;"",_xlfn.XLOOKUP(IFERROR(VALUE(C317),C317),'Items database'!A:A,'Items database'!B:B),(_xlfn.XLOOKUP(LEFT(E317,3),Services,Services,"")))</f>
        <v>DEF</v>
      </c>
      <c r="J317" s="3" t="str">
        <f t="shared" si="9"/>
        <v/>
      </c>
    </row>
    <row r="318" spans="1:10" ht="30" x14ac:dyDescent="0.35">
      <c r="A318" s="7" t="str">
        <f>IF('Payments Export'!A322="","",'Payments Export'!A322)</f>
        <v>Generic Medical Clinic</v>
      </c>
      <c r="B318" s="7" t="str">
        <f>IF('Payments Export'!A322="","",'Payments Export'!B322)</f>
        <v>Dr Jamie Wilson</v>
      </c>
      <c r="C318" s="7">
        <f>IF(IFERROR(VALUE('Payments Export'!H322),'Payments Export'!H322)&lt;&gt;0,IFERROR(VALUE('Payments Export'!H322),'Payments Export'!H322),"")</f>
        <v>23</v>
      </c>
      <c r="D318" s="7" t="str">
        <f>IF('Payments Export'!I322="","",'Payments Export'!I322)</f>
        <v>Surgery consultation, Level B</v>
      </c>
      <c r="E318" s="7" t="str">
        <f t="shared" si="8"/>
        <v>Surgery consultation, Level B</v>
      </c>
      <c r="F318" s="7">
        <f>IF('Payments Export'!A322="","",'Payments Export'!N322)</f>
        <v>0</v>
      </c>
      <c r="G318" s="7">
        <f>IF('Payments Export'!A322="","",'Payments Export'!O322)</f>
        <v>47.65</v>
      </c>
      <c r="H318" s="7">
        <f>IF('Payments Export'!B322="","",G318-F318)</f>
        <v>47.65</v>
      </c>
      <c r="I318" s="3" t="str">
        <f>IF(C318&lt;&gt;"",_xlfn.XLOOKUP(IFERROR(VALUE(C318),C318),'Items database'!A:A,'Items database'!B:B),(_xlfn.XLOOKUP(LEFT(E318,3),Services,Services,"")))</f>
        <v>DEF</v>
      </c>
      <c r="J318" s="3" t="str">
        <f t="shared" si="9"/>
        <v/>
      </c>
    </row>
    <row r="319" spans="1:10" ht="30" x14ac:dyDescent="0.35">
      <c r="A319" s="7" t="str">
        <f>IF('Payments Export'!A323="","",'Payments Export'!A323)</f>
        <v>Generic Medical Clinic</v>
      </c>
      <c r="B319" s="7" t="str">
        <f>IF('Payments Export'!A323="","",'Payments Export'!B323)</f>
        <v>Dr Jamie Wilson</v>
      </c>
      <c r="C319" s="7">
        <f>IF(IFERROR(VALUE('Payments Export'!H323),'Payments Export'!H323)&lt;&gt;0,IFERROR(VALUE('Payments Export'!H323),'Payments Export'!H323),"")</f>
        <v>75870</v>
      </c>
      <c r="D319" s="7" t="str">
        <f>IF('Payments Export'!I323="","",'Payments Export'!I323)</f>
        <v>Veterans Access Payment</v>
      </c>
      <c r="E319" s="7" t="str">
        <f t="shared" si="8"/>
        <v>Veterans Access Payment</v>
      </c>
      <c r="F319" s="7">
        <f>IF('Payments Export'!A323="","",'Payments Export'!N323)</f>
        <v>0</v>
      </c>
      <c r="G319" s="7">
        <f>IF('Payments Export'!A323="","",'Payments Export'!O323)</f>
        <v>24.25</v>
      </c>
      <c r="H319" s="7">
        <f>IF('Payments Export'!B323="","",G319-F319)</f>
        <v>24.25</v>
      </c>
      <c r="I319" s="3" t="str">
        <f>IF(C319&lt;&gt;"",_xlfn.XLOOKUP(IFERROR(VALUE(C319),C319),'Items database'!A:A,'Items database'!B:B),(_xlfn.XLOOKUP(LEFT(E319,3),Services,Services,"")))</f>
        <v>DEF</v>
      </c>
      <c r="J319" s="3" t="str">
        <f t="shared" si="9"/>
        <v/>
      </c>
    </row>
    <row r="320" spans="1:10" ht="210" x14ac:dyDescent="0.35">
      <c r="A320" s="7" t="str">
        <f>IF('Payments Export'!A324="","",'Payments Export'!A324)</f>
        <v>Generic Medical Clinic</v>
      </c>
      <c r="B320" s="7" t="str">
        <f>IF('Payments Export'!A324="","",'Payments Export'!B324)</f>
        <v>Dr Jamie Wilson</v>
      </c>
      <c r="C320" s="7">
        <f>IF(IFERROR(VALUE('Payments Export'!H324),'Payments Export'!H324)&lt;&gt;0,IFERROR(VALUE('Payments Export'!H324),'Payments Export'!H324),"")</f>
        <v>91890</v>
      </c>
      <c r="D320" s="7" t="str">
        <f>IF('Payments Export'!I324="","",'Payments Export'!I324)</f>
        <v xml:space="preserve">Phone attendance by a general practitioner lasting less than 6 minutes for an obvious problem characterised by the straightforward nature of the task that requires a short patient history and, if required, limited management
</v>
      </c>
      <c r="E320" s="7" t="str">
        <f t="shared" si="8"/>
        <v>Phone attendance by a general practitioner lasting less than 6 min</v>
      </c>
      <c r="F320" s="7">
        <f>IF('Payments Export'!A324="","",'Payments Export'!N324)</f>
        <v>0</v>
      </c>
      <c r="G320" s="7">
        <f>IF('Payments Export'!A324="","",'Payments Export'!O324)</f>
        <v>21.85</v>
      </c>
      <c r="H320" s="7">
        <f>IF('Payments Export'!B324="","",G320-F320)</f>
        <v>21.85</v>
      </c>
      <c r="I320" s="3" t="str">
        <f>IF(C320&lt;&gt;"",_xlfn.XLOOKUP(IFERROR(VALUE(C320),C320),'Items database'!A:A,'Items database'!B:B),(_xlfn.XLOOKUP(LEFT(E320,3),Services,Services,"")))</f>
        <v>DEF</v>
      </c>
      <c r="J320" s="3" t="str">
        <f t="shared" si="9"/>
        <v/>
      </c>
    </row>
    <row r="321" spans="1:10" ht="90" x14ac:dyDescent="0.35">
      <c r="A321" s="7" t="str">
        <f>IF('Payments Export'!A325="","",'Payments Export'!A325)</f>
        <v>Generic Medical Clinic</v>
      </c>
      <c r="B321" s="7" t="str">
        <f>IF('Payments Export'!A325="","",'Payments Export'!B325)</f>
        <v>Dr Jamie Wilson</v>
      </c>
      <c r="C321" s="7">
        <f>IF(IFERROR(VALUE('Payments Export'!H325),'Payments Export'!H325)&lt;&gt;0,IFERROR(VALUE('Payments Export'!H325),'Payments Export'!H325),"")</f>
        <v>10990</v>
      </c>
      <c r="D321" s="7" t="str">
        <f>IF('Payments Export'!I325="","",'Payments Export'!I325)</f>
        <v>VAP Incentive item payable in association with COVID-19 Telehealth (Metro)</v>
      </c>
      <c r="E321" s="7" t="str">
        <f t="shared" ref="E321:E384" si="10">LEFT(D321,66)</f>
        <v>VAP Incentive item payable in association with COVID-19 Telehealth</v>
      </c>
      <c r="F321" s="7">
        <f>IF('Payments Export'!A325="","",'Payments Export'!N325)</f>
        <v>0</v>
      </c>
      <c r="G321" s="7">
        <f>IF('Payments Export'!A325="","",'Payments Export'!O325)</f>
        <v>8.1</v>
      </c>
      <c r="H321" s="7">
        <f>IF('Payments Export'!B325="","",G321-F321)</f>
        <v>8.1</v>
      </c>
      <c r="I321" s="3" t="str">
        <f>IF(C321&lt;&gt;"",_xlfn.XLOOKUP(IFERROR(VALUE(C321),C321),'Items database'!A:A,'Items database'!B:B),(_xlfn.XLOOKUP(LEFT(E321,3),Services,Services,"")))</f>
        <v>DEF</v>
      </c>
      <c r="J321" s="3" t="str">
        <f t="shared" ref="J321:J384" si="11">IF(ISNUMBER(F321)=TRUE,IF(F321=0,"","GST"),"")</f>
        <v/>
      </c>
    </row>
    <row r="322" spans="1:10" ht="60" x14ac:dyDescent="0.35">
      <c r="A322" s="7" t="str">
        <f>IF('Payments Export'!A326="","",'Payments Export'!A326)</f>
        <v>Generic Medical Clinic</v>
      </c>
      <c r="B322" s="7" t="str">
        <f>IF('Payments Export'!A326="","",'Payments Export'!B326)</f>
        <v>Dr Avery Thompson</v>
      </c>
      <c r="C322" s="7">
        <f>IF(IFERROR(VALUE('Payments Export'!H326),'Payments Export'!H326)&lt;&gt;0,IFERROR(VALUE('Payments Export'!H326),'Payments Export'!H326),"")</f>
        <v>93644</v>
      </c>
      <c r="D322" s="7" t="str">
        <f>IF('Payments Export'!I326="","",'Payments Export'!I326)</f>
        <v>COVID-19 vaccine suitability assessment by a GP, 2nd or later dose</v>
      </c>
      <c r="E322" s="7" t="str">
        <f t="shared" si="10"/>
        <v>COVID-19 vaccine suitability assessment by a GP, 2nd or later dose</v>
      </c>
      <c r="F322" s="7">
        <f>IF('Payments Export'!A326="","",'Payments Export'!N326)</f>
        <v>0</v>
      </c>
      <c r="G322" s="7">
        <f>IF('Payments Export'!A326="","",'Payments Export'!O326)</f>
        <v>36.549999999999997</v>
      </c>
      <c r="H322" s="7">
        <f>IF('Payments Export'!B326="","",G322-F322)</f>
        <v>36.549999999999997</v>
      </c>
      <c r="I322" s="3" t="str">
        <f>IF(C322&lt;&gt;"",_xlfn.XLOOKUP(IFERROR(VALUE(C322),C322),'Items database'!A:A,'Items database'!B:B),(_xlfn.XLOOKUP(LEFT(E322,3),Services,Services,"")))</f>
        <v>DEF</v>
      </c>
      <c r="J322" s="3" t="str">
        <f t="shared" si="11"/>
        <v/>
      </c>
    </row>
    <row r="323" spans="1:10" ht="100" x14ac:dyDescent="0.35">
      <c r="A323" s="7" t="str">
        <f>IF('Payments Export'!A327="","",'Payments Export'!A327)</f>
        <v>Generic Medical Clinic</v>
      </c>
      <c r="B323" s="7" t="str">
        <f>IF('Payments Export'!A327="","",'Payments Export'!B327)</f>
        <v>Dr Avery Thompson</v>
      </c>
      <c r="C323" s="7">
        <f>IF(IFERROR(VALUE('Payments Export'!H327),'Payments Export'!H327)&lt;&gt;0,IFERROR(VALUE('Payments Export'!H327),'Payments Export'!H327),"")</f>
        <v>732</v>
      </c>
      <c r="D323" s="7" t="str">
        <f>IF('Payments Export'!I327="","",'Payments Export'!I327)</f>
        <v>Review of GP Management Plan or Team Care Arrangements., CP GPMP, NDS, Not Related</v>
      </c>
      <c r="E323" s="7" t="str">
        <f t="shared" si="10"/>
        <v xml:space="preserve">Review of GP Management Plan or Team Care Arrangements., CP GPMP, </v>
      </c>
      <c r="F323" s="7">
        <f>IF('Payments Export'!A327="","",'Payments Export'!N327)</f>
        <v>0</v>
      </c>
      <c r="G323" s="7">
        <f>IF('Payments Export'!A327="","",'Payments Export'!O327)</f>
        <v>79.3</v>
      </c>
      <c r="H323" s="7">
        <f>IF('Payments Export'!B327="","",G323-F323)</f>
        <v>79.3</v>
      </c>
      <c r="I323" s="3" t="str">
        <f>IF(C323&lt;&gt;"",_xlfn.XLOOKUP(IFERROR(VALUE(C323),C323),'Items database'!A:A,'Items database'!B:B),(_xlfn.XLOOKUP(LEFT(E323,3),Services,Services,"")))</f>
        <v>EPC</v>
      </c>
      <c r="J323" s="3" t="str">
        <f t="shared" si="11"/>
        <v/>
      </c>
    </row>
    <row r="324" spans="1:10" ht="30" x14ac:dyDescent="0.35">
      <c r="A324" s="7" t="str">
        <f>IF('Payments Export'!A328="","",'Payments Export'!A328)</f>
        <v>Generic Medical Clinic</v>
      </c>
      <c r="B324" s="7" t="str">
        <f>IF('Payments Export'!A328="","",'Payments Export'!B328)</f>
        <v>Dr Avery Thompson</v>
      </c>
      <c r="C324" s="7">
        <f>IF(IFERROR(VALUE('Payments Export'!H328),'Payments Export'!H328)&lt;&gt;0,IFERROR(VALUE('Payments Export'!H328),'Payments Export'!H328),"")</f>
        <v>10990</v>
      </c>
      <c r="D324" s="7" t="str">
        <f>IF('Payments Export'!I328="","",'Payments Export'!I328)</f>
        <v>Direct-Billing Incentive</v>
      </c>
      <c r="E324" s="7" t="str">
        <f t="shared" si="10"/>
        <v>Direct-Billing Incentive</v>
      </c>
      <c r="F324" s="7">
        <f>IF('Payments Export'!A328="","",'Payments Export'!N328)</f>
        <v>0</v>
      </c>
      <c r="G324" s="7">
        <f>IF('Payments Export'!A328="","",'Payments Export'!O328)</f>
        <v>6.9</v>
      </c>
      <c r="H324" s="7">
        <f>IF('Payments Export'!B328="","",G324-F324)</f>
        <v>6.9</v>
      </c>
      <c r="I324" s="3" t="str">
        <f>IF(C324&lt;&gt;"",_xlfn.XLOOKUP(IFERROR(VALUE(C324),C324),'Items database'!A:A,'Items database'!B:B),(_xlfn.XLOOKUP(LEFT(E324,3),Services,Services,"")))</f>
        <v>DEF</v>
      </c>
      <c r="J324" s="3" t="str">
        <f t="shared" si="11"/>
        <v/>
      </c>
    </row>
    <row r="325" spans="1:10" ht="90" x14ac:dyDescent="0.35">
      <c r="A325" s="7" t="str">
        <f>IF('Payments Export'!A329="","",'Payments Export'!A329)</f>
        <v>Generic Medical Clinic</v>
      </c>
      <c r="B325" s="7" t="str">
        <f>IF('Payments Export'!A329="","",'Payments Export'!B329)</f>
        <v>Dr Avery Thompson</v>
      </c>
      <c r="C325" s="7">
        <f>IF(IFERROR(VALUE('Payments Export'!H329),'Payments Export'!H329)&lt;&gt;0,IFERROR(VALUE('Payments Export'!H329),'Payments Export'!H329),"")</f>
        <v>732</v>
      </c>
      <c r="D325" s="7" t="str">
        <f>IF('Payments Export'!I329="","",'Payments Export'!I329)</f>
        <v>Review of GP Management Plan or Team Care Arrangements., CP TCA, NDS, 09:54, Not Related</v>
      </c>
      <c r="E325" s="7" t="str">
        <f t="shared" si="10"/>
        <v>Review of GP Management Plan or Team Care Arrangements., CP TCA, N</v>
      </c>
      <c r="F325" s="7">
        <f>IF('Payments Export'!A329="","",'Payments Export'!N329)</f>
        <v>0</v>
      </c>
      <c r="G325" s="7">
        <f>IF('Payments Export'!A329="","",'Payments Export'!O329)</f>
        <v>79.3</v>
      </c>
      <c r="H325" s="7">
        <f>IF('Payments Export'!B329="","",G325-F325)</f>
        <v>79.3</v>
      </c>
      <c r="I325" s="3" t="str">
        <f>IF(C325&lt;&gt;"",_xlfn.XLOOKUP(IFERROR(VALUE(C325),C325),'Items database'!A:A,'Items database'!B:B),(_xlfn.XLOOKUP(LEFT(E325,3),Services,Services,"")))</f>
        <v>EPC</v>
      </c>
      <c r="J325" s="3" t="str">
        <f t="shared" si="11"/>
        <v/>
      </c>
    </row>
    <row r="326" spans="1:10" ht="30" x14ac:dyDescent="0.35">
      <c r="A326" s="7" t="str">
        <f>IF('Payments Export'!A330="","",'Payments Export'!A330)</f>
        <v>Generic Medical Clinic</v>
      </c>
      <c r="B326" s="7" t="str">
        <f>IF('Payments Export'!A330="","",'Payments Export'!B330)</f>
        <v>Dr Avery Thompson</v>
      </c>
      <c r="C326" s="7">
        <f>IF(IFERROR(VALUE('Payments Export'!H330),'Payments Export'!H330)&lt;&gt;0,IFERROR(VALUE('Payments Export'!H330),'Payments Export'!H330),"")</f>
        <v>10990</v>
      </c>
      <c r="D326" s="7" t="str">
        <f>IF('Payments Export'!I330="","",'Payments Export'!I330)</f>
        <v>Direct-Billing Incentive, 09:54</v>
      </c>
      <c r="E326" s="7" t="str">
        <f t="shared" si="10"/>
        <v>Direct-Billing Incentive, 09:54</v>
      </c>
      <c r="F326" s="7">
        <f>IF('Payments Export'!A330="","",'Payments Export'!N330)</f>
        <v>0</v>
      </c>
      <c r="G326" s="7">
        <f>IF('Payments Export'!A330="","",'Payments Export'!O330)</f>
        <v>6.9</v>
      </c>
      <c r="H326" s="7">
        <f>IF('Payments Export'!B330="","",G326-F326)</f>
        <v>6.9</v>
      </c>
      <c r="I326" s="3" t="str">
        <f>IF(C326&lt;&gt;"",_xlfn.XLOOKUP(IFERROR(VALUE(C326),C326),'Items database'!A:A,'Items database'!B:B),(_xlfn.XLOOKUP(LEFT(E326,3),Services,Services,"")))</f>
        <v>DEF</v>
      </c>
      <c r="J326" s="3" t="str">
        <f t="shared" si="11"/>
        <v/>
      </c>
    </row>
    <row r="327" spans="1:10" ht="30" x14ac:dyDescent="0.35">
      <c r="A327" s="7" t="str">
        <f>IF('Payments Export'!A331="","",'Payments Export'!A331)</f>
        <v>Generic Medical Clinic</v>
      </c>
      <c r="B327" s="7" t="str">
        <f>IF('Payments Export'!A331="","",'Payments Export'!B331)</f>
        <v>Dr Avery Thompson</v>
      </c>
      <c r="C327" s="7">
        <f>IF(IFERROR(VALUE('Payments Export'!H331),'Payments Export'!H331)&lt;&gt;0,IFERROR(VALUE('Payments Export'!H331),'Payments Export'!H331),"")</f>
        <v>721</v>
      </c>
      <c r="D327" s="7" t="str">
        <f>IF('Payments Export'!I331="","",'Payments Export'!I331)</f>
        <v>GP management plan</v>
      </c>
      <c r="E327" s="7" t="str">
        <f t="shared" si="10"/>
        <v>GP management plan</v>
      </c>
      <c r="F327" s="7">
        <f>IF('Payments Export'!A331="","",'Payments Export'!N331)</f>
        <v>0</v>
      </c>
      <c r="G327" s="7">
        <f>IF('Payments Export'!A331="","",'Payments Export'!O331)</f>
        <v>158.80000000000001</v>
      </c>
      <c r="H327" s="7">
        <f>IF('Payments Export'!B331="","",G327-F327)</f>
        <v>158.80000000000001</v>
      </c>
      <c r="I327" s="3" t="str">
        <f>IF(C327&lt;&gt;"",_xlfn.XLOOKUP(IFERROR(VALUE(C327),C327),'Items database'!A:A,'Items database'!B:B),(_xlfn.XLOOKUP(LEFT(E327,3),Services,Services,"")))</f>
        <v>EPC</v>
      </c>
      <c r="J327" s="3" t="str">
        <f t="shared" si="11"/>
        <v/>
      </c>
    </row>
    <row r="328" spans="1:10" ht="30" x14ac:dyDescent="0.35">
      <c r="A328" s="7" t="str">
        <f>IF('Payments Export'!A332="","",'Payments Export'!A332)</f>
        <v>Generic Medical Clinic</v>
      </c>
      <c r="B328" s="7" t="str">
        <f>IF('Payments Export'!A332="","",'Payments Export'!B332)</f>
        <v>Dr Avery Thompson</v>
      </c>
      <c r="C328" s="7">
        <f>IF(IFERROR(VALUE('Payments Export'!H332),'Payments Export'!H332)&lt;&gt;0,IFERROR(VALUE('Payments Export'!H332),'Payments Export'!H332),"")</f>
        <v>10990</v>
      </c>
      <c r="D328" s="7" t="str">
        <f>IF('Payments Export'!I332="","",'Payments Export'!I332)</f>
        <v>Direct-Billing Incentive</v>
      </c>
      <c r="E328" s="7" t="str">
        <f t="shared" si="10"/>
        <v>Direct-Billing Incentive</v>
      </c>
      <c r="F328" s="7">
        <f>IF('Payments Export'!A332="","",'Payments Export'!N332)</f>
        <v>0</v>
      </c>
      <c r="G328" s="7">
        <f>IF('Payments Export'!A332="","",'Payments Export'!O332)</f>
        <v>6.9</v>
      </c>
      <c r="H328" s="7">
        <f>IF('Payments Export'!B332="","",G328-F328)</f>
        <v>6.9</v>
      </c>
      <c r="I328" s="3" t="str">
        <f>IF(C328&lt;&gt;"",_xlfn.XLOOKUP(IFERROR(VALUE(C328),C328),'Items database'!A:A,'Items database'!B:B),(_xlfn.XLOOKUP(LEFT(E328,3),Services,Services,"")))</f>
        <v>DEF</v>
      </c>
      <c r="J328" s="3" t="str">
        <f t="shared" si="11"/>
        <v/>
      </c>
    </row>
    <row r="329" spans="1:10" ht="30" x14ac:dyDescent="0.35">
      <c r="A329" s="7" t="str">
        <f>IF('Payments Export'!A333="","",'Payments Export'!A333)</f>
        <v>Generic Medical Clinic</v>
      </c>
      <c r="B329" s="7" t="str">
        <f>IF('Payments Export'!A333="","",'Payments Export'!B333)</f>
        <v>Dr Avery Thompson</v>
      </c>
      <c r="C329" s="7">
        <f>IF(IFERROR(VALUE('Payments Export'!H333),'Payments Export'!H333)&lt;&gt;0,IFERROR(VALUE('Payments Export'!H333),'Payments Export'!H333),"")</f>
        <v>723</v>
      </c>
      <c r="D329" s="7" t="str">
        <f>IF('Payments Export'!I333="","",'Payments Export'!I333)</f>
        <v>Team care arrangement</v>
      </c>
      <c r="E329" s="7" t="str">
        <f t="shared" si="10"/>
        <v>Team care arrangement</v>
      </c>
      <c r="F329" s="7">
        <f>IF('Payments Export'!A333="","",'Payments Export'!N333)</f>
        <v>0</v>
      </c>
      <c r="G329" s="7">
        <f>IF('Payments Export'!A333="","",'Payments Export'!O333)</f>
        <v>125.85</v>
      </c>
      <c r="H329" s="7">
        <f>IF('Payments Export'!B333="","",G329-F329)</f>
        <v>125.85</v>
      </c>
      <c r="I329" s="3" t="str">
        <f>IF(C329&lt;&gt;"",_xlfn.XLOOKUP(IFERROR(VALUE(C329),C329),'Items database'!A:A,'Items database'!B:B),(_xlfn.XLOOKUP(LEFT(E329,3),Services,Services,"")))</f>
        <v>EPC</v>
      </c>
      <c r="J329" s="3" t="str">
        <f t="shared" si="11"/>
        <v/>
      </c>
    </row>
    <row r="330" spans="1:10" ht="30" x14ac:dyDescent="0.35">
      <c r="A330" s="7" t="str">
        <f>IF('Payments Export'!A334="","",'Payments Export'!A334)</f>
        <v>Generic Medical Clinic</v>
      </c>
      <c r="B330" s="7" t="str">
        <f>IF('Payments Export'!A334="","",'Payments Export'!B334)</f>
        <v>Dr Avery Thompson</v>
      </c>
      <c r="C330" s="7">
        <f>IF(IFERROR(VALUE('Payments Export'!H334),'Payments Export'!H334)&lt;&gt;0,IFERROR(VALUE('Payments Export'!H334),'Payments Export'!H334),"")</f>
        <v>10990</v>
      </c>
      <c r="D330" s="7" t="str">
        <f>IF('Payments Export'!I334="","",'Payments Export'!I334)</f>
        <v>Direct-Billing Incentive, 12:17</v>
      </c>
      <c r="E330" s="7" t="str">
        <f t="shared" si="10"/>
        <v>Direct-Billing Incentive, 12:17</v>
      </c>
      <c r="F330" s="7">
        <f>IF('Payments Export'!A334="","",'Payments Export'!N334)</f>
        <v>0</v>
      </c>
      <c r="G330" s="7">
        <f>IF('Payments Export'!A334="","",'Payments Export'!O334)</f>
        <v>6.9</v>
      </c>
      <c r="H330" s="7">
        <f>IF('Payments Export'!B334="","",G330-F330)</f>
        <v>6.9</v>
      </c>
      <c r="I330" s="3" t="str">
        <f>IF(C330&lt;&gt;"",_xlfn.XLOOKUP(IFERROR(VALUE(C330),C330),'Items database'!A:A,'Items database'!B:B),(_xlfn.XLOOKUP(LEFT(E330,3),Services,Services,"")))</f>
        <v>DEF</v>
      </c>
      <c r="J330" s="3" t="str">
        <f t="shared" si="11"/>
        <v/>
      </c>
    </row>
    <row r="331" spans="1:10" ht="300" x14ac:dyDescent="0.35">
      <c r="A331" s="7" t="str">
        <f>IF('Payments Export'!A335="","",'Payments Export'!A335)</f>
        <v>Generic Medical Clinic</v>
      </c>
      <c r="B331" s="7" t="str">
        <f>IF('Payments Export'!A335="","",'Payments Export'!B335)</f>
        <v>Dr Avery Thompson</v>
      </c>
      <c r="C331" s="7">
        <f>IF(IFERROR(VALUE('Payments Export'!H335),'Payments Export'!H335)&lt;&gt;0,IFERROR(VALUE('Payments Export'!H335),'Payments Export'!H335),"")</f>
        <v>91891</v>
      </c>
      <c r="D331" s="7" t="str">
        <f>IF('Payments Export'!I335="","",'Payments Export'!I335)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31" s="7" t="str">
        <f t="shared" si="10"/>
        <v>Phone attendance by a general practitioner lasting at least 6 minu</v>
      </c>
      <c r="F331" s="7">
        <f>IF('Payments Export'!A335="","",'Payments Export'!N335)</f>
        <v>0</v>
      </c>
      <c r="G331" s="7">
        <f>IF('Payments Export'!A335="","",'Payments Export'!O335)</f>
        <v>41.4</v>
      </c>
      <c r="H331" s="7">
        <f>IF('Payments Export'!B335="","",G331-F331)</f>
        <v>41.4</v>
      </c>
      <c r="I331" s="3" t="str">
        <f>IF(C331&lt;&gt;"",_xlfn.XLOOKUP(IFERROR(VALUE(C331),C331),'Items database'!A:A,'Items database'!B:B),(_xlfn.XLOOKUP(LEFT(E331,3),Services,Services,"")))</f>
        <v>DEF</v>
      </c>
      <c r="J331" s="3" t="str">
        <f t="shared" si="11"/>
        <v/>
      </c>
    </row>
    <row r="332" spans="1:10" ht="30" x14ac:dyDescent="0.35">
      <c r="A332" s="7" t="str">
        <f>IF('Payments Export'!A336="","",'Payments Export'!A336)</f>
        <v>Generic Medical Clinic</v>
      </c>
      <c r="B332" s="7" t="str">
        <f>IF('Payments Export'!A336="","",'Payments Export'!B336)</f>
        <v>Dr Avery Thompson</v>
      </c>
      <c r="C332" s="7">
        <f>IF(IFERROR(VALUE('Payments Export'!H336),'Payments Export'!H336)&lt;&gt;0,IFERROR(VALUE('Payments Export'!H336),'Payments Export'!H336),"")</f>
        <v>75870</v>
      </c>
      <c r="D332" s="7" t="str">
        <f>IF('Payments Export'!I336="","",'Payments Export'!I336)</f>
        <v>Direct-Billing Incentive</v>
      </c>
      <c r="E332" s="7" t="str">
        <f t="shared" si="10"/>
        <v>Direct-Billing Incentive</v>
      </c>
      <c r="F332" s="7">
        <f>IF('Payments Export'!A336="","",'Payments Export'!N336)</f>
        <v>0</v>
      </c>
      <c r="G332" s="7">
        <f>IF('Payments Export'!A336="","",'Payments Export'!O336)</f>
        <v>20.65</v>
      </c>
      <c r="H332" s="7">
        <f>IF('Payments Export'!B336="","",G332-F332)</f>
        <v>20.65</v>
      </c>
      <c r="I332" s="3" t="str">
        <f>IF(C332&lt;&gt;"",_xlfn.XLOOKUP(IFERROR(VALUE(C332),C332),'Items database'!A:A,'Items database'!B:B),(_xlfn.XLOOKUP(LEFT(E332,3),Services,Services,"")))</f>
        <v>DEF</v>
      </c>
      <c r="J332" s="3" t="str">
        <f t="shared" si="11"/>
        <v/>
      </c>
    </row>
    <row r="333" spans="1:10" ht="30" x14ac:dyDescent="0.35">
      <c r="A333" s="7" t="str">
        <f>IF('Payments Export'!A337="","",'Payments Export'!A337)</f>
        <v>Generic Medical Clinic</v>
      </c>
      <c r="B333" s="7" t="str">
        <f>IF('Payments Export'!A337="","",'Payments Export'!B337)</f>
        <v>Dr Avery Thompson</v>
      </c>
      <c r="C333" s="7">
        <f>IF(IFERROR(VALUE('Payments Export'!H337),'Payments Export'!H337)&lt;&gt;0,IFERROR(VALUE('Payments Export'!H337),'Payments Export'!H337),"")</f>
        <v>721</v>
      </c>
      <c r="D333" s="7" t="str">
        <f>IF('Payments Export'!I337="","",'Payments Export'!I337)</f>
        <v>GP management plan</v>
      </c>
      <c r="E333" s="7" t="str">
        <f t="shared" si="10"/>
        <v>GP management plan</v>
      </c>
      <c r="F333" s="7">
        <f>IF('Payments Export'!A337="","",'Payments Export'!N337)</f>
        <v>0</v>
      </c>
      <c r="G333" s="7">
        <f>IF('Payments Export'!A337="","",'Payments Export'!O337)</f>
        <v>158.80000000000001</v>
      </c>
      <c r="H333" s="7">
        <f>IF('Payments Export'!B337="","",G333-F333)</f>
        <v>158.80000000000001</v>
      </c>
      <c r="I333" s="3" t="str">
        <f>IF(C333&lt;&gt;"",_xlfn.XLOOKUP(IFERROR(VALUE(C333),C333),'Items database'!A:A,'Items database'!B:B),(_xlfn.XLOOKUP(LEFT(E333,3),Services,Services,"")))</f>
        <v>EPC</v>
      </c>
      <c r="J333" s="3" t="str">
        <f t="shared" si="11"/>
        <v/>
      </c>
    </row>
    <row r="334" spans="1:10" ht="30" x14ac:dyDescent="0.35">
      <c r="A334" s="7" t="str">
        <f>IF('Payments Export'!A338="","",'Payments Export'!A338)</f>
        <v>Generic Medical Clinic</v>
      </c>
      <c r="B334" s="7" t="str">
        <f>IF('Payments Export'!A338="","",'Payments Export'!B338)</f>
        <v>Dr Avery Thompson</v>
      </c>
      <c r="C334" s="7">
        <f>IF(IFERROR(VALUE('Payments Export'!H338),'Payments Export'!H338)&lt;&gt;0,IFERROR(VALUE('Payments Export'!H338),'Payments Export'!H338),"")</f>
        <v>10990</v>
      </c>
      <c r="D334" s="7" t="str">
        <f>IF('Payments Export'!I338="","",'Payments Export'!I338)</f>
        <v>Direct-Billing Incentive</v>
      </c>
      <c r="E334" s="7" t="str">
        <f t="shared" si="10"/>
        <v>Direct-Billing Incentive</v>
      </c>
      <c r="F334" s="7">
        <f>IF('Payments Export'!A338="","",'Payments Export'!N338)</f>
        <v>0</v>
      </c>
      <c r="G334" s="7">
        <f>IF('Payments Export'!A338="","",'Payments Export'!O338)</f>
        <v>6.9</v>
      </c>
      <c r="H334" s="7">
        <f>IF('Payments Export'!B338="","",G334-F334)</f>
        <v>6.9</v>
      </c>
      <c r="I334" s="3" t="str">
        <f>IF(C334&lt;&gt;"",_xlfn.XLOOKUP(IFERROR(VALUE(C334),C334),'Items database'!A:A,'Items database'!B:B),(_xlfn.XLOOKUP(LEFT(E334,3),Services,Services,"")))</f>
        <v>DEF</v>
      </c>
      <c r="J334" s="3" t="str">
        <f t="shared" si="11"/>
        <v/>
      </c>
    </row>
    <row r="335" spans="1:10" ht="30" x14ac:dyDescent="0.35">
      <c r="A335" s="7" t="str">
        <f>IF('Payments Export'!A339="","",'Payments Export'!A339)</f>
        <v>Generic Medical Clinic</v>
      </c>
      <c r="B335" s="7" t="str">
        <f>IF('Payments Export'!A339="","",'Payments Export'!B339)</f>
        <v>Dr Avery Thompson</v>
      </c>
      <c r="C335" s="7">
        <f>IF(IFERROR(VALUE('Payments Export'!H339),'Payments Export'!H339)&lt;&gt;0,IFERROR(VALUE('Payments Export'!H339),'Payments Export'!H339),"")</f>
        <v>723</v>
      </c>
      <c r="D335" s="7" t="str">
        <f>IF('Payments Export'!I339="","",'Payments Export'!I339)</f>
        <v>Team care arrangement</v>
      </c>
      <c r="E335" s="7" t="str">
        <f t="shared" si="10"/>
        <v>Team care arrangement</v>
      </c>
      <c r="F335" s="7">
        <f>IF('Payments Export'!A339="","",'Payments Export'!N339)</f>
        <v>0</v>
      </c>
      <c r="G335" s="7">
        <f>IF('Payments Export'!A339="","",'Payments Export'!O339)</f>
        <v>125.85</v>
      </c>
      <c r="H335" s="7">
        <f>IF('Payments Export'!B339="","",G335-F335)</f>
        <v>125.85</v>
      </c>
      <c r="I335" s="3" t="str">
        <f>IF(C335&lt;&gt;"",_xlfn.XLOOKUP(IFERROR(VALUE(C335),C335),'Items database'!A:A,'Items database'!B:B),(_xlfn.XLOOKUP(LEFT(E335,3),Services,Services,"")))</f>
        <v>EPC</v>
      </c>
      <c r="J335" s="3" t="str">
        <f t="shared" si="11"/>
        <v/>
      </c>
    </row>
    <row r="336" spans="1:10" ht="30" x14ac:dyDescent="0.35">
      <c r="A336" s="7" t="str">
        <f>IF('Payments Export'!A340="","",'Payments Export'!A340)</f>
        <v>Generic Medical Clinic</v>
      </c>
      <c r="B336" s="7" t="str">
        <f>IF('Payments Export'!A340="","",'Payments Export'!B340)</f>
        <v>Dr Avery Thompson</v>
      </c>
      <c r="C336" s="7">
        <f>IF(IFERROR(VALUE('Payments Export'!H340),'Payments Export'!H340)&lt;&gt;0,IFERROR(VALUE('Payments Export'!H340),'Payments Export'!H340),"")</f>
        <v>10990</v>
      </c>
      <c r="D336" s="7" t="str">
        <f>IF('Payments Export'!I340="","",'Payments Export'!I340)</f>
        <v>Direct-Billing Incentive, 12:33</v>
      </c>
      <c r="E336" s="7" t="str">
        <f t="shared" si="10"/>
        <v>Direct-Billing Incentive, 12:33</v>
      </c>
      <c r="F336" s="7">
        <f>IF('Payments Export'!A340="","",'Payments Export'!N340)</f>
        <v>0</v>
      </c>
      <c r="G336" s="7">
        <f>IF('Payments Export'!A340="","",'Payments Export'!O340)</f>
        <v>6.9</v>
      </c>
      <c r="H336" s="7">
        <f>IF('Payments Export'!B340="","",G336-F336)</f>
        <v>6.9</v>
      </c>
      <c r="I336" s="3" t="str">
        <f>IF(C336&lt;&gt;"",_xlfn.XLOOKUP(IFERROR(VALUE(C336),C336),'Items database'!A:A,'Items database'!B:B),(_xlfn.XLOOKUP(LEFT(E336,3),Services,Services,"")))</f>
        <v>DEF</v>
      </c>
      <c r="J336" s="3" t="str">
        <f t="shared" si="11"/>
        <v/>
      </c>
    </row>
    <row r="337" spans="1:10" ht="30" x14ac:dyDescent="0.35">
      <c r="A337" s="7" t="str">
        <f>IF('Payments Export'!A341="","",'Payments Export'!A341)</f>
        <v>Generic Medical Clinic</v>
      </c>
      <c r="B337" s="7" t="str">
        <f>IF('Payments Export'!A341="","",'Payments Export'!B341)</f>
        <v>Dr Avery Thompson</v>
      </c>
      <c r="C337" s="7">
        <f>IF(IFERROR(VALUE('Payments Export'!H341),'Payments Export'!H341)&lt;&gt;0,IFERROR(VALUE('Payments Export'!H341),'Payments Export'!H341),"")</f>
        <v>23</v>
      </c>
      <c r="D337" s="7" t="str">
        <f>IF('Payments Export'!I341="","",'Payments Export'!I341)</f>
        <v>Surgery consultation, Level B</v>
      </c>
      <c r="E337" s="7" t="str">
        <f t="shared" si="10"/>
        <v>Surgery consultation, Level B</v>
      </c>
      <c r="F337" s="7">
        <f>IF('Payments Export'!A341="","",'Payments Export'!N341)</f>
        <v>0</v>
      </c>
      <c r="G337" s="7">
        <f>IF('Payments Export'!A341="","",'Payments Export'!O341)</f>
        <v>41.4</v>
      </c>
      <c r="H337" s="7">
        <f>IF('Payments Export'!B341="","",G337-F337)</f>
        <v>41.4</v>
      </c>
      <c r="I337" s="3" t="str">
        <f>IF(C337&lt;&gt;"",_xlfn.XLOOKUP(IFERROR(VALUE(C337),C337),'Items database'!A:A,'Items database'!B:B),(_xlfn.XLOOKUP(LEFT(E337,3),Services,Services,"")))</f>
        <v>DEF</v>
      </c>
      <c r="J337" s="3" t="str">
        <f t="shared" si="11"/>
        <v/>
      </c>
    </row>
    <row r="338" spans="1:10" ht="30" x14ac:dyDescent="0.35">
      <c r="A338" s="7" t="str">
        <f>IF('Payments Export'!A342="","",'Payments Export'!A342)</f>
        <v>Generic Medical Clinic</v>
      </c>
      <c r="B338" s="7" t="str">
        <f>IF('Payments Export'!A342="","",'Payments Export'!B342)</f>
        <v>Dr Avery Thompson</v>
      </c>
      <c r="C338" s="7">
        <f>IF(IFERROR(VALUE('Payments Export'!H342),'Payments Export'!H342)&lt;&gt;0,IFERROR(VALUE('Payments Export'!H342),'Payments Export'!H342),"")</f>
        <v>75870</v>
      </c>
      <c r="D338" s="7" t="str">
        <f>IF('Payments Export'!I342="","",'Payments Export'!I342)</f>
        <v>Direct-Billing Incentive</v>
      </c>
      <c r="E338" s="7" t="str">
        <f t="shared" si="10"/>
        <v>Direct-Billing Incentive</v>
      </c>
      <c r="F338" s="7">
        <f>IF('Payments Export'!A342="","",'Payments Export'!N342)</f>
        <v>0</v>
      </c>
      <c r="G338" s="7">
        <f>IF('Payments Export'!A342="","",'Payments Export'!O342)</f>
        <v>20.65</v>
      </c>
      <c r="H338" s="7">
        <f>IF('Payments Export'!B342="","",G338-F338)</f>
        <v>20.65</v>
      </c>
      <c r="I338" s="3" t="str">
        <f>IF(C338&lt;&gt;"",_xlfn.XLOOKUP(IFERROR(VALUE(C338),C338),'Items database'!A:A,'Items database'!B:B),(_xlfn.XLOOKUP(LEFT(E338,3),Services,Services,"")))</f>
        <v>DEF</v>
      </c>
      <c r="J338" s="3" t="str">
        <f t="shared" si="11"/>
        <v/>
      </c>
    </row>
    <row r="339" spans="1:10" ht="120" x14ac:dyDescent="0.35">
      <c r="A339" s="7" t="str">
        <f>IF('Payments Export'!A343="","",'Payments Export'!A343)</f>
        <v>Generic Medical Clinic</v>
      </c>
      <c r="B339" s="7" t="str">
        <f>IF('Payments Export'!A343="","",'Payments Export'!B343)</f>
        <v>Dr Avery Thompson</v>
      </c>
      <c r="C339" s="7">
        <f>IF(IFERROR(VALUE('Payments Export'!H343),'Payments Export'!H343)&lt;&gt;0,IFERROR(VALUE('Payments Export'!H343),'Payments Export'!H343),"")</f>
        <v>2715</v>
      </c>
      <c r="D339" s="7" t="str">
        <f>IF('Payments Export'!I343="","",'Payments Export'!I343)</f>
        <v>Preparation of a GP Mental Health Treatment Plan lasting 20 - 40 minutes by a GP with additional mental health training</v>
      </c>
      <c r="E339" s="7" t="str">
        <f t="shared" si="10"/>
        <v>Preparation of a GP Mental Health Treatment Plan lasting 20 - 40 m</v>
      </c>
      <c r="F339" s="7">
        <f>IF('Payments Export'!A343="","",'Payments Export'!N343)</f>
        <v>0</v>
      </c>
      <c r="G339" s="7">
        <f>IF('Payments Export'!A343="","",'Payments Export'!O343)</f>
        <v>100.2</v>
      </c>
      <c r="H339" s="7">
        <f>IF('Payments Export'!B343="","",G339-F339)</f>
        <v>100.2</v>
      </c>
      <c r="I339" s="3" t="str">
        <f>IF(C339&lt;&gt;"",_xlfn.XLOOKUP(IFERROR(VALUE(C339),C339),'Items database'!A:A,'Items database'!B:B),(_xlfn.XLOOKUP(LEFT(E339,3),Services,Services,"")))</f>
        <v>DEF</v>
      </c>
      <c r="J339" s="3" t="str">
        <f t="shared" si="11"/>
        <v/>
      </c>
    </row>
    <row r="340" spans="1:10" ht="120" x14ac:dyDescent="0.35">
      <c r="A340" s="7" t="str">
        <f>IF('Payments Export'!A344="","",'Payments Export'!A344)</f>
        <v>Generic Medical Clinic</v>
      </c>
      <c r="B340" s="7" t="str">
        <f>IF('Payments Export'!A344="","",'Payments Export'!B344)</f>
        <v>Dr Morgan Bailey</v>
      </c>
      <c r="C340" s="7">
        <f>IF(IFERROR(VALUE('Payments Export'!H344),'Payments Export'!H344)&lt;&gt;0,IFERROR(VALUE('Payments Export'!H344),'Payments Export'!H344),"")</f>
        <v>2715</v>
      </c>
      <c r="D340" s="7" t="str">
        <f>IF('Payments Export'!I344="","",'Payments Export'!I344)</f>
        <v>Preparation of a GP Mental Health Treatment Plan lasting 20 - 40 minutes by a GP with additional mental health training</v>
      </c>
      <c r="E340" s="7" t="str">
        <f t="shared" si="10"/>
        <v>Preparation of a GP Mental Health Treatment Plan lasting 20 - 40 m</v>
      </c>
      <c r="F340" s="7">
        <f>IF('Payments Export'!A344="","",'Payments Export'!N344)</f>
        <v>0</v>
      </c>
      <c r="G340" s="7">
        <f>IF('Payments Export'!A344="","",'Payments Export'!O344)</f>
        <v>100.2</v>
      </c>
      <c r="H340" s="7">
        <f>IF('Payments Export'!B344="","",G340-F340)</f>
        <v>100.2</v>
      </c>
      <c r="I340" s="3" t="str">
        <f>IF(C340&lt;&gt;"",_xlfn.XLOOKUP(IFERROR(VALUE(C340),C340),'Items database'!A:A,'Items database'!B:B),(_xlfn.XLOOKUP(LEFT(E340,3),Services,Services,"")))</f>
        <v>DEF</v>
      </c>
      <c r="J340" s="3" t="str">
        <f t="shared" si="11"/>
        <v/>
      </c>
    </row>
    <row r="341" spans="1:10" ht="30" x14ac:dyDescent="0.35">
      <c r="A341" s="7" t="str">
        <f>IF('Payments Export'!A345="","",'Payments Export'!A345)</f>
        <v>Generic Medical Clinic</v>
      </c>
      <c r="B341" s="7" t="str">
        <f>IF('Payments Export'!A345="","",'Payments Export'!B345)</f>
        <v>Dr Morgan Bailey</v>
      </c>
      <c r="C341" s="7">
        <f>IF(IFERROR(VALUE('Payments Export'!H345),'Payments Export'!H345)&lt;&gt;0,IFERROR(VALUE('Payments Export'!H345),'Payments Export'!H345),"")</f>
        <v>699</v>
      </c>
      <c r="D341" s="7" t="str">
        <f>IF('Payments Export'!I345="","",'Payments Export'!I345)</f>
        <v>GP Heart Health Assessment</v>
      </c>
      <c r="E341" s="7" t="str">
        <f t="shared" si="10"/>
        <v>GP Heart Health Assessment</v>
      </c>
      <c r="F341" s="7">
        <f>IF('Payments Export'!A345="","",'Payments Export'!N345)</f>
        <v>0</v>
      </c>
      <c r="G341" s="7">
        <f>IF('Payments Export'!A345="","",'Payments Export'!O345)</f>
        <v>80.099999999999994</v>
      </c>
      <c r="H341" s="7">
        <f>IF('Payments Export'!B345="","",G341-F341)</f>
        <v>80.099999999999994</v>
      </c>
      <c r="I341" s="3" t="str">
        <f>IF(C341&lt;&gt;"",_xlfn.XLOOKUP(IFERROR(VALUE(C341),C341),'Items database'!A:A,'Items database'!B:B),(_xlfn.XLOOKUP(LEFT(E341,3),Services,Services,"")))</f>
        <v>DEF</v>
      </c>
      <c r="J341" s="3" t="str">
        <f t="shared" si="11"/>
        <v/>
      </c>
    </row>
    <row r="342" spans="1:10" ht="30" x14ac:dyDescent="0.35">
      <c r="A342" s="7" t="str">
        <f>IF('Payments Export'!A346="","",'Payments Export'!A346)</f>
        <v>Generic Medical Clinic</v>
      </c>
      <c r="B342" s="7" t="str">
        <f>IF('Payments Export'!A346="","",'Payments Export'!B346)</f>
        <v>Dr Morgan Bailey</v>
      </c>
      <c r="C342" s="7">
        <f>IF(IFERROR(VALUE('Payments Export'!H346),'Payments Export'!H346)&lt;&gt;0,IFERROR(VALUE('Payments Export'!H346),'Payments Export'!H346),"")</f>
        <v>699</v>
      </c>
      <c r="D342" s="7" t="str">
        <f>IF('Payments Export'!I346="","",'Payments Export'!I346)</f>
        <v>GP Heart Health Assessment</v>
      </c>
      <c r="E342" s="7" t="str">
        <f t="shared" si="10"/>
        <v>GP Heart Health Assessment</v>
      </c>
      <c r="F342" s="7">
        <f>IF('Payments Export'!A346="","",'Payments Export'!N346)</f>
        <v>0</v>
      </c>
      <c r="G342" s="7">
        <f>IF('Payments Export'!A346="","",'Payments Export'!O346)</f>
        <v>80.099999999999994</v>
      </c>
      <c r="H342" s="7">
        <f>IF('Payments Export'!B346="","",G342-F342)</f>
        <v>80.099999999999994</v>
      </c>
      <c r="I342" s="3" t="str">
        <f>IF(C342&lt;&gt;"",_xlfn.XLOOKUP(IFERROR(VALUE(C342),C342),'Items database'!A:A,'Items database'!B:B),(_xlfn.XLOOKUP(LEFT(E342,3),Services,Services,"")))</f>
        <v>DEF</v>
      </c>
      <c r="J342" s="3" t="str">
        <f t="shared" si="11"/>
        <v/>
      </c>
    </row>
    <row r="343" spans="1:10" ht="300" x14ac:dyDescent="0.35">
      <c r="A343" s="7" t="str">
        <f>IF('Payments Export'!A347="","",'Payments Export'!A347)</f>
        <v>Generic Medical Clinic</v>
      </c>
      <c r="B343" s="7" t="str">
        <f>IF('Payments Export'!A347="","",'Payments Export'!B347)</f>
        <v>Dr Morgan Bailey</v>
      </c>
      <c r="C343" s="7">
        <f>IF(IFERROR(VALUE('Payments Export'!H347),'Payments Export'!H347)&lt;&gt;0,IFERROR(VALUE('Payments Export'!H347),'Payments Export'!H347),"")</f>
        <v>91891</v>
      </c>
      <c r="D343" s="7" t="str">
        <f>IF('Payments Export'!I347="","",'Payments Export'!I347)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3" s="7" t="str">
        <f t="shared" si="10"/>
        <v>Phone attendance by a general practitioner lasting at least 6 minu</v>
      </c>
      <c r="F343" s="7">
        <f>IF('Payments Export'!A347="","",'Payments Export'!N347)</f>
        <v>0</v>
      </c>
      <c r="G343" s="7">
        <f>IF('Payments Export'!A347="","",'Payments Export'!O347)</f>
        <v>41.4</v>
      </c>
      <c r="H343" s="7">
        <f>IF('Payments Export'!B347="","",G343-F343)</f>
        <v>41.4</v>
      </c>
      <c r="I343" s="3" t="str">
        <f>IF(C343&lt;&gt;"",_xlfn.XLOOKUP(IFERROR(VALUE(C343),C343),'Items database'!A:A,'Items database'!B:B),(_xlfn.XLOOKUP(LEFT(E343,3),Services,Services,"")))</f>
        <v>DEF</v>
      </c>
      <c r="J343" s="3" t="str">
        <f t="shared" si="11"/>
        <v/>
      </c>
    </row>
    <row r="344" spans="1:10" ht="30" x14ac:dyDescent="0.35">
      <c r="A344" s="7" t="str">
        <f>IF('Payments Export'!A348="","",'Payments Export'!A348)</f>
        <v>Generic Medical Clinic</v>
      </c>
      <c r="B344" s="7" t="str">
        <f>IF('Payments Export'!A348="","",'Payments Export'!B348)</f>
        <v>Dr Morgan Bailey</v>
      </c>
      <c r="C344" s="7">
        <f>IF(IFERROR(VALUE('Payments Export'!H348),'Payments Export'!H348)&lt;&gt;0,IFERROR(VALUE('Payments Export'!H348),'Payments Export'!H348),"")</f>
        <v>75870</v>
      </c>
      <c r="D344" s="7" t="str">
        <f>IF('Payments Export'!I348="","",'Payments Export'!I348)</f>
        <v>Direct-Billing Incentive</v>
      </c>
      <c r="E344" s="7" t="str">
        <f t="shared" si="10"/>
        <v>Direct-Billing Incentive</v>
      </c>
      <c r="F344" s="7">
        <f>IF('Payments Export'!A348="","",'Payments Export'!N348)</f>
        <v>0</v>
      </c>
      <c r="G344" s="7">
        <f>IF('Payments Export'!A348="","",'Payments Export'!O348)</f>
        <v>20.65</v>
      </c>
      <c r="H344" s="7">
        <f>IF('Payments Export'!B348="","",G344-F344)</f>
        <v>20.65</v>
      </c>
      <c r="I344" s="3" t="str">
        <f>IF(C344&lt;&gt;"",_xlfn.XLOOKUP(IFERROR(VALUE(C344),C344),'Items database'!A:A,'Items database'!B:B),(_xlfn.XLOOKUP(LEFT(E344,3),Services,Services,"")))</f>
        <v>DEF</v>
      </c>
      <c r="J344" s="3" t="str">
        <f t="shared" si="11"/>
        <v/>
      </c>
    </row>
    <row r="345" spans="1:10" ht="30" x14ac:dyDescent="0.35">
      <c r="A345" s="7" t="str">
        <f>IF('Payments Export'!A349="","",'Payments Export'!A349)</f>
        <v>Generic Medical Clinic</v>
      </c>
      <c r="B345" s="7" t="str">
        <f>IF('Payments Export'!A349="","",'Payments Export'!B349)</f>
        <v>Dr Morgan Bailey</v>
      </c>
      <c r="C345" s="7">
        <f>IF(IFERROR(VALUE('Payments Export'!H349),'Payments Export'!H349)&lt;&gt;0,IFERROR(VALUE('Payments Export'!H349),'Payments Export'!H349),"")</f>
        <v>23</v>
      </c>
      <c r="D345" s="7" t="str">
        <f>IF('Payments Export'!I349="","",'Payments Export'!I349)</f>
        <v>Surgery consultation, Level B</v>
      </c>
      <c r="E345" s="7" t="str">
        <f t="shared" si="10"/>
        <v>Surgery consultation, Level B</v>
      </c>
      <c r="F345" s="7">
        <f>IF('Payments Export'!A349="","",'Payments Export'!N349)</f>
        <v>0</v>
      </c>
      <c r="G345" s="7">
        <f>IF('Payments Export'!A349="","",'Payments Export'!O349)</f>
        <v>41.4</v>
      </c>
      <c r="H345" s="7">
        <f>IF('Payments Export'!B349="","",G345-F345)</f>
        <v>41.4</v>
      </c>
      <c r="I345" s="3" t="str">
        <f>IF(C345&lt;&gt;"",_xlfn.XLOOKUP(IFERROR(VALUE(C345),C345),'Items database'!A:A,'Items database'!B:B),(_xlfn.XLOOKUP(LEFT(E345,3),Services,Services,"")))</f>
        <v>DEF</v>
      </c>
      <c r="J345" s="3" t="str">
        <f t="shared" si="11"/>
        <v/>
      </c>
    </row>
    <row r="346" spans="1:10" ht="30" x14ac:dyDescent="0.35">
      <c r="A346" s="7" t="str">
        <f>IF('Payments Export'!A350="","",'Payments Export'!A350)</f>
        <v>Generic Medical Clinic</v>
      </c>
      <c r="B346" s="7" t="str">
        <f>IF('Payments Export'!A350="","",'Payments Export'!B350)</f>
        <v>Dr Morgan Bailey</v>
      </c>
      <c r="C346" s="7">
        <f>IF(IFERROR(VALUE('Payments Export'!H350),'Payments Export'!H350)&lt;&gt;0,IFERROR(VALUE('Payments Export'!H350),'Payments Export'!H350),"")</f>
        <v>75870</v>
      </c>
      <c r="D346" s="7" t="str">
        <f>IF('Payments Export'!I350="","",'Payments Export'!I350)</f>
        <v>Direct-Billing Incentive</v>
      </c>
      <c r="E346" s="7" t="str">
        <f t="shared" si="10"/>
        <v>Direct-Billing Incentive</v>
      </c>
      <c r="F346" s="7">
        <f>IF('Payments Export'!A350="","",'Payments Export'!N350)</f>
        <v>0</v>
      </c>
      <c r="G346" s="7">
        <f>IF('Payments Export'!A350="","",'Payments Export'!O350)</f>
        <v>20.65</v>
      </c>
      <c r="H346" s="7">
        <f>IF('Payments Export'!B350="","",G346-F346)</f>
        <v>20.65</v>
      </c>
      <c r="I346" s="3" t="str">
        <f>IF(C346&lt;&gt;"",_xlfn.XLOOKUP(IFERROR(VALUE(C346),C346),'Items database'!A:A,'Items database'!B:B),(_xlfn.XLOOKUP(LEFT(E346,3),Services,Services,"")))</f>
        <v>DEF</v>
      </c>
      <c r="J346" s="3" t="str">
        <f t="shared" si="11"/>
        <v/>
      </c>
    </row>
    <row r="347" spans="1:10" ht="300" x14ac:dyDescent="0.35">
      <c r="A347" s="7" t="str">
        <f>IF('Payments Export'!A351="","",'Payments Export'!A351)</f>
        <v>Generic Medical Clinic</v>
      </c>
      <c r="B347" s="7" t="str">
        <f>IF('Payments Export'!A351="","",'Payments Export'!B351)</f>
        <v>Dr Cameron Lee</v>
      </c>
      <c r="C347" s="7">
        <f>IF(IFERROR(VALUE('Payments Export'!H351),'Payments Export'!H351)&lt;&gt;0,IFERROR(VALUE('Payments Export'!H351),'Payments Export'!H351),"")</f>
        <v>91891</v>
      </c>
      <c r="D347" s="7" t="str">
        <f>IF('Payments Export'!I351="","",'Payments Export'!I351)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7" s="7" t="str">
        <f t="shared" si="10"/>
        <v>Phone attendance by a general practitioner lasting at least 6 minu</v>
      </c>
      <c r="F347" s="7">
        <f>IF('Payments Export'!A351="","",'Payments Export'!N351)</f>
        <v>0</v>
      </c>
      <c r="G347" s="7">
        <f>IF('Payments Export'!A351="","",'Payments Export'!O351)</f>
        <v>41.4</v>
      </c>
      <c r="H347" s="7">
        <f>IF('Payments Export'!B351="","",G347-F347)</f>
        <v>41.4</v>
      </c>
      <c r="I347" s="3" t="str">
        <f>IF(C347&lt;&gt;"",_xlfn.XLOOKUP(IFERROR(VALUE(C347),C347),'Items database'!A:A,'Items database'!B:B),(_xlfn.XLOOKUP(LEFT(E347,3),Services,Services,"")))</f>
        <v>DEF</v>
      </c>
      <c r="J347" s="3" t="str">
        <f t="shared" si="11"/>
        <v/>
      </c>
    </row>
    <row r="348" spans="1:10" ht="300" x14ac:dyDescent="0.35">
      <c r="A348" s="7" t="str">
        <f>IF('Payments Export'!A352="","",'Payments Export'!A352)</f>
        <v>Generic Medical Clinic</v>
      </c>
      <c r="B348" s="7" t="str">
        <f>IF('Payments Export'!A352="","",'Payments Export'!B352)</f>
        <v>Dr Cameron Lee</v>
      </c>
      <c r="C348" s="7">
        <f>IF(IFERROR(VALUE('Payments Export'!H352),'Payments Export'!H352)&lt;&gt;0,IFERROR(VALUE('Payments Export'!H352),'Payments Export'!H352),"")</f>
        <v>91891</v>
      </c>
      <c r="D348" s="7" t="str">
        <f>IF('Payments Export'!I352="","",'Payments Export'!I352)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8" s="7" t="str">
        <f t="shared" si="10"/>
        <v>Phone attendance by a general practitioner lasting at least 6 minu</v>
      </c>
      <c r="F348" s="7">
        <f>IF('Payments Export'!A352="","",'Payments Export'!N352)</f>
        <v>0</v>
      </c>
      <c r="G348" s="7">
        <f>IF('Payments Export'!A352="","",'Payments Export'!O352)</f>
        <v>41.4</v>
      </c>
      <c r="H348" s="7">
        <f>IF('Payments Export'!B352="","",G348-F348)</f>
        <v>41.4</v>
      </c>
      <c r="I348" s="3" t="str">
        <f>IF(C348&lt;&gt;"",_xlfn.XLOOKUP(IFERROR(VALUE(C348),C348),'Items database'!A:A,'Items database'!B:B),(_xlfn.XLOOKUP(LEFT(E348,3),Services,Services,"")))</f>
        <v>DEF</v>
      </c>
      <c r="J348" s="3" t="str">
        <f t="shared" si="11"/>
        <v/>
      </c>
    </row>
    <row r="349" spans="1:10" ht="210" x14ac:dyDescent="0.35">
      <c r="A349" s="7" t="str">
        <f>IF('Payments Export'!A353="","",'Payments Export'!A353)</f>
        <v>Generic Medical Clinic</v>
      </c>
      <c r="B349" s="7" t="str">
        <f>IF('Payments Export'!A353="","",'Payments Export'!B353)</f>
        <v>Dr Cameron Lee</v>
      </c>
      <c r="C349" s="7">
        <f>IF(IFERROR(VALUE('Payments Export'!H353),'Payments Export'!H353)&lt;&gt;0,IFERROR(VALUE('Payments Export'!H353),'Payments Export'!H353),"")</f>
        <v>91890</v>
      </c>
      <c r="D349" s="7" t="str">
        <f>IF('Payments Export'!I353="","",'Payments Export'!I353)</f>
        <v xml:space="preserve">Phone attendance by a general practitioner lasting less than 6 minutes for an obvious problem characterised by the straightforward nature of the task that requires a short patient history and, if required, limited management
</v>
      </c>
      <c r="E349" s="7" t="str">
        <f t="shared" si="10"/>
        <v>Phone attendance by a general practitioner lasting less than 6 min</v>
      </c>
      <c r="F349" s="7">
        <f>IF('Payments Export'!A353="","",'Payments Export'!N353)</f>
        <v>0</v>
      </c>
      <c r="G349" s="7">
        <f>IF('Payments Export'!A353="","",'Payments Export'!O353)</f>
        <v>18.850000000000001</v>
      </c>
      <c r="H349" s="7">
        <f>IF('Payments Export'!B353="","",G349-F349)</f>
        <v>18.850000000000001</v>
      </c>
      <c r="I349" s="3" t="str">
        <f>IF(C349&lt;&gt;"",_xlfn.XLOOKUP(IFERROR(VALUE(C349),C349),'Items database'!A:A,'Items database'!B:B),(_xlfn.XLOOKUP(LEFT(E349,3),Services,Services,"")))</f>
        <v>DEF</v>
      </c>
      <c r="J349" s="3" t="str">
        <f t="shared" si="11"/>
        <v/>
      </c>
    </row>
    <row r="350" spans="1:10" ht="300" x14ac:dyDescent="0.35">
      <c r="A350" s="7" t="str">
        <f>IF('Payments Export'!A354="","",'Payments Export'!A354)</f>
        <v>Generic Medical Clinic</v>
      </c>
      <c r="B350" s="7" t="str">
        <f>IF('Payments Export'!A354="","",'Payments Export'!B354)</f>
        <v>Dr Riley Davis</v>
      </c>
      <c r="C350" s="7">
        <f>IF(IFERROR(VALUE('Payments Export'!H354),'Payments Export'!H354)&lt;&gt;0,IFERROR(VALUE('Payments Export'!H354),'Payments Export'!H354),"")</f>
        <v>91891</v>
      </c>
      <c r="D350" s="7" t="str">
        <f>IF('Payments Export'!I354="","",'Payments Export'!I354)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0" s="7" t="str">
        <f t="shared" si="10"/>
        <v>Phone attendance by a general practitioner lasting at least 6 minu</v>
      </c>
      <c r="F350" s="7">
        <f>IF('Payments Export'!A354="","",'Payments Export'!N354)</f>
        <v>0</v>
      </c>
      <c r="G350" s="7">
        <f>IF('Payments Export'!A354="","",'Payments Export'!O354)</f>
        <v>41.4</v>
      </c>
      <c r="H350" s="7">
        <f>IF('Payments Export'!B354="","",G350-F350)</f>
        <v>41.4</v>
      </c>
      <c r="I350" s="3" t="str">
        <f>IF(C350&lt;&gt;"",_xlfn.XLOOKUP(IFERROR(VALUE(C350),C350),'Items database'!A:A,'Items database'!B:B),(_xlfn.XLOOKUP(LEFT(E350,3),Services,Services,"")))</f>
        <v>DEF</v>
      </c>
      <c r="J350" s="3" t="str">
        <f t="shared" si="11"/>
        <v/>
      </c>
    </row>
    <row r="351" spans="1:10" ht="300" x14ac:dyDescent="0.35">
      <c r="A351" s="7" t="str">
        <f>IF('Payments Export'!A355="","",'Payments Export'!A355)</f>
        <v>Generic Medical Clinic</v>
      </c>
      <c r="B351" s="7" t="str">
        <f>IF('Payments Export'!A355="","",'Payments Export'!B355)</f>
        <v>Dr Avery Wang</v>
      </c>
      <c r="C351" s="7">
        <f>IF(IFERROR(VALUE('Payments Export'!H355),'Payments Export'!H355)&lt;&gt;0,IFERROR(VALUE('Payments Export'!H355),'Payments Export'!H355),"")</f>
        <v>91891</v>
      </c>
      <c r="D351" s="7" t="str">
        <f>IF('Payments Export'!I355="","",'Payments Export'!I355)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1" s="7" t="str">
        <f t="shared" si="10"/>
        <v>Phone attendance by a general practitioner lasting at least 6 minu</v>
      </c>
      <c r="F351" s="7">
        <f>IF('Payments Export'!A355="","",'Payments Export'!N355)</f>
        <v>0</v>
      </c>
      <c r="G351" s="7">
        <f>IF('Payments Export'!A355="","",'Payments Export'!O355)</f>
        <v>41.4</v>
      </c>
      <c r="H351" s="7">
        <f>IF('Payments Export'!B355="","",G351-F351)</f>
        <v>41.4</v>
      </c>
      <c r="I351" s="3" t="str">
        <f>IF(C351&lt;&gt;"",_xlfn.XLOOKUP(IFERROR(VALUE(C351),C351),'Items database'!A:A,'Items database'!B:B),(_xlfn.XLOOKUP(LEFT(E351,3),Services,Services,"")))</f>
        <v>DEF</v>
      </c>
      <c r="J351" s="3" t="str">
        <f t="shared" si="11"/>
        <v/>
      </c>
    </row>
    <row r="352" spans="1:10" ht="30" x14ac:dyDescent="0.35">
      <c r="A352" s="7" t="str">
        <f>IF('Payments Export'!A356="","",'Payments Export'!A356)</f>
        <v>Generic Medical Clinic</v>
      </c>
      <c r="B352" s="7" t="str">
        <f>IF('Payments Export'!A356="","",'Payments Export'!B356)</f>
        <v>Dr Avery Wang</v>
      </c>
      <c r="C352" s="7">
        <f>IF(IFERROR(VALUE('Payments Export'!H356),'Payments Export'!H356)&lt;&gt;0,IFERROR(VALUE('Payments Export'!H356),'Payments Export'!H356),"")</f>
        <v>23</v>
      </c>
      <c r="D352" s="7" t="str">
        <f>IF('Payments Export'!I356="","",'Payments Export'!I356)</f>
        <v>Surgery consultation, Level B</v>
      </c>
      <c r="E352" s="7" t="str">
        <f t="shared" si="10"/>
        <v>Surgery consultation, Level B</v>
      </c>
      <c r="F352" s="7">
        <f>IF('Payments Export'!A356="","",'Payments Export'!N356)</f>
        <v>0</v>
      </c>
      <c r="G352" s="7">
        <f>IF('Payments Export'!A356="","",'Payments Export'!O356)</f>
        <v>41.4</v>
      </c>
      <c r="H352" s="7">
        <f>IF('Payments Export'!B356="","",G352-F352)</f>
        <v>41.4</v>
      </c>
      <c r="I352" s="3" t="str">
        <f>IF(C352&lt;&gt;"",_xlfn.XLOOKUP(IFERROR(VALUE(C352),C352),'Items database'!A:A,'Items database'!B:B),(_xlfn.XLOOKUP(LEFT(E352,3),Services,Services,"")))</f>
        <v>DEF</v>
      </c>
      <c r="J352" s="3" t="str">
        <f t="shared" si="11"/>
        <v/>
      </c>
    </row>
    <row r="353" spans="1:10" ht="30" x14ac:dyDescent="0.35">
      <c r="A353" s="7" t="str">
        <f>IF('Payments Export'!A357="","",'Payments Export'!A357)</f>
        <v>Generic Medical Clinic</v>
      </c>
      <c r="B353" s="7" t="str">
        <f>IF('Payments Export'!A357="","",'Payments Export'!B357)</f>
        <v>Dr Avery Wang</v>
      </c>
      <c r="C353" s="7">
        <f>IF(IFERROR(VALUE('Payments Export'!H357),'Payments Export'!H357)&lt;&gt;0,IFERROR(VALUE('Payments Export'!H357),'Payments Export'!H357),"")</f>
        <v>75870</v>
      </c>
      <c r="D353" s="7" t="str">
        <f>IF('Payments Export'!I357="","",'Payments Export'!I357)</f>
        <v>Direct-Billing Incentive</v>
      </c>
      <c r="E353" s="7" t="str">
        <f t="shared" si="10"/>
        <v>Direct-Billing Incentive</v>
      </c>
      <c r="F353" s="7">
        <f>IF('Payments Export'!A357="","",'Payments Export'!N357)</f>
        <v>0</v>
      </c>
      <c r="G353" s="7">
        <f>IF('Payments Export'!A357="","",'Payments Export'!O357)</f>
        <v>20.65</v>
      </c>
      <c r="H353" s="7">
        <f>IF('Payments Export'!B357="","",G353-F353)</f>
        <v>20.65</v>
      </c>
      <c r="I353" s="3" t="str">
        <f>IF(C353&lt;&gt;"",_xlfn.XLOOKUP(IFERROR(VALUE(C353),C353),'Items database'!A:A,'Items database'!B:B),(_xlfn.XLOOKUP(LEFT(E353,3),Services,Services,"")))</f>
        <v>DEF</v>
      </c>
      <c r="J353" s="3" t="str">
        <f t="shared" si="11"/>
        <v/>
      </c>
    </row>
    <row r="354" spans="1:10" ht="30" x14ac:dyDescent="0.35">
      <c r="A354" s="7" t="str">
        <f>IF('Payments Export'!A358="","",'Payments Export'!A358)</f>
        <v>Generic Medical Clinic</v>
      </c>
      <c r="B354" s="7" t="str">
        <f>IF('Payments Export'!A358="","",'Payments Export'!B358)</f>
        <v>Dr Avery Wang</v>
      </c>
      <c r="C354" s="7">
        <f>IF(IFERROR(VALUE('Payments Export'!H358),'Payments Export'!H358)&lt;&gt;0,IFERROR(VALUE('Payments Export'!H358),'Payments Export'!H358),"")</f>
        <v>721</v>
      </c>
      <c r="D354" s="7" t="str">
        <f>IF('Payments Export'!I358="","",'Payments Export'!I358)</f>
        <v>GP management plan</v>
      </c>
      <c r="E354" s="7" t="str">
        <f t="shared" si="10"/>
        <v>GP management plan</v>
      </c>
      <c r="F354" s="7">
        <f>IF('Payments Export'!A358="","",'Payments Export'!N358)</f>
        <v>0</v>
      </c>
      <c r="G354" s="7">
        <f>IF('Payments Export'!A358="","",'Payments Export'!O358)</f>
        <v>158.80000000000001</v>
      </c>
      <c r="H354" s="7">
        <f>IF('Payments Export'!B358="","",G354-F354)</f>
        <v>158.80000000000001</v>
      </c>
      <c r="I354" s="3" t="str">
        <f>IF(C354&lt;&gt;"",_xlfn.XLOOKUP(IFERROR(VALUE(C354),C354),'Items database'!A:A,'Items database'!B:B),(_xlfn.XLOOKUP(LEFT(E354,3),Services,Services,"")))</f>
        <v>EPC</v>
      </c>
      <c r="J354" s="3" t="str">
        <f t="shared" si="11"/>
        <v/>
      </c>
    </row>
    <row r="355" spans="1:10" ht="30" x14ac:dyDescent="0.35">
      <c r="A355" s="7" t="str">
        <f>IF('Payments Export'!A359="","",'Payments Export'!A359)</f>
        <v>Generic Medical Clinic</v>
      </c>
      <c r="B355" s="7" t="str">
        <f>IF('Payments Export'!A359="","",'Payments Export'!B359)</f>
        <v>Dr Avery Wang</v>
      </c>
      <c r="C355" s="7">
        <f>IF(IFERROR(VALUE('Payments Export'!H359),'Payments Export'!H359)&lt;&gt;0,IFERROR(VALUE('Payments Export'!H359),'Payments Export'!H359),"")</f>
        <v>723</v>
      </c>
      <c r="D355" s="7" t="str">
        <f>IF('Payments Export'!I359="","",'Payments Export'!I359)</f>
        <v>Team care arrangement</v>
      </c>
      <c r="E355" s="7" t="str">
        <f t="shared" si="10"/>
        <v>Team care arrangement</v>
      </c>
      <c r="F355" s="7">
        <f>IF('Payments Export'!A359="","",'Payments Export'!N359)</f>
        <v>0</v>
      </c>
      <c r="G355" s="7">
        <f>IF('Payments Export'!A359="","",'Payments Export'!O359)</f>
        <v>125.85</v>
      </c>
      <c r="H355" s="7">
        <f>IF('Payments Export'!B359="","",G355-F355)</f>
        <v>125.85</v>
      </c>
      <c r="I355" s="3" t="str">
        <f>IF(C355&lt;&gt;"",_xlfn.XLOOKUP(IFERROR(VALUE(C355),C355),'Items database'!A:A,'Items database'!B:B),(_xlfn.XLOOKUP(LEFT(E355,3),Services,Services,"")))</f>
        <v>EPC</v>
      </c>
      <c r="J355" s="3" t="str">
        <f t="shared" si="11"/>
        <v/>
      </c>
    </row>
    <row r="356" spans="1:10" ht="300" x14ac:dyDescent="0.35">
      <c r="A356" s="7" t="str">
        <f>IF('Payments Export'!A360="","",'Payments Export'!A360)</f>
        <v>Generic Medical Clinic</v>
      </c>
      <c r="B356" s="7" t="str">
        <f>IF('Payments Export'!A360="","",'Payments Export'!B360)</f>
        <v>Dr Avery Wang</v>
      </c>
      <c r="C356" s="7">
        <f>IF(IFERROR(VALUE('Payments Export'!H360),'Payments Export'!H360)&lt;&gt;0,IFERROR(VALUE('Payments Export'!H360),'Payments Export'!H360),"")</f>
        <v>91891</v>
      </c>
      <c r="D356" s="7" t="str">
        <f>IF('Payments Export'!I360="","",'Payments Export'!I360)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6" s="7" t="str">
        <f t="shared" si="10"/>
        <v>Phone attendance by a general practitioner lasting at least 6 minu</v>
      </c>
      <c r="F356" s="7">
        <f>IF('Payments Export'!A360="","",'Payments Export'!N360)</f>
        <v>0</v>
      </c>
      <c r="G356" s="7">
        <f>IF('Payments Export'!A360="","",'Payments Export'!O360)</f>
        <v>41.4</v>
      </c>
      <c r="H356" s="7">
        <f>IF('Payments Export'!B360="","",G356-F356)</f>
        <v>41.4</v>
      </c>
      <c r="I356" s="3" t="str">
        <f>IF(C356&lt;&gt;"",_xlfn.XLOOKUP(IFERROR(VALUE(C356),C356),'Items database'!A:A,'Items database'!B:B),(_xlfn.XLOOKUP(LEFT(E356,3),Services,Services,"")))</f>
        <v>DEF</v>
      </c>
      <c r="J356" s="3" t="str">
        <f t="shared" si="11"/>
        <v/>
      </c>
    </row>
    <row r="357" spans="1:10" ht="30" x14ac:dyDescent="0.35">
      <c r="A357" s="7" t="str">
        <f>IF('Payments Export'!A361="","",'Payments Export'!A361)</f>
        <v>Generic Medical Clinic</v>
      </c>
      <c r="B357" s="7" t="str">
        <f>IF('Payments Export'!A361="","",'Payments Export'!B361)</f>
        <v>Dr Avery Wang</v>
      </c>
      <c r="C357" s="7">
        <f>IF(IFERROR(VALUE('Payments Export'!H361),'Payments Export'!H361)&lt;&gt;0,IFERROR(VALUE('Payments Export'!H361),'Payments Export'!H361),"")</f>
        <v>75870</v>
      </c>
      <c r="D357" s="7" t="str">
        <f>IF('Payments Export'!I361="","",'Payments Export'!I361)</f>
        <v>Direct-Billing Incentive</v>
      </c>
      <c r="E357" s="7" t="str">
        <f t="shared" si="10"/>
        <v>Direct-Billing Incentive</v>
      </c>
      <c r="F357" s="7">
        <f>IF('Payments Export'!A361="","",'Payments Export'!N361)</f>
        <v>0</v>
      </c>
      <c r="G357" s="7">
        <f>IF('Payments Export'!A361="","",'Payments Export'!O361)</f>
        <v>20.65</v>
      </c>
      <c r="H357" s="7">
        <f>IF('Payments Export'!B361="","",G357-F357)</f>
        <v>20.65</v>
      </c>
      <c r="I357" s="3" t="str">
        <f>IF(C357&lt;&gt;"",_xlfn.XLOOKUP(IFERROR(VALUE(C357),C357),'Items database'!A:A,'Items database'!B:B),(_xlfn.XLOOKUP(LEFT(E357,3),Services,Services,"")))</f>
        <v>DEF</v>
      </c>
      <c r="J357" s="3" t="str">
        <f t="shared" si="11"/>
        <v/>
      </c>
    </row>
    <row r="358" spans="1:10" ht="30" x14ac:dyDescent="0.35">
      <c r="A358" s="7" t="str">
        <f>IF('Payments Export'!A362="","",'Payments Export'!A362)</f>
        <v>Generic Medical Clinic</v>
      </c>
      <c r="B358" s="7" t="str">
        <f>IF('Payments Export'!A362="","",'Payments Export'!B362)</f>
        <v>Dr Taylor Murphy</v>
      </c>
      <c r="C358" s="7">
        <f>IF(IFERROR(VALUE('Payments Export'!H362),'Payments Export'!H362)&lt;&gt;0,IFERROR(VALUE('Payments Export'!H362),'Payments Export'!H362),"")</f>
        <v>44</v>
      </c>
      <c r="D358" s="7" t="str">
        <f>IF('Payments Export'!I362="","",'Payments Export'!I362)</f>
        <v>Surgery consultation, Level D</v>
      </c>
      <c r="E358" s="7" t="str">
        <f t="shared" si="10"/>
        <v>Surgery consultation, Level D</v>
      </c>
      <c r="F358" s="7">
        <f>IF('Payments Export'!A362="","",'Payments Export'!N362)</f>
        <v>0</v>
      </c>
      <c r="G358" s="7">
        <f>IF('Payments Export'!A362="","",'Payments Export'!O362)</f>
        <v>118</v>
      </c>
      <c r="H358" s="7">
        <f>IF('Payments Export'!B362="","",G358-F358)</f>
        <v>118</v>
      </c>
      <c r="I358" s="3" t="str">
        <f>IF(C358&lt;&gt;"",_xlfn.XLOOKUP(IFERROR(VALUE(C358),C358),'Items database'!A:A,'Items database'!B:B),(_xlfn.XLOOKUP(LEFT(E358,3),Services,Services,"")))</f>
        <v>DEF</v>
      </c>
      <c r="J358" s="3" t="str">
        <f t="shared" si="11"/>
        <v/>
      </c>
    </row>
    <row r="359" spans="1:10" ht="30" x14ac:dyDescent="0.35">
      <c r="A359" s="7" t="str">
        <f>IF('Payments Export'!A363="","",'Payments Export'!A363)</f>
        <v>Generic Medical Clinic</v>
      </c>
      <c r="B359" s="7" t="str">
        <f>IF('Payments Export'!A363="","",'Payments Export'!B363)</f>
        <v>Dr Taylor Murphy</v>
      </c>
      <c r="C359" s="7">
        <f>IF(IFERROR(VALUE('Payments Export'!H363),'Payments Export'!H363)&lt;&gt;0,IFERROR(VALUE('Payments Export'!H363),'Payments Export'!H363),"")</f>
        <v>75870</v>
      </c>
      <c r="D359" s="7" t="str">
        <f>IF('Payments Export'!I363="","",'Payments Export'!I363)</f>
        <v>Direct-Billing Incentive</v>
      </c>
      <c r="E359" s="7" t="str">
        <f t="shared" si="10"/>
        <v>Direct-Billing Incentive</v>
      </c>
      <c r="F359" s="7">
        <f>IF('Payments Export'!A363="","",'Payments Export'!N363)</f>
        <v>0</v>
      </c>
      <c r="G359" s="7">
        <f>IF('Payments Export'!A363="","",'Payments Export'!O363)</f>
        <v>20.65</v>
      </c>
      <c r="H359" s="7">
        <f>IF('Payments Export'!B363="","",G359-F359)</f>
        <v>20.65</v>
      </c>
      <c r="I359" s="3" t="str">
        <f>IF(C359&lt;&gt;"",_xlfn.XLOOKUP(IFERROR(VALUE(C359),C359),'Items database'!A:A,'Items database'!B:B),(_xlfn.XLOOKUP(LEFT(E359,3),Services,Services,"")))</f>
        <v>DEF</v>
      </c>
      <c r="J359" s="3" t="str">
        <f t="shared" si="11"/>
        <v/>
      </c>
    </row>
    <row r="360" spans="1:10" ht="30" x14ac:dyDescent="0.35">
      <c r="A360" s="7" t="str">
        <f>IF('Payments Export'!A364="","",'Payments Export'!A364)</f>
        <v>Generic Medical Clinic</v>
      </c>
      <c r="B360" s="7" t="str">
        <f>IF('Payments Export'!A364="","",'Payments Export'!B364)</f>
        <v>Dr Taylor Murphy</v>
      </c>
      <c r="C360" s="7">
        <f>IF(IFERROR(VALUE('Payments Export'!H364),'Payments Export'!H364)&lt;&gt;0,IFERROR(VALUE('Payments Export'!H364),'Payments Export'!H364),"")</f>
        <v>36</v>
      </c>
      <c r="D360" s="7" t="str">
        <f>IF('Payments Export'!I364="","",'Payments Export'!I364)</f>
        <v>Surgery consultation, Level C</v>
      </c>
      <c r="E360" s="7" t="str">
        <f t="shared" si="10"/>
        <v>Surgery consultation, Level C</v>
      </c>
      <c r="F360" s="7">
        <f>IF('Payments Export'!A364="","",'Payments Export'!N364)</f>
        <v>0</v>
      </c>
      <c r="G360" s="7">
        <f>IF('Payments Export'!A364="","",'Payments Export'!O364)</f>
        <v>80.099999999999994</v>
      </c>
      <c r="H360" s="7">
        <f>IF('Payments Export'!B364="","",G360-F360)</f>
        <v>80.099999999999994</v>
      </c>
      <c r="I360" s="3" t="str">
        <f>IF(C360&lt;&gt;"",_xlfn.XLOOKUP(IFERROR(VALUE(C360),C360),'Items database'!A:A,'Items database'!B:B),(_xlfn.XLOOKUP(LEFT(E360,3),Services,Services,"")))</f>
        <v>DEF</v>
      </c>
      <c r="J360" s="3" t="str">
        <f t="shared" si="11"/>
        <v/>
      </c>
    </row>
    <row r="361" spans="1:10" ht="30" x14ac:dyDescent="0.35">
      <c r="A361" s="7" t="str">
        <f>IF('Payments Export'!A365="","",'Payments Export'!A365)</f>
        <v>Generic Medical Clinic</v>
      </c>
      <c r="B361" s="7" t="str">
        <f>IF('Payments Export'!A365="","",'Payments Export'!B365)</f>
        <v>Dr Taylor Murphy</v>
      </c>
      <c r="C361" s="7">
        <f>IF(IFERROR(VALUE('Payments Export'!H365),'Payments Export'!H365)&lt;&gt;0,IFERROR(VALUE('Payments Export'!H365),'Payments Export'!H365),"")</f>
        <v>75870</v>
      </c>
      <c r="D361" s="7" t="str">
        <f>IF('Payments Export'!I365="","",'Payments Export'!I365)</f>
        <v>Direct-Billing Incentive</v>
      </c>
      <c r="E361" s="7" t="str">
        <f t="shared" si="10"/>
        <v>Direct-Billing Incentive</v>
      </c>
      <c r="F361" s="7">
        <f>IF('Payments Export'!A365="","",'Payments Export'!N365)</f>
        <v>0</v>
      </c>
      <c r="G361" s="7">
        <f>IF('Payments Export'!A365="","",'Payments Export'!O365)</f>
        <v>20.65</v>
      </c>
      <c r="H361" s="7">
        <f>IF('Payments Export'!B365="","",G361-F361)</f>
        <v>20.65</v>
      </c>
      <c r="I361" s="3" t="str">
        <f>IF(C361&lt;&gt;"",_xlfn.XLOOKUP(IFERROR(VALUE(C361),C361),'Items database'!A:A,'Items database'!B:B),(_xlfn.XLOOKUP(LEFT(E361,3),Services,Services,"")))</f>
        <v>DEF</v>
      </c>
      <c r="J361" s="3" t="str">
        <f t="shared" si="11"/>
        <v/>
      </c>
    </row>
    <row r="362" spans="1:10" ht="30" x14ac:dyDescent="0.35">
      <c r="A362" s="7" t="str">
        <f>IF('Payments Export'!A366="","",'Payments Export'!A366)</f>
        <v>Generic Medical Clinic</v>
      </c>
      <c r="B362" s="7" t="str">
        <f>IF('Payments Export'!A366="","",'Payments Export'!B366)</f>
        <v>Dr Taylor Murphy</v>
      </c>
      <c r="C362" s="7">
        <f>IF(IFERROR(VALUE('Payments Export'!H366),'Payments Export'!H366)&lt;&gt;0,IFERROR(VALUE('Payments Export'!H366),'Payments Export'!H366),"")</f>
        <v>36</v>
      </c>
      <c r="D362" s="7" t="str">
        <f>IF('Payments Export'!I366="","",'Payments Export'!I366)</f>
        <v>Surgery consultation, Level C</v>
      </c>
      <c r="E362" s="7" t="str">
        <f t="shared" si="10"/>
        <v>Surgery consultation, Level C</v>
      </c>
      <c r="F362" s="7">
        <f>IF('Payments Export'!A366="","",'Payments Export'!N366)</f>
        <v>0</v>
      </c>
      <c r="G362" s="7">
        <f>IF('Payments Export'!A366="","",'Payments Export'!O366)</f>
        <v>80.099999999999994</v>
      </c>
      <c r="H362" s="7">
        <f>IF('Payments Export'!B366="","",G362-F362)</f>
        <v>80.099999999999994</v>
      </c>
      <c r="I362" s="3" t="str">
        <f>IF(C362&lt;&gt;"",_xlfn.XLOOKUP(IFERROR(VALUE(C362),C362),'Items database'!A:A,'Items database'!B:B),(_xlfn.XLOOKUP(LEFT(E362,3),Services,Services,"")))</f>
        <v>DEF</v>
      </c>
      <c r="J362" s="3" t="str">
        <f t="shared" si="11"/>
        <v/>
      </c>
    </row>
    <row r="363" spans="1:10" ht="30" x14ac:dyDescent="0.35">
      <c r="A363" s="7" t="str">
        <f>IF('Payments Export'!A367="","",'Payments Export'!A367)</f>
        <v>Generic Medical Clinic</v>
      </c>
      <c r="B363" s="7" t="str">
        <f>IF('Payments Export'!A367="","",'Payments Export'!B367)</f>
        <v>Dr Taylor Murphy</v>
      </c>
      <c r="C363" s="7">
        <f>IF(IFERROR(VALUE('Payments Export'!H367),'Payments Export'!H367)&lt;&gt;0,IFERROR(VALUE('Payments Export'!H367),'Payments Export'!H367),"")</f>
        <v>75870</v>
      </c>
      <c r="D363" s="7" t="str">
        <f>IF('Payments Export'!I367="","",'Payments Export'!I367)</f>
        <v>Direct-Billing Incentive</v>
      </c>
      <c r="E363" s="7" t="str">
        <f t="shared" si="10"/>
        <v>Direct-Billing Incentive</v>
      </c>
      <c r="F363" s="7">
        <f>IF('Payments Export'!A367="","",'Payments Export'!N367)</f>
        <v>0</v>
      </c>
      <c r="G363" s="7">
        <f>IF('Payments Export'!A367="","",'Payments Export'!O367)</f>
        <v>20.65</v>
      </c>
      <c r="H363" s="7">
        <f>IF('Payments Export'!B367="","",G363-F363)</f>
        <v>20.65</v>
      </c>
      <c r="I363" s="3" t="str">
        <f>IF(C363&lt;&gt;"",_xlfn.XLOOKUP(IFERROR(VALUE(C363),C363),'Items database'!A:A,'Items database'!B:B),(_xlfn.XLOOKUP(LEFT(E363,3),Services,Services,"")))</f>
        <v>DEF</v>
      </c>
      <c r="J363" s="3" t="str">
        <f t="shared" si="11"/>
        <v/>
      </c>
    </row>
    <row r="364" spans="1:10" ht="230" x14ac:dyDescent="0.35">
      <c r="A364" s="7" t="str">
        <f>IF('Payments Export'!A368="","",'Payments Export'!A368)</f>
        <v>Generic Medical Clinic</v>
      </c>
      <c r="B364" s="7" t="str">
        <f>IF('Payments Export'!A368="","",'Payments Export'!B368)</f>
        <v>Dr Taylor Murphy</v>
      </c>
      <c r="C364" s="7">
        <f>IF(IFERROR(VALUE('Payments Export'!H368),'Payments Export'!H368)&lt;&gt;0,IFERROR(VALUE('Payments Export'!H368),'Payments Export'!H368),"")</f>
        <v>2717</v>
      </c>
      <c r="D364" s="7" t="str">
        <f>IF('Payments Export'!I368="","",'Payments Export'!I368)</f>
        <v xml:space="preserve">Professional attendance by a general practitioner (including a general practitioner who has undertaken mental health skills training) of at least 40 minutes in duration for the preparation of a GP mental health treatment plan for a patient
</v>
      </c>
      <c r="E364" s="7" t="str">
        <f t="shared" si="10"/>
        <v>Professional attendance by a general practitioner (including a gen</v>
      </c>
      <c r="F364" s="7">
        <f>IF('Payments Export'!A368="","",'Payments Export'!N368)</f>
        <v>0</v>
      </c>
      <c r="G364" s="7">
        <f>IF('Payments Export'!A368="","",'Payments Export'!O368)</f>
        <v>147.65</v>
      </c>
      <c r="H364" s="7">
        <f>IF('Payments Export'!B368="","",G364-F364)</f>
        <v>147.65</v>
      </c>
      <c r="I364" s="3" t="str">
        <f>IF(C364&lt;&gt;"",_xlfn.XLOOKUP(IFERROR(VALUE(C364),C364),'Items database'!A:A,'Items database'!B:B),(_xlfn.XLOOKUP(LEFT(E364,3),Services,Services,"")))</f>
        <v>DEF</v>
      </c>
      <c r="J364" s="3" t="str">
        <f t="shared" si="11"/>
        <v/>
      </c>
    </row>
    <row r="365" spans="1:10" ht="300" x14ac:dyDescent="0.35">
      <c r="A365" s="7" t="str">
        <f>IF('Payments Export'!A369="","",'Payments Export'!A369)</f>
        <v>Generic Medical Clinic</v>
      </c>
      <c r="B365" s="7" t="str">
        <f>IF('Payments Export'!A369="","",'Payments Export'!B369)</f>
        <v>Dr Taylor Murphy</v>
      </c>
      <c r="C365" s="7">
        <f>IF(IFERROR(VALUE('Payments Export'!H369),'Payments Export'!H369)&lt;&gt;0,IFERROR(VALUE('Payments Export'!H369),'Payments Export'!H369),"")</f>
        <v>91891</v>
      </c>
      <c r="D365" s="7" t="str">
        <f>IF('Payments Export'!I369="","",'Payments Export'!I369)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5" s="7" t="str">
        <f t="shared" si="10"/>
        <v>Phone attendance by a general practitioner lasting at least 6 minu</v>
      </c>
      <c r="F365" s="7">
        <f>IF('Payments Export'!A369="","",'Payments Export'!N369)</f>
        <v>0</v>
      </c>
      <c r="G365" s="7">
        <f>IF('Payments Export'!A369="","",'Payments Export'!O369)</f>
        <v>41.4</v>
      </c>
      <c r="H365" s="7">
        <f>IF('Payments Export'!B369="","",G365-F365)</f>
        <v>41.4</v>
      </c>
      <c r="I365" s="3" t="str">
        <f>IF(C365&lt;&gt;"",_xlfn.XLOOKUP(IFERROR(VALUE(C365),C365),'Items database'!A:A,'Items database'!B:B),(_xlfn.XLOOKUP(LEFT(E365,3),Services,Services,"")))</f>
        <v>DEF</v>
      </c>
      <c r="J365" s="3" t="str">
        <f t="shared" si="11"/>
        <v/>
      </c>
    </row>
    <row r="366" spans="1:10" ht="300" x14ac:dyDescent="0.35">
      <c r="A366" s="7" t="str">
        <f>IF('Payments Export'!A370="","",'Payments Export'!A370)</f>
        <v>Generic Medical Clinic</v>
      </c>
      <c r="B366" s="7" t="str">
        <f>IF('Payments Export'!A370="","",'Payments Export'!B370)</f>
        <v>Dr Taylor Murphy</v>
      </c>
      <c r="C366" s="7">
        <f>IF(IFERROR(VALUE('Payments Export'!H370),'Payments Export'!H370)&lt;&gt;0,IFERROR(VALUE('Payments Export'!H370),'Payments Export'!H370),"")</f>
        <v>91891</v>
      </c>
      <c r="D366" s="7" t="str">
        <f>IF('Payments Export'!I370="","",'Payments Export'!I370)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6" s="7" t="str">
        <f t="shared" si="10"/>
        <v>Phone attendance by a general practitioner lasting at least 6 minu</v>
      </c>
      <c r="F366" s="7">
        <f>IF('Payments Export'!A370="","",'Payments Export'!N370)</f>
        <v>0</v>
      </c>
      <c r="G366" s="7">
        <f>IF('Payments Export'!A370="","",'Payments Export'!O370)</f>
        <v>41.4</v>
      </c>
      <c r="H366" s="7">
        <f>IF('Payments Export'!B370="","",G366-F366)</f>
        <v>41.4</v>
      </c>
      <c r="I366" s="3" t="str">
        <f>IF(C366&lt;&gt;"",_xlfn.XLOOKUP(IFERROR(VALUE(C366),C366),'Items database'!A:A,'Items database'!B:B),(_xlfn.XLOOKUP(LEFT(E366,3),Services,Services,"")))</f>
        <v>DEF</v>
      </c>
      <c r="J366" s="3" t="str">
        <f t="shared" si="11"/>
        <v/>
      </c>
    </row>
    <row r="367" spans="1:10" ht="30" x14ac:dyDescent="0.35">
      <c r="A367" s="7" t="str">
        <f>IF('Payments Export'!A371="","",'Payments Export'!A371)</f>
        <v>Generic Medical Clinic</v>
      </c>
      <c r="B367" s="7" t="str">
        <f>IF('Payments Export'!A371="","",'Payments Export'!B371)</f>
        <v>Dr Cameron Li</v>
      </c>
      <c r="C367" s="7">
        <f>IF(IFERROR(VALUE('Payments Export'!H371),'Payments Export'!H371)&lt;&gt;0,IFERROR(VALUE('Payments Export'!H371),'Payments Export'!H371),"")</f>
        <v>23</v>
      </c>
      <c r="D367" s="7" t="str">
        <f>IF('Payments Export'!I371="","",'Payments Export'!I371)</f>
        <v>Surgery consultation, Level B</v>
      </c>
      <c r="E367" s="7" t="str">
        <f t="shared" si="10"/>
        <v>Surgery consultation, Level B</v>
      </c>
      <c r="F367" s="7">
        <f>IF('Payments Export'!A371="","",'Payments Export'!N371)</f>
        <v>0</v>
      </c>
      <c r="G367" s="7">
        <f>IF('Payments Export'!A371="","",'Payments Export'!O371)</f>
        <v>41.4</v>
      </c>
      <c r="H367" s="7">
        <f>IF('Payments Export'!B371="","",G367-F367)</f>
        <v>41.4</v>
      </c>
      <c r="I367" s="3" t="str">
        <f>IF(C367&lt;&gt;"",_xlfn.XLOOKUP(IFERROR(VALUE(C367),C367),'Items database'!A:A,'Items database'!B:B),(_xlfn.XLOOKUP(LEFT(E367,3),Services,Services,"")))</f>
        <v>DEF</v>
      </c>
      <c r="J367" s="3" t="str">
        <f t="shared" si="11"/>
        <v/>
      </c>
    </row>
    <row r="368" spans="1:10" ht="30" x14ac:dyDescent="0.35">
      <c r="A368" s="7" t="str">
        <f>IF('Payments Export'!A372="","",'Payments Export'!A372)</f>
        <v>Generic Medical Clinic</v>
      </c>
      <c r="B368" s="7" t="str">
        <f>IF('Payments Export'!A372="","",'Payments Export'!B372)</f>
        <v>Dr Cameron Li</v>
      </c>
      <c r="C368" s="7">
        <f>IF(IFERROR(VALUE('Payments Export'!H372),'Payments Export'!H372)&lt;&gt;0,IFERROR(VALUE('Payments Export'!H372),'Payments Export'!H372),"")</f>
        <v>75870</v>
      </c>
      <c r="D368" s="7" t="str">
        <f>IF('Payments Export'!I372="","",'Payments Export'!I372)</f>
        <v>Direct-Billing Incentive</v>
      </c>
      <c r="E368" s="7" t="str">
        <f t="shared" si="10"/>
        <v>Direct-Billing Incentive</v>
      </c>
      <c r="F368" s="7">
        <f>IF('Payments Export'!A372="","",'Payments Export'!N372)</f>
        <v>0</v>
      </c>
      <c r="G368" s="7">
        <f>IF('Payments Export'!A372="","",'Payments Export'!O372)</f>
        <v>20.65</v>
      </c>
      <c r="H368" s="7">
        <f>IF('Payments Export'!B372="","",G368-F368)</f>
        <v>20.65</v>
      </c>
      <c r="I368" s="3" t="str">
        <f>IF(C368&lt;&gt;"",_xlfn.XLOOKUP(IFERROR(VALUE(C368),C368),'Items database'!A:A,'Items database'!B:B),(_xlfn.XLOOKUP(LEFT(E368,3),Services,Services,"")))</f>
        <v>DEF</v>
      </c>
      <c r="J368" s="3" t="str">
        <f t="shared" si="11"/>
        <v/>
      </c>
    </row>
    <row r="369" spans="1:10" ht="30" x14ac:dyDescent="0.35">
      <c r="A369" s="7" t="str">
        <f>IF('Payments Export'!A373="","",'Payments Export'!A373)</f>
        <v>Generic Medical Clinic</v>
      </c>
      <c r="B369" s="7" t="str">
        <f>IF('Payments Export'!A373="","",'Payments Export'!B373)</f>
        <v>Dr Cameron Li</v>
      </c>
      <c r="C369" s="7">
        <f>IF(IFERROR(VALUE('Payments Export'!H373),'Payments Export'!H373)&lt;&gt;0,IFERROR(VALUE('Payments Export'!H373),'Payments Export'!H373),"")</f>
        <v>36</v>
      </c>
      <c r="D369" s="7" t="str">
        <f>IF('Payments Export'!I373="","",'Payments Export'!I373)</f>
        <v>Surgery consultation, Level C</v>
      </c>
      <c r="E369" s="7" t="str">
        <f t="shared" si="10"/>
        <v>Surgery consultation, Level C</v>
      </c>
      <c r="F369" s="7">
        <f>IF('Payments Export'!A373="","",'Payments Export'!N373)</f>
        <v>0</v>
      </c>
      <c r="G369" s="7">
        <f>IF('Payments Export'!A373="","",'Payments Export'!O373)</f>
        <v>80.099999999999994</v>
      </c>
      <c r="H369" s="7">
        <f>IF('Payments Export'!B373="","",G369-F369)</f>
        <v>80.099999999999994</v>
      </c>
      <c r="I369" s="3" t="str">
        <f>IF(C369&lt;&gt;"",_xlfn.XLOOKUP(IFERROR(VALUE(C369),C369),'Items database'!A:A,'Items database'!B:B),(_xlfn.XLOOKUP(LEFT(E369,3),Services,Services,"")))</f>
        <v>DEF</v>
      </c>
      <c r="J369" s="3" t="str">
        <f t="shared" si="11"/>
        <v/>
      </c>
    </row>
    <row r="370" spans="1:10" ht="30" x14ac:dyDescent="0.35">
      <c r="A370" s="7" t="str">
        <f>IF('Payments Export'!A374="","",'Payments Export'!A374)</f>
        <v>Generic Medical Clinic</v>
      </c>
      <c r="B370" s="7" t="str">
        <f>IF('Payments Export'!A374="","",'Payments Export'!B374)</f>
        <v>Dr Cameron Li</v>
      </c>
      <c r="C370" s="7">
        <f>IF(IFERROR(VALUE('Payments Export'!H374),'Payments Export'!H374)&lt;&gt;0,IFERROR(VALUE('Payments Export'!H374),'Payments Export'!H374),"")</f>
        <v>75870</v>
      </c>
      <c r="D370" s="7" t="str">
        <f>IF('Payments Export'!I374="","",'Payments Export'!I374)</f>
        <v>Direct-Billing Incentive</v>
      </c>
      <c r="E370" s="7" t="str">
        <f t="shared" si="10"/>
        <v>Direct-Billing Incentive</v>
      </c>
      <c r="F370" s="7">
        <f>IF('Payments Export'!A374="","",'Payments Export'!N374)</f>
        <v>0</v>
      </c>
      <c r="G370" s="7">
        <f>IF('Payments Export'!A374="","",'Payments Export'!O374)</f>
        <v>20.65</v>
      </c>
      <c r="H370" s="7">
        <f>IF('Payments Export'!B374="","",G370-F370)</f>
        <v>20.65</v>
      </c>
      <c r="I370" s="3" t="str">
        <f>IF(C370&lt;&gt;"",_xlfn.XLOOKUP(IFERROR(VALUE(C370),C370),'Items database'!A:A,'Items database'!B:B),(_xlfn.XLOOKUP(LEFT(E370,3),Services,Services,"")))</f>
        <v>DEF</v>
      </c>
      <c r="J370" s="3" t="str">
        <f t="shared" si="11"/>
        <v/>
      </c>
    </row>
    <row r="371" spans="1:10" ht="300" x14ac:dyDescent="0.35">
      <c r="A371" s="7" t="str">
        <f>IF('Payments Export'!A375="","",'Payments Export'!A375)</f>
        <v>Generic Medical Clinic</v>
      </c>
      <c r="B371" s="7" t="str">
        <f>IF('Payments Export'!A375="","",'Payments Export'!B375)</f>
        <v>Dr Cameron Li</v>
      </c>
      <c r="C371" s="7">
        <f>IF(IFERROR(VALUE('Payments Export'!H375),'Payments Export'!H375)&lt;&gt;0,IFERROR(VALUE('Payments Export'!H375),'Payments Export'!H375),"")</f>
        <v>91891</v>
      </c>
      <c r="D371" s="7" t="str">
        <f>IF('Payments Export'!I375="","",'Payments Export'!I375)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1" s="7" t="str">
        <f t="shared" si="10"/>
        <v>Phone attendance by a general practitioner lasting at least 6 minu</v>
      </c>
      <c r="F371" s="7">
        <f>IF('Payments Export'!A375="","",'Payments Export'!N375)</f>
        <v>0</v>
      </c>
      <c r="G371" s="7">
        <f>IF('Payments Export'!A375="","",'Payments Export'!O375)</f>
        <v>41.4</v>
      </c>
      <c r="H371" s="7">
        <f>IF('Payments Export'!B375="","",G371-F371)</f>
        <v>41.4</v>
      </c>
      <c r="I371" s="3" t="str">
        <f>IF(C371&lt;&gt;"",_xlfn.XLOOKUP(IFERROR(VALUE(C371),C371),'Items database'!A:A,'Items database'!B:B),(_xlfn.XLOOKUP(LEFT(E371,3),Services,Services,"")))</f>
        <v>DEF</v>
      </c>
      <c r="J371" s="3" t="str">
        <f t="shared" si="11"/>
        <v/>
      </c>
    </row>
    <row r="372" spans="1:10" ht="30" x14ac:dyDescent="0.35">
      <c r="A372" s="7" t="str">
        <f>IF('Payments Export'!A376="","",'Payments Export'!A376)</f>
        <v>Generic Medical Clinic</v>
      </c>
      <c r="B372" s="7" t="str">
        <f>IF('Payments Export'!A376="","",'Payments Export'!B376)</f>
        <v>Dr Cameron Li</v>
      </c>
      <c r="C372" s="7">
        <f>IF(IFERROR(VALUE('Payments Export'!H376),'Payments Export'!H376)&lt;&gt;0,IFERROR(VALUE('Payments Export'!H376),'Payments Export'!H376),"")</f>
        <v>75870</v>
      </c>
      <c r="D372" s="7" t="str">
        <f>IF('Payments Export'!I376="","",'Payments Export'!I376)</f>
        <v>Direct-Billing Incentive</v>
      </c>
      <c r="E372" s="7" t="str">
        <f t="shared" si="10"/>
        <v>Direct-Billing Incentive</v>
      </c>
      <c r="F372" s="7">
        <f>IF('Payments Export'!A376="","",'Payments Export'!N376)</f>
        <v>0</v>
      </c>
      <c r="G372" s="7">
        <f>IF('Payments Export'!A376="","",'Payments Export'!O376)</f>
        <v>20.65</v>
      </c>
      <c r="H372" s="7">
        <f>IF('Payments Export'!B376="","",G372-F372)</f>
        <v>20.65</v>
      </c>
      <c r="I372" s="3" t="str">
        <f>IF(C372&lt;&gt;"",_xlfn.XLOOKUP(IFERROR(VALUE(C372),C372),'Items database'!A:A,'Items database'!B:B),(_xlfn.XLOOKUP(LEFT(E372,3),Services,Services,"")))</f>
        <v>DEF</v>
      </c>
      <c r="J372" s="3" t="str">
        <f t="shared" si="11"/>
        <v/>
      </c>
    </row>
    <row r="373" spans="1:10" ht="90" x14ac:dyDescent="0.35">
      <c r="A373" s="7" t="str">
        <f>IF('Payments Export'!A377="","",'Payments Export'!A377)</f>
        <v>Generic Medical Clinic</v>
      </c>
      <c r="B373" s="7" t="str">
        <f>IF('Payments Export'!A377="","",'Payments Export'!B377)</f>
        <v>Dr Cameron Li</v>
      </c>
      <c r="C373" s="7">
        <f>IF(IFERROR(VALUE('Payments Export'!H377),'Payments Export'!H377)&lt;&gt;0,IFERROR(VALUE('Payments Export'!H377),'Payments Export'!H377),"")</f>
        <v>732</v>
      </c>
      <c r="D373" s="7" t="str">
        <f>IF('Payments Export'!I377="","",'Payments Export'!I377)</f>
        <v>Review of GP Management Plan or Team Care Arrangements., GPMP, NDS, Not Related</v>
      </c>
      <c r="E373" s="7" t="str">
        <f t="shared" si="10"/>
        <v>Review of GP Management Plan or Team Care Arrangements., GPMP, NDS</v>
      </c>
      <c r="F373" s="7">
        <f>IF('Payments Export'!A377="","",'Payments Export'!N377)</f>
        <v>0</v>
      </c>
      <c r="G373" s="7">
        <f>IF('Payments Export'!A377="","",'Payments Export'!O377)</f>
        <v>79.3</v>
      </c>
      <c r="H373" s="7">
        <f>IF('Payments Export'!B377="","",G373-F373)</f>
        <v>79.3</v>
      </c>
      <c r="I373" s="3" t="str">
        <f>IF(C373&lt;&gt;"",_xlfn.XLOOKUP(IFERROR(VALUE(C373),C373),'Items database'!A:A,'Items database'!B:B),(_xlfn.XLOOKUP(LEFT(E373,3),Services,Services,"")))</f>
        <v>EPC</v>
      </c>
      <c r="J373" s="3" t="str">
        <f t="shared" si="11"/>
        <v/>
      </c>
    </row>
    <row r="374" spans="1:10" ht="30" x14ac:dyDescent="0.35">
      <c r="A374" s="7" t="str">
        <f>IF('Payments Export'!A378="","",'Payments Export'!A378)</f>
        <v>Generic Medical Clinic</v>
      </c>
      <c r="B374" s="7" t="str">
        <f>IF('Payments Export'!A378="","",'Payments Export'!B378)</f>
        <v>Dr Cameron Li</v>
      </c>
      <c r="C374" s="7">
        <f>IF(IFERROR(VALUE('Payments Export'!H378),'Payments Export'!H378)&lt;&gt;0,IFERROR(VALUE('Payments Export'!H378),'Payments Export'!H378),"")</f>
        <v>10990</v>
      </c>
      <c r="D374" s="7" t="str">
        <f>IF('Payments Export'!I378="","",'Payments Export'!I378)</f>
        <v>Direct-Billing Incentive</v>
      </c>
      <c r="E374" s="7" t="str">
        <f t="shared" si="10"/>
        <v>Direct-Billing Incentive</v>
      </c>
      <c r="F374" s="7">
        <f>IF('Payments Export'!A378="","",'Payments Export'!N378)</f>
        <v>0</v>
      </c>
      <c r="G374" s="7">
        <f>IF('Payments Export'!A378="","",'Payments Export'!O378)</f>
        <v>6.9</v>
      </c>
      <c r="H374" s="7">
        <f>IF('Payments Export'!B378="","",G374-F374)</f>
        <v>6.9</v>
      </c>
      <c r="I374" s="3" t="str">
        <f>IF(C374&lt;&gt;"",_xlfn.XLOOKUP(IFERROR(VALUE(C374),C374),'Items database'!A:A,'Items database'!B:B),(_xlfn.XLOOKUP(LEFT(E374,3),Services,Services,"")))</f>
        <v>DEF</v>
      </c>
      <c r="J374" s="3" t="str">
        <f t="shared" si="11"/>
        <v/>
      </c>
    </row>
    <row r="375" spans="1:10" ht="90" x14ac:dyDescent="0.35">
      <c r="A375" s="7" t="str">
        <f>IF('Payments Export'!A379="","",'Payments Export'!A379)</f>
        <v>Generic Medical Clinic</v>
      </c>
      <c r="B375" s="7" t="str">
        <f>IF('Payments Export'!A379="","",'Payments Export'!B379)</f>
        <v>Dr Cameron Li</v>
      </c>
      <c r="C375" s="7">
        <f>IF(IFERROR(VALUE('Payments Export'!H379),'Payments Export'!H379)&lt;&gt;0,IFERROR(VALUE('Payments Export'!H379),'Payments Export'!H379),"")</f>
        <v>732</v>
      </c>
      <c r="D375" s="7" t="str">
        <f>IF('Payments Export'!I379="","",'Payments Export'!I379)</f>
        <v>Review of GP Management Plan or Team Care Arrangements., TCA, NDS, 12:54, Not Related</v>
      </c>
      <c r="E375" s="7" t="str">
        <f t="shared" si="10"/>
        <v>Review of GP Management Plan or Team Care Arrangements., TCA, NDS,</v>
      </c>
      <c r="F375" s="7">
        <f>IF('Payments Export'!A379="","",'Payments Export'!N379)</f>
        <v>0</v>
      </c>
      <c r="G375" s="7">
        <f>IF('Payments Export'!A379="","",'Payments Export'!O379)</f>
        <v>79.3</v>
      </c>
      <c r="H375" s="7">
        <f>IF('Payments Export'!B379="","",G375-F375)</f>
        <v>79.3</v>
      </c>
      <c r="I375" s="3" t="str">
        <f>IF(C375&lt;&gt;"",_xlfn.XLOOKUP(IFERROR(VALUE(C375),C375),'Items database'!A:A,'Items database'!B:B),(_xlfn.XLOOKUP(LEFT(E375,3),Services,Services,"")))</f>
        <v>EPC</v>
      </c>
      <c r="J375" s="3" t="str">
        <f t="shared" si="11"/>
        <v/>
      </c>
    </row>
    <row r="376" spans="1:10" ht="30" x14ac:dyDescent="0.35">
      <c r="A376" s="7" t="str">
        <f>IF('Payments Export'!A380="","",'Payments Export'!A380)</f>
        <v>Generic Medical Clinic</v>
      </c>
      <c r="B376" s="7" t="str">
        <f>IF('Payments Export'!A380="","",'Payments Export'!B380)</f>
        <v>Dr Cameron Li</v>
      </c>
      <c r="C376" s="7">
        <f>IF(IFERROR(VALUE('Payments Export'!H380),'Payments Export'!H380)&lt;&gt;0,IFERROR(VALUE('Payments Export'!H380),'Payments Export'!H380),"")</f>
        <v>10990</v>
      </c>
      <c r="D376" s="7" t="str">
        <f>IF('Payments Export'!I380="","",'Payments Export'!I380)</f>
        <v>Direct-Billing Incentive, 12:54</v>
      </c>
      <c r="E376" s="7" t="str">
        <f t="shared" si="10"/>
        <v>Direct-Billing Incentive, 12:54</v>
      </c>
      <c r="F376" s="7">
        <f>IF('Payments Export'!A380="","",'Payments Export'!N380)</f>
        <v>0</v>
      </c>
      <c r="G376" s="7">
        <f>IF('Payments Export'!A380="","",'Payments Export'!O380)</f>
        <v>6.9</v>
      </c>
      <c r="H376" s="7">
        <f>IF('Payments Export'!B380="","",G376-F376)</f>
        <v>6.9</v>
      </c>
      <c r="I376" s="3" t="str">
        <f>IF(C376&lt;&gt;"",_xlfn.XLOOKUP(IFERROR(VALUE(C376),C376),'Items database'!A:A,'Items database'!B:B),(_xlfn.XLOOKUP(LEFT(E376,3),Services,Services,"")))</f>
        <v>DEF</v>
      </c>
      <c r="J376" s="3" t="str">
        <f t="shared" si="11"/>
        <v/>
      </c>
    </row>
    <row r="377" spans="1:10" ht="30" x14ac:dyDescent="0.35">
      <c r="A377" s="7" t="str">
        <f>IF('Payments Export'!A381="","",'Payments Export'!A381)</f>
        <v>Generic Medical Clinic</v>
      </c>
      <c r="B377" s="7" t="str">
        <f>IF('Payments Export'!A381="","",'Payments Export'!B381)</f>
        <v>Dr Cameron Li</v>
      </c>
      <c r="C377" s="7">
        <f>IF(IFERROR(VALUE('Payments Export'!H381),'Payments Export'!H381)&lt;&gt;0,IFERROR(VALUE('Payments Export'!H381),'Payments Export'!H381),"")</f>
        <v>23</v>
      </c>
      <c r="D377" s="7" t="str">
        <f>IF('Payments Export'!I381="","",'Payments Export'!I381)</f>
        <v>Surgery consultation, Level B</v>
      </c>
      <c r="E377" s="7" t="str">
        <f t="shared" si="10"/>
        <v>Surgery consultation, Level B</v>
      </c>
      <c r="F377" s="7">
        <f>IF('Payments Export'!A381="","",'Payments Export'!N381)</f>
        <v>0</v>
      </c>
      <c r="G377" s="7">
        <f>IF('Payments Export'!A381="","",'Payments Export'!O381)</f>
        <v>41.4</v>
      </c>
      <c r="H377" s="7">
        <f>IF('Payments Export'!B381="","",G377-F377)</f>
        <v>41.4</v>
      </c>
      <c r="I377" s="3" t="str">
        <f>IF(C377&lt;&gt;"",_xlfn.XLOOKUP(IFERROR(VALUE(C377),C377),'Items database'!A:A,'Items database'!B:B),(_xlfn.XLOOKUP(LEFT(E377,3),Services,Services,"")))</f>
        <v>DEF</v>
      </c>
      <c r="J377" s="3" t="str">
        <f t="shared" si="11"/>
        <v/>
      </c>
    </row>
    <row r="378" spans="1:10" ht="30" x14ac:dyDescent="0.35">
      <c r="A378" s="7" t="str">
        <f>IF('Payments Export'!A382="","",'Payments Export'!A382)</f>
        <v>Generic Medical Clinic</v>
      </c>
      <c r="B378" s="7" t="str">
        <f>IF('Payments Export'!A382="","",'Payments Export'!B382)</f>
        <v>Dr Riley Zhang</v>
      </c>
      <c r="C378" s="7">
        <f>IF(IFERROR(VALUE('Payments Export'!H382),'Payments Export'!H382)&lt;&gt;0,IFERROR(VALUE('Payments Export'!H382),'Payments Export'!H382),"")</f>
        <v>36</v>
      </c>
      <c r="D378" s="7" t="str">
        <f>IF('Payments Export'!I382="","",'Payments Export'!I382)</f>
        <v>Surgery consultation, Level C</v>
      </c>
      <c r="E378" s="7" t="str">
        <f t="shared" si="10"/>
        <v>Surgery consultation, Level C</v>
      </c>
      <c r="F378" s="7">
        <f>IF('Payments Export'!A382="","",'Payments Export'!N382)</f>
        <v>0</v>
      </c>
      <c r="G378" s="7">
        <f>IF('Payments Export'!A382="","",'Payments Export'!O382)</f>
        <v>172</v>
      </c>
      <c r="H378" s="7">
        <f>IF('Payments Export'!B382="","",G378-F378)</f>
        <v>172</v>
      </c>
      <c r="I378" s="3" t="str">
        <f>IF(C378&lt;&gt;"",_xlfn.XLOOKUP(IFERROR(VALUE(C378),C378),'Items database'!A:A,'Items database'!B:B),(_xlfn.XLOOKUP(LEFT(E378,3),Services,Services,"")))</f>
        <v>DEF</v>
      </c>
      <c r="J378" s="3" t="str">
        <f t="shared" si="11"/>
        <v/>
      </c>
    </row>
    <row r="379" spans="1:10" ht="300" x14ac:dyDescent="0.35">
      <c r="A379" s="7" t="str">
        <f>IF('Payments Export'!A383="","",'Payments Export'!A383)</f>
        <v>Generic Medical Clinic</v>
      </c>
      <c r="B379" s="7" t="str">
        <f>IF('Payments Export'!A383="","",'Payments Export'!B383)</f>
        <v>Dr Riley Zhang</v>
      </c>
      <c r="C379" s="7">
        <f>IF(IFERROR(VALUE('Payments Export'!H383),'Payments Export'!H383)&lt;&gt;0,IFERROR(VALUE('Payments Export'!H383),'Payments Export'!H383),"")</f>
        <v>91891</v>
      </c>
      <c r="D379" s="7" t="str">
        <f>IF('Payments Export'!I383="","",'Payments Export'!I383)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9" s="7" t="str">
        <f t="shared" si="10"/>
        <v>Phone attendance by a general practitioner lasting at least 6 minu</v>
      </c>
      <c r="F379" s="7">
        <f>IF('Payments Export'!A383="","",'Payments Export'!N383)</f>
        <v>0</v>
      </c>
      <c r="G379" s="7">
        <f>IF('Payments Export'!A383="","",'Payments Export'!O383)</f>
        <v>59.55</v>
      </c>
      <c r="H379" s="7">
        <f>IF('Payments Export'!B383="","",G379-F379)</f>
        <v>59.55</v>
      </c>
      <c r="I379" s="3" t="str">
        <f>IF(C379&lt;&gt;"",_xlfn.XLOOKUP(IFERROR(VALUE(C379),C379),'Items database'!A:A,'Items database'!B:B),(_xlfn.XLOOKUP(LEFT(E379,3),Services,Services,"")))</f>
        <v>DEF</v>
      </c>
      <c r="J379" s="3" t="str">
        <f t="shared" si="11"/>
        <v/>
      </c>
    </row>
    <row r="380" spans="1:10" ht="30" x14ac:dyDescent="0.35">
      <c r="A380" s="7" t="str">
        <f>IF('Payments Export'!A384="","",'Payments Export'!A384)</f>
        <v>Generic Medical Clinic</v>
      </c>
      <c r="B380" s="7" t="str">
        <f>IF('Payments Export'!A384="","",'Payments Export'!B384)</f>
        <v>Dr Alex Smith</v>
      </c>
      <c r="C380" s="7">
        <f>IF(IFERROR(VALUE('Payments Export'!H384),'Payments Export'!H384)&lt;&gt;0,IFERROR(VALUE('Payments Export'!H384),'Payments Export'!H384),"")</f>
        <v>23</v>
      </c>
      <c r="D380" s="7" t="str">
        <f>IF('Payments Export'!I384="","",'Payments Export'!I384)</f>
        <v>Surgery consultation, Level B</v>
      </c>
      <c r="E380" s="7" t="str">
        <f t="shared" si="10"/>
        <v>Surgery consultation, Level B</v>
      </c>
      <c r="F380" s="7">
        <f>IF('Payments Export'!A384="","",'Payments Export'!N384)</f>
        <v>0</v>
      </c>
      <c r="G380" s="7">
        <f>IF('Payments Export'!A384="","",'Payments Export'!O384)</f>
        <v>74.75</v>
      </c>
      <c r="H380" s="7">
        <f>IF('Payments Export'!B384="","",G380-F380)</f>
        <v>74.75</v>
      </c>
      <c r="I380" s="3" t="str">
        <f>IF(C380&lt;&gt;"",_xlfn.XLOOKUP(IFERROR(VALUE(C380),C380),'Items database'!A:A,'Items database'!B:B),(_xlfn.XLOOKUP(LEFT(E380,3),Services,Services,"")))</f>
        <v>DEF</v>
      </c>
      <c r="J380" s="3" t="str">
        <f t="shared" si="11"/>
        <v/>
      </c>
    </row>
    <row r="381" spans="1:10" ht="30" x14ac:dyDescent="0.35">
      <c r="A381" s="7" t="str">
        <f>IF('Payments Export'!A385="","",'Payments Export'!A385)</f>
        <v>Generic Medical Clinic</v>
      </c>
      <c r="B381" s="7" t="str">
        <f>IF('Payments Export'!A385="","",'Payments Export'!B385)</f>
        <v>Dr Riley Zhang</v>
      </c>
      <c r="C381" s="7">
        <f>IF(IFERROR(VALUE('Payments Export'!H385),'Payments Export'!H385)&lt;&gt;0,IFERROR(VALUE('Payments Export'!H385),'Payments Export'!H385),"")</f>
        <v>36</v>
      </c>
      <c r="D381" s="7" t="str">
        <f>IF('Payments Export'!I385="","",'Payments Export'!I385)</f>
        <v>Surgery consultation, Level C</v>
      </c>
      <c r="E381" s="7" t="str">
        <f t="shared" si="10"/>
        <v>Surgery consultation, Level C</v>
      </c>
      <c r="F381" s="7">
        <f>IF('Payments Export'!A385="","",'Payments Export'!N385)</f>
        <v>0</v>
      </c>
      <c r="G381" s="7">
        <f>IF('Payments Export'!A385="","",'Payments Export'!O385)</f>
        <v>125</v>
      </c>
      <c r="H381" s="7">
        <f>IF('Payments Export'!B385="","",G381-F381)</f>
        <v>125</v>
      </c>
      <c r="I381" s="3" t="str">
        <f>IF(C381&lt;&gt;"",_xlfn.XLOOKUP(IFERROR(VALUE(C381),C381),'Items database'!A:A,'Items database'!B:B),(_xlfn.XLOOKUP(LEFT(E381,3),Services,Services,"")))</f>
        <v>DEF</v>
      </c>
      <c r="J381" s="3" t="str">
        <f t="shared" si="11"/>
        <v/>
      </c>
    </row>
    <row r="382" spans="1:10" ht="30" x14ac:dyDescent="0.35">
      <c r="A382" s="7" t="str">
        <f>IF('Payments Export'!A386="","",'Payments Export'!A386)</f>
        <v>Generic Medical Clinic</v>
      </c>
      <c r="B382" s="7" t="str">
        <f>IF('Payments Export'!A386="","",'Payments Export'!B386)</f>
        <v>Dr Jordan Patel</v>
      </c>
      <c r="C382" s="7">
        <f>IF(IFERROR(VALUE('Payments Export'!H386),'Payments Export'!H386)&lt;&gt;0,IFERROR(VALUE('Payments Export'!H386),'Payments Export'!H386),"")</f>
        <v>197</v>
      </c>
      <c r="D382" s="7" t="str">
        <f>IF('Payments Export'!I386="","",'Payments Export'!I386)</f>
        <v>Acupuncture, Level C consultation</v>
      </c>
      <c r="E382" s="7" t="str">
        <f t="shared" si="10"/>
        <v>Acupuncture, Level C consultation</v>
      </c>
      <c r="F382" s="7">
        <f>IF('Payments Export'!A386="","",'Payments Export'!N386)</f>
        <v>0</v>
      </c>
      <c r="G382" s="7">
        <f>IF('Payments Export'!A386="","",'Payments Export'!O386)</f>
        <v>125</v>
      </c>
      <c r="H382" s="7">
        <f>IF('Payments Export'!B386="","",G382-F382)</f>
        <v>125</v>
      </c>
      <c r="I382" s="3" t="str">
        <f>IF(C382&lt;&gt;"",_xlfn.XLOOKUP(IFERROR(VALUE(C382),C382),'Items database'!A:A,'Items database'!B:B),(_xlfn.XLOOKUP(LEFT(E382,3),Services,Services,"")))</f>
        <v>DEF</v>
      </c>
      <c r="J382" s="3" t="str">
        <f t="shared" si="11"/>
        <v/>
      </c>
    </row>
    <row r="383" spans="1:10" ht="30" x14ac:dyDescent="0.35">
      <c r="A383" s="7" t="str">
        <f>IF('Payments Export'!A387="","",'Payments Export'!A387)</f>
        <v>Generic Medical Clinic</v>
      </c>
      <c r="B383" s="7" t="str">
        <f>IF('Payments Export'!A387="","",'Payments Export'!B387)</f>
        <v>Dr Jordan Martinez</v>
      </c>
      <c r="C383" s="7">
        <f>IF(IFERROR(VALUE('Payments Export'!H387),'Payments Export'!H387)&lt;&gt;0,IFERROR(VALUE('Payments Export'!H387),'Payments Export'!H387),"")</f>
        <v>23</v>
      </c>
      <c r="D383" s="7" t="str">
        <f>IF('Payments Export'!I387="","",'Payments Export'!I387)</f>
        <v>Surgery consultation, Level B</v>
      </c>
      <c r="E383" s="7" t="str">
        <f t="shared" si="10"/>
        <v>Surgery consultation, Level B</v>
      </c>
      <c r="F383" s="7">
        <f>IF('Payments Export'!A387="","",'Payments Export'!N387)</f>
        <v>0</v>
      </c>
      <c r="G383" s="7">
        <f>IF('Payments Export'!A387="","",'Payments Export'!O387)</f>
        <v>74.75</v>
      </c>
      <c r="H383" s="7">
        <f>IF('Payments Export'!B387="","",G383-F383)</f>
        <v>74.75</v>
      </c>
      <c r="I383" s="3" t="str">
        <f>IF(C383&lt;&gt;"",_xlfn.XLOOKUP(IFERROR(VALUE(C383),C383),'Items database'!A:A,'Items database'!B:B),(_xlfn.XLOOKUP(LEFT(E383,3),Services,Services,"")))</f>
        <v>DEF</v>
      </c>
      <c r="J383" s="3" t="str">
        <f t="shared" si="11"/>
        <v/>
      </c>
    </row>
    <row r="384" spans="1:10" ht="30" x14ac:dyDescent="0.35">
      <c r="A384" s="7" t="str">
        <f>IF('Payments Export'!A388="","",'Payments Export'!A388)</f>
        <v>Generic Medical Clinic</v>
      </c>
      <c r="B384" s="7" t="str">
        <f>IF('Payments Export'!A388="","",'Payments Export'!B388)</f>
        <v>Dr Jordan Martinez</v>
      </c>
      <c r="C384" s="7">
        <f>IF(IFERROR(VALUE('Payments Export'!H388),'Payments Export'!H388)&lt;&gt;0,IFERROR(VALUE('Payments Export'!H388),'Payments Export'!H388),"")</f>
        <v>699</v>
      </c>
      <c r="D384" s="7" t="str">
        <f>IF('Payments Export'!I388="","",'Payments Export'!I388)</f>
        <v>GP Heart Health Assessment</v>
      </c>
      <c r="E384" s="7" t="str">
        <f t="shared" si="10"/>
        <v>GP Heart Health Assessment</v>
      </c>
      <c r="F384" s="7">
        <f>IF('Payments Export'!A388="","",'Payments Export'!N388)</f>
        <v>0</v>
      </c>
      <c r="G384" s="7">
        <f>IF('Payments Export'!A388="","",'Payments Export'!O388)</f>
        <v>80.099999999999994</v>
      </c>
      <c r="H384" s="7">
        <f>IF('Payments Export'!B388="","",G384-F384)</f>
        <v>80.099999999999994</v>
      </c>
      <c r="I384" s="3" t="str">
        <f>IF(C384&lt;&gt;"",_xlfn.XLOOKUP(IFERROR(VALUE(C384),C384),'Items database'!A:A,'Items database'!B:B),(_xlfn.XLOOKUP(LEFT(E384,3),Services,Services,"")))</f>
        <v>DEF</v>
      </c>
      <c r="J384" s="3" t="str">
        <f t="shared" si="11"/>
        <v/>
      </c>
    </row>
    <row r="385" spans="1:10" ht="50" x14ac:dyDescent="0.35">
      <c r="A385" s="7" t="str">
        <f>IF('Payments Export'!A389="","",'Payments Export'!A389)</f>
        <v>Generic Medical Clinic</v>
      </c>
      <c r="B385" s="7" t="str">
        <f>IF('Payments Export'!A389="","",'Payments Export'!B389)</f>
        <v>Alex White</v>
      </c>
      <c r="C385" s="7" t="str">
        <f>IF(IFERROR(VALUE('Payments Export'!H389),'Payments Export'!H389)&lt;&gt;0,IFERROR(VALUE('Payments Export'!H389),'Payments Export'!H389),"")</f>
        <v/>
      </c>
      <c r="D385" s="7" t="str">
        <f>IF('Payments Export'!I389="","",'Payments Export'!I389)</f>
        <v>340 Speech Pathology - Follow Up Services</v>
      </c>
      <c r="E385" s="7" t="s">
        <v>428</v>
      </c>
      <c r="F385" s="7">
        <f>IF('Payments Export'!A389="","",'Payments Export'!N389)</f>
        <v>0</v>
      </c>
      <c r="G385" s="7">
        <f>IF('Payments Export'!A389="","",'Payments Export'!O389)</f>
        <v>156</v>
      </c>
      <c r="H385" s="7">
        <f>IF('Payments Export'!B389="","",G385-F385)</f>
        <v>156</v>
      </c>
      <c r="I385" s="3" t="str">
        <f>IF(C385&lt;&gt;"",_xlfn.XLOOKUP(IFERROR(VALUE(C385),C385),'Items database'!A:A,'Items database'!B:B),(_xlfn.XLOOKUP(LEFT(E385,3),Services,Services,"")))</f>
        <v>DEF</v>
      </c>
      <c r="J385" s="3" t="str">
        <f t="shared" ref="J385:J448" si="12">IF(ISNUMBER(F385)=TRUE,IF(F385=0,"","GST"),"")</f>
        <v/>
      </c>
    </row>
    <row r="386" spans="1:10" ht="30" x14ac:dyDescent="0.35">
      <c r="A386" s="7" t="str">
        <f>IF('Payments Export'!A390="","",'Payments Export'!A390)</f>
        <v>Generic Medical Clinic</v>
      </c>
      <c r="B386" s="7" t="str">
        <f>IF('Payments Export'!A390="","",'Payments Export'!B390)</f>
        <v>Dr Cameron Li</v>
      </c>
      <c r="C386" s="7">
        <f>IF(IFERROR(VALUE('Payments Export'!H390),'Payments Export'!H390)&lt;&gt;0,IFERROR(VALUE('Payments Export'!H390),'Payments Export'!H390),"")</f>
        <v>23</v>
      </c>
      <c r="D386" s="7" t="str">
        <f>IF('Payments Export'!I390="","",'Payments Export'!I390)</f>
        <v>Surgery consultation, Level B</v>
      </c>
      <c r="E386" s="7" t="str">
        <f t="shared" ref="E386:E448" si="13">LEFT(D386,66)</f>
        <v>Surgery consultation, Level B</v>
      </c>
      <c r="F386" s="7">
        <f>IF('Payments Export'!A390="","",'Payments Export'!N390)</f>
        <v>0</v>
      </c>
      <c r="G386" s="7">
        <f>IF('Payments Export'!A390="","",'Payments Export'!O390)</f>
        <v>94.75</v>
      </c>
      <c r="H386" s="7">
        <f>IF('Payments Export'!B390="","",G386-F386)</f>
        <v>94.75</v>
      </c>
      <c r="I386" s="3" t="str">
        <f>IF(C386&lt;&gt;"",_xlfn.XLOOKUP(IFERROR(VALUE(C386),C386),'Items database'!A:A,'Items database'!B:B),(_xlfn.XLOOKUP(LEFT(E386,3),Services,Services,"")))</f>
        <v>DEF</v>
      </c>
      <c r="J386" s="3" t="str">
        <f t="shared" si="12"/>
        <v/>
      </c>
    </row>
    <row r="387" spans="1:10" ht="30" x14ac:dyDescent="0.35">
      <c r="A387" s="7" t="str">
        <f>IF('Payments Export'!A391="","",'Payments Export'!A391)</f>
        <v>Generic Medical Clinic</v>
      </c>
      <c r="B387" s="7" t="str">
        <f>IF('Payments Export'!A391="","",'Payments Export'!B391)</f>
        <v>Dr Morgan Bailey</v>
      </c>
      <c r="C387" s="7">
        <f>IF(IFERROR(VALUE('Payments Export'!H391),'Payments Export'!H391)&lt;&gt;0,IFERROR(VALUE('Payments Export'!H391),'Payments Export'!H391),"")</f>
        <v>23</v>
      </c>
      <c r="D387" s="7" t="str">
        <f>IF('Payments Export'!I391="","",'Payments Export'!I391)</f>
        <v>Surgery consultation, Level B</v>
      </c>
      <c r="E387" s="7" t="str">
        <f t="shared" si="13"/>
        <v>Surgery consultation, Level B</v>
      </c>
      <c r="F387" s="7">
        <f>IF('Payments Export'!A391="","",'Payments Export'!N391)</f>
        <v>0</v>
      </c>
      <c r="G387" s="7">
        <f>IF('Payments Export'!A391="","",'Payments Export'!O391)</f>
        <v>94.75</v>
      </c>
      <c r="H387" s="7">
        <f>IF('Payments Export'!B391="","",G387-F387)</f>
        <v>94.75</v>
      </c>
      <c r="I387" s="3" t="str">
        <f>IF(C387&lt;&gt;"",_xlfn.XLOOKUP(IFERROR(VALUE(C387),C387),'Items database'!A:A,'Items database'!B:B),(_xlfn.XLOOKUP(LEFT(E387,3),Services,Services,"")))</f>
        <v>DEF</v>
      </c>
      <c r="J387" s="3" t="str">
        <f t="shared" si="12"/>
        <v/>
      </c>
    </row>
    <row r="388" spans="1:10" ht="30" x14ac:dyDescent="0.35">
      <c r="A388" s="7" t="str">
        <f>IF('Payments Export'!A392="","",'Payments Export'!A392)</f>
        <v>Generic Medical Clinic</v>
      </c>
      <c r="B388" s="7" t="str">
        <f>IF('Payments Export'!A392="","",'Payments Export'!B392)</f>
        <v>Dr Jordan Martinez</v>
      </c>
      <c r="C388" s="7">
        <f>IF(IFERROR(VALUE('Payments Export'!H392),'Payments Export'!H392)&lt;&gt;0,IFERROR(VALUE('Payments Export'!H392),'Payments Export'!H392),"")</f>
        <v>23</v>
      </c>
      <c r="D388" s="7" t="str">
        <f>IF('Payments Export'!I392="","",'Payments Export'!I392)</f>
        <v>Surgery consultation, Level B</v>
      </c>
      <c r="E388" s="7" t="str">
        <f t="shared" si="13"/>
        <v>Surgery consultation, Level B</v>
      </c>
      <c r="F388" s="7">
        <f>IF('Payments Export'!A392="","",'Payments Export'!N392)</f>
        <v>0</v>
      </c>
      <c r="G388" s="7">
        <f>IF('Payments Export'!A392="","",'Payments Export'!O392)</f>
        <v>94.75</v>
      </c>
      <c r="H388" s="7">
        <f>IF('Payments Export'!B392="","",G388-F388)</f>
        <v>94.75</v>
      </c>
      <c r="I388" s="3" t="str">
        <f>IF(C388&lt;&gt;"",_xlfn.XLOOKUP(IFERROR(VALUE(C388),C388),'Items database'!A:A,'Items database'!B:B),(_xlfn.XLOOKUP(LEFT(E388,3),Services,Services,"")))</f>
        <v>DEF</v>
      </c>
      <c r="J388" s="3" t="str">
        <f t="shared" si="12"/>
        <v/>
      </c>
    </row>
    <row r="389" spans="1:10" ht="60" x14ac:dyDescent="0.35">
      <c r="A389" s="7" t="str">
        <f>IF('Payments Export'!A393="","",'Payments Export'!A393)</f>
        <v>Generic Medical Clinic</v>
      </c>
      <c r="B389" s="7" t="str">
        <f>IF('Payments Export'!A393="","",'Payments Export'!B393)</f>
        <v>Dr Taylor Johnson</v>
      </c>
      <c r="C389" s="7">
        <f>IF(IFERROR(VALUE('Payments Export'!H393),'Payments Export'!H393)&lt;&gt;0,IFERROR(VALUE('Payments Export'!H393),'Payments Export'!H393),"")</f>
        <v>80010</v>
      </c>
      <c r="D389" s="7" t="str">
        <f>IF('Payments Export'!I393="","",'Payments Export'!I393)</f>
        <v>Clinical psychologist consultation, &gt;50 min, consulting rooms</v>
      </c>
      <c r="E389" s="7" t="str">
        <f t="shared" si="13"/>
        <v>Clinical psychologist consultation, &gt;50 min, consulting rooms</v>
      </c>
      <c r="F389" s="7">
        <f>IF('Payments Export'!A393="","",'Payments Export'!N393)</f>
        <v>0</v>
      </c>
      <c r="G389" s="7">
        <f>IF('Payments Export'!A393="","",'Payments Export'!O393)</f>
        <v>224.5</v>
      </c>
      <c r="H389" s="7">
        <f>IF('Payments Export'!B393="","",G389-F389)</f>
        <v>224.5</v>
      </c>
      <c r="I389" s="3" t="str">
        <f>IF(C389&lt;&gt;"",_xlfn.XLOOKUP(IFERROR(VALUE(C389),C389),'Items database'!A:A,'Items database'!B:B),(_xlfn.XLOOKUP(LEFT(E389,3),Services,Services,"")))</f>
        <v>DEF</v>
      </c>
      <c r="J389" s="3" t="str">
        <f t="shared" si="12"/>
        <v/>
      </c>
    </row>
    <row r="390" spans="1:10" ht="30" x14ac:dyDescent="0.35">
      <c r="A390" s="7" t="str">
        <f>IF('Payments Export'!A394="","",'Payments Export'!A394)</f>
        <v>Generic Medical Clinic</v>
      </c>
      <c r="B390" s="7" t="str">
        <f>IF('Payments Export'!A394="","",'Payments Export'!B394)</f>
        <v>Dr Alex Smith</v>
      </c>
      <c r="C390" s="7">
        <f>IF(IFERROR(VALUE('Payments Export'!H394),'Payments Export'!H394)&lt;&gt;0,IFERROR(VALUE('Payments Export'!H394),'Payments Export'!H394),"")</f>
        <v>23</v>
      </c>
      <c r="D390" s="7" t="str">
        <f>IF('Payments Export'!I394="","",'Payments Export'!I394)</f>
        <v>Surgery consultation, Level B</v>
      </c>
      <c r="E390" s="7" t="str">
        <f t="shared" si="13"/>
        <v>Surgery consultation, Level B</v>
      </c>
      <c r="F390" s="7">
        <f>IF('Payments Export'!A394="","",'Payments Export'!N394)</f>
        <v>0</v>
      </c>
      <c r="G390" s="7">
        <f>IF('Payments Export'!A394="","",'Payments Export'!O394)</f>
        <v>94.75</v>
      </c>
      <c r="H390" s="7">
        <f>IF('Payments Export'!B394="","",G390-F390)</f>
        <v>94.75</v>
      </c>
      <c r="I390" s="3" t="str">
        <f>IF(C390&lt;&gt;"",_xlfn.XLOOKUP(IFERROR(VALUE(C390),C390),'Items database'!A:A,'Items database'!B:B),(_xlfn.XLOOKUP(LEFT(E390,3),Services,Services,"")))</f>
        <v>DEF</v>
      </c>
      <c r="J390" s="3" t="str">
        <f t="shared" si="12"/>
        <v/>
      </c>
    </row>
    <row r="391" spans="1:10" ht="70" x14ac:dyDescent="0.35">
      <c r="A391" s="7" t="str">
        <f>IF('Payments Export'!A395="","",'Payments Export'!A395)</f>
        <v>Generic Medical Clinic</v>
      </c>
      <c r="B391" s="7" t="str">
        <f>IF('Payments Export'!A395="","",'Payments Export'!B395)</f>
        <v>Dr Riley Zhang</v>
      </c>
      <c r="C391" s="7" t="str">
        <f>IF(IFERROR(VALUE('Payments Export'!H395),'Payments Export'!H395)&lt;&gt;0,IFERROR(VALUE('Payments Export'!H395),'Payments Export'!H395),"")</f>
        <v/>
      </c>
      <c r="D391" s="7" t="str">
        <f>IF('Payments Export'!I395="","",'Payments Export'!I395)</f>
        <v>CSB Treatment Room Fee Tier 2 -  Non Rebatable from Medicare</v>
      </c>
      <c r="E391" s="7" t="str">
        <f t="shared" si="13"/>
        <v>CSB Treatment Room Fee Tier 2 -  Non Rebatable from Medicare</v>
      </c>
      <c r="F391" s="7">
        <f>IF('Payments Export'!A395="","",'Payments Export'!N395)</f>
        <v>0</v>
      </c>
      <c r="G391" s="7">
        <f>IF('Payments Export'!A395="","",'Payments Export'!O395)</f>
        <v>60</v>
      </c>
      <c r="H391" s="7">
        <f>IF('Payments Export'!B395="","",G391-F391)</f>
        <v>60</v>
      </c>
      <c r="I391" s="3" t="str">
        <f>IF(C391&lt;&gt;"",_xlfn.XLOOKUP(IFERROR(VALUE(C391),C391),'Items database'!A:A,'Items database'!B:B),(_xlfn.XLOOKUP(LEFT(E391,3),Services,Services,"")))</f>
        <v>CSB</v>
      </c>
      <c r="J391" s="3" t="str">
        <f t="shared" si="12"/>
        <v/>
      </c>
    </row>
    <row r="392" spans="1:10" ht="30" x14ac:dyDescent="0.35">
      <c r="A392" s="7" t="str">
        <f>IF('Payments Export'!A396="","",'Payments Export'!A396)</f>
        <v>Generic Medical Clinic</v>
      </c>
      <c r="B392" s="7" t="str">
        <f>IF('Payments Export'!A396="","",'Payments Export'!B396)</f>
        <v>Dr Riley Zhang</v>
      </c>
      <c r="C392" s="7">
        <f>IF(IFERROR(VALUE('Payments Export'!H396),'Payments Export'!H396)&lt;&gt;0,IFERROR(VALUE('Payments Export'!H396),'Payments Export'!H396),"")</f>
        <v>23</v>
      </c>
      <c r="D392" s="7" t="str">
        <f>IF('Payments Export'!I396="","",'Payments Export'!I396)</f>
        <v>Surgery consultation, Level B</v>
      </c>
      <c r="E392" s="7" t="str">
        <f t="shared" si="13"/>
        <v>Surgery consultation, Level B</v>
      </c>
      <c r="F392" s="7">
        <f>IF('Payments Export'!A396="","",'Payments Export'!N396)</f>
        <v>0</v>
      </c>
      <c r="G392" s="7">
        <f>IF('Payments Export'!A396="","",'Payments Export'!O396)</f>
        <v>94.75</v>
      </c>
      <c r="H392" s="7">
        <f>IF('Payments Export'!B396="","",G392-F392)</f>
        <v>94.75</v>
      </c>
      <c r="I392" s="3" t="str">
        <f>IF(C392&lt;&gt;"",_xlfn.XLOOKUP(IFERROR(VALUE(C392),C392),'Items database'!A:A,'Items database'!B:B),(_xlfn.XLOOKUP(LEFT(E392,3),Services,Services,"")))</f>
        <v>DEF</v>
      </c>
      <c r="J392" s="3" t="str">
        <f t="shared" si="12"/>
        <v/>
      </c>
    </row>
    <row r="393" spans="1:10" ht="80" x14ac:dyDescent="0.35">
      <c r="A393" s="7" t="str">
        <f>IF('Payments Export'!A397="","",'Payments Export'!A397)</f>
        <v>Generic Medical Clinic</v>
      </c>
      <c r="B393" s="7" t="str">
        <f>IF('Payments Export'!A397="","",'Payments Export'!B397)</f>
        <v>Dr Riley Zhang</v>
      </c>
      <c r="C393" s="7">
        <f>IF(IFERROR(VALUE('Payments Export'!H397),'Payments Export'!H397)&lt;&gt;0,IFERROR(VALUE('Payments Export'!H397),'Payments Export'!H397),"")</f>
        <v>31365</v>
      </c>
      <c r="D393" s="7" t="str">
        <f>IF('Payments Export'!I397="","",'Payments Export'!I397)</f>
        <v>Surgical excisionof malignant skin lesion &lt; 15 mm, malignancy confirmed by histology.</v>
      </c>
      <c r="E393" s="7" t="str">
        <f t="shared" si="13"/>
        <v>Surgical excisionof malignant skin lesion &lt; 15 mm, malignancy conf</v>
      </c>
      <c r="F393" s="7">
        <f>IF('Payments Export'!A397="","",'Payments Export'!N397)</f>
        <v>0</v>
      </c>
      <c r="G393" s="7">
        <f>IF('Payments Export'!A397="","",'Payments Export'!O397)</f>
        <v>206</v>
      </c>
      <c r="H393" s="7">
        <f>IF('Payments Export'!B397="","",G393-F393)</f>
        <v>206</v>
      </c>
      <c r="I393" s="3" t="str">
        <f>IF(C393&lt;&gt;"",_xlfn.XLOOKUP(IFERROR(VALUE(C393),C393),'Items database'!A:A,'Items database'!B:B),(_xlfn.XLOOKUP(LEFT(E393,3),Services,Services,"")))</f>
        <v>DEF</v>
      </c>
      <c r="J393" s="3" t="str">
        <f t="shared" si="12"/>
        <v/>
      </c>
    </row>
    <row r="394" spans="1:10" ht="30" x14ac:dyDescent="0.35">
      <c r="A394" s="7" t="str">
        <f>IF('Payments Export'!A398="","",'Payments Export'!A398)</f>
        <v>Generic Medical Clinic</v>
      </c>
      <c r="B394" s="7" t="str">
        <f>IF('Payments Export'!A398="","",'Payments Export'!B398)</f>
        <v>Dr Taylor Johnson</v>
      </c>
      <c r="C394" s="7" t="str">
        <f>IF(IFERROR(VALUE('Payments Export'!H398),'Payments Export'!H398)&lt;&gt;0,IFERROR(VALUE('Payments Export'!H398),'Payments Export'!H398),"")</f>
        <v/>
      </c>
      <c r="D394" s="7" t="str">
        <f>IF('Payments Export'!I398="","",'Payments Export'!I398)</f>
        <v>MRP Medical Report</v>
      </c>
      <c r="E394" s="7" t="str">
        <f t="shared" si="13"/>
        <v>MRP Medical Report</v>
      </c>
      <c r="F394" s="7">
        <f>IF('Payments Export'!A398="","",'Payments Export'!N398)</f>
        <v>40.799999999999997</v>
      </c>
      <c r="G394" s="7">
        <f>IF('Payments Export'!A398="","",'Payments Export'!O398)</f>
        <v>448.8</v>
      </c>
      <c r="H394" s="7">
        <f>IF('Payments Export'!B398="","",G394-F394)</f>
        <v>408</v>
      </c>
      <c r="I394" s="3" t="str">
        <f>IF(C394&lt;&gt;"",_xlfn.XLOOKUP(IFERROR(VALUE(C394),C394),'Items database'!A:A,'Items database'!B:B),(_xlfn.XLOOKUP(LEFT(E394,3),Services,Services,"")))</f>
        <v>MRP</v>
      </c>
      <c r="J394" s="3" t="str">
        <f t="shared" si="12"/>
        <v>GST</v>
      </c>
    </row>
    <row r="395" spans="1:10" ht="300" x14ac:dyDescent="0.35">
      <c r="A395" s="7" t="str">
        <f>IF('Payments Export'!A399="","",'Payments Export'!A399)</f>
        <v>Generic Medical Clinic</v>
      </c>
      <c r="B395" s="7" t="str">
        <f>IF('Payments Export'!A399="","",'Payments Export'!B399)</f>
        <v>Dr Jordan Martinez</v>
      </c>
      <c r="C395" s="7">
        <f>IF(IFERROR(VALUE('Payments Export'!H399),'Payments Export'!H399)&lt;&gt;0,IFERROR(VALUE('Payments Export'!H399),'Payments Export'!H399),"")</f>
        <v>91891</v>
      </c>
      <c r="D395" s="7" t="str">
        <f>IF('Payments Export'!I399="","",'Payments Export'!I399)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95" s="7" t="str">
        <f t="shared" si="13"/>
        <v>Phone attendance by a general practitioner lasting at least 6 minu</v>
      </c>
      <c r="F395" s="7">
        <f>IF('Payments Export'!A399="","",'Payments Export'!N399)</f>
        <v>0</v>
      </c>
      <c r="G395" s="7">
        <f>IF('Payments Export'!A399="","",'Payments Export'!O399)</f>
        <v>94.75</v>
      </c>
      <c r="H395" s="7">
        <f>IF('Payments Export'!B399="","",G395-F395)</f>
        <v>94.75</v>
      </c>
      <c r="I395" s="3" t="str">
        <f>IF(C395&lt;&gt;"",_xlfn.XLOOKUP(IFERROR(VALUE(C395),C395),'Items database'!A:A,'Items database'!B:B),(_xlfn.XLOOKUP(LEFT(E395,3),Services,Services,"")))</f>
        <v>DEF</v>
      </c>
      <c r="J395" s="3" t="str">
        <f t="shared" si="12"/>
        <v/>
      </c>
    </row>
    <row r="396" spans="1:10" ht="70" x14ac:dyDescent="0.35">
      <c r="A396" s="7" t="str">
        <f>IF('Payments Export'!A400="","",'Payments Export'!A400)</f>
        <v>Generic Medical Clinic</v>
      </c>
      <c r="B396" s="7" t="str">
        <f>IF('Payments Export'!A400="","",'Payments Export'!B400)</f>
        <v>Dr Alex Smith</v>
      </c>
      <c r="C396" s="7" t="str">
        <f>IF(IFERROR(VALUE('Payments Export'!H400),'Payments Export'!H400)&lt;&gt;0,IFERROR(VALUE('Payments Export'!H400),'Payments Export'!H400),"")</f>
        <v/>
      </c>
      <c r="D396" s="7" t="str">
        <f>IF('Payments Export'!I400="","",'Payments Export'!I400)</f>
        <v>CSB BOOSTRIX - Adult Diphtheria Tetanus and Pertussis vaccine</v>
      </c>
      <c r="E396" s="7" t="str">
        <f t="shared" si="13"/>
        <v>CSB BOOSTRIX - Adult Diphtheria Tetanus and Pertussis vaccine</v>
      </c>
      <c r="F396" s="7">
        <f>IF('Payments Export'!A400="","",'Payments Export'!N400)</f>
        <v>0</v>
      </c>
      <c r="G396" s="7">
        <f>IF('Payments Export'!A400="","",'Payments Export'!O400)</f>
        <v>60</v>
      </c>
      <c r="H396" s="7">
        <f>IF('Payments Export'!B400="","",G396-F396)</f>
        <v>60</v>
      </c>
      <c r="I396" s="3" t="str">
        <f>IF(C396&lt;&gt;"",_xlfn.XLOOKUP(IFERROR(VALUE(C396),C396),'Items database'!A:A,'Items database'!B:B),(_xlfn.XLOOKUP(LEFT(E396,3),Services,Services,"")))</f>
        <v>CSB</v>
      </c>
      <c r="J396" s="3" t="str">
        <f t="shared" si="12"/>
        <v/>
      </c>
    </row>
    <row r="397" spans="1:10" ht="30" x14ac:dyDescent="0.35">
      <c r="A397" s="7" t="str">
        <f>IF('Payments Export'!A401="","",'Payments Export'!A401)</f>
        <v>Generic Medical Clinic</v>
      </c>
      <c r="B397" s="7" t="str">
        <f>IF('Payments Export'!A401="","",'Payments Export'!B401)</f>
        <v>Dr Jordan Martinez</v>
      </c>
      <c r="C397" s="7">
        <f>IF(IFERROR(VALUE('Payments Export'!H401),'Payments Export'!H401)&lt;&gt;0,IFERROR(VALUE('Payments Export'!H401),'Payments Export'!H401),"")</f>
        <v>23</v>
      </c>
      <c r="D397" s="7" t="str">
        <f>IF('Payments Export'!I401="","",'Payments Export'!I401)</f>
        <v>Surgery consultation, Level B</v>
      </c>
      <c r="E397" s="7" t="str">
        <f t="shared" si="13"/>
        <v>Surgery consultation, Level B</v>
      </c>
      <c r="F397" s="7">
        <f>IF('Payments Export'!A401="","",'Payments Export'!N401)</f>
        <v>0</v>
      </c>
      <c r="G397" s="7">
        <f>IF('Payments Export'!A401="","",'Payments Export'!O401)</f>
        <v>94.75</v>
      </c>
      <c r="H397" s="7">
        <f>IF('Payments Export'!B401="","",G397-F397)</f>
        <v>94.75</v>
      </c>
      <c r="I397" s="3" t="str">
        <f>IF(C397&lt;&gt;"",_xlfn.XLOOKUP(IFERROR(VALUE(C397),C397),'Items database'!A:A,'Items database'!B:B),(_xlfn.XLOOKUP(LEFT(E397,3),Services,Services,"")))</f>
        <v>DEF</v>
      </c>
      <c r="J397" s="3" t="str">
        <f t="shared" si="12"/>
        <v/>
      </c>
    </row>
    <row r="398" spans="1:10" ht="30" x14ac:dyDescent="0.35">
      <c r="A398" s="7" t="str">
        <f>IF('Payments Export'!A402="","",'Payments Export'!A402)</f>
        <v>Generic Medical Clinic</v>
      </c>
      <c r="B398" s="7" t="str">
        <f>IF('Payments Export'!A402="","",'Payments Export'!B402)</f>
        <v>Dr Morgan Bailey</v>
      </c>
      <c r="C398" s="7">
        <f>IF(IFERROR(VALUE('Payments Export'!H402),'Payments Export'!H402)&lt;&gt;0,IFERROR(VALUE('Payments Export'!H402),'Payments Export'!H402),"")</f>
        <v>23</v>
      </c>
      <c r="D398" s="7" t="str">
        <f>IF('Payments Export'!I402="","",'Payments Export'!I402)</f>
        <v>Surgery consultation, Level B</v>
      </c>
      <c r="E398" s="7" t="str">
        <f t="shared" si="13"/>
        <v>Surgery consultation, Level B</v>
      </c>
      <c r="F398" s="7">
        <f>IF('Payments Export'!A402="","",'Payments Export'!N402)</f>
        <v>0</v>
      </c>
      <c r="G398" s="7">
        <f>IF('Payments Export'!A402="","",'Payments Export'!O402)</f>
        <v>74.75</v>
      </c>
      <c r="H398" s="7">
        <f>IF('Payments Export'!B402="","",G398-F398)</f>
        <v>74.75</v>
      </c>
      <c r="I398" s="3" t="str">
        <f>IF(C398&lt;&gt;"",_xlfn.XLOOKUP(IFERROR(VALUE(C398),C398),'Items database'!A:A,'Items database'!B:B),(_xlfn.XLOOKUP(LEFT(E398,3),Services,Services,"")))</f>
        <v>DEF</v>
      </c>
      <c r="J398" s="3" t="str">
        <f t="shared" si="12"/>
        <v/>
      </c>
    </row>
    <row r="399" spans="1:10" ht="30" x14ac:dyDescent="0.35">
      <c r="A399" s="7" t="str">
        <f>IF('Payments Export'!A403="","",'Payments Export'!A403)</f>
        <v>Generic Medical Clinic</v>
      </c>
      <c r="B399" s="7" t="str">
        <f>IF('Payments Export'!A403="","",'Payments Export'!B403)</f>
        <v>Dr Morgan Bailey</v>
      </c>
      <c r="C399" s="7">
        <f>IF(IFERROR(VALUE('Payments Export'!H403),'Payments Export'!H403)&lt;&gt;0,IFERROR(VALUE('Payments Export'!H403),'Payments Export'!H403),"")</f>
        <v>23</v>
      </c>
      <c r="D399" s="7" t="str">
        <f>IF('Payments Export'!I403="","",'Payments Export'!I403)</f>
        <v>Surgery consultation, Level B</v>
      </c>
      <c r="E399" s="7" t="str">
        <f t="shared" si="13"/>
        <v>Surgery consultation, Level B</v>
      </c>
      <c r="F399" s="7">
        <f>IF('Payments Export'!A403="","",'Payments Export'!N403)</f>
        <v>0</v>
      </c>
      <c r="G399" s="7">
        <f>IF('Payments Export'!A403="","",'Payments Export'!O403)</f>
        <v>94.75</v>
      </c>
      <c r="H399" s="7">
        <f>IF('Payments Export'!B403="","",G399-F399)</f>
        <v>94.75</v>
      </c>
      <c r="I399" s="3" t="str">
        <f>IF(C399&lt;&gt;"",_xlfn.XLOOKUP(IFERROR(VALUE(C399),C399),'Items database'!A:A,'Items database'!B:B),(_xlfn.XLOOKUP(LEFT(E399,3),Services,Services,"")))</f>
        <v>DEF</v>
      </c>
      <c r="J399" s="3" t="str">
        <f t="shared" si="12"/>
        <v/>
      </c>
    </row>
    <row r="400" spans="1:10" ht="300" x14ac:dyDescent="0.35">
      <c r="A400" s="7" t="str">
        <f>IF('Payments Export'!A404="","",'Payments Export'!A404)</f>
        <v>Generic Medical Clinic</v>
      </c>
      <c r="B400" s="7" t="str">
        <f>IF('Payments Export'!A404="","",'Payments Export'!B404)</f>
        <v>Dr Cameron Li</v>
      </c>
      <c r="C400" s="7">
        <f>IF(IFERROR(VALUE('Payments Export'!H404),'Payments Export'!H404)&lt;&gt;0,IFERROR(VALUE('Payments Export'!H404),'Payments Export'!H404),"")</f>
        <v>91891</v>
      </c>
      <c r="D400" s="7" t="str">
        <f>IF('Payments Export'!I404="","",'Payments Export'!I404)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00" s="7" t="str">
        <f t="shared" si="13"/>
        <v>Phone attendance by a general practitioner lasting at least 6 minu</v>
      </c>
      <c r="F400" s="7">
        <f>IF('Payments Export'!A404="","",'Payments Export'!N404)</f>
        <v>0</v>
      </c>
      <c r="G400" s="7">
        <f>IF('Payments Export'!A404="","",'Payments Export'!O404)</f>
        <v>59.55</v>
      </c>
      <c r="H400" s="7">
        <f>IF('Payments Export'!B404="","",G400-F400)</f>
        <v>59.55</v>
      </c>
      <c r="I400" s="3" t="str">
        <f>IF(C400&lt;&gt;"",_xlfn.XLOOKUP(IFERROR(VALUE(C400),C400),'Items database'!A:A,'Items database'!B:B),(_xlfn.XLOOKUP(LEFT(E400,3),Services,Services,"")))</f>
        <v>DEF</v>
      </c>
      <c r="J400" s="3" t="str">
        <f t="shared" si="12"/>
        <v/>
      </c>
    </row>
    <row r="401" spans="1:10" ht="120" x14ac:dyDescent="0.35">
      <c r="A401" s="7" t="str">
        <f>IF('Payments Export'!A405="","",'Payments Export'!A405)</f>
        <v>Generic Medical Clinic</v>
      </c>
      <c r="B401" s="7" t="str">
        <f>IF('Payments Export'!A405="","",'Payments Export'!B405)</f>
        <v>Dr Jamie Wilson</v>
      </c>
      <c r="C401" s="7">
        <f>IF(IFERROR(VALUE('Payments Export'!H405),'Payments Export'!H405)&lt;&gt;0,IFERROR(VALUE('Payments Export'!H405),'Payments Export'!H405),"")</f>
        <v>2715</v>
      </c>
      <c r="D401" s="7" t="str">
        <f>IF('Payments Export'!I405="","",'Payments Export'!I405)</f>
        <v>Preparation of a GP Mental Health Treatment Plan lasting 20 - 40 minutes by a GP with additional mental health training</v>
      </c>
      <c r="E401" s="7" t="str">
        <f t="shared" si="13"/>
        <v>Preparation of a GP Mental Health Treatment Plan lasting 20 - 40 m</v>
      </c>
      <c r="F401" s="7">
        <f>IF('Payments Export'!A405="","",'Payments Export'!N405)</f>
        <v>0</v>
      </c>
      <c r="G401" s="7">
        <f>IF('Payments Export'!A405="","",'Payments Export'!O405)</f>
        <v>208</v>
      </c>
      <c r="H401" s="7">
        <f>IF('Payments Export'!B405="","",G401-F401)</f>
        <v>208</v>
      </c>
      <c r="I401" s="3" t="str">
        <f>IF(C401&lt;&gt;"",_xlfn.XLOOKUP(IFERROR(VALUE(C401),C401),'Items database'!A:A,'Items database'!B:B),(_xlfn.XLOOKUP(LEFT(E401,3),Services,Services,"")))</f>
        <v>DEF</v>
      </c>
      <c r="J401" s="3" t="str">
        <f t="shared" si="12"/>
        <v/>
      </c>
    </row>
    <row r="402" spans="1:10" ht="70" x14ac:dyDescent="0.35">
      <c r="A402" s="7" t="str">
        <f>IF('Payments Export'!A406="","",'Payments Export'!A406)</f>
        <v>Generic Medical Clinic</v>
      </c>
      <c r="B402" s="7" t="str">
        <f>IF('Payments Export'!A406="","",'Payments Export'!B406)</f>
        <v>Dr Riley Zhang</v>
      </c>
      <c r="C402" s="7" t="str">
        <f>IF(IFERROR(VALUE('Payments Export'!H406),'Payments Export'!H406)&lt;&gt;0,IFERROR(VALUE('Payments Export'!H406),'Payments Export'!H406),"")</f>
        <v/>
      </c>
      <c r="D402" s="7" t="str">
        <f>IF('Payments Export'!I406="","",'Payments Export'!I406)</f>
        <v>CSB Treatment Room Fee Tier 1 -  Non Rebatable from Medicare</v>
      </c>
      <c r="E402" s="7" t="str">
        <f t="shared" si="13"/>
        <v>CSB Treatment Room Fee Tier 1 -  Non Rebatable from Medicare</v>
      </c>
      <c r="F402" s="7">
        <f>IF('Payments Export'!A406="","",'Payments Export'!N406)</f>
        <v>0</v>
      </c>
      <c r="G402" s="7">
        <f>IF('Payments Export'!A406="","",'Payments Export'!O406)</f>
        <v>25</v>
      </c>
      <c r="H402" s="7">
        <f>IF('Payments Export'!B406="","",G402-F402)</f>
        <v>25</v>
      </c>
      <c r="I402" s="3" t="str">
        <f>IF(C402&lt;&gt;"",_xlfn.XLOOKUP(IFERROR(VALUE(C402),C402),'Items database'!A:A,'Items database'!B:B),(_xlfn.XLOOKUP(LEFT(E402,3),Services,Services,"")))</f>
        <v>CSB</v>
      </c>
      <c r="J402" s="3" t="str">
        <f t="shared" si="12"/>
        <v/>
      </c>
    </row>
    <row r="403" spans="1:10" ht="30" x14ac:dyDescent="0.35">
      <c r="A403" s="7" t="str">
        <f>IF('Payments Export'!A407="","",'Payments Export'!A407)</f>
        <v>Generic Medical Clinic</v>
      </c>
      <c r="B403" s="7" t="str">
        <f>IF('Payments Export'!A407="","",'Payments Export'!B407)</f>
        <v>Dr Riley Zhang</v>
      </c>
      <c r="C403" s="7">
        <f>IF(IFERROR(VALUE('Payments Export'!H407),'Payments Export'!H407)&lt;&gt;0,IFERROR(VALUE('Payments Export'!H407),'Payments Export'!H407),"")</f>
        <v>23</v>
      </c>
      <c r="D403" s="7" t="str">
        <f>IF('Payments Export'!I407="","",'Payments Export'!I407)</f>
        <v>Surgery consultation, Level B</v>
      </c>
      <c r="E403" s="7" t="str">
        <f t="shared" si="13"/>
        <v>Surgery consultation, Level B</v>
      </c>
      <c r="F403" s="7">
        <f>IF('Payments Export'!A407="","",'Payments Export'!N407)</f>
        <v>0</v>
      </c>
      <c r="G403" s="7">
        <f>IF('Payments Export'!A407="","",'Payments Export'!O407)</f>
        <v>74.75</v>
      </c>
      <c r="H403" s="7">
        <f>IF('Payments Export'!B407="","",G403-F403)</f>
        <v>74.75</v>
      </c>
      <c r="I403" s="3" t="str">
        <f>IF(C403&lt;&gt;"",_xlfn.XLOOKUP(IFERROR(VALUE(C403),C403),'Items database'!A:A,'Items database'!B:B),(_xlfn.XLOOKUP(LEFT(E403,3),Services,Services,"")))</f>
        <v>DEF</v>
      </c>
      <c r="J403" s="3" t="str">
        <f t="shared" si="12"/>
        <v/>
      </c>
    </row>
    <row r="404" spans="1:10" ht="110" x14ac:dyDescent="0.35">
      <c r="A404" s="7" t="str">
        <f>IF('Payments Export'!A408="","",'Payments Export'!A408)</f>
        <v>Generic Medical Clinic</v>
      </c>
      <c r="B404" s="7" t="str">
        <f>IF('Payments Export'!A408="","",'Payments Export'!B408)</f>
        <v>Dr Riley Zhang</v>
      </c>
      <c r="C404" s="7">
        <f>IF(IFERROR(VALUE('Payments Export'!H408),'Payments Export'!H408)&lt;&gt;0,IFERROR(VALUE('Payments Export'!H408),'Payments Export'!H408),"")</f>
        <v>30071</v>
      </c>
      <c r="D404" s="7" t="str">
        <f>IF('Payments Export'!I408="","",'Payments Export'!I408)</f>
        <v>Biopsy of skin where the biopsy specimen is sent for pathological examination, right leg, NDS, Separate Sites</v>
      </c>
      <c r="E404" s="7" t="str">
        <f t="shared" si="13"/>
        <v xml:space="preserve">Biopsy of skin where the biopsy specimen is sent for pathological </v>
      </c>
      <c r="F404" s="7">
        <f>IF('Payments Export'!A408="","",'Payments Export'!N408)</f>
        <v>0</v>
      </c>
      <c r="G404" s="7">
        <f>IF('Payments Export'!A408="","",'Payments Export'!O408)</f>
        <v>69.5</v>
      </c>
      <c r="H404" s="7">
        <f>IF('Payments Export'!B408="","",G404-F404)</f>
        <v>69.5</v>
      </c>
      <c r="I404" s="3" t="str">
        <f>IF(C404&lt;&gt;"",_xlfn.XLOOKUP(IFERROR(VALUE(C404),C404),'Items database'!A:A,'Items database'!B:B),(_xlfn.XLOOKUP(LEFT(E404,3),Services,Services,"")))</f>
        <v>DEF</v>
      </c>
      <c r="J404" s="3" t="str">
        <f t="shared" si="12"/>
        <v/>
      </c>
    </row>
    <row r="405" spans="1:10" ht="110" x14ac:dyDescent="0.35">
      <c r="A405" s="7" t="str">
        <f>IF('Payments Export'!A409="","",'Payments Export'!A409)</f>
        <v>Generic Medical Clinic</v>
      </c>
      <c r="B405" s="7" t="str">
        <f>IF('Payments Export'!A409="","",'Payments Export'!B409)</f>
        <v>Dr Riley Zhang</v>
      </c>
      <c r="C405" s="7">
        <f>IF(IFERROR(VALUE('Payments Export'!H409),'Payments Export'!H409)&lt;&gt;0,IFERROR(VALUE('Payments Export'!H409),'Payments Export'!H409),"")</f>
        <v>30071</v>
      </c>
      <c r="D405" s="7" t="str">
        <f>IF('Payments Export'!I409="","",'Payments Export'!I409)</f>
        <v>Biopsy of skin where the biopsy specimen is sent for pathological examination, left leg, NDS, 10:10, Separate Sites</v>
      </c>
      <c r="E405" s="7" t="str">
        <f t="shared" si="13"/>
        <v xml:space="preserve">Biopsy of skin where the biopsy specimen is sent for pathological </v>
      </c>
      <c r="F405" s="7">
        <f>IF('Payments Export'!A409="","",'Payments Export'!N409)</f>
        <v>0</v>
      </c>
      <c r="G405" s="7">
        <f>IF('Payments Export'!A409="","",'Payments Export'!O409)</f>
        <v>34.75</v>
      </c>
      <c r="H405" s="7">
        <f>IF('Payments Export'!B409="","",G405-F405)</f>
        <v>34.75</v>
      </c>
      <c r="I405" s="3" t="str">
        <f>IF(C405&lt;&gt;"",_xlfn.XLOOKUP(IFERROR(VALUE(C405),C405),'Items database'!A:A,'Items database'!B:B),(_xlfn.XLOOKUP(LEFT(E405,3),Services,Services,"")))</f>
        <v>DEF</v>
      </c>
      <c r="J405" s="3" t="str">
        <f t="shared" si="12"/>
        <v/>
      </c>
    </row>
    <row r="406" spans="1:10" ht="50" x14ac:dyDescent="0.35">
      <c r="A406" s="7" t="str">
        <f>IF('Payments Export'!A410="","",'Payments Export'!A410)</f>
        <v>Generic Medical Clinic</v>
      </c>
      <c r="B406" s="7" t="str">
        <f>IF('Payments Export'!A410="","",'Payments Export'!B410)</f>
        <v>Alex White</v>
      </c>
      <c r="C406" s="7" t="str">
        <f>IF(IFERROR(VALUE('Payments Export'!H410),'Payments Export'!H410)&lt;&gt;0,IFERROR(VALUE('Payments Export'!H410),'Payments Export'!H410),"")</f>
        <v/>
      </c>
      <c r="D406" s="7" t="str">
        <f>IF('Payments Export'!I410="","",'Payments Export'!I410)</f>
        <v>340 Speech Pathology - Follow Up Services</v>
      </c>
      <c r="E406" s="7" t="s">
        <v>428</v>
      </c>
      <c r="F406" s="7">
        <f>IF('Payments Export'!A410="","",'Payments Export'!N410)</f>
        <v>0</v>
      </c>
      <c r="G406" s="7">
        <f>IF('Payments Export'!A410="","",'Payments Export'!O410)</f>
        <v>156</v>
      </c>
      <c r="H406" s="7">
        <f>IF('Payments Export'!B410="","",G406-F406)</f>
        <v>156</v>
      </c>
      <c r="I406" s="3" t="str">
        <f>IF(C406&lt;&gt;"",_xlfn.XLOOKUP(IFERROR(VALUE(C406),C406),'Items database'!A:A,'Items database'!B:B),(_xlfn.XLOOKUP(LEFT(E406,3),Services,Services,"")))</f>
        <v>DEF</v>
      </c>
      <c r="J406" s="3" t="str">
        <f t="shared" si="12"/>
        <v/>
      </c>
    </row>
    <row r="407" spans="1:10" ht="30" x14ac:dyDescent="0.35">
      <c r="A407" s="7" t="str">
        <f>IF('Payments Export'!A411="","",'Payments Export'!A411)</f>
        <v>Generic Medical Clinic</v>
      </c>
      <c r="B407" s="7" t="str">
        <f>IF('Payments Export'!A411="","",'Payments Export'!B411)</f>
        <v>Dr Jamie Wilson</v>
      </c>
      <c r="C407" s="7">
        <f>IF(IFERROR(VALUE('Payments Export'!H411),'Payments Export'!H411)&lt;&gt;0,IFERROR(VALUE('Payments Export'!H411),'Payments Export'!H411),"")</f>
        <v>23</v>
      </c>
      <c r="D407" s="7" t="str">
        <f>IF('Payments Export'!I411="","",'Payments Export'!I411)</f>
        <v>Surgery consultation, Level B</v>
      </c>
      <c r="E407" s="7" t="str">
        <f t="shared" si="13"/>
        <v>Surgery consultation, Level B</v>
      </c>
      <c r="F407" s="7">
        <f>IF('Payments Export'!A411="","",'Payments Export'!N411)</f>
        <v>0</v>
      </c>
      <c r="G407" s="7">
        <f>IF('Payments Export'!A411="","",'Payments Export'!O411)</f>
        <v>71.55</v>
      </c>
      <c r="H407" s="7">
        <f>IF('Payments Export'!B411="","",G407-F407)</f>
        <v>71.55</v>
      </c>
      <c r="I407" s="3" t="str">
        <f>IF(C407&lt;&gt;"",_xlfn.XLOOKUP(IFERROR(VALUE(C407),C407),'Items database'!A:A,'Items database'!B:B),(_xlfn.XLOOKUP(LEFT(E407,3),Services,Services,"")))</f>
        <v>DEF</v>
      </c>
      <c r="J407" s="3" t="str">
        <f t="shared" si="12"/>
        <v/>
      </c>
    </row>
    <row r="408" spans="1:10" ht="30" x14ac:dyDescent="0.35">
      <c r="A408" s="7" t="str">
        <f>IF('Payments Export'!A412="","",'Payments Export'!A412)</f>
        <v>Generic Medical Clinic</v>
      </c>
      <c r="B408" s="7" t="str">
        <f>IF('Payments Export'!A412="","",'Payments Export'!B412)</f>
        <v>Dr Jordan Martinez</v>
      </c>
      <c r="C408" s="7">
        <f>IF(IFERROR(VALUE('Payments Export'!H412),'Payments Export'!H412)&lt;&gt;0,IFERROR(VALUE('Payments Export'!H412),'Payments Export'!H412),"")</f>
        <v>23</v>
      </c>
      <c r="D408" s="7" t="str">
        <f>IF('Payments Export'!I412="","",'Payments Export'!I412)</f>
        <v>Surgery consultation, Level B</v>
      </c>
      <c r="E408" s="7" t="str">
        <f t="shared" si="13"/>
        <v>Surgery consultation, Level B</v>
      </c>
      <c r="F408" s="7">
        <f>IF('Payments Export'!A412="","",'Payments Export'!N412)</f>
        <v>0</v>
      </c>
      <c r="G408" s="7">
        <f>IF('Payments Export'!A412="","",'Payments Export'!O412)</f>
        <v>74.75</v>
      </c>
      <c r="H408" s="7">
        <f>IF('Payments Export'!B412="","",G408-F408)</f>
        <v>74.75</v>
      </c>
      <c r="I408" s="3" t="str">
        <f>IF(C408&lt;&gt;"",_xlfn.XLOOKUP(IFERROR(VALUE(C408),C408),'Items database'!A:A,'Items database'!B:B),(_xlfn.XLOOKUP(LEFT(E408,3),Services,Services,"")))</f>
        <v>DEF</v>
      </c>
      <c r="J408" s="3" t="str">
        <f t="shared" si="12"/>
        <v/>
      </c>
    </row>
    <row r="409" spans="1:10" ht="30" x14ac:dyDescent="0.35">
      <c r="A409" s="7" t="str">
        <f>IF('Payments Export'!A413="","",'Payments Export'!A413)</f>
        <v>Generic Medical Clinic</v>
      </c>
      <c r="B409" s="7" t="str">
        <f>IF('Payments Export'!A413="","",'Payments Export'!B413)</f>
        <v>Dr Jordan Patel</v>
      </c>
      <c r="C409" s="7">
        <f>IF(IFERROR(VALUE('Payments Export'!H413),'Payments Export'!H413)&lt;&gt;0,IFERROR(VALUE('Payments Export'!H413),'Payments Export'!H413),"")</f>
        <v>36</v>
      </c>
      <c r="D409" s="7" t="str">
        <f>IF('Payments Export'!I413="","",'Payments Export'!I413)</f>
        <v>Surgery consultation, Level C</v>
      </c>
      <c r="E409" s="7" t="str">
        <f t="shared" si="13"/>
        <v>Surgery consultation, Level C</v>
      </c>
      <c r="F409" s="7">
        <f>IF('Payments Export'!A413="","",'Payments Export'!N413)</f>
        <v>0</v>
      </c>
      <c r="G409" s="7">
        <f>IF('Payments Export'!A413="","",'Payments Export'!O413)</f>
        <v>125</v>
      </c>
      <c r="H409" s="7">
        <f>IF('Payments Export'!B413="","",G409-F409)</f>
        <v>125</v>
      </c>
      <c r="I409" s="3" t="str">
        <f>IF(C409&lt;&gt;"",_xlfn.XLOOKUP(IFERROR(VALUE(C409),C409),'Items database'!A:A,'Items database'!B:B),(_xlfn.XLOOKUP(LEFT(E409,3),Services,Services,"")))</f>
        <v>DEF</v>
      </c>
      <c r="J409" s="3" t="str">
        <f t="shared" si="12"/>
        <v/>
      </c>
    </row>
    <row r="410" spans="1:10" ht="30" x14ac:dyDescent="0.35">
      <c r="A410" s="7" t="str">
        <f>IF('Payments Export'!A414="","",'Payments Export'!A414)</f>
        <v>Generic Medical Clinic</v>
      </c>
      <c r="B410" s="7" t="str">
        <f>IF('Payments Export'!A414="","",'Payments Export'!B414)</f>
        <v>Dr Morgan Brooks</v>
      </c>
      <c r="C410" s="7">
        <f>IF(IFERROR(VALUE('Payments Export'!H414),'Payments Export'!H414)&lt;&gt;0,IFERROR(VALUE('Payments Export'!H414),'Payments Export'!H414),"")</f>
        <v>36</v>
      </c>
      <c r="D410" s="7" t="str">
        <f>IF('Payments Export'!I414="","",'Payments Export'!I414)</f>
        <v>Surgery consultation, Level C</v>
      </c>
      <c r="E410" s="7" t="str">
        <f t="shared" si="13"/>
        <v>Surgery consultation, Level C</v>
      </c>
      <c r="F410" s="7">
        <f>IF('Payments Export'!A414="","",'Payments Export'!N414)</f>
        <v>0</v>
      </c>
      <c r="G410" s="7">
        <f>IF('Payments Export'!A414="","",'Payments Export'!O414)</f>
        <v>172</v>
      </c>
      <c r="H410" s="7">
        <f>IF('Payments Export'!B414="","",G410-F410)</f>
        <v>172</v>
      </c>
      <c r="I410" s="3" t="str">
        <f>IF(C410&lt;&gt;"",_xlfn.XLOOKUP(IFERROR(VALUE(C410),C410),'Items database'!A:A,'Items database'!B:B),(_xlfn.XLOOKUP(LEFT(E410,3),Services,Services,"")))</f>
        <v>DEF</v>
      </c>
      <c r="J410" s="3" t="str">
        <f t="shared" si="12"/>
        <v/>
      </c>
    </row>
    <row r="411" spans="1:10" ht="30" x14ac:dyDescent="0.35">
      <c r="A411" s="7" t="str">
        <f>IF('Payments Export'!A415="","",'Payments Export'!A415)</f>
        <v>Generic Medical Clinic</v>
      </c>
      <c r="B411" s="7" t="str">
        <f>IF('Payments Export'!A415="","",'Payments Export'!B415)</f>
        <v>Dr Alex Smith</v>
      </c>
      <c r="C411" s="7">
        <f>IF(IFERROR(VALUE('Payments Export'!H415),'Payments Export'!H415)&lt;&gt;0,IFERROR(VALUE('Payments Export'!H415),'Payments Export'!H415),"")</f>
        <v>23</v>
      </c>
      <c r="D411" s="7" t="str">
        <f>IF('Payments Export'!I415="","",'Payments Export'!I415)</f>
        <v>Surgery consultation, Level B</v>
      </c>
      <c r="E411" s="7" t="str">
        <f t="shared" si="13"/>
        <v>Surgery consultation, Level B</v>
      </c>
      <c r="F411" s="7">
        <f>IF('Payments Export'!A415="","",'Payments Export'!N415)</f>
        <v>0</v>
      </c>
      <c r="G411" s="7">
        <f>IF('Payments Export'!A415="","",'Payments Export'!O415)</f>
        <v>74.75</v>
      </c>
      <c r="H411" s="7">
        <f>IF('Payments Export'!B415="","",G411-F411)</f>
        <v>74.75</v>
      </c>
      <c r="I411" s="3" t="str">
        <f>IF(C411&lt;&gt;"",_xlfn.XLOOKUP(IFERROR(VALUE(C411),C411),'Items database'!A:A,'Items database'!B:B),(_xlfn.XLOOKUP(LEFT(E411,3),Services,Services,"")))</f>
        <v>DEF</v>
      </c>
      <c r="J411" s="3" t="str">
        <f t="shared" si="12"/>
        <v/>
      </c>
    </row>
    <row r="412" spans="1:10" ht="30" x14ac:dyDescent="0.35">
      <c r="A412" s="7" t="str">
        <f>IF('Payments Export'!A416="","",'Payments Export'!A416)</f>
        <v>Generic Medical Clinic</v>
      </c>
      <c r="B412" s="7" t="str">
        <f>IF('Payments Export'!A416="","",'Payments Export'!B416)</f>
        <v>Dr Riley Zhang</v>
      </c>
      <c r="C412" s="7">
        <f>IF(IFERROR(VALUE('Payments Export'!H416),'Payments Export'!H416)&lt;&gt;0,IFERROR(VALUE('Payments Export'!H416),'Payments Export'!H416),"")</f>
        <v>36</v>
      </c>
      <c r="D412" s="7" t="str">
        <f>IF('Payments Export'!I416="","",'Payments Export'!I416)</f>
        <v>Surgery consultation, Level C</v>
      </c>
      <c r="E412" s="7" t="str">
        <f t="shared" si="13"/>
        <v>Surgery consultation, Level C</v>
      </c>
      <c r="F412" s="7">
        <f>IF('Payments Export'!A416="","",'Payments Export'!N416)</f>
        <v>0</v>
      </c>
      <c r="G412" s="7">
        <f>IF('Payments Export'!A416="","",'Payments Export'!O416)</f>
        <v>125</v>
      </c>
      <c r="H412" s="7">
        <f>IF('Payments Export'!B416="","",G412-F412)</f>
        <v>125</v>
      </c>
      <c r="I412" s="3" t="str">
        <f>IF(C412&lt;&gt;"",_xlfn.XLOOKUP(IFERROR(VALUE(C412),C412),'Items database'!A:A,'Items database'!B:B),(_xlfn.XLOOKUP(LEFT(E412,3),Services,Services,"")))</f>
        <v>DEF</v>
      </c>
      <c r="J412" s="3" t="str">
        <f t="shared" si="12"/>
        <v/>
      </c>
    </row>
    <row r="413" spans="1:10" ht="300" x14ac:dyDescent="0.35">
      <c r="A413" s="7" t="str">
        <f>IF('Payments Export'!A417="","",'Payments Export'!A417)</f>
        <v>Generic Medical Clinic</v>
      </c>
      <c r="B413" s="7" t="str">
        <f>IF('Payments Export'!A417="","",'Payments Export'!B417)</f>
        <v>Dr Alex Smith</v>
      </c>
      <c r="C413" s="7">
        <f>IF(IFERROR(VALUE('Payments Export'!H417),'Payments Export'!H417)&lt;&gt;0,IFERROR(VALUE('Payments Export'!H417),'Payments Export'!H417),"")</f>
        <v>91891</v>
      </c>
      <c r="D413" s="7" t="str">
        <f>IF('Payments Export'!I417="","",'Payments Export'!I417)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13" s="7" t="str">
        <f t="shared" si="13"/>
        <v>Phone attendance by a general practitioner lasting at least 6 minu</v>
      </c>
      <c r="F413" s="7">
        <f>IF('Payments Export'!A417="","",'Payments Export'!N417)</f>
        <v>0</v>
      </c>
      <c r="G413" s="7">
        <f>IF('Payments Export'!A417="","",'Payments Export'!O417)</f>
        <v>59.55</v>
      </c>
      <c r="H413" s="7">
        <f>IF('Payments Export'!B417="","",G413-F413)</f>
        <v>59.55</v>
      </c>
      <c r="I413" s="3" t="str">
        <f>IF(C413&lt;&gt;"",_xlfn.XLOOKUP(IFERROR(VALUE(C413),C413),'Items database'!A:A,'Items database'!B:B),(_xlfn.XLOOKUP(LEFT(E413,3),Services,Services,"")))</f>
        <v>DEF</v>
      </c>
      <c r="J413" s="3" t="str">
        <f t="shared" si="12"/>
        <v/>
      </c>
    </row>
    <row r="414" spans="1:10" ht="30" x14ac:dyDescent="0.35">
      <c r="A414" s="7" t="str">
        <f>IF('Payments Export'!A418="","",'Payments Export'!A418)</f>
        <v>Generic Medical Clinic</v>
      </c>
      <c r="B414" s="7" t="str">
        <f>IF('Payments Export'!A418="","",'Payments Export'!B418)</f>
        <v>Dr Morgan Bailey</v>
      </c>
      <c r="C414" s="7">
        <f>IF(IFERROR(VALUE('Payments Export'!H418),'Payments Export'!H418)&lt;&gt;0,IFERROR(VALUE('Payments Export'!H418),'Payments Export'!H418),"")</f>
        <v>23</v>
      </c>
      <c r="D414" s="7" t="str">
        <f>IF('Payments Export'!I418="","",'Payments Export'!I418)</f>
        <v>Surgery consultation, Level B</v>
      </c>
      <c r="E414" s="7" t="str">
        <f t="shared" si="13"/>
        <v>Surgery consultation, Level B</v>
      </c>
      <c r="F414" s="7">
        <f>IF('Payments Export'!A418="","",'Payments Export'!N418)</f>
        <v>0</v>
      </c>
      <c r="G414" s="7">
        <f>IF('Payments Export'!A418="","",'Payments Export'!O418)</f>
        <v>74.75</v>
      </c>
      <c r="H414" s="7">
        <f>IF('Payments Export'!B418="","",G414-F414)</f>
        <v>74.75</v>
      </c>
      <c r="I414" s="3" t="str">
        <f>IF(C414&lt;&gt;"",_xlfn.XLOOKUP(IFERROR(VALUE(C414),C414),'Items database'!A:A,'Items database'!B:B),(_xlfn.XLOOKUP(LEFT(E414,3),Services,Services,"")))</f>
        <v>DEF</v>
      </c>
      <c r="J414" s="3" t="str">
        <f t="shared" si="12"/>
        <v/>
      </c>
    </row>
    <row r="415" spans="1:10" ht="30" x14ac:dyDescent="0.35">
      <c r="A415" s="7" t="str">
        <f>IF('Payments Export'!A419="","",'Payments Export'!A419)</f>
        <v>Generic Medical Clinic</v>
      </c>
      <c r="B415" s="7" t="str">
        <f>IF('Payments Export'!A419="","",'Payments Export'!B419)</f>
        <v>Dr Jordan Martinez</v>
      </c>
      <c r="C415" s="7">
        <f>IF(IFERROR(VALUE('Payments Export'!H419),'Payments Export'!H419)&lt;&gt;0,IFERROR(VALUE('Payments Export'!H419),'Payments Export'!H419),"")</f>
        <v>23</v>
      </c>
      <c r="D415" s="7" t="str">
        <f>IF('Payments Export'!I419="","",'Payments Export'!I419)</f>
        <v>Surgery consultation, Level B</v>
      </c>
      <c r="E415" s="7" t="str">
        <f t="shared" si="13"/>
        <v>Surgery consultation, Level B</v>
      </c>
      <c r="F415" s="7">
        <f>IF('Payments Export'!A419="","",'Payments Export'!N419)</f>
        <v>0</v>
      </c>
      <c r="G415" s="7">
        <f>IF('Payments Export'!A419="","",'Payments Export'!O419)</f>
        <v>94.75</v>
      </c>
      <c r="H415" s="7">
        <f>IF('Payments Export'!B419="","",G415-F415)</f>
        <v>94.75</v>
      </c>
      <c r="I415" s="3" t="str">
        <f>IF(C415&lt;&gt;"",_xlfn.XLOOKUP(IFERROR(VALUE(C415),C415),'Items database'!A:A,'Items database'!B:B),(_xlfn.XLOOKUP(LEFT(E415,3),Services,Services,"")))</f>
        <v>DEF</v>
      </c>
      <c r="J415" s="3" t="str">
        <f t="shared" si="12"/>
        <v/>
      </c>
    </row>
    <row r="416" spans="1:10" ht="210" x14ac:dyDescent="0.35">
      <c r="A416" s="7" t="str">
        <f>IF('Payments Export'!A420="","",'Payments Export'!A420)</f>
        <v>Generic Medical Clinic</v>
      </c>
      <c r="B416" s="7" t="str">
        <f>IF('Payments Export'!A420="","",'Payments Export'!B420)</f>
        <v>Dr Jamie Wilson</v>
      </c>
      <c r="C416" s="7">
        <f>IF(IFERROR(VALUE('Payments Export'!H420),'Payments Export'!H420)&lt;&gt;0,IFERROR(VALUE('Payments Export'!H420),'Payments Export'!H420),"")</f>
        <v>91890</v>
      </c>
      <c r="D416" s="7" t="str">
        <f>IF('Payments Export'!I420="","",'Payments Export'!I420)</f>
        <v xml:space="preserve">Phone attendance by a general practitioner lasting less than 6 minutes for an obvious problem characterised by the straightforward nature of the task that requires a short patient history and, if required, limited management
</v>
      </c>
      <c r="E416" s="7" t="str">
        <f t="shared" si="13"/>
        <v>Phone attendance by a general practitioner lasting less than 6 min</v>
      </c>
      <c r="F416" s="7">
        <f>IF('Payments Export'!A420="","",'Payments Export'!N420)</f>
        <v>0</v>
      </c>
      <c r="G416" s="7">
        <f>IF('Payments Export'!A420="","",'Payments Export'!O420)</f>
        <v>38</v>
      </c>
      <c r="H416" s="7">
        <f>IF('Payments Export'!B420="","",G416-F416)</f>
        <v>38</v>
      </c>
      <c r="I416" s="3" t="str">
        <f>IF(C416&lt;&gt;"",_xlfn.XLOOKUP(IFERROR(VALUE(C416),C416),'Items database'!A:A,'Items database'!B:B),(_xlfn.XLOOKUP(LEFT(E416,3),Services,Services,"")))</f>
        <v>DEF</v>
      </c>
      <c r="J416" s="3" t="str">
        <f t="shared" si="12"/>
        <v/>
      </c>
    </row>
    <row r="417" spans="1:10" ht="30" x14ac:dyDescent="0.35">
      <c r="A417" s="7" t="str">
        <f>IF('Payments Export'!A421="","",'Payments Export'!A421)</f>
        <v>Generic Medical Clinic</v>
      </c>
      <c r="B417" s="7" t="str">
        <f>IF('Payments Export'!A421="","",'Payments Export'!B421)</f>
        <v>Dr Cameron Li</v>
      </c>
      <c r="C417" s="7">
        <f>IF(IFERROR(VALUE('Payments Export'!H421),'Payments Export'!H421)&lt;&gt;0,IFERROR(VALUE('Payments Export'!H421),'Payments Export'!H421),"")</f>
        <v>23</v>
      </c>
      <c r="D417" s="7" t="str">
        <f>IF('Payments Export'!I421="","",'Payments Export'!I421)</f>
        <v>Surgery consultation, Level B</v>
      </c>
      <c r="E417" s="7" t="str">
        <f t="shared" si="13"/>
        <v>Surgery consultation, Level B</v>
      </c>
      <c r="F417" s="7">
        <f>IF('Payments Export'!A421="","",'Payments Export'!N421)</f>
        <v>0</v>
      </c>
      <c r="G417" s="7">
        <f>IF('Payments Export'!A421="","",'Payments Export'!O421)</f>
        <v>94.75</v>
      </c>
      <c r="H417" s="7">
        <f>IF('Payments Export'!B421="","",G417-F417)</f>
        <v>94.75</v>
      </c>
      <c r="I417" s="3" t="str">
        <f>IF(C417&lt;&gt;"",_xlfn.XLOOKUP(IFERROR(VALUE(C417),C417),'Items database'!A:A,'Items database'!B:B),(_xlfn.XLOOKUP(LEFT(E417,3),Services,Services,"")))</f>
        <v>DEF</v>
      </c>
      <c r="J417" s="3" t="str">
        <f t="shared" si="12"/>
        <v/>
      </c>
    </row>
    <row r="418" spans="1:10" ht="210" x14ac:dyDescent="0.35">
      <c r="A418" s="7" t="str">
        <f>IF('Payments Export'!A422="","",'Payments Export'!A422)</f>
        <v>Generic Medical Clinic</v>
      </c>
      <c r="B418" s="7" t="str">
        <f>IF('Payments Export'!A422="","",'Payments Export'!B422)</f>
        <v>Dr Jamie Wilson</v>
      </c>
      <c r="C418" s="7">
        <f>IF(IFERROR(VALUE('Payments Export'!H422),'Payments Export'!H422)&lt;&gt;0,IFERROR(VALUE('Payments Export'!H422),'Payments Export'!H422),"")</f>
        <v>91890</v>
      </c>
      <c r="D418" s="7" t="str">
        <f>IF('Payments Export'!I422="","",'Payments Export'!I422)</f>
        <v xml:space="preserve">Phone attendance by a general practitioner lasting less than 6 minutes for an obvious problem characterised by the straightforward nature of the task that requires a short patient history and, if required, limited management
</v>
      </c>
      <c r="E418" s="7" t="str">
        <f t="shared" si="13"/>
        <v>Phone attendance by a general practitioner lasting less than 6 min</v>
      </c>
      <c r="F418" s="7">
        <f>IF('Payments Export'!A422="","",'Payments Export'!N422)</f>
        <v>0</v>
      </c>
      <c r="G418" s="7">
        <f>IF('Payments Export'!A422="","",'Payments Export'!O422)</f>
        <v>38</v>
      </c>
      <c r="H418" s="7">
        <f>IF('Payments Export'!B422="","",G418-F418)</f>
        <v>38</v>
      </c>
      <c r="I418" s="3" t="str">
        <f>IF(C418&lt;&gt;"",_xlfn.XLOOKUP(IFERROR(VALUE(C418),C418),'Items database'!A:A,'Items database'!B:B),(_xlfn.XLOOKUP(LEFT(E418,3),Services,Services,"")))</f>
        <v>DEF</v>
      </c>
      <c r="J418" s="3" t="str">
        <f t="shared" si="12"/>
        <v/>
      </c>
    </row>
    <row r="419" spans="1:10" ht="30" x14ac:dyDescent="0.35">
      <c r="A419" s="7" t="str">
        <f>IF('Payments Export'!A423="","",'Payments Export'!A423)</f>
        <v>Generic Medical Clinic</v>
      </c>
      <c r="B419" s="7" t="str">
        <f>IF('Payments Export'!A423="","",'Payments Export'!B423)</f>
        <v>Dr Alex Smith</v>
      </c>
      <c r="C419" s="7">
        <f>IF(IFERROR(VALUE('Payments Export'!H423),'Payments Export'!H423)&lt;&gt;0,IFERROR(VALUE('Payments Export'!H423),'Payments Export'!H423),"")</f>
        <v>23</v>
      </c>
      <c r="D419" s="7" t="str">
        <f>IF('Payments Export'!I423="","",'Payments Export'!I423)</f>
        <v>Surgery consultation, Level B</v>
      </c>
      <c r="E419" s="7" t="str">
        <f t="shared" si="13"/>
        <v>Surgery consultation, Level B</v>
      </c>
      <c r="F419" s="7">
        <f>IF('Payments Export'!A423="","",'Payments Export'!N423)</f>
        <v>0</v>
      </c>
      <c r="G419" s="7">
        <f>IF('Payments Export'!A423="","",'Payments Export'!O423)</f>
        <v>94.75</v>
      </c>
      <c r="H419" s="7">
        <f>IF('Payments Export'!B423="","",G419-F419)</f>
        <v>94.75</v>
      </c>
      <c r="I419" s="3" t="str">
        <f>IF(C419&lt;&gt;"",_xlfn.XLOOKUP(IFERROR(VALUE(C419),C419),'Items database'!A:A,'Items database'!B:B),(_xlfn.XLOOKUP(LEFT(E419,3),Services,Services,"")))</f>
        <v>DEF</v>
      </c>
      <c r="J419" s="3" t="str">
        <f t="shared" si="12"/>
        <v/>
      </c>
    </row>
    <row r="420" spans="1:10" ht="30" x14ac:dyDescent="0.35">
      <c r="A420" s="7" t="str">
        <f>IF('Payments Export'!A424="","",'Payments Export'!A424)</f>
        <v>Generic Medical Clinic</v>
      </c>
      <c r="B420" s="7" t="str">
        <f>IF('Payments Export'!A424="","",'Payments Export'!B424)</f>
        <v>Dr Morgan Bailey</v>
      </c>
      <c r="C420" s="7">
        <f>IF(IFERROR(VALUE('Payments Export'!H424),'Payments Export'!H424)&lt;&gt;0,IFERROR(VALUE('Payments Export'!H424),'Payments Export'!H424),"")</f>
        <v>23</v>
      </c>
      <c r="D420" s="7" t="str">
        <f>IF('Payments Export'!I424="","",'Payments Export'!I424)</f>
        <v>Surgery consultation, Level B</v>
      </c>
      <c r="E420" s="7" t="str">
        <f t="shared" si="13"/>
        <v>Surgery consultation, Level B</v>
      </c>
      <c r="F420" s="7">
        <f>IF('Payments Export'!A424="","",'Payments Export'!N424)</f>
        <v>0</v>
      </c>
      <c r="G420" s="7">
        <f>IF('Payments Export'!A424="","",'Payments Export'!O424)</f>
        <v>94.75</v>
      </c>
      <c r="H420" s="7">
        <f>IF('Payments Export'!B424="","",G420-F420)</f>
        <v>94.75</v>
      </c>
      <c r="I420" s="3" t="str">
        <f>IF(C420&lt;&gt;"",_xlfn.XLOOKUP(IFERROR(VALUE(C420),C420),'Items database'!A:A,'Items database'!B:B),(_xlfn.XLOOKUP(LEFT(E420,3),Services,Services,"")))</f>
        <v>DEF</v>
      </c>
      <c r="J420" s="3" t="str">
        <f t="shared" si="12"/>
        <v/>
      </c>
    </row>
    <row r="421" spans="1:10" ht="30" x14ac:dyDescent="0.35">
      <c r="A421" s="7" t="str">
        <f>IF('Payments Export'!A425="","",'Payments Export'!A425)</f>
        <v>Generic Medical Clinic</v>
      </c>
      <c r="B421" s="7" t="str">
        <f>IF('Payments Export'!A425="","",'Payments Export'!B425)</f>
        <v>Dr Riley Zhang</v>
      </c>
      <c r="C421" s="7">
        <f>IF(IFERROR(VALUE('Payments Export'!H425),'Payments Export'!H425)&lt;&gt;0,IFERROR(VALUE('Payments Export'!H425),'Payments Export'!H425),"")</f>
        <v>23</v>
      </c>
      <c r="D421" s="7" t="str">
        <f>IF('Payments Export'!I425="","",'Payments Export'!I425)</f>
        <v>Surgery consultation, Level B</v>
      </c>
      <c r="E421" s="7" t="str">
        <f t="shared" si="13"/>
        <v>Surgery consultation, Level B</v>
      </c>
      <c r="F421" s="7">
        <f>IF('Payments Export'!A425="","",'Payments Export'!N425)</f>
        <v>0</v>
      </c>
      <c r="G421" s="7">
        <f>IF('Payments Export'!A425="","",'Payments Export'!O425)</f>
        <v>59.55</v>
      </c>
      <c r="H421" s="7">
        <f>IF('Payments Export'!B425="","",G421-F421)</f>
        <v>59.55</v>
      </c>
      <c r="I421" s="3" t="str">
        <f>IF(C421&lt;&gt;"",_xlfn.XLOOKUP(IFERROR(VALUE(C421),C421),'Items database'!A:A,'Items database'!B:B),(_xlfn.XLOOKUP(LEFT(E421,3),Services,Services,"")))</f>
        <v>DEF</v>
      </c>
      <c r="J421" s="3" t="str">
        <f t="shared" si="12"/>
        <v/>
      </c>
    </row>
    <row r="422" spans="1:10" ht="30" x14ac:dyDescent="0.35">
      <c r="A422" s="7" t="str">
        <f>IF('Payments Export'!A426="","",'Payments Export'!A426)</f>
        <v>Generic Medical Clinic</v>
      </c>
      <c r="B422" s="7" t="str">
        <f>IF('Payments Export'!A426="","",'Payments Export'!B426)</f>
        <v>Dr Jordan Martinez</v>
      </c>
      <c r="C422" s="7">
        <f>IF(IFERROR(VALUE('Payments Export'!H426),'Payments Export'!H426)&lt;&gt;0,IFERROR(VALUE('Payments Export'!H426),'Payments Export'!H426),"")</f>
        <v>23</v>
      </c>
      <c r="D422" s="7" t="str">
        <f>IF('Payments Export'!I426="","",'Payments Export'!I426)</f>
        <v>Surgery consultation, Level B</v>
      </c>
      <c r="E422" s="7" t="str">
        <f t="shared" si="13"/>
        <v>Surgery consultation, Level B</v>
      </c>
      <c r="F422" s="7">
        <f>IF('Payments Export'!A426="","",'Payments Export'!N426)</f>
        <v>0</v>
      </c>
      <c r="G422" s="7">
        <f>IF('Payments Export'!A426="","",'Payments Export'!O426)</f>
        <v>74.75</v>
      </c>
      <c r="H422" s="7">
        <f>IF('Payments Export'!B426="","",G422-F422)</f>
        <v>74.75</v>
      </c>
      <c r="I422" s="3" t="str">
        <f>IF(C422&lt;&gt;"",_xlfn.XLOOKUP(IFERROR(VALUE(C422),C422),'Items database'!A:A,'Items database'!B:B),(_xlfn.XLOOKUP(LEFT(E422,3),Services,Services,"")))</f>
        <v>DEF</v>
      </c>
      <c r="J422" s="3" t="str">
        <f t="shared" si="12"/>
        <v/>
      </c>
    </row>
    <row r="423" spans="1:10" ht="30" x14ac:dyDescent="0.35">
      <c r="A423" s="7" t="str">
        <f>IF('Payments Export'!A427="","",'Payments Export'!A427)</f>
        <v>Generic Medical Clinic</v>
      </c>
      <c r="B423" s="7" t="str">
        <f>IF('Payments Export'!A427="","",'Payments Export'!B427)</f>
        <v>Dr Morgan Brooks</v>
      </c>
      <c r="C423" s="7">
        <f>IF(IFERROR(VALUE('Payments Export'!H427),'Payments Export'!H427)&lt;&gt;0,IFERROR(VALUE('Payments Export'!H427),'Payments Export'!H427),"")</f>
        <v>36</v>
      </c>
      <c r="D423" s="7" t="str">
        <f>IF('Payments Export'!I427="","",'Payments Export'!I427)</f>
        <v>Surgery consultation, Level C</v>
      </c>
      <c r="E423" s="7" t="str">
        <f t="shared" si="13"/>
        <v>Surgery consultation, Level C</v>
      </c>
      <c r="F423" s="7">
        <f>IF('Payments Export'!A427="","",'Payments Export'!N427)</f>
        <v>0</v>
      </c>
      <c r="G423" s="7">
        <f>IF('Payments Export'!A427="","",'Payments Export'!O427)</f>
        <v>172</v>
      </c>
      <c r="H423" s="7">
        <f>IF('Payments Export'!B427="","",G423-F423)</f>
        <v>172</v>
      </c>
      <c r="I423" s="3" t="str">
        <f>IF(C423&lt;&gt;"",_xlfn.XLOOKUP(IFERROR(VALUE(C423),C423),'Items database'!A:A,'Items database'!B:B),(_xlfn.XLOOKUP(LEFT(E423,3),Services,Services,"")))</f>
        <v>DEF</v>
      </c>
      <c r="J423" s="3" t="str">
        <f t="shared" si="12"/>
        <v/>
      </c>
    </row>
    <row r="424" spans="1:10" ht="30" x14ac:dyDescent="0.35">
      <c r="A424" s="7" t="str">
        <f>IF('Payments Export'!A428="","",'Payments Export'!A428)</f>
        <v>Generic Medical Clinic</v>
      </c>
      <c r="B424" s="7" t="str">
        <f>IF('Payments Export'!A428="","",'Payments Export'!B428)</f>
        <v>Dr Jamie Wilson</v>
      </c>
      <c r="C424" s="7">
        <f>IF(IFERROR(VALUE('Payments Export'!H428),'Payments Export'!H428)&lt;&gt;0,IFERROR(VALUE('Payments Export'!H428),'Payments Export'!H428),"")</f>
        <v>23</v>
      </c>
      <c r="D424" s="7" t="str">
        <f>IF('Payments Export'!I428="","",'Payments Export'!I428)</f>
        <v>Surgery consultation, Level B</v>
      </c>
      <c r="E424" s="7" t="str">
        <f t="shared" si="13"/>
        <v>Surgery consultation, Level B</v>
      </c>
      <c r="F424" s="7">
        <f>IF('Payments Export'!A428="","",'Payments Export'!N428)</f>
        <v>0</v>
      </c>
      <c r="G424" s="7">
        <f>IF('Payments Export'!A428="","",'Payments Export'!O428)</f>
        <v>94.75</v>
      </c>
      <c r="H424" s="7">
        <f>IF('Payments Export'!B428="","",G424-F424)</f>
        <v>94.75</v>
      </c>
      <c r="I424" s="3" t="str">
        <f>IF(C424&lt;&gt;"",_xlfn.XLOOKUP(IFERROR(VALUE(C424),C424),'Items database'!A:A,'Items database'!B:B),(_xlfn.XLOOKUP(LEFT(E424,3),Services,Services,"")))</f>
        <v>DEF</v>
      </c>
      <c r="J424" s="3" t="str">
        <f t="shared" si="12"/>
        <v/>
      </c>
    </row>
    <row r="425" spans="1:10" ht="60" x14ac:dyDescent="0.35">
      <c r="A425" s="7" t="str">
        <f>IF('Payments Export'!A429="","",'Payments Export'!A429)</f>
        <v>Generic Medical Clinic</v>
      </c>
      <c r="B425" s="7" t="str">
        <f>IF('Payments Export'!A429="","",'Payments Export'!B429)</f>
        <v>Alex White</v>
      </c>
      <c r="C425" s="7">
        <f>IF(IFERROR(VALUE('Payments Export'!H429),'Payments Export'!H429)&lt;&gt;0,IFERROR(VALUE('Payments Export'!H429),'Payments Export'!H429),"")</f>
        <v>310</v>
      </c>
      <c r="D425" s="7" t="str">
        <f>IF('Payments Export'!I429="","",'Payments Export'!I429)</f>
        <v>Consultant Speech Pathology, referred consultation, &lt; 15 minutes</v>
      </c>
      <c r="E425" s="7" t="str">
        <f t="shared" si="13"/>
        <v>Consultant Speech Pathology, referred consultation, &lt; 15 minutes</v>
      </c>
      <c r="F425" s="7">
        <f>IF('Payments Export'!A429="","",'Payments Export'!N429)</f>
        <v>0</v>
      </c>
      <c r="G425" s="7">
        <f>IF('Payments Export'!A429="","",'Payments Export'!O429)</f>
        <v>156</v>
      </c>
      <c r="H425" s="7">
        <f>IF('Payments Export'!B429="","",G425-F425)</f>
        <v>156</v>
      </c>
      <c r="I425" s="3" t="str">
        <f>IF(C425&lt;&gt;"",_xlfn.XLOOKUP(IFERROR(VALUE(C425),C425),'Items database'!A:A,'Items database'!B:B),(_xlfn.XLOOKUP(LEFT(E425,3),Services,Services,"")))</f>
        <v>DEF</v>
      </c>
      <c r="J425" s="3" t="str">
        <f t="shared" si="12"/>
        <v/>
      </c>
    </row>
    <row r="426" spans="1:10" ht="30" x14ac:dyDescent="0.35">
      <c r="A426" s="7" t="str">
        <f>IF('Payments Export'!A430="","",'Payments Export'!A430)</f>
        <v>Generic Medical Clinic</v>
      </c>
      <c r="B426" s="7" t="str">
        <f>IF('Payments Export'!A430="","",'Payments Export'!B430)</f>
        <v>Dr Alex Smith</v>
      </c>
      <c r="C426" s="7">
        <f>IF(IFERROR(VALUE('Payments Export'!H430),'Payments Export'!H430)&lt;&gt;0,IFERROR(VALUE('Payments Export'!H430),'Payments Export'!H430),"")</f>
        <v>23</v>
      </c>
      <c r="D426" s="7" t="str">
        <f>IF('Payments Export'!I430="","",'Payments Export'!I430)</f>
        <v>Surgery consultation, Level B</v>
      </c>
      <c r="E426" s="7" t="str">
        <f t="shared" si="13"/>
        <v>Surgery consultation, Level B</v>
      </c>
      <c r="F426" s="7">
        <f>IF('Payments Export'!A430="","",'Payments Export'!N430)</f>
        <v>0</v>
      </c>
      <c r="G426" s="7">
        <f>IF('Payments Export'!A430="","",'Payments Export'!O430)</f>
        <v>74.75</v>
      </c>
      <c r="H426" s="7">
        <f>IF('Payments Export'!B430="","",G426-F426)</f>
        <v>74.75</v>
      </c>
      <c r="I426" s="3" t="str">
        <f>IF(C426&lt;&gt;"",_xlfn.XLOOKUP(IFERROR(VALUE(C426),C426),'Items database'!A:A,'Items database'!B:B),(_xlfn.XLOOKUP(LEFT(E426,3),Services,Services,"")))</f>
        <v>DEF</v>
      </c>
      <c r="J426" s="3" t="str">
        <f t="shared" si="12"/>
        <v/>
      </c>
    </row>
    <row r="427" spans="1:10" ht="30" x14ac:dyDescent="0.35">
      <c r="A427" s="7" t="str">
        <f>IF('Payments Export'!A431="","",'Payments Export'!A431)</f>
        <v>Generic Medical Clinic</v>
      </c>
      <c r="B427" s="7" t="str">
        <f>IF('Payments Export'!A431="","",'Payments Export'!B431)</f>
        <v>Dr Jordan Martinez</v>
      </c>
      <c r="C427" s="7">
        <f>IF(IFERROR(VALUE('Payments Export'!H431),'Payments Export'!H431)&lt;&gt;0,IFERROR(VALUE('Payments Export'!H431),'Payments Export'!H431),"")</f>
        <v>23</v>
      </c>
      <c r="D427" s="7" t="str">
        <f>IF('Payments Export'!I431="","",'Payments Export'!I431)</f>
        <v>Surgery consultation, Level B</v>
      </c>
      <c r="E427" s="7" t="str">
        <f t="shared" si="13"/>
        <v>Surgery consultation, Level B</v>
      </c>
      <c r="F427" s="7">
        <f>IF('Payments Export'!A431="","",'Payments Export'!N431)</f>
        <v>0</v>
      </c>
      <c r="G427" s="7">
        <f>IF('Payments Export'!A431="","",'Payments Export'!O431)</f>
        <v>94.75</v>
      </c>
      <c r="H427" s="7">
        <f>IF('Payments Export'!B431="","",G427-F427)</f>
        <v>94.75</v>
      </c>
      <c r="I427" s="3" t="str">
        <f>IF(C427&lt;&gt;"",_xlfn.XLOOKUP(IFERROR(VALUE(C427),C427),'Items database'!A:A,'Items database'!B:B),(_xlfn.XLOOKUP(LEFT(E427,3),Services,Services,"")))</f>
        <v>DEF</v>
      </c>
      <c r="J427" s="3" t="str">
        <f t="shared" si="12"/>
        <v/>
      </c>
    </row>
    <row r="428" spans="1:10" ht="30" x14ac:dyDescent="0.35">
      <c r="A428" s="7" t="str">
        <f>IF('Payments Export'!A432="","",'Payments Export'!A432)</f>
        <v>Generic Medical Clinic</v>
      </c>
      <c r="B428" s="7" t="str">
        <f>IF('Payments Export'!A432="","",'Payments Export'!B432)</f>
        <v>Dr Morgan Bailey</v>
      </c>
      <c r="C428" s="7">
        <f>IF(IFERROR(VALUE('Payments Export'!H432),'Payments Export'!H432)&lt;&gt;0,IFERROR(VALUE('Payments Export'!H432),'Payments Export'!H432),"")</f>
        <v>23</v>
      </c>
      <c r="D428" s="7" t="str">
        <f>IF('Payments Export'!I432="","",'Payments Export'!I432)</f>
        <v>Surgery consultation, Level B</v>
      </c>
      <c r="E428" s="7" t="str">
        <f t="shared" si="13"/>
        <v>Surgery consultation, Level B</v>
      </c>
      <c r="F428" s="7">
        <f>IF('Payments Export'!A432="","",'Payments Export'!N432)</f>
        <v>0</v>
      </c>
      <c r="G428" s="7">
        <f>IF('Payments Export'!A432="","",'Payments Export'!O432)</f>
        <v>74.75</v>
      </c>
      <c r="H428" s="7">
        <f>IF('Payments Export'!B432="","",G428-F428)</f>
        <v>74.75</v>
      </c>
      <c r="I428" s="3" t="str">
        <f>IF(C428&lt;&gt;"",_xlfn.XLOOKUP(IFERROR(VALUE(C428),C428),'Items database'!A:A,'Items database'!B:B),(_xlfn.XLOOKUP(LEFT(E428,3),Services,Services,"")))</f>
        <v>DEF</v>
      </c>
      <c r="J428" s="3" t="str">
        <f t="shared" si="12"/>
        <v/>
      </c>
    </row>
    <row r="429" spans="1:10" ht="30" x14ac:dyDescent="0.35">
      <c r="A429" s="7" t="str">
        <f>IF('Payments Export'!A433="","",'Payments Export'!A433)</f>
        <v>Generic Medical Clinic</v>
      </c>
      <c r="B429" s="7" t="str">
        <f>IF('Payments Export'!A433="","",'Payments Export'!B433)</f>
        <v>Dr Alex Smith</v>
      </c>
      <c r="C429" s="7">
        <f>IF(IFERROR(VALUE('Payments Export'!H433),'Payments Export'!H433)&lt;&gt;0,IFERROR(VALUE('Payments Export'!H433),'Payments Export'!H433),"")</f>
        <v>23</v>
      </c>
      <c r="D429" s="7" t="str">
        <f>IF('Payments Export'!I433="","",'Payments Export'!I433)</f>
        <v>Surgery consultation, Level B</v>
      </c>
      <c r="E429" s="7" t="str">
        <f t="shared" si="13"/>
        <v>Surgery consultation, Level B</v>
      </c>
      <c r="F429" s="7">
        <f>IF('Payments Export'!A433="","",'Payments Export'!N433)</f>
        <v>0</v>
      </c>
      <c r="G429" s="7">
        <f>IF('Payments Export'!A433="","",'Payments Export'!O433)</f>
        <v>94.75</v>
      </c>
      <c r="H429" s="7">
        <f>IF('Payments Export'!B433="","",G429-F429)</f>
        <v>94.75</v>
      </c>
      <c r="I429" s="3" t="str">
        <f>IF(C429&lt;&gt;"",_xlfn.XLOOKUP(IFERROR(VALUE(C429),C429),'Items database'!A:A,'Items database'!B:B),(_xlfn.XLOOKUP(LEFT(E429,3),Services,Services,"")))</f>
        <v>DEF</v>
      </c>
      <c r="J429" s="3" t="str">
        <f t="shared" si="12"/>
        <v/>
      </c>
    </row>
    <row r="430" spans="1:10" ht="60" x14ac:dyDescent="0.35">
      <c r="A430" s="7" t="str">
        <f>IF('Payments Export'!A434="","",'Payments Export'!A434)</f>
        <v>Generic Medical Clinic</v>
      </c>
      <c r="B430" s="7" t="str">
        <f>IF('Payments Export'!A434="","",'Payments Export'!B434)</f>
        <v>Dr Taylor Johnson</v>
      </c>
      <c r="C430" s="7">
        <f>IF(IFERROR(VALUE('Payments Export'!H434),'Payments Export'!H434)&lt;&gt;0,IFERROR(VALUE('Payments Export'!H434),'Payments Export'!H434),"")</f>
        <v>80010</v>
      </c>
      <c r="D430" s="7" t="str">
        <f>IF('Payments Export'!I434="","",'Payments Export'!I434)</f>
        <v>Clinical psychologist consultation, &gt;50 min, consulting rooms</v>
      </c>
      <c r="E430" s="7" t="str">
        <f t="shared" si="13"/>
        <v>Clinical psychologist consultation, &gt;50 min, consulting rooms</v>
      </c>
      <c r="F430" s="7">
        <f>IF('Payments Export'!A434="","",'Payments Export'!N434)</f>
        <v>0</v>
      </c>
      <c r="G430" s="7">
        <f>IF('Payments Export'!A434="","",'Payments Export'!O434)</f>
        <v>224.5</v>
      </c>
      <c r="H430" s="7">
        <f>IF('Payments Export'!B434="","",G430-F430)</f>
        <v>224.5</v>
      </c>
      <c r="I430" s="3" t="str">
        <f>IF(C430&lt;&gt;"",_xlfn.XLOOKUP(IFERROR(VALUE(C430),C430),'Items database'!A:A,'Items database'!B:B),(_xlfn.XLOOKUP(LEFT(E430,3),Services,Services,"")))</f>
        <v>DEF</v>
      </c>
      <c r="J430" s="3" t="str">
        <f t="shared" si="12"/>
        <v/>
      </c>
    </row>
    <row r="431" spans="1:10" ht="30" x14ac:dyDescent="0.35">
      <c r="A431" s="7" t="str">
        <f>IF('Payments Export'!A435="","",'Payments Export'!A435)</f>
        <v>Generic Medical Clinic</v>
      </c>
      <c r="B431" s="7" t="str">
        <f>IF('Payments Export'!A435="","",'Payments Export'!B435)</f>
        <v>Dr Jamie Wilson</v>
      </c>
      <c r="C431" s="7">
        <f>IF(IFERROR(VALUE('Payments Export'!H435),'Payments Export'!H435)&lt;&gt;0,IFERROR(VALUE('Payments Export'!H435),'Payments Export'!H435),"")</f>
        <v>36</v>
      </c>
      <c r="D431" s="7" t="str">
        <f>IF('Payments Export'!I435="","",'Payments Export'!I435)</f>
        <v>Surgery consultation, Level C</v>
      </c>
      <c r="E431" s="7" t="str">
        <f t="shared" si="13"/>
        <v>Surgery consultation, Level C</v>
      </c>
      <c r="F431" s="7">
        <f>IF('Payments Export'!A435="","",'Payments Export'!N435)</f>
        <v>0</v>
      </c>
      <c r="G431" s="7">
        <f>IF('Payments Export'!A435="","",'Payments Export'!O435)</f>
        <v>125</v>
      </c>
      <c r="H431" s="7">
        <f>IF('Payments Export'!B435="","",G431-F431)</f>
        <v>125</v>
      </c>
      <c r="I431" s="3" t="str">
        <f>IF(C431&lt;&gt;"",_xlfn.XLOOKUP(IFERROR(VALUE(C431),C431),'Items database'!A:A,'Items database'!B:B),(_xlfn.XLOOKUP(LEFT(E431,3),Services,Services,"")))</f>
        <v>DEF</v>
      </c>
      <c r="J431" s="3" t="str">
        <f t="shared" si="12"/>
        <v/>
      </c>
    </row>
    <row r="432" spans="1:10" ht="30" x14ac:dyDescent="0.35">
      <c r="A432" s="7" t="str">
        <f>IF('Payments Export'!A436="","",'Payments Export'!A436)</f>
        <v>Generic Medical Clinic</v>
      </c>
      <c r="B432" s="7" t="str">
        <f>IF('Payments Export'!A436="","",'Payments Export'!B436)</f>
        <v>Dr Morgan Brooks</v>
      </c>
      <c r="C432" s="7">
        <f>IF(IFERROR(VALUE('Payments Export'!H436),'Payments Export'!H436)&lt;&gt;0,IFERROR(VALUE('Payments Export'!H436),'Payments Export'!H436),"")</f>
        <v>36</v>
      </c>
      <c r="D432" s="7" t="str">
        <f>IF('Payments Export'!I436="","",'Payments Export'!I436)</f>
        <v>Surgery consultation, Level C</v>
      </c>
      <c r="E432" s="7" t="str">
        <f t="shared" si="13"/>
        <v>Surgery consultation, Level C</v>
      </c>
      <c r="F432" s="7">
        <f>IF('Payments Export'!A436="","",'Payments Export'!N436)</f>
        <v>0</v>
      </c>
      <c r="G432" s="7">
        <f>IF('Payments Export'!A436="","",'Payments Export'!O436)</f>
        <v>125</v>
      </c>
      <c r="H432" s="7">
        <f>IF('Payments Export'!B436="","",G432-F432)</f>
        <v>125</v>
      </c>
      <c r="I432" s="3" t="str">
        <f>IF(C432&lt;&gt;"",_xlfn.XLOOKUP(IFERROR(VALUE(C432),C432),'Items database'!A:A,'Items database'!B:B),(_xlfn.XLOOKUP(LEFT(E432,3),Services,Services,"")))</f>
        <v>DEF</v>
      </c>
      <c r="J432" s="3" t="str">
        <f t="shared" si="12"/>
        <v/>
      </c>
    </row>
    <row r="433" spans="1:10" ht="30" x14ac:dyDescent="0.35">
      <c r="A433" s="7" t="str">
        <f>IF('Payments Export'!A437="","",'Payments Export'!A437)</f>
        <v>Generic Medical Clinic</v>
      </c>
      <c r="B433" s="7" t="str">
        <f>IF('Payments Export'!A437="","",'Payments Export'!B437)</f>
        <v>Dr Cameron Li</v>
      </c>
      <c r="C433" s="7">
        <f>IF(IFERROR(VALUE('Payments Export'!H437),'Payments Export'!H437)&lt;&gt;0,IFERROR(VALUE('Payments Export'!H437),'Payments Export'!H437),"")</f>
        <v>23</v>
      </c>
      <c r="D433" s="7" t="str">
        <f>IF('Payments Export'!I437="","",'Payments Export'!I437)</f>
        <v>Surgery consultation, Level B</v>
      </c>
      <c r="E433" s="7" t="str">
        <f t="shared" si="13"/>
        <v>Surgery consultation, Level B</v>
      </c>
      <c r="F433" s="7">
        <f>IF('Payments Export'!A437="","",'Payments Export'!N437)</f>
        <v>0</v>
      </c>
      <c r="G433" s="7">
        <f>IF('Payments Export'!A437="","",'Payments Export'!O437)</f>
        <v>94.75</v>
      </c>
      <c r="H433" s="7">
        <f>IF('Payments Export'!B437="","",G433-F433)</f>
        <v>94.75</v>
      </c>
      <c r="I433" s="3" t="str">
        <f>IF(C433&lt;&gt;"",_xlfn.XLOOKUP(IFERROR(VALUE(C433),C433),'Items database'!A:A,'Items database'!B:B),(_xlfn.XLOOKUP(LEFT(E433,3),Services,Services,"")))</f>
        <v>DEF</v>
      </c>
      <c r="J433" s="3" t="str">
        <f t="shared" si="12"/>
        <v/>
      </c>
    </row>
    <row r="434" spans="1:10" ht="30" x14ac:dyDescent="0.35">
      <c r="A434" s="7" t="str">
        <f>IF('Payments Export'!A438="","",'Payments Export'!A438)</f>
        <v>Generic Medical Clinic</v>
      </c>
      <c r="B434" s="7" t="str">
        <f>IF('Payments Export'!A438="","",'Payments Export'!B438)</f>
        <v>Dr Riley Zhang</v>
      </c>
      <c r="C434" s="7">
        <f>IF(IFERROR(VALUE('Payments Export'!H438),'Payments Export'!H438)&lt;&gt;0,IFERROR(VALUE('Payments Export'!H438),'Payments Export'!H438),"")</f>
        <v>23</v>
      </c>
      <c r="D434" s="7" t="str">
        <f>IF('Payments Export'!I438="","",'Payments Export'!I438)</f>
        <v>Surgery consultation, Level B</v>
      </c>
      <c r="E434" s="7" t="str">
        <f t="shared" si="13"/>
        <v>Surgery consultation, Level B</v>
      </c>
      <c r="F434" s="7">
        <f>IF('Payments Export'!A438="","",'Payments Export'!N438)</f>
        <v>0</v>
      </c>
      <c r="G434" s="7">
        <f>IF('Payments Export'!A438="","",'Payments Export'!O438)</f>
        <v>74.75</v>
      </c>
      <c r="H434" s="7">
        <f>IF('Payments Export'!B438="","",G434-F434)</f>
        <v>74.75</v>
      </c>
      <c r="I434" s="3" t="str">
        <f>IF(C434&lt;&gt;"",_xlfn.XLOOKUP(IFERROR(VALUE(C434),C434),'Items database'!A:A,'Items database'!B:B),(_xlfn.XLOOKUP(LEFT(E434,3),Services,Services,"")))</f>
        <v>DEF</v>
      </c>
      <c r="J434" s="3" t="str">
        <f t="shared" si="12"/>
        <v/>
      </c>
    </row>
    <row r="435" spans="1:10" ht="110" x14ac:dyDescent="0.35">
      <c r="A435" s="7" t="str">
        <f>IF('Payments Export'!A439="","",'Payments Export'!A439)</f>
        <v>Generic Medical Clinic</v>
      </c>
      <c r="B435" s="7" t="str">
        <f>IF('Payments Export'!A439="","",'Payments Export'!B439)</f>
        <v>Dr Riley Zhang</v>
      </c>
      <c r="C435" s="7">
        <f>IF(IFERROR(VALUE('Payments Export'!H439),'Payments Export'!H439)&lt;&gt;0,IFERROR(VALUE('Payments Export'!H439),'Payments Export'!H439),"")</f>
        <v>30071</v>
      </c>
      <c r="D435" s="7" t="str">
        <f>IF('Payments Export'!I439="","",'Payments Export'!I439)</f>
        <v>Biopsy of skin where the biopsy specimen is sent for pathological examination, not related to item 30192, Separate Sites</v>
      </c>
      <c r="E435" s="7" t="str">
        <f t="shared" si="13"/>
        <v xml:space="preserve">Biopsy of skin where the biopsy specimen is sent for pathological </v>
      </c>
      <c r="F435" s="7">
        <f>IF('Payments Export'!A439="","",'Payments Export'!N439)</f>
        <v>0</v>
      </c>
      <c r="G435" s="7">
        <f>IF('Payments Export'!A439="","",'Payments Export'!O439)</f>
        <v>69.5</v>
      </c>
      <c r="H435" s="7">
        <f>IF('Payments Export'!B439="","",G435-F435)</f>
        <v>69.5</v>
      </c>
      <c r="I435" s="3" t="str">
        <f>IF(C435&lt;&gt;"",_xlfn.XLOOKUP(IFERROR(VALUE(C435),C435),'Items database'!A:A,'Items database'!B:B),(_xlfn.XLOOKUP(LEFT(E435,3),Services,Services,"")))</f>
        <v>DEF</v>
      </c>
      <c r="J435" s="3" t="str">
        <f t="shared" si="12"/>
        <v/>
      </c>
    </row>
    <row r="436" spans="1:10" ht="80" x14ac:dyDescent="0.35">
      <c r="A436" s="7" t="str">
        <f>IF('Payments Export'!A440="","",'Payments Export'!A440)</f>
        <v>Generic Medical Clinic</v>
      </c>
      <c r="B436" s="7" t="str">
        <f>IF('Payments Export'!A440="","",'Payments Export'!B440)</f>
        <v>Dr Riley Zhang</v>
      </c>
      <c r="C436" s="7">
        <f>IF(IFERROR(VALUE('Payments Export'!H440),'Payments Export'!H440)&lt;&gt;0,IFERROR(VALUE('Payments Export'!H440),'Payments Export'!H440),"")</f>
        <v>30192</v>
      </c>
      <c r="D436" s="7" t="str">
        <f>IF('Payments Export'!I440="","",'Payments Export'!I440)</f>
        <v>Ablation of premalignant skin lesions &gt;= 10, not related to item 30071, Separate Sites</v>
      </c>
      <c r="E436" s="7" t="str">
        <f t="shared" si="13"/>
        <v>Ablation of premalignant skin lesions &gt;= 10, not related to item 3</v>
      </c>
      <c r="F436" s="7">
        <f>IF('Payments Export'!A440="","",'Payments Export'!N440)</f>
        <v>0</v>
      </c>
      <c r="G436" s="7">
        <f>IF('Payments Export'!A440="","",'Payments Export'!O440)</f>
        <v>18.5</v>
      </c>
      <c r="H436" s="7">
        <f>IF('Payments Export'!B440="","",G436-F436)</f>
        <v>18.5</v>
      </c>
      <c r="I436" s="3" t="str">
        <f>IF(C436&lt;&gt;"",_xlfn.XLOOKUP(IFERROR(VALUE(C436),C436),'Items database'!A:A,'Items database'!B:B),(_xlfn.XLOOKUP(LEFT(E436,3),Services,Services,"")))</f>
        <v>DEF</v>
      </c>
      <c r="J436" s="3" t="str">
        <f t="shared" si="12"/>
        <v/>
      </c>
    </row>
    <row r="437" spans="1:10" ht="30" x14ac:dyDescent="0.35">
      <c r="A437" s="7" t="str">
        <f>IF('Payments Export'!A441="","",'Payments Export'!A441)</f>
        <v>Generic Medical Clinic</v>
      </c>
      <c r="B437" s="7" t="str">
        <f>IF('Payments Export'!A441="","",'Payments Export'!B441)</f>
        <v>Dr Morgan Bailey</v>
      </c>
      <c r="C437" s="7">
        <f>IF(IFERROR(VALUE('Payments Export'!H441),'Payments Export'!H441)&lt;&gt;0,IFERROR(VALUE('Payments Export'!H441),'Payments Export'!H441),"")</f>
        <v>23</v>
      </c>
      <c r="D437" s="7" t="str">
        <f>IF('Payments Export'!I441="","",'Payments Export'!I441)</f>
        <v>Surgery consultation, Level B</v>
      </c>
      <c r="E437" s="7" t="str">
        <f t="shared" si="13"/>
        <v>Surgery consultation, Level B</v>
      </c>
      <c r="F437" s="7">
        <f>IF('Payments Export'!A441="","",'Payments Export'!N441)</f>
        <v>0</v>
      </c>
      <c r="G437" s="7">
        <f>IF('Payments Export'!A441="","",'Payments Export'!O441)</f>
        <v>74.75</v>
      </c>
      <c r="H437" s="7">
        <f>IF('Payments Export'!B441="","",G437-F437)</f>
        <v>74.75</v>
      </c>
      <c r="I437" s="3" t="str">
        <f>IF(C437&lt;&gt;"",_xlfn.XLOOKUP(IFERROR(VALUE(C437),C437),'Items database'!A:A,'Items database'!B:B),(_xlfn.XLOOKUP(LEFT(E437,3),Services,Services,"")))</f>
        <v>DEF</v>
      </c>
      <c r="J437" s="3" t="str">
        <f t="shared" si="12"/>
        <v/>
      </c>
    </row>
    <row r="438" spans="1:10" ht="120" x14ac:dyDescent="0.35">
      <c r="A438" s="7" t="str">
        <f>IF('Payments Export'!A442="","",'Payments Export'!A442)</f>
        <v>Generic Medical Clinic</v>
      </c>
      <c r="B438" s="7" t="str">
        <f>IF('Payments Export'!A442="","",'Payments Export'!B442)</f>
        <v>Dr Alex Smith</v>
      </c>
      <c r="C438" s="7">
        <f>IF(IFERROR(VALUE('Payments Export'!H442),'Payments Export'!H442)&lt;&gt;0,IFERROR(VALUE('Payments Export'!H442),'Payments Export'!H442),"")</f>
        <v>2715</v>
      </c>
      <c r="D438" s="7" t="str">
        <f>IF('Payments Export'!I442="","",'Payments Export'!I442)</f>
        <v>Preparation of a GP Mental Health Treatment Plan lasting 20 - 40 minutes by a GP with additional mental health training</v>
      </c>
      <c r="E438" s="7" t="str">
        <f t="shared" si="13"/>
        <v>Preparation of a GP Mental Health Treatment Plan lasting 20 - 40 m</v>
      </c>
      <c r="F438" s="7">
        <f>IF('Payments Export'!A442="","",'Payments Export'!N442)</f>
        <v>0</v>
      </c>
      <c r="G438" s="7">
        <f>IF('Payments Export'!A442="","",'Payments Export'!O442)</f>
        <v>120.2</v>
      </c>
      <c r="H438" s="7">
        <f>IF('Payments Export'!B442="","",G438-F438)</f>
        <v>120.2</v>
      </c>
      <c r="I438" s="3" t="str">
        <f>IF(C438&lt;&gt;"",_xlfn.XLOOKUP(IFERROR(VALUE(C438),C438),'Items database'!A:A,'Items database'!B:B),(_xlfn.XLOOKUP(LEFT(E438,3),Services,Services,"")))</f>
        <v>DEF</v>
      </c>
      <c r="J438" s="3" t="str">
        <f t="shared" si="12"/>
        <v/>
      </c>
    </row>
    <row r="439" spans="1:10" ht="210" x14ac:dyDescent="0.35">
      <c r="A439" s="7" t="str">
        <f>IF('Payments Export'!A443="","",'Payments Export'!A443)</f>
        <v>Generic Medical Clinic</v>
      </c>
      <c r="B439" s="7" t="str">
        <f>IF('Payments Export'!A443="","",'Payments Export'!B443)</f>
        <v>Dr Jamie Wilson</v>
      </c>
      <c r="C439" s="7">
        <f>IF(IFERROR(VALUE('Payments Export'!H443),'Payments Export'!H443)&lt;&gt;0,IFERROR(VALUE('Payments Export'!H443),'Payments Export'!H443),"")</f>
        <v>91890</v>
      </c>
      <c r="D439" s="7" t="str">
        <f>IF('Payments Export'!I443="","",'Payments Export'!I443)</f>
        <v xml:space="preserve">Phone attendance by a general practitioner lasting less than 6 minutes for an obvious problem characterised by the straightforward nature of the task that requires a short patient history and, if required, limited management
</v>
      </c>
      <c r="E439" s="7" t="str">
        <f t="shared" si="13"/>
        <v>Phone attendance by a general practitioner lasting less than 6 min</v>
      </c>
      <c r="F439" s="7">
        <f>IF('Payments Export'!A443="","",'Payments Export'!N443)</f>
        <v>0</v>
      </c>
      <c r="G439" s="7">
        <f>IF('Payments Export'!A443="","",'Payments Export'!O443)</f>
        <v>38</v>
      </c>
      <c r="H439" s="7">
        <f>IF('Payments Export'!B443="","",G439-F439)</f>
        <v>38</v>
      </c>
      <c r="I439" s="3" t="str">
        <f>IF(C439&lt;&gt;"",_xlfn.XLOOKUP(IFERROR(VALUE(C439),C439),'Items database'!A:A,'Items database'!B:B),(_xlfn.XLOOKUP(LEFT(E439,3),Services,Services,"")))</f>
        <v>DEF</v>
      </c>
      <c r="J439" s="3" t="str">
        <f t="shared" si="12"/>
        <v/>
      </c>
    </row>
    <row r="440" spans="1:10" ht="30" x14ac:dyDescent="0.35">
      <c r="A440" s="7" t="str">
        <f>IF('Payments Export'!A444="","",'Payments Export'!A444)</f>
        <v>Generic Medical Clinic</v>
      </c>
      <c r="B440" s="7" t="str">
        <f>IF('Payments Export'!A444="","",'Payments Export'!B444)</f>
        <v>Dr Cameron Li</v>
      </c>
      <c r="C440" s="7">
        <f>IF(IFERROR(VALUE('Payments Export'!H444),'Payments Export'!H444)&lt;&gt;0,IFERROR(VALUE('Payments Export'!H444),'Payments Export'!H444),"")</f>
        <v>23</v>
      </c>
      <c r="D440" s="7" t="str">
        <f>IF('Payments Export'!I444="","",'Payments Export'!I444)</f>
        <v>Surgery consultation, Level B</v>
      </c>
      <c r="E440" s="7" t="str">
        <f t="shared" si="13"/>
        <v>Surgery consultation, Level B</v>
      </c>
      <c r="F440" s="7">
        <f>IF('Payments Export'!A444="","",'Payments Export'!N444)</f>
        <v>0</v>
      </c>
      <c r="G440" s="7">
        <f>IF('Payments Export'!A444="","",'Payments Export'!O444)</f>
        <v>74.75</v>
      </c>
      <c r="H440" s="7">
        <f>IF('Payments Export'!B444="","",G440-F440)</f>
        <v>74.75</v>
      </c>
      <c r="I440" s="3" t="str">
        <f>IF(C440&lt;&gt;"",_xlfn.XLOOKUP(IFERROR(VALUE(C440),C440),'Items database'!A:A,'Items database'!B:B),(_xlfn.XLOOKUP(LEFT(E440,3),Services,Services,"")))</f>
        <v>DEF</v>
      </c>
      <c r="J440" s="3" t="str">
        <f t="shared" si="12"/>
        <v/>
      </c>
    </row>
    <row r="441" spans="1:10" ht="210" x14ac:dyDescent="0.35">
      <c r="A441" s="7" t="str">
        <f>IF('Payments Export'!A445="","",'Payments Export'!A445)</f>
        <v>Generic Medical Clinic</v>
      </c>
      <c r="B441" s="7" t="str">
        <f>IF('Payments Export'!A445="","",'Payments Export'!B445)</f>
        <v>Dr Jamie Wilson</v>
      </c>
      <c r="C441" s="7">
        <f>IF(IFERROR(VALUE('Payments Export'!H445),'Payments Export'!H445)&lt;&gt;0,IFERROR(VALUE('Payments Export'!H445),'Payments Export'!H445),"")</f>
        <v>91890</v>
      </c>
      <c r="D441" s="7" t="str">
        <f>IF('Payments Export'!I445="","",'Payments Export'!I445)</f>
        <v xml:space="preserve">Phone attendance by a general practitioner lasting less than 6 minutes for an obvious problem characterised by the straightforward nature of the task that requires a short patient history and, if required, limited management
</v>
      </c>
      <c r="E441" s="7" t="str">
        <f t="shared" si="13"/>
        <v>Phone attendance by a general practitioner lasting less than 6 min</v>
      </c>
      <c r="F441" s="7">
        <f>IF('Payments Export'!A445="","",'Payments Export'!N445)</f>
        <v>0</v>
      </c>
      <c r="G441" s="7">
        <f>IF('Payments Export'!A445="","",'Payments Export'!O445)</f>
        <v>38</v>
      </c>
      <c r="H441" s="7">
        <f>IF('Payments Export'!B445="","",G441-F441)</f>
        <v>38</v>
      </c>
      <c r="I441" s="3" t="str">
        <f>IF(C441&lt;&gt;"",_xlfn.XLOOKUP(IFERROR(VALUE(C441),C441),'Items database'!A:A,'Items database'!B:B),(_xlfn.XLOOKUP(LEFT(E441,3),Services,Services,"")))</f>
        <v>DEF</v>
      </c>
      <c r="J441" s="3" t="str">
        <f t="shared" si="12"/>
        <v/>
      </c>
    </row>
    <row r="442" spans="1:10" ht="30" x14ac:dyDescent="0.35">
      <c r="A442" s="7" t="str">
        <f>IF('Payments Export'!A446="","",'Payments Export'!A446)</f>
        <v>Generic Medical Clinic</v>
      </c>
      <c r="B442" s="7" t="str">
        <f>IF('Payments Export'!A446="","",'Payments Export'!B446)</f>
        <v>Dr Jordan Martinez</v>
      </c>
      <c r="C442" s="7">
        <f>IF(IFERROR(VALUE('Payments Export'!H446),'Payments Export'!H446)&lt;&gt;0,IFERROR(VALUE('Payments Export'!H446),'Payments Export'!H446),"")</f>
        <v>36</v>
      </c>
      <c r="D442" s="7" t="str">
        <f>IF('Payments Export'!I446="","",'Payments Export'!I446)</f>
        <v>Surgery consultation, Level C</v>
      </c>
      <c r="E442" s="7" t="str">
        <f t="shared" si="13"/>
        <v>Surgery consultation, Level C</v>
      </c>
      <c r="F442" s="7">
        <f>IF('Payments Export'!A446="","",'Payments Export'!N446)</f>
        <v>0</v>
      </c>
      <c r="G442" s="7">
        <f>IF('Payments Export'!A446="","",'Payments Export'!O446)</f>
        <v>125</v>
      </c>
      <c r="H442" s="7">
        <f>IF('Payments Export'!B446="","",G442-F442)</f>
        <v>125</v>
      </c>
      <c r="I442" s="3" t="str">
        <f>IF(C442&lt;&gt;"",_xlfn.XLOOKUP(IFERROR(VALUE(C442),C442),'Items database'!A:A,'Items database'!B:B),(_xlfn.XLOOKUP(LEFT(E442,3),Services,Services,"")))</f>
        <v>DEF</v>
      </c>
      <c r="J442" s="3" t="str">
        <f t="shared" si="12"/>
        <v/>
      </c>
    </row>
    <row r="443" spans="1:10" ht="30" x14ac:dyDescent="0.35">
      <c r="A443" s="7" t="str">
        <f>IF('Payments Export'!A447="","",'Payments Export'!A447)</f>
        <v>Generic Medical Clinic</v>
      </c>
      <c r="B443" s="7" t="str">
        <f>IF('Payments Export'!A447="","",'Payments Export'!B447)</f>
        <v>Dr Alex Smith</v>
      </c>
      <c r="C443" s="7">
        <f>IF(IFERROR(VALUE('Payments Export'!H447),'Payments Export'!H447)&lt;&gt;0,IFERROR(VALUE('Payments Export'!H447),'Payments Export'!H447),"")</f>
        <v>23</v>
      </c>
      <c r="D443" s="7" t="str">
        <f>IF('Payments Export'!I447="","",'Payments Export'!I447)</f>
        <v>Surgery consultation, Level B</v>
      </c>
      <c r="E443" s="7" t="str">
        <f t="shared" si="13"/>
        <v>Surgery consultation, Level B</v>
      </c>
      <c r="F443" s="7">
        <f>IF('Payments Export'!A447="","",'Payments Export'!N447)</f>
        <v>0</v>
      </c>
      <c r="G443" s="7">
        <f>IF('Payments Export'!A447="","",'Payments Export'!O447)</f>
        <v>74.75</v>
      </c>
      <c r="H443" s="7">
        <f>IF('Payments Export'!B447="","",G443-F443)</f>
        <v>74.75</v>
      </c>
      <c r="I443" s="3" t="str">
        <f>IF(C443&lt;&gt;"",_xlfn.XLOOKUP(IFERROR(VALUE(C443),C443),'Items database'!A:A,'Items database'!B:B),(_xlfn.XLOOKUP(LEFT(E443,3),Services,Services,"")))</f>
        <v>DEF</v>
      </c>
      <c r="J443" s="3" t="str">
        <f t="shared" si="12"/>
        <v/>
      </c>
    </row>
    <row r="444" spans="1:10" ht="70" x14ac:dyDescent="0.35">
      <c r="A444" s="7" t="str">
        <f>IF('Payments Export'!A448="","",'Payments Export'!A448)</f>
        <v>Generic Medical Clinic</v>
      </c>
      <c r="B444" s="7" t="str">
        <f>IF('Payments Export'!A448="","",'Payments Export'!B448)</f>
        <v>Dr Morgan Brooks</v>
      </c>
      <c r="C444" s="7" t="str">
        <f>IF(IFERROR(VALUE('Payments Export'!H448),'Payments Export'!H448)&lt;&gt;0,IFERROR(VALUE('Payments Export'!H448),'Payments Export'!H448),"")</f>
        <v/>
      </c>
      <c r="D444" s="7" t="str">
        <f>IF('Payments Export'!I448="","",'Payments Export'!I448)</f>
        <v>CSB Treatment Room Fee Tier 1 -  Non Rebatable from Medicare</v>
      </c>
      <c r="E444" s="7" t="str">
        <f t="shared" si="13"/>
        <v>CSB Treatment Room Fee Tier 1 -  Non Rebatable from Medicare</v>
      </c>
      <c r="F444" s="7">
        <f>IF('Payments Export'!A448="","",'Payments Export'!N448)</f>
        <v>0</v>
      </c>
      <c r="G444" s="7">
        <f>IF('Payments Export'!A448="","",'Payments Export'!O448)</f>
        <v>25</v>
      </c>
      <c r="H444" s="7">
        <f>IF('Payments Export'!B448="","",G444-F444)</f>
        <v>25</v>
      </c>
      <c r="I444" s="3" t="str">
        <f>IF(C444&lt;&gt;"",_xlfn.XLOOKUP(IFERROR(VALUE(C444),C444),'Items database'!A:A,'Items database'!B:B),(_xlfn.XLOOKUP(LEFT(E444,3),Services,Services,"")))</f>
        <v>CSB</v>
      </c>
      <c r="J444" s="3" t="str">
        <f t="shared" si="12"/>
        <v/>
      </c>
    </row>
    <row r="445" spans="1:10" ht="30" x14ac:dyDescent="0.35">
      <c r="A445" s="7" t="str">
        <f>IF('Payments Export'!A449="","",'Payments Export'!A449)</f>
        <v>Generic Medical Clinic</v>
      </c>
      <c r="B445" s="7" t="str">
        <f>IF('Payments Export'!A449="","",'Payments Export'!B449)</f>
        <v>Dr Morgan Brooks</v>
      </c>
      <c r="C445" s="7">
        <f>IF(IFERROR(VALUE('Payments Export'!H449),'Payments Export'!H449)&lt;&gt;0,IFERROR(VALUE('Payments Export'!H449),'Payments Export'!H449),"")</f>
        <v>23</v>
      </c>
      <c r="D445" s="7" t="str">
        <f>IF('Payments Export'!I449="","",'Payments Export'!I449)</f>
        <v>Surgery consultation, Level B</v>
      </c>
      <c r="E445" s="7" t="str">
        <f t="shared" si="13"/>
        <v>Surgery consultation, Level B</v>
      </c>
      <c r="F445" s="7">
        <f>IF('Payments Export'!A449="","",'Payments Export'!N449)</f>
        <v>0</v>
      </c>
      <c r="G445" s="7">
        <f>IF('Payments Export'!A449="","",'Payments Export'!O449)</f>
        <v>41.4</v>
      </c>
      <c r="H445" s="7">
        <f>IF('Payments Export'!B449="","",G445-F445)</f>
        <v>41.4</v>
      </c>
      <c r="I445" s="3" t="str">
        <f>IF(C445&lt;&gt;"",_xlfn.XLOOKUP(IFERROR(VALUE(C445),C445),'Items database'!A:A,'Items database'!B:B),(_xlfn.XLOOKUP(LEFT(E445,3),Services,Services,"")))</f>
        <v>DEF</v>
      </c>
      <c r="J445" s="3" t="str">
        <f t="shared" si="12"/>
        <v/>
      </c>
    </row>
    <row r="446" spans="1:10" ht="100" x14ac:dyDescent="0.35">
      <c r="A446" s="7" t="str">
        <f>IF('Payments Export'!A450="","",'Payments Export'!A450)</f>
        <v>Generic Medical Clinic</v>
      </c>
      <c r="B446" s="7" t="str">
        <f>IF('Payments Export'!A450="","",'Payments Export'!B450)</f>
        <v>Dr Morgan Brooks</v>
      </c>
      <c r="C446" s="7">
        <f>IF(IFERROR(VALUE('Payments Export'!H450),'Payments Export'!H450)&lt;&gt;0,IFERROR(VALUE('Payments Export'!H450),'Payments Export'!H450),"")</f>
        <v>30071</v>
      </c>
      <c r="D446" s="7" t="str">
        <f>IF('Payments Export'!I450="","",'Payments Export'!I450)</f>
        <v>Biopsy of skin where the biopsy specimen is sent for pathological examination, neck, NDS, Separate Sites</v>
      </c>
      <c r="E446" s="7" t="str">
        <f t="shared" si="13"/>
        <v xml:space="preserve">Biopsy of skin where the biopsy specimen is sent for pathological </v>
      </c>
      <c r="F446" s="7">
        <f>IF('Payments Export'!A450="","",'Payments Export'!N450)</f>
        <v>0</v>
      </c>
      <c r="G446" s="7">
        <f>IF('Payments Export'!A450="","",'Payments Export'!O450)</f>
        <v>48.9</v>
      </c>
      <c r="H446" s="7">
        <f>IF('Payments Export'!B450="","",G446-F446)</f>
        <v>48.9</v>
      </c>
      <c r="I446" s="3" t="str">
        <f>IF(C446&lt;&gt;"",_xlfn.XLOOKUP(IFERROR(VALUE(C446),C446),'Items database'!A:A,'Items database'!B:B),(_xlfn.XLOOKUP(LEFT(E446,3),Services,Services,"")))</f>
        <v>DEF</v>
      </c>
      <c r="J446" s="3" t="str">
        <f t="shared" si="12"/>
        <v/>
      </c>
    </row>
    <row r="447" spans="1:10" ht="110" x14ac:dyDescent="0.35">
      <c r="A447" s="7" t="str">
        <f>IF('Payments Export'!A451="","",'Payments Export'!A451)</f>
        <v>Generic Medical Clinic</v>
      </c>
      <c r="B447" s="7" t="str">
        <f>IF('Payments Export'!A451="","",'Payments Export'!B451)</f>
        <v>Dr Morgan Brooks</v>
      </c>
      <c r="C447" s="7">
        <f>IF(IFERROR(VALUE('Payments Export'!H451),'Payments Export'!H451)&lt;&gt;0,IFERROR(VALUE('Payments Export'!H451),'Payments Export'!H451),"")</f>
        <v>30071</v>
      </c>
      <c r="D447" s="7" t="str">
        <f>IF('Payments Export'!I451="","",'Payments Export'!I451)</f>
        <v>Biopsy of skin where the biopsy specimen is sent for pathological examination, wrist, NDS, 12:07, Separate Sites</v>
      </c>
      <c r="E447" s="7" t="str">
        <f t="shared" si="13"/>
        <v xml:space="preserve">Biopsy of skin where the biopsy specimen is sent for pathological </v>
      </c>
      <c r="F447" s="7">
        <f>IF('Payments Export'!A451="","",'Payments Export'!N451)</f>
        <v>0</v>
      </c>
      <c r="G447" s="7">
        <f>IF('Payments Export'!A451="","",'Payments Export'!O451)</f>
        <v>24.45</v>
      </c>
      <c r="H447" s="7">
        <f>IF('Payments Export'!B451="","",G447-F447)</f>
        <v>24.45</v>
      </c>
      <c r="I447" s="3" t="str">
        <f>IF(C447&lt;&gt;"",_xlfn.XLOOKUP(IFERROR(VALUE(C447),C447),'Items database'!A:A,'Items database'!B:B),(_xlfn.XLOOKUP(LEFT(E447,3),Services,Services,"")))</f>
        <v>DEF</v>
      </c>
      <c r="J447" s="3" t="str">
        <f t="shared" si="12"/>
        <v/>
      </c>
    </row>
    <row r="448" spans="1:10" ht="60" x14ac:dyDescent="0.35">
      <c r="A448" s="7" t="str">
        <f>IF('Payments Export'!A452="","",'Payments Export'!A452)</f>
        <v>Generic Medical Clinic</v>
      </c>
      <c r="B448" s="7" t="str">
        <f>IF('Payments Export'!A452="","",'Payments Export'!B452)</f>
        <v>Alex White</v>
      </c>
      <c r="C448" s="7">
        <f>IF(IFERROR(VALUE('Payments Export'!H452),'Payments Export'!H452)&lt;&gt;0,IFERROR(VALUE('Payments Export'!H452),'Payments Export'!H452),"")</f>
        <v>310</v>
      </c>
      <c r="D448" s="7" t="str">
        <f>IF('Payments Export'!I452="","",'Payments Export'!I452)</f>
        <v>Consultant Speech Pathology, referred consultation, &lt; 15 minutes</v>
      </c>
      <c r="E448" s="7" t="str">
        <f t="shared" si="13"/>
        <v>Consultant Speech Pathology, referred consultation, &lt; 15 minutes</v>
      </c>
      <c r="F448" s="7">
        <f>IF('Payments Export'!A452="","",'Payments Export'!N452)</f>
        <v>0</v>
      </c>
      <c r="G448" s="7">
        <f>IF('Payments Export'!A452="","",'Payments Export'!O452)</f>
        <v>156</v>
      </c>
      <c r="H448" s="7">
        <f>IF('Payments Export'!B452="","",G448-F448)</f>
        <v>156</v>
      </c>
      <c r="I448" s="3" t="str">
        <f>IF(C448&lt;&gt;"",_xlfn.XLOOKUP(IFERROR(VALUE(C448),C448),'Items database'!A:A,'Items database'!B:B),(_xlfn.XLOOKUP(LEFT(E448,3),Services,Services,"")))</f>
        <v>DEF</v>
      </c>
      <c r="J448" s="3" t="str">
        <f t="shared" si="12"/>
        <v/>
      </c>
    </row>
    <row r="449" spans="1:10" ht="30" x14ac:dyDescent="0.35">
      <c r="A449" s="7" t="str">
        <f>IF('Payments Export'!A453="","",'Payments Export'!A453)</f>
        <v>Generic Medical Clinic</v>
      </c>
      <c r="B449" s="7" t="str">
        <f>IF('Payments Export'!A453="","",'Payments Export'!B453)</f>
        <v>Dr Jordan Martinez</v>
      </c>
      <c r="C449" s="7">
        <f>IF(IFERROR(VALUE('Payments Export'!H453),'Payments Export'!H453)&lt;&gt;0,IFERROR(VALUE('Payments Export'!H453),'Payments Export'!H453),"")</f>
        <v>23</v>
      </c>
      <c r="D449" s="7" t="str">
        <f>IF('Payments Export'!I453="","",'Payments Export'!I453)</f>
        <v>Surgery consultation, Level B</v>
      </c>
      <c r="E449" s="7" t="str">
        <f t="shared" ref="E449:E512" si="14">LEFT(D449,66)</f>
        <v>Surgery consultation, Level B</v>
      </c>
      <c r="F449" s="7">
        <f>IF('Payments Export'!A453="","",'Payments Export'!N453)</f>
        <v>0</v>
      </c>
      <c r="G449" s="7">
        <f>IF('Payments Export'!A453="","",'Payments Export'!O453)</f>
        <v>94.75</v>
      </c>
      <c r="H449" s="7">
        <f>IF('Payments Export'!B453="","",G449-F449)</f>
        <v>94.75</v>
      </c>
      <c r="I449" s="3" t="str">
        <f>IF(C449&lt;&gt;"",_xlfn.XLOOKUP(IFERROR(VALUE(C449),C449),'Items database'!A:A,'Items database'!B:B),(_xlfn.XLOOKUP(LEFT(E449,3),Services,Services,"")))</f>
        <v>DEF</v>
      </c>
      <c r="J449" s="3" t="str">
        <f t="shared" ref="J449:J512" si="15">IF(ISNUMBER(F449)=TRUE,IF(F449=0,"","GST"),"")</f>
        <v/>
      </c>
    </row>
    <row r="450" spans="1:10" ht="30" x14ac:dyDescent="0.35">
      <c r="A450" s="7" t="str">
        <f>IF('Payments Export'!A454="","",'Payments Export'!A454)</f>
        <v>Generic Medical Clinic</v>
      </c>
      <c r="B450" s="7" t="str">
        <f>IF('Payments Export'!A454="","",'Payments Export'!B454)</f>
        <v>Dr Morgan Brooks</v>
      </c>
      <c r="C450" s="7">
        <f>IF(IFERROR(VALUE('Payments Export'!H454),'Payments Export'!H454)&lt;&gt;0,IFERROR(VALUE('Payments Export'!H454),'Payments Export'!H454),"")</f>
        <v>23</v>
      </c>
      <c r="D450" s="7" t="str">
        <f>IF('Payments Export'!I454="","",'Payments Export'!I454)</f>
        <v>Surgery consultation, Level B</v>
      </c>
      <c r="E450" s="7" t="str">
        <f t="shared" si="14"/>
        <v>Surgery consultation, Level B</v>
      </c>
      <c r="F450" s="7">
        <f>IF('Payments Export'!A454="","",'Payments Export'!N454)</f>
        <v>0</v>
      </c>
      <c r="G450" s="7">
        <f>IF('Payments Export'!A454="","",'Payments Export'!O454)</f>
        <v>94.75</v>
      </c>
      <c r="H450" s="7">
        <f>IF('Payments Export'!B454="","",G450-F450)</f>
        <v>94.75</v>
      </c>
      <c r="I450" s="3" t="str">
        <f>IF(C450&lt;&gt;"",_xlfn.XLOOKUP(IFERROR(VALUE(C450),C450),'Items database'!A:A,'Items database'!B:B),(_xlfn.XLOOKUP(LEFT(E450,3),Services,Services,"")))</f>
        <v>DEF</v>
      </c>
      <c r="J450" s="3" t="str">
        <f t="shared" si="15"/>
        <v/>
      </c>
    </row>
    <row r="451" spans="1:10" ht="30" x14ac:dyDescent="0.35">
      <c r="A451" s="7" t="str">
        <f>IF('Payments Export'!A455="","",'Payments Export'!A455)</f>
        <v>Generic Medical Clinic</v>
      </c>
      <c r="B451" s="7" t="str">
        <f>IF('Payments Export'!A455="","",'Payments Export'!B455)</f>
        <v>Dr Cameron Li</v>
      </c>
      <c r="C451" s="7">
        <f>IF(IFERROR(VALUE('Payments Export'!H455),'Payments Export'!H455)&lt;&gt;0,IFERROR(VALUE('Payments Export'!H455),'Payments Export'!H455),"")</f>
        <v>23</v>
      </c>
      <c r="D451" s="7" t="str">
        <f>IF('Payments Export'!I455="","",'Payments Export'!I455)</f>
        <v>Surgery consultation, Level B</v>
      </c>
      <c r="E451" s="7" t="str">
        <f t="shared" si="14"/>
        <v>Surgery consultation, Level B</v>
      </c>
      <c r="F451" s="7">
        <f>IF('Payments Export'!A455="","",'Payments Export'!N455)</f>
        <v>0</v>
      </c>
      <c r="G451" s="7">
        <f>IF('Payments Export'!A455="","",'Payments Export'!O455)</f>
        <v>74.75</v>
      </c>
      <c r="H451" s="7">
        <f>IF('Payments Export'!B455="","",G451-F451)</f>
        <v>74.75</v>
      </c>
      <c r="I451" s="3" t="str">
        <f>IF(C451&lt;&gt;"",_xlfn.XLOOKUP(IFERROR(VALUE(C451),C451),'Items database'!A:A,'Items database'!B:B),(_xlfn.XLOOKUP(LEFT(E451,3),Services,Services,"")))</f>
        <v>DEF</v>
      </c>
      <c r="J451" s="3" t="str">
        <f t="shared" si="15"/>
        <v/>
      </c>
    </row>
    <row r="452" spans="1:10" ht="30" x14ac:dyDescent="0.35">
      <c r="A452" s="7" t="str">
        <f>IF('Payments Export'!A456="","",'Payments Export'!A456)</f>
        <v>Generic Medical Clinic</v>
      </c>
      <c r="B452" s="7" t="str">
        <f>IF('Payments Export'!A456="","",'Payments Export'!B456)</f>
        <v>Dr Jordan Patel</v>
      </c>
      <c r="C452" s="7">
        <f>IF(IFERROR(VALUE('Payments Export'!H456),'Payments Export'!H456)&lt;&gt;0,IFERROR(VALUE('Payments Export'!H456),'Payments Export'!H456),"")</f>
        <v>23</v>
      </c>
      <c r="D452" s="7" t="str">
        <f>IF('Payments Export'!I456="","",'Payments Export'!I456)</f>
        <v>Surgery consultation, Level B</v>
      </c>
      <c r="E452" s="7" t="str">
        <f t="shared" si="14"/>
        <v>Surgery consultation, Level B</v>
      </c>
      <c r="F452" s="7">
        <f>IF('Payments Export'!A456="","",'Payments Export'!N456)</f>
        <v>0</v>
      </c>
      <c r="G452" s="7">
        <f>IF('Payments Export'!A456="","",'Payments Export'!O456)</f>
        <v>59.55</v>
      </c>
      <c r="H452" s="7">
        <f>IF('Payments Export'!B456="","",G452-F452)</f>
        <v>59.55</v>
      </c>
      <c r="I452" s="3" t="str">
        <f>IF(C452&lt;&gt;"",_xlfn.XLOOKUP(IFERROR(VALUE(C452),C452),'Items database'!A:A,'Items database'!B:B),(_xlfn.XLOOKUP(LEFT(E452,3),Services,Services,"")))</f>
        <v>DEF</v>
      </c>
      <c r="J452" s="3" t="str">
        <f t="shared" si="15"/>
        <v/>
      </c>
    </row>
    <row r="453" spans="1:10" ht="30" x14ac:dyDescent="0.35">
      <c r="A453" s="7" t="str">
        <f>IF('Payments Export'!A457="","",'Payments Export'!A457)</f>
        <v>Generic Medical Clinic</v>
      </c>
      <c r="B453" s="7" t="str">
        <f>IF('Payments Export'!A457="","",'Payments Export'!B457)</f>
        <v>Dr Riley Zhang</v>
      </c>
      <c r="C453" s="7">
        <f>IF(IFERROR(VALUE('Payments Export'!H457),'Payments Export'!H457)&lt;&gt;0,IFERROR(VALUE('Payments Export'!H457),'Payments Export'!H457),"")</f>
        <v>36</v>
      </c>
      <c r="D453" s="7" t="str">
        <f>IF('Payments Export'!I457="","",'Payments Export'!I457)</f>
        <v>Surgery consultation, Level C</v>
      </c>
      <c r="E453" s="7" t="str">
        <f t="shared" si="14"/>
        <v>Surgery consultation, Level C</v>
      </c>
      <c r="F453" s="7">
        <f>IF('Payments Export'!A457="","",'Payments Export'!N457)</f>
        <v>0</v>
      </c>
      <c r="G453" s="7">
        <f>IF('Payments Export'!A457="","",'Payments Export'!O457)</f>
        <v>125</v>
      </c>
      <c r="H453" s="7">
        <f>IF('Payments Export'!B457="","",G453-F453)</f>
        <v>125</v>
      </c>
      <c r="I453" s="3" t="str">
        <f>IF(C453&lt;&gt;"",_xlfn.XLOOKUP(IFERROR(VALUE(C453),C453),'Items database'!A:A,'Items database'!B:B),(_xlfn.XLOOKUP(LEFT(E453,3),Services,Services,"")))</f>
        <v>DEF</v>
      </c>
      <c r="J453" s="3" t="str">
        <f t="shared" si="15"/>
        <v/>
      </c>
    </row>
    <row r="454" spans="1:10" ht="300" x14ac:dyDescent="0.35">
      <c r="A454" s="7" t="str">
        <f>IF('Payments Export'!A458="","",'Payments Export'!A458)</f>
        <v>Generic Medical Clinic</v>
      </c>
      <c r="B454" s="7" t="str">
        <f>IF('Payments Export'!A458="","",'Payments Export'!B458)</f>
        <v>Dr Jordan Martinez</v>
      </c>
      <c r="C454" s="7">
        <f>IF(IFERROR(VALUE('Payments Export'!H458),'Payments Export'!H458)&lt;&gt;0,IFERROR(VALUE('Payments Export'!H458),'Payments Export'!H458),"")</f>
        <v>91891</v>
      </c>
      <c r="D454" s="7" t="str">
        <f>IF('Payments Export'!I458="","",'Payments Export'!I458)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4" s="7" t="str">
        <f t="shared" si="14"/>
        <v>Phone attendance by a general practitioner lasting at least 6 minu</v>
      </c>
      <c r="F454" s="7">
        <f>IF('Payments Export'!A458="","",'Payments Export'!N458)</f>
        <v>0</v>
      </c>
      <c r="G454" s="7">
        <f>IF('Payments Export'!A458="","",'Payments Export'!O458)</f>
        <v>94.75</v>
      </c>
      <c r="H454" s="7">
        <f>IF('Payments Export'!B458="","",G454-F454)</f>
        <v>94.75</v>
      </c>
      <c r="I454" s="3" t="str">
        <f>IF(C454&lt;&gt;"",_xlfn.XLOOKUP(IFERROR(VALUE(C454),C454),'Items database'!A:A,'Items database'!B:B),(_xlfn.XLOOKUP(LEFT(E454,3),Services,Services,"")))</f>
        <v>DEF</v>
      </c>
      <c r="J454" s="3" t="str">
        <f t="shared" si="15"/>
        <v/>
      </c>
    </row>
    <row r="455" spans="1:10" ht="30" x14ac:dyDescent="0.35">
      <c r="A455" s="7" t="str">
        <f>IF('Payments Export'!A459="","",'Payments Export'!A459)</f>
        <v>Generic Medical Clinic</v>
      </c>
      <c r="B455" s="7" t="str">
        <f>IF('Payments Export'!A459="","",'Payments Export'!B459)</f>
        <v>Dr Morgan Brooks</v>
      </c>
      <c r="C455" s="7">
        <f>IF(IFERROR(VALUE('Payments Export'!H459),'Payments Export'!H459)&lt;&gt;0,IFERROR(VALUE('Payments Export'!H459),'Payments Export'!H459),"")</f>
        <v>23</v>
      </c>
      <c r="D455" s="7" t="str">
        <f>IF('Payments Export'!I459="","",'Payments Export'!I459)</f>
        <v>Surgery consultation, Level B</v>
      </c>
      <c r="E455" s="7" t="str">
        <f t="shared" si="14"/>
        <v>Surgery consultation, Level B</v>
      </c>
      <c r="F455" s="7">
        <f>IF('Payments Export'!A459="","",'Payments Export'!N459)</f>
        <v>0</v>
      </c>
      <c r="G455" s="7">
        <f>IF('Payments Export'!A459="","",'Payments Export'!O459)</f>
        <v>74.75</v>
      </c>
      <c r="H455" s="7">
        <f>IF('Payments Export'!B459="","",G455-F455)</f>
        <v>74.75</v>
      </c>
      <c r="I455" s="3" t="str">
        <f>IF(C455&lt;&gt;"",_xlfn.XLOOKUP(IFERROR(VALUE(C455),C455),'Items database'!A:A,'Items database'!B:B),(_xlfn.XLOOKUP(LEFT(E455,3),Services,Services,"")))</f>
        <v>DEF</v>
      </c>
      <c r="J455" s="3" t="str">
        <f t="shared" si="15"/>
        <v/>
      </c>
    </row>
    <row r="456" spans="1:10" ht="30" x14ac:dyDescent="0.35">
      <c r="A456" s="7" t="str">
        <f>IF('Payments Export'!A460="","",'Payments Export'!A460)</f>
        <v>Generic Medical Clinic</v>
      </c>
      <c r="B456" s="7" t="str">
        <f>IF('Payments Export'!A460="","",'Payments Export'!B460)</f>
        <v>Dr Cameron Li</v>
      </c>
      <c r="C456" s="7">
        <f>IF(IFERROR(VALUE('Payments Export'!H460),'Payments Export'!H460)&lt;&gt;0,IFERROR(VALUE('Payments Export'!H460),'Payments Export'!H460),"")</f>
        <v>23</v>
      </c>
      <c r="D456" s="7" t="str">
        <f>IF('Payments Export'!I460="","",'Payments Export'!I460)</f>
        <v>Surgery consultation, Level B</v>
      </c>
      <c r="E456" s="7" t="str">
        <f t="shared" si="14"/>
        <v>Surgery consultation, Level B</v>
      </c>
      <c r="F456" s="7">
        <f>IF('Payments Export'!A460="","",'Payments Export'!N460)</f>
        <v>0</v>
      </c>
      <c r="G456" s="7">
        <f>IF('Payments Export'!A460="","",'Payments Export'!O460)</f>
        <v>94.75</v>
      </c>
      <c r="H456" s="7">
        <f>IF('Payments Export'!B460="","",G456-F456)</f>
        <v>94.75</v>
      </c>
      <c r="I456" s="3" t="str">
        <f>IF(C456&lt;&gt;"",_xlfn.XLOOKUP(IFERROR(VALUE(C456),C456),'Items database'!A:A,'Items database'!B:B),(_xlfn.XLOOKUP(LEFT(E456,3),Services,Services,"")))</f>
        <v>DEF</v>
      </c>
      <c r="J456" s="3" t="str">
        <f t="shared" si="15"/>
        <v/>
      </c>
    </row>
    <row r="457" spans="1:10" ht="30" x14ac:dyDescent="0.35">
      <c r="A457" s="7" t="str">
        <f>IF('Payments Export'!A461="","",'Payments Export'!A461)</f>
        <v>Generic Medical Clinic</v>
      </c>
      <c r="B457" s="7" t="str">
        <f>IF('Payments Export'!A461="","",'Payments Export'!B461)</f>
        <v>Dr Jordan Martinez</v>
      </c>
      <c r="C457" s="7">
        <f>IF(IFERROR(VALUE('Payments Export'!H461),'Payments Export'!H461)&lt;&gt;0,IFERROR(VALUE('Payments Export'!H461),'Payments Export'!H461),"")</f>
        <v>23</v>
      </c>
      <c r="D457" s="7" t="str">
        <f>IF('Payments Export'!I461="","",'Payments Export'!I461)</f>
        <v>Surgery consultation, Level B</v>
      </c>
      <c r="E457" s="7" t="str">
        <f t="shared" si="14"/>
        <v>Surgery consultation, Level B</v>
      </c>
      <c r="F457" s="7">
        <f>IF('Payments Export'!A461="","",'Payments Export'!N461)</f>
        <v>0</v>
      </c>
      <c r="G457" s="7">
        <f>IF('Payments Export'!A461="","",'Payments Export'!O461)</f>
        <v>94.75</v>
      </c>
      <c r="H457" s="7">
        <f>IF('Payments Export'!B461="","",G457-F457)</f>
        <v>94.75</v>
      </c>
      <c r="I457" s="3" t="str">
        <f>IF(C457&lt;&gt;"",_xlfn.XLOOKUP(IFERROR(VALUE(C457),C457),'Items database'!A:A,'Items database'!B:B),(_xlfn.XLOOKUP(LEFT(E457,3),Services,Services,"")))</f>
        <v>DEF</v>
      </c>
      <c r="J457" s="3" t="str">
        <f t="shared" si="15"/>
        <v/>
      </c>
    </row>
    <row r="458" spans="1:10" ht="300" x14ac:dyDescent="0.35">
      <c r="A458" s="7" t="str">
        <f>IF('Payments Export'!A462="","",'Payments Export'!A462)</f>
        <v>Generic Medical Clinic</v>
      </c>
      <c r="B458" s="7" t="str">
        <f>IF('Payments Export'!A462="","",'Payments Export'!B462)</f>
        <v>Dr Jordan Martinez</v>
      </c>
      <c r="C458" s="7">
        <f>IF(IFERROR(VALUE('Payments Export'!H462),'Payments Export'!H462)&lt;&gt;0,IFERROR(VALUE('Payments Export'!H462),'Payments Export'!H462),"")</f>
        <v>91891</v>
      </c>
      <c r="D458" s="7" t="str">
        <f>IF('Payments Export'!I462="","",'Payments Export'!I462)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8" s="7" t="str">
        <f t="shared" si="14"/>
        <v>Phone attendance by a general practitioner lasting at least 6 minu</v>
      </c>
      <c r="F458" s="7">
        <f>IF('Payments Export'!A462="","",'Payments Export'!N462)</f>
        <v>0</v>
      </c>
      <c r="G458" s="7">
        <f>IF('Payments Export'!A462="","",'Payments Export'!O462)</f>
        <v>74.75</v>
      </c>
      <c r="H458" s="7">
        <f>IF('Payments Export'!B462="","",G458-F458)</f>
        <v>74.75</v>
      </c>
      <c r="I458" s="3" t="str">
        <f>IF(C458&lt;&gt;"",_xlfn.XLOOKUP(IFERROR(VALUE(C458),C458),'Items database'!A:A,'Items database'!B:B),(_xlfn.XLOOKUP(LEFT(E458,3),Services,Services,"")))</f>
        <v>DEF</v>
      </c>
      <c r="J458" s="3" t="str">
        <f t="shared" si="15"/>
        <v/>
      </c>
    </row>
    <row r="459" spans="1:10" ht="300" x14ac:dyDescent="0.35">
      <c r="A459" s="7" t="str">
        <f>IF('Payments Export'!A463="","",'Payments Export'!A463)</f>
        <v>Generic Medical Clinic</v>
      </c>
      <c r="B459" s="7" t="str">
        <f>IF('Payments Export'!A463="","",'Payments Export'!B463)</f>
        <v>Dr Jamie Wilson</v>
      </c>
      <c r="C459" s="7">
        <f>IF(IFERROR(VALUE('Payments Export'!H463),'Payments Export'!H463)&lt;&gt;0,IFERROR(VALUE('Payments Export'!H463),'Payments Export'!H463),"")</f>
        <v>91891</v>
      </c>
      <c r="D459" s="7" t="str">
        <f>IF('Payments Export'!I463="","",'Payments Export'!I463)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9" s="7" t="str">
        <f t="shared" si="14"/>
        <v>Phone attendance by a general practitioner lasting at least 6 minu</v>
      </c>
      <c r="F459" s="7">
        <f>IF('Payments Export'!A463="","",'Payments Export'!N463)</f>
        <v>0</v>
      </c>
      <c r="G459" s="7">
        <f>IF('Payments Export'!A463="","",'Payments Export'!O463)</f>
        <v>59.55</v>
      </c>
      <c r="H459" s="7">
        <f>IF('Payments Export'!B463="","",G459-F459)</f>
        <v>59.55</v>
      </c>
      <c r="I459" s="3" t="str">
        <f>IF(C459&lt;&gt;"",_xlfn.XLOOKUP(IFERROR(VALUE(C459),C459),'Items database'!A:A,'Items database'!B:B),(_xlfn.XLOOKUP(LEFT(E459,3),Services,Services,"")))</f>
        <v>DEF</v>
      </c>
      <c r="J459" s="3" t="str">
        <f t="shared" si="15"/>
        <v/>
      </c>
    </row>
    <row r="460" spans="1:10" ht="300" x14ac:dyDescent="0.35">
      <c r="A460" s="7" t="str">
        <f>IF('Payments Export'!A464="","",'Payments Export'!A464)</f>
        <v>Generic Medical Clinic</v>
      </c>
      <c r="B460" s="7" t="str">
        <f>IF('Payments Export'!A464="","",'Payments Export'!B464)</f>
        <v>Dr Jordan Martinez</v>
      </c>
      <c r="C460" s="7">
        <f>IF(IFERROR(VALUE('Payments Export'!H464),'Payments Export'!H464)&lt;&gt;0,IFERROR(VALUE('Payments Export'!H464),'Payments Export'!H464),"")</f>
        <v>91891</v>
      </c>
      <c r="D460" s="7" t="str">
        <f>IF('Payments Export'!I464="","",'Payments Export'!I464)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0" s="7" t="str">
        <f t="shared" si="14"/>
        <v>Phone attendance by a general practitioner lasting at least 6 minu</v>
      </c>
      <c r="F460" s="7">
        <f>IF('Payments Export'!A464="","",'Payments Export'!N464)</f>
        <v>0</v>
      </c>
      <c r="G460" s="7">
        <f>IF('Payments Export'!A464="","",'Payments Export'!O464)</f>
        <v>74.75</v>
      </c>
      <c r="H460" s="7">
        <f>IF('Payments Export'!B464="","",G460-F460)</f>
        <v>74.75</v>
      </c>
      <c r="I460" s="3" t="str">
        <f>IF(C460&lt;&gt;"",_xlfn.XLOOKUP(IFERROR(VALUE(C460),C460),'Items database'!A:A,'Items database'!B:B),(_xlfn.XLOOKUP(LEFT(E460,3),Services,Services,"")))</f>
        <v>DEF</v>
      </c>
      <c r="J460" s="3" t="str">
        <f t="shared" si="15"/>
        <v/>
      </c>
    </row>
    <row r="461" spans="1:10" ht="300" x14ac:dyDescent="0.35">
      <c r="A461" s="7" t="str">
        <f>IF('Payments Export'!A465="","",'Payments Export'!A465)</f>
        <v>Generic Medical Clinic</v>
      </c>
      <c r="B461" s="7" t="str">
        <f>IF('Payments Export'!A465="","",'Payments Export'!B465)</f>
        <v>Dr Jordan Martinez</v>
      </c>
      <c r="C461" s="7">
        <f>IF(IFERROR(VALUE('Payments Export'!H465),'Payments Export'!H465)&lt;&gt;0,IFERROR(VALUE('Payments Export'!H465),'Payments Export'!H465),"")</f>
        <v>91891</v>
      </c>
      <c r="D461" s="7" t="str">
        <f>IF('Payments Export'!I465="","",'Payments Export'!I465)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1" s="7" t="str">
        <f t="shared" si="14"/>
        <v>Phone attendance by a general practitioner lasting at least 6 minu</v>
      </c>
      <c r="F461" s="7">
        <f>IF('Payments Export'!A465="","",'Payments Export'!N465)</f>
        <v>0</v>
      </c>
      <c r="G461" s="7">
        <f>IF('Payments Export'!A465="","",'Payments Export'!O465)</f>
        <v>74.75</v>
      </c>
      <c r="H461" s="7">
        <f>IF('Payments Export'!B465="","",G461-F461)</f>
        <v>74.75</v>
      </c>
      <c r="I461" s="3" t="str">
        <f>IF(C461&lt;&gt;"",_xlfn.XLOOKUP(IFERROR(VALUE(C461),C461),'Items database'!A:A,'Items database'!B:B),(_xlfn.XLOOKUP(LEFT(E461,3),Services,Services,"")))</f>
        <v>DEF</v>
      </c>
      <c r="J461" s="3" t="str">
        <f t="shared" si="15"/>
        <v/>
      </c>
    </row>
    <row r="462" spans="1:10" ht="30" x14ac:dyDescent="0.35">
      <c r="A462" s="7" t="str">
        <f>IF('Payments Export'!A466="","",'Payments Export'!A466)</f>
        <v>Generic Medical Clinic</v>
      </c>
      <c r="B462" s="7" t="str">
        <f>IF('Payments Export'!A466="","",'Payments Export'!B466)</f>
        <v>Dr Jamie Wilson</v>
      </c>
      <c r="C462" s="7">
        <f>IF(IFERROR(VALUE('Payments Export'!H466),'Payments Export'!H466)&lt;&gt;0,IFERROR(VALUE('Payments Export'!H466),'Payments Export'!H466),"")</f>
        <v>23</v>
      </c>
      <c r="D462" s="7" t="str">
        <f>IF('Payments Export'!I466="","",'Payments Export'!I466)</f>
        <v>Surgery consultation, Level B</v>
      </c>
      <c r="E462" s="7" t="str">
        <f t="shared" si="14"/>
        <v>Surgery consultation, Level B</v>
      </c>
      <c r="F462" s="7">
        <f>IF('Payments Export'!A466="","",'Payments Export'!N466)</f>
        <v>0</v>
      </c>
      <c r="G462" s="7">
        <f>IF('Payments Export'!A466="","",'Payments Export'!O466)</f>
        <v>74.75</v>
      </c>
      <c r="H462" s="7">
        <f>IF('Payments Export'!B466="","",G462-F462)</f>
        <v>74.75</v>
      </c>
      <c r="I462" s="3" t="str">
        <f>IF(C462&lt;&gt;"",_xlfn.XLOOKUP(IFERROR(VALUE(C462),C462),'Items database'!A:A,'Items database'!B:B),(_xlfn.XLOOKUP(LEFT(E462,3),Services,Services,"")))</f>
        <v>DEF</v>
      </c>
      <c r="J462" s="3" t="str">
        <f t="shared" si="15"/>
        <v/>
      </c>
    </row>
    <row r="463" spans="1:10" ht="30" x14ac:dyDescent="0.35">
      <c r="A463" s="7" t="str">
        <f>IF('Payments Export'!A467="","",'Payments Export'!A467)</f>
        <v>Generic Medical Clinic</v>
      </c>
      <c r="B463" s="7" t="str">
        <f>IF('Payments Export'!A467="","",'Payments Export'!B467)</f>
        <v>Dr Morgan Brooks</v>
      </c>
      <c r="C463" s="7">
        <f>IF(IFERROR(VALUE('Payments Export'!H467),'Payments Export'!H467)&lt;&gt;0,IFERROR(VALUE('Payments Export'!H467),'Payments Export'!H467),"")</f>
        <v>23</v>
      </c>
      <c r="D463" s="7" t="str">
        <f>IF('Payments Export'!I467="","",'Payments Export'!I467)</f>
        <v>Surgery consultation, Level B</v>
      </c>
      <c r="E463" s="7" t="str">
        <f t="shared" si="14"/>
        <v>Surgery consultation, Level B</v>
      </c>
      <c r="F463" s="7">
        <f>IF('Payments Export'!A467="","",'Payments Export'!N467)</f>
        <v>0</v>
      </c>
      <c r="G463" s="7">
        <f>IF('Payments Export'!A467="","",'Payments Export'!O467)</f>
        <v>74.75</v>
      </c>
      <c r="H463" s="7">
        <f>IF('Payments Export'!B467="","",G463-F463)</f>
        <v>74.75</v>
      </c>
      <c r="I463" s="3" t="str">
        <f>IF(C463&lt;&gt;"",_xlfn.XLOOKUP(IFERROR(VALUE(C463),C463),'Items database'!A:A,'Items database'!B:B),(_xlfn.XLOOKUP(LEFT(E463,3),Services,Services,"")))</f>
        <v>DEF</v>
      </c>
      <c r="J463" s="3" t="str">
        <f t="shared" si="15"/>
        <v/>
      </c>
    </row>
    <row r="464" spans="1:10" ht="30" x14ac:dyDescent="0.35">
      <c r="A464" s="7" t="str">
        <f>IF('Payments Export'!A468="","",'Payments Export'!A468)</f>
        <v>Generic Medical Clinic</v>
      </c>
      <c r="B464" s="7" t="str">
        <f>IF('Payments Export'!A468="","",'Payments Export'!B468)</f>
        <v>Dr Riley Zhang</v>
      </c>
      <c r="C464" s="7">
        <f>IF(IFERROR(VALUE('Payments Export'!H468),'Payments Export'!H468)&lt;&gt;0,IFERROR(VALUE('Payments Export'!H468),'Payments Export'!H468),"")</f>
        <v>36</v>
      </c>
      <c r="D464" s="7" t="str">
        <f>IF('Payments Export'!I468="","",'Payments Export'!I468)</f>
        <v>Surgery consultation, Level C</v>
      </c>
      <c r="E464" s="7" t="str">
        <f t="shared" si="14"/>
        <v>Surgery consultation, Level C</v>
      </c>
      <c r="F464" s="7">
        <f>IF('Payments Export'!A468="","",'Payments Export'!N468)</f>
        <v>0</v>
      </c>
      <c r="G464" s="7">
        <f>IF('Payments Export'!A468="","",'Payments Export'!O468)</f>
        <v>125</v>
      </c>
      <c r="H464" s="7">
        <f>IF('Payments Export'!B468="","",G464-F464)</f>
        <v>125</v>
      </c>
      <c r="I464" s="3" t="str">
        <f>IF(C464&lt;&gt;"",_xlfn.XLOOKUP(IFERROR(VALUE(C464),C464),'Items database'!A:A,'Items database'!B:B),(_xlfn.XLOOKUP(LEFT(E464,3),Services,Services,"")))</f>
        <v>DEF</v>
      </c>
      <c r="J464" s="3" t="str">
        <f t="shared" si="15"/>
        <v/>
      </c>
    </row>
    <row r="465" spans="1:10" ht="300" x14ac:dyDescent="0.35">
      <c r="A465" s="7" t="str">
        <f>IF('Payments Export'!A469="","",'Payments Export'!A469)</f>
        <v>Generic Medical Clinic</v>
      </c>
      <c r="B465" s="7" t="str">
        <f>IF('Payments Export'!A469="","",'Payments Export'!B469)</f>
        <v>Dr Jordan Martinez</v>
      </c>
      <c r="C465" s="7">
        <f>IF(IFERROR(VALUE('Payments Export'!H469),'Payments Export'!H469)&lt;&gt;0,IFERROR(VALUE('Payments Export'!H469),'Payments Export'!H469),"")</f>
        <v>91891</v>
      </c>
      <c r="D465" s="7" t="str">
        <f>IF('Payments Export'!I469="","",'Payments Export'!I469)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5" s="7" t="str">
        <f t="shared" si="14"/>
        <v>Phone attendance by a general practitioner lasting at least 6 minu</v>
      </c>
      <c r="F465" s="7">
        <f>IF('Payments Export'!A469="","",'Payments Export'!N469)</f>
        <v>0</v>
      </c>
      <c r="G465" s="7">
        <f>IF('Payments Export'!A469="","",'Payments Export'!O469)</f>
        <v>74.75</v>
      </c>
      <c r="H465" s="7">
        <f>IF('Payments Export'!B469="","",G465-F465)</f>
        <v>74.75</v>
      </c>
      <c r="I465" s="3" t="str">
        <f>IF(C465&lt;&gt;"",_xlfn.XLOOKUP(IFERROR(VALUE(C465),C465),'Items database'!A:A,'Items database'!B:B),(_xlfn.XLOOKUP(LEFT(E465,3),Services,Services,"")))</f>
        <v>DEF</v>
      </c>
      <c r="J465" s="3" t="str">
        <f t="shared" si="15"/>
        <v/>
      </c>
    </row>
    <row r="466" spans="1:10" ht="30" x14ac:dyDescent="0.35">
      <c r="A466" s="7" t="str">
        <f>IF('Payments Export'!A470="","",'Payments Export'!A470)</f>
        <v>Generic Medical Clinic</v>
      </c>
      <c r="B466" s="7" t="str">
        <f>IF('Payments Export'!A470="","",'Payments Export'!B470)</f>
        <v>Dr Jordan Patel</v>
      </c>
      <c r="C466" s="7" t="str">
        <f>IF(IFERROR(VALUE('Payments Export'!H470),'Payments Export'!H470)&lt;&gt;0,IFERROR(VALUE('Payments Export'!H470),'Payments Export'!H470),"")</f>
        <v/>
      </c>
      <c r="D466" s="7" t="str">
        <f>IF('Payments Export'!I470="","",'Payments Export'!I470)</f>
        <v>CSB Wound Care - Complex</v>
      </c>
      <c r="E466" s="7" t="str">
        <f t="shared" si="14"/>
        <v>CSB Wound Care - Complex</v>
      </c>
      <c r="F466" s="7">
        <f>IF('Payments Export'!A470="","",'Payments Export'!N470)</f>
        <v>0</v>
      </c>
      <c r="G466" s="7">
        <f>IF('Payments Export'!A470="","",'Payments Export'!O470)</f>
        <v>15</v>
      </c>
      <c r="H466" s="7">
        <f>IF('Payments Export'!B470="","",G466-F466)</f>
        <v>15</v>
      </c>
      <c r="I466" s="3" t="str">
        <f>IF(C466&lt;&gt;"",_xlfn.XLOOKUP(IFERROR(VALUE(C466),C466),'Items database'!A:A,'Items database'!B:B),(_xlfn.XLOOKUP(LEFT(E466,3),Services,Services,"")))</f>
        <v>CSB</v>
      </c>
      <c r="J466" s="3" t="str">
        <f t="shared" si="15"/>
        <v/>
      </c>
    </row>
    <row r="467" spans="1:10" ht="30" x14ac:dyDescent="0.35">
      <c r="A467" s="7" t="str">
        <f>IF('Payments Export'!A471="","",'Payments Export'!A471)</f>
        <v>Generic Medical Clinic</v>
      </c>
      <c r="B467" s="7" t="str">
        <f>IF('Payments Export'!A471="","",'Payments Export'!B471)</f>
        <v>Dr Jordan Patel</v>
      </c>
      <c r="C467" s="7">
        <f>IF(IFERROR(VALUE('Payments Export'!H471),'Payments Export'!H471)&lt;&gt;0,IFERROR(VALUE('Payments Export'!H471),'Payments Export'!H471),"")</f>
        <v>23</v>
      </c>
      <c r="D467" s="7" t="str">
        <f>IF('Payments Export'!I471="","",'Payments Export'!I471)</f>
        <v>Surgery consultation, Level B</v>
      </c>
      <c r="E467" s="7" t="str">
        <f t="shared" si="14"/>
        <v>Surgery consultation, Level B</v>
      </c>
      <c r="F467" s="7">
        <f>IF('Payments Export'!A471="","",'Payments Export'!N471)</f>
        <v>0</v>
      </c>
      <c r="G467" s="7">
        <f>IF('Payments Export'!A471="","",'Payments Export'!O471)</f>
        <v>49.4</v>
      </c>
      <c r="H467" s="7">
        <f>IF('Payments Export'!B471="","",G467-F467)</f>
        <v>49.4</v>
      </c>
      <c r="I467" s="3" t="str">
        <f>IF(C467&lt;&gt;"",_xlfn.XLOOKUP(IFERROR(VALUE(C467),C467),'Items database'!A:A,'Items database'!B:B),(_xlfn.XLOOKUP(LEFT(E467,3),Services,Services,"")))</f>
        <v>DEF</v>
      </c>
      <c r="J467" s="3" t="str">
        <f t="shared" si="15"/>
        <v/>
      </c>
    </row>
    <row r="468" spans="1:10" ht="30" x14ac:dyDescent="0.35">
      <c r="A468" s="7" t="str">
        <f>IF('Payments Export'!A472="","",'Payments Export'!A472)</f>
        <v>Generic Medical Clinic</v>
      </c>
      <c r="B468" s="7" t="str">
        <f>IF('Payments Export'!A472="","",'Payments Export'!B472)</f>
        <v>Dr Cameron Li</v>
      </c>
      <c r="C468" s="7">
        <f>IF(IFERROR(VALUE('Payments Export'!H472),'Payments Export'!H472)&lt;&gt;0,IFERROR(VALUE('Payments Export'!H472),'Payments Export'!H472),"")</f>
        <v>23</v>
      </c>
      <c r="D468" s="7" t="str">
        <f>IF('Payments Export'!I472="","",'Payments Export'!I472)</f>
        <v>Surgery consultation, Level B</v>
      </c>
      <c r="E468" s="7" t="str">
        <f t="shared" si="14"/>
        <v>Surgery consultation, Level B</v>
      </c>
      <c r="F468" s="7">
        <f>IF('Payments Export'!A472="","",'Payments Export'!N472)</f>
        <v>0</v>
      </c>
      <c r="G468" s="7">
        <f>IF('Payments Export'!A472="","",'Payments Export'!O472)</f>
        <v>94.75</v>
      </c>
      <c r="H468" s="7">
        <f>IF('Payments Export'!B472="","",G468-F468)</f>
        <v>94.75</v>
      </c>
      <c r="I468" s="3" t="str">
        <f>IF(C468&lt;&gt;"",_xlfn.XLOOKUP(IFERROR(VALUE(C468),C468),'Items database'!A:A,'Items database'!B:B),(_xlfn.XLOOKUP(LEFT(E468,3),Services,Services,"")))</f>
        <v>DEF</v>
      </c>
      <c r="J468" s="3" t="str">
        <f t="shared" si="15"/>
        <v/>
      </c>
    </row>
    <row r="469" spans="1:10" ht="30" x14ac:dyDescent="0.35">
      <c r="A469" s="7" t="str">
        <f>IF('Payments Export'!A473="","",'Payments Export'!A473)</f>
        <v>Generic Medical Clinic</v>
      </c>
      <c r="B469" s="7" t="str">
        <f>IF('Payments Export'!A473="","",'Payments Export'!B473)</f>
        <v>Dr Jordan Patel</v>
      </c>
      <c r="C469" s="7">
        <f>IF(IFERROR(VALUE('Payments Export'!H473),'Payments Export'!H473)&lt;&gt;0,IFERROR(VALUE('Payments Export'!H473),'Payments Export'!H473),"")</f>
        <v>36</v>
      </c>
      <c r="D469" s="7" t="str">
        <f>IF('Payments Export'!I473="","",'Payments Export'!I473)</f>
        <v>Surgery consultation, Level C</v>
      </c>
      <c r="E469" s="7" t="str">
        <f t="shared" si="14"/>
        <v>Surgery consultation, Level C</v>
      </c>
      <c r="F469" s="7">
        <f>IF('Payments Export'!A473="","",'Payments Export'!N473)</f>
        <v>0</v>
      </c>
      <c r="G469" s="7">
        <f>IF('Payments Export'!A473="","",'Payments Export'!O473)</f>
        <v>125</v>
      </c>
      <c r="H469" s="7">
        <f>IF('Payments Export'!B473="","",G469-F469)</f>
        <v>125</v>
      </c>
      <c r="I469" s="3" t="str">
        <f>IF(C469&lt;&gt;"",_xlfn.XLOOKUP(IFERROR(VALUE(C469),C469),'Items database'!A:A,'Items database'!B:B),(_xlfn.XLOOKUP(LEFT(E469,3),Services,Services,"")))</f>
        <v>DEF</v>
      </c>
      <c r="J469" s="3" t="str">
        <f t="shared" si="15"/>
        <v/>
      </c>
    </row>
    <row r="470" spans="1:10" ht="30" x14ac:dyDescent="0.35">
      <c r="A470" s="7" t="str">
        <f>IF('Payments Export'!A474="","",'Payments Export'!A474)</f>
        <v>Generic Medical Clinic</v>
      </c>
      <c r="B470" s="7" t="str">
        <f>IF('Payments Export'!A474="","",'Payments Export'!B474)</f>
        <v>Dr Jordan Martinez</v>
      </c>
      <c r="C470" s="7">
        <f>IF(IFERROR(VALUE('Payments Export'!H474),'Payments Export'!H474)&lt;&gt;0,IFERROR(VALUE('Payments Export'!H474),'Payments Export'!H474),"")</f>
        <v>23</v>
      </c>
      <c r="D470" s="7" t="str">
        <f>IF('Payments Export'!I474="","",'Payments Export'!I474)</f>
        <v>Surgery consultation, Level B</v>
      </c>
      <c r="E470" s="7" t="str">
        <f t="shared" si="14"/>
        <v>Surgery consultation, Level B</v>
      </c>
      <c r="F470" s="7">
        <f>IF('Payments Export'!A474="","",'Payments Export'!N474)</f>
        <v>0</v>
      </c>
      <c r="G470" s="7">
        <f>IF('Payments Export'!A474="","",'Payments Export'!O474)</f>
        <v>94.75</v>
      </c>
      <c r="H470" s="7">
        <f>IF('Payments Export'!B474="","",G470-F470)</f>
        <v>94.75</v>
      </c>
      <c r="I470" s="3" t="str">
        <f>IF(C470&lt;&gt;"",_xlfn.XLOOKUP(IFERROR(VALUE(C470),C470),'Items database'!A:A,'Items database'!B:B),(_xlfn.XLOOKUP(LEFT(E470,3),Services,Services,"")))</f>
        <v>DEF</v>
      </c>
      <c r="J470" s="3" t="str">
        <f t="shared" si="15"/>
        <v/>
      </c>
    </row>
    <row r="471" spans="1:10" ht="30" x14ac:dyDescent="0.35">
      <c r="A471" s="7" t="str">
        <f>IF('Payments Export'!A475="","",'Payments Export'!A475)</f>
        <v>Generic Medical Clinic</v>
      </c>
      <c r="B471" s="7" t="str">
        <f>IF('Payments Export'!A475="","",'Payments Export'!B475)</f>
        <v>Dr Jamie Wilson</v>
      </c>
      <c r="C471" s="7">
        <f>IF(IFERROR(VALUE('Payments Export'!H475),'Payments Export'!H475)&lt;&gt;0,IFERROR(VALUE('Payments Export'!H475),'Payments Export'!H475),"")</f>
        <v>23</v>
      </c>
      <c r="D471" s="7" t="str">
        <f>IF('Payments Export'!I475="","",'Payments Export'!I475)</f>
        <v>Surgery consultation, Level B</v>
      </c>
      <c r="E471" s="7" t="str">
        <f t="shared" si="14"/>
        <v>Surgery consultation, Level B</v>
      </c>
      <c r="F471" s="7">
        <f>IF('Payments Export'!A475="","",'Payments Export'!N475)</f>
        <v>0</v>
      </c>
      <c r="G471" s="7">
        <f>IF('Payments Export'!A475="","",'Payments Export'!O475)</f>
        <v>74.75</v>
      </c>
      <c r="H471" s="7">
        <f>IF('Payments Export'!B475="","",G471-F471)</f>
        <v>74.75</v>
      </c>
      <c r="I471" s="3" t="str">
        <f>IF(C471&lt;&gt;"",_xlfn.XLOOKUP(IFERROR(VALUE(C471),C471),'Items database'!A:A,'Items database'!B:B),(_xlfn.XLOOKUP(LEFT(E471,3),Services,Services,"")))</f>
        <v>DEF</v>
      </c>
      <c r="J471" s="3" t="str">
        <f t="shared" si="15"/>
        <v/>
      </c>
    </row>
    <row r="472" spans="1:10" ht="30" x14ac:dyDescent="0.35">
      <c r="A472" s="7" t="str">
        <f>IF('Payments Export'!A476="","",'Payments Export'!A476)</f>
        <v>Generic Medical Clinic</v>
      </c>
      <c r="B472" s="7" t="str">
        <f>IF('Payments Export'!A476="","",'Payments Export'!B476)</f>
        <v>Dr Riley Zhang</v>
      </c>
      <c r="C472" s="7">
        <f>IF(IFERROR(VALUE('Payments Export'!H476),'Payments Export'!H476)&lt;&gt;0,IFERROR(VALUE('Payments Export'!H476),'Payments Export'!H476),"")</f>
        <v>36</v>
      </c>
      <c r="D472" s="7" t="str">
        <f>IF('Payments Export'!I476="","",'Payments Export'!I476)</f>
        <v>Surgery consultation, Level C</v>
      </c>
      <c r="E472" s="7" t="str">
        <f t="shared" si="14"/>
        <v>Surgery consultation, Level C</v>
      </c>
      <c r="F472" s="7">
        <f>IF('Payments Export'!A476="","",'Payments Export'!N476)</f>
        <v>0</v>
      </c>
      <c r="G472" s="7">
        <f>IF('Payments Export'!A476="","",'Payments Export'!O476)</f>
        <v>125</v>
      </c>
      <c r="H472" s="7">
        <f>IF('Payments Export'!B476="","",G472-F472)</f>
        <v>125</v>
      </c>
      <c r="I472" s="3" t="str">
        <f>IF(C472&lt;&gt;"",_xlfn.XLOOKUP(IFERROR(VALUE(C472),C472),'Items database'!A:A,'Items database'!B:B),(_xlfn.XLOOKUP(LEFT(E472,3),Services,Services,"")))</f>
        <v>DEF</v>
      </c>
      <c r="J472" s="3" t="str">
        <f t="shared" si="15"/>
        <v/>
      </c>
    </row>
    <row r="473" spans="1:10" ht="30" x14ac:dyDescent="0.35">
      <c r="A473" s="7" t="str">
        <f>IF('Payments Export'!A477="","",'Payments Export'!A477)</f>
        <v>Generic Medical Clinic</v>
      </c>
      <c r="B473" s="7" t="str">
        <f>IF('Payments Export'!A477="","",'Payments Export'!B477)</f>
        <v>Dr Jamie Wilson</v>
      </c>
      <c r="C473" s="7">
        <f>IF(IFERROR(VALUE('Payments Export'!H477),'Payments Export'!H477)&lt;&gt;0,IFERROR(VALUE('Payments Export'!H477),'Payments Export'!H477),"")</f>
        <v>23</v>
      </c>
      <c r="D473" s="7" t="str">
        <f>IF('Payments Export'!I477="","",'Payments Export'!I477)</f>
        <v>Surgery consultation, Level B</v>
      </c>
      <c r="E473" s="7" t="str">
        <f t="shared" si="14"/>
        <v>Surgery consultation, Level B</v>
      </c>
      <c r="F473" s="7">
        <f>IF('Payments Export'!A477="","",'Payments Export'!N477)</f>
        <v>0</v>
      </c>
      <c r="G473" s="7">
        <f>IF('Payments Export'!A477="","",'Payments Export'!O477)</f>
        <v>94.75</v>
      </c>
      <c r="H473" s="7">
        <f>IF('Payments Export'!B477="","",G473-F473)</f>
        <v>94.75</v>
      </c>
      <c r="I473" s="3" t="str">
        <f>IF(C473&lt;&gt;"",_xlfn.XLOOKUP(IFERROR(VALUE(C473),C473),'Items database'!A:A,'Items database'!B:B),(_xlfn.XLOOKUP(LEFT(E473,3),Services,Services,"")))</f>
        <v>DEF</v>
      </c>
      <c r="J473" s="3" t="str">
        <f t="shared" si="15"/>
        <v/>
      </c>
    </row>
    <row r="474" spans="1:10" ht="30" x14ac:dyDescent="0.35">
      <c r="A474" s="7" t="str">
        <f>IF('Payments Export'!A478="","",'Payments Export'!A478)</f>
        <v>Generic Medical Clinic</v>
      </c>
      <c r="B474" s="7" t="str">
        <f>IF('Payments Export'!A478="","",'Payments Export'!B478)</f>
        <v>Dr Jordan Patel</v>
      </c>
      <c r="C474" s="7">
        <f>IF(IFERROR(VALUE('Payments Export'!H478),'Payments Export'!H478)&lt;&gt;0,IFERROR(VALUE('Payments Export'!H478),'Payments Export'!H478),"")</f>
        <v>23</v>
      </c>
      <c r="D474" s="7" t="str">
        <f>IF('Payments Export'!I478="","",'Payments Export'!I478)</f>
        <v>Surgery consultation, Level B</v>
      </c>
      <c r="E474" s="7" t="str">
        <f t="shared" si="14"/>
        <v>Surgery consultation, Level B</v>
      </c>
      <c r="F474" s="7">
        <f>IF('Payments Export'!A478="","",'Payments Export'!N478)</f>
        <v>0</v>
      </c>
      <c r="G474" s="7">
        <f>IF('Payments Export'!A478="","",'Payments Export'!O478)</f>
        <v>94.75</v>
      </c>
      <c r="H474" s="7">
        <f>IF('Payments Export'!B478="","",G474-F474)</f>
        <v>94.75</v>
      </c>
      <c r="I474" s="3" t="str">
        <f>IF(C474&lt;&gt;"",_xlfn.XLOOKUP(IFERROR(VALUE(C474),C474),'Items database'!A:A,'Items database'!B:B),(_xlfn.XLOOKUP(LEFT(E474,3),Services,Services,"")))</f>
        <v>DEF</v>
      </c>
      <c r="J474" s="3" t="str">
        <f t="shared" si="15"/>
        <v/>
      </c>
    </row>
    <row r="475" spans="1:10" ht="30" x14ac:dyDescent="0.35">
      <c r="A475" s="7" t="str">
        <f>IF('Payments Export'!A479="","",'Payments Export'!A479)</f>
        <v>Generic Medical Clinic</v>
      </c>
      <c r="B475" s="7" t="str">
        <f>IF('Payments Export'!A479="","",'Payments Export'!B479)</f>
        <v>Dr Morgan Brooks</v>
      </c>
      <c r="C475" s="7">
        <f>IF(IFERROR(VALUE('Payments Export'!H479),'Payments Export'!H479)&lt;&gt;0,IFERROR(VALUE('Payments Export'!H479),'Payments Export'!H479),"")</f>
        <v>23</v>
      </c>
      <c r="D475" s="7" t="str">
        <f>IF('Payments Export'!I479="","",'Payments Export'!I479)</f>
        <v>Surgery consultation, Level B</v>
      </c>
      <c r="E475" s="7" t="str">
        <f t="shared" si="14"/>
        <v>Surgery consultation, Level B</v>
      </c>
      <c r="F475" s="7">
        <f>IF('Payments Export'!A479="","",'Payments Export'!N479)</f>
        <v>0</v>
      </c>
      <c r="G475" s="7">
        <f>IF('Payments Export'!A479="","",'Payments Export'!O479)</f>
        <v>74.75</v>
      </c>
      <c r="H475" s="7">
        <f>IF('Payments Export'!B479="","",G475-F475)</f>
        <v>74.75</v>
      </c>
      <c r="I475" s="3" t="str">
        <f>IF(C475&lt;&gt;"",_xlfn.XLOOKUP(IFERROR(VALUE(C475),C475),'Items database'!A:A,'Items database'!B:B),(_xlfn.XLOOKUP(LEFT(E475,3),Services,Services,"")))</f>
        <v>DEF</v>
      </c>
      <c r="J475" s="3" t="str">
        <f t="shared" si="15"/>
        <v/>
      </c>
    </row>
    <row r="476" spans="1:10" ht="30" x14ac:dyDescent="0.35">
      <c r="A476" s="7" t="str">
        <f>IF('Payments Export'!A480="","",'Payments Export'!A480)</f>
        <v>Generic Medical Clinic</v>
      </c>
      <c r="B476" s="7" t="str">
        <f>IF('Payments Export'!A480="","",'Payments Export'!B480)</f>
        <v>Dr Jamie Wilson</v>
      </c>
      <c r="C476" s="7">
        <f>IF(IFERROR(VALUE('Payments Export'!H480),'Payments Export'!H480)&lt;&gt;0,IFERROR(VALUE('Payments Export'!H480),'Payments Export'!H480),"")</f>
        <v>23</v>
      </c>
      <c r="D476" s="7" t="str">
        <f>IF('Payments Export'!I480="","",'Payments Export'!I480)</f>
        <v>Surgery consultation, Level B</v>
      </c>
      <c r="E476" s="7" t="str">
        <f t="shared" si="14"/>
        <v>Surgery consultation, Level B</v>
      </c>
      <c r="F476" s="7">
        <f>IF('Payments Export'!A480="","",'Payments Export'!N480)</f>
        <v>0</v>
      </c>
      <c r="G476" s="7">
        <f>IF('Payments Export'!A480="","",'Payments Export'!O480)</f>
        <v>74.75</v>
      </c>
      <c r="H476" s="7">
        <f>IF('Payments Export'!B480="","",G476-F476)</f>
        <v>74.75</v>
      </c>
      <c r="I476" s="3" t="str">
        <f>IF(C476&lt;&gt;"",_xlfn.XLOOKUP(IFERROR(VALUE(C476),C476),'Items database'!A:A,'Items database'!B:B),(_xlfn.XLOOKUP(LEFT(E476,3),Services,Services,"")))</f>
        <v>DEF</v>
      </c>
      <c r="J476" s="3" t="str">
        <f t="shared" si="15"/>
        <v/>
      </c>
    </row>
    <row r="477" spans="1:10" ht="30" x14ac:dyDescent="0.35">
      <c r="A477" s="7" t="str">
        <f>IF('Payments Export'!A481="","",'Payments Export'!A481)</f>
        <v>Generic Medical Clinic</v>
      </c>
      <c r="B477" s="7" t="str">
        <f>IF('Payments Export'!A481="","",'Payments Export'!B481)</f>
        <v>Dr Morgan Brooks</v>
      </c>
      <c r="C477" s="7">
        <f>IF(IFERROR(VALUE('Payments Export'!H481),'Payments Export'!H481)&lt;&gt;0,IFERROR(VALUE('Payments Export'!H481),'Payments Export'!H481),"")</f>
        <v>23</v>
      </c>
      <c r="D477" s="7" t="str">
        <f>IF('Payments Export'!I481="","",'Payments Export'!I481)</f>
        <v>Surgery consultation, Level B</v>
      </c>
      <c r="E477" s="7" t="str">
        <f t="shared" si="14"/>
        <v>Surgery consultation, Level B</v>
      </c>
      <c r="F477" s="7">
        <f>IF('Payments Export'!A481="","",'Payments Export'!N481)</f>
        <v>0</v>
      </c>
      <c r="G477" s="7">
        <f>IF('Payments Export'!A481="","",'Payments Export'!O481)</f>
        <v>94.75</v>
      </c>
      <c r="H477" s="7">
        <f>IF('Payments Export'!B481="","",G477-F477)</f>
        <v>94.75</v>
      </c>
      <c r="I477" s="3" t="str">
        <f>IF(C477&lt;&gt;"",_xlfn.XLOOKUP(IFERROR(VALUE(C477),C477),'Items database'!A:A,'Items database'!B:B),(_xlfn.XLOOKUP(LEFT(E477,3),Services,Services,"")))</f>
        <v>DEF</v>
      </c>
      <c r="J477" s="3" t="str">
        <f t="shared" si="15"/>
        <v/>
      </c>
    </row>
    <row r="478" spans="1:10" ht="300" x14ac:dyDescent="0.35">
      <c r="A478" s="7" t="str">
        <f>IF('Payments Export'!A482="","",'Payments Export'!A482)</f>
        <v>Generic Medical Clinic</v>
      </c>
      <c r="B478" s="7" t="str">
        <f>IF('Payments Export'!A482="","",'Payments Export'!B482)</f>
        <v>Dr Cameron Li</v>
      </c>
      <c r="C478" s="7">
        <f>IF(IFERROR(VALUE('Payments Export'!H482),'Payments Export'!H482)&lt;&gt;0,IFERROR(VALUE('Payments Export'!H482),'Payments Export'!H482),"")</f>
        <v>91891</v>
      </c>
      <c r="D478" s="7" t="str">
        <f>IF('Payments Export'!I482="","",'Payments Export'!I482)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8" s="7" t="str">
        <f t="shared" si="14"/>
        <v>Phone attendance by a general practitioner lasting at least 6 minu</v>
      </c>
      <c r="F478" s="7">
        <f>IF('Payments Export'!A482="","",'Payments Export'!N482)</f>
        <v>0</v>
      </c>
      <c r="G478" s="7">
        <f>IF('Payments Export'!A482="","",'Payments Export'!O482)</f>
        <v>74.75</v>
      </c>
      <c r="H478" s="7">
        <f>IF('Payments Export'!B482="","",G478-F478)</f>
        <v>74.75</v>
      </c>
      <c r="I478" s="3" t="str">
        <f>IF(C478&lt;&gt;"",_xlfn.XLOOKUP(IFERROR(VALUE(C478),C478),'Items database'!A:A,'Items database'!B:B),(_xlfn.XLOOKUP(LEFT(E478,3),Services,Services,"")))</f>
        <v>DEF</v>
      </c>
      <c r="J478" s="3" t="str">
        <f t="shared" si="15"/>
        <v/>
      </c>
    </row>
    <row r="479" spans="1:10" ht="300" x14ac:dyDescent="0.35">
      <c r="A479" s="7" t="str">
        <f>IF('Payments Export'!A483="","",'Payments Export'!A483)</f>
        <v>Generic Medical Clinic</v>
      </c>
      <c r="B479" s="7" t="str">
        <f>IF('Payments Export'!A483="","",'Payments Export'!B483)</f>
        <v>Dr Jamie Wilson</v>
      </c>
      <c r="C479" s="7">
        <f>IF(IFERROR(VALUE('Payments Export'!H483),'Payments Export'!H483)&lt;&gt;0,IFERROR(VALUE('Payments Export'!H483),'Payments Export'!H483),"")</f>
        <v>91891</v>
      </c>
      <c r="D479" s="7" t="str">
        <f>IF('Payments Export'!I483="","",'Payments Export'!I483)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9" s="7" t="str">
        <f t="shared" si="14"/>
        <v>Phone attendance by a general practitioner lasting at least 6 minu</v>
      </c>
      <c r="F479" s="7">
        <f>IF('Payments Export'!A483="","",'Payments Export'!N483)</f>
        <v>0</v>
      </c>
      <c r="G479" s="7">
        <f>IF('Payments Export'!A483="","",'Payments Export'!O483)</f>
        <v>59.55</v>
      </c>
      <c r="H479" s="7">
        <f>IF('Payments Export'!B483="","",G479-F479)</f>
        <v>59.55</v>
      </c>
      <c r="I479" s="3" t="str">
        <f>IF(C479&lt;&gt;"",_xlfn.XLOOKUP(IFERROR(VALUE(C479),C479),'Items database'!A:A,'Items database'!B:B),(_xlfn.XLOOKUP(LEFT(E479,3),Services,Services,"")))</f>
        <v>DEF</v>
      </c>
      <c r="J479" s="3" t="str">
        <f t="shared" si="15"/>
        <v/>
      </c>
    </row>
    <row r="480" spans="1:10" ht="210" x14ac:dyDescent="0.35">
      <c r="A480" s="7" t="str">
        <f>IF('Payments Export'!A484="","",'Payments Export'!A484)</f>
        <v>Generic Medical Clinic</v>
      </c>
      <c r="B480" s="7" t="str">
        <f>IF('Payments Export'!A484="","",'Payments Export'!B484)</f>
        <v>Dr Jamie Wilson</v>
      </c>
      <c r="C480" s="7">
        <f>IF(IFERROR(VALUE('Payments Export'!H484),'Payments Export'!H484)&lt;&gt;0,IFERROR(VALUE('Payments Export'!H484),'Payments Export'!H484),"")</f>
        <v>91890</v>
      </c>
      <c r="D480" s="7" t="str">
        <f>IF('Payments Export'!I484="","",'Payments Export'!I484)</f>
        <v xml:space="preserve">Phone attendance by a general practitioner lasting less than 6 minutes for an obvious problem characterised by the straightforward nature of the task that requires a short patient history and, if required, limited management
</v>
      </c>
      <c r="E480" s="7" t="str">
        <f t="shared" si="14"/>
        <v>Phone attendance by a general practitioner lasting less than 6 min</v>
      </c>
      <c r="F480" s="7">
        <f>IF('Payments Export'!A484="","",'Payments Export'!N484)</f>
        <v>0</v>
      </c>
      <c r="G480" s="7">
        <f>IF('Payments Export'!A484="","",'Payments Export'!O484)</f>
        <v>38</v>
      </c>
      <c r="H480" s="7">
        <f>IF('Payments Export'!B484="","",G480-F480)</f>
        <v>38</v>
      </c>
      <c r="I480" s="3" t="str">
        <f>IF(C480&lt;&gt;"",_xlfn.XLOOKUP(IFERROR(VALUE(C480),C480),'Items database'!A:A,'Items database'!B:B),(_xlfn.XLOOKUP(LEFT(E480,3),Services,Services,"")))</f>
        <v>DEF</v>
      </c>
      <c r="J480" s="3" t="str">
        <f t="shared" si="15"/>
        <v/>
      </c>
    </row>
    <row r="481" spans="1:10" ht="30" x14ac:dyDescent="0.35">
      <c r="A481" s="7" t="str">
        <f>IF('Payments Export'!A485="","",'Payments Export'!A485)</f>
        <v>Generic Medical Clinic</v>
      </c>
      <c r="B481" s="7" t="str">
        <f>IF('Payments Export'!A485="","",'Payments Export'!B485)</f>
        <v>Dr Jordan Patel</v>
      </c>
      <c r="C481" s="7">
        <f>IF(IFERROR(VALUE('Payments Export'!H485),'Payments Export'!H485)&lt;&gt;0,IFERROR(VALUE('Payments Export'!H485),'Payments Export'!H485),"")</f>
        <v>23</v>
      </c>
      <c r="D481" s="7" t="str">
        <f>IF('Payments Export'!I485="","",'Payments Export'!I485)</f>
        <v>Surgery consultation, Level B</v>
      </c>
      <c r="E481" s="7" t="str">
        <f t="shared" si="14"/>
        <v>Surgery consultation, Level B</v>
      </c>
      <c r="F481" s="7">
        <f>IF('Payments Export'!A485="","",'Payments Export'!N485)</f>
        <v>0</v>
      </c>
      <c r="G481" s="7">
        <f>IF('Payments Export'!A485="","",'Payments Export'!O485)</f>
        <v>74.75</v>
      </c>
      <c r="H481" s="7">
        <f>IF('Payments Export'!B485="","",G481-F481)</f>
        <v>74.75</v>
      </c>
      <c r="I481" s="3" t="str">
        <f>IF(C481&lt;&gt;"",_xlfn.XLOOKUP(IFERROR(VALUE(C481),C481),'Items database'!A:A,'Items database'!B:B),(_xlfn.XLOOKUP(LEFT(E481,3),Services,Services,"")))</f>
        <v>DEF</v>
      </c>
      <c r="J481" s="3" t="str">
        <f t="shared" si="15"/>
        <v/>
      </c>
    </row>
    <row r="482" spans="1:10" ht="30" x14ac:dyDescent="0.35">
      <c r="A482" s="7" t="str">
        <f>IF('Payments Export'!A486="","",'Payments Export'!A486)</f>
        <v>Generic Medical Clinic</v>
      </c>
      <c r="B482" s="7" t="str">
        <f>IF('Payments Export'!A486="","",'Payments Export'!B486)</f>
        <v>Dr Jamie Wilson</v>
      </c>
      <c r="C482" s="7">
        <f>IF(IFERROR(VALUE('Payments Export'!H486),'Payments Export'!H486)&lt;&gt;0,IFERROR(VALUE('Payments Export'!H486),'Payments Export'!H486),"")</f>
        <v>23</v>
      </c>
      <c r="D482" s="7" t="str">
        <f>IF('Payments Export'!I486="","",'Payments Export'!I486)</f>
        <v>Surgery consultation, Level B</v>
      </c>
      <c r="E482" s="7" t="str">
        <f t="shared" si="14"/>
        <v>Surgery consultation, Level B</v>
      </c>
      <c r="F482" s="7">
        <f>IF('Payments Export'!A486="","",'Payments Export'!N486)</f>
        <v>0</v>
      </c>
      <c r="G482" s="7">
        <f>IF('Payments Export'!A486="","",'Payments Export'!O486)</f>
        <v>94.75</v>
      </c>
      <c r="H482" s="7">
        <f>IF('Payments Export'!B486="","",G482-F482)</f>
        <v>94.75</v>
      </c>
      <c r="I482" s="3" t="str">
        <f>IF(C482&lt;&gt;"",_xlfn.XLOOKUP(IFERROR(VALUE(C482),C482),'Items database'!A:A,'Items database'!B:B),(_xlfn.XLOOKUP(LEFT(E482,3),Services,Services,"")))</f>
        <v>DEF</v>
      </c>
      <c r="J482" s="3" t="str">
        <f t="shared" si="15"/>
        <v/>
      </c>
    </row>
    <row r="483" spans="1:10" ht="30" x14ac:dyDescent="0.35">
      <c r="A483" s="7" t="str">
        <f>IF('Payments Export'!A487="","",'Payments Export'!A487)</f>
        <v>Generic Medical Clinic</v>
      </c>
      <c r="B483" s="7" t="str">
        <f>IF('Payments Export'!A487="","",'Payments Export'!B487)</f>
        <v>Dr Jordan Patel</v>
      </c>
      <c r="C483" s="7">
        <f>IF(IFERROR(VALUE('Payments Export'!H487),'Payments Export'!H487)&lt;&gt;0,IFERROR(VALUE('Payments Export'!H487),'Payments Export'!H487),"")</f>
        <v>23</v>
      </c>
      <c r="D483" s="7" t="str">
        <f>IF('Payments Export'!I487="","",'Payments Export'!I487)</f>
        <v>Surgery consultation, Level B</v>
      </c>
      <c r="E483" s="7" t="str">
        <f t="shared" si="14"/>
        <v>Surgery consultation, Level B</v>
      </c>
      <c r="F483" s="7">
        <f>IF('Payments Export'!A487="","",'Payments Export'!N487)</f>
        <v>0</v>
      </c>
      <c r="G483" s="7">
        <f>IF('Payments Export'!A487="","",'Payments Export'!O487)</f>
        <v>59.55</v>
      </c>
      <c r="H483" s="7">
        <f>IF('Payments Export'!B487="","",G483-F483)</f>
        <v>59.55</v>
      </c>
      <c r="I483" s="3" t="str">
        <f>IF(C483&lt;&gt;"",_xlfn.XLOOKUP(IFERROR(VALUE(C483),C483),'Items database'!A:A,'Items database'!B:B),(_xlfn.XLOOKUP(LEFT(E483,3),Services,Services,"")))</f>
        <v>DEF</v>
      </c>
      <c r="J483" s="3" t="str">
        <f t="shared" si="15"/>
        <v/>
      </c>
    </row>
    <row r="484" spans="1:10" ht="30" x14ac:dyDescent="0.35">
      <c r="A484" s="7" t="str">
        <f>IF('Payments Export'!A488="","",'Payments Export'!A488)</f>
        <v>Generic Medical Clinic</v>
      </c>
      <c r="B484" s="7" t="str">
        <f>IF('Payments Export'!A488="","",'Payments Export'!B488)</f>
        <v>Dr Jamie Wilson</v>
      </c>
      <c r="C484" s="7">
        <f>IF(IFERROR(VALUE('Payments Export'!H488),'Payments Export'!H488)&lt;&gt;0,IFERROR(VALUE('Payments Export'!H488),'Payments Export'!H488),"")</f>
        <v>23</v>
      </c>
      <c r="D484" s="7" t="str">
        <f>IF('Payments Export'!I488="","",'Payments Export'!I488)</f>
        <v>Surgery consultation, Level B</v>
      </c>
      <c r="E484" s="7" t="str">
        <f t="shared" si="14"/>
        <v>Surgery consultation, Level B</v>
      </c>
      <c r="F484" s="7">
        <f>IF('Payments Export'!A488="","",'Payments Export'!N488)</f>
        <v>0</v>
      </c>
      <c r="G484" s="7">
        <f>IF('Payments Export'!A488="","",'Payments Export'!O488)</f>
        <v>74.75</v>
      </c>
      <c r="H484" s="7">
        <f>IF('Payments Export'!B488="","",G484-F484)</f>
        <v>74.75</v>
      </c>
      <c r="I484" s="3" t="str">
        <f>IF(C484&lt;&gt;"",_xlfn.XLOOKUP(IFERROR(VALUE(C484),C484),'Items database'!A:A,'Items database'!B:B),(_xlfn.XLOOKUP(LEFT(E484,3),Services,Services,"")))</f>
        <v>DEF</v>
      </c>
      <c r="J484" s="3" t="str">
        <f t="shared" si="15"/>
        <v/>
      </c>
    </row>
    <row r="485" spans="1:10" ht="60" x14ac:dyDescent="0.35">
      <c r="A485" s="7" t="str">
        <f>IF('Payments Export'!A489="","",'Payments Export'!A489)</f>
        <v>Generic Medical Clinic</v>
      </c>
      <c r="B485" s="7" t="str">
        <f>IF('Payments Export'!A489="","",'Payments Export'!B489)</f>
        <v>Dr Taylor Johnson</v>
      </c>
      <c r="C485" s="7">
        <f>IF(IFERROR(VALUE('Payments Export'!H489),'Payments Export'!H489)&lt;&gt;0,IFERROR(VALUE('Payments Export'!H489),'Payments Export'!H489),"")</f>
        <v>80010</v>
      </c>
      <c r="D485" s="7" t="str">
        <f>IF('Payments Export'!I489="","",'Payments Export'!I489)</f>
        <v>Clinical psychologist consultation, &gt;50 min, consulting rooms</v>
      </c>
      <c r="E485" s="7" t="str">
        <f t="shared" si="14"/>
        <v>Clinical psychologist consultation, &gt;50 min, consulting rooms</v>
      </c>
      <c r="F485" s="7">
        <f>IF('Payments Export'!A489="","",'Payments Export'!N489)</f>
        <v>0</v>
      </c>
      <c r="G485" s="7">
        <f>IF('Payments Export'!A489="","",'Payments Export'!O489)</f>
        <v>224.5</v>
      </c>
      <c r="H485" s="7">
        <f>IF('Payments Export'!B489="","",G485-F485)</f>
        <v>224.5</v>
      </c>
      <c r="I485" s="3" t="str">
        <f>IF(C485&lt;&gt;"",_xlfn.XLOOKUP(IFERROR(VALUE(C485),C485),'Items database'!A:A,'Items database'!B:B),(_xlfn.XLOOKUP(LEFT(E485,3),Services,Services,"")))</f>
        <v>DEF</v>
      </c>
      <c r="J485" s="3" t="str">
        <f t="shared" si="15"/>
        <v/>
      </c>
    </row>
    <row r="486" spans="1:10" ht="210" x14ac:dyDescent="0.35">
      <c r="A486" s="7" t="str">
        <f>IF('Payments Export'!A490="","",'Payments Export'!A490)</f>
        <v>Generic Medical Clinic</v>
      </c>
      <c r="B486" s="7" t="str">
        <f>IF('Payments Export'!A490="","",'Payments Export'!B490)</f>
        <v>Dr Jamie Wilson</v>
      </c>
      <c r="C486" s="7">
        <f>IF(IFERROR(VALUE('Payments Export'!H490),'Payments Export'!H490)&lt;&gt;0,IFERROR(VALUE('Payments Export'!H490),'Payments Export'!H490),"")</f>
        <v>91890</v>
      </c>
      <c r="D486" s="7" t="str">
        <f>IF('Payments Export'!I490="","",'Payments Export'!I490)</f>
        <v xml:space="preserve">Phone attendance by a general practitioner lasting less than 6 minutes for an obvious problem characterised by the straightforward nature of the task that requires a short patient history and, if required, limited management
</v>
      </c>
      <c r="E486" s="7" t="str">
        <f t="shared" si="14"/>
        <v>Phone attendance by a general practitioner lasting less than 6 min</v>
      </c>
      <c r="F486" s="7">
        <f>IF('Payments Export'!A490="","",'Payments Export'!N490)</f>
        <v>0</v>
      </c>
      <c r="G486" s="7">
        <f>IF('Payments Export'!A490="","",'Payments Export'!O490)</f>
        <v>38</v>
      </c>
      <c r="H486" s="7">
        <f>IF('Payments Export'!B490="","",G486-F486)</f>
        <v>38</v>
      </c>
      <c r="I486" s="3" t="str">
        <f>IF(C486&lt;&gt;"",_xlfn.XLOOKUP(IFERROR(VALUE(C486),C486),'Items database'!A:A,'Items database'!B:B),(_xlfn.XLOOKUP(LEFT(E486,3),Services,Services,"")))</f>
        <v>DEF</v>
      </c>
      <c r="J486" s="3" t="str">
        <f t="shared" si="15"/>
        <v/>
      </c>
    </row>
    <row r="487" spans="1:10" ht="30" x14ac:dyDescent="0.35">
      <c r="A487" s="7" t="str">
        <f>IF('Payments Export'!A491="","",'Payments Export'!A491)</f>
        <v>Generic Medical Clinic</v>
      </c>
      <c r="B487" s="7" t="str">
        <f>IF('Payments Export'!A491="","",'Payments Export'!B491)</f>
        <v>Dr Jamie Wilson</v>
      </c>
      <c r="C487" s="7">
        <f>IF(IFERROR(VALUE('Payments Export'!H491),'Payments Export'!H491)&lt;&gt;0,IFERROR(VALUE('Payments Export'!H491),'Payments Export'!H491),"")</f>
        <v>23</v>
      </c>
      <c r="D487" s="7" t="str">
        <f>IF('Payments Export'!I491="","",'Payments Export'!I491)</f>
        <v>Surgery consultation, Level B</v>
      </c>
      <c r="E487" s="7" t="str">
        <f t="shared" si="14"/>
        <v>Surgery consultation, Level B</v>
      </c>
      <c r="F487" s="7">
        <f>IF('Payments Export'!A491="","",'Payments Export'!N491)</f>
        <v>0</v>
      </c>
      <c r="G487" s="7">
        <f>IF('Payments Export'!A491="","",'Payments Export'!O491)</f>
        <v>59.55</v>
      </c>
      <c r="H487" s="7">
        <f>IF('Payments Export'!B491="","",G487-F487)</f>
        <v>59.55</v>
      </c>
      <c r="I487" s="3" t="str">
        <f>IF(C487&lt;&gt;"",_xlfn.XLOOKUP(IFERROR(VALUE(C487),C487),'Items database'!A:A,'Items database'!B:B),(_xlfn.XLOOKUP(LEFT(E487,3),Services,Services,"")))</f>
        <v>DEF</v>
      </c>
      <c r="J487" s="3" t="str">
        <f t="shared" si="15"/>
        <v/>
      </c>
    </row>
    <row r="488" spans="1:10" ht="30" x14ac:dyDescent="0.35">
      <c r="A488" s="7" t="str">
        <f>IF('Payments Export'!A492="","",'Payments Export'!A492)</f>
        <v>Generic Medical Clinic</v>
      </c>
      <c r="B488" s="7" t="str">
        <f>IF('Payments Export'!A492="","",'Payments Export'!B492)</f>
        <v>Dr Jamie Wilson</v>
      </c>
      <c r="C488" s="7">
        <f>IF(IFERROR(VALUE('Payments Export'!H492),'Payments Export'!H492)&lt;&gt;0,IFERROR(VALUE('Payments Export'!H492),'Payments Export'!H492),"")</f>
        <v>23</v>
      </c>
      <c r="D488" s="7" t="str">
        <f>IF('Payments Export'!I492="","",'Payments Export'!I492)</f>
        <v>Surgery consultation, Level B</v>
      </c>
      <c r="E488" s="7" t="str">
        <f t="shared" si="14"/>
        <v>Surgery consultation, Level B</v>
      </c>
      <c r="F488" s="7">
        <f>IF('Payments Export'!A492="","",'Payments Export'!N492)</f>
        <v>0</v>
      </c>
      <c r="G488" s="7">
        <f>IF('Payments Export'!A492="","",'Payments Export'!O492)</f>
        <v>74.75</v>
      </c>
      <c r="H488" s="7">
        <f>IF('Payments Export'!B492="","",G488-F488)</f>
        <v>74.75</v>
      </c>
      <c r="I488" s="3" t="str">
        <f>IF(C488&lt;&gt;"",_xlfn.XLOOKUP(IFERROR(VALUE(C488),C488),'Items database'!A:A,'Items database'!B:B),(_xlfn.XLOOKUP(LEFT(E488,3),Services,Services,"")))</f>
        <v>DEF</v>
      </c>
      <c r="J488" s="3" t="str">
        <f t="shared" si="15"/>
        <v/>
      </c>
    </row>
    <row r="489" spans="1:10" ht="30" x14ac:dyDescent="0.35">
      <c r="A489" s="7" t="str">
        <f>IF('Payments Export'!A493="","",'Payments Export'!A493)</f>
        <v>Generic Medical Clinic</v>
      </c>
      <c r="B489" s="7" t="str">
        <f>IF('Payments Export'!A493="","",'Payments Export'!B493)</f>
        <v>Dr Jamie Wilson</v>
      </c>
      <c r="C489" s="7">
        <f>IF(IFERROR(VALUE('Payments Export'!H493),'Payments Export'!H493)&lt;&gt;0,IFERROR(VALUE('Payments Export'!H493),'Payments Export'!H493),"")</f>
        <v>23</v>
      </c>
      <c r="D489" s="7" t="str">
        <f>IF('Payments Export'!I493="","",'Payments Export'!I493)</f>
        <v>Surgery consultation, Level B</v>
      </c>
      <c r="E489" s="7" t="str">
        <f t="shared" si="14"/>
        <v>Surgery consultation, Level B</v>
      </c>
      <c r="F489" s="7">
        <f>IF('Payments Export'!A493="","",'Payments Export'!N493)</f>
        <v>0</v>
      </c>
      <c r="G489" s="7">
        <f>IF('Payments Export'!A493="","",'Payments Export'!O493)</f>
        <v>94.75</v>
      </c>
      <c r="H489" s="7">
        <f>IF('Payments Export'!B493="","",G489-F489)</f>
        <v>94.75</v>
      </c>
      <c r="I489" s="3" t="str">
        <f>IF(C489&lt;&gt;"",_xlfn.XLOOKUP(IFERROR(VALUE(C489),C489),'Items database'!A:A,'Items database'!B:B),(_xlfn.XLOOKUP(LEFT(E489,3),Services,Services,"")))</f>
        <v>DEF</v>
      </c>
      <c r="J489" s="3" t="str">
        <f t="shared" si="15"/>
        <v/>
      </c>
    </row>
    <row r="490" spans="1:10" ht="30" x14ac:dyDescent="0.35">
      <c r="A490" s="7" t="str">
        <f>IF('Payments Export'!A494="","",'Payments Export'!A494)</f>
        <v>Generic Medical Clinic</v>
      </c>
      <c r="B490" s="7" t="str">
        <f>IF('Payments Export'!A494="","",'Payments Export'!B494)</f>
        <v>Dr Jamie Wilson</v>
      </c>
      <c r="C490" s="7">
        <f>IF(IFERROR(VALUE('Payments Export'!H494),'Payments Export'!H494)&lt;&gt;0,IFERROR(VALUE('Payments Export'!H494),'Payments Export'!H494),"")</f>
        <v>23</v>
      </c>
      <c r="D490" s="7" t="str">
        <f>IF('Payments Export'!I494="","",'Payments Export'!I494)</f>
        <v>Surgery consultation, Level B</v>
      </c>
      <c r="E490" s="7" t="str">
        <f t="shared" si="14"/>
        <v>Surgery consultation, Level B</v>
      </c>
      <c r="F490" s="7">
        <f>IF('Payments Export'!A494="","",'Payments Export'!N494)</f>
        <v>0</v>
      </c>
      <c r="G490" s="7">
        <f>IF('Payments Export'!A494="","",'Payments Export'!O494)</f>
        <v>74.75</v>
      </c>
      <c r="H490" s="7">
        <f>IF('Payments Export'!B494="","",G490-F490)</f>
        <v>74.75</v>
      </c>
      <c r="I490" s="3" t="str">
        <f>IF(C490&lt;&gt;"",_xlfn.XLOOKUP(IFERROR(VALUE(C490),C490),'Items database'!A:A,'Items database'!B:B),(_xlfn.XLOOKUP(LEFT(E490,3),Services,Services,"")))</f>
        <v>DEF</v>
      </c>
      <c r="J490" s="3" t="str">
        <f t="shared" si="15"/>
        <v/>
      </c>
    </row>
    <row r="491" spans="1:10" ht="300" x14ac:dyDescent="0.35">
      <c r="A491" s="7" t="str">
        <f>IF('Payments Export'!A495="","",'Payments Export'!A495)</f>
        <v>Generic Medical Clinic</v>
      </c>
      <c r="B491" s="7" t="str">
        <f>IF('Payments Export'!A495="","",'Payments Export'!B495)</f>
        <v>Dr Jamie Wilson</v>
      </c>
      <c r="C491" s="7">
        <f>IF(IFERROR(VALUE('Payments Export'!H495),'Payments Export'!H495)&lt;&gt;0,IFERROR(VALUE('Payments Export'!H495),'Payments Export'!H495),"")</f>
        <v>91891</v>
      </c>
      <c r="D491" s="7" t="str">
        <f>IF('Payments Export'!I495="","",'Payments Export'!I495)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1" s="7" t="str">
        <f t="shared" si="14"/>
        <v>Phone attendance by a general practitioner lasting at least 6 minu</v>
      </c>
      <c r="F491" s="7">
        <f>IF('Payments Export'!A495="","",'Payments Export'!N495)</f>
        <v>0</v>
      </c>
      <c r="G491" s="7">
        <f>IF('Payments Export'!A495="","",'Payments Export'!O495)</f>
        <v>94.75</v>
      </c>
      <c r="H491" s="7">
        <f>IF('Payments Export'!B495="","",G491-F491)</f>
        <v>94.75</v>
      </c>
      <c r="I491" s="3" t="str">
        <f>IF(C491&lt;&gt;"",_xlfn.XLOOKUP(IFERROR(VALUE(C491),C491),'Items database'!A:A,'Items database'!B:B),(_xlfn.XLOOKUP(LEFT(E491,3),Services,Services,"")))</f>
        <v>DEF</v>
      </c>
      <c r="J491" s="3" t="str">
        <f t="shared" si="15"/>
        <v/>
      </c>
    </row>
    <row r="492" spans="1:10" ht="30" x14ac:dyDescent="0.35">
      <c r="A492" s="7" t="str">
        <f>IF('Payments Export'!A496="","",'Payments Export'!A496)</f>
        <v>Generic Medical Clinic</v>
      </c>
      <c r="B492" s="7" t="str">
        <f>IF('Payments Export'!A496="","",'Payments Export'!B496)</f>
        <v>Dr Alex Smith</v>
      </c>
      <c r="C492" s="7">
        <f>IF(IFERROR(VALUE('Payments Export'!H496),'Payments Export'!H496)&lt;&gt;0,IFERROR(VALUE('Payments Export'!H496),'Payments Export'!H496),"")</f>
        <v>721</v>
      </c>
      <c r="D492" s="7" t="str">
        <f>IF('Payments Export'!I496="","",'Payments Export'!I496)</f>
        <v>GP management plan</v>
      </c>
      <c r="E492" s="7" t="str">
        <f t="shared" si="14"/>
        <v>GP management plan</v>
      </c>
      <c r="F492" s="7">
        <f>IF('Payments Export'!A496="","",'Payments Export'!N496)</f>
        <v>0</v>
      </c>
      <c r="G492" s="7">
        <f>IF('Payments Export'!A496="","",'Payments Export'!O496)</f>
        <v>158.80000000000001</v>
      </c>
      <c r="H492" s="7">
        <f>IF('Payments Export'!B496="","",G492-F492)</f>
        <v>158.80000000000001</v>
      </c>
      <c r="I492" s="3" t="str">
        <f>IF(C492&lt;&gt;"",_xlfn.XLOOKUP(IFERROR(VALUE(C492),C492),'Items database'!A:A,'Items database'!B:B),(_xlfn.XLOOKUP(LEFT(E492,3),Services,Services,"")))</f>
        <v>EPC</v>
      </c>
      <c r="J492" s="3" t="str">
        <f t="shared" si="15"/>
        <v/>
      </c>
    </row>
    <row r="493" spans="1:10" ht="30" x14ac:dyDescent="0.35">
      <c r="A493" s="7" t="str">
        <f>IF('Payments Export'!A497="","",'Payments Export'!A497)</f>
        <v>Generic Medical Clinic</v>
      </c>
      <c r="B493" s="7" t="str">
        <f>IF('Payments Export'!A497="","",'Payments Export'!B497)</f>
        <v>Dr Alex Smith</v>
      </c>
      <c r="C493" s="7">
        <f>IF(IFERROR(VALUE('Payments Export'!H497),'Payments Export'!H497)&lt;&gt;0,IFERROR(VALUE('Payments Export'!H497),'Payments Export'!H497),"")</f>
        <v>723</v>
      </c>
      <c r="D493" s="7" t="str">
        <f>IF('Payments Export'!I497="","",'Payments Export'!I497)</f>
        <v>Team care arrangement</v>
      </c>
      <c r="E493" s="7" t="str">
        <f t="shared" si="14"/>
        <v>Team care arrangement</v>
      </c>
      <c r="F493" s="7">
        <f>IF('Payments Export'!A497="","",'Payments Export'!N497)</f>
        <v>0</v>
      </c>
      <c r="G493" s="7">
        <f>IF('Payments Export'!A497="","",'Payments Export'!O497)</f>
        <v>125.85</v>
      </c>
      <c r="H493" s="7">
        <f>IF('Payments Export'!B497="","",G493-F493)</f>
        <v>125.85</v>
      </c>
      <c r="I493" s="3" t="str">
        <f>IF(C493&lt;&gt;"",_xlfn.XLOOKUP(IFERROR(VALUE(C493),C493),'Items database'!A:A,'Items database'!B:B),(_xlfn.XLOOKUP(LEFT(E493,3),Services,Services,"")))</f>
        <v>EPC</v>
      </c>
      <c r="J493" s="3" t="str">
        <f t="shared" si="15"/>
        <v/>
      </c>
    </row>
    <row r="494" spans="1:10" ht="50" x14ac:dyDescent="0.35">
      <c r="A494" s="7" t="str">
        <f>IF('Payments Export'!A498="","",'Payments Export'!A498)</f>
        <v>Generic Medical Clinic</v>
      </c>
      <c r="B494" s="7" t="str">
        <f>IF('Payments Export'!A498="","",'Payments Export'!B498)</f>
        <v>Dr Alex Smith</v>
      </c>
      <c r="C494" s="7">
        <f>IF(IFERROR(VALUE('Payments Export'!H498),'Payments Export'!H498)&lt;&gt;0,IFERROR(VALUE('Payments Export'!H498),'Payments Export'!H498),"")</f>
        <v>23</v>
      </c>
      <c r="D494" s="7" t="str">
        <f>IF('Payments Export'!I498="","",'Payments Export'!I498)</f>
        <v>Surgery consultation, Level B, not related to 2712</v>
      </c>
      <c r="E494" s="7" t="str">
        <f t="shared" si="14"/>
        <v>Surgery consultation, Level B, not related to 2712</v>
      </c>
      <c r="F494" s="7">
        <f>IF('Payments Export'!A498="","",'Payments Export'!N498)</f>
        <v>0</v>
      </c>
      <c r="G494" s="7">
        <f>IF('Payments Export'!A498="","",'Payments Export'!O498)</f>
        <v>41.4</v>
      </c>
      <c r="H494" s="7">
        <f>IF('Payments Export'!B498="","",G494-F494)</f>
        <v>41.4</v>
      </c>
      <c r="I494" s="3" t="str">
        <f>IF(C494&lt;&gt;"",_xlfn.XLOOKUP(IFERROR(VALUE(C494),C494),'Items database'!A:A,'Items database'!B:B),(_xlfn.XLOOKUP(LEFT(E494,3),Services,Services,"")))</f>
        <v>DEF</v>
      </c>
      <c r="J494" s="3" t="str">
        <f t="shared" si="15"/>
        <v/>
      </c>
    </row>
    <row r="495" spans="1:10" ht="70" x14ac:dyDescent="0.35">
      <c r="A495" s="7" t="str">
        <f>IF('Payments Export'!A499="","",'Payments Export'!A499)</f>
        <v>Generic Medical Clinic</v>
      </c>
      <c r="B495" s="7" t="str">
        <f>IF('Payments Export'!A499="","",'Payments Export'!B499)</f>
        <v>Dr Alex Smith</v>
      </c>
      <c r="C495" s="7">
        <f>IF(IFERROR(VALUE('Payments Export'!H499),'Payments Export'!H499)&lt;&gt;0,IFERROR(VALUE('Payments Export'!H499),'Payments Export'!H499),"")</f>
        <v>2712</v>
      </c>
      <c r="D495" s="7" t="str">
        <f>IF('Payments Export'!I499="","",'Payments Export'!I499)</f>
        <v>Review of a GP mental health treatment plan, not related to item 23</v>
      </c>
      <c r="E495" s="7" t="str">
        <f t="shared" si="14"/>
        <v>Review of a GP mental health treatment plan, not related to item 2</v>
      </c>
      <c r="F495" s="7">
        <f>IF('Payments Export'!A499="","",'Payments Export'!N499)</f>
        <v>0</v>
      </c>
      <c r="G495" s="7">
        <f>IF('Payments Export'!A499="","",'Payments Export'!O499)</f>
        <v>78.95</v>
      </c>
      <c r="H495" s="7">
        <f>IF('Payments Export'!B499="","",G495-F495)</f>
        <v>78.95</v>
      </c>
      <c r="I495" s="3" t="str">
        <f>IF(C495&lt;&gt;"",_xlfn.XLOOKUP(IFERROR(VALUE(C495),C495),'Items database'!A:A,'Items database'!B:B),(_xlfn.XLOOKUP(LEFT(E495,3),Services,Services,"")))</f>
        <v>DEF</v>
      </c>
      <c r="J495" s="3" t="str">
        <f t="shared" si="15"/>
        <v/>
      </c>
    </row>
    <row r="496" spans="1:10" ht="30" x14ac:dyDescent="0.35">
      <c r="A496" s="7" t="str">
        <f>IF('Payments Export'!A500="","",'Payments Export'!A500)</f>
        <v>Generic Medical Clinic</v>
      </c>
      <c r="B496" s="7" t="str">
        <f>IF('Payments Export'!A500="","",'Payments Export'!B500)</f>
        <v>Dr Alex Smith</v>
      </c>
      <c r="C496" s="7">
        <f>IF(IFERROR(VALUE('Payments Export'!H500),'Payments Export'!H500)&lt;&gt;0,IFERROR(VALUE('Payments Export'!H500),'Payments Export'!H500),"")</f>
        <v>3</v>
      </c>
      <c r="D496" s="7" t="str">
        <f>IF('Payments Export'!I500="","",'Payments Export'!I500)</f>
        <v>Surgery consultation, Level A</v>
      </c>
      <c r="E496" s="7" t="str">
        <f t="shared" si="14"/>
        <v>Surgery consultation, Level A</v>
      </c>
      <c r="F496" s="7">
        <f>IF('Payments Export'!A500="","",'Payments Export'!N500)</f>
        <v>0</v>
      </c>
      <c r="G496" s="7">
        <f>IF('Payments Export'!A500="","",'Payments Export'!O500)</f>
        <v>18.95</v>
      </c>
      <c r="H496" s="7">
        <f>IF('Payments Export'!B500="","",G496-F496)</f>
        <v>18.95</v>
      </c>
      <c r="I496" s="3" t="str">
        <f>IF(C496&lt;&gt;"",_xlfn.XLOOKUP(IFERROR(VALUE(C496),C496),'Items database'!A:A,'Items database'!B:B),(_xlfn.XLOOKUP(LEFT(E496,3),Services,Services,"")))</f>
        <v>DEF</v>
      </c>
      <c r="J496" s="3" t="str">
        <f t="shared" si="15"/>
        <v/>
      </c>
    </row>
    <row r="497" spans="1:10" ht="30" x14ac:dyDescent="0.35">
      <c r="A497" s="7" t="str">
        <f>IF('Payments Export'!A501="","",'Payments Export'!A501)</f>
        <v>Generic Medical Clinic</v>
      </c>
      <c r="B497" s="7" t="str">
        <f>IF('Payments Export'!A501="","",'Payments Export'!B501)</f>
        <v>Dr Alex Smith</v>
      </c>
      <c r="C497" s="7">
        <f>IF(IFERROR(VALUE('Payments Export'!H501),'Payments Export'!H501)&lt;&gt;0,IFERROR(VALUE('Payments Export'!H501),'Payments Export'!H501),"")</f>
        <v>10990</v>
      </c>
      <c r="D497" s="7" t="str">
        <f>IF('Payments Export'!I501="","",'Payments Export'!I501)</f>
        <v>Direct-Billing Incentive</v>
      </c>
      <c r="E497" s="7" t="str">
        <f t="shared" si="14"/>
        <v>Direct-Billing Incentive</v>
      </c>
      <c r="F497" s="7">
        <f>IF('Payments Export'!A501="","",'Payments Export'!N501)</f>
        <v>0</v>
      </c>
      <c r="G497" s="7">
        <f>IF('Payments Export'!A501="","",'Payments Export'!O501)</f>
        <v>6.9</v>
      </c>
      <c r="H497" s="7">
        <f>IF('Payments Export'!B501="","",G497-F497)</f>
        <v>6.9</v>
      </c>
      <c r="I497" s="3" t="str">
        <f>IF(C497&lt;&gt;"",_xlfn.XLOOKUP(IFERROR(VALUE(C497),C497),'Items database'!A:A,'Items database'!B:B),(_xlfn.XLOOKUP(LEFT(E497,3),Services,Services,"")))</f>
        <v>DEF</v>
      </c>
      <c r="J497" s="3" t="str">
        <f t="shared" si="15"/>
        <v/>
      </c>
    </row>
    <row r="498" spans="1:10" ht="300" x14ac:dyDescent="0.35">
      <c r="A498" s="7" t="str">
        <f>IF('Payments Export'!A502="","",'Payments Export'!A502)</f>
        <v>Generic Medical Clinic</v>
      </c>
      <c r="B498" s="7" t="str">
        <f>IF('Payments Export'!A502="","",'Payments Export'!B502)</f>
        <v>Dr Alex Smith</v>
      </c>
      <c r="C498" s="7">
        <f>IF(IFERROR(VALUE('Payments Export'!H502),'Payments Export'!H502)&lt;&gt;0,IFERROR(VALUE('Payments Export'!H502),'Payments Export'!H502),"")</f>
        <v>91891</v>
      </c>
      <c r="D498" s="7" t="str">
        <f>IF('Payments Export'!I502="","",'Payments Export'!I502)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8" s="7" t="str">
        <f t="shared" si="14"/>
        <v>Phone attendance by a general practitioner lasting at least 6 minu</v>
      </c>
      <c r="F498" s="7">
        <f>IF('Payments Export'!A502="","",'Payments Export'!N502)</f>
        <v>0</v>
      </c>
      <c r="G498" s="7">
        <f>IF('Payments Export'!A502="","",'Payments Export'!O502)</f>
        <v>41.4</v>
      </c>
      <c r="H498" s="7">
        <f>IF('Payments Export'!B502="","",G498-F498)</f>
        <v>41.4</v>
      </c>
      <c r="I498" s="3" t="str">
        <f>IF(C498&lt;&gt;"",_xlfn.XLOOKUP(IFERROR(VALUE(C498),C498),'Items database'!A:A,'Items database'!B:B),(_xlfn.XLOOKUP(LEFT(E498,3),Services,Services,"")))</f>
        <v>DEF</v>
      </c>
      <c r="J498" s="3" t="str">
        <f t="shared" si="15"/>
        <v/>
      </c>
    </row>
    <row r="499" spans="1:10" ht="30" x14ac:dyDescent="0.35">
      <c r="A499" s="7" t="str">
        <f>IF('Payments Export'!A503="","",'Payments Export'!A503)</f>
        <v>Generic Medical Clinic</v>
      </c>
      <c r="B499" s="7" t="str">
        <f>IF('Payments Export'!A503="","",'Payments Export'!B503)</f>
        <v>Dr Alex Smith</v>
      </c>
      <c r="C499" s="7">
        <f>IF(IFERROR(VALUE('Payments Export'!H503),'Payments Export'!H503)&lt;&gt;0,IFERROR(VALUE('Payments Export'!H503),'Payments Export'!H503),"")</f>
        <v>75870</v>
      </c>
      <c r="D499" s="7" t="str">
        <f>IF('Payments Export'!I503="","",'Payments Export'!I503)</f>
        <v>Direct-Billing Incentive</v>
      </c>
      <c r="E499" s="7" t="str">
        <f t="shared" si="14"/>
        <v>Direct-Billing Incentive</v>
      </c>
      <c r="F499" s="7">
        <f>IF('Payments Export'!A503="","",'Payments Export'!N503)</f>
        <v>0</v>
      </c>
      <c r="G499" s="7">
        <f>IF('Payments Export'!A503="","",'Payments Export'!O503)</f>
        <v>20.65</v>
      </c>
      <c r="H499" s="7">
        <f>IF('Payments Export'!B503="","",G499-F499)</f>
        <v>20.65</v>
      </c>
      <c r="I499" s="3" t="str">
        <f>IF(C499&lt;&gt;"",_xlfn.XLOOKUP(IFERROR(VALUE(C499),C499),'Items database'!A:A,'Items database'!B:B),(_xlfn.XLOOKUP(LEFT(E499,3),Services,Services,"")))</f>
        <v>DEF</v>
      </c>
      <c r="J499" s="3" t="str">
        <f t="shared" si="15"/>
        <v/>
      </c>
    </row>
    <row r="500" spans="1:10" ht="30" x14ac:dyDescent="0.35">
      <c r="A500" s="7" t="str">
        <f>IF('Payments Export'!A504="","",'Payments Export'!A504)</f>
        <v>Generic Medical Clinic</v>
      </c>
      <c r="B500" s="7" t="str">
        <f>IF('Payments Export'!A504="","",'Payments Export'!B504)</f>
        <v>Dr Alex Smith</v>
      </c>
      <c r="C500" s="7">
        <f>IF(IFERROR(VALUE('Payments Export'!H504),'Payments Export'!H504)&lt;&gt;0,IFERROR(VALUE('Payments Export'!H504),'Payments Export'!H504),"")</f>
        <v>23</v>
      </c>
      <c r="D500" s="7" t="str">
        <f>IF('Payments Export'!I504="","",'Payments Export'!I504)</f>
        <v>Surgery consultation, Level B</v>
      </c>
      <c r="E500" s="7" t="str">
        <f t="shared" si="14"/>
        <v>Surgery consultation, Level B</v>
      </c>
      <c r="F500" s="7">
        <f>IF('Payments Export'!A504="","",'Payments Export'!N504)</f>
        <v>0</v>
      </c>
      <c r="G500" s="7">
        <f>IF('Payments Export'!A504="","",'Payments Export'!O504)</f>
        <v>41.4</v>
      </c>
      <c r="H500" s="7">
        <f>IF('Payments Export'!B504="","",G500-F500)</f>
        <v>41.4</v>
      </c>
      <c r="I500" s="3" t="str">
        <f>IF(C500&lt;&gt;"",_xlfn.XLOOKUP(IFERROR(VALUE(C500),C500),'Items database'!A:A,'Items database'!B:B),(_xlfn.XLOOKUP(LEFT(E500,3),Services,Services,"")))</f>
        <v>DEF</v>
      </c>
      <c r="J500" s="3" t="str">
        <f t="shared" si="15"/>
        <v/>
      </c>
    </row>
    <row r="501" spans="1:10" ht="300" x14ac:dyDescent="0.35">
      <c r="A501" s="7" t="str">
        <f>IF('Payments Export'!A505="","",'Payments Export'!A505)</f>
        <v>Generic Medical Clinic</v>
      </c>
      <c r="B501" s="7" t="str">
        <f>IF('Payments Export'!A505="","",'Payments Export'!B505)</f>
        <v>Dr Alex Smith</v>
      </c>
      <c r="C501" s="7">
        <f>IF(IFERROR(VALUE('Payments Export'!H505),'Payments Export'!H505)&lt;&gt;0,IFERROR(VALUE('Payments Export'!H505),'Payments Export'!H505),"")</f>
        <v>91891</v>
      </c>
      <c r="D501" s="7" t="str">
        <f>IF('Payments Export'!I505="","",'Payments Export'!I505)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1" s="7" t="str">
        <f t="shared" si="14"/>
        <v>Phone attendance by a general practitioner lasting at least 6 minu</v>
      </c>
      <c r="F501" s="7">
        <f>IF('Payments Export'!A505="","",'Payments Export'!N505)</f>
        <v>0</v>
      </c>
      <c r="G501" s="7">
        <f>IF('Payments Export'!A505="","",'Payments Export'!O505)</f>
        <v>41.4</v>
      </c>
      <c r="H501" s="7">
        <f>IF('Payments Export'!B505="","",G501-F501)</f>
        <v>41.4</v>
      </c>
      <c r="I501" s="3" t="str">
        <f>IF(C501&lt;&gt;"",_xlfn.XLOOKUP(IFERROR(VALUE(C501),C501),'Items database'!A:A,'Items database'!B:B),(_xlfn.XLOOKUP(LEFT(E501,3),Services,Services,"")))</f>
        <v>DEF</v>
      </c>
      <c r="J501" s="3" t="str">
        <f t="shared" si="15"/>
        <v/>
      </c>
    </row>
    <row r="502" spans="1:10" ht="30" x14ac:dyDescent="0.35">
      <c r="A502" s="7" t="str">
        <f>IF('Payments Export'!A506="","",'Payments Export'!A506)</f>
        <v>Generic Medical Clinic</v>
      </c>
      <c r="B502" s="7" t="str">
        <f>IF('Payments Export'!A506="","",'Payments Export'!B506)</f>
        <v>Dr Alex Smith</v>
      </c>
      <c r="C502" s="7">
        <f>IF(IFERROR(VALUE('Payments Export'!H506),'Payments Export'!H506)&lt;&gt;0,IFERROR(VALUE('Payments Export'!H506),'Payments Export'!H506),"")</f>
        <v>75870</v>
      </c>
      <c r="D502" s="7" t="str">
        <f>IF('Payments Export'!I506="","",'Payments Export'!I506)</f>
        <v>Direct-Billing Incentive</v>
      </c>
      <c r="E502" s="7" t="str">
        <f t="shared" si="14"/>
        <v>Direct-Billing Incentive</v>
      </c>
      <c r="F502" s="7">
        <f>IF('Payments Export'!A506="","",'Payments Export'!N506)</f>
        <v>0</v>
      </c>
      <c r="G502" s="7">
        <f>IF('Payments Export'!A506="","",'Payments Export'!O506)</f>
        <v>20.65</v>
      </c>
      <c r="H502" s="7">
        <f>IF('Payments Export'!B506="","",G502-F502)</f>
        <v>20.65</v>
      </c>
      <c r="I502" s="3" t="str">
        <f>IF(C502&lt;&gt;"",_xlfn.XLOOKUP(IFERROR(VALUE(C502),C502),'Items database'!A:A,'Items database'!B:B),(_xlfn.XLOOKUP(LEFT(E502,3),Services,Services,"")))</f>
        <v>DEF</v>
      </c>
      <c r="J502" s="3" t="str">
        <f t="shared" si="15"/>
        <v/>
      </c>
    </row>
    <row r="503" spans="1:10" ht="300" x14ac:dyDescent="0.35">
      <c r="A503" s="7" t="str">
        <f>IF('Payments Export'!A507="","",'Payments Export'!A507)</f>
        <v>Generic Medical Clinic</v>
      </c>
      <c r="B503" s="7" t="str">
        <f>IF('Payments Export'!A507="","",'Payments Export'!B507)</f>
        <v>Dr Alex Smith</v>
      </c>
      <c r="C503" s="7">
        <f>IF(IFERROR(VALUE('Payments Export'!H507),'Payments Export'!H507)&lt;&gt;0,IFERROR(VALUE('Payments Export'!H507),'Payments Export'!H507),"")</f>
        <v>91891</v>
      </c>
      <c r="D503" s="7" t="str">
        <f>IF('Payments Export'!I507="","",'Payments Export'!I507)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3" s="7" t="str">
        <f t="shared" si="14"/>
        <v>Phone attendance by a general practitioner lasting at least 6 minu</v>
      </c>
      <c r="F503" s="7">
        <f>IF('Payments Export'!A507="","",'Payments Export'!N507)</f>
        <v>0</v>
      </c>
      <c r="G503" s="7">
        <f>IF('Payments Export'!A507="","",'Payments Export'!O507)</f>
        <v>41.4</v>
      </c>
      <c r="H503" s="7">
        <f>IF('Payments Export'!B507="","",G503-F503)</f>
        <v>41.4</v>
      </c>
      <c r="I503" s="3" t="str">
        <f>IF(C503&lt;&gt;"",_xlfn.XLOOKUP(IFERROR(VALUE(C503),C503),'Items database'!A:A,'Items database'!B:B),(_xlfn.XLOOKUP(LEFT(E503,3),Services,Services,"")))</f>
        <v>DEF</v>
      </c>
      <c r="J503" s="3" t="str">
        <f t="shared" si="15"/>
        <v/>
      </c>
    </row>
    <row r="504" spans="1:10" ht="30" x14ac:dyDescent="0.35">
      <c r="A504" s="7" t="str">
        <f>IF('Payments Export'!A508="","",'Payments Export'!A508)</f>
        <v>Generic Medical Clinic</v>
      </c>
      <c r="B504" s="7" t="str">
        <f>IF('Payments Export'!A508="","",'Payments Export'!B508)</f>
        <v>Dr Alex Smith</v>
      </c>
      <c r="C504" s="7">
        <f>IF(IFERROR(VALUE('Payments Export'!H508),'Payments Export'!H508)&lt;&gt;0,IFERROR(VALUE('Payments Export'!H508),'Payments Export'!H508),"")</f>
        <v>75870</v>
      </c>
      <c r="D504" s="7" t="str">
        <f>IF('Payments Export'!I508="","",'Payments Export'!I508)</f>
        <v>Direct-Billing Incentive</v>
      </c>
      <c r="E504" s="7" t="str">
        <f t="shared" si="14"/>
        <v>Direct-Billing Incentive</v>
      </c>
      <c r="F504" s="7">
        <f>IF('Payments Export'!A508="","",'Payments Export'!N508)</f>
        <v>0</v>
      </c>
      <c r="G504" s="7">
        <f>IF('Payments Export'!A508="","",'Payments Export'!O508)</f>
        <v>20.65</v>
      </c>
      <c r="H504" s="7">
        <f>IF('Payments Export'!B508="","",G504-F504)</f>
        <v>20.65</v>
      </c>
      <c r="I504" s="3" t="str">
        <f>IF(C504&lt;&gt;"",_xlfn.XLOOKUP(IFERROR(VALUE(C504),C504),'Items database'!A:A,'Items database'!B:B),(_xlfn.XLOOKUP(LEFT(E504,3),Services,Services,"")))</f>
        <v>DEF</v>
      </c>
      <c r="J504" s="3" t="str">
        <f t="shared" si="15"/>
        <v/>
      </c>
    </row>
    <row r="505" spans="1:10" ht="30" x14ac:dyDescent="0.35">
      <c r="A505" s="7" t="str">
        <f>IF('Payments Export'!A509="","",'Payments Export'!A509)</f>
        <v>Generic Medical Clinic</v>
      </c>
      <c r="B505" s="7" t="str">
        <f>IF('Payments Export'!A509="","",'Payments Export'!B509)</f>
        <v>Dr Alex Smith</v>
      </c>
      <c r="C505" s="7">
        <f>IF(IFERROR(VALUE('Payments Export'!H509),'Payments Export'!H509)&lt;&gt;0,IFERROR(VALUE('Payments Export'!H509),'Payments Export'!H509),"")</f>
        <v>36</v>
      </c>
      <c r="D505" s="7" t="str">
        <f>IF('Payments Export'!I509="","",'Payments Export'!I509)</f>
        <v>Surgery consultation, Level C</v>
      </c>
      <c r="E505" s="7" t="str">
        <f t="shared" si="14"/>
        <v>Surgery consultation, Level C</v>
      </c>
      <c r="F505" s="7">
        <f>IF('Payments Export'!A509="","",'Payments Export'!N509)</f>
        <v>0</v>
      </c>
      <c r="G505" s="7">
        <f>IF('Payments Export'!A509="","",'Payments Export'!O509)</f>
        <v>80.099999999999994</v>
      </c>
      <c r="H505" s="7">
        <f>IF('Payments Export'!B509="","",G505-F505)</f>
        <v>80.099999999999994</v>
      </c>
      <c r="I505" s="3" t="str">
        <f>IF(C505&lt;&gt;"",_xlfn.XLOOKUP(IFERROR(VALUE(C505),C505),'Items database'!A:A,'Items database'!B:B),(_xlfn.XLOOKUP(LEFT(E505,3),Services,Services,"")))</f>
        <v>DEF</v>
      </c>
      <c r="J505" s="3" t="str">
        <f t="shared" si="15"/>
        <v/>
      </c>
    </row>
    <row r="506" spans="1:10" ht="30" x14ac:dyDescent="0.35">
      <c r="A506" s="7" t="str">
        <f>IF('Payments Export'!A510="","",'Payments Export'!A510)</f>
        <v>Generic Medical Clinic</v>
      </c>
      <c r="B506" s="7" t="str">
        <f>IF('Payments Export'!A510="","",'Payments Export'!B510)</f>
        <v>Dr Alex Smith</v>
      </c>
      <c r="C506" s="7">
        <f>IF(IFERROR(VALUE('Payments Export'!H510),'Payments Export'!H510)&lt;&gt;0,IFERROR(VALUE('Payments Export'!H510),'Payments Export'!H510),"")</f>
        <v>75870</v>
      </c>
      <c r="D506" s="7" t="str">
        <f>IF('Payments Export'!I510="","",'Payments Export'!I510)</f>
        <v>Direct-Billing Incentive</v>
      </c>
      <c r="E506" s="7" t="str">
        <f t="shared" si="14"/>
        <v>Direct-Billing Incentive</v>
      </c>
      <c r="F506" s="7">
        <f>IF('Payments Export'!A510="","",'Payments Export'!N510)</f>
        <v>0</v>
      </c>
      <c r="G506" s="7">
        <f>IF('Payments Export'!A510="","",'Payments Export'!O510)</f>
        <v>20.65</v>
      </c>
      <c r="H506" s="7">
        <f>IF('Payments Export'!B510="","",G506-F506)</f>
        <v>20.65</v>
      </c>
      <c r="I506" s="3" t="str">
        <f>IF(C506&lt;&gt;"",_xlfn.XLOOKUP(IFERROR(VALUE(C506),C506),'Items database'!A:A,'Items database'!B:B),(_xlfn.XLOOKUP(LEFT(E506,3),Services,Services,"")))</f>
        <v>DEF</v>
      </c>
      <c r="J506" s="3" t="str">
        <f t="shared" si="15"/>
        <v/>
      </c>
    </row>
    <row r="507" spans="1:10" ht="30" x14ac:dyDescent="0.35">
      <c r="A507" s="7" t="str">
        <f>IF('Payments Export'!A511="","",'Payments Export'!A511)</f>
        <v>Generic Medical Clinic</v>
      </c>
      <c r="B507" s="7" t="str">
        <f>IF('Payments Export'!A511="","",'Payments Export'!B511)</f>
        <v>Dr Alex Smith</v>
      </c>
      <c r="C507" s="7">
        <f>IF(IFERROR(VALUE('Payments Export'!H511),'Payments Export'!H511)&lt;&gt;0,IFERROR(VALUE('Payments Export'!H511),'Payments Export'!H511),"")</f>
        <v>23</v>
      </c>
      <c r="D507" s="7" t="str">
        <f>IF('Payments Export'!I511="","",'Payments Export'!I511)</f>
        <v>Surgery consultation, Level B</v>
      </c>
      <c r="E507" s="7" t="str">
        <f t="shared" si="14"/>
        <v>Surgery consultation, Level B</v>
      </c>
      <c r="F507" s="7">
        <f>IF('Payments Export'!A511="","",'Payments Export'!N511)</f>
        <v>0</v>
      </c>
      <c r="G507" s="7">
        <f>IF('Payments Export'!A511="","",'Payments Export'!O511)</f>
        <v>41.4</v>
      </c>
      <c r="H507" s="7">
        <f>IF('Payments Export'!B511="","",G507-F507)</f>
        <v>41.4</v>
      </c>
      <c r="I507" s="3" t="str">
        <f>IF(C507&lt;&gt;"",_xlfn.XLOOKUP(IFERROR(VALUE(C507),C507),'Items database'!A:A,'Items database'!B:B),(_xlfn.XLOOKUP(LEFT(E507,3),Services,Services,"")))</f>
        <v>DEF</v>
      </c>
      <c r="J507" s="3" t="str">
        <f t="shared" si="15"/>
        <v/>
      </c>
    </row>
    <row r="508" spans="1:10" ht="30" x14ac:dyDescent="0.35">
      <c r="A508" s="7" t="str">
        <f>IF('Payments Export'!A512="","",'Payments Export'!A512)</f>
        <v>Generic Medical Clinic</v>
      </c>
      <c r="B508" s="7" t="str">
        <f>IF('Payments Export'!A512="","",'Payments Export'!B512)</f>
        <v>Dr Alex Smith</v>
      </c>
      <c r="C508" s="7">
        <f>IF(IFERROR(VALUE('Payments Export'!H512),'Payments Export'!H512)&lt;&gt;0,IFERROR(VALUE('Payments Export'!H512),'Payments Export'!H512),"")</f>
        <v>75870</v>
      </c>
      <c r="D508" s="7" t="str">
        <f>IF('Payments Export'!I512="","",'Payments Export'!I512)</f>
        <v>Direct-Billing Incentive</v>
      </c>
      <c r="E508" s="7" t="str">
        <f t="shared" si="14"/>
        <v>Direct-Billing Incentive</v>
      </c>
      <c r="F508" s="7">
        <f>IF('Payments Export'!A512="","",'Payments Export'!N512)</f>
        <v>0</v>
      </c>
      <c r="G508" s="7">
        <f>IF('Payments Export'!A512="","",'Payments Export'!O512)</f>
        <v>20.65</v>
      </c>
      <c r="H508" s="7">
        <f>IF('Payments Export'!B512="","",G508-F508)</f>
        <v>20.65</v>
      </c>
      <c r="I508" s="3" t="str">
        <f>IF(C508&lt;&gt;"",_xlfn.XLOOKUP(IFERROR(VALUE(C508),C508),'Items database'!A:A,'Items database'!B:B),(_xlfn.XLOOKUP(LEFT(E508,3),Services,Services,"")))</f>
        <v>DEF</v>
      </c>
      <c r="J508" s="3" t="str">
        <f t="shared" si="15"/>
        <v/>
      </c>
    </row>
    <row r="509" spans="1:10" ht="30" x14ac:dyDescent="0.35">
      <c r="A509" s="7" t="str">
        <f>IF('Payments Export'!A513="","",'Payments Export'!A513)</f>
        <v>Generic Medical Clinic</v>
      </c>
      <c r="B509" s="7" t="str">
        <f>IF('Payments Export'!A513="","",'Payments Export'!B513)</f>
        <v>Dr Jordan Martinez</v>
      </c>
      <c r="C509" s="7">
        <f>IF(IFERROR(VALUE('Payments Export'!H513),'Payments Export'!H513)&lt;&gt;0,IFERROR(VALUE('Payments Export'!H513),'Payments Export'!H513),"")</f>
        <v>23</v>
      </c>
      <c r="D509" s="7" t="str">
        <f>IF('Payments Export'!I513="","",'Payments Export'!I513)</f>
        <v>Surgery consultation, Level B</v>
      </c>
      <c r="E509" s="7" t="str">
        <f t="shared" si="14"/>
        <v>Surgery consultation, Level B</v>
      </c>
      <c r="F509" s="7">
        <f>IF('Payments Export'!A513="","",'Payments Export'!N513)</f>
        <v>0</v>
      </c>
      <c r="G509" s="7">
        <f>IF('Payments Export'!A513="","",'Payments Export'!O513)</f>
        <v>41.4</v>
      </c>
      <c r="H509" s="7">
        <f>IF('Payments Export'!B513="","",G509-F509)</f>
        <v>41.4</v>
      </c>
      <c r="I509" s="3" t="str">
        <f>IF(C509&lt;&gt;"",_xlfn.XLOOKUP(IFERROR(VALUE(C509),C509),'Items database'!A:A,'Items database'!B:B),(_xlfn.XLOOKUP(LEFT(E509,3),Services,Services,"")))</f>
        <v>DEF</v>
      </c>
      <c r="J509" s="3" t="str">
        <f t="shared" si="15"/>
        <v/>
      </c>
    </row>
    <row r="510" spans="1:10" ht="30" x14ac:dyDescent="0.35">
      <c r="A510" s="7" t="str">
        <f>IF('Payments Export'!A514="","",'Payments Export'!A514)</f>
        <v>Generic Medical Clinic</v>
      </c>
      <c r="B510" s="7" t="str">
        <f>IF('Payments Export'!A514="","",'Payments Export'!B514)</f>
        <v>Dr Jordan Martinez</v>
      </c>
      <c r="C510" s="7">
        <f>IF(IFERROR(VALUE('Payments Export'!H514),'Payments Export'!H514)&lt;&gt;0,IFERROR(VALUE('Payments Export'!H514),'Payments Export'!H514),"")</f>
        <v>699</v>
      </c>
      <c r="D510" s="7" t="str">
        <f>IF('Payments Export'!I514="","",'Payments Export'!I514)</f>
        <v>GP Heart Health Assessment</v>
      </c>
      <c r="E510" s="7" t="str">
        <f t="shared" si="14"/>
        <v>GP Heart Health Assessment</v>
      </c>
      <c r="F510" s="7">
        <f>IF('Payments Export'!A514="","",'Payments Export'!N514)</f>
        <v>0</v>
      </c>
      <c r="G510" s="7">
        <f>IF('Payments Export'!A514="","",'Payments Export'!O514)</f>
        <v>80.099999999999994</v>
      </c>
      <c r="H510" s="7">
        <f>IF('Payments Export'!B514="","",G510-F510)</f>
        <v>80.099999999999994</v>
      </c>
      <c r="I510" s="3" t="str">
        <f>IF(C510&lt;&gt;"",_xlfn.XLOOKUP(IFERROR(VALUE(C510),C510),'Items database'!A:A,'Items database'!B:B),(_xlfn.XLOOKUP(LEFT(E510,3),Services,Services,"")))</f>
        <v>DEF</v>
      </c>
      <c r="J510" s="3" t="str">
        <f t="shared" si="15"/>
        <v/>
      </c>
    </row>
    <row r="511" spans="1:10" ht="60" x14ac:dyDescent="0.35">
      <c r="A511" s="7" t="str">
        <f>IF('Payments Export'!A515="","",'Payments Export'!A515)</f>
        <v>Generic Medical Clinic</v>
      </c>
      <c r="B511" s="7" t="str">
        <f>IF('Payments Export'!A515="","",'Payments Export'!B515)</f>
        <v>Dr Jamie Wilson</v>
      </c>
      <c r="C511" s="7">
        <f>IF(IFERROR(VALUE('Payments Export'!H515),'Payments Export'!H515)&lt;&gt;0,IFERROR(VALUE('Payments Export'!H515),'Payments Export'!H515),"")</f>
        <v>93644</v>
      </c>
      <c r="D511" s="7" t="str">
        <f>IF('Payments Export'!I515="","",'Payments Export'!I515)</f>
        <v>COVID-19 vaccine suitability assessment by a GP, 2nd or later dose</v>
      </c>
      <c r="E511" s="7" t="str">
        <f t="shared" si="14"/>
        <v>COVID-19 vaccine suitability assessment by a GP, 2nd or later dose</v>
      </c>
      <c r="F511" s="7">
        <f>IF('Payments Export'!A515="","",'Payments Export'!N515)</f>
        <v>0</v>
      </c>
      <c r="G511" s="7">
        <f>IF('Payments Export'!A515="","",'Payments Export'!O515)</f>
        <v>36.549999999999997</v>
      </c>
      <c r="H511" s="7">
        <f>IF('Payments Export'!B515="","",G511-F511)</f>
        <v>36.549999999999997</v>
      </c>
      <c r="I511" s="3" t="str">
        <f>IF(C511&lt;&gt;"",_xlfn.XLOOKUP(IFERROR(VALUE(C511),C511),'Items database'!A:A,'Items database'!B:B),(_xlfn.XLOOKUP(LEFT(E511,3),Services,Services,"")))</f>
        <v>DEF</v>
      </c>
      <c r="J511" s="3" t="str">
        <f t="shared" si="15"/>
        <v/>
      </c>
    </row>
    <row r="512" spans="1:10" ht="60" x14ac:dyDescent="0.35">
      <c r="A512" s="7" t="str">
        <f>IF('Payments Export'!A516="","",'Payments Export'!A516)</f>
        <v>Generic Medical Clinic</v>
      </c>
      <c r="B512" s="7" t="str">
        <f>IF('Payments Export'!A516="","",'Payments Export'!B516)</f>
        <v>Dr Jamie Wilson</v>
      </c>
      <c r="C512" s="7">
        <f>IF(IFERROR(VALUE('Payments Export'!H516),'Payments Export'!H516)&lt;&gt;0,IFERROR(VALUE('Payments Export'!H516),'Payments Export'!H516),"")</f>
        <v>93644</v>
      </c>
      <c r="D512" s="7" t="str">
        <f>IF('Payments Export'!I516="","",'Payments Export'!I516)</f>
        <v>COVID-19 vaccine suitability assessment by a GP, 2nd or later dose</v>
      </c>
      <c r="E512" s="7" t="str">
        <f t="shared" si="14"/>
        <v>COVID-19 vaccine suitability assessment by a GP, 2nd or later dose</v>
      </c>
      <c r="F512" s="7">
        <f>IF('Payments Export'!A516="","",'Payments Export'!N516)</f>
        <v>0</v>
      </c>
      <c r="G512" s="7">
        <f>IF('Payments Export'!A516="","",'Payments Export'!O516)</f>
        <v>36.549999999999997</v>
      </c>
      <c r="H512" s="7">
        <f>IF('Payments Export'!B516="","",G512-F512)</f>
        <v>36.549999999999997</v>
      </c>
      <c r="I512" s="3" t="str">
        <f>IF(C512&lt;&gt;"",_xlfn.XLOOKUP(IFERROR(VALUE(C512),C512),'Items database'!A:A,'Items database'!B:B),(_xlfn.XLOOKUP(LEFT(E512,3),Services,Services,"")))</f>
        <v>DEF</v>
      </c>
      <c r="J512" s="3" t="str">
        <f t="shared" si="15"/>
        <v/>
      </c>
    </row>
    <row r="513" spans="1:10" ht="60" x14ac:dyDescent="0.35">
      <c r="A513" s="7" t="str">
        <f>IF('Payments Export'!A517="","",'Payments Export'!A517)</f>
        <v>Generic Medical Clinic</v>
      </c>
      <c r="B513" s="7" t="str">
        <f>IF('Payments Export'!A517="","",'Payments Export'!B517)</f>
        <v>Dr Jamie Wilson</v>
      </c>
      <c r="C513" s="7">
        <f>IF(IFERROR(VALUE('Payments Export'!H517),'Payments Export'!H517)&lt;&gt;0,IFERROR(VALUE('Payments Export'!H517),'Payments Export'!H517),"")</f>
        <v>93644</v>
      </c>
      <c r="D513" s="7" t="str">
        <f>IF('Payments Export'!I517="","",'Payments Export'!I517)</f>
        <v>COVID-19 vaccine suitability assessment by a GP, 2nd or later dose</v>
      </c>
      <c r="E513" s="7" t="str">
        <f t="shared" ref="E513:E576" si="16">LEFT(D513,66)</f>
        <v>COVID-19 vaccine suitability assessment by a GP, 2nd or later dose</v>
      </c>
      <c r="F513" s="7">
        <f>IF('Payments Export'!A517="","",'Payments Export'!N517)</f>
        <v>0</v>
      </c>
      <c r="G513" s="7">
        <f>IF('Payments Export'!A517="","",'Payments Export'!O517)</f>
        <v>36.549999999999997</v>
      </c>
      <c r="H513" s="7">
        <f>IF('Payments Export'!B517="","",G513-F513)</f>
        <v>36.549999999999997</v>
      </c>
      <c r="I513" s="3" t="str">
        <f>IF(C513&lt;&gt;"",_xlfn.XLOOKUP(IFERROR(VALUE(C513),C513),'Items database'!A:A,'Items database'!B:B),(_xlfn.XLOOKUP(LEFT(E513,3),Services,Services,"")))</f>
        <v>DEF</v>
      </c>
      <c r="J513" s="3" t="str">
        <f t="shared" ref="J513:J576" si="17">IF(ISNUMBER(F513)=TRUE,IF(F513=0,"","GST"),"")</f>
        <v/>
      </c>
    </row>
    <row r="514" spans="1:10" ht="60" x14ac:dyDescent="0.35">
      <c r="A514" s="7" t="str">
        <f>IF('Payments Export'!A518="","",'Payments Export'!A518)</f>
        <v>Generic Medical Clinic</v>
      </c>
      <c r="B514" s="7" t="str">
        <f>IF('Payments Export'!A518="","",'Payments Export'!B518)</f>
        <v>Dr Jamie Wilson</v>
      </c>
      <c r="C514" s="7">
        <f>IF(IFERROR(VALUE('Payments Export'!H518),'Payments Export'!H518)&lt;&gt;0,IFERROR(VALUE('Payments Export'!H518),'Payments Export'!H518),"")</f>
        <v>93644</v>
      </c>
      <c r="D514" s="7" t="str">
        <f>IF('Payments Export'!I518="","",'Payments Export'!I518)</f>
        <v>COVID-19 vaccine suitability assessment by a GP, 2nd or later dose</v>
      </c>
      <c r="E514" s="7" t="str">
        <f t="shared" si="16"/>
        <v>COVID-19 vaccine suitability assessment by a GP, 2nd or later dose</v>
      </c>
      <c r="F514" s="7">
        <f>IF('Payments Export'!A518="","",'Payments Export'!N518)</f>
        <v>0</v>
      </c>
      <c r="G514" s="7">
        <f>IF('Payments Export'!A518="","",'Payments Export'!O518)</f>
        <v>36.549999999999997</v>
      </c>
      <c r="H514" s="7">
        <f>IF('Payments Export'!B518="","",G514-F514)</f>
        <v>36.549999999999997</v>
      </c>
      <c r="I514" s="3" t="str">
        <f>IF(C514&lt;&gt;"",_xlfn.XLOOKUP(IFERROR(VALUE(C514),C514),'Items database'!A:A,'Items database'!B:B),(_xlfn.XLOOKUP(LEFT(E514,3),Services,Services,"")))</f>
        <v>DEF</v>
      </c>
      <c r="J514" s="3" t="str">
        <f t="shared" si="17"/>
        <v/>
      </c>
    </row>
    <row r="515" spans="1:10" ht="60" x14ac:dyDescent="0.35">
      <c r="A515" s="7" t="str">
        <f>IF('Payments Export'!A519="","",'Payments Export'!A519)</f>
        <v>Generic Medical Clinic</v>
      </c>
      <c r="B515" s="7" t="str">
        <f>IF('Payments Export'!A519="","",'Payments Export'!B519)</f>
        <v>Dr Jamie Wilson</v>
      </c>
      <c r="C515" s="7">
        <f>IF(IFERROR(VALUE('Payments Export'!H519),'Payments Export'!H519)&lt;&gt;0,IFERROR(VALUE('Payments Export'!H519),'Payments Export'!H519),"")</f>
        <v>93644</v>
      </c>
      <c r="D515" s="7" t="str">
        <f>IF('Payments Export'!I519="","",'Payments Export'!I519)</f>
        <v>COVID-19 vaccine suitability assessment by a GP, 2nd or later dose</v>
      </c>
      <c r="E515" s="7" t="str">
        <f t="shared" si="16"/>
        <v>COVID-19 vaccine suitability assessment by a GP, 2nd or later dose</v>
      </c>
      <c r="F515" s="7">
        <f>IF('Payments Export'!A519="","",'Payments Export'!N519)</f>
        <v>0</v>
      </c>
      <c r="G515" s="7">
        <f>IF('Payments Export'!A519="","",'Payments Export'!O519)</f>
        <v>36.549999999999997</v>
      </c>
      <c r="H515" s="7">
        <f>IF('Payments Export'!B519="","",G515-F515)</f>
        <v>36.549999999999997</v>
      </c>
      <c r="I515" s="3" t="str">
        <f>IF(C515&lt;&gt;"",_xlfn.XLOOKUP(IFERROR(VALUE(C515),C515),'Items database'!A:A,'Items database'!B:B),(_xlfn.XLOOKUP(LEFT(E515,3),Services,Services,"")))</f>
        <v>DEF</v>
      </c>
      <c r="J515" s="3" t="str">
        <f t="shared" si="17"/>
        <v/>
      </c>
    </row>
    <row r="516" spans="1:10" ht="60" x14ac:dyDescent="0.35">
      <c r="A516" s="7" t="str">
        <f>IF('Payments Export'!A520="","",'Payments Export'!A520)</f>
        <v>Generic Medical Clinic</v>
      </c>
      <c r="B516" s="7" t="str">
        <f>IF('Payments Export'!A520="","",'Payments Export'!B520)</f>
        <v>Dr Taylor Johnson</v>
      </c>
      <c r="C516" s="7">
        <f>IF(IFERROR(VALUE('Payments Export'!H520),'Payments Export'!H520)&lt;&gt;0,IFERROR(VALUE('Payments Export'!H520),'Payments Export'!H520),"")</f>
        <v>80010</v>
      </c>
      <c r="D516" s="7" t="str">
        <f>IF('Payments Export'!I520="","",'Payments Export'!I520)</f>
        <v>Clinical psychologist consultation, &gt;50 min, consulting rooms</v>
      </c>
      <c r="E516" s="7" t="str">
        <f t="shared" si="16"/>
        <v>Clinical psychologist consultation, &gt;50 min, consulting rooms</v>
      </c>
      <c r="F516" s="7">
        <f>IF('Payments Export'!A520="","",'Payments Export'!N520)</f>
        <v>0</v>
      </c>
      <c r="G516" s="7">
        <f>IF('Payments Export'!A520="","",'Payments Export'!O520)</f>
        <v>137.05000000000001</v>
      </c>
      <c r="H516" s="7">
        <f>IF('Payments Export'!B520="","",G516-F516)</f>
        <v>137.05000000000001</v>
      </c>
      <c r="I516" s="3" t="str">
        <f>IF(C516&lt;&gt;"",_xlfn.XLOOKUP(IFERROR(VALUE(C516),C516),'Items database'!A:A,'Items database'!B:B),(_xlfn.XLOOKUP(LEFT(E516,3),Services,Services,"")))</f>
        <v>DEF</v>
      </c>
      <c r="J516" s="3" t="str">
        <f t="shared" si="17"/>
        <v/>
      </c>
    </row>
    <row r="517" spans="1:10" ht="409.5" x14ac:dyDescent="0.35">
      <c r="A517" s="7" t="str">
        <f>IF('Payments Export'!A521="","",'Payments Export'!A521)</f>
        <v>Generic Medical Clinic</v>
      </c>
      <c r="B517" s="7" t="str">
        <f>IF('Payments Export'!A521="","",'Payments Export'!B521)</f>
        <v>Dr Taylor Johnson</v>
      </c>
      <c r="C517" s="7">
        <f>IF(IFERROR(VALUE('Payments Export'!H521),'Payments Export'!H521)&lt;&gt;0,IFERROR(VALUE('Payments Export'!H521),'Payments Export'!H521),"")</f>
        <v>91182</v>
      </c>
      <c r="D517" s="7" t="str">
        <f>IF('Payments Export'!I521="","",'Payments Export'!I521)</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517" s="7" t="str">
        <f t="shared" si="16"/>
        <v xml:space="preserve">Psychological therapy health service provided by phone attendance </v>
      </c>
      <c r="F517" s="7">
        <f>IF('Payments Export'!A521="","",'Payments Export'!N521)</f>
        <v>0</v>
      </c>
      <c r="G517" s="7">
        <f>IF('Payments Export'!A521="","",'Payments Export'!O521)</f>
        <v>137.05000000000001</v>
      </c>
      <c r="H517" s="7">
        <f>IF('Payments Export'!B521="","",G517-F517)</f>
        <v>137.05000000000001</v>
      </c>
      <c r="I517" s="3" t="str">
        <f>IF(C517&lt;&gt;"",_xlfn.XLOOKUP(IFERROR(VALUE(C517),C517),'Items database'!A:A,'Items database'!B:B),(_xlfn.XLOOKUP(LEFT(E517,3),Services,Services,"")))</f>
        <v>DEF</v>
      </c>
      <c r="J517" s="3" t="str">
        <f t="shared" si="17"/>
        <v/>
      </c>
    </row>
    <row r="518" spans="1:10" ht="30" x14ac:dyDescent="0.35">
      <c r="A518" s="7" t="str">
        <f>IF('Payments Export'!A522="","",'Payments Export'!A522)</f>
        <v>Generic Medical Clinic</v>
      </c>
      <c r="B518" s="7" t="str">
        <f>IF('Payments Export'!A522="","",'Payments Export'!B522)</f>
        <v>Dr Morgan Bailey</v>
      </c>
      <c r="C518" s="7">
        <f>IF(IFERROR(VALUE('Payments Export'!H522),'Payments Export'!H522)&lt;&gt;0,IFERROR(VALUE('Payments Export'!H522),'Payments Export'!H522),"")</f>
        <v>23</v>
      </c>
      <c r="D518" s="7" t="str">
        <f>IF('Payments Export'!I522="","",'Payments Export'!I522)</f>
        <v>Surgery consultation, Level B</v>
      </c>
      <c r="E518" s="7" t="str">
        <f t="shared" si="16"/>
        <v>Surgery consultation, Level B</v>
      </c>
      <c r="F518" s="7">
        <f>IF('Payments Export'!A522="","",'Payments Export'!N522)</f>
        <v>0</v>
      </c>
      <c r="G518" s="7">
        <f>IF('Payments Export'!A522="","",'Payments Export'!O522)</f>
        <v>41.4</v>
      </c>
      <c r="H518" s="7">
        <f>IF('Payments Export'!B522="","",G518-F518)</f>
        <v>41.4</v>
      </c>
      <c r="I518" s="3" t="str">
        <f>IF(C518&lt;&gt;"",_xlfn.XLOOKUP(IFERROR(VALUE(C518),C518),'Items database'!A:A,'Items database'!B:B),(_xlfn.XLOOKUP(LEFT(E518,3),Services,Services,"")))</f>
        <v>DEF</v>
      </c>
      <c r="J518" s="3" t="str">
        <f t="shared" si="17"/>
        <v/>
      </c>
    </row>
    <row r="519" spans="1:10" ht="30" x14ac:dyDescent="0.35">
      <c r="A519" s="7" t="str">
        <f>IF('Payments Export'!A523="","",'Payments Export'!A523)</f>
        <v>Generic Medical Clinic</v>
      </c>
      <c r="B519" s="7" t="str">
        <f>IF('Payments Export'!A523="","",'Payments Export'!B523)</f>
        <v>Dr Morgan Bailey</v>
      </c>
      <c r="C519" s="7">
        <f>IF(IFERROR(VALUE('Payments Export'!H523),'Payments Export'!H523)&lt;&gt;0,IFERROR(VALUE('Payments Export'!H523),'Payments Export'!H523),"")</f>
        <v>75870</v>
      </c>
      <c r="D519" s="7" t="str">
        <f>IF('Payments Export'!I523="","",'Payments Export'!I523)</f>
        <v>Direct-Billing Incentive</v>
      </c>
      <c r="E519" s="7" t="str">
        <f t="shared" si="16"/>
        <v>Direct-Billing Incentive</v>
      </c>
      <c r="F519" s="7">
        <f>IF('Payments Export'!A523="","",'Payments Export'!N523)</f>
        <v>0</v>
      </c>
      <c r="G519" s="7">
        <f>IF('Payments Export'!A523="","",'Payments Export'!O523)</f>
        <v>20.65</v>
      </c>
      <c r="H519" s="7">
        <f>IF('Payments Export'!B523="","",G519-F519)</f>
        <v>20.65</v>
      </c>
      <c r="I519" s="3" t="str">
        <f>IF(C519&lt;&gt;"",_xlfn.XLOOKUP(IFERROR(VALUE(C519),C519),'Items database'!A:A,'Items database'!B:B),(_xlfn.XLOOKUP(LEFT(E519,3),Services,Services,"")))</f>
        <v>DEF</v>
      </c>
      <c r="J519" s="3" t="str">
        <f t="shared" si="17"/>
        <v/>
      </c>
    </row>
    <row r="520" spans="1:10" ht="30" x14ac:dyDescent="0.35">
      <c r="A520" s="7" t="str">
        <f>IF('Payments Export'!A524="","",'Payments Export'!A524)</f>
        <v>Generic Medical Clinic</v>
      </c>
      <c r="B520" s="7" t="str">
        <f>IF('Payments Export'!A524="","",'Payments Export'!B524)</f>
        <v>Dr Morgan Bailey</v>
      </c>
      <c r="C520" s="7">
        <f>IF(IFERROR(VALUE('Payments Export'!H524),'Payments Export'!H524)&lt;&gt;0,IFERROR(VALUE('Payments Export'!H524),'Payments Export'!H524),"")</f>
        <v>23</v>
      </c>
      <c r="D520" s="7" t="str">
        <f>IF('Payments Export'!I524="","",'Payments Export'!I524)</f>
        <v>Surgery consultation, Level B</v>
      </c>
      <c r="E520" s="7" t="str">
        <f t="shared" si="16"/>
        <v>Surgery consultation, Level B</v>
      </c>
      <c r="F520" s="7">
        <f>IF('Payments Export'!A524="","",'Payments Export'!N524)</f>
        <v>0</v>
      </c>
      <c r="G520" s="7">
        <f>IF('Payments Export'!A524="","",'Payments Export'!O524)</f>
        <v>41.4</v>
      </c>
      <c r="H520" s="7">
        <f>IF('Payments Export'!B524="","",G520-F520)</f>
        <v>41.4</v>
      </c>
      <c r="I520" s="3" t="str">
        <f>IF(C520&lt;&gt;"",_xlfn.XLOOKUP(IFERROR(VALUE(C520),C520),'Items database'!A:A,'Items database'!B:B),(_xlfn.XLOOKUP(LEFT(E520,3),Services,Services,"")))</f>
        <v>DEF</v>
      </c>
      <c r="J520" s="3" t="str">
        <f t="shared" si="17"/>
        <v/>
      </c>
    </row>
    <row r="521" spans="1:10" ht="30" x14ac:dyDescent="0.35">
      <c r="A521" s="7" t="str">
        <f>IF('Payments Export'!A525="","",'Payments Export'!A525)</f>
        <v>Generic Medical Clinic</v>
      </c>
      <c r="B521" s="7" t="str">
        <f>IF('Payments Export'!A525="","",'Payments Export'!B525)</f>
        <v>Dr Morgan Bailey</v>
      </c>
      <c r="C521" s="7">
        <f>IF(IFERROR(VALUE('Payments Export'!H525),'Payments Export'!H525)&lt;&gt;0,IFERROR(VALUE('Payments Export'!H525),'Payments Export'!H525),"")</f>
        <v>75870</v>
      </c>
      <c r="D521" s="7" t="str">
        <f>IF('Payments Export'!I525="","",'Payments Export'!I525)</f>
        <v>Direct-Billing Incentive</v>
      </c>
      <c r="E521" s="7" t="str">
        <f t="shared" si="16"/>
        <v>Direct-Billing Incentive</v>
      </c>
      <c r="F521" s="7">
        <f>IF('Payments Export'!A525="","",'Payments Export'!N525)</f>
        <v>0</v>
      </c>
      <c r="G521" s="7">
        <f>IF('Payments Export'!A525="","",'Payments Export'!O525)</f>
        <v>20.65</v>
      </c>
      <c r="H521" s="7">
        <f>IF('Payments Export'!B525="","",G521-F521)</f>
        <v>20.65</v>
      </c>
      <c r="I521" s="3" t="str">
        <f>IF(C521&lt;&gt;"",_xlfn.XLOOKUP(IFERROR(VALUE(C521),C521),'Items database'!A:A,'Items database'!B:B),(_xlfn.XLOOKUP(LEFT(E521,3),Services,Services,"")))</f>
        <v>DEF</v>
      </c>
      <c r="J521" s="3" t="str">
        <f t="shared" si="17"/>
        <v/>
      </c>
    </row>
    <row r="522" spans="1:10" ht="30" x14ac:dyDescent="0.35">
      <c r="A522" s="7" t="str">
        <f>IF('Payments Export'!A526="","",'Payments Export'!A526)</f>
        <v>Generic Medical Clinic</v>
      </c>
      <c r="B522" s="7" t="str">
        <f>IF('Payments Export'!A526="","",'Payments Export'!B526)</f>
        <v>Dr Morgan Bailey</v>
      </c>
      <c r="C522" s="7">
        <f>IF(IFERROR(VALUE('Payments Export'!H526),'Payments Export'!H526)&lt;&gt;0,IFERROR(VALUE('Payments Export'!H526),'Payments Export'!H526),"")</f>
        <v>3</v>
      </c>
      <c r="D522" s="7" t="str">
        <f>IF('Payments Export'!I526="","",'Payments Export'!I526)</f>
        <v>Surgery consultation, Level A</v>
      </c>
      <c r="E522" s="7" t="str">
        <f t="shared" si="16"/>
        <v>Surgery consultation, Level A</v>
      </c>
      <c r="F522" s="7">
        <f>IF('Payments Export'!A526="","",'Payments Export'!N526)</f>
        <v>0</v>
      </c>
      <c r="G522" s="7">
        <f>IF('Payments Export'!A526="","",'Payments Export'!O526)</f>
        <v>18.95</v>
      </c>
      <c r="H522" s="7">
        <f>IF('Payments Export'!B526="","",G522-F522)</f>
        <v>18.95</v>
      </c>
      <c r="I522" s="3" t="str">
        <f>IF(C522&lt;&gt;"",_xlfn.XLOOKUP(IFERROR(VALUE(C522),C522),'Items database'!A:A,'Items database'!B:B),(_xlfn.XLOOKUP(LEFT(E522,3),Services,Services,"")))</f>
        <v>DEF</v>
      </c>
      <c r="J522" s="3" t="str">
        <f t="shared" si="17"/>
        <v/>
      </c>
    </row>
    <row r="523" spans="1:10" ht="30" x14ac:dyDescent="0.35">
      <c r="A523" s="7" t="str">
        <f>IF('Payments Export'!A527="","",'Payments Export'!A527)</f>
        <v>Generic Medical Clinic</v>
      </c>
      <c r="B523" s="7" t="str">
        <f>IF('Payments Export'!A527="","",'Payments Export'!B527)</f>
        <v>Dr Morgan Bailey</v>
      </c>
      <c r="C523" s="7">
        <f>IF(IFERROR(VALUE('Payments Export'!H527),'Payments Export'!H527)&lt;&gt;0,IFERROR(VALUE('Payments Export'!H527),'Payments Export'!H527),"")</f>
        <v>10990</v>
      </c>
      <c r="D523" s="7" t="str">
        <f>IF('Payments Export'!I527="","",'Payments Export'!I527)</f>
        <v>Direct-Billing Incentive</v>
      </c>
      <c r="E523" s="7" t="str">
        <f t="shared" si="16"/>
        <v>Direct-Billing Incentive</v>
      </c>
      <c r="F523" s="7">
        <f>IF('Payments Export'!A527="","",'Payments Export'!N527)</f>
        <v>0</v>
      </c>
      <c r="G523" s="7">
        <f>IF('Payments Export'!A527="","",'Payments Export'!O527)</f>
        <v>6.9</v>
      </c>
      <c r="H523" s="7">
        <f>IF('Payments Export'!B527="","",G523-F523)</f>
        <v>6.9</v>
      </c>
      <c r="I523" s="3" t="str">
        <f>IF(C523&lt;&gt;"",_xlfn.XLOOKUP(IFERROR(VALUE(C523),C523),'Items database'!A:A,'Items database'!B:B),(_xlfn.XLOOKUP(LEFT(E523,3),Services,Services,"")))</f>
        <v>DEF</v>
      </c>
      <c r="J523" s="3" t="str">
        <f t="shared" si="17"/>
        <v/>
      </c>
    </row>
    <row r="524" spans="1:10" ht="30" x14ac:dyDescent="0.35">
      <c r="A524" s="7" t="str">
        <f>IF('Payments Export'!A528="","",'Payments Export'!A528)</f>
        <v>Generic Medical Clinic</v>
      </c>
      <c r="B524" s="7" t="str">
        <f>IF('Payments Export'!A528="","",'Payments Export'!B528)</f>
        <v>Dr Morgan Bailey</v>
      </c>
      <c r="C524" s="7">
        <f>IF(IFERROR(VALUE('Payments Export'!H528),'Payments Export'!H528)&lt;&gt;0,IFERROR(VALUE('Payments Export'!H528),'Payments Export'!H528),"")</f>
        <v>23</v>
      </c>
      <c r="D524" s="7" t="str">
        <f>IF('Payments Export'!I528="","",'Payments Export'!I528)</f>
        <v>Surgery consultation, Level B</v>
      </c>
      <c r="E524" s="7" t="str">
        <f t="shared" si="16"/>
        <v>Surgery consultation, Level B</v>
      </c>
      <c r="F524" s="7">
        <f>IF('Payments Export'!A528="","",'Payments Export'!N528)</f>
        <v>0</v>
      </c>
      <c r="G524" s="7">
        <f>IF('Payments Export'!A528="","",'Payments Export'!O528)</f>
        <v>41.4</v>
      </c>
      <c r="H524" s="7">
        <f>IF('Payments Export'!B528="","",G524-F524)</f>
        <v>41.4</v>
      </c>
      <c r="I524" s="3" t="str">
        <f>IF(C524&lt;&gt;"",_xlfn.XLOOKUP(IFERROR(VALUE(C524),C524),'Items database'!A:A,'Items database'!B:B),(_xlfn.XLOOKUP(LEFT(E524,3),Services,Services,"")))</f>
        <v>DEF</v>
      </c>
      <c r="J524" s="3" t="str">
        <f t="shared" si="17"/>
        <v/>
      </c>
    </row>
    <row r="525" spans="1:10" ht="30" x14ac:dyDescent="0.35">
      <c r="A525" s="7" t="str">
        <f>IF('Payments Export'!A529="","",'Payments Export'!A529)</f>
        <v>Generic Medical Clinic</v>
      </c>
      <c r="B525" s="7" t="str">
        <f>IF('Payments Export'!A529="","",'Payments Export'!B529)</f>
        <v>Dr Morgan Bailey</v>
      </c>
      <c r="C525" s="7">
        <f>IF(IFERROR(VALUE('Payments Export'!H529),'Payments Export'!H529)&lt;&gt;0,IFERROR(VALUE('Payments Export'!H529),'Payments Export'!H529),"")</f>
        <v>75870</v>
      </c>
      <c r="D525" s="7" t="str">
        <f>IF('Payments Export'!I529="","",'Payments Export'!I529)</f>
        <v>Direct-Billing Incentive</v>
      </c>
      <c r="E525" s="7" t="str">
        <f t="shared" si="16"/>
        <v>Direct-Billing Incentive</v>
      </c>
      <c r="F525" s="7">
        <f>IF('Payments Export'!A529="","",'Payments Export'!N529)</f>
        <v>0</v>
      </c>
      <c r="G525" s="7">
        <f>IF('Payments Export'!A529="","",'Payments Export'!O529)</f>
        <v>20.65</v>
      </c>
      <c r="H525" s="7">
        <f>IF('Payments Export'!B529="","",G525-F525)</f>
        <v>20.65</v>
      </c>
      <c r="I525" s="3" t="str">
        <f>IF(C525&lt;&gt;"",_xlfn.XLOOKUP(IFERROR(VALUE(C525),C525),'Items database'!A:A,'Items database'!B:B),(_xlfn.XLOOKUP(LEFT(E525,3),Services,Services,"")))</f>
        <v>DEF</v>
      </c>
      <c r="J525" s="3" t="str">
        <f t="shared" si="17"/>
        <v/>
      </c>
    </row>
    <row r="526" spans="1:10" ht="300" x14ac:dyDescent="0.35">
      <c r="A526" s="7" t="str">
        <f>IF('Payments Export'!A530="","",'Payments Export'!A530)</f>
        <v>Generic Medical Clinic</v>
      </c>
      <c r="B526" s="7" t="str">
        <f>IF('Payments Export'!A530="","",'Payments Export'!B530)</f>
        <v>Dr Morgan Bailey</v>
      </c>
      <c r="C526" s="7">
        <f>IF(IFERROR(VALUE('Payments Export'!H530),'Payments Export'!H530)&lt;&gt;0,IFERROR(VALUE('Payments Export'!H530),'Payments Export'!H530),"")</f>
        <v>91891</v>
      </c>
      <c r="D526" s="7" t="str">
        <f>IF('Payments Export'!I530="","",'Payments Export'!I530)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6" s="7" t="str">
        <f t="shared" si="16"/>
        <v>Phone attendance by a general practitioner lasting at least 6 minu</v>
      </c>
      <c r="F526" s="7">
        <f>IF('Payments Export'!A530="","",'Payments Export'!N530)</f>
        <v>0</v>
      </c>
      <c r="G526" s="7">
        <f>IF('Payments Export'!A530="","",'Payments Export'!O530)</f>
        <v>41.4</v>
      </c>
      <c r="H526" s="7">
        <f>IF('Payments Export'!B530="","",G526-F526)</f>
        <v>41.4</v>
      </c>
      <c r="I526" s="3" t="str">
        <f>IF(C526&lt;&gt;"",_xlfn.XLOOKUP(IFERROR(VALUE(C526),C526),'Items database'!A:A,'Items database'!B:B),(_xlfn.XLOOKUP(LEFT(E526,3),Services,Services,"")))</f>
        <v>DEF</v>
      </c>
      <c r="J526" s="3" t="str">
        <f t="shared" si="17"/>
        <v/>
      </c>
    </row>
    <row r="527" spans="1:10" ht="30" x14ac:dyDescent="0.35">
      <c r="A527" s="7" t="str">
        <f>IF('Payments Export'!A531="","",'Payments Export'!A531)</f>
        <v>Generic Medical Clinic</v>
      </c>
      <c r="B527" s="7" t="str">
        <f>IF('Payments Export'!A531="","",'Payments Export'!B531)</f>
        <v>Dr Morgan Bailey</v>
      </c>
      <c r="C527" s="7">
        <f>IF(IFERROR(VALUE('Payments Export'!H531),'Payments Export'!H531)&lt;&gt;0,IFERROR(VALUE('Payments Export'!H531),'Payments Export'!H531),"")</f>
        <v>75870</v>
      </c>
      <c r="D527" s="7" t="str">
        <f>IF('Payments Export'!I531="","",'Payments Export'!I531)</f>
        <v>Direct-Billing Incentive</v>
      </c>
      <c r="E527" s="7" t="str">
        <f t="shared" si="16"/>
        <v>Direct-Billing Incentive</v>
      </c>
      <c r="F527" s="7">
        <f>IF('Payments Export'!A531="","",'Payments Export'!N531)</f>
        <v>0</v>
      </c>
      <c r="G527" s="7">
        <f>IF('Payments Export'!A531="","",'Payments Export'!O531)</f>
        <v>20.65</v>
      </c>
      <c r="H527" s="7">
        <f>IF('Payments Export'!B531="","",G527-F527)</f>
        <v>20.65</v>
      </c>
      <c r="I527" s="3" t="str">
        <f>IF(C527&lt;&gt;"",_xlfn.XLOOKUP(IFERROR(VALUE(C527),C527),'Items database'!A:A,'Items database'!B:B),(_xlfn.XLOOKUP(LEFT(E527,3),Services,Services,"")))</f>
        <v>DEF</v>
      </c>
      <c r="J527" s="3" t="str">
        <f t="shared" si="17"/>
        <v/>
      </c>
    </row>
    <row r="528" spans="1:10" ht="300" x14ac:dyDescent="0.35">
      <c r="A528" s="7" t="str">
        <f>IF('Payments Export'!A532="","",'Payments Export'!A532)</f>
        <v>Generic Medical Clinic</v>
      </c>
      <c r="B528" s="7" t="str">
        <f>IF('Payments Export'!A532="","",'Payments Export'!B532)</f>
        <v>Dr Morgan Bailey</v>
      </c>
      <c r="C528" s="7">
        <f>IF(IFERROR(VALUE('Payments Export'!H532),'Payments Export'!H532)&lt;&gt;0,IFERROR(VALUE('Payments Export'!H532),'Payments Export'!H532),"")</f>
        <v>91891</v>
      </c>
      <c r="D528" s="7" t="str">
        <f>IF('Payments Export'!I532="","",'Payments Export'!I532)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8" s="7" t="str">
        <f t="shared" si="16"/>
        <v>Phone attendance by a general practitioner lasting at least 6 minu</v>
      </c>
      <c r="F528" s="7">
        <f>IF('Payments Export'!A532="","",'Payments Export'!N532)</f>
        <v>0</v>
      </c>
      <c r="G528" s="7">
        <f>IF('Payments Export'!A532="","",'Payments Export'!O532)</f>
        <v>41.4</v>
      </c>
      <c r="H528" s="7">
        <f>IF('Payments Export'!B532="","",G528-F528)</f>
        <v>41.4</v>
      </c>
      <c r="I528" s="3" t="str">
        <f>IF(C528&lt;&gt;"",_xlfn.XLOOKUP(IFERROR(VALUE(C528),C528),'Items database'!A:A,'Items database'!B:B),(_xlfn.XLOOKUP(LEFT(E528,3),Services,Services,"")))</f>
        <v>DEF</v>
      </c>
      <c r="J528" s="3" t="str">
        <f t="shared" si="17"/>
        <v/>
      </c>
    </row>
    <row r="529" spans="1:10" ht="30" x14ac:dyDescent="0.35">
      <c r="A529" s="7" t="str">
        <f>IF('Payments Export'!A533="","",'Payments Export'!A533)</f>
        <v>Generic Medical Clinic</v>
      </c>
      <c r="B529" s="7" t="str">
        <f>IF('Payments Export'!A533="","",'Payments Export'!B533)</f>
        <v>Dr Jordan Patel</v>
      </c>
      <c r="C529" s="7">
        <f>IF(IFERROR(VALUE('Payments Export'!H533),'Payments Export'!H533)&lt;&gt;0,IFERROR(VALUE('Payments Export'!H533),'Payments Export'!H533),"")</f>
        <v>36</v>
      </c>
      <c r="D529" s="7" t="str">
        <f>IF('Payments Export'!I533="","",'Payments Export'!I533)</f>
        <v>Surgery consultation, Level C</v>
      </c>
      <c r="E529" s="7" t="str">
        <f t="shared" si="16"/>
        <v>Surgery consultation, Level C</v>
      </c>
      <c r="F529" s="7">
        <f>IF('Payments Export'!A533="","",'Payments Export'!N533)</f>
        <v>0</v>
      </c>
      <c r="G529" s="7">
        <f>IF('Payments Export'!A533="","",'Payments Export'!O533)</f>
        <v>80.099999999999994</v>
      </c>
      <c r="H529" s="7">
        <f>IF('Payments Export'!B533="","",G529-F529)</f>
        <v>80.099999999999994</v>
      </c>
      <c r="I529" s="3" t="str">
        <f>IF(C529&lt;&gt;"",_xlfn.XLOOKUP(IFERROR(VALUE(C529),C529),'Items database'!A:A,'Items database'!B:B),(_xlfn.XLOOKUP(LEFT(E529,3),Services,Services,"")))</f>
        <v>DEF</v>
      </c>
      <c r="J529" s="3" t="str">
        <f t="shared" si="17"/>
        <v/>
      </c>
    </row>
    <row r="530" spans="1:10" ht="30" x14ac:dyDescent="0.35">
      <c r="A530" s="7" t="str">
        <f>IF('Payments Export'!A534="","",'Payments Export'!A534)</f>
        <v>Generic Medical Clinic</v>
      </c>
      <c r="B530" s="7" t="str">
        <f>IF('Payments Export'!A534="","",'Payments Export'!B534)</f>
        <v>Dr Jordan Patel</v>
      </c>
      <c r="C530" s="7">
        <f>IF(IFERROR(VALUE('Payments Export'!H534),'Payments Export'!H534)&lt;&gt;0,IFERROR(VALUE('Payments Export'!H534),'Payments Export'!H534),"")</f>
        <v>75870</v>
      </c>
      <c r="D530" s="7" t="str">
        <f>IF('Payments Export'!I534="","",'Payments Export'!I534)</f>
        <v>Direct-Billing Incentive</v>
      </c>
      <c r="E530" s="7" t="str">
        <f t="shared" si="16"/>
        <v>Direct-Billing Incentive</v>
      </c>
      <c r="F530" s="7">
        <f>IF('Payments Export'!A534="","",'Payments Export'!N534)</f>
        <v>0</v>
      </c>
      <c r="G530" s="7">
        <f>IF('Payments Export'!A534="","",'Payments Export'!O534)</f>
        <v>20.65</v>
      </c>
      <c r="H530" s="7">
        <f>IF('Payments Export'!B534="","",G530-F530)</f>
        <v>20.65</v>
      </c>
      <c r="I530" s="3" t="str">
        <f>IF(C530&lt;&gt;"",_xlfn.XLOOKUP(IFERROR(VALUE(C530),C530),'Items database'!A:A,'Items database'!B:B),(_xlfn.XLOOKUP(LEFT(E530,3),Services,Services,"")))</f>
        <v>DEF</v>
      </c>
      <c r="J530" s="3" t="str">
        <f t="shared" si="17"/>
        <v/>
      </c>
    </row>
    <row r="531" spans="1:10" ht="30" x14ac:dyDescent="0.35">
      <c r="A531" s="7" t="str">
        <f>IF('Payments Export'!A535="","",'Payments Export'!A535)</f>
        <v>Generic Medical Clinic</v>
      </c>
      <c r="B531" s="7" t="str">
        <f>IF('Payments Export'!A535="","",'Payments Export'!B535)</f>
        <v>Dr Jordan Patel</v>
      </c>
      <c r="C531" s="7">
        <f>IF(IFERROR(VALUE('Payments Export'!H535),'Payments Export'!H535)&lt;&gt;0,IFERROR(VALUE('Payments Export'!H535),'Payments Export'!H535),"")</f>
        <v>23</v>
      </c>
      <c r="D531" s="7" t="str">
        <f>IF('Payments Export'!I535="","",'Payments Export'!I535)</f>
        <v>Surgery consultation, Level B</v>
      </c>
      <c r="E531" s="7" t="str">
        <f t="shared" si="16"/>
        <v>Surgery consultation, Level B</v>
      </c>
      <c r="F531" s="7">
        <f>IF('Payments Export'!A535="","",'Payments Export'!N535)</f>
        <v>0</v>
      </c>
      <c r="G531" s="7">
        <f>IF('Payments Export'!A535="","",'Payments Export'!O535)</f>
        <v>41.4</v>
      </c>
      <c r="H531" s="7">
        <f>IF('Payments Export'!B535="","",G531-F531)</f>
        <v>41.4</v>
      </c>
      <c r="I531" s="3" t="str">
        <f>IF(C531&lt;&gt;"",_xlfn.XLOOKUP(IFERROR(VALUE(C531),C531),'Items database'!A:A,'Items database'!B:B),(_xlfn.XLOOKUP(LEFT(E531,3),Services,Services,"")))</f>
        <v>DEF</v>
      </c>
      <c r="J531" s="3" t="str">
        <f t="shared" si="17"/>
        <v/>
      </c>
    </row>
    <row r="532" spans="1:10" ht="30" x14ac:dyDescent="0.35">
      <c r="A532" s="7" t="str">
        <f>IF('Payments Export'!A536="","",'Payments Export'!A536)</f>
        <v>Generic Medical Clinic</v>
      </c>
      <c r="B532" s="7" t="str">
        <f>IF('Payments Export'!A536="","",'Payments Export'!B536)</f>
        <v>Dr Jordan Patel</v>
      </c>
      <c r="C532" s="7">
        <f>IF(IFERROR(VALUE('Payments Export'!H536),'Payments Export'!H536)&lt;&gt;0,IFERROR(VALUE('Payments Export'!H536),'Payments Export'!H536),"")</f>
        <v>75870</v>
      </c>
      <c r="D532" s="7" t="str">
        <f>IF('Payments Export'!I536="","",'Payments Export'!I536)</f>
        <v>Direct-Billing Incentive</v>
      </c>
      <c r="E532" s="7" t="str">
        <f t="shared" si="16"/>
        <v>Direct-Billing Incentive</v>
      </c>
      <c r="F532" s="7">
        <f>IF('Payments Export'!A536="","",'Payments Export'!N536)</f>
        <v>0</v>
      </c>
      <c r="G532" s="7">
        <f>IF('Payments Export'!A536="","",'Payments Export'!O536)</f>
        <v>20.65</v>
      </c>
      <c r="H532" s="7">
        <f>IF('Payments Export'!B536="","",G532-F532)</f>
        <v>20.65</v>
      </c>
      <c r="I532" s="3" t="str">
        <f>IF(C532&lt;&gt;"",_xlfn.XLOOKUP(IFERROR(VALUE(C532),C532),'Items database'!A:A,'Items database'!B:B),(_xlfn.XLOOKUP(LEFT(E532,3),Services,Services,"")))</f>
        <v>DEF</v>
      </c>
      <c r="J532" s="3" t="str">
        <f t="shared" si="17"/>
        <v/>
      </c>
    </row>
    <row r="533" spans="1:10" ht="300" x14ac:dyDescent="0.35">
      <c r="A533" s="7" t="str">
        <f>IF('Payments Export'!A537="","",'Payments Export'!A537)</f>
        <v>Generic Medical Clinic</v>
      </c>
      <c r="B533" s="7" t="str">
        <f>IF('Payments Export'!A537="","",'Payments Export'!B537)</f>
        <v>Dr Jordan Patel</v>
      </c>
      <c r="C533" s="7">
        <f>IF(IFERROR(VALUE('Payments Export'!H537),'Payments Export'!H537)&lt;&gt;0,IFERROR(VALUE('Payments Export'!H537),'Payments Export'!H537),"")</f>
        <v>91891</v>
      </c>
      <c r="D533" s="7" t="str">
        <f>IF('Payments Export'!I537="","",'Payments Export'!I537)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33" s="7" t="str">
        <f t="shared" si="16"/>
        <v>Phone attendance by a general practitioner lasting at least 6 minu</v>
      </c>
      <c r="F533" s="7">
        <f>IF('Payments Export'!A537="","",'Payments Export'!N537)</f>
        <v>0</v>
      </c>
      <c r="G533" s="7">
        <f>IF('Payments Export'!A537="","",'Payments Export'!O537)</f>
        <v>41.4</v>
      </c>
      <c r="H533" s="7">
        <f>IF('Payments Export'!B537="","",G533-F533)</f>
        <v>41.4</v>
      </c>
      <c r="I533" s="3" t="str">
        <f>IF(C533&lt;&gt;"",_xlfn.XLOOKUP(IFERROR(VALUE(C533),C533),'Items database'!A:A,'Items database'!B:B),(_xlfn.XLOOKUP(LEFT(E533,3),Services,Services,"")))</f>
        <v>DEF</v>
      </c>
      <c r="J533" s="3" t="str">
        <f t="shared" si="17"/>
        <v/>
      </c>
    </row>
    <row r="534" spans="1:10" ht="30" x14ac:dyDescent="0.35">
      <c r="A534" s="7" t="str">
        <f>IF('Payments Export'!A538="","",'Payments Export'!A538)</f>
        <v>Generic Medical Clinic</v>
      </c>
      <c r="B534" s="7" t="str">
        <f>IF('Payments Export'!A538="","",'Payments Export'!B538)</f>
        <v>Dr Jordan Patel</v>
      </c>
      <c r="C534" s="7">
        <f>IF(IFERROR(VALUE('Payments Export'!H538),'Payments Export'!H538)&lt;&gt;0,IFERROR(VALUE('Payments Export'!H538),'Payments Export'!H538),"")</f>
        <v>75870</v>
      </c>
      <c r="D534" s="7" t="str">
        <f>IF('Payments Export'!I538="","",'Payments Export'!I538)</f>
        <v>Direct-Billing Incentive</v>
      </c>
      <c r="E534" s="7" t="str">
        <f t="shared" si="16"/>
        <v>Direct-Billing Incentive</v>
      </c>
      <c r="F534" s="7">
        <f>IF('Payments Export'!A538="","",'Payments Export'!N538)</f>
        <v>0</v>
      </c>
      <c r="G534" s="7">
        <f>IF('Payments Export'!A538="","",'Payments Export'!O538)</f>
        <v>20.65</v>
      </c>
      <c r="H534" s="7">
        <f>IF('Payments Export'!B538="","",G534-F534)</f>
        <v>20.65</v>
      </c>
      <c r="I534" s="3" t="str">
        <f>IF(C534&lt;&gt;"",_xlfn.XLOOKUP(IFERROR(VALUE(C534),C534),'Items database'!A:A,'Items database'!B:B),(_xlfn.XLOOKUP(LEFT(E534,3),Services,Services,"")))</f>
        <v>DEF</v>
      </c>
      <c r="J534" s="3" t="str">
        <f t="shared" si="17"/>
        <v/>
      </c>
    </row>
    <row r="535" spans="1:10" ht="30" x14ac:dyDescent="0.35">
      <c r="A535" s="7" t="str">
        <f>IF('Payments Export'!A539="","",'Payments Export'!A539)</f>
        <v>Generic Medical Clinic</v>
      </c>
      <c r="B535" s="7" t="str">
        <f>IF('Payments Export'!A539="","",'Payments Export'!B539)</f>
        <v>Dr Jordan Patel</v>
      </c>
      <c r="C535" s="7">
        <f>IF(IFERROR(VALUE('Payments Export'!H539),'Payments Export'!H539)&lt;&gt;0,IFERROR(VALUE('Payments Export'!H539),'Payments Export'!H539),"")</f>
        <v>23</v>
      </c>
      <c r="D535" s="7" t="str">
        <f>IF('Payments Export'!I539="","",'Payments Export'!I539)</f>
        <v>Surgery consultation, Level B</v>
      </c>
      <c r="E535" s="7" t="str">
        <f t="shared" si="16"/>
        <v>Surgery consultation, Level B</v>
      </c>
      <c r="F535" s="7">
        <f>IF('Payments Export'!A539="","",'Payments Export'!N539)</f>
        <v>0</v>
      </c>
      <c r="G535" s="7">
        <f>IF('Payments Export'!A539="","",'Payments Export'!O539)</f>
        <v>41.4</v>
      </c>
      <c r="H535" s="7">
        <f>IF('Payments Export'!B539="","",G535-F535)</f>
        <v>41.4</v>
      </c>
      <c r="I535" s="3" t="str">
        <f>IF(C535&lt;&gt;"",_xlfn.XLOOKUP(IFERROR(VALUE(C535),C535),'Items database'!A:A,'Items database'!B:B),(_xlfn.XLOOKUP(LEFT(E535,3),Services,Services,"")))</f>
        <v>DEF</v>
      </c>
      <c r="J535" s="3" t="str">
        <f t="shared" si="17"/>
        <v/>
      </c>
    </row>
    <row r="536" spans="1:10" ht="30" x14ac:dyDescent="0.35">
      <c r="A536" s="7" t="str">
        <f>IF('Payments Export'!A540="","",'Payments Export'!A540)</f>
        <v>Generic Medical Clinic</v>
      </c>
      <c r="B536" s="7" t="str">
        <f>IF('Payments Export'!A540="","",'Payments Export'!B540)</f>
        <v>Dr Jordan Patel</v>
      </c>
      <c r="C536" s="7">
        <f>IF(IFERROR(VALUE('Payments Export'!H540),'Payments Export'!H540)&lt;&gt;0,IFERROR(VALUE('Payments Export'!H540),'Payments Export'!H540),"")</f>
        <v>44</v>
      </c>
      <c r="D536" s="7" t="str">
        <f>IF('Payments Export'!I540="","",'Payments Export'!I540)</f>
        <v>Surgery consultation, Level D</v>
      </c>
      <c r="E536" s="7" t="str">
        <f t="shared" si="16"/>
        <v>Surgery consultation, Level D</v>
      </c>
      <c r="F536" s="7">
        <f>IF('Payments Export'!A540="","",'Payments Export'!N540)</f>
        <v>0</v>
      </c>
      <c r="G536" s="7">
        <f>IF('Payments Export'!A540="","",'Payments Export'!O540)</f>
        <v>118</v>
      </c>
      <c r="H536" s="7">
        <f>IF('Payments Export'!B540="","",G536-F536)</f>
        <v>118</v>
      </c>
      <c r="I536" s="3" t="str">
        <f>IF(C536&lt;&gt;"",_xlfn.XLOOKUP(IFERROR(VALUE(C536),C536),'Items database'!A:A,'Items database'!B:B),(_xlfn.XLOOKUP(LEFT(E536,3),Services,Services,"")))</f>
        <v>DEF</v>
      </c>
      <c r="J536" s="3" t="str">
        <f t="shared" si="17"/>
        <v/>
      </c>
    </row>
    <row r="537" spans="1:10" ht="30" x14ac:dyDescent="0.35">
      <c r="A537" s="7" t="str">
        <f>IF('Payments Export'!A541="","",'Payments Export'!A541)</f>
        <v>Generic Medical Clinic</v>
      </c>
      <c r="B537" s="7" t="str">
        <f>IF('Payments Export'!A541="","",'Payments Export'!B541)</f>
        <v>Dr Jordan Patel</v>
      </c>
      <c r="C537" s="7">
        <f>IF(IFERROR(VALUE('Payments Export'!H541),'Payments Export'!H541)&lt;&gt;0,IFERROR(VALUE('Payments Export'!H541),'Payments Export'!H541),"")</f>
        <v>75870</v>
      </c>
      <c r="D537" s="7" t="str">
        <f>IF('Payments Export'!I541="","",'Payments Export'!I541)</f>
        <v>Direct-Billing Incentive</v>
      </c>
      <c r="E537" s="7" t="str">
        <f t="shared" si="16"/>
        <v>Direct-Billing Incentive</v>
      </c>
      <c r="F537" s="7">
        <f>IF('Payments Export'!A541="","",'Payments Export'!N541)</f>
        <v>0</v>
      </c>
      <c r="G537" s="7">
        <f>IF('Payments Export'!A541="","",'Payments Export'!O541)</f>
        <v>20.65</v>
      </c>
      <c r="H537" s="7">
        <f>IF('Payments Export'!B541="","",G537-F537)</f>
        <v>20.65</v>
      </c>
      <c r="I537" s="3" t="str">
        <f>IF(C537&lt;&gt;"",_xlfn.XLOOKUP(IFERROR(VALUE(C537),C537),'Items database'!A:A,'Items database'!B:B),(_xlfn.XLOOKUP(LEFT(E537,3),Services,Services,"")))</f>
        <v>DEF</v>
      </c>
      <c r="J537" s="3" t="str">
        <f t="shared" si="17"/>
        <v/>
      </c>
    </row>
    <row r="538" spans="1:10" ht="30" x14ac:dyDescent="0.35">
      <c r="A538" s="7" t="str">
        <f>IF('Payments Export'!A542="","",'Payments Export'!A542)</f>
        <v>Generic Medical Clinic</v>
      </c>
      <c r="B538" s="7" t="str">
        <f>IF('Payments Export'!A542="","",'Payments Export'!B542)</f>
        <v>Dr Jordan Patel</v>
      </c>
      <c r="C538" s="7">
        <f>IF(IFERROR(VALUE('Payments Export'!H542),'Payments Export'!H542)&lt;&gt;0,IFERROR(VALUE('Payments Export'!H542),'Payments Export'!H542),"")</f>
        <v>36</v>
      </c>
      <c r="D538" s="7" t="str">
        <f>IF('Payments Export'!I542="","",'Payments Export'!I542)</f>
        <v>Surgery consultation, Level C</v>
      </c>
      <c r="E538" s="7" t="str">
        <f t="shared" si="16"/>
        <v>Surgery consultation, Level C</v>
      </c>
      <c r="F538" s="7">
        <f>IF('Payments Export'!A542="","",'Payments Export'!N542)</f>
        <v>0</v>
      </c>
      <c r="G538" s="7">
        <f>IF('Payments Export'!A542="","",'Payments Export'!O542)</f>
        <v>80.099999999999994</v>
      </c>
      <c r="H538" s="7">
        <f>IF('Payments Export'!B542="","",G538-F538)</f>
        <v>80.099999999999994</v>
      </c>
      <c r="I538" s="3" t="str">
        <f>IF(C538&lt;&gt;"",_xlfn.XLOOKUP(IFERROR(VALUE(C538),C538),'Items database'!A:A,'Items database'!B:B),(_xlfn.XLOOKUP(LEFT(E538,3),Services,Services,"")))</f>
        <v>DEF</v>
      </c>
      <c r="J538" s="3" t="str">
        <f t="shared" si="17"/>
        <v/>
      </c>
    </row>
    <row r="539" spans="1:10" ht="30" x14ac:dyDescent="0.35">
      <c r="A539" s="7" t="str">
        <f>IF('Payments Export'!A543="","",'Payments Export'!A543)</f>
        <v>Generic Medical Clinic</v>
      </c>
      <c r="B539" s="7" t="str">
        <f>IF('Payments Export'!A543="","",'Payments Export'!B543)</f>
        <v>Dr Jordan Patel</v>
      </c>
      <c r="C539" s="7">
        <f>IF(IFERROR(VALUE('Payments Export'!H543),'Payments Export'!H543)&lt;&gt;0,IFERROR(VALUE('Payments Export'!H543),'Payments Export'!H543),"")</f>
        <v>75870</v>
      </c>
      <c r="D539" s="7" t="str">
        <f>IF('Payments Export'!I543="","",'Payments Export'!I543)</f>
        <v>Direct-Billing Incentive</v>
      </c>
      <c r="E539" s="7" t="str">
        <f t="shared" si="16"/>
        <v>Direct-Billing Incentive</v>
      </c>
      <c r="F539" s="7">
        <f>IF('Payments Export'!A543="","",'Payments Export'!N543)</f>
        <v>0</v>
      </c>
      <c r="G539" s="7">
        <f>IF('Payments Export'!A543="","",'Payments Export'!O543)</f>
        <v>20.65</v>
      </c>
      <c r="H539" s="7">
        <f>IF('Payments Export'!B543="","",G539-F539)</f>
        <v>20.65</v>
      </c>
      <c r="I539" s="3" t="str">
        <f>IF(C539&lt;&gt;"",_xlfn.XLOOKUP(IFERROR(VALUE(C539),C539),'Items database'!A:A,'Items database'!B:B),(_xlfn.XLOOKUP(LEFT(E539,3),Services,Services,"")))</f>
        <v>DEF</v>
      </c>
      <c r="J539" s="3" t="str">
        <f t="shared" si="17"/>
        <v/>
      </c>
    </row>
    <row r="540" spans="1:10" ht="30" x14ac:dyDescent="0.35">
      <c r="A540" s="7" t="str">
        <f>IF('Payments Export'!A544="","",'Payments Export'!A544)</f>
        <v>Generic Medical Clinic</v>
      </c>
      <c r="B540" s="7" t="str">
        <f>IF('Payments Export'!A544="","",'Payments Export'!B544)</f>
        <v>Dr Jordan Patel</v>
      </c>
      <c r="C540" s="7">
        <f>IF(IFERROR(VALUE('Payments Export'!H544),'Payments Export'!H544)&lt;&gt;0,IFERROR(VALUE('Payments Export'!H544),'Payments Export'!H544),"")</f>
        <v>36</v>
      </c>
      <c r="D540" s="7" t="str">
        <f>IF('Payments Export'!I544="","",'Payments Export'!I544)</f>
        <v>Surgery consultation, Level C</v>
      </c>
      <c r="E540" s="7" t="str">
        <f t="shared" si="16"/>
        <v>Surgery consultation, Level C</v>
      </c>
      <c r="F540" s="7">
        <f>IF('Payments Export'!A544="","",'Payments Export'!N544)</f>
        <v>0</v>
      </c>
      <c r="G540" s="7">
        <f>IF('Payments Export'!A544="","",'Payments Export'!O544)</f>
        <v>80.099999999999994</v>
      </c>
      <c r="H540" s="7">
        <f>IF('Payments Export'!B544="","",G540-F540)</f>
        <v>80.099999999999994</v>
      </c>
      <c r="I540" s="3" t="str">
        <f>IF(C540&lt;&gt;"",_xlfn.XLOOKUP(IFERROR(VALUE(C540),C540),'Items database'!A:A,'Items database'!B:B),(_xlfn.XLOOKUP(LEFT(E540,3),Services,Services,"")))</f>
        <v>DEF</v>
      </c>
      <c r="J540" s="3" t="str">
        <f t="shared" si="17"/>
        <v/>
      </c>
    </row>
    <row r="541" spans="1:10" ht="30" x14ac:dyDescent="0.35">
      <c r="A541" s="7" t="str">
        <f>IF('Payments Export'!A545="","",'Payments Export'!A545)</f>
        <v>Generic Medical Clinic</v>
      </c>
      <c r="B541" s="7" t="str">
        <f>IF('Payments Export'!A545="","",'Payments Export'!B545)</f>
        <v>Dr Jordan Patel</v>
      </c>
      <c r="C541" s="7">
        <f>IF(IFERROR(VALUE('Payments Export'!H545),'Payments Export'!H545)&lt;&gt;0,IFERROR(VALUE('Payments Export'!H545),'Payments Export'!H545),"")</f>
        <v>75870</v>
      </c>
      <c r="D541" s="7" t="str">
        <f>IF('Payments Export'!I545="","",'Payments Export'!I545)</f>
        <v>Direct-Billing Incentive</v>
      </c>
      <c r="E541" s="7" t="str">
        <f t="shared" si="16"/>
        <v>Direct-Billing Incentive</v>
      </c>
      <c r="F541" s="7">
        <f>IF('Payments Export'!A545="","",'Payments Export'!N545)</f>
        <v>0</v>
      </c>
      <c r="G541" s="7">
        <f>IF('Payments Export'!A545="","",'Payments Export'!O545)</f>
        <v>20.65</v>
      </c>
      <c r="H541" s="7">
        <f>IF('Payments Export'!B545="","",G541-F541)</f>
        <v>20.65</v>
      </c>
      <c r="I541" s="3" t="str">
        <f>IF(C541&lt;&gt;"",_xlfn.XLOOKUP(IFERROR(VALUE(C541),C541),'Items database'!A:A,'Items database'!B:B),(_xlfn.XLOOKUP(LEFT(E541,3),Services,Services,"")))</f>
        <v>DEF</v>
      </c>
      <c r="J541" s="3" t="str">
        <f t="shared" si="17"/>
        <v/>
      </c>
    </row>
    <row r="542" spans="1:10" ht="30" x14ac:dyDescent="0.35">
      <c r="A542" s="7" t="str">
        <f>IF('Payments Export'!A546="","",'Payments Export'!A546)</f>
        <v>Generic Medical Clinic</v>
      </c>
      <c r="B542" s="7" t="str">
        <f>IF('Payments Export'!A546="","",'Payments Export'!B546)</f>
        <v>Dr Cameron Li</v>
      </c>
      <c r="C542" s="7">
        <f>IF(IFERROR(VALUE('Payments Export'!H546),'Payments Export'!H546)&lt;&gt;0,IFERROR(VALUE('Payments Export'!H546),'Payments Export'!H546),"")</f>
        <v>23</v>
      </c>
      <c r="D542" s="7" t="str">
        <f>IF('Payments Export'!I546="","",'Payments Export'!I546)</f>
        <v>Surgery consultation, Level B</v>
      </c>
      <c r="E542" s="7" t="str">
        <f t="shared" si="16"/>
        <v>Surgery consultation, Level B</v>
      </c>
      <c r="F542" s="7">
        <f>IF('Payments Export'!A546="","",'Payments Export'!N546)</f>
        <v>0</v>
      </c>
      <c r="G542" s="7">
        <f>IF('Payments Export'!A546="","",'Payments Export'!O546)</f>
        <v>47.65</v>
      </c>
      <c r="H542" s="7">
        <f>IF('Payments Export'!B546="","",G542-F542)</f>
        <v>47.65</v>
      </c>
      <c r="I542" s="3" t="str">
        <f>IF(C542&lt;&gt;"",_xlfn.XLOOKUP(IFERROR(VALUE(C542),C542),'Items database'!A:A,'Items database'!B:B),(_xlfn.XLOOKUP(LEFT(E542,3),Services,Services,"")))</f>
        <v>DEF</v>
      </c>
      <c r="J542" s="3" t="str">
        <f t="shared" si="17"/>
        <v/>
      </c>
    </row>
    <row r="543" spans="1:10" ht="30" x14ac:dyDescent="0.35">
      <c r="A543" s="7" t="str">
        <f>IF('Payments Export'!A547="","",'Payments Export'!A547)</f>
        <v>Generic Medical Clinic</v>
      </c>
      <c r="B543" s="7" t="str">
        <f>IF('Payments Export'!A547="","",'Payments Export'!B547)</f>
        <v>Dr Cameron Li</v>
      </c>
      <c r="C543" s="7">
        <f>IF(IFERROR(VALUE('Payments Export'!H547),'Payments Export'!H547)&lt;&gt;0,IFERROR(VALUE('Payments Export'!H547),'Payments Export'!H547),"")</f>
        <v>75870</v>
      </c>
      <c r="D543" s="7" t="str">
        <f>IF('Payments Export'!I547="","",'Payments Export'!I547)</f>
        <v>Veterans Access Payment</v>
      </c>
      <c r="E543" s="7" t="str">
        <f t="shared" si="16"/>
        <v>Veterans Access Payment</v>
      </c>
      <c r="F543" s="7">
        <f>IF('Payments Export'!A547="","",'Payments Export'!N547)</f>
        <v>0</v>
      </c>
      <c r="G543" s="7">
        <f>IF('Payments Export'!A547="","",'Payments Export'!O547)</f>
        <v>24.25</v>
      </c>
      <c r="H543" s="7">
        <f>IF('Payments Export'!B547="","",G543-F543)</f>
        <v>24.25</v>
      </c>
      <c r="I543" s="3" t="str">
        <f>IF(C543&lt;&gt;"",_xlfn.XLOOKUP(IFERROR(VALUE(C543),C543),'Items database'!A:A,'Items database'!B:B),(_xlfn.XLOOKUP(LEFT(E543,3),Services,Services,"")))</f>
        <v>DEF</v>
      </c>
      <c r="J543" s="3" t="str">
        <f t="shared" si="17"/>
        <v/>
      </c>
    </row>
    <row r="544" spans="1:10" ht="300" x14ac:dyDescent="0.35">
      <c r="A544" s="7" t="str">
        <f>IF('Payments Export'!A548="","",'Payments Export'!A548)</f>
        <v>Generic Medical Clinic</v>
      </c>
      <c r="B544" s="7" t="str">
        <f>IF('Payments Export'!A548="","",'Payments Export'!B548)</f>
        <v>Dr Cameron Li</v>
      </c>
      <c r="C544" s="7">
        <f>IF(IFERROR(VALUE('Payments Export'!H548),'Payments Export'!H548)&lt;&gt;0,IFERROR(VALUE('Payments Export'!H548),'Payments Export'!H548),"")</f>
        <v>91891</v>
      </c>
      <c r="D544" s="7" t="str">
        <f>IF('Payments Export'!I548="","",'Payments Export'!I548)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4" s="7" t="str">
        <f t="shared" si="16"/>
        <v>Phone attendance by a general practitioner lasting at least 6 minu</v>
      </c>
      <c r="F544" s="7">
        <f>IF('Payments Export'!A548="","",'Payments Export'!N548)</f>
        <v>0</v>
      </c>
      <c r="G544" s="7">
        <f>IF('Payments Export'!A548="","",'Payments Export'!O548)</f>
        <v>41.4</v>
      </c>
      <c r="H544" s="7">
        <f>IF('Payments Export'!B548="","",G544-F544)</f>
        <v>41.4</v>
      </c>
      <c r="I544" s="3" t="str">
        <f>IF(C544&lt;&gt;"",_xlfn.XLOOKUP(IFERROR(VALUE(C544),C544),'Items database'!A:A,'Items database'!B:B),(_xlfn.XLOOKUP(LEFT(E544,3),Services,Services,"")))</f>
        <v>DEF</v>
      </c>
      <c r="J544" s="3" t="str">
        <f t="shared" si="17"/>
        <v/>
      </c>
    </row>
    <row r="545" spans="1:10" ht="30" x14ac:dyDescent="0.35">
      <c r="A545" s="7" t="str">
        <f>IF('Payments Export'!A549="","",'Payments Export'!A549)</f>
        <v>Generic Medical Clinic</v>
      </c>
      <c r="B545" s="7" t="str">
        <f>IF('Payments Export'!A549="","",'Payments Export'!B549)</f>
        <v>Dr Cameron Li</v>
      </c>
      <c r="C545" s="7">
        <f>IF(IFERROR(VALUE('Payments Export'!H549),'Payments Export'!H549)&lt;&gt;0,IFERROR(VALUE('Payments Export'!H549),'Payments Export'!H549),"")</f>
        <v>75870</v>
      </c>
      <c r="D545" s="7" t="str">
        <f>IF('Payments Export'!I549="","",'Payments Export'!I549)</f>
        <v>Direct-Billing Incentive</v>
      </c>
      <c r="E545" s="7" t="str">
        <f t="shared" si="16"/>
        <v>Direct-Billing Incentive</v>
      </c>
      <c r="F545" s="7">
        <f>IF('Payments Export'!A549="","",'Payments Export'!N549)</f>
        <v>0</v>
      </c>
      <c r="G545" s="7">
        <f>IF('Payments Export'!A549="","",'Payments Export'!O549)</f>
        <v>20.65</v>
      </c>
      <c r="H545" s="7">
        <f>IF('Payments Export'!B549="","",G545-F545)</f>
        <v>20.65</v>
      </c>
      <c r="I545" s="3" t="str">
        <f>IF(C545&lt;&gt;"",_xlfn.XLOOKUP(IFERROR(VALUE(C545),C545),'Items database'!A:A,'Items database'!B:B),(_xlfn.XLOOKUP(LEFT(E545,3),Services,Services,"")))</f>
        <v>DEF</v>
      </c>
      <c r="J545" s="3" t="str">
        <f t="shared" si="17"/>
        <v/>
      </c>
    </row>
    <row r="546" spans="1:10" ht="30" x14ac:dyDescent="0.35">
      <c r="A546" s="7" t="str">
        <f>IF('Payments Export'!A550="","",'Payments Export'!A550)</f>
        <v>Generic Medical Clinic</v>
      </c>
      <c r="B546" s="7" t="str">
        <f>IF('Payments Export'!A550="","",'Payments Export'!B550)</f>
        <v>Dr Cameron Li</v>
      </c>
      <c r="C546" s="7">
        <f>IF(IFERROR(VALUE('Payments Export'!H550),'Payments Export'!H550)&lt;&gt;0,IFERROR(VALUE('Payments Export'!H550),'Payments Export'!H550),"")</f>
        <v>23</v>
      </c>
      <c r="D546" s="7" t="str">
        <f>IF('Payments Export'!I550="","",'Payments Export'!I550)</f>
        <v>Surgery consultation, Level B</v>
      </c>
      <c r="E546" s="7" t="str">
        <f t="shared" si="16"/>
        <v>Surgery consultation, Level B</v>
      </c>
      <c r="F546" s="7">
        <f>IF('Payments Export'!A550="","",'Payments Export'!N550)</f>
        <v>0</v>
      </c>
      <c r="G546" s="7">
        <f>IF('Payments Export'!A550="","",'Payments Export'!O550)</f>
        <v>41.4</v>
      </c>
      <c r="H546" s="7">
        <f>IF('Payments Export'!B550="","",G546-F546)</f>
        <v>41.4</v>
      </c>
      <c r="I546" s="3" t="str">
        <f>IF(C546&lt;&gt;"",_xlfn.XLOOKUP(IFERROR(VALUE(C546),C546),'Items database'!A:A,'Items database'!B:B),(_xlfn.XLOOKUP(LEFT(E546,3),Services,Services,"")))</f>
        <v>DEF</v>
      </c>
      <c r="J546" s="3" t="str">
        <f t="shared" si="17"/>
        <v/>
      </c>
    </row>
    <row r="547" spans="1:10" ht="30" x14ac:dyDescent="0.35">
      <c r="A547" s="7" t="str">
        <f>IF('Payments Export'!A551="","",'Payments Export'!A551)</f>
        <v>Generic Medical Clinic</v>
      </c>
      <c r="B547" s="7" t="str">
        <f>IF('Payments Export'!A551="","",'Payments Export'!B551)</f>
        <v>Dr Cameron Li</v>
      </c>
      <c r="C547" s="7">
        <f>IF(IFERROR(VALUE('Payments Export'!H551),'Payments Export'!H551)&lt;&gt;0,IFERROR(VALUE('Payments Export'!H551),'Payments Export'!H551),"")</f>
        <v>23</v>
      </c>
      <c r="D547" s="7" t="str">
        <f>IF('Payments Export'!I551="","",'Payments Export'!I551)</f>
        <v>Surgery consultation, Level B</v>
      </c>
      <c r="E547" s="7" t="str">
        <f t="shared" si="16"/>
        <v>Surgery consultation, Level B</v>
      </c>
      <c r="F547" s="7">
        <f>IF('Payments Export'!A551="","",'Payments Export'!N551)</f>
        <v>0</v>
      </c>
      <c r="G547" s="7">
        <f>IF('Payments Export'!A551="","",'Payments Export'!O551)</f>
        <v>41.4</v>
      </c>
      <c r="H547" s="7">
        <f>IF('Payments Export'!B551="","",G547-F547)</f>
        <v>41.4</v>
      </c>
      <c r="I547" s="3" t="str">
        <f>IF(C547&lt;&gt;"",_xlfn.XLOOKUP(IFERROR(VALUE(C547),C547),'Items database'!A:A,'Items database'!B:B),(_xlfn.XLOOKUP(LEFT(E547,3),Services,Services,"")))</f>
        <v>DEF</v>
      </c>
      <c r="J547" s="3" t="str">
        <f t="shared" si="17"/>
        <v/>
      </c>
    </row>
    <row r="548" spans="1:10" ht="30" x14ac:dyDescent="0.35">
      <c r="A548" s="7" t="str">
        <f>IF('Payments Export'!A552="","",'Payments Export'!A552)</f>
        <v>Generic Medical Clinic</v>
      </c>
      <c r="B548" s="7" t="str">
        <f>IF('Payments Export'!A552="","",'Payments Export'!B552)</f>
        <v>Dr Cameron Li</v>
      </c>
      <c r="C548" s="7">
        <f>IF(IFERROR(VALUE('Payments Export'!H552),'Payments Export'!H552)&lt;&gt;0,IFERROR(VALUE('Payments Export'!H552),'Payments Export'!H552),"")</f>
        <v>75870</v>
      </c>
      <c r="D548" s="7" t="str">
        <f>IF('Payments Export'!I552="","",'Payments Export'!I552)</f>
        <v>Direct-Billing Incentive</v>
      </c>
      <c r="E548" s="7" t="str">
        <f t="shared" si="16"/>
        <v>Direct-Billing Incentive</v>
      </c>
      <c r="F548" s="7">
        <f>IF('Payments Export'!A552="","",'Payments Export'!N552)</f>
        <v>0</v>
      </c>
      <c r="G548" s="7">
        <f>IF('Payments Export'!A552="","",'Payments Export'!O552)</f>
        <v>20.65</v>
      </c>
      <c r="H548" s="7">
        <f>IF('Payments Export'!B552="","",G548-F548)</f>
        <v>20.65</v>
      </c>
      <c r="I548" s="3" t="str">
        <f>IF(C548&lt;&gt;"",_xlfn.XLOOKUP(IFERROR(VALUE(C548),C548),'Items database'!A:A,'Items database'!B:B),(_xlfn.XLOOKUP(LEFT(E548,3),Services,Services,"")))</f>
        <v>DEF</v>
      </c>
      <c r="J548" s="3" t="str">
        <f t="shared" si="17"/>
        <v/>
      </c>
    </row>
    <row r="549" spans="1:10" ht="300" x14ac:dyDescent="0.35">
      <c r="A549" s="7" t="str">
        <f>IF('Payments Export'!A553="","",'Payments Export'!A553)</f>
        <v>Generic Medical Clinic</v>
      </c>
      <c r="B549" s="7" t="str">
        <f>IF('Payments Export'!A553="","",'Payments Export'!B553)</f>
        <v>Dr Cameron Li</v>
      </c>
      <c r="C549" s="7">
        <f>IF(IFERROR(VALUE('Payments Export'!H553),'Payments Export'!H553)&lt;&gt;0,IFERROR(VALUE('Payments Export'!H553),'Payments Export'!H553),"")</f>
        <v>91891</v>
      </c>
      <c r="D549" s="7" t="str">
        <f>IF('Payments Export'!I553="","",'Payments Export'!I553)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9" s="7" t="str">
        <f t="shared" si="16"/>
        <v>Phone attendance by a general practitioner lasting at least 6 minu</v>
      </c>
      <c r="F549" s="7">
        <f>IF('Payments Export'!A553="","",'Payments Export'!N553)</f>
        <v>0</v>
      </c>
      <c r="G549" s="7">
        <f>IF('Payments Export'!A553="","",'Payments Export'!O553)</f>
        <v>41.4</v>
      </c>
      <c r="H549" s="7">
        <f>IF('Payments Export'!B553="","",G549-F549)</f>
        <v>41.4</v>
      </c>
      <c r="I549" s="3" t="str">
        <f>IF(C549&lt;&gt;"",_xlfn.XLOOKUP(IFERROR(VALUE(C549),C549),'Items database'!A:A,'Items database'!B:B),(_xlfn.XLOOKUP(LEFT(E549,3),Services,Services,"")))</f>
        <v>DEF</v>
      </c>
      <c r="J549" s="3" t="str">
        <f t="shared" si="17"/>
        <v/>
      </c>
    </row>
    <row r="550" spans="1:10" ht="30" x14ac:dyDescent="0.35">
      <c r="A550" s="7" t="str">
        <f>IF('Payments Export'!A554="","",'Payments Export'!A554)</f>
        <v>Generic Medical Clinic</v>
      </c>
      <c r="B550" s="7" t="str">
        <f>IF('Payments Export'!A554="","",'Payments Export'!B554)</f>
        <v>Dr Cameron Li</v>
      </c>
      <c r="C550" s="7">
        <f>IF(IFERROR(VALUE('Payments Export'!H554),'Payments Export'!H554)&lt;&gt;0,IFERROR(VALUE('Payments Export'!H554),'Payments Export'!H554),"")</f>
        <v>75870</v>
      </c>
      <c r="D550" s="7" t="str">
        <f>IF('Payments Export'!I554="","",'Payments Export'!I554)</f>
        <v>Direct-Billing Incentive</v>
      </c>
      <c r="E550" s="7" t="str">
        <f t="shared" si="16"/>
        <v>Direct-Billing Incentive</v>
      </c>
      <c r="F550" s="7">
        <f>IF('Payments Export'!A554="","",'Payments Export'!N554)</f>
        <v>0</v>
      </c>
      <c r="G550" s="7">
        <f>IF('Payments Export'!A554="","",'Payments Export'!O554)</f>
        <v>20.65</v>
      </c>
      <c r="H550" s="7">
        <f>IF('Payments Export'!B554="","",G550-F550)</f>
        <v>20.65</v>
      </c>
      <c r="I550" s="3" t="str">
        <f>IF(C550&lt;&gt;"",_xlfn.XLOOKUP(IFERROR(VALUE(C550),C550),'Items database'!A:A,'Items database'!B:B),(_xlfn.XLOOKUP(LEFT(E550,3),Services,Services,"")))</f>
        <v>DEF</v>
      </c>
      <c r="J550" s="3" t="str">
        <f t="shared" si="17"/>
        <v/>
      </c>
    </row>
    <row r="551" spans="1:10" ht="210" x14ac:dyDescent="0.35">
      <c r="A551" s="7" t="str">
        <f>IF('Payments Export'!A555="","",'Payments Export'!A555)</f>
        <v>Generic Medical Clinic</v>
      </c>
      <c r="B551" s="7" t="str">
        <f>IF('Payments Export'!A555="","",'Payments Export'!B555)</f>
        <v>Dr Cameron Li</v>
      </c>
      <c r="C551" s="7">
        <f>IF(IFERROR(VALUE('Payments Export'!H555),'Payments Export'!H555)&lt;&gt;0,IFERROR(VALUE('Payments Export'!H555),'Payments Export'!H555),"")</f>
        <v>91890</v>
      </c>
      <c r="D551" s="7" t="str">
        <f>IF('Payments Export'!I555="","",'Payments Export'!I555)</f>
        <v xml:space="preserve">Phone attendance by a general practitioner lasting less than 6 minutes for an obvious problem characterised by the straightforward nature of the task that requires a short patient history and, if required, limited management
</v>
      </c>
      <c r="E551" s="7" t="str">
        <f t="shared" si="16"/>
        <v>Phone attendance by a general practitioner lasting less than 6 min</v>
      </c>
      <c r="F551" s="7">
        <f>IF('Payments Export'!A555="","",'Payments Export'!N555)</f>
        <v>0</v>
      </c>
      <c r="G551" s="7">
        <f>IF('Payments Export'!A555="","",'Payments Export'!O555)</f>
        <v>18.95</v>
      </c>
      <c r="H551" s="7">
        <f>IF('Payments Export'!B555="","",G551-F551)</f>
        <v>18.95</v>
      </c>
      <c r="I551" s="3" t="str">
        <f>IF(C551&lt;&gt;"",_xlfn.XLOOKUP(IFERROR(VALUE(C551),C551),'Items database'!A:A,'Items database'!B:B),(_xlfn.XLOOKUP(LEFT(E551,3),Services,Services,"")))</f>
        <v>DEF</v>
      </c>
      <c r="J551" s="3" t="str">
        <f t="shared" si="17"/>
        <v/>
      </c>
    </row>
    <row r="552" spans="1:10" ht="30" x14ac:dyDescent="0.35">
      <c r="A552" s="7" t="str">
        <f>IF('Payments Export'!A556="","",'Payments Export'!A556)</f>
        <v>Generic Medical Clinic</v>
      </c>
      <c r="B552" s="7" t="str">
        <f>IF('Payments Export'!A556="","",'Payments Export'!B556)</f>
        <v>Dr Cameron Li</v>
      </c>
      <c r="C552" s="7">
        <f>IF(IFERROR(VALUE('Payments Export'!H556),'Payments Export'!H556)&lt;&gt;0,IFERROR(VALUE('Payments Export'!H556),'Payments Export'!H556),"")</f>
        <v>44</v>
      </c>
      <c r="D552" s="7" t="str">
        <f>IF('Payments Export'!I556="","",'Payments Export'!I556)</f>
        <v>Surgery consultation, Level D</v>
      </c>
      <c r="E552" s="7" t="str">
        <f t="shared" si="16"/>
        <v>Surgery consultation, Level D</v>
      </c>
      <c r="F552" s="7">
        <f>IF('Payments Export'!A556="","",'Payments Export'!N556)</f>
        <v>0</v>
      </c>
      <c r="G552" s="7">
        <f>IF('Payments Export'!A556="","",'Payments Export'!O556)</f>
        <v>118</v>
      </c>
      <c r="H552" s="7">
        <f>IF('Payments Export'!B556="","",G552-F552)</f>
        <v>118</v>
      </c>
      <c r="I552" s="3" t="str">
        <f>IF(C552&lt;&gt;"",_xlfn.XLOOKUP(IFERROR(VALUE(C552),C552),'Items database'!A:A,'Items database'!B:B),(_xlfn.XLOOKUP(LEFT(E552,3),Services,Services,"")))</f>
        <v>DEF</v>
      </c>
      <c r="J552" s="3" t="str">
        <f t="shared" si="17"/>
        <v/>
      </c>
    </row>
    <row r="553" spans="1:10" ht="30" x14ac:dyDescent="0.35">
      <c r="A553" s="7" t="str">
        <f>IF('Payments Export'!A557="","",'Payments Export'!A557)</f>
        <v>Generic Medical Clinic</v>
      </c>
      <c r="B553" s="7" t="str">
        <f>IF('Payments Export'!A557="","",'Payments Export'!B557)</f>
        <v>Dr Cameron Li</v>
      </c>
      <c r="C553" s="7">
        <f>IF(IFERROR(VALUE('Payments Export'!H557),'Payments Export'!H557)&lt;&gt;0,IFERROR(VALUE('Payments Export'!H557),'Payments Export'!H557),"")</f>
        <v>75870</v>
      </c>
      <c r="D553" s="7" t="str">
        <f>IF('Payments Export'!I557="","",'Payments Export'!I557)</f>
        <v>Direct-Billing Incentive</v>
      </c>
      <c r="E553" s="7" t="str">
        <f t="shared" si="16"/>
        <v>Direct-Billing Incentive</v>
      </c>
      <c r="F553" s="7">
        <f>IF('Payments Export'!A557="","",'Payments Export'!N557)</f>
        <v>0</v>
      </c>
      <c r="G553" s="7">
        <f>IF('Payments Export'!A557="","",'Payments Export'!O557)</f>
        <v>20.65</v>
      </c>
      <c r="H553" s="7">
        <f>IF('Payments Export'!B557="","",G553-F553)</f>
        <v>20.65</v>
      </c>
      <c r="I553" s="3" t="str">
        <f>IF(C553&lt;&gt;"",_xlfn.XLOOKUP(IFERROR(VALUE(C553),C553),'Items database'!A:A,'Items database'!B:B),(_xlfn.XLOOKUP(LEFT(E553,3),Services,Services,"")))</f>
        <v>DEF</v>
      </c>
      <c r="J553" s="3" t="str">
        <f t="shared" si="17"/>
        <v/>
      </c>
    </row>
    <row r="554" spans="1:10" ht="30" x14ac:dyDescent="0.35">
      <c r="A554" s="7" t="str">
        <f>IF('Payments Export'!A558="","",'Payments Export'!A558)</f>
        <v>Generic Medical Clinic</v>
      </c>
      <c r="B554" s="7" t="str">
        <f>IF('Payments Export'!A558="","",'Payments Export'!B558)</f>
        <v>Dr Cameron Li</v>
      </c>
      <c r="C554" s="7">
        <f>IF(IFERROR(VALUE('Payments Export'!H558),'Payments Export'!H558)&lt;&gt;0,IFERROR(VALUE('Payments Export'!H558),'Payments Export'!H558),"")</f>
        <v>23</v>
      </c>
      <c r="D554" s="7" t="str">
        <f>IF('Payments Export'!I558="","",'Payments Export'!I558)</f>
        <v>Surgery consultation, Level B</v>
      </c>
      <c r="E554" s="7" t="str">
        <f t="shared" si="16"/>
        <v>Surgery consultation, Level B</v>
      </c>
      <c r="F554" s="7">
        <f>IF('Payments Export'!A558="","",'Payments Export'!N558)</f>
        <v>0</v>
      </c>
      <c r="G554" s="7">
        <f>IF('Payments Export'!A558="","",'Payments Export'!O558)</f>
        <v>41.4</v>
      </c>
      <c r="H554" s="7">
        <f>IF('Payments Export'!B558="","",G554-F554)</f>
        <v>41.4</v>
      </c>
      <c r="I554" s="3" t="str">
        <f>IF(C554&lt;&gt;"",_xlfn.XLOOKUP(IFERROR(VALUE(C554),C554),'Items database'!A:A,'Items database'!B:B),(_xlfn.XLOOKUP(LEFT(E554,3),Services,Services,"")))</f>
        <v>DEF</v>
      </c>
      <c r="J554" s="3" t="str">
        <f t="shared" si="17"/>
        <v/>
      </c>
    </row>
    <row r="555" spans="1:10" ht="30" x14ac:dyDescent="0.35">
      <c r="A555" s="7" t="str">
        <f>IF('Payments Export'!A559="","",'Payments Export'!A559)</f>
        <v>Generic Medical Clinic</v>
      </c>
      <c r="B555" s="7" t="str">
        <f>IF('Payments Export'!A559="","",'Payments Export'!B559)</f>
        <v>Dr Cameron Li</v>
      </c>
      <c r="C555" s="7">
        <f>IF(IFERROR(VALUE('Payments Export'!H559),'Payments Export'!H559)&lt;&gt;0,IFERROR(VALUE('Payments Export'!H559),'Payments Export'!H559),"")</f>
        <v>75870</v>
      </c>
      <c r="D555" s="7" t="str">
        <f>IF('Payments Export'!I559="","",'Payments Export'!I559)</f>
        <v>Direct-Billing Incentive</v>
      </c>
      <c r="E555" s="7" t="str">
        <f t="shared" si="16"/>
        <v>Direct-Billing Incentive</v>
      </c>
      <c r="F555" s="7">
        <f>IF('Payments Export'!A559="","",'Payments Export'!N559)</f>
        <v>0</v>
      </c>
      <c r="G555" s="7">
        <f>IF('Payments Export'!A559="","",'Payments Export'!O559)</f>
        <v>20.65</v>
      </c>
      <c r="H555" s="7">
        <f>IF('Payments Export'!B559="","",G555-F555)</f>
        <v>20.65</v>
      </c>
      <c r="I555" s="3" t="str">
        <f>IF(C555&lt;&gt;"",_xlfn.XLOOKUP(IFERROR(VALUE(C555),C555),'Items database'!A:A,'Items database'!B:B),(_xlfn.XLOOKUP(LEFT(E555,3),Services,Services,"")))</f>
        <v>DEF</v>
      </c>
      <c r="J555" s="3" t="str">
        <f t="shared" si="17"/>
        <v/>
      </c>
    </row>
    <row r="556" spans="1:10" ht="30" x14ac:dyDescent="0.35">
      <c r="A556" s="7" t="str">
        <f>IF('Payments Export'!A560="","",'Payments Export'!A560)</f>
        <v>Generic Medical Clinic</v>
      </c>
      <c r="B556" s="7" t="str">
        <f>IF('Payments Export'!A560="","",'Payments Export'!B560)</f>
        <v>Dr Cameron Li</v>
      </c>
      <c r="C556" s="7">
        <f>IF(IFERROR(VALUE('Payments Export'!H560),'Payments Export'!H560)&lt;&gt;0,IFERROR(VALUE('Payments Export'!H560),'Payments Export'!H560),"")</f>
        <v>23</v>
      </c>
      <c r="D556" s="7" t="str">
        <f>IF('Payments Export'!I560="","",'Payments Export'!I560)</f>
        <v>Surgery consultation, Level B</v>
      </c>
      <c r="E556" s="7" t="str">
        <f t="shared" si="16"/>
        <v>Surgery consultation, Level B</v>
      </c>
      <c r="F556" s="7">
        <f>IF('Payments Export'!A560="","",'Payments Export'!N560)</f>
        <v>0</v>
      </c>
      <c r="G556" s="7">
        <f>IF('Payments Export'!A560="","",'Payments Export'!O560)</f>
        <v>41.4</v>
      </c>
      <c r="H556" s="7">
        <f>IF('Payments Export'!B560="","",G556-F556)</f>
        <v>41.4</v>
      </c>
      <c r="I556" s="3" t="str">
        <f>IF(C556&lt;&gt;"",_xlfn.XLOOKUP(IFERROR(VALUE(C556),C556),'Items database'!A:A,'Items database'!B:B),(_xlfn.XLOOKUP(LEFT(E556,3),Services,Services,"")))</f>
        <v>DEF</v>
      </c>
      <c r="J556" s="3" t="str">
        <f t="shared" si="17"/>
        <v/>
      </c>
    </row>
    <row r="557" spans="1:10" ht="30" x14ac:dyDescent="0.35">
      <c r="A557" s="7" t="str">
        <f>IF('Payments Export'!A561="","",'Payments Export'!A561)</f>
        <v>Generic Medical Clinic</v>
      </c>
      <c r="B557" s="7" t="str">
        <f>IF('Payments Export'!A561="","",'Payments Export'!B561)</f>
        <v>Dr Cameron Li</v>
      </c>
      <c r="C557" s="7">
        <f>IF(IFERROR(VALUE('Payments Export'!H561),'Payments Export'!H561)&lt;&gt;0,IFERROR(VALUE('Payments Export'!H561),'Payments Export'!H561),"")</f>
        <v>75870</v>
      </c>
      <c r="D557" s="7" t="str">
        <f>IF('Payments Export'!I561="","",'Payments Export'!I561)</f>
        <v>Direct-Billing Incentive</v>
      </c>
      <c r="E557" s="7" t="str">
        <f t="shared" si="16"/>
        <v>Direct-Billing Incentive</v>
      </c>
      <c r="F557" s="7">
        <f>IF('Payments Export'!A561="","",'Payments Export'!N561)</f>
        <v>0</v>
      </c>
      <c r="G557" s="7">
        <f>IF('Payments Export'!A561="","",'Payments Export'!O561)</f>
        <v>20.65</v>
      </c>
      <c r="H557" s="7">
        <f>IF('Payments Export'!B561="","",G557-F557)</f>
        <v>20.65</v>
      </c>
      <c r="I557" s="3" t="str">
        <f>IF(C557&lt;&gt;"",_xlfn.XLOOKUP(IFERROR(VALUE(C557),C557),'Items database'!A:A,'Items database'!B:B),(_xlfn.XLOOKUP(LEFT(E557,3),Services,Services,"")))</f>
        <v>DEF</v>
      </c>
      <c r="J557" s="3" t="str">
        <f t="shared" si="17"/>
        <v/>
      </c>
    </row>
    <row r="558" spans="1:10" ht="300" x14ac:dyDescent="0.35">
      <c r="A558" s="7" t="str">
        <f>IF('Payments Export'!A562="","",'Payments Export'!A562)</f>
        <v>Generic Medical Clinic</v>
      </c>
      <c r="B558" s="7" t="str">
        <f>IF('Payments Export'!A562="","",'Payments Export'!B562)</f>
        <v>Dr Riley Zhang</v>
      </c>
      <c r="C558" s="7">
        <f>IF(IFERROR(VALUE('Payments Export'!H562),'Payments Export'!H562)&lt;&gt;0,IFERROR(VALUE('Payments Export'!H562),'Payments Export'!H562),"")</f>
        <v>91891</v>
      </c>
      <c r="D558" s="7" t="str">
        <f>IF('Payments Export'!I562="","",'Payments Export'!I562)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58" s="7" t="str">
        <f t="shared" si="16"/>
        <v>Phone attendance by a general practitioner lasting at least 6 minu</v>
      </c>
      <c r="F558" s="7">
        <f>IF('Payments Export'!A562="","",'Payments Export'!N562)</f>
        <v>0</v>
      </c>
      <c r="G558" s="7">
        <f>IF('Payments Export'!A562="","",'Payments Export'!O562)</f>
        <v>41.4</v>
      </c>
      <c r="H558" s="7">
        <f>IF('Payments Export'!B562="","",G558-F558)</f>
        <v>41.4</v>
      </c>
      <c r="I558" s="3" t="str">
        <f>IF(C558&lt;&gt;"",_xlfn.XLOOKUP(IFERROR(VALUE(C558),C558),'Items database'!A:A,'Items database'!B:B),(_xlfn.XLOOKUP(LEFT(E558,3),Services,Services,"")))</f>
        <v>DEF</v>
      </c>
      <c r="J558" s="3" t="str">
        <f t="shared" si="17"/>
        <v/>
      </c>
    </row>
    <row r="559" spans="1:10" ht="30" x14ac:dyDescent="0.35">
      <c r="A559" s="7" t="str">
        <f>IF('Payments Export'!A563="","",'Payments Export'!A563)</f>
        <v>Generic Medical Clinic</v>
      </c>
      <c r="B559" s="7" t="str">
        <f>IF('Payments Export'!A563="","",'Payments Export'!B563)</f>
        <v>Dr Riley Zhang</v>
      </c>
      <c r="C559" s="7">
        <f>IF(IFERROR(VALUE('Payments Export'!H563),'Payments Export'!H563)&lt;&gt;0,IFERROR(VALUE('Payments Export'!H563),'Payments Export'!H563),"")</f>
        <v>75870</v>
      </c>
      <c r="D559" s="7" t="str">
        <f>IF('Payments Export'!I563="","",'Payments Export'!I563)</f>
        <v>Direct-Billing Incentive</v>
      </c>
      <c r="E559" s="7" t="str">
        <f t="shared" si="16"/>
        <v>Direct-Billing Incentive</v>
      </c>
      <c r="F559" s="7">
        <f>IF('Payments Export'!A563="","",'Payments Export'!N563)</f>
        <v>0</v>
      </c>
      <c r="G559" s="7">
        <f>IF('Payments Export'!A563="","",'Payments Export'!O563)</f>
        <v>20.65</v>
      </c>
      <c r="H559" s="7">
        <f>IF('Payments Export'!B563="","",G559-F559)</f>
        <v>20.65</v>
      </c>
      <c r="I559" s="3" t="str">
        <f>IF(C559&lt;&gt;"",_xlfn.XLOOKUP(IFERROR(VALUE(C559),C559),'Items database'!A:A,'Items database'!B:B),(_xlfn.XLOOKUP(LEFT(E559,3),Services,Services,"")))</f>
        <v>DEF</v>
      </c>
      <c r="J559" s="3" t="str">
        <f t="shared" si="17"/>
        <v/>
      </c>
    </row>
    <row r="560" spans="1:10" ht="300" x14ac:dyDescent="0.35">
      <c r="A560" s="7" t="str">
        <f>IF('Payments Export'!A564="","",'Payments Export'!A564)</f>
        <v>Generic Medical Clinic</v>
      </c>
      <c r="B560" s="7" t="str">
        <f>IF('Payments Export'!A564="","",'Payments Export'!B564)</f>
        <v>Dr Riley Zhang</v>
      </c>
      <c r="C560" s="7">
        <f>IF(IFERROR(VALUE('Payments Export'!H564),'Payments Export'!H564)&lt;&gt;0,IFERROR(VALUE('Payments Export'!H564),'Payments Export'!H564),"")</f>
        <v>91891</v>
      </c>
      <c r="D560" s="7" t="str">
        <f>IF('Payments Export'!I564="","",'Payments Export'!I564)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0" s="7" t="str">
        <f t="shared" si="16"/>
        <v>Phone attendance by a general practitioner lasting at least 6 minu</v>
      </c>
      <c r="F560" s="7">
        <f>IF('Payments Export'!A564="","",'Payments Export'!N564)</f>
        <v>0</v>
      </c>
      <c r="G560" s="7">
        <f>IF('Payments Export'!A564="","",'Payments Export'!O564)</f>
        <v>41.4</v>
      </c>
      <c r="H560" s="7">
        <f>IF('Payments Export'!B564="","",G560-F560)</f>
        <v>41.4</v>
      </c>
      <c r="I560" s="3" t="str">
        <f>IF(C560&lt;&gt;"",_xlfn.XLOOKUP(IFERROR(VALUE(C560),C560),'Items database'!A:A,'Items database'!B:B),(_xlfn.XLOOKUP(LEFT(E560,3),Services,Services,"")))</f>
        <v>DEF</v>
      </c>
      <c r="J560" s="3" t="str">
        <f t="shared" si="17"/>
        <v/>
      </c>
    </row>
    <row r="561" spans="1:10" ht="30" x14ac:dyDescent="0.35">
      <c r="A561" s="7" t="str">
        <f>IF('Payments Export'!A565="","",'Payments Export'!A565)</f>
        <v>Generic Medical Clinic</v>
      </c>
      <c r="B561" s="7" t="str">
        <f>IF('Payments Export'!A565="","",'Payments Export'!B565)</f>
        <v>Dr Riley Zhang</v>
      </c>
      <c r="C561" s="7">
        <f>IF(IFERROR(VALUE('Payments Export'!H565),'Payments Export'!H565)&lt;&gt;0,IFERROR(VALUE('Payments Export'!H565),'Payments Export'!H565),"")</f>
        <v>75870</v>
      </c>
      <c r="D561" s="7" t="str">
        <f>IF('Payments Export'!I565="","",'Payments Export'!I565)</f>
        <v>Direct-Billing Incentive</v>
      </c>
      <c r="E561" s="7" t="str">
        <f t="shared" si="16"/>
        <v>Direct-Billing Incentive</v>
      </c>
      <c r="F561" s="7">
        <f>IF('Payments Export'!A565="","",'Payments Export'!N565)</f>
        <v>0</v>
      </c>
      <c r="G561" s="7">
        <f>IF('Payments Export'!A565="","",'Payments Export'!O565)</f>
        <v>20.65</v>
      </c>
      <c r="H561" s="7">
        <f>IF('Payments Export'!B565="","",G561-F561)</f>
        <v>20.65</v>
      </c>
      <c r="I561" s="3" t="str">
        <f>IF(C561&lt;&gt;"",_xlfn.XLOOKUP(IFERROR(VALUE(C561),C561),'Items database'!A:A,'Items database'!B:B),(_xlfn.XLOOKUP(LEFT(E561,3),Services,Services,"")))</f>
        <v>DEF</v>
      </c>
      <c r="J561" s="3" t="str">
        <f t="shared" si="17"/>
        <v/>
      </c>
    </row>
    <row r="562" spans="1:10" ht="300" x14ac:dyDescent="0.35">
      <c r="A562" s="7" t="str">
        <f>IF('Payments Export'!A566="","",'Payments Export'!A566)</f>
        <v>Generic Medical Clinic</v>
      </c>
      <c r="B562" s="7" t="str">
        <f>IF('Payments Export'!A566="","",'Payments Export'!B566)</f>
        <v>Dr Riley Zhang</v>
      </c>
      <c r="C562" s="7">
        <f>IF(IFERROR(VALUE('Payments Export'!H566),'Payments Export'!H566)&lt;&gt;0,IFERROR(VALUE('Payments Export'!H566),'Payments Export'!H566),"")</f>
        <v>91891</v>
      </c>
      <c r="D562" s="7" t="str">
        <f>IF('Payments Export'!I566="","",'Payments Export'!I566)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2" s="7" t="str">
        <f t="shared" si="16"/>
        <v>Phone attendance by a general practitioner lasting at least 6 minu</v>
      </c>
      <c r="F562" s="7">
        <f>IF('Payments Export'!A566="","",'Payments Export'!N566)</f>
        <v>0</v>
      </c>
      <c r="G562" s="7">
        <f>IF('Payments Export'!A566="","",'Payments Export'!O566)</f>
        <v>41.4</v>
      </c>
      <c r="H562" s="7">
        <f>IF('Payments Export'!B566="","",G562-F562)</f>
        <v>41.4</v>
      </c>
      <c r="I562" s="3" t="str">
        <f>IF(C562&lt;&gt;"",_xlfn.XLOOKUP(IFERROR(VALUE(C562),C562),'Items database'!A:A,'Items database'!B:B),(_xlfn.XLOOKUP(LEFT(E562,3),Services,Services,"")))</f>
        <v>DEF</v>
      </c>
      <c r="J562" s="3" t="str">
        <f t="shared" si="17"/>
        <v/>
      </c>
    </row>
    <row r="563" spans="1:10" ht="30" x14ac:dyDescent="0.35">
      <c r="A563" s="7" t="str">
        <f>IF('Payments Export'!A567="","",'Payments Export'!A567)</f>
        <v>Generic Medical Clinic</v>
      </c>
      <c r="B563" s="7" t="str">
        <f>IF('Payments Export'!A567="","",'Payments Export'!B567)</f>
        <v>Dr Riley Zhang</v>
      </c>
      <c r="C563" s="7">
        <f>IF(IFERROR(VALUE('Payments Export'!H567),'Payments Export'!H567)&lt;&gt;0,IFERROR(VALUE('Payments Export'!H567),'Payments Export'!H567),"")</f>
        <v>75870</v>
      </c>
      <c r="D563" s="7" t="str">
        <f>IF('Payments Export'!I567="","",'Payments Export'!I567)</f>
        <v>Direct-Billing Incentive</v>
      </c>
      <c r="E563" s="7" t="str">
        <f t="shared" si="16"/>
        <v>Direct-Billing Incentive</v>
      </c>
      <c r="F563" s="7">
        <f>IF('Payments Export'!A567="","",'Payments Export'!N567)</f>
        <v>0</v>
      </c>
      <c r="G563" s="7">
        <f>IF('Payments Export'!A567="","",'Payments Export'!O567)</f>
        <v>20.65</v>
      </c>
      <c r="H563" s="7">
        <f>IF('Payments Export'!B567="","",G563-F563)</f>
        <v>20.65</v>
      </c>
      <c r="I563" s="3" t="str">
        <f>IF(C563&lt;&gt;"",_xlfn.XLOOKUP(IFERROR(VALUE(C563),C563),'Items database'!A:A,'Items database'!B:B),(_xlfn.XLOOKUP(LEFT(E563,3),Services,Services,"")))</f>
        <v>DEF</v>
      </c>
      <c r="J563" s="3" t="str">
        <f t="shared" si="17"/>
        <v/>
      </c>
    </row>
    <row r="564" spans="1:10" ht="70" x14ac:dyDescent="0.35">
      <c r="A564" s="7" t="str">
        <f>IF('Payments Export'!A568="","",'Payments Export'!A568)</f>
        <v>Generic Medical Clinic</v>
      </c>
      <c r="B564" s="7" t="str">
        <f>IF('Payments Export'!A568="","",'Payments Export'!B568)</f>
        <v>Dr Alex Smith</v>
      </c>
      <c r="C564" s="7" t="str">
        <f>IF(IFERROR(VALUE('Payments Export'!H568),'Payments Export'!H568)&lt;&gt;0,IFERROR(VALUE('Payments Export'!H568),'Payments Export'!H568),"")</f>
        <v/>
      </c>
      <c r="D564" s="7" t="str">
        <f>IF('Payments Export'!I568="","",'Payments Export'!I568)</f>
        <v>CSB Treatment Room Fee Tier 1 -  Non Rebatable from Medicare</v>
      </c>
      <c r="E564" s="7" t="str">
        <f t="shared" si="16"/>
        <v>CSB Treatment Room Fee Tier 1 -  Non Rebatable from Medicare</v>
      </c>
      <c r="F564" s="7">
        <f>IF('Payments Export'!A568="","",'Payments Export'!N568)</f>
        <v>0</v>
      </c>
      <c r="G564" s="7">
        <f>IF('Payments Export'!A568="","",'Payments Export'!O568)</f>
        <v>25</v>
      </c>
      <c r="H564" s="7">
        <f>IF('Payments Export'!B568="","",G564-F564)</f>
        <v>25</v>
      </c>
      <c r="I564" s="3" t="str">
        <f>IF(C564&lt;&gt;"",_xlfn.XLOOKUP(IFERROR(VALUE(C564),C564),'Items database'!A:A,'Items database'!B:B),(_xlfn.XLOOKUP(LEFT(E564,3),Services,Services,"")))</f>
        <v>CSB</v>
      </c>
      <c r="J564" s="3" t="str">
        <f t="shared" si="17"/>
        <v/>
      </c>
    </row>
    <row r="565" spans="1:10" ht="30" x14ac:dyDescent="0.35">
      <c r="A565" s="7" t="str">
        <f>IF('Payments Export'!A569="","",'Payments Export'!A569)</f>
        <v>Generic Medical Clinic</v>
      </c>
      <c r="B565" s="7" t="str">
        <f>IF('Payments Export'!A569="","",'Payments Export'!B569)</f>
        <v>Dr Alex Smith</v>
      </c>
      <c r="C565" s="7">
        <f>IF(IFERROR(VALUE('Payments Export'!H569),'Payments Export'!H569)&lt;&gt;0,IFERROR(VALUE('Payments Export'!H569),'Payments Export'!H569),"")</f>
        <v>36</v>
      </c>
      <c r="D565" s="7" t="str">
        <f>IF('Payments Export'!I569="","",'Payments Export'!I569)</f>
        <v>Surgery consultation, Level C</v>
      </c>
      <c r="E565" s="7" t="str">
        <f t="shared" si="16"/>
        <v>Surgery consultation, Level C</v>
      </c>
      <c r="F565" s="7">
        <f>IF('Payments Export'!A569="","",'Payments Export'!N569)</f>
        <v>0</v>
      </c>
      <c r="G565" s="7">
        <f>IF('Payments Export'!A569="","",'Payments Export'!O569)</f>
        <v>125</v>
      </c>
      <c r="H565" s="7">
        <f>IF('Payments Export'!B569="","",G565-F565)</f>
        <v>125</v>
      </c>
      <c r="I565" s="3" t="str">
        <f>IF(C565&lt;&gt;"",_xlfn.XLOOKUP(IFERROR(VALUE(C565),C565),'Items database'!A:A,'Items database'!B:B),(_xlfn.XLOOKUP(LEFT(E565,3),Services,Services,"")))</f>
        <v>DEF</v>
      </c>
      <c r="J565" s="3" t="str">
        <f t="shared" si="17"/>
        <v/>
      </c>
    </row>
    <row r="566" spans="1:10" ht="70" x14ac:dyDescent="0.35">
      <c r="A566" s="7" t="str">
        <f>IF('Payments Export'!A570="","",'Payments Export'!A570)</f>
        <v>Generic Medical Clinic</v>
      </c>
      <c r="B566" s="7" t="str">
        <f>IF('Payments Export'!A570="","",'Payments Export'!B570)</f>
        <v>Dr Alex Smith</v>
      </c>
      <c r="C566" s="7">
        <f>IF(IFERROR(VALUE('Payments Export'!H570),'Payments Export'!H570)&lt;&gt;0,IFERROR(VALUE('Payments Export'!H570),'Payments Export'!H570),"")</f>
        <v>30071</v>
      </c>
      <c r="D566" s="7" t="str">
        <f>IF('Payments Export'!I570="","",'Payments Export'!I570)</f>
        <v>Biopsy of skin where the biopsy specimen is sent for pathological examination</v>
      </c>
      <c r="E566" s="7" t="str">
        <f t="shared" si="16"/>
        <v xml:space="preserve">Biopsy of skin where the biopsy specimen is sent for pathological </v>
      </c>
      <c r="F566" s="7">
        <f>IF('Payments Export'!A570="","",'Payments Export'!N570)</f>
        <v>0</v>
      </c>
      <c r="G566" s="7">
        <f>IF('Payments Export'!A570="","",'Payments Export'!O570)</f>
        <v>69.5</v>
      </c>
      <c r="H566" s="7">
        <f>IF('Payments Export'!B570="","",G566-F566)</f>
        <v>69.5</v>
      </c>
      <c r="I566" s="3" t="str">
        <f>IF(C566&lt;&gt;"",_xlfn.XLOOKUP(IFERROR(VALUE(C566),C566),'Items database'!A:A,'Items database'!B:B),(_xlfn.XLOOKUP(LEFT(E566,3),Services,Services,"")))</f>
        <v>DEF</v>
      </c>
      <c r="J566" s="3" t="str">
        <f t="shared" si="17"/>
        <v/>
      </c>
    </row>
    <row r="567" spans="1:10" ht="30" x14ac:dyDescent="0.35">
      <c r="A567" s="7" t="str">
        <f>IF('Payments Export'!A571="","",'Payments Export'!A571)</f>
        <v>Generic Medical Clinic</v>
      </c>
      <c r="B567" s="7" t="str">
        <f>IF('Payments Export'!A571="","",'Payments Export'!B571)</f>
        <v>Dr Avery Wang</v>
      </c>
      <c r="C567" s="7">
        <f>IF(IFERROR(VALUE('Payments Export'!H571),'Payments Export'!H571)&lt;&gt;0,IFERROR(VALUE('Payments Export'!H571),'Payments Export'!H571),"")</f>
        <v>23</v>
      </c>
      <c r="D567" s="7" t="str">
        <f>IF('Payments Export'!I571="","",'Payments Export'!I571)</f>
        <v>Surgery consultation, Level B</v>
      </c>
      <c r="E567" s="7" t="str">
        <f t="shared" si="16"/>
        <v>Surgery consultation, Level B</v>
      </c>
      <c r="F567" s="7">
        <f>IF('Payments Export'!A571="","",'Payments Export'!N571)</f>
        <v>0</v>
      </c>
      <c r="G567" s="7">
        <f>IF('Payments Export'!A571="","",'Payments Export'!O571)</f>
        <v>94.75</v>
      </c>
      <c r="H567" s="7">
        <f>IF('Payments Export'!B571="","",G567-F567)</f>
        <v>94.75</v>
      </c>
      <c r="I567" s="3" t="str">
        <f>IF(C567&lt;&gt;"",_xlfn.XLOOKUP(IFERROR(VALUE(C567),C567),'Items database'!A:A,'Items database'!B:B),(_xlfn.XLOOKUP(LEFT(E567,3),Services,Services,"")))</f>
        <v>DEF</v>
      </c>
      <c r="J567" s="3" t="str">
        <f t="shared" si="17"/>
        <v/>
      </c>
    </row>
    <row r="568" spans="1:10" ht="30" x14ac:dyDescent="0.35">
      <c r="A568" s="7" t="str">
        <f>IF('Payments Export'!A572="","",'Payments Export'!A572)</f>
        <v>Generic Medical Clinic</v>
      </c>
      <c r="B568" s="7" t="str">
        <f>IF('Payments Export'!A572="","",'Payments Export'!B572)</f>
        <v>Dr Riley Zhang</v>
      </c>
      <c r="C568" s="7">
        <f>IF(IFERROR(VALUE('Payments Export'!H572),'Payments Export'!H572)&lt;&gt;0,IFERROR(VALUE('Payments Export'!H572),'Payments Export'!H572),"")</f>
        <v>23</v>
      </c>
      <c r="D568" s="7" t="str">
        <f>IF('Payments Export'!I572="","",'Payments Export'!I572)</f>
        <v>Surgery consultation, Level B</v>
      </c>
      <c r="E568" s="7" t="str">
        <f t="shared" si="16"/>
        <v>Surgery consultation, Level B</v>
      </c>
      <c r="F568" s="7">
        <f>IF('Payments Export'!A572="","",'Payments Export'!N572)</f>
        <v>0</v>
      </c>
      <c r="G568" s="7">
        <f>IF('Payments Export'!A572="","",'Payments Export'!O572)</f>
        <v>74.75</v>
      </c>
      <c r="H568" s="7">
        <f>IF('Payments Export'!B572="","",G568-F568)</f>
        <v>74.75</v>
      </c>
      <c r="I568" s="3" t="str">
        <f>IF(C568&lt;&gt;"",_xlfn.XLOOKUP(IFERROR(VALUE(C568),C568),'Items database'!A:A,'Items database'!B:B),(_xlfn.XLOOKUP(LEFT(E568,3),Services,Services,"")))</f>
        <v>DEF</v>
      </c>
      <c r="J568" s="3" t="str">
        <f t="shared" si="17"/>
        <v/>
      </c>
    </row>
    <row r="569" spans="1:10" ht="210" x14ac:dyDescent="0.35">
      <c r="A569" s="7" t="str">
        <f>IF('Payments Export'!A573="","",'Payments Export'!A573)</f>
        <v>Generic Medical Clinic</v>
      </c>
      <c r="B569" s="7" t="str">
        <f>IF('Payments Export'!A573="","",'Payments Export'!B573)</f>
        <v>Dr Jamie Wilson</v>
      </c>
      <c r="C569" s="7">
        <f>IF(IFERROR(VALUE('Payments Export'!H573),'Payments Export'!H573)&lt;&gt;0,IFERROR(VALUE('Payments Export'!H573),'Payments Export'!H573),"")</f>
        <v>91890</v>
      </c>
      <c r="D569" s="7" t="str">
        <f>IF('Payments Export'!I573="","",'Payments Export'!I573)</f>
        <v xml:space="preserve">Phone attendance by a general practitioner lasting less than 6 minutes for an obvious problem characterised by the straightforward nature of the task that requires a short patient history and, if required, limited management
</v>
      </c>
      <c r="E569" s="7" t="str">
        <f t="shared" si="16"/>
        <v>Phone attendance by a general practitioner lasting less than 6 min</v>
      </c>
      <c r="F569" s="7">
        <f>IF('Payments Export'!A573="","",'Payments Export'!N573)</f>
        <v>0</v>
      </c>
      <c r="G569" s="7">
        <f>IF('Payments Export'!A573="","",'Payments Export'!O573)</f>
        <v>38</v>
      </c>
      <c r="H569" s="7">
        <f>IF('Payments Export'!B573="","",G569-F569)</f>
        <v>38</v>
      </c>
      <c r="I569" s="3" t="str">
        <f>IF(C569&lt;&gt;"",_xlfn.XLOOKUP(IFERROR(VALUE(C569),C569),'Items database'!A:A,'Items database'!B:B),(_xlfn.XLOOKUP(LEFT(E569,3),Services,Services,"")))</f>
        <v>DEF</v>
      </c>
      <c r="J569" s="3" t="str">
        <f t="shared" si="17"/>
        <v/>
      </c>
    </row>
    <row r="570" spans="1:10" ht="30" x14ac:dyDescent="0.35">
      <c r="A570" s="7" t="str">
        <f>IF('Payments Export'!A574="","",'Payments Export'!A574)</f>
        <v>Generic Medical Clinic</v>
      </c>
      <c r="B570" s="7" t="str">
        <f>IF('Payments Export'!A574="","",'Payments Export'!B574)</f>
        <v>Dr Avery Wang</v>
      </c>
      <c r="C570" s="7">
        <f>IF(IFERROR(VALUE('Payments Export'!H574),'Payments Export'!H574)&lt;&gt;0,IFERROR(VALUE('Payments Export'!H574),'Payments Export'!H574),"")</f>
        <v>23</v>
      </c>
      <c r="D570" s="7" t="str">
        <f>IF('Payments Export'!I574="","",'Payments Export'!I574)</f>
        <v>Surgery consultation, Level B</v>
      </c>
      <c r="E570" s="7" t="str">
        <f t="shared" si="16"/>
        <v>Surgery consultation, Level B</v>
      </c>
      <c r="F570" s="7">
        <f>IF('Payments Export'!A574="","",'Payments Export'!N574)</f>
        <v>0</v>
      </c>
      <c r="G570" s="7">
        <f>IF('Payments Export'!A574="","",'Payments Export'!O574)</f>
        <v>94.75</v>
      </c>
      <c r="H570" s="7">
        <f>IF('Payments Export'!B574="","",G570-F570)</f>
        <v>94.75</v>
      </c>
      <c r="I570" s="3" t="str">
        <f>IF(C570&lt;&gt;"",_xlfn.XLOOKUP(IFERROR(VALUE(C570),C570),'Items database'!A:A,'Items database'!B:B),(_xlfn.XLOOKUP(LEFT(E570,3),Services,Services,"")))</f>
        <v>DEF</v>
      </c>
      <c r="J570" s="3" t="str">
        <f t="shared" si="17"/>
        <v/>
      </c>
    </row>
    <row r="571" spans="1:10" ht="300" x14ac:dyDescent="0.35">
      <c r="A571" s="7" t="str">
        <f>IF('Payments Export'!A575="","",'Payments Export'!A575)</f>
        <v>Generic Medical Clinic</v>
      </c>
      <c r="B571" s="7" t="str">
        <f>IF('Payments Export'!A575="","",'Payments Export'!B575)</f>
        <v>Dr Avery Wang</v>
      </c>
      <c r="C571" s="7">
        <f>IF(IFERROR(VALUE('Payments Export'!H575),'Payments Export'!H575)&lt;&gt;0,IFERROR(VALUE('Payments Export'!H575),'Payments Export'!H575),"")</f>
        <v>91891</v>
      </c>
      <c r="D571" s="7" t="str">
        <f>IF('Payments Export'!I575="","",'Payments Export'!I575)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71" s="7" t="str">
        <f t="shared" si="16"/>
        <v>Phone attendance by a general practitioner lasting at least 6 minu</v>
      </c>
      <c r="F571" s="7">
        <f>IF('Payments Export'!A575="","",'Payments Export'!N575)</f>
        <v>0</v>
      </c>
      <c r="G571" s="7">
        <f>IF('Payments Export'!A575="","",'Payments Export'!O575)</f>
        <v>94.75</v>
      </c>
      <c r="H571" s="7">
        <f>IF('Payments Export'!B575="","",G571-F571)</f>
        <v>94.75</v>
      </c>
      <c r="I571" s="3" t="str">
        <f>IF(C571&lt;&gt;"",_xlfn.XLOOKUP(IFERROR(VALUE(C571),C571),'Items database'!A:A,'Items database'!B:B),(_xlfn.XLOOKUP(LEFT(E571,3),Services,Services,"")))</f>
        <v>DEF</v>
      </c>
      <c r="J571" s="3" t="str">
        <f t="shared" si="17"/>
        <v/>
      </c>
    </row>
    <row r="572" spans="1:10" ht="210" x14ac:dyDescent="0.35">
      <c r="A572" s="7" t="str">
        <f>IF('Payments Export'!A576="","",'Payments Export'!A576)</f>
        <v>Generic Medical Clinic</v>
      </c>
      <c r="B572" s="7" t="str">
        <f>IF('Payments Export'!A576="","",'Payments Export'!B576)</f>
        <v>Dr Jamie Wilson</v>
      </c>
      <c r="C572" s="7">
        <f>IF(IFERROR(VALUE('Payments Export'!H576),'Payments Export'!H576)&lt;&gt;0,IFERROR(VALUE('Payments Export'!H576),'Payments Export'!H576),"")</f>
        <v>91890</v>
      </c>
      <c r="D572" s="7" t="str">
        <f>IF('Payments Export'!I576="","",'Payments Export'!I576)</f>
        <v xml:space="preserve">Phone attendance by a general practitioner lasting less than 6 minutes for an obvious problem characterised by the straightforward nature of the task that requires a short patient history and, if required, limited management
</v>
      </c>
      <c r="E572" s="7" t="str">
        <f t="shared" si="16"/>
        <v>Phone attendance by a general practitioner lasting less than 6 min</v>
      </c>
      <c r="F572" s="7">
        <f>IF('Payments Export'!A576="","",'Payments Export'!N576)</f>
        <v>0</v>
      </c>
      <c r="G572" s="7">
        <f>IF('Payments Export'!A576="","",'Payments Export'!O576)</f>
        <v>38</v>
      </c>
      <c r="H572" s="7">
        <f>IF('Payments Export'!B576="","",G572-F572)</f>
        <v>38</v>
      </c>
      <c r="I572" s="3" t="str">
        <f>IF(C572&lt;&gt;"",_xlfn.XLOOKUP(IFERROR(VALUE(C572),C572),'Items database'!A:A,'Items database'!B:B),(_xlfn.XLOOKUP(LEFT(E572,3),Services,Services,"")))</f>
        <v>DEF</v>
      </c>
      <c r="J572" s="3" t="str">
        <f t="shared" si="17"/>
        <v/>
      </c>
    </row>
    <row r="573" spans="1:10" ht="30" x14ac:dyDescent="0.35">
      <c r="A573" s="7" t="str">
        <f>IF('Payments Export'!A577="","",'Payments Export'!A577)</f>
        <v>Generic Medical Clinic</v>
      </c>
      <c r="B573" s="7" t="str">
        <f>IF('Payments Export'!A577="","",'Payments Export'!B577)</f>
        <v>Dr Avery Wang</v>
      </c>
      <c r="C573" s="7">
        <f>IF(IFERROR(VALUE('Payments Export'!H577),'Payments Export'!H577)&lt;&gt;0,IFERROR(VALUE('Payments Export'!H577),'Payments Export'!H577),"")</f>
        <v>23</v>
      </c>
      <c r="D573" s="7" t="str">
        <f>IF('Payments Export'!I577="","",'Payments Export'!I577)</f>
        <v>Surgery consultation, Level B</v>
      </c>
      <c r="E573" s="7" t="str">
        <f t="shared" si="16"/>
        <v>Surgery consultation, Level B</v>
      </c>
      <c r="F573" s="7">
        <f>IF('Payments Export'!A577="","",'Payments Export'!N577)</f>
        <v>0</v>
      </c>
      <c r="G573" s="7">
        <f>IF('Payments Export'!A577="","",'Payments Export'!O577)</f>
        <v>94.75</v>
      </c>
      <c r="H573" s="7">
        <f>IF('Payments Export'!B577="","",G573-F573)</f>
        <v>94.75</v>
      </c>
      <c r="I573" s="3" t="str">
        <f>IF(C573&lt;&gt;"",_xlfn.XLOOKUP(IFERROR(VALUE(C573),C573),'Items database'!A:A,'Items database'!B:B),(_xlfn.XLOOKUP(LEFT(E573,3),Services,Services,"")))</f>
        <v>DEF</v>
      </c>
      <c r="J573" s="3" t="str">
        <f t="shared" si="17"/>
        <v/>
      </c>
    </row>
    <row r="574" spans="1:10" ht="40" x14ac:dyDescent="0.35">
      <c r="A574" s="7" t="str">
        <f>IF('Payments Export'!A578="","",'Payments Export'!A578)</f>
        <v>Generic Medical Clinic</v>
      </c>
      <c r="B574" s="7" t="str">
        <f>IF('Payments Export'!A578="","",'Payments Export'!B578)</f>
        <v>Dr Jamie Garcia</v>
      </c>
      <c r="C574" s="7" t="str">
        <f>IF(IFERROR(VALUE('Payments Export'!H578),'Payments Export'!H578)&lt;&gt;0,IFERROR(VALUE('Payments Export'!H578),'Payments Export'!H578),"")</f>
        <v/>
      </c>
      <c r="D574" s="7" t="str">
        <f>IF('Payments Export'!I578="","",'Payments Export'!I578)</f>
        <v>F012 - Podiatry Follow Up Consultation</v>
      </c>
      <c r="E574" s="7" t="s">
        <v>286</v>
      </c>
      <c r="F574" s="7">
        <f>IF('Payments Export'!A578="","",'Payments Export'!N578)</f>
        <v>0</v>
      </c>
      <c r="G574" s="7">
        <f>IF('Payments Export'!A578="","",'Payments Export'!O578)</f>
        <v>70</v>
      </c>
      <c r="H574" s="7">
        <f>IF('Payments Export'!B578="","",G574-F574)</f>
        <v>70</v>
      </c>
      <c r="I574" s="3" t="str">
        <f>IF(C574&lt;&gt;"",_xlfn.XLOOKUP(IFERROR(VALUE(C574),C574),'Items database'!A:A,'Items database'!B:B),(_xlfn.XLOOKUP(LEFT(E574,3),Services,Services,"")))</f>
        <v>DEF</v>
      </c>
      <c r="J574" s="3" t="str">
        <f t="shared" si="17"/>
        <v/>
      </c>
    </row>
    <row r="575" spans="1:10" ht="30" x14ac:dyDescent="0.35">
      <c r="A575" s="7" t="str">
        <f>IF('Payments Export'!A579="","",'Payments Export'!A579)</f>
        <v>Generic Medical Clinic</v>
      </c>
      <c r="B575" s="7" t="str">
        <f>IF('Payments Export'!A579="","",'Payments Export'!B579)</f>
        <v>Dr Jamie Wilson</v>
      </c>
      <c r="C575" s="7">
        <f>IF(IFERROR(VALUE('Payments Export'!H579),'Payments Export'!H579)&lt;&gt;0,IFERROR(VALUE('Payments Export'!H579),'Payments Export'!H579),"")</f>
        <v>3</v>
      </c>
      <c r="D575" s="7" t="str">
        <f>IF('Payments Export'!I579="","",'Payments Export'!I579)</f>
        <v>Surgery consultation, Level A</v>
      </c>
      <c r="E575" s="7" t="str">
        <f t="shared" si="16"/>
        <v>Surgery consultation, Level A</v>
      </c>
      <c r="F575" s="7">
        <f>IF('Payments Export'!A579="","",'Payments Export'!N579)</f>
        <v>0</v>
      </c>
      <c r="G575" s="7">
        <f>IF('Payments Export'!A579="","",'Payments Export'!O579)</f>
        <v>38</v>
      </c>
      <c r="H575" s="7">
        <f>IF('Payments Export'!B579="","",G575-F575)</f>
        <v>38</v>
      </c>
      <c r="I575" s="3" t="str">
        <f>IF(C575&lt;&gt;"",_xlfn.XLOOKUP(IFERROR(VALUE(C575),C575),'Items database'!A:A,'Items database'!B:B),(_xlfn.XLOOKUP(LEFT(E575,3),Services,Services,"")))</f>
        <v>DEF</v>
      </c>
      <c r="J575" s="3" t="str">
        <f t="shared" si="17"/>
        <v/>
      </c>
    </row>
    <row r="576" spans="1:10" ht="30" x14ac:dyDescent="0.35">
      <c r="A576" s="7" t="str">
        <f>IF('Payments Export'!A580="","",'Payments Export'!A580)</f>
        <v>Generic Medical Clinic</v>
      </c>
      <c r="B576" s="7" t="str">
        <f>IF('Payments Export'!A580="","",'Payments Export'!B580)</f>
        <v>Dr Riley Zhang</v>
      </c>
      <c r="C576" s="7">
        <f>IF(IFERROR(VALUE('Payments Export'!H580),'Payments Export'!H580)&lt;&gt;0,IFERROR(VALUE('Payments Export'!H580),'Payments Export'!H580),"")</f>
        <v>36</v>
      </c>
      <c r="D576" s="7" t="str">
        <f>IF('Payments Export'!I580="","",'Payments Export'!I580)</f>
        <v>Surgery consultation, Level C</v>
      </c>
      <c r="E576" s="7" t="str">
        <f t="shared" si="16"/>
        <v>Surgery consultation, Level C</v>
      </c>
      <c r="F576" s="7">
        <f>IF('Payments Export'!A580="","",'Payments Export'!N580)</f>
        <v>0</v>
      </c>
      <c r="G576" s="7">
        <f>IF('Payments Export'!A580="","",'Payments Export'!O580)</f>
        <v>172</v>
      </c>
      <c r="H576" s="7">
        <f>IF('Payments Export'!B580="","",G576-F576)</f>
        <v>172</v>
      </c>
      <c r="I576" s="3" t="str">
        <f>IF(C576&lt;&gt;"",_xlfn.XLOOKUP(IFERROR(VALUE(C576),C576),'Items database'!A:A,'Items database'!B:B),(_xlfn.XLOOKUP(LEFT(E576,3),Services,Services,"")))</f>
        <v>DEF</v>
      </c>
      <c r="J576" s="3" t="str">
        <f t="shared" si="17"/>
        <v/>
      </c>
    </row>
    <row r="577" spans="1:10" ht="30" x14ac:dyDescent="0.35">
      <c r="A577" s="7" t="str">
        <f>IF('Payments Export'!A581="","",'Payments Export'!A581)</f>
        <v>Generic Medical Clinic</v>
      </c>
      <c r="B577" s="7" t="str">
        <f>IF('Payments Export'!A581="","",'Payments Export'!B581)</f>
        <v>Dr Avery Wang</v>
      </c>
      <c r="C577" s="7">
        <f>IF(IFERROR(VALUE('Payments Export'!H581),'Payments Export'!H581)&lt;&gt;0,IFERROR(VALUE('Payments Export'!H581),'Payments Export'!H581),"")</f>
        <v>23</v>
      </c>
      <c r="D577" s="7" t="str">
        <f>IF('Payments Export'!I581="","",'Payments Export'!I581)</f>
        <v>Surgery consultation, Level B</v>
      </c>
      <c r="E577" s="7" t="str">
        <f t="shared" ref="E577:E640" si="18">LEFT(D577,66)</f>
        <v>Surgery consultation, Level B</v>
      </c>
      <c r="F577" s="7">
        <f>IF('Payments Export'!A581="","",'Payments Export'!N581)</f>
        <v>0</v>
      </c>
      <c r="G577" s="7">
        <f>IF('Payments Export'!A581="","",'Payments Export'!O581)</f>
        <v>94.75</v>
      </c>
      <c r="H577" s="7">
        <f>IF('Payments Export'!B581="","",G577-F577)</f>
        <v>94.75</v>
      </c>
      <c r="I577" s="3" t="str">
        <f>IF(C577&lt;&gt;"",_xlfn.XLOOKUP(IFERROR(VALUE(C577),C577),'Items database'!A:A,'Items database'!B:B),(_xlfn.XLOOKUP(LEFT(E577,3),Services,Services,"")))</f>
        <v>DEF</v>
      </c>
      <c r="J577" s="3" t="str">
        <f t="shared" ref="J577:J640" si="19">IF(ISNUMBER(F577)=TRUE,IF(F577=0,"","GST"),"")</f>
        <v/>
      </c>
    </row>
    <row r="578" spans="1:10" ht="40" x14ac:dyDescent="0.35">
      <c r="A578" s="7" t="str">
        <f>IF('Payments Export'!A582="","",'Payments Export'!A582)</f>
        <v>Generic Medical Clinic</v>
      </c>
      <c r="B578" s="7" t="str">
        <f>IF('Payments Export'!A582="","",'Payments Export'!B582)</f>
        <v>Dr Jamie Garcia</v>
      </c>
      <c r="C578" s="7" t="str">
        <f>IF(IFERROR(VALUE('Payments Export'!H582),'Payments Export'!H582)&lt;&gt;0,IFERROR(VALUE('Payments Export'!H582),'Payments Export'!H582),"")</f>
        <v/>
      </c>
      <c r="D578" s="7" t="str">
        <f>IF('Payments Export'!I582="","",'Payments Export'!I582)</f>
        <v>F012 - Podiatry Follow Up Consultation</v>
      </c>
      <c r="E578" s="7" t="s">
        <v>286</v>
      </c>
      <c r="F578" s="7">
        <f>IF('Payments Export'!A582="","",'Payments Export'!N582)</f>
        <v>0</v>
      </c>
      <c r="G578" s="7">
        <f>IF('Payments Export'!A582="","",'Payments Export'!O582)</f>
        <v>70</v>
      </c>
      <c r="H578" s="7">
        <f>IF('Payments Export'!B582="","",G578-F578)</f>
        <v>70</v>
      </c>
      <c r="I578" s="3" t="str">
        <f>IF(C578&lt;&gt;"",_xlfn.XLOOKUP(IFERROR(VALUE(C578),C578),'Items database'!A:A,'Items database'!B:B),(_xlfn.XLOOKUP(LEFT(E578,3),Services,Services,"")))</f>
        <v>DEF</v>
      </c>
      <c r="J578" s="3" t="str">
        <f t="shared" si="19"/>
        <v/>
      </c>
    </row>
    <row r="579" spans="1:10" ht="30" x14ac:dyDescent="0.35">
      <c r="A579" s="7" t="str">
        <f>IF('Payments Export'!A583="","",'Payments Export'!A583)</f>
        <v>Generic Medical Clinic</v>
      </c>
      <c r="B579" s="7" t="str">
        <f>IF('Payments Export'!A583="","",'Payments Export'!B583)</f>
        <v>Dr Jamie Wilson</v>
      </c>
      <c r="C579" s="7">
        <f>IF(IFERROR(VALUE('Payments Export'!H583),'Payments Export'!H583)&lt;&gt;0,IFERROR(VALUE('Payments Export'!H583),'Payments Export'!H583),"")</f>
        <v>36</v>
      </c>
      <c r="D579" s="7" t="str">
        <f>IF('Payments Export'!I583="","",'Payments Export'!I583)</f>
        <v>Surgery consultation, Level C</v>
      </c>
      <c r="E579" s="7" t="str">
        <f t="shared" si="18"/>
        <v>Surgery consultation, Level C</v>
      </c>
      <c r="F579" s="7">
        <f>IF('Payments Export'!A583="","",'Payments Export'!N583)</f>
        <v>0</v>
      </c>
      <c r="G579" s="7">
        <f>IF('Payments Export'!A583="","",'Payments Export'!O583)</f>
        <v>125</v>
      </c>
      <c r="H579" s="7">
        <f>IF('Payments Export'!B583="","",G579-F579)</f>
        <v>125</v>
      </c>
      <c r="I579" s="3" t="str">
        <f>IF(C579&lt;&gt;"",_xlfn.XLOOKUP(IFERROR(VALUE(C579),C579),'Items database'!A:A,'Items database'!B:B),(_xlfn.XLOOKUP(LEFT(E579,3),Services,Services,"")))</f>
        <v>DEF</v>
      </c>
      <c r="J579" s="3" t="str">
        <f t="shared" si="19"/>
        <v/>
      </c>
    </row>
    <row r="580" spans="1:10" ht="210" x14ac:dyDescent="0.35">
      <c r="A580" s="7" t="str">
        <f>IF('Payments Export'!A584="","",'Payments Export'!A584)</f>
        <v>Generic Medical Clinic</v>
      </c>
      <c r="B580" s="7" t="str">
        <f>IF('Payments Export'!A584="","",'Payments Export'!B584)</f>
        <v>Dr Jamie Wilson</v>
      </c>
      <c r="C580" s="7">
        <f>IF(IFERROR(VALUE('Payments Export'!H584),'Payments Export'!H584)&lt;&gt;0,IFERROR(VALUE('Payments Export'!H584),'Payments Export'!H584),"")</f>
        <v>91890</v>
      </c>
      <c r="D580" s="7" t="str">
        <f>IF('Payments Export'!I584="","",'Payments Export'!I584)</f>
        <v xml:space="preserve">Phone attendance by a general practitioner lasting less than 6 minutes for an obvious problem characterised by the straightforward nature of the task that requires a short patient history and, if required, limited management
</v>
      </c>
      <c r="E580" s="7" t="str">
        <f t="shared" si="18"/>
        <v>Phone attendance by a general practitioner lasting less than 6 min</v>
      </c>
      <c r="F580" s="7">
        <f>IF('Payments Export'!A584="","",'Payments Export'!N584)</f>
        <v>0</v>
      </c>
      <c r="G580" s="7">
        <f>IF('Payments Export'!A584="","",'Payments Export'!O584)</f>
        <v>38</v>
      </c>
      <c r="H580" s="7">
        <f>IF('Payments Export'!B584="","",G580-F580)</f>
        <v>38</v>
      </c>
      <c r="I580" s="3" t="str">
        <f>IF(C580&lt;&gt;"",_xlfn.XLOOKUP(IFERROR(VALUE(C580),C580),'Items database'!A:A,'Items database'!B:B),(_xlfn.XLOOKUP(LEFT(E580,3),Services,Services,"")))</f>
        <v>DEF</v>
      </c>
      <c r="J580" s="3" t="str">
        <f t="shared" si="19"/>
        <v/>
      </c>
    </row>
    <row r="581" spans="1:10" ht="30" x14ac:dyDescent="0.35">
      <c r="A581" s="7" t="str">
        <f>IF('Payments Export'!A585="","",'Payments Export'!A585)</f>
        <v>Generic Medical Clinic</v>
      </c>
      <c r="B581" s="7" t="str">
        <f>IF('Payments Export'!A585="","",'Payments Export'!B585)</f>
        <v>Dr Jamie Garcia</v>
      </c>
      <c r="C581" s="7">
        <f>IF(IFERROR(VALUE('Payments Export'!H585),'Payments Export'!H585)&lt;&gt;0,IFERROR(VALUE('Payments Export'!H585),'Payments Export'!H585),"")</f>
        <v>10962</v>
      </c>
      <c r="D581" s="7" t="str">
        <f>IF('Payments Export'!I585="","",'Payments Export'!I585)</f>
        <v>Podiatry Service</v>
      </c>
      <c r="E581" s="7" t="str">
        <f t="shared" si="18"/>
        <v>Podiatry Service</v>
      </c>
      <c r="F581" s="7">
        <f>IF('Payments Export'!A585="","",'Payments Export'!N585)</f>
        <v>0</v>
      </c>
      <c r="G581" s="7">
        <f>IF('Payments Export'!A585="","",'Payments Export'!O585)</f>
        <v>68</v>
      </c>
      <c r="H581" s="7">
        <f>IF('Payments Export'!B585="","",G581-F581)</f>
        <v>68</v>
      </c>
      <c r="I581" s="3" t="str">
        <f>IF(C581&lt;&gt;"",_xlfn.XLOOKUP(IFERROR(VALUE(C581),C581),'Items database'!A:A,'Items database'!B:B),(_xlfn.XLOOKUP(LEFT(E581,3),Services,Services,"")))</f>
        <v>DEF</v>
      </c>
      <c r="J581" s="3" t="str">
        <f t="shared" si="19"/>
        <v/>
      </c>
    </row>
    <row r="582" spans="1:10" ht="60" x14ac:dyDescent="0.35">
      <c r="A582" s="7" t="str">
        <f>IF('Payments Export'!A586="","",'Payments Export'!A586)</f>
        <v>Generic Medical Clinic</v>
      </c>
      <c r="B582" s="7" t="str">
        <f>IF('Payments Export'!A586="","",'Payments Export'!B586)</f>
        <v>Dr Taylor Johnson</v>
      </c>
      <c r="C582" s="7">
        <f>IF(IFERROR(VALUE('Payments Export'!H586),'Payments Export'!H586)&lt;&gt;0,IFERROR(VALUE('Payments Export'!H586),'Payments Export'!H586),"")</f>
        <v>80010</v>
      </c>
      <c r="D582" s="7" t="str">
        <f>IF('Payments Export'!I586="","",'Payments Export'!I586)</f>
        <v>Clinical psychologist consultation, &gt;50 min, consulting rooms</v>
      </c>
      <c r="E582" s="7" t="str">
        <f t="shared" si="18"/>
        <v>Clinical psychologist consultation, &gt;50 min, consulting rooms</v>
      </c>
      <c r="F582" s="7">
        <f>IF('Payments Export'!A586="","",'Payments Export'!N586)</f>
        <v>0</v>
      </c>
      <c r="G582" s="7">
        <f>IF('Payments Export'!A586="","",'Payments Export'!O586)</f>
        <v>224.5</v>
      </c>
      <c r="H582" s="7">
        <f>IF('Payments Export'!B586="","",G582-F582)</f>
        <v>224.5</v>
      </c>
      <c r="I582" s="3" t="str">
        <f>IF(C582&lt;&gt;"",_xlfn.XLOOKUP(IFERROR(VALUE(C582),C582),'Items database'!A:A,'Items database'!B:B),(_xlfn.XLOOKUP(LEFT(E582,3),Services,Services,"")))</f>
        <v>DEF</v>
      </c>
      <c r="J582" s="3" t="str">
        <f t="shared" si="19"/>
        <v/>
      </c>
    </row>
    <row r="583" spans="1:10" ht="30" x14ac:dyDescent="0.35">
      <c r="A583" s="7" t="str">
        <f>IF('Payments Export'!A587="","",'Payments Export'!A587)</f>
        <v>Generic Medical Clinic</v>
      </c>
      <c r="B583" s="7" t="str">
        <f>IF('Payments Export'!A587="","",'Payments Export'!B587)</f>
        <v>Dr Jamie Wilson</v>
      </c>
      <c r="C583" s="7">
        <f>IF(IFERROR(VALUE('Payments Export'!H587),'Payments Export'!H587)&lt;&gt;0,IFERROR(VALUE('Payments Export'!H587),'Payments Export'!H587),"")</f>
        <v>23</v>
      </c>
      <c r="D583" s="7" t="str">
        <f>IF('Payments Export'!I587="","",'Payments Export'!I587)</f>
        <v>Surgery consultation, Level B</v>
      </c>
      <c r="E583" s="7" t="str">
        <f t="shared" si="18"/>
        <v>Surgery consultation, Level B</v>
      </c>
      <c r="F583" s="7">
        <f>IF('Payments Export'!A587="","",'Payments Export'!N587)</f>
        <v>0</v>
      </c>
      <c r="G583" s="7">
        <f>IF('Payments Export'!A587="","",'Payments Export'!O587)</f>
        <v>71.55</v>
      </c>
      <c r="H583" s="7">
        <f>IF('Payments Export'!B587="","",G583-F583)</f>
        <v>71.55</v>
      </c>
      <c r="I583" s="3" t="str">
        <f>IF(C583&lt;&gt;"",_xlfn.XLOOKUP(IFERROR(VALUE(C583),C583),'Items database'!A:A,'Items database'!B:B),(_xlfn.XLOOKUP(LEFT(E583,3),Services,Services,"")))</f>
        <v>DEF</v>
      </c>
      <c r="J583" s="3" t="str">
        <f t="shared" si="19"/>
        <v/>
      </c>
    </row>
    <row r="584" spans="1:10" ht="70" x14ac:dyDescent="0.35">
      <c r="A584" s="7" t="str">
        <f>IF('Payments Export'!A588="","",'Payments Export'!A588)</f>
        <v>Generic Medical Clinic</v>
      </c>
      <c r="B584" s="7" t="str">
        <f>IF('Payments Export'!A588="","",'Payments Export'!B588)</f>
        <v>Dr Riley Zhang</v>
      </c>
      <c r="C584" s="7" t="str">
        <f>IF(IFERROR(VALUE('Payments Export'!H588),'Payments Export'!H588)&lt;&gt;0,IFERROR(VALUE('Payments Export'!H588),'Payments Export'!H588),"")</f>
        <v/>
      </c>
      <c r="D584" s="7" t="str">
        <f>IF('Payments Export'!I588="","",'Payments Export'!I588)</f>
        <v>CSB Treatment Room Fee Tier 1 -  Non Rebatable from Medicare</v>
      </c>
      <c r="E584" s="7" t="str">
        <f t="shared" si="18"/>
        <v>CSB Treatment Room Fee Tier 1 -  Non Rebatable from Medicare</v>
      </c>
      <c r="F584" s="7">
        <f>IF('Payments Export'!A588="","",'Payments Export'!N588)</f>
        <v>0</v>
      </c>
      <c r="G584" s="7">
        <f>IF('Payments Export'!A588="","",'Payments Export'!O588)</f>
        <v>40</v>
      </c>
      <c r="H584" s="7">
        <f>IF('Payments Export'!B588="","",G584-F584)</f>
        <v>40</v>
      </c>
      <c r="I584" s="3" t="str">
        <f>IF(C584&lt;&gt;"",_xlfn.XLOOKUP(IFERROR(VALUE(C584),C584),'Items database'!A:A,'Items database'!B:B),(_xlfn.XLOOKUP(LEFT(E584,3),Services,Services,"")))</f>
        <v>CSB</v>
      </c>
      <c r="J584" s="3" t="str">
        <f t="shared" si="19"/>
        <v/>
      </c>
    </row>
    <row r="585" spans="1:10" ht="30" x14ac:dyDescent="0.35">
      <c r="A585" s="7" t="str">
        <f>IF('Payments Export'!A589="","",'Payments Export'!A589)</f>
        <v>Generic Medical Clinic</v>
      </c>
      <c r="B585" s="7" t="str">
        <f>IF('Payments Export'!A589="","",'Payments Export'!B589)</f>
        <v>Dr Riley Zhang</v>
      </c>
      <c r="C585" s="7">
        <f>IF(IFERROR(VALUE('Payments Export'!H589),'Payments Export'!H589)&lt;&gt;0,IFERROR(VALUE('Payments Export'!H589),'Payments Export'!H589),"")</f>
        <v>23</v>
      </c>
      <c r="D585" s="7" t="str">
        <f>IF('Payments Export'!I589="","",'Payments Export'!I589)</f>
        <v>Surgery consultation, Level B</v>
      </c>
      <c r="E585" s="7" t="str">
        <f t="shared" si="18"/>
        <v>Surgery consultation, Level B</v>
      </c>
      <c r="F585" s="7">
        <f>IF('Payments Export'!A589="","",'Payments Export'!N589)</f>
        <v>0</v>
      </c>
      <c r="G585" s="7">
        <f>IF('Payments Export'!A589="","",'Payments Export'!O589)</f>
        <v>94.75</v>
      </c>
      <c r="H585" s="7">
        <f>IF('Payments Export'!B589="","",G585-F585)</f>
        <v>94.75</v>
      </c>
      <c r="I585" s="3" t="str">
        <f>IF(C585&lt;&gt;"",_xlfn.XLOOKUP(IFERROR(VALUE(C585),C585),'Items database'!A:A,'Items database'!B:B),(_xlfn.XLOOKUP(LEFT(E585,3),Services,Services,"")))</f>
        <v>DEF</v>
      </c>
      <c r="J585" s="3" t="str">
        <f t="shared" si="19"/>
        <v/>
      </c>
    </row>
    <row r="586" spans="1:10" ht="90" x14ac:dyDescent="0.35">
      <c r="A586" s="7" t="str">
        <f>IF('Payments Export'!A590="","",'Payments Export'!A590)</f>
        <v>Generic Medical Clinic</v>
      </c>
      <c r="B586" s="7" t="str">
        <f>IF('Payments Export'!A590="","",'Payments Export'!B590)</f>
        <v>Dr Riley Zhang</v>
      </c>
      <c r="C586" s="7">
        <f>IF(IFERROR(VALUE('Payments Export'!H590),'Payments Export'!H590)&lt;&gt;0,IFERROR(VALUE('Payments Export'!H590),'Payments Export'!H590),"")</f>
        <v>30071</v>
      </c>
      <c r="D586" s="7" t="str">
        <f>IF('Payments Export'!I590="","",'Payments Export'!I590)</f>
        <v>Biopsy of skin where the biopsy specimen is sent for pathological examination, left arm, Not Related</v>
      </c>
      <c r="E586" s="7" t="str">
        <f t="shared" si="18"/>
        <v xml:space="preserve">Biopsy of skin where the biopsy specimen is sent for pathological </v>
      </c>
      <c r="F586" s="7">
        <f>IF('Payments Export'!A590="","",'Payments Export'!N590)</f>
        <v>0</v>
      </c>
      <c r="G586" s="7">
        <f>IF('Payments Export'!A590="","",'Payments Export'!O590)</f>
        <v>74.5</v>
      </c>
      <c r="H586" s="7">
        <f>IF('Payments Export'!B590="","",G586-F586)</f>
        <v>74.5</v>
      </c>
      <c r="I586" s="3" t="str">
        <f>IF(C586&lt;&gt;"",_xlfn.XLOOKUP(IFERROR(VALUE(C586),C586),'Items database'!A:A,'Items database'!B:B),(_xlfn.XLOOKUP(LEFT(E586,3),Services,Services,"")))</f>
        <v>DEF</v>
      </c>
      <c r="J586" s="3" t="str">
        <f t="shared" si="19"/>
        <v/>
      </c>
    </row>
    <row r="587" spans="1:10" ht="30" x14ac:dyDescent="0.35">
      <c r="A587" s="7" t="str">
        <f>IF('Payments Export'!A591="","",'Payments Export'!A591)</f>
        <v>Generic Medical Clinic</v>
      </c>
      <c r="B587" s="7" t="str">
        <f>IF('Payments Export'!A591="","",'Payments Export'!B591)</f>
        <v>Casey Anderson</v>
      </c>
      <c r="C587" s="7">
        <f>IF(IFERROR(VALUE('Payments Export'!H591),'Payments Export'!H591)&lt;&gt;0,IFERROR(VALUE('Payments Export'!H591),'Payments Export'!H591),"")</f>
        <v>10951</v>
      </c>
      <c r="D587" s="7" t="str">
        <f>IF('Payments Export'!I591="","",'Payments Export'!I591)</f>
        <v>Diabetes Education Service</v>
      </c>
      <c r="E587" s="7" t="str">
        <f t="shared" si="18"/>
        <v>Diabetes Education Service</v>
      </c>
      <c r="F587" s="7">
        <f>IF('Payments Export'!A591="","",'Payments Export'!N591)</f>
        <v>0</v>
      </c>
      <c r="G587" s="7">
        <f>IF('Payments Export'!A591="","",'Payments Export'!O591)</f>
        <v>70.099999999999994</v>
      </c>
      <c r="H587" s="7">
        <f>IF('Payments Export'!B591="","",G587-F587)</f>
        <v>70.099999999999994</v>
      </c>
      <c r="I587" s="3" t="str">
        <f>IF(C587&lt;&gt;"",_xlfn.XLOOKUP(IFERROR(VALUE(C587),C587),'Items database'!A:A,'Items database'!B:B),(_xlfn.XLOOKUP(LEFT(E587,3),Services,Services,"")))</f>
        <v>DEF</v>
      </c>
      <c r="J587" s="3" t="str">
        <f t="shared" si="19"/>
        <v/>
      </c>
    </row>
    <row r="588" spans="1:10" ht="30" x14ac:dyDescent="0.35">
      <c r="A588" s="7" t="str">
        <f>IF('Payments Export'!A592="","",'Payments Export'!A592)</f>
        <v>Generic Medical Clinic</v>
      </c>
      <c r="B588" s="7" t="str">
        <f>IF('Payments Export'!A592="","",'Payments Export'!B592)</f>
        <v>Dr Jamie Garcia</v>
      </c>
      <c r="C588" s="7">
        <f>IF(IFERROR(VALUE('Payments Export'!H592),'Payments Export'!H592)&lt;&gt;0,IFERROR(VALUE('Payments Export'!H592),'Payments Export'!H592),"")</f>
        <v>10962</v>
      </c>
      <c r="D588" s="7" t="str">
        <f>IF('Payments Export'!I592="","",'Payments Export'!I592)</f>
        <v>Podiatry Service</v>
      </c>
      <c r="E588" s="7" t="str">
        <f t="shared" si="18"/>
        <v>Podiatry Service</v>
      </c>
      <c r="F588" s="7">
        <f>IF('Payments Export'!A592="","",'Payments Export'!N592)</f>
        <v>0</v>
      </c>
      <c r="G588" s="7">
        <f>IF('Payments Export'!A592="","",'Payments Export'!O592)</f>
        <v>68</v>
      </c>
      <c r="H588" s="7">
        <f>IF('Payments Export'!B592="","",G588-F588)</f>
        <v>68</v>
      </c>
      <c r="I588" s="3" t="str">
        <f>IF(C588&lt;&gt;"",_xlfn.XLOOKUP(IFERROR(VALUE(C588),C588),'Items database'!A:A,'Items database'!B:B),(_xlfn.XLOOKUP(LEFT(E588,3),Services,Services,"")))</f>
        <v>DEF</v>
      </c>
      <c r="J588" s="3" t="str">
        <f t="shared" si="19"/>
        <v/>
      </c>
    </row>
    <row r="589" spans="1:10" ht="30" x14ac:dyDescent="0.35">
      <c r="A589" s="7" t="str">
        <f>IF('Payments Export'!A593="","",'Payments Export'!A593)</f>
        <v>Generic Medical Clinic</v>
      </c>
      <c r="B589" s="7" t="str">
        <f>IF('Payments Export'!A593="","",'Payments Export'!B593)</f>
        <v>Dr Avery Wang</v>
      </c>
      <c r="C589" s="7">
        <f>IF(IFERROR(VALUE('Payments Export'!H593),'Payments Export'!H593)&lt;&gt;0,IFERROR(VALUE('Payments Export'!H593),'Payments Export'!H593),"")</f>
        <v>36</v>
      </c>
      <c r="D589" s="7" t="str">
        <f>IF('Payments Export'!I593="","",'Payments Export'!I593)</f>
        <v>Surgery consultation, Level C</v>
      </c>
      <c r="E589" s="7" t="str">
        <f t="shared" si="18"/>
        <v>Surgery consultation, Level C</v>
      </c>
      <c r="F589" s="7">
        <f>IF('Payments Export'!A593="","",'Payments Export'!N593)</f>
        <v>0</v>
      </c>
      <c r="G589" s="7">
        <f>IF('Payments Export'!A593="","",'Payments Export'!O593)</f>
        <v>125</v>
      </c>
      <c r="H589" s="7">
        <f>IF('Payments Export'!B593="","",G589-F589)</f>
        <v>125</v>
      </c>
      <c r="I589" s="3" t="str">
        <f>IF(C589&lt;&gt;"",_xlfn.XLOOKUP(IFERROR(VALUE(C589),C589),'Items database'!A:A,'Items database'!B:B),(_xlfn.XLOOKUP(LEFT(E589,3),Services,Services,"")))</f>
        <v>DEF</v>
      </c>
      <c r="J589" s="3" t="str">
        <f t="shared" si="19"/>
        <v/>
      </c>
    </row>
    <row r="590" spans="1:10" ht="30" x14ac:dyDescent="0.35">
      <c r="A590" s="7" t="str">
        <f>IF('Payments Export'!A594="","",'Payments Export'!A594)</f>
        <v>Generic Medical Clinic</v>
      </c>
      <c r="B590" s="7" t="str">
        <f>IF('Payments Export'!A594="","",'Payments Export'!B594)</f>
        <v>Dr Avery Wang</v>
      </c>
      <c r="C590" s="7">
        <f>IF(IFERROR(VALUE('Payments Export'!H594),'Payments Export'!H594)&lt;&gt;0,IFERROR(VALUE('Payments Export'!H594),'Payments Export'!H594),"")</f>
        <v>23</v>
      </c>
      <c r="D590" s="7" t="str">
        <f>IF('Payments Export'!I594="","",'Payments Export'!I594)</f>
        <v>Surgery consultation, Level B</v>
      </c>
      <c r="E590" s="7" t="str">
        <f t="shared" si="18"/>
        <v>Surgery consultation, Level B</v>
      </c>
      <c r="F590" s="7">
        <f>IF('Payments Export'!A594="","",'Payments Export'!N594)</f>
        <v>0</v>
      </c>
      <c r="G590" s="7">
        <f>IF('Payments Export'!A594="","",'Payments Export'!O594)</f>
        <v>94.75</v>
      </c>
      <c r="H590" s="7">
        <f>IF('Payments Export'!B594="","",G590-F590)</f>
        <v>94.75</v>
      </c>
      <c r="I590" s="3" t="str">
        <f>IF(C590&lt;&gt;"",_xlfn.XLOOKUP(IFERROR(VALUE(C590),C590),'Items database'!A:A,'Items database'!B:B),(_xlfn.XLOOKUP(LEFT(E590,3),Services,Services,"")))</f>
        <v>DEF</v>
      </c>
      <c r="J590" s="3" t="str">
        <f t="shared" si="19"/>
        <v/>
      </c>
    </row>
    <row r="591" spans="1:10" ht="300" x14ac:dyDescent="0.35">
      <c r="A591" s="7" t="str">
        <f>IF('Payments Export'!A595="","",'Payments Export'!A595)</f>
        <v>Generic Medical Clinic</v>
      </c>
      <c r="B591" s="7" t="str">
        <f>IF('Payments Export'!A595="","",'Payments Export'!B595)</f>
        <v>Dr Jamie Wilson</v>
      </c>
      <c r="C591" s="7">
        <f>IF(IFERROR(VALUE('Payments Export'!H595),'Payments Export'!H595)&lt;&gt;0,IFERROR(VALUE('Payments Export'!H595),'Payments Export'!H595),"")</f>
        <v>91891</v>
      </c>
      <c r="D591" s="7" t="str">
        <f>IF('Payments Export'!I595="","",'Payments Export'!I595)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1" s="7" t="str">
        <f t="shared" si="18"/>
        <v>Phone attendance by a general practitioner lasting at least 6 minu</v>
      </c>
      <c r="F591" s="7">
        <f>IF('Payments Export'!A595="","",'Payments Export'!N595)</f>
        <v>0</v>
      </c>
      <c r="G591" s="7">
        <f>IF('Payments Export'!A595="","",'Payments Export'!O595)</f>
        <v>59.55</v>
      </c>
      <c r="H591" s="7">
        <f>IF('Payments Export'!B595="","",G591-F591)</f>
        <v>59.55</v>
      </c>
      <c r="I591" s="3" t="str">
        <f>IF(C591&lt;&gt;"",_xlfn.XLOOKUP(IFERROR(VALUE(C591),C591),'Items database'!A:A,'Items database'!B:B),(_xlfn.XLOOKUP(LEFT(E591,3),Services,Services,"")))</f>
        <v>DEF</v>
      </c>
      <c r="J591" s="3" t="str">
        <f t="shared" si="19"/>
        <v/>
      </c>
    </row>
    <row r="592" spans="1:10" ht="70" x14ac:dyDescent="0.35">
      <c r="A592" s="7" t="str">
        <f>IF('Payments Export'!A596="","",'Payments Export'!A596)</f>
        <v>Generic Medical Clinic</v>
      </c>
      <c r="B592" s="7" t="str">
        <f>IF('Payments Export'!A596="","",'Payments Export'!B596)</f>
        <v>Dr Morgan Brooks</v>
      </c>
      <c r="C592" s="7" t="str">
        <f>IF(IFERROR(VALUE('Payments Export'!H596),'Payments Export'!H596)&lt;&gt;0,IFERROR(VALUE('Payments Export'!H596),'Payments Export'!H596),"")</f>
        <v/>
      </c>
      <c r="D592" s="7" t="str">
        <f>IF('Payments Export'!I596="","",'Payments Export'!I596)</f>
        <v>CSB Treatment Room Fee Tier 1 -  Non Rebatable from Medicare</v>
      </c>
      <c r="E592" s="7" t="str">
        <f t="shared" si="18"/>
        <v>CSB Treatment Room Fee Tier 1 -  Non Rebatable from Medicare</v>
      </c>
      <c r="F592" s="7">
        <f>IF('Payments Export'!A596="","",'Payments Export'!N596)</f>
        <v>0</v>
      </c>
      <c r="G592" s="7">
        <f>IF('Payments Export'!A596="","",'Payments Export'!O596)</f>
        <v>25</v>
      </c>
      <c r="H592" s="7">
        <f>IF('Payments Export'!B596="","",G592-F592)</f>
        <v>25</v>
      </c>
      <c r="I592" s="3" t="str">
        <f>IF(C592&lt;&gt;"",_xlfn.XLOOKUP(IFERROR(VALUE(C592),C592),'Items database'!A:A,'Items database'!B:B),(_xlfn.XLOOKUP(LEFT(E592,3),Services,Services,"")))</f>
        <v>CSB</v>
      </c>
      <c r="J592" s="3" t="str">
        <f t="shared" si="19"/>
        <v/>
      </c>
    </row>
    <row r="593" spans="1:10" ht="40" x14ac:dyDescent="0.35">
      <c r="A593" s="7" t="str">
        <f>IF('Payments Export'!A597="","",'Payments Export'!A597)</f>
        <v>Generic Medical Clinic</v>
      </c>
      <c r="B593" s="7" t="str">
        <f>IF('Payments Export'!A597="","",'Payments Export'!B597)</f>
        <v>Dr Morgan Brooks</v>
      </c>
      <c r="C593" s="7">
        <f>IF(IFERROR(VALUE('Payments Export'!H597),'Payments Export'!H597)&lt;&gt;0,IFERROR(VALUE('Payments Export'!H597),'Payments Export'!H597),"")</f>
        <v>23</v>
      </c>
      <c r="D593" s="7" t="str">
        <f>IF('Payments Export'!I597="","",'Payments Export'!I597)</f>
        <v>Surgery consultation, Level B, Not Related</v>
      </c>
      <c r="E593" s="7" t="str">
        <f t="shared" si="18"/>
        <v>Surgery consultation, Level B, Not Related</v>
      </c>
      <c r="F593" s="7">
        <f>IF('Payments Export'!A597="","",'Payments Export'!N597)</f>
        <v>0</v>
      </c>
      <c r="G593" s="7">
        <f>IF('Payments Export'!A597="","",'Payments Export'!O597)</f>
        <v>74.75</v>
      </c>
      <c r="H593" s="7">
        <f>IF('Payments Export'!B597="","",G593-F593)</f>
        <v>74.75</v>
      </c>
      <c r="I593" s="3" t="str">
        <f>IF(C593&lt;&gt;"",_xlfn.XLOOKUP(IFERROR(VALUE(C593),C593),'Items database'!A:A,'Items database'!B:B),(_xlfn.XLOOKUP(LEFT(E593,3),Services,Services,"")))</f>
        <v>DEF</v>
      </c>
      <c r="J593" s="3" t="str">
        <f t="shared" si="19"/>
        <v/>
      </c>
    </row>
    <row r="594" spans="1:10" ht="100" x14ac:dyDescent="0.35">
      <c r="A594" s="7" t="str">
        <f>IF('Payments Export'!A598="","",'Payments Export'!A598)</f>
        <v>Generic Medical Clinic</v>
      </c>
      <c r="B594" s="7" t="str">
        <f>IF('Payments Export'!A598="","",'Payments Export'!B598)</f>
        <v>Dr Morgan Brooks</v>
      </c>
      <c r="C594" s="7">
        <f>IF(IFERROR(VALUE('Payments Export'!H598),'Payments Export'!H598)&lt;&gt;0,IFERROR(VALUE('Payments Export'!H598),'Payments Export'!H598),"")</f>
        <v>30071</v>
      </c>
      <c r="D594" s="7" t="str">
        <f>IF('Payments Export'!I598="","",'Payments Export'!I598)</f>
        <v>Biopsy of skin where the biopsy specimen is sent for pathological examination, neck, NDS, Separate Sites</v>
      </c>
      <c r="E594" s="7" t="str">
        <f t="shared" si="18"/>
        <v xml:space="preserve">Biopsy of skin where the biopsy specimen is sent for pathological </v>
      </c>
      <c r="F594" s="7">
        <f>IF('Payments Export'!A598="","",'Payments Export'!N598)</f>
        <v>0</v>
      </c>
      <c r="G594" s="7">
        <f>IF('Payments Export'!A598="","",'Payments Export'!O598)</f>
        <v>69.5</v>
      </c>
      <c r="H594" s="7">
        <f>IF('Payments Export'!B598="","",G594-F594)</f>
        <v>69.5</v>
      </c>
      <c r="I594" s="3" t="str">
        <f>IF(C594&lt;&gt;"",_xlfn.XLOOKUP(IFERROR(VALUE(C594),C594),'Items database'!A:A,'Items database'!B:B),(_xlfn.XLOOKUP(LEFT(E594,3),Services,Services,"")))</f>
        <v>DEF</v>
      </c>
      <c r="J594" s="3" t="str">
        <f t="shared" si="19"/>
        <v/>
      </c>
    </row>
    <row r="595" spans="1:10" ht="110" x14ac:dyDescent="0.35">
      <c r="A595" s="7" t="str">
        <f>IF('Payments Export'!A599="","",'Payments Export'!A599)</f>
        <v>Generic Medical Clinic</v>
      </c>
      <c r="B595" s="7" t="str">
        <f>IF('Payments Export'!A599="","",'Payments Export'!B599)</f>
        <v>Dr Morgan Brooks</v>
      </c>
      <c r="C595" s="7">
        <f>IF(IFERROR(VALUE('Payments Export'!H599),'Payments Export'!H599)&lt;&gt;0,IFERROR(VALUE('Payments Export'!H599),'Payments Export'!H599),"")</f>
        <v>30071</v>
      </c>
      <c r="D595" s="7" t="str">
        <f>IF('Payments Export'!I599="","",'Payments Export'!I599)</f>
        <v>Biopsy of skin where the biopsy specimen is sent for pathological examination, ear, NDS, 10:03, Separate Sites</v>
      </c>
      <c r="E595" s="7" t="str">
        <f t="shared" si="18"/>
        <v xml:space="preserve">Biopsy of skin where the biopsy specimen is sent for pathological </v>
      </c>
      <c r="F595" s="7">
        <f>IF('Payments Export'!A599="","",'Payments Export'!N599)</f>
        <v>0</v>
      </c>
      <c r="G595" s="7">
        <f>IF('Payments Export'!A599="","",'Payments Export'!O599)</f>
        <v>34.75</v>
      </c>
      <c r="H595" s="7">
        <f>IF('Payments Export'!B599="","",G595-F595)</f>
        <v>34.75</v>
      </c>
      <c r="I595" s="3" t="str">
        <f>IF(C595&lt;&gt;"",_xlfn.XLOOKUP(IFERROR(VALUE(C595),C595),'Items database'!A:A,'Items database'!B:B),(_xlfn.XLOOKUP(LEFT(E595,3),Services,Services,"")))</f>
        <v>DEF</v>
      </c>
      <c r="J595" s="3" t="str">
        <f t="shared" si="19"/>
        <v/>
      </c>
    </row>
    <row r="596" spans="1:10" ht="30" x14ac:dyDescent="0.35">
      <c r="A596" s="7" t="str">
        <f>IF('Payments Export'!A600="","",'Payments Export'!A600)</f>
        <v>Generic Medical Clinic</v>
      </c>
      <c r="B596" s="7" t="str">
        <f>IF('Payments Export'!A600="","",'Payments Export'!B600)</f>
        <v>Dr Jamie Garcia</v>
      </c>
      <c r="C596" s="7">
        <f>IF(IFERROR(VALUE('Payments Export'!H600),'Payments Export'!H600)&lt;&gt;0,IFERROR(VALUE('Payments Export'!H600),'Payments Export'!H600),"")</f>
        <v>10962</v>
      </c>
      <c r="D596" s="7" t="str">
        <f>IF('Payments Export'!I600="","",'Payments Export'!I600)</f>
        <v>Podiatry Service</v>
      </c>
      <c r="E596" s="7" t="str">
        <f t="shared" si="18"/>
        <v>Podiatry Service</v>
      </c>
      <c r="F596" s="7">
        <f>IF('Payments Export'!A600="","",'Payments Export'!N600)</f>
        <v>0</v>
      </c>
      <c r="G596" s="7">
        <f>IF('Payments Export'!A600="","",'Payments Export'!O600)</f>
        <v>68</v>
      </c>
      <c r="H596" s="7">
        <f>IF('Payments Export'!B600="","",G596-F596)</f>
        <v>68</v>
      </c>
      <c r="I596" s="3" t="str">
        <f>IF(C596&lt;&gt;"",_xlfn.XLOOKUP(IFERROR(VALUE(C596),C596),'Items database'!A:A,'Items database'!B:B),(_xlfn.XLOOKUP(LEFT(E596,3),Services,Services,"")))</f>
        <v>DEF</v>
      </c>
      <c r="J596" s="3" t="str">
        <f t="shared" si="19"/>
        <v/>
      </c>
    </row>
    <row r="597" spans="1:10" ht="30" x14ac:dyDescent="0.35">
      <c r="A597" s="7" t="str">
        <f>IF('Payments Export'!A601="","",'Payments Export'!A601)</f>
        <v>Generic Medical Clinic</v>
      </c>
      <c r="B597" s="7" t="str">
        <f>IF('Payments Export'!A601="","",'Payments Export'!B601)</f>
        <v>Dr Taylor Murphy</v>
      </c>
      <c r="C597" s="7">
        <f>IF(IFERROR(VALUE('Payments Export'!H601),'Payments Export'!H601)&lt;&gt;0,IFERROR(VALUE('Payments Export'!H601),'Payments Export'!H601),"")</f>
        <v>23</v>
      </c>
      <c r="D597" s="7" t="str">
        <f>IF('Payments Export'!I601="","",'Payments Export'!I601)</f>
        <v>Surgery consultation, Level B</v>
      </c>
      <c r="E597" s="7" t="str">
        <f t="shared" si="18"/>
        <v>Surgery consultation, Level B</v>
      </c>
      <c r="F597" s="7">
        <f>IF('Payments Export'!A601="","",'Payments Export'!N601)</f>
        <v>0</v>
      </c>
      <c r="G597" s="7">
        <f>IF('Payments Export'!A601="","",'Payments Export'!O601)</f>
        <v>74.75</v>
      </c>
      <c r="H597" s="7">
        <f>IF('Payments Export'!B601="","",G597-F597)</f>
        <v>74.75</v>
      </c>
      <c r="I597" s="3" t="str">
        <f>IF(C597&lt;&gt;"",_xlfn.XLOOKUP(IFERROR(VALUE(C597),C597),'Items database'!A:A,'Items database'!B:B),(_xlfn.XLOOKUP(LEFT(E597,3),Services,Services,"")))</f>
        <v>DEF</v>
      </c>
      <c r="J597" s="3" t="str">
        <f t="shared" si="19"/>
        <v/>
      </c>
    </row>
    <row r="598" spans="1:10" ht="30" x14ac:dyDescent="0.35">
      <c r="A598" s="7" t="str">
        <f>IF('Payments Export'!A602="","",'Payments Export'!A602)</f>
        <v>Generic Medical Clinic</v>
      </c>
      <c r="B598" s="7" t="str">
        <f>IF('Payments Export'!A602="","",'Payments Export'!B602)</f>
        <v>Dr Riley Zhang</v>
      </c>
      <c r="C598" s="7">
        <f>IF(IFERROR(VALUE('Payments Export'!H602),'Payments Export'!H602)&lt;&gt;0,IFERROR(VALUE('Payments Export'!H602),'Payments Export'!H602),"")</f>
        <v>36</v>
      </c>
      <c r="D598" s="7" t="str">
        <f>IF('Payments Export'!I602="","",'Payments Export'!I602)</f>
        <v>Surgery consultation, Level C</v>
      </c>
      <c r="E598" s="7" t="str">
        <f t="shared" si="18"/>
        <v>Surgery consultation, Level C</v>
      </c>
      <c r="F598" s="7">
        <f>IF('Payments Export'!A602="","",'Payments Export'!N602)</f>
        <v>0</v>
      </c>
      <c r="G598" s="7">
        <f>IF('Payments Export'!A602="","",'Payments Export'!O602)</f>
        <v>125</v>
      </c>
      <c r="H598" s="7">
        <f>IF('Payments Export'!B602="","",G598-F598)</f>
        <v>125</v>
      </c>
      <c r="I598" s="3" t="str">
        <f>IF(C598&lt;&gt;"",_xlfn.XLOOKUP(IFERROR(VALUE(C598),C598),'Items database'!A:A,'Items database'!B:B),(_xlfn.XLOOKUP(LEFT(E598,3),Services,Services,"")))</f>
        <v>DEF</v>
      </c>
      <c r="J598" s="3" t="str">
        <f t="shared" si="19"/>
        <v/>
      </c>
    </row>
    <row r="599" spans="1:10" ht="30" x14ac:dyDescent="0.35">
      <c r="A599" s="7" t="str">
        <f>IF('Payments Export'!A603="","",'Payments Export'!A603)</f>
        <v>Generic Medical Clinic</v>
      </c>
      <c r="B599" s="7" t="str">
        <f>IF('Payments Export'!A603="","",'Payments Export'!B603)</f>
        <v>Dr Avery Wang</v>
      </c>
      <c r="C599" s="7">
        <f>IF(IFERROR(VALUE('Payments Export'!H603),'Payments Export'!H603)&lt;&gt;0,IFERROR(VALUE('Payments Export'!H603),'Payments Export'!H603),"")</f>
        <v>23</v>
      </c>
      <c r="D599" s="7" t="str">
        <f>IF('Payments Export'!I603="","",'Payments Export'!I603)</f>
        <v>Surgery consultation, Level B</v>
      </c>
      <c r="E599" s="7" t="str">
        <f t="shared" si="18"/>
        <v>Surgery consultation, Level B</v>
      </c>
      <c r="F599" s="7">
        <f>IF('Payments Export'!A603="","",'Payments Export'!N603)</f>
        <v>0</v>
      </c>
      <c r="G599" s="7">
        <f>IF('Payments Export'!A603="","",'Payments Export'!O603)</f>
        <v>94.75</v>
      </c>
      <c r="H599" s="7">
        <f>IF('Payments Export'!B603="","",G599-F599)</f>
        <v>94.75</v>
      </c>
      <c r="I599" s="3" t="str">
        <f>IF(C599&lt;&gt;"",_xlfn.XLOOKUP(IFERROR(VALUE(C599),C599),'Items database'!A:A,'Items database'!B:B),(_xlfn.XLOOKUP(LEFT(E599,3),Services,Services,"")))</f>
        <v>DEF</v>
      </c>
      <c r="J599" s="3" t="str">
        <f t="shared" si="19"/>
        <v/>
      </c>
    </row>
    <row r="600" spans="1:10" ht="30" x14ac:dyDescent="0.35">
      <c r="A600" s="7" t="str">
        <f>IF('Payments Export'!A604="","",'Payments Export'!A604)</f>
        <v>Generic Medical Clinic</v>
      </c>
      <c r="B600" s="7" t="str">
        <f>IF('Payments Export'!A604="","",'Payments Export'!B604)</f>
        <v>Dr Jamie Wilson</v>
      </c>
      <c r="C600" s="7">
        <f>IF(IFERROR(VALUE('Payments Export'!H604),'Payments Export'!H604)&lt;&gt;0,IFERROR(VALUE('Payments Export'!H604),'Payments Export'!H604),"")</f>
        <v>23</v>
      </c>
      <c r="D600" s="7" t="str">
        <f>IF('Payments Export'!I604="","",'Payments Export'!I604)</f>
        <v>Surgery consultation, Level B</v>
      </c>
      <c r="E600" s="7" t="str">
        <f t="shared" si="18"/>
        <v>Surgery consultation, Level B</v>
      </c>
      <c r="F600" s="7">
        <f>IF('Payments Export'!A604="","",'Payments Export'!N604)</f>
        <v>0</v>
      </c>
      <c r="G600" s="7">
        <f>IF('Payments Export'!A604="","",'Payments Export'!O604)</f>
        <v>49.4</v>
      </c>
      <c r="H600" s="7">
        <f>IF('Payments Export'!B604="","",G600-F600)</f>
        <v>49.4</v>
      </c>
      <c r="I600" s="3" t="str">
        <f>IF(C600&lt;&gt;"",_xlfn.XLOOKUP(IFERROR(VALUE(C600),C600),'Items database'!A:A,'Items database'!B:B),(_xlfn.XLOOKUP(LEFT(E600,3),Services,Services,"")))</f>
        <v>DEF</v>
      </c>
      <c r="J600" s="3" t="str">
        <f t="shared" si="19"/>
        <v/>
      </c>
    </row>
    <row r="601" spans="1:10" ht="40" x14ac:dyDescent="0.35">
      <c r="A601" s="7" t="str">
        <f>IF('Payments Export'!A605="","",'Payments Export'!A605)</f>
        <v>Generic Medical Clinic</v>
      </c>
      <c r="B601" s="7" t="str">
        <f>IF('Payments Export'!A605="","",'Payments Export'!B605)</f>
        <v>Dr Jamie Garcia</v>
      </c>
      <c r="C601" s="7" t="str">
        <f>IF(IFERROR(VALUE('Payments Export'!H605),'Payments Export'!H605)&lt;&gt;0,IFERROR(VALUE('Payments Export'!H605),'Payments Export'!H605),"")</f>
        <v/>
      </c>
      <c r="D601" s="7" t="str">
        <f>IF('Payments Export'!I605="","",'Payments Export'!I605)</f>
        <v>F012 - Podiatry Follow Up Consultation</v>
      </c>
      <c r="E601" s="7" t="s">
        <v>286</v>
      </c>
      <c r="F601" s="7">
        <f>IF('Payments Export'!A605="","",'Payments Export'!N605)</f>
        <v>0</v>
      </c>
      <c r="G601" s="7">
        <f>IF('Payments Export'!A605="","",'Payments Export'!O605)</f>
        <v>70</v>
      </c>
      <c r="H601" s="7">
        <f>IF('Payments Export'!B605="","",G601-F601)</f>
        <v>70</v>
      </c>
      <c r="I601" s="3" t="str">
        <f>IF(C601&lt;&gt;"",_xlfn.XLOOKUP(IFERROR(VALUE(C601),C601),'Items database'!A:A,'Items database'!B:B),(_xlfn.XLOOKUP(LEFT(E601,3),Services,Services,"")))</f>
        <v>DEF</v>
      </c>
      <c r="J601" s="3" t="str">
        <f t="shared" si="19"/>
        <v/>
      </c>
    </row>
    <row r="602" spans="1:10" ht="30" x14ac:dyDescent="0.35">
      <c r="A602" s="7" t="str">
        <f>IF('Payments Export'!A606="","",'Payments Export'!A606)</f>
        <v>Generic Medical Clinic</v>
      </c>
      <c r="B602" s="7" t="str">
        <f>IF('Payments Export'!A606="","",'Payments Export'!B606)</f>
        <v>Dr Morgan Brooks</v>
      </c>
      <c r="C602" s="7">
        <f>IF(IFERROR(VALUE('Payments Export'!H606),'Payments Export'!H606)&lt;&gt;0,IFERROR(VALUE('Payments Export'!H606),'Payments Export'!H606),"")</f>
        <v>36</v>
      </c>
      <c r="D602" s="7" t="str">
        <f>IF('Payments Export'!I606="","",'Payments Export'!I606)</f>
        <v>Surgery consultation, Level C</v>
      </c>
      <c r="E602" s="7" t="str">
        <f t="shared" si="18"/>
        <v>Surgery consultation, Level C</v>
      </c>
      <c r="F602" s="7">
        <f>IF('Payments Export'!A606="","",'Payments Export'!N606)</f>
        <v>0</v>
      </c>
      <c r="G602" s="7">
        <f>IF('Payments Export'!A606="","",'Payments Export'!O606)</f>
        <v>125</v>
      </c>
      <c r="H602" s="7">
        <f>IF('Payments Export'!B606="","",G602-F602)</f>
        <v>125</v>
      </c>
      <c r="I602" s="3" t="str">
        <f>IF(C602&lt;&gt;"",_xlfn.XLOOKUP(IFERROR(VALUE(C602),C602),'Items database'!A:A,'Items database'!B:B),(_xlfn.XLOOKUP(LEFT(E602,3),Services,Services,"")))</f>
        <v>DEF</v>
      </c>
      <c r="J602" s="3" t="str">
        <f t="shared" si="19"/>
        <v/>
      </c>
    </row>
    <row r="603" spans="1:10" ht="210" x14ac:dyDescent="0.35">
      <c r="A603" s="7" t="str">
        <f>IF('Payments Export'!A607="","",'Payments Export'!A607)</f>
        <v>Generic Medical Clinic</v>
      </c>
      <c r="B603" s="7" t="str">
        <f>IF('Payments Export'!A607="","",'Payments Export'!B607)</f>
        <v>Dr Jamie Wilson</v>
      </c>
      <c r="C603" s="7">
        <f>IF(IFERROR(VALUE('Payments Export'!H607),'Payments Export'!H607)&lt;&gt;0,IFERROR(VALUE('Payments Export'!H607),'Payments Export'!H607),"")</f>
        <v>91890</v>
      </c>
      <c r="D603" s="7" t="str">
        <f>IF('Payments Export'!I607="","",'Payments Export'!I607)</f>
        <v xml:space="preserve">Phone attendance by a general practitioner lasting less than 6 minutes for an obvious problem characterised by the straightforward nature of the task that requires a short patient history and, if required, limited management
</v>
      </c>
      <c r="E603" s="7" t="str">
        <f t="shared" si="18"/>
        <v>Phone attendance by a general practitioner lasting less than 6 min</v>
      </c>
      <c r="F603" s="7">
        <f>IF('Payments Export'!A607="","",'Payments Export'!N607)</f>
        <v>0</v>
      </c>
      <c r="G603" s="7">
        <f>IF('Payments Export'!A607="","",'Payments Export'!O607)</f>
        <v>38</v>
      </c>
      <c r="H603" s="7">
        <f>IF('Payments Export'!B607="","",G603-F603)</f>
        <v>38</v>
      </c>
      <c r="I603" s="3" t="str">
        <f>IF(C603&lt;&gt;"",_xlfn.XLOOKUP(IFERROR(VALUE(C603),C603),'Items database'!A:A,'Items database'!B:B),(_xlfn.XLOOKUP(LEFT(E603,3),Services,Services,"")))</f>
        <v>DEF</v>
      </c>
      <c r="J603" s="3" t="str">
        <f t="shared" si="19"/>
        <v/>
      </c>
    </row>
    <row r="604" spans="1:10" ht="30" x14ac:dyDescent="0.35">
      <c r="A604" s="7" t="str">
        <f>IF('Payments Export'!A608="","",'Payments Export'!A608)</f>
        <v>Generic Medical Clinic</v>
      </c>
      <c r="B604" s="7" t="str">
        <f>IF('Payments Export'!A608="","",'Payments Export'!B608)</f>
        <v>Dr Riley Zhang</v>
      </c>
      <c r="C604" s="7">
        <f>IF(IFERROR(VALUE('Payments Export'!H608),'Payments Export'!H608)&lt;&gt;0,IFERROR(VALUE('Payments Export'!H608),'Payments Export'!H608),"")</f>
        <v>36</v>
      </c>
      <c r="D604" s="7" t="str">
        <f>IF('Payments Export'!I608="","",'Payments Export'!I608)</f>
        <v>Surgery consultation, Level C</v>
      </c>
      <c r="E604" s="7" t="str">
        <f t="shared" si="18"/>
        <v>Surgery consultation, Level C</v>
      </c>
      <c r="F604" s="7">
        <f>IF('Payments Export'!A608="","",'Payments Export'!N608)</f>
        <v>0</v>
      </c>
      <c r="G604" s="7">
        <f>IF('Payments Export'!A608="","",'Payments Export'!O608)</f>
        <v>168</v>
      </c>
      <c r="H604" s="7">
        <f>IF('Payments Export'!B608="","",G604-F604)</f>
        <v>168</v>
      </c>
      <c r="I604" s="3" t="str">
        <f>IF(C604&lt;&gt;"",_xlfn.XLOOKUP(IFERROR(VALUE(C604),C604),'Items database'!A:A,'Items database'!B:B),(_xlfn.XLOOKUP(LEFT(E604,3),Services,Services,"")))</f>
        <v>DEF</v>
      </c>
      <c r="J604" s="3" t="str">
        <f t="shared" si="19"/>
        <v/>
      </c>
    </row>
    <row r="605" spans="1:10" ht="40" x14ac:dyDescent="0.35">
      <c r="A605" s="7" t="str">
        <f>IF('Payments Export'!A609="","",'Payments Export'!A609)</f>
        <v>Generic Medical Clinic</v>
      </c>
      <c r="B605" s="7" t="str">
        <f>IF('Payments Export'!A609="","",'Payments Export'!B609)</f>
        <v>Dr Riley Zhang</v>
      </c>
      <c r="C605" s="7">
        <f>IF(IFERROR(VALUE('Payments Export'!H609),'Payments Export'!H609)&lt;&gt;0,IFERROR(VALUE('Payments Export'!H609),'Payments Export'!H609),"")</f>
        <v>30192</v>
      </c>
      <c r="D605" s="7" t="str">
        <f>IF('Payments Export'!I609="","",'Payments Export'!I609)</f>
        <v>Ablation of premalignant skin lesions &gt;= 10</v>
      </c>
      <c r="E605" s="7" t="str">
        <f t="shared" si="18"/>
        <v>Ablation of premalignant skin lesions &gt;= 10</v>
      </c>
      <c r="F605" s="7">
        <f>IF('Payments Export'!A609="","",'Payments Export'!N609)</f>
        <v>0</v>
      </c>
      <c r="G605" s="7">
        <f>IF('Payments Export'!A609="","",'Payments Export'!O609)</f>
        <v>43.5</v>
      </c>
      <c r="H605" s="7">
        <f>IF('Payments Export'!B609="","",G605-F605)</f>
        <v>43.5</v>
      </c>
      <c r="I605" s="3" t="str">
        <f>IF(C605&lt;&gt;"",_xlfn.XLOOKUP(IFERROR(VALUE(C605),C605),'Items database'!A:A,'Items database'!B:B),(_xlfn.XLOOKUP(LEFT(E605,3),Services,Services,"")))</f>
        <v>DEF</v>
      </c>
      <c r="J605" s="3" t="str">
        <f t="shared" si="19"/>
        <v/>
      </c>
    </row>
    <row r="606" spans="1:10" ht="210" x14ac:dyDescent="0.35">
      <c r="A606" s="7" t="str">
        <f>IF('Payments Export'!A610="","",'Payments Export'!A610)</f>
        <v>Generic Medical Clinic</v>
      </c>
      <c r="B606" s="7" t="str">
        <f>IF('Payments Export'!A610="","",'Payments Export'!B610)</f>
        <v>Dr Avery Wang</v>
      </c>
      <c r="C606" s="7">
        <f>IF(IFERROR(VALUE('Payments Export'!H610),'Payments Export'!H610)&lt;&gt;0,IFERROR(VALUE('Payments Export'!H610),'Payments Export'!H610),"")</f>
        <v>91890</v>
      </c>
      <c r="D606" s="7" t="str">
        <f>IF('Payments Export'!I610="","",'Payments Export'!I610)</f>
        <v xml:space="preserve">Phone attendance by a general practitioner lasting less than 6 minutes for an obvious problem characterised by the straightforward nature of the task that requires a short patient history and, if required, limited management
</v>
      </c>
      <c r="E606" s="7" t="str">
        <f t="shared" si="18"/>
        <v>Phone attendance by a general practitioner lasting less than 6 min</v>
      </c>
      <c r="F606" s="7">
        <f>IF('Payments Export'!A610="","",'Payments Export'!N610)</f>
        <v>0</v>
      </c>
      <c r="G606" s="7">
        <f>IF('Payments Export'!A610="","",'Payments Export'!O610)</f>
        <v>38</v>
      </c>
      <c r="H606" s="7">
        <f>IF('Payments Export'!B610="","",G606-F606)</f>
        <v>38</v>
      </c>
      <c r="I606" s="3" t="str">
        <f>IF(C606&lt;&gt;"",_xlfn.XLOOKUP(IFERROR(VALUE(C606),C606),'Items database'!A:A,'Items database'!B:B),(_xlfn.XLOOKUP(LEFT(E606,3),Services,Services,"")))</f>
        <v>DEF</v>
      </c>
      <c r="J606" s="3" t="str">
        <f t="shared" si="19"/>
        <v/>
      </c>
    </row>
    <row r="607" spans="1:10" ht="50" x14ac:dyDescent="0.35">
      <c r="A607" s="7" t="str">
        <f>IF('Payments Export'!A611="","",'Payments Export'!A611)</f>
        <v>Generic Medical Clinic</v>
      </c>
      <c r="B607" s="7" t="str">
        <f>IF('Payments Export'!A611="","",'Payments Export'!B611)</f>
        <v>Dr Jamie Wilson</v>
      </c>
      <c r="C607" s="7" t="str">
        <f>IF(IFERROR(VALUE('Payments Export'!H611),'Payments Export'!H611)&lt;&gt;0,IFERROR(VALUE('Payments Export'!H611),'Payments Export'!H611),"")</f>
        <v/>
      </c>
      <c r="D607" s="7" t="str">
        <f>IF('Payments Export'!I611="","",'Payments Export'!I611)</f>
        <v>Sundry Items (please list), Speedway Medical</v>
      </c>
      <c r="E607" s="7" t="s">
        <v>430</v>
      </c>
      <c r="F607" s="7">
        <f>IF('Payments Export'!A611="","",'Payments Export'!N611)</f>
        <v>10</v>
      </c>
      <c r="G607" s="7">
        <f>IF('Payments Export'!A611="","",'Payments Export'!O611)</f>
        <v>110</v>
      </c>
      <c r="H607" s="7">
        <f>IF('Payments Export'!B611="","",G607-F607)</f>
        <v>100</v>
      </c>
      <c r="I607" s="3" t="str">
        <f>IF(C607&lt;&gt;"",_xlfn.XLOOKUP(IFERROR(VALUE(C607),C607),'Items database'!A:A,'Items database'!B:B),(_xlfn.XLOOKUP(LEFT(E607,3),Services,Services,"")))</f>
        <v>DEF</v>
      </c>
      <c r="J607" s="3" t="str">
        <f t="shared" si="19"/>
        <v>GST</v>
      </c>
    </row>
    <row r="608" spans="1:10" ht="30" x14ac:dyDescent="0.35">
      <c r="A608" s="7" t="str">
        <f>IF('Payments Export'!A612="","",'Payments Export'!A612)</f>
        <v>Generic Medical Clinic</v>
      </c>
      <c r="B608" s="7" t="str">
        <f>IF('Payments Export'!A612="","",'Payments Export'!B612)</f>
        <v>Dr Jamie Garcia</v>
      </c>
      <c r="C608" s="7">
        <f>IF(IFERROR(VALUE('Payments Export'!H612),'Payments Export'!H612)&lt;&gt;0,IFERROR(VALUE('Payments Export'!H612),'Payments Export'!H612),"")</f>
        <v>10962</v>
      </c>
      <c r="D608" s="7" t="str">
        <f>IF('Payments Export'!I612="","",'Payments Export'!I612)</f>
        <v>Podiatry Service</v>
      </c>
      <c r="E608" s="7" t="str">
        <f t="shared" si="18"/>
        <v>Podiatry Service</v>
      </c>
      <c r="F608" s="7">
        <f>IF('Payments Export'!A612="","",'Payments Export'!N612)</f>
        <v>0</v>
      </c>
      <c r="G608" s="7">
        <f>IF('Payments Export'!A612="","",'Payments Export'!O612)</f>
        <v>68</v>
      </c>
      <c r="H608" s="7">
        <f>IF('Payments Export'!B612="","",G608-F608)</f>
        <v>68</v>
      </c>
      <c r="I608" s="3" t="str">
        <f>IF(C608&lt;&gt;"",_xlfn.XLOOKUP(IFERROR(VALUE(C608),C608),'Items database'!A:A,'Items database'!B:B),(_xlfn.XLOOKUP(LEFT(E608,3),Services,Services,"")))</f>
        <v>DEF</v>
      </c>
      <c r="J608" s="3" t="str">
        <f t="shared" si="19"/>
        <v/>
      </c>
    </row>
    <row r="609" spans="1:10" ht="30" x14ac:dyDescent="0.35">
      <c r="A609" s="7" t="str">
        <f>IF('Payments Export'!A613="","",'Payments Export'!A613)</f>
        <v>Generic Medical Clinic</v>
      </c>
      <c r="B609" s="7" t="str">
        <f>IF('Payments Export'!A613="","",'Payments Export'!B613)</f>
        <v>Dr Morgan Brooks</v>
      </c>
      <c r="C609" s="7">
        <f>IF(IFERROR(VALUE('Payments Export'!H613),'Payments Export'!H613)&lt;&gt;0,IFERROR(VALUE('Payments Export'!H613),'Payments Export'!H613),"")</f>
        <v>36</v>
      </c>
      <c r="D609" s="7" t="str">
        <f>IF('Payments Export'!I613="","",'Payments Export'!I613)</f>
        <v>Surgery consultation, Level C</v>
      </c>
      <c r="E609" s="7" t="str">
        <f t="shared" si="18"/>
        <v>Surgery consultation, Level C</v>
      </c>
      <c r="F609" s="7">
        <f>IF('Payments Export'!A613="","",'Payments Export'!N613)</f>
        <v>0</v>
      </c>
      <c r="G609" s="7">
        <f>IF('Payments Export'!A613="","",'Payments Export'!O613)</f>
        <v>172</v>
      </c>
      <c r="H609" s="7">
        <f>IF('Payments Export'!B613="","",G609-F609)</f>
        <v>172</v>
      </c>
      <c r="I609" s="3" t="str">
        <f>IF(C609&lt;&gt;"",_xlfn.XLOOKUP(IFERROR(VALUE(C609),C609),'Items database'!A:A,'Items database'!B:B),(_xlfn.XLOOKUP(LEFT(E609,3),Services,Services,"")))</f>
        <v>DEF</v>
      </c>
      <c r="J609" s="3" t="str">
        <f t="shared" si="19"/>
        <v/>
      </c>
    </row>
    <row r="610" spans="1:10" ht="30" x14ac:dyDescent="0.35">
      <c r="A610" s="7" t="str">
        <f>IF('Payments Export'!A614="","",'Payments Export'!A614)</f>
        <v>Generic Medical Clinic</v>
      </c>
      <c r="B610" s="7" t="str">
        <f>IF('Payments Export'!A614="","",'Payments Export'!B614)</f>
        <v>Dr Taylor Murphy</v>
      </c>
      <c r="C610" s="7">
        <f>IF(IFERROR(VALUE('Payments Export'!H614),'Payments Export'!H614)&lt;&gt;0,IFERROR(VALUE('Payments Export'!H614),'Payments Export'!H614),"")</f>
        <v>23</v>
      </c>
      <c r="D610" s="7" t="str">
        <f>IF('Payments Export'!I614="","",'Payments Export'!I614)</f>
        <v>Surgery consultation, Level B</v>
      </c>
      <c r="E610" s="7" t="str">
        <f t="shared" si="18"/>
        <v>Surgery consultation, Level B</v>
      </c>
      <c r="F610" s="7">
        <f>IF('Payments Export'!A614="","",'Payments Export'!N614)</f>
        <v>0</v>
      </c>
      <c r="G610" s="7">
        <f>IF('Payments Export'!A614="","",'Payments Export'!O614)</f>
        <v>74.75</v>
      </c>
      <c r="H610" s="7">
        <f>IF('Payments Export'!B614="","",G610-F610)</f>
        <v>74.75</v>
      </c>
      <c r="I610" s="3" t="str">
        <f>IF(C610&lt;&gt;"",_xlfn.XLOOKUP(IFERROR(VALUE(C610),C610),'Items database'!A:A,'Items database'!B:B),(_xlfn.XLOOKUP(LEFT(E610,3),Services,Services,"")))</f>
        <v>DEF</v>
      </c>
      <c r="J610" s="3" t="str">
        <f t="shared" si="19"/>
        <v/>
      </c>
    </row>
    <row r="611" spans="1:10" ht="30" x14ac:dyDescent="0.35">
      <c r="A611" s="7" t="str">
        <f>IF('Payments Export'!A615="","",'Payments Export'!A615)</f>
        <v>Generic Medical Clinic</v>
      </c>
      <c r="B611" s="7" t="str">
        <f>IF('Payments Export'!A615="","",'Payments Export'!B615)</f>
        <v>Dr Taylor Murphy</v>
      </c>
      <c r="C611" s="7">
        <f>IF(IFERROR(VALUE('Payments Export'!H615),'Payments Export'!H615)&lt;&gt;0,IFERROR(VALUE('Payments Export'!H615),'Payments Export'!H615),"")</f>
        <v>36</v>
      </c>
      <c r="D611" s="7" t="str">
        <f>IF('Payments Export'!I615="","",'Payments Export'!I615)</f>
        <v>Surgery consultation, Level C</v>
      </c>
      <c r="E611" s="7" t="str">
        <f t="shared" si="18"/>
        <v>Surgery consultation, Level C</v>
      </c>
      <c r="F611" s="7">
        <f>IF('Payments Export'!A615="","",'Payments Export'!N615)</f>
        <v>0</v>
      </c>
      <c r="G611" s="7">
        <f>IF('Payments Export'!A615="","",'Payments Export'!O615)</f>
        <v>168</v>
      </c>
      <c r="H611" s="7">
        <f>IF('Payments Export'!B615="","",G611-F611)</f>
        <v>168</v>
      </c>
      <c r="I611" s="3" t="str">
        <f>IF(C611&lt;&gt;"",_xlfn.XLOOKUP(IFERROR(VALUE(C611),C611),'Items database'!A:A,'Items database'!B:B),(_xlfn.XLOOKUP(LEFT(E611,3),Services,Services,"")))</f>
        <v>DEF</v>
      </c>
      <c r="J611" s="3" t="str">
        <f t="shared" si="19"/>
        <v/>
      </c>
    </row>
    <row r="612" spans="1:10" ht="30" x14ac:dyDescent="0.35">
      <c r="A612" s="7" t="str">
        <f>IF('Payments Export'!A616="","",'Payments Export'!A616)</f>
        <v>Generic Medical Clinic</v>
      </c>
      <c r="B612" s="7" t="str">
        <f>IF('Payments Export'!A616="","",'Payments Export'!B616)</f>
        <v>Dr Avery Wang</v>
      </c>
      <c r="C612" s="7">
        <f>IF(IFERROR(VALUE('Payments Export'!H616),'Payments Export'!H616)&lt;&gt;0,IFERROR(VALUE('Payments Export'!H616),'Payments Export'!H616),"")</f>
        <v>36</v>
      </c>
      <c r="D612" s="7" t="str">
        <f>IF('Payments Export'!I616="","",'Payments Export'!I616)</f>
        <v>Surgery consultation, Level C</v>
      </c>
      <c r="E612" s="7" t="str">
        <f t="shared" si="18"/>
        <v>Surgery consultation, Level C</v>
      </c>
      <c r="F612" s="7">
        <f>IF('Payments Export'!A616="","",'Payments Export'!N616)</f>
        <v>0</v>
      </c>
      <c r="G612" s="7">
        <f>IF('Payments Export'!A616="","",'Payments Export'!O616)</f>
        <v>111.95</v>
      </c>
      <c r="H612" s="7">
        <f>IF('Payments Export'!B616="","",G612-F612)</f>
        <v>111.95</v>
      </c>
      <c r="I612" s="3" t="str">
        <f>IF(C612&lt;&gt;"",_xlfn.XLOOKUP(IFERROR(VALUE(C612),C612),'Items database'!A:A,'Items database'!B:B),(_xlfn.XLOOKUP(LEFT(E612,3),Services,Services,"")))</f>
        <v>DEF</v>
      </c>
      <c r="J612" s="3" t="str">
        <f t="shared" si="19"/>
        <v/>
      </c>
    </row>
    <row r="613" spans="1:10" ht="300" x14ac:dyDescent="0.35">
      <c r="A613" s="7" t="str">
        <f>IF('Payments Export'!A617="","",'Payments Export'!A617)</f>
        <v>Generic Medical Clinic</v>
      </c>
      <c r="B613" s="7" t="str">
        <f>IF('Payments Export'!A617="","",'Payments Export'!B617)</f>
        <v>Dr Jamie Wilson</v>
      </c>
      <c r="C613" s="7">
        <f>IF(IFERROR(VALUE('Payments Export'!H617),'Payments Export'!H617)&lt;&gt;0,IFERROR(VALUE('Payments Export'!H617),'Payments Export'!H617),"")</f>
        <v>91891</v>
      </c>
      <c r="D613" s="7" t="str">
        <f>IF('Payments Export'!I617="","",'Payments Export'!I617)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13" s="7" t="str">
        <f t="shared" si="18"/>
        <v>Phone attendance by a general practitioner lasting at least 6 minu</v>
      </c>
      <c r="F613" s="7">
        <f>IF('Payments Export'!A617="","",'Payments Export'!N617)</f>
        <v>0</v>
      </c>
      <c r="G613" s="7">
        <f>IF('Payments Export'!A617="","",'Payments Export'!O617)</f>
        <v>94.75</v>
      </c>
      <c r="H613" s="7">
        <f>IF('Payments Export'!B617="","",G613-F613)</f>
        <v>94.75</v>
      </c>
      <c r="I613" s="3" t="str">
        <f>IF(C613&lt;&gt;"",_xlfn.XLOOKUP(IFERROR(VALUE(C613),C613),'Items database'!A:A,'Items database'!B:B),(_xlfn.XLOOKUP(LEFT(E613,3),Services,Services,"")))</f>
        <v>DEF</v>
      </c>
      <c r="J613" s="3" t="str">
        <f t="shared" si="19"/>
        <v/>
      </c>
    </row>
    <row r="614" spans="1:10" ht="210" x14ac:dyDescent="0.35">
      <c r="A614" s="7" t="str">
        <f>IF('Payments Export'!A618="","",'Payments Export'!A618)</f>
        <v>Generic Medical Clinic</v>
      </c>
      <c r="B614" s="7" t="str">
        <f>IF('Payments Export'!A618="","",'Payments Export'!B618)</f>
        <v>Dr Jamie Wilson</v>
      </c>
      <c r="C614" s="7">
        <f>IF(IFERROR(VALUE('Payments Export'!H618),'Payments Export'!H618)&lt;&gt;0,IFERROR(VALUE('Payments Export'!H618),'Payments Export'!H618),"")</f>
        <v>91890</v>
      </c>
      <c r="D614" s="7" t="str">
        <f>IF('Payments Export'!I618="","",'Payments Export'!I618)</f>
        <v xml:space="preserve">Phone attendance by a general practitioner lasting less than 6 minutes for an obvious problem characterised by the straightforward nature of the task that requires a short patient history and, if required, limited management
</v>
      </c>
      <c r="E614" s="7" t="str">
        <f t="shared" si="18"/>
        <v>Phone attendance by a general practitioner lasting less than 6 min</v>
      </c>
      <c r="F614" s="7">
        <f>IF('Payments Export'!A618="","",'Payments Export'!N618)</f>
        <v>0</v>
      </c>
      <c r="G614" s="7">
        <f>IF('Payments Export'!A618="","",'Payments Export'!O618)</f>
        <v>38</v>
      </c>
      <c r="H614" s="7">
        <f>IF('Payments Export'!B618="","",G614-F614)</f>
        <v>38</v>
      </c>
      <c r="I614" s="3" t="str">
        <f>IF(C614&lt;&gt;"",_xlfn.XLOOKUP(IFERROR(VALUE(C614),C614),'Items database'!A:A,'Items database'!B:B),(_xlfn.XLOOKUP(LEFT(E614,3),Services,Services,"")))</f>
        <v>DEF</v>
      </c>
      <c r="J614" s="3" t="str">
        <f t="shared" si="19"/>
        <v/>
      </c>
    </row>
    <row r="615" spans="1:10" ht="60" x14ac:dyDescent="0.35">
      <c r="A615" s="7" t="str">
        <f>IF('Payments Export'!A619="","",'Payments Export'!A619)</f>
        <v>Generic Medical Clinic</v>
      </c>
      <c r="B615" s="7" t="str">
        <f>IF('Payments Export'!A619="","",'Payments Export'!B619)</f>
        <v>Dr Taylor Johnson</v>
      </c>
      <c r="C615" s="7">
        <f>IF(IFERROR(VALUE('Payments Export'!H619),'Payments Export'!H619)&lt;&gt;0,IFERROR(VALUE('Payments Export'!H619),'Payments Export'!H619),"")</f>
        <v>80010</v>
      </c>
      <c r="D615" s="7" t="str">
        <f>IF('Payments Export'!I619="","",'Payments Export'!I619)</f>
        <v>Clinical psychologist consultation, &gt;50 min, consulting rooms</v>
      </c>
      <c r="E615" s="7" t="str">
        <f t="shared" si="18"/>
        <v>Clinical psychologist consultation, &gt;50 min, consulting rooms</v>
      </c>
      <c r="F615" s="7">
        <f>IF('Payments Export'!A619="","",'Payments Export'!N619)</f>
        <v>0</v>
      </c>
      <c r="G615" s="7">
        <f>IF('Payments Export'!A619="","",'Payments Export'!O619)</f>
        <v>224.5</v>
      </c>
      <c r="H615" s="7">
        <f>IF('Payments Export'!B619="","",G615-F615)</f>
        <v>224.5</v>
      </c>
      <c r="I615" s="3" t="str">
        <f>IF(C615&lt;&gt;"",_xlfn.XLOOKUP(IFERROR(VALUE(C615),C615),'Items database'!A:A,'Items database'!B:B),(_xlfn.XLOOKUP(LEFT(E615,3),Services,Services,"")))</f>
        <v>DEF</v>
      </c>
      <c r="J615" s="3" t="str">
        <f t="shared" si="19"/>
        <v/>
      </c>
    </row>
    <row r="616" spans="1:10" ht="30" x14ac:dyDescent="0.35">
      <c r="A616" s="7" t="str">
        <f>IF('Payments Export'!A620="","",'Payments Export'!A620)</f>
        <v>Generic Medical Clinic</v>
      </c>
      <c r="B616" s="7" t="str">
        <f>IF('Payments Export'!A620="","",'Payments Export'!B620)</f>
        <v>Dr Jamie Garcia</v>
      </c>
      <c r="C616" s="7">
        <f>IF(IFERROR(VALUE('Payments Export'!H620),'Payments Export'!H620)&lt;&gt;0,IFERROR(VALUE('Payments Export'!H620),'Payments Export'!H620),"")</f>
        <v>10962</v>
      </c>
      <c r="D616" s="7" t="str">
        <f>IF('Payments Export'!I620="","",'Payments Export'!I620)</f>
        <v>Podiatry Service</v>
      </c>
      <c r="E616" s="7" t="str">
        <f t="shared" si="18"/>
        <v>Podiatry Service</v>
      </c>
      <c r="F616" s="7">
        <f>IF('Payments Export'!A620="","",'Payments Export'!N620)</f>
        <v>0</v>
      </c>
      <c r="G616" s="7">
        <f>IF('Payments Export'!A620="","",'Payments Export'!O620)</f>
        <v>68</v>
      </c>
      <c r="H616" s="7">
        <f>IF('Payments Export'!B620="","",G616-F616)</f>
        <v>68</v>
      </c>
      <c r="I616" s="3" t="str">
        <f>IF(C616&lt;&gt;"",_xlfn.XLOOKUP(IFERROR(VALUE(C616),C616),'Items database'!A:A,'Items database'!B:B),(_xlfn.XLOOKUP(LEFT(E616,3),Services,Services,"")))</f>
        <v>DEF</v>
      </c>
      <c r="J616" s="3" t="str">
        <f t="shared" si="19"/>
        <v/>
      </c>
    </row>
    <row r="617" spans="1:10" ht="30" x14ac:dyDescent="0.35">
      <c r="A617" s="7" t="str">
        <f>IF('Payments Export'!A621="","",'Payments Export'!A621)</f>
        <v>Generic Medical Clinic</v>
      </c>
      <c r="B617" s="7" t="str">
        <f>IF('Payments Export'!A621="","",'Payments Export'!B621)</f>
        <v>Dr Jamie Wilson</v>
      </c>
      <c r="C617" s="7">
        <f>IF(IFERROR(VALUE('Payments Export'!H621),'Payments Export'!H621)&lt;&gt;0,IFERROR(VALUE('Payments Export'!H621),'Payments Export'!H621),"")</f>
        <v>3</v>
      </c>
      <c r="D617" s="7" t="str">
        <f>IF('Payments Export'!I621="","",'Payments Export'!I621)</f>
        <v>Surgery consultation, Level A</v>
      </c>
      <c r="E617" s="7" t="str">
        <f t="shared" si="18"/>
        <v>Surgery consultation, Level A</v>
      </c>
      <c r="F617" s="7">
        <f>IF('Payments Export'!A621="","",'Payments Export'!N621)</f>
        <v>0</v>
      </c>
      <c r="G617" s="7">
        <f>IF('Payments Export'!A621="","",'Payments Export'!O621)</f>
        <v>38</v>
      </c>
      <c r="H617" s="7">
        <f>IF('Payments Export'!B621="","",G617-F617)</f>
        <v>38</v>
      </c>
      <c r="I617" s="3" t="str">
        <f>IF(C617&lt;&gt;"",_xlfn.XLOOKUP(IFERROR(VALUE(C617),C617),'Items database'!A:A,'Items database'!B:B),(_xlfn.XLOOKUP(LEFT(E617,3),Services,Services,"")))</f>
        <v>DEF</v>
      </c>
      <c r="J617" s="3" t="str">
        <f t="shared" si="19"/>
        <v/>
      </c>
    </row>
    <row r="618" spans="1:10" ht="40" x14ac:dyDescent="0.35">
      <c r="A618" s="7" t="str">
        <f>IF('Payments Export'!A622="","",'Payments Export'!A622)</f>
        <v>Generic Medical Clinic</v>
      </c>
      <c r="B618" s="7" t="str">
        <f>IF('Payments Export'!A622="","",'Payments Export'!B622)</f>
        <v>Dr Jamie Garcia</v>
      </c>
      <c r="C618" s="7" t="str">
        <f>IF(IFERROR(VALUE('Payments Export'!H622),'Payments Export'!H622)&lt;&gt;0,IFERROR(VALUE('Payments Export'!H622),'Payments Export'!H622),"")</f>
        <v/>
      </c>
      <c r="D618" s="7" t="str">
        <f>IF('Payments Export'!I622="","",'Payments Export'!I622)</f>
        <v>F012 - Podiatry Follow Up Consultation</v>
      </c>
      <c r="E618" s="7" t="s">
        <v>286</v>
      </c>
      <c r="F618" s="7">
        <f>IF('Payments Export'!A622="","",'Payments Export'!N622)</f>
        <v>0</v>
      </c>
      <c r="G618" s="7">
        <f>IF('Payments Export'!A622="","",'Payments Export'!O622)</f>
        <v>70</v>
      </c>
      <c r="H618" s="7">
        <f>IF('Payments Export'!B622="","",G618-F618)</f>
        <v>70</v>
      </c>
      <c r="I618" s="3" t="str">
        <f>IF(C618&lt;&gt;"",_xlfn.XLOOKUP(IFERROR(VALUE(C618),C618),'Items database'!A:A,'Items database'!B:B),(_xlfn.XLOOKUP(LEFT(E618,3),Services,Services,"")))</f>
        <v>DEF</v>
      </c>
      <c r="J618" s="3" t="str">
        <f t="shared" si="19"/>
        <v/>
      </c>
    </row>
    <row r="619" spans="1:10" ht="30" x14ac:dyDescent="0.35">
      <c r="A619" s="7" t="str">
        <f>IF('Payments Export'!A623="","",'Payments Export'!A623)</f>
        <v>Generic Medical Clinic</v>
      </c>
      <c r="B619" s="7" t="str">
        <f>IF('Payments Export'!A623="","",'Payments Export'!B623)</f>
        <v>Dr Riley Zhang</v>
      </c>
      <c r="C619" s="7">
        <f>IF(IFERROR(VALUE('Payments Export'!H623),'Payments Export'!H623)&lt;&gt;0,IFERROR(VALUE('Payments Export'!H623),'Payments Export'!H623),"")</f>
        <v>36</v>
      </c>
      <c r="D619" s="7" t="str">
        <f>IF('Payments Export'!I623="","",'Payments Export'!I623)</f>
        <v>Surgery consultation, Level C</v>
      </c>
      <c r="E619" s="7" t="str">
        <f t="shared" si="18"/>
        <v>Surgery consultation, Level C</v>
      </c>
      <c r="F619" s="7">
        <f>IF('Payments Export'!A623="","",'Payments Export'!N623)</f>
        <v>0</v>
      </c>
      <c r="G619" s="7">
        <f>IF('Payments Export'!A623="","",'Payments Export'!O623)</f>
        <v>172</v>
      </c>
      <c r="H619" s="7">
        <f>IF('Payments Export'!B623="","",G619-F619)</f>
        <v>172</v>
      </c>
      <c r="I619" s="3" t="str">
        <f>IF(C619&lt;&gt;"",_xlfn.XLOOKUP(IFERROR(VALUE(C619),C619),'Items database'!A:A,'Items database'!B:B),(_xlfn.XLOOKUP(LEFT(E619,3),Services,Services,"")))</f>
        <v>DEF</v>
      </c>
      <c r="J619" s="3" t="str">
        <f t="shared" si="19"/>
        <v/>
      </c>
    </row>
    <row r="620" spans="1:10" ht="30" x14ac:dyDescent="0.35">
      <c r="A620" s="7" t="str">
        <f>IF('Payments Export'!A624="","",'Payments Export'!A624)</f>
        <v>Generic Medical Clinic</v>
      </c>
      <c r="B620" s="7" t="str">
        <f>IF('Payments Export'!A624="","",'Payments Export'!B624)</f>
        <v>Dr Taylor Murphy</v>
      </c>
      <c r="C620" s="7">
        <f>IF(IFERROR(VALUE('Payments Export'!H624),'Payments Export'!H624)&lt;&gt;0,IFERROR(VALUE('Payments Export'!H624),'Payments Export'!H624),"")</f>
        <v>23</v>
      </c>
      <c r="D620" s="7" t="str">
        <f>IF('Payments Export'!I624="","",'Payments Export'!I624)</f>
        <v>Surgery consultation, Level B</v>
      </c>
      <c r="E620" s="7" t="str">
        <f t="shared" si="18"/>
        <v>Surgery consultation, Level B</v>
      </c>
      <c r="F620" s="7">
        <f>IF('Payments Export'!A624="","",'Payments Export'!N624)</f>
        <v>0</v>
      </c>
      <c r="G620" s="7">
        <f>IF('Payments Export'!A624="","",'Payments Export'!O624)</f>
        <v>94.75</v>
      </c>
      <c r="H620" s="7">
        <f>IF('Payments Export'!B624="","",G620-F620)</f>
        <v>94.75</v>
      </c>
      <c r="I620" s="3" t="str">
        <f>IF(C620&lt;&gt;"",_xlfn.XLOOKUP(IFERROR(VALUE(C620),C620),'Items database'!A:A,'Items database'!B:B),(_xlfn.XLOOKUP(LEFT(E620,3),Services,Services,"")))</f>
        <v>DEF</v>
      </c>
      <c r="J620" s="3" t="str">
        <f t="shared" si="19"/>
        <v/>
      </c>
    </row>
    <row r="621" spans="1:10" ht="30" x14ac:dyDescent="0.35">
      <c r="A621" s="7" t="str">
        <f>IF('Payments Export'!A625="","",'Payments Export'!A625)</f>
        <v>Generic Medical Clinic</v>
      </c>
      <c r="B621" s="7" t="str">
        <f>IF('Payments Export'!A625="","",'Payments Export'!B625)</f>
        <v>Dr Morgan Brooks</v>
      </c>
      <c r="C621" s="7">
        <f>IF(IFERROR(VALUE('Payments Export'!H625),'Payments Export'!H625)&lt;&gt;0,IFERROR(VALUE('Payments Export'!H625),'Payments Export'!H625),"")</f>
        <v>36</v>
      </c>
      <c r="D621" s="7" t="str">
        <f>IF('Payments Export'!I625="","",'Payments Export'!I625)</f>
        <v>Surgery consultation, Level C</v>
      </c>
      <c r="E621" s="7" t="str">
        <f t="shared" si="18"/>
        <v>Surgery consultation, Level C</v>
      </c>
      <c r="F621" s="7">
        <f>IF('Payments Export'!A625="","",'Payments Export'!N625)</f>
        <v>0</v>
      </c>
      <c r="G621" s="7">
        <f>IF('Payments Export'!A625="","",'Payments Export'!O625)</f>
        <v>172</v>
      </c>
      <c r="H621" s="7">
        <f>IF('Payments Export'!B625="","",G621-F621)</f>
        <v>172</v>
      </c>
      <c r="I621" s="3" t="str">
        <f>IF(C621&lt;&gt;"",_xlfn.XLOOKUP(IFERROR(VALUE(C621),C621),'Items database'!A:A,'Items database'!B:B),(_xlfn.XLOOKUP(LEFT(E621,3),Services,Services,"")))</f>
        <v>DEF</v>
      </c>
      <c r="J621" s="3" t="str">
        <f t="shared" si="19"/>
        <v/>
      </c>
    </row>
    <row r="622" spans="1:10" ht="30" x14ac:dyDescent="0.35">
      <c r="A622" s="7" t="str">
        <f>IF('Payments Export'!A626="","",'Payments Export'!A626)</f>
        <v>Generic Medical Clinic</v>
      </c>
      <c r="B622" s="7" t="str">
        <f>IF('Payments Export'!A626="","",'Payments Export'!B626)</f>
        <v>Dr Avery Wang</v>
      </c>
      <c r="C622" s="7">
        <f>IF(IFERROR(VALUE('Payments Export'!H626),'Payments Export'!H626)&lt;&gt;0,IFERROR(VALUE('Payments Export'!H626),'Payments Export'!H626),"")</f>
        <v>36</v>
      </c>
      <c r="D622" s="7" t="str">
        <f>IF('Payments Export'!I626="","",'Payments Export'!I626)</f>
        <v>Surgery consultation, Level C</v>
      </c>
      <c r="E622" s="7" t="str">
        <f t="shared" si="18"/>
        <v>Surgery consultation, Level C</v>
      </c>
      <c r="F622" s="7">
        <f>IF('Payments Export'!A626="","",'Payments Export'!N626)</f>
        <v>0</v>
      </c>
      <c r="G622" s="7">
        <f>IF('Payments Export'!A626="","",'Payments Export'!O626)</f>
        <v>125</v>
      </c>
      <c r="H622" s="7">
        <f>IF('Payments Export'!B626="","",G622-F622)</f>
        <v>125</v>
      </c>
      <c r="I622" s="3" t="str">
        <f>IF(C622&lt;&gt;"",_xlfn.XLOOKUP(IFERROR(VALUE(C622),C622),'Items database'!A:A,'Items database'!B:B),(_xlfn.XLOOKUP(LEFT(E622,3),Services,Services,"")))</f>
        <v>DEF</v>
      </c>
      <c r="J622" s="3" t="str">
        <f t="shared" si="19"/>
        <v/>
      </c>
    </row>
    <row r="623" spans="1:10" ht="30" x14ac:dyDescent="0.35">
      <c r="A623" s="7" t="str">
        <f>IF('Payments Export'!A627="","",'Payments Export'!A627)</f>
        <v>Generic Medical Clinic</v>
      </c>
      <c r="B623" s="7" t="str">
        <f>IF('Payments Export'!A627="","",'Payments Export'!B627)</f>
        <v>Dr Avery Wang</v>
      </c>
      <c r="C623" s="7">
        <f>IF(IFERROR(VALUE('Payments Export'!H627),'Payments Export'!H627)&lt;&gt;0,IFERROR(VALUE('Payments Export'!H627),'Payments Export'!H627),"")</f>
        <v>23</v>
      </c>
      <c r="D623" s="7" t="str">
        <f>IF('Payments Export'!I627="","",'Payments Export'!I627)</f>
        <v>Surgery consultation, Level B</v>
      </c>
      <c r="E623" s="7" t="str">
        <f t="shared" si="18"/>
        <v>Surgery consultation, Level B</v>
      </c>
      <c r="F623" s="7">
        <f>IF('Payments Export'!A627="","",'Payments Export'!N627)</f>
        <v>0</v>
      </c>
      <c r="G623" s="7">
        <f>IF('Payments Export'!A627="","",'Payments Export'!O627)</f>
        <v>59.55</v>
      </c>
      <c r="H623" s="7">
        <f>IF('Payments Export'!B627="","",G623-F623)</f>
        <v>59.55</v>
      </c>
      <c r="I623" s="3" t="str">
        <f>IF(C623&lt;&gt;"",_xlfn.XLOOKUP(IFERROR(VALUE(C623),C623),'Items database'!A:A,'Items database'!B:B),(_xlfn.XLOOKUP(LEFT(E623,3),Services,Services,"")))</f>
        <v>DEF</v>
      </c>
      <c r="J623" s="3" t="str">
        <f t="shared" si="19"/>
        <v/>
      </c>
    </row>
    <row r="624" spans="1:10" ht="30" x14ac:dyDescent="0.35">
      <c r="A624" s="7" t="str">
        <f>IF('Payments Export'!A628="","",'Payments Export'!A628)</f>
        <v>Generic Medical Clinic</v>
      </c>
      <c r="B624" s="7" t="str">
        <f>IF('Payments Export'!A628="","",'Payments Export'!B628)</f>
        <v>Dr Avery Wang</v>
      </c>
      <c r="C624" s="7">
        <f>IF(IFERROR(VALUE('Payments Export'!H628),'Payments Export'!H628)&lt;&gt;0,IFERROR(VALUE('Payments Export'!H628),'Payments Export'!H628),"")</f>
        <v>23</v>
      </c>
      <c r="D624" s="7" t="str">
        <f>IF('Payments Export'!I628="","",'Payments Export'!I628)</f>
        <v>Surgery consultation, Level B</v>
      </c>
      <c r="E624" s="7" t="str">
        <f t="shared" si="18"/>
        <v>Surgery consultation, Level B</v>
      </c>
      <c r="F624" s="7">
        <f>IF('Payments Export'!A628="","",'Payments Export'!N628)</f>
        <v>0</v>
      </c>
      <c r="G624" s="7">
        <f>IF('Payments Export'!A628="","",'Payments Export'!O628)</f>
        <v>94.75</v>
      </c>
      <c r="H624" s="7">
        <f>IF('Payments Export'!B628="","",G624-F624)</f>
        <v>94.75</v>
      </c>
      <c r="I624" s="3" t="str">
        <f>IF(C624&lt;&gt;"",_xlfn.XLOOKUP(IFERROR(VALUE(C624),C624),'Items database'!A:A,'Items database'!B:B),(_xlfn.XLOOKUP(LEFT(E624,3),Services,Services,"")))</f>
        <v>DEF</v>
      </c>
      <c r="J624" s="3" t="str">
        <f t="shared" si="19"/>
        <v/>
      </c>
    </row>
    <row r="625" spans="1:10" ht="70" x14ac:dyDescent="0.35">
      <c r="A625" s="7" t="str">
        <f>IF('Payments Export'!A629="","",'Payments Export'!A629)</f>
        <v>Generic Medical Clinic</v>
      </c>
      <c r="B625" s="7" t="str">
        <f>IF('Payments Export'!A629="","",'Payments Export'!B629)</f>
        <v>Dr Taylor Murphy</v>
      </c>
      <c r="C625" s="7" t="str">
        <f>IF(IFERROR(VALUE('Payments Export'!H629),'Payments Export'!H629)&lt;&gt;0,IFERROR(VALUE('Payments Export'!H629),'Payments Export'!H629),"")</f>
        <v/>
      </c>
      <c r="D625" s="7" t="str">
        <f>IF('Payments Export'!I629="","",'Payments Export'!I629)</f>
        <v>CSB BOOSTRIX - Adult Diphtheria Tetanus and Pertussis vaccine</v>
      </c>
      <c r="E625" s="7" t="str">
        <f t="shared" si="18"/>
        <v>CSB BOOSTRIX - Adult Diphtheria Tetanus and Pertussis vaccine</v>
      </c>
      <c r="F625" s="7">
        <f>IF('Payments Export'!A629="","",'Payments Export'!N629)</f>
        <v>0</v>
      </c>
      <c r="G625" s="7">
        <f>IF('Payments Export'!A629="","",'Payments Export'!O629)</f>
        <v>60</v>
      </c>
      <c r="H625" s="7">
        <f>IF('Payments Export'!B629="","",G625-F625)</f>
        <v>60</v>
      </c>
      <c r="I625" s="3" t="str">
        <f>IF(C625&lt;&gt;"",_xlfn.XLOOKUP(IFERROR(VALUE(C625),C625),'Items database'!A:A,'Items database'!B:B),(_xlfn.XLOOKUP(LEFT(E625,3),Services,Services,"")))</f>
        <v>CSB</v>
      </c>
      <c r="J625" s="3" t="str">
        <f t="shared" si="19"/>
        <v/>
      </c>
    </row>
    <row r="626" spans="1:10" ht="60" x14ac:dyDescent="0.35">
      <c r="A626" s="7" t="str">
        <f>IF('Payments Export'!A630="","",'Payments Export'!A630)</f>
        <v>Generic Medical Clinic</v>
      </c>
      <c r="B626" s="7" t="str">
        <f>IF('Payments Export'!A630="","",'Payments Export'!B630)</f>
        <v>Dr Taylor Johnson</v>
      </c>
      <c r="C626" s="7">
        <f>IF(IFERROR(VALUE('Payments Export'!H630),'Payments Export'!H630)&lt;&gt;0,IFERROR(VALUE('Payments Export'!H630),'Payments Export'!H630),"")</f>
        <v>80010</v>
      </c>
      <c r="D626" s="7" t="str">
        <f>IF('Payments Export'!I630="","",'Payments Export'!I630)</f>
        <v>Clinical psychologist consultation, &gt;50 min, consulting rooms</v>
      </c>
      <c r="E626" s="7" t="str">
        <f t="shared" si="18"/>
        <v>Clinical psychologist consultation, &gt;50 min, consulting rooms</v>
      </c>
      <c r="F626" s="7">
        <f>IF('Payments Export'!A630="","",'Payments Export'!N630)</f>
        <v>0</v>
      </c>
      <c r="G626" s="7">
        <f>IF('Payments Export'!A630="","",'Payments Export'!O630)</f>
        <v>137.05000000000001</v>
      </c>
      <c r="H626" s="7">
        <f>IF('Payments Export'!B630="","",G626-F626)</f>
        <v>137.05000000000001</v>
      </c>
      <c r="I626" s="3" t="str">
        <f>IF(C626&lt;&gt;"",_xlfn.XLOOKUP(IFERROR(VALUE(C626),C626),'Items database'!A:A,'Items database'!B:B),(_xlfn.XLOOKUP(LEFT(E626,3),Services,Services,"")))</f>
        <v>DEF</v>
      </c>
      <c r="J626" s="3" t="str">
        <f t="shared" si="19"/>
        <v/>
      </c>
    </row>
    <row r="627" spans="1:10" ht="300" x14ac:dyDescent="0.35">
      <c r="A627" s="7" t="str">
        <f>IF('Payments Export'!A631="","",'Payments Export'!A631)</f>
        <v>Generic Medical Clinic</v>
      </c>
      <c r="B627" s="7" t="str">
        <f>IF('Payments Export'!A631="","",'Payments Export'!B631)</f>
        <v>Dr Casey Kim</v>
      </c>
      <c r="C627" s="7">
        <f>IF(IFERROR(VALUE('Payments Export'!H631),'Payments Export'!H631)&lt;&gt;0,IFERROR(VALUE('Payments Export'!H631),'Payments Export'!H631),"")</f>
        <v>91891</v>
      </c>
      <c r="D627" s="7" t="str">
        <f>IF('Payments Export'!I631="","",'Payments Export'!I631)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7" s="7" t="str">
        <f t="shared" si="18"/>
        <v>Phone attendance by a general practitioner lasting at least 6 minu</v>
      </c>
      <c r="F627" s="7">
        <f>IF('Payments Export'!A631="","",'Payments Export'!N631)</f>
        <v>0</v>
      </c>
      <c r="G627" s="7">
        <f>IF('Payments Export'!A631="","",'Payments Export'!O631)</f>
        <v>94.75</v>
      </c>
      <c r="H627" s="7">
        <f>IF('Payments Export'!B631="","",G627-F627)</f>
        <v>94.75</v>
      </c>
      <c r="I627" s="3" t="str">
        <f>IF(C627&lt;&gt;"",_xlfn.XLOOKUP(IFERROR(VALUE(C627),C627),'Items database'!A:A,'Items database'!B:B),(_xlfn.XLOOKUP(LEFT(E627,3),Services,Services,"")))</f>
        <v>DEF</v>
      </c>
      <c r="J627" s="3" t="str">
        <f t="shared" si="19"/>
        <v/>
      </c>
    </row>
    <row r="628" spans="1:10" ht="300" x14ac:dyDescent="0.35">
      <c r="A628" s="7" t="str">
        <f>IF('Payments Export'!A632="","",'Payments Export'!A632)</f>
        <v>Generic Medical Clinic</v>
      </c>
      <c r="B628" s="7" t="str">
        <f>IF('Payments Export'!A632="","",'Payments Export'!B632)</f>
        <v>Dr Cameron Li</v>
      </c>
      <c r="C628" s="7">
        <f>IF(IFERROR(VALUE('Payments Export'!H632),'Payments Export'!H632)&lt;&gt;0,IFERROR(VALUE('Payments Export'!H632),'Payments Export'!H632),"")</f>
        <v>91891</v>
      </c>
      <c r="D628" s="7" t="str">
        <f>IF('Payments Export'!I632="","",'Payments Export'!I632)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8" s="7" t="str">
        <f t="shared" si="18"/>
        <v>Phone attendance by a general practitioner lasting at least 6 minu</v>
      </c>
      <c r="F628" s="7">
        <f>IF('Payments Export'!A632="","",'Payments Export'!N632)</f>
        <v>0</v>
      </c>
      <c r="G628" s="7">
        <f>IF('Payments Export'!A632="","",'Payments Export'!O632)</f>
        <v>59.55</v>
      </c>
      <c r="H628" s="7">
        <f>IF('Payments Export'!B632="","",G628-F628)</f>
        <v>59.55</v>
      </c>
      <c r="I628" s="3" t="str">
        <f>IF(C628&lt;&gt;"",_xlfn.XLOOKUP(IFERROR(VALUE(C628),C628),'Items database'!A:A,'Items database'!B:B),(_xlfn.XLOOKUP(LEFT(E628,3),Services,Services,"")))</f>
        <v>DEF</v>
      </c>
      <c r="J628" s="3" t="str">
        <f t="shared" si="19"/>
        <v/>
      </c>
    </row>
    <row r="629" spans="1:10" ht="30" x14ac:dyDescent="0.35">
      <c r="A629" s="7" t="str">
        <f>IF('Payments Export'!A633="","",'Payments Export'!A633)</f>
        <v>Generic Medical Clinic</v>
      </c>
      <c r="B629" s="7" t="str">
        <f>IF('Payments Export'!A633="","",'Payments Export'!B633)</f>
        <v>Dr Avery Wang</v>
      </c>
      <c r="C629" s="7">
        <f>IF(IFERROR(VALUE('Payments Export'!H633),'Payments Export'!H633)&lt;&gt;0,IFERROR(VALUE('Payments Export'!H633),'Payments Export'!H633),"")</f>
        <v>23</v>
      </c>
      <c r="D629" s="7" t="str">
        <f>IF('Payments Export'!I633="","",'Payments Export'!I633)</f>
        <v>Surgery consultation, Level B</v>
      </c>
      <c r="E629" s="7" t="str">
        <f t="shared" si="18"/>
        <v>Surgery consultation, Level B</v>
      </c>
      <c r="F629" s="7">
        <f>IF('Payments Export'!A633="","",'Payments Export'!N633)</f>
        <v>0</v>
      </c>
      <c r="G629" s="7">
        <f>IF('Payments Export'!A633="","",'Payments Export'!O633)</f>
        <v>94.75</v>
      </c>
      <c r="H629" s="7">
        <f>IF('Payments Export'!B633="","",G629-F629)</f>
        <v>94.75</v>
      </c>
      <c r="I629" s="3" t="str">
        <f>IF(C629&lt;&gt;"",_xlfn.XLOOKUP(IFERROR(VALUE(C629),C629),'Items database'!A:A,'Items database'!B:B),(_xlfn.XLOOKUP(LEFT(E629,3),Services,Services,"")))</f>
        <v>DEF</v>
      </c>
      <c r="J629" s="3" t="str">
        <f t="shared" si="19"/>
        <v/>
      </c>
    </row>
    <row r="630" spans="1:10" ht="40" x14ac:dyDescent="0.35">
      <c r="A630" s="7" t="str">
        <f>IF('Payments Export'!A634="","",'Payments Export'!A634)</f>
        <v>Generic Medical Clinic</v>
      </c>
      <c r="B630" s="7" t="str">
        <f>IF('Payments Export'!A634="","",'Payments Export'!B634)</f>
        <v>Dr Jamie Garcia</v>
      </c>
      <c r="C630" s="7" t="str">
        <f>IF(IFERROR(VALUE('Payments Export'!H634),'Payments Export'!H634)&lt;&gt;0,IFERROR(VALUE('Payments Export'!H634),'Payments Export'!H634),"")</f>
        <v/>
      </c>
      <c r="D630" s="7" t="str">
        <f>IF('Payments Export'!I634="","",'Payments Export'!I634)</f>
        <v>F012 - Podiatry Follow Up Consultation</v>
      </c>
      <c r="E630" s="7" t="s">
        <v>286</v>
      </c>
      <c r="F630" s="7">
        <f>IF('Payments Export'!A634="","",'Payments Export'!N634)</f>
        <v>0</v>
      </c>
      <c r="G630" s="7">
        <f>IF('Payments Export'!A634="","",'Payments Export'!O634)</f>
        <v>68</v>
      </c>
      <c r="H630" s="7">
        <f>IF('Payments Export'!B634="","",G630-F630)</f>
        <v>68</v>
      </c>
      <c r="I630" s="3" t="str">
        <f>IF(C630&lt;&gt;"",_xlfn.XLOOKUP(IFERROR(VALUE(C630),C630),'Items database'!A:A,'Items database'!B:B),(_xlfn.XLOOKUP(LEFT(E630,3),Services,Services,"")))</f>
        <v>DEF</v>
      </c>
      <c r="J630" s="3" t="str">
        <f t="shared" si="19"/>
        <v/>
      </c>
    </row>
    <row r="631" spans="1:10" ht="30" x14ac:dyDescent="0.35">
      <c r="A631" s="7" t="str">
        <f>IF('Payments Export'!A635="","",'Payments Export'!A635)</f>
        <v>Generic Medical Clinic</v>
      </c>
      <c r="B631" s="7" t="str">
        <f>IF('Payments Export'!A635="","",'Payments Export'!B635)</f>
        <v>Dr Cameron Li</v>
      </c>
      <c r="C631" s="7">
        <f>IF(IFERROR(VALUE('Payments Export'!H635),'Payments Export'!H635)&lt;&gt;0,IFERROR(VALUE('Payments Export'!H635),'Payments Export'!H635),"")</f>
        <v>23</v>
      </c>
      <c r="D631" s="7" t="str">
        <f>IF('Payments Export'!I635="","",'Payments Export'!I635)</f>
        <v>Surgery consultation, Level B</v>
      </c>
      <c r="E631" s="7" t="str">
        <f t="shared" si="18"/>
        <v>Surgery consultation, Level B</v>
      </c>
      <c r="F631" s="7">
        <f>IF('Payments Export'!A635="","",'Payments Export'!N635)</f>
        <v>0</v>
      </c>
      <c r="G631" s="7">
        <f>IF('Payments Export'!A635="","",'Payments Export'!O635)</f>
        <v>74.75</v>
      </c>
      <c r="H631" s="7">
        <f>IF('Payments Export'!B635="","",G631-F631)</f>
        <v>74.75</v>
      </c>
      <c r="I631" s="3" t="str">
        <f>IF(C631&lt;&gt;"",_xlfn.XLOOKUP(IFERROR(VALUE(C631),C631),'Items database'!A:A,'Items database'!B:B),(_xlfn.XLOOKUP(LEFT(E631,3),Services,Services,"")))</f>
        <v>DEF</v>
      </c>
      <c r="J631" s="3" t="str">
        <f t="shared" si="19"/>
        <v/>
      </c>
    </row>
    <row r="632" spans="1:10" ht="30" x14ac:dyDescent="0.35">
      <c r="A632" s="7" t="str">
        <f>IF('Payments Export'!A636="","",'Payments Export'!A636)</f>
        <v>Generic Medical Clinic</v>
      </c>
      <c r="B632" s="7" t="str">
        <f>IF('Payments Export'!A636="","",'Payments Export'!B636)</f>
        <v>Dr Avery Wang</v>
      </c>
      <c r="C632" s="7">
        <f>IF(IFERROR(VALUE('Payments Export'!H636),'Payments Export'!H636)&lt;&gt;0,IFERROR(VALUE('Payments Export'!H636),'Payments Export'!H636),"")</f>
        <v>23</v>
      </c>
      <c r="D632" s="7" t="str">
        <f>IF('Payments Export'!I636="","",'Payments Export'!I636)</f>
        <v>Surgery consultation, Level B</v>
      </c>
      <c r="E632" s="7" t="str">
        <f t="shared" si="18"/>
        <v>Surgery consultation, Level B</v>
      </c>
      <c r="F632" s="7">
        <f>IF('Payments Export'!A636="","",'Payments Export'!N636)</f>
        <v>0</v>
      </c>
      <c r="G632" s="7">
        <f>IF('Payments Export'!A636="","",'Payments Export'!O636)</f>
        <v>74.75</v>
      </c>
      <c r="H632" s="7">
        <f>IF('Payments Export'!B636="","",G632-F632)</f>
        <v>74.75</v>
      </c>
      <c r="I632" s="3" t="str">
        <f>IF(C632&lt;&gt;"",_xlfn.XLOOKUP(IFERROR(VALUE(C632),C632),'Items database'!A:A,'Items database'!B:B),(_xlfn.XLOOKUP(LEFT(E632,3),Services,Services,"")))</f>
        <v>DEF</v>
      </c>
      <c r="J632" s="3" t="str">
        <f t="shared" si="19"/>
        <v/>
      </c>
    </row>
    <row r="633" spans="1:10" ht="30" x14ac:dyDescent="0.35">
      <c r="A633" s="7" t="str">
        <f>IF('Payments Export'!A637="","",'Payments Export'!A637)</f>
        <v>Generic Medical Clinic</v>
      </c>
      <c r="B633" s="7" t="str">
        <f>IF('Payments Export'!A637="","",'Payments Export'!B637)</f>
        <v>Dr Casey Kim</v>
      </c>
      <c r="C633" s="7">
        <f>IF(IFERROR(VALUE('Payments Export'!H637),'Payments Export'!H637)&lt;&gt;0,IFERROR(VALUE('Payments Export'!H637),'Payments Export'!H637),"")</f>
        <v>23</v>
      </c>
      <c r="D633" s="7" t="str">
        <f>IF('Payments Export'!I637="","",'Payments Export'!I637)</f>
        <v>Surgery consultation, Level B</v>
      </c>
      <c r="E633" s="7" t="str">
        <f t="shared" si="18"/>
        <v>Surgery consultation, Level B</v>
      </c>
      <c r="F633" s="7">
        <f>IF('Payments Export'!A637="","",'Payments Export'!N637)</f>
        <v>0</v>
      </c>
      <c r="G633" s="7">
        <f>IF('Payments Export'!A637="","",'Payments Export'!O637)</f>
        <v>49.4</v>
      </c>
      <c r="H633" s="7">
        <f>IF('Payments Export'!B637="","",G633-F633)</f>
        <v>49.4</v>
      </c>
      <c r="I633" s="3" t="str">
        <f>IF(C633&lt;&gt;"",_xlfn.XLOOKUP(IFERROR(VALUE(C633),C633),'Items database'!A:A,'Items database'!B:B),(_xlfn.XLOOKUP(LEFT(E633,3),Services,Services,"")))</f>
        <v>DEF</v>
      </c>
      <c r="J633" s="3" t="str">
        <f t="shared" si="19"/>
        <v/>
      </c>
    </row>
    <row r="634" spans="1:10" ht="40" x14ac:dyDescent="0.35">
      <c r="A634" s="7" t="str">
        <f>IF('Payments Export'!A638="","",'Payments Export'!A638)</f>
        <v>Generic Medical Clinic</v>
      </c>
      <c r="B634" s="7" t="str">
        <f>IF('Payments Export'!A638="","",'Payments Export'!B638)</f>
        <v>Dr Jamie Garcia</v>
      </c>
      <c r="C634" s="7" t="str">
        <f>IF(IFERROR(VALUE('Payments Export'!H638),'Payments Export'!H638)&lt;&gt;0,IFERROR(VALUE('Payments Export'!H638),'Payments Export'!H638),"")</f>
        <v/>
      </c>
      <c r="D634" s="7" t="str">
        <f>IF('Payments Export'!I638="","",'Payments Export'!I638)</f>
        <v>F012 - Podiatry Follow Up Consultation</v>
      </c>
      <c r="E634" s="7" t="s">
        <v>286</v>
      </c>
      <c r="F634" s="7">
        <f>IF('Payments Export'!A638="","",'Payments Export'!N638)</f>
        <v>0</v>
      </c>
      <c r="G634" s="7">
        <f>IF('Payments Export'!A638="","",'Payments Export'!O638)</f>
        <v>15</v>
      </c>
      <c r="H634" s="7">
        <f>IF('Payments Export'!B638="","",G634-F634)</f>
        <v>15</v>
      </c>
      <c r="I634" s="3" t="str">
        <f>IF(C634&lt;&gt;"",_xlfn.XLOOKUP(IFERROR(VALUE(C634),C634),'Items database'!A:A,'Items database'!B:B),(_xlfn.XLOOKUP(LEFT(E634,3),Services,Services,"")))</f>
        <v>DEF</v>
      </c>
      <c r="J634" s="3" t="str">
        <f t="shared" si="19"/>
        <v/>
      </c>
    </row>
    <row r="635" spans="1:10" ht="30" x14ac:dyDescent="0.35">
      <c r="A635" s="7" t="str">
        <f>IF('Payments Export'!A639="","",'Payments Export'!A639)</f>
        <v>Generic Medical Clinic</v>
      </c>
      <c r="B635" s="7" t="str">
        <f>IF('Payments Export'!A639="","",'Payments Export'!B639)</f>
        <v>Dr Morgan Brooks</v>
      </c>
      <c r="C635" s="7">
        <f>IF(IFERROR(VALUE('Payments Export'!H639),'Payments Export'!H639)&lt;&gt;0,IFERROR(VALUE('Payments Export'!H639),'Payments Export'!H639),"")</f>
        <v>23</v>
      </c>
      <c r="D635" s="7" t="str">
        <f>IF('Payments Export'!I639="","",'Payments Export'!I639)</f>
        <v>Surgery consultation, Level B</v>
      </c>
      <c r="E635" s="7" t="str">
        <f t="shared" si="18"/>
        <v>Surgery consultation, Level B</v>
      </c>
      <c r="F635" s="7">
        <f>IF('Payments Export'!A639="","",'Payments Export'!N639)</f>
        <v>0</v>
      </c>
      <c r="G635" s="7">
        <f>IF('Payments Export'!A639="","",'Payments Export'!O639)</f>
        <v>74.75</v>
      </c>
      <c r="H635" s="7">
        <f>IF('Payments Export'!B639="","",G635-F635)</f>
        <v>74.75</v>
      </c>
      <c r="I635" s="3" t="str">
        <f>IF(C635&lt;&gt;"",_xlfn.XLOOKUP(IFERROR(VALUE(C635),C635),'Items database'!A:A,'Items database'!B:B),(_xlfn.XLOOKUP(LEFT(E635,3),Services,Services,"")))</f>
        <v>DEF</v>
      </c>
      <c r="J635" s="3" t="str">
        <f t="shared" si="19"/>
        <v/>
      </c>
    </row>
    <row r="636" spans="1:10" ht="30" x14ac:dyDescent="0.35">
      <c r="A636" s="7" t="str">
        <f>IF('Payments Export'!A640="","",'Payments Export'!A640)</f>
        <v>Generic Medical Clinic</v>
      </c>
      <c r="B636" s="7" t="str">
        <f>IF('Payments Export'!A640="","",'Payments Export'!B640)</f>
        <v>Dr Casey Kim</v>
      </c>
      <c r="C636" s="7">
        <f>IF(IFERROR(VALUE('Payments Export'!H640),'Payments Export'!H640)&lt;&gt;0,IFERROR(VALUE('Payments Export'!H640),'Payments Export'!H640),"")</f>
        <v>23</v>
      </c>
      <c r="D636" s="7" t="str">
        <f>IF('Payments Export'!I640="","",'Payments Export'!I640)</f>
        <v>Surgery consultation, Level B</v>
      </c>
      <c r="E636" s="7" t="str">
        <f t="shared" si="18"/>
        <v>Surgery consultation, Level B</v>
      </c>
      <c r="F636" s="7">
        <f>IF('Payments Export'!A640="","",'Payments Export'!N640)</f>
        <v>0</v>
      </c>
      <c r="G636" s="7">
        <f>IF('Payments Export'!A640="","",'Payments Export'!O640)</f>
        <v>74.75</v>
      </c>
      <c r="H636" s="7">
        <f>IF('Payments Export'!B640="","",G636-F636)</f>
        <v>74.75</v>
      </c>
      <c r="I636" s="3" t="str">
        <f>IF(C636&lt;&gt;"",_xlfn.XLOOKUP(IFERROR(VALUE(C636),C636),'Items database'!A:A,'Items database'!B:B),(_xlfn.XLOOKUP(LEFT(E636,3),Services,Services,"")))</f>
        <v>DEF</v>
      </c>
      <c r="J636" s="3" t="str">
        <f t="shared" si="19"/>
        <v/>
      </c>
    </row>
    <row r="637" spans="1:10" ht="30" x14ac:dyDescent="0.35">
      <c r="A637" s="7" t="str">
        <f>IF('Payments Export'!A641="","",'Payments Export'!A641)</f>
        <v>Generic Medical Clinic</v>
      </c>
      <c r="B637" s="7" t="str">
        <f>IF('Payments Export'!A641="","",'Payments Export'!B641)</f>
        <v>Dr Taylor Johnson</v>
      </c>
      <c r="C637" s="7" t="str">
        <f>IF(IFERROR(VALUE('Payments Export'!H641),'Payments Export'!H641)&lt;&gt;0,IFERROR(VALUE('Payments Export'!H641),'Payments Export'!H641),"")</f>
        <v/>
      </c>
      <c r="D637" s="7" t="str">
        <f>IF('Payments Export'!I641="","",'Payments Export'!I641)</f>
        <v>Cancellation Fee</v>
      </c>
      <c r="E637" s="7" t="s">
        <v>431</v>
      </c>
      <c r="F637" s="7">
        <f>IF('Payments Export'!A641="","",'Payments Export'!N641)</f>
        <v>0</v>
      </c>
      <c r="G637" s="7">
        <f>IF('Payments Export'!A641="","",'Payments Export'!O641)</f>
        <v>224.5</v>
      </c>
      <c r="H637" s="7">
        <f>IF('Payments Export'!B641="","",G637-F637)</f>
        <v>224.5</v>
      </c>
      <c r="I637" s="3" t="str">
        <f>IF(C637&lt;&gt;"",_xlfn.XLOOKUP(IFERROR(VALUE(C637),C637),'Items database'!A:A,'Items database'!B:B),(_xlfn.XLOOKUP(LEFT(E637,3),Services,Services,"")))</f>
        <v>DEF</v>
      </c>
      <c r="J637" s="3" t="str">
        <f t="shared" si="19"/>
        <v/>
      </c>
    </row>
    <row r="638" spans="1:10" ht="30" x14ac:dyDescent="0.35">
      <c r="A638" s="7" t="str">
        <f>IF('Payments Export'!A642="","",'Payments Export'!A642)</f>
        <v>Generic Medical Clinic</v>
      </c>
      <c r="B638" s="7" t="str">
        <f>IF('Payments Export'!A642="","",'Payments Export'!B642)</f>
        <v>Dr Avery Wang</v>
      </c>
      <c r="C638" s="7">
        <f>IF(IFERROR(VALUE('Payments Export'!H642),'Payments Export'!H642)&lt;&gt;0,IFERROR(VALUE('Payments Export'!H642),'Payments Export'!H642),"")</f>
        <v>23</v>
      </c>
      <c r="D638" s="7" t="str">
        <f>IF('Payments Export'!I642="","",'Payments Export'!I642)</f>
        <v>Surgery consultation, Level B</v>
      </c>
      <c r="E638" s="7" t="str">
        <f t="shared" si="18"/>
        <v>Surgery consultation, Level B</v>
      </c>
      <c r="F638" s="7">
        <f>IF('Payments Export'!A642="","",'Payments Export'!N642)</f>
        <v>0</v>
      </c>
      <c r="G638" s="7">
        <f>IF('Payments Export'!A642="","",'Payments Export'!O642)</f>
        <v>74.75</v>
      </c>
      <c r="H638" s="7">
        <f>IF('Payments Export'!B642="","",G638-F638)</f>
        <v>74.75</v>
      </c>
      <c r="I638" s="3" t="str">
        <f>IF(C638&lt;&gt;"",_xlfn.XLOOKUP(IFERROR(VALUE(C638),C638),'Items database'!A:A,'Items database'!B:B),(_xlfn.XLOOKUP(LEFT(E638,3),Services,Services,"")))</f>
        <v>DEF</v>
      </c>
      <c r="J638" s="3" t="str">
        <f t="shared" si="19"/>
        <v/>
      </c>
    </row>
    <row r="639" spans="1:10" ht="30" x14ac:dyDescent="0.35">
      <c r="A639" s="7" t="str">
        <f>IF('Payments Export'!A643="","",'Payments Export'!A643)</f>
        <v>Generic Medical Clinic</v>
      </c>
      <c r="B639" s="7" t="str">
        <f>IF('Payments Export'!A643="","",'Payments Export'!B643)</f>
        <v>Casey Anderson</v>
      </c>
      <c r="C639" s="7">
        <f>IF(IFERROR(VALUE('Payments Export'!H643),'Payments Export'!H643)&lt;&gt;0,IFERROR(VALUE('Payments Export'!H643),'Payments Export'!H643),"")</f>
        <v>10951</v>
      </c>
      <c r="D639" s="7" t="str">
        <f>IF('Payments Export'!I643="","",'Payments Export'!I643)</f>
        <v>Diabetes Education Service</v>
      </c>
      <c r="E639" s="7" t="str">
        <f t="shared" si="18"/>
        <v>Diabetes Education Service</v>
      </c>
      <c r="F639" s="7">
        <f>IF('Payments Export'!A643="","",'Payments Export'!N643)</f>
        <v>0</v>
      </c>
      <c r="G639" s="7">
        <f>IF('Payments Export'!A643="","",'Payments Export'!O643)</f>
        <v>70.099999999999994</v>
      </c>
      <c r="H639" s="7">
        <f>IF('Payments Export'!B643="","",G639-F639)</f>
        <v>70.099999999999994</v>
      </c>
      <c r="I639" s="3" t="str">
        <f>IF(C639&lt;&gt;"",_xlfn.XLOOKUP(IFERROR(VALUE(C639),C639),'Items database'!A:A,'Items database'!B:B),(_xlfn.XLOOKUP(LEFT(E639,3),Services,Services,"")))</f>
        <v>DEF</v>
      </c>
      <c r="J639" s="3" t="str">
        <f t="shared" si="19"/>
        <v/>
      </c>
    </row>
    <row r="640" spans="1:10" ht="30" x14ac:dyDescent="0.35">
      <c r="A640" s="7" t="str">
        <f>IF('Payments Export'!A644="","",'Payments Export'!A644)</f>
        <v>Generic Medical Clinic</v>
      </c>
      <c r="B640" s="7" t="str">
        <f>IF('Payments Export'!A644="","",'Payments Export'!B644)</f>
        <v>Dr Morgan Brooks</v>
      </c>
      <c r="C640" s="7">
        <f>IF(IFERROR(VALUE('Payments Export'!H644),'Payments Export'!H644)&lt;&gt;0,IFERROR(VALUE('Payments Export'!H644),'Payments Export'!H644),"")</f>
        <v>23</v>
      </c>
      <c r="D640" s="7" t="str">
        <f>IF('Payments Export'!I644="","",'Payments Export'!I644)</f>
        <v>Surgery consultation, Level B</v>
      </c>
      <c r="E640" s="7" t="str">
        <f t="shared" si="18"/>
        <v>Surgery consultation, Level B</v>
      </c>
      <c r="F640" s="7">
        <f>IF('Payments Export'!A644="","",'Payments Export'!N644)</f>
        <v>0</v>
      </c>
      <c r="G640" s="7">
        <f>IF('Payments Export'!A644="","",'Payments Export'!O644)</f>
        <v>74.75</v>
      </c>
      <c r="H640" s="7">
        <f>IF('Payments Export'!B644="","",G640-F640)</f>
        <v>74.75</v>
      </c>
      <c r="I640" s="3" t="str">
        <f>IF(C640&lt;&gt;"",_xlfn.XLOOKUP(IFERROR(VALUE(C640),C640),'Items database'!A:A,'Items database'!B:B),(_xlfn.XLOOKUP(LEFT(E640,3),Services,Services,"")))</f>
        <v>DEF</v>
      </c>
      <c r="J640" s="3" t="str">
        <f t="shared" si="19"/>
        <v/>
      </c>
    </row>
    <row r="641" spans="1:10" ht="30" x14ac:dyDescent="0.35">
      <c r="A641" s="7" t="str">
        <f>IF('Payments Export'!A645="","",'Payments Export'!A645)</f>
        <v>Generic Medical Clinic</v>
      </c>
      <c r="B641" s="7" t="str">
        <f>IF('Payments Export'!A645="","",'Payments Export'!B645)</f>
        <v>Dr Cameron Li</v>
      </c>
      <c r="C641" s="7">
        <f>IF(IFERROR(VALUE('Payments Export'!H645),'Payments Export'!H645)&lt;&gt;0,IFERROR(VALUE('Payments Export'!H645),'Payments Export'!H645),"")</f>
        <v>23</v>
      </c>
      <c r="D641" s="7" t="str">
        <f>IF('Payments Export'!I645="","",'Payments Export'!I645)</f>
        <v>Surgery consultation, Level B</v>
      </c>
      <c r="E641" s="7" t="str">
        <f t="shared" ref="E641:E704" si="20">LEFT(D641,66)</f>
        <v>Surgery consultation, Level B</v>
      </c>
      <c r="F641" s="7">
        <f>IF('Payments Export'!A645="","",'Payments Export'!N645)</f>
        <v>0</v>
      </c>
      <c r="G641" s="7">
        <f>IF('Payments Export'!A645="","",'Payments Export'!O645)</f>
        <v>74.75</v>
      </c>
      <c r="H641" s="7">
        <f>IF('Payments Export'!B645="","",G641-F641)</f>
        <v>74.75</v>
      </c>
      <c r="I641" s="3" t="str">
        <f>IF(C641&lt;&gt;"",_xlfn.XLOOKUP(IFERROR(VALUE(C641),C641),'Items database'!A:A,'Items database'!B:B),(_xlfn.XLOOKUP(LEFT(E641,3),Services,Services,"")))</f>
        <v>DEF</v>
      </c>
      <c r="J641" s="3" t="str">
        <f t="shared" ref="J641:J704" si="21">IF(ISNUMBER(F641)=TRUE,IF(F641=0,"","GST"),"")</f>
        <v/>
      </c>
    </row>
    <row r="642" spans="1:10" ht="40" x14ac:dyDescent="0.35">
      <c r="A642" s="7" t="str">
        <f>IF('Payments Export'!A646="","",'Payments Export'!A646)</f>
        <v>Generic Medical Clinic</v>
      </c>
      <c r="B642" s="7" t="str">
        <f>IF('Payments Export'!A646="","",'Payments Export'!B646)</f>
        <v>Dr Jamie Garcia</v>
      </c>
      <c r="C642" s="7" t="str">
        <f>IF(IFERROR(VALUE('Payments Export'!H646),'Payments Export'!H646)&lt;&gt;0,IFERROR(VALUE('Payments Export'!H646),'Payments Export'!H646),"")</f>
        <v/>
      </c>
      <c r="D642" s="7" t="str">
        <f>IF('Payments Export'!I646="","",'Payments Export'!I646)</f>
        <v>F012 - Podiatry Follow Up Consultation</v>
      </c>
      <c r="E642" s="7" t="s">
        <v>286</v>
      </c>
      <c r="F642" s="7">
        <f>IF('Payments Export'!A646="","",'Payments Export'!N646)</f>
        <v>0</v>
      </c>
      <c r="G642" s="7">
        <f>IF('Payments Export'!A646="","",'Payments Export'!O646)</f>
        <v>70</v>
      </c>
      <c r="H642" s="7">
        <f>IF('Payments Export'!B646="","",G642-F642)</f>
        <v>70</v>
      </c>
      <c r="I642" s="3" t="str">
        <f>IF(C642&lt;&gt;"",_xlfn.XLOOKUP(IFERROR(VALUE(C642),C642),'Items database'!A:A,'Items database'!B:B),(_xlfn.XLOOKUP(LEFT(E642,3),Services,Services,"")))</f>
        <v>DEF</v>
      </c>
      <c r="J642" s="3" t="str">
        <f t="shared" si="21"/>
        <v/>
      </c>
    </row>
    <row r="643" spans="1:10" ht="210" x14ac:dyDescent="0.35">
      <c r="A643" s="7" t="str">
        <f>IF('Payments Export'!A647="","",'Payments Export'!A647)</f>
        <v>Generic Medical Clinic</v>
      </c>
      <c r="B643" s="7" t="str">
        <f>IF('Payments Export'!A647="","",'Payments Export'!B647)</f>
        <v>Dr Cameron Li</v>
      </c>
      <c r="C643" s="7">
        <f>IF(IFERROR(VALUE('Payments Export'!H647),'Payments Export'!H647)&lt;&gt;0,IFERROR(VALUE('Payments Export'!H647),'Payments Export'!H647),"")</f>
        <v>91890</v>
      </c>
      <c r="D643" s="7" t="str">
        <f>IF('Payments Export'!I647="","",'Payments Export'!I647)</f>
        <v xml:space="preserve">Phone attendance by a general practitioner lasting less than 6 minutes for an obvious problem characterised by the straightforward nature of the task that requires a short patient history and, if required, limited management
</v>
      </c>
      <c r="E643" s="7" t="str">
        <f t="shared" si="20"/>
        <v>Phone attendance by a general practitioner lasting less than 6 min</v>
      </c>
      <c r="F643" s="7">
        <f>IF('Payments Export'!A647="","",'Payments Export'!N647)</f>
        <v>0</v>
      </c>
      <c r="G643" s="7">
        <f>IF('Payments Export'!A647="","",'Payments Export'!O647)</f>
        <v>38</v>
      </c>
      <c r="H643" s="7">
        <f>IF('Payments Export'!B647="","",G643-F643)</f>
        <v>38</v>
      </c>
      <c r="I643" s="3" t="str">
        <f>IF(C643&lt;&gt;"",_xlfn.XLOOKUP(IFERROR(VALUE(C643),C643),'Items database'!A:A,'Items database'!B:B),(_xlfn.XLOOKUP(LEFT(E643,3),Services,Services,"")))</f>
        <v>DEF</v>
      </c>
      <c r="J643" s="3" t="str">
        <f t="shared" si="21"/>
        <v/>
      </c>
    </row>
    <row r="644" spans="1:10" ht="40" x14ac:dyDescent="0.35">
      <c r="A644" s="7" t="str">
        <f>IF('Payments Export'!A648="","",'Payments Export'!A648)</f>
        <v>Generic Medical Clinic</v>
      </c>
      <c r="B644" s="7" t="str">
        <f>IF('Payments Export'!A648="","",'Payments Export'!B648)</f>
        <v>Dr Jamie Garcia</v>
      </c>
      <c r="C644" s="7" t="str">
        <f>IF(IFERROR(VALUE('Payments Export'!H648),'Payments Export'!H648)&lt;&gt;0,IFERROR(VALUE('Payments Export'!H648),'Payments Export'!H648),"")</f>
        <v/>
      </c>
      <c r="D644" s="7" t="str">
        <f>IF('Payments Export'!I648="","",'Payments Export'!I648)</f>
        <v>F012 - Podiatry Follow Up Consultation</v>
      </c>
      <c r="E644" s="7" t="s">
        <v>286</v>
      </c>
      <c r="F644" s="7">
        <f>IF('Payments Export'!A648="","",'Payments Export'!N648)</f>
        <v>0</v>
      </c>
      <c r="G644" s="7">
        <f>IF('Payments Export'!A648="","",'Payments Export'!O648)</f>
        <v>70</v>
      </c>
      <c r="H644" s="7">
        <f>IF('Payments Export'!B648="","",G644-F644)</f>
        <v>70</v>
      </c>
      <c r="I644" s="3" t="str">
        <f>IF(C644&lt;&gt;"",_xlfn.XLOOKUP(IFERROR(VALUE(C644),C644),'Items database'!A:A,'Items database'!B:B),(_xlfn.XLOOKUP(LEFT(E644,3),Services,Services,"")))</f>
        <v>DEF</v>
      </c>
      <c r="J644" s="3" t="str">
        <f t="shared" si="21"/>
        <v/>
      </c>
    </row>
    <row r="645" spans="1:10" ht="30" x14ac:dyDescent="0.35">
      <c r="A645" s="7" t="str">
        <f>IF('Payments Export'!A649="","",'Payments Export'!A649)</f>
        <v>Generic Medical Clinic</v>
      </c>
      <c r="B645" s="7" t="str">
        <f>IF('Payments Export'!A649="","",'Payments Export'!B649)</f>
        <v>Dr Avery Wang</v>
      </c>
      <c r="C645" s="7">
        <f>IF(IFERROR(VALUE('Payments Export'!H649),'Payments Export'!H649)&lt;&gt;0,IFERROR(VALUE('Payments Export'!H649),'Payments Export'!H649),"")</f>
        <v>23</v>
      </c>
      <c r="D645" s="7" t="str">
        <f>IF('Payments Export'!I649="","",'Payments Export'!I649)</f>
        <v>Surgery consultation, Level B</v>
      </c>
      <c r="E645" s="7" t="str">
        <f t="shared" si="20"/>
        <v>Surgery consultation, Level B</v>
      </c>
      <c r="F645" s="7">
        <f>IF('Payments Export'!A649="","",'Payments Export'!N649)</f>
        <v>0</v>
      </c>
      <c r="G645" s="7">
        <f>IF('Payments Export'!A649="","",'Payments Export'!O649)</f>
        <v>74.75</v>
      </c>
      <c r="H645" s="7">
        <f>IF('Payments Export'!B649="","",G645-F645)</f>
        <v>74.75</v>
      </c>
      <c r="I645" s="3" t="str">
        <f>IF(C645&lt;&gt;"",_xlfn.XLOOKUP(IFERROR(VALUE(C645),C645),'Items database'!A:A,'Items database'!B:B),(_xlfn.XLOOKUP(LEFT(E645,3),Services,Services,"")))</f>
        <v>DEF</v>
      </c>
      <c r="J645" s="3" t="str">
        <f t="shared" si="21"/>
        <v/>
      </c>
    </row>
    <row r="646" spans="1:10" ht="300" x14ac:dyDescent="0.35">
      <c r="A646" s="7" t="str">
        <f>IF('Payments Export'!A650="","",'Payments Export'!A650)</f>
        <v>Generic Medical Clinic</v>
      </c>
      <c r="B646" s="7" t="str">
        <f>IF('Payments Export'!A650="","",'Payments Export'!B650)</f>
        <v>Dr Avery Wang</v>
      </c>
      <c r="C646" s="7">
        <f>IF(IFERROR(VALUE('Payments Export'!H650),'Payments Export'!H650)&lt;&gt;0,IFERROR(VALUE('Payments Export'!H650),'Payments Export'!H650),"")</f>
        <v>91891</v>
      </c>
      <c r="D646" s="7" t="str">
        <f>IF('Payments Export'!I650="","",'Payments Export'!I650)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6" s="7" t="str">
        <f t="shared" si="20"/>
        <v>Phone attendance by a general practitioner lasting at least 6 minu</v>
      </c>
      <c r="F646" s="7">
        <f>IF('Payments Export'!A650="","",'Payments Export'!N650)</f>
        <v>0</v>
      </c>
      <c r="G646" s="7">
        <f>IF('Payments Export'!A650="","",'Payments Export'!O650)</f>
        <v>74.75</v>
      </c>
      <c r="H646" s="7">
        <f>IF('Payments Export'!B650="","",G646-F646)</f>
        <v>74.75</v>
      </c>
      <c r="I646" s="3" t="str">
        <f>IF(C646&lt;&gt;"",_xlfn.XLOOKUP(IFERROR(VALUE(C646),C646),'Items database'!A:A,'Items database'!B:B),(_xlfn.XLOOKUP(LEFT(E646,3),Services,Services,"")))</f>
        <v>DEF</v>
      </c>
      <c r="J646" s="3" t="str">
        <f t="shared" si="21"/>
        <v/>
      </c>
    </row>
    <row r="647" spans="1:10" ht="30" x14ac:dyDescent="0.35">
      <c r="A647" s="7" t="str">
        <f>IF('Payments Export'!A651="","",'Payments Export'!A651)</f>
        <v>Generic Medical Clinic</v>
      </c>
      <c r="B647" s="7" t="str">
        <f>IF('Payments Export'!A651="","",'Payments Export'!B651)</f>
        <v>Dr Jamie Wilson</v>
      </c>
      <c r="C647" s="7">
        <f>IF(IFERROR(VALUE('Payments Export'!H651),'Payments Export'!H651)&lt;&gt;0,IFERROR(VALUE('Payments Export'!H651),'Payments Export'!H651),"")</f>
        <v>23</v>
      </c>
      <c r="D647" s="7" t="str">
        <f>IF('Payments Export'!I651="","",'Payments Export'!I651)</f>
        <v>Surgery consultation, Level B</v>
      </c>
      <c r="E647" s="7" t="str">
        <f t="shared" si="20"/>
        <v>Surgery consultation, Level B</v>
      </c>
      <c r="F647" s="7">
        <f>IF('Payments Export'!A651="","",'Payments Export'!N651)</f>
        <v>0</v>
      </c>
      <c r="G647" s="7">
        <f>IF('Payments Export'!A651="","",'Payments Export'!O651)</f>
        <v>74.75</v>
      </c>
      <c r="H647" s="7">
        <f>IF('Payments Export'!B651="","",G647-F647)</f>
        <v>74.75</v>
      </c>
      <c r="I647" s="3" t="str">
        <f>IF(C647&lt;&gt;"",_xlfn.XLOOKUP(IFERROR(VALUE(C647),C647),'Items database'!A:A,'Items database'!B:B),(_xlfn.XLOOKUP(LEFT(E647,3),Services,Services,"")))</f>
        <v>DEF</v>
      </c>
      <c r="J647" s="3" t="str">
        <f t="shared" si="21"/>
        <v/>
      </c>
    </row>
    <row r="648" spans="1:10" ht="30" x14ac:dyDescent="0.35">
      <c r="A648" s="7" t="str">
        <f>IF('Payments Export'!A652="","",'Payments Export'!A652)</f>
        <v>Generic Medical Clinic</v>
      </c>
      <c r="B648" s="7" t="str">
        <f>IF('Payments Export'!A652="","",'Payments Export'!B652)</f>
        <v>Casey Anderson</v>
      </c>
      <c r="C648" s="7">
        <f>IF(IFERROR(VALUE('Payments Export'!H652),'Payments Export'!H652)&lt;&gt;0,IFERROR(VALUE('Payments Export'!H652),'Payments Export'!H652),"")</f>
        <v>10951</v>
      </c>
      <c r="D648" s="7" t="str">
        <f>IF('Payments Export'!I652="","",'Payments Export'!I652)</f>
        <v>Diabetes Education Service</v>
      </c>
      <c r="E648" s="7" t="str">
        <f t="shared" si="20"/>
        <v>Diabetes Education Service</v>
      </c>
      <c r="F648" s="7">
        <f>IF('Payments Export'!A652="","",'Payments Export'!N652)</f>
        <v>0</v>
      </c>
      <c r="G648" s="7">
        <f>IF('Payments Export'!A652="","",'Payments Export'!O652)</f>
        <v>70.099999999999994</v>
      </c>
      <c r="H648" s="7">
        <f>IF('Payments Export'!B652="","",G648-F648)</f>
        <v>70.099999999999994</v>
      </c>
      <c r="I648" s="3" t="str">
        <f>IF(C648&lt;&gt;"",_xlfn.XLOOKUP(IFERROR(VALUE(C648),C648),'Items database'!A:A,'Items database'!B:B),(_xlfn.XLOOKUP(LEFT(E648,3),Services,Services,"")))</f>
        <v>DEF</v>
      </c>
      <c r="J648" s="3" t="str">
        <f t="shared" si="21"/>
        <v/>
      </c>
    </row>
    <row r="649" spans="1:10" ht="300" x14ac:dyDescent="0.35">
      <c r="A649" s="7" t="str">
        <f>IF('Payments Export'!A653="","",'Payments Export'!A653)</f>
        <v>Generic Medical Clinic</v>
      </c>
      <c r="B649" s="7" t="str">
        <f>IF('Payments Export'!A653="","",'Payments Export'!B653)</f>
        <v>Dr Cameron Li</v>
      </c>
      <c r="C649" s="7">
        <f>IF(IFERROR(VALUE('Payments Export'!H653),'Payments Export'!H653)&lt;&gt;0,IFERROR(VALUE('Payments Export'!H653),'Payments Export'!H653),"")</f>
        <v>91891</v>
      </c>
      <c r="D649" s="7" t="str">
        <f>IF('Payments Export'!I653="","",'Payments Export'!I653)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9" s="7" t="str">
        <f t="shared" si="20"/>
        <v>Phone attendance by a general practitioner lasting at least 6 minu</v>
      </c>
      <c r="F649" s="7">
        <f>IF('Payments Export'!A653="","",'Payments Export'!N653)</f>
        <v>0</v>
      </c>
      <c r="G649" s="7">
        <f>IF('Payments Export'!A653="","",'Payments Export'!O653)</f>
        <v>59.55</v>
      </c>
      <c r="H649" s="7">
        <f>IF('Payments Export'!B653="","",G649-F649)</f>
        <v>59.55</v>
      </c>
      <c r="I649" s="3" t="str">
        <f>IF(C649&lt;&gt;"",_xlfn.XLOOKUP(IFERROR(VALUE(C649),C649),'Items database'!A:A,'Items database'!B:B),(_xlfn.XLOOKUP(LEFT(E649,3),Services,Services,"")))</f>
        <v>DEF</v>
      </c>
      <c r="J649" s="3" t="str">
        <f t="shared" si="21"/>
        <v/>
      </c>
    </row>
    <row r="650" spans="1:10" ht="30" x14ac:dyDescent="0.35">
      <c r="A650" s="7" t="str">
        <f>IF('Payments Export'!A654="","",'Payments Export'!A654)</f>
        <v>Generic Medical Clinic</v>
      </c>
      <c r="B650" s="7" t="str">
        <f>IF('Payments Export'!A654="","",'Payments Export'!B654)</f>
        <v>Dr Casey Kim</v>
      </c>
      <c r="C650" s="7">
        <f>IF(IFERROR(VALUE('Payments Export'!H654),'Payments Export'!H654)&lt;&gt;0,IFERROR(VALUE('Payments Export'!H654),'Payments Export'!H654),"")</f>
        <v>36</v>
      </c>
      <c r="D650" s="7" t="str">
        <f>IF('Payments Export'!I654="","",'Payments Export'!I654)</f>
        <v>Surgery consultation, Level C</v>
      </c>
      <c r="E650" s="7" t="str">
        <f t="shared" si="20"/>
        <v>Surgery consultation, Level C</v>
      </c>
      <c r="F650" s="7">
        <f>IF('Payments Export'!A654="","",'Payments Export'!N654)</f>
        <v>0</v>
      </c>
      <c r="G650" s="7">
        <f>IF('Payments Export'!A654="","",'Payments Export'!O654)</f>
        <v>125</v>
      </c>
      <c r="H650" s="7">
        <f>IF('Payments Export'!B654="","",G650-F650)</f>
        <v>125</v>
      </c>
      <c r="I650" s="3" t="str">
        <f>IF(C650&lt;&gt;"",_xlfn.XLOOKUP(IFERROR(VALUE(C650),C650),'Items database'!A:A,'Items database'!B:B),(_xlfn.XLOOKUP(LEFT(E650,3),Services,Services,"")))</f>
        <v>DEF</v>
      </c>
      <c r="J650" s="3" t="str">
        <f t="shared" si="21"/>
        <v/>
      </c>
    </row>
    <row r="651" spans="1:10" ht="60" x14ac:dyDescent="0.35">
      <c r="A651" s="7" t="str">
        <f>IF('Payments Export'!A655="","",'Payments Export'!A655)</f>
        <v>Generic Medical Clinic</v>
      </c>
      <c r="B651" s="7" t="str">
        <f>IF('Payments Export'!A655="","",'Payments Export'!B655)</f>
        <v>Dr Taylor Johnson</v>
      </c>
      <c r="C651" s="7">
        <f>IF(IFERROR(VALUE('Payments Export'!H655),'Payments Export'!H655)&lt;&gt;0,IFERROR(VALUE('Payments Export'!H655),'Payments Export'!H655),"")</f>
        <v>80010</v>
      </c>
      <c r="D651" s="7" t="str">
        <f>IF('Payments Export'!I655="","",'Payments Export'!I655)</f>
        <v>Clinical psychologist consultation, &gt;50 min, consulting rooms</v>
      </c>
      <c r="E651" s="7" t="str">
        <f t="shared" si="20"/>
        <v>Clinical psychologist consultation, &gt;50 min, consulting rooms</v>
      </c>
      <c r="F651" s="7">
        <f>IF('Payments Export'!A655="","",'Payments Export'!N655)</f>
        <v>0</v>
      </c>
      <c r="G651" s="7">
        <f>IF('Payments Export'!A655="","",'Payments Export'!O655)</f>
        <v>224.5</v>
      </c>
      <c r="H651" s="7">
        <f>IF('Payments Export'!B655="","",G651-F651)</f>
        <v>224.5</v>
      </c>
      <c r="I651" s="3" t="str">
        <f>IF(C651&lt;&gt;"",_xlfn.XLOOKUP(IFERROR(VALUE(C651),C651),'Items database'!A:A,'Items database'!B:B),(_xlfn.XLOOKUP(LEFT(E651,3),Services,Services,"")))</f>
        <v>DEF</v>
      </c>
      <c r="J651" s="3" t="str">
        <f t="shared" si="21"/>
        <v/>
      </c>
    </row>
    <row r="652" spans="1:10" ht="30" x14ac:dyDescent="0.35">
      <c r="A652" s="7" t="str">
        <f>IF('Payments Export'!A656="","",'Payments Export'!A656)</f>
        <v>Generic Medical Clinic</v>
      </c>
      <c r="B652" s="7" t="str">
        <f>IF('Payments Export'!A656="","",'Payments Export'!B656)</f>
        <v>Dr Alex Smith</v>
      </c>
      <c r="C652" s="7">
        <f>IF(IFERROR(VALUE('Payments Export'!H656),'Payments Export'!H656)&lt;&gt;0,IFERROR(VALUE('Payments Export'!H656),'Payments Export'!H656),"")</f>
        <v>23</v>
      </c>
      <c r="D652" s="7" t="str">
        <f>IF('Payments Export'!I656="","",'Payments Export'!I656)</f>
        <v>Surgery consultation, Level B</v>
      </c>
      <c r="E652" s="7" t="str">
        <f t="shared" si="20"/>
        <v>Surgery consultation, Level B</v>
      </c>
      <c r="F652" s="7">
        <f>IF('Payments Export'!A656="","",'Payments Export'!N656)</f>
        <v>0</v>
      </c>
      <c r="G652" s="7">
        <f>IF('Payments Export'!A656="","",'Payments Export'!O656)</f>
        <v>74.75</v>
      </c>
      <c r="H652" s="7">
        <f>IF('Payments Export'!B656="","",G652-F652)</f>
        <v>74.75</v>
      </c>
      <c r="I652" s="3" t="str">
        <f>IF(C652&lt;&gt;"",_xlfn.XLOOKUP(IFERROR(VALUE(C652),C652),'Items database'!A:A,'Items database'!B:B),(_xlfn.XLOOKUP(LEFT(E652,3),Services,Services,"")))</f>
        <v>DEF</v>
      </c>
      <c r="J652" s="3" t="str">
        <f t="shared" si="21"/>
        <v/>
      </c>
    </row>
    <row r="653" spans="1:10" ht="300" x14ac:dyDescent="0.35">
      <c r="A653" s="7" t="str">
        <f>IF('Payments Export'!A657="","",'Payments Export'!A657)</f>
        <v>Generic Medical Clinic</v>
      </c>
      <c r="B653" s="7" t="str">
        <f>IF('Payments Export'!A657="","",'Payments Export'!B657)</f>
        <v>Dr Cameron Li</v>
      </c>
      <c r="C653" s="7">
        <f>IF(IFERROR(VALUE('Payments Export'!H657),'Payments Export'!H657)&lt;&gt;0,IFERROR(VALUE('Payments Export'!H657),'Payments Export'!H657),"")</f>
        <v>91891</v>
      </c>
      <c r="D653" s="7" t="str">
        <f>IF('Payments Export'!I657="","",'Payments Export'!I657)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3" s="7" t="str">
        <f t="shared" si="20"/>
        <v>Phone attendance by a general practitioner lasting at least 6 minu</v>
      </c>
      <c r="F653" s="7">
        <f>IF('Payments Export'!A657="","",'Payments Export'!N657)</f>
        <v>0</v>
      </c>
      <c r="G653" s="7">
        <f>IF('Payments Export'!A657="","",'Payments Export'!O657)</f>
        <v>74.75</v>
      </c>
      <c r="H653" s="7">
        <f>IF('Payments Export'!B657="","",G653-F653)</f>
        <v>74.75</v>
      </c>
      <c r="I653" s="3" t="str">
        <f>IF(C653&lt;&gt;"",_xlfn.XLOOKUP(IFERROR(VALUE(C653),C653),'Items database'!A:A,'Items database'!B:B),(_xlfn.XLOOKUP(LEFT(E653,3),Services,Services,"")))</f>
        <v>DEF</v>
      </c>
      <c r="J653" s="3" t="str">
        <f t="shared" si="21"/>
        <v/>
      </c>
    </row>
    <row r="654" spans="1:10" ht="30" x14ac:dyDescent="0.35">
      <c r="A654" s="7" t="str">
        <f>IF('Payments Export'!A658="","",'Payments Export'!A658)</f>
        <v>Generic Medical Clinic</v>
      </c>
      <c r="B654" s="7" t="str">
        <f>IF('Payments Export'!A658="","",'Payments Export'!B658)</f>
        <v>Dr Morgan Brooks</v>
      </c>
      <c r="C654" s="7">
        <f>IF(IFERROR(VALUE('Payments Export'!H658),'Payments Export'!H658)&lt;&gt;0,IFERROR(VALUE('Payments Export'!H658),'Payments Export'!H658),"")</f>
        <v>3</v>
      </c>
      <c r="D654" s="7" t="str">
        <f>IF('Payments Export'!I658="","",'Payments Export'!I658)</f>
        <v>Surgery consultation, Level A</v>
      </c>
      <c r="E654" s="7" t="str">
        <f t="shared" si="20"/>
        <v>Surgery consultation, Level A</v>
      </c>
      <c r="F654" s="7">
        <f>IF('Payments Export'!A658="","",'Payments Export'!N658)</f>
        <v>0</v>
      </c>
      <c r="G654" s="7">
        <f>IF('Payments Export'!A658="","",'Payments Export'!O658)</f>
        <v>38</v>
      </c>
      <c r="H654" s="7">
        <f>IF('Payments Export'!B658="","",G654-F654)</f>
        <v>38</v>
      </c>
      <c r="I654" s="3" t="str">
        <f>IF(C654&lt;&gt;"",_xlfn.XLOOKUP(IFERROR(VALUE(C654),C654),'Items database'!A:A,'Items database'!B:B),(_xlfn.XLOOKUP(LEFT(E654,3),Services,Services,"")))</f>
        <v>DEF</v>
      </c>
      <c r="J654" s="3" t="str">
        <f t="shared" si="21"/>
        <v/>
      </c>
    </row>
    <row r="655" spans="1:10" ht="300" x14ac:dyDescent="0.35">
      <c r="A655" s="7" t="str">
        <f>IF('Payments Export'!A659="","",'Payments Export'!A659)</f>
        <v>Generic Medical Clinic</v>
      </c>
      <c r="B655" s="7" t="str">
        <f>IF('Payments Export'!A659="","",'Payments Export'!B659)</f>
        <v>Dr Alex Smith</v>
      </c>
      <c r="C655" s="7">
        <f>IF(IFERROR(VALUE('Payments Export'!H659),'Payments Export'!H659)&lt;&gt;0,IFERROR(VALUE('Payments Export'!H659),'Payments Export'!H659),"")</f>
        <v>91891</v>
      </c>
      <c r="D655" s="7" t="str">
        <f>IF('Payments Export'!I659="","",'Payments Export'!I659)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5" s="7" t="str">
        <f t="shared" si="20"/>
        <v>Phone attendance by a general practitioner lasting at least 6 minu</v>
      </c>
      <c r="F655" s="7">
        <f>IF('Payments Export'!A659="","",'Payments Export'!N659)</f>
        <v>0</v>
      </c>
      <c r="G655" s="7">
        <f>IF('Payments Export'!A659="","",'Payments Export'!O659)</f>
        <v>74.75</v>
      </c>
      <c r="H655" s="7">
        <f>IF('Payments Export'!B659="","",G655-F655)</f>
        <v>74.75</v>
      </c>
      <c r="I655" s="3" t="str">
        <f>IF(C655&lt;&gt;"",_xlfn.XLOOKUP(IFERROR(VALUE(C655),C655),'Items database'!A:A,'Items database'!B:B),(_xlfn.XLOOKUP(LEFT(E655,3),Services,Services,"")))</f>
        <v>DEF</v>
      </c>
      <c r="J655" s="3" t="str">
        <f t="shared" si="21"/>
        <v/>
      </c>
    </row>
    <row r="656" spans="1:10" ht="30" x14ac:dyDescent="0.35">
      <c r="A656" s="7" t="str">
        <f>IF('Payments Export'!A660="","",'Payments Export'!A660)</f>
        <v>Generic Medical Clinic</v>
      </c>
      <c r="B656" s="7" t="str">
        <f>IF('Payments Export'!A660="","",'Payments Export'!B660)</f>
        <v>Dr Avery Wang</v>
      </c>
      <c r="C656" s="7">
        <f>IF(IFERROR(VALUE('Payments Export'!H660),'Payments Export'!H660)&lt;&gt;0,IFERROR(VALUE('Payments Export'!H660),'Payments Export'!H660),"")</f>
        <v>36</v>
      </c>
      <c r="D656" s="7" t="str">
        <f>IF('Payments Export'!I660="","",'Payments Export'!I660)</f>
        <v>Surgery consultation, Level C</v>
      </c>
      <c r="E656" s="7" t="str">
        <f t="shared" si="20"/>
        <v>Surgery consultation, Level C</v>
      </c>
      <c r="F656" s="7">
        <f>IF('Payments Export'!A660="","",'Payments Export'!N660)</f>
        <v>0</v>
      </c>
      <c r="G656" s="7">
        <f>IF('Payments Export'!A660="","",'Payments Export'!O660)</f>
        <v>168</v>
      </c>
      <c r="H656" s="7">
        <f>IF('Payments Export'!B660="","",G656-F656)</f>
        <v>168</v>
      </c>
      <c r="I656" s="3" t="str">
        <f>IF(C656&lt;&gt;"",_xlfn.XLOOKUP(IFERROR(VALUE(C656),C656),'Items database'!A:A,'Items database'!B:B),(_xlfn.XLOOKUP(LEFT(E656,3),Services,Services,"")))</f>
        <v>DEF</v>
      </c>
      <c r="J656" s="3" t="str">
        <f t="shared" si="21"/>
        <v/>
      </c>
    </row>
    <row r="657" spans="1:10" ht="30" x14ac:dyDescent="0.35">
      <c r="A657" s="7" t="str">
        <f>IF('Payments Export'!A661="","",'Payments Export'!A661)</f>
        <v>Generic Medical Clinic</v>
      </c>
      <c r="B657" s="7" t="str">
        <f>IF('Payments Export'!A661="","",'Payments Export'!B661)</f>
        <v>Dr Jamie Wilson</v>
      </c>
      <c r="C657" s="7">
        <f>IF(IFERROR(VALUE('Payments Export'!H661),'Payments Export'!H661)&lt;&gt;0,IFERROR(VALUE('Payments Export'!H661),'Payments Export'!H661),"")</f>
        <v>23</v>
      </c>
      <c r="D657" s="7" t="str">
        <f>IF('Payments Export'!I661="","",'Payments Export'!I661)</f>
        <v>Surgery consultation, Level B</v>
      </c>
      <c r="E657" s="7" t="str">
        <f t="shared" si="20"/>
        <v>Surgery consultation, Level B</v>
      </c>
      <c r="F657" s="7">
        <f>IF('Payments Export'!A661="","",'Payments Export'!N661)</f>
        <v>0</v>
      </c>
      <c r="G657" s="7">
        <f>IF('Payments Export'!A661="","",'Payments Export'!O661)</f>
        <v>94.75</v>
      </c>
      <c r="H657" s="7">
        <f>IF('Payments Export'!B661="","",G657-F657)</f>
        <v>94.75</v>
      </c>
      <c r="I657" s="3" t="str">
        <f>IF(C657&lt;&gt;"",_xlfn.XLOOKUP(IFERROR(VALUE(C657),C657),'Items database'!A:A,'Items database'!B:B),(_xlfn.XLOOKUP(LEFT(E657,3),Services,Services,"")))</f>
        <v>DEF</v>
      </c>
      <c r="J657" s="3" t="str">
        <f t="shared" si="21"/>
        <v/>
      </c>
    </row>
    <row r="658" spans="1:10" ht="30" x14ac:dyDescent="0.35">
      <c r="A658" s="7" t="str">
        <f>IF('Payments Export'!A662="","",'Payments Export'!A662)</f>
        <v>Generic Medical Clinic</v>
      </c>
      <c r="B658" s="7" t="str">
        <f>IF('Payments Export'!A662="","",'Payments Export'!B662)</f>
        <v>Dr Cameron Li</v>
      </c>
      <c r="C658" s="7">
        <f>IF(IFERROR(VALUE('Payments Export'!H662),'Payments Export'!H662)&lt;&gt;0,IFERROR(VALUE('Payments Export'!H662),'Payments Export'!H662),"")</f>
        <v>23</v>
      </c>
      <c r="D658" s="7" t="str">
        <f>IF('Payments Export'!I662="","",'Payments Export'!I662)</f>
        <v>Surgery consultation, Level B</v>
      </c>
      <c r="E658" s="7" t="str">
        <f t="shared" si="20"/>
        <v>Surgery consultation, Level B</v>
      </c>
      <c r="F658" s="7">
        <f>IF('Payments Export'!A662="","",'Payments Export'!N662)</f>
        <v>0</v>
      </c>
      <c r="G658" s="7">
        <f>IF('Payments Export'!A662="","",'Payments Export'!O662)</f>
        <v>94.75</v>
      </c>
      <c r="H658" s="7">
        <f>IF('Payments Export'!B662="","",G658-F658)</f>
        <v>94.75</v>
      </c>
      <c r="I658" s="3" t="str">
        <f>IF(C658&lt;&gt;"",_xlfn.XLOOKUP(IFERROR(VALUE(C658),C658),'Items database'!A:A,'Items database'!B:B),(_xlfn.XLOOKUP(LEFT(E658,3),Services,Services,"")))</f>
        <v>DEF</v>
      </c>
      <c r="J658" s="3" t="str">
        <f t="shared" si="21"/>
        <v/>
      </c>
    </row>
    <row r="659" spans="1:10" ht="30" x14ac:dyDescent="0.35">
      <c r="A659" s="7" t="str">
        <f>IF('Payments Export'!A663="","",'Payments Export'!A663)</f>
        <v>Generic Medical Clinic</v>
      </c>
      <c r="B659" s="7" t="str">
        <f>IF('Payments Export'!A663="","",'Payments Export'!B663)</f>
        <v>Dr Jamie Garcia</v>
      </c>
      <c r="C659" s="7">
        <f>IF(IFERROR(VALUE('Payments Export'!H663),'Payments Export'!H663)&lt;&gt;0,IFERROR(VALUE('Payments Export'!H663),'Payments Export'!H663),"")</f>
        <v>10962</v>
      </c>
      <c r="D659" s="7" t="str">
        <f>IF('Payments Export'!I663="","",'Payments Export'!I663)</f>
        <v>Podiatry Service</v>
      </c>
      <c r="E659" s="7" t="str">
        <f t="shared" si="20"/>
        <v>Podiatry Service</v>
      </c>
      <c r="F659" s="7">
        <f>IF('Payments Export'!A663="","",'Payments Export'!N663)</f>
        <v>0</v>
      </c>
      <c r="G659" s="7">
        <f>IF('Payments Export'!A663="","",'Payments Export'!O663)</f>
        <v>68</v>
      </c>
      <c r="H659" s="7">
        <f>IF('Payments Export'!B663="","",G659-F659)</f>
        <v>68</v>
      </c>
      <c r="I659" s="3" t="str">
        <f>IF(C659&lt;&gt;"",_xlfn.XLOOKUP(IFERROR(VALUE(C659),C659),'Items database'!A:A,'Items database'!B:B),(_xlfn.XLOOKUP(LEFT(E659,3),Services,Services,"")))</f>
        <v>DEF</v>
      </c>
      <c r="J659" s="3" t="str">
        <f t="shared" si="21"/>
        <v/>
      </c>
    </row>
    <row r="660" spans="1:10" ht="30" x14ac:dyDescent="0.35">
      <c r="A660" s="7" t="str">
        <f>IF('Payments Export'!A664="","",'Payments Export'!A664)</f>
        <v>Generic Medical Clinic</v>
      </c>
      <c r="B660" s="7" t="str">
        <f>IF('Payments Export'!A664="","",'Payments Export'!B664)</f>
        <v>Dr Casey Kim</v>
      </c>
      <c r="C660" s="7">
        <f>IF(IFERROR(VALUE('Payments Export'!H664),'Payments Export'!H664)&lt;&gt;0,IFERROR(VALUE('Payments Export'!H664),'Payments Export'!H664),"")</f>
        <v>23</v>
      </c>
      <c r="D660" s="7" t="str">
        <f>IF('Payments Export'!I664="","",'Payments Export'!I664)</f>
        <v>Surgery consultation, Level B</v>
      </c>
      <c r="E660" s="7" t="str">
        <f t="shared" si="20"/>
        <v>Surgery consultation, Level B</v>
      </c>
      <c r="F660" s="7">
        <f>IF('Payments Export'!A664="","",'Payments Export'!N664)</f>
        <v>0</v>
      </c>
      <c r="G660" s="7">
        <f>IF('Payments Export'!A664="","",'Payments Export'!O664)</f>
        <v>94.75</v>
      </c>
      <c r="H660" s="7">
        <f>IF('Payments Export'!B664="","",G660-F660)</f>
        <v>94.75</v>
      </c>
      <c r="I660" s="3" t="str">
        <f>IF(C660&lt;&gt;"",_xlfn.XLOOKUP(IFERROR(VALUE(C660),C660),'Items database'!A:A,'Items database'!B:B),(_xlfn.XLOOKUP(LEFT(E660,3),Services,Services,"")))</f>
        <v>DEF</v>
      </c>
      <c r="J660" s="3" t="str">
        <f t="shared" si="21"/>
        <v/>
      </c>
    </row>
    <row r="661" spans="1:10" ht="300" x14ac:dyDescent="0.35">
      <c r="A661" s="7" t="str">
        <f>IF('Payments Export'!A665="","",'Payments Export'!A665)</f>
        <v>Generic Medical Clinic</v>
      </c>
      <c r="B661" s="7" t="str">
        <f>IF('Payments Export'!A665="","",'Payments Export'!B665)</f>
        <v>Dr Cameron Li</v>
      </c>
      <c r="C661" s="7">
        <f>IF(IFERROR(VALUE('Payments Export'!H665),'Payments Export'!H665)&lt;&gt;0,IFERROR(VALUE('Payments Export'!H665),'Payments Export'!H665),"")</f>
        <v>91891</v>
      </c>
      <c r="D661" s="7" t="str">
        <f>IF('Payments Export'!I665="","",'Payments Export'!I665)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61" s="7" t="str">
        <f t="shared" si="20"/>
        <v>Phone attendance by a general practitioner lasting at least 6 minu</v>
      </c>
      <c r="F661" s="7">
        <f>IF('Payments Export'!A665="","",'Payments Export'!N665)</f>
        <v>0</v>
      </c>
      <c r="G661" s="7">
        <f>IF('Payments Export'!A665="","",'Payments Export'!O665)</f>
        <v>74.75</v>
      </c>
      <c r="H661" s="7">
        <f>IF('Payments Export'!B665="","",G661-F661)</f>
        <v>74.75</v>
      </c>
      <c r="I661" s="3" t="str">
        <f>IF(C661&lt;&gt;"",_xlfn.XLOOKUP(IFERROR(VALUE(C661),C661),'Items database'!A:A,'Items database'!B:B),(_xlfn.XLOOKUP(LEFT(E661,3),Services,Services,"")))</f>
        <v>DEF</v>
      </c>
      <c r="J661" s="3" t="str">
        <f t="shared" si="21"/>
        <v/>
      </c>
    </row>
    <row r="662" spans="1:10" ht="30" x14ac:dyDescent="0.35">
      <c r="A662" s="7" t="str">
        <f>IF('Payments Export'!A666="","",'Payments Export'!A666)</f>
        <v>Generic Medical Clinic</v>
      </c>
      <c r="B662" s="7" t="str">
        <f>IF('Payments Export'!A666="","",'Payments Export'!B666)</f>
        <v>Dr Alex Smith</v>
      </c>
      <c r="C662" s="7">
        <f>IF(IFERROR(VALUE('Payments Export'!H666),'Payments Export'!H666)&lt;&gt;0,IFERROR(VALUE('Payments Export'!H666),'Payments Export'!H666),"")</f>
        <v>23</v>
      </c>
      <c r="D662" s="7" t="str">
        <f>IF('Payments Export'!I666="","",'Payments Export'!I666)</f>
        <v>Surgery consultation, Level B</v>
      </c>
      <c r="E662" s="7" t="str">
        <f t="shared" si="20"/>
        <v>Surgery consultation, Level B</v>
      </c>
      <c r="F662" s="7">
        <f>IF('Payments Export'!A666="","",'Payments Export'!N666)</f>
        <v>0</v>
      </c>
      <c r="G662" s="7">
        <f>IF('Payments Export'!A666="","",'Payments Export'!O666)</f>
        <v>74.75</v>
      </c>
      <c r="H662" s="7">
        <f>IF('Payments Export'!B666="","",G662-F662)</f>
        <v>74.75</v>
      </c>
      <c r="I662" s="3" t="str">
        <f>IF(C662&lt;&gt;"",_xlfn.XLOOKUP(IFERROR(VALUE(C662),C662),'Items database'!A:A,'Items database'!B:B),(_xlfn.XLOOKUP(LEFT(E662,3),Services,Services,"")))</f>
        <v>DEF</v>
      </c>
      <c r="J662" s="3" t="str">
        <f t="shared" si="21"/>
        <v/>
      </c>
    </row>
    <row r="663" spans="1:10" ht="30" x14ac:dyDescent="0.35">
      <c r="A663" s="7" t="str">
        <f>IF('Payments Export'!A667="","",'Payments Export'!A667)</f>
        <v>Generic Medical Clinic</v>
      </c>
      <c r="B663" s="7" t="str">
        <f>IF('Payments Export'!A667="","",'Payments Export'!B667)</f>
        <v>Dr Jamie Wilson</v>
      </c>
      <c r="C663" s="7">
        <f>IF(IFERROR(VALUE('Payments Export'!H667),'Payments Export'!H667)&lt;&gt;0,IFERROR(VALUE('Payments Export'!H667),'Payments Export'!H667),"")</f>
        <v>23</v>
      </c>
      <c r="D663" s="7" t="str">
        <f>IF('Payments Export'!I667="","",'Payments Export'!I667)</f>
        <v>Surgery consultation, Level B</v>
      </c>
      <c r="E663" s="7" t="str">
        <f t="shared" si="20"/>
        <v>Surgery consultation, Level B</v>
      </c>
      <c r="F663" s="7">
        <f>IF('Payments Export'!A667="","",'Payments Export'!N667)</f>
        <v>0</v>
      </c>
      <c r="G663" s="7">
        <f>IF('Payments Export'!A667="","",'Payments Export'!O667)</f>
        <v>74.75</v>
      </c>
      <c r="H663" s="7">
        <f>IF('Payments Export'!B667="","",G663-F663)</f>
        <v>74.75</v>
      </c>
      <c r="I663" s="3" t="str">
        <f>IF(C663&lt;&gt;"",_xlfn.XLOOKUP(IFERROR(VALUE(C663),C663),'Items database'!A:A,'Items database'!B:B),(_xlfn.XLOOKUP(LEFT(E663,3),Services,Services,"")))</f>
        <v>DEF</v>
      </c>
      <c r="J663" s="3" t="str">
        <f t="shared" si="21"/>
        <v/>
      </c>
    </row>
    <row r="664" spans="1:10" ht="40" x14ac:dyDescent="0.35">
      <c r="A664" s="7" t="str">
        <f>IF('Payments Export'!A668="","",'Payments Export'!A668)</f>
        <v>Generic Medical Clinic</v>
      </c>
      <c r="B664" s="7" t="str">
        <f>IF('Payments Export'!A668="","",'Payments Export'!B668)</f>
        <v>Dr Jamie Garcia</v>
      </c>
      <c r="C664" s="7" t="str">
        <f>IF(IFERROR(VALUE('Payments Export'!H668),'Payments Export'!H668)&lt;&gt;0,IFERROR(VALUE('Payments Export'!H668),'Payments Export'!H668),"")</f>
        <v/>
      </c>
      <c r="D664" s="7" t="str">
        <f>IF('Payments Export'!I668="","",'Payments Export'!I668)</f>
        <v>F012 - Podiatry Follow Up Consultation</v>
      </c>
      <c r="E664" s="7" t="s">
        <v>286</v>
      </c>
      <c r="F664" s="7">
        <f>IF('Payments Export'!A668="","",'Payments Export'!N668)</f>
        <v>0</v>
      </c>
      <c r="G664" s="7">
        <f>IF('Payments Export'!A668="","",'Payments Export'!O668)</f>
        <v>70</v>
      </c>
      <c r="H664" s="7">
        <f>IF('Payments Export'!B668="","",G664-F664)</f>
        <v>70</v>
      </c>
      <c r="I664" s="3" t="str">
        <f>IF(C664&lt;&gt;"",_xlfn.XLOOKUP(IFERROR(VALUE(C664),C664),'Items database'!A:A,'Items database'!B:B),(_xlfn.XLOOKUP(LEFT(E664,3),Services,Services,"")))</f>
        <v>DEF</v>
      </c>
      <c r="J664" s="3" t="str">
        <f t="shared" si="21"/>
        <v/>
      </c>
    </row>
    <row r="665" spans="1:10" ht="30" x14ac:dyDescent="0.35">
      <c r="A665" s="7" t="str">
        <f>IF('Payments Export'!A669="","",'Payments Export'!A669)</f>
        <v>Generic Medical Clinic</v>
      </c>
      <c r="B665" s="7" t="str">
        <f>IF('Payments Export'!A669="","",'Payments Export'!B669)</f>
        <v>Dr Cameron Li</v>
      </c>
      <c r="C665" s="7">
        <f>IF(IFERROR(VALUE('Payments Export'!H669),'Payments Export'!H669)&lt;&gt;0,IFERROR(VALUE('Payments Export'!H669),'Payments Export'!H669),"")</f>
        <v>23</v>
      </c>
      <c r="D665" s="7" t="str">
        <f>IF('Payments Export'!I669="","",'Payments Export'!I669)</f>
        <v>Surgery consultation, Level B</v>
      </c>
      <c r="E665" s="7" t="str">
        <f t="shared" si="20"/>
        <v>Surgery consultation, Level B</v>
      </c>
      <c r="F665" s="7">
        <f>IF('Payments Export'!A669="","",'Payments Export'!N669)</f>
        <v>0</v>
      </c>
      <c r="G665" s="7">
        <f>IF('Payments Export'!A669="","",'Payments Export'!O669)</f>
        <v>74.75</v>
      </c>
      <c r="H665" s="7">
        <f>IF('Payments Export'!B669="","",G665-F665)</f>
        <v>74.75</v>
      </c>
      <c r="I665" s="3" t="str">
        <f>IF(C665&lt;&gt;"",_xlfn.XLOOKUP(IFERROR(VALUE(C665),C665),'Items database'!A:A,'Items database'!B:B),(_xlfn.XLOOKUP(LEFT(E665,3),Services,Services,"")))</f>
        <v>DEF</v>
      </c>
      <c r="J665" s="3" t="str">
        <f t="shared" si="21"/>
        <v/>
      </c>
    </row>
    <row r="666" spans="1:10" ht="30" x14ac:dyDescent="0.35">
      <c r="A666" s="7" t="str">
        <f>IF('Payments Export'!A670="","",'Payments Export'!A670)</f>
        <v>Generic Medical Clinic</v>
      </c>
      <c r="B666" s="7" t="str">
        <f>IF('Payments Export'!A670="","",'Payments Export'!B670)</f>
        <v>Dr Morgan Brooks</v>
      </c>
      <c r="C666" s="7">
        <f>IF(IFERROR(VALUE('Payments Export'!H670),'Payments Export'!H670)&lt;&gt;0,IFERROR(VALUE('Payments Export'!H670),'Payments Export'!H670),"")</f>
        <v>23</v>
      </c>
      <c r="D666" s="7" t="str">
        <f>IF('Payments Export'!I670="","",'Payments Export'!I670)</f>
        <v>Surgery consultation, Level B</v>
      </c>
      <c r="E666" s="7" t="str">
        <f t="shared" si="20"/>
        <v>Surgery consultation, Level B</v>
      </c>
      <c r="F666" s="7">
        <f>IF('Payments Export'!A670="","",'Payments Export'!N670)</f>
        <v>0</v>
      </c>
      <c r="G666" s="7">
        <f>IF('Payments Export'!A670="","",'Payments Export'!O670)</f>
        <v>74.75</v>
      </c>
      <c r="H666" s="7">
        <f>IF('Payments Export'!B670="","",G666-F666)</f>
        <v>74.75</v>
      </c>
      <c r="I666" s="3" t="str">
        <f>IF(C666&lt;&gt;"",_xlfn.XLOOKUP(IFERROR(VALUE(C666),C666),'Items database'!A:A,'Items database'!B:B),(_xlfn.XLOOKUP(LEFT(E666,3),Services,Services,"")))</f>
        <v>DEF</v>
      </c>
      <c r="J666" s="3" t="str">
        <f t="shared" si="21"/>
        <v/>
      </c>
    </row>
    <row r="667" spans="1:10" ht="30" x14ac:dyDescent="0.35">
      <c r="A667" s="7" t="str">
        <f>IF('Payments Export'!A671="","",'Payments Export'!A671)</f>
        <v>Generic Medical Clinic</v>
      </c>
      <c r="B667" s="7" t="str">
        <f>IF('Payments Export'!A671="","",'Payments Export'!B671)</f>
        <v>Dr Casey Kim</v>
      </c>
      <c r="C667" s="7">
        <f>IF(IFERROR(VALUE('Payments Export'!H671),'Payments Export'!H671)&lt;&gt;0,IFERROR(VALUE('Payments Export'!H671),'Payments Export'!H671),"")</f>
        <v>23</v>
      </c>
      <c r="D667" s="7" t="str">
        <f>IF('Payments Export'!I671="","",'Payments Export'!I671)</f>
        <v>Surgery consultation, Level B</v>
      </c>
      <c r="E667" s="7" t="str">
        <f t="shared" si="20"/>
        <v>Surgery consultation, Level B</v>
      </c>
      <c r="F667" s="7">
        <f>IF('Payments Export'!A671="","",'Payments Export'!N671)</f>
        <v>0</v>
      </c>
      <c r="G667" s="7">
        <f>IF('Payments Export'!A671="","",'Payments Export'!O671)</f>
        <v>74.75</v>
      </c>
      <c r="H667" s="7">
        <f>IF('Payments Export'!B671="","",G667-F667)</f>
        <v>74.75</v>
      </c>
      <c r="I667" s="3" t="str">
        <f>IF(C667&lt;&gt;"",_xlfn.XLOOKUP(IFERROR(VALUE(C667),C667),'Items database'!A:A,'Items database'!B:B),(_xlfn.XLOOKUP(LEFT(E667,3),Services,Services,"")))</f>
        <v>DEF</v>
      </c>
      <c r="J667" s="3" t="str">
        <f t="shared" si="21"/>
        <v/>
      </c>
    </row>
    <row r="668" spans="1:10" ht="30" x14ac:dyDescent="0.35">
      <c r="A668" s="7" t="str">
        <f>IF('Payments Export'!A672="","",'Payments Export'!A672)</f>
        <v>Generic Medical Clinic</v>
      </c>
      <c r="B668" s="7" t="str">
        <f>IF('Payments Export'!A672="","",'Payments Export'!B672)</f>
        <v>Dr Alex Smith</v>
      </c>
      <c r="C668" s="7">
        <f>IF(IFERROR(VALUE('Payments Export'!H672),'Payments Export'!H672)&lt;&gt;0,IFERROR(VALUE('Payments Export'!H672),'Payments Export'!H672),"")</f>
        <v>36</v>
      </c>
      <c r="D668" s="7" t="str">
        <f>IF('Payments Export'!I672="","",'Payments Export'!I672)</f>
        <v>Surgery consultation, Level C</v>
      </c>
      <c r="E668" s="7" t="str">
        <f t="shared" si="20"/>
        <v>Surgery consultation, Level C</v>
      </c>
      <c r="F668" s="7">
        <f>IF('Payments Export'!A672="","",'Payments Export'!N672)</f>
        <v>0</v>
      </c>
      <c r="G668" s="7">
        <f>IF('Payments Export'!A672="","",'Payments Export'!O672)</f>
        <v>125</v>
      </c>
      <c r="H668" s="7">
        <f>IF('Payments Export'!B672="","",G668-F668)</f>
        <v>125</v>
      </c>
      <c r="I668" s="3" t="str">
        <f>IF(C668&lt;&gt;"",_xlfn.XLOOKUP(IFERROR(VALUE(C668),C668),'Items database'!A:A,'Items database'!B:B),(_xlfn.XLOOKUP(LEFT(E668,3),Services,Services,"")))</f>
        <v>DEF</v>
      </c>
      <c r="J668" s="3" t="str">
        <f t="shared" si="21"/>
        <v/>
      </c>
    </row>
    <row r="669" spans="1:10" ht="30" x14ac:dyDescent="0.35">
      <c r="A669" s="7" t="str">
        <f>IF('Payments Export'!A673="","",'Payments Export'!A673)</f>
        <v>Generic Medical Clinic</v>
      </c>
      <c r="B669" s="7" t="str">
        <f>IF('Payments Export'!A673="","",'Payments Export'!B673)</f>
        <v>Dr Jamie Garcia</v>
      </c>
      <c r="C669" s="7">
        <f>IF(IFERROR(VALUE('Payments Export'!H673),'Payments Export'!H673)&lt;&gt;0,IFERROR(VALUE('Payments Export'!H673),'Payments Export'!H673),"")</f>
        <v>10962</v>
      </c>
      <c r="D669" s="7" t="str">
        <f>IF('Payments Export'!I673="","",'Payments Export'!I673)</f>
        <v>Podiatry Service</v>
      </c>
      <c r="E669" s="7" t="str">
        <f t="shared" si="20"/>
        <v>Podiatry Service</v>
      </c>
      <c r="F669" s="7">
        <f>IF('Payments Export'!A673="","",'Payments Export'!N673)</f>
        <v>0</v>
      </c>
      <c r="G669" s="7">
        <f>IF('Payments Export'!A673="","",'Payments Export'!O673)</f>
        <v>68</v>
      </c>
      <c r="H669" s="7">
        <f>IF('Payments Export'!B673="","",G669-F669)</f>
        <v>68</v>
      </c>
      <c r="I669" s="3" t="str">
        <f>IF(C669&lt;&gt;"",_xlfn.XLOOKUP(IFERROR(VALUE(C669),C669),'Items database'!A:A,'Items database'!B:B),(_xlfn.XLOOKUP(LEFT(E669,3),Services,Services,"")))</f>
        <v>DEF</v>
      </c>
      <c r="J669" s="3" t="str">
        <f t="shared" si="21"/>
        <v/>
      </c>
    </row>
    <row r="670" spans="1:10" ht="30" x14ac:dyDescent="0.35">
      <c r="A670" s="7" t="str">
        <f>IF('Payments Export'!A674="","",'Payments Export'!A674)</f>
        <v>Generic Medical Clinic</v>
      </c>
      <c r="B670" s="7" t="str">
        <f>IF('Payments Export'!A674="","",'Payments Export'!B674)</f>
        <v>Dr Jamie Wilson</v>
      </c>
      <c r="C670" s="7">
        <f>IF(IFERROR(VALUE('Payments Export'!H674),'Payments Export'!H674)&lt;&gt;0,IFERROR(VALUE('Payments Export'!H674),'Payments Export'!H674),"")</f>
        <v>36</v>
      </c>
      <c r="D670" s="7" t="str">
        <f>IF('Payments Export'!I674="","",'Payments Export'!I674)</f>
        <v>Surgery consultation, Level C</v>
      </c>
      <c r="E670" s="7" t="str">
        <f t="shared" si="20"/>
        <v>Surgery consultation, Level C</v>
      </c>
      <c r="F670" s="7">
        <f>IF('Payments Export'!A674="","",'Payments Export'!N674)</f>
        <v>0</v>
      </c>
      <c r="G670" s="7">
        <f>IF('Payments Export'!A674="","",'Payments Export'!O674)</f>
        <v>125</v>
      </c>
      <c r="H670" s="7">
        <f>IF('Payments Export'!B674="","",G670-F670)</f>
        <v>125</v>
      </c>
      <c r="I670" s="3" t="str">
        <f>IF(C670&lt;&gt;"",_xlfn.XLOOKUP(IFERROR(VALUE(C670),C670),'Items database'!A:A,'Items database'!B:B),(_xlfn.XLOOKUP(LEFT(E670,3),Services,Services,"")))</f>
        <v>DEF</v>
      </c>
      <c r="J670" s="3" t="str">
        <f t="shared" si="21"/>
        <v/>
      </c>
    </row>
    <row r="671" spans="1:10" ht="30" x14ac:dyDescent="0.35">
      <c r="A671" s="7" t="str">
        <f>IF('Payments Export'!A675="","",'Payments Export'!A675)</f>
        <v>Generic Medical Clinic</v>
      </c>
      <c r="B671" s="7" t="str">
        <f>IF('Payments Export'!A675="","",'Payments Export'!B675)</f>
        <v>Dr Morgan Brooks</v>
      </c>
      <c r="C671" s="7">
        <f>IF(IFERROR(VALUE('Payments Export'!H675),'Payments Export'!H675)&lt;&gt;0,IFERROR(VALUE('Payments Export'!H675),'Payments Export'!H675),"")</f>
        <v>23</v>
      </c>
      <c r="D671" s="7" t="str">
        <f>IF('Payments Export'!I675="","",'Payments Export'!I675)</f>
        <v>Surgery consultation, Level B</v>
      </c>
      <c r="E671" s="7" t="str">
        <f t="shared" si="20"/>
        <v>Surgery consultation, Level B</v>
      </c>
      <c r="F671" s="7">
        <f>IF('Payments Export'!A675="","",'Payments Export'!N675)</f>
        <v>0</v>
      </c>
      <c r="G671" s="7">
        <f>IF('Payments Export'!A675="","",'Payments Export'!O675)</f>
        <v>94.75</v>
      </c>
      <c r="H671" s="7">
        <f>IF('Payments Export'!B675="","",G671-F671)</f>
        <v>94.75</v>
      </c>
      <c r="I671" s="3" t="str">
        <f>IF(C671&lt;&gt;"",_xlfn.XLOOKUP(IFERROR(VALUE(C671),C671),'Items database'!A:A,'Items database'!B:B),(_xlfn.XLOOKUP(LEFT(E671,3),Services,Services,"")))</f>
        <v>DEF</v>
      </c>
      <c r="J671" s="3" t="str">
        <f t="shared" si="21"/>
        <v/>
      </c>
    </row>
    <row r="672" spans="1:10" ht="60" x14ac:dyDescent="0.35">
      <c r="A672" s="7" t="str">
        <f>IF('Payments Export'!A676="","",'Payments Export'!A676)</f>
        <v>Generic Medical Clinic</v>
      </c>
      <c r="B672" s="7" t="str">
        <f>IF('Payments Export'!A676="","",'Payments Export'!B676)</f>
        <v>Dr Taylor Johnson</v>
      </c>
      <c r="C672" s="7">
        <f>IF(IFERROR(VALUE('Payments Export'!H676),'Payments Export'!H676)&lt;&gt;0,IFERROR(VALUE('Payments Export'!H676),'Payments Export'!H676),"")</f>
        <v>80010</v>
      </c>
      <c r="D672" s="7" t="str">
        <f>IF('Payments Export'!I676="","",'Payments Export'!I676)</f>
        <v>Clinical psychologist consultation, &gt;50 min, consulting rooms</v>
      </c>
      <c r="E672" s="7" t="str">
        <f t="shared" si="20"/>
        <v>Clinical psychologist consultation, &gt;50 min, consulting rooms</v>
      </c>
      <c r="F672" s="7">
        <f>IF('Payments Export'!A676="","",'Payments Export'!N676)</f>
        <v>0</v>
      </c>
      <c r="G672" s="7">
        <f>IF('Payments Export'!A676="","",'Payments Export'!O676)</f>
        <v>229.2</v>
      </c>
      <c r="H672" s="7">
        <f>IF('Payments Export'!B676="","",G672-F672)</f>
        <v>229.2</v>
      </c>
      <c r="I672" s="3" t="str">
        <f>IF(C672&lt;&gt;"",_xlfn.XLOOKUP(IFERROR(VALUE(C672),C672),'Items database'!A:A,'Items database'!B:B),(_xlfn.XLOOKUP(LEFT(E672,3),Services,Services,"")))</f>
        <v>DEF</v>
      </c>
      <c r="J672" s="3" t="str">
        <f t="shared" si="21"/>
        <v/>
      </c>
    </row>
    <row r="673" spans="1:10" ht="30" x14ac:dyDescent="0.35">
      <c r="A673" s="7" t="str">
        <f>IF('Payments Export'!A677="","",'Payments Export'!A677)</f>
        <v>Generic Medical Clinic</v>
      </c>
      <c r="B673" s="7" t="str">
        <f>IF('Payments Export'!A677="","",'Payments Export'!B677)</f>
        <v>Dr Morgan Brooks</v>
      </c>
      <c r="C673" s="7">
        <f>IF(IFERROR(VALUE('Payments Export'!H677),'Payments Export'!H677)&lt;&gt;0,IFERROR(VALUE('Payments Export'!H677),'Payments Export'!H677),"")</f>
        <v>23</v>
      </c>
      <c r="D673" s="7" t="str">
        <f>IF('Payments Export'!I677="","",'Payments Export'!I677)</f>
        <v>Surgery consultation, Level B</v>
      </c>
      <c r="E673" s="7" t="str">
        <f t="shared" si="20"/>
        <v>Surgery consultation, Level B</v>
      </c>
      <c r="F673" s="7">
        <f>IF('Payments Export'!A677="","",'Payments Export'!N677)</f>
        <v>0</v>
      </c>
      <c r="G673" s="7">
        <f>IF('Payments Export'!A677="","",'Payments Export'!O677)</f>
        <v>94.75</v>
      </c>
      <c r="H673" s="7">
        <f>IF('Payments Export'!B677="","",G673-F673)</f>
        <v>94.75</v>
      </c>
      <c r="I673" s="3" t="str">
        <f>IF(C673&lt;&gt;"",_xlfn.XLOOKUP(IFERROR(VALUE(C673),C673),'Items database'!A:A,'Items database'!B:B),(_xlfn.XLOOKUP(LEFT(E673,3),Services,Services,"")))</f>
        <v>DEF</v>
      </c>
      <c r="J673" s="3" t="str">
        <f t="shared" si="21"/>
        <v/>
      </c>
    </row>
    <row r="674" spans="1:10" ht="30" x14ac:dyDescent="0.35">
      <c r="A674" s="7" t="str">
        <f>IF('Payments Export'!A678="","",'Payments Export'!A678)</f>
        <v>Generic Medical Clinic</v>
      </c>
      <c r="B674" s="7" t="str">
        <f>IF('Payments Export'!A678="","",'Payments Export'!B678)</f>
        <v>Dr Alex Smith</v>
      </c>
      <c r="C674" s="7">
        <f>IF(IFERROR(VALUE('Payments Export'!H678),'Payments Export'!H678)&lt;&gt;0,IFERROR(VALUE('Payments Export'!H678),'Payments Export'!H678),"")</f>
        <v>23</v>
      </c>
      <c r="D674" s="7" t="str">
        <f>IF('Payments Export'!I678="","",'Payments Export'!I678)</f>
        <v>Surgery consultation, Level B</v>
      </c>
      <c r="E674" s="7" t="str">
        <f t="shared" si="20"/>
        <v>Surgery consultation, Level B</v>
      </c>
      <c r="F674" s="7">
        <f>IF('Payments Export'!A678="","",'Payments Export'!N678)</f>
        <v>0</v>
      </c>
      <c r="G674" s="7">
        <f>IF('Payments Export'!A678="","",'Payments Export'!O678)</f>
        <v>94.75</v>
      </c>
      <c r="H674" s="7">
        <f>IF('Payments Export'!B678="","",G674-F674)</f>
        <v>94.75</v>
      </c>
      <c r="I674" s="3" t="str">
        <f>IF(C674&lt;&gt;"",_xlfn.XLOOKUP(IFERROR(VALUE(C674),C674),'Items database'!A:A,'Items database'!B:B),(_xlfn.XLOOKUP(LEFT(E674,3),Services,Services,"")))</f>
        <v>DEF</v>
      </c>
      <c r="J674" s="3" t="str">
        <f t="shared" si="21"/>
        <v/>
      </c>
    </row>
    <row r="675" spans="1:10" ht="30" x14ac:dyDescent="0.35">
      <c r="A675" s="7" t="str">
        <f>IF('Payments Export'!A679="","",'Payments Export'!A679)</f>
        <v>Generic Medical Clinic</v>
      </c>
      <c r="B675" s="7" t="str">
        <f>IF('Payments Export'!A679="","",'Payments Export'!B679)</f>
        <v>Dr Casey Kim</v>
      </c>
      <c r="C675" s="7">
        <f>IF(IFERROR(VALUE('Payments Export'!H679),'Payments Export'!H679)&lt;&gt;0,IFERROR(VALUE('Payments Export'!H679),'Payments Export'!H679),"")</f>
        <v>23</v>
      </c>
      <c r="D675" s="7" t="str">
        <f>IF('Payments Export'!I679="","",'Payments Export'!I679)</f>
        <v>Surgery consultation, Level B</v>
      </c>
      <c r="E675" s="7" t="str">
        <f t="shared" si="20"/>
        <v>Surgery consultation, Level B</v>
      </c>
      <c r="F675" s="7">
        <f>IF('Payments Export'!A679="","",'Payments Export'!N679)</f>
        <v>0</v>
      </c>
      <c r="G675" s="7">
        <f>IF('Payments Export'!A679="","",'Payments Export'!O679)</f>
        <v>94.75</v>
      </c>
      <c r="H675" s="7">
        <f>IF('Payments Export'!B679="","",G675-F675)</f>
        <v>94.75</v>
      </c>
      <c r="I675" s="3" t="str">
        <f>IF(C675&lt;&gt;"",_xlfn.XLOOKUP(IFERROR(VALUE(C675),C675),'Items database'!A:A,'Items database'!B:B),(_xlfn.XLOOKUP(LEFT(E675,3),Services,Services,"")))</f>
        <v>DEF</v>
      </c>
      <c r="J675" s="3" t="str">
        <f t="shared" si="21"/>
        <v/>
      </c>
    </row>
    <row r="676" spans="1:10" ht="40" x14ac:dyDescent="0.35">
      <c r="A676" s="7" t="str">
        <f>IF('Payments Export'!A680="","",'Payments Export'!A680)</f>
        <v>Generic Medical Clinic</v>
      </c>
      <c r="B676" s="7" t="str">
        <f>IF('Payments Export'!A680="","",'Payments Export'!B680)</f>
        <v>Dr Jamie Garcia</v>
      </c>
      <c r="C676" s="7" t="str">
        <f>IF(IFERROR(VALUE('Payments Export'!H680),'Payments Export'!H680)&lt;&gt;0,IFERROR(VALUE('Payments Export'!H680),'Payments Export'!H680),"")</f>
        <v/>
      </c>
      <c r="D676" s="7" t="str">
        <f>IF('Payments Export'!I680="","",'Payments Export'!I680)</f>
        <v>F012 - Podiatry Follow Up Consultation</v>
      </c>
      <c r="E676" s="7" t="s">
        <v>286</v>
      </c>
      <c r="F676" s="7">
        <f>IF('Payments Export'!A680="","",'Payments Export'!N680)</f>
        <v>0</v>
      </c>
      <c r="G676" s="7">
        <f>IF('Payments Export'!A680="","",'Payments Export'!O680)</f>
        <v>70</v>
      </c>
      <c r="H676" s="7">
        <f>IF('Payments Export'!B680="","",G676-F676)</f>
        <v>70</v>
      </c>
      <c r="I676" s="3" t="str">
        <f>IF(C676&lt;&gt;"",_xlfn.XLOOKUP(IFERROR(VALUE(C676),C676),'Items database'!A:A,'Items database'!B:B),(_xlfn.XLOOKUP(LEFT(E676,3),Services,Services,"")))</f>
        <v>DEF</v>
      </c>
      <c r="J676" s="3" t="str">
        <f t="shared" si="21"/>
        <v/>
      </c>
    </row>
    <row r="677" spans="1:10" ht="30" x14ac:dyDescent="0.35">
      <c r="A677" s="7" t="str">
        <f>IF('Payments Export'!A681="","",'Payments Export'!A681)</f>
        <v>Generic Medical Clinic</v>
      </c>
      <c r="B677" s="7" t="str">
        <f>IF('Payments Export'!A681="","",'Payments Export'!B681)</f>
        <v>Dr Alex Smith</v>
      </c>
      <c r="C677" s="7">
        <f>IF(IFERROR(VALUE('Payments Export'!H681),'Payments Export'!H681)&lt;&gt;0,IFERROR(VALUE('Payments Export'!H681),'Payments Export'!H681),"")</f>
        <v>23</v>
      </c>
      <c r="D677" s="7" t="str">
        <f>IF('Payments Export'!I681="","",'Payments Export'!I681)</f>
        <v>Surgery consultation, Level B</v>
      </c>
      <c r="E677" s="7" t="str">
        <f t="shared" si="20"/>
        <v>Surgery consultation, Level B</v>
      </c>
      <c r="F677" s="7">
        <f>IF('Payments Export'!A681="","",'Payments Export'!N681)</f>
        <v>0</v>
      </c>
      <c r="G677" s="7">
        <f>IF('Payments Export'!A681="","",'Payments Export'!O681)</f>
        <v>94.75</v>
      </c>
      <c r="H677" s="7">
        <f>IF('Payments Export'!B681="","",G677-F677)</f>
        <v>94.75</v>
      </c>
      <c r="I677" s="3" t="str">
        <f>IF(C677&lt;&gt;"",_xlfn.XLOOKUP(IFERROR(VALUE(C677),C677),'Items database'!A:A,'Items database'!B:B),(_xlfn.XLOOKUP(LEFT(E677,3),Services,Services,"")))</f>
        <v>DEF</v>
      </c>
      <c r="J677" s="3" t="str">
        <f t="shared" si="21"/>
        <v/>
      </c>
    </row>
    <row r="678" spans="1:10" ht="30" x14ac:dyDescent="0.35">
      <c r="A678" s="7" t="str">
        <f>IF('Payments Export'!A682="","",'Payments Export'!A682)</f>
        <v>Generic Medical Clinic</v>
      </c>
      <c r="B678" s="7" t="str">
        <f>IF('Payments Export'!A682="","",'Payments Export'!B682)</f>
        <v>Dr Morgan Brooks</v>
      </c>
      <c r="C678" s="7">
        <f>IF(IFERROR(VALUE('Payments Export'!H682),'Payments Export'!H682)&lt;&gt;0,IFERROR(VALUE('Payments Export'!H682),'Payments Export'!H682),"")</f>
        <v>23</v>
      </c>
      <c r="D678" s="7" t="str">
        <f>IF('Payments Export'!I682="","",'Payments Export'!I682)</f>
        <v>Surgery consultation, Level B</v>
      </c>
      <c r="E678" s="7" t="str">
        <f t="shared" si="20"/>
        <v>Surgery consultation, Level B</v>
      </c>
      <c r="F678" s="7">
        <f>IF('Payments Export'!A682="","",'Payments Export'!N682)</f>
        <v>0</v>
      </c>
      <c r="G678" s="7">
        <f>IF('Payments Export'!A682="","",'Payments Export'!O682)</f>
        <v>94.75</v>
      </c>
      <c r="H678" s="7">
        <f>IF('Payments Export'!B682="","",G678-F678)</f>
        <v>94.75</v>
      </c>
      <c r="I678" s="3" t="str">
        <f>IF(C678&lt;&gt;"",_xlfn.XLOOKUP(IFERROR(VALUE(C678),C678),'Items database'!A:A,'Items database'!B:B),(_xlfn.XLOOKUP(LEFT(E678,3),Services,Services,"")))</f>
        <v>DEF</v>
      </c>
      <c r="J678" s="3" t="str">
        <f t="shared" si="21"/>
        <v/>
      </c>
    </row>
    <row r="679" spans="1:10" ht="30" x14ac:dyDescent="0.35">
      <c r="A679" s="7" t="str">
        <f>IF('Payments Export'!A683="","",'Payments Export'!A683)</f>
        <v>Generic Medical Clinic</v>
      </c>
      <c r="B679" s="7" t="str">
        <f>IF('Payments Export'!A683="","",'Payments Export'!B683)</f>
        <v>Casey Anderson</v>
      </c>
      <c r="C679" s="7">
        <f>IF(IFERROR(VALUE('Payments Export'!H683),'Payments Export'!H683)&lt;&gt;0,IFERROR(VALUE('Payments Export'!H683),'Payments Export'!H683),"")</f>
        <v>10951</v>
      </c>
      <c r="D679" s="7" t="str">
        <f>IF('Payments Export'!I683="","",'Payments Export'!I683)</f>
        <v>Diabetes Education Service</v>
      </c>
      <c r="E679" s="7" t="str">
        <f t="shared" si="20"/>
        <v>Diabetes Education Service</v>
      </c>
      <c r="F679" s="7">
        <f>IF('Payments Export'!A683="","",'Payments Export'!N683)</f>
        <v>0</v>
      </c>
      <c r="G679" s="7">
        <f>IF('Payments Export'!A683="","",'Payments Export'!O683)</f>
        <v>70.099999999999994</v>
      </c>
      <c r="H679" s="7">
        <f>IF('Payments Export'!B683="","",G679-F679)</f>
        <v>70.099999999999994</v>
      </c>
      <c r="I679" s="3" t="str">
        <f>IF(C679&lt;&gt;"",_xlfn.XLOOKUP(IFERROR(VALUE(C679),C679),'Items database'!A:A,'Items database'!B:B),(_xlfn.XLOOKUP(LEFT(E679,3),Services,Services,"")))</f>
        <v>DEF</v>
      </c>
      <c r="J679" s="3" t="str">
        <f t="shared" si="21"/>
        <v/>
      </c>
    </row>
    <row r="680" spans="1:10" ht="300" x14ac:dyDescent="0.35">
      <c r="A680" s="7" t="str">
        <f>IF('Payments Export'!A684="","",'Payments Export'!A684)</f>
        <v>Generic Medical Clinic</v>
      </c>
      <c r="B680" s="7" t="str">
        <f>IF('Payments Export'!A684="","",'Payments Export'!B684)</f>
        <v>Dr Alex Smith</v>
      </c>
      <c r="C680" s="7">
        <f>IF(IFERROR(VALUE('Payments Export'!H684),'Payments Export'!H684)&lt;&gt;0,IFERROR(VALUE('Payments Export'!H684),'Payments Export'!H684),"")</f>
        <v>91891</v>
      </c>
      <c r="D680" s="7" t="str">
        <f>IF('Payments Export'!I684="","",'Payments Export'!I684)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80" s="7" t="str">
        <f t="shared" si="20"/>
        <v>Phone attendance by a general practitioner lasting at least 6 minu</v>
      </c>
      <c r="F680" s="7">
        <f>IF('Payments Export'!A684="","",'Payments Export'!N684)</f>
        <v>0</v>
      </c>
      <c r="G680" s="7">
        <f>IF('Payments Export'!A684="","",'Payments Export'!O684)</f>
        <v>74.75</v>
      </c>
      <c r="H680" s="7">
        <f>IF('Payments Export'!B684="","",G680-F680)</f>
        <v>74.75</v>
      </c>
      <c r="I680" s="3" t="str">
        <f>IF(C680&lt;&gt;"",_xlfn.XLOOKUP(IFERROR(VALUE(C680),C680),'Items database'!A:A,'Items database'!B:B),(_xlfn.XLOOKUP(LEFT(E680,3),Services,Services,"")))</f>
        <v>DEF</v>
      </c>
      <c r="J680" s="3" t="str">
        <f t="shared" si="21"/>
        <v/>
      </c>
    </row>
    <row r="681" spans="1:10" ht="30" x14ac:dyDescent="0.35">
      <c r="A681" s="7" t="str">
        <f>IF('Payments Export'!A685="","",'Payments Export'!A685)</f>
        <v>Generic Medical Clinic</v>
      </c>
      <c r="B681" s="7" t="str">
        <f>IF('Payments Export'!A685="","",'Payments Export'!B685)</f>
        <v>Dr Jamie Wilson</v>
      </c>
      <c r="C681" s="7">
        <f>IF(IFERROR(VALUE('Payments Export'!H685),'Payments Export'!H685)&lt;&gt;0,IFERROR(VALUE('Payments Export'!H685),'Payments Export'!H685),"")</f>
        <v>23</v>
      </c>
      <c r="D681" s="7" t="str">
        <f>IF('Payments Export'!I685="","",'Payments Export'!I685)</f>
        <v>Surgery consultation, Level B</v>
      </c>
      <c r="E681" s="7" t="str">
        <f t="shared" si="20"/>
        <v>Surgery consultation, Level B</v>
      </c>
      <c r="F681" s="7">
        <f>IF('Payments Export'!A685="","",'Payments Export'!N685)</f>
        <v>0</v>
      </c>
      <c r="G681" s="7">
        <f>IF('Payments Export'!A685="","",'Payments Export'!O685)</f>
        <v>74.75</v>
      </c>
      <c r="H681" s="7">
        <f>IF('Payments Export'!B685="","",G681-F681)</f>
        <v>74.75</v>
      </c>
      <c r="I681" s="3" t="str">
        <f>IF(C681&lt;&gt;"",_xlfn.XLOOKUP(IFERROR(VALUE(C681),C681),'Items database'!A:A,'Items database'!B:B),(_xlfn.XLOOKUP(LEFT(E681,3),Services,Services,"")))</f>
        <v>DEF</v>
      </c>
      <c r="J681" s="3" t="str">
        <f t="shared" si="21"/>
        <v/>
      </c>
    </row>
    <row r="682" spans="1:10" ht="30" x14ac:dyDescent="0.35">
      <c r="A682" s="7" t="str">
        <f>IF('Payments Export'!A686="","",'Payments Export'!A686)</f>
        <v>Generic Medical Clinic</v>
      </c>
      <c r="B682" s="7" t="str">
        <f>IF('Payments Export'!A686="","",'Payments Export'!B686)</f>
        <v>Dr Cameron Li</v>
      </c>
      <c r="C682" s="7" t="str">
        <f>IF(IFERROR(VALUE('Payments Export'!H686),'Payments Export'!H686)&lt;&gt;0,IFERROR(VALUE('Payments Export'!H686),'Payments Export'!H686),"")</f>
        <v/>
      </c>
      <c r="D682" s="7" t="str">
        <f>IF('Payments Export'!I686="","",'Payments Export'!I686)</f>
        <v>CSB Wound Care - Specialised</v>
      </c>
      <c r="E682" s="7" t="str">
        <f t="shared" si="20"/>
        <v>CSB Wound Care - Specialised</v>
      </c>
      <c r="F682" s="7">
        <f>IF('Payments Export'!A686="","",'Payments Export'!N686)</f>
        <v>0</v>
      </c>
      <c r="G682" s="7">
        <f>IF('Payments Export'!A686="","",'Payments Export'!O686)</f>
        <v>20</v>
      </c>
      <c r="H682" s="7">
        <f>IF('Payments Export'!B686="","",G682-F682)</f>
        <v>20</v>
      </c>
      <c r="I682" s="3" t="str">
        <f>IF(C682&lt;&gt;"",_xlfn.XLOOKUP(IFERROR(VALUE(C682),C682),'Items database'!A:A,'Items database'!B:B),(_xlfn.XLOOKUP(LEFT(E682,3),Services,Services,"")))</f>
        <v>CSB</v>
      </c>
      <c r="J682" s="3" t="str">
        <f t="shared" si="21"/>
        <v/>
      </c>
    </row>
    <row r="683" spans="1:10" ht="30" x14ac:dyDescent="0.35">
      <c r="A683" s="7" t="str">
        <f>IF('Payments Export'!A687="","",'Payments Export'!A687)</f>
        <v>Generic Medical Clinic</v>
      </c>
      <c r="B683" s="7" t="str">
        <f>IF('Payments Export'!A687="","",'Payments Export'!B687)</f>
        <v>Dr Cameron Li</v>
      </c>
      <c r="C683" s="7">
        <f>IF(IFERROR(VALUE('Payments Export'!H687),'Payments Export'!H687)&lt;&gt;0,IFERROR(VALUE('Payments Export'!H687),'Payments Export'!H687),"")</f>
        <v>23</v>
      </c>
      <c r="D683" s="7" t="str">
        <f>IF('Payments Export'!I687="","",'Payments Export'!I687)</f>
        <v>Surgery consultation, Level B</v>
      </c>
      <c r="E683" s="7" t="str">
        <f t="shared" si="20"/>
        <v>Surgery consultation, Level B</v>
      </c>
      <c r="F683" s="7">
        <f>IF('Payments Export'!A687="","",'Payments Export'!N687)</f>
        <v>0</v>
      </c>
      <c r="G683" s="7">
        <f>IF('Payments Export'!A687="","",'Payments Export'!O687)</f>
        <v>49.4</v>
      </c>
      <c r="H683" s="7">
        <f>IF('Payments Export'!B687="","",G683-F683)</f>
        <v>49.4</v>
      </c>
      <c r="I683" s="3" t="str">
        <f>IF(C683&lt;&gt;"",_xlfn.XLOOKUP(IFERROR(VALUE(C683),C683),'Items database'!A:A,'Items database'!B:B),(_xlfn.XLOOKUP(LEFT(E683,3),Services,Services,"")))</f>
        <v>DEF</v>
      </c>
      <c r="J683" s="3" t="str">
        <f t="shared" si="21"/>
        <v/>
      </c>
    </row>
    <row r="684" spans="1:10" ht="30" x14ac:dyDescent="0.35">
      <c r="A684" s="7" t="str">
        <f>IF('Payments Export'!A688="","",'Payments Export'!A688)</f>
        <v>Generic Medical Clinic</v>
      </c>
      <c r="B684" s="7" t="str">
        <f>IF('Payments Export'!A688="","",'Payments Export'!B688)</f>
        <v>Dr Jamie Wilson</v>
      </c>
      <c r="C684" s="7">
        <f>IF(IFERROR(VALUE('Payments Export'!H688),'Payments Export'!H688)&lt;&gt;0,IFERROR(VALUE('Payments Export'!H688),'Payments Export'!H688),"")</f>
        <v>23</v>
      </c>
      <c r="D684" s="7" t="str">
        <f>IF('Payments Export'!I688="","",'Payments Export'!I688)</f>
        <v>Surgery consultation, Level B</v>
      </c>
      <c r="E684" s="7" t="str">
        <f t="shared" si="20"/>
        <v>Surgery consultation, Level B</v>
      </c>
      <c r="F684" s="7">
        <f>IF('Payments Export'!A688="","",'Payments Export'!N688)</f>
        <v>0</v>
      </c>
      <c r="G684" s="7">
        <f>IF('Payments Export'!A688="","",'Payments Export'!O688)</f>
        <v>74.75</v>
      </c>
      <c r="H684" s="7">
        <f>IF('Payments Export'!B688="","",G684-F684)</f>
        <v>74.75</v>
      </c>
      <c r="I684" s="3" t="str">
        <f>IF(C684&lt;&gt;"",_xlfn.XLOOKUP(IFERROR(VALUE(C684),C684),'Items database'!A:A,'Items database'!B:B),(_xlfn.XLOOKUP(LEFT(E684,3),Services,Services,"")))</f>
        <v>DEF</v>
      </c>
      <c r="J684" s="3" t="str">
        <f t="shared" si="21"/>
        <v/>
      </c>
    </row>
    <row r="685" spans="1:10" ht="30" x14ac:dyDescent="0.35">
      <c r="A685" s="7" t="str">
        <f>IF('Payments Export'!A689="","",'Payments Export'!A689)</f>
        <v>Generic Medical Clinic</v>
      </c>
      <c r="B685" s="7" t="str">
        <f>IF('Payments Export'!A689="","",'Payments Export'!B689)</f>
        <v>Dr Alex Smith</v>
      </c>
      <c r="C685" s="7">
        <f>IF(IFERROR(VALUE('Payments Export'!H689),'Payments Export'!H689)&lt;&gt;0,IFERROR(VALUE('Payments Export'!H689),'Payments Export'!H689),"")</f>
        <v>23</v>
      </c>
      <c r="D685" s="7" t="str">
        <f>IF('Payments Export'!I689="","",'Payments Export'!I689)</f>
        <v>Surgery consultation, Level B</v>
      </c>
      <c r="E685" s="7" t="str">
        <f t="shared" si="20"/>
        <v>Surgery consultation, Level B</v>
      </c>
      <c r="F685" s="7">
        <f>IF('Payments Export'!A689="","",'Payments Export'!N689)</f>
        <v>0</v>
      </c>
      <c r="G685" s="7">
        <f>IF('Payments Export'!A689="","",'Payments Export'!O689)</f>
        <v>74.75</v>
      </c>
      <c r="H685" s="7">
        <f>IF('Payments Export'!B689="","",G685-F685)</f>
        <v>74.75</v>
      </c>
      <c r="I685" s="3" t="str">
        <f>IF(C685&lt;&gt;"",_xlfn.XLOOKUP(IFERROR(VALUE(C685),C685),'Items database'!A:A,'Items database'!B:B),(_xlfn.XLOOKUP(LEFT(E685,3),Services,Services,"")))</f>
        <v>DEF</v>
      </c>
      <c r="J685" s="3" t="str">
        <f t="shared" si="21"/>
        <v/>
      </c>
    </row>
    <row r="686" spans="1:10" ht="30" x14ac:dyDescent="0.35">
      <c r="A686" s="7" t="str">
        <f>IF('Payments Export'!A690="","",'Payments Export'!A690)</f>
        <v>Generic Medical Clinic</v>
      </c>
      <c r="B686" s="7" t="str">
        <f>IF('Payments Export'!A690="","",'Payments Export'!B690)</f>
        <v>Dr Alex Smith</v>
      </c>
      <c r="C686" s="7">
        <f>IF(IFERROR(VALUE('Payments Export'!H690),'Payments Export'!H690)&lt;&gt;0,IFERROR(VALUE('Payments Export'!H690),'Payments Export'!H690),"")</f>
        <v>23</v>
      </c>
      <c r="D686" s="7" t="str">
        <f>IF('Payments Export'!I690="","",'Payments Export'!I690)</f>
        <v>Surgery consultation, Level B</v>
      </c>
      <c r="E686" s="7" t="str">
        <f t="shared" si="20"/>
        <v>Surgery consultation, Level B</v>
      </c>
      <c r="F686" s="7">
        <f>IF('Payments Export'!A690="","",'Payments Export'!N690)</f>
        <v>0</v>
      </c>
      <c r="G686" s="7">
        <f>IF('Payments Export'!A690="","",'Payments Export'!O690)</f>
        <v>94.75</v>
      </c>
      <c r="H686" s="7">
        <f>IF('Payments Export'!B690="","",G686-F686)</f>
        <v>94.75</v>
      </c>
      <c r="I686" s="3" t="str">
        <f>IF(C686&lt;&gt;"",_xlfn.XLOOKUP(IFERROR(VALUE(C686),C686),'Items database'!A:A,'Items database'!B:B),(_xlfn.XLOOKUP(LEFT(E686,3),Services,Services,"")))</f>
        <v>DEF</v>
      </c>
      <c r="J686" s="3" t="str">
        <f t="shared" si="21"/>
        <v/>
      </c>
    </row>
    <row r="687" spans="1:10" ht="30" x14ac:dyDescent="0.35">
      <c r="A687" s="7" t="str">
        <f>IF('Payments Export'!A691="","",'Payments Export'!A691)</f>
        <v>Generic Medical Clinic</v>
      </c>
      <c r="B687" s="7" t="str">
        <f>IF('Payments Export'!A691="","",'Payments Export'!B691)</f>
        <v>Dr Cameron Li</v>
      </c>
      <c r="C687" s="7">
        <f>IF(IFERROR(VALUE('Payments Export'!H691),'Payments Export'!H691)&lt;&gt;0,IFERROR(VALUE('Payments Export'!H691),'Payments Export'!H691),"")</f>
        <v>23</v>
      </c>
      <c r="D687" s="7" t="str">
        <f>IF('Payments Export'!I691="","",'Payments Export'!I691)</f>
        <v>Surgery consultation, Level B</v>
      </c>
      <c r="E687" s="7" t="str">
        <f t="shared" si="20"/>
        <v>Surgery consultation, Level B</v>
      </c>
      <c r="F687" s="7">
        <f>IF('Payments Export'!A691="","",'Payments Export'!N691)</f>
        <v>0</v>
      </c>
      <c r="G687" s="7">
        <f>IF('Payments Export'!A691="","",'Payments Export'!O691)</f>
        <v>94.75</v>
      </c>
      <c r="H687" s="7">
        <f>IF('Payments Export'!B691="","",G687-F687)</f>
        <v>94.75</v>
      </c>
      <c r="I687" s="3" t="str">
        <f>IF(C687&lt;&gt;"",_xlfn.XLOOKUP(IFERROR(VALUE(C687),C687),'Items database'!A:A,'Items database'!B:B),(_xlfn.XLOOKUP(LEFT(E687,3),Services,Services,"")))</f>
        <v>DEF</v>
      </c>
      <c r="J687" s="3" t="str">
        <f t="shared" si="21"/>
        <v/>
      </c>
    </row>
    <row r="688" spans="1:10" ht="30" x14ac:dyDescent="0.35">
      <c r="A688" s="7" t="str">
        <f>IF('Payments Export'!A692="","",'Payments Export'!A692)</f>
        <v>Generic Medical Clinic</v>
      </c>
      <c r="B688" s="7" t="str">
        <f>IF('Payments Export'!A692="","",'Payments Export'!B692)</f>
        <v>Dr Alex Smith</v>
      </c>
      <c r="C688" s="7">
        <f>IF(IFERROR(VALUE('Payments Export'!H692),'Payments Export'!H692)&lt;&gt;0,IFERROR(VALUE('Payments Export'!H692),'Payments Export'!H692),"")</f>
        <v>36</v>
      </c>
      <c r="D688" s="7" t="str">
        <f>IF('Payments Export'!I692="","",'Payments Export'!I692)</f>
        <v>Surgery consultation, Level C</v>
      </c>
      <c r="E688" s="7" t="str">
        <f t="shared" si="20"/>
        <v>Surgery consultation, Level C</v>
      </c>
      <c r="F688" s="7">
        <f>IF('Payments Export'!A692="","",'Payments Export'!N692)</f>
        <v>0</v>
      </c>
      <c r="G688" s="7">
        <f>IF('Payments Export'!A692="","",'Payments Export'!O692)</f>
        <v>125</v>
      </c>
      <c r="H688" s="7">
        <f>IF('Payments Export'!B692="","",G688-F688)</f>
        <v>125</v>
      </c>
      <c r="I688" s="3" t="str">
        <f>IF(C688&lt;&gt;"",_xlfn.XLOOKUP(IFERROR(VALUE(C688),C688),'Items database'!A:A,'Items database'!B:B),(_xlfn.XLOOKUP(LEFT(E688,3),Services,Services,"")))</f>
        <v>DEF</v>
      </c>
      <c r="J688" s="3" t="str">
        <f t="shared" si="21"/>
        <v/>
      </c>
    </row>
    <row r="689" spans="1:10" ht="30" x14ac:dyDescent="0.35">
      <c r="A689" s="7" t="str">
        <f>IF('Payments Export'!A693="","",'Payments Export'!A693)</f>
        <v>Generic Medical Clinic</v>
      </c>
      <c r="B689" s="7" t="str">
        <f>IF('Payments Export'!A693="","",'Payments Export'!B693)</f>
        <v>Dr Alex Smith</v>
      </c>
      <c r="C689" s="7">
        <f>IF(IFERROR(VALUE('Payments Export'!H693),'Payments Export'!H693)&lt;&gt;0,IFERROR(VALUE('Payments Export'!H693),'Payments Export'!H693),"")</f>
        <v>23</v>
      </c>
      <c r="D689" s="7" t="str">
        <f>IF('Payments Export'!I693="","",'Payments Export'!I693)</f>
        <v>Surgery consultation, Level B</v>
      </c>
      <c r="E689" s="7" t="str">
        <f t="shared" si="20"/>
        <v>Surgery consultation, Level B</v>
      </c>
      <c r="F689" s="7">
        <f>IF('Payments Export'!A693="","",'Payments Export'!N693)</f>
        <v>0</v>
      </c>
      <c r="G689" s="7">
        <f>IF('Payments Export'!A693="","",'Payments Export'!O693)</f>
        <v>94.75</v>
      </c>
      <c r="H689" s="7">
        <f>IF('Payments Export'!B693="","",G689-F689)</f>
        <v>94.75</v>
      </c>
      <c r="I689" s="3" t="str">
        <f>IF(C689&lt;&gt;"",_xlfn.XLOOKUP(IFERROR(VALUE(C689),C689),'Items database'!A:A,'Items database'!B:B),(_xlfn.XLOOKUP(LEFT(E689,3),Services,Services,"")))</f>
        <v>DEF</v>
      </c>
      <c r="J689" s="3" t="str">
        <f t="shared" si="21"/>
        <v/>
      </c>
    </row>
    <row r="690" spans="1:10" ht="30" x14ac:dyDescent="0.35">
      <c r="A690" s="7" t="str">
        <f>IF('Payments Export'!A694="","",'Payments Export'!A694)</f>
        <v>Generic Medical Clinic</v>
      </c>
      <c r="B690" s="7" t="str">
        <f>IF('Payments Export'!A694="","",'Payments Export'!B694)</f>
        <v>Dr Alex Smith</v>
      </c>
      <c r="C690" s="7">
        <f>IF(IFERROR(VALUE('Payments Export'!H694),'Payments Export'!H694)&lt;&gt;0,IFERROR(VALUE('Payments Export'!H694),'Payments Export'!H694),"")</f>
        <v>36</v>
      </c>
      <c r="D690" s="7" t="str">
        <f>IF('Payments Export'!I694="","",'Payments Export'!I694)</f>
        <v>Surgery consultation, Level C</v>
      </c>
      <c r="E690" s="7" t="str">
        <f t="shared" si="20"/>
        <v>Surgery consultation, Level C</v>
      </c>
      <c r="F690" s="7">
        <f>IF('Payments Export'!A694="","",'Payments Export'!N694)</f>
        <v>0</v>
      </c>
      <c r="G690" s="7">
        <f>IF('Payments Export'!A694="","",'Payments Export'!O694)</f>
        <v>168</v>
      </c>
      <c r="H690" s="7">
        <f>IF('Payments Export'!B694="","",G690-F690)</f>
        <v>168</v>
      </c>
      <c r="I690" s="3" t="str">
        <f>IF(C690&lt;&gt;"",_xlfn.XLOOKUP(IFERROR(VALUE(C690),C690),'Items database'!A:A,'Items database'!B:B),(_xlfn.XLOOKUP(LEFT(E690,3),Services,Services,"")))</f>
        <v>DEF</v>
      </c>
      <c r="J690" s="3" t="str">
        <f t="shared" si="21"/>
        <v/>
      </c>
    </row>
    <row r="691" spans="1:10" ht="300" x14ac:dyDescent="0.35">
      <c r="A691" s="7" t="str">
        <f>IF('Payments Export'!A695="","",'Payments Export'!A695)</f>
        <v>Generic Medical Clinic</v>
      </c>
      <c r="B691" s="7" t="str">
        <f>IF('Payments Export'!A695="","",'Payments Export'!B695)</f>
        <v>Dr Alex Smith</v>
      </c>
      <c r="C691" s="7">
        <f>IF(IFERROR(VALUE('Payments Export'!H695),'Payments Export'!H695)&lt;&gt;0,IFERROR(VALUE('Payments Export'!H695),'Payments Export'!H695),"")</f>
        <v>91891</v>
      </c>
      <c r="D691" s="7" t="str">
        <f>IF('Payments Export'!I695="","",'Payments Export'!I695)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91" s="7" t="str">
        <f t="shared" si="20"/>
        <v>Phone attendance by a general practitioner lasting at least 6 minu</v>
      </c>
      <c r="F691" s="7">
        <f>IF('Payments Export'!A695="","",'Payments Export'!N695)</f>
        <v>0</v>
      </c>
      <c r="G691" s="7">
        <f>IF('Payments Export'!A695="","",'Payments Export'!O695)</f>
        <v>74.75</v>
      </c>
      <c r="H691" s="7">
        <f>IF('Payments Export'!B695="","",G691-F691)</f>
        <v>74.75</v>
      </c>
      <c r="I691" s="3" t="str">
        <f>IF(C691&lt;&gt;"",_xlfn.XLOOKUP(IFERROR(VALUE(C691),C691),'Items database'!A:A,'Items database'!B:B),(_xlfn.XLOOKUP(LEFT(E691,3),Services,Services,"")))</f>
        <v>DEF</v>
      </c>
      <c r="J691" s="3" t="str">
        <f t="shared" si="21"/>
        <v/>
      </c>
    </row>
    <row r="692" spans="1:10" ht="210" x14ac:dyDescent="0.35">
      <c r="A692" s="7" t="str">
        <f>IF('Payments Export'!A696="","",'Payments Export'!A696)</f>
        <v>Generic Medical Clinic</v>
      </c>
      <c r="B692" s="7" t="str">
        <f>IF('Payments Export'!A696="","",'Payments Export'!B696)</f>
        <v>Dr Jamie Wilson</v>
      </c>
      <c r="C692" s="7">
        <f>IF(IFERROR(VALUE('Payments Export'!H696),'Payments Export'!H696)&lt;&gt;0,IFERROR(VALUE('Payments Export'!H696),'Payments Export'!H696),"")</f>
        <v>91890</v>
      </c>
      <c r="D692" s="7" t="str">
        <f>IF('Payments Export'!I696="","",'Payments Export'!I696)</f>
        <v xml:space="preserve">Phone attendance by a general practitioner lasting less than 6 minutes for an obvious problem characterised by the straightforward nature of the task that requires a short patient history and, if required, limited management
</v>
      </c>
      <c r="E692" s="7" t="str">
        <f t="shared" si="20"/>
        <v>Phone attendance by a general practitioner lasting less than 6 min</v>
      </c>
      <c r="F692" s="7">
        <f>IF('Payments Export'!A696="","",'Payments Export'!N696)</f>
        <v>0</v>
      </c>
      <c r="G692" s="7">
        <f>IF('Payments Export'!A696="","",'Payments Export'!O696)</f>
        <v>18.95</v>
      </c>
      <c r="H692" s="7">
        <f>IF('Payments Export'!B696="","",G692-F692)</f>
        <v>18.95</v>
      </c>
      <c r="I692" s="3" t="str">
        <f>IF(C692&lt;&gt;"",_xlfn.XLOOKUP(IFERROR(VALUE(C692),C692),'Items database'!A:A,'Items database'!B:B),(_xlfn.XLOOKUP(LEFT(E692,3),Services,Services,"")))</f>
        <v>DEF</v>
      </c>
      <c r="J692" s="3" t="str">
        <f t="shared" si="21"/>
        <v/>
      </c>
    </row>
    <row r="693" spans="1:10" ht="30" x14ac:dyDescent="0.35">
      <c r="A693" s="7" t="str">
        <f>IF('Payments Export'!A697="","",'Payments Export'!A697)</f>
        <v>Generic Medical Clinic</v>
      </c>
      <c r="B693" s="7" t="str">
        <f>IF('Payments Export'!A697="","",'Payments Export'!B697)</f>
        <v>Dr Jamie Wilson</v>
      </c>
      <c r="C693" s="7">
        <f>IF(IFERROR(VALUE('Payments Export'!H697),'Payments Export'!H697)&lt;&gt;0,IFERROR(VALUE('Payments Export'!H697),'Payments Export'!H697),"")</f>
        <v>10990</v>
      </c>
      <c r="D693" s="7" t="str">
        <f>IF('Payments Export'!I697="","",'Payments Export'!I697)</f>
        <v>Direct-Billing Incentive</v>
      </c>
      <c r="E693" s="7" t="str">
        <f t="shared" si="20"/>
        <v>Direct-Billing Incentive</v>
      </c>
      <c r="F693" s="7">
        <f>IF('Payments Export'!A697="","",'Payments Export'!N697)</f>
        <v>0</v>
      </c>
      <c r="G693" s="7">
        <f>IF('Payments Export'!A697="","",'Payments Export'!O697)</f>
        <v>6.9</v>
      </c>
      <c r="H693" s="7">
        <f>IF('Payments Export'!B697="","",G693-F693)</f>
        <v>6.9</v>
      </c>
      <c r="I693" s="3" t="str">
        <f>IF(C693&lt;&gt;"",_xlfn.XLOOKUP(IFERROR(VALUE(C693),C693),'Items database'!A:A,'Items database'!B:B),(_xlfn.XLOOKUP(LEFT(E693,3),Services,Services,"")))</f>
        <v>DEF</v>
      </c>
      <c r="J693" s="3" t="str">
        <f t="shared" si="21"/>
        <v/>
      </c>
    </row>
    <row r="694" spans="1:10" ht="30" x14ac:dyDescent="0.35">
      <c r="A694" s="7" t="str">
        <f>IF('Payments Export'!A698="","",'Payments Export'!A698)</f>
        <v>Generic Medical Clinic</v>
      </c>
      <c r="B694" s="7" t="str">
        <f>IF('Payments Export'!A698="","",'Payments Export'!B698)</f>
        <v>Dr Jamie Wilson</v>
      </c>
      <c r="C694" s="7">
        <f>IF(IFERROR(VALUE('Payments Export'!H698),'Payments Export'!H698)&lt;&gt;0,IFERROR(VALUE('Payments Export'!H698),'Payments Export'!H698),"")</f>
        <v>23</v>
      </c>
      <c r="D694" s="7" t="str">
        <f>IF('Payments Export'!I698="","",'Payments Export'!I698)</f>
        <v>Surgery consultation, Level B</v>
      </c>
      <c r="E694" s="7" t="str">
        <f t="shared" si="20"/>
        <v>Surgery consultation, Level B</v>
      </c>
      <c r="F694" s="7">
        <f>IF('Payments Export'!A698="","",'Payments Export'!N698)</f>
        <v>0</v>
      </c>
      <c r="G694" s="7">
        <f>IF('Payments Export'!A698="","",'Payments Export'!O698)</f>
        <v>41.4</v>
      </c>
      <c r="H694" s="7">
        <f>IF('Payments Export'!B698="","",G694-F694)</f>
        <v>41.4</v>
      </c>
      <c r="I694" s="3" t="str">
        <f>IF(C694&lt;&gt;"",_xlfn.XLOOKUP(IFERROR(VALUE(C694),C694),'Items database'!A:A,'Items database'!B:B),(_xlfn.XLOOKUP(LEFT(E694,3),Services,Services,"")))</f>
        <v>DEF</v>
      </c>
      <c r="J694" s="3" t="str">
        <f t="shared" si="21"/>
        <v/>
      </c>
    </row>
    <row r="695" spans="1:10" ht="30" x14ac:dyDescent="0.35">
      <c r="A695" s="7" t="str">
        <f>IF('Payments Export'!A699="","",'Payments Export'!A699)</f>
        <v>Generic Medical Clinic</v>
      </c>
      <c r="B695" s="7" t="str">
        <f>IF('Payments Export'!A699="","",'Payments Export'!B699)</f>
        <v>Dr Jamie Wilson</v>
      </c>
      <c r="C695" s="7">
        <f>IF(IFERROR(VALUE('Payments Export'!H699),'Payments Export'!H699)&lt;&gt;0,IFERROR(VALUE('Payments Export'!H699),'Payments Export'!H699),"")</f>
        <v>75870</v>
      </c>
      <c r="D695" s="7" t="str">
        <f>IF('Payments Export'!I699="","",'Payments Export'!I699)</f>
        <v>Direct-Billing Incentive</v>
      </c>
      <c r="E695" s="7" t="str">
        <f t="shared" si="20"/>
        <v>Direct-Billing Incentive</v>
      </c>
      <c r="F695" s="7">
        <f>IF('Payments Export'!A699="","",'Payments Export'!N699)</f>
        <v>0</v>
      </c>
      <c r="G695" s="7">
        <f>IF('Payments Export'!A699="","",'Payments Export'!O699)</f>
        <v>20.65</v>
      </c>
      <c r="H695" s="7">
        <f>IF('Payments Export'!B699="","",G695-F695)</f>
        <v>20.65</v>
      </c>
      <c r="I695" s="3" t="str">
        <f>IF(C695&lt;&gt;"",_xlfn.XLOOKUP(IFERROR(VALUE(C695),C695),'Items database'!A:A,'Items database'!B:B),(_xlfn.XLOOKUP(LEFT(E695,3),Services,Services,"")))</f>
        <v>DEF</v>
      </c>
      <c r="J695" s="3" t="str">
        <f t="shared" si="21"/>
        <v/>
      </c>
    </row>
    <row r="696" spans="1:10" ht="60" x14ac:dyDescent="0.35">
      <c r="A696" s="7" t="str">
        <f>IF('Payments Export'!A700="","",'Payments Export'!A700)</f>
        <v>Generic Medical Clinic</v>
      </c>
      <c r="B696" s="7" t="str">
        <f>IF('Payments Export'!A700="","",'Payments Export'!B700)</f>
        <v>Dr Jamie Wilson</v>
      </c>
      <c r="C696" s="7">
        <f>IF(IFERROR(VALUE('Payments Export'!H700),'Payments Export'!H700)&lt;&gt;0,IFERROR(VALUE('Payments Export'!H700),'Payments Export'!H700),"")</f>
        <v>93644</v>
      </c>
      <c r="D696" s="7" t="str">
        <f>IF('Payments Export'!I700="","",'Payments Export'!I700)</f>
        <v>COVID-19 vaccine suitability assessment by a GP, 2nd or later dose</v>
      </c>
      <c r="E696" s="7" t="str">
        <f t="shared" si="20"/>
        <v>COVID-19 vaccine suitability assessment by a GP, 2nd or later dose</v>
      </c>
      <c r="F696" s="7">
        <f>IF('Payments Export'!A700="","",'Payments Export'!N700)</f>
        <v>0</v>
      </c>
      <c r="G696" s="7">
        <f>IF('Payments Export'!A700="","",'Payments Export'!O700)</f>
        <v>36.549999999999997</v>
      </c>
      <c r="H696" s="7">
        <f>IF('Payments Export'!B700="","",G696-F696)</f>
        <v>36.549999999999997</v>
      </c>
      <c r="I696" s="3" t="str">
        <f>IF(C696&lt;&gt;"",_xlfn.XLOOKUP(IFERROR(VALUE(C696),C696),'Items database'!A:A,'Items database'!B:B),(_xlfn.XLOOKUP(LEFT(E696,3),Services,Services,"")))</f>
        <v>DEF</v>
      </c>
      <c r="J696" s="3" t="str">
        <f t="shared" si="21"/>
        <v/>
      </c>
    </row>
    <row r="697" spans="1:10" ht="60" x14ac:dyDescent="0.35">
      <c r="A697" s="7" t="str">
        <f>IF('Payments Export'!A701="","",'Payments Export'!A701)</f>
        <v>Generic Medical Clinic</v>
      </c>
      <c r="B697" s="7" t="str">
        <f>IF('Payments Export'!A701="","",'Payments Export'!B701)</f>
        <v>Dr Jamie Wilson</v>
      </c>
      <c r="C697" s="7">
        <f>IF(IFERROR(VALUE('Payments Export'!H701),'Payments Export'!H701)&lt;&gt;0,IFERROR(VALUE('Payments Export'!H701),'Payments Export'!H701),"")</f>
        <v>93644</v>
      </c>
      <c r="D697" s="7" t="str">
        <f>IF('Payments Export'!I701="","",'Payments Export'!I701)</f>
        <v>COVID-19 vaccine suitability assessment by a GP, 2nd or later dose</v>
      </c>
      <c r="E697" s="7" t="str">
        <f t="shared" si="20"/>
        <v>COVID-19 vaccine suitability assessment by a GP, 2nd or later dose</v>
      </c>
      <c r="F697" s="7">
        <f>IF('Payments Export'!A701="","",'Payments Export'!N701)</f>
        <v>0</v>
      </c>
      <c r="G697" s="7">
        <f>IF('Payments Export'!A701="","",'Payments Export'!O701)</f>
        <v>36.549999999999997</v>
      </c>
      <c r="H697" s="7">
        <f>IF('Payments Export'!B701="","",G697-F697)</f>
        <v>36.549999999999997</v>
      </c>
      <c r="I697" s="3" t="str">
        <f>IF(C697&lt;&gt;"",_xlfn.XLOOKUP(IFERROR(VALUE(C697),C697),'Items database'!A:A,'Items database'!B:B),(_xlfn.XLOOKUP(LEFT(E697,3),Services,Services,"")))</f>
        <v>DEF</v>
      </c>
      <c r="J697" s="3" t="str">
        <f t="shared" si="21"/>
        <v/>
      </c>
    </row>
    <row r="698" spans="1:10" ht="60" x14ac:dyDescent="0.35">
      <c r="A698" s="7" t="str">
        <f>IF('Payments Export'!A702="","",'Payments Export'!A702)</f>
        <v>Generic Medical Clinic</v>
      </c>
      <c r="B698" s="7" t="str">
        <f>IF('Payments Export'!A702="","",'Payments Export'!B702)</f>
        <v>Dr Jamie Wilson</v>
      </c>
      <c r="C698" s="7">
        <f>IF(IFERROR(VALUE('Payments Export'!H702),'Payments Export'!H702)&lt;&gt;0,IFERROR(VALUE('Payments Export'!H702),'Payments Export'!H702),"")</f>
        <v>93644</v>
      </c>
      <c r="D698" s="7" t="str">
        <f>IF('Payments Export'!I702="","",'Payments Export'!I702)</f>
        <v>COVID-19 vaccine suitability assessment by a GP, 2nd or later dose</v>
      </c>
      <c r="E698" s="7" t="str">
        <f t="shared" si="20"/>
        <v>COVID-19 vaccine suitability assessment by a GP, 2nd or later dose</v>
      </c>
      <c r="F698" s="7">
        <f>IF('Payments Export'!A702="","",'Payments Export'!N702)</f>
        <v>0</v>
      </c>
      <c r="G698" s="7">
        <f>IF('Payments Export'!A702="","",'Payments Export'!O702)</f>
        <v>36.549999999999997</v>
      </c>
      <c r="H698" s="7">
        <f>IF('Payments Export'!B702="","",G698-F698)</f>
        <v>36.549999999999997</v>
      </c>
      <c r="I698" s="3" t="str">
        <f>IF(C698&lt;&gt;"",_xlfn.XLOOKUP(IFERROR(VALUE(C698),C698),'Items database'!A:A,'Items database'!B:B),(_xlfn.XLOOKUP(LEFT(E698,3),Services,Services,"")))</f>
        <v>DEF</v>
      </c>
      <c r="J698" s="3" t="str">
        <f t="shared" si="21"/>
        <v/>
      </c>
    </row>
    <row r="699" spans="1:10" ht="30" x14ac:dyDescent="0.35">
      <c r="A699" s="7" t="str">
        <f>IF('Payments Export'!A703="","",'Payments Export'!A703)</f>
        <v>Generic Medical Clinic</v>
      </c>
      <c r="B699" s="7" t="str">
        <f>IF('Payments Export'!A703="","",'Payments Export'!B703)</f>
        <v>Casey Anderson</v>
      </c>
      <c r="C699" s="7">
        <f>IF(IFERROR(VALUE('Payments Export'!H703),'Payments Export'!H703)&lt;&gt;0,IFERROR(VALUE('Payments Export'!H703),'Payments Export'!H703),"")</f>
        <v>10951</v>
      </c>
      <c r="D699" s="7" t="str">
        <f>IF('Payments Export'!I703="","",'Payments Export'!I703)</f>
        <v>Diabetes Education Service</v>
      </c>
      <c r="E699" s="7" t="str">
        <f t="shared" si="20"/>
        <v>Diabetes Education Service</v>
      </c>
      <c r="F699" s="7">
        <f>IF('Payments Export'!A703="","",'Payments Export'!N703)</f>
        <v>0</v>
      </c>
      <c r="G699" s="7">
        <f>IF('Payments Export'!A703="","",'Payments Export'!O703)</f>
        <v>58.3</v>
      </c>
      <c r="H699" s="7">
        <f>IF('Payments Export'!B703="","",G699-F699)</f>
        <v>58.3</v>
      </c>
      <c r="I699" s="3" t="str">
        <f>IF(C699&lt;&gt;"",_xlfn.XLOOKUP(IFERROR(VALUE(C699),C699),'Items database'!A:A,'Items database'!B:B),(_xlfn.XLOOKUP(LEFT(E699,3),Services,Services,"")))</f>
        <v>DEF</v>
      </c>
      <c r="J699" s="3" t="str">
        <f t="shared" si="21"/>
        <v/>
      </c>
    </row>
    <row r="700" spans="1:10" ht="60" x14ac:dyDescent="0.35">
      <c r="A700" s="7" t="str">
        <f>IF('Payments Export'!A704="","",'Payments Export'!A704)</f>
        <v>Generic Medical Clinic</v>
      </c>
      <c r="B700" s="7" t="str">
        <f>IF('Payments Export'!A704="","",'Payments Export'!B704)</f>
        <v>Dr Jamie Wilson</v>
      </c>
      <c r="C700" s="7">
        <f>IF(IFERROR(VALUE('Payments Export'!H704),'Payments Export'!H704)&lt;&gt;0,IFERROR(VALUE('Payments Export'!H704),'Payments Export'!H704),"")</f>
        <v>93644</v>
      </c>
      <c r="D700" s="7" t="str">
        <f>IF('Payments Export'!I704="","",'Payments Export'!I704)</f>
        <v>COVID-19 vaccine suitability assessment by a GP, 2nd or later dose</v>
      </c>
      <c r="E700" s="7" t="str">
        <f t="shared" si="20"/>
        <v>COVID-19 vaccine suitability assessment by a GP, 2nd or later dose</v>
      </c>
      <c r="F700" s="7">
        <f>IF('Payments Export'!A704="","",'Payments Export'!N704)</f>
        <v>0</v>
      </c>
      <c r="G700" s="7">
        <f>IF('Payments Export'!A704="","",'Payments Export'!O704)</f>
        <v>42.1</v>
      </c>
      <c r="H700" s="7">
        <f>IF('Payments Export'!B704="","",G700-F700)</f>
        <v>42.1</v>
      </c>
      <c r="I700" s="3" t="str">
        <f>IF(C700&lt;&gt;"",_xlfn.XLOOKUP(IFERROR(VALUE(C700),C700),'Items database'!A:A,'Items database'!B:B),(_xlfn.XLOOKUP(LEFT(E700,3),Services,Services,"")))</f>
        <v>DEF</v>
      </c>
      <c r="J700" s="3" t="str">
        <f t="shared" si="21"/>
        <v/>
      </c>
    </row>
    <row r="701" spans="1:10" ht="60" x14ac:dyDescent="0.35">
      <c r="A701" s="7" t="str">
        <f>IF('Payments Export'!A705="","",'Payments Export'!A705)</f>
        <v>Generic Medical Clinic</v>
      </c>
      <c r="B701" s="7" t="str">
        <f>IF('Payments Export'!A705="","",'Payments Export'!B705)</f>
        <v>Dr Taylor Johnson</v>
      </c>
      <c r="C701" s="7">
        <f>IF(IFERROR(VALUE('Payments Export'!H705),'Payments Export'!H705)&lt;&gt;0,IFERROR(VALUE('Payments Export'!H705),'Payments Export'!H705),"")</f>
        <v>80010</v>
      </c>
      <c r="D701" s="7" t="str">
        <f>IF('Payments Export'!I705="","",'Payments Export'!I705)</f>
        <v>Clinical psychologist consultation, &gt;50 min, consulting rooms</v>
      </c>
      <c r="E701" s="7" t="str">
        <f t="shared" si="20"/>
        <v>Clinical psychologist consultation, &gt;50 min, consulting rooms</v>
      </c>
      <c r="F701" s="7">
        <f>IF('Payments Export'!A705="","",'Payments Export'!N705)</f>
        <v>0</v>
      </c>
      <c r="G701" s="7">
        <f>IF('Payments Export'!A705="","",'Payments Export'!O705)</f>
        <v>137.05000000000001</v>
      </c>
      <c r="H701" s="7">
        <f>IF('Payments Export'!B705="","",G701-F701)</f>
        <v>137.05000000000001</v>
      </c>
      <c r="I701" s="3" t="str">
        <f>IF(C701&lt;&gt;"",_xlfn.XLOOKUP(IFERROR(VALUE(C701),C701),'Items database'!A:A,'Items database'!B:B),(_xlfn.XLOOKUP(LEFT(E701,3),Services,Services,"")))</f>
        <v>DEF</v>
      </c>
      <c r="J701" s="3" t="str">
        <f t="shared" si="21"/>
        <v/>
      </c>
    </row>
    <row r="702" spans="1:10" ht="60" x14ac:dyDescent="0.35">
      <c r="A702" s="7" t="str">
        <f>IF('Payments Export'!A706="","",'Payments Export'!A706)</f>
        <v>Generic Medical Clinic</v>
      </c>
      <c r="B702" s="7" t="str">
        <f>IF('Payments Export'!A706="","",'Payments Export'!B706)</f>
        <v>Dr Taylor Johnson</v>
      </c>
      <c r="C702" s="7">
        <f>IF(IFERROR(VALUE('Payments Export'!H706),'Payments Export'!H706)&lt;&gt;0,IFERROR(VALUE('Payments Export'!H706),'Payments Export'!H706),"")</f>
        <v>80010</v>
      </c>
      <c r="D702" s="7" t="str">
        <f>IF('Payments Export'!I706="","",'Payments Export'!I706)</f>
        <v>Clinical psychologist consultation, &gt;50 min, consulting rooms</v>
      </c>
      <c r="E702" s="7" t="str">
        <f t="shared" si="20"/>
        <v>Clinical psychologist consultation, &gt;50 min, consulting rooms</v>
      </c>
      <c r="F702" s="7">
        <f>IF('Payments Export'!A706="","",'Payments Export'!N706)</f>
        <v>0</v>
      </c>
      <c r="G702" s="7">
        <f>IF('Payments Export'!A706="","",'Payments Export'!O706)</f>
        <v>137.05000000000001</v>
      </c>
      <c r="H702" s="7">
        <f>IF('Payments Export'!B706="","",G702-F702)</f>
        <v>137.05000000000001</v>
      </c>
      <c r="I702" s="3" t="str">
        <f>IF(C702&lt;&gt;"",_xlfn.XLOOKUP(IFERROR(VALUE(C702),C702),'Items database'!A:A,'Items database'!B:B),(_xlfn.XLOOKUP(LEFT(E702,3),Services,Services,"")))</f>
        <v>DEF</v>
      </c>
      <c r="J702" s="3" t="str">
        <f t="shared" si="21"/>
        <v/>
      </c>
    </row>
    <row r="703" spans="1:10" ht="300" x14ac:dyDescent="0.35">
      <c r="A703" s="7" t="str">
        <f>IF('Payments Export'!A707="","",'Payments Export'!A707)</f>
        <v>Generic Medical Clinic</v>
      </c>
      <c r="B703" s="7" t="str">
        <f>IF('Payments Export'!A707="","",'Payments Export'!B707)</f>
        <v>Dr Avery Wang</v>
      </c>
      <c r="C703" s="7">
        <f>IF(IFERROR(VALUE('Payments Export'!H707),'Payments Export'!H707)&lt;&gt;0,IFERROR(VALUE('Payments Export'!H707),'Payments Export'!H707),"")</f>
        <v>91891</v>
      </c>
      <c r="D703" s="7" t="str">
        <f>IF('Payments Export'!I707="","",'Payments Export'!I707)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03" s="7" t="str">
        <f t="shared" si="20"/>
        <v>Phone attendance by a general practitioner lasting at least 6 minu</v>
      </c>
      <c r="F703" s="7">
        <f>IF('Payments Export'!A707="","",'Payments Export'!N707)</f>
        <v>0</v>
      </c>
      <c r="G703" s="7">
        <f>IF('Payments Export'!A707="","",'Payments Export'!O707)</f>
        <v>41.4</v>
      </c>
      <c r="H703" s="7">
        <f>IF('Payments Export'!B707="","",G703-F703)</f>
        <v>41.4</v>
      </c>
      <c r="I703" s="3" t="str">
        <f>IF(C703&lt;&gt;"",_xlfn.XLOOKUP(IFERROR(VALUE(C703),C703),'Items database'!A:A,'Items database'!B:B),(_xlfn.XLOOKUP(LEFT(E703,3),Services,Services,"")))</f>
        <v>DEF</v>
      </c>
      <c r="J703" s="3" t="str">
        <f t="shared" si="21"/>
        <v/>
      </c>
    </row>
    <row r="704" spans="1:10" ht="30" x14ac:dyDescent="0.35">
      <c r="A704" s="7" t="str">
        <f>IF('Payments Export'!A708="","",'Payments Export'!A708)</f>
        <v>Generic Medical Clinic</v>
      </c>
      <c r="B704" s="7" t="str">
        <f>IF('Payments Export'!A708="","",'Payments Export'!B708)</f>
        <v>Dr Avery Wang</v>
      </c>
      <c r="C704" s="7">
        <f>IF(IFERROR(VALUE('Payments Export'!H708),'Payments Export'!H708)&lt;&gt;0,IFERROR(VALUE('Payments Export'!H708),'Payments Export'!H708),"")</f>
        <v>75870</v>
      </c>
      <c r="D704" s="7" t="str">
        <f>IF('Payments Export'!I708="","",'Payments Export'!I708)</f>
        <v>Direct-Billing Incentive</v>
      </c>
      <c r="E704" s="7" t="str">
        <f t="shared" si="20"/>
        <v>Direct-Billing Incentive</v>
      </c>
      <c r="F704" s="7">
        <f>IF('Payments Export'!A708="","",'Payments Export'!N708)</f>
        <v>0</v>
      </c>
      <c r="G704" s="7">
        <f>IF('Payments Export'!A708="","",'Payments Export'!O708)</f>
        <v>20.65</v>
      </c>
      <c r="H704" s="7">
        <f>IF('Payments Export'!B708="","",G704-F704)</f>
        <v>20.65</v>
      </c>
      <c r="I704" s="3" t="str">
        <f>IF(C704&lt;&gt;"",_xlfn.XLOOKUP(IFERROR(VALUE(C704),C704),'Items database'!A:A,'Items database'!B:B),(_xlfn.XLOOKUP(LEFT(E704,3),Services,Services,"")))</f>
        <v>DEF</v>
      </c>
      <c r="J704" s="3" t="str">
        <f t="shared" si="21"/>
        <v/>
      </c>
    </row>
    <row r="705" spans="1:10" ht="30" x14ac:dyDescent="0.35">
      <c r="A705" s="7" t="str">
        <f>IF('Payments Export'!A709="","",'Payments Export'!A709)</f>
        <v>Generic Medical Clinic</v>
      </c>
      <c r="B705" s="7" t="str">
        <f>IF('Payments Export'!A709="","",'Payments Export'!B709)</f>
        <v>Dr Avery Wang</v>
      </c>
      <c r="C705" s="7">
        <f>IF(IFERROR(VALUE('Payments Export'!H709),'Payments Export'!H709)&lt;&gt;0,IFERROR(VALUE('Payments Export'!H709),'Payments Export'!H709),"")</f>
        <v>23</v>
      </c>
      <c r="D705" s="7" t="str">
        <f>IF('Payments Export'!I709="","",'Payments Export'!I709)</f>
        <v>Surgery consultation, Level B</v>
      </c>
      <c r="E705" s="7" t="str">
        <f t="shared" ref="E705:E768" si="22">LEFT(D705,66)</f>
        <v>Surgery consultation, Level B</v>
      </c>
      <c r="F705" s="7">
        <f>IF('Payments Export'!A709="","",'Payments Export'!N709)</f>
        <v>0</v>
      </c>
      <c r="G705" s="7">
        <f>IF('Payments Export'!A709="","",'Payments Export'!O709)</f>
        <v>41.4</v>
      </c>
      <c r="H705" s="7">
        <f>IF('Payments Export'!B709="","",G705-F705)</f>
        <v>41.4</v>
      </c>
      <c r="I705" s="3" t="str">
        <f>IF(C705&lt;&gt;"",_xlfn.XLOOKUP(IFERROR(VALUE(C705),C705),'Items database'!A:A,'Items database'!B:B),(_xlfn.XLOOKUP(LEFT(E705,3),Services,Services,"")))</f>
        <v>DEF</v>
      </c>
      <c r="J705" s="3" t="str">
        <f t="shared" ref="J705:J768" si="23">IF(ISNUMBER(F705)=TRUE,IF(F705=0,"","GST"),"")</f>
        <v/>
      </c>
    </row>
    <row r="706" spans="1:10" ht="30" x14ac:dyDescent="0.35">
      <c r="A706" s="7" t="str">
        <f>IF('Payments Export'!A710="","",'Payments Export'!A710)</f>
        <v>Generic Medical Clinic</v>
      </c>
      <c r="B706" s="7" t="str">
        <f>IF('Payments Export'!A710="","",'Payments Export'!B710)</f>
        <v>Dr Avery Wang</v>
      </c>
      <c r="C706" s="7">
        <f>IF(IFERROR(VALUE('Payments Export'!H710),'Payments Export'!H710)&lt;&gt;0,IFERROR(VALUE('Payments Export'!H710),'Payments Export'!H710),"")</f>
        <v>75870</v>
      </c>
      <c r="D706" s="7" t="str">
        <f>IF('Payments Export'!I710="","",'Payments Export'!I710)</f>
        <v>Direct-Billing Incentive</v>
      </c>
      <c r="E706" s="7" t="str">
        <f t="shared" si="22"/>
        <v>Direct-Billing Incentive</v>
      </c>
      <c r="F706" s="7">
        <f>IF('Payments Export'!A710="","",'Payments Export'!N710)</f>
        <v>0</v>
      </c>
      <c r="G706" s="7">
        <f>IF('Payments Export'!A710="","",'Payments Export'!O710)</f>
        <v>20.65</v>
      </c>
      <c r="H706" s="7">
        <f>IF('Payments Export'!B710="","",G706-F706)</f>
        <v>20.65</v>
      </c>
      <c r="I706" s="3" t="str">
        <f>IF(C706&lt;&gt;"",_xlfn.XLOOKUP(IFERROR(VALUE(C706),C706),'Items database'!A:A,'Items database'!B:B),(_xlfn.XLOOKUP(LEFT(E706,3),Services,Services,"")))</f>
        <v>DEF</v>
      </c>
      <c r="J706" s="3" t="str">
        <f t="shared" si="23"/>
        <v/>
      </c>
    </row>
    <row r="707" spans="1:10" ht="30" x14ac:dyDescent="0.35">
      <c r="A707" s="7" t="str">
        <f>IF('Payments Export'!A711="","",'Payments Export'!A711)</f>
        <v>Generic Medical Clinic</v>
      </c>
      <c r="B707" s="7" t="str">
        <f>IF('Payments Export'!A711="","",'Payments Export'!B711)</f>
        <v>Dr Avery Wang</v>
      </c>
      <c r="C707" s="7">
        <f>IF(IFERROR(VALUE('Payments Export'!H711),'Payments Export'!H711)&lt;&gt;0,IFERROR(VALUE('Payments Export'!H711),'Payments Export'!H711),"")</f>
        <v>36</v>
      </c>
      <c r="D707" s="7" t="str">
        <f>IF('Payments Export'!I711="","",'Payments Export'!I711)</f>
        <v>Surgery consultation, Level C</v>
      </c>
      <c r="E707" s="7" t="str">
        <f t="shared" si="22"/>
        <v>Surgery consultation, Level C</v>
      </c>
      <c r="F707" s="7">
        <f>IF('Payments Export'!A711="","",'Payments Export'!N711)</f>
        <v>0</v>
      </c>
      <c r="G707" s="7">
        <f>IF('Payments Export'!A711="","",'Payments Export'!O711)</f>
        <v>80.099999999999994</v>
      </c>
      <c r="H707" s="7">
        <f>IF('Payments Export'!B711="","",G707-F707)</f>
        <v>80.099999999999994</v>
      </c>
      <c r="I707" s="3" t="str">
        <f>IF(C707&lt;&gt;"",_xlfn.XLOOKUP(IFERROR(VALUE(C707),C707),'Items database'!A:A,'Items database'!B:B),(_xlfn.XLOOKUP(LEFT(E707,3),Services,Services,"")))</f>
        <v>DEF</v>
      </c>
      <c r="J707" s="3" t="str">
        <f t="shared" si="23"/>
        <v/>
      </c>
    </row>
    <row r="708" spans="1:10" ht="30" x14ac:dyDescent="0.35">
      <c r="A708" s="7" t="str">
        <f>IF('Payments Export'!A712="","",'Payments Export'!A712)</f>
        <v>Generic Medical Clinic</v>
      </c>
      <c r="B708" s="7" t="str">
        <f>IF('Payments Export'!A712="","",'Payments Export'!B712)</f>
        <v>Dr Avery Wang</v>
      </c>
      <c r="C708" s="7">
        <f>IF(IFERROR(VALUE('Payments Export'!H712),'Payments Export'!H712)&lt;&gt;0,IFERROR(VALUE('Payments Export'!H712),'Payments Export'!H712),"")</f>
        <v>75870</v>
      </c>
      <c r="D708" s="7" t="str">
        <f>IF('Payments Export'!I712="","",'Payments Export'!I712)</f>
        <v>Direct-Billing Incentive</v>
      </c>
      <c r="E708" s="7" t="str">
        <f t="shared" si="22"/>
        <v>Direct-Billing Incentive</v>
      </c>
      <c r="F708" s="7">
        <f>IF('Payments Export'!A712="","",'Payments Export'!N712)</f>
        <v>0</v>
      </c>
      <c r="G708" s="7">
        <f>IF('Payments Export'!A712="","",'Payments Export'!O712)</f>
        <v>20.65</v>
      </c>
      <c r="H708" s="7">
        <f>IF('Payments Export'!B712="","",G708-F708)</f>
        <v>20.65</v>
      </c>
      <c r="I708" s="3" t="str">
        <f>IF(C708&lt;&gt;"",_xlfn.XLOOKUP(IFERROR(VALUE(C708),C708),'Items database'!A:A,'Items database'!B:B),(_xlfn.XLOOKUP(LEFT(E708,3),Services,Services,"")))</f>
        <v>DEF</v>
      </c>
      <c r="J708" s="3" t="str">
        <f t="shared" si="23"/>
        <v/>
      </c>
    </row>
    <row r="709" spans="1:10" ht="60" x14ac:dyDescent="0.35">
      <c r="A709" s="7" t="str">
        <f>IF('Payments Export'!A713="","",'Payments Export'!A713)</f>
        <v>Generic Medical Clinic</v>
      </c>
      <c r="B709" s="7" t="str">
        <f>IF('Payments Export'!A713="","",'Payments Export'!B713)</f>
        <v>Dr Jordan Patel</v>
      </c>
      <c r="C709" s="7">
        <f>IF(IFERROR(VALUE('Payments Export'!H713),'Payments Export'!H713)&lt;&gt;0,IFERROR(VALUE('Payments Export'!H713),'Payments Export'!H713),"")</f>
        <v>23</v>
      </c>
      <c r="D709" s="7" t="str">
        <f>IF('Payments Export'!I713="","",'Payments Export'!I713)</f>
        <v>Surgery consultation, Level B, clinically necessary, Not Related</v>
      </c>
      <c r="E709" s="7" t="str">
        <f t="shared" si="22"/>
        <v>Surgery consultation, Level B, clinically necessary, Not Related</v>
      </c>
      <c r="F709" s="7">
        <f>IF('Payments Export'!A713="","",'Payments Export'!N713)</f>
        <v>0</v>
      </c>
      <c r="G709" s="7">
        <f>IF('Payments Export'!A713="","",'Payments Export'!O713)</f>
        <v>41.4</v>
      </c>
      <c r="H709" s="7">
        <f>IF('Payments Export'!B713="","",G709-F709)</f>
        <v>41.4</v>
      </c>
      <c r="I709" s="3" t="str">
        <f>IF(C709&lt;&gt;"",_xlfn.XLOOKUP(IFERROR(VALUE(C709),C709),'Items database'!A:A,'Items database'!B:B),(_xlfn.XLOOKUP(LEFT(E709,3),Services,Services,"")))</f>
        <v>DEF</v>
      </c>
      <c r="J709" s="3" t="str">
        <f t="shared" si="23"/>
        <v/>
      </c>
    </row>
    <row r="710" spans="1:10" ht="30" x14ac:dyDescent="0.35">
      <c r="A710" s="7" t="str">
        <f>IF('Payments Export'!A714="","",'Payments Export'!A714)</f>
        <v>Generic Medical Clinic</v>
      </c>
      <c r="B710" s="7" t="str">
        <f>IF('Payments Export'!A714="","",'Payments Export'!B714)</f>
        <v>Dr Jordan Patel</v>
      </c>
      <c r="C710" s="7">
        <f>IF(IFERROR(VALUE('Payments Export'!H714),'Payments Export'!H714)&lt;&gt;0,IFERROR(VALUE('Payments Export'!H714),'Payments Export'!H714),"")</f>
        <v>75870</v>
      </c>
      <c r="D710" s="7" t="str">
        <f>IF('Payments Export'!I714="","",'Payments Export'!I714)</f>
        <v>Direct-Billing Incentive</v>
      </c>
      <c r="E710" s="7" t="str">
        <f t="shared" si="22"/>
        <v>Direct-Billing Incentive</v>
      </c>
      <c r="F710" s="7">
        <f>IF('Payments Export'!A714="","",'Payments Export'!N714)</f>
        <v>0</v>
      </c>
      <c r="G710" s="7">
        <f>IF('Payments Export'!A714="","",'Payments Export'!O714)</f>
        <v>20.65</v>
      </c>
      <c r="H710" s="7">
        <f>IF('Payments Export'!B714="","",G710-F710)</f>
        <v>20.65</v>
      </c>
      <c r="I710" s="3" t="str">
        <f>IF(C710&lt;&gt;"",_xlfn.XLOOKUP(IFERROR(VALUE(C710),C710),'Items database'!A:A,'Items database'!B:B),(_xlfn.XLOOKUP(LEFT(E710,3),Services,Services,"")))</f>
        <v>DEF</v>
      </c>
      <c r="J710" s="3" t="str">
        <f t="shared" si="23"/>
        <v/>
      </c>
    </row>
    <row r="711" spans="1:10" ht="70" x14ac:dyDescent="0.35">
      <c r="A711" s="7" t="str">
        <f>IF('Payments Export'!A715="","",'Payments Export'!A715)</f>
        <v>Generic Medical Clinic</v>
      </c>
      <c r="B711" s="7" t="str">
        <f>IF('Payments Export'!A715="","",'Payments Export'!B715)</f>
        <v>Dr Jordan Patel</v>
      </c>
      <c r="C711" s="7">
        <f>IF(IFERROR(VALUE('Payments Export'!H715),'Payments Export'!H715)&lt;&gt;0,IFERROR(VALUE('Payments Export'!H715),'Payments Export'!H715),"")</f>
        <v>2712</v>
      </c>
      <c r="D711" s="7" t="str">
        <f>IF('Payments Export'!I715="","",'Payments Export'!I715)</f>
        <v>Review of a GP mental health treatment plan, not in coj item 23, Not Related</v>
      </c>
      <c r="E711" s="7" t="str">
        <f t="shared" si="22"/>
        <v>Review of a GP mental health treatment plan, not in coj item 23, N</v>
      </c>
      <c r="F711" s="7">
        <f>IF('Payments Export'!A715="","",'Payments Export'!N715)</f>
        <v>0</v>
      </c>
      <c r="G711" s="7">
        <f>IF('Payments Export'!A715="","",'Payments Export'!O715)</f>
        <v>78.95</v>
      </c>
      <c r="H711" s="7">
        <f>IF('Payments Export'!B715="","",G711-F711)</f>
        <v>78.95</v>
      </c>
      <c r="I711" s="3" t="str">
        <f>IF(C711&lt;&gt;"",_xlfn.XLOOKUP(IFERROR(VALUE(C711),C711),'Items database'!A:A,'Items database'!B:B),(_xlfn.XLOOKUP(LEFT(E711,3),Services,Services,"")))</f>
        <v>DEF</v>
      </c>
      <c r="J711" s="3" t="str">
        <f t="shared" si="23"/>
        <v/>
      </c>
    </row>
    <row r="712" spans="1:10" ht="30" x14ac:dyDescent="0.35">
      <c r="A712" s="7" t="str">
        <f>IF('Payments Export'!A716="","",'Payments Export'!A716)</f>
        <v>Generic Medical Clinic</v>
      </c>
      <c r="B712" s="7" t="str">
        <f>IF('Payments Export'!A716="","",'Payments Export'!B716)</f>
        <v>Dr Jordan Patel</v>
      </c>
      <c r="C712" s="7">
        <f>IF(IFERROR(VALUE('Payments Export'!H716),'Payments Export'!H716)&lt;&gt;0,IFERROR(VALUE('Payments Export'!H716),'Payments Export'!H716),"")</f>
        <v>10990</v>
      </c>
      <c r="D712" s="7" t="str">
        <f>IF('Payments Export'!I716="","",'Payments Export'!I716)</f>
        <v>Direct-Billing Incentive</v>
      </c>
      <c r="E712" s="7" t="str">
        <f t="shared" si="22"/>
        <v>Direct-Billing Incentive</v>
      </c>
      <c r="F712" s="7">
        <f>IF('Payments Export'!A716="","",'Payments Export'!N716)</f>
        <v>0</v>
      </c>
      <c r="G712" s="7">
        <f>IF('Payments Export'!A716="","",'Payments Export'!O716)</f>
        <v>6.9</v>
      </c>
      <c r="H712" s="7">
        <f>IF('Payments Export'!B716="","",G712-F712)</f>
        <v>6.9</v>
      </c>
      <c r="I712" s="3" t="str">
        <f>IF(C712&lt;&gt;"",_xlfn.XLOOKUP(IFERROR(VALUE(C712),C712),'Items database'!A:A,'Items database'!B:B),(_xlfn.XLOOKUP(LEFT(E712,3),Services,Services,"")))</f>
        <v>DEF</v>
      </c>
      <c r="J712" s="3" t="str">
        <f t="shared" si="23"/>
        <v/>
      </c>
    </row>
    <row r="713" spans="1:10" ht="30" x14ac:dyDescent="0.35">
      <c r="A713" s="7" t="str">
        <f>IF('Payments Export'!A717="","",'Payments Export'!A717)</f>
        <v>Generic Medical Clinic</v>
      </c>
      <c r="B713" s="7" t="str">
        <f>IF('Payments Export'!A717="","",'Payments Export'!B717)</f>
        <v>Dr Jordan Patel</v>
      </c>
      <c r="C713" s="7">
        <f>IF(IFERROR(VALUE('Payments Export'!H717),'Payments Export'!H717)&lt;&gt;0,IFERROR(VALUE('Payments Export'!H717),'Payments Export'!H717),"")</f>
        <v>36</v>
      </c>
      <c r="D713" s="7" t="str">
        <f>IF('Payments Export'!I717="","",'Payments Export'!I717)</f>
        <v>Surgery consultation, Level C</v>
      </c>
      <c r="E713" s="7" t="str">
        <f t="shared" si="22"/>
        <v>Surgery consultation, Level C</v>
      </c>
      <c r="F713" s="7">
        <f>IF('Payments Export'!A717="","",'Payments Export'!N717)</f>
        <v>0</v>
      </c>
      <c r="G713" s="7">
        <f>IF('Payments Export'!A717="","",'Payments Export'!O717)</f>
        <v>80.099999999999994</v>
      </c>
      <c r="H713" s="7">
        <f>IF('Payments Export'!B717="","",G713-F713)</f>
        <v>80.099999999999994</v>
      </c>
      <c r="I713" s="3" t="str">
        <f>IF(C713&lt;&gt;"",_xlfn.XLOOKUP(IFERROR(VALUE(C713),C713),'Items database'!A:A,'Items database'!B:B),(_xlfn.XLOOKUP(LEFT(E713,3),Services,Services,"")))</f>
        <v>DEF</v>
      </c>
      <c r="J713" s="3" t="str">
        <f t="shared" si="23"/>
        <v/>
      </c>
    </row>
    <row r="714" spans="1:10" ht="30" x14ac:dyDescent="0.35">
      <c r="A714" s="7" t="str">
        <f>IF('Payments Export'!A718="","",'Payments Export'!A718)</f>
        <v>Generic Medical Clinic</v>
      </c>
      <c r="B714" s="7" t="str">
        <f>IF('Payments Export'!A718="","",'Payments Export'!B718)</f>
        <v>Dr Jordan Patel</v>
      </c>
      <c r="C714" s="7">
        <f>IF(IFERROR(VALUE('Payments Export'!H718),'Payments Export'!H718)&lt;&gt;0,IFERROR(VALUE('Payments Export'!H718),'Payments Export'!H718),"")</f>
        <v>75870</v>
      </c>
      <c r="D714" s="7" t="str">
        <f>IF('Payments Export'!I718="","",'Payments Export'!I718)</f>
        <v>Direct-Billing Incentive</v>
      </c>
      <c r="E714" s="7" t="str">
        <f t="shared" si="22"/>
        <v>Direct-Billing Incentive</v>
      </c>
      <c r="F714" s="7">
        <f>IF('Payments Export'!A718="","",'Payments Export'!N718)</f>
        <v>0</v>
      </c>
      <c r="G714" s="7">
        <f>IF('Payments Export'!A718="","",'Payments Export'!O718)</f>
        <v>20.65</v>
      </c>
      <c r="H714" s="7">
        <f>IF('Payments Export'!B718="","",G714-F714)</f>
        <v>20.65</v>
      </c>
      <c r="I714" s="3" t="str">
        <f>IF(C714&lt;&gt;"",_xlfn.XLOOKUP(IFERROR(VALUE(C714),C714),'Items database'!A:A,'Items database'!B:B),(_xlfn.XLOOKUP(LEFT(E714,3),Services,Services,"")))</f>
        <v>DEF</v>
      </c>
      <c r="J714" s="3" t="str">
        <f t="shared" si="23"/>
        <v/>
      </c>
    </row>
    <row r="715" spans="1:10" ht="90" x14ac:dyDescent="0.35">
      <c r="A715" s="7" t="str">
        <f>IF('Payments Export'!A719="","",'Payments Export'!A719)</f>
        <v>Generic Medical Clinic</v>
      </c>
      <c r="B715" s="7" t="str">
        <f>IF('Payments Export'!A719="","",'Payments Export'!B719)</f>
        <v>Dr Jordan Patel</v>
      </c>
      <c r="C715" s="7">
        <f>IF(IFERROR(VALUE('Payments Export'!H719),'Payments Export'!H719)&lt;&gt;0,IFERROR(VALUE('Payments Export'!H719),'Payments Export'!H719),"")</f>
        <v>732</v>
      </c>
      <c r="D715" s="7" t="str">
        <f>IF('Payments Export'!I719="","",'Payments Export'!I719)</f>
        <v>Review of GP Management Plan or Team Care Arrangements., TCA, NDS, Not Related</v>
      </c>
      <c r="E715" s="7" t="str">
        <f t="shared" si="22"/>
        <v>Review of GP Management Plan or Team Care Arrangements., TCA, NDS,</v>
      </c>
      <c r="F715" s="7">
        <f>IF('Payments Export'!A719="","",'Payments Export'!N719)</f>
        <v>0</v>
      </c>
      <c r="G715" s="7">
        <f>IF('Payments Export'!A719="","",'Payments Export'!O719)</f>
        <v>79.3</v>
      </c>
      <c r="H715" s="7">
        <f>IF('Payments Export'!B719="","",G715-F715)</f>
        <v>79.3</v>
      </c>
      <c r="I715" s="3" t="str">
        <f>IF(C715&lt;&gt;"",_xlfn.XLOOKUP(IFERROR(VALUE(C715),C715),'Items database'!A:A,'Items database'!B:B),(_xlfn.XLOOKUP(LEFT(E715,3),Services,Services,"")))</f>
        <v>EPC</v>
      </c>
      <c r="J715" s="3" t="str">
        <f t="shared" si="23"/>
        <v/>
      </c>
    </row>
    <row r="716" spans="1:10" ht="30" x14ac:dyDescent="0.35">
      <c r="A716" s="7" t="str">
        <f>IF('Payments Export'!A720="","",'Payments Export'!A720)</f>
        <v>Generic Medical Clinic</v>
      </c>
      <c r="B716" s="7" t="str">
        <f>IF('Payments Export'!A720="","",'Payments Export'!B720)</f>
        <v>Dr Jordan Patel</v>
      </c>
      <c r="C716" s="7">
        <f>IF(IFERROR(VALUE('Payments Export'!H720),'Payments Export'!H720)&lt;&gt;0,IFERROR(VALUE('Payments Export'!H720),'Payments Export'!H720),"")</f>
        <v>10990</v>
      </c>
      <c r="D716" s="7" t="str">
        <f>IF('Payments Export'!I720="","",'Payments Export'!I720)</f>
        <v>Direct-Billing Incentive</v>
      </c>
      <c r="E716" s="7" t="str">
        <f t="shared" si="22"/>
        <v>Direct-Billing Incentive</v>
      </c>
      <c r="F716" s="7">
        <f>IF('Payments Export'!A720="","",'Payments Export'!N720)</f>
        <v>0</v>
      </c>
      <c r="G716" s="7">
        <f>IF('Payments Export'!A720="","",'Payments Export'!O720)</f>
        <v>6.9</v>
      </c>
      <c r="H716" s="7">
        <f>IF('Payments Export'!B720="","",G716-F716)</f>
        <v>6.9</v>
      </c>
      <c r="I716" s="3" t="str">
        <f>IF(C716&lt;&gt;"",_xlfn.XLOOKUP(IFERROR(VALUE(C716),C716),'Items database'!A:A,'Items database'!B:B),(_xlfn.XLOOKUP(LEFT(E716,3),Services,Services,"")))</f>
        <v>DEF</v>
      </c>
      <c r="J716" s="3" t="str">
        <f t="shared" si="23"/>
        <v/>
      </c>
    </row>
    <row r="717" spans="1:10" ht="90" x14ac:dyDescent="0.35">
      <c r="A717" s="7" t="str">
        <f>IF('Payments Export'!A721="","",'Payments Export'!A721)</f>
        <v>Generic Medical Clinic</v>
      </c>
      <c r="B717" s="7" t="str">
        <f>IF('Payments Export'!A721="","",'Payments Export'!B721)</f>
        <v>Dr Jordan Patel</v>
      </c>
      <c r="C717" s="7">
        <f>IF(IFERROR(VALUE('Payments Export'!H721),'Payments Export'!H721)&lt;&gt;0,IFERROR(VALUE('Payments Export'!H721),'Payments Export'!H721),"")</f>
        <v>732</v>
      </c>
      <c r="D717" s="7" t="str">
        <f>IF('Payments Export'!I721="","",'Payments Export'!I721)</f>
        <v>Review of GP Management Plan or Team Care Arrangements., GPMP, NDS, 17:06, Not Related</v>
      </c>
      <c r="E717" s="7" t="str">
        <f t="shared" si="22"/>
        <v>Review of GP Management Plan or Team Care Arrangements., GPMP, NDS</v>
      </c>
      <c r="F717" s="7">
        <f>IF('Payments Export'!A721="","",'Payments Export'!N721)</f>
        <v>0</v>
      </c>
      <c r="G717" s="7">
        <f>IF('Payments Export'!A721="","",'Payments Export'!O721)</f>
        <v>79.3</v>
      </c>
      <c r="H717" s="7">
        <f>IF('Payments Export'!B721="","",G717-F717)</f>
        <v>79.3</v>
      </c>
      <c r="I717" s="3" t="str">
        <f>IF(C717&lt;&gt;"",_xlfn.XLOOKUP(IFERROR(VALUE(C717),C717),'Items database'!A:A,'Items database'!B:B),(_xlfn.XLOOKUP(LEFT(E717,3),Services,Services,"")))</f>
        <v>EPC</v>
      </c>
      <c r="J717" s="3" t="str">
        <f t="shared" si="23"/>
        <v/>
      </c>
    </row>
    <row r="718" spans="1:10" ht="30" x14ac:dyDescent="0.35">
      <c r="A718" s="7" t="str">
        <f>IF('Payments Export'!A722="","",'Payments Export'!A722)</f>
        <v>Generic Medical Clinic</v>
      </c>
      <c r="B718" s="7" t="str">
        <f>IF('Payments Export'!A722="","",'Payments Export'!B722)</f>
        <v>Dr Jordan Patel</v>
      </c>
      <c r="C718" s="7">
        <f>IF(IFERROR(VALUE('Payments Export'!H722),'Payments Export'!H722)&lt;&gt;0,IFERROR(VALUE('Payments Export'!H722),'Payments Export'!H722),"")</f>
        <v>10990</v>
      </c>
      <c r="D718" s="7" t="str">
        <f>IF('Payments Export'!I722="","",'Payments Export'!I722)</f>
        <v>Direct-Billing Incentive, 17:06</v>
      </c>
      <c r="E718" s="7" t="str">
        <f t="shared" si="22"/>
        <v>Direct-Billing Incentive, 17:06</v>
      </c>
      <c r="F718" s="7">
        <f>IF('Payments Export'!A722="","",'Payments Export'!N722)</f>
        <v>0</v>
      </c>
      <c r="G718" s="7">
        <f>IF('Payments Export'!A722="","",'Payments Export'!O722)</f>
        <v>6.9</v>
      </c>
      <c r="H718" s="7">
        <f>IF('Payments Export'!B722="","",G718-F718)</f>
        <v>6.9</v>
      </c>
      <c r="I718" s="3" t="str">
        <f>IF(C718&lt;&gt;"",_xlfn.XLOOKUP(IFERROR(VALUE(C718),C718),'Items database'!A:A,'Items database'!B:B),(_xlfn.XLOOKUP(LEFT(E718,3),Services,Services,"")))</f>
        <v>DEF</v>
      </c>
      <c r="J718" s="3" t="str">
        <f t="shared" si="23"/>
        <v/>
      </c>
    </row>
    <row r="719" spans="1:10" ht="60" x14ac:dyDescent="0.35">
      <c r="A719" s="7" t="str">
        <f>IF('Payments Export'!A723="","",'Payments Export'!A723)</f>
        <v>Generic Medical Clinic</v>
      </c>
      <c r="B719" s="7" t="str">
        <f>IF('Payments Export'!A723="","",'Payments Export'!B723)</f>
        <v>Dr Taylor Murphy</v>
      </c>
      <c r="C719" s="7">
        <f>IF(IFERROR(VALUE('Payments Export'!H723),'Payments Export'!H723)&lt;&gt;0,IFERROR(VALUE('Payments Export'!H723),'Payments Export'!H723),"")</f>
        <v>93644</v>
      </c>
      <c r="D719" s="7" t="str">
        <f>IF('Payments Export'!I723="","",'Payments Export'!I723)</f>
        <v>COVID-19 vaccine suitability assessment by a GP, 2nd or later dose</v>
      </c>
      <c r="E719" s="7" t="str">
        <f t="shared" si="22"/>
        <v>COVID-19 vaccine suitability assessment by a GP, 2nd or later dose</v>
      </c>
      <c r="F719" s="7">
        <f>IF('Payments Export'!A723="","",'Payments Export'!N723)</f>
        <v>0</v>
      </c>
      <c r="G719" s="7">
        <f>IF('Payments Export'!A723="","",'Payments Export'!O723)</f>
        <v>36.549999999999997</v>
      </c>
      <c r="H719" s="7">
        <f>IF('Payments Export'!B723="","",G719-F719)</f>
        <v>36.549999999999997</v>
      </c>
      <c r="I719" s="3" t="str">
        <f>IF(C719&lt;&gt;"",_xlfn.XLOOKUP(IFERROR(VALUE(C719),C719),'Items database'!A:A,'Items database'!B:B),(_xlfn.XLOOKUP(LEFT(E719,3),Services,Services,"")))</f>
        <v>DEF</v>
      </c>
      <c r="J719" s="3" t="str">
        <f t="shared" si="23"/>
        <v/>
      </c>
    </row>
    <row r="720" spans="1:10" ht="30" x14ac:dyDescent="0.35">
      <c r="A720" s="7" t="str">
        <f>IF('Payments Export'!A724="","",'Payments Export'!A724)</f>
        <v>Generic Medical Clinic</v>
      </c>
      <c r="B720" s="7" t="str">
        <f>IF('Payments Export'!A724="","",'Payments Export'!B724)</f>
        <v>Dr Taylor Murphy</v>
      </c>
      <c r="C720" s="7">
        <f>IF(IFERROR(VALUE('Payments Export'!H724),'Payments Export'!H724)&lt;&gt;0,IFERROR(VALUE('Payments Export'!H724),'Payments Export'!H724),"")</f>
        <v>36</v>
      </c>
      <c r="D720" s="7" t="str">
        <f>IF('Payments Export'!I724="","",'Payments Export'!I724)</f>
        <v>Surgery consultation, Level C</v>
      </c>
      <c r="E720" s="7" t="str">
        <f t="shared" si="22"/>
        <v>Surgery consultation, Level C</v>
      </c>
      <c r="F720" s="7">
        <f>IF('Payments Export'!A724="","",'Payments Export'!N724)</f>
        <v>0</v>
      </c>
      <c r="G720" s="7">
        <f>IF('Payments Export'!A724="","",'Payments Export'!O724)</f>
        <v>80.099999999999994</v>
      </c>
      <c r="H720" s="7">
        <f>IF('Payments Export'!B724="","",G720-F720)</f>
        <v>80.099999999999994</v>
      </c>
      <c r="I720" s="3" t="str">
        <f>IF(C720&lt;&gt;"",_xlfn.XLOOKUP(IFERROR(VALUE(C720),C720),'Items database'!A:A,'Items database'!B:B),(_xlfn.XLOOKUP(LEFT(E720,3),Services,Services,"")))</f>
        <v>DEF</v>
      </c>
      <c r="J720" s="3" t="str">
        <f t="shared" si="23"/>
        <v/>
      </c>
    </row>
    <row r="721" spans="1:10" ht="30" x14ac:dyDescent="0.35">
      <c r="A721" s="7" t="str">
        <f>IF('Payments Export'!A725="","",'Payments Export'!A725)</f>
        <v>Generic Medical Clinic</v>
      </c>
      <c r="B721" s="7" t="str">
        <f>IF('Payments Export'!A725="","",'Payments Export'!B725)</f>
        <v>Dr Taylor Murphy</v>
      </c>
      <c r="C721" s="7">
        <f>IF(IFERROR(VALUE('Payments Export'!H725),'Payments Export'!H725)&lt;&gt;0,IFERROR(VALUE('Payments Export'!H725),'Payments Export'!H725),"")</f>
        <v>75870</v>
      </c>
      <c r="D721" s="7" t="str">
        <f>IF('Payments Export'!I725="","",'Payments Export'!I725)</f>
        <v>Direct-Billing Incentive</v>
      </c>
      <c r="E721" s="7" t="str">
        <f t="shared" si="22"/>
        <v>Direct-Billing Incentive</v>
      </c>
      <c r="F721" s="7">
        <f>IF('Payments Export'!A725="","",'Payments Export'!N725)</f>
        <v>0</v>
      </c>
      <c r="G721" s="7">
        <f>IF('Payments Export'!A725="","",'Payments Export'!O725)</f>
        <v>20.65</v>
      </c>
      <c r="H721" s="7">
        <f>IF('Payments Export'!B725="","",G721-F721)</f>
        <v>20.65</v>
      </c>
      <c r="I721" s="3" t="str">
        <f>IF(C721&lt;&gt;"",_xlfn.XLOOKUP(IFERROR(VALUE(C721),C721),'Items database'!A:A,'Items database'!B:B),(_xlfn.XLOOKUP(LEFT(E721,3),Services,Services,"")))</f>
        <v>DEF</v>
      </c>
      <c r="J721" s="3" t="str">
        <f t="shared" si="23"/>
        <v/>
      </c>
    </row>
    <row r="722" spans="1:10" ht="30" x14ac:dyDescent="0.35">
      <c r="A722" s="7" t="str">
        <f>IF('Payments Export'!A726="","",'Payments Export'!A726)</f>
        <v>Generic Medical Clinic</v>
      </c>
      <c r="B722" s="7" t="str">
        <f>IF('Payments Export'!A726="","",'Payments Export'!B726)</f>
        <v>Dr Taylor Murphy</v>
      </c>
      <c r="C722" s="7">
        <f>IF(IFERROR(VALUE('Payments Export'!H726),'Payments Export'!H726)&lt;&gt;0,IFERROR(VALUE('Payments Export'!H726),'Payments Export'!H726),"")</f>
        <v>707</v>
      </c>
      <c r="D722" s="7" t="str">
        <f>IF('Payments Export'!I726="","",'Payments Export'!I726)</f>
        <v>Health Assessment, Prolonged</v>
      </c>
      <c r="E722" s="7" t="str">
        <f t="shared" si="22"/>
        <v>Health Assessment, Prolonged</v>
      </c>
      <c r="F722" s="7">
        <f>IF('Payments Export'!A726="","",'Payments Export'!N726)</f>
        <v>0</v>
      </c>
      <c r="G722" s="7">
        <f>IF('Payments Export'!A726="","",'Payments Export'!O726)</f>
        <v>295.89999999999998</v>
      </c>
      <c r="H722" s="7">
        <f>IF('Payments Export'!B726="","",G722-F722)</f>
        <v>295.89999999999998</v>
      </c>
      <c r="I722" s="3" t="str">
        <f>IF(C722&lt;&gt;"",_xlfn.XLOOKUP(IFERROR(VALUE(C722),C722),'Items database'!A:A,'Items database'!B:B),(_xlfn.XLOOKUP(LEFT(E722,3),Services,Services,"")))</f>
        <v>DEF</v>
      </c>
      <c r="J722" s="3" t="str">
        <f t="shared" si="23"/>
        <v/>
      </c>
    </row>
    <row r="723" spans="1:10" ht="30" x14ac:dyDescent="0.35">
      <c r="A723" s="7" t="str">
        <f>IF('Payments Export'!A727="","",'Payments Export'!A727)</f>
        <v>Generic Medical Clinic</v>
      </c>
      <c r="B723" s="7" t="str">
        <f>IF('Payments Export'!A727="","",'Payments Export'!B727)</f>
        <v>Dr Taylor Murphy</v>
      </c>
      <c r="C723" s="7">
        <f>IF(IFERROR(VALUE('Payments Export'!H727),'Payments Export'!H727)&lt;&gt;0,IFERROR(VALUE('Payments Export'!H727),'Payments Export'!H727),"")</f>
        <v>10990</v>
      </c>
      <c r="D723" s="7" t="str">
        <f>IF('Payments Export'!I727="","",'Payments Export'!I727)</f>
        <v>Direct-Billing Incentive</v>
      </c>
      <c r="E723" s="7" t="str">
        <f t="shared" si="22"/>
        <v>Direct-Billing Incentive</v>
      </c>
      <c r="F723" s="7">
        <f>IF('Payments Export'!A727="","",'Payments Export'!N727)</f>
        <v>0</v>
      </c>
      <c r="G723" s="7">
        <f>IF('Payments Export'!A727="","",'Payments Export'!O727)</f>
        <v>6.9</v>
      </c>
      <c r="H723" s="7">
        <f>IF('Payments Export'!B727="","",G723-F723)</f>
        <v>6.9</v>
      </c>
      <c r="I723" s="3" t="str">
        <f>IF(C723&lt;&gt;"",_xlfn.XLOOKUP(IFERROR(VALUE(C723),C723),'Items database'!A:A,'Items database'!B:B),(_xlfn.XLOOKUP(LEFT(E723,3),Services,Services,"")))</f>
        <v>DEF</v>
      </c>
      <c r="J723" s="3" t="str">
        <f t="shared" si="23"/>
        <v/>
      </c>
    </row>
    <row r="724" spans="1:10" ht="90" x14ac:dyDescent="0.35">
      <c r="A724" s="7" t="str">
        <f>IF('Payments Export'!A728="","",'Payments Export'!A728)</f>
        <v>Generic Medical Clinic</v>
      </c>
      <c r="B724" s="7" t="str">
        <f>IF('Payments Export'!A728="","",'Payments Export'!B728)</f>
        <v>Dr Taylor Murphy</v>
      </c>
      <c r="C724" s="7">
        <f>IF(IFERROR(VALUE('Payments Export'!H728),'Payments Export'!H728)&lt;&gt;0,IFERROR(VALUE('Payments Export'!H728),'Payments Export'!H728),"")</f>
        <v>732</v>
      </c>
      <c r="D724" s="7" t="str">
        <f>IF('Payments Export'!I728="","",'Payments Export'!I728)</f>
        <v>Review of GP Management Plan or Team Care Arrangements., GPMP, NDS, Not Related</v>
      </c>
      <c r="E724" s="7" t="str">
        <f t="shared" si="22"/>
        <v>Review of GP Management Plan or Team Care Arrangements., GPMP, NDS</v>
      </c>
      <c r="F724" s="7">
        <f>IF('Payments Export'!A728="","",'Payments Export'!N728)</f>
        <v>0</v>
      </c>
      <c r="G724" s="7">
        <f>IF('Payments Export'!A728="","",'Payments Export'!O728)</f>
        <v>79.3</v>
      </c>
      <c r="H724" s="7">
        <f>IF('Payments Export'!B728="","",G724-F724)</f>
        <v>79.3</v>
      </c>
      <c r="I724" s="3" t="str">
        <f>IF(C724&lt;&gt;"",_xlfn.XLOOKUP(IFERROR(VALUE(C724),C724),'Items database'!A:A,'Items database'!B:B),(_xlfn.XLOOKUP(LEFT(E724,3),Services,Services,"")))</f>
        <v>EPC</v>
      </c>
      <c r="J724" s="3" t="str">
        <f t="shared" si="23"/>
        <v/>
      </c>
    </row>
    <row r="725" spans="1:10" ht="30" x14ac:dyDescent="0.35">
      <c r="A725" s="7" t="str">
        <f>IF('Payments Export'!A729="","",'Payments Export'!A729)</f>
        <v>Generic Medical Clinic</v>
      </c>
      <c r="B725" s="7" t="str">
        <f>IF('Payments Export'!A729="","",'Payments Export'!B729)</f>
        <v>Dr Taylor Murphy</v>
      </c>
      <c r="C725" s="7">
        <f>IF(IFERROR(VALUE('Payments Export'!H729),'Payments Export'!H729)&lt;&gt;0,IFERROR(VALUE('Payments Export'!H729),'Payments Export'!H729),"")</f>
        <v>10990</v>
      </c>
      <c r="D725" s="7" t="str">
        <f>IF('Payments Export'!I729="","",'Payments Export'!I729)</f>
        <v>Direct-Billing Incentive, 12:41</v>
      </c>
      <c r="E725" s="7" t="str">
        <f t="shared" si="22"/>
        <v>Direct-Billing Incentive, 12:41</v>
      </c>
      <c r="F725" s="7">
        <f>IF('Payments Export'!A729="","",'Payments Export'!N729)</f>
        <v>0</v>
      </c>
      <c r="G725" s="7">
        <f>IF('Payments Export'!A729="","",'Payments Export'!O729)</f>
        <v>6.9</v>
      </c>
      <c r="H725" s="7">
        <f>IF('Payments Export'!B729="","",G725-F725)</f>
        <v>6.9</v>
      </c>
      <c r="I725" s="3" t="str">
        <f>IF(C725&lt;&gt;"",_xlfn.XLOOKUP(IFERROR(VALUE(C725),C725),'Items database'!A:A,'Items database'!B:B),(_xlfn.XLOOKUP(LEFT(E725,3),Services,Services,"")))</f>
        <v>DEF</v>
      </c>
      <c r="J725" s="3" t="str">
        <f t="shared" si="23"/>
        <v/>
      </c>
    </row>
    <row r="726" spans="1:10" ht="90" x14ac:dyDescent="0.35">
      <c r="A726" s="7" t="str">
        <f>IF('Payments Export'!A730="","",'Payments Export'!A730)</f>
        <v>Generic Medical Clinic</v>
      </c>
      <c r="B726" s="7" t="str">
        <f>IF('Payments Export'!A730="","",'Payments Export'!B730)</f>
        <v>Dr Taylor Murphy</v>
      </c>
      <c r="C726" s="7">
        <f>IF(IFERROR(VALUE('Payments Export'!H730),'Payments Export'!H730)&lt;&gt;0,IFERROR(VALUE('Payments Export'!H730),'Payments Export'!H730),"")</f>
        <v>732</v>
      </c>
      <c r="D726" s="7" t="str">
        <f>IF('Payments Export'!I730="","",'Payments Export'!I730)</f>
        <v>Review of GP Management Plan or Team Care Arrangements., TCA, NDS, 12:41, Not Related</v>
      </c>
      <c r="E726" s="7" t="str">
        <f t="shared" si="22"/>
        <v>Review of GP Management Plan or Team Care Arrangements., TCA, NDS,</v>
      </c>
      <c r="F726" s="7">
        <f>IF('Payments Export'!A730="","",'Payments Export'!N730)</f>
        <v>0</v>
      </c>
      <c r="G726" s="7">
        <f>IF('Payments Export'!A730="","",'Payments Export'!O730)</f>
        <v>79.3</v>
      </c>
      <c r="H726" s="7">
        <f>IF('Payments Export'!B730="","",G726-F726)</f>
        <v>79.3</v>
      </c>
      <c r="I726" s="3" t="str">
        <f>IF(C726&lt;&gt;"",_xlfn.XLOOKUP(IFERROR(VALUE(C726),C726),'Items database'!A:A,'Items database'!B:B),(_xlfn.XLOOKUP(LEFT(E726,3),Services,Services,"")))</f>
        <v>EPC</v>
      </c>
      <c r="J726" s="3" t="str">
        <f t="shared" si="23"/>
        <v/>
      </c>
    </row>
    <row r="727" spans="1:10" ht="30" x14ac:dyDescent="0.35">
      <c r="A727" s="7" t="str">
        <f>IF('Payments Export'!A731="","",'Payments Export'!A731)</f>
        <v>Generic Medical Clinic</v>
      </c>
      <c r="B727" s="7" t="str">
        <f>IF('Payments Export'!A731="","",'Payments Export'!B731)</f>
        <v>Dr Taylor Murphy</v>
      </c>
      <c r="C727" s="7">
        <f>IF(IFERROR(VALUE('Payments Export'!H731),'Payments Export'!H731)&lt;&gt;0,IFERROR(VALUE('Payments Export'!H731),'Payments Export'!H731),"")</f>
        <v>10990</v>
      </c>
      <c r="D727" s="7" t="str">
        <f>IF('Payments Export'!I731="","",'Payments Export'!I731)</f>
        <v>Direct-Billing Incentive, 12:41</v>
      </c>
      <c r="E727" s="7" t="str">
        <f t="shared" si="22"/>
        <v>Direct-Billing Incentive, 12:41</v>
      </c>
      <c r="F727" s="7">
        <f>IF('Payments Export'!A731="","",'Payments Export'!N731)</f>
        <v>0</v>
      </c>
      <c r="G727" s="7">
        <f>IF('Payments Export'!A731="","",'Payments Export'!O731)</f>
        <v>6.9</v>
      </c>
      <c r="H727" s="7">
        <f>IF('Payments Export'!B731="","",G727-F727)</f>
        <v>6.9</v>
      </c>
      <c r="I727" s="3" t="str">
        <f>IF(C727&lt;&gt;"",_xlfn.XLOOKUP(IFERROR(VALUE(C727),C727),'Items database'!A:A,'Items database'!B:B),(_xlfn.XLOOKUP(LEFT(E727,3),Services,Services,"")))</f>
        <v>DEF</v>
      </c>
      <c r="J727" s="3" t="str">
        <f t="shared" si="23"/>
        <v/>
      </c>
    </row>
    <row r="728" spans="1:10" ht="30" x14ac:dyDescent="0.35">
      <c r="A728" s="7" t="str">
        <f>IF('Payments Export'!A732="","",'Payments Export'!A732)</f>
        <v>Generic Medical Clinic</v>
      </c>
      <c r="B728" s="7" t="str">
        <f>IF('Payments Export'!A732="","",'Payments Export'!B732)</f>
        <v>Dr Taylor Murphy</v>
      </c>
      <c r="C728" s="7">
        <f>IF(IFERROR(VALUE('Payments Export'!H732),'Payments Export'!H732)&lt;&gt;0,IFERROR(VALUE('Payments Export'!H732),'Payments Export'!H732),"")</f>
        <v>721</v>
      </c>
      <c r="D728" s="7" t="str">
        <f>IF('Payments Export'!I732="","",'Payments Export'!I732)</f>
        <v>GP management plan</v>
      </c>
      <c r="E728" s="7" t="str">
        <f t="shared" si="22"/>
        <v>GP management plan</v>
      </c>
      <c r="F728" s="7">
        <f>IF('Payments Export'!A732="","",'Payments Export'!N732)</f>
        <v>0</v>
      </c>
      <c r="G728" s="7">
        <f>IF('Payments Export'!A732="","",'Payments Export'!O732)</f>
        <v>158.80000000000001</v>
      </c>
      <c r="H728" s="7">
        <f>IF('Payments Export'!B732="","",G728-F728)</f>
        <v>158.80000000000001</v>
      </c>
      <c r="I728" s="3" t="str">
        <f>IF(C728&lt;&gt;"",_xlfn.XLOOKUP(IFERROR(VALUE(C728),C728),'Items database'!A:A,'Items database'!B:B),(_xlfn.XLOOKUP(LEFT(E728,3),Services,Services,"")))</f>
        <v>EPC</v>
      </c>
      <c r="J728" s="3" t="str">
        <f t="shared" si="23"/>
        <v/>
      </c>
    </row>
    <row r="729" spans="1:10" ht="30" x14ac:dyDescent="0.35">
      <c r="A729" s="7" t="str">
        <f>IF('Payments Export'!A733="","",'Payments Export'!A733)</f>
        <v>Generic Medical Clinic</v>
      </c>
      <c r="B729" s="7" t="str">
        <f>IF('Payments Export'!A733="","",'Payments Export'!B733)</f>
        <v>Dr Taylor Murphy</v>
      </c>
      <c r="C729" s="7">
        <f>IF(IFERROR(VALUE('Payments Export'!H733),'Payments Export'!H733)&lt;&gt;0,IFERROR(VALUE('Payments Export'!H733),'Payments Export'!H733),"")</f>
        <v>10990</v>
      </c>
      <c r="D729" s="7" t="str">
        <f>IF('Payments Export'!I733="","",'Payments Export'!I733)</f>
        <v>Direct-Billing Incentive</v>
      </c>
      <c r="E729" s="7" t="str">
        <f t="shared" si="22"/>
        <v>Direct-Billing Incentive</v>
      </c>
      <c r="F729" s="7">
        <f>IF('Payments Export'!A733="","",'Payments Export'!N733)</f>
        <v>0</v>
      </c>
      <c r="G729" s="7">
        <f>IF('Payments Export'!A733="","",'Payments Export'!O733)</f>
        <v>6.9</v>
      </c>
      <c r="H729" s="7">
        <f>IF('Payments Export'!B733="","",G729-F729)</f>
        <v>6.9</v>
      </c>
      <c r="I729" s="3" t="str">
        <f>IF(C729&lt;&gt;"",_xlfn.XLOOKUP(IFERROR(VALUE(C729),C729),'Items database'!A:A,'Items database'!B:B),(_xlfn.XLOOKUP(LEFT(E729,3),Services,Services,"")))</f>
        <v>DEF</v>
      </c>
      <c r="J729" s="3" t="str">
        <f t="shared" si="23"/>
        <v/>
      </c>
    </row>
    <row r="730" spans="1:10" ht="30" x14ac:dyDescent="0.35">
      <c r="A730" s="7" t="str">
        <f>IF('Payments Export'!A734="","",'Payments Export'!A734)</f>
        <v>Generic Medical Clinic</v>
      </c>
      <c r="B730" s="7" t="str">
        <f>IF('Payments Export'!A734="","",'Payments Export'!B734)</f>
        <v>Dr Taylor Murphy</v>
      </c>
      <c r="C730" s="7">
        <f>IF(IFERROR(VALUE('Payments Export'!H734),'Payments Export'!H734)&lt;&gt;0,IFERROR(VALUE('Payments Export'!H734),'Payments Export'!H734),"")</f>
        <v>723</v>
      </c>
      <c r="D730" s="7" t="str">
        <f>IF('Payments Export'!I734="","",'Payments Export'!I734)</f>
        <v>Team care arrangement</v>
      </c>
      <c r="E730" s="7" t="str">
        <f t="shared" si="22"/>
        <v>Team care arrangement</v>
      </c>
      <c r="F730" s="7">
        <f>IF('Payments Export'!A734="","",'Payments Export'!N734)</f>
        <v>0</v>
      </c>
      <c r="G730" s="7">
        <f>IF('Payments Export'!A734="","",'Payments Export'!O734)</f>
        <v>125.85</v>
      </c>
      <c r="H730" s="7">
        <f>IF('Payments Export'!B734="","",G730-F730)</f>
        <v>125.85</v>
      </c>
      <c r="I730" s="3" t="str">
        <f>IF(C730&lt;&gt;"",_xlfn.XLOOKUP(IFERROR(VALUE(C730),C730),'Items database'!A:A,'Items database'!B:B),(_xlfn.XLOOKUP(LEFT(E730,3),Services,Services,"")))</f>
        <v>EPC</v>
      </c>
      <c r="J730" s="3" t="str">
        <f t="shared" si="23"/>
        <v/>
      </c>
    </row>
    <row r="731" spans="1:10" ht="30" x14ac:dyDescent="0.35">
      <c r="A731" s="7" t="str">
        <f>IF('Payments Export'!A735="","",'Payments Export'!A735)</f>
        <v>Generic Medical Clinic</v>
      </c>
      <c r="B731" s="7" t="str">
        <f>IF('Payments Export'!A735="","",'Payments Export'!B735)</f>
        <v>Dr Taylor Murphy</v>
      </c>
      <c r="C731" s="7">
        <f>IF(IFERROR(VALUE('Payments Export'!H735),'Payments Export'!H735)&lt;&gt;0,IFERROR(VALUE('Payments Export'!H735),'Payments Export'!H735),"")</f>
        <v>10990</v>
      </c>
      <c r="D731" s="7" t="str">
        <f>IF('Payments Export'!I735="","",'Payments Export'!I735)</f>
        <v>Direct-Billing Incentive, 10:43</v>
      </c>
      <c r="E731" s="7" t="str">
        <f t="shared" si="22"/>
        <v>Direct-Billing Incentive, 10:43</v>
      </c>
      <c r="F731" s="7">
        <f>IF('Payments Export'!A735="","",'Payments Export'!N735)</f>
        <v>0</v>
      </c>
      <c r="G731" s="7">
        <f>IF('Payments Export'!A735="","",'Payments Export'!O735)</f>
        <v>6.9</v>
      </c>
      <c r="H731" s="7">
        <f>IF('Payments Export'!B735="","",G731-F731)</f>
        <v>6.9</v>
      </c>
      <c r="I731" s="3" t="str">
        <f>IF(C731&lt;&gt;"",_xlfn.XLOOKUP(IFERROR(VALUE(C731),C731),'Items database'!A:A,'Items database'!B:B),(_xlfn.XLOOKUP(LEFT(E731,3),Services,Services,"")))</f>
        <v>DEF</v>
      </c>
      <c r="J731" s="3" t="str">
        <f t="shared" si="23"/>
        <v/>
      </c>
    </row>
    <row r="732" spans="1:10" ht="30" x14ac:dyDescent="0.35">
      <c r="A732" s="7" t="str">
        <f>IF('Payments Export'!A736="","",'Payments Export'!A736)</f>
        <v>Generic Medical Clinic</v>
      </c>
      <c r="B732" s="7" t="str">
        <f>IF('Payments Export'!A736="","",'Payments Export'!B736)</f>
        <v>Dr Taylor Murphy</v>
      </c>
      <c r="C732" s="7">
        <f>IF(IFERROR(VALUE('Payments Export'!H736),'Payments Export'!H736)&lt;&gt;0,IFERROR(VALUE('Payments Export'!H736),'Payments Export'!H736),"")</f>
        <v>23</v>
      </c>
      <c r="D732" s="7" t="str">
        <f>IF('Payments Export'!I736="","",'Payments Export'!I736)</f>
        <v>Surgery consultation, Level B</v>
      </c>
      <c r="E732" s="7" t="str">
        <f t="shared" si="22"/>
        <v>Surgery consultation, Level B</v>
      </c>
      <c r="F732" s="7">
        <f>IF('Payments Export'!A736="","",'Payments Export'!N736)</f>
        <v>0</v>
      </c>
      <c r="G732" s="7">
        <f>IF('Payments Export'!A736="","",'Payments Export'!O736)</f>
        <v>41.4</v>
      </c>
      <c r="H732" s="7">
        <f>IF('Payments Export'!B736="","",G732-F732)</f>
        <v>41.4</v>
      </c>
      <c r="I732" s="3" t="str">
        <f>IF(C732&lt;&gt;"",_xlfn.XLOOKUP(IFERROR(VALUE(C732),C732),'Items database'!A:A,'Items database'!B:B),(_xlfn.XLOOKUP(LEFT(E732,3),Services,Services,"")))</f>
        <v>DEF</v>
      </c>
      <c r="J732" s="3" t="str">
        <f t="shared" si="23"/>
        <v/>
      </c>
    </row>
    <row r="733" spans="1:10" ht="300" x14ac:dyDescent="0.35">
      <c r="A733" s="7" t="str">
        <f>IF('Payments Export'!A737="","",'Payments Export'!A737)</f>
        <v>Generic Medical Clinic</v>
      </c>
      <c r="B733" s="7" t="str">
        <f>IF('Payments Export'!A737="","",'Payments Export'!B737)</f>
        <v>Dr Cameron Li</v>
      </c>
      <c r="C733" s="7">
        <f>IF(IFERROR(VALUE('Payments Export'!H737),'Payments Export'!H737)&lt;&gt;0,IFERROR(VALUE('Payments Export'!H737),'Payments Export'!H737),"")</f>
        <v>91891</v>
      </c>
      <c r="D733" s="7" t="str">
        <f>IF('Payments Export'!I737="","",'Payments Export'!I737)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33" s="7" t="str">
        <f t="shared" si="22"/>
        <v>Phone attendance by a general practitioner lasting at least 6 minu</v>
      </c>
      <c r="F733" s="7">
        <f>IF('Payments Export'!A737="","",'Payments Export'!N737)</f>
        <v>0</v>
      </c>
      <c r="G733" s="7">
        <f>IF('Payments Export'!A737="","",'Payments Export'!O737)</f>
        <v>41.4</v>
      </c>
      <c r="H733" s="7">
        <f>IF('Payments Export'!B737="","",G733-F733)</f>
        <v>41.4</v>
      </c>
      <c r="I733" s="3" t="str">
        <f>IF(C733&lt;&gt;"",_xlfn.XLOOKUP(IFERROR(VALUE(C733),C733),'Items database'!A:A,'Items database'!B:B),(_xlfn.XLOOKUP(LEFT(E733,3),Services,Services,"")))</f>
        <v>DEF</v>
      </c>
      <c r="J733" s="3" t="str">
        <f t="shared" si="23"/>
        <v/>
      </c>
    </row>
    <row r="734" spans="1:10" ht="30" x14ac:dyDescent="0.35">
      <c r="A734" s="7" t="str">
        <f>IF('Payments Export'!A738="","",'Payments Export'!A738)</f>
        <v>Generic Medical Clinic</v>
      </c>
      <c r="B734" s="7" t="str">
        <f>IF('Payments Export'!A738="","",'Payments Export'!B738)</f>
        <v>Dr Cameron Li</v>
      </c>
      <c r="C734" s="7">
        <f>IF(IFERROR(VALUE('Payments Export'!H738),'Payments Export'!H738)&lt;&gt;0,IFERROR(VALUE('Payments Export'!H738),'Payments Export'!H738),"")</f>
        <v>75870</v>
      </c>
      <c r="D734" s="7" t="str">
        <f>IF('Payments Export'!I738="","",'Payments Export'!I738)</f>
        <v>Direct-Billing Incentive</v>
      </c>
      <c r="E734" s="7" t="str">
        <f t="shared" si="22"/>
        <v>Direct-Billing Incentive</v>
      </c>
      <c r="F734" s="7">
        <f>IF('Payments Export'!A738="","",'Payments Export'!N738)</f>
        <v>0</v>
      </c>
      <c r="G734" s="7">
        <f>IF('Payments Export'!A738="","",'Payments Export'!O738)</f>
        <v>20.65</v>
      </c>
      <c r="H734" s="7">
        <f>IF('Payments Export'!B738="","",G734-F734)</f>
        <v>20.65</v>
      </c>
      <c r="I734" s="3" t="str">
        <f>IF(C734&lt;&gt;"",_xlfn.XLOOKUP(IFERROR(VALUE(C734),C734),'Items database'!A:A,'Items database'!B:B),(_xlfn.XLOOKUP(LEFT(E734,3),Services,Services,"")))</f>
        <v>DEF</v>
      </c>
      <c r="J734" s="3" t="str">
        <f t="shared" si="23"/>
        <v/>
      </c>
    </row>
    <row r="735" spans="1:10" ht="30" x14ac:dyDescent="0.35">
      <c r="A735" s="7" t="str">
        <f>IF('Payments Export'!A739="","",'Payments Export'!A739)</f>
        <v>Generic Medical Clinic</v>
      </c>
      <c r="B735" s="7" t="str">
        <f>IF('Payments Export'!A739="","",'Payments Export'!B739)</f>
        <v>Dr Cameron Li</v>
      </c>
      <c r="C735" s="7">
        <f>IF(IFERROR(VALUE('Payments Export'!H739),'Payments Export'!H739)&lt;&gt;0,IFERROR(VALUE('Payments Export'!H739),'Payments Export'!H739),"")</f>
        <v>23</v>
      </c>
      <c r="D735" s="7" t="str">
        <f>IF('Payments Export'!I739="","",'Payments Export'!I739)</f>
        <v>Surgery consultation, Level B</v>
      </c>
      <c r="E735" s="7" t="str">
        <f t="shared" si="22"/>
        <v>Surgery consultation, Level B</v>
      </c>
      <c r="F735" s="7">
        <f>IF('Payments Export'!A739="","",'Payments Export'!N739)</f>
        <v>0</v>
      </c>
      <c r="G735" s="7">
        <f>IF('Payments Export'!A739="","",'Payments Export'!O739)</f>
        <v>41.4</v>
      </c>
      <c r="H735" s="7">
        <f>IF('Payments Export'!B739="","",G735-F735)</f>
        <v>41.4</v>
      </c>
      <c r="I735" s="3" t="str">
        <f>IF(C735&lt;&gt;"",_xlfn.XLOOKUP(IFERROR(VALUE(C735),C735),'Items database'!A:A,'Items database'!B:B),(_xlfn.XLOOKUP(LEFT(E735,3),Services,Services,"")))</f>
        <v>DEF</v>
      </c>
      <c r="J735" s="3" t="str">
        <f t="shared" si="23"/>
        <v/>
      </c>
    </row>
    <row r="736" spans="1:10" ht="30" x14ac:dyDescent="0.35">
      <c r="A736" s="7" t="str">
        <f>IF('Payments Export'!A740="","",'Payments Export'!A740)</f>
        <v>Generic Medical Clinic</v>
      </c>
      <c r="B736" s="7" t="str">
        <f>IF('Payments Export'!A740="","",'Payments Export'!B740)</f>
        <v>Dr Cameron Li</v>
      </c>
      <c r="C736" s="7">
        <f>IF(IFERROR(VALUE('Payments Export'!H740),'Payments Export'!H740)&lt;&gt;0,IFERROR(VALUE('Payments Export'!H740),'Payments Export'!H740),"")</f>
        <v>75870</v>
      </c>
      <c r="D736" s="7" t="str">
        <f>IF('Payments Export'!I740="","",'Payments Export'!I740)</f>
        <v>Direct-Billing Incentive</v>
      </c>
      <c r="E736" s="7" t="str">
        <f t="shared" si="22"/>
        <v>Direct-Billing Incentive</v>
      </c>
      <c r="F736" s="7">
        <f>IF('Payments Export'!A740="","",'Payments Export'!N740)</f>
        <v>0</v>
      </c>
      <c r="G736" s="7">
        <f>IF('Payments Export'!A740="","",'Payments Export'!O740)</f>
        <v>20.65</v>
      </c>
      <c r="H736" s="7">
        <f>IF('Payments Export'!B740="","",G736-F736)</f>
        <v>20.65</v>
      </c>
      <c r="I736" s="3" t="str">
        <f>IF(C736&lt;&gt;"",_xlfn.XLOOKUP(IFERROR(VALUE(C736),C736),'Items database'!A:A,'Items database'!B:B),(_xlfn.XLOOKUP(LEFT(E736,3),Services,Services,"")))</f>
        <v>DEF</v>
      </c>
      <c r="J736" s="3" t="str">
        <f t="shared" si="23"/>
        <v/>
      </c>
    </row>
    <row r="737" spans="1:10" ht="30" x14ac:dyDescent="0.35">
      <c r="A737" s="7" t="str">
        <f>IF('Payments Export'!A741="","",'Payments Export'!A741)</f>
        <v>Generic Medical Clinic</v>
      </c>
      <c r="B737" s="7" t="str">
        <f>IF('Payments Export'!A741="","",'Payments Export'!B741)</f>
        <v>Dr Cameron Li</v>
      </c>
      <c r="C737" s="7">
        <f>IF(IFERROR(VALUE('Payments Export'!H741),'Payments Export'!H741)&lt;&gt;0,IFERROR(VALUE('Payments Export'!H741),'Payments Export'!H741),"")</f>
        <v>721</v>
      </c>
      <c r="D737" s="7" t="str">
        <f>IF('Payments Export'!I741="","",'Payments Export'!I741)</f>
        <v>GP management plan</v>
      </c>
      <c r="E737" s="7" t="str">
        <f t="shared" si="22"/>
        <v>GP management plan</v>
      </c>
      <c r="F737" s="7">
        <f>IF('Payments Export'!A741="","",'Payments Export'!N741)</f>
        <v>0</v>
      </c>
      <c r="G737" s="7">
        <f>IF('Payments Export'!A741="","",'Payments Export'!O741)</f>
        <v>158.80000000000001</v>
      </c>
      <c r="H737" s="7">
        <f>IF('Payments Export'!B741="","",G737-F737)</f>
        <v>158.80000000000001</v>
      </c>
      <c r="I737" s="3" t="str">
        <f>IF(C737&lt;&gt;"",_xlfn.XLOOKUP(IFERROR(VALUE(C737),C737),'Items database'!A:A,'Items database'!B:B),(_xlfn.XLOOKUP(LEFT(E737,3),Services,Services,"")))</f>
        <v>EPC</v>
      </c>
      <c r="J737" s="3" t="str">
        <f t="shared" si="23"/>
        <v/>
      </c>
    </row>
    <row r="738" spans="1:10" ht="30" x14ac:dyDescent="0.35">
      <c r="A738" s="7" t="str">
        <f>IF('Payments Export'!A742="","",'Payments Export'!A742)</f>
        <v>Generic Medical Clinic</v>
      </c>
      <c r="B738" s="7" t="str">
        <f>IF('Payments Export'!A742="","",'Payments Export'!B742)</f>
        <v>Dr Cameron Li</v>
      </c>
      <c r="C738" s="7">
        <f>IF(IFERROR(VALUE('Payments Export'!H742),'Payments Export'!H742)&lt;&gt;0,IFERROR(VALUE('Payments Export'!H742),'Payments Export'!H742),"")</f>
        <v>10990</v>
      </c>
      <c r="D738" s="7" t="str">
        <f>IF('Payments Export'!I742="","",'Payments Export'!I742)</f>
        <v>Direct-Billing Incentive</v>
      </c>
      <c r="E738" s="7" t="str">
        <f t="shared" si="22"/>
        <v>Direct-Billing Incentive</v>
      </c>
      <c r="F738" s="7">
        <f>IF('Payments Export'!A742="","",'Payments Export'!N742)</f>
        <v>0</v>
      </c>
      <c r="G738" s="7">
        <f>IF('Payments Export'!A742="","",'Payments Export'!O742)</f>
        <v>6.9</v>
      </c>
      <c r="H738" s="7">
        <f>IF('Payments Export'!B742="","",G738-F738)</f>
        <v>6.9</v>
      </c>
      <c r="I738" s="3" t="str">
        <f>IF(C738&lt;&gt;"",_xlfn.XLOOKUP(IFERROR(VALUE(C738),C738),'Items database'!A:A,'Items database'!B:B),(_xlfn.XLOOKUP(LEFT(E738,3),Services,Services,"")))</f>
        <v>DEF</v>
      </c>
      <c r="J738" s="3" t="str">
        <f t="shared" si="23"/>
        <v/>
      </c>
    </row>
    <row r="739" spans="1:10" ht="30" x14ac:dyDescent="0.35">
      <c r="A739" s="7" t="str">
        <f>IF('Payments Export'!A743="","",'Payments Export'!A743)</f>
        <v>Generic Medical Clinic</v>
      </c>
      <c r="B739" s="7" t="str">
        <f>IF('Payments Export'!A743="","",'Payments Export'!B743)</f>
        <v>Dr Cameron Li</v>
      </c>
      <c r="C739" s="7">
        <f>IF(IFERROR(VALUE('Payments Export'!H743),'Payments Export'!H743)&lt;&gt;0,IFERROR(VALUE('Payments Export'!H743),'Payments Export'!H743),"")</f>
        <v>723</v>
      </c>
      <c r="D739" s="7" t="str">
        <f>IF('Payments Export'!I743="","",'Payments Export'!I743)</f>
        <v>Team care arrangement</v>
      </c>
      <c r="E739" s="7" t="str">
        <f t="shared" si="22"/>
        <v>Team care arrangement</v>
      </c>
      <c r="F739" s="7">
        <f>IF('Payments Export'!A743="","",'Payments Export'!N743)</f>
        <v>0</v>
      </c>
      <c r="G739" s="7">
        <f>IF('Payments Export'!A743="","",'Payments Export'!O743)</f>
        <v>125.85</v>
      </c>
      <c r="H739" s="7">
        <f>IF('Payments Export'!B743="","",G739-F739)</f>
        <v>125.85</v>
      </c>
      <c r="I739" s="3" t="str">
        <f>IF(C739&lt;&gt;"",_xlfn.XLOOKUP(IFERROR(VALUE(C739),C739),'Items database'!A:A,'Items database'!B:B),(_xlfn.XLOOKUP(LEFT(E739,3),Services,Services,"")))</f>
        <v>EPC</v>
      </c>
      <c r="J739" s="3" t="str">
        <f t="shared" si="23"/>
        <v/>
      </c>
    </row>
    <row r="740" spans="1:10" ht="30" x14ac:dyDescent="0.35">
      <c r="A740" s="7" t="str">
        <f>IF('Payments Export'!A744="","",'Payments Export'!A744)</f>
        <v>Generic Medical Clinic</v>
      </c>
      <c r="B740" s="7" t="str">
        <f>IF('Payments Export'!A744="","",'Payments Export'!B744)</f>
        <v>Dr Cameron Li</v>
      </c>
      <c r="C740" s="7">
        <f>IF(IFERROR(VALUE('Payments Export'!H744),'Payments Export'!H744)&lt;&gt;0,IFERROR(VALUE('Payments Export'!H744),'Payments Export'!H744),"")</f>
        <v>10990</v>
      </c>
      <c r="D740" s="7" t="str">
        <f>IF('Payments Export'!I744="","",'Payments Export'!I744)</f>
        <v>Direct-Billing Incentive, 14:24</v>
      </c>
      <c r="E740" s="7" t="str">
        <f t="shared" si="22"/>
        <v>Direct-Billing Incentive, 14:24</v>
      </c>
      <c r="F740" s="7">
        <f>IF('Payments Export'!A744="","",'Payments Export'!N744)</f>
        <v>0</v>
      </c>
      <c r="G740" s="7">
        <f>IF('Payments Export'!A744="","",'Payments Export'!O744)</f>
        <v>6.9</v>
      </c>
      <c r="H740" s="7">
        <f>IF('Payments Export'!B744="","",G740-F740)</f>
        <v>6.9</v>
      </c>
      <c r="I740" s="3" t="str">
        <f>IF(C740&lt;&gt;"",_xlfn.XLOOKUP(IFERROR(VALUE(C740),C740),'Items database'!A:A,'Items database'!B:B),(_xlfn.XLOOKUP(LEFT(E740,3),Services,Services,"")))</f>
        <v>DEF</v>
      </c>
      <c r="J740" s="3" t="str">
        <f t="shared" si="23"/>
        <v/>
      </c>
    </row>
    <row r="741" spans="1:10" ht="30" x14ac:dyDescent="0.35">
      <c r="A741" s="7" t="str">
        <f>IF('Payments Export'!A745="","",'Payments Export'!A745)</f>
        <v>Generic Medical Clinic</v>
      </c>
      <c r="B741" s="7" t="str">
        <f>IF('Payments Export'!A745="","",'Payments Export'!B745)</f>
        <v>Dr Cameron Li</v>
      </c>
      <c r="C741" s="7">
        <f>IF(IFERROR(VALUE('Payments Export'!H745),'Payments Export'!H745)&lt;&gt;0,IFERROR(VALUE('Payments Export'!H745),'Payments Export'!H745),"")</f>
        <v>23</v>
      </c>
      <c r="D741" s="7" t="str">
        <f>IF('Payments Export'!I745="","",'Payments Export'!I745)</f>
        <v>Surgery consultation, Level B</v>
      </c>
      <c r="E741" s="7" t="str">
        <f t="shared" si="22"/>
        <v>Surgery consultation, Level B</v>
      </c>
      <c r="F741" s="7">
        <f>IF('Payments Export'!A745="","",'Payments Export'!N745)</f>
        <v>0</v>
      </c>
      <c r="G741" s="7">
        <f>IF('Payments Export'!A745="","",'Payments Export'!O745)</f>
        <v>41.4</v>
      </c>
      <c r="H741" s="7">
        <f>IF('Payments Export'!B745="","",G741-F741)</f>
        <v>41.4</v>
      </c>
      <c r="I741" s="3" t="str">
        <f>IF(C741&lt;&gt;"",_xlfn.XLOOKUP(IFERROR(VALUE(C741),C741),'Items database'!A:A,'Items database'!B:B),(_xlfn.XLOOKUP(LEFT(E741,3),Services,Services,"")))</f>
        <v>DEF</v>
      </c>
      <c r="J741" s="3" t="str">
        <f t="shared" si="23"/>
        <v/>
      </c>
    </row>
    <row r="742" spans="1:10" ht="30" x14ac:dyDescent="0.35">
      <c r="A742" s="7" t="str">
        <f>IF('Payments Export'!A746="","",'Payments Export'!A746)</f>
        <v>Generic Medical Clinic</v>
      </c>
      <c r="B742" s="7" t="str">
        <f>IF('Payments Export'!A746="","",'Payments Export'!B746)</f>
        <v>Dr Cameron Li</v>
      </c>
      <c r="C742" s="7">
        <f>IF(IFERROR(VALUE('Payments Export'!H746),'Payments Export'!H746)&lt;&gt;0,IFERROR(VALUE('Payments Export'!H746),'Payments Export'!H746),"")</f>
        <v>75870</v>
      </c>
      <c r="D742" s="7" t="str">
        <f>IF('Payments Export'!I746="","",'Payments Export'!I746)</f>
        <v>Direct-Billing Incentive</v>
      </c>
      <c r="E742" s="7" t="str">
        <f t="shared" si="22"/>
        <v>Direct-Billing Incentive</v>
      </c>
      <c r="F742" s="7">
        <f>IF('Payments Export'!A746="","",'Payments Export'!N746)</f>
        <v>0</v>
      </c>
      <c r="G742" s="7">
        <f>IF('Payments Export'!A746="","",'Payments Export'!O746)</f>
        <v>20.65</v>
      </c>
      <c r="H742" s="7">
        <f>IF('Payments Export'!B746="","",G742-F742)</f>
        <v>20.65</v>
      </c>
      <c r="I742" s="3" t="str">
        <f>IF(C742&lt;&gt;"",_xlfn.XLOOKUP(IFERROR(VALUE(C742),C742),'Items database'!A:A,'Items database'!B:B),(_xlfn.XLOOKUP(LEFT(E742,3),Services,Services,"")))</f>
        <v>DEF</v>
      </c>
      <c r="J742" s="3" t="str">
        <f t="shared" si="23"/>
        <v/>
      </c>
    </row>
    <row r="743" spans="1:10" ht="300" x14ac:dyDescent="0.35">
      <c r="A743" s="7" t="str">
        <f>IF('Payments Export'!A747="","",'Payments Export'!A747)</f>
        <v>Generic Medical Clinic</v>
      </c>
      <c r="B743" s="7" t="str">
        <f>IF('Payments Export'!A747="","",'Payments Export'!B747)</f>
        <v>Dr Cameron Li</v>
      </c>
      <c r="C743" s="7">
        <f>IF(IFERROR(VALUE('Payments Export'!H747),'Payments Export'!H747)&lt;&gt;0,IFERROR(VALUE('Payments Export'!H747),'Payments Export'!H747),"")</f>
        <v>91891</v>
      </c>
      <c r="D743" s="7" t="str">
        <f>IF('Payments Export'!I747="","",'Payments Export'!I747)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3" s="7" t="str">
        <f t="shared" si="22"/>
        <v>Phone attendance by a general practitioner lasting at least 6 minu</v>
      </c>
      <c r="F743" s="7">
        <f>IF('Payments Export'!A747="","",'Payments Export'!N747)</f>
        <v>0</v>
      </c>
      <c r="G743" s="7">
        <f>IF('Payments Export'!A747="","",'Payments Export'!O747)</f>
        <v>41.4</v>
      </c>
      <c r="H743" s="7">
        <f>IF('Payments Export'!B747="","",G743-F743)</f>
        <v>41.4</v>
      </c>
      <c r="I743" s="3" t="str">
        <f>IF(C743&lt;&gt;"",_xlfn.XLOOKUP(IFERROR(VALUE(C743),C743),'Items database'!A:A,'Items database'!B:B),(_xlfn.XLOOKUP(LEFT(E743,3),Services,Services,"")))</f>
        <v>DEF</v>
      </c>
      <c r="J743" s="3" t="str">
        <f t="shared" si="23"/>
        <v/>
      </c>
    </row>
    <row r="744" spans="1:10" ht="30" x14ac:dyDescent="0.35">
      <c r="A744" s="7" t="str">
        <f>IF('Payments Export'!A748="","",'Payments Export'!A748)</f>
        <v>Generic Medical Clinic</v>
      </c>
      <c r="B744" s="7" t="str">
        <f>IF('Payments Export'!A748="","",'Payments Export'!B748)</f>
        <v>Dr Cameron Li</v>
      </c>
      <c r="C744" s="7">
        <f>IF(IFERROR(VALUE('Payments Export'!H748),'Payments Export'!H748)&lt;&gt;0,IFERROR(VALUE('Payments Export'!H748),'Payments Export'!H748),"")</f>
        <v>75870</v>
      </c>
      <c r="D744" s="7" t="str">
        <f>IF('Payments Export'!I748="","",'Payments Export'!I748)</f>
        <v>Direct-Billing Incentive</v>
      </c>
      <c r="E744" s="7" t="str">
        <f t="shared" si="22"/>
        <v>Direct-Billing Incentive</v>
      </c>
      <c r="F744" s="7">
        <f>IF('Payments Export'!A748="","",'Payments Export'!N748)</f>
        <v>0</v>
      </c>
      <c r="G744" s="7">
        <f>IF('Payments Export'!A748="","",'Payments Export'!O748)</f>
        <v>20.65</v>
      </c>
      <c r="H744" s="7">
        <f>IF('Payments Export'!B748="","",G744-F744)</f>
        <v>20.65</v>
      </c>
      <c r="I744" s="3" t="str">
        <f>IF(C744&lt;&gt;"",_xlfn.XLOOKUP(IFERROR(VALUE(C744),C744),'Items database'!A:A,'Items database'!B:B),(_xlfn.XLOOKUP(LEFT(E744,3),Services,Services,"")))</f>
        <v>DEF</v>
      </c>
      <c r="J744" s="3" t="str">
        <f t="shared" si="23"/>
        <v/>
      </c>
    </row>
    <row r="745" spans="1:10" ht="30" x14ac:dyDescent="0.35">
      <c r="A745" s="7" t="str">
        <f>IF('Payments Export'!A749="","",'Payments Export'!A749)</f>
        <v>Generic Medical Clinic</v>
      </c>
      <c r="B745" s="7" t="str">
        <f>IF('Payments Export'!A749="","",'Payments Export'!B749)</f>
        <v>Dr Riley Zhang</v>
      </c>
      <c r="C745" s="7">
        <f>IF(IFERROR(VALUE('Payments Export'!H749),'Payments Export'!H749)&lt;&gt;0,IFERROR(VALUE('Payments Export'!H749),'Payments Export'!H749),"")</f>
        <v>23</v>
      </c>
      <c r="D745" s="7" t="str">
        <f>IF('Payments Export'!I749="","",'Payments Export'!I749)</f>
        <v>Surgery consultation, Level B</v>
      </c>
      <c r="E745" s="7" t="str">
        <f t="shared" si="22"/>
        <v>Surgery consultation, Level B</v>
      </c>
      <c r="F745" s="7">
        <f>IF('Payments Export'!A749="","",'Payments Export'!N749)</f>
        <v>0</v>
      </c>
      <c r="G745" s="7">
        <f>IF('Payments Export'!A749="","",'Payments Export'!O749)</f>
        <v>41.4</v>
      </c>
      <c r="H745" s="7">
        <f>IF('Payments Export'!B749="","",G745-F745)</f>
        <v>41.4</v>
      </c>
      <c r="I745" s="3" t="str">
        <f>IF(C745&lt;&gt;"",_xlfn.XLOOKUP(IFERROR(VALUE(C745),C745),'Items database'!A:A,'Items database'!B:B),(_xlfn.XLOOKUP(LEFT(E745,3),Services,Services,"")))</f>
        <v>DEF</v>
      </c>
      <c r="J745" s="3" t="str">
        <f t="shared" si="23"/>
        <v/>
      </c>
    </row>
    <row r="746" spans="1:10" ht="30" x14ac:dyDescent="0.35">
      <c r="A746" s="7" t="str">
        <f>IF('Payments Export'!A750="","",'Payments Export'!A750)</f>
        <v>Generic Medical Clinic</v>
      </c>
      <c r="B746" s="7" t="str">
        <f>IF('Payments Export'!A750="","",'Payments Export'!B750)</f>
        <v>Dr Riley Zhang</v>
      </c>
      <c r="C746" s="7">
        <f>IF(IFERROR(VALUE('Payments Export'!H750),'Payments Export'!H750)&lt;&gt;0,IFERROR(VALUE('Payments Export'!H750),'Payments Export'!H750),"")</f>
        <v>75870</v>
      </c>
      <c r="D746" s="7" t="str">
        <f>IF('Payments Export'!I750="","",'Payments Export'!I750)</f>
        <v>Direct-Billing Incentive</v>
      </c>
      <c r="E746" s="7" t="str">
        <f t="shared" si="22"/>
        <v>Direct-Billing Incentive</v>
      </c>
      <c r="F746" s="7">
        <f>IF('Payments Export'!A750="","",'Payments Export'!N750)</f>
        <v>0</v>
      </c>
      <c r="G746" s="7">
        <f>IF('Payments Export'!A750="","",'Payments Export'!O750)</f>
        <v>20.65</v>
      </c>
      <c r="H746" s="7">
        <f>IF('Payments Export'!B750="","",G746-F746)</f>
        <v>20.65</v>
      </c>
      <c r="I746" s="3" t="str">
        <f>IF(C746&lt;&gt;"",_xlfn.XLOOKUP(IFERROR(VALUE(C746),C746),'Items database'!A:A,'Items database'!B:B),(_xlfn.XLOOKUP(LEFT(E746,3),Services,Services,"")))</f>
        <v>DEF</v>
      </c>
      <c r="J746" s="3" t="str">
        <f t="shared" si="23"/>
        <v/>
      </c>
    </row>
    <row r="747" spans="1:10" ht="300" x14ac:dyDescent="0.35">
      <c r="A747" s="7" t="str">
        <f>IF('Payments Export'!A751="","",'Payments Export'!A751)</f>
        <v>Generic Medical Clinic</v>
      </c>
      <c r="B747" s="7" t="str">
        <f>IF('Payments Export'!A751="","",'Payments Export'!B751)</f>
        <v>Dr Riley Zhang</v>
      </c>
      <c r="C747" s="7">
        <f>IF(IFERROR(VALUE('Payments Export'!H751),'Payments Export'!H751)&lt;&gt;0,IFERROR(VALUE('Payments Export'!H751),'Payments Export'!H751),"")</f>
        <v>91891</v>
      </c>
      <c r="D747" s="7" t="str">
        <f>IF('Payments Export'!I751="","",'Payments Export'!I751)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7" s="7" t="str">
        <f t="shared" si="22"/>
        <v>Phone attendance by a general practitioner lasting at least 6 minu</v>
      </c>
      <c r="F747" s="7">
        <f>IF('Payments Export'!A751="","",'Payments Export'!N751)</f>
        <v>0</v>
      </c>
      <c r="G747" s="7">
        <f>IF('Payments Export'!A751="","",'Payments Export'!O751)</f>
        <v>41.4</v>
      </c>
      <c r="H747" s="7">
        <f>IF('Payments Export'!B751="","",G747-F747)</f>
        <v>41.4</v>
      </c>
      <c r="I747" s="3" t="str">
        <f>IF(C747&lt;&gt;"",_xlfn.XLOOKUP(IFERROR(VALUE(C747),C747),'Items database'!A:A,'Items database'!B:B),(_xlfn.XLOOKUP(LEFT(E747,3),Services,Services,"")))</f>
        <v>DEF</v>
      </c>
      <c r="J747" s="3" t="str">
        <f t="shared" si="23"/>
        <v/>
      </c>
    </row>
    <row r="748" spans="1:10" ht="30" x14ac:dyDescent="0.35">
      <c r="A748" s="7" t="str">
        <f>IF('Payments Export'!A752="","",'Payments Export'!A752)</f>
        <v>Generic Medical Clinic</v>
      </c>
      <c r="B748" s="7" t="str">
        <f>IF('Payments Export'!A752="","",'Payments Export'!B752)</f>
        <v>Dr Riley Zhang</v>
      </c>
      <c r="C748" s="7">
        <f>IF(IFERROR(VALUE('Payments Export'!H752),'Payments Export'!H752)&lt;&gt;0,IFERROR(VALUE('Payments Export'!H752),'Payments Export'!H752),"")</f>
        <v>75870</v>
      </c>
      <c r="D748" s="7" t="str">
        <f>IF('Payments Export'!I752="","",'Payments Export'!I752)</f>
        <v>Direct-Billing Incentive</v>
      </c>
      <c r="E748" s="7" t="str">
        <f t="shared" si="22"/>
        <v>Direct-Billing Incentive</v>
      </c>
      <c r="F748" s="7">
        <f>IF('Payments Export'!A752="","",'Payments Export'!N752)</f>
        <v>0</v>
      </c>
      <c r="G748" s="7">
        <f>IF('Payments Export'!A752="","",'Payments Export'!O752)</f>
        <v>20.65</v>
      </c>
      <c r="H748" s="7">
        <f>IF('Payments Export'!B752="","",G748-F748)</f>
        <v>20.65</v>
      </c>
      <c r="I748" s="3" t="str">
        <f>IF(C748&lt;&gt;"",_xlfn.XLOOKUP(IFERROR(VALUE(C748),C748),'Items database'!A:A,'Items database'!B:B),(_xlfn.XLOOKUP(LEFT(E748,3),Services,Services,"")))</f>
        <v>DEF</v>
      </c>
      <c r="J748" s="3" t="str">
        <f t="shared" si="23"/>
        <v/>
      </c>
    </row>
    <row r="749" spans="1:10" ht="30" x14ac:dyDescent="0.35">
      <c r="A749" s="7" t="str">
        <f>IF('Payments Export'!A753="","",'Payments Export'!A753)</f>
        <v>Generic Medical Clinic</v>
      </c>
      <c r="B749" s="7" t="str">
        <f>IF('Payments Export'!A753="","",'Payments Export'!B753)</f>
        <v>Dr Riley Zhang</v>
      </c>
      <c r="C749" s="7">
        <f>IF(IFERROR(VALUE('Payments Export'!H753),'Payments Export'!H753)&lt;&gt;0,IFERROR(VALUE('Payments Export'!H753),'Payments Export'!H753),"")</f>
        <v>23</v>
      </c>
      <c r="D749" s="7" t="str">
        <f>IF('Payments Export'!I753="","",'Payments Export'!I753)</f>
        <v>Surgery consultation, Level B</v>
      </c>
      <c r="E749" s="7" t="str">
        <f t="shared" si="22"/>
        <v>Surgery consultation, Level B</v>
      </c>
      <c r="F749" s="7">
        <f>IF('Payments Export'!A753="","",'Payments Export'!N753)</f>
        <v>0</v>
      </c>
      <c r="G749" s="7">
        <f>IF('Payments Export'!A753="","",'Payments Export'!O753)</f>
        <v>41.4</v>
      </c>
      <c r="H749" s="7">
        <f>IF('Payments Export'!B753="","",G749-F749)</f>
        <v>41.4</v>
      </c>
      <c r="I749" s="3" t="str">
        <f>IF(C749&lt;&gt;"",_xlfn.XLOOKUP(IFERROR(VALUE(C749),C749),'Items database'!A:A,'Items database'!B:B),(_xlfn.XLOOKUP(LEFT(E749,3),Services,Services,"")))</f>
        <v>DEF</v>
      </c>
      <c r="J749" s="3" t="str">
        <f t="shared" si="23"/>
        <v/>
      </c>
    </row>
    <row r="750" spans="1:10" ht="409.5" x14ac:dyDescent="0.35">
      <c r="A750" s="7" t="str">
        <f>IF('Payments Export'!A754="","",'Payments Export'!A754)</f>
        <v>Generic Medical Clinic</v>
      </c>
      <c r="B750" s="7" t="str">
        <f>IF('Payments Export'!A754="","",'Payments Export'!B754)</f>
        <v>Dr Riley Zhang</v>
      </c>
      <c r="C750" s="7">
        <f>IF(IFERROR(VALUE('Payments Export'!H754),'Payments Export'!H754)&lt;&gt;0,IFERROR(VALUE('Payments Export'!H754),'Payments Export'!H754),"")</f>
        <v>93716</v>
      </c>
      <c r="D750" s="7" t="str">
        <f>IF('Payments Export'!I754="","",'Payments Export'!I754)</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750" s="7" t="str">
        <f t="shared" si="22"/>
        <v>Phone attendance by a general practitioner lasting at least 20 min</v>
      </c>
      <c r="F750" s="7">
        <f>IF('Payments Export'!A754="","",'Payments Export'!N754)</f>
        <v>0</v>
      </c>
      <c r="G750" s="7">
        <f>IF('Payments Export'!A754="","",'Payments Export'!O754)</f>
        <v>80.099999999999994</v>
      </c>
      <c r="H750" s="7">
        <f>IF('Payments Export'!B754="","",G750-F750)</f>
        <v>80.099999999999994</v>
      </c>
      <c r="I750" s="3" t="str">
        <f>IF(C750&lt;&gt;"",_xlfn.XLOOKUP(IFERROR(VALUE(C750),C750),'Items database'!A:A,'Items database'!B:B),(_xlfn.XLOOKUP(LEFT(E750,3),Services,Services,"")))</f>
        <v>DEF</v>
      </c>
      <c r="J750" s="3" t="str">
        <f t="shared" si="23"/>
        <v/>
      </c>
    </row>
    <row r="751" spans="1:10" ht="30" x14ac:dyDescent="0.35">
      <c r="A751" s="7" t="str">
        <f>IF('Payments Export'!A755="","",'Payments Export'!A755)</f>
        <v>Generic Medical Clinic</v>
      </c>
      <c r="B751" s="7" t="str">
        <f>IF('Payments Export'!A755="","",'Payments Export'!B755)</f>
        <v>Dr Riley Zhang</v>
      </c>
      <c r="C751" s="7">
        <f>IF(IFERROR(VALUE('Payments Export'!H755),'Payments Export'!H755)&lt;&gt;0,IFERROR(VALUE('Payments Export'!H755),'Payments Export'!H755),"")</f>
        <v>10990</v>
      </c>
      <c r="D751" s="7" t="str">
        <f>IF('Payments Export'!I755="","",'Payments Export'!I755)</f>
        <v>Direct-Billing Incentive</v>
      </c>
      <c r="E751" s="7" t="str">
        <f t="shared" si="22"/>
        <v>Direct-Billing Incentive</v>
      </c>
      <c r="F751" s="7">
        <f>IF('Payments Export'!A755="","",'Payments Export'!N755)</f>
        <v>0</v>
      </c>
      <c r="G751" s="7">
        <f>IF('Payments Export'!A755="","",'Payments Export'!O755)</f>
        <v>6.9</v>
      </c>
      <c r="H751" s="7">
        <f>IF('Payments Export'!B755="","",G751-F751)</f>
        <v>6.9</v>
      </c>
      <c r="I751" s="3" t="str">
        <f>IF(C751&lt;&gt;"",_xlfn.XLOOKUP(IFERROR(VALUE(C751),C751),'Items database'!A:A,'Items database'!B:B),(_xlfn.XLOOKUP(LEFT(E751,3),Services,Services,"")))</f>
        <v>DEF</v>
      </c>
      <c r="J751" s="3" t="str">
        <f t="shared" si="23"/>
        <v/>
      </c>
    </row>
    <row r="752" spans="1:10" ht="30" x14ac:dyDescent="0.35">
      <c r="A752" s="7" t="str">
        <f>IF('Payments Export'!A756="","",'Payments Export'!A756)</f>
        <v>Generic Medical Clinic</v>
      </c>
      <c r="B752" s="7" t="str">
        <f>IF('Payments Export'!A756="","",'Payments Export'!B756)</f>
        <v>Dr Riley Zhang</v>
      </c>
      <c r="C752" s="7">
        <f>IF(IFERROR(VALUE('Payments Export'!H756),'Payments Export'!H756)&lt;&gt;0,IFERROR(VALUE('Payments Export'!H756),'Payments Export'!H756),"")</f>
        <v>23</v>
      </c>
      <c r="D752" s="7" t="str">
        <f>IF('Payments Export'!I756="","",'Payments Export'!I756)</f>
        <v>Surgery consultation, Level B</v>
      </c>
      <c r="E752" s="7" t="str">
        <f t="shared" si="22"/>
        <v>Surgery consultation, Level B</v>
      </c>
      <c r="F752" s="7">
        <f>IF('Payments Export'!A756="","",'Payments Export'!N756)</f>
        <v>0</v>
      </c>
      <c r="G752" s="7">
        <f>IF('Payments Export'!A756="","",'Payments Export'!O756)</f>
        <v>41.4</v>
      </c>
      <c r="H752" s="7">
        <f>IF('Payments Export'!B756="","",G752-F752)</f>
        <v>41.4</v>
      </c>
      <c r="I752" s="3" t="str">
        <f>IF(C752&lt;&gt;"",_xlfn.XLOOKUP(IFERROR(VALUE(C752),C752),'Items database'!A:A,'Items database'!B:B),(_xlfn.XLOOKUP(LEFT(E752,3),Services,Services,"")))</f>
        <v>DEF</v>
      </c>
      <c r="J752" s="3" t="str">
        <f t="shared" si="23"/>
        <v/>
      </c>
    </row>
    <row r="753" spans="1:10" ht="30" x14ac:dyDescent="0.35">
      <c r="A753" s="7" t="str">
        <f>IF('Payments Export'!A757="","",'Payments Export'!A757)</f>
        <v>Generic Medical Clinic</v>
      </c>
      <c r="B753" s="7" t="str">
        <f>IF('Payments Export'!A757="","",'Payments Export'!B757)</f>
        <v>Dr Morgan Bailey</v>
      </c>
      <c r="C753" s="7">
        <f>IF(IFERROR(VALUE('Payments Export'!H757),'Payments Export'!H757)&lt;&gt;0,IFERROR(VALUE('Payments Export'!H757),'Payments Export'!H757),"")</f>
        <v>23</v>
      </c>
      <c r="D753" s="7" t="str">
        <f>IF('Payments Export'!I757="","",'Payments Export'!I757)</f>
        <v>Surgery consultation, Level B</v>
      </c>
      <c r="E753" s="7" t="str">
        <f t="shared" si="22"/>
        <v>Surgery consultation, Level B</v>
      </c>
      <c r="F753" s="7">
        <f>IF('Payments Export'!A757="","",'Payments Export'!N757)</f>
        <v>0</v>
      </c>
      <c r="G753" s="7">
        <f>IF('Payments Export'!A757="","",'Payments Export'!O757)</f>
        <v>74.75</v>
      </c>
      <c r="H753" s="7">
        <f>IF('Payments Export'!B757="","",G753-F753)</f>
        <v>74.75</v>
      </c>
      <c r="I753" s="3" t="str">
        <f>IF(C753&lt;&gt;"",_xlfn.XLOOKUP(IFERROR(VALUE(C753),C753),'Items database'!A:A,'Items database'!B:B),(_xlfn.XLOOKUP(LEFT(E753,3),Services,Services,"")))</f>
        <v>DEF</v>
      </c>
      <c r="J753" s="3" t="str">
        <f t="shared" si="23"/>
        <v/>
      </c>
    </row>
    <row r="754" spans="1:10" ht="120" x14ac:dyDescent="0.35">
      <c r="A754" s="7" t="str">
        <f>IF('Payments Export'!A758="","",'Payments Export'!A758)</f>
        <v>Generic Medical Clinic</v>
      </c>
      <c r="B754" s="7" t="str">
        <f>IF('Payments Export'!A758="","",'Payments Export'!B758)</f>
        <v>Dr Jordan Martinez</v>
      </c>
      <c r="C754" s="7">
        <f>IF(IFERROR(VALUE('Payments Export'!H758),'Payments Export'!H758)&lt;&gt;0,IFERROR(VALUE('Payments Export'!H758),'Payments Export'!H758),"")</f>
        <v>2715</v>
      </c>
      <c r="D754" s="7" t="str">
        <f>IF('Payments Export'!I758="","",'Payments Export'!I758)</f>
        <v>Preparation of a GP Mental Health Treatment Plan lasting 20 - 40 minutes by a GP with additional mental health training</v>
      </c>
      <c r="E754" s="7" t="str">
        <f t="shared" si="22"/>
        <v>Preparation of a GP Mental Health Treatment Plan lasting 20 - 40 m</v>
      </c>
      <c r="F754" s="7">
        <f>IF('Payments Export'!A758="","",'Payments Export'!N758)</f>
        <v>0</v>
      </c>
      <c r="G754" s="7">
        <f>IF('Payments Export'!A758="","",'Payments Export'!O758)</f>
        <v>208</v>
      </c>
      <c r="H754" s="7">
        <f>IF('Payments Export'!B758="","",G754-F754)</f>
        <v>208</v>
      </c>
      <c r="I754" s="3" t="str">
        <f>IF(C754&lt;&gt;"",_xlfn.XLOOKUP(IFERROR(VALUE(C754),C754),'Items database'!A:A,'Items database'!B:B),(_xlfn.XLOOKUP(LEFT(E754,3),Services,Services,"")))</f>
        <v>DEF</v>
      </c>
      <c r="J754" s="3" t="str">
        <f t="shared" si="23"/>
        <v/>
      </c>
    </row>
    <row r="755" spans="1:10" ht="30" x14ac:dyDescent="0.35">
      <c r="A755" s="7" t="str">
        <f>IF('Payments Export'!A759="","",'Payments Export'!A759)</f>
        <v>Generic Medical Clinic</v>
      </c>
      <c r="B755" s="7" t="str">
        <f>IF('Payments Export'!A759="","",'Payments Export'!B759)</f>
        <v>Dr Jamie Wilson</v>
      </c>
      <c r="C755" s="7">
        <f>IF(IFERROR(VALUE('Payments Export'!H759),'Payments Export'!H759)&lt;&gt;0,IFERROR(VALUE('Payments Export'!H759),'Payments Export'!H759),"")</f>
        <v>23</v>
      </c>
      <c r="D755" s="7" t="str">
        <f>IF('Payments Export'!I759="","",'Payments Export'!I759)</f>
        <v>Surgery consultation, Level B</v>
      </c>
      <c r="E755" s="7" t="str">
        <f t="shared" si="22"/>
        <v>Surgery consultation, Level B</v>
      </c>
      <c r="F755" s="7">
        <f>IF('Payments Export'!A759="","",'Payments Export'!N759)</f>
        <v>0</v>
      </c>
      <c r="G755" s="7">
        <f>IF('Payments Export'!A759="","",'Payments Export'!O759)</f>
        <v>94.75</v>
      </c>
      <c r="H755" s="7">
        <f>IF('Payments Export'!B759="","",G755-F755)</f>
        <v>94.75</v>
      </c>
      <c r="I755" s="3" t="str">
        <f>IF(C755&lt;&gt;"",_xlfn.XLOOKUP(IFERROR(VALUE(C755),C755),'Items database'!A:A,'Items database'!B:B),(_xlfn.XLOOKUP(LEFT(E755,3),Services,Services,"")))</f>
        <v>DEF</v>
      </c>
      <c r="J755" s="3" t="str">
        <f t="shared" si="23"/>
        <v/>
      </c>
    </row>
    <row r="756" spans="1:10" ht="50" x14ac:dyDescent="0.35">
      <c r="A756" s="7" t="str">
        <f>IF('Payments Export'!A760="","",'Payments Export'!A760)</f>
        <v>Generic Medical Clinic</v>
      </c>
      <c r="B756" s="7" t="str">
        <f>IF('Payments Export'!A760="","",'Payments Export'!B760)</f>
        <v>Alex White</v>
      </c>
      <c r="C756" s="7" t="str">
        <f>IF(IFERROR(VALUE('Payments Export'!H760),'Payments Export'!H760)&lt;&gt;0,IFERROR(VALUE('Payments Export'!H760),'Payments Export'!H760),"")</f>
        <v/>
      </c>
      <c r="D756" s="7" t="str">
        <f>IF('Payments Export'!I760="","",'Payments Export'!I760)</f>
        <v>340 Speech Pathology - Follow Up Services</v>
      </c>
      <c r="E756" s="7" t="s">
        <v>428</v>
      </c>
      <c r="F756" s="7">
        <f>IF('Payments Export'!A760="","",'Payments Export'!N760)</f>
        <v>0</v>
      </c>
      <c r="G756" s="7">
        <f>IF('Payments Export'!A760="","",'Payments Export'!O760)</f>
        <v>105</v>
      </c>
      <c r="H756" s="7">
        <f>IF('Payments Export'!B760="","",G756-F756)</f>
        <v>105</v>
      </c>
      <c r="I756" s="3" t="str">
        <f>IF(C756&lt;&gt;"",_xlfn.XLOOKUP(IFERROR(VALUE(C756),C756),'Items database'!A:A,'Items database'!B:B),(_xlfn.XLOOKUP(LEFT(E756,3),Services,Services,"")))</f>
        <v>DEF</v>
      </c>
      <c r="J756" s="3" t="str">
        <f t="shared" si="23"/>
        <v/>
      </c>
    </row>
    <row r="757" spans="1:10" ht="30" x14ac:dyDescent="0.35">
      <c r="A757" s="7" t="str">
        <f>IF('Payments Export'!A761="","",'Payments Export'!A761)</f>
        <v>Generic Medical Clinic</v>
      </c>
      <c r="B757" s="7" t="str">
        <f>IF('Payments Export'!A761="","",'Payments Export'!B761)</f>
        <v>Dr Alex Smith</v>
      </c>
      <c r="C757" s="7">
        <f>IF(IFERROR(VALUE('Payments Export'!H761),'Payments Export'!H761)&lt;&gt;0,IFERROR(VALUE('Payments Export'!H761),'Payments Export'!H761),"")</f>
        <v>23</v>
      </c>
      <c r="D757" s="7" t="str">
        <f>IF('Payments Export'!I761="","",'Payments Export'!I761)</f>
        <v>Surgery consultation, Level B</v>
      </c>
      <c r="E757" s="7" t="str">
        <f t="shared" si="22"/>
        <v>Surgery consultation, Level B</v>
      </c>
      <c r="F757" s="7">
        <f>IF('Payments Export'!A761="","",'Payments Export'!N761)</f>
        <v>0</v>
      </c>
      <c r="G757" s="7">
        <f>IF('Payments Export'!A761="","",'Payments Export'!O761)</f>
        <v>94.75</v>
      </c>
      <c r="H757" s="7">
        <f>IF('Payments Export'!B761="","",G757-F757)</f>
        <v>94.75</v>
      </c>
      <c r="I757" s="3" t="str">
        <f>IF(C757&lt;&gt;"",_xlfn.XLOOKUP(IFERROR(VALUE(C757),C757),'Items database'!A:A,'Items database'!B:B),(_xlfn.XLOOKUP(LEFT(E757,3),Services,Services,"")))</f>
        <v>DEF</v>
      </c>
      <c r="J757" s="3" t="str">
        <f t="shared" si="23"/>
        <v/>
      </c>
    </row>
    <row r="758" spans="1:10" ht="30" x14ac:dyDescent="0.35">
      <c r="A758" s="7" t="str">
        <f>IF('Payments Export'!A762="","",'Payments Export'!A762)</f>
        <v>Generic Medical Clinic</v>
      </c>
      <c r="B758" s="7" t="str">
        <f>IF('Payments Export'!A762="","",'Payments Export'!B762)</f>
        <v>Dr Morgan Bailey</v>
      </c>
      <c r="C758" s="7">
        <f>IF(IFERROR(VALUE('Payments Export'!H762),'Payments Export'!H762)&lt;&gt;0,IFERROR(VALUE('Payments Export'!H762),'Payments Export'!H762),"")</f>
        <v>23</v>
      </c>
      <c r="D758" s="7" t="str">
        <f>IF('Payments Export'!I762="","",'Payments Export'!I762)</f>
        <v>Surgery consultation, Level B</v>
      </c>
      <c r="E758" s="7" t="str">
        <f t="shared" si="22"/>
        <v>Surgery consultation, Level B</v>
      </c>
      <c r="F758" s="7">
        <f>IF('Payments Export'!A762="","",'Payments Export'!N762)</f>
        <v>0</v>
      </c>
      <c r="G758" s="7">
        <f>IF('Payments Export'!A762="","",'Payments Export'!O762)</f>
        <v>74.75</v>
      </c>
      <c r="H758" s="7">
        <f>IF('Payments Export'!B762="","",G758-F758)</f>
        <v>74.75</v>
      </c>
      <c r="I758" s="3" t="str">
        <f>IF(C758&lt;&gt;"",_xlfn.XLOOKUP(IFERROR(VALUE(C758),C758),'Items database'!A:A,'Items database'!B:B),(_xlfn.XLOOKUP(LEFT(E758,3),Services,Services,"")))</f>
        <v>DEF</v>
      </c>
      <c r="J758" s="3" t="str">
        <f t="shared" si="23"/>
        <v/>
      </c>
    </row>
    <row r="759" spans="1:10" ht="30" x14ac:dyDescent="0.35">
      <c r="A759" s="7" t="str">
        <f>IF('Payments Export'!A763="","",'Payments Export'!A763)</f>
        <v>Generic Medical Clinic</v>
      </c>
      <c r="B759" s="7" t="str">
        <f>IF('Payments Export'!A763="","",'Payments Export'!B763)</f>
        <v>Dr Alex Smith</v>
      </c>
      <c r="C759" s="7">
        <f>IF(IFERROR(VALUE('Payments Export'!H763),'Payments Export'!H763)&lt;&gt;0,IFERROR(VALUE('Payments Export'!H763),'Payments Export'!H763),"")</f>
        <v>23</v>
      </c>
      <c r="D759" s="7" t="str">
        <f>IF('Payments Export'!I763="","",'Payments Export'!I763)</f>
        <v>Surgery consultation, Level B</v>
      </c>
      <c r="E759" s="7" t="str">
        <f t="shared" si="22"/>
        <v>Surgery consultation, Level B</v>
      </c>
      <c r="F759" s="7">
        <f>IF('Payments Export'!A763="","",'Payments Export'!N763)</f>
        <v>0</v>
      </c>
      <c r="G759" s="7">
        <f>IF('Payments Export'!A763="","",'Payments Export'!O763)</f>
        <v>94.75</v>
      </c>
      <c r="H759" s="7">
        <f>IF('Payments Export'!B763="","",G759-F759)</f>
        <v>94.75</v>
      </c>
      <c r="I759" s="3" t="str">
        <f>IF(C759&lt;&gt;"",_xlfn.XLOOKUP(IFERROR(VALUE(C759),C759),'Items database'!A:A,'Items database'!B:B),(_xlfn.XLOOKUP(LEFT(E759,3),Services,Services,"")))</f>
        <v>DEF</v>
      </c>
      <c r="J759" s="3" t="str">
        <f t="shared" si="23"/>
        <v/>
      </c>
    </row>
    <row r="760" spans="1:10" ht="210" x14ac:dyDescent="0.35">
      <c r="A760" s="7" t="str">
        <f>IF('Payments Export'!A764="","",'Payments Export'!A764)</f>
        <v>Generic Medical Clinic</v>
      </c>
      <c r="B760" s="7" t="str">
        <f>IF('Payments Export'!A764="","",'Payments Export'!B764)</f>
        <v>Dr Jamie Wilson</v>
      </c>
      <c r="C760" s="7">
        <f>IF(IFERROR(VALUE('Payments Export'!H764),'Payments Export'!H764)&lt;&gt;0,IFERROR(VALUE('Payments Export'!H764),'Payments Export'!H764),"")</f>
        <v>91890</v>
      </c>
      <c r="D760" s="7" t="str">
        <f>IF('Payments Export'!I764="","",'Payments Export'!I764)</f>
        <v xml:space="preserve">Phone attendance by a general practitioner lasting less than 6 minutes for an obvious problem characterised by the straightforward nature of the task that requires a short patient history and, if required, limited management
</v>
      </c>
      <c r="E760" s="7" t="str">
        <f t="shared" si="22"/>
        <v>Phone attendance by a general practitioner lasting less than 6 min</v>
      </c>
      <c r="F760" s="7">
        <f>IF('Payments Export'!A764="","",'Payments Export'!N764)</f>
        <v>0</v>
      </c>
      <c r="G760" s="7">
        <f>IF('Payments Export'!A764="","",'Payments Export'!O764)</f>
        <v>38</v>
      </c>
      <c r="H760" s="7">
        <f>IF('Payments Export'!B764="","",G760-F760)</f>
        <v>38</v>
      </c>
      <c r="I760" s="3" t="str">
        <f>IF(C760&lt;&gt;"",_xlfn.XLOOKUP(IFERROR(VALUE(C760),C760),'Items database'!A:A,'Items database'!B:B),(_xlfn.XLOOKUP(LEFT(E760,3),Services,Services,"")))</f>
        <v>DEF</v>
      </c>
      <c r="J760" s="3" t="str">
        <f t="shared" si="23"/>
        <v/>
      </c>
    </row>
    <row r="761" spans="1:10" ht="30" x14ac:dyDescent="0.35">
      <c r="A761" s="7" t="str">
        <f>IF('Payments Export'!A765="","",'Payments Export'!A765)</f>
        <v>Generic Medical Clinic</v>
      </c>
      <c r="B761" s="7" t="str">
        <f>IF('Payments Export'!A765="","",'Payments Export'!B765)</f>
        <v>Dr Jamie Wilson</v>
      </c>
      <c r="C761" s="7">
        <f>IF(IFERROR(VALUE('Payments Export'!H765),'Payments Export'!H765)&lt;&gt;0,IFERROR(VALUE('Payments Export'!H765),'Payments Export'!H765),"")</f>
        <v>23</v>
      </c>
      <c r="D761" s="7" t="str">
        <f>IF('Payments Export'!I765="","",'Payments Export'!I765)</f>
        <v>Surgery consultation, Level B</v>
      </c>
      <c r="E761" s="7" t="str">
        <f t="shared" si="22"/>
        <v>Surgery consultation, Level B</v>
      </c>
      <c r="F761" s="7">
        <f>IF('Payments Export'!A765="","",'Payments Export'!N765)</f>
        <v>0</v>
      </c>
      <c r="G761" s="7">
        <f>IF('Payments Export'!A765="","",'Payments Export'!O765)</f>
        <v>94.75</v>
      </c>
      <c r="H761" s="7">
        <f>IF('Payments Export'!B765="","",G761-F761)</f>
        <v>94.75</v>
      </c>
      <c r="I761" s="3" t="str">
        <f>IF(C761&lt;&gt;"",_xlfn.XLOOKUP(IFERROR(VALUE(C761),C761),'Items database'!A:A,'Items database'!B:B),(_xlfn.XLOOKUP(LEFT(E761,3),Services,Services,"")))</f>
        <v>DEF</v>
      </c>
      <c r="J761" s="3" t="str">
        <f t="shared" si="23"/>
        <v/>
      </c>
    </row>
    <row r="762" spans="1:10" ht="300" x14ac:dyDescent="0.35">
      <c r="A762" s="7" t="str">
        <f>IF('Payments Export'!A766="","",'Payments Export'!A766)</f>
        <v>Generic Medical Clinic</v>
      </c>
      <c r="B762" s="7" t="str">
        <f>IF('Payments Export'!A766="","",'Payments Export'!B766)</f>
        <v>Dr Alex Smith</v>
      </c>
      <c r="C762" s="7">
        <f>IF(IFERROR(VALUE('Payments Export'!H766),'Payments Export'!H766)&lt;&gt;0,IFERROR(VALUE('Payments Export'!H766),'Payments Export'!H766),"")</f>
        <v>91891</v>
      </c>
      <c r="D762" s="7" t="str">
        <f>IF('Payments Export'!I766="","",'Payments Export'!I766)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2" s="7" t="str">
        <f t="shared" si="22"/>
        <v>Phone attendance by a general practitioner lasting at least 6 minu</v>
      </c>
      <c r="F762" s="7">
        <f>IF('Payments Export'!A766="","",'Payments Export'!N766)</f>
        <v>0</v>
      </c>
      <c r="G762" s="7">
        <f>IF('Payments Export'!A766="","",'Payments Export'!O766)</f>
        <v>94.75</v>
      </c>
      <c r="H762" s="7">
        <f>IF('Payments Export'!B766="","",G762-F762)</f>
        <v>94.75</v>
      </c>
      <c r="I762" s="3" t="str">
        <f>IF(C762&lt;&gt;"",_xlfn.XLOOKUP(IFERROR(VALUE(C762),C762),'Items database'!A:A,'Items database'!B:B),(_xlfn.XLOOKUP(LEFT(E762,3),Services,Services,"")))</f>
        <v>DEF</v>
      </c>
      <c r="J762" s="3" t="str">
        <f t="shared" si="23"/>
        <v/>
      </c>
    </row>
    <row r="763" spans="1:10" ht="300" x14ac:dyDescent="0.35">
      <c r="A763" s="7" t="str">
        <f>IF('Payments Export'!A767="","",'Payments Export'!A767)</f>
        <v>Generic Medical Clinic</v>
      </c>
      <c r="B763" s="7" t="str">
        <f>IF('Payments Export'!A767="","",'Payments Export'!B767)</f>
        <v>Dr Morgan Bailey</v>
      </c>
      <c r="C763" s="7">
        <f>IF(IFERROR(VALUE('Payments Export'!H767),'Payments Export'!H767)&lt;&gt;0,IFERROR(VALUE('Payments Export'!H767),'Payments Export'!H767),"")</f>
        <v>91891</v>
      </c>
      <c r="D763" s="7" t="str">
        <f>IF('Payments Export'!I767="","",'Payments Export'!I767)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3" s="7" t="str">
        <f t="shared" si="22"/>
        <v>Phone attendance by a general practitioner lasting at least 6 minu</v>
      </c>
      <c r="F763" s="7">
        <f>IF('Payments Export'!A767="","",'Payments Export'!N767)</f>
        <v>0</v>
      </c>
      <c r="G763" s="7">
        <f>IF('Payments Export'!A767="","",'Payments Export'!O767)</f>
        <v>74.75</v>
      </c>
      <c r="H763" s="7">
        <f>IF('Payments Export'!B767="","",G763-F763)</f>
        <v>74.75</v>
      </c>
      <c r="I763" s="3" t="str">
        <f>IF(C763&lt;&gt;"",_xlfn.XLOOKUP(IFERROR(VALUE(C763),C763),'Items database'!A:A,'Items database'!B:B),(_xlfn.XLOOKUP(LEFT(E763,3),Services,Services,"")))</f>
        <v>DEF</v>
      </c>
      <c r="J763" s="3" t="str">
        <f t="shared" si="23"/>
        <v/>
      </c>
    </row>
    <row r="764" spans="1:10" ht="30" x14ac:dyDescent="0.35">
      <c r="A764" s="7" t="str">
        <f>IF('Payments Export'!A768="","",'Payments Export'!A768)</f>
        <v>Generic Medical Clinic</v>
      </c>
      <c r="B764" s="7" t="str">
        <f>IF('Payments Export'!A768="","",'Payments Export'!B768)</f>
        <v>Dr Jamie Wilson</v>
      </c>
      <c r="C764" s="7">
        <f>IF(IFERROR(VALUE('Payments Export'!H768),'Payments Export'!H768)&lt;&gt;0,IFERROR(VALUE('Payments Export'!H768),'Payments Export'!H768),"")</f>
        <v>23</v>
      </c>
      <c r="D764" s="7" t="str">
        <f>IF('Payments Export'!I768="","",'Payments Export'!I768)</f>
        <v>Surgery consultation, Level B</v>
      </c>
      <c r="E764" s="7" t="str">
        <f t="shared" si="22"/>
        <v>Surgery consultation, Level B</v>
      </c>
      <c r="F764" s="7">
        <f>IF('Payments Export'!A768="","",'Payments Export'!N768)</f>
        <v>0</v>
      </c>
      <c r="G764" s="7">
        <f>IF('Payments Export'!A768="","",'Payments Export'!O768)</f>
        <v>74.75</v>
      </c>
      <c r="H764" s="7">
        <f>IF('Payments Export'!B768="","",G764-F764)</f>
        <v>74.75</v>
      </c>
      <c r="I764" s="3" t="str">
        <f>IF(C764&lt;&gt;"",_xlfn.XLOOKUP(IFERROR(VALUE(C764),C764),'Items database'!A:A,'Items database'!B:B),(_xlfn.XLOOKUP(LEFT(E764,3),Services,Services,"")))</f>
        <v>DEF</v>
      </c>
      <c r="J764" s="3" t="str">
        <f t="shared" si="23"/>
        <v/>
      </c>
    </row>
    <row r="765" spans="1:10" ht="30" x14ac:dyDescent="0.35">
      <c r="A765" s="7" t="str">
        <f>IF('Payments Export'!A769="","",'Payments Export'!A769)</f>
        <v>Generic Medical Clinic</v>
      </c>
      <c r="B765" s="7" t="str">
        <f>IF('Payments Export'!A769="","",'Payments Export'!B769)</f>
        <v>Dr Alex Smith</v>
      </c>
      <c r="C765" s="7">
        <f>IF(IFERROR(VALUE('Payments Export'!H769),'Payments Export'!H769)&lt;&gt;0,IFERROR(VALUE('Payments Export'!H769),'Payments Export'!H769),"")</f>
        <v>23</v>
      </c>
      <c r="D765" s="7" t="str">
        <f>IF('Payments Export'!I769="","",'Payments Export'!I769)</f>
        <v>Surgery consultation, Level B</v>
      </c>
      <c r="E765" s="7" t="str">
        <f t="shared" si="22"/>
        <v>Surgery consultation, Level B</v>
      </c>
      <c r="F765" s="7">
        <f>IF('Payments Export'!A769="","",'Payments Export'!N769)</f>
        <v>0</v>
      </c>
      <c r="G765" s="7">
        <f>IF('Payments Export'!A769="","",'Payments Export'!O769)</f>
        <v>94.75</v>
      </c>
      <c r="H765" s="7">
        <f>IF('Payments Export'!B769="","",G765-F765)</f>
        <v>94.75</v>
      </c>
      <c r="I765" s="3" t="str">
        <f>IF(C765&lt;&gt;"",_xlfn.XLOOKUP(IFERROR(VALUE(C765),C765),'Items database'!A:A,'Items database'!B:B),(_xlfn.XLOOKUP(LEFT(E765,3),Services,Services,"")))</f>
        <v>DEF</v>
      </c>
      <c r="J765" s="3" t="str">
        <f t="shared" si="23"/>
        <v/>
      </c>
    </row>
    <row r="766" spans="1:10" ht="70" x14ac:dyDescent="0.35">
      <c r="A766" s="7" t="str">
        <f>IF('Payments Export'!A770="","",'Payments Export'!A770)</f>
        <v>Generic Medical Clinic</v>
      </c>
      <c r="B766" s="7" t="str">
        <f>IF('Payments Export'!A770="","",'Payments Export'!B770)</f>
        <v>Dr Morgan Brooks</v>
      </c>
      <c r="C766" s="7" t="str">
        <f>IF(IFERROR(VALUE('Payments Export'!H770),'Payments Export'!H770)&lt;&gt;0,IFERROR(VALUE('Payments Export'!H770),'Payments Export'!H770),"")</f>
        <v/>
      </c>
      <c r="D766" s="7" t="str">
        <f>IF('Payments Export'!I770="","",'Payments Export'!I770)</f>
        <v>CSB Treatment Room Fee Tier 1 -  Non Rebatable from Medicare</v>
      </c>
      <c r="E766" s="7" t="str">
        <f t="shared" si="22"/>
        <v>CSB Treatment Room Fee Tier 1 -  Non Rebatable from Medicare</v>
      </c>
      <c r="F766" s="7">
        <f>IF('Payments Export'!A770="","",'Payments Export'!N770)</f>
        <v>0</v>
      </c>
      <c r="G766" s="7">
        <f>IF('Payments Export'!A770="","",'Payments Export'!O770)</f>
        <v>25</v>
      </c>
      <c r="H766" s="7">
        <f>IF('Payments Export'!B770="","",G766-F766)</f>
        <v>25</v>
      </c>
      <c r="I766" s="3" t="str">
        <f>IF(C766&lt;&gt;"",_xlfn.XLOOKUP(IFERROR(VALUE(C766),C766),'Items database'!A:A,'Items database'!B:B),(_xlfn.XLOOKUP(LEFT(E766,3),Services,Services,"")))</f>
        <v>CSB</v>
      </c>
      <c r="J766" s="3" t="str">
        <f t="shared" si="23"/>
        <v/>
      </c>
    </row>
    <row r="767" spans="1:10" ht="30" x14ac:dyDescent="0.35">
      <c r="A767" s="7" t="str">
        <f>IF('Payments Export'!A771="","",'Payments Export'!A771)</f>
        <v>Generic Medical Clinic</v>
      </c>
      <c r="B767" s="7" t="str">
        <f>IF('Payments Export'!A771="","",'Payments Export'!B771)</f>
        <v>Dr Morgan Brooks</v>
      </c>
      <c r="C767" s="7">
        <f>IF(IFERROR(VALUE('Payments Export'!H771),'Payments Export'!H771)&lt;&gt;0,IFERROR(VALUE('Payments Export'!H771),'Payments Export'!H771),"")</f>
        <v>23</v>
      </c>
      <c r="D767" s="7" t="str">
        <f>IF('Payments Export'!I771="","",'Payments Export'!I771)</f>
        <v>Surgery consultation, Level B</v>
      </c>
      <c r="E767" s="7" t="str">
        <f t="shared" si="22"/>
        <v>Surgery consultation, Level B</v>
      </c>
      <c r="F767" s="7">
        <f>IF('Payments Export'!A771="","",'Payments Export'!N771)</f>
        <v>0</v>
      </c>
      <c r="G767" s="7">
        <f>IF('Payments Export'!A771="","",'Payments Export'!O771)</f>
        <v>74.75</v>
      </c>
      <c r="H767" s="7">
        <f>IF('Payments Export'!B771="","",G767-F767)</f>
        <v>74.75</v>
      </c>
      <c r="I767" s="3" t="str">
        <f>IF(C767&lt;&gt;"",_xlfn.XLOOKUP(IFERROR(VALUE(C767),C767),'Items database'!A:A,'Items database'!B:B),(_xlfn.XLOOKUP(LEFT(E767,3),Services,Services,"")))</f>
        <v>DEF</v>
      </c>
      <c r="J767" s="3" t="str">
        <f t="shared" si="23"/>
        <v/>
      </c>
    </row>
    <row r="768" spans="1:10" ht="70" x14ac:dyDescent="0.35">
      <c r="A768" s="7" t="str">
        <f>IF('Payments Export'!A772="","",'Payments Export'!A772)</f>
        <v>Generic Medical Clinic</v>
      </c>
      <c r="B768" s="7" t="str">
        <f>IF('Payments Export'!A772="","",'Payments Export'!B772)</f>
        <v>Dr Morgan Brooks</v>
      </c>
      <c r="C768" s="7">
        <f>IF(IFERROR(VALUE('Payments Export'!H772),'Payments Export'!H772)&lt;&gt;0,IFERROR(VALUE('Payments Export'!H772),'Payments Export'!H772),"")</f>
        <v>30071</v>
      </c>
      <c r="D768" s="7" t="str">
        <f>IF('Payments Export'!I772="","",'Payments Export'!I772)</f>
        <v>Biopsy of skin where the biopsy specimen is sent for pathological examination</v>
      </c>
      <c r="E768" s="7" t="str">
        <f t="shared" si="22"/>
        <v xml:space="preserve">Biopsy of skin where the biopsy specimen is sent for pathological </v>
      </c>
      <c r="F768" s="7">
        <f>IF('Payments Export'!A772="","",'Payments Export'!N772)</f>
        <v>0</v>
      </c>
      <c r="G768" s="7">
        <f>IF('Payments Export'!A772="","",'Payments Export'!O772)</f>
        <v>69.5</v>
      </c>
      <c r="H768" s="7">
        <f>IF('Payments Export'!B772="","",G768-F768)</f>
        <v>69.5</v>
      </c>
      <c r="I768" s="3" t="str">
        <f>IF(C768&lt;&gt;"",_xlfn.XLOOKUP(IFERROR(VALUE(C768),C768),'Items database'!A:A,'Items database'!B:B),(_xlfn.XLOOKUP(LEFT(E768,3),Services,Services,"")))</f>
        <v>DEF</v>
      </c>
      <c r="J768" s="3" t="str">
        <f t="shared" si="23"/>
        <v/>
      </c>
    </row>
    <row r="769" spans="1:10" ht="30" x14ac:dyDescent="0.35">
      <c r="A769" s="7" t="str">
        <f>IF('Payments Export'!A773="","",'Payments Export'!A773)</f>
        <v>Generic Medical Clinic</v>
      </c>
      <c r="B769" s="7" t="str">
        <f>IF('Payments Export'!A773="","",'Payments Export'!B773)</f>
        <v>Dr Alex Smith</v>
      </c>
      <c r="C769" s="7">
        <f>IF(IFERROR(VALUE('Payments Export'!H773),'Payments Export'!H773)&lt;&gt;0,IFERROR(VALUE('Payments Export'!H773),'Payments Export'!H773),"")</f>
        <v>23</v>
      </c>
      <c r="D769" s="7" t="str">
        <f>IF('Payments Export'!I773="","",'Payments Export'!I773)</f>
        <v>Surgery consultation, Level B</v>
      </c>
      <c r="E769" s="7" t="str">
        <f t="shared" ref="E769:E832" si="24">LEFT(D769,66)</f>
        <v>Surgery consultation, Level B</v>
      </c>
      <c r="F769" s="7">
        <f>IF('Payments Export'!A773="","",'Payments Export'!N773)</f>
        <v>0</v>
      </c>
      <c r="G769" s="7">
        <f>IF('Payments Export'!A773="","",'Payments Export'!O773)</f>
        <v>94.75</v>
      </c>
      <c r="H769" s="7">
        <f>IF('Payments Export'!B773="","",G769-F769)</f>
        <v>94.75</v>
      </c>
      <c r="I769" s="3" t="str">
        <f>IF(C769&lt;&gt;"",_xlfn.XLOOKUP(IFERROR(VALUE(C769),C769),'Items database'!A:A,'Items database'!B:B),(_xlfn.XLOOKUP(LEFT(E769,3),Services,Services,"")))</f>
        <v>DEF</v>
      </c>
      <c r="J769" s="3" t="str">
        <f t="shared" ref="J769:J832" si="25">IF(ISNUMBER(F769)=TRUE,IF(F769=0,"","GST"),"")</f>
        <v/>
      </c>
    </row>
    <row r="770" spans="1:10" ht="30" x14ac:dyDescent="0.35">
      <c r="A770" s="7" t="str">
        <f>IF('Payments Export'!A774="","",'Payments Export'!A774)</f>
        <v>Generic Medical Clinic</v>
      </c>
      <c r="B770" s="7" t="str">
        <f>IF('Payments Export'!A774="","",'Payments Export'!B774)</f>
        <v>Dr Jordan Martinez</v>
      </c>
      <c r="C770" s="7">
        <f>IF(IFERROR(VALUE('Payments Export'!H774),'Payments Export'!H774)&lt;&gt;0,IFERROR(VALUE('Payments Export'!H774),'Payments Export'!H774),"")</f>
        <v>23</v>
      </c>
      <c r="D770" s="7" t="str">
        <f>IF('Payments Export'!I774="","",'Payments Export'!I774)</f>
        <v>Surgery consultation, Level B</v>
      </c>
      <c r="E770" s="7" t="str">
        <f t="shared" si="24"/>
        <v>Surgery consultation, Level B</v>
      </c>
      <c r="F770" s="7">
        <f>IF('Payments Export'!A774="","",'Payments Export'!N774)</f>
        <v>0</v>
      </c>
      <c r="G770" s="7">
        <f>IF('Payments Export'!A774="","",'Payments Export'!O774)</f>
        <v>94.75</v>
      </c>
      <c r="H770" s="7">
        <f>IF('Payments Export'!B774="","",G770-F770)</f>
        <v>94.75</v>
      </c>
      <c r="I770" s="3" t="str">
        <f>IF(C770&lt;&gt;"",_xlfn.XLOOKUP(IFERROR(VALUE(C770),C770),'Items database'!A:A,'Items database'!B:B),(_xlfn.XLOOKUP(LEFT(E770,3),Services,Services,"")))</f>
        <v>DEF</v>
      </c>
      <c r="J770" s="3" t="str">
        <f t="shared" si="25"/>
        <v/>
      </c>
    </row>
    <row r="771" spans="1:10" ht="30" x14ac:dyDescent="0.35">
      <c r="A771" s="7" t="str">
        <f>IF('Payments Export'!A775="","",'Payments Export'!A775)</f>
        <v>Generic Medical Clinic</v>
      </c>
      <c r="B771" s="7" t="str">
        <f>IF('Payments Export'!A775="","",'Payments Export'!B775)</f>
        <v>Dr Morgan Bailey</v>
      </c>
      <c r="C771" s="7">
        <f>IF(IFERROR(VALUE('Payments Export'!H775),'Payments Export'!H775)&lt;&gt;0,IFERROR(VALUE('Payments Export'!H775),'Payments Export'!H775),"")</f>
        <v>23</v>
      </c>
      <c r="D771" s="7" t="str">
        <f>IF('Payments Export'!I775="","",'Payments Export'!I775)</f>
        <v>Surgery consultation, Level B</v>
      </c>
      <c r="E771" s="7" t="str">
        <f t="shared" si="24"/>
        <v>Surgery consultation, Level B</v>
      </c>
      <c r="F771" s="7">
        <f>IF('Payments Export'!A775="","",'Payments Export'!N775)</f>
        <v>0</v>
      </c>
      <c r="G771" s="7">
        <f>IF('Payments Export'!A775="","",'Payments Export'!O775)</f>
        <v>94.75</v>
      </c>
      <c r="H771" s="7">
        <f>IF('Payments Export'!B775="","",G771-F771)</f>
        <v>94.75</v>
      </c>
      <c r="I771" s="3" t="str">
        <f>IF(C771&lt;&gt;"",_xlfn.XLOOKUP(IFERROR(VALUE(C771),C771),'Items database'!A:A,'Items database'!B:B),(_xlfn.XLOOKUP(LEFT(E771,3),Services,Services,"")))</f>
        <v>DEF</v>
      </c>
      <c r="J771" s="3" t="str">
        <f t="shared" si="25"/>
        <v/>
      </c>
    </row>
    <row r="772" spans="1:10" ht="30" x14ac:dyDescent="0.35">
      <c r="A772" s="7" t="str">
        <f>IF('Payments Export'!A776="","",'Payments Export'!A776)</f>
        <v>Generic Medical Clinic</v>
      </c>
      <c r="B772" s="7" t="str">
        <f>IF('Payments Export'!A776="","",'Payments Export'!B776)</f>
        <v>Dr Jordan Martinez</v>
      </c>
      <c r="C772" s="7">
        <f>IF(IFERROR(VALUE('Payments Export'!H776),'Payments Export'!H776)&lt;&gt;0,IFERROR(VALUE('Payments Export'!H776),'Payments Export'!H776),"")</f>
        <v>23</v>
      </c>
      <c r="D772" s="7" t="str">
        <f>IF('Payments Export'!I776="","",'Payments Export'!I776)</f>
        <v>Surgery consultation, Level B</v>
      </c>
      <c r="E772" s="7" t="str">
        <f t="shared" si="24"/>
        <v>Surgery consultation, Level B</v>
      </c>
      <c r="F772" s="7">
        <f>IF('Payments Export'!A776="","",'Payments Export'!N776)</f>
        <v>0</v>
      </c>
      <c r="G772" s="7">
        <f>IF('Payments Export'!A776="","",'Payments Export'!O776)</f>
        <v>94.75</v>
      </c>
      <c r="H772" s="7">
        <f>IF('Payments Export'!B776="","",G772-F772)</f>
        <v>94.75</v>
      </c>
      <c r="I772" s="3" t="str">
        <f>IF(C772&lt;&gt;"",_xlfn.XLOOKUP(IFERROR(VALUE(C772),C772),'Items database'!A:A,'Items database'!B:B),(_xlfn.XLOOKUP(LEFT(E772,3),Services,Services,"")))</f>
        <v>DEF</v>
      </c>
      <c r="J772" s="3" t="str">
        <f t="shared" si="25"/>
        <v/>
      </c>
    </row>
    <row r="773" spans="1:10" ht="30" x14ac:dyDescent="0.35">
      <c r="A773" s="7" t="str">
        <f>IF('Payments Export'!A777="","",'Payments Export'!A777)</f>
        <v>Generic Medical Clinic</v>
      </c>
      <c r="B773" s="7" t="str">
        <f>IF('Payments Export'!A777="","",'Payments Export'!B777)</f>
        <v>Dr Morgan Brooks</v>
      </c>
      <c r="C773" s="7">
        <f>IF(IFERROR(VALUE('Payments Export'!H777),'Payments Export'!H777)&lt;&gt;0,IFERROR(VALUE('Payments Export'!H777),'Payments Export'!H777),"")</f>
        <v>36</v>
      </c>
      <c r="D773" s="7" t="str">
        <f>IF('Payments Export'!I777="","",'Payments Export'!I777)</f>
        <v>Surgery consultation, Level C</v>
      </c>
      <c r="E773" s="7" t="str">
        <f t="shared" si="24"/>
        <v>Surgery consultation, Level C</v>
      </c>
      <c r="F773" s="7">
        <f>IF('Payments Export'!A777="","",'Payments Export'!N777)</f>
        <v>0</v>
      </c>
      <c r="G773" s="7">
        <f>IF('Payments Export'!A777="","",'Payments Export'!O777)</f>
        <v>172</v>
      </c>
      <c r="H773" s="7">
        <f>IF('Payments Export'!B777="","",G773-F773)</f>
        <v>172</v>
      </c>
      <c r="I773" s="3" t="str">
        <f>IF(C773&lt;&gt;"",_xlfn.XLOOKUP(IFERROR(VALUE(C773),C773),'Items database'!A:A,'Items database'!B:B),(_xlfn.XLOOKUP(LEFT(E773,3),Services,Services,"")))</f>
        <v>DEF</v>
      </c>
      <c r="J773" s="3" t="str">
        <f t="shared" si="25"/>
        <v/>
      </c>
    </row>
    <row r="774" spans="1:10" ht="30" x14ac:dyDescent="0.35">
      <c r="A774" s="7" t="str">
        <f>IF('Payments Export'!A778="","",'Payments Export'!A778)</f>
        <v>Generic Medical Clinic</v>
      </c>
      <c r="B774" s="7" t="str">
        <f>IF('Payments Export'!A778="","",'Payments Export'!B778)</f>
        <v>Dr Alex Smith</v>
      </c>
      <c r="C774" s="7">
        <f>IF(IFERROR(VALUE('Payments Export'!H778),'Payments Export'!H778)&lt;&gt;0,IFERROR(VALUE('Payments Export'!H778),'Payments Export'!H778),"")</f>
        <v>23</v>
      </c>
      <c r="D774" s="7" t="str">
        <f>IF('Payments Export'!I778="","",'Payments Export'!I778)</f>
        <v>Surgery consultation, Level B</v>
      </c>
      <c r="E774" s="7" t="str">
        <f t="shared" si="24"/>
        <v>Surgery consultation, Level B</v>
      </c>
      <c r="F774" s="7">
        <f>IF('Payments Export'!A778="","",'Payments Export'!N778)</f>
        <v>0</v>
      </c>
      <c r="G774" s="7">
        <f>IF('Payments Export'!A778="","",'Payments Export'!O778)</f>
        <v>94.75</v>
      </c>
      <c r="H774" s="7">
        <f>IF('Payments Export'!B778="","",G774-F774)</f>
        <v>94.75</v>
      </c>
      <c r="I774" s="3" t="str">
        <f>IF(C774&lt;&gt;"",_xlfn.XLOOKUP(IFERROR(VALUE(C774),C774),'Items database'!A:A,'Items database'!B:B),(_xlfn.XLOOKUP(LEFT(E774,3),Services,Services,"")))</f>
        <v>DEF</v>
      </c>
      <c r="J774" s="3" t="str">
        <f t="shared" si="25"/>
        <v/>
      </c>
    </row>
    <row r="775" spans="1:10" ht="30" x14ac:dyDescent="0.35">
      <c r="A775" s="7" t="str">
        <f>IF('Payments Export'!A779="","",'Payments Export'!A779)</f>
        <v>Generic Medical Clinic</v>
      </c>
      <c r="B775" s="7" t="str">
        <f>IF('Payments Export'!A779="","",'Payments Export'!B779)</f>
        <v>Dr Jamie Wilson</v>
      </c>
      <c r="C775" s="7">
        <f>IF(IFERROR(VALUE('Payments Export'!H779),'Payments Export'!H779)&lt;&gt;0,IFERROR(VALUE('Payments Export'!H779),'Payments Export'!H779),"")</f>
        <v>23</v>
      </c>
      <c r="D775" s="7" t="str">
        <f>IF('Payments Export'!I779="","",'Payments Export'!I779)</f>
        <v>Surgery consultation, Level B</v>
      </c>
      <c r="E775" s="7" t="str">
        <f t="shared" si="24"/>
        <v>Surgery consultation, Level B</v>
      </c>
      <c r="F775" s="7">
        <f>IF('Payments Export'!A779="","",'Payments Export'!N779)</f>
        <v>0</v>
      </c>
      <c r="G775" s="7">
        <f>IF('Payments Export'!A779="","",'Payments Export'!O779)</f>
        <v>94.75</v>
      </c>
      <c r="H775" s="7">
        <f>IF('Payments Export'!B779="","",G775-F775)</f>
        <v>94.75</v>
      </c>
      <c r="I775" s="3" t="str">
        <f>IF(C775&lt;&gt;"",_xlfn.XLOOKUP(IFERROR(VALUE(C775),C775),'Items database'!A:A,'Items database'!B:B),(_xlfn.XLOOKUP(LEFT(E775,3),Services,Services,"")))</f>
        <v>DEF</v>
      </c>
      <c r="J775" s="3" t="str">
        <f t="shared" si="25"/>
        <v/>
      </c>
    </row>
    <row r="776" spans="1:10" ht="300" x14ac:dyDescent="0.35">
      <c r="A776" s="7" t="str">
        <f>IF('Payments Export'!A780="","",'Payments Export'!A780)</f>
        <v>Generic Medical Clinic</v>
      </c>
      <c r="B776" s="7" t="str">
        <f>IF('Payments Export'!A780="","",'Payments Export'!B780)</f>
        <v>Dr Jamie Wilson</v>
      </c>
      <c r="C776" s="7">
        <f>IF(IFERROR(VALUE('Payments Export'!H780),'Payments Export'!H780)&lt;&gt;0,IFERROR(VALUE('Payments Export'!H780),'Payments Export'!H780),"")</f>
        <v>91891</v>
      </c>
      <c r="D776" s="7" t="str">
        <f>IF('Payments Export'!I780="","",'Payments Export'!I780)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76" s="7" t="str">
        <f t="shared" si="24"/>
        <v>Phone attendance by a general practitioner lasting at least 6 minu</v>
      </c>
      <c r="F776" s="7">
        <f>IF('Payments Export'!A780="","",'Payments Export'!N780)</f>
        <v>0</v>
      </c>
      <c r="G776" s="7">
        <f>IF('Payments Export'!A780="","",'Payments Export'!O780)</f>
        <v>59.55</v>
      </c>
      <c r="H776" s="7">
        <f>IF('Payments Export'!B780="","",G776-F776)</f>
        <v>59.55</v>
      </c>
      <c r="I776" s="3" t="str">
        <f>IF(C776&lt;&gt;"",_xlfn.XLOOKUP(IFERROR(VALUE(C776),C776),'Items database'!A:A,'Items database'!B:B),(_xlfn.XLOOKUP(LEFT(E776,3),Services,Services,"")))</f>
        <v>DEF</v>
      </c>
      <c r="J776" s="3" t="str">
        <f t="shared" si="25"/>
        <v/>
      </c>
    </row>
    <row r="777" spans="1:10" ht="210" x14ac:dyDescent="0.35">
      <c r="A777" s="7" t="str">
        <f>IF('Payments Export'!A781="","",'Payments Export'!A781)</f>
        <v>Generic Medical Clinic</v>
      </c>
      <c r="B777" s="7" t="str">
        <f>IF('Payments Export'!A781="","",'Payments Export'!B781)</f>
        <v>Dr Jamie Wilson</v>
      </c>
      <c r="C777" s="7">
        <f>IF(IFERROR(VALUE('Payments Export'!H781),'Payments Export'!H781)&lt;&gt;0,IFERROR(VALUE('Payments Export'!H781),'Payments Export'!H781),"")</f>
        <v>91890</v>
      </c>
      <c r="D777" s="7" t="str">
        <f>IF('Payments Export'!I781="","",'Payments Export'!I781)</f>
        <v xml:space="preserve">Phone attendance by a general practitioner lasting less than 6 minutes for an obvious problem characterised by the straightforward nature of the task that requires a short patient history and, if required, limited management
</v>
      </c>
      <c r="E777" s="7" t="str">
        <f t="shared" si="24"/>
        <v>Phone attendance by a general practitioner lasting less than 6 min</v>
      </c>
      <c r="F777" s="7">
        <f>IF('Payments Export'!A781="","",'Payments Export'!N781)</f>
        <v>0</v>
      </c>
      <c r="G777" s="7">
        <f>IF('Payments Export'!A781="","",'Payments Export'!O781)</f>
        <v>38</v>
      </c>
      <c r="H777" s="7">
        <f>IF('Payments Export'!B781="","",G777-F777)</f>
        <v>38</v>
      </c>
      <c r="I777" s="3" t="str">
        <f>IF(C777&lt;&gt;"",_xlfn.XLOOKUP(IFERROR(VALUE(C777),C777),'Items database'!A:A,'Items database'!B:B),(_xlfn.XLOOKUP(LEFT(E777,3),Services,Services,"")))</f>
        <v>DEF</v>
      </c>
      <c r="J777" s="3" t="str">
        <f t="shared" si="25"/>
        <v/>
      </c>
    </row>
    <row r="778" spans="1:10" ht="210" x14ac:dyDescent="0.35">
      <c r="A778" s="7" t="str">
        <f>IF('Payments Export'!A782="","",'Payments Export'!A782)</f>
        <v>Generic Medical Clinic</v>
      </c>
      <c r="B778" s="7" t="str">
        <f>IF('Payments Export'!A782="","",'Payments Export'!B782)</f>
        <v>Dr Jamie Wilson</v>
      </c>
      <c r="C778" s="7">
        <f>IF(IFERROR(VALUE('Payments Export'!H782),'Payments Export'!H782)&lt;&gt;0,IFERROR(VALUE('Payments Export'!H782),'Payments Export'!H782),"")</f>
        <v>91890</v>
      </c>
      <c r="D778" s="7" t="str">
        <f>IF('Payments Export'!I782="","",'Payments Export'!I782)</f>
        <v xml:space="preserve">Phone attendance by a general practitioner lasting less than 6 minutes for an obvious problem characterised by the straightforward nature of the task that requires a short patient history and, if required, limited management
</v>
      </c>
      <c r="E778" s="7" t="str">
        <f t="shared" si="24"/>
        <v>Phone attendance by a general practitioner lasting less than 6 min</v>
      </c>
      <c r="F778" s="7">
        <f>IF('Payments Export'!A782="","",'Payments Export'!N782)</f>
        <v>0</v>
      </c>
      <c r="G778" s="7">
        <f>IF('Payments Export'!A782="","",'Payments Export'!O782)</f>
        <v>38</v>
      </c>
      <c r="H778" s="7">
        <f>IF('Payments Export'!B782="","",G778-F778)</f>
        <v>38</v>
      </c>
      <c r="I778" s="3" t="str">
        <f>IF(C778&lt;&gt;"",_xlfn.XLOOKUP(IFERROR(VALUE(C778),C778),'Items database'!A:A,'Items database'!B:B),(_xlfn.XLOOKUP(LEFT(E778,3),Services,Services,"")))</f>
        <v>DEF</v>
      </c>
      <c r="J778" s="3" t="str">
        <f t="shared" si="25"/>
        <v/>
      </c>
    </row>
    <row r="779" spans="1:10" ht="30" x14ac:dyDescent="0.35">
      <c r="A779" s="7" t="str">
        <f>IF('Payments Export'!A783="","",'Payments Export'!A783)</f>
        <v>Generic Medical Clinic</v>
      </c>
      <c r="B779" s="7" t="str">
        <f>IF('Payments Export'!A783="","",'Payments Export'!B783)</f>
        <v>Dr Morgan Bailey</v>
      </c>
      <c r="C779" s="7">
        <f>IF(IFERROR(VALUE('Payments Export'!H783),'Payments Export'!H783)&lt;&gt;0,IFERROR(VALUE('Payments Export'!H783),'Payments Export'!H783),"")</f>
        <v>23</v>
      </c>
      <c r="D779" s="7" t="str">
        <f>IF('Payments Export'!I783="","",'Payments Export'!I783)</f>
        <v>Surgery consultation, Level B</v>
      </c>
      <c r="E779" s="7" t="str">
        <f t="shared" si="24"/>
        <v>Surgery consultation, Level B</v>
      </c>
      <c r="F779" s="7">
        <f>IF('Payments Export'!A783="","",'Payments Export'!N783)</f>
        <v>0</v>
      </c>
      <c r="G779" s="7">
        <f>IF('Payments Export'!A783="","",'Payments Export'!O783)</f>
        <v>59.55</v>
      </c>
      <c r="H779" s="7">
        <f>IF('Payments Export'!B783="","",G779-F779)</f>
        <v>59.55</v>
      </c>
      <c r="I779" s="3" t="str">
        <f>IF(C779&lt;&gt;"",_xlfn.XLOOKUP(IFERROR(VALUE(C779),C779),'Items database'!A:A,'Items database'!B:B),(_xlfn.XLOOKUP(LEFT(E779,3),Services,Services,"")))</f>
        <v>DEF</v>
      </c>
      <c r="J779" s="3" t="str">
        <f t="shared" si="25"/>
        <v/>
      </c>
    </row>
    <row r="780" spans="1:10" ht="30" x14ac:dyDescent="0.35">
      <c r="A780" s="7" t="str">
        <f>IF('Payments Export'!A784="","",'Payments Export'!A784)</f>
        <v>Generic Medical Clinic</v>
      </c>
      <c r="B780" s="7" t="str">
        <f>IF('Payments Export'!A784="","",'Payments Export'!B784)</f>
        <v>Dr Jordan Martinez</v>
      </c>
      <c r="C780" s="7">
        <f>IF(IFERROR(VALUE('Payments Export'!H784),'Payments Export'!H784)&lt;&gt;0,IFERROR(VALUE('Payments Export'!H784),'Payments Export'!H784),"")</f>
        <v>23</v>
      </c>
      <c r="D780" s="7" t="str">
        <f>IF('Payments Export'!I784="","",'Payments Export'!I784)</f>
        <v>Surgery consultation, Level B</v>
      </c>
      <c r="E780" s="7" t="str">
        <f t="shared" si="24"/>
        <v>Surgery consultation, Level B</v>
      </c>
      <c r="F780" s="7">
        <f>IF('Payments Export'!A784="","",'Payments Export'!N784)</f>
        <v>0</v>
      </c>
      <c r="G780" s="7">
        <f>IF('Payments Export'!A784="","",'Payments Export'!O784)</f>
        <v>94.75</v>
      </c>
      <c r="H780" s="7">
        <f>IF('Payments Export'!B784="","",G780-F780)</f>
        <v>94.75</v>
      </c>
      <c r="I780" s="3" t="str">
        <f>IF(C780&lt;&gt;"",_xlfn.XLOOKUP(IFERROR(VALUE(C780),C780),'Items database'!A:A,'Items database'!B:B),(_xlfn.XLOOKUP(LEFT(E780,3),Services,Services,"")))</f>
        <v>DEF</v>
      </c>
      <c r="J780" s="3" t="str">
        <f t="shared" si="25"/>
        <v/>
      </c>
    </row>
    <row r="781" spans="1:10" ht="30" x14ac:dyDescent="0.35">
      <c r="A781" s="7" t="str">
        <f>IF('Payments Export'!A785="","",'Payments Export'!A785)</f>
        <v>Generic Medical Clinic</v>
      </c>
      <c r="B781" s="7" t="str">
        <f>IF('Payments Export'!A785="","",'Payments Export'!B785)</f>
        <v>Dr Jordan Martinez</v>
      </c>
      <c r="C781" s="7">
        <f>IF(IFERROR(VALUE('Payments Export'!H785),'Payments Export'!H785)&lt;&gt;0,IFERROR(VALUE('Payments Export'!H785),'Payments Export'!H785),"")</f>
        <v>23</v>
      </c>
      <c r="D781" s="7" t="str">
        <f>IF('Payments Export'!I785="","",'Payments Export'!I785)</f>
        <v>Surgery consultation, Level B</v>
      </c>
      <c r="E781" s="7" t="str">
        <f t="shared" si="24"/>
        <v>Surgery consultation, Level B</v>
      </c>
      <c r="F781" s="7">
        <f>IF('Payments Export'!A785="","",'Payments Export'!N785)</f>
        <v>0</v>
      </c>
      <c r="G781" s="7">
        <f>IF('Payments Export'!A785="","",'Payments Export'!O785)</f>
        <v>74.75</v>
      </c>
      <c r="H781" s="7">
        <f>IF('Payments Export'!B785="","",G781-F781)</f>
        <v>74.75</v>
      </c>
      <c r="I781" s="3" t="str">
        <f>IF(C781&lt;&gt;"",_xlfn.XLOOKUP(IFERROR(VALUE(C781),C781),'Items database'!A:A,'Items database'!B:B),(_xlfn.XLOOKUP(LEFT(E781,3),Services,Services,"")))</f>
        <v>DEF</v>
      </c>
      <c r="J781" s="3" t="str">
        <f t="shared" si="25"/>
        <v/>
      </c>
    </row>
    <row r="782" spans="1:10" ht="300" x14ac:dyDescent="0.35">
      <c r="A782" s="7" t="str">
        <f>IF('Payments Export'!A786="","",'Payments Export'!A786)</f>
        <v>Generic Medical Clinic</v>
      </c>
      <c r="B782" s="7" t="str">
        <f>IF('Payments Export'!A786="","",'Payments Export'!B786)</f>
        <v>Dr Alex Smith</v>
      </c>
      <c r="C782" s="7">
        <f>IF(IFERROR(VALUE('Payments Export'!H786),'Payments Export'!H786)&lt;&gt;0,IFERROR(VALUE('Payments Export'!H786),'Payments Export'!H786),"")</f>
        <v>91891</v>
      </c>
      <c r="D782" s="7" t="str">
        <f>IF('Payments Export'!I786="","",'Payments Export'!I786)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2" s="7" t="str">
        <f t="shared" si="24"/>
        <v>Phone attendance by a general practitioner lasting at least 6 minu</v>
      </c>
      <c r="F782" s="7">
        <f>IF('Payments Export'!A786="","",'Payments Export'!N786)</f>
        <v>0</v>
      </c>
      <c r="G782" s="7">
        <f>IF('Payments Export'!A786="","",'Payments Export'!O786)</f>
        <v>74.75</v>
      </c>
      <c r="H782" s="7">
        <f>IF('Payments Export'!B786="","",G782-F782)</f>
        <v>74.75</v>
      </c>
      <c r="I782" s="3" t="str">
        <f>IF(C782&lt;&gt;"",_xlfn.XLOOKUP(IFERROR(VALUE(C782),C782),'Items database'!A:A,'Items database'!B:B),(_xlfn.XLOOKUP(LEFT(E782,3),Services,Services,"")))</f>
        <v>DEF</v>
      </c>
      <c r="J782" s="3" t="str">
        <f t="shared" si="25"/>
        <v/>
      </c>
    </row>
    <row r="783" spans="1:10" ht="30" x14ac:dyDescent="0.35">
      <c r="A783" s="7" t="str">
        <f>IF('Payments Export'!A787="","",'Payments Export'!A787)</f>
        <v>Generic Medical Clinic</v>
      </c>
      <c r="B783" s="7" t="str">
        <f>IF('Payments Export'!A787="","",'Payments Export'!B787)</f>
        <v>Dr Morgan Brooks</v>
      </c>
      <c r="C783" s="7">
        <f>IF(IFERROR(VALUE('Payments Export'!H787),'Payments Export'!H787)&lt;&gt;0,IFERROR(VALUE('Payments Export'!H787),'Payments Export'!H787),"")</f>
        <v>36</v>
      </c>
      <c r="D783" s="7" t="str">
        <f>IF('Payments Export'!I787="","",'Payments Export'!I787)</f>
        <v>Surgery consultation, Level C</v>
      </c>
      <c r="E783" s="7" t="str">
        <f t="shared" si="24"/>
        <v>Surgery consultation, Level C</v>
      </c>
      <c r="F783" s="7">
        <f>IF('Payments Export'!A787="","",'Payments Export'!N787)</f>
        <v>0</v>
      </c>
      <c r="G783" s="7">
        <f>IF('Payments Export'!A787="","",'Payments Export'!O787)</f>
        <v>172</v>
      </c>
      <c r="H783" s="7">
        <f>IF('Payments Export'!B787="","",G783-F783)</f>
        <v>172</v>
      </c>
      <c r="I783" s="3" t="str">
        <f>IF(C783&lt;&gt;"",_xlfn.XLOOKUP(IFERROR(VALUE(C783),C783),'Items database'!A:A,'Items database'!B:B),(_xlfn.XLOOKUP(LEFT(E783,3),Services,Services,"")))</f>
        <v>DEF</v>
      </c>
      <c r="J783" s="3" t="str">
        <f t="shared" si="25"/>
        <v/>
      </c>
    </row>
    <row r="784" spans="1:10" ht="50" x14ac:dyDescent="0.35">
      <c r="A784" s="7" t="str">
        <f>IF('Payments Export'!A788="","",'Payments Export'!A788)</f>
        <v>Generic Medical Clinic</v>
      </c>
      <c r="B784" s="7" t="str">
        <f>IF('Payments Export'!A788="","",'Payments Export'!B788)</f>
        <v>Alex White</v>
      </c>
      <c r="C784" s="7" t="str">
        <f>IF(IFERROR(VALUE('Payments Export'!H788),'Payments Export'!H788)&lt;&gt;0,IFERROR(VALUE('Payments Export'!H788),'Payments Export'!H788),"")</f>
        <v/>
      </c>
      <c r="D784" s="7" t="str">
        <f>IF('Payments Export'!I788="","",'Payments Export'!I788)</f>
        <v>340 Speech Pathology - Follow Up Services</v>
      </c>
      <c r="E784" s="7" t="s">
        <v>428</v>
      </c>
      <c r="F784" s="7">
        <f>IF('Payments Export'!A788="","",'Payments Export'!N788)</f>
        <v>0</v>
      </c>
      <c r="G784" s="7">
        <f>IF('Payments Export'!A788="","",'Payments Export'!O788)</f>
        <v>105</v>
      </c>
      <c r="H784" s="7">
        <f>IF('Payments Export'!B788="","",G784-F784)</f>
        <v>105</v>
      </c>
      <c r="I784" s="3" t="str">
        <f>IF(C784&lt;&gt;"",_xlfn.XLOOKUP(IFERROR(VALUE(C784),C784),'Items database'!A:A,'Items database'!B:B),(_xlfn.XLOOKUP(LEFT(E784,3),Services,Services,"")))</f>
        <v>DEF</v>
      </c>
      <c r="J784" s="3" t="str">
        <f t="shared" si="25"/>
        <v/>
      </c>
    </row>
    <row r="785" spans="1:10" ht="30" x14ac:dyDescent="0.35">
      <c r="A785" s="7" t="str">
        <f>IF('Payments Export'!A789="","",'Payments Export'!A789)</f>
        <v>Generic Medical Clinic</v>
      </c>
      <c r="B785" s="7" t="str">
        <f>IF('Payments Export'!A789="","",'Payments Export'!B789)</f>
        <v>Dr Morgan Brooks</v>
      </c>
      <c r="C785" s="7">
        <f>IF(IFERROR(VALUE('Payments Export'!H789),'Payments Export'!H789)&lt;&gt;0,IFERROR(VALUE('Payments Export'!H789),'Payments Export'!H789),"")</f>
        <v>36</v>
      </c>
      <c r="D785" s="7" t="str">
        <f>IF('Payments Export'!I789="","",'Payments Export'!I789)</f>
        <v>Surgery consultation, Level C</v>
      </c>
      <c r="E785" s="7" t="str">
        <f t="shared" si="24"/>
        <v>Surgery consultation, Level C</v>
      </c>
      <c r="F785" s="7">
        <f>IF('Payments Export'!A789="","",'Payments Export'!N789)</f>
        <v>0</v>
      </c>
      <c r="G785" s="7">
        <f>IF('Payments Export'!A789="","",'Payments Export'!O789)</f>
        <v>125</v>
      </c>
      <c r="H785" s="7">
        <f>IF('Payments Export'!B789="","",G785-F785)</f>
        <v>125</v>
      </c>
      <c r="I785" s="3" t="str">
        <f>IF(C785&lt;&gt;"",_xlfn.XLOOKUP(IFERROR(VALUE(C785),C785),'Items database'!A:A,'Items database'!B:B),(_xlfn.XLOOKUP(LEFT(E785,3),Services,Services,"")))</f>
        <v>DEF</v>
      </c>
      <c r="J785" s="3" t="str">
        <f t="shared" si="25"/>
        <v/>
      </c>
    </row>
    <row r="786" spans="1:10" ht="300" x14ac:dyDescent="0.35">
      <c r="A786" s="7" t="str">
        <f>IF('Payments Export'!A790="","",'Payments Export'!A790)</f>
        <v>Generic Medical Clinic</v>
      </c>
      <c r="B786" s="7" t="str">
        <f>IF('Payments Export'!A790="","",'Payments Export'!B790)</f>
        <v>Dr Jordan Martinez</v>
      </c>
      <c r="C786" s="7">
        <f>IF(IFERROR(VALUE('Payments Export'!H790),'Payments Export'!H790)&lt;&gt;0,IFERROR(VALUE('Payments Export'!H790),'Payments Export'!H790),"")</f>
        <v>91891</v>
      </c>
      <c r="D786" s="7" t="str">
        <f>IF('Payments Export'!I790="","",'Payments Export'!I790)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6" s="7" t="str">
        <f t="shared" si="24"/>
        <v>Phone attendance by a general practitioner lasting at least 6 minu</v>
      </c>
      <c r="F786" s="7">
        <f>IF('Payments Export'!A790="","",'Payments Export'!N790)</f>
        <v>0</v>
      </c>
      <c r="G786" s="7">
        <f>IF('Payments Export'!A790="","",'Payments Export'!O790)</f>
        <v>74.75</v>
      </c>
      <c r="H786" s="7">
        <f>IF('Payments Export'!B790="","",G786-F786)</f>
        <v>74.75</v>
      </c>
      <c r="I786" s="3" t="str">
        <f>IF(C786&lt;&gt;"",_xlfn.XLOOKUP(IFERROR(VALUE(C786),C786),'Items database'!A:A,'Items database'!B:B),(_xlfn.XLOOKUP(LEFT(E786,3),Services,Services,"")))</f>
        <v>DEF</v>
      </c>
      <c r="J786" s="3" t="str">
        <f t="shared" si="25"/>
        <v/>
      </c>
    </row>
    <row r="787" spans="1:10" ht="30" x14ac:dyDescent="0.35">
      <c r="A787" s="7" t="str">
        <f>IF('Payments Export'!A791="","",'Payments Export'!A791)</f>
        <v>Generic Medical Clinic</v>
      </c>
      <c r="B787" s="7" t="str">
        <f>IF('Payments Export'!A791="","",'Payments Export'!B791)</f>
        <v>Dr Alex Smith</v>
      </c>
      <c r="C787" s="7">
        <f>IF(IFERROR(VALUE('Payments Export'!H791),'Payments Export'!H791)&lt;&gt;0,IFERROR(VALUE('Payments Export'!H791),'Payments Export'!H791),"")</f>
        <v>23</v>
      </c>
      <c r="D787" s="7" t="str">
        <f>IF('Payments Export'!I791="","",'Payments Export'!I791)</f>
        <v>Surgery consultation, Level B</v>
      </c>
      <c r="E787" s="7" t="str">
        <f t="shared" si="24"/>
        <v>Surgery consultation, Level B</v>
      </c>
      <c r="F787" s="7">
        <f>IF('Payments Export'!A791="","",'Payments Export'!N791)</f>
        <v>0</v>
      </c>
      <c r="G787" s="7">
        <f>IF('Payments Export'!A791="","",'Payments Export'!O791)</f>
        <v>74.75</v>
      </c>
      <c r="H787" s="7">
        <f>IF('Payments Export'!B791="","",G787-F787)</f>
        <v>74.75</v>
      </c>
      <c r="I787" s="3" t="str">
        <f>IF(C787&lt;&gt;"",_xlfn.XLOOKUP(IFERROR(VALUE(C787),C787),'Items database'!A:A,'Items database'!B:B),(_xlfn.XLOOKUP(LEFT(E787,3),Services,Services,"")))</f>
        <v>DEF</v>
      </c>
      <c r="J787" s="3" t="str">
        <f t="shared" si="25"/>
        <v/>
      </c>
    </row>
    <row r="788" spans="1:10" ht="300" x14ac:dyDescent="0.35">
      <c r="A788" s="7" t="str">
        <f>IF('Payments Export'!A792="","",'Payments Export'!A792)</f>
        <v>Generic Medical Clinic</v>
      </c>
      <c r="B788" s="7" t="str">
        <f>IF('Payments Export'!A792="","",'Payments Export'!B792)</f>
        <v>Dr Jamie Wilson</v>
      </c>
      <c r="C788" s="7">
        <f>IF(IFERROR(VALUE('Payments Export'!H792),'Payments Export'!H792)&lt;&gt;0,IFERROR(VALUE('Payments Export'!H792),'Payments Export'!H792),"")</f>
        <v>91891</v>
      </c>
      <c r="D788" s="7" t="str">
        <f>IF('Payments Export'!I792="","",'Payments Export'!I792)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8" s="7" t="str">
        <f t="shared" si="24"/>
        <v>Phone attendance by a general practitioner lasting at least 6 minu</v>
      </c>
      <c r="F788" s="7">
        <f>IF('Payments Export'!A792="","",'Payments Export'!N792)</f>
        <v>0</v>
      </c>
      <c r="G788" s="7">
        <f>IF('Payments Export'!A792="","",'Payments Export'!O792)</f>
        <v>94.75</v>
      </c>
      <c r="H788" s="7">
        <f>IF('Payments Export'!B792="","",G788-F788)</f>
        <v>94.75</v>
      </c>
      <c r="I788" s="3" t="str">
        <f>IF(C788&lt;&gt;"",_xlfn.XLOOKUP(IFERROR(VALUE(C788),C788),'Items database'!A:A,'Items database'!B:B),(_xlfn.XLOOKUP(LEFT(E788,3),Services,Services,"")))</f>
        <v>DEF</v>
      </c>
      <c r="J788" s="3" t="str">
        <f t="shared" si="25"/>
        <v/>
      </c>
    </row>
    <row r="789" spans="1:10" ht="30" x14ac:dyDescent="0.35">
      <c r="A789" s="7" t="str">
        <f>IF('Payments Export'!A793="","",'Payments Export'!A793)</f>
        <v>Generic Medical Clinic</v>
      </c>
      <c r="B789" s="7" t="str">
        <f>IF('Payments Export'!A793="","",'Payments Export'!B793)</f>
        <v>Dr Jordan Martinez</v>
      </c>
      <c r="C789" s="7">
        <f>IF(IFERROR(VALUE('Payments Export'!H793),'Payments Export'!H793)&lt;&gt;0,IFERROR(VALUE('Payments Export'!H793),'Payments Export'!H793),"")</f>
        <v>23</v>
      </c>
      <c r="D789" s="7" t="str">
        <f>IF('Payments Export'!I793="","",'Payments Export'!I793)</f>
        <v>Surgery consultation, Level B</v>
      </c>
      <c r="E789" s="7" t="str">
        <f t="shared" si="24"/>
        <v>Surgery consultation, Level B</v>
      </c>
      <c r="F789" s="7">
        <f>IF('Payments Export'!A793="","",'Payments Export'!N793)</f>
        <v>0</v>
      </c>
      <c r="G789" s="7">
        <f>IF('Payments Export'!A793="","",'Payments Export'!O793)</f>
        <v>94.75</v>
      </c>
      <c r="H789" s="7">
        <f>IF('Payments Export'!B793="","",G789-F789)</f>
        <v>94.75</v>
      </c>
      <c r="I789" s="3" t="str">
        <f>IF(C789&lt;&gt;"",_xlfn.XLOOKUP(IFERROR(VALUE(C789),C789),'Items database'!A:A,'Items database'!B:B),(_xlfn.XLOOKUP(LEFT(E789,3),Services,Services,"")))</f>
        <v>DEF</v>
      </c>
      <c r="J789" s="3" t="str">
        <f t="shared" si="25"/>
        <v/>
      </c>
    </row>
    <row r="790" spans="1:10" ht="30" x14ac:dyDescent="0.35">
      <c r="A790" s="7" t="str">
        <f>IF('Payments Export'!A794="","",'Payments Export'!A794)</f>
        <v>Generic Medical Clinic</v>
      </c>
      <c r="B790" s="7" t="str">
        <f>IF('Payments Export'!A794="","",'Payments Export'!B794)</f>
        <v>Dr Alex Smith</v>
      </c>
      <c r="C790" s="7">
        <f>IF(IFERROR(VALUE('Payments Export'!H794),'Payments Export'!H794)&lt;&gt;0,IFERROR(VALUE('Payments Export'!H794),'Payments Export'!H794),"")</f>
        <v>23</v>
      </c>
      <c r="D790" s="7" t="str">
        <f>IF('Payments Export'!I794="","",'Payments Export'!I794)</f>
        <v>Surgery consultation, Level B</v>
      </c>
      <c r="E790" s="7" t="str">
        <f t="shared" si="24"/>
        <v>Surgery consultation, Level B</v>
      </c>
      <c r="F790" s="7">
        <f>IF('Payments Export'!A794="","",'Payments Export'!N794)</f>
        <v>0</v>
      </c>
      <c r="G790" s="7">
        <f>IF('Payments Export'!A794="","",'Payments Export'!O794)</f>
        <v>74.75</v>
      </c>
      <c r="H790" s="7">
        <f>IF('Payments Export'!B794="","",G790-F790)</f>
        <v>74.75</v>
      </c>
      <c r="I790" s="3" t="str">
        <f>IF(C790&lt;&gt;"",_xlfn.XLOOKUP(IFERROR(VALUE(C790),C790),'Items database'!A:A,'Items database'!B:B),(_xlfn.XLOOKUP(LEFT(E790,3),Services,Services,"")))</f>
        <v>DEF</v>
      </c>
      <c r="J790" s="3" t="str">
        <f t="shared" si="25"/>
        <v/>
      </c>
    </row>
    <row r="791" spans="1:10" ht="30" x14ac:dyDescent="0.35">
      <c r="A791" s="7" t="str">
        <f>IF('Payments Export'!A795="","",'Payments Export'!A795)</f>
        <v>Generic Medical Clinic</v>
      </c>
      <c r="B791" s="7" t="str">
        <f>IF('Payments Export'!A795="","",'Payments Export'!B795)</f>
        <v>Dr Morgan Bailey</v>
      </c>
      <c r="C791" s="7">
        <f>IF(IFERROR(VALUE('Payments Export'!H795),'Payments Export'!H795)&lt;&gt;0,IFERROR(VALUE('Payments Export'!H795),'Payments Export'!H795),"")</f>
        <v>23</v>
      </c>
      <c r="D791" s="7" t="str">
        <f>IF('Payments Export'!I795="","",'Payments Export'!I795)</f>
        <v>Surgery consultation, Level B</v>
      </c>
      <c r="E791" s="7" t="str">
        <f t="shared" si="24"/>
        <v>Surgery consultation, Level B</v>
      </c>
      <c r="F791" s="7">
        <f>IF('Payments Export'!A795="","",'Payments Export'!N795)</f>
        <v>0</v>
      </c>
      <c r="G791" s="7">
        <f>IF('Payments Export'!A795="","",'Payments Export'!O795)</f>
        <v>94.75</v>
      </c>
      <c r="H791" s="7">
        <f>IF('Payments Export'!B795="","",G791-F791)</f>
        <v>94.75</v>
      </c>
      <c r="I791" s="3" t="str">
        <f>IF(C791&lt;&gt;"",_xlfn.XLOOKUP(IFERROR(VALUE(C791),C791),'Items database'!A:A,'Items database'!B:B),(_xlfn.XLOOKUP(LEFT(E791,3),Services,Services,"")))</f>
        <v>DEF</v>
      </c>
      <c r="J791" s="3" t="str">
        <f t="shared" si="25"/>
        <v/>
      </c>
    </row>
    <row r="792" spans="1:10" ht="30" x14ac:dyDescent="0.35">
      <c r="A792" s="7" t="str">
        <f>IF('Payments Export'!A796="","",'Payments Export'!A796)</f>
        <v>Generic Medical Clinic</v>
      </c>
      <c r="B792" s="7" t="str">
        <f>IF('Payments Export'!A796="","",'Payments Export'!B796)</f>
        <v>Dr Alex Smith</v>
      </c>
      <c r="C792" s="7">
        <f>IF(IFERROR(VALUE('Payments Export'!H796),'Payments Export'!H796)&lt;&gt;0,IFERROR(VALUE('Payments Export'!H796),'Payments Export'!H796),"")</f>
        <v>36</v>
      </c>
      <c r="D792" s="7" t="str">
        <f>IF('Payments Export'!I796="","",'Payments Export'!I796)</f>
        <v>Surgery consultation, Level C</v>
      </c>
      <c r="E792" s="7" t="str">
        <f t="shared" si="24"/>
        <v>Surgery consultation, Level C</v>
      </c>
      <c r="F792" s="7">
        <f>IF('Payments Export'!A796="","",'Payments Export'!N796)</f>
        <v>0</v>
      </c>
      <c r="G792" s="7">
        <f>IF('Payments Export'!A796="","",'Payments Export'!O796)</f>
        <v>111.95</v>
      </c>
      <c r="H792" s="7">
        <f>IF('Payments Export'!B796="","",G792-F792)</f>
        <v>111.95</v>
      </c>
      <c r="I792" s="3" t="str">
        <f>IF(C792&lt;&gt;"",_xlfn.XLOOKUP(IFERROR(VALUE(C792),C792),'Items database'!A:A,'Items database'!B:B),(_xlfn.XLOOKUP(LEFT(E792,3),Services,Services,"")))</f>
        <v>DEF</v>
      </c>
      <c r="J792" s="3" t="str">
        <f t="shared" si="25"/>
        <v/>
      </c>
    </row>
    <row r="793" spans="1:10" ht="300" x14ac:dyDescent="0.35">
      <c r="A793" s="7" t="str">
        <f>IF('Payments Export'!A797="","",'Payments Export'!A797)</f>
        <v>Generic Medical Clinic</v>
      </c>
      <c r="B793" s="7" t="str">
        <f>IF('Payments Export'!A797="","",'Payments Export'!B797)</f>
        <v>Dr Jordan Martinez</v>
      </c>
      <c r="C793" s="7">
        <f>IF(IFERROR(VALUE('Payments Export'!H797),'Payments Export'!H797)&lt;&gt;0,IFERROR(VALUE('Payments Export'!H797),'Payments Export'!H797),"")</f>
        <v>91891</v>
      </c>
      <c r="D793" s="7" t="str">
        <f>IF('Payments Export'!I797="","",'Payments Export'!I797)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3" s="7" t="str">
        <f t="shared" si="24"/>
        <v>Phone attendance by a general practitioner lasting at least 6 minu</v>
      </c>
      <c r="F793" s="7">
        <f>IF('Payments Export'!A797="","",'Payments Export'!N797)</f>
        <v>0</v>
      </c>
      <c r="G793" s="7">
        <f>IF('Payments Export'!A797="","",'Payments Export'!O797)</f>
        <v>94.75</v>
      </c>
      <c r="H793" s="7">
        <f>IF('Payments Export'!B797="","",G793-F793)</f>
        <v>94.75</v>
      </c>
      <c r="I793" s="3" t="str">
        <f>IF(C793&lt;&gt;"",_xlfn.XLOOKUP(IFERROR(VALUE(C793),C793),'Items database'!A:A,'Items database'!B:B),(_xlfn.XLOOKUP(LEFT(E793,3),Services,Services,"")))</f>
        <v>DEF</v>
      </c>
      <c r="J793" s="3" t="str">
        <f t="shared" si="25"/>
        <v/>
      </c>
    </row>
    <row r="794" spans="1:10" ht="40" x14ac:dyDescent="0.35">
      <c r="A794" s="7" t="str">
        <f>IF('Payments Export'!A798="","",'Payments Export'!A798)</f>
        <v>Generic Medical Clinic</v>
      </c>
      <c r="B794" s="7" t="str">
        <f>IF('Payments Export'!A798="","",'Payments Export'!B798)</f>
        <v>Jordan Brown</v>
      </c>
      <c r="C794" s="7" t="str">
        <f>IF(IFERROR(VALUE('Payments Export'!H798),'Payments Export'!H798)&lt;&gt;0,IFERROR(VALUE('Payments Export'!H798),'Payments Export'!H798),"")</f>
        <v/>
      </c>
      <c r="D794" s="7" t="str">
        <f>IF('Payments Export'!I798="","",'Payments Export'!I798)</f>
        <v>505 - Subsequent Physiotherapy</v>
      </c>
      <c r="E794" s="7" t="s">
        <v>287</v>
      </c>
      <c r="F794" s="7">
        <f>IF('Payments Export'!A798="","",'Payments Export'!N798)</f>
        <v>0</v>
      </c>
      <c r="G794" s="7">
        <f>IF('Payments Export'!A798="","",'Payments Export'!O798)</f>
        <v>85</v>
      </c>
      <c r="H794" s="7">
        <f>IF('Payments Export'!B798="","",G794-F794)</f>
        <v>85</v>
      </c>
      <c r="I794" s="3" t="str">
        <f>IF(C794&lt;&gt;"",_xlfn.XLOOKUP(IFERROR(VALUE(C794),C794),'Items database'!A:A,'Items database'!B:B),(_xlfn.XLOOKUP(LEFT(E794,3),Services,Services,"")))</f>
        <v>DEF</v>
      </c>
      <c r="J794" s="3" t="str">
        <f t="shared" si="25"/>
        <v/>
      </c>
    </row>
    <row r="795" spans="1:10" ht="60" x14ac:dyDescent="0.35">
      <c r="A795" s="7" t="str">
        <f>IF('Payments Export'!A799="","",'Payments Export'!A799)</f>
        <v>Generic Medical Clinic</v>
      </c>
      <c r="B795" s="7" t="str">
        <f>IF('Payments Export'!A799="","",'Payments Export'!B799)</f>
        <v>Dr Taylor Johnson</v>
      </c>
      <c r="C795" s="7">
        <f>IF(IFERROR(VALUE('Payments Export'!H799),'Payments Export'!H799)&lt;&gt;0,IFERROR(VALUE('Payments Export'!H799),'Payments Export'!H799),"")</f>
        <v>80010</v>
      </c>
      <c r="D795" s="7" t="str">
        <f>IF('Payments Export'!I799="","",'Payments Export'!I799)</f>
        <v>Clinical psychologist consultation, &gt;50 min, consulting rooms</v>
      </c>
      <c r="E795" s="7" t="str">
        <f t="shared" si="24"/>
        <v>Clinical psychologist consultation, &gt;50 min, consulting rooms</v>
      </c>
      <c r="F795" s="7">
        <f>IF('Payments Export'!A799="","",'Payments Export'!N799)</f>
        <v>0</v>
      </c>
      <c r="G795" s="7">
        <f>IF('Payments Export'!A799="","",'Payments Export'!O799)</f>
        <v>224.5</v>
      </c>
      <c r="H795" s="7">
        <f>IF('Payments Export'!B799="","",G795-F795)</f>
        <v>224.5</v>
      </c>
      <c r="I795" s="3" t="str">
        <f>IF(C795&lt;&gt;"",_xlfn.XLOOKUP(IFERROR(VALUE(C795),C795),'Items database'!A:A,'Items database'!B:B),(_xlfn.XLOOKUP(LEFT(E795,3),Services,Services,"")))</f>
        <v>DEF</v>
      </c>
      <c r="J795" s="3" t="str">
        <f t="shared" si="25"/>
        <v/>
      </c>
    </row>
    <row r="796" spans="1:10" ht="30" x14ac:dyDescent="0.35">
      <c r="A796" s="7" t="str">
        <f>IF('Payments Export'!A800="","",'Payments Export'!A800)</f>
        <v>Generic Medical Clinic</v>
      </c>
      <c r="B796" s="7" t="str">
        <f>IF('Payments Export'!A800="","",'Payments Export'!B800)</f>
        <v>Jordan Brown</v>
      </c>
      <c r="C796" s="7">
        <f>IF(IFERROR(VALUE('Payments Export'!H800),'Payments Export'!H800)&lt;&gt;0,IFERROR(VALUE('Payments Export'!H800),'Payments Export'!H800),"")</f>
        <v>10960</v>
      </c>
      <c r="D796" s="7" t="str">
        <f>IF('Payments Export'!I800="","",'Payments Export'!I800)</f>
        <v>Physiotherapy Service</v>
      </c>
      <c r="E796" s="7" t="str">
        <f t="shared" si="24"/>
        <v>Physiotherapy Service</v>
      </c>
      <c r="F796" s="7">
        <f>IF('Payments Export'!A800="","",'Payments Export'!N800)</f>
        <v>0</v>
      </c>
      <c r="G796" s="7">
        <f>IF('Payments Export'!A800="","",'Payments Export'!O800)</f>
        <v>85</v>
      </c>
      <c r="H796" s="7">
        <f>IF('Payments Export'!B800="","",G796-F796)</f>
        <v>85</v>
      </c>
      <c r="I796" s="3" t="str">
        <f>IF(C796&lt;&gt;"",_xlfn.XLOOKUP(IFERROR(VALUE(C796),C796),'Items database'!A:A,'Items database'!B:B),(_xlfn.XLOOKUP(LEFT(E796,3),Services,Services,"")))</f>
        <v>DEF</v>
      </c>
      <c r="J796" s="3" t="str">
        <f t="shared" si="25"/>
        <v/>
      </c>
    </row>
    <row r="797" spans="1:10" ht="30" x14ac:dyDescent="0.35">
      <c r="A797" s="7" t="str">
        <f>IF('Payments Export'!A801="","",'Payments Export'!A801)</f>
        <v>Generic Medical Clinic</v>
      </c>
      <c r="B797" s="7" t="str">
        <f>IF('Payments Export'!A801="","",'Payments Export'!B801)</f>
        <v>Dr Morgan Brooks</v>
      </c>
      <c r="C797" s="7">
        <f>IF(IFERROR(VALUE('Payments Export'!H801),'Payments Export'!H801)&lt;&gt;0,IFERROR(VALUE('Payments Export'!H801),'Payments Export'!H801),"")</f>
        <v>23</v>
      </c>
      <c r="D797" s="7" t="str">
        <f>IF('Payments Export'!I801="","",'Payments Export'!I801)</f>
        <v>Surgery consultation, Level B</v>
      </c>
      <c r="E797" s="7" t="str">
        <f t="shared" si="24"/>
        <v>Surgery consultation, Level B</v>
      </c>
      <c r="F797" s="7">
        <f>IF('Payments Export'!A801="","",'Payments Export'!N801)</f>
        <v>0</v>
      </c>
      <c r="G797" s="7">
        <f>IF('Payments Export'!A801="","",'Payments Export'!O801)</f>
        <v>94.75</v>
      </c>
      <c r="H797" s="7">
        <f>IF('Payments Export'!B801="","",G797-F797)</f>
        <v>94.75</v>
      </c>
      <c r="I797" s="3" t="str">
        <f>IF(C797&lt;&gt;"",_xlfn.XLOOKUP(IFERROR(VALUE(C797),C797),'Items database'!A:A,'Items database'!B:B),(_xlfn.XLOOKUP(LEFT(E797,3),Services,Services,"")))</f>
        <v>DEF</v>
      </c>
      <c r="J797" s="3" t="str">
        <f t="shared" si="25"/>
        <v/>
      </c>
    </row>
    <row r="798" spans="1:10" ht="50" x14ac:dyDescent="0.35">
      <c r="A798" s="7" t="str">
        <f>IF('Payments Export'!A802="","",'Payments Export'!A802)</f>
        <v>Generic Medical Clinic</v>
      </c>
      <c r="B798" s="7" t="str">
        <f>IF('Payments Export'!A802="","",'Payments Export'!B802)</f>
        <v>Alex White</v>
      </c>
      <c r="C798" s="7" t="str">
        <f>IF(IFERROR(VALUE('Payments Export'!H802),'Payments Export'!H802)&lt;&gt;0,IFERROR(VALUE('Payments Export'!H802),'Payments Export'!H802),"")</f>
        <v/>
      </c>
      <c r="D798" s="7" t="str">
        <f>IF('Payments Export'!I802="","",'Payments Export'!I802)</f>
        <v>340 Speech Pathology - Follow Up Services</v>
      </c>
      <c r="E798" s="7" t="s">
        <v>428</v>
      </c>
      <c r="F798" s="7">
        <f>IF('Payments Export'!A802="","",'Payments Export'!N802)</f>
        <v>0</v>
      </c>
      <c r="G798" s="7">
        <f>IF('Payments Export'!A802="","",'Payments Export'!O802)</f>
        <v>105</v>
      </c>
      <c r="H798" s="7">
        <f>IF('Payments Export'!B802="","",G798-F798)</f>
        <v>105</v>
      </c>
      <c r="I798" s="3" t="str">
        <f>IF(C798&lt;&gt;"",_xlfn.XLOOKUP(IFERROR(VALUE(C798),C798),'Items database'!A:A,'Items database'!B:B),(_xlfn.XLOOKUP(LEFT(E798,3),Services,Services,"")))</f>
        <v>DEF</v>
      </c>
      <c r="J798" s="3" t="str">
        <f t="shared" si="25"/>
        <v/>
      </c>
    </row>
    <row r="799" spans="1:10" ht="300" x14ac:dyDescent="0.35">
      <c r="A799" s="7" t="str">
        <f>IF('Payments Export'!A803="","",'Payments Export'!A803)</f>
        <v>Generic Medical Clinic</v>
      </c>
      <c r="B799" s="7" t="str">
        <f>IF('Payments Export'!A803="","",'Payments Export'!B803)</f>
        <v>Dr Jordan Martinez</v>
      </c>
      <c r="C799" s="7">
        <f>IF(IFERROR(VALUE('Payments Export'!H803),'Payments Export'!H803)&lt;&gt;0,IFERROR(VALUE('Payments Export'!H803),'Payments Export'!H803),"")</f>
        <v>91891</v>
      </c>
      <c r="D799" s="7" t="str">
        <f>IF('Payments Export'!I803="","",'Payments Export'!I803)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9" s="7" t="str">
        <f t="shared" si="24"/>
        <v>Phone attendance by a general practitioner lasting at least 6 minu</v>
      </c>
      <c r="F799" s="7">
        <f>IF('Payments Export'!A803="","",'Payments Export'!N803)</f>
        <v>0</v>
      </c>
      <c r="G799" s="7">
        <f>IF('Payments Export'!A803="","",'Payments Export'!O803)</f>
        <v>94.75</v>
      </c>
      <c r="H799" s="7">
        <f>IF('Payments Export'!B803="","",G799-F799)</f>
        <v>94.75</v>
      </c>
      <c r="I799" s="3" t="str">
        <f>IF(C799&lt;&gt;"",_xlfn.XLOOKUP(IFERROR(VALUE(C799),C799),'Items database'!A:A,'Items database'!B:B),(_xlfn.XLOOKUP(LEFT(E799,3),Services,Services,"")))</f>
        <v>DEF</v>
      </c>
      <c r="J799" s="3" t="str">
        <f t="shared" si="25"/>
        <v/>
      </c>
    </row>
    <row r="800" spans="1:10" ht="30" x14ac:dyDescent="0.35">
      <c r="A800" s="7" t="str">
        <f>IF('Payments Export'!A804="","",'Payments Export'!A804)</f>
        <v>Generic Medical Clinic</v>
      </c>
      <c r="B800" s="7" t="str">
        <f>IF('Payments Export'!A804="","",'Payments Export'!B804)</f>
        <v>Dr Morgan Brooks</v>
      </c>
      <c r="C800" s="7">
        <f>IF(IFERROR(VALUE('Payments Export'!H804),'Payments Export'!H804)&lt;&gt;0,IFERROR(VALUE('Payments Export'!H804),'Payments Export'!H804),"")</f>
        <v>23</v>
      </c>
      <c r="D800" s="7" t="str">
        <f>IF('Payments Export'!I804="","",'Payments Export'!I804)</f>
        <v>Surgery consultation, Level B</v>
      </c>
      <c r="E800" s="7" t="str">
        <f t="shared" si="24"/>
        <v>Surgery consultation, Level B</v>
      </c>
      <c r="F800" s="7">
        <f>IF('Payments Export'!A804="","",'Payments Export'!N804)</f>
        <v>0</v>
      </c>
      <c r="G800" s="7">
        <f>IF('Payments Export'!A804="","",'Payments Export'!O804)</f>
        <v>74.75</v>
      </c>
      <c r="H800" s="7">
        <f>IF('Payments Export'!B804="","",G800-F800)</f>
        <v>74.75</v>
      </c>
      <c r="I800" s="3" t="str">
        <f>IF(C800&lt;&gt;"",_xlfn.XLOOKUP(IFERROR(VALUE(C800),C800),'Items database'!A:A,'Items database'!B:B),(_xlfn.XLOOKUP(LEFT(E800,3),Services,Services,"")))</f>
        <v>DEF</v>
      </c>
      <c r="J800" s="3" t="str">
        <f t="shared" si="25"/>
        <v/>
      </c>
    </row>
    <row r="801" spans="1:10" ht="30" x14ac:dyDescent="0.35">
      <c r="A801" s="7" t="str">
        <f>IF('Payments Export'!A805="","",'Payments Export'!A805)</f>
        <v>Generic Medical Clinic</v>
      </c>
      <c r="B801" s="7" t="str">
        <f>IF('Payments Export'!A805="","",'Payments Export'!B805)</f>
        <v>Dr Casey Kim</v>
      </c>
      <c r="C801" s="7">
        <f>IF(IFERROR(VALUE('Payments Export'!H805),'Payments Export'!H805)&lt;&gt;0,IFERROR(VALUE('Payments Export'!H805),'Payments Export'!H805),"")</f>
        <v>23</v>
      </c>
      <c r="D801" s="7" t="str">
        <f>IF('Payments Export'!I805="","",'Payments Export'!I805)</f>
        <v>Surgery consultation, Level B</v>
      </c>
      <c r="E801" s="7" t="str">
        <f t="shared" si="24"/>
        <v>Surgery consultation, Level B</v>
      </c>
      <c r="F801" s="7">
        <f>IF('Payments Export'!A805="","",'Payments Export'!N805)</f>
        <v>0</v>
      </c>
      <c r="G801" s="7">
        <f>IF('Payments Export'!A805="","",'Payments Export'!O805)</f>
        <v>74.75</v>
      </c>
      <c r="H801" s="7">
        <f>IF('Payments Export'!B805="","",G801-F801)</f>
        <v>74.75</v>
      </c>
      <c r="I801" s="3" t="str">
        <f>IF(C801&lt;&gt;"",_xlfn.XLOOKUP(IFERROR(VALUE(C801),C801),'Items database'!A:A,'Items database'!B:B),(_xlfn.XLOOKUP(LEFT(E801,3),Services,Services,"")))</f>
        <v>DEF</v>
      </c>
      <c r="J801" s="3" t="str">
        <f t="shared" si="25"/>
        <v/>
      </c>
    </row>
    <row r="802" spans="1:10" ht="30" x14ac:dyDescent="0.35">
      <c r="A802" s="7" t="str">
        <f>IF('Payments Export'!A806="","",'Payments Export'!A806)</f>
        <v>Generic Medical Clinic</v>
      </c>
      <c r="B802" s="7" t="str">
        <f>IF('Payments Export'!A806="","",'Payments Export'!B806)</f>
        <v>Dr Jordan Martinez</v>
      </c>
      <c r="C802" s="7">
        <f>IF(IFERROR(VALUE('Payments Export'!H806),'Payments Export'!H806)&lt;&gt;0,IFERROR(VALUE('Payments Export'!H806),'Payments Export'!H806),"")</f>
        <v>23</v>
      </c>
      <c r="D802" s="7" t="str">
        <f>IF('Payments Export'!I806="","",'Payments Export'!I806)</f>
        <v>Surgery consultation, Level B</v>
      </c>
      <c r="E802" s="7" t="str">
        <f t="shared" si="24"/>
        <v>Surgery consultation, Level B</v>
      </c>
      <c r="F802" s="7">
        <f>IF('Payments Export'!A806="","",'Payments Export'!N806)</f>
        <v>0</v>
      </c>
      <c r="G802" s="7">
        <f>IF('Payments Export'!A806="","",'Payments Export'!O806)</f>
        <v>94.75</v>
      </c>
      <c r="H802" s="7">
        <f>IF('Payments Export'!B806="","",G802-F802)</f>
        <v>94.75</v>
      </c>
      <c r="I802" s="3" t="str">
        <f>IF(C802&lt;&gt;"",_xlfn.XLOOKUP(IFERROR(VALUE(C802),C802),'Items database'!A:A,'Items database'!B:B),(_xlfn.XLOOKUP(LEFT(E802,3),Services,Services,"")))</f>
        <v>DEF</v>
      </c>
      <c r="J802" s="3" t="str">
        <f t="shared" si="25"/>
        <v/>
      </c>
    </row>
    <row r="803" spans="1:10" ht="30" x14ac:dyDescent="0.35">
      <c r="A803" s="7" t="str">
        <f>IF('Payments Export'!A807="","",'Payments Export'!A807)</f>
        <v>Generic Medical Clinic</v>
      </c>
      <c r="B803" s="7" t="str">
        <f>IF('Payments Export'!A807="","",'Payments Export'!B807)</f>
        <v>Dr Morgan Bailey</v>
      </c>
      <c r="C803" s="7">
        <f>IF(IFERROR(VALUE('Payments Export'!H807),'Payments Export'!H807)&lt;&gt;0,IFERROR(VALUE('Payments Export'!H807),'Payments Export'!H807),"")</f>
        <v>23</v>
      </c>
      <c r="D803" s="7" t="str">
        <f>IF('Payments Export'!I807="","",'Payments Export'!I807)</f>
        <v>Surgery consultation, Level B</v>
      </c>
      <c r="E803" s="7" t="str">
        <f t="shared" si="24"/>
        <v>Surgery consultation, Level B</v>
      </c>
      <c r="F803" s="7">
        <f>IF('Payments Export'!A807="","",'Payments Export'!N807)</f>
        <v>0</v>
      </c>
      <c r="G803" s="7">
        <f>IF('Payments Export'!A807="","",'Payments Export'!O807)</f>
        <v>74.75</v>
      </c>
      <c r="H803" s="7">
        <f>IF('Payments Export'!B807="","",G803-F803)</f>
        <v>74.75</v>
      </c>
      <c r="I803" s="3" t="str">
        <f>IF(C803&lt;&gt;"",_xlfn.XLOOKUP(IFERROR(VALUE(C803),C803),'Items database'!A:A,'Items database'!B:B),(_xlfn.XLOOKUP(LEFT(E803,3),Services,Services,"")))</f>
        <v>DEF</v>
      </c>
      <c r="J803" s="3" t="str">
        <f t="shared" si="25"/>
        <v/>
      </c>
    </row>
    <row r="804" spans="1:10" ht="40" x14ac:dyDescent="0.35">
      <c r="A804" s="7" t="str">
        <f>IF('Payments Export'!A808="","",'Payments Export'!A808)</f>
        <v>Generic Medical Clinic</v>
      </c>
      <c r="B804" s="7" t="str">
        <f>IF('Payments Export'!A808="","",'Payments Export'!B808)</f>
        <v>Jordan Brown</v>
      </c>
      <c r="C804" s="7" t="str">
        <f>IF(IFERROR(VALUE('Payments Export'!H808),'Payments Export'!H808)&lt;&gt;0,IFERROR(VALUE('Payments Export'!H808),'Payments Export'!H808),"")</f>
        <v/>
      </c>
      <c r="D804" s="7" t="str">
        <f>IF('Payments Export'!I808="","",'Payments Export'!I808)</f>
        <v>505 - Subsequent Physiotherapy</v>
      </c>
      <c r="E804" s="7" t="s">
        <v>287</v>
      </c>
      <c r="F804" s="7">
        <f>IF('Payments Export'!A808="","",'Payments Export'!N808)</f>
        <v>0</v>
      </c>
      <c r="G804" s="7">
        <f>IF('Payments Export'!A808="","",'Payments Export'!O808)</f>
        <v>85</v>
      </c>
      <c r="H804" s="7">
        <f>IF('Payments Export'!B808="","",G804-F804)</f>
        <v>85</v>
      </c>
      <c r="I804" s="3" t="str">
        <f>IF(C804&lt;&gt;"",_xlfn.XLOOKUP(IFERROR(VALUE(C804),C804),'Items database'!A:A,'Items database'!B:B),(_xlfn.XLOOKUP(LEFT(E804,3),Services,Services,"")))</f>
        <v>DEF</v>
      </c>
      <c r="J804" s="3" t="str">
        <f t="shared" si="25"/>
        <v/>
      </c>
    </row>
    <row r="805" spans="1:10" ht="30" x14ac:dyDescent="0.35">
      <c r="A805" s="7" t="str">
        <f>IF('Payments Export'!A809="","",'Payments Export'!A809)</f>
        <v>Generic Medical Clinic</v>
      </c>
      <c r="B805" s="7" t="str">
        <f>IF('Payments Export'!A809="","",'Payments Export'!B809)</f>
        <v>Dr Morgan Brooks</v>
      </c>
      <c r="C805" s="7">
        <f>IF(IFERROR(VALUE('Payments Export'!H809),'Payments Export'!H809)&lt;&gt;0,IFERROR(VALUE('Payments Export'!H809),'Payments Export'!H809),"")</f>
        <v>23</v>
      </c>
      <c r="D805" s="7" t="str">
        <f>IF('Payments Export'!I809="","",'Payments Export'!I809)</f>
        <v>Surgery consultation, Level B</v>
      </c>
      <c r="E805" s="7" t="str">
        <f t="shared" si="24"/>
        <v>Surgery consultation, Level B</v>
      </c>
      <c r="F805" s="7">
        <f>IF('Payments Export'!A809="","",'Payments Export'!N809)</f>
        <v>0</v>
      </c>
      <c r="G805" s="7">
        <f>IF('Payments Export'!A809="","",'Payments Export'!O809)</f>
        <v>49.4</v>
      </c>
      <c r="H805" s="7">
        <f>IF('Payments Export'!B809="","",G805-F805)</f>
        <v>49.4</v>
      </c>
      <c r="I805" s="3" t="str">
        <f>IF(C805&lt;&gt;"",_xlfn.XLOOKUP(IFERROR(VALUE(C805),C805),'Items database'!A:A,'Items database'!B:B),(_xlfn.XLOOKUP(LEFT(E805,3),Services,Services,"")))</f>
        <v>DEF</v>
      </c>
      <c r="J805" s="3" t="str">
        <f t="shared" si="25"/>
        <v/>
      </c>
    </row>
    <row r="806" spans="1:10" ht="30" x14ac:dyDescent="0.35">
      <c r="A806" s="7" t="str">
        <f>IF('Payments Export'!A810="","",'Payments Export'!A810)</f>
        <v>Generic Medical Clinic</v>
      </c>
      <c r="B806" s="7" t="str">
        <f>IF('Payments Export'!A810="","",'Payments Export'!B810)</f>
        <v>Dr Morgan Brooks</v>
      </c>
      <c r="C806" s="7">
        <f>IF(IFERROR(VALUE('Payments Export'!H810),'Payments Export'!H810)&lt;&gt;0,IFERROR(VALUE('Payments Export'!H810),'Payments Export'!H810),"")</f>
        <v>23</v>
      </c>
      <c r="D806" s="7" t="str">
        <f>IF('Payments Export'!I810="","",'Payments Export'!I810)</f>
        <v>Surgery consultation, Level B</v>
      </c>
      <c r="E806" s="7" t="str">
        <f t="shared" si="24"/>
        <v>Surgery consultation, Level B</v>
      </c>
      <c r="F806" s="7">
        <f>IF('Payments Export'!A810="","",'Payments Export'!N810)</f>
        <v>0</v>
      </c>
      <c r="G806" s="7">
        <f>IF('Payments Export'!A810="","",'Payments Export'!O810)</f>
        <v>49.4</v>
      </c>
      <c r="H806" s="7">
        <f>IF('Payments Export'!B810="","",G806-F806)</f>
        <v>49.4</v>
      </c>
      <c r="I806" s="3" t="str">
        <f>IF(C806&lt;&gt;"",_xlfn.XLOOKUP(IFERROR(VALUE(C806),C806),'Items database'!A:A,'Items database'!B:B),(_xlfn.XLOOKUP(LEFT(E806,3),Services,Services,"")))</f>
        <v>DEF</v>
      </c>
      <c r="J806" s="3" t="str">
        <f t="shared" si="25"/>
        <v/>
      </c>
    </row>
    <row r="807" spans="1:10" ht="30" x14ac:dyDescent="0.35">
      <c r="A807" s="7" t="str">
        <f>IF('Payments Export'!A811="","",'Payments Export'!A811)</f>
        <v>Generic Medical Clinic</v>
      </c>
      <c r="B807" s="7" t="str">
        <f>IF('Payments Export'!A811="","",'Payments Export'!B811)</f>
        <v>Dr Morgan Bailey</v>
      </c>
      <c r="C807" s="7">
        <f>IF(IFERROR(VALUE('Payments Export'!H811),'Payments Export'!H811)&lt;&gt;0,IFERROR(VALUE('Payments Export'!H811),'Payments Export'!H811),"")</f>
        <v>23</v>
      </c>
      <c r="D807" s="7" t="str">
        <f>IF('Payments Export'!I811="","",'Payments Export'!I811)</f>
        <v>Surgery consultation, Level B</v>
      </c>
      <c r="E807" s="7" t="str">
        <f t="shared" si="24"/>
        <v>Surgery consultation, Level B</v>
      </c>
      <c r="F807" s="7">
        <f>IF('Payments Export'!A811="","",'Payments Export'!N811)</f>
        <v>0</v>
      </c>
      <c r="G807" s="7">
        <f>IF('Payments Export'!A811="","",'Payments Export'!O811)</f>
        <v>74.75</v>
      </c>
      <c r="H807" s="7">
        <f>IF('Payments Export'!B811="","",G807-F807)</f>
        <v>74.75</v>
      </c>
      <c r="I807" s="3" t="str">
        <f>IF(C807&lt;&gt;"",_xlfn.XLOOKUP(IFERROR(VALUE(C807),C807),'Items database'!A:A,'Items database'!B:B),(_xlfn.XLOOKUP(LEFT(E807,3),Services,Services,"")))</f>
        <v>DEF</v>
      </c>
      <c r="J807" s="3" t="str">
        <f t="shared" si="25"/>
        <v/>
      </c>
    </row>
    <row r="808" spans="1:10" ht="30" x14ac:dyDescent="0.35">
      <c r="A808" s="7" t="str">
        <f>IF('Payments Export'!A812="","",'Payments Export'!A812)</f>
        <v>Generic Medical Clinic</v>
      </c>
      <c r="B808" s="7" t="str">
        <f>IF('Payments Export'!A812="","",'Payments Export'!B812)</f>
        <v>Dr Casey Kim</v>
      </c>
      <c r="C808" s="7">
        <f>IF(IFERROR(VALUE('Payments Export'!H812),'Payments Export'!H812)&lt;&gt;0,IFERROR(VALUE('Payments Export'!H812),'Payments Export'!H812),"")</f>
        <v>23</v>
      </c>
      <c r="D808" s="7" t="str">
        <f>IF('Payments Export'!I812="","",'Payments Export'!I812)</f>
        <v>Surgery consultation, Level B</v>
      </c>
      <c r="E808" s="7" t="str">
        <f t="shared" si="24"/>
        <v>Surgery consultation, Level B</v>
      </c>
      <c r="F808" s="7">
        <f>IF('Payments Export'!A812="","",'Payments Export'!N812)</f>
        <v>0</v>
      </c>
      <c r="G808" s="7">
        <f>IF('Payments Export'!A812="","",'Payments Export'!O812)</f>
        <v>94.75</v>
      </c>
      <c r="H808" s="7">
        <f>IF('Payments Export'!B812="","",G808-F808)</f>
        <v>94.75</v>
      </c>
      <c r="I808" s="3" t="str">
        <f>IF(C808&lt;&gt;"",_xlfn.XLOOKUP(IFERROR(VALUE(C808),C808),'Items database'!A:A,'Items database'!B:B),(_xlfn.XLOOKUP(LEFT(E808,3),Services,Services,"")))</f>
        <v>DEF</v>
      </c>
      <c r="J808" s="3" t="str">
        <f t="shared" si="25"/>
        <v/>
      </c>
    </row>
    <row r="809" spans="1:10" ht="30" x14ac:dyDescent="0.35">
      <c r="A809" s="7" t="str">
        <f>IF('Payments Export'!A813="","",'Payments Export'!A813)</f>
        <v>Generic Medical Clinic</v>
      </c>
      <c r="B809" s="7" t="str">
        <f>IF('Payments Export'!A813="","",'Payments Export'!B813)</f>
        <v>Dr Jordan Martinez</v>
      </c>
      <c r="C809" s="7">
        <f>IF(IFERROR(VALUE('Payments Export'!H813),'Payments Export'!H813)&lt;&gt;0,IFERROR(VALUE('Payments Export'!H813),'Payments Export'!H813),"")</f>
        <v>23</v>
      </c>
      <c r="D809" s="7" t="str">
        <f>IF('Payments Export'!I813="","",'Payments Export'!I813)</f>
        <v>Surgery consultation, Level B</v>
      </c>
      <c r="E809" s="7" t="str">
        <f t="shared" si="24"/>
        <v>Surgery consultation, Level B</v>
      </c>
      <c r="F809" s="7">
        <f>IF('Payments Export'!A813="","",'Payments Export'!N813)</f>
        <v>0</v>
      </c>
      <c r="G809" s="7">
        <f>IF('Payments Export'!A813="","",'Payments Export'!O813)</f>
        <v>74.75</v>
      </c>
      <c r="H809" s="7">
        <f>IF('Payments Export'!B813="","",G809-F809)</f>
        <v>74.75</v>
      </c>
      <c r="I809" s="3" t="str">
        <f>IF(C809&lt;&gt;"",_xlfn.XLOOKUP(IFERROR(VALUE(C809),C809),'Items database'!A:A,'Items database'!B:B),(_xlfn.XLOOKUP(LEFT(E809,3),Services,Services,"")))</f>
        <v>DEF</v>
      </c>
      <c r="J809" s="3" t="str">
        <f t="shared" si="25"/>
        <v/>
      </c>
    </row>
    <row r="810" spans="1:10" ht="300" x14ac:dyDescent="0.35">
      <c r="A810" s="7" t="str">
        <f>IF('Payments Export'!A814="","",'Payments Export'!A814)</f>
        <v>Generic Medical Clinic</v>
      </c>
      <c r="B810" s="7" t="str">
        <f>IF('Payments Export'!A814="","",'Payments Export'!B814)</f>
        <v>Dr Morgan Bailey</v>
      </c>
      <c r="C810" s="7">
        <f>IF(IFERROR(VALUE('Payments Export'!H814),'Payments Export'!H814)&lt;&gt;0,IFERROR(VALUE('Payments Export'!H814),'Payments Export'!H814),"")</f>
        <v>91891</v>
      </c>
      <c r="D810" s="7" t="str">
        <f>IF('Payments Export'!I814="","",'Payments Export'!I814)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0" s="7" t="str">
        <f t="shared" si="24"/>
        <v>Phone attendance by a general practitioner lasting at least 6 minu</v>
      </c>
      <c r="F810" s="7">
        <f>IF('Payments Export'!A814="","",'Payments Export'!N814)</f>
        <v>0</v>
      </c>
      <c r="G810" s="7">
        <f>IF('Payments Export'!A814="","",'Payments Export'!O814)</f>
        <v>74.75</v>
      </c>
      <c r="H810" s="7">
        <f>IF('Payments Export'!B814="","",G810-F810)</f>
        <v>74.75</v>
      </c>
      <c r="I810" s="3" t="str">
        <f>IF(C810&lt;&gt;"",_xlfn.XLOOKUP(IFERROR(VALUE(C810),C810),'Items database'!A:A,'Items database'!B:B),(_xlfn.XLOOKUP(LEFT(E810,3),Services,Services,"")))</f>
        <v>DEF</v>
      </c>
      <c r="J810" s="3" t="str">
        <f t="shared" si="25"/>
        <v/>
      </c>
    </row>
    <row r="811" spans="1:10" ht="40" x14ac:dyDescent="0.35">
      <c r="A811" s="7" t="str">
        <f>IF('Payments Export'!A815="","",'Payments Export'!A815)</f>
        <v>Generic Medical Clinic</v>
      </c>
      <c r="B811" s="7" t="str">
        <f>IF('Payments Export'!A815="","",'Payments Export'!B815)</f>
        <v>Jordan Brown</v>
      </c>
      <c r="C811" s="7" t="str">
        <f>IF(IFERROR(VALUE('Payments Export'!H815),'Payments Export'!H815)&lt;&gt;0,IFERROR(VALUE('Payments Export'!H815),'Payments Export'!H815),"")</f>
        <v/>
      </c>
      <c r="D811" s="7" t="str">
        <f>IF('Payments Export'!I815="","",'Payments Export'!I815)</f>
        <v>505 - Subsequent Physiotherapy</v>
      </c>
      <c r="E811" s="7" t="s">
        <v>287</v>
      </c>
      <c r="F811" s="7">
        <f>IF('Payments Export'!A815="","",'Payments Export'!N815)</f>
        <v>0</v>
      </c>
      <c r="G811" s="7">
        <f>IF('Payments Export'!A815="","",'Payments Export'!O815)</f>
        <v>85</v>
      </c>
      <c r="H811" s="7">
        <f>IF('Payments Export'!B815="","",G811-F811)</f>
        <v>85</v>
      </c>
      <c r="I811" s="3" t="str">
        <f>IF(C811&lt;&gt;"",_xlfn.XLOOKUP(IFERROR(VALUE(C811),C811),'Items database'!A:A,'Items database'!B:B),(_xlfn.XLOOKUP(LEFT(E811,3),Services,Services,"")))</f>
        <v>DEF</v>
      </c>
      <c r="J811" s="3" t="str">
        <f t="shared" si="25"/>
        <v/>
      </c>
    </row>
    <row r="812" spans="1:10" ht="80" x14ac:dyDescent="0.35">
      <c r="A812" s="7" t="str">
        <f>IF('Payments Export'!A816="","",'Payments Export'!A816)</f>
        <v>Generic Medical Clinic</v>
      </c>
      <c r="B812" s="7" t="str">
        <f>IF('Payments Export'!A816="","",'Payments Export'!B816)</f>
        <v>Dr Jordan Martinez</v>
      </c>
      <c r="C812" s="7" t="str">
        <f>IF(IFERROR(VALUE('Payments Export'!H816),'Payments Export'!H816)&lt;&gt;0,IFERROR(VALUE('Payments Export'!H816),'Payments Export'!H816),"")</f>
        <v/>
      </c>
      <c r="D812" s="7" t="str">
        <f>IF('Payments Export'!I816="","",'Payments Export'!I816)</f>
        <v>CSB Treatment Room Fee Iron Infusion - Non Rebatable from Medicare</v>
      </c>
      <c r="E812" s="7" t="str">
        <f t="shared" si="24"/>
        <v>CSB Treatment Room Fee Iron Infusion - Non Rebatable from Medicare</v>
      </c>
      <c r="F812" s="7">
        <f>IF('Payments Export'!A816="","",'Payments Export'!N816)</f>
        <v>0</v>
      </c>
      <c r="G812" s="7">
        <f>IF('Payments Export'!A816="","",'Payments Export'!O816)</f>
        <v>50</v>
      </c>
      <c r="H812" s="7">
        <f>IF('Payments Export'!B816="","",G812-F812)</f>
        <v>50</v>
      </c>
      <c r="I812" s="3" t="str">
        <f>IF(C812&lt;&gt;"",_xlfn.XLOOKUP(IFERROR(VALUE(C812),C812),'Items database'!A:A,'Items database'!B:B),(_xlfn.XLOOKUP(LEFT(E812,3),Services,Services,"")))</f>
        <v>CSB</v>
      </c>
      <c r="J812" s="3" t="str">
        <f t="shared" si="25"/>
        <v/>
      </c>
    </row>
    <row r="813" spans="1:10" ht="30" x14ac:dyDescent="0.35">
      <c r="A813" s="7" t="str">
        <f>IF('Payments Export'!A817="","",'Payments Export'!A817)</f>
        <v>Generic Medical Clinic</v>
      </c>
      <c r="B813" s="7" t="str">
        <f>IF('Payments Export'!A817="","",'Payments Export'!B817)</f>
        <v>Dr Jordan Martinez</v>
      </c>
      <c r="C813" s="7">
        <f>IF(IFERROR(VALUE('Payments Export'!H817),'Payments Export'!H817)&lt;&gt;0,IFERROR(VALUE('Payments Export'!H817),'Payments Export'!H817),"")</f>
        <v>36</v>
      </c>
      <c r="D813" s="7" t="str">
        <f>IF('Payments Export'!I817="","",'Payments Export'!I817)</f>
        <v>Surgery consultation, Level C</v>
      </c>
      <c r="E813" s="7" t="str">
        <f t="shared" si="24"/>
        <v>Surgery consultation, Level C</v>
      </c>
      <c r="F813" s="7">
        <f>IF('Payments Export'!A817="","",'Payments Export'!N817)</f>
        <v>0</v>
      </c>
      <c r="G813" s="7">
        <f>IF('Payments Export'!A817="","",'Payments Export'!O817)</f>
        <v>225.75</v>
      </c>
      <c r="H813" s="7">
        <f>IF('Payments Export'!B817="","",G813-F813)</f>
        <v>225.75</v>
      </c>
      <c r="I813" s="3" t="str">
        <f>IF(C813&lt;&gt;"",_xlfn.XLOOKUP(IFERROR(VALUE(C813),C813),'Items database'!A:A,'Items database'!B:B),(_xlfn.XLOOKUP(LEFT(E813,3),Services,Services,"")))</f>
        <v>DEF</v>
      </c>
      <c r="J813" s="3" t="str">
        <f t="shared" si="25"/>
        <v/>
      </c>
    </row>
    <row r="814" spans="1:10" ht="60" x14ac:dyDescent="0.35">
      <c r="A814" s="7" t="str">
        <f>IF('Payments Export'!A818="","",'Payments Export'!A818)</f>
        <v>Generic Medical Clinic</v>
      </c>
      <c r="B814" s="7" t="str">
        <f>IF('Payments Export'!A818="","",'Payments Export'!B818)</f>
        <v>Dr Taylor Johnson</v>
      </c>
      <c r="C814" s="7">
        <f>IF(IFERROR(VALUE('Payments Export'!H818),'Payments Export'!H818)&lt;&gt;0,IFERROR(VALUE('Payments Export'!H818),'Payments Export'!H818),"")</f>
        <v>80010</v>
      </c>
      <c r="D814" s="7" t="str">
        <f>IF('Payments Export'!I818="","",'Payments Export'!I818)</f>
        <v>Clinical psychologist consultation, &gt;50 min, consulting rooms</v>
      </c>
      <c r="E814" s="7" t="str">
        <f t="shared" si="24"/>
        <v>Clinical psychologist consultation, &gt;50 min, consulting rooms</v>
      </c>
      <c r="F814" s="7">
        <f>IF('Payments Export'!A818="","",'Payments Export'!N818)</f>
        <v>0</v>
      </c>
      <c r="G814" s="7">
        <f>IF('Payments Export'!A818="","",'Payments Export'!O818)</f>
        <v>214.41</v>
      </c>
      <c r="H814" s="7">
        <f>IF('Payments Export'!B818="","",G814-F814)</f>
        <v>214.41</v>
      </c>
      <c r="I814" s="3" t="str">
        <f>IF(C814&lt;&gt;"",_xlfn.XLOOKUP(IFERROR(VALUE(C814),C814),'Items database'!A:A,'Items database'!B:B),(_xlfn.XLOOKUP(LEFT(E814,3),Services,Services,"")))</f>
        <v>DEF</v>
      </c>
      <c r="J814" s="3" t="str">
        <f t="shared" si="25"/>
        <v/>
      </c>
    </row>
    <row r="815" spans="1:10" ht="30" x14ac:dyDescent="0.35">
      <c r="A815" s="7" t="str">
        <f>IF('Payments Export'!A819="","",'Payments Export'!A819)</f>
        <v>Generic Medical Clinic</v>
      </c>
      <c r="B815" s="7" t="str">
        <f>IF('Payments Export'!A819="","",'Payments Export'!B819)</f>
        <v>Dr Morgan Brooks</v>
      </c>
      <c r="C815" s="7">
        <f>IF(IFERROR(VALUE('Payments Export'!H819),'Payments Export'!H819)&lt;&gt;0,IFERROR(VALUE('Payments Export'!H819),'Payments Export'!H819),"")</f>
        <v>23</v>
      </c>
      <c r="D815" s="7" t="str">
        <f>IF('Payments Export'!I819="","",'Payments Export'!I819)</f>
        <v>Surgery consultation, Level B</v>
      </c>
      <c r="E815" s="7" t="str">
        <f t="shared" si="24"/>
        <v>Surgery consultation, Level B</v>
      </c>
      <c r="F815" s="7">
        <f>IF('Payments Export'!A819="","",'Payments Export'!N819)</f>
        <v>0</v>
      </c>
      <c r="G815" s="7">
        <f>IF('Payments Export'!A819="","",'Payments Export'!O819)</f>
        <v>74.75</v>
      </c>
      <c r="H815" s="7">
        <f>IF('Payments Export'!B819="","",G815-F815)</f>
        <v>74.75</v>
      </c>
      <c r="I815" s="3" t="str">
        <f>IF(C815&lt;&gt;"",_xlfn.XLOOKUP(IFERROR(VALUE(C815),C815),'Items database'!A:A,'Items database'!B:B),(_xlfn.XLOOKUP(LEFT(E815,3),Services,Services,"")))</f>
        <v>DEF</v>
      </c>
      <c r="J815" s="3" t="str">
        <f t="shared" si="25"/>
        <v/>
      </c>
    </row>
    <row r="816" spans="1:10" ht="30" x14ac:dyDescent="0.35">
      <c r="A816" s="7" t="str">
        <f>IF('Payments Export'!A820="","",'Payments Export'!A820)</f>
        <v>Generic Medical Clinic</v>
      </c>
      <c r="B816" s="7" t="str">
        <f>IF('Payments Export'!A820="","",'Payments Export'!B820)</f>
        <v>Dr Jordan Martinez</v>
      </c>
      <c r="C816" s="7">
        <f>IF(IFERROR(VALUE('Payments Export'!H820),'Payments Export'!H820)&lt;&gt;0,IFERROR(VALUE('Payments Export'!H820),'Payments Export'!H820),"")</f>
        <v>23</v>
      </c>
      <c r="D816" s="7" t="str">
        <f>IF('Payments Export'!I820="","",'Payments Export'!I820)</f>
        <v>Surgery consultation, Level B</v>
      </c>
      <c r="E816" s="7" t="str">
        <f t="shared" si="24"/>
        <v>Surgery consultation, Level B</v>
      </c>
      <c r="F816" s="7">
        <f>IF('Payments Export'!A820="","",'Payments Export'!N820)</f>
        <v>0</v>
      </c>
      <c r="G816" s="7">
        <f>IF('Payments Export'!A820="","",'Payments Export'!O820)</f>
        <v>94.75</v>
      </c>
      <c r="H816" s="7">
        <f>IF('Payments Export'!B820="","",G816-F816)</f>
        <v>94.75</v>
      </c>
      <c r="I816" s="3" t="str">
        <f>IF(C816&lt;&gt;"",_xlfn.XLOOKUP(IFERROR(VALUE(C816),C816),'Items database'!A:A,'Items database'!B:B),(_xlfn.XLOOKUP(LEFT(E816,3),Services,Services,"")))</f>
        <v>DEF</v>
      </c>
      <c r="J816" s="3" t="str">
        <f t="shared" si="25"/>
        <v/>
      </c>
    </row>
    <row r="817" spans="1:10" ht="30" x14ac:dyDescent="0.35">
      <c r="A817" s="7" t="str">
        <f>IF('Payments Export'!A821="","",'Payments Export'!A821)</f>
        <v>Generic Medical Clinic</v>
      </c>
      <c r="B817" s="7" t="str">
        <f>IF('Payments Export'!A821="","",'Payments Export'!B821)</f>
        <v>Dr Casey Kim</v>
      </c>
      <c r="C817" s="7">
        <f>IF(IFERROR(VALUE('Payments Export'!H821),'Payments Export'!H821)&lt;&gt;0,IFERROR(VALUE('Payments Export'!H821),'Payments Export'!H821),"")</f>
        <v>23</v>
      </c>
      <c r="D817" s="7" t="str">
        <f>IF('Payments Export'!I821="","",'Payments Export'!I821)</f>
        <v>Surgery consultation, Level B</v>
      </c>
      <c r="E817" s="7" t="str">
        <f t="shared" si="24"/>
        <v>Surgery consultation, Level B</v>
      </c>
      <c r="F817" s="7">
        <f>IF('Payments Export'!A821="","",'Payments Export'!N821)</f>
        <v>0</v>
      </c>
      <c r="G817" s="7">
        <f>IF('Payments Export'!A821="","",'Payments Export'!O821)</f>
        <v>74.75</v>
      </c>
      <c r="H817" s="7">
        <f>IF('Payments Export'!B821="","",G817-F817)</f>
        <v>74.75</v>
      </c>
      <c r="I817" s="3" t="str">
        <f>IF(C817&lt;&gt;"",_xlfn.XLOOKUP(IFERROR(VALUE(C817),C817),'Items database'!A:A,'Items database'!B:B),(_xlfn.XLOOKUP(LEFT(E817,3),Services,Services,"")))</f>
        <v>DEF</v>
      </c>
      <c r="J817" s="3" t="str">
        <f t="shared" si="25"/>
        <v/>
      </c>
    </row>
    <row r="818" spans="1:10" ht="30" x14ac:dyDescent="0.35">
      <c r="A818" s="7" t="str">
        <f>IF('Payments Export'!A822="","",'Payments Export'!A822)</f>
        <v>Generic Medical Clinic</v>
      </c>
      <c r="B818" s="7" t="str">
        <f>IF('Payments Export'!A822="","",'Payments Export'!B822)</f>
        <v>Jordan Brown</v>
      </c>
      <c r="C818" s="7">
        <f>IF(IFERROR(VALUE('Payments Export'!H822),'Payments Export'!H822)&lt;&gt;0,IFERROR(VALUE('Payments Export'!H822),'Payments Export'!H822),"")</f>
        <v>10960</v>
      </c>
      <c r="D818" s="7" t="str">
        <f>IF('Payments Export'!I822="","",'Payments Export'!I822)</f>
        <v>Physiotherapy Service</v>
      </c>
      <c r="E818" s="7" t="str">
        <f t="shared" si="24"/>
        <v>Physiotherapy Service</v>
      </c>
      <c r="F818" s="7">
        <f>IF('Payments Export'!A822="","",'Payments Export'!N822)</f>
        <v>0</v>
      </c>
      <c r="G818" s="7">
        <f>IF('Payments Export'!A822="","",'Payments Export'!O822)</f>
        <v>85</v>
      </c>
      <c r="H818" s="7">
        <f>IF('Payments Export'!B822="","",G818-F818)</f>
        <v>85</v>
      </c>
      <c r="I818" s="3" t="str">
        <f>IF(C818&lt;&gt;"",_xlfn.XLOOKUP(IFERROR(VALUE(C818),C818),'Items database'!A:A,'Items database'!B:B),(_xlfn.XLOOKUP(LEFT(E818,3),Services,Services,"")))</f>
        <v>DEF</v>
      </c>
      <c r="J818" s="3" t="str">
        <f t="shared" si="25"/>
        <v/>
      </c>
    </row>
    <row r="819" spans="1:10" ht="30" x14ac:dyDescent="0.35">
      <c r="A819" s="7" t="str">
        <f>IF('Payments Export'!A823="","",'Payments Export'!A823)</f>
        <v>Generic Medical Clinic</v>
      </c>
      <c r="B819" s="7" t="str">
        <f>IF('Payments Export'!A823="","",'Payments Export'!B823)</f>
        <v>Dr Morgan Bailey</v>
      </c>
      <c r="C819" s="7">
        <f>IF(IFERROR(VALUE('Payments Export'!H823),'Payments Export'!H823)&lt;&gt;0,IFERROR(VALUE('Payments Export'!H823),'Payments Export'!H823),"")</f>
        <v>23</v>
      </c>
      <c r="D819" s="7" t="str">
        <f>IF('Payments Export'!I823="","",'Payments Export'!I823)</f>
        <v>Surgery consultation, Level B</v>
      </c>
      <c r="E819" s="7" t="str">
        <f t="shared" si="24"/>
        <v>Surgery consultation, Level B</v>
      </c>
      <c r="F819" s="7">
        <f>IF('Payments Export'!A823="","",'Payments Export'!N823)</f>
        <v>0</v>
      </c>
      <c r="G819" s="7">
        <f>IF('Payments Export'!A823="","",'Payments Export'!O823)</f>
        <v>74.75</v>
      </c>
      <c r="H819" s="7">
        <f>IF('Payments Export'!B823="","",G819-F819)</f>
        <v>74.75</v>
      </c>
      <c r="I819" s="3" t="str">
        <f>IF(C819&lt;&gt;"",_xlfn.XLOOKUP(IFERROR(VALUE(C819),C819),'Items database'!A:A,'Items database'!B:B),(_xlfn.XLOOKUP(LEFT(E819,3),Services,Services,"")))</f>
        <v>DEF</v>
      </c>
      <c r="J819" s="3" t="str">
        <f t="shared" si="25"/>
        <v/>
      </c>
    </row>
    <row r="820" spans="1:10" ht="120" x14ac:dyDescent="0.35">
      <c r="A820" s="7" t="str">
        <f>IF('Payments Export'!A824="","",'Payments Export'!A824)</f>
        <v>Generic Medical Clinic</v>
      </c>
      <c r="B820" s="7" t="str">
        <f>IF('Payments Export'!A824="","",'Payments Export'!B824)</f>
        <v>Dr Jordan Martinez</v>
      </c>
      <c r="C820" s="7">
        <f>IF(IFERROR(VALUE('Payments Export'!H824),'Payments Export'!H824)&lt;&gt;0,IFERROR(VALUE('Payments Export'!H824),'Payments Export'!H824),"")</f>
        <v>2715</v>
      </c>
      <c r="D820" s="7" t="str">
        <f>IF('Payments Export'!I824="","",'Payments Export'!I824)</f>
        <v>Preparation of a GP Mental Health Treatment Plan lasting 20 - 40 minutes by a GP with additional mental health training</v>
      </c>
      <c r="E820" s="7" t="str">
        <f t="shared" si="24"/>
        <v>Preparation of a GP Mental Health Treatment Plan lasting 20 - 40 m</v>
      </c>
      <c r="F820" s="7">
        <f>IF('Payments Export'!A824="","",'Payments Export'!N824)</f>
        <v>0</v>
      </c>
      <c r="G820" s="7">
        <f>IF('Payments Export'!A824="","",'Payments Export'!O824)</f>
        <v>159</v>
      </c>
      <c r="H820" s="7">
        <f>IF('Payments Export'!B824="","",G820-F820)</f>
        <v>159</v>
      </c>
      <c r="I820" s="3" t="str">
        <f>IF(C820&lt;&gt;"",_xlfn.XLOOKUP(IFERROR(VALUE(C820),C820),'Items database'!A:A,'Items database'!B:B),(_xlfn.XLOOKUP(LEFT(E820,3),Services,Services,"")))</f>
        <v>DEF</v>
      </c>
      <c r="J820" s="3" t="str">
        <f t="shared" si="25"/>
        <v/>
      </c>
    </row>
    <row r="821" spans="1:10" ht="300" x14ac:dyDescent="0.35">
      <c r="A821" s="7" t="str">
        <f>IF('Payments Export'!A825="","",'Payments Export'!A825)</f>
        <v>Generic Medical Clinic</v>
      </c>
      <c r="B821" s="7" t="str">
        <f>IF('Payments Export'!A825="","",'Payments Export'!B825)</f>
        <v>Dr Morgan Bailey</v>
      </c>
      <c r="C821" s="7">
        <f>IF(IFERROR(VALUE('Payments Export'!H825),'Payments Export'!H825)&lt;&gt;0,IFERROR(VALUE('Payments Export'!H825),'Payments Export'!H825),"")</f>
        <v>91891</v>
      </c>
      <c r="D821" s="7" t="str">
        <f>IF('Payments Export'!I825="","",'Payments Export'!I825)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1" s="7" t="str">
        <f t="shared" si="24"/>
        <v>Phone attendance by a general practitioner lasting at least 6 minu</v>
      </c>
      <c r="F821" s="7">
        <f>IF('Payments Export'!A825="","",'Payments Export'!N825)</f>
        <v>0</v>
      </c>
      <c r="G821" s="7">
        <f>IF('Payments Export'!A825="","",'Payments Export'!O825)</f>
        <v>59.55</v>
      </c>
      <c r="H821" s="7">
        <f>IF('Payments Export'!B825="","",G821-F821)</f>
        <v>59.55</v>
      </c>
      <c r="I821" s="3" t="str">
        <f>IF(C821&lt;&gt;"",_xlfn.XLOOKUP(IFERROR(VALUE(C821),C821),'Items database'!A:A,'Items database'!B:B),(_xlfn.XLOOKUP(LEFT(E821,3),Services,Services,"")))</f>
        <v>DEF</v>
      </c>
      <c r="J821" s="3" t="str">
        <f t="shared" si="25"/>
        <v/>
      </c>
    </row>
    <row r="822" spans="1:10" ht="30" x14ac:dyDescent="0.35">
      <c r="A822" s="7" t="str">
        <f>IF('Payments Export'!A826="","",'Payments Export'!A826)</f>
        <v>Generic Medical Clinic</v>
      </c>
      <c r="B822" s="7" t="str">
        <f>IF('Payments Export'!A826="","",'Payments Export'!B826)</f>
        <v>Jordan Brown</v>
      </c>
      <c r="C822" s="7">
        <f>IF(IFERROR(VALUE('Payments Export'!H826),'Payments Export'!H826)&lt;&gt;0,IFERROR(VALUE('Payments Export'!H826),'Payments Export'!H826),"")</f>
        <v>10960</v>
      </c>
      <c r="D822" s="7" t="str">
        <f>IF('Payments Export'!I826="","",'Payments Export'!I826)</f>
        <v>Physiotherapy Service</v>
      </c>
      <c r="E822" s="7" t="str">
        <f t="shared" si="24"/>
        <v>Physiotherapy Service</v>
      </c>
      <c r="F822" s="7">
        <f>IF('Payments Export'!A826="","",'Payments Export'!N826)</f>
        <v>0</v>
      </c>
      <c r="G822" s="7">
        <f>IF('Payments Export'!A826="","",'Payments Export'!O826)</f>
        <v>85</v>
      </c>
      <c r="H822" s="7">
        <f>IF('Payments Export'!B826="","",G822-F822)</f>
        <v>85</v>
      </c>
      <c r="I822" s="3" t="str">
        <f>IF(C822&lt;&gt;"",_xlfn.XLOOKUP(IFERROR(VALUE(C822),C822),'Items database'!A:A,'Items database'!B:B),(_xlfn.XLOOKUP(LEFT(E822,3),Services,Services,"")))</f>
        <v>DEF</v>
      </c>
      <c r="J822" s="3" t="str">
        <f t="shared" si="25"/>
        <v/>
      </c>
    </row>
    <row r="823" spans="1:10" ht="300" x14ac:dyDescent="0.35">
      <c r="A823" s="7" t="str">
        <f>IF('Payments Export'!A827="","",'Payments Export'!A827)</f>
        <v>Generic Medical Clinic</v>
      </c>
      <c r="B823" s="7" t="str">
        <f>IF('Payments Export'!A827="","",'Payments Export'!B827)</f>
        <v>Dr Jordan Martinez</v>
      </c>
      <c r="C823" s="7">
        <f>IF(IFERROR(VALUE('Payments Export'!H827),'Payments Export'!H827)&lt;&gt;0,IFERROR(VALUE('Payments Export'!H827),'Payments Export'!H827),"")</f>
        <v>91891</v>
      </c>
      <c r="D823" s="7" t="str">
        <f>IF('Payments Export'!I827="","",'Payments Export'!I827)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3" s="7" t="str">
        <f t="shared" si="24"/>
        <v>Phone attendance by a general practitioner lasting at least 6 minu</v>
      </c>
      <c r="F823" s="7">
        <f>IF('Payments Export'!A827="","",'Payments Export'!N827)</f>
        <v>0</v>
      </c>
      <c r="G823" s="7">
        <f>IF('Payments Export'!A827="","",'Payments Export'!O827)</f>
        <v>94.75</v>
      </c>
      <c r="H823" s="7">
        <f>IF('Payments Export'!B827="","",G823-F823)</f>
        <v>94.75</v>
      </c>
      <c r="I823" s="3" t="str">
        <f>IF(C823&lt;&gt;"",_xlfn.XLOOKUP(IFERROR(VALUE(C823),C823),'Items database'!A:A,'Items database'!B:B),(_xlfn.XLOOKUP(LEFT(E823,3),Services,Services,"")))</f>
        <v>DEF</v>
      </c>
      <c r="J823" s="3" t="str">
        <f t="shared" si="25"/>
        <v/>
      </c>
    </row>
    <row r="824" spans="1:10" ht="60" x14ac:dyDescent="0.35">
      <c r="A824" s="7" t="str">
        <f>IF('Payments Export'!A828="","",'Payments Export'!A828)</f>
        <v>Generic Medical Clinic</v>
      </c>
      <c r="B824" s="7" t="str">
        <f>IF('Payments Export'!A828="","",'Payments Export'!B828)</f>
        <v>Dr Taylor Johnson</v>
      </c>
      <c r="C824" s="7">
        <f>IF(IFERROR(VALUE('Payments Export'!H828),'Payments Export'!H828)&lt;&gt;0,IFERROR(VALUE('Payments Export'!H828),'Payments Export'!H828),"")</f>
        <v>80010</v>
      </c>
      <c r="D824" s="7" t="str">
        <f>IF('Payments Export'!I828="","",'Payments Export'!I828)</f>
        <v>Clinical psychologist consultation, &gt;50 min, consulting rooms</v>
      </c>
      <c r="E824" s="7" t="str">
        <f t="shared" si="24"/>
        <v>Clinical psychologist consultation, &gt;50 min, consulting rooms</v>
      </c>
      <c r="F824" s="7">
        <f>IF('Payments Export'!A828="","",'Payments Export'!N828)</f>
        <v>0</v>
      </c>
      <c r="G824" s="7">
        <f>IF('Payments Export'!A828="","",'Payments Export'!O828)</f>
        <v>224.5</v>
      </c>
      <c r="H824" s="7">
        <f>IF('Payments Export'!B828="","",G824-F824)</f>
        <v>224.5</v>
      </c>
      <c r="I824" s="3" t="str">
        <f>IF(C824&lt;&gt;"",_xlfn.XLOOKUP(IFERROR(VALUE(C824),C824),'Items database'!A:A,'Items database'!B:B),(_xlfn.XLOOKUP(LEFT(E824,3),Services,Services,"")))</f>
        <v>DEF</v>
      </c>
      <c r="J824" s="3" t="str">
        <f t="shared" si="25"/>
        <v/>
      </c>
    </row>
    <row r="825" spans="1:10" ht="30" x14ac:dyDescent="0.35">
      <c r="A825" s="7" t="str">
        <f>IF('Payments Export'!A829="","",'Payments Export'!A829)</f>
        <v>Generic Medical Clinic</v>
      </c>
      <c r="B825" s="7" t="str">
        <f>IF('Payments Export'!A829="","",'Payments Export'!B829)</f>
        <v>Dr Jordan Patel</v>
      </c>
      <c r="C825" s="7">
        <f>IF(IFERROR(VALUE('Payments Export'!H829),'Payments Export'!H829)&lt;&gt;0,IFERROR(VALUE('Payments Export'!H829),'Payments Export'!H829),"")</f>
        <v>23</v>
      </c>
      <c r="D825" s="7" t="str">
        <f>IF('Payments Export'!I829="","",'Payments Export'!I829)</f>
        <v>Surgery consultation, Level B</v>
      </c>
      <c r="E825" s="7" t="str">
        <f t="shared" si="24"/>
        <v>Surgery consultation, Level B</v>
      </c>
      <c r="F825" s="7">
        <f>IF('Payments Export'!A829="","",'Payments Export'!N829)</f>
        <v>0</v>
      </c>
      <c r="G825" s="7">
        <f>IF('Payments Export'!A829="","",'Payments Export'!O829)</f>
        <v>94.75</v>
      </c>
      <c r="H825" s="7">
        <f>IF('Payments Export'!B829="","",G825-F825)</f>
        <v>94.75</v>
      </c>
      <c r="I825" s="3" t="str">
        <f>IF(C825&lt;&gt;"",_xlfn.XLOOKUP(IFERROR(VALUE(C825),C825),'Items database'!A:A,'Items database'!B:B),(_xlfn.XLOOKUP(LEFT(E825,3),Services,Services,"")))</f>
        <v>DEF</v>
      </c>
      <c r="J825" s="3" t="str">
        <f t="shared" si="25"/>
        <v/>
      </c>
    </row>
    <row r="826" spans="1:10" ht="300" x14ac:dyDescent="0.35">
      <c r="A826" s="7" t="str">
        <f>IF('Payments Export'!A830="","",'Payments Export'!A830)</f>
        <v>Generic Medical Clinic</v>
      </c>
      <c r="B826" s="7" t="str">
        <f>IF('Payments Export'!A830="","",'Payments Export'!B830)</f>
        <v>Dr Jordan Patel</v>
      </c>
      <c r="C826" s="7">
        <f>IF(IFERROR(VALUE('Payments Export'!H830),'Payments Export'!H830)&lt;&gt;0,IFERROR(VALUE('Payments Export'!H830),'Payments Export'!H830),"")</f>
        <v>91891</v>
      </c>
      <c r="D826" s="7" t="str">
        <f>IF('Payments Export'!I830="","",'Payments Export'!I830)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6" s="7" t="str">
        <f t="shared" si="24"/>
        <v>Phone attendance by a general practitioner lasting at least 6 minu</v>
      </c>
      <c r="F826" s="7">
        <f>IF('Payments Export'!A830="","",'Payments Export'!N830)</f>
        <v>0</v>
      </c>
      <c r="G826" s="7">
        <f>IF('Payments Export'!A830="","",'Payments Export'!O830)</f>
        <v>74.75</v>
      </c>
      <c r="H826" s="7">
        <f>IF('Payments Export'!B830="","",G826-F826)</f>
        <v>74.75</v>
      </c>
      <c r="I826" s="3" t="str">
        <f>IF(C826&lt;&gt;"",_xlfn.XLOOKUP(IFERROR(VALUE(C826),C826),'Items database'!A:A,'Items database'!B:B),(_xlfn.XLOOKUP(LEFT(E826,3),Services,Services,"")))</f>
        <v>DEF</v>
      </c>
      <c r="J826" s="3" t="str">
        <f t="shared" si="25"/>
        <v/>
      </c>
    </row>
    <row r="827" spans="1:10" ht="30" x14ac:dyDescent="0.35">
      <c r="A827" s="7" t="str">
        <f>IF('Payments Export'!A831="","",'Payments Export'!A831)</f>
        <v>Generic Medical Clinic</v>
      </c>
      <c r="B827" s="7" t="str">
        <f>IF('Payments Export'!A831="","",'Payments Export'!B831)</f>
        <v>Jordan Brown</v>
      </c>
      <c r="C827" s="7">
        <f>IF(IFERROR(VALUE('Payments Export'!H831),'Payments Export'!H831)&lt;&gt;0,IFERROR(VALUE('Payments Export'!H831),'Payments Export'!H831),"")</f>
        <v>10960</v>
      </c>
      <c r="D827" s="7" t="str">
        <f>IF('Payments Export'!I831="","",'Payments Export'!I831)</f>
        <v>Physiotherapy Service</v>
      </c>
      <c r="E827" s="7" t="str">
        <f t="shared" si="24"/>
        <v>Physiotherapy Service</v>
      </c>
      <c r="F827" s="7">
        <f>IF('Payments Export'!A831="","",'Payments Export'!N831)</f>
        <v>0</v>
      </c>
      <c r="G827" s="7">
        <f>IF('Payments Export'!A831="","",'Payments Export'!O831)</f>
        <v>85</v>
      </c>
      <c r="H827" s="7">
        <f>IF('Payments Export'!B831="","",G827-F827)</f>
        <v>85</v>
      </c>
      <c r="I827" s="3" t="str">
        <f>IF(C827&lt;&gt;"",_xlfn.XLOOKUP(IFERROR(VALUE(C827),C827),'Items database'!A:A,'Items database'!B:B),(_xlfn.XLOOKUP(LEFT(E827,3),Services,Services,"")))</f>
        <v>DEF</v>
      </c>
      <c r="J827" s="3" t="str">
        <f t="shared" si="25"/>
        <v/>
      </c>
    </row>
    <row r="828" spans="1:10" ht="300" x14ac:dyDescent="0.35">
      <c r="A828" s="7" t="str">
        <f>IF('Payments Export'!A832="","",'Payments Export'!A832)</f>
        <v>Generic Medical Clinic</v>
      </c>
      <c r="B828" s="7" t="str">
        <f>IF('Payments Export'!A832="","",'Payments Export'!B832)</f>
        <v>Dr Casey Kim</v>
      </c>
      <c r="C828" s="7">
        <f>IF(IFERROR(VALUE('Payments Export'!H832),'Payments Export'!H832)&lt;&gt;0,IFERROR(VALUE('Payments Export'!H832),'Payments Export'!H832),"")</f>
        <v>91891</v>
      </c>
      <c r="D828" s="7" t="str">
        <f>IF('Payments Export'!I832="","",'Payments Export'!I832)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8" s="7" t="str">
        <f t="shared" si="24"/>
        <v>Phone attendance by a general practitioner lasting at least 6 minu</v>
      </c>
      <c r="F828" s="7">
        <f>IF('Payments Export'!A832="","",'Payments Export'!N832)</f>
        <v>0</v>
      </c>
      <c r="G828" s="7">
        <f>IF('Payments Export'!A832="","",'Payments Export'!O832)</f>
        <v>94.75</v>
      </c>
      <c r="H828" s="7">
        <f>IF('Payments Export'!B832="","",G828-F828)</f>
        <v>94.75</v>
      </c>
      <c r="I828" s="3" t="str">
        <f>IF(C828&lt;&gt;"",_xlfn.XLOOKUP(IFERROR(VALUE(C828),C828),'Items database'!A:A,'Items database'!B:B),(_xlfn.XLOOKUP(LEFT(E828,3),Services,Services,"")))</f>
        <v>DEF</v>
      </c>
      <c r="J828" s="3" t="str">
        <f t="shared" si="25"/>
        <v/>
      </c>
    </row>
    <row r="829" spans="1:10" ht="30" x14ac:dyDescent="0.35">
      <c r="A829" s="7" t="str">
        <f>IF('Payments Export'!A833="","",'Payments Export'!A833)</f>
        <v>Generic Medical Clinic</v>
      </c>
      <c r="B829" s="7" t="str">
        <f>IF('Payments Export'!A833="","",'Payments Export'!B833)</f>
        <v>Dr Jordan Patel</v>
      </c>
      <c r="C829" s="7">
        <f>IF(IFERROR(VALUE('Payments Export'!H833),'Payments Export'!H833)&lt;&gt;0,IFERROR(VALUE('Payments Export'!H833),'Payments Export'!H833),"")</f>
        <v>23</v>
      </c>
      <c r="D829" s="7" t="str">
        <f>IF('Payments Export'!I833="","",'Payments Export'!I833)</f>
        <v>Surgery consultation, Level B</v>
      </c>
      <c r="E829" s="7" t="str">
        <f t="shared" si="24"/>
        <v>Surgery consultation, Level B</v>
      </c>
      <c r="F829" s="7">
        <f>IF('Payments Export'!A833="","",'Payments Export'!N833)</f>
        <v>0</v>
      </c>
      <c r="G829" s="7">
        <f>IF('Payments Export'!A833="","",'Payments Export'!O833)</f>
        <v>74.75</v>
      </c>
      <c r="H829" s="7">
        <f>IF('Payments Export'!B833="","",G829-F829)</f>
        <v>74.75</v>
      </c>
      <c r="I829" s="3" t="str">
        <f>IF(C829&lt;&gt;"",_xlfn.XLOOKUP(IFERROR(VALUE(C829),C829),'Items database'!A:A,'Items database'!B:B),(_xlfn.XLOOKUP(LEFT(E829,3),Services,Services,"")))</f>
        <v>DEF</v>
      </c>
      <c r="J829" s="3" t="str">
        <f t="shared" si="25"/>
        <v/>
      </c>
    </row>
    <row r="830" spans="1:10" ht="40" x14ac:dyDescent="0.35">
      <c r="A830" s="7" t="str">
        <f>IF('Payments Export'!A834="","",'Payments Export'!A834)</f>
        <v>Generic Medical Clinic</v>
      </c>
      <c r="B830" s="7" t="str">
        <f>IF('Payments Export'!A834="","",'Payments Export'!B834)</f>
        <v>Jordan Brown</v>
      </c>
      <c r="C830" s="7" t="str">
        <f>IF(IFERROR(VALUE('Payments Export'!H834),'Payments Export'!H834)&lt;&gt;0,IFERROR(VALUE('Payments Export'!H834),'Payments Export'!H834),"")</f>
        <v/>
      </c>
      <c r="D830" s="7" t="str">
        <f>IF('Payments Export'!I834="","",'Payments Export'!I834)</f>
        <v>505 - Subsequent Physiotherapy</v>
      </c>
      <c r="E830" s="7" t="s">
        <v>287</v>
      </c>
      <c r="F830" s="7">
        <f>IF('Payments Export'!A834="","",'Payments Export'!N834)</f>
        <v>0</v>
      </c>
      <c r="G830" s="7">
        <f>IF('Payments Export'!A834="","",'Payments Export'!O834)</f>
        <v>80</v>
      </c>
      <c r="H830" s="7">
        <f>IF('Payments Export'!B834="","",G830-F830)</f>
        <v>80</v>
      </c>
      <c r="I830" s="3" t="str">
        <f>IF(C830&lt;&gt;"",_xlfn.XLOOKUP(IFERROR(VALUE(C830),C830),'Items database'!A:A,'Items database'!B:B),(_xlfn.XLOOKUP(LEFT(E830,3),Services,Services,"")))</f>
        <v>DEF</v>
      </c>
      <c r="J830" s="3" t="str">
        <f t="shared" si="25"/>
        <v/>
      </c>
    </row>
    <row r="831" spans="1:10" ht="30" x14ac:dyDescent="0.35">
      <c r="A831" s="7" t="str">
        <f>IF('Payments Export'!A835="","",'Payments Export'!A835)</f>
        <v>Generic Medical Clinic</v>
      </c>
      <c r="B831" s="7" t="str">
        <f>IF('Payments Export'!A835="","",'Payments Export'!B835)</f>
        <v>Dr Jordan Patel</v>
      </c>
      <c r="C831" s="7">
        <f>IF(IFERROR(VALUE('Payments Export'!H835),'Payments Export'!H835)&lt;&gt;0,IFERROR(VALUE('Payments Export'!H835),'Payments Export'!H835),"")</f>
        <v>23</v>
      </c>
      <c r="D831" s="7" t="str">
        <f>IF('Payments Export'!I835="","",'Payments Export'!I835)</f>
        <v>Surgery consultation, Level B</v>
      </c>
      <c r="E831" s="7" t="str">
        <f t="shared" si="24"/>
        <v>Surgery consultation, Level B</v>
      </c>
      <c r="F831" s="7">
        <f>IF('Payments Export'!A835="","",'Payments Export'!N835)</f>
        <v>0</v>
      </c>
      <c r="G831" s="7">
        <f>IF('Payments Export'!A835="","",'Payments Export'!O835)</f>
        <v>74.75</v>
      </c>
      <c r="H831" s="7">
        <f>IF('Payments Export'!B835="","",G831-F831)</f>
        <v>74.75</v>
      </c>
      <c r="I831" s="3" t="str">
        <f>IF(C831&lt;&gt;"",_xlfn.XLOOKUP(IFERROR(VALUE(C831),C831),'Items database'!A:A,'Items database'!B:B),(_xlfn.XLOOKUP(LEFT(E831,3),Services,Services,"")))</f>
        <v>DEF</v>
      </c>
      <c r="J831" s="3" t="str">
        <f t="shared" si="25"/>
        <v/>
      </c>
    </row>
    <row r="832" spans="1:10" ht="300" x14ac:dyDescent="0.35">
      <c r="A832" s="7" t="str">
        <f>IF('Payments Export'!A836="","",'Payments Export'!A836)</f>
        <v>Generic Medical Clinic</v>
      </c>
      <c r="B832" s="7" t="str">
        <f>IF('Payments Export'!A836="","",'Payments Export'!B836)</f>
        <v>Dr Jordan Martinez</v>
      </c>
      <c r="C832" s="7">
        <f>IF(IFERROR(VALUE('Payments Export'!H836),'Payments Export'!H836)&lt;&gt;0,IFERROR(VALUE('Payments Export'!H836),'Payments Export'!H836),"")</f>
        <v>91891</v>
      </c>
      <c r="D832" s="7" t="str">
        <f>IF('Payments Export'!I836="","",'Payments Export'!I836)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32" s="7" t="str">
        <f t="shared" si="24"/>
        <v>Phone attendance by a general practitioner lasting at least 6 minu</v>
      </c>
      <c r="F832" s="7">
        <f>IF('Payments Export'!A836="","",'Payments Export'!N836)</f>
        <v>0</v>
      </c>
      <c r="G832" s="7">
        <f>IF('Payments Export'!A836="","",'Payments Export'!O836)</f>
        <v>74.75</v>
      </c>
      <c r="H832" s="7">
        <f>IF('Payments Export'!B836="","",G832-F832)</f>
        <v>74.75</v>
      </c>
      <c r="I832" s="3" t="str">
        <f>IF(C832&lt;&gt;"",_xlfn.XLOOKUP(IFERROR(VALUE(C832),C832),'Items database'!A:A,'Items database'!B:B),(_xlfn.XLOOKUP(LEFT(E832,3),Services,Services,"")))</f>
        <v>DEF</v>
      </c>
      <c r="J832" s="3" t="str">
        <f t="shared" si="25"/>
        <v/>
      </c>
    </row>
    <row r="833" spans="1:10" ht="40" x14ac:dyDescent="0.35">
      <c r="A833" s="7" t="str">
        <f>IF('Payments Export'!A837="","",'Payments Export'!A837)</f>
        <v>Generic Medical Clinic</v>
      </c>
      <c r="B833" s="7" t="str">
        <f>IF('Payments Export'!A837="","",'Payments Export'!B837)</f>
        <v>Jordan Brown</v>
      </c>
      <c r="C833" s="7" t="str">
        <f>IF(IFERROR(VALUE('Payments Export'!H837),'Payments Export'!H837)&lt;&gt;0,IFERROR(VALUE('Payments Export'!H837),'Payments Export'!H837),"")</f>
        <v/>
      </c>
      <c r="D833" s="7" t="str">
        <f>IF('Payments Export'!I837="","",'Payments Export'!I837)</f>
        <v>505 - Subsequent Physiotherapy</v>
      </c>
      <c r="E833" s="7" t="s">
        <v>287</v>
      </c>
      <c r="F833" s="7">
        <f>IF('Payments Export'!A837="","",'Payments Export'!N837)</f>
        <v>0</v>
      </c>
      <c r="G833" s="7">
        <f>IF('Payments Export'!A837="","",'Payments Export'!O837)</f>
        <v>85</v>
      </c>
      <c r="H833" s="7">
        <f>IF('Payments Export'!B837="","",G833-F833)</f>
        <v>85</v>
      </c>
      <c r="I833" s="3" t="str">
        <f>IF(C833&lt;&gt;"",_xlfn.XLOOKUP(IFERROR(VALUE(C833),C833),'Items database'!A:A,'Items database'!B:B),(_xlfn.XLOOKUP(LEFT(E833,3),Services,Services,"")))</f>
        <v>DEF</v>
      </c>
      <c r="J833" s="3" t="str">
        <f t="shared" ref="J833:J896" si="26">IF(ISNUMBER(F833)=TRUE,IF(F833=0,"","GST"),"")</f>
        <v/>
      </c>
    </row>
    <row r="834" spans="1:10" ht="30" x14ac:dyDescent="0.35">
      <c r="A834" s="7" t="str">
        <f>IF('Payments Export'!A838="","",'Payments Export'!A838)</f>
        <v>Generic Medical Clinic</v>
      </c>
      <c r="B834" s="7" t="str">
        <f>IF('Payments Export'!A838="","",'Payments Export'!B838)</f>
        <v>Dr Casey Kim</v>
      </c>
      <c r="C834" s="7">
        <f>IF(IFERROR(VALUE('Payments Export'!H838),'Payments Export'!H838)&lt;&gt;0,IFERROR(VALUE('Payments Export'!H838),'Payments Export'!H838),"")</f>
        <v>36</v>
      </c>
      <c r="D834" s="7" t="str">
        <f>IF('Payments Export'!I838="","",'Payments Export'!I838)</f>
        <v>Surgery consultation, Level C</v>
      </c>
      <c r="E834" s="7" t="str">
        <f t="shared" ref="E834:E896" si="27">LEFT(D834,66)</f>
        <v>Surgery consultation, Level C</v>
      </c>
      <c r="F834" s="7">
        <f>IF('Payments Export'!A838="","",'Payments Export'!N838)</f>
        <v>0</v>
      </c>
      <c r="G834" s="7">
        <f>IF('Payments Export'!A838="","",'Payments Export'!O838)</f>
        <v>125</v>
      </c>
      <c r="H834" s="7">
        <f>IF('Payments Export'!B838="","",G834-F834)</f>
        <v>125</v>
      </c>
      <c r="I834" s="3" t="str">
        <f>IF(C834&lt;&gt;"",_xlfn.XLOOKUP(IFERROR(VALUE(C834),C834),'Items database'!A:A,'Items database'!B:B),(_xlfn.XLOOKUP(LEFT(E834,3),Services,Services,"")))</f>
        <v>DEF</v>
      </c>
      <c r="J834" s="3" t="str">
        <f t="shared" si="26"/>
        <v/>
      </c>
    </row>
    <row r="835" spans="1:10" ht="30" x14ac:dyDescent="0.35">
      <c r="A835" s="7" t="str">
        <f>IF('Payments Export'!A839="","",'Payments Export'!A839)</f>
        <v>Generic Medical Clinic</v>
      </c>
      <c r="B835" s="7" t="str">
        <f>IF('Payments Export'!A839="","",'Payments Export'!B839)</f>
        <v>Jordan Brown</v>
      </c>
      <c r="C835" s="7">
        <f>IF(IFERROR(VALUE('Payments Export'!H839),'Payments Export'!H839)&lt;&gt;0,IFERROR(VALUE('Payments Export'!H839),'Payments Export'!H839),"")</f>
        <v>10960</v>
      </c>
      <c r="D835" s="7" t="str">
        <f>IF('Payments Export'!I839="","",'Payments Export'!I839)</f>
        <v>Physiotherapy Service</v>
      </c>
      <c r="E835" s="7" t="str">
        <f t="shared" si="27"/>
        <v>Physiotherapy Service</v>
      </c>
      <c r="F835" s="7">
        <f>IF('Payments Export'!A839="","",'Payments Export'!N839)</f>
        <v>0</v>
      </c>
      <c r="G835" s="7">
        <f>IF('Payments Export'!A839="","",'Payments Export'!O839)</f>
        <v>85</v>
      </c>
      <c r="H835" s="7">
        <f>IF('Payments Export'!B839="","",G835-F835)</f>
        <v>85</v>
      </c>
      <c r="I835" s="3" t="str">
        <f>IF(C835&lt;&gt;"",_xlfn.XLOOKUP(IFERROR(VALUE(C835),C835),'Items database'!A:A,'Items database'!B:B),(_xlfn.XLOOKUP(LEFT(E835,3),Services,Services,"")))</f>
        <v>DEF</v>
      </c>
      <c r="J835" s="3" t="str">
        <f t="shared" si="26"/>
        <v/>
      </c>
    </row>
    <row r="836" spans="1:10" ht="30" x14ac:dyDescent="0.35">
      <c r="A836" s="7" t="str">
        <f>IF('Payments Export'!A840="","",'Payments Export'!A840)</f>
        <v>Generic Medical Clinic</v>
      </c>
      <c r="B836" s="7" t="str">
        <f>IF('Payments Export'!A840="","",'Payments Export'!B840)</f>
        <v>Dr Jordan Patel</v>
      </c>
      <c r="C836" s="7">
        <f>IF(IFERROR(VALUE('Payments Export'!H840),'Payments Export'!H840)&lt;&gt;0,IFERROR(VALUE('Payments Export'!H840),'Payments Export'!H840),"")</f>
        <v>23</v>
      </c>
      <c r="D836" s="7" t="str">
        <f>IF('Payments Export'!I840="","",'Payments Export'!I840)</f>
        <v>Surgery consultation, Level B</v>
      </c>
      <c r="E836" s="7" t="str">
        <f t="shared" si="27"/>
        <v>Surgery consultation, Level B</v>
      </c>
      <c r="F836" s="7">
        <f>IF('Payments Export'!A840="","",'Payments Export'!N840)</f>
        <v>0</v>
      </c>
      <c r="G836" s="7">
        <f>IF('Payments Export'!A840="","",'Payments Export'!O840)</f>
        <v>94.75</v>
      </c>
      <c r="H836" s="7">
        <f>IF('Payments Export'!B840="","",G836-F836)</f>
        <v>94.75</v>
      </c>
      <c r="I836" s="3" t="str">
        <f>IF(C836&lt;&gt;"",_xlfn.XLOOKUP(IFERROR(VALUE(C836),C836),'Items database'!A:A,'Items database'!B:B),(_xlfn.XLOOKUP(LEFT(E836,3),Services,Services,"")))</f>
        <v>DEF</v>
      </c>
      <c r="J836" s="3" t="str">
        <f t="shared" si="26"/>
        <v/>
      </c>
    </row>
    <row r="837" spans="1:10" ht="120" x14ac:dyDescent="0.35">
      <c r="A837" s="7" t="str">
        <f>IF('Payments Export'!A841="","",'Payments Export'!A841)</f>
        <v>Generic Medical Clinic</v>
      </c>
      <c r="B837" s="7" t="str">
        <f>IF('Payments Export'!A841="","",'Payments Export'!B841)</f>
        <v>Dr Jordan Patel</v>
      </c>
      <c r="C837" s="7">
        <f>IF(IFERROR(VALUE('Payments Export'!H841),'Payments Export'!H841)&lt;&gt;0,IFERROR(VALUE('Payments Export'!H841),'Payments Export'!H841),"")</f>
        <v>2715</v>
      </c>
      <c r="D837" s="7" t="str">
        <f>IF('Payments Export'!I841="","",'Payments Export'!I841)</f>
        <v>Preparation of a GP Mental Health Treatment Plan lasting 20 - 40 minutes by a GP with additional mental health training</v>
      </c>
      <c r="E837" s="7" t="str">
        <f t="shared" si="27"/>
        <v>Preparation of a GP Mental Health Treatment Plan lasting 20 - 40 m</v>
      </c>
      <c r="F837" s="7">
        <f>IF('Payments Export'!A841="","",'Payments Export'!N841)</f>
        <v>0</v>
      </c>
      <c r="G837" s="7">
        <f>IF('Payments Export'!A841="","",'Payments Export'!O841)</f>
        <v>208</v>
      </c>
      <c r="H837" s="7">
        <f>IF('Payments Export'!B841="","",G837-F837)</f>
        <v>208</v>
      </c>
      <c r="I837" s="3" t="str">
        <f>IF(C837&lt;&gt;"",_xlfn.XLOOKUP(IFERROR(VALUE(C837),C837),'Items database'!A:A,'Items database'!B:B),(_xlfn.XLOOKUP(LEFT(E837,3),Services,Services,"")))</f>
        <v>DEF</v>
      </c>
      <c r="J837" s="3" t="str">
        <f t="shared" si="26"/>
        <v/>
      </c>
    </row>
    <row r="838" spans="1:10" ht="30" x14ac:dyDescent="0.35">
      <c r="A838" s="7" t="str">
        <f>IF('Payments Export'!A842="","",'Payments Export'!A842)</f>
        <v>Generic Medical Clinic</v>
      </c>
      <c r="B838" s="7" t="str">
        <f>IF('Payments Export'!A842="","",'Payments Export'!B842)</f>
        <v>Dr Jordan Patel</v>
      </c>
      <c r="C838" s="7">
        <f>IF(IFERROR(VALUE('Payments Export'!H842),'Payments Export'!H842)&lt;&gt;0,IFERROR(VALUE('Payments Export'!H842),'Payments Export'!H842),"")</f>
        <v>23</v>
      </c>
      <c r="D838" s="7" t="str">
        <f>IF('Payments Export'!I842="","",'Payments Export'!I842)</f>
        <v>Surgery consultation, Level B</v>
      </c>
      <c r="E838" s="7" t="str">
        <f t="shared" si="27"/>
        <v>Surgery consultation, Level B</v>
      </c>
      <c r="F838" s="7">
        <f>IF('Payments Export'!A842="","",'Payments Export'!N842)</f>
        <v>0</v>
      </c>
      <c r="G838" s="7">
        <f>IF('Payments Export'!A842="","",'Payments Export'!O842)</f>
        <v>-94.75</v>
      </c>
      <c r="H838" s="7">
        <f>IF('Payments Export'!B842="","",G838-F838)</f>
        <v>-94.75</v>
      </c>
      <c r="I838" s="3" t="str">
        <f>IF(C838&lt;&gt;"",_xlfn.XLOOKUP(IFERROR(VALUE(C838),C838),'Items database'!A:A,'Items database'!B:B),(_xlfn.XLOOKUP(LEFT(E838,3),Services,Services,"")))</f>
        <v>DEF</v>
      </c>
      <c r="J838" s="3" t="str">
        <f t="shared" si="26"/>
        <v/>
      </c>
    </row>
    <row r="839" spans="1:10" ht="120" x14ac:dyDescent="0.35">
      <c r="A839" s="7" t="str">
        <f>IF('Payments Export'!A843="","",'Payments Export'!A843)</f>
        <v>Generic Medical Clinic</v>
      </c>
      <c r="B839" s="7" t="str">
        <f>IF('Payments Export'!A843="","",'Payments Export'!B843)</f>
        <v>Dr Jordan Patel</v>
      </c>
      <c r="C839" s="7">
        <f>IF(IFERROR(VALUE('Payments Export'!H843),'Payments Export'!H843)&lt;&gt;0,IFERROR(VALUE('Payments Export'!H843),'Payments Export'!H843),"")</f>
        <v>2715</v>
      </c>
      <c r="D839" s="7" t="str">
        <f>IF('Payments Export'!I843="","",'Payments Export'!I843)</f>
        <v>Preparation of a GP Mental Health Treatment Plan lasting 20 - 40 minutes by a GP with additional mental health training</v>
      </c>
      <c r="E839" s="7" t="str">
        <f t="shared" si="27"/>
        <v>Preparation of a GP Mental Health Treatment Plan lasting 20 - 40 m</v>
      </c>
      <c r="F839" s="7">
        <f>IF('Payments Export'!A843="","",'Payments Export'!N843)</f>
        <v>0</v>
      </c>
      <c r="G839" s="7">
        <f>IF('Payments Export'!A843="","",'Payments Export'!O843)</f>
        <v>-208</v>
      </c>
      <c r="H839" s="7">
        <f>IF('Payments Export'!B843="","",G839-F839)</f>
        <v>-208</v>
      </c>
      <c r="I839" s="3" t="str">
        <f>IF(C839&lt;&gt;"",_xlfn.XLOOKUP(IFERROR(VALUE(C839),C839),'Items database'!A:A,'Items database'!B:B),(_xlfn.XLOOKUP(LEFT(E839,3),Services,Services,"")))</f>
        <v>DEF</v>
      </c>
      <c r="J839" s="3" t="str">
        <f t="shared" si="26"/>
        <v/>
      </c>
    </row>
    <row r="840" spans="1:10" ht="30" x14ac:dyDescent="0.35">
      <c r="A840" s="7" t="str">
        <f>IF('Payments Export'!A844="","",'Payments Export'!A844)</f>
        <v>Generic Medical Clinic</v>
      </c>
      <c r="B840" s="7" t="str">
        <f>IF('Payments Export'!A844="","",'Payments Export'!B844)</f>
        <v>Dr Jordan Patel</v>
      </c>
      <c r="C840" s="7">
        <f>IF(IFERROR(VALUE('Payments Export'!H844),'Payments Export'!H844)&lt;&gt;0,IFERROR(VALUE('Payments Export'!H844),'Payments Export'!H844),"")</f>
        <v>23</v>
      </c>
      <c r="D840" s="7" t="str">
        <f>IF('Payments Export'!I844="","",'Payments Export'!I844)</f>
        <v>Surgery consultation, Level B</v>
      </c>
      <c r="E840" s="7" t="str">
        <f t="shared" si="27"/>
        <v>Surgery consultation, Level B</v>
      </c>
      <c r="F840" s="7">
        <f>IF('Payments Export'!A844="","",'Payments Export'!N844)</f>
        <v>0</v>
      </c>
      <c r="G840" s="7">
        <f>IF('Payments Export'!A844="","",'Payments Export'!O844)</f>
        <v>94.75</v>
      </c>
      <c r="H840" s="7">
        <f>IF('Payments Export'!B844="","",G840-F840)</f>
        <v>94.75</v>
      </c>
      <c r="I840" s="3" t="str">
        <f>IF(C840&lt;&gt;"",_xlfn.XLOOKUP(IFERROR(VALUE(C840),C840),'Items database'!A:A,'Items database'!B:B),(_xlfn.XLOOKUP(LEFT(E840,3),Services,Services,"")))</f>
        <v>DEF</v>
      </c>
      <c r="J840" s="3" t="str">
        <f t="shared" si="26"/>
        <v/>
      </c>
    </row>
    <row r="841" spans="1:10" ht="120" x14ac:dyDescent="0.35">
      <c r="A841" s="7" t="str">
        <f>IF('Payments Export'!A845="","",'Payments Export'!A845)</f>
        <v>Generic Medical Clinic</v>
      </c>
      <c r="B841" s="7" t="str">
        <f>IF('Payments Export'!A845="","",'Payments Export'!B845)</f>
        <v>Dr Jordan Patel</v>
      </c>
      <c r="C841" s="7">
        <f>IF(IFERROR(VALUE('Payments Export'!H845),'Payments Export'!H845)&lt;&gt;0,IFERROR(VALUE('Payments Export'!H845),'Payments Export'!H845),"")</f>
        <v>2715</v>
      </c>
      <c r="D841" s="7" t="str">
        <f>IF('Payments Export'!I845="","",'Payments Export'!I845)</f>
        <v>Preparation of a GP Mental Health Treatment Plan lasting 20 - 40 minutes by a GP with additional mental health training</v>
      </c>
      <c r="E841" s="7" t="str">
        <f t="shared" si="27"/>
        <v>Preparation of a GP Mental Health Treatment Plan lasting 20 - 40 m</v>
      </c>
      <c r="F841" s="7">
        <f>IF('Payments Export'!A845="","",'Payments Export'!N845)</f>
        <v>0</v>
      </c>
      <c r="G841" s="7">
        <f>IF('Payments Export'!A845="","",'Payments Export'!O845)</f>
        <v>208</v>
      </c>
      <c r="H841" s="7">
        <f>IF('Payments Export'!B845="","",G841-F841)</f>
        <v>208</v>
      </c>
      <c r="I841" s="3" t="str">
        <f>IF(C841&lt;&gt;"",_xlfn.XLOOKUP(IFERROR(VALUE(C841),C841),'Items database'!A:A,'Items database'!B:B),(_xlfn.XLOOKUP(LEFT(E841,3),Services,Services,"")))</f>
        <v>DEF</v>
      </c>
      <c r="J841" s="3" t="str">
        <f t="shared" si="26"/>
        <v/>
      </c>
    </row>
    <row r="842" spans="1:10" ht="409.5" x14ac:dyDescent="0.35">
      <c r="A842" s="7" t="str">
        <f>IF('Payments Export'!A846="","",'Payments Export'!A846)</f>
        <v>Generic Medical Clinic</v>
      </c>
      <c r="B842" s="7" t="str">
        <f>IF('Payments Export'!A846="","",'Payments Export'!B846)</f>
        <v>Dr Taylor Johnson</v>
      </c>
      <c r="C842" s="7">
        <f>IF(IFERROR(VALUE('Payments Export'!H846),'Payments Export'!H846)&lt;&gt;0,IFERROR(VALUE('Payments Export'!H846),'Payments Export'!H846),"")</f>
        <v>91182</v>
      </c>
      <c r="D842" s="7" t="str">
        <f>IF('Payments Export'!I846="","",'Payments Export'!I846)</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842" s="7" t="str">
        <f t="shared" si="27"/>
        <v xml:space="preserve">Psychological therapy health service provided by phone attendance </v>
      </c>
      <c r="F842" s="7">
        <f>IF('Payments Export'!A846="","",'Payments Export'!N846)</f>
        <v>0</v>
      </c>
      <c r="G842" s="7">
        <f>IF('Payments Export'!A846="","",'Payments Export'!O846)</f>
        <v>214.41</v>
      </c>
      <c r="H842" s="7">
        <f>IF('Payments Export'!B846="","",G842-F842)</f>
        <v>214.41</v>
      </c>
      <c r="I842" s="3" t="str">
        <f>IF(C842&lt;&gt;"",_xlfn.XLOOKUP(IFERROR(VALUE(C842),C842),'Items database'!A:A,'Items database'!B:B),(_xlfn.XLOOKUP(LEFT(E842,3),Services,Services,"")))</f>
        <v>DEF</v>
      </c>
      <c r="J842" s="3" t="str">
        <f t="shared" si="26"/>
        <v/>
      </c>
    </row>
    <row r="843" spans="1:10" ht="30" x14ac:dyDescent="0.35">
      <c r="A843" s="7" t="str">
        <f>IF('Payments Export'!A847="","",'Payments Export'!A847)</f>
        <v>Generic Medical Clinic</v>
      </c>
      <c r="B843" s="7" t="str">
        <f>IF('Payments Export'!A847="","",'Payments Export'!B847)</f>
        <v>Dr Alex Smith</v>
      </c>
      <c r="C843" s="7">
        <f>IF(IFERROR(VALUE('Payments Export'!H847),'Payments Export'!H847)&lt;&gt;0,IFERROR(VALUE('Payments Export'!H847),'Payments Export'!H847),"")</f>
        <v>36</v>
      </c>
      <c r="D843" s="7" t="str">
        <f>IF('Payments Export'!I847="","",'Payments Export'!I847)</f>
        <v>Surgery consultation, Level C</v>
      </c>
      <c r="E843" s="7" t="str">
        <f t="shared" si="27"/>
        <v>Surgery consultation, Level C</v>
      </c>
      <c r="F843" s="7">
        <f>IF('Payments Export'!A847="","",'Payments Export'!N847)</f>
        <v>0</v>
      </c>
      <c r="G843" s="7">
        <f>IF('Payments Export'!A847="","",'Payments Export'!O847)</f>
        <v>80.099999999999994</v>
      </c>
      <c r="H843" s="7">
        <f>IF('Payments Export'!B847="","",G843-F843)</f>
        <v>80.099999999999994</v>
      </c>
      <c r="I843" s="3" t="str">
        <f>IF(C843&lt;&gt;"",_xlfn.XLOOKUP(IFERROR(VALUE(C843),C843),'Items database'!A:A,'Items database'!B:B),(_xlfn.XLOOKUP(LEFT(E843,3),Services,Services,"")))</f>
        <v>DEF</v>
      </c>
      <c r="J843" s="3" t="str">
        <f t="shared" si="26"/>
        <v/>
      </c>
    </row>
    <row r="844" spans="1:10" ht="30" x14ac:dyDescent="0.35">
      <c r="A844" s="7" t="str">
        <f>IF('Payments Export'!A848="","",'Payments Export'!A848)</f>
        <v>Generic Medical Clinic</v>
      </c>
      <c r="B844" s="7" t="str">
        <f>IF('Payments Export'!A848="","",'Payments Export'!B848)</f>
        <v>Dr Alex Smith</v>
      </c>
      <c r="C844" s="7">
        <f>IF(IFERROR(VALUE('Payments Export'!H848),'Payments Export'!H848)&lt;&gt;0,IFERROR(VALUE('Payments Export'!H848),'Payments Export'!H848),"")</f>
        <v>75870</v>
      </c>
      <c r="D844" s="7" t="str">
        <f>IF('Payments Export'!I848="","",'Payments Export'!I848)</f>
        <v>Direct-Billing Incentive</v>
      </c>
      <c r="E844" s="7" t="str">
        <f t="shared" si="27"/>
        <v>Direct-Billing Incentive</v>
      </c>
      <c r="F844" s="7">
        <f>IF('Payments Export'!A848="","",'Payments Export'!N848)</f>
        <v>0</v>
      </c>
      <c r="G844" s="7">
        <f>IF('Payments Export'!A848="","",'Payments Export'!O848)</f>
        <v>20.65</v>
      </c>
      <c r="H844" s="7">
        <f>IF('Payments Export'!B848="","",G844-F844)</f>
        <v>20.65</v>
      </c>
      <c r="I844" s="3" t="str">
        <f>IF(C844&lt;&gt;"",_xlfn.XLOOKUP(IFERROR(VALUE(C844),C844),'Items database'!A:A,'Items database'!B:B),(_xlfn.XLOOKUP(LEFT(E844,3),Services,Services,"")))</f>
        <v>DEF</v>
      </c>
      <c r="J844" s="3" t="str">
        <f t="shared" si="26"/>
        <v/>
      </c>
    </row>
    <row r="845" spans="1:10" ht="300" x14ac:dyDescent="0.35">
      <c r="A845" s="7" t="str">
        <f>IF('Payments Export'!A849="","",'Payments Export'!A849)</f>
        <v>Generic Medical Clinic</v>
      </c>
      <c r="B845" s="7" t="str">
        <f>IF('Payments Export'!A849="","",'Payments Export'!B849)</f>
        <v>Dr Alex Smith</v>
      </c>
      <c r="C845" s="7">
        <f>IF(IFERROR(VALUE('Payments Export'!H849),'Payments Export'!H849)&lt;&gt;0,IFERROR(VALUE('Payments Export'!H849),'Payments Export'!H849),"")</f>
        <v>91891</v>
      </c>
      <c r="D845" s="7" t="str">
        <f>IF('Payments Export'!I849="","",'Payments Export'!I849)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5" s="7" t="str">
        <f t="shared" si="27"/>
        <v>Phone attendance by a general practitioner lasting at least 6 minu</v>
      </c>
      <c r="F845" s="7">
        <f>IF('Payments Export'!A849="","",'Payments Export'!N849)</f>
        <v>0</v>
      </c>
      <c r="G845" s="7">
        <f>IF('Payments Export'!A849="","",'Payments Export'!O849)</f>
        <v>41.4</v>
      </c>
      <c r="H845" s="7">
        <f>IF('Payments Export'!B849="","",G845-F845)</f>
        <v>41.4</v>
      </c>
      <c r="I845" s="3" t="str">
        <f>IF(C845&lt;&gt;"",_xlfn.XLOOKUP(IFERROR(VALUE(C845),C845),'Items database'!A:A,'Items database'!B:B),(_xlfn.XLOOKUP(LEFT(E845,3),Services,Services,"")))</f>
        <v>DEF</v>
      </c>
      <c r="J845" s="3" t="str">
        <f t="shared" si="26"/>
        <v/>
      </c>
    </row>
    <row r="846" spans="1:10" ht="30" x14ac:dyDescent="0.35">
      <c r="A846" s="7" t="str">
        <f>IF('Payments Export'!A850="","",'Payments Export'!A850)</f>
        <v>Generic Medical Clinic</v>
      </c>
      <c r="B846" s="7" t="str">
        <f>IF('Payments Export'!A850="","",'Payments Export'!B850)</f>
        <v>Dr Alex Smith</v>
      </c>
      <c r="C846" s="7">
        <f>IF(IFERROR(VALUE('Payments Export'!H850),'Payments Export'!H850)&lt;&gt;0,IFERROR(VALUE('Payments Export'!H850),'Payments Export'!H850),"")</f>
        <v>23</v>
      </c>
      <c r="D846" s="7" t="str">
        <f>IF('Payments Export'!I850="","",'Payments Export'!I850)</f>
        <v>Surgery consultation, Level B</v>
      </c>
      <c r="E846" s="7" t="str">
        <f t="shared" si="27"/>
        <v>Surgery consultation, Level B</v>
      </c>
      <c r="F846" s="7">
        <f>IF('Payments Export'!A850="","",'Payments Export'!N850)</f>
        <v>0</v>
      </c>
      <c r="G846" s="7">
        <f>IF('Payments Export'!A850="","",'Payments Export'!O850)</f>
        <v>41.4</v>
      </c>
      <c r="H846" s="7">
        <f>IF('Payments Export'!B850="","",G846-F846)</f>
        <v>41.4</v>
      </c>
      <c r="I846" s="3" t="str">
        <f>IF(C846&lt;&gt;"",_xlfn.XLOOKUP(IFERROR(VALUE(C846),C846),'Items database'!A:A,'Items database'!B:B),(_xlfn.XLOOKUP(LEFT(E846,3),Services,Services,"")))</f>
        <v>DEF</v>
      </c>
      <c r="J846" s="3" t="str">
        <f t="shared" si="26"/>
        <v/>
      </c>
    </row>
    <row r="847" spans="1:10" ht="30" x14ac:dyDescent="0.35">
      <c r="A847" s="7" t="str">
        <f>IF('Payments Export'!A851="","",'Payments Export'!A851)</f>
        <v>Generic Medical Clinic</v>
      </c>
      <c r="B847" s="7" t="str">
        <f>IF('Payments Export'!A851="","",'Payments Export'!B851)</f>
        <v>Dr Alex Smith</v>
      </c>
      <c r="C847" s="7">
        <f>IF(IFERROR(VALUE('Payments Export'!H851),'Payments Export'!H851)&lt;&gt;0,IFERROR(VALUE('Payments Export'!H851),'Payments Export'!H851),"")</f>
        <v>23</v>
      </c>
      <c r="D847" s="7" t="str">
        <f>IF('Payments Export'!I851="","",'Payments Export'!I851)</f>
        <v>Surgery consultation, Level B</v>
      </c>
      <c r="E847" s="7" t="str">
        <f t="shared" si="27"/>
        <v>Surgery consultation, Level B</v>
      </c>
      <c r="F847" s="7">
        <f>IF('Payments Export'!A851="","",'Payments Export'!N851)</f>
        <v>0</v>
      </c>
      <c r="G847" s="7">
        <f>IF('Payments Export'!A851="","",'Payments Export'!O851)</f>
        <v>41.4</v>
      </c>
      <c r="H847" s="7">
        <f>IF('Payments Export'!B851="","",G847-F847)</f>
        <v>41.4</v>
      </c>
      <c r="I847" s="3" t="str">
        <f>IF(C847&lt;&gt;"",_xlfn.XLOOKUP(IFERROR(VALUE(C847),C847),'Items database'!A:A,'Items database'!B:B),(_xlfn.XLOOKUP(LEFT(E847,3),Services,Services,"")))</f>
        <v>DEF</v>
      </c>
      <c r="J847" s="3" t="str">
        <f t="shared" si="26"/>
        <v/>
      </c>
    </row>
    <row r="848" spans="1:10" ht="30" x14ac:dyDescent="0.35">
      <c r="A848" s="7" t="str">
        <f>IF('Payments Export'!A852="","",'Payments Export'!A852)</f>
        <v>Generic Medical Clinic</v>
      </c>
      <c r="B848" s="7" t="str">
        <f>IF('Payments Export'!A852="","",'Payments Export'!B852)</f>
        <v>Dr Alex Smith</v>
      </c>
      <c r="C848" s="7">
        <f>IF(IFERROR(VALUE('Payments Export'!H852),'Payments Export'!H852)&lt;&gt;0,IFERROR(VALUE('Payments Export'!H852),'Payments Export'!H852),"")</f>
        <v>75870</v>
      </c>
      <c r="D848" s="7" t="str">
        <f>IF('Payments Export'!I852="","",'Payments Export'!I852)</f>
        <v>Direct-Billing Incentive</v>
      </c>
      <c r="E848" s="7" t="str">
        <f t="shared" si="27"/>
        <v>Direct-Billing Incentive</v>
      </c>
      <c r="F848" s="7">
        <f>IF('Payments Export'!A852="","",'Payments Export'!N852)</f>
        <v>0</v>
      </c>
      <c r="G848" s="7">
        <f>IF('Payments Export'!A852="","",'Payments Export'!O852)</f>
        <v>20.65</v>
      </c>
      <c r="H848" s="7">
        <f>IF('Payments Export'!B852="","",G848-F848)</f>
        <v>20.65</v>
      </c>
      <c r="I848" s="3" t="str">
        <f>IF(C848&lt;&gt;"",_xlfn.XLOOKUP(IFERROR(VALUE(C848),C848),'Items database'!A:A,'Items database'!B:B),(_xlfn.XLOOKUP(LEFT(E848,3),Services,Services,"")))</f>
        <v>DEF</v>
      </c>
      <c r="J848" s="3" t="str">
        <f t="shared" si="26"/>
        <v/>
      </c>
    </row>
    <row r="849" spans="1:10" ht="300" x14ac:dyDescent="0.35">
      <c r="A849" s="7" t="str">
        <f>IF('Payments Export'!A853="","",'Payments Export'!A853)</f>
        <v>Generic Medical Clinic</v>
      </c>
      <c r="B849" s="7" t="str">
        <f>IF('Payments Export'!A853="","",'Payments Export'!B853)</f>
        <v>Dr Alex Smith</v>
      </c>
      <c r="C849" s="7">
        <f>IF(IFERROR(VALUE('Payments Export'!H853),'Payments Export'!H853)&lt;&gt;0,IFERROR(VALUE('Payments Export'!H853),'Payments Export'!H853),"")</f>
        <v>91891</v>
      </c>
      <c r="D849" s="7" t="str">
        <f>IF('Payments Export'!I853="","",'Payments Export'!I853)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9" s="7" t="str">
        <f t="shared" si="27"/>
        <v>Phone attendance by a general practitioner lasting at least 6 minu</v>
      </c>
      <c r="F849" s="7">
        <f>IF('Payments Export'!A853="","",'Payments Export'!N853)</f>
        <v>0</v>
      </c>
      <c r="G849" s="7">
        <f>IF('Payments Export'!A853="","",'Payments Export'!O853)</f>
        <v>41.4</v>
      </c>
      <c r="H849" s="7">
        <f>IF('Payments Export'!B853="","",G849-F849)</f>
        <v>41.4</v>
      </c>
      <c r="I849" s="3" t="str">
        <f>IF(C849&lt;&gt;"",_xlfn.XLOOKUP(IFERROR(VALUE(C849),C849),'Items database'!A:A,'Items database'!B:B),(_xlfn.XLOOKUP(LEFT(E849,3),Services,Services,"")))</f>
        <v>DEF</v>
      </c>
      <c r="J849" s="3" t="str">
        <f t="shared" si="26"/>
        <v/>
      </c>
    </row>
    <row r="850" spans="1:10" ht="30" x14ac:dyDescent="0.35">
      <c r="A850" s="7" t="str">
        <f>IF('Payments Export'!A854="","",'Payments Export'!A854)</f>
        <v>Generic Medical Clinic</v>
      </c>
      <c r="B850" s="7" t="str">
        <f>IF('Payments Export'!A854="","",'Payments Export'!B854)</f>
        <v>Dr Alex Smith</v>
      </c>
      <c r="C850" s="7">
        <f>IF(IFERROR(VALUE('Payments Export'!H854),'Payments Export'!H854)&lt;&gt;0,IFERROR(VALUE('Payments Export'!H854),'Payments Export'!H854),"")</f>
        <v>23</v>
      </c>
      <c r="D850" s="7" t="str">
        <f>IF('Payments Export'!I854="","",'Payments Export'!I854)</f>
        <v>Surgery consultation, Level B</v>
      </c>
      <c r="E850" s="7" t="str">
        <f t="shared" si="27"/>
        <v>Surgery consultation, Level B</v>
      </c>
      <c r="F850" s="7">
        <f>IF('Payments Export'!A854="","",'Payments Export'!N854)</f>
        <v>0</v>
      </c>
      <c r="G850" s="7">
        <f>IF('Payments Export'!A854="","",'Payments Export'!O854)</f>
        <v>41.4</v>
      </c>
      <c r="H850" s="7">
        <f>IF('Payments Export'!B854="","",G850-F850)</f>
        <v>41.4</v>
      </c>
      <c r="I850" s="3" t="str">
        <f>IF(C850&lt;&gt;"",_xlfn.XLOOKUP(IFERROR(VALUE(C850),C850),'Items database'!A:A,'Items database'!B:B),(_xlfn.XLOOKUP(LEFT(E850,3),Services,Services,"")))</f>
        <v>DEF</v>
      </c>
      <c r="J850" s="3" t="str">
        <f t="shared" si="26"/>
        <v/>
      </c>
    </row>
    <row r="851" spans="1:10" ht="30" x14ac:dyDescent="0.35">
      <c r="A851" s="7" t="str">
        <f>IF('Payments Export'!A855="","",'Payments Export'!A855)</f>
        <v>Generic Medical Clinic</v>
      </c>
      <c r="B851" s="7" t="str">
        <f>IF('Payments Export'!A855="","",'Payments Export'!B855)</f>
        <v>Dr Alex Smith</v>
      </c>
      <c r="C851" s="7">
        <f>IF(IFERROR(VALUE('Payments Export'!H855),'Payments Export'!H855)&lt;&gt;0,IFERROR(VALUE('Payments Export'!H855),'Payments Export'!H855),"")</f>
        <v>75870</v>
      </c>
      <c r="D851" s="7" t="str">
        <f>IF('Payments Export'!I855="","",'Payments Export'!I855)</f>
        <v>Direct-Billing Incentive</v>
      </c>
      <c r="E851" s="7" t="str">
        <f t="shared" si="27"/>
        <v>Direct-Billing Incentive</v>
      </c>
      <c r="F851" s="7">
        <f>IF('Payments Export'!A855="","",'Payments Export'!N855)</f>
        <v>0</v>
      </c>
      <c r="G851" s="7">
        <f>IF('Payments Export'!A855="","",'Payments Export'!O855)</f>
        <v>20.65</v>
      </c>
      <c r="H851" s="7">
        <f>IF('Payments Export'!B855="","",G851-F851)</f>
        <v>20.65</v>
      </c>
      <c r="I851" s="3" t="str">
        <f>IF(C851&lt;&gt;"",_xlfn.XLOOKUP(IFERROR(VALUE(C851),C851),'Items database'!A:A,'Items database'!B:B),(_xlfn.XLOOKUP(LEFT(E851,3),Services,Services,"")))</f>
        <v>DEF</v>
      </c>
      <c r="J851" s="3" t="str">
        <f t="shared" si="26"/>
        <v/>
      </c>
    </row>
    <row r="852" spans="1:10" ht="300" x14ac:dyDescent="0.35">
      <c r="A852" s="7" t="str">
        <f>IF('Payments Export'!A856="","",'Payments Export'!A856)</f>
        <v>Generic Medical Clinic</v>
      </c>
      <c r="B852" s="7" t="str">
        <f>IF('Payments Export'!A856="","",'Payments Export'!B856)</f>
        <v>Dr Alex Smith</v>
      </c>
      <c r="C852" s="7">
        <f>IF(IFERROR(VALUE('Payments Export'!H856),'Payments Export'!H856)&lt;&gt;0,IFERROR(VALUE('Payments Export'!H856),'Payments Export'!H856),"")</f>
        <v>91891</v>
      </c>
      <c r="D852" s="7" t="str">
        <f>IF('Payments Export'!I856="","",'Payments Export'!I856)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2" s="7" t="str">
        <f t="shared" si="27"/>
        <v>Phone attendance by a general practitioner lasting at least 6 minu</v>
      </c>
      <c r="F852" s="7">
        <f>IF('Payments Export'!A856="","",'Payments Export'!N856)</f>
        <v>0</v>
      </c>
      <c r="G852" s="7">
        <f>IF('Payments Export'!A856="","",'Payments Export'!O856)</f>
        <v>41.4</v>
      </c>
      <c r="H852" s="7">
        <f>IF('Payments Export'!B856="","",G852-F852)</f>
        <v>41.4</v>
      </c>
      <c r="I852" s="3" t="str">
        <f>IF(C852&lt;&gt;"",_xlfn.XLOOKUP(IFERROR(VALUE(C852),C852),'Items database'!A:A,'Items database'!B:B),(_xlfn.XLOOKUP(LEFT(E852,3),Services,Services,"")))</f>
        <v>DEF</v>
      </c>
      <c r="J852" s="3" t="str">
        <f t="shared" si="26"/>
        <v/>
      </c>
    </row>
    <row r="853" spans="1:10" ht="30" x14ac:dyDescent="0.35">
      <c r="A853" s="7" t="str">
        <f>IF('Payments Export'!A857="","",'Payments Export'!A857)</f>
        <v>Generic Medical Clinic</v>
      </c>
      <c r="B853" s="7" t="str">
        <f>IF('Payments Export'!A857="","",'Payments Export'!B857)</f>
        <v>Dr Alex Smith</v>
      </c>
      <c r="C853" s="7">
        <f>IF(IFERROR(VALUE('Payments Export'!H857),'Payments Export'!H857)&lt;&gt;0,IFERROR(VALUE('Payments Export'!H857),'Payments Export'!H857),"")</f>
        <v>36</v>
      </c>
      <c r="D853" s="7" t="str">
        <f>IF('Payments Export'!I857="","",'Payments Export'!I857)</f>
        <v>Surgery consultation, Level C</v>
      </c>
      <c r="E853" s="7" t="str">
        <f t="shared" si="27"/>
        <v>Surgery consultation, Level C</v>
      </c>
      <c r="F853" s="7">
        <f>IF('Payments Export'!A857="","",'Payments Export'!N857)</f>
        <v>0</v>
      </c>
      <c r="G853" s="7">
        <f>IF('Payments Export'!A857="","",'Payments Export'!O857)</f>
        <v>80.099999999999994</v>
      </c>
      <c r="H853" s="7">
        <f>IF('Payments Export'!B857="","",G853-F853)</f>
        <v>80.099999999999994</v>
      </c>
      <c r="I853" s="3" t="str">
        <f>IF(C853&lt;&gt;"",_xlfn.XLOOKUP(IFERROR(VALUE(C853),C853),'Items database'!A:A,'Items database'!B:B),(_xlfn.XLOOKUP(LEFT(E853,3),Services,Services,"")))</f>
        <v>DEF</v>
      </c>
      <c r="J853" s="3" t="str">
        <f t="shared" si="26"/>
        <v/>
      </c>
    </row>
    <row r="854" spans="1:10" ht="30" x14ac:dyDescent="0.35">
      <c r="A854" s="7" t="str">
        <f>IF('Payments Export'!A858="","",'Payments Export'!A858)</f>
        <v>Generic Medical Clinic</v>
      </c>
      <c r="B854" s="7" t="str">
        <f>IF('Payments Export'!A858="","",'Payments Export'!B858)</f>
        <v>Dr Alex Smith</v>
      </c>
      <c r="C854" s="7">
        <f>IF(IFERROR(VALUE('Payments Export'!H858),'Payments Export'!H858)&lt;&gt;0,IFERROR(VALUE('Payments Export'!H858),'Payments Export'!H858),"")</f>
        <v>75870</v>
      </c>
      <c r="D854" s="7" t="str">
        <f>IF('Payments Export'!I858="","",'Payments Export'!I858)</f>
        <v>Direct-Billing Incentive</v>
      </c>
      <c r="E854" s="7" t="str">
        <f t="shared" si="27"/>
        <v>Direct-Billing Incentive</v>
      </c>
      <c r="F854" s="7">
        <f>IF('Payments Export'!A858="","",'Payments Export'!N858)</f>
        <v>0</v>
      </c>
      <c r="G854" s="7">
        <f>IF('Payments Export'!A858="","",'Payments Export'!O858)</f>
        <v>20.65</v>
      </c>
      <c r="H854" s="7">
        <f>IF('Payments Export'!B858="","",G854-F854)</f>
        <v>20.65</v>
      </c>
      <c r="I854" s="3" t="str">
        <f>IF(C854&lt;&gt;"",_xlfn.XLOOKUP(IFERROR(VALUE(C854),C854),'Items database'!A:A,'Items database'!B:B),(_xlfn.XLOOKUP(LEFT(E854,3),Services,Services,"")))</f>
        <v>DEF</v>
      </c>
      <c r="J854" s="3" t="str">
        <f t="shared" si="26"/>
        <v/>
      </c>
    </row>
    <row r="855" spans="1:10" ht="40" x14ac:dyDescent="0.35">
      <c r="A855" s="7" t="str">
        <f>IF('Payments Export'!A859="","",'Payments Export'!A859)</f>
        <v>Generic Medical Clinic</v>
      </c>
      <c r="B855" s="7" t="str">
        <f>IF('Payments Export'!A859="","",'Payments Export'!B859)</f>
        <v>Dr Jordan Martinez</v>
      </c>
      <c r="C855" s="7">
        <f>IF(IFERROR(VALUE('Payments Export'!H859),'Payments Export'!H859)&lt;&gt;0,IFERROR(VALUE('Payments Export'!H859),'Payments Export'!H859),"")</f>
        <v>900</v>
      </c>
      <c r="D855" s="7" t="str">
        <f>IF('Payments Export'!I859="","",'Payments Export'!I859)</f>
        <v>Domiciliary Medication Management Review</v>
      </c>
      <c r="E855" s="7" t="str">
        <f t="shared" si="27"/>
        <v>Domiciliary Medication Management Review</v>
      </c>
      <c r="F855" s="7">
        <f>IF('Payments Export'!A859="","",'Payments Export'!N859)</f>
        <v>0</v>
      </c>
      <c r="G855" s="7">
        <f>IF('Payments Export'!A859="","",'Payments Export'!O859)</f>
        <v>170.45</v>
      </c>
      <c r="H855" s="7">
        <f>IF('Payments Export'!B859="","",G855-F855)</f>
        <v>170.45</v>
      </c>
      <c r="I855" s="3" t="str">
        <f>IF(C855&lt;&gt;"",_xlfn.XLOOKUP(IFERROR(VALUE(C855),C855),'Items database'!A:A,'Items database'!B:B),(_xlfn.XLOOKUP(LEFT(E855,3),Services,Services,"")))</f>
        <v>DEF</v>
      </c>
      <c r="J855" s="3" t="str">
        <f t="shared" si="26"/>
        <v/>
      </c>
    </row>
    <row r="856" spans="1:10" ht="30" x14ac:dyDescent="0.35">
      <c r="A856" s="7" t="str">
        <f>IF('Payments Export'!A860="","",'Payments Export'!A860)</f>
        <v>Generic Medical Clinic</v>
      </c>
      <c r="B856" s="7" t="str">
        <f>IF('Payments Export'!A860="","",'Payments Export'!B860)</f>
        <v>Dr Jordan Martinez</v>
      </c>
      <c r="C856" s="7">
        <f>IF(IFERROR(VALUE('Payments Export'!H860),'Payments Export'!H860)&lt;&gt;0,IFERROR(VALUE('Payments Export'!H860),'Payments Export'!H860),"")</f>
        <v>10990</v>
      </c>
      <c r="D856" s="7" t="str">
        <f>IF('Payments Export'!I860="","",'Payments Export'!I860)</f>
        <v>Direct-Billing Incentive</v>
      </c>
      <c r="E856" s="7" t="str">
        <f t="shared" si="27"/>
        <v>Direct-Billing Incentive</v>
      </c>
      <c r="F856" s="7">
        <f>IF('Payments Export'!A860="","",'Payments Export'!N860)</f>
        <v>0</v>
      </c>
      <c r="G856" s="7">
        <f>IF('Payments Export'!A860="","",'Payments Export'!O860)</f>
        <v>6.9</v>
      </c>
      <c r="H856" s="7">
        <f>IF('Payments Export'!B860="","",G856-F856)</f>
        <v>6.9</v>
      </c>
      <c r="I856" s="3" t="str">
        <f>IF(C856&lt;&gt;"",_xlfn.XLOOKUP(IFERROR(VALUE(C856),C856),'Items database'!A:A,'Items database'!B:B),(_xlfn.XLOOKUP(LEFT(E856,3),Services,Services,"")))</f>
        <v>DEF</v>
      </c>
      <c r="J856" s="3" t="str">
        <f t="shared" si="26"/>
        <v/>
      </c>
    </row>
    <row r="857" spans="1:10" ht="40" x14ac:dyDescent="0.35">
      <c r="A857" s="7" t="str">
        <f>IF('Payments Export'!A861="","",'Payments Export'!A861)</f>
        <v>Generic Medical Clinic</v>
      </c>
      <c r="B857" s="7" t="str">
        <f>IF('Payments Export'!A861="","",'Payments Export'!B861)</f>
        <v>Dr Jordan Martinez</v>
      </c>
      <c r="C857" s="7">
        <f>IF(IFERROR(VALUE('Payments Export'!H861),'Payments Export'!H861)&lt;&gt;0,IFERROR(VALUE('Payments Export'!H861),'Payments Export'!H861),"")</f>
        <v>900</v>
      </c>
      <c r="D857" s="7" t="str">
        <f>IF('Payments Export'!I861="","",'Payments Export'!I861)</f>
        <v>Domiciliary Medication Management Review</v>
      </c>
      <c r="E857" s="7" t="str">
        <f t="shared" si="27"/>
        <v>Domiciliary Medication Management Review</v>
      </c>
      <c r="F857" s="7">
        <f>IF('Payments Export'!A861="","",'Payments Export'!N861)</f>
        <v>0</v>
      </c>
      <c r="G857" s="7">
        <f>IF('Payments Export'!A861="","",'Payments Export'!O861)</f>
        <v>170.45</v>
      </c>
      <c r="H857" s="7">
        <f>IF('Payments Export'!B861="","",G857-F857)</f>
        <v>170.45</v>
      </c>
      <c r="I857" s="3" t="str">
        <f>IF(C857&lt;&gt;"",_xlfn.XLOOKUP(IFERROR(VALUE(C857),C857),'Items database'!A:A,'Items database'!B:B),(_xlfn.XLOOKUP(LEFT(E857,3),Services,Services,"")))</f>
        <v>DEF</v>
      </c>
      <c r="J857" s="3" t="str">
        <f t="shared" si="26"/>
        <v/>
      </c>
    </row>
    <row r="858" spans="1:10" ht="30" x14ac:dyDescent="0.35">
      <c r="A858" s="7" t="str">
        <f>IF('Payments Export'!A862="","",'Payments Export'!A862)</f>
        <v>Generic Medical Clinic</v>
      </c>
      <c r="B858" s="7" t="str">
        <f>IF('Payments Export'!A862="","",'Payments Export'!B862)</f>
        <v>Dr Jordan Martinez</v>
      </c>
      <c r="C858" s="7">
        <f>IF(IFERROR(VALUE('Payments Export'!H862),'Payments Export'!H862)&lt;&gt;0,IFERROR(VALUE('Payments Export'!H862),'Payments Export'!H862),"")</f>
        <v>10990</v>
      </c>
      <c r="D858" s="7" t="str">
        <f>IF('Payments Export'!I862="","",'Payments Export'!I862)</f>
        <v>Direct-Billing Incentive</v>
      </c>
      <c r="E858" s="7" t="str">
        <f t="shared" si="27"/>
        <v>Direct-Billing Incentive</v>
      </c>
      <c r="F858" s="7">
        <f>IF('Payments Export'!A862="","",'Payments Export'!N862)</f>
        <v>0</v>
      </c>
      <c r="G858" s="7">
        <f>IF('Payments Export'!A862="","",'Payments Export'!O862)</f>
        <v>6.9</v>
      </c>
      <c r="H858" s="7">
        <f>IF('Payments Export'!B862="","",G858-F858)</f>
        <v>6.9</v>
      </c>
      <c r="I858" s="3" t="str">
        <f>IF(C858&lt;&gt;"",_xlfn.XLOOKUP(IFERROR(VALUE(C858),C858),'Items database'!A:A,'Items database'!B:B),(_xlfn.XLOOKUP(LEFT(E858,3),Services,Services,"")))</f>
        <v>DEF</v>
      </c>
      <c r="J858" s="3" t="str">
        <f t="shared" si="26"/>
        <v/>
      </c>
    </row>
    <row r="859" spans="1:10" ht="60" x14ac:dyDescent="0.35">
      <c r="A859" s="7" t="str">
        <f>IF('Payments Export'!A863="","",'Payments Export'!A863)</f>
        <v>Generic Medical Clinic</v>
      </c>
      <c r="B859" s="7" t="str">
        <f>IF('Payments Export'!A863="","",'Payments Export'!B863)</f>
        <v>Dr Jordan Martinez</v>
      </c>
      <c r="C859" s="7">
        <f>IF(IFERROR(VALUE('Payments Export'!H863),'Payments Export'!H863)&lt;&gt;0,IFERROR(VALUE('Payments Export'!H863),'Payments Export'!H863),"")</f>
        <v>93644</v>
      </c>
      <c r="D859" s="7" t="str">
        <f>IF('Payments Export'!I863="","",'Payments Export'!I863)</f>
        <v>COVID-19 vaccine suitability assessment by a GP, 2nd or later dose</v>
      </c>
      <c r="E859" s="7" t="str">
        <f t="shared" si="27"/>
        <v>COVID-19 vaccine suitability assessment by a GP, 2nd or later dose</v>
      </c>
      <c r="F859" s="7">
        <f>IF('Payments Export'!A863="","",'Payments Export'!N863)</f>
        <v>0</v>
      </c>
      <c r="G859" s="7">
        <f>IF('Payments Export'!A863="","",'Payments Export'!O863)</f>
        <v>36.549999999999997</v>
      </c>
      <c r="H859" s="7">
        <f>IF('Payments Export'!B863="","",G859-F859)</f>
        <v>36.549999999999997</v>
      </c>
      <c r="I859" s="3" t="str">
        <f>IF(C859&lt;&gt;"",_xlfn.XLOOKUP(IFERROR(VALUE(C859),C859),'Items database'!A:A,'Items database'!B:B),(_xlfn.XLOOKUP(LEFT(E859,3),Services,Services,"")))</f>
        <v>DEF</v>
      </c>
      <c r="J859" s="3" t="str">
        <f t="shared" si="26"/>
        <v/>
      </c>
    </row>
    <row r="860" spans="1:10" ht="300" x14ac:dyDescent="0.35">
      <c r="A860" s="7" t="str">
        <f>IF('Payments Export'!A864="","",'Payments Export'!A864)</f>
        <v>Generic Medical Clinic</v>
      </c>
      <c r="B860" s="7" t="str">
        <f>IF('Payments Export'!A864="","",'Payments Export'!B864)</f>
        <v>Dr Jordan Martinez</v>
      </c>
      <c r="C860" s="7">
        <f>IF(IFERROR(VALUE('Payments Export'!H864),'Payments Export'!H864)&lt;&gt;0,IFERROR(VALUE('Payments Export'!H864),'Payments Export'!H864),"")</f>
        <v>91891</v>
      </c>
      <c r="D860" s="7" t="str">
        <f>IF('Payments Export'!I864="","",'Payments Export'!I864)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60" s="7" t="str">
        <f t="shared" si="27"/>
        <v>Phone attendance by a general practitioner lasting at least 6 minu</v>
      </c>
      <c r="F860" s="7">
        <f>IF('Payments Export'!A864="","",'Payments Export'!N864)</f>
        <v>0</v>
      </c>
      <c r="G860" s="7">
        <f>IF('Payments Export'!A864="","",'Payments Export'!O864)</f>
        <v>41.4</v>
      </c>
      <c r="H860" s="7">
        <f>IF('Payments Export'!B864="","",G860-F860)</f>
        <v>41.4</v>
      </c>
      <c r="I860" s="3" t="str">
        <f>IF(C860&lt;&gt;"",_xlfn.XLOOKUP(IFERROR(VALUE(C860),C860),'Items database'!A:A,'Items database'!B:B),(_xlfn.XLOOKUP(LEFT(E860,3),Services,Services,"")))</f>
        <v>DEF</v>
      </c>
      <c r="J860" s="3" t="str">
        <f t="shared" si="26"/>
        <v/>
      </c>
    </row>
    <row r="861" spans="1:10" ht="30" x14ac:dyDescent="0.35">
      <c r="A861" s="7" t="str">
        <f>IF('Payments Export'!A865="","",'Payments Export'!A865)</f>
        <v>Generic Medical Clinic</v>
      </c>
      <c r="B861" s="7" t="str">
        <f>IF('Payments Export'!A865="","",'Payments Export'!B865)</f>
        <v>Dr Jordan Martinez</v>
      </c>
      <c r="C861" s="7">
        <f>IF(IFERROR(VALUE('Payments Export'!H865),'Payments Export'!H865)&lt;&gt;0,IFERROR(VALUE('Payments Export'!H865),'Payments Export'!H865),"")</f>
        <v>75870</v>
      </c>
      <c r="D861" s="7" t="str">
        <f>IF('Payments Export'!I865="","",'Payments Export'!I865)</f>
        <v>Direct-Billing Incentive</v>
      </c>
      <c r="E861" s="7" t="str">
        <f t="shared" si="27"/>
        <v>Direct-Billing Incentive</v>
      </c>
      <c r="F861" s="7">
        <f>IF('Payments Export'!A865="","",'Payments Export'!N865)</f>
        <v>0</v>
      </c>
      <c r="G861" s="7">
        <f>IF('Payments Export'!A865="","",'Payments Export'!O865)</f>
        <v>20.65</v>
      </c>
      <c r="H861" s="7">
        <f>IF('Payments Export'!B865="","",G861-F861)</f>
        <v>20.65</v>
      </c>
      <c r="I861" s="3" t="str">
        <f>IF(C861&lt;&gt;"",_xlfn.XLOOKUP(IFERROR(VALUE(C861),C861),'Items database'!A:A,'Items database'!B:B),(_xlfn.XLOOKUP(LEFT(E861,3),Services,Services,"")))</f>
        <v>DEF</v>
      </c>
      <c r="J861" s="3" t="str">
        <f t="shared" si="26"/>
        <v/>
      </c>
    </row>
    <row r="862" spans="1:10" ht="40" x14ac:dyDescent="0.35">
      <c r="A862" s="7" t="str">
        <f>IF('Payments Export'!A866="","",'Payments Export'!A866)</f>
        <v>Generic Medical Clinic</v>
      </c>
      <c r="B862" s="7" t="str">
        <f>IF('Payments Export'!A866="","",'Payments Export'!B866)</f>
        <v>Dr Jordan Martinez</v>
      </c>
      <c r="C862" s="7">
        <f>IF(IFERROR(VALUE('Payments Export'!H866),'Payments Export'!H866)&lt;&gt;0,IFERROR(VALUE('Payments Export'!H866),'Payments Export'!H866),"")</f>
        <v>900</v>
      </c>
      <c r="D862" s="7" t="str">
        <f>IF('Payments Export'!I866="","",'Payments Export'!I866)</f>
        <v>Domiciliary Medication Management Review</v>
      </c>
      <c r="E862" s="7" t="str">
        <f t="shared" si="27"/>
        <v>Domiciliary Medication Management Review</v>
      </c>
      <c r="F862" s="7">
        <f>IF('Payments Export'!A866="","",'Payments Export'!N866)</f>
        <v>0</v>
      </c>
      <c r="G862" s="7">
        <f>IF('Payments Export'!A866="","",'Payments Export'!O866)</f>
        <v>170.45</v>
      </c>
      <c r="H862" s="7">
        <f>IF('Payments Export'!B866="","",G862-F862)</f>
        <v>170.45</v>
      </c>
      <c r="I862" s="3" t="str">
        <f>IF(C862&lt;&gt;"",_xlfn.XLOOKUP(IFERROR(VALUE(C862),C862),'Items database'!A:A,'Items database'!B:B),(_xlfn.XLOOKUP(LEFT(E862,3),Services,Services,"")))</f>
        <v>DEF</v>
      </c>
      <c r="J862" s="3" t="str">
        <f t="shared" si="26"/>
        <v/>
      </c>
    </row>
    <row r="863" spans="1:10" ht="30" x14ac:dyDescent="0.35">
      <c r="A863" s="7" t="str">
        <f>IF('Payments Export'!A867="","",'Payments Export'!A867)</f>
        <v>Generic Medical Clinic</v>
      </c>
      <c r="B863" s="7" t="str">
        <f>IF('Payments Export'!A867="","",'Payments Export'!B867)</f>
        <v>Dr Jordan Martinez</v>
      </c>
      <c r="C863" s="7">
        <f>IF(IFERROR(VALUE('Payments Export'!H867),'Payments Export'!H867)&lt;&gt;0,IFERROR(VALUE('Payments Export'!H867),'Payments Export'!H867),"")</f>
        <v>10990</v>
      </c>
      <c r="D863" s="7" t="str">
        <f>IF('Payments Export'!I867="","",'Payments Export'!I867)</f>
        <v>Direct-Billing Incentive</v>
      </c>
      <c r="E863" s="7" t="str">
        <f t="shared" si="27"/>
        <v>Direct-Billing Incentive</v>
      </c>
      <c r="F863" s="7">
        <f>IF('Payments Export'!A867="","",'Payments Export'!N867)</f>
        <v>0</v>
      </c>
      <c r="G863" s="7">
        <f>IF('Payments Export'!A867="","",'Payments Export'!O867)</f>
        <v>6.9</v>
      </c>
      <c r="H863" s="7">
        <f>IF('Payments Export'!B867="","",G863-F863)</f>
        <v>6.9</v>
      </c>
      <c r="I863" s="3" t="str">
        <f>IF(C863&lt;&gt;"",_xlfn.XLOOKUP(IFERROR(VALUE(C863),C863),'Items database'!A:A,'Items database'!B:B),(_xlfn.XLOOKUP(LEFT(E863,3),Services,Services,"")))</f>
        <v>DEF</v>
      </c>
      <c r="J863" s="3" t="str">
        <f t="shared" si="26"/>
        <v/>
      </c>
    </row>
    <row r="864" spans="1:10" ht="30" x14ac:dyDescent="0.35">
      <c r="A864" s="7" t="str">
        <f>IF('Payments Export'!A868="","",'Payments Export'!A868)</f>
        <v>Generic Medical Clinic</v>
      </c>
      <c r="B864" s="7" t="str">
        <f>IF('Payments Export'!A868="","",'Payments Export'!B868)</f>
        <v>Dr Jordan Martinez</v>
      </c>
      <c r="C864" s="7">
        <f>IF(IFERROR(VALUE('Payments Export'!H868),'Payments Export'!H868)&lt;&gt;0,IFERROR(VALUE('Payments Export'!H868),'Payments Export'!H868),"")</f>
        <v>23</v>
      </c>
      <c r="D864" s="7" t="str">
        <f>IF('Payments Export'!I868="","",'Payments Export'!I868)</f>
        <v>Surgery consultation, Level B</v>
      </c>
      <c r="E864" s="7" t="str">
        <f t="shared" si="27"/>
        <v>Surgery consultation, Level B</v>
      </c>
      <c r="F864" s="7">
        <f>IF('Payments Export'!A868="","",'Payments Export'!N868)</f>
        <v>0</v>
      </c>
      <c r="G864" s="7">
        <f>IF('Payments Export'!A868="","",'Payments Export'!O868)</f>
        <v>41.4</v>
      </c>
      <c r="H864" s="7">
        <f>IF('Payments Export'!B868="","",G864-F864)</f>
        <v>41.4</v>
      </c>
      <c r="I864" s="3" t="str">
        <f>IF(C864&lt;&gt;"",_xlfn.XLOOKUP(IFERROR(VALUE(C864),C864),'Items database'!A:A,'Items database'!B:B),(_xlfn.XLOOKUP(LEFT(E864,3),Services,Services,"")))</f>
        <v>DEF</v>
      </c>
      <c r="J864" s="3" t="str">
        <f t="shared" si="26"/>
        <v/>
      </c>
    </row>
    <row r="865" spans="1:10" ht="30" x14ac:dyDescent="0.35">
      <c r="A865" s="7" t="str">
        <f>IF('Payments Export'!A869="","",'Payments Export'!A869)</f>
        <v>Generic Medical Clinic</v>
      </c>
      <c r="B865" s="7" t="str">
        <f>IF('Payments Export'!A869="","",'Payments Export'!B869)</f>
        <v>Dr Jordan Martinez</v>
      </c>
      <c r="C865" s="7">
        <f>IF(IFERROR(VALUE('Payments Export'!H869),'Payments Export'!H869)&lt;&gt;0,IFERROR(VALUE('Payments Export'!H869),'Payments Export'!H869),"")</f>
        <v>75870</v>
      </c>
      <c r="D865" s="7" t="str">
        <f>IF('Payments Export'!I869="","",'Payments Export'!I869)</f>
        <v>Direct-Billing Incentive</v>
      </c>
      <c r="E865" s="7" t="str">
        <f t="shared" si="27"/>
        <v>Direct-Billing Incentive</v>
      </c>
      <c r="F865" s="7">
        <f>IF('Payments Export'!A869="","",'Payments Export'!N869)</f>
        <v>0</v>
      </c>
      <c r="G865" s="7">
        <f>IF('Payments Export'!A869="","",'Payments Export'!O869)</f>
        <v>20.65</v>
      </c>
      <c r="H865" s="7">
        <f>IF('Payments Export'!B869="","",G865-F865)</f>
        <v>20.65</v>
      </c>
      <c r="I865" s="3" t="str">
        <f>IF(C865&lt;&gt;"",_xlfn.XLOOKUP(IFERROR(VALUE(C865),C865),'Items database'!A:A,'Items database'!B:B),(_xlfn.XLOOKUP(LEFT(E865,3),Services,Services,"")))</f>
        <v>DEF</v>
      </c>
      <c r="J865" s="3" t="str">
        <f t="shared" si="26"/>
        <v/>
      </c>
    </row>
    <row r="866" spans="1:10" ht="60" x14ac:dyDescent="0.35">
      <c r="A866" s="7" t="str">
        <f>IF('Payments Export'!A870="","",'Payments Export'!A870)</f>
        <v>Generic Medical Clinic</v>
      </c>
      <c r="B866" s="7" t="str">
        <f>IF('Payments Export'!A870="","",'Payments Export'!B870)</f>
        <v>Dr Jordan Martinez</v>
      </c>
      <c r="C866" s="7">
        <f>IF(IFERROR(VALUE('Payments Export'!H870),'Payments Export'!H870)&lt;&gt;0,IFERROR(VALUE('Payments Export'!H870),'Payments Export'!H870),"")</f>
        <v>36</v>
      </c>
      <c r="D866" s="7" t="str">
        <f>IF('Payments Export'!I870="","",'Payments Export'!I870)</f>
        <v>Surgery consultation, Level C, Clinically necessary, Not Related</v>
      </c>
      <c r="E866" s="7" t="str">
        <f t="shared" si="27"/>
        <v>Surgery consultation, Level C, Clinically necessary, Not Related</v>
      </c>
      <c r="F866" s="7">
        <f>IF('Payments Export'!A870="","",'Payments Export'!N870)</f>
        <v>0</v>
      </c>
      <c r="G866" s="7">
        <f>IF('Payments Export'!A870="","",'Payments Export'!O870)</f>
        <v>80.099999999999994</v>
      </c>
      <c r="H866" s="7">
        <f>IF('Payments Export'!B870="","",G866-F866)</f>
        <v>80.099999999999994</v>
      </c>
      <c r="I866" s="3" t="str">
        <f>IF(C866&lt;&gt;"",_xlfn.XLOOKUP(IFERROR(VALUE(C866),C866),'Items database'!A:A,'Items database'!B:B),(_xlfn.XLOOKUP(LEFT(E866,3),Services,Services,"")))</f>
        <v>DEF</v>
      </c>
      <c r="J866" s="3" t="str">
        <f t="shared" si="26"/>
        <v/>
      </c>
    </row>
    <row r="867" spans="1:10" ht="60" x14ac:dyDescent="0.35">
      <c r="A867" s="7" t="str">
        <f>IF('Payments Export'!A871="","",'Payments Export'!A871)</f>
        <v>Generic Medical Clinic</v>
      </c>
      <c r="B867" s="7" t="str">
        <f>IF('Payments Export'!A871="","",'Payments Export'!B871)</f>
        <v>Dr Jordan Martinez</v>
      </c>
      <c r="C867" s="7">
        <f>IF(IFERROR(VALUE('Payments Export'!H871),'Payments Export'!H871)&lt;&gt;0,IFERROR(VALUE('Payments Export'!H871),'Payments Export'!H871),"")</f>
        <v>2713</v>
      </c>
      <c r="D867" s="7" t="str">
        <f>IF('Payments Export'!I871="","",'Payments Export'!I871)</f>
        <v>GP Mental Health Care Consultation, Clinically necessary, Not Related</v>
      </c>
      <c r="E867" s="7" t="str">
        <f t="shared" si="27"/>
        <v>GP Mental Health Care Consultation, Clinically necessary, Not Rela</v>
      </c>
      <c r="F867" s="7">
        <f>IF('Payments Export'!A871="","",'Payments Export'!N871)</f>
        <v>0</v>
      </c>
      <c r="G867" s="7">
        <f>IF('Payments Export'!A871="","",'Payments Export'!O871)</f>
        <v>78.95</v>
      </c>
      <c r="H867" s="7">
        <f>IF('Payments Export'!B871="","",G867-F867)</f>
        <v>78.95</v>
      </c>
      <c r="I867" s="3" t="str">
        <f>IF(C867&lt;&gt;"",_xlfn.XLOOKUP(IFERROR(VALUE(C867),C867),'Items database'!A:A,'Items database'!B:B),(_xlfn.XLOOKUP(LEFT(E867,3),Services,Services,"")))</f>
        <v>DEF</v>
      </c>
      <c r="J867" s="3" t="str">
        <f t="shared" si="26"/>
        <v/>
      </c>
    </row>
    <row r="868" spans="1:10" ht="40" x14ac:dyDescent="0.35">
      <c r="A868" s="7" t="str">
        <f>IF('Payments Export'!A872="","",'Payments Export'!A872)</f>
        <v>Generic Medical Clinic</v>
      </c>
      <c r="B868" s="7" t="str">
        <f>IF('Payments Export'!A872="","",'Payments Export'!B872)</f>
        <v>Dr Jordan Martinez</v>
      </c>
      <c r="C868" s="7">
        <f>IF(IFERROR(VALUE('Payments Export'!H872),'Payments Export'!H872)&lt;&gt;0,IFERROR(VALUE('Payments Export'!H872),'Payments Export'!H872),"")</f>
        <v>36</v>
      </c>
      <c r="D868" s="7" t="str">
        <f>IF('Payments Export'!I872="","",'Payments Export'!I872)</f>
        <v>Surgery consultation, Level C, Not Related</v>
      </c>
      <c r="E868" s="7" t="str">
        <f t="shared" si="27"/>
        <v>Surgery consultation, Level C, Not Related</v>
      </c>
      <c r="F868" s="7">
        <f>IF('Payments Export'!A872="","",'Payments Export'!N872)</f>
        <v>0</v>
      </c>
      <c r="G868" s="7">
        <f>IF('Payments Export'!A872="","",'Payments Export'!O872)</f>
        <v>80.099999999999994</v>
      </c>
      <c r="H868" s="7">
        <f>IF('Payments Export'!B872="","",G868-F868)</f>
        <v>80.099999999999994</v>
      </c>
      <c r="I868" s="3" t="str">
        <f>IF(C868&lt;&gt;"",_xlfn.XLOOKUP(IFERROR(VALUE(C868),C868),'Items database'!A:A,'Items database'!B:B),(_xlfn.XLOOKUP(LEFT(E868,3),Services,Services,"")))</f>
        <v>DEF</v>
      </c>
      <c r="J868" s="3" t="str">
        <f t="shared" si="26"/>
        <v/>
      </c>
    </row>
    <row r="869" spans="1:10" ht="40" x14ac:dyDescent="0.35">
      <c r="A869" s="7" t="str">
        <f>IF('Payments Export'!A873="","",'Payments Export'!A873)</f>
        <v>Generic Medical Clinic</v>
      </c>
      <c r="B869" s="7" t="str">
        <f>IF('Payments Export'!A873="","",'Payments Export'!B873)</f>
        <v>Dr Jordan Martinez</v>
      </c>
      <c r="C869" s="7">
        <f>IF(IFERROR(VALUE('Payments Export'!H873),'Payments Export'!H873)&lt;&gt;0,IFERROR(VALUE('Payments Export'!H873),'Payments Export'!H873),"")</f>
        <v>14206</v>
      </c>
      <c r="D869" s="7" t="str">
        <f>IF('Payments Export'!I873="","",'Payments Export'!I873)</f>
        <v>Hormone implant via cannula, Not Related</v>
      </c>
      <c r="E869" s="7" t="str">
        <f t="shared" si="27"/>
        <v>Hormone implant via cannula, Not Related</v>
      </c>
      <c r="F869" s="7">
        <f>IF('Payments Export'!A873="","",'Payments Export'!N873)</f>
        <v>0</v>
      </c>
      <c r="G869" s="7">
        <f>IF('Payments Export'!A873="","",'Payments Export'!O873)</f>
        <v>33.35</v>
      </c>
      <c r="H869" s="7">
        <f>IF('Payments Export'!B873="","",G869-F869)</f>
        <v>33.35</v>
      </c>
      <c r="I869" s="3" t="str">
        <f>IF(C869&lt;&gt;"",_xlfn.XLOOKUP(IFERROR(VALUE(C869),C869),'Items database'!A:A,'Items database'!B:B),(_xlfn.XLOOKUP(LEFT(E869,3),Services,Services,"")))</f>
        <v>DEF</v>
      </c>
      <c r="J869" s="3" t="str">
        <f t="shared" si="26"/>
        <v/>
      </c>
    </row>
    <row r="870" spans="1:10" ht="90" x14ac:dyDescent="0.35">
      <c r="A870" s="7" t="str">
        <f>IF('Payments Export'!A874="","",'Payments Export'!A874)</f>
        <v>Generic Medical Clinic</v>
      </c>
      <c r="B870" s="7" t="str">
        <f>IF('Payments Export'!A874="","",'Payments Export'!B874)</f>
        <v>Dr Jordan Martinez</v>
      </c>
      <c r="C870" s="7">
        <f>IF(IFERROR(VALUE('Payments Export'!H874),'Payments Export'!H874)&lt;&gt;0,IFERROR(VALUE('Payments Export'!H874),'Payments Export'!H874),"")</f>
        <v>732</v>
      </c>
      <c r="D870" s="7" t="str">
        <f>IF('Payments Export'!I874="","",'Payments Export'!I874)</f>
        <v>Review of GP Management Plan or Team Care Arrangements., CP TCA, NDS, Not Related</v>
      </c>
      <c r="E870" s="7" t="str">
        <f t="shared" si="27"/>
        <v>Review of GP Management Plan or Team Care Arrangements., CP TCA, N</v>
      </c>
      <c r="F870" s="7">
        <f>IF('Payments Export'!A874="","",'Payments Export'!N874)</f>
        <v>0</v>
      </c>
      <c r="G870" s="7">
        <f>IF('Payments Export'!A874="","",'Payments Export'!O874)</f>
        <v>79.3</v>
      </c>
      <c r="H870" s="7">
        <f>IF('Payments Export'!B874="","",G870-F870)</f>
        <v>79.3</v>
      </c>
      <c r="I870" s="3" t="str">
        <f>IF(C870&lt;&gt;"",_xlfn.XLOOKUP(IFERROR(VALUE(C870),C870),'Items database'!A:A,'Items database'!B:B),(_xlfn.XLOOKUP(LEFT(E870,3),Services,Services,"")))</f>
        <v>EPC</v>
      </c>
      <c r="J870" s="3" t="str">
        <f t="shared" si="26"/>
        <v/>
      </c>
    </row>
    <row r="871" spans="1:10" ht="100" x14ac:dyDescent="0.35">
      <c r="A871" s="7" t="str">
        <f>IF('Payments Export'!A875="","",'Payments Export'!A875)</f>
        <v>Generic Medical Clinic</v>
      </c>
      <c r="B871" s="7" t="str">
        <f>IF('Payments Export'!A875="","",'Payments Export'!B875)</f>
        <v>Dr Jordan Martinez</v>
      </c>
      <c r="C871" s="7">
        <f>IF(IFERROR(VALUE('Payments Export'!H875),'Payments Export'!H875)&lt;&gt;0,IFERROR(VALUE('Payments Export'!H875),'Payments Export'!H875),"")</f>
        <v>732</v>
      </c>
      <c r="D871" s="7" t="str">
        <f>IF('Payments Export'!I875="","",'Payments Export'!I875)</f>
        <v>Review of GP Management Plan or Team Care Arrangements., CP GPMP, NDS, 10:27, Not Related</v>
      </c>
      <c r="E871" s="7" t="str">
        <f t="shared" si="27"/>
        <v xml:space="preserve">Review of GP Management Plan or Team Care Arrangements., CP GPMP, </v>
      </c>
      <c r="F871" s="7">
        <f>IF('Payments Export'!A875="","",'Payments Export'!N875)</f>
        <v>0</v>
      </c>
      <c r="G871" s="7">
        <f>IF('Payments Export'!A875="","",'Payments Export'!O875)</f>
        <v>79.3</v>
      </c>
      <c r="H871" s="7">
        <f>IF('Payments Export'!B875="","",G871-F871)</f>
        <v>79.3</v>
      </c>
      <c r="I871" s="3" t="str">
        <f>IF(C871&lt;&gt;"",_xlfn.XLOOKUP(IFERROR(VALUE(C871),C871),'Items database'!A:A,'Items database'!B:B),(_xlfn.XLOOKUP(LEFT(E871,3),Services,Services,"")))</f>
        <v>EPC</v>
      </c>
      <c r="J871" s="3" t="str">
        <f t="shared" si="26"/>
        <v/>
      </c>
    </row>
    <row r="872" spans="1:10" ht="30" x14ac:dyDescent="0.35">
      <c r="A872" s="7" t="str">
        <f>IF('Payments Export'!A876="","",'Payments Export'!A876)</f>
        <v>Generic Medical Clinic</v>
      </c>
      <c r="B872" s="7" t="str">
        <f>IF('Payments Export'!A876="","",'Payments Export'!B876)</f>
        <v>Dr Jordan Martinez</v>
      </c>
      <c r="C872" s="7">
        <f>IF(IFERROR(VALUE('Payments Export'!H876),'Payments Export'!H876)&lt;&gt;0,IFERROR(VALUE('Payments Export'!H876),'Payments Export'!H876),"")</f>
        <v>23</v>
      </c>
      <c r="D872" s="7" t="str">
        <f>IF('Payments Export'!I876="","",'Payments Export'!I876)</f>
        <v>Surgery consultation, Level B</v>
      </c>
      <c r="E872" s="7" t="str">
        <f t="shared" si="27"/>
        <v>Surgery consultation, Level B</v>
      </c>
      <c r="F872" s="7">
        <f>IF('Payments Export'!A876="","",'Payments Export'!N876)</f>
        <v>0</v>
      </c>
      <c r="G872" s="7">
        <f>IF('Payments Export'!A876="","",'Payments Export'!O876)</f>
        <v>41.4</v>
      </c>
      <c r="H872" s="7">
        <f>IF('Payments Export'!B876="","",G872-F872)</f>
        <v>41.4</v>
      </c>
      <c r="I872" s="3" t="str">
        <f>IF(C872&lt;&gt;"",_xlfn.XLOOKUP(IFERROR(VALUE(C872),C872),'Items database'!A:A,'Items database'!B:B),(_xlfn.XLOOKUP(LEFT(E872,3),Services,Services,"")))</f>
        <v>DEF</v>
      </c>
      <c r="J872" s="3" t="str">
        <f t="shared" si="26"/>
        <v/>
      </c>
    </row>
    <row r="873" spans="1:10" ht="30" x14ac:dyDescent="0.35">
      <c r="A873" s="7" t="str">
        <f>IF('Payments Export'!A877="","",'Payments Export'!A877)</f>
        <v>Generic Medical Clinic</v>
      </c>
      <c r="B873" s="7" t="str">
        <f>IF('Payments Export'!A877="","",'Payments Export'!B877)</f>
        <v>Dr Jordan Martinez</v>
      </c>
      <c r="C873" s="7">
        <f>IF(IFERROR(VALUE('Payments Export'!H877),'Payments Export'!H877)&lt;&gt;0,IFERROR(VALUE('Payments Export'!H877),'Payments Export'!H877),"")</f>
        <v>721</v>
      </c>
      <c r="D873" s="7" t="str">
        <f>IF('Payments Export'!I877="","",'Payments Export'!I877)</f>
        <v>GP management plan</v>
      </c>
      <c r="E873" s="7" t="str">
        <f t="shared" si="27"/>
        <v>GP management plan</v>
      </c>
      <c r="F873" s="7">
        <f>IF('Payments Export'!A877="","",'Payments Export'!N877)</f>
        <v>0</v>
      </c>
      <c r="G873" s="7">
        <f>IF('Payments Export'!A877="","",'Payments Export'!O877)</f>
        <v>158.80000000000001</v>
      </c>
      <c r="H873" s="7">
        <f>IF('Payments Export'!B877="","",G873-F873)</f>
        <v>158.80000000000001</v>
      </c>
      <c r="I873" s="3" t="str">
        <f>IF(C873&lt;&gt;"",_xlfn.XLOOKUP(IFERROR(VALUE(C873),C873),'Items database'!A:A,'Items database'!B:B),(_xlfn.XLOOKUP(LEFT(E873,3),Services,Services,"")))</f>
        <v>EPC</v>
      </c>
      <c r="J873" s="3" t="str">
        <f t="shared" si="26"/>
        <v/>
      </c>
    </row>
    <row r="874" spans="1:10" ht="30" x14ac:dyDescent="0.35">
      <c r="A874" s="7" t="str">
        <f>IF('Payments Export'!A878="","",'Payments Export'!A878)</f>
        <v>Generic Medical Clinic</v>
      </c>
      <c r="B874" s="7" t="str">
        <f>IF('Payments Export'!A878="","",'Payments Export'!B878)</f>
        <v>Dr Jordan Martinez</v>
      </c>
      <c r="C874" s="7">
        <f>IF(IFERROR(VALUE('Payments Export'!H878),'Payments Export'!H878)&lt;&gt;0,IFERROR(VALUE('Payments Export'!H878),'Payments Export'!H878),"")</f>
        <v>723</v>
      </c>
      <c r="D874" s="7" t="str">
        <f>IF('Payments Export'!I878="","",'Payments Export'!I878)</f>
        <v>Team care arrangement</v>
      </c>
      <c r="E874" s="7" t="str">
        <f t="shared" si="27"/>
        <v>Team care arrangement</v>
      </c>
      <c r="F874" s="7">
        <f>IF('Payments Export'!A878="","",'Payments Export'!N878)</f>
        <v>0</v>
      </c>
      <c r="G874" s="7">
        <f>IF('Payments Export'!A878="","",'Payments Export'!O878)</f>
        <v>125.85</v>
      </c>
      <c r="H874" s="7">
        <f>IF('Payments Export'!B878="","",G874-F874)</f>
        <v>125.85</v>
      </c>
      <c r="I874" s="3" t="str">
        <f>IF(C874&lt;&gt;"",_xlfn.XLOOKUP(IFERROR(VALUE(C874),C874),'Items database'!A:A,'Items database'!B:B),(_xlfn.XLOOKUP(LEFT(E874,3),Services,Services,"")))</f>
        <v>EPC</v>
      </c>
      <c r="J874" s="3" t="str">
        <f t="shared" si="26"/>
        <v/>
      </c>
    </row>
    <row r="875" spans="1:10" ht="30" x14ac:dyDescent="0.35">
      <c r="A875" s="7" t="str">
        <f>IF('Payments Export'!A879="","",'Payments Export'!A879)</f>
        <v>Generic Medical Clinic</v>
      </c>
      <c r="B875" s="7" t="str">
        <f>IF('Payments Export'!A879="","",'Payments Export'!B879)</f>
        <v>Dr Jamie Wilson</v>
      </c>
      <c r="C875" s="7">
        <f>IF(IFERROR(VALUE('Payments Export'!H879),'Payments Export'!H879)&lt;&gt;0,IFERROR(VALUE('Payments Export'!H879),'Payments Export'!H879),"")</f>
        <v>23</v>
      </c>
      <c r="D875" s="7" t="str">
        <f>IF('Payments Export'!I879="","",'Payments Export'!I879)</f>
        <v>Surgery consultation, Level B</v>
      </c>
      <c r="E875" s="7" t="str">
        <f t="shared" si="27"/>
        <v>Surgery consultation, Level B</v>
      </c>
      <c r="F875" s="7">
        <f>IF('Payments Export'!A879="","",'Payments Export'!N879)</f>
        <v>0</v>
      </c>
      <c r="G875" s="7">
        <f>IF('Payments Export'!A879="","",'Payments Export'!O879)</f>
        <v>47.65</v>
      </c>
      <c r="H875" s="7">
        <f>IF('Payments Export'!B879="","",G875-F875)</f>
        <v>47.65</v>
      </c>
      <c r="I875" s="3" t="str">
        <f>IF(C875&lt;&gt;"",_xlfn.XLOOKUP(IFERROR(VALUE(C875),C875),'Items database'!A:A,'Items database'!B:B),(_xlfn.XLOOKUP(LEFT(E875,3),Services,Services,"")))</f>
        <v>DEF</v>
      </c>
      <c r="J875" s="3" t="str">
        <f t="shared" si="26"/>
        <v/>
      </c>
    </row>
    <row r="876" spans="1:10" ht="30" x14ac:dyDescent="0.35">
      <c r="A876" s="7" t="str">
        <f>IF('Payments Export'!A880="","",'Payments Export'!A880)</f>
        <v>Generic Medical Clinic</v>
      </c>
      <c r="B876" s="7" t="str">
        <f>IF('Payments Export'!A880="","",'Payments Export'!B880)</f>
        <v>Dr Jamie Wilson</v>
      </c>
      <c r="C876" s="7">
        <f>IF(IFERROR(VALUE('Payments Export'!H880),'Payments Export'!H880)&lt;&gt;0,IFERROR(VALUE('Payments Export'!H880),'Payments Export'!H880),"")</f>
        <v>75870</v>
      </c>
      <c r="D876" s="7" t="str">
        <f>IF('Payments Export'!I880="","",'Payments Export'!I880)</f>
        <v>Veterans Access Payment</v>
      </c>
      <c r="E876" s="7" t="str">
        <f t="shared" si="27"/>
        <v>Veterans Access Payment</v>
      </c>
      <c r="F876" s="7">
        <f>IF('Payments Export'!A880="","",'Payments Export'!N880)</f>
        <v>0</v>
      </c>
      <c r="G876" s="7">
        <f>IF('Payments Export'!A880="","",'Payments Export'!O880)</f>
        <v>24.25</v>
      </c>
      <c r="H876" s="7">
        <f>IF('Payments Export'!B880="","",G876-F876)</f>
        <v>24.25</v>
      </c>
      <c r="I876" s="3" t="str">
        <f>IF(C876&lt;&gt;"",_xlfn.XLOOKUP(IFERROR(VALUE(C876),C876),'Items database'!A:A,'Items database'!B:B),(_xlfn.XLOOKUP(LEFT(E876,3),Services,Services,"")))</f>
        <v>DEF</v>
      </c>
      <c r="J876" s="3" t="str">
        <f t="shared" si="26"/>
        <v/>
      </c>
    </row>
    <row r="877" spans="1:10" ht="60" x14ac:dyDescent="0.35">
      <c r="A877" s="7" t="str">
        <f>IF('Payments Export'!A881="","",'Payments Export'!A881)</f>
        <v>Generic Medical Clinic</v>
      </c>
      <c r="B877" s="7" t="str">
        <f>IF('Payments Export'!A881="","",'Payments Export'!B881)</f>
        <v>Dr Jamie Wilson</v>
      </c>
      <c r="C877" s="7">
        <f>IF(IFERROR(VALUE('Payments Export'!H881),'Payments Export'!H881)&lt;&gt;0,IFERROR(VALUE('Payments Export'!H881),'Payments Export'!H881),"")</f>
        <v>93644</v>
      </c>
      <c r="D877" s="7" t="str">
        <f>IF('Payments Export'!I881="","",'Payments Export'!I881)</f>
        <v>COVID-19 vaccine suitability assessment by a GP, 2nd or later dose</v>
      </c>
      <c r="E877" s="7" t="str">
        <f t="shared" si="27"/>
        <v>COVID-19 vaccine suitability assessment by a GP, 2nd or later dose</v>
      </c>
      <c r="F877" s="7">
        <f>IF('Payments Export'!A881="","",'Payments Export'!N881)</f>
        <v>0</v>
      </c>
      <c r="G877" s="7">
        <f>IF('Payments Export'!A881="","",'Payments Export'!O881)</f>
        <v>36.549999999999997</v>
      </c>
      <c r="H877" s="7">
        <f>IF('Payments Export'!B881="","",G877-F877)</f>
        <v>36.549999999999997</v>
      </c>
      <c r="I877" s="3" t="str">
        <f>IF(C877&lt;&gt;"",_xlfn.XLOOKUP(IFERROR(VALUE(C877),C877),'Items database'!A:A,'Items database'!B:B),(_xlfn.XLOOKUP(LEFT(E877,3),Services,Services,"")))</f>
        <v>DEF</v>
      </c>
      <c r="J877" s="3" t="str">
        <f t="shared" si="26"/>
        <v/>
      </c>
    </row>
    <row r="878" spans="1:10" ht="60" x14ac:dyDescent="0.35">
      <c r="A878" s="7" t="str">
        <f>IF('Payments Export'!A882="","",'Payments Export'!A882)</f>
        <v>Generic Medical Clinic</v>
      </c>
      <c r="B878" s="7" t="str">
        <f>IF('Payments Export'!A882="","",'Payments Export'!B882)</f>
        <v>Dr Jamie Wilson</v>
      </c>
      <c r="C878" s="7">
        <f>IF(IFERROR(VALUE('Payments Export'!H882),'Payments Export'!H882)&lt;&gt;0,IFERROR(VALUE('Payments Export'!H882),'Payments Export'!H882),"")</f>
        <v>93644</v>
      </c>
      <c r="D878" s="7" t="str">
        <f>IF('Payments Export'!I882="","",'Payments Export'!I882)</f>
        <v>COVID-19 vaccine suitability assessment by a GP, 2nd dose</v>
      </c>
      <c r="E878" s="7" t="str">
        <f t="shared" si="27"/>
        <v>COVID-19 vaccine suitability assessment by a GP, 2nd dose</v>
      </c>
      <c r="F878" s="7">
        <f>IF('Payments Export'!A882="","",'Payments Export'!N882)</f>
        <v>0</v>
      </c>
      <c r="G878" s="7">
        <f>IF('Payments Export'!A882="","",'Payments Export'!O882)</f>
        <v>36.549999999999997</v>
      </c>
      <c r="H878" s="7">
        <f>IF('Payments Export'!B882="","",G878-F878)</f>
        <v>36.549999999999997</v>
      </c>
      <c r="I878" s="3" t="str">
        <f>IF(C878&lt;&gt;"",_xlfn.XLOOKUP(IFERROR(VALUE(C878),C878),'Items database'!A:A,'Items database'!B:B),(_xlfn.XLOOKUP(LEFT(E878,3),Services,Services,"")))</f>
        <v>DEF</v>
      </c>
      <c r="J878" s="3" t="str">
        <f t="shared" si="26"/>
        <v/>
      </c>
    </row>
    <row r="879" spans="1:10" ht="60" x14ac:dyDescent="0.35">
      <c r="A879" s="7" t="str">
        <f>IF('Payments Export'!A883="","",'Payments Export'!A883)</f>
        <v>Generic Medical Clinic</v>
      </c>
      <c r="B879" s="7" t="str">
        <f>IF('Payments Export'!A883="","",'Payments Export'!B883)</f>
        <v>Dr Jamie Wilson</v>
      </c>
      <c r="C879" s="7">
        <f>IF(IFERROR(VALUE('Payments Export'!H883),'Payments Export'!H883)&lt;&gt;0,IFERROR(VALUE('Payments Export'!H883),'Payments Export'!H883),"")</f>
        <v>93644</v>
      </c>
      <c r="D879" s="7" t="str">
        <f>IF('Payments Export'!I883="","",'Payments Export'!I883)</f>
        <v>COVID-19 vaccine suitability assessment by a GP, 2nd dose</v>
      </c>
      <c r="E879" s="7" t="str">
        <f t="shared" si="27"/>
        <v>COVID-19 vaccine suitability assessment by a GP, 2nd dose</v>
      </c>
      <c r="F879" s="7">
        <f>IF('Payments Export'!A883="","",'Payments Export'!N883)</f>
        <v>0</v>
      </c>
      <c r="G879" s="7">
        <f>IF('Payments Export'!A883="","",'Payments Export'!O883)</f>
        <v>36.549999999999997</v>
      </c>
      <c r="H879" s="7">
        <f>IF('Payments Export'!B883="","",G879-F879)</f>
        <v>36.549999999999997</v>
      </c>
      <c r="I879" s="3" t="str">
        <f>IF(C879&lt;&gt;"",_xlfn.XLOOKUP(IFERROR(VALUE(C879),C879),'Items database'!A:A,'Items database'!B:B),(_xlfn.XLOOKUP(LEFT(E879,3),Services,Services,"")))</f>
        <v>DEF</v>
      </c>
      <c r="J879" s="3" t="str">
        <f t="shared" si="26"/>
        <v/>
      </c>
    </row>
    <row r="880" spans="1:10" ht="30" x14ac:dyDescent="0.35">
      <c r="A880" s="7" t="str">
        <f>IF('Payments Export'!A884="","",'Payments Export'!A884)</f>
        <v>Generic Medical Clinic</v>
      </c>
      <c r="B880" s="7" t="str">
        <f>IF('Payments Export'!A884="","",'Payments Export'!B884)</f>
        <v>Dr Jamie Wilson</v>
      </c>
      <c r="C880" s="7">
        <f>IF(IFERROR(VALUE('Payments Export'!H884),'Payments Export'!H884)&lt;&gt;0,IFERROR(VALUE('Payments Export'!H884),'Payments Export'!H884),"")</f>
        <v>23</v>
      </c>
      <c r="D880" s="7" t="str">
        <f>IF('Payments Export'!I884="","",'Payments Export'!I884)</f>
        <v>Surgery consultation, Level B</v>
      </c>
      <c r="E880" s="7" t="str">
        <f t="shared" si="27"/>
        <v>Surgery consultation, Level B</v>
      </c>
      <c r="F880" s="7">
        <f>IF('Payments Export'!A884="","",'Payments Export'!N884)</f>
        <v>0</v>
      </c>
      <c r="G880" s="7">
        <f>IF('Payments Export'!A884="","",'Payments Export'!O884)</f>
        <v>41.4</v>
      </c>
      <c r="H880" s="7">
        <f>IF('Payments Export'!B884="","",G880-F880)</f>
        <v>41.4</v>
      </c>
      <c r="I880" s="3" t="str">
        <f>IF(C880&lt;&gt;"",_xlfn.XLOOKUP(IFERROR(VALUE(C880),C880),'Items database'!A:A,'Items database'!B:B),(_xlfn.XLOOKUP(LEFT(E880,3),Services,Services,"")))</f>
        <v>DEF</v>
      </c>
      <c r="J880" s="3" t="str">
        <f t="shared" si="26"/>
        <v/>
      </c>
    </row>
    <row r="881" spans="1:10" ht="30" x14ac:dyDescent="0.35">
      <c r="A881" s="7" t="str">
        <f>IF('Payments Export'!A885="","",'Payments Export'!A885)</f>
        <v>Generic Medical Clinic</v>
      </c>
      <c r="B881" s="7" t="str">
        <f>IF('Payments Export'!A885="","",'Payments Export'!B885)</f>
        <v>Dr Jamie Wilson</v>
      </c>
      <c r="C881" s="7">
        <f>IF(IFERROR(VALUE('Payments Export'!H885),'Payments Export'!H885)&lt;&gt;0,IFERROR(VALUE('Payments Export'!H885),'Payments Export'!H885),"")</f>
        <v>3</v>
      </c>
      <c r="D881" s="7" t="str">
        <f>IF('Payments Export'!I885="","",'Payments Export'!I885)</f>
        <v>Surgery consultation, Level A</v>
      </c>
      <c r="E881" s="7" t="str">
        <f t="shared" si="27"/>
        <v>Surgery consultation, Level A</v>
      </c>
      <c r="F881" s="7">
        <f>IF('Payments Export'!A885="","",'Payments Export'!N885)</f>
        <v>0</v>
      </c>
      <c r="G881" s="7">
        <f>IF('Payments Export'!A885="","",'Payments Export'!O885)</f>
        <v>18.95</v>
      </c>
      <c r="H881" s="7">
        <f>IF('Payments Export'!B885="","",G881-F881)</f>
        <v>18.95</v>
      </c>
      <c r="I881" s="3" t="str">
        <f>IF(C881&lt;&gt;"",_xlfn.XLOOKUP(IFERROR(VALUE(C881),C881),'Items database'!A:A,'Items database'!B:B),(_xlfn.XLOOKUP(LEFT(E881,3),Services,Services,"")))</f>
        <v>DEF</v>
      </c>
      <c r="J881" s="3" t="str">
        <f t="shared" si="26"/>
        <v/>
      </c>
    </row>
    <row r="882" spans="1:10" ht="60" x14ac:dyDescent="0.35">
      <c r="A882" s="7" t="str">
        <f>IF('Payments Export'!A886="","",'Payments Export'!A886)</f>
        <v>Generic Medical Clinic</v>
      </c>
      <c r="B882" s="7" t="str">
        <f>IF('Payments Export'!A886="","",'Payments Export'!B886)</f>
        <v>Dr Jamie Wilson</v>
      </c>
      <c r="C882" s="7">
        <f>IF(IFERROR(VALUE('Payments Export'!H886),'Payments Export'!H886)&lt;&gt;0,IFERROR(VALUE('Payments Export'!H886),'Payments Export'!H886),"")</f>
        <v>93644</v>
      </c>
      <c r="D882" s="7" t="str">
        <f>IF('Payments Export'!I886="","",'Payments Export'!I886)</f>
        <v>COVID-19 vaccine suitability assessment by a GP, 2nd or later dose</v>
      </c>
      <c r="E882" s="7" t="str">
        <f t="shared" si="27"/>
        <v>COVID-19 vaccine suitability assessment by a GP, 2nd or later dose</v>
      </c>
      <c r="F882" s="7">
        <f>IF('Payments Export'!A886="","",'Payments Export'!N886)</f>
        <v>0</v>
      </c>
      <c r="G882" s="7">
        <f>IF('Payments Export'!A886="","",'Payments Export'!O886)</f>
        <v>36.549999999999997</v>
      </c>
      <c r="H882" s="7">
        <f>IF('Payments Export'!B886="","",G882-F882)</f>
        <v>36.549999999999997</v>
      </c>
      <c r="I882" s="3" t="str">
        <f>IF(C882&lt;&gt;"",_xlfn.XLOOKUP(IFERROR(VALUE(C882),C882),'Items database'!A:A,'Items database'!B:B),(_xlfn.XLOOKUP(LEFT(E882,3),Services,Services,"")))</f>
        <v>DEF</v>
      </c>
      <c r="J882" s="3" t="str">
        <f t="shared" si="26"/>
        <v/>
      </c>
    </row>
    <row r="883" spans="1:10" ht="60" x14ac:dyDescent="0.35">
      <c r="A883" s="7" t="str">
        <f>IF('Payments Export'!A887="","",'Payments Export'!A887)</f>
        <v>Generic Medical Clinic</v>
      </c>
      <c r="B883" s="7" t="str">
        <f>IF('Payments Export'!A887="","",'Payments Export'!B887)</f>
        <v>Dr Taylor Johnson</v>
      </c>
      <c r="C883" s="7">
        <f>IF(IFERROR(VALUE('Payments Export'!H887),'Payments Export'!H887)&lt;&gt;0,IFERROR(VALUE('Payments Export'!H887),'Payments Export'!H887),"")</f>
        <v>80010</v>
      </c>
      <c r="D883" s="7" t="str">
        <f>IF('Payments Export'!I887="","",'Payments Export'!I887)</f>
        <v>Clinical psychologist consultation, &gt;50 min, consulting rooms</v>
      </c>
      <c r="E883" s="7" t="str">
        <f t="shared" si="27"/>
        <v>Clinical psychologist consultation, &gt;50 min, consulting rooms</v>
      </c>
      <c r="F883" s="7">
        <f>IF('Payments Export'!A887="","",'Payments Export'!N887)</f>
        <v>0</v>
      </c>
      <c r="G883" s="7">
        <f>IF('Payments Export'!A887="","",'Payments Export'!O887)</f>
        <v>137.05000000000001</v>
      </c>
      <c r="H883" s="7">
        <f>IF('Payments Export'!B887="","",G883-F883)</f>
        <v>137.05000000000001</v>
      </c>
      <c r="I883" s="3" t="str">
        <f>IF(C883&lt;&gt;"",_xlfn.XLOOKUP(IFERROR(VALUE(C883),C883),'Items database'!A:A,'Items database'!B:B),(_xlfn.XLOOKUP(LEFT(E883,3),Services,Services,"")))</f>
        <v>DEF</v>
      </c>
      <c r="J883" s="3" t="str">
        <f t="shared" si="26"/>
        <v/>
      </c>
    </row>
    <row r="884" spans="1:10" ht="30" x14ac:dyDescent="0.35">
      <c r="A884" s="7" t="str">
        <f>IF('Payments Export'!A888="","",'Payments Export'!A888)</f>
        <v>Generic Medical Clinic</v>
      </c>
      <c r="B884" s="7" t="str">
        <f>IF('Payments Export'!A888="","",'Payments Export'!B888)</f>
        <v>Dr Casey Kim</v>
      </c>
      <c r="C884" s="7">
        <f>IF(IFERROR(VALUE('Payments Export'!H888),'Payments Export'!H888)&lt;&gt;0,IFERROR(VALUE('Payments Export'!H888),'Payments Export'!H888),"")</f>
        <v>721</v>
      </c>
      <c r="D884" s="7" t="str">
        <f>IF('Payments Export'!I888="","",'Payments Export'!I888)</f>
        <v>GP management plan</v>
      </c>
      <c r="E884" s="7" t="str">
        <f t="shared" si="27"/>
        <v>GP management plan</v>
      </c>
      <c r="F884" s="7">
        <f>IF('Payments Export'!A888="","",'Payments Export'!N888)</f>
        <v>0</v>
      </c>
      <c r="G884" s="7">
        <f>IF('Payments Export'!A888="","",'Payments Export'!O888)</f>
        <v>158.80000000000001</v>
      </c>
      <c r="H884" s="7">
        <f>IF('Payments Export'!B888="","",G884-F884)</f>
        <v>158.80000000000001</v>
      </c>
      <c r="I884" s="3" t="str">
        <f>IF(C884&lt;&gt;"",_xlfn.XLOOKUP(IFERROR(VALUE(C884),C884),'Items database'!A:A,'Items database'!B:B),(_xlfn.XLOOKUP(LEFT(E884,3),Services,Services,"")))</f>
        <v>EPC</v>
      </c>
      <c r="J884" s="3" t="str">
        <f t="shared" si="26"/>
        <v/>
      </c>
    </row>
    <row r="885" spans="1:10" ht="30" x14ac:dyDescent="0.35">
      <c r="A885" s="7" t="str">
        <f>IF('Payments Export'!A889="","",'Payments Export'!A889)</f>
        <v>Generic Medical Clinic</v>
      </c>
      <c r="B885" s="7" t="str">
        <f>IF('Payments Export'!A889="","",'Payments Export'!B889)</f>
        <v>Dr Casey Kim</v>
      </c>
      <c r="C885" s="7">
        <f>IF(IFERROR(VALUE('Payments Export'!H889),'Payments Export'!H889)&lt;&gt;0,IFERROR(VALUE('Payments Export'!H889),'Payments Export'!H889),"")</f>
        <v>723</v>
      </c>
      <c r="D885" s="7" t="str">
        <f>IF('Payments Export'!I889="","",'Payments Export'!I889)</f>
        <v>Team care arrangement</v>
      </c>
      <c r="E885" s="7" t="str">
        <f t="shared" si="27"/>
        <v>Team care arrangement</v>
      </c>
      <c r="F885" s="7">
        <f>IF('Payments Export'!A889="","",'Payments Export'!N889)</f>
        <v>0</v>
      </c>
      <c r="G885" s="7">
        <f>IF('Payments Export'!A889="","",'Payments Export'!O889)</f>
        <v>125.85</v>
      </c>
      <c r="H885" s="7">
        <f>IF('Payments Export'!B889="","",G885-F885)</f>
        <v>125.85</v>
      </c>
      <c r="I885" s="3" t="str">
        <f>IF(C885&lt;&gt;"",_xlfn.XLOOKUP(IFERROR(VALUE(C885),C885),'Items database'!A:A,'Items database'!B:B),(_xlfn.XLOOKUP(LEFT(E885,3),Services,Services,"")))</f>
        <v>EPC</v>
      </c>
      <c r="J885" s="3" t="str">
        <f t="shared" si="26"/>
        <v/>
      </c>
    </row>
    <row r="886" spans="1:10" ht="30" x14ac:dyDescent="0.35">
      <c r="A886" s="7" t="str">
        <f>IF('Payments Export'!A890="","",'Payments Export'!A890)</f>
        <v>Generic Medical Clinic</v>
      </c>
      <c r="B886" s="7" t="str">
        <f>IF('Payments Export'!A890="","",'Payments Export'!B890)</f>
        <v>Dr Casey Kim</v>
      </c>
      <c r="C886" s="7">
        <f>IF(IFERROR(VALUE('Payments Export'!H890),'Payments Export'!H890)&lt;&gt;0,IFERROR(VALUE('Payments Export'!H890),'Payments Export'!H890),"")</f>
        <v>3</v>
      </c>
      <c r="D886" s="7" t="str">
        <f>IF('Payments Export'!I890="","",'Payments Export'!I890)</f>
        <v>Surgery consultation, Level A</v>
      </c>
      <c r="E886" s="7" t="str">
        <f t="shared" si="27"/>
        <v>Surgery consultation, Level A</v>
      </c>
      <c r="F886" s="7">
        <f>IF('Payments Export'!A890="","",'Payments Export'!N890)</f>
        <v>0</v>
      </c>
      <c r="G886" s="7">
        <f>IF('Payments Export'!A890="","",'Payments Export'!O890)</f>
        <v>18.95</v>
      </c>
      <c r="H886" s="7">
        <f>IF('Payments Export'!B890="","",G886-F886)</f>
        <v>18.95</v>
      </c>
      <c r="I886" s="3" t="str">
        <f>IF(C886&lt;&gt;"",_xlfn.XLOOKUP(IFERROR(VALUE(C886),C886),'Items database'!A:A,'Items database'!B:B),(_xlfn.XLOOKUP(LEFT(E886,3),Services,Services,"")))</f>
        <v>DEF</v>
      </c>
      <c r="J886" s="3" t="str">
        <f t="shared" si="26"/>
        <v/>
      </c>
    </row>
    <row r="887" spans="1:10" ht="30" x14ac:dyDescent="0.35">
      <c r="A887" s="7" t="str">
        <f>IF('Payments Export'!A891="","",'Payments Export'!A891)</f>
        <v>Generic Medical Clinic</v>
      </c>
      <c r="B887" s="7" t="str">
        <f>IF('Payments Export'!A891="","",'Payments Export'!B891)</f>
        <v>Dr Casey Kim</v>
      </c>
      <c r="C887" s="7">
        <f>IF(IFERROR(VALUE('Payments Export'!H891),'Payments Export'!H891)&lt;&gt;0,IFERROR(VALUE('Payments Export'!H891),'Payments Export'!H891),"")</f>
        <v>3</v>
      </c>
      <c r="D887" s="7" t="str">
        <f>IF('Payments Export'!I891="","",'Payments Export'!I891)</f>
        <v>Surgery consultation, Level A</v>
      </c>
      <c r="E887" s="7" t="str">
        <f t="shared" si="27"/>
        <v>Surgery consultation, Level A</v>
      </c>
      <c r="F887" s="7">
        <f>IF('Payments Export'!A891="","",'Payments Export'!N891)</f>
        <v>0</v>
      </c>
      <c r="G887" s="7">
        <f>IF('Payments Export'!A891="","",'Payments Export'!O891)</f>
        <v>18.95</v>
      </c>
      <c r="H887" s="7">
        <f>IF('Payments Export'!B891="","",G887-F887)</f>
        <v>18.95</v>
      </c>
      <c r="I887" s="3" t="str">
        <f>IF(C887&lt;&gt;"",_xlfn.XLOOKUP(IFERROR(VALUE(C887),C887),'Items database'!A:A,'Items database'!B:B),(_xlfn.XLOOKUP(LEFT(E887,3),Services,Services,"")))</f>
        <v>DEF</v>
      </c>
      <c r="J887" s="3" t="str">
        <f t="shared" si="26"/>
        <v/>
      </c>
    </row>
    <row r="888" spans="1:10" ht="30" x14ac:dyDescent="0.35">
      <c r="A888" s="7" t="str">
        <f>IF('Payments Export'!A892="","",'Payments Export'!A892)</f>
        <v>Generic Medical Clinic</v>
      </c>
      <c r="B888" s="7" t="str">
        <f>IF('Payments Export'!A892="","",'Payments Export'!B892)</f>
        <v>Dr Casey Kim</v>
      </c>
      <c r="C888" s="7">
        <f>IF(IFERROR(VALUE('Payments Export'!H892),'Payments Export'!H892)&lt;&gt;0,IFERROR(VALUE('Payments Export'!H892),'Payments Export'!H892),"")</f>
        <v>44</v>
      </c>
      <c r="D888" s="7" t="str">
        <f>IF('Payments Export'!I892="","",'Payments Export'!I892)</f>
        <v>Surgery consultation, Level D</v>
      </c>
      <c r="E888" s="7" t="str">
        <f t="shared" si="27"/>
        <v>Surgery consultation, Level D</v>
      </c>
      <c r="F888" s="7">
        <f>IF('Payments Export'!A892="","",'Payments Export'!N892)</f>
        <v>0</v>
      </c>
      <c r="G888" s="7">
        <f>IF('Payments Export'!A892="","",'Payments Export'!O892)</f>
        <v>118</v>
      </c>
      <c r="H888" s="7">
        <f>IF('Payments Export'!B892="","",G888-F888)</f>
        <v>118</v>
      </c>
      <c r="I888" s="3" t="str">
        <f>IF(C888&lt;&gt;"",_xlfn.XLOOKUP(IFERROR(VALUE(C888),C888),'Items database'!A:A,'Items database'!B:B),(_xlfn.XLOOKUP(LEFT(E888,3),Services,Services,"")))</f>
        <v>DEF</v>
      </c>
      <c r="J888" s="3" t="str">
        <f t="shared" si="26"/>
        <v/>
      </c>
    </row>
    <row r="889" spans="1:10" ht="30" x14ac:dyDescent="0.35">
      <c r="A889" s="7" t="str">
        <f>IF('Payments Export'!A893="","",'Payments Export'!A893)</f>
        <v>Generic Medical Clinic</v>
      </c>
      <c r="B889" s="7" t="str">
        <f>IF('Payments Export'!A893="","",'Payments Export'!B893)</f>
        <v>Dr Casey Kim</v>
      </c>
      <c r="C889" s="7">
        <f>IF(IFERROR(VALUE('Payments Export'!H893),'Payments Export'!H893)&lt;&gt;0,IFERROR(VALUE('Payments Export'!H893),'Payments Export'!H893),"")</f>
        <v>75870</v>
      </c>
      <c r="D889" s="7" t="str">
        <f>IF('Payments Export'!I893="","",'Payments Export'!I893)</f>
        <v>Direct-Billing Incentive</v>
      </c>
      <c r="E889" s="7" t="str">
        <f t="shared" si="27"/>
        <v>Direct-Billing Incentive</v>
      </c>
      <c r="F889" s="7">
        <f>IF('Payments Export'!A893="","",'Payments Export'!N893)</f>
        <v>0</v>
      </c>
      <c r="G889" s="7">
        <f>IF('Payments Export'!A893="","",'Payments Export'!O893)</f>
        <v>20.65</v>
      </c>
      <c r="H889" s="7">
        <f>IF('Payments Export'!B893="","",G889-F889)</f>
        <v>20.65</v>
      </c>
      <c r="I889" s="3" t="str">
        <f>IF(C889&lt;&gt;"",_xlfn.XLOOKUP(IFERROR(VALUE(C889),C889),'Items database'!A:A,'Items database'!B:B),(_xlfn.XLOOKUP(LEFT(E889,3),Services,Services,"")))</f>
        <v>DEF</v>
      </c>
      <c r="J889" s="3" t="str">
        <f t="shared" si="26"/>
        <v/>
      </c>
    </row>
    <row r="890" spans="1:10" ht="30" x14ac:dyDescent="0.35">
      <c r="A890" s="7" t="str">
        <f>IF('Payments Export'!A894="","",'Payments Export'!A894)</f>
        <v>Generic Medical Clinic</v>
      </c>
      <c r="B890" s="7" t="str">
        <f>IF('Payments Export'!A894="","",'Payments Export'!B894)</f>
        <v>Dr Casey Kim</v>
      </c>
      <c r="C890" s="7">
        <f>IF(IFERROR(VALUE('Payments Export'!H894),'Payments Export'!H894)&lt;&gt;0,IFERROR(VALUE('Payments Export'!H894),'Payments Export'!H894),"")</f>
        <v>36</v>
      </c>
      <c r="D890" s="7" t="str">
        <f>IF('Payments Export'!I894="","",'Payments Export'!I894)</f>
        <v>Surgery consultation, Level C</v>
      </c>
      <c r="E890" s="7" t="str">
        <f t="shared" si="27"/>
        <v>Surgery consultation, Level C</v>
      </c>
      <c r="F890" s="7">
        <f>IF('Payments Export'!A894="","",'Payments Export'!N894)</f>
        <v>0</v>
      </c>
      <c r="G890" s="7">
        <f>IF('Payments Export'!A894="","",'Payments Export'!O894)</f>
        <v>80.099999999999994</v>
      </c>
      <c r="H890" s="7">
        <f>IF('Payments Export'!B894="","",G890-F890)</f>
        <v>80.099999999999994</v>
      </c>
      <c r="I890" s="3" t="str">
        <f>IF(C890&lt;&gt;"",_xlfn.XLOOKUP(IFERROR(VALUE(C890),C890),'Items database'!A:A,'Items database'!B:B),(_xlfn.XLOOKUP(LEFT(E890,3),Services,Services,"")))</f>
        <v>DEF</v>
      </c>
      <c r="J890" s="3" t="str">
        <f t="shared" si="26"/>
        <v/>
      </c>
    </row>
    <row r="891" spans="1:10" ht="30" x14ac:dyDescent="0.35">
      <c r="A891" s="7" t="str">
        <f>IF('Payments Export'!A895="","",'Payments Export'!A895)</f>
        <v>Generic Medical Clinic</v>
      </c>
      <c r="B891" s="7" t="str">
        <f>IF('Payments Export'!A895="","",'Payments Export'!B895)</f>
        <v>Dr Casey Kim</v>
      </c>
      <c r="C891" s="7">
        <f>IF(IFERROR(VALUE('Payments Export'!H895),'Payments Export'!H895)&lt;&gt;0,IFERROR(VALUE('Payments Export'!H895),'Payments Export'!H895),"")</f>
        <v>75870</v>
      </c>
      <c r="D891" s="7" t="str">
        <f>IF('Payments Export'!I895="","",'Payments Export'!I895)</f>
        <v>Direct-Billing Incentive</v>
      </c>
      <c r="E891" s="7" t="str">
        <f t="shared" si="27"/>
        <v>Direct-Billing Incentive</v>
      </c>
      <c r="F891" s="7">
        <f>IF('Payments Export'!A895="","",'Payments Export'!N895)</f>
        <v>0</v>
      </c>
      <c r="G891" s="7">
        <f>IF('Payments Export'!A895="","",'Payments Export'!O895)</f>
        <v>20.65</v>
      </c>
      <c r="H891" s="7">
        <f>IF('Payments Export'!B895="","",G891-F891)</f>
        <v>20.65</v>
      </c>
      <c r="I891" s="3" t="str">
        <f>IF(C891&lt;&gt;"",_xlfn.XLOOKUP(IFERROR(VALUE(C891),C891),'Items database'!A:A,'Items database'!B:B),(_xlfn.XLOOKUP(LEFT(E891,3),Services,Services,"")))</f>
        <v>DEF</v>
      </c>
      <c r="J891" s="3" t="str">
        <f t="shared" si="26"/>
        <v/>
      </c>
    </row>
    <row r="892" spans="1:10" ht="300" x14ac:dyDescent="0.35">
      <c r="A892" s="7" t="str">
        <f>IF('Payments Export'!A896="","",'Payments Export'!A896)</f>
        <v>Generic Medical Clinic</v>
      </c>
      <c r="B892" s="7" t="str">
        <f>IF('Payments Export'!A896="","",'Payments Export'!B896)</f>
        <v>Dr Morgan Bailey</v>
      </c>
      <c r="C892" s="7">
        <f>IF(IFERROR(VALUE('Payments Export'!H896),'Payments Export'!H896)&lt;&gt;0,IFERROR(VALUE('Payments Export'!H896),'Payments Export'!H896),"")</f>
        <v>91891</v>
      </c>
      <c r="D892" s="7" t="str">
        <f>IF('Payments Export'!I896="","",'Payments Export'!I896)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92" s="7" t="str">
        <f t="shared" si="27"/>
        <v>Phone attendance by a general practitioner lasting at least 6 minu</v>
      </c>
      <c r="F892" s="7">
        <f>IF('Payments Export'!A896="","",'Payments Export'!N896)</f>
        <v>0</v>
      </c>
      <c r="G892" s="7">
        <f>IF('Payments Export'!A896="","",'Payments Export'!O896)</f>
        <v>41.4</v>
      </c>
      <c r="H892" s="7">
        <f>IF('Payments Export'!B896="","",G892-F892)</f>
        <v>41.4</v>
      </c>
      <c r="I892" s="3" t="str">
        <f>IF(C892&lt;&gt;"",_xlfn.XLOOKUP(IFERROR(VALUE(C892),C892),'Items database'!A:A,'Items database'!B:B),(_xlfn.XLOOKUP(LEFT(E892,3),Services,Services,"")))</f>
        <v>DEF</v>
      </c>
      <c r="J892" s="3" t="str">
        <f t="shared" si="26"/>
        <v/>
      </c>
    </row>
    <row r="893" spans="1:10" ht="30" x14ac:dyDescent="0.35">
      <c r="A893" s="7" t="str">
        <f>IF('Payments Export'!A897="","",'Payments Export'!A897)</f>
        <v>Generic Medical Clinic</v>
      </c>
      <c r="B893" s="7" t="str">
        <f>IF('Payments Export'!A897="","",'Payments Export'!B897)</f>
        <v>Dr Morgan Bailey</v>
      </c>
      <c r="C893" s="7">
        <f>IF(IFERROR(VALUE('Payments Export'!H897),'Payments Export'!H897)&lt;&gt;0,IFERROR(VALUE('Payments Export'!H897),'Payments Export'!H897),"")</f>
        <v>75870</v>
      </c>
      <c r="D893" s="7" t="str">
        <f>IF('Payments Export'!I897="","",'Payments Export'!I897)</f>
        <v>Direct-Billing Incentive</v>
      </c>
      <c r="E893" s="7" t="str">
        <f t="shared" si="27"/>
        <v>Direct-Billing Incentive</v>
      </c>
      <c r="F893" s="7">
        <f>IF('Payments Export'!A897="","",'Payments Export'!N897)</f>
        <v>0</v>
      </c>
      <c r="G893" s="7">
        <f>IF('Payments Export'!A897="","",'Payments Export'!O897)</f>
        <v>20.65</v>
      </c>
      <c r="H893" s="7">
        <f>IF('Payments Export'!B897="","",G893-F893)</f>
        <v>20.65</v>
      </c>
      <c r="I893" s="3" t="str">
        <f>IF(C893&lt;&gt;"",_xlfn.XLOOKUP(IFERROR(VALUE(C893),C893),'Items database'!A:A,'Items database'!B:B),(_xlfn.XLOOKUP(LEFT(E893,3),Services,Services,"")))</f>
        <v>DEF</v>
      </c>
      <c r="J893" s="3" t="str">
        <f t="shared" si="26"/>
        <v/>
      </c>
    </row>
    <row r="894" spans="1:10" ht="30" x14ac:dyDescent="0.35">
      <c r="A894" s="7" t="str">
        <f>IF('Payments Export'!A898="","",'Payments Export'!A898)</f>
        <v>Generic Medical Clinic</v>
      </c>
      <c r="B894" s="7" t="str">
        <f>IF('Payments Export'!A898="","",'Payments Export'!B898)</f>
        <v>Dr Morgan Bailey</v>
      </c>
      <c r="C894" s="7">
        <f>IF(IFERROR(VALUE('Payments Export'!H898),'Payments Export'!H898)&lt;&gt;0,IFERROR(VALUE('Payments Export'!H898),'Payments Export'!H898),"")</f>
        <v>23</v>
      </c>
      <c r="D894" s="7" t="str">
        <f>IF('Payments Export'!I898="","",'Payments Export'!I898)</f>
        <v>Surgery consultation, Level B</v>
      </c>
      <c r="E894" s="7" t="str">
        <f t="shared" si="27"/>
        <v>Surgery consultation, Level B</v>
      </c>
      <c r="F894" s="7">
        <f>IF('Payments Export'!A898="","",'Payments Export'!N898)</f>
        <v>0</v>
      </c>
      <c r="G894" s="7">
        <f>IF('Payments Export'!A898="","",'Payments Export'!O898)</f>
        <v>41.4</v>
      </c>
      <c r="H894" s="7">
        <f>IF('Payments Export'!B898="","",G894-F894)</f>
        <v>41.4</v>
      </c>
      <c r="I894" s="3" t="str">
        <f>IF(C894&lt;&gt;"",_xlfn.XLOOKUP(IFERROR(VALUE(C894),C894),'Items database'!A:A,'Items database'!B:B),(_xlfn.XLOOKUP(LEFT(E894,3),Services,Services,"")))</f>
        <v>DEF</v>
      </c>
      <c r="J894" s="3" t="str">
        <f t="shared" si="26"/>
        <v/>
      </c>
    </row>
    <row r="895" spans="1:10" ht="30" x14ac:dyDescent="0.35">
      <c r="A895" s="7" t="str">
        <f>IF('Payments Export'!A899="","",'Payments Export'!A899)</f>
        <v>Generic Medical Clinic</v>
      </c>
      <c r="B895" s="7" t="str">
        <f>IF('Payments Export'!A899="","",'Payments Export'!B899)</f>
        <v>Dr Morgan Bailey</v>
      </c>
      <c r="C895" s="7">
        <f>IF(IFERROR(VALUE('Payments Export'!H899),'Payments Export'!H899)&lt;&gt;0,IFERROR(VALUE('Payments Export'!H899),'Payments Export'!H899),"")</f>
        <v>75870</v>
      </c>
      <c r="D895" s="7" t="str">
        <f>IF('Payments Export'!I899="","",'Payments Export'!I899)</f>
        <v>Direct-Billing Incentive</v>
      </c>
      <c r="E895" s="7" t="str">
        <f t="shared" si="27"/>
        <v>Direct-Billing Incentive</v>
      </c>
      <c r="F895" s="7">
        <f>IF('Payments Export'!A899="","",'Payments Export'!N899)</f>
        <v>0</v>
      </c>
      <c r="G895" s="7">
        <f>IF('Payments Export'!A899="","",'Payments Export'!O899)</f>
        <v>20.65</v>
      </c>
      <c r="H895" s="7">
        <f>IF('Payments Export'!B899="","",G895-F895)</f>
        <v>20.65</v>
      </c>
      <c r="I895" s="3" t="str">
        <f>IF(C895&lt;&gt;"",_xlfn.XLOOKUP(IFERROR(VALUE(C895),C895),'Items database'!A:A,'Items database'!B:B),(_xlfn.XLOOKUP(LEFT(E895,3),Services,Services,"")))</f>
        <v>DEF</v>
      </c>
      <c r="J895" s="3" t="str">
        <f t="shared" si="26"/>
        <v/>
      </c>
    </row>
    <row r="896" spans="1:10" ht="30" x14ac:dyDescent="0.35">
      <c r="A896" s="7" t="str">
        <f>IF('Payments Export'!A900="","",'Payments Export'!A900)</f>
        <v>Generic Medical Clinic</v>
      </c>
      <c r="B896" s="7" t="str">
        <f>IF('Payments Export'!A900="","",'Payments Export'!B900)</f>
        <v>Dr Morgan Bailey</v>
      </c>
      <c r="C896" s="7">
        <f>IF(IFERROR(VALUE('Payments Export'!H900),'Payments Export'!H900)&lt;&gt;0,IFERROR(VALUE('Payments Export'!H900),'Payments Export'!H900),"")</f>
        <v>707</v>
      </c>
      <c r="D896" s="7" t="str">
        <f>IF('Payments Export'!I900="","",'Payments Export'!I900)</f>
        <v>Health Assessment, Prolonged</v>
      </c>
      <c r="E896" s="7" t="str">
        <f t="shared" si="27"/>
        <v>Health Assessment, Prolonged</v>
      </c>
      <c r="F896" s="7">
        <f>IF('Payments Export'!A900="","",'Payments Export'!N900)</f>
        <v>0</v>
      </c>
      <c r="G896" s="7">
        <f>IF('Payments Export'!A900="","",'Payments Export'!O900)</f>
        <v>295.89999999999998</v>
      </c>
      <c r="H896" s="7">
        <f>IF('Payments Export'!B900="","",G896-F896)</f>
        <v>295.89999999999998</v>
      </c>
      <c r="I896" s="3" t="str">
        <f>IF(C896&lt;&gt;"",_xlfn.XLOOKUP(IFERROR(VALUE(C896),C896),'Items database'!A:A,'Items database'!B:B),(_xlfn.XLOOKUP(LEFT(E896,3),Services,Services,"")))</f>
        <v>DEF</v>
      </c>
      <c r="J896" s="3" t="str">
        <f t="shared" si="26"/>
        <v/>
      </c>
    </row>
    <row r="897" spans="1:10" ht="409.5" x14ac:dyDescent="0.35">
      <c r="A897" s="7" t="str">
        <f>IF('Payments Export'!A901="","",'Payments Export'!A901)</f>
        <v>Generic Medical Clinic</v>
      </c>
      <c r="B897" s="7" t="str">
        <f>IF('Payments Export'!A901="","",'Payments Export'!B901)</f>
        <v>Dr Morgan Bailey</v>
      </c>
      <c r="C897" s="7">
        <f>IF(IFERROR(VALUE('Payments Export'!H901),'Payments Export'!H901)&lt;&gt;0,IFERROR(VALUE('Payments Export'!H901),'Payments Export'!H901),"")</f>
        <v>93716</v>
      </c>
      <c r="D897" s="7" t="str">
        <f>IF('Payments Export'!I901="","",'Payments Export'!I901)</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897" s="7" t="str">
        <f t="shared" ref="E897:E960" si="28">LEFT(D897,66)</f>
        <v>Phone attendance by a general practitioner lasting at least 20 min</v>
      </c>
      <c r="F897" s="7">
        <f>IF('Payments Export'!A901="","",'Payments Export'!N901)</f>
        <v>0</v>
      </c>
      <c r="G897" s="7">
        <f>IF('Payments Export'!A901="","",'Payments Export'!O901)</f>
        <v>80.099999999999994</v>
      </c>
      <c r="H897" s="7">
        <f>IF('Payments Export'!B901="","",G897-F897)</f>
        <v>80.099999999999994</v>
      </c>
      <c r="I897" s="3" t="str">
        <f>IF(C897&lt;&gt;"",_xlfn.XLOOKUP(IFERROR(VALUE(C897),C897),'Items database'!A:A,'Items database'!B:B),(_xlfn.XLOOKUP(LEFT(E897,3),Services,Services,"")))</f>
        <v>DEF</v>
      </c>
      <c r="J897" s="3" t="str">
        <f t="shared" ref="J897:J960" si="29">IF(ISNUMBER(F897)=TRUE,IF(F897=0,"","GST"),"")</f>
        <v/>
      </c>
    </row>
    <row r="898" spans="1:10" ht="30" x14ac:dyDescent="0.35">
      <c r="A898" s="7" t="str">
        <f>IF('Payments Export'!A902="","",'Payments Export'!A902)</f>
        <v>Generic Medical Clinic</v>
      </c>
      <c r="B898" s="7" t="str">
        <f>IF('Payments Export'!A902="","",'Payments Export'!B902)</f>
        <v>Dr Morgan Bailey</v>
      </c>
      <c r="C898" s="7">
        <f>IF(IFERROR(VALUE('Payments Export'!H902),'Payments Export'!H902)&lt;&gt;0,IFERROR(VALUE('Payments Export'!H902),'Payments Export'!H902),"")</f>
        <v>10990</v>
      </c>
      <c r="D898" s="7" t="str">
        <f>IF('Payments Export'!I902="","",'Payments Export'!I902)</f>
        <v>Direct-Billing Incentive</v>
      </c>
      <c r="E898" s="7" t="str">
        <f t="shared" si="28"/>
        <v>Direct-Billing Incentive</v>
      </c>
      <c r="F898" s="7">
        <f>IF('Payments Export'!A902="","",'Payments Export'!N902)</f>
        <v>0</v>
      </c>
      <c r="G898" s="7">
        <f>IF('Payments Export'!A902="","",'Payments Export'!O902)</f>
        <v>6.9</v>
      </c>
      <c r="H898" s="7">
        <f>IF('Payments Export'!B902="","",G898-F898)</f>
        <v>6.9</v>
      </c>
      <c r="I898" s="3" t="str">
        <f>IF(C898&lt;&gt;"",_xlfn.XLOOKUP(IFERROR(VALUE(C898),C898),'Items database'!A:A,'Items database'!B:B),(_xlfn.XLOOKUP(LEFT(E898,3),Services,Services,"")))</f>
        <v>DEF</v>
      </c>
      <c r="J898" s="3" t="str">
        <f t="shared" si="29"/>
        <v/>
      </c>
    </row>
    <row r="899" spans="1:10" ht="30" x14ac:dyDescent="0.35">
      <c r="A899" s="7" t="str">
        <f>IF('Payments Export'!A903="","",'Payments Export'!A903)</f>
        <v>Generic Medical Clinic</v>
      </c>
      <c r="B899" s="7" t="str">
        <f>IF('Payments Export'!A903="","",'Payments Export'!B903)</f>
        <v>Dr Morgan Bailey</v>
      </c>
      <c r="C899" s="7">
        <f>IF(IFERROR(VALUE('Payments Export'!H903),'Payments Export'!H903)&lt;&gt;0,IFERROR(VALUE('Payments Export'!H903),'Payments Export'!H903),"")</f>
        <v>699</v>
      </c>
      <c r="D899" s="7" t="str">
        <f>IF('Payments Export'!I903="","",'Payments Export'!I903)</f>
        <v>GP Heart Health Assessment</v>
      </c>
      <c r="E899" s="7" t="str">
        <f t="shared" si="28"/>
        <v>GP Heart Health Assessment</v>
      </c>
      <c r="F899" s="7">
        <f>IF('Payments Export'!A903="","",'Payments Export'!N903)</f>
        <v>0</v>
      </c>
      <c r="G899" s="7">
        <f>IF('Payments Export'!A903="","",'Payments Export'!O903)</f>
        <v>80.099999999999994</v>
      </c>
      <c r="H899" s="7">
        <f>IF('Payments Export'!B903="","",G899-F899)</f>
        <v>80.099999999999994</v>
      </c>
      <c r="I899" s="3" t="str">
        <f>IF(C899&lt;&gt;"",_xlfn.XLOOKUP(IFERROR(VALUE(C899),C899),'Items database'!A:A,'Items database'!B:B),(_xlfn.XLOOKUP(LEFT(E899,3),Services,Services,"")))</f>
        <v>DEF</v>
      </c>
      <c r="J899" s="3" t="str">
        <f t="shared" si="29"/>
        <v/>
      </c>
    </row>
    <row r="900" spans="1:10" ht="30" x14ac:dyDescent="0.35">
      <c r="A900" s="7" t="str">
        <f>IF('Payments Export'!A904="","",'Payments Export'!A904)</f>
        <v>Generic Medical Clinic</v>
      </c>
      <c r="B900" s="7" t="str">
        <f>IF('Payments Export'!A904="","",'Payments Export'!B904)</f>
        <v>Dr Morgan Bailey</v>
      </c>
      <c r="C900" s="7">
        <f>IF(IFERROR(VALUE('Payments Export'!H904),'Payments Export'!H904)&lt;&gt;0,IFERROR(VALUE('Payments Export'!H904),'Payments Export'!H904),"")</f>
        <v>3</v>
      </c>
      <c r="D900" s="7" t="str">
        <f>IF('Payments Export'!I904="","",'Payments Export'!I904)</f>
        <v>Surgery consultation, Level A</v>
      </c>
      <c r="E900" s="7" t="str">
        <f t="shared" si="28"/>
        <v>Surgery consultation, Level A</v>
      </c>
      <c r="F900" s="7">
        <f>IF('Payments Export'!A904="","",'Payments Export'!N904)</f>
        <v>0</v>
      </c>
      <c r="G900" s="7">
        <f>IF('Payments Export'!A904="","",'Payments Export'!O904)</f>
        <v>18.95</v>
      </c>
      <c r="H900" s="7">
        <f>IF('Payments Export'!B904="","",G900-F900)</f>
        <v>18.95</v>
      </c>
      <c r="I900" s="3" t="str">
        <f>IF(C900&lt;&gt;"",_xlfn.XLOOKUP(IFERROR(VALUE(C900),C900),'Items database'!A:A,'Items database'!B:B),(_xlfn.XLOOKUP(LEFT(E900,3),Services,Services,"")))</f>
        <v>DEF</v>
      </c>
      <c r="J900" s="3" t="str">
        <f t="shared" si="29"/>
        <v/>
      </c>
    </row>
    <row r="901" spans="1:10" ht="30" x14ac:dyDescent="0.35">
      <c r="A901" s="7" t="str">
        <f>IF('Payments Export'!A905="","",'Payments Export'!A905)</f>
        <v>Generic Medical Clinic</v>
      </c>
      <c r="B901" s="7" t="str">
        <f>IF('Payments Export'!A905="","",'Payments Export'!B905)</f>
        <v>Dr Morgan Bailey</v>
      </c>
      <c r="C901" s="7">
        <f>IF(IFERROR(VALUE('Payments Export'!H905),'Payments Export'!H905)&lt;&gt;0,IFERROR(VALUE('Payments Export'!H905),'Payments Export'!H905),"")</f>
        <v>23</v>
      </c>
      <c r="D901" s="7" t="str">
        <f>IF('Payments Export'!I905="","",'Payments Export'!I905)</f>
        <v>Surgery consultation, Level B</v>
      </c>
      <c r="E901" s="7" t="str">
        <f t="shared" si="28"/>
        <v>Surgery consultation, Level B</v>
      </c>
      <c r="F901" s="7">
        <f>IF('Payments Export'!A905="","",'Payments Export'!N905)</f>
        <v>0</v>
      </c>
      <c r="G901" s="7">
        <f>IF('Payments Export'!A905="","",'Payments Export'!O905)</f>
        <v>41.4</v>
      </c>
      <c r="H901" s="7">
        <f>IF('Payments Export'!B905="","",G901-F901)</f>
        <v>41.4</v>
      </c>
      <c r="I901" s="3" t="str">
        <f>IF(C901&lt;&gt;"",_xlfn.XLOOKUP(IFERROR(VALUE(C901),C901),'Items database'!A:A,'Items database'!B:B),(_xlfn.XLOOKUP(LEFT(E901,3),Services,Services,"")))</f>
        <v>DEF</v>
      </c>
      <c r="J901" s="3" t="str">
        <f t="shared" si="29"/>
        <v/>
      </c>
    </row>
    <row r="902" spans="1:10" ht="30" x14ac:dyDescent="0.35">
      <c r="A902" s="7" t="str">
        <f>IF('Payments Export'!A906="","",'Payments Export'!A906)</f>
        <v>Generic Medical Clinic</v>
      </c>
      <c r="B902" s="7" t="str">
        <f>IF('Payments Export'!A906="","",'Payments Export'!B906)</f>
        <v>Dr Morgan Bailey</v>
      </c>
      <c r="C902" s="7">
        <f>IF(IFERROR(VALUE('Payments Export'!H906),'Payments Export'!H906)&lt;&gt;0,IFERROR(VALUE('Payments Export'!H906),'Payments Export'!H906),"")</f>
        <v>75870</v>
      </c>
      <c r="D902" s="7" t="str">
        <f>IF('Payments Export'!I906="","",'Payments Export'!I906)</f>
        <v>Direct-Billing Incentive</v>
      </c>
      <c r="E902" s="7" t="str">
        <f t="shared" si="28"/>
        <v>Direct-Billing Incentive</v>
      </c>
      <c r="F902" s="7">
        <f>IF('Payments Export'!A906="","",'Payments Export'!N906)</f>
        <v>0</v>
      </c>
      <c r="G902" s="7">
        <f>IF('Payments Export'!A906="","",'Payments Export'!O906)</f>
        <v>20.65</v>
      </c>
      <c r="H902" s="7">
        <f>IF('Payments Export'!B906="","",G902-F902)</f>
        <v>20.65</v>
      </c>
      <c r="I902" s="3" t="str">
        <f>IF(C902&lt;&gt;"",_xlfn.XLOOKUP(IFERROR(VALUE(C902),C902),'Items database'!A:A,'Items database'!B:B),(_xlfn.XLOOKUP(LEFT(E902,3),Services,Services,"")))</f>
        <v>DEF</v>
      </c>
      <c r="J902" s="3" t="str">
        <f t="shared" si="29"/>
        <v/>
      </c>
    </row>
    <row r="903" spans="1:10" ht="30" x14ac:dyDescent="0.35">
      <c r="A903" s="7" t="str">
        <f>IF('Payments Export'!A907="","",'Payments Export'!A907)</f>
        <v>Generic Medical Clinic</v>
      </c>
      <c r="B903" s="7" t="str">
        <f>IF('Payments Export'!A907="","",'Payments Export'!B907)</f>
        <v>Dr Morgan Bailey</v>
      </c>
      <c r="C903" s="7">
        <f>IF(IFERROR(VALUE('Payments Export'!H907),'Payments Export'!H907)&lt;&gt;0,IFERROR(VALUE('Payments Export'!H907),'Payments Export'!H907),"")</f>
        <v>707</v>
      </c>
      <c r="D903" s="7" t="str">
        <f>IF('Payments Export'!I907="","",'Payments Export'!I907)</f>
        <v>Health Assessment, Prolonged</v>
      </c>
      <c r="E903" s="7" t="str">
        <f t="shared" si="28"/>
        <v>Health Assessment, Prolonged</v>
      </c>
      <c r="F903" s="7">
        <f>IF('Payments Export'!A907="","",'Payments Export'!N907)</f>
        <v>0</v>
      </c>
      <c r="G903" s="7">
        <f>IF('Payments Export'!A907="","",'Payments Export'!O907)</f>
        <v>295.89999999999998</v>
      </c>
      <c r="H903" s="7">
        <f>IF('Payments Export'!B907="","",G903-F903)</f>
        <v>295.89999999999998</v>
      </c>
      <c r="I903" s="3" t="str">
        <f>IF(C903&lt;&gt;"",_xlfn.XLOOKUP(IFERROR(VALUE(C903),C903),'Items database'!A:A,'Items database'!B:B),(_xlfn.XLOOKUP(LEFT(E903,3),Services,Services,"")))</f>
        <v>DEF</v>
      </c>
      <c r="J903" s="3" t="str">
        <f t="shared" si="29"/>
        <v/>
      </c>
    </row>
    <row r="904" spans="1:10" ht="30" x14ac:dyDescent="0.35">
      <c r="A904" s="7" t="str">
        <f>IF('Payments Export'!A908="","",'Payments Export'!A908)</f>
        <v>Generic Medical Clinic</v>
      </c>
      <c r="B904" s="7" t="str">
        <f>IF('Payments Export'!A908="","",'Payments Export'!B908)</f>
        <v>Dr Morgan Bailey</v>
      </c>
      <c r="C904" s="7">
        <f>IF(IFERROR(VALUE('Payments Export'!H908),'Payments Export'!H908)&lt;&gt;0,IFERROR(VALUE('Payments Export'!H908),'Payments Export'!H908),"")</f>
        <v>10990</v>
      </c>
      <c r="D904" s="7" t="str">
        <f>IF('Payments Export'!I908="","",'Payments Export'!I908)</f>
        <v>Direct-Billing Incentive</v>
      </c>
      <c r="E904" s="7" t="str">
        <f t="shared" si="28"/>
        <v>Direct-Billing Incentive</v>
      </c>
      <c r="F904" s="7">
        <f>IF('Payments Export'!A908="","",'Payments Export'!N908)</f>
        <v>0</v>
      </c>
      <c r="G904" s="7">
        <f>IF('Payments Export'!A908="","",'Payments Export'!O908)</f>
        <v>6.9</v>
      </c>
      <c r="H904" s="7">
        <f>IF('Payments Export'!B908="","",G904-F904)</f>
        <v>6.9</v>
      </c>
      <c r="I904" s="3" t="str">
        <f>IF(C904&lt;&gt;"",_xlfn.XLOOKUP(IFERROR(VALUE(C904),C904),'Items database'!A:A,'Items database'!B:B),(_xlfn.XLOOKUP(LEFT(E904,3),Services,Services,"")))</f>
        <v>DEF</v>
      </c>
      <c r="J904" s="3" t="str">
        <f t="shared" si="29"/>
        <v/>
      </c>
    </row>
    <row r="905" spans="1:10" ht="210" x14ac:dyDescent="0.35">
      <c r="A905" s="7" t="str">
        <f>IF('Payments Export'!A909="","",'Payments Export'!A909)</f>
        <v>Generic Medical Clinic</v>
      </c>
      <c r="B905" s="7" t="str">
        <f>IF('Payments Export'!A909="","",'Payments Export'!B909)</f>
        <v>Dr Avery Wang</v>
      </c>
      <c r="C905" s="7">
        <f>IF(IFERROR(VALUE('Payments Export'!H909),'Payments Export'!H909)&lt;&gt;0,IFERROR(VALUE('Payments Export'!H909),'Payments Export'!H909),"")</f>
        <v>91890</v>
      </c>
      <c r="D905" s="7" t="str">
        <f>IF('Payments Export'!I909="","",'Payments Export'!I909)</f>
        <v xml:space="preserve">Phone attendance by a general practitioner lasting less than 6 minutes for an obvious problem characterised by the straightforward nature of the task that requires a short patient history and, if required, limited management
</v>
      </c>
      <c r="E905" s="7" t="str">
        <f t="shared" si="28"/>
        <v>Phone attendance by a general practitioner lasting less than 6 min</v>
      </c>
      <c r="F905" s="7">
        <f>IF('Payments Export'!A909="","",'Payments Export'!N909)</f>
        <v>0</v>
      </c>
      <c r="G905" s="7">
        <f>IF('Payments Export'!A909="","",'Payments Export'!O909)</f>
        <v>18.95</v>
      </c>
      <c r="H905" s="7">
        <f>IF('Payments Export'!B909="","",G905-F905)</f>
        <v>18.95</v>
      </c>
      <c r="I905" s="3" t="str">
        <f>IF(C905&lt;&gt;"",_xlfn.XLOOKUP(IFERROR(VALUE(C905),C905),'Items database'!A:A,'Items database'!B:B),(_xlfn.XLOOKUP(LEFT(E905,3),Services,Services,"")))</f>
        <v>DEF</v>
      </c>
      <c r="J905" s="3" t="str">
        <f t="shared" si="29"/>
        <v/>
      </c>
    </row>
    <row r="906" spans="1:10" ht="30" x14ac:dyDescent="0.35">
      <c r="A906" s="7" t="str">
        <f>IF('Payments Export'!A910="","",'Payments Export'!A910)</f>
        <v>Generic Medical Clinic</v>
      </c>
      <c r="B906" s="7" t="str">
        <f>IF('Payments Export'!A910="","",'Payments Export'!B910)</f>
        <v>Dr Avery Wang</v>
      </c>
      <c r="C906" s="7">
        <f>IF(IFERROR(VALUE('Payments Export'!H910),'Payments Export'!H910)&lt;&gt;0,IFERROR(VALUE('Payments Export'!H910),'Payments Export'!H910),"")</f>
        <v>10990</v>
      </c>
      <c r="D906" s="7" t="str">
        <f>IF('Payments Export'!I910="","",'Payments Export'!I910)</f>
        <v>Direct-Billing Incentive</v>
      </c>
      <c r="E906" s="7" t="str">
        <f t="shared" si="28"/>
        <v>Direct-Billing Incentive</v>
      </c>
      <c r="F906" s="7">
        <f>IF('Payments Export'!A910="","",'Payments Export'!N910)</f>
        <v>0</v>
      </c>
      <c r="G906" s="7">
        <f>IF('Payments Export'!A910="","",'Payments Export'!O910)</f>
        <v>6.9</v>
      </c>
      <c r="H906" s="7">
        <f>IF('Payments Export'!B910="","",G906-F906)</f>
        <v>6.9</v>
      </c>
      <c r="I906" s="3" t="str">
        <f>IF(C906&lt;&gt;"",_xlfn.XLOOKUP(IFERROR(VALUE(C906),C906),'Items database'!A:A,'Items database'!B:B),(_xlfn.XLOOKUP(LEFT(E906,3),Services,Services,"")))</f>
        <v>DEF</v>
      </c>
      <c r="J906" s="3" t="str">
        <f t="shared" si="29"/>
        <v/>
      </c>
    </row>
    <row r="907" spans="1:10" ht="30" x14ac:dyDescent="0.35">
      <c r="A907" s="7" t="str">
        <f>IF('Payments Export'!A911="","",'Payments Export'!A911)</f>
        <v>Generic Medical Clinic</v>
      </c>
      <c r="B907" s="7" t="str">
        <f>IF('Payments Export'!A911="","",'Payments Export'!B911)</f>
        <v>Dr Morgan Brooks</v>
      </c>
      <c r="C907" s="7">
        <f>IF(IFERROR(VALUE('Payments Export'!H911),'Payments Export'!H911)&lt;&gt;0,IFERROR(VALUE('Payments Export'!H911),'Payments Export'!H911),"")</f>
        <v>23</v>
      </c>
      <c r="D907" s="7" t="str">
        <f>IF('Payments Export'!I911="","",'Payments Export'!I911)</f>
        <v>Surgery consultation, Level B</v>
      </c>
      <c r="E907" s="7" t="str">
        <f t="shared" si="28"/>
        <v>Surgery consultation, Level B</v>
      </c>
      <c r="F907" s="7">
        <f>IF('Payments Export'!A911="","",'Payments Export'!N911)</f>
        <v>0</v>
      </c>
      <c r="G907" s="7">
        <f>IF('Payments Export'!A911="","",'Payments Export'!O911)</f>
        <v>41.4</v>
      </c>
      <c r="H907" s="7">
        <f>IF('Payments Export'!B911="","",G907-F907)</f>
        <v>41.4</v>
      </c>
      <c r="I907" s="3" t="str">
        <f>IF(C907&lt;&gt;"",_xlfn.XLOOKUP(IFERROR(VALUE(C907),C907),'Items database'!A:A,'Items database'!B:B),(_xlfn.XLOOKUP(LEFT(E907,3),Services,Services,"")))</f>
        <v>DEF</v>
      </c>
      <c r="J907" s="3" t="str">
        <f t="shared" si="29"/>
        <v/>
      </c>
    </row>
    <row r="908" spans="1:10" ht="30" x14ac:dyDescent="0.35">
      <c r="A908" s="7" t="str">
        <f>IF('Payments Export'!A912="","",'Payments Export'!A912)</f>
        <v>Generic Medical Clinic</v>
      </c>
      <c r="B908" s="7" t="str">
        <f>IF('Payments Export'!A912="","",'Payments Export'!B912)</f>
        <v>Dr Morgan Brooks</v>
      </c>
      <c r="C908" s="7">
        <f>IF(IFERROR(VALUE('Payments Export'!H912),'Payments Export'!H912)&lt;&gt;0,IFERROR(VALUE('Payments Export'!H912),'Payments Export'!H912),"")</f>
        <v>721</v>
      </c>
      <c r="D908" s="7" t="str">
        <f>IF('Payments Export'!I912="","",'Payments Export'!I912)</f>
        <v>GP management plan</v>
      </c>
      <c r="E908" s="7" t="str">
        <f t="shared" si="28"/>
        <v>GP management plan</v>
      </c>
      <c r="F908" s="7">
        <f>IF('Payments Export'!A912="","",'Payments Export'!N912)</f>
        <v>0</v>
      </c>
      <c r="G908" s="7">
        <f>IF('Payments Export'!A912="","",'Payments Export'!O912)</f>
        <v>158.80000000000001</v>
      </c>
      <c r="H908" s="7">
        <f>IF('Payments Export'!B912="","",G908-F908)</f>
        <v>158.80000000000001</v>
      </c>
      <c r="I908" s="3" t="str">
        <f>IF(C908&lt;&gt;"",_xlfn.XLOOKUP(IFERROR(VALUE(C908),C908),'Items database'!A:A,'Items database'!B:B),(_xlfn.XLOOKUP(LEFT(E908,3),Services,Services,"")))</f>
        <v>EPC</v>
      </c>
      <c r="J908" s="3" t="str">
        <f t="shared" si="29"/>
        <v/>
      </c>
    </row>
    <row r="909" spans="1:10" ht="30" x14ac:dyDescent="0.35">
      <c r="A909" s="7" t="str">
        <f>IF('Payments Export'!A913="","",'Payments Export'!A913)</f>
        <v>Generic Medical Clinic</v>
      </c>
      <c r="B909" s="7" t="str">
        <f>IF('Payments Export'!A913="","",'Payments Export'!B913)</f>
        <v>Dr Morgan Brooks</v>
      </c>
      <c r="C909" s="7">
        <f>IF(IFERROR(VALUE('Payments Export'!H913),'Payments Export'!H913)&lt;&gt;0,IFERROR(VALUE('Payments Export'!H913),'Payments Export'!H913),"")</f>
        <v>723</v>
      </c>
      <c r="D909" s="7" t="str">
        <f>IF('Payments Export'!I913="","",'Payments Export'!I913)</f>
        <v>Team care arrangement</v>
      </c>
      <c r="E909" s="7" t="str">
        <f t="shared" si="28"/>
        <v>Team care arrangement</v>
      </c>
      <c r="F909" s="7">
        <f>IF('Payments Export'!A913="","",'Payments Export'!N913)</f>
        <v>0</v>
      </c>
      <c r="G909" s="7">
        <f>IF('Payments Export'!A913="","",'Payments Export'!O913)</f>
        <v>125.85</v>
      </c>
      <c r="H909" s="7">
        <f>IF('Payments Export'!B913="","",G909-F909)</f>
        <v>125.85</v>
      </c>
      <c r="I909" s="3" t="str">
        <f>IF(C909&lt;&gt;"",_xlfn.XLOOKUP(IFERROR(VALUE(C909),C909),'Items database'!A:A,'Items database'!B:B),(_xlfn.XLOOKUP(LEFT(E909,3),Services,Services,"")))</f>
        <v>EPC</v>
      </c>
      <c r="J909" s="3" t="str">
        <f t="shared" si="29"/>
        <v/>
      </c>
    </row>
    <row r="910" spans="1:10" ht="100" x14ac:dyDescent="0.35">
      <c r="A910" s="7" t="str">
        <f>IF('Payments Export'!A914="","",'Payments Export'!A914)</f>
        <v>Generic Medical Clinic</v>
      </c>
      <c r="B910" s="7" t="str">
        <f>IF('Payments Export'!A914="","",'Payments Export'!B914)</f>
        <v>Dr Morgan Brooks</v>
      </c>
      <c r="C910" s="7">
        <f>IF(IFERROR(VALUE('Payments Export'!H914),'Payments Export'!H914)&lt;&gt;0,IFERROR(VALUE('Payments Export'!H914),'Payments Export'!H914),"")</f>
        <v>732</v>
      </c>
      <c r="D910" s="7" t="str">
        <f>IF('Payments Export'!I914="","",'Payments Export'!I914)</f>
        <v>Review of GP Management Plan or Team Care Arrangements., CP GPMP, NDS, Not Related</v>
      </c>
      <c r="E910" s="7" t="str">
        <f t="shared" si="28"/>
        <v xml:space="preserve">Review of GP Management Plan or Team Care Arrangements., CP GPMP, </v>
      </c>
      <c r="F910" s="7">
        <f>IF('Payments Export'!A914="","",'Payments Export'!N914)</f>
        <v>0</v>
      </c>
      <c r="G910" s="7">
        <f>IF('Payments Export'!A914="","",'Payments Export'!O914)</f>
        <v>79.3</v>
      </c>
      <c r="H910" s="7">
        <f>IF('Payments Export'!B914="","",G910-F910)</f>
        <v>79.3</v>
      </c>
      <c r="I910" s="3" t="str">
        <f>IF(C910&lt;&gt;"",_xlfn.XLOOKUP(IFERROR(VALUE(C910),C910),'Items database'!A:A,'Items database'!B:B),(_xlfn.XLOOKUP(LEFT(E910,3),Services,Services,"")))</f>
        <v>EPC</v>
      </c>
      <c r="J910" s="3" t="str">
        <f t="shared" si="29"/>
        <v/>
      </c>
    </row>
    <row r="911" spans="1:10" ht="30" x14ac:dyDescent="0.35">
      <c r="A911" s="7" t="str">
        <f>IF('Payments Export'!A915="","",'Payments Export'!A915)</f>
        <v>Generic Medical Clinic</v>
      </c>
      <c r="B911" s="7" t="str">
        <f>IF('Payments Export'!A915="","",'Payments Export'!B915)</f>
        <v>Dr Morgan Brooks</v>
      </c>
      <c r="C911" s="7">
        <f>IF(IFERROR(VALUE('Payments Export'!H915),'Payments Export'!H915)&lt;&gt;0,IFERROR(VALUE('Payments Export'!H915),'Payments Export'!H915),"")</f>
        <v>10990</v>
      </c>
      <c r="D911" s="7" t="str">
        <f>IF('Payments Export'!I915="","",'Payments Export'!I915)</f>
        <v>Direct-Billing Incentive</v>
      </c>
      <c r="E911" s="7" t="str">
        <f t="shared" si="28"/>
        <v>Direct-Billing Incentive</v>
      </c>
      <c r="F911" s="7">
        <f>IF('Payments Export'!A915="","",'Payments Export'!N915)</f>
        <v>0</v>
      </c>
      <c r="G911" s="7">
        <f>IF('Payments Export'!A915="","",'Payments Export'!O915)</f>
        <v>6.9</v>
      </c>
      <c r="H911" s="7">
        <f>IF('Payments Export'!B915="","",G911-F911)</f>
        <v>6.9</v>
      </c>
      <c r="I911" s="3" t="str">
        <f>IF(C911&lt;&gt;"",_xlfn.XLOOKUP(IFERROR(VALUE(C911),C911),'Items database'!A:A,'Items database'!B:B),(_xlfn.XLOOKUP(LEFT(E911,3),Services,Services,"")))</f>
        <v>DEF</v>
      </c>
      <c r="J911" s="3" t="str">
        <f t="shared" si="29"/>
        <v/>
      </c>
    </row>
    <row r="912" spans="1:10" ht="90" x14ac:dyDescent="0.35">
      <c r="A912" s="7" t="str">
        <f>IF('Payments Export'!A916="","",'Payments Export'!A916)</f>
        <v>Generic Medical Clinic</v>
      </c>
      <c r="B912" s="7" t="str">
        <f>IF('Payments Export'!A916="","",'Payments Export'!B916)</f>
        <v>Dr Morgan Brooks</v>
      </c>
      <c r="C912" s="7">
        <f>IF(IFERROR(VALUE('Payments Export'!H916),'Payments Export'!H916)&lt;&gt;0,IFERROR(VALUE('Payments Export'!H916),'Payments Export'!H916),"")</f>
        <v>732</v>
      </c>
      <c r="D912" s="7" t="str">
        <f>IF('Payments Export'!I916="","",'Payments Export'!I916)</f>
        <v>Review of GP Management Plan or Team Care Arrangements., CP TCA, NDS, 14:25, Not Related</v>
      </c>
      <c r="E912" s="7" t="str">
        <f t="shared" si="28"/>
        <v>Review of GP Management Plan or Team Care Arrangements., CP TCA, N</v>
      </c>
      <c r="F912" s="7">
        <f>IF('Payments Export'!A916="","",'Payments Export'!N916)</f>
        <v>0</v>
      </c>
      <c r="G912" s="7">
        <f>IF('Payments Export'!A916="","",'Payments Export'!O916)</f>
        <v>79.3</v>
      </c>
      <c r="H912" s="7">
        <f>IF('Payments Export'!B916="","",G912-F912)</f>
        <v>79.3</v>
      </c>
      <c r="I912" s="3" t="str">
        <f>IF(C912&lt;&gt;"",_xlfn.XLOOKUP(IFERROR(VALUE(C912),C912),'Items database'!A:A,'Items database'!B:B),(_xlfn.XLOOKUP(LEFT(E912,3),Services,Services,"")))</f>
        <v>EPC</v>
      </c>
      <c r="J912" s="3" t="str">
        <f t="shared" si="29"/>
        <v/>
      </c>
    </row>
    <row r="913" spans="1:10" ht="30" x14ac:dyDescent="0.35">
      <c r="A913" s="7" t="str">
        <f>IF('Payments Export'!A917="","",'Payments Export'!A917)</f>
        <v>Generic Medical Clinic</v>
      </c>
      <c r="B913" s="7" t="str">
        <f>IF('Payments Export'!A917="","",'Payments Export'!B917)</f>
        <v>Dr Morgan Brooks</v>
      </c>
      <c r="C913" s="7">
        <f>IF(IFERROR(VALUE('Payments Export'!H917),'Payments Export'!H917)&lt;&gt;0,IFERROR(VALUE('Payments Export'!H917),'Payments Export'!H917),"")</f>
        <v>10990</v>
      </c>
      <c r="D913" s="7" t="str">
        <f>IF('Payments Export'!I917="","",'Payments Export'!I917)</f>
        <v>Direct-Billing Incentive</v>
      </c>
      <c r="E913" s="7" t="str">
        <f t="shared" si="28"/>
        <v>Direct-Billing Incentive</v>
      </c>
      <c r="F913" s="7">
        <f>IF('Payments Export'!A917="","",'Payments Export'!N917)</f>
        <v>0</v>
      </c>
      <c r="G913" s="7">
        <f>IF('Payments Export'!A917="","",'Payments Export'!O917)</f>
        <v>6.9</v>
      </c>
      <c r="H913" s="7">
        <f>IF('Payments Export'!B917="","",G913-F913)</f>
        <v>6.9</v>
      </c>
      <c r="I913" s="3" t="str">
        <f>IF(C913&lt;&gt;"",_xlfn.XLOOKUP(IFERROR(VALUE(C913),C913),'Items database'!A:A,'Items database'!B:B),(_xlfn.XLOOKUP(LEFT(E913,3),Services,Services,"")))</f>
        <v>DEF</v>
      </c>
      <c r="J913" s="3" t="str">
        <f t="shared" si="29"/>
        <v/>
      </c>
    </row>
    <row r="914" spans="1:10" ht="30" x14ac:dyDescent="0.35">
      <c r="A914" s="7" t="str">
        <f>IF('Payments Export'!A918="","",'Payments Export'!A918)</f>
        <v>Generic Medical Clinic</v>
      </c>
      <c r="B914" s="7" t="str">
        <f>IF('Payments Export'!A918="","",'Payments Export'!B918)</f>
        <v>Dr Morgan Brooks</v>
      </c>
      <c r="C914" s="7">
        <f>IF(IFERROR(VALUE('Payments Export'!H918),'Payments Export'!H918)&lt;&gt;0,IFERROR(VALUE('Payments Export'!H918),'Payments Export'!H918),"")</f>
        <v>721</v>
      </c>
      <c r="D914" s="7" t="str">
        <f>IF('Payments Export'!I918="","",'Payments Export'!I918)</f>
        <v>GP management plan</v>
      </c>
      <c r="E914" s="7" t="str">
        <f t="shared" si="28"/>
        <v>GP management plan</v>
      </c>
      <c r="F914" s="7">
        <f>IF('Payments Export'!A918="","",'Payments Export'!N918)</f>
        <v>0</v>
      </c>
      <c r="G914" s="7">
        <f>IF('Payments Export'!A918="","",'Payments Export'!O918)</f>
        <v>158.80000000000001</v>
      </c>
      <c r="H914" s="7">
        <f>IF('Payments Export'!B918="","",G914-F914)</f>
        <v>158.80000000000001</v>
      </c>
      <c r="I914" s="3" t="str">
        <f>IF(C914&lt;&gt;"",_xlfn.XLOOKUP(IFERROR(VALUE(C914),C914),'Items database'!A:A,'Items database'!B:B),(_xlfn.XLOOKUP(LEFT(E914,3),Services,Services,"")))</f>
        <v>EPC</v>
      </c>
      <c r="J914" s="3" t="str">
        <f t="shared" si="29"/>
        <v/>
      </c>
    </row>
    <row r="915" spans="1:10" ht="30" x14ac:dyDescent="0.35">
      <c r="A915" s="7" t="str">
        <f>IF('Payments Export'!A919="","",'Payments Export'!A919)</f>
        <v>Generic Medical Clinic</v>
      </c>
      <c r="B915" s="7" t="str">
        <f>IF('Payments Export'!A919="","",'Payments Export'!B919)</f>
        <v>Dr Morgan Brooks</v>
      </c>
      <c r="C915" s="7">
        <f>IF(IFERROR(VALUE('Payments Export'!H919),'Payments Export'!H919)&lt;&gt;0,IFERROR(VALUE('Payments Export'!H919),'Payments Export'!H919),"")</f>
        <v>10990</v>
      </c>
      <c r="D915" s="7" t="str">
        <f>IF('Payments Export'!I919="","",'Payments Export'!I919)</f>
        <v>Direct-Billing Incentive</v>
      </c>
      <c r="E915" s="7" t="str">
        <f t="shared" si="28"/>
        <v>Direct-Billing Incentive</v>
      </c>
      <c r="F915" s="7">
        <f>IF('Payments Export'!A919="","",'Payments Export'!N919)</f>
        <v>0</v>
      </c>
      <c r="G915" s="7">
        <f>IF('Payments Export'!A919="","",'Payments Export'!O919)</f>
        <v>6.9</v>
      </c>
      <c r="H915" s="7">
        <f>IF('Payments Export'!B919="","",G915-F915)</f>
        <v>6.9</v>
      </c>
      <c r="I915" s="3" t="str">
        <f>IF(C915&lt;&gt;"",_xlfn.XLOOKUP(IFERROR(VALUE(C915),C915),'Items database'!A:A,'Items database'!B:B),(_xlfn.XLOOKUP(LEFT(E915,3),Services,Services,"")))</f>
        <v>DEF</v>
      </c>
      <c r="J915" s="3" t="str">
        <f t="shared" si="29"/>
        <v/>
      </c>
    </row>
    <row r="916" spans="1:10" ht="30" x14ac:dyDescent="0.35">
      <c r="A916" s="7" t="str">
        <f>IF('Payments Export'!A920="","",'Payments Export'!A920)</f>
        <v>Generic Medical Clinic</v>
      </c>
      <c r="B916" s="7" t="str">
        <f>IF('Payments Export'!A920="","",'Payments Export'!B920)</f>
        <v>Dr Morgan Brooks</v>
      </c>
      <c r="C916" s="7">
        <f>IF(IFERROR(VALUE('Payments Export'!H920),'Payments Export'!H920)&lt;&gt;0,IFERROR(VALUE('Payments Export'!H920),'Payments Export'!H920),"")</f>
        <v>723</v>
      </c>
      <c r="D916" s="7" t="str">
        <f>IF('Payments Export'!I920="","",'Payments Export'!I920)</f>
        <v>Team care arrangement</v>
      </c>
      <c r="E916" s="7" t="str">
        <f t="shared" si="28"/>
        <v>Team care arrangement</v>
      </c>
      <c r="F916" s="7">
        <f>IF('Payments Export'!A920="","",'Payments Export'!N920)</f>
        <v>0</v>
      </c>
      <c r="G916" s="7">
        <f>IF('Payments Export'!A920="","",'Payments Export'!O920)</f>
        <v>125.85</v>
      </c>
      <c r="H916" s="7">
        <f>IF('Payments Export'!B920="","",G916-F916)</f>
        <v>125.85</v>
      </c>
      <c r="I916" s="3" t="str">
        <f>IF(C916&lt;&gt;"",_xlfn.XLOOKUP(IFERROR(VALUE(C916),C916),'Items database'!A:A,'Items database'!B:B),(_xlfn.XLOOKUP(LEFT(E916,3),Services,Services,"")))</f>
        <v>EPC</v>
      </c>
      <c r="J916" s="3" t="str">
        <f t="shared" si="29"/>
        <v/>
      </c>
    </row>
    <row r="917" spans="1:10" ht="30" x14ac:dyDescent="0.35">
      <c r="A917" s="7" t="str">
        <f>IF('Payments Export'!A921="","",'Payments Export'!A921)</f>
        <v>Generic Medical Clinic</v>
      </c>
      <c r="B917" s="7" t="str">
        <f>IF('Payments Export'!A921="","",'Payments Export'!B921)</f>
        <v>Dr Morgan Brooks</v>
      </c>
      <c r="C917" s="7">
        <f>IF(IFERROR(VALUE('Payments Export'!H921),'Payments Export'!H921)&lt;&gt;0,IFERROR(VALUE('Payments Export'!H921),'Payments Export'!H921),"")</f>
        <v>10990</v>
      </c>
      <c r="D917" s="7" t="str">
        <f>IF('Payments Export'!I921="","",'Payments Export'!I921)</f>
        <v>Direct-Billing Incentive, 14:22</v>
      </c>
      <c r="E917" s="7" t="str">
        <f t="shared" si="28"/>
        <v>Direct-Billing Incentive, 14:22</v>
      </c>
      <c r="F917" s="7">
        <f>IF('Payments Export'!A921="","",'Payments Export'!N921)</f>
        <v>0</v>
      </c>
      <c r="G917" s="7">
        <f>IF('Payments Export'!A921="","",'Payments Export'!O921)</f>
        <v>6.9</v>
      </c>
      <c r="H917" s="7">
        <f>IF('Payments Export'!B921="","",G917-F917)</f>
        <v>6.9</v>
      </c>
      <c r="I917" s="3" t="str">
        <f>IF(C917&lt;&gt;"",_xlfn.XLOOKUP(IFERROR(VALUE(C917),C917),'Items database'!A:A,'Items database'!B:B),(_xlfn.XLOOKUP(LEFT(E917,3),Services,Services,"")))</f>
        <v>DEF</v>
      </c>
      <c r="J917" s="3" t="str">
        <f t="shared" si="29"/>
        <v/>
      </c>
    </row>
    <row r="918" spans="1:10" ht="300" x14ac:dyDescent="0.35">
      <c r="A918" s="7" t="str">
        <f>IF('Payments Export'!A922="","",'Payments Export'!A922)</f>
        <v>Generic Medical Clinic</v>
      </c>
      <c r="B918" s="7" t="str">
        <f>IF('Payments Export'!A922="","",'Payments Export'!B922)</f>
        <v>Dr Morgan Brooks</v>
      </c>
      <c r="C918" s="7">
        <f>IF(IFERROR(VALUE('Payments Export'!H922),'Payments Export'!H922)&lt;&gt;0,IFERROR(VALUE('Payments Export'!H922),'Payments Export'!H922),"")</f>
        <v>91891</v>
      </c>
      <c r="D918" s="7" t="str">
        <f>IF('Payments Export'!I922="","",'Payments Export'!I922)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18" s="7" t="str">
        <f t="shared" si="28"/>
        <v>Phone attendance by a general practitioner lasting at least 6 minu</v>
      </c>
      <c r="F918" s="7">
        <f>IF('Payments Export'!A922="","",'Payments Export'!N922)</f>
        <v>0</v>
      </c>
      <c r="G918" s="7">
        <f>IF('Payments Export'!A922="","",'Payments Export'!O922)</f>
        <v>41.4</v>
      </c>
      <c r="H918" s="7">
        <f>IF('Payments Export'!B922="","",G918-F918)</f>
        <v>41.4</v>
      </c>
      <c r="I918" s="3" t="str">
        <f>IF(C918&lt;&gt;"",_xlfn.XLOOKUP(IFERROR(VALUE(C918),C918),'Items database'!A:A,'Items database'!B:B),(_xlfn.XLOOKUP(LEFT(E918,3),Services,Services,"")))</f>
        <v>DEF</v>
      </c>
      <c r="J918" s="3" t="str">
        <f t="shared" si="29"/>
        <v/>
      </c>
    </row>
    <row r="919" spans="1:10" ht="30" x14ac:dyDescent="0.35">
      <c r="A919" s="7" t="str">
        <f>IF('Payments Export'!A923="","",'Payments Export'!A923)</f>
        <v>Generic Medical Clinic</v>
      </c>
      <c r="B919" s="7" t="str">
        <f>IF('Payments Export'!A923="","",'Payments Export'!B923)</f>
        <v>Dr Morgan Brooks</v>
      </c>
      <c r="C919" s="7">
        <f>IF(IFERROR(VALUE('Payments Export'!H923),'Payments Export'!H923)&lt;&gt;0,IFERROR(VALUE('Payments Export'!H923),'Payments Export'!H923),"")</f>
        <v>75870</v>
      </c>
      <c r="D919" s="7" t="str">
        <f>IF('Payments Export'!I923="","",'Payments Export'!I923)</f>
        <v>Direct-Billing Incentive</v>
      </c>
      <c r="E919" s="7" t="str">
        <f t="shared" si="28"/>
        <v>Direct-Billing Incentive</v>
      </c>
      <c r="F919" s="7">
        <f>IF('Payments Export'!A923="","",'Payments Export'!N923)</f>
        <v>0</v>
      </c>
      <c r="G919" s="7">
        <f>IF('Payments Export'!A923="","",'Payments Export'!O923)</f>
        <v>20.65</v>
      </c>
      <c r="H919" s="7">
        <f>IF('Payments Export'!B923="","",G919-F919)</f>
        <v>20.65</v>
      </c>
      <c r="I919" s="3" t="str">
        <f>IF(C919&lt;&gt;"",_xlfn.XLOOKUP(IFERROR(VALUE(C919),C919),'Items database'!A:A,'Items database'!B:B),(_xlfn.XLOOKUP(LEFT(E919,3),Services,Services,"")))</f>
        <v>DEF</v>
      </c>
      <c r="J919" s="3" t="str">
        <f t="shared" si="29"/>
        <v/>
      </c>
    </row>
    <row r="920" spans="1:10" ht="40" x14ac:dyDescent="0.35">
      <c r="A920" s="7" t="str">
        <f>IF('Payments Export'!A924="","",'Payments Export'!A924)</f>
        <v>Generic Medical Clinic</v>
      </c>
      <c r="B920" s="7" t="str">
        <f>IF('Payments Export'!A924="","",'Payments Export'!B924)</f>
        <v>Dr Morgan Brooks</v>
      </c>
      <c r="C920" s="7">
        <f>IF(IFERROR(VALUE('Payments Export'!H924),'Payments Export'!H924)&lt;&gt;0,IFERROR(VALUE('Payments Export'!H924),'Payments Export'!H924),"")</f>
        <v>23</v>
      </c>
      <c r="D920" s="7" t="str">
        <f>IF('Payments Export'!I924="","",'Payments Export'!I924)</f>
        <v>Surgery consultation, Level B, Not Related</v>
      </c>
      <c r="E920" s="7" t="str">
        <f t="shared" si="28"/>
        <v>Surgery consultation, Level B, Not Related</v>
      </c>
      <c r="F920" s="7">
        <f>IF('Payments Export'!A924="","",'Payments Export'!N924)</f>
        <v>0</v>
      </c>
      <c r="G920" s="7">
        <f>IF('Payments Export'!A924="","",'Payments Export'!O924)</f>
        <v>41.4</v>
      </c>
      <c r="H920" s="7">
        <f>IF('Payments Export'!B924="","",G920-F920)</f>
        <v>41.4</v>
      </c>
      <c r="I920" s="3" t="str">
        <f>IF(C920&lt;&gt;"",_xlfn.XLOOKUP(IFERROR(VALUE(C920),C920),'Items database'!A:A,'Items database'!B:B),(_xlfn.XLOOKUP(LEFT(E920,3),Services,Services,"")))</f>
        <v>DEF</v>
      </c>
      <c r="J920" s="3" t="str">
        <f t="shared" si="29"/>
        <v/>
      </c>
    </row>
    <row r="921" spans="1:10" ht="30" x14ac:dyDescent="0.35">
      <c r="A921" s="7" t="str">
        <f>IF('Payments Export'!A925="","",'Payments Export'!A925)</f>
        <v>Generic Medical Clinic</v>
      </c>
      <c r="B921" s="7" t="str">
        <f>IF('Payments Export'!A925="","",'Payments Export'!B925)</f>
        <v>Dr Morgan Brooks</v>
      </c>
      <c r="C921" s="7">
        <f>IF(IFERROR(VALUE('Payments Export'!H925),'Payments Export'!H925)&lt;&gt;0,IFERROR(VALUE('Payments Export'!H925),'Payments Export'!H925),"")</f>
        <v>75870</v>
      </c>
      <c r="D921" s="7" t="str">
        <f>IF('Payments Export'!I925="","",'Payments Export'!I925)</f>
        <v>Direct-Billing Incentive</v>
      </c>
      <c r="E921" s="7" t="str">
        <f t="shared" si="28"/>
        <v>Direct-Billing Incentive</v>
      </c>
      <c r="F921" s="7">
        <f>IF('Payments Export'!A925="","",'Payments Export'!N925)</f>
        <v>0</v>
      </c>
      <c r="G921" s="7">
        <f>IF('Payments Export'!A925="","",'Payments Export'!O925)</f>
        <v>20.65</v>
      </c>
      <c r="H921" s="7">
        <f>IF('Payments Export'!B925="","",G921-F921)</f>
        <v>20.65</v>
      </c>
      <c r="I921" s="3" t="str">
        <f>IF(C921&lt;&gt;"",_xlfn.XLOOKUP(IFERROR(VALUE(C921),C921),'Items database'!A:A,'Items database'!B:B),(_xlfn.XLOOKUP(LEFT(E921,3),Services,Services,"")))</f>
        <v>DEF</v>
      </c>
      <c r="J921" s="3" t="str">
        <f t="shared" si="29"/>
        <v/>
      </c>
    </row>
    <row r="922" spans="1:10" ht="70" x14ac:dyDescent="0.35">
      <c r="A922" s="7" t="str">
        <f>IF('Payments Export'!A926="","",'Payments Export'!A926)</f>
        <v>Generic Medical Clinic</v>
      </c>
      <c r="B922" s="7" t="str">
        <f>IF('Payments Export'!A926="","",'Payments Export'!B926)</f>
        <v>Dr Morgan Brooks</v>
      </c>
      <c r="C922" s="7">
        <f>IF(IFERROR(VALUE('Payments Export'!H926),'Payments Export'!H926)&lt;&gt;0,IFERROR(VALUE('Payments Export'!H926),'Payments Export'!H926),"")</f>
        <v>93644</v>
      </c>
      <c r="D922" s="7" t="str">
        <f>IF('Payments Export'!I926="","",'Payments Export'!I926)</f>
        <v>COVID-19 vaccine suitability assessment by a GP, 2nd or later dose, Not Related</v>
      </c>
      <c r="E922" s="7" t="str">
        <f t="shared" si="28"/>
        <v>COVID-19 vaccine suitability assessment by a GP, 2nd or later dose</v>
      </c>
      <c r="F922" s="7">
        <f>IF('Payments Export'!A926="","",'Payments Export'!N926)</f>
        <v>0</v>
      </c>
      <c r="G922" s="7">
        <f>IF('Payments Export'!A926="","",'Payments Export'!O926)</f>
        <v>36.549999999999997</v>
      </c>
      <c r="H922" s="7">
        <f>IF('Payments Export'!B926="","",G922-F922)</f>
        <v>36.549999999999997</v>
      </c>
      <c r="I922" s="3" t="str">
        <f>IF(C922&lt;&gt;"",_xlfn.XLOOKUP(IFERROR(VALUE(C922),C922),'Items database'!A:A,'Items database'!B:B),(_xlfn.XLOOKUP(LEFT(E922,3),Services,Services,"")))</f>
        <v>DEF</v>
      </c>
      <c r="J922" s="3" t="str">
        <f t="shared" si="29"/>
        <v/>
      </c>
    </row>
    <row r="923" spans="1:10" ht="50" x14ac:dyDescent="0.35">
      <c r="A923" s="7" t="str">
        <f>IF('Payments Export'!A927="","",'Payments Export'!A927)</f>
        <v>Generic Medical Clinic</v>
      </c>
      <c r="B923" s="7" t="str">
        <f>IF('Payments Export'!A927="","",'Payments Export'!B927)</f>
        <v>Dr Morgan Brooks</v>
      </c>
      <c r="C923" s="7">
        <f>IF(IFERROR(VALUE('Payments Export'!H927),'Payments Export'!H927)&lt;&gt;0,IFERROR(VALUE('Payments Export'!H927),'Payments Export'!H927),"")</f>
        <v>23</v>
      </c>
      <c r="D923" s="7" t="str">
        <f>IF('Payments Export'!I927="","",'Payments Export'!I927)</f>
        <v>Surgery consultation, Level B, Separate Sites</v>
      </c>
      <c r="E923" s="7" t="str">
        <f t="shared" si="28"/>
        <v>Surgery consultation, Level B, Separate Sites</v>
      </c>
      <c r="F923" s="7">
        <f>IF('Payments Export'!A927="","",'Payments Export'!N927)</f>
        <v>0</v>
      </c>
      <c r="G923" s="7">
        <f>IF('Payments Export'!A927="","",'Payments Export'!O927)</f>
        <v>41.4</v>
      </c>
      <c r="H923" s="7">
        <f>IF('Payments Export'!B927="","",G923-F923)</f>
        <v>41.4</v>
      </c>
      <c r="I923" s="3" t="str">
        <f>IF(C923&lt;&gt;"",_xlfn.XLOOKUP(IFERROR(VALUE(C923),C923),'Items database'!A:A,'Items database'!B:B),(_xlfn.XLOOKUP(LEFT(E923,3),Services,Services,"")))</f>
        <v>DEF</v>
      </c>
      <c r="J923" s="3" t="str">
        <f t="shared" si="29"/>
        <v/>
      </c>
    </row>
    <row r="924" spans="1:10" ht="70" x14ac:dyDescent="0.35">
      <c r="A924" s="7" t="str">
        <f>IF('Payments Export'!A928="","",'Payments Export'!A928)</f>
        <v>Generic Medical Clinic</v>
      </c>
      <c r="B924" s="7" t="str">
        <f>IF('Payments Export'!A928="","",'Payments Export'!B928)</f>
        <v>Dr Morgan Brooks</v>
      </c>
      <c r="C924" s="7">
        <f>IF(IFERROR(VALUE('Payments Export'!H928),'Payments Export'!H928)&lt;&gt;0,IFERROR(VALUE('Payments Export'!H928),'Payments Export'!H928),"")</f>
        <v>93644</v>
      </c>
      <c r="D924" s="7" t="str">
        <f>IF('Payments Export'!I928="","",'Payments Export'!I928)</f>
        <v>COVID-19 vaccine suitability assessment by a GP, 2nd or later dose, Not Related</v>
      </c>
      <c r="E924" s="7" t="str">
        <f t="shared" si="28"/>
        <v>COVID-19 vaccine suitability assessment by a GP, 2nd or later dose</v>
      </c>
      <c r="F924" s="7">
        <f>IF('Payments Export'!A928="","",'Payments Export'!N928)</f>
        <v>0</v>
      </c>
      <c r="G924" s="7">
        <f>IF('Payments Export'!A928="","",'Payments Export'!O928)</f>
        <v>36.549999999999997</v>
      </c>
      <c r="H924" s="7">
        <f>IF('Payments Export'!B928="","",G924-F924)</f>
        <v>36.549999999999997</v>
      </c>
      <c r="I924" s="3" t="str">
        <f>IF(C924&lt;&gt;"",_xlfn.XLOOKUP(IFERROR(VALUE(C924),C924),'Items database'!A:A,'Items database'!B:B),(_xlfn.XLOOKUP(LEFT(E924,3),Services,Services,"")))</f>
        <v>DEF</v>
      </c>
      <c r="J924" s="3" t="str">
        <f t="shared" si="29"/>
        <v/>
      </c>
    </row>
    <row r="925" spans="1:10" ht="90" x14ac:dyDescent="0.35">
      <c r="A925" s="7" t="str">
        <f>IF('Payments Export'!A929="","",'Payments Export'!A929)</f>
        <v>Generic Medical Clinic</v>
      </c>
      <c r="B925" s="7" t="str">
        <f>IF('Payments Export'!A929="","",'Payments Export'!B929)</f>
        <v>Dr Morgan Brooks</v>
      </c>
      <c r="C925" s="7">
        <f>IF(IFERROR(VALUE('Payments Export'!H929),'Payments Export'!H929)&lt;&gt;0,IFERROR(VALUE('Payments Export'!H929),'Payments Export'!H929),"")</f>
        <v>732</v>
      </c>
      <c r="D925" s="7" t="str">
        <f>IF('Payments Export'!I929="","",'Payments Export'!I929)</f>
        <v>Review of GP Management Plan or Team Care Arrangements., TCA, NDS, Not Related</v>
      </c>
      <c r="E925" s="7" t="str">
        <f t="shared" si="28"/>
        <v>Review of GP Management Plan or Team Care Arrangements., TCA, NDS,</v>
      </c>
      <c r="F925" s="7">
        <f>IF('Payments Export'!A929="","",'Payments Export'!N929)</f>
        <v>0</v>
      </c>
      <c r="G925" s="7">
        <f>IF('Payments Export'!A929="","",'Payments Export'!O929)</f>
        <v>79.3</v>
      </c>
      <c r="H925" s="7">
        <f>IF('Payments Export'!B929="","",G925-F925)</f>
        <v>79.3</v>
      </c>
      <c r="I925" s="3" t="str">
        <f>IF(C925&lt;&gt;"",_xlfn.XLOOKUP(IFERROR(VALUE(C925),C925),'Items database'!A:A,'Items database'!B:B),(_xlfn.XLOOKUP(LEFT(E925,3),Services,Services,"")))</f>
        <v>EPC</v>
      </c>
      <c r="J925" s="3" t="str">
        <f t="shared" si="29"/>
        <v/>
      </c>
    </row>
    <row r="926" spans="1:10" ht="30" x14ac:dyDescent="0.35">
      <c r="A926" s="7" t="str">
        <f>IF('Payments Export'!A930="","",'Payments Export'!A930)</f>
        <v>Generic Medical Clinic</v>
      </c>
      <c r="B926" s="7" t="str">
        <f>IF('Payments Export'!A930="","",'Payments Export'!B930)</f>
        <v>Dr Morgan Brooks</v>
      </c>
      <c r="C926" s="7">
        <f>IF(IFERROR(VALUE('Payments Export'!H930),'Payments Export'!H930)&lt;&gt;0,IFERROR(VALUE('Payments Export'!H930),'Payments Export'!H930),"")</f>
        <v>10990</v>
      </c>
      <c r="D926" s="7" t="str">
        <f>IF('Payments Export'!I930="","",'Payments Export'!I930)</f>
        <v>Direct-Billing Incentive</v>
      </c>
      <c r="E926" s="7" t="str">
        <f t="shared" si="28"/>
        <v>Direct-Billing Incentive</v>
      </c>
      <c r="F926" s="7">
        <f>IF('Payments Export'!A930="","",'Payments Export'!N930)</f>
        <v>0</v>
      </c>
      <c r="G926" s="7">
        <f>IF('Payments Export'!A930="","",'Payments Export'!O930)</f>
        <v>6.9</v>
      </c>
      <c r="H926" s="7">
        <f>IF('Payments Export'!B930="","",G926-F926)</f>
        <v>6.9</v>
      </c>
      <c r="I926" s="3" t="str">
        <f>IF(C926&lt;&gt;"",_xlfn.XLOOKUP(IFERROR(VALUE(C926),C926),'Items database'!A:A,'Items database'!B:B),(_xlfn.XLOOKUP(LEFT(E926,3),Services,Services,"")))</f>
        <v>DEF</v>
      </c>
      <c r="J926" s="3" t="str">
        <f t="shared" si="29"/>
        <v/>
      </c>
    </row>
    <row r="927" spans="1:10" ht="90" x14ac:dyDescent="0.35">
      <c r="A927" s="7" t="str">
        <f>IF('Payments Export'!A931="","",'Payments Export'!A931)</f>
        <v>Generic Medical Clinic</v>
      </c>
      <c r="B927" s="7" t="str">
        <f>IF('Payments Export'!A931="","",'Payments Export'!B931)</f>
        <v>Dr Morgan Brooks</v>
      </c>
      <c r="C927" s="7">
        <f>IF(IFERROR(VALUE('Payments Export'!H931),'Payments Export'!H931)&lt;&gt;0,IFERROR(VALUE('Payments Export'!H931),'Payments Export'!H931),"")</f>
        <v>732</v>
      </c>
      <c r="D927" s="7" t="str">
        <f>IF('Payments Export'!I931="","",'Payments Export'!I931)</f>
        <v>Review of GP Management Plan or Team Care Arrangements., GPMP, NDS, 13:18, Not Related</v>
      </c>
      <c r="E927" s="7" t="str">
        <f t="shared" si="28"/>
        <v>Review of GP Management Plan or Team Care Arrangements., GPMP, NDS</v>
      </c>
      <c r="F927" s="7">
        <f>IF('Payments Export'!A931="","",'Payments Export'!N931)</f>
        <v>0</v>
      </c>
      <c r="G927" s="7">
        <f>IF('Payments Export'!A931="","",'Payments Export'!O931)</f>
        <v>79.3</v>
      </c>
      <c r="H927" s="7">
        <f>IF('Payments Export'!B931="","",G927-F927)</f>
        <v>79.3</v>
      </c>
      <c r="I927" s="3" t="str">
        <f>IF(C927&lt;&gt;"",_xlfn.XLOOKUP(IFERROR(VALUE(C927),C927),'Items database'!A:A,'Items database'!B:B),(_xlfn.XLOOKUP(LEFT(E927,3),Services,Services,"")))</f>
        <v>EPC</v>
      </c>
      <c r="J927" s="3" t="str">
        <f t="shared" si="29"/>
        <v/>
      </c>
    </row>
    <row r="928" spans="1:10" ht="30" x14ac:dyDescent="0.35">
      <c r="A928" s="7" t="str">
        <f>IF('Payments Export'!A932="","",'Payments Export'!A932)</f>
        <v>Generic Medical Clinic</v>
      </c>
      <c r="B928" s="7" t="str">
        <f>IF('Payments Export'!A932="","",'Payments Export'!B932)</f>
        <v>Dr Morgan Brooks</v>
      </c>
      <c r="C928" s="7">
        <f>IF(IFERROR(VALUE('Payments Export'!H932),'Payments Export'!H932)&lt;&gt;0,IFERROR(VALUE('Payments Export'!H932),'Payments Export'!H932),"")</f>
        <v>10990</v>
      </c>
      <c r="D928" s="7" t="str">
        <f>IF('Payments Export'!I932="","",'Payments Export'!I932)</f>
        <v>Direct-Billing Incentive, 13:18</v>
      </c>
      <c r="E928" s="7" t="str">
        <f t="shared" si="28"/>
        <v>Direct-Billing Incentive, 13:18</v>
      </c>
      <c r="F928" s="7">
        <f>IF('Payments Export'!A932="","",'Payments Export'!N932)</f>
        <v>0</v>
      </c>
      <c r="G928" s="7">
        <f>IF('Payments Export'!A932="","",'Payments Export'!O932)</f>
        <v>6.9</v>
      </c>
      <c r="H928" s="7">
        <f>IF('Payments Export'!B932="","",G928-F928)</f>
        <v>6.9</v>
      </c>
      <c r="I928" s="3" t="str">
        <f>IF(C928&lt;&gt;"",_xlfn.XLOOKUP(IFERROR(VALUE(C928),C928),'Items database'!A:A,'Items database'!B:B),(_xlfn.XLOOKUP(LEFT(E928,3),Services,Services,"")))</f>
        <v>DEF</v>
      </c>
      <c r="J928" s="3" t="str">
        <f t="shared" si="29"/>
        <v/>
      </c>
    </row>
    <row r="929" spans="1:10" ht="60" x14ac:dyDescent="0.35">
      <c r="A929" s="7" t="str">
        <f>IF('Payments Export'!A933="","",'Payments Export'!A933)</f>
        <v>Generic Medical Clinic</v>
      </c>
      <c r="B929" s="7" t="str">
        <f>IF('Payments Export'!A933="","",'Payments Export'!B933)</f>
        <v>Dr Taylor Murphy</v>
      </c>
      <c r="C929" s="7">
        <f>IF(IFERROR(VALUE('Payments Export'!H933),'Payments Export'!H933)&lt;&gt;0,IFERROR(VALUE('Payments Export'!H933),'Payments Export'!H933),"")</f>
        <v>93644</v>
      </c>
      <c r="D929" s="7" t="str">
        <f>IF('Payments Export'!I933="","",'Payments Export'!I933)</f>
        <v>COVID-19 vaccine suitability assessment by a GP, 2nd or later dose</v>
      </c>
      <c r="E929" s="7" t="str">
        <f t="shared" si="28"/>
        <v>COVID-19 vaccine suitability assessment by a GP, 2nd or later dose</v>
      </c>
      <c r="F929" s="7">
        <f>IF('Payments Export'!A933="","",'Payments Export'!N933)</f>
        <v>0</v>
      </c>
      <c r="G929" s="7">
        <f>IF('Payments Export'!A933="","",'Payments Export'!O933)</f>
        <v>36.549999999999997</v>
      </c>
      <c r="H929" s="7">
        <f>IF('Payments Export'!B933="","",G929-F929)</f>
        <v>36.549999999999997</v>
      </c>
      <c r="I929" s="3" t="str">
        <f>IF(C929&lt;&gt;"",_xlfn.XLOOKUP(IFERROR(VALUE(C929),C929),'Items database'!A:A,'Items database'!B:B),(_xlfn.XLOOKUP(LEFT(E929,3),Services,Services,"")))</f>
        <v>DEF</v>
      </c>
      <c r="J929" s="3" t="str">
        <f t="shared" si="29"/>
        <v/>
      </c>
    </row>
    <row r="930" spans="1:10" ht="30" x14ac:dyDescent="0.35">
      <c r="A930" s="7" t="str">
        <f>IF('Payments Export'!A934="","",'Payments Export'!A934)</f>
        <v>Generic Medical Clinic</v>
      </c>
      <c r="B930" s="7" t="str">
        <f>IF('Payments Export'!A934="","",'Payments Export'!B934)</f>
        <v>Dr Taylor Murphy</v>
      </c>
      <c r="C930" s="7">
        <f>IF(IFERROR(VALUE('Payments Export'!H934),'Payments Export'!H934)&lt;&gt;0,IFERROR(VALUE('Payments Export'!H934),'Payments Export'!H934),"")</f>
        <v>721</v>
      </c>
      <c r="D930" s="7" t="str">
        <f>IF('Payments Export'!I934="","",'Payments Export'!I934)</f>
        <v>GP management plan</v>
      </c>
      <c r="E930" s="7" t="str">
        <f t="shared" si="28"/>
        <v>GP management plan</v>
      </c>
      <c r="F930" s="7">
        <f>IF('Payments Export'!A934="","",'Payments Export'!N934)</f>
        <v>0</v>
      </c>
      <c r="G930" s="7">
        <f>IF('Payments Export'!A934="","",'Payments Export'!O934)</f>
        <v>158.80000000000001</v>
      </c>
      <c r="H930" s="7">
        <f>IF('Payments Export'!B934="","",G930-F930)</f>
        <v>158.80000000000001</v>
      </c>
      <c r="I930" s="3" t="str">
        <f>IF(C930&lt;&gt;"",_xlfn.XLOOKUP(IFERROR(VALUE(C930),C930),'Items database'!A:A,'Items database'!B:B),(_xlfn.XLOOKUP(LEFT(E930,3),Services,Services,"")))</f>
        <v>EPC</v>
      </c>
      <c r="J930" s="3" t="str">
        <f t="shared" si="29"/>
        <v/>
      </c>
    </row>
    <row r="931" spans="1:10" ht="30" x14ac:dyDescent="0.35">
      <c r="A931" s="7" t="str">
        <f>IF('Payments Export'!A935="","",'Payments Export'!A935)</f>
        <v>Generic Medical Clinic</v>
      </c>
      <c r="B931" s="7" t="str">
        <f>IF('Payments Export'!A935="","",'Payments Export'!B935)</f>
        <v>Dr Taylor Murphy</v>
      </c>
      <c r="C931" s="7">
        <f>IF(IFERROR(VALUE('Payments Export'!H935),'Payments Export'!H935)&lt;&gt;0,IFERROR(VALUE('Payments Export'!H935),'Payments Export'!H935),"")</f>
        <v>723</v>
      </c>
      <c r="D931" s="7" t="str">
        <f>IF('Payments Export'!I935="","",'Payments Export'!I935)</f>
        <v>Team care arrangement</v>
      </c>
      <c r="E931" s="7" t="str">
        <f t="shared" si="28"/>
        <v>Team care arrangement</v>
      </c>
      <c r="F931" s="7">
        <f>IF('Payments Export'!A935="","",'Payments Export'!N935)</f>
        <v>0</v>
      </c>
      <c r="G931" s="7">
        <f>IF('Payments Export'!A935="","",'Payments Export'!O935)</f>
        <v>125.85</v>
      </c>
      <c r="H931" s="7">
        <f>IF('Payments Export'!B935="","",G931-F931)</f>
        <v>125.85</v>
      </c>
      <c r="I931" s="3" t="str">
        <f>IF(C931&lt;&gt;"",_xlfn.XLOOKUP(IFERROR(VALUE(C931),C931),'Items database'!A:A,'Items database'!B:B),(_xlfn.XLOOKUP(LEFT(E931,3),Services,Services,"")))</f>
        <v>EPC</v>
      </c>
      <c r="J931" s="3" t="str">
        <f t="shared" si="29"/>
        <v/>
      </c>
    </row>
    <row r="932" spans="1:10" ht="30" x14ac:dyDescent="0.35">
      <c r="A932" s="7" t="str">
        <f>IF('Payments Export'!A936="","",'Payments Export'!A936)</f>
        <v>Generic Medical Clinic</v>
      </c>
      <c r="B932" s="7" t="str">
        <f>IF('Payments Export'!A936="","",'Payments Export'!B936)</f>
        <v>Dr Taylor Murphy</v>
      </c>
      <c r="C932" s="7">
        <f>IF(IFERROR(VALUE('Payments Export'!H936),'Payments Export'!H936)&lt;&gt;0,IFERROR(VALUE('Payments Export'!H936),'Payments Export'!H936),"")</f>
        <v>23</v>
      </c>
      <c r="D932" s="7" t="str">
        <f>IF('Payments Export'!I936="","",'Payments Export'!I936)</f>
        <v>Surgery consultation, Level B</v>
      </c>
      <c r="E932" s="7" t="str">
        <f t="shared" si="28"/>
        <v>Surgery consultation, Level B</v>
      </c>
      <c r="F932" s="7">
        <f>IF('Payments Export'!A936="","",'Payments Export'!N936)</f>
        <v>0</v>
      </c>
      <c r="G932" s="7">
        <f>IF('Payments Export'!A936="","",'Payments Export'!O936)</f>
        <v>41.4</v>
      </c>
      <c r="H932" s="7">
        <f>IF('Payments Export'!B936="","",G932-F932)</f>
        <v>41.4</v>
      </c>
      <c r="I932" s="3" t="str">
        <f>IF(C932&lt;&gt;"",_xlfn.XLOOKUP(IFERROR(VALUE(C932),C932),'Items database'!A:A,'Items database'!B:B),(_xlfn.XLOOKUP(LEFT(E932,3),Services,Services,"")))</f>
        <v>DEF</v>
      </c>
      <c r="J932" s="3" t="str">
        <f t="shared" si="29"/>
        <v/>
      </c>
    </row>
    <row r="933" spans="1:10" ht="30" x14ac:dyDescent="0.35">
      <c r="A933" s="7" t="str">
        <f>IF('Payments Export'!A937="","",'Payments Export'!A937)</f>
        <v>Generic Medical Clinic</v>
      </c>
      <c r="B933" s="7" t="str">
        <f>IF('Payments Export'!A937="","",'Payments Export'!B937)</f>
        <v>Dr Taylor Murphy</v>
      </c>
      <c r="C933" s="7">
        <f>IF(IFERROR(VALUE('Payments Export'!H937),'Payments Export'!H937)&lt;&gt;0,IFERROR(VALUE('Payments Export'!H937),'Payments Export'!H937),"")</f>
        <v>75870</v>
      </c>
      <c r="D933" s="7" t="str">
        <f>IF('Payments Export'!I937="","",'Payments Export'!I937)</f>
        <v>Direct-Billing Incentive</v>
      </c>
      <c r="E933" s="7" t="str">
        <f t="shared" si="28"/>
        <v>Direct-Billing Incentive</v>
      </c>
      <c r="F933" s="7">
        <f>IF('Payments Export'!A937="","",'Payments Export'!N937)</f>
        <v>0</v>
      </c>
      <c r="G933" s="7">
        <f>IF('Payments Export'!A937="","",'Payments Export'!O937)</f>
        <v>20.65</v>
      </c>
      <c r="H933" s="7">
        <f>IF('Payments Export'!B937="","",G933-F933)</f>
        <v>20.65</v>
      </c>
      <c r="I933" s="3" t="str">
        <f>IF(C933&lt;&gt;"",_xlfn.XLOOKUP(IFERROR(VALUE(C933),C933),'Items database'!A:A,'Items database'!B:B),(_xlfn.XLOOKUP(LEFT(E933,3),Services,Services,"")))</f>
        <v>DEF</v>
      </c>
      <c r="J933" s="3" t="str">
        <f t="shared" si="29"/>
        <v/>
      </c>
    </row>
    <row r="934" spans="1:10" ht="230" x14ac:dyDescent="0.35">
      <c r="A934" s="7" t="str">
        <f>IF('Payments Export'!A938="","",'Payments Export'!A938)</f>
        <v>Generic Medical Clinic</v>
      </c>
      <c r="B934" s="7" t="str">
        <f>IF('Payments Export'!A938="","",'Payments Export'!B938)</f>
        <v>Dr Taylor Murphy</v>
      </c>
      <c r="C934" s="7">
        <f>IF(IFERROR(VALUE('Payments Export'!H938),'Payments Export'!H938)&lt;&gt;0,IFERROR(VALUE('Payments Export'!H938),'Payments Export'!H938),"")</f>
        <v>2717</v>
      </c>
      <c r="D934" s="7" t="str">
        <f>IF('Payments Export'!I938="","",'Payments Export'!I938)</f>
        <v xml:space="preserve">Professional attendance by a general practitioner (including a general practitioner who has undertaken mental health skills training) of at least 40 minutes in duration for the preparation of a GP mental health treatment plan for a patient
</v>
      </c>
      <c r="E934" s="7" t="str">
        <f t="shared" si="28"/>
        <v>Professional attendance by a general practitioner (including a gen</v>
      </c>
      <c r="F934" s="7">
        <f>IF('Payments Export'!A938="","",'Payments Export'!N938)</f>
        <v>0</v>
      </c>
      <c r="G934" s="7">
        <f>IF('Payments Export'!A938="","",'Payments Export'!O938)</f>
        <v>147.65</v>
      </c>
      <c r="H934" s="7">
        <f>IF('Payments Export'!B938="","",G934-F934)</f>
        <v>147.65</v>
      </c>
      <c r="I934" s="3" t="str">
        <f>IF(C934&lt;&gt;"",_xlfn.XLOOKUP(IFERROR(VALUE(C934),C934),'Items database'!A:A,'Items database'!B:B),(_xlfn.XLOOKUP(LEFT(E934,3),Services,Services,"")))</f>
        <v>DEF</v>
      </c>
      <c r="J934" s="3" t="str">
        <f t="shared" si="29"/>
        <v/>
      </c>
    </row>
    <row r="935" spans="1:10" ht="30" x14ac:dyDescent="0.35">
      <c r="A935" s="7" t="str">
        <f>IF('Payments Export'!A939="","",'Payments Export'!A939)</f>
        <v>Generic Medical Clinic</v>
      </c>
      <c r="B935" s="7" t="str">
        <f>IF('Payments Export'!A939="","",'Payments Export'!B939)</f>
        <v>Dr Cameron Li</v>
      </c>
      <c r="C935" s="7">
        <f>IF(IFERROR(VALUE('Payments Export'!H939),'Payments Export'!H939)&lt;&gt;0,IFERROR(VALUE('Payments Export'!H939),'Payments Export'!H939),"")</f>
        <v>23</v>
      </c>
      <c r="D935" s="7" t="str">
        <f>IF('Payments Export'!I939="","",'Payments Export'!I939)</f>
        <v>Surgery consultation, Level B</v>
      </c>
      <c r="E935" s="7" t="str">
        <f t="shared" si="28"/>
        <v>Surgery consultation, Level B</v>
      </c>
      <c r="F935" s="7">
        <f>IF('Payments Export'!A939="","",'Payments Export'!N939)</f>
        <v>0</v>
      </c>
      <c r="G935" s="7">
        <f>IF('Payments Export'!A939="","",'Payments Export'!O939)</f>
        <v>41.4</v>
      </c>
      <c r="H935" s="7">
        <f>IF('Payments Export'!B939="","",G935-F935)</f>
        <v>41.4</v>
      </c>
      <c r="I935" s="3" t="str">
        <f>IF(C935&lt;&gt;"",_xlfn.XLOOKUP(IFERROR(VALUE(C935),C935),'Items database'!A:A,'Items database'!B:B),(_xlfn.XLOOKUP(LEFT(E935,3),Services,Services,"")))</f>
        <v>DEF</v>
      </c>
      <c r="J935" s="3" t="str">
        <f t="shared" si="29"/>
        <v/>
      </c>
    </row>
    <row r="936" spans="1:10" ht="30" x14ac:dyDescent="0.35">
      <c r="A936" s="7" t="str">
        <f>IF('Payments Export'!A940="","",'Payments Export'!A940)</f>
        <v>Generic Medical Clinic</v>
      </c>
      <c r="B936" s="7" t="str">
        <f>IF('Payments Export'!A940="","",'Payments Export'!B940)</f>
        <v>Dr Cameron Li</v>
      </c>
      <c r="C936" s="7">
        <f>IF(IFERROR(VALUE('Payments Export'!H940),'Payments Export'!H940)&lt;&gt;0,IFERROR(VALUE('Payments Export'!H940),'Payments Export'!H940),"")</f>
        <v>75870</v>
      </c>
      <c r="D936" s="7" t="str">
        <f>IF('Payments Export'!I940="","",'Payments Export'!I940)</f>
        <v>Direct-Billing Incentive</v>
      </c>
      <c r="E936" s="7" t="str">
        <f t="shared" si="28"/>
        <v>Direct-Billing Incentive</v>
      </c>
      <c r="F936" s="7">
        <f>IF('Payments Export'!A940="","",'Payments Export'!N940)</f>
        <v>0</v>
      </c>
      <c r="G936" s="7">
        <f>IF('Payments Export'!A940="","",'Payments Export'!O940)</f>
        <v>20.65</v>
      </c>
      <c r="H936" s="7">
        <f>IF('Payments Export'!B940="","",G936-F936)</f>
        <v>20.65</v>
      </c>
      <c r="I936" s="3" t="str">
        <f>IF(C936&lt;&gt;"",_xlfn.XLOOKUP(IFERROR(VALUE(C936),C936),'Items database'!A:A,'Items database'!B:B),(_xlfn.XLOOKUP(LEFT(E936,3),Services,Services,"")))</f>
        <v>DEF</v>
      </c>
      <c r="J936" s="3" t="str">
        <f t="shared" si="29"/>
        <v/>
      </c>
    </row>
    <row r="937" spans="1:10" ht="30" x14ac:dyDescent="0.35">
      <c r="A937" s="7" t="str">
        <f>IF('Payments Export'!A941="","",'Payments Export'!A941)</f>
        <v>Generic Medical Clinic</v>
      </c>
      <c r="B937" s="7" t="str">
        <f>IF('Payments Export'!A941="","",'Payments Export'!B941)</f>
        <v>Dr Cameron Li</v>
      </c>
      <c r="C937" s="7">
        <f>IF(IFERROR(VALUE('Payments Export'!H941),'Payments Export'!H941)&lt;&gt;0,IFERROR(VALUE('Payments Export'!H941),'Payments Export'!H941),"")</f>
        <v>36</v>
      </c>
      <c r="D937" s="7" t="str">
        <f>IF('Payments Export'!I941="","",'Payments Export'!I941)</f>
        <v>Surgery consultation, Level C</v>
      </c>
      <c r="E937" s="7" t="str">
        <f t="shared" si="28"/>
        <v>Surgery consultation, Level C</v>
      </c>
      <c r="F937" s="7">
        <f>IF('Payments Export'!A941="","",'Payments Export'!N941)</f>
        <v>0</v>
      </c>
      <c r="G937" s="7">
        <f>IF('Payments Export'!A941="","",'Payments Export'!O941)</f>
        <v>80.099999999999994</v>
      </c>
      <c r="H937" s="7">
        <f>IF('Payments Export'!B941="","",G937-F937)</f>
        <v>80.099999999999994</v>
      </c>
      <c r="I937" s="3" t="str">
        <f>IF(C937&lt;&gt;"",_xlfn.XLOOKUP(IFERROR(VALUE(C937),C937),'Items database'!A:A,'Items database'!B:B),(_xlfn.XLOOKUP(LEFT(E937,3),Services,Services,"")))</f>
        <v>DEF</v>
      </c>
      <c r="J937" s="3" t="str">
        <f t="shared" si="29"/>
        <v/>
      </c>
    </row>
    <row r="938" spans="1:10" ht="30" x14ac:dyDescent="0.35">
      <c r="A938" s="7" t="str">
        <f>IF('Payments Export'!A942="","",'Payments Export'!A942)</f>
        <v>Generic Medical Clinic</v>
      </c>
      <c r="B938" s="7" t="str">
        <f>IF('Payments Export'!A942="","",'Payments Export'!B942)</f>
        <v>Dr Cameron Li</v>
      </c>
      <c r="C938" s="7">
        <f>IF(IFERROR(VALUE('Payments Export'!H942),'Payments Export'!H942)&lt;&gt;0,IFERROR(VALUE('Payments Export'!H942),'Payments Export'!H942),"")</f>
        <v>75870</v>
      </c>
      <c r="D938" s="7" t="str">
        <f>IF('Payments Export'!I942="","",'Payments Export'!I942)</f>
        <v>Direct-Billing Incentive</v>
      </c>
      <c r="E938" s="7" t="str">
        <f t="shared" si="28"/>
        <v>Direct-Billing Incentive</v>
      </c>
      <c r="F938" s="7">
        <f>IF('Payments Export'!A942="","",'Payments Export'!N942)</f>
        <v>0</v>
      </c>
      <c r="G938" s="7">
        <f>IF('Payments Export'!A942="","",'Payments Export'!O942)</f>
        <v>20.65</v>
      </c>
      <c r="H938" s="7">
        <f>IF('Payments Export'!B942="","",G938-F938)</f>
        <v>20.65</v>
      </c>
      <c r="I938" s="3" t="str">
        <f>IF(C938&lt;&gt;"",_xlfn.XLOOKUP(IFERROR(VALUE(C938),C938),'Items database'!A:A,'Items database'!B:B),(_xlfn.XLOOKUP(LEFT(E938,3),Services,Services,"")))</f>
        <v>DEF</v>
      </c>
      <c r="J938" s="3" t="str">
        <f t="shared" si="29"/>
        <v/>
      </c>
    </row>
    <row r="939" spans="1:10" ht="30" x14ac:dyDescent="0.35">
      <c r="A939" s="7" t="str">
        <f>IF('Payments Export'!A943="","",'Payments Export'!A943)</f>
        <v>Generic Medical Clinic</v>
      </c>
      <c r="B939" s="7" t="str">
        <f>IF('Payments Export'!A943="","",'Payments Export'!B943)</f>
        <v>Dr Cameron Li</v>
      </c>
      <c r="C939" s="7">
        <f>IF(IFERROR(VALUE('Payments Export'!H943),'Payments Export'!H943)&lt;&gt;0,IFERROR(VALUE('Payments Export'!H943),'Payments Export'!H943),"")</f>
        <v>3</v>
      </c>
      <c r="D939" s="7" t="str">
        <f>IF('Payments Export'!I943="","",'Payments Export'!I943)</f>
        <v>Surgery consultation, Level A</v>
      </c>
      <c r="E939" s="7" t="str">
        <f t="shared" si="28"/>
        <v>Surgery consultation, Level A</v>
      </c>
      <c r="F939" s="7">
        <f>IF('Payments Export'!A943="","",'Payments Export'!N943)</f>
        <v>0</v>
      </c>
      <c r="G939" s="7">
        <f>IF('Payments Export'!A943="","",'Payments Export'!O943)</f>
        <v>18.95</v>
      </c>
      <c r="H939" s="7">
        <f>IF('Payments Export'!B943="","",G939-F939)</f>
        <v>18.95</v>
      </c>
      <c r="I939" s="3" t="str">
        <f>IF(C939&lt;&gt;"",_xlfn.XLOOKUP(IFERROR(VALUE(C939),C939),'Items database'!A:A,'Items database'!B:B),(_xlfn.XLOOKUP(LEFT(E939,3),Services,Services,"")))</f>
        <v>DEF</v>
      </c>
      <c r="J939" s="3" t="str">
        <f t="shared" si="29"/>
        <v/>
      </c>
    </row>
    <row r="940" spans="1:10" ht="30" x14ac:dyDescent="0.35">
      <c r="A940" s="7" t="str">
        <f>IF('Payments Export'!A944="","",'Payments Export'!A944)</f>
        <v>Generic Medical Clinic</v>
      </c>
      <c r="B940" s="7" t="str">
        <f>IF('Payments Export'!A944="","",'Payments Export'!B944)</f>
        <v>Dr Cameron Li</v>
      </c>
      <c r="C940" s="7">
        <f>IF(IFERROR(VALUE('Payments Export'!H944),'Payments Export'!H944)&lt;&gt;0,IFERROR(VALUE('Payments Export'!H944),'Payments Export'!H944),"")</f>
        <v>10990</v>
      </c>
      <c r="D940" s="7" t="str">
        <f>IF('Payments Export'!I944="","",'Payments Export'!I944)</f>
        <v>Direct-Billing Incentive</v>
      </c>
      <c r="E940" s="7" t="str">
        <f t="shared" si="28"/>
        <v>Direct-Billing Incentive</v>
      </c>
      <c r="F940" s="7">
        <f>IF('Payments Export'!A944="","",'Payments Export'!N944)</f>
        <v>0</v>
      </c>
      <c r="G940" s="7">
        <f>IF('Payments Export'!A944="","",'Payments Export'!O944)</f>
        <v>6.9</v>
      </c>
      <c r="H940" s="7">
        <f>IF('Payments Export'!B944="","",G940-F940)</f>
        <v>6.9</v>
      </c>
      <c r="I940" s="3" t="str">
        <f>IF(C940&lt;&gt;"",_xlfn.XLOOKUP(IFERROR(VALUE(C940),C940),'Items database'!A:A,'Items database'!B:B),(_xlfn.XLOOKUP(LEFT(E940,3),Services,Services,"")))</f>
        <v>DEF</v>
      </c>
      <c r="J940" s="3" t="str">
        <f t="shared" si="29"/>
        <v/>
      </c>
    </row>
    <row r="941" spans="1:10" ht="300" x14ac:dyDescent="0.35">
      <c r="A941" s="7" t="str">
        <f>IF('Payments Export'!A945="","",'Payments Export'!A945)</f>
        <v>Generic Medical Clinic</v>
      </c>
      <c r="B941" s="7" t="str">
        <f>IF('Payments Export'!A945="","",'Payments Export'!B945)</f>
        <v>Dr Cameron Li</v>
      </c>
      <c r="C941" s="7">
        <f>IF(IFERROR(VALUE('Payments Export'!H945),'Payments Export'!H945)&lt;&gt;0,IFERROR(VALUE('Payments Export'!H945),'Payments Export'!H945),"")</f>
        <v>91891</v>
      </c>
      <c r="D941" s="7" t="str">
        <f>IF('Payments Export'!I945="","",'Payments Export'!I945)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1" s="7" t="str">
        <f t="shared" si="28"/>
        <v>Phone attendance by a general practitioner lasting at least 6 minu</v>
      </c>
      <c r="F941" s="7">
        <f>IF('Payments Export'!A945="","",'Payments Export'!N945)</f>
        <v>0</v>
      </c>
      <c r="G941" s="7">
        <f>IF('Payments Export'!A945="","",'Payments Export'!O945)</f>
        <v>41.4</v>
      </c>
      <c r="H941" s="7">
        <f>IF('Payments Export'!B945="","",G941-F941)</f>
        <v>41.4</v>
      </c>
      <c r="I941" s="3" t="str">
        <f>IF(C941&lt;&gt;"",_xlfn.XLOOKUP(IFERROR(VALUE(C941),C941),'Items database'!A:A,'Items database'!B:B),(_xlfn.XLOOKUP(LEFT(E941,3),Services,Services,"")))</f>
        <v>DEF</v>
      </c>
      <c r="J941" s="3" t="str">
        <f t="shared" si="29"/>
        <v/>
      </c>
    </row>
    <row r="942" spans="1:10" ht="30" x14ac:dyDescent="0.35">
      <c r="A942" s="7" t="str">
        <f>IF('Payments Export'!A946="","",'Payments Export'!A946)</f>
        <v>Generic Medical Clinic</v>
      </c>
      <c r="B942" s="7" t="str">
        <f>IF('Payments Export'!A946="","",'Payments Export'!B946)</f>
        <v>Dr Cameron Li</v>
      </c>
      <c r="C942" s="7">
        <f>IF(IFERROR(VALUE('Payments Export'!H946),'Payments Export'!H946)&lt;&gt;0,IFERROR(VALUE('Payments Export'!H946),'Payments Export'!H946),"")</f>
        <v>75870</v>
      </c>
      <c r="D942" s="7" t="str">
        <f>IF('Payments Export'!I946="","",'Payments Export'!I946)</f>
        <v>Direct-Billing Incentive</v>
      </c>
      <c r="E942" s="7" t="str">
        <f t="shared" si="28"/>
        <v>Direct-Billing Incentive</v>
      </c>
      <c r="F942" s="7">
        <f>IF('Payments Export'!A946="","",'Payments Export'!N946)</f>
        <v>0</v>
      </c>
      <c r="G942" s="7">
        <f>IF('Payments Export'!A946="","",'Payments Export'!O946)</f>
        <v>20.65</v>
      </c>
      <c r="H942" s="7">
        <f>IF('Payments Export'!B946="","",G942-F942)</f>
        <v>20.65</v>
      </c>
      <c r="I942" s="3" t="str">
        <f>IF(C942&lt;&gt;"",_xlfn.XLOOKUP(IFERROR(VALUE(C942),C942),'Items database'!A:A,'Items database'!B:B),(_xlfn.XLOOKUP(LEFT(E942,3),Services,Services,"")))</f>
        <v>DEF</v>
      </c>
      <c r="J942" s="3" t="str">
        <f t="shared" si="29"/>
        <v/>
      </c>
    </row>
    <row r="943" spans="1:10" ht="210" x14ac:dyDescent="0.35">
      <c r="A943" s="7" t="str">
        <f>IF('Payments Export'!A947="","",'Payments Export'!A947)</f>
        <v>Generic Medical Clinic</v>
      </c>
      <c r="B943" s="7" t="str">
        <f>IF('Payments Export'!A947="","",'Payments Export'!B947)</f>
        <v>Dr Cameron Li</v>
      </c>
      <c r="C943" s="7">
        <f>IF(IFERROR(VALUE('Payments Export'!H947),'Payments Export'!H947)&lt;&gt;0,IFERROR(VALUE('Payments Export'!H947),'Payments Export'!H947),"")</f>
        <v>91890</v>
      </c>
      <c r="D943" s="7" t="str">
        <f>IF('Payments Export'!I947="","",'Payments Export'!I947)</f>
        <v xml:space="preserve">Phone attendance by a general practitioner lasting less than 6 minutes for an obvious problem characterised by the straightforward nature of the task that requires a short patient history and, if required, limited management
</v>
      </c>
      <c r="E943" s="7" t="str">
        <f t="shared" si="28"/>
        <v>Phone attendance by a general practitioner lasting less than 6 min</v>
      </c>
      <c r="F943" s="7">
        <f>IF('Payments Export'!A947="","",'Payments Export'!N947)</f>
        <v>0</v>
      </c>
      <c r="G943" s="7">
        <f>IF('Payments Export'!A947="","",'Payments Export'!O947)</f>
        <v>18.95</v>
      </c>
      <c r="H943" s="7">
        <f>IF('Payments Export'!B947="","",G943-F943)</f>
        <v>18.95</v>
      </c>
      <c r="I943" s="3" t="str">
        <f>IF(C943&lt;&gt;"",_xlfn.XLOOKUP(IFERROR(VALUE(C943),C943),'Items database'!A:A,'Items database'!B:B),(_xlfn.XLOOKUP(LEFT(E943,3),Services,Services,"")))</f>
        <v>DEF</v>
      </c>
      <c r="J943" s="3" t="str">
        <f t="shared" si="29"/>
        <v/>
      </c>
    </row>
    <row r="944" spans="1:10" ht="30" x14ac:dyDescent="0.35">
      <c r="A944" s="7" t="str">
        <f>IF('Payments Export'!A948="","",'Payments Export'!A948)</f>
        <v>Generic Medical Clinic</v>
      </c>
      <c r="B944" s="7" t="str">
        <f>IF('Payments Export'!A948="","",'Payments Export'!B948)</f>
        <v>Dr Cameron Li</v>
      </c>
      <c r="C944" s="7">
        <f>IF(IFERROR(VALUE('Payments Export'!H948),'Payments Export'!H948)&lt;&gt;0,IFERROR(VALUE('Payments Export'!H948),'Payments Export'!H948),"")</f>
        <v>10990</v>
      </c>
      <c r="D944" s="7" t="str">
        <f>IF('Payments Export'!I948="","",'Payments Export'!I948)</f>
        <v>Direct-Billing Incentive</v>
      </c>
      <c r="E944" s="7" t="str">
        <f t="shared" si="28"/>
        <v>Direct-Billing Incentive</v>
      </c>
      <c r="F944" s="7">
        <f>IF('Payments Export'!A948="","",'Payments Export'!N948)</f>
        <v>0</v>
      </c>
      <c r="G944" s="7">
        <f>IF('Payments Export'!A948="","",'Payments Export'!O948)</f>
        <v>6.9</v>
      </c>
      <c r="H944" s="7">
        <f>IF('Payments Export'!B948="","",G944-F944)</f>
        <v>6.9</v>
      </c>
      <c r="I944" s="3" t="str">
        <f>IF(C944&lt;&gt;"",_xlfn.XLOOKUP(IFERROR(VALUE(C944),C944),'Items database'!A:A,'Items database'!B:B),(_xlfn.XLOOKUP(LEFT(E944,3),Services,Services,"")))</f>
        <v>DEF</v>
      </c>
      <c r="J944" s="3" t="str">
        <f t="shared" si="29"/>
        <v/>
      </c>
    </row>
    <row r="945" spans="1:10" ht="30" x14ac:dyDescent="0.35">
      <c r="A945" s="7" t="str">
        <f>IF('Payments Export'!A949="","",'Payments Export'!A949)</f>
        <v>Generic Medical Clinic</v>
      </c>
      <c r="B945" s="7" t="str">
        <f>IF('Payments Export'!A949="","",'Payments Export'!B949)</f>
        <v>Dr Avery Wang</v>
      </c>
      <c r="C945" s="7">
        <f>IF(IFERROR(VALUE('Payments Export'!H949),'Payments Export'!H949)&lt;&gt;0,IFERROR(VALUE('Payments Export'!H949),'Payments Export'!H949),"")</f>
        <v>36</v>
      </c>
      <c r="D945" s="7" t="str">
        <f>IF('Payments Export'!I949="","",'Payments Export'!I949)</f>
        <v>Surgery consultation, Level C</v>
      </c>
      <c r="E945" s="7" t="str">
        <f t="shared" si="28"/>
        <v>Surgery consultation, Level C</v>
      </c>
      <c r="F945" s="7">
        <f>IF('Payments Export'!A949="","",'Payments Export'!N949)</f>
        <v>0</v>
      </c>
      <c r="G945" s="7">
        <f>IF('Payments Export'!A949="","",'Payments Export'!O949)</f>
        <v>168</v>
      </c>
      <c r="H945" s="7">
        <f>IF('Payments Export'!B949="","",G945-F945)</f>
        <v>168</v>
      </c>
      <c r="I945" s="3" t="str">
        <f>IF(C945&lt;&gt;"",_xlfn.XLOOKUP(IFERROR(VALUE(C945),C945),'Items database'!A:A,'Items database'!B:B),(_xlfn.XLOOKUP(LEFT(E945,3),Services,Services,"")))</f>
        <v>DEF</v>
      </c>
      <c r="J945" s="3" t="str">
        <f t="shared" si="29"/>
        <v/>
      </c>
    </row>
    <row r="946" spans="1:10" ht="30" x14ac:dyDescent="0.35">
      <c r="A946" s="7" t="str">
        <f>IF('Payments Export'!A950="","",'Payments Export'!A950)</f>
        <v>Generic Medical Clinic</v>
      </c>
      <c r="B946" s="7" t="str">
        <f>IF('Payments Export'!A950="","",'Payments Export'!B950)</f>
        <v>Dr Riley Zhang</v>
      </c>
      <c r="C946" s="7">
        <f>IF(IFERROR(VALUE('Payments Export'!H950),'Payments Export'!H950)&lt;&gt;0,IFERROR(VALUE('Payments Export'!H950),'Payments Export'!H950),"")</f>
        <v>36</v>
      </c>
      <c r="D946" s="7" t="str">
        <f>IF('Payments Export'!I950="","",'Payments Export'!I950)</f>
        <v>Surgery consultation, Level C</v>
      </c>
      <c r="E946" s="7" t="str">
        <f t="shared" si="28"/>
        <v>Surgery consultation, Level C</v>
      </c>
      <c r="F946" s="7">
        <f>IF('Payments Export'!A950="","",'Payments Export'!N950)</f>
        <v>0</v>
      </c>
      <c r="G946" s="7">
        <f>IF('Payments Export'!A950="","",'Payments Export'!O950)</f>
        <v>172</v>
      </c>
      <c r="H946" s="7">
        <f>IF('Payments Export'!B950="","",G946-F946)</f>
        <v>172</v>
      </c>
      <c r="I946" s="3" t="str">
        <f>IF(C946&lt;&gt;"",_xlfn.XLOOKUP(IFERROR(VALUE(C946),C946),'Items database'!A:A,'Items database'!B:B),(_xlfn.XLOOKUP(LEFT(E946,3),Services,Services,"")))</f>
        <v>DEF</v>
      </c>
      <c r="J946" s="3" t="str">
        <f t="shared" si="29"/>
        <v/>
      </c>
    </row>
    <row r="947" spans="1:10" ht="30" x14ac:dyDescent="0.35">
      <c r="A947" s="7" t="str">
        <f>IF('Payments Export'!A951="","",'Payments Export'!A951)</f>
        <v>Generic Medical Clinic</v>
      </c>
      <c r="B947" s="7" t="str">
        <f>IF('Payments Export'!A951="","",'Payments Export'!B951)</f>
        <v>Dr Riley Zhang</v>
      </c>
      <c r="C947" s="7">
        <f>IF(IFERROR(VALUE('Payments Export'!H951),'Payments Export'!H951)&lt;&gt;0,IFERROR(VALUE('Payments Export'!H951),'Payments Export'!H951),"")</f>
        <v>23</v>
      </c>
      <c r="D947" s="7" t="str">
        <f>IF('Payments Export'!I951="","",'Payments Export'!I951)</f>
        <v>Surgery consultation, Level B</v>
      </c>
      <c r="E947" s="7" t="str">
        <f t="shared" si="28"/>
        <v>Surgery consultation, Level B</v>
      </c>
      <c r="F947" s="7">
        <f>IF('Payments Export'!A951="","",'Payments Export'!N951)</f>
        <v>0</v>
      </c>
      <c r="G947" s="7">
        <f>IF('Payments Export'!A951="","",'Payments Export'!O951)</f>
        <v>59.55</v>
      </c>
      <c r="H947" s="7">
        <f>IF('Payments Export'!B951="","",G947-F947)</f>
        <v>59.55</v>
      </c>
      <c r="I947" s="3" t="str">
        <f>IF(C947&lt;&gt;"",_xlfn.XLOOKUP(IFERROR(VALUE(C947),C947),'Items database'!A:A,'Items database'!B:B),(_xlfn.XLOOKUP(LEFT(E947,3),Services,Services,"")))</f>
        <v>DEF</v>
      </c>
      <c r="J947" s="3" t="str">
        <f t="shared" si="29"/>
        <v/>
      </c>
    </row>
    <row r="948" spans="1:10" ht="30" x14ac:dyDescent="0.35">
      <c r="A948" s="7" t="str">
        <f>IF('Payments Export'!A952="","",'Payments Export'!A952)</f>
        <v>Generic Medical Clinic</v>
      </c>
      <c r="B948" s="7" t="str">
        <f>IF('Payments Export'!A952="","",'Payments Export'!B952)</f>
        <v>Dr Avery Wang</v>
      </c>
      <c r="C948" s="7">
        <f>IF(IFERROR(VALUE('Payments Export'!H952),'Payments Export'!H952)&lt;&gt;0,IFERROR(VALUE('Payments Export'!H952),'Payments Export'!H952),"")</f>
        <v>23</v>
      </c>
      <c r="D948" s="7" t="str">
        <f>IF('Payments Export'!I952="","",'Payments Export'!I952)</f>
        <v>Surgery consultation, Level B</v>
      </c>
      <c r="E948" s="7" t="str">
        <f t="shared" si="28"/>
        <v>Surgery consultation, Level B</v>
      </c>
      <c r="F948" s="7">
        <f>IF('Payments Export'!A952="","",'Payments Export'!N952)</f>
        <v>0</v>
      </c>
      <c r="G948" s="7">
        <f>IF('Payments Export'!A952="","",'Payments Export'!O952)</f>
        <v>94.75</v>
      </c>
      <c r="H948" s="7">
        <f>IF('Payments Export'!B952="","",G948-F948)</f>
        <v>94.75</v>
      </c>
      <c r="I948" s="3" t="str">
        <f>IF(C948&lt;&gt;"",_xlfn.XLOOKUP(IFERROR(VALUE(C948),C948),'Items database'!A:A,'Items database'!B:B),(_xlfn.XLOOKUP(LEFT(E948,3),Services,Services,"")))</f>
        <v>DEF</v>
      </c>
      <c r="J948" s="3" t="str">
        <f t="shared" si="29"/>
        <v/>
      </c>
    </row>
    <row r="949" spans="1:10" ht="40" x14ac:dyDescent="0.35">
      <c r="A949" s="7" t="str">
        <f>IF('Payments Export'!A953="","",'Payments Export'!A953)</f>
        <v>Generic Medical Clinic</v>
      </c>
      <c r="B949" s="7" t="str">
        <f>IF('Payments Export'!A953="","",'Payments Export'!B953)</f>
        <v>Dr Jamie Garcia</v>
      </c>
      <c r="C949" s="7" t="str">
        <f>IF(IFERROR(VALUE('Payments Export'!H953),'Payments Export'!H953)&lt;&gt;0,IFERROR(VALUE('Payments Export'!H953),'Payments Export'!H953),"")</f>
        <v/>
      </c>
      <c r="D949" s="7" t="str">
        <f>IF('Payments Export'!I953="","",'Payments Export'!I953)</f>
        <v>F012 - Podiatry Follow Up Consultation</v>
      </c>
      <c r="E949" s="7" t="s">
        <v>286</v>
      </c>
      <c r="F949" s="7">
        <f>IF('Payments Export'!A953="","",'Payments Export'!N953)</f>
        <v>0</v>
      </c>
      <c r="G949" s="7">
        <f>IF('Payments Export'!A953="","",'Payments Export'!O953)</f>
        <v>85</v>
      </c>
      <c r="H949" s="7">
        <f>IF('Payments Export'!B953="","",G949-F949)</f>
        <v>85</v>
      </c>
      <c r="I949" s="3" t="str">
        <f>IF(C949&lt;&gt;"",_xlfn.XLOOKUP(IFERROR(VALUE(C949),C949),'Items database'!A:A,'Items database'!B:B),(_xlfn.XLOOKUP(LEFT(E949,3),Services,Services,"")))</f>
        <v>DEF</v>
      </c>
      <c r="J949" s="3" t="str">
        <f t="shared" si="29"/>
        <v/>
      </c>
    </row>
    <row r="950" spans="1:10" ht="30" x14ac:dyDescent="0.35">
      <c r="A950" s="7" t="str">
        <f>IF('Payments Export'!A954="","",'Payments Export'!A954)</f>
        <v>Generic Medical Clinic</v>
      </c>
      <c r="B950" s="7" t="str">
        <f>IF('Payments Export'!A954="","",'Payments Export'!B954)</f>
        <v>Dr Morgan Bailey</v>
      </c>
      <c r="C950" s="7">
        <f>IF(IFERROR(VALUE('Payments Export'!H954),'Payments Export'!H954)&lt;&gt;0,IFERROR(VALUE('Payments Export'!H954),'Payments Export'!H954),"")</f>
        <v>23</v>
      </c>
      <c r="D950" s="7" t="str">
        <f>IF('Payments Export'!I954="","",'Payments Export'!I954)</f>
        <v>Surgery consultation, Level B</v>
      </c>
      <c r="E950" s="7" t="str">
        <f t="shared" si="28"/>
        <v>Surgery consultation, Level B</v>
      </c>
      <c r="F950" s="7">
        <f>IF('Payments Export'!A954="","",'Payments Export'!N954)</f>
        <v>0</v>
      </c>
      <c r="G950" s="7">
        <f>IF('Payments Export'!A954="","",'Payments Export'!O954)</f>
        <v>94.75</v>
      </c>
      <c r="H950" s="7">
        <f>IF('Payments Export'!B954="","",G950-F950)</f>
        <v>94.75</v>
      </c>
      <c r="I950" s="3" t="str">
        <f>IF(C950&lt;&gt;"",_xlfn.XLOOKUP(IFERROR(VALUE(C950),C950),'Items database'!A:A,'Items database'!B:B),(_xlfn.XLOOKUP(LEFT(E950,3),Services,Services,"")))</f>
        <v>DEF</v>
      </c>
      <c r="J950" s="3" t="str">
        <f t="shared" si="29"/>
        <v/>
      </c>
    </row>
    <row r="951" spans="1:10" ht="30" x14ac:dyDescent="0.35">
      <c r="A951" s="7" t="str">
        <f>IF('Payments Export'!A955="","",'Payments Export'!A955)</f>
        <v>Generic Medical Clinic</v>
      </c>
      <c r="B951" s="7" t="str">
        <f>IF('Payments Export'!A955="","",'Payments Export'!B955)</f>
        <v>Dr Taylor Johnson</v>
      </c>
      <c r="C951" s="7">
        <f>IF(IFERROR(VALUE('Payments Export'!H955),'Payments Export'!H955)&lt;&gt;0,IFERROR(VALUE('Payments Export'!H955),'Payments Export'!H955),"")</f>
        <v>10968</v>
      </c>
      <c r="D951" s="7" t="str">
        <f>IF('Payments Export'!I955="","",'Payments Export'!I955)</f>
        <v>Psychology Service</v>
      </c>
      <c r="E951" s="7" t="str">
        <f t="shared" si="28"/>
        <v>Psychology Service</v>
      </c>
      <c r="F951" s="7">
        <f>IF('Payments Export'!A955="","",'Payments Export'!N955)</f>
        <v>0</v>
      </c>
      <c r="G951" s="7">
        <f>IF('Payments Export'!A955="","",'Payments Export'!O955)</f>
        <v>111</v>
      </c>
      <c r="H951" s="7">
        <f>IF('Payments Export'!B955="","",G951-F951)</f>
        <v>111</v>
      </c>
      <c r="I951" s="3" t="str">
        <f>IF(C951&lt;&gt;"",_xlfn.XLOOKUP(IFERROR(VALUE(C951),C951),'Items database'!A:A,'Items database'!B:B),(_xlfn.XLOOKUP(LEFT(E951,3),Services,Services,"")))</f>
        <v>DEF</v>
      </c>
      <c r="J951" s="3" t="str">
        <f t="shared" si="29"/>
        <v/>
      </c>
    </row>
    <row r="952" spans="1:10" ht="300" x14ac:dyDescent="0.35">
      <c r="A952" s="7" t="str">
        <f>IF('Payments Export'!A956="","",'Payments Export'!A956)</f>
        <v>Generic Medical Clinic</v>
      </c>
      <c r="B952" s="7" t="str">
        <f>IF('Payments Export'!A956="","",'Payments Export'!B956)</f>
        <v>Dr Casey Kim</v>
      </c>
      <c r="C952" s="7">
        <f>IF(IFERROR(VALUE('Payments Export'!H956),'Payments Export'!H956)&lt;&gt;0,IFERROR(VALUE('Payments Export'!H956),'Payments Export'!H956),"")</f>
        <v>91891</v>
      </c>
      <c r="D952" s="7" t="str">
        <f>IF('Payments Export'!I956="","",'Payments Export'!I956)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2" s="7" t="str">
        <f t="shared" si="28"/>
        <v>Phone attendance by a general practitioner lasting at least 6 minu</v>
      </c>
      <c r="F952" s="7">
        <f>IF('Payments Export'!A956="","",'Payments Export'!N956)</f>
        <v>0</v>
      </c>
      <c r="G952" s="7">
        <f>IF('Payments Export'!A956="","",'Payments Export'!O956)</f>
        <v>94.75</v>
      </c>
      <c r="H952" s="7">
        <f>IF('Payments Export'!B956="","",G952-F952)</f>
        <v>94.75</v>
      </c>
      <c r="I952" s="3" t="str">
        <f>IF(C952&lt;&gt;"",_xlfn.XLOOKUP(IFERROR(VALUE(C952),C952),'Items database'!A:A,'Items database'!B:B),(_xlfn.XLOOKUP(LEFT(E952,3),Services,Services,"")))</f>
        <v>DEF</v>
      </c>
      <c r="J952" s="3" t="str">
        <f t="shared" si="29"/>
        <v/>
      </c>
    </row>
    <row r="953" spans="1:10" ht="30" x14ac:dyDescent="0.35">
      <c r="A953" s="7" t="str">
        <f>IF('Payments Export'!A957="","",'Payments Export'!A957)</f>
        <v>Generic Medical Clinic</v>
      </c>
      <c r="B953" s="7" t="str">
        <f>IF('Payments Export'!A957="","",'Payments Export'!B957)</f>
        <v>Dr Morgan Bailey</v>
      </c>
      <c r="C953" s="7">
        <f>IF(IFERROR(VALUE('Payments Export'!H957),'Payments Export'!H957)&lt;&gt;0,IFERROR(VALUE('Payments Export'!H957),'Payments Export'!H957),"")</f>
        <v>23</v>
      </c>
      <c r="D953" s="7" t="str">
        <f>IF('Payments Export'!I957="","",'Payments Export'!I957)</f>
        <v>Surgery consultation, Level B</v>
      </c>
      <c r="E953" s="7" t="str">
        <f t="shared" si="28"/>
        <v>Surgery consultation, Level B</v>
      </c>
      <c r="F953" s="7">
        <f>IF('Payments Export'!A957="","",'Payments Export'!N957)</f>
        <v>0</v>
      </c>
      <c r="G953" s="7">
        <f>IF('Payments Export'!A957="","",'Payments Export'!O957)</f>
        <v>59.55</v>
      </c>
      <c r="H953" s="7">
        <f>IF('Payments Export'!B957="","",G953-F953)</f>
        <v>59.55</v>
      </c>
      <c r="I953" s="3" t="str">
        <f>IF(C953&lt;&gt;"",_xlfn.XLOOKUP(IFERROR(VALUE(C953),C953),'Items database'!A:A,'Items database'!B:B),(_xlfn.XLOOKUP(LEFT(E953,3),Services,Services,"")))</f>
        <v>DEF</v>
      </c>
      <c r="J953" s="3" t="str">
        <f t="shared" si="29"/>
        <v/>
      </c>
    </row>
    <row r="954" spans="1:10" ht="300" x14ac:dyDescent="0.35">
      <c r="A954" s="7" t="str">
        <f>IF('Payments Export'!A958="","",'Payments Export'!A958)</f>
        <v>Generic Medical Clinic</v>
      </c>
      <c r="B954" s="7" t="str">
        <f>IF('Payments Export'!A958="","",'Payments Export'!B958)</f>
        <v>Dr Cameron Li</v>
      </c>
      <c r="C954" s="7">
        <f>IF(IFERROR(VALUE('Payments Export'!H958),'Payments Export'!H958)&lt;&gt;0,IFERROR(VALUE('Payments Export'!H958),'Payments Export'!H958),"")</f>
        <v>91891</v>
      </c>
      <c r="D954" s="7" t="str">
        <f>IF('Payments Export'!I958="","",'Payments Export'!I958)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4" s="7" t="str">
        <f t="shared" si="28"/>
        <v>Phone attendance by a general practitioner lasting at least 6 minu</v>
      </c>
      <c r="F954" s="7">
        <f>IF('Payments Export'!A958="","",'Payments Export'!N958)</f>
        <v>0</v>
      </c>
      <c r="G954" s="7">
        <f>IF('Payments Export'!A958="","",'Payments Export'!O958)</f>
        <v>74.75</v>
      </c>
      <c r="H954" s="7">
        <f>IF('Payments Export'!B958="","",G954-F954)</f>
        <v>74.75</v>
      </c>
      <c r="I954" s="3" t="str">
        <f>IF(C954&lt;&gt;"",_xlfn.XLOOKUP(IFERROR(VALUE(C954),C954),'Items database'!A:A,'Items database'!B:B),(_xlfn.XLOOKUP(LEFT(E954,3),Services,Services,"")))</f>
        <v>DEF</v>
      </c>
      <c r="J954" s="3" t="str">
        <f t="shared" si="29"/>
        <v/>
      </c>
    </row>
    <row r="955" spans="1:10" ht="30" x14ac:dyDescent="0.35">
      <c r="A955" s="7" t="str">
        <f>IF('Payments Export'!A959="","",'Payments Export'!A959)</f>
        <v>Generic Medical Clinic</v>
      </c>
      <c r="B955" s="7" t="str">
        <f>IF('Payments Export'!A959="","",'Payments Export'!B959)</f>
        <v>Dr Alex Smith</v>
      </c>
      <c r="C955" s="7">
        <f>IF(IFERROR(VALUE('Payments Export'!H959),'Payments Export'!H959)&lt;&gt;0,IFERROR(VALUE('Payments Export'!H959),'Payments Export'!H959),"")</f>
        <v>23</v>
      </c>
      <c r="D955" s="7" t="str">
        <f>IF('Payments Export'!I959="","",'Payments Export'!I959)</f>
        <v>Surgery consultation, Level B</v>
      </c>
      <c r="E955" s="7" t="str">
        <f t="shared" si="28"/>
        <v>Surgery consultation, Level B</v>
      </c>
      <c r="F955" s="7">
        <f>IF('Payments Export'!A959="","",'Payments Export'!N959)</f>
        <v>0</v>
      </c>
      <c r="G955" s="7">
        <f>IF('Payments Export'!A959="","",'Payments Export'!O959)</f>
        <v>94.75</v>
      </c>
      <c r="H955" s="7">
        <f>IF('Payments Export'!B959="","",G955-F955)</f>
        <v>94.75</v>
      </c>
      <c r="I955" s="3" t="str">
        <f>IF(C955&lt;&gt;"",_xlfn.XLOOKUP(IFERROR(VALUE(C955),C955),'Items database'!A:A,'Items database'!B:B),(_xlfn.XLOOKUP(LEFT(E955,3),Services,Services,"")))</f>
        <v>DEF</v>
      </c>
      <c r="J955" s="3" t="str">
        <f t="shared" si="29"/>
        <v/>
      </c>
    </row>
    <row r="956" spans="1:10" ht="30" x14ac:dyDescent="0.35">
      <c r="A956" s="7" t="str">
        <f>IF('Payments Export'!A960="","",'Payments Export'!A960)</f>
        <v>Generic Medical Clinic</v>
      </c>
      <c r="B956" s="7" t="str">
        <f>IF('Payments Export'!A960="","",'Payments Export'!B960)</f>
        <v>Dr Riley Zhang</v>
      </c>
      <c r="C956" s="7">
        <f>IF(IFERROR(VALUE('Payments Export'!H960),'Payments Export'!H960)&lt;&gt;0,IFERROR(VALUE('Payments Export'!H960),'Payments Export'!H960),"")</f>
        <v>36</v>
      </c>
      <c r="D956" s="7" t="str">
        <f>IF('Payments Export'!I960="","",'Payments Export'!I960)</f>
        <v>Surgery consultation, Level C</v>
      </c>
      <c r="E956" s="7" t="str">
        <f t="shared" si="28"/>
        <v>Surgery consultation, Level C</v>
      </c>
      <c r="F956" s="7">
        <f>IF('Payments Export'!A960="","",'Payments Export'!N960)</f>
        <v>0</v>
      </c>
      <c r="G956" s="7">
        <f>IF('Payments Export'!A960="","",'Payments Export'!O960)</f>
        <v>172</v>
      </c>
      <c r="H956" s="7">
        <f>IF('Payments Export'!B960="","",G956-F956)</f>
        <v>172</v>
      </c>
      <c r="I956" s="3" t="str">
        <f>IF(C956&lt;&gt;"",_xlfn.XLOOKUP(IFERROR(VALUE(C956),C956),'Items database'!A:A,'Items database'!B:B),(_xlfn.XLOOKUP(LEFT(E956,3),Services,Services,"")))</f>
        <v>DEF</v>
      </c>
      <c r="J956" s="3" t="str">
        <f t="shared" si="29"/>
        <v/>
      </c>
    </row>
    <row r="957" spans="1:10" ht="30" x14ac:dyDescent="0.35">
      <c r="A957" s="7" t="str">
        <f>IF('Payments Export'!A961="","",'Payments Export'!A961)</f>
        <v>Generic Medical Clinic</v>
      </c>
      <c r="B957" s="7" t="str">
        <f>IF('Payments Export'!A961="","",'Payments Export'!B961)</f>
        <v>Dr Cameron Li</v>
      </c>
      <c r="C957" s="7">
        <f>IF(IFERROR(VALUE('Payments Export'!H961),'Payments Export'!H961)&lt;&gt;0,IFERROR(VALUE('Payments Export'!H961),'Payments Export'!H961),"")</f>
        <v>23</v>
      </c>
      <c r="D957" s="7" t="str">
        <f>IF('Payments Export'!I961="","",'Payments Export'!I961)</f>
        <v>Surgery consultation, Level B</v>
      </c>
      <c r="E957" s="7" t="str">
        <f t="shared" si="28"/>
        <v>Surgery consultation, Level B</v>
      </c>
      <c r="F957" s="7">
        <f>IF('Payments Export'!A961="","",'Payments Export'!N961)</f>
        <v>0</v>
      </c>
      <c r="G957" s="7">
        <f>IF('Payments Export'!A961="","",'Payments Export'!O961)</f>
        <v>94.75</v>
      </c>
      <c r="H957" s="7">
        <f>IF('Payments Export'!B961="","",G957-F957)</f>
        <v>94.75</v>
      </c>
      <c r="I957" s="3" t="str">
        <f>IF(C957&lt;&gt;"",_xlfn.XLOOKUP(IFERROR(VALUE(C957),C957),'Items database'!A:A,'Items database'!B:B),(_xlfn.XLOOKUP(LEFT(E957,3),Services,Services,"")))</f>
        <v>DEF</v>
      </c>
      <c r="J957" s="3" t="str">
        <f t="shared" si="29"/>
        <v/>
      </c>
    </row>
    <row r="958" spans="1:10" ht="300" x14ac:dyDescent="0.35">
      <c r="A958" s="7" t="str">
        <f>IF('Payments Export'!A962="","",'Payments Export'!A962)</f>
        <v>Generic Medical Clinic</v>
      </c>
      <c r="B958" s="7" t="str">
        <f>IF('Payments Export'!A962="","",'Payments Export'!B962)</f>
        <v>Dr Riley Zhang</v>
      </c>
      <c r="C958" s="7">
        <f>IF(IFERROR(VALUE('Payments Export'!H962),'Payments Export'!H962)&lt;&gt;0,IFERROR(VALUE('Payments Export'!H962),'Payments Export'!H962),"")</f>
        <v>91891</v>
      </c>
      <c r="D958" s="7" t="str">
        <f>IF('Payments Export'!I962="","",'Payments Export'!I962)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8" s="7" t="str">
        <f t="shared" si="28"/>
        <v>Phone attendance by a general practitioner lasting at least 6 minu</v>
      </c>
      <c r="F958" s="7">
        <f>IF('Payments Export'!A962="","",'Payments Export'!N962)</f>
        <v>0</v>
      </c>
      <c r="G958" s="7">
        <f>IF('Payments Export'!A962="","",'Payments Export'!O962)</f>
        <v>59.55</v>
      </c>
      <c r="H958" s="7">
        <f>IF('Payments Export'!B962="","",G958-F958)</f>
        <v>59.55</v>
      </c>
      <c r="I958" s="3" t="str">
        <f>IF(C958&lt;&gt;"",_xlfn.XLOOKUP(IFERROR(VALUE(C958),C958),'Items database'!A:A,'Items database'!B:B),(_xlfn.XLOOKUP(LEFT(E958,3),Services,Services,"")))</f>
        <v>DEF</v>
      </c>
      <c r="J958" s="3" t="str">
        <f t="shared" si="29"/>
        <v/>
      </c>
    </row>
    <row r="959" spans="1:10" ht="30" x14ac:dyDescent="0.35">
      <c r="A959" s="7" t="str">
        <f>IF('Payments Export'!A963="","",'Payments Export'!A963)</f>
        <v>Generic Medical Clinic</v>
      </c>
      <c r="B959" s="7" t="str">
        <f>IF('Payments Export'!A963="","",'Payments Export'!B963)</f>
        <v>Dr Jamie Garcia</v>
      </c>
      <c r="C959" s="7" t="str">
        <f>IF(IFERROR(VALUE('Payments Export'!H963),'Payments Export'!H963)&lt;&gt;0,IFERROR(VALUE('Payments Export'!H963),'Payments Export'!H963),"")</f>
        <v/>
      </c>
      <c r="D959" s="7" t="str">
        <f>IF('Payments Export'!I963="","",'Payments Export'!I963)</f>
        <v>F004 - Initial Consultation</v>
      </c>
      <c r="E959" s="7" t="s">
        <v>432</v>
      </c>
      <c r="F959" s="7">
        <f>IF('Payments Export'!A963="","",'Payments Export'!N963)</f>
        <v>0</v>
      </c>
      <c r="G959" s="7">
        <f>IF('Payments Export'!A963="","",'Payments Export'!O963)</f>
        <v>100</v>
      </c>
      <c r="H959" s="7">
        <f>IF('Payments Export'!B963="","",G959-F959)</f>
        <v>100</v>
      </c>
      <c r="I959" s="3" t="str">
        <f>IF(C959&lt;&gt;"",_xlfn.XLOOKUP(IFERROR(VALUE(C959),C959),'Items database'!A:A,'Items database'!B:B),(_xlfn.XLOOKUP(LEFT(E959,3),Services,Services,"")))</f>
        <v>DEF</v>
      </c>
      <c r="J959" s="3" t="str">
        <f t="shared" si="29"/>
        <v/>
      </c>
    </row>
    <row r="960" spans="1:10" ht="30" x14ac:dyDescent="0.35">
      <c r="A960" s="7" t="str">
        <f>IF('Payments Export'!A964="","",'Payments Export'!A964)</f>
        <v>Generic Medical Clinic</v>
      </c>
      <c r="B960" s="7" t="str">
        <f>IF('Payments Export'!A964="","",'Payments Export'!B964)</f>
        <v>Dr Alex Smith</v>
      </c>
      <c r="C960" s="7">
        <f>IF(IFERROR(VALUE('Payments Export'!H964),'Payments Export'!H964)&lt;&gt;0,IFERROR(VALUE('Payments Export'!H964),'Payments Export'!H964),"")</f>
        <v>36</v>
      </c>
      <c r="D960" s="7" t="str">
        <f>IF('Payments Export'!I964="","",'Payments Export'!I964)</f>
        <v>Surgery consultation, Level C</v>
      </c>
      <c r="E960" s="7" t="str">
        <f t="shared" si="28"/>
        <v>Surgery consultation, Level C</v>
      </c>
      <c r="F960" s="7">
        <f>IF('Payments Export'!A964="","",'Payments Export'!N964)</f>
        <v>0</v>
      </c>
      <c r="G960" s="7">
        <f>IF('Payments Export'!A964="","",'Payments Export'!O964)</f>
        <v>125</v>
      </c>
      <c r="H960" s="7">
        <f>IF('Payments Export'!B964="","",G960-F960)</f>
        <v>125</v>
      </c>
      <c r="I960" s="3" t="str">
        <f>IF(C960&lt;&gt;"",_xlfn.XLOOKUP(IFERROR(VALUE(C960),C960),'Items database'!A:A,'Items database'!B:B),(_xlfn.XLOOKUP(LEFT(E960,3),Services,Services,"")))</f>
        <v>DEF</v>
      </c>
      <c r="J960" s="3" t="str">
        <f t="shared" si="29"/>
        <v/>
      </c>
    </row>
    <row r="961" spans="1:10" ht="30" x14ac:dyDescent="0.35">
      <c r="A961" s="7" t="str">
        <f>IF('Payments Export'!A965="","",'Payments Export'!A965)</f>
        <v>Generic Medical Clinic</v>
      </c>
      <c r="B961" s="7" t="str">
        <f>IF('Payments Export'!A965="","",'Payments Export'!B965)</f>
        <v>Dr Taylor Murphy</v>
      </c>
      <c r="C961" s="7">
        <f>IF(IFERROR(VALUE('Payments Export'!H965),'Payments Export'!H965)&lt;&gt;0,IFERROR(VALUE('Payments Export'!H965),'Payments Export'!H965),"")</f>
        <v>23</v>
      </c>
      <c r="D961" s="7" t="str">
        <f>IF('Payments Export'!I965="","",'Payments Export'!I965)</f>
        <v>Surgery consultation, Level B</v>
      </c>
      <c r="E961" s="7" t="str">
        <f t="shared" ref="E961:E1024" si="30">LEFT(D961,66)</f>
        <v>Surgery consultation, Level B</v>
      </c>
      <c r="F961" s="7">
        <f>IF('Payments Export'!A965="","",'Payments Export'!N965)</f>
        <v>0</v>
      </c>
      <c r="G961" s="7">
        <f>IF('Payments Export'!A965="","",'Payments Export'!O965)</f>
        <v>94.75</v>
      </c>
      <c r="H961" s="7">
        <f>IF('Payments Export'!B965="","",G961-F961)</f>
        <v>94.75</v>
      </c>
      <c r="I961" s="3" t="str">
        <f>IF(C961&lt;&gt;"",_xlfn.XLOOKUP(IFERROR(VALUE(C961),C961),'Items database'!A:A,'Items database'!B:B),(_xlfn.XLOOKUP(LEFT(E961,3),Services,Services,"")))</f>
        <v>DEF</v>
      </c>
      <c r="J961" s="3" t="str">
        <f t="shared" ref="J961:J1024" si="31">IF(ISNUMBER(F961)=TRUE,IF(F961=0,"","GST"),"")</f>
        <v/>
      </c>
    </row>
    <row r="962" spans="1:10" ht="70" x14ac:dyDescent="0.35">
      <c r="A962" s="7" t="str">
        <f>IF('Payments Export'!A966="","",'Payments Export'!A966)</f>
        <v>Generic Medical Clinic</v>
      </c>
      <c r="B962" s="7" t="str">
        <f>IF('Payments Export'!A966="","",'Payments Export'!B966)</f>
        <v>Dr Jordan Patel</v>
      </c>
      <c r="C962" s="7">
        <f>IF(IFERROR(VALUE('Payments Export'!H966),'Payments Export'!H966)&lt;&gt;0,IFERROR(VALUE('Payments Export'!H966),'Payments Export'!H966),"")</f>
        <v>23</v>
      </c>
      <c r="D962" s="7" t="str">
        <f>IF('Payments Export'!I966="","",'Payments Export'!I966)</f>
        <v>Surgery consultation, Level B, Clinically necessary, not related to item 2715</v>
      </c>
      <c r="E962" s="7" t="str">
        <f t="shared" si="30"/>
        <v>Surgery consultation, Level B, Clinically necessary, not related t</v>
      </c>
      <c r="F962" s="7">
        <f>IF('Payments Export'!A966="","",'Payments Export'!N966)</f>
        <v>0</v>
      </c>
      <c r="G962" s="7">
        <f>IF('Payments Export'!A966="","",'Payments Export'!O966)</f>
        <v>94.75</v>
      </c>
      <c r="H962" s="7">
        <f>IF('Payments Export'!B966="","",G962-F962)</f>
        <v>94.75</v>
      </c>
      <c r="I962" s="3" t="str">
        <f>IF(C962&lt;&gt;"",_xlfn.XLOOKUP(IFERROR(VALUE(C962),C962),'Items database'!A:A,'Items database'!B:B),(_xlfn.XLOOKUP(LEFT(E962,3),Services,Services,"")))</f>
        <v>DEF</v>
      </c>
      <c r="J962" s="3" t="str">
        <f t="shared" si="31"/>
        <v/>
      </c>
    </row>
    <row r="963" spans="1:10" ht="140" x14ac:dyDescent="0.35">
      <c r="A963" s="7" t="str">
        <f>IF('Payments Export'!A967="","",'Payments Export'!A967)</f>
        <v>Generic Medical Clinic</v>
      </c>
      <c r="B963" s="7" t="str">
        <f>IF('Payments Export'!A967="","",'Payments Export'!B967)</f>
        <v>Dr Jordan Patel</v>
      </c>
      <c r="C963" s="7">
        <f>IF(IFERROR(VALUE('Payments Export'!H967),'Payments Export'!H967)&lt;&gt;0,IFERROR(VALUE('Payments Export'!H967),'Payments Export'!H967),"")</f>
        <v>2715</v>
      </c>
      <c r="D963" s="7" t="str">
        <f>IF('Payments Export'!I967="","",'Payments Export'!I967)</f>
        <v>Preparation of a GP Mental Health Treatment Plan lasting 20 - 40 minutes by a GP with additional mental health training, not related to item 23</v>
      </c>
      <c r="E963" s="7" t="str">
        <f t="shared" si="30"/>
        <v>Preparation of a GP Mental Health Treatment Plan lasting 20 - 40 m</v>
      </c>
      <c r="F963" s="7">
        <f>IF('Payments Export'!A967="","",'Payments Export'!N967)</f>
        <v>0</v>
      </c>
      <c r="G963" s="7">
        <f>IF('Payments Export'!A967="","",'Payments Export'!O967)</f>
        <v>100.2</v>
      </c>
      <c r="H963" s="7">
        <f>IF('Payments Export'!B967="","",G963-F963)</f>
        <v>100.2</v>
      </c>
      <c r="I963" s="3" t="str">
        <f>IF(C963&lt;&gt;"",_xlfn.XLOOKUP(IFERROR(VALUE(C963),C963),'Items database'!A:A,'Items database'!B:B),(_xlfn.XLOOKUP(LEFT(E963,3),Services,Services,"")))</f>
        <v>DEF</v>
      </c>
      <c r="J963" s="3" t="str">
        <f t="shared" si="31"/>
        <v/>
      </c>
    </row>
    <row r="964" spans="1:10" ht="60" x14ac:dyDescent="0.35">
      <c r="A964" s="7" t="str">
        <f>IF('Payments Export'!A968="","",'Payments Export'!A968)</f>
        <v>Generic Medical Clinic</v>
      </c>
      <c r="B964" s="7" t="str">
        <f>IF('Payments Export'!A968="","",'Payments Export'!B968)</f>
        <v>Dr Taylor Johnson</v>
      </c>
      <c r="C964" s="7">
        <f>IF(IFERROR(VALUE('Payments Export'!H968),'Payments Export'!H968)&lt;&gt;0,IFERROR(VALUE('Payments Export'!H968),'Payments Export'!H968),"")</f>
        <v>80010</v>
      </c>
      <c r="D964" s="7" t="str">
        <f>IF('Payments Export'!I968="","",'Payments Export'!I968)</f>
        <v>Clinical psychologist consultation, &gt;50 min, consulting rooms</v>
      </c>
      <c r="E964" s="7" t="str">
        <f t="shared" si="30"/>
        <v>Clinical psychologist consultation, &gt;50 min, consulting rooms</v>
      </c>
      <c r="F964" s="7">
        <f>IF('Payments Export'!A968="","",'Payments Export'!N968)</f>
        <v>0</v>
      </c>
      <c r="G964" s="7">
        <f>IF('Payments Export'!A968="","",'Payments Export'!O968)</f>
        <v>224.5</v>
      </c>
      <c r="H964" s="7">
        <f>IF('Payments Export'!B968="","",G964-F964)</f>
        <v>224.5</v>
      </c>
      <c r="I964" s="3" t="str">
        <f>IF(C964&lt;&gt;"",_xlfn.XLOOKUP(IFERROR(VALUE(C964),C964),'Items database'!A:A,'Items database'!B:B),(_xlfn.XLOOKUP(LEFT(E964,3),Services,Services,"")))</f>
        <v>DEF</v>
      </c>
      <c r="J964" s="3" t="str">
        <f t="shared" si="31"/>
        <v/>
      </c>
    </row>
    <row r="965" spans="1:10" ht="30" x14ac:dyDescent="0.35">
      <c r="A965" s="7" t="str">
        <f>IF('Payments Export'!A969="","",'Payments Export'!A969)</f>
        <v>Generic Medical Clinic</v>
      </c>
      <c r="B965" s="7" t="str">
        <f>IF('Payments Export'!A969="","",'Payments Export'!B969)</f>
        <v>Dr Casey Kim</v>
      </c>
      <c r="C965" s="7">
        <f>IF(IFERROR(VALUE('Payments Export'!H969),'Payments Export'!H969)&lt;&gt;0,IFERROR(VALUE('Payments Export'!H969),'Payments Export'!H969),"")</f>
        <v>23</v>
      </c>
      <c r="D965" s="7" t="str">
        <f>IF('Payments Export'!I969="","",'Payments Export'!I969)</f>
        <v>Surgery consultation, Level B</v>
      </c>
      <c r="E965" s="7" t="str">
        <f t="shared" si="30"/>
        <v>Surgery consultation, Level B</v>
      </c>
      <c r="F965" s="7">
        <f>IF('Payments Export'!A969="","",'Payments Export'!N969)</f>
        <v>0</v>
      </c>
      <c r="G965" s="7">
        <f>IF('Payments Export'!A969="","",'Payments Export'!O969)</f>
        <v>74.75</v>
      </c>
      <c r="H965" s="7">
        <f>IF('Payments Export'!B969="","",G965-F965)</f>
        <v>74.75</v>
      </c>
      <c r="I965" s="3" t="str">
        <f>IF(C965&lt;&gt;"",_xlfn.XLOOKUP(IFERROR(VALUE(C965),C965),'Items database'!A:A,'Items database'!B:B),(_xlfn.XLOOKUP(LEFT(E965,3),Services,Services,"")))</f>
        <v>DEF</v>
      </c>
      <c r="J965" s="3" t="str">
        <f t="shared" si="31"/>
        <v/>
      </c>
    </row>
    <row r="966" spans="1:10" ht="300" x14ac:dyDescent="0.35">
      <c r="A966" s="7" t="str">
        <f>IF('Payments Export'!A970="","",'Payments Export'!A970)</f>
        <v>Generic Medical Clinic</v>
      </c>
      <c r="B966" s="7" t="str">
        <f>IF('Payments Export'!A970="","",'Payments Export'!B970)</f>
        <v>Dr Avery Wang</v>
      </c>
      <c r="C966" s="7">
        <f>IF(IFERROR(VALUE('Payments Export'!H970),'Payments Export'!H970)&lt;&gt;0,IFERROR(VALUE('Payments Export'!H970),'Payments Export'!H970),"")</f>
        <v>91891</v>
      </c>
      <c r="D966" s="7" t="str">
        <f>IF('Payments Export'!I970="","",'Payments Export'!I970)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66" s="7" t="str">
        <f t="shared" si="30"/>
        <v>Phone attendance by a general practitioner lasting at least 6 minu</v>
      </c>
      <c r="F966" s="7">
        <f>IF('Payments Export'!A970="","",'Payments Export'!N970)</f>
        <v>0</v>
      </c>
      <c r="G966" s="7">
        <f>IF('Payments Export'!A970="","",'Payments Export'!O970)</f>
        <v>94.75</v>
      </c>
      <c r="H966" s="7">
        <f>IF('Payments Export'!B970="","",G966-F966)</f>
        <v>94.75</v>
      </c>
      <c r="I966" s="3" t="str">
        <f>IF(C966&lt;&gt;"",_xlfn.XLOOKUP(IFERROR(VALUE(C966),C966),'Items database'!A:A,'Items database'!B:B),(_xlfn.XLOOKUP(LEFT(E966,3),Services,Services,"")))</f>
        <v>DEF</v>
      </c>
      <c r="J966" s="3" t="str">
        <f t="shared" si="31"/>
        <v/>
      </c>
    </row>
    <row r="967" spans="1:10" ht="30" x14ac:dyDescent="0.35">
      <c r="A967" s="7" t="str">
        <f>IF('Payments Export'!A971="","",'Payments Export'!A971)</f>
        <v>Generic Medical Clinic</v>
      </c>
      <c r="B967" s="7" t="str">
        <f>IF('Payments Export'!A971="","",'Payments Export'!B971)</f>
        <v>Dr Morgan Bailey</v>
      </c>
      <c r="C967" s="7">
        <f>IF(IFERROR(VALUE('Payments Export'!H971),'Payments Export'!H971)&lt;&gt;0,IFERROR(VALUE('Payments Export'!H971),'Payments Export'!H971),"")</f>
        <v>23</v>
      </c>
      <c r="D967" s="7" t="str">
        <f>IF('Payments Export'!I971="","",'Payments Export'!I971)</f>
        <v>Surgery consultation, Level B</v>
      </c>
      <c r="E967" s="7" t="str">
        <f t="shared" si="30"/>
        <v>Surgery consultation, Level B</v>
      </c>
      <c r="F967" s="7">
        <f>IF('Payments Export'!A971="","",'Payments Export'!N971)</f>
        <v>0</v>
      </c>
      <c r="G967" s="7">
        <f>IF('Payments Export'!A971="","",'Payments Export'!O971)</f>
        <v>94.75</v>
      </c>
      <c r="H967" s="7">
        <f>IF('Payments Export'!B971="","",G967-F967)</f>
        <v>94.75</v>
      </c>
      <c r="I967" s="3" t="str">
        <f>IF(C967&lt;&gt;"",_xlfn.XLOOKUP(IFERROR(VALUE(C967),C967),'Items database'!A:A,'Items database'!B:B),(_xlfn.XLOOKUP(LEFT(E967,3),Services,Services,"")))</f>
        <v>DEF</v>
      </c>
      <c r="J967" s="3" t="str">
        <f t="shared" si="31"/>
        <v/>
      </c>
    </row>
    <row r="968" spans="1:10" ht="30" x14ac:dyDescent="0.35">
      <c r="A968" s="7" t="str">
        <f>IF('Payments Export'!A972="","",'Payments Export'!A972)</f>
        <v>Generic Medical Clinic</v>
      </c>
      <c r="B968" s="7" t="str">
        <f>IF('Payments Export'!A972="","",'Payments Export'!B972)</f>
        <v>Dr Avery Wang</v>
      </c>
      <c r="C968" s="7">
        <f>IF(IFERROR(VALUE('Payments Export'!H972),'Payments Export'!H972)&lt;&gt;0,IFERROR(VALUE('Payments Export'!H972),'Payments Export'!H972),"")</f>
        <v>23</v>
      </c>
      <c r="D968" s="7" t="str">
        <f>IF('Payments Export'!I972="","",'Payments Export'!I972)</f>
        <v>Surgery consultation, Level B</v>
      </c>
      <c r="E968" s="7" t="str">
        <f t="shared" si="30"/>
        <v>Surgery consultation, Level B</v>
      </c>
      <c r="F968" s="7">
        <f>IF('Payments Export'!A972="","",'Payments Export'!N972)</f>
        <v>0</v>
      </c>
      <c r="G968" s="7">
        <f>IF('Payments Export'!A972="","",'Payments Export'!O972)</f>
        <v>94.75</v>
      </c>
      <c r="H968" s="7">
        <f>IF('Payments Export'!B972="","",G968-F968)</f>
        <v>94.75</v>
      </c>
      <c r="I968" s="3" t="str">
        <f>IF(C968&lt;&gt;"",_xlfn.XLOOKUP(IFERROR(VALUE(C968),C968),'Items database'!A:A,'Items database'!B:B),(_xlfn.XLOOKUP(LEFT(E968,3),Services,Services,"")))</f>
        <v>DEF</v>
      </c>
      <c r="J968" s="3" t="str">
        <f t="shared" si="31"/>
        <v/>
      </c>
    </row>
    <row r="969" spans="1:10" ht="40" x14ac:dyDescent="0.35">
      <c r="A969" s="7" t="str">
        <f>IF('Payments Export'!A973="","",'Payments Export'!A973)</f>
        <v>Generic Medical Clinic</v>
      </c>
      <c r="B969" s="7" t="str">
        <f>IF('Payments Export'!A973="","",'Payments Export'!B973)</f>
        <v>Dr Jamie Garcia</v>
      </c>
      <c r="C969" s="7" t="str">
        <f>IF(IFERROR(VALUE('Payments Export'!H973),'Payments Export'!H973)&lt;&gt;0,IFERROR(VALUE('Payments Export'!H973),'Payments Export'!H973),"")</f>
        <v/>
      </c>
      <c r="D969" s="7" t="str">
        <f>IF('Payments Export'!I973="","",'Payments Export'!I973)</f>
        <v>F012 - Podiatry Follow Up Consultation</v>
      </c>
      <c r="E969" s="7" t="s">
        <v>286</v>
      </c>
      <c r="F969" s="7">
        <f>IF('Payments Export'!A973="","",'Payments Export'!N973)</f>
        <v>0</v>
      </c>
      <c r="G969" s="7">
        <f>IF('Payments Export'!A973="","",'Payments Export'!O973)</f>
        <v>70</v>
      </c>
      <c r="H969" s="7">
        <f>IF('Payments Export'!B973="","",G969-F969)</f>
        <v>70</v>
      </c>
      <c r="I969" s="3" t="str">
        <f>IF(C969&lt;&gt;"",_xlfn.XLOOKUP(IFERROR(VALUE(C969),C969),'Items database'!A:A,'Items database'!B:B),(_xlfn.XLOOKUP(LEFT(E969,3),Services,Services,"")))</f>
        <v>DEF</v>
      </c>
      <c r="J969" s="3" t="str">
        <f t="shared" si="31"/>
        <v/>
      </c>
    </row>
    <row r="970" spans="1:10" ht="30" x14ac:dyDescent="0.35">
      <c r="A970" s="7" t="str">
        <f>IF('Payments Export'!A974="","",'Payments Export'!A974)</f>
        <v>Generic Medical Clinic</v>
      </c>
      <c r="B970" s="7" t="str">
        <f>IF('Payments Export'!A974="","",'Payments Export'!B974)</f>
        <v>Dr Cameron Li</v>
      </c>
      <c r="C970" s="7">
        <f>IF(IFERROR(VALUE('Payments Export'!H974),'Payments Export'!H974)&lt;&gt;0,IFERROR(VALUE('Payments Export'!H974),'Payments Export'!H974),"")</f>
        <v>23</v>
      </c>
      <c r="D970" s="7" t="str">
        <f>IF('Payments Export'!I974="","",'Payments Export'!I974)</f>
        <v>Surgery consultation, Level B</v>
      </c>
      <c r="E970" s="7" t="str">
        <f t="shared" si="30"/>
        <v>Surgery consultation, Level B</v>
      </c>
      <c r="F970" s="7">
        <f>IF('Payments Export'!A974="","",'Payments Export'!N974)</f>
        <v>0</v>
      </c>
      <c r="G970" s="7">
        <f>IF('Payments Export'!A974="","",'Payments Export'!O974)</f>
        <v>94.75</v>
      </c>
      <c r="H970" s="7">
        <f>IF('Payments Export'!B974="","",G970-F970)</f>
        <v>94.75</v>
      </c>
      <c r="I970" s="3" t="str">
        <f>IF(C970&lt;&gt;"",_xlfn.XLOOKUP(IFERROR(VALUE(C970),C970),'Items database'!A:A,'Items database'!B:B),(_xlfn.XLOOKUP(LEFT(E970,3),Services,Services,"")))</f>
        <v>DEF</v>
      </c>
      <c r="J970" s="3" t="str">
        <f t="shared" si="31"/>
        <v/>
      </c>
    </row>
    <row r="971" spans="1:10" ht="30" x14ac:dyDescent="0.35">
      <c r="A971" s="7" t="str">
        <f>IF('Payments Export'!A975="","",'Payments Export'!A975)</f>
        <v>Generic Medical Clinic</v>
      </c>
      <c r="B971" s="7" t="str">
        <f>IF('Payments Export'!A975="","",'Payments Export'!B975)</f>
        <v>Dr Morgan Bailey</v>
      </c>
      <c r="C971" s="7">
        <f>IF(IFERROR(VALUE('Payments Export'!H975),'Payments Export'!H975)&lt;&gt;0,IFERROR(VALUE('Payments Export'!H975),'Payments Export'!H975),"")</f>
        <v>23</v>
      </c>
      <c r="D971" s="7" t="str">
        <f>IF('Payments Export'!I975="","",'Payments Export'!I975)</f>
        <v>Surgery consultation, Level B</v>
      </c>
      <c r="E971" s="7" t="str">
        <f t="shared" si="30"/>
        <v>Surgery consultation, Level B</v>
      </c>
      <c r="F971" s="7">
        <f>IF('Payments Export'!A975="","",'Payments Export'!N975)</f>
        <v>0</v>
      </c>
      <c r="G971" s="7">
        <f>IF('Payments Export'!A975="","",'Payments Export'!O975)</f>
        <v>74.75</v>
      </c>
      <c r="H971" s="7">
        <f>IF('Payments Export'!B975="","",G971-F971)</f>
        <v>74.75</v>
      </c>
      <c r="I971" s="3" t="str">
        <f>IF(C971&lt;&gt;"",_xlfn.XLOOKUP(IFERROR(VALUE(C971),C971),'Items database'!A:A,'Items database'!B:B),(_xlfn.XLOOKUP(LEFT(E971,3),Services,Services,"")))</f>
        <v>DEF</v>
      </c>
      <c r="J971" s="3" t="str">
        <f t="shared" si="31"/>
        <v/>
      </c>
    </row>
    <row r="972" spans="1:10" ht="300" x14ac:dyDescent="0.35">
      <c r="A972" s="7" t="str">
        <f>IF('Payments Export'!A976="","",'Payments Export'!A976)</f>
        <v>Generic Medical Clinic</v>
      </c>
      <c r="B972" s="7" t="str">
        <f>IF('Payments Export'!A976="","",'Payments Export'!B976)</f>
        <v>Dr Casey Kim</v>
      </c>
      <c r="C972" s="7">
        <f>IF(IFERROR(VALUE('Payments Export'!H976),'Payments Export'!H976)&lt;&gt;0,IFERROR(VALUE('Payments Export'!H976),'Payments Export'!H976),"")</f>
        <v>91891</v>
      </c>
      <c r="D972" s="7" t="str">
        <f>IF('Payments Export'!I976="","",'Payments Export'!I976)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2" s="7" t="str">
        <f t="shared" si="30"/>
        <v>Phone attendance by a general practitioner lasting at least 6 minu</v>
      </c>
      <c r="F972" s="7">
        <f>IF('Payments Export'!A976="","",'Payments Export'!N976)</f>
        <v>0</v>
      </c>
      <c r="G972" s="7">
        <f>IF('Payments Export'!A976="","",'Payments Export'!O976)</f>
        <v>74.75</v>
      </c>
      <c r="H972" s="7">
        <f>IF('Payments Export'!B976="","",G972-F972)</f>
        <v>74.75</v>
      </c>
      <c r="I972" s="3" t="str">
        <f>IF(C972&lt;&gt;"",_xlfn.XLOOKUP(IFERROR(VALUE(C972),C972),'Items database'!A:A,'Items database'!B:B),(_xlfn.XLOOKUP(LEFT(E972,3),Services,Services,"")))</f>
        <v>DEF</v>
      </c>
      <c r="J972" s="3" t="str">
        <f t="shared" si="31"/>
        <v/>
      </c>
    </row>
    <row r="973" spans="1:10" ht="30" x14ac:dyDescent="0.35">
      <c r="A973" s="7" t="str">
        <f>IF('Payments Export'!A977="","",'Payments Export'!A977)</f>
        <v>Generic Medical Clinic</v>
      </c>
      <c r="B973" s="7" t="str">
        <f>IF('Payments Export'!A977="","",'Payments Export'!B977)</f>
        <v>Dr Jordan Patel</v>
      </c>
      <c r="C973" s="7">
        <f>IF(IFERROR(VALUE('Payments Export'!H977),'Payments Export'!H977)&lt;&gt;0,IFERROR(VALUE('Payments Export'!H977),'Payments Export'!H977),"")</f>
        <v>23</v>
      </c>
      <c r="D973" s="7" t="str">
        <f>IF('Payments Export'!I977="","",'Payments Export'!I977)</f>
        <v>Surgery consultation, Level B</v>
      </c>
      <c r="E973" s="7" t="str">
        <f t="shared" si="30"/>
        <v>Surgery consultation, Level B</v>
      </c>
      <c r="F973" s="7">
        <f>IF('Payments Export'!A977="","",'Payments Export'!N977)</f>
        <v>0</v>
      </c>
      <c r="G973" s="7">
        <f>IF('Payments Export'!A977="","",'Payments Export'!O977)</f>
        <v>94.75</v>
      </c>
      <c r="H973" s="7">
        <f>IF('Payments Export'!B977="","",G973-F973)</f>
        <v>94.75</v>
      </c>
      <c r="I973" s="3" t="str">
        <f>IF(C973&lt;&gt;"",_xlfn.XLOOKUP(IFERROR(VALUE(C973),C973),'Items database'!A:A,'Items database'!B:B),(_xlfn.XLOOKUP(LEFT(E973,3),Services,Services,"")))</f>
        <v>DEF</v>
      </c>
      <c r="J973" s="3" t="str">
        <f t="shared" si="31"/>
        <v/>
      </c>
    </row>
    <row r="974" spans="1:10" ht="30" x14ac:dyDescent="0.35">
      <c r="A974" s="7" t="str">
        <f>IF('Payments Export'!A978="","",'Payments Export'!A978)</f>
        <v>Generic Medical Clinic</v>
      </c>
      <c r="B974" s="7" t="str">
        <f>IF('Payments Export'!A978="","",'Payments Export'!B978)</f>
        <v>Dr Taylor Murphy</v>
      </c>
      <c r="C974" s="7">
        <f>IF(IFERROR(VALUE('Payments Export'!H978),'Payments Export'!H978)&lt;&gt;0,IFERROR(VALUE('Payments Export'!H978),'Payments Export'!H978),"")</f>
        <v>23</v>
      </c>
      <c r="D974" s="7" t="str">
        <f>IF('Payments Export'!I978="","",'Payments Export'!I978)</f>
        <v>Surgery consultation, Level B</v>
      </c>
      <c r="E974" s="7" t="str">
        <f t="shared" si="30"/>
        <v>Surgery consultation, Level B</v>
      </c>
      <c r="F974" s="7">
        <f>IF('Payments Export'!A978="","",'Payments Export'!N978)</f>
        <v>0</v>
      </c>
      <c r="G974" s="7">
        <f>IF('Payments Export'!A978="","",'Payments Export'!O978)</f>
        <v>94.75</v>
      </c>
      <c r="H974" s="7">
        <f>IF('Payments Export'!B978="","",G974-F974)</f>
        <v>94.75</v>
      </c>
      <c r="I974" s="3" t="str">
        <f>IF(C974&lt;&gt;"",_xlfn.XLOOKUP(IFERROR(VALUE(C974),C974),'Items database'!A:A,'Items database'!B:B),(_xlfn.XLOOKUP(LEFT(E974,3),Services,Services,"")))</f>
        <v>DEF</v>
      </c>
      <c r="J974" s="3" t="str">
        <f t="shared" si="31"/>
        <v/>
      </c>
    </row>
    <row r="975" spans="1:10" ht="30" x14ac:dyDescent="0.35">
      <c r="A975" s="7" t="str">
        <f>IF('Payments Export'!A979="","",'Payments Export'!A979)</f>
        <v>Generic Medical Clinic</v>
      </c>
      <c r="B975" s="7" t="str">
        <f>IF('Payments Export'!A979="","",'Payments Export'!B979)</f>
        <v>Dr Jamie Garcia</v>
      </c>
      <c r="C975" s="7">
        <f>IF(IFERROR(VALUE('Payments Export'!H979),'Payments Export'!H979)&lt;&gt;0,IFERROR(VALUE('Payments Export'!H979),'Payments Export'!H979),"")</f>
        <v>10962</v>
      </c>
      <c r="D975" s="7" t="str">
        <f>IF('Payments Export'!I979="","",'Payments Export'!I979)</f>
        <v>Podiatry Service</v>
      </c>
      <c r="E975" s="7" t="str">
        <f t="shared" si="30"/>
        <v>Podiatry Service</v>
      </c>
      <c r="F975" s="7">
        <f>IF('Payments Export'!A979="","",'Payments Export'!N979)</f>
        <v>0</v>
      </c>
      <c r="G975" s="7">
        <f>IF('Payments Export'!A979="","",'Payments Export'!O979)</f>
        <v>68</v>
      </c>
      <c r="H975" s="7">
        <f>IF('Payments Export'!B979="","",G975-F975)</f>
        <v>68</v>
      </c>
      <c r="I975" s="3" t="str">
        <f>IF(C975&lt;&gt;"",_xlfn.XLOOKUP(IFERROR(VALUE(C975),C975),'Items database'!A:A,'Items database'!B:B),(_xlfn.XLOOKUP(LEFT(E975,3),Services,Services,"")))</f>
        <v>DEF</v>
      </c>
      <c r="J975" s="3" t="str">
        <f t="shared" si="31"/>
        <v/>
      </c>
    </row>
    <row r="976" spans="1:10" ht="300" x14ac:dyDescent="0.35">
      <c r="A976" s="7" t="str">
        <f>IF('Payments Export'!A980="","",'Payments Export'!A980)</f>
        <v>Generic Medical Clinic</v>
      </c>
      <c r="B976" s="7" t="str">
        <f>IF('Payments Export'!A980="","",'Payments Export'!B980)</f>
        <v>Dr Jamie Wilson</v>
      </c>
      <c r="C976" s="7">
        <f>IF(IFERROR(VALUE('Payments Export'!H980),'Payments Export'!H980)&lt;&gt;0,IFERROR(VALUE('Payments Export'!H980),'Payments Export'!H980),"")</f>
        <v>91891</v>
      </c>
      <c r="D976" s="7" t="str">
        <f>IF('Payments Export'!I980="","",'Payments Export'!I980)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6" s="7" t="str">
        <f t="shared" si="30"/>
        <v>Phone attendance by a general practitioner lasting at least 6 minu</v>
      </c>
      <c r="F976" s="7">
        <f>IF('Payments Export'!A980="","",'Payments Export'!N980)</f>
        <v>0</v>
      </c>
      <c r="G976" s="7">
        <f>IF('Payments Export'!A980="","",'Payments Export'!O980)</f>
        <v>70.33</v>
      </c>
      <c r="H976" s="7">
        <f>IF('Payments Export'!B980="","",G976-F976)</f>
        <v>70.33</v>
      </c>
      <c r="I976" s="3" t="str">
        <f>IF(C976&lt;&gt;"",_xlfn.XLOOKUP(IFERROR(VALUE(C976),C976),'Items database'!A:A,'Items database'!B:B),(_xlfn.XLOOKUP(LEFT(E976,3),Services,Services,"")))</f>
        <v>DEF</v>
      </c>
      <c r="J976" s="3" t="str">
        <f t="shared" si="31"/>
        <v/>
      </c>
    </row>
    <row r="977" spans="1:10" ht="30" x14ac:dyDescent="0.35">
      <c r="A977" s="7" t="str">
        <f>IF('Payments Export'!A981="","",'Payments Export'!A981)</f>
        <v>Generic Medical Clinic</v>
      </c>
      <c r="B977" s="7" t="str">
        <f>IF('Payments Export'!A981="","",'Payments Export'!B981)</f>
        <v>Dr Jordan Patel</v>
      </c>
      <c r="C977" s="7">
        <f>IF(IFERROR(VALUE('Payments Export'!H981),'Payments Export'!H981)&lt;&gt;0,IFERROR(VALUE('Payments Export'!H981),'Payments Export'!H981),"")</f>
        <v>36</v>
      </c>
      <c r="D977" s="7" t="str">
        <f>IF('Payments Export'!I981="","",'Payments Export'!I981)</f>
        <v>Surgery consultation, Level C</v>
      </c>
      <c r="E977" s="7" t="str">
        <f t="shared" si="30"/>
        <v>Surgery consultation, Level C</v>
      </c>
      <c r="F977" s="7">
        <f>IF('Payments Export'!A981="","",'Payments Export'!N981)</f>
        <v>0</v>
      </c>
      <c r="G977" s="7">
        <f>IF('Payments Export'!A981="","",'Payments Export'!O981)</f>
        <v>128.53</v>
      </c>
      <c r="H977" s="7">
        <f>IF('Payments Export'!B981="","",G977-F977)</f>
        <v>128.53</v>
      </c>
      <c r="I977" s="3" t="str">
        <f>IF(C977&lt;&gt;"",_xlfn.XLOOKUP(IFERROR(VALUE(C977),C977),'Items database'!A:A,'Items database'!B:B),(_xlfn.XLOOKUP(LEFT(E977,3),Services,Services,"")))</f>
        <v>DEF</v>
      </c>
      <c r="J977" s="3" t="str">
        <f t="shared" si="31"/>
        <v/>
      </c>
    </row>
    <row r="978" spans="1:10" ht="30" x14ac:dyDescent="0.35">
      <c r="A978" s="7" t="str">
        <f>IF('Payments Export'!A982="","",'Payments Export'!A982)</f>
        <v>Generic Medical Clinic</v>
      </c>
      <c r="B978" s="7" t="str">
        <f>IF('Payments Export'!A982="","",'Payments Export'!B982)</f>
        <v>Dr Avery Wang</v>
      </c>
      <c r="C978" s="7">
        <f>IF(IFERROR(VALUE('Payments Export'!H982),'Payments Export'!H982)&lt;&gt;0,IFERROR(VALUE('Payments Export'!H982),'Payments Export'!H982),"")</f>
        <v>23</v>
      </c>
      <c r="D978" s="7" t="str">
        <f>IF('Payments Export'!I982="","",'Payments Export'!I982)</f>
        <v>Surgery consultation, Level B</v>
      </c>
      <c r="E978" s="7" t="str">
        <f t="shared" si="30"/>
        <v>Surgery consultation, Level B</v>
      </c>
      <c r="F978" s="7">
        <f>IF('Payments Export'!A982="","",'Payments Export'!N982)</f>
        <v>0</v>
      </c>
      <c r="G978" s="7">
        <f>IF('Payments Export'!A982="","",'Payments Export'!O982)</f>
        <v>94.75</v>
      </c>
      <c r="H978" s="7">
        <f>IF('Payments Export'!B982="","",G978-F978)</f>
        <v>94.75</v>
      </c>
      <c r="I978" s="3" t="str">
        <f>IF(C978&lt;&gt;"",_xlfn.XLOOKUP(IFERROR(VALUE(C978),C978),'Items database'!A:A,'Items database'!B:B),(_xlfn.XLOOKUP(LEFT(E978,3),Services,Services,"")))</f>
        <v>DEF</v>
      </c>
      <c r="J978" s="3" t="str">
        <f t="shared" si="31"/>
        <v/>
      </c>
    </row>
    <row r="979" spans="1:10" ht="60" x14ac:dyDescent="0.35">
      <c r="A979" s="7" t="str">
        <f>IF('Payments Export'!A983="","",'Payments Export'!A983)</f>
        <v>Generic Medical Clinic</v>
      </c>
      <c r="B979" s="7" t="str">
        <f>IF('Payments Export'!A983="","",'Payments Export'!B983)</f>
        <v>Dr Jamie Wilson</v>
      </c>
      <c r="C979" s="7">
        <f>IF(IFERROR(VALUE('Payments Export'!H983),'Payments Export'!H983)&lt;&gt;0,IFERROR(VALUE('Payments Export'!H983),'Payments Export'!H983),"")</f>
        <v>23</v>
      </c>
      <c r="D979" s="7" t="str">
        <f>IF('Payments Export'!I983="","",'Payments Export'!I983)</f>
        <v>Surgery consultation, Level B, NDS, 2nd visit on the same day.</v>
      </c>
      <c r="E979" s="7" t="str">
        <f t="shared" si="30"/>
        <v>Surgery consultation, Level B, NDS, 2nd visit on the same day.</v>
      </c>
      <c r="F979" s="7">
        <f>IF('Payments Export'!A983="","",'Payments Export'!N983)</f>
        <v>0</v>
      </c>
      <c r="G979" s="7">
        <f>IF('Payments Export'!A983="","",'Payments Export'!O983)</f>
        <v>70.11</v>
      </c>
      <c r="H979" s="7">
        <f>IF('Payments Export'!B983="","",G979-F979)</f>
        <v>70.11</v>
      </c>
      <c r="I979" s="3" t="str">
        <f>IF(C979&lt;&gt;"",_xlfn.XLOOKUP(IFERROR(VALUE(C979),C979),'Items database'!A:A,'Items database'!B:B),(_xlfn.XLOOKUP(LEFT(E979,3),Services,Services,"")))</f>
        <v>DEF</v>
      </c>
      <c r="J979" s="3" t="str">
        <f t="shared" si="31"/>
        <v/>
      </c>
    </row>
    <row r="980" spans="1:10" ht="40" x14ac:dyDescent="0.35">
      <c r="A980" s="7" t="str">
        <f>IF('Payments Export'!A984="","",'Payments Export'!A984)</f>
        <v>Generic Medical Clinic</v>
      </c>
      <c r="B980" s="7" t="str">
        <f>IF('Payments Export'!A984="","",'Payments Export'!B984)</f>
        <v>Dr Taylor Johnson</v>
      </c>
      <c r="C980" s="7" t="str">
        <f>IF(IFERROR(VALUE('Payments Export'!H984),'Payments Export'!H984)&lt;&gt;0,IFERROR(VALUE('Payments Export'!H984),'Payments Export'!H984),"")</f>
        <v/>
      </c>
      <c r="D980" s="7" t="str">
        <f>IF('Payments Export'!I984="","",'Payments Export'!I984)</f>
        <v>PS602 - Psychology Cons &lt;1 hour</v>
      </c>
      <c r="E980" s="7" t="s">
        <v>433</v>
      </c>
      <c r="F980" s="7">
        <f>IF('Payments Export'!A984="","",'Payments Export'!N984)</f>
        <v>0</v>
      </c>
      <c r="G980" s="7">
        <f>IF('Payments Export'!A984="","",'Payments Export'!O984)</f>
        <v>170.76</v>
      </c>
      <c r="H980" s="7">
        <f>IF('Payments Export'!B984="","",G980-F980)</f>
        <v>170.76</v>
      </c>
      <c r="I980" s="3" t="str">
        <f>IF(C980&lt;&gt;"",_xlfn.XLOOKUP(IFERROR(VALUE(C980),C980),'Items database'!A:A,'Items database'!B:B),(_xlfn.XLOOKUP(LEFT(E980,3),Services,Services,"")))</f>
        <v>DEF</v>
      </c>
      <c r="J980" s="3" t="str">
        <f t="shared" si="31"/>
        <v/>
      </c>
    </row>
    <row r="981" spans="1:10" ht="30" x14ac:dyDescent="0.35">
      <c r="A981" s="7" t="str">
        <f>IF('Payments Export'!A985="","",'Payments Export'!A985)</f>
        <v>Generic Medical Clinic</v>
      </c>
      <c r="B981" s="7" t="str">
        <f>IF('Payments Export'!A985="","",'Payments Export'!B985)</f>
        <v>Dr Avery Wang</v>
      </c>
      <c r="C981" s="7">
        <f>IF(IFERROR(VALUE('Payments Export'!H985),'Payments Export'!H985)&lt;&gt;0,IFERROR(VALUE('Payments Export'!H985),'Payments Export'!H985),"")</f>
        <v>23</v>
      </c>
      <c r="D981" s="7" t="str">
        <f>IF('Payments Export'!I985="","",'Payments Export'!I985)</f>
        <v>Surgery consultation, Level B</v>
      </c>
      <c r="E981" s="7" t="str">
        <f t="shared" si="30"/>
        <v>Surgery consultation, Level B</v>
      </c>
      <c r="F981" s="7">
        <f>IF('Payments Export'!A985="","",'Payments Export'!N985)</f>
        <v>0</v>
      </c>
      <c r="G981" s="7">
        <f>IF('Payments Export'!A985="","",'Payments Export'!O985)</f>
        <v>70.11</v>
      </c>
      <c r="H981" s="7">
        <f>IF('Payments Export'!B985="","",G981-F981)</f>
        <v>70.11</v>
      </c>
      <c r="I981" s="3" t="str">
        <f>IF(C981&lt;&gt;"",_xlfn.XLOOKUP(IFERROR(VALUE(C981),C981),'Items database'!A:A,'Items database'!B:B),(_xlfn.XLOOKUP(LEFT(E981,3),Services,Services,"")))</f>
        <v>DEF</v>
      </c>
      <c r="J981" s="3" t="str">
        <f t="shared" si="31"/>
        <v/>
      </c>
    </row>
    <row r="982" spans="1:10" ht="30" x14ac:dyDescent="0.35">
      <c r="A982" s="7" t="str">
        <f>IF('Payments Export'!A986="","",'Payments Export'!A986)</f>
        <v>Generic Medical Clinic</v>
      </c>
      <c r="B982" s="7" t="str">
        <f>IF('Payments Export'!A986="","",'Payments Export'!B986)</f>
        <v>Dr Jamie Wilson</v>
      </c>
      <c r="C982" s="7">
        <f>IF(IFERROR(VALUE('Payments Export'!H986),'Payments Export'!H986)&lt;&gt;0,IFERROR(VALUE('Payments Export'!H986),'Payments Export'!H986),"")</f>
        <v>23</v>
      </c>
      <c r="D982" s="7" t="str">
        <f>IF('Payments Export'!I986="","",'Payments Export'!I986)</f>
        <v>Surgery consultation, Level B</v>
      </c>
      <c r="E982" s="7" t="str">
        <f t="shared" si="30"/>
        <v>Surgery consultation, Level B</v>
      </c>
      <c r="F982" s="7">
        <f>IF('Payments Export'!A986="","",'Payments Export'!N986)</f>
        <v>0</v>
      </c>
      <c r="G982" s="7">
        <f>IF('Payments Export'!A986="","",'Payments Export'!O986)</f>
        <v>71.55</v>
      </c>
      <c r="H982" s="7">
        <f>IF('Payments Export'!B986="","",G982-F982)</f>
        <v>71.55</v>
      </c>
      <c r="I982" s="3" t="str">
        <f>IF(C982&lt;&gt;"",_xlfn.XLOOKUP(IFERROR(VALUE(C982),C982),'Items database'!A:A,'Items database'!B:B),(_xlfn.XLOOKUP(LEFT(E982,3),Services,Services,"")))</f>
        <v>DEF</v>
      </c>
      <c r="J982" s="3" t="str">
        <f t="shared" si="31"/>
        <v/>
      </c>
    </row>
    <row r="983" spans="1:10" ht="320" x14ac:dyDescent="0.35">
      <c r="A983" s="7" t="str">
        <f>IF('Payments Export'!A987="","",'Payments Export'!A987)</f>
        <v>Generic Medical Clinic</v>
      </c>
      <c r="B983" s="7" t="str">
        <f>IF('Payments Export'!A987="","",'Payments Export'!B987)</f>
        <v>Dr Jamie Wilson</v>
      </c>
      <c r="C983" s="7">
        <f>IF(IFERROR(VALUE('Payments Export'!H987),'Payments Export'!H987)&lt;&gt;0,IFERROR(VALUE('Payments Export'!H987),'Payments Export'!H987),"")</f>
        <v>91891</v>
      </c>
      <c r="D983" s="7" t="str">
        <f>IF('Payments Export'!I987="","",'Payments Export'!I987)</f>
        <v>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v>
      </c>
      <c r="E983" s="7" t="str">
        <f t="shared" si="30"/>
        <v>Phone attendance by a general practitioner lasting at least 6 minu</v>
      </c>
      <c r="F983" s="7">
        <f>IF('Payments Export'!A987="","",'Payments Export'!N987)</f>
        <v>0</v>
      </c>
      <c r="G983" s="7">
        <f>IF('Payments Export'!A987="","",'Payments Export'!O987)</f>
        <v>70.33</v>
      </c>
      <c r="H983" s="7">
        <f>IF('Payments Export'!B987="","",G983-F983)</f>
        <v>70.33</v>
      </c>
      <c r="I983" s="3" t="str">
        <f>IF(C983&lt;&gt;"",_xlfn.XLOOKUP(IFERROR(VALUE(C983),C983),'Items database'!A:A,'Items database'!B:B),(_xlfn.XLOOKUP(LEFT(E983,3),Services,Services,"")))</f>
        <v>DEF</v>
      </c>
      <c r="J983" s="3" t="str">
        <f t="shared" si="31"/>
        <v/>
      </c>
    </row>
    <row r="984" spans="1:10" ht="300" x14ac:dyDescent="0.35">
      <c r="A984" s="7" t="str">
        <f>IF('Payments Export'!A988="","",'Payments Export'!A988)</f>
        <v>Generic Medical Clinic</v>
      </c>
      <c r="B984" s="7" t="str">
        <f>IF('Payments Export'!A988="","",'Payments Export'!B988)</f>
        <v>Dr Avery Wang</v>
      </c>
      <c r="C984" s="7">
        <f>IF(IFERROR(VALUE('Payments Export'!H988),'Payments Export'!H988)&lt;&gt;0,IFERROR(VALUE('Payments Export'!H988),'Payments Export'!H988),"")</f>
        <v>91891</v>
      </c>
      <c r="D984" s="7" t="str">
        <f>IF('Payments Export'!I988="","",'Payments Export'!I988)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4" s="7" t="str">
        <f t="shared" si="30"/>
        <v>Phone attendance by a general practitioner lasting at least 6 minu</v>
      </c>
      <c r="F984" s="7">
        <f>IF('Payments Export'!A988="","",'Payments Export'!N988)</f>
        <v>0</v>
      </c>
      <c r="G984" s="7">
        <f>IF('Payments Export'!A988="","",'Payments Export'!O988)</f>
        <v>59.55</v>
      </c>
      <c r="H984" s="7">
        <f>IF('Payments Export'!B988="","",G984-F984)</f>
        <v>59.55</v>
      </c>
      <c r="I984" s="3" t="str">
        <f>IF(C984&lt;&gt;"",_xlfn.XLOOKUP(IFERROR(VALUE(C984),C984),'Items database'!A:A,'Items database'!B:B),(_xlfn.XLOOKUP(LEFT(E984,3),Services,Services,"")))</f>
        <v>DEF</v>
      </c>
      <c r="J984" s="3" t="str">
        <f t="shared" si="31"/>
        <v/>
      </c>
    </row>
    <row r="985" spans="1:10" ht="40" x14ac:dyDescent="0.35">
      <c r="A985" s="7" t="str">
        <f>IF('Payments Export'!A989="","",'Payments Export'!A989)</f>
        <v>Generic Medical Clinic</v>
      </c>
      <c r="B985" s="7" t="str">
        <f>IF('Payments Export'!A989="","",'Payments Export'!B989)</f>
        <v>Dr Taylor Johnson</v>
      </c>
      <c r="C985" s="7" t="str">
        <f>IF(IFERROR(VALUE('Payments Export'!H989),'Payments Export'!H989)&lt;&gt;0,IFERROR(VALUE('Payments Export'!H989),'Payments Export'!H989),"")</f>
        <v/>
      </c>
      <c r="D985" s="7" t="str">
        <f>IF('Payments Export'!I989="","",'Payments Export'!I989)</f>
        <v>PS602 - Psychology Cons &lt;1 hour</v>
      </c>
      <c r="E985" s="7" t="s">
        <v>433</v>
      </c>
      <c r="F985" s="7">
        <f>IF('Payments Export'!A989="","",'Payments Export'!N989)</f>
        <v>0</v>
      </c>
      <c r="G985" s="7">
        <f>IF('Payments Export'!A989="","",'Payments Export'!O989)</f>
        <v>187.66</v>
      </c>
      <c r="H985" s="7">
        <f>IF('Payments Export'!B989="","",G985-F985)</f>
        <v>187.66</v>
      </c>
      <c r="I985" s="3" t="str">
        <f>IF(C985&lt;&gt;"",_xlfn.XLOOKUP(IFERROR(VALUE(C985),C985),'Items database'!A:A,'Items database'!B:B),(_xlfn.XLOOKUP(LEFT(E985,3),Services,Services,"")))</f>
        <v>DEF</v>
      </c>
      <c r="J985" s="3" t="str">
        <f t="shared" si="31"/>
        <v/>
      </c>
    </row>
    <row r="986" spans="1:10" ht="300" x14ac:dyDescent="0.35">
      <c r="A986" s="7" t="str">
        <f>IF('Payments Export'!A990="","",'Payments Export'!A990)</f>
        <v>Generic Medical Clinic</v>
      </c>
      <c r="B986" s="7" t="str">
        <f>IF('Payments Export'!A990="","",'Payments Export'!B990)</f>
        <v>Dr Taylor Murphy</v>
      </c>
      <c r="C986" s="7">
        <f>IF(IFERROR(VALUE('Payments Export'!H990),'Payments Export'!H990)&lt;&gt;0,IFERROR(VALUE('Payments Export'!H990),'Payments Export'!H990),"")</f>
        <v>91891</v>
      </c>
      <c r="D986" s="7" t="str">
        <f>IF('Payments Export'!I990="","",'Payments Export'!I990)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6" s="7" t="str">
        <f t="shared" si="30"/>
        <v>Phone attendance by a general practitioner lasting at least 6 minu</v>
      </c>
      <c r="F986" s="7">
        <f>IF('Payments Export'!A990="","",'Payments Export'!N990)</f>
        <v>0</v>
      </c>
      <c r="G986" s="7">
        <f>IF('Payments Export'!A990="","",'Payments Export'!O990)</f>
        <v>74.75</v>
      </c>
      <c r="H986" s="7">
        <f>IF('Payments Export'!B990="","",G986-F986)</f>
        <v>74.75</v>
      </c>
      <c r="I986" s="3" t="str">
        <f>IF(C986&lt;&gt;"",_xlfn.XLOOKUP(IFERROR(VALUE(C986),C986),'Items database'!A:A,'Items database'!B:B),(_xlfn.XLOOKUP(LEFT(E986,3),Services,Services,"")))</f>
        <v>DEF</v>
      </c>
      <c r="J986" s="3" t="str">
        <f t="shared" si="31"/>
        <v/>
      </c>
    </row>
    <row r="987" spans="1:10" ht="80" x14ac:dyDescent="0.35">
      <c r="A987" s="7" t="str">
        <f>IF('Payments Export'!A991="","",'Payments Export'!A991)</f>
        <v>Generic Medical Clinic</v>
      </c>
      <c r="B987" s="7" t="str">
        <f>IF('Payments Export'!A991="","",'Payments Export'!B991)</f>
        <v>Dr Alex Smith</v>
      </c>
      <c r="C987" s="7" t="str">
        <f>IF(IFERROR(VALUE('Payments Export'!H991),'Payments Export'!H991)&lt;&gt;0,IFERROR(VALUE('Payments Export'!H991),'Payments Export'!H991),"")</f>
        <v/>
      </c>
      <c r="D987" s="7" t="str">
        <f>IF('Payments Export'!I991="","",'Payments Export'!I991)</f>
        <v>CSB Treatment Room Fee Iron Infusion - Non Rebatable from Medicare</v>
      </c>
      <c r="E987" s="7" t="str">
        <f t="shared" si="30"/>
        <v>CSB Treatment Room Fee Iron Infusion - Non Rebatable from Medicare</v>
      </c>
      <c r="F987" s="7">
        <f>IF('Payments Export'!A991="","",'Payments Export'!N991)</f>
        <v>0</v>
      </c>
      <c r="G987" s="7">
        <f>IF('Payments Export'!A991="","",'Payments Export'!O991)</f>
        <v>50</v>
      </c>
      <c r="H987" s="7">
        <f>IF('Payments Export'!B991="","",G987-F987)</f>
        <v>50</v>
      </c>
      <c r="I987" s="3" t="str">
        <f>IF(C987&lt;&gt;"",_xlfn.XLOOKUP(IFERROR(VALUE(C987),C987),'Items database'!A:A,'Items database'!B:B),(_xlfn.XLOOKUP(LEFT(E987,3),Services,Services,"")))</f>
        <v>CSB</v>
      </c>
      <c r="J987" s="3" t="str">
        <f t="shared" si="31"/>
        <v/>
      </c>
    </row>
    <row r="988" spans="1:10" ht="30" x14ac:dyDescent="0.35">
      <c r="A988" s="7" t="str">
        <f>IF('Payments Export'!A992="","",'Payments Export'!A992)</f>
        <v>Generic Medical Clinic</v>
      </c>
      <c r="B988" s="7" t="str">
        <f>IF('Payments Export'!A992="","",'Payments Export'!B992)</f>
        <v>Dr Alex Smith</v>
      </c>
      <c r="C988" s="7">
        <f>IF(IFERROR(VALUE('Payments Export'!H992),'Payments Export'!H992)&lt;&gt;0,IFERROR(VALUE('Payments Export'!H992),'Payments Export'!H992),"")</f>
        <v>36</v>
      </c>
      <c r="D988" s="7" t="str">
        <f>IF('Payments Export'!I992="","",'Payments Export'!I992)</f>
        <v>Surgery consultation, Level C</v>
      </c>
      <c r="E988" s="7" t="str">
        <f t="shared" si="30"/>
        <v>Surgery consultation, Level C</v>
      </c>
      <c r="F988" s="7">
        <f>IF('Payments Export'!A992="","",'Payments Export'!N992)</f>
        <v>0</v>
      </c>
      <c r="G988" s="7">
        <f>IF('Payments Export'!A992="","",'Payments Export'!O992)</f>
        <v>160</v>
      </c>
      <c r="H988" s="7">
        <f>IF('Payments Export'!B992="","",G988-F988)</f>
        <v>160</v>
      </c>
      <c r="I988" s="3" t="str">
        <f>IF(C988&lt;&gt;"",_xlfn.XLOOKUP(IFERROR(VALUE(C988),C988),'Items database'!A:A,'Items database'!B:B),(_xlfn.XLOOKUP(LEFT(E988,3),Services,Services,"")))</f>
        <v>DEF</v>
      </c>
      <c r="J988" s="3" t="str">
        <f t="shared" si="31"/>
        <v/>
      </c>
    </row>
    <row r="989" spans="1:10" ht="60" x14ac:dyDescent="0.35">
      <c r="A989" s="7" t="str">
        <f>IF('Payments Export'!A993="","",'Payments Export'!A993)</f>
        <v>Generic Medical Clinic</v>
      </c>
      <c r="B989" s="7" t="str">
        <f>IF('Payments Export'!A993="","",'Payments Export'!B993)</f>
        <v>Dr Taylor Johnson</v>
      </c>
      <c r="C989" s="7" t="str">
        <f>IF(IFERROR(VALUE('Payments Export'!H993),'Payments Export'!H993)&lt;&gt;0,IFERROR(VALUE('Payments Export'!H993),'Payments Export'!H993),"")</f>
        <v/>
      </c>
      <c r="D989" s="7" t="str">
        <f>IF('Payments Export'!I993="","",'Payments Export'!I993)</f>
        <v>SPSIN - Psychology consultation lasting at least 60 minutes</v>
      </c>
      <c r="E989" s="7" t="s">
        <v>312</v>
      </c>
      <c r="F989" s="7">
        <f>IF('Payments Export'!A993="","",'Payments Export'!N993)</f>
        <v>0</v>
      </c>
      <c r="G989" s="7">
        <f>IF('Payments Export'!A993="","",'Payments Export'!O993)</f>
        <v>136.35</v>
      </c>
      <c r="H989" s="7">
        <f>IF('Payments Export'!B993="","",G989-F989)</f>
        <v>136.35</v>
      </c>
      <c r="I989" s="3" t="str">
        <f>IF(C989&lt;&gt;"",_xlfn.XLOOKUP(IFERROR(VALUE(C989),C989),'Items database'!A:A,'Items database'!B:B),(_xlfn.XLOOKUP(LEFT(E989,3),Services,Services,"")))</f>
        <v>DEF</v>
      </c>
      <c r="J989" s="3" t="str">
        <f t="shared" si="31"/>
        <v/>
      </c>
    </row>
    <row r="990" spans="1:10" ht="40" x14ac:dyDescent="0.35">
      <c r="A990" s="7" t="str">
        <f>IF('Payments Export'!A994="","",'Payments Export'!A994)</f>
        <v>Generic Medical Clinic</v>
      </c>
      <c r="B990" s="7" t="str">
        <f>IF('Payments Export'!A994="","",'Payments Export'!B994)</f>
        <v>Dr Jamie Garcia</v>
      </c>
      <c r="C990" s="7" t="str">
        <f>IF(IFERROR(VALUE('Payments Export'!H994),'Payments Export'!H994)&lt;&gt;0,IFERROR(VALUE('Payments Export'!H994),'Payments Export'!H994),"")</f>
        <v/>
      </c>
      <c r="D990" s="7" t="str">
        <f>IF('Payments Export'!I994="","",'Payments Export'!I994)</f>
        <v>F012 - Podiatry Follow Up Consultation</v>
      </c>
      <c r="E990" s="7" t="s">
        <v>286</v>
      </c>
      <c r="F990" s="7">
        <f>IF('Payments Export'!A994="","",'Payments Export'!N994)</f>
        <v>0</v>
      </c>
      <c r="G990" s="7">
        <f>IF('Payments Export'!A994="","",'Payments Export'!O994)</f>
        <v>70</v>
      </c>
      <c r="H990" s="7">
        <f>IF('Payments Export'!B994="","",G990-F990)</f>
        <v>70</v>
      </c>
      <c r="I990" s="3" t="str">
        <f>IF(C990&lt;&gt;"",_xlfn.XLOOKUP(IFERROR(VALUE(C990),C990),'Items database'!A:A,'Items database'!B:B),(_xlfn.XLOOKUP(LEFT(E990,3),Services,Services,"")))</f>
        <v>DEF</v>
      </c>
      <c r="J990" s="3" t="str">
        <f t="shared" si="31"/>
        <v/>
      </c>
    </row>
    <row r="991" spans="1:10" ht="30" x14ac:dyDescent="0.35">
      <c r="A991" s="7" t="str">
        <f>IF('Payments Export'!A995="","",'Payments Export'!A995)</f>
        <v>Generic Medical Clinic</v>
      </c>
      <c r="B991" s="7" t="str">
        <f>IF('Payments Export'!A995="","",'Payments Export'!B995)</f>
        <v>Dr Jordan Martinez</v>
      </c>
      <c r="C991" s="7">
        <f>IF(IFERROR(VALUE('Payments Export'!H995),'Payments Export'!H995)&lt;&gt;0,IFERROR(VALUE('Payments Export'!H995),'Payments Export'!H995),"")</f>
        <v>36</v>
      </c>
      <c r="D991" s="7" t="str">
        <f>IF('Payments Export'!I995="","",'Payments Export'!I995)</f>
        <v>Surgery consultation, Level C</v>
      </c>
      <c r="E991" s="7" t="str">
        <f t="shared" si="30"/>
        <v>Surgery consultation, Level C</v>
      </c>
      <c r="F991" s="7">
        <f>IF('Payments Export'!A995="","",'Payments Export'!N995)</f>
        <v>0</v>
      </c>
      <c r="G991" s="7">
        <f>IF('Payments Export'!A995="","",'Payments Export'!O995)</f>
        <v>128.53</v>
      </c>
      <c r="H991" s="7">
        <f>IF('Payments Export'!B995="","",G991-F991)</f>
        <v>128.53</v>
      </c>
      <c r="I991" s="3" t="str">
        <f>IF(C991&lt;&gt;"",_xlfn.XLOOKUP(IFERROR(VALUE(C991),C991),'Items database'!A:A,'Items database'!B:B),(_xlfn.XLOOKUP(LEFT(E991,3),Services,Services,"")))</f>
        <v>DEF</v>
      </c>
      <c r="J991" s="3" t="str">
        <f t="shared" si="31"/>
        <v/>
      </c>
    </row>
    <row r="992" spans="1:10" ht="30" x14ac:dyDescent="0.35">
      <c r="A992" s="7" t="str">
        <f>IF('Payments Export'!A996="","",'Payments Export'!A996)</f>
        <v>Generic Medical Clinic</v>
      </c>
      <c r="B992" s="7" t="str">
        <f>IF('Payments Export'!A996="","",'Payments Export'!B996)</f>
        <v>Dr Alex Smith</v>
      </c>
      <c r="C992" s="7">
        <f>IF(IFERROR(VALUE('Payments Export'!H996),'Payments Export'!H996)&lt;&gt;0,IFERROR(VALUE('Payments Export'!H996),'Payments Export'!H996),"")</f>
        <v>36</v>
      </c>
      <c r="D992" s="7" t="str">
        <f>IF('Payments Export'!I996="","",'Payments Export'!I996)</f>
        <v>Surgery consultation, Level C</v>
      </c>
      <c r="E992" s="7" t="str">
        <f t="shared" si="30"/>
        <v>Surgery consultation, Level C</v>
      </c>
      <c r="F992" s="7">
        <f>IF('Payments Export'!A996="","",'Payments Export'!N996)</f>
        <v>0</v>
      </c>
      <c r="G992" s="7">
        <f>IF('Payments Export'!A996="","",'Payments Export'!O996)</f>
        <v>128.53</v>
      </c>
      <c r="H992" s="7">
        <f>IF('Payments Export'!B996="","",G992-F992)</f>
        <v>128.53</v>
      </c>
      <c r="I992" s="3" t="str">
        <f>IF(C992&lt;&gt;"",_xlfn.XLOOKUP(IFERROR(VALUE(C992),C992),'Items database'!A:A,'Items database'!B:B),(_xlfn.XLOOKUP(LEFT(E992,3),Services,Services,"")))</f>
        <v>DEF</v>
      </c>
      <c r="J992" s="3" t="str">
        <f t="shared" si="31"/>
        <v/>
      </c>
    </row>
    <row r="993" spans="1:10" ht="30" x14ac:dyDescent="0.35">
      <c r="A993" s="7" t="str">
        <f>IF('Payments Export'!A997="","",'Payments Export'!A997)</f>
        <v>Generic Medical Clinic</v>
      </c>
      <c r="B993" s="7" t="str">
        <f>IF('Payments Export'!A997="","",'Payments Export'!B997)</f>
        <v>Dr Alex Smith</v>
      </c>
      <c r="C993" s="7">
        <f>IF(IFERROR(VALUE('Payments Export'!H997),'Payments Export'!H997)&lt;&gt;0,IFERROR(VALUE('Payments Export'!H997),'Payments Export'!H997),"")</f>
        <v>23</v>
      </c>
      <c r="D993" s="7" t="str">
        <f>IF('Payments Export'!I997="","",'Payments Export'!I997)</f>
        <v>Surgery consultation, Level B</v>
      </c>
      <c r="E993" s="7" t="str">
        <f t="shared" si="30"/>
        <v>Surgery consultation, Level B</v>
      </c>
      <c r="F993" s="7">
        <f>IF('Payments Export'!A997="","",'Payments Export'!N997)</f>
        <v>0</v>
      </c>
      <c r="G993" s="7">
        <f>IF('Payments Export'!A997="","",'Payments Export'!O997)</f>
        <v>94.75</v>
      </c>
      <c r="H993" s="7">
        <f>IF('Payments Export'!B997="","",G993-F993)</f>
        <v>94.75</v>
      </c>
      <c r="I993" s="3" t="str">
        <f>IF(C993&lt;&gt;"",_xlfn.XLOOKUP(IFERROR(VALUE(C993),C993),'Items database'!A:A,'Items database'!B:B),(_xlfn.XLOOKUP(LEFT(E993,3),Services,Services,"")))</f>
        <v>DEF</v>
      </c>
      <c r="J993" s="3" t="str">
        <f t="shared" si="31"/>
        <v/>
      </c>
    </row>
    <row r="994" spans="1:10" ht="30" x14ac:dyDescent="0.35">
      <c r="A994" s="7" t="str">
        <f>IF('Payments Export'!A998="","",'Payments Export'!A998)</f>
        <v>Generic Medical Clinic</v>
      </c>
      <c r="B994" s="7" t="str">
        <f>IF('Payments Export'!A998="","",'Payments Export'!B998)</f>
        <v>Dr Avery Wang</v>
      </c>
      <c r="C994" s="7">
        <f>IF(IFERROR(VALUE('Payments Export'!H998),'Payments Export'!H998)&lt;&gt;0,IFERROR(VALUE('Payments Export'!H998),'Payments Export'!H998),"")</f>
        <v>23</v>
      </c>
      <c r="D994" s="7" t="str">
        <f>IF('Payments Export'!I998="","",'Payments Export'!I998)</f>
        <v>Surgery consultation, Level B</v>
      </c>
      <c r="E994" s="7" t="str">
        <f t="shared" si="30"/>
        <v>Surgery consultation, Level B</v>
      </c>
      <c r="F994" s="7">
        <f>IF('Payments Export'!A998="","",'Payments Export'!N998)</f>
        <v>0</v>
      </c>
      <c r="G994" s="7">
        <f>IF('Payments Export'!A998="","",'Payments Export'!O998)</f>
        <v>94.75</v>
      </c>
      <c r="H994" s="7">
        <f>IF('Payments Export'!B998="","",G994-F994)</f>
        <v>94.75</v>
      </c>
      <c r="I994" s="3" t="str">
        <f>IF(C994&lt;&gt;"",_xlfn.XLOOKUP(IFERROR(VALUE(C994),C994),'Items database'!A:A,'Items database'!B:B),(_xlfn.XLOOKUP(LEFT(E994,3),Services,Services,"")))</f>
        <v>DEF</v>
      </c>
      <c r="J994" s="3" t="str">
        <f t="shared" si="31"/>
        <v/>
      </c>
    </row>
    <row r="995" spans="1:10" ht="30" x14ac:dyDescent="0.35">
      <c r="A995" s="7" t="str">
        <f>IF('Payments Export'!A999="","",'Payments Export'!A999)</f>
        <v>Generic Medical Clinic</v>
      </c>
      <c r="B995" s="7" t="str">
        <f>IF('Payments Export'!A999="","",'Payments Export'!B999)</f>
        <v>Dr Jordan Patel</v>
      </c>
      <c r="C995" s="7">
        <f>IF(IFERROR(VALUE('Payments Export'!H999),'Payments Export'!H999)&lt;&gt;0,IFERROR(VALUE('Payments Export'!H999),'Payments Export'!H999),"")</f>
        <v>23</v>
      </c>
      <c r="D995" s="7" t="str">
        <f>IF('Payments Export'!I999="","",'Payments Export'!I999)</f>
        <v>Surgery consultation, Level B</v>
      </c>
      <c r="E995" s="7" t="str">
        <f t="shared" si="30"/>
        <v>Surgery consultation, Level B</v>
      </c>
      <c r="F995" s="7">
        <f>IF('Payments Export'!A999="","",'Payments Export'!N999)</f>
        <v>0</v>
      </c>
      <c r="G995" s="7">
        <f>IF('Payments Export'!A999="","",'Payments Export'!O999)</f>
        <v>74.75</v>
      </c>
      <c r="H995" s="7">
        <f>IF('Payments Export'!B999="","",G995-F995)</f>
        <v>74.75</v>
      </c>
      <c r="I995" s="3" t="str">
        <f>IF(C995&lt;&gt;"",_xlfn.XLOOKUP(IFERROR(VALUE(C995),C995),'Items database'!A:A,'Items database'!B:B),(_xlfn.XLOOKUP(LEFT(E995,3),Services,Services,"")))</f>
        <v>DEF</v>
      </c>
      <c r="J995" s="3" t="str">
        <f t="shared" si="31"/>
        <v/>
      </c>
    </row>
    <row r="996" spans="1:10" ht="30" x14ac:dyDescent="0.35">
      <c r="A996" s="7" t="str">
        <f>IF('Payments Export'!A1000="","",'Payments Export'!A1000)</f>
        <v>Generic Medical Clinic</v>
      </c>
      <c r="B996" s="7" t="str">
        <f>IF('Payments Export'!A1000="","",'Payments Export'!B1000)</f>
        <v>Dr Jamie Wilson</v>
      </c>
      <c r="C996" s="7">
        <f>IF(IFERROR(VALUE('Payments Export'!H1000),'Payments Export'!H1000)&lt;&gt;0,IFERROR(VALUE('Payments Export'!H1000),'Payments Export'!H1000),"")</f>
        <v>23</v>
      </c>
      <c r="D996" s="7" t="str">
        <f>IF('Payments Export'!I1000="","",'Payments Export'!I1000)</f>
        <v>Surgery consultation, Level B</v>
      </c>
      <c r="E996" s="7" t="str">
        <f t="shared" si="30"/>
        <v>Surgery consultation, Level B</v>
      </c>
      <c r="F996" s="7">
        <f>IF('Payments Export'!A1000="","",'Payments Export'!N1000)</f>
        <v>0</v>
      </c>
      <c r="G996" s="7">
        <f>IF('Payments Export'!A1000="","",'Payments Export'!O1000)</f>
        <v>94.75</v>
      </c>
      <c r="H996" s="7">
        <f>IF('Payments Export'!B1000="","",G996-F996)</f>
        <v>94.75</v>
      </c>
      <c r="I996" s="3" t="str">
        <f>IF(C996&lt;&gt;"",_xlfn.XLOOKUP(IFERROR(VALUE(C996),C996),'Items database'!A:A,'Items database'!B:B),(_xlfn.XLOOKUP(LEFT(E996,3),Services,Services,"")))</f>
        <v>DEF</v>
      </c>
      <c r="J996" s="3" t="str">
        <f t="shared" si="31"/>
        <v/>
      </c>
    </row>
    <row r="997" spans="1:10" ht="30" x14ac:dyDescent="0.35">
      <c r="A997" s="7" t="str">
        <f>IF('Payments Export'!A1001="","",'Payments Export'!A1001)</f>
        <v>Generic Medical Clinic</v>
      </c>
      <c r="B997" s="7" t="str">
        <f>IF('Payments Export'!A1001="","",'Payments Export'!B1001)</f>
        <v>Dr Casey Kim</v>
      </c>
      <c r="C997" s="7" t="str">
        <f>IF(IFERROR(VALUE('Payments Export'!H1001),'Payments Export'!H1001)&lt;&gt;0,IFERROR(VALUE('Payments Export'!H1001),'Payments Export'!H1001),"")</f>
        <v/>
      </c>
      <c r="D997" s="7" t="str">
        <f>IF('Payments Export'!I1001="","",'Payments Export'!I1001)</f>
        <v>CSB TYPHIM VI - Typhoid</v>
      </c>
      <c r="E997" s="7" t="str">
        <f t="shared" si="30"/>
        <v>CSB TYPHIM VI - Typhoid</v>
      </c>
      <c r="F997" s="7">
        <f>IF('Payments Export'!A1001="","",'Payments Export'!N1001)</f>
        <v>0</v>
      </c>
      <c r="G997" s="7">
        <f>IF('Payments Export'!A1001="","",'Payments Export'!O1001)</f>
        <v>90</v>
      </c>
      <c r="H997" s="7">
        <f>IF('Payments Export'!B1001="","",G997-F997)</f>
        <v>90</v>
      </c>
      <c r="I997" s="3" t="str">
        <f>IF(C997&lt;&gt;"",_xlfn.XLOOKUP(IFERROR(VALUE(C997),C997),'Items database'!A:A,'Items database'!B:B),(_xlfn.XLOOKUP(LEFT(E997,3),Services,Services,"")))</f>
        <v>CSB</v>
      </c>
      <c r="J997" s="3" t="str">
        <f t="shared" si="31"/>
        <v/>
      </c>
    </row>
    <row r="998" spans="1:10" ht="50" x14ac:dyDescent="0.35">
      <c r="A998" s="7" t="str">
        <f>IF('Payments Export'!A1002="","",'Payments Export'!A1002)</f>
        <v>Generic Medical Clinic</v>
      </c>
      <c r="B998" s="7" t="str">
        <f>IF('Payments Export'!A1002="","",'Payments Export'!B1002)</f>
        <v>Alex White</v>
      </c>
      <c r="C998" s="7" t="str">
        <f>IF(IFERROR(VALUE('Payments Export'!H1002),'Payments Export'!H1002)&lt;&gt;0,IFERROR(VALUE('Payments Export'!H1002),'Payments Export'!H1002),"")</f>
        <v/>
      </c>
      <c r="D998" s="7" t="str">
        <f>IF('Payments Export'!I1002="","",'Payments Export'!I1002)</f>
        <v>340 Speech Pathology - Follow Up Services</v>
      </c>
      <c r="E998" s="7" t="s">
        <v>428</v>
      </c>
      <c r="F998" s="7">
        <f>IF('Payments Export'!A1002="","",'Payments Export'!N1002)</f>
        <v>0</v>
      </c>
      <c r="G998" s="7">
        <f>IF('Payments Export'!A1002="","",'Payments Export'!O1002)</f>
        <v>156</v>
      </c>
      <c r="H998" s="7">
        <f>IF('Payments Export'!B1002="","",G998-F998)</f>
        <v>156</v>
      </c>
      <c r="I998" s="3" t="str">
        <f>IF(C998&lt;&gt;"",_xlfn.XLOOKUP(IFERROR(VALUE(C998),C998),'Items database'!A:A,'Items database'!B:B),(_xlfn.XLOOKUP(LEFT(E998,3),Services,Services,"")))</f>
        <v>DEF</v>
      </c>
      <c r="J998" s="3" t="str">
        <f t="shared" si="31"/>
        <v/>
      </c>
    </row>
    <row r="999" spans="1:10" ht="80" x14ac:dyDescent="0.35">
      <c r="A999" s="7" t="str">
        <f>IF('Payments Export'!A1003="","",'Payments Export'!A1003)</f>
        <v>Generic Medical Clinic</v>
      </c>
      <c r="B999" s="7" t="str">
        <f>IF('Payments Export'!A1003="","",'Payments Export'!B1003)</f>
        <v>Alex White</v>
      </c>
      <c r="C999" s="7" t="str">
        <f>IF(IFERROR(VALUE('Payments Export'!H1003),'Payments Export'!H1003)&lt;&gt;0,IFERROR(VALUE('Payments Export'!H1003),'Payments Export'!H1003),"")</f>
        <v/>
      </c>
      <c r="D999" s="7" t="str">
        <f>IF('Payments Export'!I1003="","",'Payments Export'!I1003)</f>
        <v>340 Speech Pathology - Follow Up Services,, emailed invoice 23/11/23</v>
      </c>
      <c r="E999" s="7" t="s">
        <v>434</v>
      </c>
      <c r="F999" s="7">
        <f>IF('Payments Export'!A1003="","",'Payments Export'!N1003)</f>
        <v>0</v>
      </c>
      <c r="G999" s="7">
        <f>IF('Payments Export'!A1003="","",'Payments Export'!O1003)</f>
        <v>105</v>
      </c>
      <c r="H999" s="7">
        <f>IF('Payments Export'!B1003="","",G999-F999)</f>
        <v>105</v>
      </c>
      <c r="I999" s="3" t="str">
        <f>IF(C999&lt;&gt;"",_xlfn.XLOOKUP(IFERROR(VALUE(C999),C999),'Items database'!A:A,'Items database'!B:B),(_xlfn.XLOOKUP(LEFT(E999,3),Services,Services,"")))</f>
        <v>DEF</v>
      </c>
      <c r="J999" s="3" t="str">
        <f t="shared" si="31"/>
        <v/>
      </c>
    </row>
    <row r="1000" spans="1:10" ht="60" x14ac:dyDescent="0.35">
      <c r="A1000" s="7" t="str">
        <f>IF('Payments Export'!A1004="","",'Payments Export'!A1004)</f>
        <v>Generic Medical Clinic</v>
      </c>
      <c r="B1000" s="7" t="str">
        <f>IF('Payments Export'!A1004="","",'Payments Export'!B1004)</f>
        <v>Dr Taylor Johnson</v>
      </c>
      <c r="C1000" s="7">
        <f>IF(IFERROR(VALUE('Payments Export'!H1004),'Payments Export'!H1004)&lt;&gt;0,IFERROR(VALUE('Payments Export'!H1004),'Payments Export'!H1004),"")</f>
        <v>80010</v>
      </c>
      <c r="D1000" s="7" t="str">
        <f>IF('Payments Export'!I1004="","",'Payments Export'!I1004)</f>
        <v>Clinical psychologist consultation, &gt;50 min, consulting rooms</v>
      </c>
      <c r="E1000" s="7" t="str">
        <f t="shared" si="30"/>
        <v>Clinical psychologist consultation, &gt;50 min, consulting rooms</v>
      </c>
      <c r="F1000" s="7">
        <f>IF('Payments Export'!A1004="","",'Payments Export'!N1004)</f>
        <v>0</v>
      </c>
      <c r="G1000" s="7">
        <f>IF('Payments Export'!A1004="","",'Payments Export'!O1004)</f>
        <v>224.5</v>
      </c>
      <c r="H1000" s="7">
        <f>IF('Payments Export'!B1004="","",G1000-F1000)</f>
        <v>224.5</v>
      </c>
      <c r="I1000" s="3" t="str">
        <f>IF(C1000&lt;&gt;"",_xlfn.XLOOKUP(IFERROR(VALUE(C1000),C1000),'Items database'!A:A,'Items database'!B:B),(_xlfn.XLOOKUP(LEFT(E1000,3),Services,Services,"")))</f>
        <v>DEF</v>
      </c>
      <c r="J1000" s="3" t="str">
        <f t="shared" si="31"/>
        <v/>
      </c>
    </row>
    <row r="1001" spans="1:10" ht="50" x14ac:dyDescent="0.35">
      <c r="A1001" s="7" t="str">
        <f>IF('Payments Export'!A1005="","",'Payments Export'!A1005)</f>
        <v>Generic Medical Clinic</v>
      </c>
      <c r="B1001" s="7" t="str">
        <f>IF('Payments Export'!A1005="","",'Payments Export'!B1005)</f>
        <v>Alex White</v>
      </c>
      <c r="C1001" s="7" t="str">
        <f>IF(IFERROR(VALUE('Payments Export'!H1005),'Payments Export'!H1005)&lt;&gt;0,IFERROR(VALUE('Payments Export'!H1005),'Payments Export'!H1005),"")</f>
        <v/>
      </c>
      <c r="D1001" s="7" t="str">
        <f>IF('Payments Export'!I1005="","",'Payments Export'!I1005)</f>
        <v>340 Speech Pathology - Follow Up Services</v>
      </c>
      <c r="E1001" s="7" t="s">
        <v>428</v>
      </c>
      <c r="F1001" s="7">
        <f>IF('Payments Export'!A1005="","",'Payments Export'!N1005)</f>
        <v>0</v>
      </c>
      <c r="G1001" s="7">
        <f>IF('Payments Export'!A1005="","",'Payments Export'!O1005)</f>
        <v>105</v>
      </c>
      <c r="H1001" s="7">
        <f>IF('Payments Export'!B1005="","",G1001-F1001)</f>
        <v>105</v>
      </c>
      <c r="I1001" s="3" t="str">
        <f>IF(C1001&lt;&gt;"",_xlfn.XLOOKUP(IFERROR(VALUE(C1001),C1001),'Items database'!A:A,'Items database'!B:B),(_xlfn.XLOOKUP(LEFT(E1001,3),Services,Services,"")))</f>
        <v>DEF</v>
      </c>
      <c r="J1001" s="3" t="str">
        <f t="shared" si="31"/>
        <v/>
      </c>
    </row>
    <row r="1002" spans="1:10" ht="300" x14ac:dyDescent="0.35">
      <c r="A1002" s="7" t="str">
        <f>IF('Payments Export'!A1006="","",'Payments Export'!A1006)</f>
        <v>Generic Medical Clinic</v>
      </c>
      <c r="B1002" s="7" t="str">
        <f>IF('Payments Export'!A1006="","",'Payments Export'!B1006)</f>
        <v>Dr Alex Smith</v>
      </c>
      <c r="C1002" s="7">
        <f>IF(IFERROR(VALUE('Payments Export'!H1006),'Payments Export'!H1006)&lt;&gt;0,IFERROR(VALUE('Payments Export'!H1006),'Payments Export'!H1006),"")</f>
        <v>91891</v>
      </c>
      <c r="D1002" s="7" t="str">
        <f>IF('Payments Export'!I1006="","",'Payments Export'!I1006)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02" s="7" t="str">
        <f t="shared" si="30"/>
        <v>Phone attendance by a general practitioner lasting at least 6 minu</v>
      </c>
      <c r="F1002" s="7">
        <f>IF('Payments Export'!A1006="","",'Payments Export'!N1006)</f>
        <v>0</v>
      </c>
      <c r="G1002" s="7">
        <f>IF('Payments Export'!A1006="","",'Payments Export'!O1006)</f>
        <v>74.75</v>
      </c>
      <c r="H1002" s="7">
        <f>IF('Payments Export'!B1006="","",G1002-F1002)</f>
        <v>74.75</v>
      </c>
      <c r="I1002" s="3" t="str">
        <f>IF(C1002&lt;&gt;"",_xlfn.XLOOKUP(IFERROR(VALUE(C1002),C1002),'Items database'!A:A,'Items database'!B:B),(_xlfn.XLOOKUP(LEFT(E1002,3),Services,Services,"")))</f>
        <v>DEF</v>
      </c>
      <c r="J1002" s="3" t="str">
        <f t="shared" si="31"/>
        <v/>
      </c>
    </row>
    <row r="1003" spans="1:10" ht="30" x14ac:dyDescent="0.35">
      <c r="A1003" s="7" t="str">
        <f>IF('Payments Export'!A1007="","",'Payments Export'!A1007)</f>
        <v>Generic Medical Clinic</v>
      </c>
      <c r="B1003" s="7" t="str">
        <f>IF('Payments Export'!A1007="","",'Payments Export'!B1007)</f>
        <v>Dr Jamie Wilson</v>
      </c>
      <c r="C1003" s="7">
        <f>IF(IFERROR(VALUE('Payments Export'!H1007),'Payments Export'!H1007)&lt;&gt;0,IFERROR(VALUE('Payments Export'!H1007),'Payments Export'!H1007),"")</f>
        <v>23</v>
      </c>
      <c r="D1003" s="7" t="str">
        <f>IF('Payments Export'!I1007="","",'Payments Export'!I1007)</f>
        <v>Surgery consultation, Level B</v>
      </c>
      <c r="E1003" s="7" t="str">
        <f t="shared" si="30"/>
        <v>Surgery consultation, Level B</v>
      </c>
      <c r="F1003" s="7">
        <f>IF('Payments Export'!A1007="","",'Payments Export'!N1007)</f>
        <v>0</v>
      </c>
      <c r="G1003" s="7">
        <f>IF('Payments Export'!A1007="","",'Payments Export'!O1007)</f>
        <v>94.75</v>
      </c>
      <c r="H1003" s="7">
        <f>IF('Payments Export'!B1007="","",G1003-F1003)</f>
        <v>94.75</v>
      </c>
      <c r="I1003" s="3" t="str">
        <f>IF(C1003&lt;&gt;"",_xlfn.XLOOKUP(IFERROR(VALUE(C1003),C1003),'Items database'!A:A,'Items database'!B:B),(_xlfn.XLOOKUP(LEFT(E1003,3),Services,Services,"")))</f>
        <v>DEF</v>
      </c>
      <c r="J1003" s="3" t="str">
        <f t="shared" si="31"/>
        <v/>
      </c>
    </row>
    <row r="1004" spans="1:10" ht="30" x14ac:dyDescent="0.35">
      <c r="A1004" s="7" t="str">
        <f>IF('Payments Export'!A1008="","",'Payments Export'!A1008)</f>
        <v>Generic Medical Clinic</v>
      </c>
      <c r="B1004" s="7" t="str">
        <f>IF('Payments Export'!A1008="","",'Payments Export'!B1008)</f>
        <v>Dr Jamie Garcia</v>
      </c>
      <c r="C1004" s="7">
        <f>IF(IFERROR(VALUE('Payments Export'!H1008),'Payments Export'!H1008)&lt;&gt;0,IFERROR(VALUE('Payments Export'!H1008),'Payments Export'!H1008),"")</f>
        <v>10962</v>
      </c>
      <c r="D1004" s="7" t="str">
        <f>IF('Payments Export'!I1008="","",'Payments Export'!I1008)</f>
        <v>Podiatry Service</v>
      </c>
      <c r="E1004" s="7" t="str">
        <f t="shared" si="30"/>
        <v>Podiatry Service</v>
      </c>
      <c r="F1004" s="7">
        <f>IF('Payments Export'!A1008="","",'Payments Export'!N1008)</f>
        <v>0</v>
      </c>
      <c r="G1004" s="7">
        <f>IF('Payments Export'!A1008="","",'Payments Export'!O1008)</f>
        <v>68</v>
      </c>
      <c r="H1004" s="7">
        <f>IF('Payments Export'!B1008="","",G1004-F1004)</f>
        <v>68</v>
      </c>
      <c r="I1004" s="3" t="str">
        <f>IF(C1004&lt;&gt;"",_xlfn.XLOOKUP(IFERROR(VALUE(C1004),C1004),'Items database'!A:A,'Items database'!B:B),(_xlfn.XLOOKUP(LEFT(E1004,3),Services,Services,"")))</f>
        <v>DEF</v>
      </c>
      <c r="J1004" s="3" t="str">
        <f t="shared" si="31"/>
        <v/>
      </c>
    </row>
    <row r="1005" spans="1:10" ht="80" x14ac:dyDescent="0.35">
      <c r="A1005" s="7" t="str">
        <f>IF('Payments Export'!A1009="","",'Payments Export'!A1009)</f>
        <v>Generic Medical Clinic</v>
      </c>
      <c r="B1005" s="7" t="str">
        <f>IF('Payments Export'!A1009="","",'Payments Export'!B1009)</f>
        <v>Alex White</v>
      </c>
      <c r="C1005" s="7" t="str">
        <f>IF(IFERROR(VALUE('Payments Export'!H1009),'Payments Export'!H1009)&lt;&gt;0,IFERROR(VALUE('Payments Export'!H1009),'Payments Export'!H1009),"")</f>
        <v/>
      </c>
      <c r="D1005" s="7" t="str">
        <f>IF('Payments Export'!I1009="","",'Payments Export'!I1009)</f>
        <v>340 Speech Pathology - Follow Up Services, emailed invoice 28/11/23</v>
      </c>
      <c r="E1005" s="7" t="s">
        <v>435</v>
      </c>
      <c r="F1005" s="7">
        <f>IF('Payments Export'!A1009="","",'Payments Export'!N1009)</f>
        <v>0</v>
      </c>
      <c r="G1005" s="7">
        <f>IF('Payments Export'!A1009="","",'Payments Export'!O1009)</f>
        <v>194</v>
      </c>
      <c r="H1005" s="7">
        <f>IF('Payments Export'!B1009="","",G1005-F1005)</f>
        <v>194</v>
      </c>
      <c r="I1005" s="3" t="str">
        <f>IF(C1005&lt;&gt;"",_xlfn.XLOOKUP(IFERROR(VALUE(C1005),C1005),'Items database'!A:A,'Items database'!B:B),(_xlfn.XLOOKUP(LEFT(E1005,3),Services,Services,"")))</f>
        <v>DEF</v>
      </c>
      <c r="J1005" s="3" t="str">
        <f t="shared" si="31"/>
        <v/>
      </c>
    </row>
    <row r="1006" spans="1:10" ht="30" x14ac:dyDescent="0.35">
      <c r="A1006" s="7" t="str">
        <f>IF('Payments Export'!A1010="","",'Payments Export'!A1010)</f>
        <v>Generic Medical Clinic</v>
      </c>
      <c r="B1006" s="7" t="str">
        <f>IF('Payments Export'!A1010="","",'Payments Export'!B1010)</f>
        <v>Dr Morgan Bailey</v>
      </c>
      <c r="C1006" s="7">
        <f>IF(IFERROR(VALUE('Payments Export'!H1010),'Payments Export'!H1010)&lt;&gt;0,IFERROR(VALUE('Payments Export'!H1010),'Payments Export'!H1010),"")</f>
        <v>36</v>
      </c>
      <c r="D1006" s="7" t="str">
        <f>IF('Payments Export'!I1010="","",'Payments Export'!I1010)</f>
        <v>Surgery consultation, Level C</v>
      </c>
      <c r="E1006" s="7" t="str">
        <f t="shared" si="30"/>
        <v>Surgery consultation, Level C</v>
      </c>
      <c r="F1006" s="7">
        <f>IF('Payments Export'!A1010="","",'Payments Export'!N1010)</f>
        <v>0</v>
      </c>
      <c r="G1006" s="7">
        <f>IF('Payments Export'!A1010="","",'Payments Export'!O1010)</f>
        <v>168</v>
      </c>
      <c r="H1006" s="7">
        <f>IF('Payments Export'!B1010="","",G1006-F1006)</f>
        <v>168</v>
      </c>
      <c r="I1006" s="3" t="str">
        <f>IF(C1006&lt;&gt;"",_xlfn.XLOOKUP(IFERROR(VALUE(C1006),C1006),'Items database'!A:A,'Items database'!B:B),(_xlfn.XLOOKUP(LEFT(E1006,3),Services,Services,"")))</f>
        <v>DEF</v>
      </c>
      <c r="J1006" s="3" t="str">
        <f t="shared" si="31"/>
        <v/>
      </c>
    </row>
    <row r="1007" spans="1:10" ht="30" x14ac:dyDescent="0.35">
      <c r="A1007" s="7" t="str">
        <f>IF('Payments Export'!A1011="","",'Payments Export'!A1011)</f>
        <v>Generic Medical Clinic</v>
      </c>
      <c r="B1007" s="7" t="str">
        <f>IF('Payments Export'!A1011="","",'Payments Export'!B1011)</f>
        <v>Dr Jamie Wilson</v>
      </c>
      <c r="C1007" s="7">
        <f>IF(IFERROR(VALUE('Payments Export'!H1011),'Payments Export'!H1011)&lt;&gt;0,IFERROR(VALUE('Payments Export'!H1011),'Payments Export'!H1011),"")</f>
        <v>23</v>
      </c>
      <c r="D1007" s="7" t="str">
        <f>IF('Payments Export'!I1011="","",'Payments Export'!I1011)</f>
        <v>Surgery consultation, Level B</v>
      </c>
      <c r="E1007" s="7" t="str">
        <f t="shared" si="30"/>
        <v>Surgery consultation, Level B</v>
      </c>
      <c r="F1007" s="7">
        <f>IF('Payments Export'!A1011="","",'Payments Export'!N1011)</f>
        <v>0</v>
      </c>
      <c r="G1007" s="7">
        <f>IF('Payments Export'!A1011="","",'Payments Export'!O1011)</f>
        <v>94.75</v>
      </c>
      <c r="H1007" s="7">
        <f>IF('Payments Export'!B1011="","",G1007-F1007)</f>
        <v>94.75</v>
      </c>
      <c r="I1007" s="3" t="str">
        <f>IF(C1007&lt;&gt;"",_xlfn.XLOOKUP(IFERROR(VALUE(C1007),C1007),'Items database'!A:A,'Items database'!B:B),(_xlfn.XLOOKUP(LEFT(E1007,3),Services,Services,"")))</f>
        <v>DEF</v>
      </c>
      <c r="J1007" s="3" t="str">
        <f t="shared" si="31"/>
        <v/>
      </c>
    </row>
    <row r="1008" spans="1:10" ht="30" x14ac:dyDescent="0.35">
      <c r="A1008" s="7" t="str">
        <f>IF('Payments Export'!A1012="","",'Payments Export'!A1012)</f>
        <v>Generic Medical Clinic</v>
      </c>
      <c r="B1008" s="7" t="str">
        <f>IF('Payments Export'!A1012="","",'Payments Export'!B1012)</f>
        <v>Dr Riley Zhang</v>
      </c>
      <c r="C1008" s="7">
        <f>IF(IFERROR(VALUE('Payments Export'!H1012),'Payments Export'!H1012)&lt;&gt;0,IFERROR(VALUE('Payments Export'!H1012),'Payments Export'!H1012),"")</f>
        <v>23</v>
      </c>
      <c r="D1008" s="7" t="str">
        <f>IF('Payments Export'!I1012="","",'Payments Export'!I1012)</f>
        <v>Surgery consultation, Level B</v>
      </c>
      <c r="E1008" s="7" t="str">
        <f t="shared" si="30"/>
        <v>Surgery consultation, Level B</v>
      </c>
      <c r="F1008" s="7">
        <f>IF('Payments Export'!A1012="","",'Payments Export'!N1012)</f>
        <v>0</v>
      </c>
      <c r="G1008" s="7">
        <f>IF('Payments Export'!A1012="","",'Payments Export'!O1012)</f>
        <v>59.55</v>
      </c>
      <c r="H1008" s="7">
        <f>IF('Payments Export'!B1012="","",G1008-F1008)</f>
        <v>59.55</v>
      </c>
      <c r="I1008" s="3" t="str">
        <f>IF(C1008&lt;&gt;"",_xlfn.XLOOKUP(IFERROR(VALUE(C1008),C1008),'Items database'!A:A,'Items database'!B:B),(_xlfn.XLOOKUP(LEFT(E1008,3),Services,Services,"")))</f>
        <v>DEF</v>
      </c>
      <c r="J1008" s="3" t="str">
        <f t="shared" si="31"/>
        <v/>
      </c>
    </row>
    <row r="1009" spans="1:10" ht="50" x14ac:dyDescent="0.35">
      <c r="A1009" s="7" t="str">
        <f>IF('Payments Export'!A1013="","",'Payments Export'!A1013)</f>
        <v>Generic Medical Clinic</v>
      </c>
      <c r="B1009" s="7" t="str">
        <f>IF('Payments Export'!A1013="","",'Payments Export'!B1013)</f>
        <v>Alex White</v>
      </c>
      <c r="C1009" s="7">
        <f>IF(IFERROR(VALUE('Payments Export'!H1013),'Payments Export'!H1013)&lt;&gt;0,IFERROR(VALUE('Payments Export'!H1013),'Payments Export'!H1013),"")</f>
        <v>310</v>
      </c>
      <c r="D1009" s="7" t="str">
        <f>IF('Payments Export'!I1013="","",'Payments Export'!I1013)</f>
        <v>Speech Therapy, referred consultation, &lt; 15 minutes</v>
      </c>
      <c r="E1009" s="7" t="str">
        <f t="shared" si="30"/>
        <v>Speech Therapy, referred consultation, &lt; 15 minutes</v>
      </c>
      <c r="F1009" s="7">
        <f>IF('Payments Export'!A1013="","",'Payments Export'!N1013)</f>
        <v>0</v>
      </c>
      <c r="G1009" s="7">
        <f>IF('Payments Export'!A1013="","",'Payments Export'!O1013)</f>
        <v>194</v>
      </c>
      <c r="H1009" s="7">
        <f>IF('Payments Export'!B1013="","",G1009-F1009)</f>
        <v>194</v>
      </c>
      <c r="I1009" s="3" t="str">
        <f>IF(C1009&lt;&gt;"",_xlfn.XLOOKUP(IFERROR(VALUE(C1009),C1009),'Items database'!A:A,'Items database'!B:B),(_xlfn.XLOOKUP(LEFT(E1009,3),Services,Services,"")))</f>
        <v>DEF</v>
      </c>
      <c r="J1009" s="3" t="str">
        <f t="shared" si="31"/>
        <v/>
      </c>
    </row>
    <row r="1010" spans="1:10" ht="30" x14ac:dyDescent="0.35">
      <c r="A1010" s="7" t="str">
        <f>IF('Payments Export'!A1014="","",'Payments Export'!A1014)</f>
        <v>Generic Medical Clinic</v>
      </c>
      <c r="B1010" s="7" t="str">
        <f>IF('Payments Export'!A1014="","",'Payments Export'!B1014)</f>
        <v>Dr Morgan Bailey</v>
      </c>
      <c r="C1010" s="7">
        <f>IF(IFERROR(VALUE('Payments Export'!H1014),'Payments Export'!H1014)&lt;&gt;0,IFERROR(VALUE('Payments Export'!H1014),'Payments Export'!H1014),"")</f>
        <v>23</v>
      </c>
      <c r="D1010" s="7" t="str">
        <f>IF('Payments Export'!I1014="","",'Payments Export'!I1014)</f>
        <v>Surgery consultation, Level B</v>
      </c>
      <c r="E1010" s="7" t="str">
        <f t="shared" si="30"/>
        <v>Surgery consultation, Level B</v>
      </c>
      <c r="F1010" s="7">
        <f>IF('Payments Export'!A1014="","",'Payments Export'!N1014)</f>
        <v>0</v>
      </c>
      <c r="G1010" s="7">
        <f>IF('Payments Export'!A1014="","",'Payments Export'!O1014)</f>
        <v>74.75</v>
      </c>
      <c r="H1010" s="7">
        <f>IF('Payments Export'!B1014="","",G1010-F1010)</f>
        <v>74.75</v>
      </c>
      <c r="I1010" s="3" t="str">
        <f>IF(C1010&lt;&gt;"",_xlfn.XLOOKUP(IFERROR(VALUE(C1010),C1010),'Items database'!A:A,'Items database'!B:B),(_xlfn.XLOOKUP(LEFT(E1010,3),Services,Services,"")))</f>
        <v>DEF</v>
      </c>
      <c r="J1010" s="3" t="str">
        <f t="shared" si="31"/>
        <v/>
      </c>
    </row>
    <row r="1011" spans="1:10" ht="30" x14ac:dyDescent="0.35">
      <c r="A1011" s="7" t="str">
        <f>IF('Payments Export'!A1015="","",'Payments Export'!A1015)</f>
        <v>Generic Medical Clinic</v>
      </c>
      <c r="B1011" s="7" t="str">
        <f>IF('Payments Export'!A1015="","",'Payments Export'!B1015)</f>
        <v>Dr Morgan Bailey</v>
      </c>
      <c r="C1011" s="7">
        <f>IF(IFERROR(VALUE('Payments Export'!H1015),'Payments Export'!H1015)&lt;&gt;0,IFERROR(VALUE('Payments Export'!H1015),'Payments Export'!H1015),"")</f>
        <v>23</v>
      </c>
      <c r="D1011" s="7" t="str">
        <f>IF('Payments Export'!I1015="","",'Payments Export'!I1015)</f>
        <v>Surgery consultation, Level B</v>
      </c>
      <c r="E1011" s="7" t="str">
        <f t="shared" si="30"/>
        <v>Surgery consultation, Level B</v>
      </c>
      <c r="F1011" s="7">
        <f>IF('Payments Export'!A1015="","",'Payments Export'!N1015)</f>
        <v>0</v>
      </c>
      <c r="G1011" s="7">
        <f>IF('Payments Export'!A1015="","",'Payments Export'!O1015)</f>
        <v>74.75</v>
      </c>
      <c r="H1011" s="7">
        <f>IF('Payments Export'!B1015="","",G1011-F1011)</f>
        <v>74.75</v>
      </c>
      <c r="I1011" s="3" t="str">
        <f>IF(C1011&lt;&gt;"",_xlfn.XLOOKUP(IFERROR(VALUE(C1011),C1011),'Items database'!A:A,'Items database'!B:B),(_xlfn.XLOOKUP(LEFT(E1011,3),Services,Services,"")))</f>
        <v>DEF</v>
      </c>
      <c r="J1011" s="3" t="str">
        <f t="shared" si="31"/>
        <v/>
      </c>
    </row>
    <row r="1012" spans="1:10" ht="30" x14ac:dyDescent="0.35">
      <c r="A1012" s="7" t="str">
        <f>IF('Payments Export'!A1016="","",'Payments Export'!A1016)</f>
        <v>Generic Medical Clinic</v>
      </c>
      <c r="B1012" s="7" t="str">
        <f>IF('Payments Export'!A1016="","",'Payments Export'!B1016)</f>
        <v>Dr Alex Smith</v>
      </c>
      <c r="C1012" s="7">
        <f>IF(IFERROR(VALUE('Payments Export'!H1016),'Payments Export'!H1016)&lt;&gt;0,IFERROR(VALUE('Payments Export'!H1016),'Payments Export'!H1016),"")</f>
        <v>23</v>
      </c>
      <c r="D1012" s="7" t="str">
        <f>IF('Payments Export'!I1016="","",'Payments Export'!I1016)</f>
        <v>Surgery consultation, Level B</v>
      </c>
      <c r="E1012" s="7" t="str">
        <f t="shared" si="30"/>
        <v>Surgery consultation, Level B</v>
      </c>
      <c r="F1012" s="7">
        <f>IF('Payments Export'!A1016="","",'Payments Export'!N1016)</f>
        <v>0</v>
      </c>
      <c r="G1012" s="7">
        <f>IF('Payments Export'!A1016="","",'Payments Export'!O1016)</f>
        <v>94.75</v>
      </c>
      <c r="H1012" s="7">
        <f>IF('Payments Export'!B1016="","",G1012-F1012)</f>
        <v>94.75</v>
      </c>
      <c r="I1012" s="3" t="str">
        <f>IF(C1012&lt;&gt;"",_xlfn.XLOOKUP(IFERROR(VALUE(C1012),C1012),'Items database'!A:A,'Items database'!B:B),(_xlfn.XLOOKUP(LEFT(E1012,3),Services,Services,"")))</f>
        <v>DEF</v>
      </c>
      <c r="J1012" s="3" t="str">
        <f t="shared" si="31"/>
        <v/>
      </c>
    </row>
    <row r="1013" spans="1:10" ht="300" x14ac:dyDescent="0.35">
      <c r="A1013" s="7" t="str">
        <f>IF('Payments Export'!A1017="","",'Payments Export'!A1017)</f>
        <v>Generic Medical Clinic</v>
      </c>
      <c r="B1013" s="7" t="str">
        <f>IF('Payments Export'!A1017="","",'Payments Export'!B1017)</f>
        <v>Dr Riley Davis</v>
      </c>
      <c r="C1013" s="7">
        <f>IF(IFERROR(VALUE('Payments Export'!H1017),'Payments Export'!H1017)&lt;&gt;0,IFERROR(VALUE('Payments Export'!H1017),'Payments Export'!H1017),"")</f>
        <v>91891</v>
      </c>
      <c r="D1013" s="7" t="str">
        <f>IF('Payments Export'!I1017="","",'Payments Export'!I1017)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13" s="7" t="str">
        <f t="shared" si="30"/>
        <v>Phone attendance by a general practitioner lasting at least 6 minu</v>
      </c>
      <c r="F1013" s="7">
        <f>IF('Payments Export'!A1017="","",'Payments Export'!N1017)</f>
        <v>0</v>
      </c>
      <c r="G1013" s="7">
        <f>IF('Payments Export'!A1017="","",'Payments Export'!O1017)</f>
        <v>70.33</v>
      </c>
      <c r="H1013" s="7">
        <f>IF('Payments Export'!B1017="","",G1013-F1013)</f>
        <v>70.33</v>
      </c>
      <c r="I1013" s="3" t="str">
        <f>IF(C1013&lt;&gt;"",_xlfn.XLOOKUP(IFERROR(VALUE(C1013),C1013),'Items database'!A:A,'Items database'!B:B),(_xlfn.XLOOKUP(LEFT(E1013,3),Services,Services,"")))</f>
        <v>DEF</v>
      </c>
      <c r="J1013" s="3" t="str">
        <f t="shared" si="31"/>
        <v/>
      </c>
    </row>
    <row r="1014" spans="1:10" ht="30" x14ac:dyDescent="0.35">
      <c r="A1014" s="7" t="str">
        <f>IF('Payments Export'!A1018="","",'Payments Export'!A1018)</f>
        <v>Generic Medical Clinic</v>
      </c>
      <c r="B1014" s="7" t="str">
        <f>IF('Payments Export'!A1018="","",'Payments Export'!B1018)</f>
        <v>Dr Casey Kim</v>
      </c>
      <c r="C1014" s="7" t="str">
        <f>IF(IFERROR(VALUE('Payments Export'!H1018),'Payments Export'!H1018)&lt;&gt;0,IFERROR(VALUE('Payments Export'!H1018),'Payments Export'!H1018),"")</f>
        <v/>
      </c>
      <c r="D1014" s="7" t="str">
        <f>IF('Payments Export'!I1018="","",'Payments Export'!I1018)</f>
        <v>CSB Wound Care - Specialised</v>
      </c>
      <c r="E1014" s="7" t="str">
        <f t="shared" si="30"/>
        <v>CSB Wound Care - Specialised</v>
      </c>
      <c r="F1014" s="7">
        <f>IF('Payments Export'!A1018="","",'Payments Export'!N1018)</f>
        <v>0</v>
      </c>
      <c r="G1014" s="7">
        <f>IF('Payments Export'!A1018="","",'Payments Export'!O1018)</f>
        <v>20</v>
      </c>
      <c r="H1014" s="7">
        <f>IF('Payments Export'!B1018="","",G1014-F1014)</f>
        <v>20</v>
      </c>
      <c r="I1014" s="3" t="str">
        <f>IF(C1014&lt;&gt;"",_xlfn.XLOOKUP(IFERROR(VALUE(C1014),C1014),'Items database'!A:A,'Items database'!B:B),(_xlfn.XLOOKUP(LEFT(E1014,3),Services,Services,"")))</f>
        <v>CSB</v>
      </c>
      <c r="J1014" s="3" t="str">
        <f t="shared" si="31"/>
        <v/>
      </c>
    </row>
    <row r="1015" spans="1:10" ht="30" x14ac:dyDescent="0.35">
      <c r="A1015" s="7" t="str">
        <f>IF('Payments Export'!A1019="","",'Payments Export'!A1019)</f>
        <v>Generic Medical Clinic</v>
      </c>
      <c r="B1015" s="7" t="str">
        <f>IF('Payments Export'!A1019="","",'Payments Export'!B1019)</f>
        <v>Dr Casey Kim</v>
      </c>
      <c r="C1015" s="7">
        <f>IF(IFERROR(VALUE('Payments Export'!H1019),'Payments Export'!H1019)&lt;&gt;0,IFERROR(VALUE('Payments Export'!H1019),'Payments Export'!H1019),"")</f>
        <v>23</v>
      </c>
      <c r="D1015" s="7" t="str">
        <f>IF('Payments Export'!I1019="","",'Payments Export'!I1019)</f>
        <v>Surgery consultation, Level B</v>
      </c>
      <c r="E1015" s="7" t="str">
        <f t="shared" si="30"/>
        <v>Surgery consultation, Level B</v>
      </c>
      <c r="F1015" s="7">
        <f>IF('Payments Export'!A1019="","",'Payments Export'!N1019)</f>
        <v>0</v>
      </c>
      <c r="G1015" s="7">
        <f>IF('Payments Export'!A1019="","",'Payments Export'!O1019)</f>
        <v>49.4</v>
      </c>
      <c r="H1015" s="7">
        <f>IF('Payments Export'!B1019="","",G1015-F1015)</f>
        <v>49.4</v>
      </c>
      <c r="I1015" s="3" t="str">
        <f>IF(C1015&lt;&gt;"",_xlfn.XLOOKUP(IFERROR(VALUE(C1015),C1015),'Items database'!A:A,'Items database'!B:B),(_xlfn.XLOOKUP(LEFT(E1015,3),Services,Services,"")))</f>
        <v>DEF</v>
      </c>
      <c r="J1015" s="3" t="str">
        <f t="shared" si="31"/>
        <v/>
      </c>
    </row>
    <row r="1016" spans="1:10" ht="40" x14ac:dyDescent="0.35">
      <c r="A1016" s="7" t="str">
        <f>IF('Payments Export'!A1020="","",'Payments Export'!A1020)</f>
        <v>Generic Medical Clinic</v>
      </c>
      <c r="B1016" s="7" t="str">
        <f>IF('Payments Export'!A1020="","",'Payments Export'!B1020)</f>
        <v>Dr Jamie Garcia</v>
      </c>
      <c r="C1016" s="7" t="str">
        <f>IF(IFERROR(VALUE('Payments Export'!H1020),'Payments Export'!H1020)&lt;&gt;0,IFERROR(VALUE('Payments Export'!H1020),'Payments Export'!H1020),"")</f>
        <v/>
      </c>
      <c r="D1016" s="7" t="str">
        <f>IF('Payments Export'!I1020="","",'Payments Export'!I1020)</f>
        <v>F012 - Podiatry Follow Up Consultation</v>
      </c>
      <c r="E1016" s="7" t="s">
        <v>286</v>
      </c>
      <c r="F1016" s="7">
        <f>IF('Payments Export'!A1020="","",'Payments Export'!N1020)</f>
        <v>0</v>
      </c>
      <c r="G1016" s="7">
        <f>IF('Payments Export'!A1020="","",'Payments Export'!O1020)</f>
        <v>70</v>
      </c>
      <c r="H1016" s="7">
        <f>IF('Payments Export'!B1020="","",G1016-F1016)</f>
        <v>70</v>
      </c>
      <c r="I1016" s="3" t="str">
        <f>IF(C1016&lt;&gt;"",_xlfn.XLOOKUP(IFERROR(VALUE(C1016),C1016),'Items database'!A:A,'Items database'!B:B),(_xlfn.XLOOKUP(LEFT(E1016,3),Services,Services,"")))</f>
        <v>DEF</v>
      </c>
      <c r="J1016" s="3" t="str">
        <f t="shared" si="31"/>
        <v/>
      </c>
    </row>
    <row r="1017" spans="1:10" ht="30" x14ac:dyDescent="0.35">
      <c r="A1017" s="7" t="str">
        <f>IF('Payments Export'!A1021="","",'Payments Export'!A1021)</f>
        <v>Generic Medical Clinic</v>
      </c>
      <c r="B1017" s="7" t="str">
        <f>IF('Payments Export'!A1021="","",'Payments Export'!B1021)</f>
        <v>Dr Avery Wang</v>
      </c>
      <c r="C1017" s="7">
        <f>IF(IFERROR(VALUE('Payments Export'!H1021),'Payments Export'!H1021)&lt;&gt;0,IFERROR(VALUE('Payments Export'!H1021),'Payments Export'!H1021),"")</f>
        <v>23</v>
      </c>
      <c r="D1017" s="7" t="str">
        <f>IF('Payments Export'!I1021="","",'Payments Export'!I1021)</f>
        <v>Surgery consultation, Level B</v>
      </c>
      <c r="E1017" s="7" t="str">
        <f t="shared" si="30"/>
        <v>Surgery consultation, Level B</v>
      </c>
      <c r="F1017" s="7">
        <f>IF('Payments Export'!A1021="","",'Payments Export'!N1021)</f>
        <v>0</v>
      </c>
      <c r="G1017" s="7">
        <f>IF('Payments Export'!A1021="","",'Payments Export'!O1021)</f>
        <v>94.75</v>
      </c>
      <c r="H1017" s="7">
        <f>IF('Payments Export'!B1021="","",G1017-F1017)</f>
        <v>94.75</v>
      </c>
      <c r="I1017" s="3" t="str">
        <f>IF(C1017&lt;&gt;"",_xlfn.XLOOKUP(IFERROR(VALUE(C1017),C1017),'Items database'!A:A,'Items database'!B:B),(_xlfn.XLOOKUP(LEFT(E1017,3),Services,Services,"")))</f>
        <v>DEF</v>
      </c>
      <c r="J1017" s="3" t="str">
        <f t="shared" si="31"/>
        <v/>
      </c>
    </row>
    <row r="1018" spans="1:10" ht="30" x14ac:dyDescent="0.35">
      <c r="A1018" s="7" t="str">
        <f>IF('Payments Export'!A1022="","",'Payments Export'!A1022)</f>
        <v>Generic Medical Clinic</v>
      </c>
      <c r="B1018" s="7" t="str">
        <f>IF('Payments Export'!A1022="","",'Payments Export'!B1022)</f>
        <v>Dr Morgan Bailey</v>
      </c>
      <c r="C1018" s="7">
        <f>IF(IFERROR(VALUE('Payments Export'!H1022),'Payments Export'!H1022)&lt;&gt;0,IFERROR(VALUE('Payments Export'!H1022),'Payments Export'!H1022),"")</f>
        <v>23</v>
      </c>
      <c r="D1018" s="7" t="str">
        <f>IF('Payments Export'!I1022="","",'Payments Export'!I1022)</f>
        <v>Surgery consultation, Level B</v>
      </c>
      <c r="E1018" s="7" t="str">
        <f t="shared" si="30"/>
        <v>Surgery consultation, Level B</v>
      </c>
      <c r="F1018" s="7">
        <f>IF('Payments Export'!A1022="","",'Payments Export'!N1022)</f>
        <v>0</v>
      </c>
      <c r="G1018" s="7">
        <f>IF('Payments Export'!A1022="","",'Payments Export'!O1022)</f>
        <v>59.55</v>
      </c>
      <c r="H1018" s="7">
        <f>IF('Payments Export'!B1022="","",G1018-F1018)</f>
        <v>59.55</v>
      </c>
      <c r="I1018" s="3" t="str">
        <f>IF(C1018&lt;&gt;"",_xlfn.XLOOKUP(IFERROR(VALUE(C1018),C1018),'Items database'!A:A,'Items database'!B:B),(_xlfn.XLOOKUP(LEFT(E1018,3),Services,Services,"")))</f>
        <v>DEF</v>
      </c>
      <c r="J1018" s="3" t="str">
        <f t="shared" si="31"/>
        <v/>
      </c>
    </row>
    <row r="1019" spans="1:10" ht="120" x14ac:dyDescent="0.35">
      <c r="A1019" s="7" t="str">
        <f>IF('Payments Export'!A1023="","",'Payments Export'!A1023)</f>
        <v>Generic Medical Clinic</v>
      </c>
      <c r="B1019" s="7" t="str">
        <f>IF('Payments Export'!A1023="","",'Payments Export'!B1023)</f>
        <v>Dr Cameron Li</v>
      </c>
      <c r="C1019" s="7">
        <f>IF(IFERROR(VALUE('Payments Export'!H1023),'Payments Export'!H1023)&lt;&gt;0,IFERROR(VALUE('Payments Export'!H1023),'Payments Export'!H1023),"")</f>
        <v>2715</v>
      </c>
      <c r="D1019" s="7" t="str">
        <f>IF('Payments Export'!I1023="","",'Payments Export'!I1023)</f>
        <v>Preparation of a GP Mental Health Treatment Plan lasting 20 - 40 minutes by a GP with additional mental health training</v>
      </c>
      <c r="E1019" s="7" t="str">
        <f t="shared" si="30"/>
        <v>Preparation of a GP Mental Health Treatment Plan lasting 20 - 40 m</v>
      </c>
      <c r="F1019" s="7">
        <f>IF('Payments Export'!A1023="","",'Payments Export'!N1023)</f>
        <v>0</v>
      </c>
      <c r="G1019" s="7">
        <f>IF('Payments Export'!A1023="","",'Payments Export'!O1023)</f>
        <v>159</v>
      </c>
      <c r="H1019" s="7">
        <f>IF('Payments Export'!B1023="","",G1019-F1019)</f>
        <v>159</v>
      </c>
      <c r="I1019" s="3" t="str">
        <f>IF(C1019&lt;&gt;"",_xlfn.XLOOKUP(IFERROR(VALUE(C1019),C1019),'Items database'!A:A,'Items database'!B:B),(_xlfn.XLOOKUP(LEFT(E1019,3),Services,Services,"")))</f>
        <v>DEF</v>
      </c>
      <c r="J1019" s="3" t="str">
        <f t="shared" si="31"/>
        <v/>
      </c>
    </row>
    <row r="1020" spans="1:10" ht="30" x14ac:dyDescent="0.35">
      <c r="A1020" s="7" t="str">
        <f>IF('Payments Export'!A1024="","",'Payments Export'!A1024)</f>
        <v>Generic Medical Clinic</v>
      </c>
      <c r="B1020" s="7" t="str">
        <f>IF('Payments Export'!A1024="","",'Payments Export'!B1024)</f>
        <v>Dr Jamie Garcia</v>
      </c>
      <c r="C1020" s="7">
        <f>IF(IFERROR(VALUE('Payments Export'!H1024),'Payments Export'!H1024)&lt;&gt;0,IFERROR(VALUE('Payments Export'!H1024),'Payments Export'!H1024),"")</f>
        <v>10962</v>
      </c>
      <c r="D1020" s="7" t="str">
        <f>IF('Payments Export'!I1024="","",'Payments Export'!I1024)</f>
        <v>Podiatry Service</v>
      </c>
      <c r="E1020" s="7" t="str">
        <f t="shared" si="30"/>
        <v>Podiatry Service</v>
      </c>
      <c r="F1020" s="7">
        <f>IF('Payments Export'!A1024="","",'Payments Export'!N1024)</f>
        <v>0</v>
      </c>
      <c r="G1020" s="7">
        <f>IF('Payments Export'!A1024="","",'Payments Export'!O1024)</f>
        <v>68</v>
      </c>
      <c r="H1020" s="7">
        <f>IF('Payments Export'!B1024="","",G1020-F1020)</f>
        <v>68</v>
      </c>
      <c r="I1020" s="3" t="str">
        <f>IF(C1020&lt;&gt;"",_xlfn.XLOOKUP(IFERROR(VALUE(C1020),C1020),'Items database'!A:A,'Items database'!B:B),(_xlfn.XLOOKUP(LEFT(E1020,3),Services,Services,"")))</f>
        <v>DEF</v>
      </c>
      <c r="J1020" s="3" t="str">
        <f t="shared" si="31"/>
        <v/>
      </c>
    </row>
    <row r="1021" spans="1:10" ht="30" x14ac:dyDescent="0.35">
      <c r="A1021" s="7" t="str">
        <f>IF('Payments Export'!A1025="","",'Payments Export'!A1025)</f>
        <v>Generic Medical Clinic</v>
      </c>
      <c r="B1021" s="7" t="str">
        <f>IF('Payments Export'!A1025="","",'Payments Export'!B1025)</f>
        <v>Dr Jamie Wilson</v>
      </c>
      <c r="C1021" s="7">
        <f>IF(IFERROR(VALUE('Payments Export'!H1025),'Payments Export'!H1025)&lt;&gt;0,IFERROR(VALUE('Payments Export'!H1025),'Payments Export'!H1025),"")</f>
        <v>23</v>
      </c>
      <c r="D1021" s="7" t="str">
        <f>IF('Payments Export'!I1025="","",'Payments Export'!I1025)</f>
        <v>Surgery consultation, Level B</v>
      </c>
      <c r="E1021" s="7" t="str">
        <f t="shared" si="30"/>
        <v>Surgery consultation, Level B</v>
      </c>
      <c r="F1021" s="7">
        <f>IF('Payments Export'!A1025="","",'Payments Export'!N1025)</f>
        <v>0</v>
      </c>
      <c r="G1021" s="7">
        <f>IF('Payments Export'!A1025="","",'Payments Export'!O1025)</f>
        <v>74.75</v>
      </c>
      <c r="H1021" s="7">
        <f>IF('Payments Export'!B1025="","",G1021-F1021)</f>
        <v>74.75</v>
      </c>
      <c r="I1021" s="3" t="str">
        <f>IF(C1021&lt;&gt;"",_xlfn.XLOOKUP(IFERROR(VALUE(C1021),C1021),'Items database'!A:A,'Items database'!B:B),(_xlfn.XLOOKUP(LEFT(E1021,3),Services,Services,"")))</f>
        <v>DEF</v>
      </c>
      <c r="J1021" s="3" t="str">
        <f t="shared" si="31"/>
        <v/>
      </c>
    </row>
    <row r="1022" spans="1:10" ht="30" x14ac:dyDescent="0.35">
      <c r="A1022" s="7" t="str">
        <f>IF('Payments Export'!A1026="","",'Payments Export'!A1026)</f>
        <v>Generic Medical Clinic</v>
      </c>
      <c r="B1022" s="7" t="str">
        <f>IF('Payments Export'!A1026="","",'Payments Export'!B1026)</f>
        <v>Dr Jordan Patel</v>
      </c>
      <c r="C1022" s="7">
        <f>IF(IFERROR(VALUE('Payments Export'!H1026),'Payments Export'!H1026)&lt;&gt;0,IFERROR(VALUE('Payments Export'!H1026),'Payments Export'!H1026),"")</f>
        <v>23</v>
      </c>
      <c r="D1022" s="7" t="str">
        <f>IF('Payments Export'!I1026="","",'Payments Export'!I1026)</f>
        <v>Surgery consultation, Level B</v>
      </c>
      <c r="E1022" s="7" t="str">
        <f t="shared" si="30"/>
        <v>Surgery consultation, Level B</v>
      </c>
      <c r="F1022" s="7">
        <f>IF('Payments Export'!A1026="","",'Payments Export'!N1026)</f>
        <v>0</v>
      </c>
      <c r="G1022" s="7">
        <f>IF('Payments Export'!A1026="","",'Payments Export'!O1026)</f>
        <v>94.75</v>
      </c>
      <c r="H1022" s="7">
        <f>IF('Payments Export'!B1026="","",G1022-F1022)</f>
        <v>94.75</v>
      </c>
      <c r="I1022" s="3" t="str">
        <f>IF(C1022&lt;&gt;"",_xlfn.XLOOKUP(IFERROR(VALUE(C1022),C1022),'Items database'!A:A,'Items database'!B:B),(_xlfn.XLOOKUP(LEFT(E1022,3),Services,Services,"")))</f>
        <v>DEF</v>
      </c>
      <c r="J1022" s="3" t="str">
        <f t="shared" si="31"/>
        <v/>
      </c>
    </row>
    <row r="1023" spans="1:10" ht="30" x14ac:dyDescent="0.35">
      <c r="A1023" s="7" t="str">
        <f>IF('Payments Export'!A1027="","",'Payments Export'!A1027)</f>
        <v>Generic Medical Clinic</v>
      </c>
      <c r="B1023" s="7" t="str">
        <f>IF('Payments Export'!A1027="","",'Payments Export'!B1027)</f>
        <v>Dr Morgan Bailey</v>
      </c>
      <c r="C1023" s="7">
        <f>IF(IFERROR(VALUE('Payments Export'!H1027),'Payments Export'!H1027)&lt;&gt;0,IFERROR(VALUE('Payments Export'!H1027),'Payments Export'!H1027),"")</f>
        <v>23</v>
      </c>
      <c r="D1023" s="7" t="str">
        <f>IF('Payments Export'!I1027="","",'Payments Export'!I1027)</f>
        <v>Surgery consultation, Level B</v>
      </c>
      <c r="E1023" s="7" t="str">
        <f t="shared" si="30"/>
        <v>Surgery consultation, Level B</v>
      </c>
      <c r="F1023" s="7">
        <f>IF('Payments Export'!A1027="","",'Payments Export'!N1027)</f>
        <v>0</v>
      </c>
      <c r="G1023" s="7">
        <f>IF('Payments Export'!A1027="","",'Payments Export'!O1027)</f>
        <v>74.75</v>
      </c>
      <c r="H1023" s="7">
        <f>IF('Payments Export'!B1027="","",G1023-F1023)</f>
        <v>74.75</v>
      </c>
      <c r="I1023" s="3" t="str">
        <f>IF(C1023&lt;&gt;"",_xlfn.XLOOKUP(IFERROR(VALUE(C1023),C1023),'Items database'!A:A,'Items database'!B:B),(_xlfn.XLOOKUP(LEFT(E1023,3),Services,Services,"")))</f>
        <v>DEF</v>
      </c>
      <c r="J1023" s="3" t="str">
        <f t="shared" si="31"/>
        <v/>
      </c>
    </row>
    <row r="1024" spans="1:10" ht="300" x14ac:dyDescent="0.35">
      <c r="A1024" s="7" t="str">
        <f>IF('Payments Export'!A1028="","",'Payments Export'!A1028)</f>
        <v>Generic Medical Clinic</v>
      </c>
      <c r="B1024" s="7" t="str">
        <f>IF('Payments Export'!A1028="","",'Payments Export'!B1028)</f>
        <v>Dr Alex Smith</v>
      </c>
      <c r="C1024" s="7">
        <f>IF(IFERROR(VALUE('Payments Export'!H1028),'Payments Export'!H1028)&lt;&gt;0,IFERROR(VALUE('Payments Export'!H1028),'Payments Export'!H1028),"")</f>
        <v>91891</v>
      </c>
      <c r="D1024" s="7" t="str">
        <f>IF('Payments Export'!I1028="","",'Payments Export'!I1028)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24" s="7" t="str">
        <f t="shared" si="30"/>
        <v>Phone attendance by a general practitioner lasting at least 6 minu</v>
      </c>
      <c r="F1024" s="7">
        <f>IF('Payments Export'!A1028="","",'Payments Export'!N1028)</f>
        <v>0</v>
      </c>
      <c r="G1024" s="7">
        <f>IF('Payments Export'!A1028="","",'Payments Export'!O1028)</f>
        <v>74.75</v>
      </c>
      <c r="H1024" s="7">
        <f>IF('Payments Export'!B1028="","",G1024-F1024)</f>
        <v>74.75</v>
      </c>
      <c r="I1024" s="3" t="str">
        <f>IF(C1024&lt;&gt;"",_xlfn.XLOOKUP(IFERROR(VALUE(C1024),C1024),'Items database'!A:A,'Items database'!B:B),(_xlfn.XLOOKUP(LEFT(E1024,3),Services,Services,"")))</f>
        <v>DEF</v>
      </c>
      <c r="J1024" s="3" t="str">
        <f t="shared" si="31"/>
        <v/>
      </c>
    </row>
    <row r="1025" spans="1:10" ht="30" x14ac:dyDescent="0.35">
      <c r="A1025" s="7" t="str">
        <f>IF('Payments Export'!A1029="","",'Payments Export'!A1029)</f>
        <v>Generic Medical Clinic</v>
      </c>
      <c r="B1025" s="7" t="str">
        <f>IF('Payments Export'!A1029="","",'Payments Export'!B1029)</f>
        <v>Dr Taylor Murphy</v>
      </c>
      <c r="C1025" s="7">
        <f>IF(IFERROR(VALUE('Payments Export'!H1029),'Payments Export'!H1029)&lt;&gt;0,IFERROR(VALUE('Payments Export'!H1029),'Payments Export'!H1029),"")</f>
        <v>23</v>
      </c>
      <c r="D1025" s="7" t="str">
        <f>IF('Payments Export'!I1029="","",'Payments Export'!I1029)</f>
        <v>Surgery consultation, Level B</v>
      </c>
      <c r="E1025" s="7" t="str">
        <f t="shared" ref="E1025:E1088" si="32">LEFT(D1025,66)</f>
        <v>Surgery consultation, Level B</v>
      </c>
      <c r="F1025" s="7">
        <f>IF('Payments Export'!A1029="","",'Payments Export'!N1029)</f>
        <v>0</v>
      </c>
      <c r="G1025" s="7">
        <f>IF('Payments Export'!A1029="","",'Payments Export'!O1029)</f>
        <v>94.75</v>
      </c>
      <c r="H1025" s="7">
        <f>IF('Payments Export'!B1029="","",G1025-F1025)</f>
        <v>94.75</v>
      </c>
      <c r="I1025" s="3" t="str">
        <f>IF(C1025&lt;&gt;"",_xlfn.XLOOKUP(IFERROR(VALUE(C1025),C1025),'Items database'!A:A,'Items database'!B:B),(_xlfn.XLOOKUP(LEFT(E1025,3),Services,Services,"")))</f>
        <v>DEF</v>
      </c>
      <c r="J1025" s="3" t="str">
        <f t="shared" ref="J1025:J1088" si="33">IF(ISNUMBER(F1025)=TRUE,IF(F1025=0,"","GST"),"")</f>
        <v/>
      </c>
    </row>
    <row r="1026" spans="1:10" ht="30" x14ac:dyDescent="0.35">
      <c r="A1026" s="7" t="str">
        <f>IF('Payments Export'!A1030="","",'Payments Export'!A1030)</f>
        <v>Generic Medical Clinic</v>
      </c>
      <c r="B1026" s="7" t="str">
        <f>IF('Payments Export'!A1030="","",'Payments Export'!B1030)</f>
        <v>Dr Cameron Li</v>
      </c>
      <c r="C1026" s="7">
        <f>IF(IFERROR(VALUE('Payments Export'!H1030),'Payments Export'!H1030)&lt;&gt;0,IFERROR(VALUE('Payments Export'!H1030),'Payments Export'!H1030),"")</f>
        <v>23</v>
      </c>
      <c r="D1026" s="7" t="str">
        <f>IF('Payments Export'!I1030="","",'Payments Export'!I1030)</f>
        <v>Surgery consultation, Level B</v>
      </c>
      <c r="E1026" s="7" t="str">
        <f t="shared" si="32"/>
        <v>Surgery consultation, Level B</v>
      </c>
      <c r="F1026" s="7">
        <f>IF('Payments Export'!A1030="","",'Payments Export'!N1030)</f>
        <v>0</v>
      </c>
      <c r="G1026" s="7">
        <f>IF('Payments Export'!A1030="","",'Payments Export'!O1030)</f>
        <v>74.75</v>
      </c>
      <c r="H1026" s="7">
        <f>IF('Payments Export'!B1030="","",G1026-F1026)</f>
        <v>74.75</v>
      </c>
      <c r="I1026" s="3" t="str">
        <f>IF(C1026&lt;&gt;"",_xlfn.XLOOKUP(IFERROR(VALUE(C1026),C1026),'Items database'!A:A,'Items database'!B:B),(_xlfn.XLOOKUP(LEFT(E1026,3),Services,Services,"")))</f>
        <v>DEF</v>
      </c>
      <c r="J1026" s="3" t="str">
        <f t="shared" si="33"/>
        <v/>
      </c>
    </row>
    <row r="1027" spans="1:10" ht="30" x14ac:dyDescent="0.35">
      <c r="A1027" s="7" t="str">
        <f>IF('Payments Export'!A1031="","",'Payments Export'!A1031)</f>
        <v>Generic Medical Clinic</v>
      </c>
      <c r="B1027" s="7" t="str">
        <f>IF('Payments Export'!A1031="","",'Payments Export'!B1031)</f>
        <v>Dr Cameron Li</v>
      </c>
      <c r="C1027" s="7">
        <f>IF(IFERROR(VALUE('Payments Export'!H1031),'Payments Export'!H1031)&lt;&gt;0,IFERROR(VALUE('Payments Export'!H1031),'Payments Export'!H1031),"")</f>
        <v>23</v>
      </c>
      <c r="D1027" s="7" t="str">
        <f>IF('Payments Export'!I1031="","",'Payments Export'!I1031)</f>
        <v>Surgery consultation, Level B</v>
      </c>
      <c r="E1027" s="7" t="str">
        <f t="shared" si="32"/>
        <v>Surgery consultation, Level B</v>
      </c>
      <c r="F1027" s="7">
        <f>IF('Payments Export'!A1031="","",'Payments Export'!N1031)</f>
        <v>0</v>
      </c>
      <c r="G1027" s="7">
        <f>IF('Payments Export'!A1031="","",'Payments Export'!O1031)</f>
        <v>74.75</v>
      </c>
      <c r="H1027" s="7">
        <f>IF('Payments Export'!B1031="","",G1027-F1027)</f>
        <v>74.75</v>
      </c>
      <c r="I1027" s="3" t="str">
        <f>IF(C1027&lt;&gt;"",_xlfn.XLOOKUP(IFERROR(VALUE(C1027),C1027),'Items database'!A:A,'Items database'!B:B),(_xlfn.XLOOKUP(LEFT(E1027,3),Services,Services,"")))</f>
        <v>DEF</v>
      </c>
      <c r="J1027" s="3" t="str">
        <f t="shared" si="33"/>
        <v/>
      </c>
    </row>
    <row r="1028" spans="1:10" ht="30" x14ac:dyDescent="0.35">
      <c r="A1028" s="7" t="str">
        <f>IF('Payments Export'!A1032="","",'Payments Export'!A1032)</f>
        <v>Generic Medical Clinic</v>
      </c>
      <c r="B1028" s="7" t="str">
        <f>IF('Payments Export'!A1032="","",'Payments Export'!B1032)</f>
        <v>Dr Casey Kim</v>
      </c>
      <c r="C1028" s="7">
        <f>IF(IFERROR(VALUE('Payments Export'!H1032),'Payments Export'!H1032)&lt;&gt;0,IFERROR(VALUE('Payments Export'!H1032),'Payments Export'!H1032),"")</f>
        <v>36</v>
      </c>
      <c r="D1028" s="7" t="str">
        <f>IF('Payments Export'!I1032="","",'Payments Export'!I1032)</f>
        <v>Surgery consultation, Level C</v>
      </c>
      <c r="E1028" s="7" t="str">
        <f t="shared" si="32"/>
        <v>Surgery consultation, Level C</v>
      </c>
      <c r="F1028" s="7">
        <f>IF('Payments Export'!A1032="","",'Payments Export'!N1032)</f>
        <v>0</v>
      </c>
      <c r="G1028" s="7">
        <f>IF('Payments Export'!A1032="","",'Payments Export'!O1032)</f>
        <v>125</v>
      </c>
      <c r="H1028" s="7">
        <f>IF('Payments Export'!B1032="","",G1028-F1028)</f>
        <v>125</v>
      </c>
      <c r="I1028" s="3" t="str">
        <f>IF(C1028&lt;&gt;"",_xlfn.XLOOKUP(IFERROR(VALUE(C1028),C1028),'Items database'!A:A,'Items database'!B:B),(_xlfn.XLOOKUP(LEFT(E1028,3),Services,Services,"")))</f>
        <v>DEF</v>
      </c>
      <c r="J1028" s="3" t="str">
        <f t="shared" si="33"/>
        <v/>
      </c>
    </row>
    <row r="1029" spans="1:10" ht="30" x14ac:dyDescent="0.35">
      <c r="A1029" s="7" t="str">
        <f>IF('Payments Export'!A1033="","",'Payments Export'!A1033)</f>
        <v>Generic Medical Clinic</v>
      </c>
      <c r="B1029" s="7" t="str">
        <f>IF('Payments Export'!A1033="","",'Payments Export'!B1033)</f>
        <v>Dr Jamie Wilson</v>
      </c>
      <c r="C1029" s="7">
        <f>IF(IFERROR(VALUE('Payments Export'!H1033),'Payments Export'!H1033)&lt;&gt;0,IFERROR(VALUE('Payments Export'!H1033),'Payments Export'!H1033),"")</f>
        <v>23</v>
      </c>
      <c r="D1029" s="7" t="str">
        <f>IF('Payments Export'!I1033="","",'Payments Export'!I1033)</f>
        <v>Surgery consultation, Level B</v>
      </c>
      <c r="E1029" s="7" t="str">
        <f t="shared" si="32"/>
        <v>Surgery consultation, Level B</v>
      </c>
      <c r="F1029" s="7">
        <f>IF('Payments Export'!A1033="","",'Payments Export'!N1033)</f>
        <v>0</v>
      </c>
      <c r="G1029" s="7">
        <f>IF('Payments Export'!A1033="","",'Payments Export'!O1033)</f>
        <v>94.75</v>
      </c>
      <c r="H1029" s="7">
        <f>IF('Payments Export'!B1033="","",G1029-F1029)</f>
        <v>94.75</v>
      </c>
      <c r="I1029" s="3" t="str">
        <f>IF(C1029&lt;&gt;"",_xlfn.XLOOKUP(IFERROR(VALUE(C1029),C1029),'Items database'!A:A,'Items database'!B:B),(_xlfn.XLOOKUP(LEFT(E1029,3),Services,Services,"")))</f>
        <v>DEF</v>
      </c>
      <c r="J1029" s="3" t="str">
        <f t="shared" si="33"/>
        <v/>
      </c>
    </row>
    <row r="1030" spans="1:10" ht="30" x14ac:dyDescent="0.35">
      <c r="A1030" s="7" t="str">
        <f>IF('Payments Export'!A1034="","",'Payments Export'!A1034)</f>
        <v>Generic Medical Clinic</v>
      </c>
      <c r="B1030" s="7" t="str">
        <f>IF('Payments Export'!A1034="","",'Payments Export'!B1034)</f>
        <v>Dr Morgan Bailey</v>
      </c>
      <c r="C1030" s="7">
        <f>IF(IFERROR(VALUE('Payments Export'!H1034),'Payments Export'!H1034)&lt;&gt;0,IFERROR(VALUE('Payments Export'!H1034),'Payments Export'!H1034),"")</f>
        <v>23</v>
      </c>
      <c r="D1030" s="7" t="str">
        <f>IF('Payments Export'!I1034="","",'Payments Export'!I1034)</f>
        <v>Surgery consultation, Level B</v>
      </c>
      <c r="E1030" s="7" t="str">
        <f t="shared" si="32"/>
        <v>Surgery consultation, Level B</v>
      </c>
      <c r="F1030" s="7">
        <f>IF('Payments Export'!A1034="","",'Payments Export'!N1034)</f>
        <v>0</v>
      </c>
      <c r="G1030" s="7">
        <f>IF('Payments Export'!A1034="","",'Payments Export'!O1034)</f>
        <v>59.55</v>
      </c>
      <c r="H1030" s="7">
        <f>IF('Payments Export'!B1034="","",G1030-F1030)</f>
        <v>59.55</v>
      </c>
      <c r="I1030" s="3" t="str">
        <f>IF(C1030&lt;&gt;"",_xlfn.XLOOKUP(IFERROR(VALUE(C1030),C1030),'Items database'!A:A,'Items database'!B:B),(_xlfn.XLOOKUP(LEFT(E1030,3),Services,Services,"")))</f>
        <v>DEF</v>
      </c>
      <c r="J1030" s="3" t="str">
        <f t="shared" si="33"/>
        <v/>
      </c>
    </row>
    <row r="1031" spans="1:10" ht="30" x14ac:dyDescent="0.35">
      <c r="A1031" s="7" t="str">
        <f>IF('Payments Export'!A1035="","",'Payments Export'!A1035)</f>
        <v>Generic Medical Clinic</v>
      </c>
      <c r="B1031" s="7" t="str">
        <f>IF('Payments Export'!A1035="","",'Payments Export'!B1035)</f>
        <v>Dr Cameron Li</v>
      </c>
      <c r="C1031" s="7">
        <f>IF(IFERROR(VALUE('Payments Export'!H1035),'Payments Export'!H1035)&lt;&gt;0,IFERROR(VALUE('Payments Export'!H1035),'Payments Export'!H1035),"")</f>
        <v>23</v>
      </c>
      <c r="D1031" s="7" t="str">
        <f>IF('Payments Export'!I1035="","",'Payments Export'!I1035)</f>
        <v>Surgery consultation, Level B</v>
      </c>
      <c r="E1031" s="7" t="str">
        <f t="shared" si="32"/>
        <v>Surgery consultation, Level B</v>
      </c>
      <c r="F1031" s="7">
        <f>IF('Payments Export'!A1035="","",'Payments Export'!N1035)</f>
        <v>0</v>
      </c>
      <c r="G1031" s="7">
        <f>IF('Payments Export'!A1035="","",'Payments Export'!O1035)</f>
        <v>94.75</v>
      </c>
      <c r="H1031" s="7">
        <f>IF('Payments Export'!B1035="","",G1031-F1031)</f>
        <v>94.75</v>
      </c>
      <c r="I1031" s="3" t="str">
        <f>IF(C1031&lt;&gt;"",_xlfn.XLOOKUP(IFERROR(VALUE(C1031),C1031),'Items database'!A:A,'Items database'!B:B),(_xlfn.XLOOKUP(LEFT(E1031,3),Services,Services,"")))</f>
        <v>DEF</v>
      </c>
      <c r="J1031" s="3" t="str">
        <f t="shared" si="33"/>
        <v/>
      </c>
    </row>
    <row r="1032" spans="1:10" ht="300" x14ac:dyDescent="0.35">
      <c r="A1032" s="7" t="str">
        <f>IF('Payments Export'!A1036="","",'Payments Export'!A1036)</f>
        <v>Generic Medical Clinic</v>
      </c>
      <c r="B1032" s="7" t="str">
        <f>IF('Payments Export'!A1036="","",'Payments Export'!B1036)</f>
        <v>Dr Casey Kim</v>
      </c>
      <c r="C1032" s="7">
        <f>IF(IFERROR(VALUE('Payments Export'!H1036),'Payments Export'!H1036)&lt;&gt;0,IFERROR(VALUE('Payments Export'!H1036),'Payments Export'!H1036),"")</f>
        <v>91891</v>
      </c>
      <c r="D1032" s="7" t="str">
        <f>IF('Payments Export'!I1036="","",'Payments Export'!I1036)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2" s="7" t="str">
        <f t="shared" si="32"/>
        <v>Phone attendance by a general practitioner lasting at least 6 minu</v>
      </c>
      <c r="F1032" s="7">
        <f>IF('Payments Export'!A1036="","",'Payments Export'!N1036)</f>
        <v>0</v>
      </c>
      <c r="G1032" s="7">
        <f>IF('Payments Export'!A1036="","",'Payments Export'!O1036)</f>
        <v>94.75</v>
      </c>
      <c r="H1032" s="7">
        <f>IF('Payments Export'!B1036="","",G1032-F1032)</f>
        <v>94.75</v>
      </c>
      <c r="I1032" s="3" t="str">
        <f>IF(C1032&lt;&gt;"",_xlfn.XLOOKUP(IFERROR(VALUE(C1032),C1032),'Items database'!A:A,'Items database'!B:B),(_xlfn.XLOOKUP(LEFT(E1032,3),Services,Services,"")))</f>
        <v>DEF</v>
      </c>
      <c r="J1032" s="3" t="str">
        <f t="shared" si="33"/>
        <v/>
      </c>
    </row>
    <row r="1033" spans="1:10" ht="30" x14ac:dyDescent="0.35">
      <c r="A1033" s="7" t="str">
        <f>IF('Payments Export'!A1037="","",'Payments Export'!A1037)</f>
        <v>Generic Medical Clinic</v>
      </c>
      <c r="B1033" s="7" t="str">
        <f>IF('Payments Export'!A1037="","",'Payments Export'!B1037)</f>
        <v>Dr Jamie Garcia</v>
      </c>
      <c r="C1033" s="7">
        <f>IF(IFERROR(VALUE('Payments Export'!H1037),'Payments Export'!H1037)&lt;&gt;0,IFERROR(VALUE('Payments Export'!H1037),'Payments Export'!H1037),"")</f>
        <v>10962</v>
      </c>
      <c r="D1033" s="7" t="str">
        <f>IF('Payments Export'!I1037="","",'Payments Export'!I1037)</f>
        <v>Podiatry Service</v>
      </c>
      <c r="E1033" s="7" t="str">
        <f t="shared" si="32"/>
        <v>Podiatry Service</v>
      </c>
      <c r="F1033" s="7">
        <f>IF('Payments Export'!A1037="","",'Payments Export'!N1037)</f>
        <v>0</v>
      </c>
      <c r="G1033" s="7">
        <f>IF('Payments Export'!A1037="","",'Payments Export'!O1037)</f>
        <v>68</v>
      </c>
      <c r="H1033" s="7">
        <f>IF('Payments Export'!B1037="","",G1033-F1033)</f>
        <v>68</v>
      </c>
      <c r="I1033" s="3" t="str">
        <f>IF(C1033&lt;&gt;"",_xlfn.XLOOKUP(IFERROR(VALUE(C1033),C1033),'Items database'!A:A,'Items database'!B:B),(_xlfn.XLOOKUP(LEFT(E1033,3),Services,Services,"")))</f>
        <v>DEF</v>
      </c>
      <c r="J1033" s="3" t="str">
        <f t="shared" si="33"/>
        <v/>
      </c>
    </row>
    <row r="1034" spans="1:10" ht="70" x14ac:dyDescent="0.35">
      <c r="A1034" s="7" t="str">
        <f>IF('Payments Export'!A1038="","",'Payments Export'!A1038)</f>
        <v>Generic Medical Clinic</v>
      </c>
      <c r="B1034" s="7" t="str">
        <f>IF('Payments Export'!A1038="","",'Payments Export'!B1038)</f>
        <v>Dr Riley Zhang</v>
      </c>
      <c r="C1034" s="7" t="str">
        <f>IF(IFERROR(VALUE('Payments Export'!H1038),'Payments Export'!H1038)&lt;&gt;0,IFERROR(VALUE('Payments Export'!H1038),'Payments Export'!H1038),"")</f>
        <v/>
      </c>
      <c r="D1034" s="7" t="str">
        <f>IF('Payments Export'!I1038="","",'Payments Export'!I1038)</f>
        <v>CSB Treatment Room Fee Tier 1 -  Non Rebatable from Medicare</v>
      </c>
      <c r="E1034" s="7" t="str">
        <f t="shared" si="32"/>
        <v>CSB Treatment Room Fee Tier 1 -  Non Rebatable from Medicare</v>
      </c>
      <c r="F1034" s="7">
        <f>IF('Payments Export'!A1038="","",'Payments Export'!N1038)</f>
        <v>0</v>
      </c>
      <c r="G1034" s="7">
        <f>IF('Payments Export'!A1038="","",'Payments Export'!O1038)</f>
        <v>25</v>
      </c>
      <c r="H1034" s="7">
        <f>IF('Payments Export'!B1038="","",G1034-F1034)</f>
        <v>25</v>
      </c>
      <c r="I1034" s="3" t="str">
        <f>IF(C1034&lt;&gt;"",_xlfn.XLOOKUP(IFERROR(VALUE(C1034),C1034),'Items database'!A:A,'Items database'!B:B),(_xlfn.XLOOKUP(LEFT(E1034,3),Services,Services,"")))</f>
        <v>CSB</v>
      </c>
      <c r="J1034" s="3" t="str">
        <f t="shared" si="33"/>
        <v/>
      </c>
    </row>
    <row r="1035" spans="1:10" ht="30" x14ac:dyDescent="0.35">
      <c r="A1035" s="7" t="str">
        <f>IF('Payments Export'!A1039="","",'Payments Export'!A1039)</f>
        <v>Generic Medical Clinic</v>
      </c>
      <c r="B1035" s="7" t="str">
        <f>IF('Payments Export'!A1039="","",'Payments Export'!B1039)</f>
        <v>Dr Riley Zhang</v>
      </c>
      <c r="C1035" s="7">
        <f>IF(IFERROR(VALUE('Payments Export'!H1039),'Payments Export'!H1039)&lt;&gt;0,IFERROR(VALUE('Payments Export'!H1039),'Payments Export'!H1039),"")</f>
        <v>36</v>
      </c>
      <c r="D1035" s="7" t="str">
        <f>IF('Payments Export'!I1039="","",'Payments Export'!I1039)</f>
        <v>Surgery consultation, Level C</v>
      </c>
      <c r="E1035" s="7" t="str">
        <f t="shared" si="32"/>
        <v>Surgery consultation, Level C</v>
      </c>
      <c r="F1035" s="7">
        <f>IF('Payments Export'!A1039="","",'Payments Export'!N1039)</f>
        <v>0</v>
      </c>
      <c r="G1035" s="7">
        <f>IF('Payments Export'!A1039="","",'Payments Export'!O1039)</f>
        <v>125</v>
      </c>
      <c r="H1035" s="7">
        <f>IF('Payments Export'!B1039="","",G1035-F1035)</f>
        <v>125</v>
      </c>
      <c r="I1035" s="3" t="str">
        <f>IF(C1035&lt;&gt;"",_xlfn.XLOOKUP(IFERROR(VALUE(C1035),C1035),'Items database'!A:A,'Items database'!B:B),(_xlfn.XLOOKUP(LEFT(E1035,3),Services,Services,"")))</f>
        <v>DEF</v>
      </c>
      <c r="J1035" s="3" t="str">
        <f t="shared" si="33"/>
        <v/>
      </c>
    </row>
    <row r="1036" spans="1:10" ht="70" x14ac:dyDescent="0.35">
      <c r="A1036" s="7" t="str">
        <f>IF('Payments Export'!A1040="","",'Payments Export'!A1040)</f>
        <v>Generic Medical Clinic</v>
      </c>
      <c r="B1036" s="7" t="str">
        <f>IF('Payments Export'!A1040="","",'Payments Export'!B1040)</f>
        <v>Dr Riley Zhang</v>
      </c>
      <c r="C1036" s="7">
        <f>IF(IFERROR(VALUE('Payments Export'!H1040),'Payments Export'!H1040)&lt;&gt;0,IFERROR(VALUE('Payments Export'!H1040),'Payments Export'!H1040),"")</f>
        <v>30071</v>
      </c>
      <c r="D1036" s="7" t="str">
        <f>IF('Payments Export'!I1040="","",'Payments Export'!I1040)</f>
        <v>Biopsy of skin where the biopsy specimen is sent for pathological examination</v>
      </c>
      <c r="E1036" s="7" t="str">
        <f t="shared" si="32"/>
        <v xml:space="preserve">Biopsy of skin where the biopsy specimen is sent for pathological </v>
      </c>
      <c r="F1036" s="7">
        <f>IF('Payments Export'!A1040="","",'Payments Export'!N1040)</f>
        <v>0</v>
      </c>
      <c r="G1036" s="7">
        <f>IF('Payments Export'!A1040="","",'Payments Export'!O1040)</f>
        <v>69.5</v>
      </c>
      <c r="H1036" s="7">
        <f>IF('Payments Export'!B1040="","",G1036-F1036)</f>
        <v>69.5</v>
      </c>
      <c r="I1036" s="3" t="str">
        <f>IF(C1036&lt;&gt;"",_xlfn.XLOOKUP(IFERROR(VALUE(C1036),C1036),'Items database'!A:A,'Items database'!B:B),(_xlfn.XLOOKUP(LEFT(E1036,3),Services,Services,"")))</f>
        <v>DEF</v>
      </c>
      <c r="J1036" s="3" t="str">
        <f t="shared" si="33"/>
        <v/>
      </c>
    </row>
    <row r="1037" spans="1:10" ht="30" x14ac:dyDescent="0.35">
      <c r="A1037" s="7" t="str">
        <f>IF('Payments Export'!A1041="","",'Payments Export'!A1041)</f>
        <v>Generic Medical Clinic</v>
      </c>
      <c r="B1037" s="7" t="str">
        <f>IF('Payments Export'!A1041="","",'Payments Export'!B1041)</f>
        <v>Dr Alex Smith</v>
      </c>
      <c r="C1037" s="7">
        <f>IF(IFERROR(VALUE('Payments Export'!H1041),'Payments Export'!H1041)&lt;&gt;0,IFERROR(VALUE('Payments Export'!H1041),'Payments Export'!H1041),"")</f>
        <v>36</v>
      </c>
      <c r="D1037" s="7" t="str">
        <f>IF('Payments Export'!I1041="","",'Payments Export'!I1041)</f>
        <v>Surgery consultation, Level C</v>
      </c>
      <c r="E1037" s="7" t="str">
        <f t="shared" si="32"/>
        <v>Surgery consultation, Level C</v>
      </c>
      <c r="F1037" s="7">
        <f>IF('Payments Export'!A1041="","",'Payments Export'!N1041)</f>
        <v>0</v>
      </c>
      <c r="G1037" s="7">
        <f>IF('Payments Export'!A1041="","",'Payments Export'!O1041)</f>
        <v>125</v>
      </c>
      <c r="H1037" s="7">
        <f>IF('Payments Export'!B1041="","",G1037-F1037)</f>
        <v>125</v>
      </c>
      <c r="I1037" s="3" t="str">
        <f>IF(C1037&lt;&gt;"",_xlfn.XLOOKUP(IFERROR(VALUE(C1037),C1037),'Items database'!A:A,'Items database'!B:B),(_xlfn.XLOOKUP(LEFT(E1037,3),Services,Services,"")))</f>
        <v>DEF</v>
      </c>
      <c r="J1037" s="3" t="str">
        <f t="shared" si="33"/>
        <v/>
      </c>
    </row>
    <row r="1038" spans="1:10" ht="60" x14ac:dyDescent="0.35">
      <c r="A1038" s="7" t="str">
        <f>IF('Payments Export'!A1042="","",'Payments Export'!A1042)</f>
        <v>Generic Medical Clinic</v>
      </c>
      <c r="B1038" s="7" t="str">
        <f>IF('Payments Export'!A1042="","",'Payments Export'!B1042)</f>
        <v>Dr Taylor Johnson</v>
      </c>
      <c r="C1038" s="7">
        <f>IF(IFERROR(VALUE('Payments Export'!H1042),'Payments Export'!H1042)&lt;&gt;0,IFERROR(VALUE('Payments Export'!H1042),'Payments Export'!H1042),"")</f>
        <v>80010</v>
      </c>
      <c r="D1038" s="7" t="str">
        <f>IF('Payments Export'!I1042="","",'Payments Export'!I1042)</f>
        <v>Clinical psychologist consultation, &gt;50 min, consulting rooms</v>
      </c>
      <c r="E1038" s="7" t="str">
        <f t="shared" si="32"/>
        <v>Clinical psychologist consultation, &gt;50 min, consulting rooms</v>
      </c>
      <c r="F1038" s="7">
        <f>IF('Payments Export'!A1042="","",'Payments Export'!N1042)</f>
        <v>0</v>
      </c>
      <c r="G1038" s="7">
        <f>IF('Payments Export'!A1042="","",'Payments Export'!O1042)</f>
        <v>224.5</v>
      </c>
      <c r="H1038" s="7">
        <f>IF('Payments Export'!B1042="","",G1038-F1038)</f>
        <v>224.5</v>
      </c>
      <c r="I1038" s="3" t="str">
        <f>IF(C1038&lt;&gt;"",_xlfn.XLOOKUP(IFERROR(VALUE(C1038),C1038),'Items database'!A:A,'Items database'!B:B),(_xlfn.XLOOKUP(LEFT(E1038,3),Services,Services,"")))</f>
        <v>DEF</v>
      </c>
      <c r="J1038" s="3" t="str">
        <f t="shared" si="33"/>
        <v/>
      </c>
    </row>
    <row r="1039" spans="1:10" ht="300" x14ac:dyDescent="0.35">
      <c r="A1039" s="7" t="str">
        <f>IF('Payments Export'!A1043="","",'Payments Export'!A1043)</f>
        <v>Generic Medical Clinic</v>
      </c>
      <c r="B1039" s="7" t="str">
        <f>IF('Payments Export'!A1043="","",'Payments Export'!B1043)</f>
        <v>Dr Avery Wang</v>
      </c>
      <c r="C1039" s="7">
        <f>IF(IFERROR(VALUE('Payments Export'!H1043),'Payments Export'!H1043)&lt;&gt;0,IFERROR(VALUE('Payments Export'!H1043),'Payments Export'!H1043),"")</f>
        <v>91891</v>
      </c>
      <c r="D1039" s="7" t="str">
        <f>IF('Payments Export'!I1043="","",'Payments Export'!I1043)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9" s="7" t="str">
        <f t="shared" si="32"/>
        <v>Phone attendance by a general practitioner lasting at least 6 minu</v>
      </c>
      <c r="F1039" s="7">
        <f>IF('Payments Export'!A1043="","",'Payments Export'!N1043)</f>
        <v>0</v>
      </c>
      <c r="G1039" s="7">
        <f>IF('Payments Export'!A1043="","",'Payments Export'!O1043)</f>
        <v>59.55</v>
      </c>
      <c r="H1039" s="7">
        <f>IF('Payments Export'!B1043="","",G1039-F1039)</f>
        <v>59.55</v>
      </c>
      <c r="I1039" s="3" t="str">
        <f>IF(C1039&lt;&gt;"",_xlfn.XLOOKUP(IFERROR(VALUE(C1039),C1039),'Items database'!A:A,'Items database'!B:B),(_xlfn.XLOOKUP(LEFT(E1039,3),Services,Services,"")))</f>
        <v>DEF</v>
      </c>
      <c r="J1039" s="3" t="str">
        <f t="shared" si="33"/>
        <v/>
      </c>
    </row>
    <row r="1040" spans="1:10" ht="30" x14ac:dyDescent="0.35">
      <c r="A1040" s="7" t="str">
        <f>IF('Payments Export'!A1044="","",'Payments Export'!A1044)</f>
        <v>Generic Medical Clinic</v>
      </c>
      <c r="B1040" s="7" t="str">
        <f>IF('Payments Export'!A1044="","",'Payments Export'!B1044)</f>
        <v>Dr Jamie Wilson</v>
      </c>
      <c r="C1040" s="7">
        <f>IF(IFERROR(VALUE('Payments Export'!H1044),'Payments Export'!H1044)&lt;&gt;0,IFERROR(VALUE('Payments Export'!H1044),'Payments Export'!H1044),"")</f>
        <v>23</v>
      </c>
      <c r="D1040" s="7" t="str">
        <f>IF('Payments Export'!I1044="","",'Payments Export'!I1044)</f>
        <v>Surgery consultation, Level B</v>
      </c>
      <c r="E1040" s="7" t="str">
        <f t="shared" si="32"/>
        <v>Surgery consultation, Level B</v>
      </c>
      <c r="F1040" s="7">
        <f>IF('Payments Export'!A1044="","",'Payments Export'!N1044)</f>
        <v>0</v>
      </c>
      <c r="G1040" s="7">
        <f>IF('Payments Export'!A1044="","",'Payments Export'!O1044)</f>
        <v>49.4</v>
      </c>
      <c r="H1040" s="7">
        <f>IF('Payments Export'!B1044="","",G1040-F1040)</f>
        <v>49.4</v>
      </c>
      <c r="I1040" s="3" t="str">
        <f>IF(C1040&lt;&gt;"",_xlfn.XLOOKUP(IFERROR(VALUE(C1040),C1040),'Items database'!A:A,'Items database'!B:B),(_xlfn.XLOOKUP(LEFT(E1040,3),Services,Services,"")))</f>
        <v>DEF</v>
      </c>
      <c r="J1040" s="3" t="str">
        <f t="shared" si="33"/>
        <v/>
      </c>
    </row>
    <row r="1041" spans="1:10" ht="40" x14ac:dyDescent="0.35">
      <c r="A1041" s="7" t="str">
        <f>IF('Payments Export'!A1045="","",'Payments Export'!A1045)</f>
        <v>Generic Medical Clinic</v>
      </c>
      <c r="B1041" s="7" t="str">
        <f>IF('Payments Export'!A1045="","",'Payments Export'!B1045)</f>
        <v>Dr Jamie Garcia</v>
      </c>
      <c r="C1041" s="7" t="str">
        <f>IF(IFERROR(VALUE('Payments Export'!H1045),'Payments Export'!H1045)&lt;&gt;0,IFERROR(VALUE('Payments Export'!H1045),'Payments Export'!H1045),"")</f>
        <v/>
      </c>
      <c r="D1041" s="7" t="str">
        <f>IF('Payments Export'!I1045="","",'Payments Export'!I1045)</f>
        <v>F012 - Podiatry Follow Up Consultation</v>
      </c>
      <c r="E1041" s="7" t="s">
        <v>286</v>
      </c>
      <c r="F1041" s="7">
        <f>IF('Payments Export'!A1045="","",'Payments Export'!N1045)</f>
        <v>0</v>
      </c>
      <c r="G1041" s="7">
        <f>IF('Payments Export'!A1045="","",'Payments Export'!O1045)</f>
        <v>70</v>
      </c>
      <c r="H1041" s="7">
        <f>IF('Payments Export'!B1045="","",G1041-F1041)</f>
        <v>70</v>
      </c>
      <c r="I1041" s="3" t="str">
        <f>IF(C1041&lt;&gt;"",_xlfn.XLOOKUP(IFERROR(VALUE(C1041),C1041),'Items database'!A:A,'Items database'!B:B),(_xlfn.XLOOKUP(LEFT(E1041,3),Services,Services,"")))</f>
        <v>DEF</v>
      </c>
      <c r="J1041" s="3" t="str">
        <f t="shared" si="33"/>
        <v/>
      </c>
    </row>
    <row r="1042" spans="1:10" ht="40" x14ac:dyDescent="0.35">
      <c r="A1042" s="7" t="str">
        <f>IF('Payments Export'!A1046="","",'Payments Export'!A1046)</f>
        <v>Generic Medical Clinic</v>
      </c>
      <c r="B1042" s="7" t="str">
        <f>IF('Payments Export'!A1046="","",'Payments Export'!B1046)</f>
        <v>Dr Jamie Garcia</v>
      </c>
      <c r="C1042" s="7" t="str">
        <f>IF(IFERROR(VALUE('Payments Export'!H1046),'Payments Export'!H1046)&lt;&gt;0,IFERROR(VALUE('Payments Export'!H1046),'Payments Export'!H1046),"")</f>
        <v/>
      </c>
      <c r="D1042" s="7" t="str">
        <f>IF('Payments Export'!I1046="","",'Payments Export'!I1046)</f>
        <v>F012 - Podiatry Follow Up Consultation</v>
      </c>
      <c r="E1042" s="7" t="s">
        <v>286</v>
      </c>
      <c r="F1042" s="7">
        <f>IF('Payments Export'!A1046="","",'Payments Export'!N1046)</f>
        <v>0</v>
      </c>
      <c r="G1042" s="7">
        <f>IF('Payments Export'!A1046="","",'Payments Export'!O1046)</f>
        <v>70</v>
      </c>
      <c r="H1042" s="7">
        <f>IF('Payments Export'!B1046="","",G1042-F1042)</f>
        <v>70</v>
      </c>
      <c r="I1042" s="3" t="str">
        <f>IF(C1042&lt;&gt;"",_xlfn.XLOOKUP(IFERROR(VALUE(C1042),C1042),'Items database'!A:A,'Items database'!B:B),(_xlfn.XLOOKUP(LEFT(E1042,3),Services,Services,"")))</f>
        <v>DEF</v>
      </c>
      <c r="J1042" s="3" t="str">
        <f t="shared" si="33"/>
        <v/>
      </c>
    </row>
    <row r="1043" spans="1:10" ht="80" x14ac:dyDescent="0.35">
      <c r="A1043" s="7" t="str">
        <f>IF('Payments Export'!A1047="","",'Payments Export'!A1047)</f>
        <v>Generic Medical Clinic</v>
      </c>
      <c r="B1043" s="7" t="str">
        <f>IF('Payments Export'!A1047="","",'Payments Export'!B1047)</f>
        <v>Dr Morgan Bailey</v>
      </c>
      <c r="C1043" s="7" t="str">
        <f>IF(IFERROR(VALUE('Payments Export'!H1047),'Payments Export'!H1047)&lt;&gt;0,IFERROR(VALUE('Payments Export'!H1047),'Payments Export'!H1047),"")</f>
        <v/>
      </c>
      <c r="D1043" s="7" t="str">
        <f>IF('Payments Export'!I1047="","",'Payments Export'!I1047)</f>
        <v>CSB Treatment Room Fee Iron Infusion - Non Rebatable from Medicare</v>
      </c>
      <c r="E1043" s="7" t="str">
        <f t="shared" si="32"/>
        <v>CSB Treatment Room Fee Iron Infusion - Non Rebatable from Medicare</v>
      </c>
      <c r="F1043" s="7">
        <f>IF('Payments Export'!A1047="","",'Payments Export'!N1047)</f>
        <v>0</v>
      </c>
      <c r="G1043" s="7">
        <f>IF('Payments Export'!A1047="","",'Payments Export'!O1047)</f>
        <v>50</v>
      </c>
      <c r="H1043" s="7">
        <f>IF('Payments Export'!B1047="","",G1043-F1043)</f>
        <v>50</v>
      </c>
      <c r="I1043" s="3" t="str">
        <f>IF(C1043&lt;&gt;"",_xlfn.XLOOKUP(IFERROR(VALUE(C1043),C1043),'Items database'!A:A,'Items database'!B:B),(_xlfn.XLOOKUP(LEFT(E1043,3),Services,Services,"")))</f>
        <v>CSB</v>
      </c>
      <c r="J1043" s="3" t="str">
        <f t="shared" si="33"/>
        <v/>
      </c>
    </row>
    <row r="1044" spans="1:10" ht="30" x14ac:dyDescent="0.35">
      <c r="A1044" s="7" t="str">
        <f>IF('Payments Export'!A1048="","",'Payments Export'!A1048)</f>
        <v>Generic Medical Clinic</v>
      </c>
      <c r="B1044" s="7" t="str">
        <f>IF('Payments Export'!A1048="","",'Payments Export'!B1048)</f>
        <v>Dr Morgan Bailey</v>
      </c>
      <c r="C1044" s="7">
        <f>IF(IFERROR(VALUE('Payments Export'!H1048),'Payments Export'!H1048)&lt;&gt;0,IFERROR(VALUE('Payments Export'!H1048),'Payments Export'!H1048),"")</f>
        <v>36</v>
      </c>
      <c r="D1044" s="7" t="str">
        <f>IF('Payments Export'!I1048="","",'Payments Export'!I1048)</f>
        <v>Surgery consultation, Level C</v>
      </c>
      <c r="E1044" s="7" t="str">
        <f t="shared" si="32"/>
        <v>Surgery consultation, Level C</v>
      </c>
      <c r="F1044" s="7">
        <f>IF('Payments Export'!A1048="","",'Payments Export'!N1048)</f>
        <v>0</v>
      </c>
      <c r="G1044" s="7">
        <f>IF('Payments Export'!A1048="","",'Payments Export'!O1048)</f>
        <v>225.75</v>
      </c>
      <c r="H1044" s="7">
        <f>IF('Payments Export'!B1048="","",G1044-F1044)</f>
        <v>225.75</v>
      </c>
      <c r="I1044" s="3" t="str">
        <f>IF(C1044&lt;&gt;"",_xlfn.XLOOKUP(IFERROR(VALUE(C1044),C1044),'Items database'!A:A,'Items database'!B:B),(_xlfn.XLOOKUP(LEFT(E1044,3),Services,Services,"")))</f>
        <v>DEF</v>
      </c>
      <c r="J1044" s="3" t="str">
        <f t="shared" si="33"/>
        <v/>
      </c>
    </row>
    <row r="1045" spans="1:10" ht="30" x14ac:dyDescent="0.35">
      <c r="A1045" s="7" t="str">
        <f>IF('Payments Export'!A1049="","",'Payments Export'!A1049)</f>
        <v>Generic Medical Clinic</v>
      </c>
      <c r="B1045" s="7" t="str">
        <f>IF('Payments Export'!A1049="","",'Payments Export'!B1049)</f>
        <v>Dr Taylor Murphy</v>
      </c>
      <c r="C1045" s="7">
        <f>IF(IFERROR(VALUE('Payments Export'!H1049),'Payments Export'!H1049)&lt;&gt;0,IFERROR(VALUE('Payments Export'!H1049),'Payments Export'!H1049),"")</f>
        <v>23</v>
      </c>
      <c r="D1045" s="7" t="str">
        <f>IF('Payments Export'!I1049="","",'Payments Export'!I1049)</f>
        <v>Surgery consultation, Level B</v>
      </c>
      <c r="E1045" s="7" t="str">
        <f t="shared" si="32"/>
        <v>Surgery consultation, Level B</v>
      </c>
      <c r="F1045" s="7">
        <f>IF('Payments Export'!A1049="","",'Payments Export'!N1049)</f>
        <v>0</v>
      </c>
      <c r="G1045" s="7">
        <f>IF('Payments Export'!A1049="","",'Payments Export'!O1049)</f>
        <v>74.75</v>
      </c>
      <c r="H1045" s="7">
        <f>IF('Payments Export'!B1049="","",G1045-F1045)</f>
        <v>74.75</v>
      </c>
      <c r="I1045" s="3" t="str">
        <f>IF(C1045&lt;&gt;"",_xlfn.XLOOKUP(IFERROR(VALUE(C1045),C1045),'Items database'!A:A,'Items database'!B:B),(_xlfn.XLOOKUP(LEFT(E1045,3),Services,Services,"")))</f>
        <v>DEF</v>
      </c>
      <c r="J1045" s="3" t="str">
        <f t="shared" si="33"/>
        <v/>
      </c>
    </row>
    <row r="1046" spans="1:10" ht="30" x14ac:dyDescent="0.35">
      <c r="A1046" s="7" t="str">
        <f>IF('Payments Export'!A1050="","",'Payments Export'!A1050)</f>
        <v>Generic Medical Clinic</v>
      </c>
      <c r="B1046" s="7" t="str">
        <f>IF('Payments Export'!A1050="","",'Payments Export'!B1050)</f>
        <v>Dr Avery Wang</v>
      </c>
      <c r="C1046" s="7">
        <f>IF(IFERROR(VALUE('Payments Export'!H1050),'Payments Export'!H1050)&lt;&gt;0,IFERROR(VALUE('Payments Export'!H1050),'Payments Export'!H1050),"")</f>
        <v>23</v>
      </c>
      <c r="D1046" s="7" t="str">
        <f>IF('Payments Export'!I1050="","",'Payments Export'!I1050)</f>
        <v>Surgery consultation, Level B</v>
      </c>
      <c r="E1046" s="7" t="str">
        <f t="shared" si="32"/>
        <v>Surgery consultation, Level B</v>
      </c>
      <c r="F1046" s="7">
        <f>IF('Payments Export'!A1050="","",'Payments Export'!N1050)</f>
        <v>0</v>
      </c>
      <c r="G1046" s="7">
        <f>IF('Payments Export'!A1050="","",'Payments Export'!O1050)</f>
        <v>74.75</v>
      </c>
      <c r="H1046" s="7">
        <f>IF('Payments Export'!B1050="","",G1046-F1046)</f>
        <v>74.75</v>
      </c>
      <c r="I1046" s="3" t="str">
        <f>IF(C1046&lt;&gt;"",_xlfn.XLOOKUP(IFERROR(VALUE(C1046),C1046),'Items database'!A:A,'Items database'!B:B),(_xlfn.XLOOKUP(LEFT(E1046,3),Services,Services,"")))</f>
        <v>DEF</v>
      </c>
      <c r="J1046" s="3" t="str">
        <f t="shared" si="33"/>
        <v/>
      </c>
    </row>
    <row r="1047" spans="1:10" ht="30" x14ac:dyDescent="0.35">
      <c r="A1047" s="7" t="str">
        <f>IF('Payments Export'!A1051="","",'Payments Export'!A1051)</f>
        <v>Generic Medical Clinic</v>
      </c>
      <c r="B1047" s="7" t="str">
        <f>IF('Payments Export'!A1051="","",'Payments Export'!B1051)</f>
        <v>Dr Cameron Li</v>
      </c>
      <c r="C1047" s="7">
        <f>IF(IFERROR(VALUE('Payments Export'!H1051),'Payments Export'!H1051)&lt;&gt;0,IFERROR(VALUE('Payments Export'!H1051),'Payments Export'!H1051),"")</f>
        <v>23</v>
      </c>
      <c r="D1047" s="7" t="str">
        <f>IF('Payments Export'!I1051="","",'Payments Export'!I1051)</f>
        <v>Surgery consultation, Level B</v>
      </c>
      <c r="E1047" s="7" t="str">
        <f t="shared" si="32"/>
        <v>Surgery consultation, Level B</v>
      </c>
      <c r="F1047" s="7">
        <f>IF('Payments Export'!A1051="","",'Payments Export'!N1051)</f>
        <v>0</v>
      </c>
      <c r="G1047" s="7">
        <f>IF('Payments Export'!A1051="","",'Payments Export'!O1051)</f>
        <v>74.75</v>
      </c>
      <c r="H1047" s="7">
        <f>IF('Payments Export'!B1051="","",G1047-F1047)</f>
        <v>74.75</v>
      </c>
      <c r="I1047" s="3" t="str">
        <f>IF(C1047&lt;&gt;"",_xlfn.XLOOKUP(IFERROR(VALUE(C1047),C1047),'Items database'!A:A,'Items database'!B:B),(_xlfn.XLOOKUP(LEFT(E1047,3),Services,Services,"")))</f>
        <v>DEF</v>
      </c>
      <c r="J1047" s="3" t="str">
        <f t="shared" si="33"/>
        <v/>
      </c>
    </row>
    <row r="1048" spans="1:10" ht="30" x14ac:dyDescent="0.35">
      <c r="A1048" s="7" t="str">
        <f>IF('Payments Export'!A1052="","",'Payments Export'!A1052)</f>
        <v>Generic Medical Clinic</v>
      </c>
      <c r="B1048" s="7" t="str">
        <f>IF('Payments Export'!A1052="","",'Payments Export'!B1052)</f>
        <v>Dr Jamie Garcia</v>
      </c>
      <c r="C1048" s="7">
        <f>IF(IFERROR(VALUE('Payments Export'!H1052),'Payments Export'!H1052)&lt;&gt;0,IFERROR(VALUE('Payments Export'!H1052),'Payments Export'!H1052),"")</f>
        <v>10962</v>
      </c>
      <c r="D1048" s="7" t="str">
        <f>IF('Payments Export'!I1052="","",'Payments Export'!I1052)</f>
        <v>Podiatry Service</v>
      </c>
      <c r="E1048" s="7" t="str">
        <f t="shared" si="32"/>
        <v>Podiatry Service</v>
      </c>
      <c r="F1048" s="7">
        <f>IF('Payments Export'!A1052="","",'Payments Export'!N1052)</f>
        <v>0</v>
      </c>
      <c r="G1048" s="7">
        <f>IF('Payments Export'!A1052="","",'Payments Export'!O1052)</f>
        <v>68</v>
      </c>
      <c r="H1048" s="7">
        <f>IF('Payments Export'!B1052="","",G1048-F1048)</f>
        <v>68</v>
      </c>
      <c r="I1048" s="3" t="str">
        <f>IF(C1048&lt;&gt;"",_xlfn.XLOOKUP(IFERROR(VALUE(C1048),C1048),'Items database'!A:A,'Items database'!B:B),(_xlfn.XLOOKUP(LEFT(E1048,3),Services,Services,"")))</f>
        <v>DEF</v>
      </c>
      <c r="J1048" s="3" t="str">
        <f t="shared" si="33"/>
        <v/>
      </c>
    </row>
    <row r="1049" spans="1:10" ht="70" x14ac:dyDescent="0.35">
      <c r="A1049" s="7" t="str">
        <f>IF('Payments Export'!A1053="","",'Payments Export'!A1053)</f>
        <v>Generic Medical Clinic</v>
      </c>
      <c r="B1049" s="7" t="str">
        <f>IF('Payments Export'!A1053="","",'Payments Export'!B1053)</f>
        <v>Dr Riley Zhang</v>
      </c>
      <c r="C1049" s="7" t="str">
        <f>IF(IFERROR(VALUE('Payments Export'!H1053),'Payments Export'!H1053)&lt;&gt;0,IFERROR(VALUE('Payments Export'!H1053),'Payments Export'!H1053),"")</f>
        <v/>
      </c>
      <c r="D1049" s="7" t="str">
        <f>IF('Payments Export'!I1053="","",'Payments Export'!I1053)</f>
        <v>CSB Treatment Room Fee Tier 1 -  Non Rebatable from Medicare</v>
      </c>
      <c r="E1049" s="7" t="str">
        <f t="shared" si="32"/>
        <v>CSB Treatment Room Fee Tier 1 -  Non Rebatable from Medicare</v>
      </c>
      <c r="F1049" s="7">
        <f>IF('Payments Export'!A1053="","",'Payments Export'!N1053)</f>
        <v>0</v>
      </c>
      <c r="G1049" s="7">
        <f>IF('Payments Export'!A1053="","",'Payments Export'!O1053)</f>
        <v>40</v>
      </c>
      <c r="H1049" s="7">
        <f>IF('Payments Export'!B1053="","",G1049-F1049)</f>
        <v>40</v>
      </c>
      <c r="I1049" s="3" t="str">
        <f>IF(C1049&lt;&gt;"",_xlfn.XLOOKUP(IFERROR(VALUE(C1049),C1049),'Items database'!A:A,'Items database'!B:B),(_xlfn.XLOOKUP(LEFT(E1049,3),Services,Services,"")))</f>
        <v>CSB</v>
      </c>
      <c r="J1049" s="3" t="str">
        <f t="shared" si="33"/>
        <v/>
      </c>
    </row>
    <row r="1050" spans="1:10" ht="30" x14ac:dyDescent="0.35">
      <c r="A1050" s="7" t="str">
        <f>IF('Payments Export'!A1054="","",'Payments Export'!A1054)</f>
        <v>Generic Medical Clinic</v>
      </c>
      <c r="B1050" s="7" t="str">
        <f>IF('Payments Export'!A1054="","",'Payments Export'!B1054)</f>
        <v>Dr Riley Zhang</v>
      </c>
      <c r="C1050" s="7">
        <f>IF(IFERROR(VALUE('Payments Export'!H1054),'Payments Export'!H1054)&lt;&gt;0,IFERROR(VALUE('Payments Export'!H1054),'Payments Export'!H1054),"")</f>
        <v>23</v>
      </c>
      <c r="D1050" s="7" t="str">
        <f>IF('Payments Export'!I1054="","",'Payments Export'!I1054)</f>
        <v>Surgery consultation, Level B</v>
      </c>
      <c r="E1050" s="7" t="str">
        <f t="shared" si="32"/>
        <v>Surgery consultation, Level B</v>
      </c>
      <c r="F1050" s="7">
        <f>IF('Payments Export'!A1054="","",'Payments Export'!N1054)</f>
        <v>0</v>
      </c>
      <c r="G1050" s="7">
        <f>IF('Payments Export'!A1054="","",'Payments Export'!O1054)</f>
        <v>41.4</v>
      </c>
      <c r="H1050" s="7">
        <f>IF('Payments Export'!B1054="","",G1050-F1050)</f>
        <v>41.4</v>
      </c>
      <c r="I1050" s="3" t="str">
        <f>IF(C1050&lt;&gt;"",_xlfn.XLOOKUP(IFERROR(VALUE(C1050),C1050),'Items database'!A:A,'Items database'!B:B),(_xlfn.XLOOKUP(LEFT(E1050,3),Services,Services,"")))</f>
        <v>DEF</v>
      </c>
      <c r="J1050" s="3" t="str">
        <f t="shared" si="33"/>
        <v/>
      </c>
    </row>
    <row r="1051" spans="1:10" ht="70" x14ac:dyDescent="0.35">
      <c r="A1051" s="7" t="str">
        <f>IF('Payments Export'!A1055="","",'Payments Export'!A1055)</f>
        <v>Generic Medical Clinic</v>
      </c>
      <c r="B1051" s="7" t="str">
        <f>IF('Payments Export'!A1055="","",'Payments Export'!B1055)</f>
        <v>Dr Riley Zhang</v>
      </c>
      <c r="C1051" s="7">
        <f>IF(IFERROR(VALUE('Payments Export'!H1055),'Payments Export'!H1055)&lt;&gt;0,IFERROR(VALUE('Payments Export'!H1055),'Payments Export'!H1055),"")</f>
        <v>30071</v>
      </c>
      <c r="D1051" s="7" t="str">
        <f>IF('Payments Export'!I1055="","",'Payments Export'!I1055)</f>
        <v>Biopsy of skin where the biopsy specimen is sent for pathological examination</v>
      </c>
      <c r="E1051" s="7" t="str">
        <f t="shared" si="32"/>
        <v xml:space="preserve">Biopsy of skin where the biopsy specimen is sent for pathological </v>
      </c>
      <c r="F1051" s="7">
        <f>IF('Payments Export'!A1055="","",'Payments Export'!N1055)</f>
        <v>0</v>
      </c>
      <c r="G1051" s="7">
        <f>IF('Payments Export'!A1055="","",'Payments Export'!O1055)</f>
        <v>74.5</v>
      </c>
      <c r="H1051" s="7">
        <f>IF('Payments Export'!B1055="","",G1051-F1051)</f>
        <v>74.5</v>
      </c>
      <c r="I1051" s="3" t="str">
        <f>IF(C1051&lt;&gt;"",_xlfn.XLOOKUP(IFERROR(VALUE(C1051),C1051),'Items database'!A:A,'Items database'!B:B),(_xlfn.XLOOKUP(LEFT(E1051,3),Services,Services,"")))</f>
        <v>DEF</v>
      </c>
      <c r="J1051" s="3" t="str">
        <f t="shared" si="33"/>
        <v/>
      </c>
    </row>
    <row r="1052" spans="1:10" ht="40" x14ac:dyDescent="0.35">
      <c r="A1052" s="7" t="str">
        <f>IF('Payments Export'!A1056="","",'Payments Export'!A1056)</f>
        <v>Generic Medical Clinic</v>
      </c>
      <c r="B1052" s="7" t="str">
        <f>IF('Payments Export'!A1056="","",'Payments Export'!B1056)</f>
        <v>Dr Riley Zhang</v>
      </c>
      <c r="C1052" s="7">
        <f>IF(IFERROR(VALUE('Payments Export'!H1056),'Payments Export'!H1056)&lt;&gt;0,IFERROR(VALUE('Payments Export'!H1056),'Payments Export'!H1056),"")</f>
        <v>30192</v>
      </c>
      <c r="D1052" s="7" t="str">
        <f>IF('Payments Export'!I1056="","",'Payments Export'!I1056)</f>
        <v>Ablation of premalignant skin lesions &gt;= 10</v>
      </c>
      <c r="E1052" s="7" t="str">
        <f t="shared" si="32"/>
        <v>Ablation of premalignant skin lesions &gt;= 10</v>
      </c>
      <c r="F1052" s="7">
        <f>IF('Payments Export'!A1056="","",'Payments Export'!N1056)</f>
        <v>0</v>
      </c>
      <c r="G1052" s="7">
        <f>IF('Payments Export'!A1056="","",'Payments Export'!O1056)</f>
        <v>18.5</v>
      </c>
      <c r="H1052" s="7">
        <f>IF('Payments Export'!B1056="","",G1052-F1052)</f>
        <v>18.5</v>
      </c>
      <c r="I1052" s="3" t="str">
        <f>IF(C1052&lt;&gt;"",_xlfn.XLOOKUP(IFERROR(VALUE(C1052),C1052),'Items database'!A:A,'Items database'!B:B),(_xlfn.XLOOKUP(LEFT(E1052,3),Services,Services,"")))</f>
        <v>DEF</v>
      </c>
      <c r="J1052" s="3" t="str">
        <f t="shared" si="33"/>
        <v/>
      </c>
    </row>
    <row r="1053" spans="1:10" ht="300" x14ac:dyDescent="0.35">
      <c r="A1053" s="7" t="str">
        <f>IF('Payments Export'!A1057="","",'Payments Export'!A1057)</f>
        <v>Generic Medical Clinic</v>
      </c>
      <c r="B1053" s="7" t="str">
        <f>IF('Payments Export'!A1057="","",'Payments Export'!B1057)</f>
        <v>Dr Cameron Li</v>
      </c>
      <c r="C1053" s="7">
        <f>IF(IFERROR(VALUE('Payments Export'!H1057),'Payments Export'!H1057)&lt;&gt;0,IFERROR(VALUE('Payments Export'!H1057),'Payments Export'!H1057),"")</f>
        <v>91891</v>
      </c>
      <c r="D1053" s="7" t="str">
        <f>IF('Payments Export'!I1057="","",'Payments Export'!I1057)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53" s="7" t="str">
        <f t="shared" si="32"/>
        <v>Phone attendance by a general practitioner lasting at least 6 minu</v>
      </c>
      <c r="F1053" s="7">
        <f>IF('Payments Export'!A1057="","",'Payments Export'!N1057)</f>
        <v>0</v>
      </c>
      <c r="G1053" s="7">
        <f>IF('Payments Export'!A1057="","",'Payments Export'!O1057)</f>
        <v>94.75</v>
      </c>
      <c r="H1053" s="7">
        <f>IF('Payments Export'!B1057="","",G1053-F1053)</f>
        <v>94.75</v>
      </c>
      <c r="I1053" s="3" t="str">
        <f>IF(C1053&lt;&gt;"",_xlfn.XLOOKUP(IFERROR(VALUE(C1053),C1053),'Items database'!A:A,'Items database'!B:B),(_xlfn.XLOOKUP(LEFT(E1053,3),Services,Services,"")))</f>
        <v>DEF</v>
      </c>
      <c r="J1053" s="3" t="str">
        <f t="shared" si="33"/>
        <v/>
      </c>
    </row>
    <row r="1054" spans="1:10" ht="30" x14ac:dyDescent="0.35">
      <c r="A1054" s="7" t="str">
        <f>IF('Payments Export'!A1058="","",'Payments Export'!A1058)</f>
        <v>Generic Medical Clinic</v>
      </c>
      <c r="B1054" s="7" t="str">
        <f>IF('Payments Export'!A1058="","",'Payments Export'!B1058)</f>
        <v>Dr Jamie Garcia</v>
      </c>
      <c r="C1054" s="7">
        <f>IF(IFERROR(VALUE('Payments Export'!H1058),'Payments Export'!H1058)&lt;&gt;0,IFERROR(VALUE('Payments Export'!H1058),'Payments Export'!H1058),"")</f>
        <v>10962</v>
      </c>
      <c r="D1054" s="7" t="str">
        <f>IF('Payments Export'!I1058="","",'Payments Export'!I1058)</f>
        <v>Podiatry Service</v>
      </c>
      <c r="E1054" s="7" t="str">
        <f t="shared" si="32"/>
        <v>Podiatry Service</v>
      </c>
      <c r="F1054" s="7">
        <f>IF('Payments Export'!A1058="","",'Payments Export'!N1058)</f>
        <v>0</v>
      </c>
      <c r="G1054" s="7">
        <f>IF('Payments Export'!A1058="","",'Payments Export'!O1058)</f>
        <v>68</v>
      </c>
      <c r="H1054" s="7">
        <f>IF('Payments Export'!B1058="","",G1054-F1054)</f>
        <v>68</v>
      </c>
      <c r="I1054" s="3" t="str">
        <f>IF(C1054&lt;&gt;"",_xlfn.XLOOKUP(IFERROR(VALUE(C1054),C1054),'Items database'!A:A,'Items database'!B:B),(_xlfn.XLOOKUP(LEFT(E1054,3),Services,Services,"")))</f>
        <v>DEF</v>
      </c>
      <c r="J1054" s="3" t="str">
        <f t="shared" si="33"/>
        <v/>
      </c>
    </row>
    <row r="1055" spans="1:10" ht="30" x14ac:dyDescent="0.35">
      <c r="A1055" s="7" t="str">
        <f>IF('Payments Export'!A1059="","",'Payments Export'!A1059)</f>
        <v>Generic Medical Clinic</v>
      </c>
      <c r="B1055" s="7" t="str">
        <f>IF('Payments Export'!A1059="","",'Payments Export'!B1059)</f>
        <v>Dr Jordan Patel</v>
      </c>
      <c r="C1055" s="7">
        <f>IF(IFERROR(VALUE('Payments Export'!H1059),'Payments Export'!H1059)&lt;&gt;0,IFERROR(VALUE('Payments Export'!H1059),'Payments Export'!H1059),"")</f>
        <v>36</v>
      </c>
      <c r="D1055" s="7" t="str">
        <f>IF('Payments Export'!I1059="","",'Payments Export'!I1059)</f>
        <v>Surgery consultation, Level C</v>
      </c>
      <c r="E1055" s="7" t="str">
        <f t="shared" si="32"/>
        <v>Surgery consultation, Level C</v>
      </c>
      <c r="F1055" s="7">
        <f>IF('Payments Export'!A1059="","",'Payments Export'!N1059)</f>
        <v>0</v>
      </c>
      <c r="G1055" s="7">
        <f>IF('Payments Export'!A1059="","",'Payments Export'!O1059)</f>
        <v>125</v>
      </c>
      <c r="H1055" s="7">
        <f>IF('Payments Export'!B1059="","",G1055-F1055)</f>
        <v>125</v>
      </c>
      <c r="I1055" s="3" t="str">
        <f>IF(C1055&lt;&gt;"",_xlfn.XLOOKUP(IFERROR(VALUE(C1055),C1055),'Items database'!A:A,'Items database'!B:B),(_xlfn.XLOOKUP(LEFT(E1055,3),Services,Services,"")))</f>
        <v>DEF</v>
      </c>
      <c r="J1055" s="3" t="str">
        <f t="shared" si="33"/>
        <v/>
      </c>
    </row>
    <row r="1056" spans="1:10" ht="30" x14ac:dyDescent="0.35">
      <c r="A1056" s="7" t="str">
        <f>IF('Payments Export'!A1060="","",'Payments Export'!A1060)</f>
        <v>Generic Medical Clinic</v>
      </c>
      <c r="B1056" s="7" t="str">
        <f>IF('Payments Export'!A1060="","",'Payments Export'!B1060)</f>
        <v>Dr Jamie Wilson</v>
      </c>
      <c r="C1056" s="7">
        <f>IF(IFERROR(VALUE('Payments Export'!H1060),'Payments Export'!H1060)&lt;&gt;0,IFERROR(VALUE('Payments Export'!H1060),'Payments Export'!H1060),"")</f>
        <v>23</v>
      </c>
      <c r="D1056" s="7" t="str">
        <f>IF('Payments Export'!I1060="","",'Payments Export'!I1060)</f>
        <v>Surgery consultation, Level B</v>
      </c>
      <c r="E1056" s="7" t="str">
        <f t="shared" si="32"/>
        <v>Surgery consultation, Level B</v>
      </c>
      <c r="F1056" s="7">
        <f>IF('Payments Export'!A1060="","",'Payments Export'!N1060)</f>
        <v>0</v>
      </c>
      <c r="G1056" s="7">
        <f>IF('Payments Export'!A1060="","",'Payments Export'!O1060)</f>
        <v>94.75</v>
      </c>
      <c r="H1056" s="7">
        <f>IF('Payments Export'!B1060="","",G1056-F1056)</f>
        <v>94.75</v>
      </c>
      <c r="I1056" s="3" t="str">
        <f>IF(C1056&lt;&gt;"",_xlfn.XLOOKUP(IFERROR(VALUE(C1056),C1056),'Items database'!A:A,'Items database'!B:B),(_xlfn.XLOOKUP(LEFT(E1056,3),Services,Services,"")))</f>
        <v>DEF</v>
      </c>
      <c r="J1056" s="3" t="str">
        <f t="shared" si="33"/>
        <v/>
      </c>
    </row>
    <row r="1057" spans="1:10" ht="30" x14ac:dyDescent="0.35">
      <c r="A1057" s="7" t="str">
        <f>IF('Payments Export'!A1061="","",'Payments Export'!A1061)</f>
        <v>Generic Medical Clinic</v>
      </c>
      <c r="B1057" s="7" t="str">
        <f>IF('Payments Export'!A1061="","",'Payments Export'!B1061)</f>
        <v>Dr Cameron Li</v>
      </c>
      <c r="C1057" s="7">
        <f>IF(IFERROR(VALUE('Payments Export'!H1061),'Payments Export'!H1061)&lt;&gt;0,IFERROR(VALUE('Payments Export'!H1061),'Payments Export'!H1061),"")</f>
        <v>23</v>
      </c>
      <c r="D1057" s="7" t="str">
        <f>IF('Payments Export'!I1061="","",'Payments Export'!I1061)</f>
        <v>Surgery consultation, Level B</v>
      </c>
      <c r="E1057" s="7" t="str">
        <f t="shared" si="32"/>
        <v>Surgery consultation, Level B</v>
      </c>
      <c r="F1057" s="7">
        <f>IF('Payments Export'!A1061="","",'Payments Export'!N1061)</f>
        <v>0</v>
      </c>
      <c r="G1057" s="7">
        <f>IF('Payments Export'!A1061="","",'Payments Export'!O1061)</f>
        <v>49.4</v>
      </c>
      <c r="H1057" s="7">
        <f>IF('Payments Export'!B1061="","",G1057-F1057)</f>
        <v>49.4</v>
      </c>
      <c r="I1057" s="3" t="str">
        <f>IF(C1057&lt;&gt;"",_xlfn.XLOOKUP(IFERROR(VALUE(C1057),C1057),'Items database'!A:A,'Items database'!B:B),(_xlfn.XLOOKUP(LEFT(E1057,3),Services,Services,"")))</f>
        <v>DEF</v>
      </c>
      <c r="J1057" s="3" t="str">
        <f t="shared" si="33"/>
        <v/>
      </c>
    </row>
    <row r="1058" spans="1:10" ht="30" x14ac:dyDescent="0.35">
      <c r="A1058" s="7" t="str">
        <f>IF('Payments Export'!A1062="","",'Payments Export'!A1062)</f>
        <v>Generic Medical Clinic</v>
      </c>
      <c r="B1058" s="7" t="str">
        <f>IF('Payments Export'!A1062="","",'Payments Export'!B1062)</f>
        <v>Dr Morgan Bailey</v>
      </c>
      <c r="C1058" s="7">
        <f>IF(IFERROR(VALUE('Payments Export'!H1062),'Payments Export'!H1062)&lt;&gt;0,IFERROR(VALUE('Payments Export'!H1062),'Payments Export'!H1062),"")</f>
        <v>23</v>
      </c>
      <c r="D1058" s="7" t="str">
        <f>IF('Payments Export'!I1062="","",'Payments Export'!I1062)</f>
        <v>Surgery consultation, Level B</v>
      </c>
      <c r="E1058" s="7" t="str">
        <f t="shared" si="32"/>
        <v>Surgery consultation, Level B</v>
      </c>
      <c r="F1058" s="7">
        <f>IF('Payments Export'!A1062="","",'Payments Export'!N1062)</f>
        <v>0</v>
      </c>
      <c r="G1058" s="7">
        <f>IF('Payments Export'!A1062="","",'Payments Export'!O1062)</f>
        <v>74.75</v>
      </c>
      <c r="H1058" s="7">
        <f>IF('Payments Export'!B1062="","",G1058-F1058)</f>
        <v>74.75</v>
      </c>
      <c r="I1058" s="3" t="str">
        <f>IF(C1058&lt;&gt;"",_xlfn.XLOOKUP(IFERROR(VALUE(C1058),C1058),'Items database'!A:A,'Items database'!B:B),(_xlfn.XLOOKUP(LEFT(E1058,3),Services,Services,"")))</f>
        <v>DEF</v>
      </c>
      <c r="J1058" s="3" t="str">
        <f t="shared" si="33"/>
        <v/>
      </c>
    </row>
    <row r="1059" spans="1:10" ht="30" x14ac:dyDescent="0.35">
      <c r="A1059" s="7" t="str">
        <f>IF('Payments Export'!A1063="","",'Payments Export'!A1063)</f>
        <v>Generic Medical Clinic</v>
      </c>
      <c r="B1059" s="7" t="str">
        <f>IF('Payments Export'!A1063="","",'Payments Export'!B1063)</f>
        <v>Dr Morgan Bailey</v>
      </c>
      <c r="C1059" s="7">
        <f>IF(IFERROR(VALUE('Payments Export'!H1063),'Payments Export'!H1063)&lt;&gt;0,IFERROR(VALUE('Payments Export'!H1063),'Payments Export'!H1063),"")</f>
        <v>23</v>
      </c>
      <c r="D1059" s="7" t="str">
        <f>IF('Payments Export'!I1063="","",'Payments Export'!I1063)</f>
        <v>Surgery consultation, Level B</v>
      </c>
      <c r="E1059" s="7" t="str">
        <f t="shared" si="32"/>
        <v>Surgery consultation, Level B</v>
      </c>
      <c r="F1059" s="7">
        <f>IF('Payments Export'!A1063="","",'Payments Export'!N1063)</f>
        <v>0</v>
      </c>
      <c r="G1059" s="7">
        <f>IF('Payments Export'!A1063="","",'Payments Export'!O1063)</f>
        <v>74.75</v>
      </c>
      <c r="H1059" s="7">
        <f>IF('Payments Export'!B1063="","",G1059-F1059)</f>
        <v>74.75</v>
      </c>
      <c r="I1059" s="3" t="str">
        <f>IF(C1059&lt;&gt;"",_xlfn.XLOOKUP(IFERROR(VALUE(C1059),C1059),'Items database'!A:A,'Items database'!B:B),(_xlfn.XLOOKUP(LEFT(E1059,3),Services,Services,"")))</f>
        <v>DEF</v>
      </c>
      <c r="J1059" s="3" t="str">
        <f t="shared" si="33"/>
        <v/>
      </c>
    </row>
    <row r="1060" spans="1:10" ht="40" x14ac:dyDescent="0.35">
      <c r="A1060" s="7" t="str">
        <f>IF('Payments Export'!A1064="","",'Payments Export'!A1064)</f>
        <v>Generic Medical Clinic</v>
      </c>
      <c r="B1060" s="7" t="str">
        <f>IF('Payments Export'!A1064="","",'Payments Export'!B1064)</f>
        <v>Dr Jamie Garcia</v>
      </c>
      <c r="C1060" s="7" t="str">
        <f>IF(IFERROR(VALUE('Payments Export'!H1064),'Payments Export'!H1064)&lt;&gt;0,IFERROR(VALUE('Payments Export'!H1064),'Payments Export'!H1064),"")</f>
        <v/>
      </c>
      <c r="D1060" s="7" t="str">
        <f>IF('Payments Export'!I1064="","",'Payments Export'!I1064)</f>
        <v>F012 - Podiatry Follow Up Consultation</v>
      </c>
      <c r="E1060" s="7" t="s">
        <v>286</v>
      </c>
      <c r="F1060" s="7">
        <f>IF('Payments Export'!A1064="","",'Payments Export'!N1064)</f>
        <v>0</v>
      </c>
      <c r="G1060" s="7">
        <f>IF('Payments Export'!A1064="","",'Payments Export'!O1064)</f>
        <v>70</v>
      </c>
      <c r="H1060" s="7">
        <f>IF('Payments Export'!B1064="","",G1060-F1060)</f>
        <v>70</v>
      </c>
      <c r="I1060" s="3" t="str">
        <f>IF(C1060&lt;&gt;"",_xlfn.XLOOKUP(IFERROR(VALUE(C1060),C1060),'Items database'!A:A,'Items database'!B:B),(_xlfn.XLOOKUP(LEFT(E1060,3),Services,Services,"")))</f>
        <v>DEF</v>
      </c>
      <c r="J1060" s="3" t="str">
        <f t="shared" si="33"/>
        <v/>
      </c>
    </row>
    <row r="1061" spans="1:10" ht="30" x14ac:dyDescent="0.35">
      <c r="A1061" s="7" t="str">
        <f>IF('Payments Export'!A1065="","",'Payments Export'!A1065)</f>
        <v>Generic Medical Clinic</v>
      </c>
      <c r="B1061" s="7" t="str">
        <f>IF('Payments Export'!A1065="","",'Payments Export'!B1065)</f>
        <v>Dr Cameron Li</v>
      </c>
      <c r="C1061" s="7">
        <f>IF(IFERROR(VALUE('Payments Export'!H1065),'Payments Export'!H1065)&lt;&gt;0,IFERROR(VALUE('Payments Export'!H1065),'Payments Export'!H1065),"")</f>
        <v>23</v>
      </c>
      <c r="D1061" s="7" t="str">
        <f>IF('Payments Export'!I1065="","",'Payments Export'!I1065)</f>
        <v>Surgery consultation, Level B</v>
      </c>
      <c r="E1061" s="7" t="str">
        <f t="shared" si="32"/>
        <v>Surgery consultation, Level B</v>
      </c>
      <c r="F1061" s="7">
        <f>IF('Payments Export'!A1065="","",'Payments Export'!N1065)</f>
        <v>0</v>
      </c>
      <c r="G1061" s="7">
        <f>IF('Payments Export'!A1065="","",'Payments Export'!O1065)</f>
        <v>74.75</v>
      </c>
      <c r="H1061" s="7">
        <f>IF('Payments Export'!B1065="","",G1061-F1061)</f>
        <v>74.75</v>
      </c>
      <c r="I1061" s="3" t="str">
        <f>IF(C1061&lt;&gt;"",_xlfn.XLOOKUP(IFERROR(VALUE(C1061),C1061),'Items database'!A:A,'Items database'!B:B),(_xlfn.XLOOKUP(LEFT(E1061,3),Services,Services,"")))</f>
        <v>DEF</v>
      </c>
      <c r="J1061" s="3" t="str">
        <f t="shared" si="33"/>
        <v/>
      </c>
    </row>
    <row r="1062" spans="1:10" ht="30" x14ac:dyDescent="0.35">
      <c r="A1062" s="7" t="str">
        <f>IF('Payments Export'!A1066="","",'Payments Export'!A1066)</f>
        <v>Generic Medical Clinic</v>
      </c>
      <c r="B1062" s="7" t="str">
        <f>IF('Payments Export'!A1066="","",'Payments Export'!B1066)</f>
        <v>Dr Jordan Patel</v>
      </c>
      <c r="C1062" s="7">
        <f>IF(IFERROR(VALUE('Payments Export'!H1066),'Payments Export'!H1066)&lt;&gt;0,IFERROR(VALUE('Payments Export'!H1066),'Payments Export'!H1066),"")</f>
        <v>23</v>
      </c>
      <c r="D1062" s="7" t="str">
        <f>IF('Payments Export'!I1066="","",'Payments Export'!I1066)</f>
        <v>Surgery consultation, Level B</v>
      </c>
      <c r="E1062" s="7" t="str">
        <f t="shared" si="32"/>
        <v>Surgery consultation, Level B</v>
      </c>
      <c r="F1062" s="7">
        <f>IF('Payments Export'!A1066="","",'Payments Export'!N1066)</f>
        <v>0</v>
      </c>
      <c r="G1062" s="7">
        <f>IF('Payments Export'!A1066="","",'Payments Export'!O1066)</f>
        <v>74.75</v>
      </c>
      <c r="H1062" s="7">
        <f>IF('Payments Export'!B1066="","",G1062-F1062)</f>
        <v>74.75</v>
      </c>
      <c r="I1062" s="3" t="str">
        <f>IF(C1062&lt;&gt;"",_xlfn.XLOOKUP(IFERROR(VALUE(C1062),C1062),'Items database'!A:A,'Items database'!B:B),(_xlfn.XLOOKUP(LEFT(E1062,3),Services,Services,"")))</f>
        <v>DEF</v>
      </c>
      <c r="J1062" s="3" t="str">
        <f t="shared" si="33"/>
        <v/>
      </c>
    </row>
    <row r="1063" spans="1:10" ht="30" x14ac:dyDescent="0.35">
      <c r="A1063" s="7" t="str">
        <f>IF('Payments Export'!A1067="","",'Payments Export'!A1067)</f>
        <v>Generic Medical Clinic</v>
      </c>
      <c r="B1063" s="7" t="str">
        <f>IF('Payments Export'!A1067="","",'Payments Export'!B1067)</f>
        <v>Dr Avery Wang</v>
      </c>
      <c r="C1063" s="7">
        <f>IF(IFERROR(VALUE('Payments Export'!H1067),'Payments Export'!H1067)&lt;&gt;0,IFERROR(VALUE('Payments Export'!H1067),'Payments Export'!H1067),"")</f>
        <v>23</v>
      </c>
      <c r="D1063" s="7" t="str">
        <f>IF('Payments Export'!I1067="","",'Payments Export'!I1067)</f>
        <v>Surgery consultation, Level B</v>
      </c>
      <c r="E1063" s="7" t="str">
        <f t="shared" si="32"/>
        <v>Surgery consultation, Level B</v>
      </c>
      <c r="F1063" s="7">
        <f>IF('Payments Export'!A1067="","",'Payments Export'!N1067)</f>
        <v>0</v>
      </c>
      <c r="G1063" s="7">
        <f>IF('Payments Export'!A1067="","",'Payments Export'!O1067)</f>
        <v>94.75</v>
      </c>
      <c r="H1063" s="7">
        <f>IF('Payments Export'!B1067="","",G1063-F1063)</f>
        <v>94.75</v>
      </c>
      <c r="I1063" s="3" t="str">
        <f>IF(C1063&lt;&gt;"",_xlfn.XLOOKUP(IFERROR(VALUE(C1063),C1063),'Items database'!A:A,'Items database'!B:B),(_xlfn.XLOOKUP(LEFT(E1063,3),Services,Services,"")))</f>
        <v>DEF</v>
      </c>
      <c r="J1063" s="3" t="str">
        <f t="shared" si="33"/>
        <v/>
      </c>
    </row>
    <row r="1064" spans="1:10" ht="30" x14ac:dyDescent="0.35">
      <c r="A1064" s="7" t="str">
        <f>IF('Payments Export'!A1068="","",'Payments Export'!A1068)</f>
        <v>Generic Medical Clinic</v>
      </c>
      <c r="B1064" s="7" t="str">
        <f>IF('Payments Export'!A1068="","",'Payments Export'!B1068)</f>
        <v>Dr Riley Zhang</v>
      </c>
      <c r="C1064" s="7">
        <f>IF(IFERROR(VALUE('Payments Export'!H1068),'Payments Export'!H1068)&lt;&gt;0,IFERROR(VALUE('Payments Export'!H1068),'Payments Export'!H1068),"")</f>
        <v>23</v>
      </c>
      <c r="D1064" s="7" t="str">
        <f>IF('Payments Export'!I1068="","",'Payments Export'!I1068)</f>
        <v>Surgery consultation, Level B</v>
      </c>
      <c r="E1064" s="7" t="str">
        <f t="shared" si="32"/>
        <v>Surgery consultation, Level B</v>
      </c>
      <c r="F1064" s="7">
        <f>IF('Payments Export'!A1068="","",'Payments Export'!N1068)</f>
        <v>0</v>
      </c>
      <c r="G1064" s="7">
        <f>IF('Payments Export'!A1068="","",'Payments Export'!O1068)</f>
        <v>59.55</v>
      </c>
      <c r="H1064" s="7">
        <f>IF('Payments Export'!B1068="","",G1064-F1064)</f>
        <v>59.55</v>
      </c>
      <c r="I1064" s="3" t="str">
        <f>IF(C1064&lt;&gt;"",_xlfn.XLOOKUP(IFERROR(VALUE(C1064),C1064),'Items database'!A:A,'Items database'!B:B),(_xlfn.XLOOKUP(LEFT(E1064,3),Services,Services,"")))</f>
        <v>DEF</v>
      </c>
      <c r="J1064" s="3" t="str">
        <f t="shared" si="33"/>
        <v/>
      </c>
    </row>
    <row r="1065" spans="1:10" ht="130" x14ac:dyDescent="0.35">
      <c r="A1065" s="7" t="str">
        <f>IF('Payments Export'!A1069="","",'Payments Export'!A1069)</f>
        <v>Generic Medical Clinic</v>
      </c>
      <c r="B1065" s="7" t="str">
        <f>IF('Payments Export'!A1069="","",'Payments Export'!B1069)</f>
        <v>Dr Riley Zhang</v>
      </c>
      <c r="C1065" s="7">
        <f>IF(IFERROR(VALUE('Payments Export'!H1069),'Payments Export'!H1069)&lt;&gt;0,IFERROR(VALUE('Payments Export'!H1069),'Payments Export'!H1069),"")</f>
        <v>30071</v>
      </c>
      <c r="D1065" s="7" t="str">
        <f>IF('Payments Export'!I1069="","",'Payments Export'!I1069)</f>
        <v>Biopsy of skin where the biopsy specimen is sent for pathological examination, biopsy of nose. not related, NDS, Separate Sites</v>
      </c>
      <c r="E1065" s="7" t="str">
        <f t="shared" si="32"/>
        <v xml:space="preserve">Biopsy of skin where the biopsy specimen is sent for pathological </v>
      </c>
      <c r="F1065" s="7">
        <f>IF('Payments Export'!A1069="","",'Payments Export'!N1069)</f>
        <v>0</v>
      </c>
      <c r="G1065" s="7">
        <f>IF('Payments Export'!A1069="","",'Payments Export'!O1069)</f>
        <v>57.5</v>
      </c>
      <c r="H1065" s="7">
        <f>IF('Payments Export'!B1069="","",G1065-F1065)</f>
        <v>57.5</v>
      </c>
      <c r="I1065" s="3" t="str">
        <f>IF(C1065&lt;&gt;"",_xlfn.XLOOKUP(IFERROR(VALUE(C1065),C1065),'Items database'!A:A,'Items database'!B:B),(_xlfn.XLOOKUP(LEFT(E1065,3),Services,Services,"")))</f>
        <v>DEF</v>
      </c>
      <c r="J1065" s="3" t="str">
        <f t="shared" si="33"/>
        <v/>
      </c>
    </row>
    <row r="1066" spans="1:10" ht="120" x14ac:dyDescent="0.35">
      <c r="A1066" s="7" t="str">
        <f>IF('Payments Export'!A1070="","",'Payments Export'!A1070)</f>
        <v>Generic Medical Clinic</v>
      </c>
      <c r="B1066" s="7" t="str">
        <f>IF('Payments Export'!A1070="","",'Payments Export'!B1070)</f>
        <v>Dr Riley Zhang</v>
      </c>
      <c r="C1066" s="7">
        <f>IF(IFERROR(VALUE('Payments Export'!H1070),'Payments Export'!H1070)&lt;&gt;0,IFERROR(VALUE('Payments Export'!H1070),'Payments Export'!H1070),"")</f>
        <v>30071</v>
      </c>
      <c r="D1066" s="7" t="str">
        <f>IF('Payments Export'!I1070="","",'Payments Export'!I1070)</f>
        <v>Biopsy of skin where the biopsy specimen is sent for pathological examination, biopsy of scalp, NDS, 14:07, Separate Sites</v>
      </c>
      <c r="E1066" s="7" t="str">
        <f t="shared" si="32"/>
        <v xml:space="preserve">Biopsy of skin where the biopsy specimen is sent for pathological </v>
      </c>
      <c r="F1066" s="7">
        <f>IF('Payments Export'!A1070="","",'Payments Export'!N1070)</f>
        <v>0</v>
      </c>
      <c r="G1066" s="7">
        <f>IF('Payments Export'!A1070="","",'Payments Export'!O1070)</f>
        <v>28.75</v>
      </c>
      <c r="H1066" s="7">
        <f>IF('Payments Export'!B1070="","",G1066-F1066)</f>
        <v>28.75</v>
      </c>
      <c r="I1066" s="3" t="str">
        <f>IF(C1066&lt;&gt;"",_xlfn.XLOOKUP(IFERROR(VALUE(C1066),C1066),'Items database'!A:A,'Items database'!B:B),(_xlfn.XLOOKUP(LEFT(E1066,3),Services,Services,"")))</f>
        <v>DEF</v>
      </c>
      <c r="J1066" s="3" t="str">
        <f t="shared" si="33"/>
        <v/>
      </c>
    </row>
    <row r="1067" spans="1:10" ht="120" x14ac:dyDescent="0.35">
      <c r="A1067" s="7" t="str">
        <f>IF('Payments Export'!A1071="","",'Payments Export'!A1071)</f>
        <v>Generic Medical Clinic</v>
      </c>
      <c r="B1067" s="7" t="str">
        <f>IF('Payments Export'!A1071="","",'Payments Export'!B1071)</f>
        <v>Dr Riley Zhang</v>
      </c>
      <c r="C1067" s="7">
        <f>IF(IFERROR(VALUE('Payments Export'!H1071),'Payments Export'!H1071)&lt;&gt;0,IFERROR(VALUE('Payments Export'!H1071),'Payments Export'!H1071),"")</f>
        <v>30071</v>
      </c>
      <c r="D1067" s="7" t="str">
        <f>IF('Payments Export'!I1071="","",'Payments Export'!I1071)</f>
        <v>Biopsy of skin where the biopsy specimen is sent for pathological examination, biopsy of right forearn, NDS, 14:07, Separate Sites</v>
      </c>
      <c r="E1067" s="7" t="str">
        <f t="shared" si="32"/>
        <v xml:space="preserve">Biopsy of skin where the biopsy specimen is sent for pathological </v>
      </c>
      <c r="F1067" s="7">
        <f>IF('Payments Export'!A1071="","",'Payments Export'!N1071)</f>
        <v>0</v>
      </c>
      <c r="G1067" s="7">
        <f>IF('Payments Export'!A1071="","",'Payments Export'!O1071)</f>
        <v>14.4</v>
      </c>
      <c r="H1067" s="7">
        <f>IF('Payments Export'!B1071="","",G1067-F1067)</f>
        <v>14.4</v>
      </c>
      <c r="I1067" s="3" t="str">
        <f>IF(C1067&lt;&gt;"",_xlfn.XLOOKUP(IFERROR(VALUE(C1067),C1067),'Items database'!A:A,'Items database'!B:B),(_xlfn.XLOOKUP(LEFT(E1067,3),Services,Services,"")))</f>
        <v>DEF</v>
      </c>
      <c r="J1067" s="3" t="str">
        <f t="shared" si="33"/>
        <v/>
      </c>
    </row>
    <row r="1068" spans="1:10" ht="30" x14ac:dyDescent="0.35">
      <c r="A1068" s="7" t="str">
        <f>IF('Payments Export'!A1072="","",'Payments Export'!A1072)</f>
        <v>Generic Medical Clinic</v>
      </c>
      <c r="B1068" s="7" t="str">
        <f>IF('Payments Export'!A1072="","",'Payments Export'!B1072)</f>
        <v>Dr Jamie Garcia</v>
      </c>
      <c r="C1068" s="7">
        <f>IF(IFERROR(VALUE('Payments Export'!H1072),'Payments Export'!H1072)&lt;&gt;0,IFERROR(VALUE('Payments Export'!H1072),'Payments Export'!H1072),"")</f>
        <v>10962</v>
      </c>
      <c r="D1068" s="7" t="str">
        <f>IF('Payments Export'!I1072="","",'Payments Export'!I1072)</f>
        <v>Podiatry Service</v>
      </c>
      <c r="E1068" s="7" t="str">
        <f t="shared" si="32"/>
        <v>Podiatry Service</v>
      </c>
      <c r="F1068" s="7">
        <f>IF('Payments Export'!A1072="","",'Payments Export'!N1072)</f>
        <v>0</v>
      </c>
      <c r="G1068" s="7">
        <f>IF('Payments Export'!A1072="","",'Payments Export'!O1072)</f>
        <v>68</v>
      </c>
      <c r="H1068" s="7">
        <f>IF('Payments Export'!B1072="","",G1068-F1068)</f>
        <v>68</v>
      </c>
      <c r="I1068" s="3" t="str">
        <f>IF(C1068&lt;&gt;"",_xlfn.XLOOKUP(IFERROR(VALUE(C1068),C1068),'Items database'!A:A,'Items database'!B:B),(_xlfn.XLOOKUP(LEFT(E1068,3),Services,Services,"")))</f>
        <v>DEF</v>
      </c>
      <c r="J1068" s="3" t="str">
        <f t="shared" si="33"/>
        <v/>
      </c>
    </row>
    <row r="1069" spans="1:10" ht="210" x14ac:dyDescent="0.35">
      <c r="A1069" s="7" t="str">
        <f>IF('Payments Export'!A1073="","",'Payments Export'!A1073)</f>
        <v>Generic Medical Clinic</v>
      </c>
      <c r="B1069" s="7" t="str">
        <f>IF('Payments Export'!A1073="","",'Payments Export'!B1073)</f>
        <v>Dr Jamie Wilson</v>
      </c>
      <c r="C1069" s="7">
        <f>IF(IFERROR(VALUE('Payments Export'!H1073),'Payments Export'!H1073)&lt;&gt;0,IFERROR(VALUE('Payments Export'!H1073),'Payments Export'!H1073),"")</f>
        <v>91890</v>
      </c>
      <c r="D1069" s="7" t="str">
        <f>IF('Payments Export'!I1073="","",'Payments Export'!I1073)</f>
        <v xml:space="preserve">Phone attendance by a general practitioner lasting less than 6 minutes for an obvious problem characterised by the straightforward nature of the task that requires a short patient history and, if required, limited management
</v>
      </c>
      <c r="E1069" s="7" t="str">
        <f t="shared" si="32"/>
        <v>Phone attendance by a general practitioner lasting less than 6 min</v>
      </c>
      <c r="F1069" s="7">
        <f>IF('Payments Export'!A1073="","",'Payments Export'!N1073)</f>
        <v>0</v>
      </c>
      <c r="G1069" s="7">
        <f>IF('Payments Export'!A1073="","",'Payments Export'!O1073)</f>
        <v>38</v>
      </c>
      <c r="H1069" s="7">
        <f>IF('Payments Export'!B1073="","",G1069-F1069)</f>
        <v>38</v>
      </c>
      <c r="I1069" s="3" t="str">
        <f>IF(C1069&lt;&gt;"",_xlfn.XLOOKUP(IFERROR(VALUE(C1069),C1069),'Items database'!A:A,'Items database'!B:B),(_xlfn.XLOOKUP(LEFT(E1069,3),Services,Services,"")))</f>
        <v>DEF</v>
      </c>
      <c r="J1069" s="3" t="str">
        <f t="shared" si="33"/>
        <v/>
      </c>
    </row>
    <row r="1070" spans="1:10" ht="30" x14ac:dyDescent="0.35">
      <c r="A1070" s="7" t="str">
        <f>IF('Payments Export'!A1074="","",'Payments Export'!A1074)</f>
        <v>Generic Medical Clinic</v>
      </c>
      <c r="B1070" s="7" t="str">
        <f>IF('Payments Export'!A1074="","",'Payments Export'!B1074)</f>
        <v>Dr Jamie Wilson</v>
      </c>
      <c r="C1070" s="7">
        <f>IF(IFERROR(VALUE('Payments Export'!H1074),'Payments Export'!H1074)&lt;&gt;0,IFERROR(VALUE('Payments Export'!H1074),'Payments Export'!H1074),"")</f>
        <v>23</v>
      </c>
      <c r="D1070" s="7" t="str">
        <f>IF('Payments Export'!I1074="","",'Payments Export'!I1074)</f>
        <v>Surgery consultation, Level B</v>
      </c>
      <c r="E1070" s="7" t="str">
        <f t="shared" si="32"/>
        <v>Surgery consultation, Level B</v>
      </c>
      <c r="F1070" s="7">
        <f>IF('Payments Export'!A1074="","",'Payments Export'!N1074)</f>
        <v>0</v>
      </c>
      <c r="G1070" s="7">
        <f>IF('Payments Export'!A1074="","",'Payments Export'!O1074)</f>
        <v>94.75</v>
      </c>
      <c r="H1070" s="7">
        <f>IF('Payments Export'!B1074="","",G1070-F1070)</f>
        <v>94.75</v>
      </c>
      <c r="I1070" s="3" t="str">
        <f>IF(C1070&lt;&gt;"",_xlfn.XLOOKUP(IFERROR(VALUE(C1070),C1070),'Items database'!A:A,'Items database'!B:B),(_xlfn.XLOOKUP(LEFT(E1070,3),Services,Services,"")))</f>
        <v>DEF</v>
      </c>
      <c r="J1070" s="3" t="str">
        <f t="shared" si="33"/>
        <v/>
      </c>
    </row>
    <row r="1071" spans="1:10" ht="60" x14ac:dyDescent="0.35">
      <c r="A1071" s="7" t="str">
        <f>IF('Payments Export'!A1075="","",'Payments Export'!A1075)</f>
        <v>Generic Medical Clinic</v>
      </c>
      <c r="B1071" s="7" t="str">
        <f>IF('Payments Export'!A1075="","",'Payments Export'!B1075)</f>
        <v>Dr Taylor Johnson</v>
      </c>
      <c r="C1071" s="7">
        <f>IF(IFERROR(VALUE('Payments Export'!H1075),'Payments Export'!H1075)&lt;&gt;0,IFERROR(VALUE('Payments Export'!H1075),'Payments Export'!H1075),"")</f>
        <v>80010</v>
      </c>
      <c r="D1071" s="7" t="str">
        <f>IF('Payments Export'!I1075="","",'Payments Export'!I1075)</f>
        <v>Clinical psychologist consultation, &gt;50 min, consulting rooms</v>
      </c>
      <c r="E1071" s="7" t="str">
        <f t="shared" si="32"/>
        <v>Clinical psychologist consultation, &gt;50 min, consulting rooms</v>
      </c>
      <c r="F1071" s="7">
        <f>IF('Payments Export'!A1075="","",'Payments Export'!N1075)</f>
        <v>0</v>
      </c>
      <c r="G1071" s="7">
        <f>IF('Payments Export'!A1075="","",'Payments Export'!O1075)</f>
        <v>224.5</v>
      </c>
      <c r="H1071" s="7">
        <f>IF('Payments Export'!B1075="","",G1071-F1071)</f>
        <v>224.5</v>
      </c>
      <c r="I1071" s="3" t="str">
        <f>IF(C1071&lt;&gt;"",_xlfn.XLOOKUP(IFERROR(VALUE(C1071),C1071),'Items database'!A:A,'Items database'!B:B),(_xlfn.XLOOKUP(LEFT(E1071,3),Services,Services,"")))</f>
        <v>DEF</v>
      </c>
      <c r="J1071" s="3" t="str">
        <f t="shared" si="33"/>
        <v/>
      </c>
    </row>
    <row r="1072" spans="1:10" ht="30" x14ac:dyDescent="0.35">
      <c r="A1072" s="7" t="str">
        <f>IF('Payments Export'!A1076="","",'Payments Export'!A1076)</f>
        <v>Generic Medical Clinic</v>
      </c>
      <c r="B1072" s="7" t="str">
        <f>IF('Payments Export'!A1076="","",'Payments Export'!B1076)</f>
        <v>Dr Morgan Bailey</v>
      </c>
      <c r="C1072" s="7">
        <f>IF(IFERROR(VALUE('Payments Export'!H1076),'Payments Export'!H1076)&lt;&gt;0,IFERROR(VALUE('Payments Export'!H1076),'Payments Export'!H1076),"")</f>
        <v>23</v>
      </c>
      <c r="D1072" s="7" t="str">
        <f>IF('Payments Export'!I1076="","",'Payments Export'!I1076)</f>
        <v>Surgery consultation, Level B</v>
      </c>
      <c r="E1072" s="7" t="str">
        <f t="shared" si="32"/>
        <v>Surgery consultation, Level B</v>
      </c>
      <c r="F1072" s="7">
        <f>IF('Payments Export'!A1076="","",'Payments Export'!N1076)</f>
        <v>0</v>
      </c>
      <c r="G1072" s="7">
        <f>IF('Payments Export'!A1076="","",'Payments Export'!O1076)</f>
        <v>94.75</v>
      </c>
      <c r="H1072" s="7">
        <f>IF('Payments Export'!B1076="","",G1072-F1072)</f>
        <v>94.75</v>
      </c>
      <c r="I1072" s="3" t="str">
        <f>IF(C1072&lt;&gt;"",_xlfn.XLOOKUP(IFERROR(VALUE(C1072),C1072),'Items database'!A:A,'Items database'!B:B),(_xlfn.XLOOKUP(LEFT(E1072,3),Services,Services,"")))</f>
        <v>DEF</v>
      </c>
      <c r="J1072" s="3" t="str">
        <f t="shared" si="33"/>
        <v/>
      </c>
    </row>
    <row r="1073" spans="1:10" ht="70" x14ac:dyDescent="0.35">
      <c r="A1073" s="7" t="str">
        <f>IF('Payments Export'!A1077="","",'Payments Export'!A1077)</f>
        <v>Generic Medical Clinic</v>
      </c>
      <c r="B1073" s="7" t="str">
        <f>IF('Payments Export'!A1077="","",'Payments Export'!B1077)</f>
        <v>Dr Cameron Li</v>
      </c>
      <c r="C1073" s="7" t="str">
        <f>IF(IFERROR(VALUE('Payments Export'!H1077),'Payments Export'!H1077)&lt;&gt;0,IFERROR(VALUE('Payments Export'!H1077),'Payments Export'!H1077),"")</f>
        <v/>
      </c>
      <c r="D1073" s="7" t="str">
        <f>IF('Payments Export'!I1077="","",'Payments Export'!I1077)</f>
        <v>CSB BOOSTRIX - Adult Diphtheria Tetanus and Pertussis vaccine</v>
      </c>
      <c r="E1073" s="7" t="str">
        <f t="shared" si="32"/>
        <v>CSB BOOSTRIX - Adult Diphtheria Tetanus and Pertussis vaccine</v>
      </c>
      <c r="F1073" s="7">
        <f>IF('Payments Export'!A1077="","",'Payments Export'!N1077)</f>
        <v>0</v>
      </c>
      <c r="G1073" s="7">
        <f>IF('Payments Export'!A1077="","",'Payments Export'!O1077)</f>
        <v>60</v>
      </c>
      <c r="H1073" s="7">
        <f>IF('Payments Export'!B1077="","",G1073-F1073)</f>
        <v>60</v>
      </c>
      <c r="I1073" s="3" t="str">
        <f>IF(C1073&lt;&gt;"",_xlfn.XLOOKUP(IFERROR(VALUE(C1073),C1073),'Items database'!A:A,'Items database'!B:B),(_xlfn.XLOOKUP(LEFT(E1073,3),Services,Services,"")))</f>
        <v>CSB</v>
      </c>
      <c r="J1073" s="3" t="str">
        <f t="shared" si="33"/>
        <v/>
      </c>
    </row>
    <row r="1074" spans="1:10" ht="30" x14ac:dyDescent="0.35">
      <c r="A1074" s="7" t="str">
        <f>IF('Payments Export'!A1078="","",'Payments Export'!A1078)</f>
        <v>Generic Medical Clinic</v>
      </c>
      <c r="B1074" s="7" t="str">
        <f>IF('Payments Export'!A1078="","",'Payments Export'!B1078)</f>
        <v>Dr Cameron Li</v>
      </c>
      <c r="C1074" s="7">
        <f>IF(IFERROR(VALUE('Payments Export'!H1078),'Payments Export'!H1078)&lt;&gt;0,IFERROR(VALUE('Payments Export'!H1078),'Payments Export'!H1078),"")</f>
        <v>23</v>
      </c>
      <c r="D1074" s="7" t="str">
        <f>IF('Payments Export'!I1078="","",'Payments Export'!I1078)</f>
        <v>Surgery consultation, Level B</v>
      </c>
      <c r="E1074" s="7" t="str">
        <f t="shared" si="32"/>
        <v>Surgery consultation, Level B</v>
      </c>
      <c r="F1074" s="7">
        <f>IF('Payments Export'!A1078="","",'Payments Export'!N1078)</f>
        <v>0</v>
      </c>
      <c r="G1074" s="7">
        <f>IF('Payments Export'!A1078="","",'Payments Export'!O1078)</f>
        <v>94.75</v>
      </c>
      <c r="H1074" s="7">
        <f>IF('Payments Export'!B1078="","",G1074-F1074)</f>
        <v>94.75</v>
      </c>
      <c r="I1074" s="3" t="str">
        <f>IF(C1074&lt;&gt;"",_xlfn.XLOOKUP(IFERROR(VALUE(C1074),C1074),'Items database'!A:A,'Items database'!B:B),(_xlfn.XLOOKUP(LEFT(E1074,3),Services,Services,"")))</f>
        <v>DEF</v>
      </c>
      <c r="J1074" s="3" t="str">
        <f t="shared" si="33"/>
        <v/>
      </c>
    </row>
    <row r="1075" spans="1:10" ht="30" x14ac:dyDescent="0.35">
      <c r="A1075" s="7" t="str">
        <f>IF('Payments Export'!A1079="","",'Payments Export'!A1079)</f>
        <v>Generic Medical Clinic</v>
      </c>
      <c r="B1075" s="7" t="str">
        <f>IF('Payments Export'!A1079="","",'Payments Export'!B1079)</f>
        <v>Dr Jamie Garcia</v>
      </c>
      <c r="C1075" s="7">
        <f>IF(IFERROR(VALUE('Payments Export'!H1079),'Payments Export'!H1079)&lt;&gt;0,IFERROR(VALUE('Payments Export'!H1079),'Payments Export'!H1079),"")</f>
        <v>10962</v>
      </c>
      <c r="D1075" s="7" t="str">
        <f>IF('Payments Export'!I1079="","",'Payments Export'!I1079)</f>
        <v>Podiatry Service</v>
      </c>
      <c r="E1075" s="7" t="str">
        <f t="shared" si="32"/>
        <v>Podiatry Service</v>
      </c>
      <c r="F1075" s="7">
        <f>IF('Payments Export'!A1079="","",'Payments Export'!N1079)</f>
        <v>0</v>
      </c>
      <c r="G1075" s="7">
        <f>IF('Payments Export'!A1079="","",'Payments Export'!O1079)</f>
        <v>68</v>
      </c>
      <c r="H1075" s="7">
        <f>IF('Payments Export'!B1079="","",G1075-F1075)</f>
        <v>68</v>
      </c>
      <c r="I1075" s="3" t="str">
        <f>IF(C1075&lt;&gt;"",_xlfn.XLOOKUP(IFERROR(VALUE(C1075),C1075),'Items database'!A:A,'Items database'!B:B),(_xlfn.XLOOKUP(LEFT(E1075,3),Services,Services,"")))</f>
        <v>DEF</v>
      </c>
      <c r="J1075" s="3" t="str">
        <f t="shared" si="33"/>
        <v/>
      </c>
    </row>
    <row r="1076" spans="1:10" ht="30" x14ac:dyDescent="0.35">
      <c r="A1076" s="7" t="str">
        <f>IF('Payments Export'!A1080="","",'Payments Export'!A1080)</f>
        <v>Generic Medical Clinic</v>
      </c>
      <c r="B1076" s="7" t="str">
        <f>IF('Payments Export'!A1080="","",'Payments Export'!B1080)</f>
        <v>Dr Jamie Wilson</v>
      </c>
      <c r="C1076" s="7">
        <f>IF(IFERROR(VALUE('Payments Export'!H1080),'Payments Export'!H1080)&lt;&gt;0,IFERROR(VALUE('Payments Export'!H1080),'Payments Export'!H1080),"")</f>
        <v>23</v>
      </c>
      <c r="D1076" s="7" t="str">
        <f>IF('Payments Export'!I1080="","",'Payments Export'!I1080)</f>
        <v>Surgery consultation, Level B</v>
      </c>
      <c r="E1076" s="7" t="str">
        <f t="shared" si="32"/>
        <v>Surgery consultation, Level B</v>
      </c>
      <c r="F1076" s="7">
        <f>IF('Payments Export'!A1080="","",'Payments Export'!N1080)</f>
        <v>0</v>
      </c>
      <c r="G1076" s="7">
        <f>IF('Payments Export'!A1080="","",'Payments Export'!O1080)</f>
        <v>74.75</v>
      </c>
      <c r="H1076" s="7">
        <f>IF('Payments Export'!B1080="","",G1076-F1076)</f>
        <v>74.75</v>
      </c>
      <c r="I1076" s="3" t="str">
        <f>IF(C1076&lt;&gt;"",_xlfn.XLOOKUP(IFERROR(VALUE(C1076),C1076),'Items database'!A:A,'Items database'!B:B),(_xlfn.XLOOKUP(LEFT(E1076,3),Services,Services,"")))</f>
        <v>DEF</v>
      </c>
      <c r="J1076" s="3" t="str">
        <f t="shared" si="33"/>
        <v/>
      </c>
    </row>
    <row r="1077" spans="1:10" ht="30" x14ac:dyDescent="0.35">
      <c r="A1077" s="7" t="str">
        <f>IF('Payments Export'!A1081="","",'Payments Export'!A1081)</f>
        <v>Generic Medical Clinic</v>
      </c>
      <c r="B1077" s="7" t="str">
        <f>IF('Payments Export'!A1081="","",'Payments Export'!B1081)</f>
        <v>Dr Jordan Patel</v>
      </c>
      <c r="C1077" s="7">
        <f>IF(IFERROR(VALUE('Payments Export'!H1081),'Payments Export'!H1081)&lt;&gt;0,IFERROR(VALUE('Payments Export'!H1081),'Payments Export'!H1081),"")</f>
        <v>23</v>
      </c>
      <c r="D1077" s="7" t="str">
        <f>IF('Payments Export'!I1081="","",'Payments Export'!I1081)</f>
        <v>Surgery consultation, Level B</v>
      </c>
      <c r="E1077" s="7" t="str">
        <f t="shared" si="32"/>
        <v>Surgery consultation, Level B</v>
      </c>
      <c r="F1077" s="7">
        <f>IF('Payments Export'!A1081="","",'Payments Export'!N1081)</f>
        <v>0</v>
      </c>
      <c r="G1077" s="7">
        <f>IF('Payments Export'!A1081="","",'Payments Export'!O1081)</f>
        <v>59.55</v>
      </c>
      <c r="H1077" s="7">
        <f>IF('Payments Export'!B1081="","",G1077-F1077)</f>
        <v>59.55</v>
      </c>
      <c r="I1077" s="3" t="str">
        <f>IF(C1077&lt;&gt;"",_xlfn.XLOOKUP(IFERROR(VALUE(C1077),C1077),'Items database'!A:A,'Items database'!B:B),(_xlfn.XLOOKUP(LEFT(E1077,3),Services,Services,"")))</f>
        <v>DEF</v>
      </c>
      <c r="J1077" s="3" t="str">
        <f t="shared" si="33"/>
        <v/>
      </c>
    </row>
    <row r="1078" spans="1:10" ht="30" x14ac:dyDescent="0.35">
      <c r="A1078" s="7" t="str">
        <f>IF('Payments Export'!A1082="","",'Payments Export'!A1082)</f>
        <v>Generic Medical Clinic</v>
      </c>
      <c r="B1078" s="7" t="str">
        <f>IF('Payments Export'!A1082="","",'Payments Export'!B1082)</f>
        <v>Dr Morgan Bailey</v>
      </c>
      <c r="C1078" s="7">
        <f>IF(IFERROR(VALUE('Payments Export'!H1082),'Payments Export'!H1082)&lt;&gt;0,IFERROR(VALUE('Payments Export'!H1082),'Payments Export'!H1082),"")</f>
        <v>23</v>
      </c>
      <c r="D1078" s="7" t="str">
        <f>IF('Payments Export'!I1082="","",'Payments Export'!I1082)</f>
        <v>Surgery consultation, Level B</v>
      </c>
      <c r="E1078" s="7" t="str">
        <f t="shared" si="32"/>
        <v>Surgery consultation, Level B</v>
      </c>
      <c r="F1078" s="7">
        <f>IF('Payments Export'!A1082="","",'Payments Export'!N1082)</f>
        <v>0</v>
      </c>
      <c r="G1078" s="7">
        <f>IF('Payments Export'!A1082="","",'Payments Export'!O1082)</f>
        <v>59.55</v>
      </c>
      <c r="H1078" s="7">
        <f>IF('Payments Export'!B1082="","",G1078-F1078)</f>
        <v>59.55</v>
      </c>
      <c r="I1078" s="3" t="str">
        <f>IF(C1078&lt;&gt;"",_xlfn.XLOOKUP(IFERROR(VALUE(C1078),C1078),'Items database'!A:A,'Items database'!B:B),(_xlfn.XLOOKUP(LEFT(E1078,3),Services,Services,"")))</f>
        <v>DEF</v>
      </c>
      <c r="J1078" s="3" t="str">
        <f t="shared" si="33"/>
        <v/>
      </c>
    </row>
    <row r="1079" spans="1:10" ht="30" x14ac:dyDescent="0.35">
      <c r="A1079" s="7" t="str">
        <f>IF('Payments Export'!A1083="","",'Payments Export'!A1083)</f>
        <v>Generic Medical Clinic</v>
      </c>
      <c r="B1079" s="7" t="str">
        <f>IF('Payments Export'!A1083="","",'Payments Export'!B1083)</f>
        <v>Dr Jamie Wilson</v>
      </c>
      <c r="C1079" s="7">
        <f>IF(IFERROR(VALUE('Payments Export'!H1083),'Payments Export'!H1083)&lt;&gt;0,IFERROR(VALUE('Payments Export'!H1083),'Payments Export'!H1083),"")</f>
        <v>23</v>
      </c>
      <c r="D1079" s="7" t="str">
        <f>IF('Payments Export'!I1083="","",'Payments Export'!I1083)</f>
        <v>Surgery consultation, Level B</v>
      </c>
      <c r="E1079" s="7" t="str">
        <f t="shared" si="32"/>
        <v>Surgery consultation, Level B</v>
      </c>
      <c r="F1079" s="7">
        <f>IF('Payments Export'!A1083="","",'Payments Export'!N1083)</f>
        <v>0</v>
      </c>
      <c r="G1079" s="7">
        <f>IF('Payments Export'!A1083="","",'Payments Export'!O1083)</f>
        <v>74.75</v>
      </c>
      <c r="H1079" s="7">
        <f>IF('Payments Export'!B1083="","",G1079-F1079)</f>
        <v>74.75</v>
      </c>
      <c r="I1079" s="3" t="str">
        <f>IF(C1079&lt;&gt;"",_xlfn.XLOOKUP(IFERROR(VALUE(C1079),C1079),'Items database'!A:A,'Items database'!B:B),(_xlfn.XLOOKUP(LEFT(E1079,3),Services,Services,"")))</f>
        <v>DEF</v>
      </c>
      <c r="J1079" s="3" t="str">
        <f t="shared" si="33"/>
        <v/>
      </c>
    </row>
    <row r="1080" spans="1:10" ht="300" x14ac:dyDescent="0.35">
      <c r="A1080" s="7" t="str">
        <f>IF('Payments Export'!A1084="","",'Payments Export'!A1084)</f>
        <v>Generic Medical Clinic</v>
      </c>
      <c r="B1080" s="7" t="str">
        <f>IF('Payments Export'!A1084="","",'Payments Export'!B1084)</f>
        <v>Dr Morgan Bailey</v>
      </c>
      <c r="C1080" s="7">
        <f>IF(IFERROR(VALUE('Payments Export'!H1084),'Payments Export'!H1084)&lt;&gt;0,IFERROR(VALUE('Payments Export'!H1084),'Payments Export'!H1084),"")</f>
        <v>91891</v>
      </c>
      <c r="D1080" s="7" t="str">
        <f>IF('Payments Export'!I1084="","",'Payments Export'!I1084)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80" s="7" t="str">
        <f t="shared" si="32"/>
        <v>Phone attendance by a general practitioner lasting at least 6 minu</v>
      </c>
      <c r="F1080" s="7">
        <f>IF('Payments Export'!A1084="","",'Payments Export'!N1084)</f>
        <v>0</v>
      </c>
      <c r="G1080" s="7">
        <f>IF('Payments Export'!A1084="","",'Payments Export'!O1084)</f>
        <v>59.55</v>
      </c>
      <c r="H1080" s="7">
        <f>IF('Payments Export'!B1084="","",G1080-F1080)</f>
        <v>59.55</v>
      </c>
      <c r="I1080" s="3" t="str">
        <f>IF(C1080&lt;&gt;"",_xlfn.XLOOKUP(IFERROR(VALUE(C1080),C1080),'Items database'!A:A,'Items database'!B:B),(_xlfn.XLOOKUP(LEFT(E1080,3),Services,Services,"")))</f>
        <v>DEF</v>
      </c>
      <c r="J1080" s="3" t="str">
        <f t="shared" si="33"/>
        <v/>
      </c>
    </row>
    <row r="1081" spans="1:10" ht="30" x14ac:dyDescent="0.35">
      <c r="A1081" s="7" t="str">
        <f>IF('Payments Export'!A1085="","",'Payments Export'!A1085)</f>
        <v>Generic Medical Clinic</v>
      </c>
      <c r="B1081" s="7" t="str">
        <f>IF('Payments Export'!A1085="","",'Payments Export'!B1085)</f>
        <v>Dr Jamie Garcia</v>
      </c>
      <c r="C1081" s="7">
        <f>IF(IFERROR(VALUE('Payments Export'!H1085),'Payments Export'!H1085)&lt;&gt;0,IFERROR(VALUE('Payments Export'!H1085),'Payments Export'!H1085),"")</f>
        <v>10962</v>
      </c>
      <c r="D1081" s="7" t="str">
        <f>IF('Payments Export'!I1085="","",'Payments Export'!I1085)</f>
        <v>Podiatry Service</v>
      </c>
      <c r="E1081" s="7" t="str">
        <f t="shared" si="32"/>
        <v>Podiatry Service</v>
      </c>
      <c r="F1081" s="7">
        <f>IF('Payments Export'!A1085="","",'Payments Export'!N1085)</f>
        <v>0</v>
      </c>
      <c r="G1081" s="7">
        <f>IF('Payments Export'!A1085="","",'Payments Export'!O1085)</f>
        <v>68</v>
      </c>
      <c r="H1081" s="7">
        <f>IF('Payments Export'!B1085="","",G1081-F1081)</f>
        <v>68</v>
      </c>
      <c r="I1081" s="3" t="str">
        <f>IF(C1081&lt;&gt;"",_xlfn.XLOOKUP(IFERROR(VALUE(C1081),C1081),'Items database'!A:A,'Items database'!B:B),(_xlfn.XLOOKUP(LEFT(E1081,3),Services,Services,"")))</f>
        <v>DEF</v>
      </c>
      <c r="J1081" s="3" t="str">
        <f t="shared" si="33"/>
        <v/>
      </c>
    </row>
    <row r="1082" spans="1:10" ht="30" x14ac:dyDescent="0.35">
      <c r="A1082" s="7" t="str">
        <f>IF('Payments Export'!A1086="","",'Payments Export'!A1086)</f>
        <v>Generic Medical Clinic</v>
      </c>
      <c r="B1082" s="7" t="str">
        <f>IF('Payments Export'!A1086="","",'Payments Export'!B1086)</f>
        <v>Dr Jamie Wilson</v>
      </c>
      <c r="C1082" s="7">
        <f>IF(IFERROR(VALUE('Payments Export'!H1086),'Payments Export'!H1086)&lt;&gt;0,IFERROR(VALUE('Payments Export'!H1086),'Payments Export'!H1086),"")</f>
        <v>23</v>
      </c>
      <c r="D1082" s="7" t="str">
        <f>IF('Payments Export'!I1086="","",'Payments Export'!I1086)</f>
        <v>Surgery consultation, Level B</v>
      </c>
      <c r="E1082" s="7" t="str">
        <f t="shared" si="32"/>
        <v>Surgery consultation, Level B</v>
      </c>
      <c r="F1082" s="7">
        <f>IF('Payments Export'!A1086="","",'Payments Export'!N1086)</f>
        <v>0</v>
      </c>
      <c r="G1082" s="7">
        <f>IF('Payments Export'!A1086="","",'Payments Export'!O1086)</f>
        <v>94.75</v>
      </c>
      <c r="H1082" s="7">
        <f>IF('Payments Export'!B1086="","",G1082-F1082)</f>
        <v>94.75</v>
      </c>
      <c r="I1082" s="3" t="str">
        <f>IF(C1082&lt;&gt;"",_xlfn.XLOOKUP(IFERROR(VALUE(C1082),C1082),'Items database'!A:A,'Items database'!B:B),(_xlfn.XLOOKUP(LEFT(E1082,3),Services,Services,"")))</f>
        <v>DEF</v>
      </c>
      <c r="J1082" s="3" t="str">
        <f t="shared" si="33"/>
        <v/>
      </c>
    </row>
    <row r="1083" spans="1:10" ht="30" x14ac:dyDescent="0.35">
      <c r="A1083" s="7" t="str">
        <f>IF('Payments Export'!A1087="","",'Payments Export'!A1087)</f>
        <v>Generic Medical Clinic</v>
      </c>
      <c r="B1083" s="7" t="str">
        <f>IF('Payments Export'!A1087="","",'Payments Export'!B1087)</f>
        <v>Dr Cameron Li</v>
      </c>
      <c r="C1083" s="7">
        <f>IF(IFERROR(VALUE('Payments Export'!H1087),'Payments Export'!H1087)&lt;&gt;0,IFERROR(VALUE('Payments Export'!H1087),'Payments Export'!H1087),"")</f>
        <v>23</v>
      </c>
      <c r="D1083" s="7" t="str">
        <f>IF('Payments Export'!I1087="","",'Payments Export'!I1087)</f>
        <v>Surgery consultation, Level B</v>
      </c>
      <c r="E1083" s="7" t="str">
        <f t="shared" si="32"/>
        <v>Surgery consultation, Level B</v>
      </c>
      <c r="F1083" s="7">
        <f>IF('Payments Export'!A1087="","",'Payments Export'!N1087)</f>
        <v>0</v>
      </c>
      <c r="G1083" s="7">
        <f>IF('Payments Export'!A1087="","",'Payments Export'!O1087)</f>
        <v>74.75</v>
      </c>
      <c r="H1083" s="7">
        <f>IF('Payments Export'!B1087="","",G1083-F1083)</f>
        <v>74.75</v>
      </c>
      <c r="I1083" s="3" t="str">
        <f>IF(C1083&lt;&gt;"",_xlfn.XLOOKUP(IFERROR(VALUE(C1083),C1083),'Items database'!A:A,'Items database'!B:B),(_xlfn.XLOOKUP(LEFT(E1083,3),Services,Services,"")))</f>
        <v>DEF</v>
      </c>
      <c r="J1083" s="3" t="str">
        <f t="shared" si="33"/>
        <v/>
      </c>
    </row>
    <row r="1084" spans="1:10" ht="30" x14ac:dyDescent="0.35">
      <c r="A1084" s="7" t="str">
        <f>IF('Payments Export'!A1088="","",'Payments Export'!A1088)</f>
        <v>Generic Medical Clinic</v>
      </c>
      <c r="B1084" s="7" t="str">
        <f>IF('Payments Export'!A1088="","",'Payments Export'!B1088)</f>
        <v>Dr Jamie Garcia</v>
      </c>
      <c r="C1084" s="7">
        <f>IF(IFERROR(VALUE('Payments Export'!H1088),'Payments Export'!H1088)&lt;&gt;0,IFERROR(VALUE('Payments Export'!H1088),'Payments Export'!H1088),"")</f>
        <v>10962</v>
      </c>
      <c r="D1084" s="7" t="str">
        <f>IF('Payments Export'!I1088="","",'Payments Export'!I1088)</f>
        <v>Podiatry Service</v>
      </c>
      <c r="E1084" s="7" t="str">
        <f t="shared" si="32"/>
        <v>Podiatry Service</v>
      </c>
      <c r="F1084" s="7">
        <f>IF('Payments Export'!A1088="","",'Payments Export'!N1088)</f>
        <v>0</v>
      </c>
      <c r="G1084" s="7">
        <f>IF('Payments Export'!A1088="","",'Payments Export'!O1088)</f>
        <v>68</v>
      </c>
      <c r="H1084" s="7">
        <f>IF('Payments Export'!B1088="","",G1084-F1084)</f>
        <v>68</v>
      </c>
      <c r="I1084" s="3" t="str">
        <f>IF(C1084&lt;&gt;"",_xlfn.XLOOKUP(IFERROR(VALUE(C1084),C1084),'Items database'!A:A,'Items database'!B:B),(_xlfn.XLOOKUP(LEFT(E1084,3),Services,Services,"")))</f>
        <v>DEF</v>
      </c>
      <c r="J1084" s="3" t="str">
        <f t="shared" si="33"/>
        <v/>
      </c>
    </row>
    <row r="1085" spans="1:10" ht="30" x14ac:dyDescent="0.35">
      <c r="A1085" s="7" t="str">
        <f>IF('Payments Export'!A1089="","",'Payments Export'!A1089)</f>
        <v>Generic Medical Clinic</v>
      </c>
      <c r="B1085" s="7" t="str">
        <f>IF('Payments Export'!A1089="","",'Payments Export'!B1089)</f>
        <v>Dr Morgan Bailey</v>
      </c>
      <c r="C1085" s="7">
        <f>IF(IFERROR(VALUE('Payments Export'!H1089),'Payments Export'!H1089)&lt;&gt;0,IFERROR(VALUE('Payments Export'!H1089),'Payments Export'!H1089),"")</f>
        <v>23</v>
      </c>
      <c r="D1085" s="7" t="str">
        <f>IF('Payments Export'!I1089="","",'Payments Export'!I1089)</f>
        <v>Surgery consultation, Level B</v>
      </c>
      <c r="E1085" s="7" t="str">
        <f t="shared" si="32"/>
        <v>Surgery consultation, Level B</v>
      </c>
      <c r="F1085" s="7">
        <f>IF('Payments Export'!A1089="","",'Payments Export'!N1089)</f>
        <v>0</v>
      </c>
      <c r="G1085" s="7">
        <f>IF('Payments Export'!A1089="","",'Payments Export'!O1089)</f>
        <v>74.75</v>
      </c>
      <c r="H1085" s="7">
        <f>IF('Payments Export'!B1089="","",G1085-F1085)</f>
        <v>74.75</v>
      </c>
      <c r="I1085" s="3" t="str">
        <f>IF(C1085&lt;&gt;"",_xlfn.XLOOKUP(IFERROR(VALUE(C1085),C1085),'Items database'!A:A,'Items database'!B:B),(_xlfn.XLOOKUP(LEFT(E1085,3),Services,Services,"")))</f>
        <v>DEF</v>
      </c>
      <c r="J1085" s="3" t="str">
        <f t="shared" si="33"/>
        <v/>
      </c>
    </row>
    <row r="1086" spans="1:10" ht="30" x14ac:dyDescent="0.35">
      <c r="A1086" s="7" t="str">
        <f>IF('Payments Export'!A1090="","",'Payments Export'!A1090)</f>
        <v>Generic Medical Clinic</v>
      </c>
      <c r="B1086" s="7" t="str">
        <f>IF('Payments Export'!A1090="","",'Payments Export'!B1090)</f>
        <v>Dr Morgan Bailey</v>
      </c>
      <c r="C1086" s="7">
        <f>IF(IFERROR(VALUE('Payments Export'!H1090),'Payments Export'!H1090)&lt;&gt;0,IFERROR(VALUE('Payments Export'!H1090),'Payments Export'!H1090),"")</f>
        <v>23</v>
      </c>
      <c r="D1086" s="7" t="str">
        <f>IF('Payments Export'!I1090="","",'Payments Export'!I1090)</f>
        <v>Surgery consultation, Level B</v>
      </c>
      <c r="E1086" s="7" t="str">
        <f t="shared" si="32"/>
        <v>Surgery consultation, Level B</v>
      </c>
      <c r="F1086" s="7">
        <f>IF('Payments Export'!A1090="","",'Payments Export'!N1090)</f>
        <v>0</v>
      </c>
      <c r="G1086" s="7">
        <f>IF('Payments Export'!A1090="","",'Payments Export'!O1090)</f>
        <v>74.75</v>
      </c>
      <c r="H1086" s="7">
        <f>IF('Payments Export'!B1090="","",G1086-F1086)</f>
        <v>74.75</v>
      </c>
      <c r="I1086" s="3" t="str">
        <f>IF(C1086&lt;&gt;"",_xlfn.XLOOKUP(IFERROR(VALUE(C1086),C1086),'Items database'!A:A,'Items database'!B:B),(_xlfn.XLOOKUP(LEFT(E1086,3),Services,Services,"")))</f>
        <v>DEF</v>
      </c>
      <c r="J1086" s="3" t="str">
        <f t="shared" si="33"/>
        <v/>
      </c>
    </row>
    <row r="1087" spans="1:10" ht="30" x14ac:dyDescent="0.35">
      <c r="A1087" s="7" t="str">
        <f>IF('Payments Export'!A1091="","",'Payments Export'!A1091)</f>
        <v>Generic Medical Clinic</v>
      </c>
      <c r="B1087" s="7" t="str">
        <f>IF('Payments Export'!A1091="","",'Payments Export'!B1091)</f>
        <v>Dr Morgan Bailey</v>
      </c>
      <c r="C1087" s="7">
        <f>IF(IFERROR(VALUE('Payments Export'!H1091),'Payments Export'!H1091)&lt;&gt;0,IFERROR(VALUE('Payments Export'!H1091),'Payments Export'!H1091),"")</f>
        <v>23</v>
      </c>
      <c r="D1087" s="7" t="str">
        <f>IF('Payments Export'!I1091="","",'Payments Export'!I1091)</f>
        <v>Surgery consultation, Level B</v>
      </c>
      <c r="E1087" s="7" t="str">
        <f t="shared" si="32"/>
        <v>Surgery consultation, Level B</v>
      </c>
      <c r="F1087" s="7">
        <f>IF('Payments Export'!A1091="","",'Payments Export'!N1091)</f>
        <v>0</v>
      </c>
      <c r="G1087" s="7">
        <f>IF('Payments Export'!A1091="","",'Payments Export'!O1091)</f>
        <v>-74.75</v>
      </c>
      <c r="H1087" s="7">
        <f>IF('Payments Export'!B1091="","",G1087-F1087)</f>
        <v>-74.75</v>
      </c>
      <c r="I1087" s="3" t="str">
        <f>IF(C1087&lt;&gt;"",_xlfn.XLOOKUP(IFERROR(VALUE(C1087),C1087),'Items database'!A:A,'Items database'!B:B),(_xlfn.XLOOKUP(LEFT(E1087,3),Services,Services,"")))</f>
        <v>DEF</v>
      </c>
      <c r="J1087" s="3" t="str">
        <f t="shared" si="33"/>
        <v/>
      </c>
    </row>
    <row r="1088" spans="1:10" ht="30" x14ac:dyDescent="0.35">
      <c r="A1088" s="7" t="str">
        <f>IF('Payments Export'!A1092="","",'Payments Export'!A1092)</f>
        <v>Generic Medical Clinic</v>
      </c>
      <c r="B1088" s="7" t="str">
        <f>IF('Payments Export'!A1092="","",'Payments Export'!B1092)</f>
        <v>Dr Morgan Bailey</v>
      </c>
      <c r="C1088" s="7">
        <f>IF(IFERROR(VALUE('Payments Export'!H1092),'Payments Export'!H1092)&lt;&gt;0,IFERROR(VALUE('Payments Export'!H1092),'Payments Export'!H1092),"")</f>
        <v>23</v>
      </c>
      <c r="D1088" s="7" t="str">
        <f>IF('Payments Export'!I1092="","",'Payments Export'!I1092)</f>
        <v>Surgery consultation, Level B</v>
      </c>
      <c r="E1088" s="7" t="str">
        <f t="shared" si="32"/>
        <v>Surgery consultation, Level B</v>
      </c>
      <c r="F1088" s="7">
        <f>IF('Payments Export'!A1092="","",'Payments Export'!N1092)</f>
        <v>0</v>
      </c>
      <c r="G1088" s="7">
        <f>IF('Payments Export'!A1092="","",'Payments Export'!O1092)</f>
        <v>74.75</v>
      </c>
      <c r="H1088" s="7">
        <f>IF('Payments Export'!B1092="","",G1088-F1088)</f>
        <v>74.75</v>
      </c>
      <c r="I1088" s="3" t="str">
        <f>IF(C1088&lt;&gt;"",_xlfn.XLOOKUP(IFERROR(VALUE(C1088),C1088),'Items database'!A:A,'Items database'!B:B),(_xlfn.XLOOKUP(LEFT(E1088,3),Services,Services,"")))</f>
        <v>DEF</v>
      </c>
      <c r="J1088" s="3" t="str">
        <f t="shared" si="33"/>
        <v/>
      </c>
    </row>
    <row r="1089" spans="1:10" ht="30" x14ac:dyDescent="0.35">
      <c r="A1089" s="7" t="str">
        <f>IF('Payments Export'!A1093="","",'Payments Export'!A1093)</f>
        <v>Generic Medical Clinic</v>
      </c>
      <c r="B1089" s="7" t="str">
        <f>IF('Payments Export'!A1093="","",'Payments Export'!B1093)</f>
        <v>Dr Morgan Bailey</v>
      </c>
      <c r="C1089" s="7">
        <f>IF(IFERROR(VALUE('Payments Export'!H1093),'Payments Export'!H1093)&lt;&gt;0,IFERROR(VALUE('Payments Export'!H1093),'Payments Export'!H1093),"")</f>
        <v>23</v>
      </c>
      <c r="D1089" s="7" t="str">
        <f>IF('Payments Export'!I1093="","",'Payments Export'!I1093)</f>
        <v>Surgery consultation, Level B</v>
      </c>
      <c r="E1089" s="7" t="str">
        <f t="shared" ref="E1089:E1152" si="34">LEFT(D1089,66)</f>
        <v>Surgery consultation, Level B</v>
      </c>
      <c r="F1089" s="7">
        <f>IF('Payments Export'!A1093="","",'Payments Export'!N1093)</f>
        <v>0</v>
      </c>
      <c r="G1089" s="7">
        <f>IF('Payments Export'!A1093="","",'Payments Export'!O1093)</f>
        <v>-74.75</v>
      </c>
      <c r="H1089" s="7">
        <f>IF('Payments Export'!B1093="","",G1089-F1089)</f>
        <v>-74.75</v>
      </c>
      <c r="I1089" s="3" t="str">
        <f>IF(C1089&lt;&gt;"",_xlfn.XLOOKUP(IFERROR(VALUE(C1089),C1089),'Items database'!A:A,'Items database'!B:B),(_xlfn.XLOOKUP(LEFT(E1089,3),Services,Services,"")))</f>
        <v>DEF</v>
      </c>
      <c r="J1089" s="3" t="str">
        <f t="shared" ref="J1089:J1152" si="35">IF(ISNUMBER(F1089)=TRUE,IF(F1089=0,"","GST"),"")</f>
        <v/>
      </c>
    </row>
    <row r="1090" spans="1:10" ht="30" x14ac:dyDescent="0.35">
      <c r="A1090" s="7" t="str">
        <f>IF('Payments Export'!A1094="","",'Payments Export'!A1094)</f>
        <v>Generic Medical Clinic</v>
      </c>
      <c r="B1090" s="7" t="str">
        <f>IF('Payments Export'!A1094="","",'Payments Export'!B1094)</f>
        <v>Dr Morgan Bailey</v>
      </c>
      <c r="C1090" s="7">
        <f>IF(IFERROR(VALUE('Payments Export'!H1094),'Payments Export'!H1094)&lt;&gt;0,IFERROR(VALUE('Payments Export'!H1094),'Payments Export'!H1094),"")</f>
        <v>23</v>
      </c>
      <c r="D1090" s="7" t="str">
        <f>IF('Payments Export'!I1094="","",'Payments Export'!I1094)</f>
        <v>Surgery consultation, Level B</v>
      </c>
      <c r="E1090" s="7" t="str">
        <f t="shared" si="34"/>
        <v>Surgery consultation, Level B</v>
      </c>
      <c r="F1090" s="7">
        <f>IF('Payments Export'!A1094="","",'Payments Export'!N1094)</f>
        <v>0</v>
      </c>
      <c r="G1090" s="7">
        <f>IF('Payments Export'!A1094="","",'Payments Export'!O1094)</f>
        <v>74.75</v>
      </c>
      <c r="H1090" s="7">
        <f>IF('Payments Export'!B1094="","",G1090-F1090)</f>
        <v>74.75</v>
      </c>
      <c r="I1090" s="3" t="str">
        <f>IF(C1090&lt;&gt;"",_xlfn.XLOOKUP(IFERROR(VALUE(C1090),C1090),'Items database'!A:A,'Items database'!B:B),(_xlfn.XLOOKUP(LEFT(E1090,3),Services,Services,"")))</f>
        <v>DEF</v>
      </c>
      <c r="J1090" s="3" t="str">
        <f t="shared" si="35"/>
        <v/>
      </c>
    </row>
    <row r="1091" spans="1:10" ht="70" x14ac:dyDescent="0.35">
      <c r="A1091" s="7" t="str">
        <f>IF('Payments Export'!A1095="","",'Payments Export'!A1095)</f>
        <v>Generic Medical Clinic</v>
      </c>
      <c r="B1091" s="7" t="str">
        <f>IF('Payments Export'!A1095="","",'Payments Export'!B1095)</f>
        <v>Dr Jamie Wilson</v>
      </c>
      <c r="C1091" s="7" t="str">
        <f>IF(IFERROR(VALUE('Payments Export'!H1095),'Payments Export'!H1095)&lt;&gt;0,IFERROR(VALUE('Payments Export'!H1095),'Payments Export'!H1095),"")</f>
        <v/>
      </c>
      <c r="D1091" s="7" t="str">
        <f>IF('Payments Export'!I1095="","",'Payments Export'!I1095)</f>
        <v>CSB Treatment Room Fee Tier 1 -  Non Rebatable from Medicare</v>
      </c>
      <c r="E1091" s="7" t="str">
        <f t="shared" si="34"/>
        <v>CSB Treatment Room Fee Tier 1 -  Non Rebatable from Medicare</v>
      </c>
      <c r="F1091" s="7">
        <f>IF('Payments Export'!A1095="","",'Payments Export'!N1095)</f>
        <v>0</v>
      </c>
      <c r="G1091" s="7">
        <f>IF('Payments Export'!A1095="","",'Payments Export'!O1095)</f>
        <v>25</v>
      </c>
      <c r="H1091" s="7">
        <f>IF('Payments Export'!B1095="","",G1091-F1091)</f>
        <v>25</v>
      </c>
      <c r="I1091" s="3" t="str">
        <f>IF(C1091&lt;&gt;"",_xlfn.XLOOKUP(IFERROR(VALUE(C1091),C1091),'Items database'!A:A,'Items database'!B:B),(_xlfn.XLOOKUP(LEFT(E1091,3),Services,Services,"")))</f>
        <v>CSB</v>
      </c>
      <c r="J1091" s="3" t="str">
        <f t="shared" si="35"/>
        <v/>
      </c>
    </row>
    <row r="1092" spans="1:10" ht="30" x14ac:dyDescent="0.35">
      <c r="A1092" s="7" t="str">
        <f>IF('Payments Export'!A1096="","",'Payments Export'!A1096)</f>
        <v>Generic Medical Clinic</v>
      </c>
      <c r="B1092" s="7" t="str">
        <f>IF('Payments Export'!A1096="","",'Payments Export'!B1096)</f>
        <v>Dr Jamie Wilson</v>
      </c>
      <c r="C1092" s="7">
        <f>IF(IFERROR(VALUE('Payments Export'!H1096),'Payments Export'!H1096)&lt;&gt;0,IFERROR(VALUE('Payments Export'!H1096),'Payments Export'!H1096),"")</f>
        <v>23</v>
      </c>
      <c r="D1092" s="7" t="str">
        <f>IF('Payments Export'!I1096="","",'Payments Export'!I1096)</f>
        <v>Surgery consultation, Level B</v>
      </c>
      <c r="E1092" s="7" t="str">
        <f t="shared" si="34"/>
        <v>Surgery consultation, Level B</v>
      </c>
      <c r="F1092" s="7">
        <f>IF('Payments Export'!A1096="","",'Payments Export'!N1096)</f>
        <v>0</v>
      </c>
      <c r="G1092" s="7">
        <f>IF('Payments Export'!A1096="","",'Payments Export'!O1096)</f>
        <v>74.75</v>
      </c>
      <c r="H1092" s="7">
        <f>IF('Payments Export'!B1096="","",G1092-F1092)</f>
        <v>74.75</v>
      </c>
      <c r="I1092" s="3" t="str">
        <f>IF(C1092&lt;&gt;"",_xlfn.XLOOKUP(IFERROR(VALUE(C1092),C1092),'Items database'!A:A,'Items database'!B:B),(_xlfn.XLOOKUP(LEFT(E1092,3),Services,Services,"")))</f>
        <v>DEF</v>
      </c>
      <c r="J1092" s="3" t="str">
        <f t="shared" si="35"/>
        <v/>
      </c>
    </row>
    <row r="1093" spans="1:10" ht="30" x14ac:dyDescent="0.35">
      <c r="A1093" s="7" t="str">
        <f>IF('Payments Export'!A1097="","",'Payments Export'!A1097)</f>
        <v>Generic Medical Clinic</v>
      </c>
      <c r="B1093" s="7" t="str">
        <f>IF('Payments Export'!A1097="","",'Payments Export'!B1097)</f>
        <v>Dr Morgan Bailey</v>
      </c>
      <c r="C1093" s="7">
        <f>IF(IFERROR(VALUE('Payments Export'!H1097),'Payments Export'!H1097)&lt;&gt;0,IFERROR(VALUE('Payments Export'!H1097),'Payments Export'!H1097),"")</f>
        <v>23</v>
      </c>
      <c r="D1093" s="7" t="str">
        <f>IF('Payments Export'!I1097="","",'Payments Export'!I1097)</f>
        <v>Surgery consultation, Level B</v>
      </c>
      <c r="E1093" s="7" t="str">
        <f t="shared" si="34"/>
        <v>Surgery consultation, Level B</v>
      </c>
      <c r="F1093" s="7">
        <f>IF('Payments Export'!A1097="","",'Payments Export'!N1097)</f>
        <v>0</v>
      </c>
      <c r="G1093" s="7">
        <f>IF('Payments Export'!A1097="","",'Payments Export'!O1097)</f>
        <v>74.75</v>
      </c>
      <c r="H1093" s="7">
        <f>IF('Payments Export'!B1097="","",G1093-F1093)</f>
        <v>74.75</v>
      </c>
      <c r="I1093" s="3" t="str">
        <f>IF(C1093&lt;&gt;"",_xlfn.XLOOKUP(IFERROR(VALUE(C1093),C1093),'Items database'!A:A,'Items database'!B:B),(_xlfn.XLOOKUP(LEFT(E1093,3),Services,Services,"")))</f>
        <v>DEF</v>
      </c>
      <c r="J1093" s="3" t="str">
        <f t="shared" si="35"/>
        <v/>
      </c>
    </row>
    <row r="1094" spans="1:10" ht="30" x14ac:dyDescent="0.35">
      <c r="A1094" s="7" t="str">
        <f>IF('Payments Export'!A1098="","",'Payments Export'!A1098)</f>
        <v>Generic Medical Clinic</v>
      </c>
      <c r="B1094" s="7" t="str">
        <f>IF('Payments Export'!A1098="","",'Payments Export'!B1098)</f>
        <v>Dr Jamie Garcia</v>
      </c>
      <c r="C1094" s="7">
        <f>IF(IFERROR(VALUE('Payments Export'!H1098),'Payments Export'!H1098)&lt;&gt;0,IFERROR(VALUE('Payments Export'!H1098),'Payments Export'!H1098),"")</f>
        <v>10962</v>
      </c>
      <c r="D1094" s="7" t="str">
        <f>IF('Payments Export'!I1098="","",'Payments Export'!I1098)</f>
        <v>Podiatry Service</v>
      </c>
      <c r="E1094" s="7" t="str">
        <f t="shared" si="34"/>
        <v>Podiatry Service</v>
      </c>
      <c r="F1094" s="7">
        <f>IF('Payments Export'!A1098="","",'Payments Export'!N1098)</f>
        <v>0</v>
      </c>
      <c r="G1094" s="7">
        <f>IF('Payments Export'!A1098="","",'Payments Export'!O1098)</f>
        <v>68</v>
      </c>
      <c r="H1094" s="7">
        <f>IF('Payments Export'!B1098="","",G1094-F1094)</f>
        <v>68</v>
      </c>
      <c r="I1094" s="3" t="str">
        <f>IF(C1094&lt;&gt;"",_xlfn.XLOOKUP(IFERROR(VALUE(C1094),C1094),'Items database'!A:A,'Items database'!B:B),(_xlfn.XLOOKUP(LEFT(E1094,3),Services,Services,"")))</f>
        <v>DEF</v>
      </c>
      <c r="J1094" s="3" t="str">
        <f t="shared" si="35"/>
        <v/>
      </c>
    </row>
    <row r="1095" spans="1:10" ht="60" x14ac:dyDescent="0.35">
      <c r="A1095" s="7" t="str">
        <f>IF('Payments Export'!A1099="","",'Payments Export'!A1099)</f>
        <v>Generic Medical Clinic</v>
      </c>
      <c r="B1095" s="7" t="str">
        <f>IF('Payments Export'!A1099="","",'Payments Export'!B1099)</f>
        <v>Dr Taylor Johnson</v>
      </c>
      <c r="C1095" s="7">
        <f>IF(IFERROR(VALUE('Payments Export'!H1099),'Payments Export'!H1099)&lt;&gt;0,IFERROR(VALUE('Payments Export'!H1099),'Payments Export'!H1099),"")</f>
        <v>80010</v>
      </c>
      <c r="D1095" s="7" t="str">
        <f>IF('Payments Export'!I1099="","",'Payments Export'!I1099)</f>
        <v>Clinical psychologist consultation, &gt;50 min, consulting rooms</v>
      </c>
      <c r="E1095" s="7" t="str">
        <f t="shared" si="34"/>
        <v>Clinical psychologist consultation, &gt;50 min, consulting rooms</v>
      </c>
      <c r="F1095" s="7">
        <f>IF('Payments Export'!A1099="","",'Payments Export'!N1099)</f>
        <v>0</v>
      </c>
      <c r="G1095" s="7">
        <f>IF('Payments Export'!A1099="","",'Payments Export'!O1099)</f>
        <v>224.5</v>
      </c>
      <c r="H1095" s="7">
        <f>IF('Payments Export'!B1099="","",G1095-F1095)</f>
        <v>224.5</v>
      </c>
      <c r="I1095" s="3" t="str">
        <f>IF(C1095&lt;&gt;"",_xlfn.XLOOKUP(IFERROR(VALUE(C1095),C1095),'Items database'!A:A,'Items database'!B:B),(_xlfn.XLOOKUP(LEFT(E1095,3),Services,Services,"")))</f>
        <v>DEF</v>
      </c>
      <c r="J1095" s="3" t="str">
        <f t="shared" si="35"/>
        <v/>
      </c>
    </row>
    <row r="1096" spans="1:10" ht="60" x14ac:dyDescent="0.35">
      <c r="A1096" s="7" t="str">
        <f>IF('Payments Export'!A1100="","",'Payments Export'!A1100)</f>
        <v>Generic Medical Clinic</v>
      </c>
      <c r="B1096" s="7" t="str">
        <f>IF('Payments Export'!A1100="","",'Payments Export'!B1100)</f>
        <v>Dr Taylor Johnson</v>
      </c>
      <c r="C1096" s="7">
        <f>IF(IFERROR(VALUE('Payments Export'!H1100),'Payments Export'!H1100)&lt;&gt;0,IFERROR(VALUE('Payments Export'!H1100),'Payments Export'!H1100),"")</f>
        <v>80010</v>
      </c>
      <c r="D1096" s="7" t="str">
        <f>IF('Payments Export'!I1100="","",'Payments Export'!I1100)</f>
        <v>Clinical psychologist consultation, &gt;50 min, consulting rooms</v>
      </c>
      <c r="E1096" s="7" t="str">
        <f t="shared" si="34"/>
        <v>Clinical psychologist consultation, &gt;50 min, consulting rooms</v>
      </c>
      <c r="F1096" s="7">
        <f>IF('Payments Export'!A1100="","",'Payments Export'!N1100)</f>
        <v>0</v>
      </c>
      <c r="G1096" s="7">
        <f>IF('Payments Export'!A1100="","",'Payments Export'!O1100)</f>
        <v>-224.5</v>
      </c>
      <c r="H1096" s="7">
        <f>IF('Payments Export'!B1100="","",G1096-F1096)</f>
        <v>-224.5</v>
      </c>
      <c r="I1096" s="3" t="str">
        <f>IF(C1096&lt;&gt;"",_xlfn.XLOOKUP(IFERROR(VALUE(C1096),C1096),'Items database'!A:A,'Items database'!B:B),(_xlfn.XLOOKUP(LEFT(E1096,3),Services,Services,"")))</f>
        <v>DEF</v>
      </c>
      <c r="J1096" s="3" t="str">
        <f t="shared" si="35"/>
        <v/>
      </c>
    </row>
    <row r="1097" spans="1:10" ht="60" x14ac:dyDescent="0.35">
      <c r="A1097" s="7" t="str">
        <f>IF('Payments Export'!A1101="","",'Payments Export'!A1101)</f>
        <v>Generic Medical Clinic</v>
      </c>
      <c r="B1097" s="7" t="str">
        <f>IF('Payments Export'!A1101="","",'Payments Export'!B1101)</f>
        <v>Dr Taylor Johnson</v>
      </c>
      <c r="C1097" s="7">
        <f>IF(IFERROR(VALUE('Payments Export'!H1101),'Payments Export'!H1101)&lt;&gt;0,IFERROR(VALUE('Payments Export'!H1101),'Payments Export'!H1101),"")</f>
        <v>80010</v>
      </c>
      <c r="D1097" s="7" t="str">
        <f>IF('Payments Export'!I1101="","",'Payments Export'!I1101)</f>
        <v>Clinical psychologist consultation, &gt;50 min, consulting rooms</v>
      </c>
      <c r="E1097" s="7" t="str">
        <f t="shared" si="34"/>
        <v>Clinical psychologist consultation, &gt;50 min, consulting rooms</v>
      </c>
      <c r="F1097" s="7">
        <f>IF('Payments Export'!A1101="","",'Payments Export'!N1101)</f>
        <v>0</v>
      </c>
      <c r="G1097" s="7">
        <f>IF('Payments Export'!A1101="","",'Payments Export'!O1101)</f>
        <v>224.5</v>
      </c>
      <c r="H1097" s="7">
        <f>IF('Payments Export'!B1101="","",G1097-F1097)</f>
        <v>224.5</v>
      </c>
      <c r="I1097" s="3" t="str">
        <f>IF(C1097&lt;&gt;"",_xlfn.XLOOKUP(IFERROR(VALUE(C1097),C1097),'Items database'!A:A,'Items database'!B:B),(_xlfn.XLOOKUP(LEFT(E1097,3),Services,Services,"")))</f>
        <v>DEF</v>
      </c>
      <c r="J1097" s="3" t="str">
        <f t="shared" si="35"/>
        <v/>
      </c>
    </row>
    <row r="1098" spans="1:10" ht="210" x14ac:dyDescent="0.35">
      <c r="A1098" s="7" t="str">
        <f>IF('Payments Export'!A1102="","",'Payments Export'!A1102)</f>
        <v>Generic Medical Clinic</v>
      </c>
      <c r="B1098" s="7" t="str">
        <f>IF('Payments Export'!A1102="","",'Payments Export'!B1102)</f>
        <v>Dr Avery Wang</v>
      </c>
      <c r="C1098" s="7">
        <f>IF(IFERROR(VALUE('Payments Export'!H1102),'Payments Export'!H1102)&lt;&gt;0,IFERROR(VALUE('Payments Export'!H1102),'Payments Export'!H1102),"")</f>
        <v>91890</v>
      </c>
      <c r="D1098" s="7" t="str">
        <f>IF('Payments Export'!I1102="","",'Payments Export'!I1102)</f>
        <v xml:space="preserve">Phone attendance by a general practitioner lasting less than 6 minutes for an obvious problem characterised by the straightforward nature of the task that requires a short patient history and, if required, limited management
</v>
      </c>
      <c r="E1098" s="7" t="str">
        <f t="shared" si="34"/>
        <v>Phone attendance by a general practitioner lasting less than 6 min</v>
      </c>
      <c r="F1098" s="7">
        <f>IF('Payments Export'!A1102="","",'Payments Export'!N1102)</f>
        <v>0</v>
      </c>
      <c r="G1098" s="7">
        <f>IF('Payments Export'!A1102="","",'Payments Export'!O1102)</f>
        <v>38</v>
      </c>
      <c r="H1098" s="7">
        <f>IF('Payments Export'!B1102="","",G1098-F1098)</f>
        <v>38</v>
      </c>
      <c r="I1098" s="3" t="str">
        <f>IF(C1098&lt;&gt;"",_xlfn.XLOOKUP(IFERROR(VALUE(C1098),C1098),'Items database'!A:A,'Items database'!B:B),(_xlfn.XLOOKUP(LEFT(E1098,3),Services,Services,"")))</f>
        <v>DEF</v>
      </c>
      <c r="J1098" s="3" t="str">
        <f t="shared" si="35"/>
        <v/>
      </c>
    </row>
    <row r="1099" spans="1:10" ht="210" x14ac:dyDescent="0.35">
      <c r="A1099" s="7" t="str">
        <f>IF('Payments Export'!A1103="","",'Payments Export'!A1103)</f>
        <v>Generic Medical Clinic</v>
      </c>
      <c r="B1099" s="7" t="str">
        <f>IF('Payments Export'!A1103="","",'Payments Export'!B1103)</f>
        <v>Dr Avery Wang</v>
      </c>
      <c r="C1099" s="7">
        <f>IF(IFERROR(VALUE('Payments Export'!H1103),'Payments Export'!H1103)&lt;&gt;0,IFERROR(VALUE('Payments Export'!H1103),'Payments Export'!H1103),"")</f>
        <v>91890</v>
      </c>
      <c r="D1099" s="7" t="str">
        <f>IF('Payments Export'!I1103="","",'Payments Export'!I1103)</f>
        <v xml:space="preserve">Phone attendance by a general practitioner lasting less than 6 minutes for an obvious problem characterised by the straightforward nature of the task that requires a short patient history and, if required, limited management
</v>
      </c>
      <c r="E1099" s="7" t="str">
        <f t="shared" si="34"/>
        <v>Phone attendance by a general practitioner lasting less than 6 min</v>
      </c>
      <c r="F1099" s="7">
        <f>IF('Payments Export'!A1103="","",'Payments Export'!N1103)</f>
        <v>0</v>
      </c>
      <c r="G1099" s="7">
        <f>IF('Payments Export'!A1103="","",'Payments Export'!O1103)</f>
        <v>38</v>
      </c>
      <c r="H1099" s="7">
        <f>IF('Payments Export'!B1103="","",G1099-F1099)</f>
        <v>38</v>
      </c>
      <c r="I1099" s="3" t="str">
        <f>IF(C1099&lt;&gt;"",_xlfn.XLOOKUP(IFERROR(VALUE(C1099),C1099),'Items database'!A:A,'Items database'!B:B),(_xlfn.XLOOKUP(LEFT(E1099,3),Services,Services,"")))</f>
        <v>DEF</v>
      </c>
      <c r="J1099" s="3" t="str">
        <f t="shared" si="35"/>
        <v/>
      </c>
    </row>
    <row r="1100" spans="1:10" ht="30" x14ac:dyDescent="0.35">
      <c r="A1100" s="7" t="str">
        <f>IF('Payments Export'!A1104="","",'Payments Export'!A1104)</f>
        <v>Generic Medical Clinic</v>
      </c>
      <c r="B1100" s="7" t="str">
        <f>IF('Payments Export'!A1104="","",'Payments Export'!B1104)</f>
        <v>Dr Cameron Li</v>
      </c>
      <c r="C1100" s="7">
        <f>IF(IFERROR(VALUE('Payments Export'!H1104),'Payments Export'!H1104)&lt;&gt;0,IFERROR(VALUE('Payments Export'!H1104),'Payments Export'!H1104),"")</f>
        <v>23</v>
      </c>
      <c r="D1100" s="7" t="str">
        <f>IF('Payments Export'!I1104="","",'Payments Export'!I1104)</f>
        <v>Surgery consultation, Level B</v>
      </c>
      <c r="E1100" s="7" t="str">
        <f t="shared" si="34"/>
        <v>Surgery consultation, Level B</v>
      </c>
      <c r="F1100" s="7">
        <f>IF('Payments Export'!A1104="","",'Payments Export'!N1104)</f>
        <v>0</v>
      </c>
      <c r="G1100" s="7">
        <f>IF('Payments Export'!A1104="","",'Payments Export'!O1104)</f>
        <v>94.75</v>
      </c>
      <c r="H1100" s="7">
        <f>IF('Payments Export'!B1104="","",G1100-F1100)</f>
        <v>94.75</v>
      </c>
      <c r="I1100" s="3" t="str">
        <f>IF(C1100&lt;&gt;"",_xlfn.XLOOKUP(IFERROR(VALUE(C1100),C1100),'Items database'!A:A,'Items database'!B:B),(_xlfn.XLOOKUP(LEFT(E1100,3),Services,Services,"")))</f>
        <v>DEF</v>
      </c>
      <c r="J1100" s="3" t="str">
        <f t="shared" si="35"/>
        <v/>
      </c>
    </row>
    <row r="1101" spans="1:10" ht="210" x14ac:dyDescent="0.35">
      <c r="A1101" s="7" t="str">
        <f>IF('Payments Export'!A1105="","",'Payments Export'!A1105)</f>
        <v>Generic Medical Clinic</v>
      </c>
      <c r="B1101" s="7" t="str">
        <f>IF('Payments Export'!A1105="","",'Payments Export'!B1105)</f>
        <v>Dr Jamie Wilson</v>
      </c>
      <c r="C1101" s="7">
        <f>IF(IFERROR(VALUE('Payments Export'!H1105),'Payments Export'!H1105)&lt;&gt;0,IFERROR(VALUE('Payments Export'!H1105),'Payments Export'!H1105),"")</f>
        <v>91890</v>
      </c>
      <c r="D1101" s="7" t="str">
        <f>IF('Payments Export'!I1105="","",'Payments Export'!I1105)</f>
        <v xml:space="preserve">Phone attendance by a general practitioner lasting less than 6 minutes for an obvious problem characterised by the straightforward nature of the task that requires a short patient history and, if required, limited management
</v>
      </c>
      <c r="E1101" s="7" t="str">
        <f t="shared" si="34"/>
        <v>Phone attendance by a general practitioner lasting less than 6 min</v>
      </c>
      <c r="F1101" s="7">
        <f>IF('Payments Export'!A1105="","",'Payments Export'!N1105)</f>
        <v>0</v>
      </c>
      <c r="G1101" s="7">
        <f>IF('Payments Export'!A1105="","",'Payments Export'!O1105)</f>
        <v>49</v>
      </c>
      <c r="H1101" s="7">
        <f>IF('Payments Export'!B1105="","",G1101-F1101)</f>
        <v>49</v>
      </c>
      <c r="I1101" s="3" t="str">
        <f>IF(C1101&lt;&gt;"",_xlfn.XLOOKUP(IFERROR(VALUE(C1101),C1101),'Items database'!A:A,'Items database'!B:B),(_xlfn.XLOOKUP(LEFT(E1101,3),Services,Services,"")))</f>
        <v>DEF</v>
      </c>
      <c r="J1101" s="3" t="str">
        <f t="shared" si="35"/>
        <v/>
      </c>
    </row>
    <row r="1102" spans="1:10" ht="300" x14ac:dyDescent="0.35">
      <c r="A1102" s="7" t="str">
        <f>IF('Payments Export'!A1106="","",'Payments Export'!A1106)</f>
        <v>Generic Medical Clinic</v>
      </c>
      <c r="B1102" s="7" t="str">
        <f>IF('Payments Export'!A1106="","",'Payments Export'!B1106)</f>
        <v>Dr Avery Wang</v>
      </c>
      <c r="C1102" s="7">
        <f>IF(IFERROR(VALUE('Payments Export'!H1106),'Payments Export'!H1106)&lt;&gt;0,IFERROR(VALUE('Payments Export'!H1106),'Payments Export'!H1106),"")</f>
        <v>91891</v>
      </c>
      <c r="D1102" s="7" t="str">
        <f>IF('Payments Export'!I1106="","",'Payments Export'!I1106)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02" s="7" t="str">
        <f t="shared" si="34"/>
        <v>Phone attendance by a general practitioner lasting at least 6 minu</v>
      </c>
      <c r="F1102" s="7">
        <f>IF('Payments Export'!A1106="","",'Payments Export'!N1106)</f>
        <v>0</v>
      </c>
      <c r="G1102" s="7">
        <f>IF('Payments Export'!A1106="","",'Payments Export'!O1106)</f>
        <v>74.75</v>
      </c>
      <c r="H1102" s="7">
        <f>IF('Payments Export'!B1106="","",G1102-F1102)</f>
        <v>74.75</v>
      </c>
      <c r="I1102" s="3" t="str">
        <f>IF(C1102&lt;&gt;"",_xlfn.XLOOKUP(IFERROR(VALUE(C1102),C1102),'Items database'!A:A,'Items database'!B:B),(_xlfn.XLOOKUP(LEFT(E1102,3),Services,Services,"")))</f>
        <v>DEF</v>
      </c>
      <c r="J1102" s="3" t="str">
        <f t="shared" si="35"/>
        <v/>
      </c>
    </row>
    <row r="1103" spans="1:10" ht="210" x14ac:dyDescent="0.35">
      <c r="A1103" s="7" t="str">
        <f>IF('Payments Export'!A1107="","",'Payments Export'!A1107)</f>
        <v>Generic Medical Clinic</v>
      </c>
      <c r="B1103" s="7" t="str">
        <f>IF('Payments Export'!A1107="","",'Payments Export'!B1107)</f>
        <v>Dr Jamie Wilson</v>
      </c>
      <c r="C1103" s="7">
        <f>IF(IFERROR(VALUE('Payments Export'!H1107),'Payments Export'!H1107)&lt;&gt;0,IFERROR(VALUE('Payments Export'!H1107),'Payments Export'!H1107),"")</f>
        <v>91890</v>
      </c>
      <c r="D1103" s="7" t="str">
        <f>IF('Payments Export'!I1107="","",'Payments Export'!I1107)</f>
        <v xml:space="preserve">Phone attendance by a general practitioner lasting less than 6 minutes for an obvious problem characterised by the straightforward nature of the task that requires a short patient history and, if required, limited management
</v>
      </c>
      <c r="E1103" s="7" t="str">
        <f t="shared" si="34"/>
        <v>Phone attendance by a general practitioner lasting less than 6 min</v>
      </c>
      <c r="F1103" s="7">
        <f>IF('Payments Export'!A1107="","",'Payments Export'!N1107)</f>
        <v>0</v>
      </c>
      <c r="G1103" s="7">
        <f>IF('Payments Export'!A1107="","",'Payments Export'!O1107)</f>
        <v>38</v>
      </c>
      <c r="H1103" s="7">
        <f>IF('Payments Export'!B1107="","",G1103-F1103)</f>
        <v>38</v>
      </c>
      <c r="I1103" s="3" t="str">
        <f>IF(C1103&lt;&gt;"",_xlfn.XLOOKUP(IFERROR(VALUE(C1103),C1103),'Items database'!A:A,'Items database'!B:B),(_xlfn.XLOOKUP(LEFT(E1103,3),Services,Services,"")))</f>
        <v>DEF</v>
      </c>
      <c r="J1103" s="3" t="str">
        <f t="shared" si="35"/>
        <v/>
      </c>
    </row>
    <row r="1104" spans="1:10" ht="30" x14ac:dyDescent="0.35">
      <c r="A1104" s="7" t="str">
        <f>IF('Payments Export'!A1108="","",'Payments Export'!A1108)</f>
        <v>Generic Medical Clinic</v>
      </c>
      <c r="B1104" s="7" t="str">
        <f>IF('Payments Export'!A1108="","",'Payments Export'!B1108)</f>
        <v>Dr Cameron Li</v>
      </c>
      <c r="C1104" s="7">
        <f>IF(IFERROR(VALUE('Payments Export'!H1108),'Payments Export'!H1108)&lt;&gt;0,IFERROR(VALUE('Payments Export'!H1108),'Payments Export'!H1108),"")</f>
        <v>23</v>
      </c>
      <c r="D1104" s="7" t="str">
        <f>IF('Payments Export'!I1108="","",'Payments Export'!I1108)</f>
        <v>Surgery consultation, Level B</v>
      </c>
      <c r="E1104" s="7" t="str">
        <f t="shared" si="34"/>
        <v>Surgery consultation, Level B</v>
      </c>
      <c r="F1104" s="7">
        <f>IF('Payments Export'!A1108="","",'Payments Export'!N1108)</f>
        <v>0</v>
      </c>
      <c r="G1104" s="7">
        <f>IF('Payments Export'!A1108="","",'Payments Export'!O1108)</f>
        <v>74.75</v>
      </c>
      <c r="H1104" s="7">
        <f>IF('Payments Export'!B1108="","",G1104-F1104)</f>
        <v>74.75</v>
      </c>
      <c r="I1104" s="3" t="str">
        <f>IF(C1104&lt;&gt;"",_xlfn.XLOOKUP(IFERROR(VALUE(C1104),C1104),'Items database'!A:A,'Items database'!B:B),(_xlfn.XLOOKUP(LEFT(E1104,3),Services,Services,"")))</f>
        <v>DEF</v>
      </c>
      <c r="J1104" s="3" t="str">
        <f t="shared" si="35"/>
        <v/>
      </c>
    </row>
    <row r="1105" spans="1:10" ht="30" x14ac:dyDescent="0.35">
      <c r="A1105" s="7" t="str">
        <f>IF('Payments Export'!A1109="","",'Payments Export'!A1109)</f>
        <v>Generic Medical Clinic</v>
      </c>
      <c r="B1105" s="7" t="str">
        <f>IF('Payments Export'!A1109="","",'Payments Export'!B1109)</f>
        <v>Morgan Lewis</v>
      </c>
      <c r="C1105" s="7">
        <f>IF(IFERROR(VALUE('Payments Export'!H1109),'Payments Export'!H1109)&lt;&gt;0,IFERROR(VALUE('Payments Export'!H1109),'Payments Export'!H1109),"")</f>
        <v>10954</v>
      </c>
      <c r="D1105" s="7" t="str">
        <f>IF('Payments Export'!I1109="","",'Payments Export'!I1109)</f>
        <v>Dietitian Service</v>
      </c>
      <c r="E1105" s="7" t="str">
        <f t="shared" si="34"/>
        <v>Dietitian Service</v>
      </c>
      <c r="F1105" s="7">
        <f>IF('Payments Export'!A1109="","",'Payments Export'!N1109)</f>
        <v>0</v>
      </c>
      <c r="G1105" s="7">
        <f>IF('Payments Export'!A1109="","",'Payments Export'!O1109)</f>
        <v>75</v>
      </c>
      <c r="H1105" s="7">
        <f>IF('Payments Export'!B1109="","",G1105-F1105)</f>
        <v>75</v>
      </c>
      <c r="I1105" s="3" t="str">
        <f>IF(C1105&lt;&gt;"",_xlfn.XLOOKUP(IFERROR(VALUE(C1105),C1105),'Items database'!A:A,'Items database'!B:B),(_xlfn.XLOOKUP(LEFT(E1105,3),Services,Services,"")))</f>
        <v>DEF</v>
      </c>
      <c r="J1105" s="3" t="str">
        <f t="shared" si="35"/>
        <v/>
      </c>
    </row>
    <row r="1106" spans="1:10" ht="30" x14ac:dyDescent="0.35">
      <c r="A1106" s="7" t="str">
        <f>IF('Payments Export'!A1110="","",'Payments Export'!A1110)</f>
        <v>Generic Medical Clinic</v>
      </c>
      <c r="B1106" s="7" t="str">
        <f>IF('Payments Export'!A1110="","",'Payments Export'!B1110)</f>
        <v>Dr Avery Wang</v>
      </c>
      <c r="C1106" s="7">
        <f>IF(IFERROR(VALUE('Payments Export'!H1110),'Payments Export'!H1110)&lt;&gt;0,IFERROR(VALUE('Payments Export'!H1110),'Payments Export'!H1110),"")</f>
        <v>23</v>
      </c>
      <c r="D1106" s="7" t="str">
        <f>IF('Payments Export'!I1110="","",'Payments Export'!I1110)</f>
        <v>Surgery consultation, Level B</v>
      </c>
      <c r="E1106" s="7" t="str">
        <f t="shared" si="34"/>
        <v>Surgery consultation, Level B</v>
      </c>
      <c r="F1106" s="7">
        <f>IF('Payments Export'!A1110="","",'Payments Export'!N1110)</f>
        <v>0</v>
      </c>
      <c r="G1106" s="7">
        <f>IF('Payments Export'!A1110="","",'Payments Export'!O1110)</f>
        <v>94.75</v>
      </c>
      <c r="H1106" s="7">
        <f>IF('Payments Export'!B1110="","",G1106-F1106)</f>
        <v>94.75</v>
      </c>
      <c r="I1106" s="3" t="str">
        <f>IF(C1106&lt;&gt;"",_xlfn.XLOOKUP(IFERROR(VALUE(C1106),C1106),'Items database'!A:A,'Items database'!B:B),(_xlfn.XLOOKUP(LEFT(E1106,3),Services,Services,"")))</f>
        <v>DEF</v>
      </c>
      <c r="J1106" s="3" t="str">
        <f t="shared" si="35"/>
        <v/>
      </c>
    </row>
    <row r="1107" spans="1:10" ht="30" x14ac:dyDescent="0.35">
      <c r="A1107" s="7" t="str">
        <f>IF('Payments Export'!A1111="","",'Payments Export'!A1111)</f>
        <v>Generic Medical Clinic</v>
      </c>
      <c r="B1107" s="7" t="str">
        <f>IF('Payments Export'!A1111="","",'Payments Export'!B1111)</f>
        <v>Dr Avery Wang</v>
      </c>
      <c r="C1107" s="7">
        <f>IF(IFERROR(VALUE('Payments Export'!H1111),'Payments Export'!H1111)&lt;&gt;0,IFERROR(VALUE('Payments Export'!H1111),'Payments Export'!H1111),"")</f>
        <v>3</v>
      </c>
      <c r="D1107" s="7" t="str">
        <f>IF('Payments Export'!I1111="","",'Payments Export'!I1111)</f>
        <v>Surgery consultation, Level A</v>
      </c>
      <c r="E1107" s="7" t="str">
        <f t="shared" si="34"/>
        <v>Surgery consultation, Level A</v>
      </c>
      <c r="F1107" s="7">
        <f>IF('Payments Export'!A1111="","",'Payments Export'!N1111)</f>
        <v>0</v>
      </c>
      <c r="G1107" s="7">
        <f>IF('Payments Export'!A1111="","",'Payments Export'!O1111)</f>
        <v>38</v>
      </c>
      <c r="H1107" s="7">
        <f>IF('Payments Export'!B1111="","",G1107-F1107)</f>
        <v>38</v>
      </c>
      <c r="I1107" s="3" t="str">
        <f>IF(C1107&lt;&gt;"",_xlfn.XLOOKUP(IFERROR(VALUE(C1107),C1107),'Items database'!A:A,'Items database'!B:B),(_xlfn.XLOOKUP(LEFT(E1107,3),Services,Services,"")))</f>
        <v>DEF</v>
      </c>
      <c r="J1107" s="3" t="str">
        <f t="shared" si="35"/>
        <v/>
      </c>
    </row>
    <row r="1108" spans="1:10" ht="30" x14ac:dyDescent="0.35">
      <c r="A1108" s="7" t="str">
        <f>IF('Payments Export'!A1112="","",'Payments Export'!A1112)</f>
        <v>Generic Medical Clinic</v>
      </c>
      <c r="B1108" s="7" t="str">
        <f>IF('Payments Export'!A1112="","",'Payments Export'!B1112)</f>
        <v>Dr Cameron Li</v>
      </c>
      <c r="C1108" s="7">
        <f>IF(IFERROR(VALUE('Payments Export'!H1112),'Payments Export'!H1112)&lt;&gt;0,IFERROR(VALUE('Payments Export'!H1112),'Payments Export'!H1112),"")</f>
        <v>23</v>
      </c>
      <c r="D1108" s="7" t="str">
        <f>IF('Payments Export'!I1112="","",'Payments Export'!I1112)</f>
        <v>Surgery consultation, Level B</v>
      </c>
      <c r="E1108" s="7" t="str">
        <f t="shared" si="34"/>
        <v>Surgery consultation, Level B</v>
      </c>
      <c r="F1108" s="7">
        <f>IF('Payments Export'!A1112="","",'Payments Export'!N1112)</f>
        <v>0</v>
      </c>
      <c r="G1108" s="7">
        <f>IF('Payments Export'!A1112="","",'Payments Export'!O1112)</f>
        <v>94.75</v>
      </c>
      <c r="H1108" s="7">
        <f>IF('Payments Export'!B1112="","",G1108-F1108)</f>
        <v>94.75</v>
      </c>
      <c r="I1108" s="3" t="str">
        <f>IF(C1108&lt;&gt;"",_xlfn.XLOOKUP(IFERROR(VALUE(C1108),C1108),'Items database'!A:A,'Items database'!B:B),(_xlfn.XLOOKUP(LEFT(E1108,3),Services,Services,"")))</f>
        <v>DEF</v>
      </c>
      <c r="J1108" s="3" t="str">
        <f t="shared" si="35"/>
        <v/>
      </c>
    </row>
    <row r="1109" spans="1:10" ht="30" x14ac:dyDescent="0.35">
      <c r="A1109" s="7" t="str">
        <f>IF('Payments Export'!A1113="","",'Payments Export'!A1113)</f>
        <v>Generic Medical Clinic</v>
      </c>
      <c r="B1109" s="7" t="str">
        <f>IF('Payments Export'!A1113="","",'Payments Export'!B1113)</f>
        <v>Dr Jamie Wilson</v>
      </c>
      <c r="C1109" s="7">
        <f>IF(IFERROR(VALUE('Payments Export'!H1113),'Payments Export'!H1113)&lt;&gt;0,IFERROR(VALUE('Payments Export'!H1113),'Payments Export'!H1113),"")</f>
        <v>23</v>
      </c>
      <c r="D1109" s="7" t="str">
        <f>IF('Payments Export'!I1113="","",'Payments Export'!I1113)</f>
        <v>Surgery consultation, Level B</v>
      </c>
      <c r="E1109" s="7" t="str">
        <f t="shared" si="34"/>
        <v>Surgery consultation, Level B</v>
      </c>
      <c r="F1109" s="7">
        <f>IF('Payments Export'!A1113="","",'Payments Export'!N1113)</f>
        <v>0</v>
      </c>
      <c r="G1109" s="7">
        <f>IF('Payments Export'!A1113="","",'Payments Export'!O1113)</f>
        <v>94.75</v>
      </c>
      <c r="H1109" s="7">
        <f>IF('Payments Export'!B1113="","",G1109-F1109)</f>
        <v>94.75</v>
      </c>
      <c r="I1109" s="3" t="str">
        <f>IF(C1109&lt;&gt;"",_xlfn.XLOOKUP(IFERROR(VALUE(C1109),C1109),'Items database'!A:A,'Items database'!B:B),(_xlfn.XLOOKUP(LEFT(E1109,3),Services,Services,"")))</f>
        <v>DEF</v>
      </c>
      <c r="J1109" s="3" t="str">
        <f t="shared" si="35"/>
        <v/>
      </c>
    </row>
    <row r="1110" spans="1:10" ht="30" x14ac:dyDescent="0.35">
      <c r="A1110" s="7" t="str">
        <f>IF('Payments Export'!A1114="","",'Payments Export'!A1114)</f>
        <v>Generic Medical Clinic</v>
      </c>
      <c r="B1110" s="7" t="str">
        <f>IF('Payments Export'!A1114="","",'Payments Export'!B1114)</f>
        <v>Dr Jamie Wilson</v>
      </c>
      <c r="C1110" s="7">
        <f>IF(IFERROR(VALUE('Payments Export'!H1114),'Payments Export'!H1114)&lt;&gt;0,IFERROR(VALUE('Payments Export'!H1114),'Payments Export'!H1114),"")</f>
        <v>3</v>
      </c>
      <c r="D1110" s="7" t="str">
        <f>IF('Payments Export'!I1114="","",'Payments Export'!I1114)</f>
        <v>Surgery consultation, Level A</v>
      </c>
      <c r="E1110" s="7" t="str">
        <f t="shared" si="34"/>
        <v>Surgery consultation, Level A</v>
      </c>
      <c r="F1110" s="7">
        <f>IF('Payments Export'!A1114="","",'Payments Export'!N1114)</f>
        <v>0</v>
      </c>
      <c r="G1110" s="7">
        <f>IF('Payments Export'!A1114="","",'Payments Export'!O1114)</f>
        <v>49</v>
      </c>
      <c r="H1110" s="7">
        <f>IF('Payments Export'!B1114="","",G1110-F1110)</f>
        <v>49</v>
      </c>
      <c r="I1110" s="3" t="str">
        <f>IF(C1110&lt;&gt;"",_xlfn.XLOOKUP(IFERROR(VALUE(C1110),C1110),'Items database'!A:A,'Items database'!B:B),(_xlfn.XLOOKUP(LEFT(E1110,3),Services,Services,"")))</f>
        <v>DEF</v>
      </c>
      <c r="J1110" s="3" t="str">
        <f t="shared" si="35"/>
        <v/>
      </c>
    </row>
    <row r="1111" spans="1:10" ht="30" x14ac:dyDescent="0.35">
      <c r="A1111" s="7" t="str">
        <f>IF('Payments Export'!A1115="","",'Payments Export'!A1115)</f>
        <v>Generic Medical Clinic</v>
      </c>
      <c r="B1111" s="7" t="str">
        <f>IF('Payments Export'!A1115="","",'Payments Export'!B1115)</f>
        <v>Alex White</v>
      </c>
      <c r="C1111" s="7">
        <f>IF(IFERROR(VALUE('Payments Export'!H1115),'Payments Export'!H1115)&lt;&gt;0,IFERROR(VALUE('Payments Export'!H1115),'Payments Export'!H1115),"")</f>
        <v>10970</v>
      </c>
      <c r="D1111" s="7" t="str">
        <f>IF('Payments Export'!I1115="","",'Payments Export'!I1115)</f>
        <v>Speech Pathology Service</v>
      </c>
      <c r="E1111" s="7" t="str">
        <f t="shared" si="34"/>
        <v>Speech Pathology Service</v>
      </c>
      <c r="F1111" s="7">
        <f>IF('Payments Export'!A1115="","",'Payments Export'!N1115)</f>
        <v>0</v>
      </c>
      <c r="G1111" s="7">
        <f>IF('Payments Export'!A1115="","",'Payments Export'!O1115)</f>
        <v>105</v>
      </c>
      <c r="H1111" s="7">
        <f>IF('Payments Export'!B1115="","",G1111-F1111)</f>
        <v>105</v>
      </c>
      <c r="I1111" s="3" t="str">
        <f>IF(C1111&lt;&gt;"",_xlfn.XLOOKUP(IFERROR(VALUE(C1111),C1111),'Items database'!A:A,'Items database'!B:B),(_xlfn.XLOOKUP(LEFT(E1111,3),Services,Services,"")))</f>
        <v>DEF</v>
      </c>
      <c r="J1111" s="3" t="str">
        <f t="shared" si="35"/>
        <v/>
      </c>
    </row>
    <row r="1112" spans="1:10" ht="30" x14ac:dyDescent="0.35">
      <c r="A1112" s="7" t="str">
        <f>IF('Payments Export'!A1116="","",'Payments Export'!A1116)</f>
        <v>Generic Medical Clinic</v>
      </c>
      <c r="B1112" s="7" t="str">
        <f>IF('Payments Export'!A1116="","",'Payments Export'!B1116)</f>
        <v>Dr Avery Wang</v>
      </c>
      <c r="C1112" s="7">
        <f>IF(IFERROR(VALUE('Payments Export'!H1116),'Payments Export'!H1116)&lt;&gt;0,IFERROR(VALUE('Payments Export'!H1116),'Payments Export'!H1116),"")</f>
        <v>23</v>
      </c>
      <c r="D1112" s="7" t="str">
        <f>IF('Payments Export'!I1116="","",'Payments Export'!I1116)</f>
        <v>Surgery consultation, Level B</v>
      </c>
      <c r="E1112" s="7" t="str">
        <f t="shared" si="34"/>
        <v>Surgery consultation, Level B</v>
      </c>
      <c r="F1112" s="7">
        <f>IF('Payments Export'!A1116="","",'Payments Export'!N1116)</f>
        <v>0</v>
      </c>
      <c r="G1112" s="7">
        <f>IF('Payments Export'!A1116="","",'Payments Export'!O1116)</f>
        <v>94.75</v>
      </c>
      <c r="H1112" s="7">
        <f>IF('Payments Export'!B1116="","",G1112-F1112)</f>
        <v>94.75</v>
      </c>
      <c r="I1112" s="3" t="str">
        <f>IF(C1112&lt;&gt;"",_xlfn.XLOOKUP(IFERROR(VALUE(C1112),C1112),'Items database'!A:A,'Items database'!B:B),(_xlfn.XLOOKUP(LEFT(E1112,3),Services,Services,"")))</f>
        <v>DEF</v>
      </c>
      <c r="J1112" s="3" t="str">
        <f t="shared" si="35"/>
        <v/>
      </c>
    </row>
    <row r="1113" spans="1:10" ht="30" x14ac:dyDescent="0.35">
      <c r="A1113" s="7" t="str">
        <f>IF('Payments Export'!A1117="","",'Payments Export'!A1117)</f>
        <v>Generic Medical Clinic</v>
      </c>
      <c r="B1113" s="7" t="str">
        <f>IF('Payments Export'!A1117="","",'Payments Export'!B1117)</f>
        <v>Dr Cameron Li</v>
      </c>
      <c r="C1113" s="7">
        <f>IF(IFERROR(VALUE('Payments Export'!H1117),'Payments Export'!H1117)&lt;&gt;0,IFERROR(VALUE('Payments Export'!H1117),'Payments Export'!H1117),"")</f>
        <v>23</v>
      </c>
      <c r="D1113" s="7" t="str">
        <f>IF('Payments Export'!I1117="","",'Payments Export'!I1117)</f>
        <v>Surgery consultation, Level B</v>
      </c>
      <c r="E1113" s="7" t="str">
        <f t="shared" si="34"/>
        <v>Surgery consultation, Level B</v>
      </c>
      <c r="F1113" s="7">
        <f>IF('Payments Export'!A1117="","",'Payments Export'!N1117)</f>
        <v>0</v>
      </c>
      <c r="G1113" s="7">
        <f>IF('Payments Export'!A1117="","",'Payments Export'!O1117)</f>
        <v>94.75</v>
      </c>
      <c r="H1113" s="7">
        <f>IF('Payments Export'!B1117="","",G1113-F1113)</f>
        <v>94.75</v>
      </c>
      <c r="I1113" s="3" t="str">
        <f>IF(C1113&lt;&gt;"",_xlfn.XLOOKUP(IFERROR(VALUE(C1113),C1113),'Items database'!A:A,'Items database'!B:B),(_xlfn.XLOOKUP(LEFT(E1113,3),Services,Services,"")))</f>
        <v>DEF</v>
      </c>
      <c r="J1113" s="3" t="str">
        <f t="shared" si="35"/>
        <v/>
      </c>
    </row>
    <row r="1114" spans="1:10" ht="30" x14ac:dyDescent="0.35">
      <c r="A1114" s="7" t="str">
        <f>IF('Payments Export'!A1118="","",'Payments Export'!A1118)</f>
        <v>Generic Medical Clinic</v>
      </c>
      <c r="B1114" s="7" t="str">
        <f>IF('Payments Export'!A1118="","",'Payments Export'!B1118)</f>
        <v>Dr Avery Wang</v>
      </c>
      <c r="C1114" s="7">
        <f>IF(IFERROR(VALUE('Payments Export'!H1118),'Payments Export'!H1118)&lt;&gt;0,IFERROR(VALUE('Payments Export'!H1118),'Payments Export'!H1118),"")</f>
        <v>36</v>
      </c>
      <c r="D1114" s="7" t="str">
        <f>IF('Payments Export'!I1118="","",'Payments Export'!I1118)</f>
        <v>Surgery consultation, Level C</v>
      </c>
      <c r="E1114" s="7" t="str">
        <f t="shared" si="34"/>
        <v>Surgery consultation, Level C</v>
      </c>
      <c r="F1114" s="7">
        <f>IF('Payments Export'!A1118="","",'Payments Export'!N1118)</f>
        <v>0</v>
      </c>
      <c r="G1114" s="7">
        <f>IF('Payments Export'!A1118="","",'Payments Export'!O1118)</f>
        <v>168</v>
      </c>
      <c r="H1114" s="7">
        <f>IF('Payments Export'!B1118="","",G1114-F1114)</f>
        <v>168</v>
      </c>
      <c r="I1114" s="3" t="str">
        <f>IF(C1114&lt;&gt;"",_xlfn.XLOOKUP(IFERROR(VALUE(C1114),C1114),'Items database'!A:A,'Items database'!B:B),(_xlfn.XLOOKUP(LEFT(E1114,3),Services,Services,"")))</f>
        <v>DEF</v>
      </c>
      <c r="J1114" s="3" t="str">
        <f t="shared" si="35"/>
        <v/>
      </c>
    </row>
    <row r="1115" spans="1:10" ht="300" x14ac:dyDescent="0.35">
      <c r="A1115" s="7" t="str">
        <f>IF('Payments Export'!A1119="","",'Payments Export'!A1119)</f>
        <v>Generic Medical Clinic</v>
      </c>
      <c r="B1115" s="7" t="str">
        <f>IF('Payments Export'!A1119="","",'Payments Export'!B1119)</f>
        <v>Dr Jamie Wilson</v>
      </c>
      <c r="C1115" s="7">
        <f>IF(IFERROR(VALUE('Payments Export'!H1119),'Payments Export'!H1119)&lt;&gt;0,IFERROR(VALUE('Payments Export'!H1119),'Payments Export'!H1119),"")</f>
        <v>91891</v>
      </c>
      <c r="D1115" s="7" t="str">
        <f>IF('Payments Export'!I1119="","",'Payments Export'!I1119)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5" s="7" t="str">
        <f t="shared" si="34"/>
        <v>Phone attendance by a general practitioner lasting at least 6 minu</v>
      </c>
      <c r="F1115" s="7">
        <f>IF('Payments Export'!A1119="","",'Payments Export'!N1119)</f>
        <v>0</v>
      </c>
      <c r="G1115" s="7">
        <f>IF('Payments Export'!A1119="","",'Payments Export'!O1119)</f>
        <v>74.75</v>
      </c>
      <c r="H1115" s="7">
        <f>IF('Payments Export'!B1119="","",G1115-F1115)</f>
        <v>74.75</v>
      </c>
      <c r="I1115" s="3" t="str">
        <f>IF(C1115&lt;&gt;"",_xlfn.XLOOKUP(IFERROR(VALUE(C1115),C1115),'Items database'!A:A,'Items database'!B:B),(_xlfn.XLOOKUP(LEFT(E1115,3),Services,Services,"")))</f>
        <v>DEF</v>
      </c>
      <c r="J1115" s="3" t="str">
        <f t="shared" si="35"/>
        <v/>
      </c>
    </row>
    <row r="1116" spans="1:10" ht="50" x14ac:dyDescent="0.35">
      <c r="A1116" s="7" t="str">
        <f>IF('Payments Export'!A1120="","",'Payments Export'!A1120)</f>
        <v>Generic Medical Clinic</v>
      </c>
      <c r="B1116" s="7" t="str">
        <f>IF('Payments Export'!A1120="","",'Payments Export'!B1120)</f>
        <v>Alex White</v>
      </c>
      <c r="C1116" s="7" t="str">
        <f>IF(IFERROR(VALUE('Payments Export'!H1120),'Payments Export'!H1120)&lt;&gt;0,IFERROR(VALUE('Payments Export'!H1120),'Payments Export'!H1120),"")</f>
        <v/>
      </c>
      <c r="D1116" s="7" t="str">
        <f>IF('Payments Export'!I1120="","",'Payments Export'!I1120)</f>
        <v>340 Speech Pathology - Follow Up Services</v>
      </c>
      <c r="E1116" s="7" t="s">
        <v>428</v>
      </c>
      <c r="F1116" s="7">
        <f>IF('Payments Export'!A1120="","",'Payments Export'!N1120)</f>
        <v>0</v>
      </c>
      <c r="G1116" s="7">
        <f>IF('Payments Export'!A1120="","",'Payments Export'!O1120)</f>
        <v>156</v>
      </c>
      <c r="H1116" s="7">
        <f>IF('Payments Export'!B1120="","",G1116-F1116)</f>
        <v>156</v>
      </c>
      <c r="I1116" s="3" t="str">
        <f>IF(C1116&lt;&gt;"",_xlfn.XLOOKUP(IFERROR(VALUE(C1116),C1116),'Items database'!A:A,'Items database'!B:B),(_xlfn.XLOOKUP(LEFT(E1116,3),Services,Services,"")))</f>
        <v>DEF</v>
      </c>
      <c r="J1116" s="3" t="str">
        <f t="shared" si="35"/>
        <v/>
      </c>
    </row>
    <row r="1117" spans="1:10" ht="40" x14ac:dyDescent="0.35">
      <c r="A1117" s="7" t="str">
        <f>IF('Payments Export'!A1121="","",'Payments Export'!A1121)</f>
        <v>Generic Medical Clinic</v>
      </c>
      <c r="B1117" s="7" t="str">
        <f>IF('Payments Export'!A1121="","",'Payments Export'!B1121)</f>
        <v>Morgan Lewis</v>
      </c>
      <c r="C1117" s="7" t="str">
        <f>IF(IFERROR(VALUE('Payments Export'!H1121),'Payments Export'!H1121)&lt;&gt;0,IFERROR(VALUE('Payments Export'!H1121),'Payments Export'!H1121),"")</f>
        <v/>
      </c>
      <c r="D1117" s="7" t="str">
        <f>IF('Payments Export'!I1121="","",'Payments Export'!I1121)</f>
        <v>500 - Allied Health Initial Consultation</v>
      </c>
      <c r="E1117" s="7" t="s">
        <v>285</v>
      </c>
      <c r="F1117" s="7">
        <f>IF('Payments Export'!A1121="","",'Payments Export'!N1121)</f>
        <v>0</v>
      </c>
      <c r="G1117" s="7">
        <f>IF('Payments Export'!A1121="","",'Payments Export'!O1121)</f>
        <v>100</v>
      </c>
      <c r="H1117" s="7">
        <f>IF('Payments Export'!B1121="","",G1117-F1117)</f>
        <v>100</v>
      </c>
      <c r="I1117" s="3" t="str">
        <f>IF(C1117&lt;&gt;"",_xlfn.XLOOKUP(IFERROR(VALUE(C1117),C1117),'Items database'!A:A,'Items database'!B:B),(_xlfn.XLOOKUP(LEFT(E1117,3),Services,Services,"")))</f>
        <v>DEF</v>
      </c>
      <c r="J1117" s="3" t="str">
        <f t="shared" si="35"/>
        <v/>
      </c>
    </row>
    <row r="1118" spans="1:10" ht="30" x14ac:dyDescent="0.35">
      <c r="A1118" s="7" t="str">
        <f>IF('Payments Export'!A1122="","",'Payments Export'!A1122)</f>
        <v>Generic Medical Clinic</v>
      </c>
      <c r="B1118" s="7" t="str">
        <f>IF('Payments Export'!A1122="","",'Payments Export'!B1122)</f>
        <v>Dr Cameron Li</v>
      </c>
      <c r="C1118" s="7">
        <f>IF(IFERROR(VALUE('Payments Export'!H1122),'Payments Export'!H1122)&lt;&gt;0,IFERROR(VALUE('Payments Export'!H1122),'Payments Export'!H1122),"")</f>
        <v>23</v>
      </c>
      <c r="D1118" s="7" t="str">
        <f>IF('Payments Export'!I1122="","",'Payments Export'!I1122)</f>
        <v>Surgery consultation, Level B</v>
      </c>
      <c r="E1118" s="7" t="str">
        <f t="shared" si="34"/>
        <v>Surgery consultation, Level B</v>
      </c>
      <c r="F1118" s="7">
        <f>IF('Payments Export'!A1122="","",'Payments Export'!N1122)</f>
        <v>0</v>
      </c>
      <c r="G1118" s="7">
        <f>IF('Payments Export'!A1122="","",'Payments Export'!O1122)</f>
        <v>94.75</v>
      </c>
      <c r="H1118" s="7">
        <f>IF('Payments Export'!B1122="","",G1118-F1118)</f>
        <v>94.75</v>
      </c>
      <c r="I1118" s="3" t="str">
        <f>IF(C1118&lt;&gt;"",_xlfn.XLOOKUP(IFERROR(VALUE(C1118),C1118),'Items database'!A:A,'Items database'!B:B),(_xlfn.XLOOKUP(LEFT(E1118,3),Services,Services,"")))</f>
        <v>DEF</v>
      </c>
      <c r="J1118" s="3" t="str">
        <f t="shared" si="35"/>
        <v/>
      </c>
    </row>
    <row r="1119" spans="1:10" ht="300" x14ac:dyDescent="0.35">
      <c r="A1119" s="7" t="str">
        <f>IF('Payments Export'!A1123="","",'Payments Export'!A1123)</f>
        <v>Generic Medical Clinic</v>
      </c>
      <c r="B1119" s="7" t="str">
        <f>IF('Payments Export'!A1123="","",'Payments Export'!B1123)</f>
        <v>Dr Jamie Wilson</v>
      </c>
      <c r="C1119" s="7">
        <f>IF(IFERROR(VALUE('Payments Export'!H1123),'Payments Export'!H1123)&lt;&gt;0,IFERROR(VALUE('Payments Export'!H1123),'Payments Export'!H1123),"")</f>
        <v>91891</v>
      </c>
      <c r="D1119" s="7" t="str">
        <f>IF('Payments Export'!I1123="","",'Payments Export'!I1123)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9" s="7" t="str">
        <f t="shared" si="34"/>
        <v>Phone attendance by a general practitioner lasting at least 6 minu</v>
      </c>
      <c r="F1119" s="7">
        <f>IF('Payments Export'!A1123="","",'Payments Export'!N1123)</f>
        <v>0</v>
      </c>
      <c r="G1119" s="7">
        <f>IF('Payments Export'!A1123="","",'Payments Export'!O1123)</f>
        <v>94.75</v>
      </c>
      <c r="H1119" s="7">
        <f>IF('Payments Export'!B1123="","",G1119-F1119)</f>
        <v>94.75</v>
      </c>
      <c r="I1119" s="3" t="str">
        <f>IF(C1119&lt;&gt;"",_xlfn.XLOOKUP(IFERROR(VALUE(C1119),C1119),'Items database'!A:A,'Items database'!B:B),(_xlfn.XLOOKUP(LEFT(E1119,3),Services,Services,"")))</f>
        <v>DEF</v>
      </c>
      <c r="J1119" s="3" t="str">
        <f t="shared" si="35"/>
        <v/>
      </c>
    </row>
    <row r="1120" spans="1:10" ht="210" x14ac:dyDescent="0.35">
      <c r="A1120" s="7" t="str">
        <f>IF('Payments Export'!A1124="","",'Payments Export'!A1124)</f>
        <v>Generic Medical Clinic</v>
      </c>
      <c r="B1120" s="7" t="str">
        <f>IF('Payments Export'!A1124="","",'Payments Export'!B1124)</f>
        <v>Dr Jamie Wilson</v>
      </c>
      <c r="C1120" s="7">
        <f>IF(IFERROR(VALUE('Payments Export'!H1124),'Payments Export'!H1124)&lt;&gt;0,IFERROR(VALUE('Payments Export'!H1124),'Payments Export'!H1124),"")</f>
        <v>91890</v>
      </c>
      <c r="D1120" s="7" t="str">
        <f>IF('Payments Export'!I1124="","",'Payments Export'!I1124)</f>
        <v xml:space="preserve">Phone attendance by a general practitioner lasting less than 6 minutes for an obvious problem characterised by the straightforward nature of the task that requires a short patient history and, if required, limited management
</v>
      </c>
      <c r="E1120" s="7" t="str">
        <f t="shared" si="34"/>
        <v>Phone attendance by a general practitioner lasting less than 6 min</v>
      </c>
      <c r="F1120" s="7">
        <f>IF('Payments Export'!A1124="","",'Payments Export'!N1124)</f>
        <v>0</v>
      </c>
      <c r="G1120" s="7">
        <f>IF('Payments Export'!A1124="","",'Payments Export'!O1124)</f>
        <v>38</v>
      </c>
      <c r="H1120" s="7">
        <f>IF('Payments Export'!B1124="","",G1120-F1120)</f>
        <v>38</v>
      </c>
      <c r="I1120" s="3" t="str">
        <f>IF(C1120&lt;&gt;"",_xlfn.XLOOKUP(IFERROR(VALUE(C1120),C1120),'Items database'!A:A,'Items database'!B:B),(_xlfn.XLOOKUP(LEFT(E1120,3),Services,Services,"")))</f>
        <v>DEF</v>
      </c>
      <c r="J1120" s="3" t="str">
        <f t="shared" si="35"/>
        <v/>
      </c>
    </row>
    <row r="1121" spans="1:10" ht="210" x14ac:dyDescent="0.35">
      <c r="A1121" s="7" t="str">
        <f>IF('Payments Export'!A1125="","",'Payments Export'!A1125)</f>
        <v>Generic Medical Clinic</v>
      </c>
      <c r="B1121" s="7" t="str">
        <f>IF('Payments Export'!A1125="","",'Payments Export'!B1125)</f>
        <v>Dr Jamie Wilson</v>
      </c>
      <c r="C1121" s="7">
        <f>IF(IFERROR(VALUE('Payments Export'!H1125),'Payments Export'!H1125)&lt;&gt;0,IFERROR(VALUE('Payments Export'!H1125),'Payments Export'!H1125),"")</f>
        <v>91890</v>
      </c>
      <c r="D1121" s="7" t="str">
        <f>IF('Payments Export'!I1125="","",'Payments Export'!I1125)</f>
        <v xml:space="preserve">Phone attendance by a general practitioner lasting less than 6 minutes for an obvious problem characterised by the straightforward nature of the task that requires a short patient history and, if required, limited management
</v>
      </c>
      <c r="E1121" s="7" t="str">
        <f t="shared" si="34"/>
        <v>Phone attendance by a general practitioner lasting less than 6 min</v>
      </c>
      <c r="F1121" s="7">
        <f>IF('Payments Export'!A1125="","",'Payments Export'!N1125)</f>
        <v>0</v>
      </c>
      <c r="G1121" s="7">
        <f>IF('Payments Export'!A1125="","",'Payments Export'!O1125)</f>
        <v>-38</v>
      </c>
      <c r="H1121" s="7">
        <f>IF('Payments Export'!B1125="","",G1121-F1121)</f>
        <v>-38</v>
      </c>
      <c r="I1121" s="3" t="str">
        <f>IF(C1121&lt;&gt;"",_xlfn.XLOOKUP(IFERROR(VALUE(C1121),C1121),'Items database'!A:A,'Items database'!B:B),(_xlfn.XLOOKUP(LEFT(E1121,3),Services,Services,"")))</f>
        <v>DEF</v>
      </c>
      <c r="J1121" s="3" t="str">
        <f t="shared" si="35"/>
        <v/>
      </c>
    </row>
    <row r="1122" spans="1:10" ht="30" x14ac:dyDescent="0.35">
      <c r="A1122" s="7" t="str">
        <f>IF('Payments Export'!A1126="","",'Payments Export'!A1126)</f>
        <v>Generic Medical Clinic</v>
      </c>
      <c r="B1122" s="7" t="str">
        <f>IF('Payments Export'!A1126="","",'Payments Export'!B1126)</f>
        <v>Dr Avery Wang</v>
      </c>
      <c r="C1122" s="7">
        <f>IF(IFERROR(VALUE('Payments Export'!H1126),'Payments Export'!H1126)&lt;&gt;0,IFERROR(VALUE('Payments Export'!H1126),'Payments Export'!H1126),"")</f>
        <v>23</v>
      </c>
      <c r="D1122" s="7" t="str">
        <f>IF('Payments Export'!I1126="","",'Payments Export'!I1126)</f>
        <v>Surgery consultation, Level B</v>
      </c>
      <c r="E1122" s="7" t="str">
        <f t="shared" si="34"/>
        <v>Surgery consultation, Level B</v>
      </c>
      <c r="F1122" s="7">
        <f>IF('Payments Export'!A1126="","",'Payments Export'!N1126)</f>
        <v>0</v>
      </c>
      <c r="G1122" s="7">
        <f>IF('Payments Export'!A1126="","",'Payments Export'!O1126)</f>
        <v>94.75</v>
      </c>
      <c r="H1122" s="7">
        <f>IF('Payments Export'!B1126="","",G1122-F1122)</f>
        <v>94.75</v>
      </c>
      <c r="I1122" s="3" t="str">
        <f>IF(C1122&lt;&gt;"",_xlfn.XLOOKUP(IFERROR(VALUE(C1122),C1122),'Items database'!A:A,'Items database'!B:B),(_xlfn.XLOOKUP(LEFT(E1122,3),Services,Services,"")))</f>
        <v>DEF</v>
      </c>
      <c r="J1122" s="3" t="str">
        <f t="shared" si="35"/>
        <v/>
      </c>
    </row>
    <row r="1123" spans="1:10" ht="30" x14ac:dyDescent="0.35">
      <c r="A1123" s="7" t="str">
        <f>IF('Payments Export'!A1127="","",'Payments Export'!A1127)</f>
        <v>Generic Medical Clinic</v>
      </c>
      <c r="B1123" s="7" t="str">
        <f>IF('Payments Export'!A1127="","",'Payments Export'!B1127)</f>
        <v>Dr Jamie Wilson</v>
      </c>
      <c r="C1123" s="7">
        <f>IF(IFERROR(VALUE('Payments Export'!H1127),'Payments Export'!H1127)&lt;&gt;0,IFERROR(VALUE('Payments Export'!H1127),'Payments Export'!H1127),"")</f>
        <v>3</v>
      </c>
      <c r="D1123" s="7" t="str">
        <f>IF('Payments Export'!I1127="","",'Payments Export'!I1127)</f>
        <v>Surgery consultation, Level A</v>
      </c>
      <c r="E1123" s="7" t="str">
        <f t="shared" si="34"/>
        <v>Surgery consultation, Level A</v>
      </c>
      <c r="F1123" s="7">
        <f>IF('Payments Export'!A1127="","",'Payments Export'!N1127)</f>
        <v>0</v>
      </c>
      <c r="G1123" s="7">
        <f>IF('Payments Export'!A1127="","",'Payments Export'!O1127)</f>
        <v>49</v>
      </c>
      <c r="H1123" s="7">
        <f>IF('Payments Export'!B1127="","",G1123-F1123)</f>
        <v>49</v>
      </c>
      <c r="I1123" s="3" t="str">
        <f>IF(C1123&lt;&gt;"",_xlfn.XLOOKUP(IFERROR(VALUE(C1123),C1123),'Items database'!A:A,'Items database'!B:B),(_xlfn.XLOOKUP(LEFT(E1123,3),Services,Services,"")))</f>
        <v>DEF</v>
      </c>
      <c r="J1123" s="3" t="str">
        <f t="shared" si="35"/>
        <v/>
      </c>
    </row>
    <row r="1124" spans="1:10" ht="40" x14ac:dyDescent="0.35">
      <c r="A1124" s="7" t="str">
        <f>IF('Payments Export'!A1128="","",'Payments Export'!A1128)</f>
        <v>Generic Medical Clinic</v>
      </c>
      <c r="B1124" s="7" t="str">
        <f>IF('Payments Export'!A1128="","",'Payments Export'!B1128)</f>
        <v>Morgan Lewis</v>
      </c>
      <c r="C1124" s="7" t="str">
        <f>IF(IFERROR(VALUE('Payments Export'!H1128),'Payments Export'!H1128)&lt;&gt;0,IFERROR(VALUE('Payments Export'!H1128),'Payments Export'!H1128),"")</f>
        <v/>
      </c>
      <c r="D1124" s="7" t="str">
        <f>IF('Payments Export'!I1128="","",'Payments Export'!I1128)</f>
        <v>500 - Allied Health Initial Consultation</v>
      </c>
      <c r="E1124" s="7" t="s">
        <v>285</v>
      </c>
      <c r="F1124" s="7">
        <f>IF('Payments Export'!A1128="","",'Payments Export'!N1128)</f>
        <v>0</v>
      </c>
      <c r="G1124" s="7">
        <f>IF('Payments Export'!A1128="","",'Payments Export'!O1128)</f>
        <v>50</v>
      </c>
      <c r="H1124" s="7">
        <f>IF('Payments Export'!B1128="","",G1124-F1124)</f>
        <v>50</v>
      </c>
      <c r="I1124" s="3" t="str">
        <f>IF(C1124&lt;&gt;"",_xlfn.XLOOKUP(IFERROR(VALUE(C1124),C1124),'Items database'!A:A,'Items database'!B:B),(_xlfn.XLOOKUP(LEFT(E1124,3),Services,Services,"")))</f>
        <v>DEF</v>
      </c>
      <c r="J1124" s="3" t="str">
        <f t="shared" si="35"/>
        <v/>
      </c>
    </row>
    <row r="1125" spans="1:10" ht="30" x14ac:dyDescent="0.35">
      <c r="A1125" s="7" t="str">
        <f>IF('Payments Export'!A1129="","",'Payments Export'!A1129)</f>
        <v>Generic Medical Clinic</v>
      </c>
      <c r="B1125" s="7" t="str">
        <f>IF('Payments Export'!A1129="","",'Payments Export'!B1129)</f>
        <v>Dr Avery Wang</v>
      </c>
      <c r="C1125" s="7">
        <f>IF(IFERROR(VALUE('Payments Export'!H1129),'Payments Export'!H1129)&lt;&gt;0,IFERROR(VALUE('Payments Export'!H1129),'Payments Export'!H1129),"")</f>
        <v>36</v>
      </c>
      <c r="D1125" s="7" t="str">
        <f>IF('Payments Export'!I1129="","",'Payments Export'!I1129)</f>
        <v>Surgery consultation, Level C</v>
      </c>
      <c r="E1125" s="7" t="str">
        <f t="shared" si="34"/>
        <v>Surgery consultation, Level C</v>
      </c>
      <c r="F1125" s="7">
        <f>IF('Payments Export'!A1129="","",'Payments Export'!N1129)</f>
        <v>0</v>
      </c>
      <c r="G1125" s="7">
        <f>IF('Payments Export'!A1129="","",'Payments Export'!O1129)</f>
        <v>125</v>
      </c>
      <c r="H1125" s="7">
        <f>IF('Payments Export'!B1129="","",G1125-F1125)</f>
        <v>125</v>
      </c>
      <c r="I1125" s="3" t="str">
        <f>IF(C1125&lt;&gt;"",_xlfn.XLOOKUP(IFERROR(VALUE(C1125),C1125),'Items database'!A:A,'Items database'!B:B),(_xlfn.XLOOKUP(LEFT(E1125,3),Services,Services,"")))</f>
        <v>DEF</v>
      </c>
      <c r="J1125" s="3" t="str">
        <f t="shared" si="35"/>
        <v/>
      </c>
    </row>
    <row r="1126" spans="1:10" ht="30" x14ac:dyDescent="0.35">
      <c r="A1126" s="7" t="str">
        <f>IF('Payments Export'!A1130="","",'Payments Export'!A1130)</f>
        <v>Generic Medical Clinic</v>
      </c>
      <c r="B1126" s="7" t="str">
        <f>IF('Payments Export'!A1130="","",'Payments Export'!B1130)</f>
        <v>Dr Jamie Wilson</v>
      </c>
      <c r="C1126" s="7">
        <f>IF(IFERROR(VALUE('Payments Export'!H1130),'Payments Export'!H1130)&lt;&gt;0,IFERROR(VALUE('Payments Export'!H1130),'Payments Export'!H1130),"")</f>
        <v>36</v>
      </c>
      <c r="D1126" s="7" t="str">
        <f>IF('Payments Export'!I1130="","",'Payments Export'!I1130)</f>
        <v>Surgery consultation, Level C</v>
      </c>
      <c r="E1126" s="7" t="str">
        <f t="shared" si="34"/>
        <v>Surgery consultation, Level C</v>
      </c>
      <c r="F1126" s="7">
        <f>IF('Payments Export'!A1130="","",'Payments Export'!N1130)</f>
        <v>0</v>
      </c>
      <c r="G1126" s="7">
        <f>IF('Payments Export'!A1130="","",'Payments Export'!O1130)</f>
        <v>168</v>
      </c>
      <c r="H1126" s="7">
        <f>IF('Payments Export'!B1130="","",G1126-F1126)</f>
        <v>168</v>
      </c>
      <c r="I1126" s="3" t="str">
        <f>IF(C1126&lt;&gt;"",_xlfn.XLOOKUP(IFERROR(VALUE(C1126),C1126),'Items database'!A:A,'Items database'!B:B),(_xlfn.XLOOKUP(LEFT(E1126,3),Services,Services,"")))</f>
        <v>DEF</v>
      </c>
      <c r="J1126" s="3" t="str">
        <f t="shared" si="35"/>
        <v/>
      </c>
    </row>
    <row r="1127" spans="1:10" ht="300" x14ac:dyDescent="0.35">
      <c r="A1127" s="7" t="str">
        <f>IF('Payments Export'!A1131="","",'Payments Export'!A1131)</f>
        <v>Generic Medical Clinic</v>
      </c>
      <c r="B1127" s="7" t="str">
        <f>IF('Payments Export'!A1131="","",'Payments Export'!B1131)</f>
        <v>Dr Cameron Li</v>
      </c>
      <c r="C1127" s="7">
        <f>IF(IFERROR(VALUE('Payments Export'!H1131),'Payments Export'!H1131)&lt;&gt;0,IFERROR(VALUE('Payments Export'!H1131),'Payments Export'!H1131),"")</f>
        <v>91891</v>
      </c>
      <c r="D1127" s="7" t="str">
        <f>IF('Payments Export'!I1131="","",'Payments Export'!I1131)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27" s="7" t="str">
        <f t="shared" si="34"/>
        <v>Phone attendance by a general practitioner lasting at least 6 minu</v>
      </c>
      <c r="F1127" s="7">
        <f>IF('Payments Export'!A1131="","",'Payments Export'!N1131)</f>
        <v>0</v>
      </c>
      <c r="G1127" s="7">
        <f>IF('Payments Export'!A1131="","",'Payments Export'!O1131)</f>
        <v>74.75</v>
      </c>
      <c r="H1127" s="7">
        <f>IF('Payments Export'!B1131="","",G1127-F1127)</f>
        <v>74.75</v>
      </c>
      <c r="I1127" s="3" t="str">
        <f>IF(C1127&lt;&gt;"",_xlfn.XLOOKUP(IFERROR(VALUE(C1127),C1127),'Items database'!A:A,'Items database'!B:B),(_xlfn.XLOOKUP(LEFT(E1127,3),Services,Services,"")))</f>
        <v>DEF</v>
      </c>
      <c r="J1127" s="3" t="str">
        <f t="shared" si="35"/>
        <v/>
      </c>
    </row>
    <row r="1128" spans="1:10" ht="30" x14ac:dyDescent="0.35">
      <c r="A1128" s="7" t="str">
        <f>IF('Payments Export'!A1132="","",'Payments Export'!A1132)</f>
        <v>Generic Medical Clinic</v>
      </c>
      <c r="B1128" s="7" t="str">
        <f>IF('Payments Export'!A1132="","",'Payments Export'!B1132)</f>
        <v>Dr Cameron Li</v>
      </c>
      <c r="C1128" s="7">
        <f>IF(IFERROR(VALUE('Payments Export'!H1132),'Payments Export'!H1132)&lt;&gt;0,IFERROR(VALUE('Payments Export'!H1132),'Payments Export'!H1132),"")</f>
        <v>23</v>
      </c>
      <c r="D1128" s="7" t="str">
        <f>IF('Payments Export'!I1132="","",'Payments Export'!I1132)</f>
        <v>Surgery consultation, Level B</v>
      </c>
      <c r="E1128" s="7" t="str">
        <f t="shared" si="34"/>
        <v>Surgery consultation, Level B</v>
      </c>
      <c r="F1128" s="7">
        <f>IF('Payments Export'!A1132="","",'Payments Export'!N1132)</f>
        <v>0</v>
      </c>
      <c r="G1128" s="7">
        <f>IF('Payments Export'!A1132="","",'Payments Export'!O1132)</f>
        <v>74.75</v>
      </c>
      <c r="H1128" s="7">
        <f>IF('Payments Export'!B1132="","",G1128-F1128)</f>
        <v>74.75</v>
      </c>
      <c r="I1128" s="3" t="str">
        <f>IF(C1128&lt;&gt;"",_xlfn.XLOOKUP(IFERROR(VALUE(C1128),C1128),'Items database'!A:A,'Items database'!B:B),(_xlfn.XLOOKUP(LEFT(E1128,3),Services,Services,"")))</f>
        <v>DEF</v>
      </c>
      <c r="J1128" s="3" t="str">
        <f t="shared" si="35"/>
        <v/>
      </c>
    </row>
    <row r="1129" spans="1:10" ht="210" x14ac:dyDescent="0.35">
      <c r="A1129" s="7" t="str">
        <f>IF('Payments Export'!A1133="","",'Payments Export'!A1133)</f>
        <v>Generic Medical Clinic</v>
      </c>
      <c r="B1129" s="7" t="str">
        <f>IF('Payments Export'!A1133="","",'Payments Export'!B1133)</f>
        <v>Dr Jamie Wilson</v>
      </c>
      <c r="C1129" s="7">
        <f>IF(IFERROR(VALUE('Payments Export'!H1133),'Payments Export'!H1133)&lt;&gt;0,IFERROR(VALUE('Payments Export'!H1133),'Payments Export'!H1133),"")</f>
        <v>91890</v>
      </c>
      <c r="D1129" s="7" t="str">
        <f>IF('Payments Export'!I1133="","",'Payments Export'!I1133)</f>
        <v xml:space="preserve">Phone attendance by a general practitioner lasting less than 6 minutes for an obvious problem characterised by the straightforward nature of the task that requires a short patient history and, if required, limited management
</v>
      </c>
      <c r="E1129" s="7" t="str">
        <f t="shared" si="34"/>
        <v>Phone attendance by a general practitioner lasting less than 6 min</v>
      </c>
      <c r="F1129" s="7">
        <f>IF('Payments Export'!A1133="","",'Payments Export'!N1133)</f>
        <v>0</v>
      </c>
      <c r="G1129" s="7">
        <f>IF('Payments Export'!A1133="","",'Payments Export'!O1133)</f>
        <v>38</v>
      </c>
      <c r="H1129" s="7">
        <f>IF('Payments Export'!B1133="","",G1129-F1129)</f>
        <v>38</v>
      </c>
      <c r="I1129" s="3" t="str">
        <f>IF(C1129&lt;&gt;"",_xlfn.XLOOKUP(IFERROR(VALUE(C1129),C1129),'Items database'!A:A,'Items database'!B:B),(_xlfn.XLOOKUP(LEFT(E1129,3),Services,Services,"")))</f>
        <v>DEF</v>
      </c>
      <c r="J1129" s="3" t="str">
        <f t="shared" si="35"/>
        <v/>
      </c>
    </row>
    <row r="1130" spans="1:10" ht="30" x14ac:dyDescent="0.35">
      <c r="A1130" s="7" t="str">
        <f>IF('Payments Export'!A1134="","",'Payments Export'!A1134)</f>
        <v>Generic Medical Clinic</v>
      </c>
      <c r="B1130" s="7" t="str">
        <f>IF('Payments Export'!A1134="","",'Payments Export'!B1134)</f>
        <v>Dr Jamie Wilson</v>
      </c>
      <c r="C1130" s="7">
        <f>IF(IFERROR(VALUE('Payments Export'!H1134),'Payments Export'!H1134)&lt;&gt;0,IFERROR(VALUE('Payments Export'!H1134),'Payments Export'!H1134),"")</f>
        <v>23</v>
      </c>
      <c r="D1130" s="7" t="str">
        <f>IF('Payments Export'!I1134="","",'Payments Export'!I1134)</f>
        <v>Surgery consultation, Level B</v>
      </c>
      <c r="E1130" s="7" t="str">
        <f t="shared" si="34"/>
        <v>Surgery consultation, Level B</v>
      </c>
      <c r="F1130" s="7">
        <f>IF('Payments Export'!A1134="","",'Payments Export'!N1134)</f>
        <v>0</v>
      </c>
      <c r="G1130" s="7">
        <f>IF('Payments Export'!A1134="","",'Payments Export'!O1134)</f>
        <v>94.75</v>
      </c>
      <c r="H1130" s="7">
        <f>IF('Payments Export'!B1134="","",G1130-F1130)</f>
        <v>94.75</v>
      </c>
      <c r="I1130" s="3" t="str">
        <f>IF(C1130&lt;&gt;"",_xlfn.XLOOKUP(IFERROR(VALUE(C1130),C1130),'Items database'!A:A,'Items database'!B:B),(_xlfn.XLOOKUP(LEFT(E1130,3),Services,Services,"")))</f>
        <v>DEF</v>
      </c>
      <c r="J1130" s="3" t="str">
        <f t="shared" si="35"/>
        <v/>
      </c>
    </row>
    <row r="1131" spans="1:10" ht="30" x14ac:dyDescent="0.35">
      <c r="A1131" s="7" t="str">
        <f>IF('Payments Export'!A1135="","",'Payments Export'!A1135)</f>
        <v>Generic Medical Clinic</v>
      </c>
      <c r="B1131" s="7" t="str">
        <f>IF('Payments Export'!A1135="","",'Payments Export'!B1135)</f>
        <v>Dr Cameron Li</v>
      </c>
      <c r="C1131" s="7">
        <f>IF(IFERROR(VALUE('Payments Export'!H1135),'Payments Export'!H1135)&lt;&gt;0,IFERROR(VALUE('Payments Export'!H1135),'Payments Export'!H1135),"")</f>
        <v>23</v>
      </c>
      <c r="D1131" s="7" t="str">
        <f>IF('Payments Export'!I1135="","",'Payments Export'!I1135)</f>
        <v>Surgery consultation, Level B</v>
      </c>
      <c r="E1131" s="7" t="str">
        <f t="shared" si="34"/>
        <v>Surgery consultation, Level B</v>
      </c>
      <c r="F1131" s="7">
        <f>IF('Payments Export'!A1135="","",'Payments Export'!N1135)</f>
        <v>0</v>
      </c>
      <c r="G1131" s="7">
        <f>IF('Payments Export'!A1135="","",'Payments Export'!O1135)</f>
        <v>74.75</v>
      </c>
      <c r="H1131" s="7">
        <f>IF('Payments Export'!B1135="","",G1131-F1131)</f>
        <v>74.75</v>
      </c>
      <c r="I1131" s="3" t="str">
        <f>IF(C1131&lt;&gt;"",_xlfn.XLOOKUP(IFERROR(VALUE(C1131),C1131),'Items database'!A:A,'Items database'!B:B),(_xlfn.XLOOKUP(LEFT(E1131,3),Services,Services,"")))</f>
        <v>DEF</v>
      </c>
      <c r="J1131" s="3" t="str">
        <f t="shared" si="35"/>
        <v/>
      </c>
    </row>
    <row r="1132" spans="1:10" ht="300" x14ac:dyDescent="0.35">
      <c r="A1132" s="7" t="str">
        <f>IF('Payments Export'!A1136="","",'Payments Export'!A1136)</f>
        <v>Generic Medical Clinic</v>
      </c>
      <c r="B1132" s="7" t="str">
        <f>IF('Payments Export'!A1136="","",'Payments Export'!B1136)</f>
        <v>Dr Jamie Wilson</v>
      </c>
      <c r="C1132" s="7">
        <f>IF(IFERROR(VALUE('Payments Export'!H1136),'Payments Export'!H1136)&lt;&gt;0,IFERROR(VALUE('Payments Export'!H1136),'Payments Export'!H1136),"")</f>
        <v>91891</v>
      </c>
      <c r="D1132" s="7" t="str">
        <f>IF('Payments Export'!I1136="","",'Payments Export'!I1136)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32" s="7" t="str">
        <f t="shared" si="34"/>
        <v>Phone attendance by a general practitioner lasting at least 6 minu</v>
      </c>
      <c r="F1132" s="7">
        <f>IF('Payments Export'!A1136="","",'Payments Export'!N1136)</f>
        <v>0</v>
      </c>
      <c r="G1132" s="7">
        <f>IF('Payments Export'!A1136="","",'Payments Export'!O1136)</f>
        <v>94.75</v>
      </c>
      <c r="H1132" s="7">
        <f>IF('Payments Export'!B1136="","",G1132-F1132)</f>
        <v>94.75</v>
      </c>
      <c r="I1132" s="3" t="str">
        <f>IF(C1132&lt;&gt;"",_xlfn.XLOOKUP(IFERROR(VALUE(C1132),C1132),'Items database'!A:A,'Items database'!B:B),(_xlfn.XLOOKUP(LEFT(E1132,3),Services,Services,"")))</f>
        <v>DEF</v>
      </c>
      <c r="J1132" s="3" t="str">
        <f t="shared" si="35"/>
        <v/>
      </c>
    </row>
    <row r="1133" spans="1:10" ht="30" x14ac:dyDescent="0.35">
      <c r="A1133" s="7" t="str">
        <f>IF('Payments Export'!A1137="","",'Payments Export'!A1137)</f>
        <v>Generic Medical Clinic</v>
      </c>
      <c r="B1133" s="7" t="str">
        <f>IF('Payments Export'!A1137="","",'Payments Export'!B1137)</f>
        <v>Dr Taylor Johnson</v>
      </c>
      <c r="C1133" s="7" t="str">
        <f>IF(IFERROR(VALUE('Payments Export'!H1137),'Payments Export'!H1137)&lt;&gt;0,IFERROR(VALUE('Payments Export'!H1137),'Payments Export'!H1137),"")</f>
        <v/>
      </c>
      <c r="D1133" s="7" t="str">
        <f>IF('Payments Export'!I1137="","",'Payments Export'!I1137)</f>
        <v>MRP Medical Report</v>
      </c>
      <c r="E1133" s="7" t="str">
        <f t="shared" si="34"/>
        <v>MRP Medical Report</v>
      </c>
      <c r="F1133" s="7">
        <f>IF('Payments Export'!A1137="","",'Payments Export'!N1137)</f>
        <v>0</v>
      </c>
      <c r="G1133" s="7">
        <f>IF('Payments Export'!A1137="","",'Payments Export'!O1137)</f>
        <v>230</v>
      </c>
      <c r="H1133" s="7">
        <f>IF('Payments Export'!B1137="","",G1133-F1133)</f>
        <v>230</v>
      </c>
      <c r="I1133" s="3" t="str">
        <f>IF(C1133&lt;&gt;"",_xlfn.XLOOKUP(IFERROR(VALUE(C1133),C1133),'Items database'!A:A,'Items database'!B:B),(_xlfn.XLOOKUP(LEFT(E1133,3),Services,Services,"")))</f>
        <v>MRP</v>
      </c>
      <c r="J1133" s="3" t="str">
        <f t="shared" si="35"/>
        <v/>
      </c>
    </row>
    <row r="1134" spans="1:10" ht="30" x14ac:dyDescent="0.35">
      <c r="A1134" s="7" t="str">
        <f>IF('Payments Export'!A1138="","",'Payments Export'!A1138)</f>
        <v>Generic Medical Clinic</v>
      </c>
      <c r="B1134" s="7" t="str">
        <f>IF('Payments Export'!A1138="","",'Payments Export'!B1138)</f>
        <v>Morgan Lewis</v>
      </c>
      <c r="C1134" s="7">
        <f>IF(IFERROR(VALUE('Payments Export'!H1138),'Payments Export'!H1138)&lt;&gt;0,IFERROR(VALUE('Payments Export'!H1138),'Payments Export'!H1138),"")</f>
        <v>10954</v>
      </c>
      <c r="D1134" s="7" t="str">
        <f>IF('Payments Export'!I1138="","",'Payments Export'!I1138)</f>
        <v>Dietitian Service</v>
      </c>
      <c r="E1134" s="7" t="str">
        <f t="shared" si="34"/>
        <v>Dietitian Service</v>
      </c>
      <c r="F1134" s="7">
        <f>IF('Payments Export'!A1138="","",'Payments Export'!N1138)</f>
        <v>0</v>
      </c>
      <c r="G1134" s="7">
        <f>IF('Payments Export'!A1138="","",'Payments Export'!O1138)</f>
        <v>100</v>
      </c>
      <c r="H1134" s="7">
        <f>IF('Payments Export'!B1138="","",G1134-F1134)</f>
        <v>100</v>
      </c>
      <c r="I1134" s="3" t="str">
        <f>IF(C1134&lt;&gt;"",_xlfn.XLOOKUP(IFERROR(VALUE(C1134),C1134),'Items database'!A:A,'Items database'!B:B),(_xlfn.XLOOKUP(LEFT(E1134,3),Services,Services,"")))</f>
        <v>DEF</v>
      </c>
      <c r="J1134" s="3" t="str">
        <f t="shared" si="35"/>
        <v/>
      </c>
    </row>
    <row r="1135" spans="1:10" ht="30" x14ac:dyDescent="0.35">
      <c r="A1135" s="7" t="str">
        <f>IF('Payments Export'!A1139="","",'Payments Export'!A1139)</f>
        <v>Generic Medical Clinic</v>
      </c>
      <c r="B1135" s="7" t="str">
        <f>IF('Payments Export'!A1139="","",'Payments Export'!B1139)</f>
        <v>Dr Cameron Li</v>
      </c>
      <c r="C1135" s="7">
        <f>IF(IFERROR(VALUE('Payments Export'!H1139),'Payments Export'!H1139)&lt;&gt;0,IFERROR(VALUE('Payments Export'!H1139),'Payments Export'!H1139),"")</f>
        <v>23</v>
      </c>
      <c r="D1135" s="7" t="str">
        <f>IF('Payments Export'!I1139="","",'Payments Export'!I1139)</f>
        <v>Surgery consultation, Level B</v>
      </c>
      <c r="E1135" s="7" t="str">
        <f t="shared" si="34"/>
        <v>Surgery consultation, Level B</v>
      </c>
      <c r="F1135" s="7">
        <f>IF('Payments Export'!A1139="","",'Payments Export'!N1139)</f>
        <v>0</v>
      </c>
      <c r="G1135" s="7">
        <f>IF('Payments Export'!A1139="","",'Payments Export'!O1139)</f>
        <v>94.75</v>
      </c>
      <c r="H1135" s="7">
        <f>IF('Payments Export'!B1139="","",G1135-F1135)</f>
        <v>94.75</v>
      </c>
      <c r="I1135" s="3" t="str">
        <f>IF(C1135&lt;&gt;"",_xlfn.XLOOKUP(IFERROR(VALUE(C1135),C1135),'Items database'!A:A,'Items database'!B:B),(_xlfn.XLOOKUP(LEFT(E1135,3),Services,Services,"")))</f>
        <v>DEF</v>
      </c>
      <c r="J1135" s="3" t="str">
        <f t="shared" si="35"/>
        <v/>
      </c>
    </row>
    <row r="1136" spans="1:10" ht="30" x14ac:dyDescent="0.35">
      <c r="A1136" s="7" t="str">
        <f>IF('Payments Export'!A1140="","",'Payments Export'!A1140)</f>
        <v>Generic Medical Clinic</v>
      </c>
      <c r="B1136" s="7" t="str">
        <f>IF('Payments Export'!A1140="","",'Payments Export'!B1140)</f>
        <v>Dr Avery Wang</v>
      </c>
      <c r="C1136" s="7">
        <f>IF(IFERROR(VALUE('Payments Export'!H1140),'Payments Export'!H1140)&lt;&gt;0,IFERROR(VALUE('Payments Export'!H1140),'Payments Export'!H1140),"")</f>
        <v>2713</v>
      </c>
      <c r="D1136" s="7" t="str">
        <f>IF('Payments Export'!I1140="","",'Payments Export'!I1140)</f>
        <v>GP Mental Health Care Consultation</v>
      </c>
      <c r="E1136" s="7" t="str">
        <f t="shared" si="34"/>
        <v>GP Mental Health Care Consultation</v>
      </c>
      <c r="F1136" s="7">
        <f>IF('Payments Export'!A1140="","",'Payments Export'!N1140)</f>
        <v>0</v>
      </c>
      <c r="G1136" s="7">
        <f>IF('Payments Export'!A1140="","",'Payments Export'!O1140)</f>
        <v>150</v>
      </c>
      <c r="H1136" s="7">
        <f>IF('Payments Export'!B1140="","",G1136-F1136)</f>
        <v>150</v>
      </c>
      <c r="I1136" s="3" t="str">
        <f>IF(C1136&lt;&gt;"",_xlfn.XLOOKUP(IFERROR(VALUE(C1136),C1136),'Items database'!A:A,'Items database'!B:B),(_xlfn.XLOOKUP(LEFT(E1136,3),Services,Services,"")))</f>
        <v>DEF</v>
      </c>
      <c r="J1136" s="3" t="str">
        <f t="shared" si="35"/>
        <v/>
      </c>
    </row>
    <row r="1137" spans="1:10" ht="30" x14ac:dyDescent="0.35">
      <c r="A1137" s="7" t="str">
        <f>IF('Payments Export'!A1141="","",'Payments Export'!A1141)</f>
        <v>Generic Medical Clinic</v>
      </c>
      <c r="B1137" s="7" t="str">
        <f>IF('Payments Export'!A1141="","",'Payments Export'!B1141)</f>
        <v>Dr Jamie Wilson</v>
      </c>
      <c r="C1137" s="7">
        <f>IF(IFERROR(VALUE('Payments Export'!H1141),'Payments Export'!H1141)&lt;&gt;0,IFERROR(VALUE('Payments Export'!H1141),'Payments Export'!H1141),"")</f>
        <v>23</v>
      </c>
      <c r="D1137" s="7" t="str">
        <f>IF('Payments Export'!I1141="","",'Payments Export'!I1141)</f>
        <v>Surgery consultation, Level B</v>
      </c>
      <c r="E1137" s="7" t="str">
        <f t="shared" si="34"/>
        <v>Surgery consultation, Level B</v>
      </c>
      <c r="F1137" s="7">
        <f>IF('Payments Export'!A1141="","",'Payments Export'!N1141)</f>
        <v>0</v>
      </c>
      <c r="G1137" s="7">
        <f>IF('Payments Export'!A1141="","",'Payments Export'!O1141)</f>
        <v>94.75</v>
      </c>
      <c r="H1137" s="7">
        <f>IF('Payments Export'!B1141="","",G1137-F1137)</f>
        <v>94.75</v>
      </c>
      <c r="I1137" s="3" t="str">
        <f>IF(C1137&lt;&gt;"",_xlfn.XLOOKUP(IFERROR(VALUE(C1137),C1137),'Items database'!A:A,'Items database'!B:B),(_xlfn.XLOOKUP(LEFT(E1137,3),Services,Services,"")))</f>
        <v>DEF</v>
      </c>
      <c r="J1137" s="3" t="str">
        <f t="shared" si="35"/>
        <v/>
      </c>
    </row>
    <row r="1138" spans="1:10" ht="30" x14ac:dyDescent="0.35">
      <c r="A1138" s="7" t="str">
        <f>IF('Payments Export'!A1142="","",'Payments Export'!A1142)</f>
        <v>Generic Medical Clinic</v>
      </c>
      <c r="B1138" s="7" t="str">
        <f>IF('Payments Export'!A1142="","",'Payments Export'!B1142)</f>
        <v>Dr Cameron Li</v>
      </c>
      <c r="C1138" s="7">
        <f>IF(IFERROR(VALUE('Payments Export'!H1142),'Payments Export'!H1142)&lt;&gt;0,IFERROR(VALUE('Payments Export'!H1142),'Payments Export'!H1142),"")</f>
        <v>23</v>
      </c>
      <c r="D1138" s="7" t="str">
        <f>IF('Payments Export'!I1142="","",'Payments Export'!I1142)</f>
        <v>Surgery consultation, Level B</v>
      </c>
      <c r="E1138" s="7" t="str">
        <f t="shared" si="34"/>
        <v>Surgery consultation, Level B</v>
      </c>
      <c r="F1138" s="7">
        <f>IF('Payments Export'!A1142="","",'Payments Export'!N1142)</f>
        <v>0</v>
      </c>
      <c r="G1138" s="7">
        <f>IF('Payments Export'!A1142="","",'Payments Export'!O1142)</f>
        <v>94.75</v>
      </c>
      <c r="H1138" s="7">
        <f>IF('Payments Export'!B1142="","",G1138-F1138)</f>
        <v>94.75</v>
      </c>
      <c r="I1138" s="3" t="str">
        <f>IF(C1138&lt;&gt;"",_xlfn.XLOOKUP(IFERROR(VALUE(C1138),C1138),'Items database'!A:A,'Items database'!B:B),(_xlfn.XLOOKUP(LEFT(E1138,3),Services,Services,"")))</f>
        <v>DEF</v>
      </c>
      <c r="J1138" s="3" t="str">
        <f t="shared" si="35"/>
        <v/>
      </c>
    </row>
    <row r="1139" spans="1:10" ht="30" x14ac:dyDescent="0.35">
      <c r="A1139" s="7" t="str">
        <f>IF('Payments Export'!A1143="","",'Payments Export'!A1143)</f>
        <v>Generic Medical Clinic</v>
      </c>
      <c r="B1139" s="7" t="str">
        <f>IF('Payments Export'!A1143="","",'Payments Export'!B1143)</f>
        <v>Dr Jamie Wilson</v>
      </c>
      <c r="C1139" s="7">
        <f>IF(IFERROR(VALUE('Payments Export'!H1143),'Payments Export'!H1143)&lt;&gt;0,IFERROR(VALUE('Payments Export'!H1143),'Payments Export'!H1143),"")</f>
        <v>23</v>
      </c>
      <c r="D1139" s="7" t="str">
        <f>IF('Payments Export'!I1143="","",'Payments Export'!I1143)</f>
        <v>Surgery consultation, Level B</v>
      </c>
      <c r="E1139" s="7" t="str">
        <f t="shared" si="34"/>
        <v>Surgery consultation, Level B</v>
      </c>
      <c r="F1139" s="7">
        <f>IF('Payments Export'!A1143="","",'Payments Export'!N1143)</f>
        <v>0</v>
      </c>
      <c r="G1139" s="7">
        <f>IF('Payments Export'!A1143="","",'Payments Export'!O1143)</f>
        <v>94.75</v>
      </c>
      <c r="H1139" s="7">
        <f>IF('Payments Export'!B1143="","",G1139-F1139)</f>
        <v>94.75</v>
      </c>
      <c r="I1139" s="3" t="str">
        <f>IF(C1139&lt;&gt;"",_xlfn.XLOOKUP(IFERROR(VALUE(C1139),C1139),'Items database'!A:A,'Items database'!B:B),(_xlfn.XLOOKUP(LEFT(E1139,3),Services,Services,"")))</f>
        <v>DEF</v>
      </c>
      <c r="J1139" s="3" t="str">
        <f t="shared" si="35"/>
        <v/>
      </c>
    </row>
    <row r="1140" spans="1:10" ht="210" x14ac:dyDescent="0.35">
      <c r="A1140" s="7" t="str">
        <f>IF('Payments Export'!A1144="","",'Payments Export'!A1144)</f>
        <v>Generic Medical Clinic</v>
      </c>
      <c r="B1140" s="7" t="str">
        <f>IF('Payments Export'!A1144="","",'Payments Export'!B1144)</f>
        <v>Dr Jamie Wilson</v>
      </c>
      <c r="C1140" s="7">
        <f>IF(IFERROR(VALUE('Payments Export'!H1144),'Payments Export'!H1144)&lt;&gt;0,IFERROR(VALUE('Payments Export'!H1144),'Payments Export'!H1144),"")</f>
        <v>91890</v>
      </c>
      <c r="D1140" s="7" t="str">
        <f>IF('Payments Export'!I1144="","",'Payments Export'!I1144)</f>
        <v xml:space="preserve">Phone attendance by a general practitioner lasting less than 6 minutes for an obvious problem characterised by the straightforward nature of the task that requires a short patient history and, if required, limited management
</v>
      </c>
      <c r="E1140" s="7" t="str">
        <f t="shared" si="34"/>
        <v>Phone attendance by a general practitioner lasting less than 6 min</v>
      </c>
      <c r="F1140" s="7">
        <f>IF('Payments Export'!A1144="","",'Payments Export'!N1144)</f>
        <v>0</v>
      </c>
      <c r="G1140" s="7">
        <f>IF('Payments Export'!A1144="","",'Payments Export'!O1144)</f>
        <v>49</v>
      </c>
      <c r="H1140" s="7">
        <f>IF('Payments Export'!B1144="","",G1140-F1140)</f>
        <v>49</v>
      </c>
      <c r="I1140" s="3" t="str">
        <f>IF(C1140&lt;&gt;"",_xlfn.XLOOKUP(IFERROR(VALUE(C1140),C1140),'Items database'!A:A,'Items database'!B:B),(_xlfn.XLOOKUP(LEFT(E1140,3),Services,Services,"")))</f>
        <v>DEF</v>
      </c>
      <c r="J1140" s="3" t="str">
        <f t="shared" si="35"/>
        <v/>
      </c>
    </row>
    <row r="1141" spans="1:10" ht="30" x14ac:dyDescent="0.35">
      <c r="A1141" s="7" t="str">
        <f>IF('Payments Export'!A1145="","",'Payments Export'!A1145)</f>
        <v>Generic Medical Clinic</v>
      </c>
      <c r="B1141" s="7" t="str">
        <f>IF('Payments Export'!A1145="","",'Payments Export'!B1145)</f>
        <v>Dr Avery Wang</v>
      </c>
      <c r="C1141" s="7">
        <f>IF(IFERROR(VALUE('Payments Export'!H1145),'Payments Export'!H1145)&lt;&gt;0,IFERROR(VALUE('Payments Export'!H1145),'Payments Export'!H1145),"")</f>
        <v>23</v>
      </c>
      <c r="D1141" s="7" t="str">
        <f>IF('Payments Export'!I1145="","",'Payments Export'!I1145)</f>
        <v>Surgery consultation, Level B</v>
      </c>
      <c r="E1141" s="7" t="str">
        <f t="shared" si="34"/>
        <v>Surgery consultation, Level B</v>
      </c>
      <c r="F1141" s="7">
        <f>IF('Payments Export'!A1145="","",'Payments Export'!N1145)</f>
        <v>0</v>
      </c>
      <c r="G1141" s="7">
        <f>IF('Payments Export'!A1145="","",'Payments Export'!O1145)</f>
        <v>74.75</v>
      </c>
      <c r="H1141" s="7">
        <f>IF('Payments Export'!B1145="","",G1141-F1141)</f>
        <v>74.75</v>
      </c>
      <c r="I1141" s="3" t="str">
        <f>IF(C1141&lt;&gt;"",_xlfn.XLOOKUP(IFERROR(VALUE(C1141),C1141),'Items database'!A:A,'Items database'!B:B),(_xlfn.XLOOKUP(LEFT(E1141,3),Services,Services,"")))</f>
        <v>DEF</v>
      </c>
      <c r="J1141" s="3" t="str">
        <f t="shared" si="35"/>
        <v/>
      </c>
    </row>
    <row r="1142" spans="1:10" ht="30" x14ac:dyDescent="0.35">
      <c r="A1142" s="7" t="str">
        <f>IF('Payments Export'!A1146="","",'Payments Export'!A1146)</f>
        <v>Generic Medical Clinic</v>
      </c>
      <c r="B1142" s="7" t="str">
        <f>IF('Payments Export'!A1146="","",'Payments Export'!B1146)</f>
        <v>Dr Cameron Li</v>
      </c>
      <c r="C1142" s="7">
        <f>IF(IFERROR(VALUE('Payments Export'!H1146),'Payments Export'!H1146)&lt;&gt;0,IFERROR(VALUE('Payments Export'!H1146),'Payments Export'!H1146),"")</f>
        <v>23</v>
      </c>
      <c r="D1142" s="7" t="str">
        <f>IF('Payments Export'!I1146="","",'Payments Export'!I1146)</f>
        <v>Surgery consultation, Level B</v>
      </c>
      <c r="E1142" s="7" t="str">
        <f t="shared" si="34"/>
        <v>Surgery consultation, Level B</v>
      </c>
      <c r="F1142" s="7">
        <f>IF('Payments Export'!A1146="","",'Payments Export'!N1146)</f>
        <v>0</v>
      </c>
      <c r="G1142" s="7">
        <f>IF('Payments Export'!A1146="","",'Payments Export'!O1146)</f>
        <v>74.75</v>
      </c>
      <c r="H1142" s="7">
        <f>IF('Payments Export'!B1146="","",G1142-F1142)</f>
        <v>74.75</v>
      </c>
      <c r="I1142" s="3" t="str">
        <f>IF(C1142&lt;&gt;"",_xlfn.XLOOKUP(IFERROR(VALUE(C1142),C1142),'Items database'!A:A,'Items database'!B:B),(_xlfn.XLOOKUP(LEFT(E1142,3),Services,Services,"")))</f>
        <v>DEF</v>
      </c>
      <c r="J1142" s="3" t="str">
        <f t="shared" si="35"/>
        <v/>
      </c>
    </row>
    <row r="1143" spans="1:10" ht="30" x14ac:dyDescent="0.35">
      <c r="A1143" s="7" t="str">
        <f>IF('Payments Export'!A1147="","",'Payments Export'!A1147)</f>
        <v>Generic Medical Clinic</v>
      </c>
      <c r="B1143" s="7" t="str">
        <f>IF('Payments Export'!A1147="","",'Payments Export'!B1147)</f>
        <v>Dr Jamie Wilson</v>
      </c>
      <c r="C1143" s="7">
        <f>IF(IFERROR(VALUE('Payments Export'!H1147),'Payments Export'!H1147)&lt;&gt;0,IFERROR(VALUE('Payments Export'!H1147),'Payments Export'!H1147),"")</f>
        <v>3</v>
      </c>
      <c r="D1143" s="7" t="str">
        <f>IF('Payments Export'!I1147="","",'Payments Export'!I1147)</f>
        <v>Surgery consultation, Level A</v>
      </c>
      <c r="E1143" s="7" t="str">
        <f t="shared" si="34"/>
        <v>Surgery consultation, Level A</v>
      </c>
      <c r="F1143" s="7">
        <f>IF('Payments Export'!A1147="","",'Payments Export'!N1147)</f>
        <v>0</v>
      </c>
      <c r="G1143" s="7">
        <f>IF('Payments Export'!A1147="","",'Payments Export'!O1147)</f>
        <v>49</v>
      </c>
      <c r="H1143" s="7">
        <f>IF('Payments Export'!B1147="","",G1143-F1143)</f>
        <v>49</v>
      </c>
      <c r="I1143" s="3" t="str">
        <f>IF(C1143&lt;&gt;"",_xlfn.XLOOKUP(IFERROR(VALUE(C1143),C1143),'Items database'!A:A,'Items database'!B:B),(_xlfn.XLOOKUP(LEFT(E1143,3),Services,Services,"")))</f>
        <v>DEF</v>
      </c>
      <c r="J1143" s="3" t="str">
        <f t="shared" si="35"/>
        <v/>
      </c>
    </row>
    <row r="1144" spans="1:10" ht="50" x14ac:dyDescent="0.35">
      <c r="A1144" s="7" t="str">
        <f>IF('Payments Export'!A1148="","",'Payments Export'!A1148)</f>
        <v>Generic Medical Clinic</v>
      </c>
      <c r="B1144" s="7" t="str">
        <f>IF('Payments Export'!A1148="","",'Payments Export'!B1148)</f>
        <v>Dr Avery Wang</v>
      </c>
      <c r="C1144" s="7">
        <f>IF(IFERROR(VALUE('Payments Export'!H1148),'Payments Export'!H1148)&lt;&gt;0,IFERROR(VALUE('Payments Export'!H1148),'Payments Export'!H1148),"")</f>
        <v>2712</v>
      </c>
      <c r="D1144" s="7" t="str">
        <f>IF('Payments Export'!I1148="","",'Payments Export'!I1148)</f>
        <v>Review of a GP mental health treatment plan</v>
      </c>
      <c r="E1144" s="7" t="str">
        <f t="shared" si="34"/>
        <v>Review of a GP mental health treatment plan</v>
      </c>
      <c r="F1144" s="7">
        <f>IF('Payments Export'!A1148="","",'Payments Export'!N1148)</f>
        <v>0</v>
      </c>
      <c r="G1144" s="7">
        <f>IF('Payments Export'!A1148="","",'Payments Export'!O1148)</f>
        <v>166</v>
      </c>
      <c r="H1144" s="7">
        <f>IF('Payments Export'!B1148="","",G1144-F1144)</f>
        <v>166</v>
      </c>
      <c r="I1144" s="3" t="str">
        <f>IF(C1144&lt;&gt;"",_xlfn.XLOOKUP(IFERROR(VALUE(C1144),C1144),'Items database'!A:A,'Items database'!B:B),(_xlfn.XLOOKUP(LEFT(E1144,3),Services,Services,"")))</f>
        <v>DEF</v>
      </c>
      <c r="J1144" s="3" t="str">
        <f t="shared" si="35"/>
        <v/>
      </c>
    </row>
    <row r="1145" spans="1:10" x14ac:dyDescent="0.35">
      <c r="A1145" s="7" t="str">
        <f>IF('Payments Export'!A1149="","",'Payments Export'!A1149)</f>
        <v/>
      </c>
      <c r="B1145" s="7" t="str">
        <f>IF('Payments Export'!A1149="","",'Payments Export'!B1149)</f>
        <v/>
      </c>
      <c r="C1145" s="7" t="str">
        <f>IF(IFERROR(VALUE('Payments Export'!H1149),'Payments Export'!H1149)&lt;&gt;0,IFERROR(VALUE('Payments Export'!H1149),'Payments Export'!H1149),"")</f>
        <v/>
      </c>
      <c r="D1145" s="7" t="str">
        <f>IF('Payments Export'!I1149="","",'Payments Export'!I1149)</f>
        <v/>
      </c>
      <c r="E1145" s="7" t="str">
        <f t="shared" si="34"/>
        <v/>
      </c>
      <c r="F1145" s="7" t="str">
        <f>IF('Payments Export'!A1149="","",'Payments Export'!N1149)</f>
        <v/>
      </c>
      <c r="G1145" s="7" t="str">
        <f>IF('Payments Export'!A1149="","",'Payments Export'!O1149)</f>
        <v/>
      </c>
      <c r="H1145" s="7" t="str">
        <f>IF('Payments Export'!B1149="","",G1145-F1145)</f>
        <v/>
      </c>
      <c r="I1145" s="3" t="str">
        <f>IF(C1145&lt;&gt;"",_xlfn.XLOOKUP(IFERROR(VALUE(C1145),C1145),'Items database'!A:A,'Items database'!B:B),(_xlfn.XLOOKUP(LEFT(E1145,3),Services,Services,"")))</f>
        <v/>
      </c>
      <c r="J1145" s="3" t="str">
        <f t="shared" si="35"/>
        <v/>
      </c>
    </row>
    <row r="1146" spans="1:10" x14ac:dyDescent="0.35">
      <c r="A1146" s="7" t="str">
        <f>IF('Payments Export'!A1150="","",'Payments Export'!A1150)</f>
        <v/>
      </c>
      <c r="B1146" s="7" t="str">
        <f>IF('Payments Export'!A1150="","",'Payments Export'!B1150)</f>
        <v/>
      </c>
      <c r="C1146" s="7" t="str">
        <f>IF(IFERROR(VALUE('Payments Export'!H1150),'Payments Export'!H1150)&lt;&gt;0,IFERROR(VALUE('Payments Export'!H1150),'Payments Export'!H1150),"")</f>
        <v/>
      </c>
      <c r="D1146" s="7" t="str">
        <f>IF('Payments Export'!I1150="","",'Payments Export'!I1150)</f>
        <v/>
      </c>
      <c r="E1146" s="7" t="str">
        <f t="shared" si="34"/>
        <v/>
      </c>
      <c r="F1146" s="7" t="str">
        <f>IF('Payments Export'!A1150="","",'Payments Export'!N1150)</f>
        <v/>
      </c>
      <c r="G1146" s="7" t="str">
        <f>IF('Payments Export'!A1150="","",'Payments Export'!O1150)</f>
        <v/>
      </c>
      <c r="H1146" s="7" t="str">
        <f>IF('Payments Export'!B1150="","",G1146-F1146)</f>
        <v/>
      </c>
      <c r="I1146" s="3" t="str">
        <f>IF(C1146&lt;&gt;"",_xlfn.XLOOKUP(IFERROR(VALUE(C1146),C1146),'Items database'!A:A,'Items database'!B:B),(_xlfn.XLOOKUP(LEFT(E1146,3),Services,Services,"")))</f>
        <v/>
      </c>
      <c r="J1146" s="3" t="str">
        <f t="shared" si="35"/>
        <v/>
      </c>
    </row>
    <row r="1147" spans="1:10" x14ac:dyDescent="0.35">
      <c r="A1147" s="7" t="str">
        <f>IF('Payments Export'!A1151="","",'Payments Export'!A1151)</f>
        <v/>
      </c>
      <c r="B1147" s="7" t="str">
        <f>IF('Payments Export'!A1151="","",'Payments Export'!B1151)</f>
        <v/>
      </c>
      <c r="C1147" s="7" t="str">
        <f>IF(IFERROR(VALUE('Payments Export'!H1151),'Payments Export'!H1151)&lt;&gt;0,IFERROR(VALUE('Payments Export'!H1151),'Payments Export'!H1151),"")</f>
        <v/>
      </c>
      <c r="D1147" s="7" t="str">
        <f>IF('Payments Export'!I1151="","",'Payments Export'!I1151)</f>
        <v/>
      </c>
      <c r="E1147" s="7" t="str">
        <f t="shared" si="34"/>
        <v/>
      </c>
      <c r="F1147" s="7" t="str">
        <f>IF('Payments Export'!A1151="","",'Payments Export'!N1151)</f>
        <v/>
      </c>
      <c r="G1147" s="7" t="str">
        <f>IF('Payments Export'!A1151="","",'Payments Export'!O1151)</f>
        <v/>
      </c>
      <c r="H1147" s="7" t="str">
        <f>IF('Payments Export'!B1151="","",G1147-F1147)</f>
        <v/>
      </c>
      <c r="I1147" s="3" t="str">
        <f>IF(C1147&lt;&gt;"",_xlfn.XLOOKUP(IFERROR(VALUE(C1147),C1147),'Items database'!A:A,'Items database'!B:B),(_xlfn.XLOOKUP(LEFT(E1147,3),Services,Services,"")))</f>
        <v/>
      </c>
      <c r="J1147" s="3" t="str">
        <f t="shared" si="35"/>
        <v/>
      </c>
    </row>
    <row r="1148" spans="1:10" x14ac:dyDescent="0.35">
      <c r="A1148" s="7" t="str">
        <f>IF('Payments Export'!A1152="","",'Payments Export'!A1152)</f>
        <v/>
      </c>
      <c r="B1148" s="7" t="str">
        <f>IF('Payments Export'!A1152="","",'Payments Export'!B1152)</f>
        <v/>
      </c>
      <c r="C1148" s="7" t="str">
        <f>IF(IFERROR(VALUE('Payments Export'!H1152),'Payments Export'!H1152)&lt;&gt;0,IFERROR(VALUE('Payments Export'!H1152),'Payments Export'!H1152),"")</f>
        <v/>
      </c>
      <c r="D1148" s="7" t="str">
        <f>IF('Payments Export'!I1152="","",'Payments Export'!I1152)</f>
        <v/>
      </c>
      <c r="E1148" s="7" t="str">
        <f t="shared" si="34"/>
        <v/>
      </c>
      <c r="F1148" s="7" t="str">
        <f>IF('Payments Export'!A1152="","",'Payments Export'!N1152)</f>
        <v/>
      </c>
      <c r="G1148" s="7" t="str">
        <f>IF('Payments Export'!A1152="","",'Payments Export'!O1152)</f>
        <v/>
      </c>
      <c r="H1148" s="7" t="str">
        <f>IF('Payments Export'!B1152="","",G1148-F1148)</f>
        <v/>
      </c>
      <c r="I1148" s="3" t="str">
        <f>IF(C1148&lt;&gt;"",_xlfn.XLOOKUP(IFERROR(VALUE(C1148),C1148),'Items database'!A:A,'Items database'!B:B),(_xlfn.XLOOKUP(LEFT(E1148,3),Services,Services,"")))</f>
        <v/>
      </c>
      <c r="J1148" s="3" t="str">
        <f t="shared" si="35"/>
        <v/>
      </c>
    </row>
    <row r="1149" spans="1:10" x14ac:dyDescent="0.35">
      <c r="A1149" s="7" t="str">
        <f>IF('Payments Export'!A1153="","",'Payments Export'!A1153)</f>
        <v/>
      </c>
      <c r="B1149" s="7" t="str">
        <f>IF('Payments Export'!A1153="","",'Payments Export'!B1153)</f>
        <v/>
      </c>
      <c r="C1149" s="7" t="str">
        <f>IF(IFERROR(VALUE('Payments Export'!H1153),'Payments Export'!H1153)&lt;&gt;0,IFERROR(VALUE('Payments Export'!H1153),'Payments Export'!H1153),"")</f>
        <v/>
      </c>
      <c r="D1149" s="7" t="str">
        <f>IF('Payments Export'!I1153="","",'Payments Export'!I1153)</f>
        <v/>
      </c>
      <c r="E1149" s="7" t="str">
        <f t="shared" si="34"/>
        <v/>
      </c>
      <c r="F1149" s="7" t="str">
        <f>IF('Payments Export'!A1153="","",'Payments Export'!N1153)</f>
        <v/>
      </c>
      <c r="G1149" s="7" t="str">
        <f>IF('Payments Export'!A1153="","",'Payments Export'!O1153)</f>
        <v/>
      </c>
      <c r="H1149" s="7" t="str">
        <f>IF('Payments Export'!B1153="","",G1149-F1149)</f>
        <v/>
      </c>
      <c r="I1149" s="3" t="str">
        <f>IF(C1149&lt;&gt;"",_xlfn.XLOOKUP(IFERROR(VALUE(C1149),C1149),'Items database'!A:A,'Items database'!B:B),(_xlfn.XLOOKUP(LEFT(E1149,3),Services,Services,"")))</f>
        <v/>
      </c>
      <c r="J1149" s="3" t="str">
        <f t="shared" si="35"/>
        <v/>
      </c>
    </row>
    <row r="1150" spans="1:10" x14ac:dyDescent="0.35">
      <c r="A1150" s="7" t="str">
        <f>IF('Payments Export'!A1154="","",'Payments Export'!A1154)</f>
        <v/>
      </c>
      <c r="B1150" s="7" t="str">
        <f>IF('Payments Export'!A1154="","",'Payments Export'!B1154)</f>
        <v/>
      </c>
      <c r="C1150" s="7" t="str">
        <f>IF(IFERROR(VALUE('Payments Export'!H1154),'Payments Export'!H1154)&lt;&gt;0,IFERROR(VALUE('Payments Export'!H1154),'Payments Export'!H1154),"")</f>
        <v/>
      </c>
      <c r="D1150" s="7" t="str">
        <f>IF('Payments Export'!I1154="","",'Payments Export'!I1154)</f>
        <v/>
      </c>
      <c r="E1150" s="7" t="str">
        <f t="shared" si="34"/>
        <v/>
      </c>
      <c r="F1150" s="7" t="str">
        <f>IF('Payments Export'!A1154="","",'Payments Export'!N1154)</f>
        <v/>
      </c>
      <c r="G1150" s="7" t="str">
        <f>IF('Payments Export'!A1154="","",'Payments Export'!O1154)</f>
        <v/>
      </c>
      <c r="H1150" s="7" t="str">
        <f>IF('Payments Export'!B1154="","",G1150-F1150)</f>
        <v/>
      </c>
      <c r="I1150" s="3" t="str">
        <f>IF(C1150&lt;&gt;"",_xlfn.XLOOKUP(IFERROR(VALUE(C1150),C1150),'Items database'!A:A,'Items database'!B:B),(_xlfn.XLOOKUP(LEFT(E1150,3),Services,Services,"")))</f>
        <v/>
      </c>
      <c r="J1150" s="3" t="str">
        <f t="shared" si="35"/>
        <v/>
      </c>
    </row>
    <row r="1151" spans="1:10" x14ac:dyDescent="0.35">
      <c r="A1151" s="7" t="str">
        <f>IF('Payments Export'!A1155="","",'Payments Export'!A1155)</f>
        <v/>
      </c>
      <c r="B1151" s="7" t="str">
        <f>IF('Payments Export'!A1155="","",'Payments Export'!B1155)</f>
        <v/>
      </c>
      <c r="C1151" s="7" t="str">
        <f>IF(IFERROR(VALUE('Payments Export'!H1155),'Payments Export'!H1155)&lt;&gt;0,IFERROR(VALUE('Payments Export'!H1155),'Payments Export'!H1155),"")</f>
        <v/>
      </c>
      <c r="D1151" s="7" t="str">
        <f>IF('Payments Export'!I1155="","",'Payments Export'!I1155)</f>
        <v/>
      </c>
      <c r="E1151" s="7" t="str">
        <f t="shared" si="34"/>
        <v/>
      </c>
      <c r="F1151" s="7" t="str">
        <f>IF('Payments Export'!A1155="","",'Payments Export'!N1155)</f>
        <v/>
      </c>
      <c r="G1151" s="7" t="str">
        <f>IF('Payments Export'!A1155="","",'Payments Export'!O1155)</f>
        <v/>
      </c>
      <c r="H1151" s="7" t="str">
        <f>IF('Payments Export'!B1155="","",G1151-F1151)</f>
        <v/>
      </c>
      <c r="I1151" s="3" t="str">
        <f>IF(C1151&lt;&gt;"",_xlfn.XLOOKUP(IFERROR(VALUE(C1151),C1151),'Items database'!A:A,'Items database'!B:B),(_xlfn.XLOOKUP(LEFT(E1151,3),Services,Services,"")))</f>
        <v/>
      </c>
      <c r="J1151" s="3" t="str">
        <f t="shared" si="35"/>
        <v/>
      </c>
    </row>
    <row r="1152" spans="1:10" x14ac:dyDescent="0.35">
      <c r="A1152" s="7" t="str">
        <f>IF('Payments Export'!A1156="","",'Payments Export'!A1156)</f>
        <v/>
      </c>
      <c r="B1152" s="7" t="str">
        <f>IF('Payments Export'!A1156="","",'Payments Export'!B1156)</f>
        <v/>
      </c>
      <c r="C1152" s="7" t="str">
        <f>IF(IFERROR(VALUE('Payments Export'!H1156),'Payments Export'!H1156)&lt;&gt;0,IFERROR(VALUE('Payments Export'!H1156),'Payments Export'!H1156),"")</f>
        <v/>
      </c>
      <c r="D1152" s="7" t="str">
        <f>IF('Payments Export'!I1156="","",'Payments Export'!I1156)</f>
        <v/>
      </c>
      <c r="E1152" s="7" t="str">
        <f t="shared" si="34"/>
        <v/>
      </c>
      <c r="F1152" s="7" t="str">
        <f>IF('Payments Export'!A1156="","",'Payments Export'!N1156)</f>
        <v/>
      </c>
      <c r="G1152" s="7" t="str">
        <f>IF('Payments Export'!A1156="","",'Payments Export'!O1156)</f>
        <v/>
      </c>
      <c r="H1152" s="7" t="str">
        <f>IF('Payments Export'!B1156="","",G1152-F1152)</f>
        <v/>
      </c>
      <c r="I1152" s="3" t="str">
        <f>IF(C1152&lt;&gt;"",_xlfn.XLOOKUP(IFERROR(VALUE(C1152),C1152),'Items database'!A:A,'Items database'!B:B),(_xlfn.XLOOKUP(LEFT(E1152,3),Services,Services,"")))</f>
        <v/>
      </c>
      <c r="J1152" s="3" t="str">
        <f t="shared" si="35"/>
        <v/>
      </c>
    </row>
    <row r="1153" spans="1:10" x14ac:dyDescent="0.35">
      <c r="A1153" s="7" t="str">
        <f>IF('Payments Export'!A1157="","",'Payments Export'!A1157)</f>
        <v/>
      </c>
      <c r="B1153" s="7" t="str">
        <f>IF('Payments Export'!A1157="","",'Payments Export'!B1157)</f>
        <v/>
      </c>
      <c r="C1153" s="7" t="str">
        <f>IF(IFERROR(VALUE('Payments Export'!H1157),'Payments Export'!H1157)&lt;&gt;0,IFERROR(VALUE('Payments Export'!H1157),'Payments Export'!H1157),"")</f>
        <v/>
      </c>
      <c r="D1153" s="7" t="str">
        <f>IF('Payments Export'!I1157="","",'Payments Export'!I1157)</f>
        <v/>
      </c>
      <c r="E1153" s="7" t="str">
        <f t="shared" ref="E1153:E1216" si="36">LEFT(D1153,66)</f>
        <v/>
      </c>
      <c r="F1153" s="7" t="str">
        <f>IF('Payments Export'!A1157="","",'Payments Export'!N1157)</f>
        <v/>
      </c>
      <c r="G1153" s="7" t="str">
        <f>IF('Payments Export'!A1157="","",'Payments Export'!O1157)</f>
        <v/>
      </c>
      <c r="H1153" s="7" t="str">
        <f>IF('Payments Export'!B1157="","",G1153-F1153)</f>
        <v/>
      </c>
      <c r="I1153" s="3" t="str">
        <f>IF(C1153&lt;&gt;"",_xlfn.XLOOKUP(IFERROR(VALUE(C1153),C1153),'Items database'!A:A,'Items database'!B:B),(_xlfn.XLOOKUP(LEFT(E1153,3),Services,Services,"")))</f>
        <v/>
      </c>
      <c r="J1153" s="3" t="str">
        <f t="shared" ref="J1153:J1216" si="37">IF(ISNUMBER(F1153)=TRUE,IF(F1153=0,"","GST"),"")</f>
        <v/>
      </c>
    </row>
    <row r="1154" spans="1:10" x14ac:dyDescent="0.35">
      <c r="A1154" s="7" t="str">
        <f>IF('Payments Export'!A1158="","",'Payments Export'!A1158)</f>
        <v/>
      </c>
      <c r="B1154" s="7" t="str">
        <f>IF('Payments Export'!A1158="","",'Payments Export'!B1158)</f>
        <v/>
      </c>
      <c r="C1154" s="7" t="str">
        <f>IF(IFERROR(VALUE('Payments Export'!H1158),'Payments Export'!H1158)&lt;&gt;0,IFERROR(VALUE('Payments Export'!H1158),'Payments Export'!H1158),"")</f>
        <v/>
      </c>
      <c r="D1154" s="7" t="str">
        <f>IF('Payments Export'!I1158="","",'Payments Export'!I1158)</f>
        <v/>
      </c>
      <c r="E1154" s="7" t="str">
        <f t="shared" si="36"/>
        <v/>
      </c>
      <c r="F1154" s="7" t="str">
        <f>IF('Payments Export'!A1158="","",'Payments Export'!N1158)</f>
        <v/>
      </c>
      <c r="G1154" s="7" t="str">
        <f>IF('Payments Export'!A1158="","",'Payments Export'!O1158)</f>
        <v/>
      </c>
      <c r="H1154" s="7" t="str">
        <f>IF('Payments Export'!B1158="","",G1154-F1154)</f>
        <v/>
      </c>
      <c r="I1154" s="3" t="str">
        <f>IF(C1154&lt;&gt;"",_xlfn.XLOOKUP(IFERROR(VALUE(C1154),C1154),'Items database'!A:A,'Items database'!B:B),(_xlfn.XLOOKUP(LEFT(E1154,3),Services,Services,"")))</f>
        <v/>
      </c>
      <c r="J1154" s="3" t="str">
        <f t="shared" si="37"/>
        <v/>
      </c>
    </row>
    <row r="1155" spans="1:10" x14ac:dyDescent="0.35">
      <c r="A1155" s="7" t="str">
        <f>IF('Payments Export'!A1159="","",'Payments Export'!A1159)</f>
        <v/>
      </c>
      <c r="B1155" s="7" t="str">
        <f>IF('Payments Export'!A1159="","",'Payments Export'!B1159)</f>
        <v/>
      </c>
      <c r="C1155" s="7" t="str">
        <f>IF(IFERROR(VALUE('Payments Export'!H1159),'Payments Export'!H1159)&lt;&gt;0,IFERROR(VALUE('Payments Export'!H1159),'Payments Export'!H1159),"")</f>
        <v/>
      </c>
      <c r="D1155" s="7" t="str">
        <f>IF('Payments Export'!I1159="","",'Payments Export'!I1159)</f>
        <v/>
      </c>
      <c r="E1155" s="7" t="str">
        <f t="shared" si="36"/>
        <v/>
      </c>
      <c r="F1155" s="7" t="str">
        <f>IF('Payments Export'!A1159="","",'Payments Export'!N1159)</f>
        <v/>
      </c>
      <c r="G1155" s="7" t="str">
        <f>IF('Payments Export'!A1159="","",'Payments Export'!O1159)</f>
        <v/>
      </c>
      <c r="H1155" s="7" t="str">
        <f>IF('Payments Export'!B1159="","",G1155-F1155)</f>
        <v/>
      </c>
      <c r="I1155" s="3" t="str">
        <f>IF(C1155&lt;&gt;"",_xlfn.XLOOKUP(IFERROR(VALUE(C1155),C1155),'Items database'!A:A,'Items database'!B:B),(_xlfn.XLOOKUP(LEFT(E1155,3),Services,Services,"")))</f>
        <v/>
      </c>
      <c r="J1155" s="3" t="str">
        <f t="shared" si="37"/>
        <v/>
      </c>
    </row>
    <row r="1156" spans="1:10" x14ac:dyDescent="0.35">
      <c r="A1156" s="7" t="str">
        <f>IF('Payments Export'!A1160="","",'Payments Export'!A1160)</f>
        <v/>
      </c>
      <c r="B1156" s="7" t="str">
        <f>IF('Payments Export'!A1160="","",'Payments Export'!B1160)</f>
        <v/>
      </c>
      <c r="C1156" s="7" t="str">
        <f>IF(IFERROR(VALUE('Payments Export'!H1160),'Payments Export'!H1160)&lt;&gt;0,IFERROR(VALUE('Payments Export'!H1160),'Payments Export'!H1160),"")</f>
        <v/>
      </c>
      <c r="D1156" s="7" t="str">
        <f>IF('Payments Export'!I1160="","",'Payments Export'!I1160)</f>
        <v/>
      </c>
      <c r="E1156" s="7" t="str">
        <f t="shared" si="36"/>
        <v/>
      </c>
      <c r="F1156" s="7" t="str">
        <f>IF('Payments Export'!A1160="","",'Payments Export'!N1160)</f>
        <v/>
      </c>
      <c r="G1156" s="7" t="str">
        <f>IF('Payments Export'!A1160="","",'Payments Export'!O1160)</f>
        <v/>
      </c>
      <c r="H1156" s="7" t="str">
        <f>IF('Payments Export'!B1160="","",G1156-F1156)</f>
        <v/>
      </c>
      <c r="I1156" s="3" t="str">
        <f>IF(C1156&lt;&gt;"",_xlfn.XLOOKUP(IFERROR(VALUE(C1156),C1156),'Items database'!A:A,'Items database'!B:B),(_xlfn.XLOOKUP(LEFT(E1156,3),Services,Services,"")))</f>
        <v/>
      </c>
      <c r="J1156" s="3" t="str">
        <f t="shared" si="37"/>
        <v/>
      </c>
    </row>
    <row r="1157" spans="1:10" x14ac:dyDescent="0.35">
      <c r="A1157" s="7" t="str">
        <f>IF('Payments Export'!A1161="","",'Payments Export'!A1161)</f>
        <v/>
      </c>
      <c r="B1157" s="7" t="str">
        <f>IF('Payments Export'!A1161="","",'Payments Export'!B1161)</f>
        <v/>
      </c>
      <c r="C1157" s="7" t="str">
        <f>IF(IFERROR(VALUE('Payments Export'!H1161),'Payments Export'!H1161)&lt;&gt;0,IFERROR(VALUE('Payments Export'!H1161),'Payments Export'!H1161),"")</f>
        <v/>
      </c>
      <c r="D1157" s="7" t="str">
        <f>IF('Payments Export'!I1161="","",'Payments Export'!I1161)</f>
        <v/>
      </c>
      <c r="E1157" s="7" t="str">
        <f t="shared" si="36"/>
        <v/>
      </c>
      <c r="F1157" s="7" t="str">
        <f>IF('Payments Export'!A1161="","",'Payments Export'!N1161)</f>
        <v/>
      </c>
      <c r="G1157" s="7" t="str">
        <f>IF('Payments Export'!A1161="","",'Payments Export'!O1161)</f>
        <v/>
      </c>
      <c r="H1157" s="7" t="str">
        <f>IF('Payments Export'!B1161="","",G1157-F1157)</f>
        <v/>
      </c>
      <c r="I1157" s="3" t="str">
        <f>IF(C1157&lt;&gt;"",_xlfn.XLOOKUP(IFERROR(VALUE(C1157),C1157),'Items database'!A:A,'Items database'!B:B),(_xlfn.XLOOKUP(LEFT(E1157,3),Services,Services,"")))</f>
        <v/>
      </c>
      <c r="J1157" s="3" t="str">
        <f t="shared" si="37"/>
        <v/>
      </c>
    </row>
    <row r="1158" spans="1:10" x14ac:dyDescent="0.35">
      <c r="A1158" s="7" t="str">
        <f>IF('Payments Export'!A1162="","",'Payments Export'!A1162)</f>
        <v/>
      </c>
      <c r="B1158" s="7" t="str">
        <f>IF('Payments Export'!A1162="","",'Payments Export'!B1162)</f>
        <v/>
      </c>
      <c r="C1158" s="7" t="str">
        <f>IF(IFERROR(VALUE('Payments Export'!H1162),'Payments Export'!H1162)&lt;&gt;0,IFERROR(VALUE('Payments Export'!H1162),'Payments Export'!H1162),"")</f>
        <v/>
      </c>
      <c r="D1158" s="7" t="str">
        <f>IF('Payments Export'!I1162="","",'Payments Export'!I1162)</f>
        <v/>
      </c>
      <c r="E1158" s="7" t="str">
        <f t="shared" si="36"/>
        <v/>
      </c>
      <c r="F1158" s="7" t="str">
        <f>IF('Payments Export'!A1162="","",'Payments Export'!N1162)</f>
        <v/>
      </c>
      <c r="G1158" s="7" t="str">
        <f>IF('Payments Export'!A1162="","",'Payments Export'!O1162)</f>
        <v/>
      </c>
      <c r="H1158" s="7" t="str">
        <f>IF('Payments Export'!B1162="","",G1158-F1158)</f>
        <v/>
      </c>
      <c r="I1158" s="3" t="str">
        <f>IF(C1158&lt;&gt;"",_xlfn.XLOOKUP(IFERROR(VALUE(C1158),C1158),'Items database'!A:A,'Items database'!B:B),(_xlfn.XLOOKUP(LEFT(E1158,3),Services,Services,"")))</f>
        <v/>
      </c>
      <c r="J1158" s="3" t="str">
        <f t="shared" si="37"/>
        <v/>
      </c>
    </row>
    <row r="1159" spans="1:10" x14ac:dyDescent="0.35">
      <c r="A1159" s="7" t="str">
        <f>IF('Payments Export'!A1163="","",'Payments Export'!A1163)</f>
        <v/>
      </c>
      <c r="B1159" s="7" t="str">
        <f>IF('Payments Export'!A1163="","",'Payments Export'!B1163)</f>
        <v/>
      </c>
      <c r="C1159" s="7" t="str">
        <f>IF(IFERROR(VALUE('Payments Export'!H1163),'Payments Export'!H1163)&lt;&gt;0,IFERROR(VALUE('Payments Export'!H1163),'Payments Export'!H1163),"")</f>
        <v/>
      </c>
      <c r="D1159" s="7" t="str">
        <f>IF('Payments Export'!I1163="","",'Payments Export'!I1163)</f>
        <v/>
      </c>
      <c r="E1159" s="7" t="str">
        <f t="shared" si="36"/>
        <v/>
      </c>
      <c r="F1159" s="7" t="str">
        <f>IF('Payments Export'!A1163="","",'Payments Export'!N1163)</f>
        <v/>
      </c>
      <c r="G1159" s="7" t="str">
        <f>IF('Payments Export'!A1163="","",'Payments Export'!O1163)</f>
        <v/>
      </c>
      <c r="H1159" s="7" t="str">
        <f>IF('Payments Export'!B1163="","",G1159-F1159)</f>
        <v/>
      </c>
      <c r="I1159" s="3" t="str">
        <f>IF(C1159&lt;&gt;"",_xlfn.XLOOKUP(IFERROR(VALUE(C1159),C1159),'Items database'!A:A,'Items database'!B:B),(_xlfn.XLOOKUP(LEFT(E1159,3),Services,Services,"")))</f>
        <v/>
      </c>
      <c r="J1159" s="3" t="str">
        <f t="shared" si="37"/>
        <v/>
      </c>
    </row>
    <row r="1160" spans="1:10" x14ac:dyDescent="0.35">
      <c r="A1160" s="7" t="str">
        <f>IF('Payments Export'!A1164="","",'Payments Export'!A1164)</f>
        <v/>
      </c>
      <c r="B1160" s="7" t="str">
        <f>IF('Payments Export'!A1164="","",'Payments Export'!B1164)</f>
        <v/>
      </c>
      <c r="C1160" s="7" t="str">
        <f>IF(IFERROR(VALUE('Payments Export'!H1164),'Payments Export'!H1164)&lt;&gt;0,IFERROR(VALUE('Payments Export'!H1164),'Payments Export'!H1164),"")</f>
        <v/>
      </c>
      <c r="D1160" s="7" t="str">
        <f>IF('Payments Export'!I1164="","",'Payments Export'!I1164)</f>
        <v/>
      </c>
      <c r="E1160" s="7" t="str">
        <f t="shared" si="36"/>
        <v/>
      </c>
      <c r="F1160" s="7" t="str">
        <f>IF('Payments Export'!A1164="","",'Payments Export'!N1164)</f>
        <v/>
      </c>
      <c r="G1160" s="7" t="str">
        <f>IF('Payments Export'!A1164="","",'Payments Export'!O1164)</f>
        <v/>
      </c>
      <c r="H1160" s="7" t="str">
        <f>IF('Payments Export'!B1164="","",G1160-F1160)</f>
        <v/>
      </c>
      <c r="I1160" s="3" t="str">
        <f>IF(C1160&lt;&gt;"",_xlfn.XLOOKUP(IFERROR(VALUE(C1160),C1160),'Items database'!A:A,'Items database'!B:B),(_xlfn.XLOOKUP(LEFT(E1160,3),Services,Services,"")))</f>
        <v/>
      </c>
      <c r="J1160" s="3" t="str">
        <f t="shared" si="37"/>
        <v/>
      </c>
    </row>
    <row r="1161" spans="1:10" x14ac:dyDescent="0.35">
      <c r="A1161" s="7" t="str">
        <f>IF('Payments Export'!A1165="","",'Payments Export'!A1165)</f>
        <v/>
      </c>
      <c r="B1161" s="7" t="str">
        <f>IF('Payments Export'!A1165="","",'Payments Export'!B1165)</f>
        <v/>
      </c>
      <c r="C1161" s="7" t="str">
        <f>IF(IFERROR(VALUE('Payments Export'!H1165),'Payments Export'!H1165)&lt;&gt;0,IFERROR(VALUE('Payments Export'!H1165),'Payments Export'!H1165),"")</f>
        <v/>
      </c>
      <c r="D1161" s="7" t="str">
        <f>IF('Payments Export'!I1165="","",'Payments Export'!I1165)</f>
        <v/>
      </c>
      <c r="E1161" s="7" t="str">
        <f t="shared" si="36"/>
        <v/>
      </c>
      <c r="F1161" s="7" t="str">
        <f>IF('Payments Export'!A1165="","",'Payments Export'!N1165)</f>
        <v/>
      </c>
      <c r="G1161" s="7" t="str">
        <f>IF('Payments Export'!A1165="","",'Payments Export'!O1165)</f>
        <v/>
      </c>
      <c r="H1161" s="7" t="str">
        <f>IF('Payments Export'!B1165="","",G1161-F1161)</f>
        <v/>
      </c>
      <c r="I1161" s="3" t="str">
        <f>IF(C1161&lt;&gt;"",_xlfn.XLOOKUP(IFERROR(VALUE(C1161),C1161),'Items database'!A:A,'Items database'!B:B),(_xlfn.XLOOKUP(LEFT(E1161,3),Services,Services,"")))</f>
        <v/>
      </c>
      <c r="J1161" s="3" t="str">
        <f t="shared" si="37"/>
        <v/>
      </c>
    </row>
    <row r="1162" spans="1:10" x14ac:dyDescent="0.35">
      <c r="A1162" s="7" t="str">
        <f>IF('Payments Export'!A1166="","",'Payments Export'!A1166)</f>
        <v/>
      </c>
      <c r="B1162" s="7" t="str">
        <f>IF('Payments Export'!A1166="","",'Payments Export'!B1166)</f>
        <v/>
      </c>
      <c r="C1162" s="7" t="str">
        <f>IF(IFERROR(VALUE('Payments Export'!H1166),'Payments Export'!H1166)&lt;&gt;0,IFERROR(VALUE('Payments Export'!H1166),'Payments Export'!H1166),"")</f>
        <v/>
      </c>
      <c r="D1162" s="7" t="str">
        <f>IF('Payments Export'!I1166="","",'Payments Export'!I1166)</f>
        <v/>
      </c>
      <c r="E1162" s="7" t="str">
        <f t="shared" si="36"/>
        <v/>
      </c>
      <c r="F1162" s="7" t="str">
        <f>IF('Payments Export'!A1166="","",'Payments Export'!N1166)</f>
        <v/>
      </c>
      <c r="G1162" s="7" t="str">
        <f>IF('Payments Export'!A1166="","",'Payments Export'!O1166)</f>
        <v/>
      </c>
      <c r="H1162" s="7" t="str">
        <f>IF('Payments Export'!B1166="","",G1162-F1162)</f>
        <v/>
      </c>
      <c r="I1162" s="3" t="str">
        <f>IF(C1162&lt;&gt;"",_xlfn.XLOOKUP(IFERROR(VALUE(C1162),C1162),'Items database'!A:A,'Items database'!B:B),(_xlfn.XLOOKUP(LEFT(E1162,3),Services,Services,"")))</f>
        <v/>
      </c>
      <c r="J1162" s="3" t="str">
        <f t="shared" si="37"/>
        <v/>
      </c>
    </row>
    <row r="1163" spans="1:10" x14ac:dyDescent="0.35">
      <c r="A1163" s="7" t="str">
        <f>IF('Payments Export'!A1167="","",'Payments Export'!A1167)</f>
        <v/>
      </c>
      <c r="B1163" s="7" t="str">
        <f>IF('Payments Export'!A1167="","",'Payments Export'!B1167)</f>
        <v/>
      </c>
      <c r="C1163" s="7" t="str">
        <f>IF(IFERROR(VALUE('Payments Export'!H1167),'Payments Export'!H1167)&lt;&gt;0,IFERROR(VALUE('Payments Export'!H1167),'Payments Export'!H1167),"")</f>
        <v/>
      </c>
      <c r="D1163" s="7" t="str">
        <f>IF('Payments Export'!I1167="","",'Payments Export'!I1167)</f>
        <v/>
      </c>
      <c r="E1163" s="7" t="str">
        <f t="shared" si="36"/>
        <v/>
      </c>
      <c r="F1163" s="7" t="str">
        <f>IF('Payments Export'!A1167="","",'Payments Export'!N1167)</f>
        <v/>
      </c>
      <c r="G1163" s="7" t="str">
        <f>IF('Payments Export'!A1167="","",'Payments Export'!O1167)</f>
        <v/>
      </c>
      <c r="H1163" s="7" t="str">
        <f>IF('Payments Export'!B1167="","",G1163-F1163)</f>
        <v/>
      </c>
      <c r="I1163" s="3" t="str">
        <f>IF(C1163&lt;&gt;"",_xlfn.XLOOKUP(IFERROR(VALUE(C1163),C1163),'Items database'!A:A,'Items database'!B:B),(_xlfn.XLOOKUP(LEFT(E1163,3),Services,Services,"")))</f>
        <v/>
      </c>
      <c r="J1163" s="3" t="str">
        <f t="shared" si="37"/>
        <v/>
      </c>
    </row>
    <row r="1164" spans="1:10" x14ac:dyDescent="0.35">
      <c r="A1164" s="7" t="str">
        <f>IF('Payments Export'!A1168="","",'Payments Export'!A1168)</f>
        <v/>
      </c>
      <c r="B1164" s="7" t="str">
        <f>IF('Payments Export'!A1168="","",'Payments Export'!B1168)</f>
        <v/>
      </c>
      <c r="C1164" s="7" t="str">
        <f>IF(IFERROR(VALUE('Payments Export'!H1168),'Payments Export'!H1168)&lt;&gt;0,IFERROR(VALUE('Payments Export'!H1168),'Payments Export'!H1168),"")</f>
        <v/>
      </c>
      <c r="D1164" s="7" t="str">
        <f>IF('Payments Export'!I1168="","",'Payments Export'!I1168)</f>
        <v/>
      </c>
      <c r="E1164" s="7" t="str">
        <f t="shared" si="36"/>
        <v/>
      </c>
      <c r="F1164" s="7" t="str">
        <f>IF('Payments Export'!A1168="","",'Payments Export'!N1168)</f>
        <v/>
      </c>
      <c r="G1164" s="7" t="str">
        <f>IF('Payments Export'!A1168="","",'Payments Export'!O1168)</f>
        <v/>
      </c>
      <c r="H1164" s="7" t="str">
        <f>IF('Payments Export'!B1168="","",G1164-F1164)</f>
        <v/>
      </c>
      <c r="I1164" s="3" t="str">
        <f>IF(C1164&lt;&gt;"",_xlfn.XLOOKUP(IFERROR(VALUE(C1164),C1164),'Items database'!A:A,'Items database'!B:B),(_xlfn.XLOOKUP(LEFT(E1164,3),Services,Services,"")))</f>
        <v/>
      </c>
      <c r="J1164" s="3" t="str">
        <f t="shared" si="37"/>
        <v/>
      </c>
    </row>
    <row r="1165" spans="1:10" x14ac:dyDescent="0.35">
      <c r="A1165" s="7" t="str">
        <f>IF('Payments Export'!A1169="","",'Payments Export'!A1169)</f>
        <v/>
      </c>
      <c r="B1165" s="7" t="str">
        <f>IF('Payments Export'!A1169="","",'Payments Export'!B1169)</f>
        <v/>
      </c>
      <c r="C1165" s="7" t="str">
        <f>IF(IFERROR(VALUE('Payments Export'!H1169),'Payments Export'!H1169)&lt;&gt;0,IFERROR(VALUE('Payments Export'!H1169),'Payments Export'!H1169),"")</f>
        <v/>
      </c>
      <c r="D1165" s="7" t="str">
        <f>IF('Payments Export'!I1169="","",'Payments Export'!I1169)</f>
        <v/>
      </c>
      <c r="E1165" s="7" t="str">
        <f t="shared" si="36"/>
        <v/>
      </c>
      <c r="F1165" s="7" t="str">
        <f>IF('Payments Export'!A1169="","",'Payments Export'!N1169)</f>
        <v/>
      </c>
      <c r="G1165" s="7" t="str">
        <f>IF('Payments Export'!A1169="","",'Payments Export'!O1169)</f>
        <v/>
      </c>
      <c r="H1165" s="7" t="str">
        <f>IF('Payments Export'!B1169="","",G1165-F1165)</f>
        <v/>
      </c>
      <c r="I1165" s="3" t="str">
        <f>IF(C1165&lt;&gt;"",_xlfn.XLOOKUP(IFERROR(VALUE(C1165),C1165),'Items database'!A:A,'Items database'!B:B),(_xlfn.XLOOKUP(LEFT(E1165,3),Services,Services,"")))</f>
        <v/>
      </c>
      <c r="J1165" s="3" t="str">
        <f t="shared" si="37"/>
        <v/>
      </c>
    </row>
    <row r="1166" spans="1:10" x14ac:dyDescent="0.35">
      <c r="A1166" s="7" t="str">
        <f>IF('Payments Export'!A1170="","",'Payments Export'!A1170)</f>
        <v/>
      </c>
      <c r="B1166" s="7" t="str">
        <f>IF('Payments Export'!A1170="","",'Payments Export'!B1170)</f>
        <v/>
      </c>
      <c r="C1166" s="7" t="str">
        <f>IF(IFERROR(VALUE('Payments Export'!H1170),'Payments Export'!H1170)&lt;&gt;0,IFERROR(VALUE('Payments Export'!H1170),'Payments Export'!H1170),"")</f>
        <v/>
      </c>
      <c r="D1166" s="7" t="str">
        <f>IF('Payments Export'!I1170="","",'Payments Export'!I1170)</f>
        <v/>
      </c>
      <c r="E1166" s="7" t="str">
        <f t="shared" si="36"/>
        <v/>
      </c>
      <c r="F1166" s="7" t="str">
        <f>IF('Payments Export'!A1170="","",'Payments Export'!N1170)</f>
        <v/>
      </c>
      <c r="G1166" s="7" t="str">
        <f>IF('Payments Export'!A1170="","",'Payments Export'!O1170)</f>
        <v/>
      </c>
      <c r="H1166" s="7" t="str">
        <f>IF('Payments Export'!B1170="","",G1166-F1166)</f>
        <v/>
      </c>
      <c r="I1166" s="3" t="str">
        <f>IF(C1166&lt;&gt;"",_xlfn.XLOOKUP(IFERROR(VALUE(C1166),C1166),'Items database'!A:A,'Items database'!B:B),(_xlfn.XLOOKUP(LEFT(E1166,3),Services,Services,"")))</f>
        <v/>
      </c>
      <c r="J1166" s="3" t="str">
        <f t="shared" si="37"/>
        <v/>
      </c>
    </row>
    <row r="1167" spans="1:10" x14ac:dyDescent="0.35">
      <c r="A1167" s="7" t="str">
        <f>IF('Payments Export'!A1171="","",'Payments Export'!A1171)</f>
        <v/>
      </c>
      <c r="B1167" s="7" t="str">
        <f>IF('Payments Export'!A1171="","",'Payments Export'!B1171)</f>
        <v/>
      </c>
      <c r="C1167" s="7" t="str">
        <f>IF(IFERROR(VALUE('Payments Export'!H1171),'Payments Export'!H1171)&lt;&gt;0,IFERROR(VALUE('Payments Export'!H1171),'Payments Export'!H1171),"")</f>
        <v/>
      </c>
      <c r="D1167" s="7" t="str">
        <f>IF('Payments Export'!I1171="","",'Payments Export'!I1171)</f>
        <v/>
      </c>
      <c r="E1167" s="7" t="str">
        <f t="shared" si="36"/>
        <v/>
      </c>
      <c r="F1167" s="7" t="str">
        <f>IF('Payments Export'!A1171="","",'Payments Export'!N1171)</f>
        <v/>
      </c>
      <c r="G1167" s="7" t="str">
        <f>IF('Payments Export'!A1171="","",'Payments Export'!O1171)</f>
        <v/>
      </c>
      <c r="H1167" s="7" t="str">
        <f>IF('Payments Export'!B1171="","",G1167-F1167)</f>
        <v/>
      </c>
      <c r="I1167" s="3" t="str">
        <f>IF(C1167&lt;&gt;"",_xlfn.XLOOKUP(IFERROR(VALUE(C1167),C1167),'Items database'!A:A,'Items database'!B:B),(_xlfn.XLOOKUP(LEFT(E1167,3),Services,Services,"")))</f>
        <v/>
      </c>
      <c r="J1167" s="3" t="str">
        <f t="shared" si="37"/>
        <v/>
      </c>
    </row>
    <row r="1168" spans="1:10" x14ac:dyDescent="0.35">
      <c r="A1168" s="7" t="str">
        <f>IF('Payments Export'!A1172="","",'Payments Export'!A1172)</f>
        <v/>
      </c>
      <c r="B1168" s="7" t="str">
        <f>IF('Payments Export'!A1172="","",'Payments Export'!B1172)</f>
        <v/>
      </c>
      <c r="C1168" s="7" t="str">
        <f>IF(IFERROR(VALUE('Payments Export'!H1172),'Payments Export'!H1172)&lt;&gt;0,IFERROR(VALUE('Payments Export'!H1172),'Payments Export'!H1172),"")</f>
        <v/>
      </c>
      <c r="D1168" s="7" t="str">
        <f>IF('Payments Export'!I1172="","",'Payments Export'!I1172)</f>
        <v/>
      </c>
      <c r="E1168" s="7" t="str">
        <f t="shared" si="36"/>
        <v/>
      </c>
      <c r="F1168" s="7" t="str">
        <f>IF('Payments Export'!A1172="","",'Payments Export'!N1172)</f>
        <v/>
      </c>
      <c r="G1168" s="7" t="str">
        <f>IF('Payments Export'!A1172="","",'Payments Export'!O1172)</f>
        <v/>
      </c>
      <c r="H1168" s="7" t="str">
        <f>IF('Payments Export'!B1172="","",G1168-F1168)</f>
        <v/>
      </c>
      <c r="I1168" s="3" t="str">
        <f>IF(C1168&lt;&gt;"",_xlfn.XLOOKUP(IFERROR(VALUE(C1168),C1168),'Items database'!A:A,'Items database'!B:B),(_xlfn.XLOOKUP(LEFT(E1168,3),Services,Services,"")))</f>
        <v/>
      </c>
      <c r="J1168" s="3" t="str">
        <f t="shared" si="37"/>
        <v/>
      </c>
    </row>
    <row r="1169" spans="1:10" x14ac:dyDescent="0.35">
      <c r="A1169" s="7" t="str">
        <f>IF('Payments Export'!A1173="","",'Payments Export'!A1173)</f>
        <v/>
      </c>
      <c r="B1169" s="7" t="str">
        <f>IF('Payments Export'!A1173="","",'Payments Export'!B1173)</f>
        <v/>
      </c>
      <c r="C1169" s="7" t="str">
        <f>IF(IFERROR(VALUE('Payments Export'!H1173),'Payments Export'!H1173)&lt;&gt;0,IFERROR(VALUE('Payments Export'!H1173),'Payments Export'!H1173),"")</f>
        <v/>
      </c>
      <c r="D1169" s="7" t="str">
        <f>IF('Payments Export'!I1173="","",'Payments Export'!I1173)</f>
        <v/>
      </c>
      <c r="E1169" s="7" t="str">
        <f t="shared" si="36"/>
        <v/>
      </c>
      <c r="F1169" s="7" t="str">
        <f>IF('Payments Export'!A1173="","",'Payments Export'!N1173)</f>
        <v/>
      </c>
      <c r="G1169" s="7" t="str">
        <f>IF('Payments Export'!A1173="","",'Payments Export'!O1173)</f>
        <v/>
      </c>
      <c r="H1169" s="7" t="str">
        <f>IF('Payments Export'!B1173="","",G1169-F1169)</f>
        <v/>
      </c>
      <c r="I1169" s="3" t="str">
        <f>IF(C1169&lt;&gt;"",_xlfn.XLOOKUP(IFERROR(VALUE(C1169),C1169),'Items database'!A:A,'Items database'!B:B),(_xlfn.XLOOKUP(LEFT(E1169,3),Services,Services,"")))</f>
        <v/>
      </c>
      <c r="J1169" s="3" t="str">
        <f t="shared" si="37"/>
        <v/>
      </c>
    </row>
    <row r="1170" spans="1:10" x14ac:dyDescent="0.35">
      <c r="A1170" s="7" t="str">
        <f>IF('Payments Export'!A1174="","",'Payments Export'!A1174)</f>
        <v/>
      </c>
      <c r="B1170" s="7" t="str">
        <f>IF('Payments Export'!A1174="","",'Payments Export'!B1174)</f>
        <v/>
      </c>
      <c r="C1170" s="7" t="str">
        <f>IF(IFERROR(VALUE('Payments Export'!H1174),'Payments Export'!H1174)&lt;&gt;0,IFERROR(VALUE('Payments Export'!H1174),'Payments Export'!H1174),"")</f>
        <v/>
      </c>
      <c r="D1170" s="7" t="str">
        <f>IF('Payments Export'!I1174="","",'Payments Export'!I1174)</f>
        <v/>
      </c>
      <c r="E1170" s="7" t="str">
        <f t="shared" si="36"/>
        <v/>
      </c>
      <c r="F1170" s="7" t="str">
        <f>IF('Payments Export'!A1174="","",'Payments Export'!N1174)</f>
        <v/>
      </c>
      <c r="G1170" s="7" t="str">
        <f>IF('Payments Export'!A1174="","",'Payments Export'!O1174)</f>
        <v/>
      </c>
      <c r="H1170" s="7" t="str">
        <f>IF('Payments Export'!B1174="","",G1170-F1170)</f>
        <v/>
      </c>
      <c r="I1170" s="3" t="str">
        <f>IF(C1170&lt;&gt;"",_xlfn.XLOOKUP(IFERROR(VALUE(C1170),C1170),'Items database'!A:A,'Items database'!B:B),(_xlfn.XLOOKUP(LEFT(E1170,3),Services,Services,"")))</f>
        <v/>
      </c>
      <c r="J1170" s="3" t="str">
        <f t="shared" si="37"/>
        <v/>
      </c>
    </row>
    <row r="1171" spans="1:10" x14ac:dyDescent="0.35">
      <c r="A1171" s="7" t="str">
        <f>IF('Payments Export'!A1175="","",'Payments Export'!A1175)</f>
        <v/>
      </c>
      <c r="B1171" s="7" t="str">
        <f>IF('Payments Export'!A1175="","",'Payments Export'!B1175)</f>
        <v/>
      </c>
      <c r="C1171" s="7" t="str">
        <f>IF(IFERROR(VALUE('Payments Export'!H1175),'Payments Export'!H1175)&lt;&gt;0,IFERROR(VALUE('Payments Export'!H1175),'Payments Export'!H1175),"")</f>
        <v/>
      </c>
      <c r="D1171" s="7" t="str">
        <f>IF('Payments Export'!I1175="","",'Payments Export'!I1175)</f>
        <v/>
      </c>
      <c r="E1171" s="7" t="str">
        <f t="shared" si="36"/>
        <v/>
      </c>
      <c r="F1171" s="7" t="str">
        <f>IF('Payments Export'!A1175="","",'Payments Export'!N1175)</f>
        <v/>
      </c>
      <c r="G1171" s="7" t="str">
        <f>IF('Payments Export'!A1175="","",'Payments Export'!O1175)</f>
        <v/>
      </c>
      <c r="H1171" s="7" t="str">
        <f>IF('Payments Export'!B1175="","",G1171-F1171)</f>
        <v/>
      </c>
      <c r="I1171" s="3" t="str">
        <f>IF(C1171&lt;&gt;"",_xlfn.XLOOKUP(IFERROR(VALUE(C1171),C1171),'Items database'!A:A,'Items database'!B:B),(_xlfn.XLOOKUP(LEFT(E1171,3),Services,Services,"")))</f>
        <v/>
      </c>
      <c r="J1171" s="3" t="str">
        <f t="shared" si="37"/>
        <v/>
      </c>
    </row>
    <row r="1172" spans="1:10" x14ac:dyDescent="0.35">
      <c r="A1172" s="7" t="str">
        <f>IF('Payments Export'!A1176="","",'Payments Export'!A1176)</f>
        <v/>
      </c>
      <c r="B1172" s="7" t="str">
        <f>IF('Payments Export'!A1176="","",'Payments Export'!B1176)</f>
        <v/>
      </c>
      <c r="C1172" s="7" t="str">
        <f>IF(IFERROR(VALUE('Payments Export'!H1176),'Payments Export'!H1176)&lt;&gt;0,IFERROR(VALUE('Payments Export'!H1176),'Payments Export'!H1176),"")</f>
        <v/>
      </c>
      <c r="D1172" s="7" t="str">
        <f>IF('Payments Export'!I1176="","",'Payments Export'!I1176)</f>
        <v/>
      </c>
      <c r="E1172" s="7" t="str">
        <f t="shared" si="36"/>
        <v/>
      </c>
      <c r="F1172" s="7" t="str">
        <f>IF('Payments Export'!A1176="","",'Payments Export'!N1176)</f>
        <v/>
      </c>
      <c r="G1172" s="7" t="str">
        <f>IF('Payments Export'!A1176="","",'Payments Export'!O1176)</f>
        <v/>
      </c>
      <c r="H1172" s="7" t="str">
        <f>IF('Payments Export'!B1176="","",G1172-F1172)</f>
        <v/>
      </c>
      <c r="I1172" s="3" t="str">
        <f>IF(C1172&lt;&gt;"",_xlfn.XLOOKUP(IFERROR(VALUE(C1172),C1172),'Items database'!A:A,'Items database'!B:B),(_xlfn.XLOOKUP(LEFT(E1172,3),Services,Services,"")))</f>
        <v/>
      </c>
      <c r="J1172" s="3" t="str">
        <f t="shared" si="37"/>
        <v/>
      </c>
    </row>
    <row r="1173" spans="1:10" x14ac:dyDescent="0.35">
      <c r="A1173" s="7" t="str">
        <f>IF('Payments Export'!A1177="","",'Payments Export'!A1177)</f>
        <v/>
      </c>
      <c r="B1173" s="7" t="str">
        <f>IF('Payments Export'!A1177="","",'Payments Export'!B1177)</f>
        <v/>
      </c>
      <c r="C1173" s="7" t="str">
        <f>IF(IFERROR(VALUE('Payments Export'!H1177),'Payments Export'!H1177)&lt;&gt;0,IFERROR(VALUE('Payments Export'!H1177),'Payments Export'!H1177),"")</f>
        <v/>
      </c>
      <c r="D1173" s="7" t="str">
        <f>IF('Payments Export'!I1177="","",'Payments Export'!I1177)</f>
        <v/>
      </c>
      <c r="E1173" s="7" t="str">
        <f t="shared" si="36"/>
        <v/>
      </c>
      <c r="F1173" s="7" t="str">
        <f>IF('Payments Export'!A1177="","",'Payments Export'!N1177)</f>
        <v/>
      </c>
      <c r="G1173" s="7" t="str">
        <f>IF('Payments Export'!A1177="","",'Payments Export'!O1177)</f>
        <v/>
      </c>
      <c r="H1173" s="7" t="str">
        <f>IF('Payments Export'!B1177="","",G1173-F1173)</f>
        <v/>
      </c>
      <c r="I1173" s="3" t="str">
        <f>IF(C1173&lt;&gt;"",_xlfn.XLOOKUP(IFERROR(VALUE(C1173),C1173),'Items database'!A:A,'Items database'!B:B),(_xlfn.XLOOKUP(LEFT(E1173,3),Services,Services,"")))</f>
        <v/>
      </c>
      <c r="J1173" s="3" t="str">
        <f t="shared" si="37"/>
        <v/>
      </c>
    </row>
    <row r="1174" spans="1:10" x14ac:dyDescent="0.35">
      <c r="A1174" s="7" t="str">
        <f>IF('Payments Export'!A1178="","",'Payments Export'!A1178)</f>
        <v/>
      </c>
      <c r="B1174" s="7" t="str">
        <f>IF('Payments Export'!A1178="","",'Payments Export'!B1178)</f>
        <v/>
      </c>
      <c r="C1174" s="7" t="str">
        <f>IF(IFERROR(VALUE('Payments Export'!H1178),'Payments Export'!H1178)&lt;&gt;0,IFERROR(VALUE('Payments Export'!H1178),'Payments Export'!H1178),"")</f>
        <v/>
      </c>
      <c r="D1174" s="7" t="str">
        <f>IF('Payments Export'!I1178="","",'Payments Export'!I1178)</f>
        <v/>
      </c>
      <c r="E1174" s="7" t="str">
        <f t="shared" si="36"/>
        <v/>
      </c>
      <c r="F1174" s="7" t="str">
        <f>IF('Payments Export'!A1178="","",'Payments Export'!N1178)</f>
        <v/>
      </c>
      <c r="G1174" s="7" t="str">
        <f>IF('Payments Export'!A1178="","",'Payments Export'!O1178)</f>
        <v/>
      </c>
      <c r="H1174" s="7" t="str">
        <f>IF('Payments Export'!B1178="","",G1174-F1174)</f>
        <v/>
      </c>
      <c r="I1174" s="3" t="str">
        <f>IF(C1174&lt;&gt;"",_xlfn.XLOOKUP(IFERROR(VALUE(C1174),C1174),'Items database'!A:A,'Items database'!B:B),(_xlfn.XLOOKUP(LEFT(E1174,3),Services,Services,"")))</f>
        <v/>
      </c>
      <c r="J1174" s="3" t="str">
        <f t="shared" si="37"/>
        <v/>
      </c>
    </row>
    <row r="1175" spans="1:10" x14ac:dyDescent="0.35">
      <c r="A1175" s="7" t="str">
        <f>IF('Payments Export'!A1179="","",'Payments Export'!A1179)</f>
        <v/>
      </c>
      <c r="B1175" s="7" t="str">
        <f>IF('Payments Export'!A1179="","",'Payments Export'!B1179)</f>
        <v/>
      </c>
      <c r="C1175" s="7" t="str">
        <f>IF(IFERROR(VALUE('Payments Export'!H1179),'Payments Export'!H1179)&lt;&gt;0,IFERROR(VALUE('Payments Export'!H1179),'Payments Export'!H1179),"")</f>
        <v/>
      </c>
      <c r="D1175" s="7" t="str">
        <f>IF('Payments Export'!I1179="","",'Payments Export'!I1179)</f>
        <v/>
      </c>
      <c r="E1175" s="7" t="str">
        <f t="shared" si="36"/>
        <v/>
      </c>
      <c r="F1175" s="7" t="str">
        <f>IF('Payments Export'!A1179="","",'Payments Export'!N1179)</f>
        <v/>
      </c>
      <c r="G1175" s="7" t="str">
        <f>IF('Payments Export'!A1179="","",'Payments Export'!O1179)</f>
        <v/>
      </c>
      <c r="H1175" s="7" t="str">
        <f>IF('Payments Export'!B1179="","",G1175-F1175)</f>
        <v/>
      </c>
      <c r="I1175" s="3" t="str">
        <f>IF(C1175&lt;&gt;"",_xlfn.XLOOKUP(IFERROR(VALUE(C1175),C1175),'Items database'!A:A,'Items database'!B:B),(_xlfn.XLOOKUP(LEFT(E1175,3),Services,Services,"")))</f>
        <v/>
      </c>
      <c r="J1175" s="3" t="str">
        <f t="shared" si="37"/>
        <v/>
      </c>
    </row>
    <row r="1176" spans="1:10" x14ac:dyDescent="0.35">
      <c r="A1176" s="7" t="str">
        <f>IF('Payments Export'!A1180="","",'Payments Export'!A1180)</f>
        <v/>
      </c>
      <c r="B1176" s="7" t="str">
        <f>IF('Payments Export'!A1180="","",'Payments Export'!B1180)</f>
        <v/>
      </c>
      <c r="C1176" s="7" t="str">
        <f>IF(IFERROR(VALUE('Payments Export'!H1180),'Payments Export'!H1180)&lt;&gt;0,IFERROR(VALUE('Payments Export'!H1180),'Payments Export'!H1180),"")</f>
        <v/>
      </c>
      <c r="D1176" s="7" t="str">
        <f>IF('Payments Export'!I1180="","",'Payments Export'!I1180)</f>
        <v/>
      </c>
      <c r="E1176" s="7" t="str">
        <f t="shared" si="36"/>
        <v/>
      </c>
      <c r="F1176" s="7" t="str">
        <f>IF('Payments Export'!A1180="","",'Payments Export'!N1180)</f>
        <v/>
      </c>
      <c r="G1176" s="7" t="str">
        <f>IF('Payments Export'!A1180="","",'Payments Export'!O1180)</f>
        <v/>
      </c>
      <c r="H1176" s="7" t="str">
        <f>IF('Payments Export'!B1180="","",G1176-F1176)</f>
        <v/>
      </c>
      <c r="I1176" s="3" t="str">
        <f>IF(C1176&lt;&gt;"",_xlfn.XLOOKUP(IFERROR(VALUE(C1176),C1176),'Items database'!A:A,'Items database'!B:B),(_xlfn.XLOOKUP(LEFT(E1176,3),Services,Services,"")))</f>
        <v/>
      </c>
      <c r="J1176" s="3" t="str">
        <f t="shared" si="37"/>
        <v/>
      </c>
    </row>
    <row r="1177" spans="1:10" x14ac:dyDescent="0.35">
      <c r="A1177" s="7" t="str">
        <f>IF('Payments Export'!A1181="","",'Payments Export'!A1181)</f>
        <v/>
      </c>
      <c r="B1177" s="7" t="str">
        <f>IF('Payments Export'!A1181="","",'Payments Export'!B1181)</f>
        <v/>
      </c>
      <c r="C1177" s="7" t="str">
        <f>IF(IFERROR(VALUE('Payments Export'!H1181),'Payments Export'!H1181)&lt;&gt;0,IFERROR(VALUE('Payments Export'!H1181),'Payments Export'!H1181),"")</f>
        <v/>
      </c>
      <c r="D1177" s="7" t="str">
        <f>IF('Payments Export'!I1181="","",'Payments Export'!I1181)</f>
        <v/>
      </c>
      <c r="E1177" s="7" t="str">
        <f t="shared" si="36"/>
        <v/>
      </c>
      <c r="F1177" s="7" t="str">
        <f>IF('Payments Export'!A1181="","",'Payments Export'!N1181)</f>
        <v/>
      </c>
      <c r="G1177" s="7" t="str">
        <f>IF('Payments Export'!A1181="","",'Payments Export'!O1181)</f>
        <v/>
      </c>
      <c r="H1177" s="7" t="str">
        <f>IF('Payments Export'!B1181="","",G1177-F1177)</f>
        <v/>
      </c>
      <c r="I1177" s="3" t="str">
        <f>IF(C1177&lt;&gt;"",_xlfn.XLOOKUP(IFERROR(VALUE(C1177),C1177),'Items database'!A:A,'Items database'!B:B),(_xlfn.XLOOKUP(LEFT(E1177,3),Services,Services,"")))</f>
        <v/>
      </c>
      <c r="J1177" s="3" t="str">
        <f t="shared" si="37"/>
        <v/>
      </c>
    </row>
    <row r="1178" spans="1:10" x14ac:dyDescent="0.35">
      <c r="A1178" s="7" t="str">
        <f>IF('Payments Export'!A1182="","",'Payments Export'!A1182)</f>
        <v/>
      </c>
      <c r="B1178" s="7" t="str">
        <f>IF('Payments Export'!A1182="","",'Payments Export'!B1182)</f>
        <v/>
      </c>
      <c r="C1178" s="7" t="str">
        <f>IF(IFERROR(VALUE('Payments Export'!H1182),'Payments Export'!H1182)&lt;&gt;0,IFERROR(VALUE('Payments Export'!H1182),'Payments Export'!H1182),"")</f>
        <v/>
      </c>
      <c r="D1178" s="7" t="str">
        <f>IF('Payments Export'!I1182="","",'Payments Export'!I1182)</f>
        <v/>
      </c>
      <c r="E1178" s="7" t="str">
        <f t="shared" si="36"/>
        <v/>
      </c>
      <c r="F1178" s="7" t="str">
        <f>IF('Payments Export'!A1182="","",'Payments Export'!N1182)</f>
        <v/>
      </c>
      <c r="G1178" s="7" t="str">
        <f>IF('Payments Export'!A1182="","",'Payments Export'!O1182)</f>
        <v/>
      </c>
      <c r="H1178" s="7" t="str">
        <f>IF('Payments Export'!B1182="","",G1178-F1178)</f>
        <v/>
      </c>
      <c r="I1178" s="3" t="str">
        <f>IF(C1178&lt;&gt;"",_xlfn.XLOOKUP(IFERROR(VALUE(C1178),C1178),'Items database'!A:A,'Items database'!B:B),(_xlfn.XLOOKUP(LEFT(E1178,3),Services,Services,"")))</f>
        <v/>
      </c>
      <c r="J1178" s="3" t="str">
        <f t="shared" si="37"/>
        <v/>
      </c>
    </row>
    <row r="1179" spans="1:10" x14ac:dyDescent="0.35">
      <c r="A1179" s="7" t="str">
        <f>IF('Payments Export'!A1183="","",'Payments Export'!A1183)</f>
        <v/>
      </c>
      <c r="B1179" s="7" t="str">
        <f>IF('Payments Export'!A1183="","",'Payments Export'!B1183)</f>
        <v/>
      </c>
      <c r="C1179" s="7" t="str">
        <f>IF(IFERROR(VALUE('Payments Export'!H1183),'Payments Export'!H1183)&lt;&gt;0,IFERROR(VALUE('Payments Export'!H1183),'Payments Export'!H1183),"")</f>
        <v/>
      </c>
      <c r="D1179" s="7" t="str">
        <f>IF('Payments Export'!I1183="","",'Payments Export'!I1183)</f>
        <v/>
      </c>
      <c r="E1179" s="7" t="str">
        <f t="shared" si="36"/>
        <v/>
      </c>
      <c r="F1179" s="7" t="str">
        <f>IF('Payments Export'!A1183="","",'Payments Export'!N1183)</f>
        <v/>
      </c>
      <c r="G1179" s="7" t="str">
        <f>IF('Payments Export'!A1183="","",'Payments Export'!O1183)</f>
        <v/>
      </c>
      <c r="H1179" s="7" t="str">
        <f>IF('Payments Export'!B1183="","",G1179-F1179)</f>
        <v/>
      </c>
      <c r="I1179" s="3" t="str">
        <f>IF(C1179&lt;&gt;"",_xlfn.XLOOKUP(IFERROR(VALUE(C1179),C1179),'Items database'!A:A,'Items database'!B:B),(_xlfn.XLOOKUP(LEFT(E1179,3),Services,Services,"")))</f>
        <v/>
      </c>
      <c r="J1179" s="3" t="str">
        <f t="shared" si="37"/>
        <v/>
      </c>
    </row>
    <row r="1180" spans="1:10" x14ac:dyDescent="0.35">
      <c r="A1180" s="7" t="str">
        <f>IF('Payments Export'!A1184="","",'Payments Export'!A1184)</f>
        <v/>
      </c>
      <c r="B1180" s="7" t="str">
        <f>IF('Payments Export'!A1184="","",'Payments Export'!B1184)</f>
        <v/>
      </c>
      <c r="C1180" s="7" t="str">
        <f>IF(IFERROR(VALUE('Payments Export'!H1184),'Payments Export'!H1184)&lt;&gt;0,IFERROR(VALUE('Payments Export'!H1184),'Payments Export'!H1184),"")</f>
        <v/>
      </c>
      <c r="D1180" s="7" t="str">
        <f>IF('Payments Export'!I1184="","",'Payments Export'!I1184)</f>
        <v/>
      </c>
      <c r="E1180" s="7" t="str">
        <f t="shared" si="36"/>
        <v/>
      </c>
      <c r="F1180" s="7" t="str">
        <f>IF('Payments Export'!A1184="","",'Payments Export'!N1184)</f>
        <v/>
      </c>
      <c r="G1180" s="7" t="str">
        <f>IF('Payments Export'!A1184="","",'Payments Export'!O1184)</f>
        <v/>
      </c>
      <c r="H1180" s="7" t="str">
        <f>IF('Payments Export'!B1184="","",G1180-F1180)</f>
        <v/>
      </c>
      <c r="I1180" s="3" t="str">
        <f>IF(C1180&lt;&gt;"",_xlfn.XLOOKUP(IFERROR(VALUE(C1180),C1180),'Items database'!A:A,'Items database'!B:B),(_xlfn.XLOOKUP(LEFT(E1180,3),Services,Services,"")))</f>
        <v/>
      </c>
      <c r="J1180" s="3" t="str">
        <f t="shared" si="37"/>
        <v/>
      </c>
    </row>
    <row r="1181" spans="1:10" x14ac:dyDescent="0.35">
      <c r="A1181" s="7" t="str">
        <f>IF('Payments Export'!A1185="","",'Payments Export'!A1185)</f>
        <v/>
      </c>
      <c r="B1181" s="7" t="str">
        <f>IF('Payments Export'!A1185="","",'Payments Export'!B1185)</f>
        <v/>
      </c>
      <c r="C1181" s="7" t="str">
        <f>IF(IFERROR(VALUE('Payments Export'!H1185),'Payments Export'!H1185)&lt;&gt;0,IFERROR(VALUE('Payments Export'!H1185),'Payments Export'!H1185),"")</f>
        <v/>
      </c>
      <c r="D1181" s="7" t="str">
        <f>IF('Payments Export'!I1185="","",'Payments Export'!I1185)</f>
        <v/>
      </c>
      <c r="E1181" s="7" t="str">
        <f t="shared" si="36"/>
        <v/>
      </c>
      <c r="F1181" s="7" t="str">
        <f>IF('Payments Export'!A1185="","",'Payments Export'!N1185)</f>
        <v/>
      </c>
      <c r="G1181" s="7" t="str">
        <f>IF('Payments Export'!A1185="","",'Payments Export'!O1185)</f>
        <v/>
      </c>
      <c r="H1181" s="7" t="str">
        <f>IF('Payments Export'!B1185="","",G1181-F1181)</f>
        <v/>
      </c>
      <c r="I1181" s="3" t="str">
        <f>IF(C1181&lt;&gt;"",_xlfn.XLOOKUP(IFERROR(VALUE(C1181),C1181),'Items database'!A:A,'Items database'!B:B),(_xlfn.XLOOKUP(LEFT(E1181,3),Services,Services,"")))</f>
        <v/>
      </c>
      <c r="J1181" s="3" t="str">
        <f t="shared" si="37"/>
        <v/>
      </c>
    </row>
    <row r="1182" spans="1:10" x14ac:dyDescent="0.35">
      <c r="A1182" s="7" t="str">
        <f>IF('Payments Export'!A1186="","",'Payments Export'!A1186)</f>
        <v/>
      </c>
      <c r="B1182" s="7" t="str">
        <f>IF('Payments Export'!A1186="","",'Payments Export'!B1186)</f>
        <v/>
      </c>
      <c r="C1182" s="7" t="str">
        <f>IF(IFERROR(VALUE('Payments Export'!H1186),'Payments Export'!H1186)&lt;&gt;0,IFERROR(VALUE('Payments Export'!H1186),'Payments Export'!H1186),"")</f>
        <v/>
      </c>
      <c r="D1182" s="7" t="str">
        <f>IF('Payments Export'!I1186="","",'Payments Export'!I1186)</f>
        <v/>
      </c>
      <c r="E1182" s="7" t="str">
        <f t="shared" si="36"/>
        <v/>
      </c>
      <c r="F1182" s="7" t="str">
        <f>IF('Payments Export'!A1186="","",'Payments Export'!N1186)</f>
        <v/>
      </c>
      <c r="G1182" s="7" t="str">
        <f>IF('Payments Export'!A1186="","",'Payments Export'!O1186)</f>
        <v/>
      </c>
      <c r="H1182" s="7" t="str">
        <f>IF('Payments Export'!B1186="","",G1182-F1182)</f>
        <v/>
      </c>
      <c r="I1182" s="3" t="str">
        <f>IF(C1182&lt;&gt;"",_xlfn.XLOOKUP(IFERROR(VALUE(C1182),C1182),'Items database'!A:A,'Items database'!B:B),(_xlfn.XLOOKUP(LEFT(E1182,3),Services,Services,"")))</f>
        <v/>
      </c>
      <c r="J1182" s="3" t="str">
        <f t="shared" si="37"/>
        <v/>
      </c>
    </row>
    <row r="1183" spans="1:10" x14ac:dyDescent="0.35">
      <c r="A1183" s="7" t="str">
        <f>IF('Payments Export'!A1187="","",'Payments Export'!A1187)</f>
        <v/>
      </c>
      <c r="B1183" s="7" t="str">
        <f>IF('Payments Export'!A1187="","",'Payments Export'!B1187)</f>
        <v/>
      </c>
      <c r="C1183" s="7" t="str">
        <f>IF(IFERROR(VALUE('Payments Export'!H1187),'Payments Export'!H1187)&lt;&gt;0,IFERROR(VALUE('Payments Export'!H1187),'Payments Export'!H1187),"")</f>
        <v/>
      </c>
      <c r="D1183" s="7" t="str">
        <f>IF('Payments Export'!I1187="","",'Payments Export'!I1187)</f>
        <v/>
      </c>
      <c r="E1183" s="7" t="str">
        <f t="shared" si="36"/>
        <v/>
      </c>
      <c r="F1183" s="7" t="str">
        <f>IF('Payments Export'!A1187="","",'Payments Export'!N1187)</f>
        <v/>
      </c>
      <c r="G1183" s="7" t="str">
        <f>IF('Payments Export'!A1187="","",'Payments Export'!O1187)</f>
        <v/>
      </c>
      <c r="H1183" s="7" t="str">
        <f>IF('Payments Export'!B1187="","",G1183-F1183)</f>
        <v/>
      </c>
      <c r="I1183" s="3" t="str">
        <f>IF(C1183&lt;&gt;"",_xlfn.XLOOKUP(IFERROR(VALUE(C1183),C1183),'Items database'!A:A,'Items database'!B:B),(_xlfn.XLOOKUP(LEFT(E1183,3),Services,Services,"")))</f>
        <v/>
      </c>
      <c r="J1183" s="3" t="str">
        <f t="shared" si="37"/>
        <v/>
      </c>
    </row>
    <row r="1184" spans="1:10" x14ac:dyDescent="0.35">
      <c r="A1184" s="7" t="str">
        <f>IF('Payments Export'!A1188="","",'Payments Export'!A1188)</f>
        <v/>
      </c>
      <c r="B1184" s="7" t="str">
        <f>IF('Payments Export'!A1188="","",'Payments Export'!B1188)</f>
        <v/>
      </c>
      <c r="C1184" s="7" t="str">
        <f>IF(IFERROR(VALUE('Payments Export'!H1188),'Payments Export'!H1188)&lt;&gt;0,IFERROR(VALUE('Payments Export'!H1188),'Payments Export'!H1188),"")</f>
        <v/>
      </c>
      <c r="D1184" s="7" t="str">
        <f>IF('Payments Export'!I1188="","",'Payments Export'!I1188)</f>
        <v/>
      </c>
      <c r="E1184" s="7" t="str">
        <f t="shared" si="36"/>
        <v/>
      </c>
      <c r="F1184" s="7" t="str">
        <f>IF('Payments Export'!A1188="","",'Payments Export'!N1188)</f>
        <v/>
      </c>
      <c r="G1184" s="7" t="str">
        <f>IF('Payments Export'!A1188="","",'Payments Export'!O1188)</f>
        <v/>
      </c>
      <c r="H1184" s="7" t="str">
        <f>IF('Payments Export'!B1188="","",G1184-F1184)</f>
        <v/>
      </c>
      <c r="I1184" s="3" t="str">
        <f>IF(C1184&lt;&gt;"",_xlfn.XLOOKUP(IFERROR(VALUE(C1184),C1184),'Items database'!A:A,'Items database'!B:B),(_xlfn.XLOOKUP(LEFT(E1184,3),Services,Services,"")))</f>
        <v/>
      </c>
      <c r="J1184" s="3" t="str">
        <f t="shared" si="37"/>
        <v/>
      </c>
    </row>
    <row r="1185" spans="1:10" x14ac:dyDescent="0.35">
      <c r="A1185" s="7" t="str">
        <f>IF('Payments Export'!A1189="","",'Payments Export'!A1189)</f>
        <v/>
      </c>
      <c r="B1185" s="7" t="str">
        <f>IF('Payments Export'!A1189="","",'Payments Export'!B1189)</f>
        <v/>
      </c>
      <c r="C1185" s="7" t="str">
        <f>IF(IFERROR(VALUE('Payments Export'!H1189),'Payments Export'!H1189)&lt;&gt;0,IFERROR(VALUE('Payments Export'!H1189),'Payments Export'!H1189),"")</f>
        <v/>
      </c>
      <c r="D1185" s="7" t="str">
        <f>IF('Payments Export'!I1189="","",'Payments Export'!I1189)</f>
        <v/>
      </c>
      <c r="E1185" s="7" t="str">
        <f t="shared" si="36"/>
        <v/>
      </c>
      <c r="F1185" s="7" t="str">
        <f>IF('Payments Export'!A1189="","",'Payments Export'!N1189)</f>
        <v/>
      </c>
      <c r="G1185" s="7" t="str">
        <f>IF('Payments Export'!A1189="","",'Payments Export'!O1189)</f>
        <v/>
      </c>
      <c r="H1185" s="7" t="str">
        <f>IF('Payments Export'!B1189="","",G1185-F1185)</f>
        <v/>
      </c>
      <c r="I1185" s="3" t="str">
        <f>IF(C1185&lt;&gt;"",_xlfn.XLOOKUP(IFERROR(VALUE(C1185),C1185),'Items database'!A:A,'Items database'!B:B),(_xlfn.XLOOKUP(LEFT(E1185,3),Services,Services,"")))</f>
        <v/>
      </c>
      <c r="J1185" s="3" t="str">
        <f t="shared" si="37"/>
        <v/>
      </c>
    </row>
    <row r="1186" spans="1:10" x14ac:dyDescent="0.35">
      <c r="A1186" s="7" t="str">
        <f>IF('Payments Export'!A1190="","",'Payments Export'!A1190)</f>
        <v/>
      </c>
      <c r="B1186" s="7" t="str">
        <f>IF('Payments Export'!A1190="","",'Payments Export'!B1190)</f>
        <v/>
      </c>
      <c r="C1186" s="7" t="str">
        <f>IF(IFERROR(VALUE('Payments Export'!H1190),'Payments Export'!H1190)&lt;&gt;0,IFERROR(VALUE('Payments Export'!H1190),'Payments Export'!H1190),"")</f>
        <v/>
      </c>
      <c r="D1186" s="7" t="str">
        <f>IF('Payments Export'!I1190="","",'Payments Export'!I1190)</f>
        <v/>
      </c>
      <c r="E1186" s="7" t="str">
        <f t="shared" si="36"/>
        <v/>
      </c>
      <c r="F1186" s="7" t="str">
        <f>IF('Payments Export'!A1190="","",'Payments Export'!N1190)</f>
        <v/>
      </c>
      <c r="G1186" s="7" t="str">
        <f>IF('Payments Export'!A1190="","",'Payments Export'!O1190)</f>
        <v/>
      </c>
      <c r="H1186" s="7" t="str">
        <f>IF('Payments Export'!B1190="","",G1186-F1186)</f>
        <v/>
      </c>
      <c r="I1186" s="3" t="str">
        <f>IF(C1186&lt;&gt;"",_xlfn.XLOOKUP(IFERROR(VALUE(C1186),C1186),'Items database'!A:A,'Items database'!B:B),(_xlfn.XLOOKUP(LEFT(E1186,3),Services,Services,"")))</f>
        <v/>
      </c>
      <c r="J1186" s="3" t="str">
        <f t="shared" si="37"/>
        <v/>
      </c>
    </row>
    <row r="1187" spans="1:10" x14ac:dyDescent="0.35">
      <c r="A1187" s="7" t="str">
        <f>IF('Payments Export'!A1191="","",'Payments Export'!A1191)</f>
        <v/>
      </c>
      <c r="B1187" s="7" t="str">
        <f>IF('Payments Export'!A1191="","",'Payments Export'!B1191)</f>
        <v/>
      </c>
      <c r="C1187" s="7" t="str">
        <f>IF(IFERROR(VALUE('Payments Export'!H1191),'Payments Export'!H1191)&lt;&gt;0,IFERROR(VALUE('Payments Export'!H1191),'Payments Export'!H1191),"")</f>
        <v/>
      </c>
      <c r="D1187" s="7" t="str">
        <f>IF('Payments Export'!I1191="","",'Payments Export'!I1191)</f>
        <v/>
      </c>
      <c r="E1187" s="7" t="str">
        <f t="shared" si="36"/>
        <v/>
      </c>
      <c r="F1187" s="7" t="str">
        <f>IF('Payments Export'!A1191="","",'Payments Export'!N1191)</f>
        <v/>
      </c>
      <c r="G1187" s="7" t="str">
        <f>IF('Payments Export'!A1191="","",'Payments Export'!O1191)</f>
        <v/>
      </c>
      <c r="H1187" s="7" t="str">
        <f>IF('Payments Export'!B1191="","",G1187-F1187)</f>
        <v/>
      </c>
      <c r="I1187" s="3" t="str">
        <f>IF(C1187&lt;&gt;"",_xlfn.XLOOKUP(IFERROR(VALUE(C1187),C1187),'Items database'!A:A,'Items database'!B:B),(_xlfn.XLOOKUP(LEFT(E1187,3),Services,Services,"")))</f>
        <v/>
      </c>
      <c r="J1187" s="3" t="str">
        <f t="shared" si="37"/>
        <v/>
      </c>
    </row>
    <row r="1188" spans="1:10" x14ac:dyDescent="0.35">
      <c r="A1188" s="7" t="str">
        <f>IF('Payments Export'!A1192="","",'Payments Export'!A1192)</f>
        <v/>
      </c>
      <c r="B1188" s="7" t="str">
        <f>IF('Payments Export'!A1192="","",'Payments Export'!B1192)</f>
        <v/>
      </c>
      <c r="C1188" s="7" t="str">
        <f>IF(IFERROR(VALUE('Payments Export'!H1192),'Payments Export'!H1192)&lt;&gt;0,IFERROR(VALUE('Payments Export'!H1192),'Payments Export'!H1192),"")</f>
        <v/>
      </c>
      <c r="D1188" s="7" t="str">
        <f>IF('Payments Export'!I1192="","",'Payments Export'!I1192)</f>
        <v/>
      </c>
      <c r="E1188" s="7" t="str">
        <f t="shared" si="36"/>
        <v/>
      </c>
      <c r="F1188" s="7" t="str">
        <f>IF('Payments Export'!A1192="","",'Payments Export'!N1192)</f>
        <v/>
      </c>
      <c r="G1188" s="7" t="str">
        <f>IF('Payments Export'!A1192="","",'Payments Export'!O1192)</f>
        <v/>
      </c>
      <c r="H1188" s="7" t="str">
        <f>IF('Payments Export'!B1192="","",G1188-F1188)</f>
        <v/>
      </c>
      <c r="I1188" s="3" t="str">
        <f>IF(C1188&lt;&gt;"",_xlfn.XLOOKUP(IFERROR(VALUE(C1188),C1188),'Items database'!A:A,'Items database'!B:B),(_xlfn.XLOOKUP(LEFT(E1188,3),Services,Services,"")))</f>
        <v/>
      </c>
      <c r="J1188" s="3" t="str">
        <f t="shared" si="37"/>
        <v/>
      </c>
    </row>
    <row r="1189" spans="1:10" x14ac:dyDescent="0.35">
      <c r="A1189" s="7" t="str">
        <f>IF('Payments Export'!A1193="","",'Payments Export'!A1193)</f>
        <v/>
      </c>
      <c r="B1189" s="7" t="str">
        <f>IF('Payments Export'!A1193="","",'Payments Export'!B1193)</f>
        <v/>
      </c>
      <c r="C1189" s="7" t="str">
        <f>IF(IFERROR(VALUE('Payments Export'!H1193),'Payments Export'!H1193)&lt;&gt;0,IFERROR(VALUE('Payments Export'!H1193),'Payments Export'!H1193),"")</f>
        <v/>
      </c>
      <c r="D1189" s="7" t="str">
        <f>IF('Payments Export'!I1193="","",'Payments Export'!I1193)</f>
        <v/>
      </c>
      <c r="E1189" s="7" t="str">
        <f t="shared" si="36"/>
        <v/>
      </c>
      <c r="F1189" s="7" t="str">
        <f>IF('Payments Export'!A1193="","",'Payments Export'!N1193)</f>
        <v/>
      </c>
      <c r="G1189" s="7" t="str">
        <f>IF('Payments Export'!A1193="","",'Payments Export'!O1193)</f>
        <v/>
      </c>
      <c r="H1189" s="7" t="str">
        <f>IF('Payments Export'!B1193="","",G1189-F1189)</f>
        <v/>
      </c>
      <c r="I1189" s="3" t="str">
        <f>IF(C1189&lt;&gt;"",_xlfn.XLOOKUP(IFERROR(VALUE(C1189),C1189),'Items database'!A:A,'Items database'!B:B),(_xlfn.XLOOKUP(LEFT(E1189,3),Services,Services,"")))</f>
        <v/>
      </c>
      <c r="J1189" s="3" t="str">
        <f t="shared" si="37"/>
        <v/>
      </c>
    </row>
    <row r="1190" spans="1:10" x14ac:dyDescent="0.35">
      <c r="A1190" s="7" t="str">
        <f>IF('Payments Export'!A1194="","",'Payments Export'!A1194)</f>
        <v/>
      </c>
      <c r="B1190" s="7" t="str">
        <f>IF('Payments Export'!A1194="","",'Payments Export'!B1194)</f>
        <v/>
      </c>
      <c r="C1190" s="7" t="str">
        <f>IF(IFERROR(VALUE('Payments Export'!H1194),'Payments Export'!H1194)&lt;&gt;0,IFERROR(VALUE('Payments Export'!H1194),'Payments Export'!H1194),"")</f>
        <v/>
      </c>
      <c r="D1190" s="7" t="str">
        <f>IF('Payments Export'!I1194="","",'Payments Export'!I1194)</f>
        <v/>
      </c>
      <c r="E1190" s="7" t="str">
        <f t="shared" si="36"/>
        <v/>
      </c>
      <c r="F1190" s="7" t="str">
        <f>IF('Payments Export'!A1194="","",'Payments Export'!N1194)</f>
        <v/>
      </c>
      <c r="G1190" s="7" t="str">
        <f>IF('Payments Export'!A1194="","",'Payments Export'!O1194)</f>
        <v/>
      </c>
      <c r="H1190" s="7" t="str">
        <f>IF('Payments Export'!B1194="","",G1190-F1190)</f>
        <v/>
      </c>
      <c r="I1190" s="3" t="str">
        <f>IF(C1190&lt;&gt;"",_xlfn.XLOOKUP(IFERROR(VALUE(C1190),C1190),'Items database'!A:A,'Items database'!B:B),(_xlfn.XLOOKUP(LEFT(E1190,3),Services,Services,"")))</f>
        <v/>
      </c>
      <c r="J1190" s="3" t="str">
        <f t="shared" si="37"/>
        <v/>
      </c>
    </row>
    <row r="1191" spans="1:10" x14ac:dyDescent="0.35">
      <c r="A1191" s="7" t="str">
        <f>IF('Payments Export'!A1195="","",'Payments Export'!A1195)</f>
        <v/>
      </c>
      <c r="B1191" s="7" t="str">
        <f>IF('Payments Export'!A1195="","",'Payments Export'!B1195)</f>
        <v/>
      </c>
      <c r="C1191" s="7" t="str">
        <f>IF(IFERROR(VALUE('Payments Export'!H1195),'Payments Export'!H1195)&lt;&gt;0,IFERROR(VALUE('Payments Export'!H1195),'Payments Export'!H1195),"")</f>
        <v/>
      </c>
      <c r="D1191" s="7" t="str">
        <f>IF('Payments Export'!I1195="","",'Payments Export'!I1195)</f>
        <v/>
      </c>
      <c r="E1191" s="7" t="str">
        <f t="shared" si="36"/>
        <v/>
      </c>
      <c r="F1191" s="7" t="str">
        <f>IF('Payments Export'!A1195="","",'Payments Export'!N1195)</f>
        <v/>
      </c>
      <c r="G1191" s="7" t="str">
        <f>IF('Payments Export'!A1195="","",'Payments Export'!O1195)</f>
        <v/>
      </c>
      <c r="H1191" s="7" t="str">
        <f>IF('Payments Export'!B1195="","",G1191-F1191)</f>
        <v/>
      </c>
      <c r="I1191" s="3" t="str">
        <f>IF(C1191&lt;&gt;"",_xlfn.XLOOKUP(IFERROR(VALUE(C1191),C1191),'Items database'!A:A,'Items database'!B:B),(_xlfn.XLOOKUP(LEFT(E1191,3),Services,Services,"")))</f>
        <v/>
      </c>
      <c r="J1191" s="3" t="str">
        <f t="shared" si="37"/>
        <v/>
      </c>
    </row>
    <row r="1192" spans="1:10" x14ac:dyDescent="0.35">
      <c r="A1192" s="7" t="str">
        <f>IF('Payments Export'!A1196="","",'Payments Export'!A1196)</f>
        <v/>
      </c>
      <c r="B1192" s="7" t="str">
        <f>IF('Payments Export'!A1196="","",'Payments Export'!B1196)</f>
        <v/>
      </c>
      <c r="C1192" s="7" t="str">
        <f>IF(IFERROR(VALUE('Payments Export'!H1196),'Payments Export'!H1196)&lt;&gt;0,IFERROR(VALUE('Payments Export'!H1196),'Payments Export'!H1196),"")</f>
        <v/>
      </c>
      <c r="D1192" s="7" t="str">
        <f>IF('Payments Export'!I1196="","",'Payments Export'!I1196)</f>
        <v/>
      </c>
      <c r="E1192" s="7" t="str">
        <f t="shared" si="36"/>
        <v/>
      </c>
      <c r="F1192" s="7" t="str">
        <f>IF('Payments Export'!A1196="","",'Payments Export'!N1196)</f>
        <v/>
      </c>
      <c r="G1192" s="7" t="str">
        <f>IF('Payments Export'!A1196="","",'Payments Export'!O1196)</f>
        <v/>
      </c>
      <c r="H1192" s="7" t="str">
        <f>IF('Payments Export'!B1196="","",G1192-F1192)</f>
        <v/>
      </c>
      <c r="I1192" s="3" t="str">
        <f>IF(C1192&lt;&gt;"",_xlfn.XLOOKUP(IFERROR(VALUE(C1192),C1192),'Items database'!A:A,'Items database'!B:B),(_xlfn.XLOOKUP(LEFT(E1192,3),Services,Services,"")))</f>
        <v/>
      </c>
      <c r="J1192" s="3" t="str">
        <f t="shared" si="37"/>
        <v/>
      </c>
    </row>
    <row r="1193" spans="1:10" x14ac:dyDescent="0.35">
      <c r="A1193" s="7" t="str">
        <f>IF('Payments Export'!A1197="","",'Payments Export'!A1197)</f>
        <v/>
      </c>
      <c r="B1193" s="7" t="str">
        <f>IF('Payments Export'!A1197="","",'Payments Export'!B1197)</f>
        <v/>
      </c>
      <c r="C1193" s="7" t="str">
        <f>IF(IFERROR(VALUE('Payments Export'!H1197),'Payments Export'!H1197)&lt;&gt;0,IFERROR(VALUE('Payments Export'!H1197),'Payments Export'!H1197),"")</f>
        <v/>
      </c>
      <c r="D1193" s="7" t="str">
        <f>IF('Payments Export'!I1197="","",'Payments Export'!I1197)</f>
        <v/>
      </c>
      <c r="E1193" s="7" t="str">
        <f t="shared" si="36"/>
        <v/>
      </c>
      <c r="F1193" s="7" t="str">
        <f>IF('Payments Export'!A1197="","",'Payments Export'!N1197)</f>
        <v/>
      </c>
      <c r="G1193" s="7" t="str">
        <f>IF('Payments Export'!A1197="","",'Payments Export'!O1197)</f>
        <v/>
      </c>
      <c r="H1193" s="7" t="str">
        <f>IF('Payments Export'!B1197="","",G1193-F1193)</f>
        <v/>
      </c>
      <c r="I1193" s="3" t="str">
        <f>IF(C1193&lt;&gt;"",_xlfn.XLOOKUP(IFERROR(VALUE(C1193),C1193),'Items database'!A:A,'Items database'!B:B),(_xlfn.XLOOKUP(LEFT(E1193,3),Services,Services,"")))</f>
        <v/>
      </c>
      <c r="J1193" s="3" t="str">
        <f t="shared" si="37"/>
        <v/>
      </c>
    </row>
    <row r="1194" spans="1:10" x14ac:dyDescent="0.35">
      <c r="A1194" s="7" t="str">
        <f>IF('Payments Export'!A1198="","",'Payments Export'!A1198)</f>
        <v/>
      </c>
      <c r="B1194" s="7" t="str">
        <f>IF('Payments Export'!A1198="","",'Payments Export'!B1198)</f>
        <v/>
      </c>
      <c r="C1194" s="7" t="str">
        <f>IF(IFERROR(VALUE('Payments Export'!H1198),'Payments Export'!H1198)&lt;&gt;0,IFERROR(VALUE('Payments Export'!H1198),'Payments Export'!H1198),"")</f>
        <v/>
      </c>
      <c r="D1194" s="7" t="str">
        <f>IF('Payments Export'!I1198="","",'Payments Export'!I1198)</f>
        <v/>
      </c>
      <c r="E1194" s="7" t="str">
        <f t="shared" si="36"/>
        <v/>
      </c>
      <c r="F1194" s="7" t="str">
        <f>IF('Payments Export'!A1198="","",'Payments Export'!N1198)</f>
        <v/>
      </c>
      <c r="G1194" s="7" t="str">
        <f>IF('Payments Export'!A1198="","",'Payments Export'!O1198)</f>
        <v/>
      </c>
      <c r="H1194" s="7" t="str">
        <f>IF('Payments Export'!B1198="","",G1194-F1194)</f>
        <v/>
      </c>
      <c r="I1194" s="3" t="str">
        <f>IF(C1194&lt;&gt;"",_xlfn.XLOOKUP(IFERROR(VALUE(C1194),C1194),'Items database'!A:A,'Items database'!B:B),(_xlfn.XLOOKUP(LEFT(E1194,3),Services,Services,"")))</f>
        <v/>
      </c>
      <c r="J1194" s="3" t="str">
        <f t="shared" si="37"/>
        <v/>
      </c>
    </row>
    <row r="1195" spans="1:10" x14ac:dyDescent="0.35">
      <c r="A1195" s="7" t="str">
        <f>IF('Payments Export'!A1199="","",'Payments Export'!A1199)</f>
        <v/>
      </c>
      <c r="B1195" s="7" t="str">
        <f>IF('Payments Export'!A1199="","",'Payments Export'!B1199)</f>
        <v/>
      </c>
      <c r="C1195" s="7" t="str">
        <f>IF(IFERROR(VALUE('Payments Export'!H1199),'Payments Export'!H1199)&lt;&gt;0,IFERROR(VALUE('Payments Export'!H1199),'Payments Export'!H1199),"")</f>
        <v/>
      </c>
      <c r="D1195" s="7" t="str">
        <f>IF('Payments Export'!I1199="","",'Payments Export'!I1199)</f>
        <v/>
      </c>
      <c r="E1195" s="7" t="str">
        <f t="shared" si="36"/>
        <v/>
      </c>
      <c r="F1195" s="7" t="str">
        <f>IF('Payments Export'!A1199="","",'Payments Export'!N1199)</f>
        <v/>
      </c>
      <c r="G1195" s="7" t="str">
        <f>IF('Payments Export'!A1199="","",'Payments Export'!O1199)</f>
        <v/>
      </c>
      <c r="H1195" s="7" t="str">
        <f>IF('Payments Export'!B1199="","",G1195-F1195)</f>
        <v/>
      </c>
      <c r="I1195" s="3" t="str">
        <f>IF(C1195&lt;&gt;"",_xlfn.XLOOKUP(IFERROR(VALUE(C1195),C1195),'Items database'!A:A,'Items database'!B:B),(_xlfn.XLOOKUP(LEFT(E1195,3),Services,Services,"")))</f>
        <v/>
      </c>
      <c r="J1195" s="3" t="str">
        <f t="shared" si="37"/>
        <v/>
      </c>
    </row>
    <row r="1196" spans="1:10" x14ac:dyDescent="0.35">
      <c r="A1196" s="7" t="str">
        <f>IF('Payments Export'!A1200="","",'Payments Export'!A1200)</f>
        <v/>
      </c>
      <c r="B1196" s="7" t="str">
        <f>IF('Payments Export'!A1200="","",'Payments Export'!B1200)</f>
        <v/>
      </c>
      <c r="C1196" s="7" t="str">
        <f>IF(IFERROR(VALUE('Payments Export'!H1200),'Payments Export'!H1200)&lt;&gt;0,IFERROR(VALUE('Payments Export'!H1200),'Payments Export'!H1200),"")</f>
        <v/>
      </c>
      <c r="D1196" s="7" t="str">
        <f>IF('Payments Export'!I1200="","",'Payments Export'!I1200)</f>
        <v/>
      </c>
      <c r="E1196" s="7" t="str">
        <f t="shared" si="36"/>
        <v/>
      </c>
      <c r="F1196" s="7" t="str">
        <f>IF('Payments Export'!A1200="","",'Payments Export'!N1200)</f>
        <v/>
      </c>
      <c r="G1196" s="7" t="str">
        <f>IF('Payments Export'!A1200="","",'Payments Export'!O1200)</f>
        <v/>
      </c>
      <c r="H1196" s="7" t="str">
        <f>IF('Payments Export'!B1200="","",G1196-F1196)</f>
        <v/>
      </c>
      <c r="I1196" s="3" t="str">
        <f>IF(C1196&lt;&gt;"",_xlfn.XLOOKUP(IFERROR(VALUE(C1196),C1196),'Items database'!A:A,'Items database'!B:B),(_xlfn.XLOOKUP(LEFT(E1196,3),Services,Services,"")))</f>
        <v/>
      </c>
      <c r="J1196" s="3" t="str">
        <f t="shared" si="37"/>
        <v/>
      </c>
    </row>
    <row r="1197" spans="1:10" x14ac:dyDescent="0.35">
      <c r="A1197" s="7" t="str">
        <f>IF('Payments Export'!A1201="","",'Payments Export'!A1201)</f>
        <v/>
      </c>
      <c r="B1197" s="7" t="str">
        <f>IF('Payments Export'!A1201="","",'Payments Export'!B1201)</f>
        <v/>
      </c>
      <c r="C1197" s="7" t="str">
        <f>IF(IFERROR(VALUE('Payments Export'!H1201),'Payments Export'!H1201)&lt;&gt;0,IFERROR(VALUE('Payments Export'!H1201),'Payments Export'!H1201),"")</f>
        <v/>
      </c>
      <c r="D1197" s="7" t="str">
        <f>IF('Payments Export'!I1201="","",'Payments Export'!I1201)</f>
        <v/>
      </c>
      <c r="E1197" s="7" t="str">
        <f t="shared" si="36"/>
        <v/>
      </c>
      <c r="F1197" s="7" t="str">
        <f>IF('Payments Export'!A1201="","",'Payments Export'!N1201)</f>
        <v/>
      </c>
      <c r="G1197" s="7" t="str">
        <f>IF('Payments Export'!A1201="","",'Payments Export'!O1201)</f>
        <v/>
      </c>
      <c r="H1197" s="7" t="str">
        <f>IF('Payments Export'!B1201="","",G1197-F1197)</f>
        <v/>
      </c>
      <c r="I1197" s="3" t="str">
        <f>IF(C1197&lt;&gt;"",_xlfn.XLOOKUP(IFERROR(VALUE(C1197),C1197),'Items database'!A:A,'Items database'!B:B),(_xlfn.XLOOKUP(LEFT(E1197,3),Services,Services,"")))</f>
        <v/>
      </c>
      <c r="J1197" s="3" t="str">
        <f t="shared" si="37"/>
        <v/>
      </c>
    </row>
    <row r="1198" spans="1:10" x14ac:dyDescent="0.35">
      <c r="A1198" s="7" t="str">
        <f>IF('Payments Export'!A1202="","",'Payments Export'!A1202)</f>
        <v/>
      </c>
      <c r="B1198" s="7" t="str">
        <f>IF('Payments Export'!A1202="","",'Payments Export'!B1202)</f>
        <v/>
      </c>
      <c r="C1198" s="7" t="str">
        <f>IF(IFERROR(VALUE('Payments Export'!H1202),'Payments Export'!H1202)&lt;&gt;0,IFERROR(VALUE('Payments Export'!H1202),'Payments Export'!H1202),"")</f>
        <v/>
      </c>
      <c r="D1198" s="7" t="str">
        <f>IF('Payments Export'!I1202="","",'Payments Export'!I1202)</f>
        <v/>
      </c>
      <c r="E1198" s="7" t="str">
        <f t="shared" si="36"/>
        <v/>
      </c>
      <c r="F1198" s="7" t="str">
        <f>IF('Payments Export'!A1202="","",'Payments Export'!N1202)</f>
        <v/>
      </c>
      <c r="G1198" s="7" t="str">
        <f>IF('Payments Export'!A1202="","",'Payments Export'!O1202)</f>
        <v/>
      </c>
      <c r="H1198" s="7" t="str">
        <f>IF('Payments Export'!B1202="","",G1198-F1198)</f>
        <v/>
      </c>
      <c r="I1198" s="3" t="str">
        <f>IF(C1198&lt;&gt;"",_xlfn.XLOOKUP(IFERROR(VALUE(C1198),C1198),'Items database'!A:A,'Items database'!B:B),(_xlfn.XLOOKUP(LEFT(E1198,3),Services,Services,"")))</f>
        <v/>
      </c>
      <c r="J1198" s="3" t="str">
        <f t="shared" si="37"/>
        <v/>
      </c>
    </row>
    <row r="1199" spans="1:10" x14ac:dyDescent="0.35">
      <c r="A1199" s="7" t="str">
        <f>IF('Payments Export'!A1203="","",'Payments Export'!A1203)</f>
        <v/>
      </c>
      <c r="B1199" s="7" t="str">
        <f>IF('Payments Export'!A1203="","",'Payments Export'!B1203)</f>
        <v/>
      </c>
      <c r="C1199" s="7" t="str">
        <f>IF(IFERROR(VALUE('Payments Export'!H1203),'Payments Export'!H1203)&lt;&gt;0,IFERROR(VALUE('Payments Export'!H1203),'Payments Export'!H1203),"")</f>
        <v/>
      </c>
      <c r="D1199" s="7" t="str">
        <f>IF('Payments Export'!I1203="","",'Payments Export'!I1203)</f>
        <v/>
      </c>
      <c r="E1199" s="7" t="str">
        <f t="shared" si="36"/>
        <v/>
      </c>
      <c r="F1199" s="7" t="str">
        <f>IF('Payments Export'!A1203="","",'Payments Export'!N1203)</f>
        <v/>
      </c>
      <c r="G1199" s="7" t="str">
        <f>IF('Payments Export'!A1203="","",'Payments Export'!O1203)</f>
        <v/>
      </c>
      <c r="H1199" s="7" t="str">
        <f>IF('Payments Export'!B1203="","",G1199-F1199)</f>
        <v/>
      </c>
      <c r="I1199" s="3" t="str">
        <f>IF(C1199&lt;&gt;"",_xlfn.XLOOKUP(IFERROR(VALUE(C1199),C1199),'Items database'!A:A,'Items database'!B:B),(_xlfn.XLOOKUP(LEFT(E1199,3),Services,Services,"")))</f>
        <v/>
      </c>
      <c r="J1199" s="3" t="str">
        <f t="shared" si="37"/>
        <v/>
      </c>
    </row>
    <row r="1200" spans="1:10" x14ac:dyDescent="0.35">
      <c r="A1200" s="7" t="str">
        <f>IF('Payments Export'!A1204="","",'Payments Export'!A1204)</f>
        <v/>
      </c>
      <c r="B1200" s="7" t="str">
        <f>IF('Payments Export'!A1204="","",'Payments Export'!B1204)</f>
        <v/>
      </c>
      <c r="C1200" s="7" t="str">
        <f>IF(IFERROR(VALUE('Payments Export'!H1204),'Payments Export'!H1204)&lt;&gt;0,IFERROR(VALUE('Payments Export'!H1204),'Payments Export'!H1204),"")</f>
        <v/>
      </c>
      <c r="D1200" s="7" t="str">
        <f>IF('Payments Export'!I1204="","",'Payments Export'!I1204)</f>
        <v/>
      </c>
      <c r="E1200" s="7" t="str">
        <f t="shared" si="36"/>
        <v/>
      </c>
      <c r="F1200" s="7" t="str">
        <f>IF('Payments Export'!A1204="","",'Payments Export'!N1204)</f>
        <v/>
      </c>
      <c r="G1200" s="7" t="str">
        <f>IF('Payments Export'!A1204="","",'Payments Export'!O1204)</f>
        <v/>
      </c>
      <c r="H1200" s="7" t="str">
        <f>IF('Payments Export'!B1204="","",G1200-F1200)</f>
        <v/>
      </c>
      <c r="I1200" s="3" t="str">
        <f>IF(C1200&lt;&gt;"",_xlfn.XLOOKUP(IFERROR(VALUE(C1200),C1200),'Items database'!A:A,'Items database'!B:B),(_xlfn.XLOOKUP(LEFT(E1200,3),Services,Services,"")))</f>
        <v/>
      </c>
      <c r="J1200" s="3" t="str">
        <f t="shared" si="37"/>
        <v/>
      </c>
    </row>
    <row r="1201" spans="1:10" x14ac:dyDescent="0.35">
      <c r="A1201" s="7" t="str">
        <f>IF('Payments Export'!A1205="","",'Payments Export'!A1205)</f>
        <v/>
      </c>
      <c r="B1201" s="7" t="str">
        <f>IF('Payments Export'!A1205="","",'Payments Export'!B1205)</f>
        <v/>
      </c>
      <c r="C1201" s="7" t="str">
        <f>IF(IFERROR(VALUE('Payments Export'!H1205),'Payments Export'!H1205)&lt;&gt;0,IFERROR(VALUE('Payments Export'!H1205),'Payments Export'!H1205),"")</f>
        <v/>
      </c>
      <c r="D1201" s="7" t="str">
        <f>IF('Payments Export'!I1205="","",'Payments Export'!I1205)</f>
        <v/>
      </c>
      <c r="E1201" s="7" t="str">
        <f t="shared" si="36"/>
        <v/>
      </c>
      <c r="F1201" s="7" t="str">
        <f>IF('Payments Export'!A1205="","",'Payments Export'!N1205)</f>
        <v/>
      </c>
      <c r="G1201" s="7" t="str">
        <f>IF('Payments Export'!A1205="","",'Payments Export'!O1205)</f>
        <v/>
      </c>
      <c r="H1201" s="7" t="str">
        <f>IF('Payments Export'!B1205="","",G1201-F1201)</f>
        <v/>
      </c>
      <c r="I1201" s="3" t="str">
        <f>IF(C1201&lt;&gt;"",_xlfn.XLOOKUP(IFERROR(VALUE(C1201),C1201),'Items database'!A:A,'Items database'!B:B),(_xlfn.XLOOKUP(LEFT(E1201,3),Services,Services,"")))</f>
        <v/>
      </c>
      <c r="J1201" s="3" t="str">
        <f t="shared" si="37"/>
        <v/>
      </c>
    </row>
    <row r="1202" spans="1:10" x14ac:dyDescent="0.35">
      <c r="A1202" s="7" t="str">
        <f>IF('Payments Export'!A1206="","",'Payments Export'!A1206)</f>
        <v/>
      </c>
      <c r="B1202" s="7" t="str">
        <f>IF('Payments Export'!A1206="","",'Payments Export'!B1206)</f>
        <v/>
      </c>
      <c r="C1202" s="7" t="str">
        <f>IF(IFERROR(VALUE('Payments Export'!H1206),'Payments Export'!H1206)&lt;&gt;0,IFERROR(VALUE('Payments Export'!H1206),'Payments Export'!H1206),"")</f>
        <v/>
      </c>
      <c r="D1202" s="7" t="str">
        <f>IF('Payments Export'!I1206="","",'Payments Export'!I1206)</f>
        <v/>
      </c>
      <c r="E1202" s="7" t="str">
        <f t="shared" si="36"/>
        <v/>
      </c>
      <c r="F1202" s="7" t="str">
        <f>IF('Payments Export'!A1206="","",'Payments Export'!N1206)</f>
        <v/>
      </c>
      <c r="G1202" s="7" t="str">
        <f>IF('Payments Export'!A1206="","",'Payments Export'!O1206)</f>
        <v/>
      </c>
      <c r="H1202" s="7" t="str">
        <f>IF('Payments Export'!B1206="","",G1202-F1202)</f>
        <v/>
      </c>
      <c r="I1202" s="3" t="str">
        <f>IF(C1202&lt;&gt;"",_xlfn.XLOOKUP(IFERROR(VALUE(C1202),C1202),'Items database'!A:A,'Items database'!B:B),(_xlfn.XLOOKUP(LEFT(E1202,3),Services,Services,"")))</f>
        <v/>
      </c>
      <c r="J1202" s="3" t="str">
        <f t="shared" si="37"/>
        <v/>
      </c>
    </row>
    <row r="1203" spans="1:10" x14ac:dyDescent="0.35">
      <c r="A1203" s="7" t="str">
        <f>IF('Payments Export'!A1207="","",'Payments Export'!A1207)</f>
        <v/>
      </c>
      <c r="B1203" s="7" t="str">
        <f>IF('Payments Export'!A1207="","",'Payments Export'!B1207)</f>
        <v/>
      </c>
      <c r="C1203" s="7" t="str">
        <f>IF(IFERROR(VALUE('Payments Export'!H1207),'Payments Export'!H1207)&lt;&gt;0,IFERROR(VALUE('Payments Export'!H1207),'Payments Export'!H1207),"")</f>
        <v/>
      </c>
      <c r="D1203" s="7" t="str">
        <f>IF('Payments Export'!I1207="","",'Payments Export'!I1207)</f>
        <v/>
      </c>
      <c r="E1203" s="7" t="str">
        <f t="shared" si="36"/>
        <v/>
      </c>
      <c r="F1203" s="7" t="str">
        <f>IF('Payments Export'!A1207="","",'Payments Export'!N1207)</f>
        <v/>
      </c>
      <c r="G1203" s="7" t="str">
        <f>IF('Payments Export'!A1207="","",'Payments Export'!O1207)</f>
        <v/>
      </c>
      <c r="H1203" s="7" t="str">
        <f>IF('Payments Export'!B1207="","",G1203-F1203)</f>
        <v/>
      </c>
      <c r="I1203" s="3" t="str">
        <f>IF(C1203&lt;&gt;"",_xlfn.XLOOKUP(IFERROR(VALUE(C1203),C1203),'Items database'!A:A,'Items database'!B:B),(_xlfn.XLOOKUP(LEFT(E1203,3),Services,Services,"")))</f>
        <v/>
      </c>
      <c r="J1203" s="3" t="str">
        <f t="shared" si="37"/>
        <v/>
      </c>
    </row>
    <row r="1204" spans="1:10" x14ac:dyDescent="0.35">
      <c r="A1204" s="7" t="str">
        <f>IF('Payments Export'!A1208="","",'Payments Export'!A1208)</f>
        <v/>
      </c>
      <c r="B1204" s="7" t="str">
        <f>IF('Payments Export'!A1208="","",'Payments Export'!B1208)</f>
        <v/>
      </c>
      <c r="C1204" s="7" t="str">
        <f>IF(IFERROR(VALUE('Payments Export'!H1208),'Payments Export'!H1208)&lt;&gt;0,IFERROR(VALUE('Payments Export'!H1208),'Payments Export'!H1208),"")</f>
        <v/>
      </c>
      <c r="D1204" s="7" t="str">
        <f>IF('Payments Export'!I1208="","",'Payments Export'!I1208)</f>
        <v/>
      </c>
      <c r="E1204" s="7" t="str">
        <f t="shared" si="36"/>
        <v/>
      </c>
      <c r="F1204" s="7" t="str">
        <f>IF('Payments Export'!A1208="","",'Payments Export'!N1208)</f>
        <v/>
      </c>
      <c r="G1204" s="7" t="str">
        <f>IF('Payments Export'!A1208="","",'Payments Export'!O1208)</f>
        <v/>
      </c>
      <c r="H1204" s="7" t="str">
        <f>IF('Payments Export'!B1208="","",G1204-F1204)</f>
        <v/>
      </c>
      <c r="I1204" s="3" t="str">
        <f>IF(C1204&lt;&gt;"",_xlfn.XLOOKUP(IFERROR(VALUE(C1204),C1204),'Items database'!A:A,'Items database'!B:B),(_xlfn.XLOOKUP(LEFT(E1204,3),Services,Services,"")))</f>
        <v/>
      </c>
      <c r="J1204" s="3" t="str">
        <f t="shared" si="37"/>
        <v/>
      </c>
    </row>
    <row r="1205" spans="1:10" x14ac:dyDescent="0.35">
      <c r="A1205" s="7" t="str">
        <f>IF('Payments Export'!A1209="","",'Payments Export'!A1209)</f>
        <v/>
      </c>
      <c r="B1205" s="7" t="str">
        <f>IF('Payments Export'!A1209="","",'Payments Export'!B1209)</f>
        <v/>
      </c>
      <c r="C1205" s="7" t="str">
        <f>IF(IFERROR(VALUE('Payments Export'!H1209),'Payments Export'!H1209)&lt;&gt;0,IFERROR(VALUE('Payments Export'!H1209),'Payments Export'!H1209),"")</f>
        <v/>
      </c>
      <c r="D1205" s="7" t="str">
        <f>IF('Payments Export'!I1209="","",'Payments Export'!I1209)</f>
        <v/>
      </c>
      <c r="E1205" s="7" t="str">
        <f t="shared" si="36"/>
        <v/>
      </c>
      <c r="F1205" s="7" t="str">
        <f>IF('Payments Export'!A1209="","",'Payments Export'!N1209)</f>
        <v/>
      </c>
      <c r="G1205" s="7" t="str">
        <f>IF('Payments Export'!A1209="","",'Payments Export'!O1209)</f>
        <v/>
      </c>
      <c r="H1205" s="7" t="str">
        <f>IF('Payments Export'!B1209="","",G1205-F1205)</f>
        <v/>
      </c>
      <c r="I1205" s="3" t="str">
        <f>IF(C1205&lt;&gt;"",_xlfn.XLOOKUP(IFERROR(VALUE(C1205),C1205),'Items database'!A:A,'Items database'!B:B),(_xlfn.XLOOKUP(LEFT(E1205,3),Services,Services,"")))</f>
        <v/>
      </c>
      <c r="J1205" s="3" t="str">
        <f t="shared" si="37"/>
        <v/>
      </c>
    </row>
    <row r="1206" spans="1:10" x14ac:dyDescent="0.35">
      <c r="A1206" s="7" t="str">
        <f>IF('Payments Export'!A1210="","",'Payments Export'!A1210)</f>
        <v/>
      </c>
      <c r="B1206" s="7" t="str">
        <f>IF('Payments Export'!A1210="","",'Payments Export'!B1210)</f>
        <v/>
      </c>
      <c r="C1206" s="7" t="str">
        <f>IF(IFERROR(VALUE('Payments Export'!H1210),'Payments Export'!H1210)&lt;&gt;0,IFERROR(VALUE('Payments Export'!H1210),'Payments Export'!H1210),"")</f>
        <v/>
      </c>
      <c r="D1206" s="7" t="str">
        <f>IF('Payments Export'!I1210="","",'Payments Export'!I1210)</f>
        <v/>
      </c>
      <c r="E1206" s="7" t="str">
        <f t="shared" si="36"/>
        <v/>
      </c>
      <c r="F1206" s="7" t="str">
        <f>IF('Payments Export'!A1210="","",'Payments Export'!N1210)</f>
        <v/>
      </c>
      <c r="G1206" s="7" t="str">
        <f>IF('Payments Export'!A1210="","",'Payments Export'!O1210)</f>
        <v/>
      </c>
      <c r="H1206" s="7" t="str">
        <f>IF('Payments Export'!B1210="","",G1206-F1206)</f>
        <v/>
      </c>
      <c r="I1206" s="3" t="str">
        <f>IF(C1206&lt;&gt;"",_xlfn.XLOOKUP(IFERROR(VALUE(C1206),C1206),'Items database'!A:A,'Items database'!B:B),(_xlfn.XLOOKUP(LEFT(E1206,3),Services,Services,"")))</f>
        <v/>
      </c>
      <c r="J1206" s="3" t="str">
        <f t="shared" si="37"/>
        <v/>
      </c>
    </row>
    <row r="1207" spans="1:10" x14ac:dyDescent="0.35">
      <c r="A1207" s="7" t="str">
        <f>IF('Payments Export'!A1211="","",'Payments Export'!A1211)</f>
        <v/>
      </c>
      <c r="B1207" s="7" t="str">
        <f>IF('Payments Export'!A1211="","",'Payments Export'!B1211)</f>
        <v/>
      </c>
      <c r="C1207" s="7" t="str">
        <f>IF(IFERROR(VALUE('Payments Export'!H1211),'Payments Export'!H1211)&lt;&gt;0,IFERROR(VALUE('Payments Export'!H1211),'Payments Export'!H1211),"")</f>
        <v/>
      </c>
      <c r="D1207" s="7" t="str">
        <f>IF('Payments Export'!I1211="","",'Payments Export'!I1211)</f>
        <v/>
      </c>
      <c r="E1207" s="7" t="str">
        <f t="shared" si="36"/>
        <v/>
      </c>
      <c r="F1207" s="7" t="str">
        <f>IF('Payments Export'!A1211="","",'Payments Export'!N1211)</f>
        <v/>
      </c>
      <c r="G1207" s="7" t="str">
        <f>IF('Payments Export'!A1211="","",'Payments Export'!O1211)</f>
        <v/>
      </c>
      <c r="H1207" s="7" t="str">
        <f>IF('Payments Export'!B1211="","",G1207-F1207)</f>
        <v/>
      </c>
      <c r="I1207" s="3" t="str">
        <f>IF(C1207&lt;&gt;"",_xlfn.XLOOKUP(IFERROR(VALUE(C1207),C1207),'Items database'!A:A,'Items database'!B:B),(_xlfn.XLOOKUP(LEFT(E1207,3),Services,Services,"")))</f>
        <v/>
      </c>
      <c r="J1207" s="3" t="str">
        <f t="shared" si="37"/>
        <v/>
      </c>
    </row>
    <row r="1208" spans="1:10" x14ac:dyDescent="0.35">
      <c r="A1208" s="7" t="str">
        <f>IF('Payments Export'!A1212="","",'Payments Export'!A1212)</f>
        <v/>
      </c>
      <c r="B1208" s="7" t="str">
        <f>IF('Payments Export'!A1212="","",'Payments Export'!B1212)</f>
        <v/>
      </c>
      <c r="C1208" s="7" t="str">
        <f>IF(IFERROR(VALUE('Payments Export'!H1212),'Payments Export'!H1212)&lt;&gt;0,IFERROR(VALUE('Payments Export'!H1212),'Payments Export'!H1212),"")</f>
        <v/>
      </c>
      <c r="D1208" s="7" t="str">
        <f>IF('Payments Export'!I1212="","",'Payments Export'!I1212)</f>
        <v/>
      </c>
      <c r="E1208" s="7" t="str">
        <f t="shared" si="36"/>
        <v/>
      </c>
      <c r="F1208" s="7" t="str">
        <f>IF('Payments Export'!A1212="","",'Payments Export'!N1212)</f>
        <v/>
      </c>
      <c r="G1208" s="7" t="str">
        <f>IF('Payments Export'!A1212="","",'Payments Export'!O1212)</f>
        <v/>
      </c>
      <c r="H1208" s="7" t="str">
        <f>IF('Payments Export'!B1212="","",G1208-F1208)</f>
        <v/>
      </c>
      <c r="I1208" s="3" t="str">
        <f>IF(C1208&lt;&gt;"",_xlfn.XLOOKUP(IFERROR(VALUE(C1208),C1208),'Items database'!A:A,'Items database'!B:B),(_xlfn.XLOOKUP(LEFT(E1208,3),Services,Services,"")))</f>
        <v/>
      </c>
      <c r="J1208" s="3" t="str">
        <f t="shared" si="37"/>
        <v/>
      </c>
    </row>
    <row r="1209" spans="1:10" x14ac:dyDescent="0.35">
      <c r="A1209" s="7" t="str">
        <f>IF('Payments Export'!A1213="","",'Payments Export'!A1213)</f>
        <v/>
      </c>
      <c r="B1209" s="7" t="str">
        <f>IF('Payments Export'!A1213="","",'Payments Export'!B1213)</f>
        <v/>
      </c>
      <c r="C1209" s="7" t="str">
        <f>IF(IFERROR(VALUE('Payments Export'!H1213),'Payments Export'!H1213)&lt;&gt;0,IFERROR(VALUE('Payments Export'!H1213),'Payments Export'!H1213),"")</f>
        <v/>
      </c>
      <c r="D1209" s="7" t="str">
        <f>IF('Payments Export'!I1213="","",'Payments Export'!I1213)</f>
        <v/>
      </c>
      <c r="E1209" s="7" t="str">
        <f t="shared" si="36"/>
        <v/>
      </c>
      <c r="F1209" s="7" t="str">
        <f>IF('Payments Export'!A1213="","",'Payments Export'!N1213)</f>
        <v/>
      </c>
      <c r="G1209" s="7" t="str">
        <f>IF('Payments Export'!A1213="","",'Payments Export'!O1213)</f>
        <v/>
      </c>
      <c r="H1209" s="7" t="str">
        <f>IF('Payments Export'!B1213="","",G1209-F1209)</f>
        <v/>
      </c>
      <c r="I1209" s="3" t="str">
        <f>IF(C1209&lt;&gt;"",_xlfn.XLOOKUP(IFERROR(VALUE(C1209),C1209),'Items database'!A:A,'Items database'!B:B),(_xlfn.XLOOKUP(LEFT(E1209,3),Services,Services,"")))</f>
        <v/>
      </c>
      <c r="J1209" s="3" t="str">
        <f t="shared" si="37"/>
        <v/>
      </c>
    </row>
    <row r="1210" spans="1:10" x14ac:dyDescent="0.35">
      <c r="A1210" s="7" t="str">
        <f>IF('Payments Export'!A1214="","",'Payments Export'!A1214)</f>
        <v/>
      </c>
      <c r="B1210" s="7" t="str">
        <f>IF('Payments Export'!A1214="","",'Payments Export'!B1214)</f>
        <v/>
      </c>
      <c r="C1210" s="7" t="str">
        <f>IF(IFERROR(VALUE('Payments Export'!H1214),'Payments Export'!H1214)&lt;&gt;0,IFERROR(VALUE('Payments Export'!H1214),'Payments Export'!H1214),"")</f>
        <v/>
      </c>
      <c r="D1210" s="7" t="str">
        <f>IF('Payments Export'!I1214="","",'Payments Export'!I1214)</f>
        <v/>
      </c>
      <c r="E1210" s="7" t="str">
        <f t="shared" si="36"/>
        <v/>
      </c>
      <c r="F1210" s="7" t="str">
        <f>IF('Payments Export'!A1214="","",'Payments Export'!N1214)</f>
        <v/>
      </c>
      <c r="G1210" s="7" t="str">
        <f>IF('Payments Export'!A1214="","",'Payments Export'!O1214)</f>
        <v/>
      </c>
      <c r="H1210" s="7" t="str">
        <f>IF('Payments Export'!B1214="","",G1210-F1210)</f>
        <v/>
      </c>
      <c r="I1210" s="3" t="str">
        <f>IF(C1210&lt;&gt;"",_xlfn.XLOOKUP(IFERROR(VALUE(C1210),C1210),'Items database'!A:A,'Items database'!B:B),(_xlfn.XLOOKUP(LEFT(E1210,3),Services,Services,"")))</f>
        <v/>
      </c>
      <c r="J1210" s="3" t="str">
        <f t="shared" si="37"/>
        <v/>
      </c>
    </row>
    <row r="1211" spans="1:10" x14ac:dyDescent="0.35">
      <c r="A1211" s="7" t="str">
        <f>IF('Payments Export'!A1215="","",'Payments Export'!A1215)</f>
        <v/>
      </c>
      <c r="B1211" s="7" t="str">
        <f>IF('Payments Export'!A1215="","",'Payments Export'!B1215)</f>
        <v/>
      </c>
      <c r="C1211" s="7" t="str">
        <f>IF(IFERROR(VALUE('Payments Export'!H1215),'Payments Export'!H1215)&lt;&gt;0,IFERROR(VALUE('Payments Export'!H1215),'Payments Export'!H1215),"")</f>
        <v/>
      </c>
      <c r="D1211" s="7" t="str">
        <f>IF('Payments Export'!I1215="","",'Payments Export'!I1215)</f>
        <v/>
      </c>
      <c r="E1211" s="7" t="str">
        <f t="shared" si="36"/>
        <v/>
      </c>
      <c r="F1211" s="7" t="str">
        <f>IF('Payments Export'!A1215="","",'Payments Export'!N1215)</f>
        <v/>
      </c>
      <c r="G1211" s="7" t="str">
        <f>IF('Payments Export'!A1215="","",'Payments Export'!O1215)</f>
        <v/>
      </c>
      <c r="H1211" s="7" t="str">
        <f>IF('Payments Export'!B1215="","",G1211-F1211)</f>
        <v/>
      </c>
      <c r="I1211" s="3" t="str">
        <f>IF(C1211&lt;&gt;"",_xlfn.XLOOKUP(IFERROR(VALUE(C1211),C1211),'Items database'!A:A,'Items database'!B:B),(_xlfn.XLOOKUP(LEFT(E1211,3),Services,Services,"")))</f>
        <v/>
      </c>
      <c r="J1211" s="3" t="str">
        <f t="shared" si="37"/>
        <v/>
      </c>
    </row>
    <row r="1212" spans="1:10" x14ac:dyDescent="0.35">
      <c r="A1212" s="7" t="str">
        <f>IF('Payments Export'!A1216="","",'Payments Export'!A1216)</f>
        <v/>
      </c>
      <c r="B1212" s="7" t="str">
        <f>IF('Payments Export'!A1216="","",'Payments Export'!B1216)</f>
        <v/>
      </c>
      <c r="C1212" s="7" t="str">
        <f>IF(IFERROR(VALUE('Payments Export'!H1216),'Payments Export'!H1216)&lt;&gt;0,IFERROR(VALUE('Payments Export'!H1216),'Payments Export'!H1216),"")</f>
        <v/>
      </c>
      <c r="D1212" s="7" t="str">
        <f>IF('Payments Export'!I1216="","",'Payments Export'!I1216)</f>
        <v/>
      </c>
      <c r="E1212" s="7" t="str">
        <f t="shared" si="36"/>
        <v/>
      </c>
      <c r="F1212" s="7" t="str">
        <f>IF('Payments Export'!A1216="","",'Payments Export'!N1216)</f>
        <v/>
      </c>
      <c r="G1212" s="7" t="str">
        <f>IF('Payments Export'!A1216="","",'Payments Export'!O1216)</f>
        <v/>
      </c>
      <c r="H1212" s="7" t="str">
        <f>IF('Payments Export'!B1216="","",G1212-F1212)</f>
        <v/>
      </c>
      <c r="I1212" s="3" t="str">
        <f>IF(C1212&lt;&gt;"",_xlfn.XLOOKUP(IFERROR(VALUE(C1212),C1212),'Items database'!A:A,'Items database'!B:B),(_xlfn.XLOOKUP(LEFT(E1212,3),Services,Services,"")))</f>
        <v/>
      </c>
      <c r="J1212" s="3" t="str">
        <f t="shared" si="37"/>
        <v/>
      </c>
    </row>
    <row r="1213" spans="1:10" x14ac:dyDescent="0.35">
      <c r="A1213" s="7" t="str">
        <f>IF('Payments Export'!A1217="","",'Payments Export'!A1217)</f>
        <v/>
      </c>
      <c r="B1213" s="7" t="str">
        <f>IF('Payments Export'!A1217="","",'Payments Export'!B1217)</f>
        <v/>
      </c>
      <c r="C1213" s="7" t="str">
        <f>IF(IFERROR(VALUE('Payments Export'!H1217),'Payments Export'!H1217)&lt;&gt;0,IFERROR(VALUE('Payments Export'!H1217),'Payments Export'!H1217),"")</f>
        <v/>
      </c>
      <c r="D1213" s="7" t="str">
        <f>IF('Payments Export'!I1217="","",'Payments Export'!I1217)</f>
        <v/>
      </c>
      <c r="E1213" s="7" t="str">
        <f t="shared" si="36"/>
        <v/>
      </c>
      <c r="F1213" s="7" t="str">
        <f>IF('Payments Export'!A1217="","",'Payments Export'!N1217)</f>
        <v/>
      </c>
      <c r="G1213" s="7" t="str">
        <f>IF('Payments Export'!A1217="","",'Payments Export'!O1217)</f>
        <v/>
      </c>
      <c r="H1213" s="7" t="str">
        <f>IF('Payments Export'!B1217="","",G1213-F1213)</f>
        <v/>
      </c>
      <c r="I1213" s="3" t="str">
        <f>IF(C1213&lt;&gt;"",_xlfn.XLOOKUP(IFERROR(VALUE(C1213),C1213),'Items database'!A:A,'Items database'!B:B),(_xlfn.XLOOKUP(LEFT(E1213,3),Services,Services,"")))</f>
        <v/>
      </c>
      <c r="J1213" s="3" t="str">
        <f t="shared" si="37"/>
        <v/>
      </c>
    </row>
    <row r="1214" spans="1:10" x14ac:dyDescent="0.35">
      <c r="A1214" s="7" t="str">
        <f>IF('Payments Export'!A1218="","",'Payments Export'!A1218)</f>
        <v/>
      </c>
      <c r="B1214" s="7" t="str">
        <f>IF('Payments Export'!A1218="","",'Payments Export'!B1218)</f>
        <v/>
      </c>
      <c r="C1214" s="7" t="str">
        <f>IF(IFERROR(VALUE('Payments Export'!H1218),'Payments Export'!H1218)&lt;&gt;0,IFERROR(VALUE('Payments Export'!H1218),'Payments Export'!H1218),"")</f>
        <v/>
      </c>
      <c r="D1214" s="7" t="str">
        <f>IF('Payments Export'!I1218="","",'Payments Export'!I1218)</f>
        <v/>
      </c>
      <c r="E1214" s="7" t="str">
        <f t="shared" si="36"/>
        <v/>
      </c>
      <c r="F1214" s="7" t="str">
        <f>IF('Payments Export'!A1218="","",'Payments Export'!N1218)</f>
        <v/>
      </c>
      <c r="G1214" s="7" t="str">
        <f>IF('Payments Export'!A1218="","",'Payments Export'!O1218)</f>
        <v/>
      </c>
      <c r="H1214" s="7" t="str">
        <f>IF('Payments Export'!B1218="","",G1214-F1214)</f>
        <v/>
      </c>
      <c r="I1214" s="3" t="str">
        <f>IF(C1214&lt;&gt;"",_xlfn.XLOOKUP(IFERROR(VALUE(C1214),C1214),'Items database'!A:A,'Items database'!B:B),(_xlfn.XLOOKUP(LEFT(E1214,3),Services,Services,"")))</f>
        <v/>
      </c>
      <c r="J1214" s="3" t="str">
        <f t="shared" si="37"/>
        <v/>
      </c>
    </row>
    <row r="1215" spans="1:10" x14ac:dyDescent="0.35">
      <c r="A1215" s="7" t="str">
        <f>IF('Payments Export'!A1219="","",'Payments Export'!A1219)</f>
        <v/>
      </c>
      <c r="B1215" s="7" t="str">
        <f>IF('Payments Export'!A1219="","",'Payments Export'!B1219)</f>
        <v/>
      </c>
      <c r="C1215" s="7" t="str">
        <f>IF(IFERROR(VALUE('Payments Export'!H1219),'Payments Export'!H1219)&lt;&gt;0,IFERROR(VALUE('Payments Export'!H1219),'Payments Export'!H1219),"")</f>
        <v/>
      </c>
      <c r="D1215" s="7" t="str">
        <f>IF('Payments Export'!I1219="","",'Payments Export'!I1219)</f>
        <v/>
      </c>
      <c r="E1215" s="7" t="str">
        <f t="shared" si="36"/>
        <v/>
      </c>
      <c r="F1215" s="7" t="str">
        <f>IF('Payments Export'!A1219="","",'Payments Export'!N1219)</f>
        <v/>
      </c>
      <c r="G1215" s="7" t="str">
        <f>IF('Payments Export'!A1219="","",'Payments Export'!O1219)</f>
        <v/>
      </c>
      <c r="H1215" s="7" t="str">
        <f>IF('Payments Export'!B1219="","",G1215-F1215)</f>
        <v/>
      </c>
      <c r="I1215" s="3" t="str">
        <f>IF(C1215&lt;&gt;"",_xlfn.XLOOKUP(IFERROR(VALUE(C1215),C1215),'Items database'!A:A,'Items database'!B:B),(_xlfn.XLOOKUP(LEFT(E1215,3),Services,Services,"")))</f>
        <v/>
      </c>
      <c r="J1215" s="3" t="str">
        <f t="shared" si="37"/>
        <v/>
      </c>
    </row>
    <row r="1216" spans="1:10" x14ac:dyDescent="0.35">
      <c r="A1216" s="7" t="str">
        <f>IF('Payments Export'!A1220="","",'Payments Export'!A1220)</f>
        <v/>
      </c>
      <c r="B1216" s="7" t="str">
        <f>IF('Payments Export'!A1220="","",'Payments Export'!B1220)</f>
        <v/>
      </c>
      <c r="C1216" s="7" t="str">
        <f>IF(IFERROR(VALUE('Payments Export'!H1220),'Payments Export'!H1220)&lt;&gt;0,IFERROR(VALUE('Payments Export'!H1220),'Payments Export'!H1220),"")</f>
        <v/>
      </c>
      <c r="D1216" s="7" t="str">
        <f>IF('Payments Export'!I1220="","",'Payments Export'!I1220)</f>
        <v/>
      </c>
      <c r="E1216" s="7" t="str">
        <f t="shared" si="36"/>
        <v/>
      </c>
      <c r="F1216" s="7" t="str">
        <f>IF('Payments Export'!A1220="","",'Payments Export'!N1220)</f>
        <v/>
      </c>
      <c r="G1216" s="7" t="str">
        <f>IF('Payments Export'!A1220="","",'Payments Export'!O1220)</f>
        <v/>
      </c>
      <c r="H1216" s="7" t="str">
        <f>IF('Payments Export'!B1220="","",G1216-F1216)</f>
        <v/>
      </c>
      <c r="I1216" s="3" t="str">
        <f>IF(C1216&lt;&gt;"",_xlfn.XLOOKUP(IFERROR(VALUE(C1216),C1216),'Items database'!A:A,'Items database'!B:B),(_xlfn.XLOOKUP(LEFT(E1216,3),Services,Services,"")))</f>
        <v/>
      </c>
      <c r="J1216" s="3" t="str">
        <f t="shared" si="37"/>
        <v/>
      </c>
    </row>
    <row r="1217" spans="1:10" x14ac:dyDescent="0.35">
      <c r="A1217" s="7" t="str">
        <f>IF('Payments Export'!A1221="","",'Payments Export'!A1221)</f>
        <v/>
      </c>
      <c r="B1217" s="7" t="str">
        <f>IF('Payments Export'!A1221="","",'Payments Export'!B1221)</f>
        <v/>
      </c>
      <c r="C1217" s="7" t="str">
        <f>IF(IFERROR(VALUE('Payments Export'!H1221),'Payments Export'!H1221)&lt;&gt;0,IFERROR(VALUE('Payments Export'!H1221),'Payments Export'!H1221),"")</f>
        <v/>
      </c>
      <c r="D1217" s="7" t="str">
        <f>IF('Payments Export'!I1221="","",'Payments Export'!I1221)</f>
        <v/>
      </c>
      <c r="E1217" s="7" t="str">
        <f t="shared" ref="E1217:E1280" si="38">LEFT(D1217,66)</f>
        <v/>
      </c>
      <c r="F1217" s="7" t="str">
        <f>IF('Payments Export'!A1221="","",'Payments Export'!N1221)</f>
        <v/>
      </c>
      <c r="G1217" s="7" t="str">
        <f>IF('Payments Export'!A1221="","",'Payments Export'!O1221)</f>
        <v/>
      </c>
      <c r="H1217" s="7" t="str">
        <f>IF('Payments Export'!B1221="","",G1217-F1217)</f>
        <v/>
      </c>
      <c r="I1217" s="3" t="str">
        <f>IF(C1217&lt;&gt;"",_xlfn.XLOOKUP(IFERROR(VALUE(C1217),C1217),'Items database'!A:A,'Items database'!B:B),(_xlfn.XLOOKUP(LEFT(E1217,3),Services,Services,"")))</f>
        <v/>
      </c>
      <c r="J1217" s="3" t="str">
        <f t="shared" ref="J1217:J1280" si="39">IF(ISNUMBER(F1217)=TRUE,IF(F1217=0,"","GST"),"")</f>
        <v/>
      </c>
    </row>
    <row r="1218" spans="1:10" x14ac:dyDescent="0.35">
      <c r="A1218" s="7" t="str">
        <f>IF('Payments Export'!A1222="","",'Payments Export'!A1222)</f>
        <v/>
      </c>
      <c r="B1218" s="7" t="str">
        <f>IF('Payments Export'!A1222="","",'Payments Export'!B1222)</f>
        <v/>
      </c>
      <c r="C1218" s="7" t="str">
        <f>IF(IFERROR(VALUE('Payments Export'!H1222),'Payments Export'!H1222)&lt;&gt;0,IFERROR(VALUE('Payments Export'!H1222),'Payments Export'!H1222),"")</f>
        <v/>
      </c>
      <c r="D1218" s="7" t="str">
        <f>IF('Payments Export'!I1222="","",'Payments Export'!I1222)</f>
        <v/>
      </c>
      <c r="E1218" s="7" t="str">
        <f t="shared" si="38"/>
        <v/>
      </c>
      <c r="F1218" s="7" t="str">
        <f>IF('Payments Export'!A1222="","",'Payments Export'!N1222)</f>
        <v/>
      </c>
      <c r="G1218" s="7" t="str">
        <f>IF('Payments Export'!A1222="","",'Payments Export'!O1222)</f>
        <v/>
      </c>
      <c r="H1218" s="7" t="str">
        <f>IF('Payments Export'!B1222="","",G1218-F1218)</f>
        <v/>
      </c>
      <c r="I1218" s="3" t="str">
        <f>IF(C1218&lt;&gt;"",_xlfn.XLOOKUP(IFERROR(VALUE(C1218),C1218),'Items database'!A:A,'Items database'!B:B),(_xlfn.XLOOKUP(LEFT(E1218,3),Services,Services,"")))</f>
        <v/>
      </c>
      <c r="J1218" s="3" t="str">
        <f t="shared" si="39"/>
        <v/>
      </c>
    </row>
    <row r="1219" spans="1:10" x14ac:dyDescent="0.35">
      <c r="A1219" s="7" t="str">
        <f>IF('Payments Export'!A1223="","",'Payments Export'!A1223)</f>
        <v/>
      </c>
      <c r="B1219" s="7" t="str">
        <f>IF('Payments Export'!A1223="","",'Payments Export'!B1223)</f>
        <v/>
      </c>
      <c r="C1219" s="7" t="str">
        <f>IF(IFERROR(VALUE('Payments Export'!H1223),'Payments Export'!H1223)&lt;&gt;0,IFERROR(VALUE('Payments Export'!H1223),'Payments Export'!H1223),"")</f>
        <v/>
      </c>
      <c r="D1219" s="7" t="str">
        <f>IF('Payments Export'!I1223="","",'Payments Export'!I1223)</f>
        <v/>
      </c>
      <c r="E1219" s="7" t="str">
        <f t="shared" si="38"/>
        <v/>
      </c>
      <c r="F1219" s="7" t="str">
        <f>IF('Payments Export'!A1223="","",'Payments Export'!N1223)</f>
        <v/>
      </c>
      <c r="G1219" s="7" t="str">
        <f>IF('Payments Export'!A1223="","",'Payments Export'!O1223)</f>
        <v/>
      </c>
      <c r="H1219" s="7" t="str">
        <f>IF('Payments Export'!B1223="","",G1219-F1219)</f>
        <v/>
      </c>
      <c r="I1219" s="3" t="str">
        <f>IF(C1219&lt;&gt;"",_xlfn.XLOOKUP(IFERROR(VALUE(C1219),C1219),'Items database'!A:A,'Items database'!B:B),(_xlfn.XLOOKUP(LEFT(E1219,3),Services,Services,"")))</f>
        <v/>
      </c>
      <c r="J1219" s="3" t="str">
        <f t="shared" si="39"/>
        <v/>
      </c>
    </row>
    <row r="1220" spans="1:10" x14ac:dyDescent="0.35">
      <c r="A1220" s="7" t="str">
        <f>IF('Payments Export'!A1224="","",'Payments Export'!A1224)</f>
        <v/>
      </c>
      <c r="B1220" s="7" t="str">
        <f>IF('Payments Export'!A1224="","",'Payments Export'!B1224)</f>
        <v/>
      </c>
      <c r="C1220" s="7" t="str">
        <f>IF(IFERROR(VALUE('Payments Export'!H1224),'Payments Export'!H1224)&lt;&gt;0,IFERROR(VALUE('Payments Export'!H1224),'Payments Export'!H1224),"")</f>
        <v/>
      </c>
      <c r="D1220" s="7" t="str">
        <f>IF('Payments Export'!I1224="","",'Payments Export'!I1224)</f>
        <v/>
      </c>
      <c r="E1220" s="7" t="str">
        <f t="shared" si="38"/>
        <v/>
      </c>
      <c r="F1220" s="7" t="str">
        <f>IF('Payments Export'!A1224="","",'Payments Export'!N1224)</f>
        <v/>
      </c>
      <c r="G1220" s="7" t="str">
        <f>IF('Payments Export'!A1224="","",'Payments Export'!O1224)</f>
        <v/>
      </c>
      <c r="H1220" s="7" t="str">
        <f>IF('Payments Export'!B1224="","",G1220-F1220)</f>
        <v/>
      </c>
      <c r="I1220" s="3" t="str">
        <f>IF(C1220&lt;&gt;"",_xlfn.XLOOKUP(IFERROR(VALUE(C1220),C1220),'Items database'!A:A,'Items database'!B:B),(_xlfn.XLOOKUP(LEFT(E1220,3),Services,Services,"")))</f>
        <v/>
      </c>
      <c r="J1220" s="3" t="str">
        <f t="shared" si="39"/>
        <v/>
      </c>
    </row>
    <row r="1221" spans="1:10" x14ac:dyDescent="0.35">
      <c r="A1221" s="7" t="str">
        <f>IF('Payments Export'!A1225="","",'Payments Export'!A1225)</f>
        <v/>
      </c>
      <c r="B1221" s="7" t="str">
        <f>IF('Payments Export'!A1225="","",'Payments Export'!B1225)</f>
        <v/>
      </c>
      <c r="C1221" s="7" t="str">
        <f>IF(IFERROR(VALUE('Payments Export'!H1225),'Payments Export'!H1225)&lt;&gt;0,IFERROR(VALUE('Payments Export'!H1225),'Payments Export'!H1225),"")</f>
        <v/>
      </c>
      <c r="D1221" s="7" t="str">
        <f>IF('Payments Export'!I1225="","",'Payments Export'!I1225)</f>
        <v/>
      </c>
      <c r="E1221" s="7" t="str">
        <f t="shared" si="38"/>
        <v/>
      </c>
      <c r="F1221" s="7" t="str">
        <f>IF('Payments Export'!A1225="","",'Payments Export'!N1225)</f>
        <v/>
      </c>
      <c r="G1221" s="7" t="str">
        <f>IF('Payments Export'!A1225="","",'Payments Export'!O1225)</f>
        <v/>
      </c>
      <c r="H1221" s="7" t="str">
        <f>IF('Payments Export'!B1225="","",G1221-F1221)</f>
        <v/>
      </c>
      <c r="I1221" s="3" t="str">
        <f>IF(C1221&lt;&gt;"",_xlfn.XLOOKUP(IFERROR(VALUE(C1221),C1221),'Items database'!A:A,'Items database'!B:B),(_xlfn.XLOOKUP(LEFT(E1221,3),Services,Services,"")))</f>
        <v/>
      </c>
      <c r="J1221" s="3" t="str">
        <f t="shared" si="39"/>
        <v/>
      </c>
    </row>
    <row r="1222" spans="1:10" x14ac:dyDescent="0.35">
      <c r="A1222" s="7" t="str">
        <f>IF('Payments Export'!A1226="","",'Payments Export'!A1226)</f>
        <v/>
      </c>
      <c r="B1222" s="7" t="str">
        <f>IF('Payments Export'!A1226="","",'Payments Export'!B1226)</f>
        <v/>
      </c>
      <c r="C1222" s="7" t="str">
        <f>IF(IFERROR(VALUE('Payments Export'!H1226),'Payments Export'!H1226)&lt;&gt;0,IFERROR(VALUE('Payments Export'!H1226),'Payments Export'!H1226),"")</f>
        <v/>
      </c>
      <c r="D1222" s="7" t="str">
        <f>IF('Payments Export'!I1226="","",'Payments Export'!I1226)</f>
        <v/>
      </c>
      <c r="E1222" s="7" t="str">
        <f t="shared" si="38"/>
        <v/>
      </c>
      <c r="F1222" s="7" t="str">
        <f>IF('Payments Export'!A1226="","",'Payments Export'!N1226)</f>
        <v/>
      </c>
      <c r="G1222" s="7" t="str">
        <f>IF('Payments Export'!A1226="","",'Payments Export'!O1226)</f>
        <v/>
      </c>
      <c r="H1222" s="7" t="str">
        <f>IF('Payments Export'!B1226="","",G1222-F1222)</f>
        <v/>
      </c>
      <c r="I1222" s="3" t="str">
        <f>IF(C1222&lt;&gt;"",_xlfn.XLOOKUP(IFERROR(VALUE(C1222),C1222),'Items database'!A:A,'Items database'!B:B),(_xlfn.XLOOKUP(LEFT(E1222,3),Services,Services,"")))</f>
        <v/>
      </c>
      <c r="J1222" s="3" t="str">
        <f t="shared" si="39"/>
        <v/>
      </c>
    </row>
    <row r="1223" spans="1:10" x14ac:dyDescent="0.35">
      <c r="A1223" s="7" t="str">
        <f>IF('Payments Export'!A1227="","",'Payments Export'!A1227)</f>
        <v/>
      </c>
      <c r="B1223" s="7" t="str">
        <f>IF('Payments Export'!A1227="","",'Payments Export'!B1227)</f>
        <v/>
      </c>
      <c r="C1223" s="7" t="str">
        <f>IF(IFERROR(VALUE('Payments Export'!H1227),'Payments Export'!H1227)&lt;&gt;0,IFERROR(VALUE('Payments Export'!H1227),'Payments Export'!H1227),"")</f>
        <v/>
      </c>
      <c r="D1223" s="7" t="str">
        <f>IF('Payments Export'!I1227="","",'Payments Export'!I1227)</f>
        <v/>
      </c>
      <c r="E1223" s="7" t="str">
        <f t="shared" si="38"/>
        <v/>
      </c>
      <c r="F1223" s="7" t="str">
        <f>IF('Payments Export'!A1227="","",'Payments Export'!N1227)</f>
        <v/>
      </c>
      <c r="G1223" s="7" t="str">
        <f>IF('Payments Export'!A1227="","",'Payments Export'!O1227)</f>
        <v/>
      </c>
      <c r="H1223" s="7" t="str">
        <f>IF('Payments Export'!B1227="","",G1223-F1223)</f>
        <v/>
      </c>
      <c r="I1223" s="3" t="str">
        <f>IF(C1223&lt;&gt;"",_xlfn.XLOOKUP(IFERROR(VALUE(C1223),C1223),'Items database'!A:A,'Items database'!B:B),(_xlfn.XLOOKUP(LEFT(E1223,3),Services,Services,"")))</f>
        <v/>
      </c>
      <c r="J1223" s="3" t="str">
        <f t="shared" si="39"/>
        <v/>
      </c>
    </row>
    <row r="1224" spans="1:10" x14ac:dyDescent="0.35">
      <c r="A1224" s="7" t="str">
        <f>IF('Payments Export'!A1228="","",'Payments Export'!A1228)</f>
        <v/>
      </c>
      <c r="B1224" s="7" t="str">
        <f>IF('Payments Export'!A1228="","",'Payments Export'!B1228)</f>
        <v/>
      </c>
      <c r="C1224" s="7" t="str">
        <f>IF(IFERROR(VALUE('Payments Export'!H1228),'Payments Export'!H1228)&lt;&gt;0,IFERROR(VALUE('Payments Export'!H1228),'Payments Export'!H1228),"")</f>
        <v/>
      </c>
      <c r="D1224" s="7" t="str">
        <f>IF('Payments Export'!I1228="","",'Payments Export'!I1228)</f>
        <v/>
      </c>
      <c r="E1224" s="7" t="str">
        <f t="shared" si="38"/>
        <v/>
      </c>
      <c r="F1224" s="7" t="str">
        <f>IF('Payments Export'!A1228="","",'Payments Export'!N1228)</f>
        <v/>
      </c>
      <c r="G1224" s="7" t="str">
        <f>IF('Payments Export'!A1228="","",'Payments Export'!O1228)</f>
        <v/>
      </c>
      <c r="H1224" s="7" t="str">
        <f>IF('Payments Export'!B1228="","",G1224-F1224)</f>
        <v/>
      </c>
      <c r="I1224" s="3" t="str">
        <f>IF(C1224&lt;&gt;"",_xlfn.XLOOKUP(IFERROR(VALUE(C1224),C1224),'Items database'!A:A,'Items database'!B:B),(_xlfn.XLOOKUP(LEFT(E1224,3),Services,Services,"")))</f>
        <v/>
      </c>
      <c r="J1224" s="3" t="str">
        <f t="shared" si="39"/>
        <v/>
      </c>
    </row>
    <row r="1225" spans="1:10" x14ac:dyDescent="0.35">
      <c r="A1225" s="7" t="str">
        <f>IF('Payments Export'!A1229="","",'Payments Export'!A1229)</f>
        <v/>
      </c>
      <c r="B1225" s="7" t="str">
        <f>IF('Payments Export'!A1229="","",'Payments Export'!B1229)</f>
        <v/>
      </c>
      <c r="C1225" s="7" t="str">
        <f>IF(IFERROR(VALUE('Payments Export'!H1229),'Payments Export'!H1229)&lt;&gt;0,IFERROR(VALUE('Payments Export'!H1229),'Payments Export'!H1229),"")</f>
        <v/>
      </c>
      <c r="D1225" s="7" t="str">
        <f>IF('Payments Export'!I1229="","",'Payments Export'!I1229)</f>
        <v/>
      </c>
      <c r="E1225" s="7" t="str">
        <f t="shared" si="38"/>
        <v/>
      </c>
      <c r="F1225" s="7" t="str">
        <f>IF('Payments Export'!A1229="","",'Payments Export'!N1229)</f>
        <v/>
      </c>
      <c r="G1225" s="7" t="str">
        <f>IF('Payments Export'!A1229="","",'Payments Export'!O1229)</f>
        <v/>
      </c>
      <c r="H1225" s="7" t="str">
        <f>IF('Payments Export'!B1229="","",G1225-F1225)</f>
        <v/>
      </c>
      <c r="I1225" s="3" t="str">
        <f>IF(C1225&lt;&gt;"",_xlfn.XLOOKUP(IFERROR(VALUE(C1225),C1225),'Items database'!A:A,'Items database'!B:B),(_xlfn.XLOOKUP(LEFT(E1225,3),Services,Services,"")))</f>
        <v/>
      </c>
      <c r="J1225" s="3" t="str">
        <f t="shared" si="39"/>
        <v/>
      </c>
    </row>
    <row r="1226" spans="1:10" x14ac:dyDescent="0.35">
      <c r="A1226" s="7" t="str">
        <f>IF('Payments Export'!A1230="","",'Payments Export'!A1230)</f>
        <v/>
      </c>
      <c r="B1226" s="7" t="str">
        <f>IF('Payments Export'!A1230="","",'Payments Export'!B1230)</f>
        <v/>
      </c>
      <c r="C1226" s="7" t="str">
        <f>IF(IFERROR(VALUE('Payments Export'!H1230),'Payments Export'!H1230)&lt;&gt;0,IFERROR(VALUE('Payments Export'!H1230),'Payments Export'!H1230),"")</f>
        <v/>
      </c>
      <c r="D1226" s="7" t="str">
        <f>IF('Payments Export'!I1230="","",'Payments Export'!I1230)</f>
        <v/>
      </c>
      <c r="E1226" s="7" t="str">
        <f t="shared" si="38"/>
        <v/>
      </c>
      <c r="F1226" s="7" t="str">
        <f>IF('Payments Export'!A1230="","",'Payments Export'!N1230)</f>
        <v/>
      </c>
      <c r="G1226" s="7" t="str">
        <f>IF('Payments Export'!A1230="","",'Payments Export'!O1230)</f>
        <v/>
      </c>
      <c r="H1226" s="7" t="str">
        <f>IF('Payments Export'!B1230="","",G1226-F1226)</f>
        <v/>
      </c>
      <c r="I1226" s="3" t="str">
        <f>IF(C1226&lt;&gt;"",_xlfn.XLOOKUP(IFERROR(VALUE(C1226),C1226),'Items database'!A:A,'Items database'!B:B),(_xlfn.XLOOKUP(LEFT(E1226,3),Services,Services,"")))</f>
        <v/>
      </c>
      <c r="J1226" s="3" t="str">
        <f t="shared" si="39"/>
        <v/>
      </c>
    </row>
    <row r="1227" spans="1:10" x14ac:dyDescent="0.35">
      <c r="A1227" s="7" t="str">
        <f>IF('Payments Export'!A1231="","",'Payments Export'!A1231)</f>
        <v/>
      </c>
      <c r="B1227" s="7" t="str">
        <f>IF('Payments Export'!A1231="","",'Payments Export'!B1231)</f>
        <v/>
      </c>
      <c r="C1227" s="7" t="str">
        <f>IF(IFERROR(VALUE('Payments Export'!H1231),'Payments Export'!H1231)&lt;&gt;0,IFERROR(VALUE('Payments Export'!H1231),'Payments Export'!H1231),"")</f>
        <v/>
      </c>
      <c r="D1227" s="7" t="str">
        <f>IF('Payments Export'!I1231="","",'Payments Export'!I1231)</f>
        <v/>
      </c>
      <c r="E1227" s="7" t="str">
        <f t="shared" si="38"/>
        <v/>
      </c>
      <c r="F1227" s="7" t="str">
        <f>IF('Payments Export'!A1231="","",'Payments Export'!N1231)</f>
        <v/>
      </c>
      <c r="G1227" s="7" t="str">
        <f>IF('Payments Export'!A1231="","",'Payments Export'!O1231)</f>
        <v/>
      </c>
      <c r="H1227" s="7" t="str">
        <f>IF('Payments Export'!B1231="","",G1227-F1227)</f>
        <v/>
      </c>
      <c r="I1227" s="3" t="str">
        <f>IF(C1227&lt;&gt;"",_xlfn.XLOOKUP(IFERROR(VALUE(C1227),C1227),'Items database'!A:A,'Items database'!B:B),(_xlfn.XLOOKUP(LEFT(E1227,3),Services,Services,"")))</f>
        <v/>
      </c>
      <c r="J1227" s="3" t="str">
        <f t="shared" si="39"/>
        <v/>
      </c>
    </row>
    <row r="1228" spans="1:10" x14ac:dyDescent="0.35">
      <c r="A1228" s="7" t="str">
        <f>IF('Payments Export'!A1232="","",'Payments Export'!A1232)</f>
        <v/>
      </c>
      <c r="B1228" s="7" t="str">
        <f>IF('Payments Export'!A1232="","",'Payments Export'!B1232)</f>
        <v/>
      </c>
      <c r="C1228" s="7" t="str">
        <f>IF(IFERROR(VALUE('Payments Export'!H1232),'Payments Export'!H1232)&lt;&gt;0,IFERROR(VALUE('Payments Export'!H1232),'Payments Export'!H1232),"")</f>
        <v/>
      </c>
      <c r="D1228" s="7" t="str">
        <f>IF('Payments Export'!I1232="","",'Payments Export'!I1232)</f>
        <v/>
      </c>
      <c r="E1228" s="7" t="str">
        <f t="shared" si="38"/>
        <v/>
      </c>
      <c r="F1228" s="7" t="str">
        <f>IF('Payments Export'!A1232="","",'Payments Export'!N1232)</f>
        <v/>
      </c>
      <c r="G1228" s="7" t="str">
        <f>IF('Payments Export'!A1232="","",'Payments Export'!O1232)</f>
        <v/>
      </c>
      <c r="H1228" s="7" t="str">
        <f>IF('Payments Export'!B1232="","",G1228-F1228)</f>
        <v/>
      </c>
      <c r="I1228" s="3" t="str">
        <f>IF(C1228&lt;&gt;"",_xlfn.XLOOKUP(IFERROR(VALUE(C1228),C1228),'Items database'!A:A,'Items database'!B:B),(_xlfn.XLOOKUP(LEFT(E1228,3),Services,Services,"")))</f>
        <v/>
      </c>
      <c r="J1228" s="3" t="str">
        <f t="shared" si="39"/>
        <v/>
      </c>
    </row>
    <row r="1229" spans="1:10" x14ac:dyDescent="0.35">
      <c r="A1229" s="7" t="str">
        <f>IF('Payments Export'!A1233="","",'Payments Export'!A1233)</f>
        <v/>
      </c>
      <c r="B1229" s="7" t="str">
        <f>IF('Payments Export'!A1233="","",'Payments Export'!B1233)</f>
        <v/>
      </c>
      <c r="C1229" s="7" t="str">
        <f>IF(IFERROR(VALUE('Payments Export'!H1233),'Payments Export'!H1233)&lt;&gt;0,IFERROR(VALUE('Payments Export'!H1233),'Payments Export'!H1233),"")</f>
        <v/>
      </c>
      <c r="D1229" s="7" t="str">
        <f>IF('Payments Export'!I1233="","",'Payments Export'!I1233)</f>
        <v/>
      </c>
      <c r="E1229" s="7" t="str">
        <f t="shared" si="38"/>
        <v/>
      </c>
      <c r="F1229" s="7" t="str">
        <f>IF('Payments Export'!A1233="","",'Payments Export'!N1233)</f>
        <v/>
      </c>
      <c r="G1229" s="7" t="str">
        <f>IF('Payments Export'!A1233="","",'Payments Export'!O1233)</f>
        <v/>
      </c>
      <c r="H1229" s="7" t="str">
        <f>IF('Payments Export'!B1233="","",G1229-F1229)</f>
        <v/>
      </c>
      <c r="I1229" s="3" t="str">
        <f>IF(C1229&lt;&gt;"",_xlfn.XLOOKUP(IFERROR(VALUE(C1229),C1229),'Items database'!A:A,'Items database'!B:B),(_xlfn.XLOOKUP(LEFT(E1229,3),Services,Services,"")))</f>
        <v/>
      </c>
      <c r="J1229" s="3" t="str">
        <f t="shared" si="39"/>
        <v/>
      </c>
    </row>
    <row r="1230" spans="1:10" x14ac:dyDescent="0.35">
      <c r="A1230" s="7" t="str">
        <f>IF('Payments Export'!A1234="","",'Payments Export'!A1234)</f>
        <v/>
      </c>
      <c r="B1230" s="7" t="str">
        <f>IF('Payments Export'!A1234="","",'Payments Export'!B1234)</f>
        <v/>
      </c>
      <c r="C1230" s="7" t="str">
        <f>IF(IFERROR(VALUE('Payments Export'!H1234),'Payments Export'!H1234)&lt;&gt;0,IFERROR(VALUE('Payments Export'!H1234),'Payments Export'!H1234),"")</f>
        <v/>
      </c>
      <c r="D1230" s="7" t="str">
        <f>IF('Payments Export'!I1234="","",'Payments Export'!I1234)</f>
        <v/>
      </c>
      <c r="E1230" s="7" t="str">
        <f t="shared" si="38"/>
        <v/>
      </c>
      <c r="F1230" s="7" t="str">
        <f>IF('Payments Export'!A1234="","",'Payments Export'!N1234)</f>
        <v/>
      </c>
      <c r="G1230" s="7" t="str">
        <f>IF('Payments Export'!A1234="","",'Payments Export'!O1234)</f>
        <v/>
      </c>
      <c r="H1230" s="7" t="str">
        <f>IF('Payments Export'!B1234="","",G1230-F1230)</f>
        <v/>
      </c>
      <c r="I1230" s="3" t="str">
        <f>IF(C1230&lt;&gt;"",_xlfn.XLOOKUP(IFERROR(VALUE(C1230),C1230),'Items database'!A:A,'Items database'!B:B),(_xlfn.XLOOKUP(LEFT(E1230,3),Services,Services,"")))</f>
        <v/>
      </c>
      <c r="J1230" s="3" t="str">
        <f t="shared" si="39"/>
        <v/>
      </c>
    </row>
    <row r="1231" spans="1:10" x14ac:dyDescent="0.35">
      <c r="A1231" s="7" t="str">
        <f>IF('Payments Export'!A1235="","",'Payments Export'!A1235)</f>
        <v/>
      </c>
      <c r="B1231" s="7" t="str">
        <f>IF('Payments Export'!A1235="","",'Payments Export'!B1235)</f>
        <v/>
      </c>
      <c r="C1231" s="7" t="str">
        <f>IF(IFERROR(VALUE('Payments Export'!H1235),'Payments Export'!H1235)&lt;&gt;0,IFERROR(VALUE('Payments Export'!H1235),'Payments Export'!H1235),"")</f>
        <v/>
      </c>
      <c r="D1231" s="7" t="str">
        <f>IF('Payments Export'!I1235="","",'Payments Export'!I1235)</f>
        <v/>
      </c>
      <c r="E1231" s="7" t="str">
        <f t="shared" si="38"/>
        <v/>
      </c>
      <c r="F1231" s="7" t="str">
        <f>IF('Payments Export'!A1235="","",'Payments Export'!N1235)</f>
        <v/>
      </c>
      <c r="G1231" s="7" t="str">
        <f>IF('Payments Export'!A1235="","",'Payments Export'!O1235)</f>
        <v/>
      </c>
      <c r="H1231" s="7" t="str">
        <f>IF('Payments Export'!B1235="","",G1231-F1231)</f>
        <v/>
      </c>
      <c r="I1231" s="3" t="str">
        <f>IF(C1231&lt;&gt;"",_xlfn.XLOOKUP(IFERROR(VALUE(C1231),C1231),'Items database'!A:A,'Items database'!B:B),(_xlfn.XLOOKUP(LEFT(E1231,3),Services,Services,"")))</f>
        <v/>
      </c>
      <c r="J1231" s="3" t="str">
        <f t="shared" si="39"/>
        <v/>
      </c>
    </row>
    <row r="1232" spans="1:10" x14ac:dyDescent="0.35">
      <c r="A1232" s="7" t="str">
        <f>IF('Payments Export'!A1236="","",'Payments Export'!A1236)</f>
        <v/>
      </c>
      <c r="B1232" s="7" t="str">
        <f>IF('Payments Export'!A1236="","",'Payments Export'!B1236)</f>
        <v/>
      </c>
      <c r="C1232" s="7" t="str">
        <f>IF(IFERROR(VALUE('Payments Export'!H1236),'Payments Export'!H1236)&lt;&gt;0,IFERROR(VALUE('Payments Export'!H1236),'Payments Export'!H1236),"")</f>
        <v/>
      </c>
      <c r="D1232" s="7" t="str">
        <f>IF('Payments Export'!I1236="","",'Payments Export'!I1236)</f>
        <v/>
      </c>
      <c r="E1232" s="7" t="str">
        <f t="shared" si="38"/>
        <v/>
      </c>
      <c r="F1232" s="7" t="str">
        <f>IF('Payments Export'!A1236="","",'Payments Export'!N1236)</f>
        <v/>
      </c>
      <c r="G1232" s="7" t="str">
        <f>IF('Payments Export'!A1236="","",'Payments Export'!O1236)</f>
        <v/>
      </c>
      <c r="H1232" s="7" t="str">
        <f>IF('Payments Export'!B1236="","",G1232-F1232)</f>
        <v/>
      </c>
      <c r="I1232" s="3" t="str">
        <f>IF(C1232&lt;&gt;"",_xlfn.XLOOKUP(IFERROR(VALUE(C1232),C1232),'Items database'!A:A,'Items database'!B:B),(_xlfn.XLOOKUP(LEFT(E1232,3),Services,Services,"")))</f>
        <v/>
      </c>
      <c r="J1232" s="3" t="str">
        <f t="shared" si="39"/>
        <v/>
      </c>
    </row>
    <row r="1233" spans="1:10" x14ac:dyDescent="0.35">
      <c r="A1233" s="7" t="str">
        <f>IF('Payments Export'!A1237="","",'Payments Export'!A1237)</f>
        <v/>
      </c>
      <c r="B1233" s="7" t="str">
        <f>IF('Payments Export'!A1237="","",'Payments Export'!B1237)</f>
        <v/>
      </c>
      <c r="C1233" s="7" t="str">
        <f>IF(IFERROR(VALUE('Payments Export'!H1237),'Payments Export'!H1237)&lt;&gt;0,IFERROR(VALUE('Payments Export'!H1237),'Payments Export'!H1237),"")</f>
        <v/>
      </c>
      <c r="D1233" s="7" t="str">
        <f>IF('Payments Export'!I1237="","",'Payments Export'!I1237)</f>
        <v/>
      </c>
      <c r="E1233" s="7" t="str">
        <f t="shared" si="38"/>
        <v/>
      </c>
      <c r="F1233" s="7" t="str">
        <f>IF('Payments Export'!A1237="","",'Payments Export'!N1237)</f>
        <v/>
      </c>
      <c r="G1233" s="7" t="str">
        <f>IF('Payments Export'!A1237="","",'Payments Export'!O1237)</f>
        <v/>
      </c>
      <c r="H1233" s="7" t="str">
        <f>IF('Payments Export'!B1237="","",G1233-F1233)</f>
        <v/>
      </c>
      <c r="I1233" s="3" t="str">
        <f>IF(C1233&lt;&gt;"",_xlfn.XLOOKUP(IFERROR(VALUE(C1233),C1233),'Items database'!A:A,'Items database'!B:B),(_xlfn.XLOOKUP(LEFT(E1233,3),Services,Services,"")))</f>
        <v/>
      </c>
      <c r="J1233" s="3" t="str">
        <f t="shared" si="39"/>
        <v/>
      </c>
    </row>
    <row r="1234" spans="1:10" x14ac:dyDescent="0.35">
      <c r="A1234" s="7" t="str">
        <f>IF('Payments Export'!A1238="","",'Payments Export'!A1238)</f>
        <v/>
      </c>
      <c r="B1234" s="7" t="str">
        <f>IF('Payments Export'!A1238="","",'Payments Export'!B1238)</f>
        <v/>
      </c>
      <c r="C1234" s="7" t="str">
        <f>IF(IFERROR(VALUE('Payments Export'!H1238),'Payments Export'!H1238)&lt;&gt;0,IFERROR(VALUE('Payments Export'!H1238),'Payments Export'!H1238),"")</f>
        <v/>
      </c>
      <c r="D1234" s="7" t="str">
        <f>IF('Payments Export'!I1238="","",'Payments Export'!I1238)</f>
        <v/>
      </c>
      <c r="E1234" s="7" t="str">
        <f t="shared" si="38"/>
        <v/>
      </c>
      <c r="F1234" s="7" t="str">
        <f>IF('Payments Export'!A1238="","",'Payments Export'!N1238)</f>
        <v/>
      </c>
      <c r="G1234" s="7" t="str">
        <f>IF('Payments Export'!A1238="","",'Payments Export'!O1238)</f>
        <v/>
      </c>
      <c r="H1234" s="7" t="str">
        <f>IF('Payments Export'!B1238="","",G1234-F1234)</f>
        <v/>
      </c>
      <c r="I1234" s="3" t="str">
        <f>IF(C1234&lt;&gt;"",_xlfn.XLOOKUP(IFERROR(VALUE(C1234),C1234),'Items database'!A:A,'Items database'!B:B),(_xlfn.XLOOKUP(LEFT(E1234,3),Services,Services,"")))</f>
        <v/>
      </c>
      <c r="J1234" s="3" t="str">
        <f t="shared" si="39"/>
        <v/>
      </c>
    </row>
    <row r="1235" spans="1:10" x14ac:dyDescent="0.35">
      <c r="A1235" s="7" t="str">
        <f>IF('Payments Export'!A1239="","",'Payments Export'!A1239)</f>
        <v/>
      </c>
      <c r="B1235" s="7" t="str">
        <f>IF('Payments Export'!A1239="","",'Payments Export'!B1239)</f>
        <v/>
      </c>
      <c r="C1235" s="7" t="str">
        <f>IF(IFERROR(VALUE('Payments Export'!H1239),'Payments Export'!H1239)&lt;&gt;0,IFERROR(VALUE('Payments Export'!H1239),'Payments Export'!H1239),"")</f>
        <v/>
      </c>
      <c r="D1235" s="7" t="str">
        <f>IF('Payments Export'!I1239="","",'Payments Export'!I1239)</f>
        <v/>
      </c>
      <c r="E1235" s="7" t="str">
        <f t="shared" si="38"/>
        <v/>
      </c>
      <c r="F1235" s="7" t="str">
        <f>IF('Payments Export'!A1239="","",'Payments Export'!N1239)</f>
        <v/>
      </c>
      <c r="G1235" s="7" t="str">
        <f>IF('Payments Export'!A1239="","",'Payments Export'!O1239)</f>
        <v/>
      </c>
      <c r="H1235" s="7" t="str">
        <f>IF('Payments Export'!B1239="","",G1235-F1235)</f>
        <v/>
      </c>
      <c r="I1235" s="3" t="str">
        <f>IF(C1235&lt;&gt;"",_xlfn.XLOOKUP(IFERROR(VALUE(C1235),C1235),'Items database'!A:A,'Items database'!B:B),(_xlfn.XLOOKUP(LEFT(E1235,3),Services,Services,"")))</f>
        <v/>
      </c>
      <c r="J1235" s="3" t="str">
        <f t="shared" si="39"/>
        <v/>
      </c>
    </row>
    <row r="1236" spans="1:10" x14ac:dyDescent="0.35">
      <c r="A1236" s="7" t="str">
        <f>IF('Payments Export'!A1240="","",'Payments Export'!A1240)</f>
        <v/>
      </c>
      <c r="B1236" s="7" t="str">
        <f>IF('Payments Export'!A1240="","",'Payments Export'!B1240)</f>
        <v/>
      </c>
      <c r="C1236" s="7" t="str">
        <f>IF(IFERROR(VALUE('Payments Export'!H1240),'Payments Export'!H1240)&lt;&gt;0,IFERROR(VALUE('Payments Export'!H1240),'Payments Export'!H1240),"")</f>
        <v/>
      </c>
      <c r="D1236" s="7" t="str">
        <f>IF('Payments Export'!I1240="","",'Payments Export'!I1240)</f>
        <v/>
      </c>
      <c r="E1236" s="7" t="str">
        <f t="shared" si="38"/>
        <v/>
      </c>
      <c r="F1236" s="7" t="str">
        <f>IF('Payments Export'!A1240="","",'Payments Export'!N1240)</f>
        <v/>
      </c>
      <c r="G1236" s="7" t="str">
        <f>IF('Payments Export'!A1240="","",'Payments Export'!O1240)</f>
        <v/>
      </c>
      <c r="H1236" s="7" t="str">
        <f>IF('Payments Export'!B1240="","",G1236-F1236)</f>
        <v/>
      </c>
      <c r="I1236" s="3" t="str">
        <f>IF(C1236&lt;&gt;"",_xlfn.XLOOKUP(IFERROR(VALUE(C1236),C1236),'Items database'!A:A,'Items database'!B:B),(_xlfn.XLOOKUP(LEFT(E1236,3),Services,Services,"")))</f>
        <v/>
      </c>
      <c r="J1236" s="3" t="str">
        <f t="shared" si="39"/>
        <v/>
      </c>
    </row>
    <row r="1237" spans="1:10" x14ac:dyDescent="0.35">
      <c r="A1237" s="7" t="str">
        <f>IF('Payments Export'!A1241="","",'Payments Export'!A1241)</f>
        <v/>
      </c>
      <c r="B1237" s="7" t="str">
        <f>IF('Payments Export'!A1241="","",'Payments Export'!B1241)</f>
        <v/>
      </c>
      <c r="C1237" s="7" t="str">
        <f>IF(IFERROR(VALUE('Payments Export'!H1241),'Payments Export'!H1241)&lt;&gt;0,IFERROR(VALUE('Payments Export'!H1241),'Payments Export'!H1241),"")</f>
        <v/>
      </c>
      <c r="D1237" s="7" t="str">
        <f>IF('Payments Export'!I1241="","",'Payments Export'!I1241)</f>
        <v/>
      </c>
      <c r="E1237" s="7" t="str">
        <f t="shared" si="38"/>
        <v/>
      </c>
      <c r="F1237" s="7" t="str">
        <f>IF('Payments Export'!A1241="","",'Payments Export'!N1241)</f>
        <v/>
      </c>
      <c r="G1237" s="7" t="str">
        <f>IF('Payments Export'!A1241="","",'Payments Export'!O1241)</f>
        <v/>
      </c>
      <c r="H1237" s="7" t="str">
        <f>IF('Payments Export'!B1241="","",G1237-F1237)</f>
        <v/>
      </c>
      <c r="I1237" s="3" t="str">
        <f>IF(C1237&lt;&gt;"",_xlfn.XLOOKUP(IFERROR(VALUE(C1237),C1237),'Items database'!A:A,'Items database'!B:B),(_xlfn.XLOOKUP(LEFT(E1237,3),Services,Services,"")))</f>
        <v/>
      </c>
      <c r="J1237" s="3" t="str">
        <f t="shared" si="39"/>
        <v/>
      </c>
    </row>
    <row r="1238" spans="1:10" x14ac:dyDescent="0.35">
      <c r="A1238" s="7" t="str">
        <f>IF('Payments Export'!A1242="","",'Payments Export'!A1242)</f>
        <v/>
      </c>
      <c r="B1238" s="7" t="str">
        <f>IF('Payments Export'!A1242="","",'Payments Export'!B1242)</f>
        <v/>
      </c>
      <c r="C1238" s="7" t="str">
        <f>IF(IFERROR(VALUE('Payments Export'!H1242),'Payments Export'!H1242)&lt;&gt;0,IFERROR(VALUE('Payments Export'!H1242),'Payments Export'!H1242),"")</f>
        <v/>
      </c>
      <c r="D1238" s="7" t="str">
        <f>IF('Payments Export'!I1242="","",'Payments Export'!I1242)</f>
        <v/>
      </c>
      <c r="E1238" s="7" t="str">
        <f t="shared" si="38"/>
        <v/>
      </c>
      <c r="F1238" s="7" t="str">
        <f>IF('Payments Export'!A1242="","",'Payments Export'!N1242)</f>
        <v/>
      </c>
      <c r="G1238" s="7" t="str">
        <f>IF('Payments Export'!A1242="","",'Payments Export'!O1242)</f>
        <v/>
      </c>
      <c r="H1238" s="7" t="str">
        <f>IF('Payments Export'!B1242="","",G1238-F1238)</f>
        <v/>
      </c>
      <c r="I1238" s="3" t="str">
        <f>IF(C1238&lt;&gt;"",_xlfn.XLOOKUP(IFERROR(VALUE(C1238),C1238),'Items database'!A:A,'Items database'!B:B),(_xlfn.XLOOKUP(LEFT(E1238,3),Services,Services,"")))</f>
        <v/>
      </c>
      <c r="J1238" s="3" t="str">
        <f t="shared" si="39"/>
        <v/>
      </c>
    </row>
    <row r="1239" spans="1:10" x14ac:dyDescent="0.35">
      <c r="A1239" s="7" t="str">
        <f>IF('Payments Export'!A1243="","",'Payments Export'!A1243)</f>
        <v/>
      </c>
      <c r="B1239" s="7" t="str">
        <f>IF('Payments Export'!A1243="","",'Payments Export'!B1243)</f>
        <v/>
      </c>
      <c r="C1239" s="7" t="str">
        <f>IF(IFERROR(VALUE('Payments Export'!H1243),'Payments Export'!H1243)&lt;&gt;0,IFERROR(VALUE('Payments Export'!H1243),'Payments Export'!H1243),"")</f>
        <v/>
      </c>
      <c r="D1239" s="7" t="str">
        <f>IF('Payments Export'!I1243="","",'Payments Export'!I1243)</f>
        <v/>
      </c>
      <c r="E1239" s="7" t="str">
        <f t="shared" si="38"/>
        <v/>
      </c>
      <c r="F1239" s="7" t="str">
        <f>IF('Payments Export'!A1243="","",'Payments Export'!N1243)</f>
        <v/>
      </c>
      <c r="G1239" s="7" t="str">
        <f>IF('Payments Export'!A1243="","",'Payments Export'!O1243)</f>
        <v/>
      </c>
      <c r="H1239" s="7" t="str">
        <f>IF('Payments Export'!B1243="","",G1239-F1239)</f>
        <v/>
      </c>
      <c r="I1239" s="3" t="str">
        <f>IF(C1239&lt;&gt;"",_xlfn.XLOOKUP(IFERROR(VALUE(C1239),C1239),'Items database'!A:A,'Items database'!B:B),(_xlfn.XLOOKUP(LEFT(E1239,3),Services,Services,"")))</f>
        <v/>
      </c>
      <c r="J1239" s="3" t="str">
        <f t="shared" si="39"/>
        <v/>
      </c>
    </row>
    <row r="1240" spans="1:10" x14ac:dyDescent="0.35">
      <c r="A1240" s="7" t="str">
        <f>IF('Payments Export'!A1244="","",'Payments Export'!A1244)</f>
        <v/>
      </c>
      <c r="B1240" s="7" t="str">
        <f>IF('Payments Export'!A1244="","",'Payments Export'!B1244)</f>
        <v/>
      </c>
      <c r="C1240" s="7" t="str">
        <f>IF(IFERROR(VALUE('Payments Export'!H1244),'Payments Export'!H1244)&lt;&gt;0,IFERROR(VALUE('Payments Export'!H1244),'Payments Export'!H1244),"")</f>
        <v/>
      </c>
      <c r="D1240" s="7" t="str">
        <f>IF('Payments Export'!I1244="","",'Payments Export'!I1244)</f>
        <v/>
      </c>
      <c r="E1240" s="7" t="str">
        <f t="shared" si="38"/>
        <v/>
      </c>
      <c r="F1240" s="7" t="str">
        <f>IF('Payments Export'!A1244="","",'Payments Export'!N1244)</f>
        <v/>
      </c>
      <c r="G1240" s="7" t="str">
        <f>IF('Payments Export'!A1244="","",'Payments Export'!O1244)</f>
        <v/>
      </c>
      <c r="H1240" s="7" t="str">
        <f>IF('Payments Export'!B1244="","",G1240-F1240)</f>
        <v/>
      </c>
      <c r="I1240" s="3" t="str">
        <f>IF(C1240&lt;&gt;"",_xlfn.XLOOKUP(IFERROR(VALUE(C1240),C1240),'Items database'!A:A,'Items database'!B:B),(_xlfn.XLOOKUP(LEFT(E1240,3),Services,Services,"")))</f>
        <v/>
      </c>
      <c r="J1240" s="3" t="str">
        <f t="shared" si="39"/>
        <v/>
      </c>
    </row>
    <row r="1241" spans="1:10" x14ac:dyDescent="0.35">
      <c r="A1241" s="7" t="str">
        <f>IF('Payments Export'!A1245="","",'Payments Export'!A1245)</f>
        <v/>
      </c>
      <c r="B1241" s="7" t="str">
        <f>IF('Payments Export'!A1245="","",'Payments Export'!B1245)</f>
        <v/>
      </c>
      <c r="C1241" s="7" t="str">
        <f>IF(IFERROR(VALUE('Payments Export'!H1245),'Payments Export'!H1245)&lt;&gt;0,IFERROR(VALUE('Payments Export'!H1245),'Payments Export'!H1245),"")</f>
        <v/>
      </c>
      <c r="D1241" s="7" t="str">
        <f>IF('Payments Export'!I1245="","",'Payments Export'!I1245)</f>
        <v/>
      </c>
      <c r="E1241" s="7" t="str">
        <f t="shared" si="38"/>
        <v/>
      </c>
      <c r="F1241" s="7" t="str">
        <f>IF('Payments Export'!A1245="","",'Payments Export'!N1245)</f>
        <v/>
      </c>
      <c r="G1241" s="7" t="str">
        <f>IF('Payments Export'!A1245="","",'Payments Export'!O1245)</f>
        <v/>
      </c>
      <c r="H1241" s="7" t="str">
        <f>IF('Payments Export'!B1245="","",G1241-F1241)</f>
        <v/>
      </c>
      <c r="I1241" s="3" t="str">
        <f>IF(C1241&lt;&gt;"",_xlfn.XLOOKUP(IFERROR(VALUE(C1241),C1241),'Items database'!A:A,'Items database'!B:B),(_xlfn.XLOOKUP(LEFT(E1241,3),Services,Services,"")))</f>
        <v/>
      </c>
      <c r="J1241" s="3" t="str">
        <f t="shared" si="39"/>
        <v/>
      </c>
    </row>
    <row r="1242" spans="1:10" x14ac:dyDescent="0.35">
      <c r="A1242" s="7" t="str">
        <f>IF('Payments Export'!A1246="","",'Payments Export'!A1246)</f>
        <v/>
      </c>
      <c r="B1242" s="7" t="str">
        <f>IF('Payments Export'!A1246="","",'Payments Export'!B1246)</f>
        <v/>
      </c>
      <c r="C1242" s="7" t="str">
        <f>IF(IFERROR(VALUE('Payments Export'!H1246),'Payments Export'!H1246)&lt;&gt;0,IFERROR(VALUE('Payments Export'!H1246),'Payments Export'!H1246),"")</f>
        <v/>
      </c>
      <c r="D1242" s="7" t="str">
        <f>IF('Payments Export'!I1246="","",'Payments Export'!I1246)</f>
        <v/>
      </c>
      <c r="E1242" s="7" t="str">
        <f t="shared" si="38"/>
        <v/>
      </c>
      <c r="F1242" s="7" t="str">
        <f>IF('Payments Export'!A1246="","",'Payments Export'!N1246)</f>
        <v/>
      </c>
      <c r="G1242" s="7" t="str">
        <f>IF('Payments Export'!A1246="","",'Payments Export'!O1246)</f>
        <v/>
      </c>
      <c r="H1242" s="7" t="str">
        <f>IF('Payments Export'!B1246="","",G1242-F1242)</f>
        <v/>
      </c>
      <c r="I1242" s="3" t="str">
        <f>IF(C1242&lt;&gt;"",_xlfn.XLOOKUP(IFERROR(VALUE(C1242),C1242),'Items database'!A:A,'Items database'!B:B),(_xlfn.XLOOKUP(LEFT(E1242,3),Services,Services,"")))</f>
        <v/>
      </c>
      <c r="J1242" s="3" t="str">
        <f t="shared" si="39"/>
        <v/>
      </c>
    </row>
    <row r="1243" spans="1:10" x14ac:dyDescent="0.35">
      <c r="A1243" s="7" t="str">
        <f>IF('Payments Export'!A1247="","",'Payments Export'!A1247)</f>
        <v/>
      </c>
      <c r="B1243" s="7" t="str">
        <f>IF('Payments Export'!A1247="","",'Payments Export'!B1247)</f>
        <v/>
      </c>
      <c r="C1243" s="7" t="str">
        <f>IF(IFERROR(VALUE('Payments Export'!H1247),'Payments Export'!H1247)&lt;&gt;0,IFERROR(VALUE('Payments Export'!H1247),'Payments Export'!H1247),"")</f>
        <v/>
      </c>
      <c r="D1243" s="7" t="str">
        <f>IF('Payments Export'!I1247="","",'Payments Export'!I1247)</f>
        <v/>
      </c>
      <c r="E1243" s="7" t="str">
        <f t="shared" si="38"/>
        <v/>
      </c>
      <c r="F1243" s="7" t="str">
        <f>IF('Payments Export'!A1247="","",'Payments Export'!N1247)</f>
        <v/>
      </c>
      <c r="G1243" s="7" t="str">
        <f>IF('Payments Export'!A1247="","",'Payments Export'!O1247)</f>
        <v/>
      </c>
      <c r="H1243" s="7" t="str">
        <f>IF('Payments Export'!B1247="","",G1243-F1243)</f>
        <v/>
      </c>
      <c r="I1243" s="3" t="str">
        <f>IF(C1243&lt;&gt;"",_xlfn.XLOOKUP(IFERROR(VALUE(C1243),C1243),'Items database'!A:A,'Items database'!B:B),(_xlfn.XLOOKUP(LEFT(E1243,3),Services,Services,"")))</f>
        <v/>
      </c>
      <c r="J1243" s="3" t="str">
        <f t="shared" si="39"/>
        <v/>
      </c>
    </row>
    <row r="1244" spans="1:10" x14ac:dyDescent="0.35">
      <c r="A1244" s="7" t="str">
        <f>IF('Payments Export'!A1248="","",'Payments Export'!A1248)</f>
        <v/>
      </c>
      <c r="B1244" s="7" t="str">
        <f>IF('Payments Export'!A1248="","",'Payments Export'!B1248)</f>
        <v/>
      </c>
      <c r="C1244" s="7" t="str">
        <f>IF(IFERROR(VALUE('Payments Export'!H1248),'Payments Export'!H1248)&lt;&gt;0,IFERROR(VALUE('Payments Export'!H1248),'Payments Export'!H1248),"")</f>
        <v/>
      </c>
      <c r="D1244" s="7" t="str">
        <f>IF('Payments Export'!I1248="","",'Payments Export'!I1248)</f>
        <v/>
      </c>
      <c r="E1244" s="7" t="str">
        <f t="shared" si="38"/>
        <v/>
      </c>
      <c r="F1244" s="7" t="str">
        <f>IF('Payments Export'!A1248="","",'Payments Export'!N1248)</f>
        <v/>
      </c>
      <c r="G1244" s="7" t="str">
        <f>IF('Payments Export'!A1248="","",'Payments Export'!O1248)</f>
        <v/>
      </c>
      <c r="H1244" s="7" t="str">
        <f>IF('Payments Export'!B1248="","",G1244-F1244)</f>
        <v/>
      </c>
      <c r="I1244" s="3" t="str">
        <f>IF(C1244&lt;&gt;"",_xlfn.XLOOKUP(IFERROR(VALUE(C1244),C1244),'Items database'!A:A,'Items database'!B:B),(_xlfn.XLOOKUP(LEFT(E1244,3),Services,Services,"")))</f>
        <v/>
      </c>
      <c r="J1244" s="3" t="str">
        <f t="shared" si="39"/>
        <v/>
      </c>
    </row>
    <row r="1245" spans="1:10" x14ac:dyDescent="0.35">
      <c r="A1245" s="7" t="str">
        <f>IF('Payments Export'!A1249="","",'Payments Export'!A1249)</f>
        <v/>
      </c>
      <c r="B1245" s="7" t="str">
        <f>IF('Payments Export'!A1249="","",'Payments Export'!B1249)</f>
        <v/>
      </c>
      <c r="C1245" s="7" t="str">
        <f>IF(IFERROR(VALUE('Payments Export'!H1249),'Payments Export'!H1249)&lt;&gt;0,IFERROR(VALUE('Payments Export'!H1249),'Payments Export'!H1249),"")</f>
        <v/>
      </c>
      <c r="D1245" s="7" t="str">
        <f>IF('Payments Export'!I1249="","",'Payments Export'!I1249)</f>
        <v/>
      </c>
      <c r="E1245" s="7" t="str">
        <f t="shared" si="38"/>
        <v/>
      </c>
      <c r="F1245" s="7" t="str">
        <f>IF('Payments Export'!A1249="","",'Payments Export'!N1249)</f>
        <v/>
      </c>
      <c r="G1245" s="7" t="str">
        <f>IF('Payments Export'!A1249="","",'Payments Export'!O1249)</f>
        <v/>
      </c>
      <c r="H1245" s="7" t="str">
        <f>IF('Payments Export'!B1249="","",G1245-F1245)</f>
        <v/>
      </c>
      <c r="I1245" s="3" t="str">
        <f>IF(C1245&lt;&gt;"",_xlfn.XLOOKUP(IFERROR(VALUE(C1245),C1245),'Items database'!A:A,'Items database'!B:B),(_xlfn.XLOOKUP(LEFT(E1245,3),Services,Services,"")))</f>
        <v/>
      </c>
      <c r="J1245" s="3" t="str">
        <f t="shared" si="39"/>
        <v/>
      </c>
    </row>
    <row r="1246" spans="1:10" x14ac:dyDescent="0.35">
      <c r="A1246" s="7" t="str">
        <f>IF('Payments Export'!A1250="","",'Payments Export'!A1250)</f>
        <v/>
      </c>
      <c r="B1246" s="7" t="str">
        <f>IF('Payments Export'!A1250="","",'Payments Export'!B1250)</f>
        <v/>
      </c>
      <c r="C1246" s="7" t="str">
        <f>IF(IFERROR(VALUE('Payments Export'!H1250),'Payments Export'!H1250)&lt;&gt;0,IFERROR(VALUE('Payments Export'!H1250),'Payments Export'!H1250),"")</f>
        <v/>
      </c>
      <c r="D1246" s="7" t="str">
        <f>IF('Payments Export'!I1250="","",'Payments Export'!I1250)</f>
        <v/>
      </c>
      <c r="E1246" s="7" t="str">
        <f t="shared" si="38"/>
        <v/>
      </c>
      <c r="F1246" s="7" t="str">
        <f>IF('Payments Export'!A1250="","",'Payments Export'!N1250)</f>
        <v/>
      </c>
      <c r="G1246" s="7" t="str">
        <f>IF('Payments Export'!A1250="","",'Payments Export'!O1250)</f>
        <v/>
      </c>
      <c r="H1246" s="7" t="str">
        <f>IF('Payments Export'!B1250="","",G1246-F1246)</f>
        <v/>
      </c>
      <c r="I1246" s="3" t="str">
        <f>IF(C1246&lt;&gt;"",_xlfn.XLOOKUP(IFERROR(VALUE(C1246),C1246),'Items database'!A:A,'Items database'!B:B),(_xlfn.XLOOKUP(LEFT(E1246,3),Services,Services,"")))</f>
        <v/>
      </c>
      <c r="J1246" s="3" t="str">
        <f t="shared" si="39"/>
        <v/>
      </c>
    </row>
    <row r="1247" spans="1:10" x14ac:dyDescent="0.35">
      <c r="A1247" s="7" t="str">
        <f>IF('Payments Export'!A1251="","",'Payments Export'!A1251)</f>
        <v/>
      </c>
      <c r="B1247" s="7" t="str">
        <f>IF('Payments Export'!A1251="","",'Payments Export'!B1251)</f>
        <v/>
      </c>
      <c r="C1247" s="7" t="str">
        <f>IF(IFERROR(VALUE('Payments Export'!H1251),'Payments Export'!H1251)&lt;&gt;0,IFERROR(VALUE('Payments Export'!H1251),'Payments Export'!H1251),"")</f>
        <v/>
      </c>
      <c r="D1247" s="7" t="str">
        <f>IF('Payments Export'!I1251="","",'Payments Export'!I1251)</f>
        <v/>
      </c>
      <c r="E1247" s="7" t="str">
        <f t="shared" si="38"/>
        <v/>
      </c>
      <c r="F1247" s="7" t="str">
        <f>IF('Payments Export'!A1251="","",'Payments Export'!N1251)</f>
        <v/>
      </c>
      <c r="G1247" s="7" t="str">
        <f>IF('Payments Export'!A1251="","",'Payments Export'!O1251)</f>
        <v/>
      </c>
      <c r="H1247" s="7" t="str">
        <f>IF('Payments Export'!B1251="","",G1247-F1247)</f>
        <v/>
      </c>
      <c r="I1247" s="3" t="str">
        <f>IF(C1247&lt;&gt;"",_xlfn.XLOOKUP(IFERROR(VALUE(C1247),C1247),'Items database'!A:A,'Items database'!B:B),(_xlfn.XLOOKUP(LEFT(E1247,3),Services,Services,"")))</f>
        <v/>
      </c>
      <c r="J1247" s="3" t="str">
        <f t="shared" si="39"/>
        <v/>
      </c>
    </row>
    <row r="1248" spans="1:10" x14ac:dyDescent="0.35">
      <c r="A1248" s="7" t="str">
        <f>IF('Payments Export'!A1252="","",'Payments Export'!A1252)</f>
        <v/>
      </c>
      <c r="B1248" s="7" t="str">
        <f>IF('Payments Export'!A1252="","",'Payments Export'!B1252)</f>
        <v/>
      </c>
      <c r="C1248" s="7" t="str">
        <f>IF(IFERROR(VALUE('Payments Export'!H1252),'Payments Export'!H1252)&lt;&gt;0,IFERROR(VALUE('Payments Export'!H1252),'Payments Export'!H1252),"")</f>
        <v/>
      </c>
      <c r="D1248" s="7" t="str">
        <f>IF('Payments Export'!I1252="","",'Payments Export'!I1252)</f>
        <v/>
      </c>
      <c r="E1248" s="7" t="str">
        <f t="shared" si="38"/>
        <v/>
      </c>
      <c r="F1248" s="7" t="str">
        <f>IF('Payments Export'!A1252="","",'Payments Export'!N1252)</f>
        <v/>
      </c>
      <c r="G1248" s="7" t="str">
        <f>IF('Payments Export'!A1252="","",'Payments Export'!O1252)</f>
        <v/>
      </c>
      <c r="H1248" s="7" t="str">
        <f>IF('Payments Export'!B1252="","",G1248-F1248)</f>
        <v/>
      </c>
      <c r="I1248" s="3" t="str">
        <f>IF(C1248&lt;&gt;"",_xlfn.XLOOKUP(IFERROR(VALUE(C1248),C1248),'Items database'!A:A,'Items database'!B:B),(_xlfn.XLOOKUP(LEFT(E1248,3),Services,Services,"")))</f>
        <v/>
      </c>
      <c r="J1248" s="3" t="str">
        <f t="shared" si="39"/>
        <v/>
      </c>
    </row>
    <row r="1249" spans="1:10" x14ac:dyDescent="0.35">
      <c r="A1249" s="7" t="str">
        <f>IF('Payments Export'!A1253="","",'Payments Export'!A1253)</f>
        <v/>
      </c>
      <c r="B1249" s="7" t="str">
        <f>IF('Payments Export'!A1253="","",'Payments Export'!B1253)</f>
        <v/>
      </c>
      <c r="C1249" s="7" t="str">
        <f>IF(IFERROR(VALUE('Payments Export'!H1253),'Payments Export'!H1253)&lt;&gt;0,IFERROR(VALUE('Payments Export'!H1253),'Payments Export'!H1253),"")</f>
        <v/>
      </c>
      <c r="D1249" s="7" t="str">
        <f>IF('Payments Export'!I1253="","",'Payments Export'!I1253)</f>
        <v/>
      </c>
      <c r="E1249" s="7" t="str">
        <f t="shared" si="38"/>
        <v/>
      </c>
      <c r="F1249" s="7" t="str">
        <f>IF('Payments Export'!A1253="","",'Payments Export'!N1253)</f>
        <v/>
      </c>
      <c r="G1249" s="7" t="str">
        <f>IF('Payments Export'!A1253="","",'Payments Export'!O1253)</f>
        <v/>
      </c>
      <c r="H1249" s="7" t="str">
        <f>IF('Payments Export'!B1253="","",G1249-F1249)</f>
        <v/>
      </c>
      <c r="I1249" s="3" t="str">
        <f>IF(C1249&lt;&gt;"",_xlfn.XLOOKUP(IFERROR(VALUE(C1249),C1249),'Items database'!A:A,'Items database'!B:B),(_xlfn.XLOOKUP(LEFT(E1249,3),Services,Services,"")))</f>
        <v/>
      </c>
      <c r="J1249" s="3" t="str">
        <f t="shared" si="39"/>
        <v/>
      </c>
    </row>
    <row r="1250" spans="1:10" x14ac:dyDescent="0.35">
      <c r="A1250" s="7" t="str">
        <f>IF('Payments Export'!A1254="","",'Payments Export'!A1254)</f>
        <v/>
      </c>
      <c r="B1250" s="7" t="str">
        <f>IF('Payments Export'!A1254="","",'Payments Export'!B1254)</f>
        <v/>
      </c>
      <c r="C1250" s="7" t="str">
        <f>IF(IFERROR(VALUE('Payments Export'!H1254),'Payments Export'!H1254)&lt;&gt;0,IFERROR(VALUE('Payments Export'!H1254),'Payments Export'!H1254),"")</f>
        <v/>
      </c>
      <c r="D1250" s="7" t="str">
        <f>IF('Payments Export'!I1254="","",'Payments Export'!I1254)</f>
        <v/>
      </c>
      <c r="E1250" s="7" t="str">
        <f t="shared" si="38"/>
        <v/>
      </c>
      <c r="F1250" s="7" t="str">
        <f>IF('Payments Export'!A1254="","",'Payments Export'!N1254)</f>
        <v/>
      </c>
      <c r="G1250" s="7" t="str">
        <f>IF('Payments Export'!A1254="","",'Payments Export'!O1254)</f>
        <v/>
      </c>
      <c r="H1250" s="7" t="str">
        <f>IF('Payments Export'!B1254="","",G1250-F1250)</f>
        <v/>
      </c>
      <c r="I1250" s="3" t="str">
        <f>IF(C1250&lt;&gt;"",_xlfn.XLOOKUP(IFERROR(VALUE(C1250),C1250),'Items database'!A:A,'Items database'!B:B),(_xlfn.XLOOKUP(LEFT(E1250,3),Services,Services,"")))</f>
        <v/>
      </c>
      <c r="J1250" s="3" t="str">
        <f t="shared" si="39"/>
        <v/>
      </c>
    </row>
    <row r="1251" spans="1:10" x14ac:dyDescent="0.35">
      <c r="A1251" s="7" t="str">
        <f>IF('Payments Export'!A1255="","",'Payments Export'!A1255)</f>
        <v/>
      </c>
      <c r="B1251" s="7" t="str">
        <f>IF('Payments Export'!A1255="","",'Payments Export'!B1255)</f>
        <v/>
      </c>
      <c r="C1251" s="7" t="str">
        <f>IF(IFERROR(VALUE('Payments Export'!H1255),'Payments Export'!H1255)&lt;&gt;0,IFERROR(VALUE('Payments Export'!H1255),'Payments Export'!H1255),"")</f>
        <v/>
      </c>
      <c r="D1251" s="7" t="str">
        <f>IF('Payments Export'!I1255="","",'Payments Export'!I1255)</f>
        <v/>
      </c>
      <c r="E1251" s="7" t="str">
        <f t="shared" si="38"/>
        <v/>
      </c>
      <c r="F1251" s="7" t="str">
        <f>IF('Payments Export'!A1255="","",'Payments Export'!N1255)</f>
        <v/>
      </c>
      <c r="G1251" s="7" t="str">
        <f>IF('Payments Export'!A1255="","",'Payments Export'!O1255)</f>
        <v/>
      </c>
      <c r="H1251" s="7" t="str">
        <f>IF('Payments Export'!B1255="","",G1251-F1251)</f>
        <v/>
      </c>
      <c r="I1251" s="3" t="str">
        <f>IF(C1251&lt;&gt;"",_xlfn.XLOOKUP(IFERROR(VALUE(C1251),C1251),'Items database'!A:A,'Items database'!B:B),(_xlfn.XLOOKUP(LEFT(E1251,3),Services,Services,"")))</f>
        <v/>
      </c>
      <c r="J1251" s="3" t="str">
        <f t="shared" si="39"/>
        <v/>
      </c>
    </row>
    <row r="1252" spans="1:10" x14ac:dyDescent="0.35">
      <c r="A1252" s="7" t="str">
        <f>IF('Payments Export'!A1256="","",'Payments Export'!A1256)</f>
        <v/>
      </c>
      <c r="B1252" s="7" t="str">
        <f>IF('Payments Export'!A1256="","",'Payments Export'!B1256)</f>
        <v/>
      </c>
      <c r="C1252" s="7" t="str">
        <f>IF(IFERROR(VALUE('Payments Export'!H1256),'Payments Export'!H1256)&lt;&gt;0,IFERROR(VALUE('Payments Export'!H1256),'Payments Export'!H1256),"")</f>
        <v/>
      </c>
      <c r="D1252" s="7" t="str">
        <f>IF('Payments Export'!I1256="","",'Payments Export'!I1256)</f>
        <v/>
      </c>
      <c r="E1252" s="7" t="str">
        <f t="shared" si="38"/>
        <v/>
      </c>
      <c r="F1252" s="7" t="str">
        <f>IF('Payments Export'!A1256="","",'Payments Export'!N1256)</f>
        <v/>
      </c>
      <c r="G1252" s="7" t="str">
        <f>IF('Payments Export'!A1256="","",'Payments Export'!O1256)</f>
        <v/>
      </c>
      <c r="H1252" s="7" t="str">
        <f>IF('Payments Export'!B1256="","",G1252-F1252)</f>
        <v/>
      </c>
      <c r="I1252" s="3" t="str">
        <f>IF(C1252&lt;&gt;"",_xlfn.XLOOKUP(IFERROR(VALUE(C1252),C1252),'Items database'!A:A,'Items database'!B:B),(_xlfn.XLOOKUP(LEFT(E1252,3),Services,Services,"")))</f>
        <v/>
      </c>
      <c r="J1252" s="3" t="str">
        <f t="shared" si="39"/>
        <v/>
      </c>
    </row>
    <row r="1253" spans="1:10" x14ac:dyDescent="0.35">
      <c r="A1253" s="7" t="str">
        <f>IF('Payments Export'!A1257="","",'Payments Export'!A1257)</f>
        <v/>
      </c>
      <c r="B1253" s="7" t="str">
        <f>IF('Payments Export'!A1257="","",'Payments Export'!B1257)</f>
        <v/>
      </c>
      <c r="C1253" s="7" t="str">
        <f>IF(IFERROR(VALUE('Payments Export'!H1257),'Payments Export'!H1257)&lt;&gt;0,IFERROR(VALUE('Payments Export'!H1257),'Payments Export'!H1257),"")</f>
        <v/>
      </c>
      <c r="D1253" s="7" t="str">
        <f>IF('Payments Export'!I1257="","",'Payments Export'!I1257)</f>
        <v/>
      </c>
      <c r="E1253" s="7" t="str">
        <f t="shared" si="38"/>
        <v/>
      </c>
      <c r="F1253" s="7" t="str">
        <f>IF('Payments Export'!A1257="","",'Payments Export'!N1257)</f>
        <v/>
      </c>
      <c r="G1253" s="7" t="str">
        <f>IF('Payments Export'!A1257="","",'Payments Export'!O1257)</f>
        <v/>
      </c>
      <c r="H1253" s="7" t="str">
        <f>IF('Payments Export'!B1257="","",G1253-F1253)</f>
        <v/>
      </c>
      <c r="I1253" s="3" t="str">
        <f>IF(C1253&lt;&gt;"",_xlfn.XLOOKUP(IFERROR(VALUE(C1253),C1253),'Items database'!A:A,'Items database'!B:B),(_xlfn.XLOOKUP(LEFT(E1253,3),Services,Services,"")))</f>
        <v/>
      </c>
      <c r="J1253" s="3" t="str">
        <f t="shared" si="39"/>
        <v/>
      </c>
    </row>
    <row r="1254" spans="1:10" x14ac:dyDescent="0.35">
      <c r="A1254" s="7" t="str">
        <f>IF('Payments Export'!A1258="","",'Payments Export'!A1258)</f>
        <v/>
      </c>
      <c r="B1254" s="7" t="str">
        <f>IF('Payments Export'!A1258="","",'Payments Export'!B1258)</f>
        <v/>
      </c>
      <c r="C1254" s="7" t="str">
        <f>IF(IFERROR(VALUE('Payments Export'!H1258),'Payments Export'!H1258)&lt;&gt;0,IFERROR(VALUE('Payments Export'!H1258),'Payments Export'!H1258),"")</f>
        <v/>
      </c>
      <c r="D1254" s="7" t="str">
        <f>IF('Payments Export'!I1258="","",'Payments Export'!I1258)</f>
        <v/>
      </c>
      <c r="E1254" s="7" t="str">
        <f t="shared" si="38"/>
        <v/>
      </c>
      <c r="F1254" s="7" t="str">
        <f>IF('Payments Export'!A1258="","",'Payments Export'!N1258)</f>
        <v/>
      </c>
      <c r="G1254" s="7" t="str">
        <f>IF('Payments Export'!A1258="","",'Payments Export'!O1258)</f>
        <v/>
      </c>
      <c r="H1254" s="7" t="str">
        <f>IF('Payments Export'!B1258="","",G1254-F1254)</f>
        <v/>
      </c>
      <c r="I1254" s="3" t="str">
        <f>IF(C1254&lt;&gt;"",_xlfn.XLOOKUP(IFERROR(VALUE(C1254),C1254),'Items database'!A:A,'Items database'!B:B),(_xlfn.XLOOKUP(LEFT(E1254,3),Services,Services,"")))</f>
        <v/>
      </c>
      <c r="J1254" s="3" t="str">
        <f t="shared" si="39"/>
        <v/>
      </c>
    </row>
    <row r="1255" spans="1:10" x14ac:dyDescent="0.35">
      <c r="A1255" s="7" t="str">
        <f>IF('Payments Export'!A1259="","",'Payments Export'!A1259)</f>
        <v/>
      </c>
      <c r="B1255" s="7" t="str">
        <f>IF('Payments Export'!A1259="","",'Payments Export'!B1259)</f>
        <v/>
      </c>
      <c r="C1255" s="7" t="str">
        <f>IF(IFERROR(VALUE('Payments Export'!H1259),'Payments Export'!H1259)&lt;&gt;0,IFERROR(VALUE('Payments Export'!H1259),'Payments Export'!H1259),"")</f>
        <v/>
      </c>
      <c r="D1255" s="7" t="str">
        <f>IF('Payments Export'!I1259="","",'Payments Export'!I1259)</f>
        <v/>
      </c>
      <c r="E1255" s="7" t="str">
        <f t="shared" si="38"/>
        <v/>
      </c>
      <c r="F1255" s="7" t="str">
        <f>IF('Payments Export'!A1259="","",'Payments Export'!N1259)</f>
        <v/>
      </c>
      <c r="G1255" s="7" t="str">
        <f>IF('Payments Export'!A1259="","",'Payments Export'!O1259)</f>
        <v/>
      </c>
      <c r="H1255" s="7" t="str">
        <f>IF('Payments Export'!B1259="","",G1255-F1255)</f>
        <v/>
      </c>
      <c r="I1255" s="3" t="str">
        <f>IF(C1255&lt;&gt;"",_xlfn.XLOOKUP(IFERROR(VALUE(C1255),C1255),'Items database'!A:A,'Items database'!B:B),(_xlfn.XLOOKUP(LEFT(E1255,3),Services,Services,"")))</f>
        <v/>
      </c>
      <c r="J1255" s="3" t="str">
        <f t="shared" si="39"/>
        <v/>
      </c>
    </row>
    <row r="1256" spans="1:10" x14ac:dyDescent="0.35">
      <c r="A1256" s="7" t="str">
        <f>IF('Payments Export'!A1260="","",'Payments Export'!A1260)</f>
        <v/>
      </c>
      <c r="B1256" s="7" t="str">
        <f>IF('Payments Export'!A1260="","",'Payments Export'!B1260)</f>
        <v/>
      </c>
      <c r="C1256" s="7" t="str">
        <f>IF(IFERROR(VALUE('Payments Export'!H1260),'Payments Export'!H1260)&lt;&gt;0,IFERROR(VALUE('Payments Export'!H1260),'Payments Export'!H1260),"")</f>
        <v/>
      </c>
      <c r="D1256" s="7" t="str">
        <f>IF('Payments Export'!I1260="","",'Payments Export'!I1260)</f>
        <v/>
      </c>
      <c r="E1256" s="7" t="str">
        <f t="shared" si="38"/>
        <v/>
      </c>
      <c r="F1256" s="7" t="str">
        <f>IF('Payments Export'!A1260="","",'Payments Export'!N1260)</f>
        <v/>
      </c>
      <c r="G1256" s="7" t="str">
        <f>IF('Payments Export'!A1260="","",'Payments Export'!O1260)</f>
        <v/>
      </c>
      <c r="H1256" s="7" t="str">
        <f>IF('Payments Export'!B1260="","",G1256-F1256)</f>
        <v/>
      </c>
      <c r="I1256" s="3" t="str">
        <f>IF(C1256&lt;&gt;"",_xlfn.XLOOKUP(IFERROR(VALUE(C1256),C1256),'Items database'!A:A,'Items database'!B:B),(_xlfn.XLOOKUP(LEFT(E1256,3),Services,Services,"")))</f>
        <v/>
      </c>
      <c r="J1256" s="3" t="str">
        <f t="shared" si="39"/>
        <v/>
      </c>
    </row>
    <row r="1257" spans="1:10" x14ac:dyDescent="0.35">
      <c r="A1257" s="7" t="str">
        <f>IF('Payments Export'!A1261="","",'Payments Export'!A1261)</f>
        <v/>
      </c>
      <c r="B1257" s="7" t="str">
        <f>IF('Payments Export'!A1261="","",'Payments Export'!B1261)</f>
        <v/>
      </c>
      <c r="C1257" s="7" t="str">
        <f>IF(IFERROR(VALUE('Payments Export'!H1261),'Payments Export'!H1261)&lt;&gt;0,IFERROR(VALUE('Payments Export'!H1261),'Payments Export'!H1261),"")</f>
        <v/>
      </c>
      <c r="D1257" s="7" t="str">
        <f>IF('Payments Export'!I1261="","",'Payments Export'!I1261)</f>
        <v/>
      </c>
      <c r="E1257" s="7" t="str">
        <f t="shared" si="38"/>
        <v/>
      </c>
      <c r="F1257" s="7" t="str">
        <f>IF('Payments Export'!A1261="","",'Payments Export'!N1261)</f>
        <v/>
      </c>
      <c r="G1257" s="7" t="str">
        <f>IF('Payments Export'!A1261="","",'Payments Export'!O1261)</f>
        <v/>
      </c>
      <c r="H1257" s="7" t="str">
        <f>IF('Payments Export'!B1261="","",G1257-F1257)</f>
        <v/>
      </c>
      <c r="I1257" s="3" t="str">
        <f>IF(C1257&lt;&gt;"",_xlfn.XLOOKUP(IFERROR(VALUE(C1257),C1257),'Items database'!A:A,'Items database'!B:B),(_xlfn.XLOOKUP(LEFT(E1257,3),Services,Services,"")))</f>
        <v/>
      </c>
      <c r="J1257" s="3" t="str">
        <f t="shared" si="39"/>
        <v/>
      </c>
    </row>
    <row r="1258" spans="1:10" x14ac:dyDescent="0.35">
      <c r="A1258" s="7" t="str">
        <f>IF('Payments Export'!A1262="","",'Payments Export'!A1262)</f>
        <v/>
      </c>
      <c r="B1258" s="7" t="str">
        <f>IF('Payments Export'!A1262="","",'Payments Export'!B1262)</f>
        <v/>
      </c>
      <c r="C1258" s="7" t="str">
        <f>IF(IFERROR(VALUE('Payments Export'!H1262),'Payments Export'!H1262)&lt;&gt;0,IFERROR(VALUE('Payments Export'!H1262),'Payments Export'!H1262),"")</f>
        <v/>
      </c>
      <c r="D1258" s="7" t="str">
        <f>IF('Payments Export'!I1262="","",'Payments Export'!I1262)</f>
        <v/>
      </c>
      <c r="E1258" s="7" t="str">
        <f t="shared" si="38"/>
        <v/>
      </c>
      <c r="F1258" s="7" t="str">
        <f>IF('Payments Export'!A1262="","",'Payments Export'!N1262)</f>
        <v/>
      </c>
      <c r="G1258" s="7" t="str">
        <f>IF('Payments Export'!A1262="","",'Payments Export'!O1262)</f>
        <v/>
      </c>
      <c r="H1258" s="7" t="str">
        <f>IF('Payments Export'!B1262="","",G1258-F1258)</f>
        <v/>
      </c>
      <c r="I1258" s="3" t="str">
        <f>IF(C1258&lt;&gt;"",_xlfn.XLOOKUP(IFERROR(VALUE(C1258),C1258),'Items database'!A:A,'Items database'!B:B),(_xlfn.XLOOKUP(LEFT(E1258,3),Services,Services,"")))</f>
        <v/>
      </c>
      <c r="J1258" s="3" t="str">
        <f t="shared" si="39"/>
        <v/>
      </c>
    </row>
    <row r="1259" spans="1:10" x14ac:dyDescent="0.35">
      <c r="A1259" s="7" t="str">
        <f>IF('Payments Export'!A1263="","",'Payments Export'!A1263)</f>
        <v/>
      </c>
      <c r="B1259" s="7" t="str">
        <f>IF('Payments Export'!A1263="","",'Payments Export'!B1263)</f>
        <v/>
      </c>
      <c r="C1259" s="7" t="str">
        <f>IF(IFERROR(VALUE('Payments Export'!H1263),'Payments Export'!H1263)&lt;&gt;0,IFERROR(VALUE('Payments Export'!H1263),'Payments Export'!H1263),"")</f>
        <v/>
      </c>
      <c r="D1259" s="7" t="str">
        <f>IF('Payments Export'!I1263="","",'Payments Export'!I1263)</f>
        <v/>
      </c>
      <c r="E1259" s="7" t="str">
        <f t="shared" si="38"/>
        <v/>
      </c>
      <c r="F1259" s="7" t="str">
        <f>IF('Payments Export'!A1263="","",'Payments Export'!N1263)</f>
        <v/>
      </c>
      <c r="G1259" s="7" t="str">
        <f>IF('Payments Export'!A1263="","",'Payments Export'!O1263)</f>
        <v/>
      </c>
      <c r="H1259" s="7" t="str">
        <f>IF('Payments Export'!B1263="","",G1259-F1259)</f>
        <v/>
      </c>
      <c r="I1259" s="3" t="str">
        <f>IF(C1259&lt;&gt;"",_xlfn.XLOOKUP(IFERROR(VALUE(C1259),C1259),'Items database'!A:A,'Items database'!B:B),(_xlfn.XLOOKUP(LEFT(E1259,3),Services,Services,"")))</f>
        <v/>
      </c>
      <c r="J1259" s="3" t="str">
        <f t="shared" si="39"/>
        <v/>
      </c>
    </row>
    <row r="1260" spans="1:10" x14ac:dyDescent="0.35">
      <c r="A1260" s="7" t="str">
        <f>IF('Payments Export'!A1264="","",'Payments Export'!A1264)</f>
        <v/>
      </c>
      <c r="B1260" s="7" t="str">
        <f>IF('Payments Export'!A1264="","",'Payments Export'!B1264)</f>
        <v/>
      </c>
      <c r="C1260" s="7" t="str">
        <f>IF(IFERROR(VALUE('Payments Export'!H1264),'Payments Export'!H1264)&lt;&gt;0,IFERROR(VALUE('Payments Export'!H1264),'Payments Export'!H1264),"")</f>
        <v/>
      </c>
      <c r="D1260" s="7" t="str">
        <f>IF('Payments Export'!I1264="","",'Payments Export'!I1264)</f>
        <v/>
      </c>
      <c r="E1260" s="7" t="str">
        <f t="shared" si="38"/>
        <v/>
      </c>
      <c r="F1260" s="7" t="str">
        <f>IF('Payments Export'!A1264="","",'Payments Export'!N1264)</f>
        <v/>
      </c>
      <c r="G1260" s="7" t="str">
        <f>IF('Payments Export'!A1264="","",'Payments Export'!O1264)</f>
        <v/>
      </c>
      <c r="H1260" s="7" t="str">
        <f>IF('Payments Export'!B1264="","",G1260-F1260)</f>
        <v/>
      </c>
      <c r="I1260" s="3" t="str">
        <f>IF(C1260&lt;&gt;"",_xlfn.XLOOKUP(IFERROR(VALUE(C1260),C1260),'Items database'!A:A,'Items database'!B:B),(_xlfn.XLOOKUP(LEFT(E1260,3),Services,Services,"")))</f>
        <v/>
      </c>
      <c r="J1260" s="3" t="str">
        <f t="shared" si="39"/>
        <v/>
      </c>
    </row>
    <row r="1261" spans="1:10" x14ac:dyDescent="0.35">
      <c r="A1261" s="7" t="str">
        <f>IF('Payments Export'!A1265="","",'Payments Export'!A1265)</f>
        <v/>
      </c>
      <c r="B1261" s="7" t="str">
        <f>IF('Payments Export'!A1265="","",'Payments Export'!B1265)</f>
        <v/>
      </c>
      <c r="C1261" s="7" t="str">
        <f>IF(IFERROR(VALUE('Payments Export'!H1265),'Payments Export'!H1265)&lt;&gt;0,IFERROR(VALUE('Payments Export'!H1265),'Payments Export'!H1265),"")</f>
        <v/>
      </c>
      <c r="D1261" s="7" t="str">
        <f>IF('Payments Export'!I1265="","",'Payments Export'!I1265)</f>
        <v/>
      </c>
      <c r="E1261" s="7" t="str">
        <f t="shared" si="38"/>
        <v/>
      </c>
      <c r="F1261" s="7" t="str">
        <f>IF('Payments Export'!A1265="","",'Payments Export'!N1265)</f>
        <v/>
      </c>
      <c r="G1261" s="7" t="str">
        <f>IF('Payments Export'!A1265="","",'Payments Export'!O1265)</f>
        <v/>
      </c>
      <c r="H1261" s="7" t="str">
        <f>IF('Payments Export'!B1265="","",G1261-F1261)</f>
        <v/>
      </c>
      <c r="I1261" s="3" t="str">
        <f>IF(C1261&lt;&gt;"",_xlfn.XLOOKUP(IFERROR(VALUE(C1261),C1261),'Items database'!A:A,'Items database'!B:B),(_xlfn.XLOOKUP(LEFT(E1261,3),Services,Services,"")))</f>
        <v/>
      </c>
      <c r="J1261" s="3" t="str">
        <f t="shared" si="39"/>
        <v/>
      </c>
    </row>
    <row r="1262" spans="1:10" x14ac:dyDescent="0.35">
      <c r="A1262" s="7" t="str">
        <f>IF('Payments Export'!A1266="","",'Payments Export'!A1266)</f>
        <v/>
      </c>
      <c r="B1262" s="7" t="str">
        <f>IF('Payments Export'!A1266="","",'Payments Export'!B1266)</f>
        <v/>
      </c>
      <c r="C1262" s="7" t="str">
        <f>IF(IFERROR(VALUE('Payments Export'!H1266),'Payments Export'!H1266)&lt;&gt;0,IFERROR(VALUE('Payments Export'!H1266),'Payments Export'!H1266),"")</f>
        <v/>
      </c>
      <c r="D1262" s="7" t="str">
        <f>IF('Payments Export'!I1266="","",'Payments Export'!I1266)</f>
        <v/>
      </c>
      <c r="E1262" s="7" t="str">
        <f t="shared" si="38"/>
        <v/>
      </c>
      <c r="F1262" s="7" t="str">
        <f>IF('Payments Export'!A1266="","",'Payments Export'!N1266)</f>
        <v/>
      </c>
      <c r="G1262" s="7" t="str">
        <f>IF('Payments Export'!A1266="","",'Payments Export'!O1266)</f>
        <v/>
      </c>
      <c r="H1262" s="7" t="str">
        <f>IF('Payments Export'!B1266="","",G1262-F1262)</f>
        <v/>
      </c>
      <c r="I1262" s="3" t="str">
        <f>IF(C1262&lt;&gt;"",_xlfn.XLOOKUP(IFERROR(VALUE(C1262),C1262),'Items database'!A:A,'Items database'!B:B),(_xlfn.XLOOKUP(LEFT(E1262,3),Services,Services,"")))</f>
        <v/>
      </c>
      <c r="J1262" s="3" t="str">
        <f t="shared" si="39"/>
        <v/>
      </c>
    </row>
    <row r="1263" spans="1:10" x14ac:dyDescent="0.35">
      <c r="A1263" s="7" t="str">
        <f>IF('Payments Export'!A1267="","",'Payments Export'!A1267)</f>
        <v/>
      </c>
      <c r="B1263" s="7" t="str">
        <f>IF('Payments Export'!A1267="","",'Payments Export'!B1267)</f>
        <v/>
      </c>
      <c r="C1263" s="7" t="str">
        <f>IF(IFERROR(VALUE('Payments Export'!H1267),'Payments Export'!H1267)&lt;&gt;0,IFERROR(VALUE('Payments Export'!H1267),'Payments Export'!H1267),"")</f>
        <v/>
      </c>
      <c r="D1263" s="7" t="str">
        <f>IF('Payments Export'!I1267="","",'Payments Export'!I1267)</f>
        <v/>
      </c>
      <c r="E1263" s="7" t="str">
        <f t="shared" si="38"/>
        <v/>
      </c>
      <c r="F1263" s="7" t="str">
        <f>IF('Payments Export'!A1267="","",'Payments Export'!N1267)</f>
        <v/>
      </c>
      <c r="G1263" s="7" t="str">
        <f>IF('Payments Export'!A1267="","",'Payments Export'!O1267)</f>
        <v/>
      </c>
      <c r="H1263" s="7" t="str">
        <f>IF('Payments Export'!B1267="","",G1263-F1263)</f>
        <v/>
      </c>
      <c r="I1263" s="3" t="str">
        <f>IF(C1263&lt;&gt;"",_xlfn.XLOOKUP(IFERROR(VALUE(C1263),C1263),'Items database'!A:A,'Items database'!B:B),(_xlfn.XLOOKUP(LEFT(E1263,3),Services,Services,"")))</f>
        <v/>
      </c>
      <c r="J1263" s="3" t="str">
        <f t="shared" si="39"/>
        <v/>
      </c>
    </row>
    <row r="1264" spans="1:10" x14ac:dyDescent="0.35">
      <c r="A1264" s="7" t="str">
        <f>IF('Payments Export'!A1268="","",'Payments Export'!A1268)</f>
        <v/>
      </c>
      <c r="B1264" s="7" t="str">
        <f>IF('Payments Export'!A1268="","",'Payments Export'!B1268)</f>
        <v/>
      </c>
      <c r="C1264" s="7" t="str">
        <f>IF(IFERROR(VALUE('Payments Export'!H1268),'Payments Export'!H1268)&lt;&gt;0,IFERROR(VALUE('Payments Export'!H1268),'Payments Export'!H1268),"")</f>
        <v/>
      </c>
      <c r="D1264" s="7" t="str">
        <f>IF('Payments Export'!I1268="","",'Payments Export'!I1268)</f>
        <v/>
      </c>
      <c r="E1264" s="7" t="str">
        <f t="shared" si="38"/>
        <v/>
      </c>
      <c r="F1264" s="7" t="str">
        <f>IF('Payments Export'!A1268="","",'Payments Export'!N1268)</f>
        <v/>
      </c>
      <c r="G1264" s="7" t="str">
        <f>IF('Payments Export'!A1268="","",'Payments Export'!O1268)</f>
        <v/>
      </c>
      <c r="H1264" s="7" t="str">
        <f>IF('Payments Export'!B1268="","",G1264-F1264)</f>
        <v/>
      </c>
      <c r="I1264" s="3" t="str">
        <f>IF(C1264&lt;&gt;"",_xlfn.XLOOKUP(IFERROR(VALUE(C1264),C1264),'Items database'!A:A,'Items database'!B:B),(_xlfn.XLOOKUP(LEFT(E1264,3),Services,Services,"")))</f>
        <v/>
      </c>
      <c r="J1264" s="3" t="str">
        <f t="shared" si="39"/>
        <v/>
      </c>
    </row>
    <row r="1265" spans="1:10" x14ac:dyDescent="0.35">
      <c r="A1265" s="7" t="str">
        <f>IF('Payments Export'!A1269="","",'Payments Export'!A1269)</f>
        <v/>
      </c>
      <c r="B1265" s="7" t="str">
        <f>IF('Payments Export'!A1269="","",'Payments Export'!B1269)</f>
        <v/>
      </c>
      <c r="C1265" s="7" t="str">
        <f>IF(IFERROR(VALUE('Payments Export'!H1269),'Payments Export'!H1269)&lt;&gt;0,IFERROR(VALUE('Payments Export'!H1269),'Payments Export'!H1269),"")</f>
        <v/>
      </c>
      <c r="D1265" s="7" t="str">
        <f>IF('Payments Export'!I1269="","",'Payments Export'!I1269)</f>
        <v/>
      </c>
      <c r="E1265" s="7" t="str">
        <f t="shared" si="38"/>
        <v/>
      </c>
      <c r="F1265" s="7" t="str">
        <f>IF('Payments Export'!A1269="","",'Payments Export'!N1269)</f>
        <v/>
      </c>
      <c r="G1265" s="7" t="str">
        <f>IF('Payments Export'!A1269="","",'Payments Export'!O1269)</f>
        <v/>
      </c>
      <c r="H1265" s="7" t="str">
        <f>IF('Payments Export'!B1269="","",G1265-F1265)</f>
        <v/>
      </c>
      <c r="I1265" s="3" t="str">
        <f>IF(C1265&lt;&gt;"",_xlfn.XLOOKUP(IFERROR(VALUE(C1265),C1265),'Items database'!A:A,'Items database'!B:B),(_xlfn.XLOOKUP(LEFT(E1265,3),Services,Services,"")))</f>
        <v/>
      </c>
      <c r="J1265" s="3" t="str">
        <f t="shared" si="39"/>
        <v/>
      </c>
    </row>
    <row r="1266" spans="1:10" x14ac:dyDescent="0.35">
      <c r="A1266" s="7" t="str">
        <f>IF('Payments Export'!A1270="","",'Payments Export'!A1270)</f>
        <v/>
      </c>
      <c r="B1266" s="7" t="str">
        <f>IF('Payments Export'!A1270="","",'Payments Export'!B1270)</f>
        <v/>
      </c>
      <c r="C1266" s="7" t="str">
        <f>IF(IFERROR(VALUE('Payments Export'!H1270),'Payments Export'!H1270)&lt;&gt;0,IFERROR(VALUE('Payments Export'!H1270),'Payments Export'!H1270),"")</f>
        <v/>
      </c>
      <c r="D1266" s="7" t="str">
        <f>IF('Payments Export'!I1270="","",'Payments Export'!I1270)</f>
        <v/>
      </c>
      <c r="E1266" s="7" t="str">
        <f t="shared" si="38"/>
        <v/>
      </c>
      <c r="F1266" s="7" t="str">
        <f>IF('Payments Export'!A1270="","",'Payments Export'!N1270)</f>
        <v/>
      </c>
      <c r="G1266" s="7" t="str">
        <f>IF('Payments Export'!A1270="","",'Payments Export'!O1270)</f>
        <v/>
      </c>
      <c r="H1266" s="7" t="str">
        <f>IF('Payments Export'!B1270="","",G1266-F1266)</f>
        <v/>
      </c>
      <c r="I1266" s="3" t="str">
        <f>IF(C1266&lt;&gt;"",_xlfn.XLOOKUP(IFERROR(VALUE(C1266),C1266),'Items database'!A:A,'Items database'!B:B),(_xlfn.XLOOKUP(LEFT(E1266,3),Services,Services,"")))</f>
        <v/>
      </c>
      <c r="J1266" s="3" t="str">
        <f t="shared" si="39"/>
        <v/>
      </c>
    </row>
    <row r="1267" spans="1:10" x14ac:dyDescent="0.35">
      <c r="A1267" s="7" t="str">
        <f>IF('Payments Export'!A1271="","",'Payments Export'!A1271)</f>
        <v/>
      </c>
      <c r="B1267" s="7" t="str">
        <f>IF('Payments Export'!A1271="","",'Payments Export'!B1271)</f>
        <v/>
      </c>
      <c r="C1267" s="7" t="str">
        <f>IF(IFERROR(VALUE('Payments Export'!H1271),'Payments Export'!H1271)&lt;&gt;0,IFERROR(VALUE('Payments Export'!H1271),'Payments Export'!H1271),"")</f>
        <v/>
      </c>
      <c r="D1267" s="7" t="str">
        <f>IF('Payments Export'!I1271="","",'Payments Export'!I1271)</f>
        <v/>
      </c>
      <c r="E1267" s="7" t="str">
        <f t="shared" si="38"/>
        <v/>
      </c>
      <c r="F1267" s="7" t="str">
        <f>IF('Payments Export'!A1271="","",'Payments Export'!N1271)</f>
        <v/>
      </c>
      <c r="G1267" s="7" t="str">
        <f>IF('Payments Export'!A1271="","",'Payments Export'!O1271)</f>
        <v/>
      </c>
      <c r="H1267" s="7" t="str">
        <f>IF('Payments Export'!B1271="","",G1267-F1267)</f>
        <v/>
      </c>
      <c r="I1267" s="3" t="str">
        <f>IF(C1267&lt;&gt;"",_xlfn.XLOOKUP(IFERROR(VALUE(C1267),C1267),'Items database'!A:A,'Items database'!B:B),(_xlfn.XLOOKUP(LEFT(E1267,3),Services,Services,"")))</f>
        <v/>
      </c>
      <c r="J1267" s="3" t="str">
        <f t="shared" si="39"/>
        <v/>
      </c>
    </row>
    <row r="1268" spans="1:10" x14ac:dyDescent="0.35">
      <c r="A1268" s="7" t="str">
        <f>IF('Payments Export'!A1272="","",'Payments Export'!A1272)</f>
        <v/>
      </c>
      <c r="B1268" s="7" t="str">
        <f>IF('Payments Export'!A1272="","",'Payments Export'!B1272)</f>
        <v/>
      </c>
      <c r="C1268" s="7" t="str">
        <f>IF(IFERROR(VALUE('Payments Export'!H1272),'Payments Export'!H1272)&lt;&gt;0,IFERROR(VALUE('Payments Export'!H1272),'Payments Export'!H1272),"")</f>
        <v/>
      </c>
      <c r="D1268" s="7" t="str">
        <f>IF('Payments Export'!I1272="","",'Payments Export'!I1272)</f>
        <v/>
      </c>
      <c r="E1268" s="7" t="str">
        <f t="shared" si="38"/>
        <v/>
      </c>
      <c r="F1268" s="7" t="str">
        <f>IF('Payments Export'!A1272="","",'Payments Export'!N1272)</f>
        <v/>
      </c>
      <c r="G1268" s="7" t="str">
        <f>IF('Payments Export'!A1272="","",'Payments Export'!O1272)</f>
        <v/>
      </c>
      <c r="H1268" s="7" t="str">
        <f>IF('Payments Export'!B1272="","",G1268-F1268)</f>
        <v/>
      </c>
      <c r="I1268" s="3" t="str">
        <f>IF(C1268&lt;&gt;"",_xlfn.XLOOKUP(IFERROR(VALUE(C1268),C1268),'Items database'!A:A,'Items database'!B:B),(_xlfn.XLOOKUP(LEFT(E1268,3),Services,Services,"")))</f>
        <v/>
      </c>
      <c r="J1268" s="3" t="str">
        <f t="shared" si="39"/>
        <v/>
      </c>
    </row>
    <row r="1269" spans="1:10" x14ac:dyDescent="0.35">
      <c r="A1269" s="7" t="str">
        <f>IF('Payments Export'!A1273="","",'Payments Export'!A1273)</f>
        <v/>
      </c>
      <c r="B1269" s="7" t="str">
        <f>IF('Payments Export'!A1273="","",'Payments Export'!B1273)</f>
        <v/>
      </c>
      <c r="C1269" s="7" t="str">
        <f>IF(IFERROR(VALUE('Payments Export'!H1273),'Payments Export'!H1273)&lt;&gt;0,IFERROR(VALUE('Payments Export'!H1273),'Payments Export'!H1273),"")</f>
        <v/>
      </c>
      <c r="D1269" s="7" t="str">
        <f>IF('Payments Export'!I1273="","",'Payments Export'!I1273)</f>
        <v/>
      </c>
      <c r="E1269" s="7" t="str">
        <f t="shared" si="38"/>
        <v/>
      </c>
      <c r="F1269" s="7" t="str">
        <f>IF('Payments Export'!A1273="","",'Payments Export'!N1273)</f>
        <v/>
      </c>
      <c r="G1269" s="7" t="str">
        <f>IF('Payments Export'!A1273="","",'Payments Export'!O1273)</f>
        <v/>
      </c>
      <c r="H1269" s="7" t="str">
        <f>IF('Payments Export'!B1273="","",G1269-F1269)</f>
        <v/>
      </c>
      <c r="I1269" s="3" t="str">
        <f>IF(C1269&lt;&gt;"",_xlfn.XLOOKUP(IFERROR(VALUE(C1269),C1269),'Items database'!A:A,'Items database'!B:B),(_xlfn.XLOOKUP(LEFT(E1269,3),Services,Services,"")))</f>
        <v/>
      </c>
      <c r="J1269" s="3" t="str">
        <f t="shared" si="39"/>
        <v/>
      </c>
    </row>
    <row r="1270" spans="1:10" x14ac:dyDescent="0.35">
      <c r="A1270" s="7" t="str">
        <f>IF('Payments Export'!A1274="","",'Payments Export'!A1274)</f>
        <v/>
      </c>
      <c r="B1270" s="7" t="str">
        <f>IF('Payments Export'!A1274="","",'Payments Export'!B1274)</f>
        <v/>
      </c>
      <c r="C1270" s="7" t="str">
        <f>IF(IFERROR(VALUE('Payments Export'!H1274),'Payments Export'!H1274)&lt;&gt;0,IFERROR(VALUE('Payments Export'!H1274),'Payments Export'!H1274),"")</f>
        <v/>
      </c>
      <c r="D1270" s="7" t="str">
        <f>IF('Payments Export'!I1274="","",'Payments Export'!I1274)</f>
        <v/>
      </c>
      <c r="E1270" s="7" t="str">
        <f t="shared" si="38"/>
        <v/>
      </c>
      <c r="F1270" s="7" t="str">
        <f>IF('Payments Export'!A1274="","",'Payments Export'!N1274)</f>
        <v/>
      </c>
      <c r="G1270" s="7" t="str">
        <f>IF('Payments Export'!A1274="","",'Payments Export'!O1274)</f>
        <v/>
      </c>
      <c r="H1270" s="7" t="str">
        <f>IF('Payments Export'!B1274="","",G1270-F1270)</f>
        <v/>
      </c>
      <c r="I1270" s="3" t="str">
        <f>IF(C1270&lt;&gt;"",_xlfn.XLOOKUP(IFERROR(VALUE(C1270),C1270),'Items database'!A:A,'Items database'!B:B),(_xlfn.XLOOKUP(LEFT(E1270,3),Services,Services,"")))</f>
        <v/>
      </c>
      <c r="J1270" s="3" t="str">
        <f t="shared" si="39"/>
        <v/>
      </c>
    </row>
    <row r="1271" spans="1:10" x14ac:dyDescent="0.35">
      <c r="A1271" s="7" t="str">
        <f>IF('Payments Export'!A1275="","",'Payments Export'!A1275)</f>
        <v/>
      </c>
      <c r="B1271" s="7" t="str">
        <f>IF('Payments Export'!A1275="","",'Payments Export'!B1275)</f>
        <v/>
      </c>
      <c r="C1271" s="7" t="str">
        <f>IF(IFERROR(VALUE('Payments Export'!H1275),'Payments Export'!H1275)&lt;&gt;0,IFERROR(VALUE('Payments Export'!H1275),'Payments Export'!H1275),"")</f>
        <v/>
      </c>
      <c r="D1271" s="7" t="str">
        <f>IF('Payments Export'!I1275="","",'Payments Export'!I1275)</f>
        <v/>
      </c>
      <c r="E1271" s="7" t="str">
        <f t="shared" si="38"/>
        <v/>
      </c>
      <c r="F1271" s="7" t="str">
        <f>IF('Payments Export'!A1275="","",'Payments Export'!N1275)</f>
        <v/>
      </c>
      <c r="G1271" s="7" t="str">
        <f>IF('Payments Export'!A1275="","",'Payments Export'!O1275)</f>
        <v/>
      </c>
      <c r="H1271" s="7" t="str">
        <f>IF('Payments Export'!B1275="","",G1271-F1271)</f>
        <v/>
      </c>
      <c r="I1271" s="3" t="str">
        <f>IF(C1271&lt;&gt;"",_xlfn.XLOOKUP(IFERROR(VALUE(C1271),C1271),'Items database'!A:A,'Items database'!B:B),(_xlfn.XLOOKUP(LEFT(E1271,3),Services,Services,"")))</f>
        <v/>
      </c>
      <c r="J1271" s="3" t="str">
        <f t="shared" si="39"/>
        <v/>
      </c>
    </row>
    <row r="1272" spans="1:10" x14ac:dyDescent="0.35">
      <c r="A1272" s="7" t="str">
        <f>IF('Payments Export'!A1276="","",'Payments Export'!A1276)</f>
        <v/>
      </c>
      <c r="B1272" s="7" t="str">
        <f>IF('Payments Export'!A1276="","",'Payments Export'!B1276)</f>
        <v/>
      </c>
      <c r="C1272" s="7" t="str">
        <f>IF(IFERROR(VALUE('Payments Export'!H1276),'Payments Export'!H1276)&lt;&gt;0,IFERROR(VALUE('Payments Export'!H1276),'Payments Export'!H1276),"")</f>
        <v/>
      </c>
      <c r="D1272" s="7" t="str">
        <f>IF('Payments Export'!I1276="","",'Payments Export'!I1276)</f>
        <v/>
      </c>
      <c r="E1272" s="7" t="str">
        <f t="shared" si="38"/>
        <v/>
      </c>
      <c r="F1272" s="7" t="str">
        <f>IF('Payments Export'!A1276="","",'Payments Export'!N1276)</f>
        <v/>
      </c>
      <c r="G1272" s="7" t="str">
        <f>IF('Payments Export'!A1276="","",'Payments Export'!O1276)</f>
        <v/>
      </c>
      <c r="H1272" s="7" t="str">
        <f>IF('Payments Export'!B1276="","",G1272-F1272)</f>
        <v/>
      </c>
      <c r="I1272" s="3" t="str">
        <f>IF(C1272&lt;&gt;"",_xlfn.XLOOKUP(IFERROR(VALUE(C1272),C1272),'Items database'!A:A,'Items database'!B:B),(_xlfn.XLOOKUP(LEFT(E1272,3),Services,Services,"")))</f>
        <v/>
      </c>
      <c r="J1272" s="3" t="str">
        <f t="shared" si="39"/>
        <v/>
      </c>
    </row>
    <row r="1273" spans="1:10" x14ac:dyDescent="0.35">
      <c r="A1273" s="7" t="str">
        <f>IF('Payments Export'!A1277="","",'Payments Export'!A1277)</f>
        <v/>
      </c>
      <c r="B1273" s="7" t="str">
        <f>IF('Payments Export'!A1277="","",'Payments Export'!B1277)</f>
        <v/>
      </c>
      <c r="C1273" s="7" t="str">
        <f>IF(IFERROR(VALUE('Payments Export'!H1277),'Payments Export'!H1277)&lt;&gt;0,IFERROR(VALUE('Payments Export'!H1277),'Payments Export'!H1277),"")</f>
        <v/>
      </c>
      <c r="D1273" s="7" t="str">
        <f>IF('Payments Export'!I1277="","",'Payments Export'!I1277)</f>
        <v/>
      </c>
      <c r="E1273" s="7" t="str">
        <f t="shared" si="38"/>
        <v/>
      </c>
      <c r="F1273" s="7" t="str">
        <f>IF('Payments Export'!A1277="","",'Payments Export'!N1277)</f>
        <v/>
      </c>
      <c r="G1273" s="7" t="str">
        <f>IF('Payments Export'!A1277="","",'Payments Export'!O1277)</f>
        <v/>
      </c>
      <c r="H1273" s="7" t="str">
        <f>IF('Payments Export'!B1277="","",G1273-F1273)</f>
        <v/>
      </c>
      <c r="I1273" s="3" t="str">
        <f>IF(C1273&lt;&gt;"",_xlfn.XLOOKUP(IFERROR(VALUE(C1273),C1273),'Items database'!A:A,'Items database'!B:B),(_xlfn.XLOOKUP(LEFT(E1273,3),Services,Services,"")))</f>
        <v/>
      </c>
      <c r="J1273" s="3" t="str">
        <f t="shared" si="39"/>
        <v/>
      </c>
    </row>
    <row r="1274" spans="1:10" x14ac:dyDescent="0.35">
      <c r="A1274" s="7" t="str">
        <f>IF('Payments Export'!A1278="","",'Payments Export'!A1278)</f>
        <v/>
      </c>
      <c r="B1274" s="7" t="str">
        <f>IF('Payments Export'!A1278="","",'Payments Export'!B1278)</f>
        <v/>
      </c>
      <c r="C1274" s="7" t="str">
        <f>IF(IFERROR(VALUE('Payments Export'!H1278),'Payments Export'!H1278)&lt;&gt;0,IFERROR(VALUE('Payments Export'!H1278),'Payments Export'!H1278),"")</f>
        <v/>
      </c>
      <c r="D1274" s="7" t="str">
        <f>IF('Payments Export'!I1278="","",'Payments Export'!I1278)</f>
        <v/>
      </c>
      <c r="E1274" s="7" t="str">
        <f t="shared" si="38"/>
        <v/>
      </c>
      <c r="F1274" s="7" t="str">
        <f>IF('Payments Export'!A1278="","",'Payments Export'!N1278)</f>
        <v/>
      </c>
      <c r="G1274" s="7" t="str">
        <f>IF('Payments Export'!A1278="","",'Payments Export'!O1278)</f>
        <v/>
      </c>
      <c r="H1274" s="7" t="str">
        <f>IF('Payments Export'!B1278="","",G1274-F1274)</f>
        <v/>
      </c>
      <c r="I1274" s="3" t="str">
        <f>IF(C1274&lt;&gt;"",_xlfn.XLOOKUP(IFERROR(VALUE(C1274),C1274),'Items database'!A:A,'Items database'!B:B),(_xlfn.XLOOKUP(LEFT(E1274,3),Services,Services,"")))</f>
        <v/>
      </c>
      <c r="J1274" s="3" t="str">
        <f t="shared" si="39"/>
        <v/>
      </c>
    </row>
    <row r="1275" spans="1:10" x14ac:dyDescent="0.35">
      <c r="A1275" s="7" t="str">
        <f>IF('Payments Export'!A1279="","",'Payments Export'!A1279)</f>
        <v/>
      </c>
      <c r="B1275" s="7" t="str">
        <f>IF('Payments Export'!A1279="","",'Payments Export'!B1279)</f>
        <v/>
      </c>
      <c r="C1275" s="7" t="str">
        <f>IF(IFERROR(VALUE('Payments Export'!H1279),'Payments Export'!H1279)&lt;&gt;0,IFERROR(VALUE('Payments Export'!H1279),'Payments Export'!H1279),"")</f>
        <v/>
      </c>
      <c r="D1275" s="7" t="str">
        <f>IF('Payments Export'!I1279="","",'Payments Export'!I1279)</f>
        <v/>
      </c>
      <c r="E1275" s="7" t="str">
        <f t="shared" si="38"/>
        <v/>
      </c>
      <c r="F1275" s="7" t="str">
        <f>IF('Payments Export'!A1279="","",'Payments Export'!N1279)</f>
        <v/>
      </c>
      <c r="G1275" s="7" t="str">
        <f>IF('Payments Export'!A1279="","",'Payments Export'!O1279)</f>
        <v/>
      </c>
      <c r="H1275" s="7" t="str">
        <f>IF('Payments Export'!B1279="","",G1275-F1275)</f>
        <v/>
      </c>
      <c r="I1275" s="3" t="str">
        <f>IF(C1275&lt;&gt;"",_xlfn.XLOOKUP(IFERROR(VALUE(C1275),C1275),'Items database'!A:A,'Items database'!B:B),(_xlfn.XLOOKUP(LEFT(E1275,3),Services,Services,"")))</f>
        <v/>
      </c>
      <c r="J1275" s="3" t="str">
        <f t="shared" si="39"/>
        <v/>
      </c>
    </row>
    <row r="1276" spans="1:10" x14ac:dyDescent="0.35">
      <c r="A1276" s="7" t="str">
        <f>IF('Payments Export'!A1280="","",'Payments Export'!A1280)</f>
        <v/>
      </c>
      <c r="B1276" s="7" t="str">
        <f>IF('Payments Export'!A1280="","",'Payments Export'!B1280)</f>
        <v/>
      </c>
      <c r="C1276" s="7" t="str">
        <f>IF(IFERROR(VALUE('Payments Export'!H1280),'Payments Export'!H1280)&lt;&gt;0,IFERROR(VALUE('Payments Export'!H1280),'Payments Export'!H1280),"")</f>
        <v/>
      </c>
      <c r="D1276" s="7" t="str">
        <f>IF('Payments Export'!I1280="","",'Payments Export'!I1280)</f>
        <v/>
      </c>
      <c r="E1276" s="7" t="str">
        <f t="shared" si="38"/>
        <v/>
      </c>
      <c r="F1276" s="7" t="str">
        <f>IF('Payments Export'!A1280="","",'Payments Export'!N1280)</f>
        <v/>
      </c>
      <c r="G1276" s="7" t="str">
        <f>IF('Payments Export'!A1280="","",'Payments Export'!O1280)</f>
        <v/>
      </c>
      <c r="H1276" s="7" t="str">
        <f>IF('Payments Export'!B1280="","",G1276-F1276)</f>
        <v/>
      </c>
      <c r="I1276" s="3" t="str">
        <f>IF(C1276&lt;&gt;"",_xlfn.XLOOKUP(IFERROR(VALUE(C1276),C1276),'Items database'!A:A,'Items database'!B:B),(_xlfn.XLOOKUP(LEFT(E1276,3),Services,Services,"")))</f>
        <v/>
      </c>
      <c r="J1276" s="3" t="str">
        <f t="shared" si="39"/>
        <v/>
      </c>
    </row>
    <row r="1277" spans="1:10" x14ac:dyDescent="0.35">
      <c r="A1277" s="7" t="str">
        <f>IF('Payments Export'!A1281="","",'Payments Export'!A1281)</f>
        <v/>
      </c>
      <c r="B1277" s="7" t="str">
        <f>IF('Payments Export'!A1281="","",'Payments Export'!B1281)</f>
        <v/>
      </c>
      <c r="C1277" s="7" t="str">
        <f>IF(IFERROR(VALUE('Payments Export'!H1281),'Payments Export'!H1281)&lt;&gt;0,IFERROR(VALUE('Payments Export'!H1281),'Payments Export'!H1281),"")</f>
        <v/>
      </c>
      <c r="D1277" s="7" t="str">
        <f>IF('Payments Export'!I1281="","",'Payments Export'!I1281)</f>
        <v/>
      </c>
      <c r="E1277" s="7" t="str">
        <f t="shared" si="38"/>
        <v/>
      </c>
      <c r="F1277" s="7" t="str">
        <f>IF('Payments Export'!A1281="","",'Payments Export'!N1281)</f>
        <v/>
      </c>
      <c r="G1277" s="7" t="str">
        <f>IF('Payments Export'!A1281="","",'Payments Export'!O1281)</f>
        <v/>
      </c>
      <c r="H1277" s="7" t="str">
        <f>IF('Payments Export'!B1281="","",G1277-F1277)</f>
        <v/>
      </c>
      <c r="I1277" s="3" t="str">
        <f>IF(C1277&lt;&gt;"",_xlfn.XLOOKUP(IFERROR(VALUE(C1277),C1277),'Items database'!A:A,'Items database'!B:B),(_xlfn.XLOOKUP(LEFT(E1277,3),Services,Services,"")))</f>
        <v/>
      </c>
      <c r="J1277" s="3" t="str">
        <f t="shared" si="39"/>
        <v/>
      </c>
    </row>
    <row r="1278" spans="1:10" x14ac:dyDescent="0.35">
      <c r="A1278" s="7" t="str">
        <f>IF('Payments Export'!A1282="","",'Payments Export'!A1282)</f>
        <v/>
      </c>
      <c r="B1278" s="7" t="str">
        <f>IF('Payments Export'!A1282="","",'Payments Export'!B1282)</f>
        <v/>
      </c>
      <c r="C1278" s="7" t="str">
        <f>IF(IFERROR(VALUE('Payments Export'!H1282),'Payments Export'!H1282)&lt;&gt;0,IFERROR(VALUE('Payments Export'!H1282),'Payments Export'!H1282),"")</f>
        <v/>
      </c>
      <c r="D1278" s="7" t="str">
        <f>IF('Payments Export'!I1282="","",'Payments Export'!I1282)</f>
        <v/>
      </c>
      <c r="E1278" s="7" t="str">
        <f t="shared" si="38"/>
        <v/>
      </c>
      <c r="F1278" s="7" t="str">
        <f>IF('Payments Export'!A1282="","",'Payments Export'!N1282)</f>
        <v/>
      </c>
      <c r="G1278" s="7" t="str">
        <f>IF('Payments Export'!A1282="","",'Payments Export'!O1282)</f>
        <v/>
      </c>
      <c r="H1278" s="7" t="str">
        <f>IF('Payments Export'!B1282="","",G1278-F1278)</f>
        <v/>
      </c>
      <c r="I1278" s="3" t="str">
        <f>IF(C1278&lt;&gt;"",_xlfn.XLOOKUP(IFERROR(VALUE(C1278),C1278),'Items database'!A:A,'Items database'!B:B),(_xlfn.XLOOKUP(LEFT(E1278,3),Services,Services,"")))</f>
        <v/>
      </c>
      <c r="J1278" s="3" t="str">
        <f t="shared" si="39"/>
        <v/>
      </c>
    </row>
    <row r="1279" spans="1:10" x14ac:dyDescent="0.35">
      <c r="A1279" s="7" t="str">
        <f>IF('Payments Export'!A1283="","",'Payments Export'!A1283)</f>
        <v/>
      </c>
      <c r="B1279" s="7" t="str">
        <f>IF('Payments Export'!A1283="","",'Payments Export'!B1283)</f>
        <v/>
      </c>
      <c r="C1279" s="7" t="str">
        <f>IF(IFERROR(VALUE('Payments Export'!H1283),'Payments Export'!H1283)&lt;&gt;0,IFERROR(VALUE('Payments Export'!H1283),'Payments Export'!H1283),"")</f>
        <v/>
      </c>
      <c r="D1279" s="7" t="str">
        <f>IF('Payments Export'!I1283="","",'Payments Export'!I1283)</f>
        <v/>
      </c>
      <c r="E1279" s="7" t="str">
        <f t="shared" si="38"/>
        <v/>
      </c>
      <c r="F1279" s="7" t="str">
        <f>IF('Payments Export'!A1283="","",'Payments Export'!N1283)</f>
        <v/>
      </c>
      <c r="G1279" s="7" t="str">
        <f>IF('Payments Export'!A1283="","",'Payments Export'!O1283)</f>
        <v/>
      </c>
      <c r="H1279" s="7" t="str">
        <f>IF('Payments Export'!B1283="","",G1279-F1279)</f>
        <v/>
      </c>
      <c r="I1279" s="3" t="str">
        <f>IF(C1279&lt;&gt;"",_xlfn.XLOOKUP(IFERROR(VALUE(C1279),C1279),'Items database'!A:A,'Items database'!B:B),(_xlfn.XLOOKUP(LEFT(E1279,3),Services,Services,"")))</f>
        <v/>
      </c>
      <c r="J1279" s="3" t="str">
        <f t="shared" si="39"/>
        <v/>
      </c>
    </row>
    <row r="1280" spans="1:10" x14ac:dyDescent="0.35">
      <c r="A1280" s="7" t="str">
        <f>IF('Payments Export'!A1284="","",'Payments Export'!A1284)</f>
        <v/>
      </c>
      <c r="B1280" s="7" t="str">
        <f>IF('Payments Export'!A1284="","",'Payments Export'!B1284)</f>
        <v/>
      </c>
      <c r="C1280" s="7" t="str">
        <f>IF(IFERROR(VALUE('Payments Export'!H1284),'Payments Export'!H1284)&lt;&gt;0,IFERROR(VALUE('Payments Export'!H1284),'Payments Export'!H1284),"")</f>
        <v/>
      </c>
      <c r="D1280" s="7" t="str">
        <f>IF('Payments Export'!I1284="","",'Payments Export'!I1284)</f>
        <v/>
      </c>
      <c r="E1280" s="7" t="str">
        <f t="shared" si="38"/>
        <v/>
      </c>
      <c r="F1280" s="7" t="str">
        <f>IF('Payments Export'!A1284="","",'Payments Export'!N1284)</f>
        <v/>
      </c>
      <c r="G1280" s="7" t="str">
        <f>IF('Payments Export'!A1284="","",'Payments Export'!O1284)</f>
        <v/>
      </c>
      <c r="H1280" s="7" t="str">
        <f>IF('Payments Export'!B1284="","",G1280-F1280)</f>
        <v/>
      </c>
      <c r="I1280" s="3" t="str">
        <f>IF(C1280&lt;&gt;"",_xlfn.XLOOKUP(IFERROR(VALUE(C1280),C1280),'Items database'!A:A,'Items database'!B:B),(_xlfn.XLOOKUP(LEFT(E1280,3),Services,Services,"")))</f>
        <v/>
      </c>
      <c r="J1280" s="3" t="str">
        <f t="shared" si="39"/>
        <v/>
      </c>
    </row>
    <row r="1281" spans="1:10" x14ac:dyDescent="0.35">
      <c r="A1281" s="7" t="str">
        <f>IF('Payments Export'!A1285="","",'Payments Export'!A1285)</f>
        <v/>
      </c>
      <c r="B1281" s="7" t="str">
        <f>IF('Payments Export'!A1285="","",'Payments Export'!B1285)</f>
        <v/>
      </c>
      <c r="C1281" s="7" t="str">
        <f>IF(IFERROR(VALUE('Payments Export'!H1285),'Payments Export'!H1285)&lt;&gt;0,IFERROR(VALUE('Payments Export'!H1285),'Payments Export'!H1285),"")</f>
        <v/>
      </c>
      <c r="D1281" s="7" t="str">
        <f>IF('Payments Export'!I1285="","",'Payments Export'!I1285)</f>
        <v/>
      </c>
      <c r="E1281" s="7" t="str">
        <f t="shared" ref="E1281:E1344" si="40">LEFT(D1281,66)</f>
        <v/>
      </c>
      <c r="F1281" s="7" t="str">
        <f>IF('Payments Export'!A1285="","",'Payments Export'!N1285)</f>
        <v/>
      </c>
      <c r="G1281" s="7" t="str">
        <f>IF('Payments Export'!A1285="","",'Payments Export'!O1285)</f>
        <v/>
      </c>
      <c r="H1281" s="7" t="str">
        <f>IF('Payments Export'!B1285="","",G1281-F1281)</f>
        <v/>
      </c>
      <c r="I1281" s="3" t="str">
        <f>IF(C1281&lt;&gt;"",_xlfn.XLOOKUP(IFERROR(VALUE(C1281),C1281),'Items database'!A:A,'Items database'!B:B),(_xlfn.XLOOKUP(LEFT(E1281,3),Services,Services,"")))</f>
        <v/>
      </c>
      <c r="J1281" s="3" t="str">
        <f t="shared" ref="J1281:J1344" si="41">IF(ISNUMBER(F1281)=TRUE,IF(F1281=0,"","GST"),"")</f>
        <v/>
      </c>
    </row>
    <row r="1282" spans="1:10" x14ac:dyDescent="0.35">
      <c r="A1282" s="7" t="str">
        <f>IF('Payments Export'!A1286="","",'Payments Export'!A1286)</f>
        <v/>
      </c>
      <c r="B1282" s="7" t="str">
        <f>IF('Payments Export'!A1286="","",'Payments Export'!B1286)</f>
        <v/>
      </c>
      <c r="C1282" s="7" t="str">
        <f>IF(IFERROR(VALUE('Payments Export'!H1286),'Payments Export'!H1286)&lt;&gt;0,IFERROR(VALUE('Payments Export'!H1286),'Payments Export'!H1286),"")</f>
        <v/>
      </c>
      <c r="D1282" s="7" t="str">
        <f>IF('Payments Export'!I1286="","",'Payments Export'!I1286)</f>
        <v/>
      </c>
      <c r="E1282" s="7" t="str">
        <f t="shared" si="40"/>
        <v/>
      </c>
      <c r="F1282" s="7" t="str">
        <f>IF('Payments Export'!A1286="","",'Payments Export'!N1286)</f>
        <v/>
      </c>
      <c r="G1282" s="7" t="str">
        <f>IF('Payments Export'!A1286="","",'Payments Export'!O1286)</f>
        <v/>
      </c>
      <c r="H1282" s="7" t="str">
        <f>IF('Payments Export'!B1286="","",G1282-F1282)</f>
        <v/>
      </c>
      <c r="I1282" s="3" t="str">
        <f>IF(C1282&lt;&gt;"",_xlfn.XLOOKUP(IFERROR(VALUE(C1282),C1282),'Items database'!A:A,'Items database'!B:B),(_xlfn.XLOOKUP(LEFT(E1282,3),Services,Services,"")))</f>
        <v/>
      </c>
      <c r="J1282" s="3" t="str">
        <f t="shared" si="41"/>
        <v/>
      </c>
    </row>
    <row r="1283" spans="1:10" x14ac:dyDescent="0.35">
      <c r="A1283" s="7" t="str">
        <f>IF('Payments Export'!A1287="","",'Payments Export'!A1287)</f>
        <v/>
      </c>
      <c r="B1283" s="7" t="str">
        <f>IF('Payments Export'!A1287="","",'Payments Export'!B1287)</f>
        <v/>
      </c>
      <c r="C1283" s="7" t="str">
        <f>IF(IFERROR(VALUE('Payments Export'!H1287),'Payments Export'!H1287)&lt;&gt;0,IFERROR(VALUE('Payments Export'!H1287),'Payments Export'!H1287),"")</f>
        <v/>
      </c>
      <c r="D1283" s="7" t="str">
        <f>IF('Payments Export'!I1287="","",'Payments Export'!I1287)</f>
        <v/>
      </c>
      <c r="E1283" s="7" t="str">
        <f t="shared" si="40"/>
        <v/>
      </c>
      <c r="F1283" s="7" t="str">
        <f>IF('Payments Export'!A1287="","",'Payments Export'!N1287)</f>
        <v/>
      </c>
      <c r="G1283" s="7" t="str">
        <f>IF('Payments Export'!A1287="","",'Payments Export'!O1287)</f>
        <v/>
      </c>
      <c r="H1283" s="7" t="str">
        <f>IF('Payments Export'!B1287="","",G1283-F1283)</f>
        <v/>
      </c>
      <c r="I1283" s="3" t="str">
        <f>IF(C1283&lt;&gt;"",_xlfn.XLOOKUP(IFERROR(VALUE(C1283),C1283),'Items database'!A:A,'Items database'!B:B),(_xlfn.XLOOKUP(LEFT(E1283,3),Services,Services,"")))</f>
        <v/>
      </c>
      <c r="J1283" s="3" t="str">
        <f t="shared" si="41"/>
        <v/>
      </c>
    </row>
    <row r="1284" spans="1:10" x14ac:dyDescent="0.35">
      <c r="A1284" s="7" t="str">
        <f>IF('Payments Export'!A1288="","",'Payments Export'!A1288)</f>
        <v/>
      </c>
      <c r="B1284" s="7" t="str">
        <f>IF('Payments Export'!A1288="","",'Payments Export'!B1288)</f>
        <v/>
      </c>
      <c r="C1284" s="7" t="str">
        <f>IF(IFERROR(VALUE('Payments Export'!H1288),'Payments Export'!H1288)&lt;&gt;0,IFERROR(VALUE('Payments Export'!H1288),'Payments Export'!H1288),"")</f>
        <v/>
      </c>
      <c r="D1284" s="7" t="str">
        <f>IF('Payments Export'!I1288="","",'Payments Export'!I1288)</f>
        <v/>
      </c>
      <c r="E1284" s="7" t="str">
        <f t="shared" si="40"/>
        <v/>
      </c>
      <c r="F1284" s="7" t="str">
        <f>IF('Payments Export'!A1288="","",'Payments Export'!N1288)</f>
        <v/>
      </c>
      <c r="G1284" s="7" t="str">
        <f>IF('Payments Export'!A1288="","",'Payments Export'!O1288)</f>
        <v/>
      </c>
      <c r="H1284" s="7" t="str">
        <f>IF('Payments Export'!B1288="","",G1284-F1284)</f>
        <v/>
      </c>
      <c r="I1284" s="3" t="str">
        <f>IF(C1284&lt;&gt;"",_xlfn.XLOOKUP(IFERROR(VALUE(C1284),C1284),'Items database'!A:A,'Items database'!B:B),(_xlfn.XLOOKUP(LEFT(E1284,3),Services,Services,"")))</f>
        <v/>
      </c>
      <c r="J1284" s="3" t="str">
        <f t="shared" si="41"/>
        <v/>
      </c>
    </row>
    <row r="1285" spans="1:10" x14ac:dyDescent="0.35">
      <c r="A1285" s="7" t="str">
        <f>IF('Payments Export'!A1289="","",'Payments Export'!A1289)</f>
        <v/>
      </c>
      <c r="B1285" s="7" t="str">
        <f>IF('Payments Export'!A1289="","",'Payments Export'!B1289)</f>
        <v/>
      </c>
      <c r="C1285" s="7" t="str">
        <f>IF(IFERROR(VALUE('Payments Export'!H1289),'Payments Export'!H1289)&lt;&gt;0,IFERROR(VALUE('Payments Export'!H1289),'Payments Export'!H1289),"")</f>
        <v/>
      </c>
      <c r="D1285" s="7" t="str">
        <f>IF('Payments Export'!I1289="","",'Payments Export'!I1289)</f>
        <v/>
      </c>
      <c r="E1285" s="7" t="str">
        <f t="shared" si="40"/>
        <v/>
      </c>
      <c r="F1285" s="7" t="str">
        <f>IF('Payments Export'!A1289="","",'Payments Export'!N1289)</f>
        <v/>
      </c>
      <c r="G1285" s="7" t="str">
        <f>IF('Payments Export'!A1289="","",'Payments Export'!O1289)</f>
        <v/>
      </c>
      <c r="H1285" s="7" t="str">
        <f>IF('Payments Export'!B1289="","",G1285-F1285)</f>
        <v/>
      </c>
      <c r="I1285" s="3" t="str">
        <f>IF(C1285&lt;&gt;"",_xlfn.XLOOKUP(IFERROR(VALUE(C1285),C1285),'Items database'!A:A,'Items database'!B:B),(_xlfn.XLOOKUP(LEFT(E1285,3),Services,Services,"")))</f>
        <v/>
      </c>
      <c r="J1285" s="3" t="str">
        <f t="shared" si="41"/>
        <v/>
      </c>
    </row>
    <row r="1286" spans="1:10" x14ac:dyDescent="0.35">
      <c r="A1286" s="7" t="str">
        <f>IF('Payments Export'!A1290="","",'Payments Export'!A1290)</f>
        <v/>
      </c>
      <c r="B1286" s="7" t="str">
        <f>IF('Payments Export'!A1290="","",'Payments Export'!B1290)</f>
        <v/>
      </c>
      <c r="C1286" s="7" t="str">
        <f>IF(IFERROR(VALUE('Payments Export'!H1290),'Payments Export'!H1290)&lt;&gt;0,IFERROR(VALUE('Payments Export'!H1290),'Payments Export'!H1290),"")</f>
        <v/>
      </c>
      <c r="D1286" s="7" t="str">
        <f>IF('Payments Export'!I1290="","",'Payments Export'!I1290)</f>
        <v/>
      </c>
      <c r="E1286" s="7" t="str">
        <f t="shared" si="40"/>
        <v/>
      </c>
      <c r="F1286" s="7" t="str">
        <f>IF('Payments Export'!A1290="","",'Payments Export'!N1290)</f>
        <v/>
      </c>
      <c r="G1286" s="7" t="str">
        <f>IF('Payments Export'!A1290="","",'Payments Export'!O1290)</f>
        <v/>
      </c>
      <c r="H1286" s="7" t="str">
        <f>IF('Payments Export'!B1290="","",G1286-F1286)</f>
        <v/>
      </c>
      <c r="I1286" s="3" t="str">
        <f>IF(C1286&lt;&gt;"",_xlfn.XLOOKUP(IFERROR(VALUE(C1286),C1286),'Items database'!A:A,'Items database'!B:B),(_xlfn.XLOOKUP(LEFT(E1286,3),Services,Services,"")))</f>
        <v/>
      </c>
      <c r="J1286" s="3" t="str">
        <f t="shared" si="41"/>
        <v/>
      </c>
    </row>
    <row r="1287" spans="1:10" x14ac:dyDescent="0.35">
      <c r="A1287" s="7" t="str">
        <f>IF('Payments Export'!A1291="","",'Payments Export'!A1291)</f>
        <v/>
      </c>
      <c r="B1287" s="7" t="str">
        <f>IF('Payments Export'!A1291="","",'Payments Export'!B1291)</f>
        <v/>
      </c>
      <c r="C1287" s="7" t="str">
        <f>IF(IFERROR(VALUE('Payments Export'!H1291),'Payments Export'!H1291)&lt;&gt;0,IFERROR(VALUE('Payments Export'!H1291),'Payments Export'!H1291),"")</f>
        <v/>
      </c>
      <c r="D1287" s="7" t="str">
        <f>IF('Payments Export'!I1291="","",'Payments Export'!I1291)</f>
        <v/>
      </c>
      <c r="E1287" s="7" t="str">
        <f t="shared" si="40"/>
        <v/>
      </c>
      <c r="F1287" s="7" t="str">
        <f>IF('Payments Export'!A1291="","",'Payments Export'!N1291)</f>
        <v/>
      </c>
      <c r="G1287" s="7" t="str">
        <f>IF('Payments Export'!A1291="","",'Payments Export'!O1291)</f>
        <v/>
      </c>
      <c r="H1287" s="7" t="str">
        <f>IF('Payments Export'!B1291="","",G1287-F1287)</f>
        <v/>
      </c>
      <c r="I1287" s="3" t="str">
        <f>IF(C1287&lt;&gt;"",_xlfn.XLOOKUP(IFERROR(VALUE(C1287),C1287),'Items database'!A:A,'Items database'!B:B),(_xlfn.XLOOKUP(LEFT(E1287,3),Services,Services,"")))</f>
        <v/>
      </c>
      <c r="J1287" s="3" t="str">
        <f t="shared" si="41"/>
        <v/>
      </c>
    </row>
    <row r="1288" spans="1:10" x14ac:dyDescent="0.35">
      <c r="A1288" s="7" t="str">
        <f>IF('Payments Export'!A1292="","",'Payments Export'!A1292)</f>
        <v/>
      </c>
      <c r="B1288" s="7" t="str">
        <f>IF('Payments Export'!A1292="","",'Payments Export'!B1292)</f>
        <v/>
      </c>
      <c r="C1288" s="7" t="str">
        <f>IF(IFERROR(VALUE('Payments Export'!H1292),'Payments Export'!H1292)&lt;&gt;0,IFERROR(VALUE('Payments Export'!H1292),'Payments Export'!H1292),"")</f>
        <v/>
      </c>
      <c r="D1288" s="7" t="str">
        <f>IF('Payments Export'!I1292="","",'Payments Export'!I1292)</f>
        <v/>
      </c>
      <c r="E1288" s="7" t="str">
        <f t="shared" si="40"/>
        <v/>
      </c>
      <c r="F1288" s="7" t="str">
        <f>IF('Payments Export'!A1292="","",'Payments Export'!N1292)</f>
        <v/>
      </c>
      <c r="G1288" s="7" t="str">
        <f>IF('Payments Export'!A1292="","",'Payments Export'!O1292)</f>
        <v/>
      </c>
      <c r="H1288" s="7" t="str">
        <f>IF('Payments Export'!B1292="","",G1288-F1288)</f>
        <v/>
      </c>
      <c r="I1288" s="3" t="str">
        <f>IF(C1288&lt;&gt;"",_xlfn.XLOOKUP(IFERROR(VALUE(C1288),C1288),'Items database'!A:A,'Items database'!B:B),(_xlfn.XLOOKUP(LEFT(E1288,3),Services,Services,"")))</f>
        <v/>
      </c>
      <c r="J1288" s="3" t="str">
        <f t="shared" si="41"/>
        <v/>
      </c>
    </row>
    <row r="1289" spans="1:10" x14ac:dyDescent="0.35">
      <c r="A1289" s="7" t="str">
        <f>IF('Payments Export'!A1293="","",'Payments Export'!A1293)</f>
        <v/>
      </c>
      <c r="B1289" s="7" t="str">
        <f>IF('Payments Export'!A1293="","",'Payments Export'!B1293)</f>
        <v/>
      </c>
      <c r="C1289" s="7" t="str">
        <f>IF(IFERROR(VALUE('Payments Export'!H1293),'Payments Export'!H1293)&lt;&gt;0,IFERROR(VALUE('Payments Export'!H1293),'Payments Export'!H1293),"")</f>
        <v/>
      </c>
      <c r="D1289" s="7" t="str">
        <f>IF('Payments Export'!I1293="","",'Payments Export'!I1293)</f>
        <v/>
      </c>
      <c r="E1289" s="7" t="str">
        <f t="shared" si="40"/>
        <v/>
      </c>
      <c r="F1289" s="7" t="str">
        <f>IF('Payments Export'!A1293="","",'Payments Export'!N1293)</f>
        <v/>
      </c>
      <c r="G1289" s="7" t="str">
        <f>IF('Payments Export'!A1293="","",'Payments Export'!O1293)</f>
        <v/>
      </c>
      <c r="H1289" s="7" t="str">
        <f>IF('Payments Export'!B1293="","",G1289-F1289)</f>
        <v/>
      </c>
      <c r="I1289" s="3" t="str">
        <f>IF(C1289&lt;&gt;"",_xlfn.XLOOKUP(IFERROR(VALUE(C1289),C1289),'Items database'!A:A,'Items database'!B:B),(_xlfn.XLOOKUP(LEFT(E1289,3),Services,Services,"")))</f>
        <v/>
      </c>
      <c r="J1289" s="3" t="str">
        <f t="shared" si="41"/>
        <v/>
      </c>
    </row>
    <row r="1290" spans="1:10" x14ac:dyDescent="0.35">
      <c r="A1290" s="7" t="str">
        <f>IF('Payments Export'!A1294="","",'Payments Export'!A1294)</f>
        <v/>
      </c>
      <c r="B1290" s="7" t="str">
        <f>IF('Payments Export'!A1294="","",'Payments Export'!B1294)</f>
        <v/>
      </c>
      <c r="C1290" s="7" t="str">
        <f>IF(IFERROR(VALUE('Payments Export'!H1294),'Payments Export'!H1294)&lt;&gt;0,IFERROR(VALUE('Payments Export'!H1294),'Payments Export'!H1294),"")</f>
        <v/>
      </c>
      <c r="D1290" s="7" t="str">
        <f>IF('Payments Export'!I1294="","",'Payments Export'!I1294)</f>
        <v/>
      </c>
      <c r="E1290" s="7" t="str">
        <f t="shared" si="40"/>
        <v/>
      </c>
      <c r="F1290" s="7" t="str">
        <f>IF('Payments Export'!A1294="","",'Payments Export'!N1294)</f>
        <v/>
      </c>
      <c r="G1290" s="7" t="str">
        <f>IF('Payments Export'!A1294="","",'Payments Export'!O1294)</f>
        <v/>
      </c>
      <c r="H1290" s="7" t="str">
        <f>IF('Payments Export'!B1294="","",G1290-F1290)</f>
        <v/>
      </c>
      <c r="I1290" s="3" t="str">
        <f>IF(C1290&lt;&gt;"",_xlfn.XLOOKUP(IFERROR(VALUE(C1290),C1290),'Items database'!A:A,'Items database'!B:B),(_xlfn.XLOOKUP(LEFT(E1290,3),Services,Services,"")))</f>
        <v/>
      </c>
      <c r="J1290" s="3" t="str">
        <f t="shared" si="41"/>
        <v/>
      </c>
    </row>
    <row r="1291" spans="1:10" x14ac:dyDescent="0.35">
      <c r="A1291" s="7" t="str">
        <f>IF('Payments Export'!A1295="","",'Payments Export'!A1295)</f>
        <v/>
      </c>
      <c r="B1291" s="7" t="str">
        <f>IF('Payments Export'!A1295="","",'Payments Export'!B1295)</f>
        <v/>
      </c>
      <c r="C1291" s="7" t="str">
        <f>IF(IFERROR(VALUE('Payments Export'!H1295),'Payments Export'!H1295)&lt;&gt;0,IFERROR(VALUE('Payments Export'!H1295),'Payments Export'!H1295),"")</f>
        <v/>
      </c>
      <c r="D1291" s="7" t="str">
        <f>IF('Payments Export'!I1295="","",'Payments Export'!I1295)</f>
        <v/>
      </c>
      <c r="E1291" s="7" t="str">
        <f t="shared" si="40"/>
        <v/>
      </c>
      <c r="F1291" s="7" t="str">
        <f>IF('Payments Export'!A1295="","",'Payments Export'!N1295)</f>
        <v/>
      </c>
      <c r="G1291" s="7" t="str">
        <f>IF('Payments Export'!A1295="","",'Payments Export'!O1295)</f>
        <v/>
      </c>
      <c r="H1291" s="7" t="str">
        <f>IF('Payments Export'!B1295="","",G1291-F1291)</f>
        <v/>
      </c>
      <c r="I1291" s="3" t="str">
        <f>IF(C1291&lt;&gt;"",_xlfn.XLOOKUP(IFERROR(VALUE(C1291),C1291),'Items database'!A:A,'Items database'!B:B),(_xlfn.XLOOKUP(LEFT(E1291,3),Services,Services,"")))</f>
        <v/>
      </c>
      <c r="J1291" s="3" t="str">
        <f t="shared" si="41"/>
        <v/>
      </c>
    </row>
    <row r="1292" spans="1:10" x14ac:dyDescent="0.35">
      <c r="A1292" s="7" t="str">
        <f>IF('Payments Export'!A1296="","",'Payments Export'!A1296)</f>
        <v/>
      </c>
      <c r="B1292" s="7" t="str">
        <f>IF('Payments Export'!A1296="","",'Payments Export'!B1296)</f>
        <v/>
      </c>
      <c r="C1292" s="7" t="str">
        <f>IF(IFERROR(VALUE('Payments Export'!H1296),'Payments Export'!H1296)&lt;&gt;0,IFERROR(VALUE('Payments Export'!H1296),'Payments Export'!H1296),"")</f>
        <v/>
      </c>
      <c r="D1292" s="7" t="str">
        <f>IF('Payments Export'!I1296="","",'Payments Export'!I1296)</f>
        <v/>
      </c>
      <c r="E1292" s="7" t="str">
        <f t="shared" si="40"/>
        <v/>
      </c>
      <c r="F1292" s="7" t="str">
        <f>IF('Payments Export'!A1296="","",'Payments Export'!N1296)</f>
        <v/>
      </c>
      <c r="G1292" s="7" t="str">
        <f>IF('Payments Export'!A1296="","",'Payments Export'!O1296)</f>
        <v/>
      </c>
      <c r="H1292" s="7" t="str">
        <f>IF('Payments Export'!B1296="","",G1292-F1292)</f>
        <v/>
      </c>
      <c r="I1292" s="3" t="str">
        <f>IF(C1292&lt;&gt;"",_xlfn.XLOOKUP(IFERROR(VALUE(C1292),C1292),'Items database'!A:A,'Items database'!B:B),(_xlfn.XLOOKUP(LEFT(E1292,3),Services,Services,"")))</f>
        <v/>
      </c>
      <c r="J1292" s="3" t="str">
        <f t="shared" si="41"/>
        <v/>
      </c>
    </row>
    <row r="1293" spans="1:10" x14ac:dyDescent="0.35">
      <c r="A1293" s="7" t="str">
        <f>IF('Payments Export'!A1297="","",'Payments Export'!A1297)</f>
        <v/>
      </c>
      <c r="B1293" s="7" t="str">
        <f>IF('Payments Export'!A1297="","",'Payments Export'!B1297)</f>
        <v/>
      </c>
      <c r="C1293" s="7" t="str">
        <f>IF(IFERROR(VALUE('Payments Export'!H1297),'Payments Export'!H1297)&lt;&gt;0,IFERROR(VALUE('Payments Export'!H1297),'Payments Export'!H1297),"")</f>
        <v/>
      </c>
      <c r="D1293" s="7" t="str">
        <f>IF('Payments Export'!I1297="","",'Payments Export'!I1297)</f>
        <v/>
      </c>
      <c r="E1293" s="7" t="str">
        <f t="shared" si="40"/>
        <v/>
      </c>
      <c r="F1293" s="7" t="str">
        <f>IF('Payments Export'!A1297="","",'Payments Export'!N1297)</f>
        <v/>
      </c>
      <c r="G1293" s="7" t="str">
        <f>IF('Payments Export'!A1297="","",'Payments Export'!O1297)</f>
        <v/>
      </c>
      <c r="H1293" s="7" t="str">
        <f>IF('Payments Export'!B1297="","",G1293-F1293)</f>
        <v/>
      </c>
      <c r="I1293" s="3" t="str">
        <f>IF(C1293&lt;&gt;"",_xlfn.XLOOKUP(IFERROR(VALUE(C1293),C1293),'Items database'!A:A,'Items database'!B:B),(_xlfn.XLOOKUP(LEFT(E1293,3),Services,Services,"")))</f>
        <v/>
      </c>
      <c r="J1293" s="3" t="str">
        <f t="shared" si="41"/>
        <v/>
      </c>
    </row>
    <row r="1294" spans="1:10" x14ac:dyDescent="0.35">
      <c r="A1294" s="7" t="str">
        <f>IF('Payments Export'!A1298="","",'Payments Export'!A1298)</f>
        <v/>
      </c>
      <c r="B1294" s="7" t="str">
        <f>IF('Payments Export'!A1298="","",'Payments Export'!B1298)</f>
        <v/>
      </c>
      <c r="C1294" s="7" t="str">
        <f>IF(IFERROR(VALUE('Payments Export'!H1298),'Payments Export'!H1298)&lt;&gt;0,IFERROR(VALUE('Payments Export'!H1298),'Payments Export'!H1298),"")</f>
        <v/>
      </c>
      <c r="D1294" s="7" t="str">
        <f>IF('Payments Export'!I1298="","",'Payments Export'!I1298)</f>
        <v/>
      </c>
      <c r="E1294" s="7" t="str">
        <f t="shared" si="40"/>
        <v/>
      </c>
      <c r="F1294" s="7" t="str">
        <f>IF('Payments Export'!A1298="","",'Payments Export'!N1298)</f>
        <v/>
      </c>
      <c r="G1294" s="7" t="str">
        <f>IF('Payments Export'!A1298="","",'Payments Export'!O1298)</f>
        <v/>
      </c>
      <c r="H1294" s="7" t="str">
        <f>IF('Payments Export'!B1298="","",G1294-F1294)</f>
        <v/>
      </c>
      <c r="I1294" s="3" t="str">
        <f>IF(C1294&lt;&gt;"",_xlfn.XLOOKUP(IFERROR(VALUE(C1294),C1294),'Items database'!A:A,'Items database'!B:B),(_xlfn.XLOOKUP(LEFT(E1294,3),Services,Services,"")))</f>
        <v/>
      </c>
      <c r="J1294" s="3" t="str">
        <f t="shared" si="41"/>
        <v/>
      </c>
    </row>
    <row r="1295" spans="1:10" x14ac:dyDescent="0.35">
      <c r="A1295" s="7" t="str">
        <f>IF('Payments Export'!A1299="","",'Payments Export'!A1299)</f>
        <v/>
      </c>
      <c r="B1295" s="7" t="str">
        <f>IF('Payments Export'!A1299="","",'Payments Export'!B1299)</f>
        <v/>
      </c>
      <c r="C1295" s="7" t="str">
        <f>IF(IFERROR(VALUE('Payments Export'!H1299),'Payments Export'!H1299)&lt;&gt;0,IFERROR(VALUE('Payments Export'!H1299),'Payments Export'!H1299),"")</f>
        <v/>
      </c>
      <c r="D1295" s="7" t="str">
        <f>IF('Payments Export'!I1299="","",'Payments Export'!I1299)</f>
        <v/>
      </c>
      <c r="E1295" s="7" t="str">
        <f t="shared" si="40"/>
        <v/>
      </c>
      <c r="F1295" s="7" t="str">
        <f>IF('Payments Export'!A1299="","",'Payments Export'!N1299)</f>
        <v/>
      </c>
      <c r="G1295" s="7" t="str">
        <f>IF('Payments Export'!A1299="","",'Payments Export'!O1299)</f>
        <v/>
      </c>
      <c r="H1295" s="7" t="str">
        <f>IF('Payments Export'!B1299="","",G1295-F1295)</f>
        <v/>
      </c>
      <c r="I1295" s="3" t="str">
        <f>IF(C1295&lt;&gt;"",_xlfn.XLOOKUP(IFERROR(VALUE(C1295),C1295),'Items database'!A:A,'Items database'!B:B),(_xlfn.XLOOKUP(LEFT(E1295,3),Services,Services,"")))</f>
        <v/>
      </c>
      <c r="J1295" s="3" t="str">
        <f t="shared" si="41"/>
        <v/>
      </c>
    </row>
    <row r="1296" spans="1:10" x14ac:dyDescent="0.35">
      <c r="A1296" s="7" t="str">
        <f>IF('Payments Export'!A1300="","",'Payments Export'!A1300)</f>
        <v/>
      </c>
      <c r="B1296" s="7" t="str">
        <f>IF('Payments Export'!A1300="","",'Payments Export'!B1300)</f>
        <v/>
      </c>
      <c r="C1296" s="7" t="str">
        <f>IF(IFERROR(VALUE('Payments Export'!H1300),'Payments Export'!H1300)&lt;&gt;0,IFERROR(VALUE('Payments Export'!H1300),'Payments Export'!H1300),"")</f>
        <v/>
      </c>
      <c r="D1296" s="7" t="str">
        <f>IF('Payments Export'!I1300="","",'Payments Export'!I1300)</f>
        <v/>
      </c>
      <c r="E1296" s="7" t="str">
        <f t="shared" si="40"/>
        <v/>
      </c>
      <c r="F1296" s="7" t="str">
        <f>IF('Payments Export'!A1300="","",'Payments Export'!N1300)</f>
        <v/>
      </c>
      <c r="G1296" s="7" t="str">
        <f>IF('Payments Export'!A1300="","",'Payments Export'!O1300)</f>
        <v/>
      </c>
      <c r="H1296" s="7" t="str">
        <f>IF('Payments Export'!B1300="","",G1296-F1296)</f>
        <v/>
      </c>
      <c r="I1296" s="3" t="str">
        <f>IF(C1296&lt;&gt;"",_xlfn.XLOOKUP(IFERROR(VALUE(C1296),C1296),'Items database'!A:A,'Items database'!B:B),(_xlfn.XLOOKUP(LEFT(E1296,3),Services,Services,"")))</f>
        <v/>
      </c>
      <c r="J1296" s="3" t="str">
        <f t="shared" si="41"/>
        <v/>
      </c>
    </row>
    <row r="1297" spans="1:10" x14ac:dyDescent="0.35">
      <c r="A1297" s="7" t="str">
        <f>IF('Payments Export'!A1301="","",'Payments Export'!A1301)</f>
        <v/>
      </c>
      <c r="B1297" s="7" t="str">
        <f>IF('Payments Export'!A1301="","",'Payments Export'!B1301)</f>
        <v/>
      </c>
      <c r="C1297" s="7" t="str">
        <f>IF(IFERROR(VALUE('Payments Export'!H1301),'Payments Export'!H1301)&lt;&gt;0,IFERROR(VALUE('Payments Export'!H1301),'Payments Export'!H1301),"")</f>
        <v/>
      </c>
      <c r="D1297" s="7" t="str">
        <f>IF('Payments Export'!I1301="","",'Payments Export'!I1301)</f>
        <v/>
      </c>
      <c r="E1297" s="7" t="str">
        <f t="shared" si="40"/>
        <v/>
      </c>
      <c r="F1297" s="7" t="str">
        <f>IF('Payments Export'!A1301="","",'Payments Export'!N1301)</f>
        <v/>
      </c>
      <c r="G1297" s="7" t="str">
        <f>IF('Payments Export'!A1301="","",'Payments Export'!O1301)</f>
        <v/>
      </c>
      <c r="H1297" s="7" t="str">
        <f>IF('Payments Export'!B1301="","",G1297-F1297)</f>
        <v/>
      </c>
      <c r="I1297" s="3" t="str">
        <f>IF(C1297&lt;&gt;"",_xlfn.XLOOKUP(IFERROR(VALUE(C1297),C1297),'Items database'!A:A,'Items database'!B:B),(_xlfn.XLOOKUP(LEFT(E1297,3),Services,Services,"")))</f>
        <v/>
      </c>
      <c r="J1297" s="3" t="str">
        <f t="shared" si="41"/>
        <v/>
      </c>
    </row>
    <row r="1298" spans="1:10" x14ac:dyDescent="0.35">
      <c r="A1298" s="7" t="str">
        <f>IF('Payments Export'!A1302="","",'Payments Export'!A1302)</f>
        <v/>
      </c>
      <c r="B1298" s="7" t="str">
        <f>IF('Payments Export'!A1302="","",'Payments Export'!B1302)</f>
        <v/>
      </c>
      <c r="C1298" s="7" t="str">
        <f>IF(IFERROR(VALUE('Payments Export'!H1302),'Payments Export'!H1302)&lt;&gt;0,IFERROR(VALUE('Payments Export'!H1302),'Payments Export'!H1302),"")</f>
        <v/>
      </c>
      <c r="D1298" s="7" t="str">
        <f>IF('Payments Export'!I1302="","",'Payments Export'!I1302)</f>
        <v/>
      </c>
      <c r="E1298" s="7" t="str">
        <f t="shared" si="40"/>
        <v/>
      </c>
      <c r="F1298" s="7" t="str">
        <f>IF('Payments Export'!A1302="","",'Payments Export'!N1302)</f>
        <v/>
      </c>
      <c r="G1298" s="7" t="str">
        <f>IF('Payments Export'!A1302="","",'Payments Export'!O1302)</f>
        <v/>
      </c>
      <c r="H1298" s="7" t="str">
        <f>IF('Payments Export'!B1302="","",G1298-F1298)</f>
        <v/>
      </c>
      <c r="I1298" s="3" t="str">
        <f>IF(C1298&lt;&gt;"",_xlfn.XLOOKUP(IFERROR(VALUE(C1298),C1298),'Items database'!A:A,'Items database'!B:B),(_xlfn.XLOOKUP(LEFT(E1298,3),Services,Services,"")))</f>
        <v/>
      </c>
      <c r="J1298" s="3" t="str">
        <f t="shared" si="41"/>
        <v/>
      </c>
    </row>
    <row r="1299" spans="1:10" x14ac:dyDescent="0.35">
      <c r="A1299" s="7" t="str">
        <f>IF('Payments Export'!A1303="","",'Payments Export'!A1303)</f>
        <v/>
      </c>
      <c r="B1299" s="7" t="str">
        <f>IF('Payments Export'!A1303="","",'Payments Export'!B1303)</f>
        <v/>
      </c>
      <c r="C1299" s="7" t="str">
        <f>IF(IFERROR(VALUE('Payments Export'!H1303),'Payments Export'!H1303)&lt;&gt;0,IFERROR(VALUE('Payments Export'!H1303),'Payments Export'!H1303),"")</f>
        <v/>
      </c>
      <c r="D1299" s="7" t="str">
        <f>IF('Payments Export'!I1303="","",'Payments Export'!I1303)</f>
        <v/>
      </c>
      <c r="E1299" s="7" t="str">
        <f t="shared" si="40"/>
        <v/>
      </c>
      <c r="F1299" s="7" t="str">
        <f>IF('Payments Export'!A1303="","",'Payments Export'!N1303)</f>
        <v/>
      </c>
      <c r="G1299" s="7" t="str">
        <f>IF('Payments Export'!A1303="","",'Payments Export'!O1303)</f>
        <v/>
      </c>
      <c r="H1299" s="7" t="str">
        <f>IF('Payments Export'!B1303="","",G1299-F1299)</f>
        <v/>
      </c>
      <c r="I1299" s="3" t="str">
        <f>IF(C1299&lt;&gt;"",_xlfn.XLOOKUP(IFERROR(VALUE(C1299),C1299),'Items database'!A:A,'Items database'!B:B),(_xlfn.XLOOKUP(LEFT(E1299,3),Services,Services,"")))</f>
        <v/>
      </c>
      <c r="J1299" s="3" t="str">
        <f t="shared" si="41"/>
        <v/>
      </c>
    </row>
    <row r="1300" spans="1:10" x14ac:dyDescent="0.35">
      <c r="A1300" s="7" t="str">
        <f>IF('Payments Export'!A1304="","",'Payments Export'!A1304)</f>
        <v/>
      </c>
      <c r="B1300" s="7" t="str">
        <f>IF('Payments Export'!A1304="","",'Payments Export'!B1304)</f>
        <v/>
      </c>
      <c r="C1300" s="7" t="str">
        <f>IF(IFERROR(VALUE('Payments Export'!H1304),'Payments Export'!H1304)&lt;&gt;0,IFERROR(VALUE('Payments Export'!H1304),'Payments Export'!H1304),"")</f>
        <v/>
      </c>
      <c r="D1300" s="7" t="str">
        <f>IF('Payments Export'!I1304="","",'Payments Export'!I1304)</f>
        <v/>
      </c>
      <c r="E1300" s="7" t="str">
        <f t="shared" si="40"/>
        <v/>
      </c>
      <c r="F1300" s="7" t="str">
        <f>IF('Payments Export'!A1304="","",'Payments Export'!N1304)</f>
        <v/>
      </c>
      <c r="G1300" s="7" t="str">
        <f>IF('Payments Export'!A1304="","",'Payments Export'!O1304)</f>
        <v/>
      </c>
      <c r="H1300" s="7" t="str">
        <f>IF('Payments Export'!B1304="","",G1300-F1300)</f>
        <v/>
      </c>
      <c r="I1300" s="3" t="str">
        <f>IF(C1300&lt;&gt;"",_xlfn.XLOOKUP(IFERROR(VALUE(C1300),C1300),'Items database'!A:A,'Items database'!B:B),(_xlfn.XLOOKUP(LEFT(E1300,3),Services,Services,"")))</f>
        <v/>
      </c>
      <c r="J1300" s="3" t="str">
        <f t="shared" si="41"/>
        <v/>
      </c>
    </row>
    <row r="1301" spans="1:10" x14ac:dyDescent="0.35">
      <c r="A1301" s="7" t="str">
        <f>IF('Payments Export'!A1305="","",'Payments Export'!A1305)</f>
        <v/>
      </c>
      <c r="B1301" s="7" t="str">
        <f>IF('Payments Export'!A1305="","",'Payments Export'!B1305)</f>
        <v/>
      </c>
      <c r="C1301" s="7" t="str">
        <f>IF(IFERROR(VALUE('Payments Export'!H1305),'Payments Export'!H1305)&lt;&gt;0,IFERROR(VALUE('Payments Export'!H1305),'Payments Export'!H1305),"")</f>
        <v/>
      </c>
      <c r="D1301" s="7" t="str">
        <f>IF('Payments Export'!I1305="","",'Payments Export'!I1305)</f>
        <v/>
      </c>
      <c r="E1301" s="7" t="str">
        <f t="shared" si="40"/>
        <v/>
      </c>
      <c r="F1301" s="7" t="str">
        <f>IF('Payments Export'!A1305="","",'Payments Export'!N1305)</f>
        <v/>
      </c>
      <c r="G1301" s="7" t="str">
        <f>IF('Payments Export'!A1305="","",'Payments Export'!O1305)</f>
        <v/>
      </c>
      <c r="H1301" s="7" t="str">
        <f>IF('Payments Export'!B1305="","",G1301-F1301)</f>
        <v/>
      </c>
      <c r="I1301" s="3" t="str">
        <f>IF(C1301&lt;&gt;"",_xlfn.XLOOKUP(IFERROR(VALUE(C1301),C1301),'Items database'!A:A,'Items database'!B:B),(_xlfn.XLOOKUP(LEFT(E1301,3),Services,Services,"")))</f>
        <v/>
      </c>
      <c r="J1301" s="3" t="str">
        <f t="shared" si="41"/>
        <v/>
      </c>
    </row>
    <row r="1302" spans="1:10" x14ac:dyDescent="0.35">
      <c r="A1302" s="7" t="str">
        <f>IF('Payments Export'!A1306="","",'Payments Export'!A1306)</f>
        <v/>
      </c>
      <c r="B1302" s="7" t="str">
        <f>IF('Payments Export'!A1306="","",'Payments Export'!B1306)</f>
        <v/>
      </c>
      <c r="C1302" s="7" t="str">
        <f>IF(IFERROR(VALUE('Payments Export'!H1306),'Payments Export'!H1306)&lt;&gt;0,IFERROR(VALUE('Payments Export'!H1306),'Payments Export'!H1306),"")</f>
        <v/>
      </c>
      <c r="D1302" s="7" t="str">
        <f>IF('Payments Export'!I1306="","",'Payments Export'!I1306)</f>
        <v/>
      </c>
      <c r="E1302" s="7" t="str">
        <f t="shared" si="40"/>
        <v/>
      </c>
      <c r="F1302" s="7" t="str">
        <f>IF('Payments Export'!A1306="","",'Payments Export'!N1306)</f>
        <v/>
      </c>
      <c r="G1302" s="7" t="str">
        <f>IF('Payments Export'!A1306="","",'Payments Export'!O1306)</f>
        <v/>
      </c>
      <c r="H1302" s="7" t="str">
        <f>IF('Payments Export'!B1306="","",G1302-F1302)</f>
        <v/>
      </c>
      <c r="I1302" s="3" t="str">
        <f>IF(C1302&lt;&gt;"",_xlfn.XLOOKUP(IFERROR(VALUE(C1302),C1302),'Items database'!A:A,'Items database'!B:B),(_xlfn.XLOOKUP(LEFT(E1302,3),Services,Services,"")))</f>
        <v/>
      </c>
      <c r="J1302" s="3" t="str">
        <f t="shared" si="41"/>
        <v/>
      </c>
    </row>
    <row r="1303" spans="1:10" x14ac:dyDescent="0.35">
      <c r="A1303" s="7" t="str">
        <f>IF('Payments Export'!A1307="","",'Payments Export'!A1307)</f>
        <v/>
      </c>
      <c r="B1303" s="7" t="str">
        <f>IF('Payments Export'!A1307="","",'Payments Export'!B1307)</f>
        <v/>
      </c>
      <c r="C1303" s="7" t="str">
        <f>IF(IFERROR(VALUE('Payments Export'!H1307),'Payments Export'!H1307)&lt;&gt;0,IFERROR(VALUE('Payments Export'!H1307),'Payments Export'!H1307),"")</f>
        <v/>
      </c>
      <c r="D1303" s="7" t="str">
        <f>IF('Payments Export'!I1307="","",'Payments Export'!I1307)</f>
        <v/>
      </c>
      <c r="E1303" s="7" t="str">
        <f t="shared" si="40"/>
        <v/>
      </c>
      <c r="F1303" s="7" t="str">
        <f>IF('Payments Export'!A1307="","",'Payments Export'!N1307)</f>
        <v/>
      </c>
      <c r="G1303" s="7" t="str">
        <f>IF('Payments Export'!A1307="","",'Payments Export'!O1307)</f>
        <v/>
      </c>
      <c r="H1303" s="7" t="str">
        <f>IF('Payments Export'!B1307="","",G1303-F1303)</f>
        <v/>
      </c>
      <c r="I1303" s="3" t="str">
        <f>IF(C1303&lt;&gt;"",_xlfn.XLOOKUP(IFERROR(VALUE(C1303),C1303),'Items database'!A:A,'Items database'!B:B),(_xlfn.XLOOKUP(LEFT(E1303,3),Services,Services,"")))</f>
        <v/>
      </c>
      <c r="J1303" s="3" t="str">
        <f t="shared" si="41"/>
        <v/>
      </c>
    </row>
    <row r="1304" spans="1:10" x14ac:dyDescent="0.35">
      <c r="A1304" s="7" t="str">
        <f>IF('Payments Export'!A1308="","",'Payments Export'!A1308)</f>
        <v/>
      </c>
      <c r="B1304" s="7" t="str">
        <f>IF('Payments Export'!A1308="","",'Payments Export'!B1308)</f>
        <v/>
      </c>
      <c r="C1304" s="7" t="str">
        <f>IF(IFERROR(VALUE('Payments Export'!H1308),'Payments Export'!H1308)&lt;&gt;0,IFERROR(VALUE('Payments Export'!H1308),'Payments Export'!H1308),"")</f>
        <v/>
      </c>
      <c r="D1304" s="7" t="str">
        <f>IF('Payments Export'!I1308="","",'Payments Export'!I1308)</f>
        <v/>
      </c>
      <c r="E1304" s="7" t="str">
        <f t="shared" si="40"/>
        <v/>
      </c>
      <c r="F1304" s="7" t="str">
        <f>IF('Payments Export'!A1308="","",'Payments Export'!N1308)</f>
        <v/>
      </c>
      <c r="G1304" s="7" t="str">
        <f>IF('Payments Export'!A1308="","",'Payments Export'!O1308)</f>
        <v/>
      </c>
      <c r="H1304" s="7" t="str">
        <f>IF('Payments Export'!B1308="","",G1304-F1304)</f>
        <v/>
      </c>
      <c r="I1304" s="3" t="str">
        <f>IF(C1304&lt;&gt;"",_xlfn.XLOOKUP(IFERROR(VALUE(C1304),C1304),'Items database'!A:A,'Items database'!B:B),(_xlfn.XLOOKUP(LEFT(E1304,3),Services,Services,"")))</f>
        <v/>
      </c>
      <c r="J1304" s="3" t="str">
        <f t="shared" si="41"/>
        <v/>
      </c>
    </row>
    <row r="1305" spans="1:10" x14ac:dyDescent="0.35">
      <c r="A1305" s="7" t="str">
        <f>IF('Payments Export'!A1309="","",'Payments Export'!A1309)</f>
        <v/>
      </c>
      <c r="B1305" s="7" t="str">
        <f>IF('Payments Export'!A1309="","",'Payments Export'!B1309)</f>
        <v/>
      </c>
      <c r="C1305" s="7" t="str">
        <f>IF(IFERROR(VALUE('Payments Export'!H1309),'Payments Export'!H1309)&lt;&gt;0,IFERROR(VALUE('Payments Export'!H1309),'Payments Export'!H1309),"")</f>
        <v/>
      </c>
      <c r="D1305" s="7" t="str">
        <f>IF('Payments Export'!I1309="","",'Payments Export'!I1309)</f>
        <v/>
      </c>
      <c r="E1305" s="7" t="str">
        <f t="shared" si="40"/>
        <v/>
      </c>
      <c r="F1305" s="7" t="str">
        <f>IF('Payments Export'!A1309="","",'Payments Export'!N1309)</f>
        <v/>
      </c>
      <c r="G1305" s="7" t="str">
        <f>IF('Payments Export'!A1309="","",'Payments Export'!O1309)</f>
        <v/>
      </c>
      <c r="H1305" s="7" t="str">
        <f>IF('Payments Export'!B1309="","",G1305-F1305)</f>
        <v/>
      </c>
      <c r="I1305" s="3" t="str">
        <f>IF(C1305&lt;&gt;"",_xlfn.XLOOKUP(IFERROR(VALUE(C1305),C1305),'Items database'!A:A,'Items database'!B:B),(_xlfn.XLOOKUP(LEFT(E1305,3),Services,Services,"")))</f>
        <v/>
      </c>
      <c r="J1305" s="3" t="str">
        <f t="shared" si="41"/>
        <v/>
      </c>
    </row>
    <row r="1306" spans="1:10" x14ac:dyDescent="0.35">
      <c r="A1306" s="7" t="str">
        <f>IF('Payments Export'!A1310="","",'Payments Export'!A1310)</f>
        <v/>
      </c>
      <c r="B1306" s="7" t="str">
        <f>IF('Payments Export'!A1310="","",'Payments Export'!B1310)</f>
        <v/>
      </c>
      <c r="C1306" s="7" t="str">
        <f>IF(IFERROR(VALUE('Payments Export'!H1310),'Payments Export'!H1310)&lt;&gt;0,IFERROR(VALUE('Payments Export'!H1310),'Payments Export'!H1310),"")</f>
        <v/>
      </c>
      <c r="D1306" s="7" t="str">
        <f>IF('Payments Export'!I1310="","",'Payments Export'!I1310)</f>
        <v/>
      </c>
      <c r="E1306" s="7" t="str">
        <f t="shared" si="40"/>
        <v/>
      </c>
      <c r="F1306" s="7" t="str">
        <f>IF('Payments Export'!A1310="","",'Payments Export'!N1310)</f>
        <v/>
      </c>
      <c r="G1306" s="7" t="str">
        <f>IF('Payments Export'!A1310="","",'Payments Export'!O1310)</f>
        <v/>
      </c>
      <c r="H1306" s="7" t="str">
        <f>IF('Payments Export'!B1310="","",G1306-F1306)</f>
        <v/>
      </c>
      <c r="I1306" s="3" t="str">
        <f>IF(C1306&lt;&gt;"",_xlfn.XLOOKUP(IFERROR(VALUE(C1306),C1306),'Items database'!A:A,'Items database'!B:B),(_xlfn.XLOOKUP(LEFT(E1306,3),Services,Services,"")))</f>
        <v/>
      </c>
      <c r="J1306" s="3" t="str">
        <f t="shared" si="41"/>
        <v/>
      </c>
    </row>
    <row r="1307" spans="1:10" x14ac:dyDescent="0.35">
      <c r="A1307" s="7" t="str">
        <f>IF('Payments Export'!A1311="","",'Payments Export'!A1311)</f>
        <v/>
      </c>
      <c r="B1307" s="7" t="str">
        <f>IF('Payments Export'!A1311="","",'Payments Export'!B1311)</f>
        <v/>
      </c>
      <c r="C1307" s="7" t="str">
        <f>IF(IFERROR(VALUE('Payments Export'!H1311),'Payments Export'!H1311)&lt;&gt;0,IFERROR(VALUE('Payments Export'!H1311),'Payments Export'!H1311),"")</f>
        <v/>
      </c>
      <c r="D1307" s="7" t="str">
        <f>IF('Payments Export'!I1311="","",'Payments Export'!I1311)</f>
        <v/>
      </c>
      <c r="E1307" s="7" t="str">
        <f t="shared" si="40"/>
        <v/>
      </c>
      <c r="F1307" s="7" t="str">
        <f>IF('Payments Export'!A1311="","",'Payments Export'!N1311)</f>
        <v/>
      </c>
      <c r="G1307" s="7" t="str">
        <f>IF('Payments Export'!A1311="","",'Payments Export'!O1311)</f>
        <v/>
      </c>
      <c r="H1307" s="7" t="str">
        <f>IF('Payments Export'!B1311="","",G1307-F1307)</f>
        <v/>
      </c>
      <c r="I1307" s="3" t="str">
        <f>IF(C1307&lt;&gt;"",_xlfn.XLOOKUP(IFERROR(VALUE(C1307),C1307),'Items database'!A:A,'Items database'!B:B),(_xlfn.XLOOKUP(LEFT(E1307,3),Services,Services,"")))</f>
        <v/>
      </c>
      <c r="J1307" s="3" t="str">
        <f t="shared" si="41"/>
        <v/>
      </c>
    </row>
    <row r="1308" spans="1:10" x14ac:dyDescent="0.35">
      <c r="A1308" s="7" t="str">
        <f>IF('Payments Export'!A1312="","",'Payments Export'!A1312)</f>
        <v/>
      </c>
      <c r="B1308" s="7" t="str">
        <f>IF('Payments Export'!A1312="","",'Payments Export'!B1312)</f>
        <v/>
      </c>
      <c r="C1308" s="7" t="str">
        <f>IF(IFERROR(VALUE('Payments Export'!H1312),'Payments Export'!H1312)&lt;&gt;0,IFERROR(VALUE('Payments Export'!H1312),'Payments Export'!H1312),"")</f>
        <v/>
      </c>
      <c r="D1308" s="7" t="str">
        <f>IF('Payments Export'!I1312="","",'Payments Export'!I1312)</f>
        <v/>
      </c>
      <c r="E1308" s="7" t="str">
        <f t="shared" si="40"/>
        <v/>
      </c>
      <c r="F1308" s="7" t="str">
        <f>IF('Payments Export'!A1312="","",'Payments Export'!N1312)</f>
        <v/>
      </c>
      <c r="G1308" s="7" t="str">
        <f>IF('Payments Export'!A1312="","",'Payments Export'!O1312)</f>
        <v/>
      </c>
      <c r="H1308" s="7" t="str">
        <f>IF('Payments Export'!B1312="","",G1308-F1308)</f>
        <v/>
      </c>
      <c r="I1308" s="3" t="str">
        <f>IF(C1308&lt;&gt;"",_xlfn.XLOOKUP(IFERROR(VALUE(C1308),C1308),'Items database'!A:A,'Items database'!B:B),(_xlfn.XLOOKUP(LEFT(E1308,3),Services,Services,"")))</f>
        <v/>
      </c>
      <c r="J1308" s="3" t="str">
        <f t="shared" si="41"/>
        <v/>
      </c>
    </row>
    <row r="1309" spans="1:10" x14ac:dyDescent="0.35">
      <c r="A1309" s="7" t="str">
        <f>IF('Payments Export'!A1313="","",'Payments Export'!A1313)</f>
        <v/>
      </c>
      <c r="B1309" s="7" t="str">
        <f>IF('Payments Export'!A1313="","",'Payments Export'!B1313)</f>
        <v/>
      </c>
      <c r="C1309" s="7" t="str">
        <f>IF(IFERROR(VALUE('Payments Export'!H1313),'Payments Export'!H1313)&lt;&gt;0,IFERROR(VALUE('Payments Export'!H1313),'Payments Export'!H1313),"")</f>
        <v/>
      </c>
      <c r="D1309" s="7" t="str">
        <f>IF('Payments Export'!I1313="","",'Payments Export'!I1313)</f>
        <v/>
      </c>
      <c r="E1309" s="7" t="str">
        <f t="shared" si="40"/>
        <v/>
      </c>
      <c r="F1309" s="7" t="str">
        <f>IF('Payments Export'!A1313="","",'Payments Export'!N1313)</f>
        <v/>
      </c>
      <c r="G1309" s="7" t="str">
        <f>IF('Payments Export'!A1313="","",'Payments Export'!O1313)</f>
        <v/>
      </c>
      <c r="H1309" s="7" t="str">
        <f>IF('Payments Export'!B1313="","",G1309-F1309)</f>
        <v/>
      </c>
      <c r="I1309" s="3" t="str">
        <f>IF(C1309&lt;&gt;"",_xlfn.XLOOKUP(IFERROR(VALUE(C1309),C1309),'Items database'!A:A,'Items database'!B:B),(_xlfn.XLOOKUP(LEFT(E1309,3),Services,Services,"")))</f>
        <v/>
      </c>
      <c r="J1309" s="3" t="str">
        <f t="shared" si="41"/>
        <v/>
      </c>
    </row>
    <row r="1310" spans="1:10" x14ac:dyDescent="0.35">
      <c r="A1310" s="7" t="str">
        <f>IF('Payments Export'!A1314="","",'Payments Export'!A1314)</f>
        <v/>
      </c>
      <c r="B1310" s="7" t="str">
        <f>IF('Payments Export'!A1314="","",'Payments Export'!B1314)</f>
        <v/>
      </c>
      <c r="C1310" s="7" t="str">
        <f>IF(IFERROR(VALUE('Payments Export'!H1314),'Payments Export'!H1314)&lt;&gt;0,IFERROR(VALUE('Payments Export'!H1314),'Payments Export'!H1314),"")</f>
        <v/>
      </c>
      <c r="D1310" s="7" t="str">
        <f>IF('Payments Export'!I1314="","",'Payments Export'!I1314)</f>
        <v/>
      </c>
      <c r="E1310" s="7" t="str">
        <f t="shared" si="40"/>
        <v/>
      </c>
      <c r="F1310" s="7" t="str">
        <f>IF('Payments Export'!A1314="","",'Payments Export'!N1314)</f>
        <v/>
      </c>
      <c r="G1310" s="7" t="str">
        <f>IF('Payments Export'!A1314="","",'Payments Export'!O1314)</f>
        <v/>
      </c>
      <c r="H1310" s="7" t="str">
        <f>IF('Payments Export'!B1314="","",G1310-F1310)</f>
        <v/>
      </c>
      <c r="I1310" s="3" t="str">
        <f>IF(C1310&lt;&gt;"",_xlfn.XLOOKUP(IFERROR(VALUE(C1310),C1310),'Items database'!A:A,'Items database'!B:B),(_xlfn.XLOOKUP(LEFT(E1310,3),Services,Services,"")))</f>
        <v/>
      </c>
      <c r="J1310" s="3" t="str">
        <f t="shared" si="41"/>
        <v/>
      </c>
    </row>
    <row r="1311" spans="1:10" x14ac:dyDescent="0.35">
      <c r="A1311" s="7" t="str">
        <f>IF('Payments Export'!A1315="","",'Payments Export'!A1315)</f>
        <v/>
      </c>
      <c r="B1311" s="7" t="str">
        <f>IF('Payments Export'!A1315="","",'Payments Export'!B1315)</f>
        <v/>
      </c>
      <c r="C1311" s="7" t="str">
        <f>IF(IFERROR(VALUE('Payments Export'!H1315),'Payments Export'!H1315)&lt;&gt;0,IFERROR(VALUE('Payments Export'!H1315),'Payments Export'!H1315),"")</f>
        <v/>
      </c>
      <c r="D1311" s="7" t="str">
        <f>IF('Payments Export'!I1315="","",'Payments Export'!I1315)</f>
        <v/>
      </c>
      <c r="E1311" s="7" t="str">
        <f t="shared" si="40"/>
        <v/>
      </c>
      <c r="F1311" s="7" t="str">
        <f>IF('Payments Export'!A1315="","",'Payments Export'!N1315)</f>
        <v/>
      </c>
      <c r="G1311" s="7" t="str">
        <f>IF('Payments Export'!A1315="","",'Payments Export'!O1315)</f>
        <v/>
      </c>
      <c r="H1311" s="7" t="str">
        <f>IF('Payments Export'!B1315="","",G1311-F1311)</f>
        <v/>
      </c>
      <c r="I1311" s="3" t="str">
        <f>IF(C1311&lt;&gt;"",_xlfn.XLOOKUP(IFERROR(VALUE(C1311),C1311),'Items database'!A:A,'Items database'!B:B),(_xlfn.XLOOKUP(LEFT(E1311,3),Services,Services,"")))</f>
        <v/>
      </c>
      <c r="J1311" s="3" t="str">
        <f t="shared" si="41"/>
        <v/>
      </c>
    </row>
    <row r="1312" spans="1:10" x14ac:dyDescent="0.35">
      <c r="A1312" s="7" t="str">
        <f>IF('Payments Export'!A1316="","",'Payments Export'!A1316)</f>
        <v/>
      </c>
      <c r="B1312" s="7" t="str">
        <f>IF('Payments Export'!A1316="","",'Payments Export'!B1316)</f>
        <v/>
      </c>
      <c r="C1312" s="7" t="str">
        <f>IF(IFERROR(VALUE('Payments Export'!H1316),'Payments Export'!H1316)&lt;&gt;0,IFERROR(VALUE('Payments Export'!H1316),'Payments Export'!H1316),"")</f>
        <v/>
      </c>
      <c r="D1312" s="7" t="str">
        <f>IF('Payments Export'!I1316="","",'Payments Export'!I1316)</f>
        <v/>
      </c>
      <c r="E1312" s="7" t="str">
        <f t="shared" si="40"/>
        <v/>
      </c>
      <c r="F1312" s="7" t="str">
        <f>IF('Payments Export'!A1316="","",'Payments Export'!N1316)</f>
        <v/>
      </c>
      <c r="G1312" s="7" t="str">
        <f>IF('Payments Export'!A1316="","",'Payments Export'!O1316)</f>
        <v/>
      </c>
      <c r="H1312" s="7" t="str">
        <f>IF('Payments Export'!B1316="","",G1312-F1312)</f>
        <v/>
      </c>
      <c r="I1312" s="3" t="str">
        <f>IF(C1312&lt;&gt;"",_xlfn.XLOOKUP(IFERROR(VALUE(C1312),C1312),'Items database'!A:A,'Items database'!B:B),(_xlfn.XLOOKUP(LEFT(E1312,3),Services,Services,"")))</f>
        <v/>
      </c>
      <c r="J1312" s="3" t="str">
        <f t="shared" si="41"/>
        <v/>
      </c>
    </row>
    <row r="1313" spans="1:10" x14ac:dyDescent="0.35">
      <c r="A1313" s="7" t="str">
        <f>IF('Payments Export'!A1317="","",'Payments Export'!A1317)</f>
        <v/>
      </c>
      <c r="B1313" s="7" t="str">
        <f>IF('Payments Export'!A1317="","",'Payments Export'!B1317)</f>
        <v/>
      </c>
      <c r="C1313" s="7" t="str">
        <f>IF(IFERROR(VALUE('Payments Export'!H1317),'Payments Export'!H1317)&lt;&gt;0,IFERROR(VALUE('Payments Export'!H1317),'Payments Export'!H1317),"")</f>
        <v/>
      </c>
      <c r="D1313" s="7" t="str">
        <f>IF('Payments Export'!I1317="","",'Payments Export'!I1317)</f>
        <v/>
      </c>
      <c r="E1313" s="7" t="str">
        <f t="shared" si="40"/>
        <v/>
      </c>
      <c r="F1313" s="7" t="str">
        <f>IF('Payments Export'!A1317="","",'Payments Export'!N1317)</f>
        <v/>
      </c>
      <c r="G1313" s="7" t="str">
        <f>IF('Payments Export'!A1317="","",'Payments Export'!O1317)</f>
        <v/>
      </c>
      <c r="H1313" s="7" t="str">
        <f>IF('Payments Export'!B1317="","",G1313-F1313)</f>
        <v/>
      </c>
      <c r="I1313" s="3" t="str">
        <f>IF(C1313&lt;&gt;"",_xlfn.XLOOKUP(IFERROR(VALUE(C1313),C1313),'Items database'!A:A,'Items database'!B:B),(_xlfn.XLOOKUP(LEFT(E1313,3),Services,Services,"")))</f>
        <v/>
      </c>
      <c r="J1313" s="3" t="str">
        <f t="shared" si="41"/>
        <v/>
      </c>
    </row>
    <row r="1314" spans="1:10" x14ac:dyDescent="0.35">
      <c r="A1314" s="7" t="str">
        <f>IF('Payments Export'!A1318="","",'Payments Export'!A1318)</f>
        <v/>
      </c>
      <c r="B1314" s="7" t="str">
        <f>IF('Payments Export'!A1318="","",'Payments Export'!B1318)</f>
        <v/>
      </c>
      <c r="C1314" s="7" t="str">
        <f>IF(IFERROR(VALUE('Payments Export'!H1318),'Payments Export'!H1318)&lt;&gt;0,IFERROR(VALUE('Payments Export'!H1318),'Payments Export'!H1318),"")</f>
        <v/>
      </c>
      <c r="D1314" s="7" t="str">
        <f>IF('Payments Export'!I1318="","",'Payments Export'!I1318)</f>
        <v/>
      </c>
      <c r="E1314" s="7" t="str">
        <f t="shared" si="40"/>
        <v/>
      </c>
      <c r="F1314" s="7" t="str">
        <f>IF('Payments Export'!A1318="","",'Payments Export'!N1318)</f>
        <v/>
      </c>
      <c r="G1314" s="7" t="str">
        <f>IF('Payments Export'!A1318="","",'Payments Export'!O1318)</f>
        <v/>
      </c>
      <c r="H1314" s="7" t="str">
        <f>IF('Payments Export'!B1318="","",G1314-F1314)</f>
        <v/>
      </c>
      <c r="I1314" s="3" t="str">
        <f>IF(C1314&lt;&gt;"",_xlfn.XLOOKUP(IFERROR(VALUE(C1314),C1314),'Items database'!A:A,'Items database'!B:B),(_xlfn.XLOOKUP(LEFT(E1314,3),Services,Services,"")))</f>
        <v/>
      </c>
      <c r="J1314" s="3" t="str">
        <f t="shared" si="41"/>
        <v/>
      </c>
    </row>
    <row r="1315" spans="1:10" x14ac:dyDescent="0.35">
      <c r="A1315" s="7" t="str">
        <f>IF('Payments Export'!A1319="","",'Payments Export'!A1319)</f>
        <v/>
      </c>
      <c r="B1315" s="7" t="str">
        <f>IF('Payments Export'!A1319="","",'Payments Export'!B1319)</f>
        <v/>
      </c>
      <c r="C1315" s="7" t="str">
        <f>IF(IFERROR(VALUE('Payments Export'!H1319),'Payments Export'!H1319)&lt;&gt;0,IFERROR(VALUE('Payments Export'!H1319),'Payments Export'!H1319),"")</f>
        <v/>
      </c>
      <c r="D1315" s="7" t="str">
        <f>IF('Payments Export'!I1319="","",'Payments Export'!I1319)</f>
        <v/>
      </c>
      <c r="E1315" s="7" t="str">
        <f t="shared" si="40"/>
        <v/>
      </c>
      <c r="F1315" s="7" t="str">
        <f>IF('Payments Export'!A1319="","",'Payments Export'!N1319)</f>
        <v/>
      </c>
      <c r="G1315" s="7" t="str">
        <f>IF('Payments Export'!A1319="","",'Payments Export'!O1319)</f>
        <v/>
      </c>
      <c r="H1315" s="7" t="str">
        <f>IF('Payments Export'!B1319="","",G1315-F1315)</f>
        <v/>
      </c>
      <c r="I1315" s="3" t="str">
        <f>IF(C1315&lt;&gt;"",_xlfn.XLOOKUP(IFERROR(VALUE(C1315),C1315),'Items database'!A:A,'Items database'!B:B),(_xlfn.XLOOKUP(LEFT(E1315,3),Services,Services,"")))</f>
        <v/>
      </c>
      <c r="J1315" s="3" t="str">
        <f t="shared" si="41"/>
        <v/>
      </c>
    </row>
    <row r="1316" spans="1:10" x14ac:dyDescent="0.35">
      <c r="A1316" s="7" t="str">
        <f>IF('Payments Export'!A1320="","",'Payments Export'!A1320)</f>
        <v/>
      </c>
      <c r="B1316" s="7" t="str">
        <f>IF('Payments Export'!A1320="","",'Payments Export'!B1320)</f>
        <v/>
      </c>
      <c r="C1316" s="7" t="str">
        <f>IF(IFERROR(VALUE('Payments Export'!H1320),'Payments Export'!H1320)&lt;&gt;0,IFERROR(VALUE('Payments Export'!H1320),'Payments Export'!H1320),"")</f>
        <v/>
      </c>
      <c r="D1316" s="7" t="str">
        <f>IF('Payments Export'!I1320="","",'Payments Export'!I1320)</f>
        <v/>
      </c>
      <c r="E1316" s="7" t="str">
        <f t="shared" si="40"/>
        <v/>
      </c>
      <c r="F1316" s="7" t="str">
        <f>IF('Payments Export'!A1320="","",'Payments Export'!N1320)</f>
        <v/>
      </c>
      <c r="G1316" s="7" t="str">
        <f>IF('Payments Export'!A1320="","",'Payments Export'!O1320)</f>
        <v/>
      </c>
      <c r="H1316" s="7" t="str">
        <f>IF('Payments Export'!B1320="","",G1316-F1316)</f>
        <v/>
      </c>
      <c r="I1316" s="3" t="str">
        <f>IF(C1316&lt;&gt;"",_xlfn.XLOOKUP(IFERROR(VALUE(C1316),C1316),'Items database'!A:A,'Items database'!B:B),(_xlfn.XLOOKUP(LEFT(E1316,3),Services,Services,"")))</f>
        <v/>
      </c>
      <c r="J1316" s="3" t="str">
        <f t="shared" si="41"/>
        <v/>
      </c>
    </row>
    <row r="1317" spans="1:10" x14ac:dyDescent="0.35">
      <c r="A1317" s="7" t="str">
        <f>IF('Payments Export'!A1321="","",'Payments Export'!A1321)</f>
        <v/>
      </c>
      <c r="B1317" s="7" t="str">
        <f>IF('Payments Export'!A1321="","",'Payments Export'!B1321)</f>
        <v/>
      </c>
      <c r="C1317" s="7" t="str">
        <f>IF(IFERROR(VALUE('Payments Export'!H1321),'Payments Export'!H1321)&lt;&gt;0,IFERROR(VALUE('Payments Export'!H1321),'Payments Export'!H1321),"")</f>
        <v/>
      </c>
      <c r="D1317" s="7" t="str">
        <f>IF('Payments Export'!I1321="","",'Payments Export'!I1321)</f>
        <v/>
      </c>
      <c r="E1317" s="7" t="str">
        <f t="shared" si="40"/>
        <v/>
      </c>
      <c r="F1317" s="7" t="str">
        <f>IF('Payments Export'!A1321="","",'Payments Export'!N1321)</f>
        <v/>
      </c>
      <c r="G1317" s="7" t="str">
        <f>IF('Payments Export'!A1321="","",'Payments Export'!O1321)</f>
        <v/>
      </c>
      <c r="H1317" s="7" t="str">
        <f>IF('Payments Export'!B1321="","",G1317-F1317)</f>
        <v/>
      </c>
      <c r="I1317" s="3" t="str">
        <f>IF(C1317&lt;&gt;"",_xlfn.XLOOKUP(IFERROR(VALUE(C1317),C1317),'Items database'!A:A,'Items database'!B:B),(_xlfn.XLOOKUP(LEFT(E1317,3),Services,Services,"")))</f>
        <v/>
      </c>
      <c r="J1317" s="3" t="str">
        <f t="shared" si="41"/>
        <v/>
      </c>
    </row>
    <row r="1318" spans="1:10" x14ac:dyDescent="0.35">
      <c r="A1318" s="7" t="str">
        <f>IF('Payments Export'!A1322="","",'Payments Export'!A1322)</f>
        <v/>
      </c>
      <c r="B1318" s="7" t="str">
        <f>IF('Payments Export'!A1322="","",'Payments Export'!B1322)</f>
        <v/>
      </c>
      <c r="C1318" s="7" t="str">
        <f>IF(IFERROR(VALUE('Payments Export'!H1322),'Payments Export'!H1322)&lt;&gt;0,IFERROR(VALUE('Payments Export'!H1322),'Payments Export'!H1322),"")</f>
        <v/>
      </c>
      <c r="D1318" s="7" t="str">
        <f>IF('Payments Export'!I1322="","",'Payments Export'!I1322)</f>
        <v/>
      </c>
      <c r="E1318" s="7" t="str">
        <f t="shared" si="40"/>
        <v/>
      </c>
      <c r="F1318" s="7" t="str">
        <f>IF('Payments Export'!A1322="","",'Payments Export'!N1322)</f>
        <v/>
      </c>
      <c r="G1318" s="7" t="str">
        <f>IF('Payments Export'!A1322="","",'Payments Export'!O1322)</f>
        <v/>
      </c>
      <c r="H1318" s="7" t="str">
        <f>IF('Payments Export'!B1322="","",G1318-F1318)</f>
        <v/>
      </c>
      <c r="I1318" s="3" t="str">
        <f>IF(C1318&lt;&gt;"",_xlfn.XLOOKUP(IFERROR(VALUE(C1318),C1318),'Items database'!A:A,'Items database'!B:B),(_xlfn.XLOOKUP(LEFT(E1318,3),Services,Services,"")))</f>
        <v/>
      </c>
      <c r="J1318" s="3" t="str">
        <f t="shared" si="41"/>
        <v/>
      </c>
    </row>
    <row r="1319" spans="1:10" x14ac:dyDescent="0.35">
      <c r="A1319" s="7" t="str">
        <f>IF('Payments Export'!A1323="","",'Payments Export'!A1323)</f>
        <v/>
      </c>
      <c r="B1319" s="7" t="str">
        <f>IF('Payments Export'!A1323="","",'Payments Export'!B1323)</f>
        <v/>
      </c>
      <c r="C1319" s="7" t="str">
        <f>IF(IFERROR(VALUE('Payments Export'!H1323),'Payments Export'!H1323)&lt;&gt;0,IFERROR(VALUE('Payments Export'!H1323),'Payments Export'!H1323),"")</f>
        <v/>
      </c>
      <c r="D1319" s="7" t="str">
        <f>IF('Payments Export'!I1323="","",'Payments Export'!I1323)</f>
        <v/>
      </c>
      <c r="E1319" s="7" t="str">
        <f t="shared" si="40"/>
        <v/>
      </c>
      <c r="F1319" s="7" t="str">
        <f>IF('Payments Export'!A1323="","",'Payments Export'!N1323)</f>
        <v/>
      </c>
      <c r="G1319" s="7" t="str">
        <f>IF('Payments Export'!A1323="","",'Payments Export'!O1323)</f>
        <v/>
      </c>
      <c r="H1319" s="7" t="str">
        <f>IF('Payments Export'!B1323="","",G1319-F1319)</f>
        <v/>
      </c>
      <c r="I1319" s="3" t="str">
        <f>IF(C1319&lt;&gt;"",_xlfn.XLOOKUP(IFERROR(VALUE(C1319),C1319),'Items database'!A:A,'Items database'!B:B),(_xlfn.XLOOKUP(LEFT(E1319,3),Services,Services,"")))</f>
        <v/>
      </c>
      <c r="J1319" s="3" t="str">
        <f t="shared" si="41"/>
        <v/>
      </c>
    </row>
    <row r="1320" spans="1:10" x14ac:dyDescent="0.35">
      <c r="A1320" s="7" t="str">
        <f>IF('Payments Export'!A1324="","",'Payments Export'!A1324)</f>
        <v/>
      </c>
      <c r="B1320" s="7" t="str">
        <f>IF('Payments Export'!A1324="","",'Payments Export'!B1324)</f>
        <v/>
      </c>
      <c r="C1320" s="7" t="str">
        <f>IF(IFERROR(VALUE('Payments Export'!H1324),'Payments Export'!H1324)&lt;&gt;0,IFERROR(VALUE('Payments Export'!H1324),'Payments Export'!H1324),"")</f>
        <v/>
      </c>
      <c r="D1320" s="7" t="str">
        <f>IF('Payments Export'!I1324="","",'Payments Export'!I1324)</f>
        <v/>
      </c>
      <c r="E1320" s="7" t="str">
        <f t="shared" si="40"/>
        <v/>
      </c>
      <c r="F1320" s="7" t="str">
        <f>IF('Payments Export'!A1324="","",'Payments Export'!N1324)</f>
        <v/>
      </c>
      <c r="G1320" s="7" t="str">
        <f>IF('Payments Export'!A1324="","",'Payments Export'!O1324)</f>
        <v/>
      </c>
      <c r="H1320" s="7" t="str">
        <f>IF('Payments Export'!B1324="","",G1320-F1320)</f>
        <v/>
      </c>
      <c r="I1320" s="3" t="str">
        <f>IF(C1320&lt;&gt;"",_xlfn.XLOOKUP(IFERROR(VALUE(C1320),C1320),'Items database'!A:A,'Items database'!B:B),(_xlfn.XLOOKUP(LEFT(E1320,3),Services,Services,"")))</f>
        <v/>
      </c>
      <c r="J1320" s="3" t="str">
        <f t="shared" si="41"/>
        <v/>
      </c>
    </row>
    <row r="1321" spans="1:10" x14ac:dyDescent="0.35">
      <c r="A1321" s="7" t="str">
        <f>IF('Payments Export'!A1325="","",'Payments Export'!A1325)</f>
        <v/>
      </c>
      <c r="B1321" s="7" t="str">
        <f>IF('Payments Export'!A1325="","",'Payments Export'!B1325)</f>
        <v/>
      </c>
      <c r="C1321" s="7" t="str">
        <f>IF(IFERROR(VALUE('Payments Export'!H1325),'Payments Export'!H1325)&lt;&gt;0,IFERROR(VALUE('Payments Export'!H1325),'Payments Export'!H1325),"")</f>
        <v/>
      </c>
      <c r="D1321" s="7" t="str">
        <f>IF('Payments Export'!I1325="","",'Payments Export'!I1325)</f>
        <v/>
      </c>
      <c r="E1321" s="7" t="str">
        <f t="shared" si="40"/>
        <v/>
      </c>
      <c r="F1321" s="7" t="str">
        <f>IF('Payments Export'!A1325="","",'Payments Export'!N1325)</f>
        <v/>
      </c>
      <c r="G1321" s="7" t="str">
        <f>IF('Payments Export'!A1325="","",'Payments Export'!O1325)</f>
        <v/>
      </c>
      <c r="H1321" s="7" t="str">
        <f>IF('Payments Export'!B1325="","",G1321-F1321)</f>
        <v/>
      </c>
      <c r="I1321" s="3" t="str">
        <f>IF(C1321&lt;&gt;"",_xlfn.XLOOKUP(IFERROR(VALUE(C1321),C1321),'Items database'!A:A,'Items database'!B:B),(_xlfn.XLOOKUP(LEFT(E1321,3),Services,Services,"")))</f>
        <v/>
      </c>
      <c r="J1321" s="3" t="str">
        <f t="shared" si="41"/>
        <v/>
      </c>
    </row>
    <row r="1322" spans="1:10" x14ac:dyDescent="0.35">
      <c r="A1322" s="7" t="str">
        <f>IF('Payments Export'!A1326="","",'Payments Export'!A1326)</f>
        <v/>
      </c>
      <c r="B1322" s="7" t="str">
        <f>IF('Payments Export'!A1326="","",'Payments Export'!B1326)</f>
        <v/>
      </c>
      <c r="C1322" s="7" t="str">
        <f>IF(IFERROR(VALUE('Payments Export'!H1326),'Payments Export'!H1326)&lt;&gt;0,IFERROR(VALUE('Payments Export'!H1326),'Payments Export'!H1326),"")</f>
        <v/>
      </c>
      <c r="D1322" s="7" t="str">
        <f>IF('Payments Export'!I1326="","",'Payments Export'!I1326)</f>
        <v/>
      </c>
      <c r="E1322" s="7" t="str">
        <f t="shared" si="40"/>
        <v/>
      </c>
      <c r="F1322" s="7" t="str">
        <f>IF('Payments Export'!A1326="","",'Payments Export'!N1326)</f>
        <v/>
      </c>
      <c r="G1322" s="7" t="str">
        <f>IF('Payments Export'!A1326="","",'Payments Export'!O1326)</f>
        <v/>
      </c>
      <c r="H1322" s="7" t="str">
        <f>IF('Payments Export'!B1326="","",G1322-F1322)</f>
        <v/>
      </c>
      <c r="I1322" s="3" t="str">
        <f>IF(C1322&lt;&gt;"",_xlfn.XLOOKUP(IFERROR(VALUE(C1322),C1322),'Items database'!A:A,'Items database'!B:B),(_xlfn.XLOOKUP(LEFT(E1322,3),Services,Services,"")))</f>
        <v/>
      </c>
      <c r="J1322" s="3" t="str">
        <f t="shared" si="41"/>
        <v/>
      </c>
    </row>
    <row r="1323" spans="1:10" x14ac:dyDescent="0.35">
      <c r="A1323" s="7" t="str">
        <f>IF('Payments Export'!A1327="","",'Payments Export'!A1327)</f>
        <v/>
      </c>
      <c r="B1323" s="7" t="str">
        <f>IF('Payments Export'!A1327="","",'Payments Export'!B1327)</f>
        <v/>
      </c>
      <c r="C1323" s="7" t="str">
        <f>IF(IFERROR(VALUE('Payments Export'!H1327),'Payments Export'!H1327)&lt;&gt;0,IFERROR(VALUE('Payments Export'!H1327),'Payments Export'!H1327),"")</f>
        <v/>
      </c>
      <c r="D1323" s="7" t="str">
        <f>IF('Payments Export'!I1327="","",'Payments Export'!I1327)</f>
        <v/>
      </c>
      <c r="E1323" s="7" t="str">
        <f t="shared" si="40"/>
        <v/>
      </c>
      <c r="F1323" s="7" t="str">
        <f>IF('Payments Export'!A1327="","",'Payments Export'!N1327)</f>
        <v/>
      </c>
      <c r="G1323" s="7" t="str">
        <f>IF('Payments Export'!A1327="","",'Payments Export'!O1327)</f>
        <v/>
      </c>
      <c r="H1323" s="7" t="str">
        <f>IF('Payments Export'!B1327="","",G1323-F1323)</f>
        <v/>
      </c>
      <c r="I1323" s="3" t="str">
        <f>IF(C1323&lt;&gt;"",_xlfn.XLOOKUP(IFERROR(VALUE(C1323),C1323),'Items database'!A:A,'Items database'!B:B),(_xlfn.XLOOKUP(LEFT(E1323,3),Services,Services,"")))</f>
        <v/>
      </c>
      <c r="J1323" s="3" t="str">
        <f t="shared" si="41"/>
        <v/>
      </c>
    </row>
    <row r="1324" spans="1:10" x14ac:dyDescent="0.35">
      <c r="A1324" s="7" t="str">
        <f>IF('Payments Export'!A1328="","",'Payments Export'!A1328)</f>
        <v/>
      </c>
      <c r="B1324" s="7" t="str">
        <f>IF('Payments Export'!A1328="","",'Payments Export'!B1328)</f>
        <v/>
      </c>
      <c r="C1324" s="7" t="str">
        <f>IF(IFERROR(VALUE('Payments Export'!H1328),'Payments Export'!H1328)&lt;&gt;0,IFERROR(VALUE('Payments Export'!H1328),'Payments Export'!H1328),"")</f>
        <v/>
      </c>
      <c r="D1324" s="7" t="str">
        <f>IF('Payments Export'!I1328="","",'Payments Export'!I1328)</f>
        <v/>
      </c>
      <c r="E1324" s="7" t="str">
        <f t="shared" si="40"/>
        <v/>
      </c>
      <c r="F1324" s="7" t="str">
        <f>IF('Payments Export'!A1328="","",'Payments Export'!N1328)</f>
        <v/>
      </c>
      <c r="G1324" s="7" t="str">
        <f>IF('Payments Export'!A1328="","",'Payments Export'!O1328)</f>
        <v/>
      </c>
      <c r="H1324" s="7" t="str">
        <f>IF('Payments Export'!B1328="","",G1324-F1324)</f>
        <v/>
      </c>
      <c r="I1324" s="3" t="str">
        <f>IF(C1324&lt;&gt;"",_xlfn.XLOOKUP(IFERROR(VALUE(C1324),C1324),'Items database'!A:A,'Items database'!B:B),(_xlfn.XLOOKUP(LEFT(E1324,3),Services,Services,"")))</f>
        <v/>
      </c>
      <c r="J1324" s="3" t="str">
        <f t="shared" si="41"/>
        <v/>
      </c>
    </row>
    <row r="1325" spans="1:10" x14ac:dyDescent="0.35">
      <c r="A1325" s="7" t="str">
        <f>IF('Payments Export'!A1329="","",'Payments Export'!A1329)</f>
        <v/>
      </c>
      <c r="B1325" s="7" t="str">
        <f>IF('Payments Export'!A1329="","",'Payments Export'!B1329)</f>
        <v/>
      </c>
      <c r="C1325" s="7" t="str">
        <f>IF(IFERROR(VALUE('Payments Export'!H1329),'Payments Export'!H1329)&lt;&gt;0,IFERROR(VALUE('Payments Export'!H1329),'Payments Export'!H1329),"")</f>
        <v/>
      </c>
      <c r="D1325" s="7" t="str">
        <f>IF('Payments Export'!I1329="","",'Payments Export'!I1329)</f>
        <v/>
      </c>
      <c r="E1325" s="7" t="str">
        <f t="shared" si="40"/>
        <v/>
      </c>
      <c r="F1325" s="7" t="str">
        <f>IF('Payments Export'!A1329="","",'Payments Export'!N1329)</f>
        <v/>
      </c>
      <c r="G1325" s="7" t="str">
        <f>IF('Payments Export'!A1329="","",'Payments Export'!O1329)</f>
        <v/>
      </c>
      <c r="H1325" s="7" t="str">
        <f>IF('Payments Export'!B1329="","",G1325-F1325)</f>
        <v/>
      </c>
      <c r="I1325" s="3" t="str">
        <f>IF(C1325&lt;&gt;"",_xlfn.XLOOKUP(IFERROR(VALUE(C1325),C1325),'Items database'!A:A,'Items database'!B:B),(_xlfn.XLOOKUP(LEFT(E1325,3),Services,Services,"")))</f>
        <v/>
      </c>
      <c r="J1325" s="3" t="str">
        <f t="shared" si="41"/>
        <v/>
      </c>
    </row>
    <row r="1326" spans="1:10" x14ac:dyDescent="0.35">
      <c r="A1326" s="7" t="str">
        <f>IF('Payments Export'!A1330="","",'Payments Export'!A1330)</f>
        <v/>
      </c>
      <c r="B1326" s="7" t="str">
        <f>IF('Payments Export'!A1330="","",'Payments Export'!B1330)</f>
        <v/>
      </c>
      <c r="C1326" s="7" t="str">
        <f>IF(IFERROR(VALUE('Payments Export'!H1330),'Payments Export'!H1330)&lt;&gt;0,IFERROR(VALUE('Payments Export'!H1330),'Payments Export'!H1330),"")</f>
        <v/>
      </c>
      <c r="D1326" s="7" t="str">
        <f>IF('Payments Export'!I1330="","",'Payments Export'!I1330)</f>
        <v/>
      </c>
      <c r="E1326" s="7" t="str">
        <f t="shared" si="40"/>
        <v/>
      </c>
      <c r="F1326" s="7" t="str">
        <f>IF('Payments Export'!A1330="","",'Payments Export'!N1330)</f>
        <v/>
      </c>
      <c r="G1326" s="7" t="str">
        <f>IF('Payments Export'!A1330="","",'Payments Export'!O1330)</f>
        <v/>
      </c>
      <c r="H1326" s="7" t="str">
        <f>IF('Payments Export'!B1330="","",G1326-F1326)</f>
        <v/>
      </c>
      <c r="I1326" s="3" t="str">
        <f>IF(C1326&lt;&gt;"",_xlfn.XLOOKUP(IFERROR(VALUE(C1326),C1326),'Items database'!A:A,'Items database'!B:B),(_xlfn.XLOOKUP(LEFT(E1326,3),Services,Services,"")))</f>
        <v/>
      </c>
      <c r="J1326" s="3" t="str">
        <f t="shared" si="41"/>
        <v/>
      </c>
    </row>
    <row r="1327" spans="1:10" x14ac:dyDescent="0.35">
      <c r="A1327" s="7" t="str">
        <f>IF('Payments Export'!A1331="","",'Payments Export'!A1331)</f>
        <v/>
      </c>
      <c r="B1327" s="7" t="str">
        <f>IF('Payments Export'!A1331="","",'Payments Export'!B1331)</f>
        <v/>
      </c>
      <c r="C1327" s="7" t="str">
        <f>IF(IFERROR(VALUE('Payments Export'!H1331),'Payments Export'!H1331)&lt;&gt;0,IFERROR(VALUE('Payments Export'!H1331),'Payments Export'!H1331),"")</f>
        <v/>
      </c>
      <c r="D1327" s="7" t="str">
        <f>IF('Payments Export'!I1331="","",'Payments Export'!I1331)</f>
        <v/>
      </c>
      <c r="E1327" s="7" t="str">
        <f t="shared" si="40"/>
        <v/>
      </c>
      <c r="F1327" s="7" t="str">
        <f>IF('Payments Export'!A1331="","",'Payments Export'!N1331)</f>
        <v/>
      </c>
      <c r="G1327" s="7" t="str">
        <f>IF('Payments Export'!A1331="","",'Payments Export'!O1331)</f>
        <v/>
      </c>
      <c r="H1327" s="7" t="str">
        <f>IF('Payments Export'!B1331="","",G1327-F1327)</f>
        <v/>
      </c>
      <c r="I1327" s="3" t="str">
        <f>IF(C1327&lt;&gt;"",_xlfn.XLOOKUP(IFERROR(VALUE(C1327),C1327),'Items database'!A:A,'Items database'!B:B),(_xlfn.XLOOKUP(LEFT(E1327,3),Services,Services,"")))</f>
        <v/>
      </c>
      <c r="J1327" s="3" t="str">
        <f t="shared" si="41"/>
        <v/>
      </c>
    </row>
    <row r="1328" spans="1:10" x14ac:dyDescent="0.35">
      <c r="A1328" s="7" t="str">
        <f>IF('Payments Export'!A1332="","",'Payments Export'!A1332)</f>
        <v/>
      </c>
      <c r="B1328" s="7" t="str">
        <f>IF('Payments Export'!A1332="","",'Payments Export'!B1332)</f>
        <v/>
      </c>
      <c r="C1328" s="7" t="str">
        <f>IF(IFERROR(VALUE('Payments Export'!H1332),'Payments Export'!H1332)&lt;&gt;0,IFERROR(VALUE('Payments Export'!H1332),'Payments Export'!H1332),"")</f>
        <v/>
      </c>
      <c r="D1328" s="7" t="str">
        <f>IF('Payments Export'!I1332="","",'Payments Export'!I1332)</f>
        <v/>
      </c>
      <c r="E1328" s="7" t="str">
        <f t="shared" si="40"/>
        <v/>
      </c>
      <c r="F1328" s="7" t="str">
        <f>IF('Payments Export'!A1332="","",'Payments Export'!N1332)</f>
        <v/>
      </c>
      <c r="G1328" s="7" t="str">
        <f>IF('Payments Export'!A1332="","",'Payments Export'!O1332)</f>
        <v/>
      </c>
      <c r="H1328" s="7" t="str">
        <f>IF('Payments Export'!B1332="","",G1328-F1328)</f>
        <v/>
      </c>
      <c r="I1328" s="3" t="str">
        <f>IF(C1328&lt;&gt;"",_xlfn.XLOOKUP(IFERROR(VALUE(C1328),C1328),'Items database'!A:A,'Items database'!B:B),(_xlfn.XLOOKUP(LEFT(E1328,3),Services,Services,"")))</f>
        <v/>
      </c>
      <c r="J1328" s="3" t="str">
        <f t="shared" si="41"/>
        <v/>
      </c>
    </row>
    <row r="1329" spans="1:10" x14ac:dyDescent="0.35">
      <c r="A1329" s="7" t="str">
        <f>IF('Payments Export'!A1333="","",'Payments Export'!A1333)</f>
        <v/>
      </c>
      <c r="B1329" s="7" t="str">
        <f>IF('Payments Export'!A1333="","",'Payments Export'!B1333)</f>
        <v/>
      </c>
      <c r="C1329" s="7" t="str">
        <f>IF(IFERROR(VALUE('Payments Export'!H1333),'Payments Export'!H1333)&lt;&gt;0,IFERROR(VALUE('Payments Export'!H1333),'Payments Export'!H1333),"")</f>
        <v/>
      </c>
      <c r="D1329" s="7" t="str">
        <f>IF('Payments Export'!I1333="","",'Payments Export'!I1333)</f>
        <v/>
      </c>
      <c r="E1329" s="7" t="str">
        <f t="shared" si="40"/>
        <v/>
      </c>
      <c r="F1329" s="7" t="str">
        <f>IF('Payments Export'!A1333="","",'Payments Export'!N1333)</f>
        <v/>
      </c>
      <c r="G1329" s="7" t="str">
        <f>IF('Payments Export'!A1333="","",'Payments Export'!O1333)</f>
        <v/>
      </c>
      <c r="H1329" s="7" t="str">
        <f>IF('Payments Export'!B1333="","",G1329-F1329)</f>
        <v/>
      </c>
      <c r="I1329" s="3" t="str">
        <f>IF(C1329&lt;&gt;"",_xlfn.XLOOKUP(IFERROR(VALUE(C1329),C1329),'Items database'!A:A,'Items database'!B:B),(_xlfn.XLOOKUP(LEFT(E1329,3),Services,Services,"")))</f>
        <v/>
      </c>
      <c r="J1329" s="3" t="str">
        <f t="shared" si="41"/>
        <v/>
      </c>
    </row>
    <row r="1330" spans="1:10" x14ac:dyDescent="0.35">
      <c r="A1330" s="7" t="str">
        <f>IF('Payments Export'!A1334="","",'Payments Export'!A1334)</f>
        <v/>
      </c>
      <c r="B1330" s="7" t="str">
        <f>IF('Payments Export'!A1334="","",'Payments Export'!B1334)</f>
        <v/>
      </c>
      <c r="C1330" s="7" t="str">
        <f>IF(IFERROR(VALUE('Payments Export'!H1334),'Payments Export'!H1334)&lt;&gt;0,IFERROR(VALUE('Payments Export'!H1334),'Payments Export'!H1334),"")</f>
        <v/>
      </c>
      <c r="D1330" s="7" t="str">
        <f>IF('Payments Export'!I1334="","",'Payments Export'!I1334)</f>
        <v/>
      </c>
      <c r="E1330" s="7" t="str">
        <f t="shared" si="40"/>
        <v/>
      </c>
      <c r="F1330" s="7" t="str">
        <f>IF('Payments Export'!A1334="","",'Payments Export'!N1334)</f>
        <v/>
      </c>
      <c r="G1330" s="7" t="str">
        <f>IF('Payments Export'!A1334="","",'Payments Export'!O1334)</f>
        <v/>
      </c>
      <c r="H1330" s="7" t="str">
        <f>IF('Payments Export'!B1334="","",G1330-F1330)</f>
        <v/>
      </c>
      <c r="I1330" s="3" t="str">
        <f>IF(C1330&lt;&gt;"",_xlfn.XLOOKUP(IFERROR(VALUE(C1330),C1330),'Items database'!A:A,'Items database'!B:B),(_xlfn.XLOOKUP(LEFT(E1330,3),Services,Services,"")))</f>
        <v/>
      </c>
      <c r="J1330" s="3" t="str">
        <f t="shared" si="41"/>
        <v/>
      </c>
    </row>
    <row r="1331" spans="1:10" x14ac:dyDescent="0.35">
      <c r="A1331" s="7" t="str">
        <f>IF('Payments Export'!A1335="","",'Payments Export'!A1335)</f>
        <v/>
      </c>
      <c r="B1331" s="7" t="str">
        <f>IF('Payments Export'!A1335="","",'Payments Export'!B1335)</f>
        <v/>
      </c>
      <c r="C1331" s="7" t="str">
        <f>IF(IFERROR(VALUE('Payments Export'!H1335),'Payments Export'!H1335)&lt;&gt;0,IFERROR(VALUE('Payments Export'!H1335),'Payments Export'!H1335),"")</f>
        <v/>
      </c>
      <c r="D1331" s="7" t="str">
        <f>IF('Payments Export'!I1335="","",'Payments Export'!I1335)</f>
        <v/>
      </c>
      <c r="E1331" s="7" t="str">
        <f t="shared" si="40"/>
        <v/>
      </c>
      <c r="F1331" s="7" t="str">
        <f>IF('Payments Export'!A1335="","",'Payments Export'!N1335)</f>
        <v/>
      </c>
      <c r="G1331" s="7" t="str">
        <f>IF('Payments Export'!A1335="","",'Payments Export'!O1335)</f>
        <v/>
      </c>
      <c r="H1331" s="7" t="str">
        <f>IF('Payments Export'!B1335="","",G1331-F1331)</f>
        <v/>
      </c>
      <c r="I1331" s="3" t="str">
        <f>IF(C1331&lt;&gt;"",_xlfn.XLOOKUP(IFERROR(VALUE(C1331),C1331),'Items database'!A:A,'Items database'!B:B),(_xlfn.XLOOKUP(LEFT(E1331,3),Services,Services,"")))</f>
        <v/>
      </c>
      <c r="J1331" s="3" t="str">
        <f t="shared" si="41"/>
        <v/>
      </c>
    </row>
    <row r="1332" spans="1:10" x14ac:dyDescent="0.35">
      <c r="A1332" s="7" t="str">
        <f>IF('Payments Export'!A1336="","",'Payments Export'!A1336)</f>
        <v/>
      </c>
      <c r="B1332" s="7" t="str">
        <f>IF('Payments Export'!A1336="","",'Payments Export'!B1336)</f>
        <v/>
      </c>
      <c r="C1332" s="7" t="str">
        <f>IF(IFERROR(VALUE('Payments Export'!H1336),'Payments Export'!H1336)&lt;&gt;0,IFERROR(VALUE('Payments Export'!H1336),'Payments Export'!H1336),"")</f>
        <v/>
      </c>
      <c r="D1332" s="7" t="str">
        <f>IF('Payments Export'!I1336="","",'Payments Export'!I1336)</f>
        <v/>
      </c>
      <c r="E1332" s="7" t="str">
        <f t="shared" si="40"/>
        <v/>
      </c>
      <c r="F1332" s="7" t="str">
        <f>IF('Payments Export'!A1336="","",'Payments Export'!N1336)</f>
        <v/>
      </c>
      <c r="G1332" s="7" t="str">
        <f>IF('Payments Export'!A1336="","",'Payments Export'!O1336)</f>
        <v/>
      </c>
      <c r="H1332" s="7" t="str">
        <f>IF('Payments Export'!B1336="","",G1332-F1332)</f>
        <v/>
      </c>
      <c r="I1332" s="3" t="str">
        <f>IF(C1332&lt;&gt;"",_xlfn.XLOOKUP(IFERROR(VALUE(C1332),C1332),'Items database'!A:A,'Items database'!B:B),(_xlfn.XLOOKUP(LEFT(E1332,3),Services,Services,"")))</f>
        <v/>
      </c>
      <c r="J1332" s="3" t="str">
        <f t="shared" si="41"/>
        <v/>
      </c>
    </row>
    <row r="1333" spans="1:10" x14ac:dyDescent="0.35">
      <c r="A1333" s="7" t="str">
        <f>IF('Payments Export'!A1337="","",'Payments Export'!A1337)</f>
        <v/>
      </c>
      <c r="B1333" s="7" t="str">
        <f>IF('Payments Export'!A1337="","",'Payments Export'!B1337)</f>
        <v/>
      </c>
      <c r="C1333" s="7" t="str">
        <f>IF(IFERROR(VALUE('Payments Export'!H1337),'Payments Export'!H1337)&lt;&gt;0,IFERROR(VALUE('Payments Export'!H1337),'Payments Export'!H1337),"")</f>
        <v/>
      </c>
      <c r="D1333" s="7" t="str">
        <f>IF('Payments Export'!I1337="","",'Payments Export'!I1337)</f>
        <v/>
      </c>
      <c r="E1333" s="7" t="str">
        <f t="shared" si="40"/>
        <v/>
      </c>
      <c r="F1333" s="7" t="str">
        <f>IF('Payments Export'!A1337="","",'Payments Export'!N1337)</f>
        <v/>
      </c>
      <c r="G1333" s="7" t="str">
        <f>IF('Payments Export'!A1337="","",'Payments Export'!O1337)</f>
        <v/>
      </c>
      <c r="H1333" s="7" t="str">
        <f>IF('Payments Export'!B1337="","",G1333-F1333)</f>
        <v/>
      </c>
      <c r="I1333" s="3" t="str">
        <f>IF(C1333&lt;&gt;"",_xlfn.XLOOKUP(IFERROR(VALUE(C1333),C1333),'Items database'!A:A,'Items database'!B:B),(_xlfn.XLOOKUP(LEFT(E1333,3),Services,Services,"")))</f>
        <v/>
      </c>
      <c r="J1333" s="3" t="str">
        <f t="shared" si="41"/>
        <v/>
      </c>
    </row>
    <row r="1334" spans="1:10" x14ac:dyDescent="0.35">
      <c r="A1334" s="7" t="str">
        <f>IF('Payments Export'!A1338="","",'Payments Export'!A1338)</f>
        <v/>
      </c>
      <c r="B1334" s="7" t="str">
        <f>IF('Payments Export'!A1338="","",'Payments Export'!B1338)</f>
        <v/>
      </c>
      <c r="C1334" s="7" t="str">
        <f>IF(IFERROR(VALUE('Payments Export'!H1338),'Payments Export'!H1338)&lt;&gt;0,IFERROR(VALUE('Payments Export'!H1338),'Payments Export'!H1338),"")</f>
        <v/>
      </c>
      <c r="D1334" s="7" t="str">
        <f>IF('Payments Export'!I1338="","",'Payments Export'!I1338)</f>
        <v/>
      </c>
      <c r="E1334" s="7" t="str">
        <f t="shared" si="40"/>
        <v/>
      </c>
      <c r="F1334" s="7" t="str">
        <f>IF('Payments Export'!A1338="","",'Payments Export'!N1338)</f>
        <v/>
      </c>
      <c r="G1334" s="7" t="str">
        <f>IF('Payments Export'!A1338="","",'Payments Export'!O1338)</f>
        <v/>
      </c>
      <c r="H1334" s="7" t="str">
        <f>IF('Payments Export'!B1338="","",G1334-F1334)</f>
        <v/>
      </c>
      <c r="I1334" s="3" t="str">
        <f>IF(C1334&lt;&gt;"",_xlfn.XLOOKUP(IFERROR(VALUE(C1334),C1334),'Items database'!A:A,'Items database'!B:B),(_xlfn.XLOOKUP(LEFT(E1334,3),Services,Services,"")))</f>
        <v/>
      </c>
      <c r="J1334" s="3" t="str">
        <f t="shared" si="41"/>
        <v/>
      </c>
    </row>
    <row r="1335" spans="1:10" x14ac:dyDescent="0.35">
      <c r="A1335" s="7" t="str">
        <f>IF('Payments Export'!A1339="","",'Payments Export'!A1339)</f>
        <v/>
      </c>
      <c r="B1335" s="7" t="str">
        <f>IF('Payments Export'!A1339="","",'Payments Export'!B1339)</f>
        <v/>
      </c>
      <c r="C1335" s="7" t="str">
        <f>IF(IFERROR(VALUE('Payments Export'!H1339),'Payments Export'!H1339)&lt;&gt;0,IFERROR(VALUE('Payments Export'!H1339),'Payments Export'!H1339),"")</f>
        <v/>
      </c>
      <c r="D1335" s="7" t="str">
        <f>IF('Payments Export'!I1339="","",'Payments Export'!I1339)</f>
        <v/>
      </c>
      <c r="E1335" s="7" t="str">
        <f t="shared" si="40"/>
        <v/>
      </c>
      <c r="F1335" s="7" t="str">
        <f>IF('Payments Export'!A1339="","",'Payments Export'!N1339)</f>
        <v/>
      </c>
      <c r="G1335" s="7" t="str">
        <f>IF('Payments Export'!A1339="","",'Payments Export'!O1339)</f>
        <v/>
      </c>
      <c r="H1335" s="7" t="str">
        <f>IF('Payments Export'!B1339="","",G1335-F1335)</f>
        <v/>
      </c>
      <c r="I1335" s="3" t="str">
        <f>IF(C1335&lt;&gt;"",_xlfn.XLOOKUP(IFERROR(VALUE(C1335),C1335),'Items database'!A:A,'Items database'!B:B),(_xlfn.XLOOKUP(LEFT(E1335,3),Services,Services,"")))</f>
        <v/>
      </c>
      <c r="J1335" s="3" t="str">
        <f t="shared" si="41"/>
        <v/>
      </c>
    </row>
    <row r="1336" spans="1:10" x14ac:dyDescent="0.35">
      <c r="A1336" s="7" t="str">
        <f>IF('Payments Export'!A1340="","",'Payments Export'!A1340)</f>
        <v/>
      </c>
      <c r="B1336" s="7" t="str">
        <f>IF('Payments Export'!A1340="","",'Payments Export'!B1340)</f>
        <v/>
      </c>
      <c r="C1336" s="7" t="str">
        <f>IF(IFERROR(VALUE('Payments Export'!H1340),'Payments Export'!H1340)&lt;&gt;0,IFERROR(VALUE('Payments Export'!H1340),'Payments Export'!H1340),"")</f>
        <v/>
      </c>
      <c r="D1336" s="7" t="str">
        <f>IF('Payments Export'!I1340="","",'Payments Export'!I1340)</f>
        <v/>
      </c>
      <c r="E1336" s="7" t="str">
        <f t="shared" si="40"/>
        <v/>
      </c>
      <c r="F1336" s="7" t="str">
        <f>IF('Payments Export'!A1340="","",'Payments Export'!N1340)</f>
        <v/>
      </c>
      <c r="G1336" s="7" t="str">
        <f>IF('Payments Export'!A1340="","",'Payments Export'!O1340)</f>
        <v/>
      </c>
      <c r="H1336" s="7" t="str">
        <f>IF('Payments Export'!B1340="","",G1336-F1336)</f>
        <v/>
      </c>
      <c r="I1336" s="3" t="str">
        <f>IF(C1336&lt;&gt;"",_xlfn.XLOOKUP(IFERROR(VALUE(C1336),C1336),'Items database'!A:A,'Items database'!B:B),(_xlfn.XLOOKUP(LEFT(E1336,3),Services,Services,"")))</f>
        <v/>
      </c>
      <c r="J1336" s="3" t="str">
        <f t="shared" si="41"/>
        <v/>
      </c>
    </row>
    <row r="1337" spans="1:10" x14ac:dyDescent="0.35">
      <c r="A1337" s="7" t="str">
        <f>IF('Payments Export'!A1341="","",'Payments Export'!A1341)</f>
        <v/>
      </c>
      <c r="B1337" s="7" t="str">
        <f>IF('Payments Export'!A1341="","",'Payments Export'!B1341)</f>
        <v/>
      </c>
      <c r="C1337" s="7" t="str">
        <f>IF(IFERROR(VALUE('Payments Export'!H1341),'Payments Export'!H1341)&lt;&gt;0,IFERROR(VALUE('Payments Export'!H1341),'Payments Export'!H1341),"")</f>
        <v/>
      </c>
      <c r="D1337" s="7" t="str">
        <f>IF('Payments Export'!I1341="","",'Payments Export'!I1341)</f>
        <v/>
      </c>
      <c r="E1337" s="7" t="str">
        <f t="shared" si="40"/>
        <v/>
      </c>
      <c r="F1337" s="7" t="str">
        <f>IF('Payments Export'!A1341="","",'Payments Export'!N1341)</f>
        <v/>
      </c>
      <c r="G1337" s="7" t="str">
        <f>IF('Payments Export'!A1341="","",'Payments Export'!O1341)</f>
        <v/>
      </c>
      <c r="H1337" s="7" t="str">
        <f>IF('Payments Export'!B1341="","",G1337-F1337)</f>
        <v/>
      </c>
      <c r="I1337" s="3" t="str">
        <f>IF(C1337&lt;&gt;"",_xlfn.XLOOKUP(IFERROR(VALUE(C1337),C1337),'Items database'!A:A,'Items database'!B:B),(_xlfn.XLOOKUP(LEFT(E1337,3),Services,Services,"")))</f>
        <v/>
      </c>
      <c r="J1337" s="3" t="str">
        <f t="shared" si="41"/>
        <v/>
      </c>
    </row>
    <row r="1338" spans="1:10" x14ac:dyDescent="0.35">
      <c r="A1338" s="7" t="str">
        <f>IF('Payments Export'!A1342="","",'Payments Export'!A1342)</f>
        <v/>
      </c>
      <c r="B1338" s="7" t="str">
        <f>IF('Payments Export'!A1342="","",'Payments Export'!B1342)</f>
        <v/>
      </c>
      <c r="C1338" s="7" t="str">
        <f>IF(IFERROR(VALUE('Payments Export'!H1342),'Payments Export'!H1342)&lt;&gt;0,IFERROR(VALUE('Payments Export'!H1342),'Payments Export'!H1342),"")</f>
        <v/>
      </c>
      <c r="D1338" s="7" t="str">
        <f>IF('Payments Export'!I1342="","",'Payments Export'!I1342)</f>
        <v/>
      </c>
      <c r="E1338" s="7" t="str">
        <f t="shared" si="40"/>
        <v/>
      </c>
      <c r="F1338" s="7" t="str">
        <f>IF('Payments Export'!A1342="","",'Payments Export'!N1342)</f>
        <v/>
      </c>
      <c r="G1338" s="7" t="str">
        <f>IF('Payments Export'!A1342="","",'Payments Export'!O1342)</f>
        <v/>
      </c>
      <c r="H1338" s="7" t="str">
        <f>IF('Payments Export'!B1342="","",G1338-F1338)</f>
        <v/>
      </c>
      <c r="I1338" s="3" t="str">
        <f>IF(C1338&lt;&gt;"",_xlfn.XLOOKUP(IFERROR(VALUE(C1338),C1338),'Items database'!A:A,'Items database'!B:B),(_xlfn.XLOOKUP(LEFT(E1338,3),Services,Services,"")))</f>
        <v/>
      </c>
      <c r="J1338" s="3" t="str">
        <f t="shared" si="41"/>
        <v/>
      </c>
    </row>
    <row r="1339" spans="1:10" x14ac:dyDescent="0.35">
      <c r="A1339" s="7" t="str">
        <f>IF('Payments Export'!A1343="","",'Payments Export'!A1343)</f>
        <v/>
      </c>
      <c r="B1339" s="7" t="str">
        <f>IF('Payments Export'!A1343="","",'Payments Export'!B1343)</f>
        <v/>
      </c>
      <c r="C1339" s="7" t="str">
        <f>IF(IFERROR(VALUE('Payments Export'!H1343),'Payments Export'!H1343)&lt;&gt;0,IFERROR(VALUE('Payments Export'!H1343),'Payments Export'!H1343),"")</f>
        <v/>
      </c>
      <c r="D1339" s="7" t="str">
        <f>IF('Payments Export'!I1343="","",'Payments Export'!I1343)</f>
        <v/>
      </c>
      <c r="E1339" s="7" t="str">
        <f t="shared" si="40"/>
        <v/>
      </c>
      <c r="F1339" s="7" t="str">
        <f>IF('Payments Export'!A1343="","",'Payments Export'!N1343)</f>
        <v/>
      </c>
      <c r="G1339" s="7" t="str">
        <f>IF('Payments Export'!A1343="","",'Payments Export'!O1343)</f>
        <v/>
      </c>
      <c r="H1339" s="7" t="str">
        <f>IF('Payments Export'!B1343="","",G1339-F1339)</f>
        <v/>
      </c>
      <c r="I1339" s="3" t="str">
        <f>IF(C1339&lt;&gt;"",_xlfn.XLOOKUP(IFERROR(VALUE(C1339),C1339),'Items database'!A:A,'Items database'!B:B),(_xlfn.XLOOKUP(LEFT(E1339,3),Services,Services,"")))</f>
        <v/>
      </c>
      <c r="J1339" s="3" t="str">
        <f t="shared" si="41"/>
        <v/>
      </c>
    </row>
    <row r="1340" spans="1:10" x14ac:dyDescent="0.35">
      <c r="A1340" s="7" t="str">
        <f>IF('Payments Export'!A1344="","",'Payments Export'!A1344)</f>
        <v/>
      </c>
      <c r="B1340" s="7" t="str">
        <f>IF('Payments Export'!A1344="","",'Payments Export'!B1344)</f>
        <v/>
      </c>
      <c r="C1340" s="7" t="str">
        <f>IF(IFERROR(VALUE('Payments Export'!H1344),'Payments Export'!H1344)&lt;&gt;0,IFERROR(VALUE('Payments Export'!H1344),'Payments Export'!H1344),"")</f>
        <v/>
      </c>
      <c r="D1340" s="7" t="str">
        <f>IF('Payments Export'!I1344="","",'Payments Export'!I1344)</f>
        <v/>
      </c>
      <c r="E1340" s="7" t="str">
        <f t="shared" si="40"/>
        <v/>
      </c>
      <c r="F1340" s="7" t="str">
        <f>IF('Payments Export'!A1344="","",'Payments Export'!N1344)</f>
        <v/>
      </c>
      <c r="G1340" s="7" t="str">
        <f>IF('Payments Export'!A1344="","",'Payments Export'!O1344)</f>
        <v/>
      </c>
      <c r="H1340" s="7" t="str">
        <f>IF('Payments Export'!B1344="","",G1340-F1340)</f>
        <v/>
      </c>
      <c r="I1340" s="3" t="str">
        <f>IF(C1340&lt;&gt;"",_xlfn.XLOOKUP(IFERROR(VALUE(C1340),C1340),'Items database'!A:A,'Items database'!B:B),(_xlfn.XLOOKUP(LEFT(E1340,3),Services,Services,"")))</f>
        <v/>
      </c>
      <c r="J1340" s="3" t="str">
        <f t="shared" si="41"/>
        <v/>
      </c>
    </row>
    <row r="1341" spans="1:10" x14ac:dyDescent="0.35">
      <c r="A1341" s="7" t="str">
        <f>IF('Payments Export'!A1345="","",'Payments Export'!A1345)</f>
        <v/>
      </c>
      <c r="B1341" s="7" t="str">
        <f>IF('Payments Export'!A1345="","",'Payments Export'!B1345)</f>
        <v/>
      </c>
      <c r="C1341" s="7" t="str">
        <f>IF(IFERROR(VALUE('Payments Export'!H1345),'Payments Export'!H1345)&lt;&gt;0,IFERROR(VALUE('Payments Export'!H1345),'Payments Export'!H1345),"")</f>
        <v/>
      </c>
      <c r="D1341" s="7" t="str">
        <f>IF('Payments Export'!I1345="","",'Payments Export'!I1345)</f>
        <v/>
      </c>
      <c r="E1341" s="7" t="str">
        <f t="shared" si="40"/>
        <v/>
      </c>
      <c r="F1341" s="7" t="str">
        <f>IF('Payments Export'!A1345="","",'Payments Export'!N1345)</f>
        <v/>
      </c>
      <c r="G1341" s="7" t="str">
        <f>IF('Payments Export'!A1345="","",'Payments Export'!O1345)</f>
        <v/>
      </c>
      <c r="H1341" s="7" t="str">
        <f>IF('Payments Export'!B1345="","",G1341-F1341)</f>
        <v/>
      </c>
      <c r="I1341" s="3" t="str">
        <f>IF(C1341&lt;&gt;"",_xlfn.XLOOKUP(IFERROR(VALUE(C1341),C1341),'Items database'!A:A,'Items database'!B:B),(_xlfn.XLOOKUP(LEFT(E1341,3),Services,Services,"")))</f>
        <v/>
      </c>
      <c r="J1341" s="3" t="str">
        <f t="shared" si="41"/>
        <v/>
      </c>
    </row>
    <row r="1342" spans="1:10" x14ac:dyDescent="0.35">
      <c r="A1342" s="7" t="str">
        <f>IF('Payments Export'!A1346="","",'Payments Export'!A1346)</f>
        <v/>
      </c>
      <c r="B1342" s="7" t="str">
        <f>IF('Payments Export'!A1346="","",'Payments Export'!B1346)</f>
        <v/>
      </c>
      <c r="C1342" s="7" t="str">
        <f>IF(IFERROR(VALUE('Payments Export'!H1346),'Payments Export'!H1346)&lt;&gt;0,IFERROR(VALUE('Payments Export'!H1346),'Payments Export'!H1346),"")</f>
        <v/>
      </c>
      <c r="D1342" s="7" t="str">
        <f>IF('Payments Export'!I1346="","",'Payments Export'!I1346)</f>
        <v/>
      </c>
      <c r="E1342" s="7" t="str">
        <f t="shared" si="40"/>
        <v/>
      </c>
      <c r="F1342" s="7" t="str">
        <f>IF('Payments Export'!A1346="","",'Payments Export'!N1346)</f>
        <v/>
      </c>
      <c r="G1342" s="7" t="str">
        <f>IF('Payments Export'!A1346="","",'Payments Export'!O1346)</f>
        <v/>
      </c>
      <c r="H1342" s="7" t="str">
        <f>IF('Payments Export'!B1346="","",G1342-F1342)</f>
        <v/>
      </c>
      <c r="I1342" s="3" t="str">
        <f>IF(C1342&lt;&gt;"",_xlfn.XLOOKUP(IFERROR(VALUE(C1342),C1342),'Items database'!A:A,'Items database'!B:B),(_xlfn.XLOOKUP(LEFT(E1342,3),Services,Services,"")))</f>
        <v/>
      </c>
      <c r="J1342" s="3" t="str">
        <f t="shared" si="41"/>
        <v/>
      </c>
    </row>
    <row r="1343" spans="1:10" x14ac:dyDescent="0.35">
      <c r="A1343" s="7" t="str">
        <f>IF('Payments Export'!A1347="","",'Payments Export'!A1347)</f>
        <v/>
      </c>
      <c r="B1343" s="7" t="str">
        <f>IF('Payments Export'!A1347="","",'Payments Export'!B1347)</f>
        <v/>
      </c>
      <c r="C1343" s="7" t="str">
        <f>IF(IFERROR(VALUE('Payments Export'!H1347),'Payments Export'!H1347)&lt;&gt;0,IFERROR(VALUE('Payments Export'!H1347),'Payments Export'!H1347),"")</f>
        <v/>
      </c>
      <c r="D1343" s="7" t="str">
        <f>IF('Payments Export'!I1347="","",'Payments Export'!I1347)</f>
        <v/>
      </c>
      <c r="E1343" s="7" t="str">
        <f t="shared" si="40"/>
        <v/>
      </c>
      <c r="F1343" s="7" t="str">
        <f>IF('Payments Export'!A1347="","",'Payments Export'!N1347)</f>
        <v/>
      </c>
      <c r="G1343" s="7" t="str">
        <f>IF('Payments Export'!A1347="","",'Payments Export'!O1347)</f>
        <v/>
      </c>
      <c r="H1343" s="7" t="str">
        <f>IF('Payments Export'!B1347="","",G1343-F1343)</f>
        <v/>
      </c>
      <c r="I1343" s="3" t="str">
        <f>IF(C1343&lt;&gt;"",_xlfn.XLOOKUP(IFERROR(VALUE(C1343),C1343),'Items database'!A:A,'Items database'!B:B),(_xlfn.XLOOKUP(LEFT(E1343,3),Services,Services,"")))</f>
        <v/>
      </c>
      <c r="J1343" s="3" t="str">
        <f t="shared" si="41"/>
        <v/>
      </c>
    </row>
    <row r="1344" spans="1:10" x14ac:dyDescent="0.35">
      <c r="A1344" s="7" t="str">
        <f>IF('Payments Export'!A1348="","",'Payments Export'!A1348)</f>
        <v/>
      </c>
      <c r="B1344" s="7" t="str">
        <f>IF('Payments Export'!A1348="","",'Payments Export'!B1348)</f>
        <v/>
      </c>
      <c r="C1344" s="7" t="str">
        <f>IF(IFERROR(VALUE('Payments Export'!H1348),'Payments Export'!H1348)&lt;&gt;0,IFERROR(VALUE('Payments Export'!H1348),'Payments Export'!H1348),"")</f>
        <v/>
      </c>
      <c r="D1344" s="7" t="str">
        <f>IF('Payments Export'!I1348="","",'Payments Export'!I1348)</f>
        <v/>
      </c>
      <c r="E1344" s="7" t="str">
        <f t="shared" si="40"/>
        <v/>
      </c>
      <c r="F1344" s="7" t="str">
        <f>IF('Payments Export'!A1348="","",'Payments Export'!N1348)</f>
        <v/>
      </c>
      <c r="G1344" s="7" t="str">
        <f>IF('Payments Export'!A1348="","",'Payments Export'!O1348)</f>
        <v/>
      </c>
      <c r="H1344" s="7" t="str">
        <f>IF('Payments Export'!B1348="","",G1344-F1344)</f>
        <v/>
      </c>
      <c r="I1344" s="3" t="str">
        <f>IF(C1344&lt;&gt;"",_xlfn.XLOOKUP(IFERROR(VALUE(C1344),C1344),'Items database'!A:A,'Items database'!B:B),(_xlfn.XLOOKUP(LEFT(E1344,3),Services,Services,"")))</f>
        <v/>
      </c>
      <c r="J1344" s="3" t="str">
        <f t="shared" si="41"/>
        <v/>
      </c>
    </row>
    <row r="1345" spans="1:10" x14ac:dyDescent="0.35">
      <c r="A1345" s="7" t="str">
        <f>IF('Payments Export'!A1349="","",'Payments Export'!A1349)</f>
        <v/>
      </c>
      <c r="B1345" s="7" t="str">
        <f>IF('Payments Export'!A1349="","",'Payments Export'!B1349)</f>
        <v/>
      </c>
      <c r="C1345" s="7" t="str">
        <f>IF(IFERROR(VALUE('Payments Export'!H1349),'Payments Export'!H1349)&lt;&gt;0,IFERROR(VALUE('Payments Export'!H1349),'Payments Export'!H1349),"")</f>
        <v/>
      </c>
      <c r="D1345" s="7" t="str">
        <f>IF('Payments Export'!I1349="","",'Payments Export'!I1349)</f>
        <v/>
      </c>
      <c r="E1345" s="7" t="str">
        <f t="shared" ref="E1345:E1408" si="42">LEFT(D1345,66)</f>
        <v/>
      </c>
      <c r="F1345" s="7" t="str">
        <f>IF('Payments Export'!A1349="","",'Payments Export'!N1349)</f>
        <v/>
      </c>
      <c r="G1345" s="7" t="str">
        <f>IF('Payments Export'!A1349="","",'Payments Export'!O1349)</f>
        <v/>
      </c>
      <c r="H1345" s="7" t="str">
        <f>IF('Payments Export'!B1349="","",G1345-F1345)</f>
        <v/>
      </c>
      <c r="I1345" s="3" t="str">
        <f>IF(C1345&lt;&gt;"",_xlfn.XLOOKUP(IFERROR(VALUE(C1345),C1345),'Items database'!A:A,'Items database'!B:B),(_xlfn.XLOOKUP(LEFT(E1345,3),Services,Services,"")))</f>
        <v/>
      </c>
      <c r="J1345" s="3" t="str">
        <f t="shared" ref="J1345:J1408" si="43">IF(ISNUMBER(F1345)=TRUE,IF(F1345=0,"","GST"),"")</f>
        <v/>
      </c>
    </row>
    <row r="1346" spans="1:10" x14ac:dyDescent="0.35">
      <c r="A1346" s="7" t="str">
        <f>IF('Payments Export'!A1350="","",'Payments Export'!A1350)</f>
        <v/>
      </c>
      <c r="B1346" s="7" t="str">
        <f>IF('Payments Export'!A1350="","",'Payments Export'!B1350)</f>
        <v/>
      </c>
      <c r="C1346" s="7" t="str">
        <f>IF(IFERROR(VALUE('Payments Export'!H1350),'Payments Export'!H1350)&lt;&gt;0,IFERROR(VALUE('Payments Export'!H1350),'Payments Export'!H1350),"")</f>
        <v/>
      </c>
      <c r="D1346" s="7" t="str">
        <f>IF('Payments Export'!I1350="","",'Payments Export'!I1350)</f>
        <v/>
      </c>
      <c r="E1346" s="7" t="str">
        <f t="shared" si="42"/>
        <v/>
      </c>
      <c r="F1346" s="7" t="str">
        <f>IF('Payments Export'!A1350="","",'Payments Export'!N1350)</f>
        <v/>
      </c>
      <c r="G1346" s="7" t="str">
        <f>IF('Payments Export'!A1350="","",'Payments Export'!O1350)</f>
        <v/>
      </c>
      <c r="H1346" s="7" t="str">
        <f>IF('Payments Export'!B1350="","",G1346-F1346)</f>
        <v/>
      </c>
      <c r="I1346" s="3" t="str">
        <f>IF(C1346&lt;&gt;"",_xlfn.XLOOKUP(IFERROR(VALUE(C1346),C1346),'Items database'!A:A,'Items database'!B:B),(_xlfn.XLOOKUP(LEFT(E1346,3),Services,Services,"")))</f>
        <v/>
      </c>
      <c r="J1346" s="3" t="str">
        <f t="shared" si="43"/>
        <v/>
      </c>
    </row>
    <row r="1347" spans="1:10" x14ac:dyDescent="0.35">
      <c r="A1347" s="7" t="str">
        <f>IF('Payments Export'!A1351="","",'Payments Export'!A1351)</f>
        <v/>
      </c>
      <c r="B1347" s="7" t="str">
        <f>IF('Payments Export'!A1351="","",'Payments Export'!B1351)</f>
        <v/>
      </c>
      <c r="C1347" s="7" t="str">
        <f>IF(IFERROR(VALUE('Payments Export'!H1351),'Payments Export'!H1351)&lt;&gt;0,IFERROR(VALUE('Payments Export'!H1351),'Payments Export'!H1351),"")</f>
        <v/>
      </c>
      <c r="D1347" s="7" t="str">
        <f>IF('Payments Export'!I1351="","",'Payments Export'!I1351)</f>
        <v/>
      </c>
      <c r="E1347" s="7" t="str">
        <f t="shared" si="42"/>
        <v/>
      </c>
      <c r="F1347" s="7" t="str">
        <f>IF('Payments Export'!A1351="","",'Payments Export'!N1351)</f>
        <v/>
      </c>
      <c r="G1347" s="7" t="str">
        <f>IF('Payments Export'!A1351="","",'Payments Export'!O1351)</f>
        <v/>
      </c>
      <c r="H1347" s="7" t="str">
        <f>IF('Payments Export'!B1351="","",G1347-F1347)</f>
        <v/>
      </c>
      <c r="I1347" s="3" t="str">
        <f>IF(C1347&lt;&gt;"",_xlfn.XLOOKUP(IFERROR(VALUE(C1347),C1347),'Items database'!A:A,'Items database'!B:B),(_xlfn.XLOOKUP(LEFT(E1347,3),Services,Services,"")))</f>
        <v/>
      </c>
      <c r="J1347" s="3" t="str">
        <f t="shared" si="43"/>
        <v/>
      </c>
    </row>
    <row r="1348" spans="1:10" x14ac:dyDescent="0.35">
      <c r="A1348" s="7" t="str">
        <f>IF('Payments Export'!A1352="","",'Payments Export'!A1352)</f>
        <v/>
      </c>
      <c r="B1348" s="7" t="str">
        <f>IF('Payments Export'!A1352="","",'Payments Export'!B1352)</f>
        <v/>
      </c>
      <c r="C1348" s="7" t="str">
        <f>IF(IFERROR(VALUE('Payments Export'!H1352),'Payments Export'!H1352)&lt;&gt;0,IFERROR(VALUE('Payments Export'!H1352),'Payments Export'!H1352),"")</f>
        <v/>
      </c>
      <c r="D1348" s="7" t="str">
        <f>IF('Payments Export'!I1352="","",'Payments Export'!I1352)</f>
        <v/>
      </c>
      <c r="E1348" s="7" t="str">
        <f t="shared" si="42"/>
        <v/>
      </c>
      <c r="F1348" s="7" t="str">
        <f>IF('Payments Export'!A1352="","",'Payments Export'!N1352)</f>
        <v/>
      </c>
      <c r="G1348" s="7" t="str">
        <f>IF('Payments Export'!A1352="","",'Payments Export'!O1352)</f>
        <v/>
      </c>
      <c r="H1348" s="7" t="str">
        <f>IF('Payments Export'!B1352="","",G1348-F1348)</f>
        <v/>
      </c>
      <c r="I1348" s="3" t="str">
        <f>IF(C1348&lt;&gt;"",_xlfn.XLOOKUP(IFERROR(VALUE(C1348),C1348),'Items database'!A:A,'Items database'!B:B),(_xlfn.XLOOKUP(LEFT(E1348,3),Services,Services,"")))</f>
        <v/>
      </c>
      <c r="J1348" s="3" t="str">
        <f t="shared" si="43"/>
        <v/>
      </c>
    </row>
    <row r="1349" spans="1:10" x14ac:dyDescent="0.35">
      <c r="A1349" s="7" t="str">
        <f>IF('Payments Export'!A1353="","",'Payments Export'!A1353)</f>
        <v/>
      </c>
      <c r="B1349" s="7" t="str">
        <f>IF('Payments Export'!A1353="","",'Payments Export'!B1353)</f>
        <v/>
      </c>
      <c r="C1349" s="7" t="str">
        <f>IF(IFERROR(VALUE('Payments Export'!H1353),'Payments Export'!H1353)&lt;&gt;0,IFERROR(VALUE('Payments Export'!H1353),'Payments Export'!H1353),"")</f>
        <v/>
      </c>
      <c r="D1349" s="7" t="str">
        <f>IF('Payments Export'!I1353="","",'Payments Export'!I1353)</f>
        <v/>
      </c>
      <c r="E1349" s="7" t="str">
        <f t="shared" si="42"/>
        <v/>
      </c>
      <c r="F1349" s="7" t="str">
        <f>IF('Payments Export'!A1353="","",'Payments Export'!N1353)</f>
        <v/>
      </c>
      <c r="G1349" s="7" t="str">
        <f>IF('Payments Export'!A1353="","",'Payments Export'!O1353)</f>
        <v/>
      </c>
      <c r="H1349" s="7" t="str">
        <f>IF('Payments Export'!B1353="","",G1349-F1349)</f>
        <v/>
      </c>
      <c r="I1349" s="3" t="str">
        <f>IF(C1349&lt;&gt;"",_xlfn.XLOOKUP(IFERROR(VALUE(C1349),C1349),'Items database'!A:A,'Items database'!B:B),(_xlfn.XLOOKUP(LEFT(E1349,3),Services,Services,"")))</f>
        <v/>
      </c>
      <c r="J1349" s="3" t="str">
        <f t="shared" si="43"/>
        <v/>
      </c>
    </row>
    <row r="1350" spans="1:10" x14ac:dyDescent="0.35">
      <c r="A1350" s="7" t="str">
        <f>IF('Payments Export'!A1354="","",'Payments Export'!A1354)</f>
        <v/>
      </c>
      <c r="B1350" s="7" t="str">
        <f>IF('Payments Export'!A1354="","",'Payments Export'!B1354)</f>
        <v/>
      </c>
      <c r="C1350" s="7" t="str">
        <f>IF(IFERROR(VALUE('Payments Export'!H1354),'Payments Export'!H1354)&lt;&gt;0,IFERROR(VALUE('Payments Export'!H1354),'Payments Export'!H1354),"")</f>
        <v/>
      </c>
      <c r="D1350" s="7" t="str">
        <f>IF('Payments Export'!I1354="","",'Payments Export'!I1354)</f>
        <v/>
      </c>
      <c r="E1350" s="7" t="str">
        <f t="shared" si="42"/>
        <v/>
      </c>
      <c r="F1350" s="7" t="str">
        <f>IF('Payments Export'!A1354="","",'Payments Export'!N1354)</f>
        <v/>
      </c>
      <c r="G1350" s="7" t="str">
        <f>IF('Payments Export'!A1354="","",'Payments Export'!O1354)</f>
        <v/>
      </c>
      <c r="H1350" s="7" t="str">
        <f>IF('Payments Export'!B1354="","",G1350-F1350)</f>
        <v/>
      </c>
      <c r="I1350" s="3" t="str">
        <f>IF(C1350&lt;&gt;"",_xlfn.XLOOKUP(IFERROR(VALUE(C1350),C1350),'Items database'!A:A,'Items database'!B:B),(_xlfn.XLOOKUP(LEFT(E1350,3),Services,Services,"")))</f>
        <v/>
      </c>
      <c r="J1350" s="3" t="str">
        <f t="shared" si="43"/>
        <v/>
      </c>
    </row>
    <row r="1351" spans="1:10" x14ac:dyDescent="0.35">
      <c r="A1351" s="7" t="str">
        <f>IF('Payments Export'!A1355="","",'Payments Export'!A1355)</f>
        <v/>
      </c>
      <c r="B1351" s="7" t="str">
        <f>IF('Payments Export'!A1355="","",'Payments Export'!B1355)</f>
        <v/>
      </c>
      <c r="C1351" s="7" t="str">
        <f>IF(IFERROR(VALUE('Payments Export'!H1355),'Payments Export'!H1355)&lt;&gt;0,IFERROR(VALUE('Payments Export'!H1355),'Payments Export'!H1355),"")</f>
        <v/>
      </c>
      <c r="D1351" s="7" t="str">
        <f>IF('Payments Export'!I1355="","",'Payments Export'!I1355)</f>
        <v/>
      </c>
      <c r="E1351" s="7" t="str">
        <f t="shared" si="42"/>
        <v/>
      </c>
      <c r="F1351" s="7" t="str">
        <f>IF('Payments Export'!A1355="","",'Payments Export'!N1355)</f>
        <v/>
      </c>
      <c r="G1351" s="7" t="str">
        <f>IF('Payments Export'!A1355="","",'Payments Export'!O1355)</f>
        <v/>
      </c>
      <c r="H1351" s="7" t="str">
        <f>IF('Payments Export'!B1355="","",G1351-F1351)</f>
        <v/>
      </c>
      <c r="I1351" s="3" t="str">
        <f>IF(C1351&lt;&gt;"",_xlfn.XLOOKUP(IFERROR(VALUE(C1351),C1351),'Items database'!A:A,'Items database'!B:B),(_xlfn.XLOOKUP(LEFT(E1351,3),Services,Services,"")))</f>
        <v/>
      </c>
      <c r="J1351" s="3" t="str">
        <f t="shared" si="43"/>
        <v/>
      </c>
    </row>
    <row r="1352" spans="1:10" x14ac:dyDescent="0.35">
      <c r="A1352" s="7" t="str">
        <f>IF('Payments Export'!A1356="","",'Payments Export'!A1356)</f>
        <v/>
      </c>
      <c r="B1352" s="7" t="str">
        <f>IF('Payments Export'!A1356="","",'Payments Export'!B1356)</f>
        <v/>
      </c>
      <c r="C1352" s="7" t="str">
        <f>IF(IFERROR(VALUE('Payments Export'!H1356),'Payments Export'!H1356)&lt;&gt;0,IFERROR(VALUE('Payments Export'!H1356),'Payments Export'!H1356),"")</f>
        <v/>
      </c>
      <c r="D1352" s="7" t="str">
        <f>IF('Payments Export'!I1356="","",'Payments Export'!I1356)</f>
        <v/>
      </c>
      <c r="E1352" s="7" t="str">
        <f t="shared" si="42"/>
        <v/>
      </c>
      <c r="F1352" s="7" t="str">
        <f>IF('Payments Export'!A1356="","",'Payments Export'!N1356)</f>
        <v/>
      </c>
      <c r="G1352" s="7" t="str">
        <f>IF('Payments Export'!A1356="","",'Payments Export'!O1356)</f>
        <v/>
      </c>
      <c r="H1352" s="7" t="str">
        <f>IF('Payments Export'!B1356="","",G1352-F1352)</f>
        <v/>
      </c>
      <c r="I1352" s="3" t="str">
        <f>IF(C1352&lt;&gt;"",_xlfn.XLOOKUP(IFERROR(VALUE(C1352),C1352),'Items database'!A:A,'Items database'!B:B),(_xlfn.XLOOKUP(LEFT(E1352,3),Services,Services,"")))</f>
        <v/>
      </c>
      <c r="J1352" s="3" t="str">
        <f t="shared" si="43"/>
        <v/>
      </c>
    </row>
    <row r="1353" spans="1:10" x14ac:dyDescent="0.35">
      <c r="A1353" s="7" t="str">
        <f>IF('Payments Export'!A1357="","",'Payments Export'!A1357)</f>
        <v/>
      </c>
      <c r="B1353" s="7" t="str">
        <f>IF('Payments Export'!A1357="","",'Payments Export'!B1357)</f>
        <v/>
      </c>
      <c r="C1353" s="7" t="str">
        <f>IF(IFERROR(VALUE('Payments Export'!H1357),'Payments Export'!H1357)&lt;&gt;0,IFERROR(VALUE('Payments Export'!H1357),'Payments Export'!H1357),"")</f>
        <v/>
      </c>
      <c r="D1353" s="7" t="str">
        <f>IF('Payments Export'!I1357="","",'Payments Export'!I1357)</f>
        <v/>
      </c>
      <c r="E1353" s="7" t="str">
        <f t="shared" si="42"/>
        <v/>
      </c>
      <c r="F1353" s="7" t="str">
        <f>IF('Payments Export'!A1357="","",'Payments Export'!N1357)</f>
        <v/>
      </c>
      <c r="G1353" s="7" t="str">
        <f>IF('Payments Export'!A1357="","",'Payments Export'!O1357)</f>
        <v/>
      </c>
      <c r="H1353" s="7" t="str">
        <f>IF('Payments Export'!B1357="","",G1353-F1353)</f>
        <v/>
      </c>
      <c r="I1353" s="3" t="str">
        <f>IF(C1353&lt;&gt;"",_xlfn.XLOOKUP(IFERROR(VALUE(C1353),C1353),'Items database'!A:A,'Items database'!B:B),(_xlfn.XLOOKUP(LEFT(E1353,3),Services,Services,"")))</f>
        <v/>
      </c>
      <c r="J1353" s="3" t="str">
        <f t="shared" si="43"/>
        <v/>
      </c>
    </row>
    <row r="1354" spans="1:10" x14ac:dyDescent="0.35">
      <c r="A1354" s="7" t="str">
        <f>IF('Payments Export'!A1358="","",'Payments Export'!A1358)</f>
        <v/>
      </c>
      <c r="B1354" s="7" t="str">
        <f>IF('Payments Export'!A1358="","",'Payments Export'!B1358)</f>
        <v/>
      </c>
      <c r="C1354" s="7" t="str">
        <f>IF(IFERROR(VALUE('Payments Export'!H1358),'Payments Export'!H1358)&lt;&gt;0,IFERROR(VALUE('Payments Export'!H1358),'Payments Export'!H1358),"")</f>
        <v/>
      </c>
      <c r="D1354" s="7" t="str">
        <f>IF('Payments Export'!I1358="","",'Payments Export'!I1358)</f>
        <v/>
      </c>
      <c r="E1354" s="7" t="str">
        <f t="shared" si="42"/>
        <v/>
      </c>
      <c r="F1354" s="7" t="str">
        <f>IF('Payments Export'!A1358="","",'Payments Export'!N1358)</f>
        <v/>
      </c>
      <c r="G1354" s="7" t="str">
        <f>IF('Payments Export'!A1358="","",'Payments Export'!O1358)</f>
        <v/>
      </c>
      <c r="H1354" s="7" t="str">
        <f>IF('Payments Export'!B1358="","",G1354-F1354)</f>
        <v/>
      </c>
      <c r="I1354" s="3" t="str">
        <f>IF(C1354&lt;&gt;"",_xlfn.XLOOKUP(IFERROR(VALUE(C1354),C1354),'Items database'!A:A,'Items database'!B:B),(_xlfn.XLOOKUP(LEFT(E1354,3),Services,Services,"")))</f>
        <v/>
      </c>
      <c r="J1354" s="3" t="str">
        <f t="shared" si="43"/>
        <v/>
      </c>
    </row>
    <row r="1355" spans="1:10" x14ac:dyDescent="0.35">
      <c r="A1355" s="7" t="str">
        <f>IF('Payments Export'!A1359="","",'Payments Export'!A1359)</f>
        <v/>
      </c>
      <c r="B1355" s="7" t="str">
        <f>IF('Payments Export'!A1359="","",'Payments Export'!B1359)</f>
        <v/>
      </c>
      <c r="C1355" s="7" t="str">
        <f>IF(IFERROR(VALUE('Payments Export'!H1359),'Payments Export'!H1359)&lt;&gt;0,IFERROR(VALUE('Payments Export'!H1359),'Payments Export'!H1359),"")</f>
        <v/>
      </c>
      <c r="D1355" s="7" t="str">
        <f>IF('Payments Export'!I1359="","",'Payments Export'!I1359)</f>
        <v/>
      </c>
      <c r="E1355" s="7" t="str">
        <f t="shared" si="42"/>
        <v/>
      </c>
      <c r="F1355" s="7" t="str">
        <f>IF('Payments Export'!A1359="","",'Payments Export'!N1359)</f>
        <v/>
      </c>
      <c r="G1355" s="7" t="str">
        <f>IF('Payments Export'!A1359="","",'Payments Export'!O1359)</f>
        <v/>
      </c>
      <c r="H1355" s="7" t="str">
        <f>IF('Payments Export'!B1359="","",G1355-F1355)</f>
        <v/>
      </c>
      <c r="I1355" s="3" t="str">
        <f>IF(C1355&lt;&gt;"",_xlfn.XLOOKUP(IFERROR(VALUE(C1355),C1355),'Items database'!A:A,'Items database'!B:B),(_xlfn.XLOOKUP(LEFT(E1355,3),Services,Services,"")))</f>
        <v/>
      </c>
      <c r="J1355" s="3" t="str">
        <f t="shared" si="43"/>
        <v/>
      </c>
    </row>
    <row r="1356" spans="1:10" x14ac:dyDescent="0.35">
      <c r="A1356" s="7" t="str">
        <f>IF('Payments Export'!A1360="","",'Payments Export'!A1360)</f>
        <v/>
      </c>
      <c r="B1356" s="7" t="str">
        <f>IF('Payments Export'!A1360="","",'Payments Export'!B1360)</f>
        <v/>
      </c>
      <c r="C1356" s="7" t="str">
        <f>IF(IFERROR(VALUE('Payments Export'!H1360),'Payments Export'!H1360)&lt;&gt;0,IFERROR(VALUE('Payments Export'!H1360),'Payments Export'!H1360),"")</f>
        <v/>
      </c>
      <c r="D1356" s="7" t="str">
        <f>IF('Payments Export'!I1360="","",'Payments Export'!I1360)</f>
        <v/>
      </c>
      <c r="E1356" s="7" t="str">
        <f t="shared" si="42"/>
        <v/>
      </c>
      <c r="F1356" s="7" t="str">
        <f>IF('Payments Export'!A1360="","",'Payments Export'!N1360)</f>
        <v/>
      </c>
      <c r="G1356" s="7" t="str">
        <f>IF('Payments Export'!A1360="","",'Payments Export'!O1360)</f>
        <v/>
      </c>
      <c r="H1356" s="7" t="str">
        <f>IF('Payments Export'!B1360="","",G1356-F1356)</f>
        <v/>
      </c>
      <c r="I1356" s="3" t="str">
        <f>IF(C1356&lt;&gt;"",_xlfn.XLOOKUP(IFERROR(VALUE(C1356),C1356),'Items database'!A:A,'Items database'!B:B),(_xlfn.XLOOKUP(LEFT(E1356,3),Services,Services,"")))</f>
        <v/>
      </c>
      <c r="J1356" s="3" t="str">
        <f t="shared" si="43"/>
        <v/>
      </c>
    </row>
    <row r="1357" spans="1:10" x14ac:dyDescent="0.35">
      <c r="A1357" s="7" t="str">
        <f>IF('Payments Export'!A1361="","",'Payments Export'!A1361)</f>
        <v/>
      </c>
      <c r="B1357" s="7" t="str">
        <f>IF('Payments Export'!A1361="","",'Payments Export'!B1361)</f>
        <v/>
      </c>
      <c r="C1357" s="7" t="str">
        <f>IF(IFERROR(VALUE('Payments Export'!H1361),'Payments Export'!H1361)&lt;&gt;0,IFERROR(VALUE('Payments Export'!H1361),'Payments Export'!H1361),"")</f>
        <v/>
      </c>
      <c r="D1357" s="7" t="str">
        <f>IF('Payments Export'!I1361="","",'Payments Export'!I1361)</f>
        <v/>
      </c>
      <c r="E1357" s="7" t="str">
        <f t="shared" si="42"/>
        <v/>
      </c>
      <c r="F1357" s="7" t="str">
        <f>IF('Payments Export'!A1361="","",'Payments Export'!N1361)</f>
        <v/>
      </c>
      <c r="G1357" s="7" t="str">
        <f>IF('Payments Export'!A1361="","",'Payments Export'!O1361)</f>
        <v/>
      </c>
      <c r="H1357" s="7" t="str">
        <f>IF('Payments Export'!B1361="","",G1357-F1357)</f>
        <v/>
      </c>
      <c r="I1357" s="3" t="str">
        <f>IF(C1357&lt;&gt;"",_xlfn.XLOOKUP(IFERROR(VALUE(C1357),C1357),'Items database'!A:A,'Items database'!B:B),(_xlfn.XLOOKUP(LEFT(E1357,3),Services,Services,"")))</f>
        <v/>
      </c>
      <c r="J1357" s="3" t="str">
        <f t="shared" si="43"/>
        <v/>
      </c>
    </row>
    <row r="1358" spans="1:10" x14ac:dyDescent="0.35">
      <c r="A1358" s="7" t="str">
        <f>IF('Payments Export'!A1362="","",'Payments Export'!A1362)</f>
        <v/>
      </c>
      <c r="B1358" s="7" t="str">
        <f>IF('Payments Export'!A1362="","",'Payments Export'!B1362)</f>
        <v/>
      </c>
      <c r="C1358" s="7" t="str">
        <f>IF(IFERROR(VALUE('Payments Export'!H1362),'Payments Export'!H1362)&lt;&gt;0,IFERROR(VALUE('Payments Export'!H1362),'Payments Export'!H1362),"")</f>
        <v/>
      </c>
      <c r="D1358" s="7" t="str">
        <f>IF('Payments Export'!I1362="","",'Payments Export'!I1362)</f>
        <v/>
      </c>
      <c r="E1358" s="7" t="str">
        <f t="shared" si="42"/>
        <v/>
      </c>
      <c r="F1358" s="7" t="str">
        <f>IF('Payments Export'!A1362="","",'Payments Export'!N1362)</f>
        <v/>
      </c>
      <c r="G1358" s="7" t="str">
        <f>IF('Payments Export'!A1362="","",'Payments Export'!O1362)</f>
        <v/>
      </c>
      <c r="H1358" s="7" t="str">
        <f>IF('Payments Export'!B1362="","",G1358-F1358)</f>
        <v/>
      </c>
      <c r="I1358" s="3" t="str">
        <f>IF(C1358&lt;&gt;"",_xlfn.XLOOKUP(IFERROR(VALUE(C1358),C1358),'Items database'!A:A,'Items database'!B:B),(_xlfn.XLOOKUP(LEFT(E1358,3),Services,Services,"")))</f>
        <v/>
      </c>
      <c r="J1358" s="3" t="str">
        <f t="shared" si="43"/>
        <v/>
      </c>
    </row>
    <row r="1359" spans="1:10" x14ac:dyDescent="0.35">
      <c r="A1359" s="7" t="str">
        <f>IF('Payments Export'!A1363="","",'Payments Export'!A1363)</f>
        <v/>
      </c>
      <c r="B1359" s="7" t="str">
        <f>IF('Payments Export'!A1363="","",'Payments Export'!B1363)</f>
        <v/>
      </c>
      <c r="C1359" s="7" t="str">
        <f>IF(IFERROR(VALUE('Payments Export'!H1363),'Payments Export'!H1363)&lt;&gt;0,IFERROR(VALUE('Payments Export'!H1363),'Payments Export'!H1363),"")</f>
        <v/>
      </c>
      <c r="D1359" s="7" t="str">
        <f>IF('Payments Export'!I1363="","",'Payments Export'!I1363)</f>
        <v/>
      </c>
      <c r="E1359" s="7" t="str">
        <f t="shared" si="42"/>
        <v/>
      </c>
      <c r="F1359" s="7" t="str">
        <f>IF('Payments Export'!A1363="","",'Payments Export'!N1363)</f>
        <v/>
      </c>
      <c r="G1359" s="7" t="str">
        <f>IF('Payments Export'!A1363="","",'Payments Export'!O1363)</f>
        <v/>
      </c>
      <c r="H1359" s="7" t="str">
        <f>IF('Payments Export'!B1363="","",G1359-F1359)</f>
        <v/>
      </c>
      <c r="I1359" s="3" t="str">
        <f>IF(C1359&lt;&gt;"",_xlfn.XLOOKUP(IFERROR(VALUE(C1359),C1359),'Items database'!A:A,'Items database'!B:B),(_xlfn.XLOOKUP(LEFT(E1359,3),Services,Services,"")))</f>
        <v/>
      </c>
      <c r="J1359" s="3" t="str">
        <f t="shared" si="43"/>
        <v/>
      </c>
    </row>
    <row r="1360" spans="1:10" x14ac:dyDescent="0.35">
      <c r="A1360" s="7" t="str">
        <f>IF('Payments Export'!A1364="","",'Payments Export'!A1364)</f>
        <v/>
      </c>
      <c r="B1360" s="7" t="str">
        <f>IF('Payments Export'!A1364="","",'Payments Export'!B1364)</f>
        <v/>
      </c>
      <c r="C1360" s="7" t="str">
        <f>IF(IFERROR(VALUE('Payments Export'!H1364),'Payments Export'!H1364)&lt;&gt;0,IFERROR(VALUE('Payments Export'!H1364),'Payments Export'!H1364),"")</f>
        <v/>
      </c>
      <c r="D1360" s="7" t="str">
        <f>IF('Payments Export'!I1364="","",'Payments Export'!I1364)</f>
        <v/>
      </c>
      <c r="E1360" s="7" t="str">
        <f t="shared" si="42"/>
        <v/>
      </c>
      <c r="F1360" s="7" t="str">
        <f>IF('Payments Export'!A1364="","",'Payments Export'!N1364)</f>
        <v/>
      </c>
      <c r="G1360" s="7" t="str">
        <f>IF('Payments Export'!A1364="","",'Payments Export'!O1364)</f>
        <v/>
      </c>
      <c r="H1360" s="7" t="str">
        <f>IF('Payments Export'!B1364="","",G1360-F1360)</f>
        <v/>
      </c>
      <c r="I1360" s="3" t="str">
        <f>IF(C1360&lt;&gt;"",_xlfn.XLOOKUP(IFERROR(VALUE(C1360),C1360),'Items database'!A:A,'Items database'!B:B),(_xlfn.XLOOKUP(LEFT(E1360,3),Services,Services,"")))</f>
        <v/>
      </c>
      <c r="J1360" s="3" t="str">
        <f t="shared" si="43"/>
        <v/>
      </c>
    </row>
    <row r="1361" spans="1:10" x14ac:dyDescent="0.35">
      <c r="A1361" s="7" t="str">
        <f>IF('Payments Export'!A1365="","",'Payments Export'!A1365)</f>
        <v/>
      </c>
      <c r="B1361" s="7" t="str">
        <f>IF('Payments Export'!A1365="","",'Payments Export'!B1365)</f>
        <v/>
      </c>
      <c r="C1361" s="7" t="str">
        <f>IF(IFERROR(VALUE('Payments Export'!H1365),'Payments Export'!H1365)&lt;&gt;0,IFERROR(VALUE('Payments Export'!H1365),'Payments Export'!H1365),"")</f>
        <v/>
      </c>
      <c r="D1361" s="7" t="str">
        <f>IF('Payments Export'!I1365="","",'Payments Export'!I1365)</f>
        <v/>
      </c>
      <c r="E1361" s="7" t="str">
        <f t="shared" si="42"/>
        <v/>
      </c>
      <c r="F1361" s="7" t="str">
        <f>IF('Payments Export'!A1365="","",'Payments Export'!N1365)</f>
        <v/>
      </c>
      <c r="G1361" s="7" t="str">
        <f>IF('Payments Export'!A1365="","",'Payments Export'!O1365)</f>
        <v/>
      </c>
      <c r="H1361" s="7" t="str">
        <f>IF('Payments Export'!B1365="","",G1361-F1361)</f>
        <v/>
      </c>
      <c r="I1361" s="3" t="str">
        <f>IF(C1361&lt;&gt;"",_xlfn.XLOOKUP(IFERROR(VALUE(C1361),C1361),'Items database'!A:A,'Items database'!B:B),(_xlfn.XLOOKUP(LEFT(E1361,3),Services,Services,"")))</f>
        <v/>
      </c>
      <c r="J1361" s="3" t="str">
        <f t="shared" si="43"/>
        <v/>
      </c>
    </row>
    <row r="1362" spans="1:10" x14ac:dyDescent="0.35">
      <c r="A1362" s="7" t="str">
        <f>IF('Payments Export'!A1366="","",'Payments Export'!A1366)</f>
        <v/>
      </c>
      <c r="B1362" s="7" t="str">
        <f>IF('Payments Export'!A1366="","",'Payments Export'!B1366)</f>
        <v/>
      </c>
      <c r="C1362" s="7" t="str">
        <f>IF(IFERROR(VALUE('Payments Export'!H1366),'Payments Export'!H1366)&lt;&gt;0,IFERROR(VALUE('Payments Export'!H1366),'Payments Export'!H1366),"")</f>
        <v/>
      </c>
      <c r="D1362" s="7" t="str">
        <f>IF('Payments Export'!I1366="","",'Payments Export'!I1366)</f>
        <v/>
      </c>
      <c r="E1362" s="7" t="str">
        <f t="shared" si="42"/>
        <v/>
      </c>
      <c r="F1362" s="7" t="str">
        <f>IF('Payments Export'!A1366="","",'Payments Export'!N1366)</f>
        <v/>
      </c>
      <c r="G1362" s="7" t="str">
        <f>IF('Payments Export'!A1366="","",'Payments Export'!O1366)</f>
        <v/>
      </c>
      <c r="H1362" s="7" t="str">
        <f>IF('Payments Export'!B1366="","",G1362-F1362)</f>
        <v/>
      </c>
      <c r="I1362" s="3" t="str">
        <f>IF(C1362&lt;&gt;"",_xlfn.XLOOKUP(IFERROR(VALUE(C1362),C1362),'Items database'!A:A,'Items database'!B:B),(_xlfn.XLOOKUP(LEFT(E1362,3),Services,Services,"")))</f>
        <v/>
      </c>
      <c r="J1362" s="3" t="str">
        <f t="shared" si="43"/>
        <v/>
      </c>
    </row>
    <row r="1363" spans="1:10" x14ac:dyDescent="0.35">
      <c r="A1363" s="7" t="str">
        <f>IF('Payments Export'!A1367="","",'Payments Export'!A1367)</f>
        <v/>
      </c>
      <c r="B1363" s="7" t="str">
        <f>IF('Payments Export'!A1367="","",'Payments Export'!B1367)</f>
        <v/>
      </c>
      <c r="C1363" s="7" t="str">
        <f>IF(IFERROR(VALUE('Payments Export'!H1367),'Payments Export'!H1367)&lt;&gt;0,IFERROR(VALUE('Payments Export'!H1367),'Payments Export'!H1367),"")</f>
        <v/>
      </c>
      <c r="D1363" s="7" t="str">
        <f>IF('Payments Export'!I1367="","",'Payments Export'!I1367)</f>
        <v/>
      </c>
      <c r="E1363" s="7" t="str">
        <f t="shared" si="42"/>
        <v/>
      </c>
      <c r="F1363" s="7" t="str">
        <f>IF('Payments Export'!A1367="","",'Payments Export'!N1367)</f>
        <v/>
      </c>
      <c r="G1363" s="7" t="str">
        <f>IF('Payments Export'!A1367="","",'Payments Export'!O1367)</f>
        <v/>
      </c>
      <c r="H1363" s="7" t="str">
        <f>IF('Payments Export'!B1367="","",G1363-F1363)</f>
        <v/>
      </c>
      <c r="I1363" s="3" t="str">
        <f>IF(C1363&lt;&gt;"",_xlfn.XLOOKUP(IFERROR(VALUE(C1363),C1363),'Items database'!A:A,'Items database'!B:B),(_xlfn.XLOOKUP(LEFT(E1363,3),Services,Services,"")))</f>
        <v/>
      </c>
      <c r="J1363" s="3" t="str">
        <f t="shared" si="43"/>
        <v/>
      </c>
    </row>
    <row r="1364" spans="1:10" x14ac:dyDescent="0.35">
      <c r="A1364" s="7" t="str">
        <f>IF('Payments Export'!A1368="","",'Payments Export'!A1368)</f>
        <v/>
      </c>
      <c r="B1364" s="7" t="str">
        <f>IF('Payments Export'!A1368="","",'Payments Export'!B1368)</f>
        <v/>
      </c>
      <c r="C1364" s="7" t="str">
        <f>IF(IFERROR(VALUE('Payments Export'!H1368),'Payments Export'!H1368)&lt;&gt;0,IFERROR(VALUE('Payments Export'!H1368),'Payments Export'!H1368),"")</f>
        <v/>
      </c>
      <c r="D1364" s="7" t="str">
        <f>IF('Payments Export'!I1368="","",'Payments Export'!I1368)</f>
        <v/>
      </c>
      <c r="E1364" s="7" t="str">
        <f t="shared" si="42"/>
        <v/>
      </c>
      <c r="F1364" s="7" t="str">
        <f>IF('Payments Export'!A1368="","",'Payments Export'!N1368)</f>
        <v/>
      </c>
      <c r="G1364" s="7" t="str">
        <f>IF('Payments Export'!A1368="","",'Payments Export'!O1368)</f>
        <v/>
      </c>
      <c r="H1364" s="7" t="str">
        <f>IF('Payments Export'!B1368="","",G1364-F1364)</f>
        <v/>
      </c>
      <c r="I1364" s="3" t="str">
        <f>IF(C1364&lt;&gt;"",_xlfn.XLOOKUP(IFERROR(VALUE(C1364),C1364),'Items database'!A:A,'Items database'!B:B),(_xlfn.XLOOKUP(LEFT(E1364,3),Services,Services,"")))</f>
        <v/>
      </c>
      <c r="J1364" s="3" t="str">
        <f t="shared" si="43"/>
        <v/>
      </c>
    </row>
    <row r="1365" spans="1:10" x14ac:dyDescent="0.35">
      <c r="A1365" s="7" t="str">
        <f>IF('Payments Export'!A1369="","",'Payments Export'!A1369)</f>
        <v/>
      </c>
      <c r="B1365" s="7" t="str">
        <f>IF('Payments Export'!A1369="","",'Payments Export'!B1369)</f>
        <v/>
      </c>
      <c r="C1365" s="7" t="str">
        <f>IF(IFERROR(VALUE('Payments Export'!H1369),'Payments Export'!H1369)&lt;&gt;0,IFERROR(VALUE('Payments Export'!H1369),'Payments Export'!H1369),"")</f>
        <v/>
      </c>
      <c r="D1365" s="7" t="str">
        <f>IF('Payments Export'!I1369="","",'Payments Export'!I1369)</f>
        <v/>
      </c>
      <c r="E1365" s="7" t="str">
        <f t="shared" si="42"/>
        <v/>
      </c>
      <c r="F1365" s="7" t="str">
        <f>IF('Payments Export'!A1369="","",'Payments Export'!N1369)</f>
        <v/>
      </c>
      <c r="G1365" s="7" t="str">
        <f>IF('Payments Export'!A1369="","",'Payments Export'!O1369)</f>
        <v/>
      </c>
      <c r="H1365" s="7" t="str">
        <f>IF('Payments Export'!B1369="","",G1365-F1365)</f>
        <v/>
      </c>
      <c r="I1365" s="3" t="str">
        <f>IF(C1365&lt;&gt;"",_xlfn.XLOOKUP(IFERROR(VALUE(C1365),C1365),'Items database'!A:A,'Items database'!B:B),(_xlfn.XLOOKUP(LEFT(E1365,3),Services,Services,"")))</f>
        <v/>
      </c>
      <c r="J1365" s="3" t="str">
        <f t="shared" si="43"/>
        <v/>
      </c>
    </row>
    <row r="1366" spans="1:10" x14ac:dyDescent="0.35">
      <c r="A1366" s="7" t="str">
        <f>IF('Payments Export'!A1370="","",'Payments Export'!A1370)</f>
        <v/>
      </c>
      <c r="B1366" s="7" t="str">
        <f>IF('Payments Export'!A1370="","",'Payments Export'!B1370)</f>
        <v/>
      </c>
      <c r="C1366" s="7" t="str">
        <f>IF(IFERROR(VALUE('Payments Export'!H1370),'Payments Export'!H1370)&lt;&gt;0,IFERROR(VALUE('Payments Export'!H1370),'Payments Export'!H1370),"")</f>
        <v/>
      </c>
      <c r="D1366" s="7" t="str">
        <f>IF('Payments Export'!I1370="","",'Payments Export'!I1370)</f>
        <v/>
      </c>
      <c r="E1366" s="7" t="str">
        <f t="shared" si="42"/>
        <v/>
      </c>
      <c r="F1366" s="7" t="str">
        <f>IF('Payments Export'!A1370="","",'Payments Export'!N1370)</f>
        <v/>
      </c>
      <c r="G1366" s="7" t="str">
        <f>IF('Payments Export'!A1370="","",'Payments Export'!O1370)</f>
        <v/>
      </c>
      <c r="H1366" s="7" t="str">
        <f>IF('Payments Export'!B1370="","",G1366-F1366)</f>
        <v/>
      </c>
      <c r="I1366" s="3" t="str">
        <f>IF(C1366&lt;&gt;"",_xlfn.XLOOKUP(IFERROR(VALUE(C1366),C1366),'Items database'!A:A,'Items database'!B:B),(_xlfn.XLOOKUP(LEFT(E1366,3),Services,Services,"")))</f>
        <v/>
      </c>
      <c r="J1366" s="3" t="str">
        <f t="shared" si="43"/>
        <v/>
      </c>
    </row>
    <row r="1367" spans="1:10" x14ac:dyDescent="0.35">
      <c r="A1367" s="7" t="str">
        <f>IF('Payments Export'!A1371="","",'Payments Export'!A1371)</f>
        <v/>
      </c>
      <c r="B1367" s="7" t="str">
        <f>IF('Payments Export'!A1371="","",'Payments Export'!B1371)</f>
        <v/>
      </c>
      <c r="C1367" s="7" t="str">
        <f>IF(IFERROR(VALUE('Payments Export'!H1371),'Payments Export'!H1371)&lt;&gt;0,IFERROR(VALUE('Payments Export'!H1371),'Payments Export'!H1371),"")</f>
        <v/>
      </c>
      <c r="D1367" s="7" t="str">
        <f>IF('Payments Export'!I1371="","",'Payments Export'!I1371)</f>
        <v/>
      </c>
      <c r="E1367" s="7" t="str">
        <f t="shared" si="42"/>
        <v/>
      </c>
      <c r="F1367" s="7" t="str">
        <f>IF('Payments Export'!A1371="","",'Payments Export'!N1371)</f>
        <v/>
      </c>
      <c r="G1367" s="7" t="str">
        <f>IF('Payments Export'!A1371="","",'Payments Export'!O1371)</f>
        <v/>
      </c>
      <c r="H1367" s="7" t="str">
        <f>IF('Payments Export'!B1371="","",G1367-F1367)</f>
        <v/>
      </c>
      <c r="I1367" s="3" t="str">
        <f>IF(C1367&lt;&gt;"",_xlfn.XLOOKUP(IFERROR(VALUE(C1367),C1367),'Items database'!A:A,'Items database'!B:B),(_xlfn.XLOOKUP(LEFT(E1367,3),Services,Services,"")))</f>
        <v/>
      </c>
      <c r="J1367" s="3" t="str">
        <f t="shared" si="43"/>
        <v/>
      </c>
    </row>
    <row r="1368" spans="1:10" x14ac:dyDescent="0.35">
      <c r="A1368" s="7" t="str">
        <f>IF('Payments Export'!A1372="","",'Payments Export'!A1372)</f>
        <v/>
      </c>
      <c r="B1368" s="7" t="str">
        <f>IF('Payments Export'!A1372="","",'Payments Export'!B1372)</f>
        <v/>
      </c>
      <c r="C1368" s="7" t="str">
        <f>IF(IFERROR(VALUE('Payments Export'!H1372),'Payments Export'!H1372)&lt;&gt;0,IFERROR(VALUE('Payments Export'!H1372),'Payments Export'!H1372),"")</f>
        <v/>
      </c>
      <c r="D1368" s="7" t="str">
        <f>IF('Payments Export'!I1372="","",'Payments Export'!I1372)</f>
        <v/>
      </c>
      <c r="E1368" s="7" t="str">
        <f t="shared" si="42"/>
        <v/>
      </c>
      <c r="F1368" s="7" t="str">
        <f>IF('Payments Export'!A1372="","",'Payments Export'!N1372)</f>
        <v/>
      </c>
      <c r="G1368" s="7" t="str">
        <f>IF('Payments Export'!A1372="","",'Payments Export'!O1372)</f>
        <v/>
      </c>
      <c r="H1368" s="7" t="str">
        <f>IF('Payments Export'!B1372="","",G1368-F1368)</f>
        <v/>
      </c>
      <c r="I1368" s="3" t="str">
        <f>IF(C1368&lt;&gt;"",_xlfn.XLOOKUP(IFERROR(VALUE(C1368),C1368),'Items database'!A:A,'Items database'!B:B),(_xlfn.XLOOKUP(LEFT(E1368,3),Services,Services,"")))</f>
        <v/>
      </c>
      <c r="J1368" s="3" t="str">
        <f t="shared" si="43"/>
        <v/>
      </c>
    </row>
    <row r="1369" spans="1:10" x14ac:dyDescent="0.35">
      <c r="A1369" s="7" t="str">
        <f>IF('Payments Export'!A1373="","",'Payments Export'!A1373)</f>
        <v/>
      </c>
      <c r="B1369" s="7" t="str">
        <f>IF('Payments Export'!A1373="","",'Payments Export'!B1373)</f>
        <v/>
      </c>
      <c r="C1369" s="7" t="str">
        <f>IF(IFERROR(VALUE('Payments Export'!H1373),'Payments Export'!H1373)&lt;&gt;0,IFERROR(VALUE('Payments Export'!H1373),'Payments Export'!H1373),"")</f>
        <v/>
      </c>
      <c r="D1369" s="7" t="str">
        <f>IF('Payments Export'!I1373="","",'Payments Export'!I1373)</f>
        <v/>
      </c>
      <c r="E1369" s="7" t="str">
        <f t="shared" si="42"/>
        <v/>
      </c>
      <c r="F1369" s="7" t="str">
        <f>IF('Payments Export'!A1373="","",'Payments Export'!N1373)</f>
        <v/>
      </c>
      <c r="G1369" s="7" t="str">
        <f>IF('Payments Export'!A1373="","",'Payments Export'!O1373)</f>
        <v/>
      </c>
      <c r="H1369" s="7" t="str">
        <f>IF('Payments Export'!B1373="","",G1369-F1369)</f>
        <v/>
      </c>
      <c r="I1369" s="3" t="str">
        <f>IF(C1369&lt;&gt;"",_xlfn.XLOOKUP(IFERROR(VALUE(C1369),C1369),'Items database'!A:A,'Items database'!B:B),(_xlfn.XLOOKUP(LEFT(E1369,3),Services,Services,"")))</f>
        <v/>
      </c>
      <c r="J1369" s="3" t="str">
        <f t="shared" si="43"/>
        <v/>
      </c>
    </row>
    <row r="1370" spans="1:10" x14ac:dyDescent="0.35">
      <c r="A1370" s="7" t="str">
        <f>IF('Payments Export'!A1374="","",'Payments Export'!A1374)</f>
        <v/>
      </c>
      <c r="B1370" s="7" t="str">
        <f>IF('Payments Export'!A1374="","",'Payments Export'!B1374)</f>
        <v/>
      </c>
      <c r="C1370" s="7" t="str">
        <f>IF(IFERROR(VALUE('Payments Export'!H1374),'Payments Export'!H1374)&lt;&gt;0,IFERROR(VALUE('Payments Export'!H1374),'Payments Export'!H1374),"")</f>
        <v/>
      </c>
      <c r="D1370" s="7" t="str">
        <f>IF('Payments Export'!I1374="","",'Payments Export'!I1374)</f>
        <v/>
      </c>
      <c r="E1370" s="7" t="str">
        <f t="shared" si="42"/>
        <v/>
      </c>
      <c r="F1370" s="7" t="str">
        <f>IF('Payments Export'!A1374="","",'Payments Export'!N1374)</f>
        <v/>
      </c>
      <c r="G1370" s="7" t="str">
        <f>IF('Payments Export'!A1374="","",'Payments Export'!O1374)</f>
        <v/>
      </c>
      <c r="H1370" s="7" t="str">
        <f>IF('Payments Export'!B1374="","",G1370-F1370)</f>
        <v/>
      </c>
      <c r="I1370" s="3" t="str">
        <f>IF(C1370&lt;&gt;"",_xlfn.XLOOKUP(IFERROR(VALUE(C1370),C1370),'Items database'!A:A,'Items database'!B:B),(_xlfn.XLOOKUP(LEFT(E1370,3),Services,Services,"")))</f>
        <v/>
      </c>
      <c r="J1370" s="3" t="str">
        <f t="shared" si="43"/>
        <v/>
      </c>
    </row>
    <row r="1371" spans="1:10" x14ac:dyDescent="0.35">
      <c r="A1371" s="7" t="str">
        <f>IF('Payments Export'!A1375="","",'Payments Export'!A1375)</f>
        <v/>
      </c>
      <c r="B1371" s="7" t="str">
        <f>IF('Payments Export'!A1375="","",'Payments Export'!B1375)</f>
        <v/>
      </c>
      <c r="C1371" s="7" t="str">
        <f>IF(IFERROR(VALUE('Payments Export'!H1375),'Payments Export'!H1375)&lt;&gt;0,IFERROR(VALUE('Payments Export'!H1375),'Payments Export'!H1375),"")</f>
        <v/>
      </c>
      <c r="D1371" s="7" t="str">
        <f>IF('Payments Export'!I1375="","",'Payments Export'!I1375)</f>
        <v/>
      </c>
      <c r="E1371" s="7" t="str">
        <f t="shared" si="42"/>
        <v/>
      </c>
      <c r="F1371" s="7" t="str">
        <f>IF('Payments Export'!A1375="","",'Payments Export'!N1375)</f>
        <v/>
      </c>
      <c r="G1371" s="7" t="str">
        <f>IF('Payments Export'!A1375="","",'Payments Export'!O1375)</f>
        <v/>
      </c>
      <c r="H1371" s="7" t="str">
        <f>IF('Payments Export'!B1375="","",G1371-F1371)</f>
        <v/>
      </c>
      <c r="I1371" s="3" t="str">
        <f>IF(C1371&lt;&gt;"",_xlfn.XLOOKUP(IFERROR(VALUE(C1371),C1371),'Items database'!A:A,'Items database'!B:B),(_xlfn.XLOOKUP(LEFT(E1371,3),Services,Services,"")))</f>
        <v/>
      </c>
      <c r="J1371" s="3" t="str">
        <f t="shared" si="43"/>
        <v/>
      </c>
    </row>
    <row r="1372" spans="1:10" x14ac:dyDescent="0.35">
      <c r="A1372" s="7" t="str">
        <f>IF('Payments Export'!A1376="","",'Payments Export'!A1376)</f>
        <v/>
      </c>
      <c r="B1372" s="7" t="str">
        <f>IF('Payments Export'!A1376="","",'Payments Export'!B1376)</f>
        <v/>
      </c>
      <c r="C1372" s="7" t="str">
        <f>IF(IFERROR(VALUE('Payments Export'!H1376),'Payments Export'!H1376)&lt;&gt;0,IFERROR(VALUE('Payments Export'!H1376),'Payments Export'!H1376),"")</f>
        <v/>
      </c>
      <c r="D1372" s="7" t="str">
        <f>IF('Payments Export'!I1376="","",'Payments Export'!I1376)</f>
        <v/>
      </c>
      <c r="E1372" s="7" t="str">
        <f t="shared" si="42"/>
        <v/>
      </c>
      <c r="F1372" s="7" t="str">
        <f>IF('Payments Export'!A1376="","",'Payments Export'!N1376)</f>
        <v/>
      </c>
      <c r="G1372" s="7" t="str">
        <f>IF('Payments Export'!A1376="","",'Payments Export'!O1376)</f>
        <v/>
      </c>
      <c r="H1372" s="7" t="str">
        <f>IF('Payments Export'!B1376="","",G1372-F1372)</f>
        <v/>
      </c>
      <c r="I1372" s="3" t="str">
        <f>IF(C1372&lt;&gt;"",_xlfn.XLOOKUP(IFERROR(VALUE(C1372),C1372),'Items database'!A:A,'Items database'!B:B),(_xlfn.XLOOKUP(LEFT(E1372,3),Services,Services,"")))</f>
        <v/>
      </c>
      <c r="J1372" s="3" t="str">
        <f t="shared" si="43"/>
        <v/>
      </c>
    </row>
    <row r="1373" spans="1:10" x14ac:dyDescent="0.35">
      <c r="A1373" s="7" t="str">
        <f>IF('Payments Export'!A1377="","",'Payments Export'!A1377)</f>
        <v/>
      </c>
      <c r="B1373" s="7" t="str">
        <f>IF('Payments Export'!A1377="","",'Payments Export'!B1377)</f>
        <v/>
      </c>
      <c r="C1373" s="7" t="str">
        <f>IF(IFERROR(VALUE('Payments Export'!H1377),'Payments Export'!H1377)&lt;&gt;0,IFERROR(VALUE('Payments Export'!H1377),'Payments Export'!H1377),"")</f>
        <v/>
      </c>
      <c r="D1373" s="7" t="str">
        <f>IF('Payments Export'!I1377="","",'Payments Export'!I1377)</f>
        <v/>
      </c>
      <c r="E1373" s="7" t="str">
        <f t="shared" si="42"/>
        <v/>
      </c>
      <c r="F1373" s="7" t="str">
        <f>IF('Payments Export'!A1377="","",'Payments Export'!N1377)</f>
        <v/>
      </c>
      <c r="G1373" s="7" t="str">
        <f>IF('Payments Export'!A1377="","",'Payments Export'!O1377)</f>
        <v/>
      </c>
      <c r="H1373" s="7" t="str">
        <f>IF('Payments Export'!B1377="","",G1373-F1373)</f>
        <v/>
      </c>
      <c r="I1373" s="3" t="str">
        <f>IF(C1373&lt;&gt;"",_xlfn.XLOOKUP(IFERROR(VALUE(C1373),C1373),'Items database'!A:A,'Items database'!B:B),(_xlfn.XLOOKUP(LEFT(E1373,3),Services,Services,"")))</f>
        <v/>
      </c>
      <c r="J1373" s="3" t="str">
        <f t="shared" si="43"/>
        <v/>
      </c>
    </row>
    <row r="1374" spans="1:10" x14ac:dyDescent="0.35">
      <c r="A1374" s="7" t="str">
        <f>IF('Payments Export'!A1378="","",'Payments Export'!A1378)</f>
        <v/>
      </c>
      <c r="B1374" s="7" t="str">
        <f>IF('Payments Export'!A1378="","",'Payments Export'!B1378)</f>
        <v/>
      </c>
      <c r="C1374" s="7" t="str">
        <f>IF(IFERROR(VALUE('Payments Export'!H1378),'Payments Export'!H1378)&lt;&gt;0,IFERROR(VALUE('Payments Export'!H1378),'Payments Export'!H1378),"")</f>
        <v/>
      </c>
      <c r="D1374" s="7" t="str">
        <f>IF('Payments Export'!I1378="","",'Payments Export'!I1378)</f>
        <v/>
      </c>
      <c r="E1374" s="7" t="str">
        <f t="shared" si="42"/>
        <v/>
      </c>
      <c r="F1374" s="7" t="str">
        <f>IF('Payments Export'!A1378="","",'Payments Export'!N1378)</f>
        <v/>
      </c>
      <c r="G1374" s="7" t="str">
        <f>IF('Payments Export'!A1378="","",'Payments Export'!O1378)</f>
        <v/>
      </c>
      <c r="H1374" s="7" t="str">
        <f>IF('Payments Export'!B1378="","",G1374-F1374)</f>
        <v/>
      </c>
      <c r="I1374" s="3" t="str">
        <f>IF(C1374&lt;&gt;"",_xlfn.XLOOKUP(IFERROR(VALUE(C1374),C1374),'Items database'!A:A,'Items database'!B:B),(_xlfn.XLOOKUP(LEFT(E1374,3),Services,Services,"")))</f>
        <v/>
      </c>
      <c r="J1374" s="3" t="str">
        <f t="shared" si="43"/>
        <v/>
      </c>
    </row>
    <row r="1375" spans="1:10" x14ac:dyDescent="0.35">
      <c r="A1375" s="7" t="str">
        <f>IF('Payments Export'!A1379="","",'Payments Export'!A1379)</f>
        <v/>
      </c>
      <c r="B1375" s="7" t="str">
        <f>IF('Payments Export'!A1379="","",'Payments Export'!B1379)</f>
        <v/>
      </c>
      <c r="C1375" s="7" t="str">
        <f>IF(IFERROR(VALUE('Payments Export'!H1379),'Payments Export'!H1379)&lt;&gt;0,IFERROR(VALUE('Payments Export'!H1379),'Payments Export'!H1379),"")</f>
        <v/>
      </c>
      <c r="D1375" s="7" t="str">
        <f>IF('Payments Export'!I1379="","",'Payments Export'!I1379)</f>
        <v/>
      </c>
      <c r="E1375" s="7" t="str">
        <f t="shared" si="42"/>
        <v/>
      </c>
      <c r="F1375" s="7" t="str">
        <f>IF('Payments Export'!A1379="","",'Payments Export'!N1379)</f>
        <v/>
      </c>
      <c r="G1375" s="7" t="str">
        <f>IF('Payments Export'!A1379="","",'Payments Export'!O1379)</f>
        <v/>
      </c>
      <c r="H1375" s="7" t="str">
        <f>IF('Payments Export'!B1379="","",G1375-F1375)</f>
        <v/>
      </c>
      <c r="I1375" s="3" t="str">
        <f>IF(C1375&lt;&gt;"",_xlfn.XLOOKUP(IFERROR(VALUE(C1375),C1375),'Items database'!A:A,'Items database'!B:B),(_xlfn.XLOOKUP(LEFT(E1375,3),Services,Services,"")))</f>
        <v/>
      </c>
      <c r="J1375" s="3" t="str">
        <f t="shared" si="43"/>
        <v/>
      </c>
    </row>
    <row r="1376" spans="1:10" x14ac:dyDescent="0.35">
      <c r="A1376" s="7" t="str">
        <f>IF('Payments Export'!A1380="","",'Payments Export'!A1380)</f>
        <v/>
      </c>
      <c r="B1376" s="7" t="str">
        <f>IF('Payments Export'!A1380="","",'Payments Export'!B1380)</f>
        <v/>
      </c>
      <c r="C1376" s="7" t="str">
        <f>IF(IFERROR(VALUE('Payments Export'!H1380),'Payments Export'!H1380)&lt;&gt;0,IFERROR(VALUE('Payments Export'!H1380),'Payments Export'!H1380),"")</f>
        <v/>
      </c>
      <c r="D1376" s="7" t="str">
        <f>IF('Payments Export'!I1380="","",'Payments Export'!I1380)</f>
        <v/>
      </c>
      <c r="E1376" s="7" t="str">
        <f t="shared" si="42"/>
        <v/>
      </c>
      <c r="F1376" s="7" t="str">
        <f>IF('Payments Export'!A1380="","",'Payments Export'!N1380)</f>
        <v/>
      </c>
      <c r="G1376" s="7" t="str">
        <f>IF('Payments Export'!A1380="","",'Payments Export'!O1380)</f>
        <v/>
      </c>
      <c r="H1376" s="7" t="str">
        <f>IF('Payments Export'!B1380="","",G1376-F1376)</f>
        <v/>
      </c>
      <c r="I1376" s="3" t="str">
        <f>IF(C1376&lt;&gt;"",_xlfn.XLOOKUP(IFERROR(VALUE(C1376),C1376),'Items database'!A:A,'Items database'!B:B),(_xlfn.XLOOKUP(LEFT(E1376,3),Services,Services,"")))</f>
        <v/>
      </c>
      <c r="J1376" s="3" t="str">
        <f t="shared" si="43"/>
        <v/>
      </c>
    </row>
    <row r="1377" spans="1:10" x14ac:dyDescent="0.35">
      <c r="A1377" s="7" t="str">
        <f>IF('Payments Export'!A1381="","",'Payments Export'!A1381)</f>
        <v/>
      </c>
      <c r="B1377" s="7" t="str">
        <f>IF('Payments Export'!A1381="","",'Payments Export'!B1381)</f>
        <v/>
      </c>
      <c r="C1377" s="7" t="str">
        <f>IF(IFERROR(VALUE('Payments Export'!H1381),'Payments Export'!H1381)&lt;&gt;0,IFERROR(VALUE('Payments Export'!H1381),'Payments Export'!H1381),"")</f>
        <v/>
      </c>
      <c r="D1377" s="7" t="str">
        <f>IF('Payments Export'!I1381="","",'Payments Export'!I1381)</f>
        <v/>
      </c>
      <c r="E1377" s="7" t="str">
        <f t="shared" si="42"/>
        <v/>
      </c>
      <c r="F1377" s="7" t="str">
        <f>IF('Payments Export'!A1381="","",'Payments Export'!N1381)</f>
        <v/>
      </c>
      <c r="G1377" s="7" t="str">
        <f>IF('Payments Export'!A1381="","",'Payments Export'!O1381)</f>
        <v/>
      </c>
      <c r="H1377" s="7" t="str">
        <f>IF('Payments Export'!B1381="","",G1377-F1377)</f>
        <v/>
      </c>
      <c r="I1377" s="3" t="str">
        <f>IF(C1377&lt;&gt;"",_xlfn.XLOOKUP(IFERROR(VALUE(C1377),C1377),'Items database'!A:A,'Items database'!B:B),(_xlfn.XLOOKUP(LEFT(E1377,3),Services,Services,"")))</f>
        <v/>
      </c>
      <c r="J1377" s="3" t="str">
        <f t="shared" si="43"/>
        <v/>
      </c>
    </row>
    <row r="1378" spans="1:10" x14ac:dyDescent="0.35">
      <c r="A1378" s="7" t="str">
        <f>IF('Payments Export'!A1382="","",'Payments Export'!A1382)</f>
        <v/>
      </c>
      <c r="B1378" s="7" t="str">
        <f>IF('Payments Export'!A1382="","",'Payments Export'!B1382)</f>
        <v/>
      </c>
      <c r="C1378" s="7" t="str">
        <f>IF(IFERROR(VALUE('Payments Export'!H1382),'Payments Export'!H1382)&lt;&gt;0,IFERROR(VALUE('Payments Export'!H1382),'Payments Export'!H1382),"")</f>
        <v/>
      </c>
      <c r="D1378" s="7" t="str">
        <f>IF('Payments Export'!I1382="","",'Payments Export'!I1382)</f>
        <v/>
      </c>
      <c r="E1378" s="7" t="str">
        <f t="shared" si="42"/>
        <v/>
      </c>
      <c r="F1378" s="7" t="str">
        <f>IF('Payments Export'!A1382="","",'Payments Export'!N1382)</f>
        <v/>
      </c>
      <c r="G1378" s="7" t="str">
        <f>IF('Payments Export'!A1382="","",'Payments Export'!O1382)</f>
        <v/>
      </c>
      <c r="H1378" s="7" t="str">
        <f>IF('Payments Export'!B1382="","",G1378-F1378)</f>
        <v/>
      </c>
      <c r="I1378" s="3" t="str">
        <f>IF(C1378&lt;&gt;"",_xlfn.XLOOKUP(IFERROR(VALUE(C1378),C1378),'Items database'!A:A,'Items database'!B:B),(_xlfn.XLOOKUP(LEFT(E1378,3),Services,Services,"")))</f>
        <v/>
      </c>
      <c r="J1378" s="3" t="str">
        <f t="shared" si="43"/>
        <v/>
      </c>
    </row>
    <row r="1379" spans="1:10" x14ac:dyDescent="0.35">
      <c r="A1379" s="7" t="str">
        <f>IF('Payments Export'!A1383="","",'Payments Export'!A1383)</f>
        <v/>
      </c>
      <c r="B1379" s="7" t="str">
        <f>IF('Payments Export'!A1383="","",'Payments Export'!B1383)</f>
        <v/>
      </c>
      <c r="C1379" s="7" t="str">
        <f>IF(IFERROR(VALUE('Payments Export'!H1383),'Payments Export'!H1383)&lt;&gt;0,IFERROR(VALUE('Payments Export'!H1383),'Payments Export'!H1383),"")</f>
        <v/>
      </c>
      <c r="D1379" s="7" t="str">
        <f>IF('Payments Export'!I1383="","",'Payments Export'!I1383)</f>
        <v/>
      </c>
      <c r="E1379" s="7" t="str">
        <f t="shared" si="42"/>
        <v/>
      </c>
      <c r="F1379" s="7" t="str">
        <f>IF('Payments Export'!A1383="","",'Payments Export'!N1383)</f>
        <v/>
      </c>
      <c r="G1379" s="7" t="str">
        <f>IF('Payments Export'!A1383="","",'Payments Export'!O1383)</f>
        <v/>
      </c>
      <c r="H1379" s="7" t="str">
        <f>IF('Payments Export'!B1383="","",G1379-F1379)</f>
        <v/>
      </c>
      <c r="I1379" s="3" t="str">
        <f>IF(C1379&lt;&gt;"",_xlfn.XLOOKUP(IFERROR(VALUE(C1379),C1379),'Items database'!A:A,'Items database'!B:B),(_xlfn.XLOOKUP(LEFT(E1379,3),Services,Services,"")))</f>
        <v/>
      </c>
      <c r="J1379" s="3" t="str">
        <f t="shared" si="43"/>
        <v/>
      </c>
    </row>
    <row r="1380" spans="1:10" x14ac:dyDescent="0.35">
      <c r="A1380" s="7" t="str">
        <f>IF('Payments Export'!A1384="","",'Payments Export'!A1384)</f>
        <v/>
      </c>
      <c r="B1380" s="7" t="str">
        <f>IF('Payments Export'!A1384="","",'Payments Export'!B1384)</f>
        <v/>
      </c>
      <c r="C1380" s="7" t="str">
        <f>IF(IFERROR(VALUE('Payments Export'!H1384),'Payments Export'!H1384)&lt;&gt;0,IFERROR(VALUE('Payments Export'!H1384),'Payments Export'!H1384),"")</f>
        <v/>
      </c>
      <c r="D1380" s="7" t="str">
        <f>IF('Payments Export'!I1384="","",'Payments Export'!I1384)</f>
        <v/>
      </c>
      <c r="E1380" s="7" t="str">
        <f t="shared" si="42"/>
        <v/>
      </c>
      <c r="F1380" s="7" t="str">
        <f>IF('Payments Export'!A1384="","",'Payments Export'!N1384)</f>
        <v/>
      </c>
      <c r="G1380" s="7" t="str">
        <f>IF('Payments Export'!A1384="","",'Payments Export'!O1384)</f>
        <v/>
      </c>
      <c r="H1380" s="7" t="str">
        <f>IF('Payments Export'!B1384="","",G1380-F1380)</f>
        <v/>
      </c>
      <c r="I1380" s="3" t="str">
        <f>IF(C1380&lt;&gt;"",_xlfn.XLOOKUP(IFERROR(VALUE(C1380),C1380),'Items database'!A:A,'Items database'!B:B),(_xlfn.XLOOKUP(LEFT(E1380,3),Services,Services,"")))</f>
        <v/>
      </c>
      <c r="J1380" s="3" t="str">
        <f t="shared" si="43"/>
        <v/>
      </c>
    </row>
    <row r="1381" spans="1:10" x14ac:dyDescent="0.35">
      <c r="A1381" s="7" t="str">
        <f>IF('Payments Export'!A1385="","",'Payments Export'!A1385)</f>
        <v/>
      </c>
      <c r="B1381" s="7" t="str">
        <f>IF('Payments Export'!A1385="","",'Payments Export'!B1385)</f>
        <v/>
      </c>
      <c r="C1381" s="7" t="str">
        <f>IF(IFERROR(VALUE('Payments Export'!H1385),'Payments Export'!H1385)&lt;&gt;0,IFERROR(VALUE('Payments Export'!H1385),'Payments Export'!H1385),"")</f>
        <v/>
      </c>
      <c r="D1381" s="7" t="str">
        <f>IF('Payments Export'!I1385="","",'Payments Export'!I1385)</f>
        <v/>
      </c>
      <c r="E1381" s="7" t="str">
        <f t="shared" si="42"/>
        <v/>
      </c>
      <c r="F1381" s="7" t="str">
        <f>IF('Payments Export'!A1385="","",'Payments Export'!N1385)</f>
        <v/>
      </c>
      <c r="G1381" s="7" t="str">
        <f>IF('Payments Export'!A1385="","",'Payments Export'!O1385)</f>
        <v/>
      </c>
      <c r="H1381" s="7" t="str">
        <f>IF('Payments Export'!B1385="","",G1381-F1381)</f>
        <v/>
      </c>
      <c r="I1381" s="3" t="str">
        <f>IF(C1381&lt;&gt;"",_xlfn.XLOOKUP(IFERROR(VALUE(C1381),C1381),'Items database'!A:A,'Items database'!B:B),(_xlfn.XLOOKUP(LEFT(E1381,3),Services,Services,"")))</f>
        <v/>
      </c>
      <c r="J1381" s="3" t="str">
        <f t="shared" si="43"/>
        <v/>
      </c>
    </row>
    <row r="1382" spans="1:10" x14ac:dyDescent="0.35">
      <c r="A1382" s="7" t="str">
        <f>IF('Payments Export'!A1386="","",'Payments Export'!A1386)</f>
        <v/>
      </c>
      <c r="B1382" s="7" t="str">
        <f>IF('Payments Export'!A1386="","",'Payments Export'!B1386)</f>
        <v/>
      </c>
      <c r="C1382" s="7" t="str">
        <f>IF(IFERROR(VALUE('Payments Export'!H1386),'Payments Export'!H1386)&lt;&gt;0,IFERROR(VALUE('Payments Export'!H1386),'Payments Export'!H1386),"")</f>
        <v/>
      </c>
      <c r="D1382" s="7" t="str">
        <f>IF('Payments Export'!I1386="","",'Payments Export'!I1386)</f>
        <v/>
      </c>
      <c r="E1382" s="7" t="str">
        <f t="shared" si="42"/>
        <v/>
      </c>
      <c r="F1382" s="7" t="str">
        <f>IF('Payments Export'!A1386="","",'Payments Export'!N1386)</f>
        <v/>
      </c>
      <c r="G1382" s="7" t="str">
        <f>IF('Payments Export'!A1386="","",'Payments Export'!O1386)</f>
        <v/>
      </c>
      <c r="H1382" s="7" t="str">
        <f>IF('Payments Export'!B1386="","",G1382-F1382)</f>
        <v/>
      </c>
      <c r="I1382" s="3" t="str">
        <f>IF(C1382&lt;&gt;"",_xlfn.XLOOKUP(IFERROR(VALUE(C1382),C1382),'Items database'!A:A,'Items database'!B:B),(_xlfn.XLOOKUP(LEFT(E1382,3),Services,Services,"")))</f>
        <v/>
      </c>
      <c r="J1382" s="3" t="str">
        <f t="shared" si="43"/>
        <v/>
      </c>
    </row>
    <row r="1383" spans="1:10" x14ac:dyDescent="0.35">
      <c r="A1383" s="7" t="str">
        <f>IF('Payments Export'!A1387="","",'Payments Export'!A1387)</f>
        <v/>
      </c>
      <c r="B1383" s="7" t="str">
        <f>IF('Payments Export'!A1387="","",'Payments Export'!B1387)</f>
        <v/>
      </c>
      <c r="C1383" s="7" t="str">
        <f>IF(IFERROR(VALUE('Payments Export'!H1387),'Payments Export'!H1387)&lt;&gt;0,IFERROR(VALUE('Payments Export'!H1387),'Payments Export'!H1387),"")</f>
        <v/>
      </c>
      <c r="D1383" s="7" t="str">
        <f>IF('Payments Export'!I1387="","",'Payments Export'!I1387)</f>
        <v/>
      </c>
      <c r="E1383" s="7" t="str">
        <f t="shared" si="42"/>
        <v/>
      </c>
      <c r="F1383" s="7" t="str">
        <f>IF('Payments Export'!A1387="","",'Payments Export'!N1387)</f>
        <v/>
      </c>
      <c r="G1383" s="7" t="str">
        <f>IF('Payments Export'!A1387="","",'Payments Export'!O1387)</f>
        <v/>
      </c>
      <c r="H1383" s="7" t="str">
        <f>IF('Payments Export'!B1387="","",G1383-F1383)</f>
        <v/>
      </c>
      <c r="I1383" s="3" t="str">
        <f>IF(C1383&lt;&gt;"",_xlfn.XLOOKUP(IFERROR(VALUE(C1383),C1383),'Items database'!A:A,'Items database'!B:B),(_xlfn.XLOOKUP(LEFT(E1383,3),Services,Services,"")))</f>
        <v/>
      </c>
      <c r="J1383" s="3" t="str">
        <f t="shared" si="43"/>
        <v/>
      </c>
    </row>
    <row r="1384" spans="1:10" x14ac:dyDescent="0.35">
      <c r="A1384" s="7" t="str">
        <f>IF('Payments Export'!A1388="","",'Payments Export'!A1388)</f>
        <v/>
      </c>
      <c r="B1384" s="7" t="str">
        <f>IF('Payments Export'!A1388="","",'Payments Export'!B1388)</f>
        <v/>
      </c>
      <c r="C1384" s="7" t="str">
        <f>IF(IFERROR(VALUE('Payments Export'!H1388),'Payments Export'!H1388)&lt;&gt;0,IFERROR(VALUE('Payments Export'!H1388),'Payments Export'!H1388),"")</f>
        <v/>
      </c>
      <c r="D1384" s="7" t="str">
        <f>IF('Payments Export'!I1388="","",'Payments Export'!I1388)</f>
        <v/>
      </c>
      <c r="E1384" s="7" t="str">
        <f t="shared" si="42"/>
        <v/>
      </c>
      <c r="F1384" s="7" t="str">
        <f>IF('Payments Export'!A1388="","",'Payments Export'!N1388)</f>
        <v/>
      </c>
      <c r="G1384" s="7" t="str">
        <f>IF('Payments Export'!A1388="","",'Payments Export'!O1388)</f>
        <v/>
      </c>
      <c r="H1384" s="7" t="str">
        <f>IF('Payments Export'!B1388="","",G1384-F1384)</f>
        <v/>
      </c>
      <c r="I1384" s="3" t="str">
        <f>IF(C1384&lt;&gt;"",_xlfn.XLOOKUP(IFERROR(VALUE(C1384),C1384),'Items database'!A:A,'Items database'!B:B),(_xlfn.XLOOKUP(LEFT(E1384,3),Services,Services,"")))</f>
        <v/>
      </c>
      <c r="J1384" s="3" t="str">
        <f t="shared" si="43"/>
        <v/>
      </c>
    </row>
    <row r="1385" spans="1:10" x14ac:dyDescent="0.35">
      <c r="A1385" s="7" t="str">
        <f>IF('Payments Export'!A1389="","",'Payments Export'!A1389)</f>
        <v/>
      </c>
      <c r="B1385" s="7" t="str">
        <f>IF('Payments Export'!A1389="","",'Payments Export'!B1389)</f>
        <v/>
      </c>
      <c r="C1385" s="7" t="str">
        <f>IF(IFERROR(VALUE('Payments Export'!H1389),'Payments Export'!H1389)&lt;&gt;0,IFERROR(VALUE('Payments Export'!H1389),'Payments Export'!H1389),"")</f>
        <v/>
      </c>
      <c r="D1385" s="7" t="str">
        <f>IF('Payments Export'!I1389="","",'Payments Export'!I1389)</f>
        <v/>
      </c>
      <c r="E1385" s="7" t="str">
        <f t="shared" si="42"/>
        <v/>
      </c>
      <c r="F1385" s="7" t="str">
        <f>IF('Payments Export'!A1389="","",'Payments Export'!N1389)</f>
        <v/>
      </c>
      <c r="G1385" s="7" t="str">
        <f>IF('Payments Export'!A1389="","",'Payments Export'!O1389)</f>
        <v/>
      </c>
      <c r="H1385" s="7" t="str">
        <f>IF('Payments Export'!B1389="","",G1385-F1385)</f>
        <v/>
      </c>
      <c r="I1385" s="3" t="str">
        <f>IF(C1385&lt;&gt;"",_xlfn.XLOOKUP(IFERROR(VALUE(C1385),C1385),'Items database'!A:A,'Items database'!B:B),(_xlfn.XLOOKUP(LEFT(E1385,3),Services,Services,"")))</f>
        <v/>
      </c>
      <c r="J1385" s="3" t="str">
        <f t="shared" si="43"/>
        <v/>
      </c>
    </row>
    <row r="1386" spans="1:10" x14ac:dyDescent="0.35">
      <c r="A1386" s="7" t="str">
        <f>IF('Payments Export'!A1390="","",'Payments Export'!A1390)</f>
        <v/>
      </c>
      <c r="B1386" s="7" t="str">
        <f>IF('Payments Export'!A1390="","",'Payments Export'!B1390)</f>
        <v/>
      </c>
      <c r="C1386" s="7" t="str">
        <f>IF(IFERROR(VALUE('Payments Export'!H1390),'Payments Export'!H1390)&lt;&gt;0,IFERROR(VALUE('Payments Export'!H1390),'Payments Export'!H1390),"")</f>
        <v/>
      </c>
      <c r="D1386" s="7" t="str">
        <f>IF('Payments Export'!I1390="","",'Payments Export'!I1390)</f>
        <v/>
      </c>
      <c r="E1386" s="7" t="str">
        <f t="shared" si="42"/>
        <v/>
      </c>
      <c r="F1386" s="7" t="str">
        <f>IF('Payments Export'!A1390="","",'Payments Export'!N1390)</f>
        <v/>
      </c>
      <c r="G1386" s="7" t="str">
        <f>IF('Payments Export'!A1390="","",'Payments Export'!O1390)</f>
        <v/>
      </c>
      <c r="H1386" s="7" t="str">
        <f>IF('Payments Export'!B1390="","",G1386-F1386)</f>
        <v/>
      </c>
      <c r="I1386" s="3" t="str">
        <f>IF(C1386&lt;&gt;"",_xlfn.XLOOKUP(IFERROR(VALUE(C1386),C1386),'Items database'!A:A,'Items database'!B:B),(_xlfn.XLOOKUP(LEFT(E1386,3),Services,Services,"")))</f>
        <v/>
      </c>
      <c r="J1386" s="3" t="str">
        <f t="shared" si="43"/>
        <v/>
      </c>
    </row>
    <row r="1387" spans="1:10" x14ac:dyDescent="0.35">
      <c r="A1387" s="7" t="str">
        <f>IF('Payments Export'!A1391="","",'Payments Export'!A1391)</f>
        <v/>
      </c>
      <c r="B1387" s="7" t="str">
        <f>IF('Payments Export'!A1391="","",'Payments Export'!B1391)</f>
        <v/>
      </c>
      <c r="C1387" s="7" t="str">
        <f>IF(IFERROR(VALUE('Payments Export'!H1391),'Payments Export'!H1391)&lt;&gt;0,IFERROR(VALUE('Payments Export'!H1391),'Payments Export'!H1391),"")</f>
        <v/>
      </c>
      <c r="D1387" s="7" t="str">
        <f>IF('Payments Export'!I1391="","",'Payments Export'!I1391)</f>
        <v/>
      </c>
      <c r="E1387" s="7" t="str">
        <f t="shared" si="42"/>
        <v/>
      </c>
      <c r="F1387" s="7" t="str">
        <f>IF('Payments Export'!A1391="","",'Payments Export'!N1391)</f>
        <v/>
      </c>
      <c r="G1387" s="7" t="str">
        <f>IF('Payments Export'!A1391="","",'Payments Export'!O1391)</f>
        <v/>
      </c>
      <c r="H1387" s="7" t="str">
        <f>IF('Payments Export'!B1391="","",G1387-F1387)</f>
        <v/>
      </c>
      <c r="I1387" s="3" t="str">
        <f>IF(C1387&lt;&gt;"",_xlfn.XLOOKUP(IFERROR(VALUE(C1387),C1387),'Items database'!A:A,'Items database'!B:B),(_xlfn.XLOOKUP(LEFT(E1387,3),Services,Services,"")))</f>
        <v/>
      </c>
      <c r="J1387" s="3" t="str">
        <f t="shared" si="43"/>
        <v/>
      </c>
    </row>
    <row r="1388" spans="1:10" x14ac:dyDescent="0.35">
      <c r="A1388" s="7" t="str">
        <f>IF('Payments Export'!A1392="","",'Payments Export'!A1392)</f>
        <v/>
      </c>
      <c r="B1388" s="7" t="str">
        <f>IF('Payments Export'!A1392="","",'Payments Export'!B1392)</f>
        <v/>
      </c>
      <c r="C1388" s="7" t="str">
        <f>IF(IFERROR(VALUE('Payments Export'!H1392),'Payments Export'!H1392)&lt;&gt;0,IFERROR(VALUE('Payments Export'!H1392),'Payments Export'!H1392),"")</f>
        <v/>
      </c>
      <c r="D1388" s="7" t="str">
        <f>IF('Payments Export'!I1392="","",'Payments Export'!I1392)</f>
        <v/>
      </c>
      <c r="E1388" s="7" t="str">
        <f t="shared" si="42"/>
        <v/>
      </c>
      <c r="F1388" s="7" t="str">
        <f>IF('Payments Export'!A1392="","",'Payments Export'!N1392)</f>
        <v/>
      </c>
      <c r="G1388" s="7" t="str">
        <f>IF('Payments Export'!A1392="","",'Payments Export'!O1392)</f>
        <v/>
      </c>
      <c r="H1388" s="7" t="str">
        <f>IF('Payments Export'!B1392="","",G1388-F1388)</f>
        <v/>
      </c>
      <c r="I1388" s="3" t="str">
        <f>IF(C1388&lt;&gt;"",_xlfn.XLOOKUP(IFERROR(VALUE(C1388),C1388),'Items database'!A:A,'Items database'!B:B),(_xlfn.XLOOKUP(LEFT(E1388,3),Services,Services,"")))</f>
        <v/>
      </c>
      <c r="J1388" s="3" t="str">
        <f t="shared" si="43"/>
        <v/>
      </c>
    </row>
    <row r="1389" spans="1:10" x14ac:dyDescent="0.35">
      <c r="A1389" s="7" t="str">
        <f>IF('Payments Export'!A1393="","",'Payments Export'!A1393)</f>
        <v/>
      </c>
      <c r="B1389" s="7" t="str">
        <f>IF('Payments Export'!A1393="","",'Payments Export'!B1393)</f>
        <v/>
      </c>
      <c r="C1389" s="7" t="str">
        <f>IF(IFERROR(VALUE('Payments Export'!H1393),'Payments Export'!H1393)&lt;&gt;0,IFERROR(VALUE('Payments Export'!H1393),'Payments Export'!H1393),"")</f>
        <v/>
      </c>
      <c r="D1389" s="7" t="str">
        <f>IF('Payments Export'!I1393="","",'Payments Export'!I1393)</f>
        <v/>
      </c>
      <c r="E1389" s="7" t="str">
        <f t="shared" si="42"/>
        <v/>
      </c>
      <c r="F1389" s="7" t="str">
        <f>IF('Payments Export'!A1393="","",'Payments Export'!N1393)</f>
        <v/>
      </c>
      <c r="G1389" s="7" t="str">
        <f>IF('Payments Export'!A1393="","",'Payments Export'!O1393)</f>
        <v/>
      </c>
      <c r="H1389" s="7" t="str">
        <f>IF('Payments Export'!B1393="","",G1389-F1389)</f>
        <v/>
      </c>
      <c r="I1389" s="3" t="str">
        <f>IF(C1389&lt;&gt;"",_xlfn.XLOOKUP(IFERROR(VALUE(C1389),C1389),'Items database'!A:A,'Items database'!B:B),(_xlfn.XLOOKUP(LEFT(E1389,3),Services,Services,"")))</f>
        <v/>
      </c>
      <c r="J1389" s="3" t="str">
        <f t="shared" si="43"/>
        <v/>
      </c>
    </row>
    <row r="1390" spans="1:10" x14ac:dyDescent="0.35">
      <c r="A1390" s="7" t="str">
        <f>IF('Payments Export'!A1394="","",'Payments Export'!A1394)</f>
        <v/>
      </c>
      <c r="B1390" s="7" t="str">
        <f>IF('Payments Export'!A1394="","",'Payments Export'!B1394)</f>
        <v/>
      </c>
      <c r="C1390" s="7" t="str">
        <f>IF(IFERROR(VALUE('Payments Export'!H1394),'Payments Export'!H1394)&lt;&gt;0,IFERROR(VALUE('Payments Export'!H1394),'Payments Export'!H1394),"")</f>
        <v/>
      </c>
      <c r="D1390" s="7" t="str">
        <f>IF('Payments Export'!I1394="","",'Payments Export'!I1394)</f>
        <v/>
      </c>
      <c r="E1390" s="7" t="str">
        <f t="shared" si="42"/>
        <v/>
      </c>
      <c r="F1390" s="7" t="str">
        <f>IF('Payments Export'!A1394="","",'Payments Export'!N1394)</f>
        <v/>
      </c>
      <c r="G1390" s="7" t="str">
        <f>IF('Payments Export'!A1394="","",'Payments Export'!O1394)</f>
        <v/>
      </c>
      <c r="H1390" s="7" t="str">
        <f>IF('Payments Export'!B1394="","",G1390-F1390)</f>
        <v/>
      </c>
      <c r="I1390" s="3" t="str">
        <f>IF(C1390&lt;&gt;"",_xlfn.XLOOKUP(IFERROR(VALUE(C1390),C1390),'Items database'!A:A,'Items database'!B:B),(_xlfn.XLOOKUP(LEFT(E1390,3),Services,Services,"")))</f>
        <v/>
      </c>
      <c r="J1390" s="3" t="str">
        <f t="shared" si="43"/>
        <v/>
      </c>
    </row>
    <row r="1391" spans="1:10" x14ac:dyDescent="0.35">
      <c r="A1391" s="7" t="str">
        <f>IF('Payments Export'!A1395="","",'Payments Export'!A1395)</f>
        <v/>
      </c>
      <c r="B1391" s="7" t="str">
        <f>IF('Payments Export'!A1395="","",'Payments Export'!B1395)</f>
        <v/>
      </c>
      <c r="C1391" s="7" t="str">
        <f>IF(IFERROR(VALUE('Payments Export'!H1395),'Payments Export'!H1395)&lt;&gt;0,IFERROR(VALUE('Payments Export'!H1395),'Payments Export'!H1395),"")</f>
        <v/>
      </c>
      <c r="D1391" s="7" t="str">
        <f>IF('Payments Export'!I1395="","",'Payments Export'!I1395)</f>
        <v/>
      </c>
      <c r="E1391" s="7" t="str">
        <f t="shared" si="42"/>
        <v/>
      </c>
      <c r="F1391" s="7" t="str">
        <f>IF('Payments Export'!A1395="","",'Payments Export'!N1395)</f>
        <v/>
      </c>
      <c r="G1391" s="7" t="str">
        <f>IF('Payments Export'!A1395="","",'Payments Export'!O1395)</f>
        <v/>
      </c>
      <c r="H1391" s="7" t="str">
        <f>IF('Payments Export'!B1395="","",G1391-F1391)</f>
        <v/>
      </c>
      <c r="I1391" s="3" t="str">
        <f>IF(C1391&lt;&gt;"",_xlfn.XLOOKUP(IFERROR(VALUE(C1391),C1391),'Items database'!A:A,'Items database'!B:B),(_xlfn.XLOOKUP(LEFT(E1391,3),Services,Services,"")))</f>
        <v/>
      </c>
      <c r="J1391" s="3" t="str">
        <f t="shared" si="43"/>
        <v/>
      </c>
    </row>
    <row r="1392" spans="1:10" x14ac:dyDescent="0.35">
      <c r="A1392" s="7" t="str">
        <f>IF('Payments Export'!A1396="","",'Payments Export'!A1396)</f>
        <v/>
      </c>
      <c r="B1392" s="7" t="str">
        <f>IF('Payments Export'!A1396="","",'Payments Export'!B1396)</f>
        <v/>
      </c>
      <c r="C1392" s="7" t="str">
        <f>IF(IFERROR(VALUE('Payments Export'!H1396),'Payments Export'!H1396)&lt;&gt;0,IFERROR(VALUE('Payments Export'!H1396),'Payments Export'!H1396),"")</f>
        <v/>
      </c>
      <c r="D1392" s="7" t="str">
        <f>IF('Payments Export'!I1396="","",'Payments Export'!I1396)</f>
        <v/>
      </c>
      <c r="E1392" s="7" t="str">
        <f t="shared" si="42"/>
        <v/>
      </c>
      <c r="F1392" s="7" t="str">
        <f>IF('Payments Export'!A1396="","",'Payments Export'!N1396)</f>
        <v/>
      </c>
      <c r="G1392" s="7" t="str">
        <f>IF('Payments Export'!A1396="","",'Payments Export'!O1396)</f>
        <v/>
      </c>
      <c r="H1392" s="7" t="str">
        <f>IF('Payments Export'!B1396="","",G1392-F1392)</f>
        <v/>
      </c>
      <c r="I1392" s="3" t="str">
        <f>IF(C1392&lt;&gt;"",_xlfn.XLOOKUP(IFERROR(VALUE(C1392),C1392),'Items database'!A:A,'Items database'!B:B),(_xlfn.XLOOKUP(LEFT(E1392,3),Services,Services,"")))</f>
        <v/>
      </c>
      <c r="J1392" s="3" t="str">
        <f t="shared" si="43"/>
        <v/>
      </c>
    </row>
    <row r="1393" spans="1:10" x14ac:dyDescent="0.35">
      <c r="A1393" s="7" t="str">
        <f>IF('Payments Export'!A1397="","",'Payments Export'!A1397)</f>
        <v/>
      </c>
      <c r="B1393" s="7" t="str">
        <f>IF('Payments Export'!A1397="","",'Payments Export'!B1397)</f>
        <v/>
      </c>
      <c r="C1393" s="7" t="str">
        <f>IF(IFERROR(VALUE('Payments Export'!H1397),'Payments Export'!H1397)&lt;&gt;0,IFERROR(VALUE('Payments Export'!H1397),'Payments Export'!H1397),"")</f>
        <v/>
      </c>
      <c r="D1393" s="7" t="str">
        <f>IF('Payments Export'!I1397="","",'Payments Export'!I1397)</f>
        <v/>
      </c>
      <c r="E1393" s="7" t="str">
        <f t="shared" si="42"/>
        <v/>
      </c>
      <c r="F1393" s="7" t="str">
        <f>IF('Payments Export'!A1397="","",'Payments Export'!N1397)</f>
        <v/>
      </c>
      <c r="G1393" s="7" t="str">
        <f>IF('Payments Export'!A1397="","",'Payments Export'!O1397)</f>
        <v/>
      </c>
      <c r="H1393" s="7" t="str">
        <f>IF('Payments Export'!B1397="","",G1393-F1393)</f>
        <v/>
      </c>
      <c r="I1393" s="3" t="str">
        <f>IF(C1393&lt;&gt;"",_xlfn.XLOOKUP(IFERROR(VALUE(C1393),C1393),'Items database'!A:A,'Items database'!B:B),(_xlfn.XLOOKUP(LEFT(E1393,3),Services,Services,"")))</f>
        <v/>
      </c>
      <c r="J1393" s="3" t="str">
        <f t="shared" si="43"/>
        <v/>
      </c>
    </row>
    <row r="1394" spans="1:10" x14ac:dyDescent="0.35">
      <c r="A1394" s="7" t="str">
        <f>IF('Payments Export'!A1398="","",'Payments Export'!A1398)</f>
        <v/>
      </c>
      <c r="B1394" s="7" t="str">
        <f>IF('Payments Export'!A1398="","",'Payments Export'!B1398)</f>
        <v/>
      </c>
      <c r="C1394" s="7" t="str">
        <f>IF(IFERROR(VALUE('Payments Export'!H1398),'Payments Export'!H1398)&lt;&gt;0,IFERROR(VALUE('Payments Export'!H1398),'Payments Export'!H1398),"")</f>
        <v/>
      </c>
      <c r="D1394" s="7" t="str">
        <f>IF('Payments Export'!I1398="","",'Payments Export'!I1398)</f>
        <v/>
      </c>
      <c r="E1394" s="7" t="str">
        <f t="shared" si="42"/>
        <v/>
      </c>
      <c r="F1394" s="7" t="str">
        <f>IF('Payments Export'!A1398="","",'Payments Export'!N1398)</f>
        <v/>
      </c>
      <c r="G1394" s="7" t="str">
        <f>IF('Payments Export'!A1398="","",'Payments Export'!O1398)</f>
        <v/>
      </c>
      <c r="H1394" s="7" t="str">
        <f>IF('Payments Export'!B1398="","",G1394-F1394)</f>
        <v/>
      </c>
      <c r="I1394" s="3" t="str">
        <f>IF(C1394&lt;&gt;"",_xlfn.XLOOKUP(IFERROR(VALUE(C1394),C1394),'Items database'!A:A,'Items database'!B:B),(_xlfn.XLOOKUP(LEFT(E1394,3),Services,Services,"")))</f>
        <v/>
      </c>
      <c r="J1394" s="3" t="str">
        <f t="shared" si="43"/>
        <v/>
      </c>
    </row>
    <row r="1395" spans="1:10" x14ac:dyDescent="0.35">
      <c r="A1395" s="7" t="str">
        <f>IF('Payments Export'!A1399="","",'Payments Export'!A1399)</f>
        <v/>
      </c>
      <c r="B1395" s="7" t="str">
        <f>IF('Payments Export'!A1399="","",'Payments Export'!B1399)</f>
        <v/>
      </c>
      <c r="C1395" s="7" t="str">
        <f>IF(IFERROR(VALUE('Payments Export'!H1399),'Payments Export'!H1399)&lt;&gt;0,IFERROR(VALUE('Payments Export'!H1399),'Payments Export'!H1399),"")</f>
        <v/>
      </c>
      <c r="D1395" s="7" t="str">
        <f>IF('Payments Export'!I1399="","",'Payments Export'!I1399)</f>
        <v/>
      </c>
      <c r="E1395" s="7" t="str">
        <f t="shared" si="42"/>
        <v/>
      </c>
      <c r="F1395" s="7" t="str">
        <f>IF('Payments Export'!A1399="","",'Payments Export'!N1399)</f>
        <v/>
      </c>
      <c r="G1395" s="7" t="str">
        <f>IF('Payments Export'!A1399="","",'Payments Export'!O1399)</f>
        <v/>
      </c>
      <c r="H1395" s="7" t="str">
        <f>IF('Payments Export'!B1399="","",G1395-F1395)</f>
        <v/>
      </c>
      <c r="I1395" s="3" t="str">
        <f>IF(C1395&lt;&gt;"",_xlfn.XLOOKUP(IFERROR(VALUE(C1395),C1395),'Items database'!A:A,'Items database'!B:B),(_xlfn.XLOOKUP(LEFT(E1395,3),Services,Services,"")))</f>
        <v/>
      </c>
      <c r="J1395" s="3" t="str">
        <f t="shared" si="43"/>
        <v/>
      </c>
    </row>
    <row r="1396" spans="1:10" x14ac:dyDescent="0.35">
      <c r="A1396" s="7" t="str">
        <f>IF('Payments Export'!A1400="","",'Payments Export'!A1400)</f>
        <v/>
      </c>
      <c r="B1396" s="7" t="str">
        <f>IF('Payments Export'!A1400="","",'Payments Export'!B1400)</f>
        <v/>
      </c>
      <c r="C1396" s="7" t="str">
        <f>IF(IFERROR(VALUE('Payments Export'!H1400),'Payments Export'!H1400)&lt;&gt;0,IFERROR(VALUE('Payments Export'!H1400),'Payments Export'!H1400),"")</f>
        <v/>
      </c>
      <c r="D1396" s="7" t="str">
        <f>IF('Payments Export'!I1400="","",'Payments Export'!I1400)</f>
        <v/>
      </c>
      <c r="E1396" s="7" t="str">
        <f t="shared" si="42"/>
        <v/>
      </c>
      <c r="F1396" s="7" t="str">
        <f>IF('Payments Export'!A1400="","",'Payments Export'!N1400)</f>
        <v/>
      </c>
      <c r="G1396" s="7" t="str">
        <f>IF('Payments Export'!A1400="","",'Payments Export'!O1400)</f>
        <v/>
      </c>
      <c r="H1396" s="7" t="str">
        <f>IF('Payments Export'!B1400="","",G1396-F1396)</f>
        <v/>
      </c>
      <c r="I1396" s="3" t="str">
        <f>IF(C1396&lt;&gt;"",_xlfn.XLOOKUP(IFERROR(VALUE(C1396),C1396),'Items database'!A:A,'Items database'!B:B),(_xlfn.XLOOKUP(LEFT(E1396,3),Services,Services,"")))</f>
        <v/>
      </c>
      <c r="J1396" s="3" t="str">
        <f t="shared" si="43"/>
        <v/>
      </c>
    </row>
    <row r="1397" spans="1:10" x14ac:dyDescent="0.35">
      <c r="A1397" s="7" t="str">
        <f>IF('Payments Export'!A1401="","",'Payments Export'!A1401)</f>
        <v/>
      </c>
      <c r="B1397" s="7" t="str">
        <f>IF('Payments Export'!A1401="","",'Payments Export'!B1401)</f>
        <v/>
      </c>
      <c r="C1397" s="7" t="str">
        <f>IF(IFERROR(VALUE('Payments Export'!H1401),'Payments Export'!H1401)&lt;&gt;0,IFERROR(VALUE('Payments Export'!H1401),'Payments Export'!H1401),"")</f>
        <v/>
      </c>
      <c r="D1397" s="7" t="str">
        <f>IF('Payments Export'!I1401="","",'Payments Export'!I1401)</f>
        <v/>
      </c>
      <c r="E1397" s="7" t="str">
        <f t="shared" si="42"/>
        <v/>
      </c>
      <c r="F1397" s="7" t="str">
        <f>IF('Payments Export'!A1401="","",'Payments Export'!N1401)</f>
        <v/>
      </c>
      <c r="G1397" s="7" t="str">
        <f>IF('Payments Export'!A1401="","",'Payments Export'!O1401)</f>
        <v/>
      </c>
      <c r="H1397" s="7" t="str">
        <f>IF('Payments Export'!B1401="","",G1397-F1397)</f>
        <v/>
      </c>
      <c r="I1397" s="3" t="str">
        <f>IF(C1397&lt;&gt;"",_xlfn.XLOOKUP(IFERROR(VALUE(C1397),C1397),'Items database'!A:A,'Items database'!B:B),(_xlfn.XLOOKUP(LEFT(E1397,3),Services,Services,"")))</f>
        <v/>
      </c>
      <c r="J1397" s="3" t="str">
        <f t="shared" si="43"/>
        <v/>
      </c>
    </row>
    <row r="1398" spans="1:10" x14ac:dyDescent="0.35">
      <c r="A1398" s="7" t="str">
        <f>IF('Payments Export'!A1402="","",'Payments Export'!A1402)</f>
        <v/>
      </c>
      <c r="B1398" s="7" t="str">
        <f>IF('Payments Export'!A1402="","",'Payments Export'!B1402)</f>
        <v/>
      </c>
      <c r="C1398" s="7" t="str">
        <f>IF(IFERROR(VALUE('Payments Export'!H1402),'Payments Export'!H1402)&lt;&gt;0,IFERROR(VALUE('Payments Export'!H1402),'Payments Export'!H1402),"")</f>
        <v/>
      </c>
      <c r="D1398" s="7" t="str">
        <f>IF('Payments Export'!I1402="","",'Payments Export'!I1402)</f>
        <v/>
      </c>
      <c r="E1398" s="7" t="str">
        <f t="shared" si="42"/>
        <v/>
      </c>
      <c r="F1398" s="7" t="str">
        <f>IF('Payments Export'!A1402="","",'Payments Export'!N1402)</f>
        <v/>
      </c>
      <c r="G1398" s="7" t="str">
        <f>IF('Payments Export'!A1402="","",'Payments Export'!O1402)</f>
        <v/>
      </c>
      <c r="H1398" s="7" t="str">
        <f>IF('Payments Export'!B1402="","",G1398-F1398)</f>
        <v/>
      </c>
      <c r="I1398" s="3" t="str">
        <f>IF(C1398&lt;&gt;"",_xlfn.XLOOKUP(IFERROR(VALUE(C1398),C1398),'Items database'!A:A,'Items database'!B:B),(_xlfn.XLOOKUP(LEFT(E1398,3),Services,Services,"")))</f>
        <v/>
      </c>
      <c r="J1398" s="3" t="str">
        <f t="shared" si="43"/>
        <v/>
      </c>
    </row>
    <row r="1399" spans="1:10" x14ac:dyDescent="0.35">
      <c r="A1399" s="7" t="str">
        <f>IF('Payments Export'!A1403="","",'Payments Export'!A1403)</f>
        <v/>
      </c>
      <c r="B1399" s="7" t="str">
        <f>IF('Payments Export'!A1403="","",'Payments Export'!B1403)</f>
        <v/>
      </c>
      <c r="C1399" s="7" t="str">
        <f>IF(IFERROR(VALUE('Payments Export'!H1403),'Payments Export'!H1403)&lt;&gt;0,IFERROR(VALUE('Payments Export'!H1403),'Payments Export'!H1403),"")</f>
        <v/>
      </c>
      <c r="D1399" s="7" t="str">
        <f>IF('Payments Export'!I1403="","",'Payments Export'!I1403)</f>
        <v/>
      </c>
      <c r="E1399" s="7" t="str">
        <f t="shared" si="42"/>
        <v/>
      </c>
      <c r="F1399" s="7" t="str">
        <f>IF('Payments Export'!A1403="","",'Payments Export'!N1403)</f>
        <v/>
      </c>
      <c r="G1399" s="7" t="str">
        <f>IF('Payments Export'!A1403="","",'Payments Export'!O1403)</f>
        <v/>
      </c>
      <c r="H1399" s="7" t="str">
        <f>IF('Payments Export'!B1403="","",G1399-F1399)</f>
        <v/>
      </c>
      <c r="I1399" s="3" t="str">
        <f>IF(C1399&lt;&gt;"",_xlfn.XLOOKUP(IFERROR(VALUE(C1399),C1399),'Items database'!A:A,'Items database'!B:B),(_xlfn.XLOOKUP(LEFT(E1399,3),Services,Services,"")))</f>
        <v/>
      </c>
      <c r="J1399" s="3" t="str">
        <f t="shared" si="43"/>
        <v/>
      </c>
    </row>
    <row r="1400" spans="1:10" x14ac:dyDescent="0.35">
      <c r="A1400" s="7" t="str">
        <f>IF('Payments Export'!A1404="","",'Payments Export'!A1404)</f>
        <v/>
      </c>
      <c r="B1400" s="7" t="str">
        <f>IF('Payments Export'!A1404="","",'Payments Export'!B1404)</f>
        <v/>
      </c>
      <c r="C1400" s="7" t="str">
        <f>IF(IFERROR(VALUE('Payments Export'!H1404),'Payments Export'!H1404)&lt;&gt;0,IFERROR(VALUE('Payments Export'!H1404),'Payments Export'!H1404),"")</f>
        <v/>
      </c>
      <c r="D1400" s="7" t="str">
        <f>IF('Payments Export'!I1404="","",'Payments Export'!I1404)</f>
        <v/>
      </c>
      <c r="E1400" s="7" t="str">
        <f t="shared" si="42"/>
        <v/>
      </c>
      <c r="F1400" s="7" t="str">
        <f>IF('Payments Export'!A1404="","",'Payments Export'!N1404)</f>
        <v/>
      </c>
      <c r="G1400" s="7" t="str">
        <f>IF('Payments Export'!A1404="","",'Payments Export'!O1404)</f>
        <v/>
      </c>
      <c r="H1400" s="7" t="str">
        <f>IF('Payments Export'!B1404="","",G1400-F1400)</f>
        <v/>
      </c>
      <c r="I1400" s="3" t="str">
        <f>IF(C1400&lt;&gt;"",_xlfn.XLOOKUP(IFERROR(VALUE(C1400),C1400),'Items database'!A:A,'Items database'!B:B),(_xlfn.XLOOKUP(LEFT(E1400,3),Services,Services,"")))</f>
        <v/>
      </c>
      <c r="J1400" s="3" t="str">
        <f t="shared" si="43"/>
        <v/>
      </c>
    </row>
    <row r="1401" spans="1:10" x14ac:dyDescent="0.35">
      <c r="A1401" s="7" t="str">
        <f>IF('Payments Export'!A1405="","",'Payments Export'!A1405)</f>
        <v/>
      </c>
      <c r="B1401" s="7" t="str">
        <f>IF('Payments Export'!A1405="","",'Payments Export'!B1405)</f>
        <v/>
      </c>
      <c r="C1401" s="7" t="str">
        <f>IF(IFERROR(VALUE('Payments Export'!H1405),'Payments Export'!H1405)&lt;&gt;0,IFERROR(VALUE('Payments Export'!H1405),'Payments Export'!H1405),"")</f>
        <v/>
      </c>
      <c r="D1401" s="7" t="str">
        <f>IF('Payments Export'!I1405="","",'Payments Export'!I1405)</f>
        <v/>
      </c>
      <c r="E1401" s="7" t="str">
        <f t="shared" si="42"/>
        <v/>
      </c>
      <c r="F1401" s="7" t="str">
        <f>IF('Payments Export'!A1405="","",'Payments Export'!N1405)</f>
        <v/>
      </c>
      <c r="G1401" s="7" t="str">
        <f>IF('Payments Export'!A1405="","",'Payments Export'!O1405)</f>
        <v/>
      </c>
      <c r="H1401" s="7" t="str">
        <f>IF('Payments Export'!B1405="","",G1401-F1401)</f>
        <v/>
      </c>
      <c r="I1401" s="3" t="str">
        <f>IF(C1401&lt;&gt;"",_xlfn.XLOOKUP(IFERROR(VALUE(C1401),C1401),'Items database'!A:A,'Items database'!B:B),(_xlfn.XLOOKUP(LEFT(E1401,3),Services,Services,"")))</f>
        <v/>
      </c>
      <c r="J1401" s="3" t="str">
        <f t="shared" si="43"/>
        <v/>
      </c>
    </row>
    <row r="1402" spans="1:10" x14ac:dyDescent="0.35">
      <c r="A1402" s="7" t="str">
        <f>IF('Payments Export'!A1406="","",'Payments Export'!A1406)</f>
        <v/>
      </c>
      <c r="B1402" s="7" t="str">
        <f>IF('Payments Export'!A1406="","",'Payments Export'!B1406)</f>
        <v/>
      </c>
      <c r="C1402" s="7" t="str">
        <f>IF(IFERROR(VALUE('Payments Export'!H1406),'Payments Export'!H1406)&lt;&gt;0,IFERROR(VALUE('Payments Export'!H1406),'Payments Export'!H1406),"")</f>
        <v/>
      </c>
      <c r="D1402" s="7" t="str">
        <f>IF('Payments Export'!I1406="","",'Payments Export'!I1406)</f>
        <v/>
      </c>
      <c r="E1402" s="7" t="str">
        <f t="shared" si="42"/>
        <v/>
      </c>
      <c r="F1402" s="7" t="str">
        <f>IF('Payments Export'!A1406="","",'Payments Export'!N1406)</f>
        <v/>
      </c>
      <c r="G1402" s="7" t="str">
        <f>IF('Payments Export'!A1406="","",'Payments Export'!O1406)</f>
        <v/>
      </c>
      <c r="H1402" s="7" t="str">
        <f>IF('Payments Export'!B1406="","",G1402-F1402)</f>
        <v/>
      </c>
      <c r="I1402" s="3" t="str">
        <f>IF(C1402&lt;&gt;"",_xlfn.XLOOKUP(IFERROR(VALUE(C1402),C1402),'Items database'!A:A,'Items database'!B:B),(_xlfn.XLOOKUP(LEFT(E1402,3),Services,Services,"")))</f>
        <v/>
      </c>
      <c r="J1402" s="3" t="str">
        <f t="shared" si="43"/>
        <v/>
      </c>
    </row>
    <row r="1403" spans="1:10" x14ac:dyDescent="0.35">
      <c r="A1403" s="7" t="str">
        <f>IF('Payments Export'!A1407="","",'Payments Export'!A1407)</f>
        <v/>
      </c>
      <c r="B1403" s="7" t="str">
        <f>IF('Payments Export'!A1407="","",'Payments Export'!B1407)</f>
        <v/>
      </c>
      <c r="C1403" s="7" t="str">
        <f>IF(IFERROR(VALUE('Payments Export'!H1407),'Payments Export'!H1407)&lt;&gt;0,IFERROR(VALUE('Payments Export'!H1407),'Payments Export'!H1407),"")</f>
        <v/>
      </c>
      <c r="D1403" s="7" t="str">
        <f>IF('Payments Export'!I1407="","",'Payments Export'!I1407)</f>
        <v/>
      </c>
      <c r="E1403" s="7" t="str">
        <f t="shared" si="42"/>
        <v/>
      </c>
      <c r="F1403" s="7" t="str">
        <f>IF('Payments Export'!A1407="","",'Payments Export'!N1407)</f>
        <v/>
      </c>
      <c r="G1403" s="7" t="str">
        <f>IF('Payments Export'!A1407="","",'Payments Export'!O1407)</f>
        <v/>
      </c>
      <c r="H1403" s="7" t="str">
        <f>IF('Payments Export'!B1407="","",G1403-F1403)</f>
        <v/>
      </c>
      <c r="I1403" s="3" t="str">
        <f>IF(C1403&lt;&gt;"",_xlfn.XLOOKUP(IFERROR(VALUE(C1403),C1403),'Items database'!A:A,'Items database'!B:B),(_xlfn.XLOOKUP(LEFT(E1403,3),Services,Services,"")))</f>
        <v/>
      </c>
      <c r="J1403" s="3" t="str">
        <f t="shared" si="43"/>
        <v/>
      </c>
    </row>
    <row r="1404" spans="1:10" x14ac:dyDescent="0.35">
      <c r="A1404" s="7" t="str">
        <f>IF('Payments Export'!A1408="","",'Payments Export'!A1408)</f>
        <v/>
      </c>
      <c r="B1404" s="7" t="str">
        <f>IF('Payments Export'!A1408="","",'Payments Export'!B1408)</f>
        <v/>
      </c>
      <c r="C1404" s="7" t="str">
        <f>IF(IFERROR(VALUE('Payments Export'!H1408),'Payments Export'!H1408)&lt;&gt;0,IFERROR(VALUE('Payments Export'!H1408),'Payments Export'!H1408),"")</f>
        <v/>
      </c>
      <c r="D1404" s="7" t="str">
        <f>IF('Payments Export'!I1408="","",'Payments Export'!I1408)</f>
        <v/>
      </c>
      <c r="E1404" s="7" t="str">
        <f t="shared" si="42"/>
        <v/>
      </c>
      <c r="F1404" s="7" t="str">
        <f>IF('Payments Export'!A1408="","",'Payments Export'!N1408)</f>
        <v/>
      </c>
      <c r="G1404" s="7" t="str">
        <f>IF('Payments Export'!A1408="","",'Payments Export'!O1408)</f>
        <v/>
      </c>
      <c r="H1404" s="7" t="str">
        <f>IF('Payments Export'!B1408="","",G1404-F1404)</f>
        <v/>
      </c>
      <c r="I1404" s="3" t="str">
        <f>IF(C1404&lt;&gt;"",_xlfn.XLOOKUP(IFERROR(VALUE(C1404),C1404),'Items database'!A:A,'Items database'!B:B),(_xlfn.XLOOKUP(LEFT(E1404,3),Services,Services,"")))</f>
        <v/>
      </c>
      <c r="J1404" s="3" t="str">
        <f t="shared" si="43"/>
        <v/>
      </c>
    </row>
    <row r="1405" spans="1:10" x14ac:dyDescent="0.35">
      <c r="A1405" s="7" t="str">
        <f>IF('Payments Export'!A1409="","",'Payments Export'!A1409)</f>
        <v/>
      </c>
      <c r="B1405" s="7" t="str">
        <f>IF('Payments Export'!A1409="","",'Payments Export'!B1409)</f>
        <v/>
      </c>
      <c r="C1405" s="7" t="str">
        <f>IF(IFERROR(VALUE('Payments Export'!H1409),'Payments Export'!H1409)&lt;&gt;0,IFERROR(VALUE('Payments Export'!H1409),'Payments Export'!H1409),"")</f>
        <v/>
      </c>
      <c r="D1405" s="7" t="str">
        <f>IF('Payments Export'!I1409="","",'Payments Export'!I1409)</f>
        <v/>
      </c>
      <c r="E1405" s="7" t="str">
        <f t="shared" si="42"/>
        <v/>
      </c>
      <c r="F1405" s="7" t="str">
        <f>IF('Payments Export'!A1409="","",'Payments Export'!N1409)</f>
        <v/>
      </c>
      <c r="G1405" s="7" t="str">
        <f>IF('Payments Export'!A1409="","",'Payments Export'!O1409)</f>
        <v/>
      </c>
      <c r="H1405" s="7" t="str">
        <f>IF('Payments Export'!B1409="","",G1405-F1405)</f>
        <v/>
      </c>
      <c r="I1405" s="3" t="str">
        <f>IF(C1405&lt;&gt;"",_xlfn.XLOOKUP(IFERROR(VALUE(C1405),C1405),'Items database'!A:A,'Items database'!B:B),(_xlfn.XLOOKUP(LEFT(E1405,3),Services,Services,"")))</f>
        <v/>
      </c>
      <c r="J1405" s="3" t="str">
        <f t="shared" si="43"/>
        <v/>
      </c>
    </row>
    <row r="1406" spans="1:10" x14ac:dyDescent="0.35">
      <c r="A1406" s="7" t="str">
        <f>IF('Payments Export'!A1410="","",'Payments Export'!A1410)</f>
        <v/>
      </c>
      <c r="B1406" s="7" t="str">
        <f>IF('Payments Export'!A1410="","",'Payments Export'!B1410)</f>
        <v/>
      </c>
      <c r="C1406" s="7" t="str">
        <f>IF(IFERROR(VALUE('Payments Export'!H1410),'Payments Export'!H1410)&lt;&gt;0,IFERROR(VALUE('Payments Export'!H1410),'Payments Export'!H1410),"")</f>
        <v/>
      </c>
      <c r="D1406" s="7" t="str">
        <f>IF('Payments Export'!I1410="","",'Payments Export'!I1410)</f>
        <v/>
      </c>
      <c r="E1406" s="7" t="str">
        <f t="shared" si="42"/>
        <v/>
      </c>
      <c r="F1406" s="7" t="str">
        <f>IF('Payments Export'!A1410="","",'Payments Export'!N1410)</f>
        <v/>
      </c>
      <c r="G1406" s="7" t="str">
        <f>IF('Payments Export'!A1410="","",'Payments Export'!O1410)</f>
        <v/>
      </c>
      <c r="H1406" s="7" t="str">
        <f>IF('Payments Export'!B1410="","",G1406-F1406)</f>
        <v/>
      </c>
      <c r="I1406" s="3" t="str">
        <f>IF(C1406&lt;&gt;"",_xlfn.XLOOKUP(IFERROR(VALUE(C1406),C1406),'Items database'!A:A,'Items database'!B:B),(_xlfn.XLOOKUP(LEFT(E1406,3),Services,Services,"")))</f>
        <v/>
      </c>
      <c r="J1406" s="3" t="str">
        <f t="shared" si="43"/>
        <v/>
      </c>
    </row>
    <row r="1407" spans="1:10" x14ac:dyDescent="0.35">
      <c r="A1407" s="7" t="str">
        <f>IF('Payments Export'!A1411="","",'Payments Export'!A1411)</f>
        <v/>
      </c>
      <c r="B1407" s="7" t="str">
        <f>IF('Payments Export'!A1411="","",'Payments Export'!B1411)</f>
        <v/>
      </c>
      <c r="C1407" s="7" t="str">
        <f>IF(IFERROR(VALUE('Payments Export'!H1411),'Payments Export'!H1411)&lt;&gt;0,IFERROR(VALUE('Payments Export'!H1411),'Payments Export'!H1411),"")</f>
        <v/>
      </c>
      <c r="D1407" s="7" t="str">
        <f>IF('Payments Export'!I1411="","",'Payments Export'!I1411)</f>
        <v/>
      </c>
      <c r="E1407" s="7" t="str">
        <f t="shared" si="42"/>
        <v/>
      </c>
      <c r="F1407" s="7" t="str">
        <f>IF('Payments Export'!A1411="","",'Payments Export'!N1411)</f>
        <v/>
      </c>
      <c r="G1407" s="7" t="str">
        <f>IF('Payments Export'!A1411="","",'Payments Export'!O1411)</f>
        <v/>
      </c>
      <c r="H1407" s="7" t="str">
        <f>IF('Payments Export'!B1411="","",G1407-F1407)</f>
        <v/>
      </c>
      <c r="I1407" s="3" t="str">
        <f>IF(C1407&lt;&gt;"",_xlfn.XLOOKUP(IFERROR(VALUE(C1407),C1407),'Items database'!A:A,'Items database'!B:B),(_xlfn.XLOOKUP(LEFT(E1407,3),Services,Services,"")))</f>
        <v/>
      </c>
      <c r="J1407" s="3" t="str">
        <f t="shared" si="43"/>
        <v/>
      </c>
    </row>
    <row r="1408" spans="1:10" x14ac:dyDescent="0.35">
      <c r="A1408" s="7" t="str">
        <f>IF('Payments Export'!A1412="","",'Payments Export'!A1412)</f>
        <v/>
      </c>
      <c r="B1408" s="7" t="str">
        <f>IF('Payments Export'!A1412="","",'Payments Export'!B1412)</f>
        <v/>
      </c>
      <c r="C1408" s="7" t="str">
        <f>IF(IFERROR(VALUE('Payments Export'!H1412),'Payments Export'!H1412)&lt;&gt;0,IFERROR(VALUE('Payments Export'!H1412),'Payments Export'!H1412),"")</f>
        <v/>
      </c>
      <c r="D1408" s="7" t="str">
        <f>IF('Payments Export'!I1412="","",'Payments Export'!I1412)</f>
        <v/>
      </c>
      <c r="E1408" s="7" t="str">
        <f t="shared" si="42"/>
        <v/>
      </c>
      <c r="F1408" s="7" t="str">
        <f>IF('Payments Export'!A1412="","",'Payments Export'!N1412)</f>
        <v/>
      </c>
      <c r="G1408" s="7" t="str">
        <f>IF('Payments Export'!A1412="","",'Payments Export'!O1412)</f>
        <v/>
      </c>
      <c r="H1408" s="7" t="str">
        <f>IF('Payments Export'!B1412="","",G1408-F1408)</f>
        <v/>
      </c>
      <c r="I1408" s="3" t="str">
        <f>IF(C1408&lt;&gt;"",_xlfn.XLOOKUP(IFERROR(VALUE(C1408),C1408),'Items database'!A:A,'Items database'!B:B),(_xlfn.XLOOKUP(LEFT(E1408,3),Services,Services,"")))</f>
        <v/>
      </c>
      <c r="J1408" s="3" t="str">
        <f t="shared" si="43"/>
        <v/>
      </c>
    </row>
    <row r="1409" spans="1:10" x14ac:dyDescent="0.35">
      <c r="A1409" s="7" t="str">
        <f>IF('Payments Export'!A1413="","",'Payments Export'!A1413)</f>
        <v/>
      </c>
      <c r="B1409" s="7" t="str">
        <f>IF('Payments Export'!A1413="","",'Payments Export'!B1413)</f>
        <v/>
      </c>
      <c r="C1409" s="7" t="str">
        <f>IF(IFERROR(VALUE('Payments Export'!H1413),'Payments Export'!H1413)&lt;&gt;0,IFERROR(VALUE('Payments Export'!H1413),'Payments Export'!H1413),"")</f>
        <v/>
      </c>
      <c r="D1409" s="7" t="str">
        <f>IF('Payments Export'!I1413="","",'Payments Export'!I1413)</f>
        <v/>
      </c>
      <c r="E1409" s="7" t="str">
        <f t="shared" ref="E1409:E1472" si="44">LEFT(D1409,66)</f>
        <v/>
      </c>
      <c r="F1409" s="7" t="str">
        <f>IF('Payments Export'!A1413="","",'Payments Export'!N1413)</f>
        <v/>
      </c>
      <c r="G1409" s="7" t="str">
        <f>IF('Payments Export'!A1413="","",'Payments Export'!O1413)</f>
        <v/>
      </c>
      <c r="H1409" s="7" t="str">
        <f>IF('Payments Export'!B1413="","",G1409-F1409)</f>
        <v/>
      </c>
      <c r="I1409" s="3" t="str">
        <f>IF(C1409&lt;&gt;"",_xlfn.XLOOKUP(IFERROR(VALUE(C1409),C1409),'Items database'!A:A,'Items database'!B:B),(_xlfn.XLOOKUP(LEFT(E1409,3),Services,Services,"")))</f>
        <v/>
      </c>
      <c r="J1409" s="3" t="str">
        <f t="shared" ref="J1409:J1472" si="45">IF(ISNUMBER(F1409)=TRUE,IF(F1409=0,"","GST"),"")</f>
        <v/>
      </c>
    </row>
    <row r="1410" spans="1:10" x14ac:dyDescent="0.35">
      <c r="A1410" s="7" t="str">
        <f>IF('Payments Export'!A1414="","",'Payments Export'!A1414)</f>
        <v/>
      </c>
      <c r="B1410" s="7" t="str">
        <f>IF('Payments Export'!A1414="","",'Payments Export'!B1414)</f>
        <v/>
      </c>
      <c r="C1410" s="7" t="str">
        <f>IF(IFERROR(VALUE('Payments Export'!H1414),'Payments Export'!H1414)&lt;&gt;0,IFERROR(VALUE('Payments Export'!H1414),'Payments Export'!H1414),"")</f>
        <v/>
      </c>
      <c r="D1410" s="7" t="str">
        <f>IF('Payments Export'!I1414="","",'Payments Export'!I1414)</f>
        <v/>
      </c>
      <c r="E1410" s="7" t="str">
        <f t="shared" si="44"/>
        <v/>
      </c>
      <c r="F1410" s="7" t="str">
        <f>IF('Payments Export'!A1414="","",'Payments Export'!N1414)</f>
        <v/>
      </c>
      <c r="G1410" s="7" t="str">
        <f>IF('Payments Export'!A1414="","",'Payments Export'!O1414)</f>
        <v/>
      </c>
      <c r="H1410" s="7" t="str">
        <f>IF('Payments Export'!B1414="","",G1410-F1410)</f>
        <v/>
      </c>
      <c r="I1410" s="3" t="str">
        <f>IF(C1410&lt;&gt;"",_xlfn.XLOOKUP(IFERROR(VALUE(C1410),C1410),'Items database'!A:A,'Items database'!B:B),(_xlfn.XLOOKUP(LEFT(E1410,3),Services,Services,"")))</f>
        <v/>
      </c>
      <c r="J1410" s="3" t="str">
        <f t="shared" si="45"/>
        <v/>
      </c>
    </row>
    <row r="1411" spans="1:10" x14ac:dyDescent="0.35">
      <c r="A1411" s="7" t="str">
        <f>IF('Payments Export'!A1415="","",'Payments Export'!A1415)</f>
        <v/>
      </c>
      <c r="B1411" s="7" t="str">
        <f>IF('Payments Export'!A1415="","",'Payments Export'!B1415)</f>
        <v/>
      </c>
      <c r="C1411" s="7" t="str">
        <f>IF(IFERROR(VALUE('Payments Export'!H1415),'Payments Export'!H1415)&lt;&gt;0,IFERROR(VALUE('Payments Export'!H1415),'Payments Export'!H1415),"")</f>
        <v/>
      </c>
      <c r="D1411" s="7" t="str">
        <f>IF('Payments Export'!I1415="","",'Payments Export'!I1415)</f>
        <v/>
      </c>
      <c r="E1411" s="7" t="str">
        <f t="shared" si="44"/>
        <v/>
      </c>
      <c r="F1411" s="7" t="str">
        <f>IF('Payments Export'!A1415="","",'Payments Export'!N1415)</f>
        <v/>
      </c>
      <c r="G1411" s="7" t="str">
        <f>IF('Payments Export'!A1415="","",'Payments Export'!O1415)</f>
        <v/>
      </c>
      <c r="H1411" s="7" t="str">
        <f>IF('Payments Export'!B1415="","",G1411-F1411)</f>
        <v/>
      </c>
      <c r="I1411" s="3" t="str">
        <f>IF(C1411&lt;&gt;"",_xlfn.XLOOKUP(IFERROR(VALUE(C1411),C1411),'Items database'!A:A,'Items database'!B:B),(_xlfn.XLOOKUP(LEFT(E1411,3),Services,Services,"")))</f>
        <v/>
      </c>
      <c r="J1411" s="3" t="str">
        <f t="shared" si="45"/>
        <v/>
      </c>
    </row>
    <row r="1412" spans="1:10" x14ac:dyDescent="0.35">
      <c r="A1412" s="7" t="str">
        <f>IF('Payments Export'!A1416="","",'Payments Export'!A1416)</f>
        <v/>
      </c>
      <c r="B1412" s="7" t="str">
        <f>IF('Payments Export'!A1416="","",'Payments Export'!B1416)</f>
        <v/>
      </c>
      <c r="C1412" s="7" t="str">
        <f>IF(IFERROR(VALUE('Payments Export'!H1416),'Payments Export'!H1416)&lt;&gt;0,IFERROR(VALUE('Payments Export'!H1416),'Payments Export'!H1416),"")</f>
        <v/>
      </c>
      <c r="D1412" s="7" t="str">
        <f>IF('Payments Export'!I1416="","",'Payments Export'!I1416)</f>
        <v/>
      </c>
      <c r="E1412" s="7" t="str">
        <f t="shared" si="44"/>
        <v/>
      </c>
      <c r="F1412" s="7" t="str">
        <f>IF('Payments Export'!A1416="","",'Payments Export'!N1416)</f>
        <v/>
      </c>
      <c r="G1412" s="7" t="str">
        <f>IF('Payments Export'!A1416="","",'Payments Export'!O1416)</f>
        <v/>
      </c>
      <c r="H1412" s="7" t="str">
        <f>IF('Payments Export'!B1416="","",G1412-F1412)</f>
        <v/>
      </c>
      <c r="I1412" s="3" t="str">
        <f>IF(C1412&lt;&gt;"",_xlfn.XLOOKUP(IFERROR(VALUE(C1412),C1412),'Items database'!A:A,'Items database'!B:B),(_xlfn.XLOOKUP(LEFT(E1412,3),Services,Services,"")))</f>
        <v/>
      </c>
      <c r="J1412" s="3" t="str">
        <f t="shared" si="45"/>
        <v/>
      </c>
    </row>
    <row r="1413" spans="1:10" x14ac:dyDescent="0.35">
      <c r="A1413" s="7" t="str">
        <f>IF('Payments Export'!A1417="","",'Payments Export'!A1417)</f>
        <v/>
      </c>
      <c r="B1413" s="7" t="str">
        <f>IF('Payments Export'!A1417="","",'Payments Export'!B1417)</f>
        <v/>
      </c>
      <c r="C1413" s="7" t="str">
        <f>IF(IFERROR(VALUE('Payments Export'!H1417),'Payments Export'!H1417)&lt;&gt;0,IFERROR(VALUE('Payments Export'!H1417),'Payments Export'!H1417),"")</f>
        <v/>
      </c>
      <c r="D1413" s="7" t="str">
        <f>IF('Payments Export'!I1417="","",'Payments Export'!I1417)</f>
        <v/>
      </c>
      <c r="E1413" s="7" t="str">
        <f t="shared" si="44"/>
        <v/>
      </c>
      <c r="F1413" s="7" t="str">
        <f>IF('Payments Export'!A1417="","",'Payments Export'!N1417)</f>
        <v/>
      </c>
      <c r="G1413" s="7" t="str">
        <f>IF('Payments Export'!A1417="","",'Payments Export'!O1417)</f>
        <v/>
      </c>
      <c r="H1413" s="7" t="str">
        <f>IF('Payments Export'!B1417="","",G1413-F1413)</f>
        <v/>
      </c>
      <c r="I1413" s="3" t="str">
        <f>IF(C1413&lt;&gt;"",_xlfn.XLOOKUP(IFERROR(VALUE(C1413),C1413),'Items database'!A:A,'Items database'!B:B),(_xlfn.XLOOKUP(LEFT(E1413,3),Services,Services,"")))</f>
        <v/>
      </c>
      <c r="J1413" s="3" t="str">
        <f t="shared" si="45"/>
        <v/>
      </c>
    </row>
    <row r="1414" spans="1:10" x14ac:dyDescent="0.35">
      <c r="A1414" s="7" t="str">
        <f>IF('Payments Export'!A1418="","",'Payments Export'!A1418)</f>
        <v/>
      </c>
      <c r="B1414" s="7" t="str">
        <f>IF('Payments Export'!A1418="","",'Payments Export'!B1418)</f>
        <v/>
      </c>
      <c r="C1414" s="7" t="str">
        <f>IF(IFERROR(VALUE('Payments Export'!H1418),'Payments Export'!H1418)&lt;&gt;0,IFERROR(VALUE('Payments Export'!H1418),'Payments Export'!H1418),"")</f>
        <v/>
      </c>
      <c r="D1414" s="7" t="str">
        <f>IF('Payments Export'!I1418="","",'Payments Export'!I1418)</f>
        <v/>
      </c>
      <c r="E1414" s="7" t="str">
        <f t="shared" si="44"/>
        <v/>
      </c>
      <c r="F1414" s="7" t="str">
        <f>IF('Payments Export'!A1418="","",'Payments Export'!N1418)</f>
        <v/>
      </c>
      <c r="G1414" s="7" t="str">
        <f>IF('Payments Export'!A1418="","",'Payments Export'!O1418)</f>
        <v/>
      </c>
      <c r="H1414" s="7" t="str">
        <f>IF('Payments Export'!B1418="","",G1414-F1414)</f>
        <v/>
      </c>
      <c r="I1414" s="3" t="str">
        <f>IF(C1414&lt;&gt;"",_xlfn.XLOOKUP(IFERROR(VALUE(C1414),C1414),'Items database'!A:A,'Items database'!B:B),(_xlfn.XLOOKUP(LEFT(E1414,3),Services,Services,"")))</f>
        <v/>
      </c>
      <c r="J1414" s="3" t="str">
        <f t="shared" si="45"/>
        <v/>
      </c>
    </row>
    <row r="1415" spans="1:10" x14ac:dyDescent="0.35">
      <c r="A1415" s="7" t="str">
        <f>IF('Payments Export'!A1419="","",'Payments Export'!A1419)</f>
        <v/>
      </c>
      <c r="B1415" s="7" t="str">
        <f>IF('Payments Export'!A1419="","",'Payments Export'!B1419)</f>
        <v/>
      </c>
      <c r="C1415" s="7" t="str">
        <f>IF(IFERROR(VALUE('Payments Export'!H1419),'Payments Export'!H1419)&lt;&gt;0,IFERROR(VALUE('Payments Export'!H1419),'Payments Export'!H1419),"")</f>
        <v/>
      </c>
      <c r="D1415" s="7" t="str">
        <f>IF('Payments Export'!I1419="","",'Payments Export'!I1419)</f>
        <v/>
      </c>
      <c r="E1415" s="7" t="str">
        <f t="shared" si="44"/>
        <v/>
      </c>
      <c r="F1415" s="7" t="str">
        <f>IF('Payments Export'!A1419="","",'Payments Export'!N1419)</f>
        <v/>
      </c>
      <c r="G1415" s="7" t="str">
        <f>IF('Payments Export'!A1419="","",'Payments Export'!O1419)</f>
        <v/>
      </c>
      <c r="H1415" s="7" t="str">
        <f>IF('Payments Export'!B1419="","",G1415-F1415)</f>
        <v/>
      </c>
      <c r="I1415" s="3" t="str">
        <f>IF(C1415&lt;&gt;"",_xlfn.XLOOKUP(IFERROR(VALUE(C1415),C1415),'Items database'!A:A,'Items database'!B:B),(_xlfn.XLOOKUP(LEFT(E1415,3),Services,Services,"")))</f>
        <v/>
      </c>
      <c r="J1415" s="3" t="str">
        <f t="shared" si="45"/>
        <v/>
      </c>
    </row>
    <row r="1416" spans="1:10" x14ac:dyDescent="0.35">
      <c r="A1416" s="7" t="str">
        <f>IF('Payments Export'!A1420="","",'Payments Export'!A1420)</f>
        <v/>
      </c>
      <c r="B1416" s="7" t="str">
        <f>IF('Payments Export'!A1420="","",'Payments Export'!B1420)</f>
        <v/>
      </c>
      <c r="C1416" s="7" t="str">
        <f>IF(IFERROR(VALUE('Payments Export'!H1420),'Payments Export'!H1420)&lt;&gt;0,IFERROR(VALUE('Payments Export'!H1420),'Payments Export'!H1420),"")</f>
        <v/>
      </c>
      <c r="D1416" s="7" t="str">
        <f>IF('Payments Export'!I1420="","",'Payments Export'!I1420)</f>
        <v/>
      </c>
      <c r="E1416" s="7" t="str">
        <f t="shared" si="44"/>
        <v/>
      </c>
      <c r="F1416" s="7" t="str">
        <f>IF('Payments Export'!A1420="","",'Payments Export'!N1420)</f>
        <v/>
      </c>
      <c r="G1416" s="7" t="str">
        <f>IF('Payments Export'!A1420="","",'Payments Export'!O1420)</f>
        <v/>
      </c>
      <c r="H1416" s="7" t="str">
        <f>IF('Payments Export'!B1420="","",G1416-F1416)</f>
        <v/>
      </c>
      <c r="I1416" s="3" t="str">
        <f>IF(C1416&lt;&gt;"",_xlfn.XLOOKUP(IFERROR(VALUE(C1416),C1416),'Items database'!A:A,'Items database'!B:B),(_xlfn.XLOOKUP(LEFT(E1416,3),Services,Services,"")))</f>
        <v/>
      </c>
      <c r="J1416" s="3" t="str">
        <f t="shared" si="45"/>
        <v/>
      </c>
    </row>
    <row r="1417" spans="1:10" x14ac:dyDescent="0.35">
      <c r="A1417" s="7" t="str">
        <f>IF('Payments Export'!A1421="","",'Payments Export'!A1421)</f>
        <v/>
      </c>
      <c r="B1417" s="7" t="str">
        <f>IF('Payments Export'!A1421="","",'Payments Export'!B1421)</f>
        <v/>
      </c>
      <c r="C1417" s="7" t="str">
        <f>IF(IFERROR(VALUE('Payments Export'!H1421),'Payments Export'!H1421)&lt;&gt;0,IFERROR(VALUE('Payments Export'!H1421),'Payments Export'!H1421),"")</f>
        <v/>
      </c>
      <c r="D1417" s="7" t="str">
        <f>IF('Payments Export'!I1421="","",'Payments Export'!I1421)</f>
        <v/>
      </c>
      <c r="E1417" s="7" t="str">
        <f t="shared" si="44"/>
        <v/>
      </c>
      <c r="F1417" s="7" t="str">
        <f>IF('Payments Export'!A1421="","",'Payments Export'!N1421)</f>
        <v/>
      </c>
      <c r="G1417" s="7" t="str">
        <f>IF('Payments Export'!A1421="","",'Payments Export'!O1421)</f>
        <v/>
      </c>
      <c r="H1417" s="7" t="str">
        <f>IF('Payments Export'!B1421="","",G1417-F1417)</f>
        <v/>
      </c>
      <c r="I1417" s="3" t="str">
        <f>IF(C1417&lt;&gt;"",_xlfn.XLOOKUP(IFERROR(VALUE(C1417),C1417),'Items database'!A:A,'Items database'!B:B),(_xlfn.XLOOKUP(LEFT(E1417,3),Services,Services,"")))</f>
        <v/>
      </c>
      <c r="J1417" s="3" t="str">
        <f t="shared" si="45"/>
        <v/>
      </c>
    </row>
    <row r="1418" spans="1:10" x14ac:dyDescent="0.35">
      <c r="A1418" s="7" t="str">
        <f>IF('Payments Export'!A1422="","",'Payments Export'!A1422)</f>
        <v/>
      </c>
      <c r="B1418" s="7" t="str">
        <f>IF('Payments Export'!A1422="","",'Payments Export'!B1422)</f>
        <v/>
      </c>
      <c r="C1418" s="7" t="str">
        <f>IF(IFERROR(VALUE('Payments Export'!H1422),'Payments Export'!H1422)&lt;&gt;0,IFERROR(VALUE('Payments Export'!H1422),'Payments Export'!H1422),"")</f>
        <v/>
      </c>
      <c r="D1418" s="7" t="str">
        <f>IF('Payments Export'!I1422="","",'Payments Export'!I1422)</f>
        <v/>
      </c>
      <c r="E1418" s="7" t="str">
        <f t="shared" si="44"/>
        <v/>
      </c>
      <c r="F1418" s="7" t="str">
        <f>IF('Payments Export'!A1422="","",'Payments Export'!N1422)</f>
        <v/>
      </c>
      <c r="G1418" s="7" t="str">
        <f>IF('Payments Export'!A1422="","",'Payments Export'!O1422)</f>
        <v/>
      </c>
      <c r="H1418" s="7" t="str">
        <f>IF('Payments Export'!B1422="","",G1418-F1418)</f>
        <v/>
      </c>
      <c r="I1418" s="3" t="str">
        <f>IF(C1418&lt;&gt;"",_xlfn.XLOOKUP(IFERROR(VALUE(C1418),C1418),'Items database'!A:A,'Items database'!B:B),(_xlfn.XLOOKUP(LEFT(E1418,3),Services,Services,"")))</f>
        <v/>
      </c>
      <c r="J1418" s="3" t="str">
        <f t="shared" si="45"/>
        <v/>
      </c>
    </row>
    <row r="1419" spans="1:10" x14ac:dyDescent="0.35">
      <c r="A1419" s="7" t="str">
        <f>IF('Payments Export'!A1423="","",'Payments Export'!A1423)</f>
        <v/>
      </c>
      <c r="B1419" s="7" t="str">
        <f>IF('Payments Export'!A1423="","",'Payments Export'!B1423)</f>
        <v/>
      </c>
      <c r="C1419" s="7" t="str">
        <f>IF(IFERROR(VALUE('Payments Export'!H1423),'Payments Export'!H1423)&lt;&gt;0,IFERROR(VALUE('Payments Export'!H1423),'Payments Export'!H1423),"")</f>
        <v/>
      </c>
      <c r="D1419" s="7" t="str">
        <f>IF('Payments Export'!I1423="","",'Payments Export'!I1423)</f>
        <v/>
      </c>
      <c r="E1419" s="7" t="str">
        <f t="shared" si="44"/>
        <v/>
      </c>
      <c r="F1419" s="7" t="str">
        <f>IF('Payments Export'!A1423="","",'Payments Export'!N1423)</f>
        <v/>
      </c>
      <c r="G1419" s="7" t="str">
        <f>IF('Payments Export'!A1423="","",'Payments Export'!O1423)</f>
        <v/>
      </c>
      <c r="H1419" s="7" t="str">
        <f>IF('Payments Export'!B1423="","",G1419-F1419)</f>
        <v/>
      </c>
      <c r="I1419" s="3" t="str">
        <f>IF(C1419&lt;&gt;"",_xlfn.XLOOKUP(IFERROR(VALUE(C1419),C1419),'Items database'!A:A,'Items database'!B:B),(_xlfn.XLOOKUP(LEFT(E1419,3),Services,Services,"")))</f>
        <v/>
      </c>
      <c r="J1419" s="3" t="str">
        <f t="shared" si="45"/>
        <v/>
      </c>
    </row>
    <row r="1420" spans="1:10" x14ac:dyDescent="0.35">
      <c r="A1420" s="7" t="str">
        <f>IF('Payments Export'!A1424="","",'Payments Export'!A1424)</f>
        <v/>
      </c>
      <c r="B1420" s="7" t="str">
        <f>IF('Payments Export'!A1424="","",'Payments Export'!B1424)</f>
        <v/>
      </c>
      <c r="C1420" s="7" t="str">
        <f>IF(IFERROR(VALUE('Payments Export'!H1424),'Payments Export'!H1424)&lt;&gt;0,IFERROR(VALUE('Payments Export'!H1424),'Payments Export'!H1424),"")</f>
        <v/>
      </c>
      <c r="D1420" s="7" t="str">
        <f>IF('Payments Export'!I1424="","",'Payments Export'!I1424)</f>
        <v/>
      </c>
      <c r="E1420" s="7" t="str">
        <f t="shared" si="44"/>
        <v/>
      </c>
      <c r="F1420" s="7" t="str">
        <f>IF('Payments Export'!A1424="","",'Payments Export'!N1424)</f>
        <v/>
      </c>
      <c r="G1420" s="7" t="str">
        <f>IF('Payments Export'!A1424="","",'Payments Export'!O1424)</f>
        <v/>
      </c>
      <c r="H1420" s="7" t="str">
        <f>IF('Payments Export'!B1424="","",G1420-F1420)</f>
        <v/>
      </c>
      <c r="I1420" s="3" t="str">
        <f>IF(C1420&lt;&gt;"",_xlfn.XLOOKUP(IFERROR(VALUE(C1420),C1420),'Items database'!A:A,'Items database'!B:B),(_xlfn.XLOOKUP(LEFT(E1420,3),Services,Services,"")))</f>
        <v/>
      </c>
      <c r="J1420" s="3" t="str">
        <f t="shared" si="45"/>
        <v/>
      </c>
    </row>
    <row r="1421" spans="1:10" x14ac:dyDescent="0.35">
      <c r="A1421" s="7" t="str">
        <f>IF('Payments Export'!A1425="","",'Payments Export'!A1425)</f>
        <v/>
      </c>
      <c r="B1421" s="7" t="str">
        <f>IF('Payments Export'!A1425="","",'Payments Export'!B1425)</f>
        <v/>
      </c>
      <c r="C1421" s="7" t="str">
        <f>IF(IFERROR(VALUE('Payments Export'!H1425),'Payments Export'!H1425)&lt;&gt;0,IFERROR(VALUE('Payments Export'!H1425),'Payments Export'!H1425),"")</f>
        <v/>
      </c>
      <c r="D1421" s="7" t="str">
        <f>IF('Payments Export'!I1425="","",'Payments Export'!I1425)</f>
        <v/>
      </c>
      <c r="E1421" s="7" t="str">
        <f t="shared" si="44"/>
        <v/>
      </c>
      <c r="F1421" s="7" t="str">
        <f>IF('Payments Export'!A1425="","",'Payments Export'!N1425)</f>
        <v/>
      </c>
      <c r="G1421" s="7" t="str">
        <f>IF('Payments Export'!A1425="","",'Payments Export'!O1425)</f>
        <v/>
      </c>
      <c r="H1421" s="7" t="str">
        <f>IF('Payments Export'!B1425="","",G1421-F1421)</f>
        <v/>
      </c>
      <c r="I1421" s="3" t="str">
        <f>IF(C1421&lt;&gt;"",_xlfn.XLOOKUP(IFERROR(VALUE(C1421),C1421),'Items database'!A:A,'Items database'!B:B),(_xlfn.XLOOKUP(LEFT(E1421,3),Services,Services,"")))</f>
        <v/>
      </c>
      <c r="J1421" s="3" t="str">
        <f t="shared" si="45"/>
        <v/>
      </c>
    </row>
    <row r="1422" spans="1:10" x14ac:dyDescent="0.35">
      <c r="A1422" s="7" t="str">
        <f>IF('Payments Export'!A1426="","",'Payments Export'!A1426)</f>
        <v/>
      </c>
      <c r="B1422" s="7" t="str">
        <f>IF('Payments Export'!A1426="","",'Payments Export'!B1426)</f>
        <v/>
      </c>
      <c r="C1422" s="7" t="str">
        <f>IF(IFERROR(VALUE('Payments Export'!H1426),'Payments Export'!H1426)&lt;&gt;0,IFERROR(VALUE('Payments Export'!H1426),'Payments Export'!H1426),"")</f>
        <v/>
      </c>
      <c r="D1422" s="7" t="str">
        <f>IF('Payments Export'!I1426="","",'Payments Export'!I1426)</f>
        <v/>
      </c>
      <c r="E1422" s="7" t="str">
        <f t="shared" si="44"/>
        <v/>
      </c>
      <c r="F1422" s="7" t="str">
        <f>IF('Payments Export'!A1426="","",'Payments Export'!N1426)</f>
        <v/>
      </c>
      <c r="G1422" s="7" t="str">
        <f>IF('Payments Export'!A1426="","",'Payments Export'!O1426)</f>
        <v/>
      </c>
      <c r="H1422" s="7" t="str">
        <f>IF('Payments Export'!B1426="","",G1422-F1422)</f>
        <v/>
      </c>
      <c r="I1422" s="3" t="str">
        <f>IF(C1422&lt;&gt;"",_xlfn.XLOOKUP(IFERROR(VALUE(C1422),C1422),'Items database'!A:A,'Items database'!B:B),(_xlfn.XLOOKUP(LEFT(E1422,3),Services,Services,"")))</f>
        <v/>
      </c>
      <c r="J1422" s="3" t="str">
        <f t="shared" si="45"/>
        <v/>
      </c>
    </row>
    <row r="1423" spans="1:10" x14ac:dyDescent="0.35">
      <c r="A1423" s="7" t="str">
        <f>IF('Payments Export'!A1427="","",'Payments Export'!A1427)</f>
        <v/>
      </c>
      <c r="B1423" s="7" t="str">
        <f>IF('Payments Export'!A1427="","",'Payments Export'!B1427)</f>
        <v/>
      </c>
      <c r="C1423" s="7" t="str">
        <f>IF(IFERROR(VALUE('Payments Export'!H1427),'Payments Export'!H1427)&lt;&gt;0,IFERROR(VALUE('Payments Export'!H1427),'Payments Export'!H1427),"")</f>
        <v/>
      </c>
      <c r="D1423" s="7" t="str">
        <f>IF('Payments Export'!I1427="","",'Payments Export'!I1427)</f>
        <v/>
      </c>
      <c r="E1423" s="7" t="str">
        <f t="shared" si="44"/>
        <v/>
      </c>
      <c r="F1423" s="7" t="str">
        <f>IF('Payments Export'!A1427="","",'Payments Export'!N1427)</f>
        <v/>
      </c>
      <c r="G1423" s="7" t="str">
        <f>IF('Payments Export'!A1427="","",'Payments Export'!O1427)</f>
        <v/>
      </c>
      <c r="H1423" s="7" t="str">
        <f>IF('Payments Export'!B1427="","",G1423-F1423)</f>
        <v/>
      </c>
      <c r="I1423" s="3" t="str">
        <f>IF(C1423&lt;&gt;"",_xlfn.XLOOKUP(IFERROR(VALUE(C1423),C1423),'Items database'!A:A,'Items database'!B:B),(_xlfn.XLOOKUP(LEFT(E1423,3),Services,Services,"")))</f>
        <v/>
      </c>
      <c r="J1423" s="3" t="str">
        <f t="shared" si="45"/>
        <v/>
      </c>
    </row>
    <row r="1424" spans="1:10" x14ac:dyDescent="0.35">
      <c r="A1424" s="7" t="str">
        <f>IF('Payments Export'!A1428="","",'Payments Export'!A1428)</f>
        <v/>
      </c>
      <c r="B1424" s="7" t="str">
        <f>IF('Payments Export'!A1428="","",'Payments Export'!B1428)</f>
        <v/>
      </c>
      <c r="C1424" s="7" t="str">
        <f>IF(IFERROR(VALUE('Payments Export'!H1428),'Payments Export'!H1428)&lt;&gt;0,IFERROR(VALUE('Payments Export'!H1428),'Payments Export'!H1428),"")</f>
        <v/>
      </c>
      <c r="D1424" s="7" t="str">
        <f>IF('Payments Export'!I1428="","",'Payments Export'!I1428)</f>
        <v/>
      </c>
      <c r="E1424" s="7" t="str">
        <f t="shared" si="44"/>
        <v/>
      </c>
      <c r="F1424" s="7" t="str">
        <f>IF('Payments Export'!A1428="","",'Payments Export'!N1428)</f>
        <v/>
      </c>
      <c r="G1424" s="7" t="str">
        <f>IF('Payments Export'!A1428="","",'Payments Export'!O1428)</f>
        <v/>
      </c>
      <c r="H1424" s="7" t="str">
        <f>IF('Payments Export'!B1428="","",G1424-F1424)</f>
        <v/>
      </c>
      <c r="I1424" s="3" t="str">
        <f>IF(C1424&lt;&gt;"",_xlfn.XLOOKUP(IFERROR(VALUE(C1424),C1424),'Items database'!A:A,'Items database'!B:B),(_xlfn.XLOOKUP(LEFT(E1424,3),Services,Services,"")))</f>
        <v/>
      </c>
      <c r="J1424" s="3" t="str">
        <f t="shared" si="45"/>
        <v/>
      </c>
    </row>
    <row r="1425" spans="1:10" x14ac:dyDescent="0.35">
      <c r="A1425" s="7" t="str">
        <f>IF('Payments Export'!A1429="","",'Payments Export'!A1429)</f>
        <v/>
      </c>
      <c r="B1425" s="7" t="str">
        <f>IF('Payments Export'!A1429="","",'Payments Export'!B1429)</f>
        <v/>
      </c>
      <c r="C1425" s="7" t="str">
        <f>IF(IFERROR(VALUE('Payments Export'!H1429),'Payments Export'!H1429)&lt;&gt;0,IFERROR(VALUE('Payments Export'!H1429),'Payments Export'!H1429),"")</f>
        <v/>
      </c>
      <c r="D1425" s="7" t="str">
        <f>IF('Payments Export'!I1429="","",'Payments Export'!I1429)</f>
        <v/>
      </c>
      <c r="E1425" s="7" t="str">
        <f t="shared" si="44"/>
        <v/>
      </c>
      <c r="F1425" s="7" t="str">
        <f>IF('Payments Export'!A1429="","",'Payments Export'!N1429)</f>
        <v/>
      </c>
      <c r="G1425" s="7" t="str">
        <f>IF('Payments Export'!A1429="","",'Payments Export'!O1429)</f>
        <v/>
      </c>
      <c r="H1425" s="7" t="str">
        <f>IF('Payments Export'!B1429="","",G1425-F1425)</f>
        <v/>
      </c>
      <c r="I1425" s="3" t="str">
        <f>IF(C1425&lt;&gt;"",_xlfn.XLOOKUP(IFERROR(VALUE(C1425),C1425),'Items database'!A:A,'Items database'!B:B),(_xlfn.XLOOKUP(LEFT(E1425,3),Services,Services,"")))</f>
        <v/>
      </c>
      <c r="J1425" s="3" t="str">
        <f t="shared" si="45"/>
        <v/>
      </c>
    </row>
    <row r="1426" spans="1:10" x14ac:dyDescent="0.35">
      <c r="A1426" s="7" t="str">
        <f>IF('Payments Export'!A1430="","",'Payments Export'!A1430)</f>
        <v/>
      </c>
      <c r="B1426" s="7" t="str">
        <f>IF('Payments Export'!A1430="","",'Payments Export'!B1430)</f>
        <v/>
      </c>
      <c r="C1426" s="7" t="str">
        <f>IF(IFERROR(VALUE('Payments Export'!H1430),'Payments Export'!H1430)&lt;&gt;0,IFERROR(VALUE('Payments Export'!H1430),'Payments Export'!H1430),"")</f>
        <v/>
      </c>
      <c r="D1426" s="7" t="str">
        <f>IF('Payments Export'!I1430="","",'Payments Export'!I1430)</f>
        <v/>
      </c>
      <c r="E1426" s="7" t="str">
        <f t="shared" si="44"/>
        <v/>
      </c>
      <c r="F1426" s="7" t="str">
        <f>IF('Payments Export'!A1430="","",'Payments Export'!N1430)</f>
        <v/>
      </c>
      <c r="G1426" s="7" t="str">
        <f>IF('Payments Export'!A1430="","",'Payments Export'!O1430)</f>
        <v/>
      </c>
      <c r="H1426" s="7" t="str">
        <f>IF('Payments Export'!B1430="","",G1426-F1426)</f>
        <v/>
      </c>
      <c r="I1426" s="3" t="str">
        <f>IF(C1426&lt;&gt;"",_xlfn.XLOOKUP(IFERROR(VALUE(C1426),C1426),'Items database'!A:A,'Items database'!B:B),(_xlfn.XLOOKUP(LEFT(E1426,3),Services,Services,"")))</f>
        <v/>
      </c>
      <c r="J1426" s="3" t="str">
        <f t="shared" si="45"/>
        <v/>
      </c>
    </row>
    <row r="1427" spans="1:10" x14ac:dyDescent="0.35">
      <c r="A1427" s="7" t="str">
        <f>IF('Payments Export'!A1431="","",'Payments Export'!A1431)</f>
        <v/>
      </c>
      <c r="B1427" s="7" t="str">
        <f>IF('Payments Export'!A1431="","",'Payments Export'!B1431)</f>
        <v/>
      </c>
      <c r="C1427" s="7" t="str">
        <f>IF(IFERROR(VALUE('Payments Export'!H1431),'Payments Export'!H1431)&lt;&gt;0,IFERROR(VALUE('Payments Export'!H1431),'Payments Export'!H1431),"")</f>
        <v/>
      </c>
      <c r="D1427" s="7" t="str">
        <f>IF('Payments Export'!I1431="","",'Payments Export'!I1431)</f>
        <v/>
      </c>
      <c r="E1427" s="7" t="str">
        <f t="shared" si="44"/>
        <v/>
      </c>
      <c r="F1427" s="7" t="str">
        <f>IF('Payments Export'!A1431="","",'Payments Export'!N1431)</f>
        <v/>
      </c>
      <c r="G1427" s="7" t="str">
        <f>IF('Payments Export'!A1431="","",'Payments Export'!O1431)</f>
        <v/>
      </c>
      <c r="H1427" s="7" t="str">
        <f>IF('Payments Export'!B1431="","",G1427-F1427)</f>
        <v/>
      </c>
      <c r="I1427" s="3" t="str">
        <f>IF(C1427&lt;&gt;"",_xlfn.XLOOKUP(IFERROR(VALUE(C1427),C1427),'Items database'!A:A,'Items database'!B:B),(_xlfn.XLOOKUP(LEFT(E1427,3),Services,Services,"")))</f>
        <v/>
      </c>
      <c r="J1427" s="3" t="str">
        <f t="shared" si="45"/>
        <v/>
      </c>
    </row>
    <row r="1428" spans="1:10" x14ac:dyDescent="0.35">
      <c r="A1428" s="7" t="str">
        <f>IF('Payments Export'!A1432="","",'Payments Export'!A1432)</f>
        <v/>
      </c>
      <c r="B1428" s="7" t="str">
        <f>IF('Payments Export'!A1432="","",'Payments Export'!B1432)</f>
        <v/>
      </c>
      <c r="C1428" s="7" t="str">
        <f>IF(IFERROR(VALUE('Payments Export'!H1432),'Payments Export'!H1432)&lt;&gt;0,IFERROR(VALUE('Payments Export'!H1432),'Payments Export'!H1432),"")</f>
        <v/>
      </c>
      <c r="D1428" s="7" t="str">
        <f>IF('Payments Export'!I1432="","",'Payments Export'!I1432)</f>
        <v/>
      </c>
      <c r="E1428" s="7" t="str">
        <f t="shared" si="44"/>
        <v/>
      </c>
      <c r="F1428" s="7" t="str">
        <f>IF('Payments Export'!A1432="","",'Payments Export'!N1432)</f>
        <v/>
      </c>
      <c r="G1428" s="7" t="str">
        <f>IF('Payments Export'!A1432="","",'Payments Export'!O1432)</f>
        <v/>
      </c>
      <c r="H1428" s="7" t="str">
        <f>IF('Payments Export'!B1432="","",G1428-F1428)</f>
        <v/>
      </c>
      <c r="I1428" s="3" t="str">
        <f>IF(C1428&lt;&gt;"",_xlfn.XLOOKUP(IFERROR(VALUE(C1428),C1428),'Items database'!A:A,'Items database'!B:B),(_xlfn.XLOOKUP(LEFT(E1428,3),Services,Services,"")))</f>
        <v/>
      </c>
      <c r="J1428" s="3" t="str">
        <f t="shared" si="45"/>
        <v/>
      </c>
    </row>
    <row r="1429" spans="1:10" x14ac:dyDescent="0.35">
      <c r="A1429" s="7" t="str">
        <f>IF('Payments Export'!A1433="","",'Payments Export'!A1433)</f>
        <v/>
      </c>
      <c r="B1429" s="7" t="str">
        <f>IF('Payments Export'!A1433="","",'Payments Export'!B1433)</f>
        <v/>
      </c>
      <c r="C1429" s="7" t="str">
        <f>IF(IFERROR(VALUE('Payments Export'!H1433),'Payments Export'!H1433)&lt;&gt;0,IFERROR(VALUE('Payments Export'!H1433),'Payments Export'!H1433),"")</f>
        <v/>
      </c>
      <c r="D1429" s="7" t="str">
        <f>IF('Payments Export'!I1433="","",'Payments Export'!I1433)</f>
        <v/>
      </c>
      <c r="E1429" s="7" t="str">
        <f t="shared" si="44"/>
        <v/>
      </c>
      <c r="F1429" s="7" t="str">
        <f>IF('Payments Export'!A1433="","",'Payments Export'!N1433)</f>
        <v/>
      </c>
      <c r="G1429" s="7" t="str">
        <f>IF('Payments Export'!A1433="","",'Payments Export'!O1433)</f>
        <v/>
      </c>
      <c r="H1429" s="7" t="str">
        <f>IF('Payments Export'!B1433="","",G1429-F1429)</f>
        <v/>
      </c>
      <c r="I1429" s="3" t="str">
        <f>IF(C1429&lt;&gt;"",_xlfn.XLOOKUP(IFERROR(VALUE(C1429),C1429),'Items database'!A:A,'Items database'!B:B),(_xlfn.XLOOKUP(LEFT(E1429,3),Services,Services,"")))</f>
        <v/>
      </c>
      <c r="J1429" s="3" t="str">
        <f t="shared" si="45"/>
        <v/>
      </c>
    </row>
    <row r="1430" spans="1:10" x14ac:dyDescent="0.35">
      <c r="A1430" s="7" t="str">
        <f>IF('Payments Export'!A1434="","",'Payments Export'!A1434)</f>
        <v/>
      </c>
      <c r="B1430" s="7" t="str">
        <f>IF('Payments Export'!A1434="","",'Payments Export'!B1434)</f>
        <v/>
      </c>
      <c r="C1430" s="7" t="str">
        <f>IF(IFERROR(VALUE('Payments Export'!H1434),'Payments Export'!H1434)&lt;&gt;0,IFERROR(VALUE('Payments Export'!H1434),'Payments Export'!H1434),"")</f>
        <v/>
      </c>
      <c r="D1430" s="7" t="str">
        <f>IF('Payments Export'!I1434="","",'Payments Export'!I1434)</f>
        <v/>
      </c>
      <c r="E1430" s="7" t="str">
        <f t="shared" si="44"/>
        <v/>
      </c>
      <c r="F1430" s="7" t="str">
        <f>IF('Payments Export'!A1434="","",'Payments Export'!N1434)</f>
        <v/>
      </c>
      <c r="G1430" s="7" t="str">
        <f>IF('Payments Export'!A1434="","",'Payments Export'!O1434)</f>
        <v/>
      </c>
      <c r="H1430" s="7" t="str">
        <f>IF('Payments Export'!B1434="","",G1430-F1430)</f>
        <v/>
      </c>
      <c r="I1430" s="3" t="str">
        <f>IF(C1430&lt;&gt;"",_xlfn.XLOOKUP(IFERROR(VALUE(C1430),C1430),'Items database'!A:A,'Items database'!B:B),(_xlfn.XLOOKUP(LEFT(E1430,3),Services,Services,"")))</f>
        <v/>
      </c>
      <c r="J1430" s="3" t="str">
        <f t="shared" si="45"/>
        <v/>
      </c>
    </row>
    <row r="1431" spans="1:10" x14ac:dyDescent="0.35">
      <c r="A1431" s="7" t="str">
        <f>IF('Payments Export'!A1435="","",'Payments Export'!A1435)</f>
        <v/>
      </c>
      <c r="B1431" s="7" t="str">
        <f>IF('Payments Export'!A1435="","",'Payments Export'!B1435)</f>
        <v/>
      </c>
      <c r="C1431" s="7" t="str">
        <f>IF(IFERROR(VALUE('Payments Export'!H1435),'Payments Export'!H1435)&lt;&gt;0,IFERROR(VALUE('Payments Export'!H1435),'Payments Export'!H1435),"")</f>
        <v/>
      </c>
      <c r="D1431" s="7" t="str">
        <f>IF('Payments Export'!I1435="","",'Payments Export'!I1435)</f>
        <v/>
      </c>
      <c r="E1431" s="7" t="str">
        <f t="shared" si="44"/>
        <v/>
      </c>
      <c r="F1431" s="7" t="str">
        <f>IF('Payments Export'!A1435="","",'Payments Export'!N1435)</f>
        <v/>
      </c>
      <c r="G1431" s="7" t="str">
        <f>IF('Payments Export'!A1435="","",'Payments Export'!O1435)</f>
        <v/>
      </c>
      <c r="H1431" s="7" t="str">
        <f>IF('Payments Export'!B1435="","",G1431-F1431)</f>
        <v/>
      </c>
      <c r="I1431" s="3" t="str">
        <f>IF(C1431&lt;&gt;"",_xlfn.XLOOKUP(IFERROR(VALUE(C1431),C1431),'Items database'!A:A,'Items database'!B:B),(_xlfn.XLOOKUP(LEFT(E1431,3),Services,Services,"")))</f>
        <v/>
      </c>
      <c r="J1431" s="3" t="str">
        <f t="shared" si="45"/>
        <v/>
      </c>
    </row>
    <row r="1432" spans="1:10" x14ac:dyDescent="0.35">
      <c r="A1432" s="7" t="str">
        <f>IF('Payments Export'!A1436="","",'Payments Export'!A1436)</f>
        <v/>
      </c>
      <c r="B1432" s="7" t="str">
        <f>IF('Payments Export'!A1436="","",'Payments Export'!B1436)</f>
        <v/>
      </c>
      <c r="C1432" s="7" t="str">
        <f>IF(IFERROR(VALUE('Payments Export'!H1436),'Payments Export'!H1436)&lt;&gt;0,IFERROR(VALUE('Payments Export'!H1436),'Payments Export'!H1436),"")</f>
        <v/>
      </c>
      <c r="D1432" s="7" t="str">
        <f>IF('Payments Export'!I1436="","",'Payments Export'!I1436)</f>
        <v/>
      </c>
      <c r="E1432" s="7" t="str">
        <f t="shared" si="44"/>
        <v/>
      </c>
      <c r="F1432" s="7" t="str">
        <f>IF('Payments Export'!A1436="","",'Payments Export'!N1436)</f>
        <v/>
      </c>
      <c r="G1432" s="7" t="str">
        <f>IF('Payments Export'!A1436="","",'Payments Export'!O1436)</f>
        <v/>
      </c>
      <c r="H1432" s="7" t="str">
        <f>IF('Payments Export'!B1436="","",G1432-F1432)</f>
        <v/>
      </c>
      <c r="I1432" s="3" t="str">
        <f>IF(C1432&lt;&gt;"",_xlfn.XLOOKUP(IFERROR(VALUE(C1432),C1432),'Items database'!A:A,'Items database'!B:B),(_xlfn.XLOOKUP(LEFT(E1432,3),Services,Services,"")))</f>
        <v/>
      </c>
      <c r="J1432" s="3" t="str">
        <f t="shared" si="45"/>
        <v/>
      </c>
    </row>
    <row r="1433" spans="1:10" x14ac:dyDescent="0.35">
      <c r="A1433" s="7" t="str">
        <f>IF('Payments Export'!A1437="","",'Payments Export'!A1437)</f>
        <v/>
      </c>
      <c r="B1433" s="7" t="str">
        <f>IF('Payments Export'!A1437="","",'Payments Export'!B1437)</f>
        <v/>
      </c>
      <c r="C1433" s="7" t="str">
        <f>IF(IFERROR(VALUE('Payments Export'!H1437),'Payments Export'!H1437)&lt;&gt;0,IFERROR(VALUE('Payments Export'!H1437),'Payments Export'!H1437),"")</f>
        <v/>
      </c>
      <c r="D1433" s="7" t="str">
        <f>IF('Payments Export'!I1437="","",'Payments Export'!I1437)</f>
        <v/>
      </c>
      <c r="E1433" s="7" t="str">
        <f t="shared" si="44"/>
        <v/>
      </c>
      <c r="F1433" s="7" t="str">
        <f>IF('Payments Export'!A1437="","",'Payments Export'!N1437)</f>
        <v/>
      </c>
      <c r="G1433" s="7" t="str">
        <f>IF('Payments Export'!A1437="","",'Payments Export'!O1437)</f>
        <v/>
      </c>
      <c r="H1433" s="7" t="str">
        <f>IF('Payments Export'!B1437="","",G1433-F1433)</f>
        <v/>
      </c>
      <c r="I1433" s="3" t="str">
        <f>IF(C1433&lt;&gt;"",_xlfn.XLOOKUP(IFERROR(VALUE(C1433),C1433),'Items database'!A:A,'Items database'!B:B),(_xlfn.XLOOKUP(LEFT(E1433,3),Services,Services,"")))</f>
        <v/>
      </c>
      <c r="J1433" s="3" t="str">
        <f t="shared" si="45"/>
        <v/>
      </c>
    </row>
    <row r="1434" spans="1:10" x14ac:dyDescent="0.35">
      <c r="A1434" s="7" t="str">
        <f>IF('Payments Export'!A1438="","",'Payments Export'!A1438)</f>
        <v/>
      </c>
      <c r="B1434" s="7" t="str">
        <f>IF('Payments Export'!A1438="","",'Payments Export'!B1438)</f>
        <v/>
      </c>
      <c r="C1434" s="7" t="str">
        <f>IF(IFERROR(VALUE('Payments Export'!H1438),'Payments Export'!H1438)&lt;&gt;0,IFERROR(VALUE('Payments Export'!H1438),'Payments Export'!H1438),"")</f>
        <v/>
      </c>
      <c r="D1434" s="7" t="str">
        <f>IF('Payments Export'!I1438="","",'Payments Export'!I1438)</f>
        <v/>
      </c>
      <c r="E1434" s="7" t="str">
        <f t="shared" si="44"/>
        <v/>
      </c>
      <c r="F1434" s="7" t="str">
        <f>IF('Payments Export'!A1438="","",'Payments Export'!N1438)</f>
        <v/>
      </c>
      <c r="G1434" s="7" t="str">
        <f>IF('Payments Export'!A1438="","",'Payments Export'!O1438)</f>
        <v/>
      </c>
      <c r="H1434" s="7" t="str">
        <f>IF('Payments Export'!B1438="","",G1434-F1434)</f>
        <v/>
      </c>
      <c r="I1434" s="3" t="str">
        <f>IF(C1434&lt;&gt;"",_xlfn.XLOOKUP(IFERROR(VALUE(C1434),C1434),'Items database'!A:A,'Items database'!B:B),(_xlfn.XLOOKUP(LEFT(E1434,3),Services,Services,"")))</f>
        <v/>
      </c>
      <c r="J1434" s="3" t="str">
        <f t="shared" si="45"/>
        <v/>
      </c>
    </row>
    <row r="1435" spans="1:10" x14ac:dyDescent="0.35">
      <c r="A1435" s="7" t="str">
        <f>IF('Payments Export'!A1439="","",'Payments Export'!A1439)</f>
        <v/>
      </c>
      <c r="B1435" s="7" t="str">
        <f>IF('Payments Export'!A1439="","",'Payments Export'!B1439)</f>
        <v/>
      </c>
      <c r="C1435" s="7" t="str">
        <f>IF(IFERROR(VALUE('Payments Export'!H1439),'Payments Export'!H1439)&lt;&gt;0,IFERROR(VALUE('Payments Export'!H1439),'Payments Export'!H1439),"")</f>
        <v/>
      </c>
      <c r="D1435" s="7" t="str">
        <f>IF('Payments Export'!I1439="","",'Payments Export'!I1439)</f>
        <v/>
      </c>
      <c r="E1435" s="7" t="str">
        <f t="shared" si="44"/>
        <v/>
      </c>
      <c r="F1435" s="7" t="str">
        <f>IF('Payments Export'!A1439="","",'Payments Export'!N1439)</f>
        <v/>
      </c>
      <c r="G1435" s="7" t="str">
        <f>IF('Payments Export'!A1439="","",'Payments Export'!O1439)</f>
        <v/>
      </c>
      <c r="H1435" s="7" t="str">
        <f>IF('Payments Export'!B1439="","",G1435-F1435)</f>
        <v/>
      </c>
      <c r="I1435" s="3" t="str">
        <f>IF(C1435&lt;&gt;"",_xlfn.XLOOKUP(IFERROR(VALUE(C1435),C1435),'Items database'!A:A,'Items database'!B:B),(_xlfn.XLOOKUP(LEFT(E1435,3),Services,Services,"")))</f>
        <v/>
      </c>
      <c r="J1435" s="3" t="str">
        <f t="shared" si="45"/>
        <v/>
      </c>
    </row>
    <row r="1436" spans="1:10" x14ac:dyDescent="0.35">
      <c r="A1436" s="7" t="str">
        <f>IF('Payments Export'!A1440="","",'Payments Export'!A1440)</f>
        <v/>
      </c>
      <c r="B1436" s="7" t="str">
        <f>IF('Payments Export'!A1440="","",'Payments Export'!B1440)</f>
        <v/>
      </c>
      <c r="C1436" s="7" t="str">
        <f>IF(IFERROR(VALUE('Payments Export'!H1440),'Payments Export'!H1440)&lt;&gt;0,IFERROR(VALUE('Payments Export'!H1440),'Payments Export'!H1440),"")</f>
        <v/>
      </c>
      <c r="D1436" s="7" t="str">
        <f>IF('Payments Export'!I1440="","",'Payments Export'!I1440)</f>
        <v/>
      </c>
      <c r="E1436" s="7" t="str">
        <f t="shared" si="44"/>
        <v/>
      </c>
      <c r="F1436" s="7" t="str">
        <f>IF('Payments Export'!A1440="","",'Payments Export'!N1440)</f>
        <v/>
      </c>
      <c r="G1436" s="7" t="str">
        <f>IF('Payments Export'!A1440="","",'Payments Export'!O1440)</f>
        <v/>
      </c>
      <c r="H1436" s="7" t="str">
        <f>IF('Payments Export'!B1440="","",G1436-F1436)</f>
        <v/>
      </c>
      <c r="I1436" s="3" t="str">
        <f>IF(C1436&lt;&gt;"",_xlfn.XLOOKUP(IFERROR(VALUE(C1436),C1436),'Items database'!A:A,'Items database'!B:B),(_xlfn.XLOOKUP(LEFT(E1436,3),Services,Services,"")))</f>
        <v/>
      </c>
      <c r="J1436" s="3" t="str">
        <f t="shared" si="45"/>
        <v/>
      </c>
    </row>
    <row r="1437" spans="1:10" x14ac:dyDescent="0.35">
      <c r="A1437" s="7" t="str">
        <f>IF('Payments Export'!A1441="","",'Payments Export'!A1441)</f>
        <v/>
      </c>
      <c r="B1437" s="7" t="str">
        <f>IF('Payments Export'!A1441="","",'Payments Export'!B1441)</f>
        <v/>
      </c>
      <c r="C1437" s="7" t="str">
        <f>IF(IFERROR(VALUE('Payments Export'!H1441),'Payments Export'!H1441)&lt;&gt;0,IFERROR(VALUE('Payments Export'!H1441),'Payments Export'!H1441),"")</f>
        <v/>
      </c>
      <c r="D1437" s="7" t="str">
        <f>IF('Payments Export'!I1441="","",'Payments Export'!I1441)</f>
        <v/>
      </c>
      <c r="E1437" s="7" t="str">
        <f t="shared" si="44"/>
        <v/>
      </c>
      <c r="F1437" s="7" t="str">
        <f>IF('Payments Export'!A1441="","",'Payments Export'!N1441)</f>
        <v/>
      </c>
      <c r="G1437" s="7" t="str">
        <f>IF('Payments Export'!A1441="","",'Payments Export'!O1441)</f>
        <v/>
      </c>
      <c r="H1437" s="7" t="str">
        <f>IF('Payments Export'!B1441="","",G1437-F1437)</f>
        <v/>
      </c>
      <c r="I1437" s="3" t="str">
        <f>IF(C1437&lt;&gt;"",_xlfn.XLOOKUP(IFERROR(VALUE(C1437),C1437),'Items database'!A:A,'Items database'!B:B),(_xlfn.XLOOKUP(LEFT(E1437,3),Services,Services,"")))</f>
        <v/>
      </c>
      <c r="J1437" s="3" t="str">
        <f t="shared" si="45"/>
        <v/>
      </c>
    </row>
    <row r="1438" spans="1:10" x14ac:dyDescent="0.35">
      <c r="A1438" s="7" t="str">
        <f>IF('Payments Export'!A1442="","",'Payments Export'!A1442)</f>
        <v/>
      </c>
      <c r="B1438" s="7" t="str">
        <f>IF('Payments Export'!A1442="","",'Payments Export'!B1442)</f>
        <v/>
      </c>
      <c r="C1438" s="7" t="str">
        <f>IF(IFERROR(VALUE('Payments Export'!H1442),'Payments Export'!H1442)&lt;&gt;0,IFERROR(VALUE('Payments Export'!H1442),'Payments Export'!H1442),"")</f>
        <v/>
      </c>
      <c r="D1438" s="7" t="str">
        <f>IF('Payments Export'!I1442="","",'Payments Export'!I1442)</f>
        <v/>
      </c>
      <c r="E1438" s="7" t="str">
        <f t="shared" si="44"/>
        <v/>
      </c>
      <c r="F1438" s="7" t="str">
        <f>IF('Payments Export'!A1442="","",'Payments Export'!N1442)</f>
        <v/>
      </c>
      <c r="G1438" s="7" t="str">
        <f>IF('Payments Export'!A1442="","",'Payments Export'!O1442)</f>
        <v/>
      </c>
      <c r="H1438" s="7" t="str">
        <f>IF('Payments Export'!B1442="","",G1438-F1438)</f>
        <v/>
      </c>
      <c r="I1438" s="3" t="str">
        <f>IF(C1438&lt;&gt;"",_xlfn.XLOOKUP(IFERROR(VALUE(C1438),C1438),'Items database'!A:A,'Items database'!B:B),(_xlfn.XLOOKUP(LEFT(E1438,3),Services,Services,"")))</f>
        <v/>
      </c>
      <c r="J1438" s="3" t="str">
        <f t="shared" si="45"/>
        <v/>
      </c>
    </row>
    <row r="1439" spans="1:10" x14ac:dyDescent="0.35">
      <c r="A1439" s="7" t="str">
        <f>IF('Payments Export'!A1443="","",'Payments Export'!A1443)</f>
        <v/>
      </c>
      <c r="B1439" s="7" t="str">
        <f>IF('Payments Export'!A1443="","",'Payments Export'!B1443)</f>
        <v/>
      </c>
      <c r="C1439" s="7" t="str">
        <f>IF(IFERROR(VALUE('Payments Export'!H1443),'Payments Export'!H1443)&lt;&gt;0,IFERROR(VALUE('Payments Export'!H1443),'Payments Export'!H1443),"")</f>
        <v/>
      </c>
      <c r="D1439" s="7" t="str">
        <f>IF('Payments Export'!I1443="","",'Payments Export'!I1443)</f>
        <v/>
      </c>
      <c r="E1439" s="7" t="str">
        <f t="shared" si="44"/>
        <v/>
      </c>
      <c r="F1439" s="7" t="str">
        <f>IF('Payments Export'!A1443="","",'Payments Export'!N1443)</f>
        <v/>
      </c>
      <c r="G1439" s="7" t="str">
        <f>IF('Payments Export'!A1443="","",'Payments Export'!O1443)</f>
        <v/>
      </c>
      <c r="H1439" s="7" t="str">
        <f>IF('Payments Export'!B1443="","",G1439-F1439)</f>
        <v/>
      </c>
      <c r="I1439" s="3" t="str">
        <f>IF(C1439&lt;&gt;"",_xlfn.XLOOKUP(IFERROR(VALUE(C1439),C1439),'Items database'!A:A,'Items database'!B:B),(_xlfn.XLOOKUP(LEFT(E1439,3),Services,Services,"")))</f>
        <v/>
      </c>
      <c r="J1439" s="3" t="str">
        <f t="shared" si="45"/>
        <v/>
      </c>
    </row>
    <row r="1440" spans="1:10" x14ac:dyDescent="0.35">
      <c r="A1440" s="7" t="str">
        <f>IF('Payments Export'!A1444="","",'Payments Export'!A1444)</f>
        <v/>
      </c>
      <c r="B1440" s="7" t="str">
        <f>IF('Payments Export'!A1444="","",'Payments Export'!B1444)</f>
        <v/>
      </c>
      <c r="C1440" s="7" t="str">
        <f>IF(IFERROR(VALUE('Payments Export'!H1444),'Payments Export'!H1444)&lt;&gt;0,IFERROR(VALUE('Payments Export'!H1444),'Payments Export'!H1444),"")</f>
        <v/>
      </c>
      <c r="D1440" s="7" t="str">
        <f>IF('Payments Export'!I1444="","",'Payments Export'!I1444)</f>
        <v/>
      </c>
      <c r="E1440" s="7" t="str">
        <f t="shared" si="44"/>
        <v/>
      </c>
      <c r="F1440" s="7" t="str">
        <f>IF('Payments Export'!A1444="","",'Payments Export'!N1444)</f>
        <v/>
      </c>
      <c r="G1440" s="7" t="str">
        <f>IF('Payments Export'!A1444="","",'Payments Export'!O1444)</f>
        <v/>
      </c>
      <c r="H1440" s="7" t="str">
        <f>IF('Payments Export'!B1444="","",G1440-F1440)</f>
        <v/>
      </c>
      <c r="I1440" s="3" t="str">
        <f>IF(C1440&lt;&gt;"",_xlfn.XLOOKUP(IFERROR(VALUE(C1440),C1440),'Items database'!A:A,'Items database'!B:B),(_xlfn.XLOOKUP(LEFT(E1440,3),Services,Services,"")))</f>
        <v/>
      </c>
      <c r="J1440" s="3" t="str">
        <f t="shared" si="45"/>
        <v/>
      </c>
    </row>
    <row r="1441" spans="1:10" x14ac:dyDescent="0.35">
      <c r="A1441" s="7" t="str">
        <f>IF('Payments Export'!A1445="","",'Payments Export'!A1445)</f>
        <v/>
      </c>
      <c r="B1441" s="7" t="str">
        <f>IF('Payments Export'!A1445="","",'Payments Export'!B1445)</f>
        <v/>
      </c>
      <c r="C1441" s="7" t="str">
        <f>IF(IFERROR(VALUE('Payments Export'!H1445),'Payments Export'!H1445)&lt;&gt;0,IFERROR(VALUE('Payments Export'!H1445),'Payments Export'!H1445),"")</f>
        <v/>
      </c>
      <c r="D1441" s="7" t="str">
        <f>IF('Payments Export'!I1445="","",'Payments Export'!I1445)</f>
        <v/>
      </c>
      <c r="E1441" s="7" t="str">
        <f t="shared" si="44"/>
        <v/>
      </c>
      <c r="F1441" s="7" t="str">
        <f>IF('Payments Export'!A1445="","",'Payments Export'!N1445)</f>
        <v/>
      </c>
      <c r="G1441" s="7" t="str">
        <f>IF('Payments Export'!A1445="","",'Payments Export'!O1445)</f>
        <v/>
      </c>
      <c r="H1441" s="7" t="str">
        <f>IF('Payments Export'!B1445="","",G1441-F1441)</f>
        <v/>
      </c>
      <c r="I1441" s="3" t="str">
        <f>IF(C1441&lt;&gt;"",_xlfn.XLOOKUP(IFERROR(VALUE(C1441),C1441),'Items database'!A:A,'Items database'!B:B),(_xlfn.XLOOKUP(LEFT(E1441,3),Services,Services,"")))</f>
        <v/>
      </c>
      <c r="J1441" s="3" t="str">
        <f t="shared" si="45"/>
        <v/>
      </c>
    </row>
    <row r="1442" spans="1:10" x14ac:dyDescent="0.35">
      <c r="A1442" s="7" t="str">
        <f>IF('Payments Export'!A1446="","",'Payments Export'!A1446)</f>
        <v/>
      </c>
      <c r="B1442" s="7" t="str">
        <f>IF('Payments Export'!A1446="","",'Payments Export'!B1446)</f>
        <v/>
      </c>
      <c r="C1442" s="7" t="str">
        <f>IF(IFERROR(VALUE('Payments Export'!H1446),'Payments Export'!H1446)&lt;&gt;0,IFERROR(VALUE('Payments Export'!H1446),'Payments Export'!H1446),"")</f>
        <v/>
      </c>
      <c r="D1442" s="7" t="str">
        <f>IF('Payments Export'!I1446="","",'Payments Export'!I1446)</f>
        <v/>
      </c>
      <c r="E1442" s="7" t="str">
        <f t="shared" si="44"/>
        <v/>
      </c>
      <c r="F1442" s="7" t="str">
        <f>IF('Payments Export'!A1446="","",'Payments Export'!N1446)</f>
        <v/>
      </c>
      <c r="G1442" s="7" t="str">
        <f>IF('Payments Export'!A1446="","",'Payments Export'!O1446)</f>
        <v/>
      </c>
      <c r="H1442" s="7" t="str">
        <f>IF('Payments Export'!B1446="","",G1442-F1442)</f>
        <v/>
      </c>
      <c r="I1442" s="3" t="str">
        <f>IF(C1442&lt;&gt;"",_xlfn.XLOOKUP(IFERROR(VALUE(C1442),C1442),'Items database'!A:A,'Items database'!B:B),(_xlfn.XLOOKUP(LEFT(E1442,3),Services,Services,"")))</f>
        <v/>
      </c>
      <c r="J1442" s="3" t="str">
        <f t="shared" si="45"/>
        <v/>
      </c>
    </row>
    <row r="1443" spans="1:10" x14ac:dyDescent="0.35">
      <c r="A1443" s="7" t="str">
        <f>IF('Payments Export'!A1447="","",'Payments Export'!A1447)</f>
        <v/>
      </c>
      <c r="B1443" s="7" t="str">
        <f>IF('Payments Export'!A1447="","",'Payments Export'!B1447)</f>
        <v/>
      </c>
      <c r="C1443" s="7" t="str">
        <f>IF(IFERROR(VALUE('Payments Export'!H1447),'Payments Export'!H1447)&lt;&gt;0,IFERROR(VALUE('Payments Export'!H1447),'Payments Export'!H1447),"")</f>
        <v/>
      </c>
      <c r="D1443" s="7" t="str">
        <f>IF('Payments Export'!I1447="","",'Payments Export'!I1447)</f>
        <v/>
      </c>
      <c r="E1443" s="7" t="str">
        <f t="shared" si="44"/>
        <v/>
      </c>
      <c r="F1443" s="7" t="str">
        <f>IF('Payments Export'!A1447="","",'Payments Export'!N1447)</f>
        <v/>
      </c>
      <c r="G1443" s="7" t="str">
        <f>IF('Payments Export'!A1447="","",'Payments Export'!O1447)</f>
        <v/>
      </c>
      <c r="H1443" s="7" t="str">
        <f>IF('Payments Export'!B1447="","",G1443-F1443)</f>
        <v/>
      </c>
      <c r="I1443" s="3" t="str">
        <f>IF(C1443&lt;&gt;"",_xlfn.XLOOKUP(IFERROR(VALUE(C1443),C1443),'Items database'!A:A,'Items database'!B:B),(_xlfn.XLOOKUP(LEFT(E1443,3),Services,Services,"")))</f>
        <v/>
      </c>
      <c r="J1443" s="3" t="str">
        <f t="shared" si="45"/>
        <v/>
      </c>
    </row>
    <row r="1444" spans="1:10" x14ac:dyDescent="0.35">
      <c r="A1444" s="7" t="str">
        <f>IF('Payments Export'!A1448="","",'Payments Export'!A1448)</f>
        <v/>
      </c>
      <c r="B1444" s="7" t="str">
        <f>IF('Payments Export'!A1448="","",'Payments Export'!B1448)</f>
        <v/>
      </c>
      <c r="C1444" s="7" t="str">
        <f>IF(IFERROR(VALUE('Payments Export'!H1448),'Payments Export'!H1448)&lt;&gt;0,IFERROR(VALUE('Payments Export'!H1448),'Payments Export'!H1448),"")</f>
        <v/>
      </c>
      <c r="D1444" s="7" t="str">
        <f>IF('Payments Export'!I1448="","",'Payments Export'!I1448)</f>
        <v/>
      </c>
      <c r="E1444" s="7" t="str">
        <f t="shared" si="44"/>
        <v/>
      </c>
      <c r="F1444" s="7" t="str">
        <f>IF('Payments Export'!A1448="","",'Payments Export'!N1448)</f>
        <v/>
      </c>
      <c r="G1444" s="7" t="str">
        <f>IF('Payments Export'!A1448="","",'Payments Export'!O1448)</f>
        <v/>
      </c>
      <c r="H1444" s="7" t="str">
        <f>IF('Payments Export'!B1448="","",G1444-F1444)</f>
        <v/>
      </c>
      <c r="I1444" s="3" t="str">
        <f>IF(C1444&lt;&gt;"",_xlfn.XLOOKUP(IFERROR(VALUE(C1444),C1444),'Items database'!A:A,'Items database'!B:B),(_xlfn.XLOOKUP(LEFT(E1444,3),Services,Services,"")))</f>
        <v/>
      </c>
      <c r="J1444" s="3" t="str">
        <f t="shared" si="45"/>
        <v/>
      </c>
    </row>
    <row r="1445" spans="1:10" x14ac:dyDescent="0.35">
      <c r="A1445" s="7" t="str">
        <f>IF('Payments Export'!A1449="","",'Payments Export'!A1449)</f>
        <v/>
      </c>
      <c r="B1445" s="7" t="str">
        <f>IF('Payments Export'!A1449="","",'Payments Export'!B1449)</f>
        <v/>
      </c>
      <c r="C1445" s="7" t="str">
        <f>IF(IFERROR(VALUE('Payments Export'!H1449),'Payments Export'!H1449)&lt;&gt;0,IFERROR(VALUE('Payments Export'!H1449),'Payments Export'!H1449),"")</f>
        <v/>
      </c>
      <c r="D1445" s="7" t="str">
        <f>IF('Payments Export'!I1449="","",'Payments Export'!I1449)</f>
        <v/>
      </c>
      <c r="E1445" s="7" t="str">
        <f t="shared" si="44"/>
        <v/>
      </c>
      <c r="F1445" s="7" t="str">
        <f>IF('Payments Export'!A1449="","",'Payments Export'!N1449)</f>
        <v/>
      </c>
      <c r="G1445" s="7" t="str">
        <f>IF('Payments Export'!A1449="","",'Payments Export'!O1449)</f>
        <v/>
      </c>
      <c r="H1445" s="7" t="str">
        <f>IF('Payments Export'!B1449="","",G1445-F1445)</f>
        <v/>
      </c>
      <c r="I1445" s="3" t="str">
        <f>IF(C1445&lt;&gt;"",_xlfn.XLOOKUP(IFERROR(VALUE(C1445),C1445),'Items database'!A:A,'Items database'!B:B),(_xlfn.XLOOKUP(LEFT(E1445,3),Services,Services,"")))</f>
        <v/>
      </c>
      <c r="J1445" s="3" t="str">
        <f t="shared" si="45"/>
        <v/>
      </c>
    </row>
    <row r="1446" spans="1:10" x14ac:dyDescent="0.35">
      <c r="A1446" s="7" t="str">
        <f>IF('Payments Export'!A1450="","",'Payments Export'!A1450)</f>
        <v/>
      </c>
      <c r="B1446" s="7" t="str">
        <f>IF('Payments Export'!A1450="","",'Payments Export'!B1450)</f>
        <v/>
      </c>
      <c r="C1446" s="7" t="str">
        <f>IF(IFERROR(VALUE('Payments Export'!H1450),'Payments Export'!H1450)&lt;&gt;0,IFERROR(VALUE('Payments Export'!H1450),'Payments Export'!H1450),"")</f>
        <v/>
      </c>
      <c r="D1446" s="7" t="str">
        <f>IF('Payments Export'!I1450="","",'Payments Export'!I1450)</f>
        <v/>
      </c>
      <c r="E1446" s="7" t="str">
        <f t="shared" si="44"/>
        <v/>
      </c>
      <c r="F1446" s="7" t="str">
        <f>IF('Payments Export'!A1450="","",'Payments Export'!N1450)</f>
        <v/>
      </c>
      <c r="G1446" s="7" t="str">
        <f>IF('Payments Export'!A1450="","",'Payments Export'!O1450)</f>
        <v/>
      </c>
      <c r="H1446" s="7" t="str">
        <f>IF('Payments Export'!B1450="","",G1446-F1446)</f>
        <v/>
      </c>
      <c r="I1446" s="3" t="str">
        <f>IF(C1446&lt;&gt;"",_xlfn.XLOOKUP(IFERROR(VALUE(C1446),C1446),'Items database'!A:A,'Items database'!B:B),(_xlfn.XLOOKUP(LEFT(E1446,3),Services,Services,"")))</f>
        <v/>
      </c>
      <c r="J1446" s="3" t="str">
        <f t="shared" si="45"/>
        <v/>
      </c>
    </row>
    <row r="1447" spans="1:10" x14ac:dyDescent="0.35">
      <c r="A1447" s="7" t="str">
        <f>IF('Payments Export'!A1451="","",'Payments Export'!A1451)</f>
        <v/>
      </c>
      <c r="B1447" s="7" t="str">
        <f>IF('Payments Export'!A1451="","",'Payments Export'!B1451)</f>
        <v/>
      </c>
      <c r="C1447" s="7" t="str">
        <f>IF(IFERROR(VALUE('Payments Export'!H1451),'Payments Export'!H1451)&lt;&gt;0,IFERROR(VALUE('Payments Export'!H1451),'Payments Export'!H1451),"")</f>
        <v/>
      </c>
      <c r="D1447" s="7" t="str">
        <f>IF('Payments Export'!I1451="","",'Payments Export'!I1451)</f>
        <v/>
      </c>
      <c r="E1447" s="7" t="str">
        <f t="shared" si="44"/>
        <v/>
      </c>
      <c r="F1447" s="7" t="str">
        <f>IF('Payments Export'!A1451="","",'Payments Export'!N1451)</f>
        <v/>
      </c>
      <c r="G1447" s="7" t="str">
        <f>IF('Payments Export'!A1451="","",'Payments Export'!O1451)</f>
        <v/>
      </c>
      <c r="H1447" s="7" t="str">
        <f>IF('Payments Export'!B1451="","",G1447-F1447)</f>
        <v/>
      </c>
      <c r="I1447" s="3" t="str">
        <f>IF(C1447&lt;&gt;"",_xlfn.XLOOKUP(IFERROR(VALUE(C1447),C1447),'Items database'!A:A,'Items database'!B:B),(_xlfn.XLOOKUP(LEFT(E1447,3),Services,Services,"")))</f>
        <v/>
      </c>
      <c r="J1447" s="3" t="str">
        <f t="shared" si="45"/>
        <v/>
      </c>
    </row>
    <row r="1448" spans="1:10" x14ac:dyDescent="0.35">
      <c r="A1448" s="7" t="str">
        <f>IF('Payments Export'!A1452="","",'Payments Export'!A1452)</f>
        <v/>
      </c>
      <c r="B1448" s="7" t="str">
        <f>IF('Payments Export'!A1452="","",'Payments Export'!B1452)</f>
        <v/>
      </c>
      <c r="C1448" s="7" t="str">
        <f>IF(IFERROR(VALUE('Payments Export'!H1452),'Payments Export'!H1452)&lt;&gt;0,IFERROR(VALUE('Payments Export'!H1452),'Payments Export'!H1452),"")</f>
        <v/>
      </c>
      <c r="D1448" s="7" t="str">
        <f>IF('Payments Export'!I1452="","",'Payments Export'!I1452)</f>
        <v/>
      </c>
      <c r="E1448" s="7" t="str">
        <f t="shared" si="44"/>
        <v/>
      </c>
      <c r="F1448" s="7" t="str">
        <f>IF('Payments Export'!A1452="","",'Payments Export'!N1452)</f>
        <v/>
      </c>
      <c r="G1448" s="7" t="str">
        <f>IF('Payments Export'!A1452="","",'Payments Export'!O1452)</f>
        <v/>
      </c>
      <c r="H1448" s="7" t="str">
        <f>IF('Payments Export'!B1452="","",G1448-F1448)</f>
        <v/>
      </c>
      <c r="I1448" s="3" t="str">
        <f>IF(C1448&lt;&gt;"",_xlfn.XLOOKUP(IFERROR(VALUE(C1448),C1448),'Items database'!A:A,'Items database'!B:B),(_xlfn.XLOOKUP(LEFT(E1448,3),Services,Services,"")))</f>
        <v/>
      </c>
      <c r="J1448" s="3" t="str">
        <f t="shared" si="45"/>
        <v/>
      </c>
    </row>
    <row r="1449" spans="1:10" x14ac:dyDescent="0.35">
      <c r="A1449" s="7" t="str">
        <f>IF('Payments Export'!A1453="","",'Payments Export'!A1453)</f>
        <v/>
      </c>
      <c r="B1449" s="7" t="str">
        <f>IF('Payments Export'!A1453="","",'Payments Export'!B1453)</f>
        <v/>
      </c>
      <c r="C1449" s="7" t="str">
        <f>IF(IFERROR(VALUE('Payments Export'!H1453),'Payments Export'!H1453)&lt;&gt;0,IFERROR(VALUE('Payments Export'!H1453),'Payments Export'!H1453),"")</f>
        <v/>
      </c>
      <c r="D1449" s="7" t="str">
        <f>IF('Payments Export'!I1453="","",'Payments Export'!I1453)</f>
        <v/>
      </c>
      <c r="E1449" s="7" t="str">
        <f t="shared" si="44"/>
        <v/>
      </c>
      <c r="F1449" s="7" t="str">
        <f>IF('Payments Export'!A1453="","",'Payments Export'!N1453)</f>
        <v/>
      </c>
      <c r="G1449" s="7" t="str">
        <f>IF('Payments Export'!A1453="","",'Payments Export'!O1453)</f>
        <v/>
      </c>
      <c r="H1449" s="7" t="str">
        <f>IF('Payments Export'!B1453="","",G1449-F1449)</f>
        <v/>
      </c>
      <c r="I1449" s="3" t="str">
        <f>IF(C1449&lt;&gt;"",_xlfn.XLOOKUP(IFERROR(VALUE(C1449),C1449),'Items database'!A:A,'Items database'!B:B),(_xlfn.XLOOKUP(LEFT(E1449,3),Services,Services,"")))</f>
        <v/>
      </c>
      <c r="J1449" s="3" t="str">
        <f t="shared" si="45"/>
        <v/>
      </c>
    </row>
    <row r="1450" spans="1:10" x14ac:dyDescent="0.35">
      <c r="A1450" s="7" t="str">
        <f>IF('Payments Export'!A1454="","",'Payments Export'!A1454)</f>
        <v/>
      </c>
      <c r="B1450" s="7" t="str">
        <f>IF('Payments Export'!A1454="","",'Payments Export'!B1454)</f>
        <v/>
      </c>
      <c r="C1450" s="7" t="str">
        <f>IF(IFERROR(VALUE('Payments Export'!H1454),'Payments Export'!H1454)&lt;&gt;0,IFERROR(VALUE('Payments Export'!H1454),'Payments Export'!H1454),"")</f>
        <v/>
      </c>
      <c r="D1450" s="7" t="str">
        <f>IF('Payments Export'!I1454="","",'Payments Export'!I1454)</f>
        <v/>
      </c>
      <c r="E1450" s="7" t="str">
        <f t="shared" si="44"/>
        <v/>
      </c>
      <c r="F1450" s="7" t="str">
        <f>IF('Payments Export'!A1454="","",'Payments Export'!N1454)</f>
        <v/>
      </c>
      <c r="G1450" s="7" t="str">
        <f>IF('Payments Export'!A1454="","",'Payments Export'!O1454)</f>
        <v/>
      </c>
      <c r="H1450" s="7" t="str">
        <f>IF('Payments Export'!B1454="","",G1450-F1450)</f>
        <v/>
      </c>
      <c r="I1450" s="3" t="str">
        <f>IF(C1450&lt;&gt;"",_xlfn.XLOOKUP(IFERROR(VALUE(C1450),C1450),'Items database'!A:A,'Items database'!B:B),(_xlfn.XLOOKUP(LEFT(E1450,3),Services,Services,"")))</f>
        <v/>
      </c>
      <c r="J1450" s="3" t="str">
        <f t="shared" si="45"/>
        <v/>
      </c>
    </row>
    <row r="1451" spans="1:10" x14ac:dyDescent="0.35">
      <c r="A1451" s="7" t="str">
        <f>IF('Payments Export'!A1455="","",'Payments Export'!A1455)</f>
        <v/>
      </c>
      <c r="B1451" s="7" t="str">
        <f>IF('Payments Export'!A1455="","",'Payments Export'!B1455)</f>
        <v/>
      </c>
      <c r="C1451" s="7" t="str">
        <f>IF(IFERROR(VALUE('Payments Export'!H1455),'Payments Export'!H1455)&lt;&gt;0,IFERROR(VALUE('Payments Export'!H1455),'Payments Export'!H1455),"")</f>
        <v/>
      </c>
      <c r="D1451" s="7" t="str">
        <f>IF('Payments Export'!I1455="","",'Payments Export'!I1455)</f>
        <v/>
      </c>
      <c r="E1451" s="7" t="str">
        <f t="shared" si="44"/>
        <v/>
      </c>
      <c r="F1451" s="7" t="str">
        <f>IF('Payments Export'!A1455="","",'Payments Export'!N1455)</f>
        <v/>
      </c>
      <c r="G1451" s="7" t="str">
        <f>IF('Payments Export'!A1455="","",'Payments Export'!O1455)</f>
        <v/>
      </c>
      <c r="H1451" s="7" t="str">
        <f>IF('Payments Export'!B1455="","",G1451-F1451)</f>
        <v/>
      </c>
      <c r="I1451" s="3" t="str">
        <f>IF(C1451&lt;&gt;"",_xlfn.XLOOKUP(IFERROR(VALUE(C1451),C1451),'Items database'!A:A,'Items database'!B:B),(_xlfn.XLOOKUP(LEFT(E1451,3),Services,Services,"")))</f>
        <v/>
      </c>
      <c r="J1451" s="3" t="str">
        <f t="shared" si="45"/>
        <v/>
      </c>
    </row>
    <row r="1452" spans="1:10" x14ac:dyDescent="0.35">
      <c r="A1452" s="7" t="str">
        <f>IF('Payments Export'!A1456="","",'Payments Export'!A1456)</f>
        <v/>
      </c>
      <c r="B1452" s="7" t="str">
        <f>IF('Payments Export'!A1456="","",'Payments Export'!B1456)</f>
        <v/>
      </c>
      <c r="C1452" s="7" t="str">
        <f>IF(IFERROR(VALUE('Payments Export'!H1456),'Payments Export'!H1456)&lt;&gt;0,IFERROR(VALUE('Payments Export'!H1456),'Payments Export'!H1456),"")</f>
        <v/>
      </c>
      <c r="D1452" s="7" t="str">
        <f>IF('Payments Export'!I1456="","",'Payments Export'!I1456)</f>
        <v/>
      </c>
      <c r="E1452" s="7" t="str">
        <f t="shared" si="44"/>
        <v/>
      </c>
      <c r="F1452" s="7" t="str">
        <f>IF('Payments Export'!A1456="","",'Payments Export'!N1456)</f>
        <v/>
      </c>
      <c r="G1452" s="7" t="str">
        <f>IF('Payments Export'!A1456="","",'Payments Export'!O1456)</f>
        <v/>
      </c>
      <c r="H1452" s="7" t="str">
        <f>IF('Payments Export'!B1456="","",G1452-F1452)</f>
        <v/>
      </c>
      <c r="I1452" s="3" t="str">
        <f>IF(C1452&lt;&gt;"",_xlfn.XLOOKUP(IFERROR(VALUE(C1452),C1452),'Items database'!A:A,'Items database'!B:B),(_xlfn.XLOOKUP(LEFT(E1452,3),Services,Services,"")))</f>
        <v/>
      </c>
      <c r="J1452" s="3" t="str">
        <f t="shared" si="45"/>
        <v/>
      </c>
    </row>
    <row r="1453" spans="1:10" x14ac:dyDescent="0.35">
      <c r="A1453" s="7" t="str">
        <f>IF('Payments Export'!A1457="","",'Payments Export'!A1457)</f>
        <v/>
      </c>
      <c r="B1453" s="7" t="str">
        <f>IF('Payments Export'!A1457="","",'Payments Export'!B1457)</f>
        <v/>
      </c>
      <c r="C1453" s="7" t="str">
        <f>IF(IFERROR(VALUE('Payments Export'!H1457),'Payments Export'!H1457)&lt;&gt;0,IFERROR(VALUE('Payments Export'!H1457),'Payments Export'!H1457),"")</f>
        <v/>
      </c>
      <c r="D1453" s="7" t="str">
        <f>IF('Payments Export'!I1457="","",'Payments Export'!I1457)</f>
        <v/>
      </c>
      <c r="E1453" s="7" t="str">
        <f t="shared" si="44"/>
        <v/>
      </c>
      <c r="F1453" s="7" t="str">
        <f>IF('Payments Export'!A1457="","",'Payments Export'!N1457)</f>
        <v/>
      </c>
      <c r="G1453" s="7" t="str">
        <f>IF('Payments Export'!A1457="","",'Payments Export'!O1457)</f>
        <v/>
      </c>
      <c r="H1453" s="7" t="str">
        <f>IF('Payments Export'!B1457="","",G1453-F1453)</f>
        <v/>
      </c>
      <c r="I1453" s="3" t="str">
        <f>IF(C1453&lt;&gt;"",_xlfn.XLOOKUP(IFERROR(VALUE(C1453),C1453),'Items database'!A:A,'Items database'!B:B),(_xlfn.XLOOKUP(LEFT(E1453,3),Services,Services,"")))</f>
        <v/>
      </c>
      <c r="J1453" s="3" t="str">
        <f t="shared" si="45"/>
        <v/>
      </c>
    </row>
    <row r="1454" spans="1:10" x14ac:dyDescent="0.35">
      <c r="A1454" s="7" t="str">
        <f>IF('Payments Export'!A1458="","",'Payments Export'!A1458)</f>
        <v/>
      </c>
      <c r="B1454" s="7" t="str">
        <f>IF('Payments Export'!A1458="","",'Payments Export'!B1458)</f>
        <v/>
      </c>
      <c r="C1454" s="7" t="str">
        <f>IF(IFERROR(VALUE('Payments Export'!H1458),'Payments Export'!H1458)&lt;&gt;0,IFERROR(VALUE('Payments Export'!H1458),'Payments Export'!H1458),"")</f>
        <v/>
      </c>
      <c r="D1454" s="7" t="str">
        <f>IF('Payments Export'!I1458="","",'Payments Export'!I1458)</f>
        <v/>
      </c>
      <c r="E1454" s="7" t="str">
        <f t="shared" si="44"/>
        <v/>
      </c>
      <c r="F1454" s="7" t="str">
        <f>IF('Payments Export'!A1458="","",'Payments Export'!N1458)</f>
        <v/>
      </c>
      <c r="G1454" s="7" t="str">
        <f>IF('Payments Export'!A1458="","",'Payments Export'!O1458)</f>
        <v/>
      </c>
      <c r="H1454" s="7" t="str">
        <f>IF('Payments Export'!B1458="","",G1454-F1454)</f>
        <v/>
      </c>
      <c r="I1454" s="3" t="str">
        <f>IF(C1454&lt;&gt;"",_xlfn.XLOOKUP(IFERROR(VALUE(C1454),C1454),'Items database'!A:A,'Items database'!B:B),(_xlfn.XLOOKUP(LEFT(E1454,3),Services,Services,"")))</f>
        <v/>
      </c>
      <c r="J1454" s="3" t="str">
        <f t="shared" si="45"/>
        <v/>
      </c>
    </row>
    <row r="1455" spans="1:10" x14ac:dyDescent="0.35">
      <c r="A1455" s="7" t="str">
        <f>IF('Payments Export'!A1459="","",'Payments Export'!A1459)</f>
        <v/>
      </c>
      <c r="B1455" s="7" t="str">
        <f>IF('Payments Export'!A1459="","",'Payments Export'!B1459)</f>
        <v/>
      </c>
      <c r="C1455" s="7" t="str">
        <f>IF(IFERROR(VALUE('Payments Export'!H1459),'Payments Export'!H1459)&lt;&gt;0,IFERROR(VALUE('Payments Export'!H1459),'Payments Export'!H1459),"")</f>
        <v/>
      </c>
      <c r="D1455" s="7" t="str">
        <f>IF('Payments Export'!I1459="","",'Payments Export'!I1459)</f>
        <v/>
      </c>
      <c r="E1455" s="7" t="str">
        <f t="shared" si="44"/>
        <v/>
      </c>
      <c r="F1455" s="7" t="str">
        <f>IF('Payments Export'!A1459="","",'Payments Export'!N1459)</f>
        <v/>
      </c>
      <c r="G1455" s="7" t="str">
        <f>IF('Payments Export'!A1459="","",'Payments Export'!O1459)</f>
        <v/>
      </c>
      <c r="H1455" s="7" t="str">
        <f>IF('Payments Export'!B1459="","",G1455-F1455)</f>
        <v/>
      </c>
      <c r="I1455" s="3" t="str">
        <f>IF(C1455&lt;&gt;"",_xlfn.XLOOKUP(IFERROR(VALUE(C1455),C1455),'Items database'!A:A,'Items database'!B:B),(_xlfn.XLOOKUP(LEFT(E1455,3),Services,Services,"")))</f>
        <v/>
      </c>
      <c r="J1455" s="3" t="str">
        <f t="shared" si="45"/>
        <v/>
      </c>
    </row>
    <row r="1456" spans="1:10" x14ac:dyDescent="0.35">
      <c r="A1456" s="7" t="str">
        <f>IF('Payments Export'!A1460="","",'Payments Export'!A1460)</f>
        <v/>
      </c>
      <c r="B1456" s="7" t="str">
        <f>IF('Payments Export'!A1460="","",'Payments Export'!B1460)</f>
        <v/>
      </c>
      <c r="C1456" s="7" t="str">
        <f>IF(IFERROR(VALUE('Payments Export'!H1460),'Payments Export'!H1460)&lt;&gt;0,IFERROR(VALUE('Payments Export'!H1460),'Payments Export'!H1460),"")</f>
        <v/>
      </c>
      <c r="D1456" s="7" t="str">
        <f>IF('Payments Export'!I1460="","",'Payments Export'!I1460)</f>
        <v/>
      </c>
      <c r="E1456" s="7" t="str">
        <f t="shared" si="44"/>
        <v/>
      </c>
      <c r="F1456" s="7" t="str">
        <f>IF('Payments Export'!A1460="","",'Payments Export'!N1460)</f>
        <v/>
      </c>
      <c r="G1456" s="7" t="str">
        <f>IF('Payments Export'!A1460="","",'Payments Export'!O1460)</f>
        <v/>
      </c>
      <c r="H1456" s="7" t="str">
        <f>IF('Payments Export'!B1460="","",G1456-F1456)</f>
        <v/>
      </c>
      <c r="I1456" s="3" t="str">
        <f>IF(C1456&lt;&gt;"",_xlfn.XLOOKUP(IFERROR(VALUE(C1456),C1456),'Items database'!A:A,'Items database'!B:B),(_xlfn.XLOOKUP(LEFT(E1456,3),Services,Services,"")))</f>
        <v/>
      </c>
      <c r="J1456" s="3" t="str">
        <f t="shared" si="45"/>
        <v/>
      </c>
    </row>
    <row r="1457" spans="1:10" x14ac:dyDescent="0.35">
      <c r="A1457" s="7" t="str">
        <f>IF('Payments Export'!A1461="","",'Payments Export'!A1461)</f>
        <v/>
      </c>
      <c r="B1457" s="7" t="str">
        <f>IF('Payments Export'!A1461="","",'Payments Export'!B1461)</f>
        <v/>
      </c>
      <c r="C1457" s="7" t="str">
        <f>IF(IFERROR(VALUE('Payments Export'!H1461),'Payments Export'!H1461)&lt;&gt;0,IFERROR(VALUE('Payments Export'!H1461),'Payments Export'!H1461),"")</f>
        <v/>
      </c>
      <c r="D1457" s="7" t="str">
        <f>IF('Payments Export'!I1461="","",'Payments Export'!I1461)</f>
        <v/>
      </c>
      <c r="E1457" s="7" t="str">
        <f t="shared" si="44"/>
        <v/>
      </c>
      <c r="F1457" s="7" t="str">
        <f>IF('Payments Export'!A1461="","",'Payments Export'!N1461)</f>
        <v/>
      </c>
      <c r="G1457" s="7" t="str">
        <f>IF('Payments Export'!A1461="","",'Payments Export'!O1461)</f>
        <v/>
      </c>
      <c r="H1457" s="7" t="str">
        <f>IF('Payments Export'!B1461="","",G1457-F1457)</f>
        <v/>
      </c>
      <c r="I1457" s="3" t="str">
        <f>IF(C1457&lt;&gt;"",_xlfn.XLOOKUP(IFERROR(VALUE(C1457),C1457),'Items database'!A:A,'Items database'!B:B),(_xlfn.XLOOKUP(LEFT(E1457,3),Services,Services,"")))</f>
        <v/>
      </c>
      <c r="J1457" s="3" t="str">
        <f t="shared" si="45"/>
        <v/>
      </c>
    </row>
    <row r="1458" spans="1:10" x14ac:dyDescent="0.35">
      <c r="A1458" s="7" t="str">
        <f>IF('Payments Export'!A1462="","",'Payments Export'!A1462)</f>
        <v/>
      </c>
      <c r="B1458" s="7" t="str">
        <f>IF('Payments Export'!A1462="","",'Payments Export'!B1462)</f>
        <v/>
      </c>
      <c r="C1458" s="7" t="str">
        <f>IF(IFERROR(VALUE('Payments Export'!H1462),'Payments Export'!H1462)&lt;&gt;0,IFERROR(VALUE('Payments Export'!H1462),'Payments Export'!H1462),"")</f>
        <v/>
      </c>
      <c r="D1458" s="7" t="str">
        <f>IF('Payments Export'!I1462="","",'Payments Export'!I1462)</f>
        <v/>
      </c>
      <c r="E1458" s="7" t="str">
        <f t="shared" si="44"/>
        <v/>
      </c>
      <c r="F1458" s="7" t="str">
        <f>IF('Payments Export'!A1462="","",'Payments Export'!N1462)</f>
        <v/>
      </c>
      <c r="G1458" s="7" t="str">
        <f>IF('Payments Export'!A1462="","",'Payments Export'!O1462)</f>
        <v/>
      </c>
      <c r="H1458" s="7" t="str">
        <f>IF('Payments Export'!B1462="","",G1458-F1458)</f>
        <v/>
      </c>
      <c r="I1458" s="3" t="str">
        <f>IF(C1458&lt;&gt;"",_xlfn.XLOOKUP(IFERROR(VALUE(C1458),C1458),'Items database'!A:A,'Items database'!B:B),(_xlfn.XLOOKUP(LEFT(E1458,3),Services,Services,"")))</f>
        <v/>
      </c>
      <c r="J1458" s="3" t="str">
        <f t="shared" si="45"/>
        <v/>
      </c>
    </row>
    <row r="1459" spans="1:10" x14ac:dyDescent="0.35">
      <c r="A1459" s="7" t="str">
        <f>IF('Payments Export'!A1463="","",'Payments Export'!A1463)</f>
        <v/>
      </c>
      <c r="B1459" s="7" t="str">
        <f>IF('Payments Export'!A1463="","",'Payments Export'!B1463)</f>
        <v/>
      </c>
      <c r="C1459" s="7" t="str">
        <f>IF(IFERROR(VALUE('Payments Export'!H1463),'Payments Export'!H1463)&lt;&gt;0,IFERROR(VALUE('Payments Export'!H1463),'Payments Export'!H1463),"")</f>
        <v/>
      </c>
      <c r="D1459" s="7" t="str">
        <f>IF('Payments Export'!I1463="","",'Payments Export'!I1463)</f>
        <v/>
      </c>
      <c r="E1459" s="7" t="str">
        <f t="shared" si="44"/>
        <v/>
      </c>
      <c r="F1459" s="7" t="str">
        <f>IF('Payments Export'!A1463="","",'Payments Export'!N1463)</f>
        <v/>
      </c>
      <c r="G1459" s="7" t="str">
        <f>IF('Payments Export'!A1463="","",'Payments Export'!O1463)</f>
        <v/>
      </c>
      <c r="H1459" s="7" t="str">
        <f>IF('Payments Export'!B1463="","",G1459-F1459)</f>
        <v/>
      </c>
      <c r="I1459" s="3" t="str">
        <f>IF(C1459&lt;&gt;"",_xlfn.XLOOKUP(IFERROR(VALUE(C1459),C1459),'Items database'!A:A,'Items database'!B:B),(_xlfn.XLOOKUP(LEFT(E1459,3),Services,Services,"")))</f>
        <v/>
      </c>
      <c r="J1459" s="3" t="str">
        <f t="shared" si="45"/>
        <v/>
      </c>
    </row>
    <row r="1460" spans="1:10" x14ac:dyDescent="0.35">
      <c r="A1460" s="7" t="str">
        <f>IF('Payments Export'!A1464="","",'Payments Export'!A1464)</f>
        <v/>
      </c>
      <c r="B1460" s="7" t="str">
        <f>IF('Payments Export'!A1464="","",'Payments Export'!B1464)</f>
        <v/>
      </c>
      <c r="C1460" s="7" t="str">
        <f>IF(IFERROR(VALUE('Payments Export'!H1464),'Payments Export'!H1464)&lt;&gt;0,IFERROR(VALUE('Payments Export'!H1464),'Payments Export'!H1464),"")</f>
        <v/>
      </c>
      <c r="D1460" s="7" t="str">
        <f>IF('Payments Export'!I1464="","",'Payments Export'!I1464)</f>
        <v/>
      </c>
      <c r="E1460" s="7" t="str">
        <f t="shared" si="44"/>
        <v/>
      </c>
      <c r="F1460" s="7" t="str">
        <f>IF('Payments Export'!A1464="","",'Payments Export'!N1464)</f>
        <v/>
      </c>
      <c r="G1460" s="7" t="str">
        <f>IF('Payments Export'!A1464="","",'Payments Export'!O1464)</f>
        <v/>
      </c>
      <c r="H1460" s="7" t="str">
        <f>IF('Payments Export'!B1464="","",G1460-F1460)</f>
        <v/>
      </c>
      <c r="I1460" s="3" t="str">
        <f>IF(C1460&lt;&gt;"",_xlfn.XLOOKUP(IFERROR(VALUE(C1460),C1460),'Items database'!A:A,'Items database'!B:B),(_xlfn.XLOOKUP(LEFT(E1460,3),Services,Services,"")))</f>
        <v/>
      </c>
      <c r="J1460" s="3" t="str">
        <f t="shared" si="45"/>
        <v/>
      </c>
    </row>
    <row r="1461" spans="1:10" x14ac:dyDescent="0.35">
      <c r="A1461" s="7" t="str">
        <f>IF('Payments Export'!A1465="","",'Payments Export'!A1465)</f>
        <v/>
      </c>
      <c r="B1461" s="7" t="str">
        <f>IF('Payments Export'!A1465="","",'Payments Export'!B1465)</f>
        <v/>
      </c>
      <c r="C1461" s="7" t="str">
        <f>IF(IFERROR(VALUE('Payments Export'!H1465),'Payments Export'!H1465)&lt;&gt;0,IFERROR(VALUE('Payments Export'!H1465),'Payments Export'!H1465),"")</f>
        <v/>
      </c>
      <c r="D1461" s="7" t="str">
        <f>IF('Payments Export'!I1465="","",'Payments Export'!I1465)</f>
        <v/>
      </c>
      <c r="E1461" s="7" t="str">
        <f t="shared" si="44"/>
        <v/>
      </c>
      <c r="F1461" s="7" t="str">
        <f>IF('Payments Export'!A1465="","",'Payments Export'!N1465)</f>
        <v/>
      </c>
      <c r="G1461" s="7" t="str">
        <f>IF('Payments Export'!A1465="","",'Payments Export'!O1465)</f>
        <v/>
      </c>
      <c r="H1461" s="7" t="str">
        <f>IF('Payments Export'!B1465="","",G1461-F1461)</f>
        <v/>
      </c>
      <c r="I1461" s="3" t="str">
        <f>IF(C1461&lt;&gt;"",_xlfn.XLOOKUP(IFERROR(VALUE(C1461),C1461),'Items database'!A:A,'Items database'!B:B),(_xlfn.XLOOKUP(LEFT(E1461,3),Services,Services,"")))</f>
        <v/>
      </c>
      <c r="J1461" s="3" t="str">
        <f t="shared" si="45"/>
        <v/>
      </c>
    </row>
    <row r="1462" spans="1:10" x14ac:dyDescent="0.35">
      <c r="A1462" s="7" t="str">
        <f>IF('Payments Export'!A1466="","",'Payments Export'!A1466)</f>
        <v/>
      </c>
      <c r="B1462" s="7" t="str">
        <f>IF('Payments Export'!A1466="","",'Payments Export'!B1466)</f>
        <v/>
      </c>
      <c r="C1462" s="7" t="str">
        <f>IF(IFERROR(VALUE('Payments Export'!H1466),'Payments Export'!H1466)&lt;&gt;0,IFERROR(VALUE('Payments Export'!H1466),'Payments Export'!H1466),"")</f>
        <v/>
      </c>
      <c r="D1462" s="7" t="str">
        <f>IF('Payments Export'!I1466="","",'Payments Export'!I1466)</f>
        <v/>
      </c>
      <c r="E1462" s="7" t="str">
        <f t="shared" si="44"/>
        <v/>
      </c>
      <c r="F1462" s="7" t="str">
        <f>IF('Payments Export'!A1466="","",'Payments Export'!N1466)</f>
        <v/>
      </c>
      <c r="G1462" s="7" t="str">
        <f>IF('Payments Export'!A1466="","",'Payments Export'!O1466)</f>
        <v/>
      </c>
      <c r="H1462" s="7" t="str">
        <f>IF('Payments Export'!B1466="","",G1462-F1462)</f>
        <v/>
      </c>
      <c r="I1462" s="3" t="str">
        <f>IF(C1462&lt;&gt;"",_xlfn.XLOOKUP(IFERROR(VALUE(C1462),C1462),'Items database'!A:A,'Items database'!B:B),(_xlfn.XLOOKUP(LEFT(E1462,3),Services,Services,"")))</f>
        <v/>
      </c>
      <c r="J1462" s="3" t="str">
        <f t="shared" si="45"/>
        <v/>
      </c>
    </row>
    <row r="1463" spans="1:10" x14ac:dyDescent="0.35">
      <c r="A1463" s="7" t="str">
        <f>IF('Payments Export'!A1467="","",'Payments Export'!A1467)</f>
        <v/>
      </c>
      <c r="B1463" s="7" t="str">
        <f>IF('Payments Export'!A1467="","",'Payments Export'!B1467)</f>
        <v/>
      </c>
      <c r="C1463" s="7" t="str">
        <f>IF(IFERROR(VALUE('Payments Export'!H1467),'Payments Export'!H1467)&lt;&gt;0,IFERROR(VALUE('Payments Export'!H1467),'Payments Export'!H1467),"")</f>
        <v/>
      </c>
      <c r="D1463" s="7" t="str">
        <f>IF('Payments Export'!I1467="","",'Payments Export'!I1467)</f>
        <v/>
      </c>
      <c r="E1463" s="7" t="str">
        <f t="shared" si="44"/>
        <v/>
      </c>
      <c r="F1463" s="7" t="str">
        <f>IF('Payments Export'!A1467="","",'Payments Export'!N1467)</f>
        <v/>
      </c>
      <c r="G1463" s="7" t="str">
        <f>IF('Payments Export'!A1467="","",'Payments Export'!O1467)</f>
        <v/>
      </c>
      <c r="H1463" s="7" t="str">
        <f>IF('Payments Export'!B1467="","",G1463-F1463)</f>
        <v/>
      </c>
      <c r="I1463" s="3" t="str">
        <f>IF(C1463&lt;&gt;"",_xlfn.XLOOKUP(IFERROR(VALUE(C1463),C1463),'Items database'!A:A,'Items database'!B:B),(_xlfn.XLOOKUP(LEFT(E1463,3),Services,Services,"")))</f>
        <v/>
      </c>
      <c r="J1463" s="3" t="str">
        <f t="shared" si="45"/>
        <v/>
      </c>
    </row>
    <row r="1464" spans="1:10" x14ac:dyDescent="0.35">
      <c r="A1464" s="7" t="str">
        <f>IF('Payments Export'!A1468="","",'Payments Export'!A1468)</f>
        <v/>
      </c>
      <c r="B1464" s="7" t="str">
        <f>IF('Payments Export'!A1468="","",'Payments Export'!B1468)</f>
        <v/>
      </c>
      <c r="C1464" s="7" t="str">
        <f>IF(IFERROR(VALUE('Payments Export'!H1468),'Payments Export'!H1468)&lt;&gt;0,IFERROR(VALUE('Payments Export'!H1468),'Payments Export'!H1468),"")</f>
        <v/>
      </c>
      <c r="D1464" s="7" t="str">
        <f>IF('Payments Export'!I1468="","",'Payments Export'!I1468)</f>
        <v/>
      </c>
      <c r="E1464" s="7" t="str">
        <f t="shared" si="44"/>
        <v/>
      </c>
      <c r="F1464" s="7" t="str">
        <f>IF('Payments Export'!A1468="","",'Payments Export'!N1468)</f>
        <v/>
      </c>
      <c r="G1464" s="7" t="str">
        <f>IF('Payments Export'!A1468="","",'Payments Export'!O1468)</f>
        <v/>
      </c>
      <c r="H1464" s="7" t="str">
        <f>IF('Payments Export'!B1468="","",G1464-F1464)</f>
        <v/>
      </c>
      <c r="I1464" s="3" t="str">
        <f>IF(C1464&lt;&gt;"",_xlfn.XLOOKUP(IFERROR(VALUE(C1464),C1464),'Items database'!A:A,'Items database'!B:B),(_xlfn.XLOOKUP(LEFT(E1464,3),Services,Services,"")))</f>
        <v/>
      </c>
      <c r="J1464" s="3" t="str">
        <f t="shared" si="45"/>
        <v/>
      </c>
    </row>
    <row r="1465" spans="1:10" x14ac:dyDescent="0.35">
      <c r="A1465" s="7" t="str">
        <f>IF('Payments Export'!A1469="","",'Payments Export'!A1469)</f>
        <v/>
      </c>
      <c r="B1465" s="7" t="str">
        <f>IF('Payments Export'!A1469="","",'Payments Export'!B1469)</f>
        <v/>
      </c>
      <c r="C1465" s="7" t="str">
        <f>IF(IFERROR(VALUE('Payments Export'!H1469),'Payments Export'!H1469)&lt;&gt;0,IFERROR(VALUE('Payments Export'!H1469),'Payments Export'!H1469),"")</f>
        <v/>
      </c>
      <c r="D1465" s="7" t="str">
        <f>IF('Payments Export'!I1469="","",'Payments Export'!I1469)</f>
        <v/>
      </c>
      <c r="E1465" s="7" t="str">
        <f t="shared" si="44"/>
        <v/>
      </c>
      <c r="F1465" s="7" t="str">
        <f>IF('Payments Export'!A1469="","",'Payments Export'!N1469)</f>
        <v/>
      </c>
      <c r="G1465" s="7" t="str">
        <f>IF('Payments Export'!A1469="","",'Payments Export'!O1469)</f>
        <v/>
      </c>
      <c r="H1465" s="7" t="str">
        <f>IF('Payments Export'!B1469="","",G1465-F1465)</f>
        <v/>
      </c>
      <c r="I1465" s="3" t="str">
        <f>IF(C1465&lt;&gt;"",_xlfn.XLOOKUP(IFERROR(VALUE(C1465),C1465),'Items database'!A:A,'Items database'!B:B),(_xlfn.XLOOKUP(LEFT(E1465,3),Services,Services,"")))</f>
        <v/>
      </c>
      <c r="J1465" s="3" t="str">
        <f t="shared" si="45"/>
        <v/>
      </c>
    </row>
    <row r="1466" spans="1:10" x14ac:dyDescent="0.35">
      <c r="A1466" s="7" t="str">
        <f>IF('Payments Export'!A1470="","",'Payments Export'!A1470)</f>
        <v/>
      </c>
      <c r="B1466" s="7" t="str">
        <f>IF('Payments Export'!A1470="","",'Payments Export'!B1470)</f>
        <v/>
      </c>
      <c r="C1466" s="7" t="str">
        <f>IF(IFERROR(VALUE('Payments Export'!H1470),'Payments Export'!H1470)&lt;&gt;0,IFERROR(VALUE('Payments Export'!H1470),'Payments Export'!H1470),"")</f>
        <v/>
      </c>
      <c r="D1466" s="7" t="str">
        <f>IF('Payments Export'!I1470="","",'Payments Export'!I1470)</f>
        <v/>
      </c>
      <c r="E1466" s="7" t="str">
        <f t="shared" si="44"/>
        <v/>
      </c>
      <c r="F1466" s="7" t="str">
        <f>IF('Payments Export'!A1470="","",'Payments Export'!N1470)</f>
        <v/>
      </c>
      <c r="G1466" s="7" t="str">
        <f>IF('Payments Export'!A1470="","",'Payments Export'!O1470)</f>
        <v/>
      </c>
      <c r="H1466" s="7" t="str">
        <f>IF('Payments Export'!B1470="","",G1466-F1466)</f>
        <v/>
      </c>
      <c r="I1466" s="3" t="str">
        <f>IF(C1466&lt;&gt;"",_xlfn.XLOOKUP(IFERROR(VALUE(C1466),C1466),'Items database'!A:A,'Items database'!B:B),(_xlfn.XLOOKUP(LEFT(E1466,3),Services,Services,"")))</f>
        <v/>
      </c>
      <c r="J1466" s="3" t="str">
        <f t="shared" si="45"/>
        <v/>
      </c>
    </row>
    <row r="1467" spans="1:10" x14ac:dyDescent="0.35">
      <c r="A1467" s="7" t="str">
        <f>IF('Payments Export'!A1471="","",'Payments Export'!A1471)</f>
        <v/>
      </c>
      <c r="B1467" s="7" t="str">
        <f>IF('Payments Export'!A1471="","",'Payments Export'!B1471)</f>
        <v/>
      </c>
      <c r="C1467" s="7" t="str">
        <f>IF(IFERROR(VALUE('Payments Export'!H1471),'Payments Export'!H1471)&lt;&gt;0,IFERROR(VALUE('Payments Export'!H1471),'Payments Export'!H1471),"")</f>
        <v/>
      </c>
      <c r="D1467" s="7" t="str">
        <f>IF('Payments Export'!I1471="","",'Payments Export'!I1471)</f>
        <v/>
      </c>
      <c r="E1467" s="7" t="str">
        <f t="shared" si="44"/>
        <v/>
      </c>
      <c r="F1467" s="7" t="str">
        <f>IF('Payments Export'!A1471="","",'Payments Export'!N1471)</f>
        <v/>
      </c>
      <c r="G1467" s="7" t="str">
        <f>IF('Payments Export'!A1471="","",'Payments Export'!O1471)</f>
        <v/>
      </c>
      <c r="H1467" s="7" t="str">
        <f>IF('Payments Export'!B1471="","",G1467-F1467)</f>
        <v/>
      </c>
      <c r="I1467" s="3" t="str">
        <f>IF(C1467&lt;&gt;"",_xlfn.XLOOKUP(IFERROR(VALUE(C1467),C1467),'Items database'!A:A,'Items database'!B:B),(_xlfn.XLOOKUP(LEFT(E1467,3),Services,Services,"")))</f>
        <v/>
      </c>
      <c r="J1467" s="3" t="str">
        <f t="shared" si="45"/>
        <v/>
      </c>
    </row>
    <row r="1468" spans="1:10" x14ac:dyDescent="0.35">
      <c r="A1468" s="7" t="str">
        <f>IF('Payments Export'!A1472="","",'Payments Export'!A1472)</f>
        <v/>
      </c>
      <c r="B1468" s="7" t="str">
        <f>IF('Payments Export'!A1472="","",'Payments Export'!B1472)</f>
        <v/>
      </c>
      <c r="C1468" s="7" t="str">
        <f>IF(IFERROR(VALUE('Payments Export'!H1472),'Payments Export'!H1472)&lt;&gt;0,IFERROR(VALUE('Payments Export'!H1472),'Payments Export'!H1472),"")</f>
        <v/>
      </c>
      <c r="D1468" s="7" t="str">
        <f>IF('Payments Export'!I1472="","",'Payments Export'!I1472)</f>
        <v/>
      </c>
      <c r="E1468" s="7" t="str">
        <f t="shared" si="44"/>
        <v/>
      </c>
      <c r="F1468" s="7" t="str">
        <f>IF('Payments Export'!A1472="","",'Payments Export'!N1472)</f>
        <v/>
      </c>
      <c r="G1468" s="7" t="str">
        <f>IF('Payments Export'!A1472="","",'Payments Export'!O1472)</f>
        <v/>
      </c>
      <c r="H1468" s="7" t="str">
        <f>IF('Payments Export'!B1472="","",G1468-F1468)</f>
        <v/>
      </c>
      <c r="I1468" s="3" t="str">
        <f>IF(C1468&lt;&gt;"",_xlfn.XLOOKUP(IFERROR(VALUE(C1468),C1468),'Items database'!A:A,'Items database'!B:B),(_xlfn.XLOOKUP(LEFT(E1468,3),Services,Services,"")))</f>
        <v/>
      </c>
      <c r="J1468" s="3" t="str">
        <f t="shared" si="45"/>
        <v/>
      </c>
    </row>
    <row r="1469" spans="1:10" x14ac:dyDescent="0.35">
      <c r="A1469" s="7" t="str">
        <f>IF('Payments Export'!A1473="","",'Payments Export'!A1473)</f>
        <v/>
      </c>
      <c r="B1469" s="7" t="str">
        <f>IF('Payments Export'!A1473="","",'Payments Export'!B1473)</f>
        <v/>
      </c>
      <c r="C1469" s="7" t="str">
        <f>IF(IFERROR(VALUE('Payments Export'!H1473),'Payments Export'!H1473)&lt;&gt;0,IFERROR(VALUE('Payments Export'!H1473),'Payments Export'!H1473),"")</f>
        <v/>
      </c>
      <c r="D1469" s="7" t="str">
        <f>IF('Payments Export'!I1473="","",'Payments Export'!I1473)</f>
        <v/>
      </c>
      <c r="E1469" s="7" t="str">
        <f t="shared" si="44"/>
        <v/>
      </c>
      <c r="F1469" s="7" t="str">
        <f>IF('Payments Export'!A1473="","",'Payments Export'!N1473)</f>
        <v/>
      </c>
      <c r="G1469" s="7" t="str">
        <f>IF('Payments Export'!A1473="","",'Payments Export'!O1473)</f>
        <v/>
      </c>
      <c r="H1469" s="7" t="str">
        <f>IF('Payments Export'!B1473="","",G1469-F1469)</f>
        <v/>
      </c>
      <c r="I1469" s="3" t="str">
        <f>IF(C1469&lt;&gt;"",_xlfn.XLOOKUP(IFERROR(VALUE(C1469),C1469),'Items database'!A:A,'Items database'!B:B),(_xlfn.XLOOKUP(LEFT(E1469,3),Services,Services,"")))</f>
        <v/>
      </c>
      <c r="J1469" s="3" t="str">
        <f t="shared" si="45"/>
        <v/>
      </c>
    </row>
    <row r="1470" spans="1:10" x14ac:dyDescent="0.35">
      <c r="A1470" s="7" t="str">
        <f>IF('Payments Export'!A1474="","",'Payments Export'!A1474)</f>
        <v/>
      </c>
      <c r="B1470" s="7" t="str">
        <f>IF('Payments Export'!A1474="","",'Payments Export'!B1474)</f>
        <v/>
      </c>
      <c r="C1470" s="7" t="str">
        <f>IF(IFERROR(VALUE('Payments Export'!H1474),'Payments Export'!H1474)&lt;&gt;0,IFERROR(VALUE('Payments Export'!H1474),'Payments Export'!H1474),"")</f>
        <v/>
      </c>
      <c r="D1470" s="7" t="str">
        <f>IF('Payments Export'!I1474="","",'Payments Export'!I1474)</f>
        <v/>
      </c>
      <c r="E1470" s="7" t="str">
        <f t="shared" si="44"/>
        <v/>
      </c>
      <c r="F1470" s="7" t="str">
        <f>IF('Payments Export'!A1474="","",'Payments Export'!N1474)</f>
        <v/>
      </c>
      <c r="G1470" s="7" t="str">
        <f>IF('Payments Export'!A1474="","",'Payments Export'!O1474)</f>
        <v/>
      </c>
      <c r="H1470" s="7" t="str">
        <f>IF('Payments Export'!B1474="","",G1470-F1470)</f>
        <v/>
      </c>
      <c r="I1470" s="3" t="str">
        <f>IF(C1470&lt;&gt;"",_xlfn.XLOOKUP(IFERROR(VALUE(C1470),C1470),'Items database'!A:A,'Items database'!B:B),(_xlfn.XLOOKUP(LEFT(E1470,3),Services,Services,"")))</f>
        <v/>
      </c>
      <c r="J1470" s="3" t="str">
        <f t="shared" si="45"/>
        <v/>
      </c>
    </row>
    <row r="1471" spans="1:10" x14ac:dyDescent="0.35">
      <c r="A1471" s="7" t="str">
        <f>IF('Payments Export'!A1475="","",'Payments Export'!A1475)</f>
        <v/>
      </c>
      <c r="B1471" s="7" t="str">
        <f>IF('Payments Export'!A1475="","",'Payments Export'!B1475)</f>
        <v/>
      </c>
      <c r="C1471" s="7" t="str">
        <f>IF(IFERROR(VALUE('Payments Export'!H1475),'Payments Export'!H1475)&lt;&gt;0,IFERROR(VALUE('Payments Export'!H1475),'Payments Export'!H1475),"")</f>
        <v/>
      </c>
      <c r="D1471" s="7" t="str">
        <f>IF('Payments Export'!I1475="","",'Payments Export'!I1475)</f>
        <v/>
      </c>
      <c r="E1471" s="7" t="str">
        <f t="shared" si="44"/>
        <v/>
      </c>
      <c r="F1471" s="7" t="str">
        <f>IF('Payments Export'!A1475="","",'Payments Export'!N1475)</f>
        <v/>
      </c>
      <c r="G1471" s="7" t="str">
        <f>IF('Payments Export'!A1475="","",'Payments Export'!O1475)</f>
        <v/>
      </c>
      <c r="H1471" s="7" t="str">
        <f>IF('Payments Export'!B1475="","",G1471-F1471)</f>
        <v/>
      </c>
      <c r="I1471" s="3" t="str">
        <f>IF(C1471&lt;&gt;"",_xlfn.XLOOKUP(IFERROR(VALUE(C1471),C1471),'Items database'!A:A,'Items database'!B:B),(_xlfn.XLOOKUP(LEFT(E1471,3),Services,Services,"")))</f>
        <v/>
      </c>
      <c r="J1471" s="3" t="str">
        <f t="shared" si="45"/>
        <v/>
      </c>
    </row>
    <row r="1472" spans="1:10" x14ac:dyDescent="0.35">
      <c r="A1472" s="7" t="str">
        <f>IF('Payments Export'!A1476="","",'Payments Export'!A1476)</f>
        <v/>
      </c>
      <c r="B1472" s="7" t="str">
        <f>IF('Payments Export'!A1476="","",'Payments Export'!B1476)</f>
        <v/>
      </c>
      <c r="C1472" s="7" t="str">
        <f>IF(IFERROR(VALUE('Payments Export'!H1476),'Payments Export'!H1476)&lt;&gt;0,IFERROR(VALUE('Payments Export'!H1476),'Payments Export'!H1476),"")</f>
        <v/>
      </c>
      <c r="D1472" s="7" t="str">
        <f>IF('Payments Export'!I1476="","",'Payments Export'!I1476)</f>
        <v/>
      </c>
      <c r="E1472" s="7" t="str">
        <f t="shared" si="44"/>
        <v/>
      </c>
      <c r="F1472" s="7" t="str">
        <f>IF('Payments Export'!A1476="","",'Payments Export'!N1476)</f>
        <v/>
      </c>
      <c r="G1472" s="7" t="str">
        <f>IF('Payments Export'!A1476="","",'Payments Export'!O1476)</f>
        <v/>
      </c>
      <c r="H1472" s="7" t="str">
        <f>IF('Payments Export'!B1476="","",G1472-F1472)</f>
        <v/>
      </c>
      <c r="I1472" s="3" t="str">
        <f>IF(C1472&lt;&gt;"",_xlfn.XLOOKUP(IFERROR(VALUE(C1472),C1472),'Items database'!A:A,'Items database'!B:B),(_xlfn.XLOOKUP(LEFT(E1472,3),Services,Services,"")))</f>
        <v/>
      </c>
      <c r="J1472" s="3" t="str">
        <f t="shared" si="45"/>
        <v/>
      </c>
    </row>
    <row r="1473" spans="1:10" x14ac:dyDescent="0.35">
      <c r="A1473" s="7" t="str">
        <f>IF('Payments Export'!A1477="","",'Payments Export'!A1477)</f>
        <v/>
      </c>
      <c r="B1473" s="7" t="str">
        <f>IF('Payments Export'!A1477="","",'Payments Export'!B1477)</f>
        <v/>
      </c>
      <c r="C1473" s="7" t="str">
        <f>IF(IFERROR(VALUE('Payments Export'!H1477),'Payments Export'!H1477)&lt;&gt;0,IFERROR(VALUE('Payments Export'!H1477),'Payments Export'!H1477),"")</f>
        <v/>
      </c>
      <c r="D1473" s="7" t="str">
        <f>IF('Payments Export'!I1477="","",'Payments Export'!I1477)</f>
        <v/>
      </c>
      <c r="E1473" s="7" t="str">
        <f t="shared" ref="E1473:E1536" si="46">LEFT(D1473,66)</f>
        <v/>
      </c>
      <c r="F1473" s="7" t="str">
        <f>IF('Payments Export'!A1477="","",'Payments Export'!N1477)</f>
        <v/>
      </c>
      <c r="G1473" s="7" t="str">
        <f>IF('Payments Export'!A1477="","",'Payments Export'!O1477)</f>
        <v/>
      </c>
      <c r="H1473" s="7" t="str">
        <f>IF('Payments Export'!B1477="","",G1473-F1473)</f>
        <v/>
      </c>
      <c r="I1473" s="3" t="str">
        <f>IF(C1473&lt;&gt;"",_xlfn.XLOOKUP(IFERROR(VALUE(C1473),C1473),'Items database'!A:A,'Items database'!B:B),(_xlfn.XLOOKUP(LEFT(E1473,3),Services,Services,"")))</f>
        <v/>
      </c>
      <c r="J1473" s="3" t="str">
        <f t="shared" ref="J1473:J1536" si="47">IF(ISNUMBER(F1473)=TRUE,IF(F1473=0,"","GST"),"")</f>
        <v/>
      </c>
    </row>
    <row r="1474" spans="1:10" x14ac:dyDescent="0.35">
      <c r="A1474" s="7" t="str">
        <f>IF('Payments Export'!A1478="","",'Payments Export'!A1478)</f>
        <v/>
      </c>
      <c r="B1474" s="7" t="str">
        <f>IF('Payments Export'!A1478="","",'Payments Export'!B1478)</f>
        <v/>
      </c>
      <c r="C1474" s="7" t="str">
        <f>IF(IFERROR(VALUE('Payments Export'!H1478),'Payments Export'!H1478)&lt;&gt;0,IFERROR(VALUE('Payments Export'!H1478),'Payments Export'!H1478),"")</f>
        <v/>
      </c>
      <c r="D1474" s="7" t="str">
        <f>IF('Payments Export'!I1478="","",'Payments Export'!I1478)</f>
        <v/>
      </c>
      <c r="E1474" s="7" t="str">
        <f t="shared" si="46"/>
        <v/>
      </c>
      <c r="F1474" s="7" t="str">
        <f>IF('Payments Export'!A1478="","",'Payments Export'!N1478)</f>
        <v/>
      </c>
      <c r="G1474" s="7" t="str">
        <f>IF('Payments Export'!A1478="","",'Payments Export'!O1478)</f>
        <v/>
      </c>
      <c r="H1474" s="7" t="str">
        <f>IF('Payments Export'!B1478="","",G1474-F1474)</f>
        <v/>
      </c>
      <c r="I1474" s="3" t="str">
        <f>IF(C1474&lt;&gt;"",_xlfn.XLOOKUP(IFERROR(VALUE(C1474),C1474),'Items database'!A:A,'Items database'!B:B),(_xlfn.XLOOKUP(LEFT(E1474,3),Services,Services,"")))</f>
        <v/>
      </c>
      <c r="J1474" s="3" t="str">
        <f t="shared" si="47"/>
        <v/>
      </c>
    </row>
    <row r="1475" spans="1:10" x14ac:dyDescent="0.35">
      <c r="A1475" s="7" t="str">
        <f>IF('Payments Export'!A1479="","",'Payments Export'!A1479)</f>
        <v/>
      </c>
      <c r="B1475" s="7" t="str">
        <f>IF('Payments Export'!A1479="","",'Payments Export'!B1479)</f>
        <v/>
      </c>
      <c r="C1475" s="7" t="str">
        <f>IF(IFERROR(VALUE('Payments Export'!H1479),'Payments Export'!H1479)&lt;&gt;0,IFERROR(VALUE('Payments Export'!H1479),'Payments Export'!H1479),"")</f>
        <v/>
      </c>
      <c r="D1475" s="7" t="str">
        <f>IF('Payments Export'!I1479="","",'Payments Export'!I1479)</f>
        <v/>
      </c>
      <c r="E1475" s="7" t="str">
        <f t="shared" si="46"/>
        <v/>
      </c>
      <c r="F1475" s="7" t="str">
        <f>IF('Payments Export'!A1479="","",'Payments Export'!N1479)</f>
        <v/>
      </c>
      <c r="G1475" s="7" t="str">
        <f>IF('Payments Export'!A1479="","",'Payments Export'!O1479)</f>
        <v/>
      </c>
      <c r="H1475" s="7" t="str">
        <f>IF('Payments Export'!B1479="","",G1475-F1475)</f>
        <v/>
      </c>
      <c r="I1475" s="3" t="str">
        <f>IF(C1475&lt;&gt;"",_xlfn.XLOOKUP(IFERROR(VALUE(C1475),C1475),'Items database'!A:A,'Items database'!B:B),(_xlfn.XLOOKUP(LEFT(E1475,3),Services,Services,"")))</f>
        <v/>
      </c>
      <c r="J1475" s="3" t="str">
        <f t="shared" si="47"/>
        <v/>
      </c>
    </row>
    <row r="1476" spans="1:10" x14ac:dyDescent="0.35">
      <c r="A1476" s="7" t="str">
        <f>IF('Payments Export'!A1480="","",'Payments Export'!A1480)</f>
        <v/>
      </c>
      <c r="B1476" s="7" t="str">
        <f>IF('Payments Export'!A1480="","",'Payments Export'!B1480)</f>
        <v/>
      </c>
      <c r="C1476" s="7" t="str">
        <f>IF(IFERROR(VALUE('Payments Export'!H1480),'Payments Export'!H1480)&lt;&gt;0,IFERROR(VALUE('Payments Export'!H1480),'Payments Export'!H1480),"")</f>
        <v/>
      </c>
      <c r="D1476" s="7" t="str">
        <f>IF('Payments Export'!I1480="","",'Payments Export'!I1480)</f>
        <v/>
      </c>
      <c r="E1476" s="7" t="str">
        <f t="shared" si="46"/>
        <v/>
      </c>
      <c r="F1476" s="7" t="str">
        <f>IF('Payments Export'!A1480="","",'Payments Export'!N1480)</f>
        <v/>
      </c>
      <c r="G1476" s="7" t="str">
        <f>IF('Payments Export'!A1480="","",'Payments Export'!O1480)</f>
        <v/>
      </c>
      <c r="H1476" s="7" t="str">
        <f>IF('Payments Export'!B1480="","",G1476-F1476)</f>
        <v/>
      </c>
      <c r="I1476" s="3" t="str">
        <f>IF(C1476&lt;&gt;"",_xlfn.XLOOKUP(IFERROR(VALUE(C1476),C1476),'Items database'!A:A,'Items database'!B:B),(_xlfn.XLOOKUP(LEFT(E1476,3),Services,Services,"")))</f>
        <v/>
      </c>
      <c r="J1476" s="3" t="str">
        <f t="shared" si="47"/>
        <v/>
      </c>
    </row>
    <row r="1477" spans="1:10" x14ac:dyDescent="0.35">
      <c r="A1477" s="7" t="str">
        <f>IF('Payments Export'!A1481="","",'Payments Export'!A1481)</f>
        <v/>
      </c>
      <c r="B1477" s="7" t="str">
        <f>IF('Payments Export'!A1481="","",'Payments Export'!B1481)</f>
        <v/>
      </c>
      <c r="C1477" s="7" t="str">
        <f>IF(IFERROR(VALUE('Payments Export'!H1481),'Payments Export'!H1481)&lt;&gt;0,IFERROR(VALUE('Payments Export'!H1481),'Payments Export'!H1481),"")</f>
        <v/>
      </c>
      <c r="D1477" s="7" t="str">
        <f>IF('Payments Export'!I1481="","",'Payments Export'!I1481)</f>
        <v/>
      </c>
      <c r="E1477" s="7" t="str">
        <f t="shared" si="46"/>
        <v/>
      </c>
      <c r="F1477" s="7" t="str">
        <f>IF('Payments Export'!A1481="","",'Payments Export'!N1481)</f>
        <v/>
      </c>
      <c r="G1477" s="7" t="str">
        <f>IF('Payments Export'!A1481="","",'Payments Export'!O1481)</f>
        <v/>
      </c>
      <c r="H1477" s="7" t="str">
        <f>IF('Payments Export'!B1481="","",G1477-F1477)</f>
        <v/>
      </c>
      <c r="I1477" s="3" t="str">
        <f>IF(C1477&lt;&gt;"",_xlfn.XLOOKUP(IFERROR(VALUE(C1477),C1477),'Items database'!A:A,'Items database'!B:B),(_xlfn.XLOOKUP(LEFT(E1477,3),Services,Services,"")))</f>
        <v/>
      </c>
      <c r="J1477" s="3" t="str">
        <f t="shared" si="47"/>
        <v/>
      </c>
    </row>
    <row r="1478" spans="1:10" x14ac:dyDescent="0.35">
      <c r="A1478" s="7" t="str">
        <f>IF('Payments Export'!A1482="","",'Payments Export'!A1482)</f>
        <v/>
      </c>
      <c r="B1478" s="7" t="str">
        <f>IF('Payments Export'!A1482="","",'Payments Export'!B1482)</f>
        <v/>
      </c>
      <c r="C1478" s="7" t="str">
        <f>IF(IFERROR(VALUE('Payments Export'!H1482),'Payments Export'!H1482)&lt;&gt;0,IFERROR(VALUE('Payments Export'!H1482),'Payments Export'!H1482),"")</f>
        <v/>
      </c>
      <c r="D1478" s="7" t="str">
        <f>IF('Payments Export'!I1482="","",'Payments Export'!I1482)</f>
        <v/>
      </c>
      <c r="E1478" s="7" t="str">
        <f t="shared" si="46"/>
        <v/>
      </c>
      <c r="F1478" s="7" t="str">
        <f>IF('Payments Export'!A1482="","",'Payments Export'!N1482)</f>
        <v/>
      </c>
      <c r="G1478" s="7" t="str">
        <f>IF('Payments Export'!A1482="","",'Payments Export'!O1482)</f>
        <v/>
      </c>
      <c r="H1478" s="7" t="str">
        <f>IF('Payments Export'!B1482="","",G1478-F1478)</f>
        <v/>
      </c>
      <c r="I1478" s="3" t="str">
        <f>IF(C1478&lt;&gt;"",_xlfn.XLOOKUP(IFERROR(VALUE(C1478),C1478),'Items database'!A:A,'Items database'!B:B),(_xlfn.XLOOKUP(LEFT(E1478,3),Services,Services,"")))</f>
        <v/>
      </c>
      <c r="J1478" s="3" t="str">
        <f t="shared" si="47"/>
        <v/>
      </c>
    </row>
    <row r="1479" spans="1:10" x14ac:dyDescent="0.35">
      <c r="A1479" s="7" t="str">
        <f>IF('Payments Export'!A1483="","",'Payments Export'!A1483)</f>
        <v/>
      </c>
      <c r="B1479" s="7" t="str">
        <f>IF('Payments Export'!A1483="","",'Payments Export'!B1483)</f>
        <v/>
      </c>
      <c r="C1479" s="7" t="str">
        <f>IF(IFERROR(VALUE('Payments Export'!H1483),'Payments Export'!H1483)&lt;&gt;0,IFERROR(VALUE('Payments Export'!H1483),'Payments Export'!H1483),"")</f>
        <v/>
      </c>
      <c r="D1479" s="7" t="str">
        <f>IF('Payments Export'!I1483="","",'Payments Export'!I1483)</f>
        <v/>
      </c>
      <c r="E1479" s="7" t="str">
        <f t="shared" si="46"/>
        <v/>
      </c>
      <c r="F1479" s="7" t="str">
        <f>IF('Payments Export'!A1483="","",'Payments Export'!N1483)</f>
        <v/>
      </c>
      <c r="G1479" s="7" t="str">
        <f>IF('Payments Export'!A1483="","",'Payments Export'!O1483)</f>
        <v/>
      </c>
      <c r="H1479" s="7" t="str">
        <f>IF('Payments Export'!B1483="","",G1479-F1479)</f>
        <v/>
      </c>
      <c r="I1479" s="3" t="str">
        <f>IF(C1479&lt;&gt;"",_xlfn.XLOOKUP(IFERROR(VALUE(C1479),C1479),'Items database'!A:A,'Items database'!B:B),(_xlfn.XLOOKUP(LEFT(E1479,3),Services,Services,"")))</f>
        <v/>
      </c>
      <c r="J1479" s="3" t="str">
        <f t="shared" si="47"/>
        <v/>
      </c>
    </row>
    <row r="1480" spans="1:10" x14ac:dyDescent="0.35">
      <c r="A1480" s="7" t="str">
        <f>IF('Payments Export'!A1484="","",'Payments Export'!A1484)</f>
        <v/>
      </c>
      <c r="B1480" s="7" t="str">
        <f>IF('Payments Export'!A1484="","",'Payments Export'!B1484)</f>
        <v/>
      </c>
      <c r="C1480" s="7" t="str">
        <f>IF(IFERROR(VALUE('Payments Export'!H1484),'Payments Export'!H1484)&lt;&gt;0,IFERROR(VALUE('Payments Export'!H1484),'Payments Export'!H1484),"")</f>
        <v/>
      </c>
      <c r="D1480" s="7" t="str">
        <f>IF('Payments Export'!I1484="","",'Payments Export'!I1484)</f>
        <v/>
      </c>
      <c r="E1480" s="7" t="str">
        <f t="shared" si="46"/>
        <v/>
      </c>
      <c r="F1480" s="7" t="str">
        <f>IF('Payments Export'!A1484="","",'Payments Export'!N1484)</f>
        <v/>
      </c>
      <c r="G1480" s="7" t="str">
        <f>IF('Payments Export'!A1484="","",'Payments Export'!O1484)</f>
        <v/>
      </c>
      <c r="H1480" s="7" t="str">
        <f>IF('Payments Export'!B1484="","",G1480-F1480)</f>
        <v/>
      </c>
      <c r="I1480" s="3" t="str">
        <f>IF(C1480&lt;&gt;"",_xlfn.XLOOKUP(IFERROR(VALUE(C1480),C1480),'Items database'!A:A,'Items database'!B:B),(_xlfn.XLOOKUP(LEFT(E1480,3),Services,Services,"")))</f>
        <v/>
      </c>
      <c r="J1480" s="3" t="str">
        <f t="shared" si="47"/>
        <v/>
      </c>
    </row>
    <row r="1481" spans="1:10" x14ac:dyDescent="0.35">
      <c r="A1481" s="7" t="str">
        <f>IF('Payments Export'!A1485="","",'Payments Export'!A1485)</f>
        <v/>
      </c>
      <c r="B1481" s="7" t="str">
        <f>IF('Payments Export'!A1485="","",'Payments Export'!B1485)</f>
        <v/>
      </c>
      <c r="C1481" s="7" t="str">
        <f>IF(IFERROR(VALUE('Payments Export'!H1485),'Payments Export'!H1485)&lt;&gt;0,IFERROR(VALUE('Payments Export'!H1485),'Payments Export'!H1485),"")</f>
        <v/>
      </c>
      <c r="D1481" s="7" t="str">
        <f>IF('Payments Export'!I1485="","",'Payments Export'!I1485)</f>
        <v/>
      </c>
      <c r="E1481" s="7" t="str">
        <f t="shared" si="46"/>
        <v/>
      </c>
      <c r="F1481" s="7" t="str">
        <f>IF('Payments Export'!A1485="","",'Payments Export'!N1485)</f>
        <v/>
      </c>
      <c r="G1481" s="7" t="str">
        <f>IF('Payments Export'!A1485="","",'Payments Export'!O1485)</f>
        <v/>
      </c>
      <c r="H1481" s="7" t="str">
        <f>IF('Payments Export'!B1485="","",G1481-F1481)</f>
        <v/>
      </c>
      <c r="I1481" s="3" t="str">
        <f>IF(C1481&lt;&gt;"",_xlfn.XLOOKUP(IFERROR(VALUE(C1481),C1481),'Items database'!A:A,'Items database'!B:B),(_xlfn.XLOOKUP(LEFT(E1481,3),Services,Services,"")))</f>
        <v/>
      </c>
      <c r="J1481" s="3" t="str">
        <f t="shared" si="47"/>
        <v/>
      </c>
    </row>
    <row r="1482" spans="1:10" x14ac:dyDescent="0.35">
      <c r="A1482" s="7" t="str">
        <f>IF('Payments Export'!A1486="","",'Payments Export'!A1486)</f>
        <v/>
      </c>
      <c r="B1482" s="7" t="str">
        <f>IF('Payments Export'!A1486="","",'Payments Export'!B1486)</f>
        <v/>
      </c>
      <c r="C1482" s="7" t="str">
        <f>IF(IFERROR(VALUE('Payments Export'!H1486),'Payments Export'!H1486)&lt;&gt;0,IFERROR(VALUE('Payments Export'!H1486),'Payments Export'!H1486),"")</f>
        <v/>
      </c>
      <c r="D1482" s="7" t="str">
        <f>IF('Payments Export'!I1486="","",'Payments Export'!I1486)</f>
        <v/>
      </c>
      <c r="E1482" s="7" t="str">
        <f t="shared" si="46"/>
        <v/>
      </c>
      <c r="F1482" s="7" t="str">
        <f>IF('Payments Export'!A1486="","",'Payments Export'!N1486)</f>
        <v/>
      </c>
      <c r="G1482" s="7" t="str">
        <f>IF('Payments Export'!A1486="","",'Payments Export'!O1486)</f>
        <v/>
      </c>
      <c r="H1482" s="7" t="str">
        <f>IF('Payments Export'!B1486="","",G1482-F1482)</f>
        <v/>
      </c>
      <c r="I1482" s="3" t="str">
        <f>IF(C1482&lt;&gt;"",_xlfn.XLOOKUP(IFERROR(VALUE(C1482),C1482),'Items database'!A:A,'Items database'!B:B),(_xlfn.XLOOKUP(LEFT(E1482,3),Services,Services,"")))</f>
        <v/>
      </c>
      <c r="J1482" s="3" t="str">
        <f t="shared" si="47"/>
        <v/>
      </c>
    </row>
    <row r="1483" spans="1:10" x14ac:dyDescent="0.35">
      <c r="A1483" s="7" t="str">
        <f>IF('Payments Export'!A1487="","",'Payments Export'!A1487)</f>
        <v/>
      </c>
      <c r="B1483" s="7" t="str">
        <f>IF('Payments Export'!A1487="","",'Payments Export'!B1487)</f>
        <v/>
      </c>
      <c r="C1483" s="7" t="str">
        <f>IF(IFERROR(VALUE('Payments Export'!H1487),'Payments Export'!H1487)&lt;&gt;0,IFERROR(VALUE('Payments Export'!H1487),'Payments Export'!H1487),"")</f>
        <v/>
      </c>
      <c r="D1483" s="7" t="str">
        <f>IF('Payments Export'!I1487="","",'Payments Export'!I1487)</f>
        <v/>
      </c>
      <c r="E1483" s="7" t="str">
        <f t="shared" si="46"/>
        <v/>
      </c>
      <c r="F1483" s="7" t="str">
        <f>IF('Payments Export'!A1487="","",'Payments Export'!N1487)</f>
        <v/>
      </c>
      <c r="G1483" s="7" t="str">
        <f>IF('Payments Export'!A1487="","",'Payments Export'!O1487)</f>
        <v/>
      </c>
      <c r="H1483" s="7" t="str">
        <f>IF('Payments Export'!B1487="","",G1483-F1483)</f>
        <v/>
      </c>
      <c r="I1483" s="3" t="str">
        <f>IF(C1483&lt;&gt;"",_xlfn.XLOOKUP(IFERROR(VALUE(C1483),C1483),'Items database'!A:A,'Items database'!B:B),(_xlfn.XLOOKUP(LEFT(E1483,3),Services,Services,"")))</f>
        <v/>
      </c>
      <c r="J1483" s="3" t="str">
        <f t="shared" si="47"/>
        <v/>
      </c>
    </row>
    <row r="1484" spans="1:10" x14ac:dyDescent="0.35">
      <c r="A1484" s="7" t="str">
        <f>IF('Payments Export'!A1488="","",'Payments Export'!A1488)</f>
        <v/>
      </c>
      <c r="B1484" s="7" t="str">
        <f>IF('Payments Export'!A1488="","",'Payments Export'!B1488)</f>
        <v/>
      </c>
      <c r="C1484" s="7" t="str">
        <f>IF(IFERROR(VALUE('Payments Export'!H1488),'Payments Export'!H1488)&lt;&gt;0,IFERROR(VALUE('Payments Export'!H1488),'Payments Export'!H1488),"")</f>
        <v/>
      </c>
      <c r="D1484" s="7" t="str">
        <f>IF('Payments Export'!I1488="","",'Payments Export'!I1488)</f>
        <v/>
      </c>
      <c r="E1484" s="7" t="str">
        <f t="shared" si="46"/>
        <v/>
      </c>
      <c r="F1484" s="7" t="str">
        <f>IF('Payments Export'!A1488="","",'Payments Export'!N1488)</f>
        <v/>
      </c>
      <c r="G1484" s="7" t="str">
        <f>IF('Payments Export'!A1488="","",'Payments Export'!O1488)</f>
        <v/>
      </c>
      <c r="H1484" s="7" t="str">
        <f>IF('Payments Export'!B1488="","",G1484-F1484)</f>
        <v/>
      </c>
      <c r="I1484" s="3" t="str">
        <f>IF(C1484&lt;&gt;"",_xlfn.XLOOKUP(IFERROR(VALUE(C1484),C1484),'Items database'!A:A,'Items database'!B:B),(_xlfn.XLOOKUP(LEFT(E1484,3),Services,Services,"")))</f>
        <v/>
      </c>
      <c r="J1484" s="3" t="str">
        <f t="shared" si="47"/>
        <v/>
      </c>
    </row>
    <row r="1485" spans="1:10" x14ac:dyDescent="0.35">
      <c r="A1485" s="7" t="str">
        <f>IF('Payments Export'!A1489="","",'Payments Export'!A1489)</f>
        <v/>
      </c>
      <c r="B1485" s="7" t="str">
        <f>IF('Payments Export'!A1489="","",'Payments Export'!B1489)</f>
        <v/>
      </c>
      <c r="C1485" s="7" t="str">
        <f>IF(IFERROR(VALUE('Payments Export'!H1489),'Payments Export'!H1489)&lt;&gt;0,IFERROR(VALUE('Payments Export'!H1489),'Payments Export'!H1489),"")</f>
        <v/>
      </c>
      <c r="D1485" s="7" t="str">
        <f>IF('Payments Export'!I1489="","",'Payments Export'!I1489)</f>
        <v/>
      </c>
      <c r="E1485" s="7" t="str">
        <f t="shared" si="46"/>
        <v/>
      </c>
      <c r="F1485" s="7" t="str">
        <f>IF('Payments Export'!A1489="","",'Payments Export'!N1489)</f>
        <v/>
      </c>
      <c r="G1485" s="7" t="str">
        <f>IF('Payments Export'!A1489="","",'Payments Export'!O1489)</f>
        <v/>
      </c>
      <c r="H1485" s="7" t="str">
        <f>IF('Payments Export'!B1489="","",G1485-F1485)</f>
        <v/>
      </c>
      <c r="I1485" s="3" t="str">
        <f>IF(C1485&lt;&gt;"",_xlfn.XLOOKUP(IFERROR(VALUE(C1485),C1485),'Items database'!A:A,'Items database'!B:B),(_xlfn.XLOOKUP(LEFT(E1485,3),Services,Services,"")))</f>
        <v/>
      </c>
      <c r="J1485" s="3" t="str">
        <f t="shared" si="47"/>
        <v/>
      </c>
    </row>
    <row r="1486" spans="1:10" x14ac:dyDescent="0.35">
      <c r="A1486" s="7" t="str">
        <f>IF('Payments Export'!A1490="","",'Payments Export'!A1490)</f>
        <v/>
      </c>
      <c r="B1486" s="7" t="str">
        <f>IF('Payments Export'!A1490="","",'Payments Export'!B1490)</f>
        <v/>
      </c>
      <c r="C1486" s="7" t="str">
        <f>IF(IFERROR(VALUE('Payments Export'!H1490),'Payments Export'!H1490)&lt;&gt;0,IFERROR(VALUE('Payments Export'!H1490),'Payments Export'!H1490),"")</f>
        <v/>
      </c>
      <c r="D1486" s="7" t="str">
        <f>IF('Payments Export'!I1490="","",'Payments Export'!I1490)</f>
        <v/>
      </c>
      <c r="E1486" s="7" t="str">
        <f t="shared" si="46"/>
        <v/>
      </c>
      <c r="F1486" s="7" t="str">
        <f>IF('Payments Export'!A1490="","",'Payments Export'!N1490)</f>
        <v/>
      </c>
      <c r="G1486" s="7" t="str">
        <f>IF('Payments Export'!A1490="","",'Payments Export'!O1490)</f>
        <v/>
      </c>
      <c r="H1486" s="7" t="str">
        <f>IF('Payments Export'!B1490="","",G1486-F1486)</f>
        <v/>
      </c>
      <c r="I1486" s="3" t="str">
        <f>IF(C1486&lt;&gt;"",_xlfn.XLOOKUP(IFERROR(VALUE(C1486),C1486),'Items database'!A:A,'Items database'!B:B),(_xlfn.XLOOKUP(LEFT(E1486,3),Services,Services,"")))</f>
        <v/>
      </c>
      <c r="J1486" s="3" t="str">
        <f t="shared" si="47"/>
        <v/>
      </c>
    </row>
    <row r="1487" spans="1:10" x14ac:dyDescent="0.35">
      <c r="A1487" s="7" t="str">
        <f>IF('Payments Export'!A1491="","",'Payments Export'!A1491)</f>
        <v/>
      </c>
      <c r="B1487" s="7" t="str">
        <f>IF('Payments Export'!A1491="","",'Payments Export'!B1491)</f>
        <v/>
      </c>
      <c r="C1487" s="7" t="str">
        <f>IF(IFERROR(VALUE('Payments Export'!H1491),'Payments Export'!H1491)&lt;&gt;0,IFERROR(VALUE('Payments Export'!H1491),'Payments Export'!H1491),"")</f>
        <v/>
      </c>
      <c r="D1487" s="7" t="str">
        <f>IF('Payments Export'!I1491="","",'Payments Export'!I1491)</f>
        <v/>
      </c>
      <c r="E1487" s="7" t="str">
        <f t="shared" si="46"/>
        <v/>
      </c>
      <c r="F1487" s="7" t="str">
        <f>IF('Payments Export'!A1491="","",'Payments Export'!N1491)</f>
        <v/>
      </c>
      <c r="G1487" s="7" t="str">
        <f>IF('Payments Export'!A1491="","",'Payments Export'!O1491)</f>
        <v/>
      </c>
      <c r="H1487" s="7" t="str">
        <f>IF('Payments Export'!B1491="","",G1487-F1487)</f>
        <v/>
      </c>
      <c r="I1487" s="3" t="str">
        <f>IF(C1487&lt;&gt;"",_xlfn.XLOOKUP(IFERROR(VALUE(C1487),C1487),'Items database'!A:A,'Items database'!B:B),(_xlfn.XLOOKUP(LEFT(E1487,3),Services,Services,"")))</f>
        <v/>
      </c>
      <c r="J1487" s="3" t="str">
        <f t="shared" si="47"/>
        <v/>
      </c>
    </row>
    <row r="1488" spans="1:10" x14ac:dyDescent="0.35">
      <c r="A1488" s="7" t="str">
        <f>IF('Payments Export'!A1492="","",'Payments Export'!A1492)</f>
        <v/>
      </c>
      <c r="B1488" s="7" t="str">
        <f>IF('Payments Export'!A1492="","",'Payments Export'!B1492)</f>
        <v/>
      </c>
      <c r="C1488" s="7" t="str">
        <f>IF(IFERROR(VALUE('Payments Export'!H1492),'Payments Export'!H1492)&lt;&gt;0,IFERROR(VALUE('Payments Export'!H1492),'Payments Export'!H1492),"")</f>
        <v/>
      </c>
      <c r="D1488" s="7" t="str">
        <f>IF('Payments Export'!I1492="","",'Payments Export'!I1492)</f>
        <v/>
      </c>
      <c r="E1488" s="7" t="str">
        <f t="shared" si="46"/>
        <v/>
      </c>
      <c r="F1488" s="7" t="str">
        <f>IF('Payments Export'!A1492="","",'Payments Export'!N1492)</f>
        <v/>
      </c>
      <c r="G1488" s="7" t="str">
        <f>IF('Payments Export'!A1492="","",'Payments Export'!O1492)</f>
        <v/>
      </c>
      <c r="H1488" s="7" t="str">
        <f>IF('Payments Export'!B1492="","",G1488-F1488)</f>
        <v/>
      </c>
      <c r="I1488" s="3" t="str">
        <f>IF(C1488&lt;&gt;"",_xlfn.XLOOKUP(IFERROR(VALUE(C1488),C1488),'Items database'!A:A,'Items database'!B:B),(_xlfn.XLOOKUP(LEFT(E1488,3),Services,Services,"")))</f>
        <v/>
      </c>
      <c r="J1488" s="3" t="str">
        <f t="shared" si="47"/>
        <v/>
      </c>
    </row>
    <row r="1489" spans="1:10" x14ac:dyDescent="0.35">
      <c r="A1489" s="7" t="str">
        <f>IF('Payments Export'!A1493="","",'Payments Export'!A1493)</f>
        <v/>
      </c>
      <c r="B1489" s="7" t="str">
        <f>IF('Payments Export'!A1493="","",'Payments Export'!B1493)</f>
        <v/>
      </c>
      <c r="C1489" s="7" t="str">
        <f>IF(IFERROR(VALUE('Payments Export'!H1493),'Payments Export'!H1493)&lt;&gt;0,IFERROR(VALUE('Payments Export'!H1493),'Payments Export'!H1493),"")</f>
        <v/>
      </c>
      <c r="D1489" s="7" t="str">
        <f>IF('Payments Export'!I1493="","",'Payments Export'!I1493)</f>
        <v/>
      </c>
      <c r="E1489" s="7" t="str">
        <f t="shared" si="46"/>
        <v/>
      </c>
      <c r="F1489" s="7" t="str">
        <f>IF('Payments Export'!A1493="","",'Payments Export'!N1493)</f>
        <v/>
      </c>
      <c r="G1489" s="7" t="str">
        <f>IF('Payments Export'!A1493="","",'Payments Export'!O1493)</f>
        <v/>
      </c>
      <c r="H1489" s="7" t="str">
        <f>IF('Payments Export'!B1493="","",G1489-F1489)</f>
        <v/>
      </c>
      <c r="I1489" s="3" t="str">
        <f>IF(C1489&lt;&gt;"",_xlfn.XLOOKUP(IFERROR(VALUE(C1489),C1489),'Items database'!A:A,'Items database'!B:B),(_xlfn.XLOOKUP(LEFT(E1489,3),Services,Services,"")))</f>
        <v/>
      </c>
      <c r="J1489" s="3" t="str">
        <f t="shared" si="47"/>
        <v/>
      </c>
    </row>
    <row r="1490" spans="1:10" x14ac:dyDescent="0.35">
      <c r="A1490" s="7" t="str">
        <f>IF('Payments Export'!A1494="","",'Payments Export'!A1494)</f>
        <v/>
      </c>
      <c r="B1490" s="7" t="str">
        <f>IF('Payments Export'!A1494="","",'Payments Export'!B1494)</f>
        <v/>
      </c>
      <c r="C1490" s="7" t="str">
        <f>IF(IFERROR(VALUE('Payments Export'!H1494),'Payments Export'!H1494)&lt;&gt;0,IFERROR(VALUE('Payments Export'!H1494),'Payments Export'!H1494),"")</f>
        <v/>
      </c>
      <c r="D1490" s="7" t="str">
        <f>IF('Payments Export'!I1494="","",'Payments Export'!I1494)</f>
        <v/>
      </c>
      <c r="E1490" s="7" t="str">
        <f t="shared" si="46"/>
        <v/>
      </c>
      <c r="F1490" s="7" t="str">
        <f>IF('Payments Export'!A1494="","",'Payments Export'!N1494)</f>
        <v/>
      </c>
      <c r="G1490" s="7" t="str">
        <f>IF('Payments Export'!A1494="","",'Payments Export'!O1494)</f>
        <v/>
      </c>
      <c r="H1490" s="7" t="str">
        <f>IF('Payments Export'!B1494="","",G1490-F1490)</f>
        <v/>
      </c>
      <c r="I1490" s="3" t="str">
        <f>IF(C1490&lt;&gt;"",_xlfn.XLOOKUP(IFERROR(VALUE(C1490),C1490),'Items database'!A:A,'Items database'!B:B),(_xlfn.XLOOKUP(LEFT(E1490,3),Services,Services,"")))</f>
        <v/>
      </c>
      <c r="J1490" s="3" t="str">
        <f t="shared" si="47"/>
        <v/>
      </c>
    </row>
    <row r="1491" spans="1:10" x14ac:dyDescent="0.35">
      <c r="A1491" s="7" t="str">
        <f>IF('Payments Export'!A1495="","",'Payments Export'!A1495)</f>
        <v/>
      </c>
      <c r="B1491" s="7" t="str">
        <f>IF('Payments Export'!A1495="","",'Payments Export'!B1495)</f>
        <v/>
      </c>
      <c r="C1491" s="7" t="str">
        <f>IF(IFERROR(VALUE('Payments Export'!H1495),'Payments Export'!H1495)&lt;&gt;0,IFERROR(VALUE('Payments Export'!H1495),'Payments Export'!H1495),"")</f>
        <v/>
      </c>
      <c r="D1491" s="7" t="str">
        <f>IF('Payments Export'!I1495="","",'Payments Export'!I1495)</f>
        <v/>
      </c>
      <c r="E1491" s="7" t="str">
        <f t="shared" si="46"/>
        <v/>
      </c>
      <c r="F1491" s="7" t="str">
        <f>IF('Payments Export'!A1495="","",'Payments Export'!N1495)</f>
        <v/>
      </c>
      <c r="G1491" s="7" t="str">
        <f>IF('Payments Export'!A1495="","",'Payments Export'!O1495)</f>
        <v/>
      </c>
      <c r="H1491" s="7" t="str">
        <f>IF('Payments Export'!B1495="","",G1491-F1491)</f>
        <v/>
      </c>
      <c r="I1491" s="3" t="str">
        <f>IF(C1491&lt;&gt;"",_xlfn.XLOOKUP(IFERROR(VALUE(C1491),C1491),'Items database'!A:A,'Items database'!B:B),(_xlfn.XLOOKUP(LEFT(E1491,3),Services,Services,"")))</f>
        <v/>
      </c>
      <c r="J1491" s="3" t="str">
        <f t="shared" si="47"/>
        <v/>
      </c>
    </row>
    <row r="1492" spans="1:10" x14ac:dyDescent="0.35">
      <c r="A1492" s="7" t="str">
        <f>IF('Payments Export'!A1496="","",'Payments Export'!A1496)</f>
        <v/>
      </c>
      <c r="B1492" s="7" t="str">
        <f>IF('Payments Export'!A1496="","",'Payments Export'!B1496)</f>
        <v/>
      </c>
      <c r="C1492" s="7" t="str">
        <f>IF(IFERROR(VALUE('Payments Export'!H1496),'Payments Export'!H1496)&lt;&gt;0,IFERROR(VALUE('Payments Export'!H1496),'Payments Export'!H1496),"")</f>
        <v/>
      </c>
      <c r="D1492" s="7" t="str">
        <f>IF('Payments Export'!I1496="","",'Payments Export'!I1496)</f>
        <v/>
      </c>
      <c r="E1492" s="7" t="str">
        <f t="shared" si="46"/>
        <v/>
      </c>
      <c r="F1492" s="7" t="str">
        <f>IF('Payments Export'!A1496="","",'Payments Export'!N1496)</f>
        <v/>
      </c>
      <c r="G1492" s="7" t="str">
        <f>IF('Payments Export'!A1496="","",'Payments Export'!O1496)</f>
        <v/>
      </c>
      <c r="H1492" s="7" t="str">
        <f>IF('Payments Export'!B1496="","",G1492-F1492)</f>
        <v/>
      </c>
      <c r="I1492" s="3" t="str">
        <f>IF(C1492&lt;&gt;"",_xlfn.XLOOKUP(IFERROR(VALUE(C1492),C1492),'Items database'!A:A,'Items database'!B:B),(_xlfn.XLOOKUP(LEFT(E1492,3),Services,Services,"")))</f>
        <v/>
      </c>
      <c r="J1492" s="3" t="str">
        <f t="shared" si="47"/>
        <v/>
      </c>
    </row>
    <row r="1493" spans="1:10" x14ac:dyDescent="0.35">
      <c r="A1493" s="7" t="str">
        <f>IF('Payments Export'!A1497="","",'Payments Export'!A1497)</f>
        <v/>
      </c>
      <c r="B1493" s="7" t="str">
        <f>IF('Payments Export'!A1497="","",'Payments Export'!B1497)</f>
        <v/>
      </c>
      <c r="C1493" s="7" t="str">
        <f>IF(IFERROR(VALUE('Payments Export'!H1497),'Payments Export'!H1497)&lt;&gt;0,IFERROR(VALUE('Payments Export'!H1497),'Payments Export'!H1497),"")</f>
        <v/>
      </c>
      <c r="D1493" s="7" t="str">
        <f>IF('Payments Export'!I1497="","",'Payments Export'!I1497)</f>
        <v/>
      </c>
      <c r="E1493" s="7" t="str">
        <f t="shared" si="46"/>
        <v/>
      </c>
      <c r="F1493" s="7" t="str">
        <f>IF('Payments Export'!A1497="","",'Payments Export'!N1497)</f>
        <v/>
      </c>
      <c r="G1493" s="7" t="str">
        <f>IF('Payments Export'!A1497="","",'Payments Export'!O1497)</f>
        <v/>
      </c>
      <c r="H1493" s="7" t="str">
        <f>IF('Payments Export'!B1497="","",G1493-F1493)</f>
        <v/>
      </c>
      <c r="I1493" s="3" t="str">
        <f>IF(C1493&lt;&gt;"",_xlfn.XLOOKUP(IFERROR(VALUE(C1493),C1493),'Items database'!A:A,'Items database'!B:B),(_xlfn.XLOOKUP(LEFT(E1493,3),Services,Services,"")))</f>
        <v/>
      </c>
      <c r="J1493" s="3" t="str">
        <f t="shared" si="47"/>
        <v/>
      </c>
    </row>
    <row r="1494" spans="1:10" x14ac:dyDescent="0.35">
      <c r="A1494" s="7" t="str">
        <f>IF('Payments Export'!A1498="","",'Payments Export'!A1498)</f>
        <v/>
      </c>
      <c r="B1494" s="7" t="str">
        <f>IF('Payments Export'!A1498="","",'Payments Export'!B1498)</f>
        <v/>
      </c>
      <c r="C1494" s="7" t="str">
        <f>IF(IFERROR(VALUE('Payments Export'!H1498),'Payments Export'!H1498)&lt;&gt;0,IFERROR(VALUE('Payments Export'!H1498),'Payments Export'!H1498),"")</f>
        <v/>
      </c>
      <c r="D1494" s="7" t="str">
        <f>IF('Payments Export'!I1498="","",'Payments Export'!I1498)</f>
        <v/>
      </c>
      <c r="E1494" s="7" t="str">
        <f t="shared" si="46"/>
        <v/>
      </c>
      <c r="F1494" s="7" t="str">
        <f>IF('Payments Export'!A1498="","",'Payments Export'!N1498)</f>
        <v/>
      </c>
      <c r="G1494" s="7" t="str">
        <f>IF('Payments Export'!A1498="","",'Payments Export'!O1498)</f>
        <v/>
      </c>
      <c r="H1494" s="7" t="str">
        <f>IF('Payments Export'!B1498="","",G1494-F1494)</f>
        <v/>
      </c>
      <c r="I1494" s="3" t="str">
        <f>IF(C1494&lt;&gt;"",_xlfn.XLOOKUP(IFERROR(VALUE(C1494),C1494),'Items database'!A:A,'Items database'!B:B),(_xlfn.XLOOKUP(LEFT(E1494,3),Services,Services,"")))</f>
        <v/>
      </c>
      <c r="J1494" s="3" t="str">
        <f t="shared" si="47"/>
        <v/>
      </c>
    </row>
    <row r="1495" spans="1:10" x14ac:dyDescent="0.35">
      <c r="A1495" s="7" t="str">
        <f>IF('Payments Export'!A1499="","",'Payments Export'!A1499)</f>
        <v/>
      </c>
      <c r="B1495" s="7" t="str">
        <f>IF('Payments Export'!A1499="","",'Payments Export'!B1499)</f>
        <v/>
      </c>
      <c r="C1495" s="7" t="str">
        <f>IF(IFERROR(VALUE('Payments Export'!H1499),'Payments Export'!H1499)&lt;&gt;0,IFERROR(VALUE('Payments Export'!H1499),'Payments Export'!H1499),"")</f>
        <v/>
      </c>
      <c r="D1495" s="7" t="str">
        <f>IF('Payments Export'!I1499="","",'Payments Export'!I1499)</f>
        <v/>
      </c>
      <c r="E1495" s="7" t="str">
        <f t="shared" si="46"/>
        <v/>
      </c>
      <c r="F1495" s="7" t="str">
        <f>IF('Payments Export'!A1499="","",'Payments Export'!N1499)</f>
        <v/>
      </c>
      <c r="G1495" s="7" t="str">
        <f>IF('Payments Export'!A1499="","",'Payments Export'!O1499)</f>
        <v/>
      </c>
      <c r="H1495" s="7" t="str">
        <f>IF('Payments Export'!B1499="","",G1495-F1495)</f>
        <v/>
      </c>
      <c r="I1495" s="3" t="str">
        <f>IF(C1495&lt;&gt;"",_xlfn.XLOOKUP(IFERROR(VALUE(C1495),C1495),'Items database'!A:A,'Items database'!B:B),(_xlfn.XLOOKUP(LEFT(E1495,3),Services,Services,"")))</f>
        <v/>
      </c>
      <c r="J1495" s="3" t="str">
        <f t="shared" si="47"/>
        <v/>
      </c>
    </row>
    <row r="1496" spans="1:10" x14ac:dyDescent="0.35">
      <c r="A1496" s="7" t="str">
        <f>IF('Payments Export'!A1500="","",'Payments Export'!A1500)</f>
        <v/>
      </c>
      <c r="B1496" s="7" t="str">
        <f>IF('Payments Export'!A1500="","",'Payments Export'!B1500)</f>
        <v/>
      </c>
      <c r="C1496" s="7" t="str">
        <f>IF(IFERROR(VALUE('Payments Export'!H1500),'Payments Export'!H1500)&lt;&gt;0,IFERROR(VALUE('Payments Export'!H1500),'Payments Export'!H1500),"")</f>
        <v/>
      </c>
      <c r="D1496" s="7" t="str">
        <f>IF('Payments Export'!I1500="","",'Payments Export'!I1500)</f>
        <v/>
      </c>
      <c r="E1496" s="7" t="str">
        <f t="shared" si="46"/>
        <v/>
      </c>
      <c r="F1496" s="7" t="str">
        <f>IF('Payments Export'!A1500="","",'Payments Export'!N1500)</f>
        <v/>
      </c>
      <c r="G1496" s="7" t="str">
        <f>IF('Payments Export'!A1500="","",'Payments Export'!O1500)</f>
        <v/>
      </c>
      <c r="H1496" s="7" t="str">
        <f>IF('Payments Export'!B1500="","",G1496-F1496)</f>
        <v/>
      </c>
      <c r="I1496" s="3" t="str">
        <f>IF(C1496&lt;&gt;"",_xlfn.XLOOKUP(IFERROR(VALUE(C1496),C1496),'Items database'!A:A,'Items database'!B:B),(_xlfn.XLOOKUP(LEFT(E1496,3),Services,Services,"")))</f>
        <v/>
      </c>
      <c r="J1496" s="3" t="str">
        <f t="shared" si="47"/>
        <v/>
      </c>
    </row>
    <row r="1497" spans="1:10" x14ac:dyDescent="0.35">
      <c r="A1497" s="7" t="str">
        <f>IF('Payments Export'!A1501="","",'Payments Export'!A1501)</f>
        <v/>
      </c>
      <c r="B1497" s="7" t="str">
        <f>IF('Payments Export'!A1501="","",'Payments Export'!B1501)</f>
        <v/>
      </c>
      <c r="C1497" s="7" t="str">
        <f>IF(IFERROR(VALUE('Payments Export'!H1501),'Payments Export'!H1501)&lt;&gt;0,IFERROR(VALUE('Payments Export'!H1501),'Payments Export'!H1501),"")</f>
        <v/>
      </c>
      <c r="D1497" s="7" t="str">
        <f>IF('Payments Export'!I1501="","",'Payments Export'!I1501)</f>
        <v/>
      </c>
      <c r="E1497" s="7" t="str">
        <f t="shared" si="46"/>
        <v/>
      </c>
      <c r="F1497" s="7" t="str">
        <f>IF('Payments Export'!A1501="","",'Payments Export'!N1501)</f>
        <v/>
      </c>
      <c r="G1497" s="7" t="str">
        <f>IF('Payments Export'!A1501="","",'Payments Export'!O1501)</f>
        <v/>
      </c>
      <c r="H1497" s="7" t="str">
        <f>IF('Payments Export'!B1501="","",G1497-F1497)</f>
        <v/>
      </c>
      <c r="I1497" s="3" t="str">
        <f>IF(C1497&lt;&gt;"",_xlfn.XLOOKUP(IFERROR(VALUE(C1497),C1497),'Items database'!A:A,'Items database'!B:B),(_xlfn.XLOOKUP(LEFT(E1497,3),Services,Services,"")))</f>
        <v/>
      </c>
      <c r="J1497" s="3" t="str">
        <f t="shared" si="47"/>
        <v/>
      </c>
    </row>
    <row r="1498" spans="1:10" x14ac:dyDescent="0.35">
      <c r="A1498" s="7" t="str">
        <f>IF('Payments Export'!A1502="","",'Payments Export'!A1502)</f>
        <v/>
      </c>
      <c r="B1498" s="7" t="str">
        <f>IF('Payments Export'!A1502="","",'Payments Export'!B1502)</f>
        <v/>
      </c>
      <c r="C1498" s="7" t="str">
        <f>IF(IFERROR(VALUE('Payments Export'!H1502),'Payments Export'!H1502)&lt;&gt;0,IFERROR(VALUE('Payments Export'!H1502),'Payments Export'!H1502),"")</f>
        <v/>
      </c>
      <c r="D1498" s="7" t="str">
        <f>IF('Payments Export'!I1502="","",'Payments Export'!I1502)</f>
        <v/>
      </c>
      <c r="E1498" s="7" t="str">
        <f t="shared" si="46"/>
        <v/>
      </c>
      <c r="F1498" s="7" t="str">
        <f>IF('Payments Export'!A1502="","",'Payments Export'!N1502)</f>
        <v/>
      </c>
      <c r="G1498" s="7" t="str">
        <f>IF('Payments Export'!A1502="","",'Payments Export'!O1502)</f>
        <v/>
      </c>
      <c r="H1498" s="7" t="str">
        <f>IF('Payments Export'!B1502="","",G1498-F1498)</f>
        <v/>
      </c>
      <c r="I1498" s="3" t="str">
        <f>IF(C1498&lt;&gt;"",_xlfn.XLOOKUP(IFERROR(VALUE(C1498),C1498),'Items database'!A:A,'Items database'!B:B),(_xlfn.XLOOKUP(LEFT(E1498,3),Services,Services,"")))</f>
        <v/>
      </c>
      <c r="J1498" s="3" t="str">
        <f t="shared" si="47"/>
        <v/>
      </c>
    </row>
    <row r="1499" spans="1:10" x14ac:dyDescent="0.35">
      <c r="A1499" s="7" t="str">
        <f>IF('Payments Export'!A1503="","",'Payments Export'!A1503)</f>
        <v/>
      </c>
      <c r="B1499" s="7" t="str">
        <f>IF('Payments Export'!A1503="","",'Payments Export'!B1503)</f>
        <v/>
      </c>
      <c r="C1499" s="7" t="str">
        <f>IF(IFERROR(VALUE('Payments Export'!H1503),'Payments Export'!H1503)&lt;&gt;0,IFERROR(VALUE('Payments Export'!H1503),'Payments Export'!H1503),"")</f>
        <v/>
      </c>
      <c r="D1499" s="7" t="str">
        <f>IF('Payments Export'!I1503="","",'Payments Export'!I1503)</f>
        <v/>
      </c>
      <c r="E1499" s="7" t="str">
        <f t="shared" si="46"/>
        <v/>
      </c>
      <c r="F1499" s="7" t="str">
        <f>IF('Payments Export'!A1503="","",'Payments Export'!N1503)</f>
        <v/>
      </c>
      <c r="G1499" s="7" t="str">
        <f>IF('Payments Export'!A1503="","",'Payments Export'!O1503)</f>
        <v/>
      </c>
      <c r="H1499" s="7" t="str">
        <f>IF('Payments Export'!B1503="","",G1499-F1499)</f>
        <v/>
      </c>
      <c r="I1499" s="3" t="str">
        <f>IF(C1499&lt;&gt;"",_xlfn.XLOOKUP(IFERROR(VALUE(C1499),C1499),'Items database'!A:A,'Items database'!B:B),(_xlfn.XLOOKUP(LEFT(E1499,3),Services,Services,"")))</f>
        <v/>
      </c>
      <c r="J1499" s="3" t="str">
        <f t="shared" si="47"/>
        <v/>
      </c>
    </row>
    <row r="1500" spans="1:10" x14ac:dyDescent="0.35">
      <c r="A1500" s="7" t="str">
        <f>IF('Payments Export'!A1504="","",'Payments Export'!A1504)</f>
        <v/>
      </c>
      <c r="B1500" s="7" t="str">
        <f>IF('Payments Export'!A1504="","",'Payments Export'!B1504)</f>
        <v/>
      </c>
      <c r="C1500" s="7" t="str">
        <f>IF(IFERROR(VALUE('Payments Export'!H1504),'Payments Export'!H1504)&lt;&gt;0,IFERROR(VALUE('Payments Export'!H1504),'Payments Export'!H1504),"")</f>
        <v/>
      </c>
      <c r="D1500" s="7" t="str">
        <f>IF('Payments Export'!I1504="","",'Payments Export'!I1504)</f>
        <v/>
      </c>
      <c r="E1500" s="7" t="str">
        <f t="shared" si="46"/>
        <v/>
      </c>
      <c r="F1500" s="7" t="str">
        <f>IF('Payments Export'!A1504="","",'Payments Export'!N1504)</f>
        <v/>
      </c>
      <c r="G1500" s="7" t="str">
        <f>IF('Payments Export'!A1504="","",'Payments Export'!O1504)</f>
        <v/>
      </c>
      <c r="H1500" s="7" t="str">
        <f>IF('Payments Export'!B1504="","",G1500-F1500)</f>
        <v/>
      </c>
      <c r="I1500" s="3" t="str">
        <f>IF(C1500&lt;&gt;"",_xlfn.XLOOKUP(IFERROR(VALUE(C1500),C1500),'Items database'!A:A,'Items database'!B:B),(_xlfn.XLOOKUP(LEFT(E1500,3),Services,Services,"")))</f>
        <v/>
      </c>
      <c r="J1500" s="3" t="str">
        <f t="shared" si="47"/>
        <v/>
      </c>
    </row>
    <row r="1501" spans="1:10" x14ac:dyDescent="0.35">
      <c r="A1501" s="7" t="str">
        <f>IF('Payments Export'!A1505="","",'Payments Export'!A1505)</f>
        <v/>
      </c>
      <c r="B1501" s="7" t="str">
        <f>IF('Payments Export'!A1505="","",'Payments Export'!B1505)</f>
        <v/>
      </c>
      <c r="C1501" s="7" t="str">
        <f>IF(IFERROR(VALUE('Payments Export'!H1505),'Payments Export'!H1505)&lt;&gt;0,IFERROR(VALUE('Payments Export'!H1505),'Payments Export'!H1505),"")</f>
        <v/>
      </c>
      <c r="D1501" s="7" t="str">
        <f>IF('Payments Export'!I1505="","",'Payments Export'!I1505)</f>
        <v/>
      </c>
      <c r="E1501" s="7" t="str">
        <f t="shared" si="46"/>
        <v/>
      </c>
      <c r="F1501" s="7" t="str">
        <f>IF('Payments Export'!A1505="","",'Payments Export'!N1505)</f>
        <v/>
      </c>
      <c r="G1501" s="7" t="str">
        <f>IF('Payments Export'!A1505="","",'Payments Export'!O1505)</f>
        <v/>
      </c>
      <c r="H1501" s="7" t="str">
        <f>IF('Payments Export'!B1505="","",G1501-F1501)</f>
        <v/>
      </c>
      <c r="I1501" s="3" t="str">
        <f>IF(C1501&lt;&gt;"",_xlfn.XLOOKUP(IFERROR(VALUE(C1501),C1501),'Items database'!A:A,'Items database'!B:B),(_xlfn.XLOOKUP(LEFT(E1501,3),Services,Services,"")))</f>
        <v/>
      </c>
      <c r="J1501" s="3" t="str">
        <f t="shared" si="47"/>
        <v/>
      </c>
    </row>
    <row r="1502" spans="1:10" x14ac:dyDescent="0.35">
      <c r="A1502" s="7" t="str">
        <f>IF('Payments Export'!A1506="","",'Payments Export'!A1506)</f>
        <v/>
      </c>
      <c r="B1502" s="7" t="str">
        <f>IF('Payments Export'!A1506="","",'Payments Export'!B1506)</f>
        <v/>
      </c>
      <c r="C1502" s="7" t="str">
        <f>IF(IFERROR(VALUE('Payments Export'!H1506),'Payments Export'!H1506)&lt;&gt;0,IFERROR(VALUE('Payments Export'!H1506),'Payments Export'!H1506),"")</f>
        <v/>
      </c>
      <c r="D1502" s="7" t="str">
        <f>IF('Payments Export'!I1506="","",'Payments Export'!I1506)</f>
        <v/>
      </c>
      <c r="E1502" s="7" t="str">
        <f t="shared" si="46"/>
        <v/>
      </c>
      <c r="F1502" s="7" t="str">
        <f>IF('Payments Export'!A1506="","",'Payments Export'!N1506)</f>
        <v/>
      </c>
      <c r="G1502" s="7" t="str">
        <f>IF('Payments Export'!A1506="","",'Payments Export'!O1506)</f>
        <v/>
      </c>
      <c r="H1502" s="7" t="str">
        <f>IF('Payments Export'!B1506="","",G1502-F1502)</f>
        <v/>
      </c>
      <c r="I1502" s="3" t="str">
        <f>IF(C1502&lt;&gt;"",_xlfn.XLOOKUP(IFERROR(VALUE(C1502),C1502),'Items database'!A:A,'Items database'!B:B),(_xlfn.XLOOKUP(LEFT(E1502,3),Services,Services,"")))</f>
        <v/>
      </c>
      <c r="J1502" s="3" t="str">
        <f t="shared" si="47"/>
        <v/>
      </c>
    </row>
    <row r="1503" spans="1:10" x14ac:dyDescent="0.35">
      <c r="A1503" s="7" t="str">
        <f>IF('Payments Export'!A1507="","",'Payments Export'!A1507)</f>
        <v/>
      </c>
      <c r="B1503" s="7" t="str">
        <f>IF('Payments Export'!A1507="","",'Payments Export'!B1507)</f>
        <v/>
      </c>
      <c r="C1503" s="7" t="str">
        <f>IF(IFERROR(VALUE('Payments Export'!H1507),'Payments Export'!H1507)&lt;&gt;0,IFERROR(VALUE('Payments Export'!H1507),'Payments Export'!H1507),"")</f>
        <v/>
      </c>
      <c r="D1503" s="7" t="str">
        <f>IF('Payments Export'!I1507="","",'Payments Export'!I1507)</f>
        <v/>
      </c>
      <c r="E1503" s="7" t="str">
        <f t="shared" si="46"/>
        <v/>
      </c>
      <c r="F1503" s="7" t="str">
        <f>IF('Payments Export'!A1507="","",'Payments Export'!N1507)</f>
        <v/>
      </c>
      <c r="G1503" s="7" t="str">
        <f>IF('Payments Export'!A1507="","",'Payments Export'!O1507)</f>
        <v/>
      </c>
      <c r="H1503" s="7" t="str">
        <f>IF('Payments Export'!B1507="","",G1503-F1503)</f>
        <v/>
      </c>
      <c r="I1503" s="3" t="str">
        <f>IF(C1503&lt;&gt;"",_xlfn.XLOOKUP(IFERROR(VALUE(C1503),C1503),'Items database'!A:A,'Items database'!B:B),(_xlfn.XLOOKUP(LEFT(E1503,3),Services,Services,"")))</f>
        <v/>
      </c>
      <c r="J1503" s="3" t="str">
        <f t="shared" si="47"/>
        <v/>
      </c>
    </row>
    <row r="1504" spans="1:10" x14ac:dyDescent="0.35">
      <c r="A1504" s="7" t="str">
        <f>IF('Payments Export'!A1508="","",'Payments Export'!A1508)</f>
        <v/>
      </c>
      <c r="B1504" s="7" t="str">
        <f>IF('Payments Export'!A1508="","",'Payments Export'!B1508)</f>
        <v/>
      </c>
      <c r="C1504" s="7" t="str">
        <f>IF(IFERROR(VALUE('Payments Export'!H1508),'Payments Export'!H1508)&lt;&gt;0,IFERROR(VALUE('Payments Export'!H1508),'Payments Export'!H1508),"")</f>
        <v/>
      </c>
      <c r="D1504" s="7" t="str">
        <f>IF('Payments Export'!I1508="","",'Payments Export'!I1508)</f>
        <v/>
      </c>
      <c r="E1504" s="7" t="str">
        <f t="shared" si="46"/>
        <v/>
      </c>
      <c r="F1504" s="7" t="str">
        <f>IF('Payments Export'!A1508="","",'Payments Export'!N1508)</f>
        <v/>
      </c>
      <c r="G1504" s="7" t="str">
        <f>IF('Payments Export'!A1508="","",'Payments Export'!O1508)</f>
        <v/>
      </c>
      <c r="H1504" s="7" t="str">
        <f>IF('Payments Export'!B1508="","",G1504-F1504)</f>
        <v/>
      </c>
      <c r="I1504" s="3" t="str">
        <f>IF(C1504&lt;&gt;"",_xlfn.XLOOKUP(IFERROR(VALUE(C1504),C1504),'Items database'!A:A,'Items database'!B:B),(_xlfn.XLOOKUP(LEFT(E1504,3),Services,Services,"")))</f>
        <v/>
      </c>
      <c r="J1504" s="3" t="str">
        <f t="shared" si="47"/>
        <v/>
      </c>
    </row>
    <row r="1505" spans="1:10" x14ac:dyDescent="0.35">
      <c r="A1505" s="7" t="str">
        <f>IF('Payments Export'!A1509="","",'Payments Export'!A1509)</f>
        <v/>
      </c>
      <c r="B1505" s="7" t="str">
        <f>IF('Payments Export'!A1509="","",'Payments Export'!B1509)</f>
        <v/>
      </c>
      <c r="C1505" s="7" t="str">
        <f>IF(IFERROR(VALUE('Payments Export'!H1509),'Payments Export'!H1509)&lt;&gt;0,IFERROR(VALUE('Payments Export'!H1509),'Payments Export'!H1509),"")</f>
        <v/>
      </c>
      <c r="D1505" s="7" t="str">
        <f>IF('Payments Export'!I1509="","",'Payments Export'!I1509)</f>
        <v/>
      </c>
      <c r="E1505" s="7" t="str">
        <f t="shared" si="46"/>
        <v/>
      </c>
      <c r="F1505" s="7" t="str">
        <f>IF('Payments Export'!A1509="","",'Payments Export'!N1509)</f>
        <v/>
      </c>
      <c r="G1505" s="7" t="str">
        <f>IF('Payments Export'!A1509="","",'Payments Export'!O1509)</f>
        <v/>
      </c>
      <c r="H1505" s="7" t="str">
        <f>IF('Payments Export'!B1509="","",G1505-F1505)</f>
        <v/>
      </c>
      <c r="I1505" s="3" t="str">
        <f>IF(C1505&lt;&gt;"",_xlfn.XLOOKUP(IFERROR(VALUE(C1505),C1505),'Items database'!A:A,'Items database'!B:B),(_xlfn.XLOOKUP(LEFT(E1505,3),Services,Services,"")))</f>
        <v/>
      </c>
      <c r="J1505" s="3" t="str">
        <f t="shared" si="47"/>
        <v/>
      </c>
    </row>
    <row r="1506" spans="1:10" x14ac:dyDescent="0.35">
      <c r="A1506" s="7" t="str">
        <f>IF('Payments Export'!A1510="","",'Payments Export'!A1510)</f>
        <v/>
      </c>
      <c r="B1506" s="7" t="str">
        <f>IF('Payments Export'!A1510="","",'Payments Export'!B1510)</f>
        <v/>
      </c>
      <c r="C1506" s="7" t="str">
        <f>IF(IFERROR(VALUE('Payments Export'!H1510),'Payments Export'!H1510)&lt;&gt;0,IFERROR(VALUE('Payments Export'!H1510),'Payments Export'!H1510),"")</f>
        <v/>
      </c>
      <c r="D1506" s="7" t="str">
        <f>IF('Payments Export'!I1510="","",'Payments Export'!I1510)</f>
        <v/>
      </c>
      <c r="E1506" s="7" t="str">
        <f t="shared" si="46"/>
        <v/>
      </c>
      <c r="F1506" s="7" t="str">
        <f>IF('Payments Export'!A1510="","",'Payments Export'!N1510)</f>
        <v/>
      </c>
      <c r="G1506" s="7" t="str">
        <f>IF('Payments Export'!A1510="","",'Payments Export'!O1510)</f>
        <v/>
      </c>
      <c r="H1506" s="7" t="str">
        <f>IF('Payments Export'!B1510="","",G1506-F1506)</f>
        <v/>
      </c>
      <c r="I1506" s="3" t="str">
        <f>IF(C1506&lt;&gt;"",_xlfn.XLOOKUP(IFERROR(VALUE(C1506),C1506),'Items database'!A:A,'Items database'!B:B),(_xlfn.XLOOKUP(LEFT(E1506,3),Services,Services,"")))</f>
        <v/>
      </c>
      <c r="J1506" s="3" t="str">
        <f t="shared" si="47"/>
        <v/>
      </c>
    </row>
    <row r="1507" spans="1:10" x14ac:dyDescent="0.35">
      <c r="A1507" s="7" t="str">
        <f>IF('Payments Export'!A1511="","",'Payments Export'!A1511)</f>
        <v/>
      </c>
      <c r="B1507" s="7" t="str">
        <f>IF('Payments Export'!A1511="","",'Payments Export'!B1511)</f>
        <v/>
      </c>
      <c r="C1507" s="7" t="str">
        <f>IF(IFERROR(VALUE('Payments Export'!H1511),'Payments Export'!H1511)&lt;&gt;0,IFERROR(VALUE('Payments Export'!H1511),'Payments Export'!H1511),"")</f>
        <v/>
      </c>
      <c r="D1507" s="7" t="str">
        <f>IF('Payments Export'!I1511="","",'Payments Export'!I1511)</f>
        <v/>
      </c>
      <c r="E1507" s="7" t="str">
        <f t="shared" si="46"/>
        <v/>
      </c>
      <c r="F1507" s="7" t="str">
        <f>IF('Payments Export'!A1511="","",'Payments Export'!N1511)</f>
        <v/>
      </c>
      <c r="G1507" s="7" t="str">
        <f>IF('Payments Export'!A1511="","",'Payments Export'!O1511)</f>
        <v/>
      </c>
      <c r="H1507" s="7" t="str">
        <f>IF('Payments Export'!B1511="","",G1507-F1507)</f>
        <v/>
      </c>
      <c r="I1507" s="3" t="str">
        <f>IF(C1507&lt;&gt;"",_xlfn.XLOOKUP(IFERROR(VALUE(C1507),C1507),'Items database'!A:A,'Items database'!B:B),(_xlfn.XLOOKUP(LEFT(E1507,3),Services,Services,"")))</f>
        <v/>
      </c>
      <c r="J1507" s="3" t="str">
        <f t="shared" si="47"/>
        <v/>
      </c>
    </row>
    <row r="1508" spans="1:10" x14ac:dyDescent="0.35">
      <c r="A1508" s="7" t="str">
        <f>IF('Payments Export'!A1512="","",'Payments Export'!A1512)</f>
        <v/>
      </c>
      <c r="B1508" s="7" t="str">
        <f>IF('Payments Export'!A1512="","",'Payments Export'!B1512)</f>
        <v/>
      </c>
      <c r="C1508" s="7" t="str">
        <f>IF(IFERROR(VALUE('Payments Export'!H1512),'Payments Export'!H1512)&lt;&gt;0,IFERROR(VALUE('Payments Export'!H1512),'Payments Export'!H1512),"")</f>
        <v/>
      </c>
      <c r="D1508" s="7" t="str">
        <f>IF('Payments Export'!I1512="","",'Payments Export'!I1512)</f>
        <v/>
      </c>
      <c r="E1508" s="7" t="str">
        <f t="shared" si="46"/>
        <v/>
      </c>
      <c r="F1508" s="7" t="str">
        <f>IF('Payments Export'!A1512="","",'Payments Export'!N1512)</f>
        <v/>
      </c>
      <c r="G1508" s="7" t="str">
        <f>IF('Payments Export'!A1512="","",'Payments Export'!O1512)</f>
        <v/>
      </c>
      <c r="H1508" s="7" t="str">
        <f>IF('Payments Export'!B1512="","",G1508-F1508)</f>
        <v/>
      </c>
      <c r="I1508" s="3" t="str">
        <f>IF(C1508&lt;&gt;"",_xlfn.XLOOKUP(IFERROR(VALUE(C1508),C1508),'Items database'!A:A,'Items database'!B:B),(_xlfn.XLOOKUP(LEFT(E1508,3),Services,Services,"")))</f>
        <v/>
      </c>
      <c r="J1508" s="3" t="str">
        <f t="shared" si="47"/>
        <v/>
      </c>
    </row>
    <row r="1509" spans="1:10" x14ac:dyDescent="0.35">
      <c r="A1509" s="7" t="str">
        <f>IF('Payments Export'!A1513="","",'Payments Export'!A1513)</f>
        <v/>
      </c>
      <c r="B1509" s="7" t="str">
        <f>IF('Payments Export'!A1513="","",'Payments Export'!B1513)</f>
        <v/>
      </c>
      <c r="C1509" s="7" t="str">
        <f>IF(IFERROR(VALUE('Payments Export'!H1513),'Payments Export'!H1513)&lt;&gt;0,IFERROR(VALUE('Payments Export'!H1513),'Payments Export'!H1513),"")</f>
        <v/>
      </c>
      <c r="D1509" s="7" t="str">
        <f>IF('Payments Export'!I1513="","",'Payments Export'!I1513)</f>
        <v/>
      </c>
      <c r="E1509" s="7" t="str">
        <f t="shared" si="46"/>
        <v/>
      </c>
      <c r="F1509" s="7" t="str">
        <f>IF('Payments Export'!A1513="","",'Payments Export'!N1513)</f>
        <v/>
      </c>
      <c r="G1509" s="7" t="str">
        <f>IF('Payments Export'!A1513="","",'Payments Export'!O1513)</f>
        <v/>
      </c>
      <c r="H1509" s="7" t="str">
        <f>IF('Payments Export'!B1513="","",G1509-F1509)</f>
        <v/>
      </c>
      <c r="I1509" s="3" t="str">
        <f>IF(C1509&lt;&gt;"",_xlfn.XLOOKUP(IFERROR(VALUE(C1509),C1509),'Items database'!A:A,'Items database'!B:B),(_xlfn.XLOOKUP(LEFT(E1509,3),Services,Services,"")))</f>
        <v/>
      </c>
      <c r="J1509" s="3" t="str">
        <f t="shared" si="47"/>
        <v/>
      </c>
    </row>
    <row r="1510" spans="1:10" x14ac:dyDescent="0.35">
      <c r="A1510" s="7" t="str">
        <f>IF('Payments Export'!A1514="","",'Payments Export'!A1514)</f>
        <v/>
      </c>
      <c r="B1510" s="7" t="str">
        <f>IF('Payments Export'!A1514="","",'Payments Export'!B1514)</f>
        <v/>
      </c>
      <c r="C1510" s="7" t="str">
        <f>IF(IFERROR(VALUE('Payments Export'!H1514),'Payments Export'!H1514)&lt;&gt;0,IFERROR(VALUE('Payments Export'!H1514),'Payments Export'!H1514),"")</f>
        <v/>
      </c>
      <c r="D1510" s="7" t="str">
        <f>IF('Payments Export'!I1514="","",'Payments Export'!I1514)</f>
        <v/>
      </c>
      <c r="E1510" s="7" t="str">
        <f t="shared" si="46"/>
        <v/>
      </c>
      <c r="F1510" s="7" t="str">
        <f>IF('Payments Export'!A1514="","",'Payments Export'!N1514)</f>
        <v/>
      </c>
      <c r="G1510" s="7" t="str">
        <f>IF('Payments Export'!A1514="","",'Payments Export'!O1514)</f>
        <v/>
      </c>
      <c r="H1510" s="7" t="str">
        <f>IF('Payments Export'!B1514="","",G1510-F1510)</f>
        <v/>
      </c>
      <c r="I1510" s="3" t="str">
        <f>IF(C1510&lt;&gt;"",_xlfn.XLOOKUP(IFERROR(VALUE(C1510),C1510),'Items database'!A:A,'Items database'!B:B),(_xlfn.XLOOKUP(LEFT(E1510,3),Services,Services,"")))</f>
        <v/>
      </c>
      <c r="J1510" s="3" t="str">
        <f t="shared" si="47"/>
        <v/>
      </c>
    </row>
    <row r="1511" spans="1:10" x14ac:dyDescent="0.35">
      <c r="A1511" s="7" t="str">
        <f>IF('Payments Export'!A1515="","",'Payments Export'!A1515)</f>
        <v/>
      </c>
      <c r="B1511" s="7" t="str">
        <f>IF('Payments Export'!A1515="","",'Payments Export'!B1515)</f>
        <v/>
      </c>
      <c r="C1511" s="7" t="str">
        <f>IF(IFERROR(VALUE('Payments Export'!H1515),'Payments Export'!H1515)&lt;&gt;0,IFERROR(VALUE('Payments Export'!H1515),'Payments Export'!H1515),"")</f>
        <v/>
      </c>
      <c r="D1511" s="7" t="str">
        <f>IF('Payments Export'!I1515="","",'Payments Export'!I1515)</f>
        <v/>
      </c>
      <c r="E1511" s="7" t="str">
        <f t="shared" si="46"/>
        <v/>
      </c>
      <c r="F1511" s="7" t="str">
        <f>IF('Payments Export'!A1515="","",'Payments Export'!N1515)</f>
        <v/>
      </c>
      <c r="G1511" s="7" t="str">
        <f>IF('Payments Export'!A1515="","",'Payments Export'!O1515)</f>
        <v/>
      </c>
      <c r="H1511" s="7" t="str">
        <f>IF('Payments Export'!B1515="","",G1511-F1511)</f>
        <v/>
      </c>
      <c r="I1511" s="3" t="str">
        <f>IF(C1511&lt;&gt;"",_xlfn.XLOOKUP(IFERROR(VALUE(C1511),C1511),'Items database'!A:A,'Items database'!B:B),(_xlfn.XLOOKUP(LEFT(E1511,3),Services,Services,"")))</f>
        <v/>
      </c>
      <c r="J1511" s="3" t="str">
        <f t="shared" si="47"/>
        <v/>
      </c>
    </row>
    <row r="1512" spans="1:10" x14ac:dyDescent="0.35">
      <c r="A1512" s="7" t="str">
        <f>IF('Payments Export'!A1516="","",'Payments Export'!A1516)</f>
        <v/>
      </c>
      <c r="B1512" s="7" t="str">
        <f>IF('Payments Export'!A1516="","",'Payments Export'!B1516)</f>
        <v/>
      </c>
      <c r="C1512" s="7" t="str">
        <f>IF(IFERROR(VALUE('Payments Export'!H1516),'Payments Export'!H1516)&lt;&gt;0,IFERROR(VALUE('Payments Export'!H1516),'Payments Export'!H1516),"")</f>
        <v/>
      </c>
      <c r="D1512" s="7" t="str">
        <f>IF('Payments Export'!I1516="","",'Payments Export'!I1516)</f>
        <v/>
      </c>
      <c r="E1512" s="7" t="str">
        <f t="shared" si="46"/>
        <v/>
      </c>
      <c r="F1512" s="7" t="str">
        <f>IF('Payments Export'!A1516="","",'Payments Export'!N1516)</f>
        <v/>
      </c>
      <c r="G1512" s="7" t="str">
        <f>IF('Payments Export'!A1516="","",'Payments Export'!O1516)</f>
        <v/>
      </c>
      <c r="H1512" s="7" t="str">
        <f>IF('Payments Export'!B1516="","",G1512-F1512)</f>
        <v/>
      </c>
      <c r="I1512" s="3" t="str">
        <f>IF(C1512&lt;&gt;"",_xlfn.XLOOKUP(IFERROR(VALUE(C1512),C1512),'Items database'!A:A,'Items database'!B:B),(_xlfn.XLOOKUP(LEFT(E1512,3),Services,Services,"")))</f>
        <v/>
      </c>
      <c r="J1512" s="3" t="str">
        <f t="shared" si="47"/>
        <v/>
      </c>
    </row>
    <row r="1513" spans="1:10" x14ac:dyDescent="0.35">
      <c r="A1513" s="7" t="str">
        <f>IF('Payments Export'!A1517="","",'Payments Export'!A1517)</f>
        <v/>
      </c>
      <c r="B1513" s="7" t="str">
        <f>IF('Payments Export'!A1517="","",'Payments Export'!B1517)</f>
        <v/>
      </c>
      <c r="C1513" s="7" t="str">
        <f>IF(IFERROR(VALUE('Payments Export'!H1517),'Payments Export'!H1517)&lt;&gt;0,IFERROR(VALUE('Payments Export'!H1517),'Payments Export'!H1517),"")</f>
        <v/>
      </c>
      <c r="D1513" s="7" t="str">
        <f>IF('Payments Export'!I1517="","",'Payments Export'!I1517)</f>
        <v/>
      </c>
      <c r="E1513" s="7" t="str">
        <f t="shared" si="46"/>
        <v/>
      </c>
      <c r="F1513" s="7" t="str">
        <f>IF('Payments Export'!A1517="","",'Payments Export'!N1517)</f>
        <v/>
      </c>
      <c r="G1513" s="7" t="str">
        <f>IF('Payments Export'!A1517="","",'Payments Export'!O1517)</f>
        <v/>
      </c>
      <c r="H1513" s="7" t="str">
        <f>IF('Payments Export'!B1517="","",G1513-F1513)</f>
        <v/>
      </c>
      <c r="I1513" s="3" t="str">
        <f>IF(C1513&lt;&gt;"",_xlfn.XLOOKUP(IFERROR(VALUE(C1513),C1513),'Items database'!A:A,'Items database'!B:B),(_xlfn.XLOOKUP(LEFT(E1513,3),Services,Services,"")))</f>
        <v/>
      </c>
      <c r="J1513" s="3" t="str">
        <f t="shared" si="47"/>
        <v/>
      </c>
    </row>
    <row r="1514" spans="1:10" x14ac:dyDescent="0.35">
      <c r="A1514" s="7" t="str">
        <f>IF('Payments Export'!A1518="","",'Payments Export'!A1518)</f>
        <v/>
      </c>
      <c r="B1514" s="7" t="str">
        <f>IF('Payments Export'!A1518="","",'Payments Export'!B1518)</f>
        <v/>
      </c>
      <c r="C1514" s="7" t="str">
        <f>IF(IFERROR(VALUE('Payments Export'!H1518),'Payments Export'!H1518)&lt;&gt;0,IFERROR(VALUE('Payments Export'!H1518),'Payments Export'!H1518),"")</f>
        <v/>
      </c>
      <c r="D1514" s="7" t="str">
        <f>IF('Payments Export'!I1518="","",'Payments Export'!I1518)</f>
        <v/>
      </c>
      <c r="E1514" s="7" t="str">
        <f t="shared" si="46"/>
        <v/>
      </c>
      <c r="F1514" s="7" t="str">
        <f>IF('Payments Export'!A1518="","",'Payments Export'!N1518)</f>
        <v/>
      </c>
      <c r="G1514" s="7" t="str">
        <f>IF('Payments Export'!A1518="","",'Payments Export'!O1518)</f>
        <v/>
      </c>
      <c r="H1514" s="7" t="str">
        <f>IF('Payments Export'!B1518="","",G1514-F1514)</f>
        <v/>
      </c>
      <c r="I1514" s="3" t="str">
        <f>IF(C1514&lt;&gt;"",_xlfn.XLOOKUP(IFERROR(VALUE(C1514),C1514),'Items database'!A:A,'Items database'!B:B),(_xlfn.XLOOKUP(LEFT(E1514,3),Services,Services,"")))</f>
        <v/>
      </c>
      <c r="J1514" s="3" t="str">
        <f t="shared" si="47"/>
        <v/>
      </c>
    </row>
    <row r="1515" spans="1:10" x14ac:dyDescent="0.35">
      <c r="A1515" s="7" t="str">
        <f>IF('Payments Export'!A1519="","",'Payments Export'!A1519)</f>
        <v/>
      </c>
      <c r="B1515" s="7" t="str">
        <f>IF('Payments Export'!A1519="","",'Payments Export'!B1519)</f>
        <v/>
      </c>
      <c r="C1515" s="7" t="str">
        <f>IF(IFERROR(VALUE('Payments Export'!H1519),'Payments Export'!H1519)&lt;&gt;0,IFERROR(VALUE('Payments Export'!H1519),'Payments Export'!H1519),"")</f>
        <v/>
      </c>
      <c r="D1515" s="7" t="str">
        <f>IF('Payments Export'!I1519="","",'Payments Export'!I1519)</f>
        <v/>
      </c>
      <c r="E1515" s="7" t="str">
        <f t="shared" si="46"/>
        <v/>
      </c>
      <c r="F1515" s="7" t="str">
        <f>IF('Payments Export'!A1519="","",'Payments Export'!N1519)</f>
        <v/>
      </c>
      <c r="G1515" s="7" t="str">
        <f>IF('Payments Export'!A1519="","",'Payments Export'!O1519)</f>
        <v/>
      </c>
      <c r="H1515" s="7" t="str">
        <f>IF('Payments Export'!B1519="","",G1515-F1515)</f>
        <v/>
      </c>
      <c r="I1515" s="3" t="str">
        <f>IF(C1515&lt;&gt;"",_xlfn.XLOOKUP(IFERROR(VALUE(C1515),C1515),'Items database'!A:A,'Items database'!B:B),(_xlfn.XLOOKUP(LEFT(E1515,3),Services,Services,"")))</f>
        <v/>
      </c>
      <c r="J1515" s="3" t="str">
        <f t="shared" si="47"/>
        <v/>
      </c>
    </row>
    <row r="1516" spans="1:10" x14ac:dyDescent="0.35">
      <c r="A1516" s="7" t="str">
        <f>IF('Payments Export'!A1520="","",'Payments Export'!A1520)</f>
        <v/>
      </c>
      <c r="B1516" s="7" t="str">
        <f>IF('Payments Export'!A1520="","",'Payments Export'!B1520)</f>
        <v/>
      </c>
      <c r="C1516" s="7" t="str">
        <f>IF(IFERROR(VALUE('Payments Export'!H1520),'Payments Export'!H1520)&lt;&gt;0,IFERROR(VALUE('Payments Export'!H1520),'Payments Export'!H1520),"")</f>
        <v/>
      </c>
      <c r="D1516" s="7" t="str">
        <f>IF('Payments Export'!I1520="","",'Payments Export'!I1520)</f>
        <v/>
      </c>
      <c r="E1516" s="7" t="str">
        <f t="shared" si="46"/>
        <v/>
      </c>
      <c r="F1516" s="7" t="str">
        <f>IF('Payments Export'!A1520="","",'Payments Export'!N1520)</f>
        <v/>
      </c>
      <c r="G1516" s="7" t="str">
        <f>IF('Payments Export'!A1520="","",'Payments Export'!O1520)</f>
        <v/>
      </c>
      <c r="H1516" s="7" t="str">
        <f>IF('Payments Export'!B1520="","",G1516-F1516)</f>
        <v/>
      </c>
      <c r="I1516" s="3" t="str">
        <f>IF(C1516&lt;&gt;"",_xlfn.XLOOKUP(IFERROR(VALUE(C1516),C1516),'Items database'!A:A,'Items database'!B:B),(_xlfn.XLOOKUP(LEFT(E1516,3),Services,Services,"")))</f>
        <v/>
      </c>
      <c r="J1516" s="3" t="str">
        <f t="shared" si="47"/>
        <v/>
      </c>
    </row>
    <row r="1517" spans="1:10" x14ac:dyDescent="0.35">
      <c r="A1517" s="7" t="str">
        <f>IF('Payments Export'!A1521="","",'Payments Export'!A1521)</f>
        <v/>
      </c>
      <c r="B1517" s="7" t="str">
        <f>IF('Payments Export'!A1521="","",'Payments Export'!B1521)</f>
        <v/>
      </c>
      <c r="C1517" s="7" t="str">
        <f>IF(IFERROR(VALUE('Payments Export'!H1521),'Payments Export'!H1521)&lt;&gt;0,IFERROR(VALUE('Payments Export'!H1521),'Payments Export'!H1521),"")</f>
        <v/>
      </c>
      <c r="D1517" s="7" t="str">
        <f>IF('Payments Export'!I1521="","",'Payments Export'!I1521)</f>
        <v/>
      </c>
      <c r="E1517" s="7" t="str">
        <f t="shared" si="46"/>
        <v/>
      </c>
      <c r="F1517" s="7" t="str">
        <f>IF('Payments Export'!A1521="","",'Payments Export'!N1521)</f>
        <v/>
      </c>
      <c r="G1517" s="7" t="str">
        <f>IF('Payments Export'!A1521="","",'Payments Export'!O1521)</f>
        <v/>
      </c>
      <c r="H1517" s="7" t="str">
        <f>IF('Payments Export'!B1521="","",G1517-F1517)</f>
        <v/>
      </c>
      <c r="I1517" s="3" t="str">
        <f>IF(C1517&lt;&gt;"",_xlfn.XLOOKUP(IFERROR(VALUE(C1517),C1517),'Items database'!A:A,'Items database'!B:B),(_xlfn.XLOOKUP(LEFT(E1517,3),Services,Services,"")))</f>
        <v/>
      </c>
      <c r="J1517" s="3" t="str">
        <f t="shared" si="47"/>
        <v/>
      </c>
    </row>
    <row r="1518" spans="1:10" x14ac:dyDescent="0.35">
      <c r="A1518" s="7" t="str">
        <f>IF('Payments Export'!A1522="","",'Payments Export'!A1522)</f>
        <v/>
      </c>
      <c r="B1518" s="7" t="str">
        <f>IF('Payments Export'!A1522="","",'Payments Export'!B1522)</f>
        <v/>
      </c>
      <c r="C1518" s="7" t="str">
        <f>IF(IFERROR(VALUE('Payments Export'!H1522),'Payments Export'!H1522)&lt;&gt;0,IFERROR(VALUE('Payments Export'!H1522),'Payments Export'!H1522),"")</f>
        <v/>
      </c>
      <c r="D1518" s="7" t="str">
        <f>IF('Payments Export'!I1522="","",'Payments Export'!I1522)</f>
        <v/>
      </c>
      <c r="E1518" s="7" t="str">
        <f t="shared" si="46"/>
        <v/>
      </c>
      <c r="F1518" s="7" t="str">
        <f>IF('Payments Export'!A1522="","",'Payments Export'!N1522)</f>
        <v/>
      </c>
      <c r="G1518" s="7" t="str">
        <f>IF('Payments Export'!A1522="","",'Payments Export'!O1522)</f>
        <v/>
      </c>
      <c r="H1518" s="7" t="str">
        <f>IF('Payments Export'!B1522="","",G1518-F1518)</f>
        <v/>
      </c>
      <c r="I1518" s="3" t="str">
        <f>IF(C1518&lt;&gt;"",_xlfn.XLOOKUP(IFERROR(VALUE(C1518),C1518),'Items database'!A:A,'Items database'!B:B),(_xlfn.XLOOKUP(LEFT(E1518,3),Services,Services,"")))</f>
        <v/>
      </c>
      <c r="J1518" s="3" t="str">
        <f t="shared" si="47"/>
        <v/>
      </c>
    </row>
    <row r="1519" spans="1:10" x14ac:dyDescent="0.35">
      <c r="A1519" s="7" t="str">
        <f>IF('Payments Export'!A1523="","",'Payments Export'!A1523)</f>
        <v/>
      </c>
      <c r="B1519" s="7" t="str">
        <f>IF('Payments Export'!A1523="","",'Payments Export'!B1523)</f>
        <v/>
      </c>
      <c r="C1519" s="7" t="str">
        <f>IF(IFERROR(VALUE('Payments Export'!H1523),'Payments Export'!H1523)&lt;&gt;0,IFERROR(VALUE('Payments Export'!H1523),'Payments Export'!H1523),"")</f>
        <v/>
      </c>
      <c r="D1519" s="7" t="str">
        <f>IF('Payments Export'!I1523="","",'Payments Export'!I1523)</f>
        <v/>
      </c>
      <c r="E1519" s="7" t="str">
        <f t="shared" si="46"/>
        <v/>
      </c>
      <c r="F1519" s="7" t="str">
        <f>IF('Payments Export'!A1523="","",'Payments Export'!N1523)</f>
        <v/>
      </c>
      <c r="G1519" s="7" t="str">
        <f>IF('Payments Export'!A1523="","",'Payments Export'!O1523)</f>
        <v/>
      </c>
      <c r="H1519" s="7" t="str">
        <f>IF('Payments Export'!B1523="","",G1519-F1519)</f>
        <v/>
      </c>
      <c r="I1519" s="3" t="str">
        <f>IF(C1519&lt;&gt;"",_xlfn.XLOOKUP(IFERROR(VALUE(C1519),C1519),'Items database'!A:A,'Items database'!B:B),(_xlfn.XLOOKUP(LEFT(E1519,3),Services,Services,"")))</f>
        <v/>
      </c>
      <c r="J1519" s="3" t="str">
        <f t="shared" si="47"/>
        <v/>
      </c>
    </row>
    <row r="1520" spans="1:10" x14ac:dyDescent="0.35">
      <c r="A1520" s="7" t="str">
        <f>IF('Payments Export'!A1524="","",'Payments Export'!A1524)</f>
        <v/>
      </c>
      <c r="B1520" s="7" t="str">
        <f>IF('Payments Export'!A1524="","",'Payments Export'!B1524)</f>
        <v/>
      </c>
      <c r="C1520" s="7" t="str">
        <f>IF(IFERROR(VALUE('Payments Export'!H1524),'Payments Export'!H1524)&lt;&gt;0,IFERROR(VALUE('Payments Export'!H1524),'Payments Export'!H1524),"")</f>
        <v/>
      </c>
      <c r="D1520" s="7" t="str">
        <f>IF('Payments Export'!I1524="","",'Payments Export'!I1524)</f>
        <v/>
      </c>
      <c r="E1520" s="7" t="str">
        <f t="shared" si="46"/>
        <v/>
      </c>
      <c r="F1520" s="7" t="str">
        <f>IF('Payments Export'!A1524="","",'Payments Export'!N1524)</f>
        <v/>
      </c>
      <c r="G1520" s="7" t="str">
        <f>IF('Payments Export'!A1524="","",'Payments Export'!O1524)</f>
        <v/>
      </c>
      <c r="H1520" s="7" t="str">
        <f>IF('Payments Export'!B1524="","",G1520-F1520)</f>
        <v/>
      </c>
      <c r="I1520" s="3" t="str">
        <f>IF(C1520&lt;&gt;"",_xlfn.XLOOKUP(IFERROR(VALUE(C1520),C1520),'Items database'!A:A,'Items database'!B:B),(_xlfn.XLOOKUP(LEFT(E1520,3),Services,Services,"")))</f>
        <v/>
      </c>
      <c r="J1520" s="3" t="str">
        <f t="shared" si="47"/>
        <v/>
      </c>
    </row>
    <row r="1521" spans="1:10" x14ac:dyDescent="0.35">
      <c r="A1521" s="7" t="str">
        <f>IF('Payments Export'!A1525="","",'Payments Export'!A1525)</f>
        <v/>
      </c>
      <c r="B1521" s="7" t="str">
        <f>IF('Payments Export'!A1525="","",'Payments Export'!B1525)</f>
        <v/>
      </c>
      <c r="C1521" s="7" t="str">
        <f>IF(IFERROR(VALUE('Payments Export'!H1525),'Payments Export'!H1525)&lt;&gt;0,IFERROR(VALUE('Payments Export'!H1525),'Payments Export'!H1525),"")</f>
        <v/>
      </c>
      <c r="D1521" s="7" t="str">
        <f>IF('Payments Export'!I1525="","",'Payments Export'!I1525)</f>
        <v/>
      </c>
      <c r="E1521" s="7" t="str">
        <f t="shared" si="46"/>
        <v/>
      </c>
      <c r="F1521" s="7" t="str">
        <f>IF('Payments Export'!A1525="","",'Payments Export'!N1525)</f>
        <v/>
      </c>
      <c r="G1521" s="7" t="str">
        <f>IF('Payments Export'!A1525="","",'Payments Export'!O1525)</f>
        <v/>
      </c>
      <c r="H1521" s="7" t="str">
        <f>IF('Payments Export'!B1525="","",G1521-F1521)</f>
        <v/>
      </c>
      <c r="I1521" s="3" t="str">
        <f>IF(C1521&lt;&gt;"",_xlfn.XLOOKUP(IFERROR(VALUE(C1521),C1521),'Items database'!A:A,'Items database'!B:B),(_xlfn.XLOOKUP(LEFT(E1521,3),Services,Services,"")))</f>
        <v/>
      </c>
      <c r="J1521" s="3" t="str">
        <f t="shared" si="47"/>
        <v/>
      </c>
    </row>
    <row r="1522" spans="1:10" x14ac:dyDescent="0.35">
      <c r="A1522" s="7" t="str">
        <f>IF('Payments Export'!A1526="","",'Payments Export'!A1526)</f>
        <v/>
      </c>
      <c r="B1522" s="7" t="str">
        <f>IF('Payments Export'!A1526="","",'Payments Export'!B1526)</f>
        <v/>
      </c>
      <c r="C1522" s="7" t="str">
        <f>IF(IFERROR(VALUE('Payments Export'!H1526),'Payments Export'!H1526)&lt;&gt;0,IFERROR(VALUE('Payments Export'!H1526),'Payments Export'!H1526),"")</f>
        <v/>
      </c>
      <c r="D1522" s="7" t="str">
        <f>IF('Payments Export'!I1526="","",'Payments Export'!I1526)</f>
        <v/>
      </c>
      <c r="E1522" s="7" t="str">
        <f t="shared" si="46"/>
        <v/>
      </c>
      <c r="F1522" s="7" t="str">
        <f>IF('Payments Export'!A1526="","",'Payments Export'!N1526)</f>
        <v/>
      </c>
      <c r="G1522" s="7" t="str">
        <f>IF('Payments Export'!A1526="","",'Payments Export'!O1526)</f>
        <v/>
      </c>
      <c r="H1522" s="7" t="str">
        <f>IF('Payments Export'!B1526="","",G1522-F1522)</f>
        <v/>
      </c>
      <c r="I1522" s="3" t="str">
        <f>IF(C1522&lt;&gt;"",_xlfn.XLOOKUP(IFERROR(VALUE(C1522),C1522),'Items database'!A:A,'Items database'!B:B),(_xlfn.XLOOKUP(LEFT(E1522,3),Services,Services,"")))</f>
        <v/>
      </c>
      <c r="J1522" s="3" t="str">
        <f t="shared" si="47"/>
        <v/>
      </c>
    </row>
    <row r="1523" spans="1:10" x14ac:dyDescent="0.35">
      <c r="A1523" s="7" t="str">
        <f>IF('Payments Export'!A1527="","",'Payments Export'!A1527)</f>
        <v/>
      </c>
      <c r="B1523" s="7" t="str">
        <f>IF('Payments Export'!A1527="","",'Payments Export'!B1527)</f>
        <v/>
      </c>
      <c r="C1523" s="7" t="str">
        <f>IF(IFERROR(VALUE('Payments Export'!H1527),'Payments Export'!H1527)&lt;&gt;0,IFERROR(VALUE('Payments Export'!H1527),'Payments Export'!H1527),"")</f>
        <v/>
      </c>
      <c r="D1523" s="7" t="str">
        <f>IF('Payments Export'!I1527="","",'Payments Export'!I1527)</f>
        <v/>
      </c>
      <c r="E1523" s="7" t="str">
        <f t="shared" si="46"/>
        <v/>
      </c>
      <c r="F1523" s="7" t="str">
        <f>IF('Payments Export'!A1527="","",'Payments Export'!N1527)</f>
        <v/>
      </c>
      <c r="G1523" s="7" t="str">
        <f>IF('Payments Export'!A1527="","",'Payments Export'!O1527)</f>
        <v/>
      </c>
      <c r="H1523" s="7" t="str">
        <f>IF('Payments Export'!B1527="","",G1523-F1523)</f>
        <v/>
      </c>
      <c r="I1523" s="3" t="str">
        <f>IF(C1523&lt;&gt;"",_xlfn.XLOOKUP(IFERROR(VALUE(C1523),C1523),'Items database'!A:A,'Items database'!B:B),(_xlfn.XLOOKUP(LEFT(E1523,3),Services,Services,"")))</f>
        <v/>
      </c>
      <c r="J1523" s="3" t="str">
        <f t="shared" si="47"/>
        <v/>
      </c>
    </row>
    <row r="1524" spans="1:10" x14ac:dyDescent="0.35">
      <c r="A1524" s="7" t="str">
        <f>IF('Payments Export'!A1528="","",'Payments Export'!A1528)</f>
        <v/>
      </c>
      <c r="B1524" s="7" t="str">
        <f>IF('Payments Export'!A1528="","",'Payments Export'!B1528)</f>
        <v/>
      </c>
      <c r="C1524" s="7" t="str">
        <f>IF(IFERROR(VALUE('Payments Export'!H1528),'Payments Export'!H1528)&lt;&gt;0,IFERROR(VALUE('Payments Export'!H1528),'Payments Export'!H1528),"")</f>
        <v/>
      </c>
      <c r="D1524" s="7" t="str">
        <f>IF('Payments Export'!I1528="","",'Payments Export'!I1528)</f>
        <v/>
      </c>
      <c r="E1524" s="7" t="str">
        <f t="shared" si="46"/>
        <v/>
      </c>
      <c r="F1524" s="7" t="str">
        <f>IF('Payments Export'!A1528="","",'Payments Export'!N1528)</f>
        <v/>
      </c>
      <c r="G1524" s="7" t="str">
        <f>IF('Payments Export'!A1528="","",'Payments Export'!O1528)</f>
        <v/>
      </c>
      <c r="H1524" s="7" t="str">
        <f>IF('Payments Export'!B1528="","",G1524-F1524)</f>
        <v/>
      </c>
      <c r="I1524" s="3" t="str">
        <f>IF(C1524&lt;&gt;"",_xlfn.XLOOKUP(IFERROR(VALUE(C1524),C1524),'Items database'!A:A,'Items database'!B:B),(_xlfn.XLOOKUP(LEFT(E1524,3),Services,Services,"")))</f>
        <v/>
      </c>
      <c r="J1524" s="3" t="str">
        <f t="shared" si="47"/>
        <v/>
      </c>
    </row>
    <row r="1525" spans="1:10" x14ac:dyDescent="0.35">
      <c r="A1525" s="7" t="str">
        <f>IF('Payments Export'!A1529="","",'Payments Export'!A1529)</f>
        <v/>
      </c>
      <c r="B1525" s="7" t="str">
        <f>IF('Payments Export'!A1529="","",'Payments Export'!B1529)</f>
        <v/>
      </c>
      <c r="C1525" s="7" t="str">
        <f>IF(IFERROR(VALUE('Payments Export'!H1529),'Payments Export'!H1529)&lt;&gt;0,IFERROR(VALUE('Payments Export'!H1529),'Payments Export'!H1529),"")</f>
        <v/>
      </c>
      <c r="D1525" s="7" t="str">
        <f>IF('Payments Export'!I1529="","",'Payments Export'!I1529)</f>
        <v/>
      </c>
      <c r="E1525" s="7" t="str">
        <f t="shared" si="46"/>
        <v/>
      </c>
      <c r="F1525" s="7" t="str">
        <f>IF('Payments Export'!A1529="","",'Payments Export'!N1529)</f>
        <v/>
      </c>
      <c r="G1525" s="7" t="str">
        <f>IF('Payments Export'!A1529="","",'Payments Export'!O1529)</f>
        <v/>
      </c>
      <c r="H1525" s="7" t="str">
        <f>IF('Payments Export'!B1529="","",G1525-F1525)</f>
        <v/>
      </c>
      <c r="I1525" s="3" t="str">
        <f>IF(C1525&lt;&gt;"",_xlfn.XLOOKUP(IFERROR(VALUE(C1525),C1525),'Items database'!A:A,'Items database'!B:B),(_xlfn.XLOOKUP(LEFT(E1525,3),Services,Services,"")))</f>
        <v/>
      </c>
      <c r="J1525" s="3" t="str">
        <f t="shared" si="47"/>
        <v/>
      </c>
    </row>
    <row r="1526" spans="1:10" x14ac:dyDescent="0.35">
      <c r="A1526" s="7" t="str">
        <f>IF('Payments Export'!A1530="","",'Payments Export'!A1530)</f>
        <v/>
      </c>
      <c r="B1526" s="7" t="str">
        <f>IF('Payments Export'!A1530="","",'Payments Export'!B1530)</f>
        <v/>
      </c>
      <c r="C1526" s="7" t="str">
        <f>IF(IFERROR(VALUE('Payments Export'!H1530),'Payments Export'!H1530)&lt;&gt;0,IFERROR(VALUE('Payments Export'!H1530),'Payments Export'!H1530),"")</f>
        <v/>
      </c>
      <c r="D1526" s="7" t="str">
        <f>IF('Payments Export'!I1530="","",'Payments Export'!I1530)</f>
        <v/>
      </c>
      <c r="E1526" s="7" t="str">
        <f t="shared" si="46"/>
        <v/>
      </c>
      <c r="F1526" s="7" t="str">
        <f>IF('Payments Export'!A1530="","",'Payments Export'!N1530)</f>
        <v/>
      </c>
      <c r="G1526" s="7" t="str">
        <f>IF('Payments Export'!A1530="","",'Payments Export'!O1530)</f>
        <v/>
      </c>
      <c r="H1526" s="7" t="str">
        <f>IF('Payments Export'!B1530="","",G1526-F1526)</f>
        <v/>
      </c>
      <c r="I1526" s="3" t="str">
        <f>IF(C1526&lt;&gt;"",_xlfn.XLOOKUP(IFERROR(VALUE(C1526),C1526),'Items database'!A:A,'Items database'!B:B),(_xlfn.XLOOKUP(LEFT(E1526,3),Services,Services,"")))</f>
        <v/>
      </c>
      <c r="J1526" s="3" t="str">
        <f t="shared" si="47"/>
        <v/>
      </c>
    </row>
    <row r="1527" spans="1:10" x14ac:dyDescent="0.35">
      <c r="A1527" s="7" t="str">
        <f>IF('Payments Export'!A1531="","",'Payments Export'!A1531)</f>
        <v/>
      </c>
      <c r="B1527" s="7" t="str">
        <f>IF('Payments Export'!A1531="","",'Payments Export'!B1531)</f>
        <v/>
      </c>
      <c r="C1527" s="7" t="str">
        <f>IF(IFERROR(VALUE('Payments Export'!H1531),'Payments Export'!H1531)&lt;&gt;0,IFERROR(VALUE('Payments Export'!H1531),'Payments Export'!H1531),"")</f>
        <v/>
      </c>
      <c r="D1527" s="7" t="str">
        <f>IF('Payments Export'!I1531="","",'Payments Export'!I1531)</f>
        <v/>
      </c>
      <c r="E1527" s="7" t="str">
        <f t="shared" si="46"/>
        <v/>
      </c>
      <c r="F1527" s="7" t="str">
        <f>IF('Payments Export'!A1531="","",'Payments Export'!N1531)</f>
        <v/>
      </c>
      <c r="G1527" s="7" t="str">
        <f>IF('Payments Export'!A1531="","",'Payments Export'!O1531)</f>
        <v/>
      </c>
      <c r="H1527" s="7" t="str">
        <f>IF('Payments Export'!B1531="","",G1527-F1527)</f>
        <v/>
      </c>
      <c r="I1527" s="3" t="str">
        <f>IF(C1527&lt;&gt;"",_xlfn.XLOOKUP(IFERROR(VALUE(C1527),C1527),'Items database'!A:A,'Items database'!B:B),(_xlfn.XLOOKUP(LEFT(E1527,3),Services,Services,"")))</f>
        <v/>
      </c>
      <c r="J1527" s="3" t="str">
        <f t="shared" si="47"/>
        <v/>
      </c>
    </row>
    <row r="1528" spans="1:10" x14ac:dyDescent="0.35">
      <c r="A1528" s="7" t="str">
        <f>IF('Payments Export'!A1532="","",'Payments Export'!A1532)</f>
        <v/>
      </c>
      <c r="B1528" s="7" t="str">
        <f>IF('Payments Export'!A1532="","",'Payments Export'!B1532)</f>
        <v/>
      </c>
      <c r="C1528" s="7" t="str">
        <f>IF(IFERROR(VALUE('Payments Export'!H1532),'Payments Export'!H1532)&lt;&gt;0,IFERROR(VALUE('Payments Export'!H1532),'Payments Export'!H1532),"")</f>
        <v/>
      </c>
      <c r="D1528" s="7" t="str">
        <f>IF('Payments Export'!I1532="","",'Payments Export'!I1532)</f>
        <v/>
      </c>
      <c r="E1528" s="7" t="str">
        <f t="shared" si="46"/>
        <v/>
      </c>
      <c r="F1528" s="7" t="str">
        <f>IF('Payments Export'!A1532="","",'Payments Export'!N1532)</f>
        <v/>
      </c>
      <c r="G1528" s="7" t="str">
        <f>IF('Payments Export'!A1532="","",'Payments Export'!O1532)</f>
        <v/>
      </c>
      <c r="H1528" s="7" t="str">
        <f>IF('Payments Export'!B1532="","",G1528-F1528)</f>
        <v/>
      </c>
      <c r="I1528" s="3" t="str">
        <f>IF(C1528&lt;&gt;"",_xlfn.XLOOKUP(IFERROR(VALUE(C1528),C1528),'Items database'!A:A,'Items database'!B:B),(_xlfn.XLOOKUP(LEFT(E1528,3),Services,Services,"")))</f>
        <v/>
      </c>
      <c r="J1528" s="3" t="str">
        <f t="shared" si="47"/>
        <v/>
      </c>
    </row>
    <row r="1529" spans="1:10" x14ac:dyDescent="0.35">
      <c r="A1529" s="7" t="str">
        <f>IF('Payments Export'!A1533="","",'Payments Export'!A1533)</f>
        <v/>
      </c>
      <c r="B1529" s="7" t="str">
        <f>IF('Payments Export'!A1533="","",'Payments Export'!B1533)</f>
        <v/>
      </c>
      <c r="C1529" s="7" t="str">
        <f>IF(IFERROR(VALUE('Payments Export'!H1533),'Payments Export'!H1533)&lt;&gt;0,IFERROR(VALUE('Payments Export'!H1533),'Payments Export'!H1533),"")</f>
        <v/>
      </c>
      <c r="D1529" s="7" t="str">
        <f>IF('Payments Export'!I1533="","",'Payments Export'!I1533)</f>
        <v/>
      </c>
      <c r="E1529" s="7" t="str">
        <f t="shared" si="46"/>
        <v/>
      </c>
      <c r="F1529" s="7" t="str">
        <f>IF('Payments Export'!A1533="","",'Payments Export'!N1533)</f>
        <v/>
      </c>
      <c r="G1529" s="7" t="str">
        <f>IF('Payments Export'!A1533="","",'Payments Export'!O1533)</f>
        <v/>
      </c>
      <c r="H1529" s="7" t="str">
        <f>IF('Payments Export'!B1533="","",G1529-F1529)</f>
        <v/>
      </c>
      <c r="I1529" s="3" t="str">
        <f>IF(C1529&lt;&gt;"",_xlfn.XLOOKUP(IFERROR(VALUE(C1529),C1529),'Items database'!A:A,'Items database'!B:B),(_xlfn.XLOOKUP(LEFT(E1529,3),Services,Services,"")))</f>
        <v/>
      </c>
      <c r="J1529" s="3" t="str">
        <f t="shared" si="47"/>
        <v/>
      </c>
    </row>
    <row r="1530" spans="1:10" x14ac:dyDescent="0.35">
      <c r="A1530" s="7" t="str">
        <f>IF('Payments Export'!A1534="","",'Payments Export'!A1534)</f>
        <v/>
      </c>
      <c r="B1530" s="7" t="str">
        <f>IF('Payments Export'!A1534="","",'Payments Export'!B1534)</f>
        <v/>
      </c>
      <c r="C1530" s="7" t="str">
        <f>IF(IFERROR(VALUE('Payments Export'!H1534),'Payments Export'!H1534)&lt;&gt;0,IFERROR(VALUE('Payments Export'!H1534),'Payments Export'!H1534),"")</f>
        <v/>
      </c>
      <c r="D1530" s="7" t="str">
        <f>IF('Payments Export'!I1534="","",'Payments Export'!I1534)</f>
        <v/>
      </c>
      <c r="E1530" s="7" t="str">
        <f t="shared" si="46"/>
        <v/>
      </c>
      <c r="F1530" s="7" t="str">
        <f>IF('Payments Export'!A1534="","",'Payments Export'!N1534)</f>
        <v/>
      </c>
      <c r="G1530" s="7" t="str">
        <f>IF('Payments Export'!A1534="","",'Payments Export'!O1534)</f>
        <v/>
      </c>
      <c r="H1530" s="7" t="str">
        <f>IF('Payments Export'!B1534="","",G1530-F1530)</f>
        <v/>
      </c>
      <c r="I1530" s="3" t="str">
        <f>IF(C1530&lt;&gt;"",_xlfn.XLOOKUP(IFERROR(VALUE(C1530),C1530),'Items database'!A:A,'Items database'!B:B),(_xlfn.XLOOKUP(LEFT(E1530,3),Services,Services,"")))</f>
        <v/>
      </c>
      <c r="J1530" s="3" t="str">
        <f t="shared" si="47"/>
        <v/>
      </c>
    </row>
    <row r="1531" spans="1:10" x14ac:dyDescent="0.35">
      <c r="A1531" s="7" t="str">
        <f>IF('Payments Export'!A1535="","",'Payments Export'!A1535)</f>
        <v/>
      </c>
      <c r="B1531" s="7" t="str">
        <f>IF('Payments Export'!A1535="","",'Payments Export'!B1535)</f>
        <v/>
      </c>
      <c r="C1531" s="7" t="str">
        <f>IF(IFERROR(VALUE('Payments Export'!H1535),'Payments Export'!H1535)&lt;&gt;0,IFERROR(VALUE('Payments Export'!H1535),'Payments Export'!H1535),"")</f>
        <v/>
      </c>
      <c r="D1531" s="7" t="str">
        <f>IF('Payments Export'!I1535="","",'Payments Export'!I1535)</f>
        <v/>
      </c>
      <c r="E1531" s="7" t="str">
        <f t="shared" si="46"/>
        <v/>
      </c>
      <c r="F1531" s="7" t="str">
        <f>IF('Payments Export'!A1535="","",'Payments Export'!N1535)</f>
        <v/>
      </c>
      <c r="G1531" s="7" t="str">
        <f>IF('Payments Export'!A1535="","",'Payments Export'!O1535)</f>
        <v/>
      </c>
      <c r="H1531" s="7" t="str">
        <f>IF('Payments Export'!B1535="","",G1531-F1531)</f>
        <v/>
      </c>
      <c r="I1531" s="3" t="str">
        <f>IF(C1531&lt;&gt;"",_xlfn.XLOOKUP(IFERROR(VALUE(C1531),C1531),'Items database'!A:A,'Items database'!B:B),(_xlfn.XLOOKUP(LEFT(E1531,3),Services,Services,"")))</f>
        <v/>
      </c>
      <c r="J1531" s="3" t="str">
        <f t="shared" si="47"/>
        <v/>
      </c>
    </row>
    <row r="1532" spans="1:10" x14ac:dyDescent="0.35">
      <c r="A1532" s="7" t="str">
        <f>IF('Payments Export'!A1536="","",'Payments Export'!A1536)</f>
        <v/>
      </c>
      <c r="B1532" s="7" t="str">
        <f>IF('Payments Export'!A1536="","",'Payments Export'!B1536)</f>
        <v/>
      </c>
      <c r="C1532" s="7" t="str">
        <f>IF(IFERROR(VALUE('Payments Export'!H1536),'Payments Export'!H1536)&lt;&gt;0,IFERROR(VALUE('Payments Export'!H1536),'Payments Export'!H1536),"")</f>
        <v/>
      </c>
      <c r="D1532" s="7" t="str">
        <f>IF('Payments Export'!I1536="","",'Payments Export'!I1536)</f>
        <v/>
      </c>
      <c r="E1532" s="7" t="str">
        <f t="shared" si="46"/>
        <v/>
      </c>
      <c r="F1532" s="7" t="str">
        <f>IF('Payments Export'!A1536="","",'Payments Export'!N1536)</f>
        <v/>
      </c>
      <c r="G1532" s="7" t="str">
        <f>IF('Payments Export'!A1536="","",'Payments Export'!O1536)</f>
        <v/>
      </c>
      <c r="H1532" s="7" t="str">
        <f>IF('Payments Export'!B1536="","",G1532-F1532)</f>
        <v/>
      </c>
      <c r="I1532" s="3" t="str">
        <f>IF(C1532&lt;&gt;"",_xlfn.XLOOKUP(IFERROR(VALUE(C1532),C1532),'Items database'!A:A,'Items database'!B:B),(_xlfn.XLOOKUP(LEFT(E1532,3),Services,Services,"")))</f>
        <v/>
      </c>
      <c r="J1532" s="3" t="str">
        <f t="shared" si="47"/>
        <v/>
      </c>
    </row>
    <row r="1533" spans="1:10" x14ac:dyDescent="0.35">
      <c r="A1533" s="7" t="str">
        <f>IF('Payments Export'!A1537="","",'Payments Export'!A1537)</f>
        <v/>
      </c>
      <c r="B1533" s="7" t="str">
        <f>IF('Payments Export'!A1537="","",'Payments Export'!B1537)</f>
        <v/>
      </c>
      <c r="C1533" s="7" t="str">
        <f>IF(IFERROR(VALUE('Payments Export'!H1537),'Payments Export'!H1537)&lt;&gt;0,IFERROR(VALUE('Payments Export'!H1537),'Payments Export'!H1537),"")</f>
        <v/>
      </c>
      <c r="D1533" s="7" t="str">
        <f>IF('Payments Export'!I1537="","",'Payments Export'!I1537)</f>
        <v/>
      </c>
      <c r="E1533" s="7" t="str">
        <f t="shared" si="46"/>
        <v/>
      </c>
      <c r="F1533" s="7" t="str">
        <f>IF('Payments Export'!A1537="","",'Payments Export'!N1537)</f>
        <v/>
      </c>
      <c r="G1533" s="7" t="str">
        <f>IF('Payments Export'!A1537="","",'Payments Export'!O1537)</f>
        <v/>
      </c>
      <c r="H1533" s="7" t="str">
        <f>IF('Payments Export'!B1537="","",G1533-F1533)</f>
        <v/>
      </c>
      <c r="I1533" s="3" t="str">
        <f>IF(C1533&lt;&gt;"",_xlfn.XLOOKUP(IFERROR(VALUE(C1533),C1533),'Items database'!A:A,'Items database'!B:B),(_xlfn.XLOOKUP(LEFT(E1533,3),Services,Services,"")))</f>
        <v/>
      </c>
      <c r="J1533" s="3" t="str">
        <f t="shared" si="47"/>
        <v/>
      </c>
    </row>
    <row r="1534" spans="1:10" x14ac:dyDescent="0.35">
      <c r="A1534" s="7" t="str">
        <f>IF('Payments Export'!A1538="","",'Payments Export'!A1538)</f>
        <v/>
      </c>
      <c r="B1534" s="7" t="str">
        <f>IF('Payments Export'!A1538="","",'Payments Export'!B1538)</f>
        <v/>
      </c>
      <c r="C1534" s="7" t="str">
        <f>IF(IFERROR(VALUE('Payments Export'!H1538),'Payments Export'!H1538)&lt;&gt;0,IFERROR(VALUE('Payments Export'!H1538),'Payments Export'!H1538),"")</f>
        <v/>
      </c>
      <c r="D1534" s="7" t="str">
        <f>IF('Payments Export'!I1538="","",'Payments Export'!I1538)</f>
        <v/>
      </c>
      <c r="E1534" s="7" t="str">
        <f t="shared" si="46"/>
        <v/>
      </c>
      <c r="F1534" s="7" t="str">
        <f>IF('Payments Export'!A1538="","",'Payments Export'!N1538)</f>
        <v/>
      </c>
      <c r="G1534" s="7" t="str">
        <f>IF('Payments Export'!A1538="","",'Payments Export'!O1538)</f>
        <v/>
      </c>
      <c r="H1534" s="7" t="str">
        <f>IF('Payments Export'!B1538="","",G1534-F1534)</f>
        <v/>
      </c>
      <c r="I1534" s="3" t="str">
        <f>IF(C1534&lt;&gt;"",_xlfn.XLOOKUP(IFERROR(VALUE(C1534),C1534),'Items database'!A:A,'Items database'!B:B),(_xlfn.XLOOKUP(LEFT(E1534,3),Services,Services,"")))</f>
        <v/>
      </c>
      <c r="J1534" s="3" t="str">
        <f t="shared" si="47"/>
        <v/>
      </c>
    </row>
    <row r="1535" spans="1:10" x14ac:dyDescent="0.35">
      <c r="A1535" s="7" t="str">
        <f>IF('Payments Export'!A1539="","",'Payments Export'!A1539)</f>
        <v/>
      </c>
      <c r="B1535" s="7" t="str">
        <f>IF('Payments Export'!A1539="","",'Payments Export'!B1539)</f>
        <v/>
      </c>
      <c r="C1535" s="7" t="str">
        <f>IF(IFERROR(VALUE('Payments Export'!H1539),'Payments Export'!H1539)&lt;&gt;0,IFERROR(VALUE('Payments Export'!H1539),'Payments Export'!H1539),"")</f>
        <v/>
      </c>
      <c r="D1535" s="7" t="str">
        <f>IF('Payments Export'!I1539="","",'Payments Export'!I1539)</f>
        <v/>
      </c>
      <c r="E1535" s="7" t="str">
        <f t="shared" si="46"/>
        <v/>
      </c>
      <c r="F1535" s="7" t="str">
        <f>IF('Payments Export'!A1539="","",'Payments Export'!N1539)</f>
        <v/>
      </c>
      <c r="G1535" s="7" t="str">
        <f>IF('Payments Export'!A1539="","",'Payments Export'!O1539)</f>
        <v/>
      </c>
      <c r="H1535" s="7" t="str">
        <f>IF('Payments Export'!B1539="","",G1535-F1535)</f>
        <v/>
      </c>
      <c r="I1535" s="3" t="str">
        <f>IF(C1535&lt;&gt;"",_xlfn.XLOOKUP(IFERROR(VALUE(C1535),C1535),'Items database'!A:A,'Items database'!B:B),(_xlfn.XLOOKUP(LEFT(E1535,3),Services,Services,"")))</f>
        <v/>
      </c>
      <c r="J1535" s="3" t="str">
        <f t="shared" si="47"/>
        <v/>
      </c>
    </row>
    <row r="1536" spans="1:10" x14ac:dyDescent="0.35">
      <c r="A1536" s="7" t="str">
        <f>IF('Payments Export'!A1540="","",'Payments Export'!A1540)</f>
        <v/>
      </c>
      <c r="B1536" s="7" t="str">
        <f>IF('Payments Export'!A1540="","",'Payments Export'!B1540)</f>
        <v/>
      </c>
      <c r="C1536" s="7" t="str">
        <f>IF(IFERROR(VALUE('Payments Export'!H1540),'Payments Export'!H1540)&lt;&gt;0,IFERROR(VALUE('Payments Export'!H1540),'Payments Export'!H1540),"")</f>
        <v/>
      </c>
      <c r="D1536" s="7" t="str">
        <f>IF('Payments Export'!I1540="","",'Payments Export'!I1540)</f>
        <v/>
      </c>
      <c r="E1536" s="7" t="str">
        <f t="shared" si="46"/>
        <v/>
      </c>
      <c r="F1536" s="7" t="str">
        <f>IF('Payments Export'!A1540="","",'Payments Export'!N1540)</f>
        <v/>
      </c>
      <c r="G1536" s="7" t="str">
        <f>IF('Payments Export'!A1540="","",'Payments Export'!O1540)</f>
        <v/>
      </c>
      <c r="H1536" s="7" t="str">
        <f>IF('Payments Export'!B1540="","",G1536-F1536)</f>
        <v/>
      </c>
      <c r="I1536" s="3" t="str">
        <f>IF(C1536&lt;&gt;"",_xlfn.XLOOKUP(IFERROR(VALUE(C1536),C1536),'Items database'!A:A,'Items database'!B:B),(_xlfn.XLOOKUP(LEFT(E1536,3),Services,Services,"")))</f>
        <v/>
      </c>
      <c r="J1536" s="3" t="str">
        <f t="shared" si="47"/>
        <v/>
      </c>
    </row>
    <row r="1537" spans="1:10" x14ac:dyDescent="0.35">
      <c r="A1537" s="7" t="str">
        <f>IF('Payments Export'!A1541="","",'Payments Export'!A1541)</f>
        <v/>
      </c>
      <c r="B1537" s="7" t="str">
        <f>IF('Payments Export'!A1541="","",'Payments Export'!B1541)</f>
        <v/>
      </c>
      <c r="C1537" s="7" t="str">
        <f>IF(IFERROR(VALUE('Payments Export'!H1541),'Payments Export'!H1541)&lt;&gt;0,IFERROR(VALUE('Payments Export'!H1541),'Payments Export'!H1541),"")</f>
        <v/>
      </c>
      <c r="D1537" s="7" t="str">
        <f>IF('Payments Export'!I1541="","",'Payments Export'!I1541)</f>
        <v/>
      </c>
      <c r="E1537" s="7" t="str">
        <f t="shared" ref="E1537:E1600" si="48">LEFT(D1537,66)</f>
        <v/>
      </c>
      <c r="F1537" s="7" t="str">
        <f>IF('Payments Export'!A1541="","",'Payments Export'!N1541)</f>
        <v/>
      </c>
      <c r="G1537" s="7" t="str">
        <f>IF('Payments Export'!A1541="","",'Payments Export'!O1541)</f>
        <v/>
      </c>
      <c r="H1537" s="7" t="str">
        <f>IF('Payments Export'!B1541="","",G1537-F1537)</f>
        <v/>
      </c>
      <c r="I1537" s="3" t="str">
        <f>IF(C1537&lt;&gt;"",_xlfn.XLOOKUP(IFERROR(VALUE(C1537),C1537),'Items database'!A:A,'Items database'!B:B),(_xlfn.XLOOKUP(LEFT(E1537,3),Services,Services,"")))</f>
        <v/>
      </c>
      <c r="J1537" s="3" t="str">
        <f t="shared" ref="J1537:J1600" si="49">IF(ISNUMBER(F1537)=TRUE,IF(F1537=0,"","GST"),"")</f>
        <v/>
      </c>
    </row>
    <row r="1538" spans="1:10" x14ac:dyDescent="0.35">
      <c r="A1538" s="7" t="str">
        <f>IF('Payments Export'!A1542="","",'Payments Export'!A1542)</f>
        <v/>
      </c>
      <c r="B1538" s="7" t="str">
        <f>IF('Payments Export'!A1542="","",'Payments Export'!B1542)</f>
        <v/>
      </c>
      <c r="C1538" s="7" t="str">
        <f>IF(IFERROR(VALUE('Payments Export'!H1542),'Payments Export'!H1542)&lt;&gt;0,IFERROR(VALUE('Payments Export'!H1542),'Payments Export'!H1542),"")</f>
        <v/>
      </c>
      <c r="D1538" s="7" t="str">
        <f>IF('Payments Export'!I1542="","",'Payments Export'!I1542)</f>
        <v/>
      </c>
      <c r="E1538" s="7" t="str">
        <f t="shared" si="48"/>
        <v/>
      </c>
      <c r="F1538" s="7" t="str">
        <f>IF('Payments Export'!A1542="","",'Payments Export'!N1542)</f>
        <v/>
      </c>
      <c r="G1538" s="7" t="str">
        <f>IF('Payments Export'!A1542="","",'Payments Export'!O1542)</f>
        <v/>
      </c>
      <c r="H1538" s="7" t="str">
        <f>IF('Payments Export'!B1542="","",G1538-F1538)</f>
        <v/>
      </c>
      <c r="I1538" s="3" t="str">
        <f>IF(C1538&lt;&gt;"",_xlfn.XLOOKUP(IFERROR(VALUE(C1538),C1538),'Items database'!A:A,'Items database'!B:B),(_xlfn.XLOOKUP(LEFT(E1538,3),Services,Services,"")))</f>
        <v/>
      </c>
      <c r="J1538" s="3" t="str">
        <f t="shared" si="49"/>
        <v/>
      </c>
    </row>
    <row r="1539" spans="1:10" x14ac:dyDescent="0.35">
      <c r="A1539" s="7" t="str">
        <f>IF('Payments Export'!A1543="","",'Payments Export'!A1543)</f>
        <v/>
      </c>
      <c r="B1539" s="7" t="str">
        <f>IF('Payments Export'!A1543="","",'Payments Export'!B1543)</f>
        <v/>
      </c>
      <c r="C1539" s="7" t="str">
        <f>IF(IFERROR(VALUE('Payments Export'!H1543),'Payments Export'!H1543)&lt;&gt;0,IFERROR(VALUE('Payments Export'!H1543),'Payments Export'!H1543),"")</f>
        <v/>
      </c>
      <c r="D1539" s="7" t="str">
        <f>IF('Payments Export'!I1543="","",'Payments Export'!I1543)</f>
        <v/>
      </c>
      <c r="E1539" s="7" t="str">
        <f t="shared" si="48"/>
        <v/>
      </c>
      <c r="F1539" s="7" t="str">
        <f>IF('Payments Export'!A1543="","",'Payments Export'!N1543)</f>
        <v/>
      </c>
      <c r="G1539" s="7" t="str">
        <f>IF('Payments Export'!A1543="","",'Payments Export'!O1543)</f>
        <v/>
      </c>
      <c r="H1539" s="7" t="str">
        <f>IF('Payments Export'!B1543="","",G1539-F1539)</f>
        <v/>
      </c>
      <c r="I1539" s="3" t="str">
        <f>IF(C1539&lt;&gt;"",_xlfn.XLOOKUP(IFERROR(VALUE(C1539),C1539),'Items database'!A:A,'Items database'!B:B),(_xlfn.XLOOKUP(LEFT(E1539,3),Services,Services,"")))</f>
        <v/>
      </c>
      <c r="J1539" s="3" t="str">
        <f t="shared" si="49"/>
        <v/>
      </c>
    </row>
    <row r="1540" spans="1:10" x14ac:dyDescent="0.35">
      <c r="A1540" s="7" t="str">
        <f>IF('Payments Export'!A1544="","",'Payments Export'!A1544)</f>
        <v/>
      </c>
      <c r="B1540" s="7" t="str">
        <f>IF('Payments Export'!A1544="","",'Payments Export'!B1544)</f>
        <v/>
      </c>
      <c r="C1540" s="7" t="str">
        <f>IF(IFERROR(VALUE('Payments Export'!H1544),'Payments Export'!H1544)&lt;&gt;0,IFERROR(VALUE('Payments Export'!H1544),'Payments Export'!H1544),"")</f>
        <v/>
      </c>
      <c r="D1540" s="7" t="str">
        <f>IF('Payments Export'!I1544="","",'Payments Export'!I1544)</f>
        <v/>
      </c>
      <c r="E1540" s="7" t="str">
        <f t="shared" si="48"/>
        <v/>
      </c>
      <c r="F1540" s="7" t="str">
        <f>IF('Payments Export'!A1544="","",'Payments Export'!N1544)</f>
        <v/>
      </c>
      <c r="G1540" s="7" t="str">
        <f>IF('Payments Export'!A1544="","",'Payments Export'!O1544)</f>
        <v/>
      </c>
      <c r="H1540" s="7" t="str">
        <f>IF('Payments Export'!B1544="","",G1540-F1540)</f>
        <v/>
      </c>
      <c r="I1540" s="3" t="str">
        <f>IF(C1540&lt;&gt;"",_xlfn.XLOOKUP(IFERROR(VALUE(C1540),C1540),'Items database'!A:A,'Items database'!B:B),(_xlfn.XLOOKUP(LEFT(E1540,3),Services,Services,"")))</f>
        <v/>
      </c>
      <c r="J1540" s="3" t="str">
        <f t="shared" si="49"/>
        <v/>
      </c>
    </row>
    <row r="1541" spans="1:10" x14ac:dyDescent="0.35">
      <c r="A1541" s="7" t="str">
        <f>IF('Payments Export'!A1545="","",'Payments Export'!A1545)</f>
        <v/>
      </c>
      <c r="B1541" s="7" t="str">
        <f>IF('Payments Export'!A1545="","",'Payments Export'!B1545)</f>
        <v/>
      </c>
      <c r="C1541" s="7" t="str">
        <f>IF(IFERROR(VALUE('Payments Export'!H1545),'Payments Export'!H1545)&lt;&gt;0,IFERROR(VALUE('Payments Export'!H1545),'Payments Export'!H1545),"")</f>
        <v/>
      </c>
      <c r="D1541" s="7" t="str">
        <f>IF('Payments Export'!I1545="","",'Payments Export'!I1545)</f>
        <v/>
      </c>
      <c r="E1541" s="7" t="str">
        <f t="shared" si="48"/>
        <v/>
      </c>
      <c r="F1541" s="7" t="str">
        <f>IF('Payments Export'!A1545="","",'Payments Export'!N1545)</f>
        <v/>
      </c>
      <c r="G1541" s="7" t="str">
        <f>IF('Payments Export'!A1545="","",'Payments Export'!O1545)</f>
        <v/>
      </c>
      <c r="H1541" s="7" t="str">
        <f>IF('Payments Export'!B1545="","",G1541-F1541)</f>
        <v/>
      </c>
      <c r="I1541" s="3" t="str">
        <f>IF(C1541&lt;&gt;"",_xlfn.XLOOKUP(IFERROR(VALUE(C1541),C1541),'Items database'!A:A,'Items database'!B:B),(_xlfn.XLOOKUP(LEFT(E1541,3),Services,Services,"")))</f>
        <v/>
      </c>
      <c r="J1541" s="3" t="str">
        <f t="shared" si="49"/>
        <v/>
      </c>
    </row>
    <row r="1542" spans="1:10" x14ac:dyDescent="0.35">
      <c r="A1542" s="7" t="str">
        <f>IF('Payments Export'!A1546="","",'Payments Export'!A1546)</f>
        <v/>
      </c>
      <c r="B1542" s="7" t="str">
        <f>IF('Payments Export'!A1546="","",'Payments Export'!B1546)</f>
        <v/>
      </c>
      <c r="C1542" s="7" t="str">
        <f>IF(IFERROR(VALUE('Payments Export'!H1546),'Payments Export'!H1546)&lt;&gt;0,IFERROR(VALUE('Payments Export'!H1546),'Payments Export'!H1546),"")</f>
        <v/>
      </c>
      <c r="D1542" s="7" t="str">
        <f>IF('Payments Export'!I1546="","",'Payments Export'!I1546)</f>
        <v/>
      </c>
      <c r="E1542" s="7" t="str">
        <f t="shared" si="48"/>
        <v/>
      </c>
      <c r="F1542" s="7" t="str">
        <f>IF('Payments Export'!A1546="","",'Payments Export'!N1546)</f>
        <v/>
      </c>
      <c r="G1542" s="7" t="str">
        <f>IF('Payments Export'!A1546="","",'Payments Export'!O1546)</f>
        <v/>
      </c>
      <c r="H1542" s="7" t="str">
        <f>IF('Payments Export'!B1546="","",G1542-F1542)</f>
        <v/>
      </c>
      <c r="I1542" s="3" t="str">
        <f>IF(C1542&lt;&gt;"",_xlfn.XLOOKUP(IFERROR(VALUE(C1542),C1542),'Items database'!A:A,'Items database'!B:B),(_xlfn.XLOOKUP(LEFT(E1542,3),Services,Services,"")))</f>
        <v/>
      </c>
      <c r="J1542" s="3" t="str">
        <f t="shared" si="49"/>
        <v/>
      </c>
    </row>
    <row r="1543" spans="1:10" x14ac:dyDescent="0.35">
      <c r="A1543" s="7" t="str">
        <f>IF('Payments Export'!A1547="","",'Payments Export'!A1547)</f>
        <v/>
      </c>
      <c r="B1543" s="7" t="str">
        <f>IF('Payments Export'!A1547="","",'Payments Export'!B1547)</f>
        <v/>
      </c>
      <c r="C1543" s="7" t="str">
        <f>IF(IFERROR(VALUE('Payments Export'!H1547),'Payments Export'!H1547)&lt;&gt;0,IFERROR(VALUE('Payments Export'!H1547),'Payments Export'!H1547),"")</f>
        <v/>
      </c>
      <c r="D1543" s="7" t="str">
        <f>IF('Payments Export'!I1547="","",'Payments Export'!I1547)</f>
        <v/>
      </c>
      <c r="E1543" s="7" t="str">
        <f t="shared" si="48"/>
        <v/>
      </c>
      <c r="F1543" s="7" t="str">
        <f>IF('Payments Export'!A1547="","",'Payments Export'!N1547)</f>
        <v/>
      </c>
      <c r="G1543" s="7" t="str">
        <f>IF('Payments Export'!A1547="","",'Payments Export'!O1547)</f>
        <v/>
      </c>
      <c r="H1543" s="7" t="str">
        <f>IF('Payments Export'!B1547="","",G1543-F1543)</f>
        <v/>
      </c>
      <c r="I1543" s="3" t="str">
        <f>IF(C1543&lt;&gt;"",_xlfn.XLOOKUP(IFERROR(VALUE(C1543),C1543),'Items database'!A:A,'Items database'!B:B),(_xlfn.XLOOKUP(LEFT(E1543,3),Services,Services,"")))</f>
        <v/>
      </c>
      <c r="J1543" s="3" t="str">
        <f t="shared" si="49"/>
        <v/>
      </c>
    </row>
    <row r="1544" spans="1:10" x14ac:dyDescent="0.35">
      <c r="A1544" s="7" t="str">
        <f>IF('Payments Export'!A1548="","",'Payments Export'!A1548)</f>
        <v/>
      </c>
      <c r="B1544" s="7" t="str">
        <f>IF('Payments Export'!A1548="","",'Payments Export'!B1548)</f>
        <v/>
      </c>
      <c r="C1544" s="7" t="str">
        <f>IF(IFERROR(VALUE('Payments Export'!H1548),'Payments Export'!H1548)&lt;&gt;0,IFERROR(VALUE('Payments Export'!H1548),'Payments Export'!H1548),"")</f>
        <v/>
      </c>
      <c r="D1544" s="7" t="str">
        <f>IF('Payments Export'!I1548="","",'Payments Export'!I1548)</f>
        <v/>
      </c>
      <c r="E1544" s="7" t="str">
        <f t="shared" si="48"/>
        <v/>
      </c>
      <c r="F1544" s="7" t="str">
        <f>IF('Payments Export'!A1548="","",'Payments Export'!N1548)</f>
        <v/>
      </c>
      <c r="G1544" s="7" t="str">
        <f>IF('Payments Export'!A1548="","",'Payments Export'!O1548)</f>
        <v/>
      </c>
      <c r="H1544" s="7" t="str">
        <f>IF('Payments Export'!B1548="","",G1544-F1544)</f>
        <v/>
      </c>
      <c r="I1544" s="3" t="str">
        <f>IF(C1544&lt;&gt;"",_xlfn.XLOOKUP(IFERROR(VALUE(C1544),C1544),'Items database'!A:A,'Items database'!B:B),(_xlfn.XLOOKUP(LEFT(E1544,3),Services,Services,"")))</f>
        <v/>
      </c>
      <c r="J1544" s="3" t="str">
        <f t="shared" si="49"/>
        <v/>
      </c>
    </row>
    <row r="1545" spans="1:10" x14ac:dyDescent="0.35">
      <c r="A1545" s="7" t="str">
        <f>IF('Payments Export'!A1549="","",'Payments Export'!A1549)</f>
        <v/>
      </c>
      <c r="B1545" s="7" t="str">
        <f>IF('Payments Export'!A1549="","",'Payments Export'!B1549)</f>
        <v/>
      </c>
      <c r="C1545" s="7" t="str">
        <f>IF(IFERROR(VALUE('Payments Export'!H1549),'Payments Export'!H1549)&lt;&gt;0,IFERROR(VALUE('Payments Export'!H1549),'Payments Export'!H1549),"")</f>
        <v/>
      </c>
      <c r="D1545" s="7" t="str">
        <f>IF('Payments Export'!I1549="","",'Payments Export'!I1549)</f>
        <v/>
      </c>
      <c r="E1545" s="7" t="str">
        <f t="shared" si="48"/>
        <v/>
      </c>
      <c r="F1545" s="7" t="str">
        <f>IF('Payments Export'!A1549="","",'Payments Export'!N1549)</f>
        <v/>
      </c>
      <c r="G1545" s="7" t="str">
        <f>IF('Payments Export'!A1549="","",'Payments Export'!O1549)</f>
        <v/>
      </c>
      <c r="H1545" s="7" t="str">
        <f>IF('Payments Export'!B1549="","",G1545-F1545)</f>
        <v/>
      </c>
      <c r="I1545" s="3" t="str">
        <f>IF(C1545&lt;&gt;"",_xlfn.XLOOKUP(IFERROR(VALUE(C1545),C1545),'Items database'!A:A,'Items database'!B:B),(_xlfn.XLOOKUP(LEFT(E1545,3),Services,Services,"")))</f>
        <v/>
      </c>
      <c r="J1545" s="3" t="str">
        <f t="shared" si="49"/>
        <v/>
      </c>
    </row>
    <row r="1546" spans="1:10" x14ac:dyDescent="0.35">
      <c r="A1546" s="7" t="str">
        <f>IF('Payments Export'!A1550="","",'Payments Export'!A1550)</f>
        <v/>
      </c>
      <c r="B1546" s="7" t="str">
        <f>IF('Payments Export'!A1550="","",'Payments Export'!B1550)</f>
        <v/>
      </c>
      <c r="C1546" s="7" t="str">
        <f>IF(IFERROR(VALUE('Payments Export'!H1550),'Payments Export'!H1550)&lt;&gt;0,IFERROR(VALUE('Payments Export'!H1550),'Payments Export'!H1550),"")</f>
        <v/>
      </c>
      <c r="D1546" s="7" t="str">
        <f>IF('Payments Export'!I1550="","",'Payments Export'!I1550)</f>
        <v/>
      </c>
      <c r="E1546" s="7" t="str">
        <f t="shared" si="48"/>
        <v/>
      </c>
      <c r="F1546" s="7" t="str">
        <f>IF('Payments Export'!A1550="","",'Payments Export'!N1550)</f>
        <v/>
      </c>
      <c r="G1546" s="7" t="str">
        <f>IF('Payments Export'!A1550="","",'Payments Export'!O1550)</f>
        <v/>
      </c>
      <c r="H1546" s="7" t="str">
        <f>IF('Payments Export'!B1550="","",G1546-F1546)</f>
        <v/>
      </c>
      <c r="I1546" s="3" t="str">
        <f>IF(C1546&lt;&gt;"",_xlfn.XLOOKUP(IFERROR(VALUE(C1546),C1546),'Items database'!A:A,'Items database'!B:B),(_xlfn.XLOOKUP(LEFT(E1546,3),Services,Services,"")))</f>
        <v/>
      </c>
      <c r="J1546" s="3" t="str">
        <f t="shared" si="49"/>
        <v/>
      </c>
    </row>
    <row r="1547" spans="1:10" x14ac:dyDescent="0.35">
      <c r="A1547" s="7" t="str">
        <f>IF('Payments Export'!A1551="","",'Payments Export'!A1551)</f>
        <v/>
      </c>
      <c r="B1547" s="7" t="str">
        <f>IF('Payments Export'!A1551="","",'Payments Export'!B1551)</f>
        <v/>
      </c>
      <c r="C1547" s="7" t="str">
        <f>IF(IFERROR(VALUE('Payments Export'!H1551),'Payments Export'!H1551)&lt;&gt;0,IFERROR(VALUE('Payments Export'!H1551),'Payments Export'!H1551),"")</f>
        <v/>
      </c>
      <c r="D1547" s="7" t="str">
        <f>IF('Payments Export'!I1551="","",'Payments Export'!I1551)</f>
        <v/>
      </c>
      <c r="E1547" s="7" t="str">
        <f t="shared" si="48"/>
        <v/>
      </c>
      <c r="F1547" s="7" t="str">
        <f>IF('Payments Export'!A1551="","",'Payments Export'!N1551)</f>
        <v/>
      </c>
      <c r="G1547" s="7" t="str">
        <f>IF('Payments Export'!A1551="","",'Payments Export'!O1551)</f>
        <v/>
      </c>
      <c r="H1547" s="7" t="str">
        <f>IF('Payments Export'!B1551="","",G1547-F1547)</f>
        <v/>
      </c>
      <c r="I1547" s="3" t="str">
        <f>IF(C1547&lt;&gt;"",_xlfn.XLOOKUP(IFERROR(VALUE(C1547),C1547),'Items database'!A:A,'Items database'!B:B),(_xlfn.XLOOKUP(LEFT(E1547,3),Services,Services,"")))</f>
        <v/>
      </c>
      <c r="J1547" s="3" t="str">
        <f t="shared" si="49"/>
        <v/>
      </c>
    </row>
    <row r="1548" spans="1:10" x14ac:dyDescent="0.35">
      <c r="A1548" s="7" t="str">
        <f>IF('Payments Export'!A1552="","",'Payments Export'!A1552)</f>
        <v/>
      </c>
      <c r="B1548" s="7" t="str">
        <f>IF('Payments Export'!A1552="","",'Payments Export'!B1552)</f>
        <v/>
      </c>
      <c r="C1548" s="7" t="str">
        <f>IF(IFERROR(VALUE('Payments Export'!H1552),'Payments Export'!H1552)&lt;&gt;0,IFERROR(VALUE('Payments Export'!H1552),'Payments Export'!H1552),"")</f>
        <v/>
      </c>
      <c r="D1548" s="7" t="str">
        <f>IF('Payments Export'!I1552="","",'Payments Export'!I1552)</f>
        <v/>
      </c>
      <c r="E1548" s="7" t="str">
        <f t="shared" si="48"/>
        <v/>
      </c>
      <c r="F1548" s="7" t="str">
        <f>IF('Payments Export'!A1552="","",'Payments Export'!N1552)</f>
        <v/>
      </c>
      <c r="G1548" s="7" t="str">
        <f>IF('Payments Export'!A1552="","",'Payments Export'!O1552)</f>
        <v/>
      </c>
      <c r="H1548" s="7" t="str">
        <f>IF('Payments Export'!B1552="","",G1548-F1548)</f>
        <v/>
      </c>
      <c r="I1548" s="3" t="str">
        <f>IF(C1548&lt;&gt;"",_xlfn.XLOOKUP(IFERROR(VALUE(C1548),C1548),'Items database'!A:A,'Items database'!B:B),(_xlfn.XLOOKUP(LEFT(E1548,3),Services,Services,"")))</f>
        <v/>
      </c>
      <c r="J1548" s="3" t="str">
        <f t="shared" si="49"/>
        <v/>
      </c>
    </row>
    <row r="1549" spans="1:10" x14ac:dyDescent="0.35">
      <c r="A1549" s="7" t="str">
        <f>IF('Payments Export'!A1553="","",'Payments Export'!A1553)</f>
        <v/>
      </c>
      <c r="B1549" s="7" t="str">
        <f>IF('Payments Export'!A1553="","",'Payments Export'!B1553)</f>
        <v/>
      </c>
      <c r="C1549" s="7" t="str">
        <f>IF(IFERROR(VALUE('Payments Export'!H1553),'Payments Export'!H1553)&lt;&gt;0,IFERROR(VALUE('Payments Export'!H1553),'Payments Export'!H1553),"")</f>
        <v/>
      </c>
      <c r="D1549" s="7" t="str">
        <f>IF('Payments Export'!I1553="","",'Payments Export'!I1553)</f>
        <v/>
      </c>
      <c r="E1549" s="7" t="str">
        <f t="shared" si="48"/>
        <v/>
      </c>
      <c r="F1549" s="7" t="str">
        <f>IF('Payments Export'!A1553="","",'Payments Export'!N1553)</f>
        <v/>
      </c>
      <c r="G1549" s="7" t="str">
        <f>IF('Payments Export'!A1553="","",'Payments Export'!O1553)</f>
        <v/>
      </c>
      <c r="H1549" s="7" t="str">
        <f>IF('Payments Export'!B1553="","",G1549-F1549)</f>
        <v/>
      </c>
      <c r="I1549" s="3" t="str">
        <f>IF(C1549&lt;&gt;"",_xlfn.XLOOKUP(IFERROR(VALUE(C1549),C1549),'Items database'!A:A,'Items database'!B:B),(_xlfn.XLOOKUP(LEFT(E1549,3),Services,Services,"")))</f>
        <v/>
      </c>
      <c r="J1549" s="3" t="str">
        <f t="shared" si="49"/>
        <v/>
      </c>
    </row>
    <row r="1550" spans="1:10" x14ac:dyDescent="0.35">
      <c r="A1550" s="7" t="str">
        <f>IF('Payments Export'!A1554="","",'Payments Export'!A1554)</f>
        <v/>
      </c>
      <c r="B1550" s="7" t="str">
        <f>IF('Payments Export'!A1554="","",'Payments Export'!B1554)</f>
        <v/>
      </c>
      <c r="C1550" s="7" t="str">
        <f>IF(IFERROR(VALUE('Payments Export'!H1554),'Payments Export'!H1554)&lt;&gt;0,IFERROR(VALUE('Payments Export'!H1554),'Payments Export'!H1554),"")</f>
        <v/>
      </c>
      <c r="D1550" s="7" t="str">
        <f>IF('Payments Export'!I1554="","",'Payments Export'!I1554)</f>
        <v/>
      </c>
      <c r="E1550" s="7" t="str">
        <f t="shared" si="48"/>
        <v/>
      </c>
      <c r="F1550" s="7" t="str">
        <f>IF('Payments Export'!A1554="","",'Payments Export'!N1554)</f>
        <v/>
      </c>
      <c r="G1550" s="7" t="str">
        <f>IF('Payments Export'!A1554="","",'Payments Export'!O1554)</f>
        <v/>
      </c>
      <c r="H1550" s="7" t="str">
        <f>IF('Payments Export'!B1554="","",G1550-F1550)</f>
        <v/>
      </c>
      <c r="I1550" s="3" t="str">
        <f>IF(C1550&lt;&gt;"",_xlfn.XLOOKUP(IFERROR(VALUE(C1550),C1550),'Items database'!A:A,'Items database'!B:B),(_xlfn.XLOOKUP(LEFT(E1550,3),Services,Services,"")))</f>
        <v/>
      </c>
      <c r="J1550" s="3" t="str">
        <f t="shared" si="49"/>
        <v/>
      </c>
    </row>
    <row r="1551" spans="1:10" x14ac:dyDescent="0.35">
      <c r="A1551" s="7" t="str">
        <f>IF('Payments Export'!A1555="","",'Payments Export'!A1555)</f>
        <v/>
      </c>
      <c r="B1551" s="7" t="str">
        <f>IF('Payments Export'!A1555="","",'Payments Export'!B1555)</f>
        <v/>
      </c>
      <c r="C1551" s="7" t="str">
        <f>IF(IFERROR(VALUE('Payments Export'!H1555),'Payments Export'!H1555)&lt;&gt;0,IFERROR(VALUE('Payments Export'!H1555),'Payments Export'!H1555),"")</f>
        <v/>
      </c>
      <c r="D1551" s="7" t="str">
        <f>IF('Payments Export'!I1555="","",'Payments Export'!I1555)</f>
        <v/>
      </c>
      <c r="E1551" s="7" t="str">
        <f t="shared" si="48"/>
        <v/>
      </c>
      <c r="F1551" s="7" t="str">
        <f>IF('Payments Export'!A1555="","",'Payments Export'!N1555)</f>
        <v/>
      </c>
      <c r="G1551" s="7" t="str">
        <f>IF('Payments Export'!A1555="","",'Payments Export'!O1555)</f>
        <v/>
      </c>
      <c r="H1551" s="7" t="str">
        <f>IF('Payments Export'!B1555="","",G1551-F1551)</f>
        <v/>
      </c>
      <c r="I1551" s="3" t="str">
        <f>IF(C1551&lt;&gt;"",_xlfn.XLOOKUP(IFERROR(VALUE(C1551),C1551),'Items database'!A:A,'Items database'!B:B),(_xlfn.XLOOKUP(LEFT(E1551,3),Services,Services,"")))</f>
        <v/>
      </c>
      <c r="J1551" s="3" t="str">
        <f t="shared" si="49"/>
        <v/>
      </c>
    </row>
    <row r="1552" spans="1:10" x14ac:dyDescent="0.35">
      <c r="A1552" s="7" t="str">
        <f>IF('Payments Export'!A1556="","",'Payments Export'!A1556)</f>
        <v/>
      </c>
      <c r="B1552" s="7" t="str">
        <f>IF('Payments Export'!A1556="","",'Payments Export'!B1556)</f>
        <v/>
      </c>
      <c r="C1552" s="7" t="str">
        <f>IF(IFERROR(VALUE('Payments Export'!H1556),'Payments Export'!H1556)&lt;&gt;0,IFERROR(VALUE('Payments Export'!H1556),'Payments Export'!H1556),"")</f>
        <v/>
      </c>
      <c r="D1552" s="7" t="str">
        <f>IF('Payments Export'!I1556="","",'Payments Export'!I1556)</f>
        <v/>
      </c>
      <c r="E1552" s="7" t="str">
        <f t="shared" si="48"/>
        <v/>
      </c>
      <c r="F1552" s="7" t="str">
        <f>IF('Payments Export'!A1556="","",'Payments Export'!N1556)</f>
        <v/>
      </c>
      <c r="G1552" s="7" t="str">
        <f>IF('Payments Export'!A1556="","",'Payments Export'!O1556)</f>
        <v/>
      </c>
      <c r="H1552" s="7" t="str">
        <f>IF('Payments Export'!B1556="","",G1552-F1552)</f>
        <v/>
      </c>
      <c r="I1552" s="3" t="str">
        <f>IF(C1552&lt;&gt;"",_xlfn.XLOOKUP(IFERROR(VALUE(C1552),C1552),'Items database'!A:A,'Items database'!B:B),(_xlfn.XLOOKUP(LEFT(E1552,3),Services,Services,"")))</f>
        <v/>
      </c>
      <c r="J1552" s="3" t="str">
        <f t="shared" si="49"/>
        <v/>
      </c>
    </row>
    <row r="1553" spans="1:10" x14ac:dyDescent="0.35">
      <c r="A1553" s="7" t="str">
        <f>IF('Payments Export'!A1557="","",'Payments Export'!A1557)</f>
        <v/>
      </c>
      <c r="B1553" s="7" t="str">
        <f>IF('Payments Export'!A1557="","",'Payments Export'!B1557)</f>
        <v/>
      </c>
      <c r="C1553" s="7" t="str">
        <f>IF(IFERROR(VALUE('Payments Export'!H1557),'Payments Export'!H1557)&lt;&gt;0,IFERROR(VALUE('Payments Export'!H1557),'Payments Export'!H1557),"")</f>
        <v/>
      </c>
      <c r="D1553" s="7" t="str">
        <f>IF('Payments Export'!I1557="","",'Payments Export'!I1557)</f>
        <v/>
      </c>
      <c r="E1553" s="7" t="str">
        <f t="shared" si="48"/>
        <v/>
      </c>
      <c r="F1553" s="7" t="str">
        <f>IF('Payments Export'!A1557="","",'Payments Export'!N1557)</f>
        <v/>
      </c>
      <c r="G1553" s="7" t="str">
        <f>IF('Payments Export'!A1557="","",'Payments Export'!O1557)</f>
        <v/>
      </c>
      <c r="H1553" s="7" t="str">
        <f>IF('Payments Export'!B1557="","",G1553-F1553)</f>
        <v/>
      </c>
      <c r="I1553" s="3" t="str">
        <f>IF(C1553&lt;&gt;"",_xlfn.XLOOKUP(IFERROR(VALUE(C1553),C1553),'Items database'!A:A,'Items database'!B:B),(_xlfn.XLOOKUP(LEFT(E1553,3),Services,Services,"")))</f>
        <v/>
      </c>
      <c r="J1553" s="3" t="str">
        <f t="shared" si="49"/>
        <v/>
      </c>
    </row>
    <row r="1554" spans="1:10" x14ac:dyDescent="0.35">
      <c r="A1554" s="7" t="str">
        <f>IF('Payments Export'!A1558="","",'Payments Export'!A1558)</f>
        <v/>
      </c>
      <c r="B1554" s="7" t="str">
        <f>IF('Payments Export'!A1558="","",'Payments Export'!B1558)</f>
        <v/>
      </c>
      <c r="C1554" s="7" t="str">
        <f>IF(IFERROR(VALUE('Payments Export'!H1558),'Payments Export'!H1558)&lt;&gt;0,IFERROR(VALUE('Payments Export'!H1558),'Payments Export'!H1558),"")</f>
        <v/>
      </c>
      <c r="D1554" s="7" t="str">
        <f>IF('Payments Export'!I1558="","",'Payments Export'!I1558)</f>
        <v/>
      </c>
      <c r="E1554" s="7" t="str">
        <f t="shared" si="48"/>
        <v/>
      </c>
      <c r="F1554" s="7" t="str">
        <f>IF('Payments Export'!A1558="","",'Payments Export'!N1558)</f>
        <v/>
      </c>
      <c r="G1554" s="7" t="str">
        <f>IF('Payments Export'!A1558="","",'Payments Export'!O1558)</f>
        <v/>
      </c>
      <c r="H1554" s="7" t="str">
        <f>IF('Payments Export'!B1558="","",G1554-F1554)</f>
        <v/>
      </c>
      <c r="I1554" s="3" t="str">
        <f>IF(C1554&lt;&gt;"",_xlfn.XLOOKUP(IFERROR(VALUE(C1554),C1554),'Items database'!A:A,'Items database'!B:B),(_xlfn.XLOOKUP(LEFT(E1554,3),Services,Services,"")))</f>
        <v/>
      </c>
      <c r="J1554" s="3" t="str">
        <f t="shared" si="49"/>
        <v/>
      </c>
    </row>
    <row r="1555" spans="1:10" x14ac:dyDescent="0.35">
      <c r="A1555" s="7" t="str">
        <f>IF('Payments Export'!A1559="","",'Payments Export'!A1559)</f>
        <v/>
      </c>
      <c r="B1555" s="7" t="str">
        <f>IF('Payments Export'!A1559="","",'Payments Export'!B1559)</f>
        <v/>
      </c>
      <c r="C1555" s="7" t="str">
        <f>IF(IFERROR(VALUE('Payments Export'!H1559),'Payments Export'!H1559)&lt;&gt;0,IFERROR(VALUE('Payments Export'!H1559),'Payments Export'!H1559),"")</f>
        <v/>
      </c>
      <c r="D1555" s="7" t="str">
        <f>IF('Payments Export'!I1559="","",'Payments Export'!I1559)</f>
        <v/>
      </c>
      <c r="E1555" s="7" t="str">
        <f t="shared" si="48"/>
        <v/>
      </c>
      <c r="F1555" s="7" t="str">
        <f>IF('Payments Export'!A1559="","",'Payments Export'!N1559)</f>
        <v/>
      </c>
      <c r="G1555" s="7" t="str">
        <f>IF('Payments Export'!A1559="","",'Payments Export'!O1559)</f>
        <v/>
      </c>
      <c r="H1555" s="7" t="str">
        <f>IF('Payments Export'!B1559="","",G1555-F1555)</f>
        <v/>
      </c>
      <c r="I1555" s="3" t="str">
        <f>IF(C1555&lt;&gt;"",_xlfn.XLOOKUP(IFERROR(VALUE(C1555),C1555),'Items database'!A:A,'Items database'!B:B),(_xlfn.XLOOKUP(LEFT(E1555,3),Services,Services,"")))</f>
        <v/>
      </c>
      <c r="J1555" s="3" t="str">
        <f t="shared" si="49"/>
        <v/>
      </c>
    </row>
    <row r="1556" spans="1:10" x14ac:dyDescent="0.35">
      <c r="A1556" s="7" t="str">
        <f>IF('Payments Export'!A1560="","",'Payments Export'!A1560)</f>
        <v/>
      </c>
      <c r="B1556" s="7" t="str">
        <f>IF('Payments Export'!A1560="","",'Payments Export'!B1560)</f>
        <v/>
      </c>
      <c r="C1556" s="7" t="str">
        <f>IF(IFERROR(VALUE('Payments Export'!H1560),'Payments Export'!H1560)&lt;&gt;0,IFERROR(VALUE('Payments Export'!H1560),'Payments Export'!H1560),"")</f>
        <v/>
      </c>
      <c r="D1556" s="7" t="str">
        <f>IF('Payments Export'!I1560="","",'Payments Export'!I1560)</f>
        <v/>
      </c>
      <c r="E1556" s="7" t="str">
        <f t="shared" si="48"/>
        <v/>
      </c>
      <c r="F1556" s="7" t="str">
        <f>IF('Payments Export'!A1560="","",'Payments Export'!N1560)</f>
        <v/>
      </c>
      <c r="G1556" s="7" t="str">
        <f>IF('Payments Export'!A1560="","",'Payments Export'!O1560)</f>
        <v/>
      </c>
      <c r="H1556" s="7" t="str">
        <f>IF('Payments Export'!B1560="","",G1556-F1556)</f>
        <v/>
      </c>
      <c r="I1556" s="3" t="str">
        <f>IF(C1556&lt;&gt;"",_xlfn.XLOOKUP(IFERROR(VALUE(C1556),C1556),'Items database'!A:A,'Items database'!B:B),(_xlfn.XLOOKUP(LEFT(E1556,3),Services,Services,"")))</f>
        <v/>
      </c>
      <c r="J1556" s="3" t="str">
        <f t="shared" si="49"/>
        <v/>
      </c>
    </row>
    <row r="1557" spans="1:10" x14ac:dyDescent="0.35">
      <c r="A1557" s="7" t="str">
        <f>IF('Payments Export'!A1561="","",'Payments Export'!A1561)</f>
        <v/>
      </c>
      <c r="B1557" s="7" t="str">
        <f>IF('Payments Export'!A1561="","",'Payments Export'!B1561)</f>
        <v/>
      </c>
      <c r="C1557" s="7" t="str">
        <f>IF(IFERROR(VALUE('Payments Export'!H1561),'Payments Export'!H1561)&lt;&gt;0,IFERROR(VALUE('Payments Export'!H1561),'Payments Export'!H1561),"")</f>
        <v/>
      </c>
      <c r="D1557" s="7" t="str">
        <f>IF('Payments Export'!I1561="","",'Payments Export'!I1561)</f>
        <v/>
      </c>
      <c r="E1557" s="7" t="str">
        <f t="shared" si="48"/>
        <v/>
      </c>
      <c r="F1557" s="7" t="str">
        <f>IF('Payments Export'!A1561="","",'Payments Export'!N1561)</f>
        <v/>
      </c>
      <c r="G1557" s="7" t="str">
        <f>IF('Payments Export'!A1561="","",'Payments Export'!O1561)</f>
        <v/>
      </c>
      <c r="H1557" s="7" t="str">
        <f>IF('Payments Export'!B1561="","",G1557-F1557)</f>
        <v/>
      </c>
      <c r="I1557" s="3" t="str">
        <f>IF(C1557&lt;&gt;"",_xlfn.XLOOKUP(IFERROR(VALUE(C1557),C1557),'Items database'!A:A,'Items database'!B:B),(_xlfn.XLOOKUP(LEFT(E1557,3),Services,Services,"")))</f>
        <v/>
      </c>
      <c r="J1557" s="3" t="str">
        <f t="shared" si="49"/>
        <v/>
      </c>
    </row>
    <row r="1558" spans="1:10" x14ac:dyDescent="0.35">
      <c r="A1558" s="7" t="str">
        <f>IF('Payments Export'!A1562="","",'Payments Export'!A1562)</f>
        <v/>
      </c>
      <c r="B1558" s="7" t="str">
        <f>IF('Payments Export'!A1562="","",'Payments Export'!B1562)</f>
        <v/>
      </c>
      <c r="C1558" s="7" t="str">
        <f>IF(IFERROR(VALUE('Payments Export'!H1562),'Payments Export'!H1562)&lt;&gt;0,IFERROR(VALUE('Payments Export'!H1562),'Payments Export'!H1562),"")</f>
        <v/>
      </c>
      <c r="D1558" s="7" t="str">
        <f>IF('Payments Export'!I1562="","",'Payments Export'!I1562)</f>
        <v/>
      </c>
      <c r="E1558" s="7" t="str">
        <f t="shared" si="48"/>
        <v/>
      </c>
      <c r="F1558" s="7" t="str">
        <f>IF('Payments Export'!A1562="","",'Payments Export'!N1562)</f>
        <v/>
      </c>
      <c r="G1558" s="7" t="str">
        <f>IF('Payments Export'!A1562="","",'Payments Export'!O1562)</f>
        <v/>
      </c>
      <c r="H1558" s="7" t="str">
        <f>IF('Payments Export'!B1562="","",G1558-F1558)</f>
        <v/>
      </c>
      <c r="I1558" s="3" t="str">
        <f>IF(C1558&lt;&gt;"",_xlfn.XLOOKUP(IFERROR(VALUE(C1558),C1558),'Items database'!A:A,'Items database'!B:B),(_xlfn.XLOOKUP(LEFT(E1558,3),Services,Services,"")))</f>
        <v/>
      </c>
      <c r="J1558" s="3" t="str">
        <f t="shared" si="49"/>
        <v/>
      </c>
    </row>
    <row r="1559" spans="1:10" x14ac:dyDescent="0.35">
      <c r="A1559" s="7" t="str">
        <f>IF('Payments Export'!A1563="","",'Payments Export'!A1563)</f>
        <v/>
      </c>
      <c r="B1559" s="7" t="str">
        <f>IF('Payments Export'!A1563="","",'Payments Export'!B1563)</f>
        <v/>
      </c>
      <c r="C1559" s="7" t="str">
        <f>IF(IFERROR(VALUE('Payments Export'!H1563),'Payments Export'!H1563)&lt;&gt;0,IFERROR(VALUE('Payments Export'!H1563),'Payments Export'!H1563),"")</f>
        <v/>
      </c>
      <c r="D1559" s="7" t="str">
        <f>IF('Payments Export'!I1563="","",'Payments Export'!I1563)</f>
        <v/>
      </c>
      <c r="E1559" s="7" t="str">
        <f t="shared" si="48"/>
        <v/>
      </c>
      <c r="F1559" s="7" t="str">
        <f>IF('Payments Export'!A1563="","",'Payments Export'!N1563)</f>
        <v/>
      </c>
      <c r="G1559" s="7" t="str">
        <f>IF('Payments Export'!A1563="","",'Payments Export'!O1563)</f>
        <v/>
      </c>
      <c r="H1559" s="7" t="str">
        <f>IF('Payments Export'!B1563="","",G1559-F1559)</f>
        <v/>
      </c>
      <c r="I1559" s="3" t="str">
        <f>IF(C1559&lt;&gt;"",_xlfn.XLOOKUP(IFERROR(VALUE(C1559),C1559),'Items database'!A:A,'Items database'!B:B),(_xlfn.XLOOKUP(LEFT(E1559,3),Services,Services,"")))</f>
        <v/>
      </c>
      <c r="J1559" s="3" t="str">
        <f t="shared" si="49"/>
        <v/>
      </c>
    </row>
    <row r="1560" spans="1:10" x14ac:dyDescent="0.35">
      <c r="A1560" s="7" t="str">
        <f>IF('Payments Export'!A1564="","",'Payments Export'!A1564)</f>
        <v/>
      </c>
      <c r="B1560" s="7" t="str">
        <f>IF('Payments Export'!A1564="","",'Payments Export'!B1564)</f>
        <v/>
      </c>
      <c r="C1560" s="7" t="str">
        <f>IF(IFERROR(VALUE('Payments Export'!H1564),'Payments Export'!H1564)&lt;&gt;0,IFERROR(VALUE('Payments Export'!H1564),'Payments Export'!H1564),"")</f>
        <v/>
      </c>
      <c r="D1560" s="7" t="str">
        <f>IF('Payments Export'!I1564="","",'Payments Export'!I1564)</f>
        <v/>
      </c>
      <c r="E1560" s="7" t="str">
        <f t="shared" si="48"/>
        <v/>
      </c>
      <c r="F1560" s="7" t="str">
        <f>IF('Payments Export'!A1564="","",'Payments Export'!N1564)</f>
        <v/>
      </c>
      <c r="G1560" s="7" t="str">
        <f>IF('Payments Export'!A1564="","",'Payments Export'!O1564)</f>
        <v/>
      </c>
      <c r="H1560" s="7" t="str">
        <f>IF('Payments Export'!B1564="","",G1560-F1560)</f>
        <v/>
      </c>
      <c r="I1560" s="3" t="str">
        <f>IF(C1560&lt;&gt;"",_xlfn.XLOOKUP(IFERROR(VALUE(C1560),C1560),'Items database'!A:A,'Items database'!B:B),(_xlfn.XLOOKUP(LEFT(E1560,3),Services,Services,"")))</f>
        <v/>
      </c>
      <c r="J1560" s="3" t="str">
        <f t="shared" si="49"/>
        <v/>
      </c>
    </row>
    <row r="1561" spans="1:10" x14ac:dyDescent="0.35">
      <c r="A1561" s="7" t="str">
        <f>IF('Payments Export'!A1565="","",'Payments Export'!A1565)</f>
        <v/>
      </c>
      <c r="B1561" s="7" t="str">
        <f>IF('Payments Export'!A1565="","",'Payments Export'!B1565)</f>
        <v/>
      </c>
      <c r="C1561" s="7" t="str">
        <f>IF(IFERROR(VALUE('Payments Export'!H1565),'Payments Export'!H1565)&lt;&gt;0,IFERROR(VALUE('Payments Export'!H1565),'Payments Export'!H1565),"")</f>
        <v/>
      </c>
      <c r="D1561" s="7" t="str">
        <f>IF('Payments Export'!I1565="","",'Payments Export'!I1565)</f>
        <v/>
      </c>
      <c r="E1561" s="7" t="str">
        <f t="shared" si="48"/>
        <v/>
      </c>
      <c r="F1561" s="7" t="str">
        <f>IF('Payments Export'!A1565="","",'Payments Export'!N1565)</f>
        <v/>
      </c>
      <c r="G1561" s="7" t="str">
        <f>IF('Payments Export'!A1565="","",'Payments Export'!O1565)</f>
        <v/>
      </c>
      <c r="H1561" s="7" t="str">
        <f>IF('Payments Export'!B1565="","",G1561-F1561)</f>
        <v/>
      </c>
      <c r="I1561" s="3" t="str">
        <f>IF(C1561&lt;&gt;"",_xlfn.XLOOKUP(IFERROR(VALUE(C1561),C1561),'Items database'!A:A,'Items database'!B:B),(_xlfn.XLOOKUP(LEFT(E1561,3),Services,Services,"")))</f>
        <v/>
      </c>
      <c r="J1561" s="3" t="str">
        <f t="shared" si="49"/>
        <v/>
      </c>
    </row>
    <row r="1562" spans="1:10" x14ac:dyDescent="0.35">
      <c r="A1562" s="7" t="str">
        <f>IF('Payments Export'!A1566="","",'Payments Export'!A1566)</f>
        <v/>
      </c>
      <c r="B1562" s="7" t="str">
        <f>IF('Payments Export'!A1566="","",'Payments Export'!B1566)</f>
        <v/>
      </c>
      <c r="C1562" s="7" t="str">
        <f>IF(IFERROR(VALUE('Payments Export'!H1566),'Payments Export'!H1566)&lt;&gt;0,IFERROR(VALUE('Payments Export'!H1566),'Payments Export'!H1566),"")</f>
        <v/>
      </c>
      <c r="D1562" s="7" t="str">
        <f>IF('Payments Export'!I1566="","",'Payments Export'!I1566)</f>
        <v/>
      </c>
      <c r="E1562" s="7" t="str">
        <f t="shared" si="48"/>
        <v/>
      </c>
      <c r="F1562" s="7" t="str">
        <f>IF('Payments Export'!A1566="","",'Payments Export'!N1566)</f>
        <v/>
      </c>
      <c r="G1562" s="7" t="str">
        <f>IF('Payments Export'!A1566="","",'Payments Export'!O1566)</f>
        <v/>
      </c>
      <c r="H1562" s="7" t="str">
        <f>IF('Payments Export'!B1566="","",G1562-F1562)</f>
        <v/>
      </c>
      <c r="I1562" s="3" t="str">
        <f>IF(C1562&lt;&gt;"",_xlfn.XLOOKUP(IFERROR(VALUE(C1562),C1562),'Items database'!A:A,'Items database'!B:B),(_xlfn.XLOOKUP(LEFT(E1562,3),Services,Services,"")))</f>
        <v/>
      </c>
      <c r="J1562" s="3" t="str">
        <f t="shared" si="49"/>
        <v/>
      </c>
    </row>
    <row r="1563" spans="1:10" x14ac:dyDescent="0.35">
      <c r="A1563" s="7" t="str">
        <f>IF('Payments Export'!A1567="","",'Payments Export'!A1567)</f>
        <v/>
      </c>
      <c r="B1563" s="7" t="str">
        <f>IF('Payments Export'!A1567="","",'Payments Export'!B1567)</f>
        <v/>
      </c>
      <c r="C1563" s="7" t="str">
        <f>IF(IFERROR(VALUE('Payments Export'!H1567),'Payments Export'!H1567)&lt;&gt;0,IFERROR(VALUE('Payments Export'!H1567),'Payments Export'!H1567),"")</f>
        <v/>
      </c>
      <c r="D1563" s="7" t="str">
        <f>IF('Payments Export'!I1567="","",'Payments Export'!I1567)</f>
        <v/>
      </c>
      <c r="E1563" s="7" t="str">
        <f t="shared" si="48"/>
        <v/>
      </c>
      <c r="F1563" s="7" t="str">
        <f>IF('Payments Export'!A1567="","",'Payments Export'!N1567)</f>
        <v/>
      </c>
      <c r="G1563" s="7" t="str">
        <f>IF('Payments Export'!A1567="","",'Payments Export'!O1567)</f>
        <v/>
      </c>
      <c r="H1563" s="7" t="str">
        <f>IF('Payments Export'!B1567="","",G1563-F1563)</f>
        <v/>
      </c>
      <c r="I1563" s="3" t="str">
        <f>IF(C1563&lt;&gt;"",_xlfn.XLOOKUP(IFERROR(VALUE(C1563),C1563),'Items database'!A:A,'Items database'!B:B),(_xlfn.XLOOKUP(LEFT(E1563,3),Services,Services,"")))</f>
        <v/>
      </c>
      <c r="J1563" s="3" t="str">
        <f t="shared" si="49"/>
        <v/>
      </c>
    </row>
    <row r="1564" spans="1:10" x14ac:dyDescent="0.35">
      <c r="A1564" s="7" t="str">
        <f>IF('Payments Export'!A1568="","",'Payments Export'!A1568)</f>
        <v/>
      </c>
      <c r="B1564" s="7" t="str">
        <f>IF('Payments Export'!A1568="","",'Payments Export'!B1568)</f>
        <v/>
      </c>
      <c r="C1564" s="7" t="str">
        <f>IF(IFERROR(VALUE('Payments Export'!H1568),'Payments Export'!H1568)&lt;&gt;0,IFERROR(VALUE('Payments Export'!H1568),'Payments Export'!H1568),"")</f>
        <v/>
      </c>
      <c r="D1564" s="7" t="str">
        <f>IF('Payments Export'!I1568="","",'Payments Export'!I1568)</f>
        <v/>
      </c>
      <c r="E1564" s="7" t="str">
        <f t="shared" si="48"/>
        <v/>
      </c>
      <c r="F1564" s="7" t="str">
        <f>IF('Payments Export'!A1568="","",'Payments Export'!N1568)</f>
        <v/>
      </c>
      <c r="G1564" s="7" t="str">
        <f>IF('Payments Export'!A1568="","",'Payments Export'!O1568)</f>
        <v/>
      </c>
      <c r="H1564" s="7" t="str">
        <f>IF('Payments Export'!B1568="","",G1564-F1564)</f>
        <v/>
      </c>
      <c r="I1564" s="3" t="str">
        <f>IF(C1564&lt;&gt;"",_xlfn.XLOOKUP(IFERROR(VALUE(C1564),C1564),'Items database'!A:A,'Items database'!B:B),(_xlfn.XLOOKUP(LEFT(E1564,3),Services,Services,"")))</f>
        <v/>
      </c>
      <c r="J1564" s="3" t="str">
        <f t="shared" si="49"/>
        <v/>
      </c>
    </row>
    <row r="1565" spans="1:10" x14ac:dyDescent="0.35">
      <c r="A1565" s="7" t="str">
        <f>IF('Payments Export'!A1569="","",'Payments Export'!A1569)</f>
        <v/>
      </c>
      <c r="B1565" s="7" t="str">
        <f>IF('Payments Export'!A1569="","",'Payments Export'!B1569)</f>
        <v/>
      </c>
      <c r="C1565" s="7" t="str">
        <f>IF(IFERROR(VALUE('Payments Export'!H1569),'Payments Export'!H1569)&lt;&gt;0,IFERROR(VALUE('Payments Export'!H1569),'Payments Export'!H1569),"")</f>
        <v/>
      </c>
      <c r="D1565" s="7" t="str">
        <f>IF('Payments Export'!I1569="","",'Payments Export'!I1569)</f>
        <v/>
      </c>
      <c r="E1565" s="7" t="str">
        <f t="shared" si="48"/>
        <v/>
      </c>
      <c r="F1565" s="7" t="str">
        <f>IF('Payments Export'!A1569="","",'Payments Export'!N1569)</f>
        <v/>
      </c>
      <c r="G1565" s="7" t="str">
        <f>IF('Payments Export'!A1569="","",'Payments Export'!O1569)</f>
        <v/>
      </c>
      <c r="H1565" s="7" t="str">
        <f>IF('Payments Export'!B1569="","",G1565-F1565)</f>
        <v/>
      </c>
      <c r="I1565" s="3" t="str">
        <f>IF(C1565&lt;&gt;"",_xlfn.XLOOKUP(IFERROR(VALUE(C1565),C1565),'Items database'!A:A,'Items database'!B:B),(_xlfn.XLOOKUP(LEFT(E1565,3),Services,Services,"")))</f>
        <v/>
      </c>
      <c r="J1565" s="3" t="str">
        <f t="shared" si="49"/>
        <v/>
      </c>
    </row>
    <row r="1566" spans="1:10" x14ac:dyDescent="0.35">
      <c r="A1566" s="7" t="str">
        <f>IF('Payments Export'!A1570="","",'Payments Export'!A1570)</f>
        <v/>
      </c>
      <c r="B1566" s="7" t="str">
        <f>IF('Payments Export'!A1570="","",'Payments Export'!B1570)</f>
        <v/>
      </c>
      <c r="C1566" s="7" t="str">
        <f>IF(IFERROR(VALUE('Payments Export'!H1570),'Payments Export'!H1570)&lt;&gt;0,IFERROR(VALUE('Payments Export'!H1570),'Payments Export'!H1570),"")</f>
        <v/>
      </c>
      <c r="D1566" s="7" t="str">
        <f>IF('Payments Export'!I1570="","",'Payments Export'!I1570)</f>
        <v/>
      </c>
      <c r="E1566" s="7" t="str">
        <f t="shared" si="48"/>
        <v/>
      </c>
      <c r="F1566" s="7" t="str">
        <f>IF('Payments Export'!A1570="","",'Payments Export'!N1570)</f>
        <v/>
      </c>
      <c r="G1566" s="7" t="str">
        <f>IF('Payments Export'!A1570="","",'Payments Export'!O1570)</f>
        <v/>
      </c>
      <c r="H1566" s="7" t="str">
        <f>IF('Payments Export'!B1570="","",G1566-F1566)</f>
        <v/>
      </c>
      <c r="I1566" s="3" t="str">
        <f>IF(C1566&lt;&gt;"",_xlfn.XLOOKUP(IFERROR(VALUE(C1566),C1566),'Items database'!A:A,'Items database'!B:B),(_xlfn.XLOOKUP(LEFT(E1566,3),Services,Services,"")))</f>
        <v/>
      </c>
      <c r="J1566" s="3" t="str">
        <f t="shared" si="49"/>
        <v/>
      </c>
    </row>
    <row r="1567" spans="1:10" x14ac:dyDescent="0.35">
      <c r="A1567" s="7" t="str">
        <f>IF('Payments Export'!A1571="","",'Payments Export'!A1571)</f>
        <v/>
      </c>
      <c r="B1567" s="7" t="str">
        <f>IF('Payments Export'!A1571="","",'Payments Export'!B1571)</f>
        <v/>
      </c>
      <c r="C1567" s="7" t="str">
        <f>IF(IFERROR(VALUE('Payments Export'!H1571),'Payments Export'!H1571)&lt;&gt;0,IFERROR(VALUE('Payments Export'!H1571),'Payments Export'!H1571),"")</f>
        <v/>
      </c>
      <c r="D1567" s="7" t="str">
        <f>IF('Payments Export'!I1571="","",'Payments Export'!I1571)</f>
        <v/>
      </c>
      <c r="E1567" s="7" t="str">
        <f t="shared" si="48"/>
        <v/>
      </c>
      <c r="F1567" s="7" t="str">
        <f>IF('Payments Export'!A1571="","",'Payments Export'!N1571)</f>
        <v/>
      </c>
      <c r="G1567" s="7" t="str">
        <f>IF('Payments Export'!A1571="","",'Payments Export'!O1571)</f>
        <v/>
      </c>
      <c r="H1567" s="7" t="str">
        <f>IF('Payments Export'!B1571="","",G1567-F1567)</f>
        <v/>
      </c>
      <c r="I1567" s="3" t="str">
        <f>IF(C1567&lt;&gt;"",_xlfn.XLOOKUP(IFERROR(VALUE(C1567),C1567),'Items database'!A:A,'Items database'!B:B),(_xlfn.XLOOKUP(LEFT(E1567,3),Services,Services,"")))</f>
        <v/>
      </c>
      <c r="J1567" s="3" t="str">
        <f t="shared" si="49"/>
        <v/>
      </c>
    </row>
    <row r="1568" spans="1:10" x14ac:dyDescent="0.35">
      <c r="A1568" s="7" t="str">
        <f>IF('Payments Export'!A1572="","",'Payments Export'!A1572)</f>
        <v/>
      </c>
      <c r="B1568" s="7" t="str">
        <f>IF('Payments Export'!A1572="","",'Payments Export'!B1572)</f>
        <v/>
      </c>
      <c r="C1568" s="7" t="str">
        <f>IF(IFERROR(VALUE('Payments Export'!H1572),'Payments Export'!H1572)&lt;&gt;0,IFERROR(VALUE('Payments Export'!H1572),'Payments Export'!H1572),"")</f>
        <v/>
      </c>
      <c r="D1568" s="7" t="str">
        <f>IF('Payments Export'!I1572="","",'Payments Export'!I1572)</f>
        <v/>
      </c>
      <c r="E1568" s="7" t="str">
        <f t="shared" si="48"/>
        <v/>
      </c>
      <c r="F1568" s="7" t="str">
        <f>IF('Payments Export'!A1572="","",'Payments Export'!N1572)</f>
        <v/>
      </c>
      <c r="G1568" s="7" t="str">
        <f>IF('Payments Export'!A1572="","",'Payments Export'!O1572)</f>
        <v/>
      </c>
      <c r="H1568" s="7" t="str">
        <f>IF('Payments Export'!B1572="","",G1568-F1568)</f>
        <v/>
      </c>
      <c r="I1568" s="3" t="str">
        <f>IF(C1568&lt;&gt;"",_xlfn.XLOOKUP(IFERROR(VALUE(C1568),C1568),'Items database'!A:A,'Items database'!B:B),(_xlfn.XLOOKUP(LEFT(E1568,3),Services,Services,"")))</f>
        <v/>
      </c>
      <c r="J1568" s="3" t="str">
        <f t="shared" si="49"/>
        <v/>
      </c>
    </row>
    <row r="1569" spans="1:10" x14ac:dyDescent="0.35">
      <c r="A1569" s="7" t="str">
        <f>IF('Payments Export'!A1573="","",'Payments Export'!A1573)</f>
        <v/>
      </c>
      <c r="B1569" s="7" t="str">
        <f>IF('Payments Export'!A1573="","",'Payments Export'!B1573)</f>
        <v/>
      </c>
      <c r="C1569" s="7" t="str">
        <f>IF(IFERROR(VALUE('Payments Export'!H1573),'Payments Export'!H1573)&lt;&gt;0,IFERROR(VALUE('Payments Export'!H1573),'Payments Export'!H1573),"")</f>
        <v/>
      </c>
      <c r="D1569" s="7" t="str">
        <f>IF('Payments Export'!I1573="","",'Payments Export'!I1573)</f>
        <v/>
      </c>
      <c r="E1569" s="7" t="str">
        <f t="shared" si="48"/>
        <v/>
      </c>
      <c r="F1569" s="7" t="str">
        <f>IF('Payments Export'!A1573="","",'Payments Export'!N1573)</f>
        <v/>
      </c>
      <c r="G1569" s="7" t="str">
        <f>IF('Payments Export'!A1573="","",'Payments Export'!O1573)</f>
        <v/>
      </c>
      <c r="H1569" s="7" t="str">
        <f>IF('Payments Export'!B1573="","",G1569-F1569)</f>
        <v/>
      </c>
      <c r="I1569" s="3" t="str">
        <f>IF(C1569&lt;&gt;"",_xlfn.XLOOKUP(IFERROR(VALUE(C1569),C1569),'Items database'!A:A,'Items database'!B:B),(_xlfn.XLOOKUP(LEFT(E1569,3),Services,Services,"")))</f>
        <v/>
      </c>
      <c r="J1569" s="3" t="str">
        <f t="shared" si="49"/>
        <v/>
      </c>
    </row>
    <row r="1570" spans="1:10" x14ac:dyDescent="0.35">
      <c r="A1570" s="7" t="str">
        <f>IF('Payments Export'!A1574="","",'Payments Export'!A1574)</f>
        <v/>
      </c>
      <c r="B1570" s="7" t="str">
        <f>IF('Payments Export'!A1574="","",'Payments Export'!B1574)</f>
        <v/>
      </c>
      <c r="C1570" s="7" t="str">
        <f>IF(IFERROR(VALUE('Payments Export'!H1574),'Payments Export'!H1574)&lt;&gt;0,IFERROR(VALUE('Payments Export'!H1574),'Payments Export'!H1574),"")</f>
        <v/>
      </c>
      <c r="D1570" s="7" t="str">
        <f>IF('Payments Export'!I1574="","",'Payments Export'!I1574)</f>
        <v/>
      </c>
      <c r="E1570" s="7" t="str">
        <f t="shared" si="48"/>
        <v/>
      </c>
      <c r="F1570" s="7" t="str">
        <f>IF('Payments Export'!A1574="","",'Payments Export'!N1574)</f>
        <v/>
      </c>
      <c r="G1570" s="7" t="str">
        <f>IF('Payments Export'!A1574="","",'Payments Export'!O1574)</f>
        <v/>
      </c>
      <c r="H1570" s="7" t="str">
        <f>IF('Payments Export'!B1574="","",G1570-F1570)</f>
        <v/>
      </c>
      <c r="I1570" s="3" t="str">
        <f>IF(C1570&lt;&gt;"",_xlfn.XLOOKUP(IFERROR(VALUE(C1570),C1570),'Items database'!A:A,'Items database'!B:B),(_xlfn.XLOOKUP(LEFT(E1570,3),Services,Services,"")))</f>
        <v/>
      </c>
      <c r="J1570" s="3" t="str">
        <f t="shared" si="49"/>
        <v/>
      </c>
    </row>
    <row r="1571" spans="1:10" x14ac:dyDescent="0.35">
      <c r="A1571" s="7" t="str">
        <f>IF('Payments Export'!A1575="","",'Payments Export'!A1575)</f>
        <v/>
      </c>
      <c r="B1571" s="7" t="str">
        <f>IF('Payments Export'!A1575="","",'Payments Export'!B1575)</f>
        <v/>
      </c>
      <c r="C1571" s="7" t="str">
        <f>IF(IFERROR(VALUE('Payments Export'!H1575),'Payments Export'!H1575)&lt;&gt;0,IFERROR(VALUE('Payments Export'!H1575),'Payments Export'!H1575),"")</f>
        <v/>
      </c>
      <c r="D1571" s="7" t="str">
        <f>IF('Payments Export'!I1575="","",'Payments Export'!I1575)</f>
        <v/>
      </c>
      <c r="E1571" s="7" t="str">
        <f t="shared" si="48"/>
        <v/>
      </c>
      <c r="F1571" s="7" t="str">
        <f>IF('Payments Export'!A1575="","",'Payments Export'!N1575)</f>
        <v/>
      </c>
      <c r="G1571" s="7" t="str">
        <f>IF('Payments Export'!A1575="","",'Payments Export'!O1575)</f>
        <v/>
      </c>
      <c r="H1571" s="7" t="str">
        <f>IF('Payments Export'!B1575="","",G1571-F1571)</f>
        <v/>
      </c>
      <c r="I1571" s="3" t="str">
        <f>IF(C1571&lt;&gt;"",_xlfn.XLOOKUP(IFERROR(VALUE(C1571),C1571),'Items database'!A:A,'Items database'!B:B),(_xlfn.XLOOKUP(LEFT(E1571,3),Services,Services,"")))</f>
        <v/>
      </c>
      <c r="J1571" s="3" t="str">
        <f t="shared" si="49"/>
        <v/>
      </c>
    </row>
    <row r="1572" spans="1:10" x14ac:dyDescent="0.35">
      <c r="A1572" s="7" t="str">
        <f>IF('Payments Export'!A1576="","",'Payments Export'!A1576)</f>
        <v/>
      </c>
      <c r="B1572" s="7" t="str">
        <f>IF('Payments Export'!A1576="","",'Payments Export'!B1576)</f>
        <v/>
      </c>
      <c r="C1572" s="7" t="str">
        <f>IF(IFERROR(VALUE('Payments Export'!H1576),'Payments Export'!H1576)&lt;&gt;0,IFERROR(VALUE('Payments Export'!H1576),'Payments Export'!H1576),"")</f>
        <v/>
      </c>
      <c r="D1572" s="7" t="str">
        <f>IF('Payments Export'!I1576="","",'Payments Export'!I1576)</f>
        <v/>
      </c>
      <c r="E1572" s="7" t="str">
        <f t="shared" si="48"/>
        <v/>
      </c>
      <c r="F1572" s="7" t="str">
        <f>IF('Payments Export'!A1576="","",'Payments Export'!N1576)</f>
        <v/>
      </c>
      <c r="G1572" s="7" t="str">
        <f>IF('Payments Export'!A1576="","",'Payments Export'!O1576)</f>
        <v/>
      </c>
      <c r="H1572" s="7" t="str">
        <f>IF('Payments Export'!B1576="","",G1572-F1572)</f>
        <v/>
      </c>
      <c r="I1572" s="3" t="str">
        <f>IF(C1572&lt;&gt;"",_xlfn.XLOOKUP(IFERROR(VALUE(C1572),C1572),'Items database'!A:A,'Items database'!B:B),(_xlfn.XLOOKUP(LEFT(E1572,3),Services,Services,"")))</f>
        <v/>
      </c>
      <c r="J1572" s="3" t="str">
        <f t="shared" si="49"/>
        <v/>
      </c>
    </row>
    <row r="1573" spans="1:10" x14ac:dyDescent="0.35">
      <c r="A1573" s="7" t="str">
        <f>IF('Payments Export'!A1577="","",'Payments Export'!A1577)</f>
        <v/>
      </c>
      <c r="B1573" s="7" t="str">
        <f>IF('Payments Export'!A1577="","",'Payments Export'!B1577)</f>
        <v/>
      </c>
      <c r="C1573" s="7" t="str">
        <f>IF(IFERROR(VALUE('Payments Export'!H1577),'Payments Export'!H1577)&lt;&gt;0,IFERROR(VALUE('Payments Export'!H1577),'Payments Export'!H1577),"")</f>
        <v/>
      </c>
      <c r="D1573" s="7" t="str">
        <f>IF('Payments Export'!I1577="","",'Payments Export'!I1577)</f>
        <v/>
      </c>
      <c r="E1573" s="7" t="str">
        <f t="shared" si="48"/>
        <v/>
      </c>
      <c r="F1573" s="7" t="str">
        <f>IF('Payments Export'!A1577="","",'Payments Export'!N1577)</f>
        <v/>
      </c>
      <c r="G1573" s="7" t="str">
        <f>IF('Payments Export'!A1577="","",'Payments Export'!O1577)</f>
        <v/>
      </c>
      <c r="H1573" s="7" t="str">
        <f>IF('Payments Export'!B1577="","",G1573-F1573)</f>
        <v/>
      </c>
      <c r="I1573" s="3" t="str">
        <f>IF(C1573&lt;&gt;"",_xlfn.XLOOKUP(IFERROR(VALUE(C1573),C1573),'Items database'!A:A,'Items database'!B:B),(_xlfn.XLOOKUP(LEFT(E1573,3),Services,Services,"")))</f>
        <v/>
      </c>
      <c r="J1573" s="3" t="str">
        <f t="shared" si="49"/>
        <v/>
      </c>
    </row>
    <row r="1574" spans="1:10" x14ac:dyDescent="0.35">
      <c r="A1574" s="7" t="str">
        <f>IF('Payments Export'!A1578="","",'Payments Export'!A1578)</f>
        <v/>
      </c>
      <c r="B1574" s="7" t="str">
        <f>IF('Payments Export'!A1578="","",'Payments Export'!B1578)</f>
        <v/>
      </c>
      <c r="C1574" s="7" t="str">
        <f>IF(IFERROR(VALUE('Payments Export'!H1578),'Payments Export'!H1578)&lt;&gt;0,IFERROR(VALUE('Payments Export'!H1578),'Payments Export'!H1578),"")</f>
        <v/>
      </c>
      <c r="D1574" s="7" t="str">
        <f>IF('Payments Export'!I1578="","",'Payments Export'!I1578)</f>
        <v/>
      </c>
      <c r="E1574" s="7" t="str">
        <f t="shared" si="48"/>
        <v/>
      </c>
      <c r="F1574" s="7" t="str">
        <f>IF('Payments Export'!A1578="","",'Payments Export'!N1578)</f>
        <v/>
      </c>
      <c r="G1574" s="7" t="str">
        <f>IF('Payments Export'!A1578="","",'Payments Export'!O1578)</f>
        <v/>
      </c>
      <c r="H1574" s="7" t="str">
        <f>IF('Payments Export'!B1578="","",G1574-F1574)</f>
        <v/>
      </c>
      <c r="I1574" s="3" t="str">
        <f>IF(C1574&lt;&gt;"",_xlfn.XLOOKUP(IFERROR(VALUE(C1574),C1574),'Items database'!A:A,'Items database'!B:B),(_xlfn.XLOOKUP(LEFT(E1574,3),Services,Services,"")))</f>
        <v/>
      </c>
      <c r="J1574" s="3" t="str">
        <f t="shared" si="49"/>
        <v/>
      </c>
    </row>
    <row r="1575" spans="1:10" x14ac:dyDescent="0.35">
      <c r="A1575" s="7" t="str">
        <f>IF('Payments Export'!A1579="","",'Payments Export'!A1579)</f>
        <v/>
      </c>
      <c r="B1575" s="7" t="str">
        <f>IF('Payments Export'!A1579="","",'Payments Export'!B1579)</f>
        <v/>
      </c>
      <c r="C1575" s="7" t="str">
        <f>IF(IFERROR(VALUE('Payments Export'!H1579),'Payments Export'!H1579)&lt;&gt;0,IFERROR(VALUE('Payments Export'!H1579),'Payments Export'!H1579),"")</f>
        <v/>
      </c>
      <c r="D1575" s="7" t="str">
        <f>IF('Payments Export'!I1579="","",'Payments Export'!I1579)</f>
        <v/>
      </c>
      <c r="E1575" s="7" t="str">
        <f t="shared" si="48"/>
        <v/>
      </c>
      <c r="F1575" s="7" t="str">
        <f>IF('Payments Export'!A1579="","",'Payments Export'!N1579)</f>
        <v/>
      </c>
      <c r="G1575" s="7" t="str">
        <f>IF('Payments Export'!A1579="","",'Payments Export'!O1579)</f>
        <v/>
      </c>
      <c r="H1575" s="7" t="str">
        <f>IF('Payments Export'!B1579="","",G1575-F1575)</f>
        <v/>
      </c>
      <c r="I1575" s="3" t="str">
        <f>IF(C1575&lt;&gt;"",_xlfn.XLOOKUP(IFERROR(VALUE(C1575),C1575),'Items database'!A:A,'Items database'!B:B),(_xlfn.XLOOKUP(LEFT(E1575,3),Services,Services,"")))</f>
        <v/>
      </c>
      <c r="J1575" s="3" t="str">
        <f t="shared" si="49"/>
        <v/>
      </c>
    </row>
    <row r="1576" spans="1:10" x14ac:dyDescent="0.35">
      <c r="A1576" s="7" t="str">
        <f>IF('Payments Export'!A1580="","",'Payments Export'!A1580)</f>
        <v/>
      </c>
      <c r="B1576" s="7" t="str">
        <f>IF('Payments Export'!A1580="","",'Payments Export'!B1580)</f>
        <v/>
      </c>
      <c r="C1576" s="7" t="str">
        <f>IF(IFERROR(VALUE('Payments Export'!H1580),'Payments Export'!H1580)&lt;&gt;0,IFERROR(VALUE('Payments Export'!H1580),'Payments Export'!H1580),"")</f>
        <v/>
      </c>
      <c r="D1576" s="7" t="str">
        <f>IF('Payments Export'!I1580="","",'Payments Export'!I1580)</f>
        <v/>
      </c>
      <c r="E1576" s="7" t="str">
        <f t="shared" si="48"/>
        <v/>
      </c>
      <c r="F1576" s="7" t="str">
        <f>IF('Payments Export'!A1580="","",'Payments Export'!N1580)</f>
        <v/>
      </c>
      <c r="G1576" s="7" t="str">
        <f>IF('Payments Export'!A1580="","",'Payments Export'!O1580)</f>
        <v/>
      </c>
      <c r="H1576" s="7" t="str">
        <f>IF('Payments Export'!B1580="","",G1576-F1576)</f>
        <v/>
      </c>
      <c r="I1576" s="3" t="str">
        <f>IF(C1576&lt;&gt;"",_xlfn.XLOOKUP(IFERROR(VALUE(C1576),C1576),'Items database'!A:A,'Items database'!B:B),(_xlfn.XLOOKUP(LEFT(E1576,3),Services,Services,"")))</f>
        <v/>
      </c>
      <c r="J1576" s="3" t="str">
        <f t="shared" si="49"/>
        <v/>
      </c>
    </row>
    <row r="1577" spans="1:10" x14ac:dyDescent="0.35">
      <c r="A1577" s="7" t="str">
        <f>IF('Payments Export'!A1581="","",'Payments Export'!A1581)</f>
        <v/>
      </c>
      <c r="B1577" s="7" t="str">
        <f>IF('Payments Export'!A1581="","",'Payments Export'!B1581)</f>
        <v/>
      </c>
      <c r="C1577" s="7" t="str">
        <f>IF(IFERROR(VALUE('Payments Export'!H1581),'Payments Export'!H1581)&lt;&gt;0,IFERROR(VALUE('Payments Export'!H1581),'Payments Export'!H1581),"")</f>
        <v/>
      </c>
      <c r="D1577" s="7" t="str">
        <f>IF('Payments Export'!I1581="","",'Payments Export'!I1581)</f>
        <v/>
      </c>
      <c r="E1577" s="7" t="str">
        <f t="shared" si="48"/>
        <v/>
      </c>
      <c r="F1577" s="7" t="str">
        <f>IF('Payments Export'!A1581="","",'Payments Export'!N1581)</f>
        <v/>
      </c>
      <c r="G1577" s="7" t="str">
        <f>IF('Payments Export'!A1581="","",'Payments Export'!O1581)</f>
        <v/>
      </c>
      <c r="H1577" s="7" t="str">
        <f>IF('Payments Export'!B1581="","",G1577-F1577)</f>
        <v/>
      </c>
      <c r="I1577" s="3" t="str">
        <f>IF(C1577&lt;&gt;"",_xlfn.XLOOKUP(IFERROR(VALUE(C1577),C1577),'Items database'!A:A,'Items database'!B:B),(_xlfn.XLOOKUP(LEFT(E1577,3),Services,Services,"")))</f>
        <v/>
      </c>
      <c r="J1577" s="3" t="str">
        <f t="shared" si="49"/>
        <v/>
      </c>
    </row>
    <row r="1578" spans="1:10" x14ac:dyDescent="0.35">
      <c r="A1578" s="7" t="str">
        <f>IF('Payments Export'!A1582="","",'Payments Export'!A1582)</f>
        <v/>
      </c>
      <c r="B1578" s="7" t="str">
        <f>IF('Payments Export'!A1582="","",'Payments Export'!B1582)</f>
        <v/>
      </c>
      <c r="C1578" s="7" t="str">
        <f>IF(IFERROR(VALUE('Payments Export'!H1582),'Payments Export'!H1582)&lt;&gt;0,IFERROR(VALUE('Payments Export'!H1582),'Payments Export'!H1582),"")</f>
        <v/>
      </c>
      <c r="D1578" s="7" t="str">
        <f>IF('Payments Export'!I1582="","",'Payments Export'!I1582)</f>
        <v/>
      </c>
      <c r="E1578" s="7" t="str">
        <f t="shared" si="48"/>
        <v/>
      </c>
      <c r="F1578" s="7" t="str">
        <f>IF('Payments Export'!A1582="","",'Payments Export'!N1582)</f>
        <v/>
      </c>
      <c r="G1578" s="7" t="str">
        <f>IF('Payments Export'!A1582="","",'Payments Export'!O1582)</f>
        <v/>
      </c>
      <c r="H1578" s="7" t="str">
        <f>IF('Payments Export'!B1582="","",G1578-F1578)</f>
        <v/>
      </c>
      <c r="I1578" s="3" t="str">
        <f>IF(C1578&lt;&gt;"",_xlfn.XLOOKUP(IFERROR(VALUE(C1578),C1578),'Items database'!A:A,'Items database'!B:B),(_xlfn.XLOOKUP(LEFT(E1578,3),Services,Services,"")))</f>
        <v/>
      </c>
      <c r="J1578" s="3" t="str">
        <f t="shared" si="49"/>
        <v/>
      </c>
    </row>
    <row r="1579" spans="1:10" x14ac:dyDescent="0.35">
      <c r="A1579" s="7" t="str">
        <f>IF('Payments Export'!A1583="","",'Payments Export'!A1583)</f>
        <v/>
      </c>
      <c r="B1579" s="7" t="str">
        <f>IF('Payments Export'!A1583="","",'Payments Export'!B1583)</f>
        <v/>
      </c>
      <c r="C1579" s="7" t="str">
        <f>IF(IFERROR(VALUE('Payments Export'!H1583),'Payments Export'!H1583)&lt;&gt;0,IFERROR(VALUE('Payments Export'!H1583),'Payments Export'!H1583),"")</f>
        <v/>
      </c>
      <c r="D1579" s="7" t="str">
        <f>IF('Payments Export'!I1583="","",'Payments Export'!I1583)</f>
        <v/>
      </c>
      <c r="E1579" s="7" t="str">
        <f t="shared" si="48"/>
        <v/>
      </c>
      <c r="F1579" s="7" t="str">
        <f>IF('Payments Export'!A1583="","",'Payments Export'!N1583)</f>
        <v/>
      </c>
      <c r="G1579" s="7" t="str">
        <f>IF('Payments Export'!A1583="","",'Payments Export'!O1583)</f>
        <v/>
      </c>
      <c r="H1579" s="7" t="str">
        <f>IF('Payments Export'!B1583="","",G1579-F1579)</f>
        <v/>
      </c>
      <c r="I1579" s="3" t="str">
        <f>IF(C1579&lt;&gt;"",_xlfn.XLOOKUP(IFERROR(VALUE(C1579),C1579),'Items database'!A:A,'Items database'!B:B),(_xlfn.XLOOKUP(LEFT(E1579,3),Services,Services,"")))</f>
        <v/>
      </c>
      <c r="J1579" s="3" t="str">
        <f t="shared" si="49"/>
        <v/>
      </c>
    </row>
    <row r="1580" spans="1:10" x14ac:dyDescent="0.35">
      <c r="A1580" s="7" t="str">
        <f>IF('Payments Export'!A1584="","",'Payments Export'!A1584)</f>
        <v/>
      </c>
      <c r="B1580" s="7" t="str">
        <f>IF('Payments Export'!A1584="","",'Payments Export'!B1584)</f>
        <v/>
      </c>
      <c r="C1580" s="7" t="str">
        <f>IF(IFERROR(VALUE('Payments Export'!H1584),'Payments Export'!H1584)&lt;&gt;0,IFERROR(VALUE('Payments Export'!H1584),'Payments Export'!H1584),"")</f>
        <v/>
      </c>
      <c r="D1580" s="7" t="str">
        <f>IF('Payments Export'!I1584="","",'Payments Export'!I1584)</f>
        <v/>
      </c>
      <c r="E1580" s="7" t="str">
        <f t="shared" si="48"/>
        <v/>
      </c>
      <c r="F1580" s="7" t="str">
        <f>IF('Payments Export'!A1584="","",'Payments Export'!N1584)</f>
        <v/>
      </c>
      <c r="G1580" s="7" t="str">
        <f>IF('Payments Export'!A1584="","",'Payments Export'!O1584)</f>
        <v/>
      </c>
      <c r="H1580" s="7" t="str">
        <f>IF('Payments Export'!B1584="","",G1580-F1580)</f>
        <v/>
      </c>
      <c r="I1580" s="3" t="str">
        <f>IF(C1580&lt;&gt;"",_xlfn.XLOOKUP(IFERROR(VALUE(C1580),C1580),'Items database'!A:A,'Items database'!B:B),(_xlfn.XLOOKUP(LEFT(E1580,3),Services,Services,"")))</f>
        <v/>
      </c>
      <c r="J1580" s="3" t="str">
        <f t="shared" si="49"/>
        <v/>
      </c>
    </row>
    <row r="1581" spans="1:10" x14ac:dyDescent="0.35">
      <c r="A1581" s="7" t="str">
        <f>IF('Payments Export'!A1585="","",'Payments Export'!A1585)</f>
        <v/>
      </c>
      <c r="B1581" s="7" t="str">
        <f>IF('Payments Export'!A1585="","",'Payments Export'!B1585)</f>
        <v/>
      </c>
      <c r="C1581" s="7" t="str">
        <f>IF(IFERROR(VALUE('Payments Export'!H1585),'Payments Export'!H1585)&lt;&gt;0,IFERROR(VALUE('Payments Export'!H1585),'Payments Export'!H1585),"")</f>
        <v/>
      </c>
      <c r="D1581" s="7" t="str">
        <f>IF('Payments Export'!I1585="","",'Payments Export'!I1585)</f>
        <v/>
      </c>
      <c r="E1581" s="7" t="str">
        <f t="shared" si="48"/>
        <v/>
      </c>
      <c r="F1581" s="7" t="str">
        <f>IF('Payments Export'!A1585="","",'Payments Export'!N1585)</f>
        <v/>
      </c>
      <c r="G1581" s="7" t="str">
        <f>IF('Payments Export'!A1585="","",'Payments Export'!O1585)</f>
        <v/>
      </c>
      <c r="H1581" s="7" t="str">
        <f>IF('Payments Export'!B1585="","",G1581-F1581)</f>
        <v/>
      </c>
      <c r="I1581" s="3" t="str">
        <f>IF(C1581&lt;&gt;"",_xlfn.XLOOKUP(IFERROR(VALUE(C1581),C1581),'Items database'!A:A,'Items database'!B:B),(_xlfn.XLOOKUP(LEFT(E1581,3),Services,Services,"")))</f>
        <v/>
      </c>
      <c r="J1581" s="3" t="str">
        <f t="shared" si="49"/>
        <v/>
      </c>
    </row>
    <row r="1582" spans="1:10" x14ac:dyDescent="0.35">
      <c r="A1582" s="7" t="str">
        <f>IF('Payments Export'!A1586="","",'Payments Export'!A1586)</f>
        <v/>
      </c>
      <c r="B1582" s="7" t="str">
        <f>IF('Payments Export'!A1586="","",'Payments Export'!B1586)</f>
        <v/>
      </c>
      <c r="C1582" s="7" t="str">
        <f>IF(IFERROR(VALUE('Payments Export'!H1586),'Payments Export'!H1586)&lt;&gt;0,IFERROR(VALUE('Payments Export'!H1586),'Payments Export'!H1586),"")</f>
        <v/>
      </c>
      <c r="D1582" s="7" t="str">
        <f>IF('Payments Export'!I1586="","",'Payments Export'!I1586)</f>
        <v/>
      </c>
      <c r="E1582" s="7" t="str">
        <f t="shared" si="48"/>
        <v/>
      </c>
      <c r="F1582" s="7" t="str">
        <f>IF('Payments Export'!A1586="","",'Payments Export'!N1586)</f>
        <v/>
      </c>
      <c r="G1582" s="7" t="str">
        <f>IF('Payments Export'!A1586="","",'Payments Export'!O1586)</f>
        <v/>
      </c>
      <c r="H1582" s="7" t="str">
        <f>IF('Payments Export'!B1586="","",G1582-F1582)</f>
        <v/>
      </c>
      <c r="I1582" s="3" t="str">
        <f>IF(C1582&lt;&gt;"",_xlfn.XLOOKUP(IFERROR(VALUE(C1582),C1582),'Items database'!A:A,'Items database'!B:B),(_xlfn.XLOOKUP(LEFT(E1582,3),Services,Services,"")))</f>
        <v/>
      </c>
      <c r="J1582" s="3" t="str">
        <f t="shared" si="49"/>
        <v/>
      </c>
    </row>
    <row r="1583" spans="1:10" x14ac:dyDescent="0.35">
      <c r="A1583" s="7" t="str">
        <f>IF('Payments Export'!A1587="","",'Payments Export'!A1587)</f>
        <v/>
      </c>
      <c r="B1583" s="7" t="str">
        <f>IF('Payments Export'!A1587="","",'Payments Export'!B1587)</f>
        <v/>
      </c>
      <c r="C1583" s="7" t="str">
        <f>IF(IFERROR(VALUE('Payments Export'!H1587),'Payments Export'!H1587)&lt;&gt;0,IFERROR(VALUE('Payments Export'!H1587),'Payments Export'!H1587),"")</f>
        <v/>
      </c>
      <c r="D1583" s="7" t="str">
        <f>IF('Payments Export'!I1587="","",'Payments Export'!I1587)</f>
        <v/>
      </c>
      <c r="E1583" s="7" t="str">
        <f t="shared" si="48"/>
        <v/>
      </c>
      <c r="F1583" s="7" t="str">
        <f>IF('Payments Export'!A1587="","",'Payments Export'!N1587)</f>
        <v/>
      </c>
      <c r="G1583" s="7" t="str">
        <f>IF('Payments Export'!A1587="","",'Payments Export'!O1587)</f>
        <v/>
      </c>
      <c r="H1583" s="7" t="str">
        <f>IF('Payments Export'!B1587="","",G1583-F1583)</f>
        <v/>
      </c>
      <c r="I1583" s="3" t="str">
        <f>IF(C1583&lt;&gt;"",_xlfn.XLOOKUP(IFERROR(VALUE(C1583),C1583),'Items database'!A:A,'Items database'!B:B),(_xlfn.XLOOKUP(LEFT(E1583,3),Services,Services,"")))</f>
        <v/>
      </c>
      <c r="J1583" s="3" t="str">
        <f t="shared" si="49"/>
        <v/>
      </c>
    </row>
    <row r="1584" spans="1:10" x14ac:dyDescent="0.35">
      <c r="A1584" s="7" t="str">
        <f>IF('Payments Export'!A1588="","",'Payments Export'!A1588)</f>
        <v/>
      </c>
      <c r="B1584" s="7" t="str">
        <f>IF('Payments Export'!A1588="","",'Payments Export'!B1588)</f>
        <v/>
      </c>
      <c r="C1584" s="7" t="str">
        <f>IF(IFERROR(VALUE('Payments Export'!H1588),'Payments Export'!H1588)&lt;&gt;0,IFERROR(VALUE('Payments Export'!H1588),'Payments Export'!H1588),"")</f>
        <v/>
      </c>
      <c r="D1584" s="7" t="str">
        <f>IF('Payments Export'!I1588="","",'Payments Export'!I1588)</f>
        <v/>
      </c>
      <c r="E1584" s="7" t="str">
        <f t="shared" si="48"/>
        <v/>
      </c>
      <c r="F1584" s="7" t="str">
        <f>IF('Payments Export'!A1588="","",'Payments Export'!N1588)</f>
        <v/>
      </c>
      <c r="G1584" s="7" t="str">
        <f>IF('Payments Export'!A1588="","",'Payments Export'!O1588)</f>
        <v/>
      </c>
      <c r="H1584" s="7" t="str">
        <f>IF('Payments Export'!B1588="","",G1584-F1584)</f>
        <v/>
      </c>
      <c r="I1584" s="3" t="str">
        <f>IF(C1584&lt;&gt;"",_xlfn.XLOOKUP(IFERROR(VALUE(C1584),C1584),'Items database'!A:A,'Items database'!B:B),(_xlfn.XLOOKUP(LEFT(E1584,3),Services,Services,"")))</f>
        <v/>
      </c>
      <c r="J1584" s="3" t="str">
        <f t="shared" si="49"/>
        <v/>
      </c>
    </row>
    <row r="1585" spans="1:10" x14ac:dyDescent="0.35">
      <c r="A1585" s="7" t="str">
        <f>IF('Payments Export'!A1589="","",'Payments Export'!A1589)</f>
        <v/>
      </c>
      <c r="B1585" s="7" t="str">
        <f>IF('Payments Export'!A1589="","",'Payments Export'!B1589)</f>
        <v/>
      </c>
      <c r="C1585" s="7" t="str">
        <f>IF(IFERROR(VALUE('Payments Export'!H1589),'Payments Export'!H1589)&lt;&gt;0,IFERROR(VALUE('Payments Export'!H1589),'Payments Export'!H1589),"")</f>
        <v/>
      </c>
      <c r="D1585" s="7" t="str">
        <f>IF('Payments Export'!I1589="","",'Payments Export'!I1589)</f>
        <v/>
      </c>
      <c r="E1585" s="7" t="str">
        <f t="shared" si="48"/>
        <v/>
      </c>
      <c r="F1585" s="7" t="str">
        <f>IF('Payments Export'!A1589="","",'Payments Export'!N1589)</f>
        <v/>
      </c>
      <c r="G1585" s="7" t="str">
        <f>IF('Payments Export'!A1589="","",'Payments Export'!O1589)</f>
        <v/>
      </c>
      <c r="H1585" s="7" t="str">
        <f>IF('Payments Export'!B1589="","",G1585-F1585)</f>
        <v/>
      </c>
      <c r="I1585" s="3" t="str">
        <f>IF(C1585&lt;&gt;"",_xlfn.XLOOKUP(IFERROR(VALUE(C1585),C1585),'Items database'!A:A,'Items database'!B:B),(_xlfn.XLOOKUP(LEFT(E1585,3),Services,Services,"")))</f>
        <v/>
      </c>
      <c r="J1585" s="3" t="str">
        <f t="shared" si="49"/>
        <v/>
      </c>
    </row>
    <row r="1586" spans="1:10" x14ac:dyDescent="0.35">
      <c r="A1586" s="7" t="str">
        <f>IF('Payments Export'!A1590="","",'Payments Export'!A1590)</f>
        <v/>
      </c>
      <c r="B1586" s="7" t="str">
        <f>IF('Payments Export'!A1590="","",'Payments Export'!B1590)</f>
        <v/>
      </c>
      <c r="C1586" s="7" t="str">
        <f>IF(IFERROR(VALUE('Payments Export'!H1590),'Payments Export'!H1590)&lt;&gt;0,IFERROR(VALUE('Payments Export'!H1590),'Payments Export'!H1590),"")</f>
        <v/>
      </c>
      <c r="D1586" s="7" t="str">
        <f>IF('Payments Export'!I1590="","",'Payments Export'!I1590)</f>
        <v/>
      </c>
      <c r="E1586" s="7" t="str">
        <f t="shared" si="48"/>
        <v/>
      </c>
      <c r="F1586" s="7" t="str">
        <f>IF('Payments Export'!A1590="","",'Payments Export'!N1590)</f>
        <v/>
      </c>
      <c r="G1586" s="7" t="str">
        <f>IF('Payments Export'!A1590="","",'Payments Export'!O1590)</f>
        <v/>
      </c>
      <c r="H1586" s="7" t="str">
        <f>IF('Payments Export'!B1590="","",G1586-F1586)</f>
        <v/>
      </c>
      <c r="I1586" s="3" t="str">
        <f>IF(C1586&lt;&gt;"",_xlfn.XLOOKUP(IFERROR(VALUE(C1586),C1586),'Items database'!A:A,'Items database'!B:B),(_xlfn.XLOOKUP(LEFT(E1586,3),Services,Services,"")))</f>
        <v/>
      </c>
      <c r="J1586" s="3" t="str">
        <f t="shared" si="49"/>
        <v/>
      </c>
    </row>
    <row r="1587" spans="1:10" x14ac:dyDescent="0.35">
      <c r="A1587" s="7" t="str">
        <f>IF('Payments Export'!A1591="","",'Payments Export'!A1591)</f>
        <v/>
      </c>
      <c r="B1587" s="7" t="str">
        <f>IF('Payments Export'!A1591="","",'Payments Export'!B1591)</f>
        <v/>
      </c>
      <c r="C1587" s="7" t="str">
        <f>IF(IFERROR(VALUE('Payments Export'!H1591),'Payments Export'!H1591)&lt;&gt;0,IFERROR(VALUE('Payments Export'!H1591),'Payments Export'!H1591),"")</f>
        <v/>
      </c>
      <c r="D1587" s="7" t="str">
        <f>IF('Payments Export'!I1591="","",'Payments Export'!I1591)</f>
        <v/>
      </c>
      <c r="E1587" s="7" t="str">
        <f t="shared" si="48"/>
        <v/>
      </c>
      <c r="F1587" s="7" t="str">
        <f>IF('Payments Export'!A1591="","",'Payments Export'!N1591)</f>
        <v/>
      </c>
      <c r="G1587" s="7" t="str">
        <f>IF('Payments Export'!A1591="","",'Payments Export'!O1591)</f>
        <v/>
      </c>
      <c r="H1587" s="7" t="str">
        <f>IF('Payments Export'!B1591="","",G1587-F1587)</f>
        <v/>
      </c>
      <c r="I1587" s="3" t="str">
        <f>IF(C1587&lt;&gt;"",_xlfn.XLOOKUP(IFERROR(VALUE(C1587),C1587),'Items database'!A:A,'Items database'!B:B),(_xlfn.XLOOKUP(LEFT(E1587,3),Services,Services,"")))</f>
        <v/>
      </c>
      <c r="J1587" s="3" t="str">
        <f t="shared" si="49"/>
        <v/>
      </c>
    </row>
    <row r="1588" spans="1:10" x14ac:dyDescent="0.35">
      <c r="A1588" s="7" t="str">
        <f>IF('Payments Export'!A1592="","",'Payments Export'!A1592)</f>
        <v/>
      </c>
      <c r="B1588" s="7" t="str">
        <f>IF('Payments Export'!A1592="","",'Payments Export'!B1592)</f>
        <v/>
      </c>
      <c r="C1588" s="7" t="str">
        <f>IF(IFERROR(VALUE('Payments Export'!H1592),'Payments Export'!H1592)&lt;&gt;0,IFERROR(VALUE('Payments Export'!H1592),'Payments Export'!H1592),"")</f>
        <v/>
      </c>
      <c r="D1588" s="7" t="str">
        <f>IF('Payments Export'!I1592="","",'Payments Export'!I1592)</f>
        <v/>
      </c>
      <c r="E1588" s="7" t="str">
        <f t="shared" si="48"/>
        <v/>
      </c>
      <c r="F1588" s="7" t="str">
        <f>IF('Payments Export'!A1592="","",'Payments Export'!N1592)</f>
        <v/>
      </c>
      <c r="G1588" s="7" t="str">
        <f>IF('Payments Export'!A1592="","",'Payments Export'!O1592)</f>
        <v/>
      </c>
      <c r="H1588" s="7" t="str">
        <f>IF('Payments Export'!B1592="","",G1588-F1588)</f>
        <v/>
      </c>
      <c r="I1588" s="3" t="str">
        <f>IF(C1588&lt;&gt;"",_xlfn.XLOOKUP(IFERROR(VALUE(C1588),C1588),'Items database'!A:A,'Items database'!B:B),(_xlfn.XLOOKUP(LEFT(E1588,3),Services,Services,"")))</f>
        <v/>
      </c>
      <c r="J1588" s="3" t="str">
        <f t="shared" si="49"/>
        <v/>
      </c>
    </row>
    <row r="1589" spans="1:10" x14ac:dyDescent="0.35">
      <c r="A1589" s="7" t="str">
        <f>IF('Payments Export'!A1593="","",'Payments Export'!A1593)</f>
        <v/>
      </c>
      <c r="B1589" s="7" t="str">
        <f>IF('Payments Export'!A1593="","",'Payments Export'!B1593)</f>
        <v/>
      </c>
      <c r="C1589" s="7" t="str">
        <f>IF(IFERROR(VALUE('Payments Export'!H1593),'Payments Export'!H1593)&lt;&gt;0,IFERROR(VALUE('Payments Export'!H1593),'Payments Export'!H1593),"")</f>
        <v/>
      </c>
      <c r="D1589" s="7" t="str">
        <f>IF('Payments Export'!I1593="","",'Payments Export'!I1593)</f>
        <v/>
      </c>
      <c r="E1589" s="7" t="str">
        <f t="shared" si="48"/>
        <v/>
      </c>
      <c r="F1589" s="7" t="str">
        <f>IF('Payments Export'!A1593="","",'Payments Export'!N1593)</f>
        <v/>
      </c>
      <c r="G1589" s="7" t="str">
        <f>IF('Payments Export'!A1593="","",'Payments Export'!O1593)</f>
        <v/>
      </c>
      <c r="H1589" s="7" t="str">
        <f>IF('Payments Export'!B1593="","",G1589-F1589)</f>
        <v/>
      </c>
      <c r="I1589" s="3" t="str">
        <f>IF(C1589&lt;&gt;"",_xlfn.XLOOKUP(IFERROR(VALUE(C1589),C1589),'Items database'!A:A,'Items database'!B:B),(_xlfn.XLOOKUP(LEFT(E1589,3),Services,Services,"")))</f>
        <v/>
      </c>
      <c r="J1589" s="3" t="str">
        <f t="shared" si="49"/>
        <v/>
      </c>
    </row>
    <row r="1590" spans="1:10" x14ac:dyDescent="0.35">
      <c r="A1590" s="7" t="str">
        <f>IF('Payments Export'!A1594="","",'Payments Export'!A1594)</f>
        <v/>
      </c>
      <c r="B1590" s="7" t="str">
        <f>IF('Payments Export'!A1594="","",'Payments Export'!B1594)</f>
        <v/>
      </c>
      <c r="C1590" s="7" t="str">
        <f>IF(IFERROR(VALUE('Payments Export'!H1594),'Payments Export'!H1594)&lt;&gt;0,IFERROR(VALUE('Payments Export'!H1594),'Payments Export'!H1594),"")</f>
        <v/>
      </c>
      <c r="D1590" s="7" t="str">
        <f>IF('Payments Export'!I1594="","",'Payments Export'!I1594)</f>
        <v/>
      </c>
      <c r="E1590" s="7" t="str">
        <f t="shared" si="48"/>
        <v/>
      </c>
      <c r="F1590" s="7" t="str">
        <f>IF('Payments Export'!A1594="","",'Payments Export'!N1594)</f>
        <v/>
      </c>
      <c r="G1590" s="7" t="str">
        <f>IF('Payments Export'!A1594="","",'Payments Export'!O1594)</f>
        <v/>
      </c>
      <c r="H1590" s="7" t="str">
        <f>IF('Payments Export'!B1594="","",G1590-F1590)</f>
        <v/>
      </c>
      <c r="I1590" s="3" t="str">
        <f>IF(C1590&lt;&gt;"",_xlfn.XLOOKUP(IFERROR(VALUE(C1590),C1590),'Items database'!A:A,'Items database'!B:B),(_xlfn.XLOOKUP(LEFT(E1590,3),Services,Services,"")))</f>
        <v/>
      </c>
      <c r="J1590" s="3" t="str">
        <f t="shared" si="49"/>
        <v/>
      </c>
    </row>
    <row r="1591" spans="1:10" x14ac:dyDescent="0.35">
      <c r="A1591" s="7" t="str">
        <f>IF('Payments Export'!A1595="","",'Payments Export'!A1595)</f>
        <v/>
      </c>
      <c r="B1591" s="7" t="str">
        <f>IF('Payments Export'!A1595="","",'Payments Export'!B1595)</f>
        <v/>
      </c>
      <c r="C1591" s="7" t="str">
        <f>IF(IFERROR(VALUE('Payments Export'!H1595),'Payments Export'!H1595)&lt;&gt;0,IFERROR(VALUE('Payments Export'!H1595),'Payments Export'!H1595),"")</f>
        <v/>
      </c>
      <c r="D1591" s="7" t="str">
        <f>IF('Payments Export'!I1595="","",'Payments Export'!I1595)</f>
        <v/>
      </c>
      <c r="E1591" s="7" t="str">
        <f t="shared" si="48"/>
        <v/>
      </c>
      <c r="F1591" s="7" t="str">
        <f>IF('Payments Export'!A1595="","",'Payments Export'!N1595)</f>
        <v/>
      </c>
      <c r="G1591" s="7" t="str">
        <f>IF('Payments Export'!A1595="","",'Payments Export'!O1595)</f>
        <v/>
      </c>
      <c r="H1591" s="7" t="str">
        <f>IF('Payments Export'!B1595="","",G1591-F1591)</f>
        <v/>
      </c>
      <c r="I1591" s="3" t="str">
        <f>IF(C1591&lt;&gt;"",_xlfn.XLOOKUP(IFERROR(VALUE(C1591),C1591),'Items database'!A:A,'Items database'!B:B),(_xlfn.XLOOKUP(LEFT(E1591,3),Services,Services,"")))</f>
        <v/>
      </c>
      <c r="J1591" s="3" t="str">
        <f t="shared" si="49"/>
        <v/>
      </c>
    </row>
    <row r="1592" spans="1:10" x14ac:dyDescent="0.35">
      <c r="A1592" s="7" t="str">
        <f>IF('Payments Export'!A1596="","",'Payments Export'!A1596)</f>
        <v/>
      </c>
      <c r="B1592" s="7" t="str">
        <f>IF('Payments Export'!A1596="","",'Payments Export'!B1596)</f>
        <v/>
      </c>
      <c r="C1592" s="7" t="str">
        <f>IF(IFERROR(VALUE('Payments Export'!H1596),'Payments Export'!H1596)&lt;&gt;0,IFERROR(VALUE('Payments Export'!H1596),'Payments Export'!H1596),"")</f>
        <v/>
      </c>
      <c r="D1592" s="7" t="str">
        <f>IF('Payments Export'!I1596="","",'Payments Export'!I1596)</f>
        <v/>
      </c>
      <c r="E1592" s="7" t="str">
        <f t="shared" si="48"/>
        <v/>
      </c>
      <c r="F1592" s="7" t="str">
        <f>IF('Payments Export'!A1596="","",'Payments Export'!N1596)</f>
        <v/>
      </c>
      <c r="G1592" s="7" t="str">
        <f>IF('Payments Export'!A1596="","",'Payments Export'!O1596)</f>
        <v/>
      </c>
      <c r="H1592" s="7" t="str">
        <f>IF('Payments Export'!B1596="","",G1592-F1592)</f>
        <v/>
      </c>
      <c r="I1592" s="3" t="str">
        <f>IF(C1592&lt;&gt;"",_xlfn.XLOOKUP(IFERROR(VALUE(C1592),C1592),'Items database'!A:A,'Items database'!B:B),(_xlfn.XLOOKUP(LEFT(E1592,3),Services,Services,"")))</f>
        <v/>
      </c>
      <c r="J1592" s="3" t="str">
        <f t="shared" si="49"/>
        <v/>
      </c>
    </row>
    <row r="1593" spans="1:10" x14ac:dyDescent="0.35">
      <c r="A1593" s="7" t="str">
        <f>IF('Payments Export'!A1597="","",'Payments Export'!A1597)</f>
        <v/>
      </c>
      <c r="B1593" s="7" t="str">
        <f>IF('Payments Export'!A1597="","",'Payments Export'!B1597)</f>
        <v/>
      </c>
      <c r="C1593" s="7" t="str">
        <f>IF(IFERROR(VALUE('Payments Export'!H1597),'Payments Export'!H1597)&lt;&gt;0,IFERROR(VALUE('Payments Export'!H1597),'Payments Export'!H1597),"")</f>
        <v/>
      </c>
      <c r="D1593" s="7" t="str">
        <f>IF('Payments Export'!I1597="","",'Payments Export'!I1597)</f>
        <v/>
      </c>
      <c r="E1593" s="7" t="str">
        <f t="shared" si="48"/>
        <v/>
      </c>
      <c r="F1593" s="7" t="str">
        <f>IF('Payments Export'!A1597="","",'Payments Export'!N1597)</f>
        <v/>
      </c>
      <c r="G1593" s="7" t="str">
        <f>IF('Payments Export'!A1597="","",'Payments Export'!O1597)</f>
        <v/>
      </c>
      <c r="H1593" s="7" t="str">
        <f>IF('Payments Export'!B1597="","",G1593-F1593)</f>
        <v/>
      </c>
      <c r="I1593" s="3" t="str">
        <f>IF(C1593&lt;&gt;"",_xlfn.XLOOKUP(IFERROR(VALUE(C1593),C1593),'Items database'!A:A,'Items database'!B:B),(_xlfn.XLOOKUP(LEFT(E1593,3),Services,Services,"")))</f>
        <v/>
      </c>
      <c r="J1593" s="3" t="str">
        <f t="shared" si="49"/>
        <v/>
      </c>
    </row>
    <row r="1594" spans="1:10" x14ac:dyDescent="0.35">
      <c r="A1594" s="7" t="str">
        <f>IF('Payments Export'!A1598="","",'Payments Export'!A1598)</f>
        <v/>
      </c>
      <c r="B1594" s="7" t="str">
        <f>IF('Payments Export'!A1598="","",'Payments Export'!B1598)</f>
        <v/>
      </c>
      <c r="C1594" s="7" t="str">
        <f>IF(IFERROR(VALUE('Payments Export'!H1598),'Payments Export'!H1598)&lt;&gt;0,IFERROR(VALUE('Payments Export'!H1598),'Payments Export'!H1598),"")</f>
        <v/>
      </c>
      <c r="D1594" s="7" t="str">
        <f>IF('Payments Export'!I1598="","",'Payments Export'!I1598)</f>
        <v/>
      </c>
      <c r="E1594" s="7" t="str">
        <f t="shared" si="48"/>
        <v/>
      </c>
      <c r="F1594" s="7" t="str">
        <f>IF('Payments Export'!A1598="","",'Payments Export'!N1598)</f>
        <v/>
      </c>
      <c r="G1594" s="7" t="str">
        <f>IF('Payments Export'!A1598="","",'Payments Export'!O1598)</f>
        <v/>
      </c>
      <c r="H1594" s="7" t="str">
        <f>IF('Payments Export'!B1598="","",G1594-F1594)</f>
        <v/>
      </c>
      <c r="I1594" s="3" t="str">
        <f>IF(C1594&lt;&gt;"",_xlfn.XLOOKUP(IFERROR(VALUE(C1594),C1594),'Items database'!A:A,'Items database'!B:B),(_xlfn.XLOOKUP(LEFT(E1594,3),Services,Services,"")))</f>
        <v/>
      </c>
      <c r="J1594" s="3" t="str">
        <f t="shared" si="49"/>
        <v/>
      </c>
    </row>
    <row r="1595" spans="1:10" x14ac:dyDescent="0.35">
      <c r="A1595" s="7" t="str">
        <f>IF('Payments Export'!A1599="","",'Payments Export'!A1599)</f>
        <v/>
      </c>
      <c r="B1595" s="7" t="str">
        <f>IF('Payments Export'!A1599="","",'Payments Export'!B1599)</f>
        <v/>
      </c>
      <c r="C1595" s="7" t="str">
        <f>IF(IFERROR(VALUE('Payments Export'!H1599),'Payments Export'!H1599)&lt;&gt;0,IFERROR(VALUE('Payments Export'!H1599),'Payments Export'!H1599),"")</f>
        <v/>
      </c>
      <c r="D1595" s="7" t="str">
        <f>IF('Payments Export'!I1599="","",'Payments Export'!I1599)</f>
        <v/>
      </c>
      <c r="E1595" s="7" t="str">
        <f t="shared" si="48"/>
        <v/>
      </c>
      <c r="F1595" s="7" t="str">
        <f>IF('Payments Export'!A1599="","",'Payments Export'!N1599)</f>
        <v/>
      </c>
      <c r="G1595" s="7" t="str">
        <f>IF('Payments Export'!A1599="","",'Payments Export'!O1599)</f>
        <v/>
      </c>
      <c r="H1595" s="7" t="str">
        <f>IF('Payments Export'!B1599="","",G1595-F1595)</f>
        <v/>
      </c>
      <c r="I1595" s="3" t="str">
        <f>IF(C1595&lt;&gt;"",_xlfn.XLOOKUP(IFERROR(VALUE(C1595),C1595),'Items database'!A:A,'Items database'!B:B),(_xlfn.XLOOKUP(LEFT(E1595,3),Services,Services,"")))</f>
        <v/>
      </c>
      <c r="J1595" s="3" t="str">
        <f t="shared" si="49"/>
        <v/>
      </c>
    </row>
    <row r="1596" spans="1:10" x14ac:dyDescent="0.35">
      <c r="A1596" s="7" t="str">
        <f>IF('Payments Export'!A1600="","",'Payments Export'!A1600)</f>
        <v/>
      </c>
      <c r="B1596" s="7" t="str">
        <f>IF('Payments Export'!A1600="","",'Payments Export'!B1600)</f>
        <v/>
      </c>
      <c r="C1596" s="7" t="str">
        <f>IF(IFERROR(VALUE('Payments Export'!H1600),'Payments Export'!H1600)&lt;&gt;0,IFERROR(VALUE('Payments Export'!H1600),'Payments Export'!H1600),"")</f>
        <v/>
      </c>
      <c r="D1596" s="7" t="str">
        <f>IF('Payments Export'!I1600="","",'Payments Export'!I1600)</f>
        <v/>
      </c>
      <c r="E1596" s="7" t="str">
        <f t="shared" si="48"/>
        <v/>
      </c>
      <c r="F1596" s="7" t="str">
        <f>IF('Payments Export'!A1600="","",'Payments Export'!N1600)</f>
        <v/>
      </c>
      <c r="G1596" s="7" t="str">
        <f>IF('Payments Export'!A1600="","",'Payments Export'!O1600)</f>
        <v/>
      </c>
      <c r="H1596" s="7" t="str">
        <f>IF('Payments Export'!B1600="","",G1596-F1596)</f>
        <v/>
      </c>
      <c r="I1596" s="3" t="str">
        <f>IF(C1596&lt;&gt;"",_xlfn.XLOOKUP(IFERROR(VALUE(C1596),C1596),'Items database'!A:A,'Items database'!B:B),(_xlfn.XLOOKUP(LEFT(E1596,3),Services,Services,"")))</f>
        <v/>
      </c>
      <c r="J1596" s="3" t="str">
        <f t="shared" si="49"/>
        <v/>
      </c>
    </row>
    <row r="1597" spans="1:10" x14ac:dyDescent="0.35">
      <c r="A1597" s="7" t="str">
        <f>IF('Payments Export'!A1601="","",'Payments Export'!A1601)</f>
        <v/>
      </c>
      <c r="B1597" s="7" t="str">
        <f>IF('Payments Export'!A1601="","",'Payments Export'!B1601)</f>
        <v/>
      </c>
      <c r="C1597" s="7" t="str">
        <f>IF(IFERROR(VALUE('Payments Export'!H1601),'Payments Export'!H1601)&lt;&gt;0,IFERROR(VALUE('Payments Export'!H1601),'Payments Export'!H1601),"")</f>
        <v/>
      </c>
      <c r="D1597" s="7" t="str">
        <f>IF('Payments Export'!I1601="","",'Payments Export'!I1601)</f>
        <v/>
      </c>
      <c r="E1597" s="7" t="str">
        <f t="shared" si="48"/>
        <v/>
      </c>
      <c r="F1597" s="7" t="str">
        <f>IF('Payments Export'!A1601="","",'Payments Export'!N1601)</f>
        <v/>
      </c>
      <c r="G1597" s="7" t="str">
        <f>IF('Payments Export'!A1601="","",'Payments Export'!O1601)</f>
        <v/>
      </c>
      <c r="H1597" s="7" t="str">
        <f>IF('Payments Export'!B1601="","",G1597-F1597)</f>
        <v/>
      </c>
      <c r="I1597" s="3" t="str">
        <f>IF(C1597&lt;&gt;"",_xlfn.XLOOKUP(IFERROR(VALUE(C1597),C1597),'Items database'!A:A,'Items database'!B:B),(_xlfn.XLOOKUP(LEFT(E1597,3),Services,Services,"")))</f>
        <v/>
      </c>
      <c r="J1597" s="3" t="str">
        <f t="shared" si="49"/>
        <v/>
      </c>
    </row>
    <row r="1598" spans="1:10" x14ac:dyDescent="0.35">
      <c r="A1598" s="7" t="str">
        <f>IF('Payments Export'!A1602="","",'Payments Export'!A1602)</f>
        <v/>
      </c>
      <c r="B1598" s="7" t="str">
        <f>IF('Payments Export'!A1602="","",'Payments Export'!B1602)</f>
        <v/>
      </c>
      <c r="C1598" s="7" t="str">
        <f>IF(IFERROR(VALUE('Payments Export'!H1602),'Payments Export'!H1602)&lt;&gt;0,IFERROR(VALUE('Payments Export'!H1602),'Payments Export'!H1602),"")</f>
        <v/>
      </c>
      <c r="D1598" s="7" t="str">
        <f>IF('Payments Export'!I1602="","",'Payments Export'!I1602)</f>
        <v/>
      </c>
      <c r="E1598" s="7" t="str">
        <f t="shared" si="48"/>
        <v/>
      </c>
      <c r="F1598" s="7" t="str">
        <f>IF('Payments Export'!A1602="","",'Payments Export'!N1602)</f>
        <v/>
      </c>
      <c r="G1598" s="7" t="str">
        <f>IF('Payments Export'!A1602="","",'Payments Export'!O1602)</f>
        <v/>
      </c>
      <c r="H1598" s="7" t="str">
        <f>IF('Payments Export'!B1602="","",G1598-F1598)</f>
        <v/>
      </c>
      <c r="I1598" s="3" t="str">
        <f>IF(C1598&lt;&gt;"",_xlfn.XLOOKUP(IFERROR(VALUE(C1598),C1598),'Items database'!A:A,'Items database'!B:B),(_xlfn.XLOOKUP(LEFT(E1598,3),Services,Services,"")))</f>
        <v/>
      </c>
      <c r="J1598" s="3" t="str">
        <f t="shared" si="49"/>
        <v/>
      </c>
    </row>
    <row r="1599" spans="1:10" x14ac:dyDescent="0.35">
      <c r="A1599" s="7" t="str">
        <f>IF('Payments Export'!A1603="","",'Payments Export'!A1603)</f>
        <v/>
      </c>
      <c r="B1599" s="7" t="str">
        <f>IF('Payments Export'!A1603="","",'Payments Export'!B1603)</f>
        <v/>
      </c>
      <c r="C1599" s="7" t="str">
        <f>IF(IFERROR(VALUE('Payments Export'!H1603),'Payments Export'!H1603)&lt;&gt;0,IFERROR(VALUE('Payments Export'!H1603),'Payments Export'!H1603),"")</f>
        <v/>
      </c>
      <c r="D1599" s="7" t="str">
        <f>IF('Payments Export'!I1603="","",'Payments Export'!I1603)</f>
        <v/>
      </c>
      <c r="E1599" s="7" t="str">
        <f t="shared" si="48"/>
        <v/>
      </c>
      <c r="F1599" s="7" t="str">
        <f>IF('Payments Export'!A1603="","",'Payments Export'!N1603)</f>
        <v/>
      </c>
      <c r="G1599" s="7" t="str">
        <f>IF('Payments Export'!A1603="","",'Payments Export'!O1603)</f>
        <v/>
      </c>
      <c r="H1599" s="7" t="str">
        <f>IF('Payments Export'!B1603="","",G1599-F1599)</f>
        <v/>
      </c>
      <c r="I1599" s="3" t="str">
        <f>IF(C1599&lt;&gt;"",_xlfn.XLOOKUP(IFERROR(VALUE(C1599),C1599),'Items database'!A:A,'Items database'!B:B),(_xlfn.XLOOKUP(LEFT(E1599,3),Services,Services,"")))</f>
        <v/>
      </c>
      <c r="J1599" s="3" t="str">
        <f t="shared" si="49"/>
        <v/>
      </c>
    </row>
    <row r="1600" spans="1:10" x14ac:dyDescent="0.35">
      <c r="A1600" s="7" t="str">
        <f>IF('Payments Export'!A1604="","",'Payments Export'!A1604)</f>
        <v/>
      </c>
      <c r="B1600" s="7" t="str">
        <f>IF('Payments Export'!A1604="","",'Payments Export'!B1604)</f>
        <v/>
      </c>
      <c r="C1600" s="7" t="str">
        <f>IF(IFERROR(VALUE('Payments Export'!H1604),'Payments Export'!H1604)&lt;&gt;0,IFERROR(VALUE('Payments Export'!H1604),'Payments Export'!H1604),"")</f>
        <v/>
      </c>
      <c r="D1600" s="7" t="str">
        <f>IF('Payments Export'!I1604="","",'Payments Export'!I1604)</f>
        <v/>
      </c>
      <c r="E1600" s="7" t="str">
        <f t="shared" si="48"/>
        <v/>
      </c>
      <c r="F1600" s="7" t="str">
        <f>IF('Payments Export'!A1604="","",'Payments Export'!N1604)</f>
        <v/>
      </c>
      <c r="G1600" s="7" t="str">
        <f>IF('Payments Export'!A1604="","",'Payments Export'!O1604)</f>
        <v/>
      </c>
      <c r="H1600" s="7" t="str">
        <f>IF('Payments Export'!B1604="","",G1600-F1600)</f>
        <v/>
      </c>
      <c r="I1600" s="3" t="str">
        <f>IF(C1600&lt;&gt;"",_xlfn.XLOOKUP(IFERROR(VALUE(C1600),C1600),'Items database'!A:A,'Items database'!B:B),(_xlfn.XLOOKUP(LEFT(E1600,3),Services,Services,"")))</f>
        <v/>
      </c>
      <c r="J1600" s="3" t="str">
        <f t="shared" si="49"/>
        <v/>
      </c>
    </row>
    <row r="1601" spans="1:10" x14ac:dyDescent="0.35">
      <c r="A1601" s="7" t="str">
        <f>IF('Payments Export'!A1605="","",'Payments Export'!A1605)</f>
        <v/>
      </c>
      <c r="B1601" s="7" t="str">
        <f>IF('Payments Export'!A1605="","",'Payments Export'!B1605)</f>
        <v/>
      </c>
      <c r="C1601" s="7" t="str">
        <f>IF(IFERROR(VALUE('Payments Export'!H1605),'Payments Export'!H1605)&lt;&gt;0,IFERROR(VALUE('Payments Export'!H1605),'Payments Export'!H1605),"")</f>
        <v/>
      </c>
      <c r="D1601" s="7" t="str">
        <f>IF('Payments Export'!I1605="","",'Payments Export'!I1605)</f>
        <v/>
      </c>
      <c r="E1601" s="7" t="str">
        <f t="shared" ref="E1601:E1664" si="50">LEFT(D1601,66)</f>
        <v/>
      </c>
      <c r="F1601" s="7" t="str">
        <f>IF('Payments Export'!A1605="","",'Payments Export'!N1605)</f>
        <v/>
      </c>
      <c r="G1601" s="7" t="str">
        <f>IF('Payments Export'!A1605="","",'Payments Export'!O1605)</f>
        <v/>
      </c>
      <c r="H1601" s="7" t="str">
        <f>IF('Payments Export'!B1605="","",G1601-F1601)</f>
        <v/>
      </c>
      <c r="I1601" s="3" t="str">
        <f>IF(C1601&lt;&gt;"",_xlfn.XLOOKUP(IFERROR(VALUE(C1601),C1601),'Items database'!A:A,'Items database'!B:B),(_xlfn.XLOOKUP(LEFT(E1601,3),Services,Services,"")))</f>
        <v/>
      </c>
      <c r="J1601" s="3" t="str">
        <f t="shared" ref="J1601:J1664" si="51">IF(ISNUMBER(F1601)=TRUE,IF(F1601=0,"","GST"),"")</f>
        <v/>
      </c>
    </row>
    <row r="1602" spans="1:10" x14ac:dyDescent="0.35">
      <c r="A1602" s="7" t="str">
        <f>IF('Payments Export'!A1606="","",'Payments Export'!A1606)</f>
        <v/>
      </c>
      <c r="B1602" s="7" t="str">
        <f>IF('Payments Export'!A1606="","",'Payments Export'!B1606)</f>
        <v/>
      </c>
      <c r="C1602" s="7" t="str">
        <f>IF(IFERROR(VALUE('Payments Export'!H1606),'Payments Export'!H1606)&lt;&gt;0,IFERROR(VALUE('Payments Export'!H1606),'Payments Export'!H1606),"")</f>
        <v/>
      </c>
      <c r="D1602" s="7" t="str">
        <f>IF('Payments Export'!I1606="","",'Payments Export'!I1606)</f>
        <v/>
      </c>
      <c r="E1602" s="7" t="str">
        <f t="shared" si="50"/>
        <v/>
      </c>
      <c r="F1602" s="7" t="str">
        <f>IF('Payments Export'!A1606="","",'Payments Export'!N1606)</f>
        <v/>
      </c>
      <c r="G1602" s="7" t="str">
        <f>IF('Payments Export'!A1606="","",'Payments Export'!O1606)</f>
        <v/>
      </c>
      <c r="H1602" s="7" t="str">
        <f>IF('Payments Export'!B1606="","",G1602-F1602)</f>
        <v/>
      </c>
      <c r="I1602" s="3" t="str">
        <f>IF(C1602&lt;&gt;"",_xlfn.XLOOKUP(IFERROR(VALUE(C1602),C1602),'Items database'!A:A,'Items database'!B:B),(_xlfn.XLOOKUP(LEFT(E1602,3),Services,Services,"")))</f>
        <v/>
      </c>
      <c r="J1602" s="3" t="str">
        <f t="shared" si="51"/>
        <v/>
      </c>
    </row>
    <row r="1603" spans="1:10" x14ac:dyDescent="0.35">
      <c r="A1603" s="7" t="str">
        <f>IF('Payments Export'!A1607="","",'Payments Export'!A1607)</f>
        <v/>
      </c>
      <c r="B1603" s="7" t="str">
        <f>IF('Payments Export'!A1607="","",'Payments Export'!B1607)</f>
        <v/>
      </c>
      <c r="C1603" s="7" t="str">
        <f>IF(IFERROR(VALUE('Payments Export'!H1607),'Payments Export'!H1607)&lt;&gt;0,IFERROR(VALUE('Payments Export'!H1607),'Payments Export'!H1607),"")</f>
        <v/>
      </c>
      <c r="D1603" s="7" t="str">
        <f>IF('Payments Export'!I1607="","",'Payments Export'!I1607)</f>
        <v/>
      </c>
      <c r="E1603" s="7" t="str">
        <f t="shared" si="50"/>
        <v/>
      </c>
      <c r="F1603" s="7" t="str">
        <f>IF('Payments Export'!A1607="","",'Payments Export'!N1607)</f>
        <v/>
      </c>
      <c r="G1603" s="7" t="str">
        <f>IF('Payments Export'!A1607="","",'Payments Export'!O1607)</f>
        <v/>
      </c>
      <c r="H1603" s="7" t="str">
        <f>IF('Payments Export'!B1607="","",G1603-F1603)</f>
        <v/>
      </c>
      <c r="I1603" s="3" t="str">
        <f>IF(C1603&lt;&gt;"",_xlfn.XLOOKUP(IFERROR(VALUE(C1603),C1603),'Items database'!A:A,'Items database'!B:B),(_xlfn.XLOOKUP(LEFT(E1603,3),Services,Services,"")))</f>
        <v/>
      </c>
      <c r="J1603" s="3" t="str">
        <f t="shared" si="51"/>
        <v/>
      </c>
    </row>
    <row r="1604" spans="1:10" x14ac:dyDescent="0.35">
      <c r="A1604" s="7" t="str">
        <f>IF('Payments Export'!A1608="","",'Payments Export'!A1608)</f>
        <v/>
      </c>
      <c r="B1604" s="7" t="str">
        <f>IF('Payments Export'!A1608="","",'Payments Export'!B1608)</f>
        <v/>
      </c>
      <c r="C1604" s="7" t="str">
        <f>IF(IFERROR(VALUE('Payments Export'!H1608),'Payments Export'!H1608)&lt;&gt;0,IFERROR(VALUE('Payments Export'!H1608),'Payments Export'!H1608),"")</f>
        <v/>
      </c>
      <c r="D1604" s="7" t="str">
        <f>IF('Payments Export'!I1608="","",'Payments Export'!I1608)</f>
        <v/>
      </c>
      <c r="E1604" s="7" t="str">
        <f t="shared" si="50"/>
        <v/>
      </c>
      <c r="F1604" s="7" t="str">
        <f>IF('Payments Export'!A1608="","",'Payments Export'!N1608)</f>
        <v/>
      </c>
      <c r="G1604" s="7" t="str">
        <f>IF('Payments Export'!A1608="","",'Payments Export'!O1608)</f>
        <v/>
      </c>
      <c r="H1604" s="7" t="str">
        <f>IF('Payments Export'!B1608="","",G1604-F1604)</f>
        <v/>
      </c>
      <c r="I1604" s="3" t="str">
        <f>IF(C1604&lt;&gt;"",_xlfn.XLOOKUP(IFERROR(VALUE(C1604),C1604),'Items database'!A:A,'Items database'!B:B),(_xlfn.XLOOKUP(LEFT(E1604,3),Services,Services,"")))</f>
        <v/>
      </c>
      <c r="J1604" s="3" t="str">
        <f t="shared" si="51"/>
        <v/>
      </c>
    </row>
    <row r="1605" spans="1:10" x14ac:dyDescent="0.35">
      <c r="A1605" s="7" t="str">
        <f>IF('Payments Export'!A1609="","",'Payments Export'!A1609)</f>
        <v/>
      </c>
      <c r="B1605" s="7" t="str">
        <f>IF('Payments Export'!A1609="","",'Payments Export'!B1609)</f>
        <v/>
      </c>
      <c r="C1605" s="7" t="str">
        <f>IF(IFERROR(VALUE('Payments Export'!H1609),'Payments Export'!H1609)&lt;&gt;0,IFERROR(VALUE('Payments Export'!H1609),'Payments Export'!H1609),"")</f>
        <v/>
      </c>
      <c r="D1605" s="7" t="str">
        <f>IF('Payments Export'!I1609="","",'Payments Export'!I1609)</f>
        <v/>
      </c>
      <c r="E1605" s="7" t="str">
        <f t="shared" si="50"/>
        <v/>
      </c>
      <c r="F1605" s="7" t="str">
        <f>IF('Payments Export'!A1609="","",'Payments Export'!N1609)</f>
        <v/>
      </c>
      <c r="G1605" s="7" t="str">
        <f>IF('Payments Export'!A1609="","",'Payments Export'!O1609)</f>
        <v/>
      </c>
      <c r="H1605" s="7" t="str">
        <f>IF('Payments Export'!B1609="","",G1605-F1605)</f>
        <v/>
      </c>
      <c r="I1605" s="3" t="str">
        <f>IF(C1605&lt;&gt;"",_xlfn.XLOOKUP(IFERROR(VALUE(C1605),C1605),'Items database'!A:A,'Items database'!B:B),(_xlfn.XLOOKUP(LEFT(E1605,3),Services,Services,"")))</f>
        <v/>
      </c>
      <c r="J1605" s="3" t="str">
        <f t="shared" si="51"/>
        <v/>
      </c>
    </row>
    <row r="1606" spans="1:10" x14ac:dyDescent="0.35">
      <c r="A1606" s="7" t="str">
        <f>IF('Payments Export'!A1610="","",'Payments Export'!A1610)</f>
        <v/>
      </c>
      <c r="B1606" s="7" t="str">
        <f>IF('Payments Export'!A1610="","",'Payments Export'!B1610)</f>
        <v/>
      </c>
      <c r="C1606" s="7" t="str">
        <f>IF(IFERROR(VALUE('Payments Export'!H1610),'Payments Export'!H1610)&lt;&gt;0,IFERROR(VALUE('Payments Export'!H1610),'Payments Export'!H1610),"")</f>
        <v/>
      </c>
      <c r="D1606" s="7" t="str">
        <f>IF('Payments Export'!I1610="","",'Payments Export'!I1610)</f>
        <v/>
      </c>
      <c r="E1606" s="7" t="str">
        <f t="shared" si="50"/>
        <v/>
      </c>
      <c r="F1606" s="7" t="str">
        <f>IF('Payments Export'!A1610="","",'Payments Export'!N1610)</f>
        <v/>
      </c>
      <c r="G1606" s="7" t="str">
        <f>IF('Payments Export'!A1610="","",'Payments Export'!O1610)</f>
        <v/>
      </c>
      <c r="H1606" s="7" t="str">
        <f>IF('Payments Export'!B1610="","",G1606-F1606)</f>
        <v/>
      </c>
      <c r="I1606" s="3" t="str">
        <f>IF(C1606&lt;&gt;"",_xlfn.XLOOKUP(IFERROR(VALUE(C1606),C1606),'Items database'!A:A,'Items database'!B:B),(_xlfn.XLOOKUP(LEFT(E1606,3),Services,Services,"")))</f>
        <v/>
      </c>
      <c r="J1606" s="3" t="str">
        <f t="shared" si="51"/>
        <v/>
      </c>
    </row>
    <row r="1607" spans="1:10" x14ac:dyDescent="0.35">
      <c r="A1607" s="7" t="str">
        <f>IF('Payments Export'!A1611="","",'Payments Export'!A1611)</f>
        <v/>
      </c>
      <c r="B1607" s="7" t="str">
        <f>IF('Payments Export'!A1611="","",'Payments Export'!B1611)</f>
        <v/>
      </c>
      <c r="C1607" s="7" t="str">
        <f>IF(IFERROR(VALUE('Payments Export'!H1611),'Payments Export'!H1611)&lt;&gt;0,IFERROR(VALUE('Payments Export'!H1611),'Payments Export'!H1611),"")</f>
        <v/>
      </c>
      <c r="D1607" s="7" t="str">
        <f>IF('Payments Export'!I1611="","",'Payments Export'!I1611)</f>
        <v/>
      </c>
      <c r="E1607" s="7" t="str">
        <f t="shared" si="50"/>
        <v/>
      </c>
      <c r="F1607" s="7" t="str">
        <f>IF('Payments Export'!A1611="","",'Payments Export'!N1611)</f>
        <v/>
      </c>
      <c r="G1607" s="7" t="str">
        <f>IF('Payments Export'!A1611="","",'Payments Export'!O1611)</f>
        <v/>
      </c>
      <c r="H1607" s="7" t="str">
        <f>IF('Payments Export'!B1611="","",G1607-F1607)</f>
        <v/>
      </c>
      <c r="I1607" s="3" t="str">
        <f>IF(C1607&lt;&gt;"",_xlfn.XLOOKUP(IFERROR(VALUE(C1607),C1607),'Items database'!A:A,'Items database'!B:B),(_xlfn.XLOOKUP(LEFT(E1607,3),Services,Services,"")))</f>
        <v/>
      </c>
      <c r="J1607" s="3" t="str">
        <f t="shared" si="51"/>
        <v/>
      </c>
    </row>
    <row r="1608" spans="1:10" x14ac:dyDescent="0.35">
      <c r="A1608" s="7" t="str">
        <f>IF('Payments Export'!A1612="","",'Payments Export'!A1612)</f>
        <v/>
      </c>
      <c r="B1608" s="7" t="str">
        <f>IF('Payments Export'!A1612="","",'Payments Export'!B1612)</f>
        <v/>
      </c>
      <c r="C1608" s="7" t="str">
        <f>IF(IFERROR(VALUE('Payments Export'!H1612),'Payments Export'!H1612)&lt;&gt;0,IFERROR(VALUE('Payments Export'!H1612),'Payments Export'!H1612),"")</f>
        <v/>
      </c>
      <c r="D1608" s="7" t="str">
        <f>IF('Payments Export'!I1612="","",'Payments Export'!I1612)</f>
        <v/>
      </c>
      <c r="E1608" s="7" t="str">
        <f t="shared" si="50"/>
        <v/>
      </c>
      <c r="F1608" s="7" t="str">
        <f>IF('Payments Export'!A1612="","",'Payments Export'!N1612)</f>
        <v/>
      </c>
      <c r="G1608" s="7" t="str">
        <f>IF('Payments Export'!A1612="","",'Payments Export'!O1612)</f>
        <v/>
      </c>
      <c r="H1608" s="7" t="str">
        <f>IF('Payments Export'!B1612="","",G1608-F1608)</f>
        <v/>
      </c>
      <c r="I1608" s="3" t="str">
        <f>IF(C1608&lt;&gt;"",_xlfn.XLOOKUP(IFERROR(VALUE(C1608),C1608),'Items database'!A:A,'Items database'!B:B),(_xlfn.XLOOKUP(LEFT(E1608,3),Services,Services,"")))</f>
        <v/>
      </c>
      <c r="J1608" s="3" t="str">
        <f t="shared" si="51"/>
        <v/>
      </c>
    </row>
    <row r="1609" spans="1:10" x14ac:dyDescent="0.35">
      <c r="A1609" s="7" t="str">
        <f>IF('Payments Export'!A1613="","",'Payments Export'!A1613)</f>
        <v/>
      </c>
      <c r="B1609" s="7" t="str">
        <f>IF('Payments Export'!A1613="","",'Payments Export'!B1613)</f>
        <v/>
      </c>
      <c r="C1609" s="7" t="str">
        <f>IF(IFERROR(VALUE('Payments Export'!H1613),'Payments Export'!H1613)&lt;&gt;0,IFERROR(VALUE('Payments Export'!H1613),'Payments Export'!H1613),"")</f>
        <v/>
      </c>
      <c r="D1609" s="7" t="str">
        <f>IF('Payments Export'!I1613="","",'Payments Export'!I1613)</f>
        <v/>
      </c>
      <c r="E1609" s="7" t="str">
        <f t="shared" si="50"/>
        <v/>
      </c>
      <c r="F1609" s="7" t="str">
        <f>IF('Payments Export'!A1613="","",'Payments Export'!N1613)</f>
        <v/>
      </c>
      <c r="G1609" s="7" t="str">
        <f>IF('Payments Export'!A1613="","",'Payments Export'!O1613)</f>
        <v/>
      </c>
      <c r="H1609" s="7" t="str">
        <f>IF('Payments Export'!B1613="","",G1609-F1609)</f>
        <v/>
      </c>
      <c r="I1609" s="3" t="str">
        <f>IF(C1609&lt;&gt;"",_xlfn.XLOOKUP(IFERROR(VALUE(C1609),C1609),'Items database'!A:A,'Items database'!B:B),(_xlfn.XLOOKUP(LEFT(E1609,3),Services,Services,"")))</f>
        <v/>
      </c>
      <c r="J1609" s="3" t="str">
        <f t="shared" si="51"/>
        <v/>
      </c>
    </row>
    <row r="1610" spans="1:10" x14ac:dyDescent="0.35">
      <c r="A1610" s="7" t="str">
        <f>IF('Payments Export'!A1614="","",'Payments Export'!A1614)</f>
        <v/>
      </c>
      <c r="B1610" s="7" t="str">
        <f>IF('Payments Export'!A1614="","",'Payments Export'!B1614)</f>
        <v/>
      </c>
      <c r="C1610" s="7" t="str">
        <f>IF(IFERROR(VALUE('Payments Export'!H1614),'Payments Export'!H1614)&lt;&gt;0,IFERROR(VALUE('Payments Export'!H1614),'Payments Export'!H1614),"")</f>
        <v/>
      </c>
      <c r="D1610" s="7" t="str">
        <f>IF('Payments Export'!I1614="","",'Payments Export'!I1614)</f>
        <v/>
      </c>
      <c r="E1610" s="7" t="str">
        <f t="shared" si="50"/>
        <v/>
      </c>
      <c r="F1610" s="7" t="str">
        <f>IF('Payments Export'!A1614="","",'Payments Export'!N1614)</f>
        <v/>
      </c>
      <c r="G1610" s="7" t="str">
        <f>IF('Payments Export'!A1614="","",'Payments Export'!O1614)</f>
        <v/>
      </c>
      <c r="H1610" s="7" t="str">
        <f>IF('Payments Export'!B1614="","",G1610-F1610)</f>
        <v/>
      </c>
      <c r="I1610" s="3" t="str">
        <f>IF(C1610&lt;&gt;"",_xlfn.XLOOKUP(IFERROR(VALUE(C1610),C1610),'Items database'!A:A,'Items database'!B:B),(_xlfn.XLOOKUP(LEFT(E1610,3),Services,Services,"")))</f>
        <v/>
      </c>
      <c r="J1610" s="3" t="str">
        <f t="shared" si="51"/>
        <v/>
      </c>
    </row>
    <row r="1611" spans="1:10" x14ac:dyDescent="0.35">
      <c r="A1611" s="7" t="str">
        <f>IF('Payments Export'!A1615="","",'Payments Export'!A1615)</f>
        <v/>
      </c>
      <c r="B1611" s="7" t="str">
        <f>IF('Payments Export'!A1615="","",'Payments Export'!B1615)</f>
        <v/>
      </c>
      <c r="C1611" s="7" t="str">
        <f>IF(IFERROR(VALUE('Payments Export'!H1615),'Payments Export'!H1615)&lt;&gt;0,IFERROR(VALUE('Payments Export'!H1615),'Payments Export'!H1615),"")</f>
        <v/>
      </c>
      <c r="D1611" s="7" t="str">
        <f>IF('Payments Export'!I1615="","",'Payments Export'!I1615)</f>
        <v/>
      </c>
      <c r="E1611" s="7" t="str">
        <f t="shared" si="50"/>
        <v/>
      </c>
      <c r="F1611" s="7" t="str">
        <f>IF('Payments Export'!A1615="","",'Payments Export'!N1615)</f>
        <v/>
      </c>
      <c r="G1611" s="7" t="str">
        <f>IF('Payments Export'!A1615="","",'Payments Export'!O1615)</f>
        <v/>
      </c>
      <c r="H1611" s="7" t="str">
        <f>IF('Payments Export'!B1615="","",G1611-F1611)</f>
        <v/>
      </c>
      <c r="I1611" s="3" t="str">
        <f>IF(C1611&lt;&gt;"",_xlfn.XLOOKUP(IFERROR(VALUE(C1611),C1611),'Items database'!A:A,'Items database'!B:B),(_xlfn.XLOOKUP(LEFT(E1611,3),Services,Services,"")))</f>
        <v/>
      </c>
      <c r="J1611" s="3" t="str">
        <f t="shared" si="51"/>
        <v/>
      </c>
    </row>
    <row r="1612" spans="1:10" x14ac:dyDescent="0.35">
      <c r="A1612" s="7" t="str">
        <f>IF('Payments Export'!A1616="","",'Payments Export'!A1616)</f>
        <v/>
      </c>
      <c r="B1612" s="7" t="str">
        <f>IF('Payments Export'!A1616="","",'Payments Export'!B1616)</f>
        <v/>
      </c>
      <c r="C1612" s="7" t="str">
        <f>IF(IFERROR(VALUE('Payments Export'!H1616),'Payments Export'!H1616)&lt;&gt;0,IFERROR(VALUE('Payments Export'!H1616),'Payments Export'!H1616),"")</f>
        <v/>
      </c>
      <c r="D1612" s="7" t="str">
        <f>IF('Payments Export'!I1616="","",'Payments Export'!I1616)</f>
        <v/>
      </c>
      <c r="E1612" s="7" t="str">
        <f t="shared" si="50"/>
        <v/>
      </c>
      <c r="F1612" s="7" t="str">
        <f>IF('Payments Export'!A1616="","",'Payments Export'!N1616)</f>
        <v/>
      </c>
      <c r="G1612" s="7" t="str">
        <f>IF('Payments Export'!A1616="","",'Payments Export'!O1616)</f>
        <v/>
      </c>
      <c r="H1612" s="7" t="str">
        <f>IF('Payments Export'!B1616="","",G1612-F1612)</f>
        <v/>
      </c>
      <c r="I1612" s="3" t="str">
        <f>IF(C1612&lt;&gt;"",_xlfn.XLOOKUP(IFERROR(VALUE(C1612),C1612),'Items database'!A:A,'Items database'!B:B),(_xlfn.XLOOKUP(LEFT(E1612,3),Services,Services,"")))</f>
        <v/>
      </c>
      <c r="J1612" s="3" t="str">
        <f t="shared" si="51"/>
        <v/>
      </c>
    </row>
    <row r="1613" spans="1:10" x14ac:dyDescent="0.35">
      <c r="A1613" s="7" t="str">
        <f>IF('Payments Export'!A1617="","",'Payments Export'!A1617)</f>
        <v/>
      </c>
      <c r="B1613" s="7" t="str">
        <f>IF('Payments Export'!A1617="","",'Payments Export'!B1617)</f>
        <v/>
      </c>
      <c r="C1613" s="7" t="str">
        <f>IF(IFERROR(VALUE('Payments Export'!H1617),'Payments Export'!H1617)&lt;&gt;0,IFERROR(VALUE('Payments Export'!H1617),'Payments Export'!H1617),"")</f>
        <v/>
      </c>
      <c r="D1613" s="7" t="str">
        <f>IF('Payments Export'!I1617="","",'Payments Export'!I1617)</f>
        <v/>
      </c>
      <c r="E1613" s="7" t="str">
        <f t="shared" si="50"/>
        <v/>
      </c>
      <c r="F1613" s="7" t="str">
        <f>IF('Payments Export'!A1617="","",'Payments Export'!N1617)</f>
        <v/>
      </c>
      <c r="G1613" s="7" t="str">
        <f>IF('Payments Export'!A1617="","",'Payments Export'!O1617)</f>
        <v/>
      </c>
      <c r="H1613" s="7" t="str">
        <f>IF('Payments Export'!B1617="","",G1613-F1613)</f>
        <v/>
      </c>
      <c r="I1613" s="3" t="str">
        <f>IF(C1613&lt;&gt;"",_xlfn.XLOOKUP(IFERROR(VALUE(C1613),C1613),'Items database'!A:A,'Items database'!B:B),(_xlfn.XLOOKUP(LEFT(E1613,3),Services,Services,"")))</f>
        <v/>
      </c>
      <c r="J1613" s="3" t="str">
        <f t="shared" si="51"/>
        <v/>
      </c>
    </row>
    <row r="1614" spans="1:10" x14ac:dyDescent="0.35">
      <c r="A1614" s="7" t="str">
        <f>IF('Payments Export'!A1618="","",'Payments Export'!A1618)</f>
        <v/>
      </c>
      <c r="B1614" s="7" t="str">
        <f>IF('Payments Export'!A1618="","",'Payments Export'!B1618)</f>
        <v/>
      </c>
      <c r="C1614" s="7" t="str">
        <f>IF(IFERROR(VALUE('Payments Export'!H1618),'Payments Export'!H1618)&lt;&gt;0,IFERROR(VALUE('Payments Export'!H1618),'Payments Export'!H1618),"")</f>
        <v/>
      </c>
      <c r="D1614" s="7" t="str">
        <f>IF('Payments Export'!I1618="","",'Payments Export'!I1618)</f>
        <v/>
      </c>
      <c r="E1614" s="7" t="str">
        <f t="shared" si="50"/>
        <v/>
      </c>
      <c r="F1614" s="7" t="str">
        <f>IF('Payments Export'!A1618="","",'Payments Export'!N1618)</f>
        <v/>
      </c>
      <c r="G1614" s="7" t="str">
        <f>IF('Payments Export'!A1618="","",'Payments Export'!O1618)</f>
        <v/>
      </c>
      <c r="H1614" s="7" t="str">
        <f>IF('Payments Export'!B1618="","",G1614-F1614)</f>
        <v/>
      </c>
      <c r="I1614" s="3" t="str">
        <f>IF(C1614&lt;&gt;"",_xlfn.XLOOKUP(IFERROR(VALUE(C1614),C1614),'Items database'!A:A,'Items database'!B:B),(_xlfn.XLOOKUP(LEFT(E1614,3),Services,Services,"")))</f>
        <v/>
      </c>
      <c r="J1614" s="3" t="str">
        <f t="shared" si="51"/>
        <v/>
      </c>
    </row>
    <row r="1615" spans="1:10" x14ac:dyDescent="0.35">
      <c r="A1615" s="7" t="str">
        <f>IF('Payments Export'!A1619="","",'Payments Export'!A1619)</f>
        <v/>
      </c>
      <c r="B1615" s="7" t="str">
        <f>IF('Payments Export'!A1619="","",'Payments Export'!B1619)</f>
        <v/>
      </c>
      <c r="C1615" s="7" t="str">
        <f>IF(IFERROR(VALUE('Payments Export'!H1619),'Payments Export'!H1619)&lt;&gt;0,IFERROR(VALUE('Payments Export'!H1619),'Payments Export'!H1619),"")</f>
        <v/>
      </c>
      <c r="D1615" s="7" t="str">
        <f>IF('Payments Export'!I1619="","",'Payments Export'!I1619)</f>
        <v/>
      </c>
      <c r="E1615" s="7" t="str">
        <f t="shared" si="50"/>
        <v/>
      </c>
      <c r="F1615" s="7" t="str">
        <f>IF('Payments Export'!A1619="","",'Payments Export'!N1619)</f>
        <v/>
      </c>
      <c r="G1615" s="7" t="str">
        <f>IF('Payments Export'!A1619="","",'Payments Export'!O1619)</f>
        <v/>
      </c>
      <c r="H1615" s="7" t="str">
        <f>IF('Payments Export'!B1619="","",G1615-F1615)</f>
        <v/>
      </c>
      <c r="I1615" s="3" t="str">
        <f>IF(C1615&lt;&gt;"",_xlfn.XLOOKUP(IFERROR(VALUE(C1615),C1615),'Items database'!A:A,'Items database'!B:B),(_xlfn.XLOOKUP(LEFT(E1615,3),Services,Services,"")))</f>
        <v/>
      </c>
      <c r="J1615" s="3" t="str">
        <f t="shared" si="51"/>
        <v/>
      </c>
    </row>
    <row r="1616" spans="1:10" x14ac:dyDescent="0.35">
      <c r="A1616" s="7" t="str">
        <f>IF('Payments Export'!A1620="","",'Payments Export'!A1620)</f>
        <v/>
      </c>
      <c r="B1616" s="7" t="str">
        <f>IF('Payments Export'!A1620="","",'Payments Export'!B1620)</f>
        <v/>
      </c>
      <c r="C1616" s="7" t="str">
        <f>IF(IFERROR(VALUE('Payments Export'!H1620),'Payments Export'!H1620)&lt;&gt;0,IFERROR(VALUE('Payments Export'!H1620),'Payments Export'!H1620),"")</f>
        <v/>
      </c>
      <c r="D1616" s="7" t="str">
        <f>IF('Payments Export'!I1620="","",'Payments Export'!I1620)</f>
        <v/>
      </c>
      <c r="E1616" s="7" t="str">
        <f t="shared" si="50"/>
        <v/>
      </c>
      <c r="F1616" s="7" t="str">
        <f>IF('Payments Export'!A1620="","",'Payments Export'!N1620)</f>
        <v/>
      </c>
      <c r="G1616" s="7" t="str">
        <f>IF('Payments Export'!A1620="","",'Payments Export'!O1620)</f>
        <v/>
      </c>
      <c r="H1616" s="7" t="str">
        <f>IF('Payments Export'!B1620="","",G1616-F1616)</f>
        <v/>
      </c>
      <c r="I1616" s="3" t="str">
        <f>IF(C1616&lt;&gt;"",_xlfn.XLOOKUP(IFERROR(VALUE(C1616),C1616),'Items database'!A:A,'Items database'!B:B),(_xlfn.XLOOKUP(LEFT(E1616,3),Services,Services,"")))</f>
        <v/>
      </c>
      <c r="J1616" s="3" t="str">
        <f t="shared" si="51"/>
        <v/>
      </c>
    </row>
    <row r="1617" spans="1:10" x14ac:dyDescent="0.35">
      <c r="A1617" s="7" t="str">
        <f>IF('Payments Export'!A1621="","",'Payments Export'!A1621)</f>
        <v/>
      </c>
      <c r="B1617" s="7" t="str">
        <f>IF('Payments Export'!A1621="","",'Payments Export'!B1621)</f>
        <v/>
      </c>
      <c r="C1617" s="7" t="str">
        <f>IF(IFERROR(VALUE('Payments Export'!H1621),'Payments Export'!H1621)&lt;&gt;0,IFERROR(VALUE('Payments Export'!H1621),'Payments Export'!H1621),"")</f>
        <v/>
      </c>
      <c r="D1617" s="7" t="str">
        <f>IF('Payments Export'!I1621="","",'Payments Export'!I1621)</f>
        <v/>
      </c>
      <c r="E1617" s="7" t="str">
        <f t="shared" si="50"/>
        <v/>
      </c>
      <c r="F1617" s="7" t="str">
        <f>IF('Payments Export'!A1621="","",'Payments Export'!N1621)</f>
        <v/>
      </c>
      <c r="G1617" s="7" t="str">
        <f>IF('Payments Export'!A1621="","",'Payments Export'!O1621)</f>
        <v/>
      </c>
      <c r="H1617" s="7" t="str">
        <f>IF('Payments Export'!B1621="","",G1617-F1617)</f>
        <v/>
      </c>
      <c r="I1617" s="3" t="str">
        <f>IF(C1617&lt;&gt;"",_xlfn.XLOOKUP(IFERROR(VALUE(C1617),C1617),'Items database'!A:A,'Items database'!B:B),(_xlfn.XLOOKUP(LEFT(E1617,3),Services,Services,"")))</f>
        <v/>
      </c>
      <c r="J1617" s="3" t="str">
        <f t="shared" si="51"/>
        <v/>
      </c>
    </row>
    <row r="1618" spans="1:10" x14ac:dyDescent="0.35">
      <c r="A1618" s="7" t="str">
        <f>IF('Payments Export'!A1622="","",'Payments Export'!A1622)</f>
        <v/>
      </c>
      <c r="B1618" s="7" t="str">
        <f>IF('Payments Export'!A1622="","",'Payments Export'!B1622)</f>
        <v/>
      </c>
      <c r="C1618" s="7" t="str">
        <f>IF(IFERROR(VALUE('Payments Export'!H1622),'Payments Export'!H1622)&lt;&gt;0,IFERROR(VALUE('Payments Export'!H1622),'Payments Export'!H1622),"")</f>
        <v/>
      </c>
      <c r="D1618" s="7" t="str">
        <f>IF('Payments Export'!I1622="","",'Payments Export'!I1622)</f>
        <v/>
      </c>
      <c r="E1618" s="7" t="str">
        <f t="shared" si="50"/>
        <v/>
      </c>
      <c r="F1618" s="7" t="str">
        <f>IF('Payments Export'!A1622="","",'Payments Export'!N1622)</f>
        <v/>
      </c>
      <c r="G1618" s="7" t="str">
        <f>IF('Payments Export'!A1622="","",'Payments Export'!O1622)</f>
        <v/>
      </c>
      <c r="H1618" s="7" t="str">
        <f>IF('Payments Export'!B1622="","",G1618-F1618)</f>
        <v/>
      </c>
      <c r="I1618" s="3" t="str">
        <f>IF(C1618&lt;&gt;"",_xlfn.XLOOKUP(IFERROR(VALUE(C1618),C1618),'Items database'!A:A,'Items database'!B:B),(_xlfn.XLOOKUP(LEFT(E1618,3),Services,Services,"")))</f>
        <v/>
      </c>
      <c r="J1618" s="3" t="str">
        <f t="shared" si="51"/>
        <v/>
      </c>
    </row>
    <row r="1619" spans="1:10" x14ac:dyDescent="0.35">
      <c r="A1619" s="7" t="str">
        <f>IF('Payments Export'!A1623="","",'Payments Export'!A1623)</f>
        <v/>
      </c>
      <c r="B1619" s="7" t="str">
        <f>IF('Payments Export'!A1623="","",'Payments Export'!B1623)</f>
        <v/>
      </c>
      <c r="C1619" s="7" t="str">
        <f>IF(IFERROR(VALUE('Payments Export'!H1623),'Payments Export'!H1623)&lt;&gt;0,IFERROR(VALUE('Payments Export'!H1623),'Payments Export'!H1623),"")</f>
        <v/>
      </c>
      <c r="D1619" s="7" t="str">
        <f>IF('Payments Export'!I1623="","",'Payments Export'!I1623)</f>
        <v/>
      </c>
      <c r="E1619" s="7" t="str">
        <f t="shared" si="50"/>
        <v/>
      </c>
      <c r="F1619" s="7" t="str">
        <f>IF('Payments Export'!A1623="","",'Payments Export'!N1623)</f>
        <v/>
      </c>
      <c r="G1619" s="7" t="str">
        <f>IF('Payments Export'!A1623="","",'Payments Export'!O1623)</f>
        <v/>
      </c>
      <c r="H1619" s="7" t="str">
        <f>IF('Payments Export'!B1623="","",G1619-F1619)</f>
        <v/>
      </c>
      <c r="I1619" s="3" t="str">
        <f>IF(C1619&lt;&gt;"",_xlfn.XLOOKUP(IFERROR(VALUE(C1619),C1619),'Items database'!A:A,'Items database'!B:B),(_xlfn.XLOOKUP(LEFT(E1619,3),Services,Services,"")))</f>
        <v/>
      </c>
      <c r="J1619" s="3" t="str">
        <f t="shared" si="51"/>
        <v/>
      </c>
    </row>
    <row r="1620" spans="1:10" x14ac:dyDescent="0.35">
      <c r="A1620" s="7" t="str">
        <f>IF('Payments Export'!A1624="","",'Payments Export'!A1624)</f>
        <v/>
      </c>
      <c r="B1620" s="7" t="str">
        <f>IF('Payments Export'!A1624="","",'Payments Export'!B1624)</f>
        <v/>
      </c>
      <c r="C1620" s="7" t="str">
        <f>IF(IFERROR(VALUE('Payments Export'!H1624),'Payments Export'!H1624)&lt;&gt;0,IFERROR(VALUE('Payments Export'!H1624),'Payments Export'!H1624),"")</f>
        <v/>
      </c>
      <c r="D1620" s="7" t="str">
        <f>IF('Payments Export'!I1624="","",'Payments Export'!I1624)</f>
        <v/>
      </c>
      <c r="E1620" s="7" t="str">
        <f t="shared" si="50"/>
        <v/>
      </c>
      <c r="F1620" s="7" t="str">
        <f>IF('Payments Export'!A1624="","",'Payments Export'!N1624)</f>
        <v/>
      </c>
      <c r="G1620" s="7" t="str">
        <f>IF('Payments Export'!A1624="","",'Payments Export'!O1624)</f>
        <v/>
      </c>
      <c r="H1620" s="7" t="str">
        <f>IF('Payments Export'!B1624="","",G1620-F1620)</f>
        <v/>
      </c>
      <c r="I1620" s="3" t="str">
        <f>IF(C1620&lt;&gt;"",_xlfn.XLOOKUP(IFERROR(VALUE(C1620),C1620),'Items database'!A:A,'Items database'!B:B),(_xlfn.XLOOKUP(LEFT(E1620,3),Services,Services,"")))</f>
        <v/>
      </c>
      <c r="J1620" s="3" t="str">
        <f t="shared" si="51"/>
        <v/>
      </c>
    </row>
    <row r="1621" spans="1:10" x14ac:dyDescent="0.35">
      <c r="A1621" s="7" t="str">
        <f>IF('Payments Export'!A1625="","",'Payments Export'!A1625)</f>
        <v/>
      </c>
      <c r="B1621" s="7" t="str">
        <f>IF('Payments Export'!A1625="","",'Payments Export'!B1625)</f>
        <v/>
      </c>
      <c r="C1621" s="7" t="str">
        <f>IF(IFERROR(VALUE('Payments Export'!H1625),'Payments Export'!H1625)&lt;&gt;0,IFERROR(VALUE('Payments Export'!H1625),'Payments Export'!H1625),"")</f>
        <v/>
      </c>
      <c r="D1621" s="7" t="str">
        <f>IF('Payments Export'!I1625="","",'Payments Export'!I1625)</f>
        <v/>
      </c>
      <c r="E1621" s="7" t="str">
        <f t="shared" si="50"/>
        <v/>
      </c>
      <c r="F1621" s="7" t="str">
        <f>IF('Payments Export'!A1625="","",'Payments Export'!N1625)</f>
        <v/>
      </c>
      <c r="G1621" s="7" t="str">
        <f>IF('Payments Export'!A1625="","",'Payments Export'!O1625)</f>
        <v/>
      </c>
      <c r="H1621" s="7" t="str">
        <f>IF('Payments Export'!B1625="","",G1621-F1621)</f>
        <v/>
      </c>
      <c r="I1621" s="3" t="str">
        <f>IF(C1621&lt;&gt;"",_xlfn.XLOOKUP(IFERROR(VALUE(C1621),C1621),'Items database'!A:A,'Items database'!B:B),(_xlfn.XLOOKUP(LEFT(E1621,3),Services,Services,"")))</f>
        <v/>
      </c>
      <c r="J1621" s="3" t="str">
        <f t="shared" si="51"/>
        <v/>
      </c>
    </row>
    <row r="1622" spans="1:10" x14ac:dyDescent="0.35">
      <c r="A1622" s="7" t="str">
        <f>IF('Payments Export'!A1626="","",'Payments Export'!A1626)</f>
        <v/>
      </c>
      <c r="B1622" s="7" t="str">
        <f>IF('Payments Export'!A1626="","",'Payments Export'!B1626)</f>
        <v/>
      </c>
      <c r="C1622" s="7" t="str">
        <f>IF(IFERROR(VALUE('Payments Export'!H1626),'Payments Export'!H1626)&lt;&gt;0,IFERROR(VALUE('Payments Export'!H1626),'Payments Export'!H1626),"")</f>
        <v/>
      </c>
      <c r="D1622" s="7" t="str">
        <f>IF('Payments Export'!I1626="","",'Payments Export'!I1626)</f>
        <v/>
      </c>
      <c r="E1622" s="7" t="str">
        <f t="shared" si="50"/>
        <v/>
      </c>
      <c r="F1622" s="7" t="str">
        <f>IF('Payments Export'!A1626="","",'Payments Export'!N1626)</f>
        <v/>
      </c>
      <c r="G1622" s="7" t="str">
        <f>IF('Payments Export'!A1626="","",'Payments Export'!O1626)</f>
        <v/>
      </c>
      <c r="H1622" s="7" t="str">
        <f>IF('Payments Export'!B1626="","",G1622-F1622)</f>
        <v/>
      </c>
      <c r="I1622" s="3" t="str">
        <f>IF(C1622&lt;&gt;"",_xlfn.XLOOKUP(IFERROR(VALUE(C1622),C1622),'Items database'!A:A,'Items database'!B:B),(_xlfn.XLOOKUP(LEFT(E1622,3),Services,Services,"")))</f>
        <v/>
      </c>
      <c r="J1622" s="3" t="str">
        <f t="shared" si="51"/>
        <v/>
      </c>
    </row>
    <row r="1623" spans="1:10" x14ac:dyDescent="0.35">
      <c r="A1623" s="7" t="str">
        <f>IF('Payments Export'!A1627="","",'Payments Export'!A1627)</f>
        <v/>
      </c>
      <c r="B1623" s="7" t="str">
        <f>IF('Payments Export'!A1627="","",'Payments Export'!B1627)</f>
        <v/>
      </c>
      <c r="C1623" s="7" t="str">
        <f>IF(IFERROR(VALUE('Payments Export'!H1627),'Payments Export'!H1627)&lt;&gt;0,IFERROR(VALUE('Payments Export'!H1627),'Payments Export'!H1627),"")</f>
        <v/>
      </c>
      <c r="D1623" s="7" t="str">
        <f>IF('Payments Export'!I1627="","",'Payments Export'!I1627)</f>
        <v/>
      </c>
      <c r="E1623" s="7" t="str">
        <f t="shared" si="50"/>
        <v/>
      </c>
      <c r="F1623" s="7" t="str">
        <f>IF('Payments Export'!A1627="","",'Payments Export'!N1627)</f>
        <v/>
      </c>
      <c r="G1623" s="7" t="str">
        <f>IF('Payments Export'!A1627="","",'Payments Export'!O1627)</f>
        <v/>
      </c>
      <c r="H1623" s="7" t="str">
        <f>IF('Payments Export'!B1627="","",G1623-F1623)</f>
        <v/>
      </c>
      <c r="I1623" s="3" t="str">
        <f>IF(C1623&lt;&gt;"",_xlfn.XLOOKUP(IFERROR(VALUE(C1623),C1623),'Items database'!A:A,'Items database'!B:B),(_xlfn.XLOOKUP(LEFT(E1623,3),Services,Services,"")))</f>
        <v/>
      </c>
      <c r="J1623" s="3" t="str">
        <f t="shared" si="51"/>
        <v/>
      </c>
    </row>
    <row r="1624" spans="1:10" x14ac:dyDescent="0.35">
      <c r="A1624" s="7" t="str">
        <f>IF('Payments Export'!A1628="","",'Payments Export'!A1628)</f>
        <v/>
      </c>
      <c r="B1624" s="7" t="str">
        <f>IF('Payments Export'!A1628="","",'Payments Export'!B1628)</f>
        <v/>
      </c>
      <c r="C1624" s="7" t="str">
        <f>IF(IFERROR(VALUE('Payments Export'!H1628),'Payments Export'!H1628)&lt;&gt;0,IFERROR(VALUE('Payments Export'!H1628),'Payments Export'!H1628),"")</f>
        <v/>
      </c>
      <c r="D1624" s="7" t="str">
        <f>IF('Payments Export'!I1628="","",'Payments Export'!I1628)</f>
        <v/>
      </c>
      <c r="E1624" s="7" t="str">
        <f t="shared" si="50"/>
        <v/>
      </c>
      <c r="F1624" s="7" t="str">
        <f>IF('Payments Export'!A1628="","",'Payments Export'!N1628)</f>
        <v/>
      </c>
      <c r="G1624" s="7" t="str">
        <f>IF('Payments Export'!A1628="","",'Payments Export'!O1628)</f>
        <v/>
      </c>
      <c r="H1624" s="7" t="str">
        <f>IF('Payments Export'!B1628="","",G1624-F1624)</f>
        <v/>
      </c>
      <c r="I1624" s="3" t="str">
        <f>IF(C1624&lt;&gt;"",_xlfn.XLOOKUP(IFERROR(VALUE(C1624),C1624),'Items database'!A:A,'Items database'!B:B),(_xlfn.XLOOKUP(LEFT(E1624,3),Services,Services,"")))</f>
        <v/>
      </c>
      <c r="J1624" s="3" t="str">
        <f t="shared" si="51"/>
        <v/>
      </c>
    </row>
    <row r="1625" spans="1:10" x14ac:dyDescent="0.35">
      <c r="A1625" s="7" t="str">
        <f>IF('Payments Export'!A1629="","",'Payments Export'!A1629)</f>
        <v/>
      </c>
      <c r="B1625" s="7" t="str">
        <f>IF('Payments Export'!A1629="","",'Payments Export'!B1629)</f>
        <v/>
      </c>
      <c r="C1625" s="7" t="str">
        <f>IF(IFERROR(VALUE('Payments Export'!H1629),'Payments Export'!H1629)&lt;&gt;0,IFERROR(VALUE('Payments Export'!H1629),'Payments Export'!H1629),"")</f>
        <v/>
      </c>
      <c r="D1625" s="7" t="str">
        <f>IF('Payments Export'!I1629="","",'Payments Export'!I1629)</f>
        <v/>
      </c>
      <c r="E1625" s="7" t="str">
        <f t="shared" si="50"/>
        <v/>
      </c>
      <c r="F1625" s="7" t="str">
        <f>IF('Payments Export'!A1629="","",'Payments Export'!N1629)</f>
        <v/>
      </c>
      <c r="G1625" s="7" t="str">
        <f>IF('Payments Export'!A1629="","",'Payments Export'!O1629)</f>
        <v/>
      </c>
      <c r="H1625" s="7" t="str">
        <f>IF('Payments Export'!B1629="","",G1625-F1625)</f>
        <v/>
      </c>
      <c r="I1625" s="3" t="str">
        <f>IF(C1625&lt;&gt;"",_xlfn.XLOOKUP(IFERROR(VALUE(C1625),C1625),'Items database'!A:A,'Items database'!B:B),(_xlfn.XLOOKUP(LEFT(E1625,3),Services,Services,"")))</f>
        <v/>
      </c>
      <c r="J1625" s="3" t="str">
        <f t="shared" si="51"/>
        <v/>
      </c>
    </row>
    <row r="1626" spans="1:10" x14ac:dyDescent="0.35">
      <c r="A1626" s="7" t="str">
        <f>IF('Payments Export'!A1630="","",'Payments Export'!A1630)</f>
        <v/>
      </c>
      <c r="B1626" s="7" t="str">
        <f>IF('Payments Export'!A1630="","",'Payments Export'!B1630)</f>
        <v/>
      </c>
      <c r="C1626" s="7" t="str">
        <f>IF(IFERROR(VALUE('Payments Export'!H1630),'Payments Export'!H1630)&lt;&gt;0,IFERROR(VALUE('Payments Export'!H1630),'Payments Export'!H1630),"")</f>
        <v/>
      </c>
      <c r="D1626" s="7" t="str">
        <f>IF('Payments Export'!I1630="","",'Payments Export'!I1630)</f>
        <v/>
      </c>
      <c r="E1626" s="7" t="str">
        <f t="shared" si="50"/>
        <v/>
      </c>
      <c r="F1626" s="7" t="str">
        <f>IF('Payments Export'!A1630="","",'Payments Export'!N1630)</f>
        <v/>
      </c>
      <c r="G1626" s="7" t="str">
        <f>IF('Payments Export'!A1630="","",'Payments Export'!O1630)</f>
        <v/>
      </c>
      <c r="H1626" s="7" t="str">
        <f>IF('Payments Export'!B1630="","",G1626-F1626)</f>
        <v/>
      </c>
      <c r="I1626" s="3" t="str">
        <f>IF(C1626&lt;&gt;"",_xlfn.XLOOKUP(IFERROR(VALUE(C1626),C1626),'Items database'!A:A,'Items database'!B:B),(_xlfn.XLOOKUP(LEFT(E1626,3),Services,Services,"")))</f>
        <v/>
      </c>
      <c r="J1626" s="3" t="str">
        <f t="shared" si="51"/>
        <v/>
      </c>
    </row>
    <row r="1627" spans="1:10" x14ac:dyDescent="0.35">
      <c r="A1627" s="7" t="str">
        <f>IF('Payments Export'!A1631="","",'Payments Export'!A1631)</f>
        <v/>
      </c>
      <c r="B1627" s="7" t="str">
        <f>IF('Payments Export'!A1631="","",'Payments Export'!B1631)</f>
        <v/>
      </c>
      <c r="C1627" s="7" t="str">
        <f>IF(IFERROR(VALUE('Payments Export'!H1631),'Payments Export'!H1631)&lt;&gt;0,IFERROR(VALUE('Payments Export'!H1631),'Payments Export'!H1631),"")</f>
        <v/>
      </c>
      <c r="D1627" s="7" t="str">
        <f>IF('Payments Export'!I1631="","",'Payments Export'!I1631)</f>
        <v/>
      </c>
      <c r="E1627" s="7" t="str">
        <f t="shared" si="50"/>
        <v/>
      </c>
      <c r="F1627" s="7" t="str">
        <f>IF('Payments Export'!A1631="","",'Payments Export'!N1631)</f>
        <v/>
      </c>
      <c r="G1627" s="7" t="str">
        <f>IF('Payments Export'!A1631="","",'Payments Export'!O1631)</f>
        <v/>
      </c>
      <c r="H1627" s="7" t="str">
        <f>IF('Payments Export'!B1631="","",G1627-F1627)</f>
        <v/>
      </c>
      <c r="I1627" s="3" t="str">
        <f>IF(C1627&lt;&gt;"",_xlfn.XLOOKUP(IFERROR(VALUE(C1627),C1627),'Items database'!A:A,'Items database'!B:B),(_xlfn.XLOOKUP(LEFT(E1627,3),Services,Services,"")))</f>
        <v/>
      </c>
      <c r="J1627" s="3" t="str">
        <f t="shared" si="51"/>
        <v/>
      </c>
    </row>
    <row r="1628" spans="1:10" x14ac:dyDescent="0.35">
      <c r="A1628" s="7" t="str">
        <f>IF('Payments Export'!A1632="","",'Payments Export'!A1632)</f>
        <v/>
      </c>
      <c r="B1628" s="7" t="str">
        <f>IF('Payments Export'!A1632="","",'Payments Export'!B1632)</f>
        <v/>
      </c>
      <c r="C1628" s="7" t="str">
        <f>IF(IFERROR(VALUE('Payments Export'!H1632),'Payments Export'!H1632)&lt;&gt;0,IFERROR(VALUE('Payments Export'!H1632),'Payments Export'!H1632),"")</f>
        <v/>
      </c>
      <c r="D1628" s="7" t="str">
        <f>IF('Payments Export'!I1632="","",'Payments Export'!I1632)</f>
        <v/>
      </c>
      <c r="E1628" s="7" t="str">
        <f t="shared" si="50"/>
        <v/>
      </c>
      <c r="F1628" s="7" t="str">
        <f>IF('Payments Export'!A1632="","",'Payments Export'!N1632)</f>
        <v/>
      </c>
      <c r="G1628" s="7" t="str">
        <f>IF('Payments Export'!A1632="","",'Payments Export'!O1632)</f>
        <v/>
      </c>
      <c r="H1628" s="7" t="str">
        <f>IF('Payments Export'!B1632="","",G1628-F1628)</f>
        <v/>
      </c>
      <c r="I1628" s="3" t="str">
        <f>IF(C1628&lt;&gt;"",_xlfn.XLOOKUP(IFERROR(VALUE(C1628),C1628),'Items database'!A:A,'Items database'!B:B),(_xlfn.XLOOKUP(LEFT(E1628,3),Services,Services,"")))</f>
        <v/>
      </c>
      <c r="J1628" s="3" t="str">
        <f t="shared" si="51"/>
        <v/>
      </c>
    </row>
    <row r="1629" spans="1:10" x14ac:dyDescent="0.35">
      <c r="A1629" s="7" t="str">
        <f>IF('Payments Export'!A1633="","",'Payments Export'!A1633)</f>
        <v/>
      </c>
      <c r="B1629" s="7" t="str">
        <f>IF('Payments Export'!A1633="","",'Payments Export'!B1633)</f>
        <v/>
      </c>
      <c r="C1629" s="7" t="str">
        <f>IF(IFERROR(VALUE('Payments Export'!H1633),'Payments Export'!H1633)&lt;&gt;0,IFERROR(VALUE('Payments Export'!H1633),'Payments Export'!H1633),"")</f>
        <v/>
      </c>
      <c r="D1629" s="7" t="str">
        <f>IF('Payments Export'!I1633="","",'Payments Export'!I1633)</f>
        <v/>
      </c>
      <c r="E1629" s="7" t="str">
        <f t="shared" si="50"/>
        <v/>
      </c>
      <c r="F1629" s="7" t="str">
        <f>IF('Payments Export'!A1633="","",'Payments Export'!N1633)</f>
        <v/>
      </c>
      <c r="G1629" s="7" t="str">
        <f>IF('Payments Export'!A1633="","",'Payments Export'!O1633)</f>
        <v/>
      </c>
      <c r="H1629" s="7" t="str">
        <f>IF('Payments Export'!B1633="","",G1629-F1629)</f>
        <v/>
      </c>
      <c r="I1629" s="3" t="str">
        <f>IF(C1629&lt;&gt;"",_xlfn.XLOOKUP(IFERROR(VALUE(C1629),C1629),'Items database'!A:A,'Items database'!B:B),(_xlfn.XLOOKUP(LEFT(E1629,3),Services,Services,"")))</f>
        <v/>
      </c>
      <c r="J1629" s="3" t="str">
        <f t="shared" si="51"/>
        <v/>
      </c>
    </row>
    <row r="1630" spans="1:10" x14ac:dyDescent="0.35">
      <c r="A1630" s="7" t="str">
        <f>IF('Payments Export'!A1634="","",'Payments Export'!A1634)</f>
        <v/>
      </c>
      <c r="B1630" s="7" t="str">
        <f>IF('Payments Export'!A1634="","",'Payments Export'!B1634)</f>
        <v/>
      </c>
      <c r="C1630" s="7" t="str">
        <f>IF(IFERROR(VALUE('Payments Export'!H1634),'Payments Export'!H1634)&lt;&gt;0,IFERROR(VALUE('Payments Export'!H1634),'Payments Export'!H1634),"")</f>
        <v/>
      </c>
      <c r="D1630" s="7" t="str">
        <f>IF('Payments Export'!I1634="","",'Payments Export'!I1634)</f>
        <v/>
      </c>
      <c r="E1630" s="7" t="str">
        <f t="shared" si="50"/>
        <v/>
      </c>
      <c r="F1630" s="7" t="str">
        <f>IF('Payments Export'!A1634="","",'Payments Export'!N1634)</f>
        <v/>
      </c>
      <c r="G1630" s="7" t="str">
        <f>IF('Payments Export'!A1634="","",'Payments Export'!O1634)</f>
        <v/>
      </c>
      <c r="H1630" s="7" t="str">
        <f>IF('Payments Export'!B1634="","",G1630-F1630)</f>
        <v/>
      </c>
      <c r="I1630" s="3" t="str">
        <f>IF(C1630&lt;&gt;"",_xlfn.XLOOKUP(IFERROR(VALUE(C1630),C1630),'Items database'!A:A,'Items database'!B:B),(_xlfn.XLOOKUP(LEFT(E1630,3),Services,Services,"")))</f>
        <v/>
      </c>
      <c r="J1630" s="3" t="str">
        <f t="shared" si="51"/>
        <v/>
      </c>
    </row>
    <row r="1631" spans="1:10" x14ac:dyDescent="0.35">
      <c r="A1631" s="7" t="str">
        <f>IF('Payments Export'!A1635="","",'Payments Export'!A1635)</f>
        <v/>
      </c>
      <c r="B1631" s="7" t="str">
        <f>IF('Payments Export'!A1635="","",'Payments Export'!B1635)</f>
        <v/>
      </c>
      <c r="C1631" s="7" t="str">
        <f>IF(IFERROR(VALUE('Payments Export'!H1635),'Payments Export'!H1635)&lt;&gt;0,IFERROR(VALUE('Payments Export'!H1635),'Payments Export'!H1635),"")</f>
        <v/>
      </c>
      <c r="D1631" s="7" t="str">
        <f>IF('Payments Export'!I1635="","",'Payments Export'!I1635)</f>
        <v/>
      </c>
      <c r="E1631" s="7" t="str">
        <f t="shared" si="50"/>
        <v/>
      </c>
      <c r="F1631" s="7" t="str">
        <f>IF('Payments Export'!A1635="","",'Payments Export'!N1635)</f>
        <v/>
      </c>
      <c r="G1631" s="7" t="str">
        <f>IF('Payments Export'!A1635="","",'Payments Export'!O1635)</f>
        <v/>
      </c>
      <c r="H1631" s="7" t="str">
        <f>IF('Payments Export'!B1635="","",G1631-F1631)</f>
        <v/>
      </c>
      <c r="I1631" s="3" t="str">
        <f>IF(C1631&lt;&gt;"",_xlfn.XLOOKUP(IFERROR(VALUE(C1631),C1631),'Items database'!A:A,'Items database'!B:B),(_xlfn.XLOOKUP(LEFT(E1631,3),Services,Services,"")))</f>
        <v/>
      </c>
      <c r="J1631" s="3" t="str">
        <f t="shared" si="51"/>
        <v/>
      </c>
    </row>
    <row r="1632" spans="1:10" x14ac:dyDescent="0.35">
      <c r="A1632" s="7" t="str">
        <f>IF('Payments Export'!A1636="","",'Payments Export'!A1636)</f>
        <v/>
      </c>
      <c r="B1632" s="7" t="str">
        <f>IF('Payments Export'!A1636="","",'Payments Export'!B1636)</f>
        <v/>
      </c>
      <c r="C1632" s="7" t="str">
        <f>IF(IFERROR(VALUE('Payments Export'!H1636),'Payments Export'!H1636)&lt;&gt;0,IFERROR(VALUE('Payments Export'!H1636),'Payments Export'!H1636),"")</f>
        <v/>
      </c>
      <c r="D1632" s="7" t="str">
        <f>IF('Payments Export'!I1636="","",'Payments Export'!I1636)</f>
        <v/>
      </c>
      <c r="E1632" s="7" t="str">
        <f t="shared" si="50"/>
        <v/>
      </c>
      <c r="F1632" s="7" t="str">
        <f>IF('Payments Export'!A1636="","",'Payments Export'!N1636)</f>
        <v/>
      </c>
      <c r="G1632" s="7" t="str">
        <f>IF('Payments Export'!A1636="","",'Payments Export'!O1636)</f>
        <v/>
      </c>
      <c r="H1632" s="7" t="str">
        <f>IF('Payments Export'!B1636="","",G1632-F1632)</f>
        <v/>
      </c>
      <c r="I1632" s="3" t="str">
        <f>IF(C1632&lt;&gt;"",_xlfn.XLOOKUP(IFERROR(VALUE(C1632),C1632),'Items database'!A:A,'Items database'!B:B),(_xlfn.XLOOKUP(LEFT(E1632,3),Services,Services,"")))</f>
        <v/>
      </c>
      <c r="J1632" s="3" t="str">
        <f t="shared" si="51"/>
        <v/>
      </c>
    </row>
    <row r="1633" spans="1:10" x14ac:dyDescent="0.35">
      <c r="A1633" s="7" t="str">
        <f>IF('Payments Export'!A1637="","",'Payments Export'!A1637)</f>
        <v/>
      </c>
      <c r="B1633" s="7" t="str">
        <f>IF('Payments Export'!A1637="","",'Payments Export'!B1637)</f>
        <v/>
      </c>
      <c r="C1633" s="7" t="str">
        <f>IF(IFERROR(VALUE('Payments Export'!H1637),'Payments Export'!H1637)&lt;&gt;0,IFERROR(VALUE('Payments Export'!H1637),'Payments Export'!H1637),"")</f>
        <v/>
      </c>
      <c r="D1633" s="7" t="str">
        <f>IF('Payments Export'!I1637="","",'Payments Export'!I1637)</f>
        <v/>
      </c>
      <c r="E1633" s="7" t="str">
        <f t="shared" si="50"/>
        <v/>
      </c>
      <c r="F1633" s="7" t="str">
        <f>IF('Payments Export'!A1637="","",'Payments Export'!N1637)</f>
        <v/>
      </c>
      <c r="G1633" s="7" t="str">
        <f>IF('Payments Export'!A1637="","",'Payments Export'!O1637)</f>
        <v/>
      </c>
      <c r="H1633" s="7" t="str">
        <f>IF('Payments Export'!B1637="","",G1633-F1633)</f>
        <v/>
      </c>
      <c r="I1633" s="3" t="str">
        <f>IF(C1633&lt;&gt;"",_xlfn.XLOOKUP(IFERROR(VALUE(C1633),C1633),'Items database'!A:A,'Items database'!B:B),(_xlfn.XLOOKUP(LEFT(E1633,3),Services,Services,"")))</f>
        <v/>
      </c>
      <c r="J1633" s="3" t="str">
        <f t="shared" si="51"/>
        <v/>
      </c>
    </row>
    <row r="1634" spans="1:10" x14ac:dyDescent="0.35">
      <c r="A1634" s="7" t="str">
        <f>IF('Payments Export'!A1638="","",'Payments Export'!A1638)</f>
        <v/>
      </c>
      <c r="B1634" s="7" t="str">
        <f>IF('Payments Export'!A1638="","",'Payments Export'!B1638)</f>
        <v/>
      </c>
      <c r="C1634" s="7" t="str">
        <f>IF(IFERROR(VALUE('Payments Export'!H1638),'Payments Export'!H1638)&lt;&gt;0,IFERROR(VALUE('Payments Export'!H1638),'Payments Export'!H1638),"")</f>
        <v/>
      </c>
      <c r="D1634" s="7" t="str">
        <f>IF('Payments Export'!I1638="","",'Payments Export'!I1638)</f>
        <v/>
      </c>
      <c r="E1634" s="7" t="str">
        <f t="shared" si="50"/>
        <v/>
      </c>
      <c r="F1634" s="7" t="str">
        <f>IF('Payments Export'!A1638="","",'Payments Export'!N1638)</f>
        <v/>
      </c>
      <c r="G1634" s="7" t="str">
        <f>IF('Payments Export'!A1638="","",'Payments Export'!O1638)</f>
        <v/>
      </c>
      <c r="H1634" s="7" t="str">
        <f>IF('Payments Export'!B1638="","",G1634-F1634)</f>
        <v/>
      </c>
      <c r="I1634" s="3" t="str">
        <f>IF(C1634&lt;&gt;"",_xlfn.XLOOKUP(IFERROR(VALUE(C1634),C1634),'Items database'!A:A,'Items database'!B:B),(_xlfn.XLOOKUP(LEFT(E1634,3),Services,Services,"")))</f>
        <v/>
      </c>
      <c r="J1634" s="3" t="str">
        <f t="shared" si="51"/>
        <v/>
      </c>
    </row>
    <row r="1635" spans="1:10" x14ac:dyDescent="0.35">
      <c r="A1635" s="7" t="str">
        <f>IF('Payments Export'!A1639="","",'Payments Export'!A1639)</f>
        <v/>
      </c>
      <c r="B1635" s="7" t="str">
        <f>IF('Payments Export'!A1639="","",'Payments Export'!B1639)</f>
        <v/>
      </c>
      <c r="C1635" s="7" t="str">
        <f>IF(IFERROR(VALUE('Payments Export'!H1639),'Payments Export'!H1639)&lt;&gt;0,IFERROR(VALUE('Payments Export'!H1639),'Payments Export'!H1639),"")</f>
        <v/>
      </c>
      <c r="D1635" s="7" t="str">
        <f>IF('Payments Export'!I1639="","",'Payments Export'!I1639)</f>
        <v/>
      </c>
      <c r="E1635" s="7" t="str">
        <f t="shared" si="50"/>
        <v/>
      </c>
      <c r="F1635" s="7" t="str">
        <f>IF('Payments Export'!A1639="","",'Payments Export'!N1639)</f>
        <v/>
      </c>
      <c r="G1635" s="7" t="str">
        <f>IF('Payments Export'!A1639="","",'Payments Export'!O1639)</f>
        <v/>
      </c>
      <c r="H1635" s="7" t="str">
        <f>IF('Payments Export'!B1639="","",G1635-F1635)</f>
        <v/>
      </c>
      <c r="I1635" s="3" t="str">
        <f>IF(C1635&lt;&gt;"",_xlfn.XLOOKUP(IFERROR(VALUE(C1635),C1635),'Items database'!A:A,'Items database'!B:B),(_xlfn.XLOOKUP(LEFT(E1635,3),Services,Services,"")))</f>
        <v/>
      </c>
      <c r="J1635" s="3" t="str">
        <f t="shared" si="51"/>
        <v/>
      </c>
    </row>
    <row r="1636" spans="1:10" x14ac:dyDescent="0.35">
      <c r="A1636" s="7" t="str">
        <f>IF('Payments Export'!A1640="","",'Payments Export'!A1640)</f>
        <v/>
      </c>
      <c r="B1636" s="7" t="str">
        <f>IF('Payments Export'!A1640="","",'Payments Export'!B1640)</f>
        <v/>
      </c>
      <c r="C1636" s="7" t="str">
        <f>IF(IFERROR(VALUE('Payments Export'!H1640),'Payments Export'!H1640)&lt;&gt;0,IFERROR(VALUE('Payments Export'!H1640),'Payments Export'!H1640),"")</f>
        <v/>
      </c>
      <c r="D1636" s="7" t="str">
        <f>IF('Payments Export'!I1640="","",'Payments Export'!I1640)</f>
        <v/>
      </c>
      <c r="E1636" s="7" t="str">
        <f t="shared" si="50"/>
        <v/>
      </c>
      <c r="F1636" s="7" t="str">
        <f>IF('Payments Export'!A1640="","",'Payments Export'!N1640)</f>
        <v/>
      </c>
      <c r="G1636" s="7" t="str">
        <f>IF('Payments Export'!A1640="","",'Payments Export'!O1640)</f>
        <v/>
      </c>
      <c r="H1636" s="7" t="str">
        <f>IF('Payments Export'!B1640="","",G1636-F1636)</f>
        <v/>
      </c>
      <c r="I1636" s="3" t="str">
        <f>IF(C1636&lt;&gt;"",_xlfn.XLOOKUP(IFERROR(VALUE(C1636),C1636),'Items database'!A:A,'Items database'!B:B),(_xlfn.XLOOKUP(LEFT(E1636,3),Services,Services,"")))</f>
        <v/>
      </c>
      <c r="J1636" s="3" t="str">
        <f t="shared" si="51"/>
        <v/>
      </c>
    </row>
    <row r="1637" spans="1:10" x14ac:dyDescent="0.35">
      <c r="A1637" s="7" t="str">
        <f>IF('Payments Export'!A1641="","",'Payments Export'!A1641)</f>
        <v/>
      </c>
      <c r="B1637" s="7" t="str">
        <f>IF('Payments Export'!A1641="","",'Payments Export'!B1641)</f>
        <v/>
      </c>
      <c r="C1637" s="7" t="str">
        <f>IF(IFERROR(VALUE('Payments Export'!H1641),'Payments Export'!H1641)&lt;&gt;0,IFERROR(VALUE('Payments Export'!H1641),'Payments Export'!H1641),"")</f>
        <v/>
      </c>
      <c r="D1637" s="7" t="str">
        <f>IF('Payments Export'!I1641="","",'Payments Export'!I1641)</f>
        <v/>
      </c>
      <c r="E1637" s="7" t="str">
        <f t="shared" si="50"/>
        <v/>
      </c>
      <c r="F1637" s="7" t="str">
        <f>IF('Payments Export'!A1641="","",'Payments Export'!N1641)</f>
        <v/>
      </c>
      <c r="G1637" s="7" t="str">
        <f>IF('Payments Export'!A1641="","",'Payments Export'!O1641)</f>
        <v/>
      </c>
      <c r="H1637" s="7" t="str">
        <f>IF('Payments Export'!B1641="","",G1637-F1637)</f>
        <v/>
      </c>
      <c r="I1637" s="3" t="str">
        <f>IF(C1637&lt;&gt;"",_xlfn.XLOOKUP(IFERROR(VALUE(C1637),C1637),'Items database'!A:A,'Items database'!B:B),(_xlfn.XLOOKUP(LEFT(E1637,3),Services,Services,"")))</f>
        <v/>
      </c>
      <c r="J1637" s="3" t="str">
        <f t="shared" si="51"/>
        <v/>
      </c>
    </row>
    <row r="1638" spans="1:10" x14ac:dyDescent="0.35">
      <c r="A1638" s="7" t="str">
        <f>IF('Payments Export'!A1642="","",'Payments Export'!A1642)</f>
        <v/>
      </c>
      <c r="B1638" s="7" t="str">
        <f>IF('Payments Export'!A1642="","",'Payments Export'!B1642)</f>
        <v/>
      </c>
      <c r="C1638" s="7" t="str">
        <f>IF(IFERROR(VALUE('Payments Export'!H1642),'Payments Export'!H1642)&lt;&gt;0,IFERROR(VALUE('Payments Export'!H1642),'Payments Export'!H1642),"")</f>
        <v/>
      </c>
      <c r="D1638" s="7" t="str">
        <f>IF('Payments Export'!I1642="","",'Payments Export'!I1642)</f>
        <v/>
      </c>
      <c r="E1638" s="7" t="str">
        <f t="shared" si="50"/>
        <v/>
      </c>
      <c r="F1638" s="7" t="str">
        <f>IF('Payments Export'!A1642="","",'Payments Export'!N1642)</f>
        <v/>
      </c>
      <c r="G1638" s="7" t="str">
        <f>IF('Payments Export'!A1642="","",'Payments Export'!O1642)</f>
        <v/>
      </c>
      <c r="H1638" s="7" t="str">
        <f>IF('Payments Export'!B1642="","",G1638-F1638)</f>
        <v/>
      </c>
      <c r="I1638" s="3" t="str">
        <f>IF(C1638&lt;&gt;"",_xlfn.XLOOKUP(IFERROR(VALUE(C1638),C1638),'Items database'!A:A,'Items database'!B:B),(_xlfn.XLOOKUP(LEFT(E1638,3),Services,Services,"")))</f>
        <v/>
      </c>
      <c r="J1638" s="3" t="str">
        <f t="shared" si="51"/>
        <v/>
      </c>
    </row>
    <row r="1639" spans="1:10" x14ac:dyDescent="0.35">
      <c r="A1639" s="7" t="str">
        <f>IF('Payments Export'!A1643="","",'Payments Export'!A1643)</f>
        <v/>
      </c>
      <c r="B1639" s="7" t="str">
        <f>IF('Payments Export'!A1643="","",'Payments Export'!B1643)</f>
        <v/>
      </c>
      <c r="C1639" s="7" t="str">
        <f>IF(IFERROR(VALUE('Payments Export'!H1643),'Payments Export'!H1643)&lt;&gt;0,IFERROR(VALUE('Payments Export'!H1643),'Payments Export'!H1643),"")</f>
        <v/>
      </c>
      <c r="D1639" s="7" t="str">
        <f>IF('Payments Export'!I1643="","",'Payments Export'!I1643)</f>
        <v/>
      </c>
      <c r="E1639" s="7" t="str">
        <f t="shared" si="50"/>
        <v/>
      </c>
      <c r="F1639" s="7" t="str">
        <f>IF('Payments Export'!A1643="","",'Payments Export'!N1643)</f>
        <v/>
      </c>
      <c r="G1639" s="7" t="str">
        <f>IF('Payments Export'!A1643="","",'Payments Export'!O1643)</f>
        <v/>
      </c>
      <c r="H1639" s="7" t="str">
        <f>IF('Payments Export'!B1643="","",G1639-F1639)</f>
        <v/>
      </c>
      <c r="I1639" s="3" t="str">
        <f>IF(C1639&lt;&gt;"",_xlfn.XLOOKUP(IFERROR(VALUE(C1639),C1639),'Items database'!A:A,'Items database'!B:B),(_xlfn.XLOOKUP(LEFT(E1639,3),Services,Services,"")))</f>
        <v/>
      </c>
      <c r="J1639" s="3" t="str">
        <f t="shared" si="51"/>
        <v/>
      </c>
    </row>
    <row r="1640" spans="1:10" x14ac:dyDescent="0.35">
      <c r="A1640" s="7" t="str">
        <f>IF('Payments Export'!A1644="","",'Payments Export'!A1644)</f>
        <v/>
      </c>
      <c r="B1640" s="7" t="str">
        <f>IF('Payments Export'!A1644="","",'Payments Export'!B1644)</f>
        <v/>
      </c>
      <c r="C1640" s="7" t="str">
        <f>IF(IFERROR(VALUE('Payments Export'!H1644),'Payments Export'!H1644)&lt;&gt;0,IFERROR(VALUE('Payments Export'!H1644),'Payments Export'!H1644),"")</f>
        <v/>
      </c>
      <c r="D1640" s="7" t="str">
        <f>IF('Payments Export'!I1644="","",'Payments Export'!I1644)</f>
        <v/>
      </c>
      <c r="E1640" s="7" t="str">
        <f t="shared" si="50"/>
        <v/>
      </c>
      <c r="F1640" s="7" t="str">
        <f>IF('Payments Export'!A1644="","",'Payments Export'!N1644)</f>
        <v/>
      </c>
      <c r="G1640" s="7" t="str">
        <f>IF('Payments Export'!A1644="","",'Payments Export'!O1644)</f>
        <v/>
      </c>
      <c r="H1640" s="7" t="str">
        <f>IF('Payments Export'!B1644="","",G1640-F1640)</f>
        <v/>
      </c>
      <c r="I1640" s="3" t="str">
        <f>IF(C1640&lt;&gt;"",_xlfn.XLOOKUP(IFERROR(VALUE(C1640),C1640),'Items database'!A:A,'Items database'!B:B),(_xlfn.XLOOKUP(LEFT(E1640,3),Services,Services,"")))</f>
        <v/>
      </c>
      <c r="J1640" s="3" t="str">
        <f t="shared" si="51"/>
        <v/>
      </c>
    </row>
    <row r="1641" spans="1:10" x14ac:dyDescent="0.35">
      <c r="A1641" s="7" t="str">
        <f>IF('Payments Export'!A1645="","",'Payments Export'!A1645)</f>
        <v/>
      </c>
      <c r="B1641" s="7" t="str">
        <f>IF('Payments Export'!A1645="","",'Payments Export'!B1645)</f>
        <v/>
      </c>
      <c r="C1641" s="7" t="str">
        <f>IF(IFERROR(VALUE('Payments Export'!H1645),'Payments Export'!H1645)&lt;&gt;0,IFERROR(VALUE('Payments Export'!H1645),'Payments Export'!H1645),"")</f>
        <v/>
      </c>
      <c r="D1641" s="7" t="str">
        <f>IF('Payments Export'!I1645="","",'Payments Export'!I1645)</f>
        <v/>
      </c>
      <c r="E1641" s="7" t="str">
        <f t="shared" si="50"/>
        <v/>
      </c>
      <c r="F1641" s="7" t="str">
        <f>IF('Payments Export'!A1645="","",'Payments Export'!N1645)</f>
        <v/>
      </c>
      <c r="G1641" s="7" t="str">
        <f>IF('Payments Export'!A1645="","",'Payments Export'!O1645)</f>
        <v/>
      </c>
      <c r="H1641" s="7" t="str">
        <f>IF('Payments Export'!B1645="","",G1641-F1641)</f>
        <v/>
      </c>
      <c r="I1641" s="3" t="str">
        <f>IF(C1641&lt;&gt;"",_xlfn.XLOOKUP(IFERROR(VALUE(C1641),C1641),'Items database'!A:A,'Items database'!B:B),(_xlfn.XLOOKUP(LEFT(E1641,3),Services,Services,"")))</f>
        <v/>
      </c>
      <c r="J1641" s="3" t="str">
        <f t="shared" si="51"/>
        <v/>
      </c>
    </row>
    <row r="1642" spans="1:10" x14ac:dyDescent="0.35">
      <c r="A1642" s="7" t="str">
        <f>IF('Payments Export'!A1646="","",'Payments Export'!A1646)</f>
        <v/>
      </c>
      <c r="B1642" s="7" t="str">
        <f>IF('Payments Export'!A1646="","",'Payments Export'!B1646)</f>
        <v/>
      </c>
      <c r="C1642" s="7" t="str">
        <f>IF(IFERROR(VALUE('Payments Export'!H1646),'Payments Export'!H1646)&lt;&gt;0,IFERROR(VALUE('Payments Export'!H1646),'Payments Export'!H1646),"")</f>
        <v/>
      </c>
      <c r="D1642" s="7" t="str">
        <f>IF('Payments Export'!I1646="","",'Payments Export'!I1646)</f>
        <v/>
      </c>
      <c r="E1642" s="7" t="str">
        <f t="shared" si="50"/>
        <v/>
      </c>
      <c r="F1642" s="7" t="str">
        <f>IF('Payments Export'!A1646="","",'Payments Export'!N1646)</f>
        <v/>
      </c>
      <c r="G1642" s="7" t="str">
        <f>IF('Payments Export'!A1646="","",'Payments Export'!O1646)</f>
        <v/>
      </c>
      <c r="H1642" s="7" t="str">
        <f>IF('Payments Export'!B1646="","",G1642-F1642)</f>
        <v/>
      </c>
      <c r="I1642" s="3" t="str">
        <f>IF(C1642&lt;&gt;"",_xlfn.XLOOKUP(IFERROR(VALUE(C1642),C1642),'Items database'!A:A,'Items database'!B:B),(_xlfn.XLOOKUP(LEFT(E1642,3),Services,Services,"")))</f>
        <v/>
      </c>
      <c r="J1642" s="3" t="str">
        <f t="shared" si="51"/>
        <v/>
      </c>
    </row>
    <row r="1643" spans="1:10" x14ac:dyDescent="0.35">
      <c r="A1643" s="7" t="str">
        <f>IF('Payments Export'!A1647="","",'Payments Export'!A1647)</f>
        <v/>
      </c>
      <c r="B1643" s="7" t="str">
        <f>IF('Payments Export'!A1647="","",'Payments Export'!B1647)</f>
        <v/>
      </c>
      <c r="C1643" s="7" t="str">
        <f>IF(IFERROR(VALUE('Payments Export'!H1647),'Payments Export'!H1647)&lt;&gt;0,IFERROR(VALUE('Payments Export'!H1647),'Payments Export'!H1647),"")</f>
        <v/>
      </c>
      <c r="D1643" s="7" t="str">
        <f>IF('Payments Export'!I1647="","",'Payments Export'!I1647)</f>
        <v/>
      </c>
      <c r="E1643" s="7" t="str">
        <f t="shared" si="50"/>
        <v/>
      </c>
      <c r="F1643" s="7" t="str">
        <f>IF('Payments Export'!A1647="","",'Payments Export'!N1647)</f>
        <v/>
      </c>
      <c r="G1643" s="7" t="str">
        <f>IF('Payments Export'!A1647="","",'Payments Export'!O1647)</f>
        <v/>
      </c>
      <c r="H1643" s="7" t="str">
        <f>IF('Payments Export'!B1647="","",G1643-F1643)</f>
        <v/>
      </c>
      <c r="I1643" s="3" t="str">
        <f>IF(C1643&lt;&gt;"",_xlfn.XLOOKUP(IFERROR(VALUE(C1643),C1643),'Items database'!A:A,'Items database'!B:B),(_xlfn.XLOOKUP(LEFT(E1643,3),Services,Services,"")))</f>
        <v/>
      </c>
      <c r="J1643" s="3" t="str">
        <f t="shared" si="51"/>
        <v/>
      </c>
    </row>
    <row r="1644" spans="1:10" x14ac:dyDescent="0.35">
      <c r="A1644" s="7" t="str">
        <f>IF('Payments Export'!A1648="","",'Payments Export'!A1648)</f>
        <v/>
      </c>
      <c r="B1644" s="7" t="str">
        <f>IF('Payments Export'!A1648="","",'Payments Export'!B1648)</f>
        <v/>
      </c>
      <c r="C1644" s="7" t="str">
        <f>IF(IFERROR(VALUE('Payments Export'!H1648),'Payments Export'!H1648)&lt;&gt;0,IFERROR(VALUE('Payments Export'!H1648),'Payments Export'!H1648),"")</f>
        <v/>
      </c>
      <c r="D1644" s="7" t="str">
        <f>IF('Payments Export'!I1648="","",'Payments Export'!I1648)</f>
        <v/>
      </c>
      <c r="E1644" s="7" t="str">
        <f t="shared" si="50"/>
        <v/>
      </c>
      <c r="F1644" s="7" t="str">
        <f>IF('Payments Export'!A1648="","",'Payments Export'!N1648)</f>
        <v/>
      </c>
      <c r="G1644" s="7" t="str">
        <f>IF('Payments Export'!A1648="","",'Payments Export'!O1648)</f>
        <v/>
      </c>
      <c r="H1644" s="7" t="str">
        <f>IF('Payments Export'!B1648="","",G1644-F1644)</f>
        <v/>
      </c>
      <c r="I1644" s="3" t="str">
        <f>IF(C1644&lt;&gt;"",_xlfn.XLOOKUP(IFERROR(VALUE(C1644),C1644),'Items database'!A:A,'Items database'!B:B),(_xlfn.XLOOKUP(LEFT(E1644,3),Services,Services,"")))</f>
        <v/>
      </c>
      <c r="J1644" s="3" t="str">
        <f t="shared" si="51"/>
        <v/>
      </c>
    </row>
    <row r="1645" spans="1:10" x14ac:dyDescent="0.35">
      <c r="A1645" s="7" t="str">
        <f>IF('Payments Export'!A1649="","",'Payments Export'!A1649)</f>
        <v/>
      </c>
      <c r="B1645" s="7" t="str">
        <f>IF('Payments Export'!A1649="","",'Payments Export'!B1649)</f>
        <v/>
      </c>
      <c r="C1645" s="7" t="str">
        <f>IF(IFERROR(VALUE('Payments Export'!H1649),'Payments Export'!H1649)&lt;&gt;0,IFERROR(VALUE('Payments Export'!H1649),'Payments Export'!H1649),"")</f>
        <v/>
      </c>
      <c r="D1645" s="7" t="str">
        <f>IF('Payments Export'!I1649="","",'Payments Export'!I1649)</f>
        <v/>
      </c>
      <c r="E1645" s="7" t="str">
        <f t="shared" si="50"/>
        <v/>
      </c>
      <c r="F1645" s="7" t="str">
        <f>IF('Payments Export'!A1649="","",'Payments Export'!N1649)</f>
        <v/>
      </c>
      <c r="G1645" s="7" t="str">
        <f>IF('Payments Export'!A1649="","",'Payments Export'!O1649)</f>
        <v/>
      </c>
      <c r="H1645" s="7" t="str">
        <f>IF('Payments Export'!B1649="","",G1645-F1645)</f>
        <v/>
      </c>
      <c r="I1645" s="3" t="str">
        <f>IF(C1645&lt;&gt;"",_xlfn.XLOOKUP(IFERROR(VALUE(C1645),C1645),'Items database'!A:A,'Items database'!B:B),(_xlfn.XLOOKUP(LEFT(E1645,3),Services,Services,"")))</f>
        <v/>
      </c>
      <c r="J1645" s="3" t="str">
        <f t="shared" si="51"/>
        <v/>
      </c>
    </row>
    <row r="1646" spans="1:10" x14ac:dyDescent="0.35">
      <c r="A1646" s="7" t="str">
        <f>IF('Payments Export'!A1650="","",'Payments Export'!A1650)</f>
        <v/>
      </c>
      <c r="B1646" s="7" t="str">
        <f>IF('Payments Export'!A1650="","",'Payments Export'!B1650)</f>
        <v/>
      </c>
      <c r="C1646" s="7" t="str">
        <f>IF(IFERROR(VALUE('Payments Export'!H1650),'Payments Export'!H1650)&lt;&gt;0,IFERROR(VALUE('Payments Export'!H1650),'Payments Export'!H1650),"")</f>
        <v/>
      </c>
      <c r="D1646" s="7" t="str">
        <f>IF('Payments Export'!I1650="","",'Payments Export'!I1650)</f>
        <v/>
      </c>
      <c r="E1646" s="7" t="str">
        <f t="shared" si="50"/>
        <v/>
      </c>
      <c r="F1646" s="7" t="str">
        <f>IF('Payments Export'!A1650="","",'Payments Export'!N1650)</f>
        <v/>
      </c>
      <c r="G1646" s="7" t="str">
        <f>IF('Payments Export'!A1650="","",'Payments Export'!O1650)</f>
        <v/>
      </c>
      <c r="H1646" s="7" t="str">
        <f>IF('Payments Export'!B1650="","",G1646-F1646)</f>
        <v/>
      </c>
      <c r="I1646" s="3" t="str">
        <f>IF(C1646&lt;&gt;"",_xlfn.XLOOKUP(IFERROR(VALUE(C1646),C1646),'Items database'!A:A,'Items database'!B:B),(_xlfn.XLOOKUP(LEFT(E1646,3),Services,Services,"")))</f>
        <v/>
      </c>
      <c r="J1646" s="3" t="str">
        <f t="shared" si="51"/>
        <v/>
      </c>
    </row>
    <row r="1647" spans="1:10" x14ac:dyDescent="0.35">
      <c r="A1647" s="7" t="str">
        <f>IF('Payments Export'!A1651="","",'Payments Export'!A1651)</f>
        <v/>
      </c>
      <c r="B1647" s="7" t="str">
        <f>IF('Payments Export'!A1651="","",'Payments Export'!B1651)</f>
        <v/>
      </c>
      <c r="C1647" s="7" t="str">
        <f>IF(IFERROR(VALUE('Payments Export'!H1651),'Payments Export'!H1651)&lt;&gt;0,IFERROR(VALUE('Payments Export'!H1651),'Payments Export'!H1651),"")</f>
        <v/>
      </c>
      <c r="D1647" s="7" t="str">
        <f>IF('Payments Export'!I1651="","",'Payments Export'!I1651)</f>
        <v/>
      </c>
      <c r="E1647" s="7" t="str">
        <f t="shared" si="50"/>
        <v/>
      </c>
      <c r="F1647" s="7" t="str">
        <f>IF('Payments Export'!A1651="","",'Payments Export'!N1651)</f>
        <v/>
      </c>
      <c r="G1647" s="7" t="str">
        <f>IF('Payments Export'!A1651="","",'Payments Export'!O1651)</f>
        <v/>
      </c>
      <c r="H1647" s="7" t="str">
        <f>IF('Payments Export'!B1651="","",G1647-F1647)</f>
        <v/>
      </c>
      <c r="I1647" s="3" t="str">
        <f>IF(C1647&lt;&gt;"",_xlfn.XLOOKUP(IFERROR(VALUE(C1647),C1647),'Items database'!A:A,'Items database'!B:B),(_xlfn.XLOOKUP(LEFT(E1647,3),Services,Services,"")))</f>
        <v/>
      </c>
      <c r="J1647" s="3" t="str">
        <f t="shared" si="51"/>
        <v/>
      </c>
    </row>
    <row r="1648" spans="1:10" x14ac:dyDescent="0.35">
      <c r="A1648" s="7" t="str">
        <f>IF('Payments Export'!A1652="","",'Payments Export'!A1652)</f>
        <v/>
      </c>
      <c r="B1648" s="7" t="str">
        <f>IF('Payments Export'!A1652="","",'Payments Export'!B1652)</f>
        <v/>
      </c>
      <c r="C1648" s="7" t="str">
        <f>IF(IFERROR(VALUE('Payments Export'!H1652),'Payments Export'!H1652)&lt;&gt;0,IFERROR(VALUE('Payments Export'!H1652),'Payments Export'!H1652),"")</f>
        <v/>
      </c>
      <c r="D1648" s="7" t="str">
        <f>IF('Payments Export'!I1652="","",'Payments Export'!I1652)</f>
        <v/>
      </c>
      <c r="E1648" s="7" t="str">
        <f t="shared" si="50"/>
        <v/>
      </c>
      <c r="F1648" s="7" t="str">
        <f>IF('Payments Export'!A1652="","",'Payments Export'!N1652)</f>
        <v/>
      </c>
      <c r="G1648" s="7" t="str">
        <f>IF('Payments Export'!A1652="","",'Payments Export'!O1652)</f>
        <v/>
      </c>
      <c r="H1648" s="7" t="str">
        <f>IF('Payments Export'!B1652="","",G1648-F1648)</f>
        <v/>
      </c>
      <c r="I1648" s="3" t="str">
        <f>IF(C1648&lt;&gt;"",_xlfn.XLOOKUP(IFERROR(VALUE(C1648),C1648),'Items database'!A:A,'Items database'!B:B),(_xlfn.XLOOKUP(LEFT(E1648,3),Services,Services,"")))</f>
        <v/>
      </c>
      <c r="J1648" s="3" t="str">
        <f t="shared" si="51"/>
        <v/>
      </c>
    </row>
    <row r="1649" spans="1:10" x14ac:dyDescent="0.35">
      <c r="A1649" s="7" t="str">
        <f>IF('Payments Export'!A1653="","",'Payments Export'!A1653)</f>
        <v/>
      </c>
      <c r="B1649" s="7" t="str">
        <f>IF('Payments Export'!A1653="","",'Payments Export'!B1653)</f>
        <v/>
      </c>
      <c r="C1649" s="7" t="str">
        <f>IF(IFERROR(VALUE('Payments Export'!H1653),'Payments Export'!H1653)&lt;&gt;0,IFERROR(VALUE('Payments Export'!H1653),'Payments Export'!H1653),"")</f>
        <v/>
      </c>
      <c r="D1649" s="7" t="str">
        <f>IF('Payments Export'!I1653="","",'Payments Export'!I1653)</f>
        <v/>
      </c>
      <c r="E1649" s="7" t="str">
        <f t="shared" si="50"/>
        <v/>
      </c>
      <c r="F1649" s="7" t="str">
        <f>IF('Payments Export'!A1653="","",'Payments Export'!N1653)</f>
        <v/>
      </c>
      <c r="G1649" s="7" t="str">
        <f>IF('Payments Export'!A1653="","",'Payments Export'!O1653)</f>
        <v/>
      </c>
      <c r="H1649" s="7" t="str">
        <f>IF('Payments Export'!B1653="","",G1649-F1649)</f>
        <v/>
      </c>
      <c r="I1649" s="3" t="str">
        <f>IF(C1649&lt;&gt;"",_xlfn.XLOOKUP(IFERROR(VALUE(C1649),C1649),'Items database'!A:A,'Items database'!B:B),(_xlfn.XLOOKUP(LEFT(E1649,3),Services,Services,"")))</f>
        <v/>
      </c>
      <c r="J1649" s="3" t="str">
        <f t="shared" si="51"/>
        <v/>
      </c>
    </row>
    <row r="1650" spans="1:10" x14ac:dyDescent="0.35">
      <c r="A1650" s="7" t="str">
        <f>IF('Payments Export'!A1654="","",'Payments Export'!A1654)</f>
        <v/>
      </c>
      <c r="B1650" s="7" t="str">
        <f>IF('Payments Export'!A1654="","",'Payments Export'!B1654)</f>
        <v/>
      </c>
      <c r="C1650" s="7" t="str">
        <f>IF(IFERROR(VALUE('Payments Export'!H1654),'Payments Export'!H1654)&lt;&gt;0,IFERROR(VALUE('Payments Export'!H1654),'Payments Export'!H1654),"")</f>
        <v/>
      </c>
      <c r="D1650" s="7" t="str">
        <f>IF('Payments Export'!I1654="","",'Payments Export'!I1654)</f>
        <v/>
      </c>
      <c r="E1650" s="7" t="str">
        <f t="shared" si="50"/>
        <v/>
      </c>
      <c r="F1650" s="7" t="str">
        <f>IF('Payments Export'!A1654="","",'Payments Export'!N1654)</f>
        <v/>
      </c>
      <c r="G1650" s="7" t="str">
        <f>IF('Payments Export'!A1654="","",'Payments Export'!O1654)</f>
        <v/>
      </c>
      <c r="H1650" s="7" t="str">
        <f>IF('Payments Export'!B1654="","",G1650-F1650)</f>
        <v/>
      </c>
      <c r="I1650" s="3" t="str">
        <f>IF(C1650&lt;&gt;"",_xlfn.XLOOKUP(IFERROR(VALUE(C1650),C1650),'Items database'!A:A,'Items database'!B:B),(_xlfn.XLOOKUP(LEFT(E1650,3),Services,Services,"")))</f>
        <v/>
      </c>
      <c r="J1650" s="3" t="str">
        <f t="shared" si="51"/>
        <v/>
      </c>
    </row>
    <row r="1651" spans="1:10" x14ac:dyDescent="0.35">
      <c r="A1651" s="7" t="str">
        <f>IF('Payments Export'!A1655="","",'Payments Export'!A1655)</f>
        <v/>
      </c>
      <c r="B1651" s="7" t="str">
        <f>IF('Payments Export'!A1655="","",'Payments Export'!B1655)</f>
        <v/>
      </c>
      <c r="C1651" s="7" t="str">
        <f>IF(IFERROR(VALUE('Payments Export'!H1655),'Payments Export'!H1655)&lt;&gt;0,IFERROR(VALUE('Payments Export'!H1655),'Payments Export'!H1655),"")</f>
        <v/>
      </c>
      <c r="D1651" s="7" t="str">
        <f>IF('Payments Export'!I1655="","",'Payments Export'!I1655)</f>
        <v/>
      </c>
      <c r="E1651" s="7" t="str">
        <f t="shared" si="50"/>
        <v/>
      </c>
      <c r="F1651" s="7" t="str">
        <f>IF('Payments Export'!A1655="","",'Payments Export'!N1655)</f>
        <v/>
      </c>
      <c r="G1651" s="7" t="str">
        <f>IF('Payments Export'!A1655="","",'Payments Export'!O1655)</f>
        <v/>
      </c>
      <c r="H1651" s="7" t="str">
        <f>IF('Payments Export'!B1655="","",G1651-F1651)</f>
        <v/>
      </c>
      <c r="I1651" s="3" t="str">
        <f>IF(C1651&lt;&gt;"",_xlfn.XLOOKUP(IFERROR(VALUE(C1651),C1651),'Items database'!A:A,'Items database'!B:B),(_xlfn.XLOOKUP(LEFT(E1651,3),Services,Services,"")))</f>
        <v/>
      </c>
      <c r="J1651" s="3" t="str">
        <f t="shared" si="51"/>
        <v/>
      </c>
    </row>
    <row r="1652" spans="1:10" x14ac:dyDescent="0.35">
      <c r="A1652" s="7" t="str">
        <f>IF('Payments Export'!A1656="","",'Payments Export'!A1656)</f>
        <v/>
      </c>
      <c r="B1652" s="7" t="str">
        <f>IF('Payments Export'!A1656="","",'Payments Export'!B1656)</f>
        <v/>
      </c>
      <c r="C1652" s="7" t="str">
        <f>IF(IFERROR(VALUE('Payments Export'!H1656),'Payments Export'!H1656)&lt;&gt;0,IFERROR(VALUE('Payments Export'!H1656),'Payments Export'!H1656),"")</f>
        <v/>
      </c>
      <c r="D1652" s="7" t="str">
        <f>IF('Payments Export'!I1656="","",'Payments Export'!I1656)</f>
        <v/>
      </c>
      <c r="E1652" s="7" t="str">
        <f t="shared" si="50"/>
        <v/>
      </c>
      <c r="F1652" s="7" t="str">
        <f>IF('Payments Export'!A1656="","",'Payments Export'!N1656)</f>
        <v/>
      </c>
      <c r="G1652" s="7" t="str">
        <f>IF('Payments Export'!A1656="","",'Payments Export'!O1656)</f>
        <v/>
      </c>
      <c r="H1652" s="7" t="str">
        <f>IF('Payments Export'!B1656="","",G1652-F1652)</f>
        <v/>
      </c>
      <c r="I1652" s="3" t="str">
        <f>IF(C1652&lt;&gt;"",_xlfn.XLOOKUP(IFERROR(VALUE(C1652),C1652),'Items database'!A:A,'Items database'!B:B),(_xlfn.XLOOKUP(LEFT(E1652,3),Services,Services,"")))</f>
        <v/>
      </c>
      <c r="J1652" s="3" t="str">
        <f t="shared" si="51"/>
        <v/>
      </c>
    </row>
    <row r="1653" spans="1:10" x14ac:dyDescent="0.35">
      <c r="A1653" s="7" t="str">
        <f>IF('Payments Export'!A1657="","",'Payments Export'!A1657)</f>
        <v/>
      </c>
      <c r="B1653" s="7" t="str">
        <f>IF('Payments Export'!A1657="","",'Payments Export'!B1657)</f>
        <v/>
      </c>
      <c r="C1653" s="7" t="str">
        <f>IF(IFERROR(VALUE('Payments Export'!H1657),'Payments Export'!H1657)&lt;&gt;0,IFERROR(VALUE('Payments Export'!H1657),'Payments Export'!H1657),"")</f>
        <v/>
      </c>
      <c r="D1653" s="7" t="str">
        <f>IF('Payments Export'!I1657="","",'Payments Export'!I1657)</f>
        <v/>
      </c>
      <c r="E1653" s="7" t="str">
        <f t="shared" si="50"/>
        <v/>
      </c>
      <c r="F1653" s="7" t="str">
        <f>IF('Payments Export'!A1657="","",'Payments Export'!N1657)</f>
        <v/>
      </c>
      <c r="G1653" s="7" t="str">
        <f>IF('Payments Export'!A1657="","",'Payments Export'!O1657)</f>
        <v/>
      </c>
      <c r="H1653" s="7" t="str">
        <f>IF('Payments Export'!B1657="","",G1653-F1653)</f>
        <v/>
      </c>
      <c r="I1653" s="3" t="str">
        <f>IF(C1653&lt;&gt;"",_xlfn.XLOOKUP(IFERROR(VALUE(C1653),C1653),'Items database'!A:A,'Items database'!B:B),(_xlfn.XLOOKUP(LEFT(E1653,3),Services,Services,"")))</f>
        <v/>
      </c>
      <c r="J1653" s="3" t="str">
        <f t="shared" si="51"/>
        <v/>
      </c>
    </row>
    <row r="1654" spans="1:10" x14ac:dyDescent="0.35">
      <c r="A1654" s="7" t="str">
        <f>IF('Payments Export'!A1658="","",'Payments Export'!A1658)</f>
        <v/>
      </c>
      <c r="B1654" s="7" t="str">
        <f>IF('Payments Export'!A1658="","",'Payments Export'!B1658)</f>
        <v/>
      </c>
      <c r="C1654" s="7" t="str">
        <f>IF(IFERROR(VALUE('Payments Export'!H1658),'Payments Export'!H1658)&lt;&gt;0,IFERROR(VALUE('Payments Export'!H1658),'Payments Export'!H1658),"")</f>
        <v/>
      </c>
      <c r="D1654" s="7" t="str">
        <f>IF('Payments Export'!I1658="","",'Payments Export'!I1658)</f>
        <v/>
      </c>
      <c r="E1654" s="7" t="str">
        <f t="shared" si="50"/>
        <v/>
      </c>
      <c r="F1654" s="7" t="str">
        <f>IF('Payments Export'!A1658="","",'Payments Export'!N1658)</f>
        <v/>
      </c>
      <c r="G1654" s="7" t="str">
        <f>IF('Payments Export'!A1658="","",'Payments Export'!O1658)</f>
        <v/>
      </c>
      <c r="H1654" s="7" t="str">
        <f>IF('Payments Export'!B1658="","",G1654-F1654)</f>
        <v/>
      </c>
      <c r="I1654" s="3" t="str">
        <f>IF(C1654&lt;&gt;"",_xlfn.XLOOKUP(IFERROR(VALUE(C1654),C1654),'Items database'!A:A,'Items database'!B:B),(_xlfn.XLOOKUP(LEFT(E1654,3),Services,Services,"")))</f>
        <v/>
      </c>
      <c r="J1654" s="3" t="str">
        <f t="shared" si="51"/>
        <v/>
      </c>
    </row>
    <row r="1655" spans="1:10" x14ac:dyDescent="0.35">
      <c r="A1655" s="7" t="str">
        <f>IF('Payments Export'!A1659="","",'Payments Export'!A1659)</f>
        <v/>
      </c>
      <c r="B1655" s="7" t="str">
        <f>IF('Payments Export'!A1659="","",'Payments Export'!B1659)</f>
        <v/>
      </c>
      <c r="C1655" s="7" t="str">
        <f>IF(IFERROR(VALUE('Payments Export'!H1659),'Payments Export'!H1659)&lt;&gt;0,IFERROR(VALUE('Payments Export'!H1659),'Payments Export'!H1659),"")</f>
        <v/>
      </c>
      <c r="D1655" s="7" t="str">
        <f>IF('Payments Export'!I1659="","",'Payments Export'!I1659)</f>
        <v/>
      </c>
      <c r="E1655" s="7" t="str">
        <f t="shared" si="50"/>
        <v/>
      </c>
      <c r="F1655" s="7" t="str">
        <f>IF('Payments Export'!A1659="","",'Payments Export'!N1659)</f>
        <v/>
      </c>
      <c r="G1655" s="7" t="str">
        <f>IF('Payments Export'!A1659="","",'Payments Export'!O1659)</f>
        <v/>
      </c>
      <c r="H1655" s="7" t="str">
        <f>IF('Payments Export'!B1659="","",G1655-F1655)</f>
        <v/>
      </c>
      <c r="I1655" s="3" t="str">
        <f>IF(C1655&lt;&gt;"",_xlfn.XLOOKUP(IFERROR(VALUE(C1655),C1655),'Items database'!A:A,'Items database'!B:B),(_xlfn.XLOOKUP(LEFT(E1655,3),Services,Services,"")))</f>
        <v/>
      </c>
      <c r="J1655" s="3" t="str">
        <f t="shared" si="51"/>
        <v/>
      </c>
    </row>
    <row r="1656" spans="1:10" x14ac:dyDescent="0.35">
      <c r="A1656" s="7" t="str">
        <f>IF('Payments Export'!A1660="","",'Payments Export'!A1660)</f>
        <v/>
      </c>
      <c r="B1656" s="7" t="str">
        <f>IF('Payments Export'!A1660="","",'Payments Export'!B1660)</f>
        <v/>
      </c>
      <c r="C1656" s="7" t="str">
        <f>IF(IFERROR(VALUE('Payments Export'!H1660),'Payments Export'!H1660)&lt;&gt;0,IFERROR(VALUE('Payments Export'!H1660),'Payments Export'!H1660),"")</f>
        <v/>
      </c>
      <c r="D1656" s="7" t="str">
        <f>IF('Payments Export'!I1660="","",'Payments Export'!I1660)</f>
        <v/>
      </c>
      <c r="E1656" s="7" t="str">
        <f t="shared" si="50"/>
        <v/>
      </c>
      <c r="F1656" s="7" t="str">
        <f>IF('Payments Export'!A1660="","",'Payments Export'!N1660)</f>
        <v/>
      </c>
      <c r="G1656" s="7" t="str">
        <f>IF('Payments Export'!A1660="","",'Payments Export'!O1660)</f>
        <v/>
      </c>
      <c r="H1656" s="7" t="str">
        <f>IF('Payments Export'!B1660="","",G1656-F1656)</f>
        <v/>
      </c>
      <c r="I1656" s="3" t="str">
        <f>IF(C1656&lt;&gt;"",_xlfn.XLOOKUP(IFERROR(VALUE(C1656),C1656),'Items database'!A:A,'Items database'!B:B),(_xlfn.XLOOKUP(LEFT(E1656,3),Services,Services,"")))</f>
        <v/>
      </c>
      <c r="J1656" s="3" t="str">
        <f t="shared" si="51"/>
        <v/>
      </c>
    </row>
    <row r="1657" spans="1:10" x14ac:dyDescent="0.35">
      <c r="A1657" s="7" t="str">
        <f>IF('Payments Export'!A1661="","",'Payments Export'!A1661)</f>
        <v/>
      </c>
      <c r="B1657" s="7" t="str">
        <f>IF('Payments Export'!A1661="","",'Payments Export'!B1661)</f>
        <v/>
      </c>
      <c r="C1657" s="7" t="str">
        <f>IF(IFERROR(VALUE('Payments Export'!H1661),'Payments Export'!H1661)&lt;&gt;0,IFERROR(VALUE('Payments Export'!H1661),'Payments Export'!H1661),"")</f>
        <v/>
      </c>
      <c r="D1657" s="7" t="str">
        <f>IF('Payments Export'!I1661="","",'Payments Export'!I1661)</f>
        <v/>
      </c>
      <c r="E1657" s="7" t="str">
        <f t="shared" si="50"/>
        <v/>
      </c>
      <c r="F1657" s="7" t="str">
        <f>IF('Payments Export'!A1661="","",'Payments Export'!N1661)</f>
        <v/>
      </c>
      <c r="G1657" s="7" t="str">
        <f>IF('Payments Export'!A1661="","",'Payments Export'!O1661)</f>
        <v/>
      </c>
      <c r="H1657" s="7" t="str">
        <f>IF('Payments Export'!B1661="","",G1657-F1657)</f>
        <v/>
      </c>
      <c r="I1657" s="3" t="str">
        <f>IF(C1657&lt;&gt;"",_xlfn.XLOOKUP(IFERROR(VALUE(C1657),C1657),'Items database'!A:A,'Items database'!B:B),(_xlfn.XLOOKUP(LEFT(E1657,3),Services,Services,"")))</f>
        <v/>
      </c>
      <c r="J1657" s="3" t="str">
        <f t="shared" si="51"/>
        <v/>
      </c>
    </row>
    <row r="1658" spans="1:10" x14ac:dyDescent="0.35">
      <c r="A1658" s="7" t="str">
        <f>IF('Payments Export'!A1662="","",'Payments Export'!A1662)</f>
        <v/>
      </c>
      <c r="B1658" s="7" t="str">
        <f>IF('Payments Export'!A1662="","",'Payments Export'!B1662)</f>
        <v/>
      </c>
      <c r="C1658" s="7" t="str">
        <f>IF(IFERROR(VALUE('Payments Export'!H1662),'Payments Export'!H1662)&lt;&gt;0,IFERROR(VALUE('Payments Export'!H1662),'Payments Export'!H1662),"")</f>
        <v/>
      </c>
      <c r="D1658" s="7" t="str">
        <f>IF('Payments Export'!I1662="","",'Payments Export'!I1662)</f>
        <v/>
      </c>
      <c r="E1658" s="7" t="str">
        <f t="shared" si="50"/>
        <v/>
      </c>
      <c r="F1658" s="7" t="str">
        <f>IF('Payments Export'!A1662="","",'Payments Export'!N1662)</f>
        <v/>
      </c>
      <c r="G1658" s="7" t="str">
        <f>IF('Payments Export'!A1662="","",'Payments Export'!O1662)</f>
        <v/>
      </c>
      <c r="H1658" s="7" t="str">
        <f>IF('Payments Export'!B1662="","",G1658-F1658)</f>
        <v/>
      </c>
      <c r="I1658" s="3" t="str">
        <f>IF(C1658&lt;&gt;"",_xlfn.XLOOKUP(IFERROR(VALUE(C1658),C1658),'Items database'!A:A,'Items database'!B:B),(_xlfn.XLOOKUP(LEFT(E1658,3),Services,Services,"")))</f>
        <v/>
      </c>
      <c r="J1658" s="3" t="str">
        <f t="shared" si="51"/>
        <v/>
      </c>
    </row>
    <row r="1659" spans="1:10" x14ac:dyDescent="0.35">
      <c r="A1659" s="7" t="str">
        <f>IF('Payments Export'!A1663="","",'Payments Export'!A1663)</f>
        <v/>
      </c>
      <c r="B1659" s="7" t="str">
        <f>IF('Payments Export'!A1663="","",'Payments Export'!B1663)</f>
        <v/>
      </c>
      <c r="C1659" s="7" t="str">
        <f>IF(IFERROR(VALUE('Payments Export'!H1663),'Payments Export'!H1663)&lt;&gt;0,IFERROR(VALUE('Payments Export'!H1663),'Payments Export'!H1663),"")</f>
        <v/>
      </c>
      <c r="D1659" s="7" t="str">
        <f>IF('Payments Export'!I1663="","",'Payments Export'!I1663)</f>
        <v/>
      </c>
      <c r="E1659" s="7" t="str">
        <f t="shared" si="50"/>
        <v/>
      </c>
      <c r="F1659" s="7" t="str">
        <f>IF('Payments Export'!A1663="","",'Payments Export'!N1663)</f>
        <v/>
      </c>
      <c r="G1659" s="7" t="str">
        <f>IF('Payments Export'!A1663="","",'Payments Export'!O1663)</f>
        <v/>
      </c>
      <c r="H1659" s="7" t="str">
        <f>IF('Payments Export'!B1663="","",G1659-F1659)</f>
        <v/>
      </c>
      <c r="I1659" s="3" t="str">
        <f>IF(C1659&lt;&gt;"",_xlfn.XLOOKUP(IFERROR(VALUE(C1659),C1659),'Items database'!A:A,'Items database'!B:B),(_xlfn.XLOOKUP(LEFT(E1659,3),Services,Services,"")))</f>
        <v/>
      </c>
      <c r="J1659" s="3" t="str">
        <f t="shared" si="51"/>
        <v/>
      </c>
    </row>
    <row r="1660" spans="1:10" x14ac:dyDescent="0.35">
      <c r="A1660" s="7" t="str">
        <f>IF('Payments Export'!A1664="","",'Payments Export'!A1664)</f>
        <v/>
      </c>
      <c r="B1660" s="7" t="str">
        <f>IF('Payments Export'!A1664="","",'Payments Export'!B1664)</f>
        <v/>
      </c>
      <c r="C1660" s="7" t="str">
        <f>IF(IFERROR(VALUE('Payments Export'!H1664),'Payments Export'!H1664)&lt;&gt;0,IFERROR(VALUE('Payments Export'!H1664),'Payments Export'!H1664),"")</f>
        <v/>
      </c>
      <c r="D1660" s="7" t="str">
        <f>IF('Payments Export'!I1664="","",'Payments Export'!I1664)</f>
        <v/>
      </c>
      <c r="E1660" s="7" t="str">
        <f t="shared" si="50"/>
        <v/>
      </c>
      <c r="F1660" s="7" t="str">
        <f>IF('Payments Export'!A1664="","",'Payments Export'!N1664)</f>
        <v/>
      </c>
      <c r="G1660" s="7" t="str">
        <f>IF('Payments Export'!A1664="","",'Payments Export'!O1664)</f>
        <v/>
      </c>
      <c r="H1660" s="7" t="str">
        <f>IF('Payments Export'!B1664="","",G1660-F1660)</f>
        <v/>
      </c>
      <c r="I1660" s="3" t="str">
        <f>IF(C1660&lt;&gt;"",_xlfn.XLOOKUP(IFERROR(VALUE(C1660),C1660),'Items database'!A:A,'Items database'!B:B),(_xlfn.XLOOKUP(LEFT(E1660,3),Services,Services,"")))</f>
        <v/>
      </c>
      <c r="J1660" s="3" t="str">
        <f t="shared" si="51"/>
        <v/>
      </c>
    </row>
    <row r="1661" spans="1:10" x14ac:dyDescent="0.35">
      <c r="A1661" s="7" t="str">
        <f>IF('Payments Export'!A1665="","",'Payments Export'!A1665)</f>
        <v/>
      </c>
      <c r="B1661" s="7" t="str">
        <f>IF('Payments Export'!A1665="","",'Payments Export'!B1665)</f>
        <v/>
      </c>
      <c r="C1661" s="7" t="str">
        <f>IF(IFERROR(VALUE('Payments Export'!H1665),'Payments Export'!H1665)&lt;&gt;0,IFERROR(VALUE('Payments Export'!H1665),'Payments Export'!H1665),"")</f>
        <v/>
      </c>
      <c r="D1661" s="7" t="str">
        <f>IF('Payments Export'!I1665="","",'Payments Export'!I1665)</f>
        <v/>
      </c>
      <c r="E1661" s="7" t="str">
        <f t="shared" si="50"/>
        <v/>
      </c>
      <c r="F1661" s="7" t="str">
        <f>IF('Payments Export'!A1665="","",'Payments Export'!N1665)</f>
        <v/>
      </c>
      <c r="G1661" s="7" t="str">
        <f>IF('Payments Export'!A1665="","",'Payments Export'!O1665)</f>
        <v/>
      </c>
      <c r="H1661" s="7" t="str">
        <f>IF('Payments Export'!B1665="","",G1661-F1661)</f>
        <v/>
      </c>
      <c r="I1661" s="3" t="str">
        <f>IF(C1661&lt;&gt;"",_xlfn.XLOOKUP(IFERROR(VALUE(C1661),C1661),'Items database'!A:A,'Items database'!B:B),(_xlfn.XLOOKUP(LEFT(E1661,3),Services,Services,"")))</f>
        <v/>
      </c>
      <c r="J1661" s="3" t="str">
        <f t="shared" si="51"/>
        <v/>
      </c>
    </row>
    <row r="1662" spans="1:10" x14ac:dyDescent="0.35">
      <c r="A1662" s="7" t="str">
        <f>IF('Payments Export'!A1666="","",'Payments Export'!A1666)</f>
        <v/>
      </c>
      <c r="B1662" s="7" t="str">
        <f>IF('Payments Export'!A1666="","",'Payments Export'!B1666)</f>
        <v/>
      </c>
      <c r="C1662" s="7" t="str">
        <f>IF(IFERROR(VALUE('Payments Export'!H1666),'Payments Export'!H1666)&lt;&gt;0,IFERROR(VALUE('Payments Export'!H1666),'Payments Export'!H1666),"")</f>
        <v/>
      </c>
      <c r="D1662" s="7" t="str">
        <f>IF('Payments Export'!I1666="","",'Payments Export'!I1666)</f>
        <v/>
      </c>
      <c r="E1662" s="7" t="str">
        <f t="shared" si="50"/>
        <v/>
      </c>
      <c r="F1662" s="7" t="str">
        <f>IF('Payments Export'!A1666="","",'Payments Export'!N1666)</f>
        <v/>
      </c>
      <c r="G1662" s="7" t="str">
        <f>IF('Payments Export'!A1666="","",'Payments Export'!O1666)</f>
        <v/>
      </c>
      <c r="H1662" s="7" t="str">
        <f>IF('Payments Export'!B1666="","",G1662-F1662)</f>
        <v/>
      </c>
      <c r="I1662" s="3" t="str">
        <f>IF(C1662&lt;&gt;"",_xlfn.XLOOKUP(IFERROR(VALUE(C1662),C1662),'Items database'!A:A,'Items database'!B:B),(_xlfn.XLOOKUP(LEFT(E1662,3),Services,Services,"")))</f>
        <v/>
      </c>
      <c r="J1662" s="3" t="str">
        <f t="shared" si="51"/>
        <v/>
      </c>
    </row>
    <row r="1663" spans="1:10" x14ac:dyDescent="0.35">
      <c r="A1663" s="7" t="str">
        <f>IF('Payments Export'!A1667="","",'Payments Export'!A1667)</f>
        <v/>
      </c>
      <c r="B1663" s="7" t="str">
        <f>IF('Payments Export'!A1667="","",'Payments Export'!B1667)</f>
        <v/>
      </c>
      <c r="C1663" s="7" t="str">
        <f>IF(IFERROR(VALUE('Payments Export'!H1667),'Payments Export'!H1667)&lt;&gt;0,IFERROR(VALUE('Payments Export'!H1667),'Payments Export'!H1667),"")</f>
        <v/>
      </c>
      <c r="D1663" s="7" t="str">
        <f>IF('Payments Export'!I1667="","",'Payments Export'!I1667)</f>
        <v/>
      </c>
      <c r="E1663" s="7" t="str">
        <f t="shared" si="50"/>
        <v/>
      </c>
      <c r="F1663" s="7" t="str">
        <f>IF('Payments Export'!A1667="","",'Payments Export'!N1667)</f>
        <v/>
      </c>
      <c r="G1663" s="7" t="str">
        <f>IF('Payments Export'!A1667="","",'Payments Export'!O1667)</f>
        <v/>
      </c>
      <c r="H1663" s="7" t="str">
        <f>IF('Payments Export'!B1667="","",G1663-F1663)</f>
        <v/>
      </c>
      <c r="I1663" s="3" t="str">
        <f>IF(C1663&lt;&gt;"",_xlfn.XLOOKUP(IFERROR(VALUE(C1663),C1663),'Items database'!A:A,'Items database'!B:B),(_xlfn.XLOOKUP(LEFT(E1663,3),Services,Services,"")))</f>
        <v/>
      </c>
      <c r="J1663" s="3" t="str">
        <f t="shared" si="51"/>
        <v/>
      </c>
    </row>
    <row r="1664" spans="1:10" x14ac:dyDescent="0.35">
      <c r="A1664" s="7" t="str">
        <f>IF('Payments Export'!A1668="","",'Payments Export'!A1668)</f>
        <v/>
      </c>
      <c r="B1664" s="7" t="str">
        <f>IF('Payments Export'!A1668="","",'Payments Export'!B1668)</f>
        <v/>
      </c>
      <c r="C1664" s="7" t="str">
        <f>IF(IFERROR(VALUE('Payments Export'!H1668),'Payments Export'!H1668)&lt;&gt;0,IFERROR(VALUE('Payments Export'!H1668),'Payments Export'!H1668),"")</f>
        <v/>
      </c>
      <c r="D1664" s="7" t="str">
        <f>IF('Payments Export'!I1668="","",'Payments Export'!I1668)</f>
        <v/>
      </c>
      <c r="E1664" s="7" t="str">
        <f t="shared" si="50"/>
        <v/>
      </c>
      <c r="F1664" s="7" t="str">
        <f>IF('Payments Export'!A1668="","",'Payments Export'!N1668)</f>
        <v/>
      </c>
      <c r="G1664" s="7" t="str">
        <f>IF('Payments Export'!A1668="","",'Payments Export'!O1668)</f>
        <v/>
      </c>
      <c r="H1664" s="7" t="str">
        <f>IF('Payments Export'!B1668="","",G1664-F1664)</f>
        <v/>
      </c>
      <c r="I1664" s="3" t="str">
        <f>IF(C1664&lt;&gt;"",_xlfn.XLOOKUP(IFERROR(VALUE(C1664),C1664),'Items database'!A:A,'Items database'!B:B),(_xlfn.XLOOKUP(LEFT(E1664,3),Services,Services,"")))</f>
        <v/>
      </c>
      <c r="J1664" s="3" t="str">
        <f t="shared" si="51"/>
        <v/>
      </c>
    </row>
    <row r="1665" spans="1:10" x14ac:dyDescent="0.35">
      <c r="A1665" s="7" t="str">
        <f>IF('Payments Export'!A1669="","",'Payments Export'!A1669)</f>
        <v/>
      </c>
      <c r="B1665" s="7" t="str">
        <f>IF('Payments Export'!A1669="","",'Payments Export'!B1669)</f>
        <v/>
      </c>
      <c r="C1665" s="7" t="str">
        <f>IF(IFERROR(VALUE('Payments Export'!H1669),'Payments Export'!H1669)&lt;&gt;0,IFERROR(VALUE('Payments Export'!H1669),'Payments Export'!H1669),"")</f>
        <v/>
      </c>
      <c r="D1665" s="7" t="str">
        <f>IF('Payments Export'!I1669="","",'Payments Export'!I1669)</f>
        <v/>
      </c>
      <c r="E1665" s="7" t="str">
        <f t="shared" ref="E1665:E1728" si="52">LEFT(D1665,66)</f>
        <v/>
      </c>
      <c r="F1665" s="7" t="str">
        <f>IF('Payments Export'!A1669="","",'Payments Export'!N1669)</f>
        <v/>
      </c>
      <c r="G1665" s="7" t="str">
        <f>IF('Payments Export'!A1669="","",'Payments Export'!O1669)</f>
        <v/>
      </c>
      <c r="H1665" s="7" t="str">
        <f>IF('Payments Export'!B1669="","",G1665-F1665)</f>
        <v/>
      </c>
      <c r="I1665" s="3" t="str">
        <f>IF(C1665&lt;&gt;"",_xlfn.XLOOKUP(IFERROR(VALUE(C1665),C1665),'Items database'!A:A,'Items database'!B:B),(_xlfn.XLOOKUP(LEFT(E1665,3),Services,Services,"")))</f>
        <v/>
      </c>
      <c r="J1665" s="3" t="str">
        <f t="shared" ref="J1665:J1728" si="53">IF(ISNUMBER(F1665)=TRUE,IF(F1665=0,"","GST"),"")</f>
        <v/>
      </c>
    </row>
    <row r="1666" spans="1:10" x14ac:dyDescent="0.35">
      <c r="A1666" s="7" t="str">
        <f>IF('Payments Export'!A1670="","",'Payments Export'!A1670)</f>
        <v/>
      </c>
      <c r="B1666" s="7" t="str">
        <f>IF('Payments Export'!A1670="","",'Payments Export'!B1670)</f>
        <v/>
      </c>
      <c r="C1666" s="7" t="str">
        <f>IF(IFERROR(VALUE('Payments Export'!H1670),'Payments Export'!H1670)&lt;&gt;0,IFERROR(VALUE('Payments Export'!H1670),'Payments Export'!H1670),"")</f>
        <v/>
      </c>
      <c r="D1666" s="7" t="str">
        <f>IF('Payments Export'!I1670="","",'Payments Export'!I1670)</f>
        <v/>
      </c>
      <c r="E1666" s="7" t="str">
        <f t="shared" si="52"/>
        <v/>
      </c>
      <c r="F1666" s="7" t="str">
        <f>IF('Payments Export'!A1670="","",'Payments Export'!N1670)</f>
        <v/>
      </c>
      <c r="G1666" s="7" t="str">
        <f>IF('Payments Export'!A1670="","",'Payments Export'!O1670)</f>
        <v/>
      </c>
      <c r="H1666" s="7" t="str">
        <f>IF('Payments Export'!B1670="","",G1666-F1666)</f>
        <v/>
      </c>
      <c r="I1666" s="3" t="str">
        <f>IF(C1666&lt;&gt;"",_xlfn.XLOOKUP(IFERROR(VALUE(C1666),C1666),'Items database'!A:A,'Items database'!B:B),(_xlfn.XLOOKUP(LEFT(E1666,3),Services,Services,"")))</f>
        <v/>
      </c>
      <c r="J1666" s="3" t="str">
        <f t="shared" si="53"/>
        <v/>
      </c>
    </row>
    <row r="1667" spans="1:10" x14ac:dyDescent="0.35">
      <c r="A1667" s="7" t="str">
        <f>IF('Payments Export'!A1671="","",'Payments Export'!A1671)</f>
        <v/>
      </c>
      <c r="B1667" s="7" t="str">
        <f>IF('Payments Export'!A1671="","",'Payments Export'!B1671)</f>
        <v/>
      </c>
      <c r="C1667" s="7" t="str">
        <f>IF(IFERROR(VALUE('Payments Export'!H1671),'Payments Export'!H1671)&lt;&gt;0,IFERROR(VALUE('Payments Export'!H1671),'Payments Export'!H1671),"")</f>
        <v/>
      </c>
      <c r="D1667" s="7" t="str">
        <f>IF('Payments Export'!I1671="","",'Payments Export'!I1671)</f>
        <v/>
      </c>
      <c r="E1667" s="7" t="str">
        <f t="shared" si="52"/>
        <v/>
      </c>
      <c r="F1667" s="7" t="str">
        <f>IF('Payments Export'!A1671="","",'Payments Export'!N1671)</f>
        <v/>
      </c>
      <c r="G1667" s="7" t="str">
        <f>IF('Payments Export'!A1671="","",'Payments Export'!O1671)</f>
        <v/>
      </c>
      <c r="H1667" s="7" t="str">
        <f>IF('Payments Export'!B1671="","",G1667-F1667)</f>
        <v/>
      </c>
      <c r="I1667" s="3" t="str">
        <f>IF(C1667&lt;&gt;"",_xlfn.XLOOKUP(IFERROR(VALUE(C1667),C1667),'Items database'!A:A,'Items database'!B:B),(_xlfn.XLOOKUP(LEFT(E1667,3),Services,Services,"")))</f>
        <v/>
      </c>
      <c r="J1667" s="3" t="str">
        <f t="shared" si="53"/>
        <v/>
      </c>
    </row>
    <row r="1668" spans="1:10" x14ac:dyDescent="0.35">
      <c r="A1668" s="7" t="str">
        <f>IF('Payments Export'!A1672="","",'Payments Export'!A1672)</f>
        <v/>
      </c>
      <c r="B1668" s="7" t="str">
        <f>IF('Payments Export'!A1672="","",'Payments Export'!B1672)</f>
        <v/>
      </c>
      <c r="C1668" s="7" t="str">
        <f>IF(IFERROR(VALUE('Payments Export'!H1672),'Payments Export'!H1672)&lt;&gt;0,IFERROR(VALUE('Payments Export'!H1672),'Payments Export'!H1672),"")</f>
        <v/>
      </c>
      <c r="D1668" s="7" t="str">
        <f>IF('Payments Export'!I1672="","",'Payments Export'!I1672)</f>
        <v/>
      </c>
      <c r="E1668" s="7" t="str">
        <f t="shared" si="52"/>
        <v/>
      </c>
      <c r="F1668" s="7" t="str">
        <f>IF('Payments Export'!A1672="","",'Payments Export'!N1672)</f>
        <v/>
      </c>
      <c r="G1668" s="7" t="str">
        <f>IF('Payments Export'!A1672="","",'Payments Export'!O1672)</f>
        <v/>
      </c>
      <c r="H1668" s="7" t="str">
        <f>IF('Payments Export'!B1672="","",G1668-F1668)</f>
        <v/>
      </c>
      <c r="I1668" s="3" t="str">
        <f>IF(C1668&lt;&gt;"",_xlfn.XLOOKUP(IFERROR(VALUE(C1668),C1668),'Items database'!A:A,'Items database'!B:B),(_xlfn.XLOOKUP(LEFT(E1668,3),Services,Services,"")))</f>
        <v/>
      </c>
      <c r="J1668" s="3" t="str">
        <f t="shared" si="53"/>
        <v/>
      </c>
    </row>
    <row r="1669" spans="1:10" x14ac:dyDescent="0.35">
      <c r="A1669" s="7" t="str">
        <f>IF('Payments Export'!A1673="","",'Payments Export'!A1673)</f>
        <v/>
      </c>
      <c r="B1669" s="7" t="str">
        <f>IF('Payments Export'!A1673="","",'Payments Export'!B1673)</f>
        <v/>
      </c>
      <c r="C1669" s="7" t="str">
        <f>IF(IFERROR(VALUE('Payments Export'!H1673),'Payments Export'!H1673)&lt;&gt;0,IFERROR(VALUE('Payments Export'!H1673),'Payments Export'!H1673),"")</f>
        <v/>
      </c>
      <c r="D1669" s="7" t="str">
        <f>IF('Payments Export'!I1673="","",'Payments Export'!I1673)</f>
        <v/>
      </c>
      <c r="E1669" s="7" t="str">
        <f t="shared" si="52"/>
        <v/>
      </c>
      <c r="F1669" s="7" t="str">
        <f>IF('Payments Export'!A1673="","",'Payments Export'!N1673)</f>
        <v/>
      </c>
      <c r="G1669" s="7" t="str">
        <f>IF('Payments Export'!A1673="","",'Payments Export'!O1673)</f>
        <v/>
      </c>
      <c r="H1669" s="7" t="str">
        <f>IF('Payments Export'!B1673="","",G1669-F1669)</f>
        <v/>
      </c>
      <c r="I1669" s="3" t="str">
        <f>IF(C1669&lt;&gt;"",_xlfn.XLOOKUP(IFERROR(VALUE(C1669),C1669),'Items database'!A:A,'Items database'!B:B),(_xlfn.XLOOKUP(LEFT(E1669,3),Services,Services,"")))</f>
        <v/>
      </c>
      <c r="J1669" s="3" t="str">
        <f t="shared" si="53"/>
        <v/>
      </c>
    </row>
    <row r="1670" spans="1:10" x14ac:dyDescent="0.35">
      <c r="A1670" s="7" t="str">
        <f>IF('Payments Export'!A1674="","",'Payments Export'!A1674)</f>
        <v/>
      </c>
      <c r="B1670" s="7" t="str">
        <f>IF('Payments Export'!A1674="","",'Payments Export'!B1674)</f>
        <v/>
      </c>
      <c r="C1670" s="7" t="str">
        <f>IF(IFERROR(VALUE('Payments Export'!H1674),'Payments Export'!H1674)&lt;&gt;0,IFERROR(VALUE('Payments Export'!H1674),'Payments Export'!H1674),"")</f>
        <v/>
      </c>
      <c r="D1670" s="7" t="str">
        <f>IF('Payments Export'!I1674="","",'Payments Export'!I1674)</f>
        <v/>
      </c>
      <c r="E1670" s="7" t="str">
        <f t="shared" si="52"/>
        <v/>
      </c>
      <c r="F1670" s="7" t="str">
        <f>IF('Payments Export'!A1674="","",'Payments Export'!N1674)</f>
        <v/>
      </c>
      <c r="G1670" s="7" t="str">
        <f>IF('Payments Export'!A1674="","",'Payments Export'!O1674)</f>
        <v/>
      </c>
      <c r="H1670" s="7" t="str">
        <f>IF('Payments Export'!B1674="","",G1670-F1670)</f>
        <v/>
      </c>
      <c r="I1670" s="3" t="str">
        <f>IF(C1670&lt;&gt;"",_xlfn.XLOOKUP(IFERROR(VALUE(C1670),C1670),'Items database'!A:A,'Items database'!B:B),(_xlfn.XLOOKUP(LEFT(E1670,3),Services,Services,"")))</f>
        <v/>
      </c>
      <c r="J1670" s="3" t="str">
        <f t="shared" si="53"/>
        <v/>
      </c>
    </row>
    <row r="1671" spans="1:10" x14ac:dyDescent="0.35">
      <c r="A1671" s="7" t="str">
        <f>IF('Payments Export'!A1675="","",'Payments Export'!A1675)</f>
        <v/>
      </c>
      <c r="B1671" s="7" t="str">
        <f>IF('Payments Export'!A1675="","",'Payments Export'!B1675)</f>
        <v/>
      </c>
      <c r="C1671" s="7" t="str">
        <f>IF(IFERROR(VALUE('Payments Export'!H1675),'Payments Export'!H1675)&lt;&gt;0,IFERROR(VALUE('Payments Export'!H1675),'Payments Export'!H1675),"")</f>
        <v/>
      </c>
      <c r="D1671" s="7" t="str">
        <f>IF('Payments Export'!I1675="","",'Payments Export'!I1675)</f>
        <v/>
      </c>
      <c r="E1671" s="7" t="str">
        <f t="shared" si="52"/>
        <v/>
      </c>
      <c r="F1671" s="7" t="str">
        <f>IF('Payments Export'!A1675="","",'Payments Export'!N1675)</f>
        <v/>
      </c>
      <c r="G1671" s="7" t="str">
        <f>IF('Payments Export'!A1675="","",'Payments Export'!O1675)</f>
        <v/>
      </c>
      <c r="H1671" s="7" t="str">
        <f>IF('Payments Export'!B1675="","",G1671-F1671)</f>
        <v/>
      </c>
      <c r="I1671" s="3" t="str">
        <f>IF(C1671&lt;&gt;"",_xlfn.XLOOKUP(IFERROR(VALUE(C1671),C1671),'Items database'!A:A,'Items database'!B:B),(_xlfn.XLOOKUP(LEFT(E1671,3),Services,Services,"")))</f>
        <v/>
      </c>
      <c r="J1671" s="3" t="str">
        <f t="shared" si="53"/>
        <v/>
      </c>
    </row>
    <row r="1672" spans="1:10" x14ac:dyDescent="0.35">
      <c r="A1672" s="7" t="str">
        <f>IF('Payments Export'!A1676="","",'Payments Export'!A1676)</f>
        <v/>
      </c>
      <c r="B1672" s="7" t="str">
        <f>IF('Payments Export'!A1676="","",'Payments Export'!B1676)</f>
        <v/>
      </c>
      <c r="C1672" s="7" t="str">
        <f>IF(IFERROR(VALUE('Payments Export'!H1676),'Payments Export'!H1676)&lt;&gt;0,IFERROR(VALUE('Payments Export'!H1676),'Payments Export'!H1676),"")</f>
        <v/>
      </c>
      <c r="D1672" s="7" t="str">
        <f>IF('Payments Export'!I1676="","",'Payments Export'!I1676)</f>
        <v/>
      </c>
      <c r="E1672" s="7" t="str">
        <f t="shared" si="52"/>
        <v/>
      </c>
      <c r="F1672" s="7" t="str">
        <f>IF('Payments Export'!A1676="","",'Payments Export'!N1676)</f>
        <v/>
      </c>
      <c r="G1672" s="7" t="str">
        <f>IF('Payments Export'!A1676="","",'Payments Export'!O1676)</f>
        <v/>
      </c>
      <c r="H1672" s="7" t="str">
        <f>IF('Payments Export'!B1676="","",G1672-F1672)</f>
        <v/>
      </c>
      <c r="I1672" s="3" t="str">
        <f>IF(C1672&lt;&gt;"",_xlfn.XLOOKUP(IFERROR(VALUE(C1672),C1672),'Items database'!A:A,'Items database'!B:B),(_xlfn.XLOOKUP(LEFT(E1672,3),Services,Services,"")))</f>
        <v/>
      </c>
      <c r="J1672" s="3" t="str">
        <f t="shared" si="53"/>
        <v/>
      </c>
    </row>
    <row r="1673" spans="1:10" x14ac:dyDescent="0.35">
      <c r="A1673" s="7" t="str">
        <f>IF('Payments Export'!A1677="","",'Payments Export'!A1677)</f>
        <v/>
      </c>
      <c r="B1673" s="7" t="str">
        <f>IF('Payments Export'!A1677="","",'Payments Export'!B1677)</f>
        <v/>
      </c>
      <c r="C1673" s="7" t="str">
        <f>IF(IFERROR(VALUE('Payments Export'!H1677),'Payments Export'!H1677)&lt;&gt;0,IFERROR(VALUE('Payments Export'!H1677),'Payments Export'!H1677),"")</f>
        <v/>
      </c>
      <c r="D1673" s="7" t="str">
        <f>IF('Payments Export'!I1677="","",'Payments Export'!I1677)</f>
        <v/>
      </c>
      <c r="E1673" s="7" t="str">
        <f t="shared" si="52"/>
        <v/>
      </c>
      <c r="F1673" s="7" t="str">
        <f>IF('Payments Export'!A1677="","",'Payments Export'!N1677)</f>
        <v/>
      </c>
      <c r="G1673" s="7" t="str">
        <f>IF('Payments Export'!A1677="","",'Payments Export'!O1677)</f>
        <v/>
      </c>
      <c r="H1673" s="7" t="str">
        <f>IF('Payments Export'!B1677="","",G1673-F1673)</f>
        <v/>
      </c>
      <c r="I1673" s="3" t="str">
        <f>IF(C1673&lt;&gt;"",_xlfn.XLOOKUP(IFERROR(VALUE(C1673),C1673),'Items database'!A:A,'Items database'!B:B),(_xlfn.XLOOKUP(LEFT(E1673,3),Services,Services,"")))</f>
        <v/>
      </c>
      <c r="J1673" s="3" t="str">
        <f t="shared" si="53"/>
        <v/>
      </c>
    </row>
    <row r="1674" spans="1:10" x14ac:dyDescent="0.35">
      <c r="A1674" s="7" t="str">
        <f>IF('Payments Export'!A1678="","",'Payments Export'!A1678)</f>
        <v/>
      </c>
      <c r="B1674" s="7" t="str">
        <f>IF('Payments Export'!A1678="","",'Payments Export'!B1678)</f>
        <v/>
      </c>
      <c r="C1674" s="7" t="str">
        <f>IF(IFERROR(VALUE('Payments Export'!H1678),'Payments Export'!H1678)&lt;&gt;0,IFERROR(VALUE('Payments Export'!H1678),'Payments Export'!H1678),"")</f>
        <v/>
      </c>
      <c r="D1674" s="7" t="str">
        <f>IF('Payments Export'!I1678="","",'Payments Export'!I1678)</f>
        <v/>
      </c>
      <c r="E1674" s="7" t="str">
        <f t="shared" si="52"/>
        <v/>
      </c>
      <c r="F1674" s="7" t="str">
        <f>IF('Payments Export'!A1678="","",'Payments Export'!N1678)</f>
        <v/>
      </c>
      <c r="G1674" s="7" t="str">
        <f>IF('Payments Export'!A1678="","",'Payments Export'!O1678)</f>
        <v/>
      </c>
      <c r="H1674" s="7" t="str">
        <f>IF('Payments Export'!B1678="","",G1674-F1674)</f>
        <v/>
      </c>
      <c r="I1674" s="3" t="str">
        <f>IF(C1674&lt;&gt;"",_xlfn.XLOOKUP(IFERROR(VALUE(C1674),C1674),'Items database'!A:A,'Items database'!B:B),(_xlfn.XLOOKUP(LEFT(E1674,3),Services,Services,"")))</f>
        <v/>
      </c>
      <c r="J1674" s="3" t="str">
        <f t="shared" si="53"/>
        <v/>
      </c>
    </row>
    <row r="1675" spans="1:10" x14ac:dyDescent="0.35">
      <c r="A1675" s="7" t="str">
        <f>IF('Payments Export'!A1679="","",'Payments Export'!A1679)</f>
        <v/>
      </c>
      <c r="B1675" s="7" t="str">
        <f>IF('Payments Export'!A1679="","",'Payments Export'!B1679)</f>
        <v/>
      </c>
      <c r="C1675" s="7" t="str">
        <f>IF(IFERROR(VALUE('Payments Export'!H1679),'Payments Export'!H1679)&lt;&gt;0,IFERROR(VALUE('Payments Export'!H1679),'Payments Export'!H1679),"")</f>
        <v/>
      </c>
      <c r="D1675" s="7" t="str">
        <f>IF('Payments Export'!I1679="","",'Payments Export'!I1679)</f>
        <v/>
      </c>
      <c r="E1675" s="7" t="str">
        <f t="shared" si="52"/>
        <v/>
      </c>
      <c r="F1675" s="7" t="str">
        <f>IF('Payments Export'!A1679="","",'Payments Export'!N1679)</f>
        <v/>
      </c>
      <c r="G1675" s="7" t="str">
        <f>IF('Payments Export'!A1679="","",'Payments Export'!O1679)</f>
        <v/>
      </c>
      <c r="H1675" s="7" t="str">
        <f>IF('Payments Export'!B1679="","",G1675-F1675)</f>
        <v/>
      </c>
      <c r="I1675" s="3" t="str">
        <f>IF(C1675&lt;&gt;"",_xlfn.XLOOKUP(IFERROR(VALUE(C1675),C1675),'Items database'!A:A,'Items database'!B:B),(_xlfn.XLOOKUP(LEFT(E1675,3),Services,Services,"")))</f>
        <v/>
      </c>
      <c r="J1675" s="3" t="str">
        <f t="shared" si="53"/>
        <v/>
      </c>
    </row>
    <row r="1676" spans="1:10" x14ac:dyDescent="0.35">
      <c r="A1676" s="7" t="str">
        <f>IF('Payments Export'!A1680="","",'Payments Export'!A1680)</f>
        <v/>
      </c>
      <c r="B1676" s="7" t="str">
        <f>IF('Payments Export'!A1680="","",'Payments Export'!B1680)</f>
        <v/>
      </c>
      <c r="C1676" s="7" t="str">
        <f>IF(IFERROR(VALUE('Payments Export'!H1680),'Payments Export'!H1680)&lt;&gt;0,IFERROR(VALUE('Payments Export'!H1680),'Payments Export'!H1680),"")</f>
        <v/>
      </c>
      <c r="D1676" s="7" t="str">
        <f>IF('Payments Export'!I1680="","",'Payments Export'!I1680)</f>
        <v/>
      </c>
      <c r="E1676" s="7" t="str">
        <f t="shared" si="52"/>
        <v/>
      </c>
      <c r="F1676" s="7" t="str">
        <f>IF('Payments Export'!A1680="","",'Payments Export'!N1680)</f>
        <v/>
      </c>
      <c r="G1676" s="7" t="str">
        <f>IF('Payments Export'!A1680="","",'Payments Export'!O1680)</f>
        <v/>
      </c>
      <c r="H1676" s="7" t="str">
        <f>IF('Payments Export'!B1680="","",G1676-F1676)</f>
        <v/>
      </c>
      <c r="I1676" s="3" t="str">
        <f>IF(C1676&lt;&gt;"",_xlfn.XLOOKUP(IFERROR(VALUE(C1676),C1676),'Items database'!A:A,'Items database'!B:B),(_xlfn.XLOOKUP(LEFT(E1676,3),Services,Services,"")))</f>
        <v/>
      </c>
      <c r="J1676" s="3" t="str">
        <f t="shared" si="53"/>
        <v/>
      </c>
    </row>
    <row r="1677" spans="1:10" x14ac:dyDescent="0.35">
      <c r="A1677" s="7" t="str">
        <f>IF('Payments Export'!A1681="","",'Payments Export'!A1681)</f>
        <v/>
      </c>
      <c r="B1677" s="7" t="str">
        <f>IF('Payments Export'!A1681="","",'Payments Export'!B1681)</f>
        <v/>
      </c>
      <c r="C1677" s="7" t="str">
        <f>IF(IFERROR(VALUE('Payments Export'!H1681),'Payments Export'!H1681)&lt;&gt;0,IFERROR(VALUE('Payments Export'!H1681),'Payments Export'!H1681),"")</f>
        <v/>
      </c>
      <c r="D1677" s="7" t="str">
        <f>IF('Payments Export'!I1681="","",'Payments Export'!I1681)</f>
        <v/>
      </c>
      <c r="E1677" s="7" t="str">
        <f t="shared" si="52"/>
        <v/>
      </c>
      <c r="F1677" s="7" t="str">
        <f>IF('Payments Export'!A1681="","",'Payments Export'!N1681)</f>
        <v/>
      </c>
      <c r="G1677" s="7" t="str">
        <f>IF('Payments Export'!A1681="","",'Payments Export'!O1681)</f>
        <v/>
      </c>
      <c r="H1677" s="7" t="str">
        <f>IF('Payments Export'!B1681="","",G1677-F1677)</f>
        <v/>
      </c>
      <c r="I1677" s="3" t="str">
        <f>IF(C1677&lt;&gt;"",_xlfn.XLOOKUP(IFERROR(VALUE(C1677),C1677),'Items database'!A:A,'Items database'!B:B),(_xlfn.XLOOKUP(LEFT(E1677,3),Services,Services,"")))</f>
        <v/>
      </c>
      <c r="J1677" s="3" t="str">
        <f t="shared" si="53"/>
        <v/>
      </c>
    </row>
    <row r="1678" spans="1:10" x14ac:dyDescent="0.35">
      <c r="A1678" s="7" t="str">
        <f>IF('Payments Export'!A1682="","",'Payments Export'!A1682)</f>
        <v/>
      </c>
      <c r="B1678" s="7" t="str">
        <f>IF('Payments Export'!A1682="","",'Payments Export'!B1682)</f>
        <v/>
      </c>
      <c r="C1678" s="7" t="str">
        <f>IF(IFERROR(VALUE('Payments Export'!H1682),'Payments Export'!H1682)&lt;&gt;0,IFERROR(VALUE('Payments Export'!H1682),'Payments Export'!H1682),"")</f>
        <v/>
      </c>
      <c r="D1678" s="7" t="str">
        <f>IF('Payments Export'!I1682="","",'Payments Export'!I1682)</f>
        <v/>
      </c>
      <c r="E1678" s="7" t="str">
        <f t="shared" si="52"/>
        <v/>
      </c>
      <c r="F1678" s="7" t="str">
        <f>IF('Payments Export'!A1682="","",'Payments Export'!N1682)</f>
        <v/>
      </c>
      <c r="G1678" s="7" t="str">
        <f>IF('Payments Export'!A1682="","",'Payments Export'!O1682)</f>
        <v/>
      </c>
      <c r="H1678" s="7" t="str">
        <f>IF('Payments Export'!B1682="","",G1678-F1678)</f>
        <v/>
      </c>
      <c r="I1678" s="3" t="str">
        <f>IF(C1678&lt;&gt;"",_xlfn.XLOOKUP(IFERROR(VALUE(C1678),C1678),'Items database'!A:A,'Items database'!B:B),(_xlfn.XLOOKUP(LEFT(E1678,3),Services,Services,"")))</f>
        <v/>
      </c>
      <c r="J1678" s="3" t="str">
        <f t="shared" si="53"/>
        <v/>
      </c>
    </row>
    <row r="1679" spans="1:10" x14ac:dyDescent="0.35">
      <c r="A1679" s="7" t="str">
        <f>IF('Payments Export'!A1683="","",'Payments Export'!A1683)</f>
        <v/>
      </c>
      <c r="B1679" s="7" t="str">
        <f>IF('Payments Export'!A1683="","",'Payments Export'!B1683)</f>
        <v/>
      </c>
      <c r="C1679" s="7" t="str">
        <f>IF(IFERROR(VALUE('Payments Export'!H1683),'Payments Export'!H1683)&lt;&gt;0,IFERROR(VALUE('Payments Export'!H1683),'Payments Export'!H1683),"")</f>
        <v/>
      </c>
      <c r="D1679" s="7" t="str">
        <f>IF('Payments Export'!I1683="","",'Payments Export'!I1683)</f>
        <v/>
      </c>
      <c r="E1679" s="7" t="str">
        <f t="shared" si="52"/>
        <v/>
      </c>
      <c r="F1679" s="7" t="str">
        <f>IF('Payments Export'!A1683="","",'Payments Export'!N1683)</f>
        <v/>
      </c>
      <c r="G1679" s="7" t="str">
        <f>IF('Payments Export'!A1683="","",'Payments Export'!O1683)</f>
        <v/>
      </c>
      <c r="H1679" s="7" t="str">
        <f>IF('Payments Export'!B1683="","",G1679-F1679)</f>
        <v/>
      </c>
      <c r="I1679" s="3" t="str">
        <f>IF(C1679&lt;&gt;"",_xlfn.XLOOKUP(IFERROR(VALUE(C1679),C1679),'Items database'!A:A,'Items database'!B:B),(_xlfn.XLOOKUP(LEFT(E1679,3),Services,Services,"")))</f>
        <v/>
      </c>
      <c r="J1679" s="3" t="str">
        <f t="shared" si="53"/>
        <v/>
      </c>
    </row>
    <row r="1680" spans="1:10" x14ac:dyDescent="0.35">
      <c r="A1680" s="7" t="str">
        <f>IF('Payments Export'!A1684="","",'Payments Export'!A1684)</f>
        <v/>
      </c>
      <c r="B1680" s="7" t="str">
        <f>IF('Payments Export'!A1684="","",'Payments Export'!B1684)</f>
        <v/>
      </c>
      <c r="C1680" s="7" t="str">
        <f>IF(IFERROR(VALUE('Payments Export'!H1684),'Payments Export'!H1684)&lt;&gt;0,IFERROR(VALUE('Payments Export'!H1684),'Payments Export'!H1684),"")</f>
        <v/>
      </c>
      <c r="D1680" s="7" t="str">
        <f>IF('Payments Export'!I1684="","",'Payments Export'!I1684)</f>
        <v/>
      </c>
      <c r="E1680" s="7" t="str">
        <f t="shared" si="52"/>
        <v/>
      </c>
      <c r="F1680" s="7" t="str">
        <f>IF('Payments Export'!A1684="","",'Payments Export'!N1684)</f>
        <v/>
      </c>
      <c r="G1680" s="7" t="str">
        <f>IF('Payments Export'!A1684="","",'Payments Export'!O1684)</f>
        <v/>
      </c>
      <c r="H1680" s="7" t="str">
        <f>IF('Payments Export'!B1684="","",G1680-F1680)</f>
        <v/>
      </c>
      <c r="I1680" s="3" t="str">
        <f>IF(C1680&lt;&gt;"",_xlfn.XLOOKUP(IFERROR(VALUE(C1680),C1680),'Items database'!A:A,'Items database'!B:B),(_xlfn.XLOOKUP(LEFT(E1680,3),Services,Services,"")))</f>
        <v/>
      </c>
      <c r="J1680" s="3" t="str">
        <f t="shared" si="53"/>
        <v/>
      </c>
    </row>
    <row r="1681" spans="1:10" x14ac:dyDescent="0.35">
      <c r="A1681" s="7" t="str">
        <f>IF('Payments Export'!A1685="","",'Payments Export'!A1685)</f>
        <v/>
      </c>
      <c r="B1681" s="7" t="str">
        <f>IF('Payments Export'!A1685="","",'Payments Export'!B1685)</f>
        <v/>
      </c>
      <c r="C1681" s="7" t="str">
        <f>IF(IFERROR(VALUE('Payments Export'!H1685),'Payments Export'!H1685)&lt;&gt;0,IFERROR(VALUE('Payments Export'!H1685),'Payments Export'!H1685),"")</f>
        <v/>
      </c>
      <c r="D1681" s="7" t="str">
        <f>IF('Payments Export'!I1685="","",'Payments Export'!I1685)</f>
        <v/>
      </c>
      <c r="E1681" s="7" t="str">
        <f t="shared" si="52"/>
        <v/>
      </c>
      <c r="F1681" s="7" t="str">
        <f>IF('Payments Export'!A1685="","",'Payments Export'!N1685)</f>
        <v/>
      </c>
      <c r="G1681" s="7" t="str">
        <f>IF('Payments Export'!A1685="","",'Payments Export'!O1685)</f>
        <v/>
      </c>
      <c r="H1681" s="7" t="str">
        <f>IF('Payments Export'!B1685="","",G1681-F1681)</f>
        <v/>
      </c>
      <c r="I1681" s="3" t="str">
        <f>IF(C1681&lt;&gt;"",_xlfn.XLOOKUP(IFERROR(VALUE(C1681),C1681),'Items database'!A:A,'Items database'!B:B),(_xlfn.XLOOKUP(LEFT(E1681,3),Services,Services,"")))</f>
        <v/>
      </c>
      <c r="J1681" s="3" t="str">
        <f t="shared" si="53"/>
        <v/>
      </c>
    </row>
    <row r="1682" spans="1:10" x14ac:dyDescent="0.35">
      <c r="A1682" s="7" t="str">
        <f>IF('Payments Export'!A1686="","",'Payments Export'!A1686)</f>
        <v/>
      </c>
      <c r="B1682" s="7" t="str">
        <f>IF('Payments Export'!A1686="","",'Payments Export'!B1686)</f>
        <v/>
      </c>
      <c r="C1682" s="7" t="str">
        <f>IF(IFERROR(VALUE('Payments Export'!H1686),'Payments Export'!H1686)&lt;&gt;0,IFERROR(VALUE('Payments Export'!H1686),'Payments Export'!H1686),"")</f>
        <v/>
      </c>
      <c r="D1682" s="7" t="str">
        <f>IF('Payments Export'!I1686="","",'Payments Export'!I1686)</f>
        <v/>
      </c>
      <c r="E1682" s="7" t="str">
        <f t="shared" si="52"/>
        <v/>
      </c>
      <c r="F1682" s="7" t="str">
        <f>IF('Payments Export'!A1686="","",'Payments Export'!N1686)</f>
        <v/>
      </c>
      <c r="G1682" s="7" t="str">
        <f>IF('Payments Export'!A1686="","",'Payments Export'!O1686)</f>
        <v/>
      </c>
      <c r="H1682" s="7" t="str">
        <f>IF('Payments Export'!B1686="","",G1682-F1682)</f>
        <v/>
      </c>
      <c r="I1682" s="3" t="str">
        <f>IF(C1682&lt;&gt;"",_xlfn.XLOOKUP(IFERROR(VALUE(C1682),C1682),'Items database'!A:A,'Items database'!B:B),(_xlfn.XLOOKUP(LEFT(E1682,3),Services,Services,"")))</f>
        <v/>
      </c>
      <c r="J1682" s="3" t="str">
        <f t="shared" si="53"/>
        <v/>
      </c>
    </row>
    <row r="1683" spans="1:10" x14ac:dyDescent="0.35">
      <c r="A1683" s="7" t="str">
        <f>IF('Payments Export'!A1687="","",'Payments Export'!A1687)</f>
        <v/>
      </c>
      <c r="B1683" s="7" t="str">
        <f>IF('Payments Export'!A1687="","",'Payments Export'!B1687)</f>
        <v/>
      </c>
      <c r="C1683" s="7" t="str">
        <f>IF(IFERROR(VALUE('Payments Export'!H1687),'Payments Export'!H1687)&lt;&gt;0,IFERROR(VALUE('Payments Export'!H1687),'Payments Export'!H1687),"")</f>
        <v/>
      </c>
      <c r="D1683" s="7" t="str">
        <f>IF('Payments Export'!I1687="","",'Payments Export'!I1687)</f>
        <v/>
      </c>
      <c r="E1683" s="7" t="str">
        <f t="shared" si="52"/>
        <v/>
      </c>
      <c r="F1683" s="7" t="str">
        <f>IF('Payments Export'!A1687="","",'Payments Export'!N1687)</f>
        <v/>
      </c>
      <c r="G1683" s="7" t="str">
        <f>IF('Payments Export'!A1687="","",'Payments Export'!O1687)</f>
        <v/>
      </c>
      <c r="H1683" s="7" t="str">
        <f>IF('Payments Export'!B1687="","",G1683-F1683)</f>
        <v/>
      </c>
      <c r="I1683" s="3" t="str">
        <f>IF(C1683&lt;&gt;"",_xlfn.XLOOKUP(IFERROR(VALUE(C1683),C1683),'Items database'!A:A,'Items database'!B:B),(_xlfn.XLOOKUP(LEFT(E1683,3),Services,Services,"")))</f>
        <v/>
      </c>
      <c r="J1683" s="3" t="str">
        <f t="shared" si="53"/>
        <v/>
      </c>
    </row>
    <row r="1684" spans="1:10" x14ac:dyDescent="0.35">
      <c r="A1684" s="7" t="str">
        <f>IF('Payments Export'!A1688="","",'Payments Export'!A1688)</f>
        <v/>
      </c>
      <c r="B1684" s="7" t="str">
        <f>IF('Payments Export'!A1688="","",'Payments Export'!B1688)</f>
        <v/>
      </c>
      <c r="C1684" s="7" t="str">
        <f>IF(IFERROR(VALUE('Payments Export'!H1688),'Payments Export'!H1688)&lt;&gt;0,IFERROR(VALUE('Payments Export'!H1688),'Payments Export'!H1688),"")</f>
        <v/>
      </c>
      <c r="D1684" s="7" t="str">
        <f>IF('Payments Export'!I1688="","",'Payments Export'!I1688)</f>
        <v/>
      </c>
      <c r="E1684" s="7" t="str">
        <f t="shared" si="52"/>
        <v/>
      </c>
      <c r="F1684" s="7" t="str">
        <f>IF('Payments Export'!A1688="","",'Payments Export'!N1688)</f>
        <v/>
      </c>
      <c r="G1684" s="7" t="str">
        <f>IF('Payments Export'!A1688="","",'Payments Export'!O1688)</f>
        <v/>
      </c>
      <c r="H1684" s="7" t="str">
        <f>IF('Payments Export'!B1688="","",G1684-F1684)</f>
        <v/>
      </c>
      <c r="I1684" s="3" t="str">
        <f>IF(C1684&lt;&gt;"",_xlfn.XLOOKUP(IFERROR(VALUE(C1684),C1684),'Items database'!A:A,'Items database'!B:B),(_xlfn.XLOOKUP(LEFT(E1684,3),Services,Services,"")))</f>
        <v/>
      </c>
      <c r="J1684" s="3" t="str">
        <f t="shared" si="53"/>
        <v/>
      </c>
    </row>
    <row r="1685" spans="1:10" x14ac:dyDescent="0.35">
      <c r="A1685" s="7" t="str">
        <f>IF('Payments Export'!A1689="","",'Payments Export'!A1689)</f>
        <v/>
      </c>
      <c r="B1685" s="7" t="str">
        <f>IF('Payments Export'!A1689="","",'Payments Export'!B1689)</f>
        <v/>
      </c>
      <c r="C1685" s="7" t="str">
        <f>IF(IFERROR(VALUE('Payments Export'!H1689),'Payments Export'!H1689)&lt;&gt;0,IFERROR(VALUE('Payments Export'!H1689),'Payments Export'!H1689),"")</f>
        <v/>
      </c>
      <c r="D1685" s="7" t="str">
        <f>IF('Payments Export'!I1689="","",'Payments Export'!I1689)</f>
        <v/>
      </c>
      <c r="E1685" s="7" t="str">
        <f t="shared" si="52"/>
        <v/>
      </c>
      <c r="F1685" s="7" t="str">
        <f>IF('Payments Export'!A1689="","",'Payments Export'!N1689)</f>
        <v/>
      </c>
      <c r="G1685" s="7" t="str">
        <f>IF('Payments Export'!A1689="","",'Payments Export'!O1689)</f>
        <v/>
      </c>
      <c r="H1685" s="7" t="str">
        <f>IF('Payments Export'!B1689="","",G1685-F1685)</f>
        <v/>
      </c>
      <c r="I1685" s="3" t="str">
        <f>IF(C1685&lt;&gt;"",_xlfn.XLOOKUP(IFERROR(VALUE(C1685),C1685),'Items database'!A:A,'Items database'!B:B),(_xlfn.XLOOKUP(LEFT(E1685,3),Services,Services,"")))</f>
        <v/>
      </c>
      <c r="J1685" s="3" t="str">
        <f t="shared" si="53"/>
        <v/>
      </c>
    </row>
    <row r="1686" spans="1:10" x14ac:dyDescent="0.35">
      <c r="A1686" s="7" t="str">
        <f>IF('Payments Export'!A1690="","",'Payments Export'!A1690)</f>
        <v/>
      </c>
      <c r="B1686" s="7" t="str">
        <f>IF('Payments Export'!A1690="","",'Payments Export'!B1690)</f>
        <v/>
      </c>
      <c r="C1686" s="7" t="str">
        <f>IF(IFERROR(VALUE('Payments Export'!H1690),'Payments Export'!H1690)&lt;&gt;0,IFERROR(VALUE('Payments Export'!H1690),'Payments Export'!H1690),"")</f>
        <v/>
      </c>
      <c r="D1686" s="7" t="str">
        <f>IF('Payments Export'!I1690="","",'Payments Export'!I1690)</f>
        <v/>
      </c>
      <c r="E1686" s="7" t="str">
        <f t="shared" si="52"/>
        <v/>
      </c>
      <c r="F1686" s="7" t="str">
        <f>IF('Payments Export'!A1690="","",'Payments Export'!N1690)</f>
        <v/>
      </c>
      <c r="G1686" s="7" t="str">
        <f>IF('Payments Export'!A1690="","",'Payments Export'!O1690)</f>
        <v/>
      </c>
      <c r="H1686" s="7" t="str">
        <f>IF('Payments Export'!B1690="","",G1686-F1686)</f>
        <v/>
      </c>
      <c r="I1686" s="3" t="str">
        <f>IF(C1686&lt;&gt;"",_xlfn.XLOOKUP(IFERROR(VALUE(C1686),C1686),'Items database'!A:A,'Items database'!B:B),(_xlfn.XLOOKUP(LEFT(E1686,3),Services,Services,"")))</f>
        <v/>
      </c>
      <c r="J1686" s="3" t="str">
        <f t="shared" si="53"/>
        <v/>
      </c>
    </row>
    <row r="1687" spans="1:10" x14ac:dyDescent="0.35">
      <c r="A1687" s="7" t="str">
        <f>IF('Payments Export'!A1691="","",'Payments Export'!A1691)</f>
        <v/>
      </c>
      <c r="B1687" s="7" t="str">
        <f>IF('Payments Export'!A1691="","",'Payments Export'!B1691)</f>
        <v/>
      </c>
      <c r="C1687" s="7" t="str">
        <f>IF(IFERROR(VALUE('Payments Export'!H1691),'Payments Export'!H1691)&lt;&gt;0,IFERROR(VALUE('Payments Export'!H1691),'Payments Export'!H1691),"")</f>
        <v/>
      </c>
      <c r="D1687" s="7" t="str">
        <f>IF('Payments Export'!I1691="","",'Payments Export'!I1691)</f>
        <v/>
      </c>
      <c r="E1687" s="7" t="str">
        <f t="shared" si="52"/>
        <v/>
      </c>
      <c r="F1687" s="7" t="str">
        <f>IF('Payments Export'!A1691="","",'Payments Export'!N1691)</f>
        <v/>
      </c>
      <c r="G1687" s="7" t="str">
        <f>IF('Payments Export'!A1691="","",'Payments Export'!O1691)</f>
        <v/>
      </c>
      <c r="H1687" s="7" t="str">
        <f>IF('Payments Export'!B1691="","",G1687-F1687)</f>
        <v/>
      </c>
      <c r="I1687" s="3" t="str">
        <f>IF(C1687&lt;&gt;"",_xlfn.XLOOKUP(IFERROR(VALUE(C1687),C1687),'Items database'!A:A,'Items database'!B:B),(_xlfn.XLOOKUP(LEFT(E1687,3),Services,Services,"")))</f>
        <v/>
      </c>
      <c r="J1687" s="3" t="str">
        <f t="shared" si="53"/>
        <v/>
      </c>
    </row>
    <row r="1688" spans="1:10" x14ac:dyDescent="0.35">
      <c r="A1688" s="7" t="str">
        <f>IF('Payments Export'!A1692="","",'Payments Export'!A1692)</f>
        <v/>
      </c>
      <c r="B1688" s="7" t="str">
        <f>IF('Payments Export'!A1692="","",'Payments Export'!B1692)</f>
        <v/>
      </c>
      <c r="C1688" s="7" t="str">
        <f>IF(IFERROR(VALUE('Payments Export'!H1692),'Payments Export'!H1692)&lt;&gt;0,IFERROR(VALUE('Payments Export'!H1692),'Payments Export'!H1692),"")</f>
        <v/>
      </c>
      <c r="D1688" s="7" t="str">
        <f>IF('Payments Export'!I1692="","",'Payments Export'!I1692)</f>
        <v/>
      </c>
      <c r="E1688" s="7" t="str">
        <f t="shared" si="52"/>
        <v/>
      </c>
      <c r="F1688" s="7" t="str">
        <f>IF('Payments Export'!A1692="","",'Payments Export'!N1692)</f>
        <v/>
      </c>
      <c r="G1688" s="7" t="str">
        <f>IF('Payments Export'!A1692="","",'Payments Export'!O1692)</f>
        <v/>
      </c>
      <c r="H1688" s="7" t="str">
        <f>IF('Payments Export'!B1692="","",G1688-F1688)</f>
        <v/>
      </c>
      <c r="I1688" s="3" t="str">
        <f>IF(C1688&lt;&gt;"",_xlfn.XLOOKUP(IFERROR(VALUE(C1688),C1688),'Items database'!A:A,'Items database'!B:B),(_xlfn.XLOOKUP(LEFT(E1688,3),Services,Services,"")))</f>
        <v/>
      </c>
      <c r="J1688" s="3" t="str">
        <f t="shared" si="53"/>
        <v/>
      </c>
    </row>
    <row r="1689" spans="1:10" x14ac:dyDescent="0.35">
      <c r="A1689" s="7" t="str">
        <f>IF('Payments Export'!A1693="","",'Payments Export'!A1693)</f>
        <v/>
      </c>
      <c r="B1689" s="7" t="str">
        <f>IF('Payments Export'!A1693="","",'Payments Export'!B1693)</f>
        <v/>
      </c>
      <c r="C1689" s="7" t="str">
        <f>IF(IFERROR(VALUE('Payments Export'!H1693),'Payments Export'!H1693)&lt;&gt;0,IFERROR(VALUE('Payments Export'!H1693),'Payments Export'!H1693),"")</f>
        <v/>
      </c>
      <c r="D1689" s="7" t="str">
        <f>IF('Payments Export'!I1693="","",'Payments Export'!I1693)</f>
        <v/>
      </c>
      <c r="E1689" s="7" t="str">
        <f t="shared" si="52"/>
        <v/>
      </c>
      <c r="F1689" s="7" t="str">
        <f>IF('Payments Export'!A1693="","",'Payments Export'!N1693)</f>
        <v/>
      </c>
      <c r="G1689" s="7" t="str">
        <f>IF('Payments Export'!A1693="","",'Payments Export'!O1693)</f>
        <v/>
      </c>
      <c r="H1689" s="7" t="str">
        <f>IF('Payments Export'!B1693="","",G1689-F1689)</f>
        <v/>
      </c>
      <c r="I1689" s="3" t="str">
        <f>IF(C1689&lt;&gt;"",_xlfn.XLOOKUP(IFERROR(VALUE(C1689),C1689),'Items database'!A:A,'Items database'!B:B),(_xlfn.XLOOKUP(LEFT(E1689,3),Services,Services,"")))</f>
        <v/>
      </c>
      <c r="J1689" s="3" t="str">
        <f t="shared" si="53"/>
        <v/>
      </c>
    </row>
    <row r="1690" spans="1:10" x14ac:dyDescent="0.35">
      <c r="A1690" s="7" t="str">
        <f>IF('Payments Export'!A1694="","",'Payments Export'!A1694)</f>
        <v/>
      </c>
      <c r="B1690" s="7" t="str">
        <f>IF('Payments Export'!A1694="","",'Payments Export'!B1694)</f>
        <v/>
      </c>
      <c r="C1690" s="7" t="str">
        <f>IF(IFERROR(VALUE('Payments Export'!H1694),'Payments Export'!H1694)&lt;&gt;0,IFERROR(VALUE('Payments Export'!H1694),'Payments Export'!H1694),"")</f>
        <v/>
      </c>
      <c r="D1690" s="7" t="str">
        <f>IF('Payments Export'!I1694="","",'Payments Export'!I1694)</f>
        <v/>
      </c>
      <c r="E1690" s="7" t="str">
        <f t="shared" si="52"/>
        <v/>
      </c>
      <c r="F1690" s="7" t="str">
        <f>IF('Payments Export'!A1694="","",'Payments Export'!N1694)</f>
        <v/>
      </c>
      <c r="G1690" s="7" t="str">
        <f>IF('Payments Export'!A1694="","",'Payments Export'!O1694)</f>
        <v/>
      </c>
      <c r="H1690" s="7" t="str">
        <f>IF('Payments Export'!B1694="","",G1690-F1690)</f>
        <v/>
      </c>
      <c r="I1690" s="3" t="str">
        <f>IF(C1690&lt;&gt;"",_xlfn.XLOOKUP(IFERROR(VALUE(C1690),C1690),'Items database'!A:A,'Items database'!B:B),(_xlfn.XLOOKUP(LEFT(E1690,3),Services,Services,"")))</f>
        <v/>
      </c>
      <c r="J1690" s="3" t="str">
        <f t="shared" si="53"/>
        <v/>
      </c>
    </row>
    <row r="1691" spans="1:10" x14ac:dyDescent="0.35">
      <c r="A1691" s="7" t="str">
        <f>IF('Payments Export'!A1695="","",'Payments Export'!A1695)</f>
        <v/>
      </c>
      <c r="B1691" s="7" t="str">
        <f>IF('Payments Export'!A1695="","",'Payments Export'!B1695)</f>
        <v/>
      </c>
      <c r="C1691" s="7" t="str">
        <f>IF(IFERROR(VALUE('Payments Export'!H1695),'Payments Export'!H1695)&lt;&gt;0,IFERROR(VALUE('Payments Export'!H1695),'Payments Export'!H1695),"")</f>
        <v/>
      </c>
      <c r="D1691" s="7" t="str">
        <f>IF('Payments Export'!I1695="","",'Payments Export'!I1695)</f>
        <v/>
      </c>
      <c r="E1691" s="7" t="str">
        <f t="shared" si="52"/>
        <v/>
      </c>
      <c r="F1691" s="7" t="str">
        <f>IF('Payments Export'!A1695="","",'Payments Export'!N1695)</f>
        <v/>
      </c>
      <c r="G1691" s="7" t="str">
        <f>IF('Payments Export'!A1695="","",'Payments Export'!O1695)</f>
        <v/>
      </c>
      <c r="H1691" s="7" t="str">
        <f>IF('Payments Export'!B1695="","",G1691-F1691)</f>
        <v/>
      </c>
      <c r="I1691" s="3" t="str">
        <f>IF(C1691&lt;&gt;"",_xlfn.XLOOKUP(IFERROR(VALUE(C1691),C1691),'Items database'!A:A,'Items database'!B:B),(_xlfn.XLOOKUP(LEFT(E1691,3),Services,Services,"")))</f>
        <v/>
      </c>
      <c r="J1691" s="3" t="str">
        <f t="shared" si="53"/>
        <v/>
      </c>
    </row>
    <row r="1692" spans="1:10" x14ac:dyDescent="0.35">
      <c r="A1692" s="7" t="str">
        <f>IF('Payments Export'!A1696="","",'Payments Export'!A1696)</f>
        <v/>
      </c>
      <c r="B1692" s="7" t="str">
        <f>IF('Payments Export'!A1696="","",'Payments Export'!B1696)</f>
        <v/>
      </c>
      <c r="C1692" s="7" t="str">
        <f>IF(IFERROR(VALUE('Payments Export'!H1696),'Payments Export'!H1696)&lt;&gt;0,IFERROR(VALUE('Payments Export'!H1696),'Payments Export'!H1696),"")</f>
        <v/>
      </c>
      <c r="D1692" s="7" t="str">
        <f>IF('Payments Export'!I1696="","",'Payments Export'!I1696)</f>
        <v/>
      </c>
      <c r="E1692" s="7" t="str">
        <f t="shared" si="52"/>
        <v/>
      </c>
      <c r="F1692" s="7" t="str">
        <f>IF('Payments Export'!A1696="","",'Payments Export'!N1696)</f>
        <v/>
      </c>
      <c r="G1692" s="7" t="str">
        <f>IF('Payments Export'!A1696="","",'Payments Export'!O1696)</f>
        <v/>
      </c>
      <c r="H1692" s="7" t="str">
        <f>IF('Payments Export'!B1696="","",G1692-F1692)</f>
        <v/>
      </c>
      <c r="I1692" s="3" t="str">
        <f>IF(C1692&lt;&gt;"",_xlfn.XLOOKUP(IFERROR(VALUE(C1692),C1692),'Items database'!A:A,'Items database'!B:B),(_xlfn.XLOOKUP(LEFT(E1692,3),Services,Services,"")))</f>
        <v/>
      </c>
      <c r="J1692" s="3" t="str">
        <f t="shared" si="53"/>
        <v/>
      </c>
    </row>
    <row r="1693" spans="1:10" x14ac:dyDescent="0.35">
      <c r="A1693" s="7" t="str">
        <f>IF('Payments Export'!A1697="","",'Payments Export'!A1697)</f>
        <v/>
      </c>
      <c r="B1693" s="7" t="str">
        <f>IF('Payments Export'!A1697="","",'Payments Export'!B1697)</f>
        <v/>
      </c>
      <c r="C1693" s="7" t="str">
        <f>IF(IFERROR(VALUE('Payments Export'!H1697),'Payments Export'!H1697)&lt;&gt;0,IFERROR(VALUE('Payments Export'!H1697),'Payments Export'!H1697),"")</f>
        <v/>
      </c>
      <c r="D1693" s="7" t="str">
        <f>IF('Payments Export'!I1697="","",'Payments Export'!I1697)</f>
        <v/>
      </c>
      <c r="E1693" s="7" t="str">
        <f t="shared" si="52"/>
        <v/>
      </c>
      <c r="F1693" s="7" t="str">
        <f>IF('Payments Export'!A1697="","",'Payments Export'!N1697)</f>
        <v/>
      </c>
      <c r="G1693" s="7" t="str">
        <f>IF('Payments Export'!A1697="","",'Payments Export'!O1697)</f>
        <v/>
      </c>
      <c r="H1693" s="7" t="str">
        <f>IF('Payments Export'!B1697="","",G1693-F1693)</f>
        <v/>
      </c>
      <c r="I1693" s="3" t="str">
        <f>IF(C1693&lt;&gt;"",_xlfn.XLOOKUP(IFERROR(VALUE(C1693),C1693),'Items database'!A:A,'Items database'!B:B),(_xlfn.XLOOKUP(LEFT(E1693,3),Services,Services,"")))</f>
        <v/>
      </c>
      <c r="J1693" s="3" t="str">
        <f t="shared" si="53"/>
        <v/>
      </c>
    </row>
    <row r="1694" spans="1:10" x14ac:dyDescent="0.35">
      <c r="A1694" s="7" t="str">
        <f>IF('Payments Export'!A1698="","",'Payments Export'!A1698)</f>
        <v/>
      </c>
      <c r="B1694" s="7" t="str">
        <f>IF('Payments Export'!A1698="","",'Payments Export'!B1698)</f>
        <v/>
      </c>
      <c r="C1694" s="7" t="str">
        <f>IF(IFERROR(VALUE('Payments Export'!H1698),'Payments Export'!H1698)&lt;&gt;0,IFERROR(VALUE('Payments Export'!H1698),'Payments Export'!H1698),"")</f>
        <v/>
      </c>
      <c r="D1694" s="7" t="str">
        <f>IF('Payments Export'!I1698="","",'Payments Export'!I1698)</f>
        <v/>
      </c>
      <c r="E1694" s="7" t="str">
        <f t="shared" si="52"/>
        <v/>
      </c>
      <c r="F1694" s="7" t="str">
        <f>IF('Payments Export'!A1698="","",'Payments Export'!N1698)</f>
        <v/>
      </c>
      <c r="G1694" s="7" t="str">
        <f>IF('Payments Export'!A1698="","",'Payments Export'!O1698)</f>
        <v/>
      </c>
      <c r="H1694" s="7" t="str">
        <f>IF('Payments Export'!B1698="","",G1694-F1694)</f>
        <v/>
      </c>
      <c r="I1694" s="3" t="str">
        <f>IF(C1694&lt;&gt;"",_xlfn.XLOOKUP(IFERROR(VALUE(C1694),C1694),'Items database'!A:A,'Items database'!B:B),(_xlfn.XLOOKUP(LEFT(E1694,3),Services,Services,"")))</f>
        <v/>
      </c>
      <c r="J1694" s="3" t="str">
        <f t="shared" si="53"/>
        <v/>
      </c>
    </row>
    <row r="1695" spans="1:10" x14ac:dyDescent="0.35">
      <c r="A1695" s="7" t="str">
        <f>IF('Payments Export'!A1699="","",'Payments Export'!A1699)</f>
        <v/>
      </c>
      <c r="B1695" s="7" t="str">
        <f>IF('Payments Export'!A1699="","",'Payments Export'!B1699)</f>
        <v/>
      </c>
      <c r="C1695" s="7" t="str">
        <f>IF(IFERROR(VALUE('Payments Export'!H1699),'Payments Export'!H1699)&lt;&gt;0,IFERROR(VALUE('Payments Export'!H1699),'Payments Export'!H1699),"")</f>
        <v/>
      </c>
      <c r="D1695" s="7" t="str">
        <f>IF('Payments Export'!I1699="","",'Payments Export'!I1699)</f>
        <v/>
      </c>
      <c r="E1695" s="7" t="str">
        <f t="shared" si="52"/>
        <v/>
      </c>
      <c r="F1695" s="7" t="str">
        <f>IF('Payments Export'!A1699="","",'Payments Export'!N1699)</f>
        <v/>
      </c>
      <c r="G1695" s="7" t="str">
        <f>IF('Payments Export'!A1699="","",'Payments Export'!O1699)</f>
        <v/>
      </c>
      <c r="H1695" s="7" t="str">
        <f>IF('Payments Export'!B1699="","",G1695-F1695)</f>
        <v/>
      </c>
      <c r="I1695" s="3" t="str">
        <f>IF(C1695&lt;&gt;"",_xlfn.XLOOKUP(IFERROR(VALUE(C1695),C1695),'Items database'!A:A,'Items database'!B:B),(_xlfn.XLOOKUP(LEFT(E1695,3),Services,Services,"")))</f>
        <v/>
      </c>
      <c r="J1695" s="3" t="str">
        <f t="shared" si="53"/>
        <v/>
      </c>
    </row>
    <row r="1696" spans="1:10" x14ac:dyDescent="0.35">
      <c r="A1696" s="7" t="str">
        <f>IF('Payments Export'!A1700="","",'Payments Export'!A1700)</f>
        <v/>
      </c>
      <c r="B1696" s="7" t="str">
        <f>IF('Payments Export'!A1700="","",'Payments Export'!B1700)</f>
        <v/>
      </c>
      <c r="C1696" s="7" t="str">
        <f>IF(IFERROR(VALUE('Payments Export'!H1700),'Payments Export'!H1700)&lt;&gt;0,IFERROR(VALUE('Payments Export'!H1700),'Payments Export'!H1700),"")</f>
        <v/>
      </c>
      <c r="D1696" s="7" t="str">
        <f>IF('Payments Export'!I1700="","",'Payments Export'!I1700)</f>
        <v/>
      </c>
      <c r="E1696" s="7" t="str">
        <f t="shared" si="52"/>
        <v/>
      </c>
      <c r="F1696" s="7" t="str">
        <f>IF('Payments Export'!A1700="","",'Payments Export'!N1700)</f>
        <v/>
      </c>
      <c r="G1696" s="7" t="str">
        <f>IF('Payments Export'!A1700="","",'Payments Export'!O1700)</f>
        <v/>
      </c>
      <c r="H1696" s="7" t="str">
        <f>IF('Payments Export'!B1700="","",G1696-F1696)</f>
        <v/>
      </c>
      <c r="I1696" s="3" t="str">
        <f>IF(C1696&lt;&gt;"",_xlfn.XLOOKUP(IFERROR(VALUE(C1696),C1696),'Items database'!A:A,'Items database'!B:B),(_xlfn.XLOOKUP(LEFT(E1696,3),Services,Services,"")))</f>
        <v/>
      </c>
      <c r="J1696" s="3" t="str">
        <f t="shared" si="53"/>
        <v/>
      </c>
    </row>
    <row r="1697" spans="1:10" x14ac:dyDescent="0.35">
      <c r="A1697" s="7" t="str">
        <f>IF('Payments Export'!A1701="","",'Payments Export'!A1701)</f>
        <v/>
      </c>
      <c r="B1697" s="7" t="str">
        <f>IF('Payments Export'!A1701="","",'Payments Export'!B1701)</f>
        <v/>
      </c>
      <c r="C1697" s="7" t="str">
        <f>IF(IFERROR(VALUE('Payments Export'!H1701),'Payments Export'!H1701)&lt;&gt;0,IFERROR(VALUE('Payments Export'!H1701),'Payments Export'!H1701),"")</f>
        <v/>
      </c>
      <c r="D1697" s="7" t="str">
        <f>IF('Payments Export'!I1701="","",'Payments Export'!I1701)</f>
        <v/>
      </c>
      <c r="E1697" s="7" t="str">
        <f t="shared" si="52"/>
        <v/>
      </c>
      <c r="F1697" s="7" t="str">
        <f>IF('Payments Export'!A1701="","",'Payments Export'!N1701)</f>
        <v/>
      </c>
      <c r="G1697" s="7" t="str">
        <f>IF('Payments Export'!A1701="","",'Payments Export'!O1701)</f>
        <v/>
      </c>
      <c r="H1697" s="7" t="str">
        <f>IF('Payments Export'!B1701="","",G1697-F1697)</f>
        <v/>
      </c>
      <c r="I1697" s="3" t="str">
        <f>IF(C1697&lt;&gt;"",_xlfn.XLOOKUP(IFERROR(VALUE(C1697),C1697),'Items database'!A:A,'Items database'!B:B),(_xlfn.XLOOKUP(LEFT(E1697,3),Services,Services,"")))</f>
        <v/>
      </c>
      <c r="J1697" s="3" t="str">
        <f t="shared" si="53"/>
        <v/>
      </c>
    </row>
    <row r="1698" spans="1:10" x14ac:dyDescent="0.35">
      <c r="A1698" s="7" t="str">
        <f>IF('Payments Export'!A1702="","",'Payments Export'!A1702)</f>
        <v/>
      </c>
      <c r="B1698" s="7" t="str">
        <f>IF('Payments Export'!A1702="","",'Payments Export'!B1702)</f>
        <v/>
      </c>
      <c r="C1698" s="7" t="str">
        <f>IF(IFERROR(VALUE('Payments Export'!H1702),'Payments Export'!H1702)&lt;&gt;0,IFERROR(VALUE('Payments Export'!H1702),'Payments Export'!H1702),"")</f>
        <v/>
      </c>
      <c r="D1698" s="7" t="str">
        <f>IF('Payments Export'!I1702="","",'Payments Export'!I1702)</f>
        <v/>
      </c>
      <c r="E1698" s="7" t="str">
        <f t="shared" si="52"/>
        <v/>
      </c>
      <c r="F1698" s="7" t="str">
        <f>IF('Payments Export'!A1702="","",'Payments Export'!N1702)</f>
        <v/>
      </c>
      <c r="G1698" s="7" t="str">
        <f>IF('Payments Export'!A1702="","",'Payments Export'!O1702)</f>
        <v/>
      </c>
      <c r="H1698" s="7" t="str">
        <f>IF('Payments Export'!B1702="","",G1698-F1698)</f>
        <v/>
      </c>
      <c r="I1698" s="3" t="str">
        <f>IF(C1698&lt;&gt;"",_xlfn.XLOOKUP(IFERROR(VALUE(C1698),C1698),'Items database'!A:A,'Items database'!B:B),(_xlfn.XLOOKUP(LEFT(E1698,3),Services,Services,"")))</f>
        <v/>
      </c>
      <c r="J1698" s="3" t="str">
        <f t="shared" si="53"/>
        <v/>
      </c>
    </row>
    <row r="1699" spans="1:10" x14ac:dyDescent="0.35">
      <c r="A1699" s="7" t="str">
        <f>IF('Payments Export'!A1703="","",'Payments Export'!A1703)</f>
        <v/>
      </c>
      <c r="B1699" s="7" t="str">
        <f>IF('Payments Export'!A1703="","",'Payments Export'!B1703)</f>
        <v/>
      </c>
      <c r="C1699" s="7" t="str">
        <f>IF(IFERROR(VALUE('Payments Export'!H1703),'Payments Export'!H1703)&lt;&gt;0,IFERROR(VALUE('Payments Export'!H1703),'Payments Export'!H1703),"")</f>
        <v/>
      </c>
      <c r="D1699" s="7" t="str">
        <f>IF('Payments Export'!I1703="","",'Payments Export'!I1703)</f>
        <v/>
      </c>
      <c r="E1699" s="7" t="str">
        <f t="shared" si="52"/>
        <v/>
      </c>
      <c r="F1699" s="7" t="str">
        <f>IF('Payments Export'!A1703="","",'Payments Export'!N1703)</f>
        <v/>
      </c>
      <c r="G1699" s="7" t="str">
        <f>IF('Payments Export'!A1703="","",'Payments Export'!O1703)</f>
        <v/>
      </c>
      <c r="H1699" s="7" t="str">
        <f>IF('Payments Export'!B1703="","",G1699-F1699)</f>
        <v/>
      </c>
      <c r="I1699" s="3" t="str">
        <f>IF(C1699&lt;&gt;"",_xlfn.XLOOKUP(IFERROR(VALUE(C1699),C1699),'Items database'!A:A,'Items database'!B:B),(_xlfn.XLOOKUP(LEFT(E1699,3),Services,Services,"")))</f>
        <v/>
      </c>
      <c r="J1699" s="3" t="str">
        <f t="shared" si="53"/>
        <v/>
      </c>
    </row>
    <row r="1700" spans="1:10" x14ac:dyDescent="0.35">
      <c r="A1700" s="7" t="str">
        <f>IF('Payments Export'!A1704="","",'Payments Export'!A1704)</f>
        <v/>
      </c>
      <c r="B1700" s="7" t="str">
        <f>IF('Payments Export'!A1704="","",'Payments Export'!B1704)</f>
        <v/>
      </c>
      <c r="C1700" s="7" t="str">
        <f>IF(IFERROR(VALUE('Payments Export'!H1704),'Payments Export'!H1704)&lt;&gt;0,IFERROR(VALUE('Payments Export'!H1704),'Payments Export'!H1704),"")</f>
        <v/>
      </c>
      <c r="D1700" s="7" t="str">
        <f>IF('Payments Export'!I1704="","",'Payments Export'!I1704)</f>
        <v/>
      </c>
      <c r="E1700" s="7" t="str">
        <f t="shared" si="52"/>
        <v/>
      </c>
      <c r="F1700" s="7" t="str">
        <f>IF('Payments Export'!A1704="","",'Payments Export'!N1704)</f>
        <v/>
      </c>
      <c r="G1700" s="7" t="str">
        <f>IF('Payments Export'!A1704="","",'Payments Export'!O1704)</f>
        <v/>
      </c>
      <c r="H1700" s="7" t="str">
        <f>IF('Payments Export'!B1704="","",G1700-F1700)</f>
        <v/>
      </c>
      <c r="I1700" s="3" t="str">
        <f>IF(C1700&lt;&gt;"",_xlfn.XLOOKUP(IFERROR(VALUE(C1700),C1700),'Items database'!A:A,'Items database'!B:B),(_xlfn.XLOOKUP(LEFT(E1700,3),Services,Services,"")))</f>
        <v/>
      </c>
      <c r="J1700" s="3" t="str">
        <f t="shared" si="53"/>
        <v/>
      </c>
    </row>
    <row r="1701" spans="1:10" x14ac:dyDescent="0.35">
      <c r="A1701" s="7" t="str">
        <f>IF('Payments Export'!A1705="","",'Payments Export'!A1705)</f>
        <v/>
      </c>
      <c r="B1701" s="7" t="str">
        <f>IF('Payments Export'!A1705="","",'Payments Export'!B1705)</f>
        <v/>
      </c>
      <c r="C1701" s="7" t="str">
        <f>IF(IFERROR(VALUE('Payments Export'!H1705),'Payments Export'!H1705)&lt;&gt;0,IFERROR(VALUE('Payments Export'!H1705),'Payments Export'!H1705),"")</f>
        <v/>
      </c>
      <c r="D1701" s="7" t="str">
        <f>IF('Payments Export'!I1705="","",'Payments Export'!I1705)</f>
        <v/>
      </c>
      <c r="E1701" s="7" t="str">
        <f t="shared" si="52"/>
        <v/>
      </c>
      <c r="F1701" s="7" t="str">
        <f>IF('Payments Export'!A1705="","",'Payments Export'!N1705)</f>
        <v/>
      </c>
      <c r="G1701" s="7" t="str">
        <f>IF('Payments Export'!A1705="","",'Payments Export'!O1705)</f>
        <v/>
      </c>
      <c r="H1701" s="7" t="str">
        <f>IF('Payments Export'!B1705="","",G1701-F1701)</f>
        <v/>
      </c>
      <c r="I1701" s="3" t="str">
        <f>IF(C1701&lt;&gt;"",_xlfn.XLOOKUP(IFERROR(VALUE(C1701),C1701),'Items database'!A:A,'Items database'!B:B),(_xlfn.XLOOKUP(LEFT(E1701,3),Services,Services,"")))</f>
        <v/>
      </c>
      <c r="J1701" s="3" t="str">
        <f t="shared" si="53"/>
        <v/>
      </c>
    </row>
    <row r="1702" spans="1:10" x14ac:dyDescent="0.35">
      <c r="A1702" s="7" t="str">
        <f>IF('Payments Export'!A1706="","",'Payments Export'!A1706)</f>
        <v/>
      </c>
      <c r="B1702" s="7" t="str">
        <f>IF('Payments Export'!A1706="","",'Payments Export'!B1706)</f>
        <v/>
      </c>
      <c r="C1702" s="7" t="str">
        <f>IF(IFERROR(VALUE('Payments Export'!H1706),'Payments Export'!H1706)&lt;&gt;0,IFERROR(VALUE('Payments Export'!H1706),'Payments Export'!H1706),"")</f>
        <v/>
      </c>
      <c r="D1702" s="7" t="str">
        <f>IF('Payments Export'!I1706="","",'Payments Export'!I1706)</f>
        <v/>
      </c>
      <c r="E1702" s="7" t="str">
        <f t="shared" si="52"/>
        <v/>
      </c>
      <c r="F1702" s="7" t="str">
        <f>IF('Payments Export'!A1706="","",'Payments Export'!N1706)</f>
        <v/>
      </c>
      <c r="G1702" s="7" t="str">
        <f>IF('Payments Export'!A1706="","",'Payments Export'!O1706)</f>
        <v/>
      </c>
      <c r="H1702" s="7" t="str">
        <f>IF('Payments Export'!B1706="","",G1702-F1702)</f>
        <v/>
      </c>
      <c r="I1702" s="3" t="str">
        <f>IF(C1702&lt;&gt;"",_xlfn.XLOOKUP(IFERROR(VALUE(C1702),C1702),'Items database'!A:A,'Items database'!B:B),(_xlfn.XLOOKUP(LEFT(E1702,3),Services,Services,"")))</f>
        <v/>
      </c>
      <c r="J1702" s="3" t="str">
        <f t="shared" si="53"/>
        <v/>
      </c>
    </row>
    <row r="1703" spans="1:10" x14ac:dyDescent="0.35">
      <c r="A1703" s="7" t="str">
        <f>IF('Payments Export'!A1707="","",'Payments Export'!A1707)</f>
        <v/>
      </c>
      <c r="B1703" s="7" t="str">
        <f>IF('Payments Export'!A1707="","",'Payments Export'!B1707)</f>
        <v/>
      </c>
      <c r="C1703" s="7" t="str">
        <f>IF(IFERROR(VALUE('Payments Export'!H1707),'Payments Export'!H1707)&lt;&gt;0,IFERROR(VALUE('Payments Export'!H1707),'Payments Export'!H1707),"")</f>
        <v/>
      </c>
      <c r="D1703" s="7" t="str">
        <f>IF('Payments Export'!I1707="","",'Payments Export'!I1707)</f>
        <v/>
      </c>
      <c r="E1703" s="7" t="str">
        <f t="shared" si="52"/>
        <v/>
      </c>
      <c r="F1703" s="7" t="str">
        <f>IF('Payments Export'!A1707="","",'Payments Export'!N1707)</f>
        <v/>
      </c>
      <c r="G1703" s="7" t="str">
        <f>IF('Payments Export'!A1707="","",'Payments Export'!O1707)</f>
        <v/>
      </c>
      <c r="H1703" s="7" t="str">
        <f>IF('Payments Export'!B1707="","",G1703-F1703)</f>
        <v/>
      </c>
      <c r="I1703" s="3" t="str">
        <f>IF(C1703&lt;&gt;"",_xlfn.XLOOKUP(IFERROR(VALUE(C1703),C1703),'Items database'!A:A,'Items database'!B:B),(_xlfn.XLOOKUP(LEFT(E1703,3),Services,Services,"")))</f>
        <v/>
      </c>
      <c r="J1703" s="3" t="str">
        <f t="shared" si="53"/>
        <v/>
      </c>
    </row>
    <row r="1704" spans="1:10" x14ac:dyDescent="0.35">
      <c r="A1704" s="7" t="str">
        <f>IF('Payments Export'!A1708="","",'Payments Export'!A1708)</f>
        <v/>
      </c>
      <c r="B1704" s="7" t="str">
        <f>IF('Payments Export'!A1708="","",'Payments Export'!B1708)</f>
        <v/>
      </c>
      <c r="C1704" s="7" t="str">
        <f>IF(IFERROR(VALUE('Payments Export'!H1708),'Payments Export'!H1708)&lt;&gt;0,IFERROR(VALUE('Payments Export'!H1708),'Payments Export'!H1708),"")</f>
        <v/>
      </c>
      <c r="D1704" s="7" t="str">
        <f>IF('Payments Export'!I1708="","",'Payments Export'!I1708)</f>
        <v/>
      </c>
      <c r="E1704" s="7" t="str">
        <f t="shared" si="52"/>
        <v/>
      </c>
      <c r="F1704" s="7" t="str">
        <f>IF('Payments Export'!A1708="","",'Payments Export'!N1708)</f>
        <v/>
      </c>
      <c r="G1704" s="7" t="str">
        <f>IF('Payments Export'!A1708="","",'Payments Export'!O1708)</f>
        <v/>
      </c>
      <c r="H1704" s="7" t="str">
        <f>IF('Payments Export'!B1708="","",G1704-F1704)</f>
        <v/>
      </c>
      <c r="I1704" s="3" t="str">
        <f>IF(C1704&lt;&gt;"",_xlfn.XLOOKUP(IFERROR(VALUE(C1704),C1704),'Items database'!A:A,'Items database'!B:B),(_xlfn.XLOOKUP(LEFT(E1704,3),Services,Services,"")))</f>
        <v/>
      </c>
      <c r="J1704" s="3" t="str">
        <f t="shared" si="53"/>
        <v/>
      </c>
    </row>
    <row r="1705" spans="1:10" x14ac:dyDescent="0.35">
      <c r="A1705" s="7" t="str">
        <f>IF('Payments Export'!A1709="","",'Payments Export'!A1709)</f>
        <v/>
      </c>
      <c r="B1705" s="7" t="str">
        <f>IF('Payments Export'!A1709="","",'Payments Export'!B1709)</f>
        <v/>
      </c>
      <c r="C1705" s="7" t="str">
        <f>IF(IFERROR(VALUE('Payments Export'!H1709),'Payments Export'!H1709)&lt;&gt;0,IFERROR(VALUE('Payments Export'!H1709),'Payments Export'!H1709),"")</f>
        <v/>
      </c>
      <c r="D1705" s="7" t="str">
        <f>IF('Payments Export'!I1709="","",'Payments Export'!I1709)</f>
        <v/>
      </c>
      <c r="E1705" s="7" t="str">
        <f t="shared" si="52"/>
        <v/>
      </c>
      <c r="F1705" s="7" t="str">
        <f>IF('Payments Export'!A1709="","",'Payments Export'!N1709)</f>
        <v/>
      </c>
      <c r="G1705" s="7" t="str">
        <f>IF('Payments Export'!A1709="","",'Payments Export'!O1709)</f>
        <v/>
      </c>
      <c r="H1705" s="7" t="str">
        <f>IF('Payments Export'!B1709="","",G1705-F1705)</f>
        <v/>
      </c>
      <c r="I1705" s="3" t="str">
        <f>IF(C1705&lt;&gt;"",_xlfn.XLOOKUP(IFERROR(VALUE(C1705),C1705),'Items database'!A:A,'Items database'!B:B),(_xlfn.XLOOKUP(LEFT(E1705,3),Services,Services,"")))</f>
        <v/>
      </c>
      <c r="J1705" s="3" t="str">
        <f t="shared" si="53"/>
        <v/>
      </c>
    </row>
    <row r="1706" spans="1:10" x14ac:dyDescent="0.35">
      <c r="A1706" s="7" t="str">
        <f>IF('Payments Export'!A1710="","",'Payments Export'!A1710)</f>
        <v/>
      </c>
      <c r="B1706" s="7" t="str">
        <f>IF('Payments Export'!A1710="","",'Payments Export'!B1710)</f>
        <v/>
      </c>
      <c r="C1706" s="7" t="str">
        <f>IF(IFERROR(VALUE('Payments Export'!H1710),'Payments Export'!H1710)&lt;&gt;0,IFERROR(VALUE('Payments Export'!H1710),'Payments Export'!H1710),"")</f>
        <v/>
      </c>
      <c r="D1706" s="7" t="str">
        <f>IF('Payments Export'!I1710="","",'Payments Export'!I1710)</f>
        <v/>
      </c>
      <c r="E1706" s="7" t="str">
        <f t="shared" si="52"/>
        <v/>
      </c>
      <c r="F1706" s="7" t="str">
        <f>IF('Payments Export'!A1710="","",'Payments Export'!N1710)</f>
        <v/>
      </c>
      <c r="G1706" s="7" t="str">
        <f>IF('Payments Export'!A1710="","",'Payments Export'!O1710)</f>
        <v/>
      </c>
      <c r="H1706" s="7" t="str">
        <f>IF('Payments Export'!B1710="","",G1706-F1706)</f>
        <v/>
      </c>
      <c r="I1706" s="3" t="str">
        <f>IF(C1706&lt;&gt;"",_xlfn.XLOOKUP(IFERROR(VALUE(C1706),C1706),'Items database'!A:A,'Items database'!B:B),(_xlfn.XLOOKUP(LEFT(E1706,3),Services,Services,"")))</f>
        <v/>
      </c>
      <c r="J1706" s="3" t="str">
        <f t="shared" si="53"/>
        <v/>
      </c>
    </row>
    <row r="1707" spans="1:10" x14ac:dyDescent="0.35">
      <c r="A1707" s="7" t="str">
        <f>IF('Payments Export'!A1711="","",'Payments Export'!A1711)</f>
        <v/>
      </c>
      <c r="B1707" s="7" t="str">
        <f>IF('Payments Export'!A1711="","",'Payments Export'!B1711)</f>
        <v/>
      </c>
      <c r="C1707" s="7" t="str">
        <f>IF(IFERROR(VALUE('Payments Export'!H1711),'Payments Export'!H1711)&lt;&gt;0,IFERROR(VALUE('Payments Export'!H1711),'Payments Export'!H1711),"")</f>
        <v/>
      </c>
      <c r="D1707" s="7" t="str">
        <f>IF('Payments Export'!I1711="","",'Payments Export'!I1711)</f>
        <v/>
      </c>
      <c r="E1707" s="7" t="str">
        <f t="shared" si="52"/>
        <v/>
      </c>
      <c r="F1707" s="7" t="str">
        <f>IF('Payments Export'!A1711="","",'Payments Export'!N1711)</f>
        <v/>
      </c>
      <c r="G1707" s="7" t="str">
        <f>IF('Payments Export'!A1711="","",'Payments Export'!O1711)</f>
        <v/>
      </c>
      <c r="H1707" s="7" t="str">
        <f>IF('Payments Export'!B1711="","",G1707-F1707)</f>
        <v/>
      </c>
      <c r="I1707" s="3" t="str">
        <f>IF(C1707&lt;&gt;"",_xlfn.XLOOKUP(IFERROR(VALUE(C1707),C1707),'Items database'!A:A,'Items database'!B:B),(_xlfn.XLOOKUP(LEFT(E1707,3),Services,Services,"")))</f>
        <v/>
      </c>
      <c r="J1707" s="3" t="str">
        <f t="shared" si="53"/>
        <v/>
      </c>
    </row>
    <row r="1708" spans="1:10" x14ac:dyDescent="0.35">
      <c r="A1708" s="7" t="str">
        <f>IF('Payments Export'!A1712="","",'Payments Export'!A1712)</f>
        <v/>
      </c>
      <c r="B1708" s="7" t="str">
        <f>IF('Payments Export'!A1712="","",'Payments Export'!B1712)</f>
        <v/>
      </c>
      <c r="C1708" s="7" t="str">
        <f>IF(IFERROR(VALUE('Payments Export'!H1712),'Payments Export'!H1712)&lt;&gt;0,IFERROR(VALUE('Payments Export'!H1712),'Payments Export'!H1712),"")</f>
        <v/>
      </c>
      <c r="D1708" s="7" t="str">
        <f>IF('Payments Export'!I1712="","",'Payments Export'!I1712)</f>
        <v/>
      </c>
      <c r="E1708" s="7" t="str">
        <f t="shared" si="52"/>
        <v/>
      </c>
      <c r="F1708" s="7" t="str">
        <f>IF('Payments Export'!A1712="","",'Payments Export'!N1712)</f>
        <v/>
      </c>
      <c r="G1708" s="7" t="str">
        <f>IF('Payments Export'!A1712="","",'Payments Export'!O1712)</f>
        <v/>
      </c>
      <c r="H1708" s="7" t="str">
        <f>IF('Payments Export'!B1712="","",G1708-F1708)</f>
        <v/>
      </c>
      <c r="I1708" s="3" t="str">
        <f>IF(C1708&lt;&gt;"",_xlfn.XLOOKUP(IFERROR(VALUE(C1708),C1708),'Items database'!A:A,'Items database'!B:B),(_xlfn.XLOOKUP(LEFT(E1708,3),Services,Services,"")))</f>
        <v/>
      </c>
      <c r="J1708" s="3" t="str">
        <f t="shared" si="53"/>
        <v/>
      </c>
    </row>
    <row r="1709" spans="1:10" x14ac:dyDescent="0.35">
      <c r="A1709" s="7" t="str">
        <f>IF('Payments Export'!A1713="","",'Payments Export'!A1713)</f>
        <v/>
      </c>
      <c r="B1709" s="7" t="str">
        <f>IF('Payments Export'!A1713="","",'Payments Export'!B1713)</f>
        <v/>
      </c>
      <c r="C1709" s="7" t="str">
        <f>IF(IFERROR(VALUE('Payments Export'!H1713),'Payments Export'!H1713)&lt;&gt;0,IFERROR(VALUE('Payments Export'!H1713),'Payments Export'!H1713),"")</f>
        <v/>
      </c>
      <c r="D1709" s="7" t="str">
        <f>IF('Payments Export'!I1713="","",'Payments Export'!I1713)</f>
        <v/>
      </c>
      <c r="E1709" s="7" t="str">
        <f t="shared" si="52"/>
        <v/>
      </c>
      <c r="F1709" s="7" t="str">
        <f>IF('Payments Export'!A1713="","",'Payments Export'!N1713)</f>
        <v/>
      </c>
      <c r="G1709" s="7" t="str">
        <f>IF('Payments Export'!A1713="","",'Payments Export'!O1713)</f>
        <v/>
      </c>
      <c r="H1709" s="7" t="str">
        <f>IF('Payments Export'!B1713="","",G1709-F1709)</f>
        <v/>
      </c>
      <c r="I1709" s="3" t="str">
        <f>IF(C1709&lt;&gt;"",_xlfn.XLOOKUP(IFERROR(VALUE(C1709),C1709),'Items database'!A:A,'Items database'!B:B),(_xlfn.XLOOKUP(LEFT(E1709,3),Services,Services,"")))</f>
        <v/>
      </c>
      <c r="J1709" s="3" t="str">
        <f t="shared" si="53"/>
        <v/>
      </c>
    </row>
    <row r="1710" spans="1:10" x14ac:dyDescent="0.35">
      <c r="A1710" s="7" t="str">
        <f>IF('Payments Export'!A1714="","",'Payments Export'!A1714)</f>
        <v/>
      </c>
      <c r="B1710" s="7" t="str">
        <f>IF('Payments Export'!A1714="","",'Payments Export'!B1714)</f>
        <v/>
      </c>
      <c r="C1710" s="7" t="str">
        <f>IF(IFERROR(VALUE('Payments Export'!H1714),'Payments Export'!H1714)&lt;&gt;0,IFERROR(VALUE('Payments Export'!H1714),'Payments Export'!H1714),"")</f>
        <v/>
      </c>
      <c r="D1710" s="7" t="str">
        <f>IF('Payments Export'!I1714="","",'Payments Export'!I1714)</f>
        <v/>
      </c>
      <c r="E1710" s="7" t="str">
        <f t="shared" si="52"/>
        <v/>
      </c>
      <c r="F1710" s="7" t="str">
        <f>IF('Payments Export'!A1714="","",'Payments Export'!N1714)</f>
        <v/>
      </c>
      <c r="G1710" s="7" t="str">
        <f>IF('Payments Export'!A1714="","",'Payments Export'!O1714)</f>
        <v/>
      </c>
      <c r="H1710" s="7" t="str">
        <f>IF('Payments Export'!B1714="","",G1710-F1710)</f>
        <v/>
      </c>
      <c r="I1710" s="3" t="str">
        <f>IF(C1710&lt;&gt;"",_xlfn.XLOOKUP(IFERROR(VALUE(C1710),C1710),'Items database'!A:A,'Items database'!B:B),(_xlfn.XLOOKUP(LEFT(E1710,3),Services,Services,"")))</f>
        <v/>
      </c>
      <c r="J1710" s="3" t="str">
        <f t="shared" si="53"/>
        <v/>
      </c>
    </row>
    <row r="1711" spans="1:10" x14ac:dyDescent="0.35">
      <c r="A1711" s="7" t="str">
        <f>IF('Payments Export'!A1715="","",'Payments Export'!A1715)</f>
        <v/>
      </c>
      <c r="B1711" s="7" t="str">
        <f>IF('Payments Export'!A1715="","",'Payments Export'!B1715)</f>
        <v/>
      </c>
      <c r="C1711" s="7" t="str">
        <f>IF(IFERROR(VALUE('Payments Export'!H1715),'Payments Export'!H1715)&lt;&gt;0,IFERROR(VALUE('Payments Export'!H1715),'Payments Export'!H1715),"")</f>
        <v/>
      </c>
      <c r="D1711" s="7" t="str">
        <f>IF('Payments Export'!I1715="","",'Payments Export'!I1715)</f>
        <v/>
      </c>
      <c r="E1711" s="7" t="str">
        <f t="shared" si="52"/>
        <v/>
      </c>
      <c r="F1711" s="7" t="str">
        <f>IF('Payments Export'!A1715="","",'Payments Export'!N1715)</f>
        <v/>
      </c>
      <c r="G1711" s="7" t="str">
        <f>IF('Payments Export'!A1715="","",'Payments Export'!O1715)</f>
        <v/>
      </c>
      <c r="H1711" s="7" t="str">
        <f>IF('Payments Export'!B1715="","",G1711-F1711)</f>
        <v/>
      </c>
      <c r="I1711" s="3" t="str">
        <f>IF(C1711&lt;&gt;"",_xlfn.XLOOKUP(IFERROR(VALUE(C1711),C1711),'Items database'!A:A,'Items database'!B:B),(_xlfn.XLOOKUP(LEFT(E1711,3),Services,Services,"")))</f>
        <v/>
      </c>
      <c r="J1711" s="3" t="str">
        <f t="shared" si="53"/>
        <v/>
      </c>
    </row>
    <row r="1712" spans="1:10" x14ac:dyDescent="0.35">
      <c r="A1712" s="7" t="str">
        <f>IF('Payments Export'!A1716="","",'Payments Export'!A1716)</f>
        <v/>
      </c>
      <c r="B1712" s="7" t="str">
        <f>IF('Payments Export'!A1716="","",'Payments Export'!B1716)</f>
        <v/>
      </c>
      <c r="C1712" s="7" t="str">
        <f>IF(IFERROR(VALUE('Payments Export'!H1716),'Payments Export'!H1716)&lt;&gt;0,IFERROR(VALUE('Payments Export'!H1716),'Payments Export'!H1716),"")</f>
        <v/>
      </c>
      <c r="D1712" s="7" t="str">
        <f>IF('Payments Export'!I1716="","",'Payments Export'!I1716)</f>
        <v/>
      </c>
      <c r="E1712" s="7" t="str">
        <f t="shared" si="52"/>
        <v/>
      </c>
      <c r="F1712" s="7" t="str">
        <f>IF('Payments Export'!A1716="","",'Payments Export'!N1716)</f>
        <v/>
      </c>
      <c r="G1712" s="7" t="str">
        <f>IF('Payments Export'!A1716="","",'Payments Export'!O1716)</f>
        <v/>
      </c>
      <c r="H1712" s="7" t="str">
        <f>IF('Payments Export'!B1716="","",G1712-F1712)</f>
        <v/>
      </c>
      <c r="I1712" s="3" t="str">
        <f>IF(C1712&lt;&gt;"",_xlfn.XLOOKUP(IFERROR(VALUE(C1712),C1712),'Items database'!A:A,'Items database'!B:B),(_xlfn.XLOOKUP(LEFT(E1712,3),Services,Services,"")))</f>
        <v/>
      </c>
      <c r="J1712" s="3" t="str">
        <f t="shared" si="53"/>
        <v/>
      </c>
    </row>
    <row r="1713" spans="1:10" x14ac:dyDescent="0.35">
      <c r="A1713" s="7" t="str">
        <f>IF('Payments Export'!A1717="","",'Payments Export'!A1717)</f>
        <v/>
      </c>
      <c r="B1713" s="7" t="str">
        <f>IF('Payments Export'!A1717="","",'Payments Export'!B1717)</f>
        <v/>
      </c>
      <c r="C1713" s="7" t="str">
        <f>IF(IFERROR(VALUE('Payments Export'!H1717),'Payments Export'!H1717)&lt;&gt;0,IFERROR(VALUE('Payments Export'!H1717),'Payments Export'!H1717),"")</f>
        <v/>
      </c>
      <c r="D1713" s="7" t="str">
        <f>IF('Payments Export'!I1717="","",'Payments Export'!I1717)</f>
        <v/>
      </c>
      <c r="E1713" s="7" t="str">
        <f t="shared" si="52"/>
        <v/>
      </c>
      <c r="F1713" s="7" t="str">
        <f>IF('Payments Export'!A1717="","",'Payments Export'!N1717)</f>
        <v/>
      </c>
      <c r="G1713" s="7" t="str">
        <f>IF('Payments Export'!A1717="","",'Payments Export'!O1717)</f>
        <v/>
      </c>
      <c r="H1713" s="7" t="str">
        <f>IF('Payments Export'!B1717="","",G1713-F1713)</f>
        <v/>
      </c>
      <c r="I1713" s="3" t="str">
        <f>IF(C1713&lt;&gt;"",_xlfn.XLOOKUP(IFERROR(VALUE(C1713),C1713),'Items database'!A:A,'Items database'!B:B),(_xlfn.XLOOKUP(LEFT(E1713,3),Services,Services,"")))</f>
        <v/>
      </c>
      <c r="J1713" s="3" t="str">
        <f t="shared" si="53"/>
        <v/>
      </c>
    </row>
    <row r="1714" spans="1:10" x14ac:dyDescent="0.35">
      <c r="A1714" s="7" t="str">
        <f>IF('Payments Export'!A1718="","",'Payments Export'!A1718)</f>
        <v/>
      </c>
      <c r="B1714" s="7" t="str">
        <f>IF('Payments Export'!A1718="","",'Payments Export'!B1718)</f>
        <v/>
      </c>
      <c r="C1714" s="7" t="str">
        <f>IF(IFERROR(VALUE('Payments Export'!H1718),'Payments Export'!H1718)&lt;&gt;0,IFERROR(VALUE('Payments Export'!H1718),'Payments Export'!H1718),"")</f>
        <v/>
      </c>
      <c r="D1714" s="7" t="str">
        <f>IF('Payments Export'!I1718="","",'Payments Export'!I1718)</f>
        <v/>
      </c>
      <c r="E1714" s="7" t="str">
        <f t="shared" si="52"/>
        <v/>
      </c>
      <c r="F1714" s="7" t="str">
        <f>IF('Payments Export'!A1718="","",'Payments Export'!N1718)</f>
        <v/>
      </c>
      <c r="G1714" s="7" t="str">
        <f>IF('Payments Export'!A1718="","",'Payments Export'!O1718)</f>
        <v/>
      </c>
      <c r="H1714" s="7" t="str">
        <f>IF('Payments Export'!B1718="","",G1714-F1714)</f>
        <v/>
      </c>
      <c r="I1714" s="3" t="str">
        <f>IF(C1714&lt;&gt;"",_xlfn.XLOOKUP(IFERROR(VALUE(C1714),C1714),'Items database'!A:A,'Items database'!B:B),(_xlfn.XLOOKUP(LEFT(E1714,3),Services,Services,"")))</f>
        <v/>
      </c>
      <c r="J1714" s="3" t="str">
        <f t="shared" si="53"/>
        <v/>
      </c>
    </row>
    <row r="1715" spans="1:10" x14ac:dyDescent="0.35">
      <c r="A1715" s="7" t="str">
        <f>IF('Payments Export'!A1719="","",'Payments Export'!A1719)</f>
        <v/>
      </c>
      <c r="B1715" s="7" t="str">
        <f>IF('Payments Export'!A1719="","",'Payments Export'!B1719)</f>
        <v/>
      </c>
      <c r="C1715" s="7" t="str">
        <f>IF(IFERROR(VALUE('Payments Export'!H1719),'Payments Export'!H1719)&lt;&gt;0,IFERROR(VALUE('Payments Export'!H1719),'Payments Export'!H1719),"")</f>
        <v/>
      </c>
      <c r="D1715" s="7" t="str">
        <f>IF('Payments Export'!I1719="","",'Payments Export'!I1719)</f>
        <v/>
      </c>
      <c r="E1715" s="7" t="str">
        <f t="shared" si="52"/>
        <v/>
      </c>
      <c r="F1715" s="7" t="str">
        <f>IF('Payments Export'!A1719="","",'Payments Export'!N1719)</f>
        <v/>
      </c>
      <c r="G1715" s="7" t="str">
        <f>IF('Payments Export'!A1719="","",'Payments Export'!O1719)</f>
        <v/>
      </c>
      <c r="H1715" s="7" t="str">
        <f>IF('Payments Export'!B1719="","",G1715-F1715)</f>
        <v/>
      </c>
      <c r="I1715" s="3" t="str">
        <f>IF(C1715&lt;&gt;"",_xlfn.XLOOKUP(IFERROR(VALUE(C1715),C1715),'Items database'!A:A,'Items database'!B:B),(_xlfn.XLOOKUP(LEFT(E1715,3),Services,Services,"")))</f>
        <v/>
      </c>
      <c r="J1715" s="3" t="str">
        <f t="shared" si="53"/>
        <v/>
      </c>
    </row>
    <row r="1716" spans="1:10" x14ac:dyDescent="0.35">
      <c r="A1716" s="7" t="str">
        <f>IF('Payments Export'!A1720="","",'Payments Export'!A1720)</f>
        <v/>
      </c>
      <c r="B1716" s="7" t="str">
        <f>IF('Payments Export'!A1720="","",'Payments Export'!B1720)</f>
        <v/>
      </c>
      <c r="C1716" s="7" t="str">
        <f>IF(IFERROR(VALUE('Payments Export'!H1720),'Payments Export'!H1720)&lt;&gt;0,IFERROR(VALUE('Payments Export'!H1720),'Payments Export'!H1720),"")</f>
        <v/>
      </c>
      <c r="D1716" s="7" t="str">
        <f>IF('Payments Export'!I1720="","",'Payments Export'!I1720)</f>
        <v/>
      </c>
      <c r="E1716" s="7" t="str">
        <f t="shared" si="52"/>
        <v/>
      </c>
      <c r="F1716" s="7" t="str">
        <f>IF('Payments Export'!A1720="","",'Payments Export'!N1720)</f>
        <v/>
      </c>
      <c r="G1716" s="7" t="str">
        <f>IF('Payments Export'!A1720="","",'Payments Export'!O1720)</f>
        <v/>
      </c>
      <c r="H1716" s="7" t="str">
        <f>IF('Payments Export'!B1720="","",G1716-F1716)</f>
        <v/>
      </c>
      <c r="I1716" s="3" t="str">
        <f>IF(C1716&lt;&gt;"",_xlfn.XLOOKUP(IFERROR(VALUE(C1716),C1716),'Items database'!A:A,'Items database'!B:B),(_xlfn.XLOOKUP(LEFT(E1716,3),Services,Services,"")))</f>
        <v/>
      </c>
      <c r="J1716" s="3" t="str">
        <f t="shared" si="53"/>
        <v/>
      </c>
    </row>
    <row r="1717" spans="1:10" x14ac:dyDescent="0.35">
      <c r="A1717" s="7" t="str">
        <f>IF('Payments Export'!A1721="","",'Payments Export'!A1721)</f>
        <v/>
      </c>
      <c r="B1717" s="7" t="str">
        <f>IF('Payments Export'!A1721="","",'Payments Export'!B1721)</f>
        <v/>
      </c>
      <c r="C1717" s="7" t="str">
        <f>IF(IFERROR(VALUE('Payments Export'!H1721),'Payments Export'!H1721)&lt;&gt;0,IFERROR(VALUE('Payments Export'!H1721),'Payments Export'!H1721),"")</f>
        <v/>
      </c>
      <c r="D1717" s="7" t="str">
        <f>IF('Payments Export'!I1721="","",'Payments Export'!I1721)</f>
        <v/>
      </c>
      <c r="E1717" s="7" t="str">
        <f t="shared" si="52"/>
        <v/>
      </c>
      <c r="F1717" s="7" t="str">
        <f>IF('Payments Export'!A1721="","",'Payments Export'!N1721)</f>
        <v/>
      </c>
      <c r="G1717" s="7" t="str">
        <f>IF('Payments Export'!A1721="","",'Payments Export'!O1721)</f>
        <v/>
      </c>
      <c r="H1717" s="7" t="str">
        <f>IF('Payments Export'!B1721="","",G1717-F1717)</f>
        <v/>
      </c>
      <c r="I1717" s="3" t="str">
        <f>IF(C1717&lt;&gt;"",_xlfn.XLOOKUP(IFERROR(VALUE(C1717),C1717),'Items database'!A:A,'Items database'!B:B),(_xlfn.XLOOKUP(LEFT(E1717,3),Services,Services,"")))</f>
        <v/>
      </c>
      <c r="J1717" s="3" t="str">
        <f t="shared" si="53"/>
        <v/>
      </c>
    </row>
    <row r="1718" spans="1:10" x14ac:dyDescent="0.35">
      <c r="A1718" s="7" t="str">
        <f>IF('Payments Export'!A1722="","",'Payments Export'!A1722)</f>
        <v/>
      </c>
      <c r="B1718" s="7" t="str">
        <f>IF('Payments Export'!A1722="","",'Payments Export'!B1722)</f>
        <v/>
      </c>
      <c r="C1718" s="7" t="str">
        <f>IF(IFERROR(VALUE('Payments Export'!H1722),'Payments Export'!H1722)&lt;&gt;0,IFERROR(VALUE('Payments Export'!H1722),'Payments Export'!H1722),"")</f>
        <v/>
      </c>
      <c r="D1718" s="7" t="str">
        <f>IF('Payments Export'!I1722="","",'Payments Export'!I1722)</f>
        <v/>
      </c>
      <c r="E1718" s="7" t="str">
        <f t="shared" si="52"/>
        <v/>
      </c>
      <c r="F1718" s="7" t="str">
        <f>IF('Payments Export'!A1722="","",'Payments Export'!N1722)</f>
        <v/>
      </c>
      <c r="G1718" s="7" t="str">
        <f>IF('Payments Export'!A1722="","",'Payments Export'!O1722)</f>
        <v/>
      </c>
      <c r="H1718" s="7" t="str">
        <f>IF('Payments Export'!B1722="","",G1718-F1718)</f>
        <v/>
      </c>
      <c r="I1718" s="3" t="str">
        <f>IF(C1718&lt;&gt;"",_xlfn.XLOOKUP(IFERROR(VALUE(C1718),C1718),'Items database'!A:A,'Items database'!B:B),(_xlfn.XLOOKUP(LEFT(E1718,3),Services,Services,"")))</f>
        <v/>
      </c>
      <c r="J1718" s="3" t="str">
        <f t="shared" si="53"/>
        <v/>
      </c>
    </row>
    <row r="1719" spans="1:10" x14ac:dyDescent="0.35">
      <c r="A1719" s="7" t="str">
        <f>IF('Payments Export'!A1723="","",'Payments Export'!A1723)</f>
        <v/>
      </c>
      <c r="B1719" s="7" t="str">
        <f>IF('Payments Export'!A1723="","",'Payments Export'!B1723)</f>
        <v/>
      </c>
      <c r="C1719" s="7" t="str">
        <f>IF(IFERROR(VALUE('Payments Export'!H1723),'Payments Export'!H1723)&lt;&gt;0,IFERROR(VALUE('Payments Export'!H1723),'Payments Export'!H1723),"")</f>
        <v/>
      </c>
      <c r="D1719" s="7" t="str">
        <f>IF('Payments Export'!I1723="","",'Payments Export'!I1723)</f>
        <v/>
      </c>
      <c r="E1719" s="7" t="str">
        <f t="shared" si="52"/>
        <v/>
      </c>
      <c r="F1719" s="7" t="str">
        <f>IF('Payments Export'!A1723="","",'Payments Export'!N1723)</f>
        <v/>
      </c>
      <c r="G1719" s="7" t="str">
        <f>IF('Payments Export'!A1723="","",'Payments Export'!O1723)</f>
        <v/>
      </c>
      <c r="H1719" s="7" t="str">
        <f>IF('Payments Export'!B1723="","",G1719-F1719)</f>
        <v/>
      </c>
      <c r="I1719" s="3" t="str">
        <f>IF(C1719&lt;&gt;"",_xlfn.XLOOKUP(IFERROR(VALUE(C1719),C1719),'Items database'!A:A,'Items database'!B:B),(_xlfn.XLOOKUP(LEFT(E1719,3),Services,Services,"")))</f>
        <v/>
      </c>
      <c r="J1719" s="3" t="str">
        <f t="shared" si="53"/>
        <v/>
      </c>
    </row>
    <row r="1720" spans="1:10" x14ac:dyDescent="0.35">
      <c r="A1720" s="7" t="str">
        <f>IF('Payments Export'!A1724="","",'Payments Export'!A1724)</f>
        <v/>
      </c>
      <c r="B1720" s="7" t="str">
        <f>IF('Payments Export'!A1724="","",'Payments Export'!B1724)</f>
        <v/>
      </c>
      <c r="C1720" s="7" t="str">
        <f>IF(IFERROR(VALUE('Payments Export'!H1724),'Payments Export'!H1724)&lt;&gt;0,IFERROR(VALUE('Payments Export'!H1724),'Payments Export'!H1724),"")</f>
        <v/>
      </c>
      <c r="D1720" s="7" t="str">
        <f>IF('Payments Export'!I1724="","",'Payments Export'!I1724)</f>
        <v/>
      </c>
      <c r="E1720" s="7" t="str">
        <f t="shared" si="52"/>
        <v/>
      </c>
      <c r="F1720" s="7" t="str">
        <f>IF('Payments Export'!A1724="","",'Payments Export'!N1724)</f>
        <v/>
      </c>
      <c r="G1720" s="7" t="str">
        <f>IF('Payments Export'!A1724="","",'Payments Export'!O1724)</f>
        <v/>
      </c>
      <c r="H1720" s="7" t="str">
        <f>IF('Payments Export'!B1724="","",G1720-F1720)</f>
        <v/>
      </c>
      <c r="I1720" s="3" t="str">
        <f>IF(C1720&lt;&gt;"",_xlfn.XLOOKUP(IFERROR(VALUE(C1720),C1720),'Items database'!A:A,'Items database'!B:B),(_xlfn.XLOOKUP(LEFT(E1720,3),Services,Services,"")))</f>
        <v/>
      </c>
      <c r="J1720" s="3" t="str">
        <f t="shared" si="53"/>
        <v/>
      </c>
    </row>
    <row r="1721" spans="1:10" x14ac:dyDescent="0.35">
      <c r="A1721" s="7" t="str">
        <f>IF('Payments Export'!A1725="","",'Payments Export'!A1725)</f>
        <v/>
      </c>
      <c r="B1721" s="7" t="str">
        <f>IF('Payments Export'!A1725="","",'Payments Export'!B1725)</f>
        <v/>
      </c>
      <c r="C1721" s="7" t="str">
        <f>IF(IFERROR(VALUE('Payments Export'!H1725),'Payments Export'!H1725)&lt;&gt;0,IFERROR(VALUE('Payments Export'!H1725),'Payments Export'!H1725),"")</f>
        <v/>
      </c>
      <c r="D1721" s="7" t="str">
        <f>IF('Payments Export'!I1725="","",'Payments Export'!I1725)</f>
        <v/>
      </c>
      <c r="E1721" s="7" t="str">
        <f t="shared" si="52"/>
        <v/>
      </c>
      <c r="F1721" s="7" t="str">
        <f>IF('Payments Export'!A1725="","",'Payments Export'!N1725)</f>
        <v/>
      </c>
      <c r="G1721" s="7" t="str">
        <f>IF('Payments Export'!A1725="","",'Payments Export'!O1725)</f>
        <v/>
      </c>
      <c r="H1721" s="7" t="str">
        <f>IF('Payments Export'!B1725="","",G1721-F1721)</f>
        <v/>
      </c>
      <c r="I1721" s="3" t="str">
        <f>IF(C1721&lt;&gt;"",_xlfn.XLOOKUP(IFERROR(VALUE(C1721),C1721),'Items database'!A:A,'Items database'!B:B),(_xlfn.XLOOKUP(LEFT(E1721,3),Services,Services,"")))</f>
        <v/>
      </c>
      <c r="J1721" s="3" t="str">
        <f t="shared" si="53"/>
        <v/>
      </c>
    </row>
    <row r="1722" spans="1:10" x14ac:dyDescent="0.35">
      <c r="A1722" s="7" t="str">
        <f>IF('Payments Export'!A1726="","",'Payments Export'!A1726)</f>
        <v/>
      </c>
      <c r="B1722" s="7" t="str">
        <f>IF('Payments Export'!A1726="","",'Payments Export'!B1726)</f>
        <v/>
      </c>
      <c r="C1722" s="7" t="str">
        <f>IF(IFERROR(VALUE('Payments Export'!H1726),'Payments Export'!H1726)&lt;&gt;0,IFERROR(VALUE('Payments Export'!H1726),'Payments Export'!H1726),"")</f>
        <v/>
      </c>
      <c r="D1722" s="7" t="str">
        <f>IF('Payments Export'!I1726="","",'Payments Export'!I1726)</f>
        <v/>
      </c>
      <c r="E1722" s="7" t="str">
        <f t="shared" si="52"/>
        <v/>
      </c>
      <c r="F1722" s="7" t="str">
        <f>IF('Payments Export'!A1726="","",'Payments Export'!N1726)</f>
        <v/>
      </c>
      <c r="G1722" s="7" t="str">
        <f>IF('Payments Export'!A1726="","",'Payments Export'!O1726)</f>
        <v/>
      </c>
      <c r="H1722" s="7" t="str">
        <f>IF('Payments Export'!B1726="","",G1722-F1722)</f>
        <v/>
      </c>
      <c r="I1722" s="3" t="str">
        <f>IF(C1722&lt;&gt;"",_xlfn.XLOOKUP(IFERROR(VALUE(C1722),C1722),'Items database'!A:A,'Items database'!B:B),(_xlfn.XLOOKUP(LEFT(E1722,3),Services,Services,"")))</f>
        <v/>
      </c>
      <c r="J1722" s="3" t="str">
        <f t="shared" si="53"/>
        <v/>
      </c>
    </row>
    <row r="1723" spans="1:10" x14ac:dyDescent="0.35">
      <c r="A1723" s="7" t="str">
        <f>IF('Payments Export'!A1727="","",'Payments Export'!A1727)</f>
        <v/>
      </c>
      <c r="B1723" s="7" t="str">
        <f>IF('Payments Export'!A1727="","",'Payments Export'!B1727)</f>
        <v/>
      </c>
      <c r="C1723" s="7" t="str">
        <f>IF(IFERROR(VALUE('Payments Export'!H1727),'Payments Export'!H1727)&lt;&gt;0,IFERROR(VALUE('Payments Export'!H1727),'Payments Export'!H1727),"")</f>
        <v/>
      </c>
      <c r="D1723" s="7" t="str">
        <f>IF('Payments Export'!I1727="","",'Payments Export'!I1727)</f>
        <v/>
      </c>
      <c r="E1723" s="7" t="str">
        <f t="shared" si="52"/>
        <v/>
      </c>
      <c r="F1723" s="7" t="str">
        <f>IF('Payments Export'!A1727="","",'Payments Export'!N1727)</f>
        <v/>
      </c>
      <c r="G1723" s="7" t="str">
        <f>IF('Payments Export'!A1727="","",'Payments Export'!O1727)</f>
        <v/>
      </c>
      <c r="H1723" s="7" t="str">
        <f>IF('Payments Export'!B1727="","",G1723-F1723)</f>
        <v/>
      </c>
      <c r="I1723" s="3" t="str">
        <f>IF(C1723&lt;&gt;"",_xlfn.XLOOKUP(IFERROR(VALUE(C1723),C1723),'Items database'!A:A,'Items database'!B:B),(_xlfn.XLOOKUP(LEFT(E1723,3),Services,Services,"")))</f>
        <v/>
      </c>
      <c r="J1723" s="3" t="str">
        <f t="shared" si="53"/>
        <v/>
      </c>
    </row>
    <row r="1724" spans="1:10" x14ac:dyDescent="0.35">
      <c r="A1724" s="7" t="str">
        <f>IF('Payments Export'!A1728="","",'Payments Export'!A1728)</f>
        <v/>
      </c>
      <c r="B1724" s="7" t="str">
        <f>IF('Payments Export'!A1728="","",'Payments Export'!B1728)</f>
        <v/>
      </c>
      <c r="C1724" s="7" t="str">
        <f>IF(IFERROR(VALUE('Payments Export'!H1728),'Payments Export'!H1728)&lt;&gt;0,IFERROR(VALUE('Payments Export'!H1728),'Payments Export'!H1728),"")</f>
        <v/>
      </c>
      <c r="D1724" s="7" t="str">
        <f>IF('Payments Export'!I1728="","",'Payments Export'!I1728)</f>
        <v/>
      </c>
      <c r="E1724" s="7" t="str">
        <f t="shared" si="52"/>
        <v/>
      </c>
      <c r="F1724" s="7" t="str">
        <f>IF('Payments Export'!A1728="","",'Payments Export'!N1728)</f>
        <v/>
      </c>
      <c r="G1724" s="7" t="str">
        <f>IF('Payments Export'!A1728="","",'Payments Export'!O1728)</f>
        <v/>
      </c>
      <c r="H1724" s="7" t="str">
        <f>IF('Payments Export'!B1728="","",G1724-F1724)</f>
        <v/>
      </c>
      <c r="I1724" s="3" t="str">
        <f>IF(C1724&lt;&gt;"",_xlfn.XLOOKUP(IFERROR(VALUE(C1724),C1724),'Items database'!A:A,'Items database'!B:B),(_xlfn.XLOOKUP(LEFT(E1724,3),Services,Services,"")))</f>
        <v/>
      </c>
      <c r="J1724" s="3" t="str">
        <f t="shared" si="53"/>
        <v/>
      </c>
    </row>
    <row r="1725" spans="1:10" x14ac:dyDescent="0.35">
      <c r="A1725" s="7" t="str">
        <f>IF('Payments Export'!A1729="","",'Payments Export'!A1729)</f>
        <v/>
      </c>
      <c r="B1725" s="7" t="str">
        <f>IF('Payments Export'!A1729="","",'Payments Export'!B1729)</f>
        <v/>
      </c>
      <c r="C1725" s="7" t="str">
        <f>IF(IFERROR(VALUE('Payments Export'!H1729),'Payments Export'!H1729)&lt;&gt;0,IFERROR(VALUE('Payments Export'!H1729),'Payments Export'!H1729),"")</f>
        <v/>
      </c>
      <c r="D1725" s="7" t="str">
        <f>IF('Payments Export'!I1729="","",'Payments Export'!I1729)</f>
        <v/>
      </c>
      <c r="E1725" s="7" t="str">
        <f t="shared" si="52"/>
        <v/>
      </c>
      <c r="F1725" s="7" t="str">
        <f>IF('Payments Export'!A1729="","",'Payments Export'!N1729)</f>
        <v/>
      </c>
      <c r="G1725" s="7" t="str">
        <f>IF('Payments Export'!A1729="","",'Payments Export'!O1729)</f>
        <v/>
      </c>
      <c r="H1725" s="7" t="str">
        <f>IF('Payments Export'!B1729="","",G1725-F1725)</f>
        <v/>
      </c>
      <c r="I1725" s="3" t="str">
        <f>IF(C1725&lt;&gt;"",_xlfn.XLOOKUP(IFERROR(VALUE(C1725),C1725),'Items database'!A:A,'Items database'!B:B),(_xlfn.XLOOKUP(LEFT(E1725,3),Services,Services,"")))</f>
        <v/>
      </c>
      <c r="J1725" s="3" t="str">
        <f t="shared" si="53"/>
        <v/>
      </c>
    </row>
    <row r="1726" spans="1:10" x14ac:dyDescent="0.35">
      <c r="A1726" s="7" t="str">
        <f>IF('Payments Export'!A1730="","",'Payments Export'!A1730)</f>
        <v/>
      </c>
      <c r="B1726" s="7" t="str">
        <f>IF('Payments Export'!A1730="","",'Payments Export'!B1730)</f>
        <v/>
      </c>
      <c r="C1726" s="7" t="str">
        <f>IF(IFERROR(VALUE('Payments Export'!H1730),'Payments Export'!H1730)&lt;&gt;0,IFERROR(VALUE('Payments Export'!H1730),'Payments Export'!H1730),"")</f>
        <v/>
      </c>
      <c r="D1726" s="7" t="str">
        <f>IF('Payments Export'!I1730="","",'Payments Export'!I1730)</f>
        <v/>
      </c>
      <c r="E1726" s="7" t="str">
        <f t="shared" si="52"/>
        <v/>
      </c>
      <c r="F1726" s="7" t="str">
        <f>IF('Payments Export'!A1730="","",'Payments Export'!N1730)</f>
        <v/>
      </c>
      <c r="G1726" s="7" t="str">
        <f>IF('Payments Export'!A1730="","",'Payments Export'!O1730)</f>
        <v/>
      </c>
      <c r="H1726" s="7" t="str">
        <f>IF('Payments Export'!B1730="","",G1726-F1726)</f>
        <v/>
      </c>
      <c r="I1726" s="3" t="str">
        <f>IF(C1726&lt;&gt;"",_xlfn.XLOOKUP(IFERROR(VALUE(C1726),C1726),'Items database'!A:A,'Items database'!B:B),(_xlfn.XLOOKUP(LEFT(E1726,3),Services,Services,"")))</f>
        <v/>
      </c>
      <c r="J1726" s="3" t="str">
        <f t="shared" si="53"/>
        <v/>
      </c>
    </row>
    <row r="1727" spans="1:10" x14ac:dyDescent="0.35">
      <c r="A1727" s="7" t="str">
        <f>IF('Payments Export'!A1731="","",'Payments Export'!A1731)</f>
        <v/>
      </c>
      <c r="B1727" s="7" t="str">
        <f>IF('Payments Export'!A1731="","",'Payments Export'!B1731)</f>
        <v/>
      </c>
      <c r="C1727" s="7" t="str">
        <f>IF(IFERROR(VALUE('Payments Export'!H1731),'Payments Export'!H1731)&lt;&gt;0,IFERROR(VALUE('Payments Export'!H1731),'Payments Export'!H1731),"")</f>
        <v/>
      </c>
      <c r="D1727" s="7" t="str">
        <f>IF('Payments Export'!I1731="","",'Payments Export'!I1731)</f>
        <v/>
      </c>
      <c r="E1727" s="7" t="str">
        <f t="shared" si="52"/>
        <v/>
      </c>
      <c r="F1727" s="7" t="str">
        <f>IF('Payments Export'!A1731="","",'Payments Export'!N1731)</f>
        <v/>
      </c>
      <c r="G1727" s="7" t="str">
        <f>IF('Payments Export'!A1731="","",'Payments Export'!O1731)</f>
        <v/>
      </c>
      <c r="H1727" s="7" t="str">
        <f>IF('Payments Export'!B1731="","",G1727-F1727)</f>
        <v/>
      </c>
      <c r="I1727" s="3" t="str">
        <f>IF(C1727&lt;&gt;"",_xlfn.XLOOKUP(IFERROR(VALUE(C1727),C1727),'Items database'!A:A,'Items database'!B:B),(_xlfn.XLOOKUP(LEFT(E1727,3),Services,Services,"")))</f>
        <v/>
      </c>
      <c r="J1727" s="3" t="str">
        <f t="shared" si="53"/>
        <v/>
      </c>
    </row>
    <row r="1728" spans="1:10" x14ac:dyDescent="0.35">
      <c r="A1728" s="7" t="str">
        <f>IF('Payments Export'!A1732="","",'Payments Export'!A1732)</f>
        <v/>
      </c>
      <c r="B1728" s="7" t="str">
        <f>IF('Payments Export'!A1732="","",'Payments Export'!B1732)</f>
        <v/>
      </c>
      <c r="C1728" s="7" t="str">
        <f>IF(IFERROR(VALUE('Payments Export'!H1732),'Payments Export'!H1732)&lt;&gt;0,IFERROR(VALUE('Payments Export'!H1732),'Payments Export'!H1732),"")</f>
        <v/>
      </c>
      <c r="D1728" s="7" t="str">
        <f>IF('Payments Export'!I1732="","",'Payments Export'!I1732)</f>
        <v/>
      </c>
      <c r="E1728" s="7" t="str">
        <f t="shared" si="52"/>
        <v/>
      </c>
      <c r="F1728" s="7" t="str">
        <f>IF('Payments Export'!A1732="","",'Payments Export'!N1732)</f>
        <v/>
      </c>
      <c r="G1728" s="7" t="str">
        <f>IF('Payments Export'!A1732="","",'Payments Export'!O1732)</f>
        <v/>
      </c>
      <c r="H1728" s="7" t="str">
        <f>IF('Payments Export'!B1732="","",G1728-F1728)</f>
        <v/>
      </c>
      <c r="I1728" s="3" t="str">
        <f>IF(C1728&lt;&gt;"",_xlfn.XLOOKUP(IFERROR(VALUE(C1728),C1728),'Items database'!A:A,'Items database'!B:B),(_xlfn.XLOOKUP(LEFT(E1728,3),Services,Services,"")))</f>
        <v/>
      </c>
      <c r="J1728" s="3" t="str">
        <f t="shared" si="53"/>
        <v/>
      </c>
    </row>
    <row r="1729" spans="1:10" x14ac:dyDescent="0.35">
      <c r="A1729" s="7" t="str">
        <f>IF('Payments Export'!A1733="","",'Payments Export'!A1733)</f>
        <v/>
      </c>
      <c r="B1729" s="7" t="str">
        <f>IF('Payments Export'!A1733="","",'Payments Export'!B1733)</f>
        <v/>
      </c>
      <c r="C1729" s="7" t="str">
        <f>IF(IFERROR(VALUE('Payments Export'!H1733),'Payments Export'!H1733)&lt;&gt;0,IFERROR(VALUE('Payments Export'!H1733),'Payments Export'!H1733),"")</f>
        <v/>
      </c>
      <c r="D1729" s="7" t="str">
        <f>IF('Payments Export'!I1733="","",'Payments Export'!I1733)</f>
        <v/>
      </c>
      <c r="E1729" s="7" t="str">
        <f t="shared" ref="E1729:E1792" si="54">LEFT(D1729,66)</f>
        <v/>
      </c>
      <c r="F1729" s="7" t="str">
        <f>IF('Payments Export'!A1733="","",'Payments Export'!N1733)</f>
        <v/>
      </c>
      <c r="G1729" s="7" t="str">
        <f>IF('Payments Export'!A1733="","",'Payments Export'!O1733)</f>
        <v/>
      </c>
      <c r="H1729" s="7" t="str">
        <f>IF('Payments Export'!B1733="","",G1729-F1729)</f>
        <v/>
      </c>
      <c r="I1729" s="3" t="str">
        <f>IF(C1729&lt;&gt;"",_xlfn.XLOOKUP(IFERROR(VALUE(C1729),C1729),'Items database'!A:A,'Items database'!B:B),(_xlfn.XLOOKUP(LEFT(E1729,3),Services,Services,"")))</f>
        <v/>
      </c>
      <c r="J1729" s="3" t="str">
        <f t="shared" ref="J1729:J1792" si="55">IF(ISNUMBER(F1729)=TRUE,IF(F1729=0,"","GST"),"")</f>
        <v/>
      </c>
    </row>
    <row r="1730" spans="1:10" x14ac:dyDescent="0.35">
      <c r="A1730" s="7" t="str">
        <f>IF('Payments Export'!A1734="","",'Payments Export'!A1734)</f>
        <v/>
      </c>
      <c r="B1730" s="7" t="str">
        <f>IF('Payments Export'!A1734="","",'Payments Export'!B1734)</f>
        <v/>
      </c>
      <c r="C1730" s="7" t="str">
        <f>IF(IFERROR(VALUE('Payments Export'!H1734),'Payments Export'!H1734)&lt;&gt;0,IFERROR(VALUE('Payments Export'!H1734),'Payments Export'!H1734),"")</f>
        <v/>
      </c>
      <c r="D1730" s="7" t="str">
        <f>IF('Payments Export'!I1734="","",'Payments Export'!I1734)</f>
        <v/>
      </c>
      <c r="E1730" s="7" t="str">
        <f t="shared" si="54"/>
        <v/>
      </c>
      <c r="F1730" s="7" t="str">
        <f>IF('Payments Export'!A1734="","",'Payments Export'!N1734)</f>
        <v/>
      </c>
      <c r="G1730" s="7" t="str">
        <f>IF('Payments Export'!A1734="","",'Payments Export'!O1734)</f>
        <v/>
      </c>
      <c r="H1730" s="7" t="str">
        <f>IF('Payments Export'!B1734="","",G1730-F1730)</f>
        <v/>
      </c>
      <c r="I1730" s="3" t="str">
        <f>IF(C1730&lt;&gt;"",_xlfn.XLOOKUP(IFERROR(VALUE(C1730),C1730),'Items database'!A:A,'Items database'!B:B),(_xlfn.XLOOKUP(LEFT(E1730,3),Services,Services,"")))</f>
        <v/>
      </c>
      <c r="J1730" s="3" t="str">
        <f t="shared" si="55"/>
        <v/>
      </c>
    </row>
    <row r="1731" spans="1:10" x14ac:dyDescent="0.35">
      <c r="A1731" s="7" t="str">
        <f>IF('Payments Export'!A1735="","",'Payments Export'!A1735)</f>
        <v/>
      </c>
      <c r="B1731" s="7" t="str">
        <f>IF('Payments Export'!A1735="","",'Payments Export'!B1735)</f>
        <v/>
      </c>
      <c r="C1731" s="7" t="str">
        <f>IF(IFERROR(VALUE('Payments Export'!H1735),'Payments Export'!H1735)&lt;&gt;0,IFERROR(VALUE('Payments Export'!H1735),'Payments Export'!H1735),"")</f>
        <v/>
      </c>
      <c r="D1731" s="7" t="str">
        <f>IF('Payments Export'!I1735="","",'Payments Export'!I1735)</f>
        <v/>
      </c>
      <c r="E1731" s="7" t="str">
        <f t="shared" si="54"/>
        <v/>
      </c>
      <c r="F1731" s="7" t="str">
        <f>IF('Payments Export'!A1735="","",'Payments Export'!N1735)</f>
        <v/>
      </c>
      <c r="G1731" s="7" t="str">
        <f>IF('Payments Export'!A1735="","",'Payments Export'!O1735)</f>
        <v/>
      </c>
      <c r="H1731" s="7" t="str">
        <f>IF('Payments Export'!B1735="","",G1731-F1731)</f>
        <v/>
      </c>
      <c r="I1731" s="3" t="str">
        <f>IF(C1731&lt;&gt;"",_xlfn.XLOOKUP(IFERROR(VALUE(C1731),C1731),'Items database'!A:A,'Items database'!B:B),(_xlfn.XLOOKUP(LEFT(E1731,3),Services,Services,"")))</f>
        <v/>
      </c>
      <c r="J1731" s="3" t="str">
        <f t="shared" si="55"/>
        <v/>
      </c>
    </row>
    <row r="1732" spans="1:10" x14ac:dyDescent="0.35">
      <c r="A1732" s="7" t="str">
        <f>IF('Payments Export'!A1736="","",'Payments Export'!A1736)</f>
        <v/>
      </c>
      <c r="B1732" s="7" t="str">
        <f>IF('Payments Export'!A1736="","",'Payments Export'!B1736)</f>
        <v/>
      </c>
      <c r="C1732" s="7" t="str">
        <f>IF(IFERROR(VALUE('Payments Export'!H1736),'Payments Export'!H1736)&lt;&gt;0,IFERROR(VALUE('Payments Export'!H1736),'Payments Export'!H1736),"")</f>
        <v/>
      </c>
      <c r="D1732" s="7" t="str">
        <f>IF('Payments Export'!I1736="","",'Payments Export'!I1736)</f>
        <v/>
      </c>
      <c r="E1732" s="7" t="str">
        <f t="shared" si="54"/>
        <v/>
      </c>
      <c r="F1732" s="7" t="str">
        <f>IF('Payments Export'!A1736="","",'Payments Export'!N1736)</f>
        <v/>
      </c>
      <c r="G1732" s="7" t="str">
        <f>IF('Payments Export'!A1736="","",'Payments Export'!O1736)</f>
        <v/>
      </c>
      <c r="H1732" s="7" t="str">
        <f>IF('Payments Export'!B1736="","",G1732-F1732)</f>
        <v/>
      </c>
      <c r="I1732" s="3" t="str">
        <f>IF(C1732&lt;&gt;"",_xlfn.XLOOKUP(IFERROR(VALUE(C1732),C1732),'Items database'!A:A,'Items database'!B:B),(_xlfn.XLOOKUP(LEFT(E1732,3),Services,Services,"")))</f>
        <v/>
      </c>
      <c r="J1732" s="3" t="str">
        <f t="shared" si="55"/>
        <v/>
      </c>
    </row>
    <row r="1733" spans="1:10" x14ac:dyDescent="0.35">
      <c r="A1733" s="7" t="str">
        <f>IF('Payments Export'!A1737="","",'Payments Export'!A1737)</f>
        <v/>
      </c>
      <c r="B1733" s="7" t="str">
        <f>IF('Payments Export'!A1737="","",'Payments Export'!B1737)</f>
        <v/>
      </c>
      <c r="C1733" s="7" t="str">
        <f>IF(IFERROR(VALUE('Payments Export'!H1737),'Payments Export'!H1737)&lt;&gt;0,IFERROR(VALUE('Payments Export'!H1737),'Payments Export'!H1737),"")</f>
        <v/>
      </c>
      <c r="D1733" s="7" t="str">
        <f>IF('Payments Export'!I1737="","",'Payments Export'!I1737)</f>
        <v/>
      </c>
      <c r="E1733" s="7" t="str">
        <f t="shared" si="54"/>
        <v/>
      </c>
      <c r="F1733" s="7" t="str">
        <f>IF('Payments Export'!A1737="","",'Payments Export'!N1737)</f>
        <v/>
      </c>
      <c r="G1733" s="7" t="str">
        <f>IF('Payments Export'!A1737="","",'Payments Export'!O1737)</f>
        <v/>
      </c>
      <c r="H1733" s="7" t="str">
        <f>IF('Payments Export'!B1737="","",G1733-F1733)</f>
        <v/>
      </c>
      <c r="I1733" s="3" t="str">
        <f>IF(C1733&lt;&gt;"",_xlfn.XLOOKUP(IFERROR(VALUE(C1733),C1733),'Items database'!A:A,'Items database'!B:B),(_xlfn.XLOOKUP(LEFT(E1733,3),Services,Services,"")))</f>
        <v/>
      </c>
      <c r="J1733" s="3" t="str">
        <f t="shared" si="55"/>
        <v/>
      </c>
    </row>
    <row r="1734" spans="1:10" x14ac:dyDescent="0.35">
      <c r="A1734" s="7" t="str">
        <f>IF('Payments Export'!A1738="","",'Payments Export'!A1738)</f>
        <v/>
      </c>
      <c r="B1734" s="7" t="str">
        <f>IF('Payments Export'!A1738="","",'Payments Export'!B1738)</f>
        <v/>
      </c>
      <c r="C1734" s="7" t="str">
        <f>IF(IFERROR(VALUE('Payments Export'!H1738),'Payments Export'!H1738)&lt;&gt;0,IFERROR(VALUE('Payments Export'!H1738),'Payments Export'!H1738),"")</f>
        <v/>
      </c>
      <c r="D1734" s="7" t="str">
        <f>IF('Payments Export'!I1738="","",'Payments Export'!I1738)</f>
        <v/>
      </c>
      <c r="E1734" s="7" t="str">
        <f t="shared" si="54"/>
        <v/>
      </c>
      <c r="F1734" s="7" t="str">
        <f>IF('Payments Export'!A1738="","",'Payments Export'!N1738)</f>
        <v/>
      </c>
      <c r="G1734" s="7" t="str">
        <f>IF('Payments Export'!A1738="","",'Payments Export'!O1738)</f>
        <v/>
      </c>
      <c r="H1734" s="7" t="str">
        <f>IF('Payments Export'!B1738="","",G1734-F1734)</f>
        <v/>
      </c>
      <c r="I1734" s="3" t="str">
        <f>IF(C1734&lt;&gt;"",_xlfn.XLOOKUP(IFERROR(VALUE(C1734),C1734),'Items database'!A:A,'Items database'!B:B),(_xlfn.XLOOKUP(LEFT(E1734,3),Services,Services,"")))</f>
        <v/>
      </c>
      <c r="J1734" s="3" t="str">
        <f t="shared" si="55"/>
        <v/>
      </c>
    </row>
    <row r="1735" spans="1:10" x14ac:dyDescent="0.35">
      <c r="A1735" s="7" t="str">
        <f>IF('Payments Export'!A1739="","",'Payments Export'!A1739)</f>
        <v/>
      </c>
      <c r="B1735" s="7" t="str">
        <f>IF('Payments Export'!A1739="","",'Payments Export'!B1739)</f>
        <v/>
      </c>
      <c r="C1735" s="7" t="str">
        <f>IF(IFERROR(VALUE('Payments Export'!H1739),'Payments Export'!H1739)&lt;&gt;0,IFERROR(VALUE('Payments Export'!H1739),'Payments Export'!H1739),"")</f>
        <v/>
      </c>
      <c r="D1735" s="7" t="str">
        <f>IF('Payments Export'!I1739="","",'Payments Export'!I1739)</f>
        <v/>
      </c>
      <c r="E1735" s="7" t="str">
        <f t="shared" si="54"/>
        <v/>
      </c>
      <c r="F1735" s="7" t="str">
        <f>IF('Payments Export'!A1739="","",'Payments Export'!N1739)</f>
        <v/>
      </c>
      <c r="G1735" s="7" t="str">
        <f>IF('Payments Export'!A1739="","",'Payments Export'!O1739)</f>
        <v/>
      </c>
      <c r="H1735" s="7" t="str">
        <f>IF('Payments Export'!B1739="","",G1735-F1735)</f>
        <v/>
      </c>
      <c r="I1735" s="3" t="str">
        <f>IF(C1735&lt;&gt;"",_xlfn.XLOOKUP(IFERROR(VALUE(C1735),C1735),'Items database'!A:A,'Items database'!B:B),(_xlfn.XLOOKUP(LEFT(E1735,3),Services,Services,"")))</f>
        <v/>
      </c>
      <c r="J1735" s="3" t="str">
        <f t="shared" si="55"/>
        <v/>
      </c>
    </row>
    <row r="1736" spans="1:10" x14ac:dyDescent="0.35">
      <c r="A1736" s="7" t="str">
        <f>IF('Payments Export'!A1740="","",'Payments Export'!A1740)</f>
        <v/>
      </c>
      <c r="B1736" s="7" t="str">
        <f>IF('Payments Export'!A1740="","",'Payments Export'!B1740)</f>
        <v/>
      </c>
      <c r="C1736" s="7" t="str">
        <f>IF(IFERROR(VALUE('Payments Export'!H1740),'Payments Export'!H1740)&lt;&gt;0,IFERROR(VALUE('Payments Export'!H1740),'Payments Export'!H1740),"")</f>
        <v/>
      </c>
      <c r="D1736" s="7" t="str">
        <f>IF('Payments Export'!I1740="","",'Payments Export'!I1740)</f>
        <v/>
      </c>
      <c r="E1736" s="7" t="str">
        <f t="shared" si="54"/>
        <v/>
      </c>
      <c r="F1736" s="7" t="str">
        <f>IF('Payments Export'!A1740="","",'Payments Export'!N1740)</f>
        <v/>
      </c>
      <c r="G1736" s="7" t="str">
        <f>IF('Payments Export'!A1740="","",'Payments Export'!O1740)</f>
        <v/>
      </c>
      <c r="H1736" s="7" t="str">
        <f>IF('Payments Export'!B1740="","",G1736-F1736)</f>
        <v/>
      </c>
      <c r="I1736" s="3" t="str">
        <f>IF(C1736&lt;&gt;"",_xlfn.XLOOKUP(IFERROR(VALUE(C1736),C1736),'Items database'!A:A,'Items database'!B:B),(_xlfn.XLOOKUP(LEFT(E1736,3),Services,Services,"")))</f>
        <v/>
      </c>
      <c r="J1736" s="3" t="str">
        <f t="shared" si="55"/>
        <v/>
      </c>
    </row>
    <row r="1737" spans="1:10" x14ac:dyDescent="0.35">
      <c r="A1737" s="7" t="str">
        <f>IF('Payments Export'!A1741="","",'Payments Export'!A1741)</f>
        <v/>
      </c>
      <c r="B1737" s="7" t="str">
        <f>IF('Payments Export'!A1741="","",'Payments Export'!B1741)</f>
        <v/>
      </c>
      <c r="C1737" s="7" t="str">
        <f>IF(IFERROR(VALUE('Payments Export'!H1741),'Payments Export'!H1741)&lt;&gt;0,IFERROR(VALUE('Payments Export'!H1741),'Payments Export'!H1741),"")</f>
        <v/>
      </c>
      <c r="D1737" s="7" t="str">
        <f>IF('Payments Export'!I1741="","",'Payments Export'!I1741)</f>
        <v/>
      </c>
      <c r="E1737" s="7" t="str">
        <f t="shared" si="54"/>
        <v/>
      </c>
      <c r="F1737" s="7" t="str">
        <f>IF('Payments Export'!A1741="","",'Payments Export'!N1741)</f>
        <v/>
      </c>
      <c r="G1737" s="7" t="str">
        <f>IF('Payments Export'!A1741="","",'Payments Export'!O1741)</f>
        <v/>
      </c>
      <c r="H1737" s="7" t="str">
        <f>IF('Payments Export'!B1741="","",G1737-F1737)</f>
        <v/>
      </c>
      <c r="I1737" s="3" t="str">
        <f>IF(C1737&lt;&gt;"",_xlfn.XLOOKUP(IFERROR(VALUE(C1737),C1737),'Items database'!A:A,'Items database'!B:B),(_xlfn.XLOOKUP(LEFT(E1737,3),Services,Services,"")))</f>
        <v/>
      </c>
      <c r="J1737" s="3" t="str">
        <f t="shared" si="55"/>
        <v/>
      </c>
    </row>
    <row r="1738" spans="1:10" x14ac:dyDescent="0.35">
      <c r="A1738" s="7" t="str">
        <f>IF('Payments Export'!A1742="","",'Payments Export'!A1742)</f>
        <v/>
      </c>
      <c r="B1738" s="7" t="str">
        <f>IF('Payments Export'!A1742="","",'Payments Export'!B1742)</f>
        <v/>
      </c>
      <c r="C1738" s="7" t="str">
        <f>IF(IFERROR(VALUE('Payments Export'!H1742),'Payments Export'!H1742)&lt;&gt;0,IFERROR(VALUE('Payments Export'!H1742),'Payments Export'!H1742),"")</f>
        <v/>
      </c>
      <c r="D1738" s="7" t="str">
        <f>IF('Payments Export'!I1742="","",'Payments Export'!I1742)</f>
        <v/>
      </c>
      <c r="E1738" s="7" t="str">
        <f t="shared" si="54"/>
        <v/>
      </c>
      <c r="F1738" s="7" t="str">
        <f>IF('Payments Export'!A1742="","",'Payments Export'!N1742)</f>
        <v/>
      </c>
      <c r="G1738" s="7" t="str">
        <f>IF('Payments Export'!A1742="","",'Payments Export'!O1742)</f>
        <v/>
      </c>
      <c r="H1738" s="7" t="str">
        <f>IF('Payments Export'!B1742="","",G1738-F1738)</f>
        <v/>
      </c>
      <c r="I1738" s="3" t="str">
        <f>IF(C1738&lt;&gt;"",_xlfn.XLOOKUP(IFERROR(VALUE(C1738),C1738),'Items database'!A:A,'Items database'!B:B),(_xlfn.XLOOKUP(LEFT(E1738,3),Services,Services,"")))</f>
        <v/>
      </c>
      <c r="J1738" s="3" t="str">
        <f t="shared" si="55"/>
        <v/>
      </c>
    </row>
    <row r="1739" spans="1:10" x14ac:dyDescent="0.35">
      <c r="A1739" s="7" t="str">
        <f>IF('Payments Export'!A1743="","",'Payments Export'!A1743)</f>
        <v/>
      </c>
      <c r="B1739" s="7" t="str">
        <f>IF('Payments Export'!A1743="","",'Payments Export'!B1743)</f>
        <v/>
      </c>
      <c r="C1739" s="7" t="str">
        <f>IF(IFERROR(VALUE('Payments Export'!H1743),'Payments Export'!H1743)&lt;&gt;0,IFERROR(VALUE('Payments Export'!H1743),'Payments Export'!H1743),"")</f>
        <v/>
      </c>
      <c r="D1739" s="7" t="str">
        <f>IF('Payments Export'!I1743="","",'Payments Export'!I1743)</f>
        <v/>
      </c>
      <c r="E1739" s="7" t="str">
        <f t="shared" si="54"/>
        <v/>
      </c>
      <c r="F1739" s="7" t="str">
        <f>IF('Payments Export'!A1743="","",'Payments Export'!N1743)</f>
        <v/>
      </c>
      <c r="G1739" s="7" t="str">
        <f>IF('Payments Export'!A1743="","",'Payments Export'!O1743)</f>
        <v/>
      </c>
      <c r="H1739" s="7" t="str">
        <f>IF('Payments Export'!B1743="","",G1739-F1739)</f>
        <v/>
      </c>
      <c r="I1739" s="3" t="str">
        <f>IF(C1739&lt;&gt;"",_xlfn.XLOOKUP(IFERROR(VALUE(C1739),C1739),'Items database'!A:A,'Items database'!B:B),(_xlfn.XLOOKUP(LEFT(E1739,3),Services,Services,"")))</f>
        <v/>
      </c>
      <c r="J1739" s="3" t="str">
        <f t="shared" si="55"/>
        <v/>
      </c>
    </row>
    <row r="1740" spans="1:10" x14ac:dyDescent="0.35">
      <c r="A1740" s="7" t="str">
        <f>IF('Payments Export'!A1744="","",'Payments Export'!A1744)</f>
        <v/>
      </c>
      <c r="B1740" s="7" t="str">
        <f>IF('Payments Export'!A1744="","",'Payments Export'!B1744)</f>
        <v/>
      </c>
      <c r="C1740" s="7" t="str">
        <f>IF(IFERROR(VALUE('Payments Export'!H1744),'Payments Export'!H1744)&lt;&gt;0,IFERROR(VALUE('Payments Export'!H1744),'Payments Export'!H1744),"")</f>
        <v/>
      </c>
      <c r="D1740" s="7" t="str">
        <f>IF('Payments Export'!I1744="","",'Payments Export'!I1744)</f>
        <v/>
      </c>
      <c r="E1740" s="7" t="str">
        <f t="shared" si="54"/>
        <v/>
      </c>
      <c r="F1740" s="7" t="str">
        <f>IF('Payments Export'!A1744="","",'Payments Export'!N1744)</f>
        <v/>
      </c>
      <c r="G1740" s="7" t="str">
        <f>IF('Payments Export'!A1744="","",'Payments Export'!O1744)</f>
        <v/>
      </c>
      <c r="H1740" s="7" t="str">
        <f>IF('Payments Export'!B1744="","",G1740-F1740)</f>
        <v/>
      </c>
      <c r="I1740" s="3" t="str">
        <f>IF(C1740&lt;&gt;"",_xlfn.XLOOKUP(IFERROR(VALUE(C1740),C1740),'Items database'!A:A,'Items database'!B:B),(_xlfn.XLOOKUP(LEFT(E1740,3),Services,Services,"")))</f>
        <v/>
      </c>
      <c r="J1740" s="3" t="str">
        <f t="shared" si="55"/>
        <v/>
      </c>
    </row>
    <row r="1741" spans="1:10" x14ac:dyDescent="0.35">
      <c r="A1741" s="7" t="str">
        <f>IF('Payments Export'!A1745="","",'Payments Export'!A1745)</f>
        <v/>
      </c>
      <c r="B1741" s="7" t="str">
        <f>IF('Payments Export'!A1745="","",'Payments Export'!B1745)</f>
        <v/>
      </c>
      <c r="C1741" s="7" t="str">
        <f>IF(IFERROR(VALUE('Payments Export'!H1745),'Payments Export'!H1745)&lt;&gt;0,IFERROR(VALUE('Payments Export'!H1745),'Payments Export'!H1745),"")</f>
        <v/>
      </c>
      <c r="D1741" s="7" t="str">
        <f>IF('Payments Export'!I1745="","",'Payments Export'!I1745)</f>
        <v/>
      </c>
      <c r="E1741" s="7" t="str">
        <f t="shared" si="54"/>
        <v/>
      </c>
      <c r="F1741" s="7" t="str">
        <f>IF('Payments Export'!A1745="","",'Payments Export'!N1745)</f>
        <v/>
      </c>
      <c r="G1741" s="7" t="str">
        <f>IF('Payments Export'!A1745="","",'Payments Export'!O1745)</f>
        <v/>
      </c>
      <c r="H1741" s="7" t="str">
        <f>IF('Payments Export'!B1745="","",G1741-F1741)</f>
        <v/>
      </c>
      <c r="I1741" s="3" t="str">
        <f>IF(C1741&lt;&gt;"",_xlfn.XLOOKUP(IFERROR(VALUE(C1741),C1741),'Items database'!A:A,'Items database'!B:B),(_xlfn.XLOOKUP(LEFT(E1741,3),Services,Services,"")))</f>
        <v/>
      </c>
      <c r="J1741" s="3" t="str">
        <f t="shared" si="55"/>
        <v/>
      </c>
    </row>
    <row r="1742" spans="1:10" x14ac:dyDescent="0.35">
      <c r="A1742" s="7" t="str">
        <f>IF('Payments Export'!A1746="","",'Payments Export'!A1746)</f>
        <v/>
      </c>
      <c r="B1742" s="7" t="str">
        <f>IF('Payments Export'!A1746="","",'Payments Export'!B1746)</f>
        <v/>
      </c>
      <c r="C1742" s="7" t="str">
        <f>IF(IFERROR(VALUE('Payments Export'!H1746),'Payments Export'!H1746)&lt;&gt;0,IFERROR(VALUE('Payments Export'!H1746),'Payments Export'!H1746),"")</f>
        <v/>
      </c>
      <c r="D1742" s="7" t="str">
        <f>IF('Payments Export'!I1746="","",'Payments Export'!I1746)</f>
        <v/>
      </c>
      <c r="E1742" s="7" t="str">
        <f t="shared" si="54"/>
        <v/>
      </c>
      <c r="F1742" s="7" t="str">
        <f>IF('Payments Export'!A1746="","",'Payments Export'!N1746)</f>
        <v/>
      </c>
      <c r="G1742" s="7" t="str">
        <f>IF('Payments Export'!A1746="","",'Payments Export'!O1746)</f>
        <v/>
      </c>
      <c r="H1742" s="7" t="str">
        <f>IF('Payments Export'!B1746="","",G1742-F1742)</f>
        <v/>
      </c>
      <c r="I1742" s="3" t="str">
        <f>IF(C1742&lt;&gt;"",_xlfn.XLOOKUP(IFERROR(VALUE(C1742),C1742),'Items database'!A:A,'Items database'!B:B),(_xlfn.XLOOKUP(LEFT(E1742,3),Services,Services,"")))</f>
        <v/>
      </c>
      <c r="J1742" s="3" t="str">
        <f t="shared" si="55"/>
        <v/>
      </c>
    </row>
    <row r="1743" spans="1:10" x14ac:dyDescent="0.35">
      <c r="A1743" s="7" t="str">
        <f>IF('Payments Export'!A1747="","",'Payments Export'!A1747)</f>
        <v/>
      </c>
      <c r="B1743" s="7" t="str">
        <f>IF('Payments Export'!A1747="","",'Payments Export'!B1747)</f>
        <v/>
      </c>
      <c r="C1743" s="7" t="str">
        <f>IF(IFERROR(VALUE('Payments Export'!H1747),'Payments Export'!H1747)&lt;&gt;0,IFERROR(VALUE('Payments Export'!H1747),'Payments Export'!H1747),"")</f>
        <v/>
      </c>
      <c r="D1743" s="7" t="str">
        <f>IF('Payments Export'!I1747="","",'Payments Export'!I1747)</f>
        <v/>
      </c>
      <c r="E1743" s="7" t="str">
        <f t="shared" si="54"/>
        <v/>
      </c>
      <c r="F1743" s="7" t="str">
        <f>IF('Payments Export'!A1747="","",'Payments Export'!N1747)</f>
        <v/>
      </c>
      <c r="G1743" s="7" t="str">
        <f>IF('Payments Export'!A1747="","",'Payments Export'!O1747)</f>
        <v/>
      </c>
      <c r="H1743" s="7" t="str">
        <f>IF('Payments Export'!B1747="","",G1743-F1743)</f>
        <v/>
      </c>
      <c r="I1743" s="3" t="str">
        <f>IF(C1743&lt;&gt;"",_xlfn.XLOOKUP(IFERROR(VALUE(C1743),C1743),'Items database'!A:A,'Items database'!B:B),(_xlfn.XLOOKUP(LEFT(E1743,3),Services,Services,"")))</f>
        <v/>
      </c>
      <c r="J1743" s="3" t="str">
        <f t="shared" si="55"/>
        <v/>
      </c>
    </row>
    <row r="1744" spans="1:10" x14ac:dyDescent="0.35">
      <c r="A1744" s="7" t="str">
        <f>IF('Payments Export'!A1748="","",'Payments Export'!A1748)</f>
        <v/>
      </c>
      <c r="B1744" s="7" t="str">
        <f>IF('Payments Export'!A1748="","",'Payments Export'!B1748)</f>
        <v/>
      </c>
      <c r="C1744" s="7" t="str">
        <f>IF(IFERROR(VALUE('Payments Export'!H1748),'Payments Export'!H1748)&lt;&gt;0,IFERROR(VALUE('Payments Export'!H1748),'Payments Export'!H1748),"")</f>
        <v/>
      </c>
      <c r="D1744" s="7" t="str">
        <f>IF('Payments Export'!I1748="","",'Payments Export'!I1748)</f>
        <v/>
      </c>
      <c r="E1744" s="7" t="str">
        <f t="shared" si="54"/>
        <v/>
      </c>
      <c r="F1744" s="7" t="str">
        <f>IF('Payments Export'!A1748="","",'Payments Export'!N1748)</f>
        <v/>
      </c>
      <c r="G1744" s="7" t="str">
        <f>IF('Payments Export'!A1748="","",'Payments Export'!O1748)</f>
        <v/>
      </c>
      <c r="H1744" s="7" t="str">
        <f>IF('Payments Export'!B1748="","",G1744-F1744)</f>
        <v/>
      </c>
      <c r="I1744" s="3" t="str">
        <f>IF(C1744&lt;&gt;"",_xlfn.XLOOKUP(IFERROR(VALUE(C1744),C1744),'Items database'!A:A,'Items database'!B:B),(_xlfn.XLOOKUP(LEFT(E1744,3),Services,Services,"")))</f>
        <v/>
      </c>
      <c r="J1744" s="3" t="str">
        <f t="shared" si="55"/>
        <v/>
      </c>
    </row>
    <row r="1745" spans="1:10" x14ac:dyDescent="0.35">
      <c r="A1745" s="7" t="str">
        <f>IF('Payments Export'!A1749="","",'Payments Export'!A1749)</f>
        <v/>
      </c>
      <c r="B1745" s="7" t="str">
        <f>IF('Payments Export'!A1749="","",'Payments Export'!B1749)</f>
        <v/>
      </c>
      <c r="C1745" s="7" t="str">
        <f>IF(IFERROR(VALUE('Payments Export'!H1749),'Payments Export'!H1749)&lt;&gt;0,IFERROR(VALUE('Payments Export'!H1749),'Payments Export'!H1749),"")</f>
        <v/>
      </c>
      <c r="D1745" s="7" t="str">
        <f>IF('Payments Export'!I1749="","",'Payments Export'!I1749)</f>
        <v/>
      </c>
      <c r="E1745" s="7" t="str">
        <f t="shared" si="54"/>
        <v/>
      </c>
      <c r="F1745" s="7" t="str">
        <f>IF('Payments Export'!A1749="","",'Payments Export'!N1749)</f>
        <v/>
      </c>
      <c r="G1745" s="7" t="str">
        <f>IF('Payments Export'!A1749="","",'Payments Export'!O1749)</f>
        <v/>
      </c>
      <c r="H1745" s="7" t="str">
        <f>IF('Payments Export'!B1749="","",G1745-F1745)</f>
        <v/>
      </c>
      <c r="I1745" s="3" t="str">
        <f>IF(C1745&lt;&gt;"",_xlfn.XLOOKUP(IFERROR(VALUE(C1745),C1745),'Items database'!A:A,'Items database'!B:B),(_xlfn.XLOOKUP(LEFT(E1745,3),Services,Services,"")))</f>
        <v/>
      </c>
      <c r="J1745" s="3" t="str">
        <f t="shared" si="55"/>
        <v/>
      </c>
    </row>
    <row r="1746" spans="1:10" x14ac:dyDescent="0.35">
      <c r="A1746" s="7" t="str">
        <f>IF('Payments Export'!A1750="","",'Payments Export'!A1750)</f>
        <v/>
      </c>
      <c r="B1746" s="7" t="str">
        <f>IF('Payments Export'!A1750="","",'Payments Export'!B1750)</f>
        <v/>
      </c>
      <c r="C1746" s="7" t="str">
        <f>IF(IFERROR(VALUE('Payments Export'!H1750),'Payments Export'!H1750)&lt;&gt;0,IFERROR(VALUE('Payments Export'!H1750),'Payments Export'!H1750),"")</f>
        <v/>
      </c>
      <c r="D1746" s="7" t="str">
        <f>IF('Payments Export'!I1750="","",'Payments Export'!I1750)</f>
        <v/>
      </c>
      <c r="E1746" s="7" t="str">
        <f t="shared" si="54"/>
        <v/>
      </c>
      <c r="F1746" s="7" t="str">
        <f>IF('Payments Export'!A1750="","",'Payments Export'!N1750)</f>
        <v/>
      </c>
      <c r="G1746" s="7" t="str">
        <f>IF('Payments Export'!A1750="","",'Payments Export'!O1750)</f>
        <v/>
      </c>
      <c r="H1746" s="7" t="str">
        <f>IF('Payments Export'!B1750="","",G1746-F1746)</f>
        <v/>
      </c>
      <c r="I1746" s="3" t="str">
        <f>IF(C1746&lt;&gt;"",_xlfn.XLOOKUP(IFERROR(VALUE(C1746),C1746),'Items database'!A:A,'Items database'!B:B),(_xlfn.XLOOKUP(LEFT(E1746,3),Services,Services,"")))</f>
        <v/>
      </c>
      <c r="J1746" s="3" t="str">
        <f t="shared" si="55"/>
        <v/>
      </c>
    </row>
    <row r="1747" spans="1:10" x14ac:dyDescent="0.35">
      <c r="A1747" s="7" t="str">
        <f>IF('Payments Export'!A1751="","",'Payments Export'!A1751)</f>
        <v/>
      </c>
      <c r="B1747" s="7" t="str">
        <f>IF('Payments Export'!A1751="","",'Payments Export'!B1751)</f>
        <v/>
      </c>
      <c r="C1747" s="7" t="str">
        <f>IF(IFERROR(VALUE('Payments Export'!H1751),'Payments Export'!H1751)&lt;&gt;0,IFERROR(VALUE('Payments Export'!H1751),'Payments Export'!H1751),"")</f>
        <v/>
      </c>
      <c r="D1747" s="7" t="str">
        <f>IF('Payments Export'!I1751="","",'Payments Export'!I1751)</f>
        <v/>
      </c>
      <c r="E1747" s="7" t="str">
        <f t="shared" si="54"/>
        <v/>
      </c>
      <c r="F1747" s="7" t="str">
        <f>IF('Payments Export'!A1751="","",'Payments Export'!N1751)</f>
        <v/>
      </c>
      <c r="G1747" s="7" t="str">
        <f>IF('Payments Export'!A1751="","",'Payments Export'!O1751)</f>
        <v/>
      </c>
      <c r="H1747" s="7" t="str">
        <f>IF('Payments Export'!B1751="","",G1747-F1747)</f>
        <v/>
      </c>
      <c r="I1747" s="3" t="str">
        <f>IF(C1747&lt;&gt;"",_xlfn.XLOOKUP(IFERROR(VALUE(C1747),C1747),'Items database'!A:A,'Items database'!B:B),(_xlfn.XLOOKUP(LEFT(E1747,3),Services,Services,"")))</f>
        <v/>
      </c>
      <c r="J1747" s="3" t="str">
        <f t="shared" si="55"/>
        <v/>
      </c>
    </row>
    <row r="1748" spans="1:10" x14ac:dyDescent="0.35">
      <c r="A1748" s="7" t="str">
        <f>IF('Payments Export'!A1752="","",'Payments Export'!A1752)</f>
        <v/>
      </c>
      <c r="B1748" s="7" t="str">
        <f>IF('Payments Export'!A1752="","",'Payments Export'!B1752)</f>
        <v/>
      </c>
      <c r="C1748" s="7" t="str">
        <f>IF(IFERROR(VALUE('Payments Export'!H1752),'Payments Export'!H1752)&lt;&gt;0,IFERROR(VALUE('Payments Export'!H1752),'Payments Export'!H1752),"")</f>
        <v/>
      </c>
      <c r="D1748" s="7" t="str">
        <f>IF('Payments Export'!I1752="","",'Payments Export'!I1752)</f>
        <v/>
      </c>
      <c r="E1748" s="7" t="str">
        <f t="shared" si="54"/>
        <v/>
      </c>
      <c r="F1748" s="7" t="str">
        <f>IF('Payments Export'!A1752="","",'Payments Export'!N1752)</f>
        <v/>
      </c>
      <c r="G1748" s="7" t="str">
        <f>IF('Payments Export'!A1752="","",'Payments Export'!O1752)</f>
        <v/>
      </c>
      <c r="H1748" s="7" t="str">
        <f>IF('Payments Export'!B1752="","",G1748-F1748)</f>
        <v/>
      </c>
      <c r="I1748" s="3" t="str">
        <f>IF(C1748&lt;&gt;"",_xlfn.XLOOKUP(IFERROR(VALUE(C1748),C1748),'Items database'!A:A,'Items database'!B:B),(_xlfn.XLOOKUP(LEFT(E1748,3),Services,Services,"")))</f>
        <v/>
      </c>
      <c r="J1748" s="3" t="str">
        <f t="shared" si="55"/>
        <v/>
      </c>
    </row>
    <row r="1749" spans="1:10" x14ac:dyDescent="0.35">
      <c r="A1749" s="7" t="str">
        <f>IF('Payments Export'!A1753="","",'Payments Export'!A1753)</f>
        <v/>
      </c>
      <c r="B1749" s="7" t="str">
        <f>IF('Payments Export'!A1753="","",'Payments Export'!B1753)</f>
        <v/>
      </c>
      <c r="C1749" s="7" t="str">
        <f>IF(IFERROR(VALUE('Payments Export'!H1753),'Payments Export'!H1753)&lt;&gt;0,IFERROR(VALUE('Payments Export'!H1753),'Payments Export'!H1753),"")</f>
        <v/>
      </c>
      <c r="D1749" s="7" t="str">
        <f>IF('Payments Export'!I1753="","",'Payments Export'!I1753)</f>
        <v/>
      </c>
      <c r="E1749" s="7" t="str">
        <f t="shared" si="54"/>
        <v/>
      </c>
      <c r="F1749" s="7" t="str">
        <f>IF('Payments Export'!A1753="","",'Payments Export'!N1753)</f>
        <v/>
      </c>
      <c r="G1749" s="7" t="str">
        <f>IF('Payments Export'!A1753="","",'Payments Export'!O1753)</f>
        <v/>
      </c>
      <c r="H1749" s="7" t="str">
        <f>IF('Payments Export'!B1753="","",G1749-F1749)</f>
        <v/>
      </c>
      <c r="I1749" s="3" t="str">
        <f>IF(C1749&lt;&gt;"",_xlfn.XLOOKUP(IFERROR(VALUE(C1749),C1749),'Items database'!A:A,'Items database'!B:B),(_xlfn.XLOOKUP(LEFT(E1749,3),Services,Services,"")))</f>
        <v/>
      </c>
      <c r="J1749" s="3" t="str">
        <f t="shared" si="55"/>
        <v/>
      </c>
    </row>
    <row r="1750" spans="1:10" x14ac:dyDescent="0.35">
      <c r="A1750" s="7" t="str">
        <f>IF('Payments Export'!A1754="","",'Payments Export'!A1754)</f>
        <v/>
      </c>
      <c r="B1750" s="7" t="str">
        <f>IF('Payments Export'!A1754="","",'Payments Export'!B1754)</f>
        <v/>
      </c>
      <c r="C1750" s="7" t="str">
        <f>IF(IFERROR(VALUE('Payments Export'!H1754),'Payments Export'!H1754)&lt;&gt;0,IFERROR(VALUE('Payments Export'!H1754),'Payments Export'!H1754),"")</f>
        <v/>
      </c>
      <c r="D1750" s="7" t="str">
        <f>IF('Payments Export'!I1754="","",'Payments Export'!I1754)</f>
        <v/>
      </c>
      <c r="E1750" s="7" t="str">
        <f t="shared" si="54"/>
        <v/>
      </c>
      <c r="F1750" s="7" t="str">
        <f>IF('Payments Export'!A1754="","",'Payments Export'!N1754)</f>
        <v/>
      </c>
      <c r="G1750" s="7" t="str">
        <f>IF('Payments Export'!A1754="","",'Payments Export'!O1754)</f>
        <v/>
      </c>
      <c r="H1750" s="7" t="str">
        <f>IF('Payments Export'!B1754="","",G1750-F1750)</f>
        <v/>
      </c>
      <c r="I1750" s="3" t="str">
        <f>IF(C1750&lt;&gt;"",_xlfn.XLOOKUP(IFERROR(VALUE(C1750),C1750),'Items database'!A:A,'Items database'!B:B),(_xlfn.XLOOKUP(LEFT(E1750,3),Services,Services,"")))</f>
        <v/>
      </c>
      <c r="J1750" s="3" t="str">
        <f t="shared" si="55"/>
        <v/>
      </c>
    </row>
    <row r="1751" spans="1:10" x14ac:dyDescent="0.35">
      <c r="A1751" s="7" t="str">
        <f>IF('Payments Export'!A1755="","",'Payments Export'!A1755)</f>
        <v/>
      </c>
      <c r="B1751" s="7" t="str">
        <f>IF('Payments Export'!A1755="","",'Payments Export'!B1755)</f>
        <v/>
      </c>
      <c r="C1751" s="7" t="str">
        <f>IF(IFERROR(VALUE('Payments Export'!H1755),'Payments Export'!H1755)&lt;&gt;0,IFERROR(VALUE('Payments Export'!H1755),'Payments Export'!H1755),"")</f>
        <v/>
      </c>
      <c r="D1751" s="7" t="str">
        <f>IF('Payments Export'!I1755="","",'Payments Export'!I1755)</f>
        <v/>
      </c>
      <c r="E1751" s="7" t="str">
        <f t="shared" si="54"/>
        <v/>
      </c>
      <c r="F1751" s="7" t="str">
        <f>IF('Payments Export'!A1755="","",'Payments Export'!N1755)</f>
        <v/>
      </c>
      <c r="G1751" s="7" t="str">
        <f>IF('Payments Export'!A1755="","",'Payments Export'!O1755)</f>
        <v/>
      </c>
      <c r="H1751" s="7" t="str">
        <f>IF('Payments Export'!B1755="","",G1751-F1751)</f>
        <v/>
      </c>
      <c r="I1751" s="3" t="str">
        <f>IF(C1751&lt;&gt;"",_xlfn.XLOOKUP(IFERROR(VALUE(C1751),C1751),'Items database'!A:A,'Items database'!B:B),(_xlfn.XLOOKUP(LEFT(E1751,3),Services,Services,"")))</f>
        <v/>
      </c>
      <c r="J1751" s="3" t="str">
        <f t="shared" si="55"/>
        <v/>
      </c>
    </row>
    <row r="1752" spans="1:10" x14ac:dyDescent="0.35">
      <c r="A1752" s="7" t="str">
        <f>IF('Payments Export'!A1756="","",'Payments Export'!A1756)</f>
        <v/>
      </c>
      <c r="B1752" s="7" t="str">
        <f>IF('Payments Export'!A1756="","",'Payments Export'!B1756)</f>
        <v/>
      </c>
      <c r="C1752" s="7" t="str">
        <f>IF(IFERROR(VALUE('Payments Export'!H1756),'Payments Export'!H1756)&lt;&gt;0,IFERROR(VALUE('Payments Export'!H1756),'Payments Export'!H1756),"")</f>
        <v/>
      </c>
      <c r="D1752" s="7" t="str">
        <f>IF('Payments Export'!I1756="","",'Payments Export'!I1756)</f>
        <v/>
      </c>
      <c r="E1752" s="7" t="str">
        <f t="shared" si="54"/>
        <v/>
      </c>
      <c r="F1752" s="7" t="str">
        <f>IF('Payments Export'!A1756="","",'Payments Export'!N1756)</f>
        <v/>
      </c>
      <c r="G1752" s="7" t="str">
        <f>IF('Payments Export'!A1756="","",'Payments Export'!O1756)</f>
        <v/>
      </c>
      <c r="H1752" s="7" t="str">
        <f>IF('Payments Export'!B1756="","",G1752-F1752)</f>
        <v/>
      </c>
      <c r="I1752" s="3" t="str">
        <f>IF(C1752&lt;&gt;"",_xlfn.XLOOKUP(IFERROR(VALUE(C1752),C1752),'Items database'!A:A,'Items database'!B:B),(_xlfn.XLOOKUP(LEFT(E1752,3),Services,Services,"")))</f>
        <v/>
      </c>
      <c r="J1752" s="3" t="str">
        <f t="shared" si="55"/>
        <v/>
      </c>
    </row>
    <row r="1753" spans="1:10" x14ac:dyDescent="0.35">
      <c r="A1753" s="7" t="str">
        <f>IF('Payments Export'!A1757="","",'Payments Export'!A1757)</f>
        <v/>
      </c>
      <c r="B1753" s="7" t="str">
        <f>IF('Payments Export'!A1757="","",'Payments Export'!B1757)</f>
        <v/>
      </c>
      <c r="C1753" s="7" t="str">
        <f>IF(IFERROR(VALUE('Payments Export'!H1757),'Payments Export'!H1757)&lt;&gt;0,IFERROR(VALUE('Payments Export'!H1757),'Payments Export'!H1757),"")</f>
        <v/>
      </c>
      <c r="D1753" s="7" t="str">
        <f>IF('Payments Export'!I1757="","",'Payments Export'!I1757)</f>
        <v/>
      </c>
      <c r="E1753" s="7" t="str">
        <f t="shared" si="54"/>
        <v/>
      </c>
      <c r="F1753" s="7" t="str">
        <f>IF('Payments Export'!A1757="","",'Payments Export'!N1757)</f>
        <v/>
      </c>
      <c r="G1753" s="7" t="str">
        <f>IF('Payments Export'!A1757="","",'Payments Export'!O1757)</f>
        <v/>
      </c>
      <c r="H1753" s="7" t="str">
        <f>IF('Payments Export'!B1757="","",G1753-F1753)</f>
        <v/>
      </c>
      <c r="I1753" s="3" t="str">
        <f>IF(C1753&lt;&gt;"",_xlfn.XLOOKUP(IFERROR(VALUE(C1753),C1753),'Items database'!A:A,'Items database'!B:B),(_xlfn.XLOOKUP(LEFT(E1753,3),Services,Services,"")))</f>
        <v/>
      </c>
      <c r="J1753" s="3" t="str">
        <f t="shared" si="55"/>
        <v/>
      </c>
    </row>
    <row r="1754" spans="1:10" x14ac:dyDescent="0.35">
      <c r="A1754" s="7" t="str">
        <f>IF('Payments Export'!A1758="","",'Payments Export'!A1758)</f>
        <v/>
      </c>
      <c r="B1754" s="7" t="str">
        <f>IF('Payments Export'!A1758="","",'Payments Export'!B1758)</f>
        <v/>
      </c>
      <c r="C1754" s="7" t="str">
        <f>IF(IFERROR(VALUE('Payments Export'!H1758),'Payments Export'!H1758)&lt;&gt;0,IFERROR(VALUE('Payments Export'!H1758),'Payments Export'!H1758),"")</f>
        <v/>
      </c>
      <c r="D1754" s="7" t="str">
        <f>IF('Payments Export'!I1758="","",'Payments Export'!I1758)</f>
        <v/>
      </c>
      <c r="E1754" s="7" t="str">
        <f t="shared" si="54"/>
        <v/>
      </c>
      <c r="F1754" s="7" t="str">
        <f>IF('Payments Export'!A1758="","",'Payments Export'!N1758)</f>
        <v/>
      </c>
      <c r="G1754" s="7" t="str">
        <f>IF('Payments Export'!A1758="","",'Payments Export'!O1758)</f>
        <v/>
      </c>
      <c r="H1754" s="7" t="str">
        <f>IF('Payments Export'!B1758="","",G1754-F1754)</f>
        <v/>
      </c>
      <c r="I1754" s="3" t="str">
        <f>IF(C1754&lt;&gt;"",_xlfn.XLOOKUP(IFERROR(VALUE(C1754),C1754),'Items database'!A:A,'Items database'!B:B),(_xlfn.XLOOKUP(LEFT(E1754,3),Services,Services,"")))</f>
        <v/>
      </c>
      <c r="J1754" s="3" t="str">
        <f t="shared" si="55"/>
        <v/>
      </c>
    </row>
    <row r="1755" spans="1:10" x14ac:dyDescent="0.35">
      <c r="A1755" s="7" t="str">
        <f>IF('Payments Export'!A1759="","",'Payments Export'!A1759)</f>
        <v/>
      </c>
      <c r="B1755" s="7" t="str">
        <f>IF('Payments Export'!A1759="","",'Payments Export'!B1759)</f>
        <v/>
      </c>
      <c r="C1755" s="7" t="str">
        <f>IF(IFERROR(VALUE('Payments Export'!H1759),'Payments Export'!H1759)&lt;&gt;0,IFERROR(VALUE('Payments Export'!H1759),'Payments Export'!H1759),"")</f>
        <v/>
      </c>
      <c r="D1755" s="7" t="str">
        <f>IF('Payments Export'!I1759="","",'Payments Export'!I1759)</f>
        <v/>
      </c>
      <c r="E1755" s="7" t="str">
        <f t="shared" si="54"/>
        <v/>
      </c>
      <c r="F1755" s="7" t="str">
        <f>IF('Payments Export'!A1759="","",'Payments Export'!N1759)</f>
        <v/>
      </c>
      <c r="G1755" s="7" t="str">
        <f>IF('Payments Export'!A1759="","",'Payments Export'!O1759)</f>
        <v/>
      </c>
      <c r="H1755" s="7" t="str">
        <f>IF('Payments Export'!B1759="","",G1755-F1755)</f>
        <v/>
      </c>
      <c r="I1755" s="3" t="str">
        <f>IF(C1755&lt;&gt;"",_xlfn.XLOOKUP(IFERROR(VALUE(C1755),C1755),'Items database'!A:A,'Items database'!B:B),(_xlfn.XLOOKUP(LEFT(E1755,3),Services,Services,"")))</f>
        <v/>
      </c>
      <c r="J1755" s="3" t="str">
        <f t="shared" si="55"/>
        <v/>
      </c>
    </row>
    <row r="1756" spans="1:10" x14ac:dyDescent="0.35">
      <c r="A1756" s="7" t="str">
        <f>IF('Payments Export'!A1760="","",'Payments Export'!A1760)</f>
        <v/>
      </c>
      <c r="B1756" s="7" t="str">
        <f>IF('Payments Export'!A1760="","",'Payments Export'!B1760)</f>
        <v/>
      </c>
      <c r="C1756" s="7" t="str">
        <f>IF(IFERROR(VALUE('Payments Export'!H1760),'Payments Export'!H1760)&lt;&gt;0,IFERROR(VALUE('Payments Export'!H1760),'Payments Export'!H1760),"")</f>
        <v/>
      </c>
      <c r="D1756" s="7" t="str">
        <f>IF('Payments Export'!I1760="","",'Payments Export'!I1760)</f>
        <v/>
      </c>
      <c r="E1756" s="7" t="str">
        <f t="shared" si="54"/>
        <v/>
      </c>
      <c r="F1756" s="7" t="str">
        <f>IF('Payments Export'!A1760="","",'Payments Export'!N1760)</f>
        <v/>
      </c>
      <c r="G1756" s="7" t="str">
        <f>IF('Payments Export'!A1760="","",'Payments Export'!O1760)</f>
        <v/>
      </c>
      <c r="H1756" s="7" t="str">
        <f>IF('Payments Export'!B1760="","",G1756-F1756)</f>
        <v/>
      </c>
      <c r="I1756" s="3" t="str">
        <f>IF(C1756&lt;&gt;"",_xlfn.XLOOKUP(IFERROR(VALUE(C1756),C1756),'Items database'!A:A,'Items database'!B:B),(_xlfn.XLOOKUP(LEFT(E1756,3),Services,Services,"")))</f>
        <v/>
      </c>
      <c r="J1756" s="3" t="str">
        <f t="shared" si="55"/>
        <v/>
      </c>
    </row>
    <row r="1757" spans="1:10" x14ac:dyDescent="0.35">
      <c r="A1757" s="7" t="str">
        <f>IF('Payments Export'!A1761="","",'Payments Export'!A1761)</f>
        <v/>
      </c>
      <c r="B1757" s="7" t="str">
        <f>IF('Payments Export'!A1761="","",'Payments Export'!B1761)</f>
        <v/>
      </c>
      <c r="C1757" s="7" t="str">
        <f>IF(IFERROR(VALUE('Payments Export'!H1761),'Payments Export'!H1761)&lt;&gt;0,IFERROR(VALUE('Payments Export'!H1761),'Payments Export'!H1761),"")</f>
        <v/>
      </c>
      <c r="D1757" s="7" t="str">
        <f>IF('Payments Export'!I1761="","",'Payments Export'!I1761)</f>
        <v/>
      </c>
      <c r="E1757" s="7" t="str">
        <f t="shared" si="54"/>
        <v/>
      </c>
      <c r="F1757" s="7" t="str">
        <f>IF('Payments Export'!A1761="","",'Payments Export'!N1761)</f>
        <v/>
      </c>
      <c r="G1757" s="7" t="str">
        <f>IF('Payments Export'!A1761="","",'Payments Export'!O1761)</f>
        <v/>
      </c>
      <c r="H1757" s="7" t="str">
        <f>IF('Payments Export'!B1761="","",G1757-F1757)</f>
        <v/>
      </c>
      <c r="I1757" s="3" t="str">
        <f>IF(C1757&lt;&gt;"",_xlfn.XLOOKUP(IFERROR(VALUE(C1757),C1757),'Items database'!A:A,'Items database'!B:B),(_xlfn.XLOOKUP(LEFT(E1757,3),Services,Services,"")))</f>
        <v/>
      </c>
      <c r="J1757" s="3" t="str">
        <f t="shared" si="55"/>
        <v/>
      </c>
    </row>
    <row r="1758" spans="1:10" x14ac:dyDescent="0.35">
      <c r="A1758" s="7" t="str">
        <f>IF('Payments Export'!A1762="","",'Payments Export'!A1762)</f>
        <v/>
      </c>
      <c r="B1758" s="7" t="str">
        <f>IF('Payments Export'!A1762="","",'Payments Export'!B1762)</f>
        <v/>
      </c>
      <c r="C1758" s="7" t="str">
        <f>IF(IFERROR(VALUE('Payments Export'!H1762),'Payments Export'!H1762)&lt;&gt;0,IFERROR(VALUE('Payments Export'!H1762),'Payments Export'!H1762),"")</f>
        <v/>
      </c>
      <c r="D1758" s="7" t="str">
        <f>IF('Payments Export'!I1762="","",'Payments Export'!I1762)</f>
        <v/>
      </c>
      <c r="E1758" s="7" t="str">
        <f t="shared" si="54"/>
        <v/>
      </c>
      <c r="F1758" s="7" t="str">
        <f>IF('Payments Export'!A1762="","",'Payments Export'!N1762)</f>
        <v/>
      </c>
      <c r="G1758" s="7" t="str">
        <f>IF('Payments Export'!A1762="","",'Payments Export'!O1762)</f>
        <v/>
      </c>
      <c r="H1758" s="7" t="str">
        <f>IF('Payments Export'!B1762="","",G1758-F1758)</f>
        <v/>
      </c>
      <c r="I1758" s="3" t="str">
        <f>IF(C1758&lt;&gt;"",_xlfn.XLOOKUP(IFERROR(VALUE(C1758),C1758),'Items database'!A:A,'Items database'!B:B),(_xlfn.XLOOKUP(LEFT(E1758,3),Services,Services,"")))</f>
        <v/>
      </c>
      <c r="J1758" s="3" t="str">
        <f t="shared" si="55"/>
        <v/>
      </c>
    </row>
    <row r="1759" spans="1:10" x14ac:dyDescent="0.35">
      <c r="A1759" s="7" t="str">
        <f>IF('Payments Export'!A1763="","",'Payments Export'!A1763)</f>
        <v/>
      </c>
      <c r="B1759" s="7" t="str">
        <f>IF('Payments Export'!A1763="","",'Payments Export'!B1763)</f>
        <v/>
      </c>
      <c r="C1759" s="7" t="str">
        <f>IF(IFERROR(VALUE('Payments Export'!H1763),'Payments Export'!H1763)&lt;&gt;0,IFERROR(VALUE('Payments Export'!H1763),'Payments Export'!H1763),"")</f>
        <v/>
      </c>
      <c r="D1759" s="7" t="str">
        <f>IF('Payments Export'!I1763="","",'Payments Export'!I1763)</f>
        <v/>
      </c>
      <c r="E1759" s="7" t="str">
        <f t="shared" si="54"/>
        <v/>
      </c>
      <c r="F1759" s="7" t="str">
        <f>IF('Payments Export'!A1763="","",'Payments Export'!N1763)</f>
        <v/>
      </c>
      <c r="G1759" s="7" t="str">
        <f>IF('Payments Export'!A1763="","",'Payments Export'!O1763)</f>
        <v/>
      </c>
      <c r="H1759" s="7" t="str">
        <f>IF('Payments Export'!B1763="","",G1759-F1759)</f>
        <v/>
      </c>
      <c r="I1759" s="3" t="str">
        <f>IF(C1759&lt;&gt;"",_xlfn.XLOOKUP(IFERROR(VALUE(C1759),C1759),'Items database'!A:A,'Items database'!B:B),(_xlfn.XLOOKUP(LEFT(E1759,3),Services,Services,"")))</f>
        <v/>
      </c>
      <c r="J1759" s="3" t="str">
        <f t="shared" si="55"/>
        <v/>
      </c>
    </row>
    <row r="1760" spans="1:10" x14ac:dyDescent="0.35">
      <c r="A1760" s="7" t="str">
        <f>IF('Payments Export'!A1764="","",'Payments Export'!A1764)</f>
        <v/>
      </c>
      <c r="B1760" s="7" t="str">
        <f>IF('Payments Export'!A1764="","",'Payments Export'!B1764)</f>
        <v/>
      </c>
      <c r="C1760" s="7" t="str">
        <f>IF(IFERROR(VALUE('Payments Export'!H1764),'Payments Export'!H1764)&lt;&gt;0,IFERROR(VALUE('Payments Export'!H1764),'Payments Export'!H1764),"")</f>
        <v/>
      </c>
      <c r="D1760" s="7" t="str">
        <f>IF('Payments Export'!I1764="","",'Payments Export'!I1764)</f>
        <v/>
      </c>
      <c r="E1760" s="7" t="str">
        <f t="shared" si="54"/>
        <v/>
      </c>
      <c r="F1760" s="7" t="str">
        <f>IF('Payments Export'!A1764="","",'Payments Export'!N1764)</f>
        <v/>
      </c>
      <c r="G1760" s="7" t="str">
        <f>IF('Payments Export'!A1764="","",'Payments Export'!O1764)</f>
        <v/>
      </c>
      <c r="H1760" s="7" t="str">
        <f>IF('Payments Export'!B1764="","",G1760-F1760)</f>
        <v/>
      </c>
      <c r="I1760" s="3" t="str">
        <f>IF(C1760&lt;&gt;"",_xlfn.XLOOKUP(IFERROR(VALUE(C1760),C1760),'Items database'!A:A,'Items database'!B:B),(_xlfn.XLOOKUP(LEFT(E1760,3),Services,Services,"")))</f>
        <v/>
      </c>
      <c r="J1760" s="3" t="str">
        <f t="shared" si="55"/>
        <v/>
      </c>
    </row>
    <row r="1761" spans="1:10" x14ac:dyDescent="0.35">
      <c r="A1761" s="7" t="str">
        <f>IF('Payments Export'!A1765="","",'Payments Export'!A1765)</f>
        <v/>
      </c>
      <c r="B1761" s="7" t="str">
        <f>IF('Payments Export'!A1765="","",'Payments Export'!B1765)</f>
        <v/>
      </c>
      <c r="C1761" s="7" t="str">
        <f>IF(IFERROR(VALUE('Payments Export'!H1765),'Payments Export'!H1765)&lt;&gt;0,IFERROR(VALUE('Payments Export'!H1765),'Payments Export'!H1765),"")</f>
        <v/>
      </c>
      <c r="D1761" s="7" t="str">
        <f>IF('Payments Export'!I1765="","",'Payments Export'!I1765)</f>
        <v/>
      </c>
      <c r="E1761" s="7" t="str">
        <f t="shared" si="54"/>
        <v/>
      </c>
      <c r="F1761" s="7" t="str">
        <f>IF('Payments Export'!A1765="","",'Payments Export'!N1765)</f>
        <v/>
      </c>
      <c r="G1761" s="7" t="str">
        <f>IF('Payments Export'!A1765="","",'Payments Export'!O1765)</f>
        <v/>
      </c>
      <c r="H1761" s="7" t="str">
        <f>IF('Payments Export'!B1765="","",G1761-F1761)</f>
        <v/>
      </c>
      <c r="I1761" s="3" t="str">
        <f>IF(C1761&lt;&gt;"",_xlfn.XLOOKUP(IFERROR(VALUE(C1761),C1761),'Items database'!A:A,'Items database'!B:B),(_xlfn.XLOOKUP(LEFT(E1761,3),Services,Services,"")))</f>
        <v/>
      </c>
      <c r="J1761" s="3" t="str">
        <f t="shared" si="55"/>
        <v/>
      </c>
    </row>
    <row r="1762" spans="1:10" x14ac:dyDescent="0.35">
      <c r="A1762" s="7" t="str">
        <f>IF('Payments Export'!A1766="","",'Payments Export'!A1766)</f>
        <v/>
      </c>
      <c r="B1762" s="7" t="str">
        <f>IF('Payments Export'!A1766="","",'Payments Export'!B1766)</f>
        <v/>
      </c>
      <c r="C1762" s="7" t="str">
        <f>IF(IFERROR(VALUE('Payments Export'!H1766),'Payments Export'!H1766)&lt;&gt;0,IFERROR(VALUE('Payments Export'!H1766),'Payments Export'!H1766),"")</f>
        <v/>
      </c>
      <c r="D1762" s="7" t="str">
        <f>IF('Payments Export'!I1766="","",'Payments Export'!I1766)</f>
        <v/>
      </c>
      <c r="E1762" s="7" t="str">
        <f t="shared" si="54"/>
        <v/>
      </c>
      <c r="F1762" s="7" t="str">
        <f>IF('Payments Export'!A1766="","",'Payments Export'!N1766)</f>
        <v/>
      </c>
      <c r="G1762" s="7" t="str">
        <f>IF('Payments Export'!A1766="","",'Payments Export'!O1766)</f>
        <v/>
      </c>
      <c r="H1762" s="7" t="str">
        <f>IF('Payments Export'!B1766="","",G1762-F1762)</f>
        <v/>
      </c>
      <c r="I1762" s="3" t="str">
        <f>IF(C1762&lt;&gt;"",_xlfn.XLOOKUP(IFERROR(VALUE(C1762),C1762),'Items database'!A:A,'Items database'!B:B),(_xlfn.XLOOKUP(LEFT(E1762,3),Services,Services,"")))</f>
        <v/>
      </c>
      <c r="J1762" s="3" t="str">
        <f t="shared" si="55"/>
        <v/>
      </c>
    </row>
    <row r="1763" spans="1:10" x14ac:dyDescent="0.35">
      <c r="A1763" s="7" t="str">
        <f>IF('Payments Export'!A1767="","",'Payments Export'!A1767)</f>
        <v/>
      </c>
      <c r="B1763" s="7" t="str">
        <f>IF('Payments Export'!A1767="","",'Payments Export'!B1767)</f>
        <v/>
      </c>
      <c r="C1763" s="7" t="str">
        <f>IF(IFERROR(VALUE('Payments Export'!H1767),'Payments Export'!H1767)&lt;&gt;0,IFERROR(VALUE('Payments Export'!H1767),'Payments Export'!H1767),"")</f>
        <v/>
      </c>
      <c r="D1763" s="7" t="str">
        <f>IF('Payments Export'!I1767="","",'Payments Export'!I1767)</f>
        <v/>
      </c>
      <c r="E1763" s="7" t="str">
        <f t="shared" si="54"/>
        <v/>
      </c>
      <c r="F1763" s="7" t="str">
        <f>IF('Payments Export'!A1767="","",'Payments Export'!N1767)</f>
        <v/>
      </c>
      <c r="G1763" s="7" t="str">
        <f>IF('Payments Export'!A1767="","",'Payments Export'!O1767)</f>
        <v/>
      </c>
      <c r="H1763" s="7" t="str">
        <f>IF('Payments Export'!B1767="","",G1763-F1763)</f>
        <v/>
      </c>
      <c r="I1763" s="3" t="str">
        <f>IF(C1763&lt;&gt;"",_xlfn.XLOOKUP(IFERROR(VALUE(C1763),C1763),'Items database'!A:A,'Items database'!B:B),(_xlfn.XLOOKUP(LEFT(E1763,3),Services,Services,"")))</f>
        <v/>
      </c>
      <c r="J1763" s="3" t="str">
        <f t="shared" si="55"/>
        <v/>
      </c>
    </row>
    <row r="1764" spans="1:10" x14ac:dyDescent="0.35">
      <c r="A1764" s="7" t="str">
        <f>IF('Payments Export'!A1768="","",'Payments Export'!A1768)</f>
        <v/>
      </c>
      <c r="B1764" s="7" t="str">
        <f>IF('Payments Export'!A1768="","",'Payments Export'!B1768)</f>
        <v/>
      </c>
      <c r="C1764" s="7" t="str">
        <f>IF(IFERROR(VALUE('Payments Export'!H1768),'Payments Export'!H1768)&lt;&gt;0,IFERROR(VALUE('Payments Export'!H1768),'Payments Export'!H1768),"")</f>
        <v/>
      </c>
      <c r="D1764" s="7" t="str">
        <f>IF('Payments Export'!I1768="","",'Payments Export'!I1768)</f>
        <v/>
      </c>
      <c r="E1764" s="7" t="str">
        <f t="shared" si="54"/>
        <v/>
      </c>
      <c r="F1764" s="7" t="str">
        <f>IF('Payments Export'!A1768="","",'Payments Export'!N1768)</f>
        <v/>
      </c>
      <c r="G1764" s="7" t="str">
        <f>IF('Payments Export'!A1768="","",'Payments Export'!O1768)</f>
        <v/>
      </c>
      <c r="H1764" s="7" t="str">
        <f>IF('Payments Export'!B1768="","",G1764-F1764)</f>
        <v/>
      </c>
      <c r="I1764" s="3" t="str">
        <f>IF(C1764&lt;&gt;"",_xlfn.XLOOKUP(IFERROR(VALUE(C1764),C1764),'Items database'!A:A,'Items database'!B:B),(_xlfn.XLOOKUP(LEFT(E1764,3),Services,Services,"")))</f>
        <v/>
      </c>
      <c r="J1764" s="3" t="str">
        <f t="shared" si="55"/>
        <v/>
      </c>
    </row>
    <row r="1765" spans="1:10" x14ac:dyDescent="0.35">
      <c r="A1765" s="7" t="str">
        <f>IF('Payments Export'!A1769="","",'Payments Export'!A1769)</f>
        <v/>
      </c>
      <c r="B1765" s="7" t="str">
        <f>IF('Payments Export'!A1769="","",'Payments Export'!B1769)</f>
        <v/>
      </c>
      <c r="C1765" s="7" t="str">
        <f>IF(IFERROR(VALUE('Payments Export'!H1769),'Payments Export'!H1769)&lt;&gt;0,IFERROR(VALUE('Payments Export'!H1769),'Payments Export'!H1769),"")</f>
        <v/>
      </c>
      <c r="D1765" s="7" t="str">
        <f>IF('Payments Export'!I1769="","",'Payments Export'!I1769)</f>
        <v/>
      </c>
      <c r="E1765" s="7" t="str">
        <f t="shared" si="54"/>
        <v/>
      </c>
      <c r="F1765" s="7" t="str">
        <f>IF('Payments Export'!A1769="","",'Payments Export'!N1769)</f>
        <v/>
      </c>
      <c r="G1765" s="7" t="str">
        <f>IF('Payments Export'!A1769="","",'Payments Export'!O1769)</f>
        <v/>
      </c>
      <c r="H1765" s="7" t="str">
        <f>IF('Payments Export'!B1769="","",G1765-F1765)</f>
        <v/>
      </c>
      <c r="I1765" s="3" t="str">
        <f>IF(C1765&lt;&gt;"",_xlfn.XLOOKUP(IFERROR(VALUE(C1765),C1765),'Items database'!A:A,'Items database'!B:B),(_xlfn.XLOOKUP(LEFT(E1765,3),Services,Services,"")))</f>
        <v/>
      </c>
      <c r="J1765" s="3" t="str">
        <f t="shared" si="55"/>
        <v/>
      </c>
    </row>
    <row r="1766" spans="1:10" x14ac:dyDescent="0.35">
      <c r="A1766" s="7" t="str">
        <f>IF('Payments Export'!A1770="","",'Payments Export'!A1770)</f>
        <v/>
      </c>
      <c r="B1766" s="7" t="str">
        <f>IF('Payments Export'!A1770="","",'Payments Export'!B1770)</f>
        <v/>
      </c>
      <c r="C1766" s="7" t="str">
        <f>IF(IFERROR(VALUE('Payments Export'!H1770),'Payments Export'!H1770)&lt;&gt;0,IFERROR(VALUE('Payments Export'!H1770),'Payments Export'!H1770),"")</f>
        <v/>
      </c>
      <c r="D1766" s="7" t="str">
        <f>IF('Payments Export'!I1770="","",'Payments Export'!I1770)</f>
        <v/>
      </c>
      <c r="E1766" s="7" t="str">
        <f t="shared" si="54"/>
        <v/>
      </c>
      <c r="F1766" s="7" t="str">
        <f>IF('Payments Export'!A1770="","",'Payments Export'!N1770)</f>
        <v/>
      </c>
      <c r="G1766" s="7" t="str">
        <f>IF('Payments Export'!A1770="","",'Payments Export'!O1770)</f>
        <v/>
      </c>
      <c r="H1766" s="7" t="str">
        <f>IF('Payments Export'!B1770="","",G1766-F1766)</f>
        <v/>
      </c>
      <c r="I1766" s="3" t="str">
        <f>IF(C1766&lt;&gt;"",_xlfn.XLOOKUP(IFERROR(VALUE(C1766),C1766),'Items database'!A:A,'Items database'!B:B),(_xlfn.XLOOKUP(LEFT(E1766,3),Services,Services,"")))</f>
        <v/>
      </c>
      <c r="J1766" s="3" t="str">
        <f t="shared" si="55"/>
        <v/>
      </c>
    </row>
    <row r="1767" spans="1:10" x14ac:dyDescent="0.35">
      <c r="A1767" s="7" t="str">
        <f>IF('Payments Export'!A1771="","",'Payments Export'!A1771)</f>
        <v/>
      </c>
      <c r="B1767" s="7" t="str">
        <f>IF('Payments Export'!A1771="","",'Payments Export'!B1771)</f>
        <v/>
      </c>
      <c r="C1767" s="7" t="str">
        <f>IF(IFERROR(VALUE('Payments Export'!H1771),'Payments Export'!H1771)&lt;&gt;0,IFERROR(VALUE('Payments Export'!H1771),'Payments Export'!H1771),"")</f>
        <v/>
      </c>
      <c r="D1767" s="7" t="str">
        <f>IF('Payments Export'!I1771="","",'Payments Export'!I1771)</f>
        <v/>
      </c>
      <c r="E1767" s="7" t="str">
        <f t="shared" si="54"/>
        <v/>
      </c>
      <c r="F1767" s="7" t="str">
        <f>IF('Payments Export'!A1771="","",'Payments Export'!N1771)</f>
        <v/>
      </c>
      <c r="G1767" s="7" t="str">
        <f>IF('Payments Export'!A1771="","",'Payments Export'!O1771)</f>
        <v/>
      </c>
      <c r="H1767" s="7" t="str">
        <f>IF('Payments Export'!B1771="","",G1767-F1767)</f>
        <v/>
      </c>
      <c r="I1767" s="3" t="str">
        <f>IF(C1767&lt;&gt;"",_xlfn.XLOOKUP(IFERROR(VALUE(C1767),C1767),'Items database'!A:A,'Items database'!B:B),(_xlfn.XLOOKUP(LEFT(E1767,3),Services,Services,"")))</f>
        <v/>
      </c>
      <c r="J1767" s="3" t="str">
        <f t="shared" si="55"/>
        <v/>
      </c>
    </row>
    <row r="1768" spans="1:10" x14ac:dyDescent="0.35">
      <c r="A1768" s="7" t="str">
        <f>IF('Payments Export'!A1772="","",'Payments Export'!A1772)</f>
        <v/>
      </c>
      <c r="B1768" s="7" t="str">
        <f>IF('Payments Export'!A1772="","",'Payments Export'!B1772)</f>
        <v/>
      </c>
      <c r="C1768" s="7" t="str">
        <f>IF(IFERROR(VALUE('Payments Export'!H1772),'Payments Export'!H1772)&lt;&gt;0,IFERROR(VALUE('Payments Export'!H1772),'Payments Export'!H1772),"")</f>
        <v/>
      </c>
      <c r="D1768" s="7" t="str">
        <f>IF('Payments Export'!I1772="","",'Payments Export'!I1772)</f>
        <v/>
      </c>
      <c r="E1768" s="7" t="str">
        <f t="shared" si="54"/>
        <v/>
      </c>
      <c r="F1768" s="7" t="str">
        <f>IF('Payments Export'!A1772="","",'Payments Export'!N1772)</f>
        <v/>
      </c>
      <c r="G1768" s="7" t="str">
        <f>IF('Payments Export'!A1772="","",'Payments Export'!O1772)</f>
        <v/>
      </c>
      <c r="H1768" s="7" t="str">
        <f>IF('Payments Export'!B1772="","",G1768-F1768)</f>
        <v/>
      </c>
      <c r="I1768" s="3" t="str">
        <f>IF(C1768&lt;&gt;"",_xlfn.XLOOKUP(IFERROR(VALUE(C1768),C1768),'Items database'!A:A,'Items database'!B:B),(_xlfn.XLOOKUP(LEFT(E1768,3),Services,Services,"")))</f>
        <v/>
      </c>
      <c r="J1768" s="3" t="str">
        <f t="shared" si="55"/>
        <v/>
      </c>
    </row>
    <row r="1769" spans="1:10" x14ac:dyDescent="0.35">
      <c r="A1769" s="7" t="str">
        <f>IF('Payments Export'!A1773="","",'Payments Export'!A1773)</f>
        <v/>
      </c>
      <c r="B1769" s="7" t="str">
        <f>IF('Payments Export'!A1773="","",'Payments Export'!B1773)</f>
        <v/>
      </c>
      <c r="C1769" s="7" t="str">
        <f>IF(IFERROR(VALUE('Payments Export'!H1773),'Payments Export'!H1773)&lt;&gt;0,IFERROR(VALUE('Payments Export'!H1773),'Payments Export'!H1773),"")</f>
        <v/>
      </c>
      <c r="D1769" s="7" t="str">
        <f>IF('Payments Export'!I1773="","",'Payments Export'!I1773)</f>
        <v/>
      </c>
      <c r="E1769" s="7" t="str">
        <f t="shared" si="54"/>
        <v/>
      </c>
      <c r="F1769" s="7" t="str">
        <f>IF('Payments Export'!A1773="","",'Payments Export'!N1773)</f>
        <v/>
      </c>
      <c r="G1769" s="7" t="str">
        <f>IF('Payments Export'!A1773="","",'Payments Export'!O1773)</f>
        <v/>
      </c>
      <c r="H1769" s="7" t="str">
        <f>IF('Payments Export'!B1773="","",G1769-F1769)</f>
        <v/>
      </c>
      <c r="I1769" s="3" t="str">
        <f>IF(C1769&lt;&gt;"",_xlfn.XLOOKUP(IFERROR(VALUE(C1769),C1769),'Items database'!A:A,'Items database'!B:B),(_xlfn.XLOOKUP(LEFT(E1769,3),Services,Services,"")))</f>
        <v/>
      </c>
      <c r="J1769" s="3" t="str">
        <f t="shared" si="55"/>
        <v/>
      </c>
    </row>
    <row r="1770" spans="1:10" x14ac:dyDescent="0.35">
      <c r="A1770" s="7" t="str">
        <f>IF('Payments Export'!A1774="","",'Payments Export'!A1774)</f>
        <v/>
      </c>
      <c r="B1770" s="7" t="str">
        <f>IF('Payments Export'!A1774="","",'Payments Export'!B1774)</f>
        <v/>
      </c>
      <c r="C1770" s="7" t="str">
        <f>IF(IFERROR(VALUE('Payments Export'!H1774),'Payments Export'!H1774)&lt;&gt;0,IFERROR(VALUE('Payments Export'!H1774),'Payments Export'!H1774),"")</f>
        <v/>
      </c>
      <c r="D1770" s="7" t="str">
        <f>IF('Payments Export'!I1774="","",'Payments Export'!I1774)</f>
        <v/>
      </c>
      <c r="E1770" s="7" t="str">
        <f t="shared" si="54"/>
        <v/>
      </c>
      <c r="F1770" s="7" t="str">
        <f>IF('Payments Export'!A1774="","",'Payments Export'!N1774)</f>
        <v/>
      </c>
      <c r="G1770" s="7" t="str">
        <f>IF('Payments Export'!A1774="","",'Payments Export'!O1774)</f>
        <v/>
      </c>
      <c r="H1770" s="7" t="str">
        <f>IF('Payments Export'!B1774="","",G1770-F1770)</f>
        <v/>
      </c>
      <c r="I1770" s="3" t="str">
        <f>IF(C1770&lt;&gt;"",_xlfn.XLOOKUP(IFERROR(VALUE(C1770),C1770),'Items database'!A:A,'Items database'!B:B),(_xlfn.XLOOKUP(LEFT(E1770,3),Services,Services,"")))</f>
        <v/>
      </c>
      <c r="J1770" s="3" t="str">
        <f t="shared" si="55"/>
        <v/>
      </c>
    </row>
    <row r="1771" spans="1:10" x14ac:dyDescent="0.35">
      <c r="A1771" s="7" t="str">
        <f>IF('Payments Export'!A1775="","",'Payments Export'!A1775)</f>
        <v/>
      </c>
      <c r="B1771" s="7" t="str">
        <f>IF('Payments Export'!A1775="","",'Payments Export'!B1775)</f>
        <v/>
      </c>
      <c r="C1771" s="7" t="str">
        <f>IF(IFERROR(VALUE('Payments Export'!H1775),'Payments Export'!H1775)&lt;&gt;0,IFERROR(VALUE('Payments Export'!H1775),'Payments Export'!H1775),"")</f>
        <v/>
      </c>
      <c r="D1771" s="7" t="str">
        <f>IF('Payments Export'!I1775="","",'Payments Export'!I1775)</f>
        <v/>
      </c>
      <c r="E1771" s="7" t="str">
        <f t="shared" si="54"/>
        <v/>
      </c>
      <c r="F1771" s="7" t="str">
        <f>IF('Payments Export'!A1775="","",'Payments Export'!N1775)</f>
        <v/>
      </c>
      <c r="G1771" s="7" t="str">
        <f>IF('Payments Export'!A1775="","",'Payments Export'!O1775)</f>
        <v/>
      </c>
      <c r="H1771" s="7" t="str">
        <f>IF('Payments Export'!B1775="","",G1771-F1771)</f>
        <v/>
      </c>
      <c r="I1771" s="3" t="str">
        <f>IF(C1771&lt;&gt;"",_xlfn.XLOOKUP(IFERROR(VALUE(C1771),C1771),'Items database'!A:A,'Items database'!B:B),(_xlfn.XLOOKUP(LEFT(E1771,3),Services,Services,"")))</f>
        <v/>
      </c>
      <c r="J1771" s="3" t="str">
        <f t="shared" si="55"/>
        <v/>
      </c>
    </row>
    <row r="1772" spans="1:10" x14ac:dyDescent="0.35">
      <c r="A1772" s="7" t="str">
        <f>IF('Payments Export'!A1776="","",'Payments Export'!A1776)</f>
        <v/>
      </c>
      <c r="B1772" s="7" t="str">
        <f>IF('Payments Export'!A1776="","",'Payments Export'!B1776)</f>
        <v/>
      </c>
      <c r="C1772" s="7" t="str">
        <f>IF(IFERROR(VALUE('Payments Export'!H1776),'Payments Export'!H1776)&lt;&gt;0,IFERROR(VALUE('Payments Export'!H1776),'Payments Export'!H1776),"")</f>
        <v/>
      </c>
      <c r="D1772" s="7" t="str">
        <f>IF('Payments Export'!I1776="","",'Payments Export'!I1776)</f>
        <v/>
      </c>
      <c r="E1772" s="7" t="str">
        <f t="shared" si="54"/>
        <v/>
      </c>
      <c r="F1772" s="7" t="str">
        <f>IF('Payments Export'!A1776="","",'Payments Export'!N1776)</f>
        <v/>
      </c>
      <c r="G1772" s="7" t="str">
        <f>IF('Payments Export'!A1776="","",'Payments Export'!O1776)</f>
        <v/>
      </c>
      <c r="H1772" s="7" t="str">
        <f>IF('Payments Export'!B1776="","",G1772-F1772)</f>
        <v/>
      </c>
      <c r="I1772" s="3" t="str">
        <f>IF(C1772&lt;&gt;"",_xlfn.XLOOKUP(IFERROR(VALUE(C1772),C1772),'Items database'!A:A,'Items database'!B:B),(_xlfn.XLOOKUP(LEFT(E1772,3),Services,Services,"")))</f>
        <v/>
      </c>
      <c r="J1772" s="3" t="str">
        <f t="shared" si="55"/>
        <v/>
      </c>
    </row>
    <row r="1773" spans="1:10" x14ac:dyDescent="0.35">
      <c r="A1773" s="7" t="str">
        <f>IF('Payments Export'!A1777="","",'Payments Export'!A1777)</f>
        <v/>
      </c>
      <c r="B1773" s="7" t="str">
        <f>IF('Payments Export'!A1777="","",'Payments Export'!B1777)</f>
        <v/>
      </c>
      <c r="C1773" s="7" t="str">
        <f>IF(IFERROR(VALUE('Payments Export'!H1777),'Payments Export'!H1777)&lt;&gt;0,IFERROR(VALUE('Payments Export'!H1777),'Payments Export'!H1777),"")</f>
        <v/>
      </c>
      <c r="D1773" s="7" t="str">
        <f>IF('Payments Export'!I1777="","",'Payments Export'!I1777)</f>
        <v/>
      </c>
      <c r="E1773" s="7" t="str">
        <f t="shared" si="54"/>
        <v/>
      </c>
      <c r="F1773" s="7" t="str">
        <f>IF('Payments Export'!A1777="","",'Payments Export'!N1777)</f>
        <v/>
      </c>
      <c r="G1773" s="7" t="str">
        <f>IF('Payments Export'!A1777="","",'Payments Export'!O1777)</f>
        <v/>
      </c>
      <c r="H1773" s="7" t="str">
        <f>IF('Payments Export'!B1777="","",G1773-F1773)</f>
        <v/>
      </c>
      <c r="I1773" s="3" t="str">
        <f>IF(C1773&lt;&gt;"",_xlfn.XLOOKUP(IFERROR(VALUE(C1773),C1773),'Items database'!A:A,'Items database'!B:B),(_xlfn.XLOOKUP(LEFT(E1773,3),Services,Services,"")))</f>
        <v/>
      </c>
      <c r="J1773" s="3" t="str">
        <f t="shared" si="55"/>
        <v/>
      </c>
    </row>
    <row r="1774" spans="1:10" x14ac:dyDescent="0.35">
      <c r="A1774" s="7" t="str">
        <f>IF('Payments Export'!A1778="","",'Payments Export'!A1778)</f>
        <v/>
      </c>
      <c r="B1774" s="7" t="str">
        <f>IF('Payments Export'!A1778="","",'Payments Export'!B1778)</f>
        <v/>
      </c>
      <c r="C1774" s="7" t="str">
        <f>IF(IFERROR(VALUE('Payments Export'!H1778),'Payments Export'!H1778)&lt;&gt;0,IFERROR(VALUE('Payments Export'!H1778),'Payments Export'!H1778),"")</f>
        <v/>
      </c>
      <c r="D1774" s="7" t="str">
        <f>IF('Payments Export'!I1778="","",'Payments Export'!I1778)</f>
        <v/>
      </c>
      <c r="E1774" s="7" t="str">
        <f t="shared" si="54"/>
        <v/>
      </c>
      <c r="F1774" s="7" t="str">
        <f>IF('Payments Export'!A1778="","",'Payments Export'!N1778)</f>
        <v/>
      </c>
      <c r="G1774" s="7" t="str">
        <f>IF('Payments Export'!A1778="","",'Payments Export'!O1778)</f>
        <v/>
      </c>
      <c r="H1774" s="7" t="str">
        <f>IF('Payments Export'!B1778="","",G1774-F1774)</f>
        <v/>
      </c>
      <c r="I1774" s="3" t="str">
        <f>IF(C1774&lt;&gt;"",_xlfn.XLOOKUP(IFERROR(VALUE(C1774),C1774),'Items database'!A:A,'Items database'!B:B),(_xlfn.XLOOKUP(LEFT(E1774,3),Services,Services,"")))</f>
        <v/>
      </c>
      <c r="J1774" s="3" t="str">
        <f t="shared" si="55"/>
        <v/>
      </c>
    </row>
    <row r="1775" spans="1:10" x14ac:dyDescent="0.35">
      <c r="A1775" s="7" t="str">
        <f>IF('Payments Export'!A1779="","",'Payments Export'!A1779)</f>
        <v/>
      </c>
      <c r="B1775" s="7" t="str">
        <f>IF('Payments Export'!A1779="","",'Payments Export'!B1779)</f>
        <v/>
      </c>
      <c r="C1775" s="7" t="str">
        <f>IF(IFERROR(VALUE('Payments Export'!H1779),'Payments Export'!H1779)&lt;&gt;0,IFERROR(VALUE('Payments Export'!H1779),'Payments Export'!H1779),"")</f>
        <v/>
      </c>
      <c r="D1775" s="7" t="str">
        <f>IF('Payments Export'!I1779="","",'Payments Export'!I1779)</f>
        <v/>
      </c>
      <c r="E1775" s="7" t="str">
        <f t="shared" si="54"/>
        <v/>
      </c>
      <c r="F1775" s="7" t="str">
        <f>IF('Payments Export'!A1779="","",'Payments Export'!N1779)</f>
        <v/>
      </c>
      <c r="G1775" s="7" t="str">
        <f>IF('Payments Export'!A1779="","",'Payments Export'!O1779)</f>
        <v/>
      </c>
      <c r="H1775" s="7" t="str">
        <f>IF('Payments Export'!B1779="","",G1775-F1775)</f>
        <v/>
      </c>
      <c r="I1775" s="3" t="str">
        <f>IF(C1775&lt;&gt;"",_xlfn.XLOOKUP(IFERROR(VALUE(C1775),C1775),'Items database'!A:A,'Items database'!B:B),(_xlfn.XLOOKUP(LEFT(E1775,3),Services,Services,"")))</f>
        <v/>
      </c>
      <c r="J1775" s="3" t="str">
        <f t="shared" si="55"/>
        <v/>
      </c>
    </row>
    <row r="1776" spans="1:10" x14ac:dyDescent="0.35">
      <c r="A1776" s="7" t="str">
        <f>IF('Payments Export'!A1780="","",'Payments Export'!A1780)</f>
        <v/>
      </c>
      <c r="B1776" s="7" t="str">
        <f>IF('Payments Export'!A1780="","",'Payments Export'!B1780)</f>
        <v/>
      </c>
      <c r="C1776" s="7" t="str">
        <f>IF(IFERROR(VALUE('Payments Export'!H1780),'Payments Export'!H1780)&lt;&gt;0,IFERROR(VALUE('Payments Export'!H1780),'Payments Export'!H1780),"")</f>
        <v/>
      </c>
      <c r="D1776" s="7" t="str">
        <f>IF('Payments Export'!I1780="","",'Payments Export'!I1780)</f>
        <v/>
      </c>
      <c r="E1776" s="7" t="str">
        <f t="shared" si="54"/>
        <v/>
      </c>
      <c r="F1776" s="7" t="str">
        <f>IF('Payments Export'!A1780="","",'Payments Export'!N1780)</f>
        <v/>
      </c>
      <c r="G1776" s="7" t="str">
        <f>IF('Payments Export'!A1780="","",'Payments Export'!O1780)</f>
        <v/>
      </c>
      <c r="H1776" s="7" t="str">
        <f>IF('Payments Export'!B1780="","",G1776-F1776)</f>
        <v/>
      </c>
      <c r="I1776" s="3" t="str">
        <f>IF(C1776&lt;&gt;"",_xlfn.XLOOKUP(IFERROR(VALUE(C1776),C1776),'Items database'!A:A,'Items database'!B:B),(_xlfn.XLOOKUP(LEFT(E1776,3),Services,Services,"")))</f>
        <v/>
      </c>
      <c r="J1776" s="3" t="str">
        <f t="shared" si="55"/>
        <v/>
      </c>
    </row>
    <row r="1777" spans="1:10" x14ac:dyDescent="0.35">
      <c r="A1777" s="7" t="str">
        <f>IF('Payments Export'!A1781="","",'Payments Export'!A1781)</f>
        <v/>
      </c>
      <c r="B1777" s="7" t="str">
        <f>IF('Payments Export'!A1781="","",'Payments Export'!B1781)</f>
        <v/>
      </c>
      <c r="C1777" s="7" t="str">
        <f>IF(IFERROR(VALUE('Payments Export'!H1781),'Payments Export'!H1781)&lt;&gt;0,IFERROR(VALUE('Payments Export'!H1781),'Payments Export'!H1781),"")</f>
        <v/>
      </c>
      <c r="D1777" s="7" t="str">
        <f>IF('Payments Export'!I1781="","",'Payments Export'!I1781)</f>
        <v/>
      </c>
      <c r="E1777" s="7" t="str">
        <f t="shared" si="54"/>
        <v/>
      </c>
      <c r="F1777" s="7" t="str">
        <f>IF('Payments Export'!A1781="","",'Payments Export'!N1781)</f>
        <v/>
      </c>
      <c r="G1777" s="7" t="str">
        <f>IF('Payments Export'!A1781="","",'Payments Export'!O1781)</f>
        <v/>
      </c>
      <c r="H1777" s="7" t="str">
        <f>IF('Payments Export'!B1781="","",G1777-F1777)</f>
        <v/>
      </c>
      <c r="I1777" s="3" t="str">
        <f>IF(C1777&lt;&gt;"",_xlfn.XLOOKUP(IFERROR(VALUE(C1777),C1777),'Items database'!A:A,'Items database'!B:B),(_xlfn.XLOOKUP(LEFT(E1777,3),Services,Services,"")))</f>
        <v/>
      </c>
      <c r="J1777" s="3" t="str">
        <f t="shared" si="55"/>
        <v/>
      </c>
    </row>
    <row r="1778" spans="1:10" x14ac:dyDescent="0.35">
      <c r="A1778" s="7" t="str">
        <f>IF('Payments Export'!A1782="","",'Payments Export'!A1782)</f>
        <v/>
      </c>
      <c r="B1778" s="7" t="str">
        <f>IF('Payments Export'!A1782="","",'Payments Export'!B1782)</f>
        <v/>
      </c>
      <c r="C1778" s="7" t="str">
        <f>IF(IFERROR(VALUE('Payments Export'!H1782),'Payments Export'!H1782)&lt;&gt;0,IFERROR(VALUE('Payments Export'!H1782),'Payments Export'!H1782),"")</f>
        <v/>
      </c>
      <c r="D1778" s="7" t="str">
        <f>IF('Payments Export'!I1782="","",'Payments Export'!I1782)</f>
        <v/>
      </c>
      <c r="E1778" s="7" t="str">
        <f t="shared" si="54"/>
        <v/>
      </c>
      <c r="F1778" s="7" t="str">
        <f>IF('Payments Export'!A1782="","",'Payments Export'!N1782)</f>
        <v/>
      </c>
      <c r="G1778" s="7" t="str">
        <f>IF('Payments Export'!A1782="","",'Payments Export'!O1782)</f>
        <v/>
      </c>
      <c r="H1778" s="7" t="str">
        <f>IF('Payments Export'!B1782="","",G1778-F1778)</f>
        <v/>
      </c>
      <c r="I1778" s="3" t="str">
        <f>IF(C1778&lt;&gt;"",_xlfn.XLOOKUP(IFERROR(VALUE(C1778),C1778),'Items database'!A:A,'Items database'!B:B),(_xlfn.XLOOKUP(LEFT(E1778,3),Services,Services,"")))</f>
        <v/>
      </c>
      <c r="J1778" s="3" t="str">
        <f t="shared" si="55"/>
        <v/>
      </c>
    </row>
    <row r="1779" spans="1:10" x14ac:dyDescent="0.35">
      <c r="A1779" s="7" t="str">
        <f>IF('Payments Export'!A1783="","",'Payments Export'!A1783)</f>
        <v/>
      </c>
      <c r="B1779" s="7" t="str">
        <f>IF('Payments Export'!A1783="","",'Payments Export'!B1783)</f>
        <v/>
      </c>
      <c r="C1779" s="7" t="str">
        <f>IF(IFERROR(VALUE('Payments Export'!H1783),'Payments Export'!H1783)&lt;&gt;0,IFERROR(VALUE('Payments Export'!H1783),'Payments Export'!H1783),"")</f>
        <v/>
      </c>
      <c r="D1779" s="7" t="str">
        <f>IF('Payments Export'!I1783="","",'Payments Export'!I1783)</f>
        <v/>
      </c>
      <c r="E1779" s="7" t="str">
        <f t="shared" si="54"/>
        <v/>
      </c>
      <c r="F1779" s="7" t="str">
        <f>IF('Payments Export'!A1783="","",'Payments Export'!N1783)</f>
        <v/>
      </c>
      <c r="G1779" s="7" t="str">
        <f>IF('Payments Export'!A1783="","",'Payments Export'!O1783)</f>
        <v/>
      </c>
      <c r="H1779" s="7" t="str">
        <f>IF('Payments Export'!B1783="","",G1779-F1779)</f>
        <v/>
      </c>
      <c r="I1779" s="3" t="str">
        <f>IF(C1779&lt;&gt;"",_xlfn.XLOOKUP(IFERROR(VALUE(C1779),C1779),'Items database'!A:A,'Items database'!B:B),(_xlfn.XLOOKUP(LEFT(E1779,3),Services,Services,"")))</f>
        <v/>
      </c>
      <c r="J1779" s="3" t="str">
        <f t="shared" si="55"/>
        <v/>
      </c>
    </row>
    <row r="1780" spans="1:10" x14ac:dyDescent="0.35">
      <c r="A1780" s="7" t="str">
        <f>IF('Payments Export'!A1784="","",'Payments Export'!A1784)</f>
        <v/>
      </c>
      <c r="B1780" s="7" t="str">
        <f>IF('Payments Export'!A1784="","",'Payments Export'!B1784)</f>
        <v/>
      </c>
      <c r="C1780" s="7" t="str">
        <f>IF(IFERROR(VALUE('Payments Export'!H1784),'Payments Export'!H1784)&lt;&gt;0,IFERROR(VALUE('Payments Export'!H1784),'Payments Export'!H1784),"")</f>
        <v/>
      </c>
      <c r="D1780" s="7" t="str">
        <f>IF('Payments Export'!I1784="","",'Payments Export'!I1784)</f>
        <v/>
      </c>
      <c r="E1780" s="7" t="str">
        <f t="shared" si="54"/>
        <v/>
      </c>
      <c r="F1780" s="7" t="str">
        <f>IF('Payments Export'!A1784="","",'Payments Export'!N1784)</f>
        <v/>
      </c>
      <c r="G1780" s="7" t="str">
        <f>IF('Payments Export'!A1784="","",'Payments Export'!O1784)</f>
        <v/>
      </c>
      <c r="H1780" s="7" t="str">
        <f>IF('Payments Export'!B1784="","",G1780-F1780)</f>
        <v/>
      </c>
      <c r="I1780" s="3" t="str">
        <f>IF(C1780&lt;&gt;"",_xlfn.XLOOKUP(IFERROR(VALUE(C1780),C1780),'Items database'!A:A,'Items database'!B:B),(_xlfn.XLOOKUP(LEFT(E1780,3),Services,Services,"")))</f>
        <v/>
      </c>
      <c r="J1780" s="3" t="str">
        <f t="shared" si="55"/>
        <v/>
      </c>
    </row>
    <row r="1781" spans="1:10" x14ac:dyDescent="0.35">
      <c r="A1781" s="7" t="str">
        <f>IF('Payments Export'!A1785="","",'Payments Export'!A1785)</f>
        <v/>
      </c>
      <c r="B1781" s="7" t="str">
        <f>IF('Payments Export'!A1785="","",'Payments Export'!B1785)</f>
        <v/>
      </c>
      <c r="C1781" s="7" t="str">
        <f>IF(IFERROR(VALUE('Payments Export'!H1785),'Payments Export'!H1785)&lt;&gt;0,IFERROR(VALUE('Payments Export'!H1785),'Payments Export'!H1785),"")</f>
        <v/>
      </c>
      <c r="D1781" s="7" t="str">
        <f>IF('Payments Export'!I1785="","",'Payments Export'!I1785)</f>
        <v/>
      </c>
      <c r="E1781" s="7" t="str">
        <f t="shared" si="54"/>
        <v/>
      </c>
      <c r="F1781" s="7" t="str">
        <f>IF('Payments Export'!A1785="","",'Payments Export'!N1785)</f>
        <v/>
      </c>
      <c r="G1781" s="7" t="str">
        <f>IF('Payments Export'!A1785="","",'Payments Export'!O1785)</f>
        <v/>
      </c>
      <c r="H1781" s="7" t="str">
        <f>IF('Payments Export'!B1785="","",G1781-F1781)</f>
        <v/>
      </c>
      <c r="I1781" s="3" t="str">
        <f>IF(C1781&lt;&gt;"",_xlfn.XLOOKUP(IFERROR(VALUE(C1781),C1781),'Items database'!A:A,'Items database'!B:B),(_xlfn.XLOOKUP(LEFT(E1781,3),Services,Services,"")))</f>
        <v/>
      </c>
      <c r="J1781" s="3" t="str">
        <f t="shared" si="55"/>
        <v/>
      </c>
    </row>
    <row r="1782" spans="1:10" x14ac:dyDescent="0.35">
      <c r="A1782" s="7" t="str">
        <f>IF('Payments Export'!A1786="","",'Payments Export'!A1786)</f>
        <v/>
      </c>
      <c r="B1782" s="7" t="str">
        <f>IF('Payments Export'!A1786="","",'Payments Export'!B1786)</f>
        <v/>
      </c>
      <c r="C1782" s="7" t="str">
        <f>IF(IFERROR(VALUE('Payments Export'!H1786),'Payments Export'!H1786)&lt;&gt;0,IFERROR(VALUE('Payments Export'!H1786),'Payments Export'!H1786),"")</f>
        <v/>
      </c>
      <c r="D1782" s="7" t="str">
        <f>IF('Payments Export'!I1786="","",'Payments Export'!I1786)</f>
        <v/>
      </c>
      <c r="E1782" s="7" t="str">
        <f t="shared" si="54"/>
        <v/>
      </c>
      <c r="F1782" s="7" t="str">
        <f>IF('Payments Export'!A1786="","",'Payments Export'!N1786)</f>
        <v/>
      </c>
      <c r="G1782" s="7" t="str">
        <f>IF('Payments Export'!A1786="","",'Payments Export'!O1786)</f>
        <v/>
      </c>
      <c r="H1782" s="7" t="str">
        <f>IF('Payments Export'!B1786="","",G1782-F1782)</f>
        <v/>
      </c>
      <c r="I1782" s="3" t="str">
        <f>IF(C1782&lt;&gt;"",_xlfn.XLOOKUP(IFERROR(VALUE(C1782),C1782),'Items database'!A:A,'Items database'!B:B),(_xlfn.XLOOKUP(LEFT(E1782,3),Services,Services,"")))</f>
        <v/>
      </c>
      <c r="J1782" s="3" t="str">
        <f t="shared" si="55"/>
        <v/>
      </c>
    </row>
    <row r="1783" spans="1:10" x14ac:dyDescent="0.35">
      <c r="A1783" s="7" t="str">
        <f>IF('Payments Export'!A1787="","",'Payments Export'!A1787)</f>
        <v/>
      </c>
      <c r="B1783" s="7" t="str">
        <f>IF('Payments Export'!A1787="","",'Payments Export'!B1787)</f>
        <v/>
      </c>
      <c r="C1783" s="7" t="str">
        <f>IF(IFERROR(VALUE('Payments Export'!H1787),'Payments Export'!H1787)&lt;&gt;0,IFERROR(VALUE('Payments Export'!H1787),'Payments Export'!H1787),"")</f>
        <v/>
      </c>
      <c r="D1783" s="7" t="str">
        <f>IF('Payments Export'!I1787="","",'Payments Export'!I1787)</f>
        <v/>
      </c>
      <c r="E1783" s="7" t="str">
        <f t="shared" si="54"/>
        <v/>
      </c>
      <c r="F1783" s="7" t="str">
        <f>IF('Payments Export'!A1787="","",'Payments Export'!N1787)</f>
        <v/>
      </c>
      <c r="G1783" s="7" t="str">
        <f>IF('Payments Export'!A1787="","",'Payments Export'!O1787)</f>
        <v/>
      </c>
      <c r="H1783" s="7" t="str">
        <f>IF('Payments Export'!B1787="","",G1783-F1783)</f>
        <v/>
      </c>
      <c r="I1783" s="3" t="str">
        <f>IF(C1783&lt;&gt;"",_xlfn.XLOOKUP(IFERROR(VALUE(C1783),C1783),'Items database'!A:A,'Items database'!B:B),(_xlfn.XLOOKUP(LEFT(E1783,3),Services,Services,"")))</f>
        <v/>
      </c>
      <c r="J1783" s="3" t="str">
        <f t="shared" si="55"/>
        <v/>
      </c>
    </row>
    <row r="1784" spans="1:10" x14ac:dyDescent="0.35">
      <c r="A1784" s="7" t="str">
        <f>IF('Payments Export'!A1788="","",'Payments Export'!A1788)</f>
        <v/>
      </c>
      <c r="B1784" s="7" t="str">
        <f>IF('Payments Export'!A1788="","",'Payments Export'!B1788)</f>
        <v/>
      </c>
      <c r="C1784" s="7" t="str">
        <f>IF(IFERROR(VALUE('Payments Export'!H1788),'Payments Export'!H1788)&lt;&gt;0,IFERROR(VALUE('Payments Export'!H1788),'Payments Export'!H1788),"")</f>
        <v/>
      </c>
      <c r="D1784" s="7" t="str">
        <f>IF('Payments Export'!I1788="","",'Payments Export'!I1788)</f>
        <v/>
      </c>
      <c r="E1784" s="7" t="str">
        <f t="shared" si="54"/>
        <v/>
      </c>
      <c r="F1784" s="7" t="str">
        <f>IF('Payments Export'!A1788="","",'Payments Export'!N1788)</f>
        <v/>
      </c>
      <c r="G1784" s="7" t="str">
        <f>IF('Payments Export'!A1788="","",'Payments Export'!O1788)</f>
        <v/>
      </c>
      <c r="H1784" s="7" t="str">
        <f>IF('Payments Export'!B1788="","",G1784-F1784)</f>
        <v/>
      </c>
      <c r="I1784" s="3" t="str">
        <f>IF(C1784&lt;&gt;"",_xlfn.XLOOKUP(IFERROR(VALUE(C1784),C1784),'Items database'!A:A,'Items database'!B:B),(_xlfn.XLOOKUP(LEFT(E1784,3),Services,Services,"")))</f>
        <v/>
      </c>
      <c r="J1784" s="3" t="str">
        <f t="shared" si="55"/>
        <v/>
      </c>
    </row>
    <row r="1785" spans="1:10" x14ac:dyDescent="0.35">
      <c r="A1785" s="7" t="str">
        <f>IF('Payments Export'!A1789="","",'Payments Export'!A1789)</f>
        <v/>
      </c>
      <c r="B1785" s="7" t="str">
        <f>IF('Payments Export'!A1789="","",'Payments Export'!B1789)</f>
        <v/>
      </c>
      <c r="C1785" s="7" t="str">
        <f>IF(IFERROR(VALUE('Payments Export'!H1789),'Payments Export'!H1789)&lt;&gt;0,IFERROR(VALUE('Payments Export'!H1789),'Payments Export'!H1789),"")</f>
        <v/>
      </c>
      <c r="D1785" s="7" t="str">
        <f>IF('Payments Export'!I1789="","",'Payments Export'!I1789)</f>
        <v/>
      </c>
      <c r="E1785" s="7" t="str">
        <f t="shared" si="54"/>
        <v/>
      </c>
      <c r="F1785" s="7" t="str">
        <f>IF('Payments Export'!A1789="","",'Payments Export'!N1789)</f>
        <v/>
      </c>
      <c r="G1785" s="7" t="str">
        <f>IF('Payments Export'!A1789="","",'Payments Export'!O1789)</f>
        <v/>
      </c>
      <c r="H1785" s="7" t="str">
        <f>IF('Payments Export'!B1789="","",G1785-F1785)</f>
        <v/>
      </c>
      <c r="I1785" s="3" t="str">
        <f>IF(C1785&lt;&gt;"",_xlfn.XLOOKUP(IFERROR(VALUE(C1785),C1785),'Items database'!A:A,'Items database'!B:B),(_xlfn.XLOOKUP(LEFT(E1785,3),Services,Services,"")))</f>
        <v/>
      </c>
      <c r="J1785" s="3" t="str">
        <f t="shared" si="55"/>
        <v/>
      </c>
    </row>
    <row r="1786" spans="1:10" x14ac:dyDescent="0.35">
      <c r="A1786" s="7" t="str">
        <f>IF('Payments Export'!A1790="","",'Payments Export'!A1790)</f>
        <v/>
      </c>
      <c r="B1786" s="7" t="str">
        <f>IF('Payments Export'!A1790="","",'Payments Export'!B1790)</f>
        <v/>
      </c>
      <c r="C1786" s="7" t="str">
        <f>IF(IFERROR(VALUE('Payments Export'!H1790),'Payments Export'!H1790)&lt;&gt;0,IFERROR(VALUE('Payments Export'!H1790),'Payments Export'!H1790),"")</f>
        <v/>
      </c>
      <c r="D1786" s="7" t="str">
        <f>IF('Payments Export'!I1790="","",'Payments Export'!I1790)</f>
        <v/>
      </c>
      <c r="E1786" s="7" t="str">
        <f t="shared" si="54"/>
        <v/>
      </c>
      <c r="F1786" s="7" t="str">
        <f>IF('Payments Export'!A1790="","",'Payments Export'!N1790)</f>
        <v/>
      </c>
      <c r="G1786" s="7" t="str">
        <f>IF('Payments Export'!A1790="","",'Payments Export'!O1790)</f>
        <v/>
      </c>
      <c r="H1786" s="7" t="str">
        <f>IF('Payments Export'!B1790="","",G1786-F1786)</f>
        <v/>
      </c>
      <c r="I1786" s="3" t="str">
        <f>IF(C1786&lt;&gt;"",_xlfn.XLOOKUP(IFERROR(VALUE(C1786),C1786),'Items database'!A:A,'Items database'!B:B),(_xlfn.XLOOKUP(LEFT(E1786,3),Services,Services,"")))</f>
        <v/>
      </c>
      <c r="J1786" s="3" t="str">
        <f t="shared" si="55"/>
        <v/>
      </c>
    </row>
    <row r="1787" spans="1:10" x14ac:dyDescent="0.35">
      <c r="A1787" s="7" t="str">
        <f>IF('Payments Export'!A1791="","",'Payments Export'!A1791)</f>
        <v/>
      </c>
      <c r="B1787" s="7" t="str">
        <f>IF('Payments Export'!A1791="","",'Payments Export'!B1791)</f>
        <v/>
      </c>
      <c r="C1787" s="7" t="str">
        <f>IF(IFERROR(VALUE('Payments Export'!H1791),'Payments Export'!H1791)&lt;&gt;0,IFERROR(VALUE('Payments Export'!H1791),'Payments Export'!H1791),"")</f>
        <v/>
      </c>
      <c r="D1787" s="7" t="str">
        <f>IF('Payments Export'!I1791="","",'Payments Export'!I1791)</f>
        <v/>
      </c>
      <c r="E1787" s="7" t="str">
        <f t="shared" si="54"/>
        <v/>
      </c>
      <c r="F1787" s="7" t="str">
        <f>IF('Payments Export'!A1791="","",'Payments Export'!N1791)</f>
        <v/>
      </c>
      <c r="G1787" s="7" t="str">
        <f>IF('Payments Export'!A1791="","",'Payments Export'!O1791)</f>
        <v/>
      </c>
      <c r="H1787" s="7" t="str">
        <f>IF('Payments Export'!B1791="","",G1787-F1787)</f>
        <v/>
      </c>
      <c r="I1787" s="3" t="str">
        <f>IF(C1787&lt;&gt;"",_xlfn.XLOOKUP(IFERROR(VALUE(C1787),C1787),'Items database'!A:A,'Items database'!B:B),(_xlfn.XLOOKUP(LEFT(E1787,3),Services,Services,"")))</f>
        <v/>
      </c>
      <c r="J1787" s="3" t="str">
        <f t="shared" si="55"/>
        <v/>
      </c>
    </row>
    <row r="1788" spans="1:10" x14ac:dyDescent="0.35">
      <c r="A1788" s="7" t="str">
        <f>IF('Payments Export'!A1792="","",'Payments Export'!A1792)</f>
        <v/>
      </c>
      <c r="B1788" s="7" t="str">
        <f>IF('Payments Export'!A1792="","",'Payments Export'!B1792)</f>
        <v/>
      </c>
      <c r="C1788" s="7" t="str">
        <f>IF(IFERROR(VALUE('Payments Export'!H1792),'Payments Export'!H1792)&lt;&gt;0,IFERROR(VALUE('Payments Export'!H1792),'Payments Export'!H1792),"")</f>
        <v/>
      </c>
      <c r="D1788" s="7" t="str">
        <f>IF('Payments Export'!I1792="","",'Payments Export'!I1792)</f>
        <v/>
      </c>
      <c r="E1788" s="7" t="str">
        <f t="shared" si="54"/>
        <v/>
      </c>
      <c r="F1788" s="7" t="str">
        <f>IF('Payments Export'!A1792="","",'Payments Export'!N1792)</f>
        <v/>
      </c>
      <c r="G1788" s="7" t="str">
        <f>IF('Payments Export'!A1792="","",'Payments Export'!O1792)</f>
        <v/>
      </c>
      <c r="H1788" s="7" t="str">
        <f>IF('Payments Export'!B1792="","",G1788-F1788)</f>
        <v/>
      </c>
      <c r="I1788" s="3" t="str">
        <f>IF(C1788&lt;&gt;"",_xlfn.XLOOKUP(IFERROR(VALUE(C1788),C1788),'Items database'!A:A,'Items database'!B:B),(_xlfn.XLOOKUP(LEFT(E1788,3),Services,Services,"")))</f>
        <v/>
      </c>
      <c r="J1788" s="3" t="str">
        <f t="shared" si="55"/>
        <v/>
      </c>
    </row>
    <row r="1789" spans="1:10" x14ac:dyDescent="0.35">
      <c r="A1789" s="7" t="str">
        <f>IF('Payments Export'!A1793="","",'Payments Export'!A1793)</f>
        <v/>
      </c>
      <c r="B1789" s="7" t="str">
        <f>IF('Payments Export'!A1793="","",'Payments Export'!B1793)</f>
        <v/>
      </c>
      <c r="C1789" s="7" t="str">
        <f>IF(IFERROR(VALUE('Payments Export'!H1793),'Payments Export'!H1793)&lt;&gt;0,IFERROR(VALUE('Payments Export'!H1793),'Payments Export'!H1793),"")</f>
        <v/>
      </c>
      <c r="D1789" s="7" t="str">
        <f>IF('Payments Export'!I1793="","",'Payments Export'!I1793)</f>
        <v/>
      </c>
      <c r="E1789" s="7" t="str">
        <f t="shared" si="54"/>
        <v/>
      </c>
      <c r="F1789" s="7" t="str">
        <f>IF('Payments Export'!A1793="","",'Payments Export'!N1793)</f>
        <v/>
      </c>
      <c r="G1789" s="7" t="str">
        <f>IF('Payments Export'!A1793="","",'Payments Export'!O1793)</f>
        <v/>
      </c>
      <c r="H1789" s="7" t="str">
        <f>IF('Payments Export'!B1793="","",G1789-F1789)</f>
        <v/>
      </c>
      <c r="I1789" s="3" t="str">
        <f>IF(C1789&lt;&gt;"",_xlfn.XLOOKUP(IFERROR(VALUE(C1789),C1789),'Items database'!A:A,'Items database'!B:B),(_xlfn.XLOOKUP(LEFT(E1789,3),Services,Services,"")))</f>
        <v/>
      </c>
      <c r="J1789" s="3" t="str">
        <f t="shared" si="55"/>
        <v/>
      </c>
    </row>
    <row r="1790" spans="1:10" x14ac:dyDescent="0.35">
      <c r="A1790" s="7" t="str">
        <f>IF('Payments Export'!A1794="","",'Payments Export'!A1794)</f>
        <v/>
      </c>
      <c r="B1790" s="7" t="str">
        <f>IF('Payments Export'!A1794="","",'Payments Export'!B1794)</f>
        <v/>
      </c>
      <c r="C1790" s="7" t="str">
        <f>IF(IFERROR(VALUE('Payments Export'!H1794),'Payments Export'!H1794)&lt;&gt;0,IFERROR(VALUE('Payments Export'!H1794),'Payments Export'!H1794),"")</f>
        <v/>
      </c>
      <c r="D1790" s="7" t="str">
        <f>IF('Payments Export'!I1794="","",'Payments Export'!I1794)</f>
        <v/>
      </c>
      <c r="E1790" s="7" t="str">
        <f t="shared" si="54"/>
        <v/>
      </c>
      <c r="F1790" s="7" t="str">
        <f>IF('Payments Export'!A1794="","",'Payments Export'!N1794)</f>
        <v/>
      </c>
      <c r="G1790" s="7" t="str">
        <f>IF('Payments Export'!A1794="","",'Payments Export'!O1794)</f>
        <v/>
      </c>
      <c r="H1790" s="7" t="str">
        <f>IF('Payments Export'!B1794="","",G1790-F1790)</f>
        <v/>
      </c>
      <c r="I1790" s="3" t="str">
        <f>IF(C1790&lt;&gt;"",_xlfn.XLOOKUP(IFERROR(VALUE(C1790),C1790),'Items database'!A:A,'Items database'!B:B),(_xlfn.XLOOKUP(LEFT(E1790,3),Services,Services,"")))</f>
        <v/>
      </c>
      <c r="J1790" s="3" t="str">
        <f t="shared" si="55"/>
        <v/>
      </c>
    </row>
    <row r="1791" spans="1:10" x14ac:dyDescent="0.35">
      <c r="A1791" s="7" t="str">
        <f>IF('Payments Export'!A1795="","",'Payments Export'!A1795)</f>
        <v/>
      </c>
      <c r="B1791" s="7" t="str">
        <f>IF('Payments Export'!A1795="","",'Payments Export'!B1795)</f>
        <v/>
      </c>
      <c r="C1791" s="7" t="str">
        <f>IF(IFERROR(VALUE('Payments Export'!H1795),'Payments Export'!H1795)&lt;&gt;0,IFERROR(VALUE('Payments Export'!H1795),'Payments Export'!H1795),"")</f>
        <v/>
      </c>
      <c r="D1791" s="7" t="str">
        <f>IF('Payments Export'!I1795="","",'Payments Export'!I1795)</f>
        <v/>
      </c>
      <c r="E1791" s="7" t="str">
        <f t="shared" si="54"/>
        <v/>
      </c>
      <c r="F1791" s="7" t="str">
        <f>IF('Payments Export'!A1795="","",'Payments Export'!N1795)</f>
        <v/>
      </c>
      <c r="G1791" s="7" t="str">
        <f>IF('Payments Export'!A1795="","",'Payments Export'!O1795)</f>
        <v/>
      </c>
      <c r="H1791" s="7" t="str">
        <f>IF('Payments Export'!B1795="","",G1791-F1791)</f>
        <v/>
      </c>
      <c r="I1791" s="3" t="str">
        <f>IF(C1791&lt;&gt;"",_xlfn.XLOOKUP(IFERROR(VALUE(C1791),C1791),'Items database'!A:A,'Items database'!B:B),(_xlfn.XLOOKUP(LEFT(E1791,3),Services,Services,"")))</f>
        <v/>
      </c>
      <c r="J1791" s="3" t="str">
        <f t="shared" si="55"/>
        <v/>
      </c>
    </row>
    <row r="1792" spans="1:10" x14ac:dyDescent="0.35">
      <c r="A1792" s="7" t="str">
        <f>IF('Payments Export'!A1796="","",'Payments Export'!A1796)</f>
        <v/>
      </c>
      <c r="B1792" s="7" t="str">
        <f>IF('Payments Export'!A1796="","",'Payments Export'!B1796)</f>
        <v/>
      </c>
      <c r="C1792" s="7" t="str">
        <f>IF(IFERROR(VALUE('Payments Export'!H1796),'Payments Export'!H1796)&lt;&gt;0,IFERROR(VALUE('Payments Export'!H1796),'Payments Export'!H1796),"")</f>
        <v/>
      </c>
      <c r="D1792" s="7" t="str">
        <f>IF('Payments Export'!I1796="","",'Payments Export'!I1796)</f>
        <v/>
      </c>
      <c r="E1792" s="7" t="str">
        <f t="shared" si="54"/>
        <v/>
      </c>
      <c r="F1792" s="7" t="str">
        <f>IF('Payments Export'!A1796="","",'Payments Export'!N1796)</f>
        <v/>
      </c>
      <c r="G1792" s="7" t="str">
        <f>IF('Payments Export'!A1796="","",'Payments Export'!O1796)</f>
        <v/>
      </c>
      <c r="H1792" s="7" t="str">
        <f>IF('Payments Export'!B1796="","",G1792-F1792)</f>
        <v/>
      </c>
      <c r="I1792" s="3" t="str">
        <f>IF(C1792&lt;&gt;"",_xlfn.XLOOKUP(IFERROR(VALUE(C1792),C1792),'Items database'!A:A,'Items database'!B:B),(_xlfn.XLOOKUP(LEFT(E1792,3),Services,Services,"")))</f>
        <v/>
      </c>
      <c r="J1792" s="3" t="str">
        <f t="shared" si="55"/>
        <v/>
      </c>
    </row>
    <row r="1793" spans="1:10" x14ac:dyDescent="0.35">
      <c r="A1793" s="7" t="str">
        <f>IF('Payments Export'!A1797="","",'Payments Export'!A1797)</f>
        <v/>
      </c>
      <c r="B1793" s="7" t="str">
        <f>IF('Payments Export'!A1797="","",'Payments Export'!B1797)</f>
        <v/>
      </c>
      <c r="C1793" s="7" t="str">
        <f>IF(IFERROR(VALUE('Payments Export'!H1797),'Payments Export'!H1797)&lt;&gt;0,IFERROR(VALUE('Payments Export'!H1797),'Payments Export'!H1797),"")</f>
        <v/>
      </c>
      <c r="D1793" s="7" t="str">
        <f>IF('Payments Export'!I1797="","",'Payments Export'!I1797)</f>
        <v/>
      </c>
      <c r="E1793" s="7" t="str">
        <f t="shared" ref="E1793:E1856" si="56">LEFT(D1793,66)</f>
        <v/>
      </c>
      <c r="F1793" s="7" t="str">
        <f>IF('Payments Export'!A1797="","",'Payments Export'!N1797)</f>
        <v/>
      </c>
      <c r="G1793" s="7" t="str">
        <f>IF('Payments Export'!A1797="","",'Payments Export'!O1797)</f>
        <v/>
      </c>
      <c r="H1793" s="7" t="str">
        <f>IF('Payments Export'!B1797="","",G1793-F1793)</f>
        <v/>
      </c>
      <c r="I1793" s="3" t="str">
        <f>IF(C1793&lt;&gt;"",_xlfn.XLOOKUP(IFERROR(VALUE(C1793),C1793),'Items database'!A:A,'Items database'!B:B),(_xlfn.XLOOKUP(LEFT(E1793,3),Services,Services,"")))</f>
        <v/>
      </c>
      <c r="J1793" s="3" t="str">
        <f t="shared" ref="J1793:J1856" si="57">IF(ISNUMBER(F1793)=TRUE,IF(F1793=0,"","GST"),"")</f>
        <v/>
      </c>
    </row>
    <row r="1794" spans="1:10" x14ac:dyDescent="0.35">
      <c r="A1794" s="7" t="str">
        <f>IF('Payments Export'!A1798="","",'Payments Export'!A1798)</f>
        <v/>
      </c>
      <c r="B1794" s="7" t="str">
        <f>IF('Payments Export'!A1798="","",'Payments Export'!B1798)</f>
        <v/>
      </c>
      <c r="C1794" s="7" t="str">
        <f>IF(IFERROR(VALUE('Payments Export'!H1798),'Payments Export'!H1798)&lt;&gt;0,IFERROR(VALUE('Payments Export'!H1798),'Payments Export'!H1798),"")</f>
        <v/>
      </c>
      <c r="D1794" s="7" t="str">
        <f>IF('Payments Export'!I1798="","",'Payments Export'!I1798)</f>
        <v/>
      </c>
      <c r="E1794" s="7" t="str">
        <f t="shared" si="56"/>
        <v/>
      </c>
      <c r="F1794" s="7" t="str">
        <f>IF('Payments Export'!A1798="","",'Payments Export'!N1798)</f>
        <v/>
      </c>
      <c r="G1794" s="7" t="str">
        <f>IF('Payments Export'!A1798="","",'Payments Export'!O1798)</f>
        <v/>
      </c>
      <c r="H1794" s="7" t="str">
        <f>IF('Payments Export'!B1798="","",G1794-F1794)</f>
        <v/>
      </c>
      <c r="I1794" s="3" t="str">
        <f>IF(C1794&lt;&gt;"",_xlfn.XLOOKUP(IFERROR(VALUE(C1794),C1794),'Items database'!A:A,'Items database'!B:B),(_xlfn.XLOOKUP(LEFT(E1794,3),Services,Services,"")))</f>
        <v/>
      </c>
      <c r="J1794" s="3" t="str">
        <f t="shared" si="57"/>
        <v/>
      </c>
    </row>
    <row r="1795" spans="1:10" x14ac:dyDescent="0.35">
      <c r="A1795" s="7" t="str">
        <f>IF('Payments Export'!A1799="","",'Payments Export'!A1799)</f>
        <v/>
      </c>
      <c r="B1795" s="7" t="str">
        <f>IF('Payments Export'!A1799="","",'Payments Export'!B1799)</f>
        <v/>
      </c>
      <c r="C1795" s="7" t="str">
        <f>IF(IFERROR(VALUE('Payments Export'!H1799),'Payments Export'!H1799)&lt;&gt;0,IFERROR(VALUE('Payments Export'!H1799),'Payments Export'!H1799),"")</f>
        <v/>
      </c>
      <c r="D1795" s="7" t="str">
        <f>IF('Payments Export'!I1799="","",'Payments Export'!I1799)</f>
        <v/>
      </c>
      <c r="E1795" s="7" t="str">
        <f t="shared" si="56"/>
        <v/>
      </c>
      <c r="F1795" s="7" t="str">
        <f>IF('Payments Export'!A1799="","",'Payments Export'!N1799)</f>
        <v/>
      </c>
      <c r="G1795" s="7" t="str">
        <f>IF('Payments Export'!A1799="","",'Payments Export'!O1799)</f>
        <v/>
      </c>
      <c r="H1795" s="7" t="str">
        <f>IF('Payments Export'!B1799="","",G1795-F1795)</f>
        <v/>
      </c>
      <c r="I1795" s="3" t="str">
        <f>IF(C1795&lt;&gt;"",_xlfn.XLOOKUP(IFERROR(VALUE(C1795),C1795),'Items database'!A:A,'Items database'!B:B),(_xlfn.XLOOKUP(LEFT(E1795,3),Services,Services,"")))</f>
        <v/>
      </c>
      <c r="J1795" s="3" t="str">
        <f t="shared" si="57"/>
        <v/>
      </c>
    </row>
    <row r="1796" spans="1:10" x14ac:dyDescent="0.35">
      <c r="A1796" s="7" t="str">
        <f>IF('Payments Export'!A1800="","",'Payments Export'!A1800)</f>
        <v/>
      </c>
      <c r="B1796" s="7" t="str">
        <f>IF('Payments Export'!A1800="","",'Payments Export'!B1800)</f>
        <v/>
      </c>
      <c r="C1796" s="7" t="str">
        <f>IF(IFERROR(VALUE('Payments Export'!H1800),'Payments Export'!H1800)&lt;&gt;0,IFERROR(VALUE('Payments Export'!H1800),'Payments Export'!H1800),"")</f>
        <v/>
      </c>
      <c r="D1796" s="7" t="str">
        <f>IF('Payments Export'!I1800="","",'Payments Export'!I1800)</f>
        <v/>
      </c>
      <c r="E1796" s="7" t="str">
        <f t="shared" si="56"/>
        <v/>
      </c>
      <c r="F1796" s="7" t="str">
        <f>IF('Payments Export'!A1800="","",'Payments Export'!N1800)</f>
        <v/>
      </c>
      <c r="G1796" s="7" t="str">
        <f>IF('Payments Export'!A1800="","",'Payments Export'!O1800)</f>
        <v/>
      </c>
      <c r="H1796" s="7" t="str">
        <f>IF('Payments Export'!B1800="","",G1796-F1796)</f>
        <v/>
      </c>
      <c r="I1796" s="3" t="str">
        <f>IF(C1796&lt;&gt;"",_xlfn.XLOOKUP(IFERROR(VALUE(C1796),C1796),'Items database'!A:A,'Items database'!B:B),(_xlfn.XLOOKUP(LEFT(E1796,3),Services,Services,"")))</f>
        <v/>
      </c>
      <c r="J1796" s="3" t="str">
        <f t="shared" si="57"/>
        <v/>
      </c>
    </row>
    <row r="1797" spans="1:10" x14ac:dyDescent="0.35">
      <c r="A1797" s="7" t="str">
        <f>IF('Payments Export'!A1801="","",'Payments Export'!A1801)</f>
        <v/>
      </c>
      <c r="B1797" s="7" t="str">
        <f>IF('Payments Export'!A1801="","",'Payments Export'!B1801)</f>
        <v/>
      </c>
      <c r="C1797" s="7" t="str">
        <f>IF(IFERROR(VALUE('Payments Export'!H1801),'Payments Export'!H1801)&lt;&gt;0,IFERROR(VALUE('Payments Export'!H1801),'Payments Export'!H1801),"")</f>
        <v/>
      </c>
      <c r="D1797" s="7" t="str">
        <f>IF('Payments Export'!I1801="","",'Payments Export'!I1801)</f>
        <v/>
      </c>
      <c r="E1797" s="7" t="str">
        <f t="shared" si="56"/>
        <v/>
      </c>
      <c r="F1797" s="7" t="str">
        <f>IF('Payments Export'!A1801="","",'Payments Export'!N1801)</f>
        <v/>
      </c>
      <c r="G1797" s="7" t="str">
        <f>IF('Payments Export'!A1801="","",'Payments Export'!O1801)</f>
        <v/>
      </c>
      <c r="H1797" s="7" t="str">
        <f>IF('Payments Export'!B1801="","",G1797-F1797)</f>
        <v/>
      </c>
      <c r="I1797" s="3" t="str">
        <f>IF(C1797&lt;&gt;"",_xlfn.XLOOKUP(IFERROR(VALUE(C1797),C1797),'Items database'!A:A,'Items database'!B:B),(_xlfn.XLOOKUP(LEFT(E1797,3),Services,Services,"")))</f>
        <v/>
      </c>
      <c r="J1797" s="3" t="str">
        <f t="shared" si="57"/>
        <v/>
      </c>
    </row>
    <row r="1798" spans="1:10" x14ac:dyDescent="0.35">
      <c r="A1798" s="7" t="str">
        <f>IF('Payments Export'!A1802="","",'Payments Export'!A1802)</f>
        <v/>
      </c>
      <c r="B1798" s="7" t="str">
        <f>IF('Payments Export'!A1802="","",'Payments Export'!B1802)</f>
        <v/>
      </c>
      <c r="C1798" s="7" t="str">
        <f>IF(IFERROR(VALUE('Payments Export'!H1802),'Payments Export'!H1802)&lt;&gt;0,IFERROR(VALUE('Payments Export'!H1802),'Payments Export'!H1802),"")</f>
        <v/>
      </c>
      <c r="D1798" s="7" t="str">
        <f>IF('Payments Export'!I1802="","",'Payments Export'!I1802)</f>
        <v/>
      </c>
      <c r="E1798" s="7" t="str">
        <f t="shared" si="56"/>
        <v/>
      </c>
      <c r="F1798" s="7" t="str">
        <f>IF('Payments Export'!A1802="","",'Payments Export'!N1802)</f>
        <v/>
      </c>
      <c r="G1798" s="7" t="str">
        <f>IF('Payments Export'!A1802="","",'Payments Export'!O1802)</f>
        <v/>
      </c>
      <c r="H1798" s="7" t="str">
        <f>IF('Payments Export'!B1802="","",G1798-F1798)</f>
        <v/>
      </c>
      <c r="I1798" s="3" t="str">
        <f>IF(C1798&lt;&gt;"",_xlfn.XLOOKUP(IFERROR(VALUE(C1798),C1798),'Items database'!A:A,'Items database'!B:B),(_xlfn.XLOOKUP(LEFT(E1798,3),Services,Services,"")))</f>
        <v/>
      </c>
      <c r="J1798" s="3" t="str">
        <f t="shared" si="57"/>
        <v/>
      </c>
    </row>
    <row r="1799" spans="1:10" x14ac:dyDescent="0.35">
      <c r="A1799" s="7" t="str">
        <f>IF('Payments Export'!A1803="","",'Payments Export'!A1803)</f>
        <v/>
      </c>
      <c r="B1799" s="7" t="str">
        <f>IF('Payments Export'!A1803="","",'Payments Export'!B1803)</f>
        <v/>
      </c>
      <c r="C1799" s="7" t="str">
        <f>IF(IFERROR(VALUE('Payments Export'!H1803),'Payments Export'!H1803)&lt;&gt;0,IFERROR(VALUE('Payments Export'!H1803),'Payments Export'!H1803),"")</f>
        <v/>
      </c>
      <c r="D1799" s="7" t="str">
        <f>IF('Payments Export'!I1803="","",'Payments Export'!I1803)</f>
        <v/>
      </c>
      <c r="E1799" s="7" t="str">
        <f t="shared" si="56"/>
        <v/>
      </c>
      <c r="F1799" s="7" t="str">
        <f>IF('Payments Export'!A1803="","",'Payments Export'!N1803)</f>
        <v/>
      </c>
      <c r="G1799" s="7" t="str">
        <f>IF('Payments Export'!A1803="","",'Payments Export'!O1803)</f>
        <v/>
      </c>
      <c r="H1799" s="7" t="str">
        <f>IF('Payments Export'!B1803="","",G1799-F1799)</f>
        <v/>
      </c>
      <c r="I1799" s="3" t="str">
        <f>IF(C1799&lt;&gt;"",_xlfn.XLOOKUP(IFERROR(VALUE(C1799),C1799),'Items database'!A:A,'Items database'!B:B),(_xlfn.XLOOKUP(LEFT(E1799,3),Services,Services,"")))</f>
        <v/>
      </c>
      <c r="J1799" s="3" t="str">
        <f t="shared" si="57"/>
        <v/>
      </c>
    </row>
    <row r="1800" spans="1:10" x14ac:dyDescent="0.35">
      <c r="A1800" s="7" t="str">
        <f>IF('Payments Export'!A1804="","",'Payments Export'!A1804)</f>
        <v/>
      </c>
      <c r="B1800" s="7" t="str">
        <f>IF('Payments Export'!A1804="","",'Payments Export'!B1804)</f>
        <v/>
      </c>
      <c r="C1800" s="7" t="str">
        <f>IF(IFERROR(VALUE('Payments Export'!H1804),'Payments Export'!H1804)&lt;&gt;0,IFERROR(VALUE('Payments Export'!H1804),'Payments Export'!H1804),"")</f>
        <v/>
      </c>
      <c r="D1800" s="7" t="str">
        <f>IF('Payments Export'!I1804="","",'Payments Export'!I1804)</f>
        <v/>
      </c>
      <c r="E1800" s="7" t="str">
        <f t="shared" si="56"/>
        <v/>
      </c>
      <c r="F1800" s="7" t="str">
        <f>IF('Payments Export'!A1804="","",'Payments Export'!N1804)</f>
        <v/>
      </c>
      <c r="G1800" s="7" t="str">
        <f>IF('Payments Export'!A1804="","",'Payments Export'!O1804)</f>
        <v/>
      </c>
      <c r="H1800" s="7" t="str">
        <f>IF('Payments Export'!B1804="","",G1800-F1800)</f>
        <v/>
      </c>
      <c r="I1800" s="3" t="str">
        <f>IF(C1800&lt;&gt;"",_xlfn.XLOOKUP(IFERROR(VALUE(C1800),C1800),'Items database'!A:A,'Items database'!B:B),(_xlfn.XLOOKUP(LEFT(E1800,3),Services,Services,"")))</f>
        <v/>
      </c>
      <c r="J1800" s="3" t="str">
        <f t="shared" si="57"/>
        <v/>
      </c>
    </row>
    <row r="1801" spans="1:10" x14ac:dyDescent="0.35">
      <c r="A1801" s="7" t="str">
        <f>IF('Payments Export'!A1805="","",'Payments Export'!A1805)</f>
        <v/>
      </c>
      <c r="B1801" s="7" t="str">
        <f>IF('Payments Export'!A1805="","",'Payments Export'!B1805)</f>
        <v/>
      </c>
      <c r="C1801" s="7" t="str">
        <f>IF(IFERROR(VALUE('Payments Export'!H1805),'Payments Export'!H1805)&lt;&gt;0,IFERROR(VALUE('Payments Export'!H1805),'Payments Export'!H1805),"")</f>
        <v/>
      </c>
      <c r="D1801" s="7" t="str">
        <f>IF('Payments Export'!I1805="","",'Payments Export'!I1805)</f>
        <v/>
      </c>
      <c r="E1801" s="7" t="str">
        <f t="shared" si="56"/>
        <v/>
      </c>
      <c r="F1801" s="7" t="str">
        <f>IF('Payments Export'!A1805="","",'Payments Export'!N1805)</f>
        <v/>
      </c>
      <c r="G1801" s="7" t="str">
        <f>IF('Payments Export'!A1805="","",'Payments Export'!O1805)</f>
        <v/>
      </c>
      <c r="H1801" s="7" t="str">
        <f>IF('Payments Export'!B1805="","",G1801-F1801)</f>
        <v/>
      </c>
      <c r="I1801" s="3" t="str">
        <f>IF(C1801&lt;&gt;"",_xlfn.XLOOKUP(IFERROR(VALUE(C1801),C1801),'Items database'!A:A,'Items database'!B:B),(_xlfn.XLOOKUP(LEFT(E1801,3),Services,Services,"")))</f>
        <v/>
      </c>
      <c r="J1801" s="3" t="str">
        <f t="shared" si="57"/>
        <v/>
      </c>
    </row>
    <row r="1802" spans="1:10" x14ac:dyDescent="0.35">
      <c r="A1802" s="7" t="str">
        <f>IF('Payments Export'!A1806="","",'Payments Export'!A1806)</f>
        <v/>
      </c>
      <c r="B1802" s="7" t="str">
        <f>IF('Payments Export'!A1806="","",'Payments Export'!B1806)</f>
        <v/>
      </c>
      <c r="C1802" s="7" t="str">
        <f>IF(IFERROR(VALUE('Payments Export'!H1806),'Payments Export'!H1806)&lt;&gt;0,IFERROR(VALUE('Payments Export'!H1806),'Payments Export'!H1806),"")</f>
        <v/>
      </c>
      <c r="D1802" s="7" t="str">
        <f>IF('Payments Export'!I1806="","",'Payments Export'!I1806)</f>
        <v/>
      </c>
      <c r="E1802" s="7" t="str">
        <f t="shared" si="56"/>
        <v/>
      </c>
      <c r="F1802" s="7" t="str">
        <f>IF('Payments Export'!A1806="","",'Payments Export'!N1806)</f>
        <v/>
      </c>
      <c r="G1802" s="7" t="str">
        <f>IF('Payments Export'!A1806="","",'Payments Export'!O1806)</f>
        <v/>
      </c>
      <c r="H1802" s="7" t="str">
        <f>IF('Payments Export'!B1806="","",G1802-F1802)</f>
        <v/>
      </c>
      <c r="I1802" s="3" t="str">
        <f>IF(C1802&lt;&gt;"",_xlfn.XLOOKUP(IFERROR(VALUE(C1802),C1802),'Items database'!A:A,'Items database'!B:B),(_xlfn.XLOOKUP(LEFT(E1802,3),Services,Services,"")))</f>
        <v/>
      </c>
      <c r="J1802" s="3" t="str">
        <f t="shared" si="57"/>
        <v/>
      </c>
    </row>
    <row r="1803" spans="1:10" x14ac:dyDescent="0.35">
      <c r="A1803" s="7" t="str">
        <f>IF('Payments Export'!A1807="","",'Payments Export'!A1807)</f>
        <v/>
      </c>
      <c r="B1803" s="7" t="str">
        <f>IF('Payments Export'!A1807="","",'Payments Export'!B1807)</f>
        <v/>
      </c>
      <c r="C1803" s="7" t="str">
        <f>IF(IFERROR(VALUE('Payments Export'!H1807),'Payments Export'!H1807)&lt;&gt;0,IFERROR(VALUE('Payments Export'!H1807),'Payments Export'!H1807),"")</f>
        <v/>
      </c>
      <c r="D1803" s="7" t="str">
        <f>IF('Payments Export'!I1807="","",'Payments Export'!I1807)</f>
        <v/>
      </c>
      <c r="E1803" s="7" t="str">
        <f t="shared" si="56"/>
        <v/>
      </c>
      <c r="F1803" s="7" t="str">
        <f>IF('Payments Export'!A1807="","",'Payments Export'!N1807)</f>
        <v/>
      </c>
      <c r="G1803" s="7" t="str">
        <f>IF('Payments Export'!A1807="","",'Payments Export'!O1807)</f>
        <v/>
      </c>
      <c r="H1803" s="7" t="str">
        <f>IF('Payments Export'!B1807="","",G1803-F1803)</f>
        <v/>
      </c>
      <c r="I1803" s="3" t="str">
        <f>IF(C1803&lt;&gt;"",_xlfn.XLOOKUP(IFERROR(VALUE(C1803),C1803),'Items database'!A:A,'Items database'!B:B),(_xlfn.XLOOKUP(LEFT(E1803,3),Services,Services,"")))</f>
        <v/>
      </c>
      <c r="J1803" s="3" t="str">
        <f t="shared" si="57"/>
        <v/>
      </c>
    </row>
    <row r="1804" spans="1:10" x14ac:dyDescent="0.35">
      <c r="A1804" s="7" t="str">
        <f>IF('Payments Export'!A1808="","",'Payments Export'!A1808)</f>
        <v/>
      </c>
      <c r="B1804" s="7" t="str">
        <f>IF('Payments Export'!A1808="","",'Payments Export'!B1808)</f>
        <v/>
      </c>
      <c r="C1804" s="7" t="str">
        <f>IF(IFERROR(VALUE('Payments Export'!H1808),'Payments Export'!H1808)&lt;&gt;0,IFERROR(VALUE('Payments Export'!H1808),'Payments Export'!H1808),"")</f>
        <v/>
      </c>
      <c r="D1804" s="7" t="str">
        <f>IF('Payments Export'!I1808="","",'Payments Export'!I1808)</f>
        <v/>
      </c>
      <c r="E1804" s="7" t="str">
        <f t="shared" si="56"/>
        <v/>
      </c>
      <c r="F1804" s="7" t="str">
        <f>IF('Payments Export'!A1808="","",'Payments Export'!N1808)</f>
        <v/>
      </c>
      <c r="G1804" s="7" t="str">
        <f>IF('Payments Export'!A1808="","",'Payments Export'!O1808)</f>
        <v/>
      </c>
      <c r="H1804" s="7" t="str">
        <f>IF('Payments Export'!B1808="","",G1804-F1804)</f>
        <v/>
      </c>
      <c r="I1804" s="3" t="str">
        <f>IF(C1804&lt;&gt;"",_xlfn.XLOOKUP(IFERROR(VALUE(C1804),C1804),'Items database'!A:A,'Items database'!B:B),(_xlfn.XLOOKUP(LEFT(E1804,3),Services,Services,"")))</f>
        <v/>
      </c>
      <c r="J1804" s="3" t="str">
        <f t="shared" si="57"/>
        <v/>
      </c>
    </row>
    <row r="1805" spans="1:10" x14ac:dyDescent="0.35">
      <c r="A1805" s="7" t="str">
        <f>IF('Payments Export'!A1809="","",'Payments Export'!A1809)</f>
        <v/>
      </c>
      <c r="B1805" s="7" t="str">
        <f>IF('Payments Export'!A1809="","",'Payments Export'!B1809)</f>
        <v/>
      </c>
      <c r="C1805" s="7" t="str">
        <f>IF(IFERROR(VALUE('Payments Export'!H1809),'Payments Export'!H1809)&lt;&gt;0,IFERROR(VALUE('Payments Export'!H1809),'Payments Export'!H1809),"")</f>
        <v/>
      </c>
      <c r="D1805" s="7" t="str">
        <f>IF('Payments Export'!I1809="","",'Payments Export'!I1809)</f>
        <v/>
      </c>
      <c r="E1805" s="7" t="str">
        <f t="shared" si="56"/>
        <v/>
      </c>
      <c r="F1805" s="7" t="str">
        <f>IF('Payments Export'!A1809="","",'Payments Export'!N1809)</f>
        <v/>
      </c>
      <c r="G1805" s="7" t="str">
        <f>IF('Payments Export'!A1809="","",'Payments Export'!O1809)</f>
        <v/>
      </c>
      <c r="H1805" s="7" t="str">
        <f>IF('Payments Export'!B1809="","",G1805-F1805)</f>
        <v/>
      </c>
      <c r="I1805" s="3" t="str">
        <f>IF(C1805&lt;&gt;"",_xlfn.XLOOKUP(IFERROR(VALUE(C1805),C1805),'Items database'!A:A,'Items database'!B:B),(_xlfn.XLOOKUP(LEFT(E1805,3),Services,Services,"")))</f>
        <v/>
      </c>
      <c r="J1805" s="3" t="str">
        <f t="shared" si="57"/>
        <v/>
      </c>
    </row>
    <row r="1806" spans="1:10" x14ac:dyDescent="0.35">
      <c r="A1806" s="7" t="str">
        <f>IF('Payments Export'!A1810="","",'Payments Export'!A1810)</f>
        <v/>
      </c>
      <c r="B1806" s="7" t="str">
        <f>IF('Payments Export'!A1810="","",'Payments Export'!B1810)</f>
        <v/>
      </c>
      <c r="C1806" s="7" t="str">
        <f>IF(IFERROR(VALUE('Payments Export'!H1810),'Payments Export'!H1810)&lt;&gt;0,IFERROR(VALUE('Payments Export'!H1810),'Payments Export'!H1810),"")</f>
        <v/>
      </c>
      <c r="D1806" s="7" t="str">
        <f>IF('Payments Export'!I1810="","",'Payments Export'!I1810)</f>
        <v/>
      </c>
      <c r="E1806" s="7" t="str">
        <f t="shared" si="56"/>
        <v/>
      </c>
      <c r="F1806" s="7" t="str">
        <f>IF('Payments Export'!A1810="","",'Payments Export'!N1810)</f>
        <v/>
      </c>
      <c r="G1806" s="7" t="str">
        <f>IF('Payments Export'!A1810="","",'Payments Export'!O1810)</f>
        <v/>
      </c>
      <c r="H1806" s="7" t="str">
        <f>IF('Payments Export'!B1810="","",G1806-F1806)</f>
        <v/>
      </c>
      <c r="I1806" s="3" t="str">
        <f>IF(C1806&lt;&gt;"",_xlfn.XLOOKUP(IFERROR(VALUE(C1806),C1806),'Items database'!A:A,'Items database'!B:B),(_xlfn.XLOOKUP(LEFT(E1806,3),Services,Services,"")))</f>
        <v/>
      </c>
      <c r="J1806" s="3" t="str">
        <f t="shared" si="57"/>
        <v/>
      </c>
    </row>
    <row r="1807" spans="1:10" x14ac:dyDescent="0.35">
      <c r="A1807" s="7" t="str">
        <f>IF('Payments Export'!A1811="","",'Payments Export'!A1811)</f>
        <v/>
      </c>
      <c r="B1807" s="7" t="str">
        <f>IF('Payments Export'!A1811="","",'Payments Export'!B1811)</f>
        <v/>
      </c>
      <c r="C1807" s="7" t="str">
        <f>IF(IFERROR(VALUE('Payments Export'!H1811),'Payments Export'!H1811)&lt;&gt;0,IFERROR(VALUE('Payments Export'!H1811),'Payments Export'!H1811),"")</f>
        <v/>
      </c>
      <c r="D1807" s="7" t="str">
        <f>IF('Payments Export'!I1811="","",'Payments Export'!I1811)</f>
        <v/>
      </c>
      <c r="E1807" s="7" t="str">
        <f t="shared" si="56"/>
        <v/>
      </c>
      <c r="F1807" s="7" t="str">
        <f>IF('Payments Export'!A1811="","",'Payments Export'!N1811)</f>
        <v/>
      </c>
      <c r="G1807" s="7" t="str">
        <f>IF('Payments Export'!A1811="","",'Payments Export'!O1811)</f>
        <v/>
      </c>
      <c r="H1807" s="7" t="str">
        <f>IF('Payments Export'!B1811="","",G1807-F1807)</f>
        <v/>
      </c>
      <c r="I1807" s="3" t="str">
        <f>IF(C1807&lt;&gt;"",_xlfn.XLOOKUP(IFERROR(VALUE(C1807),C1807),'Items database'!A:A,'Items database'!B:B),(_xlfn.XLOOKUP(LEFT(E1807,3),Services,Services,"")))</f>
        <v/>
      </c>
      <c r="J1807" s="3" t="str">
        <f t="shared" si="57"/>
        <v/>
      </c>
    </row>
    <row r="1808" spans="1:10" x14ac:dyDescent="0.35">
      <c r="A1808" s="7" t="str">
        <f>IF('Payments Export'!A1812="","",'Payments Export'!A1812)</f>
        <v/>
      </c>
      <c r="B1808" s="7" t="str">
        <f>IF('Payments Export'!A1812="","",'Payments Export'!B1812)</f>
        <v/>
      </c>
      <c r="C1808" s="7" t="str">
        <f>IF(IFERROR(VALUE('Payments Export'!H1812),'Payments Export'!H1812)&lt;&gt;0,IFERROR(VALUE('Payments Export'!H1812),'Payments Export'!H1812),"")</f>
        <v/>
      </c>
      <c r="D1808" s="7" t="str">
        <f>IF('Payments Export'!I1812="","",'Payments Export'!I1812)</f>
        <v/>
      </c>
      <c r="E1808" s="7" t="str">
        <f t="shared" si="56"/>
        <v/>
      </c>
      <c r="F1808" s="7" t="str">
        <f>IF('Payments Export'!A1812="","",'Payments Export'!N1812)</f>
        <v/>
      </c>
      <c r="G1808" s="7" t="str">
        <f>IF('Payments Export'!A1812="","",'Payments Export'!O1812)</f>
        <v/>
      </c>
      <c r="H1808" s="7" t="str">
        <f>IF('Payments Export'!B1812="","",G1808-F1808)</f>
        <v/>
      </c>
      <c r="I1808" s="3" t="str">
        <f>IF(C1808&lt;&gt;"",_xlfn.XLOOKUP(IFERROR(VALUE(C1808),C1808),'Items database'!A:A,'Items database'!B:B),(_xlfn.XLOOKUP(LEFT(E1808,3),Services,Services,"")))</f>
        <v/>
      </c>
      <c r="J1808" s="3" t="str">
        <f t="shared" si="57"/>
        <v/>
      </c>
    </row>
    <row r="1809" spans="1:10" x14ac:dyDescent="0.35">
      <c r="A1809" s="7" t="str">
        <f>IF('Payments Export'!A1813="","",'Payments Export'!A1813)</f>
        <v/>
      </c>
      <c r="B1809" s="7" t="str">
        <f>IF('Payments Export'!A1813="","",'Payments Export'!B1813)</f>
        <v/>
      </c>
      <c r="C1809" s="7" t="str">
        <f>IF(IFERROR(VALUE('Payments Export'!H1813),'Payments Export'!H1813)&lt;&gt;0,IFERROR(VALUE('Payments Export'!H1813),'Payments Export'!H1813),"")</f>
        <v/>
      </c>
      <c r="D1809" s="7" t="str">
        <f>IF('Payments Export'!I1813="","",'Payments Export'!I1813)</f>
        <v/>
      </c>
      <c r="E1809" s="7" t="str">
        <f t="shared" si="56"/>
        <v/>
      </c>
      <c r="F1809" s="7" t="str">
        <f>IF('Payments Export'!A1813="","",'Payments Export'!N1813)</f>
        <v/>
      </c>
      <c r="G1809" s="7" t="str">
        <f>IF('Payments Export'!A1813="","",'Payments Export'!O1813)</f>
        <v/>
      </c>
      <c r="H1809" s="7" t="str">
        <f>IF('Payments Export'!B1813="","",G1809-F1809)</f>
        <v/>
      </c>
      <c r="I1809" s="3" t="str">
        <f>IF(C1809&lt;&gt;"",_xlfn.XLOOKUP(IFERROR(VALUE(C1809),C1809),'Items database'!A:A,'Items database'!B:B),(_xlfn.XLOOKUP(LEFT(E1809,3),Services,Services,"")))</f>
        <v/>
      </c>
      <c r="J1809" s="3" t="str">
        <f t="shared" si="57"/>
        <v/>
      </c>
    </row>
    <row r="1810" spans="1:10" x14ac:dyDescent="0.35">
      <c r="A1810" s="7" t="str">
        <f>IF('Payments Export'!A1814="","",'Payments Export'!A1814)</f>
        <v/>
      </c>
      <c r="B1810" s="7" t="str">
        <f>IF('Payments Export'!A1814="","",'Payments Export'!B1814)</f>
        <v/>
      </c>
      <c r="C1810" s="7" t="str">
        <f>IF(IFERROR(VALUE('Payments Export'!H1814),'Payments Export'!H1814)&lt;&gt;0,IFERROR(VALUE('Payments Export'!H1814),'Payments Export'!H1814),"")</f>
        <v/>
      </c>
      <c r="D1810" s="7" t="str">
        <f>IF('Payments Export'!I1814="","",'Payments Export'!I1814)</f>
        <v/>
      </c>
      <c r="E1810" s="7" t="str">
        <f t="shared" si="56"/>
        <v/>
      </c>
      <c r="F1810" s="7" t="str">
        <f>IF('Payments Export'!A1814="","",'Payments Export'!N1814)</f>
        <v/>
      </c>
      <c r="G1810" s="7" t="str">
        <f>IF('Payments Export'!A1814="","",'Payments Export'!O1814)</f>
        <v/>
      </c>
      <c r="H1810" s="7" t="str">
        <f>IF('Payments Export'!B1814="","",G1810-F1810)</f>
        <v/>
      </c>
      <c r="I1810" s="3" t="str">
        <f>IF(C1810&lt;&gt;"",_xlfn.XLOOKUP(IFERROR(VALUE(C1810),C1810),'Items database'!A:A,'Items database'!B:B),(_xlfn.XLOOKUP(LEFT(E1810,3),Services,Services,"")))</f>
        <v/>
      </c>
      <c r="J1810" s="3" t="str">
        <f t="shared" si="57"/>
        <v/>
      </c>
    </row>
    <row r="1811" spans="1:10" x14ac:dyDescent="0.35">
      <c r="A1811" s="7" t="str">
        <f>IF('Payments Export'!A1815="","",'Payments Export'!A1815)</f>
        <v/>
      </c>
      <c r="B1811" s="7" t="str">
        <f>IF('Payments Export'!A1815="","",'Payments Export'!B1815)</f>
        <v/>
      </c>
      <c r="C1811" s="7" t="str">
        <f>IF(IFERROR(VALUE('Payments Export'!H1815),'Payments Export'!H1815)&lt;&gt;0,IFERROR(VALUE('Payments Export'!H1815),'Payments Export'!H1815),"")</f>
        <v/>
      </c>
      <c r="D1811" s="7" t="str">
        <f>IF('Payments Export'!I1815="","",'Payments Export'!I1815)</f>
        <v/>
      </c>
      <c r="E1811" s="7" t="str">
        <f t="shared" si="56"/>
        <v/>
      </c>
      <c r="F1811" s="7" t="str">
        <f>IF('Payments Export'!A1815="","",'Payments Export'!N1815)</f>
        <v/>
      </c>
      <c r="G1811" s="7" t="str">
        <f>IF('Payments Export'!A1815="","",'Payments Export'!O1815)</f>
        <v/>
      </c>
      <c r="H1811" s="7" t="str">
        <f>IF('Payments Export'!B1815="","",G1811-F1811)</f>
        <v/>
      </c>
      <c r="I1811" s="3" t="str">
        <f>IF(C1811&lt;&gt;"",_xlfn.XLOOKUP(IFERROR(VALUE(C1811),C1811),'Items database'!A:A,'Items database'!B:B),(_xlfn.XLOOKUP(LEFT(E1811,3),Services,Services,"")))</f>
        <v/>
      </c>
      <c r="J1811" s="3" t="str">
        <f t="shared" si="57"/>
        <v/>
      </c>
    </row>
    <row r="1812" spans="1:10" x14ac:dyDescent="0.35">
      <c r="A1812" s="7" t="str">
        <f>IF('Payments Export'!A1816="","",'Payments Export'!A1816)</f>
        <v/>
      </c>
      <c r="B1812" s="7" t="str">
        <f>IF('Payments Export'!A1816="","",'Payments Export'!B1816)</f>
        <v/>
      </c>
      <c r="C1812" s="7" t="str">
        <f>IF(IFERROR(VALUE('Payments Export'!H1816),'Payments Export'!H1816)&lt;&gt;0,IFERROR(VALUE('Payments Export'!H1816),'Payments Export'!H1816),"")</f>
        <v/>
      </c>
      <c r="D1812" s="7" t="str">
        <f>IF('Payments Export'!I1816="","",'Payments Export'!I1816)</f>
        <v/>
      </c>
      <c r="E1812" s="7" t="str">
        <f t="shared" si="56"/>
        <v/>
      </c>
      <c r="F1812" s="7" t="str">
        <f>IF('Payments Export'!A1816="","",'Payments Export'!N1816)</f>
        <v/>
      </c>
      <c r="G1812" s="7" t="str">
        <f>IF('Payments Export'!A1816="","",'Payments Export'!O1816)</f>
        <v/>
      </c>
      <c r="H1812" s="7" t="str">
        <f>IF('Payments Export'!B1816="","",G1812-F1812)</f>
        <v/>
      </c>
      <c r="I1812" s="3" t="str">
        <f>IF(C1812&lt;&gt;"",_xlfn.XLOOKUP(IFERROR(VALUE(C1812),C1812),'Items database'!A:A,'Items database'!B:B),(_xlfn.XLOOKUP(LEFT(E1812,3),Services,Services,"")))</f>
        <v/>
      </c>
      <c r="J1812" s="3" t="str">
        <f t="shared" si="57"/>
        <v/>
      </c>
    </row>
    <row r="1813" spans="1:10" x14ac:dyDescent="0.35">
      <c r="A1813" s="7" t="str">
        <f>IF('Payments Export'!A1817="","",'Payments Export'!A1817)</f>
        <v/>
      </c>
      <c r="B1813" s="7" t="str">
        <f>IF('Payments Export'!A1817="","",'Payments Export'!B1817)</f>
        <v/>
      </c>
      <c r="C1813" s="7" t="str">
        <f>IF(IFERROR(VALUE('Payments Export'!H1817),'Payments Export'!H1817)&lt;&gt;0,IFERROR(VALUE('Payments Export'!H1817),'Payments Export'!H1817),"")</f>
        <v/>
      </c>
      <c r="D1813" s="7" t="str">
        <f>IF('Payments Export'!I1817="","",'Payments Export'!I1817)</f>
        <v/>
      </c>
      <c r="E1813" s="7" t="str">
        <f t="shared" si="56"/>
        <v/>
      </c>
      <c r="F1813" s="7" t="str">
        <f>IF('Payments Export'!A1817="","",'Payments Export'!N1817)</f>
        <v/>
      </c>
      <c r="G1813" s="7" t="str">
        <f>IF('Payments Export'!A1817="","",'Payments Export'!O1817)</f>
        <v/>
      </c>
      <c r="H1813" s="7" t="str">
        <f>IF('Payments Export'!B1817="","",G1813-F1813)</f>
        <v/>
      </c>
      <c r="I1813" s="3" t="str">
        <f>IF(C1813&lt;&gt;"",_xlfn.XLOOKUP(IFERROR(VALUE(C1813),C1813),'Items database'!A:A,'Items database'!B:B),(_xlfn.XLOOKUP(LEFT(E1813,3),Services,Services,"")))</f>
        <v/>
      </c>
      <c r="J1813" s="3" t="str">
        <f t="shared" si="57"/>
        <v/>
      </c>
    </row>
    <row r="1814" spans="1:10" x14ac:dyDescent="0.35">
      <c r="A1814" s="7" t="str">
        <f>IF('Payments Export'!A1818="","",'Payments Export'!A1818)</f>
        <v/>
      </c>
      <c r="B1814" s="7" t="str">
        <f>IF('Payments Export'!A1818="","",'Payments Export'!B1818)</f>
        <v/>
      </c>
      <c r="C1814" s="7" t="str">
        <f>IF(IFERROR(VALUE('Payments Export'!H1818),'Payments Export'!H1818)&lt;&gt;0,IFERROR(VALUE('Payments Export'!H1818),'Payments Export'!H1818),"")</f>
        <v/>
      </c>
      <c r="D1814" s="7" t="str">
        <f>IF('Payments Export'!I1818="","",'Payments Export'!I1818)</f>
        <v/>
      </c>
      <c r="E1814" s="7" t="str">
        <f t="shared" si="56"/>
        <v/>
      </c>
      <c r="F1814" s="7" t="str">
        <f>IF('Payments Export'!A1818="","",'Payments Export'!N1818)</f>
        <v/>
      </c>
      <c r="G1814" s="7" t="str">
        <f>IF('Payments Export'!A1818="","",'Payments Export'!O1818)</f>
        <v/>
      </c>
      <c r="H1814" s="7" t="str">
        <f>IF('Payments Export'!B1818="","",G1814-F1814)</f>
        <v/>
      </c>
      <c r="I1814" s="3" t="str">
        <f>IF(C1814&lt;&gt;"",_xlfn.XLOOKUP(IFERROR(VALUE(C1814),C1814),'Items database'!A:A,'Items database'!B:B),(_xlfn.XLOOKUP(LEFT(E1814,3),Services,Services,"")))</f>
        <v/>
      </c>
      <c r="J1814" s="3" t="str">
        <f t="shared" si="57"/>
        <v/>
      </c>
    </row>
    <row r="1815" spans="1:10" x14ac:dyDescent="0.35">
      <c r="A1815" s="7" t="str">
        <f>IF('Payments Export'!A1819="","",'Payments Export'!A1819)</f>
        <v/>
      </c>
      <c r="B1815" s="7" t="str">
        <f>IF('Payments Export'!A1819="","",'Payments Export'!B1819)</f>
        <v/>
      </c>
      <c r="C1815" s="7" t="str">
        <f>IF(IFERROR(VALUE('Payments Export'!H1819),'Payments Export'!H1819)&lt;&gt;0,IFERROR(VALUE('Payments Export'!H1819),'Payments Export'!H1819),"")</f>
        <v/>
      </c>
      <c r="D1815" s="7" t="str">
        <f>IF('Payments Export'!I1819="","",'Payments Export'!I1819)</f>
        <v/>
      </c>
      <c r="E1815" s="7" t="str">
        <f t="shared" si="56"/>
        <v/>
      </c>
      <c r="F1815" s="7" t="str">
        <f>IF('Payments Export'!A1819="","",'Payments Export'!N1819)</f>
        <v/>
      </c>
      <c r="G1815" s="7" t="str">
        <f>IF('Payments Export'!A1819="","",'Payments Export'!O1819)</f>
        <v/>
      </c>
      <c r="H1815" s="7" t="str">
        <f>IF('Payments Export'!B1819="","",G1815-F1815)</f>
        <v/>
      </c>
      <c r="I1815" s="3" t="str">
        <f>IF(C1815&lt;&gt;"",_xlfn.XLOOKUP(IFERROR(VALUE(C1815),C1815),'Items database'!A:A,'Items database'!B:B),(_xlfn.XLOOKUP(LEFT(E1815,3),Services,Services,"")))</f>
        <v/>
      </c>
      <c r="J1815" s="3" t="str">
        <f t="shared" si="57"/>
        <v/>
      </c>
    </row>
    <row r="1816" spans="1:10" x14ac:dyDescent="0.35">
      <c r="A1816" s="7" t="str">
        <f>IF('Payments Export'!A1820="","",'Payments Export'!A1820)</f>
        <v/>
      </c>
      <c r="B1816" s="7" t="str">
        <f>IF('Payments Export'!A1820="","",'Payments Export'!B1820)</f>
        <v/>
      </c>
      <c r="C1816" s="7" t="str">
        <f>IF(IFERROR(VALUE('Payments Export'!H1820),'Payments Export'!H1820)&lt;&gt;0,IFERROR(VALUE('Payments Export'!H1820),'Payments Export'!H1820),"")</f>
        <v/>
      </c>
      <c r="D1816" s="7" t="str">
        <f>IF('Payments Export'!I1820="","",'Payments Export'!I1820)</f>
        <v/>
      </c>
      <c r="E1816" s="7" t="str">
        <f t="shared" si="56"/>
        <v/>
      </c>
      <c r="F1816" s="7" t="str">
        <f>IF('Payments Export'!A1820="","",'Payments Export'!N1820)</f>
        <v/>
      </c>
      <c r="G1816" s="7" t="str">
        <f>IF('Payments Export'!A1820="","",'Payments Export'!O1820)</f>
        <v/>
      </c>
      <c r="H1816" s="7" t="str">
        <f>IF('Payments Export'!B1820="","",G1816-F1816)</f>
        <v/>
      </c>
      <c r="I1816" s="3" t="str">
        <f>IF(C1816&lt;&gt;"",_xlfn.XLOOKUP(IFERROR(VALUE(C1816),C1816),'Items database'!A:A,'Items database'!B:B),(_xlfn.XLOOKUP(LEFT(E1816,3),Services,Services,"")))</f>
        <v/>
      </c>
      <c r="J1816" s="3" t="str">
        <f t="shared" si="57"/>
        <v/>
      </c>
    </row>
    <row r="1817" spans="1:10" x14ac:dyDescent="0.35">
      <c r="A1817" s="7" t="str">
        <f>IF('Payments Export'!A1821="","",'Payments Export'!A1821)</f>
        <v/>
      </c>
      <c r="B1817" s="7" t="str">
        <f>IF('Payments Export'!A1821="","",'Payments Export'!B1821)</f>
        <v/>
      </c>
      <c r="C1817" s="7" t="str">
        <f>IF(IFERROR(VALUE('Payments Export'!H1821),'Payments Export'!H1821)&lt;&gt;0,IFERROR(VALUE('Payments Export'!H1821),'Payments Export'!H1821),"")</f>
        <v/>
      </c>
      <c r="D1817" s="7" t="str">
        <f>IF('Payments Export'!I1821="","",'Payments Export'!I1821)</f>
        <v/>
      </c>
      <c r="E1817" s="7" t="str">
        <f t="shared" si="56"/>
        <v/>
      </c>
      <c r="F1817" s="7" t="str">
        <f>IF('Payments Export'!A1821="","",'Payments Export'!N1821)</f>
        <v/>
      </c>
      <c r="G1817" s="7" t="str">
        <f>IF('Payments Export'!A1821="","",'Payments Export'!O1821)</f>
        <v/>
      </c>
      <c r="H1817" s="7" t="str">
        <f>IF('Payments Export'!B1821="","",G1817-F1817)</f>
        <v/>
      </c>
      <c r="I1817" s="3" t="str">
        <f>IF(C1817&lt;&gt;"",_xlfn.XLOOKUP(IFERROR(VALUE(C1817),C1817),'Items database'!A:A,'Items database'!B:B),(_xlfn.XLOOKUP(LEFT(E1817,3),Services,Services,"")))</f>
        <v/>
      </c>
      <c r="J1817" s="3" t="str">
        <f t="shared" si="57"/>
        <v/>
      </c>
    </row>
    <row r="1818" spans="1:10" x14ac:dyDescent="0.35">
      <c r="A1818" s="7" t="str">
        <f>IF('Payments Export'!A1822="","",'Payments Export'!A1822)</f>
        <v/>
      </c>
      <c r="B1818" s="7" t="str">
        <f>IF('Payments Export'!A1822="","",'Payments Export'!B1822)</f>
        <v/>
      </c>
      <c r="C1818" s="7" t="str">
        <f>IF(IFERROR(VALUE('Payments Export'!H1822),'Payments Export'!H1822)&lt;&gt;0,IFERROR(VALUE('Payments Export'!H1822),'Payments Export'!H1822),"")</f>
        <v/>
      </c>
      <c r="D1818" s="7" t="str">
        <f>IF('Payments Export'!I1822="","",'Payments Export'!I1822)</f>
        <v/>
      </c>
      <c r="E1818" s="7" t="str">
        <f t="shared" si="56"/>
        <v/>
      </c>
      <c r="F1818" s="7" t="str">
        <f>IF('Payments Export'!A1822="","",'Payments Export'!N1822)</f>
        <v/>
      </c>
      <c r="G1818" s="7" t="str">
        <f>IF('Payments Export'!A1822="","",'Payments Export'!O1822)</f>
        <v/>
      </c>
      <c r="H1818" s="7" t="str">
        <f>IF('Payments Export'!B1822="","",G1818-F1818)</f>
        <v/>
      </c>
      <c r="I1818" s="3" t="str">
        <f>IF(C1818&lt;&gt;"",_xlfn.XLOOKUP(IFERROR(VALUE(C1818),C1818),'Items database'!A:A,'Items database'!B:B),(_xlfn.XLOOKUP(LEFT(E1818,3),Services,Services,"")))</f>
        <v/>
      </c>
      <c r="J1818" s="3" t="str">
        <f t="shared" si="57"/>
        <v/>
      </c>
    </row>
    <row r="1819" spans="1:10" x14ac:dyDescent="0.35">
      <c r="A1819" s="7" t="str">
        <f>IF('Payments Export'!A1823="","",'Payments Export'!A1823)</f>
        <v/>
      </c>
      <c r="B1819" s="7" t="str">
        <f>IF('Payments Export'!A1823="","",'Payments Export'!B1823)</f>
        <v/>
      </c>
      <c r="C1819" s="7" t="str">
        <f>IF(IFERROR(VALUE('Payments Export'!H1823),'Payments Export'!H1823)&lt;&gt;0,IFERROR(VALUE('Payments Export'!H1823),'Payments Export'!H1823),"")</f>
        <v/>
      </c>
      <c r="D1819" s="7" t="str">
        <f>IF('Payments Export'!I1823="","",'Payments Export'!I1823)</f>
        <v/>
      </c>
      <c r="E1819" s="7" t="str">
        <f t="shared" si="56"/>
        <v/>
      </c>
      <c r="F1819" s="7" t="str">
        <f>IF('Payments Export'!A1823="","",'Payments Export'!N1823)</f>
        <v/>
      </c>
      <c r="G1819" s="7" t="str">
        <f>IF('Payments Export'!A1823="","",'Payments Export'!O1823)</f>
        <v/>
      </c>
      <c r="H1819" s="7" t="str">
        <f>IF('Payments Export'!B1823="","",G1819-F1819)</f>
        <v/>
      </c>
      <c r="I1819" s="3" t="str">
        <f>IF(C1819&lt;&gt;"",_xlfn.XLOOKUP(IFERROR(VALUE(C1819),C1819),'Items database'!A:A,'Items database'!B:B),(_xlfn.XLOOKUP(LEFT(E1819,3),Services,Services,"")))</f>
        <v/>
      </c>
      <c r="J1819" s="3" t="str">
        <f t="shared" si="57"/>
        <v/>
      </c>
    </row>
    <row r="1820" spans="1:10" x14ac:dyDescent="0.35">
      <c r="A1820" s="7" t="str">
        <f>IF('Payments Export'!A1824="","",'Payments Export'!A1824)</f>
        <v/>
      </c>
      <c r="B1820" s="7" t="str">
        <f>IF('Payments Export'!A1824="","",'Payments Export'!B1824)</f>
        <v/>
      </c>
      <c r="C1820" s="7" t="str">
        <f>IF(IFERROR(VALUE('Payments Export'!H1824),'Payments Export'!H1824)&lt;&gt;0,IFERROR(VALUE('Payments Export'!H1824),'Payments Export'!H1824),"")</f>
        <v/>
      </c>
      <c r="D1820" s="7" t="str">
        <f>IF('Payments Export'!I1824="","",'Payments Export'!I1824)</f>
        <v/>
      </c>
      <c r="E1820" s="7" t="str">
        <f t="shared" si="56"/>
        <v/>
      </c>
      <c r="F1820" s="7" t="str">
        <f>IF('Payments Export'!A1824="","",'Payments Export'!N1824)</f>
        <v/>
      </c>
      <c r="G1820" s="7" t="str">
        <f>IF('Payments Export'!A1824="","",'Payments Export'!O1824)</f>
        <v/>
      </c>
      <c r="H1820" s="7" t="str">
        <f>IF('Payments Export'!B1824="","",G1820-F1820)</f>
        <v/>
      </c>
      <c r="I1820" s="3" t="str">
        <f>IF(C1820&lt;&gt;"",_xlfn.XLOOKUP(IFERROR(VALUE(C1820),C1820),'Items database'!A:A,'Items database'!B:B),(_xlfn.XLOOKUP(LEFT(E1820,3),Services,Services,"")))</f>
        <v/>
      </c>
      <c r="J1820" s="3" t="str">
        <f t="shared" si="57"/>
        <v/>
      </c>
    </row>
    <row r="1821" spans="1:10" x14ac:dyDescent="0.35">
      <c r="A1821" s="7" t="str">
        <f>IF('Payments Export'!A1825="","",'Payments Export'!A1825)</f>
        <v/>
      </c>
      <c r="B1821" s="7" t="str">
        <f>IF('Payments Export'!A1825="","",'Payments Export'!B1825)</f>
        <v/>
      </c>
      <c r="C1821" s="7" t="str">
        <f>IF(IFERROR(VALUE('Payments Export'!H1825),'Payments Export'!H1825)&lt;&gt;0,IFERROR(VALUE('Payments Export'!H1825),'Payments Export'!H1825),"")</f>
        <v/>
      </c>
      <c r="D1821" s="7" t="str">
        <f>IF('Payments Export'!I1825="","",'Payments Export'!I1825)</f>
        <v/>
      </c>
      <c r="E1821" s="7" t="str">
        <f t="shared" si="56"/>
        <v/>
      </c>
      <c r="F1821" s="7" t="str">
        <f>IF('Payments Export'!A1825="","",'Payments Export'!N1825)</f>
        <v/>
      </c>
      <c r="G1821" s="7" t="str">
        <f>IF('Payments Export'!A1825="","",'Payments Export'!O1825)</f>
        <v/>
      </c>
      <c r="H1821" s="7" t="str">
        <f>IF('Payments Export'!B1825="","",G1821-F1821)</f>
        <v/>
      </c>
      <c r="I1821" s="3" t="str">
        <f>IF(C1821&lt;&gt;"",_xlfn.XLOOKUP(IFERROR(VALUE(C1821),C1821),'Items database'!A:A,'Items database'!B:B),(_xlfn.XLOOKUP(LEFT(E1821,3),Services,Services,"")))</f>
        <v/>
      </c>
      <c r="J1821" s="3" t="str">
        <f t="shared" si="57"/>
        <v/>
      </c>
    </row>
    <row r="1822" spans="1:10" x14ac:dyDescent="0.35">
      <c r="A1822" s="7" t="str">
        <f>IF('Payments Export'!A1826="","",'Payments Export'!A1826)</f>
        <v/>
      </c>
      <c r="B1822" s="7" t="str">
        <f>IF('Payments Export'!A1826="","",'Payments Export'!B1826)</f>
        <v/>
      </c>
      <c r="C1822" s="7" t="str">
        <f>IF(IFERROR(VALUE('Payments Export'!H1826),'Payments Export'!H1826)&lt;&gt;0,IFERROR(VALUE('Payments Export'!H1826),'Payments Export'!H1826),"")</f>
        <v/>
      </c>
      <c r="D1822" s="7" t="str">
        <f>IF('Payments Export'!I1826="","",'Payments Export'!I1826)</f>
        <v/>
      </c>
      <c r="E1822" s="7" t="str">
        <f t="shared" si="56"/>
        <v/>
      </c>
      <c r="F1822" s="7" t="str">
        <f>IF('Payments Export'!A1826="","",'Payments Export'!N1826)</f>
        <v/>
      </c>
      <c r="G1822" s="7" t="str">
        <f>IF('Payments Export'!A1826="","",'Payments Export'!O1826)</f>
        <v/>
      </c>
      <c r="H1822" s="7" t="str">
        <f>IF('Payments Export'!B1826="","",G1822-F1822)</f>
        <v/>
      </c>
      <c r="I1822" s="3" t="str">
        <f>IF(C1822&lt;&gt;"",_xlfn.XLOOKUP(IFERROR(VALUE(C1822),C1822),'Items database'!A:A,'Items database'!B:B),(_xlfn.XLOOKUP(LEFT(E1822,3),Services,Services,"")))</f>
        <v/>
      </c>
      <c r="J1822" s="3" t="str">
        <f t="shared" si="57"/>
        <v/>
      </c>
    </row>
    <row r="1823" spans="1:10" x14ac:dyDescent="0.35">
      <c r="A1823" s="7" t="str">
        <f>IF('Payments Export'!A1827="","",'Payments Export'!A1827)</f>
        <v/>
      </c>
      <c r="B1823" s="7" t="str">
        <f>IF('Payments Export'!A1827="","",'Payments Export'!B1827)</f>
        <v/>
      </c>
      <c r="C1823" s="7" t="str">
        <f>IF(IFERROR(VALUE('Payments Export'!H1827),'Payments Export'!H1827)&lt;&gt;0,IFERROR(VALUE('Payments Export'!H1827),'Payments Export'!H1827),"")</f>
        <v/>
      </c>
      <c r="D1823" s="7" t="str">
        <f>IF('Payments Export'!I1827="","",'Payments Export'!I1827)</f>
        <v/>
      </c>
      <c r="E1823" s="7" t="str">
        <f t="shared" si="56"/>
        <v/>
      </c>
      <c r="F1823" s="7" t="str">
        <f>IF('Payments Export'!A1827="","",'Payments Export'!N1827)</f>
        <v/>
      </c>
      <c r="G1823" s="7" t="str">
        <f>IF('Payments Export'!A1827="","",'Payments Export'!O1827)</f>
        <v/>
      </c>
      <c r="H1823" s="7" t="str">
        <f>IF('Payments Export'!B1827="","",G1823-F1823)</f>
        <v/>
      </c>
      <c r="I1823" s="3" t="str">
        <f>IF(C1823&lt;&gt;"",_xlfn.XLOOKUP(IFERROR(VALUE(C1823),C1823),'Items database'!A:A,'Items database'!B:B),(_xlfn.XLOOKUP(LEFT(E1823,3),Services,Services,"")))</f>
        <v/>
      </c>
      <c r="J1823" s="3" t="str">
        <f t="shared" si="57"/>
        <v/>
      </c>
    </row>
    <row r="1824" spans="1:10" x14ac:dyDescent="0.35">
      <c r="A1824" s="7" t="str">
        <f>IF('Payments Export'!A1828="","",'Payments Export'!A1828)</f>
        <v/>
      </c>
      <c r="B1824" s="7" t="str">
        <f>IF('Payments Export'!A1828="","",'Payments Export'!B1828)</f>
        <v/>
      </c>
      <c r="C1824" s="7" t="str">
        <f>IF(IFERROR(VALUE('Payments Export'!H1828),'Payments Export'!H1828)&lt;&gt;0,IFERROR(VALUE('Payments Export'!H1828),'Payments Export'!H1828),"")</f>
        <v/>
      </c>
      <c r="D1824" s="7" t="str">
        <f>IF('Payments Export'!I1828="","",'Payments Export'!I1828)</f>
        <v/>
      </c>
      <c r="E1824" s="7" t="str">
        <f t="shared" si="56"/>
        <v/>
      </c>
      <c r="F1824" s="7" t="str">
        <f>IF('Payments Export'!A1828="","",'Payments Export'!N1828)</f>
        <v/>
      </c>
      <c r="G1824" s="7" t="str">
        <f>IF('Payments Export'!A1828="","",'Payments Export'!O1828)</f>
        <v/>
      </c>
      <c r="H1824" s="7" t="str">
        <f>IF('Payments Export'!B1828="","",G1824-F1824)</f>
        <v/>
      </c>
      <c r="I1824" s="3" t="str">
        <f>IF(C1824&lt;&gt;"",_xlfn.XLOOKUP(IFERROR(VALUE(C1824),C1824),'Items database'!A:A,'Items database'!B:B),(_xlfn.XLOOKUP(LEFT(E1824,3),Services,Services,"")))</f>
        <v/>
      </c>
      <c r="J1824" s="3" t="str">
        <f t="shared" si="57"/>
        <v/>
      </c>
    </row>
    <row r="1825" spans="1:10" x14ac:dyDescent="0.35">
      <c r="A1825" s="7" t="str">
        <f>IF('Payments Export'!A1829="","",'Payments Export'!A1829)</f>
        <v/>
      </c>
      <c r="B1825" s="7" t="str">
        <f>IF('Payments Export'!A1829="","",'Payments Export'!B1829)</f>
        <v/>
      </c>
      <c r="C1825" s="7" t="str">
        <f>IF(IFERROR(VALUE('Payments Export'!H1829),'Payments Export'!H1829)&lt;&gt;0,IFERROR(VALUE('Payments Export'!H1829),'Payments Export'!H1829),"")</f>
        <v/>
      </c>
      <c r="D1825" s="7" t="str">
        <f>IF('Payments Export'!I1829="","",'Payments Export'!I1829)</f>
        <v/>
      </c>
      <c r="E1825" s="7" t="str">
        <f t="shared" si="56"/>
        <v/>
      </c>
      <c r="F1825" s="7" t="str">
        <f>IF('Payments Export'!A1829="","",'Payments Export'!N1829)</f>
        <v/>
      </c>
      <c r="G1825" s="7" t="str">
        <f>IF('Payments Export'!A1829="","",'Payments Export'!O1829)</f>
        <v/>
      </c>
      <c r="H1825" s="7" t="str">
        <f>IF('Payments Export'!B1829="","",G1825-F1825)</f>
        <v/>
      </c>
      <c r="I1825" s="3" t="str">
        <f>IF(C1825&lt;&gt;"",_xlfn.XLOOKUP(IFERROR(VALUE(C1825),C1825),'Items database'!A:A,'Items database'!B:B),(_xlfn.XLOOKUP(LEFT(E1825,3),Services,Services,"")))</f>
        <v/>
      </c>
      <c r="J1825" s="3" t="str">
        <f t="shared" si="57"/>
        <v/>
      </c>
    </row>
    <row r="1826" spans="1:10" x14ac:dyDescent="0.35">
      <c r="A1826" s="7" t="str">
        <f>IF('Payments Export'!A1830="","",'Payments Export'!A1830)</f>
        <v/>
      </c>
      <c r="B1826" s="7" t="str">
        <f>IF('Payments Export'!A1830="","",'Payments Export'!B1830)</f>
        <v/>
      </c>
      <c r="C1826" s="7" t="str">
        <f>IF(IFERROR(VALUE('Payments Export'!H1830),'Payments Export'!H1830)&lt;&gt;0,IFERROR(VALUE('Payments Export'!H1830),'Payments Export'!H1830),"")</f>
        <v/>
      </c>
      <c r="D1826" s="7" t="str">
        <f>IF('Payments Export'!I1830="","",'Payments Export'!I1830)</f>
        <v/>
      </c>
      <c r="E1826" s="7" t="str">
        <f t="shared" si="56"/>
        <v/>
      </c>
      <c r="F1826" s="7" t="str">
        <f>IF('Payments Export'!A1830="","",'Payments Export'!N1830)</f>
        <v/>
      </c>
      <c r="G1826" s="7" t="str">
        <f>IF('Payments Export'!A1830="","",'Payments Export'!O1830)</f>
        <v/>
      </c>
      <c r="H1826" s="7" t="str">
        <f>IF('Payments Export'!B1830="","",G1826-F1826)</f>
        <v/>
      </c>
      <c r="I1826" s="3" t="str">
        <f>IF(C1826&lt;&gt;"",_xlfn.XLOOKUP(IFERROR(VALUE(C1826),C1826),'Items database'!A:A,'Items database'!B:B),(_xlfn.XLOOKUP(LEFT(E1826,3),Services,Services,"")))</f>
        <v/>
      </c>
      <c r="J1826" s="3" t="str">
        <f t="shared" si="57"/>
        <v/>
      </c>
    </row>
    <row r="1827" spans="1:10" x14ac:dyDescent="0.35">
      <c r="A1827" s="7" t="str">
        <f>IF('Payments Export'!A1831="","",'Payments Export'!A1831)</f>
        <v/>
      </c>
      <c r="B1827" s="7" t="str">
        <f>IF('Payments Export'!A1831="","",'Payments Export'!B1831)</f>
        <v/>
      </c>
      <c r="C1827" s="7" t="str">
        <f>IF(IFERROR(VALUE('Payments Export'!H1831),'Payments Export'!H1831)&lt;&gt;0,IFERROR(VALUE('Payments Export'!H1831),'Payments Export'!H1831),"")</f>
        <v/>
      </c>
      <c r="D1827" s="7" t="str">
        <f>IF('Payments Export'!I1831="","",'Payments Export'!I1831)</f>
        <v/>
      </c>
      <c r="E1827" s="7" t="str">
        <f t="shared" si="56"/>
        <v/>
      </c>
      <c r="F1827" s="7" t="str">
        <f>IF('Payments Export'!A1831="","",'Payments Export'!N1831)</f>
        <v/>
      </c>
      <c r="G1827" s="7" t="str">
        <f>IF('Payments Export'!A1831="","",'Payments Export'!O1831)</f>
        <v/>
      </c>
      <c r="H1827" s="7" t="str">
        <f>IF('Payments Export'!B1831="","",G1827-F1827)</f>
        <v/>
      </c>
      <c r="I1827" s="3" t="str">
        <f>IF(C1827&lt;&gt;"",_xlfn.XLOOKUP(IFERROR(VALUE(C1827),C1827),'Items database'!A:A,'Items database'!B:B),(_xlfn.XLOOKUP(LEFT(E1827,3),Services,Services,"")))</f>
        <v/>
      </c>
      <c r="J1827" s="3" t="str">
        <f t="shared" si="57"/>
        <v/>
      </c>
    </row>
    <row r="1828" spans="1:10" x14ac:dyDescent="0.35">
      <c r="A1828" s="7" t="str">
        <f>IF('Payments Export'!A1832="","",'Payments Export'!A1832)</f>
        <v/>
      </c>
      <c r="B1828" s="7" t="str">
        <f>IF('Payments Export'!A1832="","",'Payments Export'!B1832)</f>
        <v/>
      </c>
      <c r="C1828" s="7" t="str">
        <f>IF(IFERROR(VALUE('Payments Export'!H1832),'Payments Export'!H1832)&lt;&gt;0,IFERROR(VALUE('Payments Export'!H1832),'Payments Export'!H1832),"")</f>
        <v/>
      </c>
      <c r="D1828" s="7" t="str">
        <f>IF('Payments Export'!I1832="","",'Payments Export'!I1832)</f>
        <v/>
      </c>
      <c r="E1828" s="7" t="str">
        <f t="shared" si="56"/>
        <v/>
      </c>
      <c r="F1828" s="7" t="str">
        <f>IF('Payments Export'!A1832="","",'Payments Export'!N1832)</f>
        <v/>
      </c>
      <c r="G1828" s="7" t="str">
        <f>IF('Payments Export'!A1832="","",'Payments Export'!O1832)</f>
        <v/>
      </c>
      <c r="H1828" s="7" t="str">
        <f>IF('Payments Export'!B1832="","",G1828-F1828)</f>
        <v/>
      </c>
      <c r="I1828" s="3" t="str">
        <f>IF(C1828&lt;&gt;"",_xlfn.XLOOKUP(IFERROR(VALUE(C1828),C1828),'Items database'!A:A,'Items database'!B:B),(_xlfn.XLOOKUP(LEFT(E1828,3),Services,Services,"")))</f>
        <v/>
      </c>
      <c r="J1828" s="3" t="str">
        <f t="shared" si="57"/>
        <v/>
      </c>
    </row>
    <row r="1829" spans="1:10" x14ac:dyDescent="0.35">
      <c r="A1829" s="7" t="str">
        <f>IF('Payments Export'!A1833="","",'Payments Export'!A1833)</f>
        <v/>
      </c>
      <c r="B1829" s="7" t="str">
        <f>IF('Payments Export'!A1833="","",'Payments Export'!B1833)</f>
        <v/>
      </c>
      <c r="C1829" s="7" t="str">
        <f>IF(IFERROR(VALUE('Payments Export'!H1833),'Payments Export'!H1833)&lt;&gt;0,IFERROR(VALUE('Payments Export'!H1833),'Payments Export'!H1833),"")</f>
        <v/>
      </c>
      <c r="D1829" s="7" t="str">
        <f>IF('Payments Export'!I1833="","",'Payments Export'!I1833)</f>
        <v/>
      </c>
      <c r="E1829" s="7" t="str">
        <f t="shared" si="56"/>
        <v/>
      </c>
      <c r="F1829" s="7" t="str">
        <f>IF('Payments Export'!A1833="","",'Payments Export'!N1833)</f>
        <v/>
      </c>
      <c r="G1829" s="7" t="str">
        <f>IF('Payments Export'!A1833="","",'Payments Export'!O1833)</f>
        <v/>
      </c>
      <c r="H1829" s="7" t="str">
        <f>IF('Payments Export'!B1833="","",G1829-F1829)</f>
        <v/>
      </c>
      <c r="I1829" s="3" t="str">
        <f>IF(C1829&lt;&gt;"",_xlfn.XLOOKUP(IFERROR(VALUE(C1829),C1829),'Items database'!A:A,'Items database'!B:B),(_xlfn.XLOOKUP(LEFT(E1829,3),Services,Services,"")))</f>
        <v/>
      </c>
      <c r="J1829" s="3" t="str">
        <f t="shared" si="57"/>
        <v/>
      </c>
    </row>
    <row r="1830" spans="1:10" x14ac:dyDescent="0.35">
      <c r="A1830" s="7" t="str">
        <f>IF('Payments Export'!A1834="","",'Payments Export'!A1834)</f>
        <v/>
      </c>
      <c r="B1830" s="7" t="str">
        <f>IF('Payments Export'!A1834="","",'Payments Export'!B1834)</f>
        <v/>
      </c>
      <c r="C1830" s="7" t="str">
        <f>IF(IFERROR(VALUE('Payments Export'!H1834),'Payments Export'!H1834)&lt;&gt;0,IFERROR(VALUE('Payments Export'!H1834),'Payments Export'!H1834),"")</f>
        <v/>
      </c>
      <c r="D1830" s="7" t="str">
        <f>IF('Payments Export'!I1834="","",'Payments Export'!I1834)</f>
        <v/>
      </c>
      <c r="E1830" s="7" t="str">
        <f t="shared" si="56"/>
        <v/>
      </c>
      <c r="F1830" s="7" t="str">
        <f>IF('Payments Export'!A1834="","",'Payments Export'!N1834)</f>
        <v/>
      </c>
      <c r="G1830" s="7" t="str">
        <f>IF('Payments Export'!A1834="","",'Payments Export'!O1834)</f>
        <v/>
      </c>
      <c r="H1830" s="7" t="str">
        <f>IF('Payments Export'!B1834="","",G1830-F1830)</f>
        <v/>
      </c>
      <c r="I1830" s="3" t="str">
        <f>IF(C1830&lt;&gt;"",_xlfn.XLOOKUP(IFERROR(VALUE(C1830),C1830),'Items database'!A:A,'Items database'!B:B),(_xlfn.XLOOKUP(LEFT(E1830,3),Services,Services,"")))</f>
        <v/>
      </c>
      <c r="J1830" s="3" t="str">
        <f t="shared" si="57"/>
        <v/>
      </c>
    </row>
    <row r="1831" spans="1:10" x14ac:dyDescent="0.35">
      <c r="A1831" s="7" t="str">
        <f>IF('Payments Export'!A1835="","",'Payments Export'!A1835)</f>
        <v/>
      </c>
      <c r="B1831" s="7" t="str">
        <f>IF('Payments Export'!A1835="","",'Payments Export'!B1835)</f>
        <v/>
      </c>
      <c r="C1831" s="7" t="str">
        <f>IF(IFERROR(VALUE('Payments Export'!H1835),'Payments Export'!H1835)&lt;&gt;0,IFERROR(VALUE('Payments Export'!H1835),'Payments Export'!H1835),"")</f>
        <v/>
      </c>
      <c r="D1831" s="7" t="str">
        <f>IF('Payments Export'!I1835="","",'Payments Export'!I1835)</f>
        <v/>
      </c>
      <c r="E1831" s="7" t="str">
        <f t="shared" si="56"/>
        <v/>
      </c>
      <c r="F1831" s="7" t="str">
        <f>IF('Payments Export'!A1835="","",'Payments Export'!N1835)</f>
        <v/>
      </c>
      <c r="G1831" s="7" t="str">
        <f>IF('Payments Export'!A1835="","",'Payments Export'!O1835)</f>
        <v/>
      </c>
      <c r="H1831" s="7" t="str">
        <f>IF('Payments Export'!B1835="","",G1831-F1831)</f>
        <v/>
      </c>
      <c r="I1831" s="3" t="str">
        <f>IF(C1831&lt;&gt;"",_xlfn.XLOOKUP(IFERROR(VALUE(C1831),C1831),'Items database'!A:A,'Items database'!B:B),(_xlfn.XLOOKUP(LEFT(E1831,3),Services,Services,"")))</f>
        <v/>
      </c>
      <c r="J1831" s="3" t="str">
        <f t="shared" si="57"/>
        <v/>
      </c>
    </row>
    <row r="1832" spans="1:10" x14ac:dyDescent="0.35">
      <c r="A1832" s="7" t="str">
        <f>IF('Payments Export'!A1836="","",'Payments Export'!A1836)</f>
        <v/>
      </c>
      <c r="B1832" s="7" t="str">
        <f>IF('Payments Export'!A1836="","",'Payments Export'!B1836)</f>
        <v/>
      </c>
      <c r="C1832" s="7" t="str">
        <f>IF(IFERROR(VALUE('Payments Export'!H1836),'Payments Export'!H1836)&lt;&gt;0,IFERROR(VALUE('Payments Export'!H1836),'Payments Export'!H1836),"")</f>
        <v/>
      </c>
      <c r="D1832" s="7" t="str">
        <f>IF('Payments Export'!I1836="","",'Payments Export'!I1836)</f>
        <v/>
      </c>
      <c r="E1832" s="7" t="str">
        <f t="shared" si="56"/>
        <v/>
      </c>
      <c r="F1832" s="7" t="str">
        <f>IF('Payments Export'!A1836="","",'Payments Export'!N1836)</f>
        <v/>
      </c>
      <c r="G1832" s="7" t="str">
        <f>IF('Payments Export'!A1836="","",'Payments Export'!O1836)</f>
        <v/>
      </c>
      <c r="H1832" s="7" t="str">
        <f>IF('Payments Export'!B1836="","",G1832-F1832)</f>
        <v/>
      </c>
      <c r="I1832" s="3" t="str">
        <f>IF(C1832&lt;&gt;"",_xlfn.XLOOKUP(IFERROR(VALUE(C1832),C1832),'Items database'!A:A,'Items database'!B:B),(_xlfn.XLOOKUP(LEFT(E1832,3),Services,Services,"")))</f>
        <v/>
      </c>
      <c r="J1832" s="3" t="str">
        <f t="shared" si="57"/>
        <v/>
      </c>
    </row>
    <row r="1833" spans="1:10" x14ac:dyDescent="0.35">
      <c r="A1833" s="7" t="str">
        <f>IF('Payments Export'!A1837="","",'Payments Export'!A1837)</f>
        <v/>
      </c>
      <c r="B1833" s="7" t="str">
        <f>IF('Payments Export'!A1837="","",'Payments Export'!B1837)</f>
        <v/>
      </c>
      <c r="C1833" s="7" t="str">
        <f>IF(IFERROR(VALUE('Payments Export'!H1837),'Payments Export'!H1837)&lt;&gt;0,IFERROR(VALUE('Payments Export'!H1837),'Payments Export'!H1837),"")</f>
        <v/>
      </c>
      <c r="D1833" s="7" t="str">
        <f>IF('Payments Export'!I1837="","",'Payments Export'!I1837)</f>
        <v/>
      </c>
      <c r="E1833" s="7" t="str">
        <f t="shared" si="56"/>
        <v/>
      </c>
      <c r="F1833" s="7" t="str">
        <f>IF('Payments Export'!A1837="","",'Payments Export'!N1837)</f>
        <v/>
      </c>
      <c r="G1833" s="7" t="str">
        <f>IF('Payments Export'!A1837="","",'Payments Export'!O1837)</f>
        <v/>
      </c>
      <c r="H1833" s="7" t="str">
        <f>IF('Payments Export'!B1837="","",G1833-F1833)</f>
        <v/>
      </c>
      <c r="I1833" s="3" t="str">
        <f>IF(C1833&lt;&gt;"",_xlfn.XLOOKUP(IFERROR(VALUE(C1833),C1833),'Items database'!A:A,'Items database'!B:B),(_xlfn.XLOOKUP(LEFT(E1833,3),Services,Services,"")))</f>
        <v/>
      </c>
      <c r="J1833" s="3" t="str">
        <f t="shared" si="57"/>
        <v/>
      </c>
    </row>
    <row r="1834" spans="1:10" x14ac:dyDescent="0.35">
      <c r="A1834" s="7" t="str">
        <f>IF('Payments Export'!A1838="","",'Payments Export'!A1838)</f>
        <v/>
      </c>
      <c r="B1834" s="7" t="str">
        <f>IF('Payments Export'!A1838="","",'Payments Export'!B1838)</f>
        <v/>
      </c>
      <c r="C1834" s="7" t="str">
        <f>IF(IFERROR(VALUE('Payments Export'!H1838),'Payments Export'!H1838)&lt;&gt;0,IFERROR(VALUE('Payments Export'!H1838),'Payments Export'!H1838),"")</f>
        <v/>
      </c>
      <c r="D1834" s="7" t="str">
        <f>IF('Payments Export'!I1838="","",'Payments Export'!I1838)</f>
        <v/>
      </c>
      <c r="E1834" s="7" t="str">
        <f t="shared" si="56"/>
        <v/>
      </c>
      <c r="F1834" s="7" t="str">
        <f>IF('Payments Export'!A1838="","",'Payments Export'!N1838)</f>
        <v/>
      </c>
      <c r="G1834" s="7" t="str">
        <f>IF('Payments Export'!A1838="","",'Payments Export'!O1838)</f>
        <v/>
      </c>
      <c r="H1834" s="7" t="str">
        <f>IF('Payments Export'!B1838="","",G1834-F1834)</f>
        <v/>
      </c>
      <c r="I1834" s="3" t="str">
        <f>IF(C1834&lt;&gt;"",_xlfn.XLOOKUP(IFERROR(VALUE(C1834),C1834),'Items database'!A:A,'Items database'!B:B),(_xlfn.XLOOKUP(LEFT(E1834,3),Services,Services,"")))</f>
        <v/>
      </c>
      <c r="J1834" s="3" t="str">
        <f t="shared" si="57"/>
        <v/>
      </c>
    </row>
    <row r="1835" spans="1:10" x14ac:dyDescent="0.35">
      <c r="A1835" s="7" t="str">
        <f>IF('Payments Export'!A1839="","",'Payments Export'!A1839)</f>
        <v/>
      </c>
      <c r="B1835" s="7" t="str">
        <f>IF('Payments Export'!A1839="","",'Payments Export'!B1839)</f>
        <v/>
      </c>
      <c r="C1835" s="7" t="str">
        <f>IF(IFERROR(VALUE('Payments Export'!H1839),'Payments Export'!H1839)&lt;&gt;0,IFERROR(VALUE('Payments Export'!H1839),'Payments Export'!H1839),"")</f>
        <v/>
      </c>
      <c r="D1835" s="7" t="str">
        <f>IF('Payments Export'!I1839="","",'Payments Export'!I1839)</f>
        <v/>
      </c>
      <c r="E1835" s="7" t="str">
        <f t="shared" si="56"/>
        <v/>
      </c>
      <c r="F1835" s="7" t="str">
        <f>IF('Payments Export'!A1839="","",'Payments Export'!N1839)</f>
        <v/>
      </c>
      <c r="G1835" s="7" t="str">
        <f>IF('Payments Export'!A1839="","",'Payments Export'!O1839)</f>
        <v/>
      </c>
      <c r="H1835" s="7" t="str">
        <f>IF('Payments Export'!B1839="","",G1835-F1835)</f>
        <v/>
      </c>
      <c r="I1835" s="3" t="str">
        <f>IF(C1835&lt;&gt;"",_xlfn.XLOOKUP(IFERROR(VALUE(C1835),C1835),'Items database'!A:A,'Items database'!B:B),(_xlfn.XLOOKUP(LEFT(E1835,3),Services,Services,"")))</f>
        <v/>
      </c>
      <c r="J1835" s="3" t="str">
        <f t="shared" si="57"/>
        <v/>
      </c>
    </row>
    <row r="1836" spans="1:10" x14ac:dyDescent="0.35">
      <c r="A1836" s="7" t="str">
        <f>IF('Payments Export'!A1840="","",'Payments Export'!A1840)</f>
        <v/>
      </c>
      <c r="B1836" s="7" t="str">
        <f>IF('Payments Export'!A1840="","",'Payments Export'!B1840)</f>
        <v/>
      </c>
      <c r="C1836" s="7" t="str">
        <f>IF(IFERROR(VALUE('Payments Export'!H1840),'Payments Export'!H1840)&lt;&gt;0,IFERROR(VALUE('Payments Export'!H1840),'Payments Export'!H1840),"")</f>
        <v/>
      </c>
      <c r="D1836" s="7" t="str">
        <f>IF('Payments Export'!I1840="","",'Payments Export'!I1840)</f>
        <v/>
      </c>
      <c r="E1836" s="7" t="str">
        <f t="shared" si="56"/>
        <v/>
      </c>
      <c r="F1836" s="7" t="str">
        <f>IF('Payments Export'!A1840="","",'Payments Export'!N1840)</f>
        <v/>
      </c>
      <c r="G1836" s="7" t="str">
        <f>IF('Payments Export'!A1840="","",'Payments Export'!O1840)</f>
        <v/>
      </c>
      <c r="H1836" s="7" t="str">
        <f>IF('Payments Export'!B1840="","",G1836-F1836)</f>
        <v/>
      </c>
      <c r="I1836" s="3" t="str">
        <f>IF(C1836&lt;&gt;"",_xlfn.XLOOKUP(IFERROR(VALUE(C1836),C1836),'Items database'!A:A,'Items database'!B:B),(_xlfn.XLOOKUP(LEFT(E1836,3),Services,Services,"")))</f>
        <v/>
      </c>
      <c r="J1836" s="3" t="str">
        <f t="shared" si="57"/>
        <v/>
      </c>
    </row>
    <row r="1837" spans="1:10" x14ac:dyDescent="0.35">
      <c r="A1837" s="7" t="str">
        <f>IF('Payments Export'!A1841="","",'Payments Export'!A1841)</f>
        <v/>
      </c>
      <c r="B1837" s="7" t="str">
        <f>IF('Payments Export'!A1841="","",'Payments Export'!B1841)</f>
        <v/>
      </c>
      <c r="C1837" s="7" t="str">
        <f>IF(IFERROR(VALUE('Payments Export'!H1841),'Payments Export'!H1841)&lt;&gt;0,IFERROR(VALUE('Payments Export'!H1841),'Payments Export'!H1841),"")</f>
        <v/>
      </c>
      <c r="D1837" s="7" t="str">
        <f>IF('Payments Export'!I1841="","",'Payments Export'!I1841)</f>
        <v/>
      </c>
      <c r="E1837" s="7" t="str">
        <f t="shared" si="56"/>
        <v/>
      </c>
      <c r="F1837" s="7" t="str">
        <f>IF('Payments Export'!A1841="","",'Payments Export'!N1841)</f>
        <v/>
      </c>
      <c r="G1837" s="7" t="str">
        <f>IF('Payments Export'!A1841="","",'Payments Export'!O1841)</f>
        <v/>
      </c>
      <c r="H1837" s="7" t="str">
        <f>IF('Payments Export'!B1841="","",G1837-F1837)</f>
        <v/>
      </c>
      <c r="I1837" s="3" t="str">
        <f>IF(C1837&lt;&gt;"",_xlfn.XLOOKUP(IFERROR(VALUE(C1837),C1837),'Items database'!A:A,'Items database'!B:B),(_xlfn.XLOOKUP(LEFT(E1837,3),Services,Services,"")))</f>
        <v/>
      </c>
      <c r="J1837" s="3" t="str">
        <f t="shared" si="57"/>
        <v/>
      </c>
    </row>
    <row r="1838" spans="1:10" x14ac:dyDescent="0.35">
      <c r="A1838" s="7" t="str">
        <f>IF('Payments Export'!A1842="","",'Payments Export'!A1842)</f>
        <v/>
      </c>
      <c r="B1838" s="7" t="str">
        <f>IF('Payments Export'!A1842="","",'Payments Export'!B1842)</f>
        <v/>
      </c>
      <c r="C1838" s="7" t="str">
        <f>IF(IFERROR(VALUE('Payments Export'!H1842),'Payments Export'!H1842)&lt;&gt;0,IFERROR(VALUE('Payments Export'!H1842),'Payments Export'!H1842),"")</f>
        <v/>
      </c>
      <c r="D1838" s="7" t="str">
        <f>IF('Payments Export'!I1842="","",'Payments Export'!I1842)</f>
        <v/>
      </c>
      <c r="E1838" s="7" t="str">
        <f t="shared" si="56"/>
        <v/>
      </c>
      <c r="F1838" s="7" t="str">
        <f>IF('Payments Export'!A1842="","",'Payments Export'!N1842)</f>
        <v/>
      </c>
      <c r="G1838" s="7" t="str">
        <f>IF('Payments Export'!A1842="","",'Payments Export'!O1842)</f>
        <v/>
      </c>
      <c r="H1838" s="7" t="str">
        <f>IF('Payments Export'!B1842="","",G1838-F1838)</f>
        <v/>
      </c>
      <c r="I1838" s="3" t="str">
        <f>IF(C1838&lt;&gt;"",_xlfn.XLOOKUP(IFERROR(VALUE(C1838),C1838),'Items database'!A:A,'Items database'!B:B),(_xlfn.XLOOKUP(LEFT(E1838,3),Services,Services,"")))</f>
        <v/>
      </c>
      <c r="J1838" s="3" t="str">
        <f t="shared" si="57"/>
        <v/>
      </c>
    </row>
    <row r="1839" spans="1:10" x14ac:dyDescent="0.35">
      <c r="A1839" s="7" t="str">
        <f>IF('Payments Export'!A1843="","",'Payments Export'!A1843)</f>
        <v/>
      </c>
      <c r="B1839" s="7" t="str">
        <f>IF('Payments Export'!A1843="","",'Payments Export'!B1843)</f>
        <v/>
      </c>
      <c r="C1839" s="7" t="str">
        <f>IF(IFERROR(VALUE('Payments Export'!H1843),'Payments Export'!H1843)&lt;&gt;0,IFERROR(VALUE('Payments Export'!H1843),'Payments Export'!H1843),"")</f>
        <v/>
      </c>
      <c r="D1839" s="7" t="str">
        <f>IF('Payments Export'!I1843="","",'Payments Export'!I1843)</f>
        <v/>
      </c>
      <c r="E1839" s="7" t="str">
        <f t="shared" si="56"/>
        <v/>
      </c>
      <c r="F1839" s="7" t="str">
        <f>IF('Payments Export'!A1843="","",'Payments Export'!N1843)</f>
        <v/>
      </c>
      <c r="G1839" s="7" t="str">
        <f>IF('Payments Export'!A1843="","",'Payments Export'!O1843)</f>
        <v/>
      </c>
      <c r="H1839" s="7" t="str">
        <f>IF('Payments Export'!B1843="","",G1839-F1839)</f>
        <v/>
      </c>
      <c r="I1839" s="3" t="str">
        <f>IF(C1839&lt;&gt;"",_xlfn.XLOOKUP(IFERROR(VALUE(C1839),C1839),'Items database'!A:A,'Items database'!B:B),(_xlfn.XLOOKUP(LEFT(E1839,3),Services,Services,"")))</f>
        <v/>
      </c>
      <c r="J1839" s="3" t="str">
        <f t="shared" si="57"/>
        <v/>
      </c>
    </row>
    <row r="1840" spans="1:10" x14ac:dyDescent="0.35">
      <c r="A1840" s="7" t="str">
        <f>IF('Payments Export'!A1844="","",'Payments Export'!A1844)</f>
        <v/>
      </c>
      <c r="B1840" s="7" t="str">
        <f>IF('Payments Export'!A1844="","",'Payments Export'!B1844)</f>
        <v/>
      </c>
      <c r="C1840" s="7" t="str">
        <f>IF(IFERROR(VALUE('Payments Export'!H1844),'Payments Export'!H1844)&lt;&gt;0,IFERROR(VALUE('Payments Export'!H1844),'Payments Export'!H1844),"")</f>
        <v/>
      </c>
      <c r="D1840" s="7" t="str">
        <f>IF('Payments Export'!I1844="","",'Payments Export'!I1844)</f>
        <v/>
      </c>
      <c r="E1840" s="7" t="str">
        <f t="shared" si="56"/>
        <v/>
      </c>
      <c r="F1840" s="7" t="str">
        <f>IF('Payments Export'!A1844="","",'Payments Export'!N1844)</f>
        <v/>
      </c>
      <c r="G1840" s="7" t="str">
        <f>IF('Payments Export'!A1844="","",'Payments Export'!O1844)</f>
        <v/>
      </c>
      <c r="H1840" s="7" t="str">
        <f>IF('Payments Export'!B1844="","",G1840-F1840)</f>
        <v/>
      </c>
      <c r="I1840" s="3" t="str">
        <f>IF(C1840&lt;&gt;"",_xlfn.XLOOKUP(IFERROR(VALUE(C1840),C1840),'Items database'!A:A,'Items database'!B:B),(_xlfn.XLOOKUP(LEFT(E1840,3),Services,Services,"")))</f>
        <v/>
      </c>
      <c r="J1840" s="3" t="str">
        <f t="shared" si="57"/>
        <v/>
      </c>
    </row>
    <row r="1841" spans="1:10" x14ac:dyDescent="0.35">
      <c r="A1841" s="7" t="str">
        <f>IF('Payments Export'!A1845="","",'Payments Export'!A1845)</f>
        <v/>
      </c>
      <c r="B1841" s="7" t="str">
        <f>IF('Payments Export'!A1845="","",'Payments Export'!B1845)</f>
        <v/>
      </c>
      <c r="C1841" s="7" t="str">
        <f>IF(IFERROR(VALUE('Payments Export'!H1845),'Payments Export'!H1845)&lt;&gt;0,IFERROR(VALUE('Payments Export'!H1845),'Payments Export'!H1845),"")</f>
        <v/>
      </c>
      <c r="D1841" s="7" t="str">
        <f>IF('Payments Export'!I1845="","",'Payments Export'!I1845)</f>
        <v/>
      </c>
      <c r="E1841" s="7" t="str">
        <f t="shared" si="56"/>
        <v/>
      </c>
      <c r="F1841" s="7" t="str">
        <f>IF('Payments Export'!A1845="","",'Payments Export'!N1845)</f>
        <v/>
      </c>
      <c r="G1841" s="7" t="str">
        <f>IF('Payments Export'!A1845="","",'Payments Export'!O1845)</f>
        <v/>
      </c>
      <c r="H1841" s="7" t="str">
        <f>IF('Payments Export'!B1845="","",G1841-F1841)</f>
        <v/>
      </c>
      <c r="I1841" s="3" t="str">
        <f>IF(C1841&lt;&gt;"",_xlfn.XLOOKUP(IFERROR(VALUE(C1841),C1841),'Items database'!A:A,'Items database'!B:B),(_xlfn.XLOOKUP(LEFT(E1841,3),Services,Services,"")))</f>
        <v/>
      </c>
      <c r="J1841" s="3" t="str">
        <f t="shared" si="57"/>
        <v/>
      </c>
    </row>
    <row r="1842" spans="1:10" x14ac:dyDescent="0.35">
      <c r="A1842" s="7" t="str">
        <f>IF('Payments Export'!A1846="","",'Payments Export'!A1846)</f>
        <v/>
      </c>
      <c r="B1842" s="7" t="str">
        <f>IF('Payments Export'!A1846="","",'Payments Export'!B1846)</f>
        <v/>
      </c>
      <c r="C1842" s="7" t="str">
        <f>IF(IFERROR(VALUE('Payments Export'!H1846),'Payments Export'!H1846)&lt;&gt;0,IFERROR(VALUE('Payments Export'!H1846),'Payments Export'!H1846),"")</f>
        <v/>
      </c>
      <c r="D1842" s="7" t="str">
        <f>IF('Payments Export'!I1846="","",'Payments Export'!I1846)</f>
        <v/>
      </c>
      <c r="E1842" s="7" t="str">
        <f t="shared" si="56"/>
        <v/>
      </c>
      <c r="F1842" s="7" t="str">
        <f>IF('Payments Export'!A1846="","",'Payments Export'!N1846)</f>
        <v/>
      </c>
      <c r="G1842" s="7" t="str">
        <f>IF('Payments Export'!A1846="","",'Payments Export'!O1846)</f>
        <v/>
      </c>
      <c r="H1842" s="7" t="str">
        <f>IF('Payments Export'!B1846="","",G1842-F1842)</f>
        <v/>
      </c>
      <c r="I1842" s="3" t="str">
        <f>IF(C1842&lt;&gt;"",_xlfn.XLOOKUP(IFERROR(VALUE(C1842),C1842),'Items database'!A:A,'Items database'!B:B),(_xlfn.XLOOKUP(LEFT(E1842,3),Services,Services,"")))</f>
        <v/>
      </c>
      <c r="J1842" s="3" t="str">
        <f t="shared" si="57"/>
        <v/>
      </c>
    </row>
    <row r="1843" spans="1:10" x14ac:dyDescent="0.35">
      <c r="A1843" s="7" t="str">
        <f>IF('Payments Export'!A1847="","",'Payments Export'!A1847)</f>
        <v/>
      </c>
      <c r="B1843" s="7" t="str">
        <f>IF('Payments Export'!A1847="","",'Payments Export'!B1847)</f>
        <v/>
      </c>
      <c r="C1843" s="7" t="str">
        <f>IF(IFERROR(VALUE('Payments Export'!H1847),'Payments Export'!H1847)&lt;&gt;0,IFERROR(VALUE('Payments Export'!H1847),'Payments Export'!H1847),"")</f>
        <v/>
      </c>
      <c r="D1843" s="7" t="str">
        <f>IF('Payments Export'!I1847="","",'Payments Export'!I1847)</f>
        <v/>
      </c>
      <c r="E1843" s="7" t="str">
        <f t="shared" si="56"/>
        <v/>
      </c>
      <c r="F1843" s="7" t="str">
        <f>IF('Payments Export'!A1847="","",'Payments Export'!N1847)</f>
        <v/>
      </c>
      <c r="G1843" s="7" t="str">
        <f>IF('Payments Export'!A1847="","",'Payments Export'!O1847)</f>
        <v/>
      </c>
      <c r="H1843" s="7" t="str">
        <f>IF('Payments Export'!B1847="","",G1843-F1843)</f>
        <v/>
      </c>
      <c r="I1843" s="3" t="str">
        <f>IF(C1843&lt;&gt;"",_xlfn.XLOOKUP(IFERROR(VALUE(C1843),C1843),'Items database'!A:A,'Items database'!B:B),(_xlfn.XLOOKUP(LEFT(E1843,3),Services,Services,"")))</f>
        <v/>
      </c>
      <c r="J1843" s="3" t="str">
        <f t="shared" si="57"/>
        <v/>
      </c>
    </row>
    <row r="1844" spans="1:10" x14ac:dyDescent="0.35">
      <c r="A1844" s="7" t="str">
        <f>IF('Payments Export'!A1848="","",'Payments Export'!A1848)</f>
        <v/>
      </c>
      <c r="B1844" s="7" t="str">
        <f>IF('Payments Export'!A1848="","",'Payments Export'!B1848)</f>
        <v/>
      </c>
      <c r="C1844" s="7" t="str">
        <f>IF(IFERROR(VALUE('Payments Export'!H1848),'Payments Export'!H1848)&lt;&gt;0,IFERROR(VALUE('Payments Export'!H1848),'Payments Export'!H1848),"")</f>
        <v/>
      </c>
      <c r="D1844" s="7" t="str">
        <f>IF('Payments Export'!I1848="","",'Payments Export'!I1848)</f>
        <v/>
      </c>
      <c r="E1844" s="7" t="str">
        <f t="shared" si="56"/>
        <v/>
      </c>
      <c r="F1844" s="7" t="str">
        <f>IF('Payments Export'!A1848="","",'Payments Export'!N1848)</f>
        <v/>
      </c>
      <c r="G1844" s="7" t="str">
        <f>IF('Payments Export'!A1848="","",'Payments Export'!O1848)</f>
        <v/>
      </c>
      <c r="H1844" s="7" t="str">
        <f>IF('Payments Export'!B1848="","",G1844-F1844)</f>
        <v/>
      </c>
      <c r="I1844" s="3" t="str">
        <f>IF(C1844&lt;&gt;"",_xlfn.XLOOKUP(IFERROR(VALUE(C1844),C1844),'Items database'!A:A,'Items database'!B:B),(_xlfn.XLOOKUP(LEFT(E1844,3),Services,Services,"")))</f>
        <v/>
      </c>
      <c r="J1844" s="3" t="str">
        <f t="shared" si="57"/>
        <v/>
      </c>
    </row>
    <row r="1845" spans="1:10" x14ac:dyDescent="0.35">
      <c r="A1845" s="7" t="str">
        <f>IF('Payments Export'!A1849="","",'Payments Export'!A1849)</f>
        <v/>
      </c>
      <c r="B1845" s="7" t="str">
        <f>IF('Payments Export'!A1849="","",'Payments Export'!B1849)</f>
        <v/>
      </c>
      <c r="C1845" s="7" t="str">
        <f>IF(IFERROR(VALUE('Payments Export'!H1849),'Payments Export'!H1849)&lt;&gt;0,IFERROR(VALUE('Payments Export'!H1849),'Payments Export'!H1849),"")</f>
        <v/>
      </c>
      <c r="D1845" s="7" t="str">
        <f>IF('Payments Export'!I1849="","",'Payments Export'!I1849)</f>
        <v/>
      </c>
      <c r="E1845" s="7" t="str">
        <f t="shared" si="56"/>
        <v/>
      </c>
      <c r="F1845" s="7" t="str">
        <f>IF('Payments Export'!A1849="","",'Payments Export'!N1849)</f>
        <v/>
      </c>
      <c r="G1845" s="7" t="str">
        <f>IF('Payments Export'!A1849="","",'Payments Export'!O1849)</f>
        <v/>
      </c>
      <c r="H1845" s="7" t="str">
        <f>IF('Payments Export'!B1849="","",G1845-F1845)</f>
        <v/>
      </c>
      <c r="I1845" s="3" t="str">
        <f>IF(C1845&lt;&gt;"",_xlfn.XLOOKUP(IFERROR(VALUE(C1845),C1845),'Items database'!A:A,'Items database'!B:B),(_xlfn.XLOOKUP(LEFT(E1845,3),Services,Services,"")))</f>
        <v/>
      </c>
      <c r="J1845" s="3" t="str">
        <f t="shared" si="57"/>
        <v/>
      </c>
    </row>
    <row r="1846" spans="1:10" x14ac:dyDescent="0.35">
      <c r="A1846" s="7" t="str">
        <f>IF('Payments Export'!A1850="","",'Payments Export'!A1850)</f>
        <v/>
      </c>
      <c r="B1846" s="7" t="str">
        <f>IF('Payments Export'!A1850="","",'Payments Export'!B1850)</f>
        <v/>
      </c>
      <c r="C1846" s="7" t="str">
        <f>IF(IFERROR(VALUE('Payments Export'!H1850),'Payments Export'!H1850)&lt;&gt;0,IFERROR(VALUE('Payments Export'!H1850),'Payments Export'!H1850),"")</f>
        <v/>
      </c>
      <c r="D1846" s="7" t="str">
        <f>IF('Payments Export'!I1850="","",'Payments Export'!I1850)</f>
        <v/>
      </c>
      <c r="E1846" s="7" t="str">
        <f t="shared" si="56"/>
        <v/>
      </c>
      <c r="F1846" s="7" t="str">
        <f>IF('Payments Export'!A1850="","",'Payments Export'!N1850)</f>
        <v/>
      </c>
      <c r="G1846" s="7" t="str">
        <f>IF('Payments Export'!A1850="","",'Payments Export'!O1850)</f>
        <v/>
      </c>
      <c r="H1846" s="7" t="str">
        <f>IF('Payments Export'!B1850="","",G1846-F1846)</f>
        <v/>
      </c>
      <c r="I1846" s="3" t="str">
        <f>IF(C1846&lt;&gt;"",_xlfn.XLOOKUP(IFERROR(VALUE(C1846),C1846),'Items database'!A:A,'Items database'!B:B),(_xlfn.XLOOKUP(LEFT(E1846,3),Services,Services,"")))</f>
        <v/>
      </c>
      <c r="J1846" s="3" t="str">
        <f t="shared" si="57"/>
        <v/>
      </c>
    </row>
    <row r="1847" spans="1:10" x14ac:dyDescent="0.35">
      <c r="A1847" s="7" t="str">
        <f>IF('Payments Export'!A1851="","",'Payments Export'!A1851)</f>
        <v/>
      </c>
      <c r="B1847" s="7" t="str">
        <f>IF('Payments Export'!A1851="","",'Payments Export'!B1851)</f>
        <v/>
      </c>
      <c r="C1847" s="7" t="str">
        <f>IF(IFERROR(VALUE('Payments Export'!H1851),'Payments Export'!H1851)&lt;&gt;0,IFERROR(VALUE('Payments Export'!H1851),'Payments Export'!H1851),"")</f>
        <v/>
      </c>
      <c r="D1847" s="7" t="str">
        <f>IF('Payments Export'!I1851="","",'Payments Export'!I1851)</f>
        <v/>
      </c>
      <c r="E1847" s="7" t="str">
        <f t="shared" si="56"/>
        <v/>
      </c>
      <c r="F1847" s="7" t="str">
        <f>IF('Payments Export'!A1851="","",'Payments Export'!N1851)</f>
        <v/>
      </c>
      <c r="G1847" s="7" t="str">
        <f>IF('Payments Export'!A1851="","",'Payments Export'!O1851)</f>
        <v/>
      </c>
      <c r="H1847" s="7" t="str">
        <f>IF('Payments Export'!B1851="","",G1847-F1847)</f>
        <v/>
      </c>
      <c r="I1847" s="3" t="str">
        <f>IF(C1847&lt;&gt;"",_xlfn.XLOOKUP(IFERROR(VALUE(C1847),C1847),'Items database'!A:A,'Items database'!B:B),(_xlfn.XLOOKUP(LEFT(E1847,3),Services,Services,"")))</f>
        <v/>
      </c>
      <c r="J1847" s="3" t="str">
        <f t="shared" si="57"/>
        <v/>
      </c>
    </row>
    <row r="1848" spans="1:10" x14ac:dyDescent="0.35">
      <c r="A1848" s="7" t="str">
        <f>IF('Payments Export'!A1852="","",'Payments Export'!A1852)</f>
        <v/>
      </c>
      <c r="B1848" s="7" t="str">
        <f>IF('Payments Export'!A1852="","",'Payments Export'!B1852)</f>
        <v/>
      </c>
      <c r="C1848" s="7" t="str">
        <f>IF(IFERROR(VALUE('Payments Export'!H1852),'Payments Export'!H1852)&lt;&gt;0,IFERROR(VALUE('Payments Export'!H1852),'Payments Export'!H1852),"")</f>
        <v/>
      </c>
      <c r="D1848" s="7" t="str">
        <f>IF('Payments Export'!I1852="","",'Payments Export'!I1852)</f>
        <v/>
      </c>
      <c r="E1848" s="7" t="str">
        <f t="shared" si="56"/>
        <v/>
      </c>
      <c r="F1848" s="7" t="str">
        <f>IF('Payments Export'!A1852="","",'Payments Export'!N1852)</f>
        <v/>
      </c>
      <c r="G1848" s="7" t="str">
        <f>IF('Payments Export'!A1852="","",'Payments Export'!O1852)</f>
        <v/>
      </c>
      <c r="H1848" s="7" t="str">
        <f>IF('Payments Export'!B1852="","",G1848-F1848)</f>
        <v/>
      </c>
      <c r="I1848" s="3" t="str">
        <f>IF(C1848&lt;&gt;"",_xlfn.XLOOKUP(IFERROR(VALUE(C1848),C1848),'Items database'!A:A,'Items database'!B:B),(_xlfn.XLOOKUP(LEFT(E1848,3),Services,Services,"")))</f>
        <v/>
      </c>
      <c r="J1848" s="3" t="str">
        <f t="shared" si="57"/>
        <v/>
      </c>
    </row>
    <row r="1849" spans="1:10" x14ac:dyDescent="0.35">
      <c r="A1849" s="7" t="str">
        <f>IF('Payments Export'!A1853="","",'Payments Export'!A1853)</f>
        <v/>
      </c>
      <c r="B1849" s="7" t="str">
        <f>IF('Payments Export'!A1853="","",'Payments Export'!B1853)</f>
        <v/>
      </c>
      <c r="C1849" s="7" t="str">
        <f>IF(IFERROR(VALUE('Payments Export'!H1853),'Payments Export'!H1853)&lt;&gt;0,IFERROR(VALUE('Payments Export'!H1853),'Payments Export'!H1853),"")</f>
        <v/>
      </c>
      <c r="D1849" s="7" t="str">
        <f>IF('Payments Export'!I1853="","",'Payments Export'!I1853)</f>
        <v/>
      </c>
      <c r="E1849" s="7" t="str">
        <f t="shared" si="56"/>
        <v/>
      </c>
      <c r="F1849" s="7" t="str">
        <f>IF('Payments Export'!A1853="","",'Payments Export'!N1853)</f>
        <v/>
      </c>
      <c r="G1849" s="7" t="str">
        <f>IF('Payments Export'!A1853="","",'Payments Export'!O1853)</f>
        <v/>
      </c>
      <c r="H1849" s="7" t="str">
        <f>IF('Payments Export'!B1853="","",G1849-F1849)</f>
        <v/>
      </c>
      <c r="I1849" s="3" t="str">
        <f>IF(C1849&lt;&gt;"",_xlfn.XLOOKUP(IFERROR(VALUE(C1849),C1849),'Items database'!A:A,'Items database'!B:B),(_xlfn.XLOOKUP(LEFT(E1849,3),Services,Services,"")))</f>
        <v/>
      </c>
      <c r="J1849" s="3" t="str">
        <f t="shared" si="57"/>
        <v/>
      </c>
    </row>
    <row r="1850" spans="1:10" x14ac:dyDescent="0.35">
      <c r="A1850" s="7" t="str">
        <f>IF('Payments Export'!A1854="","",'Payments Export'!A1854)</f>
        <v/>
      </c>
      <c r="B1850" s="7" t="str">
        <f>IF('Payments Export'!A1854="","",'Payments Export'!B1854)</f>
        <v/>
      </c>
      <c r="C1850" s="7" t="str">
        <f>IF(IFERROR(VALUE('Payments Export'!H1854),'Payments Export'!H1854)&lt;&gt;0,IFERROR(VALUE('Payments Export'!H1854),'Payments Export'!H1854),"")</f>
        <v/>
      </c>
      <c r="D1850" s="7" t="str">
        <f>IF('Payments Export'!I1854="","",'Payments Export'!I1854)</f>
        <v/>
      </c>
      <c r="E1850" s="7" t="str">
        <f t="shared" si="56"/>
        <v/>
      </c>
      <c r="F1850" s="7" t="str">
        <f>IF('Payments Export'!A1854="","",'Payments Export'!N1854)</f>
        <v/>
      </c>
      <c r="G1850" s="7" t="str">
        <f>IF('Payments Export'!A1854="","",'Payments Export'!O1854)</f>
        <v/>
      </c>
      <c r="H1850" s="7" t="str">
        <f>IF('Payments Export'!B1854="","",G1850-F1850)</f>
        <v/>
      </c>
      <c r="I1850" s="3" t="str">
        <f>IF(C1850&lt;&gt;"",_xlfn.XLOOKUP(IFERROR(VALUE(C1850),C1850),'Items database'!A:A,'Items database'!B:B),(_xlfn.XLOOKUP(LEFT(E1850,3),Services,Services,"")))</f>
        <v/>
      </c>
      <c r="J1850" s="3" t="str">
        <f t="shared" si="57"/>
        <v/>
      </c>
    </row>
    <row r="1851" spans="1:10" x14ac:dyDescent="0.35">
      <c r="A1851" s="7" t="str">
        <f>IF('Payments Export'!A1855="","",'Payments Export'!A1855)</f>
        <v/>
      </c>
      <c r="B1851" s="7" t="str">
        <f>IF('Payments Export'!A1855="","",'Payments Export'!B1855)</f>
        <v/>
      </c>
      <c r="C1851" s="7" t="str">
        <f>IF(IFERROR(VALUE('Payments Export'!H1855),'Payments Export'!H1855)&lt;&gt;0,IFERROR(VALUE('Payments Export'!H1855),'Payments Export'!H1855),"")</f>
        <v/>
      </c>
      <c r="D1851" s="7" t="str">
        <f>IF('Payments Export'!I1855="","",'Payments Export'!I1855)</f>
        <v/>
      </c>
      <c r="E1851" s="7" t="str">
        <f t="shared" si="56"/>
        <v/>
      </c>
      <c r="F1851" s="7" t="str">
        <f>IF('Payments Export'!A1855="","",'Payments Export'!N1855)</f>
        <v/>
      </c>
      <c r="G1851" s="7" t="str">
        <f>IF('Payments Export'!A1855="","",'Payments Export'!O1855)</f>
        <v/>
      </c>
      <c r="H1851" s="7" t="str">
        <f>IF('Payments Export'!B1855="","",G1851-F1851)</f>
        <v/>
      </c>
      <c r="I1851" s="3" t="str">
        <f>IF(C1851&lt;&gt;"",_xlfn.XLOOKUP(IFERROR(VALUE(C1851),C1851),'Items database'!A:A,'Items database'!B:B),(_xlfn.XLOOKUP(LEFT(E1851,3),Services,Services,"")))</f>
        <v/>
      </c>
      <c r="J1851" s="3" t="str">
        <f t="shared" si="57"/>
        <v/>
      </c>
    </row>
    <row r="1852" spans="1:10" x14ac:dyDescent="0.35">
      <c r="A1852" s="7" t="str">
        <f>IF('Payments Export'!A1856="","",'Payments Export'!A1856)</f>
        <v/>
      </c>
      <c r="B1852" s="7" t="str">
        <f>IF('Payments Export'!A1856="","",'Payments Export'!B1856)</f>
        <v/>
      </c>
      <c r="C1852" s="7" t="str">
        <f>IF(IFERROR(VALUE('Payments Export'!H1856),'Payments Export'!H1856)&lt;&gt;0,IFERROR(VALUE('Payments Export'!H1856),'Payments Export'!H1856),"")</f>
        <v/>
      </c>
      <c r="D1852" s="7" t="str">
        <f>IF('Payments Export'!I1856="","",'Payments Export'!I1856)</f>
        <v/>
      </c>
      <c r="E1852" s="7" t="str">
        <f t="shared" si="56"/>
        <v/>
      </c>
      <c r="F1852" s="7" t="str">
        <f>IF('Payments Export'!A1856="","",'Payments Export'!N1856)</f>
        <v/>
      </c>
      <c r="G1852" s="7" t="str">
        <f>IF('Payments Export'!A1856="","",'Payments Export'!O1856)</f>
        <v/>
      </c>
      <c r="H1852" s="7" t="str">
        <f>IF('Payments Export'!B1856="","",G1852-F1852)</f>
        <v/>
      </c>
      <c r="I1852" s="3" t="str">
        <f>IF(C1852&lt;&gt;"",_xlfn.XLOOKUP(IFERROR(VALUE(C1852),C1852),'Items database'!A:A,'Items database'!B:B),(_xlfn.XLOOKUP(LEFT(E1852,3),Services,Services,"")))</f>
        <v/>
      </c>
      <c r="J1852" s="3" t="str">
        <f t="shared" si="57"/>
        <v/>
      </c>
    </row>
    <row r="1853" spans="1:10" x14ac:dyDescent="0.35">
      <c r="A1853" s="7" t="str">
        <f>IF('Payments Export'!A1857="","",'Payments Export'!A1857)</f>
        <v/>
      </c>
      <c r="B1853" s="7" t="str">
        <f>IF('Payments Export'!A1857="","",'Payments Export'!B1857)</f>
        <v/>
      </c>
      <c r="C1853" s="7" t="str">
        <f>IF(IFERROR(VALUE('Payments Export'!H1857),'Payments Export'!H1857)&lt;&gt;0,IFERROR(VALUE('Payments Export'!H1857),'Payments Export'!H1857),"")</f>
        <v/>
      </c>
      <c r="D1853" s="7" t="str">
        <f>IF('Payments Export'!I1857="","",'Payments Export'!I1857)</f>
        <v/>
      </c>
      <c r="E1853" s="7" t="str">
        <f t="shared" si="56"/>
        <v/>
      </c>
      <c r="F1853" s="7" t="str">
        <f>IF('Payments Export'!A1857="","",'Payments Export'!N1857)</f>
        <v/>
      </c>
      <c r="G1853" s="7" t="str">
        <f>IF('Payments Export'!A1857="","",'Payments Export'!O1857)</f>
        <v/>
      </c>
      <c r="H1853" s="7" t="str">
        <f>IF('Payments Export'!B1857="","",G1853-F1853)</f>
        <v/>
      </c>
      <c r="I1853" s="3" t="str">
        <f>IF(C1853&lt;&gt;"",_xlfn.XLOOKUP(IFERROR(VALUE(C1853),C1853),'Items database'!A:A,'Items database'!B:B),(_xlfn.XLOOKUP(LEFT(E1853,3),Services,Services,"")))</f>
        <v/>
      </c>
      <c r="J1853" s="3" t="str">
        <f t="shared" si="57"/>
        <v/>
      </c>
    </row>
    <row r="1854" spans="1:10" x14ac:dyDescent="0.35">
      <c r="A1854" s="7" t="str">
        <f>IF('Payments Export'!A1858="","",'Payments Export'!A1858)</f>
        <v/>
      </c>
      <c r="B1854" s="7" t="str">
        <f>IF('Payments Export'!A1858="","",'Payments Export'!B1858)</f>
        <v/>
      </c>
      <c r="C1854" s="7" t="str">
        <f>IF(IFERROR(VALUE('Payments Export'!H1858),'Payments Export'!H1858)&lt;&gt;0,IFERROR(VALUE('Payments Export'!H1858),'Payments Export'!H1858),"")</f>
        <v/>
      </c>
      <c r="D1854" s="7" t="str">
        <f>IF('Payments Export'!I1858="","",'Payments Export'!I1858)</f>
        <v/>
      </c>
      <c r="E1854" s="7" t="str">
        <f t="shared" si="56"/>
        <v/>
      </c>
      <c r="F1854" s="7" t="str">
        <f>IF('Payments Export'!A1858="","",'Payments Export'!N1858)</f>
        <v/>
      </c>
      <c r="G1854" s="7" t="str">
        <f>IF('Payments Export'!A1858="","",'Payments Export'!O1858)</f>
        <v/>
      </c>
      <c r="H1854" s="7" t="str">
        <f>IF('Payments Export'!B1858="","",G1854-F1854)</f>
        <v/>
      </c>
      <c r="I1854" s="3" t="str">
        <f>IF(C1854&lt;&gt;"",_xlfn.XLOOKUP(IFERROR(VALUE(C1854),C1854),'Items database'!A:A,'Items database'!B:B),(_xlfn.XLOOKUP(LEFT(E1854,3),Services,Services,"")))</f>
        <v/>
      </c>
      <c r="J1854" s="3" t="str">
        <f t="shared" si="57"/>
        <v/>
      </c>
    </row>
    <row r="1855" spans="1:10" x14ac:dyDescent="0.35">
      <c r="A1855" s="7" t="str">
        <f>IF('Payments Export'!A1859="","",'Payments Export'!A1859)</f>
        <v/>
      </c>
      <c r="B1855" s="7" t="str">
        <f>IF('Payments Export'!A1859="","",'Payments Export'!B1859)</f>
        <v/>
      </c>
      <c r="C1855" s="7" t="str">
        <f>IF(IFERROR(VALUE('Payments Export'!H1859),'Payments Export'!H1859)&lt;&gt;0,IFERROR(VALUE('Payments Export'!H1859),'Payments Export'!H1859),"")</f>
        <v/>
      </c>
      <c r="D1855" s="7" t="str">
        <f>IF('Payments Export'!I1859="","",'Payments Export'!I1859)</f>
        <v/>
      </c>
      <c r="E1855" s="7" t="str">
        <f t="shared" si="56"/>
        <v/>
      </c>
      <c r="F1855" s="7" t="str">
        <f>IF('Payments Export'!A1859="","",'Payments Export'!N1859)</f>
        <v/>
      </c>
      <c r="G1855" s="7" t="str">
        <f>IF('Payments Export'!A1859="","",'Payments Export'!O1859)</f>
        <v/>
      </c>
      <c r="H1855" s="7" t="str">
        <f>IF('Payments Export'!B1859="","",G1855-F1855)</f>
        <v/>
      </c>
      <c r="I1855" s="3" t="str">
        <f>IF(C1855&lt;&gt;"",_xlfn.XLOOKUP(IFERROR(VALUE(C1855),C1855),'Items database'!A:A,'Items database'!B:B),(_xlfn.XLOOKUP(LEFT(E1855,3),Services,Services,"")))</f>
        <v/>
      </c>
      <c r="J1855" s="3" t="str">
        <f t="shared" si="57"/>
        <v/>
      </c>
    </row>
    <row r="1856" spans="1:10" x14ac:dyDescent="0.35">
      <c r="A1856" s="7" t="str">
        <f>IF('Payments Export'!A1860="","",'Payments Export'!A1860)</f>
        <v/>
      </c>
      <c r="B1856" s="7" t="str">
        <f>IF('Payments Export'!A1860="","",'Payments Export'!B1860)</f>
        <v/>
      </c>
      <c r="C1856" s="7" t="str">
        <f>IF(IFERROR(VALUE('Payments Export'!H1860),'Payments Export'!H1860)&lt;&gt;0,IFERROR(VALUE('Payments Export'!H1860),'Payments Export'!H1860),"")</f>
        <v/>
      </c>
      <c r="D1856" s="7" t="str">
        <f>IF('Payments Export'!I1860="","",'Payments Export'!I1860)</f>
        <v/>
      </c>
      <c r="E1856" s="7" t="str">
        <f t="shared" si="56"/>
        <v/>
      </c>
      <c r="F1856" s="7" t="str">
        <f>IF('Payments Export'!A1860="","",'Payments Export'!N1860)</f>
        <v/>
      </c>
      <c r="G1856" s="7" t="str">
        <f>IF('Payments Export'!A1860="","",'Payments Export'!O1860)</f>
        <v/>
      </c>
      <c r="H1856" s="7" t="str">
        <f>IF('Payments Export'!B1860="","",G1856-F1856)</f>
        <v/>
      </c>
      <c r="I1856" s="3" t="str">
        <f>IF(C1856&lt;&gt;"",_xlfn.XLOOKUP(IFERROR(VALUE(C1856),C1856),'Items database'!A:A,'Items database'!B:B),(_xlfn.XLOOKUP(LEFT(E1856,3),Services,Services,"")))</f>
        <v/>
      </c>
      <c r="J1856" s="3" t="str">
        <f t="shared" si="57"/>
        <v/>
      </c>
    </row>
    <row r="1857" spans="1:10" x14ac:dyDescent="0.35">
      <c r="A1857" s="7" t="str">
        <f>IF('Payments Export'!A1861="","",'Payments Export'!A1861)</f>
        <v/>
      </c>
      <c r="B1857" s="7" t="str">
        <f>IF('Payments Export'!A1861="","",'Payments Export'!B1861)</f>
        <v/>
      </c>
      <c r="C1857" s="7" t="str">
        <f>IF(IFERROR(VALUE('Payments Export'!H1861),'Payments Export'!H1861)&lt;&gt;0,IFERROR(VALUE('Payments Export'!H1861),'Payments Export'!H1861),"")</f>
        <v/>
      </c>
      <c r="D1857" s="7" t="str">
        <f>IF('Payments Export'!I1861="","",'Payments Export'!I1861)</f>
        <v/>
      </c>
      <c r="E1857" s="7" t="str">
        <f t="shared" ref="E1857:E1920" si="58">LEFT(D1857,66)</f>
        <v/>
      </c>
      <c r="F1857" s="7" t="str">
        <f>IF('Payments Export'!A1861="","",'Payments Export'!N1861)</f>
        <v/>
      </c>
      <c r="G1857" s="7" t="str">
        <f>IF('Payments Export'!A1861="","",'Payments Export'!O1861)</f>
        <v/>
      </c>
      <c r="H1857" s="7" t="str">
        <f>IF('Payments Export'!B1861="","",G1857-F1857)</f>
        <v/>
      </c>
      <c r="I1857" s="3" t="str">
        <f>IF(C1857&lt;&gt;"",_xlfn.XLOOKUP(IFERROR(VALUE(C1857),C1857),'Items database'!A:A,'Items database'!B:B),(_xlfn.XLOOKUP(LEFT(E1857,3),Services,Services,"")))</f>
        <v/>
      </c>
      <c r="J1857" s="3" t="str">
        <f t="shared" ref="J1857:J1920" si="59">IF(ISNUMBER(F1857)=TRUE,IF(F1857=0,"","GST"),"")</f>
        <v/>
      </c>
    </row>
    <row r="1858" spans="1:10" x14ac:dyDescent="0.35">
      <c r="A1858" s="7" t="str">
        <f>IF('Payments Export'!A1862="","",'Payments Export'!A1862)</f>
        <v/>
      </c>
      <c r="B1858" s="7" t="str">
        <f>IF('Payments Export'!A1862="","",'Payments Export'!B1862)</f>
        <v/>
      </c>
      <c r="C1858" s="7" t="str">
        <f>IF(IFERROR(VALUE('Payments Export'!H1862),'Payments Export'!H1862)&lt;&gt;0,IFERROR(VALUE('Payments Export'!H1862),'Payments Export'!H1862),"")</f>
        <v/>
      </c>
      <c r="D1858" s="7" t="str">
        <f>IF('Payments Export'!I1862="","",'Payments Export'!I1862)</f>
        <v/>
      </c>
      <c r="E1858" s="7" t="str">
        <f t="shared" si="58"/>
        <v/>
      </c>
      <c r="F1858" s="7" t="str">
        <f>IF('Payments Export'!A1862="","",'Payments Export'!N1862)</f>
        <v/>
      </c>
      <c r="G1858" s="7" t="str">
        <f>IF('Payments Export'!A1862="","",'Payments Export'!O1862)</f>
        <v/>
      </c>
      <c r="H1858" s="7" t="str">
        <f>IF('Payments Export'!B1862="","",G1858-F1858)</f>
        <v/>
      </c>
      <c r="I1858" s="3" t="str">
        <f>IF(C1858&lt;&gt;"",_xlfn.XLOOKUP(IFERROR(VALUE(C1858),C1858),'Items database'!A:A,'Items database'!B:B),(_xlfn.XLOOKUP(LEFT(E1858,3),Services,Services,"")))</f>
        <v/>
      </c>
      <c r="J1858" s="3" t="str">
        <f t="shared" si="59"/>
        <v/>
      </c>
    </row>
    <row r="1859" spans="1:10" x14ac:dyDescent="0.35">
      <c r="A1859" s="7" t="str">
        <f>IF('Payments Export'!A1863="","",'Payments Export'!A1863)</f>
        <v/>
      </c>
      <c r="B1859" s="7" t="str">
        <f>IF('Payments Export'!A1863="","",'Payments Export'!B1863)</f>
        <v/>
      </c>
      <c r="C1859" s="7" t="str">
        <f>IF(IFERROR(VALUE('Payments Export'!H1863),'Payments Export'!H1863)&lt;&gt;0,IFERROR(VALUE('Payments Export'!H1863),'Payments Export'!H1863),"")</f>
        <v/>
      </c>
      <c r="D1859" s="7" t="str">
        <f>IF('Payments Export'!I1863="","",'Payments Export'!I1863)</f>
        <v/>
      </c>
      <c r="E1859" s="7" t="str">
        <f t="shared" si="58"/>
        <v/>
      </c>
      <c r="F1859" s="7" t="str">
        <f>IF('Payments Export'!A1863="","",'Payments Export'!N1863)</f>
        <v/>
      </c>
      <c r="G1859" s="7" t="str">
        <f>IF('Payments Export'!A1863="","",'Payments Export'!O1863)</f>
        <v/>
      </c>
      <c r="H1859" s="7" t="str">
        <f>IF('Payments Export'!B1863="","",G1859-F1859)</f>
        <v/>
      </c>
      <c r="I1859" s="3" t="str">
        <f>IF(C1859&lt;&gt;"",_xlfn.XLOOKUP(IFERROR(VALUE(C1859),C1859),'Items database'!A:A,'Items database'!B:B),(_xlfn.XLOOKUP(LEFT(E1859,3),Services,Services,"")))</f>
        <v/>
      </c>
      <c r="J1859" s="3" t="str">
        <f t="shared" si="59"/>
        <v/>
      </c>
    </row>
    <row r="1860" spans="1:10" x14ac:dyDescent="0.35">
      <c r="A1860" s="7" t="str">
        <f>IF('Payments Export'!A1864="","",'Payments Export'!A1864)</f>
        <v/>
      </c>
      <c r="B1860" s="7" t="str">
        <f>IF('Payments Export'!A1864="","",'Payments Export'!B1864)</f>
        <v/>
      </c>
      <c r="C1860" s="7" t="str">
        <f>IF(IFERROR(VALUE('Payments Export'!H1864),'Payments Export'!H1864)&lt;&gt;0,IFERROR(VALUE('Payments Export'!H1864),'Payments Export'!H1864),"")</f>
        <v/>
      </c>
      <c r="D1860" s="7" t="str">
        <f>IF('Payments Export'!I1864="","",'Payments Export'!I1864)</f>
        <v/>
      </c>
      <c r="E1860" s="7" t="str">
        <f t="shared" si="58"/>
        <v/>
      </c>
      <c r="F1860" s="7" t="str">
        <f>IF('Payments Export'!A1864="","",'Payments Export'!N1864)</f>
        <v/>
      </c>
      <c r="G1860" s="7" t="str">
        <f>IF('Payments Export'!A1864="","",'Payments Export'!O1864)</f>
        <v/>
      </c>
      <c r="H1860" s="7" t="str">
        <f>IF('Payments Export'!B1864="","",G1860-F1860)</f>
        <v/>
      </c>
      <c r="I1860" s="3" t="str">
        <f>IF(C1860&lt;&gt;"",_xlfn.XLOOKUP(IFERROR(VALUE(C1860),C1860),'Items database'!A:A,'Items database'!B:B),(_xlfn.XLOOKUP(LEFT(E1860,3),Services,Services,"")))</f>
        <v/>
      </c>
      <c r="J1860" s="3" t="str">
        <f t="shared" si="59"/>
        <v/>
      </c>
    </row>
    <row r="1861" spans="1:10" x14ac:dyDescent="0.35">
      <c r="A1861" s="7" t="str">
        <f>IF('Payments Export'!A1865="","",'Payments Export'!A1865)</f>
        <v/>
      </c>
      <c r="B1861" s="7" t="str">
        <f>IF('Payments Export'!A1865="","",'Payments Export'!B1865)</f>
        <v/>
      </c>
      <c r="C1861" s="7" t="str">
        <f>IF(IFERROR(VALUE('Payments Export'!H1865),'Payments Export'!H1865)&lt;&gt;0,IFERROR(VALUE('Payments Export'!H1865),'Payments Export'!H1865),"")</f>
        <v/>
      </c>
      <c r="D1861" s="7" t="str">
        <f>IF('Payments Export'!I1865="","",'Payments Export'!I1865)</f>
        <v/>
      </c>
      <c r="E1861" s="7" t="str">
        <f t="shared" si="58"/>
        <v/>
      </c>
      <c r="F1861" s="7" t="str">
        <f>IF('Payments Export'!A1865="","",'Payments Export'!N1865)</f>
        <v/>
      </c>
      <c r="G1861" s="7" t="str">
        <f>IF('Payments Export'!A1865="","",'Payments Export'!O1865)</f>
        <v/>
      </c>
      <c r="H1861" s="7" t="str">
        <f>IF('Payments Export'!B1865="","",G1861-F1861)</f>
        <v/>
      </c>
      <c r="I1861" s="3" t="str">
        <f>IF(C1861&lt;&gt;"",_xlfn.XLOOKUP(IFERROR(VALUE(C1861),C1861),'Items database'!A:A,'Items database'!B:B),(_xlfn.XLOOKUP(LEFT(E1861,3),Services,Services,"")))</f>
        <v/>
      </c>
      <c r="J1861" s="3" t="str">
        <f t="shared" si="59"/>
        <v/>
      </c>
    </row>
    <row r="1862" spans="1:10" x14ac:dyDescent="0.35">
      <c r="A1862" s="7" t="str">
        <f>IF('Payments Export'!A1866="","",'Payments Export'!A1866)</f>
        <v/>
      </c>
      <c r="B1862" s="7" t="str">
        <f>IF('Payments Export'!A1866="","",'Payments Export'!B1866)</f>
        <v/>
      </c>
      <c r="C1862" s="7" t="str">
        <f>IF(IFERROR(VALUE('Payments Export'!H1866),'Payments Export'!H1866)&lt;&gt;0,IFERROR(VALUE('Payments Export'!H1866),'Payments Export'!H1866),"")</f>
        <v/>
      </c>
      <c r="D1862" s="7" t="str">
        <f>IF('Payments Export'!I1866="","",'Payments Export'!I1866)</f>
        <v/>
      </c>
      <c r="E1862" s="7" t="str">
        <f t="shared" si="58"/>
        <v/>
      </c>
      <c r="F1862" s="7" t="str">
        <f>IF('Payments Export'!A1866="","",'Payments Export'!N1866)</f>
        <v/>
      </c>
      <c r="G1862" s="7" t="str">
        <f>IF('Payments Export'!A1866="","",'Payments Export'!O1866)</f>
        <v/>
      </c>
      <c r="H1862" s="7" t="str">
        <f>IF('Payments Export'!B1866="","",G1862-F1862)</f>
        <v/>
      </c>
      <c r="I1862" s="3" t="str">
        <f>IF(C1862&lt;&gt;"",_xlfn.XLOOKUP(IFERROR(VALUE(C1862),C1862),'Items database'!A:A,'Items database'!B:B),(_xlfn.XLOOKUP(LEFT(E1862,3),Services,Services,"")))</f>
        <v/>
      </c>
      <c r="J1862" s="3" t="str">
        <f t="shared" si="59"/>
        <v/>
      </c>
    </row>
    <row r="1863" spans="1:10" x14ac:dyDescent="0.35">
      <c r="A1863" s="7" t="str">
        <f>IF('Payments Export'!A1867="","",'Payments Export'!A1867)</f>
        <v/>
      </c>
      <c r="B1863" s="7" t="str">
        <f>IF('Payments Export'!A1867="","",'Payments Export'!B1867)</f>
        <v/>
      </c>
      <c r="C1863" s="7" t="str">
        <f>IF(IFERROR(VALUE('Payments Export'!H1867),'Payments Export'!H1867)&lt;&gt;0,IFERROR(VALUE('Payments Export'!H1867),'Payments Export'!H1867),"")</f>
        <v/>
      </c>
      <c r="D1863" s="7" t="str">
        <f>IF('Payments Export'!I1867="","",'Payments Export'!I1867)</f>
        <v/>
      </c>
      <c r="E1863" s="7" t="str">
        <f t="shared" si="58"/>
        <v/>
      </c>
      <c r="F1863" s="7" t="str">
        <f>IF('Payments Export'!A1867="","",'Payments Export'!N1867)</f>
        <v/>
      </c>
      <c r="G1863" s="7" t="str">
        <f>IF('Payments Export'!A1867="","",'Payments Export'!O1867)</f>
        <v/>
      </c>
      <c r="H1863" s="7" t="str">
        <f>IF('Payments Export'!B1867="","",G1863-F1863)</f>
        <v/>
      </c>
      <c r="I1863" s="3" t="str">
        <f>IF(C1863&lt;&gt;"",_xlfn.XLOOKUP(IFERROR(VALUE(C1863),C1863),'Items database'!A:A,'Items database'!B:B),(_xlfn.XLOOKUP(LEFT(E1863,3),Services,Services,"")))</f>
        <v/>
      </c>
      <c r="J1863" s="3" t="str">
        <f t="shared" si="59"/>
        <v/>
      </c>
    </row>
    <row r="1864" spans="1:10" x14ac:dyDescent="0.35">
      <c r="A1864" s="7" t="str">
        <f>IF('Payments Export'!A1868="","",'Payments Export'!A1868)</f>
        <v/>
      </c>
      <c r="B1864" s="7" t="str">
        <f>IF('Payments Export'!A1868="","",'Payments Export'!B1868)</f>
        <v/>
      </c>
      <c r="C1864" s="7" t="str">
        <f>IF(IFERROR(VALUE('Payments Export'!H1868),'Payments Export'!H1868)&lt;&gt;0,IFERROR(VALUE('Payments Export'!H1868),'Payments Export'!H1868),"")</f>
        <v/>
      </c>
      <c r="D1864" s="7" t="str">
        <f>IF('Payments Export'!I1868="","",'Payments Export'!I1868)</f>
        <v/>
      </c>
      <c r="E1864" s="7" t="str">
        <f t="shared" si="58"/>
        <v/>
      </c>
      <c r="F1864" s="7" t="str">
        <f>IF('Payments Export'!A1868="","",'Payments Export'!N1868)</f>
        <v/>
      </c>
      <c r="G1864" s="7" t="str">
        <f>IF('Payments Export'!A1868="","",'Payments Export'!O1868)</f>
        <v/>
      </c>
      <c r="H1864" s="7" t="str">
        <f>IF('Payments Export'!B1868="","",G1864-F1864)</f>
        <v/>
      </c>
      <c r="I1864" s="3" t="str">
        <f>IF(C1864&lt;&gt;"",_xlfn.XLOOKUP(IFERROR(VALUE(C1864),C1864),'Items database'!A:A,'Items database'!B:B),(_xlfn.XLOOKUP(LEFT(E1864,3),Services,Services,"")))</f>
        <v/>
      </c>
      <c r="J1864" s="3" t="str">
        <f t="shared" si="59"/>
        <v/>
      </c>
    </row>
    <row r="1865" spans="1:10" x14ac:dyDescent="0.35">
      <c r="A1865" s="7" t="str">
        <f>IF('Payments Export'!A1869="","",'Payments Export'!A1869)</f>
        <v/>
      </c>
      <c r="B1865" s="7" t="str">
        <f>IF('Payments Export'!A1869="","",'Payments Export'!B1869)</f>
        <v/>
      </c>
      <c r="C1865" s="7" t="str">
        <f>IF(IFERROR(VALUE('Payments Export'!H1869),'Payments Export'!H1869)&lt;&gt;0,IFERROR(VALUE('Payments Export'!H1869),'Payments Export'!H1869),"")</f>
        <v/>
      </c>
      <c r="D1865" s="7" t="str">
        <f>IF('Payments Export'!I1869="","",'Payments Export'!I1869)</f>
        <v/>
      </c>
      <c r="E1865" s="7" t="str">
        <f t="shared" si="58"/>
        <v/>
      </c>
      <c r="F1865" s="7" t="str">
        <f>IF('Payments Export'!A1869="","",'Payments Export'!N1869)</f>
        <v/>
      </c>
      <c r="G1865" s="7" t="str">
        <f>IF('Payments Export'!A1869="","",'Payments Export'!O1869)</f>
        <v/>
      </c>
      <c r="H1865" s="7" t="str">
        <f>IF('Payments Export'!B1869="","",G1865-F1865)</f>
        <v/>
      </c>
      <c r="I1865" s="3" t="str">
        <f>IF(C1865&lt;&gt;"",_xlfn.XLOOKUP(IFERROR(VALUE(C1865),C1865),'Items database'!A:A,'Items database'!B:B),(_xlfn.XLOOKUP(LEFT(E1865,3),Services,Services,"")))</f>
        <v/>
      </c>
      <c r="J1865" s="3" t="str">
        <f t="shared" si="59"/>
        <v/>
      </c>
    </row>
    <row r="1866" spans="1:10" x14ac:dyDescent="0.35">
      <c r="A1866" s="7" t="str">
        <f>IF('Payments Export'!A1870="","",'Payments Export'!A1870)</f>
        <v/>
      </c>
      <c r="B1866" s="7" t="str">
        <f>IF('Payments Export'!A1870="","",'Payments Export'!B1870)</f>
        <v/>
      </c>
      <c r="C1866" s="7" t="str">
        <f>IF(IFERROR(VALUE('Payments Export'!H1870),'Payments Export'!H1870)&lt;&gt;0,IFERROR(VALUE('Payments Export'!H1870),'Payments Export'!H1870),"")</f>
        <v/>
      </c>
      <c r="D1866" s="7" t="str">
        <f>IF('Payments Export'!I1870="","",'Payments Export'!I1870)</f>
        <v/>
      </c>
      <c r="E1866" s="7" t="str">
        <f t="shared" si="58"/>
        <v/>
      </c>
      <c r="F1866" s="7" t="str">
        <f>IF('Payments Export'!A1870="","",'Payments Export'!N1870)</f>
        <v/>
      </c>
      <c r="G1866" s="7" t="str">
        <f>IF('Payments Export'!A1870="","",'Payments Export'!O1870)</f>
        <v/>
      </c>
      <c r="H1866" s="7" t="str">
        <f>IF('Payments Export'!B1870="","",G1866-F1866)</f>
        <v/>
      </c>
      <c r="I1866" s="3" t="str">
        <f>IF(C1866&lt;&gt;"",_xlfn.XLOOKUP(IFERROR(VALUE(C1866),C1866),'Items database'!A:A,'Items database'!B:B),(_xlfn.XLOOKUP(LEFT(E1866,3),Services,Services,"")))</f>
        <v/>
      </c>
      <c r="J1866" s="3" t="str">
        <f t="shared" si="59"/>
        <v/>
      </c>
    </row>
    <row r="1867" spans="1:10" x14ac:dyDescent="0.35">
      <c r="A1867" s="7" t="str">
        <f>IF('Payments Export'!A1871="","",'Payments Export'!A1871)</f>
        <v/>
      </c>
      <c r="B1867" s="7" t="str">
        <f>IF('Payments Export'!A1871="","",'Payments Export'!B1871)</f>
        <v/>
      </c>
      <c r="C1867" s="7" t="str">
        <f>IF(IFERROR(VALUE('Payments Export'!H1871),'Payments Export'!H1871)&lt;&gt;0,IFERROR(VALUE('Payments Export'!H1871),'Payments Export'!H1871),"")</f>
        <v/>
      </c>
      <c r="D1867" s="7" t="str">
        <f>IF('Payments Export'!I1871="","",'Payments Export'!I1871)</f>
        <v/>
      </c>
      <c r="E1867" s="7" t="str">
        <f t="shared" si="58"/>
        <v/>
      </c>
      <c r="F1867" s="7" t="str">
        <f>IF('Payments Export'!A1871="","",'Payments Export'!N1871)</f>
        <v/>
      </c>
      <c r="G1867" s="7" t="str">
        <f>IF('Payments Export'!A1871="","",'Payments Export'!O1871)</f>
        <v/>
      </c>
      <c r="H1867" s="7" t="str">
        <f>IF('Payments Export'!B1871="","",G1867-F1867)</f>
        <v/>
      </c>
      <c r="I1867" s="3" t="str">
        <f>IF(C1867&lt;&gt;"",_xlfn.XLOOKUP(IFERROR(VALUE(C1867),C1867),'Items database'!A:A,'Items database'!B:B),(_xlfn.XLOOKUP(LEFT(E1867,3),Services,Services,"")))</f>
        <v/>
      </c>
      <c r="J1867" s="3" t="str">
        <f t="shared" si="59"/>
        <v/>
      </c>
    </row>
    <row r="1868" spans="1:10" x14ac:dyDescent="0.35">
      <c r="A1868" s="7" t="str">
        <f>IF('Payments Export'!A1872="","",'Payments Export'!A1872)</f>
        <v/>
      </c>
      <c r="B1868" s="7" t="str">
        <f>IF('Payments Export'!A1872="","",'Payments Export'!B1872)</f>
        <v/>
      </c>
      <c r="C1868" s="7" t="str">
        <f>IF(IFERROR(VALUE('Payments Export'!H1872),'Payments Export'!H1872)&lt;&gt;0,IFERROR(VALUE('Payments Export'!H1872),'Payments Export'!H1872),"")</f>
        <v/>
      </c>
      <c r="D1868" s="7" t="str">
        <f>IF('Payments Export'!I1872="","",'Payments Export'!I1872)</f>
        <v/>
      </c>
      <c r="E1868" s="7" t="str">
        <f t="shared" si="58"/>
        <v/>
      </c>
      <c r="F1868" s="7" t="str">
        <f>IF('Payments Export'!A1872="","",'Payments Export'!N1872)</f>
        <v/>
      </c>
      <c r="G1868" s="7" t="str">
        <f>IF('Payments Export'!A1872="","",'Payments Export'!O1872)</f>
        <v/>
      </c>
      <c r="H1868" s="7" t="str">
        <f>IF('Payments Export'!B1872="","",G1868-F1868)</f>
        <v/>
      </c>
      <c r="I1868" s="3" t="str">
        <f>IF(C1868&lt;&gt;"",_xlfn.XLOOKUP(IFERROR(VALUE(C1868),C1868),'Items database'!A:A,'Items database'!B:B),(_xlfn.XLOOKUP(LEFT(E1868,3),Services,Services,"")))</f>
        <v/>
      </c>
      <c r="J1868" s="3" t="str">
        <f t="shared" si="59"/>
        <v/>
      </c>
    </row>
    <row r="1869" spans="1:10" x14ac:dyDescent="0.35">
      <c r="A1869" s="7" t="str">
        <f>IF('Payments Export'!A1873="","",'Payments Export'!A1873)</f>
        <v/>
      </c>
      <c r="B1869" s="7" t="str">
        <f>IF('Payments Export'!A1873="","",'Payments Export'!B1873)</f>
        <v/>
      </c>
      <c r="C1869" s="7" t="str">
        <f>IF(IFERROR(VALUE('Payments Export'!H1873),'Payments Export'!H1873)&lt;&gt;0,IFERROR(VALUE('Payments Export'!H1873),'Payments Export'!H1873),"")</f>
        <v/>
      </c>
      <c r="D1869" s="7" t="str">
        <f>IF('Payments Export'!I1873="","",'Payments Export'!I1873)</f>
        <v/>
      </c>
      <c r="E1869" s="7" t="str">
        <f t="shared" si="58"/>
        <v/>
      </c>
      <c r="F1869" s="7" t="str">
        <f>IF('Payments Export'!A1873="","",'Payments Export'!N1873)</f>
        <v/>
      </c>
      <c r="G1869" s="7" t="str">
        <f>IF('Payments Export'!A1873="","",'Payments Export'!O1873)</f>
        <v/>
      </c>
      <c r="H1869" s="7" t="str">
        <f>IF('Payments Export'!B1873="","",G1869-F1869)</f>
        <v/>
      </c>
      <c r="I1869" s="3" t="str">
        <f>IF(C1869&lt;&gt;"",_xlfn.XLOOKUP(IFERROR(VALUE(C1869),C1869),'Items database'!A:A,'Items database'!B:B),(_xlfn.XLOOKUP(LEFT(E1869,3),Services,Services,"")))</f>
        <v/>
      </c>
      <c r="J1869" s="3" t="str">
        <f t="shared" si="59"/>
        <v/>
      </c>
    </row>
    <row r="1870" spans="1:10" x14ac:dyDescent="0.35">
      <c r="A1870" s="7" t="str">
        <f>IF('Payments Export'!A1874="","",'Payments Export'!A1874)</f>
        <v/>
      </c>
      <c r="B1870" s="7" t="str">
        <f>IF('Payments Export'!A1874="","",'Payments Export'!B1874)</f>
        <v/>
      </c>
      <c r="C1870" s="7" t="str">
        <f>IF(IFERROR(VALUE('Payments Export'!H1874),'Payments Export'!H1874)&lt;&gt;0,IFERROR(VALUE('Payments Export'!H1874),'Payments Export'!H1874),"")</f>
        <v/>
      </c>
      <c r="D1870" s="7" t="str">
        <f>IF('Payments Export'!I1874="","",'Payments Export'!I1874)</f>
        <v/>
      </c>
      <c r="E1870" s="7" t="str">
        <f t="shared" si="58"/>
        <v/>
      </c>
      <c r="F1870" s="7" t="str">
        <f>IF('Payments Export'!A1874="","",'Payments Export'!N1874)</f>
        <v/>
      </c>
      <c r="G1870" s="7" t="str">
        <f>IF('Payments Export'!A1874="","",'Payments Export'!O1874)</f>
        <v/>
      </c>
      <c r="H1870" s="7" t="str">
        <f>IF('Payments Export'!B1874="","",G1870-F1870)</f>
        <v/>
      </c>
      <c r="I1870" s="3" t="str">
        <f>IF(C1870&lt;&gt;"",_xlfn.XLOOKUP(IFERROR(VALUE(C1870),C1870),'Items database'!A:A,'Items database'!B:B),(_xlfn.XLOOKUP(LEFT(E1870,3),Services,Services,"")))</f>
        <v/>
      </c>
      <c r="J1870" s="3" t="str">
        <f t="shared" si="59"/>
        <v/>
      </c>
    </row>
    <row r="1871" spans="1:10" x14ac:dyDescent="0.35">
      <c r="A1871" s="7" t="str">
        <f>IF('Payments Export'!A1875="","",'Payments Export'!A1875)</f>
        <v/>
      </c>
      <c r="B1871" s="7" t="str">
        <f>IF('Payments Export'!A1875="","",'Payments Export'!B1875)</f>
        <v/>
      </c>
      <c r="C1871" s="7" t="str">
        <f>IF(IFERROR(VALUE('Payments Export'!H1875),'Payments Export'!H1875)&lt;&gt;0,IFERROR(VALUE('Payments Export'!H1875),'Payments Export'!H1875),"")</f>
        <v/>
      </c>
      <c r="D1871" s="7" t="str">
        <f>IF('Payments Export'!I1875="","",'Payments Export'!I1875)</f>
        <v/>
      </c>
      <c r="E1871" s="7" t="str">
        <f t="shared" si="58"/>
        <v/>
      </c>
      <c r="F1871" s="7" t="str">
        <f>IF('Payments Export'!A1875="","",'Payments Export'!N1875)</f>
        <v/>
      </c>
      <c r="G1871" s="7" t="str">
        <f>IF('Payments Export'!A1875="","",'Payments Export'!O1875)</f>
        <v/>
      </c>
      <c r="H1871" s="7" t="str">
        <f>IF('Payments Export'!B1875="","",G1871-F1871)</f>
        <v/>
      </c>
      <c r="I1871" s="3" t="str">
        <f>IF(C1871&lt;&gt;"",_xlfn.XLOOKUP(IFERROR(VALUE(C1871),C1871),'Items database'!A:A,'Items database'!B:B),(_xlfn.XLOOKUP(LEFT(E1871,3),Services,Services,"")))</f>
        <v/>
      </c>
      <c r="J1871" s="3" t="str">
        <f t="shared" si="59"/>
        <v/>
      </c>
    </row>
    <row r="1872" spans="1:10" x14ac:dyDescent="0.35">
      <c r="A1872" s="7" t="str">
        <f>IF('Payments Export'!A1876="","",'Payments Export'!A1876)</f>
        <v/>
      </c>
      <c r="B1872" s="7" t="str">
        <f>IF('Payments Export'!A1876="","",'Payments Export'!B1876)</f>
        <v/>
      </c>
      <c r="C1872" s="7" t="str">
        <f>IF(IFERROR(VALUE('Payments Export'!H1876),'Payments Export'!H1876)&lt;&gt;0,IFERROR(VALUE('Payments Export'!H1876),'Payments Export'!H1876),"")</f>
        <v/>
      </c>
      <c r="D1872" s="7" t="str">
        <f>IF('Payments Export'!I1876="","",'Payments Export'!I1876)</f>
        <v/>
      </c>
      <c r="E1872" s="7" t="str">
        <f t="shared" si="58"/>
        <v/>
      </c>
      <c r="F1872" s="7" t="str">
        <f>IF('Payments Export'!A1876="","",'Payments Export'!N1876)</f>
        <v/>
      </c>
      <c r="G1872" s="7" t="str">
        <f>IF('Payments Export'!A1876="","",'Payments Export'!O1876)</f>
        <v/>
      </c>
      <c r="H1872" s="7" t="str">
        <f>IF('Payments Export'!B1876="","",G1872-F1872)</f>
        <v/>
      </c>
      <c r="I1872" s="3" t="str">
        <f>IF(C1872&lt;&gt;"",_xlfn.XLOOKUP(IFERROR(VALUE(C1872),C1872),'Items database'!A:A,'Items database'!B:B),(_xlfn.XLOOKUP(LEFT(E1872,3),Services,Services,"")))</f>
        <v/>
      </c>
      <c r="J1872" s="3" t="str">
        <f t="shared" si="59"/>
        <v/>
      </c>
    </row>
    <row r="1873" spans="1:10" x14ac:dyDescent="0.35">
      <c r="A1873" s="7" t="str">
        <f>IF('Payments Export'!A1877="","",'Payments Export'!A1877)</f>
        <v/>
      </c>
      <c r="B1873" s="7" t="str">
        <f>IF('Payments Export'!A1877="","",'Payments Export'!B1877)</f>
        <v/>
      </c>
      <c r="C1873" s="7" t="str">
        <f>IF(IFERROR(VALUE('Payments Export'!H1877),'Payments Export'!H1877)&lt;&gt;0,IFERROR(VALUE('Payments Export'!H1877),'Payments Export'!H1877),"")</f>
        <v/>
      </c>
      <c r="D1873" s="7" t="str">
        <f>IF('Payments Export'!I1877="","",'Payments Export'!I1877)</f>
        <v/>
      </c>
      <c r="E1873" s="7" t="str">
        <f t="shared" si="58"/>
        <v/>
      </c>
      <c r="F1873" s="7" t="str">
        <f>IF('Payments Export'!A1877="","",'Payments Export'!N1877)</f>
        <v/>
      </c>
      <c r="G1873" s="7" t="str">
        <f>IF('Payments Export'!A1877="","",'Payments Export'!O1877)</f>
        <v/>
      </c>
      <c r="H1873" s="7" t="str">
        <f>IF('Payments Export'!B1877="","",G1873-F1873)</f>
        <v/>
      </c>
      <c r="I1873" s="3" t="str">
        <f>IF(C1873&lt;&gt;"",_xlfn.XLOOKUP(IFERROR(VALUE(C1873),C1873),'Items database'!A:A,'Items database'!B:B),(_xlfn.XLOOKUP(LEFT(E1873,3),Services,Services,"")))</f>
        <v/>
      </c>
      <c r="J1873" s="3" t="str">
        <f t="shared" si="59"/>
        <v/>
      </c>
    </row>
    <row r="1874" spans="1:10" x14ac:dyDescent="0.35">
      <c r="A1874" s="7" t="str">
        <f>IF('Payments Export'!A1878="","",'Payments Export'!A1878)</f>
        <v/>
      </c>
      <c r="B1874" s="7" t="str">
        <f>IF('Payments Export'!A1878="","",'Payments Export'!B1878)</f>
        <v/>
      </c>
      <c r="C1874" s="7" t="str">
        <f>IF(IFERROR(VALUE('Payments Export'!H1878),'Payments Export'!H1878)&lt;&gt;0,IFERROR(VALUE('Payments Export'!H1878),'Payments Export'!H1878),"")</f>
        <v/>
      </c>
      <c r="D1874" s="7" t="str">
        <f>IF('Payments Export'!I1878="","",'Payments Export'!I1878)</f>
        <v/>
      </c>
      <c r="E1874" s="7" t="str">
        <f t="shared" si="58"/>
        <v/>
      </c>
      <c r="F1874" s="7" t="str">
        <f>IF('Payments Export'!A1878="","",'Payments Export'!N1878)</f>
        <v/>
      </c>
      <c r="G1874" s="7" t="str">
        <f>IF('Payments Export'!A1878="","",'Payments Export'!O1878)</f>
        <v/>
      </c>
      <c r="H1874" s="7" t="str">
        <f>IF('Payments Export'!B1878="","",G1874-F1874)</f>
        <v/>
      </c>
      <c r="I1874" s="3" t="str">
        <f>IF(C1874&lt;&gt;"",_xlfn.XLOOKUP(IFERROR(VALUE(C1874),C1874),'Items database'!A:A,'Items database'!B:B),(_xlfn.XLOOKUP(LEFT(E1874,3),Services,Services,"")))</f>
        <v/>
      </c>
      <c r="J1874" s="3" t="str">
        <f t="shared" si="59"/>
        <v/>
      </c>
    </row>
    <row r="1875" spans="1:10" x14ac:dyDescent="0.35">
      <c r="A1875" s="7" t="str">
        <f>IF('Payments Export'!A1879="","",'Payments Export'!A1879)</f>
        <v/>
      </c>
      <c r="B1875" s="7" t="str">
        <f>IF('Payments Export'!A1879="","",'Payments Export'!B1879)</f>
        <v/>
      </c>
      <c r="C1875" s="7" t="str">
        <f>IF(IFERROR(VALUE('Payments Export'!H1879),'Payments Export'!H1879)&lt;&gt;0,IFERROR(VALUE('Payments Export'!H1879),'Payments Export'!H1879),"")</f>
        <v/>
      </c>
      <c r="D1875" s="7" t="str">
        <f>IF('Payments Export'!I1879="","",'Payments Export'!I1879)</f>
        <v/>
      </c>
      <c r="E1875" s="7" t="str">
        <f t="shared" si="58"/>
        <v/>
      </c>
      <c r="F1875" s="7" t="str">
        <f>IF('Payments Export'!A1879="","",'Payments Export'!N1879)</f>
        <v/>
      </c>
      <c r="G1875" s="7" t="str">
        <f>IF('Payments Export'!A1879="","",'Payments Export'!O1879)</f>
        <v/>
      </c>
      <c r="H1875" s="7" t="str">
        <f>IF('Payments Export'!B1879="","",G1875-F1875)</f>
        <v/>
      </c>
      <c r="I1875" s="3" t="str">
        <f>IF(C1875&lt;&gt;"",_xlfn.XLOOKUP(IFERROR(VALUE(C1875),C1875),'Items database'!A:A,'Items database'!B:B),(_xlfn.XLOOKUP(LEFT(E1875,3),Services,Services,"")))</f>
        <v/>
      </c>
      <c r="J1875" s="3" t="str">
        <f t="shared" si="59"/>
        <v/>
      </c>
    </row>
    <row r="1876" spans="1:10" x14ac:dyDescent="0.35">
      <c r="A1876" s="7" t="str">
        <f>IF('Payments Export'!A1880="","",'Payments Export'!A1880)</f>
        <v/>
      </c>
      <c r="B1876" s="7" t="str">
        <f>IF('Payments Export'!A1880="","",'Payments Export'!B1880)</f>
        <v/>
      </c>
      <c r="C1876" s="7" t="str">
        <f>IF(IFERROR(VALUE('Payments Export'!H1880),'Payments Export'!H1880)&lt;&gt;0,IFERROR(VALUE('Payments Export'!H1880),'Payments Export'!H1880),"")</f>
        <v/>
      </c>
      <c r="D1876" s="7" t="str">
        <f>IF('Payments Export'!I1880="","",'Payments Export'!I1880)</f>
        <v/>
      </c>
      <c r="E1876" s="7" t="str">
        <f t="shared" si="58"/>
        <v/>
      </c>
      <c r="F1876" s="7" t="str">
        <f>IF('Payments Export'!A1880="","",'Payments Export'!N1880)</f>
        <v/>
      </c>
      <c r="G1876" s="7" t="str">
        <f>IF('Payments Export'!A1880="","",'Payments Export'!O1880)</f>
        <v/>
      </c>
      <c r="H1876" s="7" t="str">
        <f>IF('Payments Export'!B1880="","",G1876-F1876)</f>
        <v/>
      </c>
      <c r="I1876" s="3" t="str">
        <f>IF(C1876&lt;&gt;"",_xlfn.XLOOKUP(IFERROR(VALUE(C1876),C1876),'Items database'!A:A,'Items database'!B:B),(_xlfn.XLOOKUP(LEFT(E1876,3),Services,Services,"")))</f>
        <v/>
      </c>
      <c r="J1876" s="3" t="str">
        <f t="shared" si="59"/>
        <v/>
      </c>
    </row>
    <row r="1877" spans="1:10" x14ac:dyDescent="0.35">
      <c r="A1877" s="7" t="str">
        <f>IF('Payments Export'!A1881="","",'Payments Export'!A1881)</f>
        <v/>
      </c>
      <c r="B1877" s="7" t="str">
        <f>IF('Payments Export'!A1881="","",'Payments Export'!B1881)</f>
        <v/>
      </c>
      <c r="C1877" s="7" t="str">
        <f>IF(IFERROR(VALUE('Payments Export'!H1881),'Payments Export'!H1881)&lt;&gt;0,IFERROR(VALUE('Payments Export'!H1881),'Payments Export'!H1881),"")</f>
        <v/>
      </c>
      <c r="D1877" s="7" t="str">
        <f>IF('Payments Export'!I1881="","",'Payments Export'!I1881)</f>
        <v/>
      </c>
      <c r="E1877" s="7" t="str">
        <f t="shared" si="58"/>
        <v/>
      </c>
      <c r="F1877" s="7" t="str">
        <f>IF('Payments Export'!A1881="","",'Payments Export'!N1881)</f>
        <v/>
      </c>
      <c r="G1877" s="7" t="str">
        <f>IF('Payments Export'!A1881="","",'Payments Export'!O1881)</f>
        <v/>
      </c>
      <c r="H1877" s="7" t="str">
        <f>IF('Payments Export'!B1881="","",G1877-F1877)</f>
        <v/>
      </c>
      <c r="I1877" s="3" t="str">
        <f>IF(C1877&lt;&gt;"",_xlfn.XLOOKUP(IFERROR(VALUE(C1877),C1877),'Items database'!A:A,'Items database'!B:B),(_xlfn.XLOOKUP(LEFT(E1877,3),Services,Services,"")))</f>
        <v/>
      </c>
      <c r="J1877" s="3" t="str">
        <f t="shared" si="59"/>
        <v/>
      </c>
    </row>
    <row r="1878" spans="1:10" x14ac:dyDescent="0.35">
      <c r="A1878" s="7" t="str">
        <f>IF('Payments Export'!A1882="","",'Payments Export'!A1882)</f>
        <v/>
      </c>
      <c r="B1878" s="7" t="str">
        <f>IF('Payments Export'!A1882="","",'Payments Export'!B1882)</f>
        <v/>
      </c>
      <c r="C1878" s="7" t="str">
        <f>IF(IFERROR(VALUE('Payments Export'!H1882),'Payments Export'!H1882)&lt;&gt;0,IFERROR(VALUE('Payments Export'!H1882),'Payments Export'!H1882),"")</f>
        <v/>
      </c>
      <c r="D1878" s="7" t="str">
        <f>IF('Payments Export'!I1882="","",'Payments Export'!I1882)</f>
        <v/>
      </c>
      <c r="E1878" s="7" t="str">
        <f t="shared" si="58"/>
        <v/>
      </c>
      <c r="F1878" s="7" t="str">
        <f>IF('Payments Export'!A1882="","",'Payments Export'!N1882)</f>
        <v/>
      </c>
      <c r="G1878" s="7" t="str">
        <f>IF('Payments Export'!A1882="","",'Payments Export'!O1882)</f>
        <v/>
      </c>
      <c r="H1878" s="7" t="str">
        <f>IF('Payments Export'!B1882="","",G1878-F1878)</f>
        <v/>
      </c>
      <c r="I1878" s="3" t="str">
        <f>IF(C1878&lt;&gt;"",_xlfn.XLOOKUP(IFERROR(VALUE(C1878),C1878),'Items database'!A:A,'Items database'!B:B),(_xlfn.XLOOKUP(LEFT(E1878,3),Services,Services,"")))</f>
        <v/>
      </c>
      <c r="J1878" s="3" t="str">
        <f t="shared" si="59"/>
        <v/>
      </c>
    </row>
    <row r="1879" spans="1:10" x14ac:dyDescent="0.35">
      <c r="A1879" s="7" t="str">
        <f>IF('Payments Export'!A1883="","",'Payments Export'!A1883)</f>
        <v/>
      </c>
      <c r="B1879" s="7" t="str">
        <f>IF('Payments Export'!A1883="","",'Payments Export'!B1883)</f>
        <v/>
      </c>
      <c r="C1879" s="7" t="str">
        <f>IF(IFERROR(VALUE('Payments Export'!H1883),'Payments Export'!H1883)&lt;&gt;0,IFERROR(VALUE('Payments Export'!H1883),'Payments Export'!H1883),"")</f>
        <v/>
      </c>
      <c r="D1879" s="7" t="str">
        <f>IF('Payments Export'!I1883="","",'Payments Export'!I1883)</f>
        <v/>
      </c>
      <c r="E1879" s="7" t="str">
        <f t="shared" si="58"/>
        <v/>
      </c>
      <c r="F1879" s="7" t="str">
        <f>IF('Payments Export'!A1883="","",'Payments Export'!N1883)</f>
        <v/>
      </c>
      <c r="G1879" s="7" t="str">
        <f>IF('Payments Export'!A1883="","",'Payments Export'!O1883)</f>
        <v/>
      </c>
      <c r="H1879" s="7" t="str">
        <f>IF('Payments Export'!B1883="","",G1879-F1879)</f>
        <v/>
      </c>
      <c r="I1879" s="3" t="str">
        <f>IF(C1879&lt;&gt;"",_xlfn.XLOOKUP(IFERROR(VALUE(C1879),C1879),'Items database'!A:A,'Items database'!B:B),(_xlfn.XLOOKUP(LEFT(E1879,3),Services,Services,"")))</f>
        <v/>
      </c>
      <c r="J1879" s="3" t="str">
        <f t="shared" si="59"/>
        <v/>
      </c>
    </row>
    <row r="1880" spans="1:10" x14ac:dyDescent="0.35">
      <c r="A1880" s="7" t="str">
        <f>IF('Payments Export'!A1884="","",'Payments Export'!A1884)</f>
        <v/>
      </c>
      <c r="B1880" s="7" t="str">
        <f>IF('Payments Export'!A1884="","",'Payments Export'!B1884)</f>
        <v/>
      </c>
      <c r="C1880" s="7" t="str">
        <f>IF(IFERROR(VALUE('Payments Export'!H1884),'Payments Export'!H1884)&lt;&gt;0,IFERROR(VALUE('Payments Export'!H1884),'Payments Export'!H1884),"")</f>
        <v/>
      </c>
      <c r="D1880" s="7" t="str">
        <f>IF('Payments Export'!I1884="","",'Payments Export'!I1884)</f>
        <v/>
      </c>
      <c r="E1880" s="7" t="str">
        <f t="shared" si="58"/>
        <v/>
      </c>
      <c r="F1880" s="7" t="str">
        <f>IF('Payments Export'!A1884="","",'Payments Export'!N1884)</f>
        <v/>
      </c>
      <c r="G1880" s="7" t="str">
        <f>IF('Payments Export'!A1884="","",'Payments Export'!O1884)</f>
        <v/>
      </c>
      <c r="H1880" s="7" t="str">
        <f>IF('Payments Export'!B1884="","",G1880-F1880)</f>
        <v/>
      </c>
      <c r="I1880" s="3" t="str">
        <f>IF(C1880&lt;&gt;"",_xlfn.XLOOKUP(IFERROR(VALUE(C1880),C1880),'Items database'!A:A,'Items database'!B:B),(_xlfn.XLOOKUP(LEFT(E1880,3),Services,Services,"")))</f>
        <v/>
      </c>
      <c r="J1880" s="3" t="str">
        <f t="shared" si="59"/>
        <v/>
      </c>
    </row>
    <row r="1881" spans="1:10" x14ac:dyDescent="0.35">
      <c r="A1881" s="7" t="str">
        <f>IF('Payments Export'!A1885="","",'Payments Export'!A1885)</f>
        <v/>
      </c>
      <c r="B1881" s="7" t="str">
        <f>IF('Payments Export'!A1885="","",'Payments Export'!B1885)</f>
        <v/>
      </c>
      <c r="C1881" s="7" t="str">
        <f>IF(IFERROR(VALUE('Payments Export'!H1885),'Payments Export'!H1885)&lt;&gt;0,IFERROR(VALUE('Payments Export'!H1885),'Payments Export'!H1885),"")</f>
        <v/>
      </c>
      <c r="D1881" s="7" t="str">
        <f>IF('Payments Export'!I1885="","",'Payments Export'!I1885)</f>
        <v/>
      </c>
      <c r="E1881" s="7" t="str">
        <f t="shared" si="58"/>
        <v/>
      </c>
      <c r="F1881" s="7" t="str">
        <f>IF('Payments Export'!A1885="","",'Payments Export'!N1885)</f>
        <v/>
      </c>
      <c r="G1881" s="7" t="str">
        <f>IF('Payments Export'!A1885="","",'Payments Export'!O1885)</f>
        <v/>
      </c>
      <c r="H1881" s="7" t="str">
        <f>IF('Payments Export'!B1885="","",G1881-F1881)</f>
        <v/>
      </c>
      <c r="I1881" s="3" t="str">
        <f>IF(C1881&lt;&gt;"",_xlfn.XLOOKUP(IFERROR(VALUE(C1881),C1881),'Items database'!A:A,'Items database'!B:B),(_xlfn.XLOOKUP(LEFT(E1881,3),Services,Services,"")))</f>
        <v/>
      </c>
      <c r="J1881" s="3" t="str">
        <f t="shared" si="59"/>
        <v/>
      </c>
    </row>
    <row r="1882" spans="1:10" x14ac:dyDescent="0.35">
      <c r="A1882" s="7" t="str">
        <f>IF('Payments Export'!A1886="","",'Payments Export'!A1886)</f>
        <v/>
      </c>
      <c r="B1882" s="7" t="str">
        <f>IF('Payments Export'!A1886="","",'Payments Export'!B1886)</f>
        <v/>
      </c>
      <c r="C1882" s="7" t="str">
        <f>IF(IFERROR(VALUE('Payments Export'!H1886),'Payments Export'!H1886)&lt;&gt;0,IFERROR(VALUE('Payments Export'!H1886),'Payments Export'!H1886),"")</f>
        <v/>
      </c>
      <c r="D1882" s="7" t="str">
        <f>IF('Payments Export'!I1886="","",'Payments Export'!I1886)</f>
        <v/>
      </c>
      <c r="E1882" s="7" t="str">
        <f t="shared" si="58"/>
        <v/>
      </c>
      <c r="F1882" s="7" t="str">
        <f>IF('Payments Export'!A1886="","",'Payments Export'!N1886)</f>
        <v/>
      </c>
      <c r="G1882" s="7" t="str">
        <f>IF('Payments Export'!A1886="","",'Payments Export'!O1886)</f>
        <v/>
      </c>
      <c r="H1882" s="7" t="str">
        <f>IF('Payments Export'!B1886="","",G1882-F1882)</f>
        <v/>
      </c>
      <c r="I1882" s="3" t="str">
        <f>IF(C1882&lt;&gt;"",_xlfn.XLOOKUP(IFERROR(VALUE(C1882),C1882),'Items database'!A:A,'Items database'!B:B),(_xlfn.XLOOKUP(LEFT(E1882,3),Services,Services,"")))</f>
        <v/>
      </c>
      <c r="J1882" s="3" t="str">
        <f t="shared" si="59"/>
        <v/>
      </c>
    </row>
    <row r="1883" spans="1:10" x14ac:dyDescent="0.35">
      <c r="A1883" s="7" t="str">
        <f>IF('Payments Export'!A1887="","",'Payments Export'!A1887)</f>
        <v/>
      </c>
      <c r="B1883" s="7" t="str">
        <f>IF('Payments Export'!A1887="","",'Payments Export'!B1887)</f>
        <v/>
      </c>
      <c r="C1883" s="7" t="str">
        <f>IF(IFERROR(VALUE('Payments Export'!H1887),'Payments Export'!H1887)&lt;&gt;0,IFERROR(VALUE('Payments Export'!H1887),'Payments Export'!H1887),"")</f>
        <v/>
      </c>
      <c r="D1883" s="7" t="str">
        <f>IF('Payments Export'!I1887="","",'Payments Export'!I1887)</f>
        <v/>
      </c>
      <c r="E1883" s="7" t="str">
        <f t="shared" si="58"/>
        <v/>
      </c>
      <c r="F1883" s="7" t="str">
        <f>IF('Payments Export'!A1887="","",'Payments Export'!N1887)</f>
        <v/>
      </c>
      <c r="G1883" s="7" t="str">
        <f>IF('Payments Export'!A1887="","",'Payments Export'!O1887)</f>
        <v/>
      </c>
      <c r="H1883" s="7" t="str">
        <f>IF('Payments Export'!B1887="","",G1883-F1883)</f>
        <v/>
      </c>
      <c r="I1883" s="3" t="str">
        <f>IF(C1883&lt;&gt;"",_xlfn.XLOOKUP(IFERROR(VALUE(C1883),C1883),'Items database'!A:A,'Items database'!B:B),(_xlfn.XLOOKUP(LEFT(E1883,3),Services,Services,"")))</f>
        <v/>
      </c>
      <c r="J1883" s="3" t="str">
        <f t="shared" si="59"/>
        <v/>
      </c>
    </row>
    <row r="1884" spans="1:10" x14ac:dyDescent="0.35">
      <c r="A1884" s="7" t="str">
        <f>IF('Payments Export'!A1888="","",'Payments Export'!A1888)</f>
        <v/>
      </c>
      <c r="B1884" s="7" t="str">
        <f>IF('Payments Export'!A1888="","",'Payments Export'!B1888)</f>
        <v/>
      </c>
      <c r="C1884" s="7" t="str">
        <f>IF(IFERROR(VALUE('Payments Export'!H1888),'Payments Export'!H1888)&lt;&gt;0,IFERROR(VALUE('Payments Export'!H1888),'Payments Export'!H1888),"")</f>
        <v/>
      </c>
      <c r="D1884" s="7" t="str">
        <f>IF('Payments Export'!I1888="","",'Payments Export'!I1888)</f>
        <v/>
      </c>
      <c r="E1884" s="7" t="str">
        <f t="shared" si="58"/>
        <v/>
      </c>
      <c r="F1884" s="7" t="str">
        <f>IF('Payments Export'!A1888="","",'Payments Export'!N1888)</f>
        <v/>
      </c>
      <c r="G1884" s="7" t="str">
        <f>IF('Payments Export'!A1888="","",'Payments Export'!O1888)</f>
        <v/>
      </c>
      <c r="H1884" s="7" t="str">
        <f>IF('Payments Export'!B1888="","",G1884-F1884)</f>
        <v/>
      </c>
      <c r="I1884" s="3" t="str">
        <f>IF(C1884&lt;&gt;"",_xlfn.XLOOKUP(IFERROR(VALUE(C1884),C1884),'Items database'!A:A,'Items database'!B:B),(_xlfn.XLOOKUP(LEFT(E1884,3),Services,Services,"")))</f>
        <v/>
      </c>
      <c r="J1884" s="3" t="str">
        <f t="shared" si="59"/>
        <v/>
      </c>
    </row>
    <row r="1885" spans="1:10" x14ac:dyDescent="0.35">
      <c r="A1885" s="7" t="str">
        <f>IF('Payments Export'!A1889="","",'Payments Export'!A1889)</f>
        <v/>
      </c>
      <c r="B1885" s="7" t="str">
        <f>IF('Payments Export'!A1889="","",'Payments Export'!B1889)</f>
        <v/>
      </c>
      <c r="C1885" s="7" t="str">
        <f>IF(IFERROR(VALUE('Payments Export'!H1889),'Payments Export'!H1889)&lt;&gt;0,IFERROR(VALUE('Payments Export'!H1889),'Payments Export'!H1889),"")</f>
        <v/>
      </c>
      <c r="D1885" s="7" t="str">
        <f>IF('Payments Export'!I1889="","",'Payments Export'!I1889)</f>
        <v/>
      </c>
      <c r="E1885" s="7" t="str">
        <f t="shared" si="58"/>
        <v/>
      </c>
      <c r="F1885" s="7" t="str">
        <f>IF('Payments Export'!A1889="","",'Payments Export'!N1889)</f>
        <v/>
      </c>
      <c r="G1885" s="7" t="str">
        <f>IF('Payments Export'!A1889="","",'Payments Export'!O1889)</f>
        <v/>
      </c>
      <c r="H1885" s="7" t="str">
        <f>IF('Payments Export'!B1889="","",G1885-F1885)</f>
        <v/>
      </c>
      <c r="I1885" s="3" t="str">
        <f>IF(C1885&lt;&gt;"",_xlfn.XLOOKUP(IFERROR(VALUE(C1885),C1885),'Items database'!A:A,'Items database'!B:B),(_xlfn.XLOOKUP(LEFT(E1885,3),Services,Services,"")))</f>
        <v/>
      </c>
      <c r="J1885" s="3" t="str">
        <f t="shared" si="59"/>
        <v/>
      </c>
    </row>
    <row r="1886" spans="1:10" x14ac:dyDescent="0.35">
      <c r="A1886" s="7" t="str">
        <f>IF('Payments Export'!A1890="","",'Payments Export'!A1890)</f>
        <v/>
      </c>
      <c r="B1886" s="7" t="str">
        <f>IF('Payments Export'!A1890="","",'Payments Export'!B1890)</f>
        <v/>
      </c>
      <c r="C1886" s="7" t="str">
        <f>IF(IFERROR(VALUE('Payments Export'!H1890),'Payments Export'!H1890)&lt;&gt;0,IFERROR(VALUE('Payments Export'!H1890),'Payments Export'!H1890),"")</f>
        <v/>
      </c>
      <c r="D1886" s="7" t="str">
        <f>IF('Payments Export'!I1890="","",'Payments Export'!I1890)</f>
        <v/>
      </c>
      <c r="E1886" s="7" t="str">
        <f t="shared" si="58"/>
        <v/>
      </c>
      <c r="F1886" s="7" t="str">
        <f>IF('Payments Export'!A1890="","",'Payments Export'!N1890)</f>
        <v/>
      </c>
      <c r="G1886" s="7" t="str">
        <f>IF('Payments Export'!A1890="","",'Payments Export'!O1890)</f>
        <v/>
      </c>
      <c r="H1886" s="7" t="str">
        <f>IF('Payments Export'!B1890="","",G1886-F1886)</f>
        <v/>
      </c>
      <c r="I1886" s="3" t="str">
        <f>IF(C1886&lt;&gt;"",_xlfn.XLOOKUP(IFERROR(VALUE(C1886),C1886),'Items database'!A:A,'Items database'!B:B),(_xlfn.XLOOKUP(LEFT(E1886,3),Services,Services,"")))</f>
        <v/>
      </c>
      <c r="J1886" s="3" t="str">
        <f t="shared" si="59"/>
        <v/>
      </c>
    </row>
    <row r="1887" spans="1:10" x14ac:dyDescent="0.35">
      <c r="A1887" s="7" t="str">
        <f>IF('Payments Export'!A1891="","",'Payments Export'!A1891)</f>
        <v/>
      </c>
      <c r="B1887" s="7" t="str">
        <f>IF('Payments Export'!A1891="","",'Payments Export'!B1891)</f>
        <v/>
      </c>
      <c r="C1887" s="7" t="str">
        <f>IF(IFERROR(VALUE('Payments Export'!H1891),'Payments Export'!H1891)&lt;&gt;0,IFERROR(VALUE('Payments Export'!H1891),'Payments Export'!H1891),"")</f>
        <v/>
      </c>
      <c r="D1887" s="7" t="str">
        <f>IF('Payments Export'!I1891="","",'Payments Export'!I1891)</f>
        <v/>
      </c>
      <c r="E1887" s="7" t="str">
        <f t="shared" si="58"/>
        <v/>
      </c>
      <c r="F1887" s="7" t="str">
        <f>IF('Payments Export'!A1891="","",'Payments Export'!N1891)</f>
        <v/>
      </c>
      <c r="G1887" s="7" t="str">
        <f>IF('Payments Export'!A1891="","",'Payments Export'!O1891)</f>
        <v/>
      </c>
      <c r="H1887" s="7" t="str">
        <f>IF('Payments Export'!B1891="","",G1887-F1887)</f>
        <v/>
      </c>
      <c r="I1887" s="3" t="str">
        <f>IF(C1887&lt;&gt;"",_xlfn.XLOOKUP(IFERROR(VALUE(C1887),C1887),'Items database'!A:A,'Items database'!B:B),(_xlfn.XLOOKUP(LEFT(E1887,3),Services,Services,"")))</f>
        <v/>
      </c>
      <c r="J1887" s="3" t="str">
        <f t="shared" si="59"/>
        <v/>
      </c>
    </row>
    <row r="1888" spans="1:10" x14ac:dyDescent="0.35">
      <c r="A1888" s="7" t="str">
        <f>IF('Payments Export'!A1892="","",'Payments Export'!A1892)</f>
        <v/>
      </c>
      <c r="B1888" s="7" t="str">
        <f>IF('Payments Export'!A1892="","",'Payments Export'!B1892)</f>
        <v/>
      </c>
      <c r="C1888" s="7" t="str">
        <f>IF(IFERROR(VALUE('Payments Export'!H1892),'Payments Export'!H1892)&lt;&gt;0,IFERROR(VALUE('Payments Export'!H1892),'Payments Export'!H1892),"")</f>
        <v/>
      </c>
      <c r="D1888" s="7" t="str">
        <f>IF('Payments Export'!I1892="","",'Payments Export'!I1892)</f>
        <v/>
      </c>
      <c r="E1888" s="7" t="str">
        <f t="shared" si="58"/>
        <v/>
      </c>
      <c r="F1888" s="7" t="str">
        <f>IF('Payments Export'!A1892="","",'Payments Export'!N1892)</f>
        <v/>
      </c>
      <c r="G1888" s="7" t="str">
        <f>IF('Payments Export'!A1892="","",'Payments Export'!O1892)</f>
        <v/>
      </c>
      <c r="H1888" s="7" t="str">
        <f>IF('Payments Export'!B1892="","",G1888-F1888)</f>
        <v/>
      </c>
      <c r="I1888" s="3" t="str">
        <f>IF(C1888&lt;&gt;"",_xlfn.XLOOKUP(IFERROR(VALUE(C1888),C1888),'Items database'!A:A,'Items database'!B:B),(_xlfn.XLOOKUP(LEFT(E1888,3),Services,Services,"")))</f>
        <v/>
      </c>
      <c r="J1888" s="3" t="str">
        <f t="shared" si="59"/>
        <v/>
      </c>
    </row>
    <row r="1889" spans="1:10" x14ac:dyDescent="0.35">
      <c r="A1889" s="7" t="str">
        <f>IF('Payments Export'!A1893="","",'Payments Export'!A1893)</f>
        <v/>
      </c>
      <c r="B1889" s="7" t="str">
        <f>IF('Payments Export'!A1893="","",'Payments Export'!B1893)</f>
        <v/>
      </c>
      <c r="C1889" s="7" t="str">
        <f>IF(IFERROR(VALUE('Payments Export'!H1893),'Payments Export'!H1893)&lt;&gt;0,IFERROR(VALUE('Payments Export'!H1893),'Payments Export'!H1893),"")</f>
        <v/>
      </c>
      <c r="D1889" s="7" t="str">
        <f>IF('Payments Export'!I1893="","",'Payments Export'!I1893)</f>
        <v/>
      </c>
      <c r="E1889" s="7" t="str">
        <f t="shared" si="58"/>
        <v/>
      </c>
      <c r="F1889" s="7" t="str">
        <f>IF('Payments Export'!A1893="","",'Payments Export'!N1893)</f>
        <v/>
      </c>
      <c r="G1889" s="7" t="str">
        <f>IF('Payments Export'!A1893="","",'Payments Export'!O1893)</f>
        <v/>
      </c>
      <c r="H1889" s="7" t="str">
        <f>IF('Payments Export'!B1893="","",G1889-F1889)</f>
        <v/>
      </c>
      <c r="I1889" s="3" t="str">
        <f>IF(C1889&lt;&gt;"",_xlfn.XLOOKUP(IFERROR(VALUE(C1889),C1889),'Items database'!A:A,'Items database'!B:B),(_xlfn.XLOOKUP(LEFT(E1889,3),Services,Services,"")))</f>
        <v/>
      </c>
      <c r="J1889" s="3" t="str">
        <f t="shared" si="59"/>
        <v/>
      </c>
    </row>
    <row r="1890" spans="1:10" x14ac:dyDescent="0.35">
      <c r="A1890" s="7" t="str">
        <f>IF('Payments Export'!A1894="","",'Payments Export'!A1894)</f>
        <v/>
      </c>
      <c r="B1890" s="7" t="str">
        <f>IF('Payments Export'!A1894="","",'Payments Export'!B1894)</f>
        <v/>
      </c>
      <c r="C1890" s="7" t="str">
        <f>IF(IFERROR(VALUE('Payments Export'!H1894),'Payments Export'!H1894)&lt;&gt;0,IFERROR(VALUE('Payments Export'!H1894),'Payments Export'!H1894),"")</f>
        <v/>
      </c>
      <c r="D1890" s="7" t="str">
        <f>IF('Payments Export'!I1894="","",'Payments Export'!I1894)</f>
        <v/>
      </c>
      <c r="E1890" s="7" t="str">
        <f t="shared" si="58"/>
        <v/>
      </c>
      <c r="F1890" s="7" t="str">
        <f>IF('Payments Export'!A1894="","",'Payments Export'!N1894)</f>
        <v/>
      </c>
      <c r="G1890" s="7" t="str">
        <f>IF('Payments Export'!A1894="","",'Payments Export'!O1894)</f>
        <v/>
      </c>
      <c r="H1890" s="7" t="str">
        <f>IF('Payments Export'!B1894="","",G1890-F1890)</f>
        <v/>
      </c>
      <c r="I1890" s="3" t="str">
        <f>IF(C1890&lt;&gt;"",_xlfn.XLOOKUP(IFERROR(VALUE(C1890),C1890),'Items database'!A:A,'Items database'!B:B),(_xlfn.XLOOKUP(LEFT(E1890,3),Services,Services,"")))</f>
        <v/>
      </c>
      <c r="J1890" s="3" t="str">
        <f t="shared" si="59"/>
        <v/>
      </c>
    </row>
    <row r="1891" spans="1:10" x14ac:dyDescent="0.35">
      <c r="A1891" s="7" t="str">
        <f>IF('Payments Export'!A1895="","",'Payments Export'!A1895)</f>
        <v/>
      </c>
      <c r="B1891" s="7" t="str">
        <f>IF('Payments Export'!A1895="","",'Payments Export'!B1895)</f>
        <v/>
      </c>
      <c r="C1891" s="7" t="str">
        <f>IF(IFERROR(VALUE('Payments Export'!H1895),'Payments Export'!H1895)&lt;&gt;0,IFERROR(VALUE('Payments Export'!H1895),'Payments Export'!H1895),"")</f>
        <v/>
      </c>
      <c r="D1891" s="7" t="str">
        <f>IF('Payments Export'!I1895="","",'Payments Export'!I1895)</f>
        <v/>
      </c>
      <c r="E1891" s="7" t="str">
        <f t="shared" si="58"/>
        <v/>
      </c>
      <c r="F1891" s="7" t="str">
        <f>IF('Payments Export'!A1895="","",'Payments Export'!N1895)</f>
        <v/>
      </c>
      <c r="G1891" s="7" t="str">
        <f>IF('Payments Export'!A1895="","",'Payments Export'!O1895)</f>
        <v/>
      </c>
      <c r="H1891" s="7" t="str">
        <f>IF('Payments Export'!B1895="","",G1891-F1891)</f>
        <v/>
      </c>
      <c r="I1891" s="3" t="str">
        <f>IF(C1891&lt;&gt;"",_xlfn.XLOOKUP(IFERROR(VALUE(C1891),C1891),'Items database'!A:A,'Items database'!B:B),(_xlfn.XLOOKUP(LEFT(E1891,3),Services,Services,"")))</f>
        <v/>
      </c>
      <c r="J1891" s="3" t="str">
        <f t="shared" si="59"/>
        <v/>
      </c>
    </row>
    <row r="1892" spans="1:10" x14ac:dyDescent="0.35">
      <c r="A1892" s="7" t="str">
        <f>IF('Payments Export'!A1896="","",'Payments Export'!A1896)</f>
        <v/>
      </c>
      <c r="B1892" s="7" t="str">
        <f>IF('Payments Export'!A1896="","",'Payments Export'!B1896)</f>
        <v/>
      </c>
      <c r="C1892" s="7" t="str">
        <f>IF(IFERROR(VALUE('Payments Export'!H1896),'Payments Export'!H1896)&lt;&gt;0,IFERROR(VALUE('Payments Export'!H1896),'Payments Export'!H1896),"")</f>
        <v/>
      </c>
      <c r="D1892" s="7" t="str">
        <f>IF('Payments Export'!I1896="","",'Payments Export'!I1896)</f>
        <v/>
      </c>
      <c r="E1892" s="7" t="str">
        <f t="shared" si="58"/>
        <v/>
      </c>
      <c r="F1892" s="7" t="str">
        <f>IF('Payments Export'!A1896="","",'Payments Export'!N1896)</f>
        <v/>
      </c>
      <c r="G1892" s="7" t="str">
        <f>IF('Payments Export'!A1896="","",'Payments Export'!O1896)</f>
        <v/>
      </c>
      <c r="H1892" s="7" t="str">
        <f>IF('Payments Export'!B1896="","",G1892-F1892)</f>
        <v/>
      </c>
      <c r="I1892" s="3" t="str">
        <f>IF(C1892&lt;&gt;"",_xlfn.XLOOKUP(IFERROR(VALUE(C1892),C1892),'Items database'!A:A,'Items database'!B:B),(_xlfn.XLOOKUP(LEFT(E1892,3),Services,Services,"")))</f>
        <v/>
      </c>
      <c r="J1892" s="3" t="str">
        <f t="shared" si="59"/>
        <v/>
      </c>
    </row>
    <row r="1893" spans="1:10" x14ac:dyDescent="0.35">
      <c r="A1893" s="7" t="str">
        <f>IF('Payments Export'!A1897="","",'Payments Export'!A1897)</f>
        <v/>
      </c>
      <c r="B1893" s="7" t="str">
        <f>IF('Payments Export'!A1897="","",'Payments Export'!B1897)</f>
        <v/>
      </c>
      <c r="C1893" s="7" t="str">
        <f>IF(IFERROR(VALUE('Payments Export'!H1897),'Payments Export'!H1897)&lt;&gt;0,IFERROR(VALUE('Payments Export'!H1897),'Payments Export'!H1897),"")</f>
        <v/>
      </c>
      <c r="D1893" s="7" t="str">
        <f>IF('Payments Export'!I1897="","",'Payments Export'!I1897)</f>
        <v/>
      </c>
      <c r="E1893" s="7" t="str">
        <f t="shared" si="58"/>
        <v/>
      </c>
      <c r="F1893" s="7" t="str">
        <f>IF('Payments Export'!A1897="","",'Payments Export'!N1897)</f>
        <v/>
      </c>
      <c r="G1893" s="7" t="str">
        <f>IF('Payments Export'!A1897="","",'Payments Export'!O1897)</f>
        <v/>
      </c>
      <c r="H1893" s="7" t="str">
        <f>IF('Payments Export'!B1897="","",G1893-F1893)</f>
        <v/>
      </c>
      <c r="I1893" s="3" t="str">
        <f>IF(C1893&lt;&gt;"",_xlfn.XLOOKUP(IFERROR(VALUE(C1893),C1893),'Items database'!A:A,'Items database'!B:B),(_xlfn.XLOOKUP(LEFT(E1893,3),Services,Services,"")))</f>
        <v/>
      </c>
      <c r="J1893" s="3" t="str">
        <f t="shared" si="59"/>
        <v/>
      </c>
    </row>
    <row r="1894" spans="1:10" x14ac:dyDescent="0.35">
      <c r="A1894" s="7" t="str">
        <f>IF('Payments Export'!A1898="","",'Payments Export'!A1898)</f>
        <v/>
      </c>
      <c r="B1894" s="7" t="str">
        <f>IF('Payments Export'!A1898="","",'Payments Export'!B1898)</f>
        <v/>
      </c>
      <c r="C1894" s="7" t="str">
        <f>IF(IFERROR(VALUE('Payments Export'!H1898),'Payments Export'!H1898)&lt;&gt;0,IFERROR(VALUE('Payments Export'!H1898),'Payments Export'!H1898),"")</f>
        <v/>
      </c>
      <c r="D1894" s="7" t="str">
        <f>IF('Payments Export'!I1898="","",'Payments Export'!I1898)</f>
        <v/>
      </c>
      <c r="E1894" s="7" t="str">
        <f t="shared" si="58"/>
        <v/>
      </c>
      <c r="F1894" s="7" t="str">
        <f>IF('Payments Export'!A1898="","",'Payments Export'!N1898)</f>
        <v/>
      </c>
      <c r="G1894" s="7" t="str">
        <f>IF('Payments Export'!A1898="","",'Payments Export'!O1898)</f>
        <v/>
      </c>
      <c r="H1894" s="7" t="str">
        <f>IF('Payments Export'!B1898="","",G1894-F1894)</f>
        <v/>
      </c>
      <c r="I1894" s="3" t="str">
        <f>IF(C1894&lt;&gt;"",_xlfn.XLOOKUP(IFERROR(VALUE(C1894),C1894),'Items database'!A:A,'Items database'!B:B),(_xlfn.XLOOKUP(LEFT(E1894,3),Services,Services,"")))</f>
        <v/>
      </c>
      <c r="J1894" s="3" t="str">
        <f t="shared" si="59"/>
        <v/>
      </c>
    </row>
    <row r="1895" spans="1:10" x14ac:dyDescent="0.35">
      <c r="A1895" s="7" t="str">
        <f>IF('Payments Export'!A1899="","",'Payments Export'!A1899)</f>
        <v/>
      </c>
      <c r="B1895" s="7" t="str">
        <f>IF('Payments Export'!A1899="","",'Payments Export'!B1899)</f>
        <v/>
      </c>
      <c r="C1895" s="7" t="str">
        <f>IF(IFERROR(VALUE('Payments Export'!H1899),'Payments Export'!H1899)&lt;&gt;0,IFERROR(VALUE('Payments Export'!H1899),'Payments Export'!H1899),"")</f>
        <v/>
      </c>
      <c r="D1895" s="7" t="str">
        <f>IF('Payments Export'!I1899="","",'Payments Export'!I1899)</f>
        <v/>
      </c>
      <c r="E1895" s="7" t="str">
        <f t="shared" si="58"/>
        <v/>
      </c>
      <c r="F1895" s="7" t="str">
        <f>IF('Payments Export'!A1899="","",'Payments Export'!N1899)</f>
        <v/>
      </c>
      <c r="G1895" s="7" t="str">
        <f>IF('Payments Export'!A1899="","",'Payments Export'!O1899)</f>
        <v/>
      </c>
      <c r="H1895" s="7" t="str">
        <f>IF('Payments Export'!B1899="","",G1895-F1895)</f>
        <v/>
      </c>
      <c r="I1895" s="3" t="str">
        <f>IF(C1895&lt;&gt;"",_xlfn.XLOOKUP(IFERROR(VALUE(C1895),C1895),'Items database'!A:A,'Items database'!B:B),(_xlfn.XLOOKUP(LEFT(E1895,3),Services,Services,"")))</f>
        <v/>
      </c>
      <c r="J1895" s="3" t="str">
        <f t="shared" si="59"/>
        <v/>
      </c>
    </row>
    <row r="1896" spans="1:10" x14ac:dyDescent="0.35">
      <c r="A1896" s="7" t="str">
        <f>IF('Payments Export'!A1900="","",'Payments Export'!A1900)</f>
        <v/>
      </c>
      <c r="B1896" s="7" t="str">
        <f>IF('Payments Export'!A1900="","",'Payments Export'!B1900)</f>
        <v/>
      </c>
      <c r="C1896" s="7" t="str">
        <f>IF(IFERROR(VALUE('Payments Export'!H1900),'Payments Export'!H1900)&lt;&gt;0,IFERROR(VALUE('Payments Export'!H1900),'Payments Export'!H1900),"")</f>
        <v/>
      </c>
      <c r="D1896" s="7" t="str">
        <f>IF('Payments Export'!I1900="","",'Payments Export'!I1900)</f>
        <v/>
      </c>
      <c r="E1896" s="7" t="str">
        <f t="shared" si="58"/>
        <v/>
      </c>
      <c r="F1896" s="7" t="str">
        <f>IF('Payments Export'!A1900="","",'Payments Export'!N1900)</f>
        <v/>
      </c>
      <c r="G1896" s="7" t="str">
        <f>IF('Payments Export'!A1900="","",'Payments Export'!O1900)</f>
        <v/>
      </c>
      <c r="H1896" s="7" t="str">
        <f>IF('Payments Export'!B1900="","",G1896-F1896)</f>
        <v/>
      </c>
      <c r="I1896" s="3" t="str">
        <f>IF(C1896&lt;&gt;"",_xlfn.XLOOKUP(IFERROR(VALUE(C1896),C1896),'Items database'!A:A,'Items database'!B:B),(_xlfn.XLOOKUP(LEFT(E1896,3),Services,Services,"")))</f>
        <v/>
      </c>
      <c r="J1896" s="3" t="str">
        <f t="shared" si="59"/>
        <v/>
      </c>
    </row>
    <row r="1897" spans="1:10" x14ac:dyDescent="0.35">
      <c r="A1897" s="7" t="str">
        <f>IF('Payments Export'!A1901="","",'Payments Export'!A1901)</f>
        <v/>
      </c>
      <c r="B1897" s="7" t="str">
        <f>IF('Payments Export'!A1901="","",'Payments Export'!B1901)</f>
        <v/>
      </c>
      <c r="C1897" s="7" t="str">
        <f>IF(IFERROR(VALUE('Payments Export'!H1901),'Payments Export'!H1901)&lt;&gt;0,IFERROR(VALUE('Payments Export'!H1901),'Payments Export'!H1901),"")</f>
        <v/>
      </c>
      <c r="D1897" s="7" t="str">
        <f>IF('Payments Export'!I1901="","",'Payments Export'!I1901)</f>
        <v/>
      </c>
      <c r="E1897" s="7" t="str">
        <f t="shared" si="58"/>
        <v/>
      </c>
      <c r="F1897" s="7" t="str">
        <f>IF('Payments Export'!A1901="","",'Payments Export'!N1901)</f>
        <v/>
      </c>
      <c r="G1897" s="7" t="str">
        <f>IF('Payments Export'!A1901="","",'Payments Export'!O1901)</f>
        <v/>
      </c>
      <c r="H1897" s="7" t="str">
        <f>IF('Payments Export'!B1901="","",G1897-F1897)</f>
        <v/>
      </c>
      <c r="I1897" s="3" t="str">
        <f>IF(C1897&lt;&gt;"",_xlfn.XLOOKUP(IFERROR(VALUE(C1897),C1897),'Items database'!A:A,'Items database'!B:B),(_xlfn.XLOOKUP(LEFT(E1897,3),Services,Services,"")))</f>
        <v/>
      </c>
      <c r="J1897" s="3" t="str">
        <f t="shared" si="59"/>
        <v/>
      </c>
    </row>
    <row r="1898" spans="1:10" x14ac:dyDescent="0.35">
      <c r="A1898" s="7" t="str">
        <f>IF('Payments Export'!A1902="","",'Payments Export'!A1902)</f>
        <v/>
      </c>
      <c r="B1898" s="7" t="str">
        <f>IF('Payments Export'!A1902="","",'Payments Export'!B1902)</f>
        <v/>
      </c>
      <c r="C1898" s="7" t="str">
        <f>IF(IFERROR(VALUE('Payments Export'!H1902),'Payments Export'!H1902)&lt;&gt;0,IFERROR(VALUE('Payments Export'!H1902),'Payments Export'!H1902),"")</f>
        <v/>
      </c>
      <c r="D1898" s="7" t="str">
        <f>IF('Payments Export'!I1902="","",'Payments Export'!I1902)</f>
        <v/>
      </c>
      <c r="E1898" s="7" t="str">
        <f t="shared" si="58"/>
        <v/>
      </c>
      <c r="F1898" s="7" t="str">
        <f>IF('Payments Export'!A1902="","",'Payments Export'!N1902)</f>
        <v/>
      </c>
      <c r="G1898" s="7" t="str">
        <f>IF('Payments Export'!A1902="","",'Payments Export'!O1902)</f>
        <v/>
      </c>
      <c r="H1898" s="7" t="str">
        <f>IF('Payments Export'!B1902="","",G1898-F1898)</f>
        <v/>
      </c>
      <c r="I1898" s="3" t="str">
        <f>IF(C1898&lt;&gt;"",_xlfn.XLOOKUP(IFERROR(VALUE(C1898),C1898),'Items database'!A:A,'Items database'!B:B),(_xlfn.XLOOKUP(LEFT(E1898,3),Services,Services,"")))</f>
        <v/>
      </c>
      <c r="J1898" s="3" t="str">
        <f t="shared" si="59"/>
        <v/>
      </c>
    </row>
    <row r="1899" spans="1:10" x14ac:dyDescent="0.35">
      <c r="A1899" s="7" t="str">
        <f>IF('Payments Export'!A1903="","",'Payments Export'!A1903)</f>
        <v/>
      </c>
      <c r="B1899" s="7" t="str">
        <f>IF('Payments Export'!A1903="","",'Payments Export'!B1903)</f>
        <v/>
      </c>
      <c r="C1899" s="7" t="str">
        <f>IF(IFERROR(VALUE('Payments Export'!H1903),'Payments Export'!H1903)&lt;&gt;0,IFERROR(VALUE('Payments Export'!H1903),'Payments Export'!H1903),"")</f>
        <v/>
      </c>
      <c r="D1899" s="7" t="str">
        <f>IF('Payments Export'!I1903="","",'Payments Export'!I1903)</f>
        <v/>
      </c>
      <c r="E1899" s="7" t="str">
        <f t="shared" si="58"/>
        <v/>
      </c>
      <c r="F1899" s="7" t="str">
        <f>IF('Payments Export'!A1903="","",'Payments Export'!N1903)</f>
        <v/>
      </c>
      <c r="G1899" s="7" t="str">
        <f>IF('Payments Export'!A1903="","",'Payments Export'!O1903)</f>
        <v/>
      </c>
      <c r="H1899" s="7" t="str">
        <f>IF('Payments Export'!B1903="","",G1899-F1899)</f>
        <v/>
      </c>
      <c r="I1899" s="3" t="str">
        <f>IF(C1899&lt;&gt;"",_xlfn.XLOOKUP(IFERROR(VALUE(C1899),C1899),'Items database'!A:A,'Items database'!B:B),(_xlfn.XLOOKUP(LEFT(E1899,3),Services,Services,"")))</f>
        <v/>
      </c>
      <c r="J1899" s="3" t="str">
        <f t="shared" si="59"/>
        <v/>
      </c>
    </row>
    <row r="1900" spans="1:10" x14ac:dyDescent="0.35">
      <c r="A1900" s="7" t="str">
        <f>IF('Payments Export'!A1904="","",'Payments Export'!A1904)</f>
        <v/>
      </c>
      <c r="B1900" s="7" t="str">
        <f>IF('Payments Export'!A1904="","",'Payments Export'!B1904)</f>
        <v/>
      </c>
      <c r="C1900" s="7" t="str">
        <f>IF(IFERROR(VALUE('Payments Export'!H1904),'Payments Export'!H1904)&lt;&gt;0,IFERROR(VALUE('Payments Export'!H1904),'Payments Export'!H1904),"")</f>
        <v/>
      </c>
      <c r="D1900" s="7" t="str">
        <f>IF('Payments Export'!I1904="","",'Payments Export'!I1904)</f>
        <v/>
      </c>
      <c r="E1900" s="7" t="str">
        <f t="shared" si="58"/>
        <v/>
      </c>
      <c r="F1900" s="7" t="str">
        <f>IF('Payments Export'!A1904="","",'Payments Export'!N1904)</f>
        <v/>
      </c>
      <c r="G1900" s="7" t="str">
        <f>IF('Payments Export'!A1904="","",'Payments Export'!O1904)</f>
        <v/>
      </c>
      <c r="H1900" s="7" t="str">
        <f>IF('Payments Export'!B1904="","",G1900-F1900)</f>
        <v/>
      </c>
      <c r="I1900" s="3" t="str">
        <f>IF(C1900&lt;&gt;"",_xlfn.XLOOKUP(IFERROR(VALUE(C1900),C1900),'Items database'!A:A,'Items database'!B:B),(_xlfn.XLOOKUP(LEFT(E1900,3),Services,Services,"")))</f>
        <v/>
      </c>
      <c r="J1900" s="3" t="str">
        <f t="shared" si="59"/>
        <v/>
      </c>
    </row>
    <row r="1901" spans="1:10" x14ac:dyDescent="0.35">
      <c r="A1901" s="7" t="str">
        <f>IF('Payments Export'!A1905="","",'Payments Export'!A1905)</f>
        <v/>
      </c>
      <c r="B1901" s="7" t="str">
        <f>IF('Payments Export'!A1905="","",'Payments Export'!B1905)</f>
        <v/>
      </c>
      <c r="C1901" s="7" t="str">
        <f>IF(IFERROR(VALUE('Payments Export'!H1905),'Payments Export'!H1905)&lt;&gt;0,IFERROR(VALUE('Payments Export'!H1905),'Payments Export'!H1905),"")</f>
        <v/>
      </c>
      <c r="D1901" s="7" t="str">
        <f>IF('Payments Export'!I1905="","",'Payments Export'!I1905)</f>
        <v/>
      </c>
      <c r="E1901" s="7" t="str">
        <f t="shared" si="58"/>
        <v/>
      </c>
      <c r="F1901" s="7" t="str">
        <f>IF('Payments Export'!A1905="","",'Payments Export'!N1905)</f>
        <v/>
      </c>
      <c r="G1901" s="7" t="str">
        <f>IF('Payments Export'!A1905="","",'Payments Export'!O1905)</f>
        <v/>
      </c>
      <c r="H1901" s="7" t="str">
        <f>IF('Payments Export'!B1905="","",G1901-F1901)</f>
        <v/>
      </c>
      <c r="I1901" s="3" t="str">
        <f>IF(C1901&lt;&gt;"",_xlfn.XLOOKUP(IFERROR(VALUE(C1901),C1901),'Items database'!A:A,'Items database'!B:B),(_xlfn.XLOOKUP(LEFT(E1901,3),Services,Services,"")))</f>
        <v/>
      </c>
      <c r="J1901" s="3" t="str">
        <f t="shared" si="59"/>
        <v/>
      </c>
    </row>
    <row r="1902" spans="1:10" x14ac:dyDescent="0.35">
      <c r="A1902" s="7" t="str">
        <f>IF('Payments Export'!A1906="","",'Payments Export'!A1906)</f>
        <v/>
      </c>
      <c r="B1902" s="7" t="str">
        <f>IF('Payments Export'!A1906="","",'Payments Export'!B1906)</f>
        <v/>
      </c>
      <c r="C1902" s="7" t="str">
        <f>IF(IFERROR(VALUE('Payments Export'!H1906),'Payments Export'!H1906)&lt;&gt;0,IFERROR(VALUE('Payments Export'!H1906),'Payments Export'!H1906),"")</f>
        <v/>
      </c>
      <c r="D1902" s="7" t="str">
        <f>IF('Payments Export'!I1906="","",'Payments Export'!I1906)</f>
        <v/>
      </c>
      <c r="E1902" s="7" t="str">
        <f t="shared" si="58"/>
        <v/>
      </c>
      <c r="F1902" s="7" t="str">
        <f>IF('Payments Export'!A1906="","",'Payments Export'!N1906)</f>
        <v/>
      </c>
      <c r="G1902" s="7" t="str">
        <f>IF('Payments Export'!A1906="","",'Payments Export'!O1906)</f>
        <v/>
      </c>
      <c r="H1902" s="7" t="str">
        <f>IF('Payments Export'!B1906="","",G1902-F1902)</f>
        <v/>
      </c>
      <c r="I1902" s="3" t="str">
        <f>IF(C1902&lt;&gt;"",_xlfn.XLOOKUP(IFERROR(VALUE(C1902),C1902),'Items database'!A:A,'Items database'!B:B),(_xlfn.XLOOKUP(LEFT(E1902,3),Services,Services,"")))</f>
        <v/>
      </c>
      <c r="J1902" s="3" t="str">
        <f t="shared" si="59"/>
        <v/>
      </c>
    </row>
    <row r="1903" spans="1:10" x14ac:dyDescent="0.35">
      <c r="A1903" s="7" t="str">
        <f>IF('Payments Export'!A1907="","",'Payments Export'!A1907)</f>
        <v/>
      </c>
      <c r="B1903" s="7" t="str">
        <f>IF('Payments Export'!A1907="","",'Payments Export'!B1907)</f>
        <v/>
      </c>
      <c r="C1903" s="7" t="str">
        <f>IF(IFERROR(VALUE('Payments Export'!H1907),'Payments Export'!H1907)&lt;&gt;0,IFERROR(VALUE('Payments Export'!H1907),'Payments Export'!H1907),"")</f>
        <v/>
      </c>
      <c r="D1903" s="7" t="str">
        <f>IF('Payments Export'!I1907="","",'Payments Export'!I1907)</f>
        <v/>
      </c>
      <c r="E1903" s="7" t="str">
        <f t="shared" si="58"/>
        <v/>
      </c>
      <c r="F1903" s="7" t="str">
        <f>IF('Payments Export'!A1907="","",'Payments Export'!N1907)</f>
        <v/>
      </c>
      <c r="G1903" s="7" t="str">
        <f>IF('Payments Export'!A1907="","",'Payments Export'!O1907)</f>
        <v/>
      </c>
      <c r="H1903" s="7" t="str">
        <f>IF('Payments Export'!B1907="","",G1903-F1903)</f>
        <v/>
      </c>
      <c r="I1903" s="3" t="str">
        <f>IF(C1903&lt;&gt;"",_xlfn.XLOOKUP(IFERROR(VALUE(C1903),C1903),'Items database'!A:A,'Items database'!B:B),(_xlfn.XLOOKUP(LEFT(E1903,3),Services,Services,"")))</f>
        <v/>
      </c>
      <c r="J1903" s="3" t="str">
        <f t="shared" si="59"/>
        <v/>
      </c>
    </row>
    <row r="1904" spans="1:10" x14ac:dyDescent="0.35">
      <c r="A1904" s="7" t="str">
        <f>IF('Payments Export'!A1908="","",'Payments Export'!A1908)</f>
        <v/>
      </c>
      <c r="B1904" s="7" t="str">
        <f>IF('Payments Export'!A1908="","",'Payments Export'!B1908)</f>
        <v/>
      </c>
      <c r="C1904" s="7" t="str">
        <f>IF(IFERROR(VALUE('Payments Export'!H1908),'Payments Export'!H1908)&lt;&gt;0,IFERROR(VALUE('Payments Export'!H1908),'Payments Export'!H1908),"")</f>
        <v/>
      </c>
      <c r="D1904" s="7" t="str">
        <f>IF('Payments Export'!I1908="","",'Payments Export'!I1908)</f>
        <v/>
      </c>
      <c r="E1904" s="7" t="str">
        <f t="shared" si="58"/>
        <v/>
      </c>
      <c r="F1904" s="7" t="str">
        <f>IF('Payments Export'!A1908="","",'Payments Export'!N1908)</f>
        <v/>
      </c>
      <c r="G1904" s="7" t="str">
        <f>IF('Payments Export'!A1908="","",'Payments Export'!O1908)</f>
        <v/>
      </c>
      <c r="H1904" s="7" t="str">
        <f>IF('Payments Export'!B1908="","",G1904-F1904)</f>
        <v/>
      </c>
      <c r="I1904" s="3" t="str">
        <f>IF(C1904&lt;&gt;"",_xlfn.XLOOKUP(IFERROR(VALUE(C1904),C1904),'Items database'!A:A,'Items database'!B:B),(_xlfn.XLOOKUP(LEFT(E1904,3),Services,Services,"")))</f>
        <v/>
      </c>
      <c r="J1904" s="3" t="str">
        <f t="shared" si="59"/>
        <v/>
      </c>
    </row>
    <row r="1905" spans="1:10" x14ac:dyDescent="0.35">
      <c r="A1905" s="7" t="str">
        <f>IF('Payments Export'!A1909="","",'Payments Export'!A1909)</f>
        <v/>
      </c>
      <c r="B1905" s="7" t="str">
        <f>IF('Payments Export'!A1909="","",'Payments Export'!B1909)</f>
        <v/>
      </c>
      <c r="C1905" s="7" t="str">
        <f>IF(IFERROR(VALUE('Payments Export'!H1909),'Payments Export'!H1909)&lt;&gt;0,IFERROR(VALUE('Payments Export'!H1909),'Payments Export'!H1909),"")</f>
        <v/>
      </c>
      <c r="D1905" s="7" t="str">
        <f>IF('Payments Export'!I1909="","",'Payments Export'!I1909)</f>
        <v/>
      </c>
      <c r="E1905" s="7" t="str">
        <f t="shared" si="58"/>
        <v/>
      </c>
      <c r="F1905" s="7" t="str">
        <f>IF('Payments Export'!A1909="","",'Payments Export'!N1909)</f>
        <v/>
      </c>
      <c r="G1905" s="7" t="str">
        <f>IF('Payments Export'!A1909="","",'Payments Export'!O1909)</f>
        <v/>
      </c>
      <c r="H1905" s="7" t="str">
        <f>IF('Payments Export'!B1909="","",G1905-F1905)</f>
        <v/>
      </c>
      <c r="I1905" s="3" t="str">
        <f>IF(C1905&lt;&gt;"",_xlfn.XLOOKUP(IFERROR(VALUE(C1905),C1905),'Items database'!A:A,'Items database'!B:B),(_xlfn.XLOOKUP(LEFT(E1905,3),Services,Services,"")))</f>
        <v/>
      </c>
      <c r="J1905" s="3" t="str">
        <f t="shared" si="59"/>
        <v/>
      </c>
    </row>
    <row r="1906" spans="1:10" x14ac:dyDescent="0.35">
      <c r="A1906" s="7" t="str">
        <f>IF('Payments Export'!A1910="","",'Payments Export'!A1910)</f>
        <v/>
      </c>
      <c r="B1906" s="7" t="str">
        <f>IF('Payments Export'!A1910="","",'Payments Export'!B1910)</f>
        <v/>
      </c>
      <c r="C1906" s="7" t="str">
        <f>IF(IFERROR(VALUE('Payments Export'!H1910),'Payments Export'!H1910)&lt;&gt;0,IFERROR(VALUE('Payments Export'!H1910),'Payments Export'!H1910),"")</f>
        <v/>
      </c>
      <c r="D1906" s="7" t="str">
        <f>IF('Payments Export'!I1910="","",'Payments Export'!I1910)</f>
        <v/>
      </c>
      <c r="E1906" s="7" t="str">
        <f t="shared" si="58"/>
        <v/>
      </c>
      <c r="F1906" s="7" t="str">
        <f>IF('Payments Export'!A1910="","",'Payments Export'!N1910)</f>
        <v/>
      </c>
      <c r="G1906" s="7" t="str">
        <f>IF('Payments Export'!A1910="","",'Payments Export'!O1910)</f>
        <v/>
      </c>
      <c r="H1906" s="7" t="str">
        <f>IF('Payments Export'!B1910="","",G1906-F1906)</f>
        <v/>
      </c>
      <c r="I1906" s="3" t="str">
        <f>IF(C1906&lt;&gt;"",_xlfn.XLOOKUP(IFERROR(VALUE(C1906),C1906),'Items database'!A:A,'Items database'!B:B),(_xlfn.XLOOKUP(LEFT(E1906,3),Services,Services,"")))</f>
        <v/>
      </c>
      <c r="J1906" s="3" t="str">
        <f t="shared" si="59"/>
        <v/>
      </c>
    </row>
    <row r="1907" spans="1:10" x14ac:dyDescent="0.35">
      <c r="A1907" s="7" t="str">
        <f>IF('Payments Export'!A1911="","",'Payments Export'!A1911)</f>
        <v/>
      </c>
      <c r="B1907" s="7" t="str">
        <f>IF('Payments Export'!A1911="","",'Payments Export'!B1911)</f>
        <v/>
      </c>
      <c r="C1907" s="7" t="str">
        <f>IF(IFERROR(VALUE('Payments Export'!H1911),'Payments Export'!H1911)&lt;&gt;0,IFERROR(VALUE('Payments Export'!H1911),'Payments Export'!H1911),"")</f>
        <v/>
      </c>
      <c r="D1907" s="7" t="str">
        <f>IF('Payments Export'!I1911="","",'Payments Export'!I1911)</f>
        <v/>
      </c>
      <c r="E1907" s="7" t="str">
        <f t="shared" si="58"/>
        <v/>
      </c>
      <c r="F1907" s="7" t="str">
        <f>IF('Payments Export'!A1911="","",'Payments Export'!N1911)</f>
        <v/>
      </c>
      <c r="G1907" s="7" t="str">
        <f>IF('Payments Export'!A1911="","",'Payments Export'!O1911)</f>
        <v/>
      </c>
      <c r="H1907" s="7" t="str">
        <f>IF('Payments Export'!B1911="","",G1907-F1907)</f>
        <v/>
      </c>
      <c r="I1907" s="3" t="str">
        <f>IF(C1907&lt;&gt;"",_xlfn.XLOOKUP(IFERROR(VALUE(C1907),C1907),'Items database'!A:A,'Items database'!B:B),(_xlfn.XLOOKUP(LEFT(E1907,3),Services,Services,"")))</f>
        <v/>
      </c>
      <c r="J1907" s="3" t="str">
        <f t="shared" si="59"/>
        <v/>
      </c>
    </row>
    <row r="1908" spans="1:10" x14ac:dyDescent="0.35">
      <c r="A1908" s="7" t="str">
        <f>IF('Payments Export'!A1912="","",'Payments Export'!A1912)</f>
        <v/>
      </c>
      <c r="B1908" s="7" t="str">
        <f>IF('Payments Export'!A1912="","",'Payments Export'!B1912)</f>
        <v/>
      </c>
      <c r="C1908" s="7" t="str">
        <f>IF(IFERROR(VALUE('Payments Export'!H1912),'Payments Export'!H1912)&lt;&gt;0,IFERROR(VALUE('Payments Export'!H1912),'Payments Export'!H1912),"")</f>
        <v/>
      </c>
      <c r="D1908" s="7" t="str">
        <f>IF('Payments Export'!I1912="","",'Payments Export'!I1912)</f>
        <v/>
      </c>
      <c r="E1908" s="7" t="str">
        <f t="shared" si="58"/>
        <v/>
      </c>
      <c r="F1908" s="7" t="str">
        <f>IF('Payments Export'!A1912="","",'Payments Export'!N1912)</f>
        <v/>
      </c>
      <c r="G1908" s="7" t="str">
        <f>IF('Payments Export'!A1912="","",'Payments Export'!O1912)</f>
        <v/>
      </c>
      <c r="H1908" s="7" t="str">
        <f>IF('Payments Export'!B1912="","",G1908-F1908)</f>
        <v/>
      </c>
      <c r="I1908" s="3" t="str">
        <f>IF(C1908&lt;&gt;"",_xlfn.XLOOKUP(IFERROR(VALUE(C1908),C1908),'Items database'!A:A,'Items database'!B:B),(_xlfn.XLOOKUP(LEFT(E1908,3),Services,Services,"")))</f>
        <v/>
      </c>
      <c r="J1908" s="3" t="str">
        <f t="shared" si="59"/>
        <v/>
      </c>
    </row>
    <row r="1909" spans="1:10" x14ac:dyDescent="0.35">
      <c r="A1909" s="7" t="str">
        <f>IF('Payments Export'!A1913="","",'Payments Export'!A1913)</f>
        <v/>
      </c>
      <c r="B1909" s="7" t="str">
        <f>IF('Payments Export'!A1913="","",'Payments Export'!B1913)</f>
        <v/>
      </c>
      <c r="C1909" s="7" t="str">
        <f>IF(IFERROR(VALUE('Payments Export'!H1913),'Payments Export'!H1913)&lt;&gt;0,IFERROR(VALUE('Payments Export'!H1913),'Payments Export'!H1913),"")</f>
        <v/>
      </c>
      <c r="D1909" s="7" t="str">
        <f>IF('Payments Export'!I1913="","",'Payments Export'!I1913)</f>
        <v/>
      </c>
      <c r="E1909" s="7" t="str">
        <f t="shared" si="58"/>
        <v/>
      </c>
      <c r="F1909" s="7" t="str">
        <f>IF('Payments Export'!A1913="","",'Payments Export'!N1913)</f>
        <v/>
      </c>
      <c r="G1909" s="7" t="str">
        <f>IF('Payments Export'!A1913="","",'Payments Export'!O1913)</f>
        <v/>
      </c>
      <c r="H1909" s="7" t="str">
        <f>IF('Payments Export'!B1913="","",G1909-F1909)</f>
        <v/>
      </c>
      <c r="I1909" s="3" t="str">
        <f>IF(C1909&lt;&gt;"",_xlfn.XLOOKUP(IFERROR(VALUE(C1909),C1909),'Items database'!A:A,'Items database'!B:B),(_xlfn.XLOOKUP(LEFT(E1909,3),Services,Services,"")))</f>
        <v/>
      </c>
      <c r="J1909" s="3" t="str">
        <f t="shared" si="59"/>
        <v/>
      </c>
    </row>
    <row r="1910" spans="1:10" x14ac:dyDescent="0.35">
      <c r="A1910" s="7" t="str">
        <f>IF('Payments Export'!A1914="","",'Payments Export'!A1914)</f>
        <v/>
      </c>
      <c r="B1910" s="7" t="str">
        <f>IF('Payments Export'!A1914="","",'Payments Export'!B1914)</f>
        <v/>
      </c>
      <c r="C1910" s="7" t="str">
        <f>IF(IFERROR(VALUE('Payments Export'!H1914),'Payments Export'!H1914)&lt;&gt;0,IFERROR(VALUE('Payments Export'!H1914),'Payments Export'!H1914),"")</f>
        <v/>
      </c>
      <c r="D1910" s="7" t="str">
        <f>IF('Payments Export'!I1914="","",'Payments Export'!I1914)</f>
        <v/>
      </c>
      <c r="E1910" s="7" t="str">
        <f t="shared" si="58"/>
        <v/>
      </c>
      <c r="F1910" s="7" t="str">
        <f>IF('Payments Export'!A1914="","",'Payments Export'!N1914)</f>
        <v/>
      </c>
      <c r="G1910" s="7" t="str">
        <f>IF('Payments Export'!A1914="","",'Payments Export'!O1914)</f>
        <v/>
      </c>
      <c r="H1910" s="7" t="str">
        <f>IF('Payments Export'!B1914="","",G1910-F1910)</f>
        <v/>
      </c>
      <c r="I1910" s="3" t="str">
        <f>IF(C1910&lt;&gt;"",_xlfn.XLOOKUP(IFERROR(VALUE(C1910),C1910),'Items database'!A:A,'Items database'!B:B),(_xlfn.XLOOKUP(LEFT(E1910,3),Services,Services,"")))</f>
        <v/>
      </c>
      <c r="J1910" s="3" t="str">
        <f t="shared" si="59"/>
        <v/>
      </c>
    </row>
    <row r="1911" spans="1:10" x14ac:dyDescent="0.35">
      <c r="A1911" s="7" t="str">
        <f>IF('Payments Export'!A1915="","",'Payments Export'!A1915)</f>
        <v/>
      </c>
      <c r="B1911" s="7" t="str">
        <f>IF('Payments Export'!A1915="","",'Payments Export'!B1915)</f>
        <v/>
      </c>
      <c r="C1911" s="7" t="str">
        <f>IF(IFERROR(VALUE('Payments Export'!H1915),'Payments Export'!H1915)&lt;&gt;0,IFERROR(VALUE('Payments Export'!H1915),'Payments Export'!H1915),"")</f>
        <v/>
      </c>
      <c r="D1911" s="7" t="str">
        <f>IF('Payments Export'!I1915="","",'Payments Export'!I1915)</f>
        <v/>
      </c>
      <c r="E1911" s="7" t="str">
        <f t="shared" si="58"/>
        <v/>
      </c>
      <c r="F1911" s="7" t="str">
        <f>IF('Payments Export'!A1915="","",'Payments Export'!N1915)</f>
        <v/>
      </c>
      <c r="G1911" s="7" t="str">
        <f>IF('Payments Export'!A1915="","",'Payments Export'!O1915)</f>
        <v/>
      </c>
      <c r="H1911" s="7" t="str">
        <f>IF('Payments Export'!B1915="","",G1911-F1911)</f>
        <v/>
      </c>
      <c r="I1911" s="3" t="str">
        <f>IF(C1911&lt;&gt;"",_xlfn.XLOOKUP(IFERROR(VALUE(C1911),C1911),'Items database'!A:A,'Items database'!B:B),(_xlfn.XLOOKUP(LEFT(E1911,3),Services,Services,"")))</f>
        <v/>
      </c>
      <c r="J1911" s="3" t="str">
        <f t="shared" si="59"/>
        <v/>
      </c>
    </row>
    <row r="1912" spans="1:10" x14ac:dyDescent="0.35">
      <c r="A1912" s="7" t="str">
        <f>IF('Payments Export'!A1916="","",'Payments Export'!A1916)</f>
        <v/>
      </c>
      <c r="B1912" s="7" t="str">
        <f>IF('Payments Export'!A1916="","",'Payments Export'!B1916)</f>
        <v/>
      </c>
      <c r="C1912" s="7" t="str">
        <f>IF(IFERROR(VALUE('Payments Export'!H1916),'Payments Export'!H1916)&lt;&gt;0,IFERROR(VALUE('Payments Export'!H1916),'Payments Export'!H1916),"")</f>
        <v/>
      </c>
      <c r="D1912" s="7" t="str">
        <f>IF('Payments Export'!I1916="","",'Payments Export'!I1916)</f>
        <v/>
      </c>
      <c r="E1912" s="7" t="str">
        <f t="shared" si="58"/>
        <v/>
      </c>
      <c r="F1912" s="7" t="str">
        <f>IF('Payments Export'!A1916="","",'Payments Export'!N1916)</f>
        <v/>
      </c>
      <c r="G1912" s="7" t="str">
        <f>IF('Payments Export'!A1916="","",'Payments Export'!O1916)</f>
        <v/>
      </c>
      <c r="H1912" s="7" t="str">
        <f>IF('Payments Export'!B1916="","",G1912-F1912)</f>
        <v/>
      </c>
      <c r="I1912" s="3" t="str">
        <f>IF(C1912&lt;&gt;"",_xlfn.XLOOKUP(IFERROR(VALUE(C1912),C1912),'Items database'!A:A,'Items database'!B:B),(_xlfn.XLOOKUP(LEFT(E1912,3),Services,Services,"")))</f>
        <v/>
      </c>
      <c r="J1912" s="3" t="str">
        <f t="shared" si="59"/>
        <v/>
      </c>
    </row>
    <row r="1913" spans="1:10" x14ac:dyDescent="0.35">
      <c r="A1913" s="7" t="str">
        <f>IF('Payments Export'!A1917="","",'Payments Export'!A1917)</f>
        <v/>
      </c>
      <c r="B1913" s="7" t="str">
        <f>IF('Payments Export'!A1917="","",'Payments Export'!B1917)</f>
        <v/>
      </c>
      <c r="C1913" s="7" t="str">
        <f>IF(IFERROR(VALUE('Payments Export'!H1917),'Payments Export'!H1917)&lt;&gt;0,IFERROR(VALUE('Payments Export'!H1917),'Payments Export'!H1917),"")</f>
        <v/>
      </c>
      <c r="D1913" s="7" t="str">
        <f>IF('Payments Export'!I1917="","",'Payments Export'!I1917)</f>
        <v/>
      </c>
      <c r="E1913" s="7" t="str">
        <f t="shared" si="58"/>
        <v/>
      </c>
      <c r="F1913" s="7" t="str">
        <f>IF('Payments Export'!A1917="","",'Payments Export'!N1917)</f>
        <v/>
      </c>
      <c r="G1913" s="7" t="str">
        <f>IF('Payments Export'!A1917="","",'Payments Export'!O1917)</f>
        <v/>
      </c>
      <c r="H1913" s="7" t="str">
        <f>IF('Payments Export'!B1917="","",G1913-F1913)</f>
        <v/>
      </c>
      <c r="I1913" s="3" t="str">
        <f>IF(C1913&lt;&gt;"",_xlfn.XLOOKUP(IFERROR(VALUE(C1913),C1913),'Items database'!A:A,'Items database'!B:B),(_xlfn.XLOOKUP(LEFT(E1913,3),Services,Services,"")))</f>
        <v/>
      </c>
      <c r="J1913" s="3" t="str">
        <f t="shared" si="59"/>
        <v/>
      </c>
    </row>
    <row r="1914" spans="1:10" x14ac:dyDescent="0.35">
      <c r="A1914" s="7" t="str">
        <f>IF('Payments Export'!A1918="","",'Payments Export'!A1918)</f>
        <v/>
      </c>
      <c r="B1914" s="7" t="str">
        <f>IF('Payments Export'!A1918="","",'Payments Export'!B1918)</f>
        <v/>
      </c>
      <c r="C1914" s="7" t="str">
        <f>IF(IFERROR(VALUE('Payments Export'!H1918),'Payments Export'!H1918)&lt;&gt;0,IFERROR(VALUE('Payments Export'!H1918),'Payments Export'!H1918),"")</f>
        <v/>
      </c>
      <c r="D1914" s="7" t="str">
        <f>IF('Payments Export'!I1918="","",'Payments Export'!I1918)</f>
        <v/>
      </c>
      <c r="E1914" s="7" t="str">
        <f t="shared" si="58"/>
        <v/>
      </c>
      <c r="F1914" s="7" t="str">
        <f>IF('Payments Export'!A1918="","",'Payments Export'!N1918)</f>
        <v/>
      </c>
      <c r="G1914" s="7" t="str">
        <f>IF('Payments Export'!A1918="","",'Payments Export'!O1918)</f>
        <v/>
      </c>
      <c r="H1914" s="7" t="str">
        <f>IF('Payments Export'!B1918="","",G1914-F1914)</f>
        <v/>
      </c>
      <c r="I1914" s="3" t="str">
        <f>IF(C1914&lt;&gt;"",_xlfn.XLOOKUP(IFERROR(VALUE(C1914),C1914),'Items database'!A:A,'Items database'!B:B),(_xlfn.XLOOKUP(LEFT(E1914,3),Services,Services,"")))</f>
        <v/>
      </c>
      <c r="J1914" s="3" t="str">
        <f t="shared" si="59"/>
        <v/>
      </c>
    </row>
    <row r="1915" spans="1:10" x14ac:dyDescent="0.35">
      <c r="A1915" s="7" t="str">
        <f>IF('Payments Export'!A1919="","",'Payments Export'!A1919)</f>
        <v/>
      </c>
      <c r="B1915" s="7" t="str">
        <f>IF('Payments Export'!A1919="","",'Payments Export'!B1919)</f>
        <v/>
      </c>
      <c r="C1915" s="7" t="str">
        <f>IF(IFERROR(VALUE('Payments Export'!H1919),'Payments Export'!H1919)&lt;&gt;0,IFERROR(VALUE('Payments Export'!H1919),'Payments Export'!H1919),"")</f>
        <v/>
      </c>
      <c r="D1915" s="7" t="str">
        <f>IF('Payments Export'!I1919="","",'Payments Export'!I1919)</f>
        <v/>
      </c>
      <c r="E1915" s="7" t="str">
        <f t="shared" si="58"/>
        <v/>
      </c>
      <c r="F1915" s="7" t="str">
        <f>IF('Payments Export'!A1919="","",'Payments Export'!N1919)</f>
        <v/>
      </c>
      <c r="G1915" s="7" t="str">
        <f>IF('Payments Export'!A1919="","",'Payments Export'!O1919)</f>
        <v/>
      </c>
      <c r="H1915" s="7" t="str">
        <f>IF('Payments Export'!B1919="","",G1915-F1915)</f>
        <v/>
      </c>
      <c r="I1915" s="3" t="str">
        <f>IF(C1915&lt;&gt;"",_xlfn.XLOOKUP(IFERROR(VALUE(C1915),C1915),'Items database'!A:A,'Items database'!B:B),(_xlfn.XLOOKUP(LEFT(E1915,3),Services,Services,"")))</f>
        <v/>
      </c>
      <c r="J1915" s="3" t="str">
        <f t="shared" si="59"/>
        <v/>
      </c>
    </row>
    <row r="1916" spans="1:10" x14ac:dyDescent="0.35">
      <c r="A1916" s="7" t="str">
        <f>IF('Payments Export'!A1920="","",'Payments Export'!A1920)</f>
        <v/>
      </c>
      <c r="B1916" s="7" t="str">
        <f>IF('Payments Export'!A1920="","",'Payments Export'!B1920)</f>
        <v/>
      </c>
      <c r="C1916" s="7" t="str">
        <f>IF(IFERROR(VALUE('Payments Export'!H1920),'Payments Export'!H1920)&lt;&gt;0,IFERROR(VALUE('Payments Export'!H1920),'Payments Export'!H1920),"")</f>
        <v/>
      </c>
      <c r="D1916" s="7" t="str">
        <f>IF('Payments Export'!I1920="","",'Payments Export'!I1920)</f>
        <v/>
      </c>
      <c r="E1916" s="7" t="str">
        <f t="shared" si="58"/>
        <v/>
      </c>
      <c r="F1916" s="7" t="str">
        <f>IF('Payments Export'!A1920="","",'Payments Export'!N1920)</f>
        <v/>
      </c>
      <c r="G1916" s="7" t="str">
        <f>IF('Payments Export'!A1920="","",'Payments Export'!O1920)</f>
        <v/>
      </c>
      <c r="H1916" s="7" t="str">
        <f>IF('Payments Export'!B1920="","",G1916-F1916)</f>
        <v/>
      </c>
      <c r="I1916" s="3" t="str">
        <f>IF(C1916&lt;&gt;"",_xlfn.XLOOKUP(IFERROR(VALUE(C1916),C1916),'Items database'!A:A,'Items database'!B:B),(_xlfn.XLOOKUP(LEFT(E1916,3),Services,Services,"")))</f>
        <v/>
      </c>
      <c r="J1916" s="3" t="str">
        <f t="shared" si="59"/>
        <v/>
      </c>
    </row>
    <row r="1917" spans="1:10" x14ac:dyDescent="0.35">
      <c r="A1917" s="7" t="str">
        <f>IF('Payments Export'!A1921="","",'Payments Export'!A1921)</f>
        <v/>
      </c>
      <c r="B1917" s="7" t="str">
        <f>IF('Payments Export'!A1921="","",'Payments Export'!B1921)</f>
        <v/>
      </c>
      <c r="C1917" s="7" t="str">
        <f>IF(IFERROR(VALUE('Payments Export'!H1921),'Payments Export'!H1921)&lt;&gt;0,IFERROR(VALUE('Payments Export'!H1921),'Payments Export'!H1921),"")</f>
        <v/>
      </c>
      <c r="D1917" s="7" t="str">
        <f>IF('Payments Export'!I1921="","",'Payments Export'!I1921)</f>
        <v/>
      </c>
      <c r="E1917" s="7" t="str">
        <f t="shared" si="58"/>
        <v/>
      </c>
      <c r="F1917" s="7" t="str">
        <f>IF('Payments Export'!A1921="","",'Payments Export'!N1921)</f>
        <v/>
      </c>
      <c r="G1917" s="7" t="str">
        <f>IF('Payments Export'!A1921="","",'Payments Export'!O1921)</f>
        <v/>
      </c>
      <c r="H1917" s="7" t="str">
        <f>IF('Payments Export'!B1921="","",G1917-F1917)</f>
        <v/>
      </c>
      <c r="I1917" s="3" t="str">
        <f>IF(C1917&lt;&gt;"",_xlfn.XLOOKUP(IFERROR(VALUE(C1917),C1917),'Items database'!A:A,'Items database'!B:B),(_xlfn.XLOOKUP(LEFT(E1917,3),Services,Services,"")))</f>
        <v/>
      </c>
      <c r="J1917" s="3" t="str">
        <f t="shared" si="59"/>
        <v/>
      </c>
    </row>
    <row r="1918" spans="1:10" x14ac:dyDescent="0.35">
      <c r="A1918" s="7" t="str">
        <f>IF('Payments Export'!A1922="","",'Payments Export'!A1922)</f>
        <v/>
      </c>
      <c r="B1918" s="7" t="str">
        <f>IF('Payments Export'!A1922="","",'Payments Export'!B1922)</f>
        <v/>
      </c>
      <c r="C1918" s="7" t="str">
        <f>IF(IFERROR(VALUE('Payments Export'!H1922),'Payments Export'!H1922)&lt;&gt;0,IFERROR(VALUE('Payments Export'!H1922),'Payments Export'!H1922),"")</f>
        <v/>
      </c>
      <c r="D1918" s="7" t="str">
        <f>IF('Payments Export'!I1922="","",'Payments Export'!I1922)</f>
        <v/>
      </c>
      <c r="E1918" s="7" t="str">
        <f t="shared" si="58"/>
        <v/>
      </c>
      <c r="F1918" s="7" t="str">
        <f>IF('Payments Export'!A1922="","",'Payments Export'!N1922)</f>
        <v/>
      </c>
      <c r="G1918" s="7" t="str">
        <f>IF('Payments Export'!A1922="","",'Payments Export'!O1922)</f>
        <v/>
      </c>
      <c r="H1918" s="7" t="str">
        <f>IF('Payments Export'!B1922="","",G1918-F1918)</f>
        <v/>
      </c>
      <c r="I1918" s="3" t="str">
        <f>IF(C1918&lt;&gt;"",_xlfn.XLOOKUP(IFERROR(VALUE(C1918),C1918),'Items database'!A:A,'Items database'!B:B),(_xlfn.XLOOKUP(LEFT(E1918,3),Services,Services,"")))</f>
        <v/>
      </c>
      <c r="J1918" s="3" t="str">
        <f t="shared" si="59"/>
        <v/>
      </c>
    </row>
    <row r="1919" spans="1:10" x14ac:dyDescent="0.35">
      <c r="A1919" s="7" t="str">
        <f>IF('Payments Export'!A1923="","",'Payments Export'!A1923)</f>
        <v/>
      </c>
      <c r="B1919" s="7" t="str">
        <f>IF('Payments Export'!A1923="","",'Payments Export'!B1923)</f>
        <v/>
      </c>
      <c r="C1919" s="7" t="str">
        <f>IF(IFERROR(VALUE('Payments Export'!H1923),'Payments Export'!H1923)&lt;&gt;0,IFERROR(VALUE('Payments Export'!H1923),'Payments Export'!H1923),"")</f>
        <v/>
      </c>
      <c r="D1919" s="7" t="str">
        <f>IF('Payments Export'!I1923="","",'Payments Export'!I1923)</f>
        <v/>
      </c>
      <c r="E1919" s="7" t="str">
        <f t="shared" si="58"/>
        <v/>
      </c>
      <c r="F1919" s="7" t="str">
        <f>IF('Payments Export'!A1923="","",'Payments Export'!N1923)</f>
        <v/>
      </c>
      <c r="G1919" s="7" t="str">
        <f>IF('Payments Export'!A1923="","",'Payments Export'!O1923)</f>
        <v/>
      </c>
      <c r="H1919" s="7" t="str">
        <f>IF('Payments Export'!B1923="","",G1919-F1919)</f>
        <v/>
      </c>
      <c r="I1919" s="3" t="str">
        <f>IF(C1919&lt;&gt;"",_xlfn.XLOOKUP(IFERROR(VALUE(C1919),C1919),'Items database'!A:A,'Items database'!B:B),(_xlfn.XLOOKUP(LEFT(E1919,3),Services,Services,"")))</f>
        <v/>
      </c>
      <c r="J1919" s="3" t="str">
        <f t="shared" si="59"/>
        <v/>
      </c>
    </row>
    <row r="1920" spans="1:10" x14ac:dyDescent="0.35">
      <c r="A1920" s="7" t="str">
        <f>IF('Payments Export'!A1924="","",'Payments Export'!A1924)</f>
        <v/>
      </c>
      <c r="B1920" s="7" t="str">
        <f>IF('Payments Export'!A1924="","",'Payments Export'!B1924)</f>
        <v/>
      </c>
      <c r="C1920" s="7" t="str">
        <f>IF(IFERROR(VALUE('Payments Export'!H1924),'Payments Export'!H1924)&lt;&gt;0,IFERROR(VALUE('Payments Export'!H1924),'Payments Export'!H1924),"")</f>
        <v/>
      </c>
      <c r="D1920" s="7" t="str">
        <f>IF('Payments Export'!I1924="","",'Payments Export'!I1924)</f>
        <v/>
      </c>
      <c r="E1920" s="7" t="str">
        <f t="shared" si="58"/>
        <v/>
      </c>
      <c r="F1920" s="7" t="str">
        <f>IF('Payments Export'!A1924="","",'Payments Export'!N1924)</f>
        <v/>
      </c>
      <c r="G1920" s="7" t="str">
        <f>IF('Payments Export'!A1924="","",'Payments Export'!O1924)</f>
        <v/>
      </c>
      <c r="H1920" s="7" t="str">
        <f>IF('Payments Export'!B1924="","",G1920-F1920)</f>
        <v/>
      </c>
      <c r="I1920" s="3" t="str">
        <f>IF(C1920&lt;&gt;"",_xlfn.XLOOKUP(IFERROR(VALUE(C1920),C1920),'Items database'!A:A,'Items database'!B:B),(_xlfn.XLOOKUP(LEFT(E1920,3),Services,Services,"")))</f>
        <v/>
      </c>
      <c r="J1920" s="3" t="str">
        <f t="shared" si="59"/>
        <v/>
      </c>
    </row>
    <row r="1921" spans="1:10" x14ac:dyDescent="0.35">
      <c r="A1921" s="7" t="str">
        <f>IF('Payments Export'!A1925="","",'Payments Export'!A1925)</f>
        <v/>
      </c>
      <c r="B1921" s="7" t="str">
        <f>IF('Payments Export'!A1925="","",'Payments Export'!B1925)</f>
        <v/>
      </c>
      <c r="C1921" s="7" t="str">
        <f>IF(IFERROR(VALUE('Payments Export'!H1925),'Payments Export'!H1925)&lt;&gt;0,IFERROR(VALUE('Payments Export'!H1925),'Payments Export'!H1925),"")</f>
        <v/>
      </c>
      <c r="D1921" s="7" t="str">
        <f>IF('Payments Export'!I1925="","",'Payments Export'!I1925)</f>
        <v/>
      </c>
      <c r="E1921" s="7" t="str">
        <f t="shared" ref="E1921:E1984" si="60">LEFT(D1921,66)</f>
        <v/>
      </c>
      <c r="F1921" s="7" t="str">
        <f>IF('Payments Export'!A1925="","",'Payments Export'!N1925)</f>
        <v/>
      </c>
      <c r="G1921" s="7" t="str">
        <f>IF('Payments Export'!A1925="","",'Payments Export'!O1925)</f>
        <v/>
      </c>
      <c r="H1921" s="7" t="str">
        <f>IF('Payments Export'!B1925="","",G1921-F1921)</f>
        <v/>
      </c>
      <c r="I1921" s="3" t="str">
        <f>IF(C1921&lt;&gt;"",_xlfn.XLOOKUP(IFERROR(VALUE(C1921),C1921),'Items database'!A:A,'Items database'!B:B),(_xlfn.XLOOKUP(LEFT(E1921,3),Services,Services,"")))</f>
        <v/>
      </c>
      <c r="J1921" s="3" t="str">
        <f t="shared" ref="J1921:J1984" si="61">IF(ISNUMBER(F1921)=TRUE,IF(F1921=0,"","GST"),"")</f>
        <v/>
      </c>
    </row>
    <row r="1922" spans="1:10" x14ac:dyDescent="0.35">
      <c r="A1922" s="7" t="str">
        <f>IF('Payments Export'!A1926="","",'Payments Export'!A1926)</f>
        <v/>
      </c>
      <c r="B1922" s="7" t="str">
        <f>IF('Payments Export'!A1926="","",'Payments Export'!B1926)</f>
        <v/>
      </c>
      <c r="C1922" s="7" t="str">
        <f>IF(IFERROR(VALUE('Payments Export'!H1926),'Payments Export'!H1926)&lt;&gt;0,IFERROR(VALUE('Payments Export'!H1926),'Payments Export'!H1926),"")</f>
        <v/>
      </c>
      <c r="D1922" s="7" t="str">
        <f>IF('Payments Export'!I1926="","",'Payments Export'!I1926)</f>
        <v/>
      </c>
      <c r="E1922" s="7" t="str">
        <f t="shared" si="60"/>
        <v/>
      </c>
      <c r="F1922" s="7" t="str">
        <f>IF('Payments Export'!A1926="","",'Payments Export'!N1926)</f>
        <v/>
      </c>
      <c r="G1922" s="7" t="str">
        <f>IF('Payments Export'!A1926="","",'Payments Export'!O1926)</f>
        <v/>
      </c>
      <c r="H1922" s="7" t="str">
        <f>IF('Payments Export'!B1926="","",G1922-F1922)</f>
        <v/>
      </c>
      <c r="I1922" s="3" t="str">
        <f>IF(C1922&lt;&gt;"",_xlfn.XLOOKUP(IFERROR(VALUE(C1922),C1922),'Items database'!A:A,'Items database'!B:B),(_xlfn.XLOOKUP(LEFT(E1922,3),Services,Services,"")))</f>
        <v/>
      </c>
      <c r="J1922" s="3" t="str">
        <f t="shared" si="61"/>
        <v/>
      </c>
    </row>
    <row r="1923" spans="1:10" x14ac:dyDescent="0.35">
      <c r="A1923" s="7" t="str">
        <f>IF('Payments Export'!A1927="","",'Payments Export'!A1927)</f>
        <v/>
      </c>
      <c r="B1923" s="7" t="str">
        <f>IF('Payments Export'!A1927="","",'Payments Export'!B1927)</f>
        <v/>
      </c>
      <c r="C1923" s="7" t="str">
        <f>IF(IFERROR(VALUE('Payments Export'!H1927),'Payments Export'!H1927)&lt;&gt;0,IFERROR(VALUE('Payments Export'!H1927),'Payments Export'!H1927),"")</f>
        <v/>
      </c>
      <c r="D1923" s="7" t="str">
        <f>IF('Payments Export'!I1927="","",'Payments Export'!I1927)</f>
        <v/>
      </c>
      <c r="E1923" s="7" t="str">
        <f t="shared" si="60"/>
        <v/>
      </c>
      <c r="F1923" s="7" t="str">
        <f>IF('Payments Export'!A1927="","",'Payments Export'!N1927)</f>
        <v/>
      </c>
      <c r="G1923" s="7" t="str">
        <f>IF('Payments Export'!A1927="","",'Payments Export'!O1927)</f>
        <v/>
      </c>
      <c r="H1923" s="7" t="str">
        <f>IF('Payments Export'!B1927="","",G1923-F1923)</f>
        <v/>
      </c>
      <c r="I1923" s="3" t="str">
        <f>IF(C1923&lt;&gt;"",_xlfn.XLOOKUP(IFERROR(VALUE(C1923),C1923),'Items database'!A:A,'Items database'!B:B),(_xlfn.XLOOKUP(LEFT(E1923,3),Services,Services,"")))</f>
        <v/>
      </c>
      <c r="J1923" s="3" t="str">
        <f t="shared" si="61"/>
        <v/>
      </c>
    </row>
    <row r="1924" spans="1:10" x14ac:dyDescent="0.35">
      <c r="A1924" s="7" t="str">
        <f>IF('Payments Export'!A1928="","",'Payments Export'!A1928)</f>
        <v/>
      </c>
      <c r="B1924" s="7" t="str">
        <f>IF('Payments Export'!A1928="","",'Payments Export'!B1928)</f>
        <v/>
      </c>
      <c r="C1924" s="7" t="str">
        <f>IF(IFERROR(VALUE('Payments Export'!H1928),'Payments Export'!H1928)&lt;&gt;0,IFERROR(VALUE('Payments Export'!H1928),'Payments Export'!H1928),"")</f>
        <v/>
      </c>
      <c r="D1924" s="7" t="str">
        <f>IF('Payments Export'!I1928="","",'Payments Export'!I1928)</f>
        <v/>
      </c>
      <c r="E1924" s="7" t="str">
        <f t="shared" si="60"/>
        <v/>
      </c>
      <c r="F1924" s="7" t="str">
        <f>IF('Payments Export'!A1928="","",'Payments Export'!N1928)</f>
        <v/>
      </c>
      <c r="G1924" s="7" t="str">
        <f>IF('Payments Export'!A1928="","",'Payments Export'!O1928)</f>
        <v/>
      </c>
      <c r="H1924" s="7" t="str">
        <f>IF('Payments Export'!B1928="","",G1924-F1924)</f>
        <v/>
      </c>
      <c r="I1924" s="3" t="str">
        <f>IF(C1924&lt;&gt;"",_xlfn.XLOOKUP(IFERROR(VALUE(C1924),C1924),'Items database'!A:A,'Items database'!B:B),(_xlfn.XLOOKUP(LEFT(E1924,3),Services,Services,"")))</f>
        <v/>
      </c>
      <c r="J1924" s="3" t="str">
        <f t="shared" si="61"/>
        <v/>
      </c>
    </row>
    <row r="1925" spans="1:10" x14ac:dyDescent="0.35">
      <c r="A1925" s="7" t="str">
        <f>IF('Payments Export'!A1929="","",'Payments Export'!A1929)</f>
        <v/>
      </c>
      <c r="B1925" s="7" t="str">
        <f>IF('Payments Export'!A1929="","",'Payments Export'!B1929)</f>
        <v/>
      </c>
      <c r="C1925" s="7" t="str">
        <f>IF(IFERROR(VALUE('Payments Export'!H1929),'Payments Export'!H1929)&lt;&gt;0,IFERROR(VALUE('Payments Export'!H1929),'Payments Export'!H1929),"")</f>
        <v/>
      </c>
      <c r="D1925" s="7" t="str">
        <f>IF('Payments Export'!I1929="","",'Payments Export'!I1929)</f>
        <v/>
      </c>
      <c r="E1925" s="7" t="str">
        <f t="shared" si="60"/>
        <v/>
      </c>
      <c r="F1925" s="7" t="str">
        <f>IF('Payments Export'!A1929="","",'Payments Export'!N1929)</f>
        <v/>
      </c>
      <c r="G1925" s="7" t="str">
        <f>IF('Payments Export'!A1929="","",'Payments Export'!O1929)</f>
        <v/>
      </c>
      <c r="H1925" s="7" t="str">
        <f>IF('Payments Export'!B1929="","",G1925-F1925)</f>
        <v/>
      </c>
      <c r="I1925" s="3" t="str">
        <f>IF(C1925&lt;&gt;"",_xlfn.XLOOKUP(IFERROR(VALUE(C1925),C1925),'Items database'!A:A,'Items database'!B:B),(_xlfn.XLOOKUP(LEFT(E1925,3),Services,Services,"")))</f>
        <v/>
      </c>
      <c r="J1925" s="3" t="str">
        <f t="shared" si="61"/>
        <v/>
      </c>
    </row>
    <row r="1926" spans="1:10" x14ac:dyDescent="0.35">
      <c r="A1926" s="7" t="str">
        <f>IF('Payments Export'!A1930="","",'Payments Export'!A1930)</f>
        <v/>
      </c>
      <c r="B1926" s="7" t="str">
        <f>IF('Payments Export'!A1930="","",'Payments Export'!B1930)</f>
        <v/>
      </c>
      <c r="C1926" s="7" t="str">
        <f>IF(IFERROR(VALUE('Payments Export'!H1930),'Payments Export'!H1930)&lt;&gt;0,IFERROR(VALUE('Payments Export'!H1930),'Payments Export'!H1930),"")</f>
        <v/>
      </c>
      <c r="D1926" s="7" t="str">
        <f>IF('Payments Export'!I1930="","",'Payments Export'!I1930)</f>
        <v/>
      </c>
      <c r="E1926" s="7" t="str">
        <f t="shared" si="60"/>
        <v/>
      </c>
      <c r="F1926" s="7" t="str">
        <f>IF('Payments Export'!A1930="","",'Payments Export'!N1930)</f>
        <v/>
      </c>
      <c r="G1926" s="7" t="str">
        <f>IF('Payments Export'!A1930="","",'Payments Export'!O1930)</f>
        <v/>
      </c>
      <c r="H1926" s="7" t="str">
        <f>IF('Payments Export'!B1930="","",G1926-F1926)</f>
        <v/>
      </c>
      <c r="I1926" s="3" t="str">
        <f>IF(C1926&lt;&gt;"",_xlfn.XLOOKUP(IFERROR(VALUE(C1926),C1926),'Items database'!A:A,'Items database'!B:B),(_xlfn.XLOOKUP(LEFT(E1926,3),Services,Services,"")))</f>
        <v/>
      </c>
      <c r="J1926" s="3" t="str">
        <f t="shared" si="61"/>
        <v/>
      </c>
    </row>
    <row r="1927" spans="1:10" x14ac:dyDescent="0.35">
      <c r="A1927" s="7" t="str">
        <f>IF('Payments Export'!A1931="","",'Payments Export'!A1931)</f>
        <v/>
      </c>
      <c r="B1927" s="7" t="str">
        <f>IF('Payments Export'!A1931="","",'Payments Export'!B1931)</f>
        <v/>
      </c>
      <c r="C1927" s="7" t="str">
        <f>IF(IFERROR(VALUE('Payments Export'!H1931),'Payments Export'!H1931)&lt;&gt;0,IFERROR(VALUE('Payments Export'!H1931),'Payments Export'!H1931),"")</f>
        <v/>
      </c>
      <c r="D1927" s="7" t="str">
        <f>IF('Payments Export'!I1931="","",'Payments Export'!I1931)</f>
        <v/>
      </c>
      <c r="E1927" s="7" t="str">
        <f t="shared" si="60"/>
        <v/>
      </c>
      <c r="F1927" s="7" t="str">
        <f>IF('Payments Export'!A1931="","",'Payments Export'!N1931)</f>
        <v/>
      </c>
      <c r="G1927" s="7" t="str">
        <f>IF('Payments Export'!A1931="","",'Payments Export'!O1931)</f>
        <v/>
      </c>
      <c r="H1927" s="7" t="str">
        <f>IF('Payments Export'!B1931="","",G1927-F1927)</f>
        <v/>
      </c>
      <c r="I1927" s="3" t="str">
        <f>IF(C1927&lt;&gt;"",_xlfn.XLOOKUP(IFERROR(VALUE(C1927),C1927),'Items database'!A:A,'Items database'!B:B),(_xlfn.XLOOKUP(LEFT(E1927,3),Services,Services,"")))</f>
        <v/>
      </c>
      <c r="J1927" s="3" t="str">
        <f t="shared" si="61"/>
        <v/>
      </c>
    </row>
    <row r="1928" spans="1:10" x14ac:dyDescent="0.35">
      <c r="A1928" s="7" t="str">
        <f>IF('Payments Export'!A1932="","",'Payments Export'!A1932)</f>
        <v/>
      </c>
      <c r="B1928" s="7" t="str">
        <f>IF('Payments Export'!A1932="","",'Payments Export'!B1932)</f>
        <v/>
      </c>
      <c r="C1928" s="7" t="str">
        <f>IF(IFERROR(VALUE('Payments Export'!H1932),'Payments Export'!H1932)&lt;&gt;0,IFERROR(VALUE('Payments Export'!H1932),'Payments Export'!H1932),"")</f>
        <v/>
      </c>
      <c r="D1928" s="7" t="str">
        <f>IF('Payments Export'!I1932="","",'Payments Export'!I1932)</f>
        <v/>
      </c>
      <c r="E1928" s="7" t="str">
        <f t="shared" si="60"/>
        <v/>
      </c>
      <c r="F1928" s="7" t="str">
        <f>IF('Payments Export'!A1932="","",'Payments Export'!N1932)</f>
        <v/>
      </c>
      <c r="G1928" s="7" t="str">
        <f>IF('Payments Export'!A1932="","",'Payments Export'!O1932)</f>
        <v/>
      </c>
      <c r="H1928" s="7" t="str">
        <f>IF('Payments Export'!B1932="","",G1928-F1928)</f>
        <v/>
      </c>
      <c r="I1928" s="3" t="str">
        <f>IF(C1928&lt;&gt;"",_xlfn.XLOOKUP(IFERROR(VALUE(C1928),C1928),'Items database'!A:A,'Items database'!B:B),(_xlfn.XLOOKUP(LEFT(E1928,3),Services,Services,"")))</f>
        <v/>
      </c>
      <c r="J1928" s="3" t="str">
        <f t="shared" si="61"/>
        <v/>
      </c>
    </row>
    <row r="1929" spans="1:10" x14ac:dyDescent="0.35">
      <c r="A1929" s="7" t="str">
        <f>IF('Payments Export'!A1933="","",'Payments Export'!A1933)</f>
        <v/>
      </c>
      <c r="B1929" s="7" t="str">
        <f>IF('Payments Export'!A1933="","",'Payments Export'!B1933)</f>
        <v/>
      </c>
      <c r="C1929" s="7" t="str">
        <f>IF(IFERROR(VALUE('Payments Export'!H1933),'Payments Export'!H1933)&lt;&gt;0,IFERROR(VALUE('Payments Export'!H1933),'Payments Export'!H1933),"")</f>
        <v/>
      </c>
      <c r="D1929" s="7" t="str">
        <f>IF('Payments Export'!I1933="","",'Payments Export'!I1933)</f>
        <v/>
      </c>
      <c r="E1929" s="7" t="str">
        <f t="shared" si="60"/>
        <v/>
      </c>
      <c r="F1929" s="7" t="str">
        <f>IF('Payments Export'!A1933="","",'Payments Export'!N1933)</f>
        <v/>
      </c>
      <c r="G1929" s="7" t="str">
        <f>IF('Payments Export'!A1933="","",'Payments Export'!O1933)</f>
        <v/>
      </c>
      <c r="H1929" s="7" t="str">
        <f>IF('Payments Export'!B1933="","",G1929-F1929)</f>
        <v/>
      </c>
      <c r="I1929" s="3" t="str">
        <f>IF(C1929&lt;&gt;"",_xlfn.XLOOKUP(IFERROR(VALUE(C1929),C1929),'Items database'!A:A,'Items database'!B:B),(_xlfn.XLOOKUP(LEFT(E1929,3),Services,Services,"")))</f>
        <v/>
      </c>
      <c r="J1929" s="3" t="str">
        <f t="shared" si="61"/>
        <v/>
      </c>
    </row>
    <row r="1930" spans="1:10" x14ac:dyDescent="0.35">
      <c r="A1930" s="7" t="str">
        <f>IF('Payments Export'!A1934="","",'Payments Export'!A1934)</f>
        <v/>
      </c>
      <c r="B1930" s="7" t="str">
        <f>IF('Payments Export'!A1934="","",'Payments Export'!B1934)</f>
        <v/>
      </c>
      <c r="C1930" s="7" t="str">
        <f>IF(IFERROR(VALUE('Payments Export'!H1934),'Payments Export'!H1934)&lt;&gt;0,IFERROR(VALUE('Payments Export'!H1934),'Payments Export'!H1934),"")</f>
        <v/>
      </c>
      <c r="D1930" s="7" t="str">
        <f>IF('Payments Export'!I1934="","",'Payments Export'!I1934)</f>
        <v/>
      </c>
      <c r="E1930" s="7" t="str">
        <f t="shared" si="60"/>
        <v/>
      </c>
      <c r="F1930" s="7" t="str">
        <f>IF('Payments Export'!A1934="","",'Payments Export'!N1934)</f>
        <v/>
      </c>
      <c r="G1930" s="7" t="str">
        <f>IF('Payments Export'!A1934="","",'Payments Export'!O1934)</f>
        <v/>
      </c>
      <c r="H1930" s="7" t="str">
        <f>IF('Payments Export'!B1934="","",G1930-F1930)</f>
        <v/>
      </c>
      <c r="I1930" s="3" t="str">
        <f>IF(C1930&lt;&gt;"",_xlfn.XLOOKUP(IFERROR(VALUE(C1930),C1930),'Items database'!A:A,'Items database'!B:B),(_xlfn.XLOOKUP(LEFT(E1930,3),Services,Services,"")))</f>
        <v/>
      </c>
      <c r="J1930" s="3" t="str">
        <f t="shared" si="61"/>
        <v/>
      </c>
    </row>
    <row r="1931" spans="1:10" x14ac:dyDescent="0.35">
      <c r="A1931" s="7" t="str">
        <f>IF('Payments Export'!A1935="","",'Payments Export'!A1935)</f>
        <v/>
      </c>
      <c r="B1931" s="7" t="str">
        <f>IF('Payments Export'!A1935="","",'Payments Export'!B1935)</f>
        <v/>
      </c>
      <c r="C1931" s="7" t="str">
        <f>IF(IFERROR(VALUE('Payments Export'!H1935),'Payments Export'!H1935)&lt;&gt;0,IFERROR(VALUE('Payments Export'!H1935),'Payments Export'!H1935),"")</f>
        <v/>
      </c>
      <c r="D1931" s="7" t="str">
        <f>IF('Payments Export'!I1935="","",'Payments Export'!I1935)</f>
        <v/>
      </c>
      <c r="E1931" s="7" t="str">
        <f t="shared" si="60"/>
        <v/>
      </c>
      <c r="F1931" s="7" t="str">
        <f>IF('Payments Export'!A1935="","",'Payments Export'!N1935)</f>
        <v/>
      </c>
      <c r="G1931" s="7" t="str">
        <f>IF('Payments Export'!A1935="","",'Payments Export'!O1935)</f>
        <v/>
      </c>
      <c r="H1931" s="7" t="str">
        <f>IF('Payments Export'!B1935="","",G1931-F1931)</f>
        <v/>
      </c>
      <c r="I1931" s="3" t="str">
        <f>IF(C1931&lt;&gt;"",_xlfn.XLOOKUP(IFERROR(VALUE(C1931),C1931),'Items database'!A:A,'Items database'!B:B),(_xlfn.XLOOKUP(LEFT(E1931,3),Services,Services,"")))</f>
        <v/>
      </c>
      <c r="J1931" s="3" t="str">
        <f t="shared" si="61"/>
        <v/>
      </c>
    </row>
    <row r="1932" spans="1:10" x14ac:dyDescent="0.35">
      <c r="A1932" s="7" t="str">
        <f>IF('Payments Export'!A1936="","",'Payments Export'!A1936)</f>
        <v/>
      </c>
      <c r="B1932" s="7" t="str">
        <f>IF('Payments Export'!A1936="","",'Payments Export'!B1936)</f>
        <v/>
      </c>
      <c r="C1932" s="7" t="str">
        <f>IF(IFERROR(VALUE('Payments Export'!H1936),'Payments Export'!H1936)&lt;&gt;0,IFERROR(VALUE('Payments Export'!H1936),'Payments Export'!H1936),"")</f>
        <v/>
      </c>
      <c r="D1932" s="7" t="str">
        <f>IF('Payments Export'!I1936="","",'Payments Export'!I1936)</f>
        <v/>
      </c>
      <c r="E1932" s="7" t="str">
        <f t="shared" si="60"/>
        <v/>
      </c>
      <c r="F1932" s="7" t="str">
        <f>IF('Payments Export'!A1936="","",'Payments Export'!N1936)</f>
        <v/>
      </c>
      <c r="G1932" s="7" t="str">
        <f>IF('Payments Export'!A1936="","",'Payments Export'!O1936)</f>
        <v/>
      </c>
      <c r="H1932" s="7" t="str">
        <f>IF('Payments Export'!B1936="","",G1932-F1932)</f>
        <v/>
      </c>
      <c r="I1932" s="3" t="str">
        <f>IF(C1932&lt;&gt;"",_xlfn.XLOOKUP(IFERROR(VALUE(C1932),C1932),'Items database'!A:A,'Items database'!B:B),(_xlfn.XLOOKUP(LEFT(E1932,3),Services,Services,"")))</f>
        <v/>
      </c>
      <c r="J1932" s="3" t="str">
        <f t="shared" si="61"/>
        <v/>
      </c>
    </row>
    <row r="1933" spans="1:10" x14ac:dyDescent="0.35">
      <c r="A1933" s="7" t="str">
        <f>IF('Payments Export'!A1937="","",'Payments Export'!A1937)</f>
        <v/>
      </c>
      <c r="B1933" s="7" t="str">
        <f>IF('Payments Export'!A1937="","",'Payments Export'!B1937)</f>
        <v/>
      </c>
      <c r="C1933" s="7" t="str">
        <f>IF(IFERROR(VALUE('Payments Export'!H1937),'Payments Export'!H1937)&lt;&gt;0,IFERROR(VALUE('Payments Export'!H1937),'Payments Export'!H1937),"")</f>
        <v/>
      </c>
      <c r="D1933" s="7" t="str">
        <f>IF('Payments Export'!I1937="","",'Payments Export'!I1937)</f>
        <v/>
      </c>
      <c r="E1933" s="7" t="str">
        <f t="shared" si="60"/>
        <v/>
      </c>
      <c r="F1933" s="7" t="str">
        <f>IF('Payments Export'!A1937="","",'Payments Export'!N1937)</f>
        <v/>
      </c>
      <c r="G1933" s="7" t="str">
        <f>IF('Payments Export'!A1937="","",'Payments Export'!O1937)</f>
        <v/>
      </c>
      <c r="H1933" s="7" t="str">
        <f>IF('Payments Export'!B1937="","",G1933-F1933)</f>
        <v/>
      </c>
      <c r="I1933" s="3" t="str">
        <f>IF(C1933&lt;&gt;"",_xlfn.XLOOKUP(IFERROR(VALUE(C1933),C1933),'Items database'!A:A,'Items database'!B:B),(_xlfn.XLOOKUP(LEFT(E1933,3),Services,Services,"")))</f>
        <v/>
      </c>
      <c r="J1933" s="3" t="str">
        <f t="shared" si="61"/>
        <v/>
      </c>
    </row>
    <row r="1934" spans="1:10" x14ac:dyDescent="0.35">
      <c r="A1934" s="7" t="str">
        <f>IF('Payments Export'!A1938="","",'Payments Export'!A1938)</f>
        <v/>
      </c>
      <c r="B1934" s="7" t="str">
        <f>IF('Payments Export'!A1938="","",'Payments Export'!B1938)</f>
        <v/>
      </c>
      <c r="C1934" s="7" t="str">
        <f>IF(IFERROR(VALUE('Payments Export'!H1938),'Payments Export'!H1938)&lt;&gt;0,IFERROR(VALUE('Payments Export'!H1938),'Payments Export'!H1938),"")</f>
        <v/>
      </c>
      <c r="D1934" s="7" t="str">
        <f>IF('Payments Export'!I1938="","",'Payments Export'!I1938)</f>
        <v/>
      </c>
      <c r="E1934" s="7" t="str">
        <f t="shared" si="60"/>
        <v/>
      </c>
      <c r="F1934" s="7" t="str">
        <f>IF('Payments Export'!A1938="","",'Payments Export'!N1938)</f>
        <v/>
      </c>
      <c r="G1934" s="7" t="str">
        <f>IF('Payments Export'!A1938="","",'Payments Export'!O1938)</f>
        <v/>
      </c>
      <c r="H1934" s="7" t="str">
        <f>IF('Payments Export'!B1938="","",G1934-F1934)</f>
        <v/>
      </c>
      <c r="I1934" s="3" t="str">
        <f>IF(C1934&lt;&gt;"",_xlfn.XLOOKUP(IFERROR(VALUE(C1934),C1934),'Items database'!A:A,'Items database'!B:B),(_xlfn.XLOOKUP(LEFT(E1934,3),Services,Services,"")))</f>
        <v/>
      </c>
      <c r="J1934" s="3" t="str">
        <f t="shared" si="61"/>
        <v/>
      </c>
    </row>
    <row r="1935" spans="1:10" x14ac:dyDescent="0.35">
      <c r="A1935" s="7" t="str">
        <f>IF('Payments Export'!A1939="","",'Payments Export'!A1939)</f>
        <v/>
      </c>
      <c r="B1935" s="7" t="str">
        <f>IF('Payments Export'!A1939="","",'Payments Export'!B1939)</f>
        <v/>
      </c>
      <c r="C1935" s="7" t="str">
        <f>IF(IFERROR(VALUE('Payments Export'!H1939),'Payments Export'!H1939)&lt;&gt;0,IFERROR(VALUE('Payments Export'!H1939),'Payments Export'!H1939),"")</f>
        <v/>
      </c>
      <c r="D1935" s="7" t="str">
        <f>IF('Payments Export'!I1939="","",'Payments Export'!I1939)</f>
        <v/>
      </c>
      <c r="E1935" s="7" t="str">
        <f t="shared" si="60"/>
        <v/>
      </c>
      <c r="F1935" s="7" t="str">
        <f>IF('Payments Export'!A1939="","",'Payments Export'!N1939)</f>
        <v/>
      </c>
      <c r="G1935" s="7" t="str">
        <f>IF('Payments Export'!A1939="","",'Payments Export'!O1939)</f>
        <v/>
      </c>
      <c r="H1935" s="7" t="str">
        <f>IF('Payments Export'!B1939="","",G1935-F1935)</f>
        <v/>
      </c>
      <c r="I1935" s="3" t="str">
        <f>IF(C1935&lt;&gt;"",_xlfn.XLOOKUP(IFERROR(VALUE(C1935),C1935),'Items database'!A:A,'Items database'!B:B),(_xlfn.XLOOKUP(LEFT(E1935,3),Services,Services,"")))</f>
        <v/>
      </c>
      <c r="J1935" s="3" t="str">
        <f t="shared" si="61"/>
        <v/>
      </c>
    </row>
    <row r="1936" spans="1:10" x14ac:dyDescent="0.35">
      <c r="A1936" s="7" t="str">
        <f>IF('Payments Export'!A1940="","",'Payments Export'!A1940)</f>
        <v/>
      </c>
      <c r="B1936" s="7" t="str">
        <f>IF('Payments Export'!A1940="","",'Payments Export'!B1940)</f>
        <v/>
      </c>
      <c r="C1936" s="7" t="str">
        <f>IF(IFERROR(VALUE('Payments Export'!H1940),'Payments Export'!H1940)&lt;&gt;0,IFERROR(VALUE('Payments Export'!H1940),'Payments Export'!H1940),"")</f>
        <v/>
      </c>
      <c r="D1936" s="7" t="str">
        <f>IF('Payments Export'!I1940="","",'Payments Export'!I1940)</f>
        <v/>
      </c>
      <c r="E1936" s="7" t="str">
        <f t="shared" si="60"/>
        <v/>
      </c>
      <c r="F1936" s="7" t="str">
        <f>IF('Payments Export'!A1940="","",'Payments Export'!N1940)</f>
        <v/>
      </c>
      <c r="G1936" s="7" t="str">
        <f>IF('Payments Export'!A1940="","",'Payments Export'!O1940)</f>
        <v/>
      </c>
      <c r="H1936" s="7" t="str">
        <f>IF('Payments Export'!B1940="","",G1936-F1936)</f>
        <v/>
      </c>
      <c r="I1936" s="3" t="str">
        <f>IF(C1936&lt;&gt;"",_xlfn.XLOOKUP(IFERROR(VALUE(C1936),C1936),'Items database'!A:A,'Items database'!B:B),(_xlfn.XLOOKUP(LEFT(E1936,3),Services,Services,"")))</f>
        <v/>
      </c>
      <c r="J1936" s="3" t="str">
        <f t="shared" si="61"/>
        <v/>
      </c>
    </row>
    <row r="1937" spans="1:10" x14ac:dyDescent="0.35">
      <c r="A1937" s="7" t="str">
        <f>IF('Payments Export'!A1941="","",'Payments Export'!A1941)</f>
        <v/>
      </c>
      <c r="B1937" s="7" t="str">
        <f>IF('Payments Export'!A1941="","",'Payments Export'!B1941)</f>
        <v/>
      </c>
      <c r="C1937" s="7" t="str">
        <f>IF(IFERROR(VALUE('Payments Export'!H1941),'Payments Export'!H1941)&lt;&gt;0,IFERROR(VALUE('Payments Export'!H1941),'Payments Export'!H1941),"")</f>
        <v/>
      </c>
      <c r="D1937" s="7" t="str">
        <f>IF('Payments Export'!I1941="","",'Payments Export'!I1941)</f>
        <v/>
      </c>
      <c r="E1937" s="7" t="str">
        <f t="shared" si="60"/>
        <v/>
      </c>
      <c r="F1937" s="7" t="str">
        <f>IF('Payments Export'!A1941="","",'Payments Export'!N1941)</f>
        <v/>
      </c>
      <c r="G1937" s="7" t="str">
        <f>IF('Payments Export'!A1941="","",'Payments Export'!O1941)</f>
        <v/>
      </c>
      <c r="H1937" s="7" t="str">
        <f>IF('Payments Export'!B1941="","",G1937-F1937)</f>
        <v/>
      </c>
      <c r="I1937" s="3" t="str">
        <f>IF(C1937&lt;&gt;"",_xlfn.XLOOKUP(IFERROR(VALUE(C1937),C1937),'Items database'!A:A,'Items database'!B:B),(_xlfn.XLOOKUP(LEFT(E1937,3),Services,Services,"")))</f>
        <v/>
      </c>
      <c r="J1937" s="3" t="str">
        <f t="shared" si="61"/>
        <v/>
      </c>
    </row>
    <row r="1938" spans="1:10" x14ac:dyDescent="0.35">
      <c r="A1938" s="7" t="str">
        <f>IF('Payments Export'!A1942="","",'Payments Export'!A1942)</f>
        <v/>
      </c>
      <c r="B1938" s="7" t="str">
        <f>IF('Payments Export'!A1942="","",'Payments Export'!B1942)</f>
        <v/>
      </c>
      <c r="C1938" s="7" t="str">
        <f>IF(IFERROR(VALUE('Payments Export'!H1942),'Payments Export'!H1942)&lt;&gt;0,IFERROR(VALUE('Payments Export'!H1942),'Payments Export'!H1942),"")</f>
        <v/>
      </c>
      <c r="D1938" s="7" t="str">
        <f>IF('Payments Export'!I1942="","",'Payments Export'!I1942)</f>
        <v/>
      </c>
      <c r="E1938" s="7" t="str">
        <f t="shared" si="60"/>
        <v/>
      </c>
      <c r="F1938" s="7" t="str">
        <f>IF('Payments Export'!A1942="","",'Payments Export'!N1942)</f>
        <v/>
      </c>
      <c r="G1938" s="7" t="str">
        <f>IF('Payments Export'!A1942="","",'Payments Export'!O1942)</f>
        <v/>
      </c>
      <c r="H1938" s="7" t="str">
        <f>IF('Payments Export'!B1942="","",G1938-F1938)</f>
        <v/>
      </c>
      <c r="I1938" s="3" t="str">
        <f>IF(C1938&lt;&gt;"",_xlfn.XLOOKUP(IFERROR(VALUE(C1938),C1938),'Items database'!A:A,'Items database'!B:B),(_xlfn.XLOOKUP(LEFT(E1938,3),Services,Services,"")))</f>
        <v/>
      </c>
      <c r="J1938" s="3" t="str">
        <f t="shared" si="61"/>
        <v/>
      </c>
    </row>
    <row r="1939" spans="1:10" x14ac:dyDescent="0.35">
      <c r="A1939" s="7" t="str">
        <f>IF('Payments Export'!A1943="","",'Payments Export'!A1943)</f>
        <v/>
      </c>
      <c r="B1939" s="7" t="str">
        <f>IF('Payments Export'!A1943="","",'Payments Export'!B1943)</f>
        <v/>
      </c>
      <c r="C1939" s="7" t="str">
        <f>IF(IFERROR(VALUE('Payments Export'!H1943),'Payments Export'!H1943)&lt;&gt;0,IFERROR(VALUE('Payments Export'!H1943),'Payments Export'!H1943),"")</f>
        <v/>
      </c>
      <c r="D1939" s="7" t="str">
        <f>IF('Payments Export'!I1943="","",'Payments Export'!I1943)</f>
        <v/>
      </c>
      <c r="E1939" s="7" t="str">
        <f t="shared" si="60"/>
        <v/>
      </c>
      <c r="F1939" s="7" t="str">
        <f>IF('Payments Export'!A1943="","",'Payments Export'!N1943)</f>
        <v/>
      </c>
      <c r="G1939" s="7" t="str">
        <f>IF('Payments Export'!A1943="","",'Payments Export'!O1943)</f>
        <v/>
      </c>
      <c r="H1939" s="7" t="str">
        <f>IF('Payments Export'!B1943="","",G1939-F1939)</f>
        <v/>
      </c>
      <c r="I1939" s="3" t="str">
        <f>IF(C1939&lt;&gt;"",_xlfn.XLOOKUP(IFERROR(VALUE(C1939),C1939),'Items database'!A:A,'Items database'!B:B),(_xlfn.XLOOKUP(LEFT(E1939,3),Services,Services,"")))</f>
        <v/>
      </c>
      <c r="J1939" s="3" t="str">
        <f t="shared" si="61"/>
        <v/>
      </c>
    </row>
    <row r="1940" spans="1:10" x14ac:dyDescent="0.35">
      <c r="A1940" s="7" t="str">
        <f>IF('Payments Export'!A1944="","",'Payments Export'!A1944)</f>
        <v/>
      </c>
      <c r="B1940" s="7" t="str">
        <f>IF('Payments Export'!A1944="","",'Payments Export'!B1944)</f>
        <v/>
      </c>
      <c r="C1940" s="7" t="str">
        <f>IF(IFERROR(VALUE('Payments Export'!H1944),'Payments Export'!H1944)&lt;&gt;0,IFERROR(VALUE('Payments Export'!H1944),'Payments Export'!H1944),"")</f>
        <v/>
      </c>
      <c r="D1940" s="7" t="str">
        <f>IF('Payments Export'!I1944="","",'Payments Export'!I1944)</f>
        <v/>
      </c>
      <c r="E1940" s="7" t="str">
        <f t="shared" si="60"/>
        <v/>
      </c>
      <c r="F1940" s="7" t="str">
        <f>IF('Payments Export'!A1944="","",'Payments Export'!N1944)</f>
        <v/>
      </c>
      <c r="G1940" s="7" t="str">
        <f>IF('Payments Export'!A1944="","",'Payments Export'!O1944)</f>
        <v/>
      </c>
      <c r="H1940" s="7" t="str">
        <f>IF('Payments Export'!B1944="","",G1940-F1940)</f>
        <v/>
      </c>
      <c r="I1940" s="3" t="str">
        <f>IF(C1940&lt;&gt;"",_xlfn.XLOOKUP(IFERROR(VALUE(C1940),C1940),'Items database'!A:A,'Items database'!B:B),(_xlfn.XLOOKUP(LEFT(E1940,3),Services,Services,"")))</f>
        <v/>
      </c>
      <c r="J1940" s="3" t="str">
        <f t="shared" si="61"/>
        <v/>
      </c>
    </row>
    <row r="1941" spans="1:10" x14ac:dyDescent="0.35">
      <c r="A1941" s="7" t="str">
        <f>IF('Payments Export'!A1945="","",'Payments Export'!A1945)</f>
        <v/>
      </c>
      <c r="B1941" s="7" t="str">
        <f>IF('Payments Export'!A1945="","",'Payments Export'!B1945)</f>
        <v/>
      </c>
      <c r="C1941" s="7" t="str">
        <f>IF(IFERROR(VALUE('Payments Export'!H1945),'Payments Export'!H1945)&lt;&gt;0,IFERROR(VALUE('Payments Export'!H1945),'Payments Export'!H1945),"")</f>
        <v/>
      </c>
      <c r="D1941" s="7" t="str">
        <f>IF('Payments Export'!I1945="","",'Payments Export'!I1945)</f>
        <v/>
      </c>
      <c r="E1941" s="7" t="str">
        <f t="shared" si="60"/>
        <v/>
      </c>
      <c r="F1941" s="7" t="str">
        <f>IF('Payments Export'!A1945="","",'Payments Export'!N1945)</f>
        <v/>
      </c>
      <c r="G1941" s="7" t="str">
        <f>IF('Payments Export'!A1945="","",'Payments Export'!O1945)</f>
        <v/>
      </c>
      <c r="H1941" s="7" t="str">
        <f>IF('Payments Export'!B1945="","",G1941-F1941)</f>
        <v/>
      </c>
      <c r="I1941" s="3" t="str">
        <f>IF(C1941&lt;&gt;"",_xlfn.XLOOKUP(IFERROR(VALUE(C1941),C1941),'Items database'!A:A,'Items database'!B:B),(_xlfn.XLOOKUP(LEFT(E1941,3),Services,Services,"")))</f>
        <v/>
      </c>
      <c r="J1941" s="3" t="str">
        <f t="shared" si="61"/>
        <v/>
      </c>
    </row>
    <row r="1942" spans="1:10" x14ac:dyDescent="0.35">
      <c r="A1942" s="7" t="str">
        <f>IF('Payments Export'!A1946="","",'Payments Export'!A1946)</f>
        <v/>
      </c>
      <c r="B1942" s="7" t="str">
        <f>IF('Payments Export'!A1946="","",'Payments Export'!B1946)</f>
        <v/>
      </c>
      <c r="C1942" s="7" t="str">
        <f>IF(IFERROR(VALUE('Payments Export'!H1946),'Payments Export'!H1946)&lt;&gt;0,IFERROR(VALUE('Payments Export'!H1946),'Payments Export'!H1946),"")</f>
        <v/>
      </c>
      <c r="D1942" s="7" t="str">
        <f>IF('Payments Export'!I1946="","",'Payments Export'!I1946)</f>
        <v/>
      </c>
      <c r="E1942" s="7" t="str">
        <f t="shared" si="60"/>
        <v/>
      </c>
      <c r="F1942" s="7" t="str">
        <f>IF('Payments Export'!A1946="","",'Payments Export'!N1946)</f>
        <v/>
      </c>
      <c r="G1942" s="7" t="str">
        <f>IF('Payments Export'!A1946="","",'Payments Export'!O1946)</f>
        <v/>
      </c>
      <c r="H1942" s="7" t="str">
        <f>IF('Payments Export'!B1946="","",G1942-F1942)</f>
        <v/>
      </c>
      <c r="I1942" s="3" t="str">
        <f>IF(C1942&lt;&gt;"",_xlfn.XLOOKUP(IFERROR(VALUE(C1942),C1942),'Items database'!A:A,'Items database'!B:B),(_xlfn.XLOOKUP(LEFT(E1942,3),Services,Services,"")))</f>
        <v/>
      </c>
      <c r="J1942" s="3" t="str">
        <f t="shared" si="61"/>
        <v/>
      </c>
    </row>
    <row r="1943" spans="1:10" x14ac:dyDescent="0.35">
      <c r="A1943" s="7" t="str">
        <f>IF('Payments Export'!A1947="","",'Payments Export'!A1947)</f>
        <v/>
      </c>
      <c r="B1943" s="7" t="str">
        <f>IF('Payments Export'!A1947="","",'Payments Export'!B1947)</f>
        <v/>
      </c>
      <c r="C1943" s="7" t="str">
        <f>IF(IFERROR(VALUE('Payments Export'!H1947),'Payments Export'!H1947)&lt;&gt;0,IFERROR(VALUE('Payments Export'!H1947),'Payments Export'!H1947),"")</f>
        <v/>
      </c>
      <c r="D1943" s="7" t="str">
        <f>IF('Payments Export'!I1947="","",'Payments Export'!I1947)</f>
        <v/>
      </c>
      <c r="E1943" s="7" t="str">
        <f t="shared" si="60"/>
        <v/>
      </c>
      <c r="F1943" s="7" t="str">
        <f>IF('Payments Export'!A1947="","",'Payments Export'!N1947)</f>
        <v/>
      </c>
      <c r="G1943" s="7" t="str">
        <f>IF('Payments Export'!A1947="","",'Payments Export'!O1947)</f>
        <v/>
      </c>
      <c r="H1943" s="7" t="str">
        <f>IF('Payments Export'!B1947="","",G1943-F1943)</f>
        <v/>
      </c>
      <c r="I1943" s="3" t="str">
        <f>IF(C1943&lt;&gt;"",_xlfn.XLOOKUP(IFERROR(VALUE(C1943),C1943),'Items database'!A:A,'Items database'!B:B),(_xlfn.XLOOKUP(LEFT(E1943,3),Services,Services,"")))</f>
        <v/>
      </c>
      <c r="J1943" s="3" t="str">
        <f t="shared" si="61"/>
        <v/>
      </c>
    </row>
    <row r="1944" spans="1:10" x14ac:dyDescent="0.35">
      <c r="A1944" s="7" t="str">
        <f>IF('Payments Export'!A1948="","",'Payments Export'!A1948)</f>
        <v/>
      </c>
      <c r="B1944" s="7" t="str">
        <f>IF('Payments Export'!A1948="","",'Payments Export'!B1948)</f>
        <v/>
      </c>
      <c r="C1944" s="7" t="str">
        <f>IF(IFERROR(VALUE('Payments Export'!H1948),'Payments Export'!H1948)&lt;&gt;0,IFERROR(VALUE('Payments Export'!H1948),'Payments Export'!H1948),"")</f>
        <v/>
      </c>
      <c r="D1944" s="7" t="str">
        <f>IF('Payments Export'!I1948="","",'Payments Export'!I1948)</f>
        <v/>
      </c>
      <c r="E1944" s="7" t="str">
        <f t="shared" si="60"/>
        <v/>
      </c>
      <c r="F1944" s="7" t="str">
        <f>IF('Payments Export'!A1948="","",'Payments Export'!N1948)</f>
        <v/>
      </c>
      <c r="G1944" s="7" t="str">
        <f>IF('Payments Export'!A1948="","",'Payments Export'!O1948)</f>
        <v/>
      </c>
      <c r="H1944" s="7" t="str">
        <f>IF('Payments Export'!B1948="","",G1944-F1944)</f>
        <v/>
      </c>
      <c r="I1944" s="3" t="str">
        <f>IF(C1944&lt;&gt;"",_xlfn.XLOOKUP(IFERROR(VALUE(C1944),C1944),'Items database'!A:A,'Items database'!B:B),(_xlfn.XLOOKUP(LEFT(E1944,3),Services,Services,"")))</f>
        <v/>
      </c>
      <c r="J1944" s="3" t="str">
        <f t="shared" si="61"/>
        <v/>
      </c>
    </row>
    <row r="1945" spans="1:10" x14ac:dyDescent="0.35">
      <c r="A1945" s="7" t="str">
        <f>IF('Payments Export'!A1949="","",'Payments Export'!A1949)</f>
        <v/>
      </c>
      <c r="B1945" s="7" t="str">
        <f>IF('Payments Export'!A1949="","",'Payments Export'!B1949)</f>
        <v/>
      </c>
      <c r="C1945" s="7" t="str">
        <f>IF(IFERROR(VALUE('Payments Export'!H1949),'Payments Export'!H1949)&lt;&gt;0,IFERROR(VALUE('Payments Export'!H1949),'Payments Export'!H1949),"")</f>
        <v/>
      </c>
      <c r="D1945" s="7" t="str">
        <f>IF('Payments Export'!I1949="","",'Payments Export'!I1949)</f>
        <v/>
      </c>
      <c r="E1945" s="7" t="str">
        <f t="shared" si="60"/>
        <v/>
      </c>
      <c r="F1945" s="7" t="str">
        <f>IF('Payments Export'!A1949="","",'Payments Export'!N1949)</f>
        <v/>
      </c>
      <c r="G1945" s="7" t="str">
        <f>IF('Payments Export'!A1949="","",'Payments Export'!O1949)</f>
        <v/>
      </c>
      <c r="H1945" s="7" t="str">
        <f>IF('Payments Export'!B1949="","",G1945-F1945)</f>
        <v/>
      </c>
      <c r="I1945" s="3" t="str">
        <f>IF(C1945&lt;&gt;"",_xlfn.XLOOKUP(IFERROR(VALUE(C1945),C1945),'Items database'!A:A,'Items database'!B:B),(_xlfn.XLOOKUP(LEFT(E1945,3),Services,Services,"")))</f>
        <v/>
      </c>
      <c r="J1945" s="3" t="str">
        <f t="shared" si="61"/>
        <v/>
      </c>
    </row>
    <row r="1946" spans="1:10" x14ac:dyDescent="0.35">
      <c r="A1946" s="7" t="str">
        <f>IF('Payments Export'!A1950="","",'Payments Export'!A1950)</f>
        <v/>
      </c>
      <c r="B1946" s="7" t="str">
        <f>IF('Payments Export'!A1950="","",'Payments Export'!B1950)</f>
        <v/>
      </c>
      <c r="C1946" s="7" t="str">
        <f>IF(IFERROR(VALUE('Payments Export'!H1950),'Payments Export'!H1950)&lt;&gt;0,IFERROR(VALUE('Payments Export'!H1950),'Payments Export'!H1950),"")</f>
        <v/>
      </c>
      <c r="D1946" s="7" t="str">
        <f>IF('Payments Export'!I1950="","",'Payments Export'!I1950)</f>
        <v/>
      </c>
      <c r="E1946" s="7" t="str">
        <f t="shared" si="60"/>
        <v/>
      </c>
      <c r="F1946" s="7" t="str">
        <f>IF('Payments Export'!A1950="","",'Payments Export'!N1950)</f>
        <v/>
      </c>
      <c r="G1946" s="7" t="str">
        <f>IF('Payments Export'!A1950="","",'Payments Export'!O1950)</f>
        <v/>
      </c>
      <c r="H1946" s="7" t="str">
        <f>IF('Payments Export'!B1950="","",G1946-F1946)</f>
        <v/>
      </c>
      <c r="I1946" s="3" t="str">
        <f>IF(C1946&lt;&gt;"",_xlfn.XLOOKUP(IFERROR(VALUE(C1946),C1946),'Items database'!A:A,'Items database'!B:B),(_xlfn.XLOOKUP(LEFT(E1946,3),Services,Services,"")))</f>
        <v/>
      </c>
      <c r="J1946" s="3" t="str">
        <f t="shared" si="61"/>
        <v/>
      </c>
    </row>
    <row r="1947" spans="1:10" x14ac:dyDescent="0.35">
      <c r="A1947" s="7" t="str">
        <f>IF('Payments Export'!A1951="","",'Payments Export'!A1951)</f>
        <v/>
      </c>
      <c r="B1947" s="7" t="str">
        <f>IF('Payments Export'!A1951="","",'Payments Export'!B1951)</f>
        <v/>
      </c>
      <c r="C1947" s="7" t="str">
        <f>IF(IFERROR(VALUE('Payments Export'!H1951),'Payments Export'!H1951)&lt;&gt;0,IFERROR(VALUE('Payments Export'!H1951),'Payments Export'!H1951),"")</f>
        <v/>
      </c>
      <c r="D1947" s="7" t="str">
        <f>IF('Payments Export'!I1951="","",'Payments Export'!I1951)</f>
        <v/>
      </c>
      <c r="E1947" s="7" t="str">
        <f t="shared" si="60"/>
        <v/>
      </c>
      <c r="F1947" s="7" t="str">
        <f>IF('Payments Export'!A1951="","",'Payments Export'!N1951)</f>
        <v/>
      </c>
      <c r="G1947" s="7" t="str">
        <f>IF('Payments Export'!A1951="","",'Payments Export'!O1951)</f>
        <v/>
      </c>
      <c r="H1947" s="7" t="str">
        <f>IF('Payments Export'!B1951="","",G1947-F1947)</f>
        <v/>
      </c>
      <c r="I1947" s="3" t="str">
        <f>IF(C1947&lt;&gt;"",_xlfn.XLOOKUP(IFERROR(VALUE(C1947),C1947),'Items database'!A:A,'Items database'!B:B),(_xlfn.XLOOKUP(LEFT(E1947,3),Services,Services,"")))</f>
        <v/>
      </c>
      <c r="J1947" s="3" t="str">
        <f t="shared" si="61"/>
        <v/>
      </c>
    </row>
    <row r="1948" spans="1:10" x14ac:dyDescent="0.35">
      <c r="A1948" s="7" t="str">
        <f>IF('Payments Export'!A1952="","",'Payments Export'!A1952)</f>
        <v/>
      </c>
      <c r="B1948" s="7" t="str">
        <f>IF('Payments Export'!A1952="","",'Payments Export'!B1952)</f>
        <v/>
      </c>
      <c r="C1948" s="7" t="str">
        <f>IF(IFERROR(VALUE('Payments Export'!H1952),'Payments Export'!H1952)&lt;&gt;0,IFERROR(VALUE('Payments Export'!H1952),'Payments Export'!H1952),"")</f>
        <v/>
      </c>
      <c r="D1948" s="7" t="str">
        <f>IF('Payments Export'!I1952="","",'Payments Export'!I1952)</f>
        <v/>
      </c>
      <c r="E1948" s="7" t="str">
        <f t="shared" si="60"/>
        <v/>
      </c>
      <c r="F1948" s="7" t="str">
        <f>IF('Payments Export'!A1952="","",'Payments Export'!N1952)</f>
        <v/>
      </c>
      <c r="G1948" s="7" t="str">
        <f>IF('Payments Export'!A1952="","",'Payments Export'!O1952)</f>
        <v/>
      </c>
      <c r="H1948" s="7" t="str">
        <f>IF('Payments Export'!B1952="","",G1948-F1948)</f>
        <v/>
      </c>
      <c r="I1948" s="3" t="str">
        <f>IF(C1948&lt;&gt;"",_xlfn.XLOOKUP(IFERROR(VALUE(C1948),C1948),'Items database'!A:A,'Items database'!B:B),(_xlfn.XLOOKUP(LEFT(E1948,3),Services,Services,"")))</f>
        <v/>
      </c>
      <c r="J1948" s="3" t="str">
        <f t="shared" si="61"/>
        <v/>
      </c>
    </row>
    <row r="1949" spans="1:10" x14ac:dyDescent="0.35">
      <c r="A1949" s="7" t="str">
        <f>IF('Payments Export'!A1953="","",'Payments Export'!A1953)</f>
        <v/>
      </c>
      <c r="B1949" s="7" t="str">
        <f>IF('Payments Export'!A1953="","",'Payments Export'!B1953)</f>
        <v/>
      </c>
      <c r="C1949" s="7" t="str">
        <f>IF(IFERROR(VALUE('Payments Export'!H1953),'Payments Export'!H1953)&lt;&gt;0,IFERROR(VALUE('Payments Export'!H1953),'Payments Export'!H1953),"")</f>
        <v/>
      </c>
      <c r="D1949" s="7" t="str">
        <f>IF('Payments Export'!I1953="","",'Payments Export'!I1953)</f>
        <v/>
      </c>
      <c r="E1949" s="7" t="str">
        <f t="shared" si="60"/>
        <v/>
      </c>
      <c r="F1949" s="7" t="str">
        <f>IF('Payments Export'!A1953="","",'Payments Export'!N1953)</f>
        <v/>
      </c>
      <c r="G1949" s="7" t="str">
        <f>IF('Payments Export'!A1953="","",'Payments Export'!O1953)</f>
        <v/>
      </c>
      <c r="H1949" s="7" t="str">
        <f>IF('Payments Export'!B1953="","",G1949-F1949)</f>
        <v/>
      </c>
      <c r="I1949" s="3" t="str">
        <f>IF(C1949&lt;&gt;"",_xlfn.XLOOKUP(IFERROR(VALUE(C1949),C1949),'Items database'!A:A,'Items database'!B:B),(_xlfn.XLOOKUP(LEFT(E1949,3),Services,Services,"")))</f>
        <v/>
      </c>
      <c r="J1949" s="3" t="str">
        <f t="shared" si="61"/>
        <v/>
      </c>
    </row>
    <row r="1950" spans="1:10" x14ac:dyDescent="0.35">
      <c r="A1950" s="7" t="str">
        <f>IF('Payments Export'!A1954="","",'Payments Export'!A1954)</f>
        <v/>
      </c>
      <c r="B1950" s="7" t="str">
        <f>IF('Payments Export'!A1954="","",'Payments Export'!B1954)</f>
        <v/>
      </c>
      <c r="C1950" s="7" t="str">
        <f>IF(IFERROR(VALUE('Payments Export'!H1954),'Payments Export'!H1954)&lt;&gt;0,IFERROR(VALUE('Payments Export'!H1954),'Payments Export'!H1954),"")</f>
        <v/>
      </c>
      <c r="D1950" s="7" t="str">
        <f>IF('Payments Export'!I1954="","",'Payments Export'!I1954)</f>
        <v/>
      </c>
      <c r="E1950" s="7" t="str">
        <f t="shared" si="60"/>
        <v/>
      </c>
      <c r="F1950" s="7" t="str">
        <f>IF('Payments Export'!A1954="","",'Payments Export'!N1954)</f>
        <v/>
      </c>
      <c r="G1950" s="7" t="str">
        <f>IF('Payments Export'!A1954="","",'Payments Export'!O1954)</f>
        <v/>
      </c>
      <c r="H1950" s="7" t="str">
        <f>IF('Payments Export'!B1954="","",G1950-F1950)</f>
        <v/>
      </c>
      <c r="I1950" s="3" t="str">
        <f>IF(C1950&lt;&gt;"",_xlfn.XLOOKUP(IFERROR(VALUE(C1950),C1950),'Items database'!A:A,'Items database'!B:B),(_xlfn.XLOOKUP(LEFT(E1950,3),Services,Services,"")))</f>
        <v/>
      </c>
      <c r="J1950" s="3" t="str">
        <f t="shared" si="61"/>
        <v/>
      </c>
    </row>
    <row r="1951" spans="1:10" x14ac:dyDescent="0.35">
      <c r="A1951" s="7" t="str">
        <f>IF('Payments Export'!A1955="","",'Payments Export'!A1955)</f>
        <v/>
      </c>
      <c r="B1951" s="7" t="str">
        <f>IF('Payments Export'!A1955="","",'Payments Export'!B1955)</f>
        <v/>
      </c>
      <c r="C1951" s="7" t="str">
        <f>IF(IFERROR(VALUE('Payments Export'!H1955),'Payments Export'!H1955)&lt;&gt;0,IFERROR(VALUE('Payments Export'!H1955),'Payments Export'!H1955),"")</f>
        <v/>
      </c>
      <c r="D1951" s="7" t="str">
        <f>IF('Payments Export'!I1955="","",'Payments Export'!I1955)</f>
        <v/>
      </c>
      <c r="E1951" s="7" t="str">
        <f t="shared" si="60"/>
        <v/>
      </c>
      <c r="F1951" s="7" t="str">
        <f>IF('Payments Export'!A1955="","",'Payments Export'!N1955)</f>
        <v/>
      </c>
      <c r="G1951" s="7" t="str">
        <f>IF('Payments Export'!A1955="","",'Payments Export'!O1955)</f>
        <v/>
      </c>
      <c r="H1951" s="7" t="str">
        <f>IF('Payments Export'!B1955="","",G1951-F1951)</f>
        <v/>
      </c>
      <c r="I1951" s="3" t="str">
        <f>IF(C1951&lt;&gt;"",_xlfn.XLOOKUP(IFERROR(VALUE(C1951),C1951),'Items database'!A:A,'Items database'!B:B),(_xlfn.XLOOKUP(LEFT(E1951,3),Services,Services,"")))</f>
        <v/>
      </c>
      <c r="J1951" s="3" t="str">
        <f t="shared" si="61"/>
        <v/>
      </c>
    </row>
    <row r="1952" spans="1:10" x14ac:dyDescent="0.35">
      <c r="A1952" s="7" t="str">
        <f>IF('Payments Export'!A1956="","",'Payments Export'!A1956)</f>
        <v/>
      </c>
      <c r="B1952" s="7" t="str">
        <f>IF('Payments Export'!A1956="","",'Payments Export'!B1956)</f>
        <v/>
      </c>
      <c r="C1952" s="7" t="str">
        <f>IF(IFERROR(VALUE('Payments Export'!H1956),'Payments Export'!H1956)&lt;&gt;0,IFERROR(VALUE('Payments Export'!H1956),'Payments Export'!H1956),"")</f>
        <v/>
      </c>
      <c r="D1952" s="7" t="str">
        <f>IF('Payments Export'!I1956="","",'Payments Export'!I1956)</f>
        <v/>
      </c>
      <c r="E1952" s="7" t="str">
        <f t="shared" si="60"/>
        <v/>
      </c>
      <c r="F1952" s="7" t="str">
        <f>IF('Payments Export'!A1956="","",'Payments Export'!N1956)</f>
        <v/>
      </c>
      <c r="G1952" s="7" t="str">
        <f>IF('Payments Export'!A1956="","",'Payments Export'!O1956)</f>
        <v/>
      </c>
      <c r="H1952" s="7" t="str">
        <f>IF('Payments Export'!B1956="","",G1952-F1952)</f>
        <v/>
      </c>
      <c r="I1952" s="3" t="str">
        <f>IF(C1952&lt;&gt;"",_xlfn.XLOOKUP(IFERROR(VALUE(C1952),C1952),'Items database'!A:A,'Items database'!B:B),(_xlfn.XLOOKUP(LEFT(E1952,3),Services,Services,"")))</f>
        <v/>
      </c>
      <c r="J1952" s="3" t="str">
        <f t="shared" si="61"/>
        <v/>
      </c>
    </row>
    <row r="1953" spans="1:10" x14ac:dyDescent="0.35">
      <c r="A1953" s="7" t="str">
        <f>IF('Payments Export'!A1957="","",'Payments Export'!A1957)</f>
        <v/>
      </c>
      <c r="B1953" s="7" t="str">
        <f>IF('Payments Export'!A1957="","",'Payments Export'!B1957)</f>
        <v/>
      </c>
      <c r="C1953" s="7" t="str">
        <f>IF(IFERROR(VALUE('Payments Export'!H1957),'Payments Export'!H1957)&lt;&gt;0,IFERROR(VALUE('Payments Export'!H1957),'Payments Export'!H1957),"")</f>
        <v/>
      </c>
      <c r="D1953" s="7" t="str">
        <f>IF('Payments Export'!I1957="","",'Payments Export'!I1957)</f>
        <v/>
      </c>
      <c r="E1953" s="7" t="str">
        <f t="shared" si="60"/>
        <v/>
      </c>
      <c r="F1953" s="7" t="str">
        <f>IF('Payments Export'!A1957="","",'Payments Export'!N1957)</f>
        <v/>
      </c>
      <c r="G1953" s="7" t="str">
        <f>IF('Payments Export'!A1957="","",'Payments Export'!O1957)</f>
        <v/>
      </c>
      <c r="H1953" s="7" t="str">
        <f>IF('Payments Export'!B1957="","",G1953-F1953)</f>
        <v/>
      </c>
      <c r="I1953" s="3" t="str">
        <f>IF(C1953&lt;&gt;"",_xlfn.XLOOKUP(IFERROR(VALUE(C1953),C1953),'Items database'!A:A,'Items database'!B:B),(_xlfn.XLOOKUP(LEFT(E1953,3),Services,Services,"")))</f>
        <v/>
      </c>
      <c r="J1953" s="3" t="str">
        <f t="shared" si="61"/>
        <v/>
      </c>
    </row>
    <row r="1954" spans="1:10" x14ac:dyDescent="0.35">
      <c r="A1954" s="7" t="str">
        <f>IF('Payments Export'!A1958="","",'Payments Export'!A1958)</f>
        <v/>
      </c>
      <c r="B1954" s="7" t="str">
        <f>IF('Payments Export'!A1958="","",'Payments Export'!B1958)</f>
        <v/>
      </c>
      <c r="C1954" s="7" t="str">
        <f>IF(IFERROR(VALUE('Payments Export'!H1958),'Payments Export'!H1958)&lt;&gt;0,IFERROR(VALUE('Payments Export'!H1958),'Payments Export'!H1958),"")</f>
        <v/>
      </c>
      <c r="D1954" s="7" t="str">
        <f>IF('Payments Export'!I1958="","",'Payments Export'!I1958)</f>
        <v/>
      </c>
      <c r="E1954" s="7" t="str">
        <f t="shared" si="60"/>
        <v/>
      </c>
      <c r="F1954" s="7" t="str">
        <f>IF('Payments Export'!A1958="","",'Payments Export'!N1958)</f>
        <v/>
      </c>
      <c r="G1954" s="7" t="str">
        <f>IF('Payments Export'!A1958="","",'Payments Export'!O1958)</f>
        <v/>
      </c>
      <c r="H1954" s="7" t="str">
        <f>IF('Payments Export'!B1958="","",G1954-F1954)</f>
        <v/>
      </c>
      <c r="I1954" s="3" t="str">
        <f>IF(C1954&lt;&gt;"",_xlfn.XLOOKUP(IFERROR(VALUE(C1954),C1954),'Items database'!A:A,'Items database'!B:B),(_xlfn.XLOOKUP(LEFT(E1954,3),Services,Services,"")))</f>
        <v/>
      </c>
      <c r="J1954" s="3" t="str">
        <f t="shared" si="61"/>
        <v/>
      </c>
    </row>
    <row r="1955" spans="1:10" x14ac:dyDescent="0.35">
      <c r="A1955" s="7" t="str">
        <f>IF('Payments Export'!A1959="","",'Payments Export'!A1959)</f>
        <v/>
      </c>
      <c r="B1955" s="7" t="str">
        <f>IF('Payments Export'!A1959="","",'Payments Export'!B1959)</f>
        <v/>
      </c>
      <c r="C1955" s="7" t="str">
        <f>IF(IFERROR(VALUE('Payments Export'!H1959),'Payments Export'!H1959)&lt;&gt;0,IFERROR(VALUE('Payments Export'!H1959),'Payments Export'!H1959),"")</f>
        <v/>
      </c>
      <c r="D1955" s="7" t="str">
        <f>IF('Payments Export'!I1959="","",'Payments Export'!I1959)</f>
        <v/>
      </c>
      <c r="E1955" s="7" t="str">
        <f t="shared" si="60"/>
        <v/>
      </c>
      <c r="F1955" s="7" t="str">
        <f>IF('Payments Export'!A1959="","",'Payments Export'!N1959)</f>
        <v/>
      </c>
      <c r="G1955" s="7" t="str">
        <f>IF('Payments Export'!A1959="","",'Payments Export'!O1959)</f>
        <v/>
      </c>
      <c r="H1955" s="7" t="str">
        <f>IF('Payments Export'!B1959="","",G1955-F1955)</f>
        <v/>
      </c>
      <c r="I1955" s="3" t="str">
        <f>IF(C1955&lt;&gt;"",_xlfn.XLOOKUP(IFERROR(VALUE(C1955),C1955),'Items database'!A:A,'Items database'!B:B),(_xlfn.XLOOKUP(LEFT(E1955,3),Services,Services,"")))</f>
        <v/>
      </c>
      <c r="J1955" s="3" t="str">
        <f t="shared" si="61"/>
        <v/>
      </c>
    </row>
    <row r="1956" spans="1:10" x14ac:dyDescent="0.35">
      <c r="A1956" s="7" t="str">
        <f>IF('Payments Export'!A1960="","",'Payments Export'!A1960)</f>
        <v/>
      </c>
      <c r="B1956" s="7" t="str">
        <f>IF('Payments Export'!A1960="","",'Payments Export'!B1960)</f>
        <v/>
      </c>
      <c r="C1956" s="7" t="str">
        <f>IF(IFERROR(VALUE('Payments Export'!H1960),'Payments Export'!H1960)&lt;&gt;0,IFERROR(VALUE('Payments Export'!H1960),'Payments Export'!H1960),"")</f>
        <v/>
      </c>
      <c r="D1956" s="7" t="str">
        <f>IF('Payments Export'!I1960="","",'Payments Export'!I1960)</f>
        <v/>
      </c>
      <c r="E1956" s="7" t="str">
        <f t="shared" si="60"/>
        <v/>
      </c>
      <c r="F1956" s="7" t="str">
        <f>IF('Payments Export'!A1960="","",'Payments Export'!N1960)</f>
        <v/>
      </c>
      <c r="G1956" s="7" t="str">
        <f>IF('Payments Export'!A1960="","",'Payments Export'!O1960)</f>
        <v/>
      </c>
      <c r="H1956" s="7" t="str">
        <f>IF('Payments Export'!B1960="","",G1956-F1956)</f>
        <v/>
      </c>
      <c r="I1956" s="3" t="str">
        <f>IF(C1956&lt;&gt;"",_xlfn.XLOOKUP(IFERROR(VALUE(C1956),C1956),'Items database'!A:A,'Items database'!B:B),(_xlfn.XLOOKUP(LEFT(E1956,3),Services,Services,"")))</f>
        <v/>
      </c>
      <c r="J1956" s="3" t="str">
        <f t="shared" si="61"/>
        <v/>
      </c>
    </row>
    <row r="1957" spans="1:10" x14ac:dyDescent="0.35">
      <c r="A1957" s="7" t="str">
        <f>IF('Payments Export'!A1961="","",'Payments Export'!A1961)</f>
        <v/>
      </c>
      <c r="B1957" s="7" t="str">
        <f>IF('Payments Export'!A1961="","",'Payments Export'!B1961)</f>
        <v/>
      </c>
      <c r="C1957" s="7" t="str">
        <f>IF(IFERROR(VALUE('Payments Export'!H1961),'Payments Export'!H1961)&lt;&gt;0,IFERROR(VALUE('Payments Export'!H1961),'Payments Export'!H1961),"")</f>
        <v/>
      </c>
      <c r="D1957" s="7" t="str">
        <f>IF('Payments Export'!I1961="","",'Payments Export'!I1961)</f>
        <v/>
      </c>
      <c r="E1957" s="7" t="str">
        <f t="shared" si="60"/>
        <v/>
      </c>
      <c r="F1957" s="7" t="str">
        <f>IF('Payments Export'!A1961="","",'Payments Export'!N1961)</f>
        <v/>
      </c>
      <c r="G1957" s="7" t="str">
        <f>IF('Payments Export'!A1961="","",'Payments Export'!O1961)</f>
        <v/>
      </c>
      <c r="H1957" s="7" t="str">
        <f>IF('Payments Export'!B1961="","",G1957-F1957)</f>
        <v/>
      </c>
      <c r="I1957" s="3" t="str">
        <f>IF(C1957&lt;&gt;"",_xlfn.XLOOKUP(IFERROR(VALUE(C1957),C1957),'Items database'!A:A,'Items database'!B:B),(_xlfn.XLOOKUP(LEFT(E1957,3),Services,Services,"")))</f>
        <v/>
      </c>
      <c r="J1957" s="3" t="str">
        <f t="shared" si="61"/>
        <v/>
      </c>
    </row>
    <row r="1958" spans="1:10" x14ac:dyDescent="0.35">
      <c r="A1958" s="7" t="str">
        <f>IF('Payments Export'!A1962="","",'Payments Export'!A1962)</f>
        <v/>
      </c>
      <c r="B1958" s="7" t="str">
        <f>IF('Payments Export'!A1962="","",'Payments Export'!B1962)</f>
        <v/>
      </c>
      <c r="C1958" s="7" t="str">
        <f>IF(IFERROR(VALUE('Payments Export'!H1962),'Payments Export'!H1962)&lt;&gt;0,IFERROR(VALUE('Payments Export'!H1962),'Payments Export'!H1962),"")</f>
        <v/>
      </c>
      <c r="D1958" s="7" t="str">
        <f>IF('Payments Export'!I1962="","",'Payments Export'!I1962)</f>
        <v/>
      </c>
      <c r="E1958" s="7" t="str">
        <f t="shared" si="60"/>
        <v/>
      </c>
      <c r="F1958" s="7" t="str">
        <f>IF('Payments Export'!A1962="","",'Payments Export'!N1962)</f>
        <v/>
      </c>
      <c r="G1958" s="7" t="str">
        <f>IF('Payments Export'!A1962="","",'Payments Export'!O1962)</f>
        <v/>
      </c>
      <c r="H1958" s="7" t="str">
        <f>IF('Payments Export'!B1962="","",G1958-F1958)</f>
        <v/>
      </c>
      <c r="I1958" s="3" t="str">
        <f>IF(C1958&lt;&gt;"",_xlfn.XLOOKUP(IFERROR(VALUE(C1958),C1958),'Items database'!A:A,'Items database'!B:B),(_xlfn.XLOOKUP(LEFT(E1958,3),Services,Services,"")))</f>
        <v/>
      </c>
      <c r="J1958" s="3" t="str">
        <f t="shared" si="61"/>
        <v/>
      </c>
    </row>
    <row r="1959" spans="1:10" x14ac:dyDescent="0.35">
      <c r="A1959" s="7" t="str">
        <f>IF('Payments Export'!A1963="","",'Payments Export'!A1963)</f>
        <v/>
      </c>
      <c r="B1959" s="7" t="str">
        <f>IF('Payments Export'!A1963="","",'Payments Export'!B1963)</f>
        <v/>
      </c>
      <c r="C1959" s="7" t="str">
        <f>IF(IFERROR(VALUE('Payments Export'!H1963),'Payments Export'!H1963)&lt;&gt;0,IFERROR(VALUE('Payments Export'!H1963),'Payments Export'!H1963),"")</f>
        <v/>
      </c>
      <c r="D1959" s="7" t="str">
        <f>IF('Payments Export'!I1963="","",'Payments Export'!I1963)</f>
        <v/>
      </c>
      <c r="E1959" s="7" t="str">
        <f t="shared" si="60"/>
        <v/>
      </c>
      <c r="F1959" s="7" t="str">
        <f>IF('Payments Export'!A1963="","",'Payments Export'!N1963)</f>
        <v/>
      </c>
      <c r="G1959" s="7" t="str">
        <f>IF('Payments Export'!A1963="","",'Payments Export'!O1963)</f>
        <v/>
      </c>
      <c r="H1959" s="7" t="str">
        <f>IF('Payments Export'!B1963="","",G1959-F1959)</f>
        <v/>
      </c>
      <c r="I1959" s="3" t="str">
        <f>IF(C1959&lt;&gt;"",_xlfn.XLOOKUP(IFERROR(VALUE(C1959),C1959),'Items database'!A:A,'Items database'!B:B),(_xlfn.XLOOKUP(LEFT(E1959,3),Services,Services,"")))</f>
        <v/>
      </c>
      <c r="J1959" s="3" t="str">
        <f t="shared" si="61"/>
        <v/>
      </c>
    </row>
    <row r="1960" spans="1:10" x14ac:dyDescent="0.35">
      <c r="A1960" s="7" t="str">
        <f>IF('Payments Export'!A1964="","",'Payments Export'!A1964)</f>
        <v/>
      </c>
      <c r="B1960" s="7" t="str">
        <f>IF('Payments Export'!A1964="","",'Payments Export'!B1964)</f>
        <v/>
      </c>
      <c r="C1960" s="7" t="str">
        <f>IF(IFERROR(VALUE('Payments Export'!H1964),'Payments Export'!H1964)&lt;&gt;0,IFERROR(VALUE('Payments Export'!H1964),'Payments Export'!H1964),"")</f>
        <v/>
      </c>
      <c r="D1960" s="7" t="str">
        <f>IF('Payments Export'!I1964="","",'Payments Export'!I1964)</f>
        <v/>
      </c>
      <c r="E1960" s="7" t="str">
        <f t="shared" si="60"/>
        <v/>
      </c>
      <c r="F1960" s="7" t="str">
        <f>IF('Payments Export'!A1964="","",'Payments Export'!N1964)</f>
        <v/>
      </c>
      <c r="G1960" s="7" t="str">
        <f>IF('Payments Export'!A1964="","",'Payments Export'!O1964)</f>
        <v/>
      </c>
      <c r="H1960" s="7" t="str">
        <f>IF('Payments Export'!B1964="","",G1960-F1960)</f>
        <v/>
      </c>
      <c r="I1960" s="3" t="str">
        <f>IF(C1960&lt;&gt;"",_xlfn.XLOOKUP(IFERROR(VALUE(C1960),C1960),'Items database'!A:A,'Items database'!B:B),(_xlfn.XLOOKUP(LEFT(E1960,3),Services,Services,"")))</f>
        <v/>
      </c>
      <c r="J1960" s="3" t="str">
        <f t="shared" si="61"/>
        <v/>
      </c>
    </row>
    <row r="1961" spans="1:10" x14ac:dyDescent="0.35">
      <c r="A1961" s="7" t="str">
        <f>IF('Payments Export'!A1965="","",'Payments Export'!A1965)</f>
        <v/>
      </c>
      <c r="B1961" s="7" t="str">
        <f>IF('Payments Export'!A1965="","",'Payments Export'!B1965)</f>
        <v/>
      </c>
      <c r="C1961" s="7" t="str">
        <f>IF(IFERROR(VALUE('Payments Export'!H1965),'Payments Export'!H1965)&lt;&gt;0,IFERROR(VALUE('Payments Export'!H1965),'Payments Export'!H1965),"")</f>
        <v/>
      </c>
      <c r="D1961" s="7" t="str">
        <f>IF('Payments Export'!I1965="","",'Payments Export'!I1965)</f>
        <v/>
      </c>
      <c r="E1961" s="7" t="str">
        <f t="shared" si="60"/>
        <v/>
      </c>
      <c r="F1961" s="7" t="str">
        <f>IF('Payments Export'!A1965="","",'Payments Export'!N1965)</f>
        <v/>
      </c>
      <c r="G1961" s="7" t="str">
        <f>IF('Payments Export'!A1965="","",'Payments Export'!O1965)</f>
        <v/>
      </c>
      <c r="H1961" s="7" t="str">
        <f>IF('Payments Export'!B1965="","",G1961-F1961)</f>
        <v/>
      </c>
      <c r="I1961" s="3" t="str">
        <f>IF(C1961&lt;&gt;"",_xlfn.XLOOKUP(IFERROR(VALUE(C1961),C1961),'Items database'!A:A,'Items database'!B:B),(_xlfn.XLOOKUP(LEFT(E1961,3),Services,Services,"")))</f>
        <v/>
      </c>
      <c r="J1961" s="3" t="str">
        <f t="shared" si="61"/>
        <v/>
      </c>
    </row>
    <row r="1962" spans="1:10" x14ac:dyDescent="0.35">
      <c r="A1962" s="7" t="str">
        <f>IF('Payments Export'!A1966="","",'Payments Export'!A1966)</f>
        <v/>
      </c>
      <c r="B1962" s="7" t="str">
        <f>IF('Payments Export'!A1966="","",'Payments Export'!B1966)</f>
        <v/>
      </c>
      <c r="C1962" s="7" t="str">
        <f>IF(IFERROR(VALUE('Payments Export'!H1966),'Payments Export'!H1966)&lt;&gt;0,IFERROR(VALUE('Payments Export'!H1966),'Payments Export'!H1966),"")</f>
        <v/>
      </c>
      <c r="D1962" s="7" t="str">
        <f>IF('Payments Export'!I1966="","",'Payments Export'!I1966)</f>
        <v/>
      </c>
      <c r="E1962" s="7" t="str">
        <f t="shared" si="60"/>
        <v/>
      </c>
      <c r="F1962" s="7" t="str">
        <f>IF('Payments Export'!A1966="","",'Payments Export'!N1966)</f>
        <v/>
      </c>
      <c r="G1962" s="7" t="str">
        <f>IF('Payments Export'!A1966="","",'Payments Export'!O1966)</f>
        <v/>
      </c>
      <c r="H1962" s="7" t="str">
        <f>IF('Payments Export'!B1966="","",G1962-F1962)</f>
        <v/>
      </c>
      <c r="I1962" s="3" t="str">
        <f>IF(C1962&lt;&gt;"",_xlfn.XLOOKUP(IFERROR(VALUE(C1962),C1962),'Items database'!A:A,'Items database'!B:B),(_xlfn.XLOOKUP(LEFT(E1962,3),Services,Services,"")))</f>
        <v/>
      </c>
      <c r="J1962" s="3" t="str">
        <f t="shared" si="61"/>
        <v/>
      </c>
    </row>
    <row r="1963" spans="1:10" x14ac:dyDescent="0.35">
      <c r="A1963" s="7" t="str">
        <f>IF('Payments Export'!A1967="","",'Payments Export'!A1967)</f>
        <v/>
      </c>
      <c r="B1963" s="7" t="str">
        <f>IF('Payments Export'!A1967="","",'Payments Export'!B1967)</f>
        <v/>
      </c>
      <c r="C1963" s="7" t="str">
        <f>IF(IFERROR(VALUE('Payments Export'!H1967),'Payments Export'!H1967)&lt;&gt;0,IFERROR(VALUE('Payments Export'!H1967),'Payments Export'!H1967),"")</f>
        <v/>
      </c>
      <c r="D1963" s="7" t="str">
        <f>IF('Payments Export'!I1967="","",'Payments Export'!I1967)</f>
        <v/>
      </c>
      <c r="E1963" s="7" t="str">
        <f t="shared" si="60"/>
        <v/>
      </c>
      <c r="F1963" s="7" t="str">
        <f>IF('Payments Export'!A1967="","",'Payments Export'!N1967)</f>
        <v/>
      </c>
      <c r="G1963" s="7" t="str">
        <f>IF('Payments Export'!A1967="","",'Payments Export'!O1967)</f>
        <v/>
      </c>
      <c r="H1963" s="7" t="str">
        <f>IF('Payments Export'!B1967="","",G1963-F1963)</f>
        <v/>
      </c>
      <c r="I1963" s="3" t="str">
        <f>IF(C1963&lt;&gt;"",_xlfn.XLOOKUP(IFERROR(VALUE(C1963),C1963),'Items database'!A:A,'Items database'!B:B),(_xlfn.XLOOKUP(LEFT(E1963,3),Services,Services,"")))</f>
        <v/>
      </c>
      <c r="J1963" s="3" t="str">
        <f t="shared" si="61"/>
        <v/>
      </c>
    </row>
    <row r="1964" spans="1:10" x14ac:dyDescent="0.35">
      <c r="A1964" s="7" t="str">
        <f>IF('Payments Export'!A1968="","",'Payments Export'!A1968)</f>
        <v/>
      </c>
      <c r="B1964" s="7" t="str">
        <f>IF('Payments Export'!A1968="","",'Payments Export'!B1968)</f>
        <v/>
      </c>
      <c r="C1964" s="7" t="str">
        <f>IF(IFERROR(VALUE('Payments Export'!H1968),'Payments Export'!H1968)&lt;&gt;0,IFERROR(VALUE('Payments Export'!H1968),'Payments Export'!H1968),"")</f>
        <v/>
      </c>
      <c r="D1964" s="7" t="str">
        <f>IF('Payments Export'!I1968="","",'Payments Export'!I1968)</f>
        <v/>
      </c>
      <c r="E1964" s="7" t="str">
        <f t="shared" si="60"/>
        <v/>
      </c>
      <c r="F1964" s="7" t="str">
        <f>IF('Payments Export'!A1968="","",'Payments Export'!N1968)</f>
        <v/>
      </c>
      <c r="G1964" s="7" t="str">
        <f>IF('Payments Export'!A1968="","",'Payments Export'!O1968)</f>
        <v/>
      </c>
      <c r="H1964" s="7" t="str">
        <f>IF('Payments Export'!B1968="","",G1964-F1964)</f>
        <v/>
      </c>
      <c r="I1964" s="3" t="str">
        <f>IF(C1964&lt;&gt;"",_xlfn.XLOOKUP(IFERROR(VALUE(C1964),C1964),'Items database'!A:A,'Items database'!B:B),(_xlfn.XLOOKUP(LEFT(E1964,3),Services,Services,"")))</f>
        <v/>
      </c>
      <c r="J1964" s="3" t="str">
        <f t="shared" si="61"/>
        <v/>
      </c>
    </row>
    <row r="1965" spans="1:10" x14ac:dyDescent="0.35">
      <c r="A1965" s="7" t="str">
        <f>IF('Payments Export'!A1969="","",'Payments Export'!A1969)</f>
        <v/>
      </c>
      <c r="B1965" s="7" t="str">
        <f>IF('Payments Export'!A1969="","",'Payments Export'!B1969)</f>
        <v/>
      </c>
      <c r="C1965" s="7" t="str">
        <f>IF(IFERROR(VALUE('Payments Export'!H1969),'Payments Export'!H1969)&lt;&gt;0,IFERROR(VALUE('Payments Export'!H1969),'Payments Export'!H1969),"")</f>
        <v/>
      </c>
      <c r="D1965" s="7" t="str">
        <f>IF('Payments Export'!I1969="","",'Payments Export'!I1969)</f>
        <v/>
      </c>
      <c r="E1965" s="7" t="str">
        <f t="shared" si="60"/>
        <v/>
      </c>
      <c r="F1965" s="7" t="str">
        <f>IF('Payments Export'!A1969="","",'Payments Export'!N1969)</f>
        <v/>
      </c>
      <c r="G1965" s="7" t="str">
        <f>IF('Payments Export'!A1969="","",'Payments Export'!O1969)</f>
        <v/>
      </c>
      <c r="H1965" s="7" t="str">
        <f>IF('Payments Export'!B1969="","",G1965-F1965)</f>
        <v/>
      </c>
      <c r="I1965" s="3" t="str">
        <f>IF(C1965&lt;&gt;"",_xlfn.XLOOKUP(IFERROR(VALUE(C1965),C1965),'Items database'!A:A,'Items database'!B:B),(_xlfn.XLOOKUP(LEFT(E1965,3),Services,Services,"")))</f>
        <v/>
      </c>
      <c r="J1965" s="3" t="str">
        <f t="shared" si="61"/>
        <v/>
      </c>
    </row>
    <row r="1966" spans="1:10" x14ac:dyDescent="0.35">
      <c r="A1966" s="7" t="str">
        <f>IF('Payments Export'!A1970="","",'Payments Export'!A1970)</f>
        <v/>
      </c>
      <c r="B1966" s="7" t="str">
        <f>IF('Payments Export'!A1970="","",'Payments Export'!B1970)</f>
        <v/>
      </c>
      <c r="C1966" s="7" t="str">
        <f>IF(IFERROR(VALUE('Payments Export'!H1970),'Payments Export'!H1970)&lt;&gt;0,IFERROR(VALUE('Payments Export'!H1970),'Payments Export'!H1970),"")</f>
        <v/>
      </c>
      <c r="D1966" s="7" t="str">
        <f>IF('Payments Export'!I1970="","",'Payments Export'!I1970)</f>
        <v/>
      </c>
      <c r="E1966" s="7" t="str">
        <f t="shared" si="60"/>
        <v/>
      </c>
      <c r="F1966" s="7" t="str">
        <f>IF('Payments Export'!A1970="","",'Payments Export'!N1970)</f>
        <v/>
      </c>
      <c r="G1966" s="7" t="str">
        <f>IF('Payments Export'!A1970="","",'Payments Export'!O1970)</f>
        <v/>
      </c>
      <c r="H1966" s="7" t="str">
        <f>IF('Payments Export'!B1970="","",G1966-F1966)</f>
        <v/>
      </c>
      <c r="I1966" s="3" t="str">
        <f>IF(C1966&lt;&gt;"",_xlfn.XLOOKUP(IFERROR(VALUE(C1966),C1966),'Items database'!A:A,'Items database'!B:B),(_xlfn.XLOOKUP(LEFT(E1966,3),Services,Services,"")))</f>
        <v/>
      </c>
      <c r="J1966" s="3" t="str">
        <f t="shared" si="61"/>
        <v/>
      </c>
    </row>
    <row r="1967" spans="1:10" x14ac:dyDescent="0.35">
      <c r="A1967" s="7" t="str">
        <f>IF('Payments Export'!A1971="","",'Payments Export'!A1971)</f>
        <v/>
      </c>
      <c r="B1967" s="7" t="str">
        <f>IF('Payments Export'!A1971="","",'Payments Export'!B1971)</f>
        <v/>
      </c>
      <c r="C1967" s="7" t="str">
        <f>IF(IFERROR(VALUE('Payments Export'!H1971),'Payments Export'!H1971)&lt;&gt;0,IFERROR(VALUE('Payments Export'!H1971),'Payments Export'!H1971),"")</f>
        <v/>
      </c>
      <c r="D1967" s="7" t="str">
        <f>IF('Payments Export'!I1971="","",'Payments Export'!I1971)</f>
        <v/>
      </c>
      <c r="E1967" s="7" t="str">
        <f t="shared" si="60"/>
        <v/>
      </c>
      <c r="F1967" s="7" t="str">
        <f>IF('Payments Export'!A1971="","",'Payments Export'!N1971)</f>
        <v/>
      </c>
      <c r="G1967" s="7" t="str">
        <f>IF('Payments Export'!A1971="","",'Payments Export'!O1971)</f>
        <v/>
      </c>
      <c r="H1967" s="7" t="str">
        <f>IF('Payments Export'!B1971="","",G1967-F1967)</f>
        <v/>
      </c>
      <c r="I1967" s="3" t="str">
        <f>IF(C1967&lt;&gt;"",_xlfn.XLOOKUP(IFERROR(VALUE(C1967),C1967),'Items database'!A:A,'Items database'!B:B),(_xlfn.XLOOKUP(LEFT(E1967,3),Services,Services,"")))</f>
        <v/>
      </c>
      <c r="J1967" s="3" t="str">
        <f t="shared" si="61"/>
        <v/>
      </c>
    </row>
    <row r="1968" spans="1:10" x14ac:dyDescent="0.35">
      <c r="A1968" s="7" t="str">
        <f>IF('Payments Export'!A1972="","",'Payments Export'!A1972)</f>
        <v/>
      </c>
      <c r="B1968" s="7" t="str">
        <f>IF('Payments Export'!A1972="","",'Payments Export'!B1972)</f>
        <v/>
      </c>
      <c r="C1968" s="7" t="str">
        <f>IF(IFERROR(VALUE('Payments Export'!H1972),'Payments Export'!H1972)&lt;&gt;0,IFERROR(VALUE('Payments Export'!H1972),'Payments Export'!H1972),"")</f>
        <v/>
      </c>
      <c r="D1968" s="7" t="str">
        <f>IF('Payments Export'!I1972="","",'Payments Export'!I1972)</f>
        <v/>
      </c>
      <c r="E1968" s="7" t="str">
        <f t="shared" si="60"/>
        <v/>
      </c>
      <c r="F1968" s="7" t="str">
        <f>IF('Payments Export'!A1972="","",'Payments Export'!N1972)</f>
        <v/>
      </c>
      <c r="G1968" s="7" t="str">
        <f>IF('Payments Export'!A1972="","",'Payments Export'!O1972)</f>
        <v/>
      </c>
      <c r="H1968" s="7" t="str">
        <f>IF('Payments Export'!B1972="","",G1968-F1968)</f>
        <v/>
      </c>
      <c r="I1968" s="3" t="str">
        <f>IF(C1968&lt;&gt;"",_xlfn.XLOOKUP(IFERROR(VALUE(C1968),C1968),'Items database'!A:A,'Items database'!B:B),(_xlfn.XLOOKUP(LEFT(E1968,3),Services,Services,"")))</f>
        <v/>
      </c>
      <c r="J1968" s="3" t="str">
        <f t="shared" si="61"/>
        <v/>
      </c>
    </row>
    <row r="1969" spans="1:10" x14ac:dyDescent="0.35">
      <c r="A1969" s="7" t="str">
        <f>IF('Payments Export'!A1973="","",'Payments Export'!A1973)</f>
        <v/>
      </c>
      <c r="B1969" s="7" t="str">
        <f>IF('Payments Export'!A1973="","",'Payments Export'!B1973)</f>
        <v/>
      </c>
      <c r="C1969" s="7" t="str">
        <f>IF(IFERROR(VALUE('Payments Export'!H1973),'Payments Export'!H1973)&lt;&gt;0,IFERROR(VALUE('Payments Export'!H1973),'Payments Export'!H1973),"")</f>
        <v/>
      </c>
      <c r="D1969" s="7" t="str">
        <f>IF('Payments Export'!I1973="","",'Payments Export'!I1973)</f>
        <v/>
      </c>
      <c r="E1969" s="7" t="str">
        <f t="shared" si="60"/>
        <v/>
      </c>
      <c r="F1969" s="7" t="str">
        <f>IF('Payments Export'!A1973="","",'Payments Export'!N1973)</f>
        <v/>
      </c>
      <c r="G1969" s="7" t="str">
        <f>IF('Payments Export'!A1973="","",'Payments Export'!O1973)</f>
        <v/>
      </c>
      <c r="H1969" s="7" t="str">
        <f>IF('Payments Export'!B1973="","",G1969-F1969)</f>
        <v/>
      </c>
      <c r="I1969" s="3" t="str">
        <f>IF(C1969&lt;&gt;"",_xlfn.XLOOKUP(IFERROR(VALUE(C1969),C1969),'Items database'!A:A,'Items database'!B:B),(_xlfn.XLOOKUP(LEFT(E1969,3),Services,Services,"")))</f>
        <v/>
      </c>
      <c r="J1969" s="3" t="str">
        <f t="shared" si="61"/>
        <v/>
      </c>
    </row>
    <row r="1970" spans="1:10" x14ac:dyDescent="0.35">
      <c r="A1970" s="7" t="str">
        <f>IF('Payments Export'!A1974="","",'Payments Export'!A1974)</f>
        <v/>
      </c>
      <c r="B1970" s="7" t="str">
        <f>IF('Payments Export'!A1974="","",'Payments Export'!B1974)</f>
        <v/>
      </c>
      <c r="C1970" s="7" t="str">
        <f>IF(IFERROR(VALUE('Payments Export'!H1974),'Payments Export'!H1974)&lt;&gt;0,IFERROR(VALUE('Payments Export'!H1974),'Payments Export'!H1974),"")</f>
        <v/>
      </c>
      <c r="D1970" s="7" t="str">
        <f>IF('Payments Export'!I1974="","",'Payments Export'!I1974)</f>
        <v/>
      </c>
      <c r="E1970" s="7" t="str">
        <f t="shared" si="60"/>
        <v/>
      </c>
      <c r="F1970" s="7" t="str">
        <f>IF('Payments Export'!A1974="","",'Payments Export'!N1974)</f>
        <v/>
      </c>
      <c r="G1970" s="7" t="str">
        <f>IF('Payments Export'!A1974="","",'Payments Export'!O1974)</f>
        <v/>
      </c>
      <c r="H1970" s="7" t="str">
        <f>IF('Payments Export'!B1974="","",G1970-F1970)</f>
        <v/>
      </c>
      <c r="I1970" s="3" t="str">
        <f>IF(C1970&lt;&gt;"",_xlfn.XLOOKUP(IFERROR(VALUE(C1970),C1970),'Items database'!A:A,'Items database'!B:B),(_xlfn.XLOOKUP(LEFT(E1970,3),Services,Services,"")))</f>
        <v/>
      </c>
      <c r="J1970" s="3" t="str">
        <f t="shared" si="61"/>
        <v/>
      </c>
    </row>
    <row r="1971" spans="1:10" x14ac:dyDescent="0.35">
      <c r="A1971" s="7" t="str">
        <f>IF('Payments Export'!A1975="","",'Payments Export'!A1975)</f>
        <v/>
      </c>
      <c r="B1971" s="7" t="str">
        <f>IF('Payments Export'!A1975="","",'Payments Export'!B1975)</f>
        <v/>
      </c>
      <c r="C1971" s="7" t="str">
        <f>IF(IFERROR(VALUE('Payments Export'!H1975),'Payments Export'!H1975)&lt;&gt;0,IFERROR(VALUE('Payments Export'!H1975),'Payments Export'!H1975),"")</f>
        <v/>
      </c>
      <c r="D1971" s="7" t="str">
        <f>IF('Payments Export'!I1975="","",'Payments Export'!I1975)</f>
        <v/>
      </c>
      <c r="E1971" s="7" t="str">
        <f t="shared" si="60"/>
        <v/>
      </c>
      <c r="F1971" s="7" t="str">
        <f>IF('Payments Export'!A1975="","",'Payments Export'!N1975)</f>
        <v/>
      </c>
      <c r="G1971" s="7" t="str">
        <f>IF('Payments Export'!A1975="","",'Payments Export'!O1975)</f>
        <v/>
      </c>
      <c r="H1971" s="7" t="str">
        <f>IF('Payments Export'!B1975="","",G1971-F1971)</f>
        <v/>
      </c>
      <c r="I1971" s="3" t="str">
        <f>IF(C1971&lt;&gt;"",_xlfn.XLOOKUP(IFERROR(VALUE(C1971),C1971),'Items database'!A:A,'Items database'!B:B),(_xlfn.XLOOKUP(LEFT(E1971,3),Services,Services,"")))</f>
        <v/>
      </c>
      <c r="J1971" s="3" t="str">
        <f t="shared" si="61"/>
        <v/>
      </c>
    </row>
    <row r="1972" spans="1:10" x14ac:dyDescent="0.35">
      <c r="A1972" s="7" t="str">
        <f>IF('Payments Export'!A1976="","",'Payments Export'!A1976)</f>
        <v/>
      </c>
      <c r="B1972" s="7" t="str">
        <f>IF('Payments Export'!A1976="","",'Payments Export'!B1976)</f>
        <v/>
      </c>
      <c r="C1972" s="7" t="str">
        <f>IF(IFERROR(VALUE('Payments Export'!H1976),'Payments Export'!H1976)&lt;&gt;0,IFERROR(VALUE('Payments Export'!H1976),'Payments Export'!H1976),"")</f>
        <v/>
      </c>
      <c r="D1972" s="7" t="str">
        <f>IF('Payments Export'!I1976="","",'Payments Export'!I1976)</f>
        <v/>
      </c>
      <c r="E1972" s="7" t="str">
        <f t="shared" si="60"/>
        <v/>
      </c>
      <c r="F1972" s="7" t="str">
        <f>IF('Payments Export'!A1976="","",'Payments Export'!N1976)</f>
        <v/>
      </c>
      <c r="G1972" s="7" t="str">
        <f>IF('Payments Export'!A1976="","",'Payments Export'!O1976)</f>
        <v/>
      </c>
      <c r="H1972" s="7" t="str">
        <f>IF('Payments Export'!B1976="","",G1972-F1972)</f>
        <v/>
      </c>
      <c r="I1972" s="3" t="str">
        <f>IF(C1972&lt;&gt;"",_xlfn.XLOOKUP(IFERROR(VALUE(C1972),C1972),'Items database'!A:A,'Items database'!B:B),(_xlfn.XLOOKUP(LEFT(E1972,3),Services,Services,"")))</f>
        <v/>
      </c>
      <c r="J1972" s="3" t="str">
        <f t="shared" si="61"/>
        <v/>
      </c>
    </row>
    <row r="1973" spans="1:10" x14ac:dyDescent="0.35">
      <c r="A1973" s="7" t="str">
        <f>IF('Payments Export'!A1977="","",'Payments Export'!A1977)</f>
        <v/>
      </c>
      <c r="B1973" s="7" t="str">
        <f>IF('Payments Export'!A1977="","",'Payments Export'!B1977)</f>
        <v/>
      </c>
      <c r="C1973" s="7" t="str">
        <f>IF(IFERROR(VALUE('Payments Export'!H1977),'Payments Export'!H1977)&lt;&gt;0,IFERROR(VALUE('Payments Export'!H1977),'Payments Export'!H1977),"")</f>
        <v/>
      </c>
      <c r="D1973" s="7" t="str">
        <f>IF('Payments Export'!I1977="","",'Payments Export'!I1977)</f>
        <v/>
      </c>
      <c r="E1973" s="7" t="str">
        <f t="shared" si="60"/>
        <v/>
      </c>
      <c r="F1973" s="7" t="str">
        <f>IF('Payments Export'!A1977="","",'Payments Export'!N1977)</f>
        <v/>
      </c>
      <c r="G1973" s="7" t="str">
        <f>IF('Payments Export'!A1977="","",'Payments Export'!O1977)</f>
        <v/>
      </c>
      <c r="H1973" s="7" t="str">
        <f>IF('Payments Export'!B1977="","",G1973-F1973)</f>
        <v/>
      </c>
      <c r="I1973" s="3" t="str">
        <f>IF(C1973&lt;&gt;"",_xlfn.XLOOKUP(IFERROR(VALUE(C1973),C1973),'Items database'!A:A,'Items database'!B:B),(_xlfn.XLOOKUP(LEFT(E1973,3),Services,Services,"")))</f>
        <v/>
      </c>
      <c r="J1973" s="3" t="str">
        <f t="shared" si="61"/>
        <v/>
      </c>
    </row>
    <row r="1974" spans="1:10" x14ac:dyDescent="0.35">
      <c r="A1974" s="7" t="str">
        <f>IF('Payments Export'!A1978="","",'Payments Export'!A1978)</f>
        <v/>
      </c>
      <c r="B1974" s="7" t="str">
        <f>IF('Payments Export'!A1978="","",'Payments Export'!B1978)</f>
        <v/>
      </c>
      <c r="C1974" s="7" t="str">
        <f>IF(IFERROR(VALUE('Payments Export'!H1978),'Payments Export'!H1978)&lt;&gt;0,IFERROR(VALUE('Payments Export'!H1978),'Payments Export'!H1978),"")</f>
        <v/>
      </c>
      <c r="D1974" s="7" t="str">
        <f>IF('Payments Export'!I1978="","",'Payments Export'!I1978)</f>
        <v/>
      </c>
      <c r="E1974" s="7" t="str">
        <f t="shared" si="60"/>
        <v/>
      </c>
      <c r="F1974" s="7" t="str">
        <f>IF('Payments Export'!A1978="","",'Payments Export'!N1978)</f>
        <v/>
      </c>
      <c r="G1974" s="7" t="str">
        <f>IF('Payments Export'!A1978="","",'Payments Export'!O1978)</f>
        <v/>
      </c>
      <c r="H1974" s="7" t="str">
        <f>IF('Payments Export'!B1978="","",G1974-F1974)</f>
        <v/>
      </c>
      <c r="I1974" s="3" t="str">
        <f>IF(C1974&lt;&gt;"",_xlfn.XLOOKUP(IFERROR(VALUE(C1974),C1974),'Items database'!A:A,'Items database'!B:B),(_xlfn.XLOOKUP(LEFT(E1974,3),Services,Services,"")))</f>
        <v/>
      </c>
      <c r="J1974" s="3" t="str">
        <f t="shared" si="61"/>
        <v/>
      </c>
    </row>
    <row r="1975" spans="1:10" x14ac:dyDescent="0.35">
      <c r="A1975" s="7" t="str">
        <f>IF('Payments Export'!A1979="","",'Payments Export'!A1979)</f>
        <v/>
      </c>
      <c r="B1975" s="7" t="str">
        <f>IF('Payments Export'!A1979="","",'Payments Export'!B1979)</f>
        <v/>
      </c>
      <c r="C1975" s="7" t="str">
        <f>IF(IFERROR(VALUE('Payments Export'!H1979),'Payments Export'!H1979)&lt;&gt;0,IFERROR(VALUE('Payments Export'!H1979),'Payments Export'!H1979),"")</f>
        <v/>
      </c>
      <c r="D1975" s="7" t="str">
        <f>IF('Payments Export'!I1979="","",'Payments Export'!I1979)</f>
        <v/>
      </c>
      <c r="E1975" s="7" t="str">
        <f t="shared" si="60"/>
        <v/>
      </c>
      <c r="F1975" s="7" t="str">
        <f>IF('Payments Export'!A1979="","",'Payments Export'!N1979)</f>
        <v/>
      </c>
      <c r="G1975" s="7" t="str">
        <f>IF('Payments Export'!A1979="","",'Payments Export'!O1979)</f>
        <v/>
      </c>
      <c r="H1975" s="7" t="str">
        <f>IF('Payments Export'!B1979="","",G1975-F1975)</f>
        <v/>
      </c>
      <c r="I1975" s="3" t="str">
        <f>IF(C1975&lt;&gt;"",_xlfn.XLOOKUP(IFERROR(VALUE(C1975),C1975),'Items database'!A:A,'Items database'!B:B),(_xlfn.XLOOKUP(LEFT(E1975,3),Services,Services,"")))</f>
        <v/>
      </c>
      <c r="J1975" s="3" t="str">
        <f t="shared" si="61"/>
        <v/>
      </c>
    </row>
    <row r="1976" spans="1:10" x14ac:dyDescent="0.35">
      <c r="A1976" s="7" t="str">
        <f>IF('Payments Export'!A1980="","",'Payments Export'!A1980)</f>
        <v/>
      </c>
      <c r="B1976" s="7" t="str">
        <f>IF('Payments Export'!A1980="","",'Payments Export'!B1980)</f>
        <v/>
      </c>
      <c r="C1976" s="7" t="str">
        <f>IF(IFERROR(VALUE('Payments Export'!H1980),'Payments Export'!H1980)&lt;&gt;0,IFERROR(VALUE('Payments Export'!H1980),'Payments Export'!H1980),"")</f>
        <v/>
      </c>
      <c r="D1976" s="7" t="str">
        <f>IF('Payments Export'!I1980="","",'Payments Export'!I1980)</f>
        <v/>
      </c>
      <c r="E1976" s="7" t="str">
        <f t="shared" si="60"/>
        <v/>
      </c>
      <c r="F1976" s="7" t="str">
        <f>IF('Payments Export'!A1980="","",'Payments Export'!N1980)</f>
        <v/>
      </c>
      <c r="G1976" s="7" t="str">
        <f>IF('Payments Export'!A1980="","",'Payments Export'!O1980)</f>
        <v/>
      </c>
      <c r="H1976" s="7" t="str">
        <f>IF('Payments Export'!B1980="","",G1976-F1976)</f>
        <v/>
      </c>
      <c r="I1976" s="3" t="str">
        <f>IF(C1976&lt;&gt;"",_xlfn.XLOOKUP(IFERROR(VALUE(C1976),C1976),'Items database'!A:A,'Items database'!B:B),(_xlfn.XLOOKUP(LEFT(E1976,3),Services,Services,"")))</f>
        <v/>
      </c>
      <c r="J1976" s="3" t="str">
        <f t="shared" si="61"/>
        <v/>
      </c>
    </row>
    <row r="1977" spans="1:10" x14ac:dyDescent="0.35">
      <c r="A1977" s="7" t="str">
        <f>IF('Payments Export'!A1981="","",'Payments Export'!A1981)</f>
        <v/>
      </c>
      <c r="B1977" s="7" t="str">
        <f>IF('Payments Export'!A1981="","",'Payments Export'!B1981)</f>
        <v/>
      </c>
      <c r="C1977" s="7" t="str">
        <f>IF(IFERROR(VALUE('Payments Export'!H1981),'Payments Export'!H1981)&lt;&gt;0,IFERROR(VALUE('Payments Export'!H1981),'Payments Export'!H1981),"")</f>
        <v/>
      </c>
      <c r="D1977" s="7" t="str">
        <f>IF('Payments Export'!I1981="","",'Payments Export'!I1981)</f>
        <v/>
      </c>
      <c r="E1977" s="7" t="str">
        <f t="shared" si="60"/>
        <v/>
      </c>
      <c r="F1977" s="7" t="str">
        <f>IF('Payments Export'!A1981="","",'Payments Export'!N1981)</f>
        <v/>
      </c>
      <c r="G1977" s="7" t="str">
        <f>IF('Payments Export'!A1981="","",'Payments Export'!O1981)</f>
        <v/>
      </c>
      <c r="H1977" s="7" t="str">
        <f>IF('Payments Export'!B1981="","",G1977-F1977)</f>
        <v/>
      </c>
      <c r="I1977" s="3" t="str">
        <f>IF(C1977&lt;&gt;"",_xlfn.XLOOKUP(IFERROR(VALUE(C1977),C1977),'Items database'!A:A,'Items database'!B:B),(_xlfn.XLOOKUP(LEFT(E1977,3),Services,Services,"")))</f>
        <v/>
      </c>
      <c r="J1977" s="3" t="str">
        <f t="shared" si="61"/>
        <v/>
      </c>
    </row>
    <row r="1978" spans="1:10" x14ac:dyDescent="0.35">
      <c r="A1978" s="7" t="str">
        <f>IF('Payments Export'!A1982="","",'Payments Export'!A1982)</f>
        <v/>
      </c>
      <c r="B1978" s="7" t="str">
        <f>IF('Payments Export'!A1982="","",'Payments Export'!B1982)</f>
        <v/>
      </c>
      <c r="C1978" s="7" t="str">
        <f>IF(IFERROR(VALUE('Payments Export'!H1982),'Payments Export'!H1982)&lt;&gt;0,IFERROR(VALUE('Payments Export'!H1982),'Payments Export'!H1982),"")</f>
        <v/>
      </c>
      <c r="D1978" s="7" t="str">
        <f>IF('Payments Export'!I1982="","",'Payments Export'!I1982)</f>
        <v/>
      </c>
      <c r="E1978" s="7" t="str">
        <f t="shared" si="60"/>
        <v/>
      </c>
      <c r="F1978" s="7" t="str">
        <f>IF('Payments Export'!A1982="","",'Payments Export'!N1982)</f>
        <v/>
      </c>
      <c r="G1978" s="7" t="str">
        <f>IF('Payments Export'!A1982="","",'Payments Export'!O1982)</f>
        <v/>
      </c>
      <c r="H1978" s="7" t="str">
        <f>IF('Payments Export'!B1982="","",G1978-F1978)</f>
        <v/>
      </c>
      <c r="I1978" s="3" t="str">
        <f>IF(C1978&lt;&gt;"",_xlfn.XLOOKUP(IFERROR(VALUE(C1978),C1978),'Items database'!A:A,'Items database'!B:B),(_xlfn.XLOOKUP(LEFT(E1978,3),Services,Services,"")))</f>
        <v/>
      </c>
      <c r="J1978" s="3" t="str">
        <f t="shared" si="61"/>
        <v/>
      </c>
    </row>
    <row r="1979" spans="1:10" x14ac:dyDescent="0.35">
      <c r="A1979" s="7" t="str">
        <f>IF('Payments Export'!A1983="","",'Payments Export'!A1983)</f>
        <v/>
      </c>
      <c r="B1979" s="7" t="str">
        <f>IF('Payments Export'!A1983="","",'Payments Export'!B1983)</f>
        <v/>
      </c>
      <c r="C1979" s="7" t="str">
        <f>IF(IFERROR(VALUE('Payments Export'!H1983),'Payments Export'!H1983)&lt;&gt;0,IFERROR(VALUE('Payments Export'!H1983),'Payments Export'!H1983),"")</f>
        <v/>
      </c>
      <c r="D1979" s="7" t="str">
        <f>IF('Payments Export'!I1983="","",'Payments Export'!I1983)</f>
        <v/>
      </c>
      <c r="E1979" s="7" t="str">
        <f t="shared" si="60"/>
        <v/>
      </c>
      <c r="F1979" s="7" t="str">
        <f>IF('Payments Export'!A1983="","",'Payments Export'!N1983)</f>
        <v/>
      </c>
      <c r="G1979" s="7" t="str">
        <f>IF('Payments Export'!A1983="","",'Payments Export'!O1983)</f>
        <v/>
      </c>
      <c r="H1979" s="7" t="str">
        <f>IF('Payments Export'!B1983="","",G1979-F1979)</f>
        <v/>
      </c>
      <c r="I1979" s="3" t="str">
        <f>IF(C1979&lt;&gt;"",_xlfn.XLOOKUP(IFERROR(VALUE(C1979),C1979),'Items database'!A:A,'Items database'!B:B),(_xlfn.XLOOKUP(LEFT(E1979,3),Services,Services,"")))</f>
        <v/>
      </c>
      <c r="J1979" s="3" t="str">
        <f t="shared" si="61"/>
        <v/>
      </c>
    </row>
    <row r="1980" spans="1:10" x14ac:dyDescent="0.35">
      <c r="A1980" s="7" t="str">
        <f>IF('Payments Export'!A1984="","",'Payments Export'!A1984)</f>
        <v/>
      </c>
      <c r="B1980" s="7" t="str">
        <f>IF('Payments Export'!A1984="","",'Payments Export'!B1984)</f>
        <v/>
      </c>
      <c r="C1980" s="7" t="str">
        <f>IF(IFERROR(VALUE('Payments Export'!H1984),'Payments Export'!H1984)&lt;&gt;0,IFERROR(VALUE('Payments Export'!H1984),'Payments Export'!H1984),"")</f>
        <v/>
      </c>
      <c r="D1980" s="7" t="str">
        <f>IF('Payments Export'!I1984="","",'Payments Export'!I1984)</f>
        <v/>
      </c>
      <c r="E1980" s="7" t="str">
        <f t="shared" si="60"/>
        <v/>
      </c>
      <c r="F1980" s="7" t="str">
        <f>IF('Payments Export'!A1984="","",'Payments Export'!N1984)</f>
        <v/>
      </c>
      <c r="G1980" s="7" t="str">
        <f>IF('Payments Export'!A1984="","",'Payments Export'!O1984)</f>
        <v/>
      </c>
      <c r="H1980" s="7" t="str">
        <f>IF('Payments Export'!B1984="","",G1980-F1980)</f>
        <v/>
      </c>
      <c r="I1980" s="3" t="str">
        <f>IF(C1980&lt;&gt;"",_xlfn.XLOOKUP(IFERROR(VALUE(C1980),C1980),'Items database'!A:A,'Items database'!B:B),(_xlfn.XLOOKUP(LEFT(E1980,3),Services,Services,"")))</f>
        <v/>
      </c>
      <c r="J1980" s="3" t="str">
        <f t="shared" si="61"/>
        <v/>
      </c>
    </row>
    <row r="1981" spans="1:10" x14ac:dyDescent="0.35">
      <c r="A1981" s="7" t="str">
        <f>IF('Payments Export'!A1985="","",'Payments Export'!A1985)</f>
        <v/>
      </c>
      <c r="B1981" s="7" t="str">
        <f>IF('Payments Export'!A1985="","",'Payments Export'!B1985)</f>
        <v/>
      </c>
      <c r="C1981" s="7" t="str">
        <f>IF(IFERROR(VALUE('Payments Export'!H1985),'Payments Export'!H1985)&lt;&gt;0,IFERROR(VALUE('Payments Export'!H1985),'Payments Export'!H1985),"")</f>
        <v/>
      </c>
      <c r="D1981" s="7" t="str">
        <f>IF('Payments Export'!I1985="","",'Payments Export'!I1985)</f>
        <v/>
      </c>
      <c r="E1981" s="7" t="str">
        <f t="shared" si="60"/>
        <v/>
      </c>
      <c r="F1981" s="7" t="str">
        <f>IF('Payments Export'!A1985="","",'Payments Export'!N1985)</f>
        <v/>
      </c>
      <c r="G1981" s="7" t="str">
        <f>IF('Payments Export'!A1985="","",'Payments Export'!O1985)</f>
        <v/>
      </c>
      <c r="H1981" s="7" t="str">
        <f>IF('Payments Export'!B1985="","",G1981-F1981)</f>
        <v/>
      </c>
      <c r="I1981" s="3" t="str">
        <f>IF(C1981&lt;&gt;"",_xlfn.XLOOKUP(IFERROR(VALUE(C1981),C1981),'Items database'!A:A,'Items database'!B:B),(_xlfn.XLOOKUP(LEFT(E1981,3),Services,Services,"")))</f>
        <v/>
      </c>
      <c r="J1981" s="3" t="str">
        <f t="shared" si="61"/>
        <v/>
      </c>
    </row>
    <row r="1982" spans="1:10" x14ac:dyDescent="0.35">
      <c r="A1982" s="7" t="str">
        <f>IF('Payments Export'!A1986="","",'Payments Export'!A1986)</f>
        <v/>
      </c>
      <c r="B1982" s="7" t="str">
        <f>IF('Payments Export'!A1986="","",'Payments Export'!B1986)</f>
        <v/>
      </c>
      <c r="C1982" s="7" t="str">
        <f>IF(IFERROR(VALUE('Payments Export'!H1986),'Payments Export'!H1986)&lt;&gt;0,IFERROR(VALUE('Payments Export'!H1986),'Payments Export'!H1986),"")</f>
        <v/>
      </c>
      <c r="D1982" s="7" t="str">
        <f>IF('Payments Export'!I1986="","",'Payments Export'!I1986)</f>
        <v/>
      </c>
      <c r="E1982" s="7" t="str">
        <f t="shared" si="60"/>
        <v/>
      </c>
      <c r="F1982" s="7" t="str">
        <f>IF('Payments Export'!A1986="","",'Payments Export'!N1986)</f>
        <v/>
      </c>
      <c r="G1982" s="7" t="str">
        <f>IF('Payments Export'!A1986="","",'Payments Export'!O1986)</f>
        <v/>
      </c>
      <c r="H1982" s="7" t="str">
        <f>IF('Payments Export'!B1986="","",G1982-F1982)</f>
        <v/>
      </c>
      <c r="I1982" s="3" t="str">
        <f>IF(C1982&lt;&gt;"",_xlfn.XLOOKUP(IFERROR(VALUE(C1982),C1982),'Items database'!A:A,'Items database'!B:B),(_xlfn.XLOOKUP(LEFT(E1982,3),Services,Services,"")))</f>
        <v/>
      </c>
      <c r="J1982" s="3" t="str">
        <f t="shared" si="61"/>
        <v/>
      </c>
    </row>
    <row r="1983" spans="1:10" x14ac:dyDescent="0.35">
      <c r="A1983" s="7" t="str">
        <f>IF('Payments Export'!A1987="","",'Payments Export'!A1987)</f>
        <v/>
      </c>
      <c r="B1983" s="7" t="str">
        <f>IF('Payments Export'!A1987="","",'Payments Export'!B1987)</f>
        <v/>
      </c>
      <c r="C1983" s="7" t="str">
        <f>IF(IFERROR(VALUE('Payments Export'!H1987),'Payments Export'!H1987)&lt;&gt;0,IFERROR(VALUE('Payments Export'!H1987),'Payments Export'!H1987),"")</f>
        <v/>
      </c>
      <c r="D1983" s="7" t="str">
        <f>IF('Payments Export'!I1987="","",'Payments Export'!I1987)</f>
        <v/>
      </c>
      <c r="E1983" s="7" t="str">
        <f t="shared" si="60"/>
        <v/>
      </c>
      <c r="F1983" s="7" t="str">
        <f>IF('Payments Export'!A1987="","",'Payments Export'!N1987)</f>
        <v/>
      </c>
      <c r="G1983" s="7" t="str">
        <f>IF('Payments Export'!A1987="","",'Payments Export'!O1987)</f>
        <v/>
      </c>
      <c r="H1983" s="7" t="str">
        <f>IF('Payments Export'!B1987="","",G1983-F1983)</f>
        <v/>
      </c>
      <c r="I1983" s="3" t="str">
        <f>IF(C1983&lt;&gt;"",_xlfn.XLOOKUP(IFERROR(VALUE(C1983),C1983),'Items database'!A:A,'Items database'!B:B),(_xlfn.XLOOKUP(LEFT(E1983,3),Services,Services,"")))</f>
        <v/>
      </c>
      <c r="J1983" s="3" t="str">
        <f t="shared" si="61"/>
        <v/>
      </c>
    </row>
    <row r="1984" spans="1:10" x14ac:dyDescent="0.35">
      <c r="A1984" s="7" t="str">
        <f>IF('Payments Export'!A1988="","",'Payments Export'!A1988)</f>
        <v/>
      </c>
      <c r="B1984" s="7" t="str">
        <f>IF('Payments Export'!A1988="","",'Payments Export'!B1988)</f>
        <v/>
      </c>
      <c r="C1984" s="7" t="str">
        <f>IF(IFERROR(VALUE('Payments Export'!H1988),'Payments Export'!H1988)&lt;&gt;0,IFERROR(VALUE('Payments Export'!H1988),'Payments Export'!H1988),"")</f>
        <v/>
      </c>
      <c r="D1984" s="7" t="str">
        <f>IF('Payments Export'!I1988="","",'Payments Export'!I1988)</f>
        <v/>
      </c>
      <c r="E1984" s="7" t="str">
        <f t="shared" si="60"/>
        <v/>
      </c>
      <c r="F1984" s="7" t="str">
        <f>IF('Payments Export'!A1988="","",'Payments Export'!N1988)</f>
        <v/>
      </c>
      <c r="G1984" s="7" t="str">
        <f>IF('Payments Export'!A1988="","",'Payments Export'!O1988)</f>
        <v/>
      </c>
      <c r="H1984" s="7" t="str">
        <f>IF('Payments Export'!B1988="","",G1984-F1984)</f>
        <v/>
      </c>
      <c r="I1984" s="3" t="str">
        <f>IF(C1984&lt;&gt;"",_xlfn.XLOOKUP(IFERROR(VALUE(C1984),C1984),'Items database'!A:A,'Items database'!B:B),(_xlfn.XLOOKUP(LEFT(E1984,3),Services,Services,"")))</f>
        <v/>
      </c>
      <c r="J1984" s="3" t="str">
        <f t="shared" si="61"/>
        <v/>
      </c>
    </row>
    <row r="1985" spans="1:10" x14ac:dyDescent="0.35">
      <c r="A1985" s="7" t="str">
        <f>IF('Payments Export'!A1989="","",'Payments Export'!A1989)</f>
        <v/>
      </c>
      <c r="B1985" s="7" t="str">
        <f>IF('Payments Export'!A1989="","",'Payments Export'!B1989)</f>
        <v/>
      </c>
      <c r="C1985" s="7" t="str">
        <f>IF(IFERROR(VALUE('Payments Export'!H1989),'Payments Export'!H1989)&lt;&gt;0,IFERROR(VALUE('Payments Export'!H1989),'Payments Export'!H1989),"")</f>
        <v/>
      </c>
      <c r="D1985" s="7" t="str">
        <f>IF('Payments Export'!I1989="","",'Payments Export'!I1989)</f>
        <v/>
      </c>
      <c r="E1985" s="7" t="str">
        <f t="shared" ref="E1985:E2048" si="62">LEFT(D1985,66)</f>
        <v/>
      </c>
      <c r="F1985" s="7" t="str">
        <f>IF('Payments Export'!A1989="","",'Payments Export'!N1989)</f>
        <v/>
      </c>
      <c r="G1985" s="7" t="str">
        <f>IF('Payments Export'!A1989="","",'Payments Export'!O1989)</f>
        <v/>
      </c>
      <c r="H1985" s="7" t="str">
        <f>IF('Payments Export'!B1989="","",G1985-F1985)</f>
        <v/>
      </c>
      <c r="I1985" s="3" t="str">
        <f>IF(C1985&lt;&gt;"",_xlfn.XLOOKUP(IFERROR(VALUE(C1985),C1985),'Items database'!A:A,'Items database'!B:B),(_xlfn.XLOOKUP(LEFT(E1985,3),Services,Services,"")))</f>
        <v/>
      </c>
      <c r="J1985" s="3" t="str">
        <f t="shared" ref="J1985:J2048" si="63">IF(ISNUMBER(F1985)=TRUE,IF(F1985=0,"","GST"),"")</f>
        <v/>
      </c>
    </row>
    <row r="1986" spans="1:10" x14ac:dyDescent="0.35">
      <c r="A1986" s="7" t="str">
        <f>IF('Payments Export'!A1990="","",'Payments Export'!A1990)</f>
        <v/>
      </c>
      <c r="B1986" s="7" t="str">
        <f>IF('Payments Export'!A1990="","",'Payments Export'!B1990)</f>
        <v/>
      </c>
      <c r="C1986" s="7" t="str">
        <f>IF(IFERROR(VALUE('Payments Export'!H1990),'Payments Export'!H1990)&lt;&gt;0,IFERROR(VALUE('Payments Export'!H1990),'Payments Export'!H1990),"")</f>
        <v/>
      </c>
      <c r="D1986" s="7" t="str">
        <f>IF('Payments Export'!I1990="","",'Payments Export'!I1990)</f>
        <v/>
      </c>
      <c r="E1986" s="7" t="str">
        <f t="shared" si="62"/>
        <v/>
      </c>
      <c r="F1986" s="7" t="str">
        <f>IF('Payments Export'!A1990="","",'Payments Export'!N1990)</f>
        <v/>
      </c>
      <c r="G1986" s="7" t="str">
        <f>IF('Payments Export'!A1990="","",'Payments Export'!O1990)</f>
        <v/>
      </c>
      <c r="H1986" s="7" t="str">
        <f>IF('Payments Export'!B1990="","",G1986-F1986)</f>
        <v/>
      </c>
      <c r="I1986" s="3" t="str">
        <f>IF(C1986&lt;&gt;"",_xlfn.XLOOKUP(IFERROR(VALUE(C1986),C1986),'Items database'!A:A,'Items database'!B:B),(_xlfn.XLOOKUP(LEFT(E1986,3),Services,Services,"")))</f>
        <v/>
      </c>
      <c r="J1986" s="3" t="str">
        <f t="shared" si="63"/>
        <v/>
      </c>
    </row>
    <row r="1987" spans="1:10" x14ac:dyDescent="0.35">
      <c r="A1987" s="7" t="str">
        <f>IF('Payments Export'!A1991="","",'Payments Export'!A1991)</f>
        <v/>
      </c>
      <c r="B1987" s="7" t="str">
        <f>IF('Payments Export'!A1991="","",'Payments Export'!B1991)</f>
        <v/>
      </c>
      <c r="C1987" s="7" t="str">
        <f>IF(IFERROR(VALUE('Payments Export'!H1991),'Payments Export'!H1991)&lt;&gt;0,IFERROR(VALUE('Payments Export'!H1991),'Payments Export'!H1991),"")</f>
        <v/>
      </c>
      <c r="D1987" s="7" t="str">
        <f>IF('Payments Export'!I1991="","",'Payments Export'!I1991)</f>
        <v/>
      </c>
      <c r="E1987" s="7" t="str">
        <f t="shared" si="62"/>
        <v/>
      </c>
      <c r="F1987" s="7" t="str">
        <f>IF('Payments Export'!A1991="","",'Payments Export'!N1991)</f>
        <v/>
      </c>
      <c r="G1987" s="7" t="str">
        <f>IF('Payments Export'!A1991="","",'Payments Export'!O1991)</f>
        <v/>
      </c>
      <c r="H1987" s="7" t="str">
        <f>IF('Payments Export'!B1991="","",G1987-F1987)</f>
        <v/>
      </c>
      <c r="I1987" s="3" t="str">
        <f>IF(C1987&lt;&gt;"",_xlfn.XLOOKUP(IFERROR(VALUE(C1987),C1987),'Items database'!A:A,'Items database'!B:B),(_xlfn.XLOOKUP(LEFT(E1987,3),Services,Services,"")))</f>
        <v/>
      </c>
      <c r="J1987" s="3" t="str">
        <f t="shared" si="63"/>
        <v/>
      </c>
    </row>
    <row r="1988" spans="1:10" x14ac:dyDescent="0.35">
      <c r="A1988" s="7" t="str">
        <f>IF('Payments Export'!A1992="","",'Payments Export'!A1992)</f>
        <v/>
      </c>
      <c r="B1988" s="7" t="str">
        <f>IF('Payments Export'!A1992="","",'Payments Export'!B1992)</f>
        <v/>
      </c>
      <c r="C1988" s="7" t="str">
        <f>IF(IFERROR(VALUE('Payments Export'!H1992),'Payments Export'!H1992)&lt;&gt;0,IFERROR(VALUE('Payments Export'!H1992),'Payments Export'!H1992),"")</f>
        <v/>
      </c>
      <c r="D1988" s="7" t="str">
        <f>IF('Payments Export'!I1992="","",'Payments Export'!I1992)</f>
        <v/>
      </c>
      <c r="E1988" s="7" t="str">
        <f t="shared" si="62"/>
        <v/>
      </c>
      <c r="F1988" s="7" t="str">
        <f>IF('Payments Export'!A1992="","",'Payments Export'!N1992)</f>
        <v/>
      </c>
      <c r="G1988" s="7" t="str">
        <f>IF('Payments Export'!A1992="","",'Payments Export'!O1992)</f>
        <v/>
      </c>
      <c r="H1988" s="7" t="str">
        <f>IF('Payments Export'!B1992="","",G1988-F1988)</f>
        <v/>
      </c>
      <c r="I1988" s="3" t="str">
        <f>IF(C1988&lt;&gt;"",_xlfn.XLOOKUP(IFERROR(VALUE(C1988),C1988),'Items database'!A:A,'Items database'!B:B),(_xlfn.XLOOKUP(LEFT(E1988,3),Services,Services,"")))</f>
        <v/>
      </c>
      <c r="J1988" s="3" t="str">
        <f t="shared" si="63"/>
        <v/>
      </c>
    </row>
    <row r="1989" spans="1:10" x14ac:dyDescent="0.35">
      <c r="A1989" s="7" t="str">
        <f>IF('Payments Export'!A1993="","",'Payments Export'!A1993)</f>
        <v/>
      </c>
      <c r="B1989" s="7" t="str">
        <f>IF('Payments Export'!A1993="","",'Payments Export'!B1993)</f>
        <v/>
      </c>
      <c r="C1989" s="7" t="str">
        <f>IF(IFERROR(VALUE('Payments Export'!H1993),'Payments Export'!H1993)&lt;&gt;0,IFERROR(VALUE('Payments Export'!H1993),'Payments Export'!H1993),"")</f>
        <v/>
      </c>
      <c r="D1989" s="7" t="str">
        <f>IF('Payments Export'!I1993="","",'Payments Export'!I1993)</f>
        <v/>
      </c>
      <c r="E1989" s="7" t="str">
        <f t="shared" si="62"/>
        <v/>
      </c>
      <c r="F1989" s="7" t="str">
        <f>IF('Payments Export'!A1993="","",'Payments Export'!N1993)</f>
        <v/>
      </c>
      <c r="G1989" s="7" t="str">
        <f>IF('Payments Export'!A1993="","",'Payments Export'!O1993)</f>
        <v/>
      </c>
      <c r="H1989" s="7" t="str">
        <f>IF('Payments Export'!B1993="","",G1989-F1989)</f>
        <v/>
      </c>
      <c r="I1989" s="3" t="str">
        <f>IF(C1989&lt;&gt;"",_xlfn.XLOOKUP(IFERROR(VALUE(C1989),C1989),'Items database'!A:A,'Items database'!B:B),(_xlfn.XLOOKUP(LEFT(E1989,3),Services,Services,"")))</f>
        <v/>
      </c>
      <c r="J1989" s="3" t="str">
        <f t="shared" si="63"/>
        <v/>
      </c>
    </row>
    <row r="1990" spans="1:10" x14ac:dyDescent="0.35">
      <c r="A1990" s="7" t="str">
        <f>IF('Payments Export'!A1994="","",'Payments Export'!A1994)</f>
        <v/>
      </c>
      <c r="B1990" s="7" t="str">
        <f>IF('Payments Export'!A1994="","",'Payments Export'!B1994)</f>
        <v/>
      </c>
      <c r="C1990" s="7" t="str">
        <f>IF(IFERROR(VALUE('Payments Export'!H1994),'Payments Export'!H1994)&lt;&gt;0,IFERROR(VALUE('Payments Export'!H1994),'Payments Export'!H1994),"")</f>
        <v/>
      </c>
      <c r="D1990" s="7" t="str">
        <f>IF('Payments Export'!I1994="","",'Payments Export'!I1994)</f>
        <v/>
      </c>
      <c r="E1990" s="7" t="str">
        <f t="shared" si="62"/>
        <v/>
      </c>
      <c r="F1990" s="7" t="str">
        <f>IF('Payments Export'!A1994="","",'Payments Export'!N1994)</f>
        <v/>
      </c>
      <c r="G1990" s="7" t="str">
        <f>IF('Payments Export'!A1994="","",'Payments Export'!O1994)</f>
        <v/>
      </c>
      <c r="H1990" s="7" t="str">
        <f>IF('Payments Export'!B1994="","",G1990-F1990)</f>
        <v/>
      </c>
      <c r="I1990" s="3" t="str">
        <f>IF(C1990&lt;&gt;"",_xlfn.XLOOKUP(IFERROR(VALUE(C1990),C1990),'Items database'!A:A,'Items database'!B:B),(_xlfn.XLOOKUP(LEFT(E1990,3),Services,Services,"")))</f>
        <v/>
      </c>
      <c r="J1990" s="3" t="str">
        <f t="shared" si="63"/>
        <v/>
      </c>
    </row>
    <row r="1991" spans="1:10" x14ac:dyDescent="0.35">
      <c r="A1991" s="7" t="str">
        <f>IF('Payments Export'!A1995="","",'Payments Export'!A1995)</f>
        <v/>
      </c>
      <c r="B1991" s="7" t="str">
        <f>IF('Payments Export'!A1995="","",'Payments Export'!B1995)</f>
        <v/>
      </c>
      <c r="C1991" s="7" t="str">
        <f>IF(IFERROR(VALUE('Payments Export'!H1995),'Payments Export'!H1995)&lt;&gt;0,IFERROR(VALUE('Payments Export'!H1995),'Payments Export'!H1995),"")</f>
        <v/>
      </c>
      <c r="D1991" s="7" t="str">
        <f>IF('Payments Export'!I1995="","",'Payments Export'!I1995)</f>
        <v/>
      </c>
      <c r="E1991" s="7" t="str">
        <f t="shared" si="62"/>
        <v/>
      </c>
      <c r="F1991" s="7" t="str">
        <f>IF('Payments Export'!A1995="","",'Payments Export'!N1995)</f>
        <v/>
      </c>
      <c r="G1991" s="7" t="str">
        <f>IF('Payments Export'!A1995="","",'Payments Export'!O1995)</f>
        <v/>
      </c>
      <c r="H1991" s="7" t="str">
        <f>IF('Payments Export'!B1995="","",G1991-F1991)</f>
        <v/>
      </c>
      <c r="I1991" s="3" t="str">
        <f>IF(C1991&lt;&gt;"",_xlfn.XLOOKUP(IFERROR(VALUE(C1991),C1991),'Items database'!A:A,'Items database'!B:B),(_xlfn.XLOOKUP(LEFT(E1991,3),Services,Services,"")))</f>
        <v/>
      </c>
      <c r="J1991" s="3" t="str">
        <f t="shared" si="63"/>
        <v/>
      </c>
    </row>
    <row r="1992" spans="1:10" x14ac:dyDescent="0.35">
      <c r="A1992" s="7" t="str">
        <f>IF('Payments Export'!A1996="","",'Payments Export'!A1996)</f>
        <v/>
      </c>
      <c r="B1992" s="7" t="str">
        <f>IF('Payments Export'!A1996="","",'Payments Export'!B1996)</f>
        <v/>
      </c>
      <c r="C1992" s="7" t="str">
        <f>IF(IFERROR(VALUE('Payments Export'!H1996),'Payments Export'!H1996)&lt;&gt;0,IFERROR(VALUE('Payments Export'!H1996),'Payments Export'!H1996),"")</f>
        <v/>
      </c>
      <c r="D1992" s="7" t="str">
        <f>IF('Payments Export'!I1996="","",'Payments Export'!I1996)</f>
        <v/>
      </c>
      <c r="E1992" s="7" t="str">
        <f t="shared" si="62"/>
        <v/>
      </c>
      <c r="F1992" s="7" t="str">
        <f>IF('Payments Export'!A1996="","",'Payments Export'!N1996)</f>
        <v/>
      </c>
      <c r="G1992" s="7" t="str">
        <f>IF('Payments Export'!A1996="","",'Payments Export'!O1996)</f>
        <v/>
      </c>
      <c r="H1992" s="7" t="str">
        <f>IF('Payments Export'!B1996="","",G1992-F1992)</f>
        <v/>
      </c>
      <c r="I1992" s="3" t="str">
        <f>IF(C1992&lt;&gt;"",_xlfn.XLOOKUP(IFERROR(VALUE(C1992),C1992),'Items database'!A:A,'Items database'!B:B),(_xlfn.XLOOKUP(LEFT(E1992,3),Services,Services,"")))</f>
        <v/>
      </c>
      <c r="J1992" s="3" t="str">
        <f t="shared" si="63"/>
        <v/>
      </c>
    </row>
    <row r="1993" spans="1:10" x14ac:dyDescent="0.35">
      <c r="A1993" s="7" t="str">
        <f>IF('Payments Export'!A1997="","",'Payments Export'!A1997)</f>
        <v/>
      </c>
      <c r="B1993" s="7" t="str">
        <f>IF('Payments Export'!A1997="","",'Payments Export'!B1997)</f>
        <v/>
      </c>
      <c r="C1993" s="7" t="str">
        <f>IF(IFERROR(VALUE('Payments Export'!H1997),'Payments Export'!H1997)&lt;&gt;0,IFERROR(VALUE('Payments Export'!H1997),'Payments Export'!H1997),"")</f>
        <v/>
      </c>
      <c r="D1993" s="7" t="str">
        <f>IF('Payments Export'!I1997="","",'Payments Export'!I1997)</f>
        <v/>
      </c>
      <c r="E1993" s="7" t="str">
        <f t="shared" si="62"/>
        <v/>
      </c>
      <c r="F1993" s="7" t="str">
        <f>IF('Payments Export'!A1997="","",'Payments Export'!N1997)</f>
        <v/>
      </c>
      <c r="G1993" s="7" t="str">
        <f>IF('Payments Export'!A1997="","",'Payments Export'!O1997)</f>
        <v/>
      </c>
      <c r="H1993" s="7" t="str">
        <f>IF('Payments Export'!B1997="","",G1993-F1993)</f>
        <v/>
      </c>
      <c r="I1993" s="3" t="str">
        <f>IF(C1993&lt;&gt;"",_xlfn.XLOOKUP(IFERROR(VALUE(C1993),C1993),'Items database'!A:A,'Items database'!B:B),(_xlfn.XLOOKUP(LEFT(E1993,3),Services,Services,"")))</f>
        <v/>
      </c>
      <c r="J1993" s="3" t="str">
        <f t="shared" si="63"/>
        <v/>
      </c>
    </row>
    <row r="1994" spans="1:10" x14ac:dyDescent="0.35">
      <c r="A1994" s="7" t="str">
        <f>IF('Payments Export'!A1998="","",'Payments Export'!A1998)</f>
        <v/>
      </c>
      <c r="B1994" s="7" t="str">
        <f>IF('Payments Export'!A1998="","",'Payments Export'!B1998)</f>
        <v/>
      </c>
      <c r="C1994" s="7" t="str">
        <f>IF(IFERROR(VALUE('Payments Export'!H1998),'Payments Export'!H1998)&lt;&gt;0,IFERROR(VALUE('Payments Export'!H1998),'Payments Export'!H1998),"")</f>
        <v/>
      </c>
      <c r="D1994" s="7" t="str">
        <f>IF('Payments Export'!I1998="","",'Payments Export'!I1998)</f>
        <v/>
      </c>
      <c r="E1994" s="7" t="str">
        <f t="shared" si="62"/>
        <v/>
      </c>
      <c r="F1994" s="7" t="str">
        <f>IF('Payments Export'!A1998="","",'Payments Export'!N1998)</f>
        <v/>
      </c>
      <c r="G1994" s="7" t="str">
        <f>IF('Payments Export'!A1998="","",'Payments Export'!O1998)</f>
        <v/>
      </c>
      <c r="H1994" s="7" t="str">
        <f>IF('Payments Export'!B1998="","",G1994-F1994)</f>
        <v/>
      </c>
      <c r="I1994" s="3" t="str">
        <f>IF(C1994&lt;&gt;"",_xlfn.XLOOKUP(IFERROR(VALUE(C1994),C1994),'Items database'!A:A,'Items database'!B:B),(_xlfn.XLOOKUP(LEFT(E1994,3),Services,Services,"")))</f>
        <v/>
      </c>
      <c r="J1994" s="3" t="str">
        <f t="shared" si="63"/>
        <v/>
      </c>
    </row>
    <row r="1995" spans="1:10" x14ac:dyDescent="0.35">
      <c r="A1995" s="7" t="str">
        <f>IF('Payments Export'!A1999="","",'Payments Export'!A1999)</f>
        <v/>
      </c>
      <c r="B1995" s="7" t="str">
        <f>IF('Payments Export'!A1999="","",'Payments Export'!B1999)</f>
        <v/>
      </c>
      <c r="C1995" s="7" t="str">
        <f>IF(IFERROR(VALUE('Payments Export'!H1999),'Payments Export'!H1999)&lt;&gt;0,IFERROR(VALUE('Payments Export'!H1999),'Payments Export'!H1999),"")</f>
        <v/>
      </c>
      <c r="D1995" s="7" t="str">
        <f>IF('Payments Export'!I1999="","",'Payments Export'!I1999)</f>
        <v/>
      </c>
      <c r="E1995" s="7" t="str">
        <f t="shared" si="62"/>
        <v/>
      </c>
      <c r="F1995" s="7" t="str">
        <f>IF('Payments Export'!A1999="","",'Payments Export'!N1999)</f>
        <v/>
      </c>
      <c r="G1995" s="7" t="str">
        <f>IF('Payments Export'!A1999="","",'Payments Export'!O1999)</f>
        <v/>
      </c>
      <c r="H1995" s="7" t="str">
        <f>IF('Payments Export'!B1999="","",G1995-F1995)</f>
        <v/>
      </c>
      <c r="I1995" s="3" t="str">
        <f>IF(C1995&lt;&gt;"",_xlfn.XLOOKUP(IFERROR(VALUE(C1995),C1995),'Items database'!A:A,'Items database'!B:B),(_xlfn.XLOOKUP(LEFT(E1995,3),Services,Services,"")))</f>
        <v/>
      </c>
      <c r="J1995" s="3" t="str">
        <f t="shared" si="63"/>
        <v/>
      </c>
    </row>
    <row r="1996" spans="1:10" x14ac:dyDescent="0.35">
      <c r="A1996" s="7" t="str">
        <f>IF('Payments Export'!A2000="","",'Payments Export'!A2000)</f>
        <v/>
      </c>
      <c r="B1996" s="7" t="str">
        <f>IF('Payments Export'!A2000="","",'Payments Export'!B2000)</f>
        <v/>
      </c>
      <c r="C1996" s="7" t="str">
        <f>IF(IFERROR(VALUE('Payments Export'!H2000),'Payments Export'!H2000)&lt;&gt;0,IFERROR(VALUE('Payments Export'!H2000),'Payments Export'!H2000),"")</f>
        <v/>
      </c>
      <c r="D1996" s="7" t="str">
        <f>IF('Payments Export'!I2000="","",'Payments Export'!I2000)</f>
        <v/>
      </c>
      <c r="E1996" s="7" t="str">
        <f t="shared" si="62"/>
        <v/>
      </c>
      <c r="F1996" s="7" t="str">
        <f>IF('Payments Export'!A2000="","",'Payments Export'!N2000)</f>
        <v/>
      </c>
      <c r="G1996" s="7" t="str">
        <f>IF('Payments Export'!A2000="","",'Payments Export'!O2000)</f>
        <v/>
      </c>
      <c r="H1996" s="7" t="str">
        <f>IF('Payments Export'!B2000="","",G1996-F1996)</f>
        <v/>
      </c>
      <c r="I1996" s="3" t="str">
        <f>IF(C1996&lt;&gt;"",_xlfn.XLOOKUP(IFERROR(VALUE(C1996),C1996),'Items database'!A:A,'Items database'!B:B),(_xlfn.XLOOKUP(LEFT(E1996,3),Services,Services,"")))</f>
        <v/>
      </c>
      <c r="J1996" s="3" t="str">
        <f t="shared" si="63"/>
        <v/>
      </c>
    </row>
    <row r="1997" spans="1:10" x14ac:dyDescent="0.35">
      <c r="A1997" s="7" t="str">
        <f>IF('Payments Export'!A2001="","",'Payments Export'!A2001)</f>
        <v/>
      </c>
      <c r="B1997" s="7" t="str">
        <f>IF('Payments Export'!A2001="","",'Payments Export'!B2001)</f>
        <v/>
      </c>
      <c r="C1997" s="7" t="str">
        <f>IF(IFERROR(VALUE('Payments Export'!H2001),'Payments Export'!H2001)&lt;&gt;0,IFERROR(VALUE('Payments Export'!H2001),'Payments Export'!H2001),"")</f>
        <v/>
      </c>
      <c r="D1997" s="7" t="str">
        <f>IF('Payments Export'!I2001="","",'Payments Export'!I2001)</f>
        <v/>
      </c>
      <c r="E1997" s="7" t="str">
        <f t="shared" si="62"/>
        <v/>
      </c>
      <c r="F1997" s="7" t="str">
        <f>IF('Payments Export'!A2001="","",'Payments Export'!N2001)</f>
        <v/>
      </c>
      <c r="G1997" s="7" t="str">
        <f>IF('Payments Export'!A2001="","",'Payments Export'!O2001)</f>
        <v/>
      </c>
      <c r="H1997" s="7" t="str">
        <f>IF('Payments Export'!B2001="","",G1997-F1997)</f>
        <v/>
      </c>
      <c r="I1997" s="3" t="str">
        <f>IF(C1997&lt;&gt;"",_xlfn.XLOOKUP(IFERROR(VALUE(C1997),C1997),'Items database'!A:A,'Items database'!B:B),(_xlfn.XLOOKUP(LEFT(E1997,3),Services,Services,"")))</f>
        <v/>
      </c>
      <c r="J1997" s="3" t="str">
        <f t="shared" si="63"/>
        <v/>
      </c>
    </row>
    <row r="1998" spans="1:10" x14ac:dyDescent="0.35">
      <c r="A1998" s="7" t="str">
        <f>IF('Payments Export'!A2002="","",'Payments Export'!A2002)</f>
        <v/>
      </c>
      <c r="B1998" s="7" t="str">
        <f>IF('Payments Export'!A2002="","",'Payments Export'!B2002)</f>
        <v/>
      </c>
      <c r="C1998" s="7" t="str">
        <f>IF(IFERROR(VALUE('Payments Export'!H2002),'Payments Export'!H2002)&lt;&gt;0,IFERROR(VALUE('Payments Export'!H2002),'Payments Export'!H2002),"")</f>
        <v/>
      </c>
      <c r="D1998" s="7" t="str">
        <f>IF('Payments Export'!I2002="","",'Payments Export'!I2002)</f>
        <v/>
      </c>
      <c r="E1998" s="7" t="str">
        <f t="shared" si="62"/>
        <v/>
      </c>
      <c r="F1998" s="7" t="str">
        <f>IF('Payments Export'!A2002="","",'Payments Export'!N2002)</f>
        <v/>
      </c>
      <c r="G1998" s="7" t="str">
        <f>IF('Payments Export'!A2002="","",'Payments Export'!O2002)</f>
        <v/>
      </c>
      <c r="H1998" s="7" t="str">
        <f>IF('Payments Export'!B2002="","",G1998-F1998)</f>
        <v/>
      </c>
      <c r="I1998" s="3" t="str">
        <f>IF(C1998&lt;&gt;"",_xlfn.XLOOKUP(IFERROR(VALUE(C1998),C1998),'Items database'!A:A,'Items database'!B:B),(_xlfn.XLOOKUP(LEFT(E1998,3),Services,Services,"")))</f>
        <v/>
      </c>
      <c r="J1998" s="3" t="str">
        <f t="shared" si="63"/>
        <v/>
      </c>
    </row>
    <row r="1999" spans="1:10" x14ac:dyDescent="0.35">
      <c r="A1999" s="7" t="str">
        <f>IF('Payments Export'!A2003="","",'Payments Export'!A2003)</f>
        <v/>
      </c>
      <c r="B1999" s="7" t="str">
        <f>IF('Payments Export'!A2003="","",'Payments Export'!B2003)</f>
        <v/>
      </c>
      <c r="C1999" s="7" t="str">
        <f>IF(IFERROR(VALUE('Payments Export'!H2003),'Payments Export'!H2003)&lt;&gt;0,IFERROR(VALUE('Payments Export'!H2003),'Payments Export'!H2003),"")</f>
        <v/>
      </c>
      <c r="D1999" s="7" t="str">
        <f>IF('Payments Export'!I2003="","",'Payments Export'!I2003)</f>
        <v/>
      </c>
      <c r="E1999" s="7" t="str">
        <f t="shared" si="62"/>
        <v/>
      </c>
      <c r="F1999" s="7" t="str">
        <f>IF('Payments Export'!A2003="","",'Payments Export'!N2003)</f>
        <v/>
      </c>
      <c r="G1999" s="7" t="str">
        <f>IF('Payments Export'!A2003="","",'Payments Export'!O2003)</f>
        <v/>
      </c>
      <c r="H1999" s="7" t="str">
        <f>IF('Payments Export'!B2003="","",G1999-F1999)</f>
        <v/>
      </c>
      <c r="I1999" s="3" t="str">
        <f>IF(C1999&lt;&gt;"",_xlfn.XLOOKUP(IFERROR(VALUE(C1999),C1999),'Items database'!A:A,'Items database'!B:B),(_xlfn.XLOOKUP(LEFT(E1999,3),Services,Services,"")))</f>
        <v/>
      </c>
      <c r="J1999" s="3" t="str">
        <f t="shared" si="63"/>
        <v/>
      </c>
    </row>
    <row r="2000" spans="1:10" x14ac:dyDescent="0.35">
      <c r="A2000" s="7" t="str">
        <f>IF('Payments Export'!A2004="","",'Payments Export'!A2004)</f>
        <v/>
      </c>
      <c r="B2000" s="7" t="str">
        <f>IF('Payments Export'!A2004="","",'Payments Export'!B2004)</f>
        <v/>
      </c>
      <c r="C2000" s="7" t="str">
        <f>IF(IFERROR(VALUE('Payments Export'!H2004),'Payments Export'!H2004)&lt;&gt;0,IFERROR(VALUE('Payments Export'!H2004),'Payments Export'!H2004),"")</f>
        <v/>
      </c>
      <c r="D2000" s="7" t="str">
        <f>IF('Payments Export'!I2004="","",'Payments Export'!I2004)</f>
        <v/>
      </c>
      <c r="E2000" s="7" t="str">
        <f t="shared" si="62"/>
        <v/>
      </c>
      <c r="F2000" s="7" t="str">
        <f>IF('Payments Export'!A2004="","",'Payments Export'!N2004)</f>
        <v/>
      </c>
      <c r="G2000" s="7" t="str">
        <f>IF('Payments Export'!A2004="","",'Payments Export'!O2004)</f>
        <v/>
      </c>
      <c r="H2000" s="7" t="str">
        <f>IF('Payments Export'!B2004="","",G2000-F2000)</f>
        <v/>
      </c>
      <c r="I2000" s="3" t="str">
        <f>IF(C2000&lt;&gt;"",_xlfn.XLOOKUP(IFERROR(VALUE(C2000),C2000),'Items database'!A:A,'Items database'!B:B),(_xlfn.XLOOKUP(LEFT(E2000,3),Services,Services,"")))</f>
        <v/>
      </c>
      <c r="J2000" s="3" t="str">
        <f t="shared" si="63"/>
        <v/>
      </c>
    </row>
    <row r="2001" spans="1:10" x14ac:dyDescent="0.35">
      <c r="A2001" s="7" t="str">
        <f>IF('Payments Export'!A2005="","",'Payments Export'!A2005)</f>
        <v/>
      </c>
      <c r="B2001" s="7" t="str">
        <f>IF('Payments Export'!A2005="","",'Payments Export'!B2005)</f>
        <v/>
      </c>
      <c r="C2001" s="7" t="str">
        <f>IF(IFERROR(VALUE('Payments Export'!H2005),'Payments Export'!H2005)&lt;&gt;0,IFERROR(VALUE('Payments Export'!H2005),'Payments Export'!H2005),"")</f>
        <v/>
      </c>
      <c r="D2001" s="7" t="str">
        <f>IF('Payments Export'!I2005="","",'Payments Export'!I2005)</f>
        <v/>
      </c>
      <c r="E2001" s="7" t="str">
        <f t="shared" si="62"/>
        <v/>
      </c>
      <c r="F2001" s="7" t="str">
        <f>IF('Payments Export'!A2005="","",'Payments Export'!N2005)</f>
        <v/>
      </c>
      <c r="G2001" s="7" t="str">
        <f>IF('Payments Export'!A2005="","",'Payments Export'!O2005)</f>
        <v/>
      </c>
      <c r="H2001" s="7" t="str">
        <f>IF('Payments Export'!B2005="","",G2001-F2001)</f>
        <v/>
      </c>
      <c r="I2001" s="3" t="str">
        <f>IF(C2001&lt;&gt;"",_xlfn.XLOOKUP(IFERROR(VALUE(C2001),C2001),'Items database'!A:A,'Items database'!B:B),(_xlfn.XLOOKUP(LEFT(E2001,3),Services,Services,"")))</f>
        <v/>
      </c>
      <c r="J2001" s="3" t="str">
        <f t="shared" si="63"/>
        <v/>
      </c>
    </row>
    <row r="2002" spans="1:10" x14ac:dyDescent="0.35">
      <c r="A2002" s="7" t="str">
        <f>IF('Payments Export'!A2006="","",'Payments Export'!A2006)</f>
        <v/>
      </c>
      <c r="B2002" s="7" t="str">
        <f>IF('Payments Export'!A2006="","",'Payments Export'!B2006)</f>
        <v/>
      </c>
      <c r="C2002" s="7" t="str">
        <f>IF(IFERROR(VALUE('Payments Export'!H2006),'Payments Export'!H2006)&lt;&gt;0,IFERROR(VALUE('Payments Export'!H2006),'Payments Export'!H2006),"")</f>
        <v/>
      </c>
      <c r="D2002" s="7" t="str">
        <f>IF('Payments Export'!I2006="","",'Payments Export'!I2006)</f>
        <v/>
      </c>
      <c r="E2002" s="7" t="str">
        <f t="shared" si="62"/>
        <v/>
      </c>
      <c r="F2002" s="7" t="str">
        <f>IF('Payments Export'!A2006="","",'Payments Export'!N2006)</f>
        <v/>
      </c>
      <c r="G2002" s="7" t="str">
        <f>IF('Payments Export'!A2006="","",'Payments Export'!O2006)</f>
        <v/>
      </c>
      <c r="H2002" s="7" t="str">
        <f>IF('Payments Export'!B2006="","",G2002-F2002)</f>
        <v/>
      </c>
      <c r="I2002" s="3" t="str">
        <f>IF(C2002&lt;&gt;"",_xlfn.XLOOKUP(IFERROR(VALUE(C2002),C2002),'Items database'!A:A,'Items database'!B:B),(_xlfn.XLOOKUP(LEFT(E2002,3),Services,Services,"")))</f>
        <v/>
      </c>
      <c r="J2002" s="3" t="str">
        <f t="shared" si="63"/>
        <v/>
      </c>
    </row>
    <row r="2003" spans="1:10" x14ac:dyDescent="0.35">
      <c r="A2003" s="7" t="str">
        <f>IF('Payments Export'!A2007="","",'Payments Export'!A2007)</f>
        <v/>
      </c>
      <c r="B2003" s="7" t="str">
        <f>IF('Payments Export'!A2007="","",'Payments Export'!B2007)</f>
        <v/>
      </c>
      <c r="C2003" s="7" t="str">
        <f>IF(IFERROR(VALUE('Payments Export'!H2007),'Payments Export'!H2007)&lt;&gt;0,IFERROR(VALUE('Payments Export'!H2007),'Payments Export'!H2007),"")</f>
        <v/>
      </c>
      <c r="D2003" s="7" t="str">
        <f>IF('Payments Export'!I2007="","",'Payments Export'!I2007)</f>
        <v/>
      </c>
      <c r="E2003" s="7" t="str">
        <f t="shared" si="62"/>
        <v/>
      </c>
      <c r="F2003" s="7" t="str">
        <f>IF('Payments Export'!A2007="","",'Payments Export'!N2007)</f>
        <v/>
      </c>
      <c r="G2003" s="7" t="str">
        <f>IF('Payments Export'!A2007="","",'Payments Export'!O2007)</f>
        <v/>
      </c>
      <c r="H2003" s="7" t="str">
        <f>IF('Payments Export'!B2007="","",G2003-F2003)</f>
        <v/>
      </c>
      <c r="I2003" s="3" t="str">
        <f>IF(C2003&lt;&gt;"",_xlfn.XLOOKUP(IFERROR(VALUE(C2003),C2003),'Items database'!A:A,'Items database'!B:B),(_xlfn.XLOOKUP(LEFT(E2003,3),Services,Services,"")))</f>
        <v/>
      </c>
      <c r="J2003" s="3" t="str">
        <f t="shared" si="63"/>
        <v/>
      </c>
    </row>
    <row r="2004" spans="1:10" x14ac:dyDescent="0.35">
      <c r="A2004" s="7" t="str">
        <f>IF('Payments Export'!A2008="","",'Payments Export'!A2008)</f>
        <v/>
      </c>
      <c r="B2004" s="7" t="str">
        <f>IF('Payments Export'!A2008="","",'Payments Export'!B2008)</f>
        <v/>
      </c>
      <c r="C2004" s="7" t="str">
        <f>IF(IFERROR(VALUE('Payments Export'!H2008),'Payments Export'!H2008)&lt;&gt;0,IFERROR(VALUE('Payments Export'!H2008),'Payments Export'!H2008),"")</f>
        <v/>
      </c>
      <c r="D2004" s="7" t="str">
        <f>IF('Payments Export'!I2008="","",'Payments Export'!I2008)</f>
        <v/>
      </c>
      <c r="E2004" s="7" t="str">
        <f t="shared" si="62"/>
        <v/>
      </c>
      <c r="F2004" s="7" t="str">
        <f>IF('Payments Export'!A2008="","",'Payments Export'!N2008)</f>
        <v/>
      </c>
      <c r="G2004" s="7" t="str">
        <f>IF('Payments Export'!A2008="","",'Payments Export'!O2008)</f>
        <v/>
      </c>
      <c r="H2004" s="7" t="str">
        <f>IF('Payments Export'!B2008="","",G2004-F2004)</f>
        <v/>
      </c>
      <c r="I2004" s="3" t="str">
        <f>IF(C2004&lt;&gt;"",_xlfn.XLOOKUP(IFERROR(VALUE(C2004),C2004),'Items database'!A:A,'Items database'!B:B),(_xlfn.XLOOKUP(LEFT(E2004,3),Services,Services,"")))</f>
        <v/>
      </c>
      <c r="J2004" s="3" t="str">
        <f t="shared" si="63"/>
        <v/>
      </c>
    </row>
    <row r="2005" spans="1:10" x14ac:dyDescent="0.35">
      <c r="A2005" s="7" t="str">
        <f>IF('Payments Export'!A2009="","",'Payments Export'!A2009)</f>
        <v/>
      </c>
      <c r="B2005" s="7" t="str">
        <f>IF('Payments Export'!A2009="","",'Payments Export'!B2009)</f>
        <v/>
      </c>
      <c r="C2005" s="7" t="str">
        <f>IF(IFERROR(VALUE('Payments Export'!H2009),'Payments Export'!H2009)&lt;&gt;0,IFERROR(VALUE('Payments Export'!H2009),'Payments Export'!H2009),"")</f>
        <v/>
      </c>
      <c r="D2005" s="7" t="str">
        <f>IF('Payments Export'!I2009="","",'Payments Export'!I2009)</f>
        <v/>
      </c>
      <c r="E2005" s="7" t="str">
        <f t="shared" si="62"/>
        <v/>
      </c>
      <c r="F2005" s="7" t="str">
        <f>IF('Payments Export'!A2009="","",'Payments Export'!N2009)</f>
        <v/>
      </c>
      <c r="G2005" s="7" t="str">
        <f>IF('Payments Export'!A2009="","",'Payments Export'!O2009)</f>
        <v/>
      </c>
      <c r="H2005" s="7" t="str">
        <f>IF('Payments Export'!B2009="","",G2005-F2005)</f>
        <v/>
      </c>
      <c r="I2005" s="3" t="str">
        <f>IF(C2005&lt;&gt;"",_xlfn.XLOOKUP(IFERROR(VALUE(C2005),C2005),'Items database'!A:A,'Items database'!B:B),(_xlfn.XLOOKUP(LEFT(E2005,3),Services,Services,"")))</f>
        <v/>
      </c>
      <c r="J2005" s="3" t="str">
        <f t="shared" si="63"/>
        <v/>
      </c>
    </row>
    <row r="2006" spans="1:10" x14ac:dyDescent="0.35">
      <c r="A2006" s="7" t="str">
        <f>IF('Payments Export'!A2010="","",'Payments Export'!A2010)</f>
        <v/>
      </c>
      <c r="B2006" s="7" t="str">
        <f>IF('Payments Export'!A2010="","",'Payments Export'!B2010)</f>
        <v/>
      </c>
      <c r="C2006" s="7" t="str">
        <f>IF(IFERROR(VALUE('Payments Export'!H2010),'Payments Export'!H2010)&lt;&gt;0,IFERROR(VALUE('Payments Export'!H2010),'Payments Export'!H2010),"")</f>
        <v/>
      </c>
      <c r="D2006" s="7" t="str">
        <f>IF('Payments Export'!I2010="","",'Payments Export'!I2010)</f>
        <v/>
      </c>
      <c r="E2006" s="7" t="str">
        <f t="shared" si="62"/>
        <v/>
      </c>
      <c r="F2006" s="7" t="str">
        <f>IF('Payments Export'!A2010="","",'Payments Export'!N2010)</f>
        <v/>
      </c>
      <c r="G2006" s="7" t="str">
        <f>IF('Payments Export'!A2010="","",'Payments Export'!O2010)</f>
        <v/>
      </c>
      <c r="H2006" s="7" t="str">
        <f>IF('Payments Export'!B2010="","",G2006-F2006)</f>
        <v/>
      </c>
      <c r="I2006" s="3" t="str">
        <f>IF(C2006&lt;&gt;"",_xlfn.XLOOKUP(IFERROR(VALUE(C2006),C2006),'Items database'!A:A,'Items database'!B:B),(_xlfn.XLOOKUP(LEFT(E2006,3),Services,Services,"")))</f>
        <v/>
      </c>
      <c r="J2006" s="3" t="str">
        <f t="shared" si="63"/>
        <v/>
      </c>
    </row>
    <row r="2007" spans="1:10" x14ac:dyDescent="0.35">
      <c r="A2007" s="7" t="str">
        <f>IF('Payments Export'!A2011="","",'Payments Export'!A2011)</f>
        <v/>
      </c>
      <c r="B2007" s="7" t="str">
        <f>IF('Payments Export'!A2011="","",'Payments Export'!B2011)</f>
        <v/>
      </c>
      <c r="C2007" s="7" t="str">
        <f>IF(IFERROR(VALUE('Payments Export'!H2011),'Payments Export'!H2011)&lt;&gt;0,IFERROR(VALUE('Payments Export'!H2011),'Payments Export'!H2011),"")</f>
        <v/>
      </c>
      <c r="D2007" s="7" t="str">
        <f>IF('Payments Export'!I2011="","",'Payments Export'!I2011)</f>
        <v/>
      </c>
      <c r="E2007" s="7" t="str">
        <f t="shared" si="62"/>
        <v/>
      </c>
      <c r="F2007" s="7" t="str">
        <f>IF('Payments Export'!A2011="","",'Payments Export'!N2011)</f>
        <v/>
      </c>
      <c r="G2007" s="7" t="str">
        <f>IF('Payments Export'!A2011="","",'Payments Export'!O2011)</f>
        <v/>
      </c>
      <c r="H2007" s="7" t="str">
        <f>IF('Payments Export'!B2011="","",G2007-F2007)</f>
        <v/>
      </c>
      <c r="I2007" s="3" t="str">
        <f>IF(C2007&lt;&gt;"",_xlfn.XLOOKUP(IFERROR(VALUE(C2007),C2007),'Items database'!A:A,'Items database'!B:B),(_xlfn.XLOOKUP(LEFT(E2007,3),Services,Services,"")))</f>
        <v/>
      </c>
      <c r="J2007" s="3" t="str">
        <f t="shared" si="63"/>
        <v/>
      </c>
    </row>
    <row r="2008" spans="1:10" x14ac:dyDescent="0.35">
      <c r="A2008" s="7" t="str">
        <f>IF('Payments Export'!A2012="","",'Payments Export'!A2012)</f>
        <v/>
      </c>
      <c r="B2008" s="7" t="str">
        <f>IF('Payments Export'!A2012="","",'Payments Export'!B2012)</f>
        <v/>
      </c>
      <c r="C2008" s="7" t="str">
        <f>IF(IFERROR(VALUE('Payments Export'!H2012),'Payments Export'!H2012)&lt;&gt;0,IFERROR(VALUE('Payments Export'!H2012),'Payments Export'!H2012),"")</f>
        <v/>
      </c>
      <c r="D2008" s="7" t="str">
        <f>IF('Payments Export'!I2012="","",'Payments Export'!I2012)</f>
        <v/>
      </c>
      <c r="E2008" s="7" t="str">
        <f t="shared" si="62"/>
        <v/>
      </c>
      <c r="F2008" s="7" t="str">
        <f>IF('Payments Export'!A2012="","",'Payments Export'!N2012)</f>
        <v/>
      </c>
      <c r="G2008" s="7" t="str">
        <f>IF('Payments Export'!A2012="","",'Payments Export'!O2012)</f>
        <v/>
      </c>
      <c r="H2008" s="7" t="str">
        <f>IF('Payments Export'!B2012="","",G2008-F2008)</f>
        <v/>
      </c>
      <c r="I2008" s="3" t="str">
        <f>IF(C2008&lt;&gt;"",_xlfn.XLOOKUP(IFERROR(VALUE(C2008),C2008),'Items database'!A:A,'Items database'!B:B),(_xlfn.XLOOKUP(LEFT(E2008,3),Services,Services,"")))</f>
        <v/>
      </c>
      <c r="J2008" s="3" t="str">
        <f t="shared" si="63"/>
        <v/>
      </c>
    </row>
    <row r="2009" spans="1:10" x14ac:dyDescent="0.35">
      <c r="A2009" s="7" t="str">
        <f>IF('Payments Export'!A2013="","",'Payments Export'!A2013)</f>
        <v/>
      </c>
      <c r="B2009" s="7" t="str">
        <f>IF('Payments Export'!A2013="","",'Payments Export'!B2013)</f>
        <v/>
      </c>
      <c r="C2009" s="7" t="str">
        <f>IF(IFERROR(VALUE('Payments Export'!H2013),'Payments Export'!H2013)&lt;&gt;0,IFERROR(VALUE('Payments Export'!H2013),'Payments Export'!H2013),"")</f>
        <v/>
      </c>
      <c r="D2009" s="7" t="str">
        <f>IF('Payments Export'!I2013="","",'Payments Export'!I2013)</f>
        <v/>
      </c>
      <c r="E2009" s="7" t="str">
        <f t="shared" si="62"/>
        <v/>
      </c>
      <c r="F2009" s="7" t="str">
        <f>IF('Payments Export'!A2013="","",'Payments Export'!N2013)</f>
        <v/>
      </c>
      <c r="G2009" s="7" t="str">
        <f>IF('Payments Export'!A2013="","",'Payments Export'!O2013)</f>
        <v/>
      </c>
      <c r="H2009" s="7" t="str">
        <f>IF('Payments Export'!B2013="","",G2009-F2009)</f>
        <v/>
      </c>
      <c r="I2009" s="3" t="str">
        <f>IF(C2009&lt;&gt;"",_xlfn.XLOOKUP(IFERROR(VALUE(C2009),C2009),'Items database'!A:A,'Items database'!B:B),(_xlfn.XLOOKUP(LEFT(E2009,3),Services,Services,"")))</f>
        <v/>
      </c>
      <c r="J2009" s="3" t="str">
        <f t="shared" si="63"/>
        <v/>
      </c>
    </row>
    <row r="2010" spans="1:10" x14ac:dyDescent="0.35">
      <c r="A2010" s="7" t="str">
        <f>IF('Payments Export'!A2014="","",'Payments Export'!A2014)</f>
        <v/>
      </c>
      <c r="B2010" s="7" t="str">
        <f>IF('Payments Export'!A2014="","",'Payments Export'!B2014)</f>
        <v/>
      </c>
      <c r="C2010" s="7" t="str">
        <f>IF(IFERROR(VALUE('Payments Export'!H2014),'Payments Export'!H2014)&lt;&gt;0,IFERROR(VALUE('Payments Export'!H2014),'Payments Export'!H2014),"")</f>
        <v/>
      </c>
      <c r="D2010" s="7" t="str">
        <f>IF('Payments Export'!I2014="","",'Payments Export'!I2014)</f>
        <v/>
      </c>
      <c r="E2010" s="7" t="str">
        <f t="shared" si="62"/>
        <v/>
      </c>
      <c r="F2010" s="7" t="str">
        <f>IF('Payments Export'!A2014="","",'Payments Export'!N2014)</f>
        <v/>
      </c>
      <c r="G2010" s="7" t="str">
        <f>IF('Payments Export'!A2014="","",'Payments Export'!O2014)</f>
        <v/>
      </c>
      <c r="H2010" s="7" t="str">
        <f>IF('Payments Export'!B2014="","",G2010-F2010)</f>
        <v/>
      </c>
      <c r="I2010" s="3" t="str">
        <f>IF(C2010&lt;&gt;"",_xlfn.XLOOKUP(IFERROR(VALUE(C2010),C2010),'Items database'!A:A,'Items database'!B:B),(_xlfn.XLOOKUP(LEFT(E2010,3),Services,Services,"")))</f>
        <v/>
      </c>
      <c r="J2010" s="3" t="str">
        <f t="shared" si="63"/>
        <v/>
      </c>
    </row>
    <row r="2011" spans="1:10" x14ac:dyDescent="0.35">
      <c r="A2011" s="7" t="str">
        <f>IF('Payments Export'!A2015="","",'Payments Export'!A2015)</f>
        <v/>
      </c>
      <c r="B2011" s="7" t="str">
        <f>IF('Payments Export'!A2015="","",'Payments Export'!B2015)</f>
        <v/>
      </c>
      <c r="C2011" s="7" t="str">
        <f>IF(IFERROR(VALUE('Payments Export'!H2015),'Payments Export'!H2015)&lt;&gt;0,IFERROR(VALUE('Payments Export'!H2015),'Payments Export'!H2015),"")</f>
        <v/>
      </c>
      <c r="D2011" s="7" t="str">
        <f>IF('Payments Export'!I2015="","",'Payments Export'!I2015)</f>
        <v/>
      </c>
      <c r="E2011" s="7" t="str">
        <f t="shared" si="62"/>
        <v/>
      </c>
      <c r="F2011" s="7" t="str">
        <f>IF('Payments Export'!A2015="","",'Payments Export'!N2015)</f>
        <v/>
      </c>
      <c r="G2011" s="7" t="str">
        <f>IF('Payments Export'!A2015="","",'Payments Export'!O2015)</f>
        <v/>
      </c>
      <c r="H2011" s="7" t="str">
        <f>IF('Payments Export'!B2015="","",G2011-F2011)</f>
        <v/>
      </c>
      <c r="I2011" s="3" t="str">
        <f>IF(C2011&lt;&gt;"",_xlfn.XLOOKUP(IFERROR(VALUE(C2011),C2011),'Items database'!A:A,'Items database'!B:B),(_xlfn.XLOOKUP(LEFT(E2011,3),Services,Services,"")))</f>
        <v/>
      </c>
      <c r="J2011" s="3" t="str">
        <f t="shared" si="63"/>
        <v/>
      </c>
    </row>
    <row r="2012" spans="1:10" x14ac:dyDescent="0.35">
      <c r="A2012" s="7" t="str">
        <f>IF('Payments Export'!A2016="","",'Payments Export'!A2016)</f>
        <v/>
      </c>
      <c r="B2012" s="7" t="str">
        <f>IF('Payments Export'!A2016="","",'Payments Export'!B2016)</f>
        <v/>
      </c>
      <c r="C2012" s="7" t="str">
        <f>IF(IFERROR(VALUE('Payments Export'!H2016),'Payments Export'!H2016)&lt;&gt;0,IFERROR(VALUE('Payments Export'!H2016),'Payments Export'!H2016),"")</f>
        <v/>
      </c>
      <c r="D2012" s="7" t="str">
        <f>IF('Payments Export'!I2016="","",'Payments Export'!I2016)</f>
        <v/>
      </c>
      <c r="E2012" s="7" t="str">
        <f t="shared" si="62"/>
        <v/>
      </c>
      <c r="F2012" s="7" t="str">
        <f>IF('Payments Export'!A2016="","",'Payments Export'!N2016)</f>
        <v/>
      </c>
      <c r="G2012" s="7" t="str">
        <f>IF('Payments Export'!A2016="","",'Payments Export'!O2016)</f>
        <v/>
      </c>
      <c r="H2012" s="7" t="str">
        <f>IF('Payments Export'!B2016="","",G2012-F2012)</f>
        <v/>
      </c>
      <c r="I2012" s="3" t="str">
        <f>IF(C2012&lt;&gt;"",_xlfn.XLOOKUP(IFERROR(VALUE(C2012),C2012),'Items database'!A:A,'Items database'!B:B),(_xlfn.XLOOKUP(LEFT(E2012,3),Services,Services,"")))</f>
        <v/>
      </c>
      <c r="J2012" s="3" t="str">
        <f t="shared" si="63"/>
        <v/>
      </c>
    </row>
    <row r="2013" spans="1:10" x14ac:dyDescent="0.35">
      <c r="A2013" s="7" t="str">
        <f>IF('Payments Export'!A2017="","",'Payments Export'!A2017)</f>
        <v/>
      </c>
      <c r="B2013" s="7" t="str">
        <f>IF('Payments Export'!A2017="","",'Payments Export'!B2017)</f>
        <v/>
      </c>
      <c r="C2013" s="7" t="str">
        <f>IF(IFERROR(VALUE('Payments Export'!H2017),'Payments Export'!H2017)&lt;&gt;0,IFERROR(VALUE('Payments Export'!H2017),'Payments Export'!H2017),"")</f>
        <v/>
      </c>
      <c r="D2013" s="7" t="str">
        <f>IF('Payments Export'!I2017="","",'Payments Export'!I2017)</f>
        <v/>
      </c>
      <c r="E2013" s="7" t="str">
        <f t="shared" si="62"/>
        <v/>
      </c>
      <c r="F2013" s="7" t="str">
        <f>IF('Payments Export'!A2017="","",'Payments Export'!N2017)</f>
        <v/>
      </c>
      <c r="G2013" s="7" t="str">
        <f>IF('Payments Export'!A2017="","",'Payments Export'!O2017)</f>
        <v/>
      </c>
      <c r="H2013" s="7" t="str">
        <f>IF('Payments Export'!B2017="","",G2013-F2013)</f>
        <v/>
      </c>
      <c r="I2013" s="3" t="str">
        <f>IF(C2013&lt;&gt;"",_xlfn.XLOOKUP(IFERROR(VALUE(C2013),C2013),'Items database'!A:A,'Items database'!B:B),(_xlfn.XLOOKUP(LEFT(E2013,3),Services,Services,"")))</f>
        <v/>
      </c>
      <c r="J2013" s="3" t="str">
        <f t="shared" si="63"/>
        <v/>
      </c>
    </row>
    <row r="2014" spans="1:10" x14ac:dyDescent="0.35">
      <c r="A2014" s="7" t="str">
        <f>IF('Payments Export'!A2018="","",'Payments Export'!A2018)</f>
        <v/>
      </c>
      <c r="B2014" s="7" t="str">
        <f>IF('Payments Export'!A2018="","",'Payments Export'!B2018)</f>
        <v/>
      </c>
      <c r="C2014" s="7" t="str">
        <f>IF(IFERROR(VALUE('Payments Export'!H2018),'Payments Export'!H2018)&lt;&gt;0,IFERROR(VALUE('Payments Export'!H2018),'Payments Export'!H2018),"")</f>
        <v/>
      </c>
      <c r="D2014" s="7" t="str">
        <f>IF('Payments Export'!I2018="","",'Payments Export'!I2018)</f>
        <v/>
      </c>
      <c r="E2014" s="7" t="str">
        <f t="shared" si="62"/>
        <v/>
      </c>
      <c r="F2014" s="7" t="str">
        <f>IF('Payments Export'!A2018="","",'Payments Export'!N2018)</f>
        <v/>
      </c>
      <c r="G2014" s="7" t="str">
        <f>IF('Payments Export'!A2018="","",'Payments Export'!O2018)</f>
        <v/>
      </c>
      <c r="H2014" s="7" t="str">
        <f>IF('Payments Export'!B2018="","",G2014-F2014)</f>
        <v/>
      </c>
      <c r="I2014" s="3" t="str">
        <f>IF(C2014&lt;&gt;"",_xlfn.XLOOKUP(IFERROR(VALUE(C2014),C2014),'Items database'!A:A,'Items database'!B:B),(_xlfn.XLOOKUP(LEFT(E2014,3),Services,Services,"")))</f>
        <v/>
      </c>
      <c r="J2014" s="3" t="str">
        <f t="shared" si="63"/>
        <v/>
      </c>
    </row>
    <row r="2015" spans="1:10" x14ac:dyDescent="0.35">
      <c r="A2015" s="7" t="str">
        <f>IF('Payments Export'!A2019="","",'Payments Export'!A2019)</f>
        <v/>
      </c>
      <c r="B2015" s="7" t="str">
        <f>IF('Payments Export'!A2019="","",'Payments Export'!B2019)</f>
        <v/>
      </c>
      <c r="C2015" s="7" t="str">
        <f>IF(IFERROR(VALUE('Payments Export'!H2019),'Payments Export'!H2019)&lt;&gt;0,IFERROR(VALUE('Payments Export'!H2019),'Payments Export'!H2019),"")</f>
        <v/>
      </c>
      <c r="D2015" s="7" t="str">
        <f>IF('Payments Export'!I2019="","",'Payments Export'!I2019)</f>
        <v/>
      </c>
      <c r="E2015" s="7" t="str">
        <f t="shared" si="62"/>
        <v/>
      </c>
      <c r="F2015" s="7" t="str">
        <f>IF('Payments Export'!A2019="","",'Payments Export'!N2019)</f>
        <v/>
      </c>
      <c r="G2015" s="7" t="str">
        <f>IF('Payments Export'!A2019="","",'Payments Export'!O2019)</f>
        <v/>
      </c>
      <c r="H2015" s="7" t="str">
        <f>IF('Payments Export'!B2019="","",G2015-F2015)</f>
        <v/>
      </c>
      <c r="I2015" s="3" t="str">
        <f>IF(C2015&lt;&gt;"",_xlfn.XLOOKUP(IFERROR(VALUE(C2015),C2015),'Items database'!A:A,'Items database'!B:B),(_xlfn.XLOOKUP(LEFT(E2015,3),Services,Services,"")))</f>
        <v/>
      </c>
      <c r="J2015" s="3" t="str">
        <f t="shared" si="63"/>
        <v/>
      </c>
    </row>
    <row r="2016" spans="1:10" x14ac:dyDescent="0.35">
      <c r="A2016" s="7" t="str">
        <f>IF('Payments Export'!A2020="","",'Payments Export'!A2020)</f>
        <v/>
      </c>
      <c r="B2016" s="7" t="str">
        <f>IF('Payments Export'!A2020="","",'Payments Export'!B2020)</f>
        <v/>
      </c>
      <c r="C2016" s="7" t="str">
        <f>IF(IFERROR(VALUE('Payments Export'!H2020),'Payments Export'!H2020)&lt;&gt;0,IFERROR(VALUE('Payments Export'!H2020),'Payments Export'!H2020),"")</f>
        <v/>
      </c>
      <c r="D2016" s="7" t="str">
        <f>IF('Payments Export'!I2020="","",'Payments Export'!I2020)</f>
        <v/>
      </c>
      <c r="E2016" s="7" t="str">
        <f t="shared" si="62"/>
        <v/>
      </c>
      <c r="F2016" s="7" t="str">
        <f>IF('Payments Export'!A2020="","",'Payments Export'!N2020)</f>
        <v/>
      </c>
      <c r="G2016" s="7" t="str">
        <f>IF('Payments Export'!A2020="","",'Payments Export'!O2020)</f>
        <v/>
      </c>
      <c r="H2016" s="7" t="str">
        <f>IF('Payments Export'!B2020="","",G2016-F2016)</f>
        <v/>
      </c>
      <c r="I2016" s="3" t="str">
        <f>IF(C2016&lt;&gt;"",_xlfn.XLOOKUP(IFERROR(VALUE(C2016),C2016),'Items database'!A:A,'Items database'!B:B),(_xlfn.XLOOKUP(LEFT(E2016,3),Services,Services,"")))</f>
        <v/>
      </c>
      <c r="J2016" s="3" t="str">
        <f t="shared" si="63"/>
        <v/>
      </c>
    </row>
    <row r="2017" spans="1:10" x14ac:dyDescent="0.35">
      <c r="A2017" s="7" t="str">
        <f>IF('Payments Export'!A2021="","",'Payments Export'!A2021)</f>
        <v/>
      </c>
      <c r="B2017" s="7" t="str">
        <f>IF('Payments Export'!A2021="","",'Payments Export'!B2021)</f>
        <v/>
      </c>
      <c r="C2017" s="7" t="str">
        <f>IF(IFERROR(VALUE('Payments Export'!H2021),'Payments Export'!H2021)&lt;&gt;0,IFERROR(VALUE('Payments Export'!H2021),'Payments Export'!H2021),"")</f>
        <v/>
      </c>
      <c r="D2017" s="7" t="str">
        <f>IF('Payments Export'!I2021="","",'Payments Export'!I2021)</f>
        <v/>
      </c>
      <c r="E2017" s="7" t="str">
        <f t="shared" si="62"/>
        <v/>
      </c>
      <c r="F2017" s="7" t="str">
        <f>IF('Payments Export'!A2021="","",'Payments Export'!N2021)</f>
        <v/>
      </c>
      <c r="G2017" s="7" t="str">
        <f>IF('Payments Export'!A2021="","",'Payments Export'!O2021)</f>
        <v/>
      </c>
      <c r="H2017" s="7" t="str">
        <f>IF('Payments Export'!B2021="","",G2017-F2017)</f>
        <v/>
      </c>
      <c r="I2017" s="3" t="str">
        <f>IF(C2017&lt;&gt;"",_xlfn.XLOOKUP(IFERROR(VALUE(C2017),C2017),'Items database'!A:A,'Items database'!B:B),(_xlfn.XLOOKUP(LEFT(E2017,3),Services,Services,"")))</f>
        <v/>
      </c>
      <c r="J2017" s="3" t="str">
        <f t="shared" si="63"/>
        <v/>
      </c>
    </row>
    <row r="2018" spans="1:10" x14ac:dyDescent="0.35">
      <c r="A2018" s="7" t="str">
        <f>IF('Payments Export'!A2022="","",'Payments Export'!A2022)</f>
        <v/>
      </c>
      <c r="B2018" s="7" t="str">
        <f>IF('Payments Export'!A2022="","",'Payments Export'!B2022)</f>
        <v/>
      </c>
      <c r="C2018" s="7" t="str">
        <f>IF(IFERROR(VALUE('Payments Export'!H2022),'Payments Export'!H2022)&lt;&gt;0,IFERROR(VALUE('Payments Export'!H2022),'Payments Export'!H2022),"")</f>
        <v/>
      </c>
      <c r="D2018" s="7" t="str">
        <f>IF('Payments Export'!I2022="","",'Payments Export'!I2022)</f>
        <v/>
      </c>
      <c r="E2018" s="7" t="str">
        <f t="shared" si="62"/>
        <v/>
      </c>
      <c r="F2018" s="7" t="str">
        <f>IF('Payments Export'!A2022="","",'Payments Export'!N2022)</f>
        <v/>
      </c>
      <c r="G2018" s="7" t="str">
        <f>IF('Payments Export'!A2022="","",'Payments Export'!O2022)</f>
        <v/>
      </c>
      <c r="H2018" s="7" t="str">
        <f>IF('Payments Export'!B2022="","",G2018-F2018)</f>
        <v/>
      </c>
      <c r="I2018" s="3" t="str">
        <f>IF(C2018&lt;&gt;"",_xlfn.XLOOKUP(IFERROR(VALUE(C2018),C2018),'Items database'!A:A,'Items database'!B:B),(_xlfn.XLOOKUP(LEFT(E2018,3),Services,Services,"")))</f>
        <v/>
      </c>
      <c r="J2018" s="3" t="str">
        <f t="shared" si="63"/>
        <v/>
      </c>
    </row>
    <row r="2019" spans="1:10" x14ac:dyDescent="0.35">
      <c r="A2019" s="7" t="str">
        <f>IF('Payments Export'!A2023="","",'Payments Export'!A2023)</f>
        <v/>
      </c>
      <c r="B2019" s="7" t="str">
        <f>IF('Payments Export'!A2023="","",'Payments Export'!B2023)</f>
        <v/>
      </c>
      <c r="C2019" s="7" t="str">
        <f>IF(IFERROR(VALUE('Payments Export'!H2023),'Payments Export'!H2023)&lt;&gt;0,IFERROR(VALUE('Payments Export'!H2023),'Payments Export'!H2023),"")</f>
        <v/>
      </c>
      <c r="D2019" s="7" t="str">
        <f>IF('Payments Export'!I2023="","",'Payments Export'!I2023)</f>
        <v/>
      </c>
      <c r="E2019" s="7" t="str">
        <f t="shared" si="62"/>
        <v/>
      </c>
      <c r="F2019" s="7" t="str">
        <f>IF('Payments Export'!A2023="","",'Payments Export'!N2023)</f>
        <v/>
      </c>
      <c r="G2019" s="7" t="str">
        <f>IF('Payments Export'!A2023="","",'Payments Export'!O2023)</f>
        <v/>
      </c>
      <c r="H2019" s="7" t="str">
        <f>IF('Payments Export'!B2023="","",G2019-F2019)</f>
        <v/>
      </c>
      <c r="I2019" s="3" t="str">
        <f>IF(C2019&lt;&gt;"",_xlfn.XLOOKUP(IFERROR(VALUE(C2019),C2019),'Items database'!A:A,'Items database'!B:B),(_xlfn.XLOOKUP(LEFT(E2019,3),Services,Services,"")))</f>
        <v/>
      </c>
      <c r="J2019" s="3" t="str">
        <f t="shared" si="63"/>
        <v/>
      </c>
    </row>
    <row r="2020" spans="1:10" x14ac:dyDescent="0.35">
      <c r="A2020" s="7" t="str">
        <f>IF('Payments Export'!A2024="","",'Payments Export'!A2024)</f>
        <v/>
      </c>
      <c r="B2020" s="7" t="str">
        <f>IF('Payments Export'!A2024="","",'Payments Export'!B2024)</f>
        <v/>
      </c>
      <c r="C2020" s="7" t="str">
        <f>IF(IFERROR(VALUE('Payments Export'!H2024),'Payments Export'!H2024)&lt;&gt;0,IFERROR(VALUE('Payments Export'!H2024),'Payments Export'!H2024),"")</f>
        <v/>
      </c>
      <c r="D2020" s="7" t="str">
        <f>IF('Payments Export'!I2024="","",'Payments Export'!I2024)</f>
        <v/>
      </c>
      <c r="E2020" s="7" t="str">
        <f t="shared" si="62"/>
        <v/>
      </c>
      <c r="F2020" s="7" t="str">
        <f>IF('Payments Export'!A2024="","",'Payments Export'!N2024)</f>
        <v/>
      </c>
      <c r="G2020" s="7" t="str">
        <f>IF('Payments Export'!A2024="","",'Payments Export'!O2024)</f>
        <v/>
      </c>
      <c r="H2020" s="7" t="str">
        <f>IF('Payments Export'!B2024="","",G2020-F2020)</f>
        <v/>
      </c>
      <c r="I2020" s="3" t="str">
        <f>IF(C2020&lt;&gt;"",_xlfn.XLOOKUP(IFERROR(VALUE(C2020),C2020),'Items database'!A:A,'Items database'!B:B),(_xlfn.XLOOKUP(LEFT(E2020,3),Services,Services,"")))</f>
        <v/>
      </c>
      <c r="J2020" s="3" t="str">
        <f t="shared" si="63"/>
        <v/>
      </c>
    </row>
    <row r="2021" spans="1:10" x14ac:dyDescent="0.35">
      <c r="A2021" s="7" t="str">
        <f>IF('Payments Export'!A2025="","",'Payments Export'!A2025)</f>
        <v/>
      </c>
      <c r="B2021" s="7" t="str">
        <f>IF('Payments Export'!A2025="","",'Payments Export'!B2025)</f>
        <v/>
      </c>
      <c r="C2021" s="7" t="str">
        <f>IF(IFERROR(VALUE('Payments Export'!H2025),'Payments Export'!H2025)&lt;&gt;0,IFERROR(VALUE('Payments Export'!H2025),'Payments Export'!H2025),"")</f>
        <v/>
      </c>
      <c r="D2021" s="7" t="str">
        <f>IF('Payments Export'!I2025="","",'Payments Export'!I2025)</f>
        <v/>
      </c>
      <c r="E2021" s="7" t="str">
        <f t="shared" si="62"/>
        <v/>
      </c>
      <c r="F2021" s="7" t="str">
        <f>IF('Payments Export'!A2025="","",'Payments Export'!N2025)</f>
        <v/>
      </c>
      <c r="G2021" s="7" t="str">
        <f>IF('Payments Export'!A2025="","",'Payments Export'!O2025)</f>
        <v/>
      </c>
      <c r="H2021" s="7" t="str">
        <f>IF('Payments Export'!B2025="","",G2021-F2021)</f>
        <v/>
      </c>
      <c r="I2021" s="3" t="str">
        <f>IF(C2021&lt;&gt;"",_xlfn.XLOOKUP(IFERROR(VALUE(C2021),C2021),'Items database'!A:A,'Items database'!B:B),(_xlfn.XLOOKUP(LEFT(E2021,3),Services,Services,"")))</f>
        <v/>
      </c>
      <c r="J2021" s="3" t="str">
        <f t="shared" si="63"/>
        <v/>
      </c>
    </row>
    <row r="2022" spans="1:10" x14ac:dyDescent="0.35">
      <c r="A2022" s="7" t="str">
        <f>IF('Payments Export'!A2026="","",'Payments Export'!A2026)</f>
        <v/>
      </c>
      <c r="B2022" s="7" t="str">
        <f>IF('Payments Export'!A2026="","",'Payments Export'!B2026)</f>
        <v/>
      </c>
      <c r="C2022" s="7" t="str">
        <f>IF(IFERROR(VALUE('Payments Export'!H2026),'Payments Export'!H2026)&lt;&gt;0,IFERROR(VALUE('Payments Export'!H2026),'Payments Export'!H2026),"")</f>
        <v/>
      </c>
      <c r="D2022" s="7" t="str">
        <f>IF('Payments Export'!I2026="","",'Payments Export'!I2026)</f>
        <v/>
      </c>
      <c r="E2022" s="7" t="str">
        <f t="shared" si="62"/>
        <v/>
      </c>
      <c r="F2022" s="7" t="str">
        <f>IF('Payments Export'!A2026="","",'Payments Export'!N2026)</f>
        <v/>
      </c>
      <c r="G2022" s="7" t="str">
        <f>IF('Payments Export'!A2026="","",'Payments Export'!O2026)</f>
        <v/>
      </c>
      <c r="H2022" s="7" t="str">
        <f>IF('Payments Export'!B2026="","",G2022-F2022)</f>
        <v/>
      </c>
      <c r="I2022" s="3" t="str">
        <f>IF(C2022&lt;&gt;"",_xlfn.XLOOKUP(IFERROR(VALUE(C2022),C2022),'Items database'!A:A,'Items database'!B:B),(_xlfn.XLOOKUP(LEFT(E2022,3),Services,Services,"")))</f>
        <v/>
      </c>
      <c r="J2022" s="3" t="str">
        <f t="shared" si="63"/>
        <v/>
      </c>
    </row>
    <row r="2023" spans="1:10" x14ac:dyDescent="0.35">
      <c r="A2023" s="7" t="str">
        <f>IF('Payments Export'!A2027="","",'Payments Export'!A2027)</f>
        <v/>
      </c>
      <c r="B2023" s="7" t="str">
        <f>IF('Payments Export'!A2027="","",'Payments Export'!B2027)</f>
        <v/>
      </c>
      <c r="C2023" s="7" t="str">
        <f>IF(IFERROR(VALUE('Payments Export'!H2027),'Payments Export'!H2027)&lt;&gt;0,IFERROR(VALUE('Payments Export'!H2027),'Payments Export'!H2027),"")</f>
        <v/>
      </c>
      <c r="D2023" s="7" t="str">
        <f>IF('Payments Export'!I2027="","",'Payments Export'!I2027)</f>
        <v/>
      </c>
      <c r="E2023" s="7" t="str">
        <f t="shared" si="62"/>
        <v/>
      </c>
      <c r="F2023" s="7" t="str">
        <f>IF('Payments Export'!A2027="","",'Payments Export'!N2027)</f>
        <v/>
      </c>
      <c r="G2023" s="7" t="str">
        <f>IF('Payments Export'!A2027="","",'Payments Export'!O2027)</f>
        <v/>
      </c>
      <c r="H2023" s="7" t="str">
        <f>IF('Payments Export'!B2027="","",G2023-F2023)</f>
        <v/>
      </c>
      <c r="I2023" s="3" t="str">
        <f>IF(C2023&lt;&gt;"",_xlfn.XLOOKUP(IFERROR(VALUE(C2023),C2023),'Items database'!A:A,'Items database'!B:B),(_xlfn.XLOOKUP(LEFT(E2023,3),Services,Services,"")))</f>
        <v/>
      </c>
      <c r="J2023" s="3" t="str">
        <f t="shared" si="63"/>
        <v/>
      </c>
    </row>
    <row r="2024" spans="1:10" x14ac:dyDescent="0.35">
      <c r="A2024" s="7" t="str">
        <f>IF('Payments Export'!A2028="","",'Payments Export'!A2028)</f>
        <v/>
      </c>
      <c r="B2024" s="7" t="str">
        <f>IF('Payments Export'!A2028="","",'Payments Export'!B2028)</f>
        <v/>
      </c>
      <c r="C2024" s="7" t="str">
        <f>IF(IFERROR(VALUE('Payments Export'!H2028),'Payments Export'!H2028)&lt;&gt;0,IFERROR(VALUE('Payments Export'!H2028),'Payments Export'!H2028),"")</f>
        <v/>
      </c>
      <c r="D2024" s="7" t="str">
        <f>IF('Payments Export'!I2028="","",'Payments Export'!I2028)</f>
        <v/>
      </c>
      <c r="E2024" s="7" t="str">
        <f t="shared" si="62"/>
        <v/>
      </c>
      <c r="F2024" s="7" t="str">
        <f>IF('Payments Export'!A2028="","",'Payments Export'!N2028)</f>
        <v/>
      </c>
      <c r="G2024" s="7" t="str">
        <f>IF('Payments Export'!A2028="","",'Payments Export'!O2028)</f>
        <v/>
      </c>
      <c r="H2024" s="7" t="str">
        <f>IF('Payments Export'!B2028="","",G2024-F2024)</f>
        <v/>
      </c>
      <c r="I2024" s="3" t="str">
        <f>IF(C2024&lt;&gt;"",_xlfn.XLOOKUP(IFERROR(VALUE(C2024),C2024),'Items database'!A:A,'Items database'!B:B),(_xlfn.XLOOKUP(LEFT(E2024,3),Services,Services,"")))</f>
        <v/>
      </c>
      <c r="J2024" s="3" t="str">
        <f t="shared" si="63"/>
        <v/>
      </c>
    </row>
    <row r="2025" spans="1:10" x14ac:dyDescent="0.35">
      <c r="A2025" s="7" t="str">
        <f>IF('Payments Export'!A2029="","",'Payments Export'!A2029)</f>
        <v/>
      </c>
      <c r="B2025" s="7" t="str">
        <f>IF('Payments Export'!A2029="","",'Payments Export'!B2029)</f>
        <v/>
      </c>
      <c r="C2025" s="7" t="str">
        <f>IF(IFERROR(VALUE('Payments Export'!H2029),'Payments Export'!H2029)&lt;&gt;0,IFERROR(VALUE('Payments Export'!H2029),'Payments Export'!H2029),"")</f>
        <v/>
      </c>
      <c r="D2025" s="7" t="str">
        <f>IF('Payments Export'!I2029="","",'Payments Export'!I2029)</f>
        <v/>
      </c>
      <c r="E2025" s="7" t="str">
        <f t="shared" si="62"/>
        <v/>
      </c>
      <c r="F2025" s="7" t="str">
        <f>IF('Payments Export'!A2029="","",'Payments Export'!N2029)</f>
        <v/>
      </c>
      <c r="G2025" s="7" t="str">
        <f>IF('Payments Export'!A2029="","",'Payments Export'!O2029)</f>
        <v/>
      </c>
      <c r="H2025" s="7" t="str">
        <f>IF('Payments Export'!B2029="","",G2025-F2025)</f>
        <v/>
      </c>
      <c r="I2025" s="3" t="str">
        <f>IF(C2025&lt;&gt;"",_xlfn.XLOOKUP(IFERROR(VALUE(C2025),C2025),'Items database'!A:A,'Items database'!B:B),(_xlfn.XLOOKUP(LEFT(E2025,3),Services,Services,"")))</f>
        <v/>
      </c>
      <c r="J2025" s="3" t="str">
        <f t="shared" si="63"/>
        <v/>
      </c>
    </row>
    <row r="2026" spans="1:10" x14ac:dyDescent="0.35">
      <c r="A2026" s="7" t="str">
        <f>IF('Payments Export'!A2030="","",'Payments Export'!A2030)</f>
        <v/>
      </c>
      <c r="B2026" s="7" t="str">
        <f>IF('Payments Export'!A2030="","",'Payments Export'!B2030)</f>
        <v/>
      </c>
      <c r="C2026" s="7" t="str">
        <f>IF(IFERROR(VALUE('Payments Export'!H2030),'Payments Export'!H2030)&lt;&gt;0,IFERROR(VALUE('Payments Export'!H2030),'Payments Export'!H2030),"")</f>
        <v/>
      </c>
      <c r="D2026" s="7" t="str">
        <f>IF('Payments Export'!I2030="","",'Payments Export'!I2030)</f>
        <v/>
      </c>
      <c r="E2026" s="7" t="str">
        <f t="shared" si="62"/>
        <v/>
      </c>
      <c r="F2026" s="7" t="str">
        <f>IF('Payments Export'!A2030="","",'Payments Export'!N2030)</f>
        <v/>
      </c>
      <c r="G2026" s="7" t="str">
        <f>IF('Payments Export'!A2030="","",'Payments Export'!O2030)</f>
        <v/>
      </c>
      <c r="H2026" s="7" t="str">
        <f>IF('Payments Export'!B2030="","",G2026-F2026)</f>
        <v/>
      </c>
      <c r="I2026" s="3" t="str">
        <f>IF(C2026&lt;&gt;"",_xlfn.XLOOKUP(IFERROR(VALUE(C2026),C2026),'Items database'!A:A,'Items database'!B:B),(_xlfn.XLOOKUP(LEFT(E2026,3),Services,Services,"")))</f>
        <v/>
      </c>
      <c r="J2026" s="3" t="str">
        <f t="shared" si="63"/>
        <v/>
      </c>
    </row>
    <row r="2027" spans="1:10" x14ac:dyDescent="0.35">
      <c r="A2027" s="7" t="str">
        <f>IF('Payments Export'!A2031="","",'Payments Export'!A2031)</f>
        <v/>
      </c>
      <c r="B2027" s="7" t="str">
        <f>IF('Payments Export'!A2031="","",'Payments Export'!B2031)</f>
        <v/>
      </c>
      <c r="C2027" s="7" t="str">
        <f>IF(IFERROR(VALUE('Payments Export'!H2031),'Payments Export'!H2031)&lt;&gt;0,IFERROR(VALUE('Payments Export'!H2031),'Payments Export'!H2031),"")</f>
        <v/>
      </c>
      <c r="D2027" s="7" t="str">
        <f>IF('Payments Export'!I2031="","",'Payments Export'!I2031)</f>
        <v/>
      </c>
      <c r="E2027" s="7" t="str">
        <f t="shared" si="62"/>
        <v/>
      </c>
      <c r="F2027" s="7" t="str">
        <f>IF('Payments Export'!A2031="","",'Payments Export'!N2031)</f>
        <v/>
      </c>
      <c r="G2027" s="7" t="str">
        <f>IF('Payments Export'!A2031="","",'Payments Export'!O2031)</f>
        <v/>
      </c>
      <c r="H2027" s="7" t="str">
        <f>IF('Payments Export'!B2031="","",G2027-F2027)</f>
        <v/>
      </c>
      <c r="I2027" s="3" t="str">
        <f>IF(C2027&lt;&gt;"",_xlfn.XLOOKUP(IFERROR(VALUE(C2027),C2027),'Items database'!A:A,'Items database'!B:B),(_xlfn.XLOOKUP(LEFT(E2027,3),Services,Services,"")))</f>
        <v/>
      </c>
      <c r="J2027" s="3" t="str">
        <f t="shared" si="63"/>
        <v/>
      </c>
    </row>
    <row r="2028" spans="1:10" x14ac:dyDescent="0.35">
      <c r="A2028" s="7" t="str">
        <f>IF('Payments Export'!A2032="","",'Payments Export'!A2032)</f>
        <v/>
      </c>
      <c r="B2028" s="7" t="str">
        <f>IF('Payments Export'!A2032="","",'Payments Export'!B2032)</f>
        <v/>
      </c>
      <c r="C2028" s="7" t="str">
        <f>IF(IFERROR(VALUE('Payments Export'!H2032),'Payments Export'!H2032)&lt;&gt;0,IFERROR(VALUE('Payments Export'!H2032),'Payments Export'!H2032),"")</f>
        <v/>
      </c>
      <c r="D2028" s="7" t="str">
        <f>IF('Payments Export'!I2032="","",'Payments Export'!I2032)</f>
        <v/>
      </c>
      <c r="E2028" s="7" t="str">
        <f t="shared" si="62"/>
        <v/>
      </c>
      <c r="F2028" s="7" t="str">
        <f>IF('Payments Export'!A2032="","",'Payments Export'!N2032)</f>
        <v/>
      </c>
      <c r="G2028" s="7" t="str">
        <f>IF('Payments Export'!A2032="","",'Payments Export'!O2032)</f>
        <v/>
      </c>
      <c r="H2028" s="7" t="str">
        <f>IF('Payments Export'!B2032="","",G2028-F2028)</f>
        <v/>
      </c>
      <c r="I2028" s="3" t="str">
        <f>IF(C2028&lt;&gt;"",_xlfn.XLOOKUP(IFERROR(VALUE(C2028),C2028),'Items database'!A:A,'Items database'!B:B),(_xlfn.XLOOKUP(LEFT(E2028,3),Services,Services,"")))</f>
        <v/>
      </c>
      <c r="J2028" s="3" t="str">
        <f t="shared" si="63"/>
        <v/>
      </c>
    </row>
    <row r="2029" spans="1:10" x14ac:dyDescent="0.35">
      <c r="A2029" s="7" t="str">
        <f>IF('Payments Export'!A2033="","",'Payments Export'!A2033)</f>
        <v/>
      </c>
      <c r="B2029" s="7" t="str">
        <f>IF('Payments Export'!A2033="","",'Payments Export'!B2033)</f>
        <v/>
      </c>
      <c r="C2029" s="7" t="str">
        <f>IF(IFERROR(VALUE('Payments Export'!H2033),'Payments Export'!H2033)&lt;&gt;0,IFERROR(VALUE('Payments Export'!H2033),'Payments Export'!H2033),"")</f>
        <v/>
      </c>
      <c r="D2029" s="7" t="str">
        <f>IF('Payments Export'!I2033="","",'Payments Export'!I2033)</f>
        <v/>
      </c>
      <c r="E2029" s="7" t="str">
        <f t="shared" si="62"/>
        <v/>
      </c>
      <c r="F2029" s="7" t="str">
        <f>IF('Payments Export'!A2033="","",'Payments Export'!N2033)</f>
        <v/>
      </c>
      <c r="G2029" s="7" t="str">
        <f>IF('Payments Export'!A2033="","",'Payments Export'!O2033)</f>
        <v/>
      </c>
      <c r="H2029" s="7" t="str">
        <f>IF('Payments Export'!B2033="","",G2029-F2029)</f>
        <v/>
      </c>
      <c r="I2029" s="3" t="str">
        <f>IF(C2029&lt;&gt;"",_xlfn.XLOOKUP(IFERROR(VALUE(C2029),C2029),'Items database'!A:A,'Items database'!B:B),(_xlfn.XLOOKUP(LEFT(E2029,3),Services,Services,"")))</f>
        <v/>
      </c>
      <c r="J2029" s="3" t="str">
        <f t="shared" si="63"/>
        <v/>
      </c>
    </row>
    <row r="2030" spans="1:10" x14ac:dyDescent="0.35">
      <c r="A2030" s="7" t="str">
        <f>IF('Payments Export'!A2034="","",'Payments Export'!A2034)</f>
        <v/>
      </c>
      <c r="B2030" s="7" t="str">
        <f>IF('Payments Export'!A2034="","",'Payments Export'!B2034)</f>
        <v/>
      </c>
      <c r="C2030" s="7" t="str">
        <f>IF(IFERROR(VALUE('Payments Export'!H2034),'Payments Export'!H2034)&lt;&gt;0,IFERROR(VALUE('Payments Export'!H2034),'Payments Export'!H2034),"")</f>
        <v/>
      </c>
      <c r="D2030" s="7" t="str">
        <f>IF('Payments Export'!I2034="","",'Payments Export'!I2034)</f>
        <v/>
      </c>
      <c r="E2030" s="7" t="str">
        <f t="shared" si="62"/>
        <v/>
      </c>
      <c r="F2030" s="7" t="str">
        <f>IF('Payments Export'!A2034="","",'Payments Export'!N2034)</f>
        <v/>
      </c>
      <c r="G2030" s="7" t="str">
        <f>IF('Payments Export'!A2034="","",'Payments Export'!O2034)</f>
        <v/>
      </c>
      <c r="H2030" s="7" t="str">
        <f>IF('Payments Export'!B2034="","",G2030-F2030)</f>
        <v/>
      </c>
      <c r="I2030" s="3" t="str">
        <f>IF(C2030&lt;&gt;"",_xlfn.XLOOKUP(IFERROR(VALUE(C2030),C2030),'Items database'!A:A,'Items database'!B:B),(_xlfn.XLOOKUP(LEFT(E2030,3),Services,Services,"")))</f>
        <v/>
      </c>
      <c r="J2030" s="3" t="str">
        <f t="shared" si="63"/>
        <v/>
      </c>
    </row>
    <row r="2031" spans="1:10" x14ac:dyDescent="0.35">
      <c r="A2031" s="7" t="str">
        <f>IF('Payments Export'!A2035="","",'Payments Export'!A2035)</f>
        <v/>
      </c>
      <c r="B2031" s="7" t="str">
        <f>IF('Payments Export'!A2035="","",'Payments Export'!B2035)</f>
        <v/>
      </c>
      <c r="C2031" s="7" t="str">
        <f>IF(IFERROR(VALUE('Payments Export'!H2035),'Payments Export'!H2035)&lt;&gt;0,IFERROR(VALUE('Payments Export'!H2035),'Payments Export'!H2035),"")</f>
        <v/>
      </c>
      <c r="D2031" s="7" t="str">
        <f>IF('Payments Export'!I2035="","",'Payments Export'!I2035)</f>
        <v/>
      </c>
      <c r="E2031" s="7" t="str">
        <f t="shared" si="62"/>
        <v/>
      </c>
      <c r="F2031" s="7" t="str">
        <f>IF('Payments Export'!A2035="","",'Payments Export'!N2035)</f>
        <v/>
      </c>
      <c r="G2031" s="7" t="str">
        <f>IF('Payments Export'!A2035="","",'Payments Export'!O2035)</f>
        <v/>
      </c>
      <c r="H2031" s="7" t="str">
        <f>IF('Payments Export'!B2035="","",G2031-F2031)</f>
        <v/>
      </c>
      <c r="I2031" s="3" t="str">
        <f>IF(C2031&lt;&gt;"",_xlfn.XLOOKUP(IFERROR(VALUE(C2031),C2031),'Items database'!A:A,'Items database'!B:B),(_xlfn.XLOOKUP(LEFT(E2031,3),Services,Services,"")))</f>
        <v/>
      </c>
      <c r="J2031" s="3" t="str">
        <f t="shared" si="63"/>
        <v/>
      </c>
    </row>
    <row r="2032" spans="1:10" x14ac:dyDescent="0.35">
      <c r="A2032" s="7" t="str">
        <f>IF('Payments Export'!A2036="","",'Payments Export'!A2036)</f>
        <v/>
      </c>
      <c r="B2032" s="7" t="str">
        <f>IF('Payments Export'!A2036="","",'Payments Export'!B2036)</f>
        <v/>
      </c>
      <c r="C2032" s="7" t="str">
        <f>IF(IFERROR(VALUE('Payments Export'!H2036),'Payments Export'!H2036)&lt;&gt;0,IFERROR(VALUE('Payments Export'!H2036),'Payments Export'!H2036),"")</f>
        <v/>
      </c>
      <c r="D2032" s="7" t="str">
        <f>IF('Payments Export'!I2036="","",'Payments Export'!I2036)</f>
        <v/>
      </c>
      <c r="E2032" s="7" t="str">
        <f t="shared" si="62"/>
        <v/>
      </c>
      <c r="F2032" s="7" t="str">
        <f>IF('Payments Export'!A2036="","",'Payments Export'!N2036)</f>
        <v/>
      </c>
      <c r="G2032" s="7" t="str">
        <f>IF('Payments Export'!A2036="","",'Payments Export'!O2036)</f>
        <v/>
      </c>
      <c r="H2032" s="7" t="str">
        <f>IF('Payments Export'!B2036="","",G2032-F2032)</f>
        <v/>
      </c>
      <c r="I2032" s="3" t="str">
        <f>IF(C2032&lt;&gt;"",_xlfn.XLOOKUP(IFERROR(VALUE(C2032),C2032),'Items database'!A:A,'Items database'!B:B),(_xlfn.XLOOKUP(LEFT(E2032,3),Services,Services,"")))</f>
        <v/>
      </c>
      <c r="J2032" s="3" t="str">
        <f t="shared" si="63"/>
        <v/>
      </c>
    </row>
    <row r="2033" spans="1:10" x14ac:dyDescent="0.35">
      <c r="A2033" s="7" t="str">
        <f>IF('Payments Export'!A2037="","",'Payments Export'!A2037)</f>
        <v/>
      </c>
      <c r="B2033" s="7" t="str">
        <f>IF('Payments Export'!A2037="","",'Payments Export'!B2037)</f>
        <v/>
      </c>
      <c r="C2033" s="7" t="str">
        <f>IF(IFERROR(VALUE('Payments Export'!H2037),'Payments Export'!H2037)&lt;&gt;0,IFERROR(VALUE('Payments Export'!H2037),'Payments Export'!H2037),"")</f>
        <v/>
      </c>
      <c r="D2033" s="7" t="str">
        <f>IF('Payments Export'!I2037="","",'Payments Export'!I2037)</f>
        <v/>
      </c>
      <c r="E2033" s="7" t="str">
        <f t="shared" si="62"/>
        <v/>
      </c>
      <c r="F2033" s="7" t="str">
        <f>IF('Payments Export'!A2037="","",'Payments Export'!N2037)</f>
        <v/>
      </c>
      <c r="G2033" s="7" t="str">
        <f>IF('Payments Export'!A2037="","",'Payments Export'!O2037)</f>
        <v/>
      </c>
      <c r="H2033" s="7" t="str">
        <f>IF('Payments Export'!B2037="","",G2033-F2033)</f>
        <v/>
      </c>
      <c r="I2033" s="3" t="str">
        <f>IF(C2033&lt;&gt;"",_xlfn.XLOOKUP(IFERROR(VALUE(C2033),C2033),'Items database'!A:A,'Items database'!B:B),(_xlfn.XLOOKUP(LEFT(E2033,3),Services,Services,"")))</f>
        <v/>
      </c>
      <c r="J2033" s="3" t="str">
        <f t="shared" si="63"/>
        <v/>
      </c>
    </row>
    <row r="2034" spans="1:10" x14ac:dyDescent="0.35">
      <c r="A2034" s="7" t="str">
        <f>IF('Payments Export'!A2038="","",'Payments Export'!A2038)</f>
        <v/>
      </c>
      <c r="B2034" s="7" t="str">
        <f>IF('Payments Export'!A2038="","",'Payments Export'!B2038)</f>
        <v/>
      </c>
      <c r="C2034" s="7" t="str">
        <f>IF(IFERROR(VALUE('Payments Export'!H2038),'Payments Export'!H2038)&lt;&gt;0,IFERROR(VALUE('Payments Export'!H2038),'Payments Export'!H2038),"")</f>
        <v/>
      </c>
      <c r="D2034" s="7" t="str">
        <f>IF('Payments Export'!I2038="","",'Payments Export'!I2038)</f>
        <v/>
      </c>
      <c r="E2034" s="7" t="str">
        <f t="shared" si="62"/>
        <v/>
      </c>
      <c r="F2034" s="7" t="str">
        <f>IF('Payments Export'!A2038="","",'Payments Export'!N2038)</f>
        <v/>
      </c>
      <c r="G2034" s="7" t="str">
        <f>IF('Payments Export'!A2038="","",'Payments Export'!O2038)</f>
        <v/>
      </c>
      <c r="H2034" s="7" t="str">
        <f>IF('Payments Export'!B2038="","",G2034-F2034)</f>
        <v/>
      </c>
      <c r="I2034" s="3" t="str">
        <f>IF(C2034&lt;&gt;"",_xlfn.XLOOKUP(IFERROR(VALUE(C2034),C2034),'Items database'!A:A,'Items database'!B:B),(_xlfn.XLOOKUP(LEFT(E2034,3),Services,Services,"")))</f>
        <v/>
      </c>
      <c r="J2034" s="3" t="str">
        <f t="shared" si="63"/>
        <v/>
      </c>
    </row>
    <row r="2035" spans="1:10" x14ac:dyDescent="0.35">
      <c r="A2035" s="7" t="str">
        <f>IF('Payments Export'!A2039="","",'Payments Export'!A2039)</f>
        <v/>
      </c>
      <c r="B2035" s="7" t="str">
        <f>IF('Payments Export'!A2039="","",'Payments Export'!B2039)</f>
        <v/>
      </c>
      <c r="C2035" s="7" t="str">
        <f>IF(IFERROR(VALUE('Payments Export'!H2039),'Payments Export'!H2039)&lt;&gt;0,IFERROR(VALUE('Payments Export'!H2039),'Payments Export'!H2039),"")</f>
        <v/>
      </c>
      <c r="D2035" s="7" t="str">
        <f>IF('Payments Export'!I2039="","",'Payments Export'!I2039)</f>
        <v/>
      </c>
      <c r="E2035" s="7" t="str">
        <f t="shared" si="62"/>
        <v/>
      </c>
      <c r="F2035" s="7" t="str">
        <f>IF('Payments Export'!A2039="","",'Payments Export'!N2039)</f>
        <v/>
      </c>
      <c r="G2035" s="7" t="str">
        <f>IF('Payments Export'!A2039="","",'Payments Export'!O2039)</f>
        <v/>
      </c>
      <c r="H2035" s="7" t="str">
        <f>IF('Payments Export'!B2039="","",G2035-F2035)</f>
        <v/>
      </c>
      <c r="I2035" s="3" t="str">
        <f>IF(C2035&lt;&gt;"",_xlfn.XLOOKUP(IFERROR(VALUE(C2035),C2035),'Items database'!A:A,'Items database'!B:B),(_xlfn.XLOOKUP(LEFT(E2035,3),Services,Services,"")))</f>
        <v/>
      </c>
      <c r="J2035" s="3" t="str">
        <f t="shared" si="63"/>
        <v/>
      </c>
    </row>
    <row r="2036" spans="1:10" x14ac:dyDescent="0.35">
      <c r="A2036" s="7" t="str">
        <f>IF('Payments Export'!A2040="","",'Payments Export'!A2040)</f>
        <v/>
      </c>
      <c r="B2036" s="7" t="str">
        <f>IF('Payments Export'!A2040="","",'Payments Export'!B2040)</f>
        <v/>
      </c>
      <c r="C2036" s="7" t="str">
        <f>IF(IFERROR(VALUE('Payments Export'!H2040),'Payments Export'!H2040)&lt;&gt;0,IFERROR(VALUE('Payments Export'!H2040),'Payments Export'!H2040),"")</f>
        <v/>
      </c>
      <c r="D2036" s="7" t="str">
        <f>IF('Payments Export'!I2040="","",'Payments Export'!I2040)</f>
        <v/>
      </c>
      <c r="E2036" s="7" t="str">
        <f t="shared" si="62"/>
        <v/>
      </c>
      <c r="F2036" s="7" t="str">
        <f>IF('Payments Export'!A2040="","",'Payments Export'!N2040)</f>
        <v/>
      </c>
      <c r="G2036" s="7" t="str">
        <f>IF('Payments Export'!A2040="","",'Payments Export'!O2040)</f>
        <v/>
      </c>
      <c r="H2036" s="7" t="str">
        <f>IF('Payments Export'!B2040="","",G2036-F2036)</f>
        <v/>
      </c>
      <c r="I2036" s="3" t="str">
        <f>IF(C2036&lt;&gt;"",_xlfn.XLOOKUP(IFERROR(VALUE(C2036),C2036),'Items database'!A:A,'Items database'!B:B),(_xlfn.XLOOKUP(LEFT(E2036,3),Services,Services,"")))</f>
        <v/>
      </c>
      <c r="J2036" s="3" t="str">
        <f t="shared" si="63"/>
        <v/>
      </c>
    </row>
    <row r="2037" spans="1:10" x14ac:dyDescent="0.35">
      <c r="A2037" s="7" t="str">
        <f>IF('Payments Export'!A2041="","",'Payments Export'!A2041)</f>
        <v/>
      </c>
      <c r="B2037" s="7" t="str">
        <f>IF('Payments Export'!A2041="","",'Payments Export'!B2041)</f>
        <v/>
      </c>
      <c r="C2037" s="7" t="str">
        <f>IF(IFERROR(VALUE('Payments Export'!H2041),'Payments Export'!H2041)&lt;&gt;0,IFERROR(VALUE('Payments Export'!H2041),'Payments Export'!H2041),"")</f>
        <v/>
      </c>
      <c r="D2037" s="7" t="str">
        <f>IF('Payments Export'!I2041="","",'Payments Export'!I2041)</f>
        <v/>
      </c>
      <c r="E2037" s="7" t="str">
        <f t="shared" si="62"/>
        <v/>
      </c>
      <c r="F2037" s="7" t="str">
        <f>IF('Payments Export'!A2041="","",'Payments Export'!N2041)</f>
        <v/>
      </c>
      <c r="G2037" s="7" t="str">
        <f>IF('Payments Export'!A2041="","",'Payments Export'!O2041)</f>
        <v/>
      </c>
      <c r="H2037" s="7" t="str">
        <f>IF('Payments Export'!B2041="","",G2037-F2037)</f>
        <v/>
      </c>
      <c r="I2037" s="3" t="str">
        <f>IF(C2037&lt;&gt;"",_xlfn.XLOOKUP(IFERROR(VALUE(C2037),C2037),'Items database'!A:A,'Items database'!B:B),(_xlfn.XLOOKUP(LEFT(E2037,3),Services,Services,"")))</f>
        <v/>
      </c>
      <c r="J2037" s="3" t="str">
        <f t="shared" si="63"/>
        <v/>
      </c>
    </row>
    <row r="2038" spans="1:10" x14ac:dyDescent="0.35">
      <c r="A2038" s="7" t="str">
        <f>IF('Payments Export'!A2042="","",'Payments Export'!A2042)</f>
        <v/>
      </c>
      <c r="B2038" s="7" t="str">
        <f>IF('Payments Export'!A2042="","",'Payments Export'!B2042)</f>
        <v/>
      </c>
      <c r="C2038" s="7" t="str">
        <f>IF(IFERROR(VALUE('Payments Export'!H2042),'Payments Export'!H2042)&lt;&gt;0,IFERROR(VALUE('Payments Export'!H2042),'Payments Export'!H2042),"")</f>
        <v/>
      </c>
      <c r="D2038" s="7" t="str">
        <f>IF('Payments Export'!I2042="","",'Payments Export'!I2042)</f>
        <v/>
      </c>
      <c r="E2038" s="7" t="str">
        <f t="shared" si="62"/>
        <v/>
      </c>
      <c r="F2038" s="7" t="str">
        <f>IF('Payments Export'!A2042="","",'Payments Export'!N2042)</f>
        <v/>
      </c>
      <c r="G2038" s="7" t="str">
        <f>IF('Payments Export'!A2042="","",'Payments Export'!O2042)</f>
        <v/>
      </c>
      <c r="H2038" s="7" t="str">
        <f>IF('Payments Export'!B2042="","",G2038-F2038)</f>
        <v/>
      </c>
      <c r="I2038" s="3" t="str">
        <f>IF(C2038&lt;&gt;"",_xlfn.XLOOKUP(IFERROR(VALUE(C2038),C2038),'Items database'!A:A,'Items database'!B:B),(_xlfn.XLOOKUP(LEFT(E2038,3),Services,Services,"")))</f>
        <v/>
      </c>
      <c r="J2038" s="3" t="str">
        <f t="shared" si="63"/>
        <v/>
      </c>
    </row>
    <row r="2039" spans="1:10" x14ac:dyDescent="0.35">
      <c r="A2039" s="7" t="str">
        <f>IF('Payments Export'!A2043="","",'Payments Export'!A2043)</f>
        <v/>
      </c>
      <c r="B2039" s="7" t="str">
        <f>IF('Payments Export'!A2043="","",'Payments Export'!B2043)</f>
        <v/>
      </c>
      <c r="C2039" s="7" t="str">
        <f>IF(IFERROR(VALUE('Payments Export'!H2043),'Payments Export'!H2043)&lt;&gt;0,IFERROR(VALUE('Payments Export'!H2043),'Payments Export'!H2043),"")</f>
        <v/>
      </c>
      <c r="D2039" s="7" t="str">
        <f>IF('Payments Export'!I2043="","",'Payments Export'!I2043)</f>
        <v/>
      </c>
      <c r="E2039" s="7" t="str">
        <f t="shared" si="62"/>
        <v/>
      </c>
      <c r="F2039" s="7" t="str">
        <f>IF('Payments Export'!A2043="","",'Payments Export'!N2043)</f>
        <v/>
      </c>
      <c r="G2039" s="7" t="str">
        <f>IF('Payments Export'!A2043="","",'Payments Export'!O2043)</f>
        <v/>
      </c>
      <c r="H2039" s="7" t="str">
        <f>IF('Payments Export'!B2043="","",G2039-F2039)</f>
        <v/>
      </c>
      <c r="I2039" s="3" t="str">
        <f>IF(C2039&lt;&gt;"",_xlfn.XLOOKUP(IFERROR(VALUE(C2039),C2039),'Items database'!A:A,'Items database'!B:B),(_xlfn.XLOOKUP(LEFT(E2039,3),Services,Services,"")))</f>
        <v/>
      </c>
      <c r="J2039" s="3" t="str">
        <f t="shared" si="63"/>
        <v/>
      </c>
    </row>
    <row r="2040" spans="1:10" x14ac:dyDescent="0.35">
      <c r="A2040" s="7" t="str">
        <f>IF('Payments Export'!A2044="","",'Payments Export'!A2044)</f>
        <v/>
      </c>
      <c r="B2040" s="7" t="str">
        <f>IF('Payments Export'!A2044="","",'Payments Export'!B2044)</f>
        <v/>
      </c>
      <c r="C2040" s="7" t="str">
        <f>IF(IFERROR(VALUE('Payments Export'!H2044),'Payments Export'!H2044)&lt;&gt;0,IFERROR(VALUE('Payments Export'!H2044),'Payments Export'!H2044),"")</f>
        <v/>
      </c>
      <c r="D2040" s="7" t="str">
        <f>IF('Payments Export'!I2044="","",'Payments Export'!I2044)</f>
        <v/>
      </c>
      <c r="E2040" s="7" t="str">
        <f t="shared" si="62"/>
        <v/>
      </c>
      <c r="F2040" s="7" t="str">
        <f>IF('Payments Export'!A2044="","",'Payments Export'!N2044)</f>
        <v/>
      </c>
      <c r="G2040" s="7" t="str">
        <f>IF('Payments Export'!A2044="","",'Payments Export'!O2044)</f>
        <v/>
      </c>
      <c r="H2040" s="7" t="str">
        <f>IF('Payments Export'!B2044="","",G2040-F2040)</f>
        <v/>
      </c>
      <c r="I2040" s="3" t="str">
        <f>IF(C2040&lt;&gt;"",_xlfn.XLOOKUP(IFERROR(VALUE(C2040),C2040),'Items database'!A:A,'Items database'!B:B),(_xlfn.XLOOKUP(LEFT(E2040,3),Services,Services,"")))</f>
        <v/>
      </c>
      <c r="J2040" s="3" t="str">
        <f t="shared" si="63"/>
        <v/>
      </c>
    </row>
    <row r="2041" spans="1:10" x14ac:dyDescent="0.35">
      <c r="A2041" s="7" t="str">
        <f>IF('Payments Export'!A2045="","",'Payments Export'!A2045)</f>
        <v/>
      </c>
      <c r="B2041" s="7" t="str">
        <f>IF('Payments Export'!A2045="","",'Payments Export'!B2045)</f>
        <v/>
      </c>
      <c r="C2041" s="7" t="str">
        <f>IF(IFERROR(VALUE('Payments Export'!H2045),'Payments Export'!H2045)&lt;&gt;0,IFERROR(VALUE('Payments Export'!H2045),'Payments Export'!H2045),"")</f>
        <v/>
      </c>
      <c r="D2041" s="7" t="str">
        <f>IF('Payments Export'!I2045="","",'Payments Export'!I2045)</f>
        <v/>
      </c>
      <c r="E2041" s="7" t="str">
        <f t="shared" si="62"/>
        <v/>
      </c>
      <c r="F2041" s="7" t="str">
        <f>IF('Payments Export'!A2045="","",'Payments Export'!N2045)</f>
        <v/>
      </c>
      <c r="G2041" s="7" t="str">
        <f>IF('Payments Export'!A2045="","",'Payments Export'!O2045)</f>
        <v/>
      </c>
      <c r="H2041" s="7" t="str">
        <f>IF('Payments Export'!B2045="","",G2041-F2041)</f>
        <v/>
      </c>
      <c r="I2041" s="3" t="str">
        <f>IF(C2041&lt;&gt;"",_xlfn.XLOOKUP(IFERROR(VALUE(C2041),C2041),'Items database'!A:A,'Items database'!B:B),(_xlfn.XLOOKUP(LEFT(E2041,3),Services,Services,"")))</f>
        <v/>
      </c>
      <c r="J2041" s="3" t="str">
        <f t="shared" si="63"/>
        <v/>
      </c>
    </row>
    <row r="2042" spans="1:10" x14ac:dyDescent="0.35">
      <c r="A2042" s="7" t="str">
        <f>IF('Payments Export'!A2046="","",'Payments Export'!A2046)</f>
        <v/>
      </c>
      <c r="B2042" s="7" t="str">
        <f>IF('Payments Export'!A2046="","",'Payments Export'!B2046)</f>
        <v/>
      </c>
      <c r="C2042" s="7" t="str">
        <f>IF(IFERROR(VALUE('Payments Export'!H2046),'Payments Export'!H2046)&lt;&gt;0,IFERROR(VALUE('Payments Export'!H2046),'Payments Export'!H2046),"")</f>
        <v/>
      </c>
      <c r="D2042" s="7" t="str">
        <f>IF('Payments Export'!I2046="","",'Payments Export'!I2046)</f>
        <v/>
      </c>
      <c r="E2042" s="7" t="str">
        <f t="shared" si="62"/>
        <v/>
      </c>
      <c r="F2042" s="7" t="str">
        <f>IF('Payments Export'!A2046="","",'Payments Export'!N2046)</f>
        <v/>
      </c>
      <c r="G2042" s="7" t="str">
        <f>IF('Payments Export'!A2046="","",'Payments Export'!O2046)</f>
        <v/>
      </c>
      <c r="H2042" s="7" t="str">
        <f>IF('Payments Export'!B2046="","",G2042-F2042)</f>
        <v/>
      </c>
      <c r="I2042" s="3" t="str">
        <f>IF(C2042&lt;&gt;"",_xlfn.XLOOKUP(IFERROR(VALUE(C2042),C2042),'Items database'!A:A,'Items database'!B:B),(_xlfn.XLOOKUP(LEFT(E2042,3),Services,Services,"")))</f>
        <v/>
      </c>
      <c r="J2042" s="3" t="str">
        <f t="shared" si="63"/>
        <v/>
      </c>
    </row>
    <row r="2043" spans="1:10" x14ac:dyDescent="0.35">
      <c r="A2043" s="7" t="str">
        <f>IF('Payments Export'!A2047="","",'Payments Export'!A2047)</f>
        <v/>
      </c>
      <c r="B2043" s="7" t="str">
        <f>IF('Payments Export'!A2047="","",'Payments Export'!B2047)</f>
        <v/>
      </c>
      <c r="C2043" s="7" t="str">
        <f>IF(IFERROR(VALUE('Payments Export'!H2047),'Payments Export'!H2047)&lt;&gt;0,IFERROR(VALUE('Payments Export'!H2047),'Payments Export'!H2047),"")</f>
        <v/>
      </c>
      <c r="D2043" s="7" t="str">
        <f>IF('Payments Export'!I2047="","",'Payments Export'!I2047)</f>
        <v/>
      </c>
      <c r="E2043" s="7" t="str">
        <f t="shared" si="62"/>
        <v/>
      </c>
      <c r="F2043" s="7" t="str">
        <f>IF('Payments Export'!A2047="","",'Payments Export'!N2047)</f>
        <v/>
      </c>
      <c r="G2043" s="7" t="str">
        <f>IF('Payments Export'!A2047="","",'Payments Export'!O2047)</f>
        <v/>
      </c>
      <c r="H2043" s="7" t="str">
        <f>IF('Payments Export'!B2047="","",G2043-F2043)</f>
        <v/>
      </c>
      <c r="I2043" s="3" t="str">
        <f>IF(C2043&lt;&gt;"",_xlfn.XLOOKUP(IFERROR(VALUE(C2043),C2043),'Items database'!A:A,'Items database'!B:B),(_xlfn.XLOOKUP(LEFT(E2043,3),Services,Services,"")))</f>
        <v/>
      </c>
      <c r="J2043" s="3" t="str">
        <f t="shared" si="63"/>
        <v/>
      </c>
    </row>
    <row r="2044" spans="1:10" x14ac:dyDescent="0.35">
      <c r="A2044" s="7" t="str">
        <f>IF('Payments Export'!A2048="","",'Payments Export'!A2048)</f>
        <v/>
      </c>
      <c r="B2044" s="7" t="str">
        <f>IF('Payments Export'!A2048="","",'Payments Export'!B2048)</f>
        <v/>
      </c>
      <c r="C2044" s="7" t="str">
        <f>IF(IFERROR(VALUE('Payments Export'!H2048),'Payments Export'!H2048)&lt;&gt;0,IFERROR(VALUE('Payments Export'!H2048),'Payments Export'!H2048),"")</f>
        <v/>
      </c>
      <c r="D2044" s="7" t="str">
        <f>IF('Payments Export'!I2048="","",'Payments Export'!I2048)</f>
        <v/>
      </c>
      <c r="E2044" s="7" t="str">
        <f t="shared" si="62"/>
        <v/>
      </c>
      <c r="F2044" s="7" t="str">
        <f>IF('Payments Export'!A2048="","",'Payments Export'!N2048)</f>
        <v/>
      </c>
      <c r="G2044" s="7" t="str">
        <f>IF('Payments Export'!A2048="","",'Payments Export'!O2048)</f>
        <v/>
      </c>
      <c r="H2044" s="7" t="str">
        <f>IF('Payments Export'!B2048="","",G2044-F2044)</f>
        <v/>
      </c>
      <c r="I2044" s="3" t="str">
        <f>IF(C2044&lt;&gt;"",_xlfn.XLOOKUP(IFERROR(VALUE(C2044),C2044),'Items database'!A:A,'Items database'!B:B),(_xlfn.XLOOKUP(LEFT(E2044,3),Services,Services,"")))</f>
        <v/>
      </c>
      <c r="J2044" s="3" t="str">
        <f t="shared" si="63"/>
        <v/>
      </c>
    </row>
    <row r="2045" spans="1:10" x14ac:dyDescent="0.35">
      <c r="A2045" s="7" t="str">
        <f>IF('Payments Export'!A2049="","",'Payments Export'!A2049)</f>
        <v/>
      </c>
      <c r="B2045" s="7" t="str">
        <f>IF('Payments Export'!A2049="","",'Payments Export'!B2049)</f>
        <v/>
      </c>
      <c r="C2045" s="7" t="str">
        <f>IF(IFERROR(VALUE('Payments Export'!H2049),'Payments Export'!H2049)&lt;&gt;0,IFERROR(VALUE('Payments Export'!H2049),'Payments Export'!H2049),"")</f>
        <v/>
      </c>
      <c r="D2045" s="7" t="str">
        <f>IF('Payments Export'!I2049="","",'Payments Export'!I2049)</f>
        <v/>
      </c>
      <c r="E2045" s="7" t="str">
        <f t="shared" si="62"/>
        <v/>
      </c>
      <c r="F2045" s="7" t="str">
        <f>IF('Payments Export'!A2049="","",'Payments Export'!N2049)</f>
        <v/>
      </c>
      <c r="G2045" s="7" t="str">
        <f>IF('Payments Export'!A2049="","",'Payments Export'!O2049)</f>
        <v/>
      </c>
      <c r="H2045" s="7" t="str">
        <f>IF('Payments Export'!B2049="","",G2045-F2045)</f>
        <v/>
      </c>
      <c r="I2045" s="3" t="str">
        <f>IF(C2045&lt;&gt;"",_xlfn.XLOOKUP(IFERROR(VALUE(C2045),C2045),'Items database'!A:A,'Items database'!B:B),(_xlfn.XLOOKUP(LEFT(E2045,3),Services,Services,"")))</f>
        <v/>
      </c>
      <c r="J2045" s="3" t="str">
        <f t="shared" si="63"/>
        <v/>
      </c>
    </row>
    <row r="2046" spans="1:10" x14ac:dyDescent="0.35">
      <c r="A2046" s="7" t="str">
        <f>IF('Payments Export'!A2050="","",'Payments Export'!A2050)</f>
        <v/>
      </c>
      <c r="B2046" s="7" t="str">
        <f>IF('Payments Export'!A2050="","",'Payments Export'!B2050)</f>
        <v/>
      </c>
      <c r="C2046" s="7" t="str">
        <f>IF(IFERROR(VALUE('Payments Export'!H2050),'Payments Export'!H2050)&lt;&gt;0,IFERROR(VALUE('Payments Export'!H2050),'Payments Export'!H2050),"")</f>
        <v/>
      </c>
      <c r="D2046" s="7" t="str">
        <f>IF('Payments Export'!I2050="","",'Payments Export'!I2050)</f>
        <v/>
      </c>
      <c r="E2046" s="7" t="str">
        <f t="shared" si="62"/>
        <v/>
      </c>
      <c r="F2046" s="7" t="str">
        <f>IF('Payments Export'!A2050="","",'Payments Export'!N2050)</f>
        <v/>
      </c>
      <c r="G2046" s="7" t="str">
        <f>IF('Payments Export'!A2050="","",'Payments Export'!O2050)</f>
        <v/>
      </c>
      <c r="H2046" s="7" t="str">
        <f>IF('Payments Export'!B2050="","",G2046-F2046)</f>
        <v/>
      </c>
      <c r="I2046" s="3" t="str">
        <f>IF(C2046&lt;&gt;"",_xlfn.XLOOKUP(IFERROR(VALUE(C2046),C2046),'Items database'!A:A,'Items database'!B:B),(_xlfn.XLOOKUP(LEFT(E2046,3),Services,Services,"")))</f>
        <v/>
      </c>
      <c r="J2046" s="3" t="str">
        <f t="shared" si="63"/>
        <v/>
      </c>
    </row>
    <row r="2047" spans="1:10" x14ac:dyDescent="0.35">
      <c r="A2047" s="7" t="str">
        <f>IF('Payments Export'!A2051="","",'Payments Export'!A2051)</f>
        <v/>
      </c>
      <c r="B2047" s="7" t="str">
        <f>IF('Payments Export'!A2051="","",'Payments Export'!B2051)</f>
        <v/>
      </c>
      <c r="C2047" s="7" t="str">
        <f>IF(IFERROR(VALUE('Payments Export'!H2051),'Payments Export'!H2051)&lt;&gt;0,IFERROR(VALUE('Payments Export'!H2051),'Payments Export'!H2051),"")</f>
        <v/>
      </c>
      <c r="D2047" s="7" t="str">
        <f>IF('Payments Export'!I2051="","",'Payments Export'!I2051)</f>
        <v/>
      </c>
      <c r="E2047" s="7" t="str">
        <f t="shared" si="62"/>
        <v/>
      </c>
      <c r="F2047" s="7" t="str">
        <f>IF('Payments Export'!A2051="","",'Payments Export'!N2051)</f>
        <v/>
      </c>
      <c r="G2047" s="7" t="str">
        <f>IF('Payments Export'!A2051="","",'Payments Export'!O2051)</f>
        <v/>
      </c>
      <c r="H2047" s="7" t="str">
        <f>IF('Payments Export'!B2051="","",G2047-F2047)</f>
        <v/>
      </c>
      <c r="I2047" s="3" t="str">
        <f>IF(C2047&lt;&gt;"",_xlfn.XLOOKUP(IFERROR(VALUE(C2047),C2047),'Items database'!A:A,'Items database'!B:B),(_xlfn.XLOOKUP(LEFT(E2047,3),Services,Services,"")))</f>
        <v/>
      </c>
      <c r="J2047" s="3" t="str">
        <f t="shared" si="63"/>
        <v/>
      </c>
    </row>
    <row r="2048" spans="1:10" x14ac:dyDescent="0.35">
      <c r="A2048" s="7" t="str">
        <f>IF('Payments Export'!A2052="","",'Payments Export'!A2052)</f>
        <v/>
      </c>
      <c r="B2048" s="7" t="str">
        <f>IF('Payments Export'!A2052="","",'Payments Export'!B2052)</f>
        <v/>
      </c>
      <c r="C2048" s="7" t="str">
        <f>IF(IFERROR(VALUE('Payments Export'!H2052),'Payments Export'!H2052)&lt;&gt;0,IFERROR(VALUE('Payments Export'!H2052),'Payments Export'!H2052),"")</f>
        <v/>
      </c>
      <c r="D2048" s="7" t="str">
        <f>IF('Payments Export'!I2052="","",'Payments Export'!I2052)</f>
        <v/>
      </c>
      <c r="E2048" s="7" t="str">
        <f t="shared" si="62"/>
        <v/>
      </c>
      <c r="F2048" s="7" t="str">
        <f>IF('Payments Export'!A2052="","",'Payments Export'!N2052)</f>
        <v/>
      </c>
      <c r="G2048" s="7" t="str">
        <f>IF('Payments Export'!A2052="","",'Payments Export'!O2052)</f>
        <v/>
      </c>
      <c r="H2048" s="7" t="str">
        <f>IF('Payments Export'!B2052="","",G2048-F2048)</f>
        <v/>
      </c>
      <c r="I2048" s="3" t="str">
        <f>IF(C2048&lt;&gt;"",_xlfn.XLOOKUP(IFERROR(VALUE(C2048),C2048),'Items database'!A:A,'Items database'!B:B),(_xlfn.XLOOKUP(LEFT(E2048,3),Services,Services,"")))</f>
        <v/>
      </c>
      <c r="J2048" s="3" t="str">
        <f t="shared" si="63"/>
        <v/>
      </c>
    </row>
    <row r="2049" spans="1:10" x14ac:dyDescent="0.35">
      <c r="A2049" s="7" t="str">
        <f>IF('Payments Export'!A2053="","",'Payments Export'!A2053)</f>
        <v/>
      </c>
      <c r="B2049" s="7" t="str">
        <f>IF('Payments Export'!A2053="","",'Payments Export'!B2053)</f>
        <v/>
      </c>
      <c r="C2049" s="7" t="str">
        <f>IF(IFERROR(VALUE('Payments Export'!H2053),'Payments Export'!H2053)&lt;&gt;0,IFERROR(VALUE('Payments Export'!H2053),'Payments Export'!H2053),"")</f>
        <v/>
      </c>
      <c r="D2049" s="7" t="str">
        <f>IF('Payments Export'!I2053="","",'Payments Export'!I2053)</f>
        <v/>
      </c>
      <c r="E2049" s="7" t="str">
        <f t="shared" ref="E2049:E2112" si="64">LEFT(D2049,66)</f>
        <v/>
      </c>
      <c r="F2049" s="7" t="str">
        <f>IF('Payments Export'!A2053="","",'Payments Export'!N2053)</f>
        <v/>
      </c>
      <c r="G2049" s="7" t="str">
        <f>IF('Payments Export'!A2053="","",'Payments Export'!O2053)</f>
        <v/>
      </c>
      <c r="H2049" s="7" t="str">
        <f>IF('Payments Export'!B2053="","",G2049-F2049)</f>
        <v/>
      </c>
      <c r="I2049" s="3" t="str">
        <f>IF(C2049&lt;&gt;"",_xlfn.XLOOKUP(IFERROR(VALUE(C2049),C2049),'Items database'!A:A,'Items database'!B:B),(_xlfn.XLOOKUP(LEFT(E2049,3),Services,Services,"")))</f>
        <v/>
      </c>
      <c r="J2049" s="3" t="str">
        <f t="shared" ref="J2049:J2112" si="65">IF(ISNUMBER(F2049)=TRUE,IF(F2049=0,"","GST"),"")</f>
        <v/>
      </c>
    </row>
    <row r="2050" spans="1:10" x14ac:dyDescent="0.35">
      <c r="A2050" s="7" t="str">
        <f>IF('Payments Export'!A2054="","",'Payments Export'!A2054)</f>
        <v/>
      </c>
      <c r="B2050" s="7" t="str">
        <f>IF('Payments Export'!A2054="","",'Payments Export'!B2054)</f>
        <v/>
      </c>
      <c r="C2050" s="7" t="str">
        <f>IF(IFERROR(VALUE('Payments Export'!H2054),'Payments Export'!H2054)&lt;&gt;0,IFERROR(VALUE('Payments Export'!H2054),'Payments Export'!H2054),"")</f>
        <v/>
      </c>
      <c r="D2050" s="7" t="str">
        <f>IF('Payments Export'!I2054="","",'Payments Export'!I2054)</f>
        <v/>
      </c>
      <c r="E2050" s="7" t="str">
        <f t="shared" si="64"/>
        <v/>
      </c>
      <c r="F2050" s="7" t="str">
        <f>IF('Payments Export'!A2054="","",'Payments Export'!N2054)</f>
        <v/>
      </c>
      <c r="G2050" s="7" t="str">
        <f>IF('Payments Export'!A2054="","",'Payments Export'!O2054)</f>
        <v/>
      </c>
      <c r="H2050" s="7" t="str">
        <f>IF('Payments Export'!B2054="","",G2050-F2050)</f>
        <v/>
      </c>
      <c r="I2050" s="3" t="str">
        <f>IF(C2050&lt;&gt;"",_xlfn.XLOOKUP(IFERROR(VALUE(C2050),C2050),'Items database'!A:A,'Items database'!B:B),(_xlfn.XLOOKUP(LEFT(E2050,3),Services,Services,"")))</f>
        <v/>
      </c>
      <c r="J2050" s="3" t="str">
        <f t="shared" si="65"/>
        <v/>
      </c>
    </row>
    <row r="2051" spans="1:10" x14ac:dyDescent="0.35">
      <c r="A2051" s="7" t="str">
        <f>IF('Payments Export'!A2055="","",'Payments Export'!A2055)</f>
        <v/>
      </c>
      <c r="B2051" s="7" t="str">
        <f>IF('Payments Export'!A2055="","",'Payments Export'!B2055)</f>
        <v/>
      </c>
      <c r="C2051" s="7" t="str">
        <f>IF(IFERROR(VALUE('Payments Export'!H2055),'Payments Export'!H2055)&lt;&gt;0,IFERROR(VALUE('Payments Export'!H2055),'Payments Export'!H2055),"")</f>
        <v/>
      </c>
      <c r="D2051" s="7" t="str">
        <f>IF('Payments Export'!I2055="","",'Payments Export'!I2055)</f>
        <v/>
      </c>
      <c r="E2051" s="7" t="str">
        <f t="shared" si="64"/>
        <v/>
      </c>
      <c r="F2051" s="7" t="str">
        <f>IF('Payments Export'!A2055="","",'Payments Export'!N2055)</f>
        <v/>
      </c>
      <c r="G2051" s="7" t="str">
        <f>IF('Payments Export'!A2055="","",'Payments Export'!O2055)</f>
        <v/>
      </c>
      <c r="H2051" s="7" t="str">
        <f>IF('Payments Export'!B2055="","",G2051-F2051)</f>
        <v/>
      </c>
      <c r="I2051" s="3" t="str">
        <f>IF(C2051&lt;&gt;"",_xlfn.XLOOKUP(IFERROR(VALUE(C2051),C2051),'Items database'!A:A,'Items database'!B:B),(_xlfn.XLOOKUP(LEFT(E2051,3),Services,Services,"")))</f>
        <v/>
      </c>
      <c r="J2051" s="3" t="str">
        <f t="shared" si="65"/>
        <v/>
      </c>
    </row>
    <row r="2052" spans="1:10" x14ac:dyDescent="0.35">
      <c r="A2052" s="7" t="str">
        <f>IF('Payments Export'!A2056="","",'Payments Export'!A2056)</f>
        <v/>
      </c>
      <c r="B2052" s="7" t="str">
        <f>IF('Payments Export'!A2056="","",'Payments Export'!B2056)</f>
        <v/>
      </c>
      <c r="C2052" s="7" t="str">
        <f>IF(IFERROR(VALUE('Payments Export'!H2056),'Payments Export'!H2056)&lt;&gt;0,IFERROR(VALUE('Payments Export'!H2056),'Payments Export'!H2056),"")</f>
        <v/>
      </c>
      <c r="D2052" s="7" t="str">
        <f>IF('Payments Export'!I2056="","",'Payments Export'!I2056)</f>
        <v/>
      </c>
      <c r="E2052" s="7" t="str">
        <f t="shared" si="64"/>
        <v/>
      </c>
      <c r="F2052" s="7" t="str">
        <f>IF('Payments Export'!A2056="","",'Payments Export'!N2056)</f>
        <v/>
      </c>
      <c r="G2052" s="7" t="str">
        <f>IF('Payments Export'!A2056="","",'Payments Export'!O2056)</f>
        <v/>
      </c>
      <c r="H2052" s="7" t="str">
        <f>IF('Payments Export'!B2056="","",G2052-F2052)</f>
        <v/>
      </c>
      <c r="I2052" s="3" t="str">
        <f>IF(C2052&lt;&gt;"",_xlfn.XLOOKUP(IFERROR(VALUE(C2052),C2052),'Items database'!A:A,'Items database'!B:B),(_xlfn.XLOOKUP(LEFT(E2052,3),Services,Services,"")))</f>
        <v/>
      </c>
      <c r="J2052" s="3" t="str">
        <f t="shared" si="65"/>
        <v/>
      </c>
    </row>
    <row r="2053" spans="1:10" x14ac:dyDescent="0.35">
      <c r="A2053" s="7" t="str">
        <f>IF('Payments Export'!A2057="","",'Payments Export'!A2057)</f>
        <v/>
      </c>
      <c r="B2053" s="7" t="str">
        <f>IF('Payments Export'!A2057="","",'Payments Export'!B2057)</f>
        <v/>
      </c>
      <c r="C2053" s="7" t="str">
        <f>IF(IFERROR(VALUE('Payments Export'!H2057),'Payments Export'!H2057)&lt;&gt;0,IFERROR(VALUE('Payments Export'!H2057),'Payments Export'!H2057),"")</f>
        <v/>
      </c>
      <c r="D2053" s="7" t="str">
        <f>IF('Payments Export'!I2057="","",'Payments Export'!I2057)</f>
        <v/>
      </c>
      <c r="E2053" s="7" t="str">
        <f t="shared" si="64"/>
        <v/>
      </c>
      <c r="F2053" s="7" t="str">
        <f>IF('Payments Export'!A2057="","",'Payments Export'!N2057)</f>
        <v/>
      </c>
      <c r="G2053" s="7" t="str">
        <f>IF('Payments Export'!A2057="","",'Payments Export'!O2057)</f>
        <v/>
      </c>
      <c r="H2053" s="7" t="str">
        <f>IF('Payments Export'!B2057="","",G2053-F2053)</f>
        <v/>
      </c>
      <c r="I2053" s="3" t="str">
        <f>IF(C2053&lt;&gt;"",_xlfn.XLOOKUP(IFERROR(VALUE(C2053),C2053),'Items database'!A:A,'Items database'!B:B),(_xlfn.XLOOKUP(LEFT(E2053,3),Services,Services,"")))</f>
        <v/>
      </c>
      <c r="J2053" s="3" t="str">
        <f t="shared" si="65"/>
        <v/>
      </c>
    </row>
    <row r="2054" spans="1:10" x14ac:dyDescent="0.35">
      <c r="A2054" s="7" t="str">
        <f>IF('Payments Export'!A2058="","",'Payments Export'!A2058)</f>
        <v/>
      </c>
      <c r="B2054" s="7" t="str">
        <f>IF('Payments Export'!A2058="","",'Payments Export'!B2058)</f>
        <v/>
      </c>
      <c r="C2054" s="7" t="str">
        <f>IF(IFERROR(VALUE('Payments Export'!H2058),'Payments Export'!H2058)&lt;&gt;0,IFERROR(VALUE('Payments Export'!H2058),'Payments Export'!H2058),"")</f>
        <v/>
      </c>
      <c r="D2054" s="7" t="str">
        <f>IF('Payments Export'!I2058="","",'Payments Export'!I2058)</f>
        <v/>
      </c>
      <c r="E2054" s="7" t="str">
        <f t="shared" si="64"/>
        <v/>
      </c>
      <c r="F2054" s="7" t="str">
        <f>IF('Payments Export'!A2058="","",'Payments Export'!N2058)</f>
        <v/>
      </c>
      <c r="G2054" s="7" t="str">
        <f>IF('Payments Export'!A2058="","",'Payments Export'!O2058)</f>
        <v/>
      </c>
      <c r="H2054" s="7" t="str">
        <f>IF('Payments Export'!B2058="","",G2054-F2054)</f>
        <v/>
      </c>
      <c r="I2054" s="3" t="str">
        <f>IF(C2054&lt;&gt;"",_xlfn.XLOOKUP(IFERROR(VALUE(C2054),C2054),'Items database'!A:A,'Items database'!B:B),(_xlfn.XLOOKUP(LEFT(E2054,3),Services,Services,"")))</f>
        <v/>
      </c>
      <c r="J2054" s="3" t="str">
        <f t="shared" si="65"/>
        <v/>
      </c>
    </row>
    <row r="2055" spans="1:10" x14ac:dyDescent="0.35">
      <c r="A2055" s="7" t="str">
        <f>IF('Payments Export'!A2059="","",'Payments Export'!A2059)</f>
        <v/>
      </c>
      <c r="B2055" s="7" t="str">
        <f>IF('Payments Export'!A2059="","",'Payments Export'!B2059)</f>
        <v/>
      </c>
      <c r="C2055" s="7" t="str">
        <f>IF(IFERROR(VALUE('Payments Export'!H2059),'Payments Export'!H2059)&lt;&gt;0,IFERROR(VALUE('Payments Export'!H2059),'Payments Export'!H2059),"")</f>
        <v/>
      </c>
      <c r="D2055" s="7" t="str">
        <f>IF('Payments Export'!I2059="","",'Payments Export'!I2059)</f>
        <v/>
      </c>
      <c r="E2055" s="7" t="str">
        <f t="shared" si="64"/>
        <v/>
      </c>
      <c r="F2055" s="7" t="str">
        <f>IF('Payments Export'!A2059="","",'Payments Export'!N2059)</f>
        <v/>
      </c>
      <c r="G2055" s="7" t="str">
        <f>IF('Payments Export'!A2059="","",'Payments Export'!O2059)</f>
        <v/>
      </c>
      <c r="H2055" s="7" t="str">
        <f>IF('Payments Export'!B2059="","",G2055-F2055)</f>
        <v/>
      </c>
      <c r="I2055" s="3" t="str">
        <f>IF(C2055&lt;&gt;"",_xlfn.XLOOKUP(IFERROR(VALUE(C2055),C2055),'Items database'!A:A,'Items database'!B:B),(_xlfn.XLOOKUP(LEFT(E2055,3),Services,Services,"")))</f>
        <v/>
      </c>
      <c r="J2055" s="3" t="str">
        <f t="shared" si="65"/>
        <v/>
      </c>
    </row>
    <row r="2056" spans="1:10" x14ac:dyDescent="0.35">
      <c r="A2056" s="7" t="str">
        <f>IF('Payments Export'!A2060="","",'Payments Export'!A2060)</f>
        <v/>
      </c>
      <c r="B2056" s="7" t="str">
        <f>IF('Payments Export'!A2060="","",'Payments Export'!B2060)</f>
        <v/>
      </c>
      <c r="C2056" s="7" t="str">
        <f>IF(IFERROR(VALUE('Payments Export'!H2060),'Payments Export'!H2060)&lt;&gt;0,IFERROR(VALUE('Payments Export'!H2060),'Payments Export'!H2060),"")</f>
        <v/>
      </c>
      <c r="D2056" s="7" t="str">
        <f>IF('Payments Export'!I2060="","",'Payments Export'!I2060)</f>
        <v/>
      </c>
      <c r="E2056" s="7" t="str">
        <f t="shared" si="64"/>
        <v/>
      </c>
      <c r="F2056" s="7" t="str">
        <f>IF('Payments Export'!A2060="","",'Payments Export'!N2060)</f>
        <v/>
      </c>
      <c r="G2056" s="7" t="str">
        <f>IF('Payments Export'!A2060="","",'Payments Export'!O2060)</f>
        <v/>
      </c>
      <c r="H2056" s="7" t="str">
        <f>IF('Payments Export'!B2060="","",G2056-F2056)</f>
        <v/>
      </c>
      <c r="I2056" s="3" t="str">
        <f>IF(C2056&lt;&gt;"",_xlfn.XLOOKUP(IFERROR(VALUE(C2056),C2056),'Items database'!A:A,'Items database'!B:B),(_xlfn.XLOOKUP(LEFT(E2056,3),Services,Services,"")))</f>
        <v/>
      </c>
      <c r="J2056" s="3" t="str">
        <f t="shared" si="65"/>
        <v/>
      </c>
    </row>
    <row r="2057" spans="1:10" x14ac:dyDescent="0.35">
      <c r="A2057" s="7" t="str">
        <f>IF('Payments Export'!A2061="","",'Payments Export'!A2061)</f>
        <v/>
      </c>
      <c r="B2057" s="7" t="str">
        <f>IF('Payments Export'!A2061="","",'Payments Export'!B2061)</f>
        <v/>
      </c>
      <c r="C2057" s="7" t="str">
        <f>IF(IFERROR(VALUE('Payments Export'!H2061),'Payments Export'!H2061)&lt;&gt;0,IFERROR(VALUE('Payments Export'!H2061),'Payments Export'!H2061),"")</f>
        <v/>
      </c>
      <c r="D2057" s="7" t="str">
        <f>IF('Payments Export'!I2061="","",'Payments Export'!I2061)</f>
        <v/>
      </c>
      <c r="E2057" s="7" t="str">
        <f t="shared" si="64"/>
        <v/>
      </c>
      <c r="F2057" s="7" t="str">
        <f>IF('Payments Export'!A2061="","",'Payments Export'!N2061)</f>
        <v/>
      </c>
      <c r="G2057" s="7" t="str">
        <f>IF('Payments Export'!A2061="","",'Payments Export'!O2061)</f>
        <v/>
      </c>
      <c r="H2057" s="7" t="str">
        <f>IF('Payments Export'!B2061="","",G2057-F2057)</f>
        <v/>
      </c>
      <c r="I2057" s="3" t="str">
        <f>IF(C2057&lt;&gt;"",_xlfn.XLOOKUP(IFERROR(VALUE(C2057),C2057),'Items database'!A:A,'Items database'!B:B),(_xlfn.XLOOKUP(LEFT(E2057,3),Services,Services,"")))</f>
        <v/>
      </c>
      <c r="J2057" s="3" t="str">
        <f t="shared" si="65"/>
        <v/>
      </c>
    </row>
    <row r="2058" spans="1:10" x14ac:dyDescent="0.35">
      <c r="A2058" s="7" t="str">
        <f>IF('Payments Export'!A2062="","",'Payments Export'!A2062)</f>
        <v/>
      </c>
      <c r="B2058" s="7" t="str">
        <f>IF('Payments Export'!A2062="","",'Payments Export'!B2062)</f>
        <v/>
      </c>
      <c r="C2058" s="7" t="str">
        <f>IF(IFERROR(VALUE('Payments Export'!H2062),'Payments Export'!H2062)&lt;&gt;0,IFERROR(VALUE('Payments Export'!H2062),'Payments Export'!H2062),"")</f>
        <v/>
      </c>
      <c r="D2058" s="7" t="str">
        <f>IF('Payments Export'!I2062="","",'Payments Export'!I2062)</f>
        <v/>
      </c>
      <c r="E2058" s="7" t="str">
        <f t="shared" si="64"/>
        <v/>
      </c>
      <c r="F2058" s="7" t="str">
        <f>IF('Payments Export'!A2062="","",'Payments Export'!N2062)</f>
        <v/>
      </c>
      <c r="G2058" s="7" t="str">
        <f>IF('Payments Export'!A2062="","",'Payments Export'!O2062)</f>
        <v/>
      </c>
      <c r="H2058" s="7" t="str">
        <f>IF('Payments Export'!B2062="","",G2058-F2058)</f>
        <v/>
      </c>
      <c r="I2058" s="3" t="str">
        <f>IF(C2058&lt;&gt;"",_xlfn.XLOOKUP(IFERROR(VALUE(C2058),C2058),'Items database'!A:A,'Items database'!B:B),(_xlfn.XLOOKUP(LEFT(E2058,3),Services,Services,"")))</f>
        <v/>
      </c>
      <c r="J2058" s="3" t="str">
        <f t="shared" si="65"/>
        <v/>
      </c>
    </row>
    <row r="2059" spans="1:10" x14ac:dyDescent="0.35">
      <c r="A2059" s="7" t="str">
        <f>IF('Payments Export'!A2063="","",'Payments Export'!A2063)</f>
        <v/>
      </c>
      <c r="B2059" s="7" t="str">
        <f>IF('Payments Export'!A2063="","",'Payments Export'!B2063)</f>
        <v/>
      </c>
      <c r="C2059" s="7" t="str">
        <f>IF(IFERROR(VALUE('Payments Export'!H2063),'Payments Export'!H2063)&lt;&gt;0,IFERROR(VALUE('Payments Export'!H2063),'Payments Export'!H2063),"")</f>
        <v/>
      </c>
      <c r="D2059" s="7" t="str">
        <f>IF('Payments Export'!I2063="","",'Payments Export'!I2063)</f>
        <v/>
      </c>
      <c r="E2059" s="7" t="str">
        <f t="shared" si="64"/>
        <v/>
      </c>
      <c r="F2059" s="7" t="str">
        <f>IF('Payments Export'!A2063="","",'Payments Export'!N2063)</f>
        <v/>
      </c>
      <c r="G2059" s="7" t="str">
        <f>IF('Payments Export'!A2063="","",'Payments Export'!O2063)</f>
        <v/>
      </c>
      <c r="H2059" s="7" t="str">
        <f>IF('Payments Export'!B2063="","",G2059-F2059)</f>
        <v/>
      </c>
      <c r="I2059" s="3" t="str">
        <f>IF(C2059&lt;&gt;"",_xlfn.XLOOKUP(IFERROR(VALUE(C2059),C2059),'Items database'!A:A,'Items database'!B:B),(_xlfn.XLOOKUP(LEFT(E2059,3),Services,Services,"")))</f>
        <v/>
      </c>
      <c r="J2059" s="3" t="str">
        <f t="shared" si="65"/>
        <v/>
      </c>
    </row>
    <row r="2060" spans="1:10" x14ac:dyDescent="0.35">
      <c r="A2060" s="7" t="str">
        <f>IF('Payments Export'!A2064="","",'Payments Export'!A2064)</f>
        <v/>
      </c>
      <c r="B2060" s="7" t="str">
        <f>IF('Payments Export'!A2064="","",'Payments Export'!B2064)</f>
        <v/>
      </c>
      <c r="C2060" s="7" t="str">
        <f>IF(IFERROR(VALUE('Payments Export'!H2064),'Payments Export'!H2064)&lt;&gt;0,IFERROR(VALUE('Payments Export'!H2064),'Payments Export'!H2064),"")</f>
        <v/>
      </c>
      <c r="D2060" s="7" t="str">
        <f>IF('Payments Export'!I2064="","",'Payments Export'!I2064)</f>
        <v/>
      </c>
      <c r="E2060" s="7" t="str">
        <f t="shared" si="64"/>
        <v/>
      </c>
      <c r="F2060" s="7" t="str">
        <f>IF('Payments Export'!A2064="","",'Payments Export'!N2064)</f>
        <v/>
      </c>
      <c r="G2060" s="7" t="str">
        <f>IF('Payments Export'!A2064="","",'Payments Export'!O2064)</f>
        <v/>
      </c>
      <c r="H2060" s="7" t="str">
        <f>IF('Payments Export'!B2064="","",G2060-F2060)</f>
        <v/>
      </c>
      <c r="I2060" s="3" t="str">
        <f>IF(C2060&lt;&gt;"",_xlfn.XLOOKUP(IFERROR(VALUE(C2060),C2060),'Items database'!A:A,'Items database'!B:B),(_xlfn.XLOOKUP(LEFT(E2060,3),Services,Services,"")))</f>
        <v/>
      </c>
      <c r="J2060" s="3" t="str">
        <f t="shared" si="65"/>
        <v/>
      </c>
    </row>
    <row r="2061" spans="1:10" x14ac:dyDescent="0.35">
      <c r="A2061" s="7" t="str">
        <f>IF('Payments Export'!A2065="","",'Payments Export'!A2065)</f>
        <v/>
      </c>
      <c r="B2061" s="7" t="str">
        <f>IF('Payments Export'!A2065="","",'Payments Export'!B2065)</f>
        <v/>
      </c>
      <c r="C2061" s="7" t="str">
        <f>IF(IFERROR(VALUE('Payments Export'!H2065),'Payments Export'!H2065)&lt;&gt;0,IFERROR(VALUE('Payments Export'!H2065),'Payments Export'!H2065),"")</f>
        <v/>
      </c>
      <c r="D2061" s="7" t="str">
        <f>IF('Payments Export'!I2065="","",'Payments Export'!I2065)</f>
        <v/>
      </c>
      <c r="E2061" s="7" t="str">
        <f t="shared" si="64"/>
        <v/>
      </c>
      <c r="F2061" s="7" t="str">
        <f>IF('Payments Export'!A2065="","",'Payments Export'!N2065)</f>
        <v/>
      </c>
      <c r="G2061" s="7" t="str">
        <f>IF('Payments Export'!A2065="","",'Payments Export'!O2065)</f>
        <v/>
      </c>
      <c r="H2061" s="7" t="str">
        <f>IF('Payments Export'!B2065="","",G2061-F2061)</f>
        <v/>
      </c>
      <c r="I2061" s="3" t="str">
        <f>IF(C2061&lt;&gt;"",_xlfn.XLOOKUP(IFERROR(VALUE(C2061),C2061),'Items database'!A:A,'Items database'!B:B),(_xlfn.XLOOKUP(LEFT(E2061,3),Services,Services,"")))</f>
        <v/>
      </c>
      <c r="J2061" s="3" t="str">
        <f t="shared" si="65"/>
        <v/>
      </c>
    </row>
    <row r="2062" spans="1:10" x14ac:dyDescent="0.35">
      <c r="A2062" s="7" t="str">
        <f>IF('Payments Export'!A2066="","",'Payments Export'!A2066)</f>
        <v/>
      </c>
      <c r="B2062" s="7" t="str">
        <f>IF('Payments Export'!A2066="","",'Payments Export'!B2066)</f>
        <v/>
      </c>
      <c r="C2062" s="7" t="str">
        <f>IF(IFERROR(VALUE('Payments Export'!H2066),'Payments Export'!H2066)&lt;&gt;0,IFERROR(VALUE('Payments Export'!H2066),'Payments Export'!H2066),"")</f>
        <v/>
      </c>
      <c r="D2062" s="7" t="str">
        <f>IF('Payments Export'!I2066="","",'Payments Export'!I2066)</f>
        <v/>
      </c>
      <c r="E2062" s="7" t="str">
        <f t="shared" si="64"/>
        <v/>
      </c>
      <c r="F2062" s="7" t="str">
        <f>IF('Payments Export'!A2066="","",'Payments Export'!N2066)</f>
        <v/>
      </c>
      <c r="G2062" s="7" t="str">
        <f>IF('Payments Export'!A2066="","",'Payments Export'!O2066)</f>
        <v/>
      </c>
      <c r="H2062" s="7" t="str">
        <f>IF('Payments Export'!B2066="","",G2062-F2062)</f>
        <v/>
      </c>
      <c r="I2062" s="3" t="str">
        <f>IF(C2062&lt;&gt;"",_xlfn.XLOOKUP(IFERROR(VALUE(C2062),C2062),'Items database'!A:A,'Items database'!B:B),(_xlfn.XLOOKUP(LEFT(E2062,3),Services,Services,"")))</f>
        <v/>
      </c>
      <c r="J2062" s="3" t="str">
        <f t="shared" si="65"/>
        <v/>
      </c>
    </row>
    <row r="2063" spans="1:10" x14ac:dyDescent="0.35">
      <c r="A2063" s="7" t="str">
        <f>IF('Payments Export'!A2067="","",'Payments Export'!A2067)</f>
        <v/>
      </c>
      <c r="B2063" s="7" t="str">
        <f>IF('Payments Export'!A2067="","",'Payments Export'!B2067)</f>
        <v/>
      </c>
      <c r="C2063" s="7" t="str">
        <f>IF(IFERROR(VALUE('Payments Export'!H2067),'Payments Export'!H2067)&lt;&gt;0,IFERROR(VALUE('Payments Export'!H2067),'Payments Export'!H2067),"")</f>
        <v/>
      </c>
      <c r="D2063" s="7" t="str">
        <f>IF('Payments Export'!I2067="","",'Payments Export'!I2067)</f>
        <v/>
      </c>
      <c r="E2063" s="7" t="str">
        <f t="shared" si="64"/>
        <v/>
      </c>
      <c r="F2063" s="7" t="str">
        <f>IF('Payments Export'!A2067="","",'Payments Export'!N2067)</f>
        <v/>
      </c>
      <c r="G2063" s="7" t="str">
        <f>IF('Payments Export'!A2067="","",'Payments Export'!O2067)</f>
        <v/>
      </c>
      <c r="H2063" s="7" t="str">
        <f>IF('Payments Export'!B2067="","",G2063-F2063)</f>
        <v/>
      </c>
      <c r="I2063" s="3" t="str">
        <f>IF(C2063&lt;&gt;"",_xlfn.XLOOKUP(IFERROR(VALUE(C2063),C2063),'Items database'!A:A,'Items database'!B:B),(_xlfn.XLOOKUP(LEFT(E2063,3),Services,Services,"")))</f>
        <v/>
      </c>
      <c r="J2063" s="3" t="str">
        <f t="shared" si="65"/>
        <v/>
      </c>
    </row>
    <row r="2064" spans="1:10" x14ac:dyDescent="0.35">
      <c r="A2064" s="7" t="str">
        <f>IF('Payments Export'!A2068="","",'Payments Export'!A2068)</f>
        <v/>
      </c>
      <c r="B2064" s="7" t="str">
        <f>IF('Payments Export'!A2068="","",'Payments Export'!B2068)</f>
        <v/>
      </c>
      <c r="C2064" s="7" t="str">
        <f>IF(IFERROR(VALUE('Payments Export'!H2068),'Payments Export'!H2068)&lt;&gt;0,IFERROR(VALUE('Payments Export'!H2068),'Payments Export'!H2068),"")</f>
        <v/>
      </c>
      <c r="D2064" s="7" t="str">
        <f>IF('Payments Export'!I2068="","",'Payments Export'!I2068)</f>
        <v/>
      </c>
      <c r="E2064" s="7" t="str">
        <f t="shared" si="64"/>
        <v/>
      </c>
      <c r="F2064" s="7" t="str">
        <f>IF('Payments Export'!A2068="","",'Payments Export'!N2068)</f>
        <v/>
      </c>
      <c r="G2064" s="7" t="str">
        <f>IF('Payments Export'!A2068="","",'Payments Export'!O2068)</f>
        <v/>
      </c>
      <c r="H2064" s="7" t="str">
        <f>IF('Payments Export'!B2068="","",G2064-F2064)</f>
        <v/>
      </c>
      <c r="I2064" s="3" t="str">
        <f>IF(C2064&lt;&gt;"",_xlfn.XLOOKUP(IFERROR(VALUE(C2064),C2064),'Items database'!A:A,'Items database'!B:B),(_xlfn.XLOOKUP(LEFT(E2064,3),Services,Services,"")))</f>
        <v/>
      </c>
      <c r="J2064" s="3" t="str">
        <f t="shared" si="65"/>
        <v/>
      </c>
    </row>
    <row r="2065" spans="1:10" x14ac:dyDescent="0.35">
      <c r="A2065" s="7" t="str">
        <f>IF('Payments Export'!A2069="","",'Payments Export'!A2069)</f>
        <v/>
      </c>
      <c r="B2065" s="7" t="str">
        <f>IF('Payments Export'!A2069="","",'Payments Export'!B2069)</f>
        <v/>
      </c>
      <c r="C2065" s="7" t="str">
        <f>IF(IFERROR(VALUE('Payments Export'!H2069),'Payments Export'!H2069)&lt;&gt;0,IFERROR(VALUE('Payments Export'!H2069),'Payments Export'!H2069),"")</f>
        <v/>
      </c>
      <c r="D2065" s="7" t="str">
        <f>IF('Payments Export'!I2069="","",'Payments Export'!I2069)</f>
        <v/>
      </c>
      <c r="E2065" s="7" t="str">
        <f t="shared" si="64"/>
        <v/>
      </c>
      <c r="F2065" s="7" t="str">
        <f>IF('Payments Export'!A2069="","",'Payments Export'!N2069)</f>
        <v/>
      </c>
      <c r="G2065" s="7" t="str">
        <f>IF('Payments Export'!A2069="","",'Payments Export'!O2069)</f>
        <v/>
      </c>
      <c r="H2065" s="7" t="str">
        <f>IF('Payments Export'!B2069="","",G2065-F2065)</f>
        <v/>
      </c>
      <c r="I2065" s="3" t="str">
        <f>IF(C2065&lt;&gt;"",_xlfn.XLOOKUP(IFERROR(VALUE(C2065),C2065),'Items database'!A:A,'Items database'!B:B),(_xlfn.XLOOKUP(LEFT(E2065,3),Services,Services,"")))</f>
        <v/>
      </c>
      <c r="J2065" s="3" t="str">
        <f t="shared" si="65"/>
        <v/>
      </c>
    </row>
    <row r="2066" spans="1:10" x14ac:dyDescent="0.35">
      <c r="A2066" s="7" t="str">
        <f>IF('Payments Export'!A2070="","",'Payments Export'!A2070)</f>
        <v/>
      </c>
      <c r="B2066" s="7" t="str">
        <f>IF('Payments Export'!A2070="","",'Payments Export'!B2070)</f>
        <v/>
      </c>
      <c r="C2066" s="7" t="str">
        <f>IF(IFERROR(VALUE('Payments Export'!H2070),'Payments Export'!H2070)&lt;&gt;0,IFERROR(VALUE('Payments Export'!H2070),'Payments Export'!H2070),"")</f>
        <v/>
      </c>
      <c r="D2066" s="7" t="str">
        <f>IF('Payments Export'!I2070="","",'Payments Export'!I2070)</f>
        <v/>
      </c>
      <c r="E2066" s="7" t="str">
        <f t="shared" si="64"/>
        <v/>
      </c>
      <c r="F2066" s="7" t="str">
        <f>IF('Payments Export'!A2070="","",'Payments Export'!N2070)</f>
        <v/>
      </c>
      <c r="G2066" s="7" t="str">
        <f>IF('Payments Export'!A2070="","",'Payments Export'!O2070)</f>
        <v/>
      </c>
      <c r="H2066" s="7" t="str">
        <f>IF('Payments Export'!B2070="","",G2066-F2066)</f>
        <v/>
      </c>
      <c r="I2066" s="3" t="str">
        <f>IF(C2066&lt;&gt;"",_xlfn.XLOOKUP(IFERROR(VALUE(C2066),C2066),'Items database'!A:A,'Items database'!B:B),(_xlfn.XLOOKUP(LEFT(E2066,3),Services,Services,"")))</f>
        <v/>
      </c>
      <c r="J2066" s="3" t="str">
        <f t="shared" si="65"/>
        <v/>
      </c>
    </row>
    <row r="2067" spans="1:10" x14ac:dyDescent="0.35">
      <c r="A2067" s="7" t="str">
        <f>IF('Payments Export'!A2071="","",'Payments Export'!A2071)</f>
        <v/>
      </c>
      <c r="B2067" s="7" t="str">
        <f>IF('Payments Export'!A2071="","",'Payments Export'!B2071)</f>
        <v/>
      </c>
      <c r="C2067" s="7" t="str">
        <f>IF(IFERROR(VALUE('Payments Export'!H2071),'Payments Export'!H2071)&lt;&gt;0,IFERROR(VALUE('Payments Export'!H2071),'Payments Export'!H2071),"")</f>
        <v/>
      </c>
      <c r="D2067" s="7" t="str">
        <f>IF('Payments Export'!I2071="","",'Payments Export'!I2071)</f>
        <v/>
      </c>
      <c r="E2067" s="7" t="str">
        <f t="shared" si="64"/>
        <v/>
      </c>
      <c r="F2067" s="7" t="str">
        <f>IF('Payments Export'!A2071="","",'Payments Export'!N2071)</f>
        <v/>
      </c>
      <c r="G2067" s="7" t="str">
        <f>IF('Payments Export'!A2071="","",'Payments Export'!O2071)</f>
        <v/>
      </c>
      <c r="H2067" s="7" t="str">
        <f>IF('Payments Export'!B2071="","",G2067-F2067)</f>
        <v/>
      </c>
      <c r="I2067" s="3" t="str">
        <f>IF(C2067&lt;&gt;"",_xlfn.XLOOKUP(IFERROR(VALUE(C2067),C2067),'Items database'!A:A,'Items database'!B:B),(_xlfn.XLOOKUP(LEFT(E2067,3),Services,Services,"")))</f>
        <v/>
      </c>
      <c r="J2067" s="3" t="str">
        <f t="shared" si="65"/>
        <v/>
      </c>
    </row>
    <row r="2068" spans="1:10" x14ac:dyDescent="0.35">
      <c r="A2068" s="7" t="str">
        <f>IF('Payments Export'!A2072="","",'Payments Export'!A2072)</f>
        <v/>
      </c>
      <c r="B2068" s="7" t="str">
        <f>IF('Payments Export'!A2072="","",'Payments Export'!B2072)</f>
        <v/>
      </c>
      <c r="C2068" s="7" t="str">
        <f>IF(IFERROR(VALUE('Payments Export'!H2072),'Payments Export'!H2072)&lt;&gt;0,IFERROR(VALUE('Payments Export'!H2072),'Payments Export'!H2072),"")</f>
        <v/>
      </c>
      <c r="D2068" s="7" t="str">
        <f>IF('Payments Export'!I2072="","",'Payments Export'!I2072)</f>
        <v/>
      </c>
      <c r="E2068" s="7" t="str">
        <f t="shared" si="64"/>
        <v/>
      </c>
      <c r="F2068" s="7" t="str">
        <f>IF('Payments Export'!A2072="","",'Payments Export'!N2072)</f>
        <v/>
      </c>
      <c r="G2068" s="7" t="str">
        <f>IF('Payments Export'!A2072="","",'Payments Export'!O2072)</f>
        <v/>
      </c>
      <c r="H2068" s="7" t="str">
        <f>IF('Payments Export'!B2072="","",G2068-F2068)</f>
        <v/>
      </c>
      <c r="I2068" s="3" t="str">
        <f>IF(C2068&lt;&gt;"",_xlfn.XLOOKUP(IFERROR(VALUE(C2068),C2068),'Items database'!A:A,'Items database'!B:B),(_xlfn.XLOOKUP(LEFT(E2068,3),Services,Services,"")))</f>
        <v/>
      </c>
      <c r="J2068" s="3" t="str">
        <f t="shared" si="65"/>
        <v/>
      </c>
    </row>
    <row r="2069" spans="1:10" x14ac:dyDescent="0.35">
      <c r="A2069" s="7" t="str">
        <f>IF('Payments Export'!A2073="","",'Payments Export'!A2073)</f>
        <v/>
      </c>
      <c r="B2069" s="7" t="str">
        <f>IF('Payments Export'!A2073="","",'Payments Export'!B2073)</f>
        <v/>
      </c>
      <c r="C2069" s="7" t="str">
        <f>IF(IFERROR(VALUE('Payments Export'!H2073),'Payments Export'!H2073)&lt;&gt;0,IFERROR(VALUE('Payments Export'!H2073),'Payments Export'!H2073),"")</f>
        <v/>
      </c>
      <c r="D2069" s="7" t="str">
        <f>IF('Payments Export'!I2073="","",'Payments Export'!I2073)</f>
        <v/>
      </c>
      <c r="E2069" s="7" t="str">
        <f t="shared" si="64"/>
        <v/>
      </c>
      <c r="F2069" s="7" t="str">
        <f>IF('Payments Export'!A2073="","",'Payments Export'!N2073)</f>
        <v/>
      </c>
      <c r="G2069" s="7" t="str">
        <f>IF('Payments Export'!A2073="","",'Payments Export'!O2073)</f>
        <v/>
      </c>
      <c r="H2069" s="7" t="str">
        <f>IF('Payments Export'!B2073="","",G2069-F2069)</f>
        <v/>
      </c>
      <c r="I2069" s="3" t="str">
        <f>IF(C2069&lt;&gt;"",_xlfn.XLOOKUP(IFERROR(VALUE(C2069),C2069),'Items database'!A:A,'Items database'!B:B),(_xlfn.XLOOKUP(LEFT(E2069,3),Services,Services,"")))</f>
        <v/>
      </c>
      <c r="J2069" s="3" t="str">
        <f t="shared" si="65"/>
        <v/>
      </c>
    </row>
    <row r="2070" spans="1:10" x14ac:dyDescent="0.35">
      <c r="A2070" s="7" t="str">
        <f>IF('Payments Export'!A2074="","",'Payments Export'!A2074)</f>
        <v/>
      </c>
      <c r="B2070" s="7" t="str">
        <f>IF('Payments Export'!A2074="","",'Payments Export'!B2074)</f>
        <v/>
      </c>
      <c r="C2070" s="7" t="str">
        <f>IF(IFERROR(VALUE('Payments Export'!H2074),'Payments Export'!H2074)&lt;&gt;0,IFERROR(VALUE('Payments Export'!H2074),'Payments Export'!H2074),"")</f>
        <v/>
      </c>
      <c r="D2070" s="7" t="str">
        <f>IF('Payments Export'!I2074="","",'Payments Export'!I2074)</f>
        <v/>
      </c>
      <c r="E2070" s="7" t="str">
        <f t="shared" si="64"/>
        <v/>
      </c>
      <c r="F2070" s="7" t="str">
        <f>IF('Payments Export'!A2074="","",'Payments Export'!N2074)</f>
        <v/>
      </c>
      <c r="G2070" s="7" t="str">
        <f>IF('Payments Export'!A2074="","",'Payments Export'!O2074)</f>
        <v/>
      </c>
      <c r="H2070" s="7" t="str">
        <f>IF('Payments Export'!B2074="","",G2070-F2070)</f>
        <v/>
      </c>
      <c r="I2070" s="3" t="str">
        <f>IF(C2070&lt;&gt;"",_xlfn.XLOOKUP(IFERROR(VALUE(C2070),C2070),'Items database'!A:A,'Items database'!B:B),(_xlfn.XLOOKUP(LEFT(E2070,3),Services,Services,"")))</f>
        <v/>
      </c>
      <c r="J2070" s="3" t="str">
        <f t="shared" si="65"/>
        <v/>
      </c>
    </row>
    <row r="2071" spans="1:10" x14ac:dyDescent="0.35">
      <c r="A2071" s="7" t="str">
        <f>IF('Payments Export'!A2075="","",'Payments Export'!A2075)</f>
        <v/>
      </c>
      <c r="B2071" s="7" t="str">
        <f>IF('Payments Export'!A2075="","",'Payments Export'!B2075)</f>
        <v/>
      </c>
      <c r="C2071" s="7" t="str">
        <f>IF(IFERROR(VALUE('Payments Export'!H2075),'Payments Export'!H2075)&lt;&gt;0,IFERROR(VALUE('Payments Export'!H2075),'Payments Export'!H2075),"")</f>
        <v/>
      </c>
      <c r="D2071" s="7" t="str">
        <f>IF('Payments Export'!I2075="","",'Payments Export'!I2075)</f>
        <v/>
      </c>
      <c r="E2071" s="7" t="str">
        <f t="shared" si="64"/>
        <v/>
      </c>
      <c r="F2071" s="7" t="str">
        <f>IF('Payments Export'!A2075="","",'Payments Export'!N2075)</f>
        <v/>
      </c>
      <c r="G2071" s="7" t="str">
        <f>IF('Payments Export'!A2075="","",'Payments Export'!O2075)</f>
        <v/>
      </c>
      <c r="H2071" s="7" t="str">
        <f>IF('Payments Export'!B2075="","",G2071-F2071)</f>
        <v/>
      </c>
      <c r="I2071" s="3" t="str">
        <f>IF(C2071&lt;&gt;"",_xlfn.XLOOKUP(IFERROR(VALUE(C2071),C2071),'Items database'!A:A,'Items database'!B:B),(_xlfn.XLOOKUP(LEFT(E2071,3),Services,Services,"")))</f>
        <v/>
      </c>
      <c r="J2071" s="3" t="str">
        <f t="shared" si="65"/>
        <v/>
      </c>
    </row>
    <row r="2072" spans="1:10" x14ac:dyDescent="0.35">
      <c r="A2072" s="7" t="str">
        <f>IF('Payments Export'!A2076="","",'Payments Export'!A2076)</f>
        <v/>
      </c>
      <c r="B2072" s="7" t="str">
        <f>IF('Payments Export'!A2076="","",'Payments Export'!B2076)</f>
        <v/>
      </c>
      <c r="C2072" s="7" t="str">
        <f>IF(IFERROR(VALUE('Payments Export'!H2076),'Payments Export'!H2076)&lt;&gt;0,IFERROR(VALUE('Payments Export'!H2076),'Payments Export'!H2076),"")</f>
        <v/>
      </c>
      <c r="D2072" s="7" t="str">
        <f>IF('Payments Export'!I2076="","",'Payments Export'!I2076)</f>
        <v/>
      </c>
      <c r="E2072" s="7" t="str">
        <f t="shared" si="64"/>
        <v/>
      </c>
      <c r="F2072" s="7" t="str">
        <f>IF('Payments Export'!A2076="","",'Payments Export'!N2076)</f>
        <v/>
      </c>
      <c r="G2072" s="7" t="str">
        <f>IF('Payments Export'!A2076="","",'Payments Export'!O2076)</f>
        <v/>
      </c>
      <c r="H2072" s="7" t="str">
        <f>IF('Payments Export'!B2076="","",G2072-F2072)</f>
        <v/>
      </c>
      <c r="I2072" s="3" t="str">
        <f>IF(C2072&lt;&gt;"",_xlfn.XLOOKUP(IFERROR(VALUE(C2072),C2072),'Items database'!A:A,'Items database'!B:B),(_xlfn.XLOOKUP(LEFT(E2072,3),Services,Services,"")))</f>
        <v/>
      </c>
      <c r="J2072" s="3" t="str">
        <f t="shared" si="65"/>
        <v/>
      </c>
    </row>
    <row r="2073" spans="1:10" x14ac:dyDescent="0.35">
      <c r="A2073" s="7" t="str">
        <f>IF('Payments Export'!A2077="","",'Payments Export'!A2077)</f>
        <v/>
      </c>
      <c r="B2073" s="7" t="str">
        <f>IF('Payments Export'!A2077="","",'Payments Export'!B2077)</f>
        <v/>
      </c>
      <c r="C2073" s="7" t="str">
        <f>IF(IFERROR(VALUE('Payments Export'!H2077),'Payments Export'!H2077)&lt;&gt;0,IFERROR(VALUE('Payments Export'!H2077),'Payments Export'!H2077),"")</f>
        <v/>
      </c>
      <c r="D2073" s="7" t="str">
        <f>IF('Payments Export'!I2077="","",'Payments Export'!I2077)</f>
        <v/>
      </c>
      <c r="E2073" s="7" t="str">
        <f t="shared" si="64"/>
        <v/>
      </c>
      <c r="F2073" s="7" t="str">
        <f>IF('Payments Export'!A2077="","",'Payments Export'!N2077)</f>
        <v/>
      </c>
      <c r="G2073" s="7" t="str">
        <f>IF('Payments Export'!A2077="","",'Payments Export'!O2077)</f>
        <v/>
      </c>
      <c r="H2073" s="7" t="str">
        <f>IF('Payments Export'!B2077="","",G2073-F2073)</f>
        <v/>
      </c>
      <c r="I2073" s="3" t="str">
        <f>IF(C2073&lt;&gt;"",_xlfn.XLOOKUP(IFERROR(VALUE(C2073),C2073),'Items database'!A:A,'Items database'!B:B),(_xlfn.XLOOKUP(LEFT(E2073,3),Services,Services,"")))</f>
        <v/>
      </c>
      <c r="J2073" s="3" t="str">
        <f t="shared" si="65"/>
        <v/>
      </c>
    </row>
    <row r="2074" spans="1:10" x14ac:dyDescent="0.35">
      <c r="A2074" s="7" t="str">
        <f>IF('Payments Export'!A2078="","",'Payments Export'!A2078)</f>
        <v/>
      </c>
      <c r="B2074" s="7" t="str">
        <f>IF('Payments Export'!A2078="","",'Payments Export'!B2078)</f>
        <v/>
      </c>
      <c r="C2074" s="7" t="str">
        <f>IF(IFERROR(VALUE('Payments Export'!H2078),'Payments Export'!H2078)&lt;&gt;0,IFERROR(VALUE('Payments Export'!H2078),'Payments Export'!H2078),"")</f>
        <v/>
      </c>
      <c r="D2074" s="7" t="str">
        <f>IF('Payments Export'!I2078="","",'Payments Export'!I2078)</f>
        <v/>
      </c>
      <c r="E2074" s="7" t="str">
        <f t="shared" si="64"/>
        <v/>
      </c>
      <c r="F2074" s="7" t="str">
        <f>IF('Payments Export'!A2078="","",'Payments Export'!N2078)</f>
        <v/>
      </c>
      <c r="G2074" s="7" t="str">
        <f>IF('Payments Export'!A2078="","",'Payments Export'!O2078)</f>
        <v/>
      </c>
      <c r="H2074" s="7" t="str">
        <f>IF('Payments Export'!B2078="","",G2074-F2074)</f>
        <v/>
      </c>
      <c r="I2074" s="3" t="str">
        <f>IF(C2074&lt;&gt;"",_xlfn.XLOOKUP(IFERROR(VALUE(C2074),C2074),'Items database'!A:A,'Items database'!B:B),(_xlfn.XLOOKUP(LEFT(E2074,3),Services,Services,"")))</f>
        <v/>
      </c>
      <c r="J2074" s="3" t="str">
        <f t="shared" si="65"/>
        <v/>
      </c>
    </row>
    <row r="2075" spans="1:10" x14ac:dyDescent="0.35">
      <c r="A2075" s="7" t="str">
        <f>IF('Payments Export'!A2079="","",'Payments Export'!A2079)</f>
        <v/>
      </c>
      <c r="B2075" s="7" t="str">
        <f>IF('Payments Export'!A2079="","",'Payments Export'!B2079)</f>
        <v/>
      </c>
      <c r="C2075" s="7" t="str">
        <f>IF(IFERROR(VALUE('Payments Export'!H2079),'Payments Export'!H2079)&lt;&gt;0,IFERROR(VALUE('Payments Export'!H2079),'Payments Export'!H2079),"")</f>
        <v/>
      </c>
      <c r="D2075" s="7" t="str">
        <f>IF('Payments Export'!I2079="","",'Payments Export'!I2079)</f>
        <v/>
      </c>
      <c r="E2075" s="7" t="str">
        <f t="shared" si="64"/>
        <v/>
      </c>
      <c r="F2075" s="7" t="str">
        <f>IF('Payments Export'!A2079="","",'Payments Export'!N2079)</f>
        <v/>
      </c>
      <c r="G2075" s="7" t="str">
        <f>IF('Payments Export'!A2079="","",'Payments Export'!O2079)</f>
        <v/>
      </c>
      <c r="H2075" s="7" t="str">
        <f>IF('Payments Export'!B2079="","",G2075-F2075)</f>
        <v/>
      </c>
      <c r="I2075" s="3" t="str">
        <f>IF(C2075&lt;&gt;"",_xlfn.XLOOKUP(IFERROR(VALUE(C2075),C2075),'Items database'!A:A,'Items database'!B:B),(_xlfn.XLOOKUP(LEFT(E2075,3),Services,Services,"")))</f>
        <v/>
      </c>
      <c r="J2075" s="3" t="str">
        <f t="shared" si="65"/>
        <v/>
      </c>
    </row>
    <row r="2076" spans="1:10" x14ac:dyDescent="0.35">
      <c r="A2076" s="7" t="str">
        <f>IF('Payments Export'!A2080="","",'Payments Export'!A2080)</f>
        <v/>
      </c>
      <c r="B2076" s="7" t="str">
        <f>IF('Payments Export'!A2080="","",'Payments Export'!B2080)</f>
        <v/>
      </c>
      <c r="C2076" s="7" t="str">
        <f>IF(IFERROR(VALUE('Payments Export'!H2080),'Payments Export'!H2080)&lt;&gt;0,IFERROR(VALUE('Payments Export'!H2080),'Payments Export'!H2080),"")</f>
        <v/>
      </c>
      <c r="D2076" s="7" t="str">
        <f>IF('Payments Export'!I2080="","",'Payments Export'!I2080)</f>
        <v/>
      </c>
      <c r="E2076" s="7" t="str">
        <f t="shared" si="64"/>
        <v/>
      </c>
      <c r="F2076" s="7" t="str">
        <f>IF('Payments Export'!A2080="","",'Payments Export'!N2080)</f>
        <v/>
      </c>
      <c r="G2076" s="7" t="str">
        <f>IF('Payments Export'!A2080="","",'Payments Export'!O2080)</f>
        <v/>
      </c>
      <c r="H2076" s="7" t="str">
        <f>IF('Payments Export'!B2080="","",G2076-F2076)</f>
        <v/>
      </c>
      <c r="I2076" s="3" t="str">
        <f>IF(C2076&lt;&gt;"",_xlfn.XLOOKUP(IFERROR(VALUE(C2076),C2076),'Items database'!A:A,'Items database'!B:B),(_xlfn.XLOOKUP(LEFT(E2076,3),Services,Services,"")))</f>
        <v/>
      </c>
      <c r="J2076" s="3" t="str">
        <f t="shared" si="65"/>
        <v/>
      </c>
    </row>
    <row r="2077" spans="1:10" x14ac:dyDescent="0.35">
      <c r="A2077" s="7" t="str">
        <f>IF('Payments Export'!A2081="","",'Payments Export'!A2081)</f>
        <v/>
      </c>
      <c r="B2077" s="7" t="str">
        <f>IF('Payments Export'!A2081="","",'Payments Export'!B2081)</f>
        <v/>
      </c>
      <c r="C2077" s="7" t="str">
        <f>IF(IFERROR(VALUE('Payments Export'!H2081),'Payments Export'!H2081)&lt;&gt;0,IFERROR(VALUE('Payments Export'!H2081),'Payments Export'!H2081),"")</f>
        <v/>
      </c>
      <c r="D2077" s="7" t="str">
        <f>IF('Payments Export'!I2081="","",'Payments Export'!I2081)</f>
        <v/>
      </c>
      <c r="E2077" s="7" t="str">
        <f t="shared" si="64"/>
        <v/>
      </c>
      <c r="F2077" s="7" t="str">
        <f>IF('Payments Export'!A2081="","",'Payments Export'!N2081)</f>
        <v/>
      </c>
      <c r="G2077" s="7" t="str">
        <f>IF('Payments Export'!A2081="","",'Payments Export'!O2081)</f>
        <v/>
      </c>
      <c r="H2077" s="7" t="str">
        <f>IF('Payments Export'!B2081="","",G2077-F2077)</f>
        <v/>
      </c>
      <c r="I2077" s="3" t="str">
        <f>IF(C2077&lt;&gt;"",_xlfn.XLOOKUP(IFERROR(VALUE(C2077),C2077),'Items database'!A:A,'Items database'!B:B),(_xlfn.XLOOKUP(LEFT(E2077,3),Services,Services,"")))</f>
        <v/>
      </c>
      <c r="J2077" s="3" t="str">
        <f t="shared" si="65"/>
        <v/>
      </c>
    </row>
    <row r="2078" spans="1:10" x14ac:dyDescent="0.35">
      <c r="A2078" s="7" t="str">
        <f>IF('Payments Export'!A2082="","",'Payments Export'!A2082)</f>
        <v/>
      </c>
      <c r="B2078" s="7" t="str">
        <f>IF('Payments Export'!A2082="","",'Payments Export'!B2082)</f>
        <v/>
      </c>
      <c r="C2078" s="7" t="str">
        <f>IF(IFERROR(VALUE('Payments Export'!H2082),'Payments Export'!H2082)&lt;&gt;0,IFERROR(VALUE('Payments Export'!H2082),'Payments Export'!H2082),"")</f>
        <v/>
      </c>
      <c r="D2078" s="7" t="str">
        <f>IF('Payments Export'!I2082="","",'Payments Export'!I2082)</f>
        <v/>
      </c>
      <c r="E2078" s="7" t="str">
        <f t="shared" si="64"/>
        <v/>
      </c>
      <c r="F2078" s="7" t="str">
        <f>IF('Payments Export'!A2082="","",'Payments Export'!N2082)</f>
        <v/>
      </c>
      <c r="G2078" s="7" t="str">
        <f>IF('Payments Export'!A2082="","",'Payments Export'!O2082)</f>
        <v/>
      </c>
      <c r="H2078" s="7" t="str">
        <f>IF('Payments Export'!B2082="","",G2078-F2078)</f>
        <v/>
      </c>
      <c r="I2078" s="3" t="str">
        <f>IF(C2078&lt;&gt;"",_xlfn.XLOOKUP(IFERROR(VALUE(C2078),C2078),'Items database'!A:A,'Items database'!B:B),(_xlfn.XLOOKUP(LEFT(E2078,3),Services,Services,"")))</f>
        <v/>
      </c>
      <c r="J2078" s="3" t="str">
        <f t="shared" si="65"/>
        <v/>
      </c>
    </row>
    <row r="2079" spans="1:10" x14ac:dyDescent="0.35">
      <c r="A2079" s="7" t="str">
        <f>IF('Payments Export'!A2083="","",'Payments Export'!A2083)</f>
        <v/>
      </c>
      <c r="B2079" s="7" t="str">
        <f>IF('Payments Export'!A2083="","",'Payments Export'!B2083)</f>
        <v/>
      </c>
      <c r="C2079" s="7" t="str">
        <f>IF(IFERROR(VALUE('Payments Export'!H2083),'Payments Export'!H2083)&lt;&gt;0,IFERROR(VALUE('Payments Export'!H2083),'Payments Export'!H2083),"")</f>
        <v/>
      </c>
      <c r="D2079" s="7" t="str">
        <f>IF('Payments Export'!I2083="","",'Payments Export'!I2083)</f>
        <v/>
      </c>
      <c r="E2079" s="7" t="str">
        <f t="shared" si="64"/>
        <v/>
      </c>
      <c r="F2079" s="7" t="str">
        <f>IF('Payments Export'!A2083="","",'Payments Export'!N2083)</f>
        <v/>
      </c>
      <c r="G2079" s="7" t="str">
        <f>IF('Payments Export'!A2083="","",'Payments Export'!O2083)</f>
        <v/>
      </c>
      <c r="H2079" s="7" t="str">
        <f>IF('Payments Export'!B2083="","",G2079-F2079)</f>
        <v/>
      </c>
      <c r="I2079" s="3" t="str">
        <f>IF(C2079&lt;&gt;"",_xlfn.XLOOKUP(IFERROR(VALUE(C2079),C2079),'Items database'!A:A,'Items database'!B:B),(_xlfn.XLOOKUP(LEFT(E2079,3),Services,Services,"")))</f>
        <v/>
      </c>
      <c r="J2079" s="3" t="str">
        <f t="shared" si="65"/>
        <v/>
      </c>
    </row>
    <row r="2080" spans="1:10" x14ac:dyDescent="0.35">
      <c r="A2080" s="7" t="str">
        <f>IF('Payments Export'!A2084="","",'Payments Export'!A2084)</f>
        <v/>
      </c>
      <c r="B2080" s="7" t="str">
        <f>IF('Payments Export'!A2084="","",'Payments Export'!B2084)</f>
        <v/>
      </c>
      <c r="C2080" s="7" t="str">
        <f>IF(IFERROR(VALUE('Payments Export'!H2084),'Payments Export'!H2084)&lt;&gt;0,IFERROR(VALUE('Payments Export'!H2084),'Payments Export'!H2084),"")</f>
        <v/>
      </c>
      <c r="D2080" s="7" t="str">
        <f>IF('Payments Export'!I2084="","",'Payments Export'!I2084)</f>
        <v/>
      </c>
      <c r="E2080" s="7" t="str">
        <f t="shared" si="64"/>
        <v/>
      </c>
      <c r="F2080" s="7" t="str">
        <f>IF('Payments Export'!A2084="","",'Payments Export'!N2084)</f>
        <v/>
      </c>
      <c r="G2080" s="7" t="str">
        <f>IF('Payments Export'!A2084="","",'Payments Export'!O2084)</f>
        <v/>
      </c>
      <c r="H2080" s="7" t="str">
        <f>IF('Payments Export'!B2084="","",G2080-F2080)</f>
        <v/>
      </c>
      <c r="I2080" s="3" t="str">
        <f>IF(C2080&lt;&gt;"",_xlfn.XLOOKUP(IFERROR(VALUE(C2080),C2080),'Items database'!A:A,'Items database'!B:B),(_xlfn.XLOOKUP(LEFT(E2080,3),Services,Services,"")))</f>
        <v/>
      </c>
      <c r="J2080" s="3" t="str">
        <f t="shared" si="65"/>
        <v/>
      </c>
    </row>
    <row r="2081" spans="1:10" x14ac:dyDescent="0.35">
      <c r="A2081" s="7" t="str">
        <f>IF('Payments Export'!A2085="","",'Payments Export'!A2085)</f>
        <v/>
      </c>
      <c r="B2081" s="7" t="str">
        <f>IF('Payments Export'!A2085="","",'Payments Export'!B2085)</f>
        <v/>
      </c>
      <c r="C2081" s="7" t="str">
        <f>IF(IFERROR(VALUE('Payments Export'!H2085),'Payments Export'!H2085)&lt;&gt;0,IFERROR(VALUE('Payments Export'!H2085),'Payments Export'!H2085),"")</f>
        <v/>
      </c>
      <c r="D2081" s="7" t="str">
        <f>IF('Payments Export'!I2085="","",'Payments Export'!I2085)</f>
        <v/>
      </c>
      <c r="E2081" s="7" t="str">
        <f t="shared" si="64"/>
        <v/>
      </c>
      <c r="F2081" s="7" t="str">
        <f>IF('Payments Export'!A2085="","",'Payments Export'!N2085)</f>
        <v/>
      </c>
      <c r="G2081" s="7" t="str">
        <f>IF('Payments Export'!A2085="","",'Payments Export'!O2085)</f>
        <v/>
      </c>
      <c r="H2081" s="7" t="str">
        <f>IF('Payments Export'!B2085="","",G2081-F2081)</f>
        <v/>
      </c>
      <c r="I2081" s="3" t="str">
        <f>IF(C2081&lt;&gt;"",_xlfn.XLOOKUP(IFERROR(VALUE(C2081),C2081),'Items database'!A:A,'Items database'!B:B),(_xlfn.XLOOKUP(LEFT(E2081,3),Services,Services,"")))</f>
        <v/>
      </c>
      <c r="J2081" s="3" t="str">
        <f t="shared" si="65"/>
        <v/>
      </c>
    </row>
    <row r="2082" spans="1:10" x14ac:dyDescent="0.35">
      <c r="A2082" s="7" t="str">
        <f>IF('Payments Export'!A2086="","",'Payments Export'!A2086)</f>
        <v/>
      </c>
      <c r="B2082" s="7" t="str">
        <f>IF('Payments Export'!A2086="","",'Payments Export'!B2086)</f>
        <v/>
      </c>
      <c r="C2082" s="7" t="str">
        <f>IF(IFERROR(VALUE('Payments Export'!H2086),'Payments Export'!H2086)&lt;&gt;0,IFERROR(VALUE('Payments Export'!H2086),'Payments Export'!H2086),"")</f>
        <v/>
      </c>
      <c r="D2082" s="7" t="str">
        <f>IF('Payments Export'!I2086="","",'Payments Export'!I2086)</f>
        <v/>
      </c>
      <c r="E2082" s="7" t="str">
        <f t="shared" si="64"/>
        <v/>
      </c>
      <c r="F2082" s="7" t="str">
        <f>IF('Payments Export'!A2086="","",'Payments Export'!N2086)</f>
        <v/>
      </c>
      <c r="G2082" s="7" t="str">
        <f>IF('Payments Export'!A2086="","",'Payments Export'!O2086)</f>
        <v/>
      </c>
      <c r="H2082" s="7" t="str">
        <f>IF('Payments Export'!B2086="","",G2082-F2082)</f>
        <v/>
      </c>
      <c r="I2082" s="3" t="str">
        <f>IF(C2082&lt;&gt;"",_xlfn.XLOOKUP(IFERROR(VALUE(C2082),C2082),'Items database'!A:A,'Items database'!B:B),(_xlfn.XLOOKUP(LEFT(E2082,3),Services,Services,"")))</f>
        <v/>
      </c>
      <c r="J2082" s="3" t="str">
        <f t="shared" si="65"/>
        <v/>
      </c>
    </row>
    <row r="2083" spans="1:10" x14ac:dyDescent="0.35">
      <c r="A2083" s="7" t="str">
        <f>IF('Payments Export'!A2087="","",'Payments Export'!A2087)</f>
        <v/>
      </c>
      <c r="B2083" s="7" t="str">
        <f>IF('Payments Export'!A2087="","",'Payments Export'!B2087)</f>
        <v/>
      </c>
      <c r="C2083" s="7" t="str">
        <f>IF(IFERROR(VALUE('Payments Export'!H2087),'Payments Export'!H2087)&lt;&gt;0,IFERROR(VALUE('Payments Export'!H2087),'Payments Export'!H2087),"")</f>
        <v/>
      </c>
      <c r="D2083" s="7" t="str">
        <f>IF('Payments Export'!I2087="","",'Payments Export'!I2087)</f>
        <v/>
      </c>
      <c r="E2083" s="7" t="str">
        <f t="shared" si="64"/>
        <v/>
      </c>
      <c r="F2083" s="7" t="str">
        <f>IF('Payments Export'!A2087="","",'Payments Export'!N2087)</f>
        <v/>
      </c>
      <c r="G2083" s="7" t="str">
        <f>IF('Payments Export'!A2087="","",'Payments Export'!O2087)</f>
        <v/>
      </c>
      <c r="H2083" s="7" t="str">
        <f>IF('Payments Export'!B2087="","",G2083-F2083)</f>
        <v/>
      </c>
      <c r="I2083" s="3" t="str">
        <f>IF(C2083&lt;&gt;"",_xlfn.XLOOKUP(IFERROR(VALUE(C2083),C2083),'Items database'!A:A,'Items database'!B:B),(_xlfn.XLOOKUP(LEFT(E2083,3),Services,Services,"")))</f>
        <v/>
      </c>
      <c r="J2083" s="3" t="str">
        <f t="shared" si="65"/>
        <v/>
      </c>
    </row>
    <row r="2084" spans="1:10" x14ac:dyDescent="0.35">
      <c r="A2084" s="7" t="str">
        <f>IF('Payments Export'!A2088="","",'Payments Export'!A2088)</f>
        <v/>
      </c>
      <c r="B2084" s="7" t="str">
        <f>IF('Payments Export'!A2088="","",'Payments Export'!B2088)</f>
        <v/>
      </c>
      <c r="C2084" s="7" t="str">
        <f>IF(IFERROR(VALUE('Payments Export'!H2088),'Payments Export'!H2088)&lt;&gt;0,IFERROR(VALUE('Payments Export'!H2088),'Payments Export'!H2088),"")</f>
        <v/>
      </c>
      <c r="D2084" s="7" t="str">
        <f>IF('Payments Export'!I2088="","",'Payments Export'!I2088)</f>
        <v/>
      </c>
      <c r="E2084" s="7" t="str">
        <f t="shared" si="64"/>
        <v/>
      </c>
      <c r="F2084" s="7" t="str">
        <f>IF('Payments Export'!A2088="","",'Payments Export'!N2088)</f>
        <v/>
      </c>
      <c r="G2084" s="7" t="str">
        <f>IF('Payments Export'!A2088="","",'Payments Export'!O2088)</f>
        <v/>
      </c>
      <c r="H2084" s="7" t="str">
        <f>IF('Payments Export'!B2088="","",G2084-F2084)</f>
        <v/>
      </c>
      <c r="I2084" s="3" t="str">
        <f>IF(C2084&lt;&gt;"",_xlfn.XLOOKUP(IFERROR(VALUE(C2084),C2084),'Items database'!A:A,'Items database'!B:B),(_xlfn.XLOOKUP(LEFT(E2084,3),Services,Services,"")))</f>
        <v/>
      </c>
      <c r="J2084" s="3" t="str">
        <f t="shared" si="65"/>
        <v/>
      </c>
    </row>
    <row r="2085" spans="1:10" x14ac:dyDescent="0.35">
      <c r="A2085" s="7" t="str">
        <f>IF('Payments Export'!A2089="","",'Payments Export'!A2089)</f>
        <v/>
      </c>
      <c r="B2085" s="7" t="str">
        <f>IF('Payments Export'!A2089="","",'Payments Export'!B2089)</f>
        <v/>
      </c>
      <c r="C2085" s="7" t="str">
        <f>IF(IFERROR(VALUE('Payments Export'!H2089),'Payments Export'!H2089)&lt;&gt;0,IFERROR(VALUE('Payments Export'!H2089),'Payments Export'!H2089),"")</f>
        <v/>
      </c>
      <c r="D2085" s="7" t="str">
        <f>IF('Payments Export'!I2089="","",'Payments Export'!I2089)</f>
        <v/>
      </c>
      <c r="E2085" s="7" t="str">
        <f t="shared" si="64"/>
        <v/>
      </c>
      <c r="F2085" s="7" t="str">
        <f>IF('Payments Export'!A2089="","",'Payments Export'!N2089)</f>
        <v/>
      </c>
      <c r="G2085" s="7" t="str">
        <f>IF('Payments Export'!A2089="","",'Payments Export'!O2089)</f>
        <v/>
      </c>
      <c r="H2085" s="7" t="str">
        <f>IF('Payments Export'!B2089="","",G2085-F2085)</f>
        <v/>
      </c>
      <c r="I2085" s="3" t="str">
        <f>IF(C2085&lt;&gt;"",_xlfn.XLOOKUP(IFERROR(VALUE(C2085),C2085),'Items database'!A:A,'Items database'!B:B),(_xlfn.XLOOKUP(LEFT(E2085,3),Services,Services,"")))</f>
        <v/>
      </c>
      <c r="J2085" s="3" t="str">
        <f t="shared" si="65"/>
        <v/>
      </c>
    </row>
    <row r="2086" spans="1:10" x14ac:dyDescent="0.35">
      <c r="A2086" s="7" t="str">
        <f>IF('Payments Export'!A2090="","",'Payments Export'!A2090)</f>
        <v/>
      </c>
      <c r="B2086" s="7" t="str">
        <f>IF('Payments Export'!A2090="","",'Payments Export'!B2090)</f>
        <v/>
      </c>
      <c r="C2086" s="7" t="str">
        <f>IF(IFERROR(VALUE('Payments Export'!H2090),'Payments Export'!H2090)&lt;&gt;0,IFERROR(VALUE('Payments Export'!H2090),'Payments Export'!H2090),"")</f>
        <v/>
      </c>
      <c r="D2086" s="7" t="str">
        <f>IF('Payments Export'!I2090="","",'Payments Export'!I2090)</f>
        <v/>
      </c>
      <c r="E2086" s="7" t="str">
        <f t="shared" si="64"/>
        <v/>
      </c>
      <c r="F2086" s="7" t="str">
        <f>IF('Payments Export'!A2090="","",'Payments Export'!N2090)</f>
        <v/>
      </c>
      <c r="G2086" s="7" t="str">
        <f>IF('Payments Export'!A2090="","",'Payments Export'!O2090)</f>
        <v/>
      </c>
      <c r="H2086" s="7" t="str">
        <f>IF('Payments Export'!B2090="","",G2086-F2086)</f>
        <v/>
      </c>
      <c r="I2086" s="3" t="str">
        <f>IF(C2086&lt;&gt;"",_xlfn.XLOOKUP(IFERROR(VALUE(C2086),C2086),'Items database'!A:A,'Items database'!B:B),(_xlfn.XLOOKUP(LEFT(E2086,3),Services,Services,"")))</f>
        <v/>
      </c>
      <c r="J2086" s="3" t="str">
        <f t="shared" si="65"/>
        <v/>
      </c>
    </row>
    <row r="2087" spans="1:10" x14ac:dyDescent="0.35">
      <c r="A2087" s="7" t="str">
        <f>IF('Payments Export'!A2091="","",'Payments Export'!A2091)</f>
        <v/>
      </c>
      <c r="B2087" s="7" t="str">
        <f>IF('Payments Export'!A2091="","",'Payments Export'!B2091)</f>
        <v/>
      </c>
      <c r="C2087" s="7" t="str">
        <f>IF(IFERROR(VALUE('Payments Export'!H2091),'Payments Export'!H2091)&lt;&gt;0,IFERROR(VALUE('Payments Export'!H2091),'Payments Export'!H2091),"")</f>
        <v/>
      </c>
      <c r="D2087" s="7" t="str">
        <f>IF('Payments Export'!I2091="","",'Payments Export'!I2091)</f>
        <v/>
      </c>
      <c r="E2087" s="7" t="str">
        <f t="shared" si="64"/>
        <v/>
      </c>
      <c r="F2087" s="7" t="str">
        <f>IF('Payments Export'!A2091="","",'Payments Export'!N2091)</f>
        <v/>
      </c>
      <c r="G2087" s="7" t="str">
        <f>IF('Payments Export'!A2091="","",'Payments Export'!O2091)</f>
        <v/>
      </c>
      <c r="H2087" s="7" t="str">
        <f>IF('Payments Export'!B2091="","",G2087-F2087)</f>
        <v/>
      </c>
      <c r="I2087" s="3" t="str">
        <f>IF(C2087&lt;&gt;"",_xlfn.XLOOKUP(IFERROR(VALUE(C2087),C2087),'Items database'!A:A,'Items database'!B:B),(_xlfn.XLOOKUP(LEFT(E2087,3),Services,Services,"")))</f>
        <v/>
      </c>
      <c r="J2087" s="3" t="str">
        <f t="shared" si="65"/>
        <v/>
      </c>
    </row>
    <row r="2088" spans="1:10" x14ac:dyDescent="0.35">
      <c r="A2088" s="7" t="str">
        <f>IF('Payments Export'!A2092="","",'Payments Export'!A2092)</f>
        <v/>
      </c>
      <c r="B2088" s="7" t="str">
        <f>IF('Payments Export'!A2092="","",'Payments Export'!B2092)</f>
        <v/>
      </c>
      <c r="C2088" s="7" t="str">
        <f>IF(IFERROR(VALUE('Payments Export'!H2092),'Payments Export'!H2092)&lt;&gt;0,IFERROR(VALUE('Payments Export'!H2092),'Payments Export'!H2092),"")</f>
        <v/>
      </c>
      <c r="D2088" s="7" t="str">
        <f>IF('Payments Export'!I2092="","",'Payments Export'!I2092)</f>
        <v/>
      </c>
      <c r="E2088" s="7" t="str">
        <f t="shared" si="64"/>
        <v/>
      </c>
      <c r="F2088" s="7" t="str">
        <f>IF('Payments Export'!A2092="","",'Payments Export'!N2092)</f>
        <v/>
      </c>
      <c r="G2088" s="7" t="str">
        <f>IF('Payments Export'!A2092="","",'Payments Export'!O2092)</f>
        <v/>
      </c>
      <c r="H2088" s="7" t="str">
        <f>IF('Payments Export'!B2092="","",G2088-F2088)</f>
        <v/>
      </c>
      <c r="I2088" s="3" t="str">
        <f>IF(C2088&lt;&gt;"",_xlfn.XLOOKUP(IFERROR(VALUE(C2088),C2088),'Items database'!A:A,'Items database'!B:B),(_xlfn.XLOOKUP(LEFT(E2088,3),Services,Services,"")))</f>
        <v/>
      </c>
      <c r="J2088" s="3" t="str">
        <f t="shared" si="65"/>
        <v/>
      </c>
    </row>
    <row r="2089" spans="1:10" x14ac:dyDescent="0.35">
      <c r="A2089" s="7" t="str">
        <f>IF('Payments Export'!A2093="","",'Payments Export'!A2093)</f>
        <v/>
      </c>
      <c r="B2089" s="7" t="str">
        <f>IF('Payments Export'!A2093="","",'Payments Export'!B2093)</f>
        <v/>
      </c>
      <c r="C2089" s="7" t="str">
        <f>IF(IFERROR(VALUE('Payments Export'!H2093),'Payments Export'!H2093)&lt;&gt;0,IFERROR(VALUE('Payments Export'!H2093),'Payments Export'!H2093),"")</f>
        <v/>
      </c>
      <c r="D2089" s="7" t="str">
        <f>IF('Payments Export'!I2093="","",'Payments Export'!I2093)</f>
        <v/>
      </c>
      <c r="E2089" s="7" t="str">
        <f t="shared" si="64"/>
        <v/>
      </c>
      <c r="F2089" s="7" t="str">
        <f>IF('Payments Export'!A2093="","",'Payments Export'!N2093)</f>
        <v/>
      </c>
      <c r="G2089" s="7" t="str">
        <f>IF('Payments Export'!A2093="","",'Payments Export'!O2093)</f>
        <v/>
      </c>
      <c r="H2089" s="7" t="str">
        <f>IF('Payments Export'!B2093="","",G2089-F2089)</f>
        <v/>
      </c>
      <c r="I2089" s="3" t="str">
        <f>IF(C2089&lt;&gt;"",_xlfn.XLOOKUP(IFERROR(VALUE(C2089),C2089),'Items database'!A:A,'Items database'!B:B),(_xlfn.XLOOKUP(LEFT(E2089,3),Services,Services,"")))</f>
        <v/>
      </c>
      <c r="J2089" s="3" t="str">
        <f t="shared" si="65"/>
        <v/>
      </c>
    </row>
    <row r="2090" spans="1:10" x14ac:dyDescent="0.35">
      <c r="A2090" s="7" t="str">
        <f>IF('Payments Export'!A2094="","",'Payments Export'!A2094)</f>
        <v/>
      </c>
      <c r="B2090" s="7" t="str">
        <f>IF('Payments Export'!A2094="","",'Payments Export'!B2094)</f>
        <v/>
      </c>
      <c r="C2090" s="7" t="str">
        <f>IF(IFERROR(VALUE('Payments Export'!H2094),'Payments Export'!H2094)&lt;&gt;0,IFERROR(VALUE('Payments Export'!H2094),'Payments Export'!H2094),"")</f>
        <v/>
      </c>
      <c r="D2090" s="7" t="str">
        <f>IF('Payments Export'!I2094="","",'Payments Export'!I2094)</f>
        <v/>
      </c>
      <c r="E2090" s="7" t="str">
        <f t="shared" si="64"/>
        <v/>
      </c>
      <c r="F2090" s="7" t="str">
        <f>IF('Payments Export'!A2094="","",'Payments Export'!N2094)</f>
        <v/>
      </c>
      <c r="G2090" s="7" t="str">
        <f>IF('Payments Export'!A2094="","",'Payments Export'!O2094)</f>
        <v/>
      </c>
      <c r="H2090" s="7" t="str">
        <f>IF('Payments Export'!B2094="","",G2090-F2090)</f>
        <v/>
      </c>
      <c r="I2090" s="3" t="str">
        <f>IF(C2090&lt;&gt;"",_xlfn.XLOOKUP(IFERROR(VALUE(C2090),C2090),'Items database'!A:A,'Items database'!B:B),(_xlfn.XLOOKUP(LEFT(E2090,3),Services,Services,"")))</f>
        <v/>
      </c>
      <c r="J2090" s="3" t="str">
        <f t="shared" si="65"/>
        <v/>
      </c>
    </row>
    <row r="2091" spans="1:10" x14ac:dyDescent="0.35">
      <c r="A2091" s="7" t="str">
        <f>IF('Payments Export'!A2095="","",'Payments Export'!A2095)</f>
        <v/>
      </c>
      <c r="B2091" s="7" t="str">
        <f>IF('Payments Export'!A2095="","",'Payments Export'!B2095)</f>
        <v/>
      </c>
      <c r="C2091" s="7" t="str">
        <f>IF(IFERROR(VALUE('Payments Export'!H2095),'Payments Export'!H2095)&lt;&gt;0,IFERROR(VALUE('Payments Export'!H2095),'Payments Export'!H2095),"")</f>
        <v/>
      </c>
      <c r="D2091" s="7" t="str">
        <f>IF('Payments Export'!I2095="","",'Payments Export'!I2095)</f>
        <v/>
      </c>
      <c r="E2091" s="7" t="str">
        <f t="shared" si="64"/>
        <v/>
      </c>
      <c r="F2091" s="7" t="str">
        <f>IF('Payments Export'!A2095="","",'Payments Export'!N2095)</f>
        <v/>
      </c>
      <c r="G2091" s="7" t="str">
        <f>IF('Payments Export'!A2095="","",'Payments Export'!O2095)</f>
        <v/>
      </c>
      <c r="H2091" s="7" t="str">
        <f>IF('Payments Export'!B2095="","",G2091-F2091)</f>
        <v/>
      </c>
      <c r="I2091" s="3" t="str">
        <f>IF(C2091&lt;&gt;"",_xlfn.XLOOKUP(IFERROR(VALUE(C2091),C2091),'Items database'!A:A,'Items database'!B:B),(_xlfn.XLOOKUP(LEFT(E2091,3),Services,Services,"")))</f>
        <v/>
      </c>
      <c r="J2091" s="3" t="str">
        <f t="shared" si="65"/>
        <v/>
      </c>
    </row>
    <row r="2092" spans="1:10" x14ac:dyDescent="0.35">
      <c r="A2092" s="7" t="str">
        <f>IF('Payments Export'!A2096="","",'Payments Export'!A2096)</f>
        <v/>
      </c>
      <c r="B2092" s="7" t="str">
        <f>IF('Payments Export'!A2096="","",'Payments Export'!B2096)</f>
        <v/>
      </c>
      <c r="C2092" s="7" t="str">
        <f>IF(IFERROR(VALUE('Payments Export'!H2096),'Payments Export'!H2096)&lt;&gt;0,IFERROR(VALUE('Payments Export'!H2096),'Payments Export'!H2096),"")</f>
        <v/>
      </c>
      <c r="D2092" s="7" t="str">
        <f>IF('Payments Export'!I2096="","",'Payments Export'!I2096)</f>
        <v/>
      </c>
      <c r="E2092" s="7" t="str">
        <f t="shared" si="64"/>
        <v/>
      </c>
      <c r="F2092" s="7" t="str">
        <f>IF('Payments Export'!A2096="","",'Payments Export'!N2096)</f>
        <v/>
      </c>
      <c r="G2092" s="7" t="str">
        <f>IF('Payments Export'!A2096="","",'Payments Export'!O2096)</f>
        <v/>
      </c>
      <c r="H2092" s="7" t="str">
        <f>IF('Payments Export'!B2096="","",G2092-F2092)</f>
        <v/>
      </c>
      <c r="I2092" s="3" t="str">
        <f>IF(C2092&lt;&gt;"",_xlfn.XLOOKUP(IFERROR(VALUE(C2092),C2092),'Items database'!A:A,'Items database'!B:B),(_xlfn.XLOOKUP(LEFT(E2092,3),Services,Services,"")))</f>
        <v/>
      </c>
      <c r="J2092" s="3" t="str">
        <f t="shared" si="65"/>
        <v/>
      </c>
    </row>
    <row r="2093" spans="1:10" x14ac:dyDescent="0.35">
      <c r="A2093" s="7" t="str">
        <f>IF('Payments Export'!A2097="","",'Payments Export'!A2097)</f>
        <v/>
      </c>
      <c r="B2093" s="7" t="str">
        <f>IF('Payments Export'!A2097="","",'Payments Export'!B2097)</f>
        <v/>
      </c>
      <c r="C2093" s="7" t="str">
        <f>IF(IFERROR(VALUE('Payments Export'!H2097),'Payments Export'!H2097)&lt;&gt;0,IFERROR(VALUE('Payments Export'!H2097),'Payments Export'!H2097),"")</f>
        <v/>
      </c>
      <c r="D2093" s="7" t="str">
        <f>IF('Payments Export'!I2097="","",'Payments Export'!I2097)</f>
        <v/>
      </c>
      <c r="E2093" s="7" t="str">
        <f t="shared" si="64"/>
        <v/>
      </c>
      <c r="F2093" s="7" t="str">
        <f>IF('Payments Export'!A2097="","",'Payments Export'!N2097)</f>
        <v/>
      </c>
      <c r="G2093" s="7" t="str">
        <f>IF('Payments Export'!A2097="","",'Payments Export'!O2097)</f>
        <v/>
      </c>
      <c r="H2093" s="7" t="str">
        <f>IF('Payments Export'!B2097="","",G2093-F2093)</f>
        <v/>
      </c>
      <c r="I2093" s="3" t="str">
        <f>IF(C2093&lt;&gt;"",_xlfn.XLOOKUP(IFERROR(VALUE(C2093),C2093),'Items database'!A:A,'Items database'!B:B),(_xlfn.XLOOKUP(LEFT(E2093,3),Services,Services,"")))</f>
        <v/>
      </c>
      <c r="J2093" s="3" t="str">
        <f t="shared" si="65"/>
        <v/>
      </c>
    </row>
    <row r="2094" spans="1:10" x14ac:dyDescent="0.35">
      <c r="A2094" s="7" t="str">
        <f>IF('Payments Export'!A2098="","",'Payments Export'!A2098)</f>
        <v/>
      </c>
      <c r="B2094" s="7" t="str">
        <f>IF('Payments Export'!A2098="","",'Payments Export'!B2098)</f>
        <v/>
      </c>
      <c r="C2094" s="7" t="str">
        <f>IF(IFERROR(VALUE('Payments Export'!H2098),'Payments Export'!H2098)&lt;&gt;0,IFERROR(VALUE('Payments Export'!H2098),'Payments Export'!H2098),"")</f>
        <v/>
      </c>
      <c r="D2094" s="7" t="str">
        <f>IF('Payments Export'!I2098="","",'Payments Export'!I2098)</f>
        <v/>
      </c>
      <c r="E2094" s="7" t="str">
        <f t="shared" si="64"/>
        <v/>
      </c>
      <c r="F2094" s="7" t="str">
        <f>IF('Payments Export'!A2098="","",'Payments Export'!N2098)</f>
        <v/>
      </c>
      <c r="G2094" s="7" t="str">
        <f>IF('Payments Export'!A2098="","",'Payments Export'!O2098)</f>
        <v/>
      </c>
      <c r="H2094" s="7" t="str">
        <f>IF('Payments Export'!B2098="","",G2094-F2094)</f>
        <v/>
      </c>
      <c r="I2094" s="3" t="str">
        <f>IF(C2094&lt;&gt;"",_xlfn.XLOOKUP(IFERROR(VALUE(C2094),C2094),'Items database'!A:A,'Items database'!B:B),(_xlfn.XLOOKUP(LEFT(E2094,3),Services,Services,"")))</f>
        <v/>
      </c>
      <c r="J2094" s="3" t="str">
        <f t="shared" si="65"/>
        <v/>
      </c>
    </row>
    <row r="2095" spans="1:10" x14ac:dyDescent="0.35">
      <c r="A2095" s="7" t="str">
        <f>IF('Payments Export'!A2099="","",'Payments Export'!A2099)</f>
        <v/>
      </c>
      <c r="B2095" s="7" t="str">
        <f>IF('Payments Export'!A2099="","",'Payments Export'!B2099)</f>
        <v/>
      </c>
      <c r="C2095" s="7" t="str">
        <f>IF(IFERROR(VALUE('Payments Export'!H2099),'Payments Export'!H2099)&lt;&gt;0,IFERROR(VALUE('Payments Export'!H2099),'Payments Export'!H2099),"")</f>
        <v/>
      </c>
      <c r="D2095" s="7" t="str">
        <f>IF('Payments Export'!I2099="","",'Payments Export'!I2099)</f>
        <v/>
      </c>
      <c r="E2095" s="7" t="str">
        <f t="shared" si="64"/>
        <v/>
      </c>
      <c r="F2095" s="7" t="str">
        <f>IF('Payments Export'!A2099="","",'Payments Export'!N2099)</f>
        <v/>
      </c>
      <c r="G2095" s="7" t="str">
        <f>IF('Payments Export'!A2099="","",'Payments Export'!O2099)</f>
        <v/>
      </c>
      <c r="H2095" s="7" t="str">
        <f>IF('Payments Export'!B2099="","",G2095-F2095)</f>
        <v/>
      </c>
      <c r="I2095" s="3" t="str">
        <f>IF(C2095&lt;&gt;"",_xlfn.XLOOKUP(IFERROR(VALUE(C2095),C2095),'Items database'!A:A,'Items database'!B:B),(_xlfn.XLOOKUP(LEFT(E2095,3),Services,Services,"")))</f>
        <v/>
      </c>
      <c r="J2095" s="3" t="str">
        <f t="shared" si="65"/>
        <v/>
      </c>
    </row>
    <row r="2096" spans="1:10" x14ac:dyDescent="0.35">
      <c r="A2096" s="7" t="str">
        <f>IF('Payments Export'!A2100="","",'Payments Export'!A2100)</f>
        <v/>
      </c>
      <c r="B2096" s="7" t="str">
        <f>IF('Payments Export'!A2100="","",'Payments Export'!B2100)</f>
        <v/>
      </c>
      <c r="C2096" s="7" t="str">
        <f>IF(IFERROR(VALUE('Payments Export'!H2100),'Payments Export'!H2100)&lt;&gt;0,IFERROR(VALUE('Payments Export'!H2100),'Payments Export'!H2100),"")</f>
        <v/>
      </c>
      <c r="D2096" s="7" t="str">
        <f>IF('Payments Export'!I2100="","",'Payments Export'!I2100)</f>
        <v/>
      </c>
      <c r="E2096" s="7" t="str">
        <f t="shared" si="64"/>
        <v/>
      </c>
      <c r="F2096" s="7" t="str">
        <f>IF('Payments Export'!A2100="","",'Payments Export'!N2100)</f>
        <v/>
      </c>
      <c r="G2096" s="7" t="str">
        <f>IF('Payments Export'!A2100="","",'Payments Export'!O2100)</f>
        <v/>
      </c>
      <c r="H2096" s="7" t="str">
        <f>IF('Payments Export'!B2100="","",G2096-F2096)</f>
        <v/>
      </c>
      <c r="I2096" s="3" t="str">
        <f>IF(C2096&lt;&gt;"",_xlfn.XLOOKUP(IFERROR(VALUE(C2096),C2096),'Items database'!A:A,'Items database'!B:B),(_xlfn.XLOOKUP(LEFT(E2096,3),Services,Services,"")))</f>
        <v/>
      </c>
      <c r="J2096" s="3" t="str">
        <f t="shared" si="65"/>
        <v/>
      </c>
    </row>
    <row r="2097" spans="1:10" x14ac:dyDescent="0.35">
      <c r="A2097" s="7" t="str">
        <f>IF('Payments Export'!A2101="","",'Payments Export'!A2101)</f>
        <v/>
      </c>
      <c r="B2097" s="7" t="str">
        <f>IF('Payments Export'!A2101="","",'Payments Export'!B2101)</f>
        <v/>
      </c>
      <c r="C2097" s="7" t="str">
        <f>IF(IFERROR(VALUE('Payments Export'!H2101),'Payments Export'!H2101)&lt;&gt;0,IFERROR(VALUE('Payments Export'!H2101),'Payments Export'!H2101),"")</f>
        <v/>
      </c>
      <c r="D2097" s="7" t="str">
        <f>IF('Payments Export'!I2101="","",'Payments Export'!I2101)</f>
        <v/>
      </c>
      <c r="E2097" s="7" t="str">
        <f t="shared" si="64"/>
        <v/>
      </c>
      <c r="F2097" s="7" t="str">
        <f>IF('Payments Export'!A2101="","",'Payments Export'!N2101)</f>
        <v/>
      </c>
      <c r="G2097" s="7" t="str">
        <f>IF('Payments Export'!A2101="","",'Payments Export'!O2101)</f>
        <v/>
      </c>
      <c r="H2097" s="7" t="str">
        <f>IF('Payments Export'!B2101="","",G2097-F2097)</f>
        <v/>
      </c>
      <c r="I2097" s="3" t="str">
        <f>IF(C2097&lt;&gt;"",_xlfn.XLOOKUP(IFERROR(VALUE(C2097),C2097),'Items database'!A:A,'Items database'!B:B),(_xlfn.XLOOKUP(LEFT(E2097,3),Services,Services,"")))</f>
        <v/>
      </c>
      <c r="J2097" s="3" t="str">
        <f t="shared" si="65"/>
        <v/>
      </c>
    </row>
    <row r="2098" spans="1:10" x14ac:dyDescent="0.35">
      <c r="A2098" s="7" t="str">
        <f>IF('Payments Export'!A2102="","",'Payments Export'!A2102)</f>
        <v/>
      </c>
      <c r="B2098" s="7" t="str">
        <f>IF('Payments Export'!A2102="","",'Payments Export'!B2102)</f>
        <v/>
      </c>
      <c r="C2098" s="7" t="str">
        <f>IF(IFERROR(VALUE('Payments Export'!H2102),'Payments Export'!H2102)&lt;&gt;0,IFERROR(VALUE('Payments Export'!H2102),'Payments Export'!H2102),"")</f>
        <v/>
      </c>
      <c r="D2098" s="7" t="str">
        <f>IF('Payments Export'!I2102="","",'Payments Export'!I2102)</f>
        <v/>
      </c>
      <c r="E2098" s="7" t="str">
        <f t="shared" si="64"/>
        <v/>
      </c>
      <c r="F2098" s="7" t="str">
        <f>IF('Payments Export'!A2102="","",'Payments Export'!N2102)</f>
        <v/>
      </c>
      <c r="G2098" s="7" t="str">
        <f>IF('Payments Export'!A2102="","",'Payments Export'!O2102)</f>
        <v/>
      </c>
      <c r="H2098" s="7" t="str">
        <f>IF('Payments Export'!B2102="","",G2098-F2098)</f>
        <v/>
      </c>
      <c r="I2098" s="3" t="str">
        <f>IF(C2098&lt;&gt;"",_xlfn.XLOOKUP(IFERROR(VALUE(C2098),C2098),'Items database'!A:A,'Items database'!B:B),(_xlfn.XLOOKUP(LEFT(E2098,3),Services,Services,"")))</f>
        <v/>
      </c>
      <c r="J2098" s="3" t="str">
        <f t="shared" si="65"/>
        <v/>
      </c>
    </row>
    <row r="2099" spans="1:10" x14ac:dyDescent="0.35">
      <c r="A2099" s="7" t="str">
        <f>IF('Payments Export'!A2103="","",'Payments Export'!A2103)</f>
        <v/>
      </c>
      <c r="B2099" s="7" t="str">
        <f>IF('Payments Export'!A2103="","",'Payments Export'!B2103)</f>
        <v/>
      </c>
      <c r="C2099" s="7" t="str">
        <f>IF(IFERROR(VALUE('Payments Export'!H2103),'Payments Export'!H2103)&lt;&gt;0,IFERROR(VALUE('Payments Export'!H2103),'Payments Export'!H2103),"")</f>
        <v/>
      </c>
      <c r="D2099" s="7" t="str">
        <f>IF('Payments Export'!I2103="","",'Payments Export'!I2103)</f>
        <v/>
      </c>
      <c r="E2099" s="7" t="str">
        <f t="shared" si="64"/>
        <v/>
      </c>
      <c r="F2099" s="7" t="str">
        <f>IF('Payments Export'!A2103="","",'Payments Export'!N2103)</f>
        <v/>
      </c>
      <c r="G2099" s="7" t="str">
        <f>IF('Payments Export'!A2103="","",'Payments Export'!O2103)</f>
        <v/>
      </c>
      <c r="H2099" s="7" t="str">
        <f>IF('Payments Export'!B2103="","",G2099-F2099)</f>
        <v/>
      </c>
      <c r="I2099" s="3" t="str">
        <f>IF(C2099&lt;&gt;"",_xlfn.XLOOKUP(IFERROR(VALUE(C2099),C2099),'Items database'!A:A,'Items database'!B:B),(_xlfn.XLOOKUP(LEFT(E2099,3),Services,Services,"")))</f>
        <v/>
      </c>
      <c r="J2099" s="3" t="str">
        <f t="shared" si="65"/>
        <v/>
      </c>
    </row>
    <row r="2100" spans="1:10" x14ac:dyDescent="0.35">
      <c r="A2100" s="7" t="str">
        <f>IF('Payments Export'!A2104="","",'Payments Export'!A2104)</f>
        <v/>
      </c>
      <c r="B2100" s="7" t="str">
        <f>IF('Payments Export'!A2104="","",'Payments Export'!B2104)</f>
        <v/>
      </c>
      <c r="C2100" s="7" t="str">
        <f>IF(IFERROR(VALUE('Payments Export'!H2104),'Payments Export'!H2104)&lt;&gt;0,IFERROR(VALUE('Payments Export'!H2104),'Payments Export'!H2104),"")</f>
        <v/>
      </c>
      <c r="D2100" s="7" t="str">
        <f>IF('Payments Export'!I2104="","",'Payments Export'!I2104)</f>
        <v/>
      </c>
      <c r="E2100" s="7" t="str">
        <f t="shared" si="64"/>
        <v/>
      </c>
      <c r="F2100" s="7" t="str">
        <f>IF('Payments Export'!A2104="","",'Payments Export'!N2104)</f>
        <v/>
      </c>
      <c r="G2100" s="7" t="str">
        <f>IF('Payments Export'!A2104="","",'Payments Export'!O2104)</f>
        <v/>
      </c>
      <c r="H2100" s="7" t="str">
        <f>IF('Payments Export'!B2104="","",G2100-F2100)</f>
        <v/>
      </c>
      <c r="I2100" s="3" t="str">
        <f>IF(C2100&lt;&gt;"",_xlfn.XLOOKUP(IFERROR(VALUE(C2100),C2100),'Items database'!A:A,'Items database'!B:B),(_xlfn.XLOOKUP(LEFT(E2100,3),Services,Services,"")))</f>
        <v/>
      </c>
      <c r="J2100" s="3" t="str">
        <f t="shared" si="65"/>
        <v/>
      </c>
    </row>
    <row r="2101" spans="1:10" x14ac:dyDescent="0.35">
      <c r="A2101" s="7" t="str">
        <f>IF('Payments Export'!A2105="","",'Payments Export'!A2105)</f>
        <v/>
      </c>
      <c r="B2101" s="7" t="str">
        <f>IF('Payments Export'!A2105="","",'Payments Export'!B2105)</f>
        <v/>
      </c>
      <c r="C2101" s="7" t="str">
        <f>IF(IFERROR(VALUE('Payments Export'!H2105),'Payments Export'!H2105)&lt;&gt;0,IFERROR(VALUE('Payments Export'!H2105),'Payments Export'!H2105),"")</f>
        <v/>
      </c>
      <c r="D2101" s="7" t="str">
        <f>IF('Payments Export'!I2105="","",'Payments Export'!I2105)</f>
        <v/>
      </c>
      <c r="E2101" s="7" t="str">
        <f t="shared" si="64"/>
        <v/>
      </c>
      <c r="F2101" s="7" t="str">
        <f>IF('Payments Export'!A2105="","",'Payments Export'!N2105)</f>
        <v/>
      </c>
      <c r="G2101" s="7" t="str">
        <f>IF('Payments Export'!A2105="","",'Payments Export'!O2105)</f>
        <v/>
      </c>
      <c r="H2101" s="7" t="str">
        <f>IF('Payments Export'!B2105="","",G2101-F2101)</f>
        <v/>
      </c>
      <c r="I2101" s="3" t="str">
        <f>IF(C2101&lt;&gt;"",_xlfn.XLOOKUP(IFERROR(VALUE(C2101),C2101),'Items database'!A:A,'Items database'!B:B),(_xlfn.XLOOKUP(LEFT(E2101,3),Services,Services,"")))</f>
        <v/>
      </c>
      <c r="J2101" s="3" t="str">
        <f t="shared" si="65"/>
        <v/>
      </c>
    </row>
    <row r="2102" spans="1:10" x14ac:dyDescent="0.35">
      <c r="A2102" s="7" t="str">
        <f>IF('Payments Export'!A2106="","",'Payments Export'!A2106)</f>
        <v/>
      </c>
      <c r="B2102" s="7" t="str">
        <f>IF('Payments Export'!A2106="","",'Payments Export'!B2106)</f>
        <v/>
      </c>
      <c r="C2102" s="7" t="str">
        <f>IF(IFERROR(VALUE('Payments Export'!H2106),'Payments Export'!H2106)&lt;&gt;0,IFERROR(VALUE('Payments Export'!H2106),'Payments Export'!H2106),"")</f>
        <v/>
      </c>
      <c r="D2102" s="7" t="str">
        <f>IF('Payments Export'!I2106="","",'Payments Export'!I2106)</f>
        <v/>
      </c>
      <c r="E2102" s="7" t="str">
        <f t="shared" si="64"/>
        <v/>
      </c>
      <c r="F2102" s="7" t="str">
        <f>IF('Payments Export'!A2106="","",'Payments Export'!N2106)</f>
        <v/>
      </c>
      <c r="G2102" s="7" t="str">
        <f>IF('Payments Export'!A2106="","",'Payments Export'!O2106)</f>
        <v/>
      </c>
      <c r="H2102" s="7" t="str">
        <f>IF('Payments Export'!B2106="","",G2102-F2102)</f>
        <v/>
      </c>
      <c r="I2102" s="3" t="str">
        <f>IF(C2102&lt;&gt;"",_xlfn.XLOOKUP(IFERROR(VALUE(C2102),C2102),'Items database'!A:A,'Items database'!B:B),(_xlfn.XLOOKUP(LEFT(E2102,3),Services,Services,"")))</f>
        <v/>
      </c>
      <c r="J2102" s="3" t="str">
        <f t="shared" si="65"/>
        <v/>
      </c>
    </row>
    <row r="2103" spans="1:10" x14ac:dyDescent="0.35">
      <c r="A2103" s="7" t="str">
        <f>IF('Payments Export'!A2107="","",'Payments Export'!A2107)</f>
        <v/>
      </c>
      <c r="B2103" s="7" t="str">
        <f>IF('Payments Export'!A2107="","",'Payments Export'!B2107)</f>
        <v/>
      </c>
      <c r="C2103" s="7" t="str">
        <f>IF(IFERROR(VALUE('Payments Export'!H2107),'Payments Export'!H2107)&lt;&gt;0,IFERROR(VALUE('Payments Export'!H2107),'Payments Export'!H2107),"")</f>
        <v/>
      </c>
      <c r="D2103" s="7" t="str">
        <f>IF('Payments Export'!I2107="","",'Payments Export'!I2107)</f>
        <v/>
      </c>
      <c r="E2103" s="7" t="str">
        <f t="shared" si="64"/>
        <v/>
      </c>
      <c r="F2103" s="7" t="str">
        <f>IF('Payments Export'!A2107="","",'Payments Export'!N2107)</f>
        <v/>
      </c>
      <c r="G2103" s="7" t="str">
        <f>IF('Payments Export'!A2107="","",'Payments Export'!O2107)</f>
        <v/>
      </c>
      <c r="H2103" s="7" t="str">
        <f>IF('Payments Export'!B2107="","",G2103-F2103)</f>
        <v/>
      </c>
      <c r="I2103" s="3" t="str">
        <f>IF(C2103&lt;&gt;"",_xlfn.XLOOKUP(IFERROR(VALUE(C2103),C2103),'Items database'!A:A,'Items database'!B:B),(_xlfn.XLOOKUP(LEFT(E2103,3),Services,Services,"")))</f>
        <v/>
      </c>
      <c r="J2103" s="3" t="str">
        <f t="shared" si="65"/>
        <v/>
      </c>
    </row>
    <row r="2104" spans="1:10" x14ac:dyDescent="0.35">
      <c r="A2104" s="7" t="str">
        <f>IF('Payments Export'!A2108="","",'Payments Export'!A2108)</f>
        <v/>
      </c>
      <c r="B2104" s="7" t="str">
        <f>IF('Payments Export'!A2108="","",'Payments Export'!B2108)</f>
        <v/>
      </c>
      <c r="C2104" s="7" t="str">
        <f>IF(IFERROR(VALUE('Payments Export'!H2108),'Payments Export'!H2108)&lt;&gt;0,IFERROR(VALUE('Payments Export'!H2108),'Payments Export'!H2108),"")</f>
        <v/>
      </c>
      <c r="D2104" s="7" t="str">
        <f>IF('Payments Export'!I2108="","",'Payments Export'!I2108)</f>
        <v/>
      </c>
      <c r="E2104" s="7" t="str">
        <f t="shared" si="64"/>
        <v/>
      </c>
      <c r="F2104" s="7" t="str">
        <f>IF('Payments Export'!A2108="","",'Payments Export'!N2108)</f>
        <v/>
      </c>
      <c r="G2104" s="7" t="str">
        <f>IF('Payments Export'!A2108="","",'Payments Export'!O2108)</f>
        <v/>
      </c>
      <c r="H2104" s="7" t="str">
        <f>IF('Payments Export'!B2108="","",G2104-F2104)</f>
        <v/>
      </c>
      <c r="I2104" s="3" t="str">
        <f>IF(C2104&lt;&gt;"",_xlfn.XLOOKUP(IFERROR(VALUE(C2104),C2104),'Items database'!A:A,'Items database'!B:B),(_xlfn.XLOOKUP(LEFT(E2104,3),Services,Services,"")))</f>
        <v/>
      </c>
      <c r="J2104" s="3" t="str">
        <f t="shared" si="65"/>
        <v/>
      </c>
    </row>
    <row r="2105" spans="1:10" x14ac:dyDescent="0.35">
      <c r="A2105" s="7" t="str">
        <f>IF('Payments Export'!A2109="","",'Payments Export'!A2109)</f>
        <v/>
      </c>
      <c r="B2105" s="7" t="str">
        <f>IF('Payments Export'!A2109="","",'Payments Export'!B2109)</f>
        <v/>
      </c>
      <c r="C2105" s="7" t="str">
        <f>IF(IFERROR(VALUE('Payments Export'!H2109),'Payments Export'!H2109)&lt;&gt;0,IFERROR(VALUE('Payments Export'!H2109),'Payments Export'!H2109),"")</f>
        <v/>
      </c>
      <c r="D2105" s="7" t="str">
        <f>IF('Payments Export'!I2109="","",'Payments Export'!I2109)</f>
        <v/>
      </c>
      <c r="E2105" s="7" t="str">
        <f t="shared" si="64"/>
        <v/>
      </c>
      <c r="F2105" s="7" t="str">
        <f>IF('Payments Export'!A2109="","",'Payments Export'!N2109)</f>
        <v/>
      </c>
      <c r="G2105" s="7" t="str">
        <f>IF('Payments Export'!A2109="","",'Payments Export'!O2109)</f>
        <v/>
      </c>
      <c r="H2105" s="7" t="str">
        <f>IF('Payments Export'!B2109="","",G2105-F2105)</f>
        <v/>
      </c>
      <c r="I2105" s="3" t="str">
        <f>IF(C2105&lt;&gt;"",_xlfn.XLOOKUP(IFERROR(VALUE(C2105),C2105),'Items database'!A:A,'Items database'!B:B),(_xlfn.XLOOKUP(LEFT(E2105,3),Services,Services,"")))</f>
        <v/>
      </c>
      <c r="J2105" s="3" t="str">
        <f t="shared" si="65"/>
        <v/>
      </c>
    </row>
    <row r="2106" spans="1:10" x14ac:dyDescent="0.35">
      <c r="A2106" s="7" t="str">
        <f>IF('Payments Export'!A2110="","",'Payments Export'!A2110)</f>
        <v/>
      </c>
      <c r="B2106" s="7" t="str">
        <f>IF('Payments Export'!A2110="","",'Payments Export'!B2110)</f>
        <v/>
      </c>
      <c r="C2106" s="7" t="str">
        <f>IF(IFERROR(VALUE('Payments Export'!H2110),'Payments Export'!H2110)&lt;&gt;0,IFERROR(VALUE('Payments Export'!H2110),'Payments Export'!H2110),"")</f>
        <v/>
      </c>
      <c r="D2106" s="7" t="str">
        <f>IF('Payments Export'!I2110="","",'Payments Export'!I2110)</f>
        <v/>
      </c>
      <c r="E2106" s="7" t="str">
        <f t="shared" si="64"/>
        <v/>
      </c>
      <c r="F2106" s="7" t="str">
        <f>IF('Payments Export'!A2110="","",'Payments Export'!N2110)</f>
        <v/>
      </c>
      <c r="G2106" s="7" t="str">
        <f>IF('Payments Export'!A2110="","",'Payments Export'!O2110)</f>
        <v/>
      </c>
      <c r="H2106" s="7" t="str">
        <f>IF('Payments Export'!B2110="","",G2106-F2106)</f>
        <v/>
      </c>
      <c r="I2106" s="3" t="str">
        <f>IF(C2106&lt;&gt;"",_xlfn.XLOOKUP(IFERROR(VALUE(C2106),C2106),'Items database'!A:A,'Items database'!B:B),(_xlfn.XLOOKUP(LEFT(E2106,3),Services,Services,"")))</f>
        <v/>
      </c>
      <c r="J2106" s="3" t="str">
        <f t="shared" si="65"/>
        <v/>
      </c>
    </row>
    <row r="2107" spans="1:10" x14ac:dyDescent="0.35">
      <c r="A2107" s="7" t="str">
        <f>IF('Payments Export'!A2111="","",'Payments Export'!A2111)</f>
        <v/>
      </c>
      <c r="B2107" s="7" t="str">
        <f>IF('Payments Export'!A2111="","",'Payments Export'!B2111)</f>
        <v/>
      </c>
      <c r="C2107" s="7" t="str">
        <f>IF(IFERROR(VALUE('Payments Export'!H2111),'Payments Export'!H2111)&lt;&gt;0,IFERROR(VALUE('Payments Export'!H2111),'Payments Export'!H2111),"")</f>
        <v/>
      </c>
      <c r="D2107" s="7" t="str">
        <f>IF('Payments Export'!I2111="","",'Payments Export'!I2111)</f>
        <v/>
      </c>
      <c r="E2107" s="7" t="str">
        <f t="shared" si="64"/>
        <v/>
      </c>
      <c r="F2107" s="7" t="str">
        <f>IF('Payments Export'!A2111="","",'Payments Export'!N2111)</f>
        <v/>
      </c>
      <c r="G2107" s="7" t="str">
        <f>IF('Payments Export'!A2111="","",'Payments Export'!O2111)</f>
        <v/>
      </c>
      <c r="H2107" s="7" t="str">
        <f>IF('Payments Export'!B2111="","",G2107-F2107)</f>
        <v/>
      </c>
      <c r="I2107" s="3" t="str">
        <f>IF(C2107&lt;&gt;"",_xlfn.XLOOKUP(IFERROR(VALUE(C2107),C2107),'Items database'!A:A,'Items database'!B:B),(_xlfn.XLOOKUP(LEFT(E2107,3),Services,Services,"")))</f>
        <v/>
      </c>
      <c r="J2107" s="3" t="str">
        <f t="shared" si="65"/>
        <v/>
      </c>
    </row>
    <row r="2108" spans="1:10" x14ac:dyDescent="0.35">
      <c r="A2108" s="7" t="str">
        <f>IF('Payments Export'!A2112="","",'Payments Export'!A2112)</f>
        <v/>
      </c>
      <c r="B2108" s="7" t="str">
        <f>IF('Payments Export'!A2112="","",'Payments Export'!B2112)</f>
        <v/>
      </c>
      <c r="C2108" s="7" t="str">
        <f>IF(IFERROR(VALUE('Payments Export'!H2112),'Payments Export'!H2112)&lt;&gt;0,IFERROR(VALUE('Payments Export'!H2112),'Payments Export'!H2112),"")</f>
        <v/>
      </c>
      <c r="D2108" s="7" t="str">
        <f>IF('Payments Export'!I2112="","",'Payments Export'!I2112)</f>
        <v/>
      </c>
      <c r="E2108" s="7" t="str">
        <f t="shared" si="64"/>
        <v/>
      </c>
      <c r="F2108" s="7" t="str">
        <f>IF('Payments Export'!A2112="","",'Payments Export'!N2112)</f>
        <v/>
      </c>
      <c r="G2108" s="7" t="str">
        <f>IF('Payments Export'!A2112="","",'Payments Export'!O2112)</f>
        <v/>
      </c>
      <c r="H2108" s="7" t="str">
        <f>IF('Payments Export'!B2112="","",G2108-F2108)</f>
        <v/>
      </c>
      <c r="I2108" s="3" t="str">
        <f>IF(C2108&lt;&gt;"",_xlfn.XLOOKUP(IFERROR(VALUE(C2108),C2108),'Items database'!A:A,'Items database'!B:B),(_xlfn.XLOOKUP(LEFT(E2108,3),Services,Services,"")))</f>
        <v/>
      </c>
      <c r="J2108" s="3" t="str">
        <f t="shared" si="65"/>
        <v/>
      </c>
    </row>
    <row r="2109" spans="1:10" x14ac:dyDescent="0.35">
      <c r="A2109" s="7" t="str">
        <f>IF('Payments Export'!A2113="","",'Payments Export'!A2113)</f>
        <v/>
      </c>
      <c r="B2109" s="7" t="str">
        <f>IF('Payments Export'!A2113="","",'Payments Export'!B2113)</f>
        <v/>
      </c>
      <c r="C2109" s="7" t="str">
        <f>IF(IFERROR(VALUE('Payments Export'!H2113),'Payments Export'!H2113)&lt;&gt;0,IFERROR(VALUE('Payments Export'!H2113),'Payments Export'!H2113),"")</f>
        <v/>
      </c>
      <c r="D2109" s="7" t="str">
        <f>IF('Payments Export'!I2113="","",'Payments Export'!I2113)</f>
        <v/>
      </c>
      <c r="E2109" s="7" t="str">
        <f t="shared" si="64"/>
        <v/>
      </c>
      <c r="F2109" s="7" t="str">
        <f>IF('Payments Export'!A2113="","",'Payments Export'!N2113)</f>
        <v/>
      </c>
      <c r="G2109" s="7" t="str">
        <f>IF('Payments Export'!A2113="","",'Payments Export'!O2113)</f>
        <v/>
      </c>
      <c r="H2109" s="7" t="str">
        <f>IF('Payments Export'!B2113="","",G2109-F2109)</f>
        <v/>
      </c>
      <c r="I2109" s="3" t="str">
        <f>IF(C2109&lt;&gt;"",_xlfn.XLOOKUP(IFERROR(VALUE(C2109),C2109),'Items database'!A:A,'Items database'!B:B),(_xlfn.XLOOKUP(LEFT(E2109,3),Services,Services,"")))</f>
        <v/>
      </c>
      <c r="J2109" s="3" t="str">
        <f t="shared" si="65"/>
        <v/>
      </c>
    </row>
    <row r="2110" spans="1:10" x14ac:dyDescent="0.35">
      <c r="A2110" s="7" t="str">
        <f>IF('Payments Export'!A2114="","",'Payments Export'!A2114)</f>
        <v/>
      </c>
      <c r="B2110" s="7" t="str">
        <f>IF('Payments Export'!A2114="","",'Payments Export'!B2114)</f>
        <v/>
      </c>
      <c r="C2110" s="7" t="str">
        <f>IF(IFERROR(VALUE('Payments Export'!H2114),'Payments Export'!H2114)&lt;&gt;0,IFERROR(VALUE('Payments Export'!H2114),'Payments Export'!H2114),"")</f>
        <v/>
      </c>
      <c r="D2110" s="7" t="str">
        <f>IF('Payments Export'!I2114="","",'Payments Export'!I2114)</f>
        <v/>
      </c>
      <c r="E2110" s="7" t="str">
        <f t="shared" si="64"/>
        <v/>
      </c>
      <c r="F2110" s="7" t="str">
        <f>IF('Payments Export'!A2114="","",'Payments Export'!N2114)</f>
        <v/>
      </c>
      <c r="G2110" s="7" t="str">
        <f>IF('Payments Export'!A2114="","",'Payments Export'!O2114)</f>
        <v/>
      </c>
      <c r="H2110" s="7" t="str">
        <f>IF('Payments Export'!B2114="","",G2110-F2110)</f>
        <v/>
      </c>
      <c r="I2110" s="3" t="str">
        <f>IF(C2110&lt;&gt;"",_xlfn.XLOOKUP(IFERROR(VALUE(C2110),C2110),'Items database'!A:A,'Items database'!B:B),(_xlfn.XLOOKUP(LEFT(E2110,3),Services,Services,"")))</f>
        <v/>
      </c>
      <c r="J2110" s="3" t="str">
        <f t="shared" si="65"/>
        <v/>
      </c>
    </row>
    <row r="2111" spans="1:10" x14ac:dyDescent="0.35">
      <c r="A2111" s="7" t="str">
        <f>IF('Payments Export'!A2115="","",'Payments Export'!A2115)</f>
        <v/>
      </c>
      <c r="B2111" s="7" t="str">
        <f>IF('Payments Export'!A2115="","",'Payments Export'!B2115)</f>
        <v/>
      </c>
      <c r="C2111" s="7" t="str">
        <f>IF(IFERROR(VALUE('Payments Export'!H2115),'Payments Export'!H2115)&lt;&gt;0,IFERROR(VALUE('Payments Export'!H2115),'Payments Export'!H2115),"")</f>
        <v/>
      </c>
      <c r="D2111" s="7" t="str">
        <f>IF('Payments Export'!I2115="","",'Payments Export'!I2115)</f>
        <v/>
      </c>
      <c r="E2111" s="7" t="str">
        <f t="shared" si="64"/>
        <v/>
      </c>
      <c r="F2111" s="7" t="str">
        <f>IF('Payments Export'!A2115="","",'Payments Export'!N2115)</f>
        <v/>
      </c>
      <c r="G2111" s="7" t="str">
        <f>IF('Payments Export'!A2115="","",'Payments Export'!O2115)</f>
        <v/>
      </c>
      <c r="H2111" s="7" t="str">
        <f>IF('Payments Export'!B2115="","",G2111-F2111)</f>
        <v/>
      </c>
      <c r="I2111" s="3" t="str">
        <f>IF(C2111&lt;&gt;"",_xlfn.XLOOKUP(IFERROR(VALUE(C2111),C2111),'Items database'!A:A,'Items database'!B:B),(_xlfn.XLOOKUP(LEFT(E2111,3),Services,Services,"")))</f>
        <v/>
      </c>
      <c r="J2111" s="3" t="str">
        <f t="shared" si="65"/>
        <v/>
      </c>
    </row>
    <row r="2112" spans="1:10" x14ac:dyDescent="0.35">
      <c r="A2112" s="7" t="str">
        <f>IF('Payments Export'!A2116="","",'Payments Export'!A2116)</f>
        <v/>
      </c>
      <c r="B2112" s="7" t="str">
        <f>IF('Payments Export'!A2116="","",'Payments Export'!B2116)</f>
        <v/>
      </c>
      <c r="C2112" s="7" t="str">
        <f>IF(IFERROR(VALUE('Payments Export'!H2116),'Payments Export'!H2116)&lt;&gt;0,IFERROR(VALUE('Payments Export'!H2116),'Payments Export'!H2116),"")</f>
        <v/>
      </c>
      <c r="D2112" s="7" t="str">
        <f>IF('Payments Export'!I2116="","",'Payments Export'!I2116)</f>
        <v/>
      </c>
      <c r="E2112" s="7" t="str">
        <f t="shared" si="64"/>
        <v/>
      </c>
      <c r="F2112" s="7" t="str">
        <f>IF('Payments Export'!A2116="","",'Payments Export'!N2116)</f>
        <v/>
      </c>
      <c r="G2112" s="7" t="str">
        <f>IF('Payments Export'!A2116="","",'Payments Export'!O2116)</f>
        <v/>
      </c>
      <c r="H2112" s="7" t="str">
        <f>IF('Payments Export'!B2116="","",G2112-F2112)</f>
        <v/>
      </c>
      <c r="I2112" s="3" t="str">
        <f>IF(C2112&lt;&gt;"",_xlfn.XLOOKUP(IFERROR(VALUE(C2112),C2112),'Items database'!A:A,'Items database'!B:B),(_xlfn.XLOOKUP(LEFT(E2112,3),Services,Services,"")))</f>
        <v/>
      </c>
      <c r="J2112" s="3" t="str">
        <f t="shared" si="65"/>
        <v/>
      </c>
    </row>
    <row r="2113" spans="1:10" x14ac:dyDescent="0.35">
      <c r="A2113" s="7" t="str">
        <f>IF('Payments Export'!A2117="","",'Payments Export'!A2117)</f>
        <v/>
      </c>
      <c r="B2113" s="7" t="str">
        <f>IF('Payments Export'!A2117="","",'Payments Export'!B2117)</f>
        <v/>
      </c>
      <c r="C2113" s="7" t="str">
        <f>IF(IFERROR(VALUE('Payments Export'!H2117),'Payments Export'!H2117)&lt;&gt;0,IFERROR(VALUE('Payments Export'!H2117),'Payments Export'!H2117),"")</f>
        <v/>
      </c>
      <c r="D2113" s="7" t="str">
        <f>IF('Payments Export'!I2117="","",'Payments Export'!I2117)</f>
        <v/>
      </c>
      <c r="E2113" s="7" t="str">
        <f t="shared" ref="E2113:E2176" si="66">LEFT(D2113,66)</f>
        <v/>
      </c>
      <c r="F2113" s="7" t="str">
        <f>IF('Payments Export'!A2117="","",'Payments Export'!N2117)</f>
        <v/>
      </c>
      <c r="G2113" s="7" t="str">
        <f>IF('Payments Export'!A2117="","",'Payments Export'!O2117)</f>
        <v/>
      </c>
      <c r="H2113" s="7" t="str">
        <f>IF('Payments Export'!B2117="","",G2113-F2113)</f>
        <v/>
      </c>
      <c r="I2113" s="3" t="str">
        <f>IF(C2113&lt;&gt;"",_xlfn.XLOOKUP(IFERROR(VALUE(C2113),C2113),'Items database'!A:A,'Items database'!B:B),(_xlfn.XLOOKUP(LEFT(E2113,3),Services,Services,"")))</f>
        <v/>
      </c>
      <c r="J2113" s="3" t="str">
        <f t="shared" ref="J2113:J2176" si="67">IF(ISNUMBER(F2113)=TRUE,IF(F2113=0,"","GST"),"")</f>
        <v/>
      </c>
    </row>
    <row r="2114" spans="1:10" x14ac:dyDescent="0.35">
      <c r="A2114" s="7" t="str">
        <f>IF('Payments Export'!A2118="","",'Payments Export'!A2118)</f>
        <v/>
      </c>
      <c r="B2114" s="7" t="str">
        <f>IF('Payments Export'!A2118="","",'Payments Export'!B2118)</f>
        <v/>
      </c>
      <c r="C2114" s="7" t="str">
        <f>IF(IFERROR(VALUE('Payments Export'!H2118),'Payments Export'!H2118)&lt;&gt;0,IFERROR(VALUE('Payments Export'!H2118),'Payments Export'!H2118),"")</f>
        <v/>
      </c>
      <c r="D2114" s="7" t="str">
        <f>IF('Payments Export'!I2118="","",'Payments Export'!I2118)</f>
        <v/>
      </c>
      <c r="E2114" s="7" t="str">
        <f t="shared" si="66"/>
        <v/>
      </c>
      <c r="F2114" s="7" t="str">
        <f>IF('Payments Export'!A2118="","",'Payments Export'!N2118)</f>
        <v/>
      </c>
      <c r="G2114" s="7" t="str">
        <f>IF('Payments Export'!A2118="","",'Payments Export'!O2118)</f>
        <v/>
      </c>
      <c r="H2114" s="7" t="str">
        <f>IF('Payments Export'!B2118="","",G2114-F2114)</f>
        <v/>
      </c>
      <c r="I2114" s="3" t="str">
        <f>IF(C2114&lt;&gt;"",_xlfn.XLOOKUP(IFERROR(VALUE(C2114),C2114),'Items database'!A:A,'Items database'!B:B),(_xlfn.XLOOKUP(LEFT(E2114,3),Services,Services,"")))</f>
        <v/>
      </c>
      <c r="J2114" s="3" t="str">
        <f t="shared" si="67"/>
        <v/>
      </c>
    </row>
    <row r="2115" spans="1:10" x14ac:dyDescent="0.35">
      <c r="A2115" s="7" t="str">
        <f>IF('Payments Export'!A2119="","",'Payments Export'!A2119)</f>
        <v/>
      </c>
      <c r="B2115" s="7" t="str">
        <f>IF('Payments Export'!A2119="","",'Payments Export'!B2119)</f>
        <v/>
      </c>
      <c r="C2115" s="7" t="str">
        <f>IF(IFERROR(VALUE('Payments Export'!H2119),'Payments Export'!H2119)&lt;&gt;0,IFERROR(VALUE('Payments Export'!H2119),'Payments Export'!H2119),"")</f>
        <v/>
      </c>
      <c r="D2115" s="7" t="str">
        <f>IF('Payments Export'!I2119="","",'Payments Export'!I2119)</f>
        <v/>
      </c>
      <c r="E2115" s="7" t="str">
        <f t="shared" si="66"/>
        <v/>
      </c>
      <c r="F2115" s="7" t="str">
        <f>IF('Payments Export'!A2119="","",'Payments Export'!N2119)</f>
        <v/>
      </c>
      <c r="G2115" s="7" t="str">
        <f>IF('Payments Export'!A2119="","",'Payments Export'!O2119)</f>
        <v/>
      </c>
      <c r="H2115" s="7" t="str">
        <f>IF('Payments Export'!B2119="","",G2115-F2115)</f>
        <v/>
      </c>
      <c r="I2115" s="3" t="str">
        <f>IF(C2115&lt;&gt;"",_xlfn.XLOOKUP(IFERROR(VALUE(C2115),C2115),'Items database'!A:A,'Items database'!B:B),(_xlfn.XLOOKUP(LEFT(E2115,3),Services,Services,"")))</f>
        <v/>
      </c>
      <c r="J2115" s="3" t="str">
        <f t="shared" si="67"/>
        <v/>
      </c>
    </row>
    <row r="2116" spans="1:10" x14ac:dyDescent="0.35">
      <c r="A2116" s="7" t="str">
        <f>IF('Payments Export'!A2120="","",'Payments Export'!A2120)</f>
        <v/>
      </c>
      <c r="B2116" s="7" t="str">
        <f>IF('Payments Export'!A2120="","",'Payments Export'!B2120)</f>
        <v/>
      </c>
      <c r="C2116" s="7" t="str">
        <f>IF(IFERROR(VALUE('Payments Export'!H2120),'Payments Export'!H2120)&lt;&gt;0,IFERROR(VALUE('Payments Export'!H2120),'Payments Export'!H2120),"")</f>
        <v/>
      </c>
      <c r="D2116" s="7" t="str">
        <f>IF('Payments Export'!I2120="","",'Payments Export'!I2120)</f>
        <v/>
      </c>
      <c r="E2116" s="7" t="str">
        <f t="shared" si="66"/>
        <v/>
      </c>
      <c r="F2116" s="7" t="str">
        <f>IF('Payments Export'!A2120="","",'Payments Export'!N2120)</f>
        <v/>
      </c>
      <c r="G2116" s="7" t="str">
        <f>IF('Payments Export'!A2120="","",'Payments Export'!O2120)</f>
        <v/>
      </c>
      <c r="H2116" s="7" t="str">
        <f>IF('Payments Export'!B2120="","",G2116-F2116)</f>
        <v/>
      </c>
      <c r="I2116" s="3" t="str">
        <f>IF(C2116&lt;&gt;"",_xlfn.XLOOKUP(IFERROR(VALUE(C2116),C2116),'Items database'!A:A,'Items database'!B:B),(_xlfn.XLOOKUP(LEFT(E2116,3),Services,Services,"")))</f>
        <v/>
      </c>
      <c r="J2116" s="3" t="str">
        <f t="shared" si="67"/>
        <v/>
      </c>
    </row>
    <row r="2117" spans="1:10" x14ac:dyDescent="0.35">
      <c r="A2117" s="7" t="str">
        <f>IF('Payments Export'!A2121="","",'Payments Export'!A2121)</f>
        <v/>
      </c>
      <c r="B2117" s="7" t="str">
        <f>IF('Payments Export'!A2121="","",'Payments Export'!B2121)</f>
        <v/>
      </c>
      <c r="C2117" s="7" t="str">
        <f>IF(IFERROR(VALUE('Payments Export'!H2121),'Payments Export'!H2121)&lt;&gt;0,IFERROR(VALUE('Payments Export'!H2121),'Payments Export'!H2121),"")</f>
        <v/>
      </c>
      <c r="D2117" s="7" t="str">
        <f>IF('Payments Export'!I2121="","",'Payments Export'!I2121)</f>
        <v/>
      </c>
      <c r="E2117" s="7" t="str">
        <f t="shared" si="66"/>
        <v/>
      </c>
      <c r="F2117" s="7" t="str">
        <f>IF('Payments Export'!A2121="","",'Payments Export'!N2121)</f>
        <v/>
      </c>
      <c r="G2117" s="7" t="str">
        <f>IF('Payments Export'!A2121="","",'Payments Export'!O2121)</f>
        <v/>
      </c>
      <c r="H2117" s="7" t="str">
        <f>IF('Payments Export'!B2121="","",G2117-F2117)</f>
        <v/>
      </c>
      <c r="I2117" s="3" t="str">
        <f>IF(C2117&lt;&gt;"",_xlfn.XLOOKUP(IFERROR(VALUE(C2117),C2117),'Items database'!A:A,'Items database'!B:B),(_xlfn.XLOOKUP(LEFT(E2117,3),Services,Services,"")))</f>
        <v/>
      </c>
      <c r="J2117" s="3" t="str">
        <f t="shared" si="67"/>
        <v/>
      </c>
    </row>
    <row r="2118" spans="1:10" x14ac:dyDescent="0.35">
      <c r="A2118" s="7" t="str">
        <f>IF('Payments Export'!A2122="","",'Payments Export'!A2122)</f>
        <v/>
      </c>
      <c r="B2118" s="7" t="str">
        <f>IF('Payments Export'!A2122="","",'Payments Export'!B2122)</f>
        <v/>
      </c>
      <c r="C2118" s="7" t="str">
        <f>IF(IFERROR(VALUE('Payments Export'!H2122),'Payments Export'!H2122)&lt;&gt;0,IFERROR(VALUE('Payments Export'!H2122),'Payments Export'!H2122),"")</f>
        <v/>
      </c>
      <c r="D2118" s="7" t="str">
        <f>IF('Payments Export'!I2122="","",'Payments Export'!I2122)</f>
        <v/>
      </c>
      <c r="E2118" s="7" t="str">
        <f t="shared" si="66"/>
        <v/>
      </c>
      <c r="F2118" s="7" t="str">
        <f>IF('Payments Export'!A2122="","",'Payments Export'!N2122)</f>
        <v/>
      </c>
      <c r="G2118" s="7" t="str">
        <f>IF('Payments Export'!A2122="","",'Payments Export'!O2122)</f>
        <v/>
      </c>
      <c r="H2118" s="7" t="str">
        <f>IF('Payments Export'!B2122="","",G2118-F2118)</f>
        <v/>
      </c>
      <c r="I2118" s="3" t="str">
        <f>IF(C2118&lt;&gt;"",_xlfn.XLOOKUP(IFERROR(VALUE(C2118),C2118),'Items database'!A:A,'Items database'!B:B),(_xlfn.XLOOKUP(LEFT(E2118,3),Services,Services,"")))</f>
        <v/>
      </c>
      <c r="J2118" s="3" t="str">
        <f t="shared" si="67"/>
        <v/>
      </c>
    </row>
    <row r="2119" spans="1:10" x14ac:dyDescent="0.35">
      <c r="A2119" s="7" t="str">
        <f>IF('Payments Export'!A2123="","",'Payments Export'!A2123)</f>
        <v/>
      </c>
      <c r="B2119" s="7" t="str">
        <f>IF('Payments Export'!A2123="","",'Payments Export'!B2123)</f>
        <v/>
      </c>
      <c r="C2119" s="7" t="str">
        <f>IF(IFERROR(VALUE('Payments Export'!H2123),'Payments Export'!H2123)&lt;&gt;0,IFERROR(VALUE('Payments Export'!H2123),'Payments Export'!H2123),"")</f>
        <v/>
      </c>
      <c r="D2119" s="7" t="str">
        <f>IF('Payments Export'!I2123="","",'Payments Export'!I2123)</f>
        <v/>
      </c>
      <c r="E2119" s="7" t="str">
        <f t="shared" si="66"/>
        <v/>
      </c>
      <c r="F2119" s="7" t="str">
        <f>IF('Payments Export'!A2123="","",'Payments Export'!N2123)</f>
        <v/>
      </c>
      <c r="G2119" s="7" t="str">
        <f>IF('Payments Export'!A2123="","",'Payments Export'!O2123)</f>
        <v/>
      </c>
      <c r="H2119" s="7" t="str">
        <f>IF('Payments Export'!B2123="","",G2119-F2119)</f>
        <v/>
      </c>
      <c r="I2119" s="3" t="str">
        <f>IF(C2119&lt;&gt;"",_xlfn.XLOOKUP(IFERROR(VALUE(C2119),C2119),'Items database'!A:A,'Items database'!B:B),(_xlfn.XLOOKUP(LEFT(E2119,3),Services,Services,"")))</f>
        <v/>
      </c>
      <c r="J2119" s="3" t="str">
        <f t="shared" si="67"/>
        <v/>
      </c>
    </row>
    <row r="2120" spans="1:10" x14ac:dyDescent="0.35">
      <c r="A2120" s="7" t="str">
        <f>IF('Payments Export'!A2124="","",'Payments Export'!A2124)</f>
        <v/>
      </c>
      <c r="B2120" s="7" t="str">
        <f>IF('Payments Export'!A2124="","",'Payments Export'!B2124)</f>
        <v/>
      </c>
      <c r="C2120" s="7" t="str">
        <f>IF(IFERROR(VALUE('Payments Export'!H2124),'Payments Export'!H2124)&lt;&gt;0,IFERROR(VALUE('Payments Export'!H2124),'Payments Export'!H2124),"")</f>
        <v/>
      </c>
      <c r="D2120" s="7" t="str">
        <f>IF('Payments Export'!I2124="","",'Payments Export'!I2124)</f>
        <v/>
      </c>
      <c r="E2120" s="7" t="str">
        <f t="shared" si="66"/>
        <v/>
      </c>
      <c r="F2120" s="7" t="str">
        <f>IF('Payments Export'!A2124="","",'Payments Export'!N2124)</f>
        <v/>
      </c>
      <c r="G2120" s="7" t="str">
        <f>IF('Payments Export'!A2124="","",'Payments Export'!O2124)</f>
        <v/>
      </c>
      <c r="H2120" s="7" t="str">
        <f>IF('Payments Export'!B2124="","",G2120-F2120)</f>
        <v/>
      </c>
      <c r="I2120" s="3" t="str">
        <f>IF(C2120&lt;&gt;"",_xlfn.XLOOKUP(IFERROR(VALUE(C2120),C2120),'Items database'!A:A,'Items database'!B:B),(_xlfn.XLOOKUP(LEFT(E2120,3),Services,Services,"")))</f>
        <v/>
      </c>
      <c r="J2120" s="3" t="str">
        <f t="shared" si="67"/>
        <v/>
      </c>
    </row>
    <row r="2121" spans="1:10" x14ac:dyDescent="0.35">
      <c r="A2121" s="7" t="str">
        <f>IF('Payments Export'!A2125="","",'Payments Export'!A2125)</f>
        <v/>
      </c>
      <c r="B2121" s="7" t="str">
        <f>IF('Payments Export'!A2125="","",'Payments Export'!B2125)</f>
        <v/>
      </c>
      <c r="C2121" s="7" t="str">
        <f>IF(IFERROR(VALUE('Payments Export'!H2125),'Payments Export'!H2125)&lt;&gt;0,IFERROR(VALUE('Payments Export'!H2125),'Payments Export'!H2125),"")</f>
        <v/>
      </c>
      <c r="D2121" s="7" t="str">
        <f>IF('Payments Export'!I2125="","",'Payments Export'!I2125)</f>
        <v/>
      </c>
      <c r="E2121" s="7" t="str">
        <f t="shared" si="66"/>
        <v/>
      </c>
      <c r="F2121" s="7" t="str">
        <f>IF('Payments Export'!A2125="","",'Payments Export'!N2125)</f>
        <v/>
      </c>
      <c r="G2121" s="7" t="str">
        <f>IF('Payments Export'!A2125="","",'Payments Export'!O2125)</f>
        <v/>
      </c>
      <c r="H2121" s="7" t="str">
        <f>IF('Payments Export'!B2125="","",G2121-F2121)</f>
        <v/>
      </c>
      <c r="I2121" s="3" t="str">
        <f>IF(C2121&lt;&gt;"",_xlfn.XLOOKUP(IFERROR(VALUE(C2121),C2121),'Items database'!A:A,'Items database'!B:B),(_xlfn.XLOOKUP(LEFT(E2121,3),Services,Services,"")))</f>
        <v/>
      </c>
      <c r="J2121" s="3" t="str">
        <f t="shared" si="67"/>
        <v/>
      </c>
    </row>
    <row r="2122" spans="1:10" x14ac:dyDescent="0.35">
      <c r="A2122" s="7" t="str">
        <f>IF('Payments Export'!A2126="","",'Payments Export'!A2126)</f>
        <v/>
      </c>
      <c r="B2122" s="7" t="str">
        <f>IF('Payments Export'!A2126="","",'Payments Export'!B2126)</f>
        <v/>
      </c>
      <c r="C2122" s="7" t="str">
        <f>IF(IFERROR(VALUE('Payments Export'!H2126),'Payments Export'!H2126)&lt;&gt;0,IFERROR(VALUE('Payments Export'!H2126),'Payments Export'!H2126),"")</f>
        <v/>
      </c>
      <c r="D2122" s="7" t="str">
        <f>IF('Payments Export'!I2126="","",'Payments Export'!I2126)</f>
        <v/>
      </c>
      <c r="E2122" s="7" t="str">
        <f t="shared" si="66"/>
        <v/>
      </c>
      <c r="F2122" s="7" t="str">
        <f>IF('Payments Export'!A2126="","",'Payments Export'!N2126)</f>
        <v/>
      </c>
      <c r="G2122" s="7" t="str">
        <f>IF('Payments Export'!A2126="","",'Payments Export'!O2126)</f>
        <v/>
      </c>
      <c r="H2122" s="7" t="str">
        <f>IF('Payments Export'!B2126="","",G2122-F2122)</f>
        <v/>
      </c>
      <c r="I2122" s="3" t="str">
        <f>IF(C2122&lt;&gt;"",_xlfn.XLOOKUP(IFERROR(VALUE(C2122),C2122),'Items database'!A:A,'Items database'!B:B),(_xlfn.XLOOKUP(LEFT(E2122,3),Services,Services,"")))</f>
        <v/>
      </c>
      <c r="J2122" s="3" t="str">
        <f t="shared" si="67"/>
        <v/>
      </c>
    </row>
    <row r="2123" spans="1:10" x14ac:dyDescent="0.35">
      <c r="A2123" s="7" t="str">
        <f>IF('Payments Export'!A2127="","",'Payments Export'!A2127)</f>
        <v/>
      </c>
      <c r="B2123" s="7" t="str">
        <f>IF('Payments Export'!A2127="","",'Payments Export'!B2127)</f>
        <v/>
      </c>
      <c r="C2123" s="7" t="str">
        <f>IF(IFERROR(VALUE('Payments Export'!H2127),'Payments Export'!H2127)&lt;&gt;0,IFERROR(VALUE('Payments Export'!H2127),'Payments Export'!H2127),"")</f>
        <v/>
      </c>
      <c r="D2123" s="7" t="str">
        <f>IF('Payments Export'!I2127="","",'Payments Export'!I2127)</f>
        <v/>
      </c>
      <c r="E2123" s="7" t="str">
        <f t="shared" si="66"/>
        <v/>
      </c>
      <c r="F2123" s="7" t="str">
        <f>IF('Payments Export'!A2127="","",'Payments Export'!N2127)</f>
        <v/>
      </c>
      <c r="G2123" s="7" t="str">
        <f>IF('Payments Export'!A2127="","",'Payments Export'!O2127)</f>
        <v/>
      </c>
      <c r="H2123" s="7" t="str">
        <f>IF('Payments Export'!B2127="","",G2123-F2123)</f>
        <v/>
      </c>
      <c r="I2123" s="3" t="str">
        <f>IF(C2123&lt;&gt;"",_xlfn.XLOOKUP(IFERROR(VALUE(C2123),C2123),'Items database'!A:A,'Items database'!B:B),(_xlfn.XLOOKUP(LEFT(E2123,3),Services,Services,"")))</f>
        <v/>
      </c>
      <c r="J2123" s="3" t="str">
        <f t="shared" si="67"/>
        <v/>
      </c>
    </row>
    <row r="2124" spans="1:10" x14ac:dyDescent="0.35">
      <c r="A2124" s="7" t="str">
        <f>IF('Payments Export'!A2128="","",'Payments Export'!A2128)</f>
        <v/>
      </c>
      <c r="B2124" s="7" t="str">
        <f>IF('Payments Export'!A2128="","",'Payments Export'!B2128)</f>
        <v/>
      </c>
      <c r="C2124" s="7" t="str">
        <f>IF(IFERROR(VALUE('Payments Export'!H2128),'Payments Export'!H2128)&lt;&gt;0,IFERROR(VALUE('Payments Export'!H2128),'Payments Export'!H2128),"")</f>
        <v/>
      </c>
      <c r="D2124" s="7" t="str">
        <f>IF('Payments Export'!I2128="","",'Payments Export'!I2128)</f>
        <v/>
      </c>
      <c r="E2124" s="7" t="str">
        <f t="shared" si="66"/>
        <v/>
      </c>
      <c r="F2124" s="7" t="str">
        <f>IF('Payments Export'!A2128="","",'Payments Export'!N2128)</f>
        <v/>
      </c>
      <c r="G2124" s="7" t="str">
        <f>IF('Payments Export'!A2128="","",'Payments Export'!O2128)</f>
        <v/>
      </c>
      <c r="H2124" s="7" t="str">
        <f>IF('Payments Export'!B2128="","",G2124-F2124)</f>
        <v/>
      </c>
      <c r="I2124" s="3" t="str">
        <f>IF(C2124&lt;&gt;"",_xlfn.XLOOKUP(IFERROR(VALUE(C2124),C2124),'Items database'!A:A,'Items database'!B:B),(_xlfn.XLOOKUP(LEFT(E2124,3),Services,Services,"")))</f>
        <v/>
      </c>
      <c r="J2124" s="3" t="str">
        <f t="shared" si="67"/>
        <v/>
      </c>
    </row>
    <row r="2125" spans="1:10" x14ac:dyDescent="0.35">
      <c r="A2125" s="7" t="str">
        <f>IF('Payments Export'!A2129="","",'Payments Export'!A2129)</f>
        <v/>
      </c>
      <c r="B2125" s="7" t="str">
        <f>IF('Payments Export'!A2129="","",'Payments Export'!B2129)</f>
        <v/>
      </c>
      <c r="C2125" s="7" t="str">
        <f>IF(IFERROR(VALUE('Payments Export'!H2129),'Payments Export'!H2129)&lt;&gt;0,IFERROR(VALUE('Payments Export'!H2129),'Payments Export'!H2129),"")</f>
        <v/>
      </c>
      <c r="D2125" s="7" t="str">
        <f>IF('Payments Export'!I2129="","",'Payments Export'!I2129)</f>
        <v/>
      </c>
      <c r="E2125" s="7" t="str">
        <f t="shared" si="66"/>
        <v/>
      </c>
      <c r="F2125" s="7" t="str">
        <f>IF('Payments Export'!A2129="","",'Payments Export'!N2129)</f>
        <v/>
      </c>
      <c r="G2125" s="7" t="str">
        <f>IF('Payments Export'!A2129="","",'Payments Export'!O2129)</f>
        <v/>
      </c>
      <c r="H2125" s="7" t="str">
        <f>IF('Payments Export'!B2129="","",G2125-F2125)</f>
        <v/>
      </c>
      <c r="I2125" s="3" t="str">
        <f>IF(C2125&lt;&gt;"",_xlfn.XLOOKUP(IFERROR(VALUE(C2125),C2125),'Items database'!A:A,'Items database'!B:B),(_xlfn.XLOOKUP(LEFT(E2125,3),Services,Services,"")))</f>
        <v/>
      </c>
      <c r="J2125" s="3" t="str">
        <f t="shared" si="67"/>
        <v/>
      </c>
    </row>
    <row r="2126" spans="1:10" x14ac:dyDescent="0.35">
      <c r="A2126" s="7" t="str">
        <f>IF('Payments Export'!A2130="","",'Payments Export'!A2130)</f>
        <v/>
      </c>
      <c r="B2126" s="7" t="str">
        <f>IF('Payments Export'!A2130="","",'Payments Export'!B2130)</f>
        <v/>
      </c>
      <c r="C2126" s="7" t="str">
        <f>IF(IFERROR(VALUE('Payments Export'!H2130),'Payments Export'!H2130)&lt;&gt;0,IFERROR(VALUE('Payments Export'!H2130),'Payments Export'!H2130),"")</f>
        <v/>
      </c>
      <c r="D2126" s="7" t="str">
        <f>IF('Payments Export'!I2130="","",'Payments Export'!I2130)</f>
        <v/>
      </c>
      <c r="E2126" s="7" t="str">
        <f t="shared" si="66"/>
        <v/>
      </c>
      <c r="F2126" s="7" t="str">
        <f>IF('Payments Export'!A2130="","",'Payments Export'!N2130)</f>
        <v/>
      </c>
      <c r="G2126" s="7" t="str">
        <f>IF('Payments Export'!A2130="","",'Payments Export'!O2130)</f>
        <v/>
      </c>
      <c r="H2126" s="7" t="str">
        <f>IF('Payments Export'!B2130="","",G2126-F2126)</f>
        <v/>
      </c>
      <c r="I2126" s="3" t="str">
        <f>IF(C2126&lt;&gt;"",_xlfn.XLOOKUP(IFERROR(VALUE(C2126),C2126),'Items database'!A:A,'Items database'!B:B),(_xlfn.XLOOKUP(LEFT(E2126,3),Services,Services,"")))</f>
        <v/>
      </c>
      <c r="J2126" s="3" t="str">
        <f t="shared" si="67"/>
        <v/>
      </c>
    </row>
    <row r="2127" spans="1:10" x14ac:dyDescent="0.35">
      <c r="A2127" s="7" t="str">
        <f>IF('Payments Export'!A2131="","",'Payments Export'!A2131)</f>
        <v/>
      </c>
      <c r="B2127" s="7" t="str">
        <f>IF('Payments Export'!A2131="","",'Payments Export'!B2131)</f>
        <v/>
      </c>
      <c r="C2127" s="7" t="str">
        <f>IF(IFERROR(VALUE('Payments Export'!H2131),'Payments Export'!H2131)&lt;&gt;0,IFERROR(VALUE('Payments Export'!H2131),'Payments Export'!H2131),"")</f>
        <v/>
      </c>
      <c r="D2127" s="7" t="str">
        <f>IF('Payments Export'!I2131="","",'Payments Export'!I2131)</f>
        <v/>
      </c>
      <c r="E2127" s="7" t="str">
        <f t="shared" si="66"/>
        <v/>
      </c>
      <c r="F2127" s="7" t="str">
        <f>IF('Payments Export'!A2131="","",'Payments Export'!N2131)</f>
        <v/>
      </c>
      <c r="G2127" s="7" t="str">
        <f>IF('Payments Export'!A2131="","",'Payments Export'!O2131)</f>
        <v/>
      </c>
      <c r="H2127" s="7" t="str">
        <f>IF('Payments Export'!B2131="","",G2127-F2127)</f>
        <v/>
      </c>
      <c r="I2127" s="3" t="str">
        <f>IF(C2127&lt;&gt;"",_xlfn.XLOOKUP(IFERROR(VALUE(C2127),C2127),'Items database'!A:A,'Items database'!B:B),(_xlfn.XLOOKUP(LEFT(E2127,3),Services,Services,"")))</f>
        <v/>
      </c>
      <c r="J2127" s="3" t="str">
        <f t="shared" si="67"/>
        <v/>
      </c>
    </row>
    <row r="2128" spans="1:10" x14ac:dyDescent="0.35">
      <c r="A2128" s="7" t="str">
        <f>IF('Payments Export'!A2132="","",'Payments Export'!A2132)</f>
        <v/>
      </c>
      <c r="B2128" s="7" t="str">
        <f>IF('Payments Export'!A2132="","",'Payments Export'!B2132)</f>
        <v/>
      </c>
      <c r="C2128" s="7" t="str">
        <f>IF(IFERROR(VALUE('Payments Export'!H2132),'Payments Export'!H2132)&lt;&gt;0,IFERROR(VALUE('Payments Export'!H2132),'Payments Export'!H2132),"")</f>
        <v/>
      </c>
      <c r="D2128" s="7" t="str">
        <f>IF('Payments Export'!I2132="","",'Payments Export'!I2132)</f>
        <v/>
      </c>
      <c r="E2128" s="7" t="str">
        <f t="shared" si="66"/>
        <v/>
      </c>
      <c r="F2128" s="7" t="str">
        <f>IF('Payments Export'!A2132="","",'Payments Export'!N2132)</f>
        <v/>
      </c>
      <c r="G2128" s="7" t="str">
        <f>IF('Payments Export'!A2132="","",'Payments Export'!O2132)</f>
        <v/>
      </c>
      <c r="H2128" s="7" t="str">
        <f>IF('Payments Export'!B2132="","",G2128-F2128)</f>
        <v/>
      </c>
      <c r="I2128" s="3" t="str">
        <f>IF(C2128&lt;&gt;"",_xlfn.XLOOKUP(IFERROR(VALUE(C2128),C2128),'Items database'!A:A,'Items database'!B:B),(_xlfn.XLOOKUP(LEFT(E2128,3),Services,Services,"")))</f>
        <v/>
      </c>
      <c r="J2128" s="3" t="str">
        <f t="shared" si="67"/>
        <v/>
      </c>
    </row>
    <row r="2129" spans="1:10" x14ac:dyDescent="0.35">
      <c r="A2129" s="7" t="str">
        <f>IF('Payments Export'!A2133="","",'Payments Export'!A2133)</f>
        <v/>
      </c>
      <c r="B2129" s="7" t="str">
        <f>IF('Payments Export'!A2133="","",'Payments Export'!B2133)</f>
        <v/>
      </c>
      <c r="C2129" s="7" t="str">
        <f>IF(IFERROR(VALUE('Payments Export'!H2133),'Payments Export'!H2133)&lt;&gt;0,IFERROR(VALUE('Payments Export'!H2133),'Payments Export'!H2133),"")</f>
        <v/>
      </c>
      <c r="D2129" s="7" t="str">
        <f>IF('Payments Export'!I2133="","",'Payments Export'!I2133)</f>
        <v/>
      </c>
      <c r="E2129" s="7" t="str">
        <f t="shared" si="66"/>
        <v/>
      </c>
      <c r="F2129" s="7" t="str">
        <f>IF('Payments Export'!A2133="","",'Payments Export'!N2133)</f>
        <v/>
      </c>
      <c r="G2129" s="7" t="str">
        <f>IF('Payments Export'!A2133="","",'Payments Export'!O2133)</f>
        <v/>
      </c>
      <c r="H2129" s="7" t="str">
        <f>IF('Payments Export'!B2133="","",G2129-F2129)</f>
        <v/>
      </c>
      <c r="I2129" s="3" t="str">
        <f>IF(C2129&lt;&gt;"",_xlfn.XLOOKUP(IFERROR(VALUE(C2129),C2129),'Items database'!A:A,'Items database'!B:B),(_xlfn.XLOOKUP(LEFT(E2129,3),Services,Services,"")))</f>
        <v/>
      </c>
      <c r="J2129" s="3" t="str">
        <f t="shared" si="67"/>
        <v/>
      </c>
    </row>
    <row r="2130" spans="1:10" x14ac:dyDescent="0.35">
      <c r="A2130" s="7" t="str">
        <f>IF('Payments Export'!A2134="","",'Payments Export'!A2134)</f>
        <v/>
      </c>
      <c r="B2130" s="7" t="str">
        <f>IF('Payments Export'!A2134="","",'Payments Export'!B2134)</f>
        <v/>
      </c>
      <c r="C2130" s="7" t="str">
        <f>IF(IFERROR(VALUE('Payments Export'!H2134),'Payments Export'!H2134)&lt;&gt;0,IFERROR(VALUE('Payments Export'!H2134),'Payments Export'!H2134),"")</f>
        <v/>
      </c>
      <c r="D2130" s="7" t="str">
        <f>IF('Payments Export'!I2134="","",'Payments Export'!I2134)</f>
        <v/>
      </c>
      <c r="E2130" s="7" t="str">
        <f t="shared" si="66"/>
        <v/>
      </c>
      <c r="F2130" s="7" t="str">
        <f>IF('Payments Export'!A2134="","",'Payments Export'!N2134)</f>
        <v/>
      </c>
      <c r="G2130" s="7" t="str">
        <f>IF('Payments Export'!A2134="","",'Payments Export'!O2134)</f>
        <v/>
      </c>
      <c r="H2130" s="7" t="str">
        <f>IF('Payments Export'!B2134="","",G2130-F2130)</f>
        <v/>
      </c>
      <c r="I2130" s="3" t="str">
        <f>IF(C2130&lt;&gt;"",_xlfn.XLOOKUP(IFERROR(VALUE(C2130),C2130),'Items database'!A:A,'Items database'!B:B),(_xlfn.XLOOKUP(LEFT(E2130,3),Services,Services,"")))</f>
        <v/>
      </c>
      <c r="J2130" s="3" t="str">
        <f t="shared" si="67"/>
        <v/>
      </c>
    </row>
    <row r="2131" spans="1:10" x14ac:dyDescent="0.35">
      <c r="A2131" s="7" t="str">
        <f>IF('Payments Export'!A2135="","",'Payments Export'!A2135)</f>
        <v/>
      </c>
      <c r="B2131" s="7" t="str">
        <f>IF('Payments Export'!A2135="","",'Payments Export'!B2135)</f>
        <v/>
      </c>
      <c r="C2131" s="7" t="str">
        <f>IF(IFERROR(VALUE('Payments Export'!H2135),'Payments Export'!H2135)&lt;&gt;0,IFERROR(VALUE('Payments Export'!H2135),'Payments Export'!H2135),"")</f>
        <v/>
      </c>
      <c r="D2131" s="7" t="str">
        <f>IF('Payments Export'!I2135="","",'Payments Export'!I2135)</f>
        <v/>
      </c>
      <c r="E2131" s="7" t="str">
        <f t="shared" si="66"/>
        <v/>
      </c>
      <c r="F2131" s="7" t="str">
        <f>IF('Payments Export'!A2135="","",'Payments Export'!N2135)</f>
        <v/>
      </c>
      <c r="G2131" s="7" t="str">
        <f>IF('Payments Export'!A2135="","",'Payments Export'!O2135)</f>
        <v/>
      </c>
      <c r="H2131" s="7" t="str">
        <f>IF('Payments Export'!B2135="","",G2131-F2131)</f>
        <v/>
      </c>
      <c r="I2131" s="3" t="str">
        <f>IF(C2131&lt;&gt;"",_xlfn.XLOOKUP(IFERROR(VALUE(C2131),C2131),'Items database'!A:A,'Items database'!B:B),(_xlfn.XLOOKUP(LEFT(E2131,3),Services,Services,"")))</f>
        <v/>
      </c>
      <c r="J2131" s="3" t="str">
        <f t="shared" si="67"/>
        <v/>
      </c>
    </row>
    <row r="2132" spans="1:10" x14ac:dyDescent="0.35">
      <c r="A2132" s="7" t="str">
        <f>IF('Payments Export'!A2136="","",'Payments Export'!A2136)</f>
        <v/>
      </c>
      <c r="B2132" s="7" t="str">
        <f>IF('Payments Export'!A2136="","",'Payments Export'!B2136)</f>
        <v/>
      </c>
      <c r="C2132" s="7" t="str">
        <f>IF(IFERROR(VALUE('Payments Export'!H2136),'Payments Export'!H2136)&lt;&gt;0,IFERROR(VALUE('Payments Export'!H2136),'Payments Export'!H2136),"")</f>
        <v/>
      </c>
      <c r="D2132" s="7" t="str">
        <f>IF('Payments Export'!I2136="","",'Payments Export'!I2136)</f>
        <v/>
      </c>
      <c r="E2132" s="7" t="str">
        <f t="shared" si="66"/>
        <v/>
      </c>
      <c r="F2132" s="7" t="str">
        <f>IF('Payments Export'!A2136="","",'Payments Export'!N2136)</f>
        <v/>
      </c>
      <c r="G2132" s="7" t="str">
        <f>IF('Payments Export'!A2136="","",'Payments Export'!O2136)</f>
        <v/>
      </c>
      <c r="H2132" s="7" t="str">
        <f>IF('Payments Export'!B2136="","",G2132-F2132)</f>
        <v/>
      </c>
      <c r="I2132" s="3" t="str">
        <f>IF(C2132&lt;&gt;"",_xlfn.XLOOKUP(IFERROR(VALUE(C2132),C2132),'Items database'!A:A,'Items database'!B:B),(_xlfn.XLOOKUP(LEFT(E2132,3),Services,Services,"")))</f>
        <v/>
      </c>
      <c r="J2132" s="3" t="str">
        <f t="shared" si="67"/>
        <v/>
      </c>
    </row>
    <row r="2133" spans="1:10" x14ac:dyDescent="0.35">
      <c r="A2133" s="7" t="str">
        <f>IF('Payments Export'!A2137="","",'Payments Export'!A2137)</f>
        <v/>
      </c>
      <c r="B2133" s="7" t="str">
        <f>IF('Payments Export'!A2137="","",'Payments Export'!B2137)</f>
        <v/>
      </c>
      <c r="C2133" s="7" t="str">
        <f>IF(IFERROR(VALUE('Payments Export'!H2137),'Payments Export'!H2137)&lt;&gt;0,IFERROR(VALUE('Payments Export'!H2137),'Payments Export'!H2137),"")</f>
        <v/>
      </c>
      <c r="D2133" s="7" t="str">
        <f>IF('Payments Export'!I2137="","",'Payments Export'!I2137)</f>
        <v/>
      </c>
      <c r="E2133" s="7" t="str">
        <f t="shared" si="66"/>
        <v/>
      </c>
      <c r="F2133" s="7" t="str">
        <f>IF('Payments Export'!A2137="","",'Payments Export'!N2137)</f>
        <v/>
      </c>
      <c r="G2133" s="7" t="str">
        <f>IF('Payments Export'!A2137="","",'Payments Export'!O2137)</f>
        <v/>
      </c>
      <c r="H2133" s="7" t="str">
        <f>IF('Payments Export'!B2137="","",G2133-F2133)</f>
        <v/>
      </c>
      <c r="I2133" s="3" t="str">
        <f>IF(C2133&lt;&gt;"",_xlfn.XLOOKUP(IFERROR(VALUE(C2133),C2133),'Items database'!A:A,'Items database'!B:B),(_xlfn.XLOOKUP(LEFT(E2133,3),Services,Services,"")))</f>
        <v/>
      </c>
      <c r="J2133" s="3" t="str">
        <f t="shared" si="67"/>
        <v/>
      </c>
    </row>
    <row r="2134" spans="1:10" x14ac:dyDescent="0.35">
      <c r="A2134" s="7" t="str">
        <f>IF('Payments Export'!A2138="","",'Payments Export'!A2138)</f>
        <v/>
      </c>
      <c r="B2134" s="7" t="str">
        <f>IF('Payments Export'!A2138="","",'Payments Export'!B2138)</f>
        <v/>
      </c>
      <c r="C2134" s="7" t="str">
        <f>IF(IFERROR(VALUE('Payments Export'!H2138),'Payments Export'!H2138)&lt;&gt;0,IFERROR(VALUE('Payments Export'!H2138),'Payments Export'!H2138),"")</f>
        <v/>
      </c>
      <c r="D2134" s="7" t="str">
        <f>IF('Payments Export'!I2138="","",'Payments Export'!I2138)</f>
        <v/>
      </c>
      <c r="E2134" s="7" t="str">
        <f t="shared" si="66"/>
        <v/>
      </c>
      <c r="F2134" s="7" t="str">
        <f>IF('Payments Export'!A2138="","",'Payments Export'!N2138)</f>
        <v/>
      </c>
      <c r="G2134" s="7" t="str">
        <f>IF('Payments Export'!A2138="","",'Payments Export'!O2138)</f>
        <v/>
      </c>
      <c r="H2134" s="7" t="str">
        <f>IF('Payments Export'!B2138="","",G2134-F2134)</f>
        <v/>
      </c>
      <c r="I2134" s="3" t="str">
        <f>IF(C2134&lt;&gt;"",_xlfn.XLOOKUP(IFERROR(VALUE(C2134),C2134),'Items database'!A:A,'Items database'!B:B),(_xlfn.XLOOKUP(LEFT(E2134,3),Services,Services,"")))</f>
        <v/>
      </c>
      <c r="J2134" s="3" t="str">
        <f t="shared" si="67"/>
        <v/>
      </c>
    </row>
    <row r="2135" spans="1:10" x14ac:dyDescent="0.35">
      <c r="A2135" s="7" t="str">
        <f>IF('Payments Export'!A2139="","",'Payments Export'!A2139)</f>
        <v/>
      </c>
      <c r="B2135" s="7" t="str">
        <f>IF('Payments Export'!A2139="","",'Payments Export'!B2139)</f>
        <v/>
      </c>
      <c r="C2135" s="7" t="str">
        <f>IF(IFERROR(VALUE('Payments Export'!H2139),'Payments Export'!H2139)&lt;&gt;0,IFERROR(VALUE('Payments Export'!H2139),'Payments Export'!H2139),"")</f>
        <v/>
      </c>
      <c r="D2135" s="7" t="str">
        <f>IF('Payments Export'!I2139="","",'Payments Export'!I2139)</f>
        <v/>
      </c>
      <c r="E2135" s="7" t="str">
        <f t="shared" si="66"/>
        <v/>
      </c>
      <c r="F2135" s="7" t="str">
        <f>IF('Payments Export'!A2139="","",'Payments Export'!N2139)</f>
        <v/>
      </c>
      <c r="G2135" s="7" t="str">
        <f>IF('Payments Export'!A2139="","",'Payments Export'!O2139)</f>
        <v/>
      </c>
      <c r="H2135" s="7" t="str">
        <f>IF('Payments Export'!B2139="","",G2135-F2135)</f>
        <v/>
      </c>
      <c r="I2135" s="3" t="str">
        <f>IF(C2135&lt;&gt;"",_xlfn.XLOOKUP(IFERROR(VALUE(C2135),C2135),'Items database'!A:A,'Items database'!B:B),(_xlfn.XLOOKUP(LEFT(E2135,3),Services,Services,"")))</f>
        <v/>
      </c>
      <c r="J2135" s="3" t="str">
        <f t="shared" si="67"/>
        <v/>
      </c>
    </row>
    <row r="2136" spans="1:10" x14ac:dyDescent="0.35">
      <c r="A2136" s="7" t="str">
        <f>IF('Payments Export'!A2140="","",'Payments Export'!A2140)</f>
        <v/>
      </c>
      <c r="B2136" s="7" t="str">
        <f>IF('Payments Export'!A2140="","",'Payments Export'!B2140)</f>
        <v/>
      </c>
      <c r="C2136" s="7" t="str">
        <f>IF(IFERROR(VALUE('Payments Export'!H2140),'Payments Export'!H2140)&lt;&gt;0,IFERROR(VALUE('Payments Export'!H2140),'Payments Export'!H2140),"")</f>
        <v/>
      </c>
      <c r="D2136" s="7" t="str">
        <f>IF('Payments Export'!I2140="","",'Payments Export'!I2140)</f>
        <v/>
      </c>
      <c r="E2136" s="7" t="str">
        <f t="shared" si="66"/>
        <v/>
      </c>
      <c r="F2136" s="7" t="str">
        <f>IF('Payments Export'!A2140="","",'Payments Export'!N2140)</f>
        <v/>
      </c>
      <c r="G2136" s="7" t="str">
        <f>IF('Payments Export'!A2140="","",'Payments Export'!O2140)</f>
        <v/>
      </c>
      <c r="H2136" s="7" t="str">
        <f>IF('Payments Export'!B2140="","",G2136-F2136)</f>
        <v/>
      </c>
      <c r="I2136" s="3" t="str">
        <f>IF(C2136&lt;&gt;"",_xlfn.XLOOKUP(IFERROR(VALUE(C2136),C2136),'Items database'!A:A,'Items database'!B:B),(_xlfn.XLOOKUP(LEFT(E2136,3),Services,Services,"")))</f>
        <v/>
      </c>
      <c r="J2136" s="3" t="str">
        <f t="shared" si="67"/>
        <v/>
      </c>
    </row>
    <row r="2137" spans="1:10" x14ac:dyDescent="0.35">
      <c r="A2137" s="7" t="str">
        <f>IF('Payments Export'!A2141="","",'Payments Export'!A2141)</f>
        <v/>
      </c>
      <c r="B2137" s="7" t="str">
        <f>IF('Payments Export'!A2141="","",'Payments Export'!B2141)</f>
        <v/>
      </c>
      <c r="C2137" s="7" t="str">
        <f>IF(IFERROR(VALUE('Payments Export'!H2141),'Payments Export'!H2141)&lt;&gt;0,IFERROR(VALUE('Payments Export'!H2141),'Payments Export'!H2141),"")</f>
        <v/>
      </c>
      <c r="D2137" s="7" t="str">
        <f>IF('Payments Export'!I2141="","",'Payments Export'!I2141)</f>
        <v/>
      </c>
      <c r="E2137" s="7" t="str">
        <f t="shared" si="66"/>
        <v/>
      </c>
      <c r="F2137" s="7" t="str">
        <f>IF('Payments Export'!A2141="","",'Payments Export'!N2141)</f>
        <v/>
      </c>
      <c r="G2137" s="7" t="str">
        <f>IF('Payments Export'!A2141="","",'Payments Export'!O2141)</f>
        <v/>
      </c>
      <c r="H2137" s="7" t="str">
        <f>IF('Payments Export'!B2141="","",G2137-F2137)</f>
        <v/>
      </c>
      <c r="I2137" s="3" t="str">
        <f>IF(C2137&lt;&gt;"",_xlfn.XLOOKUP(IFERROR(VALUE(C2137),C2137),'Items database'!A:A,'Items database'!B:B),(_xlfn.XLOOKUP(LEFT(E2137,3),Services,Services,"")))</f>
        <v/>
      </c>
      <c r="J2137" s="3" t="str">
        <f t="shared" si="67"/>
        <v/>
      </c>
    </row>
    <row r="2138" spans="1:10" x14ac:dyDescent="0.35">
      <c r="A2138" s="7" t="str">
        <f>IF('Payments Export'!A2142="","",'Payments Export'!A2142)</f>
        <v/>
      </c>
      <c r="B2138" s="7" t="str">
        <f>IF('Payments Export'!A2142="","",'Payments Export'!B2142)</f>
        <v/>
      </c>
      <c r="C2138" s="7" t="str">
        <f>IF(IFERROR(VALUE('Payments Export'!H2142),'Payments Export'!H2142)&lt;&gt;0,IFERROR(VALUE('Payments Export'!H2142),'Payments Export'!H2142),"")</f>
        <v/>
      </c>
      <c r="D2138" s="7" t="str">
        <f>IF('Payments Export'!I2142="","",'Payments Export'!I2142)</f>
        <v/>
      </c>
      <c r="E2138" s="7" t="str">
        <f t="shared" si="66"/>
        <v/>
      </c>
      <c r="F2138" s="7" t="str">
        <f>IF('Payments Export'!A2142="","",'Payments Export'!N2142)</f>
        <v/>
      </c>
      <c r="G2138" s="7" t="str">
        <f>IF('Payments Export'!A2142="","",'Payments Export'!O2142)</f>
        <v/>
      </c>
      <c r="H2138" s="7" t="str">
        <f>IF('Payments Export'!B2142="","",G2138-F2138)</f>
        <v/>
      </c>
      <c r="I2138" s="3" t="str">
        <f>IF(C2138&lt;&gt;"",_xlfn.XLOOKUP(IFERROR(VALUE(C2138),C2138),'Items database'!A:A,'Items database'!B:B),(_xlfn.XLOOKUP(LEFT(E2138,3),Services,Services,"")))</f>
        <v/>
      </c>
      <c r="J2138" s="3" t="str">
        <f t="shared" si="67"/>
        <v/>
      </c>
    </row>
    <row r="2139" spans="1:10" x14ac:dyDescent="0.35">
      <c r="A2139" s="7" t="str">
        <f>IF('Payments Export'!A2143="","",'Payments Export'!A2143)</f>
        <v/>
      </c>
      <c r="B2139" s="7" t="str">
        <f>IF('Payments Export'!A2143="","",'Payments Export'!B2143)</f>
        <v/>
      </c>
      <c r="C2139" s="7" t="str">
        <f>IF(IFERROR(VALUE('Payments Export'!H2143),'Payments Export'!H2143)&lt;&gt;0,IFERROR(VALUE('Payments Export'!H2143),'Payments Export'!H2143),"")</f>
        <v/>
      </c>
      <c r="D2139" s="7" t="str">
        <f>IF('Payments Export'!I2143="","",'Payments Export'!I2143)</f>
        <v/>
      </c>
      <c r="E2139" s="7" t="str">
        <f t="shared" si="66"/>
        <v/>
      </c>
      <c r="F2139" s="7" t="str">
        <f>IF('Payments Export'!A2143="","",'Payments Export'!N2143)</f>
        <v/>
      </c>
      <c r="G2139" s="7" t="str">
        <f>IF('Payments Export'!A2143="","",'Payments Export'!O2143)</f>
        <v/>
      </c>
      <c r="H2139" s="7" t="str">
        <f>IF('Payments Export'!B2143="","",G2139-F2139)</f>
        <v/>
      </c>
      <c r="I2139" s="3" t="str">
        <f>IF(C2139&lt;&gt;"",_xlfn.XLOOKUP(IFERROR(VALUE(C2139),C2139),'Items database'!A:A,'Items database'!B:B),(_xlfn.XLOOKUP(LEFT(E2139,3),Services,Services,"")))</f>
        <v/>
      </c>
      <c r="J2139" s="3" t="str">
        <f t="shared" si="67"/>
        <v/>
      </c>
    </row>
    <row r="2140" spans="1:10" x14ac:dyDescent="0.35">
      <c r="A2140" s="7" t="str">
        <f>IF('Payments Export'!A2144="","",'Payments Export'!A2144)</f>
        <v/>
      </c>
      <c r="B2140" s="7" t="str">
        <f>IF('Payments Export'!A2144="","",'Payments Export'!B2144)</f>
        <v/>
      </c>
      <c r="C2140" s="7" t="str">
        <f>IF(IFERROR(VALUE('Payments Export'!H2144),'Payments Export'!H2144)&lt;&gt;0,IFERROR(VALUE('Payments Export'!H2144),'Payments Export'!H2144),"")</f>
        <v/>
      </c>
      <c r="D2140" s="7" t="str">
        <f>IF('Payments Export'!I2144="","",'Payments Export'!I2144)</f>
        <v/>
      </c>
      <c r="E2140" s="7" t="str">
        <f t="shared" si="66"/>
        <v/>
      </c>
      <c r="F2140" s="7" t="str">
        <f>IF('Payments Export'!A2144="","",'Payments Export'!N2144)</f>
        <v/>
      </c>
      <c r="G2140" s="7" t="str">
        <f>IF('Payments Export'!A2144="","",'Payments Export'!O2144)</f>
        <v/>
      </c>
      <c r="H2140" s="7" t="str">
        <f>IF('Payments Export'!B2144="","",G2140-F2140)</f>
        <v/>
      </c>
      <c r="I2140" s="3" t="str">
        <f>IF(C2140&lt;&gt;"",_xlfn.XLOOKUP(IFERROR(VALUE(C2140),C2140),'Items database'!A:A,'Items database'!B:B),(_xlfn.XLOOKUP(LEFT(E2140,3),Services,Services,"")))</f>
        <v/>
      </c>
      <c r="J2140" s="3" t="str">
        <f t="shared" si="67"/>
        <v/>
      </c>
    </row>
    <row r="2141" spans="1:10" x14ac:dyDescent="0.35">
      <c r="A2141" s="7" t="str">
        <f>IF('Payments Export'!A2145="","",'Payments Export'!A2145)</f>
        <v/>
      </c>
      <c r="B2141" s="7" t="str">
        <f>IF('Payments Export'!A2145="","",'Payments Export'!B2145)</f>
        <v/>
      </c>
      <c r="C2141" s="7" t="str">
        <f>IF(IFERROR(VALUE('Payments Export'!H2145),'Payments Export'!H2145)&lt;&gt;0,IFERROR(VALUE('Payments Export'!H2145),'Payments Export'!H2145),"")</f>
        <v/>
      </c>
      <c r="D2141" s="7" t="str">
        <f>IF('Payments Export'!I2145="","",'Payments Export'!I2145)</f>
        <v/>
      </c>
      <c r="E2141" s="7" t="str">
        <f t="shared" si="66"/>
        <v/>
      </c>
      <c r="F2141" s="7" t="str">
        <f>IF('Payments Export'!A2145="","",'Payments Export'!N2145)</f>
        <v/>
      </c>
      <c r="G2141" s="7" t="str">
        <f>IF('Payments Export'!A2145="","",'Payments Export'!O2145)</f>
        <v/>
      </c>
      <c r="H2141" s="7" t="str">
        <f>IF('Payments Export'!B2145="","",G2141-F2141)</f>
        <v/>
      </c>
      <c r="I2141" s="3" t="str">
        <f>IF(C2141&lt;&gt;"",_xlfn.XLOOKUP(IFERROR(VALUE(C2141),C2141),'Items database'!A:A,'Items database'!B:B),(_xlfn.XLOOKUP(LEFT(E2141,3),Services,Services,"")))</f>
        <v/>
      </c>
      <c r="J2141" s="3" t="str">
        <f t="shared" si="67"/>
        <v/>
      </c>
    </row>
    <row r="2142" spans="1:10" x14ac:dyDescent="0.35">
      <c r="A2142" s="7" t="str">
        <f>IF('Payments Export'!A2146="","",'Payments Export'!A2146)</f>
        <v/>
      </c>
      <c r="B2142" s="7" t="str">
        <f>IF('Payments Export'!A2146="","",'Payments Export'!B2146)</f>
        <v/>
      </c>
      <c r="C2142" s="7" t="str">
        <f>IF(IFERROR(VALUE('Payments Export'!H2146),'Payments Export'!H2146)&lt;&gt;0,IFERROR(VALUE('Payments Export'!H2146),'Payments Export'!H2146),"")</f>
        <v/>
      </c>
      <c r="D2142" s="7" t="str">
        <f>IF('Payments Export'!I2146="","",'Payments Export'!I2146)</f>
        <v/>
      </c>
      <c r="E2142" s="7" t="str">
        <f t="shared" si="66"/>
        <v/>
      </c>
      <c r="F2142" s="7" t="str">
        <f>IF('Payments Export'!A2146="","",'Payments Export'!N2146)</f>
        <v/>
      </c>
      <c r="G2142" s="7" t="str">
        <f>IF('Payments Export'!A2146="","",'Payments Export'!O2146)</f>
        <v/>
      </c>
      <c r="H2142" s="7" t="str">
        <f>IF('Payments Export'!B2146="","",G2142-F2142)</f>
        <v/>
      </c>
      <c r="I2142" s="3" t="str">
        <f>IF(C2142&lt;&gt;"",_xlfn.XLOOKUP(IFERROR(VALUE(C2142),C2142),'Items database'!A:A,'Items database'!B:B),(_xlfn.XLOOKUP(LEFT(E2142,3),Services,Services,"")))</f>
        <v/>
      </c>
      <c r="J2142" s="3" t="str">
        <f t="shared" si="67"/>
        <v/>
      </c>
    </row>
    <row r="2143" spans="1:10" x14ac:dyDescent="0.35">
      <c r="A2143" s="7" t="str">
        <f>IF('Payments Export'!A2147="","",'Payments Export'!A2147)</f>
        <v/>
      </c>
      <c r="B2143" s="7" t="str">
        <f>IF('Payments Export'!A2147="","",'Payments Export'!B2147)</f>
        <v/>
      </c>
      <c r="C2143" s="7" t="str">
        <f>IF(IFERROR(VALUE('Payments Export'!H2147),'Payments Export'!H2147)&lt;&gt;0,IFERROR(VALUE('Payments Export'!H2147),'Payments Export'!H2147),"")</f>
        <v/>
      </c>
      <c r="D2143" s="7" t="str">
        <f>IF('Payments Export'!I2147="","",'Payments Export'!I2147)</f>
        <v/>
      </c>
      <c r="E2143" s="7" t="str">
        <f t="shared" si="66"/>
        <v/>
      </c>
      <c r="F2143" s="7" t="str">
        <f>IF('Payments Export'!A2147="","",'Payments Export'!N2147)</f>
        <v/>
      </c>
      <c r="G2143" s="7" t="str">
        <f>IF('Payments Export'!A2147="","",'Payments Export'!O2147)</f>
        <v/>
      </c>
      <c r="H2143" s="7" t="str">
        <f>IF('Payments Export'!B2147="","",G2143-F2143)</f>
        <v/>
      </c>
      <c r="I2143" s="3" t="str">
        <f>IF(C2143&lt;&gt;"",_xlfn.XLOOKUP(IFERROR(VALUE(C2143),C2143),'Items database'!A:A,'Items database'!B:B),(_xlfn.XLOOKUP(LEFT(E2143,3),Services,Services,"")))</f>
        <v/>
      </c>
      <c r="J2143" s="3" t="str">
        <f t="shared" si="67"/>
        <v/>
      </c>
    </row>
    <row r="2144" spans="1:10" x14ac:dyDescent="0.35">
      <c r="A2144" s="7" t="str">
        <f>IF('Payments Export'!A2148="","",'Payments Export'!A2148)</f>
        <v/>
      </c>
      <c r="B2144" s="7" t="str">
        <f>IF('Payments Export'!A2148="","",'Payments Export'!B2148)</f>
        <v/>
      </c>
      <c r="C2144" s="7" t="str">
        <f>IF(IFERROR(VALUE('Payments Export'!H2148),'Payments Export'!H2148)&lt;&gt;0,IFERROR(VALUE('Payments Export'!H2148),'Payments Export'!H2148),"")</f>
        <v/>
      </c>
      <c r="D2144" s="7" t="str">
        <f>IF('Payments Export'!I2148="","",'Payments Export'!I2148)</f>
        <v/>
      </c>
      <c r="E2144" s="7" t="str">
        <f t="shared" si="66"/>
        <v/>
      </c>
      <c r="F2144" s="7" t="str">
        <f>IF('Payments Export'!A2148="","",'Payments Export'!N2148)</f>
        <v/>
      </c>
      <c r="G2144" s="7" t="str">
        <f>IF('Payments Export'!A2148="","",'Payments Export'!O2148)</f>
        <v/>
      </c>
      <c r="H2144" s="7" t="str">
        <f>IF('Payments Export'!B2148="","",G2144-F2144)</f>
        <v/>
      </c>
      <c r="I2144" s="3" t="str">
        <f>IF(C2144&lt;&gt;"",_xlfn.XLOOKUP(IFERROR(VALUE(C2144),C2144),'Items database'!A:A,'Items database'!B:B),(_xlfn.XLOOKUP(LEFT(E2144,3),Services,Services,"")))</f>
        <v/>
      </c>
      <c r="J2144" s="3" t="str">
        <f t="shared" si="67"/>
        <v/>
      </c>
    </row>
    <row r="2145" spans="1:10" x14ac:dyDescent="0.35">
      <c r="A2145" s="7" t="str">
        <f>IF('Payments Export'!A2149="","",'Payments Export'!A2149)</f>
        <v/>
      </c>
      <c r="B2145" s="7" t="str">
        <f>IF('Payments Export'!A2149="","",'Payments Export'!B2149)</f>
        <v/>
      </c>
      <c r="C2145" s="7" t="str">
        <f>IF(IFERROR(VALUE('Payments Export'!H2149),'Payments Export'!H2149)&lt;&gt;0,IFERROR(VALUE('Payments Export'!H2149),'Payments Export'!H2149),"")</f>
        <v/>
      </c>
      <c r="D2145" s="7" t="str">
        <f>IF('Payments Export'!I2149="","",'Payments Export'!I2149)</f>
        <v/>
      </c>
      <c r="E2145" s="7" t="str">
        <f t="shared" si="66"/>
        <v/>
      </c>
      <c r="F2145" s="7" t="str">
        <f>IF('Payments Export'!A2149="","",'Payments Export'!N2149)</f>
        <v/>
      </c>
      <c r="G2145" s="7" t="str">
        <f>IF('Payments Export'!A2149="","",'Payments Export'!O2149)</f>
        <v/>
      </c>
      <c r="H2145" s="7" t="str">
        <f>IF('Payments Export'!B2149="","",G2145-F2145)</f>
        <v/>
      </c>
      <c r="I2145" s="3" t="str">
        <f>IF(C2145&lt;&gt;"",_xlfn.XLOOKUP(IFERROR(VALUE(C2145),C2145),'Items database'!A:A,'Items database'!B:B),(_xlfn.XLOOKUP(LEFT(E2145,3),Services,Services,"")))</f>
        <v/>
      </c>
      <c r="J2145" s="3" t="str">
        <f t="shared" si="67"/>
        <v/>
      </c>
    </row>
    <row r="2146" spans="1:10" x14ac:dyDescent="0.35">
      <c r="A2146" s="7" t="str">
        <f>IF('Payments Export'!A2150="","",'Payments Export'!A2150)</f>
        <v/>
      </c>
      <c r="B2146" s="7" t="str">
        <f>IF('Payments Export'!A2150="","",'Payments Export'!B2150)</f>
        <v/>
      </c>
      <c r="C2146" s="7" t="str">
        <f>IF(IFERROR(VALUE('Payments Export'!H2150),'Payments Export'!H2150)&lt;&gt;0,IFERROR(VALUE('Payments Export'!H2150),'Payments Export'!H2150),"")</f>
        <v/>
      </c>
      <c r="D2146" s="7" t="str">
        <f>IF('Payments Export'!I2150="","",'Payments Export'!I2150)</f>
        <v/>
      </c>
      <c r="E2146" s="7" t="str">
        <f t="shared" si="66"/>
        <v/>
      </c>
      <c r="F2146" s="7" t="str">
        <f>IF('Payments Export'!A2150="","",'Payments Export'!N2150)</f>
        <v/>
      </c>
      <c r="G2146" s="7" t="str">
        <f>IF('Payments Export'!A2150="","",'Payments Export'!O2150)</f>
        <v/>
      </c>
      <c r="H2146" s="7" t="str">
        <f>IF('Payments Export'!B2150="","",G2146-F2146)</f>
        <v/>
      </c>
      <c r="I2146" s="3" t="str">
        <f>IF(C2146&lt;&gt;"",_xlfn.XLOOKUP(IFERROR(VALUE(C2146),C2146),'Items database'!A:A,'Items database'!B:B),(_xlfn.XLOOKUP(LEFT(E2146,3),Services,Services,"")))</f>
        <v/>
      </c>
      <c r="J2146" s="3" t="str">
        <f t="shared" si="67"/>
        <v/>
      </c>
    </row>
    <row r="2147" spans="1:10" x14ac:dyDescent="0.35">
      <c r="A2147" s="7" t="str">
        <f>IF('Payments Export'!A2151="","",'Payments Export'!A2151)</f>
        <v/>
      </c>
      <c r="B2147" s="7" t="str">
        <f>IF('Payments Export'!A2151="","",'Payments Export'!B2151)</f>
        <v/>
      </c>
      <c r="C2147" s="7" t="str">
        <f>IF(IFERROR(VALUE('Payments Export'!H2151),'Payments Export'!H2151)&lt;&gt;0,IFERROR(VALUE('Payments Export'!H2151),'Payments Export'!H2151),"")</f>
        <v/>
      </c>
      <c r="D2147" s="7" t="str">
        <f>IF('Payments Export'!I2151="","",'Payments Export'!I2151)</f>
        <v/>
      </c>
      <c r="E2147" s="7" t="str">
        <f t="shared" si="66"/>
        <v/>
      </c>
      <c r="F2147" s="7" t="str">
        <f>IF('Payments Export'!A2151="","",'Payments Export'!N2151)</f>
        <v/>
      </c>
      <c r="G2147" s="7" t="str">
        <f>IF('Payments Export'!A2151="","",'Payments Export'!O2151)</f>
        <v/>
      </c>
      <c r="H2147" s="7" t="str">
        <f>IF('Payments Export'!B2151="","",G2147-F2147)</f>
        <v/>
      </c>
      <c r="I2147" s="3" t="str">
        <f>IF(C2147&lt;&gt;"",_xlfn.XLOOKUP(IFERROR(VALUE(C2147),C2147),'Items database'!A:A,'Items database'!B:B),(_xlfn.XLOOKUP(LEFT(E2147,3),Services,Services,"")))</f>
        <v/>
      </c>
      <c r="J2147" s="3" t="str">
        <f t="shared" si="67"/>
        <v/>
      </c>
    </row>
    <row r="2148" spans="1:10" x14ac:dyDescent="0.35">
      <c r="A2148" s="7" t="str">
        <f>IF('Payments Export'!A2152="","",'Payments Export'!A2152)</f>
        <v/>
      </c>
      <c r="B2148" s="7" t="str">
        <f>IF('Payments Export'!A2152="","",'Payments Export'!B2152)</f>
        <v/>
      </c>
      <c r="C2148" s="7" t="str">
        <f>IF(IFERROR(VALUE('Payments Export'!H2152),'Payments Export'!H2152)&lt;&gt;0,IFERROR(VALUE('Payments Export'!H2152),'Payments Export'!H2152),"")</f>
        <v/>
      </c>
      <c r="D2148" s="7" t="str">
        <f>IF('Payments Export'!I2152="","",'Payments Export'!I2152)</f>
        <v/>
      </c>
      <c r="E2148" s="7" t="str">
        <f t="shared" si="66"/>
        <v/>
      </c>
      <c r="F2148" s="7" t="str">
        <f>IF('Payments Export'!A2152="","",'Payments Export'!N2152)</f>
        <v/>
      </c>
      <c r="G2148" s="7" t="str">
        <f>IF('Payments Export'!A2152="","",'Payments Export'!O2152)</f>
        <v/>
      </c>
      <c r="H2148" s="7" t="str">
        <f>IF('Payments Export'!B2152="","",G2148-F2148)</f>
        <v/>
      </c>
      <c r="I2148" s="3" t="str">
        <f>IF(C2148&lt;&gt;"",_xlfn.XLOOKUP(IFERROR(VALUE(C2148),C2148),'Items database'!A:A,'Items database'!B:B),(_xlfn.XLOOKUP(LEFT(E2148,3),Services,Services,"")))</f>
        <v/>
      </c>
      <c r="J2148" s="3" t="str">
        <f t="shared" si="67"/>
        <v/>
      </c>
    </row>
    <row r="2149" spans="1:10" x14ac:dyDescent="0.35">
      <c r="A2149" s="7" t="str">
        <f>IF('Payments Export'!A2153="","",'Payments Export'!A2153)</f>
        <v/>
      </c>
      <c r="B2149" s="7" t="str">
        <f>IF('Payments Export'!A2153="","",'Payments Export'!B2153)</f>
        <v/>
      </c>
      <c r="C2149" s="7" t="str">
        <f>IF(IFERROR(VALUE('Payments Export'!H2153),'Payments Export'!H2153)&lt;&gt;0,IFERROR(VALUE('Payments Export'!H2153),'Payments Export'!H2153),"")</f>
        <v/>
      </c>
      <c r="D2149" s="7" t="str">
        <f>IF('Payments Export'!I2153="","",'Payments Export'!I2153)</f>
        <v/>
      </c>
      <c r="E2149" s="7" t="str">
        <f t="shared" si="66"/>
        <v/>
      </c>
      <c r="F2149" s="7" t="str">
        <f>IF('Payments Export'!A2153="","",'Payments Export'!N2153)</f>
        <v/>
      </c>
      <c r="G2149" s="7" t="str">
        <f>IF('Payments Export'!A2153="","",'Payments Export'!O2153)</f>
        <v/>
      </c>
      <c r="H2149" s="7" t="str">
        <f>IF('Payments Export'!B2153="","",G2149-F2149)</f>
        <v/>
      </c>
      <c r="I2149" s="3" t="str">
        <f>IF(C2149&lt;&gt;"",_xlfn.XLOOKUP(IFERROR(VALUE(C2149),C2149),'Items database'!A:A,'Items database'!B:B),(_xlfn.XLOOKUP(LEFT(E2149,3),Services,Services,"")))</f>
        <v/>
      </c>
      <c r="J2149" s="3" t="str">
        <f t="shared" si="67"/>
        <v/>
      </c>
    </row>
    <row r="2150" spans="1:10" x14ac:dyDescent="0.35">
      <c r="A2150" s="7" t="str">
        <f>IF('Payments Export'!A2154="","",'Payments Export'!A2154)</f>
        <v/>
      </c>
      <c r="B2150" s="7" t="str">
        <f>IF('Payments Export'!A2154="","",'Payments Export'!B2154)</f>
        <v/>
      </c>
      <c r="C2150" s="7" t="str">
        <f>IF(IFERROR(VALUE('Payments Export'!H2154),'Payments Export'!H2154)&lt;&gt;0,IFERROR(VALUE('Payments Export'!H2154),'Payments Export'!H2154),"")</f>
        <v/>
      </c>
      <c r="D2150" s="7" t="str">
        <f>IF('Payments Export'!I2154="","",'Payments Export'!I2154)</f>
        <v/>
      </c>
      <c r="E2150" s="7" t="str">
        <f t="shared" si="66"/>
        <v/>
      </c>
      <c r="F2150" s="7" t="str">
        <f>IF('Payments Export'!A2154="","",'Payments Export'!N2154)</f>
        <v/>
      </c>
      <c r="G2150" s="7" t="str">
        <f>IF('Payments Export'!A2154="","",'Payments Export'!O2154)</f>
        <v/>
      </c>
      <c r="H2150" s="7" t="str">
        <f>IF('Payments Export'!B2154="","",G2150-F2150)</f>
        <v/>
      </c>
      <c r="I2150" s="3" t="str">
        <f>IF(C2150&lt;&gt;"",_xlfn.XLOOKUP(IFERROR(VALUE(C2150),C2150),'Items database'!A:A,'Items database'!B:B),(_xlfn.XLOOKUP(LEFT(E2150,3),Services,Services,"")))</f>
        <v/>
      </c>
      <c r="J2150" s="3" t="str">
        <f t="shared" si="67"/>
        <v/>
      </c>
    </row>
    <row r="2151" spans="1:10" x14ac:dyDescent="0.35">
      <c r="A2151" s="7" t="str">
        <f>IF('Payments Export'!A2155="","",'Payments Export'!A2155)</f>
        <v/>
      </c>
      <c r="B2151" s="7" t="str">
        <f>IF('Payments Export'!A2155="","",'Payments Export'!B2155)</f>
        <v/>
      </c>
      <c r="C2151" s="7" t="str">
        <f>IF(IFERROR(VALUE('Payments Export'!H2155),'Payments Export'!H2155)&lt;&gt;0,IFERROR(VALUE('Payments Export'!H2155),'Payments Export'!H2155),"")</f>
        <v/>
      </c>
      <c r="D2151" s="7" t="str">
        <f>IF('Payments Export'!I2155="","",'Payments Export'!I2155)</f>
        <v/>
      </c>
      <c r="E2151" s="7" t="str">
        <f t="shared" si="66"/>
        <v/>
      </c>
      <c r="F2151" s="7" t="str">
        <f>IF('Payments Export'!A2155="","",'Payments Export'!N2155)</f>
        <v/>
      </c>
      <c r="G2151" s="7" t="str">
        <f>IF('Payments Export'!A2155="","",'Payments Export'!O2155)</f>
        <v/>
      </c>
      <c r="H2151" s="7" t="str">
        <f>IF('Payments Export'!B2155="","",G2151-F2151)</f>
        <v/>
      </c>
      <c r="I2151" s="3" t="str">
        <f>IF(C2151&lt;&gt;"",_xlfn.XLOOKUP(IFERROR(VALUE(C2151),C2151),'Items database'!A:A,'Items database'!B:B),(_xlfn.XLOOKUP(LEFT(E2151,3),Services,Services,"")))</f>
        <v/>
      </c>
      <c r="J2151" s="3" t="str">
        <f t="shared" si="67"/>
        <v/>
      </c>
    </row>
    <row r="2152" spans="1:10" x14ac:dyDescent="0.35">
      <c r="A2152" s="7" t="str">
        <f>IF('Payments Export'!A2156="","",'Payments Export'!A2156)</f>
        <v/>
      </c>
      <c r="B2152" s="7" t="str">
        <f>IF('Payments Export'!A2156="","",'Payments Export'!B2156)</f>
        <v/>
      </c>
      <c r="C2152" s="7" t="str">
        <f>IF(IFERROR(VALUE('Payments Export'!H2156),'Payments Export'!H2156)&lt;&gt;0,IFERROR(VALUE('Payments Export'!H2156),'Payments Export'!H2156),"")</f>
        <v/>
      </c>
      <c r="D2152" s="7" t="str">
        <f>IF('Payments Export'!I2156="","",'Payments Export'!I2156)</f>
        <v/>
      </c>
      <c r="E2152" s="7" t="str">
        <f t="shared" si="66"/>
        <v/>
      </c>
      <c r="F2152" s="7" t="str">
        <f>IF('Payments Export'!A2156="","",'Payments Export'!N2156)</f>
        <v/>
      </c>
      <c r="G2152" s="7" t="str">
        <f>IF('Payments Export'!A2156="","",'Payments Export'!O2156)</f>
        <v/>
      </c>
      <c r="H2152" s="7" t="str">
        <f>IF('Payments Export'!B2156="","",G2152-F2152)</f>
        <v/>
      </c>
      <c r="I2152" s="3" t="str">
        <f>IF(C2152&lt;&gt;"",_xlfn.XLOOKUP(IFERROR(VALUE(C2152),C2152),'Items database'!A:A,'Items database'!B:B),(_xlfn.XLOOKUP(LEFT(E2152,3),Services,Services,"")))</f>
        <v/>
      </c>
      <c r="J2152" s="3" t="str">
        <f t="shared" si="67"/>
        <v/>
      </c>
    </row>
    <row r="2153" spans="1:10" x14ac:dyDescent="0.35">
      <c r="A2153" s="7" t="str">
        <f>IF('Payments Export'!A2157="","",'Payments Export'!A2157)</f>
        <v/>
      </c>
      <c r="B2153" s="7" t="str">
        <f>IF('Payments Export'!A2157="","",'Payments Export'!B2157)</f>
        <v/>
      </c>
      <c r="C2153" s="7" t="str">
        <f>IF(IFERROR(VALUE('Payments Export'!H2157),'Payments Export'!H2157)&lt;&gt;0,IFERROR(VALUE('Payments Export'!H2157),'Payments Export'!H2157),"")</f>
        <v/>
      </c>
      <c r="D2153" s="7" t="str">
        <f>IF('Payments Export'!I2157="","",'Payments Export'!I2157)</f>
        <v/>
      </c>
      <c r="E2153" s="7" t="str">
        <f t="shared" si="66"/>
        <v/>
      </c>
      <c r="F2153" s="7" t="str">
        <f>IF('Payments Export'!A2157="","",'Payments Export'!N2157)</f>
        <v/>
      </c>
      <c r="G2153" s="7" t="str">
        <f>IF('Payments Export'!A2157="","",'Payments Export'!O2157)</f>
        <v/>
      </c>
      <c r="H2153" s="7" t="str">
        <f>IF('Payments Export'!B2157="","",G2153-F2153)</f>
        <v/>
      </c>
      <c r="I2153" s="3" t="str">
        <f>IF(C2153&lt;&gt;"",_xlfn.XLOOKUP(IFERROR(VALUE(C2153),C2153),'Items database'!A:A,'Items database'!B:B),(_xlfn.XLOOKUP(LEFT(E2153,3),Services,Services,"")))</f>
        <v/>
      </c>
      <c r="J2153" s="3" t="str">
        <f t="shared" si="67"/>
        <v/>
      </c>
    </row>
    <row r="2154" spans="1:10" x14ac:dyDescent="0.35">
      <c r="A2154" s="7" t="str">
        <f>IF('Payments Export'!A2158="","",'Payments Export'!A2158)</f>
        <v/>
      </c>
      <c r="B2154" s="7" t="str">
        <f>IF('Payments Export'!A2158="","",'Payments Export'!B2158)</f>
        <v/>
      </c>
      <c r="C2154" s="7" t="str">
        <f>IF(IFERROR(VALUE('Payments Export'!H2158),'Payments Export'!H2158)&lt;&gt;0,IFERROR(VALUE('Payments Export'!H2158),'Payments Export'!H2158),"")</f>
        <v/>
      </c>
      <c r="D2154" s="7" t="str">
        <f>IF('Payments Export'!I2158="","",'Payments Export'!I2158)</f>
        <v/>
      </c>
      <c r="E2154" s="7" t="str">
        <f t="shared" si="66"/>
        <v/>
      </c>
      <c r="F2154" s="7" t="str">
        <f>IF('Payments Export'!A2158="","",'Payments Export'!N2158)</f>
        <v/>
      </c>
      <c r="G2154" s="7" t="str">
        <f>IF('Payments Export'!A2158="","",'Payments Export'!O2158)</f>
        <v/>
      </c>
      <c r="H2154" s="7" t="str">
        <f>IF('Payments Export'!B2158="","",G2154-F2154)</f>
        <v/>
      </c>
      <c r="I2154" s="3" t="str">
        <f>IF(C2154&lt;&gt;"",_xlfn.XLOOKUP(IFERROR(VALUE(C2154),C2154),'Items database'!A:A,'Items database'!B:B),(_xlfn.XLOOKUP(LEFT(E2154,3),Services,Services,"")))</f>
        <v/>
      </c>
      <c r="J2154" s="3" t="str">
        <f t="shared" si="67"/>
        <v/>
      </c>
    </row>
    <row r="2155" spans="1:10" x14ac:dyDescent="0.35">
      <c r="A2155" s="7" t="str">
        <f>IF('Payments Export'!A2159="","",'Payments Export'!A2159)</f>
        <v/>
      </c>
      <c r="B2155" s="7" t="str">
        <f>IF('Payments Export'!A2159="","",'Payments Export'!B2159)</f>
        <v/>
      </c>
      <c r="C2155" s="7" t="str">
        <f>IF(IFERROR(VALUE('Payments Export'!H2159),'Payments Export'!H2159)&lt;&gt;0,IFERROR(VALUE('Payments Export'!H2159),'Payments Export'!H2159),"")</f>
        <v/>
      </c>
      <c r="D2155" s="7" t="str">
        <f>IF('Payments Export'!I2159="","",'Payments Export'!I2159)</f>
        <v/>
      </c>
      <c r="E2155" s="7" t="str">
        <f t="shared" si="66"/>
        <v/>
      </c>
      <c r="F2155" s="7" t="str">
        <f>IF('Payments Export'!A2159="","",'Payments Export'!N2159)</f>
        <v/>
      </c>
      <c r="G2155" s="7" t="str">
        <f>IF('Payments Export'!A2159="","",'Payments Export'!O2159)</f>
        <v/>
      </c>
      <c r="H2155" s="7" t="str">
        <f>IF('Payments Export'!B2159="","",G2155-F2155)</f>
        <v/>
      </c>
      <c r="I2155" s="3" t="str">
        <f>IF(C2155&lt;&gt;"",_xlfn.XLOOKUP(IFERROR(VALUE(C2155),C2155),'Items database'!A:A,'Items database'!B:B),(_xlfn.XLOOKUP(LEFT(E2155,3),Services,Services,"")))</f>
        <v/>
      </c>
      <c r="J2155" s="3" t="str">
        <f t="shared" si="67"/>
        <v/>
      </c>
    </row>
    <row r="2156" spans="1:10" x14ac:dyDescent="0.35">
      <c r="A2156" s="7" t="str">
        <f>IF('Payments Export'!A2160="","",'Payments Export'!A2160)</f>
        <v/>
      </c>
      <c r="B2156" s="7" t="str">
        <f>IF('Payments Export'!A2160="","",'Payments Export'!B2160)</f>
        <v/>
      </c>
      <c r="C2156" s="7" t="str">
        <f>IF(IFERROR(VALUE('Payments Export'!H2160),'Payments Export'!H2160)&lt;&gt;0,IFERROR(VALUE('Payments Export'!H2160),'Payments Export'!H2160),"")</f>
        <v/>
      </c>
      <c r="D2156" s="7" t="str">
        <f>IF('Payments Export'!I2160="","",'Payments Export'!I2160)</f>
        <v/>
      </c>
      <c r="E2156" s="7" t="str">
        <f t="shared" si="66"/>
        <v/>
      </c>
      <c r="F2156" s="7" t="str">
        <f>IF('Payments Export'!A2160="","",'Payments Export'!N2160)</f>
        <v/>
      </c>
      <c r="G2156" s="7" t="str">
        <f>IF('Payments Export'!A2160="","",'Payments Export'!O2160)</f>
        <v/>
      </c>
      <c r="H2156" s="7" t="str">
        <f>IF('Payments Export'!B2160="","",G2156-F2156)</f>
        <v/>
      </c>
      <c r="I2156" s="3" t="str">
        <f>IF(C2156&lt;&gt;"",_xlfn.XLOOKUP(IFERROR(VALUE(C2156),C2156),'Items database'!A:A,'Items database'!B:B),(_xlfn.XLOOKUP(LEFT(E2156,3),Services,Services,"")))</f>
        <v/>
      </c>
      <c r="J2156" s="3" t="str">
        <f t="shared" si="67"/>
        <v/>
      </c>
    </row>
    <row r="2157" spans="1:10" x14ac:dyDescent="0.35">
      <c r="A2157" s="7" t="str">
        <f>IF('Payments Export'!A2161="","",'Payments Export'!A2161)</f>
        <v/>
      </c>
      <c r="B2157" s="7" t="str">
        <f>IF('Payments Export'!A2161="","",'Payments Export'!B2161)</f>
        <v/>
      </c>
      <c r="C2157" s="7" t="str">
        <f>IF(IFERROR(VALUE('Payments Export'!H2161),'Payments Export'!H2161)&lt;&gt;0,IFERROR(VALUE('Payments Export'!H2161),'Payments Export'!H2161),"")</f>
        <v/>
      </c>
      <c r="D2157" s="7" t="str">
        <f>IF('Payments Export'!I2161="","",'Payments Export'!I2161)</f>
        <v/>
      </c>
      <c r="E2157" s="7" t="str">
        <f t="shared" si="66"/>
        <v/>
      </c>
      <c r="F2157" s="7" t="str">
        <f>IF('Payments Export'!A2161="","",'Payments Export'!N2161)</f>
        <v/>
      </c>
      <c r="G2157" s="7" t="str">
        <f>IF('Payments Export'!A2161="","",'Payments Export'!O2161)</f>
        <v/>
      </c>
      <c r="H2157" s="7" t="str">
        <f>IF('Payments Export'!B2161="","",G2157-F2157)</f>
        <v/>
      </c>
      <c r="I2157" s="3" t="str">
        <f>IF(C2157&lt;&gt;"",_xlfn.XLOOKUP(IFERROR(VALUE(C2157),C2157),'Items database'!A:A,'Items database'!B:B),(_xlfn.XLOOKUP(LEFT(E2157,3),Services,Services,"")))</f>
        <v/>
      </c>
      <c r="J2157" s="3" t="str">
        <f t="shared" si="67"/>
        <v/>
      </c>
    </row>
    <row r="2158" spans="1:10" x14ac:dyDescent="0.35">
      <c r="A2158" s="7" t="str">
        <f>IF('Payments Export'!A2162="","",'Payments Export'!A2162)</f>
        <v/>
      </c>
      <c r="B2158" s="7" t="str">
        <f>IF('Payments Export'!A2162="","",'Payments Export'!B2162)</f>
        <v/>
      </c>
      <c r="C2158" s="7" t="str">
        <f>IF(IFERROR(VALUE('Payments Export'!H2162),'Payments Export'!H2162)&lt;&gt;0,IFERROR(VALUE('Payments Export'!H2162),'Payments Export'!H2162),"")</f>
        <v/>
      </c>
      <c r="D2158" s="7" t="str">
        <f>IF('Payments Export'!I2162="","",'Payments Export'!I2162)</f>
        <v/>
      </c>
      <c r="E2158" s="7" t="str">
        <f t="shared" si="66"/>
        <v/>
      </c>
      <c r="F2158" s="7" t="str">
        <f>IF('Payments Export'!A2162="","",'Payments Export'!N2162)</f>
        <v/>
      </c>
      <c r="G2158" s="7" t="str">
        <f>IF('Payments Export'!A2162="","",'Payments Export'!O2162)</f>
        <v/>
      </c>
      <c r="H2158" s="7" t="str">
        <f>IF('Payments Export'!B2162="","",G2158-F2158)</f>
        <v/>
      </c>
      <c r="I2158" s="3" t="str">
        <f>IF(C2158&lt;&gt;"",_xlfn.XLOOKUP(IFERROR(VALUE(C2158),C2158),'Items database'!A:A,'Items database'!B:B),(_xlfn.XLOOKUP(LEFT(E2158,3),Services,Services,"")))</f>
        <v/>
      </c>
      <c r="J2158" s="3" t="str">
        <f t="shared" si="67"/>
        <v/>
      </c>
    </row>
    <row r="2159" spans="1:10" x14ac:dyDescent="0.35">
      <c r="A2159" s="7" t="str">
        <f>IF('Payments Export'!A2163="","",'Payments Export'!A2163)</f>
        <v/>
      </c>
      <c r="B2159" s="7" t="str">
        <f>IF('Payments Export'!A2163="","",'Payments Export'!B2163)</f>
        <v/>
      </c>
      <c r="C2159" s="7" t="str">
        <f>IF(IFERROR(VALUE('Payments Export'!H2163),'Payments Export'!H2163)&lt;&gt;0,IFERROR(VALUE('Payments Export'!H2163),'Payments Export'!H2163),"")</f>
        <v/>
      </c>
      <c r="D2159" s="7" t="str">
        <f>IF('Payments Export'!I2163="","",'Payments Export'!I2163)</f>
        <v/>
      </c>
      <c r="E2159" s="7" t="str">
        <f t="shared" si="66"/>
        <v/>
      </c>
      <c r="F2159" s="7" t="str">
        <f>IF('Payments Export'!A2163="","",'Payments Export'!N2163)</f>
        <v/>
      </c>
      <c r="G2159" s="7" t="str">
        <f>IF('Payments Export'!A2163="","",'Payments Export'!O2163)</f>
        <v/>
      </c>
      <c r="H2159" s="7" t="str">
        <f>IF('Payments Export'!B2163="","",G2159-F2159)</f>
        <v/>
      </c>
      <c r="I2159" s="3" t="str">
        <f>IF(C2159&lt;&gt;"",_xlfn.XLOOKUP(IFERROR(VALUE(C2159),C2159),'Items database'!A:A,'Items database'!B:B),(_xlfn.XLOOKUP(LEFT(E2159,3),Services,Services,"")))</f>
        <v/>
      </c>
      <c r="J2159" s="3" t="str">
        <f t="shared" si="67"/>
        <v/>
      </c>
    </row>
    <row r="2160" spans="1:10" x14ac:dyDescent="0.35">
      <c r="A2160" s="7" t="str">
        <f>IF('Payments Export'!A2164="","",'Payments Export'!A2164)</f>
        <v/>
      </c>
      <c r="B2160" s="7" t="str">
        <f>IF('Payments Export'!A2164="","",'Payments Export'!B2164)</f>
        <v/>
      </c>
      <c r="C2160" s="7" t="str">
        <f>IF(IFERROR(VALUE('Payments Export'!H2164),'Payments Export'!H2164)&lt;&gt;0,IFERROR(VALUE('Payments Export'!H2164),'Payments Export'!H2164),"")</f>
        <v/>
      </c>
      <c r="D2160" s="7" t="str">
        <f>IF('Payments Export'!I2164="","",'Payments Export'!I2164)</f>
        <v/>
      </c>
      <c r="E2160" s="7" t="str">
        <f t="shared" si="66"/>
        <v/>
      </c>
      <c r="F2160" s="7" t="str">
        <f>IF('Payments Export'!A2164="","",'Payments Export'!N2164)</f>
        <v/>
      </c>
      <c r="G2160" s="7" t="str">
        <f>IF('Payments Export'!A2164="","",'Payments Export'!O2164)</f>
        <v/>
      </c>
      <c r="H2160" s="7" t="str">
        <f>IF('Payments Export'!B2164="","",G2160-F2160)</f>
        <v/>
      </c>
      <c r="I2160" s="3" t="str">
        <f>IF(C2160&lt;&gt;"",_xlfn.XLOOKUP(IFERROR(VALUE(C2160),C2160),'Items database'!A:A,'Items database'!B:B),(_xlfn.XLOOKUP(LEFT(E2160,3),Services,Services,"")))</f>
        <v/>
      </c>
      <c r="J2160" s="3" t="str">
        <f t="shared" si="67"/>
        <v/>
      </c>
    </row>
    <row r="2161" spans="1:10" x14ac:dyDescent="0.35">
      <c r="A2161" s="7" t="str">
        <f>IF('Payments Export'!A2165="","",'Payments Export'!A2165)</f>
        <v/>
      </c>
      <c r="B2161" s="7" t="str">
        <f>IF('Payments Export'!A2165="","",'Payments Export'!B2165)</f>
        <v/>
      </c>
      <c r="C2161" s="7" t="str">
        <f>IF(IFERROR(VALUE('Payments Export'!H2165),'Payments Export'!H2165)&lt;&gt;0,IFERROR(VALUE('Payments Export'!H2165),'Payments Export'!H2165),"")</f>
        <v/>
      </c>
      <c r="D2161" s="7" t="str">
        <f>IF('Payments Export'!I2165="","",'Payments Export'!I2165)</f>
        <v/>
      </c>
      <c r="E2161" s="7" t="str">
        <f t="shared" si="66"/>
        <v/>
      </c>
      <c r="F2161" s="7" t="str">
        <f>IF('Payments Export'!A2165="","",'Payments Export'!N2165)</f>
        <v/>
      </c>
      <c r="G2161" s="7" t="str">
        <f>IF('Payments Export'!A2165="","",'Payments Export'!O2165)</f>
        <v/>
      </c>
      <c r="H2161" s="7" t="str">
        <f>IF('Payments Export'!B2165="","",G2161-F2161)</f>
        <v/>
      </c>
      <c r="I2161" s="3" t="str">
        <f>IF(C2161&lt;&gt;"",_xlfn.XLOOKUP(IFERROR(VALUE(C2161),C2161),'Items database'!A:A,'Items database'!B:B),(_xlfn.XLOOKUP(LEFT(E2161,3),Services,Services,"")))</f>
        <v/>
      </c>
      <c r="J2161" s="3" t="str">
        <f t="shared" si="67"/>
        <v/>
      </c>
    </row>
    <row r="2162" spans="1:10" x14ac:dyDescent="0.35">
      <c r="A2162" s="7" t="str">
        <f>IF('Payments Export'!A2166="","",'Payments Export'!A2166)</f>
        <v/>
      </c>
      <c r="B2162" s="7" t="str">
        <f>IF('Payments Export'!A2166="","",'Payments Export'!B2166)</f>
        <v/>
      </c>
      <c r="C2162" s="7" t="str">
        <f>IF(IFERROR(VALUE('Payments Export'!H2166),'Payments Export'!H2166)&lt;&gt;0,IFERROR(VALUE('Payments Export'!H2166),'Payments Export'!H2166),"")</f>
        <v/>
      </c>
      <c r="D2162" s="7" t="str">
        <f>IF('Payments Export'!I2166="","",'Payments Export'!I2166)</f>
        <v/>
      </c>
      <c r="E2162" s="7" t="str">
        <f t="shared" si="66"/>
        <v/>
      </c>
      <c r="F2162" s="7" t="str">
        <f>IF('Payments Export'!A2166="","",'Payments Export'!N2166)</f>
        <v/>
      </c>
      <c r="G2162" s="7" t="str">
        <f>IF('Payments Export'!A2166="","",'Payments Export'!O2166)</f>
        <v/>
      </c>
      <c r="H2162" s="7" t="str">
        <f>IF('Payments Export'!B2166="","",G2162-F2162)</f>
        <v/>
      </c>
      <c r="I2162" s="3" t="str">
        <f>IF(C2162&lt;&gt;"",_xlfn.XLOOKUP(IFERROR(VALUE(C2162),C2162),'Items database'!A:A,'Items database'!B:B),(_xlfn.XLOOKUP(LEFT(E2162,3),Services,Services,"")))</f>
        <v/>
      </c>
      <c r="J2162" s="3" t="str">
        <f t="shared" si="67"/>
        <v/>
      </c>
    </row>
    <row r="2163" spans="1:10" x14ac:dyDescent="0.35">
      <c r="A2163" s="7" t="str">
        <f>IF('Payments Export'!A2167="","",'Payments Export'!A2167)</f>
        <v/>
      </c>
      <c r="B2163" s="7" t="str">
        <f>IF('Payments Export'!A2167="","",'Payments Export'!B2167)</f>
        <v/>
      </c>
      <c r="C2163" s="7" t="str">
        <f>IF(IFERROR(VALUE('Payments Export'!H2167),'Payments Export'!H2167)&lt;&gt;0,IFERROR(VALUE('Payments Export'!H2167),'Payments Export'!H2167),"")</f>
        <v/>
      </c>
      <c r="D2163" s="7" t="str">
        <f>IF('Payments Export'!I2167="","",'Payments Export'!I2167)</f>
        <v/>
      </c>
      <c r="E2163" s="7" t="str">
        <f t="shared" si="66"/>
        <v/>
      </c>
      <c r="F2163" s="7" t="str">
        <f>IF('Payments Export'!A2167="","",'Payments Export'!N2167)</f>
        <v/>
      </c>
      <c r="G2163" s="7" t="str">
        <f>IF('Payments Export'!A2167="","",'Payments Export'!O2167)</f>
        <v/>
      </c>
      <c r="H2163" s="7" t="str">
        <f>IF('Payments Export'!B2167="","",G2163-F2163)</f>
        <v/>
      </c>
      <c r="I2163" s="3" t="str">
        <f>IF(C2163&lt;&gt;"",_xlfn.XLOOKUP(IFERROR(VALUE(C2163),C2163),'Items database'!A:A,'Items database'!B:B),(_xlfn.XLOOKUP(LEFT(E2163,3),Services,Services,"")))</f>
        <v/>
      </c>
      <c r="J2163" s="3" t="str">
        <f t="shared" si="67"/>
        <v/>
      </c>
    </row>
    <row r="2164" spans="1:10" x14ac:dyDescent="0.35">
      <c r="A2164" s="7" t="str">
        <f>IF('Payments Export'!A2168="","",'Payments Export'!A2168)</f>
        <v/>
      </c>
      <c r="B2164" s="7" t="str">
        <f>IF('Payments Export'!A2168="","",'Payments Export'!B2168)</f>
        <v/>
      </c>
      <c r="C2164" s="7" t="str">
        <f>IF(IFERROR(VALUE('Payments Export'!H2168),'Payments Export'!H2168)&lt;&gt;0,IFERROR(VALUE('Payments Export'!H2168),'Payments Export'!H2168),"")</f>
        <v/>
      </c>
      <c r="D2164" s="7" t="str">
        <f>IF('Payments Export'!I2168="","",'Payments Export'!I2168)</f>
        <v/>
      </c>
      <c r="E2164" s="7" t="str">
        <f t="shared" si="66"/>
        <v/>
      </c>
      <c r="F2164" s="7" t="str">
        <f>IF('Payments Export'!A2168="","",'Payments Export'!N2168)</f>
        <v/>
      </c>
      <c r="G2164" s="7" t="str">
        <f>IF('Payments Export'!A2168="","",'Payments Export'!O2168)</f>
        <v/>
      </c>
      <c r="H2164" s="7" t="str">
        <f>IF('Payments Export'!B2168="","",G2164-F2164)</f>
        <v/>
      </c>
      <c r="I2164" s="3" t="str">
        <f>IF(C2164&lt;&gt;"",_xlfn.XLOOKUP(IFERROR(VALUE(C2164),C2164),'Items database'!A:A,'Items database'!B:B),(_xlfn.XLOOKUP(LEFT(E2164,3),Services,Services,"")))</f>
        <v/>
      </c>
      <c r="J2164" s="3" t="str">
        <f t="shared" si="67"/>
        <v/>
      </c>
    </row>
    <row r="2165" spans="1:10" x14ac:dyDescent="0.35">
      <c r="A2165" s="7" t="str">
        <f>IF('Payments Export'!A2169="","",'Payments Export'!A2169)</f>
        <v/>
      </c>
      <c r="B2165" s="7" t="str">
        <f>IF('Payments Export'!A2169="","",'Payments Export'!B2169)</f>
        <v/>
      </c>
      <c r="C2165" s="7" t="str">
        <f>IF(IFERROR(VALUE('Payments Export'!H2169),'Payments Export'!H2169)&lt;&gt;0,IFERROR(VALUE('Payments Export'!H2169),'Payments Export'!H2169),"")</f>
        <v/>
      </c>
      <c r="D2165" s="7" t="str">
        <f>IF('Payments Export'!I2169="","",'Payments Export'!I2169)</f>
        <v/>
      </c>
      <c r="E2165" s="7" t="str">
        <f t="shared" si="66"/>
        <v/>
      </c>
      <c r="F2165" s="7" t="str">
        <f>IF('Payments Export'!A2169="","",'Payments Export'!N2169)</f>
        <v/>
      </c>
      <c r="G2165" s="7" t="str">
        <f>IF('Payments Export'!A2169="","",'Payments Export'!O2169)</f>
        <v/>
      </c>
      <c r="H2165" s="7" t="str">
        <f>IF('Payments Export'!B2169="","",G2165-F2165)</f>
        <v/>
      </c>
      <c r="I2165" s="3" t="str">
        <f>IF(C2165&lt;&gt;"",_xlfn.XLOOKUP(IFERROR(VALUE(C2165),C2165),'Items database'!A:A,'Items database'!B:B),(_xlfn.XLOOKUP(LEFT(E2165,3),Services,Services,"")))</f>
        <v/>
      </c>
      <c r="J2165" s="3" t="str">
        <f t="shared" si="67"/>
        <v/>
      </c>
    </row>
    <row r="2166" spans="1:10" x14ac:dyDescent="0.35">
      <c r="A2166" s="7" t="str">
        <f>IF('Payments Export'!A2170="","",'Payments Export'!A2170)</f>
        <v/>
      </c>
      <c r="B2166" s="7" t="str">
        <f>IF('Payments Export'!A2170="","",'Payments Export'!B2170)</f>
        <v/>
      </c>
      <c r="C2166" s="7" t="str">
        <f>IF(IFERROR(VALUE('Payments Export'!H2170),'Payments Export'!H2170)&lt;&gt;0,IFERROR(VALUE('Payments Export'!H2170),'Payments Export'!H2170),"")</f>
        <v/>
      </c>
      <c r="D2166" s="7" t="str">
        <f>IF('Payments Export'!I2170="","",'Payments Export'!I2170)</f>
        <v/>
      </c>
      <c r="E2166" s="7" t="str">
        <f t="shared" si="66"/>
        <v/>
      </c>
      <c r="F2166" s="7" t="str">
        <f>IF('Payments Export'!A2170="","",'Payments Export'!N2170)</f>
        <v/>
      </c>
      <c r="G2166" s="7" t="str">
        <f>IF('Payments Export'!A2170="","",'Payments Export'!O2170)</f>
        <v/>
      </c>
      <c r="H2166" s="7" t="str">
        <f>IF('Payments Export'!B2170="","",G2166-F2166)</f>
        <v/>
      </c>
      <c r="I2166" s="3" t="str">
        <f>IF(C2166&lt;&gt;"",_xlfn.XLOOKUP(IFERROR(VALUE(C2166),C2166),'Items database'!A:A,'Items database'!B:B),(_xlfn.XLOOKUP(LEFT(E2166,3),Services,Services,"")))</f>
        <v/>
      </c>
      <c r="J2166" s="3" t="str">
        <f t="shared" si="67"/>
        <v/>
      </c>
    </row>
    <row r="2167" spans="1:10" x14ac:dyDescent="0.35">
      <c r="A2167" s="7" t="str">
        <f>IF('Payments Export'!A2171="","",'Payments Export'!A2171)</f>
        <v/>
      </c>
      <c r="B2167" s="7" t="str">
        <f>IF('Payments Export'!A2171="","",'Payments Export'!B2171)</f>
        <v/>
      </c>
      <c r="C2167" s="7" t="str">
        <f>IF(IFERROR(VALUE('Payments Export'!H2171),'Payments Export'!H2171)&lt;&gt;0,IFERROR(VALUE('Payments Export'!H2171),'Payments Export'!H2171),"")</f>
        <v/>
      </c>
      <c r="D2167" s="7" t="str">
        <f>IF('Payments Export'!I2171="","",'Payments Export'!I2171)</f>
        <v/>
      </c>
      <c r="E2167" s="7" t="str">
        <f t="shared" si="66"/>
        <v/>
      </c>
      <c r="F2167" s="7" t="str">
        <f>IF('Payments Export'!A2171="","",'Payments Export'!N2171)</f>
        <v/>
      </c>
      <c r="G2167" s="7" t="str">
        <f>IF('Payments Export'!A2171="","",'Payments Export'!O2171)</f>
        <v/>
      </c>
      <c r="H2167" s="7" t="str">
        <f>IF('Payments Export'!B2171="","",G2167-F2167)</f>
        <v/>
      </c>
      <c r="I2167" s="3" t="str">
        <f>IF(C2167&lt;&gt;"",_xlfn.XLOOKUP(IFERROR(VALUE(C2167),C2167),'Items database'!A:A,'Items database'!B:B),(_xlfn.XLOOKUP(LEFT(E2167,3),Services,Services,"")))</f>
        <v/>
      </c>
      <c r="J2167" s="3" t="str">
        <f t="shared" si="67"/>
        <v/>
      </c>
    </row>
    <row r="2168" spans="1:10" x14ac:dyDescent="0.35">
      <c r="A2168" s="7" t="str">
        <f>IF('Payments Export'!A2172="","",'Payments Export'!A2172)</f>
        <v/>
      </c>
      <c r="B2168" s="7" t="str">
        <f>IF('Payments Export'!A2172="","",'Payments Export'!B2172)</f>
        <v/>
      </c>
      <c r="C2168" s="7" t="str">
        <f>IF(IFERROR(VALUE('Payments Export'!H2172),'Payments Export'!H2172)&lt;&gt;0,IFERROR(VALUE('Payments Export'!H2172),'Payments Export'!H2172),"")</f>
        <v/>
      </c>
      <c r="D2168" s="7" t="str">
        <f>IF('Payments Export'!I2172="","",'Payments Export'!I2172)</f>
        <v/>
      </c>
      <c r="E2168" s="7" t="str">
        <f t="shared" si="66"/>
        <v/>
      </c>
      <c r="F2168" s="7" t="str">
        <f>IF('Payments Export'!A2172="","",'Payments Export'!N2172)</f>
        <v/>
      </c>
      <c r="G2168" s="7" t="str">
        <f>IF('Payments Export'!A2172="","",'Payments Export'!O2172)</f>
        <v/>
      </c>
      <c r="H2168" s="7" t="str">
        <f>IF('Payments Export'!B2172="","",G2168-F2168)</f>
        <v/>
      </c>
      <c r="I2168" s="3" t="str">
        <f>IF(C2168&lt;&gt;"",_xlfn.XLOOKUP(IFERROR(VALUE(C2168),C2168),'Items database'!A:A,'Items database'!B:B),(_xlfn.XLOOKUP(LEFT(E2168,3),Services,Services,"")))</f>
        <v/>
      </c>
      <c r="J2168" s="3" t="str">
        <f t="shared" si="67"/>
        <v/>
      </c>
    </row>
    <row r="2169" spans="1:10" x14ac:dyDescent="0.35">
      <c r="A2169" s="7" t="str">
        <f>IF('Payments Export'!A2173="","",'Payments Export'!A2173)</f>
        <v/>
      </c>
      <c r="B2169" s="7" t="str">
        <f>IF('Payments Export'!A2173="","",'Payments Export'!B2173)</f>
        <v/>
      </c>
      <c r="C2169" s="7" t="str">
        <f>IF(IFERROR(VALUE('Payments Export'!H2173),'Payments Export'!H2173)&lt;&gt;0,IFERROR(VALUE('Payments Export'!H2173),'Payments Export'!H2173),"")</f>
        <v/>
      </c>
      <c r="D2169" s="7" t="str">
        <f>IF('Payments Export'!I2173="","",'Payments Export'!I2173)</f>
        <v/>
      </c>
      <c r="E2169" s="7" t="str">
        <f t="shared" si="66"/>
        <v/>
      </c>
      <c r="F2169" s="7" t="str">
        <f>IF('Payments Export'!A2173="","",'Payments Export'!N2173)</f>
        <v/>
      </c>
      <c r="G2169" s="7" t="str">
        <f>IF('Payments Export'!A2173="","",'Payments Export'!O2173)</f>
        <v/>
      </c>
      <c r="H2169" s="7" t="str">
        <f>IF('Payments Export'!B2173="","",G2169-F2169)</f>
        <v/>
      </c>
      <c r="I2169" s="3" t="str">
        <f>IF(C2169&lt;&gt;"",_xlfn.XLOOKUP(IFERROR(VALUE(C2169),C2169),'Items database'!A:A,'Items database'!B:B),(_xlfn.XLOOKUP(LEFT(E2169,3),Services,Services,"")))</f>
        <v/>
      </c>
      <c r="J2169" s="3" t="str">
        <f t="shared" si="67"/>
        <v/>
      </c>
    </row>
    <row r="2170" spans="1:10" x14ac:dyDescent="0.35">
      <c r="A2170" s="7" t="str">
        <f>IF('Payments Export'!A2174="","",'Payments Export'!A2174)</f>
        <v/>
      </c>
      <c r="B2170" s="7" t="str">
        <f>IF('Payments Export'!A2174="","",'Payments Export'!B2174)</f>
        <v/>
      </c>
      <c r="C2170" s="7" t="str">
        <f>IF(IFERROR(VALUE('Payments Export'!H2174),'Payments Export'!H2174)&lt;&gt;0,IFERROR(VALUE('Payments Export'!H2174),'Payments Export'!H2174),"")</f>
        <v/>
      </c>
      <c r="D2170" s="7" t="str">
        <f>IF('Payments Export'!I2174="","",'Payments Export'!I2174)</f>
        <v/>
      </c>
      <c r="E2170" s="7" t="str">
        <f t="shared" si="66"/>
        <v/>
      </c>
      <c r="F2170" s="7" t="str">
        <f>IF('Payments Export'!A2174="","",'Payments Export'!N2174)</f>
        <v/>
      </c>
      <c r="G2170" s="7" t="str">
        <f>IF('Payments Export'!A2174="","",'Payments Export'!O2174)</f>
        <v/>
      </c>
      <c r="H2170" s="7" t="str">
        <f>IF('Payments Export'!B2174="","",G2170-F2170)</f>
        <v/>
      </c>
      <c r="I2170" s="3" t="str">
        <f>IF(C2170&lt;&gt;"",_xlfn.XLOOKUP(IFERROR(VALUE(C2170),C2170),'Items database'!A:A,'Items database'!B:B),(_xlfn.XLOOKUP(LEFT(E2170,3),Services,Services,"")))</f>
        <v/>
      </c>
      <c r="J2170" s="3" t="str">
        <f t="shared" si="67"/>
        <v/>
      </c>
    </row>
    <row r="2171" spans="1:10" x14ac:dyDescent="0.35">
      <c r="A2171" s="7" t="str">
        <f>IF('Payments Export'!A2175="","",'Payments Export'!A2175)</f>
        <v/>
      </c>
      <c r="B2171" s="7" t="str">
        <f>IF('Payments Export'!A2175="","",'Payments Export'!B2175)</f>
        <v/>
      </c>
      <c r="C2171" s="7" t="str">
        <f>IF(IFERROR(VALUE('Payments Export'!H2175),'Payments Export'!H2175)&lt;&gt;0,IFERROR(VALUE('Payments Export'!H2175),'Payments Export'!H2175),"")</f>
        <v/>
      </c>
      <c r="D2171" s="7" t="str">
        <f>IF('Payments Export'!I2175="","",'Payments Export'!I2175)</f>
        <v/>
      </c>
      <c r="E2171" s="7" t="str">
        <f t="shared" si="66"/>
        <v/>
      </c>
      <c r="F2171" s="7" t="str">
        <f>IF('Payments Export'!A2175="","",'Payments Export'!N2175)</f>
        <v/>
      </c>
      <c r="G2171" s="7" t="str">
        <f>IF('Payments Export'!A2175="","",'Payments Export'!O2175)</f>
        <v/>
      </c>
      <c r="H2171" s="7" t="str">
        <f>IF('Payments Export'!B2175="","",G2171-F2171)</f>
        <v/>
      </c>
      <c r="I2171" s="3" t="str">
        <f>IF(C2171&lt;&gt;"",_xlfn.XLOOKUP(IFERROR(VALUE(C2171),C2171),'Items database'!A:A,'Items database'!B:B),(_xlfn.XLOOKUP(LEFT(E2171,3),Services,Services,"")))</f>
        <v/>
      </c>
      <c r="J2171" s="3" t="str">
        <f t="shared" si="67"/>
        <v/>
      </c>
    </row>
    <row r="2172" spans="1:10" x14ac:dyDescent="0.35">
      <c r="A2172" s="7" t="str">
        <f>IF('Payments Export'!A2176="","",'Payments Export'!A2176)</f>
        <v/>
      </c>
      <c r="B2172" s="7" t="str">
        <f>IF('Payments Export'!A2176="","",'Payments Export'!B2176)</f>
        <v/>
      </c>
      <c r="C2172" s="7" t="str">
        <f>IF(IFERROR(VALUE('Payments Export'!H2176),'Payments Export'!H2176)&lt;&gt;0,IFERROR(VALUE('Payments Export'!H2176),'Payments Export'!H2176),"")</f>
        <v/>
      </c>
      <c r="D2172" s="7" t="str">
        <f>IF('Payments Export'!I2176="","",'Payments Export'!I2176)</f>
        <v/>
      </c>
      <c r="E2172" s="7" t="str">
        <f t="shared" si="66"/>
        <v/>
      </c>
      <c r="F2172" s="7" t="str">
        <f>IF('Payments Export'!A2176="","",'Payments Export'!N2176)</f>
        <v/>
      </c>
      <c r="G2172" s="7" t="str">
        <f>IF('Payments Export'!A2176="","",'Payments Export'!O2176)</f>
        <v/>
      </c>
      <c r="H2172" s="7" t="str">
        <f>IF('Payments Export'!B2176="","",G2172-F2172)</f>
        <v/>
      </c>
      <c r="I2172" s="3" t="str">
        <f>IF(C2172&lt;&gt;"",_xlfn.XLOOKUP(IFERROR(VALUE(C2172),C2172),'Items database'!A:A,'Items database'!B:B),(_xlfn.XLOOKUP(LEFT(E2172,3),Services,Services,"")))</f>
        <v/>
      </c>
      <c r="J2172" s="3" t="str">
        <f t="shared" si="67"/>
        <v/>
      </c>
    </row>
    <row r="2173" spans="1:10" x14ac:dyDescent="0.35">
      <c r="A2173" s="7" t="str">
        <f>IF('Payments Export'!A2177="","",'Payments Export'!A2177)</f>
        <v/>
      </c>
      <c r="B2173" s="7" t="str">
        <f>IF('Payments Export'!A2177="","",'Payments Export'!B2177)</f>
        <v/>
      </c>
      <c r="C2173" s="7" t="str">
        <f>IF(IFERROR(VALUE('Payments Export'!H2177),'Payments Export'!H2177)&lt;&gt;0,IFERROR(VALUE('Payments Export'!H2177),'Payments Export'!H2177),"")</f>
        <v/>
      </c>
      <c r="D2173" s="7" t="str">
        <f>IF('Payments Export'!I2177="","",'Payments Export'!I2177)</f>
        <v/>
      </c>
      <c r="E2173" s="7" t="str">
        <f t="shared" si="66"/>
        <v/>
      </c>
      <c r="F2173" s="7" t="str">
        <f>IF('Payments Export'!A2177="","",'Payments Export'!N2177)</f>
        <v/>
      </c>
      <c r="G2173" s="7" t="str">
        <f>IF('Payments Export'!A2177="","",'Payments Export'!O2177)</f>
        <v/>
      </c>
      <c r="H2173" s="7" t="str">
        <f>IF('Payments Export'!B2177="","",G2173-F2173)</f>
        <v/>
      </c>
      <c r="I2173" s="3" t="str">
        <f>IF(C2173&lt;&gt;"",_xlfn.XLOOKUP(IFERROR(VALUE(C2173),C2173),'Items database'!A:A,'Items database'!B:B),(_xlfn.XLOOKUP(LEFT(E2173,3),Services,Services,"")))</f>
        <v/>
      </c>
      <c r="J2173" s="3" t="str">
        <f t="shared" si="67"/>
        <v/>
      </c>
    </row>
    <row r="2174" spans="1:10" x14ac:dyDescent="0.35">
      <c r="A2174" s="7" t="str">
        <f>IF('Payments Export'!A2178="","",'Payments Export'!A2178)</f>
        <v/>
      </c>
      <c r="B2174" s="7" t="str">
        <f>IF('Payments Export'!A2178="","",'Payments Export'!B2178)</f>
        <v/>
      </c>
      <c r="C2174" s="7" t="str">
        <f>IF(IFERROR(VALUE('Payments Export'!H2178),'Payments Export'!H2178)&lt;&gt;0,IFERROR(VALUE('Payments Export'!H2178),'Payments Export'!H2178),"")</f>
        <v/>
      </c>
      <c r="D2174" s="7" t="str">
        <f>IF('Payments Export'!I2178="","",'Payments Export'!I2178)</f>
        <v/>
      </c>
      <c r="E2174" s="7" t="str">
        <f t="shared" si="66"/>
        <v/>
      </c>
      <c r="F2174" s="7" t="str">
        <f>IF('Payments Export'!A2178="","",'Payments Export'!N2178)</f>
        <v/>
      </c>
      <c r="G2174" s="7" t="str">
        <f>IF('Payments Export'!A2178="","",'Payments Export'!O2178)</f>
        <v/>
      </c>
      <c r="H2174" s="7" t="str">
        <f>IF('Payments Export'!B2178="","",G2174-F2174)</f>
        <v/>
      </c>
      <c r="I2174" s="3" t="str">
        <f>IF(C2174&lt;&gt;"",_xlfn.XLOOKUP(IFERROR(VALUE(C2174),C2174),'Items database'!A:A,'Items database'!B:B),(_xlfn.XLOOKUP(LEFT(E2174,3),Services,Services,"")))</f>
        <v/>
      </c>
      <c r="J2174" s="3" t="str">
        <f t="shared" si="67"/>
        <v/>
      </c>
    </row>
    <row r="2175" spans="1:10" x14ac:dyDescent="0.35">
      <c r="A2175" s="7" t="str">
        <f>IF('Payments Export'!A2179="","",'Payments Export'!A2179)</f>
        <v/>
      </c>
      <c r="B2175" s="7" t="str">
        <f>IF('Payments Export'!A2179="","",'Payments Export'!B2179)</f>
        <v/>
      </c>
      <c r="C2175" s="7" t="str">
        <f>IF(IFERROR(VALUE('Payments Export'!H2179),'Payments Export'!H2179)&lt;&gt;0,IFERROR(VALUE('Payments Export'!H2179),'Payments Export'!H2179),"")</f>
        <v/>
      </c>
      <c r="D2175" s="7" t="str">
        <f>IF('Payments Export'!I2179="","",'Payments Export'!I2179)</f>
        <v/>
      </c>
      <c r="E2175" s="7" t="str">
        <f t="shared" si="66"/>
        <v/>
      </c>
      <c r="F2175" s="7" t="str">
        <f>IF('Payments Export'!A2179="","",'Payments Export'!N2179)</f>
        <v/>
      </c>
      <c r="G2175" s="7" t="str">
        <f>IF('Payments Export'!A2179="","",'Payments Export'!O2179)</f>
        <v/>
      </c>
      <c r="H2175" s="7" t="str">
        <f>IF('Payments Export'!B2179="","",G2175-F2175)</f>
        <v/>
      </c>
      <c r="I2175" s="3" t="str">
        <f>IF(C2175&lt;&gt;"",_xlfn.XLOOKUP(IFERROR(VALUE(C2175),C2175),'Items database'!A:A,'Items database'!B:B),(_xlfn.XLOOKUP(LEFT(E2175,3),Services,Services,"")))</f>
        <v/>
      </c>
      <c r="J2175" s="3" t="str">
        <f t="shared" si="67"/>
        <v/>
      </c>
    </row>
    <row r="2176" spans="1:10" x14ac:dyDescent="0.35">
      <c r="A2176" s="7" t="str">
        <f>IF('Payments Export'!A2180="","",'Payments Export'!A2180)</f>
        <v/>
      </c>
      <c r="B2176" s="7" t="str">
        <f>IF('Payments Export'!A2180="","",'Payments Export'!B2180)</f>
        <v/>
      </c>
      <c r="C2176" s="7" t="str">
        <f>IF(IFERROR(VALUE('Payments Export'!H2180),'Payments Export'!H2180)&lt;&gt;0,IFERROR(VALUE('Payments Export'!H2180),'Payments Export'!H2180),"")</f>
        <v/>
      </c>
      <c r="D2176" s="7" t="str">
        <f>IF('Payments Export'!I2180="","",'Payments Export'!I2180)</f>
        <v/>
      </c>
      <c r="E2176" s="7" t="str">
        <f t="shared" si="66"/>
        <v/>
      </c>
      <c r="F2176" s="7" t="str">
        <f>IF('Payments Export'!A2180="","",'Payments Export'!N2180)</f>
        <v/>
      </c>
      <c r="G2176" s="7" t="str">
        <f>IF('Payments Export'!A2180="","",'Payments Export'!O2180)</f>
        <v/>
      </c>
      <c r="H2176" s="7" t="str">
        <f>IF('Payments Export'!B2180="","",G2176-F2176)</f>
        <v/>
      </c>
      <c r="I2176" s="3" t="str">
        <f>IF(C2176&lt;&gt;"",_xlfn.XLOOKUP(IFERROR(VALUE(C2176),C2176),'Items database'!A:A,'Items database'!B:B),(_xlfn.XLOOKUP(LEFT(E2176,3),Services,Services,"")))</f>
        <v/>
      </c>
      <c r="J2176" s="3" t="str">
        <f t="shared" si="67"/>
        <v/>
      </c>
    </row>
    <row r="2177" spans="1:10" x14ac:dyDescent="0.35">
      <c r="A2177" s="7" t="str">
        <f>IF('Payments Export'!A2181="","",'Payments Export'!A2181)</f>
        <v/>
      </c>
      <c r="B2177" s="7" t="str">
        <f>IF('Payments Export'!A2181="","",'Payments Export'!B2181)</f>
        <v/>
      </c>
      <c r="C2177" s="7" t="str">
        <f>IF(IFERROR(VALUE('Payments Export'!H2181),'Payments Export'!H2181)&lt;&gt;0,IFERROR(VALUE('Payments Export'!H2181),'Payments Export'!H2181),"")</f>
        <v/>
      </c>
      <c r="D2177" s="7" t="str">
        <f>IF('Payments Export'!I2181="","",'Payments Export'!I2181)</f>
        <v/>
      </c>
      <c r="E2177" s="7" t="str">
        <f t="shared" ref="E2177:E2240" si="68">LEFT(D2177,66)</f>
        <v/>
      </c>
      <c r="F2177" s="7" t="str">
        <f>IF('Payments Export'!A2181="","",'Payments Export'!N2181)</f>
        <v/>
      </c>
      <c r="G2177" s="7" t="str">
        <f>IF('Payments Export'!A2181="","",'Payments Export'!O2181)</f>
        <v/>
      </c>
      <c r="H2177" s="7" t="str">
        <f>IF('Payments Export'!B2181="","",G2177-F2177)</f>
        <v/>
      </c>
      <c r="I2177" s="3" t="str">
        <f>IF(C2177&lt;&gt;"",_xlfn.XLOOKUP(IFERROR(VALUE(C2177),C2177),'Items database'!A:A,'Items database'!B:B),(_xlfn.XLOOKUP(LEFT(E2177,3),Services,Services,"")))</f>
        <v/>
      </c>
      <c r="J2177" s="3" t="str">
        <f t="shared" ref="J2177:J2240" si="69">IF(ISNUMBER(F2177)=TRUE,IF(F2177=0,"","GST"),"")</f>
        <v/>
      </c>
    </row>
    <row r="2178" spans="1:10" x14ac:dyDescent="0.35">
      <c r="A2178" s="7" t="str">
        <f>IF('Payments Export'!A2182="","",'Payments Export'!A2182)</f>
        <v/>
      </c>
      <c r="B2178" s="7" t="str">
        <f>IF('Payments Export'!A2182="","",'Payments Export'!B2182)</f>
        <v/>
      </c>
      <c r="C2178" s="7" t="str">
        <f>IF(IFERROR(VALUE('Payments Export'!H2182),'Payments Export'!H2182)&lt;&gt;0,IFERROR(VALUE('Payments Export'!H2182),'Payments Export'!H2182),"")</f>
        <v/>
      </c>
      <c r="D2178" s="7" t="str">
        <f>IF('Payments Export'!I2182="","",'Payments Export'!I2182)</f>
        <v/>
      </c>
      <c r="E2178" s="7" t="str">
        <f t="shared" si="68"/>
        <v/>
      </c>
      <c r="F2178" s="7" t="str">
        <f>IF('Payments Export'!A2182="","",'Payments Export'!N2182)</f>
        <v/>
      </c>
      <c r="G2178" s="7" t="str">
        <f>IF('Payments Export'!A2182="","",'Payments Export'!O2182)</f>
        <v/>
      </c>
      <c r="H2178" s="7" t="str">
        <f>IF('Payments Export'!B2182="","",G2178-F2178)</f>
        <v/>
      </c>
      <c r="I2178" s="3" t="str">
        <f>IF(C2178&lt;&gt;"",_xlfn.XLOOKUP(IFERROR(VALUE(C2178),C2178),'Items database'!A:A,'Items database'!B:B),(_xlfn.XLOOKUP(LEFT(E2178,3),Services,Services,"")))</f>
        <v/>
      </c>
      <c r="J2178" s="3" t="str">
        <f t="shared" si="69"/>
        <v/>
      </c>
    </row>
    <row r="2179" spans="1:10" x14ac:dyDescent="0.35">
      <c r="A2179" s="7" t="str">
        <f>IF('Payments Export'!A2183="","",'Payments Export'!A2183)</f>
        <v/>
      </c>
      <c r="B2179" s="7" t="str">
        <f>IF('Payments Export'!A2183="","",'Payments Export'!B2183)</f>
        <v/>
      </c>
      <c r="C2179" s="7" t="str">
        <f>IF(IFERROR(VALUE('Payments Export'!H2183),'Payments Export'!H2183)&lt;&gt;0,IFERROR(VALUE('Payments Export'!H2183),'Payments Export'!H2183),"")</f>
        <v/>
      </c>
      <c r="D2179" s="7" t="str">
        <f>IF('Payments Export'!I2183="","",'Payments Export'!I2183)</f>
        <v/>
      </c>
      <c r="E2179" s="7" t="str">
        <f t="shared" si="68"/>
        <v/>
      </c>
      <c r="F2179" s="7" t="str">
        <f>IF('Payments Export'!A2183="","",'Payments Export'!N2183)</f>
        <v/>
      </c>
      <c r="G2179" s="7" t="str">
        <f>IF('Payments Export'!A2183="","",'Payments Export'!O2183)</f>
        <v/>
      </c>
      <c r="H2179" s="7" t="str">
        <f>IF('Payments Export'!B2183="","",G2179-F2179)</f>
        <v/>
      </c>
      <c r="I2179" s="3" t="str">
        <f>IF(C2179&lt;&gt;"",_xlfn.XLOOKUP(IFERROR(VALUE(C2179),C2179),'Items database'!A:A,'Items database'!B:B),(_xlfn.XLOOKUP(LEFT(E2179,3),Services,Services,"")))</f>
        <v/>
      </c>
      <c r="J2179" s="3" t="str">
        <f t="shared" si="69"/>
        <v/>
      </c>
    </row>
    <row r="2180" spans="1:10" x14ac:dyDescent="0.35">
      <c r="A2180" s="7" t="str">
        <f>IF('Payments Export'!A2184="","",'Payments Export'!A2184)</f>
        <v/>
      </c>
      <c r="B2180" s="7" t="str">
        <f>IF('Payments Export'!A2184="","",'Payments Export'!B2184)</f>
        <v/>
      </c>
      <c r="C2180" s="7" t="str">
        <f>IF(IFERROR(VALUE('Payments Export'!H2184),'Payments Export'!H2184)&lt;&gt;0,IFERROR(VALUE('Payments Export'!H2184),'Payments Export'!H2184),"")</f>
        <v/>
      </c>
      <c r="D2180" s="7" t="str">
        <f>IF('Payments Export'!I2184="","",'Payments Export'!I2184)</f>
        <v/>
      </c>
      <c r="E2180" s="7" t="str">
        <f t="shared" si="68"/>
        <v/>
      </c>
      <c r="F2180" s="7" t="str">
        <f>IF('Payments Export'!A2184="","",'Payments Export'!N2184)</f>
        <v/>
      </c>
      <c r="G2180" s="7" t="str">
        <f>IF('Payments Export'!A2184="","",'Payments Export'!O2184)</f>
        <v/>
      </c>
      <c r="H2180" s="7" t="str">
        <f>IF('Payments Export'!B2184="","",G2180-F2180)</f>
        <v/>
      </c>
      <c r="I2180" s="3" t="str">
        <f>IF(C2180&lt;&gt;"",_xlfn.XLOOKUP(IFERROR(VALUE(C2180),C2180),'Items database'!A:A,'Items database'!B:B),(_xlfn.XLOOKUP(LEFT(E2180,3),Services,Services,"")))</f>
        <v/>
      </c>
      <c r="J2180" s="3" t="str">
        <f t="shared" si="69"/>
        <v/>
      </c>
    </row>
    <row r="2181" spans="1:10" x14ac:dyDescent="0.35">
      <c r="A2181" s="7" t="str">
        <f>IF('Payments Export'!A2185="","",'Payments Export'!A2185)</f>
        <v/>
      </c>
      <c r="B2181" s="7" t="str">
        <f>IF('Payments Export'!A2185="","",'Payments Export'!B2185)</f>
        <v/>
      </c>
      <c r="C2181" s="7" t="str">
        <f>IF(IFERROR(VALUE('Payments Export'!H2185),'Payments Export'!H2185)&lt;&gt;0,IFERROR(VALUE('Payments Export'!H2185),'Payments Export'!H2185),"")</f>
        <v/>
      </c>
      <c r="D2181" s="7" t="str">
        <f>IF('Payments Export'!I2185="","",'Payments Export'!I2185)</f>
        <v/>
      </c>
      <c r="E2181" s="7" t="str">
        <f t="shared" si="68"/>
        <v/>
      </c>
      <c r="F2181" s="7" t="str">
        <f>IF('Payments Export'!A2185="","",'Payments Export'!N2185)</f>
        <v/>
      </c>
      <c r="G2181" s="7" t="str">
        <f>IF('Payments Export'!A2185="","",'Payments Export'!O2185)</f>
        <v/>
      </c>
      <c r="H2181" s="7" t="str">
        <f>IF('Payments Export'!B2185="","",G2181-F2181)</f>
        <v/>
      </c>
      <c r="I2181" s="3" t="str">
        <f>IF(C2181&lt;&gt;"",_xlfn.XLOOKUP(IFERROR(VALUE(C2181),C2181),'Items database'!A:A,'Items database'!B:B),(_xlfn.XLOOKUP(LEFT(E2181,3),Services,Services,"")))</f>
        <v/>
      </c>
      <c r="J2181" s="3" t="str">
        <f t="shared" si="69"/>
        <v/>
      </c>
    </row>
    <row r="2182" spans="1:10" x14ac:dyDescent="0.35">
      <c r="A2182" s="7" t="str">
        <f>IF('Payments Export'!A2186="","",'Payments Export'!A2186)</f>
        <v/>
      </c>
      <c r="B2182" s="7" t="str">
        <f>IF('Payments Export'!A2186="","",'Payments Export'!B2186)</f>
        <v/>
      </c>
      <c r="C2182" s="7" t="str">
        <f>IF(IFERROR(VALUE('Payments Export'!H2186),'Payments Export'!H2186)&lt;&gt;0,IFERROR(VALUE('Payments Export'!H2186),'Payments Export'!H2186),"")</f>
        <v/>
      </c>
      <c r="D2182" s="7" t="str">
        <f>IF('Payments Export'!I2186="","",'Payments Export'!I2186)</f>
        <v/>
      </c>
      <c r="E2182" s="7" t="str">
        <f t="shared" si="68"/>
        <v/>
      </c>
      <c r="F2182" s="7" t="str">
        <f>IF('Payments Export'!A2186="","",'Payments Export'!N2186)</f>
        <v/>
      </c>
      <c r="G2182" s="7" t="str">
        <f>IF('Payments Export'!A2186="","",'Payments Export'!O2186)</f>
        <v/>
      </c>
      <c r="H2182" s="7" t="str">
        <f>IF('Payments Export'!B2186="","",G2182-F2182)</f>
        <v/>
      </c>
      <c r="I2182" s="3" t="str">
        <f>IF(C2182&lt;&gt;"",_xlfn.XLOOKUP(IFERROR(VALUE(C2182),C2182),'Items database'!A:A,'Items database'!B:B),(_xlfn.XLOOKUP(LEFT(E2182,3),Services,Services,"")))</f>
        <v/>
      </c>
      <c r="J2182" s="3" t="str">
        <f t="shared" si="69"/>
        <v/>
      </c>
    </row>
    <row r="2183" spans="1:10" x14ac:dyDescent="0.35">
      <c r="A2183" s="7" t="str">
        <f>IF('Payments Export'!A2187="","",'Payments Export'!A2187)</f>
        <v/>
      </c>
      <c r="B2183" s="7" t="str">
        <f>IF('Payments Export'!A2187="","",'Payments Export'!B2187)</f>
        <v/>
      </c>
      <c r="C2183" s="7" t="str">
        <f>IF(IFERROR(VALUE('Payments Export'!H2187),'Payments Export'!H2187)&lt;&gt;0,IFERROR(VALUE('Payments Export'!H2187),'Payments Export'!H2187),"")</f>
        <v/>
      </c>
      <c r="D2183" s="7" t="str">
        <f>IF('Payments Export'!I2187="","",'Payments Export'!I2187)</f>
        <v/>
      </c>
      <c r="E2183" s="7" t="str">
        <f t="shared" si="68"/>
        <v/>
      </c>
      <c r="F2183" s="7" t="str">
        <f>IF('Payments Export'!A2187="","",'Payments Export'!N2187)</f>
        <v/>
      </c>
      <c r="G2183" s="7" t="str">
        <f>IF('Payments Export'!A2187="","",'Payments Export'!O2187)</f>
        <v/>
      </c>
      <c r="H2183" s="7" t="str">
        <f>IF('Payments Export'!B2187="","",G2183-F2183)</f>
        <v/>
      </c>
      <c r="I2183" s="3" t="str">
        <f>IF(C2183&lt;&gt;"",_xlfn.XLOOKUP(IFERROR(VALUE(C2183),C2183),'Items database'!A:A,'Items database'!B:B),(_xlfn.XLOOKUP(LEFT(E2183,3),Services,Services,"")))</f>
        <v/>
      </c>
      <c r="J2183" s="3" t="str">
        <f t="shared" si="69"/>
        <v/>
      </c>
    </row>
    <row r="2184" spans="1:10" x14ac:dyDescent="0.35">
      <c r="A2184" s="7" t="str">
        <f>IF('Payments Export'!A2188="","",'Payments Export'!A2188)</f>
        <v/>
      </c>
      <c r="B2184" s="7" t="str">
        <f>IF('Payments Export'!A2188="","",'Payments Export'!B2188)</f>
        <v/>
      </c>
      <c r="C2184" s="7" t="str">
        <f>IF(IFERROR(VALUE('Payments Export'!H2188),'Payments Export'!H2188)&lt;&gt;0,IFERROR(VALUE('Payments Export'!H2188),'Payments Export'!H2188),"")</f>
        <v/>
      </c>
      <c r="D2184" s="7" t="str">
        <f>IF('Payments Export'!I2188="","",'Payments Export'!I2188)</f>
        <v/>
      </c>
      <c r="E2184" s="7" t="str">
        <f t="shared" si="68"/>
        <v/>
      </c>
      <c r="F2184" s="7" t="str">
        <f>IF('Payments Export'!A2188="","",'Payments Export'!N2188)</f>
        <v/>
      </c>
      <c r="G2184" s="7" t="str">
        <f>IF('Payments Export'!A2188="","",'Payments Export'!O2188)</f>
        <v/>
      </c>
      <c r="H2184" s="7" t="str">
        <f>IF('Payments Export'!B2188="","",G2184-F2184)</f>
        <v/>
      </c>
      <c r="I2184" s="3" t="str">
        <f>IF(C2184&lt;&gt;"",_xlfn.XLOOKUP(IFERROR(VALUE(C2184),C2184),'Items database'!A:A,'Items database'!B:B),(_xlfn.XLOOKUP(LEFT(E2184,3),Services,Services,"")))</f>
        <v/>
      </c>
      <c r="J2184" s="3" t="str">
        <f t="shared" si="69"/>
        <v/>
      </c>
    </row>
    <row r="2185" spans="1:10" x14ac:dyDescent="0.35">
      <c r="A2185" s="7" t="str">
        <f>IF('Payments Export'!A2189="","",'Payments Export'!A2189)</f>
        <v/>
      </c>
      <c r="B2185" s="7" t="str">
        <f>IF('Payments Export'!A2189="","",'Payments Export'!B2189)</f>
        <v/>
      </c>
      <c r="C2185" s="7" t="str">
        <f>IF(IFERROR(VALUE('Payments Export'!H2189),'Payments Export'!H2189)&lt;&gt;0,IFERROR(VALUE('Payments Export'!H2189),'Payments Export'!H2189),"")</f>
        <v/>
      </c>
      <c r="D2185" s="7" t="str">
        <f>IF('Payments Export'!I2189="","",'Payments Export'!I2189)</f>
        <v/>
      </c>
      <c r="E2185" s="7" t="str">
        <f t="shared" si="68"/>
        <v/>
      </c>
      <c r="F2185" s="7" t="str">
        <f>IF('Payments Export'!A2189="","",'Payments Export'!N2189)</f>
        <v/>
      </c>
      <c r="G2185" s="7" t="str">
        <f>IF('Payments Export'!A2189="","",'Payments Export'!O2189)</f>
        <v/>
      </c>
      <c r="H2185" s="7" t="str">
        <f>IF('Payments Export'!B2189="","",G2185-F2185)</f>
        <v/>
      </c>
      <c r="I2185" s="3" t="str">
        <f>IF(C2185&lt;&gt;"",_xlfn.XLOOKUP(IFERROR(VALUE(C2185),C2185),'Items database'!A:A,'Items database'!B:B),(_xlfn.XLOOKUP(LEFT(E2185,3),Services,Services,"")))</f>
        <v/>
      </c>
      <c r="J2185" s="3" t="str">
        <f t="shared" si="69"/>
        <v/>
      </c>
    </row>
    <row r="2186" spans="1:10" x14ac:dyDescent="0.35">
      <c r="A2186" s="7" t="str">
        <f>IF('Payments Export'!A2190="","",'Payments Export'!A2190)</f>
        <v/>
      </c>
      <c r="B2186" s="7" t="str">
        <f>IF('Payments Export'!A2190="","",'Payments Export'!B2190)</f>
        <v/>
      </c>
      <c r="C2186" s="7" t="str">
        <f>IF(IFERROR(VALUE('Payments Export'!H2190),'Payments Export'!H2190)&lt;&gt;0,IFERROR(VALUE('Payments Export'!H2190),'Payments Export'!H2190),"")</f>
        <v/>
      </c>
      <c r="D2186" s="7" t="str">
        <f>IF('Payments Export'!I2190="","",'Payments Export'!I2190)</f>
        <v/>
      </c>
      <c r="E2186" s="7" t="str">
        <f t="shared" si="68"/>
        <v/>
      </c>
      <c r="F2186" s="7" t="str">
        <f>IF('Payments Export'!A2190="","",'Payments Export'!N2190)</f>
        <v/>
      </c>
      <c r="G2186" s="7" t="str">
        <f>IF('Payments Export'!A2190="","",'Payments Export'!O2190)</f>
        <v/>
      </c>
      <c r="H2186" s="7" t="str">
        <f>IF('Payments Export'!B2190="","",G2186-F2186)</f>
        <v/>
      </c>
      <c r="I2186" s="3" t="str">
        <f>IF(C2186&lt;&gt;"",_xlfn.XLOOKUP(IFERROR(VALUE(C2186),C2186),'Items database'!A:A,'Items database'!B:B),(_xlfn.XLOOKUP(LEFT(E2186,3),Services,Services,"")))</f>
        <v/>
      </c>
      <c r="J2186" s="3" t="str">
        <f t="shared" si="69"/>
        <v/>
      </c>
    </row>
    <row r="2187" spans="1:10" x14ac:dyDescent="0.35">
      <c r="A2187" s="7" t="str">
        <f>IF('Payments Export'!A2191="","",'Payments Export'!A2191)</f>
        <v/>
      </c>
      <c r="B2187" s="7" t="str">
        <f>IF('Payments Export'!A2191="","",'Payments Export'!B2191)</f>
        <v/>
      </c>
      <c r="C2187" s="7" t="str">
        <f>IF(IFERROR(VALUE('Payments Export'!H2191),'Payments Export'!H2191)&lt;&gt;0,IFERROR(VALUE('Payments Export'!H2191),'Payments Export'!H2191),"")</f>
        <v/>
      </c>
      <c r="D2187" s="7" t="str">
        <f>IF('Payments Export'!I2191="","",'Payments Export'!I2191)</f>
        <v/>
      </c>
      <c r="E2187" s="7" t="str">
        <f t="shared" si="68"/>
        <v/>
      </c>
      <c r="F2187" s="7" t="str">
        <f>IF('Payments Export'!A2191="","",'Payments Export'!N2191)</f>
        <v/>
      </c>
      <c r="G2187" s="7" t="str">
        <f>IF('Payments Export'!A2191="","",'Payments Export'!O2191)</f>
        <v/>
      </c>
      <c r="H2187" s="7" t="str">
        <f>IF('Payments Export'!B2191="","",G2187-F2187)</f>
        <v/>
      </c>
      <c r="I2187" s="3" t="str">
        <f>IF(C2187&lt;&gt;"",_xlfn.XLOOKUP(IFERROR(VALUE(C2187),C2187),'Items database'!A:A,'Items database'!B:B),(_xlfn.XLOOKUP(LEFT(E2187,3),Services,Services,"")))</f>
        <v/>
      </c>
      <c r="J2187" s="3" t="str">
        <f t="shared" si="69"/>
        <v/>
      </c>
    </row>
    <row r="2188" spans="1:10" x14ac:dyDescent="0.35">
      <c r="A2188" s="7" t="str">
        <f>IF('Payments Export'!A2192="","",'Payments Export'!A2192)</f>
        <v/>
      </c>
      <c r="B2188" s="7" t="str">
        <f>IF('Payments Export'!A2192="","",'Payments Export'!B2192)</f>
        <v/>
      </c>
      <c r="C2188" s="7" t="str">
        <f>IF(IFERROR(VALUE('Payments Export'!H2192),'Payments Export'!H2192)&lt;&gt;0,IFERROR(VALUE('Payments Export'!H2192),'Payments Export'!H2192),"")</f>
        <v/>
      </c>
      <c r="D2188" s="7" t="str">
        <f>IF('Payments Export'!I2192="","",'Payments Export'!I2192)</f>
        <v/>
      </c>
      <c r="E2188" s="7" t="str">
        <f t="shared" si="68"/>
        <v/>
      </c>
      <c r="F2188" s="7" t="str">
        <f>IF('Payments Export'!A2192="","",'Payments Export'!N2192)</f>
        <v/>
      </c>
      <c r="G2188" s="7" t="str">
        <f>IF('Payments Export'!A2192="","",'Payments Export'!O2192)</f>
        <v/>
      </c>
      <c r="H2188" s="7" t="str">
        <f>IF('Payments Export'!B2192="","",G2188-F2188)</f>
        <v/>
      </c>
      <c r="I2188" s="3" t="str">
        <f>IF(C2188&lt;&gt;"",_xlfn.XLOOKUP(IFERROR(VALUE(C2188),C2188),'Items database'!A:A,'Items database'!B:B),(_xlfn.XLOOKUP(LEFT(E2188,3),Services,Services,"")))</f>
        <v/>
      </c>
      <c r="J2188" s="3" t="str">
        <f t="shared" si="69"/>
        <v/>
      </c>
    </row>
    <row r="2189" spans="1:10" x14ac:dyDescent="0.35">
      <c r="A2189" s="7" t="str">
        <f>IF('Payments Export'!A2193="","",'Payments Export'!A2193)</f>
        <v/>
      </c>
      <c r="B2189" s="7" t="str">
        <f>IF('Payments Export'!A2193="","",'Payments Export'!B2193)</f>
        <v/>
      </c>
      <c r="C2189" s="7" t="str">
        <f>IF(IFERROR(VALUE('Payments Export'!H2193),'Payments Export'!H2193)&lt;&gt;0,IFERROR(VALUE('Payments Export'!H2193),'Payments Export'!H2193),"")</f>
        <v/>
      </c>
      <c r="D2189" s="7" t="str">
        <f>IF('Payments Export'!I2193="","",'Payments Export'!I2193)</f>
        <v/>
      </c>
      <c r="E2189" s="7" t="str">
        <f t="shared" si="68"/>
        <v/>
      </c>
      <c r="F2189" s="7" t="str">
        <f>IF('Payments Export'!A2193="","",'Payments Export'!N2193)</f>
        <v/>
      </c>
      <c r="G2189" s="7" t="str">
        <f>IF('Payments Export'!A2193="","",'Payments Export'!O2193)</f>
        <v/>
      </c>
      <c r="H2189" s="7" t="str">
        <f>IF('Payments Export'!B2193="","",G2189-F2189)</f>
        <v/>
      </c>
      <c r="I2189" s="3" t="str">
        <f>IF(C2189&lt;&gt;"",_xlfn.XLOOKUP(IFERROR(VALUE(C2189),C2189),'Items database'!A:A,'Items database'!B:B),(_xlfn.XLOOKUP(LEFT(E2189,3),Services,Services,"")))</f>
        <v/>
      </c>
      <c r="J2189" s="3" t="str">
        <f t="shared" si="69"/>
        <v/>
      </c>
    </row>
    <row r="2190" spans="1:10" x14ac:dyDescent="0.35">
      <c r="A2190" s="7" t="str">
        <f>IF('Payments Export'!A2194="","",'Payments Export'!A2194)</f>
        <v/>
      </c>
      <c r="B2190" s="7" t="str">
        <f>IF('Payments Export'!A2194="","",'Payments Export'!B2194)</f>
        <v/>
      </c>
      <c r="C2190" s="7" t="str">
        <f>IF(IFERROR(VALUE('Payments Export'!H2194),'Payments Export'!H2194)&lt;&gt;0,IFERROR(VALUE('Payments Export'!H2194),'Payments Export'!H2194),"")</f>
        <v/>
      </c>
      <c r="D2190" s="7" t="str">
        <f>IF('Payments Export'!I2194="","",'Payments Export'!I2194)</f>
        <v/>
      </c>
      <c r="E2190" s="7" t="str">
        <f t="shared" si="68"/>
        <v/>
      </c>
      <c r="F2190" s="7" t="str">
        <f>IF('Payments Export'!A2194="","",'Payments Export'!N2194)</f>
        <v/>
      </c>
      <c r="G2190" s="7" t="str">
        <f>IF('Payments Export'!A2194="","",'Payments Export'!O2194)</f>
        <v/>
      </c>
      <c r="H2190" s="7" t="str">
        <f>IF('Payments Export'!B2194="","",G2190-F2190)</f>
        <v/>
      </c>
      <c r="I2190" s="3" t="str">
        <f>IF(C2190&lt;&gt;"",_xlfn.XLOOKUP(IFERROR(VALUE(C2190),C2190),'Items database'!A:A,'Items database'!B:B),(_xlfn.XLOOKUP(LEFT(E2190,3),Services,Services,"")))</f>
        <v/>
      </c>
      <c r="J2190" s="3" t="str">
        <f t="shared" si="69"/>
        <v/>
      </c>
    </row>
    <row r="2191" spans="1:10" x14ac:dyDescent="0.35">
      <c r="A2191" s="7" t="str">
        <f>IF('Payments Export'!A2195="","",'Payments Export'!A2195)</f>
        <v/>
      </c>
      <c r="B2191" s="7" t="str">
        <f>IF('Payments Export'!A2195="","",'Payments Export'!B2195)</f>
        <v/>
      </c>
      <c r="C2191" s="7" t="str">
        <f>IF(IFERROR(VALUE('Payments Export'!H2195),'Payments Export'!H2195)&lt;&gt;0,IFERROR(VALUE('Payments Export'!H2195),'Payments Export'!H2195),"")</f>
        <v/>
      </c>
      <c r="D2191" s="7" t="str">
        <f>IF('Payments Export'!I2195="","",'Payments Export'!I2195)</f>
        <v/>
      </c>
      <c r="E2191" s="7" t="str">
        <f t="shared" si="68"/>
        <v/>
      </c>
      <c r="F2191" s="7" t="str">
        <f>IF('Payments Export'!A2195="","",'Payments Export'!N2195)</f>
        <v/>
      </c>
      <c r="G2191" s="7" t="str">
        <f>IF('Payments Export'!A2195="","",'Payments Export'!O2195)</f>
        <v/>
      </c>
      <c r="H2191" s="7" t="str">
        <f>IF('Payments Export'!B2195="","",G2191-F2191)</f>
        <v/>
      </c>
      <c r="I2191" s="3" t="str">
        <f>IF(C2191&lt;&gt;"",_xlfn.XLOOKUP(IFERROR(VALUE(C2191),C2191),'Items database'!A:A,'Items database'!B:B),(_xlfn.XLOOKUP(LEFT(E2191,3),Services,Services,"")))</f>
        <v/>
      </c>
      <c r="J2191" s="3" t="str">
        <f t="shared" si="69"/>
        <v/>
      </c>
    </row>
    <row r="2192" spans="1:10" x14ac:dyDescent="0.35">
      <c r="A2192" s="7" t="str">
        <f>IF('Payments Export'!A2196="","",'Payments Export'!A2196)</f>
        <v/>
      </c>
      <c r="B2192" s="7" t="str">
        <f>IF('Payments Export'!A2196="","",'Payments Export'!B2196)</f>
        <v/>
      </c>
      <c r="C2192" s="7" t="str">
        <f>IF(IFERROR(VALUE('Payments Export'!H2196),'Payments Export'!H2196)&lt;&gt;0,IFERROR(VALUE('Payments Export'!H2196),'Payments Export'!H2196),"")</f>
        <v/>
      </c>
      <c r="D2192" s="7" t="str">
        <f>IF('Payments Export'!I2196="","",'Payments Export'!I2196)</f>
        <v/>
      </c>
      <c r="E2192" s="7" t="str">
        <f t="shared" si="68"/>
        <v/>
      </c>
      <c r="F2192" s="7" t="str">
        <f>IF('Payments Export'!A2196="","",'Payments Export'!N2196)</f>
        <v/>
      </c>
      <c r="G2192" s="7" t="str">
        <f>IF('Payments Export'!A2196="","",'Payments Export'!O2196)</f>
        <v/>
      </c>
      <c r="H2192" s="7" t="str">
        <f>IF('Payments Export'!B2196="","",G2192-F2192)</f>
        <v/>
      </c>
      <c r="I2192" s="3" t="str">
        <f>IF(C2192&lt;&gt;"",_xlfn.XLOOKUP(IFERROR(VALUE(C2192),C2192),'Items database'!A:A,'Items database'!B:B),(_xlfn.XLOOKUP(LEFT(E2192,3),Services,Services,"")))</f>
        <v/>
      </c>
      <c r="J2192" s="3" t="str">
        <f t="shared" si="69"/>
        <v/>
      </c>
    </row>
    <row r="2193" spans="1:10" x14ac:dyDescent="0.35">
      <c r="A2193" s="7" t="str">
        <f>IF('Payments Export'!A2197="","",'Payments Export'!A2197)</f>
        <v/>
      </c>
      <c r="B2193" s="7" t="str">
        <f>IF('Payments Export'!A2197="","",'Payments Export'!B2197)</f>
        <v/>
      </c>
      <c r="C2193" s="7" t="str">
        <f>IF(IFERROR(VALUE('Payments Export'!H2197),'Payments Export'!H2197)&lt;&gt;0,IFERROR(VALUE('Payments Export'!H2197),'Payments Export'!H2197),"")</f>
        <v/>
      </c>
      <c r="D2193" s="7" t="str">
        <f>IF('Payments Export'!I2197="","",'Payments Export'!I2197)</f>
        <v/>
      </c>
      <c r="E2193" s="7" t="str">
        <f t="shared" si="68"/>
        <v/>
      </c>
      <c r="F2193" s="7" t="str">
        <f>IF('Payments Export'!A2197="","",'Payments Export'!N2197)</f>
        <v/>
      </c>
      <c r="G2193" s="7" t="str">
        <f>IF('Payments Export'!A2197="","",'Payments Export'!O2197)</f>
        <v/>
      </c>
      <c r="H2193" s="7" t="str">
        <f>IF('Payments Export'!B2197="","",G2193-F2193)</f>
        <v/>
      </c>
      <c r="I2193" s="3" t="str">
        <f>IF(C2193&lt;&gt;"",_xlfn.XLOOKUP(IFERROR(VALUE(C2193),C2193),'Items database'!A:A,'Items database'!B:B),(_xlfn.XLOOKUP(LEFT(E2193,3),Services,Services,"")))</f>
        <v/>
      </c>
      <c r="J2193" s="3" t="str">
        <f t="shared" si="69"/>
        <v/>
      </c>
    </row>
    <row r="2194" spans="1:10" x14ac:dyDescent="0.35">
      <c r="A2194" s="7" t="str">
        <f>IF('Payments Export'!A2198="","",'Payments Export'!A2198)</f>
        <v/>
      </c>
      <c r="B2194" s="7" t="str">
        <f>IF('Payments Export'!A2198="","",'Payments Export'!B2198)</f>
        <v/>
      </c>
      <c r="C2194" s="7" t="str">
        <f>IF(IFERROR(VALUE('Payments Export'!H2198),'Payments Export'!H2198)&lt;&gt;0,IFERROR(VALUE('Payments Export'!H2198),'Payments Export'!H2198),"")</f>
        <v/>
      </c>
      <c r="D2194" s="7" t="str">
        <f>IF('Payments Export'!I2198="","",'Payments Export'!I2198)</f>
        <v/>
      </c>
      <c r="E2194" s="7" t="str">
        <f t="shared" si="68"/>
        <v/>
      </c>
      <c r="F2194" s="7" t="str">
        <f>IF('Payments Export'!A2198="","",'Payments Export'!N2198)</f>
        <v/>
      </c>
      <c r="G2194" s="7" t="str">
        <f>IF('Payments Export'!A2198="","",'Payments Export'!O2198)</f>
        <v/>
      </c>
      <c r="H2194" s="7" t="str">
        <f>IF('Payments Export'!B2198="","",G2194-F2194)</f>
        <v/>
      </c>
      <c r="I2194" s="3" t="str">
        <f>IF(C2194&lt;&gt;"",_xlfn.XLOOKUP(IFERROR(VALUE(C2194),C2194),'Items database'!A:A,'Items database'!B:B),(_xlfn.XLOOKUP(LEFT(E2194,3),Services,Services,"")))</f>
        <v/>
      </c>
      <c r="J2194" s="3" t="str">
        <f t="shared" si="69"/>
        <v/>
      </c>
    </row>
    <row r="2195" spans="1:10" x14ac:dyDescent="0.35">
      <c r="A2195" s="7" t="str">
        <f>IF('Payments Export'!A2199="","",'Payments Export'!A2199)</f>
        <v/>
      </c>
      <c r="B2195" s="7" t="str">
        <f>IF('Payments Export'!A2199="","",'Payments Export'!B2199)</f>
        <v/>
      </c>
      <c r="C2195" s="7" t="str">
        <f>IF(IFERROR(VALUE('Payments Export'!H2199),'Payments Export'!H2199)&lt;&gt;0,IFERROR(VALUE('Payments Export'!H2199),'Payments Export'!H2199),"")</f>
        <v/>
      </c>
      <c r="D2195" s="7" t="str">
        <f>IF('Payments Export'!I2199="","",'Payments Export'!I2199)</f>
        <v/>
      </c>
      <c r="E2195" s="7" t="str">
        <f t="shared" si="68"/>
        <v/>
      </c>
      <c r="F2195" s="7" t="str">
        <f>IF('Payments Export'!A2199="","",'Payments Export'!N2199)</f>
        <v/>
      </c>
      <c r="G2195" s="7" t="str">
        <f>IF('Payments Export'!A2199="","",'Payments Export'!O2199)</f>
        <v/>
      </c>
      <c r="H2195" s="7" t="str">
        <f>IF('Payments Export'!B2199="","",G2195-F2195)</f>
        <v/>
      </c>
      <c r="I2195" s="3" t="str">
        <f>IF(C2195&lt;&gt;"",_xlfn.XLOOKUP(IFERROR(VALUE(C2195),C2195),'Items database'!A:A,'Items database'!B:B),(_xlfn.XLOOKUP(LEFT(E2195,3),Services,Services,"")))</f>
        <v/>
      </c>
      <c r="J2195" s="3" t="str">
        <f t="shared" si="69"/>
        <v/>
      </c>
    </row>
    <row r="2196" spans="1:10" x14ac:dyDescent="0.35">
      <c r="A2196" s="7" t="str">
        <f>IF('Payments Export'!A2200="","",'Payments Export'!A2200)</f>
        <v/>
      </c>
      <c r="B2196" s="7" t="str">
        <f>IF('Payments Export'!A2200="","",'Payments Export'!B2200)</f>
        <v/>
      </c>
      <c r="C2196" s="7" t="str">
        <f>IF(IFERROR(VALUE('Payments Export'!H2200),'Payments Export'!H2200)&lt;&gt;0,IFERROR(VALUE('Payments Export'!H2200),'Payments Export'!H2200),"")</f>
        <v/>
      </c>
      <c r="D2196" s="7" t="str">
        <f>IF('Payments Export'!I2200="","",'Payments Export'!I2200)</f>
        <v/>
      </c>
      <c r="E2196" s="7" t="str">
        <f t="shared" si="68"/>
        <v/>
      </c>
      <c r="F2196" s="7" t="str">
        <f>IF('Payments Export'!A2200="","",'Payments Export'!N2200)</f>
        <v/>
      </c>
      <c r="G2196" s="7" t="str">
        <f>IF('Payments Export'!A2200="","",'Payments Export'!O2200)</f>
        <v/>
      </c>
      <c r="H2196" s="7" t="str">
        <f>IF('Payments Export'!B2200="","",G2196-F2196)</f>
        <v/>
      </c>
      <c r="I2196" s="3" t="str">
        <f>IF(C2196&lt;&gt;"",_xlfn.XLOOKUP(IFERROR(VALUE(C2196),C2196),'Items database'!A:A,'Items database'!B:B),(_xlfn.XLOOKUP(LEFT(E2196,3),Services,Services,"")))</f>
        <v/>
      </c>
      <c r="J2196" s="3" t="str">
        <f t="shared" si="69"/>
        <v/>
      </c>
    </row>
    <row r="2197" spans="1:10" x14ac:dyDescent="0.35">
      <c r="A2197" s="7" t="str">
        <f>IF('Payments Export'!A2201="","",'Payments Export'!A2201)</f>
        <v/>
      </c>
      <c r="B2197" s="7" t="str">
        <f>IF('Payments Export'!A2201="","",'Payments Export'!B2201)</f>
        <v/>
      </c>
      <c r="C2197" s="7" t="str">
        <f>IF(IFERROR(VALUE('Payments Export'!H2201),'Payments Export'!H2201)&lt;&gt;0,IFERROR(VALUE('Payments Export'!H2201),'Payments Export'!H2201),"")</f>
        <v/>
      </c>
      <c r="D2197" s="7" t="str">
        <f>IF('Payments Export'!I2201="","",'Payments Export'!I2201)</f>
        <v/>
      </c>
      <c r="E2197" s="7" t="str">
        <f t="shared" si="68"/>
        <v/>
      </c>
      <c r="F2197" s="7" t="str">
        <f>IF('Payments Export'!A2201="","",'Payments Export'!N2201)</f>
        <v/>
      </c>
      <c r="G2197" s="7" t="str">
        <f>IF('Payments Export'!A2201="","",'Payments Export'!O2201)</f>
        <v/>
      </c>
      <c r="H2197" s="7" t="str">
        <f>IF('Payments Export'!B2201="","",G2197-F2197)</f>
        <v/>
      </c>
      <c r="I2197" s="3" t="str">
        <f>IF(C2197&lt;&gt;"",_xlfn.XLOOKUP(IFERROR(VALUE(C2197),C2197),'Items database'!A:A,'Items database'!B:B),(_xlfn.XLOOKUP(LEFT(E2197,3),Services,Services,"")))</f>
        <v/>
      </c>
      <c r="J2197" s="3" t="str">
        <f t="shared" si="69"/>
        <v/>
      </c>
    </row>
    <row r="2198" spans="1:10" x14ac:dyDescent="0.35">
      <c r="A2198" s="7" t="str">
        <f>IF('Payments Export'!A2202="","",'Payments Export'!A2202)</f>
        <v/>
      </c>
      <c r="B2198" s="7" t="str">
        <f>IF('Payments Export'!A2202="","",'Payments Export'!B2202)</f>
        <v/>
      </c>
      <c r="C2198" s="7" t="str">
        <f>IF(IFERROR(VALUE('Payments Export'!H2202),'Payments Export'!H2202)&lt;&gt;0,IFERROR(VALUE('Payments Export'!H2202),'Payments Export'!H2202),"")</f>
        <v/>
      </c>
      <c r="D2198" s="7" t="str">
        <f>IF('Payments Export'!I2202="","",'Payments Export'!I2202)</f>
        <v/>
      </c>
      <c r="E2198" s="7" t="str">
        <f t="shared" si="68"/>
        <v/>
      </c>
      <c r="F2198" s="7" t="str">
        <f>IF('Payments Export'!A2202="","",'Payments Export'!N2202)</f>
        <v/>
      </c>
      <c r="G2198" s="7" t="str">
        <f>IF('Payments Export'!A2202="","",'Payments Export'!O2202)</f>
        <v/>
      </c>
      <c r="H2198" s="7" t="str">
        <f>IF('Payments Export'!B2202="","",G2198-F2198)</f>
        <v/>
      </c>
      <c r="I2198" s="3" t="str">
        <f>IF(C2198&lt;&gt;"",_xlfn.XLOOKUP(IFERROR(VALUE(C2198),C2198),'Items database'!A:A,'Items database'!B:B),(_xlfn.XLOOKUP(LEFT(E2198,3),Services,Services,"")))</f>
        <v/>
      </c>
      <c r="J2198" s="3" t="str">
        <f t="shared" si="69"/>
        <v/>
      </c>
    </row>
    <row r="2199" spans="1:10" x14ac:dyDescent="0.35">
      <c r="A2199" s="7" t="str">
        <f>IF('Payments Export'!A2203="","",'Payments Export'!A2203)</f>
        <v/>
      </c>
      <c r="B2199" s="7" t="str">
        <f>IF('Payments Export'!A2203="","",'Payments Export'!B2203)</f>
        <v/>
      </c>
      <c r="C2199" s="7" t="str">
        <f>IF(IFERROR(VALUE('Payments Export'!H2203),'Payments Export'!H2203)&lt;&gt;0,IFERROR(VALUE('Payments Export'!H2203),'Payments Export'!H2203),"")</f>
        <v/>
      </c>
      <c r="D2199" s="7" t="str">
        <f>IF('Payments Export'!I2203="","",'Payments Export'!I2203)</f>
        <v/>
      </c>
      <c r="E2199" s="7" t="str">
        <f t="shared" si="68"/>
        <v/>
      </c>
      <c r="F2199" s="7" t="str">
        <f>IF('Payments Export'!A2203="","",'Payments Export'!N2203)</f>
        <v/>
      </c>
      <c r="G2199" s="7" t="str">
        <f>IF('Payments Export'!A2203="","",'Payments Export'!O2203)</f>
        <v/>
      </c>
      <c r="H2199" s="7" t="str">
        <f>IF('Payments Export'!B2203="","",G2199-F2199)</f>
        <v/>
      </c>
      <c r="I2199" s="3" t="str">
        <f>IF(C2199&lt;&gt;"",_xlfn.XLOOKUP(IFERROR(VALUE(C2199),C2199),'Items database'!A:A,'Items database'!B:B),(_xlfn.XLOOKUP(LEFT(E2199,3),Services,Services,"")))</f>
        <v/>
      </c>
      <c r="J2199" s="3" t="str">
        <f t="shared" si="69"/>
        <v/>
      </c>
    </row>
    <row r="2200" spans="1:10" x14ac:dyDescent="0.35">
      <c r="A2200" s="7" t="str">
        <f>IF('Payments Export'!A2204="","",'Payments Export'!A2204)</f>
        <v/>
      </c>
      <c r="B2200" s="7" t="str">
        <f>IF('Payments Export'!A2204="","",'Payments Export'!B2204)</f>
        <v/>
      </c>
      <c r="C2200" s="7" t="str">
        <f>IF(IFERROR(VALUE('Payments Export'!H2204),'Payments Export'!H2204)&lt;&gt;0,IFERROR(VALUE('Payments Export'!H2204),'Payments Export'!H2204),"")</f>
        <v/>
      </c>
      <c r="D2200" s="7" t="str">
        <f>IF('Payments Export'!I2204="","",'Payments Export'!I2204)</f>
        <v/>
      </c>
      <c r="E2200" s="7" t="str">
        <f t="shared" si="68"/>
        <v/>
      </c>
      <c r="F2200" s="7" t="str">
        <f>IF('Payments Export'!A2204="","",'Payments Export'!N2204)</f>
        <v/>
      </c>
      <c r="G2200" s="7" t="str">
        <f>IF('Payments Export'!A2204="","",'Payments Export'!O2204)</f>
        <v/>
      </c>
      <c r="H2200" s="7" t="str">
        <f>IF('Payments Export'!B2204="","",G2200-F2200)</f>
        <v/>
      </c>
      <c r="I2200" s="3" t="str">
        <f>IF(C2200&lt;&gt;"",_xlfn.XLOOKUP(IFERROR(VALUE(C2200),C2200),'Items database'!A:A,'Items database'!B:B),(_xlfn.XLOOKUP(LEFT(E2200,3),Services,Services,"")))</f>
        <v/>
      </c>
      <c r="J2200" s="3" t="str">
        <f t="shared" si="69"/>
        <v/>
      </c>
    </row>
    <row r="2201" spans="1:10" x14ac:dyDescent="0.35">
      <c r="A2201" s="7" t="str">
        <f>IF('Payments Export'!A2205="","",'Payments Export'!A2205)</f>
        <v/>
      </c>
      <c r="B2201" s="7" t="str">
        <f>IF('Payments Export'!A2205="","",'Payments Export'!B2205)</f>
        <v/>
      </c>
      <c r="C2201" s="7" t="str">
        <f>IF(IFERROR(VALUE('Payments Export'!H2205),'Payments Export'!H2205)&lt;&gt;0,IFERROR(VALUE('Payments Export'!H2205),'Payments Export'!H2205),"")</f>
        <v/>
      </c>
      <c r="D2201" s="7" t="str">
        <f>IF('Payments Export'!I2205="","",'Payments Export'!I2205)</f>
        <v/>
      </c>
      <c r="E2201" s="7" t="str">
        <f t="shared" si="68"/>
        <v/>
      </c>
      <c r="F2201" s="7" t="str">
        <f>IF('Payments Export'!A2205="","",'Payments Export'!N2205)</f>
        <v/>
      </c>
      <c r="G2201" s="7" t="str">
        <f>IF('Payments Export'!A2205="","",'Payments Export'!O2205)</f>
        <v/>
      </c>
      <c r="H2201" s="7" t="str">
        <f>IF('Payments Export'!B2205="","",G2201-F2201)</f>
        <v/>
      </c>
      <c r="I2201" s="3" t="str">
        <f>IF(C2201&lt;&gt;"",_xlfn.XLOOKUP(IFERROR(VALUE(C2201),C2201),'Items database'!A:A,'Items database'!B:B),(_xlfn.XLOOKUP(LEFT(E2201,3),Services,Services,"")))</f>
        <v/>
      </c>
      <c r="J2201" s="3" t="str">
        <f t="shared" si="69"/>
        <v/>
      </c>
    </row>
    <row r="2202" spans="1:10" x14ac:dyDescent="0.35">
      <c r="A2202" s="7" t="str">
        <f>IF('Payments Export'!A2206="","",'Payments Export'!A2206)</f>
        <v/>
      </c>
      <c r="B2202" s="7" t="str">
        <f>IF('Payments Export'!A2206="","",'Payments Export'!B2206)</f>
        <v/>
      </c>
      <c r="C2202" s="7" t="str">
        <f>IF(IFERROR(VALUE('Payments Export'!H2206),'Payments Export'!H2206)&lt;&gt;0,IFERROR(VALUE('Payments Export'!H2206),'Payments Export'!H2206),"")</f>
        <v/>
      </c>
      <c r="D2202" s="7" t="str">
        <f>IF('Payments Export'!I2206="","",'Payments Export'!I2206)</f>
        <v/>
      </c>
      <c r="E2202" s="7" t="str">
        <f t="shared" si="68"/>
        <v/>
      </c>
      <c r="F2202" s="7" t="str">
        <f>IF('Payments Export'!A2206="","",'Payments Export'!N2206)</f>
        <v/>
      </c>
      <c r="G2202" s="7" t="str">
        <f>IF('Payments Export'!A2206="","",'Payments Export'!O2206)</f>
        <v/>
      </c>
      <c r="H2202" s="7" t="str">
        <f>IF('Payments Export'!B2206="","",G2202-F2202)</f>
        <v/>
      </c>
      <c r="I2202" s="3" t="str">
        <f>IF(C2202&lt;&gt;"",_xlfn.XLOOKUP(IFERROR(VALUE(C2202),C2202),'Items database'!A:A,'Items database'!B:B),(_xlfn.XLOOKUP(LEFT(E2202,3),Services,Services,"")))</f>
        <v/>
      </c>
      <c r="J2202" s="3" t="str">
        <f t="shared" si="69"/>
        <v/>
      </c>
    </row>
    <row r="2203" spans="1:10" x14ac:dyDescent="0.35">
      <c r="A2203" s="7" t="str">
        <f>IF('Payments Export'!A2207="","",'Payments Export'!A2207)</f>
        <v/>
      </c>
      <c r="B2203" s="7" t="str">
        <f>IF('Payments Export'!A2207="","",'Payments Export'!B2207)</f>
        <v/>
      </c>
      <c r="C2203" s="7" t="str">
        <f>IF(IFERROR(VALUE('Payments Export'!H2207),'Payments Export'!H2207)&lt;&gt;0,IFERROR(VALUE('Payments Export'!H2207),'Payments Export'!H2207),"")</f>
        <v/>
      </c>
      <c r="D2203" s="7" t="str">
        <f>IF('Payments Export'!I2207="","",'Payments Export'!I2207)</f>
        <v/>
      </c>
      <c r="E2203" s="7" t="str">
        <f t="shared" si="68"/>
        <v/>
      </c>
      <c r="F2203" s="7" t="str">
        <f>IF('Payments Export'!A2207="","",'Payments Export'!N2207)</f>
        <v/>
      </c>
      <c r="G2203" s="7" t="str">
        <f>IF('Payments Export'!A2207="","",'Payments Export'!O2207)</f>
        <v/>
      </c>
      <c r="H2203" s="7" t="str">
        <f>IF('Payments Export'!B2207="","",G2203-F2203)</f>
        <v/>
      </c>
      <c r="I2203" s="3" t="str">
        <f>IF(C2203&lt;&gt;"",_xlfn.XLOOKUP(IFERROR(VALUE(C2203),C2203),'Items database'!A:A,'Items database'!B:B),(_xlfn.XLOOKUP(LEFT(E2203,3),Services,Services,"")))</f>
        <v/>
      </c>
      <c r="J2203" s="3" t="str">
        <f t="shared" si="69"/>
        <v/>
      </c>
    </row>
    <row r="2204" spans="1:10" x14ac:dyDescent="0.35">
      <c r="A2204" s="7" t="str">
        <f>IF('Payments Export'!A2208="","",'Payments Export'!A2208)</f>
        <v/>
      </c>
      <c r="B2204" s="7" t="str">
        <f>IF('Payments Export'!A2208="","",'Payments Export'!B2208)</f>
        <v/>
      </c>
      <c r="C2204" s="7" t="str">
        <f>IF(IFERROR(VALUE('Payments Export'!H2208),'Payments Export'!H2208)&lt;&gt;0,IFERROR(VALUE('Payments Export'!H2208),'Payments Export'!H2208),"")</f>
        <v/>
      </c>
      <c r="D2204" s="7" t="str">
        <f>IF('Payments Export'!I2208="","",'Payments Export'!I2208)</f>
        <v/>
      </c>
      <c r="E2204" s="7" t="str">
        <f t="shared" si="68"/>
        <v/>
      </c>
      <c r="F2204" s="7" t="str">
        <f>IF('Payments Export'!A2208="","",'Payments Export'!N2208)</f>
        <v/>
      </c>
      <c r="G2204" s="7" t="str">
        <f>IF('Payments Export'!A2208="","",'Payments Export'!O2208)</f>
        <v/>
      </c>
      <c r="H2204" s="7" t="str">
        <f>IF('Payments Export'!B2208="","",G2204-F2204)</f>
        <v/>
      </c>
      <c r="I2204" s="3" t="str">
        <f>IF(C2204&lt;&gt;"",_xlfn.XLOOKUP(IFERROR(VALUE(C2204),C2204),'Items database'!A:A,'Items database'!B:B),(_xlfn.XLOOKUP(LEFT(E2204,3),Services,Services,"")))</f>
        <v/>
      </c>
      <c r="J2204" s="3" t="str">
        <f t="shared" si="69"/>
        <v/>
      </c>
    </row>
    <row r="2205" spans="1:10" x14ac:dyDescent="0.35">
      <c r="A2205" s="7" t="str">
        <f>IF('Payments Export'!A2209="","",'Payments Export'!A2209)</f>
        <v/>
      </c>
      <c r="B2205" s="7" t="str">
        <f>IF('Payments Export'!A2209="","",'Payments Export'!B2209)</f>
        <v/>
      </c>
      <c r="C2205" s="7" t="str">
        <f>IF(IFERROR(VALUE('Payments Export'!H2209),'Payments Export'!H2209)&lt;&gt;0,IFERROR(VALUE('Payments Export'!H2209),'Payments Export'!H2209),"")</f>
        <v/>
      </c>
      <c r="D2205" s="7" t="str">
        <f>IF('Payments Export'!I2209="","",'Payments Export'!I2209)</f>
        <v/>
      </c>
      <c r="E2205" s="7" t="str">
        <f t="shared" si="68"/>
        <v/>
      </c>
      <c r="F2205" s="7" t="str">
        <f>IF('Payments Export'!A2209="","",'Payments Export'!N2209)</f>
        <v/>
      </c>
      <c r="G2205" s="7" t="str">
        <f>IF('Payments Export'!A2209="","",'Payments Export'!O2209)</f>
        <v/>
      </c>
      <c r="H2205" s="7" t="str">
        <f>IF('Payments Export'!B2209="","",G2205-F2205)</f>
        <v/>
      </c>
      <c r="I2205" s="3" t="str">
        <f>IF(C2205&lt;&gt;"",_xlfn.XLOOKUP(IFERROR(VALUE(C2205),C2205),'Items database'!A:A,'Items database'!B:B),(_xlfn.XLOOKUP(LEFT(E2205,3),Services,Services,"")))</f>
        <v/>
      </c>
      <c r="J2205" s="3" t="str">
        <f t="shared" si="69"/>
        <v/>
      </c>
    </row>
    <row r="2206" spans="1:10" x14ac:dyDescent="0.35">
      <c r="A2206" s="7" t="str">
        <f>IF('Payments Export'!A2210="","",'Payments Export'!A2210)</f>
        <v/>
      </c>
      <c r="B2206" s="7" t="str">
        <f>IF('Payments Export'!A2210="","",'Payments Export'!B2210)</f>
        <v/>
      </c>
      <c r="C2206" s="7" t="str">
        <f>IF(IFERROR(VALUE('Payments Export'!H2210),'Payments Export'!H2210)&lt;&gt;0,IFERROR(VALUE('Payments Export'!H2210),'Payments Export'!H2210),"")</f>
        <v/>
      </c>
      <c r="D2206" s="7" t="str">
        <f>IF('Payments Export'!I2210="","",'Payments Export'!I2210)</f>
        <v/>
      </c>
      <c r="E2206" s="7" t="str">
        <f t="shared" si="68"/>
        <v/>
      </c>
      <c r="F2206" s="7" t="str">
        <f>IF('Payments Export'!A2210="","",'Payments Export'!N2210)</f>
        <v/>
      </c>
      <c r="G2206" s="7" t="str">
        <f>IF('Payments Export'!A2210="","",'Payments Export'!O2210)</f>
        <v/>
      </c>
      <c r="H2206" s="7" t="str">
        <f>IF('Payments Export'!B2210="","",G2206-F2206)</f>
        <v/>
      </c>
      <c r="I2206" s="3" t="str">
        <f>IF(C2206&lt;&gt;"",_xlfn.XLOOKUP(IFERROR(VALUE(C2206),C2206),'Items database'!A:A,'Items database'!B:B),(_xlfn.XLOOKUP(LEFT(E2206,3),Services,Services,"")))</f>
        <v/>
      </c>
      <c r="J2206" s="3" t="str">
        <f t="shared" si="69"/>
        <v/>
      </c>
    </row>
    <row r="2207" spans="1:10" x14ac:dyDescent="0.35">
      <c r="A2207" s="7" t="str">
        <f>IF('Payments Export'!A2211="","",'Payments Export'!A2211)</f>
        <v/>
      </c>
      <c r="B2207" s="7" t="str">
        <f>IF('Payments Export'!A2211="","",'Payments Export'!B2211)</f>
        <v/>
      </c>
      <c r="C2207" s="7" t="str">
        <f>IF(IFERROR(VALUE('Payments Export'!H2211),'Payments Export'!H2211)&lt;&gt;0,IFERROR(VALUE('Payments Export'!H2211),'Payments Export'!H2211),"")</f>
        <v/>
      </c>
      <c r="D2207" s="7" t="str">
        <f>IF('Payments Export'!I2211="","",'Payments Export'!I2211)</f>
        <v/>
      </c>
      <c r="E2207" s="7" t="str">
        <f t="shared" si="68"/>
        <v/>
      </c>
      <c r="F2207" s="7" t="str">
        <f>IF('Payments Export'!A2211="","",'Payments Export'!N2211)</f>
        <v/>
      </c>
      <c r="G2207" s="7" t="str">
        <f>IF('Payments Export'!A2211="","",'Payments Export'!O2211)</f>
        <v/>
      </c>
      <c r="H2207" s="7" t="str">
        <f>IF('Payments Export'!B2211="","",G2207-F2207)</f>
        <v/>
      </c>
      <c r="I2207" s="3" t="str">
        <f>IF(C2207&lt;&gt;"",_xlfn.XLOOKUP(IFERROR(VALUE(C2207),C2207),'Items database'!A:A,'Items database'!B:B),(_xlfn.XLOOKUP(LEFT(E2207,3),Services,Services,"")))</f>
        <v/>
      </c>
      <c r="J2207" s="3" t="str">
        <f t="shared" si="69"/>
        <v/>
      </c>
    </row>
    <row r="2208" spans="1:10" x14ac:dyDescent="0.35">
      <c r="A2208" s="7" t="str">
        <f>IF('Payments Export'!A2212="","",'Payments Export'!A2212)</f>
        <v/>
      </c>
      <c r="B2208" s="7" t="str">
        <f>IF('Payments Export'!A2212="","",'Payments Export'!B2212)</f>
        <v/>
      </c>
      <c r="C2208" s="7" t="str">
        <f>IF(IFERROR(VALUE('Payments Export'!H2212),'Payments Export'!H2212)&lt;&gt;0,IFERROR(VALUE('Payments Export'!H2212),'Payments Export'!H2212),"")</f>
        <v/>
      </c>
      <c r="D2208" s="7" t="str">
        <f>IF('Payments Export'!I2212="","",'Payments Export'!I2212)</f>
        <v/>
      </c>
      <c r="E2208" s="7" t="str">
        <f t="shared" si="68"/>
        <v/>
      </c>
      <c r="F2208" s="7" t="str">
        <f>IF('Payments Export'!A2212="","",'Payments Export'!N2212)</f>
        <v/>
      </c>
      <c r="G2208" s="7" t="str">
        <f>IF('Payments Export'!A2212="","",'Payments Export'!O2212)</f>
        <v/>
      </c>
      <c r="H2208" s="7" t="str">
        <f>IF('Payments Export'!B2212="","",G2208-F2208)</f>
        <v/>
      </c>
      <c r="I2208" s="3" t="str">
        <f>IF(C2208&lt;&gt;"",_xlfn.XLOOKUP(IFERROR(VALUE(C2208),C2208),'Items database'!A:A,'Items database'!B:B),(_xlfn.XLOOKUP(LEFT(E2208,3),Services,Services,"")))</f>
        <v/>
      </c>
      <c r="J2208" s="3" t="str">
        <f t="shared" si="69"/>
        <v/>
      </c>
    </row>
    <row r="2209" spans="1:10" x14ac:dyDescent="0.35">
      <c r="A2209" s="7" t="str">
        <f>IF('Payments Export'!A2213="","",'Payments Export'!A2213)</f>
        <v/>
      </c>
      <c r="B2209" s="7" t="str">
        <f>IF('Payments Export'!A2213="","",'Payments Export'!B2213)</f>
        <v/>
      </c>
      <c r="C2209" s="7" t="str">
        <f>IF(IFERROR(VALUE('Payments Export'!H2213),'Payments Export'!H2213)&lt;&gt;0,IFERROR(VALUE('Payments Export'!H2213),'Payments Export'!H2213),"")</f>
        <v/>
      </c>
      <c r="D2209" s="7" t="str">
        <f>IF('Payments Export'!I2213="","",'Payments Export'!I2213)</f>
        <v/>
      </c>
      <c r="E2209" s="7" t="str">
        <f t="shared" si="68"/>
        <v/>
      </c>
      <c r="F2209" s="7" t="str">
        <f>IF('Payments Export'!A2213="","",'Payments Export'!N2213)</f>
        <v/>
      </c>
      <c r="G2209" s="7" t="str">
        <f>IF('Payments Export'!A2213="","",'Payments Export'!O2213)</f>
        <v/>
      </c>
      <c r="H2209" s="7" t="str">
        <f>IF('Payments Export'!B2213="","",G2209-F2209)</f>
        <v/>
      </c>
      <c r="I2209" s="3" t="str">
        <f>IF(C2209&lt;&gt;"",_xlfn.XLOOKUP(IFERROR(VALUE(C2209),C2209),'Items database'!A:A,'Items database'!B:B),(_xlfn.XLOOKUP(LEFT(E2209,3),Services,Services,"")))</f>
        <v/>
      </c>
      <c r="J2209" s="3" t="str">
        <f t="shared" si="69"/>
        <v/>
      </c>
    </row>
    <row r="2210" spans="1:10" x14ac:dyDescent="0.35">
      <c r="A2210" s="7" t="str">
        <f>IF('Payments Export'!A2214="","",'Payments Export'!A2214)</f>
        <v/>
      </c>
      <c r="B2210" s="7" t="str">
        <f>IF('Payments Export'!A2214="","",'Payments Export'!B2214)</f>
        <v/>
      </c>
      <c r="C2210" s="7" t="str">
        <f>IF(IFERROR(VALUE('Payments Export'!H2214),'Payments Export'!H2214)&lt;&gt;0,IFERROR(VALUE('Payments Export'!H2214),'Payments Export'!H2214),"")</f>
        <v/>
      </c>
      <c r="D2210" s="7" t="str">
        <f>IF('Payments Export'!I2214="","",'Payments Export'!I2214)</f>
        <v/>
      </c>
      <c r="E2210" s="7" t="str">
        <f t="shared" si="68"/>
        <v/>
      </c>
      <c r="F2210" s="7" t="str">
        <f>IF('Payments Export'!A2214="","",'Payments Export'!N2214)</f>
        <v/>
      </c>
      <c r="G2210" s="7" t="str">
        <f>IF('Payments Export'!A2214="","",'Payments Export'!O2214)</f>
        <v/>
      </c>
      <c r="H2210" s="7" t="str">
        <f>IF('Payments Export'!B2214="","",G2210-F2210)</f>
        <v/>
      </c>
      <c r="I2210" s="3" t="str">
        <f>IF(C2210&lt;&gt;"",_xlfn.XLOOKUP(IFERROR(VALUE(C2210),C2210),'Items database'!A:A,'Items database'!B:B),(_xlfn.XLOOKUP(LEFT(E2210,3),Services,Services,"")))</f>
        <v/>
      </c>
      <c r="J2210" s="3" t="str">
        <f t="shared" si="69"/>
        <v/>
      </c>
    </row>
    <row r="2211" spans="1:10" x14ac:dyDescent="0.35">
      <c r="A2211" s="7" t="str">
        <f>IF('Payments Export'!A2215="","",'Payments Export'!A2215)</f>
        <v/>
      </c>
      <c r="B2211" s="7" t="str">
        <f>IF('Payments Export'!A2215="","",'Payments Export'!B2215)</f>
        <v/>
      </c>
      <c r="C2211" s="7" t="str">
        <f>IF(IFERROR(VALUE('Payments Export'!H2215),'Payments Export'!H2215)&lt;&gt;0,IFERROR(VALUE('Payments Export'!H2215),'Payments Export'!H2215),"")</f>
        <v/>
      </c>
      <c r="D2211" s="7" t="str">
        <f>IF('Payments Export'!I2215="","",'Payments Export'!I2215)</f>
        <v/>
      </c>
      <c r="E2211" s="7" t="str">
        <f t="shared" si="68"/>
        <v/>
      </c>
      <c r="F2211" s="7" t="str">
        <f>IF('Payments Export'!A2215="","",'Payments Export'!N2215)</f>
        <v/>
      </c>
      <c r="G2211" s="7" t="str">
        <f>IF('Payments Export'!A2215="","",'Payments Export'!O2215)</f>
        <v/>
      </c>
      <c r="H2211" s="7" t="str">
        <f>IF('Payments Export'!B2215="","",G2211-F2211)</f>
        <v/>
      </c>
      <c r="I2211" s="3" t="str">
        <f>IF(C2211&lt;&gt;"",_xlfn.XLOOKUP(IFERROR(VALUE(C2211),C2211),'Items database'!A:A,'Items database'!B:B),(_xlfn.XLOOKUP(LEFT(E2211,3),Services,Services,"")))</f>
        <v/>
      </c>
      <c r="J2211" s="3" t="str">
        <f t="shared" si="69"/>
        <v/>
      </c>
    </row>
    <row r="2212" spans="1:10" x14ac:dyDescent="0.35">
      <c r="A2212" s="7" t="str">
        <f>IF('Payments Export'!A2216="","",'Payments Export'!A2216)</f>
        <v/>
      </c>
      <c r="B2212" s="7" t="str">
        <f>IF('Payments Export'!A2216="","",'Payments Export'!B2216)</f>
        <v/>
      </c>
      <c r="C2212" s="7" t="str">
        <f>IF(IFERROR(VALUE('Payments Export'!H2216),'Payments Export'!H2216)&lt;&gt;0,IFERROR(VALUE('Payments Export'!H2216),'Payments Export'!H2216),"")</f>
        <v/>
      </c>
      <c r="D2212" s="7" t="str">
        <f>IF('Payments Export'!I2216="","",'Payments Export'!I2216)</f>
        <v/>
      </c>
      <c r="E2212" s="7" t="str">
        <f t="shared" si="68"/>
        <v/>
      </c>
      <c r="F2212" s="7" t="str">
        <f>IF('Payments Export'!A2216="","",'Payments Export'!N2216)</f>
        <v/>
      </c>
      <c r="G2212" s="7" t="str">
        <f>IF('Payments Export'!A2216="","",'Payments Export'!O2216)</f>
        <v/>
      </c>
      <c r="H2212" s="7" t="str">
        <f>IF('Payments Export'!B2216="","",G2212-F2212)</f>
        <v/>
      </c>
      <c r="I2212" s="3" t="str">
        <f>IF(C2212&lt;&gt;"",_xlfn.XLOOKUP(IFERROR(VALUE(C2212),C2212),'Items database'!A:A,'Items database'!B:B),(_xlfn.XLOOKUP(LEFT(E2212,3),Services,Services,"")))</f>
        <v/>
      </c>
      <c r="J2212" s="3" t="str">
        <f t="shared" si="69"/>
        <v/>
      </c>
    </row>
    <row r="2213" spans="1:10" x14ac:dyDescent="0.35">
      <c r="A2213" s="7" t="str">
        <f>IF('Payments Export'!A2217="","",'Payments Export'!A2217)</f>
        <v/>
      </c>
      <c r="B2213" s="7" t="str">
        <f>IF('Payments Export'!A2217="","",'Payments Export'!B2217)</f>
        <v/>
      </c>
      <c r="C2213" s="7" t="str">
        <f>IF(IFERROR(VALUE('Payments Export'!H2217),'Payments Export'!H2217)&lt;&gt;0,IFERROR(VALUE('Payments Export'!H2217),'Payments Export'!H2217),"")</f>
        <v/>
      </c>
      <c r="D2213" s="7" t="str">
        <f>IF('Payments Export'!I2217="","",'Payments Export'!I2217)</f>
        <v/>
      </c>
      <c r="E2213" s="7" t="str">
        <f t="shared" si="68"/>
        <v/>
      </c>
      <c r="F2213" s="7" t="str">
        <f>IF('Payments Export'!A2217="","",'Payments Export'!N2217)</f>
        <v/>
      </c>
      <c r="G2213" s="7" t="str">
        <f>IF('Payments Export'!A2217="","",'Payments Export'!O2217)</f>
        <v/>
      </c>
      <c r="H2213" s="7" t="str">
        <f>IF('Payments Export'!B2217="","",G2213-F2213)</f>
        <v/>
      </c>
      <c r="I2213" s="3" t="str">
        <f>IF(C2213&lt;&gt;"",_xlfn.XLOOKUP(IFERROR(VALUE(C2213),C2213),'Items database'!A:A,'Items database'!B:B),(_xlfn.XLOOKUP(LEFT(E2213,3),Services,Services,"")))</f>
        <v/>
      </c>
      <c r="J2213" s="3" t="str">
        <f t="shared" si="69"/>
        <v/>
      </c>
    </row>
    <row r="2214" spans="1:10" x14ac:dyDescent="0.35">
      <c r="A2214" s="7" t="str">
        <f>IF('Payments Export'!A2218="","",'Payments Export'!A2218)</f>
        <v/>
      </c>
      <c r="B2214" s="7" t="str">
        <f>IF('Payments Export'!A2218="","",'Payments Export'!B2218)</f>
        <v/>
      </c>
      <c r="C2214" s="7" t="str">
        <f>IF(IFERROR(VALUE('Payments Export'!H2218),'Payments Export'!H2218)&lt;&gt;0,IFERROR(VALUE('Payments Export'!H2218),'Payments Export'!H2218),"")</f>
        <v/>
      </c>
      <c r="D2214" s="7" t="str">
        <f>IF('Payments Export'!I2218="","",'Payments Export'!I2218)</f>
        <v/>
      </c>
      <c r="E2214" s="7" t="str">
        <f t="shared" si="68"/>
        <v/>
      </c>
      <c r="F2214" s="7" t="str">
        <f>IF('Payments Export'!A2218="","",'Payments Export'!N2218)</f>
        <v/>
      </c>
      <c r="G2214" s="7" t="str">
        <f>IF('Payments Export'!A2218="","",'Payments Export'!O2218)</f>
        <v/>
      </c>
      <c r="H2214" s="7" t="str">
        <f>IF('Payments Export'!B2218="","",G2214-F2214)</f>
        <v/>
      </c>
      <c r="I2214" s="3" t="str">
        <f>IF(C2214&lt;&gt;"",_xlfn.XLOOKUP(IFERROR(VALUE(C2214),C2214),'Items database'!A:A,'Items database'!B:B),(_xlfn.XLOOKUP(LEFT(E2214,3),Services,Services,"")))</f>
        <v/>
      </c>
      <c r="J2214" s="3" t="str">
        <f t="shared" si="69"/>
        <v/>
      </c>
    </row>
    <row r="2215" spans="1:10" x14ac:dyDescent="0.35">
      <c r="A2215" s="7" t="str">
        <f>IF('Payments Export'!A2219="","",'Payments Export'!A2219)</f>
        <v/>
      </c>
      <c r="B2215" s="7" t="str">
        <f>IF('Payments Export'!A2219="","",'Payments Export'!B2219)</f>
        <v/>
      </c>
      <c r="C2215" s="7" t="str">
        <f>IF(IFERROR(VALUE('Payments Export'!H2219),'Payments Export'!H2219)&lt;&gt;0,IFERROR(VALUE('Payments Export'!H2219),'Payments Export'!H2219),"")</f>
        <v/>
      </c>
      <c r="D2215" s="7" t="str">
        <f>IF('Payments Export'!I2219="","",'Payments Export'!I2219)</f>
        <v/>
      </c>
      <c r="E2215" s="7" t="str">
        <f t="shared" si="68"/>
        <v/>
      </c>
      <c r="F2215" s="7" t="str">
        <f>IF('Payments Export'!A2219="","",'Payments Export'!N2219)</f>
        <v/>
      </c>
      <c r="G2215" s="7" t="str">
        <f>IF('Payments Export'!A2219="","",'Payments Export'!O2219)</f>
        <v/>
      </c>
      <c r="H2215" s="7" t="str">
        <f>IF('Payments Export'!B2219="","",G2215-F2215)</f>
        <v/>
      </c>
      <c r="I2215" s="3" t="str">
        <f>IF(C2215&lt;&gt;"",_xlfn.XLOOKUP(IFERROR(VALUE(C2215),C2215),'Items database'!A:A,'Items database'!B:B),(_xlfn.XLOOKUP(LEFT(E2215,3),Services,Services,"")))</f>
        <v/>
      </c>
      <c r="J2215" s="3" t="str">
        <f t="shared" si="69"/>
        <v/>
      </c>
    </row>
    <row r="2216" spans="1:10" x14ac:dyDescent="0.35">
      <c r="A2216" s="7" t="str">
        <f>IF('Payments Export'!A2220="","",'Payments Export'!A2220)</f>
        <v/>
      </c>
      <c r="B2216" s="7" t="str">
        <f>IF('Payments Export'!A2220="","",'Payments Export'!B2220)</f>
        <v/>
      </c>
      <c r="C2216" s="7" t="str">
        <f>IF(IFERROR(VALUE('Payments Export'!H2220),'Payments Export'!H2220)&lt;&gt;0,IFERROR(VALUE('Payments Export'!H2220),'Payments Export'!H2220),"")</f>
        <v/>
      </c>
      <c r="D2216" s="7" t="str">
        <f>IF('Payments Export'!I2220="","",'Payments Export'!I2220)</f>
        <v/>
      </c>
      <c r="E2216" s="7" t="str">
        <f t="shared" si="68"/>
        <v/>
      </c>
      <c r="F2216" s="7" t="str">
        <f>IF('Payments Export'!A2220="","",'Payments Export'!N2220)</f>
        <v/>
      </c>
      <c r="G2216" s="7" t="str">
        <f>IF('Payments Export'!A2220="","",'Payments Export'!O2220)</f>
        <v/>
      </c>
      <c r="H2216" s="7" t="str">
        <f>IF('Payments Export'!B2220="","",G2216-F2216)</f>
        <v/>
      </c>
      <c r="I2216" s="3" t="str">
        <f>IF(C2216&lt;&gt;"",_xlfn.XLOOKUP(IFERROR(VALUE(C2216),C2216),'Items database'!A:A,'Items database'!B:B),(_xlfn.XLOOKUP(LEFT(E2216,3),Services,Services,"")))</f>
        <v/>
      </c>
      <c r="J2216" s="3" t="str">
        <f t="shared" si="69"/>
        <v/>
      </c>
    </row>
    <row r="2217" spans="1:10" x14ac:dyDescent="0.35">
      <c r="A2217" s="7" t="str">
        <f>IF('Payments Export'!A2221="","",'Payments Export'!A2221)</f>
        <v/>
      </c>
      <c r="B2217" s="7" t="str">
        <f>IF('Payments Export'!A2221="","",'Payments Export'!B2221)</f>
        <v/>
      </c>
      <c r="C2217" s="7" t="str">
        <f>IF(IFERROR(VALUE('Payments Export'!H2221),'Payments Export'!H2221)&lt;&gt;0,IFERROR(VALUE('Payments Export'!H2221),'Payments Export'!H2221),"")</f>
        <v/>
      </c>
      <c r="D2217" s="7" t="str">
        <f>IF('Payments Export'!I2221="","",'Payments Export'!I2221)</f>
        <v/>
      </c>
      <c r="E2217" s="7" t="str">
        <f t="shared" si="68"/>
        <v/>
      </c>
      <c r="F2217" s="7" t="str">
        <f>IF('Payments Export'!A2221="","",'Payments Export'!N2221)</f>
        <v/>
      </c>
      <c r="G2217" s="7" t="str">
        <f>IF('Payments Export'!A2221="","",'Payments Export'!O2221)</f>
        <v/>
      </c>
      <c r="H2217" s="7" t="str">
        <f>IF('Payments Export'!B2221="","",G2217-F2217)</f>
        <v/>
      </c>
      <c r="I2217" s="3" t="str">
        <f>IF(C2217&lt;&gt;"",_xlfn.XLOOKUP(IFERROR(VALUE(C2217),C2217),'Items database'!A:A,'Items database'!B:B),(_xlfn.XLOOKUP(LEFT(E2217,3),Services,Services,"")))</f>
        <v/>
      </c>
      <c r="J2217" s="3" t="str">
        <f t="shared" si="69"/>
        <v/>
      </c>
    </row>
    <row r="2218" spans="1:10" x14ac:dyDescent="0.35">
      <c r="A2218" s="7" t="str">
        <f>IF('Payments Export'!A2222="","",'Payments Export'!A2222)</f>
        <v/>
      </c>
      <c r="B2218" s="7" t="str">
        <f>IF('Payments Export'!A2222="","",'Payments Export'!B2222)</f>
        <v/>
      </c>
      <c r="C2218" s="7" t="str">
        <f>IF(IFERROR(VALUE('Payments Export'!H2222),'Payments Export'!H2222)&lt;&gt;0,IFERROR(VALUE('Payments Export'!H2222),'Payments Export'!H2222),"")</f>
        <v/>
      </c>
      <c r="D2218" s="7" t="str">
        <f>IF('Payments Export'!I2222="","",'Payments Export'!I2222)</f>
        <v/>
      </c>
      <c r="E2218" s="7" t="str">
        <f t="shared" si="68"/>
        <v/>
      </c>
      <c r="F2218" s="7" t="str">
        <f>IF('Payments Export'!A2222="","",'Payments Export'!N2222)</f>
        <v/>
      </c>
      <c r="G2218" s="7" t="str">
        <f>IF('Payments Export'!A2222="","",'Payments Export'!O2222)</f>
        <v/>
      </c>
      <c r="H2218" s="7" t="str">
        <f>IF('Payments Export'!B2222="","",G2218-F2218)</f>
        <v/>
      </c>
      <c r="I2218" s="3" t="str">
        <f>IF(C2218&lt;&gt;"",_xlfn.XLOOKUP(IFERROR(VALUE(C2218),C2218),'Items database'!A:A,'Items database'!B:B),(_xlfn.XLOOKUP(LEFT(E2218,3),Services,Services,"")))</f>
        <v/>
      </c>
      <c r="J2218" s="3" t="str">
        <f t="shared" si="69"/>
        <v/>
      </c>
    </row>
    <row r="2219" spans="1:10" x14ac:dyDescent="0.35">
      <c r="A2219" s="7" t="str">
        <f>IF('Payments Export'!A2223="","",'Payments Export'!A2223)</f>
        <v/>
      </c>
      <c r="B2219" s="7" t="str">
        <f>IF('Payments Export'!A2223="","",'Payments Export'!B2223)</f>
        <v/>
      </c>
      <c r="C2219" s="7" t="str">
        <f>IF(IFERROR(VALUE('Payments Export'!H2223),'Payments Export'!H2223)&lt;&gt;0,IFERROR(VALUE('Payments Export'!H2223),'Payments Export'!H2223),"")</f>
        <v/>
      </c>
      <c r="D2219" s="7" t="str">
        <f>IF('Payments Export'!I2223="","",'Payments Export'!I2223)</f>
        <v/>
      </c>
      <c r="E2219" s="7" t="str">
        <f t="shared" si="68"/>
        <v/>
      </c>
      <c r="F2219" s="7" t="str">
        <f>IF('Payments Export'!A2223="","",'Payments Export'!N2223)</f>
        <v/>
      </c>
      <c r="G2219" s="7" t="str">
        <f>IF('Payments Export'!A2223="","",'Payments Export'!O2223)</f>
        <v/>
      </c>
      <c r="H2219" s="7" t="str">
        <f>IF('Payments Export'!B2223="","",G2219-F2219)</f>
        <v/>
      </c>
      <c r="I2219" s="3" t="str">
        <f>IF(C2219&lt;&gt;"",_xlfn.XLOOKUP(IFERROR(VALUE(C2219),C2219),'Items database'!A:A,'Items database'!B:B),(_xlfn.XLOOKUP(LEFT(E2219,3),Services,Services,"")))</f>
        <v/>
      </c>
      <c r="J2219" s="3" t="str">
        <f t="shared" si="69"/>
        <v/>
      </c>
    </row>
    <row r="2220" spans="1:10" x14ac:dyDescent="0.35">
      <c r="A2220" s="7" t="str">
        <f>IF('Payments Export'!A2224="","",'Payments Export'!A2224)</f>
        <v/>
      </c>
      <c r="B2220" s="7" t="str">
        <f>IF('Payments Export'!A2224="","",'Payments Export'!B2224)</f>
        <v/>
      </c>
      <c r="C2220" s="7" t="str">
        <f>IF(IFERROR(VALUE('Payments Export'!H2224),'Payments Export'!H2224)&lt;&gt;0,IFERROR(VALUE('Payments Export'!H2224),'Payments Export'!H2224),"")</f>
        <v/>
      </c>
      <c r="D2220" s="7" t="str">
        <f>IF('Payments Export'!I2224="","",'Payments Export'!I2224)</f>
        <v/>
      </c>
      <c r="E2220" s="7" t="str">
        <f t="shared" si="68"/>
        <v/>
      </c>
      <c r="F2220" s="7" t="str">
        <f>IF('Payments Export'!A2224="","",'Payments Export'!N2224)</f>
        <v/>
      </c>
      <c r="G2220" s="7" t="str">
        <f>IF('Payments Export'!A2224="","",'Payments Export'!O2224)</f>
        <v/>
      </c>
      <c r="H2220" s="7" t="str">
        <f>IF('Payments Export'!B2224="","",G2220-F2220)</f>
        <v/>
      </c>
      <c r="I2220" s="3" t="str">
        <f>IF(C2220&lt;&gt;"",_xlfn.XLOOKUP(IFERROR(VALUE(C2220),C2220),'Items database'!A:A,'Items database'!B:B),(_xlfn.XLOOKUP(LEFT(E2220,3),Services,Services,"")))</f>
        <v/>
      </c>
      <c r="J2220" s="3" t="str">
        <f t="shared" si="69"/>
        <v/>
      </c>
    </row>
    <row r="2221" spans="1:10" x14ac:dyDescent="0.35">
      <c r="A2221" s="7" t="str">
        <f>IF('Payments Export'!A2225="","",'Payments Export'!A2225)</f>
        <v/>
      </c>
      <c r="B2221" s="7" t="str">
        <f>IF('Payments Export'!A2225="","",'Payments Export'!B2225)</f>
        <v/>
      </c>
      <c r="C2221" s="7" t="str">
        <f>IF(IFERROR(VALUE('Payments Export'!H2225),'Payments Export'!H2225)&lt;&gt;0,IFERROR(VALUE('Payments Export'!H2225),'Payments Export'!H2225),"")</f>
        <v/>
      </c>
      <c r="D2221" s="7" t="str">
        <f>IF('Payments Export'!I2225="","",'Payments Export'!I2225)</f>
        <v/>
      </c>
      <c r="E2221" s="7" t="str">
        <f t="shared" si="68"/>
        <v/>
      </c>
      <c r="F2221" s="7" t="str">
        <f>IF('Payments Export'!A2225="","",'Payments Export'!N2225)</f>
        <v/>
      </c>
      <c r="G2221" s="7" t="str">
        <f>IF('Payments Export'!A2225="","",'Payments Export'!O2225)</f>
        <v/>
      </c>
      <c r="H2221" s="7" t="str">
        <f>IF('Payments Export'!B2225="","",G2221-F2221)</f>
        <v/>
      </c>
      <c r="I2221" s="3" t="str">
        <f>IF(C2221&lt;&gt;"",_xlfn.XLOOKUP(IFERROR(VALUE(C2221),C2221),'Items database'!A:A,'Items database'!B:B),(_xlfn.XLOOKUP(LEFT(E2221,3),Services,Services,"")))</f>
        <v/>
      </c>
      <c r="J2221" s="3" t="str">
        <f t="shared" si="69"/>
        <v/>
      </c>
    </row>
    <row r="2222" spans="1:10" x14ac:dyDescent="0.35">
      <c r="A2222" s="7" t="str">
        <f>IF('Payments Export'!A2226="","",'Payments Export'!A2226)</f>
        <v/>
      </c>
      <c r="B2222" s="7" t="str">
        <f>IF('Payments Export'!A2226="","",'Payments Export'!B2226)</f>
        <v/>
      </c>
      <c r="C2222" s="7" t="str">
        <f>IF(IFERROR(VALUE('Payments Export'!H2226),'Payments Export'!H2226)&lt;&gt;0,IFERROR(VALUE('Payments Export'!H2226),'Payments Export'!H2226),"")</f>
        <v/>
      </c>
      <c r="D2222" s="7" t="str">
        <f>IF('Payments Export'!I2226="","",'Payments Export'!I2226)</f>
        <v/>
      </c>
      <c r="E2222" s="7" t="str">
        <f t="shared" si="68"/>
        <v/>
      </c>
      <c r="F2222" s="7" t="str">
        <f>IF('Payments Export'!A2226="","",'Payments Export'!N2226)</f>
        <v/>
      </c>
      <c r="G2222" s="7" t="str">
        <f>IF('Payments Export'!A2226="","",'Payments Export'!O2226)</f>
        <v/>
      </c>
      <c r="H2222" s="7" t="str">
        <f>IF('Payments Export'!B2226="","",G2222-F2222)</f>
        <v/>
      </c>
      <c r="I2222" s="3" t="str">
        <f>IF(C2222&lt;&gt;"",_xlfn.XLOOKUP(IFERROR(VALUE(C2222),C2222),'Items database'!A:A,'Items database'!B:B),(_xlfn.XLOOKUP(LEFT(E2222,3),Services,Services,"")))</f>
        <v/>
      </c>
      <c r="J2222" s="3" t="str">
        <f t="shared" si="69"/>
        <v/>
      </c>
    </row>
    <row r="2223" spans="1:10" x14ac:dyDescent="0.35">
      <c r="A2223" s="7" t="str">
        <f>IF('Payments Export'!A2227="","",'Payments Export'!A2227)</f>
        <v/>
      </c>
      <c r="B2223" s="7" t="str">
        <f>IF('Payments Export'!A2227="","",'Payments Export'!B2227)</f>
        <v/>
      </c>
      <c r="C2223" s="7" t="str">
        <f>IF(IFERROR(VALUE('Payments Export'!H2227),'Payments Export'!H2227)&lt;&gt;0,IFERROR(VALUE('Payments Export'!H2227),'Payments Export'!H2227),"")</f>
        <v/>
      </c>
      <c r="D2223" s="7" t="str">
        <f>IF('Payments Export'!I2227="","",'Payments Export'!I2227)</f>
        <v/>
      </c>
      <c r="E2223" s="7" t="str">
        <f t="shared" si="68"/>
        <v/>
      </c>
      <c r="F2223" s="7" t="str">
        <f>IF('Payments Export'!A2227="","",'Payments Export'!N2227)</f>
        <v/>
      </c>
      <c r="G2223" s="7" t="str">
        <f>IF('Payments Export'!A2227="","",'Payments Export'!O2227)</f>
        <v/>
      </c>
      <c r="H2223" s="7" t="str">
        <f>IF('Payments Export'!B2227="","",G2223-F2223)</f>
        <v/>
      </c>
      <c r="I2223" s="3" t="str">
        <f>IF(C2223&lt;&gt;"",_xlfn.XLOOKUP(IFERROR(VALUE(C2223),C2223),'Items database'!A:A,'Items database'!B:B),(_xlfn.XLOOKUP(LEFT(E2223,3),Services,Services,"")))</f>
        <v/>
      </c>
      <c r="J2223" s="3" t="str">
        <f t="shared" si="69"/>
        <v/>
      </c>
    </row>
    <row r="2224" spans="1:10" x14ac:dyDescent="0.35">
      <c r="A2224" s="7" t="str">
        <f>IF('Payments Export'!A2228="","",'Payments Export'!A2228)</f>
        <v/>
      </c>
      <c r="B2224" s="7" t="str">
        <f>IF('Payments Export'!A2228="","",'Payments Export'!B2228)</f>
        <v/>
      </c>
      <c r="C2224" s="7" t="str">
        <f>IF(IFERROR(VALUE('Payments Export'!H2228),'Payments Export'!H2228)&lt;&gt;0,IFERROR(VALUE('Payments Export'!H2228),'Payments Export'!H2228),"")</f>
        <v/>
      </c>
      <c r="D2224" s="7" t="str">
        <f>IF('Payments Export'!I2228="","",'Payments Export'!I2228)</f>
        <v/>
      </c>
      <c r="E2224" s="7" t="str">
        <f t="shared" si="68"/>
        <v/>
      </c>
      <c r="F2224" s="7" t="str">
        <f>IF('Payments Export'!A2228="","",'Payments Export'!N2228)</f>
        <v/>
      </c>
      <c r="G2224" s="7" t="str">
        <f>IF('Payments Export'!A2228="","",'Payments Export'!O2228)</f>
        <v/>
      </c>
      <c r="H2224" s="7" t="str">
        <f>IF('Payments Export'!B2228="","",G2224-F2224)</f>
        <v/>
      </c>
      <c r="I2224" s="3" t="str">
        <f>IF(C2224&lt;&gt;"",_xlfn.XLOOKUP(IFERROR(VALUE(C2224),C2224),'Items database'!A:A,'Items database'!B:B),(_xlfn.XLOOKUP(LEFT(E2224,3),Services,Services,"")))</f>
        <v/>
      </c>
      <c r="J2224" s="3" t="str">
        <f t="shared" si="69"/>
        <v/>
      </c>
    </row>
    <row r="2225" spans="1:10" x14ac:dyDescent="0.35">
      <c r="A2225" s="7" t="str">
        <f>IF('Payments Export'!A2229="","",'Payments Export'!A2229)</f>
        <v/>
      </c>
      <c r="B2225" s="7" t="str">
        <f>IF('Payments Export'!A2229="","",'Payments Export'!B2229)</f>
        <v/>
      </c>
      <c r="C2225" s="7" t="str">
        <f>IF(IFERROR(VALUE('Payments Export'!H2229),'Payments Export'!H2229)&lt;&gt;0,IFERROR(VALUE('Payments Export'!H2229),'Payments Export'!H2229),"")</f>
        <v/>
      </c>
      <c r="D2225" s="7" t="str">
        <f>IF('Payments Export'!I2229="","",'Payments Export'!I2229)</f>
        <v/>
      </c>
      <c r="E2225" s="7" t="str">
        <f t="shared" si="68"/>
        <v/>
      </c>
      <c r="F2225" s="7" t="str">
        <f>IF('Payments Export'!A2229="","",'Payments Export'!N2229)</f>
        <v/>
      </c>
      <c r="G2225" s="7" t="str">
        <f>IF('Payments Export'!A2229="","",'Payments Export'!O2229)</f>
        <v/>
      </c>
      <c r="H2225" s="7" t="str">
        <f>IF('Payments Export'!B2229="","",G2225-F2225)</f>
        <v/>
      </c>
      <c r="I2225" s="3" t="str">
        <f>IF(C2225&lt;&gt;"",_xlfn.XLOOKUP(IFERROR(VALUE(C2225),C2225),'Items database'!A:A,'Items database'!B:B),(_xlfn.XLOOKUP(LEFT(E2225,3),Services,Services,"")))</f>
        <v/>
      </c>
      <c r="J2225" s="3" t="str">
        <f t="shared" si="69"/>
        <v/>
      </c>
    </row>
    <row r="2226" spans="1:10" x14ac:dyDescent="0.35">
      <c r="A2226" s="7" t="str">
        <f>IF('Payments Export'!A2230="","",'Payments Export'!A2230)</f>
        <v/>
      </c>
      <c r="B2226" s="7" t="str">
        <f>IF('Payments Export'!A2230="","",'Payments Export'!B2230)</f>
        <v/>
      </c>
      <c r="C2226" s="7" t="str">
        <f>IF(IFERROR(VALUE('Payments Export'!H2230),'Payments Export'!H2230)&lt;&gt;0,IFERROR(VALUE('Payments Export'!H2230),'Payments Export'!H2230),"")</f>
        <v/>
      </c>
      <c r="D2226" s="7" t="str">
        <f>IF('Payments Export'!I2230="","",'Payments Export'!I2230)</f>
        <v/>
      </c>
      <c r="E2226" s="7" t="str">
        <f t="shared" si="68"/>
        <v/>
      </c>
      <c r="F2226" s="7" t="str">
        <f>IF('Payments Export'!A2230="","",'Payments Export'!N2230)</f>
        <v/>
      </c>
      <c r="G2226" s="7" t="str">
        <f>IF('Payments Export'!A2230="","",'Payments Export'!O2230)</f>
        <v/>
      </c>
      <c r="H2226" s="7" t="str">
        <f>IF('Payments Export'!B2230="","",G2226-F2226)</f>
        <v/>
      </c>
      <c r="I2226" s="3" t="str">
        <f>IF(C2226&lt;&gt;"",_xlfn.XLOOKUP(IFERROR(VALUE(C2226),C2226),'Items database'!A:A,'Items database'!B:B),(_xlfn.XLOOKUP(LEFT(E2226,3),Services,Services,"")))</f>
        <v/>
      </c>
      <c r="J2226" s="3" t="str">
        <f t="shared" si="69"/>
        <v/>
      </c>
    </row>
    <row r="2227" spans="1:10" x14ac:dyDescent="0.35">
      <c r="A2227" s="7" t="str">
        <f>IF('Payments Export'!A2231="","",'Payments Export'!A2231)</f>
        <v/>
      </c>
      <c r="B2227" s="7" t="str">
        <f>IF('Payments Export'!A2231="","",'Payments Export'!B2231)</f>
        <v/>
      </c>
      <c r="C2227" s="7" t="str">
        <f>IF(IFERROR(VALUE('Payments Export'!H2231),'Payments Export'!H2231)&lt;&gt;0,IFERROR(VALUE('Payments Export'!H2231),'Payments Export'!H2231),"")</f>
        <v/>
      </c>
      <c r="D2227" s="7" t="str">
        <f>IF('Payments Export'!I2231="","",'Payments Export'!I2231)</f>
        <v/>
      </c>
      <c r="E2227" s="7" t="str">
        <f t="shared" si="68"/>
        <v/>
      </c>
      <c r="F2227" s="7" t="str">
        <f>IF('Payments Export'!A2231="","",'Payments Export'!N2231)</f>
        <v/>
      </c>
      <c r="G2227" s="7" t="str">
        <f>IF('Payments Export'!A2231="","",'Payments Export'!O2231)</f>
        <v/>
      </c>
      <c r="H2227" s="7" t="str">
        <f>IF('Payments Export'!B2231="","",G2227-F2227)</f>
        <v/>
      </c>
      <c r="I2227" s="3" t="str">
        <f>IF(C2227&lt;&gt;"",_xlfn.XLOOKUP(IFERROR(VALUE(C2227),C2227),'Items database'!A:A,'Items database'!B:B),(_xlfn.XLOOKUP(LEFT(E2227,3),Services,Services,"")))</f>
        <v/>
      </c>
      <c r="J2227" s="3" t="str">
        <f t="shared" si="69"/>
        <v/>
      </c>
    </row>
    <row r="2228" spans="1:10" x14ac:dyDescent="0.35">
      <c r="A2228" s="7" t="str">
        <f>IF('Payments Export'!A2232="","",'Payments Export'!A2232)</f>
        <v/>
      </c>
      <c r="B2228" s="7" t="str">
        <f>IF('Payments Export'!A2232="","",'Payments Export'!B2232)</f>
        <v/>
      </c>
      <c r="C2228" s="7" t="str">
        <f>IF(IFERROR(VALUE('Payments Export'!H2232),'Payments Export'!H2232)&lt;&gt;0,IFERROR(VALUE('Payments Export'!H2232),'Payments Export'!H2232),"")</f>
        <v/>
      </c>
      <c r="D2228" s="7" t="str">
        <f>IF('Payments Export'!I2232="","",'Payments Export'!I2232)</f>
        <v/>
      </c>
      <c r="E2228" s="7" t="str">
        <f t="shared" si="68"/>
        <v/>
      </c>
      <c r="F2228" s="7" t="str">
        <f>IF('Payments Export'!A2232="","",'Payments Export'!N2232)</f>
        <v/>
      </c>
      <c r="G2228" s="7" t="str">
        <f>IF('Payments Export'!A2232="","",'Payments Export'!O2232)</f>
        <v/>
      </c>
      <c r="H2228" s="7" t="str">
        <f>IF('Payments Export'!B2232="","",G2228-F2228)</f>
        <v/>
      </c>
      <c r="I2228" s="3" t="str">
        <f>IF(C2228&lt;&gt;"",_xlfn.XLOOKUP(IFERROR(VALUE(C2228),C2228),'Items database'!A:A,'Items database'!B:B),(_xlfn.XLOOKUP(LEFT(E2228,3),Services,Services,"")))</f>
        <v/>
      </c>
      <c r="J2228" s="3" t="str">
        <f t="shared" si="69"/>
        <v/>
      </c>
    </row>
    <row r="2229" spans="1:10" x14ac:dyDescent="0.35">
      <c r="A2229" s="7" t="str">
        <f>IF('Payments Export'!A2233="","",'Payments Export'!A2233)</f>
        <v/>
      </c>
      <c r="B2229" s="7" t="str">
        <f>IF('Payments Export'!A2233="","",'Payments Export'!B2233)</f>
        <v/>
      </c>
      <c r="C2229" s="7" t="str">
        <f>IF(IFERROR(VALUE('Payments Export'!H2233),'Payments Export'!H2233)&lt;&gt;0,IFERROR(VALUE('Payments Export'!H2233),'Payments Export'!H2233),"")</f>
        <v/>
      </c>
      <c r="D2229" s="7" t="str">
        <f>IF('Payments Export'!I2233="","",'Payments Export'!I2233)</f>
        <v/>
      </c>
      <c r="E2229" s="7" t="str">
        <f t="shared" si="68"/>
        <v/>
      </c>
      <c r="F2229" s="7" t="str">
        <f>IF('Payments Export'!A2233="","",'Payments Export'!N2233)</f>
        <v/>
      </c>
      <c r="G2229" s="7" t="str">
        <f>IF('Payments Export'!A2233="","",'Payments Export'!O2233)</f>
        <v/>
      </c>
      <c r="H2229" s="7" t="str">
        <f>IF('Payments Export'!B2233="","",G2229-F2229)</f>
        <v/>
      </c>
      <c r="I2229" s="3" t="str">
        <f>IF(C2229&lt;&gt;"",_xlfn.XLOOKUP(IFERROR(VALUE(C2229),C2229),'Items database'!A:A,'Items database'!B:B),(_xlfn.XLOOKUP(LEFT(E2229,3),Services,Services,"")))</f>
        <v/>
      </c>
      <c r="J2229" s="3" t="str">
        <f t="shared" si="69"/>
        <v/>
      </c>
    </row>
    <row r="2230" spans="1:10" x14ac:dyDescent="0.35">
      <c r="A2230" s="7" t="str">
        <f>IF('Payments Export'!A2234="","",'Payments Export'!A2234)</f>
        <v/>
      </c>
      <c r="B2230" s="7" t="str">
        <f>IF('Payments Export'!A2234="","",'Payments Export'!B2234)</f>
        <v/>
      </c>
      <c r="C2230" s="7" t="str">
        <f>IF(IFERROR(VALUE('Payments Export'!H2234),'Payments Export'!H2234)&lt;&gt;0,IFERROR(VALUE('Payments Export'!H2234),'Payments Export'!H2234),"")</f>
        <v/>
      </c>
      <c r="D2230" s="7" t="str">
        <f>IF('Payments Export'!I2234="","",'Payments Export'!I2234)</f>
        <v/>
      </c>
      <c r="E2230" s="7" t="str">
        <f t="shared" si="68"/>
        <v/>
      </c>
      <c r="F2230" s="7" t="str">
        <f>IF('Payments Export'!A2234="","",'Payments Export'!N2234)</f>
        <v/>
      </c>
      <c r="G2230" s="7" t="str">
        <f>IF('Payments Export'!A2234="","",'Payments Export'!O2234)</f>
        <v/>
      </c>
      <c r="H2230" s="7" t="str">
        <f>IF('Payments Export'!B2234="","",G2230-F2230)</f>
        <v/>
      </c>
      <c r="I2230" s="3" t="str">
        <f>IF(C2230&lt;&gt;"",_xlfn.XLOOKUP(IFERROR(VALUE(C2230),C2230),'Items database'!A:A,'Items database'!B:B),(_xlfn.XLOOKUP(LEFT(E2230,3),Services,Services,"")))</f>
        <v/>
      </c>
      <c r="J2230" s="3" t="str">
        <f t="shared" si="69"/>
        <v/>
      </c>
    </row>
    <row r="2231" spans="1:10" x14ac:dyDescent="0.35">
      <c r="A2231" s="7" t="str">
        <f>IF('Payments Export'!A2235="","",'Payments Export'!A2235)</f>
        <v/>
      </c>
      <c r="B2231" s="7" t="str">
        <f>IF('Payments Export'!A2235="","",'Payments Export'!B2235)</f>
        <v/>
      </c>
      <c r="C2231" s="7" t="str">
        <f>IF(IFERROR(VALUE('Payments Export'!H2235),'Payments Export'!H2235)&lt;&gt;0,IFERROR(VALUE('Payments Export'!H2235),'Payments Export'!H2235),"")</f>
        <v/>
      </c>
      <c r="D2231" s="7" t="str">
        <f>IF('Payments Export'!I2235="","",'Payments Export'!I2235)</f>
        <v/>
      </c>
      <c r="E2231" s="7" t="str">
        <f t="shared" si="68"/>
        <v/>
      </c>
      <c r="F2231" s="7" t="str">
        <f>IF('Payments Export'!A2235="","",'Payments Export'!N2235)</f>
        <v/>
      </c>
      <c r="G2231" s="7" t="str">
        <f>IF('Payments Export'!A2235="","",'Payments Export'!O2235)</f>
        <v/>
      </c>
      <c r="H2231" s="7" t="str">
        <f>IF('Payments Export'!B2235="","",G2231-F2231)</f>
        <v/>
      </c>
      <c r="I2231" s="3" t="str">
        <f>IF(C2231&lt;&gt;"",_xlfn.XLOOKUP(IFERROR(VALUE(C2231),C2231),'Items database'!A:A,'Items database'!B:B),(_xlfn.XLOOKUP(LEFT(E2231,3),Services,Services,"")))</f>
        <v/>
      </c>
      <c r="J2231" s="3" t="str">
        <f t="shared" si="69"/>
        <v/>
      </c>
    </row>
    <row r="2232" spans="1:10" x14ac:dyDescent="0.35">
      <c r="A2232" s="7" t="str">
        <f>IF('Payments Export'!A2236="","",'Payments Export'!A2236)</f>
        <v/>
      </c>
      <c r="B2232" s="7" t="str">
        <f>IF('Payments Export'!A2236="","",'Payments Export'!B2236)</f>
        <v/>
      </c>
      <c r="C2232" s="7" t="str">
        <f>IF(IFERROR(VALUE('Payments Export'!H2236),'Payments Export'!H2236)&lt;&gt;0,IFERROR(VALUE('Payments Export'!H2236),'Payments Export'!H2236),"")</f>
        <v/>
      </c>
      <c r="D2232" s="7" t="str">
        <f>IF('Payments Export'!I2236="","",'Payments Export'!I2236)</f>
        <v/>
      </c>
      <c r="E2232" s="7" t="str">
        <f t="shared" si="68"/>
        <v/>
      </c>
      <c r="F2232" s="7" t="str">
        <f>IF('Payments Export'!A2236="","",'Payments Export'!N2236)</f>
        <v/>
      </c>
      <c r="G2232" s="7" t="str">
        <f>IF('Payments Export'!A2236="","",'Payments Export'!O2236)</f>
        <v/>
      </c>
      <c r="H2232" s="7" t="str">
        <f>IF('Payments Export'!B2236="","",G2232-F2232)</f>
        <v/>
      </c>
      <c r="I2232" s="3" t="str">
        <f>IF(C2232&lt;&gt;"",_xlfn.XLOOKUP(IFERROR(VALUE(C2232),C2232),'Items database'!A:A,'Items database'!B:B),(_xlfn.XLOOKUP(LEFT(E2232,3),Services,Services,"")))</f>
        <v/>
      </c>
      <c r="J2232" s="3" t="str">
        <f t="shared" si="69"/>
        <v/>
      </c>
    </row>
    <row r="2233" spans="1:10" x14ac:dyDescent="0.35">
      <c r="A2233" s="7" t="str">
        <f>IF('Payments Export'!A2237="","",'Payments Export'!A2237)</f>
        <v/>
      </c>
      <c r="B2233" s="7" t="str">
        <f>IF('Payments Export'!A2237="","",'Payments Export'!B2237)</f>
        <v/>
      </c>
      <c r="C2233" s="7" t="str">
        <f>IF(IFERROR(VALUE('Payments Export'!H2237),'Payments Export'!H2237)&lt;&gt;0,IFERROR(VALUE('Payments Export'!H2237),'Payments Export'!H2237),"")</f>
        <v/>
      </c>
      <c r="D2233" s="7" t="str">
        <f>IF('Payments Export'!I2237="","",'Payments Export'!I2237)</f>
        <v/>
      </c>
      <c r="E2233" s="7" t="str">
        <f t="shared" si="68"/>
        <v/>
      </c>
      <c r="F2233" s="7" t="str">
        <f>IF('Payments Export'!A2237="","",'Payments Export'!N2237)</f>
        <v/>
      </c>
      <c r="G2233" s="7" t="str">
        <f>IF('Payments Export'!A2237="","",'Payments Export'!O2237)</f>
        <v/>
      </c>
      <c r="H2233" s="7" t="str">
        <f>IF('Payments Export'!B2237="","",G2233-F2233)</f>
        <v/>
      </c>
      <c r="I2233" s="3" t="str">
        <f>IF(C2233&lt;&gt;"",_xlfn.XLOOKUP(IFERROR(VALUE(C2233),C2233),'Items database'!A:A,'Items database'!B:B),(_xlfn.XLOOKUP(LEFT(E2233,3),Services,Services,"")))</f>
        <v/>
      </c>
      <c r="J2233" s="3" t="str">
        <f t="shared" si="69"/>
        <v/>
      </c>
    </row>
    <row r="2234" spans="1:10" x14ac:dyDescent="0.35">
      <c r="A2234" s="7" t="str">
        <f>IF('Payments Export'!A2238="","",'Payments Export'!A2238)</f>
        <v/>
      </c>
      <c r="B2234" s="7" t="str">
        <f>IF('Payments Export'!A2238="","",'Payments Export'!B2238)</f>
        <v/>
      </c>
      <c r="C2234" s="7" t="str">
        <f>IF(IFERROR(VALUE('Payments Export'!H2238),'Payments Export'!H2238)&lt;&gt;0,IFERROR(VALUE('Payments Export'!H2238),'Payments Export'!H2238),"")</f>
        <v/>
      </c>
      <c r="D2234" s="7" t="str">
        <f>IF('Payments Export'!I2238="","",'Payments Export'!I2238)</f>
        <v/>
      </c>
      <c r="E2234" s="7" t="str">
        <f t="shared" si="68"/>
        <v/>
      </c>
      <c r="F2234" s="7" t="str">
        <f>IF('Payments Export'!A2238="","",'Payments Export'!N2238)</f>
        <v/>
      </c>
      <c r="G2234" s="7" t="str">
        <f>IF('Payments Export'!A2238="","",'Payments Export'!O2238)</f>
        <v/>
      </c>
      <c r="H2234" s="7" t="str">
        <f>IF('Payments Export'!B2238="","",G2234-F2234)</f>
        <v/>
      </c>
      <c r="I2234" s="3" t="str">
        <f>IF(C2234&lt;&gt;"",_xlfn.XLOOKUP(IFERROR(VALUE(C2234),C2234),'Items database'!A:A,'Items database'!B:B),(_xlfn.XLOOKUP(LEFT(E2234,3),Services,Services,"")))</f>
        <v/>
      </c>
      <c r="J2234" s="3" t="str">
        <f t="shared" si="69"/>
        <v/>
      </c>
    </row>
    <row r="2235" spans="1:10" x14ac:dyDescent="0.35">
      <c r="A2235" s="7" t="str">
        <f>IF('Payments Export'!A2239="","",'Payments Export'!A2239)</f>
        <v/>
      </c>
      <c r="B2235" s="7" t="str">
        <f>IF('Payments Export'!A2239="","",'Payments Export'!B2239)</f>
        <v/>
      </c>
      <c r="C2235" s="7" t="str">
        <f>IF(IFERROR(VALUE('Payments Export'!H2239),'Payments Export'!H2239)&lt;&gt;0,IFERROR(VALUE('Payments Export'!H2239),'Payments Export'!H2239),"")</f>
        <v/>
      </c>
      <c r="D2235" s="7" t="str">
        <f>IF('Payments Export'!I2239="","",'Payments Export'!I2239)</f>
        <v/>
      </c>
      <c r="E2235" s="7" t="str">
        <f t="shared" si="68"/>
        <v/>
      </c>
      <c r="F2235" s="7" t="str">
        <f>IF('Payments Export'!A2239="","",'Payments Export'!N2239)</f>
        <v/>
      </c>
      <c r="G2235" s="7" t="str">
        <f>IF('Payments Export'!A2239="","",'Payments Export'!O2239)</f>
        <v/>
      </c>
      <c r="H2235" s="7" t="str">
        <f>IF('Payments Export'!B2239="","",G2235-F2235)</f>
        <v/>
      </c>
      <c r="I2235" s="3" t="str">
        <f>IF(C2235&lt;&gt;"",_xlfn.XLOOKUP(IFERROR(VALUE(C2235),C2235),'Items database'!A:A,'Items database'!B:B),(_xlfn.XLOOKUP(LEFT(E2235,3),Services,Services,"")))</f>
        <v/>
      </c>
      <c r="J2235" s="3" t="str">
        <f t="shared" si="69"/>
        <v/>
      </c>
    </row>
    <row r="2236" spans="1:10" x14ac:dyDescent="0.35">
      <c r="A2236" s="7" t="str">
        <f>IF('Payments Export'!A2240="","",'Payments Export'!A2240)</f>
        <v/>
      </c>
      <c r="B2236" s="7" t="str">
        <f>IF('Payments Export'!A2240="","",'Payments Export'!B2240)</f>
        <v/>
      </c>
      <c r="C2236" s="7" t="str">
        <f>IF(IFERROR(VALUE('Payments Export'!H2240),'Payments Export'!H2240)&lt;&gt;0,IFERROR(VALUE('Payments Export'!H2240),'Payments Export'!H2240),"")</f>
        <v/>
      </c>
      <c r="D2236" s="7" t="str">
        <f>IF('Payments Export'!I2240="","",'Payments Export'!I2240)</f>
        <v/>
      </c>
      <c r="E2236" s="7" t="str">
        <f t="shared" si="68"/>
        <v/>
      </c>
      <c r="F2236" s="7" t="str">
        <f>IF('Payments Export'!A2240="","",'Payments Export'!N2240)</f>
        <v/>
      </c>
      <c r="G2236" s="7" t="str">
        <f>IF('Payments Export'!A2240="","",'Payments Export'!O2240)</f>
        <v/>
      </c>
      <c r="H2236" s="7" t="str">
        <f>IF('Payments Export'!B2240="","",G2236-F2236)</f>
        <v/>
      </c>
      <c r="I2236" s="3" t="str">
        <f>IF(C2236&lt;&gt;"",_xlfn.XLOOKUP(IFERROR(VALUE(C2236),C2236),'Items database'!A:A,'Items database'!B:B),(_xlfn.XLOOKUP(LEFT(E2236,3),Services,Services,"")))</f>
        <v/>
      </c>
      <c r="J2236" s="3" t="str">
        <f t="shared" si="69"/>
        <v/>
      </c>
    </row>
    <row r="2237" spans="1:10" x14ac:dyDescent="0.35">
      <c r="A2237" s="7" t="str">
        <f>IF('Payments Export'!A2241="","",'Payments Export'!A2241)</f>
        <v/>
      </c>
      <c r="B2237" s="7" t="str">
        <f>IF('Payments Export'!A2241="","",'Payments Export'!B2241)</f>
        <v/>
      </c>
      <c r="C2237" s="7" t="str">
        <f>IF(IFERROR(VALUE('Payments Export'!H2241),'Payments Export'!H2241)&lt;&gt;0,IFERROR(VALUE('Payments Export'!H2241),'Payments Export'!H2241),"")</f>
        <v/>
      </c>
      <c r="D2237" s="7" t="str">
        <f>IF('Payments Export'!I2241="","",'Payments Export'!I2241)</f>
        <v/>
      </c>
      <c r="E2237" s="7" t="str">
        <f t="shared" si="68"/>
        <v/>
      </c>
      <c r="F2237" s="7" t="str">
        <f>IF('Payments Export'!A2241="","",'Payments Export'!N2241)</f>
        <v/>
      </c>
      <c r="G2237" s="7" t="str">
        <f>IF('Payments Export'!A2241="","",'Payments Export'!O2241)</f>
        <v/>
      </c>
      <c r="H2237" s="7" t="str">
        <f>IF('Payments Export'!B2241="","",G2237-F2237)</f>
        <v/>
      </c>
      <c r="I2237" s="3" t="str">
        <f>IF(C2237&lt;&gt;"",_xlfn.XLOOKUP(IFERROR(VALUE(C2237),C2237),'Items database'!A:A,'Items database'!B:B),(_xlfn.XLOOKUP(LEFT(E2237,3),Services,Services,"")))</f>
        <v/>
      </c>
      <c r="J2237" s="3" t="str">
        <f t="shared" si="69"/>
        <v/>
      </c>
    </row>
    <row r="2238" spans="1:10" x14ac:dyDescent="0.35">
      <c r="A2238" s="7" t="str">
        <f>IF('Payments Export'!A2242="","",'Payments Export'!A2242)</f>
        <v/>
      </c>
      <c r="B2238" s="7" t="str">
        <f>IF('Payments Export'!A2242="","",'Payments Export'!B2242)</f>
        <v/>
      </c>
      <c r="C2238" s="7" t="str">
        <f>IF(IFERROR(VALUE('Payments Export'!H2242),'Payments Export'!H2242)&lt;&gt;0,IFERROR(VALUE('Payments Export'!H2242),'Payments Export'!H2242),"")</f>
        <v/>
      </c>
      <c r="D2238" s="7" t="str">
        <f>IF('Payments Export'!I2242="","",'Payments Export'!I2242)</f>
        <v/>
      </c>
      <c r="E2238" s="7" t="str">
        <f t="shared" si="68"/>
        <v/>
      </c>
      <c r="F2238" s="7" t="str">
        <f>IF('Payments Export'!A2242="","",'Payments Export'!N2242)</f>
        <v/>
      </c>
      <c r="G2238" s="7" t="str">
        <f>IF('Payments Export'!A2242="","",'Payments Export'!O2242)</f>
        <v/>
      </c>
      <c r="H2238" s="7" t="str">
        <f>IF('Payments Export'!B2242="","",G2238-F2238)</f>
        <v/>
      </c>
      <c r="I2238" s="3" t="str">
        <f>IF(C2238&lt;&gt;"",_xlfn.XLOOKUP(IFERROR(VALUE(C2238),C2238),'Items database'!A:A,'Items database'!B:B),(_xlfn.XLOOKUP(LEFT(E2238,3),Services,Services,"")))</f>
        <v/>
      </c>
      <c r="J2238" s="3" t="str">
        <f t="shared" si="69"/>
        <v/>
      </c>
    </row>
    <row r="2239" spans="1:10" x14ac:dyDescent="0.35">
      <c r="A2239" s="7" t="str">
        <f>IF('Payments Export'!A2243="","",'Payments Export'!A2243)</f>
        <v/>
      </c>
      <c r="B2239" s="7" t="str">
        <f>IF('Payments Export'!A2243="","",'Payments Export'!B2243)</f>
        <v/>
      </c>
      <c r="C2239" s="7" t="str">
        <f>IF(IFERROR(VALUE('Payments Export'!H2243),'Payments Export'!H2243)&lt;&gt;0,IFERROR(VALUE('Payments Export'!H2243),'Payments Export'!H2243),"")</f>
        <v/>
      </c>
      <c r="D2239" s="7" t="str">
        <f>IF('Payments Export'!I2243="","",'Payments Export'!I2243)</f>
        <v/>
      </c>
      <c r="E2239" s="7" t="str">
        <f t="shared" si="68"/>
        <v/>
      </c>
      <c r="F2239" s="7" t="str">
        <f>IF('Payments Export'!A2243="","",'Payments Export'!N2243)</f>
        <v/>
      </c>
      <c r="G2239" s="7" t="str">
        <f>IF('Payments Export'!A2243="","",'Payments Export'!O2243)</f>
        <v/>
      </c>
      <c r="H2239" s="7" t="str">
        <f>IF('Payments Export'!B2243="","",G2239-F2239)</f>
        <v/>
      </c>
      <c r="I2239" s="3" t="str">
        <f>IF(C2239&lt;&gt;"",_xlfn.XLOOKUP(IFERROR(VALUE(C2239),C2239),'Items database'!A:A,'Items database'!B:B),(_xlfn.XLOOKUP(LEFT(E2239,3),Services,Services,"")))</f>
        <v/>
      </c>
      <c r="J2239" s="3" t="str">
        <f t="shared" si="69"/>
        <v/>
      </c>
    </row>
    <row r="2240" spans="1:10" x14ac:dyDescent="0.35">
      <c r="A2240" s="7" t="str">
        <f>IF('Payments Export'!A2244="","",'Payments Export'!A2244)</f>
        <v/>
      </c>
      <c r="B2240" s="7" t="str">
        <f>IF('Payments Export'!A2244="","",'Payments Export'!B2244)</f>
        <v/>
      </c>
      <c r="C2240" s="7" t="str">
        <f>IF(IFERROR(VALUE('Payments Export'!H2244),'Payments Export'!H2244)&lt;&gt;0,IFERROR(VALUE('Payments Export'!H2244),'Payments Export'!H2244),"")</f>
        <v/>
      </c>
      <c r="D2240" s="7" t="str">
        <f>IF('Payments Export'!I2244="","",'Payments Export'!I2244)</f>
        <v/>
      </c>
      <c r="E2240" s="7" t="str">
        <f t="shared" si="68"/>
        <v/>
      </c>
      <c r="F2240" s="7" t="str">
        <f>IF('Payments Export'!A2244="","",'Payments Export'!N2244)</f>
        <v/>
      </c>
      <c r="G2240" s="7" t="str">
        <f>IF('Payments Export'!A2244="","",'Payments Export'!O2244)</f>
        <v/>
      </c>
      <c r="H2240" s="7" t="str">
        <f>IF('Payments Export'!B2244="","",G2240-F2240)</f>
        <v/>
      </c>
      <c r="I2240" s="3" t="str">
        <f>IF(C2240&lt;&gt;"",_xlfn.XLOOKUP(IFERROR(VALUE(C2240),C2240),'Items database'!A:A,'Items database'!B:B),(_xlfn.XLOOKUP(LEFT(E2240,3),Services,Services,"")))</f>
        <v/>
      </c>
      <c r="J2240" s="3" t="str">
        <f t="shared" si="69"/>
        <v/>
      </c>
    </row>
    <row r="2241" spans="1:10" x14ac:dyDescent="0.35">
      <c r="A2241" s="7" t="str">
        <f>IF('Payments Export'!A2245="","",'Payments Export'!A2245)</f>
        <v/>
      </c>
      <c r="B2241" s="7" t="str">
        <f>IF('Payments Export'!A2245="","",'Payments Export'!B2245)</f>
        <v/>
      </c>
      <c r="C2241" s="7" t="str">
        <f>IF(IFERROR(VALUE('Payments Export'!H2245),'Payments Export'!H2245)&lt;&gt;0,IFERROR(VALUE('Payments Export'!H2245),'Payments Export'!H2245),"")</f>
        <v/>
      </c>
      <c r="D2241" s="7" t="str">
        <f>IF('Payments Export'!I2245="","",'Payments Export'!I2245)</f>
        <v/>
      </c>
      <c r="E2241" s="7" t="str">
        <f t="shared" ref="E2241:E2304" si="70">LEFT(D2241,66)</f>
        <v/>
      </c>
      <c r="F2241" s="7" t="str">
        <f>IF('Payments Export'!A2245="","",'Payments Export'!N2245)</f>
        <v/>
      </c>
      <c r="G2241" s="7" t="str">
        <f>IF('Payments Export'!A2245="","",'Payments Export'!O2245)</f>
        <v/>
      </c>
      <c r="H2241" s="7" t="str">
        <f>IF('Payments Export'!B2245="","",G2241-F2241)</f>
        <v/>
      </c>
      <c r="I2241" s="3" t="str">
        <f>IF(C2241&lt;&gt;"",_xlfn.XLOOKUP(IFERROR(VALUE(C2241),C2241),'Items database'!A:A,'Items database'!B:B),(_xlfn.XLOOKUP(LEFT(E2241,3),Services,Services,"")))</f>
        <v/>
      </c>
      <c r="J2241" s="3" t="str">
        <f t="shared" ref="J2241:J2304" si="71">IF(ISNUMBER(F2241)=TRUE,IF(F2241=0,"","GST"),"")</f>
        <v/>
      </c>
    </row>
    <row r="2242" spans="1:10" x14ac:dyDescent="0.35">
      <c r="A2242" s="7" t="str">
        <f>IF('Payments Export'!A2246="","",'Payments Export'!A2246)</f>
        <v/>
      </c>
      <c r="B2242" s="7" t="str">
        <f>IF('Payments Export'!A2246="","",'Payments Export'!B2246)</f>
        <v/>
      </c>
      <c r="C2242" s="7" t="str">
        <f>IF(IFERROR(VALUE('Payments Export'!H2246),'Payments Export'!H2246)&lt;&gt;0,IFERROR(VALUE('Payments Export'!H2246),'Payments Export'!H2246),"")</f>
        <v/>
      </c>
      <c r="D2242" s="7" t="str">
        <f>IF('Payments Export'!I2246="","",'Payments Export'!I2246)</f>
        <v/>
      </c>
      <c r="E2242" s="7" t="str">
        <f t="shared" si="70"/>
        <v/>
      </c>
      <c r="F2242" s="7" t="str">
        <f>IF('Payments Export'!A2246="","",'Payments Export'!N2246)</f>
        <v/>
      </c>
      <c r="G2242" s="7" t="str">
        <f>IF('Payments Export'!A2246="","",'Payments Export'!O2246)</f>
        <v/>
      </c>
      <c r="H2242" s="7" t="str">
        <f>IF('Payments Export'!B2246="","",G2242-F2242)</f>
        <v/>
      </c>
      <c r="I2242" s="3" t="str">
        <f>IF(C2242&lt;&gt;"",_xlfn.XLOOKUP(IFERROR(VALUE(C2242),C2242),'Items database'!A:A,'Items database'!B:B),(_xlfn.XLOOKUP(LEFT(E2242,3),Services,Services,"")))</f>
        <v/>
      </c>
      <c r="J2242" s="3" t="str">
        <f t="shared" si="71"/>
        <v/>
      </c>
    </row>
    <row r="2243" spans="1:10" x14ac:dyDescent="0.35">
      <c r="A2243" s="7" t="str">
        <f>IF('Payments Export'!A2247="","",'Payments Export'!A2247)</f>
        <v/>
      </c>
      <c r="B2243" s="7" t="str">
        <f>IF('Payments Export'!A2247="","",'Payments Export'!B2247)</f>
        <v/>
      </c>
      <c r="C2243" s="7" t="str">
        <f>IF(IFERROR(VALUE('Payments Export'!H2247),'Payments Export'!H2247)&lt;&gt;0,IFERROR(VALUE('Payments Export'!H2247),'Payments Export'!H2247),"")</f>
        <v/>
      </c>
      <c r="D2243" s="7" t="str">
        <f>IF('Payments Export'!I2247="","",'Payments Export'!I2247)</f>
        <v/>
      </c>
      <c r="E2243" s="7" t="str">
        <f t="shared" si="70"/>
        <v/>
      </c>
      <c r="F2243" s="7" t="str">
        <f>IF('Payments Export'!A2247="","",'Payments Export'!N2247)</f>
        <v/>
      </c>
      <c r="G2243" s="7" t="str">
        <f>IF('Payments Export'!A2247="","",'Payments Export'!O2247)</f>
        <v/>
      </c>
      <c r="H2243" s="7" t="str">
        <f>IF('Payments Export'!B2247="","",G2243-F2243)</f>
        <v/>
      </c>
      <c r="I2243" s="3" t="str">
        <f>IF(C2243&lt;&gt;"",_xlfn.XLOOKUP(IFERROR(VALUE(C2243),C2243),'Items database'!A:A,'Items database'!B:B),(_xlfn.XLOOKUP(LEFT(E2243,3),Services,Services,"")))</f>
        <v/>
      </c>
      <c r="J2243" s="3" t="str">
        <f t="shared" si="71"/>
        <v/>
      </c>
    </row>
    <row r="2244" spans="1:10" x14ac:dyDescent="0.35">
      <c r="A2244" s="7" t="str">
        <f>IF('Payments Export'!A2248="","",'Payments Export'!A2248)</f>
        <v/>
      </c>
      <c r="B2244" s="7" t="str">
        <f>IF('Payments Export'!A2248="","",'Payments Export'!B2248)</f>
        <v/>
      </c>
      <c r="C2244" s="7" t="str">
        <f>IF(IFERROR(VALUE('Payments Export'!H2248),'Payments Export'!H2248)&lt;&gt;0,IFERROR(VALUE('Payments Export'!H2248),'Payments Export'!H2248),"")</f>
        <v/>
      </c>
      <c r="D2244" s="7" t="str">
        <f>IF('Payments Export'!I2248="","",'Payments Export'!I2248)</f>
        <v/>
      </c>
      <c r="E2244" s="7" t="str">
        <f t="shared" si="70"/>
        <v/>
      </c>
      <c r="F2244" s="7" t="str">
        <f>IF('Payments Export'!A2248="","",'Payments Export'!N2248)</f>
        <v/>
      </c>
      <c r="G2244" s="7" t="str">
        <f>IF('Payments Export'!A2248="","",'Payments Export'!O2248)</f>
        <v/>
      </c>
      <c r="H2244" s="7" t="str">
        <f>IF('Payments Export'!B2248="","",G2244-F2244)</f>
        <v/>
      </c>
      <c r="I2244" s="3" t="str">
        <f>IF(C2244&lt;&gt;"",_xlfn.XLOOKUP(IFERROR(VALUE(C2244),C2244),'Items database'!A:A,'Items database'!B:B),(_xlfn.XLOOKUP(LEFT(E2244,3),Services,Services,"")))</f>
        <v/>
      </c>
      <c r="J2244" s="3" t="str">
        <f t="shared" si="71"/>
        <v/>
      </c>
    </row>
    <row r="2245" spans="1:10" x14ac:dyDescent="0.35">
      <c r="A2245" s="7" t="str">
        <f>IF('Payments Export'!A2249="","",'Payments Export'!A2249)</f>
        <v/>
      </c>
      <c r="B2245" s="7" t="str">
        <f>IF('Payments Export'!A2249="","",'Payments Export'!B2249)</f>
        <v/>
      </c>
      <c r="C2245" s="7" t="str">
        <f>IF(IFERROR(VALUE('Payments Export'!H2249),'Payments Export'!H2249)&lt;&gt;0,IFERROR(VALUE('Payments Export'!H2249),'Payments Export'!H2249),"")</f>
        <v/>
      </c>
      <c r="D2245" s="7" t="str">
        <f>IF('Payments Export'!I2249="","",'Payments Export'!I2249)</f>
        <v/>
      </c>
      <c r="E2245" s="7" t="str">
        <f t="shared" si="70"/>
        <v/>
      </c>
      <c r="F2245" s="7" t="str">
        <f>IF('Payments Export'!A2249="","",'Payments Export'!N2249)</f>
        <v/>
      </c>
      <c r="G2245" s="7" t="str">
        <f>IF('Payments Export'!A2249="","",'Payments Export'!O2249)</f>
        <v/>
      </c>
      <c r="H2245" s="7" t="str">
        <f>IF('Payments Export'!B2249="","",G2245-F2245)</f>
        <v/>
      </c>
      <c r="I2245" s="3" t="str">
        <f>IF(C2245&lt;&gt;"",_xlfn.XLOOKUP(IFERROR(VALUE(C2245),C2245),'Items database'!A:A,'Items database'!B:B),(_xlfn.XLOOKUP(LEFT(E2245,3),Services,Services,"")))</f>
        <v/>
      </c>
      <c r="J2245" s="3" t="str">
        <f t="shared" si="71"/>
        <v/>
      </c>
    </row>
    <row r="2246" spans="1:10" x14ac:dyDescent="0.35">
      <c r="A2246" s="7" t="str">
        <f>IF('Payments Export'!A2250="","",'Payments Export'!A2250)</f>
        <v/>
      </c>
      <c r="B2246" s="7" t="str">
        <f>IF('Payments Export'!A2250="","",'Payments Export'!B2250)</f>
        <v/>
      </c>
      <c r="C2246" s="7" t="str">
        <f>IF(IFERROR(VALUE('Payments Export'!H2250),'Payments Export'!H2250)&lt;&gt;0,IFERROR(VALUE('Payments Export'!H2250),'Payments Export'!H2250),"")</f>
        <v/>
      </c>
      <c r="D2246" s="7" t="str">
        <f>IF('Payments Export'!I2250="","",'Payments Export'!I2250)</f>
        <v/>
      </c>
      <c r="E2246" s="7" t="str">
        <f t="shared" si="70"/>
        <v/>
      </c>
      <c r="F2246" s="7" t="str">
        <f>IF('Payments Export'!A2250="","",'Payments Export'!N2250)</f>
        <v/>
      </c>
      <c r="G2246" s="7" t="str">
        <f>IF('Payments Export'!A2250="","",'Payments Export'!O2250)</f>
        <v/>
      </c>
      <c r="H2246" s="7" t="str">
        <f>IF('Payments Export'!B2250="","",G2246-F2246)</f>
        <v/>
      </c>
      <c r="I2246" s="3" t="str">
        <f>IF(C2246&lt;&gt;"",_xlfn.XLOOKUP(IFERROR(VALUE(C2246),C2246),'Items database'!A:A,'Items database'!B:B),(_xlfn.XLOOKUP(LEFT(E2246,3),Services,Services,"")))</f>
        <v/>
      </c>
      <c r="J2246" s="3" t="str">
        <f t="shared" si="71"/>
        <v/>
      </c>
    </row>
    <row r="2247" spans="1:10" x14ac:dyDescent="0.35">
      <c r="A2247" s="7" t="str">
        <f>IF('Payments Export'!A2251="","",'Payments Export'!A2251)</f>
        <v/>
      </c>
      <c r="B2247" s="7" t="str">
        <f>IF('Payments Export'!A2251="","",'Payments Export'!B2251)</f>
        <v/>
      </c>
      <c r="C2247" s="7" t="str">
        <f>IF(IFERROR(VALUE('Payments Export'!H2251),'Payments Export'!H2251)&lt;&gt;0,IFERROR(VALUE('Payments Export'!H2251),'Payments Export'!H2251),"")</f>
        <v/>
      </c>
      <c r="D2247" s="7" t="str">
        <f>IF('Payments Export'!I2251="","",'Payments Export'!I2251)</f>
        <v/>
      </c>
      <c r="E2247" s="7" t="str">
        <f t="shared" si="70"/>
        <v/>
      </c>
      <c r="F2247" s="7" t="str">
        <f>IF('Payments Export'!A2251="","",'Payments Export'!N2251)</f>
        <v/>
      </c>
      <c r="G2247" s="7" t="str">
        <f>IF('Payments Export'!A2251="","",'Payments Export'!O2251)</f>
        <v/>
      </c>
      <c r="H2247" s="7" t="str">
        <f>IF('Payments Export'!B2251="","",G2247-F2247)</f>
        <v/>
      </c>
      <c r="I2247" s="3" t="str">
        <f>IF(C2247&lt;&gt;"",_xlfn.XLOOKUP(IFERROR(VALUE(C2247),C2247),'Items database'!A:A,'Items database'!B:B),(_xlfn.XLOOKUP(LEFT(E2247,3),Services,Services,"")))</f>
        <v/>
      </c>
      <c r="J2247" s="3" t="str">
        <f t="shared" si="71"/>
        <v/>
      </c>
    </row>
    <row r="2248" spans="1:10" x14ac:dyDescent="0.35">
      <c r="A2248" s="7" t="str">
        <f>IF('Payments Export'!A2252="","",'Payments Export'!A2252)</f>
        <v/>
      </c>
      <c r="B2248" s="7" t="str">
        <f>IF('Payments Export'!A2252="","",'Payments Export'!B2252)</f>
        <v/>
      </c>
      <c r="C2248" s="7" t="str">
        <f>IF(IFERROR(VALUE('Payments Export'!H2252),'Payments Export'!H2252)&lt;&gt;0,IFERROR(VALUE('Payments Export'!H2252),'Payments Export'!H2252),"")</f>
        <v/>
      </c>
      <c r="D2248" s="7" t="str">
        <f>IF('Payments Export'!I2252="","",'Payments Export'!I2252)</f>
        <v/>
      </c>
      <c r="E2248" s="7" t="str">
        <f t="shared" si="70"/>
        <v/>
      </c>
      <c r="F2248" s="7" t="str">
        <f>IF('Payments Export'!A2252="","",'Payments Export'!N2252)</f>
        <v/>
      </c>
      <c r="G2248" s="7" t="str">
        <f>IF('Payments Export'!A2252="","",'Payments Export'!O2252)</f>
        <v/>
      </c>
      <c r="H2248" s="7" t="str">
        <f>IF('Payments Export'!B2252="","",G2248-F2248)</f>
        <v/>
      </c>
      <c r="I2248" s="3" t="str">
        <f>IF(C2248&lt;&gt;"",_xlfn.XLOOKUP(IFERROR(VALUE(C2248),C2248),'Items database'!A:A,'Items database'!B:B),(_xlfn.XLOOKUP(LEFT(E2248,3),Services,Services,"")))</f>
        <v/>
      </c>
      <c r="J2248" s="3" t="str">
        <f t="shared" si="71"/>
        <v/>
      </c>
    </row>
    <row r="2249" spans="1:10" x14ac:dyDescent="0.35">
      <c r="A2249" s="7" t="str">
        <f>IF('Payments Export'!A2253="","",'Payments Export'!A2253)</f>
        <v/>
      </c>
      <c r="B2249" s="7" t="str">
        <f>IF('Payments Export'!A2253="","",'Payments Export'!B2253)</f>
        <v/>
      </c>
      <c r="C2249" s="7" t="str">
        <f>IF(IFERROR(VALUE('Payments Export'!H2253),'Payments Export'!H2253)&lt;&gt;0,IFERROR(VALUE('Payments Export'!H2253),'Payments Export'!H2253),"")</f>
        <v/>
      </c>
      <c r="D2249" s="7" t="str">
        <f>IF('Payments Export'!I2253="","",'Payments Export'!I2253)</f>
        <v/>
      </c>
      <c r="E2249" s="7" t="str">
        <f t="shared" si="70"/>
        <v/>
      </c>
      <c r="F2249" s="7" t="str">
        <f>IF('Payments Export'!A2253="","",'Payments Export'!N2253)</f>
        <v/>
      </c>
      <c r="G2249" s="7" t="str">
        <f>IF('Payments Export'!A2253="","",'Payments Export'!O2253)</f>
        <v/>
      </c>
      <c r="H2249" s="7" t="str">
        <f>IF('Payments Export'!B2253="","",G2249-F2249)</f>
        <v/>
      </c>
      <c r="I2249" s="3" t="str">
        <f>IF(C2249&lt;&gt;"",_xlfn.XLOOKUP(IFERROR(VALUE(C2249),C2249),'Items database'!A:A,'Items database'!B:B),(_xlfn.XLOOKUP(LEFT(E2249,3),Services,Services,"")))</f>
        <v/>
      </c>
      <c r="J2249" s="3" t="str">
        <f t="shared" si="71"/>
        <v/>
      </c>
    </row>
    <row r="2250" spans="1:10" x14ac:dyDescent="0.35">
      <c r="A2250" s="7" t="str">
        <f>IF('Payments Export'!A2254="","",'Payments Export'!A2254)</f>
        <v/>
      </c>
      <c r="B2250" s="7" t="str">
        <f>IF('Payments Export'!A2254="","",'Payments Export'!B2254)</f>
        <v/>
      </c>
      <c r="C2250" s="7" t="str">
        <f>IF(IFERROR(VALUE('Payments Export'!H2254),'Payments Export'!H2254)&lt;&gt;0,IFERROR(VALUE('Payments Export'!H2254),'Payments Export'!H2254),"")</f>
        <v/>
      </c>
      <c r="D2250" s="7" t="str">
        <f>IF('Payments Export'!I2254="","",'Payments Export'!I2254)</f>
        <v/>
      </c>
      <c r="E2250" s="7" t="str">
        <f t="shared" si="70"/>
        <v/>
      </c>
      <c r="F2250" s="7" t="str">
        <f>IF('Payments Export'!A2254="","",'Payments Export'!N2254)</f>
        <v/>
      </c>
      <c r="G2250" s="7" t="str">
        <f>IF('Payments Export'!A2254="","",'Payments Export'!O2254)</f>
        <v/>
      </c>
      <c r="H2250" s="7" t="str">
        <f>IF('Payments Export'!B2254="","",G2250-F2250)</f>
        <v/>
      </c>
      <c r="I2250" s="3" t="str">
        <f>IF(C2250&lt;&gt;"",_xlfn.XLOOKUP(IFERROR(VALUE(C2250),C2250),'Items database'!A:A,'Items database'!B:B),(_xlfn.XLOOKUP(LEFT(E2250,3),Services,Services,"")))</f>
        <v/>
      </c>
      <c r="J2250" s="3" t="str">
        <f t="shared" si="71"/>
        <v/>
      </c>
    </row>
    <row r="2251" spans="1:10" x14ac:dyDescent="0.35">
      <c r="A2251" s="7" t="str">
        <f>IF('Payments Export'!A2255="","",'Payments Export'!A2255)</f>
        <v/>
      </c>
      <c r="B2251" s="7" t="str">
        <f>IF('Payments Export'!A2255="","",'Payments Export'!B2255)</f>
        <v/>
      </c>
      <c r="C2251" s="7" t="str">
        <f>IF(IFERROR(VALUE('Payments Export'!H2255),'Payments Export'!H2255)&lt;&gt;0,IFERROR(VALUE('Payments Export'!H2255),'Payments Export'!H2255),"")</f>
        <v/>
      </c>
      <c r="D2251" s="7" t="str">
        <f>IF('Payments Export'!I2255="","",'Payments Export'!I2255)</f>
        <v/>
      </c>
      <c r="E2251" s="7" t="str">
        <f t="shared" si="70"/>
        <v/>
      </c>
      <c r="F2251" s="7" t="str">
        <f>IF('Payments Export'!A2255="","",'Payments Export'!N2255)</f>
        <v/>
      </c>
      <c r="G2251" s="7" t="str">
        <f>IF('Payments Export'!A2255="","",'Payments Export'!O2255)</f>
        <v/>
      </c>
      <c r="H2251" s="7" t="str">
        <f>IF('Payments Export'!B2255="","",G2251-F2251)</f>
        <v/>
      </c>
      <c r="I2251" s="3" t="str">
        <f>IF(C2251&lt;&gt;"",_xlfn.XLOOKUP(IFERROR(VALUE(C2251),C2251),'Items database'!A:A,'Items database'!B:B),(_xlfn.XLOOKUP(LEFT(E2251,3),Services,Services,"")))</f>
        <v/>
      </c>
      <c r="J2251" s="3" t="str">
        <f t="shared" si="71"/>
        <v/>
      </c>
    </row>
    <row r="2252" spans="1:10" x14ac:dyDescent="0.35">
      <c r="A2252" s="7" t="str">
        <f>IF('Payments Export'!A2256="","",'Payments Export'!A2256)</f>
        <v/>
      </c>
      <c r="B2252" s="7" t="str">
        <f>IF('Payments Export'!A2256="","",'Payments Export'!B2256)</f>
        <v/>
      </c>
      <c r="C2252" s="7" t="str">
        <f>IF(IFERROR(VALUE('Payments Export'!H2256),'Payments Export'!H2256)&lt;&gt;0,IFERROR(VALUE('Payments Export'!H2256),'Payments Export'!H2256),"")</f>
        <v/>
      </c>
      <c r="D2252" s="7" t="str">
        <f>IF('Payments Export'!I2256="","",'Payments Export'!I2256)</f>
        <v/>
      </c>
      <c r="E2252" s="7" t="str">
        <f t="shared" si="70"/>
        <v/>
      </c>
      <c r="F2252" s="7" t="str">
        <f>IF('Payments Export'!A2256="","",'Payments Export'!N2256)</f>
        <v/>
      </c>
      <c r="G2252" s="7" t="str">
        <f>IF('Payments Export'!A2256="","",'Payments Export'!O2256)</f>
        <v/>
      </c>
      <c r="H2252" s="7" t="str">
        <f>IF('Payments Export'!B2256="","",G2252-F2252)</f>
        <v/>
      </c>
      <c r="I2252" s="3" t="str">
        <f>IF(C2252&lt;&gt;"",_xlfn.XLOOKUP(IFERROR(VALUE(C2252),C2252),'Items database'!A:A,'Items database'!B:B),(_xlfn.XLOOKUP(LEFT(E2252,3),Services,Services,"")))</f>
        <v/>
      </c>
      <c r="J2252" s="3" t="str">
        <f t="shared" si="71"/>
        <v/>
      </c>
    </row>
    <row r="2253" spans="1:10" x14ac:dyDescent="0.35">
      <c r="A2253" s="7" t="str">
        <f>IF('Payments Export'!A2257="","",'Payments Export'!A2257)</f>
        <v/>
      </c>
      <c r="B2253" s="7" t="str">
        <f>IF('Payments Export'!A2257="","",'Payments Export'!B2257)</f>
        <v/>
      </c>
      <c r="C2253" s="7" t="str">
        <f>IF(IFERROR(VALUE('Payments Export'!H2257),'Payments Export'!H2257)&lt;&gt;0,IFERROR(VALUE('Payments Export'!H2257),'Payments Export'!H2257),"")</f>
        <v/>
      </c>
      <c r="D2253" s="7" t="str">
        <f>IF('Payments Export'!I2257="","",'Payments Export'!I2257)</f>
        <v/>
      </c>
      <c r="E2253" s="7" t="str">
        <f t="shared" si="70"/>
        <v/>
      </c>
      <c r="F2253" s="7" t="str">
        <f>IF('Payments Export'!A2257="","",'Payments Export'!N2257)</f>
        <v/>
      </c>
      <c r="G2253" s="7" t="str">
        <f>IF('Payments Export'!A2257="","",'Payments Export'!O2257)</f>
        <v/>
      </c>
      <c r="H2253" s="7" t="str">
        <f>IF('Payments Export'!B2257="","",G2253-F2253)</f>
        <v/>
      </c>
      <c r="I2253" s="3" t="str">
        <f>IF(C2253&lt;&gt;"",_xlfn.XLOOKUP(IFERROR(VALUE(C2253),C2253),'Items database'!A:A,'Items database'!B:B),(_xlfn.XLOOKUP(LEFT(E2253,3),Services,Services,"")))</f>
        <v/>
      </c>
      <c r="J2253" s="3" t="str">
        <f t="shared" si="71"/>
        <v/>
      </c>
    </row>
    <row r="2254" spans="1:10" x14ac:dyDescent="0.35">
      <c r="A2254" s="7" t="str">
        <f>IF('Payments Export'!A2258="","",'Payments Export'!A2258)</f>
        <v/>
      </c>
      <c r="B2254" s="7" t="str">
        <f>IF('Payments Export'!A2258="","",'Payments Export'!B2258)</f>
        <v/>
      </c>
      <c r="C2254" s="7" t="str">
        <f>IF(IFERROR(VALUE('Payments Export'!H2258),'Payments Export'!H2258)&lt;&gt;0,IFERROR(VALUE('Payments Export'!H2258),'Payments Export'!H2258),"")</f>
        <v/>
      </c>
      <c r="D2254" s="7" t="str">
        <f>IF('Payments Export'!I2258="","",'Payments Export'!I2258)</f>
        <v/>
      </c>
      <c r="E2254" s="7" t="str">
        <f t="shared" si="70"/>
        <v/>
      </c>
      <c r="F2254" s="7" t="str">
        <f>IF('Payments Export'!A2258="","",'Payments Export'!N2258)</f>
        <v/>
      </c>
      <c r="G2254" s="7" t="str">
        <f>IF('Payments Export'!A2258="","",'Payments Export'!O2258)</f>
        <v/>
      </c>
      <c r="H2254" s="7" t="str">
        <f>IF('Payments Export'!B2258="","",G2254-F2254)</f>
        <v/>
      </c>
      <c r="I2254" s="3" t="str">
        <f>IF(C2254&lt;&gt;"",_xlfn.XLOOKUP(IFERROR(VALUE(C2254),C2254),'Items database'!A:A,'Items database'!B:B),(_xlfn.XLOOKUP(LEFT(E2254,3),Services,Services,"")))</f>
        <v/>
      </c>
      <c r="J2254" s="3" t="str">
        <f t="shared" si="71"/>
        <v/>
      </c>
    </row>
    <row r="2255" spans="1:10" x14ac:dyDescent="0.35">
      <c r="A2255" s="7" t="str">
        <f>IF('Payments Export'!A2259="","",'Payments Export'!A2259)</f>
        <v/>
      </c>
      <c r="B2255" s="7" t="str">
        <f>IF('Payments Export'!A2259="","",'Payments Export'!B2259)</f>
        <v/>
      </c>
      <c r="C2255" s="7" t="str">
        <f>IF(IFERROR(VALUE('Payments Export'!H2259),'Payments Export'!H2259)&lt;&gt;0,IFERROR(VALUE('Payments Export'!H2259),'Payments Export'!H2259),"")</f>
        <v/>
      </c>
      <c r="D2255" s="7" t="str">
        <f>IF('Payments Export'!I2259="","",'Payments Export'!I2259)</f>
        <v/>
      </c>
      <c r="E2255" s="7" t="str">
        <f t="shared" si="70"/>
        <v/>
      </c>
      <c r="F2255" s="7" t="str">
        <f>IF('Payments Export'!A2259="","",'Payments Export'!N2259)</f>
        <v/>
      </c>
      <c r="G2255" s="7" t="str">
        <f>IF('Payments Export'!A2259="","",'Payments Export'!O2259)</f>
        <v/>
      </c>
      <c r="H2255" s="7" t="str">
        <f>IF('Payments Export'!B2259="","",G2255-F2255)</f>
        <v/>
      </c>
      <c r="I2255" s="3" t="str">
        <f>IF(C2255&lt;&gt;"",_xlfn.XLOOKUP(IFERROR(VALUE(C2255),C2255),'Items database'!A:A,'Items database'!B:B),(_xlfn.XLOOKUP(LEFT(E2255,3),Services,Services,"")))</f>
        <v/>
      </c>
      <c r="J2255" s="3" t="str">
        <f t="shared" si="71"/>
        <v/>
      </c>
    </row>
    <row r="2256" spans="1:10" x14ac:dyDescent="0.35">
      <c r="A2256" s="7" t="str">
        <f>IF('Payments Export'!A2260="","",'Payments Export'!A2260)</f>
        <v/>
      </c>
      <c r="B2256" s="7" t="str">
        <f>IF('Payments Export'!A2260="","",'Payments Export'!B2260)</f>
        <v/>
      </c>
      <c r="C2256" s="7" t="str">
        <f>IF(IFERROR(VALUE('Payments Export'!H2260),'Payments Export'!H2260)&lt;&gt;0,IFERROR(VALUE('Payments Export'!H2260),'Payments Export'!H2260),"")</f>
        <v/>
      </c>
      <c r="D2256" s="7" t="str">
        <f>IF('Payments Export'!I2260="","",'Payments Export'!I2260)</f>
        <v/>
      </c>
      <c r="E2256" s="7" t="str">
        <f t="shared" si="70"/>
        <v/>
      </c>
      <c r="F2256" s="7" t="str">
        <f>IF('Payments Export'!A2260="","",'Payments Export'!N2260)</f>
        <v/>
      </c>
      <c r="G2256" s="7" t="str">
        <f>IF('Payments Export'!A2260="","",'Payments Export'!O2260)</f>
        <v/>
      </c>
      <c r="H2256" s="7" t="str">
        <f>IF('Payments Export'!B2260="","",G2256-F2256)</f>
        <v/>
      </c>
      <c r="I2256" s="3" t="str">
        <f>IF(C2256&lt;&gt;"",_xlfn.XLOOKUP(IFERROR(VALUE(C2256),C2256),'Items database'!A:A,'Items database'!B:B),(_xlfn.XLOOKUP(LEFT(E2256,3),Services,Services,"")))</f>
        <v/>
      </c>
      <c r="J2256" s="3" t="str">
        <f t="shared" si="71"/>
        <v/>
      </c>
    </row>
    <row r="2257" spans="1:10" x14ac:dyDescent="0.35">
      <c r="A2257" s="7" t="str">
        <f>IF('Payments Export'!A2261="","",'Payments Export'!A2261)</f>
        <v/>
      </c>
      <c r="B2257" s="7" t="str">
        <f>IF('Payments Export'!A2261="","",'Payments Export'!B2261)</f>
        <v/>
      </c>
      <c r="C2257" s="7" t="str">
        <f>IF(IFERROR(VALUE('Payments Export'!H2261),'Payments Export'!H2261)&lt;&gt;0,IFERROR(VALUE('Payments Export'!H2261),'Payments Export'!H2261),"")</f>
        <v/>
      </c>
      <c r="D2257" s="7" t="str">
        <f>IF('Payments Export'!I2261="","",'Payments Export'!I2261)</f>
        <v/>
      </c>
      <c r="E2257" s="7" t="str">
        <f t="shared" si="70"/>
        <v/>
      </c>
      <c r="F2257" s="7" t="str">
        <f>IF('Payments Export'!A2261="","",'Payments Export'!N2261)</f>
        <v/>
      </c>
      <c r="G2257" s="7" t="str">
        <f>IF('Payments Export'!A2261="","",'Payments Export'!O2261)</f>
        <v/>
      </c>
      <c r="H2257" s="7" t="str">
        <f>IF('Payments Export'!B2261="","",G2257-F2257)</f>
        <v/>
      </c>
      <c r="I2257" s="3" t="str">
        <f>IF(C2257&lt;&gt;"",_xlfn.XLOOKUP(IFERROR(VALUE(C2257),C2257),'Items database'!A:A,'Items database'!B:B),(_xlfn.XLOOKUP(LEFT(E2257,3),Services,Services,"")))</f>
        <v/>
      </c>
      <c r="J2257" s="3" t="str">
        <f t="shared" si="71"/>
        <v/>
      </c>
    </row>
    <row r="2258" spans="1:10" x14ac:dyDescent="0.35">
      <c r="A2258" s="7" t="str">
        <f>IF('Payments Export'!A2262="","",'Payments Export'!A2262)</f>
        <v/>
      </c>
      <c r="B2258" s="7" t="str">
        <f>IF('Payments Export'!A2262="","",'Payments Export'!B2262)</f>
        <v/>
      </c>
      <c r="C2258" s="7" t="str">
        <f>IF(IFERROR(VALUE('Payments Export'!H2262),'Payments Export'!H2262)&lt;&gt;0,IFERROR(VALUE('Payments Export'!H2262),'Payments Export'!H2262),"")</f>
        <v/>
      </c>
      <c r="D2258" s="7" t="str">
        <f>IF('Payments Export'!I2262="","",'Payments Export'!I2262)</f>
        <v/>
      </c>
      <c r="E2258" s="7" t="str">
        <f t="shared" si="70"/>
        <v/>
      </c>
      <c r="F2258" s="7" t="str">
        <f>IF('Payments Export'!A2262="","",'Payments Export'!N2262)</f>
        <v/>
      </c>
      <c r="G2258" s="7" t="str">
        <f>IF('Payments Export'!A2262="","",'Payments Export'!O2262)</f>
        <v/>
      </c>
      <c r="H2258" s="7" t="str">
        <f>IF('Payments Export'!B2262="","",G2258-F2258)</f>
        <v/>
      </c>
      <c r="I2258" s="3" t="str">
        <f>IF(C2258&lt;&gt;"",_xlfn.XLOOKUP(IFERROR(VALUE(C2258),C2258),'Items database'!A:A,'Items database'!B:B),(_xlfn.XLOOKUP(LEFT(E2258,3),Services,Services,"")))</f>
        <v/>
      </c>
      <c r="J2258" s="3" t="str">
        <f t="shared" si="71"/>
        <v/>
      </c>
    </row>
    <row r="2259" spans="1:10" x14ac:dyDescent="0.35">
      <c r="A2259" s="7" t="str">
        <f>IF('Payments Export'!A2263="","",'Payments Export'!A2263)</f>
        <v/>
      </c>
      <c r="B2259" s="7" t="str">
        <f>IF('Payments Export'!A2263="","",'Payments Export'!B2263)</f>
        <v/>
      </c>
      <c r="C2259" s="7" t="str">
        <f>IF(IFERROR(VALUE('Payments Export'!H2263),'Payments Export'!H2263)&lt;&gt;0,IFERROR(VALUE('Payments Export'!H2263),'Payments Export'!H2263),"")</f>
        <v/>
      </c>
      <c r="D2259" s="7" t="str">
        <f>IF('Payments Export'!I2263="","",'Payments Export'!I2263)</f>
        <v/>
      </c>
      <c r="E2259" s="7" t="str">
        <f t="shared" si="70"/>
        <v/>
      </c>
      <c r="F2259" s="7" t="str">
        <f>IF('Payments Export'!A2263="","",'Payments Export'!N2263)</f>
        <v/>
      </c>
      <c r="G2259" s="7" t="str">
        <f>IF('Payments Export'!A2263="","",'Payments Export'!O2263)</f>
        <v/>
      </c>
      <c r="H2259" s="7" t="str">
        <f>IF('Payments Export'!B2263="","",G2259-F2259)</f>
        <v/>
      </c>
      <c r="I2259" s="3" t="str">
        <f>IF(C2259&lt;&gt;"",_xlfn.XLOOKUP(IFERROR(VALUE(C2259),C2259),'Items database'!A:A,'Items database'!B:B),(_xlfn.XLOOKUP(LEFT(E2259,3),Services,Services,"")))</f>
        <v/>
      </c>
      <c r="J2259" s="3" t="str">
        <f t="shared" si="71"/>
        <v/>
      </c>
    </row>
    <row r="2260" spans="1:10" x14ac:dyDescent="0.35">
      <c r="A2260" s="7" t="str">
        <f>IF('Payments Export'!A2264="","",'Payments Export'!A2264)</f>
        <v/>
      </c>
      <c r="B2260" s="7" t="str">
        <f>IF('Payments Export'!A2264="","",'Payments Export'!B2264)</f>
        <v/>
      </c>
      <c r="C2260" s="7" t="str">
        <f>IF(IFERROR(VALUE('Payments Export'!H2264),'Payments Export'!H2264)&lt;&gt;0,IFERROR(VALUE('Payments Export'!H2264),'Payments Export'!H2264),"")</f>
        <v/>
      </c>
      <c r="D2260" s="7" t="str">
        <f>IF('Payments Export'!I2264="","",'Payments Export'!I2264)</f>
        <v/>
      </c>
      <c r="E2260" s="7" t="str">
        <f t="shared" si="70"/>
        <v/>
      </c>
      <c r="F2260" s="7" t="str">
        <f>IF('Payments Export'!A2264="","",'Payments Export'!N2264)</f>
        <v/>
      </c>
      <c r="G2260" s="7" t="str">
        <f>IF('Payments Export'!A2264="","",'Payments Export'!O2264)</f>
        <v/>
      </c>
      <c r="H2260" s="7" t="str">
        <f>IF('Payments Export'!B2264="","",G2260-F2260)</f>
        <v/>
      </c>
      <c r="I2260" s="3" t="str">
        <f>IF(C2260&lt;&gt;"",_xlfn.XLOOKUP(IFERROR(VALUE(C2260),C2260),'Items database'!A:A,'Items database'!B:B),(_xlfn.XLOOKUP(LEFT(E2260,3),Services,Services,"")))</f>
        <v/>
      </c>
      <c r="J2260" s="3" t="str">
        <f t="shared" si="71"/>
        <v/>
      </c>
    </row>
    <row r="2261" spans="1:10" x14ac:dyDescent="0.35">
      <c r="A2261" s="7" t="str">
        <f>IF('Payments Export'!A2265="","",'Payments Export'!A2265)</f>
        <v/>
      </c>
      <c r="B2261" s="7" t="str">
        <f>IF('Payments Export'!A2265="","",'Payments Export'!B2265)</f>
        <v/>
      </c>
      <c r="C2261" s="7" t="str">
        <f>IF(IFERROR(VALUE('Payments Export'!H2265),'Payments Export'!H2265)&lt;&gt;0,IFERROR(VALUE('Payments Export'!H2265),'Payments Export'!H2265),"")</f>
        <v/>
      </c>
      <c r="D2261" s="7" t="str">
        <f>IF('Payments Export'!I2265="","",'Payments Export'!I2265)</f>
        <v/>
      </c>
      <c r="E2261" s="7" t="str">
        <f t="shared" si="70"/>
        <v/>
      </c>
      <c r="F2261" s="7" t="str">
        <f>IF('Payments Export'!A2265="","",'Payments Export'!N2265)</f>
        <v/>
      </c>
      <c r="G2261" s="7" t="str">
        <f>IF('Payments Export'!A2265="","",'Payments Export'!O2265)</f>
        <v/>
      </c>
      <c r="H2261" s="7" t="str">
        <f>IF('Payments Export'!B2265="","",G2261-F2261)</f>
        <v/>
      </c>
      <c r="I2261" s="3" t="str">
        <f>IF(C2261&lt;&gt;"",_xlfn.XLOOKUP(IFERROR(VALUE(C2261),C2261),'Items database'!A:A,'Items database'!B:B),(_xlfn.XLOOKUP(LEFT(E2261,3),Services,Services,"")))</f>
        <v/>
      </c>
      <c r="J2261" s="3" t="str">
        <f t="shared" si="71"/>
        <v/>
      </c>
    </row>
    <row r="2262" spans="1:10" x14ac:dyDescent="0.35">
      <c r="A2262" s="7" t="str">
        <f>IF('Payments Export'!A2266="","",'Payments Export'!A2266)</f>
        <v/>
      </c>
      <c r="B2262" s="7" t="str">
        <f>IF('Payments Export'!A2266="","",'Payments Export'!B2266)</f>
        <v/>
      </c>
      <c r="C2262" s="7" t="str">
        <f>IF(IFERROR(VALUE('Payments Export'!H2266),'Payments Export'!H2266)&lt;&gt;0,IFERROR(VALUE('Payments Export'!H2266),'Payments Export'!H2266),"")</f>
        <v/>
      </c>
      <c r="D2262" s="7" t="str">
        <f>IF('Payments Export'!I2266="","",'Payments Export'!I2266)</f>
        <v/>
      </c>
      <c r="E2262" s="7" t="str">
        <f t="shared" si="70"/>
        <v/>
      </c>
      <c r="F2262" s="7" t="str">
        <f>IF('Payments Export'!A2266="","",'Payments Export'!N2266)</f>
        <v/>
      </c>
      <c r="G2262" s="7" t="str">
        <f>IF('Payments Export'!A2266="","",'Payments Export'!O2266)</f>
        <v/>
      </c>
      <c r="H2262" s="7" t="str">
        <f>IF('Payments Export'!B2266="","",G2262-F2262)</f>
        <v/>
      </c>
      <c r="I2262" s="3" t="str">
        <f>IF(C2262&lt;&gt;"",_xlfn.XLOOKUP(IFERROR(VALUE(C2262),C2262),'Items database'!A:A,'Items database'!B:B),(_xlfn.XLOOKUP(LEFT(E2262,3),Services,Services,"")))</f>
        <v/>
      </c>
      <c r="J2262" s="3" t="str">
        <f t="shared" si="71"/>
        <v/>
      </c>
    </row>
    <row r="2263" spans="1:10" x14ac:dyDescent="0.35">
      <c r="A2263" s="7" t="str">
        <f>IF('Payments Export'!A2267="","",'Payments Export'!A2267)</f>
        <v/>
      </c>
      <c r="B2263" s="7" t="str">
        <f>IF('Payments Export'!A2267="","",'Payments Export'!B2267)</f>
        <v/>
      </c>
      <c r="C2263" s="7" t="str">
        <f>IF(IFERROR(VALUE('Payments Export'!H2267),'Payments Export'!H2267)&lt;&gt;0,IFERROR(VALUE('Payments Export'!H2267),'Payments Export'!H2267),"")</f>
        <v/>
      </c>
      <c r="D2263" s="7" t="str">
        <f>IF('Payments Export'!I2267="","",'Payments Export'!I2267)</f>
        <v/>
      </c>
      <c r="E2263" s="7" t="str">
        <f t="shared" si="70"/>
        <v/>
      </c>
      <c r="F2263" s="7" t="str">
        <f>IF('Payments Export'!A2267="","",'Payments Export'!N2267)</f>
        <v/>
      </c>
      <c r="G2263" s="7" t="str">
        <f>IF('Payments Export'!A2267="","",'Payments Export'!O2267)</f>
        <v/>
      </c>
      <c r="H2263" s="7" t="str">
        <f>IF('Payments Export'!B2267="","",G2263-F2263)</f>
        <v/>
      </c>
      <c r="I2263" s="3" t="str">
        <f>IF(C2263&lt;&gt;"",_xlfn.XLOOKUP(IFERROR(VALUE(C2263),C2263),'Items database'!A:A,'Items database'!B:B),(_xlfn.XLOOKUP(LEFT(E2263,3),Services,Services,"")))</f>
        <v/>
      </c>
      <c r="J2263" s="3" t="str">
        <f t="shared" si="71"/>
        <v/>
      </c>
    </row>
    <row r="2264" spans="1:10" x14ac:dyDescent="0.35">
      <c r="A2264" s="7" t="str">
        <f>IF('Payments Export'!A2268="","",'Payments Export'!A2268)</f>
        <v/>
      </c>
      <c r="B2264" s="7" t="str">
        <f>IF('Payments Export'!A2268="","",'Payments Export'!B2268)</f>
        <v/>
      </c>
      <c r="C2264" s="7" t="str">
        <f>IF(IFERROR(VALUE('Payments Export'!H2268),'Payments Export'!H2268)&lt;&gt;0,IFERROR(VALUE('Payments Export'!H2268),'Payments Export'!H2268),"")</f>
        <v/>
      </c>
      <c r="D2264" s="7" t="str">
        <f>IF('Payments Export'!I2268="","",'Payments Export'!I2268)</f>
        <v/>
      </c>
      <c r="E2264" s="7" t="str">
        <f t="shared" si="70"/>
        <v/>
      </c>
      <c r="F2264" s="7" t="str">
        <f>IF('Payments Export'!A2268="","",'Payments Export'!N2268)</f>
        <v/>
      </c>
      <c r="G2264" s="7" t="str">
        <f>IF('Payments Export'!A2268="","",'Payments Export'!O2268)</f>
        <v/>
      </c>
      <c r="H2264" s="7" t="str">
        <f>IF('Payments Export'!B2268="","",G2264-F2264)</f>
        <v/>
      </c>
      <c r="I2264" s="3" t="str">
        <f>IF(C2264&lt;&gt;"",_xlfn.XLOOKUP(IFERROR(VALUE(C2264),C2264),'Items database'!A:A,'Items database'!B:B),(_xlfn.XLOOKUP(LEFT(E2264,3),Services,Services,"")))</f>
        <v/>
      </c>
      <c r="J2264" s="3" t="str">
        <f t="shared" si="71"/>
        <v/>
      </c>
    </row>
    <row r="2265" spans="1:10" x14ac:dyDescent="0.35">
      <c r="A2265" s="7" t="str">
        <f>IF('Payments Export'!A2269="","",'Payments Export'!A2269)</f>
        <v/>
      </c>
      <c r="B2265" s="7" t="str">
        <f>IF('Payments Export'!A2269="","",'Payments Export'!B2269)</f>
        <v/>
      </c>
      <c r="C2265" s="7" t="str">
        <f>IF(IFERROR(VALUE('Payments Export'!H2269),'Payments Export'!H2269)&lt;&gt;0,IFERROR(VALUE('Payments Export'!H2269),'Payments Export'!H2269),"")</f>
        <v/>
      </c>
      <c r="D2265" s="7" t="str">
        <f>IF('Payments Export'!I2269="","",'Payments Export'!I2269)</f>
        <v/>
      </c>
      <c r="E2265" s="7" t="str">
        <f t="shared" si="70"/>
        <v/>
      </c>
      <c r="F2265" s="7" t="str">
        <f>IF('Payments Export'!A2269="","",'Payments Export'!N2269)</f>
        <v/>
      </c>
      <c r="G2265" s="7" t="str">
        <f>IF('Payments Export'!A2269="","",'Payments Export'!O2269)</f>
        <v/>
      </c>
      <c r="H2265" s="7" t="str">
        <f>IF('Payments Export'!B2269="","",G2265-F2265)</f>
        <v/>
      </c>
      <c r="I2265" s="3" t="str">
        <f>IF(C2265&lt;&gt;"",_xlfn.XLOOKUP(IFERROR(VALUE(C2265),C2265),'Items database'!A:A,'Items database'!B:B),(_xlfn.XLOOKUP(LEFT(E2265,3),Services,Services,"")))</f>
        <v/>
      </c>
      <c r="J2265" s="3" t="str">
        <f t="shared" si="71"/>
        <v/>
      </c>
    </row>
    <row r="2266" spans="1:10" x14ac:dyDescent="0.35">
      <c r="A2266" s="7" t="str">
        <f>IF('Payments Export'!A2270="","",'Payments Export'!A2270)</f>
        <v/>
      </c>
      <c r="B2266" s="7" t="str">
        <f>IF('Payments Export'!A2270="","",'Payments Export'!B2270)</f>
        <v/>
      </c>
      <c r="C2266" s="7" t="str">
        <f>IF(IFERROR(VALUE('Payments Export'!H2270),'Payments Export'!H2270)&lt;&gt;0,IFERROR(VALUE('Payments Export'!H2270),'Payments Export'!H2270),"")</f>
        <v/>
      </c>
      <c r="D2266" s="7" t="str">
        <f>IF('Payments Export'!I2270="","",'Payments Export'!I2270)</f>
        <v/>
      </c>
      <c r="E2266" s="7" t="str">
        <f t="shared" si="70"/>
        <v/>
      </c>
      <c r="F2266" s="7" t="str">
        <f>IF('Payments Export'!A2270="","",'Payments Export'!N2270)</f>
        <v/>
      </c>
      <c r="G2266" s="7" t="str">
        <f>IF('Payments Export'!A2270="","",'Payments Export'!O2270)</f>
        <v/>
      </c>
      <c r="H2266" s="7" t="str">
        <f>IF('Payments Export'!B2270="","",G2266-F2266)</f>
        <v/>
      </c>
      <c r="I2266" s="3" t="str">
        <f>IF(C2266&lt;&gt;"",_xlfn.XLOOKUP(IFERROR(VALUE(C2266),C2266),'Items database'!A:A,'Items database'!B:B),(_xlfn.XLOOKUP(LEFT(E2266,3),Services,Services,"")))</f>
        <v/>
      </c>
      <c r="J2266" s="3" t="str">
        <f t="shared" si="71"/>
        <v/>
      </c>
    </row>
    <row r="2267" spans="1:10" x14ac:dyDescent="0.35">
      <c r="A2267" s="7" t="str">
        <f>IF('Payments Export'!A2271="","",'Payments Export'!A2271)</f>
        <v/>
      </c>
      <c r="B2267" s="7" t="str">
        <f>IF('Payments Export'!A2271="","",'Payments Export'!B2271)</f>
        <v/>
      </c>
      <c r="C2267" s="7" t="str">
        <f>IF(IFERROR(VALUE('Payments Export'!H2271),'Payments Export'!H2271)&lt;&gt;0,IFERROR(VALUE('Payments Export'!H2271),'Payments Export'!H2271),"")</f>
        <v/>
      </c>
      <c r="D2267" s="7" t="str">
        <f>IF('Payments Export'!I2271="","",'Payments Export'!I2271)</f>
        <v/>
      </c>
      <c r="E2267" s="7" t="str">
        <f t="shared" si="70"/>
        <v/>
      </c>
      <c r="F2267" s="7" t="str">
        <f>IF('Payments Export'!A2271="","",'Payments Export'!N2271)</f>
        <v/>
      </c>
      <c r="G2267" s="7" t="str">
        <f>IF('Payments Export'!A2271="","",'Payments Export'!O2271)</f>
        <v/>
      </c>
      <c r="H2267" s="7" t="str">
        <f>IF('Payments Export'!B2271="","",G2267-F2267)</f>
        <v/>
      </c>
      <c r="I2267" s="3" t="str">
        <f>IF(C2267&lt;&gt;"",_xlfn.XLOOKUP(IFERROR(VALUE(C2267),C2267),'Items database'!A:A,'Items database'!B:B),(_xlfn.XLOOKUP(LEFT(E2267,3),Services,Services,"")))</f>
        <v/>
      </c>
      <c r="J2267" s="3" t="str">
        <f t="shared" si="71"/>
        <v/>
      </c>
    </row>
    <row r="2268" spans="1:10" x14ac:dyDescent="0.35">
      <c r="A2268" s="7" t="str">
        <f>IF('Payments Export'!A2272="","",'Payments Export'!A2272)</f>
        <v/>
      </c>
      <c r="B2268" s="7" t="str">
        <f>IF('Payments Export'!A2272="","",'Payments Export'!B2272)</f>
        <v/>
      </c>
      <c r="C2268" s="7" t="str">
        <f>IF(IFERROR(VALUE('Payments Export'!H2272),'Payments Export'!H2272)&lt;&gt;0,IFERROR(VALUE('Payments Export'!H2272),'Payments Export'!H2272),"")</f>
        <v/>
      </c>
      <c r="D2268" s="7" t="str">
        <f>IF('Payments Export'!I2272="","",'Payments Export'!I2272)</f>
        <v/>
      </c>
      <c r="E2268" s="7" t="str">
        <f t="shared" si="70"/>
        <v/>
      </c>
      <c r="F2268" s="7" t="str">
        <f>IF('Payments Export'!A2272="","",'Payments Export'!N2272)</f>
        <v/>
      </c>
      <c r="G2268" s="7" t="str">
        <f>IF('Payments Export'!A2272="","",'Payments Export'!O2272)</f>
        <v/>
      </c>
      <c r="H2268" s="7" t="str">
        <f>IF('Payments Export'!B2272="","",G2268-F2268)</f>
        <v/>
      </c>
      <c r="I2268" s="3" t="str">
        <f>IF(C2268&lt;&gt;"",_xlfn.XLOOKUP(IFERROR(VALUE(C2268),C2268),'Items database'!A:A,'Items database'!B:B),(_xlfn.XLOOKUP(LEFT(E2268,3),Services,Services,"")))</f>
        <v/>
      </c>
      <c r="J2268" s="3" t="str">
        <f t="shared" si="71"/>
        <v/>
      </c>
    </row>
    <row r="2269" spans="1:10" x14ac:dyDescent="0.35">
      <c r="A2269" s="7" t="str">
        <f>IF('Payments Export'!A2273="","",'Payments Export'!A2273)</f>
        <v/>
      </c>
      <c r="B2269" s="7" t="str">
        <f>IF('Payments Export'!A2273="","",'Payments Export'!B2273)</f>
        <v/>
      </c>
      <c r="C2269" s="7" t="str">
        <f>IF(IFERROR(VALUE('Payments Export'!H2273),'Payments Export'!H2273)&lt;&gt;0,IFERROR(VALUE('Payments Export'!H2273),'Payments Export'!H2273),"")</f>
        <v/>
      </c>
      <c r="D2269" s="7" t="str">
        <f>IF('Payments Export'!I2273="","",'Payments Export'!I2273)</f>
        <v/>
      </c>
      <c r="E2269" s="7" t="str">
        <f t="shared" si="70"/>
        <v/>
      </c>
      <c r="F2269" s="7" t="str">
        <f>IF('Payments Export'!A2273="","",'Payments Export'!N2273)</f>
        <v/>
      </c>
      <c r="G2269" s="7" t="str">
        <f>IF('Payments Export'!A2273="","",'Payments Export'!O2273)</f>
        <v/>
      </c>
      <c r="H2269" s="7" t="str">
        <f>IF('Payments Export'!B2273="","",G2269-F2269)</f>
        <v/>
      </c>
      <c r="I2269" s="3" t="str">
        <f>IF(C2269&lt;&gt;"",_xlfn.XLOOKUP(IFERROR(VALUE(C2269),C2269),'Items database'!A:A,'Items database'!B:B),(_xlfn.XLOOKUP(LEFT(E2269,3),Services,Services,"")))</f>
        <v/>
      </c>
      <c r="J2269" s="3" t="str">
        <f t="shared" si="71"/>
        <v/>
      </c>
    </row>
    <row r="2270" spans="1:10" x14ac:dyDescent="0.35">
      <c r="A2270" s="7" t="str">
        <f>IF('Payments Export'!A2274="","",'Payments Export'!A2274)</f>
        <v/>
      </c>
      <c r="B2270" s="7" t="str">
        <f>IF('Payments Export'!A2274="","",'Payments Export'!B2274)</f>
        <v/>
      </c>
      <c r="C2270" s="7" t="str">
        <f>IF(IFERROR(VALUE('Payments Export'!H2274),'Payments Export'!H2274)&lt;&gt;0,IFERROR(VALUE('Payments Export'!H2274),'Payments Export'!H2274),"")</f>
        <v/>
      </c>
      <c r="D2270" s="7" t="str">
        <f>IF('Payments Export'!I2274="","",'Payments Export'!I2274)</f>
        <v/>
      </c>
      <c r="E2270" s="7" t="str">
        <f t="shared" si="70"/>
        <v/>
      </c>
      <c r="F2270" s="7" t="str">
        <f>IF('Payments Export'!A2274="","",'Payments Export'!N2274)</f>
        <v/>
      </c>
      <c r="G2270" s="7" t="str">
        <f>IF('Payments Export'!A2274="","",'Payments Export'!O2274)</f>
        <v/>
      </c>
      <c r="H2270" s="7" t="str">
        <f>IF('Payments Export'!B2274="","",G2270-F2270)</f>
        <v/>
      </c>
      <c r="I2270" s="3" t="str">
        <f>IF(C2270&lt;&gt;"",_xlfn.XLOOKUP(IFERROR(VALUE(C2270),C2270),'Items database'!A:A,'Items database'!B:B),(_xlfn.XLOOKUP(LEFT(E2270,3),Services,Services,"")))</f>
        <v/>
      </c>
      <c r="J2270" s="3" t="str">
        <f t="shared" si="71"/>
        <v/>
      </c>
    </row>
    <row r="2271" spans="1:10" x14ac:dyDescent="0.35">
      <c r="A2271" s="7" t="str">
        <f>IF('Payments Export'!A2275="","",'Payments Export'!A2275)</f>
        <v/>
      </c>
      <c r="B2271" s="7" t="str">
        <f>IF('Payments Export'!A2275="","",'Payments Export'!B2275)</f>
        <v/>
      </c>
      <c r="C2271" s="7" t="str">
        <f>IF(IFERROR(VALUE('Payments Export'!H2275),'Payments Export'!H2275)&lt;&gt;0,IFERROR(VALUE('Payments Export'!H2275),'Payments Export'!H2275),"")</f>
        <v/>
      </c>
      <c r="D2271" s="7" t="str">
        <f>IF('Payments Export'!I2275="","",'Payments Export'!I2275)</f>
        <v/>
      </c>
      <c r="E2271" s="7" t="str">
        <f t="shared" si="70"/>
        <v/>
      </c>
      <c r="F2271" s="7" t="str">
        <f>IF('Payments Export'!A2275="","",'Payments Export'!N2275)</f>
        <v/>
      </c>
      <c r="G2271" s="7" t="str">
        <f>IF('Payments Export'!A2275="","",'Payments Export'!O2275)</f>
        <v/>
      </c>
      <c r="H2271" s="7" t="str">
        <f>IF('Payments Export'!B2275="","",G2271-F2271)</f>
        <v/>
      </c>
      <c r="I2271" s="3" t="str">
        <f>IF(C2271&lt;&gt;"",_xlfn.XLOOKUP(IFERROR(VALUE(C2271),C2271),'Items database'!A:A,'Items database'!B:B),(_xlfn.XLOOKUP(LEFT(E2271,3),Services,Services,"")))</f>
        <v/>
      </c>
      <c r="J2271" s="3" t="str">
        <f t="shared" si="71"/>
        <v/>
      </c>
    </row>
    <row r="2272" spans="1:10" x14ac:dyDescent="0.35">
      <c r="A2272" s="7" t="str">
        <f>IF('Payments Export'!A2276="","",'Payments Export'!A2276)</f>
        <v/>
      </c>
      <c r="B2272" s="7" t="str">
        <f>IF('Payments Export'!A2276="","",'Payments Export'!B2276)</f>
        <v/>
      </c>
      <c r="C2272" s="7" t="str">
        <f>IF(IFERROR(VALUE('Payments Export'!H2276),'Payments Export'!H2276)&lt;&gt;0,IFERROR(VALUE('Payments Export'!H2276),'Payments Export'!H2276),"")</f>
        <v/>
      </c>
      <c r="D2272" s="7" t="str">
        <f>IF('Payments Export'!I2276="","",'Payments Export'!I2276)</f>
        <v/>
      </c>
      <c r="E2272" s="7" t="str">
        <f t="shared" si="70"/>
        <v/>
      </c>
      <c r="F2272" s="7" t="str">
        <f>IF('Payments Export'!A2276="","",'Payments Export'!N2276)</f>
        <v/>
      </c>
      <c r="G2272" s="7" t="str">
        <f>IF('Payments Export'!A2276="","",'Payments Export'!O2276)</f>
        <v/>
      </c>
      <c r="H2272" s="7" t="str">
        <f>IF('Payments Export'!B2276="","",G2272-F2272)</f>
        <v/>
      </c>
      <c r="I2272" s="3" t="str">
        <f>IF(C2272&lt;&gt;"",_xlfn.XLOOKUP(IFERROR(VALUE(C2272),C2272),'Items database'!A:A,'Items database'!B:B),(_xlfn.XLOOKUP(LEFT(E2272,3),Services,Services,"")))</f>
        <v/>
      </c>
      <c r="J2272" s="3" t="str">
        <f t="shared" si="71"/>
        <v/>
      </c>
    </row>
    <row r="2273" spans="1:10" x14ac:dyDescent="0.35">
      <c r="A2273" s="7" t="str">
        <f>IF('Payments Export'!A2277="","",'Payments Export'!A2277)</f>
        <v/>
      </c>
      <c r="B2273" s="7" t="str">
        <f>IF('Payments Export'!A2277="","",'Payments Export'!B2277)</f>
        <v/>
      </c>
      <c r="C2273" s="7" t="str">
        <f>IF(IFERROR(VALUE('Payments Export'!H2277),'Payments Export'!H2277)&lt;&gt;0,IFERROR(VALUE('Payments Export'!H2277),'Payments Export'!H2277),"")</f>
        <v/>
      </c>
      <c r="D2273" s="7" t="str">
        <f>IF('Payments Export'!I2277="","",'Payments Export'!I2277)</f>
        <v/>
      </c>
      <c r="E2273" s="7" t="str">
        <f t="shared" si="70"/>
        <v/>
      </c>
      <c r="F2273" s="7" t="str">
        <f>IF('Payments Export'!A2277="","",'Payments Export'!N2277)</f>
        <v/>
      </c>
      <c r="G2273" s="7" t="str">
        <f>IF('Payments Export'!A2277="","",'Payments Export'!O2277)</f>
        <v/>
      </c>
      <c r="H2273" s="7" t="str">
        <f>IF('Payments Export'!B2277="","",G2273-F2273)</f>
        <v/>
      </c>
      <c r="I2273" s="3" t="str">
        <f>IF(C2273&lt;&gt;"",_xlfn.XLOOKUP(IFERROR(VALUE(C2273),C2273),'Items database'!A:A,'Items database'!B:B),(_xlfn.XLOOKUP(LEFT(E2273,3),Services,Services,"")))</f>
        <v/>
      </c>
      <c r="J2273" s="3" t="str">
        <f t="shared" si="71"/>
        <v/>
      </c>
    </row>
    <row r="2274" spans="1:10" x14ac:dyDescent="0.35">
      <c r="A2274" s="7" t="str">
        <f>IF('Payments Export'!A2278="","",'Payments Export'!A2278)</f>
        <v/>
      </c>
      <c r="B2274" s="7" t="str">
        <f>IF('Payments Export'!A2278="","",'Payments Export'!B2278)</f>
        <v/>
      </c>
      <c r="C2274" s="7" t="str">
        <f>IF(IFERROR(VALUE('Payments Export'!H2278),'Payments Export'!H2278)&lt;&gt;0,IFERROR(VALUE('Payments Export'!H2278),'Payments Export'!H2278),"")</f>
        <v/>
      </c>
      <c r="D2274" s="7" t="str">
        <f>IF('Payments Export'!I2278="","",'Payments Export'!I2278)</f>
        <v/>
      </c>
      <c r="E2274" s="7" t="str">
        <f t="shared" si="70"/>
        <v/>
      </c>
      <c r="F2274" s="7" t="str">
        <f>IF('Payments Export'!A2278="","",'Payments Export'!N2278)</f>
        <v/>
      </c>
      <c r="G2274" s="7" t="str">
        <f>IF('Payments Export'!A2278="","",'Payments Export'!O2278)</f>
        <v/>
      </c>
      <c r="H2274" s="7" t="str">
        <f>IF('Payments Export'!B2278="","",G2274-F2274)</f>
        <v/>
      </c>
      <c r="I2274" s="3" t="str">
        <f>IF(C2274&lt;&gt;"",_xlfn.XLOOKUP(IFERROR(VALUE(C2274),C2274),'Items database'!A:A,'Items database'!B:B),(_xlfn.XLOOKUP(LEFT(E2274,3),Services,Services,"")))</f>
        <v/>
      </c>
      <c r="J2274" s="3" t="str">
        <f t="shared" si="71"/>
        <v/>
      </c>
    </row>
    <row r="2275" spans="1:10" x14ac:dyDescent="0.35">
      <c r="A2275" s="7" t="str">
        <f>IF('Payments Export'!A2279="","",'Payments Export'!A2279)</f>
        <v/>
      </c>
      <c r="B2275" s="7" t="str">
        <f>IF('Payments Export'!A2279="","",'Payments Export'!B2279)</f>
        <v/>
      </c>
      <c r="C2275" s="7" t="str">
        <f>IF(IFERROR(VALUE('Payments Export'!H2279),'Payments Export'!H2279)&lt;&gt;0,IFERROR(VALUE('Payments Export'!H2279),'Payments Export'!H2279),"")</f>
        <v/>
      </c>
      <c r="D2275" s="7" t="str">
        <f>IF('Payments Export'!I2279="","",'Payments Export'!I2279)</f>
        <v/>
      </c>
      <c r="E2275" s="7" t="str">
        <f t="shared" si="70"/>
        <v/>
      </c>
      <c r="F2275" s="7" t="str">
        <f>IF('Payments Export'!A2279="","",'Payments Export'!N2279)</f>
        <v/>
      </c>
      <c r="G2275" s="7" t="str">
        <f>IF('Payments Export'!A2279="","",'Payments Export'!O2279)</f>
        <v/>
      </c>
      <c r="H2275" s="7" t="str">
        <f>IF('Payments Export'!B2279="","",G2275-F2275)</f>
        <v/>
      </c>
      <c r="I2275" s="3" t="str">
        <f>IF(C2275&lt;&gt;"",_xlfn.XLOOKUP(IFERROR(VALUE(C2275),C2275),'Items database'!A:A,'Items database'!B:B),(_xlfn.XLOOKUP(LEFT(E2275,3),Services,Services,"")))</f>
        <v/>
      </c>
      <c r="J2275" s="3" t="str">
        <f t="shared" si="71"/>
        <v/>
      </c>
    </row>
    <row r="2276" spans="1:10" x14ac:dyDescent="0.35">
      <c r="A2276" s="7" t="str">
        <f>IF('Payments Export'!A2280="","",'Payments Export'!A2280)</f>
        <v/>
      </c>
      <c r="B2276" s="7" t="str">
        <f>IF('Payments Export'!A2280="","",'Payments Export'!B2280)</f>
        <v/>
      </c>
      <c r="C2276" s="7" t="str">
        <f>IF(IFERROR(VALUE('Payments Export'!H2280),'Payments Export'!H2280)&lt;&gt;0,IFERROR(VALUE('Payments Export'!H2280),'Payments Export'!H2280),"")</f>
        <v/>
      </c>
      <c r="D2276" s="7" t="str">
        <f>IF('Payments Export'!I2280="","",'Payments Export'!I2280)</f>
        <v/>
      </c>
      <c r="E2276" s="7" t="str">
        <f t="shared" si="70"/>
        <v/>
      </c>
      <c r="F2276" s="7" t="str">
        <f>IF('Payments Export'!A2280="","",'Payments Export'!N2280)</f>
        <v/>
      </c>
      <c r="G2276" s="7" t="str">
        <f>IF('Payments Export'!A2280="","",'Payments Export'!O2280)</f>
        <v/>
      </c>
      <c r="H2276" s="7" t="str">
        <f>IF('Payments Export'!B2280="","",G2276-F2276)</f>
        <v/>
      </c>
      <c r="I2276" s="3" t="str">
        <f>IF(C2276&lt;&gt;"",_xlfn.XLOOKUP(IFERROR(VALUE(C2276),C2276),'Items database'!A:A,'Items database'!B:B),(_xlfn.XLOOKUP(LEFT(E2276,3),Services,Services,"")))</f>
        <v/>
      </c>
      <c r="J2276" s="3" t="str">
        <f t="shared" si="71"/>
        <v/>
      </c>
    </row>
    <row r="2277" spans="1:10" x14ac:dyDescent="0.35">
      <c r="A2277" s="7" t="str">
        <f>IF('Payments Export'!A2281="","",'Payments Export'!A2281)</f>
        <v/>
      </c>
      <c r="B2277" s="7" t="str">
        <f>IF('Payments Export'!A2281="","",'Payments Export'!B2281)</f>
        <v/>
      </c>
      <c r="C2277" s="7" t="str">
        <f>IF(IFERROR(VALUE('Payments Export'!H2281),'Payments Export'!H2281)&lt;&gt;0,IFERROR(VALUE('Payments Export'!H2281),'Payments Export'!H2281),"")</f>
        <v/>
      </c>
      <c r="D2277" s="7" t="str">
        <f>IF('Payments Export'!I2281="","",'Payments Export'!I2281)</f>
        <v/>
      </c>
      <c r="E2277" s="7" t="str">
        <f t="shared" si="70"/>
        <v/>
      </c>
      <c r="F2277" s="7" t="str">
        <f>IF('Payments Export'!A2281="","",'Payments Export'!N2281)</f>
        <v/>
      </c>
      <c r="G2277" s="7" t="str">
        <f>IF('Payments Export'!A2281="","",'Payments Export'!O2281)</f>
        <v/>
      </c>
      <c r="H2277" s="7" t="str">
        <f>IF('Payments Export'!B2281="","",G2277-F2277)</f>
        <v/>
      </c>
      <c r="I2277" s="3" t="str">
        <f>IF(C2277&lt;&gt;"",_xlfn.XLOOKUP(IFERROR(VALUE(C2277),C2277),'Items database'!A:A,'Items database'!B:B),(_xlfn.XLOOKUP(LEFT(E2277,3),Services,Services,"")))</f>
        <v/>
      </c>
      <c r="J2277" s="3" t="str">
        <f t="shared" si="71"/>
        <v/>
      </c>
    </row>
    <row r="2278" spans="1:10" x14ac:dyDescent="0.35">
      <c r="A2278" s="7" t="str">
        <f>IF('Payments Export'!A2282="","",'Payments Export'!A2282)</f>
        <v/>
      </c>
      <c r="B2278" s="7" t="str">
        <f>IF('Payments Export'!A2282="","",'Payments Export'!B2282)</f>
        <v/>
      </c>
      <c r="C2278" s="7" t="str">
        <f>IF(IFERROR(VALUE('Payments Export'!H2282),'Payments Export'!H2282)&lt;&gt;0,IFERROR(VALUE('Payments Export'!H2282),'Payments Export'!H2282),"")</f>
        <v/>
      </c>
      <c r="D2278" s="7" t="str">
        <f>IF('Payments Export'!I2282="","",'Payments Export'!I2282)</f>
        <v/>
      </c>
      <c r="E2278" s="7" t="str">
        <f t="shared" si="70"/>
        <v/>
      </c>
      <c r="F2278" s="7" t="str">
        <f>IF('Payments Export'!A2282="","",'Payments Export'!N2282)</f>
        <v/>
      </c>
      <c r="G2278" s="7" t="str">
        <f>IF('Payments Export'!A2282="","",'Payments Export'!O2282)</f>
        <v/>
      </c>
      <c r="H2278" s="7" t="str">
        <f>IF('Payments Export'!B2282="","",G2278-F2278)</f>
        <v/>
      </c>
      <c r="I2278" s="3" t="str">
        <f>IF(C2278&lt;&gt;"",_xlfn.XLOOKUP(IFERROR(VALUE(C2278),C2278),'Items database'!A:A,'Items database'!B:B),(_xlfn.XLOOKUP(LEFT(E2278,3),Services,Services,"")))</f>
        <v/>
      </c>
      <c r="J2278" s="3" t="str">
        <f t="shared" si="71"/>
        <v/>
      </c>
    </row>
    <row r="2279" spans="1:10" x14ac:dyDescent="0.35">
      <c r="A2279" s="7" t="str">
        <f>IF('Payments Export'!A2283="","",'Payments Export'!A2283)</f>
        <v/>
      </c>
      <c r="B2279" s="7" t="str">
        <f>IF('Payments Export'!A2283="","",'Payments Export'!B2283)</f>
        <v/>
      </c>
      <c r="C2279" s="7" t="str">
        <f>IF(IFERROR(VALUE('Payments Export'!H2283),'Payments Export'!H2283)&lt;&gt;0,IFERROR(VALUE('Payments Export'!H2283),'Payments Export'!H2283),"")</f>
        <v/>
      </c>
      <c r="D2279" s="7" t="str">
        <f>IF('Payments Export'!I2283="","",'Payments Export'!I2283)</f>
        <v/>
      </c>
      <c r="E2279" s="7" t="str">
        <f t="shared" si="70"/>
        <v/>
      </c>
      <c r="F2279" s="7" t="str">
        <f>IF('Payments Export'!A2283="","",'Payments Export'!N2283)</f>
        <v/>
      </c>
      <c r="G2279" s="7" t="str">
        <f>IF('Payments Export'!A2283="","",'Payments Export'!O2283)</f>
        <v/>
      </c>
      <c r="H2279" s="7" t="str">
        <f>IF('Payments Export'!B2283="","",G2279-F2279)</f>
        <v/>
      </c>
      <c r="I2279" s="3" t="str">
        <f>IF(C2279&lt;&gt;"",_xlfn.XLOOKUP(IFERROR(VALUE(C2279),C2279),'Items database'!A:A,'Items database'!B:B),(_xlfn.XLOOKUP(LEFT(E2279,3),Services,Services,"")))</f>
        <v/>
      </c>
      <c r="J2279" s="3" t="str">
        <f t="shared" si="71"/>
        <v/>
      </c>
    </row>
    <row r="2280" spans="1:10" x14ac:dyDescent="0.35">
      <c r="A2280" s="7" t="str">
        <f>IF('Payments Export'!A2284="","",'Payments Export'!A2284)</f>
        <v/>
      </c>
      <c r="B2280" s="7" t="str">
        <f>IF('Payments Export'!A2284="","",'Payments Export'!B2284)</f>
        <v/>
      </c>
      <c r="C2280" s="7" t="str">
        <f>IF(IFERROR(VALUE('Payments Export'!H2284),'Payments Export'!H2284)&lt;&gt;0,IFERROR(VALUE('Payments Export'!H2284),'Payments Export'!H2284),"")</f>
        <v/>
      </c>
      <c r="D2280" s="7" t="str">
        <f>IF('Payments Export'!I2284="","",'Payments Export'!I2284)</f>
        <v/>
      </c>
      <c r="E2280" s="7" t="str">
        <f t="shared" si="70"/>
        <v/>
      </c>
      <c r="F2280" s="7" t="str">
        <f>IF('Payments Export'!A2284="","",'Payments Export'!N2284)</f>
        <v/>
      </c>
      <c r="G2280" s="7" t="str">
        <f>IF('Payments Export'!A2284="","",'Payments Export'!O2284)</f>
        <v/>
      </c>
      <c r="H2280" s="7" t="str">
        <f>IF('Payments Export'!B2284="","",G2280-F2280)</f>
        <v/>
      </c>
      <c r="I2280" s="3" t="str">
        <f>IF(C2280&lt;&gt;"",_xlfn.XLOOKUP(IFERROR(VALUE(C2280),C2280),'Items database'!A:A,'Items database'!B:B),(_xlfn.XLOOKUP(LEFT(E2280,3),Services,Services,"")))</f>
        <v/>
      </c>
      <c r="J2280" s="3" t="str">
        <f t="shared" si="71"/>
        <v/>
      </c>
    </row>
    <row r="2281" spans="1:10" x14ac:dyDescent="0.35">
      <c r="A2281" s="7" t="str">
        <f>IF('Payments Export'!A2285="","",'Payments Export'!A2285)</f>
        <v/>
      </c>
      <c r="B2281" s="7" t="str">
        <f>IF('Payments Export'!A2285="","",'Payments Export'!B2285)</f>
        <v/>
      </c>
      <c r="C2281" s="7" t="str">
        <f>IF(IFERROR(VALUE('Payments Export'!H2285),'Payments Export'!H2285)&lt;&gt;0,IFERROR(VALUE('Payments Export'!H2285),'Payments Export'!H2285),"")</f>
        <v/>
      </c>
      <c r="D2281" s="7" t="str">
        <f>IF('Payments Export'!I2285="","",'Payments Export'!I2285)</f>
        <v/>
      </c>
      <c r="E2281" s="7" t="str">
        <f t="shared" si="70"/>
        <v/>
      </c>
      <c r="F2281" s="7" t="str">
        <f>IF('Payments Export'!A2285="","",'Payments Export'!N2285)</f>
        <v/>
      </c>
      <c r="G2281" s="7" t="str">
        <f>IF('Payments Export'!A2285="","",'Payments Export'!O2285)</f>
        <v/>
      </c>
      <c r="H2281" s="7" t="str">
        <f>IF('Payments Export'!B2285="","",G2281-F2281)</f>
        <v/>
      </c>
      <c r="I2281" s="3" t="str">
        <f>IF(C2281&lt;&gt;"",_xlfn.XLOOKUP(IFERROR(VALUE(C2281),C2281),'Items database'!A:A,'Items database'!B:B),(_xlfn.XLOOKUP(LEFT(E2281,3),Services,Services,"")))</f>
        <v/>
      </c>
      <c r="J2281" s="3" t="str">
        <f t="shared" si="71"/>
        <v/>
      </c>
    </row>
    <row r="2282" spans="1:10" x14ac:dyDescent="0.35">
      <c r="A2282" s="7" t="str">
        <f>IF('Payments Export'!A2286="","",'Payments Export'!A2286)</f>
        <v/>
      </c>
      <c r="B2282" s="7" t="str">
        <f>IF('Payments Export'!A2286="","",'Payments Export'!B2286)</f>
        <v/>
      </c>
      <c r="C2282" s="7" t="str">
        <f>IF(IFERROR(VALUE('Payments Export'!H2286),'Payments Export'!H2286)&lt;&gt;0,IFERROR(VALUE('Payments Export'!H2286),'Payments Export'!H2286),"")</f>
        <v/>
      </c>
      <c r="D2282" s="7" t="str">
        <f>IF('Payments Export'!I2286="","",'Payments Export'!I2286)</f>
        <v/>
      </c>
      <c r="E2282" s="7" t="str">
        <f t="shared" si="70"/>
        <v/>
      </c>
      <c r="F2282" s="7" t="str">
        <f>IF('Payments Export'!A2286="","",'Payments Export'!N2286)</f>
        <v/>
      </c>
      <c r="G2282" s="7" t="str">
        <f>IF('Payments Export'!A2286="","",'Payments Export'!O2286)</f>
        <v/>
      </c>
      <c r="H2282" s="7" t="str">
        <f>IF('Payments Export'!B2286="","",G2282-F2282)</f>
        <v/>
      </c>
      <c r="I2282" s="3" t="str">
        <f>IF(C2282&lt;&gt;"",_xlfn.XLOOKUP(IFERROR(VALUE(C2282),C2282),'Items database'!A:A,'Items database'!B:B),(_xlfn.XLOOKUP(LEFT(E2282,3),Services,Services,"")))</f>
        <v/>
      </c>
      <c r="J2282" s="3" t="str">
        <f t="shared" si="71"/>
        <v/>
      </c>
    </row>
    <row r="2283" spans="1:10" x14ac:dyDescent="0.35">
      <c r="A2283" s="7" t="str">
        <f>IF('Payments Export'!A2287="","",'Payments Export'!A2287)</f>
        <v/>
      </c>
      <c r="B2283" s="7" t="str">
        <f>IF('Payments Export'!A2287="","",'Payments Export'!B2287)</f>
        <v/>
      </c>
      <c r="C2283" s="7" t="str">
        <f>IF(IFERROR(VALUE('Payments Export'!H2287),'Payments Export'!H2287)&lt;&gt;0,IFERROR(VALUE('Payments Export'!H2287),'Payments Export'!H2287),"")</f>
        <v/>
      </c>
      <c r="D2283" s="7" t="str">
        <f>IF('Payments Export'!I2287="","",'Payments Export'!I2287)</f>
        <v/>
      </c>
      <c r="E2283" s="7" t="str">
        <f t="shared" si="70"/>
        <v/>
      </c>
      <c r="F2283" s="7" t="str">
        <f>IF('Payments Export'!A2287="","",'Payments Export'!N2287)</f>
        <v/>
      </c>
      <c r="G2283" s="7" t="str">
        <f>IF('Payments Export'!A2287="","",'Payments Export'!O2287)</f>
        <v/>
      </c>
      <c r="H2283" s="7" t="str">
        <f>IF('Payments Export'!B2287="","",G2283-F2283)</f>
        <v/>
      </c>
      <c r="I2283" s="3" t="str">
        <f>IF(C2283&lt;&gt;"",_xlfn.XLOOKUP(IFERROR(VALUE(C2283),C2283),'Items database'!A:A,'Items database'!B:B),(_xlfn.XLOOKUP(LEFT(E2283,3),Services,Services,"")))</f>
        <v/>
      </c>
      <c r="J2283" s="3" t="str">
        <f t="shared" si="71"/>
        <v/>
      </c>
    </row>
    <row r="2284" spans="1:10" x14ac:dyDescent="0.35">
      <c r="A2284" s="7" t="str">
        <f>IF('Payments Export'!A2288="","",'Payments Export'!A2288)</f>
        <v/>
      </c>
      <c r="B2284" s="7" t="str">
        <f>IF('Payments Export'!A2288="","",'Payments Export'!B2288)</f>
        <v/>
      </c>
      <c r="C2284" s="7" t="str">
        <f>IF(IFERROR(VALUE('Payments Export'!H2288),'Payments Export'!H2288)&lt;&gt;0,IFERROR(VALUE('Payments Export'!H2288),'Payments Export'!H2288),"")</f>
        <v/>
      </c>
      <c r="D2284" s="7" t="str">
        <f>IF('Payments Export'!I2288="","",'Payments Export'!I2288)</f>
        <v/>
      </c>
      <c r="E2284" s="7" t="str">
        <f t="shared" si="70"/>
        <v/>
      </c>
      <c r="F2284" s="7" t="str">
        <f>IF('Payments Export'!A2288="","",'Payments Export'!N2288)</f>
        <v/>
      </c>
      <c r="G2284" s="7" t="str">
        <f>IF('Payments Export'!A2288="","",'Payments Export'!O2288)</f>
        <v/>
      </c>
      <c r="H2284" s="7" t="str">
        <f>IF('Payments Export'!B2288="","",G2284-F2284)</f>
        <v/>
      </c>
      <c r="I2284" s="3" t="str">
        <f>IF(C2284&lt;&gt;"",_xlfn.XLOOKUP(IFERROR(VALUE(C2284),C2284),'Items database'!A:A,'Items database'!B:B),(_xlfn.XLOOKUP(LEFT(E2284,3),Services,Services,"")))</f>
        <v/>
      </c>
      <c r="J2284" s="3" t="str">
        <f t="shared" si="71"/>
        <v/>
      </c>
    </row>
    <row r="2285" spans="1:10" x14ac:dyDescent="0.35">
      <c r="A2285" s="7" t="str">
        <f>IF('Payments Export'!A2289="","",'Payments Export'!A2289)</f>
        <v/>
      </c>
      <c r="B2285" s="7" t="str">
        <f>IF('Payments Export'!A2289="","",'Payments Export'!B2289)</f>
        <v/>
      </c>
      <c r="C2285" s="7" t="str">
        <f>IF(IFERROR(VALUE('Payments Export'!H2289),'Payments Export'!H2289)&lt;&gt;0,IFERROR(VALUE('Payments Export'!H2289),'Payments Export'!H2289),"")</f>
        <v/>
      </c>
      <c r="D2285" s="7" t="str">
        <f>IF('Payments Export'!I2289="","",'Payments Export'!I2289)</f>
        <v/>
      </c>
      <c r="E2285" s="7" t="str">
        <f t="shared" si="70"/>
        <v/>
      </c>
      <c r="F2285" s="7" t="str">
        <f>IF('Payments Export'!A2289="","",'Payments Export'!N2289)</f>
        <v/>
      </c>
      <c r="G2285" s="7" t="str">
        <f>IF('Payments Export'!A2289="","",'Payments Export'!O2289)</f>
        <v/>
      </c>
      <c r="H2285" s="7" t="str">
        <f>IF('Payments Export'!B2289="","",G2285-F2285)</f>
        <v/>
      </c>
      <c r="I2285" s="3" t="str">
        <f>IF(C2285&lt;&gt;"",_xlfn.XLOOKUP(IFERROR(VALUE(C2285),C2285),'Items database'!A:A,'Items database'!B:B),(_xlfn.XLOOKUP(LEFT(E2285,3),Services,Services,"")))</f>
        <v/>
      </c>
      <c r="J2285" s="3" t="str">
        <f t="shared" si="71"/>
        <v/>
      </c>
    </row>
    <row r="2286" spans="1:10" x14ac:dyDescent="0.35">
      <c r="A2286" s="7" t="str">
        <f>IF('Payments Export'!A2290="","",'Payments Export'!A2290)</f>
        <v/>
      </c>
      <c r="B2286" s="7" t="str">
        <f>IF('Payments Export'!A2290="","",'Payments Export'!B2290)</f>
        <v/>
      </c>
      <c r="C2286" s="7" t="str">
        <f>IF(IFERROR(VALUE('Payments Export'!H2290),'Payments Export'!H2290)&lt;&gt;0,IFERROR(VALUE('Payments Export'!H2290),'Payments Export'!H2290),"")</f>
        <v/>
      </c>
      <c r="D2286" s="7" t="str">
        <f>IF('Payments Export'!I2290="","",'Payments Export'!I2290)</f>
        <v/>
      </c>
      <c r="E2286" s="7" t="str">
        <f t="shared" si="70"/>
        <v/>
      </c>
      <c r="F2286" s="7" t="str">
        <f>IF('Payments Export'!A2290="","",'Payments Export'!N2290)</f>
        <v/>
      </c>
      <c r="G2286" s="7" t="str">
        <f>IF('Payments Export'!A2290="","",'Payments Export'!O2290)</f>
        <v/>
      </c>
      <c r="H2286" s="7" t="str">
        <f>IF('Payments Export'!B2290="","",G2286-F2286)</f>
        <v/>
      </c>
      <c r="I2286" s="3" t="str">
        <f>IF(C2286&lt;&gt;"",_xlfn.XLOOKUP(IFERROR(VALUE(C2286),C2286),'Items database'!A:A,'Items database'!B:B),(_xlfn.XLOOKUP(LEFT(E2286,3),Services,Services,"")))</f>
        <v/>
      </c>
      <c r="J2286" s="3" t="str">
        <f t="shared" si="71"/>
        <v/>
      </c>
    </row>
    <row r="2287" spans="1:10" x14ac:dyDescent="0.35">
      <c r="A2287" s="7" t="str">
        <f>IF('Payments Export'!A2291="","",'Payments Export'!A2291)</f>
        <v/>
      </c>
      <c r="B2287" s="7" t="str">
        <f>IF('Payments Export'!A2291="","",'Payments Export'!B2291)</f>
        <v/>
      </c>
      <c r="C2287" s="7" t="str">
        <f>IF(IFERROR(VALUE('Payments Export'!H2291),'Payments Export'!H2291)&lt;&gt;0,IFERROR(VALUE('Payments Export'!H2291),'Payments Export'!H2291),"")</f>
        <v/>
      </c>
      <c r="D2287" s="7" t="str">
        <f>IF('Payments Export'!I2291="","",'Payments Export'!I2291)</f>
        <v/>
      </c>
      <c r="E2287" s="7" t="str">
        <f t="shared" si="70"/>
        <v/>
      </c>
      <c r="F2287" s="7" t="str">
        <f>IF('Payments Export'!A2291="","",'Payments Export'!N2291)</f>
        <v/>
      </c>
      <c r="G2287" s="7" t="str">
        <f>IF('Payments Export'!A2291="","",'Payments Export'!O2291)</f>
        <v/>
      </c>
      <c r="H2287" s="7" t="str">
        <f>IF('Payments Export'!B2291="","",G2287-F2287)</f>
        <v/>
      </c>
      <c r="I2287" s="3" t="str">
        <f>IF(C2287&lt;&gt;"",_xlfn.XLOOKUP(IFERROR(VALUE(C2287),C2287),'Items database'!A:A,'Items database'!B:B),(_xlfn.XLOOKUP(LEFT(E2287,3),Services,Services,"")))</f>
        <v/>
      </c>
      <c r="J2287" s="3" t="str">
        <f t="shared" si="71"/>
        <v/>
      </c>
    </row>
    <row r="2288" spans="1:10" x14ac:dyDescent="0.35">
      <c r="A2288" s="7" t="str">
        <f>IF('Payments Export'!A2292="","",'Payments Export'!A2292)</f>
        <v/>
      </c>
      <c r="B2288" s="7" t="str">
        <f>IF('Payments Export'!A2292="","",'Payments Export'!B2292)</f>
        <v/>
      </c>
      <c r="C2288" s="7" t="str">
        <f>IF(IFERROR(VALUE('Payments Export'!H2292),'Payments Export'!H2292)&lt;&gt;0,IFERROR(VALUE('Payments Export'!H2292),'Payments Export'!H2292),"")</f>
        <v/>
      </c>
      <c r="D2288" s="7" t="str">
        <f>IF('Payments Export'!I2292="","",'Payments Export'!I2292)</f>
        <v/>
      </c>
      <c r="E2288" s="7" t="str">
        <f t="shared" si="70"/>
        <v/>
      </c>
      <c r="F2288" s="7" t="str">
        <f>IF('Payments Export'!A2292="","",'Payments Export'!N2292)</f>
        <v/>
      </c>
      <c r="G2288" s="7" t="str">
        <f>IF('Payments Export'!A2292="","",'Payments Export'!O2292)</f>
        <v/>
      </c>
      <c r="H2288" s="7" t="str">
        <f>IF('Payments Export'!B2292="","",G2288-F2288)</f>
        <v/>
      </c>
      <c r="I2288" s="3" t="str">
        <f>IF(C2288&lt;&gt;"",_xlfn.XLOOKUP(IFERROR(VALUE(C2288),C2288),'Items database'!A:A,'Items database'!B:B),(_xlfn.XLOOKUP(LEFT(E2288,3),Services,Services,"")))</f>
        <v/>
      </c>
      <c r="J2288" s="3" t="str">
        <f t="shared" si="71"/>
        <v/>
      </c>
    </row>
    <row r="2289" spans="1:10" x14ac:dyDescent="0.35">
      <c r="A2289" s="7" t="str">
        <f>IF('Payments Export'!A2293="","",'Payments Export'!A2293)</f>
        <v/>
      </c>
      <c r="B2289" s="7" t="str">
        <f>IF('Payments Export'!A2293="","",'Payments Export'!B2293)</f>
        <v/>
      </c>
      <c r="C2289" s="7" t="str">
        <f>IF(IFERROR(VALUE('Payments Export'!H2293),'Payments Export'!H2293)&lt;&gt;0,IFERROR(VALUE('Payments Export'!H2293),'Payments Export'!H2293),"")</f>
        <v/>
      </c>
      <c r="D2289" s="7" t="str">
        <f>IF('Payments Export'!I2293="","",'Payments Export'!I2293)</f>
        <v/>
      </c>
      <c r="E2289" s="7" t="str">
        <f t="shared" si="70"/>
        <v/>
      </c>
      <c r="F2289" s="7" t="str">
        <f>IF('Payments Export'!A2293="","",'Payments Export'!N2293)</f>
        <v/>
      </c>
      <c r="G2289" s="7" t="str">
        <f>IF('Payments Export'!A2293="","",'Payments Export'!O2293)</f>
        <v/>
      </c>
      <c r="H2289" s="7" t="str">
        <f>IF('Payments Export'!B2293="","",G2289-F2289)</f>
        <v/>
      </c>
      <c r="I2289" s="3" t="str">
        <f>IF(C2289&lt;&gt;"",_xlfn.XLOOKUP(IFERROR(VALUE(C2289),C2289),'Items database'!A:A,'Items database'!B:B),(_xlfn.XLOOKUP(LEFT(E2289,3),Services,Services,"")))</f>
        <v/>
      </c>
      <c r="J2289" s="3" t="str">
        <f t="shared" si="71"/>
        <v/>
      </c>
    </row>
    <row r="2290" spans="1:10" x14ac:dyDescent="0.35">
      <c r="A2290" s="7" t="str">
        <f>IF('Payments Export'!A2294="","",'Payments Export'!A2294)</f>
        <v/>
      </c>
      <c r="B2290" s="7" t="str">
        <f>IF('Payments Export'!A2294="","",'Payments Export'!B2294)</f>
        <v/>
      </c>
      <c r="C2290" s="7" t="str">
        <f>IF(IFERROR(VALUE('Payments Export'!H2294),'Payments Export'!H2294)&lt;&gt;0,IFERROR(VALUE('Payments Export'!H2294),'Payments Export'!H2294),"")</f>
        <v/>
      </c>
      <c r="D2290" s="7" t="str">
        <f>IF('Payments Export'!I2294="","",'Payments Export'!I2294)</f>
        <v/>
      </c>
      <c r="E2290" s="7" t="str">
        <f t="shared" si="70"/>
        <v/>
      </c>
      <c r="F2290" s="7" t="str">
        <f>IF('Payments Export'!A2294="","",'Payments Export'!N2294)</f>
        <v/>
      </c>
      <c r="G2290" s="7" t="str">
        <f>IF('Payments Export'!A2294="","",'Payments Export'!O2294)</f>
        <v/>
      </c>
      <c r="H2290" s="7" t="str">
        <f>IF('Payments Export'!B2294="","",G2290-F2290)</f>
        <v/>
      </c>
      <c r="I2290" s="3" t="str">
        <f>IF(C2290&lt;&gt;"",_xlfn.XLOOKUP(IFERROR(VALUE(C2290),C2290),'Items database'!A:A,'Items database'!B:B),(_xlfn.XLOOKUP(LEFT(E2290,3),Services,Services,"")))</f>
        <v/>
      </c>
      <c r="J2290" s="3" t="str">
        <f t="shared" si="71"/>
        <v/>
      </c>
    </row>
    <row r="2291" spans="1:10" x14ac:dyDescent="0.35">
      <c r="A2291" s="7" t="str">
        <f>IF('Payments Export'!A2295="","",'Payments Export'!A2295)</f>
        <v/>
      </c>
      <c r="B2291" s="7" t="str">
        <f>IF('Payments Export'!A2295="","",'Payments Export'!B2295)</f>
        <v/>
      </c>
      <c r="C2291" s="7" t="str">
        <f>IF(IFERROR(VALUE('Payments Export'!H2295),'Payments Export'!H2295)&lt;&gt;0,IFERROR(VALUE('Payments Export'!H2295),'Payments Export'!H2295),"")</f>
        <v/>
      </c>
      <c r="D2291" s="7" t="str">
        <f>IF('Payments Export'!I2295="","",'Payments Export'!I2295)</f>
        <v/>
      </c>
      <c r="E2291" s="7" t="str">
        <f t="shared" si="70"/>
        <v/>
      </c>
      <c r="F2291" s="7" t="str">
        <f>IF('Payments Export'!A2295="","",'Payments Export'!N2295)</f>
        <v/>
      </c>
      <c r="G2291" s="7" t="str">
        <f>IF('Payments Export'!A2295="","",'Payments Export'!O2295)</f>
        <v/>
      </c>
      <c r="H2291" s="7" t="str">
        <f>IF('Payments Export'!B2295="","",G2291-F2291)</f>
        <v/>
      </c>
      <c r="I2291" s="3" t="str">
        <f>IF(C2291&lt;&gt;"",_xlfn.XLOOKUP(IFERROR(VALUE(C2291),C2291),'Items database'!A:A,'Items database'!B:B),(_xlfn.XLOOKUP(LEFT(E2291,3),Services,Services,"")))</f>
        <v/>
      </c>
      <c r="J2291" s="3" t="str">
        <f t="shared" si="71"/>
        <v/>
      </c>
    </row>
    <row r="2292" spans="1:10" x14ac:dyDescent="0.35">
      <c r="A2292" s="7" t="str">
        <f>IF('Payments Export'!A2296="","",'Payments Export'!A2296)</f>
        <v/>
      </c>
      <c r="B2292" s="7" t="str">
        <f>IF('Payments Export'!A2296="","",'Payments Export'!B2296)</f>
        <v/>
      </c>
      <c r="C2292" s="7" t="str">
        <f>IF(IFERROR(VALUE('Payments Export'!H2296),'Payments Export'!H2296)&lt;&gt;0,IFERROR(VALUE('Payments Export'!H2296),'Payments Export'!H2296),"")</f>
        <v/>
      </c>
      <c r="D2292" s="7" t="str">
        <f>IF('Payments Export'!I2296="","",'Payments Export'!I2296)</f>
        <v/>
      </c>
      <c r="E2292" s="7" t="str">
        <f t="shared" si="70"/>
        <v/>
      </c>
      <c r="F2292" s="7" t="str">
        <f>IF('Payments Export'!A2296="","",'Payments Export'!N2296)</f>
        <v/>
      </c>
      <c r="G2292" s="7" t="str">
        <f>IF('Payments Export'!A2296="","",'Payments Export'!O2296)</f>
        <v/>
      </c>
      <c r="H2292" s="7" t="str">
        <f>IF('Payments Export'!B2296="","",G2292-F2292)</f>
        <v/>
      </c>
      <c r="I2292" s="3" t="str">
        <f>IF(C2292&lt;&gt;"",_xlfn.XLOOKUP(IFERROR(VALUE(C2292),C2292),'Items database'!A:A,'Items database'!B:B),(_xlfn.XLOOKUP(LEFT(E2292,3),Services,Services,"")))</f>
        <v/>
      </c>
      <c r="J2292" s="3" t="str">
        <f t="shared" si="71"/>
        <v/>
      </c>
    </row>
    <row r="2293" spans="1:10" x14ac:dyDescent="0.35">
      <c r="A2293" s="7" t="str">
        <f>IF('Payments Export'!A2297="","",'Payments Export'!A2297)</f>
        <v/>
      </c>
      <c r="B2293" s="7" t="str">
        <f>IF('Payments Export'!A2297="","",'Payments Export'!B2297)</f>
        <v/>
      </c>
      <c r="C2293" s="7" t="str">
        <f>IF(IFERROR(VALUE('Payments Export'!H2297),'Payments Export'!H2297)&lt;&gt;0,IFERROR(VALUE('Payments Export'!H2297),'Payments Export'!H2297),"")</f>
        <v/>
      </c>
      <c r="D2293" s="7" t="str">
        <f>IF('Payments Export'!I2297="","",'Payments Export'!I2297)</f>
        <v/>
      </c>
      <c r="E2293" s="7" t="str">
        <f t="shared" si="70"/>
        <v/>
      </c>
      <c r="F2293" s="7" t="str">
        <f>IF('Payments Export'!A2297="","",'Payments Export'!N2297)</f>
        <v/>
      </c>
      <c r="G2293" s="7" t="str">
        <f>IF('Payments Export'!A2297="","",'Payments Export'!O2297)</f>
        <v/>
      </c>
      <c r="H2293" s="7" t="str">
        <f>IF('Payments Export'!B2297="","",G2293-F2293)</f>
        <v/>
      </c>
      <c r="I2293" s="3" t="str">
        <f>IF(C2293&lt;&gt;"",_xlfn.XLOOKUP(IFERROR(VALUE(C2293),C2293),'Items database'!A:A,'Items database'!B:B),(_xlfn.XLOOKUP(LEFT(E2293,3),Services,Services,"")))</f>
        <v/>
      </c>
      <c r="J2293" s="3" t="str">
        <f t="shared" si="71"/>
        <v/>
      </c>
    </row>
    <row r="2294" spans="1:10" x14ac:dyDescent="0.35">
      <c r="A2294" s="7" t="str">
        <f>IF('Payments Export'!A2298="","",'Payments Export'!A2298)</f>
        <v/>
      </c>
      <c r="B2294" s="7" t="str">
        <f>IF('Payments Export'!A2298="","",'Payments Export'!B2298)</f>
        <v/>
      </c>
      <c r="C2294" s="7" t="str">
        <f>IF(IFERROR(VALUE('Payments Export'!H2298),'Payments Export'!H2298)&lt;&gt;0,IFERROR(VALUE('Payments Export'!H2298),'Payments Export'!H2298),"")</f>
        <v/>
      </c>
      <c r="D2294" s="7" t="str">
        <f>IF('Payments Export'!I2298="","",'Payments Export'!I2298)</f>
        <v/>
      </c>
      <c r="E2294" s="7" t="str">
        <f t="shared" si="70"/>
        <v/>
      </c>
      <c r="F2294" s="7" t="str">
        <f>IF('Payments Export'!A2298="","",'Payments Export'!N2298)</f>
        <v/>
      </c>
      <c r="G2294" s="7" t="str">
        <f>IF('Payments Export'!A2298="","",'Payments Export'!O2298)</f>
        <v/>
      </c>
      <c r="H2294" s="7" t="str">
        <f>IF('Payments Export'!B2298="","",G2294-F2294)</f>
        <v/>
      </c>
      <c r="I2294" s="3" t="str">
        <f>IF(C2294&lt;&gt;"",_xlfn.XLOOKUP(IFERROR(VALUE(C2294),C2294),'Items database'!A:A,'Items database'!B:B),(_xlfn.XLOOKUP(LEFT(E2294,3),Services,Services,"")))</f>
        <v/>
      </c>
      <c r="J2294" s="3" t="str">
        <f t="shared" si="71"/>
        <v/>
      </c>
    </row>
    <row r="2295" spans="1:10" x14ac:dyDescent="0.35">
      <c r="A2295" s="7" t="str">
        <f>IF('Payments Export'!A2299="","",'Payments Export'!A2299)</f>
        <v/>
      </c>
      <c r="B2295" s="7" t="str">
        <f>IF('Payments Export'!A2299="","",'Payments Export'!B2299)</f>
        <v/>
      </c>
      <c r="C2295" s="7" t="str">
        <f>IF(IFERROR(VALUE('Payments Export'!H2299),'Payments Export'!H2299)&lt;&gt;0,IFERROR(VALUE('Payments Export'!H2299),'Payments Export'!H2299),"")</f>
        <v/>
      </c>
      <c r="D2295" s="7" t="str">
        <f>IF('Payments Export'!I2299="","",'Payments Export'!I2299)</f>
        <v/>
      </c>
      <c r="E2295" s="7" t="str">
        <f t="shared" si="70"/>
        <v/>
      </c>
      <c r="F2295" s="7" t="str">
        <f>IF('Payments Export'!A2299="","",'Payments Export'!N2299)</f>
        <v/>
      </c>
      <c r="G2295" s="7" t="str">
        <f>IF('Payments Export'!A2299="","",'Payments Export'!O2299)</f>
        <v/>
      </c>
      <c r="H2295" s="7" t="str">
        <f>IF('Payments Export'!B2299="","",G2295-F2295)</f>
        <v/>
      </c>
      <c r="I2295" s="3" t="str">
        <f>IF(C2295&lt;&gt;"",_xlfn.XLOOKUP(IFERROR(VALUE(C2295),C2295),'Items database'!A:A,'Items database'!B:B),(_xlfn.XLOOKUP(LEFT(E2295,3),Services,Services,"")))</f>
        <v/>
      </c>
      <c r="J2295" s="3" t="str">
        <f t="shared" si="71"/>
        <v/>
      </c>
    </row>
    <row r="2296" spans="1:10" x14ac:dyDescent="0.35">
      <c r="A2296" s="7" t="str">
        <f>IF('Payments Export'!A2300="","",'Payments Export'!A2300)</f>
        <v/>
      </c>
      <c r="B2296" s="7" t="str">
        <f>IF('Payments Export'!A2300="","",'Payments Export'!B2300)</f>
        <v/>
      </c>
      <c r="C2296" s="7" t="str">
        <f>IF(IFERROR(VALUE('Payments Export'!H2300),'Payments Export'!H2300)&lt;&gt;0,IFERROR(VALUE('Payments Export'!H2300),'Payments Export'!H2300),"")</f>
        <v/>
      </c>
      <c r="D2296" s="7" t="str">
        <f>IF('Payments Export'!I2300="","",'Payments Export'!I2300)</f>
        <v/>
      </c>
      <c r="E2296" s="7" t="str">
        <f t="shared" si="70"/>
        <v/>
      </c>
      <c r="F2296" s="7" t="str">
        <f>IF('Payments Export'!A2300="","",'Payments Export'!N2300)</f>
        <v/>
      </c>
      <c r="G2296" s="7" t="str">
        <f>IF('Payments Export'!A2300="","",'Payments Export'!O2300)</f>
        <v/>
      </c>
      <c r="H2296" s="7" t="str">
        <f>IF('Payments Export'!B2300="","",G2296-F2296)</f>
        <v/>
      </c>
      <c r="I2296" s="3" t="str">
        <f>IF(C2296&lt;&gt;"",_xlfn.XLOOKUP(IFERROR(VALUE(C2296),C2296),'Items database'!A:A,'Items database'!B:B),(_xlfn.XLOOKUP(LEFT(E2296,3),Services,Services,"")))</f>
        <v/>
      </c>
      <c r="J2296" s="3" t="str">
        <f t="shared" si="71"/>
        <v/>
      </c>
    </row>
    <row r="2297" spans="1:10" x14ac:dyDescent="0.35">
      <c r="A2297" s="7" t="str">
        <f>IF('Payments Export'!A2301="","",'Payments Export'!A2301)</f>
        <v/>
      </c>
      <c r="B2297" s="7" t="str">
        <f>IF('Payments Export'!A2301="","",'Payments Export'!B2301)</f>
        <v/>
      </c>
      <c r="C2297" s="7" t="str">
        <f>IF(IFERROR(VALUE('Payments Export'!H2301),'Payments Export'!H2301)&lt;&gt;0,IFERROR(VALUE('Payments Export'!H2301),'Payments Export'!H2301),"")</f>
        <v/>
      </c>
      <c r="D2297" s="7" t="str">
        <f>IF('Payments Export'!I2301="","",'Payments Export'!I2301)</f>
        <v/>
      </c>
      <c r="E2297" s="7" t="str">
        <f t="shared" si="70"/>
        <v/>
      </c>
      <c r="F2297" s="7" t="str">
        <f>IF('Payments Export'!A2301="","",'Payments Export'!N2301)</f>
        <v/>
      </c>
      <c r="G2297" s="7" t="str">
        <f>IF('Payments Export'!A2301="","",'Payments Export'!O2301)</f>
        <v/>
      </c>
      <c r="H2297" s="7" t="str">
        <f>IF('Payments Export'!B2301="","",G2297-F2297)</f>
        <v/>
      </c>
      <c r="I2297" s="3" t="str">
        <f>IF(C2297&lt;&gt;"",_xlfn.XLOOKUP(IFERROR(VALUE(C2297),C2297),'Items database'!A:A,'Items database'!B:B),(_xlfn.XLOOKUP(LEFT(E2297,3),Services,Services,"")))</f>
        <v/>
      </c>
      <c r="J2297" s="3" t="str">
        <f t="shared" si="71"/>
        <v/>
      </c>
    </row>
    <row r="2298" spans="1:10" x14ac:dyDescent="0.35">
      <c r="A2298" s="7" t="str">
        <f>IF('Payments Export'!A2302="","",'Payments Export'!A2302)</f>
        <v/>
      </c>
      <c r="B2298" s="7" t="str">
        <f>IF('Payments Export'!A2302="","",'Payments Export'!B2302)</f>
        <v/>
      </c>
      <c r="C2298" s="7" t="str">
        <f>IF(IFERROR(VALUE('Payments Export'!H2302),'Payments Export'!H2302)&lt;&gt;0,IFERROR(VALUE('Payments Export'!H2302),'Payments Export'!H2302),"")</f>
        <v/>
      </c>
      <c r="D2298" s="7" t="str">
        <f>IF('Payments Export'!I2302="","",'Payments Export'!I2302)</f>
        <v/>
      </c>
      <c r="E2298" s="7" t="str">
        <f t="shared" si="70"/>
        <v/>
      </c>
      <c r="F2298" s="7" t="str">
        <f>IF('Payments Export'!A2302="","",'Payments Export'!N2302)</f>
        <v/>
      </c>
      <c r="G2298" s="7" t="str">
        <f>IF('Payments Export'!A2302="","",'Payments Export'!O2302)</f>
        <v/>
      </c>
      <c r="H2298" s="7" t="str">
        <f>IF('Payments Export'!B2302="","",G2298-F2298)</f>
        <v/>
      </c>
      <c r="I2298" s="3" t="str">
        <f>IF(C2298&lt;&gt;"",_xlfn.XLOOKUP(IFERROR(VALUE(C2298),C2298),'Items database'!A:A,'Items database'!B:B),(_xlfn.XLOOKUP(LEFT(E2298,3),Services,Services,"")))</f>
        <v/>
      </c>
      <c r="J2298" s="3" t="str">
        <f t="shared" si="71"/>
        <v/>
      </c>
    </row>
    <row r="2299" spans="1:10" x14ac:dyDescent="0.35">
      <c r="A2299" s="7" t="str">
        <f>IF('Payments Export'!A2303="","",'Payments Export'!A2303)</f>
        <v/>
      </c>
      <c r="B2299" s="7" t="str">
        <f>IF('Payments Export'!A2303="","",'Payments Export'!B2303)</f>
        <v/>
      </c>
      <c r="C2299" s="7" t="str">
        <f>IF(IFERROR(VALUE('Payments Export'!H2303),'Payments Export'!H2303)&lt;&gt;0,IFERROR(VALUE('Payments Export'!H2303),'Payments Export'!H2303),"")</f>
        <v/>
      </c>
      <c r="D2299" s="7" t="str">
        <f>IF('Payments Export'!I2303="","",'Payments Export'!I2303)</f>
        <v/>
      </c>
      <c r="E2299" s="7" t="str">
        <f t="shared" si="70"/>
        <v/>
      </c>
      <c r="F2299" s="7" t="str">
        <f>IF('Payments Export'!A2303="","",'Payments Export'!N2303)</f>
        <v/>
      </c>
      <c r="G2299" s="7" t="str">
        <f>IF('Payments Export'!A2303="","",'Payments Export'!O2303)</f>
        <v/>
      </c>
      <c r="H2299" s="7" t="str">
        <f>IF('Payments Export'!B2303="","",G2299-F2299)</f>
        <v/>
      </c>
      <c r="I2299" s="3" t="str">
        <f>IF(C2299&lt;&gt;"",_xlfn.XLOOKUP(IFERROR(VALUE(C2299),C2299),'Items database'!A:A,'Items database'!B:B),(_xlfn.XLOOKUP(LEFT(E2299,3),Services,Services,"")))</f>
        <v/>
      </c>
      <c r="J2299" s="3" t="str">
        <f t="shared" si="71"/>
        <v/>
      </c>
    </row>
    <row r="2300" spans="1:10" x14ac:dyDescent="0.35">
      <c r="A2300" s="7" t="str">
        <f>IF('Payments Export'!A2304="","",'Payments Export'!A2304)</f>
        <v/>
      </c>
      <c r="B2300" s="7" t="str">
        <f>IF('Payments Export'!A2304="","",'Payments Export'!B2304)</f>
        <v/>
      </c>
      <c r="C2300" s="7" t="str">
        <f>IF(IFERROR(VALUE('Payments Export'!H2304),'Payments Export'!H2304)&lt;&gt;0,IFERROR(VALUE('Payments Export'!H2304),'Payments Export'!H2304),"")</f>
        <v/>
      </c>
      <c r="D2300" s="7" t="str">
        <f>IF('Payments Export'!I2304="","",'Payments Export'!I2304)</f>
        <v/>
      </c>
      <c r="E2300" s="7" t="str">
        <f t="shared" si="70"/>
        <v/>
      </c>
      <c r="F2300" s="7" t="str">
        <f>IF('Payments Export'!A2304="","",'Payments Export'!N2304)</f>
        <v/>
      </c>
      <c r="G2300" s="7" t="str">
        <f>IF('Payments Export'!A2304="","",'Payments Export'!O2304)</f>
        <v/>
      </c>
      <c r="H2300" s="7" t="str">
        <f>IF('Payments Export'!B2304="","",G2300-F2300)</f>
        <v/>
      </c>
      <c r="I2300" s="3" t="str">
        <f>IF(C2300&lt;&gt;"",_xlfn.XLOOKUP(IFERROR(VALUE(C2300),C2300),'Items database'!A:A,'Items database'!B:B),(_xlfn.XLOOKUP(LEFT(E2300,3),Services,Services,"")))</f>
        <v/>
      </c>
      <c r="J2300" s="3" t="str">
        <f t="shared" si="71"/>
        <v/>
      </c>
    </row>
    <row r="2301" spans="1:10" x14ac:dyDescent="0.35">
      <c r="A2301" s="7" t="str">
        <f>IF('Payments Export'!A2305="","",'Payments Export'!A2305)</f>
        <v/>
      </c>
      <c r="B2301" s="7" t="str">
        <f>IF('Payments Export'!A2305="","",'Payments Export'!B2305)</f>
        <v/>
      </c>
      <c r="C2301" s="7" t="str">
        <f>IF(IFERROR(VALUE('Payments Export'!H2305),'Payments Export'!H2305)&lt;&gt;0,IFERROR(VALUE('Payments Export'!H2305),'Payments Export'!H2305),"")</f>
        <v/>
      </c>
      <c r="D2301" s="7" t="str">
        <f>IF('Payments Export'!I2305="","",'Payments Export'!I2305)</f>
        <v/>
      </c>
      <c r="E2301" s="7" t="str">
        <f t="shared" si="70"/>
        <v/>
      </c>
      <c r="F2301" s="7" t="str">
        <f>IF('Payments Export'!A2305="","",'Payments Export'!N2305)</f>
        <v/>
      </c>
      <c r="G2301" s="7" t="str">
        <f>IF('Payments Export'!A2305="","",'Payments Export'!O2305)</f>
        <v/>
      </c>
      <c r="H2301" s="7" t="str">
        <f>IF('Payments Export'!B2305="","",G2301-F2301)</f>
        <v/>
      </c>
      <c r="I2301" s="3" t="str">
        <f>IF(C2301&lt;&gt;"",_xlfn.XLOOKUP(IFERROR(VALUE(C2301),C2301),'Items database'!A:A,'Items database'!B:B),(_xlfn.XLOOKUP(LEFT(E2301,3),Services,Services,"")))</f>
        <v/>
      </c>
      <c r="J2301" s="3" t="str">
        <f t="shared" si="71"/>
        <v/>
      </c>
    </row>
    <row r="2302" spans="1:10" x14ac:dyDescent="0.35">
      <c r="A2302" s="7" t="str">
        <f>IF('Payments Export'!A2306="","",'Payments Export'!A2306)</f>
        <v/>
      </c>
      <c r="B2302" s="7" t="str">
        <f>IF('Payments Export'!A2306="","",'Payments Export'!B2306)</f>
        <v/>
      </c>
      <c r="C2302" s="7" t="str">
        <f>IF(IFERROR(VALUE('Payments Export'!H2306),'Payments Export'!H2306)&lt;&gt;0,IFERROR(VALUE('Payments Export'!H2306),'Payments Export'!H2306),"")</f>
        <v/>
      </c>
      <c r="D2302" s="7" t="str">
        <f>IF('Payments Export'!I2306="","",'Payments Export'!I2306)</f>
        <v/>
      </c>
      <c r="E2302" s="7" t="str">
        <f t="shared" si="70"/>
        <v/>
      </c>
      <c r="F2302" s="7" t="str">
        <f>IF('Payments Export'!A2306="","",'Payments Export'!N2306)</f>
        <v/>
      </c>
      <c r="G2302" s="7" t="str">
        <f>IF('Payments Export'!A2306="","",'Payments Export'!O2306)</f>
        <v/>
      </c>
      <c r="H2302" s="7" t="str">
        <f>IF('Payments Export'!B2306="","",G2302-F2302)</f>
        <v/>
      </c>
      <c r="I2302" s="3" t="str">
        <f>IF(C2302&lt;&gt;"",_xlfn.XLOOKUP(IFERROR(VALUE(C2302),C2302),'Items database'!A:A,'Items database'!B:B),(_xlfn.XLOOKUP(LEFT(E2302,3),Services,Services,"")))</f>
        <v/>
      </c>
      <c r="J2302" s="3" t="str">
        <f t="shared" si="71"/>
        <v/>
      </c>
    </row>
    <row r="2303" spans="1:10" x14ac:dyDescent="0.35">
      <c r="A2303" s="7" t="str">
        <f>IF('Payments Export'!A2307="","",'Payments Export'!A2307)</f>
        <v/>
      </c>
      <c r="B2303" s="7" t="str">
        <f>IF('Payments Export'!A2307="","",'Payments Export'!B2307)</f>
        <v/>
      </c>
      <c r="C2303" s="7" t="str">
        <f>IF(IFERROR(VALUE('Payments Export'!H2307),'Payments Export'!H2307)&lt;&gt;0,IFERROR(VALUE('Payments Export'!H2307),'Payments Export'!H2307),"")</f>
        <v/>
      </c>
      <c r="D2303" s="7" t="str">
        <f>IF('Payments Export'!I2307="","",'Payments Export'!I2307)</f>
        <v/>
      </c>
      <c r="E2303" s="7" t="str">
        <f t="shared" si="70"/>
        <v/>
      </c>
      <c r="F2303" s="7" t="str">
        <f>IF('Payments Export'!A2307="","",'Payments Export'!N2307)</f>
        <v/>
      </c>
      <c r="G2303" s="7" t="str">
        <f>IF('Payments Export'!A2307="","",'Payments Export'!O2307)</f>
        <v/>
      </c>
      <c r="H2303" s="7" t="str">
        <f>IF('Payments Export'!B2307="","",G2303-F2303)</f>
        <v/>
      </c>
      <c r="I2303" s="3" t="str">
        <f>IF(C2303&lt;&gt;"",_xlfn.XLOOKUP(IFERROR(VALUE(C2303),C2303),'Items database'!A:A,'Items database'!B:B),(_xlfn.XLOOKUP(LEFT(E2303,3),Services,Services,"")))</f>
        <v/>
      </c>
      <c r="J2303" s="3" t="str">
        <f t="shared" si="71"/>
        <v/>
      </c>
    </row>
    <row r="2304" spans="1:10" x14ac:dyDescent="0.35">
      <c r="A2304" s="7" t="str">
        <f>IF('Payments Export'!A2308="","",'Payments Export'!A2308)</f>
        <v/>
      </c>
      <c r="B2304" s="7" t="str">
        <f>IF('Payments Export'!A2308="","",'Payments Export'!B2308)</f>
        <v/>
      </c>
      <c r="C2304" s="7" t="str">
        <f>IF(IFERROR(VALUE('Payments Export'!H2308),'Payments Export'!H2308)&lt;&gt;0,IFERROR(VALUE('Payments Export'!H2308),'Payments Export'!H2308),"")</f>
        <v/>
      </c>
      <c r="D2304" s="7" t="str">
        <f>IF('Payments Export'!I2308="","",'Payments Export'!I2308)</f>
        <v/>
      </c>
      <c r="E2304" s="7" t="str">
        <f t="shared" si="70"/>
        <v/>
      </c>
      <c r="F2304" s="7" t="str">
        <f>IF('Payments Export'!A2308="","",'Payments Export'!N2308)</f>
        <v/>
      </c>
      <c r="G2304" s="7" t="str">
        <f>IF('Payments Export'!A2308="","",'Payments Export'!O2308)</f>
        <v/>
      </c>
      <c r="H2304" s="7" t="str">
        <f>IF('Payments Export'!B2308="","",G2304-F2304)</f>
        <v/>
      </c>
      <c r="I2304" s="3" t="str">
        <f>IF(C2304&lt;&gt;"",_xlfn.XLOOKUP(IFERROR(VALUE(C2304),C2304),'Items database'!A:A,'Items database'!B:B),(_xlfn.XLOOKUP(LEFT(E2304,3),Services,Services,"")))</f>
        <v/>
      </c>
      <c r="J2304" s="3" t="str">
        <f t="shared" si="71"/>
        <v/>
      </c>
    </row>
    <row r="2305" spans="1:10" x14ac:dyDescent="0.35">
      <c r="A2305" s="7" t="str">
        <f>IF('Payments Export'!A2309="","",'Payments Export'!A2309)</f>
        <v/>
      </c>
      <c r="B2305" s="7" t="str">
        <f>IF('Payments Export'!A2309="","",'Payments Export'!B2309)</f>
        <v/>
      </c>
      <c r="C2305" s="7" t="str">
        <f>IF(IFERROR(VALUE('Payments Export'!H2309),'Payments Export'!H2309)&lt;&gt;0,IFERROR(VALUE('Payments Export'!H2309),'Payments Export'!H2309),"")</f>
        <v/>
      </c>
      <c r="D2305" s="7" t="str">
        <f>IF('Payments Export'!I2309="","",'Payments Export'!I2309)</f>
        <v/>
      </c>
      <c r="E2305" s="7" t="str">
        <f t="shared" ref="E2305:E2368" si="72">LEFT(D2305,66)</f>
        <v/>
      </c>
      <c r="F2305" s="7" t="str">
        <f>IF('Payments Export'!A2309="","",'Payments Export'!N2309)</f>
        <v/>
      </c>
      <c r="G2305" s="7" t="str">
        <f>IF('Payments Export'!A2309="","",'Payments Export'!O2309)</f>
        <v/>
      </c>
      <c r="H2305" s="7" t="str">
        <f>IF('Payments Export'!B2309="","",G2305-F2305)</f>
        <v/>
      </c>
      <c r="I2305" s="3" t="str">
        <f>IF(C2305&lt;&gt;"",_xlfn.XLOOKUP(IFERROR(VALUE(C2305),C2305),'Items database'!A:A,'Items database'!B:B),(_xlfn.XLOOKUP(LEFT(E2305,3),Services,Services,"")))</f>
        <v/>
      </c>
      <c r="J2305" s="3" t="str">
        <f t="shared" ref="J2305:J2368" si="73">IF(ISNUMBER(F2305)=TRUE,IF(F2305=0,"","GST"),"")</f>
        <v/>
      </c>
    </row>
    <row r="2306" spans="1:10" x14ac:dyDescent="0.35">
      <c r="A2306" s="7" t="str">
        <f>IF('Payments Export'!A2310="","",'Payments Export'!A2310)</f>
        <v/>
      </c>
      <c r="B2306" s="7" t="str">
        <f>IF('Payments Export'!A2310="","",'Payments Export'!B2310)</f>
        <v/>
      </c>
      <c r="C2306" s="7" t="str">
        <f>IF(IFERROR(VALUE('Payments Export'!H2310),'Payments Export'!H2310)&lt;&gt;0,IFERROR(VALUE('Payments Export'!H2310),'Payments Export'!H2310),"")</f>
        <v/>
      </c>
      <c r="D2306" s="7" t="str">
        <f>IF('Payments Export'!I2310="","",'Payments Export'!I2310)</f>
        <v/>
      </c>
      <c r="E2306" s="7" t="str">
        <f t="shared" si="72"/>
        <v/>
      </c>
      <c r="F2306" s="7" t="str">
        <f>IF('Payments Export'!A2310="","",'Payments Export'!N2310)</f>
        <v/>
      </c>
      <c r="G2306" s="7" t="str">
        <f>IF('Payments Export'!A2310="","",'Payments Export'!O2310)</f>
        <v/>
      </c>
      <c r="H2306" s="7" t="str">
        <f>IF('Payments Export'!B2310="","",G2306-F2306)</f>
        <v/>
      </c>
      <c r="I2306" s="3" t="str">
        <f>IF(C2306&lt;&gt;"",_xlfn.XLOOKUP(IFERROR(VALUE(C2306),C2306),'Items database'!A:A,'Items database'!B:B),(_xlfn.XLOOKUP(LEFT(E2306,3),Services,Services,"")))</f>
        <v/>
      </c>
      <c r="J2306" s="3" t="str">
        <f t="shared" si="73"/>
        <v/>
      </c>
    </row>
    <row r="2307" spans="1:10" x14ac:dyDescent="0.35">
      <c r="A2307" s="7" t="str">
        <f>IF('Payments Export'!A2311="","",'Payments Export'!A2311)</f>
        <v/>
      </c>
      <c r="B2307" s="7" t="str">
        <f>IF('Payments Export'!A2311="","",'Payments Export'!B2311)</f>
        <v/>
      </c>
      <c r="C2307" s="7" t="str">
        <f>IF(IFERROR(VALUE('Payments Export'!H2311),'Payments Export'!H2311)&lt;&gt;0,IFERROR(VALUE('Payments Export'!H2311),'Payments Export'!H2311),"")</f>
        <v/>
      </c>
      <c r="D2307" s="7" t="str">
        <f>IF('Payments Export'!I2311="","",'Payments Export'!I2311)</f>
        <v/>
      </c>
      <c r="E2307" s="7" t="str">
        <f t="shared" si="72"/>
        <v/>
      </c>
      <c r="F2307" s="7" t="str">
        <f>IF('Payments Export'!A2311="","",'Payments Export'!N2311)</f>
        <v/>
      </c>
      <c r="G2307" s="7" t="str">
        <f>IF('Payments Export'!A2311="","",'Payments Export'!O2311)</f>
        <v/>
      </c>
      <c r="H2307" s="7" t="str">
        <f>IF('Payments Export'!B2311="","",G2307-F2307)</f>
        <v/>
      </c>
      <c r="I2307" s="3" t="str">
        <f>IF(C2307&lt;&gt;"",_xlfn.XLOOKUP(IFERROR(VALUE(C2307),C2307),'Items database'!A:A,'Items database'!B:B),(_xlfn.XLOOKUP(LEFT(E2307,3),Services,Services,"")))</f>
        <v/>
      </c>
      <c r="J2307" s="3" t="str">
        <f t="shared" si="73"/>
        <v/>
      </c>
    </row>
    <row r="2308" spans="1:10" x14ac:dyDescent="0.35">
      <c r="A2308" s="7" t="str">
        <f>IF('Payments Export'!A2312="","",'Payments Export'!A2312)</f>
        <v/>
      </c>
      <c r="B2308" s="7" t="str">
        <f>IF('Payments Export'!A2312="","",'Payments Export'!B2312)</f>
        <v/>
      </c>
      <c r="C2308" s="7" t="str">
        <f>IF(IFERROR(VALUE('Payments Export'!H2312),'Payments Export'!H2312)&lt;&gt;0,IFERROR(VALUE('Payments Export'!H2312),'Payments Export'!H2312),"")</f>
        <v/>
      </c>
      <c r="D2308" s="7" t="str">
        <f>IF('Payments Export'!I2312="","",'Payments Export'!I2312)</f>
        <v/>
      </c>
      <c r="E2308" s="7" t="str">
        <f t="shared" si="72"/>
        <v/>
      </c>
      <c r="F2308" s="7" t="str">
        <f>IF('Payments Export'!A2312="","",'Payments Export'!N2312)</f>
        <v/>
      </c>
      <c r="G2308" s="7" t="str">
        <f>IF('Payments Export'!A2312="","",'Payments Export'!O2312)</f>
        <v/>
      </c>
      <c r="H2308" s="7" t="str">
        <f>IF('Payments Export'!B2312="","",G2308-F2308)</f>
        <v/>
      </c>
      <c r="I2308" s="3" t="str">
        <f>IF(C2308&lt;&gt;"",_xlfn.XLOOKUP(IFERROR(VALUE(C2308),C2308),'Items database'!A:A,'Items database'!B:B),(_xlfn.XLOOKUP(LEFT(E2308,3),Services,Services,"")))</f>
        <v/>
      </c>
      <c r="J2308" s="3" t="str">
        <f t="shared" si="73"/>
        <v/>
      </c>
    </row>
    <row r="2309" spans="1:10" x14ac:dyDescent="0.35">
      <c r="A2309" s="7" t="str">
        <f>IF('Payments Export'!A2313="","",'Payments Export'!A2313)</f>
        <v/>
      </c>
      <c r="B2309" s="7" t="str">
        <f>IF('Payments Export'!A2313="","",'Payments Export'!B2313)</f>
        <v/>
      </c>
      <c r="C2309" s="7" t="str">
        <f>IF(IFERROR(VALUE('Payments Export'!H2313),'Payments Export'!H2313)&lt;&gt;0,IFERROR(VALUE('Payments Export'!H2313),'Payments Export'!H2313),"")</f>
        <v/>
      </c>
      <c r="D2309" s="7" t="str">
        <f>IF('Payments Export'!I2313="","",'Payments Export'!I2313)</f>
        <v/>
      </c>
      <c r="E2309" s="7" t="str">
        <f t="shared" si="72"/>
        <v/>
      </c>
      <c r="F2309" s="7" t="str">
        <f>IF('Payments Export'!A2313="","",'Payments Export'!N2313)</f>
        <v/>
      </c>
      <c r="G2309" s="7" t="str">
        <f>IF('Payments Export'!A2313="","",'Payments Export'!O2313)</f>
        <v/>
      </c>
      <c r="H2309" s="7" t="str">
        <f>IF('Payments Export'!B2313="","",G2309-F2309)</f>
        <v/>
      </c>
      <c r="I2309" s="3" t="str">
        <f>IF(C2309&lt;&gt;"",_xlfn.XLOOKUP(IFERROR(VALUE(C2309),C2309),'Items database'!A:A,'Items database'!B:B),(_xlfn.XLOOKUP(LEFT(E2309,3),Services,Services,"")))</f>
        <v/>
      </c>
      <c r="J2309" s="3" t="str">
        <f t="shared" si="73"/>
        <v/>
      </c>
    </row>
    <row r="2310" spans="1:10" x14ac:dyDescent="0.35">
      <c r="A2310" s="7" t="str">
        <f>IF('Payments Export'!A2314="","",'Payments Export'!A2314)</f>
        <v/>
      </c>
      <c r="B2310" s="7" t="str">
        <f>IF('Payments Export'!A2314="","",'Payments Export'!B2314)</f>
        <v/>
      </c>
      <c r="C2310" s="7" t="str">
        <f>IF(IFERROR(VALUE('Payments Export'!H2314),'Payments Export'!H2314)&lt;&gt;0,IFERROR(VALUE('Payments Export'!H2314),'Payments Export'!H2314),"")</f>
        <v/>
      </c>
      <c r="D2310" s="7" t="str">
        <f>IF('Payments Export'!I2314="","",'Payments Export'!I2314)</f>
        <v/>
      </c>
      <c r="E2310" s="7" t="str">
        <f t="shared" si="72"/>
        <v/>
      </c>
      <c r="F2310" s="7" t="str">
        <f>IF('Payments Export'!A2314="","",'Payments Export'!N2314)</f>
        <v/>
      </c>
      <c r="G2310" s="7" t="str">
        <f>IF('Payments Export'!A2314="","",'Payments Export'!O2314)</f>
        <v/>
      </c>
      <c r="H2310" s="7" t="str">
        <f>IF('Payments Export'!B2314="","",G2310-F2310)</f>
        <v/>
      </c>
      <c r="I2310" s="3" t="str">
        <f>IF(C2310&lt;&gt;"",_xlfn.XLOOKUP(IFERROR(VALUE(C2310),C2310),'Items database'!A:A,'Items database'!B:B),(_xlfn.XLOOKUP(LEFT(E2310,3),Services,Services,"")))</f>
        <v/>
      </c>
      <c r="J2310" s="3" t="str">
        <f t="shared" si="73"/>
        <v/>
      </c>
    </row>
    <row r="2311" spans="1:10" x14ac:dyDescent="0.35">
      <c r="A2311" s="7" t="str">
        <f>IF('Payments Export'!A2315="","",'Payments Export'!A2315)</f>
        <v/>
      </c>
      <c r="B2311" s="7" t="str">
        <f>IF('Payments Export'!A2315="","",'Payments Export'!B2315)</f>
        <v/>
      </c>
      <c r="C2311" s="7" t="str">
        <f>IF(IFERROR(VALUE('Payments Export'!H2315),'Payments Export'!H2315)&lt;&gt;0,IFERROR(VALUE('Payments Export'!H2315),'Payments Export'!H2315),"")</f>
        <v/>
      </c>
      <c r="D2311" s="7" t="str">
        <f>IF('Payments Export'!I2315="","",'Payments Export'!I2315)</f>
        <v/>
      </c>
      <c r="E2311" s="7" t="str">
        <f t="shared" si="72"/>
        <v/>
      </c>
      <c r="F2311" s="7" t="str">
        <f>IF('Payments Export'!A2315="","",'Payments Export'!N2315)</f>
        <v/>
      </c>
      <c r="G2311" s="7" t="str">
        <f>IF('Payments Export'!A2315="","",'Payments Export'!O2315)</f>
        <v/>
      </c>
      <c r="H2311" s="7" t="str">
        <f>IF('Payments Export'!B2315="","",G2311-F2311)</f>
        <v/>
      </c>
      <c r="I2311" s="3" t="str">
        <f>IF(C2311&lt;&gt;"",_xlfn.XLOOKUP(IFERROR(VALUE(C2311),C2311),'Items database'!A:A,'Items database'!B:B),(_xlfn.XLOOKUP(LEFT(E2311,3),Services,Services,"")))</f>
        <v/>
      </c>
      <c r="J2311" s="3" t="str">
        <f t="shared" si="73"/>
        <v/>
      </c>
    </row>
    <row r="2312" spans="1:10" x14ac:dyDescent="0.35">
      <c r="A2312" s="7" t="str">
        <f>IF('Payments Export'!A2316="","",'Payments Export'!A2316)</f>
        <v/>
      </c>
      <c r="B2312" s="7" t="str">
        <f>IF('Payments Export'!A2316="","",'Payments Export'!B2316)</f>
        <v/>
      </c>
      <c r="C2312" s="7" t="str">
        <f>IF(IFERROR(VALUE('Payments Export'!H2316),'Payments Export'!H2316)&lt;&gt;0,IFERROR(VALUE('Payments Export'!H2316),'Payments Export'!H2316),"")</f>
        <v/>
      </c>
      <c r="D2312" s="7" t="str">
        <f>IF('Payments Export'!I2316="","",'Payments Export'!I2316)</f>
        <v/>
      </c>
      <c r="E2312" s="7" t="str">
        <f t="shared" si="72"/>
        <v/>
      </c>
      <c r="F2312" s="7" t="str">
        <f>IF('Payments Export'!A2316="","",'Payments Export'!N2316)</f>
        <v/>
      </c>
      <c r="G2312" s="7" t="str">
        <f>IF('Payments Export'!A2316="","",'Payments Export'!O2316)</f>
        <v/>
      </c>
      <c r="H2312" s="7" t="str">
        <f>IF('Payments Export'!B2316="","",G2312-F2312)</f>
        <v/>
      </c>
      <c r="I2312" s="3" t="str">
        <f>IF(C2312&lt;&gt;"",_xlfn.XLOOKUP(IFERROR(VALUE(C2312),C2312),'Items database'!A:A,'Items database'!B:B),(_xlfn.XLOOKUP(LEFT(E2312,3),Services,Services,"")))</f>
        <v/>
      </c>
      <c r="J2312" s="3" t="str">
        <f t="shared" si="73"/>
        <v/>
      </c>
    </row>
    <row r="2313" spans="1:10" x14ac:dyDescent="0.35">
      <c r="A2313" s="7" t="str">
        <f>IF('Payments Export'!A2317="","",'Payments Export'!A2317)</f>
        <v/>
      </c>
      <c r="B2313" s="7" t="str">
        <f>IF('Payments Export'!A2317="","",'Payments Export'!B2317)</f>
        <v/>
      </c>
      <c r="C2313" s="7" t="str">
        <f>IF(IFERROR(VALUE('Payments Export'!H2317),'Payments Export'!H2317)&lt;&gt;0,IFERROR(VALUE('Payments Export'!H2317),'Payments Export'!H2317),"")</f>
        <v/>
      </c>
      <c r="D2313" s="7" t="str">
        <f>IF('Payments Export'!I2317="","",'Payments Export'!I2317)</f>
        <v/>
      </c>
      <c r="E2313" s="7" t="str">
        <f t="shared" si="72"/>
        <v/>
      </c>
      <c r="F2313" s="7" t="str">
        <f>IF('Payments Export'!A2317="","",'Payments Export'!N2317)</f>
        <v/>
      </c>
      <c r="G2313" s="7" t="str">
        <f>IF('Payments Export'!A2317="","",'Payments Export'!O2317)</f>
        <v/>
      </c>
      <c r="H2313" s="7" t="str">
        <f>IF('Payments Export'!B2317="","",G2313-F2313)</f>
        <v/>
      </c>
      <c r="I2313" s="3" t="str">
        <f>IF(C2313&lt;&gt;"",_xlfn.XLOOKUP(IFERROR(VALUE(C2313),C2313),'Items database'!A:A,'Items database'!B:B),(_xlfn.XLOOKUP(LEFT(E2313,3),Services,Services,"")))</f>
        <v/>
      </c>
      <c r="J2313" s="3" t="str">
        <f t="shared" si="73"/>
        <v/>
      </c>
    </row>
    <row r="2314" spans="1:10" x14ac:dyDescent="0.35">
      <c r="A2314" s="7" t="str">
        <f>IF('Payments Export'!A2318="","",'Payments Export'!A2318)</f>
        <v/>
      </c>
      <c r="B2314" s="7" t="str">
        <f>IF('Payments Export'!A2318="","",'Payments Export'!B2318)</f>
        <v/>
      </c>
      <c r="C2314" s="7" t="str">
        <f>IF(IFERROR(VALUE('Payments Export'!H2318),'Payments Export'!H2318)&lt;&gt;0,IFERROR(VALUE('Payments Export'!H2318),'Payments Export'!H2318),"")</f>
        <v/>
      </c>
      <c r="D2314" s="7" t="str">
        <f>IF('Payments Export'!I2318="","",'Payments Export'!I2318)</f>
        <v/>
      </c>
      <c r="E2314" s="7" t="str">
        <f t="shared" si="72"/>
        <v/>
      </c>
      <c r="F2314" s="7" t="str">
        <f>IF('Payments Export'!A2318="","",'Payments Export'!N2318)</f>
        <v/>
      </c>
      <c r="G2314" s="7" t="str">
        <f>IF('Payments Export'!A2318="","",'Payments Export'!O2318)</f>
        <v/>
      </c>
      <c r="H2314" s="7" t="str">
        <f>IF('Payments Export'!B2318="","",G2314-F2314)</f>
        <v/>
      </c>
      <c r="I2314" s="3" t="str">
        <f>IF(C2314&lt;&gt;"",_xlfn.XLOOKUP(IFERROR(VALUE(C2314),C2314),'Items database'!A:A,'Items database'!B:B),(_xlfn.XLOOKUP(LEFT(E2314,3),Services,Services,"")))</f>
        <v/>
      </c>
      <c r="J2314" s="3" t="str">
        <f t="shared" si="73"/>
        <v/>
      </c>
    </row>
    <row r="2315" spans="1:10" x14ac:dyDescent="0.35">
      <c r="A2315" s="7" t="str">
        <f>IF('Payments Export'!A2319="","",'Payments Export'!A2319)</f>
        <v/>
      </c>
      <c r="B2315" s="7" t="str">
        <f>IF('Payments Export'!A2319="","",'Payments Export'!B2319)</f>
        <v/>
      </c>
      <c r="C2315" s="7" t="str">
        <f>IF(IFERROR(VALUE('Payments Export'!H2319),'Payments Export'!H2319)&lt;&gt;0,IFERROR(VALUE('Payments Export'!H2319),'Payments Export'!H2319),"")</f>
        <v/>
      </c>
      <c r="D2315" s="7" t="str">
        <f>IF('Payments Export'!I2319="","",'Payments Export'!I2319)</f>
        <v/>
      </c>
      <c r="E2315" s="7" t="str">
        <f t="shared" si="72"/>
        <v/>
      </c>
      <c r="F2315" s="7" t="str">
        <f>IF('Payments Export'!A2319="","",'Payments Export'!N2319)</f>
        <v/>
      </c>
      <c r="G2315" s="7" t="str">
        <f>IF('Payments Export'!A2319="","",'Payments Export'!O2319)</f>
        <v/>
      </c>
      <c r="H2315" s="7" t="str">
        <f>IF('Payments Export'!B2319="","",G2315-F2315)</f>
        <v/>
      </c>
      <c r="I2315" s="3" t="str">
        <f>IF(C2315&lt;&gt;"",_xlfn.XLOOKUP(IFERROR(VALUE(C2315),C2315),'Items database'!A:A,'Items database'!B:B),(_xlfn.XLOOKUP(LEFT(E2315,3),Services,Services,"")))</f>
        <v/>
      </c>
      <c r="J2315" s="3" t="str">
        <f t="shared" si="73"/>
        <v/>
      </c>
    </row>
    <row r="2316" spans="1:10" x14ac:dyDescent="0.35">
      <c r="A2316" s="7" t="str">
        <f>IF('Payments Export'!A2320="","",'Payments Export'!A2320)</f>
        <v/>
      </c>
      <c r="B2316" s="7" t="str">
        <f>IF('Payments Export'!A2320="","",'Payments Export'!B2320)</f>
        <v/>
      </c>
      <c r="C2316" s="7" t="str">
        <f>IF(IFERROR(VALUE('Payments Export'!H2320),'Payments Export'!H2320)&lt;&gt;0,IFERROR(VALUE('Payments Export'!H2320),'Payments Export'!H2320),"")</f>
        <v/>
      </c>
      <c r="D2316" s="7" t="str">
        <f>IF('Payments Export'!I2320="","",'Payments Export'!I2320)</f>
        <v/>
      </c>
      <c r="E2316" s="7" t="str">
        <f t="shared" si="72"/>
        <v/>
      </c>
      <c r="F2316" s="7" t="str">
        <f>IF('Payments Export'!A2320="","",'Payments Export'!N2320)</f>
        <v/>
      </c>
      <c r="G2316" s="7" t="str">
        <f>IF('Payments Export'!A2320="","",'Payments Export'!O2320)</f>
        <v/>
      </c>
      <c r="H2316" s="7" t="str">
        <f>IF('Payments Export'!B2320="","",G2316-F2316)</f>
        <v/>
      </c>
      <c r="I2316" s="3" t="str">
        <f>IF(C2316&lt;&gt;"",_xlfn.XLOOKUP(IFERROR(VALUE(C2316),C2316),'Items database'!A:A,'Items database'!B:B),(_xlfn.XLOOKUP(LEFT(E2316,3),Services,Services,"")))</f>
        <v/>
      </c>
      <c r="J2316" s="3" t="str">
        <f t="shared" si="73"/>
        <v/>
      </c>
    </row>
    <row r="2317" spans="1:10" x14ac:dyDescent="0.35">
      <c r="A2317" s="7" t="str">
        <f>IF('Payments Export'!A2321="","",'Payments Export'!A2321)</f>
        <v/>
      </c>
      <c r="B2317" s="7" t="str">
        <f>IF('Payments Export'!A2321="","",'Payments Export'!B2321)</f>
        <v/>
      </c>
      <c r="C2317" s="7" t="str">
        <f>IF(IFERROR(VALUE('Payments Export'!H2321),'Payments Export'!H2321)&lt;&gt;0,IFERROR(VALUE('Payments Export'!H2321),'Payments Export'!H2321),"")</f>
        <v/>
      </c>
      <c r="D2317" s="7" t="str">
        <f>IF('Payments Export'!I2321="","",'Payments Export'!I2321)</f>
        <v/>
      </c>
      <c r="E2317" s="7" t="str">
        <f t="shared" si="72"/>
        <v/>
      </c>
      <c r="F2317" s="7" t="str">
        <f>IF('Payments Export'!A2321="","",'Payments Export'!N2321)</f>
        <v/>
      </c>
      <c r="G2317" s="7" t="str">
        <f>IF('Payments Export'!A2321="","",'Payments Export'!O2321)</f>
        <v/>
      </c>
      <c r="H2317" s="7" t="str">
        <f>IF('Payments Export'!B2321="","",G2317-F2317)</f>
        <v/>
      </c>
      <c r="I2317" s="3" t="str">
        <f>IF(C2317&lt;&gt;"",_xlfn.XLOOKUP(IFERROR(VALUE(C2317),C2317),'Items database'!A:A,'Items database'!B:B),(_xlfn.XLOOKUP(LEFT(E2317,3),Services,Services,"")))</f>
        <v/>
      </c>
      <c r="J2317" s="3" t="str">
        <f t="shared" si="73"/>
        <v/>
      </c>
    </row>
    <row r="2318" spans="1:10" x14ac:dyDescent="0.35">
      <c r="A2318" s="7" t="str">
        <f>IF('Payments Export'!A2322="","",'Payments Export'!A2322)</f>
        <v/>
      </c>
      <c r="B2318" s="7" t="str">
        <f>IF('Payments Export'!A2322="","",'Payments Export'!B2322)</f>
        <v/>
      </c>
      <c r="C2318" s="7" t="str">
        <f>IF(IFERROR(VALUE('Payments Export'!H2322),'Payments Export'!H2322)&lt;&gt;0,IFERROR(VALUE('Payments Export'!H2322),'Payments Export'!H2322),"")</f>
        <v/>
      </c>
      <c r="D2318" s="7" t="str">
        <f>IF('Payments Export'!I2322="","",'Payments Export'!I2322)</f>
        <v/>
      </c>
      <c r="E2318" s="7" t="str">
        <f t="shared" si="72"/>
        <v/>
      </c>
      <c r="F2318" s="7" t="str">
        <f>IF('Payments Export'!A2322="","",'Payments Export'!N2322)</f>
        <v/>
      </c>
      <c r="G2318" s="7" t="str">
        <f>IF('Payments Export'!A2322="","",'Payments Export'!O2322)</f>
        <v/>
      </c>
      <c r="H2318" s="7" t="str">
        <f>IF('Payments Export'!B2322="","",G2318-F2318)</f>
        <v/>
      </c>
      <c r="I2318" s="3" t="str">
        <f>IF(C2318&lt;&gt;"",_xlfn.XLOOKUP(IFERROR(VALUE(C2318),C2318),'Items database'!A:A,'Items database'!B:B),(_xlfn.XLOOKUP(LEFT(E2318,3),Services,Services,"")))</f>
        <v/>
      </c>
      <c r="J2318" s="3" t="str">
        <f t="shared" si="73"/>
        <v/>
      </c>
    </row>
    <row r="2319" spans="1:10" x14ac:dyDescent="0.35">
      <c r="A2319" s="7" t="str">
        <f>IF('Payments Export'!A2323="","",'Payments Export'!A2323)</f>
        <v/>
      </c>
      <c r="B2319" s="7" t="str">
        <f>IF('Payments Export'!A2323="","",'Payments Export'!B2323)</f>
        <v/>
      </c>
      <c r="C2319" s="7" t="str">
        <f>IF(IFERROR(VALUE('Payments Export'!H2323),'Payments Export'!H2323)&lt;&gt;0,IFERROR(VALUE('Payments Export'!H2323),'Payments Export'!H2323),"")</f>
        <v/>
      </c>
      <c r="D2319" s="7" t="str">
        <f>IF('Payments Export'!I2323="","",'Payments Export'!I2323)</f>
        <v/>
      </c>
      <c r="E2319" s="7" t="str">
        <f t="shared" si="72"/>
        <v/>
      </c>
      <c r="F2319" s="7" t="str">
        <f>IF('Payments Export'!A2323="","",'Payments Export'!N2323)</f>
        <v/>
      </c>
      <c r="G2319" s="7" t="str">
        <f>IF('Payments Export'!A2323="","",'Payments Export'!O2323)</f>
        <v/>
      </c>
      <c r="H2319" s="7" t="str">
        <f>IF('Payments Export'!B2323="","",G2319-F2319)</f>
        <v/>
      </c>
      <c r="I2319" s="3" t="str">
        <f>IF(C2319&lt;&gt;"",_xlfn.XLOOKUP(IFERROR(VALUE(C2319),C2319),'Items database'!A:A,'Items database'!B:B),(_xlfn.XLOOKUP(LEFT(E2319,3),Services,Services,"")))</f>
        <v/>
      </c>
      <c r="J2319" s="3" t="str">
        <f t="shared" si="73"/>
        <v/>
      </c>
    </row>
    <row r="2320" spans="1:10" x14ac:dyDescent="0.35">
      <c r="A2320" s="7" t="str">
        <f>IF('Payments Export'!A2324="","",'Payments Export'!A2324)</f>
        <v/>
      </c>
      <c r="B2320" s="7" t="str">
        <f>IF('Payments Export'!A2324="","",'Payments Export'!B2324)</f>
        <v/>
      </c>
      <c r="C2320" s="7" t="str">
        <f>IF(IFERROR(VALUE('Payments Export'!H2324),'Payments Export'!H2324)&lt;&gt;0,IFERROR(VALUE('Payments Export'!H2324),'Payments Export'!H2324),"")</f>
        <v/>
      </c>
      <c r="D2320" s="7" t="str">
        <f>IF('Payments Export'!I2324="","",'Payments Export'!I2324)</f>
        <v/>
      </c>
      <c r="E2320" s="7" t="str">
        <f t="shared" si="72"/>
        <v/>
      </c>
      <c r="F2320" s="7" t="str">
        <f>IF('Payments Export'!A2324="","",'Payments Export'!N2324)</f>
        <v/>
      </c>
      <c r="G2320" s="7" t="str">
        <f>IF('Payments Export'!A2324="","",'Payments Export'!O2324)</f>
        <v/>
      </c>
      <c r="H2320" s="7" t="str">
        <f>IF('Payments Export'!B2324="","",G2320-F2320)</f>
        <v/>
      </c>
      <c r="I2320" s="3" t="str">
        <f>IF(C2320&lt;&gt;"",_xlfn.XLOOKUP(IFERROR(VALUE(C2320),C2320),'Items database'!A:A,'Items database'!B:B),(_xlfn.XLOOKUP(LEFT(E2320,3),Services,Services,"")))</f>
        <v/>
      </c>
      <c r="J2320" s="3" t="str">
        <f t="shared" si="73"/>
        <v/>
      </c>
    </row>
    <row r="2321" spans="1:10" x14ac:dyDescent="0.35">
      <c r="A2321" s="7" t="str">
        <f>IF('Payments Export'!A2325="","",'Payments Export'!A2325)</f>
        <v/>
      </c>
      <c r="B2321" s="7" t="str">
        <f>IF('Payments Export'!A2325="","",'Payments Export'!B2325)</f>
        <v/>
      </c>
      <c r="C2321" s="7" t="str">
        <f>IF(IFERROR(VALUE('Payments Export'!H2325),'Payments Export'!H2325)&lt;&gt;0,IFERROR(VALUE('Payments Export'!H2325),'Payments Export'!H2325),"")</f>
        <v/>
      </c>
      <c r="D2321" s="7" t="str">
        <f>IF('Payments Export'!I2325="","",'Payments Export'!I2325)</f>
        <v/>
      </c>
      <c r="E2321" s="7" t="str">
        <f t="shared" si="72"/>
        <v/>
      </c>
      <c r="F2321" s="7" t="str">
        <f>IF('Payments Export'!A2325="","",'Payments Export'!N2325)</f>
        <v/>
      </c>
      <c r="G2321" s="7" t="str">
        <f>IF('Payments Export'!A2325="","",'Payments Export'!O2325)</f>
        <v/>
      </c>
      <c r="H2321" s="7" t="str">
        <f>IF('Payments Export'!B2325="","",G2321-F2321)</f>
        <v/>
      </c>
      <c r="I2321" s="3" t="str">
        <f>IF(C2321&lt;&gt;"",_xlfn.XLOOKUP(IFERROR(VALUE(C2321),C2321),'Items database'!A:A,'Items database'!B:B),(_xlfn.XLOOKUP(LEFT(E2321,3),Services,Services,"")))</f>
        <v/>
      </c>
      <c r="J2321" s="3" t="str">
        <f t="shared" si="73"/>
        <v/>
      </c>
    </row>
    <row r="2322" spans="1:10" x14ac:dyDescent="0.35">
      <c r="A2322" s="7" t="str">
        <f>IF('Payments Export'!A2326="","",'Payments Export'!A2326)</f>
        <v/>
      </c>
      <c r="B2322" s="7" t="str">
        <f>IF('Payments Export'!A2326="","",'Payments Export'!B2326)</f>
        <v/>
      </c>
      <c r="C2322" s="7" t="str">
        <f>IF(IFERROR(VALUE('Payments Export'!H2326),'Payments Export'!H2326)&lt;&gt;0,IFERROR(VALUE('Payments Export'!H2326),'Payments Export'!H2326),"")</f>
        <v/>
      </c>
      <c r="D2322" s="7" t="str">
        <f>IF('Payments Export'!I2326="","",'Payments Export'!I2326)</f>
        <v/>
      </c>
      <c r="E2322" s="7" t="str">
        <f t="shared" si="72"/>
        <v/>
      </c>
      <c r="F2322" s="7" t="str">
        <f>IF('Payments Export'!A2326="","",'Payments Export'!N2326)</f>
        <v/>
      </c>
      <c r="G2322" s="7" t="str">
        <f>IF('Payments Export'!A2326="","",'Payments Export'!O2326)</f>
        <v/>
      </c>
      <c r="H2322" s="7" t="str">
        <f>IF('Payments Export'!B2326="","",G2322-F2322)</f>
        <v/>
      </c>
      <c r="I2322" s="3" t="str">
        <f>IF(C2322&lt;&gt;"",_xlfn.XLOOKUP(IFERROR(VALUE(C2322),C2322),'Items database'!A:A,'Items database'!B:B),(_xlfn.XLOOKUP(LEFT(E2322,3),Services,Services,"")))</f>
        <v/>
      </c>
      <c r="J2322" s="3" t="str">
        <f t="shared" si="73"/>
        <v/>
      </c>
    </row>
    <row r="2323" spans="1:10" x14ac:dyDescent="0.35">
      <c r="A2323" s="7" t="str">
        <f>IF('Payments Export'!A2327="","",'Payments Export'!A2327)</f>
        <v/>
      </c>
      <c r="B2323" s="7" t="str">
        <f>IF('Payments Export'!A2327="","",'Payments Export'!B2327)</f>
        <v/>
      </c>
      <c r="C2323" s="7" t="str">
        <f>IF(IFERROR(VALUE('Payments Export'!H2327),'Payments Export'!H2327)&lt;&gt;0,IFERROR(VALUE('Payments Export'!H2327),'Payments Export'!H2327),"")</f>
        <v/>
      </c>
      <c r="D2323" s="7" t="str">
        <f>IF('Payments Export'!I2327="","",'Payments Export'!I2327)</f>
        <v/>
      </c>
      <c r="E2323" s="7" t="str">
        <f t="shared" si="72"/>
        <v/>
      </c>
      <c r="F2323" s="7" t="str">
        <f>IF('Payments Export'!A2327="","",'Payments Export'!N2327)</f>
        <v/>
      </c>
      <c r="G2323" s="7" t="str">
        <f>IF('Payments Export'!A2327="","",'Payments Export'!O2327)</f>
        <v/>
      </c>
      <c r="H2323" s="7" t="str">
        <f>IF('Payments Export'!B2327="","",G2323-F2323)</f>
        <v/>
      </c>
      <c r="I2323" s="3" t="str">
        <f>IF(C2323&lt;&gt;"",_xlfn.XLOOKUP(IFERROR(VALUE(C2323),C2323),'Items database'!A:A,'Items database'!B:B),(_xlfn.XLOOKUP(LEFT(E2323,3),Services,Services,"")))</f>
        <v/>
      </c>
      <c r="J2323" s="3" t="str">
        <f t="shared" si="73"/>
        <v/>
      </c>
    </row>
    <row r="2324" spans="1:10" x14ac:dyDescent="0.35">
      <c r="A2324" s="7" t="str">
        <f>IF('Payments Export'!A2328="","",'Payments Export'!A2328)</f>
        <v/>
      </c>
      <c r="B2324" s="7" t="str">
        <f>IF('Payments Export'!A2328="","",'Payments Export'!B2328)</f>
        <v/>
      </c>
      <c r="C2324" s="7" t="str">
        <f>IF(IFERROR(VALUE('Payments Export'!H2328),'Payments Export'!H2328)&lt;&gt;0,IFERROR(VALUE('Payments Export'!H2328),'Payments Export'!H2328),"")</f>
        <v/>
      </c>
      <c r="D2324" s="7" t="str">
        <f>IF('Payments Export'!I2328="","",'Payments Export'!I2328)</f>
        <v/>
      </c>
      <c r="E2324" s="7" t="str">
        <f t="shared" si="72"/>
        <v/>
      </c>
      <c r="F2324" s="7" t="str">
        <f>IF('Payments Export'!A2328="","",'Payments Export'!N2328)</f>
        <v/>
      </c>
      <c r="G2324" s="7" t="str">
        <f>IF('Payments Export'!A2328="","",'Payments Export'!O2328)</f>
        <v/>
      </c>
      <c r="H2324" s="7" t="str">
        <f>IF('Payments Export'!B2328="","",G2324-F2324)</f>
        <v/>
      </c>
      <c r="I2324" s="3" t="str">
        <f>IF(C2324&lt;&gt;"",_xlfn.XLOOKUP(IFERROR(VALUE(C2324),C2324),'Items database'!A:A,'Items database'!B:B),(_xlfn.XLOOKUP(LEFT(E2324,3),Services,Services,"")))</f>
        <v/>
      </c>
      <c r="J2324" s="3" t="str">
        <f t="shared" si="73"/>
        <v/>
      </c>
    </row>
    <row r="2325" spans="1:10" x14ac:dyDescent="0.35">
      <c r="A2325" s="7" t="str">
        <f>IF('Payments Export'!A2329="","",'Payments Export'!A2329)</f>
        <v/>
      </c>
      <c r="B2325" s="7" t="str">
        <f>IF('Payments Export'!A2329="","",'Payments Export'!B2329)</f>
        <v/>
      </c>
      <c r="C2325" s="7" t="str">
        <f>IF(IFERROR(VALUE('Payments Export'!H2329),'Payments Export'!H2329)&lt;&gt;0,IFERROR(VALUE('Payments Export'!H2329),'Payments Export'!H2329),"")</f>
        <v/>
      </c>
      <c r="D2325" s="7" t="str">
        <f>IF('Payments Export'!I2329="","",'Payments Export'!I2329)</f>
        <v/>
      </c>
      <c r="E2325" s="7" t="str">
        <f t="shared" si="72"/>
        <v/>
      </c>
      <c r="F2325" s="7" t="str">
        <f>IF('Payments Export'!A2329="","",'Payments Export'!N2329)</f>
        <v/>
      </c>
      <c r="G2325" s="7" t="str">
        <f>IF('Payments Export'!A2329="","",'Payments Export'!O2329)</f>
        <v/>
      </c>
      <c r="H2325" s="7" t="str">
        <f>IF('Payments Export'!B2329="","",G2325-F2325)</f>
        <v/>
      </c>
      <c r="I2325" s="3" t="str">
        <f>IF(C2325&lt;&gt;"",_xlfn.XLOOKUP(IFERROR(VALUE(C2325),C2325),'Items database'!A:A,'Items database'!B:B),(_xlfn.XLOOKUP(LEFT(E2325,3),Services,Services,"")))</f>
        <v/>
      </c>
      <c r="J2325" s="3" t="str">
        <f t="shared" si="73"/>
        <v/>
      </c>
    </row>
    <row r="2326" spans="1:10" x14ac:dyDescent="0.35">
      <c r="A2326" s="7" t="str">
        <f>IF('Payments Export'!A2330="","",'Payments Export'!A2330)</f>
        <v/>
      </c>
      <c r="B2326" s="7" t="str">
        <f>IF('Payments Export'!A2330="","",'Payments Export'!B2330)</f>
        <v/>
      </c>
      <c r="C2326" s="7" t="str">
        <f>IF(IFERROR(VALUE('Payments Export'!H2330),'Payments Export'!H2330)&lt;&gt;0,IFERROR(VALUE('Payments Export'!H2330),'Payments Export'!H2330),"")</f>
        <v/>
      </c>
      <c r="D2326" s="7" t="str">
        <f>IF('Payments Export'!I2330="","",'Payments Export'!I2330)</f>
        <v/>
      </c>
      <c r="E2326" s="7" t="str">
        <f t="shared" si="72"/>
        <v/>
      </c>
      <c r="F2326" s="7" t="str">
        <f>IF('Payments Export'!A2330="","",'Payments Export'!N2330)</f>
        <v/>
      </c>
      <c r="G2326" s="7" t="str">
        <f>IF('Payments Export'!A2330="","",'Payments Export'!O2330)</f>
        <v/>
      </c>
      <c r="H2326" s="7" t="str">
        <f>IF('Payments Export'!B2330="","",G2326-F2326)</f>
        <v/>
      </c>
      <c r="I2326" s="3" t="str">
        <f>IF(C2326&lt;&gt;"",_xlfn.XLOOKUP(IFERROR(VALUE(C2326),C2326),'Items database'!A:A,'Items database'!B:B),(_xlfn.XLOOKUP(LEFT(E2326,3),Services,Services,"")))</f>
        <v/>
      </c>
      <c r="J2326" s="3" t="str">
        <f t="shared" si="73"/>
        <v/>
      </c>
    </row>
    <row r="2327" spans="1:10" x14ac:dyDescent="0.35">
      <c r="A2327" s="7" t="str">
        <f>IF('Payments Export'!A2331="","",'Payments Export'!A2331)</f>
        <v/>
      </c>
      <c r="B2327" s="7" t="str">
        <f>IF('Payments Export'!A2331="","",'Payments Export'!B2331)</f>
        <v/>
      </c>
      <c r="C2327" s="7" t="str">
        <f>IF(IFERROR(VALUE('Payments Export'!H2331),'Payments Export'!H2331)&lt;&gt;0,IFERROR(VALUE('Payments Export'!H2331),'Payments Export'!H2331),"")</f>
        <v/>
      </c>
      <c r="D2327" s="7" t="str">
        <f>IF('Payments Export'!I2331="","",'Payments Export'!I2331)</f>
        <v/>
      </c>
      <c r="E2327" s="7" t="str">
        <f t="shared" si="72"/>
        <v/>
      </c>
      <c r="F2327" s="7" t="str">
        <f>IF('Payments Export'!A2331="","",'Payments Export'!N2331)</f>
        <v/>
      </c>
      <c r="G2327" s="7" t="str">
        <f>IF('Payments Export'!A2331="","",'Payments Export'!O2331)</f>
        <v/>
      </c>
      <c r="H2327" s="7" t="str">
        <f>IF('Payments Export'!B2331="","",G2327-F2327)</f>
        <v/>
      </c>
      <c r="I2327" s="3" t="str">
        <f>IF(C2327&lt;&gt;"",_xlfn.XLOOKUP(IFERROR(VALUE(C2327),C2327),'Items database'!A:A,'Items database'!B:B),(_xlfn.XLOOKUP(LEFT(E2327,3),Services,Services,"")))</f>
        <v/>
      </c>
      <c r="J2327" s="3" t="str">
        <f t="shared" si="73"/>
        <v/>
      </c>
    </row>
    <row r="2328" spans="1:10" x14ac:dyDescent="0.35">
      <c r="A2328" s="7" t="str">
        <f>IF('Payments Export'!A2332="","",'Payments Export'!A2332)</f>
        <v/>
      </c>
      <c r="B2328" s="7" t="str">
        <f>IF('Payments Export'!A2332="","",'Payments Export'!B2332)</f>
        <v/>
      </c>
      <c r="C2328" s="7" t="str">
        <f>IF(IFERROR(VALUE('Payments Export'!H2332),'Payments Export'!H2332)&lt;&gt;0,IFERROR(VALUE('Payments Export'!H2332),'Payments Export'!H2332),"")</f>
        <v/>
      </c>
      <c r="D2328" s="7" t="str">
        <f>IF('Payments Export'!I2332="","",'Payments Export'!I2332)</f>
        <v/>
      </c>
      <c r="E2328" s="7" t="str">
        <f t="shared" si="72"/>
        <v/>
      </c>
      <c r="F2328" s="7" t="str">
        <f>IF('Payments Export'!A2332="","",'Payments Export'!N2332)</f>
        <v/>
      </c>
      <c r="G2328" s="7" t="str">
        <f>IF('Payments Export'!A2332="","",'Payments Export'!O2332)</f>
        <v/>
      </c>
      <c r="H2328" s="7" t="str">
        <f>IF('Payments Export'!B2332="","",G2328-F2328)</f>
        <v/>
      </c>
      <c r="I2328" s="3" t="str">
        <f>IF(C2328&lt;&gt;"",_xlfn.XLOOKUP(IFERROR(VALUE(C2328),C2328),'Items database'!A:A,'Items database'!B:B),(_xlfn.XLOOKUP(LEFT(E2328,3),Services,Services,"")))</f>
        <v/>
      </c>
      <c r="J2328" s="3" t="str">
        <f t="shared" si="73"/>
        <v/>
      </c>
    </row>
    <row r="2329" spans="1:10" x14ac:dyDescent="0.35">
      <c r="A2329" s="7" t="str">
        <f>IF('Payments Export'!A2333="","",'Payments Export'!A2333)</f>
        <v/>
      </c>
      <c r="B2329" s="7" t="str">
        <f>IF('Payments Export'!A2333="","",'Payments Export'!B2333)</f>
        <v/>
      </c>
      <c r="C2329" s="7" t="str">
        <f>IF(IFERROR(VALUE('Payments Export'!H2333),'Payments Export'!H2333)&lt;&gt;0,IFERROR(VALUE('Payments Export'!H2333),'Payments Export'!H2333),"")</f>
        <v/>
      </c>
      <c r="D2329" s="7" t="str">
        <f>IF('Payments Export'!I2333="","",'Payments Export'!I2333)</f>
        <v/>
      </c>
      <c r="E2329" s="7" t="str">
        <f t="shared" si="72"/>
        <v/>
      </c>
      <c r="F2329" s="7" t="str">
        <f>IF('Payments Export'!A2333="","",'Payments Export'!N2333)</f>
        <v/>
      </c>
      <c r="G2329" s="7" t="str">
        <f>IF('Payments Export'!A2333="","",'Payments Export'!O2333)</f>
        <v/>
      </c>
      <c r="H2329" s="7" t="str">
        <f>IF('Payments Export'!B2333="","",G2329-F2329)</f>
        <v/>
      </c>
      <c r="I2329" s="3" t="str">
        <f>IF(C2329&lt;&gt;"",_xlfn.XLOOKUP(IFERROR(VALUE(C2329),C2329),'Items database'!A:A,'Items database'!B:B),(_xlfn.XLOOKUP(LEFT(E2329,3),Services,Services,"")))</f>
        <v/>
      </c>
      <c r="J2329" s="3" t="str">
        <f t="shared" si="73"/>
        <v/>
      </c>
    </row>
    <row r="2330" spans="1:10" x14ac:dyDescent="0.35">
      <c r="A2330" s="7" t="str">
        <f>IF('Payments Export'!A2334="","",'Payments Export'!A2334)</f>
        <v/>
      </c>
      <c r="B2330" s="7" t="str">
        <f>IF('Payments Export'!A2334="","",'Payments Export'!B2334)</f>
        <v/>
      </c>
      <c r="C2330" s="7" t="str">
        <f>IF(IFERROR(VALUE('Payments Export'!H2334),'Payments Export'!H2334)&lt;&gt;0,IFERROR(VALUE('Payments Export'!H2334),'Payments Export'!H2334),"")</f>
        <v/>
      </c>
      <c r="D2330" s="7" t="str">
        <f>IF('Payments Export'!I2334="","",'Payments Export'!I2334)</f>
        <v/>
      </c>
      <c r="E2330" s="7" t="str">
        <f t="shared" si="72"/>
        <v/>
      </c>
      <c r="F2330" s="7" t="str">
        <f>IF('Payments Export'!A2334="","",'Payments Export'!N2334)</f>
        <v/>
      </c>
      <c r="G2330" s="7" t="str">
        <f>IF('Payments Export'!A2334="","",'Payments Export'!O2334)</f>
        <v/>
      </c>
      <c r="H2330" s="7" t="str">
        <f>IF('Payments Export'!B2334="","",G2330-F2330)</f>
        <v/>
      </c>
      <c r="I2330" s="3" t="str">
        <f>IF(C2330&lt;&gt;"",_xlfn.XLOOKUP(IFERROR(VALUE(C2330),C2330),'Items database'!A:A,'Items database'!B:B),(_xlfn.XLOOKUP(LEFT(E2330,3),Services,Services,"")))</f>
        <v/>
      </c>
      <c r="J2330" s="3" t="str">
        <f t="shared" si="73"/>
        <v/>
      </c>
    </row>
    <row r="2331" spans="1:10" x14ac:dyDescent="0.35">
      <c r="A2331" s="7" t="str">
        <f>IF('Payments Export'!A2335="","",'Payments Export'!A2335)</f>
        <v/>
      </c>
      <c r="B2331" s="7" t="str">
        <f>IF('Payments Export'!A2335="","",'Payments Export'!B2335)</f>
        <v/>
      </c>
      <c r="C2331" s="7" t="str">
        <f>IF(IFERROR(VALUE('Payments Export'!H2335),'Payments Export'!H2335)&lt;&gt;0,IFERROR(VALUE('Payments Export'!H2335),'Payments Export'!H2335),"")</f>
        <v/>
      </c>
      <c r="D2331" s="7" t="str">
        <f>IF('Payments Export'!I2335="","",'Payments Export'!I2335)</f>
        <v/>
      </c>
      <c r="E2331" s="7" t="str">
        <f t="shared" si="72"/>
        <v/>
      </c>
      <c r="F2331" s="7" t="str">
        <f>IF('Payments Export'!A2335="","",'Payments Export'!N2335)</f>
        <v/>
      </c>
      <c r="G2331" s="7" t="str">
        <f>IF('Payments Export'!A2335="","",'Payments Export'!O2335)</f>
        <v/>
      </c>
      <c r="H2331" s="7" t="str">
        <f>IF('Payments Export'!B2335="","",G2331-F2331)</f>
        <v/>
      </c>
      <c r="I2331" s="3" t="str">
        <f>IF(C2331&lt;&gt;"",_xlfn.XLOOKUP(IFERROR(VALUE(C2331),C2331),'Items database'!A:A,'Items database'!B:B),(_xlfn.XLOOKUP(LEFT(E2331,3),Services,Services,"")))</f>
        <v/>
      </c>
      <c r="J2331" s="3" t="str">
        <f t="shared" si="73"/>
        <v/>
      </c>
    </row>
    <row r="2332" spans="1:10" x14ac:dyDescent="0.35">
      <c r="A2332" s="7" t="str">
        <f>IF('Payments Export'!A2336="","",'Payments Export'!A2336)</f>
        <v/>
      </c>
      <c r="B2332" s="7" t="str">
        <f>IF('Payments Export'!A2336="","",'Payments Export'!B2336)</f>
        <v/>
      </c>
      <c r="C2332" s="7" t="str">
        <f>IF(IFERROR(VALUE('Payments Export'!H2336),'Payments Export'!H2336)&lt;&gt;0,IFERROR(VALUE('Payments Export'!H2336),'Payments Export'!H2336),"")</f>
        <v/>
      </c>
      <c r="D2332" s="7" t="str">
        <f>IF('Payments Export'!I2336="","",'Payments Export'!I2336)</f>
        <v/>
      </c>
      <c r="E2332" s="7" t="str">
        <f t="shared" si="72"/>
        <v/>
      </c>
      <c r="F2332" s="7" t="str">
        <f>IF('Payments Export'!A2336="","",'Payments Export'!N2336)</f>
        <v/>
      </c>
      <c r="G2332" s="7" t="str">
        <f>IF('Payments Export'!A2336="","",'Payments Export'!O2336)</f>
        <v/>
      </c>
      <c r="H2332" s="7" t="str">
        <f>IF('Payments Export'!B2336="","",G2332-F2332)</f>
        <v/>
      </c>
      <c r="I2332" s="3" t="str">
        <f>IF(C2332&lt;&gt;"",_xlfn.XLOOKUP(IFERROR(VALUE(C2332),C2332),'Items database'!A:A,'Items database'!B:B),(_xlfn.XLOOKUP(LEFT(E2332,3),Services,Services,"")))</f>
        <v/>
      </c>
      <c r="J2332" s="3" t="str">
        <f t="shared" si="73"/>
        <v/>
      </c>
    </row>
    <row r="2333" spans="1:10" x14ac:dyDescent="0.35">
      <c r="A2333" s="7" t="str">
        <f>IF('Payments Export'!A2337="","",'Payments Export'!A2337)</f>
        <v/>
      </c>
      <c r="B2333" s="7" t="str">
        <f>IF('Payments Export'!A2337="","",'Payments Export'!B2337)</f>
        <v/>
      </c>
      <c r="C2333" s="7" t="str">
        <f>IF(IFERROR(VALUE('Payments Export'!H2337),'Payments Export'!H2337)&lt;&gt;0,IFERROR(VALUE('Payments Export'!H2337),'Payments Export'!H2337),"")</f>
        <v/>
      </c>
      <c r="D2333" s="7" t="str">
        <f>IF('Payments Export'!I2337="","",'Payments Export'!I2337)</f>
        <v/>
      </c>
      <c r="E2333" s="7" t="str">
        <f t="shared" si="72"/>
        <v/>
      </c>
      <c r="F2333" s="7" t="str">
        <f>IF('Payments Export'!A2337="","",'Payments Export'!N2337)</f>
        <v/>
      </c>
      <c r="G2333" s="7" t="str">
        <f>IF('Payments Export'!A2337="","",'Payments Export'!O2337)</f>
        <v/>
      </c>
      <c r="H2333" s="7" t="str">
        <f>IF('Payments Export'!B2337="","",G2333-F2333)</f>
        <v/>
      </c>
      <c r="I2333" s="3" t="str">
        <f>IF(C2333&lt;&gt;"",_xlfn.XLOOKUP(IFERROR(VALUE(C2333),C2333),'Items database'!A:A,'Items database'!B:B),(_xlfn.XLOOKUP(LEFT(E2333,3),Services,Services,"")))</f>
        <v/>
      </c>
      <c r="J2333" s="3" t="str">
        <f t="shared" si="73"/>
        <v/>
      </c>
    </row>
    <row r="2334" spans="1:10" x14ac:dyDescent="0.35">
      <c r="A2334" s="7" t="str">
        <f>IF('Payments Export'!A2338="","",'Payments Export'!A2338)</f>
        <v/>
      </c>
      <c r="B2334" s="7" t="str">
        <f>IF('Payments Export'!A2338="","",'Payments Export'!B2338)</f>
        <v/>
      </c>
      <c r="C2334" s="7" t="str">
        <f>IF(IFERROR(VALUE('Payments Export'!H2338),'Payments Export'!H2338)&lt;&gt;0,IFERROR(VALUE('Payments Export'!H2338),'Payments Export'!H2338),"")</f>
        <v/>
      </c>
      <c r="D2334" s="7" t="str">
        <f>IF('Payments Export'!I2338="","",'Payments Export'!I2338)</f>
        <v/>
      </c>
      <c r="E2334" s="7" t="str">
        <f t="shared" si="72"/>
        <v/>
      </c>
      <c r="F2334" s="7" t="str">
        <f>IF('Payments Export'!A2338="","",'Payments Export'!N2338)</f>
        <v/>
      </c>
      <c r="G2334" s="7" t="str">
        <f>IF('Payments Export'!A2338="","",'Payments Export'!O2338)</f>
        <v/>
      </c>
      <c r="H2334" s="7" t="str">
        <f>IF('Payments Export'!B2338="","",G2334-F2334)</f>
        <v/>
      </c>
      <c r="I2334" s="3" t="str">
        <f>IF(C2334&lt;&gt;"",_xlfn.XLOOKUP(IFERROR(VALUE(C2334),C2334),'Items database'!A:A,'Items database'!B:B),(_xlfn.XLOOKUP(LEFT(E2334,3),Services,Services,"")))</f>
        <v/>
      </c>
      <c r="J2334" s="3" t="str">
        <f t="shared" si="73"/>
        <v/>
      </c>
    </row>
    <row r="2335" spans="1:10" x14ac:dyDescent="0.35">
      <c r="A2335" s="7" t="str">
        <f>IF('Payments Export'!A2339="","",'Payments Export'!A2339)</f>
        <v/>
      </c>
      <c r="B2335" s="7" t="str">
        <f>IF('Payments Export'!A2339="","",'Payments Export'!B2339)</f>
        <v/>
      </c>
      <c r="C2335" s="7" t="str">
        <f>IF(IFERROR(VALUE('Payments Export'!H2339),'Payments Export'!H2339)&lt;&gt;0,IFERROR(VALUE('Payments Export'!H2339),'Payments Export'!H2339),"")</f>
        <v/>
      </c>
      <c r="D2335" s="7" t="str">
        <f>IF('Payments Export'!I2339="","",'Payments Export'!I2339)</f>
        <v/>
      </c>
      <c r="E2335" s="7" t="str">
        <f t="shared" si="72"/>
        <v/>
      </c>
      <c r="F2335" s="7" t="str">
        <f>IF('Payments Export'!A2339="","",'Payments Export'!N2339)</f>
        <v/>
      </c>
      <c r="G2335" s="7" t="str">
        <f>IF('Payments Export'!A2339="","",'Payments Export'!O2339)</f>
        <v/>
      </c>
      <c r="H2335" s="7" t="str">
        <f>IF('Payments Export'!B2339="","",G2335-F2335)</f>
        <v/>
      </c>
      <c r="I2335" s="3" t="str">
        <f>IF(C2335&lt;&gt;"",_xlfn.XLOOKUP(IFERROR(VALUE(C2335),C2335),'Items database'!A:A,'Items database'!B:B),(_xlfn.XLOOKUP(LEFT(E2335,3),Services,Services,"")))</f>
        <v/>
      </c>
      <c r="J2335" s="3" t="str">
        <f t="shared" si="73"/>
        <v/>
      </c>
    </row>
    <row r="2336" spans="1:10" x14ac:dyDescent="0.35">
      <c r="A2336" s="7" t="str">
        <f>IF('Payments Export'!A2340="","",'Payments Export'!A2340)</f>
        <v/>
      </c>
      <c r="B2336" s="7" t="str">
        <f>IF('Payments Export'!A2340="","",'Payments Export'!B2340)</f>
        <v/>
      </c>
      <c r="C2336" s="7" t="str">
        <f>IF(IFERROR(VALUE('Payments Export'!H2340),'Payments Export'!H2340)&lt;&gt;0,IFERROR(VALUE('Payments Export'!H2340),'Payments Export'!H2340),"")</f>
        <v/>
      </c>
      <c r="D2336" s="7" t="str">
        <f>IF('Payments Export'!I2340="","",'Payments Export'!I2340)</f>
        <v/>
      </c>
      <c r="E2336" s="7" t="str">
        <f t="shared" si="72"/>
        <v/>
      </c>
      <c r="F2336" s="7" t="str">
        <f>IF('Payments Export'!A2340="","",'Payments Export'!N2340)</f>
        <v/>
      </c>
      <c r="G2336" s="7" t="str">
        <f>IF('Payments Export'!A2340="","",'Payments Export'!O2340)</f>
        <v/>
      </c>
      <c r="H2336" s="7" t="str">
        <f>IF('Payments Export'!B2340="","",G2336-F2336)</f>
        <v/>
      </c>
      <c r="I2336" s="3" t="str">
        <f>IF(C2336&lt;&gt;"",_xlfn.XLOOKUP(IFERROR(VALUE(C2336),C2336),'Items database'!A:A,'Items database'!B:B),(_xlfn.XLOOKUP(LEFT(E2336,3),Services,Services,"")))</f>
        <v/>
      </c>
      <c r="J2336" s="3" t="str">
        <f t="shared" si="73"/>
        <v/>
      </c>
    </row>
    <row r="2337" spans="1:10" x14ac:dyDescent="0.35">
      <c r="A2337" s="7" t="str">
        <f>IF('Payments Export'!A2341="","",'Payments Export'!A2341)</f>
        <v/>
      </c>
      <c r="B2337" s="7" t="str">
        <f>IF('Payments Export'!A2341="","",'Payments Export'!B2341)</f>
        <v/>
      </c>
      <c r="C2337" s="7" t="str">
        <f>IF(IFERROR(VALUE('Payments Export'!H2341),'Payments Export'!H2341)&lt;&gt;0,IFERROR(VALUE('Payments Export'!H2341),'Payments Export'!H2341),"")</f>
        <v/>
      </c>
      <c r="D2337" s="7" t="str">
        <f>IF('Payments Export'!I2341="","",'Payments Export'!I2341)</f>
        <v/>
      </c>
      <c r="E2337" s="7" t="str">
        <f t="shared" si="72"/>
        <v/>
      </c>
      <c r="F2337" s="7" t="str">
        <f>IF('Payments Export'!A2341="","",'Payments Export'!N2341)</f>
        <v/>
      </c>
      <c r="G2337" s="7" t="str">
        <f>IF('Payments Export'!A2341="","",'Payments Export'!O2341)</f>
        <v/>
      </c>
      <c r="H2337" s="7" t="str">
        <f>IF('Payments Export'!B2341="","",G2337-F2337)</f>
        <v/>
      </c>
      <c r="I2337" s="3" t="str">
        <f>IF(C2337&lt;&gt;"",_xlfn.XLOOKUP(IFERROR(VALUE(C2337),C2337),'Items database'!A:A,'Items database'!B:B),(_xlfn.XLOOKUP(LEFT(E2337,3),Services,Services,"")))</f>
        <v/>
      </c>
      <c r="J2337" s="3" t="str">
        <f t="shared" si="73"/>
        <v/>
      </c>
    </row>
    <row r="2338" spans="1:10" x14ac:dyDescent="0.35">
      <c r="A2338" s="7" t="str">
        <f>IF('Payments Export'!A2342="","",'Payments Export'!A2342)</f>
        <v/>
      </c>
      <c r="B2338" s="7" t="str">
        <f>IF('Payments Export'!A2342="","",'Payments Export'!B2342)</f>
        <v/>
      </c>
      <c r="C2338" s="7" t="str">
        <f>IF(IFERROR(VALUE('Payments Export'!H2342),'Payments Export'!H2342)&lt;&gt;0,IFERROR(VALUE('Payments Export'!H2342),'Payments Export'!H2342),"")</f>
        <v/>
      </c>
      <c r="D2338" s="7" t="str">
        <f>IF('Payments Export'!I2342="","",'Payments Export'!I2342)</f>
        <v/>
      </c>
      <c r="E2338" s="7" t="str">
        <f t="shared" si="72"/>
        <v/>
      </c>
      <c r="F2338" s="7" t="str">
        <f>IF('Payments Export'!A2342="","",'Payments Export'!N2342)</f>
        <v/>
      </c>
      <c r="G2338" s="7" t="str">
        <f>IF('Payments Export'!A2342="","",'Payments Export'!O2342)</f>
        <v/>
      </c>
      <c r="H2338" s="7" t="str">
        <f>IF('Payments Export'!B2342="","",G2338-F2338)</f>
        <v/>
      </c>
      <c r="I2338" s="3" t="str">
        <f>IF(C2338&lt;&gt;"",_xlfn.XLOOKUP(IFERROR(VALUE(C2338),C2338),'Items database'!A:A,'Items database'!B:B),(_xlfn.XLOOKUP(LEFT(E2338,3),Services,Services,"")))</f>
        <v/>
      </c>
      <c r="J2338" s="3" t="str">
        <f t="shared" si="73"/>
        <v/>
      </c>
    </row>
    <row r="2339" spans="1:10" x14ac:dyDescent="0.35">
      <c r="A2339" s="7" t="str">
        <f>IF('Payments Export'!A2343="","",'Payments Export'!A2343)</f>
        <v/>
      </c>
      <c r="B2339" s="7" t="str">
        <f>IF('Payments Export'!A2343="","",'Payments Export'!B2343)</f>
        <v/>
      </c>
      <c r="C2339" s="7" t="str">
        <f>IF(IFERROR(VALUE('Payments Export'!H2343),'Payments Export'!H2343)&lt;&gt;0,IFERROR(VALUE('Payments Export'!H2343),'Payments Export'!H2343),"")</f>
        <v/>
      </c>
      <c r="D2339" s="7" t="str">
        <f>IF('Payments Export'!I2343="","",'Payments Export'!I2343)</f>
        <v/>
      </c>
      <c r="E2339" s="7" t="str">
        <f t="shared" si="72"/>
        <v/>
      </c>
      <c r="F2339" s="7" t="str">
        <f>IF('Payments Export'!A2343="","",'Payments Export'!N2343)</f>
        <v/>
      </c>
      <c r="G2339" s="7" t="str">
        <f>IF('Payments Export'!A2343="","",'Payments Export'!O2343)</f>
        <v/>
      </c>
      <c r="H2339" s="7" t="str">
        <f>IF('Payments Export'!B2343="","",G2339-F2339)</f>
        <v/>
      </c>
      <c r="I2339" s="3" t="str">
        <f>IF(C2339&lt;&gt;"",_xlfn.XLOOKUP(IFERROR(VALUE(C2339),C2339),'Items database'!A:A,'Items database'!B:B),(_xlfn.XLOOKUP(LEFT(E2339,3),Services,Services,"")))</f>
        <v/>
      </c>
      <c r="J2339" s="3" t="str">
        <f t="shared" si="73"/>
        <v/>
      </c>
    </row>
    <row r="2340" spans="1:10" x14ac:dyDescent="0.35">
      <c r="A2340" s="7" t="str">
        <f>IF('Payments Export'!A2344="","",'Payments Export'!A2344)</f>
        <v/>
      </c>
      <c r="B2340" s="7" t="str">
        <f>IF('Payments Export'!A2344="","",'Payments Export'!B2344)</f>
        <v/>
      </c>
      <c r="C2340" s="7" t="str">
        <f>IF(IFERROR(VALUE('Payments Export'!H2344),'Payments Export'!H2344)&lt;&gt;0,IFERROR(VALUE('Payments Export'!H2344),'Payments Export'!H2344),"")</f>
        <v/>
      </c>
      <c r="D2340" s="7" t="str">
        <f>IF('Payments Export'!I2344="","",'Payments Export'!I2344)</f>
        <v/>
      </c>
      <c r="E2340" s="7" t="str">
        <f t="shared" si="72"/>
        <v/>
      </c>
      <c r="F2340" s="7" t="str">
        <f>IF('Payments Export'!A2344="","",'Payments Export'!N2344)</f>
        <v/>
      </c>
      <c r="G2340" s="7" t="str">
        <f>IF('Payments Export'!A2344="","",'Payments Export'!O2344)</f>
        <v/>
      </c>
      <c r="H2340" s="7" t="str">
        <f>IF('Payments Export'!B2344="","",G2340-F2340)</f>
        <v/>
      </c>
      <c r="I2340" s="3" t="str">
        <f>IF(C2340&lt;&gt;"",_xlfn.XLOOKUP(IFERROR(VALUE(C2340),C2340),'Items database'!A:A,'Items database'!B:B),(_xlfn.XLOOKUP(LEFT(E2340,3),Services,Services,"")))</f>
        <v/>
      </c>
      <c r="J2340" s="3" t="str">
        <f t="shared" si="73"/>
        <v/>
      </c>
    </row>
    <row r="2341" spans="1:10" x14ac:dyDescent="0.35">
      <c r="A2341" s="7" t="str">
        <f>IF('Payments Export'!A2345="","",'Payments Export'!A2345)</f>
        <v/>
      </c>
      <c r="B2341" s="7" t="str">
        <f>IF('Payments Export'!A2345="","",'Payments Export'!B2345)</f>
        <v/>
      </c>
      <c r="C2341" s="7" t="str">
        <f>IF(IFERROR(VALUE('Payments Export'!H2345),'Payments Export'!H2345)&lt;&gt;0,IFERROR(VALUE('Payments Export'!H2345),'Payments Export'!H2345),"")</f>
        <v/>
      </c>
      <c r="D2341" s="7" t="str">
        <f>IF('Payments Export'!I2345="","",'Payments Export'!I2345)</f>
        <v/>
      </c>
      <c r="E2341" s="7" t="str">
        <f t="shared" si="72"/>
        <v/>
      </c>
      <c r="F2341" s="7" t="str">
        <f>IF('Payments Export'!A2345="","",'Payments Export'!N2345)</f>
        <v/>
      </c>
      <c r="G2341" s="7" t="str">
        <f>IF('Payments Export'!A2345="","",'Payments Export'!O2345)</f>
        <v/>
      </c>
      <c r="H2341" s="7" t="str">
        <f>IF('Payments Export'!B2345="","",G2341-F2341)</f>
        <v/>
      </c>
      <c r="I2341" s="3" t="str">
        <f>IF(C2341&lt;&gt;"",_xlfn.XLOOKUP(IFERROR(VALUE(C2341),C2341),'Items database'!A:A,'Items database'!B:B),(_xlfn.XLOOKUP(LEFT(E2341,3),Services,Services,"")))</f>
        <v/>
      </c>
      <c r="J2341" s="3" t="str">
        <f t="shared" si="73"/>
        <v/>
      </c>
    </row>
    <row r="2342" spans="1:10" x14ac:dyDescent="0.35">
      <c r="A2342" s="7" t="str">
        <f>IF('Payments Export'!A2346="","",'Payments Export'!A2346)</f>
        <v/>
      </c>
      <c r="B2342" s="7" t="str">
        <f>IF('Payments Export'!A2346="","",'Payments Export'!B2346)</f>
        <v/>
      </c>
      <c r="C2342" s="7" t="str">
        <f>IF(IFERROR(VALUE('Payments Export'!H2346),'Payments Export'!H2346)&lt;&gt;0,IFERROR(VALUE('Payments Export'!H2346),'Payments Export'!H2346),"")</f>
        <v/>
      </c>
      <c r="D2342" s="7" t="str">
        <f>IF('Payments Export'!I2346="","",'Payments Export'!I2346)</f>
        <v/>
      </c>
      <c r="E2342" s="7" t="str">
        <f t="shared" si="72"/>
        <v/>
      </c>
      <c r="F2342" s="7" t="str">
        <f>IF('Payments Export'!A2346="","",'Payments Export'!N2346)</f>
        <v/>
      </c>
      <c r="G2342" s="7" t="str">
        <f>IF('Payments Export'!A2346="","",'Payments Export'!O2346)</f>
        <v/>
      </c>
      <c r="H2342" s="7" t="str">
        <f>IF('Payments Export'!B2346="","",G2342-F2342)</f>
        <v/>
      </c>
      <c r="I2342" s="3" t="str">
        <f>IF(C2342&lt;&gt;"",_xlfn.XLOOKUP(IFERROR(VALUE(C2342),C2342),'Items database'!A:A,'Items database'!B:B),(_xlfn.XLOOKUP(LEFT(E2342,3),Services,Services,"")))</f>
        <v/>
      </c>
      <c r="J2342" s="3" t="str">
        <f t="shared" si="73"/>
        <v/>
      </c>
    </row>
    <row r="2343" spans="1:10" x14ac:dyDescent="0.35">
      <c r="A2343" s="7" t="str">
        <f>IF('Payments Export'!A2347="","",'Payments Export'!A2347)</f>
        <v/>
      </c>
      <c r="B2343" s="7" t="str">
        <f>IF('Payments Export'!A2347="","",'Payments Export'!B2347)</f>
        <v/>
      </c>
      <c r="C2343" s="7" t="str">
        <f>IF(IFERROR(VALUE('Payments Export'!H2347),'Payments Export'!H2347)&lt;&gt;0,IFERROR(VALUE('Payments Export'!H2347),'Payments Export'!H2347),"")</f>
        <v/>
      </c>
      <c r="D2343" s="7" t="str">
        <f>IF('Payments Export'!I2347="","",'Payments Export'!I2347)</f>
        <v/>
      </c>
      <c r="E2343" s="7" t="str">
        <f t="shared" si="72"/>
        <v/>
      </c>
      <c r="F2343" s="7" t="str">
        <f>IF('Payments Export'!A2347="","",'Payments Export'!N2347)</f>
        <v/>
      </c>
      <c r="G2343" s="7" t="str">
        <f>IF('Payments Export'!A2347="","",'Payments Export'!O2347)</f>
        <v/>
      </c>
      <c r="H2343" s="7" t="str">
        <f>IF('Payments Export'!B2347="","",G2343-F2343)</f>
        <v/>
      </c>
      <c r="I2343" s="3" t="str">
        <f>IF(C2343&lt;&gt;"",_xlfn.XLOOKUP(IFERROR(VALUE(C2343),C2343),'Items database'!A:A,'Items database'!B:B),(_xlfn.XLOOKUP(LEFT(E2343,3),Services,Services,"")))</f>
        <v/>
      </c>
      <c r="J2343" s="3" t="str">
        <f t="shared" si="73"/>
        <v/>
      </c>
    </row>
    <row r="2344" spans="1:10" x14ac:dyDescent="0.35">
      <c r="A2344" s="7" t="str">
        <f>IF('Payments Export'!A2348="","",'Payments Export'!A2348)</f>
        <v/>
      </c>
      <c r="B2344" s="7" t="str">
        <f>IF('Payments Export'!A2348="","",'Payments Export'!B2348)</f>
        <v/>
      </c>
      <c r="C2344" s="7" t="str">
        <f>IF(IFERROR(VALUE('Payments Export'!H2348),'Payments Export'!H2348)&lt;&gt;0,IFERROR(VALUE('Payments Export'!H2348),'Payments Export'!H2348),"")</f>
        <v/>
      </c>
      <c r="D2344" s="7" t="str">
        <f>IF('Payments Export'!I2348="","",'Payments Export'!I2348)</f>
        <v/>
      </c>
      <c r="E2344" s="7" t="str">
        <f t="shared" si="72"/>
        <v/>
      </c>
      <c r="F2344" s="7" t="str">
        <f>IF('Payments Export'!A2348="","",'Payments Export'!N2348)</f>
        <v/>
      </c>
      <c r="G2344" s="7" t="str">
        <f>IF('Payments Export'!A2348="","",'Payments Export'!O2348)</f>
        <v/>
      </c>
      <c r="H2344" s="7" t="str">
        <f>IF('Payments Export'!B2348="","",G2344-F2344)</f>
        <v/>
      </c>
      <c r="I2344" s="3" t="str">
        <f>IF(C2344&lt;&gt;"",_xlfn.XLOOKUP(IFERROR(VALUE(C2344),C2344),'Items database'!A:A,'Items database'!B:B),(_xlfn.XLOOKUP(LEFT(E2344,3),Services,Services,"")))</f>
        <v/>
      </c>
      <c r="J2344" s="3" t="str">
        <f t="shared" si="73"/>
        <v/>
      </c>
    </row>
    <row r="2345" spans="1:10" x14ac:dyDescent="0.35">
      <c r="A2345" s="7" t="str">
        <f>IF('Payments Export'!A2349="","",'Payments Export'!A2349)</f>
        <v/>
      </c>
      <c r="B2345" s="7" t="str">
        <f>IF('Payments Export'!A2349="","",'Payments Export'!B2349)</f>
        <v/>
      </c>
      <c r="C2345" s="7" t="str">
        <f>IF(IFERROR(VALUE('Payments Export'!H2349),'Payments Export'!H2349)&lt;&gt;0,IFERROR(VALUE('Payments Export'!H2349),'Payments Export'!H2349),"")</f>
        <v/>
      </c>
      <c r="D2345" s="7" t="str">
        <f>IF('Payments Export'!I2349="","",'Payments Export'!I2349)</f>
        <v/>
      </c>
      <c r="E2345" s="7" t="str">
        <f t="shared" si="72"/>
        <v/>
      </c>
      <c r="F2345" s="7" t="str">
        <f>IF('Payments Export'!A2349="","",'Payments Export'!N2349)</f>
        <v/>
      </c>
      <c r="G2345" s="7" t="str">
        <f>IF('Payments Export'!A2349="","",'Payments Export'!O2349)</f>
        <v/>
      </c>
      <c r="H2345" s="7" t="str">
        <f>IF('Payments Export'!B2349="","",G2345-F2345)</f>
        <v/>
      </c>
      <c r="I2345" s="3" t="str">
        <f>IF(C2345&lt;&gt;"",_xlfn.XLOOKUP(IFERROR(VALUE(C2345),C2345),'Items database'!A:A,'Items database'!B:B),(_xlfn.XLOOKUP(LEFT(E2345,3),Services,Services,"")))</f>
        <v/>
      </c>
      <c r="J2345" s="3" t="str">
        <f t="shared" si="73"/>
        <v/>
      </c>
    </row>
    <row r="2346" spans="1:10" x14ac:dyDescent="0.35">
      <c r="A2346" s="7" t="str">
        <f>IF('Payments Export'!A2350="","",'Payments Export'!A2350)</f>
        <v/>
      </c>
      <c r="B2346" s="7" t="str">
        <f>IF('Payments Export'!A2350="","",'Payments Export'!B2350)</f>
        <v/>
      </c>
      <c r="C2346" s="7" t="str">
        <f>IF(IFERROR(VALUE('Payments Export'!H2350),'Payments Export'!H2350)&lt;&gt;0,IFERROR(VALUE('Payments Export'!H2350),'Payments Export'!H2350),"")</f>
        <v/>
      </c>
      <c r="D2346" s="7" t="str">
        <f>IF('Payments Export'!I2350="","",'Payments Export'!I2350)</f>
        <v/>
      </c>
      <c r="E2346" s="7" t="str">
        <f t="shared" si="72"/>
        <v/>
      </c>
      <c r="F2346" s="7" t="str">
        <f>IF('Payments Export'!A2350="","",'Payments Export'!N2350)</f>
        <v/>
      </c>
      <c r="G2346" s="7" t="str">
        <f>IF('Payments Export'!A2350="","",'Payments Export'!O2350)</f>
        <v/>
      </c>
      <c r="H2346" s="7" t="str">
        <f>IF('Payments Export'!B2350="","",G2346-F2346)</f>
        <v/>
      </c>
      <c r="I2346" s="3" t="str">
        <f>IF(C2346&lt;&gt;"",_xlfn.XLOOKUP(IFERROR(VALUE(C2346),C2346),'Items database'!A:A,'Items database'!B:B),(_xlfn.XLOOKUP(LEFT(E2346,3),Services,Services,"")))</f>
        <v/>
      </c>
      <c r="J2346" s="3" t="str">
        <f t="shared" si="73"/>
        <v/>
      </c>
    </row>
    <row r="2347" spans="1:10" x14ac:dyDescent="0.35">
      <c r="A2347" s="7" t="str">
        <f>IF('Payments Export'!A2351="","",'Payments Export'!A2351)</f>
        <v/>
      </c>
      <c r="B2347" s="7" t="str">
        <f>IF('Payments Export'!A2351="","",'Payments Export'!B2351)</f>
        <v/>
      </c>
      <c r="C2347" s="7" t="str">
        <f>IF(IFERROR(VALUE('Payments Export'!H2351),'Payments Export'!H2351)&lt;&gt;0,IFERROR(VALUE('Payments Export'!H2351),'Payments Export'!H2351),"")</f>
        <v/>
      </c>
      <c r="D2347" s="7" t="str">
        <f>IF('Payments Export'!I2351="","",'Payments Export'!I2351)</f>
        <v/>
      </c>
      <c r="E2347" s="7" t="str">
        <f t="shared" si="72"/>
        <v/>
      </c>
      <c r="F2347" s="7" t="str">
        <f>IF('Payments Export'!A2351="","",'Payments Export'!N2351)</f>
        <v/>
      </c>
      <c r="G2347" s="7" t="str">
        <f>IF('Payments Export'!A2351="","",'Payments Export'!O2351)</f>
        <v/>
      </c>
      <c r="H2347" s="7" t="str">
        <f>IF('Payments Export'!B2351="","",G2347-F2347)</f>
        <v/>
      </c>
      <c r="I2347" s="3" t="str">
        <f>IF(C2347&lt;&gt;"",_xlfn.XLOOKUP(IFERROR(VALUE(C2347),C2347),'Items database'!A:A,'Items database'!B:B),(_xlfn.XLOOKUP(LEFT(E2347,3),Services,Services,"")))</f>
        <v/>
      </c>
      <c r="J2347" s="3" t="str">
        <f t="shared" si="73"/>
        <v/>
      </c>
    </row>
    <row r="2348" spans="1:10" x14ac:dyDescent="0.35">
      <c r="A2348" s="7" t="str">
        <f>IF('Payments Export'!A2352="","",'Payments Export'!A2352)</f>
        <v/>
      </c>
      <c r="B2348" s="7" t="str">
        <f>IF('Payments Export'!A2352="","",'Payments Export'!B2352)</f>
        <v/>
      </c>
      <c r="C2348" s="7" t="str">
        <f>IF(IFERROR(VALUE('Payments Export'!H2352),'Payments Export'!H2352)&lt;&gt;0,IFERROR(VALUE('Payments Export'!H2352),'Payments Export'!H2352),"")</f>
        <v/>
      </c>
      <c r="D2348" s="7" t="str">
        <f>IF('Payments Export'!I2352="","",'Payments Export'!I2352)</f>
        <v/>
      </c>
      <c r="E2348" s="7" t="str">
        <f t="shared" si="72"/>
        <v/>
      </c>
      <c r="F2348" s="7" t="str">
        <f>IF('Payments Export'!A2352="","",'Payments Export'!N2352)</f>
        <v/>
      </c>
      <c r="G2348" s="7" t="str">
        <f>IF('Payments Export'!A2352="","",'Payments Export'!O2352)</f>
        <v/>
      </c>
      <c r="H2348" s="7" t="str">
        <f>IF('Payments Export'!B2352="","",G2348-F2348)</f>
        <v/>
      </c>
      <c r="I2348" s="3" t="str">
        <f>IF(C2348&lt;&gt;"",_xlfn.XLOOKUP(IFERROR(VALUE(C2348),C2348),'Items database'!A:A,'Items database'!B:B),(_xlfn.XLOOKUP(LEFT(E2348,3),Services,Services,"")))</f>
        <v/>
      </c>
      <c r="J2348" s="3" t="str">
        <f t="shared" si="73"/>
        <v/>
      </c>
    </row>
    <row r="2349" spans="1:10" x14ac:dyDescent="0.35">
      <c r="A2349" s="7" t="str">
        <f>IF('Payments Export'!A2353="","",'Payments Export'!A2353)</f>
        <v/>
      </c>
      <c r="B2349" s="7" t="str">
        <f>IF('Payments Export'!A2353="","",'Payments Export'!B2353)</f>
        <v/>
      </c>
      <c r="C2349" s="7" t="str">
        <f>IF(IFERROR(VALUE('Payments Export'!H2353),'Payments Export'!H2353)&lt;&gt;0,IFERROR(VALUE('Payments Export'!H2353),'Payments Export'!H2353),"")</f>
        <v/>
      </c>
      <c r="D2349" s="7" t="str">
        <f>IF('Payments Export'!I2353="","",'Payments Export'!I2353)</f>
        <v/>
      </c>
      <c r="E2349" s="7" t="str">
        <f t="shared" si="72"/>
        <v/>
      </c>
      <c r="F2349" s="7" t="str">
        <f>IF('Payments Export'!A2353="","",'Payments Export'!N2353)</f>
        <v/>
      </c>
      <c r="G2349" s="7" t="str">
        <f>IF('Payments Export'!A2353="","",'Payments Export'!O2353)</f>
        <v/>
      </c>
      <c r="H2349" s="7" t="str">
        <f>IF('Payments Export'!B2353="","",G2349-F2349)</f>
        <v/>
      </c>
      <c r="I2349" s="3" t="str">
        <f>IF(C2349&lt;&gt;"",_xlfn.XLOOKUP(IFERROR(VALUE(C2349),C2349),'Items database'!A:A,'Items database'!B:B),(_xlfn.XLOOKUP(LEFT(E2349,3),Services,Services,"")))</f>
        <v/>
      </c>
      <c r="J2349" s="3" t="str">
        <f t="shared" si="73"/>
        <v/>
      </c>
    </row>
    <row r="2350" spans="1:10" x14ac:dyDescent="0.35">
      <c r="A2350" s="7" t="str">
        <f>IF('Payments Export'!A2354="","",'Payments Export'!A2354)</f>
        <v/>
      </c>
      <c r="B2350" s="7" t="str">
        <f>IF('Payments Export'!A2354="","",'Payments Export'!B2354)</f>
        <v/>
      </c>
      <c r="C2350" s="7" t="str">
        <f>IF(IFERROR(VALUE('Payments Export'!H2354),'Payments Export'!H2354)&lt;&gt;0,IFERROR(VALUE('Payments Export'!H2354),'Payments Export'!H2354),"")</f>
        <v/>
      </c>
      <c r="D2350" s="7" t="str">
        <f>IF('Payments Export'!I2354="","",'Payments Export'!I2354)</f>
        <v/>
      </c>
      <c r="E2350" s="7" t="str">
        <f t="shared" si="72"/>
        <v/>
      </c>
      <c r="F2350" s="7" t="str">
        <f>IF('Payments Export'!A2354="","",'Payments Export'!N2354)</f>
        <v/>
      </c>
      <c r="G2350" s="7" t="str">
        <f>IF('Payments Export'!A2354="","",'Payments Export'!O2354)</f>
        <v/>
      </c>
      <c r="H2350" s="7" t="str">
        <f>IF('Payments Export'!B2354="","",G2350-F2350)</f>
        <v/>
      </c>
      <c r="I2350" s="3" t="str">
        <f>IF(C2350&lt;&gt;"",_xlfn.XLOOKUP(IFERROR(VALUE(C2350),C2350),'Items database'!A:A,'Items database'!B:B),(_xlfn.XLOOKUP(LEFT(E2350,3),Services,Services,"")))</f>
        <v/>
      </c>
      <c r="J2350" s="3" t="str">
        <f t="shared" si="73"/>
        <v/>
      </c>
    </row>
    <row r="2351" spans="1:10" x14ac:dyDescent="0.35">
      <c r="A2351" s="7" t="str">
        <f>IF('Payments Export'!A2355="","",'Payments Export'!A2355)</f>
        <v/>
      </c>
      <c r="B2351" s="7" t="str">
        <f>IF('Payments Export'!A2355="","",'Payments Export'!B2355)</f>
        <v/>
      </c>
      <c r="C2351" s="7" t="str">
        <f>IF(IFERROR(VALUE('Payments Export'!H2355),'Payments Export'!H2355)&lt;&gt;0,IFERROR(VALUE('Payments Export'!H2355),'Payments Export'!H2355),"")</f>
        <v/>
      </c>
      <c r="D2351" s="7" t="str">
        <f>IF('Payments Export'!I2355="","",'Payments Export'!I2355)</f>
        <v/>
      </c>
      <c r="E2351" s="7" t="str">
        <f t="shared" si="72"/>
        <v/>
      </c>
      <c r="F2351" s="7" t="str">
        <f>IF('Payments Export'!A2355="","",'Payments Export'!N2355)</f>
        <v/>
      </c>
      <c r="G2351" s="7" t="str">
        <f>IF('Payments Export'!A2355="","",'Payments Export'!O2355)</f>
        <v/>
      </c>
      <c r="H2351" s="7" t="str">
        <f>IF('Payments Export'!B2355="","",G2351-F2351)</f>
        <v/>
      </c>
      <c r="I2351" s="3" t="str">
        <f>IF(C2351&lt;&gt;"",_xlfn.XLOOKUP(IFERROR(VALUE(C2351),C2351),'Items database'!A:A,'Items database'!B:B),(_xlfn.XLOOKUP(LEFT(E2351,3),Services,Services,"")))</f>
        <v/>
      </c>
      <c r="J2351" s="3" t="str">
        <f t="shared" si="73"/>
        <v/>
      </c>
    </row>
    <row r="2352" spans="1:10" x14ac:dyDescent="0.35">
      <c r="A2352" s="7" t="str">
        <f>IF('Payments Export'!A2356="","",'Payments Export'!A2356)</f>
        <v/>
      </c>
      <c r="B2352" s="7" t="str">
        <f>IF('Payments Export'!A2356="","",'Payments Export'!B2356)</f>
        <v/>
      </c>
      <c r="C2352" s="7" t="str">
        <f>IF(IFERROR(VALUE('Payments Export'!H2356),'Payments Export'!H2356)&lt;&gt;0,IFERROR(VALUE('Payments Export'!H2356),'Payments Export'!H2356),"")</f>
        <v/>
      </c>
      <c r="D2352" s="7" t="str">
        <f>IF('Payments Export'!I2356="","",'Payments Export'!I2356)</f>
        <v/>
      </c>
      <c r="E2352" s="7" t="str">
        <f t="shared" si="72"/>
        <v/>
      </c>
      <c r="F2352" s="7" t="str">
        <f>IF('Payments Export'!A2356="","",'Payments Export'!N2356)</f>
        <v/>
      </c>
      <c r="G2352" s="7" t="str">
        <f>IF('Payments Export'!A2356="","",'Payments Export'!O2356)</f>
        <v/>
      </c>
      <c r="H2352" s="7" t="str">
        <f>IF('Payments Export'!B2356="","",G2352-F2352)</f>
        <v/>
      </c>
      <c r="I2352" s="3" t="str">
        <f>IF(C2352&lt;&gt;"",_xlfn.XLOOKUP(IFERROR(VALUE(C2352),C2352),'Items database'!A:A,'Items database'!B:B),(_xlfn.XLOOKUP(LEFT(E2352,3),Services,Services,"")))</f>
        <v/>
      </c>
      <c r="J2352" s="3" t="str">
        <f t="shared" si="73"/>
        <v/>
      </c>
    </row>
    <row r="2353" spans="1:10" x14ac:dyDescent="0.35">
      <c r="A2353" s="7" t="str">
        <f>IF('Payments Export'!A2357="","",'Payments Export'!A2357)</f>
        <v/>
      </c>
      <c r="B2353" s="7" t="str">
        <f>IF('Payments Export'!A2357="","",'Payments Export'!B2357)</f>
        <v/>
      </c>
      <c r="C2353" s="7" t="str">
        <f>IF(IFERROR(VALUE('Payments Export'!H2357),'Payments Export'!H2357)&lt;&gt;0,IFERROR(VALUE('Payments Export'!H2357),'Payments Export'!H2357),"")</f>
        <v/>
      </c>
      <c r="D2353" s="7" t="str">
        <f>IF('Payments Export'!I2357="","",'Payments Export'!I2357)</f>
        <v/>
      </c>
      <c r="E2353" s="7" t="str">
        <f t="shared" si="72"/>
        <v/>
      </c>
      <c r="F2353" s="7" t="str">
        <f>IF('Payments Export'!A2357="","",'Payments Export'!N2357)</f>
        <v/>
      </c>
      <c r="G2353" s="7" t="str">
        <f>IF('Payments Export'!A2357="","",'Payments Export'!O2357)</f>
        <v/>
      </c>
      <c r="H2353" s="7" t="str">
        <f>IF('Payments Export'!B2357="","",G2353-F2353)</f>
        <v/>
      </c>
      <c r="I2353" s="3" t="str">
        <f>IF(C2353&lt;&gt;"",_xlfn.XLOOKUP(IFERROR(VALUE(C2353),C2353),'Items database'!A:A,'Items database'!B:B),(_xlfn.XLOOKUP(LEFT(E2353,3),Services,Services,"")))</f>
        <v/>
      </c>
      <c r="J2353" s="3" t="str">
        <f t="shared" si="73"/>
        <v/>
      </c>
    </row>
    <row r="2354" spans="1:10" x14ac:dyDescent="0.35">
      <c r="A2354" s="7" t="str">
        <f>IF('Payments Export'!A2358="","",'Payments Export'!A2358)</f>
        <v/>
      </c>
      <c r="B2354" s="7" t="str">
        <f>IF('Payments Export'!A2358="","",'Payments Export'!B2358)</f>
        <v/>
      </c>
      <c r="C2354" s="7" t="str">
        <f>IF(IFERROR(VALUE('Payments Export'!H2358),'Payments Export'!H2358)&lt;&gt;0,IFERROR(VALUE('Payments Export'!H2358),'Payments Export'!H2358),"")</f>
        <v/>
      </c>
      <c r="D2354" s="7" t="str">
        <f>IF('Payments Export'!I2358="","",'Payments Export'!I2358)</f>
        <v/>
      </c>
      <c r="E2354" s="7" t="str">
        <f t="shared" si="72"/>
        <v/>
      </c>
      <c r="F2354" s="7" t="str">
        <f>IF('Payments Export'!A2358="","",'Payments Export'!N2358)</f>
        <v/>
      </c>
      <c r="G2354" s="7" t="str">
        <f>IF('Payments Export'!A2358="","",'Payments Export'!O2358)</f>
        <v/>
      </c>
      <c r="H2354" s="7" t="str">
        <f>IF('Payments Export'!B2358="","",G2354-F2354)</f>
        <v/>
      </c>
      <c r="I2354" s="3" t="str">
        <f>IF(C2354&lt;&gt;"",_xlfn.XLOOKUP(IFERROR(VALUE(C2354),C2354),'Items database'!A:A,'Items database'!B:B),(_xlfn.XLOOKUP(LEFT(E2354,3),Services,Services,"")))</f>
        <v/>
      </c>
      <c r="J2354" s="3" t="str">
        <f t="shared" si="73"/>
        <v/>
      </c>
    </row>
    <row r="2355" spans="1:10" x14ac:dyDescent="0.35">
      <c r="A2355" s="7" t="str">
        <f>IF('Payments Export'!A2359="","",'Payments Export'!A2359)</f>
        <v/>
      </c>
      <c r="B2355" s="7" t="str">
        <f>IF('Payments Export'!A2359="","",'Payments Export'!B2359)</f>
        <v/>
      </c>
      <c r="C2355" s="7" t="str">
        <f>IF(IFERROR(VALUE('Payments Export'!H2359),'Payments Export'!H2359)&lt;&gt;0,IFERROR(VALUE('Payments Export'!H2359),'Payments Export'!H2359),"")</f>
        <v/>
      </c>
      <c r="D2355" s="7" t="str">
        <f>IF('Payments Export'!I2359="","",'Payments Export'!I2359)</f>
        <v/>
      </c>
      <c r="E2355" s="7" t="str">
        <f t="shared" si="72"/>
        <v/>
      </c>
      <c r="F2355" s="7" t="str">
        <f>IF('Payments Export'!A2359="","",'Payments Export'!N2359)</f>
        <v/>
      </c>
      <c r="G2355" s="7" t="str">
        <f>IF('Payments Export'!A2359="","",'Payments Export'!O2359)</f>
        <v/>
      </c>
      <c r="H2355" s="7" t="str">
        <f>IF('Payments Export'!B2359="","",G2355-F2355)</f>
        <v/>
      </c>
      <c r="I2355" s="3" t="str">
        <f>IF(C2355&lt;&gt;"",_xlfn.XLOOKUP(IFERROR(VALUE(C2355),C2355),'Items database'!A:A,'Items database'!B:B),(_xlfn.XLOOKUP(LEFT(E2355,3),Services,Services,"")))</f>
        <v/>
      </c>
      <c r="J2355" s="3" t="str">
        <f t="shared" si="73"/>
        <v/>
      </c>
    </row>
    <row r="2356" spans="1:10" x14ac:dyDescent="0.35">
      <c r="A2356" s="7" t="str">
        <f>IF('Payments Export'!A2360="","",'Payments Export'!A2360)</f>
        <v/>
      </c>
      <c r="B2356" s="7" t="str">
        <f>IF('Payments Export'!A2360="","",'Payments Export'!B2360)</f>
        <v/>
      </c>
      <c r="C2356" s="7" t="str">
        <f>IF(IFERROR(VALUE('Payments Export'!H2360),'Payments Export'!H2360)&lt;&gt;0,IFERROR(VALUE('Payments Export'!H2360),'Payments Export'!H2360),"")</f>
        <v/>
      </c>
      <c r="D2356" s="7" t="str">
        <f>IF('Payments Export'!I2360="","",'Payments Export'!I2360)</f>
        <v/>
      </c>
      <c r="E2356" s="7" t="str">
        <f t="shared" si="72"/>
        <v/>
      </c>
      <c r="F2356" s="7" t="str">
        <f>IF('Payments Export'!A2360="","",'Payments Export'!N2360)</f>
        <v/>
      </c>
      <c r="G2356" s="7" t="str">
        <f>IF('Payments Export'!A2360="","",'Payments Export'!O2360)</f>
        <v/>
      </c>
      <c r="H2356" s="7" t="str">
        <f>IF('Payments Export'!B2360="","",G2356-F2356)</f>
        <v/>
      </c>
      <c r="I2356" s="3" t="str">
        <f>IF(C2356&lt;&gt;"",_xlfn.XLOOKUP(IFERROR(VALUE(C2356),C2356),'Items database'!A:A,'Items database'!B:B),(_xlfn.XLOOKUP(LEFT(E2356,3),Services,Services,"")))</f>
        <v/>
      </c>
      <c r="J2356" s="3" t="str">
        <f t="shared" si="73"/>
        <v/>
      </c>
    </row>
    <row r="2357" spans="1:10" x14ac:dyDescent="0.35">
      <c r="A2357" s="7" t="str">
        <f>IF('Payments Export'!A2361="","",'Payments Export'!A2361)</f>
        <v/>
      </c>
      <c r="B2357" s="7" t="str">
        <f>IF('Payments Export'!A2361="","",'Payments Export'!B2361)</f>
        <v/>
      </c>
      <c r="C2357" s="7" t="str">
        <f>IF(IFERROR(VALUE('Payments Export'!H2361),'Payments Export'!H2361)&lt;&gt;0,IFERROR(VALUE('Payments Export'!H2361),'Payments Export'!H2361),"")</f>
        <v/>
      </c>
      <c r="D2357" s="7" t="str">
        <f>IF('Payments Export'!I2361="","",'Payments Export'!I2361)</f>
        <v/>
      </c>
      <c r="E2357" s="7" t="str">
        <f t="shared" si="72"/>
        <v/>
      </c>
      <c r="F2357" s="7" t="str">
        <f>IF('Payments Export'!A2361="","",'Payments Export'!N2361)</f>
        <v/>
      </c>
      <c r="G2357" s="7" t="str">
        <f>IF('Payments Export'!A2361="","",'Payments Export'!O2361)</f>
        <v/>
      </c>
      <c r="H2357" s="7" t="str">
        <f>IF('Payments Export'!B2361="","",G2357-F2357)</f>
        <v/>
      </c>
      <c r="I2357" s="3" t="str">
        <f>IF(C2357&lt;&gt;"",_xlfn.XLOOKUP(IFERROR(VALUE(C2357),C2357),'Items database'!A:A,'Items database'!B:B),(_xlfn.XLOOKUP(LEFT(E2357,3),Services,Services,"")))</f>
        <v/>
      </c>
      <c r="J2357" s="3" t="str">
        <f t="shared" si="73"/>
        <v/>
      </c>
    </row>
    <row r="2358" spans="1:10" x14ac:dyDescent="0.35">
      <c r="A2358" s="7" t="str">
        <f>IF('Payments Export'!A2362="","",'Payments Export'!A2362)</f>
        <v/>
      </c>
      <c r="B2358" s="7" t="str">
        <f>IF('Payments Export'!A2362="","",'Payments Export'!B2362)</f>
        <v/>
      </c>
      <c r="C2358" s="7" t="str">
        <f>IF(IFERROR(VALUE('Payments Export'!H2362),'Payments Export'!H2362)&lt;&gt;0,IFERROR(VALUE('Payments Export'!H2362),'Payments Export'!H2362),"")</f>
        <v/>
      </c>
      <c r="D2358" s="7" t="str">
        <f>IF('Payments Export'!I2362="","",'Payments Export'!I2362)</f>
        <v/>
      </c>
      <c r="E2358" s="7" t="str">
        <f t="shared" si="72"/>
        <v/>
      </c>
      <c r="F2358" s="7" t="str">
        <f>IF('Payments Export'!A2362="","",'Payments Export'!N2362)</f>
        <v/>
      </c>
      <c r="G2358" s="7" t="str">
        <f>IF('Payments Export'!A2362="","",'Payments Export'!O2362)</f>
        <v/>
      </c>
      <c r="H2358" s="7" t="str">
        <f>IF('Payments Export'!B2362="","",G2358-F2358)</f>
        <v/>
      </c>
      <c r="I2358" s="3" t="str">
        <f>IF(C2358&lt;&gt;"",_xlfn.XLOOKUP(IFERROR(VALUE(C2358),C2358),'Items database'!A:A,'Items database'!B:B),(_xlfn.XLOOKUP(LEFT(E2358,3),Services,Services,"")))</f>
        <v/>
      </c>
      <c r="J2358" s="3" t="str">
        <f t="shared" si="73"/>
        <v/>
      </c>
    </row>
    <row r="2359" spans="1:10" x14ac:dyDescent="0.35">
      <c r="A2359" s="7" t="str">
        <f>IF('Payments Export'!A2363="","",'Payments Export'!A2363)</f>
        <v/>
      </c>
      <c r="B2359" s="7" t="str">
        <f>IF('Payments Export'!A2363="","",'Payments Export'!B2363)</f>
        <v/>
      </c>
      <c r="C2359" s="7" t="str">
        <f>IF(IFERROR(VALUE('Payments Export'!H2363),'Payments Export'!H2363)&lt;&gt;0,IFERROR(VALUE('Payments Export'!H2363),'Payments Export'!H2363),"")</f>
        <v/>
      </c>
      <c r="D2359" s="7" t="str">
        <f>IF('Payments Export'!I2363="","",'Payments Export'!I2363)</f>
        <v/>
      </c>
      <c r="E2359" s="7" t="str">
        <f t="shared" si="72"/>
        <v/>
      </c>
      <c r="F2359" s="7" t="str">
        <f>IF('Payments Export'!A2363="","",'Payments Export'!N2363)</f>
        <v/>
      </c>
      <c r="G2359" s="7" t="str">
        <f>IF('Payments Export'!A2363="","",'Payments Export'!O2363)</f>
        <v/>
      </c>
      <c r="H2359" s="7" t="str">
        <f>IF('Payments Export'!B2363="","",G2359-F2359)</f>
        <v/>
      </c>
      <c r="I2359" s="3" t="str">
        <f>IF(C2359&lt;&gt;"",_xlfn.XLOOKUP(IFERROR(VALUE(C2359),C2359),'Items database'!A:A,'Items database'!B:B),(_xlfn.XLOOKUP(LEFT(E2359,3),Services,Services,"")))</f>
        <v/>
      </c>
      <c r="J2359" s="3" t="str">
        <f t="shared" si="73"/>
        <v/>
      </c>
    </row>
    <row r="2360" spans="1:10" x14ac:dyDescent="0.35">
      <c r="A2360" s="7" t="str">
        <f>IF('Payments Export'!A2364="","",'Payments Export'!A2364)</f>
        <v/>
      </c>
      <c r="B2360" s="7" t="str">
        <f>IF('Payments Export'!A2364="","",'Payments Export'!B2364)</f>
        <v/>
      </c>
      <c r="C2360" s="7" t="str">
        <f>IF(IFERROR(VALUE('Payments Export'!H2364),'Payments Export'!H2364)&lt;&gt;0,IFERROR(VALUE('Payments Export'!H2364),'Payments Export'!H2364),"")</f>
        <v/>
      </c>
      <c r="D2360" s="7" t="str">
        <f>IF('Payments Export'!I2364="","",'Payments Export'!I2364)</f>
        <v/>
      </c>
      <c r="E2360" s="7" t="str">
        <f t="shared" si="72"/>
        <v/>
      </c>
      <c r="F2360" s="7" t="str">
        <f>IF('Payments Export'!A2364="","",'Payments Export'!N2364)</f>
        <v/>
      </c>
      <c r="G2360" s="7" t="str">
        <f>IF('Payments Export'!A2364="","",'Payments Export'!O2364)</f>
        <v/>
      </c>
      <c r="H2360" s="7" t="str">
        <f>IF('Payments Export'!B2364="","",G2360-F2360)</f>
        <v/>
      </c>
      <c r="I2360" s="3" t="str">
        <f>IF(C2360&lt;&gt;"",_xlfn.XLOOKUP(IFERROR(VALUE(C2360),C2360),'Items database'!A:A,'Items database'!B:B),(_xlfn.XLOOKUP(LEFT(E2360,3),Services,Services,"")))</f>
        <v/>
      </c>
      <c r="J2360" s="3" t="str">
        <f t="shared" si="73"/>
        <v/>
      </c>
    </row>
    <row r="2361" spans="1:10" x14ac:dyDescent="0.35">
      <c r="A2361" s="7" t="str">
        <f>IF('Payments Export'!A2365="","",'Payments Export'!A2365)</f>
        <v/>
      </c>
      <c r="B2361" s="7" t="str">
        <f>IF('Payments Export'!A2365="","",'Payments Export'!B2365)</f>
        <v/>
      </c>
      <c r="C2361" s="7" t="str">
        <f>IF(IFERROR(VALUE('Payments Export'!H2365),'Payments Export'!H2365)&lt;&gt;0,IFERROR(VALUE('Payments Export'!H2365),'Payments Export'!H2365),"")</f>
        <v/>
      </c>
      <c r="D2361" s="7" t="str">
        <f>IF('Payments Export'!I2365="","",'Payments Export'!I2365)</f>
        <v/>
      </c>
      <c r="E2361" s="7" t="str">
        <f t="shared" si="72"/>
        <v/>
      </c>
      <c r="F2361" s="7" t="str">
        <f>IF('Payments Export'!A2365="","",'Payments Export'!N2365)</f>
        <v/>
      </c>
      <c r="G2361" s="7" t="str">
        <f>IF('Payments Export'!A2365="","",'Payments Export'!O2365)</f>
        <v/>
      </c>
      <c r="H2361" s="7" t="str">
        <f>IF('Payments Export'!B2365="","",G2361-F2361)</f>
        <v/>
      </c>
      <c r="I2361" s="3" t="str">
        <f>IF(C2361&lt;&gt;"",_xlfn.XLOOKUP(IFERROR(VALUE(C2361),C2361),'Items database'!A:A,'Items database'!B:B),(_xlfn.XLOOKUP(LEFT(E2361,3),Services,Services,"")))</f>
        <v/>
      </c>
      <c r="J2361" s="3" t="str">
        <f t="shared" si="73"/>
        <v/>
      </c>
    </row>
    <row r="2362" spans="1:10" x14ac:dyDescent="0.35">
      <c r="A2362" s="7" t="str">
        <f>IF('Payments Export'!A2366="","",'Payments Export'!A2366)</f>
        <v/>
      </c>
      <c r="B2362" s="7" t="str">
        <f>IF('Payments Export'!A2366="","",'Payments Export'!B2366)</f>
        <v/>
      </c>
      <c r="C2362" s="7" t="str">
        <f>IF(IFERROR(VALUE('Payments Export'!H2366),'Payments Export'!H2366)&lt;&gt;0,IFERROR(VALUE('Payments Export'!H2366),'Payments Export'!H2366),"")</f>
        <v/>
      </c>
      <c r="D2362" s="7" t="str">
        <f>IF('Payments Export'!I2366="","",'Payments Export'!I2366)</f>
        <v/>
      </c>
      <c r="E2362" s="7" t="str">
        <f t="shared" si="72"/>
        <v/>
      </c>
      <c r="F2362" s="7" t="str">
        <f>IF('Payments Export'!A2366="","",'Payments Export'!N2366)</f>
        <v/>
      </c>
      <c r="G2362" s="7" t="str">
        <f>IF('Payments Export'!A2366="","",'Payments Export'!O2366)</f>
        <v/>
      </c>
      <c r="H2362" s="7" t="str">
        <f>IF('Payments Export'!B2366="","",G2362-F2362)</f>
        <v/>
      </c>
      <c r="I2362" s="3" t="str">
        <f>IF(C2362&lt;&gt;"",_xlfn.XLOOKUP(IFERROR(VALUE(C2362),C2362),'Items database'!A:A,'Items database'!B:B),(_xlfn.XLOOKUP(LEFT(E2362,3),Services,Services,"")))</f>
        <v/>
      </c>
      <c r="J2362" s="3" t="str">
        <f t="shared" si="73"/>
        <v/>
      </c>
    </row>
    <row r="2363" spans="1:10" x14ac:dyDescent="0.35">
      <c r="A2363" s="7" t="str">
        <f>IF('Payments Export'!A2367="","",'Payments Export'!A2367)</f>
        <v/>
      </c>
      <c r="B2363" s="7" t="str">
        <f>IF('Payments Export'!A2367="","",'Payments Export'!B2367)</f>
        <v/>
      </c>
      <c r="C2363" s="7" t="str">
        <f>IF(IFERROR(VALUE('Payments Export'!H2367),'Payments Export'!H2367)&lt;&gt;0,IFERROR(VALUE('Payments Export'!H2367),'Payments Export'!H2367),"")</f>
        <v/>
      </c>
      <c r="D2363" s="7" t="str">
        <f>IF('Payments Export'!I2367="","",'Payments Export'!I2367)</f>
        <v/>
      </c>
      <c r="E2363" s="7" t="str">
        <f t="shared" si="72"/>
        <v/>
      </c>
      <c r="F2363" s="7" t="str">
        <f>IF('Payments Export'!A2367="","",'Payments Export'!N2367)</f>
        <v/>
      </c>
      <c r="G2363" s="7" t="str">
        <f>IF('Payments Export'!A2367="","",'Payments Export'!O2367)</f>
        <v/>
      </c>
      <c r="H2363" s="7" t="str">
        <f>IF('Payments Export'!B2367="","",G2363-F2363)</f>
        <v/>
      </c>
      <c r="I2363" s="3" t="str">
        <f>IF(C2363&lt;&gt;"",_xlfn.XLOOKUP(IFERROR(VALUE(C2363),C2363),'Items database'!A:A,'Items database'!B:B),(_xlfn.XLOOKUP(LEFT(E2363,3),Services,Services,"")))</f>
        <v/>
      </c>
      <c r="J2363" s="3" t="str">
        <f t="shared" si="73"/>
        <v/>
      </c>
    </row>
    <row r="2364" spans="1:10" x14ac:dyDescent="0.35">
      <c r="A2364" s="7" t="str">
        <f>IF('Payments Export'!A2368="","",'Payments Export'!A2368)</f>
        <v/>
      </c>
      <c r="B2364" s="7" t="str">
        <f>IF('Payments Export'!A2368="","",'Payments Export'!B2368)</f>
        <v/>
      </c>
      <c r="C2364" s="7" t="str">
        <f>IF(IFERROR(VALUE('Payments Export'!H2368),'Payments Export'!H2368)&lt;&gt;0,IFERROR(VALUE('Payments Export'!H2368),'Payments Export'!H2368),"")</f>
        <v/>
      </c>
      <c r="D2364" s="7" t="str">
        <f>IF('Payments Export'!I2368="","",'Payments Export'!I2368)</f>
        <v/>
      </c>
      <c r="E2364" s="7" t="str">
        <f t="shared" si="72"/>
        <v/>
      </c>
      <c r="F2364" s="7" t="str">
        <f>IF('Payments Export'!A2368="","",'Payments Export'!N2368)</f>
        <v/>
      </c>
      <c r="G2364" s="7" t="str">
        <f>IF('Payments Export'!A2368="","",'Payments Export'!O2368)</f>
        <v/>
      </c>
      <c r="H2364" s="7" t="str">
        <f>IF('Payments Export'!B2368="","",G2364-F2364)</f>
        <v/>
      </c>
      <c r="I2364" s="3" t="str">
        <f>IF(C2364&lt;&gt;"",_xlfn.XLOOKUP(IFERROR(VALUE(C2364),C2364),'Items database'!A:A,'Items database'!B:B),(_xlfn.XLOOKUP(LEFT(E2364,3),Services,Services,"")))</f>
        <v/>
      </c>
      <c r="J2364" s="3" t="str">
        <f t="shared" si="73"/>
        <v/>
      </c>
    </row>
    <row r="2365" spans="1:10" x14ac:dyDescent="0.35">
      <c r="A2365" s="7" t="str">
        <f>IF('Payments Export'!A2369="","",'Payments Export'!A2369)</f>
        <v/>
      </c>
      <c r="B2365" s="7" t="str">
        <f>IF('Payments Export'!A2369="","",'Payments Export'!B2369)</f>
        <v/>
      </c>
      <c r="C2365" s="7" t="str">
        <f>IF(IFERROR(VALUE('Payments Export'!H2369),'Payments Export'!H2369)&lt;&gt;0,IFERROR(VALUE('Payments Export'!H2369),'Payments Export'!H2369),"")</f>
        <v/>
      </c>
      <c r="D2365" s="7" t="str">
        <f>IF('Payments Export'!I2369="","",'Payments Export'!I2369)</f>
        <v/>
      </c>
      <c r="E2365" s="7" t="str">
        <f t="shared" si="72"/>
        <v/>
      </c>
      <c r="F2365" s="7" t="str">
        <f>IF('Payments Export'!A2369="","",'Payments Export'!N2369)</f>
        <v/>
      </c>
      <c r="G2365" s="7" t="str">
        <f>IF('Payments Export'!A2369="","",'Payments Export'!O2369)</f>
        <v/>
      </c>
      <c r="H2365" s="7" t="str">
        <f>IF('Payments Export'!B2369="","",G2365-F2365)</f>
        <v/>
      </c>
      <c r="I2365" s="3" t="str">
        <f>IF(C2365&lt;&gt;"",_xlfn.XLOOKUP(IFERROR(VALUE(C2365),C2365),'Items database'!A:A,'Items database'!B:B),(_xlfn.XLOOKUP(LEFT(E2365,3),Services,Services,"")))</f>
        <v/>
      </c>
      <c r="J2365" s="3" t="str">
        <f t="shared" si="73"/>
        <v/>
      </c>
    </row>
    <row r="2366" spans="1:10" x14ac:dyDescent="0.35">
      <c r="A2366" s="7" t="str">
        <f>IF('Payments Export'!A2370="","",'Payments Export'!A2370)</f>
        <v/>
      </c>
      <c r="B2366" s="7" t="str">
        <f>IF('Payments Export'!A2370="","",'Payments Export'!B2370)</f>
        <v/>
      </c>
      <c r="C2366" s="7" t="str">
        <f>IF(IFERROR(VALUE('Payments Export'!H2370),'Payments Export'!H2370)&lt;&gt;0,IFERROR(VALUE('Payments Export'!H2370),'Payments Export'!H2370),"")</f>
        <v/>
      </c>
      <c r="D2366" s="7" t="str">
        <f>IF('Payments Export'!I2370="","",'Payments Export'!I2370)</f>
        <v/>
      </c>
      <c r="E2366" s="7" t="str">
        <f t="shared" si="72"/>
        <v/>
      </c>
      <c r="F2366" s="7" t="str">
        <f>IF('Payments Export'!A2370="","",'Payments Export'!N2370)</f>
        <v/>
      </c>
      <c r="G2366" s="7" t="str">
        <f>IF('Payments Export'!A2370="","",'Payments Export'!O2370)</f>
        <v/>
      </c>
      <c r="H2366" s="7" t="str">
        <f>IF('Payments Export'!B2370="","",G2366-F2366)</f>
        <v/>
      </c>
      <c r="I2366" s="3" t="str">
        <f>IF(C2366&lt;&gt;"",_xlfn.XLOOKUP(IFERROR(VALUE(C2366),C2366),'Items database'!A:A,'Items database'!B:B),(_xlfn.XLOOKUP(LEFT(E2366,3),Services,Services,"")))</f>
        <v/>
      </c>
      <c r="J2366" s="3" t="str">
        <f t="shared" si="73"/>
        <v/>
      </c>
    </row>
    <row r="2367" spans="1:10" x14ac:dyDescent="0.35">
      <c r="A2367" s="7" t="str">
        <f>IF('Payments Export'!A2371="","",'Payments Export'!A2371)</f>
        <v/>
      </c>
      <c r="B2367" s="7" t="str">
        <f>IF('Payments Export'!A2371="","",'Payments Export'!B2371)</f>
        <v/>
      </c>
      <c r="C2367" s="7" t="str">
        <f>IF(IFERROR(VALUE('Payments Export'!H2371),'Payments Export'!H2371)&lt;&gt;0,IFERROR(VALUE('Payments Export'!H2371),'Payments Export'!H2371),"")</f>
        <v/>
      </c>
      <c r="D2367" s="7" t="str">
        <f>IF('Payments Export'!I2371="","",'Payments Export'!I2371)</f>
        <v/>
      </c>
      <c r="E2367" s="7" t="str">
        <f t="shared" si="72"/>
        <v/>
      </c>
      <c r="F2367" s="7" t="str">
        <f>IF('Payments Export'!A2371="","",'Payments Export'!N2371)</f>
        <v/>
      </c>
      <c r="G2367" s="7" t="str">
        <f>IF('Payments Export'!A2371="","",'Payments Export'!O2371)</f>
        <v/>
      </c>
      <c r="H2367" s="7" t="str">
        <f>IF('Payments Export'!B2371="","",G2367-F2367)</f>
        <v/>
      </c>
      <c r="I2367" s="3" t="str">
        <f>IF(C2367&lt;&gt;"",_xlfn.XLOOKUP(IFERROR(VALUE(C2367),C2367),'Items database'!A:A,'Items database'!B:B),(_xlfn.XLOOKUP(LEFT(E2367,3),Services,Services,"")))</f>
        <v/>
      </c>
      <c r="J2367" s="3" t="str">
        <f t="shared" si="73"/>
        <v/>
      </c>
    </row>
    <row r="2368" spans="1:10" x14ac:dyDescent="0.35">
      <c r="A2368" s="7" t="str">
        <f>IF('Payments Export'!A2372="","",'Payments Export'!A2372)</f>
        <v/>
      </c>
      <c r="B2368" s="7" t="str">
        <f>IF('Payments Export'!A2372="","",'Payments Export'!B2372)</f>
        <v/>
      </c>
      <c r="C2368" s="7" t="str">
        <f>IF(IFERROR(VALUE('Payments Export'!H2372),'Payments Export'!H2372)&lt;&gt;0,IFERROR(VALUE('Payments Export'!H2372),'Payments Export'!H2372),"")</f>
        <v/>
      </c>
      <c r="D2368" s="7" t="str">
        <f>IF('Payments Export'!I2372="","",'Payments Export'!I2372)</f>
        <v/>
      </c>
      <c r="E2368" s="7" t="str">
        <f t="shared" si="72"/>
        <v/>
      </c>
      <c r="F2368" s="7" t="str">
        <f>IF('Payments Export'!A2372="","",'Payments Export'!N2372)</f>
        <v/>
      </c>
      <c r="G2368" s="7" t="str">
        <f>IF('Payments Export'!A2372="","",'Payments Export'!O2372)</f>
        <v/>
      </c>
      <c r="H2368" s="7" t="str">
        <f>IF('Payments Export'!B2372="","",G2368-F2368)</f>
        <v/>
      </c>
      <c r="I2368" s="3" t="str">
        <f>IF(C2368&lt;&gt;"",_xlfn.XLOOKUP(IFERROR(VALUE(C2368),C2368),'Items database'!A:A,'Items database'!B:B),(_xlfn.XLOOKUP(LEFT(E2368,3),Services,Services,"")))</f>
        <v/>
      </c>
      <c r="J2368" s="3" t="str">
        <f t="shared" si="73"/>
        <v/>
      </c>
    </row>
    <row r="2369" spans="1:10" x14ac:dyDescent="0.35">
      <c r="A2369" s="7" t="str">
        <f>IF('Payments Export'!A2373="","",'Payments Export'!A2373)</f>
        <v/>
      </c>
      <c r="B2369" s="7" t="str">
        <f>IF('Payments Export'!A2373="","",'Payments Export'!B2373)</f>
        <v/>
      </c>
      <c r="C2369" s="7" t="str">
        <f>IF(IFERROR(VALUE('Payments Export'!H2373),'Payments Export'!H2373)&lt;&gt;0,IFERROR(VALUE('Payments Export'!H2373),'Payments Export'!H2373),"")</f>
        <v/>
      </c>
      <c r="D2369" s="7" t="str">
        <f>IF('Payments Export'!I2373="","",'Payments Export'!I2373)</f>
        <v/>
      </c>
      <c r="E2369" s="7" t="str">
        <f t="shared" ref="E2369:E2432" si="74">LEFT(D2369,66)</f>
        <v/>
      </c>
      <c r="F2369" s="7" t="str">
        <f>IF('Payments Export'!A2373="","",'Payments Export'!N2373)</f>
        <v/>
      </c>
      <c r="G2369" s="7" t="str">
        <f>IF('Payments Export'!A2373="","",'Payments Export'!O2373)</f>
        <v/>
      </c>
      <c r="H2369" s="7" t="str">
        <f>IF('Payments Export'!B2373="","",G2369-F2369)</f>
        <v/>
      </c>
      <c r="I2369" s="3" t="str">
        <f>IF(C2369&lt;&gt;"",_xlfn.XLOOKUP(IFERROR(VALUE(C2369),C2369),'Items database'!A:A,'Items database'!B:B),(_xlfn.XLOOKUP(LEFT(E2369,3),Services,Services,"")))</f>
        <v/>
      </c>
      <c r="J2369" s="3" t="str">
        <f t="shared" ref="J2369:J2432" si="75">IF(ISNUMBER(F2369)=TRUE,IF(F2369=0,"","GST"),"")</f>
        <v/>
      </c>
    </row>
    <row r="2370" spans="1:10" x14ac:dyDescent="0.35">
      <c r="A2370" s="7" t="str">
        <f>IF('Payments Export'!A2374="","",'Payments Export'!A2374)</f>
        <v/>
      </c>
      <c r="B2370" s="7" t="str">
        <f>IF('Payments Export'!A2374="","",'Payments Export'!B2374)</f>
        <v/>
      </c>
      <c r="C2370" s="7" t="str">
        <f>IF(IFERROR(VALUE('Payments Export'!H2374),'Payments Export'!H2374)&lt;&gt;0,IFERROR(VALUE('Payments Export'!H2374),'Payments Export'!H2374),"")</f>
        <v/>
      </c>
      <c r="D2370" s="7" t="str">
        <f>IF('Payments Export'!I2374="","",'Payments Export'!I2374)</f>
        <v/>
      </c>
      <c r="E2370" s="7" t="str">
        <f t="shared" si="74"/>
        <v/>
      </c>
      <c r="F2370" s="7" t="str">
        <f>IF('Payments Export'!A2374="","",'Payments Export'!N2374)</f>
        <v/>
      </c>
      <c r="G2370" s="7" t="str">
        <f>IF('Payments Export'!A2374="","",'Payments Export'!O2374)</f>
        <v/>
      </c>
      <c r="H2370" s="7" t="str">
        <f>IF('Payments Export'!B2374="","",G2370-F2370)</f>
        <v/>
      </c>
      <c r="I2370" s="3" t="str">
        <f>IF(C2370&lt;&gt;"",_xlfn.XLOOKUP(IFERROR(VALUE(C2370),C2370),'Items database'!A:A,'Items database'!B:B),(_xlfn.XLOOKUP(LEFT(E2370,3),Services,Services,"")))</f>
        <v/>
      </c>
      <c r="J2370" s="3" t="str">
        <f t="shared" si="75"/>
        <v/>
      </c>
    </row>
    <row r="2371" spans="1:10" x14ac:dyDescent="0.35">
      <c r="A2371" s="7" t="str">
        <f>IF('Payments Export'!A2375="","",'Payments Export'!A2375)</f>
        <v/>
      </c>
      <c r="B2371" s="7" t="str">
        <f>IF('Payments Export'!A2375="","",'Payments Export'!B2375)</f>
        <v/>
      </c>
      <c r="C2371" s="7" t="str">
        <f>IF(IFERROR(VALUE('Payments Export'!H2375),'Payments Export'!H2375)&lt;&gt;0,IFERROR(VALUE('Payments Export'!H2375),'Payments Export'!H2375),"")</f>
        <v/>
      </c>
      <c r="D2371" s="7" t="str">
        <f>IF('Payments Export'!I2375="","",'Payments Export'!I2375)</f>
        <v/>
      </c>
      <c r="E2371" s="7" t="str">
        <f t="shared" si="74"/>
        <v/>
      </c>
      <c r="F2371" s="7" t="str">
        <f>IF('Payments Export'!A2375="","",'Payments Export'!N2375)</f>
        <v/>
      </c>
      <c r="G2371" s="7" t="str">
        <f>IF('Payments Export'!A2375="","",'Payments Export'!O2375)</f>
        <v/>
      </c>
      <c r="H2371" s="7" t="str">
        <f>IF('Payments Export'!B2375="","",G2371-F2371)</f>
        <v/>
      </c>
      <c r="I2371" s="3" t="str">
        <f>IF(C2371&lt;&gt;"",_xlfn.XLOOKUP(IFERROR(VALUE(C2371),C2371),'Items database'!A:A,'Items database'!B:B),(_xlfn.XLOOKUP(LEFT(E2371,3),Services,Services,"")))</f>
        <v/>
      </c>
      <c r="J2371" s="3" t="str">
        <f t="shared" si="75"/>
        <v/>
      </c>
    </row>
    <row r="2372" spans="1:10" x14ac:dyDescent="0.35">
      <c r="A2372" s="7" t="str">
        <f>IF('Payments Export'!A2376="","",'Payments Export'!A2376)</f>
        <v/>
      </c>
      <c r="B2372" s="7" t="str">
        <f>IF('Payments Export'!A2376="","",'Payments Export'!B2376)</f>
        <v/>
      </c>
      <c r="C2372" s="7" t="str">
        <f>IF(IFERROR(VALUE('Payments Export'!H2376),'Payments Export'!H2376)&lt;&gt;0,IFERROR(VALUE('Payments Export'!H2376),'Payments Export'!H2376),"")</f>
        <v/>
      </c>
      <c r="D2372" s="7" t="str">
        <f>IF('Payments Export'!I2376="","",'Payments Export'!I2376)</f>
        <v/>
      </c>
      <c r="E2372" s="7" t="str">
        <f t="shared" si="74"/>
        <v/>
      </c>
      <c r="F2372" s="7" t="str">
        <f>IF('Payments Export'!A2376="","",'Payments Export'!N2376)</f>
        <v/>
      </c>
      <c r="G2372" s="7" t="str">
        <f>IF('Payments Export'!A2376="","",'Payments Export'!O2376)</f>
        <v/>
      </c>
      <c r="H2372" s="7" t="str">
        <f>IF('Payments Export'!B2376="","",G2372-F2372)</f>
        <v/>
      </c>
      <c r="I2372" s="3" t="str">
        <f>IF(C2372&lt;&gt;"",_xlfn.XLOOKUP(IFERROR(VALUE(C2372),C2372),'Items database'!A:A,'Items database'!B:B),(_xlfn.XLOOKUP(LEFT(E2372,3),Services,Services,"")))</f>
        <v/>
      </c>
      <c r="J2372" s="3" t="str">
        <f t="shared" si="75"/>
        <v/>
      </c>
    </row>
    <row r="2373" spans="1:10" x14ac:dyDescent="0.35">
      <c r="A2373" s="7" t="str">
        <f>IF('Payments Export'!A2377="","",'Payments Export'!A2377)</f>
        <v/>
      </c>
      <c r="B2373" s="7" t="str">
        <f>IF('Payments Export'!A2377="","",'Payments Export'!B2377)</f>
        <v/>
      </c>
      <c r="C2373" s="7" t="str">
        <f>IF(IFERROR(VALUE('Payments Export'!H2377),'Payments Export'!H2377)&lt;&gt;0,IFERROR(VALUE('Payments Export'!H2377),'Payments Export'!H2377),"")</f>
        <v/>
      </c>
      <c r="D2373" s="7" t="str">
        <f>IF('Payments Export'!I2377="","",'Payments Export'!I2377)</f>
        <v/>
      </c>
      <c r="E2373" s="7" t="str">
        <f t="shared" si="74"/>
        <v/>
      </c>
      <c r="F2373" s="7" t="str">
        <f>IF('Payments Export'!A2377="","",'Payments Export'!N2377)</f>
        <v/>
      </c>
      <c r="G2373" s="7" t="str">
        <f>IF('Payments Export'!A2377="","",'Payments Export'!O2377)</f>
        <v/>
      </c>
      <c r="H2373" s="7" t="str">
        <f>IF('Payments Export'!B2377="","",G2373-F2373)</f>
        <v/>
      </c>
      <c r="I2373" s="3" t="str">
        <f>IF(C2373&lt;&gt;"",_xlfn.XLOOKUP(IFERROR(VALUE(C2373),C2373),'Items database'!A:A,'Items database'!B:B),(_xlfn.XLOOKUP(LEFT(E2373,3),Services,Services,"")))</f>
        <v/>
      </c>
      <c r="J2373" s="3" t="str">
        <f t="shared" si="75"/>
        <v/>
      </c>
    </row>
    <row r="2374" spans="1:10" x14ac:dyDescent="0.35">
      <c r="A2374" s="7" t="str">
        <f>IF('Payments Export'!A2378="","",'Payments Export'!A2378)</f>
        <v/>
      </c>
      <c r="B2374" s="7" t="str">
        <f>IF('Payments Export'!A2378="","",'Payments Export'!B2378)</f>
        <v/>
      </c>
      <c r="C2374" s="7" t="str">
        <f>IF(IFERROR(VALUE('Payments Export'!H2378),'Payments Export'!H2378)&lt;&gt;0,IFERROR(VALUE('Payments Export'!H2378),'Payments Export'!H2378),"")</f>
        <v/>
      </c>
      <c r="D2374" s="7" t="str">
        <f>IF('Payments Export'!I2378="","",'Payments Export'!I2378)</f>
        <v/>
      </c>
      <c r="E2374" s="7" t="str">
        <f t="shared" si="74"/>
        <v/>
      </c>
      <c r="F2374" s="7" t="str">
        <f>IF('Payments Export'!A2378="","",'Payments Export'!N2378)</f>
        <v/>
      </c>
      <c r="G2374" s="7" t="str">
        <f>IF('Payments Export'!A2378="","",'Payments Export'!O2378)</f>
        <v/>
      </c>
      <c r="H2374" s="7" t="str">
        <f>IF('Payments Export'!B2378="","",G2374-F2374)</f>
        <v/>
      </c>
      <c r="I2374" s="3" t="str">
        <f>IF(C2374&lt;&gt;"",_xlfn.XLOOKUP(IFERROR(VALUE(C2374),C2374),'Items database'!A:A,'Items database'!B:B),(_xlfn.XLOOKUP(LEFT(E2374,3),Services,Services,"")))</f>
        <v/>
      </c>
      <c r="J2374" s="3" t="str">
        <f t="shared" si="75"/>
        <v/>
      </c>
    </row>
    <row r="2375" spans="1:10" x14ac:dyDescent="0.35">
      <c r="A2375" s="7" t="str">
        <f>IF('Payments Export'!A2379="","",'Payments Export'!A2379)</f>
        <v/>
      </c>
      <c r="B2375" s="7" t="str">
        <f>IF('Payments Export'!A2379="","",'Payments Export'!B2379)</f>
        <v/>
      </c>
      <c r="C2375" s="7" t="str">
        <f>IF(IFERROR(VALUE('Payments Export'!H2379),'Payments Export'!H2379)&lt;&gt;0,IFERROR(VALUE('Payments Export'!H2379),'Payments Export'!H2379),"")</f>
        <v/>
      </c>
      <c r="D2375" s="7" t="str">
        <f>IF('Payments Export'!I2379="","",'Payments Export'!I2379)</f>
        <v/>
      </c>
      <c r="E2375" s="7" t="str">
        <f t="shared" si="74"/>
        <v/>
      </c>
      <c r="F2375" s="7" t="str">
        <f>IF('Payments Export'!A2379="","",'Payments Export'!N2379)</f>
        <v/>
      </c>
      <c r="G2375" s="7" t="str">
        <f>IF('Payments Export'!A2379="","",'Payments Export'!O2379)</f>
        <v/>
      </c>
      <c r="H2375" s="7" t="str">
        <f>IF('Payments Export'!B2379="","",G2375-F2375)</f>
        <v/>
      </c>
      <c r="I2375" s="3" t="str">
        <f>IF(C2375&lt;&gt;"",_xlfn.XLOOKUP(IFERROR(VALUE(C2375),C2375),'Items database'!A:A,'Items database'!B:B),(_xlfn.XLOOKUP(LEFT(E2375,3),Services,Services,"")))</f>
        <v/>
      </c>
      <c r="J2375" s="3" t="str">
        <f t="shared" si="75"/>
        <v/>
      </c>
    </row>
    <row r="2376" spans="1:10" x14ac:dyDescent="0.35">
      <c r="A2376" s="7" t="str">
        <f>IF('Payments Export'!A2380="","",'Payments Export'!A2380)</f>
        <v/>
      </c>
      <c r="B2376" s="7" t="str">
        <f>IF('Payments Export'!A2380="","",'Payments Export'!B2380)</f>
        <v/>
      </c>
      <c r="C2376" s="7" t="str">
        <f>IF(IFERROR(VALUE('Payments Export'!H2380),'Payments Export'!H2380)&lt;&gt;0,IFERROR(VALUE('Payments Export'!H2380),'Payments Export'!H2380),"")</f>
        <v/>
      </c>
      <c r="D2376" s="7" t="str">
        <f>IF('Payments Export'!I2380="","",'Payments Export'!I2380)</f>
        <v/>
      </c>
      <c r="E2376" s="7" t="str">
        <f t="shared" si="74"/>
        <v/>
      </c>
      <c r="F2376" s="7" t="str">
        <f>IF('Payments Export'!A2380="","",'Payments Export'!N2380)</f>
        <v/>
      </c>
      <c r="G2376" s="7" t="str">
        <f>IF('Payments Export'!A2380="","",'Payments Export'!O2380)</f>
        <v/>
      </c>
      <c r="H2376" s="7" t="str">
        <f>IF('Payments Export'!B2380="","",G2376-F2376)</f>
        <v/>
      </c>
      <c r="I2376" s="3" t="str">
        <f>IF(C2376&lt;&gt;"",_xlfn.XLOOKUP(IFERROR(VALUE(C2376),C2376),'Items database'!A:A,'Items database'!B:B),(_xlfn.XLOOKUP(LEFT(E2376,3),Services,Services,"")))</f>
        <v/>
      </c>
      <c r="J2376" s="3" t="str">
        <f t="shared" si="75"/>
        <v/>
      </c>
    </row>
    <row r="2377" spans="1:10" x14ac:dyDescent="0.35">
      <c r="A2377" s="7" t="str">
        <f>IF('Payments Export'!A2381="","",'Payments Export'!A2381)</f>
        <v/>
      </c>
      <c r="B2377" s="7" t="str">
        <f>IF('Payments Export'!A2381="","",'Payments Export'!B2381)</f>
        <v/>
      </c>
      <c r="C2377" s="7" t="str">
        <f>IF(IFERROR(VALUE('Payments Export'!H2381),'Payments Export'!H2381)&lt;&gt;0,IFERROR(VALUE('Payments Export'!H2381),'Payments Export'!H2381),"")</f>
        <v/>
      </c>
      <c r="D2377" s="7" t="str">
        <f>IF('Payments Export'!I2381="","",'Payments Export'!I2381)</f>
        <v/>
      </c>
      <c r="E2377" s="7" t="str">
        <f t="shared" si="74"/>
        <v/>
      </c>
      <c r="F2377" s="7" t="str">
        <f>IF('Payments Export'!A2381="","",'Payments Export'!N2381)</f>
        <v/>
      </c>
      <c r="G2377" s="7" t="str">
        <f>IF('Payments Export'!A2381="","",'Payments Export'!O2381)</f>
        <v/>
      </c>
      <c r="H2377" s="7" t="str">
        <f>IF('Payments Export'!B2381="","",G2377-F2377)</f>
        <v/>
      </c>
      <c r="I2377" s="3" t="str">
        <f>IF(C2377&lt;&gt;"",_xlfn.XLOOKUP(IFERROR(VALUE(C2377),C2377),'Items database'!A:A,'Items database'!B:B),(_xlfn.XLOOKUP(LEFT(E2377,3),Services,Services,"")))</f>
        <v/>
      </c>
      <c r="J2377" s="3" t="str">
        <f t="shared" si="75"/>
        <v/>
      </c>
    </row>
    <row r="2378" spans="1:10" x14ac:dyDescent="0.35">
      <c r="A2378" s="7" t="str">
        <f>IF('Payments Export'!A2382="","",'Payments Export'!A2382)</f>
        <v/>
      </c>
      <c r="B2378" s="7" t="str">
        <f>IF('Payments Export'!A2382="","",'Payments Export'!B2382)</f>
        <v/>
      </c>
      <c r="C2378" s="7" t="str">
        <f>IF(IFERROR(VALUE('Payments Export'!H2382),'Payments Export'!H2382)&lt;&gt;0,IFERROR(VALUE('Payments Export'!H2382),'Payments Export'!H2382),"")</f>
        <v/>
      </c>
      <c r="D2378" s="7" t="str">
        <f>IF('Payments Export'!I2382="","",'Payments Export'!I2382)</f>
        <v/>
      </c>
      <c r="E2378" s="7" t="str">
        <f t="shared" si="74"/>
        <v/>
      </c>
      <c r="F2378" s="7" t="str">
        <f>IF('Payments Export'!A2382="","",'Payments Export'!N2382)</f>
        <v/>
      </c>
      <c r="G2378" s="7" t="str">
        <f>IF('Payments Export'!A2382="","",'Payments Export'!O2382)</f>
        <v/>
      </c>
      <c r="H2378" s="7" t="str">
        <f>IF('Payments Export'!B2382="","",G2378-F2378)</f>
        <v/>
      </c>
      <c r="I2378" s="3" t="str">
        <f>IF(C2378&lt;&gt;"",_xlfn.XLOOKUP(IFERROR(VALUE(C2378),C2378),'Items database'!A:A,'Items database'!B:B),(_xlfn.XLOOKUP(LEFT(E2378,3),Services,Services,"")))</f>
        <v/>
      </c>
      <c r="J2378" s="3" t="str">
        <f t="shared" si="75"/>
        <v/>
      </c>
    </row>
    <row r="2379" spans="1:10" x14ac:dyDescent="0.35">
      <c r="A2379" s="7" t="str">
        <f>IF('Payments Export'!A2383="","",'Payments Export'!A2383)</f>
        <v/>
      </c>
      <c r="B2379" s="7" t="str">
        <f>IF('Payments Export'!A2383="","",'Payments Export'!B2383)</f>
        <v/>
      </c>
      <c r="C2379" s="7" t="str">
        <f>IF(IFERROR(VALUE('Payments Export'!H2383),'Payments Export'!H2383)&lt;&gt;0,IFERROR(VALUE('Payments Export'!H2383),'Payments Export'!H2383),"")</f>
        <v/>
      </c>
      <c r="D2379" s="7" t="str">
        <f>IF('Payments Export'!I2383="","",'Payments Export'!I2383)</f>
        <v/>
      </c>
      <c r="E2379" s="7" t="str">
        <f t="shared" si="74"/>
        <v/>
      </c>
      <c r="F2379" s="7" t="str">
        <f>IF('Payments Export'!A2383="","",'Payments Export'!N2383)</f>
        <v/>
      </c>
      <c r="G2379" s="7" t="str">
        <f>IF('Payments Export'!A2383="","",'Payments Export'!O2383)</f>
        <v/>
      </c>
      <c r="H2379" s="7" t="str">
        <f>IF('Payments Export'!B2383="","",G2379-F2379)</f>
        <v/>
      </c>
      <c r="I2379" s="3" t="str">
        <f>IF(C2379&lt;&gt;"",_xlfn.XLOOKUP(IFERROR(VALUE(C2379),C2379),'Items database'!A:A,'Items database'!B:B),(_xlfn.XLOOKUP(LEFT(E2379,3),Services,Services,"")))</f>
        <v/>
      </c>
      <c r="J2379" s="3" t="str">
        <f t="shared" si="75"/>
        <v/>
      </c>
    </row>
    <row r="2380" spans="1:10" x14ac:dyDescent="0.35">
      <c r="A2380" s="7" t="str">
        <f>IF('Payments Export'!A2384="","",'Payments Export'!A2384)</f>
        <v/>
      </c>
      <c r="B2380" s="7" t="str">
        <f>IF('Payments Export'!A2384="","",'Payments Export'!B2384)</f>
        <v/>
      </c>
      <c r="C2380" s="7" t="str">
        <f>IF(IFERROR(VALUE('Payments Export'!H2384),'Payments Export'!H2384)&lt;&gt;0,IFERROR(VALUE('Payments Export'!H2384),'Payments Export'!H2384),"")</f>
        <v/>
      </c>
      <c r="D2380" s="7" t="str">
        <f>IF('Payments Export'!I2384="","",'Payments Export'!I2384)</f>
        <v/>
      </c>
      <c r="E2380" s="7" t="str">
        <f t="shared" si="74"/>
        <v/>
      </c>
      <c r="F2380" s="7" t="str">
        <f>IF('Payments Export'!A2384="","",'Payments Export'!N2384)</f>
        <v/>
      </c>
      <c r="G2380" s="7" t="str">
        <f>IF('Payments Export'!A2384="","",'Payments Export'!O2384)</f>
        <v/>
      </c>
      <c r="H2380" s="7" t="str">
        <f>IF('Payments Export'!B2384="","",G2380-F2380)</f>
        <v/>
      </c>
      <c r="I2380" s="3" t="str">
        <f>IF(C2380&lt;&gt;"",_xlfn.XLOOKUP(IFERROR(VALUE(C2380),C2380),'Items database'!A:A,'Items database'!B:B),(_xlfn.XLOOKUP(LEFT(E2380,3),Services,Services,"")))</f>
        <v/>
      </c>
      <c r="J2380" s="3" t="str">
        <f t="shared" si="75"/>
        <v/>
      </c>
    </row>
    <row r="2381" spans="1:10" x14ac:dyDescent="0.35">
      <c r="A2381" s="7" t="str">
        <f>IF('Payments Export'!A2385="","",'Payments Export'!A2385)</f>
        <v/>
      </c>
      <c r="B2381" s="7" t="str">
        <f>IF('Payments Export'!A2385="","",'Payments Export'!B2385)</f>
        <v/>
      </c>
      <c r="C2381" s="7" t="str">
        <f>IF(IFERROR(VALUE('Payments Export'!H2385),'Payments Export'!H2385)&lt;&gt;0,IFERROR(VALUE('Payments Export'!H2385),'Payments Export'!H2385),"")</f>
        <v/>
      </c>
      <c r="D2381" s="7" t="str">
        <f>IF('Payments Export'!I2385="","",'Payments Export'!I2385)</f>
        <v/>
      </c>
      <c r="E2381" s="7" t="str">
        <f t="shared" si="74"/>
        <v/>
      </c>
      <c r="F2381" s="7" t="str">
        <f>IF('Payments Export'!A2385="","",'Payments Export'!N2385)</f>
        <v/>
      </c>
      <c r="G2381" s="7" t="str">
        <f>IF('Payments Export'!A2385="","",'Payments Export'!O2385)</f>
        <v/>
      </c>
      <c r="H2381" s="7" t="str">
        <f>IF('Payments Export'!B2385="","",G2381-F2381)</f>
        <v/>
      </c>
      <c r="I2381" s="3" t="str">
        <f>IF(C2381&lt;&gt;"",_xlfn.XLOOKUP(IFERROR(VALUE(C2381),C2381),'Items database'!A:A,'Items database'!B:B),(_xlfn.XLOOKUP(LEFT(E2381,3),Services,Services,"")))</f>
        <v/>
      </c>
      <c r="J2381" s="3" t="str">
        <f t="shared" si="75"/>
        <v/>
      </c>
    </row>
    <row r="2382" spans="1:10" x14ac:dyDescent="0.35">
      <c r="A2382" s="7" t="str">
        <f>IF('Payments Export'!A2386="","",'Payments Export'!A2386)</f>
        <v/>
      </c>
      <c r="B2382" s="7" t="str">
        <f>IF('Payments Export'!A2386="","",'Payments Export'!B2386)</f>
        <v/>
      </c>
      <c r="C2382" s="7" t="str">
        <f>IF(IFERROR(VALUE('Payments Export'!H2386),'Payments Export'!H2386)&lt;&gt;0,IFERROR(VALUE('Payments Export'!H2386),'Payments Export'!H2386),"")</f>
        <v/>
      </c>
      <c r="D2382" s="7" t="str">
        <f>IF('Payments Export'!I2386="","",'Payments Export'!I2386)</f>
        <v/>
      </c>
      <c r="E2382" s="7" t="str">
        <f t="shared" si="74"/>
        <v/>
      </c>
      <c r="F2382" s="7" t="str">
        <f>IF('Payments Export'!A2386="","",'Payments Export'!N2386)</f>
        <v/>
      </c>
      <c r="G2382" s="7" t="str">
        <f>IF('Payments Export'!A2386="","",'Payments Export'!O2386)</f>
        <v/>
      </c>
      <c r="H2382" s="7" t="str">
        <f>IF('Payments Export'!B2386="","",G2382-F2382)</f>
        <v/>
      </c>
      <c r="I2382" s="3" t="str">
        <f>IF(C2382&lt;&gt;"",_xlfn.XLOOKUP(IFERROR(VALUE(C2382),C2382),'Items database'!A:A,'Items database'!B:B),(_xlfn.XLOOKUP(LEFT(E2382,3),Services,Services,"")))</f>
        <v/>
      </c>
      <c r="J2382" s="3" t="str">
        <f t="shared" si="75"/>
        <v/>
      </c>
    </row>
    <row r="2383" spans="1:10" x14ac:dyDescent="0.35">
      <c r="A2383" s="7" t="str">
        <f>IF('Payments Export'!A2387="","",'Payments Export'!A2387)</f>
        <v/>
      </c>
      <c r="B2383" s="7" t="str">
        <f>IF('Payments Export'!A2387="","",'Payments Export'!B2387)</f>
        <v/>
      </c>
      <c r="C2383" s="7" t="str">
        <f>IF(IFERROR(VALUE('Payments Export'!H2387),'Payments Export'!H2387)&lt;&gt;0,IFERROR(VALUE('Payments Export'!H2387),'Payments Export'!H2387),"")</f>
        <v/>
      </c>
      <c r="D2383" s="7" t="str">
        <f>IF('Payments Export'!I2387="","",'Payments Export'!I2387)</f>
        <v/>
      </c>
      <c r="E2383" s="7" t="str">
        <f t="shared" si="74"/>
        <v/>
      </c>
      <c r="F2383" s="7" t="str">
        <f>IF('Payments Export'!A2387="","",'Payments Export'!N2387)</f>
        <v/>
      </c>
      <c r="G2383" s="7" t="str">
        <f>IF('Payments Export'!A2387="","",'Payments Export'!O2387)</f>
        <v/>
      </c>
      <c r="H2383" s="7" t="str">
        <f>IF('Payments Export'!B2387="","",G2383-F2383)</f>
        <v/>
      </c>
      <c r="I2383" s="3" t="str">
        <f>IF(C2383&lt;&gt;"",_xlfn.XLOOKUP(IFERROR(VALUE(C2383),C2383),'Items database'!A:A,'Items database'!B:B),(_xlfn.XLOOKUP(LEFT(E2383,3),Services,Services,"")))</f>
        <v/>
      </c>
      <c r="J2383" s="3" t="str">
        <f t="shared" si="75"/>
        <v/>
      </c>
    </row>
    <row r="2384" spans="1:10" x14ac:dyDescent="0.35">
      <c r="A2384" s="7" t="str">
        <f>IF('Payments Export'!A2388="","",'Payments Export'!A2388)</f>
        <v/>
      </c>
      <c r="B2384" s="7" t="str">
        <f>IF('Payments Export'!A2388="","",'Payments Export'!B2388)</f>
        <v/>
      </c>
      <c r="C2384" s="7" t="str">
        <f>IF(IFERROR(VALUE('Payments Export'!H2388),'Payments Export'!H2388)&lt;&gt;0,IFERROR(VALUE('Payments Export'!H2388),'Payments Export'!H2388),"")</f>
        <v/>
      </c>
      <c r="D2384" s="7" t="str">
        <f>IF('Payments Export'!I2388="","",'Payments Export'!I2388)</f>
        <v/>
      </c>
      <c r="E2384" s="7" t="str">
        <f t="shared" si="74"/>
        <v/>
      </c>
      <c r="F2384" s="7" t="str">
        <f>IF('Payments Export'!A2388="","",'Payments Export'!N2388)</f>
        <v/>
      </c>
      <c r="G2384" s="7" t="str">
        <f>IF('Payments Export'!A2388="","",'Payments Export'!O2388)</f>
        <v/>
      </c>
      <c r="H2384" s="7" t="str">
        <f>IF('Payments Export'!B2388="","",G2384-F2384)</f>
        <v/>
      </c>
      <c r="I2384" s="3" t="str">
        <f>IF(C2384&lt;&gt;"",_xlfn.XLOOKUP(IFERROR(VALUE(C2384),C2384),'Items database'!A:A,'Items database'!B:B),(_xlfn.XLOOKUP(LEFT(E2384,3),Services,Services,"")))</f>
        <v/>
      </c>
      <c r="J2384" s="3" t="str">
        <f t="shared" si="75"/>
        <v/>
      </c>
    </row>
    <row r="2385" spans="1:10" x14ac:dyDescent="0.35">
      <c r="A2385" s="7" t="str">
        <f>IF('Payments Export'!A2389="","",'Payments Export'!A2389)</f>
        <v/>
      </c>
      <c r="B2385" s="7" t="str">
        <f>IF('Payments Export'!A2389="","",'Payments Export'!B2389)</f>
        <v/>
      </c>
      <c r="C2385" s="7" t="str">
        <f>IF(IFERROR(VALUE('Payments Export'!H2389),'Payments Export'!H2389)&lt;&gt;0,IFERROR(VALUE('Payments Export'!H2389),'Payments Export'!H2389),"")</f>
        <v/>
      </c>
      <c r="D2385" s="7" t="str">
        <f>IF('Payments Export'!I2389="","",'Payments Export'!I2389)</f>
        <v/>
      </c>
      <c r="E2385" s="7" t="str">
        <f t="shared" si="74"/>
        <v/>
      </c>
      <c r="F2385" s="7" t="str">
        <f>IF('Payments Export'!A2389="","",'Payments Export'!N2389)</f>
        <v/>
      </c>
      <c r="G2385" s="7" t="str">
        <f>IF('Payments Export'!A2389="","",'Payments Export'!O2389)</f>
        <v/>
      </c>
      <c r="H2385" s="7" t="str">
        <f>IF('Payments Export'!B2389="","",G2385-F2385)</f>
        <v/>
      </c>
      <c r="I2385" s="3" t="str">
        <f>IF(C2385&lt;&gt;"",_xlfn.XLOOKUP(IFERROR(VALUE(C2385),C2385),'Items database'!A:A,'Items database'!B:B),(_xlfn.XLOOKUP(LEFT(E2385,3),Services,Services,"")))</f>
        <v/>
      </c>
      <c r="J2385" s="3" t="str">
        <f t="shared" si="75"/>
        <v/>
      </c>
    </row>
    <row r="2386" spans="1:10" x14ac:dyDescent="0.35">
      <c r="A2386" s="7" t="str">
        <f>IF('Payments Export'!A2390="","",'Payments Export'!A2390)</f>
        <v/>
      </c>
      <c r="B2386" s="7" t="str">
        <f>IF('Payments Export'!A2390="","",'Payments Export'!B2390)</f>
        <v/>
      </c>
      <c r="C2386" s="7" t="str">
        <f>IF(IFERROR(VALUE('Payments Export'!H2390),'Payments Export'!H2390)&lt;&gt;0,IFERROR(VALUE('Payments Export'!H2390),'Payments Export'!H2390),"")</f>
        <v/>
      </c>
      <c r="D2386" s="7" t="str">
        <f>IF('Payments Export'!I2390="","",'Payments Export'!I2390)</f>
        <v/>
      </c>
      <c r="E2386" s="7" t="str">
        <f t="shared" si="74"/>
        <v/>
      </c>
      <c r="F2386" s="7" t="str">
        <f>IF('Payments Export'!A2390="","",'Payments Export'!N2390)</f>
        <v/>
      </c>
      <c r="G2386" s="7" t="str">
        <f>IF('Payments Export'!A2390="","",'Payments Export'!O2390)</f>
        <v/>
      </c>
      <c r="H2386" s="7" t="str">
        <f>IF('Payments Export'!B2390="","",G2386-F2386)</f>
        <v/>
      </c>
      <c r="I2386" s="3" t="str">
        <f>IF(C2386&lt;&gt;"",_xlfn.XLOOKUP(IFERROR(VALUE(C2386),C2386),'Items database'!A:A,'Items database'!B:B),(_xlfn.XLOOKUP(LEFT(E2386,3),Services,Services,"")))</f>
        <v/>
      </c>
      <c r="J2386" s="3" t="str">
        <f t="shared" si="75"/>
        <v/>
      </c>
    </row>
    <row r="2387" spans="1:10" x14ac:dyDescent="0.35">
      <c r="A2387" s="7" t="str">
        <f>IF('Payments Export'!A2391="","",'Payments Export'!A2391)</f>
        <v/>
      </c>
      <c r="B2387" s="7" t="str">
        <f>IF('Payments Export'!A2391="","",'Payments Export'!B2391)</f>
        <v/>
      </c>
      <c r="C2387" s="7" t="str">
        <f>IF(IFERROR(VALUE('Payments Export'!H2391),'Payments Export'!H2391)&lt;&gt;0,IFERROR(VALUE('Payments Export'!H2391),'Payments Export'!H2391),"")</f>
        <v/>
      </c>
      <c r="D2387" s="7" t="str">
        <f>IF('Payments Export'!I2391="","",'Payments Export'!I2391)</f>
        <v/>
      </c>
      <c r="E2387" s="7" t="str">
        <f t="shared" si="74"/>
        <v/>
      </c>
      <c r="F2387" s="7" t="str">
        <f>IF('Payments Export'!A2391="","",'Payments Export'!N2391)</f>
        <v/>
      </c>
      <c r="G2387" s="7" t="str">
        <f>IF('Payments Export'!A2391="","",'Payments Export'!O2391)</f>
        <v/>
      </c>
      <c r="H2387" s="7" t="str">
        <f>IF('Payments Export'!B2391="","",G2387-F2387)</f>
        <v/>
      </c>
      <c r="I2387" s="3" t="str">
        <f>IF(C2387&lt;&gt;"",_xlfn.XLOOKUP(IFERROR(VALUE(C2387),C2387),'Items database'!A:A,'Items database'!B:B),(_xlfn.XLOOKUP(LEFT(E2387,3),Services,Services,"")))</f>
        <v/>
      </c>
      <c r="J2387" s="3" t="str">
        <f t="shared" si="75"/>
        <v/>
      </c>
    </row>
    <row r="2388" spans="1:10" x14ac:dyDescent="0.35">
      <c r="A2388" s="7" t="str">
        <f>IF('Payments Export'!A2392="","",'Payments Export'!A2392)</f>
        <v/>
      </c>
      <c r="B2388" s="7" t="str">
        <f>IF('Payments Export'!A2392="","",'Payments Export'!B2392)</f>
        <v/>
      </c>
      <c r="C2388" s="7" t="str">
        <f>IF(IFERROR(VALUE('Payments Export'!H2392),'Payments Export'!H2392)&lt;&gt;0,IFERROR(VALUE('Payments Export'!H2392),'Payments Export'!H2392),"")</f>
        <v/>
      </c>
      <c r="D2388" s="7" t="str">
        <f>IF('Payments Export'!I2392="","",'Payments Export'!I2392)</f>
        <v/>
      </c>
      <c r="E2388" s="7" t="str">
        <f t="shared" si="74"/>
        <v/>
      </c>
      <c r="F2388" s="7" t="str">
        <f>IF('Payments Export'!A2392="","",'Payments Export'!N2392)</f>
        <v/>
      </c>
      <c r="G2388" s="7" t="str">
        <f>IF('Payments Export'!A2392="","",'Payments Export'!O2392)</f>
        <v/>
      </c>
      <c r="H2388" s="7" t="str">
        <f>IF('Payments Export'!B2392="","",G2388-F2388)</f>
        <v/>
      </c>
      <c r="I2388" s="3" t="str">
        <f>IF(C2388&lt;&gt;"",_xlfn.XLOOKUP(IFERROR(VALUE(C2388),C2388),'Items database'!A:A,'Items database'!B:B),(_xlfn.XLOOKUP(LEFT(E2388,3),Services,Services,"")))</f>
        <v/>
      </c>
      <c r="J2388" s="3" t="str">
        <f t="shared" si="75"/>
        <v/>
      </c>
    </row>
    <row r="2389" spans="1:10" x14ac:dyDescent="0.35">
      <c r="A2389" s="7" t="str">
        <f>IF('Payments Export'!A2393="","",'Payments Export'!A2393)</f>
        <v/>
      </c>
      <c r="B2389" s="7" t="str">
        <f>IF('Payments Export'!A2393="","",'Payments Export'!B2393)</f>
        <v/>
      </c>
      <c r="C2389" s="7" t="str">
        <f>IF(IFERROR(VALUE('Payments Export'!H2393),'Payments Export'!H2393)&lt;&gt;0,IFERROR(VALUE('Payments Export'!H2393),'Payments Export'!H2393),"")</f>
        <v/>
      </c>
      <c r="D2389" s="7" t="str">
        <f>IF('Payments Export'!I2393="","",'Payments Export'!I2393)</f>
        <v/>
      </c>
      <c r="E2389" s="7" t="str">
        <f t="shared" si="74"/>
        <v/>
      </c>
      <c r="F2389" s="7" t="str">
        <f>IF('Payments Export'!A2393="","",'Payments Export'!N2393)</f>
        <v/>
      </c>
      <c r="G2389" s="7" t="str">
        <f>IF('Payments Export'!A2393="","",'Payments Export'!O2393)</f>
        <v/>
      </c>
      <c r="H2389" s="7" t="str">
        <f>IF('Payments Export'!B2393="","",G2389-F2389)</f>
        <v/>
      </c>
      <c r="I2389" s="3" t="str">
        <f>IF(C2389&lt;&gt;"",_xlfn.XLOOKUP(IFERROR(VALUE(C2389),C2389),'Items database'!A:A,'Items database'!B:B),(_xlfn.XLOOKUP(LEFT(E2389,3),Services,Services,"")))</f>
        <v/>
      </c>
      <c r="J2389" s="3" t="str">
        <f t="shared" si="75"/>
        <v/>
      </c>
    </row>
    <row r="2390" spans="1:10" x14ac:dyDescent="0.35">
      <c r="A2390" s="7" t="str">
        <f>IF('Payments Export'!A2394="","",'Payments Export'!A2394)</f>
        <v/>
      </c>
      <c r="B2390" s="7" t="str">
        <f>IF('Payments Export'!A2394="","",'Payments Export'!B2394)</f>
        <v/>
      </c>
      <c r="C2390" s="7" t="str">
        <f>IF(IFERROR(VALUE('Payments Export'!H2394),'Payments Export'!H2394)&lt;&gt;0,IFERROR(VALUE('Payments Export'!H2394),'Payments Export'!H2394),"")</f>
        <v/>
      </c>
      <c r="D2390" s="7" t="str">
        <f>IF('Payments Export'!I2394="","",'Payments Export'!I2394)</f>
        <v/>
      </c>
      <c r="E2390" s="7" t="str">
        <f t="shared" si="74"/>
        <v/>
      </c>
      <c r="F2390" s="7" t="str">
        <f>IF('Payments Export'!A2394="","",'Payments Export'!N2394)</f>
        <v/>
      </c>
      <c r="G2390" s="7" t="str">
        <f>IF('Payments Export'!A2394="","",'Payments Export'!O2394)</f>
        <v/>
      </c>
      <c r="H2390" s="7" t="str">
        <f>IF('Payments Export'!B2394="","",G2390-F2390)</f>
        <v/>
      </c>
      <c r="I2390" s="3" t="str">
        <f>IF(C2390&lt;&gt;"",_xlfn.XLOOKUP(IFERROR(VALUE(C2390),C2390),'Items database'!A:A,'Items database'!B:B),(_xlfn.XLOOKUP(LEFT(E2390,3),Services,Services,"")))</f>
        <v/>
      </c>
      <c r="J2390" s="3" t="str">
        <f t="shared" si="75"/>
        <v/>
      </c>
    </row>
    <row r="2391" spans="1:10" x14ac:dyDescent="0.35">
      <c r="A2391" s="7" t="str">
        <f>IF('Payments Export'!A2395="","",'Payments Export'!A2395)</f>
        <v/>
      </c>
      <c r="B2391" s="7" t="str">
        <f>IF('Payments Export'!A2395="","",'Payments Export'!B2395)</f>
        <v/>
      </c>
      <c r="C2391" s="7" t="str">
        <f>IF(IFERROR(VALUE('Payments Export'!H2395),'Payments Export'!H2395)&lt;&gt;0,IFERROR(VALUE('Payments Export'!H2395),'Payments Export'!H2395),"")</f>
        <v/>
      </c>
      <c r="D2391" s="7" t="str">
        <f>IF('Payments Export'!I2395="","",'Payments Export'!I2395)</f>
        <v/>
      </c>
      <c r="E2391" s="7" t="str">
        <f t="shared" si="74"/>
        <v/>
      </c>
      <c r="F2391" s="7" t="str">
        <f>IF('Payments Export'!A2395="","",'Payments Export'!N2395)</f>
        <v/>
      </c>
      <c r="G2391" s="7" t="str">
        <f>IF('Payments Export'!A2395="","",'Payments Export'!O2395)</f>
        <v/>
      </c>
      <c r="H2391" s="7" t="str">
        <f>IF('Payments Export'!B2395="","",G2391-F2391)</f>
        <v/>
      </c>
      <c r="I2391" s="3" t="str">
        <f>IF(C2391&lt;&gt;"",_xlfn.XLOOKUP(IFERROR(VALUE(C2391),C2391),'Items database'!A:A,'Items database'!B:B),(_xlfn.XLOOKUP(LEFT(E2391,3),Services,Services,"")))</f>
        <v/>
      </c>
      <c r="J2391" s="3" t="str">
        <f t="shared" si="75"/>
        <v/>
      </c>
    </row>
    <row r="2392" spans="1:10" x14ac:dyDescent="0.35">
      <c r="A2392" s="7" t="str">
        <f>IF('Payments Export'!A2396="","",'Payments Export'!A2396)</f>
        <v/>
      </c>
      <c r="B2392" s="7" t="str">
        <f>IF('Payments Export'!A2396="","",'Payments Export'!B2396)</f>
        <v/>
      </c>
      <c r="C2392" s="7" t="str">
        <f>IF(IFERROR(VALUE('Payments Export'!H2396),'Payments Export'!H2396)&lt;&gt;0,IFERROR(VALUE('Payments Export'!H2396),'Payments Export'!H2396),"")</f>
        <v/>
      </c>
      <c r="D2392" s="7" t="str">
        <f>IF('Payments Export'!I2396="","",'Payments Export'!I2396)</f>
        <v/>
      </c>
      <c r="E2392" s="7" t="str">
        <f t="shared" si="74"/>
        <v/>
      </c>
      <c r="F2392" s="7" t="str">
        <f>IF('Payments Export'!A2396="","",'Payments Export'!N2396)</f>
        <v/>
      </c>
      <c r="G2392" s="7" t="str">
        <f>IF('Payments Export'!A2396="","",'Payments Export'!O2396)</f>
        <v/>
      </c>
      <c r="H2392" s="7" t="str">
        <f>IF('Payments Export'!B2396="","",G2392-F2392)</f>
        <v/>
      </c>
      <c r="I2392" s="3" t="str">
        <f>IF(C2392&lt;&gt;"",_xlfn.XLOOKUP(IFERROR(VALUE(C2392),C2392),'Items database'!A:A,'Items database'!B:B),(_xlfn.XLOOKUP(LEFT(E2392,3),Services,Services,"")))</f>
        <v/>
      </c>
      <c r="J2392" s="3" t="str">
        <f t="shared" si="75"/>
        <v/>
      </c>
    </row>
    <row r="2393" spans="1:10" x14ac:dyDescent="0.35">
      <c r="A2393" s="7" t="str">
        <f>IF('Payments Export'!A2397="","",'Payments Export'!A2397)</f>
        <v/>
      </c>
      <c r="B2393" s="7" t="str">
        <f>IF('Payments Export'!A2397="","",'Payments Export'!B2397)</f>
        <v/>
      </c>
      <c r="C2393" s="7" t="str">
        <f>IF(IFERROR(VALUE('Payments Export'!H2397),'Payments Export'!H2397)&lt;&gt;0,IFERROR(VALUE('Payments Export'!H2397),'Payments Export'!H2397),"")</f>
        <v/>
      </c>
      <c r="D2393" s="7" t="str">
        <f>IF('Payments Export'!I2397="","",'Payments Export'!I2397)</f>
        <v/>
      </c>
      <c r="E2393" s="7" t="str">
        <f t="shared" si="74"/>
        <v/>
      </c>
      <c r="F2393" s="7" t="str">
        <f>IF('Payments Export'!A2397="","",'Payments Export'!N2397)</f>
        <v/>
      </c>
      <c r="G2393" s="7" t="str">
        <f>IF('Payments Export'!A2397="","",'Payments Export'!O2397)</f>
        <v/>
      </c>
      <c r="H2393" s="7" t="str">
        <f>IF('Payments Export'!B2397="","",G2393-F2393)</f>
        <v/>
      </c>
      <c r="I2393" s="3" t="str">
        <f>IF(C2393&lt;&gt;"",_xlfn.XLOOKUP(IFERROR(VALUE(C2393),C2393),'Items database'!A:A,'Items database'!B:B),(_xlfn.XLOOKUP(LEFT(E2393,3),Services,Services,"")))</f>
        <v/>
      </c>
      <c r="J2393" s="3" t="str">
        <f t="shared" si="75"/>
        <v/>
      </c>
    </row>
    <row r="2394" spans="1:10" x14ac:dyDescent="0.35">
      <c r="A2394" s="7" t="str">
        <f>IF('Payments Export'!A2398="","",'Payments Export'!A2398)</f>
        <v/>
      </c>
      <c r="B2394" s="7" t="str">
        <f>IF('Payments Export'!A2398="","",'Payments Export'!B2398)</f>
        <v/>
      </c>
      <c r="C2394" s="7" t="str">
        <f>IF(IFERROR(VALUE('Payments Export'!H2398),'Payments Export'!H2398)&lt;&gt;0,IFERROR(VALUE('Payments Export'!H2398),'Payments Export'!H2398),"")</f>
        <v/>
      </c>
      <c r="D2394" s="7" t="str">
        <f>IF('Payments Export'!I2398="","",'Payments Export'!I2398)</f>
        <v/>
      </c>
      <c r="E2394" s="7" t="str">
        <f t="shared" si="74"/>
        <v/>
      </c>
      <c r="F2394" s="7" t="str">
        <f>IF('Payments Export'!A2398="","",'Payments Export'!N2398)</f>
        <v/>
      </c>
      <c r="G2394" s="7" t="str">
        <f>IF('Payments Export'!A2398="","",'Payments Export'!O2398)</f>
        <v/>
      </c>
      <c r="H2394" s="7" t="str">
        <f>IF('Payments Export'!B2398="","",G2394-F2394)</f>
        <v/>
      </c>
      <c r="I2394" s="3" t="str">
        <f>IF(C2394&lt;&gt;"",_xlfn.XLOOKUP(IFERROR(VALUE(C2394),C2394),'Items database'!A:A,'Items database'!B:B),(_xlfn.XLOOKUP(LEFT(E2394,3),Services,Services,"")))</f>
        <v/>
      </c>
      <c r="J2394" s="3" t="str">
        <f t="shared" si="75"/>
        <v/>
      </c>
    </row>
    <row r="2395" spans="1:10" x14ac:dyDescent="0.35">
      <c r="A2395" s="7" t="str">
        <f>IF('Payments Export'!A2399="","",'Payments Export'!A2399)</f>
        <v/>
      </c>
      <c r="B2395" s="7" t="str">
        <f>IF('Payments Export'!A2399="","",'Payments Export'!B2399)</f>
        <v/>
      </c>
      <c r="C2395" s="7" t="str">
        <f>IF(IFERROR(VALUE('Payments Export'!H2399),'Payments Export'!H2399)&lt;&gt;0,IFERROR(VALUE('Payments Export'!H2399),'Payments Export'!H2399),"")</f>
        <v/>
      </c>
      <c r="D2395" s="7" t="str">
        <f>IF('Payments Export'!I2399="","",'Payments Export'!I2399)</f>
        <v/>
      </c>
      <c r="E2395" s="7" t="str">
        <f t="shared" si="74"/>
        <v/>
      </c>
      <c r="F2395" s="7" t="str">
        <f>IF('Payments Export'!A2399="","",'Payments Export'!N2399)</f>
        <v/>
      </c>
      <c r="G2395" s="7" t="str">
        <f>IF('Payments Export'!A2399="","",'Payments Export'!O2399)</f>
        <v/>
      </c>
      <c r="H2395" s="7" t="str">
        <f>IF('Payments Export'!B2399="","",G2395-F2395)</f>
        <v/>
      </c>
      <c r="I2395" s="3" t="str">
        <f>IF(C2395&lt;&gt;"",_xlfn.XLOOKUP(IFERROR(VALUE(C2395),C2395),'Items database'!A:A,'Items database'!B:B),(_xlfn.XLOOKUP(LEFT(E2395,3),Services,Services,"")))</f>
        <v/>
      </c>
      <c r="J2395" s="3" t="str">
        <f t="shared" si="75"/>
        <v/>
      </c>
    </row>
    <row r="2396" spans="1:10" x14ac:dyDescent="0.35">
      <c r="A2396" s="7" t="str">
        <f>IF('Payments Export'!A2400="","",'Payments Export'!A2400)</f>
        <v/>
      </c>
      <c r="B2396" s="7" t="str">
        <f>IF('Payments Export'!A2400="","",'Payments Export'!B2400)</f>
        <v/>
      </c>
      <c r="C2396" s="7" t="str">
        <f>IF(IFERROR(VALUE('Payments Export'!H2400),'Payments Export'!H2400)&lt;&gt;0,IFERROR(VALUE('Payments Export'!H2400),'Payments Export'!H2400),"")</f>
        <v/>
      </c>
      <c r="D2396" s="7" t="str">
        <f>IF('Payments Export'!I2400="","",'Payments Export'!I2400)</f>
        <v/>
      </c>
      <c r="E2396" s="7" t="str">
        <f t="shared" si="74"/>
        <v/>
      </c>
      <c r="F2396" s="7" t="str">
        <f>IF('Payments Export'!A2400="","",'Payments Export'!N2400)</f>
        <v/>
      </c>
      <c r="G2396" s="7" t="str">
        <f>IF('Payments Export'!A2400="","",'Payments Export'!O2400)</f>
        <v/>
      </c>
      <c r="H2396" s="7" t="str">
        <f>IF('Payments Export'!B2400="","",G2396-F2396)</f>
        <v/>
      </c>
      <c r="I2396" s="3" t="str">
        <f>IF(C2396&lt;&gt;"",_xlfn.XLOOKUP(IFERROR(VALUE(C2396),C2396),'Items database'!A:A,'Items database'!B:B),(_xlfn.XLOOKUP(LEFT(E2396,3),Services,Services,"")))</f>
        <v/>
      </c>
      <c r="J2396" s="3" t="str">
        <f t="shared" si="75"/>
        <v/>
      </c>
    </row>
    <row r="2397" spans="1:10" x14ac:dyDescent="0.35">
      <c r="A2397" s="7" t="str">
        <f>IF('Payments Export'!A2401="","",'Payments Export'!A2401)</f>
        <v/>
      </c>
      <c r="B2397" s="7" t="str">
        <f>IF('Payments Export'!A2401="","",'Payments Export'!B2401)</f>
        <v/>
      </c>
      <c r="C2397" s="7" t="str">
        <f>IF(IFERROR(VALUE('Payments Export'!H2401),'Payments Export'!H2401)&lt;&gt;0,IFERROR(VALUE('Payments Export'!H2401),'Payments Export'!H2401),"")</f>
        <v/>
      </c>
      <c r="D2397" s="7" t="str">
        <f>IF('Payments Export'!I2401="","",'Payments Export'!I2401)</f>
        <v/>
      </c>
      <c r="E2397" s="7" t="str">
        <f t="shared" si="74"/>
        <v/>
      </c>
      <c r="F2397" s="7" t="str">
        <f>IF('Payments Export'!A2401="","",'Payments Export'!N2401)</f>
        <v/>
      </c>
      <c r="G2397" s="7" t="str">
        <f>IF('Payments Export'!A2401="","",'Payments Export'!O2401)</f>
        <v/>
      </c>
      <c r="H2397" s="7" t="str">
        <f>IF('Payments Export'!B2401="","",G2397-F2397)</f>
        <v/>
      </c>
      <c r="I2397" s="3" t="str">
        <f>IF(C2397&lt;&gt;"",_xlfn.XLOOKUP(IFERROR(VALUE(C2397),C2397),'Items database'!A:A,'Items database'!B:B),(_xlfn.XLOOKUP(LEFT(E2397,3),Services,Services,"")))</f>
        <v/>
      </c>
      <c r="J2397" s="3" t="str">
        <f t="shared" si="75"/>
        <v/>
      </c>
    </row>
    <row r="2398" spans="1:10" x14ac:dyDescent="0.35">
      <c r="A2398" s="7" t="str">
        <f>IF('Payments Export'!A2402="","",'Payments Export'!A2402)</f>
        <v/>
      </c>
      <c r="B2398" s="7" t="str">
        <f>IF('Payments Export'!A2402="","",'Payments Export'!B2402)</f>
        <v/>
      </c>
      <c r="C2398" s="7" t="str">
        <f>IF(IFERROR(VALUE('Payments Export'!H2402),'Payments Export'!H2402)&lt;&gt;0,IFERROR(VALUE('Payments Export'!H2402),'Payments Export'!H2402),"")</f>
        <v/>
      </c>
      <c r="D2398" s="7" t="str">
        <f>IF('Payments Export'!I2402="","",'Payments Export'!I2402)</f>
        <v/>
      </c>
      <c r="E2398" s="7" t="str">
        <f t="shared" si="74"/>
        <v/>
      </c>
      <c r="F2398" s="7" t="str">
        <f>IF('Payments Export'!A2402="","",'Payments Export'!N2402)</f>
        <v/>
      </c>
      <c r="G2398" s="7" t="str">
        <f>IF('Payments Export'!A2402="","",'Payments Export'!O2402)</f>
        <v/>
      </c>
      <c r="H2398" s="7" t="str">
        <f>IF('Payments Export'!B2402="","",G2398-F2398)</f>
        <v/>
      </c>
      <c r="I2398" s="3" t="str">
        <f>IF(C2398&lt;&gt;"",_xlfn.XLOOKUP(IFERROR(VALUE(C2398),C2398),'Items database'!A:A,'Items database'!B:B),(_xlfn.XLOOKUP(LEFT(E2398,3),Services,Services,"")))</f>
        <v/>
      </c>
      <c r="J2398" s="3" t="str">
        <f t="shared" si="75"/>
        <v/>
      </c>
    </row>
    <row r="2399" spans="1:10" x14ac:dyDescent="0.35">
      <c r="A2399" s="7" t="str">
        <f>IF('Payments Export'!A2403="","",'Payments Export'!A2403)</f>
        <v/>
      </c>
      <c r="B2399" s="7" t="str">
        <f>IF('Payments Export'!A2403="","",'Payments Export'!B2403)</f>
        <v/>
      </c>
      <c r="C2399" s="7" t="str">
        <f>IF(IFERROR(VALUE('Payments Export'!H2403),'Payments Export'!H2403)&lt;&gt;0,IFERROR(VALUE('Payments Export'!H2403),'Payments Export'!H2403),"")</f>
        <v/>
      </c>
      <c r="D2399" s="7" t="str">
        <f>IF('Payments Export'!I2403="","",'Payments Export'!I2403)</f>
        <v/>
      </c>
      <c r="E2399" s="7" t="str">
        <f t="shared" si="74"/>
        <v/>
      </c>
      <c r="F2399" s="7" t="str">
        <f>IF('Payments Export'!A2403="","",'Payments Export'!N2403)</f>
        <v/>
      </c>
      <c r="G2399" s="7" t="str">
        <f>IF('Payments Export'!A2403="","",'Payments Export'!O2403)</f>
        <v/>
      </c>
      <c r="H2399" s="7" t="str">
        <f>IF('Payments Export'!B2403="","",G2399-F2399)</f>
        <v/>
      </c>
      <c r="I2399" s="3" t="str">
        <f>IF(C2399&lt;&gt;"",_xlfn.XLOOKUP(IFERROR(VALUE(C2399),C2399),'Items database'!A:A,'Items database'!B:B),(_xlfn.XLOOKUP(LEFT(E2399,3),Services,Services,"")))</f>
        <v/>
      </c>
      <c r="J2399" s="3" t="str">
        <f t="shared" si="75"/>
        <v/>
      </c>
    </row>
    <row r="2400" spans="1:10" x14ac:dyDescent="0.35">
      <c r="A2400" s="7" t="str">
        <f>IF('Payments Export'!A2404="","",'Payments Export'!A2404)</f>
        <v/>
      </c>
      <c r="B2400" s="7" t="str">
        <f>IF('Payments Export'!A2404="","",'Payments Export'!B2404)</f>
        <v/>
      </c>
      <c r="C2400" s="7" t="str">
        <f>IF(IFERROR(VALUE('Payments Export'!H2404),'Payments Export'!H2404)&lt;&gt;0,IFERROR(VALUE('Payments Export'!H2404),'Payments Export'!H2404),"")</f>
        <v/>
      </c>
      <c r="D2400" s="7" t="str">
        <f>IF('Payments Export'!I2404="","",'Payments Export'!I2404)</f>
        <v/>
      </c>
      <c r="E2400" s="7" t="str">
        <f t="shared" si="74"/>
        <v/>
      </c>
      <c r="F2400" s="7" t="str">
        <f>IF('Payments Export'!A2404="","",'Payments Export'!N2404)</f>
        <v/>
      </c>
      <c r="G2400" s="7" t="str">
        <f>IF('Payments Export'!A2404="","",'Payments Export'!O2404)</f>
        <v/>
      </c>
      <c r="H2400" s="7" t="str">
        <f>IF('Payments Export'!B2404="","",G2400-F2400)</f>
        <v/>
      </c>
      <c r="I2400" s="3" t="str">
        <f>IF(C2400&lt;&gt;"",_xlfn.XLOOKUP(IFERROR(VALUE(C2400),C2400),'Items database'!A:A,'Items database'!B:B),(_xlfn.XLOOKUP(LEFT(E2400,3),Services,Services,"")))</f>
        <v/>
      </c>
      <c r="J2400" s="3" t="str">
        <f t="shared" si="75"/>
        <v/>
      </c>
    </row>
    <row r="2401" spans="1:10" x14ac:dyDescent="0.35">
      <c r="A2401" s="7" t="str">
        <f>IF('Payments Export'!A2405="","",'Payments Export'!A2405)</f>
        <v/>
      </c>
      <c r="B2401" s="7" t="str">
        <f>IF('Payments Export'!A2405="","",'Payments Export'!B2405)</f>
        <v/>
      </c>
      <c r="C2401" s="7" t="str">
        <f>IF(IFERROR(VALUE('Payments Export'!H2405),'Payments Export'!H2405)&lt;&gt;0,IFERROR(VALUE('Payments Export'!H2405),'Payments Export'!H2405),"")</f>
        <v/>
      </c>
      <c r="D2401" s="7" t="str">
        <f>IF('Payments Export'!I2405="","",'Payments Export'!I2405)</f>
        <v/>
      </c>
      <c r="E2401" s="7" t="str">
        <f t="shared" si="74"/>
        <v/>
      </c>
      <c r="F2401" s="7" t="str">
        <f>IF('Payments Export'!A2405="","",'Payments Export'!N2405)</f>
        <v/>
      </c>
      <c r="G2401" s="7" t="str">
        <f>IF('Payments Export'!A2405="","",'Payments Export'!O2405)</f>
        <v/>
      </c>
      <c r="H2401" s="7" t="str">
        <f>IF('Payments Export'!B2405="","",G2401-F2401)</f>
        <v/>
      </c>
      <c r="I2401" s="3" t="str">
        <f>IF(C2401&lt;&gt;"",_xlfn.XLOOKUP(IFERROR(VALUE(C2401),C2401),'Items database'!A:A,'Items database'!B:B),(_xlfn.XLOOKUP(LEFT(E2401,3),Services,Services,"")))</f>
        <v/>
      </c>
      <c r="J2401" s="3" t="str">
        <f t="shared" si="75"/>
        <v/>
      </c>
    </row>
    <row r="2402" spans="1:10" x14ac:dyDescent="0.35">
      <c r="A2402" s="7" t="str">
        <f>IF('Payments Export'!A2406="","",'Payments Export'!A2406)</f>
        <v/>
      </c>
      <c r="B2402" s="7" t="str">
        <f>IF('Payments Export'!A2406="","",'Payments Export'!B2406)</f>
        <v/>
      </c>
      <c r="C2402" s="7" t="str">
        <f>IF(IFERROR(VALUE('Payments Export'!H2406),'Payments Export'!H2406)&lt;&gt;0,IFERROR(VALUE('Payments Export'!H2406),'Payments Export'!H2406),"")</f>
        <v/>
      </c>
      <c r="D2402" s="7" t="str">
        <f>IF('Payments Export'!I2406="","",'Payments Export'!I2406)</f>
        <v/>
      </c>
      <c r="E2402" s="7" t="str">
        <f t="shared" si="74"/>
        <v/>
      </c>
      <c r="F2402" s="7" t="str">
        <f>IF('Payments Export'!A2406="","",'Payments Export'!N2406)</f>
        <v/>
      </c>
      <c r="G2402" s="7" t="str">
        <f>IF('Payments Export'!A2406="","",'Payments Export'!O2406)</f>
        <v/>
      </c>
      <c r="H2402" s="7" t="str">
        <f>IF('Payments Export'!B2406="","",G2402-F2402)</f>
        <v/>
      </c>
      <c r="I2402" s="3" t="str">
        <f>IF(C2402&lt;&gt;"",_xlfn.XLOOKUP(IFERROR(VALUE(C2402),C2402),'Items database'!A:A,'Items database'!B:B),(_xlfn.XLOOKUP(LEFT(E2402,3),Services,Services,"")))</f>
        <v/>
      </c>
      <c r="J2402" s="3" t="str">
        <f t="shared" si="75"/>
        <v/>
      </c>
    </row>
    <row r="2403" spans="1:10" x14ac:dyDescent="0.35">
      <c r="A2403" s="7" t="str">
        <f>IF('Payments Export'!A2407="","",'Payments Export'!A2407)</f>
        <v/>
      </c>
      <c r="B2403" s="7" t="str">
        <f>IF('Payments Export'!A2407="","",'Payments Export'!B2407)</f>
        <v/>
      </c>
      <c r="C2403" s="7" t="str">
        <f>IF(IFERROR(VALUE('Payments Export'!H2407),'Payments Export'!H2407)&lt;&gt;0,IFERROR(VALUE('Payments Export'!H2407),'Payments Export'!H2407),"")</f>
        <v/>
      </c>
      <c r="D2403" s="7" t="str">
        <f>IF('Payments Export'!I2407="","",'Payments Export'!I2407)</f>
        <v/>
      </c>
      <c r="E2403" s="7" t="str">
        <f t="shared" si="74"/>
        <v/>
      </c>
      <c r="F2403" s="7" t="str">
        <f>IF('Payments Export'!A2407="","",'Payments Export'!N2407)</f>
        <v/>
      </c>
      <c r="G2403" s="7" t="str">
        <f>IF('Payments Export'!A2407="","",'Payments Export'!O2407)</f>
        <v/>
      </c>
      <c r="H2403" s="7" t="str">
        <f>IF('Payments Export'!B2407="","",G2403-F2403)</f>
        <v/>
      </c>
      <c r="I2403" s="3" t="str">
        <f>IF(C2403&lt;&gt;"",_xlfn.XLOOKUP(IFERROR(VALUE(C2403),C2403),'Items database'!A:A,'Items database'!B:B),(_xlfn.XLOOKUP(LEFT(E2403,3),Services,Services,"")))</f>
        <v/>
      </c>
      <c r="J2403" s="3" t="str">
        <f t="shared" si="75"/>
        <v/>
      </c>
    </row>
    <row r="2404" spans="1:10" x14ac:dyDescent="0.35">
      <c r="A2404" s="7" t="str">
        <f>IF('Payments Export'!A2408="","",'Payments Export'!A2408)</f>
        <v/>
      </c>
      <c r="B2404" s="7" t="str">
        <f>IF('Payments Export'!A2408="","",'Payments Export'!B2408)</f>
        <v/>
      </c>
      <c r="C2404" s="7" t="str">
        <f>IF(IFERROR(VALUE('Payments Export'!H2408),'Payments Export'!H2408)&lt;&gt;0,IFERROR(VALUE('Payments Export'!H2408),'Payments Export'!H2408),"")</f>
        <v/>
      </c>
      <c r="D2404" s="7" t="str">
        <f>IF('Payments Export'!I2408="","",'Payments Export'!I2408)</f>
        <v/>
      </c>
      <c r="E2404" s="7" t="str">
        <f t="shared" si="74"/>
        <v/>
      </c>
      <c r="F2404" s="7" t="str">
        <f>IF('Payments Export'!A2408="","",'Payments Export'!N2408)</f>
        <v/>
      </c>
      <c r="G2404" s="7" t="str">
        <f>IF('Payments Export'!A2408="","",'Payments Export'!O2408)</f>
        <v/>
      </c>
      <c r="H2404" s="7" t="str">
        <f>IF('Payments Export'!B2408="","",G2404-F2404)</f>
        <v/>
      </c>
      <c r="I2404" s="3" t="str">
        <f>IF(C2404&lt;&gt;"",_xlfn.XLOOKUP(IFERROR(VALUE(C2404),C2404),'Items database'!A:A,'Items database'!B:B),(_xlfn.XLOOKUP(LEFT(E2404,3),Services,Services,"")))</f>
        <v/>
      </c>
      <c r="J2404" s="3" t="str">
        <f t="shared" si="75"/>
        <v/>
      </c>
    </row>
    <row r="2405" spans="1:10" x14ac:dyDescent="0.35">
      <c r="A2405" s="7" t="str">
        <f>IF('Payments Export'!A2409="","",'Payments Export'!A2409)</f>
        <v/>
      </c>
      <c r="B2405" s="7" t="str">
        <f>IF('Payments Export'!A2409="","",'Payments Export'!B2409)</f>
        <v/>
      </c>
      <c r="C2405" s="7" t="str">
        <f>IF(IFERROR(VALUE('Payments Export'!H2409),'Payments Export'!H2409)&lt;&gt;0,IFERROR(VALUE('Payments Export'!H2409),'Payments Export'!H2409),"")</f>
        <v/>
      </c>
      <c r="D2405" s="7" t="str">
        <f>IF('Payments Export'!I2409="","",'Payments Export'!I2409)</f>
        <v/>
      </c>
      <c r="E2405" s="7" t="str">
        <f t="shared" si="74"/>
        <v/>
      </c>
      <c r="F2405" s="7" t="str">
        <f>IF('Payments Export'!A2409="","",'Payments Export'!N2409)</f>
        <v/>
      </c>
      <c r="G2405" s="7" t="str">
        <f>IF('Payments Export'!A2409="","",'Payments Export'!O2409)</f>
        <v/>
      </c>
      <c r="H2405" s="7" t="str">
        <f>IF('Payments Export'!B2409="","",G2405-F2405)</f>
        <v/>
      </c>
      <c r="I2405" s="3" t="str">
        <f>IF(C2405&lt;&gt;"",_xlfn.XLOOKUP(IFERROR(VALUE(C2405),C2405),'Items database'!A:A,'Items database'!B:B),(_xlfn.XLOOKUP(LEFT(E2405,3),Services,Services,"")))</f>
        <v/>
      </c>
      <c r="J2405" s="3" t="str">
        <f t="shared" si="75"/>
        <v/>
      </c>
    </row>
    <row r="2406" spans="1:10" x14ac:dyDescent="0.35">
      <c r="A2406" s="7" t="str">
        <f>IF('Payments Export'!A2410="","",'Payments Export'!A2410)</f>
        <v/>
      </c>
      <c r="B2406" s="7" t="str">
        <f>IF('Payments Export'!A2410="","",'Payments Export'!B2410)</f>
        <v/>
      </c>
      <c r="C2406" s="7" t="str">
        <f>IF(IFERROR(VALUE('Payments Export'!H2410),'Payments Export'!H2410)&lt;&gt;0,IFERROR(VALUE('Payments Export'!H2410),'Payments Export'!H2410),"")</f>
        <v/>
      </c>
      <c r="D2406" s="7" t="str">
        <f>IF('Payments Export'!I2410="","",'Payments Export'!I2410)</f>
        <v/>
      </c>
      <c r="E2406" s="7" t="str">
        <f t="shared" si="74"/>
        <v/>
      </c>
      <c r="F2406" s="7" t="str">
        <f>IF('Payments Export'!A2410="","",'Payments Export'!N2410)</f>
        <v/>
      </c>
      <c r="G2406" s="7" t="str">
        <f>IF('Payments Export'!A2410="","",'Payments Export'!O2410)</f>
        <v/>
      </c>
      <c r="H2406" s="7" t="str">
        <f>IF('Payments Export'!B2410="","",G2406-F2406)</f>
        <v/>
      </c>
      <c r="I2406" s="3" t="str">
        <f>IF(C2406&lt;&gt;"",_xlfn.XLOOKUP(IFERROR(VALUE(C2406),C2406),'Items database'!A:A,'Items database'!B:B),(_xlfn.XLOOKUP(LEFT(E2406,3),Services,Services,"")))</f>
        <v/>
      </c>
      <c r="J2406" s="3" t="str">
        <f t="shared" si="75"/>
        <v/>
      </c>
    </row>
    <row r="2407" spans="1:10" x14ac:dyDescent="0.35">
      <c r="A2407" s="7" t="str">
        <f>IF('Payments Export'!A2411="","",'Payments Export'!A2411)</f>
        <v/>
      </c>
      <c r="B2407" s="7" t="str">
        <f>IF('Payments Export'!A2411="","",'Payments Export'!B2411)</f>
        <v/>
      </c>
      <c r="C2407" s="7" t="str">
        <f>IF(IFERROR(VALUE('Payments Export'!H2411),'Payments Export'!H2411)&lt;&gt;0,IFERROR(VALUE('Payments Export'!H2411),'Payments Export'!H2411),"")</f>
        <v/>
      </c>
      <c r="D2407" s="7" t="str">
        <f>IF('Payments Export'!I2411="","",'Payments Export'!I2411)</f>
        <v/>
      </c>
      <c r="E2407" s="7" t="str">
        <f t="shared" si="74"/>
        <v/>
      </c>
      <c r="F2407" s="7" t="str">
        <f>IF('Payments Export'!A2411="","",'Payments Export'!N2411)</f>
        <v/>
      </c>
      <c r="G2407" s="7" t="str">
        <f>IF('Payments Export'!A2411="","",'Payments Export'!O2411)</f>
        <v/>
      </c>
      <c r="H2407" s="7" t="str">
        <f>IF('Payments Export'!B2411="","",G2407-F2407)</f>
        <v/>
      </c>
      <c r="I2407" s="3" t="str">
        <f>IF(C2407&lt;&gt;"",_xlfn.XLOOKUP(IFERROR(VALUE(C2407),C2407),'Items database'!A:A,'Items database'!B:B),(_xlfn.XLOOKUP(LEFT(E2407,3),Services,Services,"")))</f>
        <v/>
      </c>
      <c r="J2407" s="3" t="str">
        <f t="shared" si="75"/>
        <v/>
      </c>
    </row>
    <row r="2408" spans="1:10" x14ac:dyDescent="0.35">
      <c r="A2408" s="7" t="str">
        <f>IF('Payments Export'!A2412="","",'Payments Export'!A2412)</f>
        <v/>
      </c>
      <c r="B2408" s="7" t="str">
        <f>IF('Payments Export'!A2412="","",'Payments Export'!B2412)</f>
        <v/>
      </c>
      <c r="C2408" s="7" t="str">
        <f>IF(IFERROR(VALUE('Payments Export'!H2412),'Payments Export'!H2412)&lt;&gt;0,IFERROR(VALUE('Payments Export'!H2412),'Payments Export'!H2412),"")</f>
        <v/>
      </c>
      <c r="D2408" s="7" t="str">
        <f>IF('Payments Export'!I2412="","",'Payments Export'!I2412)</f>
        <v/>
      </c>
      <c r="E2408" s="7" t="str">
        <f t="shared" si="74"/>
        <v/>
      </c>
      <c r="F2408" s="7" t="str">
        <f>IF('Payments Export'!A2412="","",'Payments Export'!N2412)</f>
        <v/>
      </c>
      <c r="G2408" s="7" t="str">
        <f>IF('Payments Export'!A2412="","",'Payments Export'!O2412)</f>
        <v/>
      </c>
      <c r="H2408" s="7" t="str">
        <f>IF('Payments Export'!B2412="","",G2408-F2408)</f>
        <v/>
      </c>
      <c r="I2408" s="3" t="str">
        <f>IF(C2408&lt;&gt;"",_xlfn.XLOOKUP(IFERROR(VALUE(C2408),C2408),'Items database'!A:A,'Items database'!B:B),(_xlfn.XLOOKUP(LEFT(E2408,3),Services,Services,"")))</f>
        <v/>
      </c>
      <c r="J2408" s="3" t="str">
        <f t="shared" si="75"/>
        <v/>
      </c>
    </row>
    <row r="2409" spans="1:10" x14ac:dyDescent="0.35">
      <c r="A2409" s="7" t="str">
        <f>IF('Payments Export'!A2413="","",'Payments Export'!A2413)</f>
        <v/>
      </c>
      <c r="B2409" s="7" t="str">
        <f>IF('Payments Export'!A2413="","",'Payments Export'!B2413)</f>
        <v/>
      </c>
      <c r="C2409" s="7" t="str">
        <f>IF(IFERROR(VALUE('Payments Export'!H2413),'Payments Export'!H2413)&lt;&gt;0,IFERROR(VALUE('Payments Export'!H2413),'Payments Export'!H2413),"")</f>
        <v/>
      </c>
      <c r="D2409" s="7" t="str">
        <f>IF('Payments Export'!I2413="","",'Payments Export'!I2413)</f>
        <v/>
      </c>
      <c r="E2409" s="7" t="str">
        <f t="shared" si="74"/>
        <v/>
      </c>
      <c r="F2409" s="7" t="str">
        <f>IF('Payments Export'!A2413="","",'Payments Export'!N2413)</f>
        <v/>
      </c>
      <c r="G2409" s="7" t="str">
        <f>IF('Payments Export'!A2413="","",'Payments Export'!O2413)</f>
        <v/>
      </c>
      <c r="H2409" s="7" t="str">
        <f>IF('Payments Export'!B2413="","",G2409-F2409)</f>
        <v/>
      </c>
      <c r="I2409" s="3" t="str">
        <f>IF(C2409&lt;&gt;"",_xlfn.XLOOKUP(IFERROR(VALUE(C2409),C2409),'Items database'!A:A,'Items database'!B:B),(_xlfn.XLOOKUP(LEFT(E2409,3),Services,Services,"")))</f>
        <v/>
      </c>
      <c r="J2409" s="3" t="str">
        <f t="shared" si="75"/>
        <v/>
      </c>
    </row>
    <row r="2410" spans="1:10" x14ac:dyDescent="0.35">
      <c r="A2410" s="7" t="str">
        <f>IF('Payments Export'!A2414="","",'Payments Export'!A2414)</f>
        <v/>
      </c>
      <c r="B2410" s="7" t="str">
        <f>IF('Payments Export'!A2414="","",'Payments Export'!B2414)</f>
        <v/>
      </c>
      <c r="C2410" s="7" t="str">
        <f>IF(IFERROR(VALUE('Payments Export'!H2414),'Payments Export'!H2414)&lt;&gt;0,IFERROR(VALUE('Payments Export'!H2414),'Payments Export'!H2414),"")</f>
        <v/>
      </c>
      <c r="D2410" s="7" t="str">
        <f>IF('Payments Export'!I2414="","",'Payments Export'!I2414)</f>
        <v/>
      </c>
      <c r="E2410" s="7" t="str">
        <f t="shared" si="74"/>
        <v/>
      </c>
      <c r="F2410" s="7" t="str">
        <f>IF('Payments Export'!A2414="","",'Payments Export'!N2414)</f>
        <v/>
      </c>
      <c r="G2410" s="7" t="str">
        <f>IF('Payments Export'!A2414="","",'Payments Export'!O2414)</f>
        <v/>
      </c>
      <c r="H2410" s="7" t="str">
        <f>IF('Payments Export'!B2414="","",G2410-F2410)</f>
        <v/>
      </c>
      <c r="I2410" s="3" t="str">
        <f>IF(C2410&lt;&gt;"",_xlfn.XLOOKUP(IFERROR(VALUE(C2410),C2410),'Items database'!A:A,'Items database'!B:B),(_xlfn.XLOOKUP(LEFT(E2410,3),Services,Services,"")))</f>
        <v/>
      </c>
      <c r="J2410" s="3" t="str">
        <f t="shared" si="75"/>
        <v/>
      </c>
    </row>
    <row r="2411" spans="1:10" x14ac:dyDescent="0.35">
      <c r="A2411" s="7" t="str">
        <f>IF('Payments Export'!A2415="","",'Payments Export'!A2415)</f>
        <v/>
      </c>
      <c r="B2411" s="7" t="str">
        <f>IF('Payments Export'!A2415="","",'Payments Export'!B2415)</f>
        <v/>
      </c>
      <c r="C2411" s="7" t="str">
        <f>IF(IFERROR(VALUE('Payments Export'!H2415),'Payments Export'!H2415)&lt;&gt;0,IFERROR(VALUE('Payments Export'!H2415),'Payments Export'!H2415),"")</f>
        <v/>
      </c>
      <c r="D2411" s="7" t="str">
        <f>IF('Payments Export'!I2415="","",'Payments Export'!I2415)</f>
        <v/>
      </c>
      <c r="E2411" s="7" t="str">
        <f t="shared" si="74"/>
        <v/>
      </c>
      <c r="F2411" s="7" t="str">
        <f>IF('Payments Export'!A2415="","",'Payments Export'!N2415)</f>
        <v/>
      </c>
      <c r="G2411" s="7" t="str">
        <f>IF('Payments Export'!A2415="","",'Payments Export'!O2415)</f>
        <v/>
      </c>
      <c r="H2411" s="7" t="str">
        <f>IF('Payments Export'!B2415="","",G2411-F2411)</f>
        <v/>
      </c>
      <c r="I2411" s="3" t="str">
        <f>IF(C2411&lt;&gt;"",_xlfn.XLOOKUP(IFERROR(VALUE(C2411),C2411),'Items database'!A:A,'Items database'!B:B),(_xlfn.XLOOKUP(LEFT(E2411,3),Services,Services,"")))</f>
        <v/>
      </c>
      <c r="J2411" s="3" t="str">
        <f t="shared" si="75"/>
        <v/>
      </c>
    </row>
    <row r="2412" spans="1:10" x14ac:dyDescent="0.35">
      <c r="A2412" s="7" t="str">
        <f>IF('Payments Export'!A2416="","",'Payments Export'!A2416)</f>
        <v/>
      </c>
      <c r="B2412" s="7" t="str">
        <f>IF('Payments Export'!A2416="","",'Payments Export'!B2416)</f>
        <v/>
      </c>
      <c r="C2412" s="7" t="str">
        <f>IF(IFERROR(VALUE('Payments Export'!H2416),'Payments Export'!H2416)&lt;&gt;0,IFERROR(VALUE('Payments Export'!H2416),'Payments Export'!H2416),"")</f>
        <v/>
      </c>
      <c r="D2412" s="7" t="str">
        <f>IF('Payments Export'!I2416="","",'Payments Export'!I2416)</f>
        <v/>
      </c>
      <c r="E2412" s="7" t="str">
        <f t="shared" si="74"/>
        <v/>
      </c>
      <c r="F2412" s="7" t="str">
        <f>IF('Payments Export'!A2416="","",'Payments Export'!N2416)</f>
        <v/>
      </c>
      <c r="G2412" s="7" t="str">
        <f>IF('Payments Export'!A2416="","",'Payments Export'!O2416)</f>
        <v/>
      </c>
      <c r="H2412" s="7" t="str">
        <f>IF('Payments Export'!B2416="","",G2412-F2412)</f>
        <v/>
      </c>
      <c r="I2412" s="3" t="str">
        <f>IF(C2412&lt;&gt;"",_xlfn.XLOOKUP(IFERROR(VALUE(C2412),C2412),'Items database'!A:A,'Items database'!B:B),(_xlfn.XLOOKUP(LEFT(E2412,3),Services,Services,"")))</f>
        <v/>
      </c>
      <c r="J2412" s="3" t="str">
        <f t="shared" si="75"/>
        <v/>
      </c>
    </row>
    <row r="2413" spans="1:10" x14ac:dyDescent="0.35">
      <c r="A2413" s="7" t="str">
        <f>IF('Payments Export'!A2417="","",'Payments Export'!A2417)</f>
        <v/>
      </c>
      <c r="B2413" s="7" t="str">
        <f>IF('Payments Export'!A2417="","",'Payments Export'!B2417)</f>
        <v/>
      </c>
      <c r="C2413" s="7" t="str">
        <f>IF(IFERROR(VALUE('Payments Export'!H2417),'Payments Export'!H2417)&lt;&gt;0,IFERROR(VALUE('Payments Export'!H2417),'Payments Export'!H2417),"")</f>
        <v/>
      </c>
      <c r="D2413" s="7" t="str">
        <f>IF('Payments Export'!I2417="","",'Payments Export'!I2417)</f>
        <v/>
      </c>
      <c r="E2413" s="7" t="str">
        <f t="shared" si="74"/>
        <v/>
      </c>
      <c r="F2413" s="7" t="str">
        <f>IF('Payments Export'!A2417="","",'Payments Export'!N2417)</f>
        <v/>
      </c>
      <c r="G2413" s="7" t="str">
        <f>IF('Payments Export'!A2417="","",'Payments Export'!O2417)</f>
        <v/>
      </c>
      <c r="H2413" s="7" t="str">
        <f>IF('Payments Export'!B2417="","",G2413-F2413)</f>
        <v/>
      </c>
      <c r="I2413" s="3" t="str">
        <f>IF(C2413&lt;&gt;"",_xlfn.XLOOKUP(IFERROR(VALUE(C2413),C2413),'Items database'!A:A,'Items database'!B:B),(_xlfn.XLOOKUP(LEFT(E2413,3),Services,Services,"")))</f>
        <v/>
      </c>
      <c r="J2413" s="3" t="str">
        <f t="shared" si="75"/>
        <v/>
      </c>
    </row>
    <row r="2414" spans="1:10" x14ac:dyDescent="0.35">
      <c r="A2414" s="7" t="str">
        <f>IF('Payments Export'!A2418="","",'Payments Export'!A2418)</f>
        <v/>
      </c>
      <c r="B2414" s="7" t="str">
        <f>IF('Payments Export'!A2418="","",'Payments Export'!B2418)</f>
        <v/>
      </c>
      <c r="C2414" s="7" t="str">
        <f>IF(IFERROR(VALUE('Payments Export'!H2418),'Payments Export'!H2418)&lt;&gt;0,IFERROR(VALUE('Payments Export'!H2418),'Payments Export'!H2418),"")</f>
        <v/>
      </c>
      <c r="D2414" s="7" t="str">
        <f>IF('Payments Export'!I2418="","",'Payments Export'!I2418)</f>
        <v/>
      </c>
      <c r="E2414" s="7" t="str">
        <f t="shared" si="74"/>
        <v/>
      </c>
      <c r="F2414" s="7" t="str">
        <f>IF('Payments Export'!A2418="","",'Payments Export'!N2418)</f>
        <v/>
      </c>
      <c r="G2414" s="7" t="str">
        <f>IF('Payments Export'!A2418="","",'Payments Export'!O2418)</f>
        <v/>
      </c>
      <c r="H2414" s="7" t="str">
        <f>IF('Payments Export'!B2418="","",G2414-F2414)</f>
        <v/>
      </c>
      <c r="I2414" s="3" t="str">
        <f>IF(C2414&lt;&gt;"",_xlfn.XLOOKUP(IFERROR(VALUE(C2414),C2414),'Items database'!A:A,'Items database'!B:B),(_xlfn.XLOOKUP(LEFT(E2414,3),Services,Services,"")))</f>
        <v/>
      </c>
      <c r="J2414" s="3" t="str">
        <f t="shared" si="75"/>
        <v/>
      </c>
    </row>
    <row r="2415" spans="1:10" x14ac:dyDescent="0.35">
      <c r="A2415" s="7" t="str">
        <f>IF('Payments Export'!A2419="","",'Payments Export'!A2419)</f>
        <v/>
      </c>
      <c r="B2415" s="7" t="str">
        <f>IF('Payments Export'!A2419="","",'Payments Export'!B2419)</f>
        <v/>
      </c>
      <c r="C2415" s="7" t="str">
        <f>IF(IFERROR(VALUE('Payments Export'!H2419),'Payments Export'!H2419)&lt;&gt;0,IFERROR(VALUE('Payments Export'!H2419),'Payments Export'!H2419),"")</f>
        <v/>
      </c>
      <c r="D2415" s="7" t="str">
        <f>IF('Payments Export'!I2419="","",'Payments Export'!I2419)</f>
        <v/>
      </c>
      <c r="E2415" s="7" t="str">
        <f t="shared" si="74"/>
        <v/>
      </c>
      <c r="F2415" s="7" t="str">
        <f>IF('Payments Export'!A2419="","",'Payments Export'!N2419)</f>
        <v/>
      </c>
      <c r="G2415" s="7" t="str">
        <f>IF('Payments Export'!A2419="","",'Payments Export'!O2419)</f>
        <v/>
      </c>
      <c r="H2415" s="7" t="str">
        <f>IF('Payments Export'!B2419="","",G2415-F2415)</f>
        <v/>
      </c>
      <c r="I2415" s="3" t="str">
        <f>IF(C2415&lt;&gt;"",_xlfn.XLOOKUP(IFERROR(VALUE(C2415),C2415),'Items database'!A:A,'Items database'!B:B),(_xlfn.XLOOKUP(LEFT(E2415,3),Services,Services,"")))</f>
        <v/>
      </c>
      <c r="J2415" s="3" t="str">
        <f t="shared" si="75"/>
        <v/>
      </c>
    </row>
    <row r="2416" spans="1:10" x14ac:dyDescent="0.35">
      <c r="A2416" s="7" t="str">
        <f>IF('Payments Export'!A2420="","",'Payments Export'!A2420)</f>
        <v/>
      </c>
      <c r="B2416" s="7" t="str">
        <f>IF('Payments Export'!A2420="","",'Payments Export'!B2420)</f>
        <v/>
      </c>
      <c r="C2416" s="7" t="str">
        <f>IF(IFERROR(VALUE('Payments Export'!H2420),'Payments Export'!H2420)&lt;&gt;0,IFERROR(VALUE('Payments Export'!H2420),'Payments Export'!H2420),"")</f>
        <v/>
      </c>
      <c r="D2416" s="7" t="str">
        <f>IF('Payments Export'!I2420="","",'Payments Export'!I2420)</f>
        <v/>
      </c>
      <c r="E2416" s="7" t="str">
        <f t="shared" si="74"/>
        <v/>
      </c>
      <c r="F2416" s="7" t="str">
        <f>IF('Payments Export'!A2420="","",'Payments Export'!N2420)</f>
        <v/>
      </c>
      <c r="G2416" s="7" t="str">
        <f>IF('Payments Export'!A2420="","",'Payments Export'!O2420)</f>
        <v/>
      </c>
      <c r="H2416" s="7" t="str">
        <f>IF('Payments Export'!B2420="","",G2416-F2416)</f>
        <v/>
      </c>
      <c r="I2416" s="3" t="str">
        <f>IF(C2416&lt;&gt;"",_xlfn.XLOOKUP(IFERROR(VALUE(C2416),C2416),'Items database'!A:A,'Items database'!B:B),(_xlfn.XLOOKUP(LEFT(E2416,3),Services,Services,"")))</f>
        <v/>
      </c>
      <c r="J2416" s="3" t="str">
        <f t="shared" si="75"/>
        <v/>
      </c>
    </row>
    <row r="2417" spans="1:10" x14ac:dyDescent="0.35">
      <c r="A2417" s="7" t="str">
        <f>IF('Payments Export'!A2421="","",'Payments Export'!A2421)</f>
        <v/>
      </c>
      <c r="B2417" s="7" t="str">
        <f>IF('Payments Export'!A2421="","",'Payments Export'!B2421)</f>
        <v/>
      </c>
      <c r="C2417" s="7" t="str">
        <f>IF(IFERROR(VALUE('Payments Export'!H2421),'Payments Export'!H2421)&lt;&gt;0,IFERROR(VALUE('Payments Export'!H2421),'Payments Export'!H2421),"")</f>
        <v/>
      </c>
      <c r="D2417" s="7" t="str">
        <f>IF('Payments Export'!I2421="","",'Payments Export'!I2421)</f>
        <v/>
      </c>
      <c r="E2417" s="7" t="str">
        <f t="shared" si="74"/>
        <v/>
      </c>
      <c r="F2417" s="7" t="str">
        <f>IF('Payments Export'!A2421="","",'Payments Export'!N2421)</f>
        <v/>
      </c>
      <c r="G2417" s="7" t="str">
        <f>IF('Payments Export'!A2421="","",'Payments Export'!O2421)</f>
        <v/>
      </c>
      <c r="H2417" s="7" t="str">
        <f>IF('Payments Export'!B2421="","",G2417-F2417)</f>
        <v/>
      </c>
      <c r="I2417" s="3" t="str">
        <f>IF(C2417&lt;&gt;"",_xlfn.XLOOKUP(IFERROR(VALUE(C2417),C2417),'Items database'!A:A,'Items database'!B:B),(_xlfn.XLOOKUP(LEFT(E2417,3),Services,Services,"")))</f>
        <v/>
      </c>
      <c r="J2417" s="3" t="str">
        <f t="shared" si="75"/>
        <v/>
      </c>
    </row>
    <row r="2418" spans="1:10" x14ac:dyDescent="0.35">
      <c r="A2418" s="7" t="str">
        <f>IF('Payments Export'!A2422="","",'Payments Export'!A2422)</f>
        <v/>
      </c>
      <c r="B2418" s="7" t="str">
        <f>IF('Payments Export'!A2422="","",'Payments Export'!B2422)</f>
        <v/>
      </c>
      <c r="C2418" s="7" t="str">
        <f>IF(IFERROR(VALUE('Payments Export'!H2422),'Payments Export'!H2422)&lt;&gt;0,IFERROR(VALUE('Payments Export'!H2422),'Payments Export'!H2422),"")</f>
        <v/>
      </c>
      <c r="D2418" s="7" t="str">
        <f>IF('Payments Export'!I2422="","",'Payments Export'!I2422)</f>
        <v/>
      </c>
      <c r="E2418" s="7" t="str">
        <f t="shared" si="74"/>
        <v/>
      </c>
      <c r="F2418" s="7" t="str">
        <f>IF('Payments Export'!A2422="","",'Payments Export'!N2422)</f>
        <v/>
      </c>
      <c r="G2418" s="7" t="str">
        <f>IF('Payments Export'!A2422="","",'Payments Export'!O2422)</f>
        <v/>
      </c>
      <c r="H2418" s="7" t="str">
        <f>IF('Payments Export'!B2422="","",G2418-F2418)</f>
        <v/>
      </c>
      <c r="I2418" s="3" t="str">
        <f>IF(C2418&lt;&gt;"",_xlfn.XLOOKUP(IFERROR(VALUE(C2418),C2418),'Items database'!A:A,'Items database'!B:B),(_xlfn.XLOOKUP(LEFT(E2418,3),Services,Services,"")))</f>
        <v/>
      </c>
      <c r="J2418" s="3" t="str">
        <f t="shared" si="75"/>
        <v/>
      </c>
    </row>
    <row r="2419" spans="1:10" x14ac:dyDescent="0.35">
      <c r="A2419" s="7" t="str">
        <f>IF('Payments Export'!A2423="","",'Payments Export'!A2423)</f>
        <v/>
      </c>
      <c r="B2419" s="7" t="str">
        <f>IF('Payments Export'!A2423="","",'Payments Export'!B2423)</f>
        <v/>
      </c>
      <c r="C2419" s="7" t="str">
        <f>IF(IFERROR(VALUE('Payments Export'!H2423),'Payments Export'!H2423)&lt;&gt;0,IFERROR(VALUE('Payments Export'!H2423),'Payments Export'!H2423),"")</f>
        <v/>
      </c>
      <c r="D2419" s="7" t="str">
        <f>IF('Payments Export'!I2423="","",'Payments Export'!I2423)</f>
        <v/>
      </c>
      <c r="E2419" s="7" t="str">
        <f t="shared" si="74"/>
        <v/>
      </c>
      <c r="F2419" s="7" t="str">
        <f>IF('Payments Export'!A2423="","",'Payments Export'!N2423)</f>
        <v/>
      </c>
      <c r="G2419" s="7" t="str">
        <f>IF('Payments Export'!A2423="","",'Payments Export'!O2423)</f>
        <v/>
      </c>
      <c r="H2419" s="7" t="str">
        <f>IF('Payments Export'!B2423="","",G2419-F2419)</f>
        <v/>
      </c>
      <c r="I2419" s="3" t="str">
        <f>IF(C2419&lt;&gt;"",_xlfn.XLOOKUP(IFERROR(VALUE(C2419),C2419),'Items database'!A:A,'Items database'!B:B),(_xlfn.XLOOKUP(LEFT(E2419,3),Services,Services,"")))</f>
        <v/>
      </c>
      <c r="J2419" s="3" t="str">
        <f t="shared" si="75"/>
        <v/>
      </c>
    </row>
    <row r="2420" spans="1:10" x14ac:dyDescent="0.35">
      <c r="A2420" s="7" t="str">
        <f>IF('Payments Export'!A2424="","",'Payments Export'!A2424)</f>
        <v/>
      </c>
      <c r="B2420" s="7" t="str">
        <f>IF('Payments Export'!A2424="","",'Payments Export'!B2424)</f>
        <v/>
      </c>
      <c r="C2420" s="7" t="str">
        <f>IF(IFERROR(VALUE('Payments Export'!H2424),'Payments Export'!H2424)&lt;&gt;0,IFERROR(VALUE('Payments Export'!H2424),'Payments Export'!H2424),"")</f>
        <v/>
      </c>
      <c r="D2420" s="7" t="str">
        <f>IF('Payments Export'!I2424="","",'Payments Export'!I2424)</f>
        <v/>
      </c>
      <c r="E2420" s="7" t="str">
        <f t="shared" si="74"/>
        <v/>
      </c>
      <c r="F2420" s="7" t="str">
        <f>IF('Payments Export'!A2424="","",'Payments Export'!N2424)</f>
        <v/>
      </c>
      <c r="G2420" s="7" t="str">
        <f>IF('Payments Export'!A2424="","",'Payments Export'!O2424)</f>
        <v/>
      </c>
      <c r="H2420" s="7" t="str">
        <f>IF('Payments Export'!B2424="","",G2420-F2420)</f>
        <v/>
      </c>
      <c r="I2420" s="3" t="str">
        <f>IF(C2420&lt;&gt;"",_xlfn.XLOOKUP(IFERROR(VALUE(C2420),C2420),'Items database'!A:A,'Items database'!B:B),(_xlfn.XLOOKUP(LEFT(E2420,3),Services,Services,"")))</f>
        <v/>
      </c>
      <c r="J2420" s="3" t="str">
        <f t="shared" si="75"/>
        <v/>
      </c>
    </row>
    <row r="2421" spans="1:10" x14ac:dyDescent="0.35">
      <c r="A2421" s="7" t="str">
        <f>IF('Payments Export'!A2425="","",'Payments Export'!A2425)</f>
        <v/>
      </c>
      <c r="B2421" s="7" t="str">
        <f>IF('Payments Export'!A2425="","",'Payments Export'!B2425)</f>
        <v/>
      </c>
      <c r="C2421" s="7" t="str">
        <f>IF(IFERROR(VALUE('Payments Export'!H2425),'Payments Export'!H2425)&lt;&gt;0,IFERROR(VALUE('Payments Export'!H2425),'Payments Export'!H2425),"")</f>
        <v/>
      </c>
      <c r="D2421" s="7" t="str">
        <f>IF('Payments Export'!I2425="","",'Payments Export'!I2425)</f>
        <v/>
      </c>
      <c r="E2421" s="7" t="str">
        <f t="shared" si="74"/>
        <v/>
      </c>
      <c r="F2421" s="7" t="str">
        <f>IF('Payments Export'!A2425="","",'Payments Export'!N2425)</f>
        <v/>
      </c>
      <c r="G2421" s="7" t="str">
        <f>IF('Payments Export'!A2425="","",'Payments Export'!O2425)</f>
        <v/>
      </c>
      <c r="H2421" s="7" t="str">
        <f>IF('Payments Export'!B2425="","",G2421-F2421)</f>
        <v/>
      </c>
      <c r="I2421" s="3" t="str">
        <f>IF(C2421&lt;&gt;"",_xlfn.XLOOKUP(IFERROR(VALUE(C2421),C2421),'Items database'!A:A,'Items database'!B:B),(_xlfn.XLOOKUP(LEFT(E2421,3),Services,Services,"")))</f>
        <v/>
      </c>
      <c r="J2421" s="3" t="str">
        <f t="shared" si="75"/>
        <v/>
      </c>
    </row>
    <row r="2422" spans="1:10" x14ac:dyDescent="0.35">
      <c r="A2422" s="7" t="str">
        <f>IF('Payments Export'!A2426="","",'Payments Export'!A2426)</f>
        <v/>
      </c>
      <c r="B2422" s="7" t="str">
        <f>IF('Payments Export'!A2426="","",'Payments Export'!B2426)</f>
        <v/>
      </c>
      <c r="C2422" s="7" t="str">
        <f>IF(IFERROR(VALUE('Payments Export'!H2426),'Payments Export'!H2426)&lt;&gt;0,IFERROR(VALUE('Payments Export'!H2426),'Payments Export'!H2426),"")</f>
        <v/>
      </c>
      <c r="D2422" s="7" t="str">
        <f>IF('Payments Export'!I2426="","",'Payments Export'!I2426)</f>
        <v/>
      </c>
      <c r="E2422" s="7" t="str">
        <f t="shared" si="74"/>
        <v/>
      </c>
      <c r="F2422" s="7" t="str">
        <f>IF('Payments Export'!A2426="","",'Payments Export'!N2426)</f>
        <v/>
      </c>
      <c r="G2422" s="7" t="str">
        <f>IF('Payments Export'!A2426="","",'Payments Export'!O2426)</f>
        <v/>
      </c>
      <c r="H2422" s="7" t="str">
        <f>IF('Payments Export'!B2426="","",G2422-F2422)</f>
        <v/>
      </c>
      <c r="I2422" s="3" t="str">
        <f>IF(C2422&lt;&gt;"",_xlfn.XLOOKUP(IFERROR(VALUE(C2422),C2422),'Items database'!A:A,'Items database'!B:B),(_xlfn.XLOOKUP(LEFT(E2422,3),Services,Services,"")))</f>
        <v/>
      </c>
      <c r="J2422" s="3" t="str">
        <f t="shared" si="75"/>
        <v/>
      </c>
    </row>
    <row r="2423" spans="1:10" x14ac:dyDescent="0.35">
      <c r="A2423" s="7" t="str">
        <f>IF('Payments Export'!A2427="","",'Payments Export'!A2427)</f>
        <v/>
      </c>
      <c r="B2423" s="7" t="str">
        <f>IF('Payments Export'!A2427="","",'Payments Export'!B2427)</f>
        <v/>
      </c>
      <c r="C2423" s="7" t="str">
        <f>IF(IFERROR(VALUE('Payments Export'!H2427),'Payments Export'!H2427)&lt;&gt;0,IFERROR(VALUE('Payments Export'!H2427),'Payments Export'!H2427),"")</f>
        <v/>
      </c>
      <c r="D2423" s="7" t="str">
        <f>IF('Payments Export'!I2427="","",'Payments Export'!I2427)</f>
        <v/>
      </c>
      <c r="E2423" s="7" t="str">
        <f t="shared" si="74"/>
        <v/>
      </c>
      <c r="F2423" s="7" t="str">
        <f>IF('Payments Export'!A2427="","",'Payments Export'!N2427)</f>
        <v/>
      </c>
      <c r="G2423" s="7" t="str">
        <f>IF('Payments Export'!A2427="","",'Payments Export'!O2427)</f>
        <v/>
      </c>
      <c r="H2423" s="7" t="str">
        <f>IF('Payments Export'!B2427="","",G2423-F2423)</f>
        <v/>
      </c>
      <c r="I2423" s="3" t="str">
        <f>IF(C2423&lt;&gt;"",_xlfn.XLOOKUP(IFERROR(VALUE(C2423),C2423),'Items database'!A:A,'Items database'!B:B),(_xlfn.XLOOKUP(LEFT(E2423,3),Services,Services,"")))</f>
        <v/>
      </c>
      <c r="J2423" s="3" t="str">
        <f t="shared" si="75"/>
        <v/>
      </c>
    </row>
    <row r="2424" spans="1:10" x14ac:dyDescent="0.35">
      <c r="A2424" s="7" t="str">
        <f>IF('Payments Export'!A2428="","",'Payments Export'!A2428)</f>
        <v/>
      </c>
      <c r="B2424" s="7" t="str">
        <f>IF('Payments Export'!A2428="","",'Payments Export'!B2428)</f>
        <v/>
      </c>
      <c r="C2424" s="7" t="str">
        <f>IF(IFERROR(VALUE('Payments Export'!H2428),'Payments Export'!H2428)&lt;&gt;0,IFERROR(VALUE('Payments Export'!H2428),'Payments Export'!H2428),"")</f>
        <v/>
      </c>
      <c r="D2424" s="7" t="str">
        <f>IF('Payments Export'!I2428="","",'Payments Export'!I2428)</f>
        <v/>
      </c>
      <c r="E2424" s="7" t="str">
        <f t="shared" si="74"/>
        <v/>
      </c>
      <c r="F2424" s="7" t="str">
        <f>IF('Payments Export'!A2428="","",'Payments Export'!N2428)</f>
        <v/>
      </c>
      <c r="G2424" s="7" t="str">
        <f>IF('Payments Export'!A2428="","",'Payments Export'!O2428)</f>
        <v/>
      </c>
      <c r="H2424" s="7" t="str">
        <f>IF('Payments Export'!B2428="","",G2424-F2424)</f>
        <v/>
      </c>
      <c r="I2424" s="3" t="str">
        <f>IF(C2424&lt;&gt;"",_xlfn.XLOOKUP(IFERROR(VALUE(C2424),C2424),'Items database'!A:A,'Items database'!B:B),(_xlfn.XLOOKUP(LEFT(E2424,3),Services,Services,"")))</f>
        <v/>
      </c>
      <c r="J2424" s="3" t="str">
        <f t="shared" si="75"/>
        <v/>
      </c>
    </row>
    <row r="2425" spans="1:10" x14ac:dyDescent="0.35">
      <c r="A2425" s="7" t="str">
        <f>IF('Payments Export'!A2429="","",'Payments Export'!A2429)</f>
        <v/>
      </c>
      <c r="B2425" s="7" t="str">
        <f>IF('Payments Export'!A2429="","",'Payments Export'!B2429)</f>
        <v/>
      </c>
      <c r="C2425" s="7" t="str">
        <f>IF(IFERROR(VALUE('Payments Export'!H2429),'Payments Export'!H2429)&lt;&gt;0,IFERROR(VALUE('Payments Export'!H2429),'Payments Export'!H2429),"")</f>
        <v/>
      </c>
      <c r="D2425" s="7" t="str">
        <f>IF('Payments Export'!I2429="","",'Payments Export'!I2429)</f>
        <v/>
      </c>
      <c r="E2425" s="7" t="str">
        <f t="shared" si="74"/>
        <v/>
      </c>
      <c r="F2425" s="7" t="str">
        <f>IF('Payments Export'!A2429="","",'Payments Export'!N2429)</f>
        <v/>
      </c>
      <c r="G2425" s="7" t="str">
        <f>IF('Payments Export'!A2429="","",'Payments Export'!O2429)</f>
        <v/>
      </c>
      <c r="H2425" s="7" t="str">
        <f>IF('Payments Export'!B2429="","",G2425-F2425)</f>
        <v/>
      </c>
      <c r="I2425" s="3" t="str">
        <f>IF(C2425&lt;&gt;"",_xlfn.XLOOKUP(IFERROR(VALUE(C2425),C2425),'Items database'!A:A,'Items database'!B:B),(_xlfn.XLOOKUP(LEFT(E2425,3),Services,Services,"")))</f>
        <v/>
      </c>
      <c r="J2425" s="3" t="str">
        <f t="shared" si="75"/>
        <v/>
      </c>
    </row>
    <row r="2426" spans="1:10" x14ac:dyDescent="0.35">
      <c r="A2426" s="7" t="str">
        <f>IF('Payments Export'!A2430="","",'Payments Export'!A2430)</f>
        <v/>
      </c>
      <c r="B2426" s="7" t="str">
        <f>IF('Payments Export'!A2430="","",'Payments Export'!B2430)</f>
        <v/>
      </c>
      <c r="C2426" s="7" t="str">
        <f>IF(IFERROR(VALUE('Payments Export'!H2430),'Payments Export'!H2430)&lt;&gt;0,IFERROR(VALUE('Payments Export'!H2430),'Payments Export'!H2430),"")</f>
        <v/>
      </c>
      <c r="D2426" s="7" t="str">
        <f>IF('Payments Export'!I2430="","",'Payments Export'!I2430)</f>
        <v/>
      </c>
      <c r="E2426" s="7" t="str">
        <f t="shared" si="74"/>
        <v/>
      </c>
      <c r="F2426" s="7" t="str">
        <f>IF('Payments Export'!A2430="","",'Payments Export'!N2430)</f>
        <v/>
      </c>
      <c r="G2426" s="7" t="str">
        <f>IF('Payments Export'!A2430="","",'Payments Export'!O2430)</f>
        <v/>
      </c>
      <c r="H2426" s="7" t="str">
        <f>IF('Payments Export'!B2430="","",G2426-F2426)</f>
        <v/>
      </c>
      <c r="I2426" s="3" t="str">
        <f>IF(C2426&lt;&gt;"",_xlfn.XLOOKUP(IFERROR(VALUE(C2426),C2426),'Items database'!A:A,'Items database'!B:B),(_xlfn.XLOOKUP(LEFT(E2426,3),Services,Services,"")))</f>
        <v/>
      </c>
      <c r="J2426" s="3" t="str">
        <f t="shared" si="75"/>
        <v/>
      </c>
    </row>
    <row r="2427" spans="1:10" x14ac:dyDescent="0.35">
      <c r="A2427" s="7" t="str">
        <f>IF('Payments Export'!A2431="","",'Payments Export'!A2431)</f>
        <v/>
      </c>
      <c r="B2427" s="7" t="str">
        <f>IF('Payments Export'!A2431="","",'Payments Export'!B2431)</f>
        <v/>
      </c>
      <c r="C2427" s="7" t="str">
        <f>IF(IFERROR(VALUE('Payments Export'!H2431),'Payments Export'!H2431)&lt;&gt;0,IFERROR(VALUE('Payments Export'!H2431),'Payments Export'!H2431),"")</f>
        <v/>
      </c>
      <c r="D2427" s="7" t="str">
        <f>IF('Payments Export'!I2431="","",'Payments Export'!I2431)</f>
        <v/>
      </c>
      <c r="E2427" s="7" t="str">
        <f t="shared" si="74"/>
        <v/>
      </c>
      <c r="F2427" s="7" t="str">
        <f>IF('Payments Export'!A2431="","",'Payments Export'!N2431)</f>
        <v/>
      </c>
      <c r="G2427" s="7" t="str">
        <f>IF('Payments Export'!A2431="","",'Payments Export'!O2431)</f>
        <v/>
      </c>
      <c r="H2427" s="7" t="str">
        <f>IF('Payments Export'!B2431="","",G2427-F2427)</f>
        <v/>
      </c>
      <c r="I2427" s="3" t="str">
        <f>IF(C2427&lt;&gt;"",_xlfn.XLOOKUP(IFERROR(VALUE(C2427),C2427),'Items database'!A:A,'Items database'!B:B),(_xlfn.XLOOKUP(LEFT(E2427,3),Services,Services,"")))</f>
        <v/>
      </c>
      <c r="J2427" s="3" t="str">
        <f t="shared" si="75"/>
        <v/>
      </c>
    </row>
    <row r="2428" spans="1:10" x14ac:dyDescent="0.35">
      <c r="A2428" s="7" t="str">
        <f>IF('Payments Export'!A2432="","",'Payments Export'!A2432)</f>
        <v/>
      </c>
      <c r="B2428" s="7" t="str">
        <f>IF('Payments Export'!A2432="","",'Payments Export'!B2432)</f>
        <v/>
      </c>
      <c r="C2428" s="7" t="str">
        <f>IF(IFERROR(VALUE('Payments Export'!H2432),'Payments Export'!H2432)&lt;&gt;0,IFERROR(VALUE('Payments Export'!H2432),'Payments Export'!H2432),"")</f>
        <v/>
      </c>
      <c r="D2428" s="7" t="str">
        <f>IF('Payments Export'!I2432="","",'Payments Export'!I2432)</f>
        <v/>
      </c>
      <c r="E2428" s="7" t="str">
        <f t="shared" si="74"/>
        <v/>
      </c>
      <c r="F2428" s="7" t="str">
        <f>IF('Payments Export'!A2432="","",'Payments Export'!N2432)</f>
        <v/>
      </c>
      <c r="G2428" s="7" t="str">
        <f>IF('Payments Export'!A2432="","",'Payments Export'!O2432)</f>
        <v/>
      </c>
      <c r="H2428" s="7" t="str">
        <f>IF('Payments Export'!B2432="","",G2428-F2428)</f>
        <v/>
      </c>
      <c r="I2428" s="3" t="str">
        <f>IF(C2428&lt;&gt;"",_xlfn.XLOOKUP(IFERROR(VALUE(C2428),C2428),'Items database'!A:A,'Items database'!B:B),(_xlfn.XLOOKUP(LEFT(E2428,3),Services,Services,"")))</f>
        <v/>
      </c>
      <c r="J2428" s="3" t="str">
        <f t="shared" si="75"/>
        <v/>
      </c>
    </row>
    <row r="2429" spans="1:10" x14ac:dyDescent="0.35">
      <c r="A2429" s="7" t="str">
        <f>IF('Payments Export'!A2433="","",'Payments Export'!A2433)</f>
        <v/>
      </c>
      <c r="B2429" s="7" t="str">
        <f>IF('Payments Export'!A2433="","",'Payments Export'!B2433)</f>
        <v/>
      </c>
      <c r="C2429" s="7" t="str">
        <f>IF(IFERROR(VALUE('Payments Export'!H2433),'Payments Export'!H2433)&lt;&gt;0,IFERROR(VALUE('Payments Export'!H2433),'Payments Export'!H2433),"")</f>
        <v/>
      </c>
      <c r="D2429" s="7" t="str">
        <f>IF('Payments Export'!I2433="","",'Payments Export'!I2433)</f>
        <v/>
      </c>
      <c r="E2429" s="7" t="str">
        <f t="shared" si="74"/>
        <v/>
      </c>
      <c r="F2429" s="7" t="str">
        <f>IF('Payments Export'!A2433="","",'Payments Export'!N2433)</f>
        <v/>
      </c>
      <c r="G2429" s="7" t="str">
        <f>IF('Payments Export'!A2433="","",'Payments Export'!O2433)</f>
        <v/>
      </c>
      <c r="H2429" s="7" t="str">
        <f>IF('Payments Export'!B2433="","",G2429-F2429)</f>
        <v/>
      </c>
      <c r="I2429" s="3" t="str">
        <f>IF(C2429&lt;&gt;"",_xlfn.XLOOKUP(IFERROR(VALUE(C2429),C2429),'Items database'!A:A,'Items database'!B:B),(_xlfn.XLOOKUP(LEFT(E2429,3),Services,Services,"")))</f>
        <v/>
      </c>
      <c r="J2429" s="3" t="str">
        <f t="shared" si="75"/>
        <v/>
      </c>
    </row>
    <row r="2430" spans="1:10" x14ac:dyDescent="0.35">
      <c r="A2430" s="7" t="str">
        <f>IF('Payments Export'!A2434="","",'Payments Export'!A2434)</f>
        <v/>
      </c>
      <c r="B2430" s="7" t="str">
        <f>IF('Payments Export'!A2434="","",'Payments Export'!B2434)</f>
        <v/>
      </c>
      <c r="C2430" s="7" t="str">
        <f>IF(IFERROR(VALUE('Payments Export'!H2434),'Payments Export'!H2434)&lt;&gt;0,IFERROR(VALUE('Payments Export'!H2434),'Payments Export'!H2434),"")</f>
        <v/>
      </c>
      <c r="D2430" s="7" t="str">
        <f>IF('Payments Export'!I2434="","",'Payments Export'!I2434)</f>
        <v/>
      </c>
      <c r="E2430" s="7" t="str">
        <f t="shared" si="74"/>
        <v/>
      </c>
      <c r="F2430" s="7" t="str">
        <f>IF('Payments Export'!A2434="","",'Payments Export'!N2434)</f>
        <v/>
      </c>
      <c r="G2430" s="7" t="str">
        <f>IF('Payments Export'!A2434="","",'Payments Export'!O2434)</f>
        <v/>
      </c>
      <c r="H2430" s="7" t="str">
        <f>IF('Payments Export'!B2434="","",G2430-F2430)</f>
        <v/>
      </c>
      <c r="I2430" s="3" t="str">
        <f>IF(C2430&lt;&gt;"",_xlfn.XLOOKUP(IFERROR(VALUE(C2430),C2430),'Items database'!A:A,'Items database'!B:B),(_xlfn.XLOOKUP(LEFT(E2430,3),Services,Services,"")))</f>
        <v/>
      </c>
      <c r="J2430" s="3" t="str">
        <f t="shared" si="75"/>
        <v/>
      </c>
    </row>
    <row r="2431" spans="1:10" x14ac:dyDescent="0.35">
      <c r="A2431" s="7" t="str">
        <f>IF('Payments Export'!A2435="","",'Payments Export'!A2435)</f>
        <v/>
      </c>
      <c r="B2431" s="7" t="str">
        <f>IF('Payments Export'!A2435="","",'Payments Export'!B2435)</f>
        <v/>
      </c>
      <c r="C2431" s="7" t="str">
        <f>IF(IFERROR(VALUE('Payments Export'!H2435),'Payments Export'!H2435)&lt;&gt;0,IFERROR(VALUE('Payments Export'!H2435),'Payments Export'!H2435),"")</f>
        <v/>
      </c>
      <c r="D2431" s="7" t="str">
        <f>IF('Payments Export'!I2435="","",'Payments Export'!I2435)</f>
        <v/>
      </c>
      <c r="E2431" s="7" t="str">
        <f t="shared" si="74"/>
        <v/>
      </c>
      <c r="F2431" s="7" t="str">
        <f>IF('Payments Export'!A2435="","",'Payments Export'!N2435)</f>
        <v/>
      </c>
      <c r="G2431" s="7" t="str">
        <f>IF('Payments Export'!A2435="","",'Payments Export'!O2435)</f>
        <v/>
      </c>
      <c r="H2431" s="7" t="str">
        <f>IF('Payments Export'!B2435="","",G2431-F2431)</f>
        <v/>
      </c>
      <c r="I2431" s="3" t="str">
        <f>IF(C2431&lt;&gt;"",_xlfn.XLOOKUP(IFERROR(VALUE(C2431),C2431),'Items database'!A:A,'Items database'!B:B),(_xlfn.XLOOKUP(LEFT(E2431,3),Services,Services,"")))</f>
        <v/>
      </c>
      <c r="J2431" s="3" t="str">
        <f t="shared" si="75"/>
        <v/>
      </c>
    </row>
    <row r="2432" spans="1:10" x14ac:dyDescent="0.35">
      <c r="A2432" s="7" t="str">
        <f>IF('Payments Export'!A2436="","",'Payments Export'!A2436)</f>
        <v/>
      </c>
      <c r="B2432" s="7" t="str">
        <f>IF('Payments Export'!A2436="","",'Payments Export'!B2436)</f>
        <v/>
      </c>
      <c r="C2432" s="7" t="str">
        <f>IF(IFERROR(VALUE('Payments Export'!H2436),'Payments Export'!H2436)&lt;&gt;0,IFERROR(VALUE('Payments Export'!H2436),'Payments Export'!H2436),"")</f>
        <v/>
      </c>
      <c r="D2432" s="7" t="str">
        <f>IF('Payments Export'!I2436="","",'Payments Export'!I2436)</f>
        <v/>
      </c>
      <c r="E2432" s="7" t="str">
        <f t="shared" si="74"/>
        <v/>
      </c>
      <c r="F2432" s="7" t="str">
        <f>IF('Payments Export'!A2436="","",'Payments Export'!N2436)</f>
        <v/>
      </c>
      <c r="G2432" s="7" t="str">
        <f>IF('Payments Export'!A2436="","",'Payments Export'!O2436)</f>
        <v/>
      </c>
      <c r="H2432" s="7" t="str">
        <f>IF('Payments Export'!B2436="","",G2432-F2432)</f>
        <v/>
      </c>
      <c r="I2432" s="3" t="str">
        <f>IF(C2432&lt;&gt;"",_xlfn.XLOOKUP(IFERROR(VALUE(C2432),C2432),'Items database'!A:A,'Items database'!B:B),(_xlfn.XLOOKUP(LEFT(E2432,3),Services,Services,"")))</f>
        <v/>
      </c>
      <c r="J2432" s="3" t="str">
        <f t="shared" si="75"/>
        <v/>
      </c>
    </row>
    <row r="2433" spans="1:10" x14ac:dyDescent="0.35">
      <c r="A2433" s="7" t="str">
        <f>IF('Payments Export'!A2437="","",'Payments Export'!A2437)</f>
        <v/>
      </c>
      <c r="B2433" s="7" t="str">
        <f>IF('Payments Export'!A2437="","",'Payments Export'!B2437)</f>
        <v/>
      </c>
      <c r="C2433" s="7" t="str">
        <f>IF(IFERROR(VALUE('Payments Export'!H2437),'Payments Export'!H2437)&lt;&gt;0,IFERROR(VALUE('Payments Export'!H2437),'Payments Export'!H2437),"")</f>
        <v/>
      </c>
      <c r="D2433" s="7" t="str">
        <f>IF('Payments Export'!I2437="","",'Payments Export'!I2437)</f>
        <v/>
      </c>
      <c r="E2433" s="7" t="str">
        <f t="shared" ref="E2433:E2496" si="76">LEFT(D2433,66)</f>
        <v/>
      </c>
      <c r="F2433" s="7" t="str">
        <f>IF('Payments Export'!A2437="","",'Payments Export'!N2437)</f>
        <v/>
      </c>
      <c r="G2433" s="7" t="str">
        <f>IF('Payments Export'!A2437="","",'Payments Export'!O2437)</f>
        <v/>
      </c>
      <c r="H2433" s="7" t="str">
        <f>IF('Payments Export'!B2437="","",G2433-F2433)</f>
        <v/>
      </c>
      <c r="I2433" s="3" t="str">
        <f>IF(C2433&lt;&gt;"",_xlfn.XLOOKUP(IFERROR(VALUE(C2433),C2433),'Items database'!A:A,'Items database'!B:B),(_xlfn.XLOOKUP(LEFT(E2433,3),Services,Services,"")))</f>
        <v/>
      </c>
      <c r="J2433" s="3" t="str">
        <f t="shared" ref="J2433:J2496" si="77">IF(ISNUMBER(F2433)=TRUE,IF(F2433=0,"","GST"),"")</f>
        <v/>
      </c>
    </row>
    <row r="2434" spans="1:10" x14ac:dyDescent="0.35">
      <c r="A2434" s="7" t="str">
        <f>IF('Payments Export'!A2438="","",'Payments Export'!A2438)</f>
        <v/>
      </c>
      <c r="B2434" s="7" t="str">
        <f>IF('Payments Export'!A2438="","",'Payments Export'!B2438)</f>
        <v/>
      </c>
      <c r="C2434" s="7" t="str">
        <f>IF(IFERROR(VALUE('Payments Export'!H2438),'Payments Export'!H2438)&lt;&gt;0,IFERROR(VALUE('Payments Export'!H2438),'Payments Export'!H2438),"")</f>
        <v/>
      </c>
      <c r="D2434" s="7" t="str">
        <f>IF('Payments Export'!I2438="","",'Payments Export'!I2438)</f>
        <v/>
      </c>
      <c r="E2434" s="7" t="str">
        <f t="shared" si="76"/>
        <v/>
      </c>
      <c r="F2434" s="7" t="str">
        <f>IF('Payments Export'!A2438="","",'Payments Export'!N2438)</f>
        <v/>
      </c>
      <c r="G2434" s="7" t="str">
        <f>IF('Payments Export'!A2438="","",'Payments Export'!O2438)</f>
        <v/>
      </c>
      <c r="H2434" s="7" t="str">
        <f>IF('Payments Export'!B2438="","",G2434-F2434)</f>
        <v/>
      </c>
      <c r="I2434" s="3" t="str">
        <f>IF(C2434&lt;&gt;"",_xlfn.XLOOKUP(IFERROR(VALUE(C2434),C2434),'Items database'!A:A,'Items database'!B:B),(_xlfn.XLOOKUP(LEFT(E2434,3),Services,Services,"")))</f>
        <v/>
      </c>
      <c r="J2434" s="3" t="str">
        <f t="shared" si="77"/>
        <v/>
      </c>
    </row>
    <row r="2435" spans="1:10" x14ac:dyDescent="0.35">
      <c r="A2435" s="7" t="str">
        <f>IF('Payments Export'!A2439="","",'Payments Export'!A2439)</f>
        <v/>
      </c>
      <c r="B2435" s="7" t="str">
        <f>IF('Payments Export'!A2439="","",'Payments Export'!B2439)</f>
        <v/>
      </c>
      <c r="C2435" s="7" t="str">
        <f>IF(IFERROR(VALUE('Payments Export'!H2439),'Payments Export'!H2439)&lt;&gt;0,IFERROR(VALUE('Payments Export'!H2439),'Payments Export'!H2439),"")</f>
        <v/>
      </c>
      <c r="D2435" s="7" t="str">
        <f>IF('Payments Export'!I2439="","",'Payments Export'!I2439)</f>
        <v/>
      </c>
      <c r="E2435" s="7" t="str">
        <f t="shared" si="76"/>
        <v/>
      </c>
      <c r="F2435" s="7" t="str">
        <f>IF('Payments Export'!A2439="","",'Payments Export'!N2439)</f>
        <v/>
      </c>
      <c r="G2435" s="7" t="str">
        <f>IF('Payments Export'!A2439="","",'Payments Export'!O2439)</f>
        <v/>
      </c>
      <c r="H2435" s="7" t="str">
        <f>IF('Payments Export'!B2439="","",G2435-F2435)</f>
        <v/>
      </c>
      <c r="I2435" s="3" t="str">
        <f>IF(C2435&lt;&gt;"",_xlfn.XLOOKUP(IFERROR(VALUE(C2435),C2435),'Items database'!A:A,'Items database'!B:B),(_xlfn.XLOOKUP(LEFT(E2435,3),Services,Services,"")))</f>
        <v/>
      </c>
      <c r="J2435" s="3" t="str">
        <f t="shared" si="77"/>
        <v/>
      </c>
    </row>
    <row r="2436" spans="1:10" x14ac:dyDescent="0.35">
      <c r="A2436" s="7" t="str">
        <f>IF('Payments Export'!A2440="","",'Payments Export'!A2440)</f>
        <v/>
      </c>
      <c r="B2436" s="7" t="str">
        <f>IF('Payments Export'!A2440="","",'Payments Export'!B2440)</f>
        <v/>
      </c>
      <c r="C2436" s="7" t="str">
        <f>IF(IFERROR(VALUE('Payments Export'!H2440),'Payments Export'!H2440)&lt;&gt;0,IFERROR(VALUE('Payments Export'!H2440),'Payments Export'!H2440),"")</f>
        <v/>
      </c>
      <c r="D2436" s="7" t="str">
        <f>IF('Payments Export'!I2440="","",'Payments Export'!I2440)</f>
        <v/>
      </c>
      <c r="E2436" s="7" t="str">
        <f t="shared" si="76"/>
        <v/>
      </c>
      <c r="F2436" s="7" t="str">
        <f>IF('Payments Export'!A2440="","",'Payments Export'!N2440)</f>
        <v/>
      </c>
      <c r="G2436" s="7" t="str">
        <f>IF('Payments Export'!A2440="","",'Payments Export'!O2440)</f>
        <v/>
      </c>
      <c r="H2436" s="7" t="str">
        <f>IF('Payments Export'!B2440="","",G2436-F2436)</f>
        <v/>
      </c>
      <c r="I2436" s="3" t="str">
        <f>IF(C2436&lt;&gt;"",_xlfn.XLOOKUP(IFERROR(VALUE(C2436),C2436),'Items database'!A:A,'Items database'!B:B),(_xlfn.XLOOKUP(LEFT(E2436,3),Services,Services,"")))</f>
        <v/>
      </c>
      <c r="J2436" s="3" t="str">
        <f t="shared" si="77"/>
        <v/>
      </c>
    </row>
    <row r="2437" spans="1:10" x14ac:dyDescent="0.35">
      <c r="A2437" s="7" t="str">
        <f>IF('Payments Export'!A2441="","",'Payments Export'!A2441)</f>
        <v/>
      </c>
      <c r="B2437" s="7" t="str">
        <f>IF('Payments Export'!A2441="","",'Payments Export'!B2441)</f>
        <v/>
      </c>
      <c r="C2437" s="7" t="str">
        <f>IF(IFERROR(VALUE('Payments Export'!H2441),'Payments Export'!H2441)&lt;&gt;0,IFERROR(VALUE('Payments Export'!H2441),'Payments Export'!H2441),"")</f>
        <v/>
      </c>
      <c r="D2437" s="7" t="str">
        <f>IF('Payments Export'!I2441="","",'Payments Export'!I2441)</f>
        <v/>
      </c>
      <c r="E2437" s="7" t="str">
        <f t="shared" si="76"/>
        <v/>
      </c>
      <c r="F2437" s="7" t="str">
        <f>IF('Payments Export'!A2441="","",'Payments Export'!N2441)</f>
        <v/>
      </c>
      <c r="G2437" s="7" t="str">
        <f>IF('Payments Export'!A2441="","",'Payments Export'!O2441)</f>
        <v/>
      </c>
      <c r="H2437" s="7" t="str">
        <f>IF('Payments Export'!B2441="","",G2437-F2437)</f>
        <v/>
      </c>
      <c r="I2437" s="3" t="str">
        <f>IF(C2437&lt;&gt;"",_xlfn.XLOOKUP(IFERROR(VALUE(C2437),C2437),'Items database'!A:A,'Items database'!B:B),(_xlfn.XLOOKUP(LEFT(E2437,3),Services,Services,"")))</f>
        <v/>
      </c>
      <c r="J2437" s="3" t="str">
        <f t="shared" si="77"/>
        <v/>
      </c>
    </row>
    <row r="2438" spans="1:10" x14ac:dyDescent="0.35">
      <c r="A2438" s="7" t="str">
        <f>IF('Payments Export'!A2442="","",'Payments Export'!A2442)</f>
        <v/>
      </c>
      <c r="B2438" s="7" t="str">
        <f>IF('Payments Export'!A2442="","",'Payments Export'!B2442)</f>
        <v/>
      </c>
      <c r="C2438" s="7" t="str">
        <f>IF(IFERROR(VALUE('Payments Export'!H2442),'Payments Export'!H2442)&lt;&gt;0,IFERROR(VALUE('Payments Export'!H2442),'Payments Export'!H2442),"")</f>
        <v/>
      </c>
      <c r="D2438" s="7" t="str">
        <f>IF('Payments Export'!I2442="","",'Payments Export'!I2442)</f>
        <v/>
      </c>
      <c r="E2438" s="7" t="str">
        <f t="shared" si="76"/>
        <v/>
      </c>
      <c r="F2438" s="7" t="str">
        <f>IF('Payments Export'!A2442="","",'Payments Export'!N2442)</f>
        <v/>
      </c>
      <c r="G2438" s="7" t="str">
        <f>IF('Payments Export'!A2442="","",'Payments Export'!O2442)</f>
        <v/>
      </c>
      <c r="H2438" s="7" t="str">
        <f>IF('Payments Export'!B2442="","",G2438-F2438)</f>
        <v/>
      </c>
      <c r="I2438" s="3" t="str">
        <f>IF(C2438&lt;&gt;"",_xlfn.XLOOKUP(IFERROR(VALUE(C2438),C2438),'Items database'!A:A,'Items database'!B:B),(_xlfn.XLOOKUP(LEFT(E2438,3),Services,Services,"")))</f>
        <v/>
      </c>
      <c r="J2438" s="3" t="str">
        <f t="shared" si="77"/>
        <v/>
      </c>
    </row>
    <row r="2439" spans="1:10" x14ac:dyDescent="0.35">
      <c r="A2439" s="7" t="str">
        <f>IF('Payments Export'!A2443="","",'Payments Export'!A2443)</f>
        <v/>
      </c>
      <c r="B2439" s="7" t="str">
        <f>IF('Payments Export'!A2443="","",'Payments Export'!B2443)</f>
        <v/>
      </c>
      <c r="C2439" s="7" t="str">
        <f>IF(IFERROR(VALUE('Payments Export'!H2443),'Payments Export'!H2443)&lt;&gt;0,IFERROR(VALUE('Payments Export'!H2443),'Payments Export'!H2443),"")</f>
        <v/>
      </c>
      <c r="D2439" s="7" t="str">
        <f>IF('Payments Export'!I2443="","",'Payments Export'!I2443)</f>
        <v/>
      </c>
      <c r="E2439" s="7" t="str">
        <f t="shared" si="76"/>
        <v/>
      </c>
      <c r="F2439" s="7" t="str">
        <f>IF('Payments Export'!A2443="","",'Payments Export'!N2443)</f>
        <v/>
      </c>
      <c r="G2439" s="7" t="str">
        <f>IF('Payments Export'!A2443="","",'Payments Export'!O2443)</f>
        <v/>
      </c>
      <c r="H2439" s="7" t="str">
        <f>IF('Payments Export'!B2443="","",G2439-F2439)</f>
        <v/>
      </c>
      <c r="I2439" s="3" t="str">
        <f>IF(C2439&lt;&gt;"",_xlfn.XLOOKUP(IFERROR(VALUE(C2439),C2439),'Items database'!A:A,'Items database'!B:B),(_xlfn.XLOOKUP(LEFT(E2439,3),Services,Services,"")))</f>
        <v/>
      </c>
      <c r="J2439" s="3" t="str">
        <f t="shared" si="77"/>
        <v/>
      </c>
    </row>
    <row r="2440" spans="1:10" x14ac:dyDescent="0.35">
      <c r="A2440" s="7" t="str">
        <f>IF('Payments Export'!A2444="","",'Payments Export'!A2444)</f>
        <v/>
      </c>
      <c r="B2440" s="7" t="str">
        <f>IF('Payments Export'!A2444="","",'Payments Export'!B2444)</f>
        <v/>
      </c>
      <c r="C2440" s="7" t="str">
        <f>IF(IFERROR(VALUE('Payments Export'!H2444),'Payments Export'!H2444)&lt;&gt;0,IFERROR(VALUE('Payments Export'!H2444),'Payments Export'!H2444),"")</f>
        <v/>
      </c>
      <c r="D2440" s="7" t="str">
        <f>IF('Payments Export'!I2444="","",'Payments Export'!I2444)</f>
        <v/>
      </c>
      <c r="E2440" s="7" t="str">
        <f t="shared" si="76"/>
        <v/>
      </c>
      <c r="F2440" s="7" t="str">
        <f>IF('Payments Export'!A2444="","",'Payments Export'!N2444)</f>
        <v/>
      </c>
      <c r="G2440" s="7" t="str">
        <f>IF('Payments Export'!A2444="","",'Payments Export'!O2444)</f>
        <v/>
      </c>
      <c r="H2440" s="7" t="str">
        <f>IF('Payments Export'!B2444="","",G2440-F2440)</f>
        <v/>
      </c>
      <c r="I2440" s="3" t="str">
        <f>IF(C2440&lt;&gt;"",_xlfn.XLOOKUP(IFERROR(VALUE(C2440),C2440),'Items database'!A:A,'Items database'!B:B),(_xlfn.XLOOKUP(LEFT(E2440,3),Services,Services,"")))</f>
        <v/>
      </c>
      <c r="J2440" s="3" t="str">
        <f t="shared" si="77"/>
        <v/>
      </c>
    </row>
    <row r="2441" spans="1:10" x14ac:dyDescent="0.35">
      <c r="A2441" s="7" t="str">
        <f>IF('Payments Export'!A2445="","",'Payments Export'!A2445)</f>
        <v/>
      </c>
      <c r="B2441" s="7" t="str">
        <f>IF('Payments Export'!A2445="","",'Payments Export'!B2445)</f>
        <v/>
      </c>
      <c r="C2441" s="7" t="str">
        <f>IF(IFERROR(VALUE('Payments Export'!H2445),'Payments Export'!H2445)&lt;&gt;0,IFERROR(VALUE('Payments Export'!H2445),'Payments Export'!H2445),"")</f>
        <v/>
      </c>
      <c r="D2441" s="7" t="str">
        <f>IF('Payments Export'!I2445="","",'Payments Export'!I2445)</f>
        <v/>
      </c>
      <c r="E2441" s="7" t="str">
        <f t="shared" si="76"/>
        <v/>
      </c>
      <c r="F2441" s="7" t="str">
        <f>IF('Payments Export'!A2445="","",'Payments Export'!N2445)</f>
        <v/>
      </c>
      <c r="G2441" s="7" t="str">
        <f>IF('Payments Export'!A2445="","",'Payments Export'!O2445)</f>
        <v/>
      </c>
      <c r="H2441" s="7" t="str">
        <f>IF('Payments Export'!B2445="","",G2441-F2441)</f>
        <v/>
      </c>
      <c r="I2441" s="3" t="str">
        <f>IF(C2441&lt;&gt;"",_xlfn.XLOOKUP(IFERROR(VALUE(C2441),C2441),'Items database'!A:A,'Items database'!B:B),(_xlfn.XLOOKUP(LEFT(E2441,3),Services,Services,"")))</f>
        <v/>
      </c>
      <c r="J2441" s="3" t="str">
        <f t="shared" si="77"/>
        <v/>
      </c>
    </row>
    <row r="2442" spans="1:10" x14ac:dyDescent="0.35">
      <c r="A2442" s="7" t="str">
        <f>IF('Payments Export'!A2446="","",'Payments Export'!A2446)</f>
        <v/>
      </c>
      <c r="B2442" s="7" t="str">
        <f>IF('Payments Export'!A2446="","",'Payments Export'!B2446)</f>
        <v/>
      </c>
      <c r="C2442" s="7" t="str">
        <f>IF(IFERROR(VALUE('Payments Export'!H2446),'Payments Export'!H2446)&lt;&gt;0,IFERROR(VALUE('Payments Export'!H2446),'Payments Export'!H2446),"")</f>
        <v/>
      </c>
      <c r="D2442" s="7" t="str">
        <f>IF('Payments Export'!I2446="","",'Payments Export'!I2446)</f>
        <v/>
      </c>
      <c r="E2442" s="7" t="str">
        <f t="shared" si="76"/>
        <v/>
      </c>
      <c r="F2442" s="7" t="str">
        <f>IF('Payments Export'!A2446="","",'Payments Export'!N2446)</f>
        <v/>
      </c>
      <c r="G2442" s="7" t="str">
        <f>IF('Payments Export'!A2446="","",'Payments Export'!O2446)</f>
        <v/>
      </c>
      <c r="H2442" s="7" t="str">
        <f>IF('Payments Export'!B2446="","",G2442-F2442)</f>
        <v/>
      </c>
      <c r="I2442" s="3" t="str">
        <f>IF(C2442&lt;&gt;"",_xlfn.XLOOKUP(IFERROR(VALUE(C2442),C2442),'Items database'!A:A,'Items database'!B:B),(_xlfn.XLOOKUP(LEFT(E2442,3),Services,Services,"")))</f>
        <v/>
      </c>
      <c r="J2442" s="3" t="str">
        <f t="shared" si="77"/>
        <v/>
      </c>
    </row>
    <row r="2443" spans="1:10" x14ac:dyDescent="0.35">
      <c r="A2443" s="7" t="str">
        <f>IF('Payments Export'!A2447="","",'Payments Export'!A2447)</f>
        <v/>
      </c>
      <c r="B2443" s="7" t="str">
        <f>IF('Payments Export'!A2447="","",'Payments Export'!B2447)</f>
        <v/>
      </c>
      <c r="C2443" s="7" t="str">
        <f>IF(IFERROR(VALUE('Payments Export'!H2447),'Payments Export'!H2447)&lt;&gt;0,IFERROR(VALUE('Payments Export'!H2447),'Payments Export'!H2447),"")</f>
        <v/>
      </c>
      <c r="D2443" s="7" t="str">
        <f>IF('Payments Export'!I2447="","",'Payments Export'!I2447)</f>
        <v/>
      </c>
      <c r="E2443" s="7" t="str">
        <f t="shared" si="76"/>
        <v/>
      </c>
      <c r="F2443" s="7" t="str">
        <f>IF('Payments Export'!A2447="","",'Payments Export'!N2447)</f>
        <v/>
      </c>
      <c r="G2443" s="7" t="str">
        <f>IF('Payments Export'!A2447="","",'Payments Export'!O2447)</f>
        <v/>
      </c>
      <c r="H2443" s="7" t="str">
        <f>IF('Payments Export'!B2447="","",G2443-F2443)</f>
        <v/>
      </c>
      <c r="I2443" s="3" t="str">
        <f>IF(C2443&lt;&gt;"",_xlfn.XLOOKUP(IFERROR(VALUE(C2443),C2443),'Items database'!A:A,'Items database'!B:B),(_xlfn.XLOOKUP(LEFT(E2443,3),Services,Services,"")))</f>
        <v/>
      </c>
      <c r="J2443" s="3" t="str">
        <f t="shared" si="77"/>
        <v/>
      </c>
    </row>
    <row r="2444" spans="1:10" x14ac:dyDescent="0.35">
      <c r="A2444" s="7" t="str">
        <f>IF('Payments Export'!A2448="","",'Payments Export'!A2448)</f>
        <v/>
      </c>
      <c r="B2444" s="7" t="str">
        <f>IF('Payments Export'!A2448="","",'Payments Export'!B2448)</f>
        <v/>
      </c>
      <c r="C2444" s="7" t="str">
        <f>IF(IFERROR(VALUE('Payments Export'!H2448),'Payments Export'!H2448)&lt;&gt;0,IFERROR(VALUE('Payments Export'!H2448),'Payments Export'!H2448),"")</f>
        <v/>
      </c>
      <c r="D2444" s="7" t="str">
        <f>IF('Payments Export'!I2448="","",'Payments Export'!I2448)</f>
        <v/>
      </c>
      <c r="E2444" s="7" t="str">
        <f t="shared" si="76"/>
        <v/>
      </c>
      <c r="F2444" s="7" t="str">
        <f>IF('Payments Export'!A2448="","",'Payments Export'!N2448)</f>
        <v/>
      </c>
      <c r="G2444" s="7" t="str">
        <f>IF('Payments Export'!A2448="","",'Payments Export'!O2448)</f>
        <v/>
      </c>
      <c r="H2444" s="7" t="str">
        <f>IF('Payments Export'!B2448="","",G2444-F2444)</f>
        <v/>
      </c>
      <c r="I2444" s="3" t="str">
        <f>IF(C2444&lt;&gt;"",_xlfn.XLOOKUP(IFERROR(VALUE(C2444),C2444),'Items database'!A:A,'Items database'!B:B),(_xlfn.XLOOKUP(LEFT(E2444,3),Services,Services,"")))</f>
        <v/>
      </c>
      <c r="J2444" s="3" t="str">
        <f t="shared" si="77"/>
        <v/>
      </c>
    </row>
    <row r="2445" spans="1:10" x14ac:dyDescent="0.35">
      <c r="A2445" s="7" t="str">
        <f>IF('Payments Export'!A2449="","",'Payments Export'!A2449)</f>
        <v/>
      </c>
      <c r="B2445" s="7" t="str">
        <f>IF('Payments Export'!A2449="","",'Payments Export'!B2449)</f>
        <v/>
      </c>
      <c r="C2445" s="7" t="str">
        <f>IF(IFERROR(VALUE('Payments Export'!H2449),'Payments Export'!H2449)&lt;&gt;0,IFERROR(VALUE('Payments Export'!H2449),'Payments Export'!H2449),"")</f>
        <v/>
      </c>
      <c r="D2445" s="7" t="str">
        <f>IF('Payments Export'!I2449="","",'Payments Export'!I2449)</f>
        <v/>
      </c>
      <c r="E2445" s="7" t="str">
        <f t="shared" si="76"/>
        <v/>
      </c>
      <c r="F2445" s="7" t="str">
        <f>IF('Payments Export'!A2449="","",'Payments Export'!N2449)</f>
        <v/>
      </c>
      <c r="G2445" s="7" t="str">
        <f>IF('Payments Export'!A2449="","",'Payments Export'!O2449)</f>
        <v/>
      </c>
      <c r="H2445" s="7" t="str">
        <f>IF('Payments Export'!B2449="","",G2445-F2445)</f>
        <v/>
      </c>
      <c r="I2445" s="3" t="str">
        <f>IF(C2445&lt;&gt;"",_xlfn.XLOOKUP(IFERROR(VALUE(C2445),C2445),'Items database'!A:A,'Items database'!B:B),(_xlfn.XLOOKUP(LEFT(E2445,3),Services,Services,"")))</f>
        <v/>
      </c>
      <c r="J2445" s="3" t="str">
        <f t="shared" si="77"/>
        <v/>
      </c>
    </row>
    <row r="2446" spans="1:10" x14ac:dyDescent="0.35">
      <c r="A2446" s="7" t="str">
        <f>IF('Payments Export'!A2450="","",'Payments Export'!A2450)</f>
        <v/>
      </c>
      <c r="B2446" s="7" t="str">
        <f>IF('Payments Export'!A2450="","",'Payments Export'!B2450)</f>
        <v/>
      </c>
      <c r="C2446" s="7" t="str">
        <f>IF(IFERROR(VALUE('Payments Export'!H2450),'Payments Export'!H2450)&lt;&gt;0,IFERROR(VALUE('Payments Export'!H2450),'Payments Export'!H2450),"")</f>
        <v/>
      </c>
      <c r="D2446" s="7" t="str">
        <f>IF('Payments Export'!I2450="","",'Payments Export'!I2450)</f>
        <v/>
      </c>
      <c r="E2446" s="7" t="str">
        <f t="shared" si="76"/>
        <v/>
      </c>
      <c r="F2446" s="7" t="str">
        <f>IF('Payments Export'!A2450="","",'Payments Export'!N2450)</f>
        <v/>
      </c>
      <c r="G2446" s="7" t="str">
        <f>IF('Payments Export'!A2450="","",'Payments Export'!O2450)</f>
        <v/>
      </c>
      <c r="H2446" s="7" t="str">
        <f>IF('Payments Export'!B2450="","",G2446-F2446)</f>
        <v/>
      </c>
      <c r="I2446" s="3" t="str">
        <f>IF(C2446&lt;&gt;"",_xlfn.XLOOKUP(IFERROR(VALUE(C2446),C2446),'Items database'!A:A,'Items database'!B:B),(_xlfn.XLOOKUP(LEFT(E2446,3),Services,Services,"")))</f>
        <v/>
      </c>
      <c r="J2446" s="3" t="str">
        <f t="shared" si="77"/>
        <v/>
      </c>
    </row>
    <row r="2447" spans="1:10" x14ac:dyDescent="0.35">
      <c r="A2447" s="7" t="str">
        <f>IF('Payments Export'!A2451="","",'Payments Export'!A2451)</f>
        <v/>
      </c>
      <c r="B2447" s="7" t="str">
        <f>IF('Payments Export'!A2451="","",'Payments Export'!B2451)</f>
        <v/>
      </c>
      <c r="C2447" s="7" t="str">
        <f>IF(IFERROR(VALUE('Payments Export'!H2451),'Payments Export'!H2451)&lt;&gt;0,IFERROR(VALUE('Payments Export'!H2451),'Payments Export'!H2451),"")</f>
        <v/>
      </c>
      <c r="D2447" s="7" t="str">
        <f>IF('Payments Export'!I2451="","",'Payments Export'!I2451)</f>
        <v/>
      </c>
      <c r="E2447" s="7" t="str">
        <f t="shared" si="76"/>
        <v/>
      </c>
      <c r="F2447" s="7" t="str">
        <f>IF('Payments Export'!A2451="","",'Payments Export'!N2451)</f>
        <v/>
      </c>
      <c r="G2447" s="7" t="str">
        <f>IF('Payments Export'!A2451="","",'Payments Export'!O2451)</f>
        <v/>
      </c>
      <c r="H2447" s="7" t="str">
        <f>IF('Payments Export'!B2451="","",G2447-F2447)</f>
        <v/>
      </c>
      <c r="I2447" s="3" t="str">
        <f>IF(C2447&lt;&gt;"",_xlfn.XLOOKUP(IFERROR(VALUE(C2447),C2447),'Items database'!A:A,'Items database'!B:B),(_xlfn.XLOOKUP(LEFT(E2447,3),Services,Services,"")))</f>
        <v/>
      </c>
      <c r="J2447" s="3" t="str">
        <f t="shared" si="77"/>
        <v/>
      </c>
    </row>
    <row r="2448" spans="1:10" x14ac:dyDescent="0.35">
      <c r="A2448" s="7" t="str">
        <f>IF('Payments Export'!A2452="","",'Payments Export'!A2452)</f>
        <v/>
      </c>
      <c r="B2448" s="7" t="str">
        <f>IF('Payments Export'!A2452="","",'Payments Export'!B2452)</f>
        <v/>
      </c>
      <c r="C2448" s="7" t="str">
        <f>IF(IFERROR(VALUE('Payments Export'!H2452),'Payments Export'!H2452)&lt;&gt;0,IFERROR(VALUE('Payments Export'!H2452),'Payments Export'!H2452),"")</f>
        <v/>
      </c>
      <c r="D2448" s="7" t="str">
        <f>IF('Payments Export'!I2452="","",'Payments Export'!I2452)</f>
        <v/>
      </c>
      <c r="E2448" s="7" t="str">
        <f t="shared" si="76"/>
        <v/>
      </c>
      <c r="F2448" s="7" t="str">
        <f>IF('Payments Export'!A2452="","",'Payments Export'!N2452)</f>
        <v/>
      </c>
      <c r="G2448" s="7" t="str">
        <f>IF('Payments Export'!A2452="","",'Payments Export'!O2452)</f>
        <v/>
      </c>
      <c r="H2448" s="7" t="str">
        <f>IF('Payments Export'!B2452="","",G2448-F2448)</f>
        <v/>
      </c>
      <c r="I2448" s="3" t="str">
        <f>IF(C2448&lt;&gt;"",_xlfn.XLOOKUP(IFERROR(VALUE(C2448),C2448),'Items database'!A:A,'Items database'!B:B),(_xlfn.XLOOKUP(LEFT(E2448,3),Services,Services,"")))</f>
        <v/>
      </c>
      <c r="J2448" s="3" t="str">
        <f t="shared" si="77"/>
        <v/>
      </c>
    </row>
    <row r="2449" spans="1:10" x14ac:dyDescent="0.35">
      <c r="A2449" s="7" t="str">
        <f>IF('Payments Export'!A2453="","",'Payments Export'!A2453)</f>
        <v/>
      </c>
      <c r="B2449" s="7" t="str">
        <f>IF('Payments Export'!A2453="","",'Payments Export'!B2453)</f>
        <v/>
      </c>
      <c r="C2449" s="7" t="str">
        <f>IF(IFERROR(VALUE('Payments Export'!H2453),'Payments Export'!H2453)&lt;&gt;0,IFERROR(VALUE('Payments Export'!H2453),'Payments Export'!H2453),"")</f>
        <v/>
      </c>
      <c r="D2449" s="7" t="str">
        <f>IF('Payments Export'!I2453="","",'Payments Export'!I2453)</f>
        <v/>
      </c>
      <c r="E2449" s="7" t="str">
        <f t="shared" si="76"/>
        <v/>
      </c>
      <c r="F2449" s="7" t="str">
        <f>IF('Payments Export'!A2453="","",'Payments Export'!N2453)</f>
        <v/>
      </c>
      <c r="G2449" s="7" t="str">
        <f>IF('Payments Export'!A2453="","",'Payments Export'!O2453)</f>
        <v/>
      </c>
      <c r="H2449" s="7" t="str">
        <f>IF('Payments Export'!B2453="","",G2449-F2449)</f>
        <v/>
      </c>
      <c r="I2449" s="3" t="str">
        <f>IF(C2449&lt;&gt;"",_xlfn.XLOOKUP(IFERROR(VALUE(C2449),C2449),'Items database'!A:A,'Items database'!B:B),(_xlfn.XLOOKUP(LEFT(E2449,3),Services,Services,"")))</f>
        <v/>
      </c>
      <c r="J2449" s="3" t="str">
        <f t="shared" si="77"/>
        <v/>
      </c>
    </row>
    <row r="2450" spans="1:10" x14ac:dyDescent="0.35">
      <c r="A2450" s="7" t="str">
        <f>IF('Payments Export'!A2454="","",'Payments Export'!A2454)</f>
        <v/>
      </c>
      <c r="B2450" s="7" t="str">
        <f>IF('Payments Export'!A2454="","",'Payments Export'!B2454)</f>
        <v/>
      </c>
      <c r="C2450" s="7" t="str">
        <f>IF(IFERROR(VALUE('Payments Export'!H2454),'Payments Export'!H2454)&lt;&gt;0,IFERROR(VALUE('Payments Export'!H2454),'Payments Export'!H2454),"")</f>
        <v/>
      </c>
      <c r="D2450" s="7" t="str">
        <f>IF('Payments Export'!I2454="","",'Payments Export'!I2454)</f>
        <v/>
      </c>
      <c r="E2450" s="7" t="str">
        <f t="shared" si="76"/>
        <v/>
      </c>
      <c r="F2450" s="7" t="str">
        <f>IF('Payments Export'!A2454="","",'Payments Export'!N2454)</f>
        <v/>
      </c>
      <c r="G2450" s="7" t="str">
        <f>IF('Payments Export'!A2454="","",'Payments Export'!O2454)</f>
        <v/>
      </c>
      <c r="H2450" s="7" t="str">
        <f>IF('Payments Export'!B2454="","",G2450-F2450)</f>
        <v/>
      </c>
      <c r="I2450" s="3" t="str">
        <f>IF(C2450&lt;&gt;"",_xlfn.XLOOKUP(IFERROR(VALUE(C2450),C2450),'Items database'!A:A,'Items database'!B:B),(_xlfn.XLOOKUP(LEFT(E2450,3),Services,Services,"")))</f>
        <v/>
      </c>
      <c r="J2450" s="3" t="str">
        <f t="shared" si="77"/>
        <v/>
      </c>
    </row>
    <row r="2451" spans="1:10" x14ac:dyDescent="0.35">
      <c r="A2451" s="7" t="str">
        <f>IF('Payments Export'!A2455="","",'Payments Export'!A2455)</f>
        <v/>
      </c>
      <c r="B2451" s="7" t="str">
        <f>IF('Payments Export'!A2455="","",'Payments Export'!B2455)</f>
        <v/>
      </c>
      <c r="C2451" s="7" t="str">
        <f>IF(IFERROR(VALUE('Payments Export'!H2455),'Payments Export'!H2455)&lt;&gt;0,IFERROR(VALUE('Payments Export'!H2455),'Payments Export'!H2455),"")</f>
        <v/>
      </c>
      <c r="D2451" s="7" t="str">
        <f>IF('Payments Export'!I2455="","",'Payments Export'!I2455)</f>
        <v/>
      </c>
      <c r="E2451" s="7" t="str">
        <f t="shared" si="76"/>
        <v/>
      </c>
      <c r="F2451" s="7" t="str">
        <f>IF('Payments Export'!A2455="","",'Payments Export'!N2455)</f>
        <v/>
      </c>
      <c r="G2451" s="7" t="str">
        <f>IF('Payments Export'!A2455="","",'Payments Export'!O2455)</f>
        <v/>
      </c>
      <c r="H2451" s="7" t="str">
        <f>IF('Payments Export'!B2455="","",G2451-F2451)</f>
        <v/>
      </c>
      <c r="I2451" s="3" t="str">
        <f>IF(C2451&lt;&gt;"",_xlfn.XLOOKUP(IFERROR(VALUE(C2451),C2451),'Items database'!A:A,'Items database'!B:B),(_xlfn.XLOOKUP(LEFT(E2451,3),Services,Services,"")))</f>
        <v/>
      </c>
      <c r="J2451" s="3" t="str">
        <f t="shared" si="77"/>
        <v/>
      </c>
    </row>
    <row r="2452" spans="1:10" x14ac:dyDescent="0.35">
      <c r="A2452" s="7" t="str">
        <f>IF('Payments Export'!A2456="","",'Payments Export'!A2456)</f>
        <v/>
      </c>
      <c r="B2452" s="7" t="str">
        <f>IF('Payments Export'!A2456="","",'Payments Export'!B2456)</f>
        <v/>
      </c>
      <c r="C2452" s="7" t="str">
        <f>IF(IFERROR(VALUE('Payments Export'!H2456),'Payments Export'!H2456)&lt;&gt;0,IFERROR(VALUE('Payments Export'!H2456),'Payments Export'!H2456),"")</f>
        <v/>
      </c>
      <c r="D2452" s="7" t="str">
        <f>IF('Payments Export'!I2456="","",'Payments Export'!I2456)</f>
        <v/>
      </c>
      <c r="E2452" s="7" t="str">
        <f t="shared" si="76"/>
        <v/>
      </c>
      <c r="F2452" s="7" t="str">
        <f>IF('Payments Export'!A2456="","",'Payments Export'!N2456)</f>
        <v/>
      </c>
      <c r="G2452" s="7" t="str">
        <f>IF('Payments Export'!A2456="","",'Payments Export'!O2456)</f>
        <v/>
      </c>
      <c r="H2452" s="7" t="str">
        <f>IF('Payments Export'!B2456="","",G2452-F2452)</f>
        <v/>
      </c>
      <c r="I2452" s="3" t="str">
        <f>IF(C2452&lt;&gt;"",_xlfn.XLOOKUP(IFERROR(VALUE(C2452),C2452),'Items database'!A:A,'Items database'!B:B),(_xlfn.XLOOKUP(LEFT(E2452,3),Services,Services,"")))</f>
        <v/>
      </c>
      <c r="J2452" s="3" t="str">
        <f t="shared" si="77"/>
        <v/>
      </c>
    </row>
    <row r="2453" spans="1:10" x14ac:dyDescent="0.35">
      <c r="A2453" s="7" t="str">
        <f>IF('Payments Export'!A2457="","",'Payments Export'!A2457)</f>
        <v/>
      </c>
      <c r="B2453" s="7" t="str">
        <f>IF('Payments Export'!A2457="","",'Payments Export'!B2457)</f>
        <v/>
      </c>
      <c r="C2453" s="7" t="str">
        <f>IF(IFERROR(VALUE('Payments Export'!H2457),'Payments Export'!H2457)&lt;&gt;0,IFERROR(VALUE('Payments Export'!H2457),'Payments Export'!H2457),"")</f>
        <v/>
      </c>
      <c r="D2453" s="7" t="str">
        <f>IF('Payments Export'!I2457="","",'Payments Export'!I2457)</f>
        <v/>
      </c>
      <c r="E2453" s="7" t="str">
        <f t="shared" si="76"/>
        <v/>
      </c>
      <c r="F2453" s="7" t="str">
        <f>IF('Payments Export'!A2457="","",'Payments Export'!N2457)</f>
        <v/>
      </c>
      <c r="G2453" s="7" t="str">
        <f>IF('Payments Export'!A2457="","",'Payments Export'!O2457)</f>
        <v/>
      </c>
      <c r="H2453" s="7" t="str">
        <f>IF('Payments Export'!B2457="","",G2453-F2453)</f>
        <v/>
      </c>
      <c r="I2453" s="3" t="str">
        <f>IF(C2453&lt;&gt;"",_xlfn.XLOOKUP(IFERROR(VALUE(C2453),C2453),'Items database'!A:A,'Items database'!B:B),(_xlfn.XLOOKUP(LEFT(E2453,3),Services,Services,"")))</f>
        <v/>
      </c>
      <c r="J2453" s="3" t="str">
        <f t="shared" si="77"/>
        <v/>
      </c>
    </row>
    <row r="2454" spans="1:10" x14ac:dyDescent="0.35">
      <c r="A2454" s="7" t="str">
        <f>IF('Payments Export'!A2458="","",'Payments Export'!A2458)</f>
        <v/>
      </c>
      <c r="B2454" s="7" t="str">
        <f>IF('Payments Export'!A2458="","",'Payments Export'!B2458)</f>
        <v/>
      </c>
      <c r="C2454" s="7" t="str">
        <f>IF(IFERROR(VALUE('Payments Export'!H2458),'Payments Export'!H2458)&lt;&gt;0,IFERROR(VALUE('Payments Export'!H2458),'Payments Export'!H2458),"")</f>
        <v/>
      </c>
      <c r="D2454" s="7" t="str">
        <f>IF('Payments Export'!I2458="","",'Payments Export'!I2458)</f>
        <v/>
      </c>
      <c r="E2454" s="7" t="str">
        <f t="shared" si="76"/>
        <v/>
      </c>
      <c r="F2454" s="7" t="str">
        <f>IF('Payments Export'!A2458="","",'Payments Export'!N2458)</f>
        <v/>
      </c>
      <c r="G2454" s="7" t="str">
        <f>IF('Payments Export'!A2458="","",'Payments Export'!O2458)</f>
        <v/>
      </c>
      <c r="H2454" s="7" t="str">
        <f>IF('Payments Export'!B2458="","",G2454-F2454)</f>
        <v/>
      </c>
      <c r="I2454" s="3" t="str">
        <f>IF(C2454&lt;&gt;"",_xlfn.XLOOKUP(IFERROR(VALUE(C2454),C2454),'Items database'!A:A,'Items database'!B:B),(_xlfn.XLOOKUP(LEFT(E2454,3),Services,Services,"")))</f>
        <v/>
      </c>
      <c r="J2454" s="3" t="str">
        <f t="shared" si="77"/>
        <v/>
      </c>
    </row>
    <row r="2455" spans="1:10" x14ac:dyDescent="0.35">
      <c r="A2455" s="7" t="str">
        <f>IF('Payments Export'!A2459="","",'Payments Export'!A2459)</f>
        <v/>
      </c>
      <c r="B2455" s="7" t="str">
        <f>IF('Payments Export'!A2459="","",'Payments Export'!B2459)</f>
        <v/>
      </c>
      <c r="C2455" s="7" t="str">
        <f>IF(IFERROR(VALUE('Payments Export'!H2459),'Payments Export'!H2459)&lt;&gt;0,IFERROR(VALUE('Payments Export'!H2459),'Payments Export'!H2459),"")</f>
        <v/>
      </c>
      <c r="D2455" s="7" t="str">
        <f>IF('Payments Export'!I2459="","",'Payments Export'!I2459)</f>
        <v/>
      </c>
      <c r="E2455" s="7" t="str">
        <f t="shared" si="76"/>
        <v/>
      </c>
      <c r="F2455" s="7" t="str">
        <f>IF('Payments Export'!A2459="","",'Payments Export'!N2459)</f>
        <v/>
      </c>
      <c r="G2455" s="7" t="str">
        <f>IF('Payments Export'!A2459="","",'Payments Export'!O2459)</f>
        <v/>
      </c>
      <c r="H2455" s="7" t="str">
        <f>IF('Payments Export'!B2459="","",G2455-F2455)</f>
        <v/>
      </c>
      <c r="I2455" s="3" t="str">
        <f>IF(C2455&lt;&gt;"",_xlfn.XLOOKUP(IFERROR(VALUE(C2455),C2455),'Items database'!A:A,'Items database'!B:B),(_xlfn.XLOOKUP(LEFT(E2455,3),Services,Services,"")))</f>
        <v/>
      </c>
      <c r="J2455" s="3" t="str">
        <f t="shared" si="77"/>
        <v/>
      </c>
    </row>
    <row r="2456" spans="1:10" x14ac:dyDescent="0.35">
      <c r="A2456" s="7" t="str">
        <f>IF('Payments Export'!A2460="","",'Payments Export'!A2460)</f>
        <v/>
      </c>
      <c r="B2456" s="7" t="str">
        <f>IF('Payments Export'!A2460="","",'Payments Export'!B2460)</f>
        <v/>
      </c>
      <c r="C2456" s="7" t="str">
        <f>IF(IFERROR(VALUE('Payments Export'!H2460),'Payments Export'!H2460)&lt;&gt;0,IFERROR(VALUE('Payments Export'!H2460),'Payments Export'!H2460),"")</f>
        <v/>
      </c>
      <c r="D2456" s="7" t="str">
        <f>IF('Payments Export'!I2460="","",'Payments Export'!I2460)</f>
        <v/>
      </c>
      <c r="E2456" s="7" t="str">
        <f t="shared" si="76"/>
        <v/>
      </c>
      <c r="F2456" s="7" t="str">
        <f>IF('Payments Export'!A2460="","",'Payments Export'!N2460)</f>
        <v/>
      </c>
      <c r="G2456" s="7" t="str">
        <f>IF('Payments Export'!A2460="","",'Payments Export'!O2460)</f>
        <v/>
      </c>
      <c r="H2456" s="7" t="str">
        <f>IF('Payments Export'!B2460="","",G2456-F2456)</f>
        <v/>
      </c>
      <c r="I2456" s="3" t="str">
        <f>IF(C2456&lt;&gt;"",_xlfn.XLOOKUP(IFERROR(VALUE(C2456),C2456),'Items database'!A:A,'Items database'!B:B),(_xlfn.XLOOKUP(LEFT(E2456,3),Services,Services,"")))</f>
        <v/>
      </c>
      <c r="J2456" s="3" t="str">
        <f t="shared" si="77"/>
        <v/>
      </c>
    </row>
    <row r="2457" spans="1:10" x14ac:dyDescent="0.35">
      <c r="A2457" s="7" t="str">
        <f>IF('Payments Export'!A2461="","",'Payments Export'!A2461)</f>
        <v/>
      </c>
      <c r="B2457" s="7" t="str">
        <f>IF('Payments Export'!A2461="","",'Payments Export'!B2461)</f>
        <v/>
      </c>
      <c r="C2457" s="7" t="str">
        <f>IF(IFERROR(VALUE('Payments Export'!H2461),'Payments Export'!H2461)&lt;&gt;0,IFERROR(VALUE('Payments Export'!H2461),'Payments Export'!H2461),"")</f>
        <v/>
      </c>
      <c r="D2457" s="7" t="str">
        <f>IF('Payments Export'!I2461="","",'Payments Export'!I2461)</f>
        <v/>
      </c>
      <c r="E2457" s="7" t="str">
        <f t="shared" si="76"/>
        <v/>
      </c>
      <c r="F2457" s="7" t="str">
        <f>IF('Payments Export'!A2461="","",'Payments Export'!N2461)</f>
        <v/>
      </c>
      <c r="G2457" s="7" t="str">
        <f>IF('Payments Export'!A2461="","",'Payments Export'!O2461)</f>
        <v/>
      </c>
      <c r="H2457" s="7" t="str">
        <f>IF('Payments Export'!B2461="","",G2457-F2457)</f>
        <v/>
      </c>
      <c r="I2457" s="3" t="str">
        <f>IF(C2457&lt;&gt;"",_xlfn.XLOOKUP(IFERROR(VALUE(C2457),C2457),'Items database'!A:A,'Items database'!B:B),(_xlfn.XLOOKUP(LEFT(E2457,3),Services,Services,"")))</f>
        <v/>
      </c>
      <c r="J2457" s="3" t="str">
        <f t="shared" si="77"/>
        <v/>
      </c>
    </row>
    <row r="2458" spans="1:10" x14ac:dyDescent="0.35">
      <c r="A2458" s="7" t="str">
        <f>IF('Payments Export'!A2462="","",'Payments Export'!A2462)</f>
        <v/>
      </c>
      <c r="B2458" s="7" t="str">
        <f>IF('Payments Export'!A2462="","",'Payments Export'!B2462)</f>
        <v/>
      </c>
      <c r="C2458" s="7" t="str">
        <f>IF(IFERROR(VALUE('Payments Export'!H2462),'Payments Export'!H2462)&lt;&gt;0,IFERROR(VALUE('Payments Export'!H2462),'Payments Export'!H2462),"")</f>
        <v/>
      </c>
      <c r="D2458" s="7" t="str">
        <f>IF('Payments Export'!I2462="","",'Payments Export'!I2462)</f>
        <v/>
      </c>
      <c r="E2458" s="7" t="str">
        <f t="shared" si="76"/>
        <v/>
      </c>
      <c r="F2458" s="7" t="str">
        <f>IF('Payments Export'!A2462="","",'Payments Export'!N2462)</f>
        <v/>
      </c>
      <c r="G2458" s="7" t="str">
        <f>IF('Payments Export'!A2462="","",'Payments Export'!O2462)</f>
        <v/>
      </c>
      <c r="H2458" s="7" t="str">
        <f>IF('Payments Export'!B2462="","",G2458-F2458)</f>
        <v/>
      </c>
      <c r="I2458" s="3" t="str">
        <f>IF(C2458&lt;&gt;"",_xlfn.XLOOKUP(IFERROR(VALUE(C2458),C2458),'Items database'!A:A,'Items database'!B:B),(_xlfn.XLOOKUP(LEFT(E2458,3),Services,Services,"")))</f>
        <v/>
      </c>
      <c r="J2458" s="3" t="str">
        <f t="shared" si="77"/>
        <v/>
      </c>
    </row>
    <row r="2459" spans="1:10" x14ac:dyDescent="0.35">
      <c r="A2459" s="7" t="str">
        <f>IF('Payments Export'!A2463="","",'Payments Export'!A2463)</f>
        <v/>
      </c>
      <c r="B2459" s="7" t="str">
        <f>IF('Payments Export'!A2463="","",'Payments Export'!B2463)</f>
        <v/>
      </c>
      <c r="C2459" s="7" t="str">
        <f>IF(IFERROR(VALUE('Payments Export'!H2463),'Payments Export'!H2463)&lt;&gt;0,IFERROR(VALUE('Payments Export'!H2463),'Payments Export'!H2463),"")</f>
        <v/>
      </c>
      <c r="D2459" s="7" t="str">
        <f>IF('Payments Export'!I2463="","",'Payments Export'!I2463)</f>
        <v/>
      </c>
      <c r="E2459" s="7" t="str">
        <f t="shared" si="76"/>
        <v/>
      </c>
      <c r="F2459" s="7" t="str">
        <f>IF('Payments Export'!A2463="","",'Payments Export'!N2463)</f>
        <v/>
      </c>
      <c r="G2459" s="7" t="str">
        <f>IF('Payments Export'!A2463="","",'Payments Export'!O2463)</f>
        <v/>
      </c>
      <c r="H2459" s="7" t="str">
        <f>IF('Payments Export'!B2463="","",G2459-F2459)</f>
        <v/>
      </c>
      <c r="I2459" s="3" t="str">
        <f>IF(C2459&lt;&gt;"",_xlfn.XLOOKUP(IFERROR(VALUE(C2459),C2459),'Items database'!A:A,'Items database'!B:B),(_xlfn.XLOOKUP(LEFT(E2459,3),Services,Services,"")))</f>
        <v/>
      </c>
      <c r="J2459" s="3" t="str">
        <f t="shared" si="77"/>
        <v/>
      </c>
    </row>
    <row r="2460" spans="1:10" x14ac:dyDescent="0.35">
      <c r="A2460" s="7" t="str">
        <f>IF('Payments Export'!A2464="","",'Payments Export'!A2464)</f>
        <v/>
      </c>
      <c r="B2460" s="7" t="str">
        <f>IF('Payments Export'!A2464="","",'Payments Export'!B2464)</f>
        <v/>
      </c>
      <c r="C2460" s="7" t="str">
        <f>IF(IFERROR(VALUE('Payments Export'!H2464),'Payments Export'!H2464)&lt;&gt;0,IFERROR(VALUE('Payments Export'!H2464),'Payments Export'!H2464),"")</f>
        <v/>
      </c>
      <c r="D2460" s="7" t="str">
        <f>IF('Payments Export'!I2464="","",'Payments Export'!I2464)</f>
        <v/>
      </c>
      <c r="E2460" s="7" t="str">
        <f t="shared" si="76"/>
        <v/>
      </c>
      <c r="F2460" s="7" t="str">
        <f>IF('Payments Export'!A2464="","",'Payments Export'!N2464)</f>
        <v/>
      </c>
      <c r="G2460" s="7" t="str">
        <f>IF('Payments Export'!A2464="","",'Payments Export'!O2464)</f>
        <v/>
      </c>
      <c r="H2460" s="7" t="str">
        <f>IF('Payments Export'!B2464="","",G2460-F2460)</f>
        <v/>
      </c>
      <c r="I2460" s="3" t="str">
        <f>IF(C2460&lt;&gt;"",_xlfn.XLOOKUP(IFERROR(VALUE(C2460),C2460),'Items database'!A:A,'Items database'!B:B),(_xlfn.XLOOKUP(LEFT(E2460,3),Services,Services,"")))</f>
        <v/>
      </c>
      <c r="J2460" s="3" t="str">
        <f t="shared" si="77"/>
        <v/>
      </c>
    </row>
    <row r="2461" spans="1:10" x14ac:dyDescent="0.35">
      <c r="A2461" s="7" t="str">
        <f>IF('Payments Export'!A2465="","",'Payments Export'!A2465)</f>
        <v/>
      </c>
      <c r="B2461" s="7" t="str">
        <f>IF('Payments Export'!A2465="","",'Payments Export'!B2465)</f>
        <v/>
      </c>
      <c r="C2461" s="7" t="str">
        <f>IF(IFERROR(VALUE('Payments Export'!H2465),'Payments Export'!H2465)&lt;&gt;0,IFERROR(VALUE('Payments Export'!H2465),'Payments Export'!H2465),"")</f>
        <v/>
      </c>
      <c r="D2461" s="7" t="str">
        <f>IF('Payments Export'!I2465="","",'Payments Export'!I2465)</f>
        <v/>
      </c>
      <c r="E2461" s="7" t="str">
        <f t="shared" si="76"/>
        <v/>
      </c>
      <c r="F2461" s="7" t="str">
        <f>IF('Payments Export'!A2465="","",'Payments Export'!N2465)</f>
        <v/>
      </c>
      <c r="G2461" s="7" t="str">
        <f>IF('Payments Export'!A2465="","",'Payments Export'!O2465)</f>
        <v/>
      </c>
      <c r="H2461" s="7" t="str">
        <f>IF('Payments Export'!B2465="","",G2461-F2461)</f>
        <v/>
      </c>
      <c r="I2461" s="3" t="str">
        <f>IF(C2461&lt;&gt;"",_xlfn.XLOOKUP(IFERROR(VALUE(C2461),C2461),'Items database'!A:A,'Items database'!B:B),(_xlfn.XLOOKUP(LEFT(E2461,3),Services,Services,"")))</f>
        <v/>
      </c>
      <c r="J2461" s="3" t="str">
        <f t="shared" si="77"/>
        <v/>
      </c>
    </row>
    <row r="2462" spans="1:10" x14ac:dyDescent="0.35">
      <c r="A2462" s="7" t="str">
        <f>IF('Payments Export'!A2466="","",'Payments Export'!A2466)</f>
        <v/>
      </c>
      <c r="B2462" s="7" t="str">
        <f>IF('Payments Export'!A2466="","",'Payments Export'!B2466)</f>
        <v/>
      </c>
      <c r="C2462" s="7" t="str">
        <f>IF(IFERROR(VALUE('Payments Export'!H2466),'Payments Export'!H2466)&lt;&gt;0,IFERROR(VALUE('Payments Export'!H2466),'Payments Export'!H2466),"")</f>
        <v/>
      </c>
      <c r="D2462" s="7" t="str">
        <f>IF('Payments Export'!I2466="","",'Payments Export'!I2466)</f>
        <v/>
      </c>
      <c r="E2462" s="7" t="str">
        <f t="shared" si="76"/>
        <v/>
      </c>
      <c r="F2462" s="7" t="str">
        <f>IF('Payments Export'!A2466="","",'Payments Export'!N2466)</f>
        <v/>
      </c>
      <c r="G2462" s="7" t="str">
        <f>IF('Payments Export'!A2466="","",'Payments Export'!O2466)</f>
        <v/>
      </c>
      <c r="H2462" s="7" t="str">
        <f>IF('Payments Export'!B2466="","",G2462-F2462)</f>
        <v/>
      </c>
      <c r="I2462" s="3" t="str">
        <f>IF(C2462&lt;&gt;"",_xlfn.XLOOKUP(IFERROR(VALUE(C2462),C2462),'Items database'!A:A,'Items database'!B:B),(_xlfn.XLOOKUP(LEFT(E2462,3),Services,Services,"")))</f>
        <v/>
      </c>
      <c r="J2462" s="3" t="str">
        <f t="shared" si="77"/>
        <v/>
      </c>
    </row>
    <row r="2463" spans="1:10" x14ac:dyDescent="0.35">
      <c r="A2463" s="7" t="str">
        <f>IF('Payments Export'!A2467="","",'Payments Export'!A2467)</f>
        <v/>
      </c>
      <c r="B2463" s="7" t="str">
        <f>IF('Payments Export'!A2467="","",'Payments Export'!B2467)</f>
        <v/>
      </c>
      <c r="C2463" s="7" t="str">
        <f>IF(IFERROR(VALUE('Payments Export'!H2467),'Payments Export'!H2467)&lt;&gt;0,IFERROR(VALUE('Payments Export'!H2467),'Payments Export'!H2467),"")</f>
        <v/>
      </c>
      <c r="D2463" s="7" t="str">
        <f>IF('Payments Export'!I2467="","",'Payments Export'!I2467)</f>
        <v/>
      </c>
      <c r="E2463" s="7" t="str">
        <f t="shared" si="76"/>
        <v/>
      </c>
      <c r="F2463" s="7" t="str">
        <f>IF('Payments Export'!A2467="","",'Payments Export'!N2467)</f>
        <v/>
      </c>
      <c r="G2463" s="7" t="str">
        <f>IF('Payments Export'!A2467="","",'Payments Export'!O2467)</f>
        <v/>
      </c>
      <c r="H2463" s="7" t="str">
        <f>IF('Payments Export'!B2467="","",G2463-F2463)</f>
        <v/>
      </c>
      <c r="I2463" s="3" t="str">
        <f>IF(C2463&lt;&gt;"",_xlfn.XLOOKUP(IFERROR(VALUE(C2463),C2463),'Items database'!A:A,'Items database'!B:B),(_xlfn.XLOOKUP(LEFT(E2463,3),Services,Services,"")))</f>
        <v/>
      </c>
      <c r="J2463" s="3" t="str">
        <f t="shared" si="77"/>
        <v/>
      </c>
    </row>
    <row r="2464" spans="1:10" x14ac:dyDescent="0.35">
      <c r="A2464" s="7" t="str">
        <f>IF('Payments Export'!A2468="","",'Payments Export'!A2468)</f>
        <v/>
      </c>
      <c r="B2464" s="7" t="str">
        <f>IF('Payments Export'!A2468="","",'Payments Export'!B2468)</f>
        <v/>
      </c>
      <c r="C2464" s="7" t="str">
        <f>IF(IFERROR(VALUE('Payments Export'!H2468),'Payments Export'!H2468)&lt;&gt;0,IFERROR(VALUE('Payments Export'!H2468),'Payments Export'!H2468),"")</f>
        <v/>
      </c>
      <c r="D2464" s="7" t="str">
        <f>IF('Payments Export'!I2468="","",'Payments Export'!I2468)</f>
        <v/>
      </c>
      <c r="E2464" s="7" t="str">
        <f t="shared" si="76"/>
        <v/>
      </c>
      <c r="F2464" s="7" t="str">
        <f>IF('Payments Export'!A2468="","",'Payments Export'!N2468)</f>
        <v/>
      </c>
      <c r="G2464" s="7" t="str">
        <f>IF('Payments Export'!A2468="","",'Payments Export'!O2468)</f>
        <v/>
      </c>
      <c r="H2464" s="7" t="str">
        <f>IF('Payments Export'!B2468="","",G2464-F2464)</f>
        <v/>
      </c>
      <c r="I2464" s="3" t="str">
        <f>IF(C2464&lt;&gt;"",_xlfn.XLOOKUP(IFERROR(VALUE(C2464),C2464),'Items database'!A:A,'Items database'!B:B),(_xlfn.XLOOKUP(LEFT(E2464,3),Services,Services,"")))</f>
        <v/>
      </c>
      <c r="J2464" s="3" t="str">
        <f t="shared" si="77"/>
        <v/>
      </c>
    </row>
    <row r="2465" spans="1:10" x14ac:dyDescent="0.35">
      <c r="A2465" s="7" t="str">
        <f>IF('Payments Export'!A2469="","",'Payments Export'!A2469)</f>
        <v/>
      </c>
      <c r="B2465" s="7" t="str">
        <f>IF('Payments Export'!A2469="","",'Payments Export'!B2469)</f>
        <v/>
      </c>
      <c r="C2465" s="7" t="str">
        <f>IF(IFERROR(VALUE('Payments Export'!H2469),'Payments Export'!H2469)&lt;&gt;0,IFERROR(VALUE('Payments Export'!H2469),'Payments Export'!H2469),"")</f>
        <v/>
      </c>
      <c r="D2465" s="7" t="str">
        <f>IF('Payments Export'!I2469="","",'Payments Export'!I2469)</f>
        <v/>
      </c>
      <c r="E2465" s="7" t="str">
        <f t="shared" si="76"/>
        <v/>
      </c>
      <c r="F2465" s="7" t="str">
        <f>IF('Payments Export'!A2469="","",'Payments Export'!N2469)</f>
        <v/>
      </c>
      <c r="G2465" s="7" t="str">
        <f>IF('Payments Export'!A2469="","",'Payments Export'!O2469)</f>
        <v/>
      </c>
      <c r="H2465" s="7" t="str">
        <f>IF('Payments Export'!B2469="","",G2465-F2465)</f>
        <v/>
      </c>
      <c r="I2465" s="3" t="str">
        <f>IF(C2465&lt;&gt;"",_xlfn.XLOOKUP(IFERROR(VALUE(C2465),C2465),'Items database'!A:A,'Items database'!B:B),(_xlfn.XLOOKUP(LEFT(E2465,3),Services,Services,"")))</f>
        <v/>
      </c>
      <c r="J2465" s="3" t="str">
        <f t="shared" si="77"/>
        <v/>
      </c>
    </row>
    <row r="2466" spans="1:10" x14ac:dyDescent="0.35">
      <c r="A2466" s="7" t="str">
        <f>IF('Payments Export'!A2470="","",'Payments Export'!A2470)</f>
        <v/>
      </c>
      <c r="B2466" s="7" t="str">
        <f>IF('Payments Export'!A2470="","",'Payments Export'!B2470)</f>
        <v/>
      </c>
      <c r="C2466" s="7" t="str">
        <f>IF(IFERROR(VALUE('Payments Export'!H2470),'Payments Export'!H2470)&lt;&gt;0,IFERROR(VALUE('Payments Export'!H2470),'Payments Export'!H2470),"")</f>
        <v/>
      </c>
      <c r="D2466" s="7" t="str">
        <f>IF('Payments Export'!I2470="","",'Payments Export'!I2470)</f>
        <v/>
      </c>
      <c r="E2466" s="7" t="str">
        <f t="shared" si="76"/>
        <v/>
      </c>
      <c r="F2466" s="7" t="str">
        <f>IF('Payments Export'!A2470="","",'Payments Export'!N2470)</f>
        <v/>
      </c>
      <c r="G2466" s="7" t="str">
        <f>IF('Payments Export'!A2470="","",'Payments Export'!O2470)</f>
        <v/>
      </c>
      <c r="H2466" s="7" t="str">
        <f>IF('Payments Export'!B2470="","",G2466-F2466)</f>
        <v/>
      </c>
      <c r="I2466" s="3" t="str">
        <f>IF(C2466&lt;&gt;"",_xlfn.XLOOKUP(IFERROR(VALUE(C2466),C2466),'Items database'!A:A,'Items database'!B:B),(_xlfn.XLOOKUP(LEFT(E2466,3),Services,Services,"")))</f>
        <v/>
      </c>
      <c r="J2466" s="3" t="str">
        <f t="shared" si="77"/>
        <v/>
      </c>
    </row>
    <row r="2467" spans="1:10" x14ac:dyDescent="0.35">
      <c r="A2467" s="7" t="str">
        <f>IF('Payments Export'!A2471="","",'Payments Export'!A2471)</f>
        <v/>
      </c>
      <c r="B2467" s="7" t="str">
        <f>IF('Payments Export'!A2471="","",'Payments Export'!B2471)</f>
        <v/>
      </c>
      <c r="C2467" s="7" t="str">
        <f>IF(IFERROR(VALUE('Payments Export'!H2471),'Payments Export'!H2471)&lt;&gt;0,IFERROR(VALUE('Payments Export'!H2471),'Payments Export'!H2471),"")</f>
        <v/>
      </c>
      <c r="D2467" s="7" t="str">
        <f>IF('Payments Export'!I2471="","",'Payments Export'!I2471)</f>
        <v/>
      </c>
      <c r="E2467" s="7" t="str">
        <f t="shared" si="76"/>
        <v/>
      </c>
      <c r="F2467" s="7" t="str">
        <f>IF('Payments Export'!A2471="","",'Payments Export'!N2471)</f>
        <v/>
      </c>
      <c r="G2467" s="7" t="str">
        <f>IF('Payments Export'!A2471="","",'Payments Export'!O2471)</f>
        <v/>
      </c>
      <c r="H2467" s="7" t="str">
        <f>IF('Payments Export'!B2471="","",G2467-F2467)</f>
        <v/>
      </c>
      <c r="I2467" s="3" t="str">
        <f>IF(C2467&lt;&gt;"",_xlfn.XLOOKUP(IFERROR(VALUE(C2467),C2467),'Items database'!A:A,'Items database'!B:B),(_xlfn.XLOOKUP(LEFT(E2467,3),Services,Services,"")))</f>
        <v/>
      </c>
      <c r="J2467" s="3" t="str">
        <f t="shared" si="77"/>
        <v/>
      </c>
    </row>
    <row r="2468" spans="1:10" x14ac:dyDescent="0.35">
      <c r="A2468" s="7" t="str">
        <f>IF('Payments Export'!A2472="","",'Payments Export'!A2472)</f>
        <v/>
      </c>
      <c r="B2468" s="7" t="str">
        <f>IF('Payments Export'!A2472="","",'Payments Export'!B2472)</f>
        <v/>
      </c>
      <c r="C2468" s="7" t="str">
        <f>IF(IFERROR(VALUE('Payments Export'!H2472),'Payments Export'!H2472)&lt;&gt;0,IFERROR(VALUE('Payments Export'!H2472),'Payments Export'!H2472),"")</f>
        <v/>
      </c>
      <c r="D2468" s="7" t="str">
        <f>IF('Payments Export'!I2472="","",'Payments Export'!I2472)</f>
        <v/>
      </c>
      <c r="E2468" s="7" t="str">
        <f t="shared" si="76"/>
        <v/>
      </c>
      <c r="F2468" s="7" t="str">
        <f>IF('Payments Export'!A2472="","",'Payments Export'!N2472)</f>
        <v/>
      </c>
      <c r="G2468" s="7" t="str">
        <f>IF('Payments Export'!A2472="","",'Payments Export'!O2472)</f>
        <v/>
      </c>
      <c r="H2468" s="7" t="str">
        <f>IF('Payments Export'!B2472="","",G2468-F2468)</f>
        <v/>
      </c>
      <c r="I2468" s="3" t="str">
        <f>IF(C2468&lt;&gt;"",_xlfn.XLOOKUP(IFERROR(VALUE(C2468),C2468),'Items database'!A:A,'Items database'!B:B),(_xlfn.XLOOKUP(LEFT(E2468,3),Services,Services,"")))</f>
        <v/>
      </c>
      <c r="J2468" s="3" t="str">
        <f t="shared" si="77"/>
        <v/>
      </c>
    </row>
    <row r="2469" spans="1:10" x14ac:dyDescent="0.35">
      <c r="A2469" s="7" t="str">
        <f>IF('Payments Export'!A2473="","",'Payments Export'!A2473)</f>
        <v/>
      </c>
      <c r="B2469" s="7" t="str">
        <f>IF('Payments Export'!A2473="","",'Payments Export'!B2473)</f>
        <v/>
      </c>
      <c r="C2469" s="7" t="str">
        <f>IF(IFERROR(VALUE('Payments Export'!H2473),'Payments Export'!H2473)&lt;&gt;0,IFERROR(VALUE('Payments Export'!H2473),'Payments Export'!H2473),"")</f>
        <v/>
      </c>
      <c r="D2469" s="7" t="str">
        <f>IF('Payments Export'!I2473="","",'Payments Export'!I2473)</f>
        <v/>
      </c>
      <c r="E2469" s="7" t="str">
        <f t="shared" si="76"/>
        <v/>
      </c>
      <c r="F2469" s="7" t="str">
        <f>IF('Payments Export'!A2473="","",'Payments Export'!N2473)</f>
        <v/>
      </c>
      <c r="G2469" s="7" t="str">
        <f>IF('Payments Export'!A2473="","",'Payments Export'!O2473)</f>
        <v/>
      </c>
      <c r="H2469" s="7" t="str">
        <f>IF('Payments Export'!B2473="","",G2469-F2469)</f>
        <v/>
      </c>
      <c r="I2469" s="3" t="str">
        <f>IF(C2469&lt;&gt;"",_xlfn.XLOOKUP(IFERROR(VALUE(C2469),C2469),'Items database'!A:A,'Items database'!B:B),(_xlfn.XLOOKUP(LEFT(E2469,3),Services,Services,"")))</f>
        <v/>
      </c>
      <c r="J2469" s="3" t="str">
        <f t="shared" si="77"/>
        <v/>
      </c>
    </row>
    <row r="2470" spans="1:10" x14ac:dyDescent="0.35">
      <c r="A2470" s="7" t="str">
        <f>IF('Payments Export'!A2474="","",'Payments Export'!A2474)</f>
        <v/>
      </c>
      <c r="B2470" s="7" t="str">
        <f>IF('Payments Export'!A2474="","",'Payments Export'!B2474)</f>
        <v/>
      </c>
      <c r="C2470" s="7" t="str">
        <f>IF(IFERROR(VALUE('Payments Export'!H2474),'Payments Export'!H2474)&lt;&gt;0,IFERROR(VALUE('Payments Export'!H2474),'Payments Export'!H2474),"")</f>
        <v/>
      </c>
      <c r="D2470" s="7" t="str">
        <f>IF('Payments Export'!I2474="","",'Payments Export'!I2474)</f>
        <v/>
      </c>
      <c r="E2470" s="7" t="str">
        <f t="shared" si="76"/>
        <v/>
      </c>
      <c r="F2470" s="7" t="str">
        <f>IF('Payments Export'!A2474="","",'Payments Export'!N2474)</f>
        <v/>
      </c>
      <c r="G2470" s="7" t="str">
        <f>IF('Payments Export'!A2474="","",'Payments Export'!O2474)</f>
        <v/>
      </c>
      <c r="H2470" s="7" t="str">
        <f>IF('Payments Export'!B2474="","",G2470-F2470)</f>
        <v/>
      </c>
      <c r="I2470" s="3" t="str">
        <f>IF(C2470&lt;&gt;"",_xlfn.XLOOKUP(IFERROR(VALUE(C2470),C2470),'Items database'!A:A,'Items database'!B:B),(_xlfn.XLOOKUP(LEFT(E2470,3),Services,Services,"")))</f>
        <v/>
      </c>
      <c r="J2470" s="3" t="str">
        <f t="shared" si="77"/>
        <v/>
      </c>
    </row>
    <row r="2471" spans="1:10" x14ac:dyDescent="0.35">
      <c r="A2471" s="7" t="str">
        <f>IF('Payments Export'!A2475="","",'Payments Export'!A2475)</f>
        <v/>
      </c>
      <c r="B2471" s="7" t="str">
        <f>IF('Payments Export'!A2475="","",'Payments Export'!B2475)</f>
        <v/>
      </c>
      <c r="C2471" s="7" t="str">
        <f>IF(IFERROR(VALUE('Payments Export'!H2475),'Payments Export'!H2475)&lt;&gt;0,IFERROR(VALUE('Payments Export'!H2475),'Payments Export'!H2475),"")</f>
        <v/>
      </c>
      <c r="D2471" s="7" t="str">
        <f>IF('Payments Export'!I2475="","",'Payments Export'!I2475)</f>
        <v/>
      </c>
      <c r="E2471" s="7" t="str">
        <f t="shared" si="76"/>
        <v/>
      </c>
      <c r="F2471" s="7" t="str">
        <f>IF('Payments Export'!A2475="","",'Payments Export'!N2475)</f>
        <v/>
      </c>
      <c r="G2471" s="7" t="str">
        <f>IF('Payments Export'!A2475="","",'Payments Export'!O2475)</f>
        <v/>
      </c>
      <c r="H2471" s="7" t="str">
        <f>IF('Payments Export'!B2475="","",G2471-F2471)</f>
        <v/>
      </c>
      <c r="I2471" s="3" t="str">
        <f>IF(C2471&lt;&gt;"",_xlfn.XLOOKUP(IFERROR(VALUE(C2471),C2471),'Items database'!A:A,'Items database'!B:B),(_xlfn.XLOOKUP(LEFT(E2471,3),Services,Services,"")))</f>
        <v/>
      </c>
      <c r="J2471" s="3" t="str">
        <f t="shared" si="77"/>
        <v/>
      </c>
    </row>
    <row r="2472" spans="1:10" x14ac:dyDescent="0.35">
      <c r="A2472" s="7" t="str">
        <f>IF('Payments Export'!A2476="","",'Payments Export'!A2476)</f>
        <v/>
      </c>
      <c r="B2472" s="7" t="str">
        <f>IF('Payments Export'!A2476="","",'Payments Export'!B2476)</f>
        <v/>
      </c>
      <c r="C2472" s="7" t="str">
        <f>IF(IFERROR(VALUE('Payments Export'!H2476),'Payments Export'!H2476)&lt;&gt;0,IFERROR(VALUE('Payments Export'!H2476),'Payments Export'!H2476),"")</f>
        <v/>
      </c>
      <c r="D2472" s="7" t="str">
        <f>IF('Payments Export'!I2476="","",'Payments Export'!I2476)</f>
        <v/>
      </c>
      <c r="E2472" s="7" t="str">
        <f t="shared" si="76"/>
        <v/>
      </c>
      <c r="F2472" s="7" t="str">
        <f>IF('Payments Export'!A2476="","",'Payments Export'!N2476)</f>
        <v/>
      </c>
      <c r="G2472" s="7" t="str">
        <f>IF('Payments Export'!A2476="","",'Payments Export'!O2476)</f>
        <v/>
      </c>
      <c r="H2472" s="7" t="str">
        <f>IF('Payments Export'!B2476="","",G2472-F2472)</f>
        <v/>
      </c>
      <c r="I2472" s="3" t="str">
        <f>IF(C2472&lt;&gt;"",_xlfn.XLOOKUP(IFERROR(VALUE(C2472),C2472),'Items database'!A:A,'Items database'!B:B),(_xlfn.XLOOKUP(LEFT(E2472,3),Services,Services,"")))</f>
        <v/>
      </c>
      <c r="J2472" s="3" t="str">
        <f t="shared" si="77"/>
        <v/>
      </c>
    </row>
    <row r="2473" spans="1:10" x14ac:dyDescent="0.35">
      <c r="A2473" s="7" t="str">
        <f>IF('Payments Export'!A2477="","",'Payments Export'!A2477)</f>
        <v/>
      </c>
      <c r="B2473" s="7" t="str">
        <f>IF('Payments Export'!A2477="","",'Payments Export'!B2477)</f>
        <v/>
      </c>
      <c r="C2473" s="7" t="str">
        <f>IF(IFERROR(VALUE('Payments Export'!H2477),'Payments Export'!H2477)&lt;&gt;0,IFERROR(VALUE('Payments Export'!H2477),'Payments Export'!H2477),"")</f>
        <v/>
      </c>
      <c r="D2473" s="7" t="str">
        <f>IF('Payments Export'!I2477="","",'Payments Export'!I2477)</f>
        <v/>
      </c>
      <c r="E2473" s="7" t="str">
        <f t="shared" si="76"/>
        <v/>
      </c>
      <c r="F2473" s="7" t="str">
        <f>IF('Payments Export'!A2477="","",'Payments Export'!N2477)</f>
        <v/>
      </c>
      <c r="G2473" s="7" t="str">
        <f>IF('Payments Export'!A2477="","",'Payments Export'!O2477)</f>
        <v/>
      </c>
      <c r="H2473" s="7" t="str">
        <f>IF('Payments Export'!B2477="","",G2473-F2473)</f>
        <v/>
      </c>
      <c r="I2473" s="3" t="str">
        <f>IF(C2473&lt;&gt;"",_xlfn.XLOOKUP(IFERROR(VALUE(C2473),C2473),'Items database'!A:A,'Items database'!B:B),(_xlfn.XLOOKUP(LEFT(E2473,3),Services,Services,"")))</f>
        <v/>
      </c>
      <c r="J2473" s="3" t="str">
        <f t="shared" si="77"/>
        <v/>
      </c>
    </row>
    <row r="2474" spans="1:10" x14ac:dyDescent="0.35">
      <c r="A2474" s="7" t="str">
        <f>IF('Payments Export'!A2478="","",'Payments Export'!A2478)</f>
        <v/>
      </c>
      <c r="B2474" s="7" t="str">
        <f>IF('Payments Export'!A2478="","",'Payments Export'!B2478)</f>
        <v/>
      </c>
      <c r="C2474" s="7" t="str">
        <f>IF(IFERROR(VALUE('Payments Export'!H2478),'Payments Export'!H2478)&lt;&gt;0,IFERROR(VALUE('Payments Export'!H2478),'Payments Export'!H2478),"")</f>
        <v/>
      </c>
      <c r="D2474" s="7" t="str">
        <f>IF('Payments Export'!I2478="","",'Payments Export'!I2478)</f>
        <v/>
      </c>
      <c r="E2474" s="7" t="str">
        <f t="shared" si="76"/>
        <v/>
      </c>
      <c r="F2474" s="7" t="str">
        <f>IF('Payments Export'!A2478="","",'Payments Export'!N2478)</f>
        <v/>
      </c>
      <c r="G2474" s="7" t="str">
        <f>IF('Payments Export'!A2478="","",'Payments Export'!O2478)</f>
        <v/>
      </c>
      <c r="H2474" s="7" t="str">
        <f>IF('Payments Export'!B2478="","",G2474-F2474)</f>
        <v/>
      </c>
      <c r="I2474" s="3" t="str">
        <f>IF(C2474&lt;&gt;"",_xlfn.XLOOKUP(IFERROR(VALUE(C2474),C2474),'Items database'!A:A,'Items database'!B:B),(_xlfn.XLOOKUP(LEFT(E2474,3),Services,Services,"")))</f>
        <v/>
      </c>
      <c r="J2474" s="3" t="str">
        <f t="shared" si="77"/>
        <v/>
      </c>
    </row>
    <row r="2475" spans="1:10" x14ac:dyDescent="0.35">
      <c r="A2475" s="7" t="str">
        <f>IF('Payments Export'!A2479="","",'Payments Export'!A2479)</f>
        <v/>
      </c>
      <c r="B2475" s="7" t="str">
        <f>IF('Payments Export'!A2479="","",'Payments Export'!B2479)</f>
        <v/>
      </c>
      <c r="C2475" s="7" t="str">
        <f>IF(IFERROR(VALUE('Payments Export'!H2479),'Payments Export'!H2479)&lt;&gt;0,IFERROR(VALUE('Payments Export'!H2479),'Payments Export'!H2479),"")</f>
        <v/>
      </c>
      <c r="D2475" s="7" t="str">
        <f>IF('Payments Export'!I2479="","",'Payments Export'!I2479)</f>
        <v/>
      </c>
      <c r="E2475" s="7" t="str">
        <f t="shared" si="76"/>
        <v/>
      </c>
      <c r="F2475" s="7" t="str">
        <f>IF('Payments Export'!A2479="","",'Payments Export'!N2479)</f>
        <v/>
      </c>
      <c r="G2475" s="7" t="str">
        <f>IF('Payments Export'!A2479="","",'Payments Export'!O2479)</f>
        <v/>
      </c>
      <c r="H2475" s="7" t="str">
        <f>IF('Payments Export'!B2479="","",G2475-F2475)</f>
        <v/>
      </c>
      <c r="I2475" s="3" t="str">
        <f>IF(C2475&lt;&gt;"",_xlfn.XLOOKUP(IFERROR(VALUE(C2475),C2475),'Items database'!A:A,'Items database'!B:B),(_xlfn.XLOOKUP(LEFT(E2475,3),Services,Services,"")))</f>
        <v/>
      </c>
      <c r="J2475" s="3" t="str">
        <f t="shared" si="77"/>
        <v/>
      </c>
    </row>
    <row r="2476" spans="1:10" x14ac:dyDescent="0.35">
      <c r="A2476" s="7" t="str">
        <f>IF('Payments Export'!A2480="","",'Payments Export'!A2480)</f>
        <v/>
      </c>
      <c r="B2476" s="7" t="str">
        <f>IF('Payments Export'!A2480="","",'Payments Export'!B2480)</f>
        <v/>
      </c>
      <c r="C2476" s="7" t="str">
        <f>IF(IFERROR(VALUE('Payments Export'!H2480),'Payments Export'!H2480)&lt;&gt;0,IFERROR(VALUE('Payments Export'!H2480),'Payments Export'!H2480),"")</f>
        <v/>
      </c>
      <c r="D2476" s="7" t="str">
        <f>IF('Payments Export'!I2480="","",'Payments Export'!I2480)</f>
        <v/>
      </c>
      <c r="E2476" s="7" t="str">
        <f t="shared" si="76"/>
        <v/>
      </c>
      <c r="F2476" s="7" t="str">
        <f>IF('Payments Export'!A2480="","",'Payments Export'!N2480)</f>
        <v/>
      </c>
      <c r="G2476" s="7" t="str">
        <f>IF('Payments Export'!A2480="","",'Payments Export'!O2480)</f>
        <v/>
      </c>
      <c r="H2476" s="7" t="str">
        <f>IF('Payments Export'!B2480="","",G2476-F2476)</f>
        <v/>
      </c>
      <c r="I2476" s="3" t="str">
        <f>IF(C2476&lt;&gt;"",_xlfn.XLOOKUP(IFERROR(VALUE(C2476),C2476),'Items database'!A:A,'Items database'!B:B),(_xlfn.XLOOKUP(LEFT(E2476,3),Services,Services,"")))</f>
        <v/>
      </c>
      <c r="J2476" s="3" t="str">
        <f t="shared" si="77"/>
        <v/>
      </c>
    </row>
    <row r="2477" spans="1:10" x14ac:dyDescent="0.35">
      <c r="A2477" s="7" t="str">
        <f>IF('Payments Export'!A2481="","",'Payments Export'!A2481)</f>
        <v/>
      </c>
      <c r="B2477" s="7" t="str">
        <f>IF('Payments Export'!A2481="","",'Payments Export'!B2481)</f>
        <v/>
      </c>
      <c r="C2477" s="7" t="str">
        <f>IF(IFERROR(VALUE('Payments Export'!H2481),'Payments Export'!H2481)&lt;&gt;0,IFERROR(VALUE('Payments Export'!H2481),'Payments Export'!H2481),"")</f>
        <v/>
      </c>
      <c r="D2477" s="7" t="str">
        <f>IF('Payments Export'!I2481="","",'Payments Export'!I2481)</f>
        <v/>
      </c>
      <c r="E2477" s="7" t="str">
        <f t="shared" si="76"/>
        <v/>
      </c>
      <c r="F2477" s="7" t="str">
        <f>IF('Payments Export'!A2481="","",'Payments Export'!N2481)</f>
        <v/>
      </c>
      <c r="G2477" s="7" t="str">
        <f>IF('Payments Export'!A2481="","",'Payments Export'!O2481)</f>
        <v/>
      </c>
      <c r="H2477" s="7" t="str">
        <f>IF('Payments Export'!B2481="","",G2477-F2477)</f>
        <v/>
      </c>
      <c r="I2477" s="3" t="str">
        <f>IF(C2477&lt;&gt;"",_xlfn.XLOOKUP(IFERROR(VALUE(C2477),C2477),'Items database'!A:A,'Items database'!B:B),(_xlfn.XLOOKUP(LEFT(E2477,3),Services,Services,"")))</f>
        <v/>
      </c>
      <c r="J2477" s="3" t="str">
        <f t="shared" si="77"/>
        <v/>
      </c>
    </row>
    <row r="2478" spans="1:10" x14ac:dyDescent="0.35">
      <c r="A2478" s="7" t="str">
        <f>IF('Payments Export'!A2482="","",'Payments Export'!A2482)</f>
        <v/>
      </c>
      <c r="B2478" s="7" t="str">
        <f>IF('Payments Export'!A2482="","",'Payments Export'!B2482)</f>
        <v/>
      </c>
      <c r="C2478" s="7" t="str">
        <f>IF(IFERROR(VALUE('Payments Export'!H2482),'Payments Export'!H2482)&lt;&gt;0,IFERROR(VALUE('Payments Export'!H2482),'Payments Export'!H2482),"")</f>
        <v/>
      </c>
      <c r="D2478" s="7" t="str">
        <f>IF('Payments Export'!I2482="","",'Payments Export'!I2482)</f>
        <v/>
      </c>
      <c r="E2478" s="7" t="str">
        <f t="shared" si="76"/>
        <v/>
      </c>
      <c r="F2478" s="7" t="str">
        <f>IF('Payments Export'!A2482="","",'Payments Export'!N2482)</f>
        <v/>
      </c>
      <c r="G2478" s="7" t="str">
        <f>IF('Payments Export'!A2482="","",'Payments Export'!O2482)</f>
        <v/>
      </c>
      <c r="H2478" s="7" t="str">
        <f>IF('Payments Export'!B2482="","",G2478-F2478)</f>
        <v/>
      </c>
      <c r="I2478" s="3" t="str">
        <f>IF(C2478&lt;&gt;"",_xlfn.XLOOKUP(IFERROR(VALUE(C2478),C2478),'Items database'!A:A,'Items database'!B:B),(_xlfn.XLOOKUP(LEFT(E2478,3),Services,Services,"")))</f>
        <v/>
      </c>
      <c r="J2478" s="3" t="str">
        <f t="shared" si="77"/>
        <v/>
      </c>
    </row>
    <row r="2479" spans="1:10" x14ac:dyDescent="0.35">
      <c r="A2479" s="7" t="str">
        <f>IF('Payments Export'!A2483="","",'Payments Export'!A2483)</f>
        <v/>
      </c>
      <c r="B2479" s="7" t="str">
        <f>IF('Payments Export'!A2483="","",'Payments Export'!B2483)</f>
        <v/>
      </c>
      <c r="C2479" s="7" t="str">
        <f>IF(IFERROR(VALUE('Payments Export'!H2483),'Payments Export'!H2483)&lt;&gt;0,IFERROR(VALUE('Payments Export'!H2483),'Payments Export'!H2483),"")</f>
        <v/>
      </c>
      <c r="D2479" s="7" t="str">
        <f>IF('Payments Export'!I2483="","",'Payments Export'!I2483)</f>
        <v/>
      </c>
      <c r="E2479" s="7" t="str">
        <f t="shared" si="76"/>
        <v/>
      </c>
      <c r="F2479" s="7" t="str">
        <f>IF('Payments Export'!A2483="","",'Payments Export'!N2483)</f>
        <v/>
      </c>
      <c r="G2479" s="7" t="str">
        <f>IF('Payments Export'!A2483="","",'Payments Export'!O2483)</f>
        <v/>
      </c>
      <c r="H2479" s="7" t="str">
        <f>IF('Payments Export'!B2483="","",G2479-F2479)</f>
        <v/>
      </c>
      <c r="I2479" s="3" t="str">
        <f>IF(C2479&lt;&gt;"",_xlfn.XLOOKUP(IFERROR(VALUE(C2479),C2479),'Items database'!A:A,'Items database'!B:B),(_xlfn.XLOOKUP(LEFT(E2479,3),Services,Services,"")))</f>
        <v/>
      </c>
      <c r="J2479" s="3" t="str">
        <f t="shared" si="77"/>
        <v/>
      </c>
    </row>
    <row r="2480" spans="1:10" x14ac:dyDescent="0.35">
      <c r="A2480" s="7" t="str">
        <f>IF('Payments Export'!A2484="","",'Payments Export'!A2484)</f>
        <v/>
      </c>
      <c r="B2480" s="7" t="str">
        <f>IF('Payments Export'!A2484="","",'Payments Export'!B2484)</f>
        <v/>
      </c>
      <c r="C2480" s="7" t="str">
        <f>IF(IFERROR(VALUE('Payments Export'!H2484),'Payments Export'!H2484)&lt;&gt;0,IFERROR(VALUE('Payments Export'!H2484),'Payments Export'!H2484),"")</f>
        <v/>
      </c>
      <c r="D2480" s="7" t="str">
        <f>IF('Payments Export'!I2484="","",'Payments Export'!I2484)</f>
        <v/>
      </c>
      <c r="E2480" s="7" t="str">
        <f t="shared" si="76"/>
        <v/>
      </c>
      <c r="F2480" s="7" t="str">
        <f>IF('Payments Export'!A2484="","",'Payments Export'!N2484)</f>
        <v/>
      </c>
      <c r="G2480" s="7" t="str">
        <f>IF('Payments Export'!A2484="","",'Payments Export'!O2484)</f>
        <v/>
      </c>
      <c r="H2480" s="7" t="str">
        <f>IF('Payments Export'!B2484="","",G2480-F2480)</f>
        <v/>
      </c>
      <c r="I2480" s="3" t="str">
        <f>IF(C2480&lt;&gt;"",_xlfn.XLOOKUP(IFERROR(VALUE(C2480),C2480),'Items database'!A:A,'Items database'!B:B),(_xlfn.XLOOKUP(LEFT(E2480,3),Services,Services,"")))</f>
        <v/>
      </c>
      <c r="J2480" s="3" t="str">
        <f t="shared" si="77"/>
        <v/>
      </c>
    </row>
    <row r="2481" spans="1:10" x14ac:dyDescent="0.35">
      <c r="A2481" s="7" t="str">
        <f>IF('Payments Export'!A2485="","",'Payments Export'!A2485)</f>
        <v/>
      </c>
      <c r="B2481" s="7" t="str">
        <f>IF('Payments Export'!A2485="","",'Payments Export'!B2485)</f>
        <v/>
      </c>
      <c r="C2481" s="7" t="str">
        <f>IF(IFERROR(VALUE('Payments Export'!H2485),'Payments Export'!H2485)&lt;&gt;0,IFERROR(VALUE('Payments Export'!H2485),'Payments Export'!H2485),"")</f>
        <v/>
      </c>
      <c r="D2481" s="7" t="str">
        <f>IF('Payments Export'!I2485="","",'Payments Export'!I2485)</f>
        <v/>
      </c>
      <c r="E2481" s="7" t="str">
        <f t="shared" si="76"/>
        <v/>
      </c>
      <c r="F2481" s="7" t="str">
        <f>IF('Payments Export'!A2485="","",'Payments Export'!N2485)</f>
        <v/>
      </c>
      <c r="G2481" s="7" t="str">
        <f>IF('Payments Export'!A2485="","",'Payments Export'!O2485)</f>
        <v/>
      </c>
      <c r="H2481" s="7" t="str">
        <f>IF('Payments Export'!B2485="","",G2481-F2481)</f>
        <v/>
      </c>
      <c r="I2481" s="3" t="str">
        <f>IF(C2481&lt;&gt;"",_xlfn.XLOOKUP(IFERROR(VALUE(C2481),C2481),'Items database'!A:A,'Items database'!B:B),(_xlfn.XLOOKUP(LEFT(E2481,3),Services,Services,"")))</f>
        <v/>
      </c>
      <c r="J2481" s="3" t="str">
        <f t="shared" si="77"/>
        <v/>
      </c>
    </row>
    <row r="2482" spans="1:10" x14ac:dyDescent="0.35">
      <c r="A2482" s="7" t="str">
        <f>IF('Payments Export'!A2486="","",'Payments Export'!A2486)</f>
        <v/>
      </c>
      <c r="B2482" s="7" t="str">
        <f>IF('Payments Export'!A2486="","",'Payments Export'!B2486)</f>
        <v/>
      </c>
      <c r="C2482" s="7" t="str">
        <f>IF(IFERROR(VALUE('Payments Export'!H2486),'Payments Export'!H2486)&lt;&gt;0,IFERROR(VALUE('Payments Export'!H2486),'Payments Export'!H2486),"")</f>
        <v/>
      </c>
      <c r="D2482" s="7" t="str">
        <f>IF('Payments Export'!I2486="","",'Payments Export'!I2486)</f>
        <v/>
      </c>
      <c r="E2482" s="7" t="str">
        <f t="shared" si="76"/>
        <v/>
      </c>
      <c r="F2482" s="7" t="str">
        <f>IF('Payments Export'!A2486="","",'Payments Export'!N2486)</f>
        <v/>
      </c>
      <c r="G2482" s="7" t="str">
        <f>IF('Payments Export'!A2486="","",'Payments Export'!O2486)</f>
        <v/>
      </c>
      <c r="H2482" s="7" t="str">
        <f>IF('Payments Export'!B2486="","",G2482-F2482)</f>
        <v/>
      </c>
      <c r="I2482" s="3" t="str">
        <f>IF(C2482&lt;&gt;"",_xlfn.XLOOKUP(IFERROR(VALUE(C2482),C2482),'Items database'!A:A,'Items database'!B:B),(_xlfn.XLOOKUP(LEFT(E2482,3),Services,Services,"")))</f>
        <v/>
      </c>
      <c r="J2482" s="3" t="str">
        <f t="shared" si="77"/>
        <v/>
      </c>
    </row>
    <row r="2483" spans="1:10" x14ac:dyDescent="0.35">
      <c r="A2483" s="7" t="str">
        <f>IF('Payments Export'!A2487="","",'Payments Export'!A2487)</f>
        <v/>
      </c>
      <c r="B2483" s="7" t="str">
        <f>IF('Payments Export'!A2487="","",'Payments Export'!B2487)</f>
        <v/>
      </c>
      <c r="C2483" s="7" t="str">
        <f>IF(IFERROR(VALUE('Payments Export'!H2487),'Payments Export'!H2487)&lt;&gt;0,IFERROR(VALUE('Payments Export'!H2487),'Payments Export'!H2487),"")</f>
        <v/>
      </c>
      <c r="D2483" s="7" t="str">
        <f>IF('Payments Export'!I2487="","",'Payments Export'!I2487)</f>
        <v/>
      </c>
      <c r="E2483" s="7" t="str">
        <f t="shared" si="76"/>
        <v/>
      </c>
      <c r="F2483" s="7" t="str">
        <f>IF('Payments Export'!A2487="","",'Payments Export'!N2487)</f>
        <v/>
      </c>
      <c r="G2483" s="7" t="str">
        <f>IF('Payments Export'!A2487="","",'Payments Export'!O2487)</f>
        <v/>
      </c>
      <c r="H2483" s="7" t="str">
        <f>IF('Payments Export'!B2487="","",G2483-F2483)</f>
        <v/>
      </c>
      <c r="I2483" s="3" t="str">
        <f>IF(C2483&lt;&gt;"",_xlfn.XLOOKUP(IFERROR(VALUE(C2483),C2483),'Items database'!A:A,'Items database'!B:B),(_xlfn.XLOOKUP(LEFT(E2483,3),Services,Services,"")))</f>
        <v/>
      </c>
      <c r="J2483" s="3" t="str">
        <f t="shared" si="77"/>
        <v/>
      </c>
    </row>
    <row r="2484" spans="1:10" x14ac:dyDescent="0.35">
      <c r="A2484" s="7" t="str">
        <f>IF('Payments Export'!A2488="","",'Payments Export'!A2488)</f>
        <v/>
      </c>
      <c r="B2484" s="7" t="str">
        <f>IF('Payments Export'!A2488="","",'Payments Export'!B2488)</f>
        <v/>
      </c>
      <c r="C2484" s="7" t="str">
        <f>IF(IFERROR(VALUE('Payments Export'!H2488),'Payments Export'!H2488)&lt;&gt;0,IFERROR(VALUE('Payments Export'!H2488),'Payments Export'!H2488),"")</f>
        <v/>
      </c>
      <c r="D2484" s="7" t="str">
        <f>IF('Payments Export'!I2488="","",'Payments Export'!I2488)</f>
        <v/>
      </c>
      <c r="E2484" s="7" t="str">
        <f t="shared" si="76"/>
        <v/>
      </c>
      <c r="F2484" s="7" t="str">
        <f>IF('Payments Export'!A2488="","",'Payments Export'!N2488)</f>
        <v/>
      </c>
      <c r="G2484" s="7" t="str">
        <f>IF('Payments Export'!A2488="","",'Payments Export'!O2488)</f>
        <v/>
      </c>
      <c r="H2484" s="7" t="str">
        <f>IF('Payments Export'!B2488="","",G2484-F2484)</f>
        <v/>
      </c>
      <c r="I2484" s="3" t="str">
        <f>IF(C2484&lt;&gt;"",_xlfn.XLOOKUP(IFERROR(VALUE(C2484),C2484),'Items database'!A:A,'Items database'!B:B),(_xlfn.XLOOKUP(LEFT(E2484,3),Services,Services,"")))</f>
        <v/>
      </c>
      <c r="J2484" s="3" t="str">
        <f t="shared" si="77"/>
        <v/>
      </c>
    </row>
    <row r="2485" spans="1:10" x14ac:dyDescent="0.35">
      <c r="A2485" s="7" t="str">
        <f>IF('Payments Export'!A2489="","",'Payments Export'!A2489)</f>
        <v/>
      </c>
      <c r="B2485" s="7" t="str">
        <f>IF('Payments Export'!A2489="","",'Payments Export'!B2489)</f>
        <v/>
      </c>
      <c r="C2485" s="7" t="str">
        <f>IF(IFERROR(VALUE('Payments Export'!H2489),'Payments Export'!H2489)&lt;&gt;0,IFERROR(VALUE('Payments Export'!H2489),'Payments Export'!H2489),"")</f>
        <v/>
      </c>
      <c r="D2485" s="7" t="str">
        <f>IF('Payments Export'!I2489="","",'Payments Export'!I2489)</f>
        <v/>
      </c>
      <c r="E2485" s="7" t="str">
        <f t="shared" si="76"/>
        <v/>
      </c>
      <c r="F2485" s="7" t="str">
        <f>IF('Payments Export'!A2489="","",'Payments Export'!N2489)</f>
        <v/>
      </c>
      <c r="G2485" s="7" t="str">
        <f>IF('Payments Export'!A2489="","",'Payments Export'!O2489)</f>
        <v/>
      </c>
      <c r="H2485" s="7" t="str">
        <f>IF('Payments Export'!B2489="","",G2485-F2485)</f>
        <v/>
      </c>
      <c r="I2485" s="3" t="str">
        <f>IF(C2485&lt;&gt;"",_xlfn.XLOOKUP(IFERROR(VALUE(C2485),C2485),'Items database'!A:A,'Items database'!B:B),(_xlfn.XLOOKUP(LEFT(E2485,3),Services,Services,"")))</f>
        <v/>
      </c>
      <c r="J2485" s="3" t="str">
        <f t="shared" si="77"/>
        <v/>
      </c>
    </row>
    <row r="2486" spans="1:10" x14ac:dyDescent="0.35">
      <c r="A2486" s="7" t="str">
        <f>IF('Payments Export'!A2490="","",'Payments Export'!A2490)</f>
        <v/>
      </c>
      <c r="B2486" s="7" t="str">
        <f>IF('Payments Export'!A2490="","",'Payments Export'!B2490)</f>
        <v/>
      </c>
      <c r="C2486" s="7" t="str">
        <f>IF(IFERROR(VALUE('Payments Export'!H2490),'Payments Export'!H2490)&lt;&gt;0,IFERROR(VALUE('Payments Export'!H2490),'Payments Export'!H2490),"")</f>
        <v/>
      </c>
      <c r="D2486" s="7" t="str">
        <f>IF('Payments Export'!I2490="","",'Payments Export'!I2490)</f>
        <v/>
      </c>
      <c r="E2486" s="7" t="str">
        <f t="shared" si="76"/>
        <v/>
      </c>
      <c r="F2486" s="7" t="str">
        <f>IF('Payments Export'!A2490="","",'Payments Export'!N2490)</f>
        <v/>
      </c>
      <c r="G2486" s="7" t="str">
        <f>IF('Payments Export'!A2490="","",'Payments Export'!O2490)</f>
        <v/>
      </c>
      <c r="H2486" s="7" t="str">
        <f>IF('Payments Export'!B2490="","",G2486-F2486)</f>
        <v/>
      </c>
      <c r="I2486" s="3" t="str">
        <f>IF(C2486&lt;&gt;"",_xlfn.XLOOKUP(IFERROR(VALUE(C2486),C2486),'Items database'!A:A,'Items database'!B:B),(_xlfn.XLOOKUP(LEFT(E2486,3),Services,Services,"")))</f>
        <v/>
      </c>
      <c r="J2486" s="3" t="str">
        <f t="shared" si="77"/>
        <v/>
      </c>
    </row>
    <row r="2487" spans="1:10" x14ac:dyDescent="0.35">
      <c r="A2487" s="7" t="str">
        <f>IF('Payments Export'!A2491="","",'Payments Export'!A2491)</f>
        <v/>
      </c>
      <c r="B2487" s="7" t="str">
        <f>IF('Payments Export'!A2491="","",'Payments Export'!B2491)</f>
        <v/>
      </c>
      <c r="C2487" s="7" t="str">
        <f>IF(IFERROR(VALUE('Payments Export'!H2491),'Payments Export'!H2491)&lt;&gt;0,IFERROR(VALUE('Payments Export'!H2491),'Payments Export'!H2491),"")</f>
        <v/>
      </c>
      <c r="D2487" s="7" t="str">
        <f>IF('Payments Export'!I2491="","",'Payments Export'!I2491)</f>
        <v/>
      </c>
      <c r="E2487" s="7" t="str">
        <f t="shared" si="76"/>
        <v/>
      </c>
      <c r="F2487" s="7" t="str">
        <f>IF('Payments Export'!A2491="","",'Payments Export'!N2491)</f>
        <v/>
      </c>
      <c r="G2487" s="7" t="str">
        <f>IF('Payments Export'!A2491="","",'Payments Export'!O2491)</f>
        <v/>
      </c>
      <c r="H2487" s="7" t="str">
        <f>IF('Payments Export'!B2491="","",G2487-F2487)</f>
        <v/>
      </c>
      <c r="I2487" s="3" t="str">
        <f>IF(C2487&lt;&gt;"",_xlfn.XLOOKUP(IFERROR(VALUE(C2487),C2487),'Items database'!A:A,'Items database'!B:B),(_xlfn.XLOOKUP(LEFT(E2487,3),Services,Services,"")))</f>
        <v/>
      </c>
      <c r="J2487" s="3" t="str">
        <f t="shared" si="77"/>
        <v/>
      </c>
    </row>
    <row r="2488" spans="1:10" x14ac:dyDescent="0.35">
      <c r="A2488" s="7" t="str">
        <f>IF('Payments Export'!A2492="","",'Payments Export'!A2492)</f>
        <v/>
      </c>
      <c r="B2488" s="7" t="str">
        <f>IF('Payments Export'!A2492="","",'Payments Export'!B2492)</f>
        <v/>
      </c>
      <c r="C2488" s="7" t="str">
        <f>IF(IFERROR(VALUE('Payments Export'!H2492),'Payments Export'!H2492)&lt;&gt;0,IFERROR(VALUE('Payments Export'!H2492),'Payments Export'!H2492),"")</f>
        <v/>
      </c>
      <c r="D2488" s="7" t="str">
        <f>IF('Payments Export'!I2492="","",'Payments Export'!I2492)</f>
        <v/>
      </c>
      <c r="E2488" s="7" t="str">
        <f t="shared" si="76"/>
        <v/>
      </c>
      <c r="F2488" s="7" t="str">
        <f>IF('Payments Export'!A2492="","",'Payments Export'!N2492)</f>
        <v/>
      </c>
      <c r="G2488" s="7" t="str">
        <f>IF('Payments Export'!A2492="","",'Payments Export'!O2492)</f>
        <v/>
      </c>
      <c r="H2488" s="7" t="str">
        <f>IF('Payments Export'!B2492="","",G2488-F2488)</f>
        <v/>
      </c>
      <c r="I2488" s="3" t="str">
        <f>IF(C2488&lt;&gt;"",_xlfn.XLOOKUP(IFERROR(VALUE(C2488),C2488),'Items database'!A:A,'Items database'!B:B),(_xlfn.XLOOKUP(LEFT(E2488,3),Services,Services,"")))</f>
        <v/>
      </c>
      <c r="J2488" s="3" t="str">
        <f t="shared" si="77"/>
        <v/>
      </c>
    </row>
    <row r="2489" spans="1:10" x14ac:dyDescent="0.35">
      <c r="A2489" s="7" t="str">
        <f>IF('Payments Export'!A2493="","",'Payments Export'!A2493)</f>
        <v/>
      </c>
      <c r="B2489" s="7" t="str">
        <f>IF('Payments Export'!A2493="","",'Payments Export'!B2493)</f>
        <v/>
      </c>
      <c r="C2489" s="7" t="str">
        <f>IF(IFERROR(VALUE('Payments Export'!H2493),'Payments Export'!H2493)&lt;&gt;0,IFERROR(VALUE('Payments Export'!H2493),'Payments Export'!H2493),"")</f>
        <v/>
      </c>
      <c r="D2489" s="7" t="str">
        <f>IF('Payments Export'!I2493="","",'Payments Export'!I2493)</f>
        <v/>
      </c>
      <c r="E2489" s="7" t="str">
        <f t="shared" si="76"/>
        <v/>
      </c>
      <c r="F2489" s="7" t="str">
        <f>IF('Payments Export'!A2493="","",'Payments Export'!N2493)</f>
        <v/>
      </c>
      <c r="G2489" s="7" t="str">
        <f>IF('Payments Export'!A2493="","",'Payments Export'!O2493)</f>
        <v/>
      </c>
      <c r="H2489" s="7" t="str">
        <f>IF('Payments Export'!B2493="","",G2489-F2489)</f>
        <v/>
      </c>
      <c r="I2489" s="3" t="str">
        <f>IF(C2489&lt;&gt;"",_xlfn.XLOOKUP(IFERROR(VALUE(C2489),C2489),'Items database'!A:A,'Items database'!B:B),(_xlfn.XLOOKUP(LEFT(E2489,3),Services,Services,"")))</f>
        <v/>
      </c>
      <c r="J2489" s="3" t="str">
        <f t="shared" si="77"/>
        <v/>
      </c>
    </row>
    <row r="2490" spans="1:10" x14ac:dyDescent="0.35">
      <c r="A2490" s="7" t="str">
        <f>IF('Payments Export'!A2494="","",'Payments Export'!A2494)</f>
        <v/>
      </c>
      <c r="B2490" s="7" t="str">
        <f>IF('Payments Export'!A2494="","",'Payments Export'!B2494)</f>
        <v/>
      </c>
      <c r="C2490" s="7" t="str">
        <f>IF(IFERROR(VALUE('Payments Export'!H2494),'Payments Export'!H2494)&lt;&gt;0,IFERROR(VALUE('Payments Export'!H2494),'Payments Export'!H2494),"")</f>
        <v/>
      </c>
      <c r="D2490" s="7" t="str">
        <f>IF('Payments Export'!I2494="","",'Payments Export'!I2494)</f>
        <v/>
      </c>
      <c r="E2490" s="7" t="str">
        <f t="shared" si="76"/>
        <v/>
      </c>
      <c r="F2490" s="7" t="str">
        <f>IF('Payments Export'!A2494="","",'Payments Export'!N2494)</f>
        <v/>
      </c>
      <c r="G2490" s="7" t="str">
        <f>IF('Payments Export'!A2494="","",'Payments Export'!O2494)</f>
        <v/>
      </c>
      <c r="H2490" s="7" t="str">
        <f>IF('Payments Export'!B2494="","",G2490-F2490)</f>
        <v/>
      </c>
      <c r="I2490" s="3" t="str">
        <f>IF(C2490&lt;&gt;"",_xlfn.XLOOKUP(IFERROR(VALUE(C2490),C2490),'Items database'!A:A,'Items database'!B:B),(_xlfn.XLOOKUP(LEFT(E2490,3),Services,Services,"")))</f>
        <v/>
      </c>
      <c r="J2490" s="3" t="str">
        <f t="shared" si="77"/>
        <v/>
      </c>
    </row>
    <row r="2491" spans="1:10" x14ac:dyDescent="0.35">
      <c r="A2491" s="7" t="str">
        <f>IF('Payments Export'!A2495="","",'Payments Export'!A2495)</f>
        <v/>
      </c>
      <c r="B2491" s="7" t="str">
        <f>IF('Payments Export'!A2495="","",'Payments Export'!B2495)</f>
        <v/>
      </c>
      <c r="C2491" s="7" t="str">
        <f>IF(IFERROR(VALUE('Payments Export'!H2495),'Payments Export'!H2495)&lt;&gt;0,IFERROR(VALUE('Payments Export'!H2495),'Payments Export'!H2495),"")</f>
        <v/>
      </c>
      <c r="D2491" s="7" t="str">
        <f>IF('Payments Export'!I2495="","",'Payments Export'!I2495)</f>
        <v/>
      </c>
      <c r="E2491" s="7" t="str">
        <f t="shared" si="76"/>
        <v/>
      </c>
      <c r="F2491" s="7" t="str">
        <f>IF('Payments Export'!A2495="","",'Payments Export'!N2495)</f>
        <v/>
      </c>
      <c r="G2491" s="7" t="str">
        <f>IF('Payments Export'!A2495="","",'Payments Export'!O2495)</f>
        <v/>
      </c>
      <c r="H2491" s="7" t="str">
        <f>IF('Payments Export'!B2495="","",G2491-F2491)</f>
        <v/>
      </c>
      <c r="I2491" s="3" t="str">
        <f>IF(C2491&lt;&gt;"",_xlfn.XLOOKUP(IFERROR(VALUE(C2491),C2491),'Items database'!A:A,'Items database'!B:B),(_xlfn.XLOOKUP(LEFT(E2491,3),Services,Services,"")))</f>
        <v/>
      </c>
      <c r="J2491" s="3" t="str">
        <f t="shared" si="77"/>
        <v/>
      </c>
    </row>
    <row r="2492" spans="1:10" x14ac:dyDescent="0.35">
      <c r="A2492" s="7" t="str">
        <f>IF('Payments Export'!A2496="","",'Payments Export'!A2496)</f>
        <v/>
      </c>
      <c r="B2492" s="7" t="str">
        <f>IF('Payments Export'!A2496="","",'Payments Export'!B2496)</f>
        <v/>
      </c>
      <c r="C2492" s="7" t="str">
        <f>IF(IFERROR(VALUE('Payments Export'!H2496),'Payments Export'!H2496)&lt;&gt;0,IFERROR(VALUE('Payments Export'!H2496),'Payments Export'!H2496),"")</f>
        <v/>
      </c>
      <c r="D2492" s="7" t="str">
        <f>IF('Payments Export'!I2496="","",'Payments Export'!I2496)</f>
        <v/>
      </c>
      <c r="E2492" s="7" t="str">
        <f t="shared" si="76"/>
        <v/>
      </c>
      <c r="F2492" s="7" t="str">
        <f>IF('Payments Export'!A2496="","",'Payments Export'!N2496)</f>
        <v/>
      </c>
      <c r="G2492" s="7" t="str">
        <f>IF('Payments Export'!A2496="","",'Payments Export'!O2496)</f>
        <v/>
      </c>
      <c r="H2492" s="7" t="str">
        <f>IF('Payments Export'!B2496="","",G2492-F2492)</f>
        <v/>
      </c>
      <c r="I2492" s="3" t="str">
        <f>IF(C2492&lt;&gt;"",_xlfn.XLOOKUP(IFERROR(VALUE(C2492),C2492),'Items database'!A:A,'Items database'!B:B),(_xlfn.XLOOKUP(LEFT(E2492,3),Services,Services,"")))</f>
        <v/>
      </c>
      <c r="J2492" s="3" t="str">
        <f t="shared" si="77"/>
        <v/>
      </c>
    </row>
    <row r="2493" spans="1:10" x14ac:dyDescent="0.35">
      <c r="A2493" s="7" t="str">
        <f>IF('Payments Export'!A2497="","",'Payments Export'!A2497)</f>
        <v/>
      </c>
      <c r="B2493" s="7" t="str">
        <f>IF('Payments Export'!A2497="","",'Payments Export'!B2497)</f>
        <v/>
      </c>
      <c r="C2493" s="7" t="str">
        <f>IF(IFERROR(VALUE('Payments Export'!H2497),'Payments Export'!H2497)&lt;&gt;0,IFERROR(VALUE('Payments Export'!H2497),'Payments Export'!H2497),"")</f>
        <v/>
      </c>
      <c r="D2493" s="7" t="str">
        <f>IF('Payments Export'!I2497="","",'Payments Export'!I2497)</f>
        <v/>
      </c>
      <c r="E2493" s="7" t="str">
        <f t="shared" si="76"/>
        <v/>
      </c>
      <c r="F2493" s="7" t="str">
        <f>IF('Payments Export'!A2497="","",'Payments Export'!N2497)</f>
        <v/>
      </c>
      <c r="G2493" s="7" t="str">
        <f>IF('Payments Export'!A2497="","",'Payments Export'!O2497)</f>
        <v/>
      </c>
      <c r="H2493" s="7" t="str">
        <f>IF('Payments Export'!B2497="","",G2493-F2493)</f>
        <v/>
      </c>
      <c r="I2493" s="3" t="str">
        <f>IF(C2493&lt;&gt;"",_xlfn.XLOOKUP(IFERROR(VALUE(C2493),C2493),'Items database'!A:A,'Items database'!B:B),(_xlfn.XLOOKUP(LEFT(E2493,3),Services,Services,"")))</f>
        <v/>
      </c>
      <c r="J2493" s="3" t="str">
        <f t="shared" si="77"/>
        <v/>
      </c>
    </row>
    <row r="2494" spans="1:10" x14ac:dyDescent="0.35">
      <c r="A2494" s="7" t="str">
        <f>IF('Payments Export'!A2498="","",'Payments Export'!A2498)</f>
        <v/>
      </c>
      <c r="B2494" s="7" t="str">
        <f>IF('Payments Export'!A2498="","",'Payments Export'!B2498)</f>
        <v/>
      </c>
      <c r="C2494" s="7" t="str">
        <f>IF(IFERROR(VALUE('Payments Export'!H2498),'Payments Export'!H2498)&lt;&gt;0,IFERROR(VALUE('Payments Export'!H2498),'Payments Export'!H2498),"")</f>
        <v/>
      </c>
      <c r="D2494" s="7" t="str">
        <f>IF('Payments Export'!I2498="","",'Payments Export'!I2498)</f>
        <v/>
      </c>
      <c r="E2494" s="7" t="str">
        <f t="shared" si="76"/>
        <v/>
      </c>
      <c r="F2494" s="7" t="str">
        <f>IF('Payments Export'!A2498="","",'Payments Export'!N2498)</f>
        <v/>
      </c>
      <c r="G2494" s="7" t="str">
        <f>IF('Payments Export'!A2498="","",'Payments Export'!O2498)</f>
        <v/>
      </c>
      <c r="H2494" s="7" t="str">
        <f>IF('Payments Export'!B2498="","",G2494-F2494)</f>
        <v/>
      </c>
      <c r="I2494" s="3" t="str">
        <f>IF(C2494&lt;&gt;"",_xlfn.XLOOKUP(IFERROR(VALUE(C2494),C2494),'Items database'!A:A,'Items database'!B:B),(_xlfn.XLOOKUP(LEFT(E2494,3),Services,Services,"")))</f>
        <v/>
      </c>
      <c r="J2494" s="3" t="str">
        <f t="shared" si="77"/>
        <v/>
      </c>
    </row>
    <row r="2495" spans="1:10" x14ac:dyDescent="0.35">
      <c r="A2495" s="7" t="str">
        <f>IF('Payments Export'!A2499="","",'Payments Export'!A2499)</f>
        <v/>
      </c>
      <c r="B2495" s="7" t="str">
        <f>IF('Payments Export'!A2499="","",'Payments Export'!B2499)</f>
        <v/>
      </c>
      <c r="C2495" s="7" t="str">
        <f>IF(IFERROR(VALUE('Payments Export'!H2499),'Payments Export'!H2499)&lt;&gt;0,IFERROR(VALUE('Payments Export'!H2499),'Payments Export'!H2499),"")</f>
        <v/>
      </c>
      <c r="D2495" s="7" t="str">
        <f>IF('Payments Export'!I2499="","",'Payments Export'!I2499)</f>
        <v/>
      </c>
      <c r="E2495" s="7" t="str">
        <f t="shared" si="76"/>
        <v/>
      </c>
      <c r="F2495" s="7" t="str">
        <f>IF('Payments Export'!A2499="","",'Payments Export'!N2499)</f>
        <v/>
      </c>
      <c r="G2495" s="7" t="str">
        <f>IF('Payments Export'!A2499="","",'Payments Export'!O2499)</f>
        <v/>
      </c>
      <c r="H2495" s="7" t="str">
        <f>IF('Payments Export'!B2499="","",G2495-F2495)</f>
        <v/>
      </c>
      <c r="I2495" s="3" t="str">
        <f>IF(C2495&lt;&gt;"",_xlfn.XLOOKUP(IFERROR(VALUE(C2495),C2495),'Items database'!A:A,'Items database'!B:B),(_xlfn.XLOOKUP(LEFT(E2495,3),Services,Services,"")))</f>
        <v/>
      </c>
      <c r="J2495" s="3" t="str">
        <f t="shared" si="77"/>
        <v/>
      </c>
    </row>
    <row r="2496" spans="1:10" x14ac:dyDescent="0.35">
      <c r="A2496" s="7" t="str">
        <f>IF('Payments Export'!A2500="","",'Payments Export'!A2500)</f>
        <v/>
      </c>
      <c r="B2496" s="7" t="str">
        <f>IF('Payments Export'!A2500="","",'Payments Export'!B2500)</f>
        <v/>
      </c>
      <c r="C2496" s="7" t="str">
        <f>IF(IFERROR(VALUE('Payments Export'!H2500),'Payments Export'!H2500)&lt;&gt;0,IFERROR(VALUE('Payments Export'!H2500),'Payments Export'!H2500),"")</f>
        <v/>
      </c>
      <c r="D2496" s="7" t="str">
        <f>IF('Payments Export'!I2500="","",'Payments Export'!I2500)</f>
        <v/>
      </c>
      <c r="E2496" s="7" t="str">
        <f t="shared" si="76"/>
        <v/>
      </c>
      <c r="F2496" s="7" t="str">
        <f>IF('Payments Export'!A2500="","",'Payments Export'!N2500)</f>
        <v/>
      </c>
      <c r="G2496" s="7" t="str">
        <f>IF('Payments Export'!A2500="","",'Payments Export'!O2500)</f>
        <v/>
      </c>
      <c r="H2496" s="7" t="str">
        <f>IF('Payments Export'!B2500="","",G2496-F2496)</f>
        <v/>
      </c>
      <c r="I2496" s="3" t="str">
        <f>IF(C2496&lt;&gt;"",_xlfn.XLOOKUP(IFERROR(VALUE(C2496),C2496),'Items database'!A:A,'Items database'!B:B),(_xlfn.XLOOKUP(LEFT(E2496,3),Services,Services,"")))</f>
        <v/>
      </c>
      <c r="J2496" s="3" t="str">
        <f t="shared" si="77"/>
        <v/>
      </c>
    </row>
    <row r="2497" spans="1:10" x14ac:dyDescent="0.35">
      <c r="A2497" s="7" t="str">
        <f>IF('Payments Export'!A2501="","",'Payments Export'!A2501)</f>
        <v/>
      </c>
      <c r="B2497" s="7" t="str">
        <f>IF('Payments Export'!A2501="","",'Payments Export'!B2501)</f>
        <v/>
      </c>
      <c r="C2497" s="7" t="str">
        <f>IF(IFERROR(VALUE('Payments Export'!H2501),'Payments Export'!H2501)&lt;&gt;0,IFERROR(VALUE('Payments Export'!H2501),'Payments Export'!H2501),"")</f>
        <v/>
      </c>
      <c r="D2497" s="7" t="str">
        <f>IF('Payments Export'!I2501="","",'Payments Export'!I2501)</f>
        <v/>
      </c>
      <c r="E2497" s="7" t="str">
        <f t="shared" ref="E2497:E2560" si="78">LEFT(D2497,66)</f>
        <v/>
      </c>
      <c r="F2497" s="7" t="str">
        <f>IF('Payments Export'!A2501="","",'Payments Export'!N2501)</f>
        <v/>
      </c>
      <c r="G2497" s="7" t="str">
        <f>IF('Payments Export'!A2501="","",'Payments Export'!O2501)</f>
        <v/>
      </c>
      <c r="H2497" s="7" t="str">
        <f>IF('Payments Export'!B2501="","",G2497-F2497)</f>
        <v/>
      </c>
      <c r="I2497" s="3" t="str">
        <f>IF(C2497&lt;&gt;"",_xlfn.XLOOKUP(IFERROR(VALUE(C2497),C2497),'Items database'!A:A,'Items database'!B:B),(_xlfn.XLOOKUP(LEFT(E2497,3),Services,Services,"")))</f>
        <v/>
      </c>
      <c r="J2497" s="3" t="str">
        <f t="shared" ref="J2497:J2560" si="79">IF(ISNUMBER(F2497)=TRUE,IF(F2497=0,"","GST"),"")</f>
        <v/>
      </c>
    </row>
    <row r="2498" spans="1:10" x14ac:dyDescent="0.35">
      <c r="A2498" s="7" t="str">
        <f>IF('Payments Export'!A2502="","",'Payments Export'!A2502)</f>
        <v/>
      </c>
      <c r="B2498" s="7" t="str">
        <f>IF('Payments Export'!A2502="","",'Payments Export'!B2502)</f>
        <v/>
      </c>
      <c r="C2498" s="7" t="str">
        <f>IF(IFERROR(VALUE('Payments Export'!H2502),'Payments Export'!H2502)&lt;&gt;0,IFERROR(VALUE('Payments Export'!H2502),'Payments Export'!H2502),"")</f>
        <v/>
      </c>
      <c r="D2498" s="7" t="str">
        <f>IF('Payments Export'!I2502="","",'Payments Export'!I2502)</f>
        <v/>
      </c>
      <c r="E2498" s="7" t="str">
        <f t="shared" si="78"/>
        <v/>
      </c>
      <c r="F2498" s="7" t="str">
        <f>IF('Payments Export'!A2502="","",'Payments Export'!N2502)</f>
        <v/>
      </c>
      <c r="G2498" s="7" t="str">
        <f>IF('Payments Export'!A2502="","",'Payments Export'!O2502)</f>
        <v/>
      </c>
      <c r="H2498" s="7" t="str">
        <f>IF('Payments Export'!B2502="","",G2498-F2498)</f>
        <v/>
      </c>
      <c r="I2498" s="3" t="str">
        <f>IF(C2498&lt;&gt;"",_xlfn.XLOOKUP(IFERROR(VALUE(C2498),C2498),'Items database'!A:A,'Items database'!B:B),(_xlfn.XLOOKUP(LEFT(E2498,3),Services,Services,"")))</f>
        <v/>
      </c>
      <c r="J2498" s="3" t="str">
        <f t="shared" si="79"/>
        <v/>
      </c>
    </row>
    <row r="2499" spans="1:10" x14ac:dyDescent="0.35">
      <c r="A2499" s="7" t="str">
        <f>IF('Payments Export'!A2503="","",'Payments Export'!A2503)</f>
        <v/>
      </c>
      <c r="B2499" s="7" t="str">
        <f>IF('Payments Export'!A2503="","",'Payments Export'!B2503)</f>
        <v/>
      </c>
      <c r="C2499" s="7" t="str">
        <f>IF(IFERROR(VALUE('Payments Export'!H2503),'Payments Export'!H2503)&lt;&gt;0,IFERROR(VALUE('Payments Export'!H2503),'Payments Export'!H2503),"")</f>
        <v/>
      </c>
      <c r="D2499" s="7" t="str">
        <f>IF('Payments Export'!I2503="","",'Payments Export'!I2503)</f>
        <v/>
      </c>
      <c r="E2499" s="7" t="str">
        <f t="shared" si="78"/>
        <v/>
      </c>
      <c r="F2499" s="7" t="str">
        <f>IF('Payments Export'!A2503="","",'Payments Export'!N2503)</f>
        <v/>
      </c>
      <c r="G2499" s="7" t="str">
        <f>IF('Payments Export'!A2503="","",'Payments Export'!O2503)</f>
        <v/>
      </c>
      <c r="H2499" s="7" t="str">
        <f>IF('Payments Export'!B2503="","",G2499-F2499)</f>
        <v/>
      </c>
      <c r="I2499" s="3" t="str">
        <f>IF(C2499&lt;&gt;"",_xlfn.XLOOKUP(IFERROR(VALUE(C2499),C2499),'Items database'!A:A,'Items database'!B:B),(_xlfn.XLOOKUP(LEFT(E2499,3),Services,Services,"")))</f>
        <v/>
      </c>
      <c r="J2499" s="3" t="str">
        <f t="shared" si="79"/>
        <v/>
      </c>
    </row>
    <row r="2500" spans="1:10" x14ac:dyDescent="0.35">
      <c r="A2500" s="7" t="str">
        <f>IF('Payments Export'!A2504="","",'Payments Export'!A2504)</f>
        <v/>
      </c>
      <c r="B2500" s="7" t="str">
        <f>IF('Payments Export'!A2504="","",'Payments Export'!B2504)</f>
        <v/>
      </c>
      <c r="C2500" s="7" t="str">
        <f>IF(IFERROR(VALUE('Payments Export'!H2504),'Payments Export'!H2504)&lt;&gt;0,IFERROR(VALUE('Payments Export'!H2504),'Payments Export'!H2504),"")</f>
        <v/>
      </c>
      <c r="D2500" s="7" t="str">
        <f>IF('Payments Export'!I2504="","",'Payments Export'!I2504)</f>
        <v/>
      </c>
      <c r="E2500" s="7" t="str">
        <f t="shared" si="78"/>
        <v/>
      </c>
      <c r="F2500" s="7" t="str">
        <f>IF('Payments Export'!A2504="","",'Payments Export'!N2504)</f>
        <v/>
      </c>
      <c r="G2500" s="7" t="str">
        <f>IF('Payments Export'!A2504="","",'Payments Export'!O2504)</f>
        <v/>
      </c>
      <c r="H2500" s="7" t="str">
        <f>IF('Payments Export'!B2504="","",G2500-F2500)</f>
        <v/>
      </c>
      <c r="I2500" s="3" t="str">
        <f>IF(C2500&lt;&gt;"",_xlfn.XLOOKUP(IFERROR(VALUE(C2500),C2500),'Items database'!A:A,'Items database'!B:B),(_xlfn.XLOOKUP(LEFT(E2500,3),Services,Services,"")))</f>
        <v/>
      </c>
      <c r="J2500" s="3" t="str">
        <f t="shared" si="79"/>
        <v/>
      </c>
    </row>
    <row r="2501" spans="1:10" x14ac:dyDescent="0.35">
      <c r="A2501" s="7" t="str">
        <f>IF('Payments Export'!A2505="","",'Payments Export'!A2505)</f>
        <v/>
      </c>
      <c r="B2501" s="7" t="str">
        <f>IF('Payments Export'!A2505="","",'Payments Export'!B2505)</f>
        <v/>
      </c>
      <c r="C2501" s="7" t="str">
        <f>IF(IFERROR(VALUE('Payments Export'!H2505),'Payments Export'!H2505)&lt;&gt;0,IFERROR(VALUE('Payments Export'!H2505),'Payments Export'!H2505),"")</f>
        <v/>
      </c>
      <c r="D2501" s="7" t="str">
        <f>IF('Payments Export'!I2505="","",'Payments Export'!I2505)</f>
        <v/>
      </c>
      <c r="E2501" s="7" t="str">
        <f t="shared" si="78"/>
        <v/>
      </c>
      <c r="F2501" s="7" t="str">
        <f>IF('Payments Export'!A2505="","",'Payments Export'!N2505)</f>
        <v/>
      </c>
      <c r="G2501" s="7" t="str">
        <f>IF('Payments Export'!A2505="","",'Payments Export'!O2505)</f>
        <v/>
      </c>
      <c r="H2501" s="7" t="str">
        <f>IF('Payments Export'!B2505="","",G2501-F2501)</f>
        <v/>
      </c>
      <c r="I2501" s="3" t="str">
        <f>IF(C2501&lt;&gt;"",_xlfn.XLOOKUP(IFERROR(VALUE(C2501),C2501),'Items database'!A:A,'Items database'!B:B),(_xlfn.XLOOKUP(LEFT(E2501,3),Services,Services,"")))</f>
        <v/>
      </c>
      <c r="J2501" s="3" t="str">
        <f t="shared" si="79"/>
        <v/>
      </c>
    </row>
    <row r="2502" spans="1:10" x14ac:dyDescent="0.35">
      <c r="A2502" s="7" t="str">
        <f>IF('Payments Export'!A2506="","",'Payments Export'!A2506)</f>
        <v/>
      </c>
      <c r="B2502" s="7" t="str">
        <f>IF('Payments Export'!A2506="","",'Payments Export'!B2506)</f>
        <v/>
      </c>
      <c r="C2502" s="7" t="str">
        <f>IF(IFERROR(VALUE('Payments Export'!H2506),'Payments Export'!H2506)&lt;&gt;0,IFERROR(VALUE('Payments Export'!H2506),'Payments Export'!H2506),"")</f>
        <v/>
      </c>
      <c r="D2502" s="7" t="str">
        <f>IF('Payments Export'!I2506="","",'Payments Export'!I2506)</f>
        <v/>
      </c>
      <c r="E2502" s="7" t="str">
        <f t="shared" si="78"/>
        <v/>
      </c>
      <c r="F2502" s="7" t="str">
        <f>IF('Payments Export'!A2506="","",'Payments Export'!N2506)</f>
        <v/>
      </c>
      <c r="G2502" s="7" t="str">
        <f>IF('Payments Export'!A2506="","",'Payments Export'!O2506)</f>
        <v/>
      </c>
      <c r="H2502" s="7" t="str">
        <f>IF('Payments Export'!B2506="","",G2502-F2502)</f>
        <v/>
      </c>
      <c r="I2502" s="3" t="str">
        <f>IF(C2502&lt;&gt;"",_xlfn.XLOOKUP(IFERROR(VALUE(C2502),C2502),'Items database'!A:A,'Items database'!B:B),(_xlfn.XLOOKUP(LEFT(E2502,3),Services,Services,"")))</f>
        <v/>
      </c>
      <c r="J2502" s="3" t="str">
        <f t="shared" si="79"/>
        <v/>
      </c>
    </row>
    <row r="2503" spans="1:10" x14ac:dyDescent="0.35">
      <c r="A2503" s="7" t="str">
        <f>IF('Payments Export'!A2507="","",'Payments Export'!A2507)</f>
        <v/>
      </c>
      <c r="B2503" s="7" t="str">
        <f>IF('Payments Export'!A2507="","",'Payments Export'!B2507)</f>
        <v/>
      </c>
      <c r="C2503" s="7" t="str">
        <f>IF(IFERROR(VALUE('Payments Export'!H2507),'Payments Export'!H2507)&lt;&gt;0,IFERROR(VALUE('Payments Export'!H2507),'Payments Export'!H2507),"")</f>
        <v/>
      </c>
      <c r="D2503" s="7" t="str">
        <f>IF('Payments Export'!I2507="","",'Payments Export'!I2507)</f>
        <v/>
      </c>
      <c r="E2503" s="7" t="str">
        <f t="shared" si="78"/>
        <v/>
      </c>
      <c r="F2503" s="7" t="str">
        <f>IF('Payments Export'!A2507="","",'Payments Export'!N2507)</f>
        <v/>
      </c>
      <c r="G2503" s="7" t="str">
        <f>IF('Payments Export'!A2507="","",'Payments Export'!O2507)</f>
        <v/>
      </c>
      <c r="H2503" s="7" t="str">
        <f>IF('Payments Export'!B2507="","",G2503-F2503)</f>
        <v/>
      </c>
      <c r="I2503" s="3" t="str">
        <f>IF(C2503&lt;&gt;"",_xlfn.XLOOKUP(IFERROR(VALUE(C2503),C2503),'Items database'!A:A,'Items database'!B:B),(_xlfn.XLOOKUP(LEFT(E2503,3),Services,Services,"")))</f>
        <v/>
      </c>
      <c r="J2503" s="3" t="str">
        <f t="shared" si="79"/>
        <v/>
      </c>
    </row>
    <row r="2504" spans="1:10" x14ac:dyDescent="0.35">
      <c r="A2504" s="7" t="str">
        <f>IF('Payments Export'!A2508="","",'Payments Export'!A2508)</f>
        <v/>
      </c>
      <c r="B2504" s="7" t="str">
        <f>IF('Payments Export'!A2508="","",'Payments Export'!B2508)</f>
        <v/>
      </c>
      <c r="C2504" s="7" t="str">
        <f>IF(IFERROR(VALUE('Payments Export'!H2508),'Payments Export'!H2508)&lt;&gt;0,IFERROR(VALUE('Payments Export'!H2508),'Payments Export'!H2508),"")</f>
        <v/>
      </c>
      <c r="D2504" s="7" t="str">
        <f>IF('Payments Export'!I2508="","",'Payments Export'!I2508)</f>
        <v/>
      </c>
      <c r="E2504" s="7" t="str">
        <f t="shared" si="78"/>
        <v/>
      </c>
      <c r="F2504" s="7" t="str">
        <f>IF('Payments Export'!A2508="","",'Payments Export'!N2508)</f>
        <v/>
      </c>
      <c r="G2504" s="7" t="str">
        <f>IF('Payments Export'!A2508="","",'Payments Export'!O2508)</f>
        <v/>
      </c>
      <c r="H2504" s="7" t="str">
        <f>IF('Payments Export'!B2508="","",G2504-F2504)</f>
        <v/>
      </c>
      <c r="I2504" s="3" t="str">
        <f>IF(C2504&lt;&gt;"",_xlfn.XLOOKUP(IFERROR(VALUE(C2504),C2504),'Items database'!A:A,'Items database'!B:B),(_xlfn.XLOOKUP(LEFT(E2504,3),Services,Services,"")))</f>
        <v/>
      </c>
      <c r="J2504" s="3" t="str">
        <f t="shared" si="79"/>
        <v/>
      </c>
    </row>
    <row r="2505" spans="1:10" x14ac:dyDescent="0.35">
      <c r="A2505" s="7" t="str">
        <f>IF('Payments Export'!A2509="","",'Payments Export'!A2509)</f>
        <v/>
      </c>
      <c r="B2505" s="7" t="str">
        <f>IF('Payments Export'!A2509="","",'Payments Export'!B2509)</f>
        <v/>
      </c>
      <c r="C2505" s="7" t="str">
        <f>IF(IFERROR(VALUE('Payments Export'!H2509),'Payments Export'!H2509)&lt;&gt;0,IFERROR(VALUE('Payments Export'!H2509),'Payments Export'!H2509),"")</f>
        <v/>
      </c>
      <c r="D2505" s="7" t="str">
        <f>IF('Payments Export'!I2509="","",'Payments Export'!I2509)</f>
        <v/>
      </c>
      <c r="E2505" s="7" t="str">
        <f t="shared" si="78"/>
        <v/>
      </c>
      <c r="F2505" s="7" t="str">
        <f>IF('Payments Export'!A2509="","",'Payments Export'!N2509)</f>
        <v/>
      </c>
      <c r="G2505" s="7" t="str">
        <f>IF('Payments Export'!A2509="","",'Payments Export'!O2509)</f>
        <v/>
      </c>
      <c r="H2505" s="7" t="str">
        <f>IF('Payments Export'!B2509="","",G2505-F2505)</f>
        <v/>
      </c>
      <c r="I2505" s="3" t="str">
        <f>IF(C2505&lt;&gt;"",_xlfn.XLOOKUP(IFERROR(VALUE(C2505),C2505),'Items database'!A:A,'Items database'!B:B),(_xlfn.XLOOKUP(LEFT(E2505,3),Services,Services,"")))</f>
        <v/>
      </c>
      <c r="J2505" s="3" t="str">
        <f t="shared" si="79"/>
        <v/>
      </c>
    </row>
    <row r="2506" spans="1:10" x14ac:dyDescent="0.35">
      <c r="A2506" s="7" t="str">
        <f>IF('Payments Export'!A2510="","",'Payments Export'!A2510)</f>
        <v/>
      </c>
      <c r="B2506" s="7" t="str">
        <f>IF('Payments Export'!A2510="","",'Payments Export'!B2510)</f>
        <v/>
      </c>
      <c r="C2506" s="7" t="str">
        <f>IF(IFERROR(VALUE('Payments Export'!H2510),'Payments Export'!H2510)&lt;&gt;0,IFERROR(VALUE('Payments Export'!H2510),'Payments Export'!H2510),"")</f>
        <v/>
      </c>
      <c r="D2506" s="7" t="str">
        <f>IF('Payments Export'!I2510="","",'Payments Export'!I2510)</f>
        <v/>
      </c>
      <c r="E2506" s="7" t="str">
        <f t="shared" si="78"/>
        <v/>
      </c>
      <c r="F2506" s="7" t="str">
        <f>IF('Payments Export'!A2510="","",'Payments Export'!N2510)</f>
        <v/>
      </c>
      <c r="G2506" s="7" t="str">
        <f>IF('Payments Export'!A2510="","",'Payments Export'!O2510)</f>
        <v/>
      </c>
      <c r="H2506" s="7" t="str">
        <f>IF('Payments Export'!B2510="","",G2506-F2506)</f>
        <v/>
      </c>
      <c r="I2506" s="3" t="str">
        <f>IF(C2506&lt;&gt;"",_xlfn.XLOOKUP(IFERROR(VALUE(C2506),C2506),'Items database'!A:A,'Items database'!B:B),(_xlfn.XLOOKUP(LEFT(E2506,3),Services,Services,"")))</f>
        <v/>
      </c>
      <c r="J2506" s="3" t="str">
        <f t="shared" si="79"/>
        <v/>
      </c>
    </row>
    <row r="2507" spans="1:10" x14ac:dyDescent="0.35">
      <c r="A2507" s="7" t="str">
        <f>IF('Payments Export'!A2511="","",'Payments Export'!A2511)</f>
        <v/>
      </c>
      <c r="B2507" s="7" t="str">
        <f>IF('Payments Export'!A2511="","",'Payments Export'!B2511)</f>
        <v/>
      </c>
      <c r="C2507" s="7" t="str">
        <f>IF(IFERROR(VALUE('Payments Export'!H2511),'Payments Export'!H2511)&lt;&gt;0,IFERROR(VALUE('Payments Export'!H2511),'Payments Export'!H2511),"")</f>
        <v/>
      </c>
      <c r="D2507" s="7" t="str">
        <f>IF('Payments Export'!I2511="","",'Payments Export'!I2511)</f>
        <v/>
      </c>
      <c r="E2507" s="7" t="str">
        <f t="shared" si="78"/>
        <v/>
      </c>
      <c r="F2507" s="7" t="str">
        <f>IF('Payments Export'!A2511="","",'Payments Export'!N2511)</f>
        <v/>
      </c>
      <c r="G2507" s="7" t="str">
        <f>IF('Payments Export'!A2511="","",'Payments Export'!O2511)</f>
        <v/>
      </c>
      <c r="H2507" s="7" t="str">
        <f>IF('Payments Export'!B2511="","",G2507-F2507)</f>
        <v/>
      </c>
      <c r="I2507" s="3" t="str">
        <f>IF(C2507&lt;&gt;"",_xlfn.XLOOKUP(IFERROR(VALUE(C2507),C2507),'Items database'!A:A,'Items database'!B:B),(_xlfn.XLOOKUP(LEFT(E2507,3),Services,Services,"")))</f>
        <v/>
      </c>
      <c r="J2507" s="3" t="str">
        <f t="shared" si="79"/>
        <v/>
      </c>
    </row>
    <row r="2508" spans="1:10" x14ac:dyDescent="0.35">
      <c r="A2508" s="7" t="str">
        <f>IF('Payments Export'!A2512="","",'Payments Export'!A2512)</f>
        <v/>
      </c>
      <c r="B2508" s="7" t="str">
        <f>IF('Payments Export'!A2512="","",'Payments Export'!B2512)</f>
        <v/>
      </c>
      <c r="C2508" s="7" t="str">
        <f>IF(IFERROR(VALUE('Payments Export'!H2512),'Payments Export'!H2512)&lt;&gt;0,IFERROR(VALUE('Payments Export'!H2512),'Payments Export'!H2512),"")</f>
        <v/>
      </c>
      <c r="D2508" s="7" t="str">
        <f>IF('Payments Export'!I2512="","",'Payments Export'!I2512)</f>
        <v/>
      </c>
      <c r="E2508" s="7" t="str">
        <f t="shared" si="78"/>
        <v/>
      </c>
      <c r="F2508" s="7" t="str">
        <f>IF('Payments Export'!A2512="","",'Payments Export'!N2512)</f>
        <v/>
      </c>
      <c r="G2508" s="7" t="str">
        <f>IF('Payments Export'!A2512="","",'Payments Export'!O2512)</f>
        <v/>
      </c>
      <c r="H2508" s="7" t="str">
        <f>IF('Payments Export'!B2512="","",G2508-F2508)</f>
        <v/>
      </c>
      <c r="I2508" s="3" t="str">
        <f>IF(C2508&lt;&gt;"",_xlfn.XLOOKUP(IFERROR(VALUE(C2508),C2508),'Items database'!A:A,'Items database'!B:B),(_xlfn.XLOOKUP(LEFT(E2508,3),Services,Services,"")))</f>
        <v/>
      </c>
      <c r="J2508" s="3" t="str">
        <f t="shared" si="79"/>
        <v/>
      </c>
    </row>
    <row r="2509" spans="1:10" x14ac:dyDescent="0.35">
      <c r="A2509" s="7" t="str">
        <f>IF('Payments Export'!A2513="","",'Payments Export'!A2513)</f>
        <v/>
      </c>
      <c r="B2509" s="7" t="str">
        <f>IF('Payments Export'!A2513="","",'Payments Export'!B2513)</f>
        <v/>
      </c>
      <c r="C2509" s="7" t="str">
        <f>IF(IFERROR(VALUE('Payments Export'!H2513),'Payments Export'!H2513)&lt;&gt;0,IFERROR(VALUE('Payments Export'!H2513),'Payments Export'!H2513),"")</f>
        <v/>
      </c>
      <c r="D2509" s="7" t="str">
        <f>IF('Payments Export'!I2513="","",'Payments Export'!I2513)</f>
        <v/>
      </c>
      <c r="E2509" s="7" t="str">
        <f t="shared" si="78"/>
        <v/>
      </c>
      <c r="F2509" s="7" t="str">
        <f>IF('Payments Export'!A2513="","",'Payments Export'!N2513)</f>
        <v/>
      </c>
      <c r="G2509" s="7" t="str">
        <f>IF('Payments Export'!A2513="","",'Payments Export'!O2513)</f>
        <v/>
      </c>
      <c r="H2509" s="7" t="str">
        <f>IF('Payments Export'!B2513="","",G2509-F2509)</f>
        <v/>
      </c>
      <c r="I2509" s="3" t="str">
        <f>IF(C2509&lt;&gt;"",_xlfn.XLOOKUP(IFERROR(VALUE(C2509),C2509),'Items database'!A:A,'Items database'!B:B),(_xlfn.XLOOKUP(LEFT(E2509,3),Services,Services,"")))</f>
        <v/>
      </c>
      <c r="J2509" s="3" t="str">
        <f t="shared" si="79"/>
        <v/>
      </c>
    </row>
    <row r="2510" spans="1:10" x14ac:dyDescent="0.35">
      <c r="A2510" s="7" t="str">
        <f>IF('Payments Export'!A2514="","",'Payments Export'!A2514)</f>
        <v/>
      </c>
      <c r="B2510" s="7" t="str">
        <f>IF('Payments Export'!A2514="","",'Payments Export'!B2514)</f>
        <v/>
      </c>
      <c r="C2510" s="7" t="str">
        <f>IF(IFERROR(VALUE('Payments Export'!H2514),'Payments Export'!H2514)&lt;&gt;0,IFERROR(VALUE('Payments Export'!H2514),'Payments Export'!H2514),"")</f>
        <v/>
      </c>
      <c r="D2510" s="7" t="str">
        <f>IF('Payments Export'!I2514="","",'Payments Export'!I2514)</f>
        <v/>
      </c>
      <c r="E2510" s="7" t="str">
        <f t="shared" si="78"/>
        <v/>
      </c>
      <c r="F2510" s="7" t="str">
        <f>IF('Payments Export'!A2514="","",'Payments Export'!N2514)</f>
        <v/>
      </c>
      <c r="G2510" s="7" t="str">
        <f>IF('Payments Export'!A2514="","",'Payments Export'!O2514)</f>
        <v/>
      </c>
      <c r="H2510" s="7" t="str">
        <f>IF('Payments Export'!B2514="","",G2510-F2510)</f>
        <v/>
      </c>
      <c r="I2510" s="3" t="str">
        <f>IF(C2510&lt;&gt;"",_xlfn.XLOOKUP(IFERROR(VALUE(C2510),C2510),'Items database'!A:A,'Items database'!B:B),(_xlfn.XLOOKUP(LEFT(E2510,3),Services,Services,"")))</f>
        <v/>
      </c>
      <c r="J2510" s="3" t="str">
        <f t="shared" si="79"/>
        <v/>
      </c>
    </row>
    <row r="2511" spans="1:10" x14ac:dyDescent="0.35">
      <c r="A2511" s="7" t="str">
        <f>IF('Payments Export'!A2515="","",'Payments Export'!A2515)</f>
        <v/>
      </c>
      <c r="B2511" s="7" t="str">
        <f>IF('Payments Export'!A2515="","",'Payments Export'!B2515)</f>
        <v/>
      </c>
      <c r="C2511" s="7" t="str">
        <f>IF(IFERROR(VALUE('Payments Export'!H2515),'Payments Export'!H2515)&lt;&gt;0,IFERROR(VALUE('Payments Export'!H2515),'Payments Export'!H2515),"")</f>
        <v/>
      </c>
      <c r="D2511" s="7" t="str">
        <f>IF('Payments Export'!I2515="","",'Payments Export'!I2515)</f>
        <v/>
      </c>
      <c r="E2511" s="7" t="str">
        <f t="shared" si="78"/>
        <v/>
      </c>
      <c r="F2511" s="7" t="str">
        <f>IF('Payments Export'!A2515="","",'Payments Export'!N2515)</f>
        <v/>
      </c>
      <c r="G2511" s="7" t="str">
        <f>IF('Payments Export'!A2515="","",'Payments Export'!O2515)</f>
        <v/>
      </c>
      <c r="H2511" s="7" t="str">
        <f>IF('Payments Export'!B2515="","",G2511-F2511)</f>
        <v/>
      </c>
      <c r="I2511" s="3" t="str">
        <f>IF(C2511&lt;&gt;"",_xlfn.XLOOKUP(IFERROR(VALUE(C2511),C2511),'Items database'!A:A,'Items database'!B:B),(_xlfn.XLOOKUP(LEFT(E2511,3),Services,Services,"")))</f>
        <v/>
      </c>
      <c r="J2511" s="3" t="str">
        <f t="shared" si="79"/>
        <v/>
      </c>
    </row>
    <row r="2512" spans="1:10" x14ac:dyDescent="0.35">
      <c r="A2512" s="7" t="str">
        <f>IF('Payments Export'!A2516="","",'Payments Export'!A2516)</f>
        <v/>
      </c>
      <c r="B2512" s="7" t="str">
        <f>IF('Payments Export'!A2516="","",'Payments Export'!B2516)</f>
        <v/>
      </c>
      <c r="C2512" s="7" t="str">
        <f>IF(IFERROR(VALUE('Payments Export'!H2516),'Payments Export'!H2516)&lt;&gt;0,IFERROR(VALUE('Payments Export'!H2516),'Payments Export'!H2516),"")</f>
        <v/>
      </c>
      <c r="D2512" s="7" t="str">
        <f>IF('Payments Export'!I2516="","",'Payments Export'!I2516)</f>
        <v/>
      </c>
      <c r="E2512" s="7" t="str">
        <f t="shared" si="78"/>
        <v/>
      </c>
      <c r="F2512" s="7" t="str">
        <f>IF('Payments Export'!A2516="","",'Payments Export'!N2516)</f>
        <v/>
      </c>
      <c r="G2512" s="7" t="str">
        <f>IF('Payments Export'!A2516="","",'Payments Export'!O2516)</f>
        <v/>
      </c>
      <c r="H2512" s="7" t="str">
        <f>IF('Payments Export'!B2516="","",G2512-F2512)</f>
        <v/>
      </c>
      <c r="I2512" s="3" t="str">
        <f>IF(C2512&lt;&gt;"",_xlfn.XLOOKUP(IFERROR(VALUE(C2512),C2512),'Items database'!A:A,'Items database'!B:B),(_xlfn.XLOOKUP(LEFT(E2512,3),Services,Services,"")))</f>
        <v/>
      </c>
      <c r="J2512" s="3" t="str">
        <f t="shared" si="79"/>
        <v/>
      </c>
    </row>
    <row r="2513" spans="1:10" x14ac:dyDescent="0.35">
      <c r="A2513" s="7" t="str">
        <f>IF('Payments Export'!A2517="","",'Payments Export'!A2517)</f>
        <v/>
      </c>
      <c r="B2513" s="7" t="str">
        <f>IF('Payments Export'!A2517="","",'Payments Export'!B2517)</f>
        <v/>
      </c>
      <c r="C2513" s="7" t="str">
        <f>IF(IFERROR(VALUE('Payments Export'!H2517),'Payments Export'!H2517)&lt;&gt;0,IFERROR(VALUE('Payments Export'!H2517),'Payments Export'!H2517),"")</f>
        <v/>
      </c>
      <c r="D2513" s="7" t="str">
        <f>IF('Payments Export'!I2517="","",'Payments Export'!I2517)</f>
        <v/>
      </c>
      <c r="E2513" s="7" t="str">
        <f t="shared" si="78"/>
        <v/>
      </c>
      <c r="F2513" s="7" t="str">
        <f>IF('Payments Export'!A2517="","",'Payments Export'!N2517)</f>
        <v/>
      </c>
      <c r="G2513" s="7" t="str">
        <f>IF('Payments Export'!A2517="","",'Payments Export'!O2517)</f>
        <v/>
      </c>
      <c r="H2513" s="7" t="str">
        <f>IF('Payments Export'!B2517="","",G2513-F2513)</f>
        <v/>
      </c>
      <c r="I2513" s="3" t="str">
        <f>IF(C2513&lt;&gt;"",_xlfn.XLOOKUP(IFERROR(VALUE(C2513),C2513),'Items database'!A:A,'Items database'!B:B),(_xlfn.XLOOKUP(LEFT(E2513,3),Services,Services,"")))</f>
        <v/>
      </c>
      <c r="J2513" s="3" t="str">
        <f t="shared" si="79"/>
        <v/>
      </c>
    </row>
    <row r="2514" spans="1:10" x14ac:dyDescent="0.35">
      <c r="A2514" s="7" t="str">
        <f>IF('Payments Export'!A2518="","",'Payments Export'!A2518)</f>
        <v/>
      </c>
      <c r="B2514" s="7" t="str">
        <f>IF('Payments Export'!A2518="","",'Payments Export'!B2518)</f>
        <v/>
      </c>
      <c r="C2514" s="7" t="str">
        <f>IF(IFERROR(VALUE('Payments Export'!H2518),'Payments Export'!H2518)&lt;&gt;0,IFERROR(VALUE('Payments Export'!H2518),'Payments Export'!H2518),"")</f>
        <v/>
      </c>
      <c r="D2514" s="7" t="str">
        <f>IF('Payments Export'!I2518="","",'Payments Export'!I2518)</f>
        <v/>
      </c>
      <c r="E2514" s="7" t="str">
        <f t="shared" si="78"/>
        <v/>
      </c>
      <c r="F2514" s="7" t="str">
        <f>IF('Payments Export'!A2518="","",'Payments Export'!N2518)</f>
        <v/>
      </c>
      <c r="G2514" s="7" t="str">
        <f>IF('Payments Export'!A2518="","",'Payments Export'!O2518)</f>
        <v/>
      </c>
      <c r="H2514" s="7" t="str">
        <f>IF('Payments Export'!B2518="","",G2514-F2514)</f>
        <v/>
      </c>
      <c r="I2514" s="3" t="str">
        <f>IF(C2514&lt;&gt;"",_xlfn.XLOOKUP(IFERROR(VALUE(C2514),C2514),'Items database'!A:A,'Items database'!B:B),(_xlfn.XLOOKUP(LEFT(E2514,3),Services,Services,"")))</f>
        <v/>
      </c>
      <c r="J2514" s="3" t="str">
        <f t="shared" si="79"/>
        <v/>
      </c>
    </row>
    <row r="2515" spans="1:10" x14ac:dyDescent="0.35">
      <c r="A2515" s="7" t="str">
        <f>IF('Payments Export'!A2519="","",'Payments Export'!A2519)</f>
        <v/>
      </c>
      <c r="B2515" s="7" t="str">
        <f>IF('Payments Export'!A2519="","",'Payments Export'!B2519)</f>
        <v/>
      </c>
      <c r="C2515" s="7" t="str">
        <f>IF(IFERROR(VALUE('Payments Export'!H2519),'Payments Export'!H2519)&lt;&gt;0,IFERROR(VALUE('Payments Export'!H2519),'Payments Export'!H2519),"")</f>
        <v/>
      </c>
      <c r="D2515" s="7" t="str">
        <f>IF('Payments Export'!I2519="","",'Payments Export'!I2519)</f>
        <v/>
      </c>
      <c r="E2515" s="7" t="str">
        <f t="shared" si="78"/>
        <v/>
      </c>
      <c r="F2515" s="7" t="str">
        <f>IF('Payments Export'!A2519="","",'Payments Export'!N2519)</f>
        <v/>
      </c>
      <c r="G2515" s="7" t="str">
        <f>IF('Payments Export'!A2519="","",'Payments Export'!O2519)</f>
        <v/>
      </c>
      <c r="H2515" s="7" t="str">
        <f>IF('Payments Export'!B2519="","",G2515-F2515)</f>
        <v/>
      </c>
      <c r="I2515" s="3" t="str">
        <f>IF(C2515&lt;&gt;"",_xlfn.XLOOKUP(IFERROR(VALUE(C2515),C2515),'Items database'!A:A,'Items database'!B:B),(_xlfn.XLOOKUP(LEFT(E2515,3),Services,Services,"")))</f>
        <v/>
      </c>
      <c r="J2515" s="3" t="str">
        <f t="shared" si="79"/>
        <v/>
      </c>
    </row>
    <row r="2516" spans="1:10" x14ac:dyDescent="0.35">
      <c r="A2516" s="7" t="str">
        <f>IF('Payments Export'!A2520="","",'Payments Export'!A2520)</f>
        <v/>
      </c>
      <c r="B2516" s="7" t="str">
        <f>IF('Payments Export'!A2520="","",'Payments Export'!B2520)</f>
        <v/>
      </c>
      <c r="C2516" s="7" t="str">
        <f>IF(IFERROR(VALUE('Payments Export'!H2520),'Payments Export'!H2520)&lt;&gt;0,IFERROR(VALUE('Payments Export'!H2520),'Payments Export'!H2520),"")</f>
        <v/>
      </c>
      <c r="D2516" s="7" t="str">
        <f>IF('Payments Export'!I2520="","",'Payments Export'!I2520)</f>
        <v/>
      </c>
      <c r="E2516" s="7" t="str">
        <f t="shared" si="78"/>
        <v/>
      </c>
      <c r="F2516" s="7" t="str">
        <f>IF('Payments Export'!A2520="","",'Payments Export'!N2520)</f>
        <v/>
      </c>
      <c r="G2516" s="7" t="str">
        <f>IF('Payments Export'!A2520="","",'Payments Export'!O2520)</f>
        <v/>
      </c>
      <c r="H2516" s="7" t="str">
        <f>IF('Payments Export'!B2520="","",G2516-F2516)</f>
        <v/>
      </c>
      <c r="I2516" s="3" t="str">
        <f>IF(C2516&lt;&gt;"",_xlfn.XLOOKUP(IFERROR(VALUE(C2516),C2516),'Items database'!A:A,'Items database'!B:B),(_xlfn.XLOOKUP(LEFT(E2516,3),Services,Services,"")))</f>
        <v/>
      </c>
      <c r="J2516" s="3" t="str">
        <f t="shared" si="79"/>
        <v/>
      </c>
    </row>
    <row r="2517" spans="1:10" x14ac:dyDescent="0.35">
      <c r="A2517" s="7" t="str">
        <f>IF('Payments Export'!A2521="","",'Payments Export'!A2521)</f>
        <v/>
      </c>
      <c r="B2517" s="7" t="str">
        <f>IF('Payments Export'!A2521="","",'Payments Export'!B2521)</f>
        <v/>
      </c>
      <c r="C2517" s="7" t="str">
        <f>IF(IFERROR(VALUE('Payments Export'!H2521),'Payments Export'!H2521)&lt;&gt;0,IFERROR(VALUE('Payments Export'!H2521),'Payments Export'!H2521),"")</f>
        <v/>
      </c>
      <c r="D2517" s="7" t="str">
        <f>IF('Payments Export'!I2521="","",'Payments Export'!I2521)</f>
        <v/>
      </c>
      <c r="E2517" s="7" t="str">
        <f t="shared" si="78"/>
        <v/>
      </c>
      <c r="F2517" s="7" t="str">
        <f>IF('Payments Export'!A2521="","",'Payments Export'!N2521)</f>
        <v/>
      </c>
      <c r="G2517" s="7" t="str">
        <f>IF('Payments Export'!A2521="","",'Payments Export'!O2521)</f>
        <v/>
      </c>
      <c r="H2517" s="7" t="str">
        <f>IF('Payments Export'!B2521="","",G2517-F2517)</f>
        <v/>
      </c>
      <c r="I2517" s="3" t="str">
        <f>IF(C2517&lt;&gt;"",_xlfn.XLOOKUP(IFERROR(VALUE(C2517),C2517),'Items database'!A:A,'Items database'!B:B),(_xlfn.XLOOKUP(LEFT(E2517,3),Services,Services,"")))</f>
        <v/>
      </c>
      <c r="J2517" s="3" t="str">
        <f t="shared" si="79"/>
        <v/>
      </c>
    </row>
    <row r="2518" spans="1:10" x14ac:dyDescent="0.35">
      <c r="A2518" s="7" t="str">
        <f>IF('Payments Export'!A2522="","",'Payments Export'!A2522)</f>
        <v/>
      </c>
      <c r="B2518" s="7" t="str">
        <f>IF('Payments Export'!A2522="","",'Payments Export'!B2522)</f>
        <v/>
      </c>
      <c r="C2518" s="7" t="str">
        <f>IF(IFERROR(VALUE('Payments Export'!H2522),'Payments Export'!H2522)&lt;&gt;0,IFERROR(VALUE('Payments Export'!H2522),'Payments Export'!H2522),"")</f>
        <v/>
      </c>
      <c r="D2518" s="7" t="str">
        <f>IF('Payments Export'!I2522="","",'Payments Export'!I2522)</f>
        <v/>
      </c>
      <c r="E2518" s="7" t="str">
        <f t="shared" si="78"/>
        <v/>
      </c>
      <c r="F2518" s="7" t="str">
        <f>IF('Payments Export'!A2522="","",'Payments Export'!N2522)</f>
        <v/>
      </c>
      <c r="G2518" s="7" t="str">
        <f>IF('Payments Export'!A2522="","",'Payments Export'!O2522)</f>
        <v/>
      </c>
      <c r="H2518" s="7" t="str">
        <f>IF('Payments Export'!B2522="","",G2518-F2518)</f>
        <v/>
      </c>
      <c r="I2518" s="3" t="str">
        <f>IF(C2518&lt;&gt;"",_xlfn.XLOOKUP(IFERROR(VALUE(C2518),C2518),'Items database'!A:A,'Items database'!B:B),(_xlfn.XLOOKUP(LEFT(E2518,3),Services,Services,"")))</f>
        <v/>
      </c>
      <c r="J2518" s="3" t="str">
        <f t="shared" si="79"/>
        <v/>
      </c>
    </row>
    <row r="2519" spans="1:10" x14ac:dyDescent="0.35">
      <c r="A2519" s="7" t="str">
        <f>IF('Payments Export'!A2523="","",'Payments Export'!A2523)</f>
        <v/>
      </c>
      <c r="B2519" s="7" t="str">
        <f>IF('Payments Export'!A2523="","",'Payments Export'!B2523)</f>
        <v/>
      </c>
      <c r="C2519" s="7" t="str">
        <f>IF(IFERROR(VALUE('Payments Export'!H2523),'Payments Export'!H2523)&lt;&gt;0,IFERROR(VALUE('Payments Export'!H2523),'Payments Export'!H2523),"")</f>
        <v/>
      </c>
      <c r="D2519" s="7" t="str">
        <f>IF('Payments Export'!I2523="","",'Payments Export'!I2523)</f>
        <v/>
      </c>
      <c r="E2519" s="7" t="str">
        <f t="shared" si="78"/>
        <v/>
      </c>
      <c r="F2519" s="7" t="str">
        <f>IF('Payments Export'!A2523="","",'Payments Export'!N2523)</f>
        <v/>
      </c>
      <c r="G2519" s="7" t="str">
        <f>IF('Payments Export'!A2523="","",'Payments Export'!O2523)</f>
        <v/>
      </c>
      <c r="H2519" s="7" t="str">
        <f>IF('Payments Export'!B2523="","",G2519-F2519)</f>
        <v/>
      </c>
      <c r="I2519" s="3" t="str">
        <f>IF(C2519&lt;&gt;"",_xlfn.XLOOKUP(IFERROR(VALUE(C2519),C2519),'Items database'!A:A,'Items database'!B:B),(_xlfn.XLOOKUP(LEFT(E2519,3),Services,Services,"")))</f>
        <v/>
      </c>
      <c r="J2519" s="3" t="str">
        <f t="shared" si="79"/>
        <v/>
      </c>
    </row>
    <row r="2520" spans="1:10" x14ac:dyDescent="0.35">
      <c r="A2520" s="7" t="str">
        <f>IF('Payments Export'!A2524="","",'Payments Export'!A2524)</f>
        <v/>
      </c>
      <c r="B2520" s="7" t="str">
        <f>IF('Payments Export'!A2524="","",'Payments Export'!B2524)</f>
        <v/>
      </c>
      <c r="C2520" s="7" t="str">
        <f>IF(IFERROR(VALUE('Payments Export'!H2524),'Payments Export'!H2524)&lt;&gt;0,IFERROR(VALUE('Payments Export'!H2524),'Payments Export'!H2524),"")</f>
        <v/>
      </c>
      <c r="D2520" s="7" t="str">
        <f>IF('Payments Export'!I2524="","",'Payments Export'!I2524)</f>
        <v/>
      </c>
      <c r="E2520" s="7" t="str">
        <f t="shared" si="78"/>
        <v/>
      </c>
      <c r="F2520" s="7" t="str">
        <f>IF('Payments Export'!A2524="","",'Payments Export'!N2524)</f>
        <v/>
      </c>
      <c r="G2520" s="7" t="str">
        <f>IF('Payments Export'!A2524="","",'Payments Export'!O2524)</f>
        <v/>
      </c>
      <c r="H2520" s="7" t="str">
        <f>IF('Payments Export'!B2524="","",G2520-F2520)</f>
        <v/>
      </c>
      <c r="I2520" s="3" t="str">
        <f>IF(C2520&lt;&gt;"",_xlfn.XLOOKUP(IFERROR(VALUE(C2520),C2520),'Items database'!A:A,'Items database'!B:B),(_xlfn.XLOOKUP(LEFT(E2520,3),Services,Services,"")))</f>
        <v/>
      </c>
      <c r="J2520" s="3" t="str">
        <f t="shared" si="79"/>
        <v/>
      </c>
    </row>
    <row r="2521" spans="1:10" x14ac:dyDescent="0.35">
      <c r="A2521" s="7" t="str">
        <f>IF('Payments Export'!A2525="","",'Payments Export'!A2525)</f>
        <v/>
      </c>
      <c r="B2521" s="7" t="str">
        <f>IF('Payments Export'!A2525="","",'Payments Export'!B2525)</f>
        <v/>
      </c>
      <c r="C2521" s="7" t="str">
        <f>IF(IFERROR(VALUE('Payments Export'!H2525),'Payments Export'!H2525)&lt;&gt;0,IFERROR(VALUE('Payments Export'!H2525),'Payments Export'!H2525),"")</f>
        <v/>
      </c>
      <c r="D2521" s="7" t="str">
        <f>IF('Payments Export'!I2525="","",'Payments Export'!I2525)</f>
        <v/>
      </c>
      <c r="E2521" s="7" t="str">
        <f t="shared" si="78"/>
        <v/>
      </c>
      <c r="F2521" s="7" t="str">
        <f>IF('Payments Export'!A2525="","",'Payments Export'!N2525)</f>
        <v/>
      </c>
      <c r="G2521" s="7" t="str">
        <f>IF('Payments Export'!A2525="","",'Payments Export'!O2525)</f>
        <v/>
      </c>
      <c r="H2521" s="7" t="str">
        <f>IF('Payments Export'!B2525="","",G2521-F2521)</f>
        <v/>
      </c>
      <c r="I2521" s="3" t="str">
        <f>IF(C2521&lt;&gt;"",_xlfn.XLOOKUP(IFERROR(VALUE(C2521),C2521),'Items database'!A:A,'Items database'!B:B),(_xlfn.XLOOKUP(LEFT(E2521,3),Services,Services,"")))</f>
        <v/>
      </c>
      <c r="J2521" s="3" t="str">
        <f t="shared" si="79"/>
        <v/>
      </c>
    </row>
    <row r="2522" spans="1:10" x14ac:dyDescent="0.35">
      <c r="A2522" s="7" t="str">
        <f>IF('Payments Export'!A2526="","",'Payments Export'!A2526)</f>
        <v/>
      </c>
      <c r="B2522" s="7" t="str">
        <f>IF('Payments Export'!A2526="","",'Payments Export'!B2526)</f>
        <v/>
      </c>
      <c r="C2522" s="7" t="str">
        <f>IF(IFERROR(VALUE('Payments Export'!H2526),'Payments Export'!H2526)&lt;&gt;0,IFERROR(VALUE('Payments Export'!H2526),'Payments Export'!H2526),"")</f>
        <v/>
      </c>
      <c r="D2522" s="7" t="str">
        <f>IF('Payments Export'!I2526="","",'Payments Export'!I2526)</f>
        <v/>
      </c>
      <c r="E2522" s="7" t="str">
        <f t="shared" si="78"/>
        <v/>
      </c>
      <c r="F2522" s="7" t="str">
        <f>IF('Payments Export'!A2526="","",'Payments Export'!N2526)</f>
        <v/>
      </c>
      <c r="G2522" s="7" t="str">
        <f>IF('Payments Export'!A2526="","",'Payments Export'!O2526)</f>
        <v/>
      </c>
      <c r="H2522" s="7" t="str">
        <f>IF('Payments Export'!B2526="","",G2522-F2522)</f>
        <v/>
      </c>
      <c r="I2522" s="3" t="str">
        <f>IF(C2522&lt;&gt;"",_xlfn.XLOOKUP(IFERROR(VALUE(C2522),C2522),'Items database'!A:A,'Items database'!B:B),(_xlfn.XLOOKUP(LEFT(E2522,3),Services,Services,"")))</f>
        <v/>
      </c>
      <c r="J2522" s="3" t="str">
        <f t="shared" si="79"/>
        <v/>
      </c>
    </row>
    <row r="2523" spans="1:10" x14ac:dyDescent="0.35">
      <c r="A2523" s="7" t="str">
        <f>IF('Payments Export'!A2527="","",'Payments Export'!A2527)</f>
        <v/>
      </c>
      <c r="B2523" s="7" t="str">
        <f>IF('Payments Export'!A2527="","",'Payments Export'!B2527)</f>
        <v/>
      </c>
      <c r="C2523" s="7" t="str">
        <f>IF(IFERROR(VALUE('Payments Export'!H2527),'Payments Export'!H2527)&lt;&gt;0,IFERROR(VALUE('Payments Export'!H2527),'Payments Export'!H2527),"")</f>
        <v/>
      </c>
      <c r="D2523" s="7" t="str">
        <f>IF('Payments Export'!I2527="","",'Payments Export'!I2527)</f>
        <v/>
      </c>
      <c r="E2523" s="7" t="str">
        <f t="shared" si="78"/>
        <v/>
      </c>
      <c r="F2523" s="7" t="str">
        <f>IF('Payments Export'!A2527="","",'Payments Export'!N2527)</f>
        <v/>
      </c>
      <c r="G2523" s="7" t="str">
        <f>IF('Payments Export'!A2527="","",'Payments Export'!O2527)</f>
        <v/>
      </c>
      <c r="H2523" s="7" t="str">
        <f>IF('Payments Export'!B2527="","",G2523-F2523)</f>
        <v/>
      </c>
      <c r="I2523" s="3" t="str">
        <f>IF(C2523&lt;&gt;"",_xlfn.XLOOKUP(IFERROR(VALUE(C2523),C2523),'Items database'!A:A,'Items database'!B:B),(_xlfn.XLOOKUP(LEFT(E2523,3),Services,Services,"")))</f>
        <v/>
      </c>
      <c r="J2523" s="3" t="str">
        <f t="shared" si="79"/>
        <v/>
      </c>
    </row>
    <row r="2524" spans="1:10" x14ac:dyDescent="0.35">
      <c r="A2524" s="7" t="str">
        <f>IF('Payments Export'!A2528="","",'Payments Export'!A2528)</f>
        <v/>
      </c>
      <c r="B2524" s="7" t="str">
        <f>IF('Payments Export'!A2528="","",'Payments Export'!B2528)</f>
        <v/>
      </c>
      <c r="C2524" s="7" t="str">
        <f>IF(IFERROR(VALUE('Payments Export'!H2528),'Payments Export'!H2528)&lt;&gt;0,IFERROR(VALUE('Payments Export'!H2528),'Payments Export'!H2528),"")</f>
        <v/>
      </c>
      <c r="D2524" s="7" t="str">
        <f>IF('Payments Export'!I2528="","",'Payments Export'!I2528)</f>
        <v/>
      </c>
      <c r="E2524" s="7" t="str">
        <f t="shared" si="78"/>
        <v/>
      </c>
      <c r="F2524" s="7" t="str">
        <f>IF('Payments Export'!A2528="","",'Payments Export'!N2528)</f>
        <v/>
      </c>
      <c r="G2524" s="7" t="str">
        <f>IF('Payments Export'!A2528="","",'Payments Export'!O2528)</f>
        <v/>
      </c>
      <c r="H2524" s="7" t="str">
        <f>IF('Payments Export'!B2528="","",G2524-F2524)</f>
        <v/>
      </c>
      <c r="I2524" s="3" t="str">
        <f>IF(C2524&lt;&gt;"",_xlfn.XLOOKUP(IFERROR(VALUE(C2524),C2524),'Items database'!A:A,'Items database'!B:B),(_xlfn.XLOOKUP(LEFT(E2524,3),Services,Services,"")))</f>
        <v/>
      </c>
      <c r="J2524" s="3" t="str">
        <f t="shared" si="79"/>
        <v/>
      </c>
    </row>
    <row r="2525" spans="1:10" x14ac:dyDescent="0.35">
      <c r="A2525" s="7" t="str">
        <f>IF('Payments Export'!A2529="","",'Payments Export'!A2529)</f>
        <v/>
      </c>
      <c r="B2525" s="7" t="str">
        <f>IF('Payments Export'!A2529="","",'Payments Export'!B2529)</f>
        <v/>
      </c>
      <c r="C2525" s="7" t="str">
        <f>IF(IFERROR(VALUE('Payments Export'!H2529),'Payments Export'!H2529)&lt;&gt;0,IFERROR(VALUE('Payments Export'!H2529),'Payments Export'!H2529),"")</f>
        <v/>
      </c>
      <c r="D2525" s="7" t="str">
        <f>IF('Payments Export'!I2529="","",'Payments Export'!I2529)</f>
        <v/>
      </c>
      <c r="E2525" s="7" t="str">
        <f t="shared" si="78"/>
        <v/>
      </c>
      <c r="F2525" s="7" t="str">
        <f>IF('Payments Export'!A2529="","",'Payments Export'!N2529)</f>
        <v/>
      </c>
      <c r="G2525" s="7" t="str">
        <f>IF('Payments Export'!A2529="","",'Payments Export'!O2529)</f>
        <v/>
      </c>
      <c r="H2525" s="7" t="str">
        <f>IF('Payments Export'!B2529="","",G2525-F2525)</f>
        <v/>
      </c>
      <c r="I2525" s="3" t="str">
        <f>IF(C2525&lt;&gt;"",_xlfn.XLOOKUP(IFERROR(VALUE(C2525),C2525),'Items database'!A:A,'Items database'!B:B),(_xlfn.XLOOKUP(LEFT(E2525,3),Services,Services,"")))</f>
        <v/>
      </c>
      <c r="J2525" s="3" t="str">
        <f t="shared" si="79"/>
        <v/>
      </c>
    </row>
    <row r="2526" spans="1:10" x14ac:dyDescent="0.35">
      <c r="A2526" s="7" t="str">
        <f>IF('Payments Export'!A2530="","",'Payments Export'!A2530)</f>
        <v/>
      </c>
      <c r="B2526" s="7" t="str">
        <f>IF('Payments Export'!A2530="","",'Payments Export'!B2530)</f>
        <v/>
      </c>
      <c r="C2526" s="7" t="str">
        <f>IF(IFERROR(VALUE('Payments Export'!H2530),'Payments Export'!H2530)&lt;&gt;0,IFERROR(VALUE('Payments Export'!H2530),'Payments Export'!H2530),"")</f>
        <v/>
      </c>
      <c r="D2526" s="7" t="str">
        <f>IF('Payments Export'!I2530="","",'Payments Export'!I2530)</f>
        <v/>
      </c>
      <c r="E2526" s="7" t="str">
        <f t="shared" si="78"/>
        <v/>
      </c>
      <c r="F2526" s="7" t="str">
        <f>IF('Payments Export'!A2530="","",'Payments Export'!N2530)</f>
        <v/>
      </c>
      <c r="G2526" s="7" t="str">
        <f>IF('Payments Export'!A2530="","",'Payments Export'!O2530)</f>
        <v/>
      </c>
      <c r="H2526" s="7" t="str">
        <f>IF('Payments Export'!B2530="","",G2526-F2526)</f>
        <v/>
      </c>
      <c r="I2526" s="3" t="str">
        <f>IF(C2526&lt;&gt;"",_xlfn.XLOOKUP(IFERROR(VALUE(C2526),C2526),'Items database'!A:A,'Items database'!B:B),(_xlfn.XLOOKUP(LEFT(E2526,3),Services,Services,"")))</f>
        <v/>
      </c>
      <c r="J2526" s="3" t="str">
        <f t="shared" si="79"/>
        <v/>
      </c>
    </row>
    <row r="2527" spans="1:10" x14ac:dyDescent="0.35">
      <c r="A2527" s="7" t="str">
        <f>IF('Payments Export'!A2531="","",'Payments Export'!A2531)</f>
        <v/>
      </c>
      <c r="B2527" s="7" t="str">
        <f>IF('Payments Export'!A2531="","",'Payments Export'!B2531)</f>
        <v/>
      </c>
      <c r="C2527" s="7" t="str">
        <f>IF(IFERROR(VALUE('Payments Export'!H2531),'Payments Export'!H2531)&lt;&gt;0,IFERROR(VALUE('Payments Export'!H2531),'Payments Export'!H2531),"")</f>
        <v/>
      </c>
      <c r="D2527" s="7" t="str">
        <f>IF('Payments Export'!I2531="","",'Payments Export'!I2531)</f>
        <v/>
      </c>
      <c r="E2527" s="7" t="str">
        <f t="shared" si="78"/>
        <v/>
      </c>
      <c r="F2527" s="7" t="str">
        <f>IF('Payments Export'!A2531="","",'Payments Export'!N2531)</f>
        <v/>
      </c>
      <c r="G2527" s="7" t="str">
        <f>IF('Payments Export'!A2531="","",'Payments Export'!O2531)</f>
        <v/>
      </c>
      <c r="H2527" s="7" t="str">
        <f>IF('Payments Export'!B2531="","",G2527-F2527)</f>
        <v/>
      </c>
      <c r="I2527" s="3" t="str">
        <f>IF(C2527&lt;&gt;"",_xlfn.XLOOKUP(IFERROR(VALUE(C2527),C2527),'Items database'!A:A,'Items database'!B:B),(_xlfn.XLOOKUP(LEFT(E2527,3),Services,Services,"")))</f>
        <v/>
      </c>
      <c r="J2527" s="3" t="str">
        <f t="shared" si="79"/>
        <v/>
      </c>
    </row>
    <row r="2528" spans="1:10" x14ac:dyDescent="0.35">
      <c r="A2528" s="7" t="str">
        <f>IF('Payments Export'!A2532="","",'Payments Export'!A2532)</f>
        <v/>
      </c>
      <c r="B2528" s="7" t="str">
        <f>IF('Payments Export'!A2532="","",'Payments Export'!B2532)</f>
        <v/>
      </c>
      <c r="C2528" s="7" t="str">
        <f>IF(IFERROR(VALUE('Payments Export'!H2532),'Payments Export'!H2532)&lt;&gt;0,IFERROR(VALUE('Payments Export'!H2532),'Payments Export'!H2532),"")</f>
        <v/>
      </c>
      <c r="D2528" s="7" t="str">
        <f>IF('Payments Export'!I2532="","",'Payments Export'!I2532)</f>
        <v/>
      </c>
      <c r="E2528" s="7" t="str">
        <f t="shared" si="78"/>
        <v/>
      </c>
      <c r="F2528" s="7" t="str">
        <f>IF('Payments Export'!A2532="","",'Payments Export'!N2532)</f>
        <v/>
      </c>
      <c r="G2528" s="7" t="str">
        <f>IF('Payments Export'!A2532="","",'Payments Export'!O2532)</f>
        <v/>
      </c>
      <c r="H2528" s="7" t="str">
        <f>IF('Payments Export'!B2532="","",G2528-F2528)</f>
        <v/>
      </c>
      <c r="I2528" s="3" t="str">
        <f>IF(C2528&lt;&gt;"",_xlfn.XLOOKUP(IFERROR(VALUE(C2528),C2528),'Items database'!A:A,'Items database'!B:B),(_xlfn.XLOOKUP(LEFT(E2528,3),Services,Services,"")))</f>
        <v/>
      </c>
      <c r="J2528" s="3" t="str">
        <f t="shared" si="79"/>
        <v/>
      </c>
    </row>
    <row r="2529" spans="1:10" x14ac:dyDescent="0.35">
      <c r="A2529" s="7" t="str">
        <f>IF('Payments Export'!A2533="","",'Payments Export'!A2533)</f>
        <v/>
      </c>
      <c r="B2529" s="7" t="str">
        <f>IF('Payments Export'!A2533="","",'Payments Export'!B2533)</f>
        <v/>
      </c>
      <c r="C2529" s="7" t="str">
        <f>IF(IFERROR(VALUE('Payments Export'!H2533),'Payments Export'!H2533)&lt;&gt;0,IFERROR(VALUE('Payments Export'!H2533),'Payments Export'!H2533),"")</f>
        <v/>
      </c>
      <c r="D2529" s="7" t="str">
        <f>IF('Payments Export'!I2533="","",'Payments Export'!I2533)</f>
        <v/>
      </c>
      <c r="E2529" s="7" t="str">
        <f t="shared" si="78"/>
        <v/>
      </c>
      <c r="F2529" s="7" t="str">
        <f>IF('Payments Export'!A2533="","",'Payments Export'!N2533)</f>
        <v/>
      </c>
      <c r="G2529" s="7" t="str">
        <f>IF('Payments Export'!A2533="","",'Payments Export'!O2533)</f>
        <v/>
      </c>
      <c r="H2529" s="7" t="str">
        <f>IF('Payments Export'!B2533="","",G2529-F2529)</f>
        <v/>
      </c>
      <c r="I2529" s="3" t="str">
        <f>IF(C2529&lt;&gt;"",_xlfn.XLOOKUP(IFERROR(VALUE(C2529),C2529),'Items database'!A:A,'Items database'!B:B),(_xlfn.XLOOKUP(LEFT(E2529,3),Services,Services,"")))</f>
        <v/>
      </c>
      <c r="J2529" s="3" t="str">
        <f t="shared" si="79"/>
        <v/>
      </c>
    </row>
    <row r="2530" spans="1:10" x14ac:dyDescent="0.35">
      <c r="A2530" s="7" t="str">
        <f>IF('Payments Export'!A2534="","",'Payments Export'!A2534)</f>
        <v/>
      </c>
      <c r="B2530" s="7" t="str">
        <f>IF('Payments Export'!A2534="","",'Payments Export'!B2534)</f>
        <v/>
      </c>
      <c r="C2530" s="7" t="str">
        <f>IF(IFERROR(VALUE('Payments Export'!H2534),'Payments Export'!H2534)&lt;&gt;0,IFERROR(VALUE('Payments Export'!H2534),'Payments Export'!H2534),"")</f>
        <v/>
      </c>
      <c r="D2530" s="7" t="str">
        <f>IF('Payments Export'!I2534="","",'Payments Export'!I2534)</f>
        <v/>
      </c>
      <c r="E2530" s="7" t="str">
        <f t="shared" si="78"/>
        <v/>
      </c>
      <c r="F2530" s="7" t="str">
        <f>IF('Payments Export'!A2534="","",'Payments Export'!N2534)</f>
        <v/>
      </c>
      <c r="G2530" s="7" t="str">
        <f>IF('Payments Export'!A2534="","",'Payments Export'!O2534)</f>
        <v/>
      </c>
      <c r="H2530" s="7" t="str">
        <f>IF('Payments Export'!B2534="","",G2530-F2530)</f>
        <v/>
      </c>
      <c r="I2530" s="3" t="str">
        <f>IF(C2530&lt;&gt;"",_xlfn.XLOOKUP(IFERROR(VALUE(C2530),C2530),'Items database'!A:A,'Items database'!B:B),(_xlfn.XLOOKUP(LEFT(E2530,3),Services,Services,"")))</f>
        <v/>
      </c>
      <c r="J2530" s="3" t="str">
        <f t="shared" si="79"/>
        <v/>
      </c>
    </row>
    <row r="2531" spans="1:10" x14ac:dyDescent="0.35">
      <c r="A2531" s="7" t="str">
        <f>IF('Payments Export'!A2535="","",'Payments Export'!A2535)</f>
        <v/>
      </c>
      <c r="B2531" s="7" t="str">
        <f>IF('Payments Export'!A2535="","",'Payments Export'!B2535)</f>
        <v/>
      </c>
      <c r="C2531" s="7" t="str">
        <f>IF(IFERROR(VALUE('Payments Export'!H2535),'Payments Export'!H2535)&lt;&gt;0,IFERROR(VALUE('Payments Export'!H2535),'Payments Export'!H2535),"")</f>
        <v/>
      </c>
      <c r="D2531" s="7" t="str">
        <f>IF('Payments Export'!I2535="","",'Payments Export'!I2535)</f>
        <v/>
      </c>
      <c r="E2531" s="7" t="str">
        <f t="shared" si="78"/>
        <v/>
      </c>
      <c r="F2531" s="7" t="str">
        <f>IF('Payments Export'!A2535="","",'Payments Export'!N2535)</f>
        <v/>
      </c>
      <c r="G2531" s="7" t="str">
        <f>IF('Payments Export'!A2535="","",'Payments Export'!O2535)</f>
        <v/>
      </c>
      <c r="H2531" s="7" t="str">
        <f>IF('Payments Export'!B2535="","",G2531-F2531)</f>
        <v/>
      </c>
      <c r="I2531" s="3" t="str">
        <f>IF(C2531&lt;&gt;"",_xlfn.XLOOKUP(IFERROR(VALUE(C2531),C2531),'Items database'!A:A,'Items database'!B:B),(_xlfn.XLOOKUP(LEFT(E2531,3),Services,Services,"")))</f>
        <v/>
      </c>
      <c r="J2531" s="3" t="str">
        <f t="shared" si="79"/>
        <v/>
      </c>
    </row>
    <row r="2532" spans="1:10" x14ac:dyDescent="0.35">
      <c r="A2532" s="7" t="str">
        <f>IF('Payments Export'!A2536="","",'Payments Export'!A2536)</f>
        <v/>
      </c>
      <c r="B2532" s="7" t="str">
        <f>IF('Payments Export'!A2536="","",'Payments Export'!B2536)</f>
        <v/>
      </c>
      <c r="C2532" s="7" t="str">
        <f>IF(IFERROR(VALUE('Payments Export'!H2536),'Payments Export'!H2536)&lt;&gt;0,IFERROR(VALUE('Payments Export'!H2536),'Payments Export'!H2536),"")</f>
        <v/>
      </c>
      <c r="D2532" s="7" t="str">
        <f>IF('Payments Export'!I2536="","",'Payments Export'!I2536)</f>
        <v/>
      </c>
      <c r="E2532" s="7" t="str">
        <f t="shared" si="78"/>
        <v/>
      </c>
      <c r="F2532" s="7" t="str">
        <f>IF('Payments Export'!A2536="","",'Payments Export'!N2536)</f>
        <v/>
      </c>
      <c r="G2532" s="7" t="str">
        <f>IF('Payments Export'!A2536="","",'Payments Export'!O2536)</f>
        <v/>
      </c>
      <c r="H2532" s="7" t="str">
        <f>IF('Payments Export'!B2536="","",G2532-F2532)</f>
        <v/>
      </c>
      <c r="I2532" s="3" t="str">
        <f>IF(C2532&lt;&gt;"",_xlfn.XLOOKUP(IFERROR(VALUE(C2532),C2532),'Items database'!A:A,'Items database'!B:B),(_xlfn.XLOOKUP(LEFT(E2532,3),Services,Services,"")))</f>
        <v/>
      </c>
      <c r="J2532" s="3" t="str">
        <f t="shared" si="79"/>
        <v/>
      </c>
    </row>
    <row r="2533" spans="1:10" x14ac:dyDescent="0.35">
      <c r="A2533" s="7" t="str">
        <f>IF('Payments Export'!A2537="","",'Payments Export'!A2537)</f>
        <v/>
      </c>
      <c r="B2533" s="7" t="str">
        <f>IF('Payments Export'!A2537="","",'Payments Export'!B2537)</f>
        <v/>
      </c>
      <c r="C2533" s="7" t="str">
        <f>IF(IFERROR(VALUE('Payments Export'!H2537),'Payments Export'!H2537)&lt;&gt;0,IFERROR(VALUE('Payments Export'!H2537),'Payments Export'!H2537),"")</f>
        <v/>
      </c>
      <c r="D2533" s="7" t="str">
        <f>IF('Payments Export'!I2537="","",'Payments Export'!I2537)</f>
        <v/>
      </c>
      <c r="E2533" s="7" t="str">
        <f t="shared" si="78"/>
        <v/>
      </c>
      <c r="F2533" s="7" t="str">
        <f>IF('Payments Export'!A2537="","",'Payments Export'!N2537)</f>
        <v/>
      </c>
      <c r="G2533" s="7" t="str">
        <f>IF('Payments Export'!A2537="","",'Payments Export'!O2537)</f>
        <v/>
      </c>
      <c r="H2533" s="7" t="str">
        <f>IF('Payments Export'!B2537="","",G2533-F2533)</f>
        <v/>
      </c>
      <c r="I2533" s="3" t="str">
        <f>IF(C2533&lt;&gt;"",_xlfn.XLOOKUP(IFERROR(VALUE(C2533),C2533),'Items database'!A:A,'Items database'!B:B),(_xlfn.XLOOKUP(LEFT(E2533,3),Services,Services,"")))</f>
        <v/>
      </c>
      <c r="J2533" s="3" t="str">
        <f t="shared" si="79"/>
        <v/>
      </c>
    </row>
    <row r="2534" spans="1:10" x14ac:dyDescent="0.35">
      <c r="A2534" s="7" t="str">
        <f>IF('Payments Export'!A2538="","",'Payments Export'!A2538)</f>
        <v/>
      </c>
      <c r="B2534" s="7" t="str">
        <f>IF('Payments Export'!A2538="","",'Payments Export'!B2538)</f>
        <v/>
      </c>
      <c r="C2534" s="7" t="str">
        <f>IF(IFERROR(VALUE('Payments Export'!H2538),'Payments Export'!H2538)&lt;&gt;0,IFERROR(VALUE('Payments Export'!H2538),'Payments Export'!H2538),"")</f>
        <v/>
      </c>
      <c r="D2534" s="7" t="str">
        <f>IF('Payments Export'!I2538="","",'Payments Export'!I2538)</f>
        <v/>
      </c>
      <c r="E2534" s="7" t="str">
        <f t="shared" si="78"/>
        <v/>
      </c>
      <c r="F2534" s="7" t="str">
        <f>IF('Payments Export'!A2538="","",'Payments Export'!N2538)</f>
        <v/>
      </c>
      <c r="G2534" s="7" t="str">
        <f>IF('Payments Export'!A2538="","",'Payments Export'!O2538)</f>
        <v/>
      </c>
      <c r="H2534" s="7" t="str">
        <f>IF('Payments Export'!B2538="","",G2534-F2534)</f>
        <v/>
      </c>
      <c r="I2534" s="3" t="str">
        <f>IF(C2534&lt;&gt;"",_xlfn.XLOOKUP(IFERROR(VALUE(C2534),C2534),'Items database'!A:A,'Items database'!B:B),(_xlfn.XLOOKUP(LEFT(E2534,3),Services,Services,"")))</f>
        <v/>
      </c>
      <c r="J2534" s="3" t="str">
        <f t="shared" si="79"/>
        <v/>
      </c>
    </row>
    <row r="2535" spans="1:10" x14ac:dyDescent="0.35">
      <c r="A2535" s="7" t="str">
        <f>IF('Payments Export'!A2539="","",'Payments Export'!A2539)</f>
        <v/>
      </c>
      <c r="B2535" s="7" t="str">
        <f>IF('Payments Export'!A2539="","",'Payments Export'!B2539)</f>
        <v/>
      </c>
      <c r="C2535" s="7" t="str">
        <f>IF(IFERROR(VALUE('Payments Export'!H2539),'Payments Export'!H2539)&lt;&gt;0,IFERROR(VALUE('Payments Export'!H2539),'Payments Export'!H2539),"")</f>
        <v/>
      </c>
      <c r="D2535" s="7" t="str">
        <f>IF('Payments Export'!I2539="","",'Payments Export'!I2539)</f>
        <v/>
      </c>
      <c r="E2535" s="7" t="str">
        <f t="shared" si="78"/>
        <v/>
      </c>
      <c r="F2535" s="7" t="str">
        <f>IF('Payments Export'!A2539="","",'Payments Export'!N2539)</f>
        <v/>
      </c>
      <c r="G2535" s="7" t="str">
        <f>IF('Payments Export'!A2539="","",'Payments Export'!O2539)</f>
        <v/>
      </c>
      <c r="H2535" s="7" t="str">
        <f>IF('Payments Export'!B2539="","",G2535-F2535)</f>
        <v/>
      </c>
      <c r="I2535" s="3" t="str">
        <f>IF(C2535&lt;&gt;"",_xlfn.XLOOKUP(IFERROR(VALUE(C2535),C2535),'Items database'!A:A,'Items database'!B:B),(_xlfn.XLOOKUP(LEFT(E2535,3),Services,Services,"")))</f>
        <v/>
      </c>
      <c r="J2535" s="3" t="str">
        <f t="shared" si="79"/>
        <v/>
      </c>
    </row>
    <row r="2536" spans="1:10" x14ac:dyDescent="0.35">
      <c r="A2536" s="7" t="str">
        <f>IF('Payments Export'!A2540="","",'Payments Export'!A2540)</f>
        <v/>
      </c>
      <c r="B2536" s="7" t="str">
        <f>IF('Payments Export'!A2540="","",'Payments Export'!B2540)</f>
        <v/>
      </c>
      <c r="C2536" s="7" t="str">
        <f>IF(IFERROR(VALUE('Payments Export'!H2540),'Payments Export'!H2540)&lt;&gt;0,IFERROR(VALUE('Payments Export'!H2540),'Payments Export'!H2540),"")</f>
        <v/>
      </c>
      <c r="D2536" s="7" t="str">
        <f>IF('Payments Export'!I2540="","",'Payments Export'!I2540)</f>
        <v/>
      </c>
      <c r="E2536" s="7" t="str">
        <f t="shared" si="78"/>
        <v/>
      </c>
      <c r="F2536" s="7" t="str">
        <f>IF('Payments Export'!A2540="","",'Payments Export'!N2540)</f>
        <v/>
      </c>
      <c r="G2536" s="7" t="str">
        <f>IF('Payments Export'!A2540="","",'Payments Export'!O2540)</f>
        <v/>
      </c>
      <c r="H2536" s="7" t="str">
        <f>IF('Payments Export'!B2540="","",G2536-F2536)</f>
        <v/>
      </c>
      <c r="I2536" s="3" t="str">
        <f>IF(C2536&lt;&gt;"",_xlfn.XLOOKUP(IFERROR(VALUE(C2536),C2536),'Items database'!A:A,'Items database'!B:B),(_xlfn.XLOOKUP(LEFT(E2536,3),Services,Services,"")))</f>
        <v/>
      </c>
      <c r="J2536" s="3" t="str">
        <f t="shared" si="79"/>
        <v/>
      </c>
    </row>
    <row r="2537" spans="1:10" x14ac:dyDescent="0.35">
      <c r="A2537" s="7" t="str">
        <f>IF('Payments Export'!A2541="","",'Payments Export'!A2541)</f>
        <v/>
      </c>
      <c r="B2537" s="7" t="str">
        <f>IF('Payments Export'!A2541="","",'Payments Export'!B2541)</f>
        <v/>
      </c>
      <c r="C2537" s="7" t="str">
        <f>IF(IFERROR(VALUE('Payments Export'!H2541),'Payments Export'!H2541)&lt;&gt;0,IFERROR(VALUE('Payments Export'!H2541),'Payments Export'!H2541),"")</f>
        <v/>
      </c>
      <c r="D2537" s="7" t="str">
        <f>IF('Payments Export'!I2541="","",'Payments Export'!I2541)</f>
        <v/>
      </c>
      <c r="E2537" s="7" t="str">
        <f t="shared" si="78"/>
        <v/>
      </c>
      <c r="F2537" s="7" t="str">
        <f>IF('Payments Export'!A2541="","",'Payments Export'!N2541)</f>
        <v/>
      </c>
      <c r="G2537" s="7" t="str">
        <f>IF('Payments Export'!A2541="","",'Payments Export'!O2541)</f>
        <v/>
      </c>
      <c r="H2537" s="7" t="str">
        <f>IF('Payments Export'!B2541="","",G2537-F2537)</f>
        <v/>
      </c>
      <c r="I2537" s="3" t="str">
        <f>IF(C2537&lt;&gt;"",_xlfn.XLOOKUP(IFERROR(VALUE(C2537),C2537),'Items database'!A:A,'Items database'!B:B),(_xlfn.XLOOKUP(LEFT(E2537,3),Services,Services,"")))</f>
        <v/>
      </c>
      <c r="J2537" s="3" t="str">
        <f t="shared" si="79"/>
        <v/>
      </c>
    </row>
    <row r="2538" spans="1:10" x14ac:dyDescent="0.35">
      <c r="A2538" s="7" t="str">
        <f>IF('Payments Export'!A2542="","",'Payments Export'!A2542)</f>
        <v/>
      </c>
      <c r="B2538" s="7" t="str">
        <f>IF('Payments Export'!A2542="","",'Payments Export'!B2542)</f>
        <v/>
      </c>
      <c r="C2538" s="7" t="str">
        <f>IF(IFERROR(VALUE('Payments Export'!H2542),'Payments Export'!H2542)&lt;&gt;0,IFERROR(VALUE('Payments Export'!H2542),'Payments Export'!H2542),"")</f>
        <v/>
      </c>
      <c r="D2538" s="7" t="str">
        <f>IF('Payments Export'!I2542="","",'Payments Export'!I2542)</f>
        <v/>
      </c>
      <c r="E2538" s="7" t="str">
        <f t="shared" si="78"/>
        <v/>
      </c>
      <c r="F2538" s="7" t="str">
        <f>IF('Payments Export'!A2542="","",'Payments Export'!N2542)</f>
        <v/>
      </c>
      <c r="G2538" s="7" t="str">
        <f>IF('Payments Export'!A2542="","",'Payments Export'!O2542)</f>
        <v/>
      </c>
      <c r="H2538" s="7" t="str">
        <f>IF('Payments Export'!B2542="","",G2538-F2538)</f>
        <v/>
      </c>
      <c r="I2538" s="3" t="str">
        <f>IF(C2538&lt;&gt;"",_xlfn.XLOOKUP(IFERROR(VALUE(C2538),C2538),'Items database'!A:A,'Items database'!B:B),(_xlfn.XLOOKUP(LEFT(E2538,3),Services,Services,"")))</f>
        <v/>
      </c>
      <c r="J2538" s="3" t="str">
        <f t="shared" si="79"/>
        <v/>
      </c>
    </row>
    <row r="2539" spans="1:10" x14ac:dyDescent="0.35">
      <c r="A2539" s="7" t="str">
        <f>IF('Payments Export'!A2543="","",'Payments Export'!A2543)</f>
        <v/>
      </c>
      <c r="B2539" s="7" t="str">
        <f>IF('Payments Export'!A2543="","",'Payments Export'!B2543)</f>
        <v/>
      </c>
      <c r="C2539" s="7" t="str">
        <f>IF(IFERROR(VALUE('Payments Export'!H2543),'Payments Export'!H2543)&lt;&gt;0,IFERROR(VALUE('Payments Export'!H2543),'Payments Export'!H2543),"")</f>
        <v/>
      </c>
      <c r="D2539" s="7" t="str">
        <f>IF('Payments Export'!I2543="","",'Payments Export'!I2543)</f>
        <v/>
      </c>
      <c r="E2539" s="7" t="str">
        <f t="shared" si="78"/>
        <v/>
      </c>
      <c r="F2539" s="7" t="str">
        <f>IF('Payments Export'!A2543="","",'Payments Export'!N2543)</f>
        <v/>
      </c>
      <c r="G2539" s="7" t="str">
        <f>IF('Payments Export'!A2543="","",'Payments Export'!O2543)</f>
        <v/>
      </c>
      <c r="H2539" s="7" t="str">
        <f>IF('Payments Export'!B2543="","",G2539-F2539)</f>
        <v/>
      </c>
      <c r="I2539" s="3" t="str">
        <f>IF(C2539&lt;&gt;"",_xlfn.XLOOKUP(IFERROR(VALUE(C2539),C2539),'Items database'!A:A,'Items database'!B:B),(_xlfn.XLOOKUP(LEFT(E2539,3),Services,Services,"")))</f>
        <v/>
      </c>
      <c r="J2539" s="3" t="str">
        <f t="shared" si="79"/>
        <v/>
      </c>
    </row>
    <row r="2540" spans="1:10" x14ac:dyDescent="0.35">
      <c r="A2540" s="7" t="str">
        <f>IF('Payments Export'!A2544="","",'Payments Export'!A2544)</f>
        <v/>
      </c>
      <c r="B2540" s="7" t="str">
        <f>IF('Payments Export'!A2544="","",'Payments Export'!B2544)</f>
        <v/>
      </c>
      <c r="C2540" s="7" t="str">
        <f>IF(IFERROR(VALUE('Payments Export'!H2544),'Payments Export'!H2544)&lt;&gt;0,IFERROR(VALUE('Payments Export'!H2544),'Payments Export'!H2544),"")</f>
        <v/>
      </c>
      <c r="D2540" s="7" t="str">
        <f>IF('Payments Export'!I2544="","",'Payments Export'!I2544)</f>
        <v/>
      </c>
      <c r="E2540" s="7" t="str">
        <f t="shared" si="78"/>
        <v/>
      </c>
      <c r="F2540" s="7" t="str">
        <f>IF('Payments Export'!A2544="","",'Payments Export'!N2544)</f>
        <v/>
      </c>
      <c r="G2540" s="7" t="str">
        <f>IF('Payments Export'!A2544="","",'Payments Export'!O2544)</f>
        <v/>
      </c>
      <c r="H2540" s="7" t="str">
        <f>IF('Payments Export'!B2544="","",G2540-F2540)</f>
        <v/>
      </c>
      <c r="I2540" s="3" t="str">
        <f>IF(C2540&lt;&gt;"",_xlfn.XLOOKUP(IFERROR(VALUE(C2540),C2540),'Items database'!A:A,'Items database'!B:B),(_xlfn.XLOOKUP(LEFT(E2540,3),Services,Services,"")))</f>
        <v/>
      </c>
      <c r="J2540" s="3" t="str">
        <f t="shared" si="79"/>
        <v/>
      </c>
    </row>
    <row r="2541" spans="1:10" x14ac:dyDescent="0.35">
      <c r="A2541" s="7" t="str">
        <f>IF('Payments Export'!A2545="","",'Payments Export'!A2545)</f>
        <v/>
      </c>
      <c r="B2541" s="7" t="str">
        <f>IF('Payments Export'!A2545="","",'Payments Export'!B2545)</f>
        <v/>
      </c>
      <c r="C2541" s="7" t="str">
        <f>IF(IFERROR(VALUE('Payments Export'!H2545),'Payments Export'!H2545)&lt;&gt;0,IFERROR(VALUE('Payments Export'!H2545),'Payments Export'!H2545),"")</f>
        <v/>
      </c>
      <c r="D2541" s="7" t="str">
        <f>IF('Payments Export'!I2545="","",'Payments Export'!I2545)</f>
        <v/>
      </c>
      <c r="E2541" s="7" t="str">
        <f t="shared" si="78"/>
        <v/>
      </c>
      <c r="F2541" s="7" t="str">
        <f>IF('Payments Export'!A2545="","",'Payments Export'!N2545)</f>
        <v/>
      </c>
      <c r="G2541" s="7" t="str">
        <f>IF('Payments Export'!A2545="","",'Payments Export'!O2545)</f>
        <v/>
      </c>
      <c r="H2541" s="7" t="str">
        <f>IF('Payments Export'!B2545="","",G2541-F2541)</f>
        <v/>
      </c>
      <c r="I2541" s="3" t="str">
        <f>IF(C2541&lt;&gt;"",_xlfn.XLOOKUP(IFERROR(VALUE(C2541),C2541),'Items database'!A:A,'Items database'!B:B),(_xlfn.XLOOKUP(LEFT(E2541,3),Services,Services,"")))</f>
        <v/>
      </c>
      <c r="J2541" s="3" t="str">
        <f t="shared" si="79"/>
        <v/>
      </c>
    </row>
    <row r="2542" spans="1:10" x14ac:dyDescent="0.35">
      <c r="A2542" s="7" t="str">
        <f>IF('Payments Export'!A2546="","",'Payments Export'!A2546)</f>
        <v/>
      </c>
      <c r="B2542" s="7" t="str">
        <f>IF('Payments Export'!A2546="","",'Payments Export'!B2546)</f>
        <v/>
      </c>
      <c r="C2542" s="7" t="str">
        <f>IF(IFERROR(VALUE('Payments Export'!H2546),'Payments Export'!H2546)&lt;&gt;0,IFERROR(VALUE('Payments Export'!H2546),'Payments Export'!H2546),"")</f>
        <v/>
      </c>
      <c r="D2542" s="7" t="str">
        <f>IF('Payments Export'!I2546="","",'Payments Export'!I2546)</f>
        <v/>
      </c>
      <c r="E2542" s="7" t="str">
        <f t="shared" si="78"/>
        <v/>
      </c>
      <c r="F2542" s="7" t="str">
        <f>IF('Payments Export'!A2546="","",'Payments Export'!N2546)</f>
        <v/>
      </c>
      <c r="G2542" s="7" t="str">
        <f>IF('Payments Export'!A2546="","",'Payments Export'!O2546)</f>
        <v/>
      </c>
      <c r="H2542" s="7" t="str">
        <f>IF('Payments Export'!B2546="","",G2542-F2542)</f>
        <v/>
      </c>
      <c r="I2542" s="3" t="str">
        <f>IF(C2542&lt;&gt;"",_xlfn.XLOOKUP(IFERROR(VALUE(C2542),C2542),'Items database'!A:A,'Items database'!B:B),(_xlfn.XLOOKUP(LEFT(E2542,3),Services,Services,"")))</f>
        <v/>
      </c>
      <c r="J2542" s="3" t="str">
        <f t="shared" si="79"/>
        <v/>
      </c>
    </row>
    <row r="2543" spans="1:10" x14ac:dyDescent="0.35">
      <c r="A2543" s="7" t="str">
        <f>IF('Payments Export'!A2547="","",'Payments Export'!A2547)</f>
        <v/>
      </c>
      <c r="B2543" s="7" t="str">
        <f>IF('Payments Export'!A2547="","",'Payments Export'!B2547)</f>
        <v/>
      </c>
      <c r="C2543" s="7" t="str">
        <f>IF(IFERROR(VALUE('Payments Export'!H2547),'Payments Export'!H2547)&lt;&gt;0,IFERROR(VALUE('Payments Export'!H2547),'Payments Export'!H2547),"")</f>
        <v/>
      </c>
      <c r="D2543" s="7" t="str">
        <f>IF('Payments Export'!I2547="","",'Payments Export'!I2547)</f>
        <v/>
      </c>
      <c r="E2543" s="7" t="str">
        <f t="shared" si="78"/>
        <v/>
      </c>
      <c r="F2543" s="7" t="str">
        <f>IF('Payments Export'!A2547="","",'Payments Export'!N2547)</f>
        <v/>
      </c>
      <c r="G2543" s="7" t="str">
        <f>IF('Payments Export'!A2547="","",'Payments Export'!O2547)</f>
        <v/>
      </c>
      <c r="H2543" s="7" t="str">
        <f>IF('Payments Export'!B2547="","",G2543-F2543)</f>
        <v/>
      </c>
      <c r="I2543" s="3" t="str">
        <f>IF(C2543&lt;&gt;"",_xlfn.XLOOKUP(IFERROR(VALUE(C2543),C2543),'Items database'!A:A,'Items database'!B:B),(_xlfn.XLOOKUP(LEFT(E2543,3),Services,Services,"")))</f>
        <v/>
      </c>
      <c r="J2543" s="3" t="str">
        <f t="shared" si="79"/>
        <v/>
      </c>
    </row>
    <row r="2544" spans="1:10" x14ac:dyDescent="0.35">
      <c r="A2544" s="7" t="str">
        <f>IF('Payments Export'!A2548="","",'Payments Export'!A2548)</f>
        <v/>
      </c>
      <c r="B2544" s="7" t="str">
        <f>IF('Payments Export'!A2548="","",'Payments Export'!B2548)</f>
        <v/>
      </c>
      <c r="C2544" s="7" t="str">
        <f>IF(IFERROR(VALUE('Payments Export'!H2548),'Payments Export'!H2548)&lt;&gt;0,IFERROR(VALUE('Payments Export'!H2548),'Payments Export'!H2548),"")</f>
        <v/>
      </c>
      <c r="D2544" s="7" t="str">
        <f>IF('Payments Export'!I2548="","",'Payments Export'!I2548)</f>
        <v/>
      </c>
      <c r="E2544" s="7" t="str">
        <f t="shared" si="78"/>
        <v/>
      </c>
      <c r="F2544" s="7" t="str">
        <f>IF('Payments Export'!A2548="","",'Payments Export'!N2548)</f>
        <v/>
      </c>
      <c r="G2544" s="7" t="str">
        <f>IF('Payments Export'!A2548="","",'Payments Export'!O2548)</f>
        <v/>
      </c>
      <c r="H2544" s="7" t="str">
        <f>IF('Payments Export'!B2548="","",G2544-F2544)</f>
        <v/>
      </c>
      <c r="I2544" s="3" t="str">
        <f>IF(C2544&lt;&gt;"",_xlfn.XLOOKUP(IFERROR(VALUE(C2544),C2544),'Items database'!A:A,'Items database'!B:B),(_xlfn.XLOOKUP(LEFT(E2544,3),Services,Services,"")))</f>
        <v/>
      </c>
      <c r="J2544" s="3" t="str">
        <f t="shared" si="79"/>
        <v/>
      </c>
    </row>
    <row r="2545" spans="1:10" x14ac:dyDescent="0.35">
      <c r="A2545" s="7" t="str">
        <f>IF('Payments Export'!A2549="","",'Payments Export'!A2549)</f>
        <v/>
      </c>
      <c r="B2545" s="7" t="str">
        <f>IF('Payments Export'!A2549="","",'Payments Export'!B2549)</f>
        <v/>
      </c>
      <c r="C2545" s="7" t="str">
        <f>IF(IFERROR(VALUE('Payments Export'!H2549),'Payments Export'!H2549)&lt;&gt;0,IFERROR(VALUE('Payments Export'!H2549),'Payments Export'!H2549),"")</f>
        <v/>
      </c>
      <c r="D2545" s="7" t="str">
        <f>IF('Payments Export'!I2549="","",'Payments Export'!I2549)</f>
        <v/>
      </c>
      <c r="E2545" s="7" t="str">
        <f t="shared" si="78"/>
        <v/>
      </c>
      <c r="F2545" s="7" t="str">
        <f>IF('Payments Export'!A2549="","",'Payments Export'!N2549)</f>
        <v/>
      </c>
      <c r="G2545" s="7" t="str">
        <f>IF('Payments Export'!A2549="","",'Payments Export'!O2549)</f>
        <v/>
      </c>
      <c r="H2545" s="7" t="str">
        <f>IF('Payments Export'!B2549="","",G2545-F2545)</f>
        <v/>
      </c>
      <c r="I2545" s="3" t="str">
        <f>IF(C2545&lt;&gt;"",_xlfn.XLOOKUP(IFERROR(VALUE(C2545),C2545),'Items database'!A:A,'Items database'!B:B),(_xlfn.XLOOKUP(LEFT(E2545,3),Services,Services,"")))</f>
        <v/>
      </c>
      <c r="J2545" s="3" t="str">
        <f t="shared" si="79"/>
        <v/>
      </c>
    </row>
    <row r="2546" spans="1:10" x14ac:dyDescent="0.35">
      <c r="A2546" s="7" t="str">
        <f>IF('Payments Export'!A2550="","",'Payments Export'!A2550)</f>
        <v/>
      </c>
      <c r="B2546" s="7" t="str">
        <f>IF('Payments Export'!A2550="","",'Payments Export'!B2550)</f>
        <v/>
      </c>
      <c r="C2546" s="7" t="str">
        <f>IF(IFERROR(VALUE('Payments Export'!H2550),'Payments Export'!H2550)&lt;&gt;0,IFERROR(VALUE('Payments Export'!H2550),'Payments Export'!H2550),"")</f>
        <v/>
      </c>
      <c r="D2546" s="7" t="str">
        <f>IF('Payments Export'!I2550="","",'Payments Export'!I2550)</f>
        <v/>
      </c>
      <c r="E2546" s="7" t="str">
        <f t="shared" si="78"/>
        <v/>
      </c>
      <c r="F2546" s="7" t="str">
        <f>IF('Payments Export'!A2550="","",'Payments Export'!N2550)</f>
        <v/>
      </c>
      <c r="G2546" s="7" t="str">
        <f>IF('Payments Export'!A2550="","",'Payments Export'!O2550)</f>
        <v/>
      </c>
      <c r="H2546" s="7" t="str">
        <f>IF('Payments Export'!B2550="","",G2546-F2546)</f>
        <v/>
      </c>
      <c r="I2546" s="3" t="str">
        <f>IF(C2546&lt;&gt;"",_xlfn.XLOOKUP(IFERROR(VALUE(C2546),C2546),'Items database'!A:A,'Items database'!B:B),(_xlfn.XLOOKUP(LEFT(E2546,3),Services,Services,"")))</f>
        <v/>
      </c>
      <c r="J2546" s="3" t="str">
        <f t="shared" si="79"/>
        <v/>
      </c>
    </row>
    <row r="2547" spans="1:10" x14ac:dyDescent="0.35">
      <c r="A2547" s="7" t="str">
        <f>IF('Payments Export'!A2551="","",'Payments Export'!A2551)</f>
        <v/>
      </c>
      <c r="B2547" s="7" t="str">
        <f>IF('Payments Export'!A2551="","",'Payments Export'!B2551)</f>
        <v/>
      </c>
      <c r="C2547" s="7" t="str">
        <f>IF(IFERROR(VALUE('Payments Export'!H2551),'Payments Export'!H2551)&lt;&gt;0,IFERROR(VALUE('Payments Export'!H2551),'Payments Export'!H2551),"")</f>
        <v/>
      </c>
      <c r="D2547" s="7" t="str">
        <f>IF('Payments Export'!I2551="","",'Payments Export'!I2551)</f>
        <v/>
      </c>
      <c r="E2547" s="7" t="str">
        <f t="shared" si="78"/>
        <v/>
      </c>
      <c r="F2547" s="7" t="str">
        <f>IF('Payments Export'!A2551="","",'Payments Export'!N2551)</f>
        <v/>
      </c>
      <c r="G2547" s="7" t="str">
        <f>IF('Payments Export'!A2551="","",'Payments Export'!O2551)</f>
        <v/>
      </c>
      <c r="H2547" s="7" t="str">
        <f>IF('Payments Export'!B2551="","",G2547-F2547)</f>
        <v/>
      </c>
      <c r="I2547" s="3" t="str">
        <f>IF(C2547&lt;&gt;"",_xlfn.XLOOKUP(IFERROR(VALUE(C2547),C2547),'Items database'!A:A,'Items database'!B:B),(_xlfn.XLOOKUP(LEFT(E2547,3),Services,Services,"")))</f>
        <v/>
      </c>
      <c r="J2547" s="3" t="str">
        <f t="shared" si="79"/>
        <v/>
      </c>
    </row>
    <row r="2548" spans="1:10" x14ac:dyDescent="0.35">
      <c r="A2548" s="7" t="str">
        <f>IF('Payments Export'!A2552="","",'Payments Export'!A2552)</f>
        <v/>
      </c>
      <c r="B2548" s="7" t="str">
        <f>IF('Payments Export'!A2552="","",'Payments Export'!B2552)</f>
        <v/>
      </c>
      <c r="C2548" s="7" t="str">
        <f>IF(IFERROR(VALUE('Payments Export'!H2552),'Payments Export'!H2552)&lt;&gt;0,IFERROR(VALUE('Payments Export'!H2552),'Payments Export'!H2552),"")</f>
        <v/>
      </c>
      <c r="D2548" s="7" t="str">
        <f>IF('Payments Export'!I2552="","",'Payments Export'!I2552)</f>
        <v/>
      </c>
      <c r="E2548" s="7" t="str">
        <f t="shared" si="78"/>
        <v/>
      </c>
      <c r="F2548" s="7" t="str">
        <f>IF('Payments Export'!A2552="","",'Payments Export'!N2552)</f>
        <v/>
      </c>
      <c r="G2548" s="7" t="str">
        <f>IF('Payments Export'!A2552="","",'Payments Export'!O2552)</f>
        <v/>
      </c>
      <c r="H2548" s="7" t="str">
        <f>IF('Payments Export'!B2552="","",G2548-F2548)</f>
        <v/>
      </c>
      <c r="I2548" s="3" t="str">
        <f>IF(C2548&lt;&gt;"",_xlfn.XLOOKUP(IFERROR(VALUE(C2548),C2548),'Items database'!A:A,'Items database'!B:B),(_xlfn.XLOOKUP(LEFT(E2548,3),Services,Services,"")))</f>
        <v/>
      </c>
      <c r="J2548" s="3" t="str">
        <f t="shared" si="79"/>
        <v/>
      </c>
    </row>
    <row r="2549" spans="1:10" x14ac:dyDescent="0.35">
      <c r="A2549" s="7" t="str">
        <f>IF('Payments Export'!A2553="","",'Payments Export'!A2553)</f>
        <v/>
      </c>
      <c r="B2549" s="7" t="str">
        <f>IF('Payments Export'!A2553="","",'Payments Export'!B2553)</f>
        <v/>
      </c>
      <c r="C2549" s="7" t="str">
        <f>IF(IFERROR(VALUE('Payments Export'!H2553),'Payments Export'!H2553)&lt;&gt;0,IFERROR(VALUE('Payments Export'!H2553),'Payments Export'!H2553),"")</f>
        <v/>
      </c>
      <c r="D2549" s="7" t="str">
        <f>IF('Payments Export'!I2553="","",'Payments Export'!I2553)</f>
        <v/>
      </c>
      <c r="E2549" s="7" t="str">
        <f t="shared" si="78"/>
        <v/>
      </c>
      <c r="F2549" s="7" t="str">
        <f>IF('Payments Export'!A2553="","",'Payments Export'!N2553)</f>
        <v/>
      </c>
      <c r="G2549" s="7" t="str">
        <f>IF('Payments Export'!A2553="","",'Payments Export'!O2553)</f>
        <v/>
      </c>
      <c r="H2549" s="7" t="str">
        <f>IF('Payments Export'!B2553="","",G2549-F2549)</f>
        <v/>
      </c>
      <c r="I2549" s="3" t="str">
        <f>IF(C2549&lt;&gt;"",_xlfn.XLOOKUP(IFERROR(VALUE(C2549),C2549),'Items database'!A:A,'Items database'!B:B),(_xlfn.XLOOKUP(LEFT(E2549,3),Services,Services,"")))</f>
        <v/>
      </c>
      <c r="J2549" s="3" t="str">
        <f t="shared" si="79"/>
        <v/>
      </c>
    </row>
    <row r="2550" spans="1:10" x14ac:dyDescent="0.35">
      <c r="A2550" s="7" t="str">
        <f>IF('Payments Export'!A2554="","",'Payments Export'!A2554)</f>
        <v/>
      </c>
      <c r="B2550" s="7" t="str">
        <f>IF('Payments Export'!A2554="","",'Payments Export'!B2554)</f>
        <v/>
      </c>
      <c r="C2550" s="7" t="str">
        <f>IF(IFERROR(VALUE('Payments Export'!H2554),'Payments Export'!H2554)&lt;&gt;0,IFERROR(VALUE('Payments Export'!H2554),'Payments Export'!H2554),"")</f>
        <v/>
      </c>
      <c r="D2550" s="7" t="str">
        <f>IF('Payments Export'!I2554="","",'Payments Export'!I2554)</f>
        <v/>
      </c>
      <c r="E2550" s="7" t="str">
        <f t="shared" si="78"/>
        <v/>
      </c>
      <c r="F2550" s="7" t="str">
        <f>IF('Payments Export'!A2554="","",'Payments Export'!N2554)</f>
        <v/>
      </c>
      <c r="G2550" s="7" t="str">
        <f>IF('Payments Export'!A2554="","",'Payments Export'!O2554)</f>
        <v/>
      </c>
      <c r="H2550" s="7" t="str">
        <f>IF('Payments Export'!B2554="","",G2550-F2550)</f>
        <v/>
      </c>
      <c r="I2550" s="3" t="str">
        <f>IF(C2550&lt;&gt;"",_xlfn.XLOOKUP(IFERROR(VALUE(C2550),C2550),'Items database'!A:A,'Items database'!B:B),(_xlfn.XLOOKUP(LEFT(E2550,3),Services,Services,"")))</f>
        <v/>
      </c>
      <c r="J2550" s="3" t="str">
        <f t="shared" si="79"/>
        <v/>
      </c>
    </row>
    <row r="2551" spans="1:10" x14ac:dyDescent="0.35">
      <c r="A2551" s="7" t="str">
        <f>IF('Payments Export'!A2555="","",'Payments Export'!A2555)</f>
        <v/>
      </c>
      <c r="B2551" s="7" t="str">
        <f>IF('Payments Export'!A2555="","",'Payments Export'!B2555)</f>
        <v/>
      </c>
      <c r="C2551" s="7" t="str">
        <f>IF(IFERROR(VALUE('Payments Export'!H2555),'Payments Export'!H2555)&lt;&gt;0,IFERROR(VALUE('Payments Export'!H2555),'Payments Export'!H2555),"")</f>
        <v/>
      </c>
      <c r="D2551" s="7" t="str">
        <f>IF('Payments Export'!I2555="","",'Payments Export'!I2555)</f>
        <v/>
      </c>
      <c r="E2551" s="7" t="str">
        <f t="shared" si="78"/>
        <v/>
      </c>
      <c r="F2551" s="7" t="str">
        <f>IF('Payments Export'!A2555="","",'Payments Export'!N2555)</f>
        <v/>
      </c>
      <c r="G2551" s="7" t="str">
        <f>IF('Payments Export'!A2555="","",'Payments Export'!O2555)</f>
        <v/>
      </c>
      <c r="H2551" s="7" t="str">
        <f>IF('Payments Export'!B2555="","",G2551-F2551)</f>
        <v/>
      </c>
      <c r="I2551" s="3" t="str">
        <f>IF(C2551&lt;&gt;"",_xlfn.XLOOKUP(IFERROR(VALUE(C2551),C2551),'Items database'!A:A,'Items database'!B:B),(_xlfn.XLOOKUP(LEFT(E2551,3),Services,Services,"")))</f>
        <v/>
      </c>
      <c r="J2551" s="3" t="str">
        <f t="shared" si="79"/>
        <v/>
      </c>
    </row>
    <row r="2552" spans="1:10" x14ac:dyDescent="0.35">
      <c r="A2552" s="7" t="str">
        <f>IF('Payments Export'!A2556="","",'Payments Export'!A2556)</f>
        <v/>
      </c>
      <c r="B2552" s="7" t="str">
        <f>IF('Payments Export'!A2556="","",'Payments Export'!B2556)</f>
        <v/>
      </c>
      <c r="C2552" s="7" t="str">
        <f>IF(IFERROR(VALUE('Payments Export'!H2556),'Payments Export'!H2556)&lt;&gt;0,IFERROR(VALUE('Payments Export'!H2556),'Payments Export'!H2556),"")</f>
        <v/>
      </c>
      <c r="D2552" s="7" t="str">
        <f>IF('Payments Export'!I2556="","",'Payments Export'!I2556)</f>
        <v/>
      </c>
      <c r="E2552" s="7" t="str">
        <f t="shared" si="78"/>
        <v/>
      </c>
      <c r="F2552" s="7" t="str">
        <f>IF('Payments Export'!A2556="","",'Payments Export'!N2556)</f>
        <v/>
      </c>
      <c r="G2552" s="7" t="str">
        <f>IF('Payments Export'!A2556="","",'Payments Export'!O2556)</f>
        <v/>
      </c>
      <c r="H2552" s="7" t="str">
        <f>IF('Payments Export'!B2556="","",G2552-F2552)</f>
        <v/>
      </c>
      <c r="I2552" s="3" t="str">
        <f>IF(C2552&lt;&gt;"",_xlfn.XLOOKUP(IFERROR(VALUE(C2552),C2552),'Items database'!A:A,'Items database'!B:B),(_xlfn.XLOOKUP(LEFT(E2552,3),Services,Services,"")))</f>
        <v/>
      </c>
      <c r="J2552" s="3" t="str">
        <f t="shared" si="79"/>
        <v/>
      </c>
    </row>
    <row r="2553" spans="1:10" x14ac:dyDescent="0.35">
      <c r="A2553" s="7" t="str">
        <f>IF('Payments Export'!A2557="","",'Payments Export'!A2557)</f>
        <v/>
      </c>
      <c r="B2553" s="7" t="str">
        <f>IF('Payments Export'!A2557="","",'Payments Export'!B2557)</f>
        <v/>
      </c>
      <c r="C2553" s="7" t="str">
        <f>IF(IFERROR(VALUE('Payments Export'!H2557),'Payments Export'!H2557)&lt;&gt;0,IFERROR(VALUE('Payments Export'!H2557),'Payments Export'!H2557),"")</f>
        <v/>
      </c>
      <c r="D2553" s="7" t="str">
        <f>IF('Payments Export'!I2557="","",'Payments Export'!I2557)</f>
        <v/>
      </c>
      <c r="E2553" s="7" t="str">
        <f t="shared" si="78"/>
        <v/>
      </c>
      <c r="F2553" s="7" t="str">
        <f>IF('Payments Export'!A2557="","",'Payments Export'!N2557)</f>
        <v/>
      </c>
      <c r="G2553" s="7" t="str">
        <f>IF('Payments Export'!A2557="","",'Payments Export'!O2557)</f>
        <v/>
      </c>
      <c r="H2553" s="7" t="str">
        <f>IF('Payments Export'!B2557="","",G2553-F2553)</f>
        <v/>
      </c>
      <c r="I2553" s="3" t="str">
        <f>IF(C2553&lt;&gt;"",_xlfn.XLOOKUP(IFERROR(VALUE(C2553),C2553),'Items database'!A:A,'Items database'!B:B),(_xlfn.XLOOKUP(LEFT(E2553,3),Services,Services,"")))</f>
        <v/>
      </c>
      <c r="J2553" s="3" t="str">
        <f t="shared" si="79"/>
        <v/>
      </c>
    </row>
    <row r="2554" spans="1:10" x14ac:dyDescent="0.35">
      <c r="A2554" s="7" t="str">
        <f>IF('Payments Export'!A2558="","",'Payments Export'!A2558)</f>
        <v/>
      </c>
      <c r="B2554" s="7" t="str">
        <f>IF('Payments Export'!A2558="","",'Payments Export'!B2558)</f>
        <v/>
      </c>
      <c r="C2554" s="7" t="str">
        <f>IF(IFERROR(VALUE('Payments Export'!H2558),'Payments Export'!H2558)&lt;&gt;0,IFERROR(VALUE('Payments Export'!H2558),'Payments Export'!H2558),"")</f>
        <v/>
      </c>
      <c r="D2554" s="7" t="str">
        <f>IF('Payments Export'!I2558="","",'Payments Export'!I2558)</f>
        <v/>
      </c>
      <c r="E2554" s="7" t="str">
        <f t="shared" si="78"/>
        <v/>
      </c>
      <c r="F2554" s="7" t="str">
        <f>IF('Payments Export'!A2558="","",'Payments Export'!N2558)</f>
        <v/>
      </c>
      <c r="G2554" s="7" t="str">
        <f>IF('Payments Export'!A2558="","",'Payments Export'!O2558)</f>
        <v/>
      </c>
      <c r="H2554" s="7" t="str">
        <f>IF('Payments Export'!B2558="","",G2554-F2554)</f>
        <v/>
      </c>
      <c r="I2554" s="3" t="str">
        <f>IF(C2554&lt;&gt;"",_xlfn.XLOOKUP(IFERROR(VALUE(C2554),C2554),'Items database'!A:A,'Items database'!B:B),(_xlfn.XLOOKUP(LEFT(E2554,3),Services,Services,"")))</f>
        <v/>
      </c>
      <c r="J2554" s="3" t="str">
        <f t="shared" si="79"/>
        <v/>
      </c>
    </row>
    <row r="2555" spans="1:10" x14ac:dyDescent="0.35">
      <c r="A2555" s="7" t="str">
        <f>IF('Payments Export'!A2559="","",'Payments Export'!A2559)</f>
        <v/>
      </c>
      <c r="B2555" s="7" t="str">
        <f>IF('Payments Export'!A2559="","",'Payments Export'!B2559)</f>
        <v/>
      </c>
      <c r="C2555" s="7" t="str">
        <f>IF(IFERROR(VALUE('Payments Export'!H2559),'Payments Export'!H2559)&lt;&gt;0,IFERROR(VALUE('Payments Export'!H2559),'Payments Export'!H2559),"")</f>
        <v/>
      </c>
      <c r="D2555" s="7" t="str">
        <f>IF('Payments Export'!I2559="","",'Payments Export'!I2559)</f>
        <v/>
      </c>
      <c r="E2555" s="7" t="str">
        <f t="shared" si="78"/>
        <v/>
      </c>
      <c r="F2555" s="7" t="str">
        <f>IF('Payments Export'!A2559="","",'Payments Export'!N2559)</f>
        <v/>
      </c>
      <c r="G2555" s="7" t="str">
        <f>IF('Payments Export'!A2559="","",'Payments Export'!O2559)</f>
        <v/>
      </c>
      <c r="H2555" s="7" t="str">
        <f>IF('Payments Export'!B2559="","",G2555-F2555)</f>
        <v/>
      </c>
      <c r="I2555" s="3" t="str">
        <f>IF(C2555&lt;&gt;"",_xlfn.XLOOKUP(IFERROR(VALUE(C2555),C2555),'Items database'!A:A,'Items database'!B:B),(_xlfn.XLOOKUP(LEFT(E2555,3),Services,Services,"")))</f>
        <v/>
      </c>
      <c r="J2555" s="3" t="str">
        <f t="shared" si="79"/>
        <v/>
      </c>
    </row>
    <row r="2556" spans="1:10" x14ac:dyDescent="0.35">
      <c r="A2556" s="7" t="str">
        <f>IF('Payments Export'!A2560="","",'Payments Export'!A2560)</f>
        <v/>
      </c>
      <c r="B2556" s="7" t="str">
        <f>IF('Payments Export'!A2560="","",'Payments Export'!B2560)</f>
        <v/>
      </c>
      <c r="C2556" s="7" t="str">
        <f>IF(IFERROR(VALUE('Payments Export'!H2560),'Payments Export'!H2560)&lt;&gt;0,IFERROR(VALUE('Payments Export'!H2560),'Payments Export'!H2560),"")</f>
        <v/>
      </c>
      <c r="D2556" s="7" t="str">
        <f>IF('Payments Export'!I2560="","",'Payments Export'!I2560)</f>
        <v/>
      </c>
      <c r="E2556" s="7" t="str">
        <f t="shared" si="78"/>
        <v/>
      </c>
      <c r="F2556" s="7" t="str">
        <f>IF('Payments Export'!A2560="","",'Payments Export'!N2560)</f>
        <v/>
      </c>
      <c r="G2556" s="7" t="str">
        <f>IF('Payments Export'!A2560="","",'Payments Export'!O2560)</f>
        <v/>
      </c>
      <c r="H2556" s="7" t="str">
        <f>IF('Payments Export'!B2560="","",G2556-F2556)</f>
        <v/>
      </c>
      <c r="I2556" s="3" t="str">
        <f>IF(C2556&lt;&gt;"",_xlfn.XLOOKUP(IFERROR(VALUE(C2556),C2556),'Items database'!A:A,'Items database'!B:B),(_xlfn.XLOOKUP(LEFT(E2556,3),Services,Services,"")))</f>
        <v/>
      </c>
      <c r="J2556" s="3" t="str">
        <f t="shared" si="79"/>
        <v/>
      </c>
    </row>
    <row r="2557" spans="1:10" x14ac:dyDescent="0.35">
      <c r="A2557" s="7" t="str">
        <f>IF('Payments Export'!A2561="","",'Payments Export'!A2561)</f>
        <v/>
      </c>
      <c r="B2557" s="7" t="str">
        <f>IF('Payments Export'!A2561="","",'Payments Export'!B2561)</f>
        <v/>
      </c>
      <c r="C2557" s="7" t="str">
        <f>IF(IFERROR(VALUE('Payments Export'!H2561),'Payments Export'!H2561)&lt;&gt;0,IFERROR(VALUE('Payments Export'!H2561),'Payments Export'!H2561),"")</f>
        <v/>
      </c>
      <c r="D2557" s="7" t="str">
        <f>IF('Payments Export'!I2561="","",'Payments Export'!I2561)</f>
        <v/>
      </c>
      <c r="E2557" s="7" t="str">
        <f t="shared" si="78"/>
        <v/>
      </c>
      <c r="F2557" s="7" t="str">
        <f>IF('Payments Export'!A2561="","",'Payments Export'!N2561)</f>
        <v/>
      </c>
      <c r="G2557" s="7" t="str">
        <f>IF('Payments Export'!A2561="","",'Payments Export'!O2561)</f>
        <v/>
      </c>
      <c r="H2557" s="7" t="str">
        <f>IF('Payments Export'!B2561="","",G2557-F2557)</f>
        <v/>
      </c>
      <c r="I2557" s="3" t="str">
        <f>IF(C2557&lt;&gt;"",_xlfn.XLOOKUP(IFERROR(VALUE(C2557),C2557),'Items database'!A:A,'Items database'!B:B),(_xlfn.XLOOKUP(LEFT(E2557,3),Services,Services,"")))</f>
        <v/>
      </c>
      <c r="J2557" s="3" t="str">
        <f t="shared" si="79"/>
        <v/>
      </c>
    </row>
    <row r="2558" spans="1:10" x14ac:dyDescent="0.35">
      <c r="A2558" s="7" t="str">
        <f>IF('Payments Export'!A2562="","",'Payments Export'!A2562)</f>
        <v/>
      </c>
      <c r="B2558" s="7" t="str">
        <f>IF('Payments Export'!A2562="","",'Payments Export'!B2562)</f>
        <v/>
      </c>
      <c r="C2558" s="7" t="str">
        <f>IF(IFERROR(VALUE('Payments Export'!H2562),'Payments Export'!H2562)&lt;&gt;0,IFERROR(VALUE('Payments Export'!H2562),'Payments Export'!H2562),"")</f>
        <v/>
      </c>
      <c r="D2558" s="7" t="str">
        <f>IF('Payments Export'!I2562="","",'Payments Export'!I2562)</f>
        <v/>
      </c>
      <c r="E2558" s="7" t="str">
        <f t="shared" si="78"/>
        <v/>
      </c>
      <c r="F2558" s="7" t="str">
        <f>IF('Payments Export'!A2562="","",'Payments Export'!N2562)</f>
        <v/>
      </c>
      <c r="G2558" s="7" t="str">
        <f>IF('Payments Export'!A2562="","",'Payments Export'!O2562)</f>
        <v/>
      </c>
      <c r="H2558" s="7" t="str">
        <f>IF('Payments Export'!B2562="","",G2558-F2558)</f>
        <v/>
      </c>
      <c r="I2558" s="3" t="str">
        <f>IF(C2558&lt;&gt;"",_xlfn.XLOOKUP(IFERROR(VALUE(C2558),C2558),'Items database'!A:A,'Items database'!B:B),(_xlfn.XLOOKUP(LEFT(E2558,3),Services,Services,"")))</f>
        <v/>
      </c>
      <c r="J2558" s="3" t="str">
        <f t="shared" si="79"/>
        <v/>
      </c>
    </row>
    <row r="2559" spans="1:10" x14ac:dyDescent="0.35">
      <c r="A2559" s="7" t="str">
        <f>IF('Payments Export'!A2563="","",'Payments Export'!A2563)</f>
        <v/>
      </c>
      <c r="B2559" s="7" t="str">
        <f>IF('Payments Export'!A2563="","",'Payments Export'!B2563)</f>
        <v/>
      </c>
      <c r="C2559" s="7" t="str">
        <f>IF(IFERROR(VALUE('Payments Export'!H2563),'Payments Export'!H2563)&lt;&gt;0,IFERROR(VALUE('Payments Export'!H2563),'Payments Export'!H2563),"")</f>
        <v/>
      </c>
      <c r="D2559" s="7" t="str">
        <f>IF('Payments Export'!I2563="","",'Payments Export'!I2563)</f>
        <v/>
      </c>
      <c r="E2559" s="7" t="str">
        <f t="shared" si="78"/>
        <v/>
      </c>
      <c r="F2559" s="7" t="str">
        <f>IF('Payments Export'!A2563="","",'Payments Export'!N2563)</f>
        <v/>
      </c>
      <c r="G2559" s="7" t="str">
        <f>IF('Payments Export'!A2563="","",'Payments Export'!O2563)</f>
        <v/>
      </c>
      <c r="H2559" s="7" t="str">
        <f>IF('Payments Export'!B2563="","",G2559-F2559)</f>
        <v/>
      </c>
      <c r="I2559" s="3" t="str">
        <f>IF(C2559&lt;&gt;"",_xlfn.XLOOKUP(IFERROR(VALUE(C2559),C2559),'Items database'!A:A,'Items database'!B:B),(_xlfn.XLOOKUP(LEFT(E2559,3),Services,Services,"")))</f>
        <v/>
      </c>
      <c r="J2559" s="3" t="str">
        <f t="shared" si="79"/>
        <v/>
      </c>
    </row>
    <row r="2560" spans="1:10" x14ac:dyDescent="0.35">
      <c r="A2560" s="7" t="str">
        <f>IF('Payments Export'!A2564="","",'Payments Export'!A2564)</f>
        <v/>
      </c>
      <c r="B2560" s="7" t="str">
        <f>IF('Payments Export'!A2564="","",'Payments Export'!B2564)</f>
        <v/>
      </c>
      <c r="C2560" s="7" t="str">
        <f>IF(IFERROR(VALUE('Payments Export'!H2564),'Payments Export'!H2564)&lt;&gt;0,IFERROR(VALUE('Payments Export'!H2564),'Payments Export'!H2564),"")</f>
        <v/>
      </c>
      <c r="D2560" s="7" t="str">
        <f>IF('Payments Export'!I2564="","",'Payments Export'!I2564)</f>
        <v/>
      </c>
      <c r="E2560" s="7" t="str">
        <f t="shared" si="78"/>
        <v/>
      </c>
      <c r="F2560" s="7" t="str">
        <f>IF('Payments Export'!A2564="","",'Payments Export'!N2564)</f>
        <v/>
      </c>
      <c r="G2560" s="7" t="str">
        <f>IF('Payments Export'!A2564="","",'Payments Export'!O2564)</f>
        <v/>
      </c>
      <c r="H2560" s="7" t="str">
        <f>IF('Payments Export'!B2564="","",G2560-F2560)</f>
        <v/>
      </c>
      <c r="I2560" s="3" t="str">
        <f>IF(C2560&lt;&gt;"",_xlfn.XLOOKUP(IFERROR(VALUE(C2560),C2560),'Items database'!A:A,'Items database'!B:B),(_xlfn.XLOOKUP(LEFT(E2560,3),Services,Services,"")))</f>
        <v/>
      </c>
      <c r="J2560" s="3" t="str">
        <f t="shared" si="79"/>
        <v/>
      </c>
    </row>
    <row r="2561" spans="1:10" x14ac:dyDescent="0.35">
      <c r="A2561" s="7" t="str">
        <f>IF('Payments Export'!A2565="","",'Payments Export'!A2565)</f>
        <v/>
      </c>
      <c r="B2561" s="7" t="str">
        <f>IF('Payments Export'!A2565="","",'Payments Export'!B2565)</f>
        <v/>
      </c>
      <c r="C2561" s="7" t="str">
        <f>IF(IFERROR(VALUE('Payments Export'!H2565),'Payments Export'!H2565)&lt;&gt;0,IFERROR(VALUE('Payments Export'!H2565),'Payments Export'!H2565),"")</f>
        <v/>
      </c>
      <c r="D2561" s="7" t="str">
        <f>IF('Payments Export'!I2565="","",'Payments Export'!I2565)</f>
        <v/>
      </c>
      <c r="E2561" s="7" t="str">
        <f t="shared" ref="E2561:E2624" si="80">LEFT(D2561,66)</f>
        <v/>
      </c>
      <c r="F2561" s="7" t="str">
        <f>IF('Payments Export'!A2565="","",'Payments Export'!N2565)</f>
        <v/>
      </c>
      <c r="G2561" s="7" t="str">
        <f>IF('Payments Export'!A2565="","",'Payments Export'!O2565)</f>
        <v/>
      </c>
      <c r="H2561" s="7" t="str">
        <f>IF('Payments Export'!B2565="","",G2561-F2561)</f>
        <v/>
      </c>
      <c r="I2561" s="3" t="str">
        <f>IF(C2561&lt;&gt;"",_xlfn.XLOOKUP(IFERROR(VALUE(C2561),C2561),'Items database'!A:A,'Items database'!B:B),(_xlfn.XLOOKUP(LEFT(E2561,3),Services,Services,"")))</f>
        <v/>
      </c>
      <c r="J2561" s="3" t="str">
        <f t="shared" ref="J2561:J2624" si="81">IF(ISNUMBER(F2561)=TRUE,IF(F2561=0,"","GST"),"")</f>
        <v/>
      </c>
    </row>
    <row r="2562" spans="1:10" x14ac:dyDescent="0.35">
      <c r="A2562" s="7" t="str">
        <f>IF('Payments Export'!A2566="","",'Payments Export'!A2566)</f>
        <v/>
      </c>
      <c r="B2562" s="7" t="str">
        <f>IF('Payments Export'!A2566="","",'Payments Export'!B2566)</f>
        <v/>
      </c>
      <c r="C2562" s="7" t="str">
        <f>IF(IFERROR(VALUE('Payments Export'!H2566),'Payments Export'!H2566)&lt;&gt;0,IFERROR(VALUE('Payments Export'!H2566),'Payments Export'!H2566),"")</f>
        <v/>
      </c>
      <c r="D2562" s="7" t="str">
        <f>IF('Payments Export'!I2566="","",'Payments Export'!I2566)</f>
        <v/>
      </c>
      <c r="E2562" s="7" t="str">
        <f t="shared" si="80"/>
        <v/>
      </c>
      <c r="F2562" s="7" t="str">
        <f>IF('Payments Export'!A2566="","",'Payments Export'!N2566)</f>
        <v/>
      </c>
      <c r="G2562" s="7" t="str">
        <f>IF('Payments Export'!A2566="","",'Payments Export'!O2566)</f>
        <v/>
      </c>
      <c r="H2562" s="7" t="str">
        <f>IF('Payments Export'!B2566="","",G2562-F2562)</f>
        <v/>
      </c>
      <c r="I2562" s="3" t="str">
        <f>IF(C2562&lt;&gt;"",_xlfn.XLOOKUP(IFERROR(VALUE(C2562),C2562),'Items database'!A:A,'Items database'!B:B),(_xlfn.XLOOKUP(LEFT(E2562,3),Services,Services,"")))</f>
        <v/>
      </c>
      <c r="J2562" s="3" t="str">
        <f t="shared" si="81"/>
        <v/>
      </c>
    </row>
    <row r="2563" spans="1:10" x14ac:dyDescent="0.35">
      <c r="A2563" s="7" t="str">
        <f>IF('Payments Export'!A2567="","",'Payments Export'!A2567)</f>
        <v/>
      </c>
      <c r="B2563" s="7" t="str">
        <f>IF('Payments Export'!A2567="","",'Payments Export'!B2567)</f>
        <v/>
      </c>
      <c r="C2563" s="7" t="str">
        <f>IF(IFERROR(VALUE('Payments Export'!H2567),'Payments Export'!H2567)&lt;&gt;0,IFERROR(VALUE('Payments Export'!H2567),'Payments Export'!H2567),"")</f>
        <v/>
      </c>
      <c r="D2563" s="7" t="str">
        <f>IF('Payments Export'!I2567="","",'Payments Export'!I2567)</f>
        <v/>
      </c>
      <c r="E2563" s="7" t="str">
        <f t="shared" si="80"/>
        <v/>
      </c>
      <c r="F2563" s="7" t="str">
        <f>IF('Payments Export'!A2567="","",'Payments Export'!N2567)</f>
        <v/>
      </c>
      <c r="G2563" s="7" t="str">
        <f>IF('Payments Export'!A2567="","",'Payments Export'!O2567)</f>
        <v/>
      </c>
      <c r="H2563" s="7" t="str">
        <f>IF('Payments Export'!B2567="","",G2563-F2563)</f>
        <v/>
      </c>
      <c r="I2563" s="3" t="str">
        <f>IF(C2563&lt;&gt;"",_xlfn.XLOOKUP(IFERROR(VALUE(C2563),C2563),'Items database'!A:A,'Items database'!B:B),(_xlfn.XLOOKUP(LEFT(E2563,3),Services,Services,"")))</f>
        <v/>
      </c>
      <c r="J2563" s="3" t="str">
        <f t="shared" si="81"/>
        <v/>
      </c>
    </row>
    <row r="2564" spans="1:10" x14ac:dyDescent="0.35">
      <c r="A2564" s="7" t="str">
        <f>IF('Payments Export'!A2568="","",'Payments Export'!A2568)</f>
        <v/>
      </c>
      <c r="B2564" s="7" t="str">
        <f>IF('Payments Export'!A2568="","",'Payments Export'!B2568)</f>
        <v/>
      </c>
      <c r="C2564" s="7" t="str">
        <f>IF(IFERROR(VALUE('Payments Export'!H2568),'Payments Export'!H2568)&lt;&gt;0,IFERROR(VALUE('Payments Export'!H2568),'Payments Export'!H2568),"")</f>
        <v/>
      </c>
      <c r="D2564" s="7" t="str">
        <f>IF('Payments Export'!I2568="","",'Payments Export'!I2568)</f>
        <v/>
      </c>
      <c r="E2564" s="7" t="str">
        <f t="shared" si="80"/>
        <v/>
      </c>
      <c r="F2564" s="7" t="str">
        <f>IF('Payments Export'!A2568="","",'Payments Export'!N2568)</f>
        <v/>
      </c>
      <c r="G2564" s="7" t="str">
        <f>IF('Payments Export'!A2568="","",'Payments Export'!O2568)</f>
        <v/>
      </c>
      <c r="H2564" s="7" t="str">
        <f>IF('Payments Export'!B2568="","",G2564-F2564)</f>
        <v/>
      </c>
      <c r="I2564" s="3" t="str">
        <f>IF(C2564&lt;&gt;"",_xlfn.XLOOKUP(IFERROR(VALUE(C2564),C2564),'Items database'!A:A,'Items database'!B:B),(_xlfn.XLOOKUP(LEFT(E2564,3),Services,Services,"")))</f>
        <v/>
      </c>
      <c r="J2564" s="3" t="str">
        <f t="shared" si="81"/>
        <v/>
      </c>
    </row>
    <row r="2565" spans="1:10" x14ac:dyDescent="0.35">
      <c r="A2565" s="7" t="str">
        <f>IF('Payments Export'!A2569="","",'Payments Export'!A2569)</f>
        <v/>
      </c>
      <c r="B2565" s="7" t="str">
        <f>IF('Payments Export'!A2569="","",'Payments Export'!B2569)</f>
        <v/>
      </c>
      <c r="C2565" s="7" t="str">
        <f>IF(IFERROR(VALUE('Payments Export'!H2569),'Payments Export'!H2569)&lt;&gt;0,IFERROR(VALUE('Payments Export'!H2569),'Payments Export'!H2569),"")</f>
        <v/>
      </c>
      <c r="D2565" s="7" t="str">
        <f>IF('Payments Export'!I2569="","",'Payments Export'!I2569)</f>
        <v/>
      </c>
      <c r="E2565" s="7" t="str">
        <f t="shared" si="80"/>
        <v/>
      </c>
      <c r="F2565" s="7" t="str">
        <f>IF('Payments Export'!A2569="","",'Payments Export'!N2569)</f>
        <v/>
      </c>
      <c r="G2565" s="7" t="str">
        <f>IF('Payments Export'!A2569="","",'Payments Export'!O2569)</f>
        <v/>
      </c>
      <c r="H2565" s="7" t="str">
        <f>IF('Payments Export'!B2569="","",G2565-F2565)</f>
        <v/>
      </c>
      <c r="I2565" s="3" t="str">
        <f>IF(C2565&lt;&gt;"",_xlfn.XLOOKUP(IFERROR(VALUE(C2565),C2565),'Items database'!A:A,'Items database'!B:B),(_xlfn.XLOOKUP(LEFT(E2565,3),Services,Services,"")))</f>
        <v/>
      </c>
      <c r="J2565" s="3" t="str">
        <f t="shared" si="81"/>
        <v/>
      </c>
    </row>
    <row r="2566" spans="1:10" x14ac:dyDescent="0.35">
      <c r="A2566" s="7" t="str">
        <f>IF('Payments Export'!A2570="","",'Payments Export'!A2570)</f>
        <v/>
      </c>
      <c r="B2566" s="7" t="str">
        <f>IF('Payments Export'!A2570="","",'Payments Export'!B2570)</f>
        <v/>
      </c>
      <c r="C2566" s="7" t="str">
        <f>IF(IFERROR(VALUE('Payments Export'!H2570),'Payments Export'!H2570)&lt;&gt;0,IFERROR(VALUE('Payments Export'!H2570),'Payments Export'!H2570),"")</f>
        <v/>
      </c>
      <c r="D2566" s="7" t="str">
        <f>IF('Payments Export'!I2570="","",'Payments Export'!I2570)</f>
        <v/>
      </c>
      <c r="E2566" s="7" t="str">
        <f t="shared" si="80"/>
        <v/>
      </c>
      <c r="F2566" s="7" t="str">
        <f>IF('Payments Export'!A2570="","",'Payments Export'!N2570)</f>
        <v/>
      </c>
      <c r="G2566" s="7" t="str">
        <f>IF('Payments Export'!A2570="","",'Payments Export'!O2570)</f>
        <v/>
      </c>
      <c r="H2566" s="7" t="str">
        <f>IF('Payments Export'!B2570="","",G2566-F2566)</f>
        <v/>
      </c>
      <c r="I2566" s="3" t="str">
        <f>IF(C2566&lt;&gt;"",_xlfn.XLOOKUP(IFERROR(VALUE(C2566),C2566),'Items database'!A:A,'Items database'!B:B),(_xlfn.XLOOKUP(LEFT(E2566,3),Services,Services,"")))</f>
        <v/>
      </c>
      <c r="J2566" s="3" t="str">
        <f t="shared" si="81"/>
        <v/>
      </c>
    </row>
    <row r="2567" spans="1:10" x14ac:dyDescent="0.35">
      <c r="A2567" s="7" t="str">
        <f>IF('Payments Export'!A2571="","",'Payments Export'!A2571)</f>
        <v/>
      </c>
      <c r="B2567" s="7" t="str">
        <f>IF('Payments Export'!A2571="","",'Payments Export'!B2571)</f>
        <v/>
      </c>
      <c r="C2567" s="7" t="str">
        <f>IF(IFERROR(VALUE('Payments Export'!H2571),'Payments Export'!H2571)&lt;&gt;0,IFERROR(VALUE('Payments Export'!H2571),'Payments Export'!H2571),"")</f>
        <v/>
      </c>
      <c r="D2567" s="7" t="str">
        <f>IF('Payments Export'!I2571="","",'Payments Export'!I2571)</f>
        <v/>
      </c>
      <c r="E2567" s="7" t="str">
        <f t="shared" si="80"/>
        <v/>
      </c>
      <c r="F2567" s="7" t="str">
        <f>IF('Payments Export'!A2571="","",'Payments Export'!N2571)</f>
        <v/>
      </c>
      <c r="G2567" s="7" t="str">
        <f>IF('Payments Export'!A2571="","",'Payments Export'!O2571)</f>
        <v/>
      </c>
      <c r="H2567" s="7" t="str">
        <f>IF('Payments Export'!B2571="","",G2567-F2567)</f>
        <v/>
      </c>
      <c r="I2567" s="3" t="str">
        <f>IF(C2567&lt;&gt;"",_xlfn.XLOOKUP(IFERROR(VALUE(C2567),C2567),'Items database'!A:A,'Items database'!B:B),(_xlfn.XLOOKUP(LEFT(E2567,3),Services,Services,"")))</f>
        <v/>
      </c>
      <c r="J2567" s="3" t="str">
        <f t="shared" si="81"/>
        <v/>
      </c>
    </row>
    <row r="2568" spans="1:10" x14ac:dyDescent="0.35">
      <c r="A2568" s="7" t="str">
        <f>IF('Payments Export'!A2572="","",'Payments Export'!A2572)</f>
        <v/>
      </c>
      <c r="B2568" s="7" t="str">
        <f>IF('Payments Export'!A2572="","",'Payments Export'!B2572)</f>
        <v/>
      </c>
      <c r="C2568" s="7" t="str">
        <f>IF(IFERROR(VALUE('Payments Export'!H2572),'Payments Export'!H2572)&lt;&gt;0,IFERROR(VALUE('Payments Export'!H2572),'Payments Export'!H2572),"")</f>
        <v/>
      </c>
      <c r="D2568" s="7" t="str">
        <f>IF('Payments Export'!I2572="","",'Payments Export'!I2572)</f>
        <v/>
      </c>
      <c r="E2568" s="7" t="str">
        <f t="shared" si="80"/>
        <v/>
      </c>
      <c r="F2568" s="7" t="str">
        <f>IF('Payments Export'!A2572="","",'Payments Export'!N2572)</f>
        <v/>
      </c>
      <c r="G2568" s="7" t="str">
        <f>IF('Payments Export'!A2572="","",'Payments Export'!O2572)</f>
        <v/>
      </c>
      <c r="H2568" s="7" t="str">
        <f>IF('Payments Export'!B2572="","",G2568-F2568)</f>
        <v/>
      </c>
      <c r="I2568" s="3" t="str">
        <f>IF(C2568&lt;&gt;"",_xlfn.XLOOKUP(IFERROR(VALUE(C2568),C2568),'Items database'!A:A,'Items database'!B:B),(_xlfn.XLOOKUP(LEFT(E2568,3),Services,Services,"")))</f>
        <v/>
      </c>
      <c r="J2568" s="3" t="str">
        <f t="shared" si="81"/>
        <v/>
      </c>
    </row>
    <row r="2569" spans="1:10" x14ac:dyDescent="0.35">
      <c r="A2569" s="7" t="str">
        <f>IF('Payments Export'!A2573="","",'Payments Export'!A2573)</f>
        <v/>
      </c>
      <c r="B2569" s="7" t="str">
        <f>IF('Payments Export'!A2573="","",'Payments Export'!B2573)</f>
        <v/>
      </c>
      <c r="C2569" s="7" t="str">
        <f>IF(IFERROR(VALUE('Payments Export'!H2573),'Payments Export'!H2573)&lt;&gt;0,IFERROR(VALUE('Payments Export'!H2573),'Payments Export'!H2573),"")</f>
        <v/>
      </c>
      <c r="D2569" s="7" t="str">
        <f>IF('Payments Export'!I2573="","",'Payments Export'!I2573)</f>
        <v/>
      </c>
      <c r="E2569" s="7" t="str">
        <f t="shared" si="80"/>
        <v/>
      </c>
      <c r="F2569" s="7" t="str">
        <f>IF('Payments Export'!A2573="","",'Payments Export'!N2573)</f>
        <v/>
      </c>
      <c r="G2569" s="7" t="str">
        <f>IF('Payments Export'!A2573="","",'Payments Export'!O2573)</f>
        <v/>
      </c>
      <c r="H2569" s="7" t="str">
        <f>IF('Payments Export'!B2573="","",G2569-F2569)</f>
        <v/>
      </c>
      <c r="I2569" s="3" t="str">
        <f>IF(C2569&lt;&gt;"",_xlfn.XLOOKUP(IFERROR(VALUE(C2569),C2569),'Items database'!A:A,'Items database'!B:B),(_xlfn.XLOOKUP(LEFT(E2569,3),Services,Services,"")))</f>
        <v/>
      </c>
      <c r="J2569" s="3" t="str">
        <f t="shared" si="81"/>
        <v/>
      </c>
    </row>
    <row r="2570" spans="1:10" x14ac:dyDescent="0.35">
      <c r="A2570" s="7" t="str">
        <f>IF('Payments Export'!A2574="","",'Payments Export'!A2574)</f>
        <v/>
      </c>
      <c r="B2570" s="7" t="str">
        <f>IF('Payments Export'!A2574="","",'Payments Export'!B2574)</f>
        <v/>
      </c>
      <c r="C2570" s="7" t="str">
        <f>IF(IFERROR(VALUE('Payments Export'!H2574),'Payments Export'!H2574)&lt;&gt;0,IFERROR(VALUE('Payments Export'!H2574),'Payments Export'!H2574),"")</f>
        <v/>
      </c>
      <c r="D2570" s="7" t="str">
        <f>IF('Payments Export'!I2574="","",'Payments Export'!I2574)</f>
        <v/>
      </c>
      <c r="E2570" s="7" t="str">
        <f t="shared" si="80"/>
        <v/>
      </c>
      <c r="F2570" s="7" t="str">
        <f>IF('Payments Export'!A2574="","",'Payments Export'!N2574)</f>
        <v/>
      </c>
      <c r="G2570" s="7" t="str">
        <f>IF('Payments Export'!A2574="","",'Payments Export'!O2574)</f>
        <v/>
      </c>
      <c r="H2570" s="7" t="str">
        <f>IF('Payments Export'!B2574="","",G2570-F2570)</f>
        <v/>
      </c>
      <c r="I2570" s="3" t="str">
        <f>IF(C2570&lt;&gt;"",_xlfn.XLOOKUP(IFERROR(VALUE(C2570),C2570),'Items database'!A:A,'Items database'!B:B),(_xlfn.XLOOKUP(LEFT(E2570,3),Services,Services,"")))</f>
        <v/>
      </c>
      <c r="J2570" s="3" t="str">
        <f t="shared" si="81"/>
        <v/>
      </c>
    </row>
    <row r="2571" spans="1:10" x14ac:dyDescent="0.35">
      <c r="A2571" s="7" t="str">
        <f>IF('Payments Export'!A2575="","",'Payments Export'!A2575)</f>
        <v/>
      </c>
      <c r="B2571" s="7" t="str">
        <f>IF('Payments Export'!A2575="","",'Payments Export'!B2575)</f>
        <v/>
      </c>
      <c r="C2571" s="7" t="str">
        <f>IF(IFERROR(VALUE('Payments Export'!H2575),'Payments Export'!H2575)&lt;&gt;0,IFERROR(VALUE('Payments Export'!H2575),'Payments Export'!H2575),"")</f>
        <v/>
      </c>
      <c r="D2571" s="7" t="str">
        <f>IF('Payments Export'!I2575="","",'Payments Export'!I2575)</f>
        <v/>
      </c>
      <c r="E2571" s="7" t="str">
        <f t="shared" si="80"/>
        <v/>
      </c>
      <c r="F2571" s="7" t="str">
        <f>IF('Payments Export'!A2575="","",'Payments Export'!N2575)</f>
        <v/>
      </c>
      <c r="G2571" s="7" t="str">
        <f>IF('Payments Export'!A2575="","",'Payments Export'!O2575)</f>
        <v/>
      </c>
      <c r="H2571" s="7" t="str">
        <f>IF('Payments Export'!B2575="","",G2571-F2571)</f>
        <v/>
      </c>
      <c r="I2571" s="3" t="str">
        <f>IF(C2571&lt;&gt;"",_xlfn.XLOOKUP(IFERROR(VALUE(C2571),C2571),'Items database'!A:A,'Items database'!B:B),(_xlfn.XLOOKUP(LEFT(E2571,3),Services,Services,"")))</f>
        <v/>
      </c>
      <c r="J2571" s="3" t="str">
        <f t="shared" si="81"/>
        <v/>
      </c>
    </row>
    <row r="2572" spans="1:10" x14ac:dyDescent="0.35">
      <c r="A2572" s="7" t="str">
        <f>IF('Payments Export'!A2576="","",'Payments Export'!A2576)</f>
        <v/>
      </c>
      <c r="B2572" s="7" t="str">
        <f>IF('Payments Export'!A2576="","",'Payments Export'!B2576)</f>
        <v/>
      </c>
      <c r="C2572" s="7" t="str">
        <f>IF(IFERROR(VALUE('Payments Export'!H2576),'Payments Export'!H2576)&lt;&gt;0,IFERROR(VALUE('Payments Export'!H2576),'Payments Export'!H2576),"")</f>
        <v/>
      </c>
      <c r="D2572" s="7" t="str">
        <f>IF('Payments Export'!I2576="","",'Payments Export'!I2576)</f>
        <v/>
      </c>
      <c r="E2572" s="7" t="str">
        <f t="shared" si="80"/>
        <v/>
      </c>
      <c r="F2572" s="7" t="str">
        <f>IF('Payments Export'!A2576="","",'Payments Export'!N2576)</f>
        <v/>
      </c>
      <c r="G2572" s="7" t="str">
        <f>IF('Payments Export'!A2576="","",'Payments Export'!O2576)</f>
        <v/>
      </c>
      <c r="H2572" s="7" t="str">
        <f>IF('Payments Export'!B2576="","",G2572-F2572)</f>
        <v/>
      </c>
      <c r="I2572" s="3" t="str">
        <f>IF(C2572&lt;&gt;"",_xlfn.XLOOKUP(IFERROR(VALUE(C2572),C2572),'Items database'!A:A,'Items database'!B:B),(_xlfn.XLOOKUP(LEFT(E2572,3),Services,Services,"")))</f>
        <v/>
      </c>
      <c r="J2572" s="3" t="str">
        <f t="shared" si="81"/>
        <v/>
      </c>
    </row>
    <row r="2573" spans="1:10" x14ac:dyDescent="0.35">
      <c r="A2573" s="7" t="str">
        <f>IF('Payments Export'!A2577="","",'Payments Export'!A2577)</f>
        <v/>
      </c>
      <c r="B2573" s="7" t="str">
        <f>IF('Payments Export'!A2577="","",'Payments Export'!B2577)</f>
        <v/>
      </c>
      <c r="C2573" s="7" t="str">
        <f>IF(IFERROR(VALUE('Payments Export'!H2577),'Payments Export'!H2577)&lt;&gt;0,IFERROR(VALUE('Payments Export'!H2577),'Payments Export'!H2577),"")</f>
        <v/>
      </c>
      <c r="D2573" s="7" t="str">
        <f>IF('Payments Export'!I2577="","",'Payments Export'!I2577)</f>
        <v/>
      </c>
      <c r="E2573" s="7" t="str">
        <f t="shared" si="80"/>
        <v/>
      </c>
      <c r="F2573" s="7" t="str">
        <f>IF('Payments Export'!A2577="","",'Payments Export'!N2577)</f>
        <v/>
      </c>
      <c r="G2573" s="7" t="str">
        <f>IF('Payments Export'!A2577="","",'Payments Export'!O2577)</f>
        <v/>
      </c>
      <c r="H2573" s="7" t="str">
        <f>IF('Payments Export'!B2577="","",G2573-F2573)</f>
        <v/>
      </c>
      <c r="I2573" s="3" t="str">
        <f>IF(C2573&lt;&gt;"",_xlfn.XLOOKUP(IFERROR(VALUE(C2573),C2573),'Items database'!A:A,'Items database'!B:B),(_xlfn.XLOOKUP(LEFT(E2573,3),Services,Services,"")))</f>
        <v/>
      </c>
      <c r="J2573" s="3" t="str">
        <f t="shared" si="81"/>
        <v/>
      </c>
    </row>
    <row r="2574" spans="1:10" x14ac:dyDescent="0.35">
      <c r="A2574" s="7" t="str">
        <f>IF('Payments Export'!A2578="","",'Payments Export'!A2578)</f>
        <v/>
      </c>
      <c r="B2574" s="7" t="str">
        <f>IF('Payments Export'!A2578="","",'Payments Export'!B2578)</f>
        <v/>
      </c>
      <c r="C2574" s="7" t="str">
        <f>IF(IFERROR(VALUE('Payments Export'!H2578),'Payments Export'!H2578)&lt;&gt;0,IFERROR(VALUE('Payments Export'!H2578),'Payments Export'!H2578),"")</f>
        <v/>
      </c>
      <c r="D2574" s="7" t="str">
        <f>IF('Payments Export'!I2578="","",'Payments Export'!I2578)</f>
        <v/>
      </c>
      <c r="E2574" s="7" t="str">
        <f t="shared" si="80"/>
        <v/>
      </c>
      <c r="F2574" s="7" t="str">
        <f>IF('Payments Export'!A2578="","",'Payments Export'!N2578)</f>
        <v/>
      </c>
      <c r="G2574" s="7" t="str">
        <f>IF('Payments Export'!A2578="","",'Payments Export'!O2578)</f>
        <v/>
      </c>
      <c r="H2574" s="7" t="str">
        <f>IF('Payments Export'!B2578="","",G2574-F2574)</f>
        <v/>
      </c>
      <c r="I2574" s="3" t="str">
        <f>IF(C2574&lt;&gt;"",_xlfn.XLOOKUP(IFERROR(VALUE(C2574),C2574),'Items database'!A:A,'Items database'!B:B),(_xlfn.XLOOKUP(LEFT(E2574,3),Services,Services,"")))</f>
        <v/>
      </c>
      <c r="J2574" s="3" t="str">
        <f t="shared" si="81"/>
        <v/>
      </c>
    </row>
    <row r="2575" spans="1:10" x14ac:dyDescent="0.35">
      <c r="A2575" s="7" t="str">
        <f>IF('Payments Export'!A2579="","",'Payments Export'!A2579)</f>
        <v/>
      </c>
      <c r="B2575" s="7" t="str">
        <f>IF('Payments Export'!A2579="","",'Payments Export'!B2579)</f>
        <v/>
      </c>
      <c r="C2575" s="7" t="str">
        <f>IF(IFERROR(VALUE('Payments Export'!H2579),'Payments Export'!H2579)&lt;&gt;0,IFERROR(VALUE('Payments Export'!H2579),'Payments Export'!H2579),"")</f>
        <v/>
      </c>
      <c r="D2575" s="7" t="str">
        <f>IF('Payments Export'!I2579="","",'Payments Export'!I2579)</f>
        <v/>
      </c>
      <c r="E2575" s="7" t="str">
        <f t="shared" si="80"/>
        <v/>
      </c>
      <c r="F2575" s="7" t="str">
        <f>IF('Payments Export'!A2579="","",'Payments Export'!N2579)</f>
        <v/>
      </c>
      <c r="G2575" s="7" t="str">
        <f>IF('Payments Export'!A2579="","",'Payments Export'!O2579)</f>
        <v/>
      </c>
      <c r="H2575" s="7" t="str">
        <f>IF('Payments Export'!B2579="","",G2575-F2575)</f>
        <v/>
      </c>
      <c r="I2575" s="3" t="str">
        <f>IF(C2575&lt;&gt;"",_xlfn.XLOOKUP(IFERROR(VALUE(C2575),C2575),'Items database'!A:A,'Items database'!B:B),(_xlfn.XLOOKUP(LEFT(E2575,3),Services,Services,"")))</f>
        <v/>
      </c>
      <c r="J2575" s="3" t="str">
        <f t="shared" si="81"/>
        <v/>
      </c>
    </row>
    <row r="2576" spans="1:10" x14ac:dyDescent="0.35">
      <c r="A2576" s="7" t="str">
        <f>IF('Payments Export'!A2580="","",'Payments Export'!A2580)</f>
        <v/>
      </c>
      <c r="B2576" s="7" t="str">
        <f>IF('Payments Export'!A2580="","",'Payments Export'!B2580)</f>
        <v/>
      </c>
      <c r="C2576" s="7" t="str">
        <f>IF(IFERROR(VALUE('Payments Export'!H2580),'Payments Export'!H2580)&lt;&gt;0,IFERROR(VALUE('Payments Export'!H2580),'Payments Export'!H2580),"")</f>
        <v/>
      </c>
      <c r="D2576" s="7" t="str">
        <f>IF('Payments Export'!I2580="","",'Payments Export'!I2580)</f>
        <v/>
      </c>
      <c r="E2576" s="7" t="str">
        <f t="shared" si="80"/>
        <v/>
      </c>
      <c r="F2576" s="7" t="str">
        <f>IF('Payments Export'!A2580="","",'Payments Export'!N2580)</f>
        <v/>
      </c>
      <c r="G2576" s="7" t="str">
        <f>IF('Payments Export'!A2580="","",'Payments Export'!O2580)</f>
        <v/>
      </c>
      <c r="H2576" s="7" t="str">
        <f>IF('Payments Export'!B2580="","",G2576-F2576)</f>
        <v/>
      </c>
      <c r="I2576" s="3" t="str">
        <f>IF(C2576&lt;&gt;"",_xlfn.XLOOKUP(IFERROR(VALUE(C2576),C2576),'Items database'!A:A,'Items database'!B:B),(_xlfn.XLOOKUP(LEFT(E2576,3),Services,Services,"")))</f>
        <v/>
      </c>
      <c r="J2576" s="3" t="str">
        <f t="shared" si="81"/>
        <v/>
      </c>
    </row>
    <row r="2577" spans="1:10" x14ac:dyDescent="0.35">
      <c r="A2577" s="7" t="str">
        <f>IF('Payments Export'!A2581="","",'Payments Export'!A2581)</f>
        <v/>
      </c>
      <c r="B2577" s="7" t="str">
        <f>IF('Payments Export'!A2581="","",'Payments Export'!B2581)</f>
        <v/>
      </c>
      <c r="C2577" s="7" t="str">
        <f>IF(IFERROR(VALUE('Payments Export'!H2581),'Payments Export'!H2581)&lt;&gt;0,IFERROR(VALUE('Payments Export'!H2581),'Payments Export'!H2581),"")</f>
        <v/>
      </c>
      <c r="D2577" s="7" t="str">
        <f>IF('Payments Export'!I2581="","",'Payments Export'!I2581)</f>
        <v/>
      </c>
      <c r="E2577" s="7" t="str">
        <f t="shared" si="80"/>
        <v/>
      </c>
      <c r="F2577" s="7" t="str">
        <f>IF('Payments Export'!A2581="","",'Payments Export'!N2581)</f>
        <v/>
      </c>
      <c r="G2577" s="7" t="str">
        <f>IF('Payments Export'!A2581="","",'Payments Export'!O2581)</f>
        <v/>
      </c>
      <c r="H2577" s="7" t="str">
        <f>IF('Payments Export'!B2581="","",G2577-F2577)</f>
        <v/>
      </c>
      <c r="I2577" s="3" t="str">
        <f>IF(C2577&lt;&gt;"",_xlfn.XLOOKUP(IFERROR(VALUE(C2577),C2577),'Items database'!A:A,'Items database'!B:B),(_xlfn.XLOOKUP(LEFT(E2577,3),Services,Services,"")))</f>
        <v/>
      </c>
      <c r="J2577" s="3" t="str">
        <f t="shared" si="81"/>
        <v/>
      </c>
    </row>
    <row r="2578" spans="1:10" x14ac:dyDescent="0.35">
      <c r="A2578" s="7" t="str">
        <f>IF('Payments Export'!A2582="","",'Payments Export'!A2582)</f>
        <v/>
      </c>
      <c r="B2578" s="7" t="str">
        <f>IF('Payments Export'!A2582="","",'Payments Export'!B2582)</f>
        <v/>
      </c>
      <c r="C2578" s="7" t="str">
        <f>IF(IFERROR(VALUE('Payments Export'!H2582),'Payments Export'!H2582)&lt;&gt;0,IFERROR(VALUE('Payments Export'!H2582),'Payments Export'!H2582),"")</f>
        <v/>
      </c>
      <c r="D2578" s="7" t="str">
        <f>IF('Payments Export'!I2582="","",'Payments Export'!I2582)</f>
        <v/>
      </c>
      <c r="E2578" s="7" t="str">
        <f t="shared" si="80"/>
        <v/>
      </c>
      <c r="F2578" s="7" t="str">
        <f>IF('Payments Export'!A2582="","",'Payments Export'!N2582)</f>
        <v/>
      </c>
      <c r="G2578" s="7" t="str">
        <f>IF('Payments Export'!A2582="","",'Payments Export'!O2582)</f>
        <v/>
      </c>
      <c r="H2578" s="7" t="str">
        <f>IF('Payments Export'!B2582="","",G2578-F2578)</f>
        <v/>
      </c>
      <c r="I2578" s="3" t="str">
        <f>IF(C2578&lt;&gt;"",_xlfn.XLOOKUP(IFERROR(VALUE(C2578),C2578),'Items database'!A:A,'Items database'!B:B),(_xlfn.XLOOKUP(LEFT(E2578,3),Services,Services,"")))</f>
        <v/>
      </c>
      <c r="J2578" s="3" t="str">
        <f t="shared" si="81"/>
        <v/>
      </c>
    </row>
    <row r="2579" spans="1:10" x14ac:dyDescent="0.35">
      <c r="A2579" s="7" t="str">
        <f>IF('Payments Export'!A2583="","",'Payments Export'!A2583)</f>
        <v/>
      </c>
      <c r="B2579" s="7" t="str">
        <f>IF('Payments Export'!A2583="","",'Payments Export'!B2583)</f>
        <v/>
      </c>
      <c r="C2579" s="7" t="str">
        <f>IF(IFERROR(VALUE('Payments Export'!H2583),'Payments Export'!H2583)&lt;&gt;0,IFERROR(VALUE('Payments Export'!H2583),'Payments Export'!H2583),"")</f>
        <v/>
      </c>
      <c r="D2579" s="7" t="str">
        <f>IF('Payments Export'!I2583="","",'Payments Export'!I2583)</f>
        <v/>
      </c>
      <c r="E2579" s="7" t="str">
        <f t="shared" si="80"/>
        <v/>
      </c>
      <c r="F2579" s="7" t="str">
        <f>IF('Payments Export'!A2583="","",'Payments Export'!N2583)</f>
        <v/>
      </c>
      <c r="G2579" s="7" t="str">
        <f>IF('Payments Export'!A2583="","",'Payments Export'!O2583)</f>
        <v/>
      </c>
      <c r="H2579" s="7" t="str">
        <f>IF('Payments Export'!B2583="","",G2579-F2579)</f>
        <v/>
      </c>
      <c r="I2579" s="3" t="str">
        <f>IF(C2579&lt;&gt;"",_xlfn.XLOOKUP(IFERROR(VALUE(C2579),C2579),'Items database'!A:A,'Items database'!B:B),(_xlfn.XLOOKUP(LEFT(E2579,3),Services,Services,"")))</f>
        <v/>
      </c>
      <c r="J2579" s="3" t="str">
        <f t="shared" si="81"/>
        <v/>
      </c>
    </row>
    <row r="2580" spans="1:10" x14ac:dyDescent="0.35">
      <c r="A2580" s="7" t="str">
        <f>IF('Payments Export'!A2584="","",'Payments Export'!A2584)</f>
        <v/>
      </c>
      <c r="B2580" s="7" t="str">
        <f>IF('Payments Export'!A2584="","",'Payments Export'!B2584)</f>
        <v/>
      </c>
      <c r="C2580" s="7" t="str">
        <f>IF(IFERROR(VALUE('Payments Export'!H2584),'Payments Export'!H2584)&lt;&gt;0,IFERROR(VALUE('Payments Export'!H2584),'Payments Export'!H2584),"")</f>
        <v/>
      </c>
      <c r="D2580" s="7" t="str">
        <f>IF('Payments Export'!I2584="","",'Payments Export'!I2584)</f>
        <v/>
      </c>
      <c r="E2580" s="7" t="str">
        <f t="shared" si="80"/>
        <v/>
      </c>
      <c r="F2580" s="7" t="str">
        <f>IF('Payments Export'!A2584="","",'Payments Export'!N2584)</f>
        <v/>
      </c>
      <c r="G2580" s="7" t="str">
        <f>IF('Payments Export'!A2584="","",'Payments Export'!O2584)</f>
        <v/>
      </c>
      <c r="H2580" s="7" t="str">
        <f>IF('Payments Export'!B2584="","",G2580-F2580)</f>
        <v/>
      </c>
      <c r="I2580" s="3" t="str">
        <f>IF(C2580&lt;&gt;"",_xlfn.XLOOKUP(IFERROR(VALUE(C2580),C2580),'Items database'!A:A,'Items database'!B:B),(_xlfn.XLOOKUP(LEFT(E2580,3),Services,Services,"")))</f>
        <v/>
      </c>
      <c r="J2580" s="3" t="str">
        <f t="shared" si="81"/>
        <v/>
      </c>
    </row>
    <row r="2581" spans="1:10" x14ac:dyDescent="0.35">
      <c r="A2581" s="7" t="str">
        <f>IF('Payments Export'!A2585="","",'Payments Export'!A2585)</f>
        <v/>
      </c>
      <c r="B2581" s="7" t="str">
        <f>IF('Payments Export'!A2585="","",'Payments Export'!B2585)</f>
        <v/>
      </c>
      <c r="C2581" s="7" t="str">
        <f>IF(IFERROR(VALUE('Payments Export'!H2585),'Payments Export'!H2585)&lt;&gt;0,IFERROR(VALUE('Payments Export'!H2585),'Payments Export'!H2585),"")</f>
        <v/>
      </c>
      <c r="D2581" s="7" t="str">
        <f>IF('Payments Export'!I2585="","",'Payments Export'!I2585)</f>
        <v/>
      </c>
      <c r="E2581" s="7" t="str">
        <f t="shared" si="80"/>
        <v/>
      </c>
      <c r="F2581" s="7" t="str">
        <f>IF('Payments Export'!A2585="","",'Payments Export'!N2585)</f>
        <v/>
      </c>
      <c r="G2581" s="7" t="str">
        <f>IF('Payments Export'!A2585="","",'Payments Export'!O2585)</f>
        <v/>
      </c>
      <c r="H2581" s="7" t="str">
        <f>IF('Payments Export'!B2585="","",G2581-F2581)</f>
        <v/>
      </c>
      <c r="I2581" s="3" t="str">
        <f>IF(C2581&lt;&gt;"",_xlfn.XLOOKUP(IFERROR(VALUE(C2581),C2581),'Items database'!A:A,'Items database'!B:B),(_xlfn.XLOOKUP(LEFT(E2581,3),Services,Services,"")))</f>
        <v/>
      </c>
      <c r="J2581" s="3" t="str">
        <f t="shared" si="81"/>
        <v/>
      </c>
    </row>
    <row r="2582" spans="1:10" x14ac:dyDescent="0.35">
      <c r="A2582" s="7" t="str">
        <f>IF('Payments Export'!A2586="","",'Payments Export'!A2586)</f>
        <v/>
      </c>
      <c r="B2582" s="7" t="str">
        <f>IF('Payments Export'!A2586="","",'Payments Export'!B2586)</f>
        <v/>
      </c>
      <c r="C2582" s="7" t="str">
        <f>IF(IFERROR(VALUE('Payments Export'!H2586),'Payments Export'!H2586)&lt;&gt;0,IFERROR(VALUE('Payments Export'!H2586),'Payments Export'!H2586),"")</f>
        <v/>
      </c>
      <c r="D2582" s="7" t="str">
        <f>IF('Payments Export'!I2586="","",'Payments Export'!I2586)</f>
        <v/>
      </c>
      <c r="E2582" s="7" t="str">
        <f t="shared" si="80"/>
        <v/>
      </c>
      <c r="F2582" s="7" t="str">
        <f>IF('Payments Export'!A2586="","",'Payments Export'!N2586)</f>
        <v/>
      </c>
      <c r="G2582" s="7" t="str">
        <f>IF('Payments Export'!A2586="","",'Payments Export'!O2586)</f>
        <v/>
      </c>
      <c r="H2582" s="7" t="str">
        <f>IF('Payments Export'!B2586="","",G2582-F2582)</f>
        <v/>
      </c>
      <c r="I2582" s="3" t="str">
        <f>IF(C2582&lt;&gt;"",_xlfn.XLOOKUP(IFERROR(VALUE(C2582),C2582),'Items database'!A:A,'Items database'!B:B),(_xlfn.XLOOKUP(LEFT(E2582,3),Services,Services,"")))</f>
        <v/>
      </c>
      <c r="J2582" s="3" t="str">
        <f t="shared" si="81"/>
        <v/>
      </c>
    </row>
    <row r="2583" spans="1:10" x14ac:dyDescent="0.35">
      <c r="A2583" s="7" t="str">
        <f>IF('Payments Export'!A2587="","",'Payments Export'!A2587)</f>
        <v/>
      </c>
      <c r="B2583" s="7" t="str">
        <f>IF('Payments Export'!A2587="","",'Payments Export'!B2587)</f>
        <v/>
      </c>
      <c r="C2583" s="7" t="str">
        <f>IF(IFERROR(VALUE('Payments Export'!H2587),'Payments Export'!H2587)&lt;&gt;0,IFERROR(VALUE('Payments Export'!H2587),'Payments Export'!H2587),"")</f>
        <v/>
      </c>
      <c r="D2583" s="7" t="str">
        <f>IF('Payments Export'!I2587="","",'Payments Export'!I2587)</f>
        <v/>
      </c>
      <c r="E2583" s="7" t="str">
        <f t="shared" si="80"/>
        <v/>
      </c>
      <c r="F2583" s="7" t="str">
        <f>IF('Payments Export'!A2587="","",'Payments Export'!N2587)</f>
        <v/>
      </c>
      <c r="G2583" s="7" t="str">
        <f>IF('Payments Export'!A2587="","",'Payments Export'!O2587)</f>
        <v/>
      </c>
      <c r="H2583" s="7" t="str">
        <f>IF('Payments Export'!B2587="","",G2583-F2583)</f>
        <v/>
      </c>
      <c r="I2583" s="3" t="str">
        <f>IF(C2583&lt;&gt;"",_xlfn.XLOOKUP(IFERROR(VALUE(C2583),C2583),'Items database'!A:A,'Items database'!B:B),(_xlfn.XLOOKUP(LEFT(E2583,3),Services,Services,"")))</f>
        <v/>
      </c>
      <c r="J2583" s="3" t="str">
        <f t="shared" si="81"/>
        <v/>
      </c>
    </row>
    <row r="2584" spans="1:10" x14ac:dyDescent="0.35">
      <c r="A2584" s="7" t="str">
        <f>IF('Payments Export'!A2588="","",'Payments Export'!A2588)</f>
        <v/>
      </c>
      <c r="B2584" s="7" t="str">
        <f>IF('Payments Export'!A2588="","",'Payments Export'!B2588)</f>
        <v/>
      </c>
      <c r="C2584" s="7" t="str">
        <f>IF(IFERROR(VALUE('Payments Export'!H2588),'Payments Export'!H2588)&lt;&gt;0,IFERROR(VALUE('Payments Export'!H2588),'Payments Export'!H2588),"")</f>
        <v/>
      </c>
      <c r="D2584" s="7" t="str">
        <f>IF('Payments Export'!I2588="","",'Payments Export'!I2588)</f>
        <v/>
      </c>
      <c r="E2584" s="7" t="str">
        <f t="shared" si="80"/>
        <v/>
      </c>
      <c r="F2584" s="7" t="str">
        <f>IF('Payments Export'!A2588="","",'Payments Export'!N2588)</f>
        <v/>
      </c>
      <c r="G2584" s="7" t="str">
        <f>IF('Payments Export'!A2588="","",'Payments Export'!O2588)</f>
        <v/>
      </c>
      <c r="H2584" s="7" t="str">
        <f>IF('Payments Export'!B2588="","",G2584-F2584)</f>
        <v/>
      </c>
      <c r="I2584" s="3" t="str">
        <f>IF(C2584&lt;&gt;"",_xlfn.XLOOKUP(IFERROR(VALUE(C2584),C2584),'Items database'!A:A,'Items database'!B:B),(_xlfn.XLOOKUP(LEFT(E2584,3),Services,Services,"")))</f>
        <v/>
      </c>
      <c r="J2584" s="3" t="str">
        <f t="shared" si="81"/>
        <v/>
      </c>
    </row>
    <row r="2585" spans="1:10" x14ac:dyDescent="0.35">
      <c r="A2585" s="7" t="str">
        <f>IF('Payments Export'!A2589="","",'Payments Export'!A2589)</f>
        <v/>
      </c>
      <c r="B2585" s="7" t="str">
        <f>IF('Payments Export'!A2589="","",'Payments Export'!B2589)</f>
        <v/>
      </c>
      <c r="C2585" s="7" t="str">
        <f>IF(IFERROR(VALUE('Payments Export'!H2589),'Payments Export'!H2589)&lt;&gt;0,IFERROR(VALUE('Payments Export'!H2589),'Payments Export'!H2589),"")</f>
        <v/>
      </c>
      <c r="D2585" s="7" t="str">
        <f>IF('Payments Export'!I2589="","",'Payments Export'!I2589)</f>
        <v/>
      </c>
      <c r="E2585" s="7" t="str">
        <f t="shared" si="80"/>
        <v/>
      </c>
      <c r="F2585" s="7" t="str">
        <f>IF('Payments Export'!A2589="","",'Payments Export'!N2589)</f>
        <v/>
      </c>
      <c r="G2585" s="7" t="str">
        <f>IF('Payments Export'!A2589="","",'Payments Export'!O2589)</f>
        <v/>
      </c>
      <c r="H2585" s="7" t="str">
        <f>IF('Payments Export'!B2589="","",G2585-F2585)</f>
        <v/>
      </c>
      <c r="I2585" s="3" t="str">
        <f>IF(C2585&lt;&gt;"",_xlfn.XLOOKUP(IFERROR(VALUE(C2585),C2585),'Items database'!A:A,'Items database'!B:B),(_xlfn.XLOOKUP(LEFT(E2585,3),Services,Services,"")))</f>
        <v/>
      </c>
      <c r="J2585" s="3" t="str">
        <f t="shared" si="81"/>
        <v/>
      </c>
    </row>
    <row r="2586" spans="1:10" x14ac:dyDescent="0.35">
      <c r="A2586" s="7" t="str">
        <f>IF('Payments Export'!A2590="","",'Payments Export'!A2590)</f>
        <v/>
      </c>
      <c r="B2586" s="7" t="str">
        <f>IF('Payments Export'!A2590="","",'Payments Export'!B2590)</f>
        <v/>
      </c>
      <c r="C2586" s="7" t="str">
        <f>IF(IFERROR(VALUE('Payments Export'!H2590),'Payments Export'!H2590)&lt;&gt;0,IFERROR(VALUE('Payments Export'!H2590),'Payments Export'!H2590),"")</f>
        <v/>
      </c>
      <c r="D2586" s="7" t="str">
        <f>IF('Payments Export'!I2590="","",'Payments Export'!I2590)</f>
        <v/>
      </c>
      <c r="E2586" s="7" t="str">
        <f t="shared" si="80"/>
        <v/>
      </c>
      <c r="F2586" s="7" t="str">
        <f>IF('Payments Export'!A2590="","",'Payments Export'!N2590)</f>
        <v/>
      </c>
      <c r="G2586" s="7" t="str">
        <f>IF('Payments Export'!A2590="","",'Payments Export'!O2590)</f>
        <v/>
      </c>
      <c r="H2586" s="7" t="str">
        <f>IF('Payments Export'!B2590="","",G2586-F2586)</f>
        <v/>
      </c>
      <c r="I2586" s="3" t="str">
        <f>IF(C2586&lt;&gt;"",_xlfn.XLOOKUP(IFERROR(VALUE(C2586),C2586),'Items database'!A:A,'Items database'!B:B),(_xlfn.XLOOKUP(LEFT(E2586,3),Services,Services,"")))</f>
        <v/>
      </c>
      <c r="J2586" s="3" t="str">
        <f t="shared" si="81"/>
        <v/>
      </c>
    </row>
    <row r="2587" spans="1:10" x14ac:dyDescent="0.35">
      <c r="A2587" s="7" t="str">
        <f>IF('Payments Export'!A2591="","",'Payments Export'!A2591)</f>
        <v/>
      </c>
      <c r="B2587" s="7" t="str">
        <f>IF('Payments Export'!A2591="","",'Payments Export'!B2591)</f>
        <v/>
      </c>
      <c r="C2587" s="7" t="str">
        <f>IF(IFERROR(VALUE('Payments Export'!H2591),'Payments Export'!H2591)&lt;&gt;0,IFERROR(VALUE('Payments Export'!H2591),'Payments Export'!H2591),"")</f>
        <v/>
      </c>
      <c r="D2587" s="7" t="str">
        <f>IF('Payments Export'!I2591="","",'Payments Export'!I2591)</f>
        <v/>
      </c>
      <c r="E2587" s="7" t="str">
        <f t="shared" si="80"/>
        <v/>
      </c>
      <c r="F2587" s="7" t="str">
        <f>IF('Payments Export'!A2591="","",'Payments Export'!N2591)</f>
        <v/>
      </c>
      <c r="G2587" s="7" t="str">
        <f>IF('Payments Export'!A2591="","",'Payments Export'!O2591)</f>
        <v/>
      </c>
      <c r="H2587" s="7" t="str">
        <f>IF('Payments Export'!B2591="","",G2587-F2587)</f>
        <v/>
      </c>
      <c r="I2587" s="3" t="str">
        <f>IF(C2587&lt;&gt;"",_xlfn.XLOOKUP(IFERROR(VALUE(C2587),C2587),'Items database'!A:A,'Items database'!B:B),(_xlfn.XLOOKUP(LEFT(E2587,3),Services,Services,"")))</f>
        <v/>
      </c>
      <c r="J2587" s="3" t="str">
        <f t="shared" si="81"/>
        <v/>
      </c>
    </row>
    <row r="2588" spans="1:10" x14ac:dyDescent="0.35">
      <c r="A2588" s="7" t="str">
        <f>IF('Payments Export'!A2592="","",'Payments Export'!A2592)</f>
        <v/>
      </c>
      <c r="B2588" s="7" t="str">
        <f>IF('Payments Export'!A2592="","",'Payments Export'!B2592)</f>
        <v/>
      </c>
      <c r="C2588" s="7" t="str">
        <f>IF(IFERROR(VALUE('Payments Export'!H2592),'Payments Export'!H2592)&lt;&gt;0,IFERROR(VALUE('Payments Export'!H2592),'Payments Export'!H2592),"")</f>
        <v/>
      </c>
      <c r="D2588" s="7" t="str">
        <f>IF('Payments Export'!I2592="","",'Payments Export'!I2592)</f>
        <v/>
      </c>
      <c r="E2588" s="7" t="str">
        <f t="shared" si="80"/>
        <v/>
      </c>
      <c r="F2588" s="7" t="str">
        <f>IF('Payments Export'!A2592="","",'Payments Export'!N2592)</f>
        <v/>
      </c>
      <c r="G2588" s="7" t="str">
        <f>IF('Payments Export'!A2592="","",'Payments Export'!O2592)</f>
        <v/>
      </c>
      <c r="H2588" s="7" t="str">
        <f>IF('Payments Export'!B2592="","",G2588-F2588)</f>
        <v/>
      </c>
      <c r="I2588" s="3" t="str">
        <f>IF(C2588&lt;&gt;"",_xlfn.XLOOKUP(IFERROR(VALUE(C2588),C2588),'Items database'!A:A,'Items database'!B:B),(_xlfn.XLOOKUP(LEFT(E2588,3),Services,Services,"")))</f>
        <v/>
      </c>
      <c r="J2588" s="3" t="str">
        <f t="shared" si="81"/>
        <v/>
      </c>
    </row>
    <row r="2589" spans="1:10" x14ac:dyDescent="0.35">
      <c r="A2589" s="7" t="str">
        <f>IF('Payments Export'!A2593="","",'Payments Export'!A2593)</f>
        <v/>
      </c>
      <c r="B2589" s="7" t="str">
        <f>IF('Payments Export'!A2593="","",'Payments Export'!B2593)</f>
        <v/>
      </c>
      <c r="C2589" s="7" t="str">
        <f>IF(IFERROR(VALUE('Payments Export'!H2593),'Payments Export'!H2593)&lt;&gt;0,IFERROR(VALUE('Payments Export'!H2593),'Payments Export'!H2593),"")</f>
        <v/>
      </c>
      <c r="D2589" s="7" t="str">
        <f>IF('Payments Export'!I2593="","",'Payments Export'!I2593)</f>
        <v/>
      </c>
      <c r="E2589" s="7" t="str">
        <f t="shared" si="80"/>
        <v/>
      </c>
      <c r="F2589" s="7" t="str">
        <f>IF('Payments Export'!A2593="","",'Payments Export'!N2593)</f>
        <v/>
      </c>
      <c r="G2589" s="7" t="str">
        <f>IF('Payments Export'!A2593="","",'Payments Export'!O2593)</f>
        <v/>
      </c>
      <c r="H2589" s="7" t="str">
        <f>IF('Payments Export'!B2593="","",G2589-F2589)</f>
        <v/>
      </c>
      <c r="I2589" s="3" t="str">
        <f>IF(C2589&lt;&gt;"",_xlfn.XLOOKUP(IFERROR(VALUE(C2589),C2589),'Items database'!A:A,'Items database'!B:B),(_xlfn.XLOOKUP(LEFT(E2589,3),Services,Services,"")))</f>
        <v/>
      </c>
      <c r="J2589" s="3" t="str">
        <f t="shared" si="81"/>
        <v/>
      </c>
    </row>
    <row r="2590" spans="1:10" x14ac:dyDescent="0.35">
      <c r="A2590" s="7" t="str">
        <f>IF('Payments Export'!A2594="","",'Payments Export'!A2594)</f>
        <v/>
      </c>
      <c r="B2590" s="7" t="str">
        <f>IF('Payments Export'!A2594="","",'Payments Export'!B2594)</f>
        <v/>
      </c>
      <c r="C2590" s="7" t="str">
        <f>IF(IFERROR(VALUE('Payments Export'!H2594),'Payments Export'!H2594)&lt;&gt;0,IFERROR(VALUE('Payments Export'!H2594),'Payments Export'!H2594),"")</f>
        <v/>
      </c>
      <c r="D2590" s="7" t="str">
        <f>IF('Payments Export'!I2594="","",'Payments Export'!I2594)</f>
        <v/>
      </c>
      <c r="E2590" s="7" t="str">
        <f t="shared" si="80"/>
        <v/>
      </c>
      <c r="F2590" s="7" t="str">
        <f>IF('Payments Export'!A2594="","",'Payments Export'!N2594)</f>
        <v/>
      </c>
      <c r="G2590" s="7" t="str">
        <f>IF('Payments Export'!A2594="","",'Payments Export'!O2594)</f>
        <v/>
      </c>
      <c r="H2590" s="7" t="str">
        <f>IF('Payments Export'!B2594="","",G2590-F2590)</f>
        <v/>
      </c>
      <c r="I2590" s="3" t="str">
        <f>IF(C2590&lt;&gt;"",_xlfn.XLOOKUP(IFERROR(VALUE(C2590),C2590),'Items database'!A:A,'Items database'!B:B),(_xlfn.XLOOKUP(LEFT(E2590,3),Services,Services,"")))</f>
        <v/>
      </c>
      <c r="J2590" s="3" t="str">
        <f t="shared" si="81"/>
        <v/>
      </c>
    </row>
    <row r="2591" spans="1:10" x14ac:dyDescent="0.35">
      <c r="A2591" s="7" t="str">
        <f>IF('Payments Export'!A2595="","",'Payments Export'!A2595)</f>
        <v/>
      </c>
      <c r="B2591" s="7" t="str">
        <f>IF('Payments Export'!A2595="","",'Payments Export'!B2595)</f>
        <v/>
      </c>
      <c r="C2591" s="7" t="str">
        <f>IF(IFERROR(VALUE('Payments Export'!H2595),'Payments Export'!H2595)&lt;&gt;0,IFERROR(VALUE('Payments Export'!H2595),'Payments Export'!H2595),"")</f>
        <v/>
      </c>
      <c r="D2591" s="7" t="str">
        <f>IF('Payments Export'!I2595="","",'Payments Export'!I2595)</f>
        <v/>
      </c>
      <c r="E2591" s="7" t="str">
        <f t="shared" si="80"/>
        <v/>
      </c>
      <c r="F2591" s="7" t="str">
        <f>IF('Payments Export'!A2595="","",'Payments Export'!N2595)</f>
        <v/>
      </c>
      <c r="G2591" s="7" t="str">
        <f>IF('Payments Export'!A2595="","",'Payments Export'!O2595)</f>
        <v/>
      </c>
      <c r="H2591" s="7" t="str">
        <f>IF('Payments Export'!B2595="","",G2591-F2591)</f>
        <v/>
      </c>
      <c r="I2591" s="3" t="str">
        <f>IF(C2591&lt;&gt;"",_xlfn.XLOOKUP(IFERROR(VALUE(C2591),C2591),'Items database'!A:A,'Items database'!B:B),(_xlfn.XLOOKUP(LEFT(E2591,3),Services,Services,"")))</f>
        <v/>
      </c>
      <c r="J2591" s="3" t="str">
        <f t="shared" si="81"/>
        <v/>
      </c>
    </row>
    <row r="2592" spans="1:10" x14ac:dyDescent="0.35">
      <c r="A2592" s="7" t="str">
        <f>IF('Payments Export'!A2596="","",'Payments Export'!A2596)</f>
        <v/>
      </c>
      <c r="B2592" s="7" t="str">
        <f>IF('Payments Export'!A2596="","",'Payments Export'!B2596)</f>
        <v/>
      </c>
      <c r="C2592" s="7" t="str">
        <f>IF(IFERROR(VALUE('Payments Export'!H2596),'Payments Export'!H2596)&lt;&gt;0,IFERROR(VALUE('Payments Export'!H2596),'Payments Export'!H2596),"")</f>
        <v/>
      </c>
      <c r="D2592" s="7" t="str">
        <f>IF('Payments Export'!I2596="","",'Payments Export'!I2596)</f>
        <v/>
      </c>
      <c r="E2592" s="7" t="str">
        <f t="shared" si="80"/>
        <v/>
      </c>
      <c r="F2592" s="7" t="str">
        <f>IF('Payments Export'!A2596="","",'Payments Export'!N2596)</f>
        <v/>
      </c>
      <c r="G2592" s="7" t="str">
        <f>IF('Payments Export'!A2596="","",'Payments Export'!O2596)</f>
        <v/>
      </c>
      <c r="H2592" s="7" t="str">
        <f>IF('Payments Export'!B2596="","",G2592-F2592)</f>
        <v/>
      </c>
      <c r="I2592" s="3" t="str">
        <f>IF(C2592&lt;&gt;"",_xlfn.XLOOKUP(IFERROR(VALUE(C2592),C2592),'Items database'!A:A,'Items database'!B:B),(_xlfn.XLOOKUP(LEFT(E2592,3),Services,Services,"")))</f>
        <v/>
      </c>
      <c r="J2592" s="3" t="str">
        <f t="shared" si="81"/>
        <v/>
      </c>
    </row>
    <row r="2593" spans="1:10" x14ac:dyDescent="0.35">
      <c r="A2593" s="7" t="str">
        <f>IF('Payments Export'!A2597="","",'Payments Export'!A2597)</f>
        <v/>
      </c>
      <c r="B2593" s="7" t="str">
        <f>IF('Payments Export'!A2597="","",'Payments Export'!B2597)</f>
        <v/>
      </c>
      <c r="C2593" s="7" t="str">
        <f>IF(IFERROR(VALUE('Payments Export'!H2597),'Payments Export'!H2597)&lt;&gt;0,IFERROR(VALUE('Payments Export'!H2597),'Payments Export'!H2597),"")</f>
        <v/>
      </c>
      <c r="D2593" s="7" t="str">
        <f>IF('Payments Export'!I2597="","",'Payments Export'!I2597)</f>
        <v/>
      </c>
      <c r="E2593" s="7" t="str">
        <f t="shared" si="80"/>
        <v/>
      </c>
      <c r="F2593" s="7" t="str">
        <f>IF('Payments Export'!A2597="","",'Payments Export'!N2597)</f>
        <v/>
      </c>
      <c r="G2593" s="7" t="str">
        <f>IF('Payments Export'!A2597="","",'Payments Export'!O2597)</f>
        <v/>
      </c>
      <c r="H2593" s="7" t="str">
        <f>IF('Payments Export'!B2597="","",G2593-F2593)</f>
        <v/>
      </c>
      <c r="I2593" s="3" t="str">
        <f>IF(C2593&lt;&gt;"",_xlfn.XLOOKUP(IFERROR(VALUE(C2593),C2593),'Items database'!A:A,'Items database'!B:B),(_xlfn.XLOOKUP(LEFT(E2593,3),Services,Services,"")))</f>
        <v/>
      </c>
      <c r="J2593" s="3" t="str">
        <f t="shared" si="81"/>
        <v/>
      </c>
    </row>
    <row r="2594" spans="1:10" x14ac:dyDescent="0.35">
      <c r="A2594" s="7" t="str">
        <f>IF('Payments Export'!A2598="","",'Payments Export'!A2598)</f>
        <v/>
      </c>
      <c r="B2594" s="7" t="str">
        <f>IF('Payments Export'!A2598="","",'Payments Export'!B2598)</f>
        <v/>
      </c>
      <c r="C2594" s="7" t="str">
        <f>IF(IFERROR(VALUE('Payments Export'!H2598),'Payments Export'!H2598)&lt;&gt;0,IFERROR(VALUE('Payments Export'!H2598),'Payments Export'!H2598),"")</f>
        <v/>
      </c>
      <c r="D2594" s="7" t="str">
        <f>IF('Payments Export'!I2598="","",'Payments Export'!I2598)</f>
        <v/>
      </c>
      <c r="E2594" s="7" t="str">
        <f t="shared" si="80"/>
        <v/>
      </c>
      <c r="F2594" s="7" t="str">
        <f>IF('Payments Export'!A2598="","",'Payments Export'!N2598)</f>
        <v/>
      </c>
      <c r="G2594" s="7" t="str">
        <f>IF('Payments Export'!A2598="","",'Payments Export'!O2598)</f>
        <v/>
      </c>
      <c r="H2594" s="7" t="str">
        <f>IF('Payments Export'!B2598="","",G2594-F2594)</f>
        <v/>
      </c>
      <c r="I2594" s="3" t="str">
        <f>IF(C2594&lt;&gt;"",_xlfn.XLOOKUP(IFERROR(VALUE(C2594),C2594),'Items database'!A:A,'Items database'!B:B),(_xlfn.XLOOKUP(LEFT(E2594,3),Services,Services,"")))</f>
        <v/>
      </c>
      <c r="J2594" s="3" t="str">
        <f t="shared" si="81"/>
        <v/>
      </c>
    </row>
    <row r="2595" spans="1:10" x14ac:dyDescent="0.35">
      <c r="A2595" s="7" t="str">
        <f>IF('Payments Export'!A2599="","",'Payments Export'!A2599)</f>
        <v/>
      </c>
      <c r="B2595" s="7" t="str">
        <f>IF('Payments Export'!A2599="","",'Payments Export'!B2599)</f>
        <v/>
      </c>
      <c r="C2595" s="7" t="str">
        <f>IF(IFERROR(VALUE('Payments Export'!H2599),'Payments Export'!H2599)&lt;&gt;0,IFERROR(VALUE('Payments Export'!H2599),'Payments Export'!H2599),"")</f>
        <v/>
      </c>
      <c r="D2595" s="7" t="str">
        <f>IF('Payments Export'!I2599="","",'Payments Export'!I2599)</f>
        <v/>
      </c>
      <c r="E2595" s="7" t="str">
        <f t="shared" si="80"/>
        <v/>
      </c>
      <c r="F2595" s="7" t="str">
        <f>IF('Payments Export'!A2599="","",'Payments Export'!N2599)</f>
        <v/>
      </c>
      <c r="G2595" s="7" t="str">
        <f>IF('Payments Export'!A2599="","",'Payments Export'!O2599)</f>
        <v/>
      </c>
      <c r="H2595" s="7" t="str">
        <f>IF('Payments Export'!B2599="","",G2595-F2595)</f>
        <v/>
      </c>
      <c r="I2595" s="3" t="str">
        <f>IF(C2595&lt;&gt;"",_xlfn.XLOOKUP(IFERROR(VALUE(C2595),C2595),'Items database'!A:A,'Items database'!B:B),(_xlfn.XLOOKUP(LEFT(E2595,3),Services,Services,"")))</f>
        <v/>
      </c>
      <c r="J2595" s="3" t="str">
        <f t="shared" si="81"/>
        <v/>
      </c>
    </row>
    <row r="2596" spans="1:10" x14ac:dyDescent="0.35">
      <c r="A2596" s="7" t="str">
        <f>IF('Payments Export'!A2600="","",'Payments Export'!A2600)</f>
        <v/>
      </c>
      <c r="B2596" s="7" t="str">
        <f>IF('Payments Export'!A2600="","",'Payments Export'!B2600)</f>
        <v/>
      </c>
      <c r="C2596" s="7" t="str">
        <f>IF(IFERROR(VALUE('Payments Export'!H2600),'Payments Export'!H2600)&lt;&gt;0,IFERROR(VALUE('Payments Export'!H2600),'Payments Export'!H2600),"")</f>
        <v/>
      </c>
      <c r="D2596" s="7" t="str">
        <f>IF('Payments Export'!I2600="","",'Payments Export'!I2600)</f>
        <v/>
      </c>
      <c r="E2596" s="7" t="str">
        <f t="shared" si="80"/>
        <v/>
      </c>
      <c r="F2596" s="7" t="str">
        <f>IF('Payments Export'!A2600="","",'Payments Export'!N2600)</f>
        <v/>
      </c>
      <c r="G2596" s="7" t="str">
        <f>IF('Payments Export'!A2600="","",'Payments Export'!O2600)</f>
        <v/>
      </c>
      <c r="H2596" s="7" t="str">
        <f>IF('Payments Export'!B2600="","",G2596-F2596)</f>
        <v/>
      </c>
      <c r="I2596" s="3" t="str">
        <f>IF(C2596&lt;&gt;"",_xlfn.XLOOKUP(IFERROR(VALUE(C2596),C2596),'Items database'!A:A,'Items database'!B:B),(_xlfn.XLOOKUP(LEFT(E2596,3),Services,Services,"")))</f>
        <v/>
      </c>
      <c r="J2596" s="3" t="str">
        <f t="shared" si="81"/>
        <v/>
      </c>
    </row>
    <row r="2597" spans="1:10" x14ac:dyDescent="0.35">
      <c r="A2597" s="7" t="str">
        <f>IF('Payments Export'!A2601="","",'Payments Export'!A2601)</f>
        <v/>
      </c>
      <c r="B2597" s="7" t="str">
        <f>IF('Payments Export'!A2601="","",'Payments Export'!B2601)</f>
        <v/>
      </c>
      <c r="C2597" s="7" t="str">
        <f>IF(IFERROR(VALUE('Payments Export'!H2601),'Payments Export'!H2601)&lt;&gt;0,IFERROR(VALUE('Payments Export'!H2601),'Payments Export'!H2601),"")</f>
        <v/>
      </c>
      <c r="D2597" s="7" t="str">
        <f>IF('Payments Export'!I2601="","",'Payments Export'!I2601)</f>
        <v/>
      </c>
      <c r="E2597" s="7" t="str">
        <f t="shared" si="80"/>
        <v/>
      </c>
      <c r="F2597" s="7" t="str">
        <f>IF('Payments Export'!A2601="","",'Payments Export'!N2601)</f>
        <v/>
      </c>
      <c r="G2597" s="7" t="str">
        <f>IF('Payments Export'!A2601="","",'Payments Export'!O2601)</f>
        <v/>
      </c>
      <c r="H2597" s="7" t="str">
        <f>IF('Payments Export'!B2601="","",G2597-F2597)</f>
        <v/>
      </c>
      <c r="I2597" s="3" t="str">
        <f>IF(C2597&lt;&gt;"",_xlfn.XLOOKUP(IFERROR(VALUE(C2597),C2597),'Items database'!A:A,'Items database'!B:B),(_xlfn.XLOOKUP(LEFT(E2597,3),Services,Services,"")))</f>
        <v/>
      </c>
      <c r="J2597" s="3" t="str">
        <f t="shared" si="81"/>
        <v/>
      </c>
    </row>
    <row r="2598" spans="1:10" x14ac:dyDescent="0.35">
      <c r="A2598" s="7" t="str">
        <f>IF('Payments Export'!A2602="","",'Payments Export'!A2602)</f>
        <v/>
      </c>
      <c r="B2598" s="7" t="str">
        <f>IF('Payments Export'!A2602="","",'Payments Export'!B2602)</f>
        <v/>
      </c>
      <c r="C2598" s="7" t="str">
        <f>IF(IFERROR(VALUE('Payments Export'!H2602),'Payments Export'!H2602)&lt;&gt;0,IFERROR(VALUE('Payments Export'!H2602),'Payments Export'!H2602),"")</f>
        <v/>
      </c>
      <c r="D2598" s="7" t="str">
        <f>IF('Payments Export'!I2602="","",'Payments Export'!I2602)</f>
        <v/>
      </c>
      <c r="E2598" s="7" t="str">
        <f t="shared" si="80"/>
        <v/>
      </c>
      <c r="F2598" s="7" t="str">
        <f>IF('Payments Export'!A2602="","",'Payments Export'!N2602)</f>
        <v/>
      </c>
      <c r="G2598" s="7" t="str">
        <f>IF('Payments Export'!A2602="","",'Payments Export'!O2602)</f>
        <v/>
      </c>
      <c r="H2598" s="7" t="str">
        <f>IF('Payments Export'!B2602="","",G2598-F2598)</f>
        <v/>
      </c>
      <c r="I2598" s="3" t="str">
        <f>IF(C2598&lt;&gt;"",_xlfn.XLOOKUP(IFERROR(VALUE(C2598),C2598),'Items database'!A:A,'Items database'!B:B),(_xlfn.XLOOKUP(LEFT(E2598,3),Services,Services,"")))</f>
        <v/>
      </c>
      <c r="J2598" s="3" t="str">
        <f t="shared" si="81"/>
        <v/>
      </c>
    </row>
    <row r="2599" spans="1:10" x14ac:dyDescent="0.35">
      <c r="A2599" s="7" t="str">
        <f>IF('Payments Export'!A2603="","",'Payments Export'!A2603)</f>
        <v/>
      </c>
      <c r="B2599" s="7" t="str">
        <f>IF('Payments Export'!A2603="","",'Payments Export'!B2603)</f>
        <v/>
      </c>
      <c r="C2599" s="7" t="str">
        <f>IF(IFERROR(VALUE('Payments Export'!H2603),'Payments Export'!H2603)&lt;&gt;0,IFERROR(VALUE('Payments Export'!H2603),'Payments Export'!H2603),"")</f>
        <v/>
      </c>
      <c r="D2599" s="7" t="str">
        <f>IF('Payments Export'!I2603="","",'Payments Export'!I2603)</f>
        <v/>
      </c>
      <c r="E2599" s="7" t="str">
        <f t="shared" si="80"/>
        <v/>
      </c>
      <c r="F2599" s="7" t="str">
        <f>IF('Payments Export'!A2603="","",'Payments Export'!N2603)</f>
        <v/>
      </c>
      <c r="G2599" s="7" t="str">
        <f>IF('Payments Export'!A2603="","",'Payments Export'!O2603)</f>
        <v/>
      </c>
      <c r="H2599" s="7" t="str">
        <f>IF('Payments Export'!B2603="","",G2599-F2599)</f>
        <v/>
      </c>
      <c r="I2599" s="3" t="str">
        <f>IF(C2599&lt;&gt;"",_xlfn.XLOOKUP(IFERROR(VALUE(C2599),C2599),'Items database'!A:A,'Items database'!B:B),(_xlfn.XLOOKUP(LEFT(E2599,3),Services,Services,"")))</f>
        <v/>
      </c>
      <c r="J2599" s="3" t="str">
        <f t="shared" si="81"/>
        <v/>
      </c>
    </row>
    <row r="2600" spans="1:10" x14ac:dyDescent="0.35">
      <c r="A2600" s="7" t="str">
        <f>IF('Payments Export'!A2604="","",'Payments Export'!A2604)</f>
        <v/>
      </c>
      <c r="B2600" s="7" t="str">
        <f>IF('Payments Export'!A2604="","",'Payments Export'!B2604)</f>
        <v/>
      </c>
      <c r="C2600" s="7" t="str">
        <f>IF(IFERROR(VALUE('Payments Export'!H2604),'Payments Export'!H2604)&lt;&gt;0,IFERROR(VALUE('Payments Export'!H2604),'Payments Export'!H2604),"")</f>
        <v/>
      </c>
      <c r="D2600" s="7" t="str">
        <f>IF('Payments Export'!I2604="","",'Payments Export'!I2604)</f>
        <v/>
      </c>
      <c r="E2600" s="7" t="str">
        <f t="shared" si="80"/>
        <v/>
      </c>
      <c r="F2600" s="7" t="str">
        <f>IF('Payments Export'!A2604="","",'Payments Export'!N2604)</f>
        <v/>
      </c>
      <c r="G2600" s="7" t="str">
        <f>IF('Payments Export'!A2604="","",'Payments Export'!O2604)</f>
        <v/>
      </c>
      <c r="H2600" s="7" t="str">
        <f>IF('Payments Export'!B2604="","",G2600-F2600)</f>
        <v/>
      </c>
      <c r="I2600" s="3" t="str">
        <f>IF(C2600&lt;&gt;"",_xlfn.XLOOKUP(IFERROR(VALUE(C2600),C2600),'Items database'!A:A,'Items database'!B:B),(_xlfn.XLOOKUP(LEFT(E2600,3),Services,Services,"")))</f>
        <v/>
      </c>
      <c r="J2600" s="3" t="str">
        <f t="shared" si="81"/>
        <v/>
      </c>
    </row>
    <row r="2601" spans="1:10" x14ac:dyDescent="0.35">
      <c r="A2601" s="7" t="str">
        <f>IF('Payments Export'!A2605="","",'Payments Export'!A2605)</f>
        <v/>
      </c>
      <c r="B2601" s="7" t="str">
        <f>IF('Payments Export'!A2605="","",'Payments Export'!B2605)</f>
        <v/>
      </c>
      <c r="C2601" s="7" t="str">
        <f>IF(IFERROR(VALUE('Payments Export'!H2605),'Payments Export'!H2605)&lt;&gt;0,IFERROR(VALUE('Payments Export'!H2605),'Payments Export'!H2605),"")</f>
        <v/>
      </c>
      <c r="D2601" s="7" t="str">
        <f>IF('Payments Export'!I2605="","",'Payments Export'!I2605)</f>
        <v/>
      </c>
      <c r="E2601" s="7" t="str">
        <f t="shared" si="80"/>
        <v/>
      </c>
      <c r="F2601" s="7" t="str">
        <f>IF('Payments Export'!A2605="","",'Payments Export'!N2605)</f>
        <v/>
      </c>
      <c r="G2601" s="7" t="str">
        <f>IF('Payments Export'!A2605="","",'Payments Export'!O2605)</f>
        <v/>
      </c>
      <c r="H2601" s="7" t="str">
        <f>IF('Payments Export'!B2605="","",G2601-F2601)</f>
        <v/>
      </c>
      <c r="I2601" s="3" t="str">
        <f>IF(C2601&lt;&gt;"",_xlfn.XLOOKUP(IFERROR(VALUE(C2601),C2601),'Items database'!A:A,'Items database'!B:B),(_xlfn.XLOOKUP(LEFT(E2601,3),Services,Services,"")))</f>
        <v/>
      </c>
      <c r="J2601" s="3" t="str">
        <f t="shared" si="81"/>
        <v/>
      </c>
    </row>
    <row r="2602" spans="1:10" x14ac:dyDescent="0.35">
      <c r="A2602" s="7" t="str">
        <f>IF('Payments Export'!A2606="","",'Payments Export'!A2606)</f>
        <v/>
      </c>
      <c r="B2602" s="7" t="str">
        <f>IF('Payments Export'!A2606="","",'Payments Export'!B2606)</f>
        <v/>
      </c>
      <c r="C2602" s="7" t="str">
        <f>IF(IFERROR(VALUE('Payments Export'!H2606),'Payments Export'!H2606)&lt;&gt;0,IFERROR(VALUE('Payments Export'!H2606),'Payments Export'!H2606),"")</f>
        <v/>
      </c>
      <c r="D2602" s="7" t="str">
        <f>IF('Payments Export'!I2606="","",'Payments Export'!I2606)</f>
        <v/>
      </c>
      <c r="E2602" s="7" t="str">
        <f t="shared" si="80"/>
        <v/>
      </c>
      <c r="F2602" s="7" t="str">
        <f>IF('Payments Export'!A2606="","",'Payments Export'!N2606)</f>
        <v/>
      </c>
      <c r="G2602" s="7" t="str">
        <f>IF('Payments Export'!A2606="","",'Payments Export'!O2606)</f>
        <v/>
      </c>
      <c r="H2602" s="7" t="str">
        <f>IF('Payments Export'!B2606="","",G2602-F2602)</f>
        <v/>
      </c>
      <c r="I2602" s="3" t="str">
        <f>IF(C2602&lt;&gt;"",_xlfn.XLOOKUP(IFERROR(VALUE(C2602),C2602),'Items database'!A:A,'Items database'!B:B),(_xlfn.XLOOKUP(LEFT(E2602,3),Services,Services,"")))</f>
        <v/>
      </c>
      <c r="J2602" s="3" t="str">
        <f t="shared" si="81"/>
        <v/>
      </c>
    </row>
    <row r="2603" spans="1:10" x14ac:dyDescent="0.35">
      <c r="A2603" s="7" t="str">
        <f>IF('Payments Export'!A2607="","",'Payments Export'!A2607)</f>
        <v/>
      </c>
      <c r="B2603" s="7" t="str">
        <f>IF('Payments Export'!A2607="","",'Payments Export'!B2607)</f>
        <v/>
      </c>
      <c r="C2603" s="7" t="str">
        <f>IF(IFERROR(VALUE('Payments Export'!H2607),'Payments Export'!H2607)&lt;&gt;0,IFERROR(VALUE('Payments Export'!H2607),'Payments Export'!H2607),"")</f>
        <v/>
      </c>
      <c r="D2603" s="7" t="str">
        <f>IF('Payments Export'!I2607="","",'Payments Export'!I2607)</f>
        <v/>
      </c>
      <c r="E2603" s="7" t="str">
        <f t="shared" si="80"/>
        <v/>
      </c>
      <c r="F2603" s="7" t="str">
        <f>IF('Payments Export'!A2607="","",'Payments Export'!N2607)</f>
        <v/>
      </c>
      <c r="G2603" s="7" t="str">
        <f>IF('Payments Export'!A2607="","",'Payments Export'!O2607)</f>
        <v/>
      </c>
      <c r="H2603" s="7" t="str">
        <f>IF('Payments Export'!B2607="","",G2603-F2603)</f>
        <v/>
      </c>
      <c r="I2603" s="3" t="str">
        <f>IF(C2603&lt;&gt;"",_xlfn.XLOOKUP(IFERROR(VALUE(C2603),C2603),'Items database'!A:A,'Items database'!B:B),(_xlfn.XLOOKUP(LEFT(E2603,3),Services,Services,"")))</f>
        <v/>
      </c>
      <c r="J2603" s="3" t="str">
        <f t="shared" si="81"/>
        <v/>
      </c>
    </row>
    <row r="2604" spans="1:10" x14ac:dyDescent="0.35">
      <c r="A2604" s="7" t="str">
        <f>IF('Payments Export'!A2608="","",'Payments Export'!A2608)</f>
        <v/>
      </c>
      <c r="B2604" s="7" t="str">
        <f>IF('Payments Export'!A2608="","",'Payments Export'!B2608)</f>
        <v/>
      </c>
      <c r="C2604" s="7" t="str">
        <f>IF(IFERROR(VALUE('Payments Export'!H2608),'Payments Export'!H2608)&lt;&gt;0,IFERROR(VALUE('Payments Export'!H2608),'Payments Export'!H2608),"")</f>
        <v/>
      </c>
      <c r="D2604" s="7" t="str">
        <f>IF('Payments Export'!I2608="","",'Payments Export'!I2608)</f>
        <v/>
      </c>
      <c r="E2604" s="7" t="str">
        <f t="shared" si="80"/>
        <v/>
      </c>
      <c r="F2604" s="7" t="str">
        <f>IF('Payments Export'!A2608="","",'Payments Export'!N2608)</f>
        <v/>
      </c>
      <c r="G2604" s="7" t="str">
        <f>IF('Payments Export'!A2608="","",'Payments Export'!O2608)</f>
        <v/>
      </c>
      <c r="H2604" s="7" t="str">
        <f>IF('Payments Export'!B2608="","",G2604-F2604)</f>
        <v/>
      </c>
      <c r="I2604" s="3" t="str">
        <f>IF(C2604&lt;&gt;"",_xlfn.XLOOKUP(IFERROR(VALUE(C2604),C2604),'Items database'!A:A,'Items database'!B:B),(_xlfn.XLOOKUP(LEFT(E2604,3),Services,Services,"")))</f>
        <v/>
      </c>
      <c r="J2604" s="3" t="str">
        <f t="shared" si="81"/>
        <v/>
      </c>
    </row>
    <row r="2605" spans="1:10" x14ac:dyDescent="0.35">
      <c r="A2605" s="7" t="str">
        <f>IF('Payments Export'!A2609="","",'Payments Export'!A2609)</f>
        <v/>
      </c>
      <c r="B2605" s="7" t="str">
        <f>IF('Payments Export'!A2609="","",'Payments Export'!B2609)</f>
        <v/>
      </c>
      <c r="C2605" s="7" t="str">
        <f>IF(IFERROR(VALUE('Payments Export'!H2609),'Payments Export'!H2609)&lt;&gt;0,IFERROR(VALUE('Payments Export'!H2609),'Payments Export'!H2609),"")</f>
        <v/>
      </c>
      <c r="D2605" s="7" t="str">
        <f>IF('Payments Export'!I2609="","",'Payments Export'!I2609)</f>
        <v/>
      </c>
      <c r="E2605" s="7" t="str">
        <f t="shared" si="80"/>
        <v/>
      </c>
      <c r="F2605" s="7" t="str">
        <f>IF('Payments Export'!A2609="","",'Payments Export'!N2609)</f>
        <v/>
      </c>
      <c r="G2605" s="7" t="str">
        <f>IF('Payments Export'!A2609="","",'Payments Export'!O2609)</f>
        <v/>
      </c>
      <c r="H2605" s="7" t="str">
        <f>IF('Payments Export'!B2609="","",G2605-F2605)</f>
        <v/>
      </c>
      <c r="I2605" s="3" t="str">
        <f>IF(C2605&lt;&gt;"",_xlfn.XLOOKUP(IFERROR(VALUE(C2605),C2605),'Items database'!A:A,'Items database'!B:B),(_xlfn.XLOOKUP(LEFT(E2605,3),Services,Services,"")))</f>
        <v/>
      </c>
      <c r="J2605" s="3" t="str">
        <f t="shared" si="81"/>
        <v/>
      </c>
    </row>
    <row r="2606" spans="1:10" x14ac:dyDescent="0.35">
      <c r="A2606" s="7" t="str">
        <f>IF('Payments Export'!A2610="","",'Payments Export'!A2610)</f>
        <v/>
      </c>
      <c r="B2606" s="7" t="str">
        <f>IF('Payments Export'!A2610="","",'Payments Export'!B2610)</f>
        <v/>
      </c>
      <c r="C2606" s="7" t="str">
        <f>IF(IFERROR(VALUE('Payments Export'!H2610),'Payments Export'!H2610)&lt;&gt;0,IFERROR(VALUE('Payments Export'!H2610),'Payments Export'!H2610),"")</f>
        <v/>
      </c>
      <c r="D2606" s="7" t="str">
        <f>IF('Payments Export'!I2610="","",'Payments Export'!I2610)</f>
        <v/>
      </c>
      <c r="E2606" s="7" t="str">
        <f t="shared" si="80"/>
        <v/>
      </c>
      <c r="F2606" s="7" t="str">
        <f>IF('Payments Export'!A2610="","",'Payments Export'!N2610)</f>
        <v/>
      </c>
      <c r="G2606" s="7" t="str">
        <f>IF('Payments Export'!A2610="","",'Payments Export'!O2610)</f>
        <v/>
      </c>
      <c r="H2606" s="7" t="str">
        <f>IF('Payments Export'!B2610="","",G2606-F2606)</f>
        <v/>
      </c>
      <c r="I2606" s="3" t="str">
        <f>IF(C2606&lt;&gt;"",_xlfn.XLOOKUP(IFERROR(VALUE(C2606),C2606),'Items database'!A:A,'Items database'!B:B),(_xlfn.XLOOKUP(LEFT(E2606,3),Services,Services,"")))</f>
        <v/>
      </c>
      <c r="J2606" s="3" t="str">
        <f t="shared" si="81"/>
        <v/>
      </c>
    </row>
    <row r="2607" spans="1:10" x14ac:dyDescent="0.35">
      <c r="A2607" s="7" t="str">
        <f>IF('Payments Export'!A2611="","",'Payments Export'!A2611)</f>
        <v/>
      </c>
      <c r="B2607" s="7" t="str">
        <f>IF('Payments Export'!A2611="","",'Payments Export'!B2611)</f>
        <v/>
      </c>
      <c r="C2607" s="7" t="str">
        <f>IF(IFERROR(VALUE('Payments Export'!H2611),'Payments Export'!H2611)&lt;&gt;0,IFERROR(VALUE('Payments Export'!H2611),'Payments Export'!H2611),"")</f>
        <v/>
      </c>
      <c r="D2607" s="7" t="str">
        <f>IF('Payments Export'!I2611="","",'Payments Export'!I2611)</f>
        <v/>
      </c>
      <c r="E2607" s="7" t="str">
        <f t="shared" si="80"/>
        <v/>
      </c>
      <c r="F2607" s="7" t="str">
        <f>IF('Payments Export'!A2611="","",'Payments Export'!N2611)</f>
        <v/>
      </c>
      <c r="G2607" s="7" t="str">
        <f>IF('Payments Export'!A2611="","",'Payments Export'!O2611)</f>
        <v/>
      </c>
      <c r="H2607" s="7" t="str">
        <f>IF('Payments Export'!B2611="","",G2607-F2607)</f>
        <v/>
      </c>
      <c r="I2607" s="3" t="str">
        <f>IF(C2607&lt;&gt;"",_xlfn.XLOOKUP(IFERROR(VALUE(C2607),C2607),'Items database'!A:A,'Items database'!B:B),(_xlfn.XLOOKUP(LEFT(E2607,3),Services,Services,"")))</f>
        <v/>
      </c>
      <c r="J2607" s="3" t="str">
        <f t="shared" si="81"/>
        <v/>
      </c>
    </row>
    <row r="2608" spans="1:10" x14ac:dyDescent="0.35">
      <c r="A2608" s="7" t="str">
        <f>IF('Payments Export'!A2612="","",'Payments Export'!A2612)</f>
        <v/>
      </c>
      <c r="B2608" s="7" t="str">
        <f>IF('Payments Export'!A2612="","",'Payments Export'!B2612)</f>
        <v/>
      </c>
      <c r="C2608" s="7" t="str">
        <f>IF(IFERROR(VALUE('Payments Export'!H2612),'Payments Export'!H2612)&lt;&gt;0,IFERROR(VALUE('Payments Export'!H2612),'Payments Export'!H2612),"")</f>
        <v/>
      </c>
      <c r="D2608" s="7" t="str">
        <f>IF('Payments Export'!I2612="","",'Payments Export'!I2612)</f>
        <v/>
      </c>
      <c r="E2608" s="7" t="str">
        <f t="shared" si="80"/>
        <v/>
      </c>
      <c r="F2608" s="7" t="str">
        <f>IF('Payments Export'!A2612="","",'Payments Export'!N2612)</f>
        <v/>
      </c>
      <c r="G2608" s="7" t="str">
        <f>IF('Payments Export'!A2612="","",'Payments Export'!O2612)</f>
        <v/>
      </c>
      <c r="H2608" s="7" t="str">
        <f>IF('Payments Export'!B2612="","",G2608-F2608)</f>
        <v/>
      </c>
      <c r="I2608" s="3" t="str">
        <f>IF(C2608&lt;&gt;"",_xlfn.XLOOKUP(IFERROR(VALUE(C2608),C2608),'Items database'!A:A,'Items database'!B:B),(_xlfn.XLOOKUP(LEFT(E2608,3),Services,Services,"")))</f>
        <v/>
      </c>
      <c r="J2608" s="3" t="str">
        <f t="shared" si="81"/>
        <v/>
      </c>
    </row>
    <row r="2609" spans="1:10" x14ac:dyDescent="0.35">
      <c r="A2609" s="7" t="str">
        <f>IF('Payments Export'!A2613="","",'Payments Export'!A2613)</f>
        <v/>
      </c>
      <c r="B2609" s="7" t="str">
        <f>IF('Payments Export'!A2613="","",'Payments Export'!B2613)</f>
        <v/>
      </c>
      <c r="C2609" s="7" t="str">
        <f>IF(IFERROR(VALUE('Payments Export'!H2613),'Payments Export'!H2613)&lt;&gt;0,IFERROR(VALUE('Payments Export'!H2613),'Payments Export'!H2613),"")</f>
        <v/>
      </c>
      <c r="D2609" s="7" t="str">
        <f>IF('Payments Export'!I2613="","",'Payments Export'!I2613)</f>
        <v/>
      </c>
      <c r="E2609" s="7" t="str">
        <f t="shared" si="80"/>
        <v/>
      </c>
      <c r="F2609" s="7" t="str">
        <f>IF('Payments Export'!A2613="","",'Payments Export'!N2613)</f>
        <v/>
      </c>
      <c r="G2609" s="7" t="str">
        <f>IF('Payments Export'!A2613="","",'Payments Export'!O2613)</f>
        <v/>
      </c>
      <c r="H2609" s="7" t="str">
        <f>IF('Payments Export'!B2613="","",G2609-F2609)</f>
        <v/>
      </c>
      <c r="I2609" s="3" t="str">
        <f>IF(C2609&lt;&gt;"",_xlfn.XLOOKUP(IFERROR(VALUE(C2609),C2609),'Items database'!A:A,'Items database'!B:B),(_xlfn.XLOOKUP(LEFT(E2609,3),Services,Services,"")))</f>
        <v/>
      </c>
      <c r="J2609" s="3" t="str">
        <f t="shared" si="81"/>
        <v/>
      </c>
    </row>
    <row r="2610" spans="1:10" x14ac:dyDescent="0.35">
      <c r="A2610" s="7" t="str">
        <f>IF('Payments Export'!A2614="","",'Payments Export'!A2614)</f>
        <v/>
      </c>
      <c r="B2610" s="7" t="str">
        <f>IF('Payments Export'!A2614="","",'Payments Export'!B2614)</f>
        <v/>
      </c>
      <c r="C2610" s="7" t="str">
        <f>IF(IFERROR(VALUE('Payments Export'!H2614),'Payments Export'!H2614)&lt;&gt;0,IFERROR(VALUE('Payments Export'!H2614),'Payments Export'!H2614),"")</f>
        <v/>
      </c>
      <c r="D2610" s="7" t="str">
        <f>IF('Payments Export'!I2614="","",'Payments Export'!I2614)</f>
        <v/>
      </c>
      <c r="E2610" s="7" t="str">
        <f t="shared" si="80"/>
        <v/>
      </c>
      <c r="F2610" s="7" t="str">
        <f>IF('Payments Export'!A2614="","",'Payments Export'!N2614)</f>
        <v/>
      </c>
      <c r="G2610" s="7" t="str">
        <f>IF('Payments Export'!A2614="","",'Payments Export'!O2614)</f>
        <v/>
      </c>
      <c r="H2610" s="7" t="str">
        <f>IF('Payments Export'!B2614="","",G2610-F2610)</f>
        <v/>
      </c>
      <c r="I2610" s="3" t="str">
        <f>IF(C2610&lt;&gt;"",_xlfn.XLOOKUP(IFERROR(VALUE(C2610),C2610),'Items database'!A:A,'Items database'!B:B),(_xlfn.XLOOKUP(LEFT(E2610,3),Services,Services,"")))</f>
        <v/>
      </c>
      <c r="J2610" s="3" t="str">
        <f t="shared" si="81"/>
        <v/>
      </c>
    </row>
    <row r="2611" spans="1:10" x14ac:dyDescent="0.35">
      <c r="A2611" s="7" t="str">
        <f>IF('Payments Export'!A2615="","",'Payments Export'!A2615)</f>
        <v/>
      </c>
      <c r="B2611" s="7" t="str">
        <f>IF('Payments Export'!A2615="","",'Payments Export'!B2615)</f>
        <v/>
      </c>
      <c r="C2611" s="7" t="str">
        <f>IF(IFERROR(VALUE('Payments Export'!H2615),'Payments Export'!H2615)&lt;&gt;0,IFERROR(VALUE('Payments Export'!H2615),'Payments Export'!H2615),"")</f>
        <v/>
      </c>
      <c r="D2611" s="7" t="str">
        <f>IF('Payments Export'!I2615="","",'Payments Export'!I2615)</f>
        <v/>
      </c>
      <c r="E2611" s="7" t="str">
        <f t="shared" si="80"/>
        <v/>
      </c>
      <c r="F2611" s="7" t="str">
        <f>IF('Payments Export'!A2615="","",'Payments Export'!N2615)</f>
        <v/>
      </c>
      <c r="G2611" s="7" t="str">
        <f>IF('Payments Export'!A2615="","",'Payments Export'!O2615)</f>
        <v/>
      </c>
      <c r="H2611" s="7" t="str">
        <f>IF('Payments Export'!B2615="","",G2611-F2611)</f>
        <v/>
      </c>
      <c r="I2611" s="3" t="str">
        <f>IF(C2611&lt;&gt;"",_xlfn.XLOOKUP(IFERROR(VALUE(C2611),C2611),'Items database'!A:A,'Items database'!B:B),(_xlfn.XLOOKUP(LEFT(E2611,3),Services,Services,"")))</f>
        <v/>
      </c>
      <c r="J2611" s="3" t="str">
        <f t="shared" si="81"/>
        <v/>
      </c>
    </row>
    <row r="2612" spans="1:10" x14ac:dyDescent="0.35">
      <c r="A2612" s="7" t="str">
        <f>IF('Payments Export'!A2616="","",'Payments Export'!A2616)</f>
        <v/>
      </c>
      <c r="B2612" s="7" t="str">
        <f>IF('Payments Export'!A2616="","",'Payments Export'!B2616)</f>
        <v/>
      </c>
      <c r="C2612" s="7" t="str">
        <f>IF(IFERROR(VALUE('Payments Export'!H2616),'Payments Export'!H2616)&lt;&gt;0,IFERROR(VALUE('Payments Export'!H2616),'Payments Export'!H2616),"")</f>
        <v/>
      </c>
      <c r="D2612" s="7" t="str">
        <f>IF('Payments Export'!I2616="","",'Payments Export'!I2616)</f>
        <v/>
      </c>
      <c r="E2612" s="7" t="str">
        <f t="shared" si="80"/>
        <v/>
      </c>
      <c r="F2612" s="7" t="str">
        <f>IF('Payments Export'!A2616="","",'Payments Export'!N2616)</f>
        <v/>
      </c>
      <c r="G2612" s="7" t="str">
        <f>IF('Payments Export'!A2616="","",'Payments Export'!O2616)</f>
        <v/>
      </c>
      <c r="H2612" s="7" t="str">
        <f>IF('Payments Export'!B2616="","",G2612-F2612)</f>
        <v/>
      </c>
      <c r="I2612" s="3" t="str">
        <f>IF(C2612&lt;&gt;"",_xlfn.XLOOKUP(IFERROR(VALUE(C2612),C2612),'Items database'!A:A,'Items database'!B:B),(_xlfn.XLOOKUP(LEFT(E2612,3),Services,Services,"")))</f>
        <v/>
      </c>
      <c r="J2612" s="3" t="str">
        <f t="shared" si="81"/>
        <v/>
      </c>
    </row>
    <row r="2613" spans="1:10" x14ac:dyDescent="0.35">
      <c r="A2613" s="7" t="str">
        <f>IF('Payments Export'!A2617="","",'Payments Export'!A2617)</f>
        <v/>
      </c>
      <c r="B2613" s="7" t="str">
        <f>IF('Payments Export'!A2617="","",'Payments Export'!B2617)</f>
        <v/>
      </c>
      <c r="C2613" s="7" t="str">
        <f>IF(IFERROR(VALUE('Payments Export'!H2617),'Payments Export'!H2617)&lt;&gt;0,IFERROR(VALUE('Payments Export'!H2617),'Payments Export'!H2617),"")</f>
        <v/>
      </c>
      <c r="D2613" s="7" t="str">
        <f>IF('Payments Export'!I2617="","",'Payments Export'!I2617)</f>
        <v/>
      </c>
      <c r="E2613" s="7" t="str">
        <f t="shared" si="80"/>
        <v/>
      </c>
      <c r="F2613" s="7" t="str">
        <f>IF('Payments Export'!A2617="","",'Payments Export'!N2617)</f>
        <v/>
      </c>
      <c r="G2613" s="7" t="str">
        <f>IF('Payments Export'!A2617="","",'Payments Export'!O2617)</f>
        <v/>
      </c>
      <c r="H2613" s="7" t="str">
        <f>IF('Payments Export'!B2617="","",G2613-F2613)</f>
        <v/>
      </c>
      <c r="I2613" s="3" t="str">
        <f>IF(C2613&lt;&gt;"",_xlfn.XLOOKUP(IFERROR(VALUE(C2613),C2613),'Items database'!A:A,'Items database'!B:B),(_xlfn.XLOOKUP(LEFT(E2613,3),Services,Services,"")))</f>
        <v/>
      </c>
      <c r="J2613" s="3" t="str">
        <f t="shared" si="81"/>
        <v/>
      </c>
    </row>
    <row r="2614" spans="1:10" x14ac:dyDescent="0.35">
      <c r="A2614" s="7" t="str">
        <f>IF('Payments Export'!A2618="","",'Payments Export'!A2618)</f>
        <v/>
      </c>
      <c r="B2614" s="7" t="str">
        <f>IF('Payments Export'!A2618="","",'Payments Export'!B2618)</f>
        <v/>
      </c>
      <c r="C2614" s="7" t="str">
        <f>IF(IFERROR(VALUE('Payments Export'!H2618),'Payments Export'!H2618)&lt;&gt;0,IFERROR(VALUE('Payments Export'!H2618),'Payments Export'!H2618),"")</f>
        <v/>
      </c>
      <c r="D2614" s="7" t="str">
        <f>IF('Payments Export'!I2618="","",'Payments Export'!I2618)</f>
        <v/>
      </c>
      <c r="E2614" s="7" t="str">
        <f t="shared" si="80"/>
        <v/>
      </c>
      <c r="F2614" s="7" t="str">
        <f>IF('Payments Export'!A2618="","",'Payments Export'!N2618)</f>
        <v/>
      </c>
      <c r="G2614" s="7" t="str">
        <f>IF('Payments Export'!A2618="","",'Payments Export'!O2618)</f>
        <v/>
      </c>
      <c r="H2614" s="7" t="str">
        <f>IF('Payments Export'!B2618="","",G2614-F2614)</f>
        <v/>
      </c>
      <c r="I2614" s="3" t="str">
        <f>IF(C2614&lt;&gt;"",_xlfn.XLOOKUP(IFERROR(VALUE(C2614),C2614),'Items database'!A:A,'Items database'!B:B),(_xlfn.XLOOKUP(LEFT(E2614,3),Services,Services,"")))</f>
        <v/>
      </c>
      <c r="J2614" s="3" t="str">
        <f t="shared" si="81"/>
        <v/>
      </c>
    </row>
    <row r="2615" spans="1:10" x14ac:dyDescent="0.35">
      <c r="A2615" s="7" t="str">
        <f>IF('Payments Export'!A2619="","",'Payments Export'!A2619)</f>
        <v/>
      </c>
      <c r="B2615" s="7" t="str">
        <f>IF('Payments Export'!A2619="","",'Payments Export'!B2619)</f>
        <v/>
      </c>
      <c r="C2615" s="7" t="str">
        <f>IF(IFERROR(VALUE('Payments Export'!H2619),'Payments Export'!H2619)&lt;&gt;0,IFERROR(VALUE('Payments Export'!H2619),'Payments Export'!H2619),"")</f>
        <v/>
      </c>
      <c r="D2615" s="7" t="str">
        <f>IF('Payments Export'!I2619="","",'Payments Export'!I2619)</f>
        <v/>
      </c>
      <c r="E2615" s="7" t="str">
        <f t="shared" si="80"/>
        <v/>
      </c>
      <c r="F2615" s="7" t="str">
        <f>IF('Payments Export'!A2619="","",'Payments Export'!N2619)</f>
        <v/>
      </c>
      <c r="G2615" s="7" t="str">
        <f>IF('Payments Export'!A2619="","",'Payments Export'!O2619)</f>
        <v/>
      </c>
      <c r="H2615" s="7" t="str">
        <f>IF('Payments Export'!B2619="","",G2615-F2615)</f>
        <v/>
      </c>
      <c r="I2615" s="3" t="str">
        <f>IF(C2615&lt;&gt;"",_xlfn.XLOOKUP(IFERROR(VALUE(C2615),C2615),'Items database'!A:A,'Items database'!B:B),(_xlfn.XLOOKUP(LEFT(E2615,3),Services,Services,"")))</f>
        <v/>
      </c>
      <c r="J2615" s="3" t="str">
        <f t="shared" si="81"/>
        <v/>
      </c>
    </row>
    <row r="2616" spans="1:10" x14ac:dyDescent="0.35">
      <c r="A2616" s="7" t="str">
        <f>IF('Payments Export'!A2620="","",'Payments Export'!A2620)</f>
        <v/>
      </c>
      <c r="B2616" s="7" t="str">
        <f>IF('Payments Export'!A2620="","",'Payments Export'!B2620)</f>
        <v/>
      </c>
      <c r="C2616" s="7" t="str">
        <f>IF(IFERROR(VALUE('Payments Export'!H2620),'Payments Export'!H2620)&lt;&gt;0,IFERROR(VALUE('Payments Export'!H2620),'Payments Export'!H2620),"")</f>
        <v/>
      </c>
      <c r="D2616" s="7" t="str">
        <f>IF('Payments Export'!I2620="","",'Payments Export'!I2620)</f>
        <v/>
      </c>
      <c r="E2616" s="7" t="str">
        <f t="shared" si="80"/>
        <v/>
      </c>
      <c r="F2616" s="7" t="str">
        <f>IF('Payments Export'!A2620="","",'Payments Export'!N2620)</f>
        <v/>
      </c>
      <c r="G2616" s="7" t="str">
        <f>IF('Payments Export'!A2620="","",'Payments Export'!O2620)</f>
        <v/>
      </c>
      <c r="H2616" s="7" t="str">
        <f>IF('Payments Export'!B2620="","",G2616-F2616)</f>
        <v/>
      </c>
      <c r="I2616" s="3" t="str">
        <f>IF(C2616&lt;&gt;"",_xlfn.XLOOKUP(IFERROR(VALUE(C2616),C2616),'Items database'!A:A,'Items database'!B:B),(_xlfn.XLOOKUP(LEFT(E2616,3),Services,Services,"")))</f>
        <v/>
      </c>
      <c r="J2616" s="3" t="str">
        <f t="shared" si="81"/>
        <v/>
      </c>
    </row>
    <row r="2617" spans="1:10" x14ac:dyDescent="0.35">
      <c r="A2617" s="7" t="str">
        <f>IF('Payments Export'!A2621="","",'Payments Export'!A2621)</f>
        <v/>
      </c>
      <c r="B2617" s="7" t="str">
        <f>IF('Payments Export'!A2621="","",'Payments Export'!B2621)</f>
        <v/>
      </c>
      <c r="C2617" s="7" t="str">
        <f>IF(IFERROR(VALUE('Payments Export'!H2621),'Payments Export'!H2621)&lt;&gt;0,IFERROR(VALUE('Payments Export'!H2621),'Payments Export'!H2621),"")</f>
        <v/>
      </c>
      <c r="D2617" s="7" t="str">
        <f>IF('Payments Export'!I2621="","",'Payments Export'!I2621)</f>
        <v/>
      </c>
      <c r="E2617" s="7" t="str">
        <f t="shared" si="80"/>
        <v/>
      </c>
      <c r="F2617" s="7" t="str">
        <f>IF('Payments Export'!A2621="","",'Payments Export'!N2621)</f>
        <v/>
      </c>
      <c r="G2617" s="7" t="str">
        <f>IF('Payments Export'!A2621="","",'Payments Export'!O2621)</f>
        <v/>
      </c>
      <c r="H2617" s="7" t="str">
        <f>IF('Payments Export'!B2621="","",G2617-F2617)</f>
        <v/>
      </c>
      <c r="I2617" s="3" t="str">
        <f>IF(C2617&lt;&gt;"",_xlfn.XLOOKUP(IFERROR(VALUE(C2617),C2617),'Items database'!A:A,'Items database'!B:B),(_xlfn.XLOOKUP(LEFT(E2617,3),Services,Services,"")))</f>
        <v/>
      </c>
      <c r="J2617" s="3" t="str">
        <f t="shared" si="81"/>
        <v/>
      </c>
    </row>
    <row r="2618" spans="1:10" x14ac:dyDescent="0.35">
      <c r="A2618" s="7" t="str">
        <f>IF('Payments Export'!A2622="","",'Payments Export'!A2622)</f>
        <v/>
      </c>
      <c r="B2618" s="7" t="str">
        <f>IF('Payments Export'!A2622="","",'Payments Export'!B2622)</f>
        <v/>
      </c>
      <c r="C2618" s="7" t="str">
        <f>IF(IFERROR(VALUE('Payments Export'!H2622),'Payments Export'!H2622)&lt;&gt;0,IFERROR(VALUE('Payments Export'!H2622),'Payments Export'!H2622),"")</f>
        <v/>
      </c>
      <c r="D2618" s="7" t="str">
        <f>IF('Payments Export'!I2622="","",'Payments Export'!I2622)</f>
        <v/>
      </c>
      <c r="E2618" s="7" t="str">
        <f t="shared" si="80"/>
        <v/>
      </c>
      <c r="F2618" s="7" t="str">
        <f>IF('Payments Export'!A2622="","",'Payments Export'!N2622)</f>
        <v/>
      </c>
      <c r="G2618" s="7" t="str">
        <f>IF('Payments Export'!A2622="","",'Payments Export'!O2622)</f>
        <v/>
      </c>
      <c r="H2618" s="7" t="str">
        <f>IF('Payments Export'!B2622="","",G2618-F2618)</f>
        <v/>
      </c>
      <c r="I2618" s="3" t="str">
        <f>IF(C2618&lt;&gt;"",_xlfn.XLOOKUP(IFERROR(VALUE(C2618),C2618),'Items database'!A:A,'Items database'!B:B),(_xlfn.XLOOKUP(LEFT(E2618,3),Services,Services,"")))</f>
        <v/>
      </c>
      <c r="J2618" s="3" t="str">
        <f t="shared" si="81"/>
        <v/>
      </c>
    </row>
    <row r="2619" spans="1:10" x14ac:dyDescent="0.35">
      <c r="A2619" s="7" t="str">
        <f>IF('Payments Export'!A2623="","",'Payments Export'!A2623)</f>
        <v/>
      </c>
      <c r="B2619" s="7" t="str">
        <f>IF('Payments Export'!A2623="","",'Payments Export'!B2623)</f>
        <v/>
      </c>
      <c r="C2619" s="7" t="str">
        <f>IF(IFERROR(VALUE('Payments Export'!H2623),'Payments Export'!H2623)&lt;&gt;0,IFERROR(VALUE('Payments Export'!H2623),'Payments Export'!H2623),"")</f>
        <v/>
      </c>
      <c r="D2619" s="7" t="str">
        <f>IF('Payments Export'!I2623="","",'Payments Export'!I2623)</f>
        <v/>
      </c>
      <c r="E2619" s="7" t="str">
        <f t="shared" si="80"/>
        <v/>
      </c>
      <c r="F2619" s="7" t="str">
        <f>IF('Payments Export'!A2623="","",'Payments Export'!N2623)</f>
        <v/>
      </c>
      <c r="G2619" s="7" t="str">
        <f>IF('Payments Export'!A2623="","",'Payments Export'!O2623)</f>
        <v/>
      </c>
      <c r="H2619" s="7" t="str">
        <f>IF('Payments Export'!B2623="","",G2619-F2619)</f>
        <v/>
      </c>
      <c r="I2619" s="3" t="str">
        <f>IF(C2619&lt;&gt;"",_xlfn.XLOOKUP(IFERROR(VALUE(C2619),C2619),'Items database'!A:A,'Items database'!B:B),(_xlfn.XLOOKUP(LEFT(E2619,3),Services,Services,"")))</f>
        <v/>
      </c>
      <c r="J2619" s="3" t="str">
        <f t="shared" si="81"/>
        <v/>
      </c>
    </row>
    <row r="2620" spans="1:10" x14ac:dyDescent="0.35">
      <c r="A2620" s="7" t="str">
        <f>IF('Payments Export'!A2624="","",'Payments Export'!A2624)</f>
        <v/>
      </c>
      <c r="B2620" s="7" t="str">
        <f>IF('Payments Export'!A2624="","",'Payments Export'!B2624)</f>
        <v/>
      </c>
      <c r="C2620" s="7" t="str">
        <f>IF(IFERROR(VALUE('Payments Export'!H2624),'Payments Export'!H2624)&lt;&gt;0,IFERROR(VALUE('Payments Export'!H2624),'Payments Export'!H2624),"")</f>
        <v/>
      </c>
      <c r="D2620" s="7" t="str">
        <f>IF('Payments Export'!I2624="","",'Payments Export'!I2624)</f>
        <v/>
      </c>
      <c r="E2620" s="7" t="str">
        <f t="shared" si="80"/>
        <v/>
      </c>
      <c r="F2620" s="7" t="str">
        <f>IF('Payments Export'!A2624="","",'Payments Export'!N2624)</f>
        <v/>
      </c>
      <c r="G2620" s="7" t="str">
        <f>IF('Payments Export'!A2624="","",'Payments Export'!O2624)</f>
        <v/>
      </c>
      <c r="H2620" s="7" t="str">
        <f>IF('Payments Export'!B2624="","",G2620-F2620)</f>
        <v/>
      </c>
      <c r="I2620" s="3" t="str">
        <f>IF(C2620&lt;&gt;"",_xlfn.XLOOKUP(IFERROR(VALUE(C2620),C2620),'Items database'!A:A,'Items database'!B:B),(_xlfn.XLOOKUP(LEFT(E2620,3),Services,Services,"")))</f>
        <v/>
      </c>
      <c r="J2620" s="3" t="str">
        <f t="shared" si="81"/>
        <v/>
      </c>
    </row>
    <row r="2621" spans="1:10" x14ac:dyDescent="0.35">
      <c r="A2621" s="7" t="str">
        <f>IF('Payments Export'!A2625="","",'Payments Export'!A2625)</f>
        <v/>
      </c>
      <c r="B2621" s="7" t="str">
        <f>IF('Payments Export'!A2625="","",'Payments Export'!B2625)</f>
        <v/>
      </c>
      <c r="C2621" s="7" t="str">
        <f>IF(IFERROR(VALUE('Payments Export'!H2625),'Payments Export'!H2625)&lt;&gt;0,IFERROR(VALUE('Payments Export'!H2625),'Payments Export'!H2625),"")</f>
        <v/>
      </c>
      <c r="D2621" s="7" t="str">
        <f>IF('Payments Export'!I2625="","",'Payments Export'!I2625)</f>
        <v/>
      </c>
      <c r="E2621" s="7" t="str">
        <f t="shared" si="80"/>
        <v/>
      </c>
      <c r="F2621" s="7" t="str">
        <f>IF('Payments Export'!A2625="","",'Payments Export'!N2625)</f>
        <v/>
      </c>
      <c r="G2621" s="7" t="str">
        <f>IF('Payments Export'!A2625="","",'Payments Export'!O2625)</f>
        <v/>
      </c>
      <c r="H2621" s="7" t="str">
        <f>IF('Payments Export'!B2625="","",G2621-F2621)</f>
        <v/>
      </c>
      <c r="I2621" s="3" t="str">
        <f>IF(C2621&lt;&gt;"",_xlfn.XLOOKUP(IFERROR(VALUE(C2621),C2621),'Items database'!A:A,'Items database'!B:B),(_xlfn.XLOOKUP(LEFT(E2621,3),Services,Services,"")))</f>
        <v/>
      </c>
      <c r="J2621" s="3" t="str">
        <f t="shared" si="81"/>
        <v/>
      </c>
    </row>
    <row r="2622" spans="1:10" x14ac:dyDescent="0.35">
      <c r="A2622" s="7" t="str">
        <f>IF('Payments Export'!A2626="","",'Payments Export'!A2626)</f>
        <v/>
      </c>
      <c r="B2622" s="7" t="str">
        <f>IF('Payments Export'!A2626="","",'Payments Export'!B2626)</f>
        <v/>
      </c>
      <c r="C2622" s="7" t="str">
        <f>IF(IFERROR(VALUE('Payments Export'!H2626),'Payments Export'!H2626)&lt;&gt;0,IFERROR(VALUE('Payments Export'!H2626),'Payments Export'!H2626),"")</f>
        <v/>
      </c>
      <c r="D2622" s="7" t="str">
        <f>IF('Payments Export'!I2626="","",'Payments Export'!I2626)</f>
        <v/>
      </c>
      <c r="E2622" s="7" t="str">
        <f t="shared" si="80"/>
        <v/>
      </c>
      <c r="F2622" s="7" t="str">
        <f>IF('Payments Export'!A2626="","",'Payments Export'!N2626)</f>
        <v/>
      </c>
      <c r="G2622" s="7" t="str">
        <f>IF('Payments Export'!A2626="","",'Payments Export'!O2626)</f>
        <v/>
      </c>
      <c r="H2622" s="7" t="str">
        <f>IF('Payments Export'!B2626="","",G2622-F2622)</f>
        <v/>
      </c>
      <c r="I2622" s="3" t="str">
        <f>IF(C2622&lt;&gt;"",_xlfn.XLOOKUP(IFERROR(VALUE(C2622),C2622),'Items database'!A:A,'Items database'!B:B),(_xlfn.XLOOKUP(LEFT(E2622,3),Services,Services,"")))</f>
        <v/>
      </c>
      <c r="J2622" s="3" t="str">
        <f t="shared" si="81"/>
        <v/>
      </c>
    </row>
    <row r="2623" spans="1:10" x14ac:dyDescent="0.35">
      <c r="A2623" s="7" t="str">
        <f>IF('Payments Export'!A2627="","",'Payments Export'!A2627)</f>
        <v/>
      </c>
      <c r="B2623" s="7" t="str">
        <f>IF('Payments Export'!A2627="","",'Payments Export'!B2627)</f>
        <v/>
      </c>
      <c r="C2623" s="7" t="str">
        <f>IF(IFERROR(VALUE('Payments Export'!H2627),'Payments Export'!H2627)&lt;&gt;0,IFERROR(VALUE('Payments Export'!H2627),'Payments Export'!H2627),"")</f>
        <v/>
      </c>
      <c r="D2623" s="7" t="str">
        <f>IF('Payments Export'!I2627="","",'Payments Export'!I2627)</f>
        <v/>
      </c>
      <c r="E2623" s="7" t="str">
        <f t="shared" si="80"/>
        <v/>
      </c>
      <c r="F2623" s="7" t="str">
        <f>IF('Payments Export'!A2627="","",'Payments Export'!N2627)</f>
        <v/>
      </c>
      <c r="G2623" s="7" t="str">
        <f>IF('Payments Export'!A2627="","",'Payments Export'!O2627)</f>
        <v/>
      </c>
      <c r="H2623" s="7" t="str">
        <f>IF('Payments Export'!B2627="","",G2623-F2623)</f>
        <v/>
      </c>
      <c r="I2623" s="3" t="str">
        <f>IF(C2623&lt;&gt;"",_xlfn.XLOOKUP(IFERROR(VALUE(C2623),C2623),'Items database'!A:A,'Items database'!B:B),(_xlfn.XLOOKUP(LEFT(E2623,3),Services,Services,"")))</f>
        <v/>
      </c>
      <c r="J2623" s="3" t="str">
        <f t="shared" si="81"/>
        <v/>
      </c>
    </row>
    <row r="2624" spans="1:10" x14ac:dyDescent="0.35">
      <c r="A2624" s="7" t="str">
        <f>IF('Payments Export'!A2628="","",'Payments Export'!A2628)</f>
        <v/>
      </c>
      <c r="B2624" s="7" t="str">
        <f>IF('Payments Export'!A2628="","",'Payments Export'!B2628)</f>
        <v/>
      </c>
      <c r="C2624" s="7" t="str">
        <f>IF(IFERROR(VALUE('Payments Export'!H2628),'Payments Export'!H2628)&lt;&gt;0,IFERROR(VALUE('Payments Export'!H2628),'Payments Export'!H2628),"")</f>
        <v/>
      </c>
      <c r="D2624" s="7" t="str">
        <f>IF('Payments Export'!I2628="","",'Payments Export'!I2628)</f>
        <v/>
      </c>
      <c r="E2624" s="7" t="str">
        <f t="shared" si="80"/>
        <v/>
      </c>
      <c r="F2624" s="7" t="str">
        <f>IF('Payments Export'!A2628="","",'Payments Export'!N2628)</f>
        <v/>
      </c>
      <c r="G2624" s="7" t="str">
        <f>IF('Payments Export'!A2628="","",'Payments Export'!O2628)</f>
        <v/>
      </c>
      <c r="H2624" s="7" t="str">
        <f>IF('Payments Export'!B2628="","",G2624-F2624)</f>
        <v/>
      </c>
      <c r="I2624" s="3" t="str">
        <f>IF(C2624&lt;&gt;"",_xlfn.XLOOKUP(IFERROR(VALUE(C2624),C2624),'Items database'!A:A,'Items database'!B:B),(_xlfn.XLOOKUP(LEFT(E2624,3),Services,Services,"")))</f>
        <v/>
      </c>
      <c r="J2624" s="3" t="str">
        <f t="shared" si="81"/>
        <v/>
      </c>
    </row>
    <row r="2625" spans="1:10" x14ac:dyDescent="0.35">
      <c r="A2625" s="7" t="str">
        <f>IF('Payments Export'!A2629="","",'Payments Export'!A2629)</f>
        <v/>
      </c>
      <c r="B2625" s="7" t="str">
        <f>IF('Payments Export'!A2629="","",'Payments Export'!B2629)</f>
        <v/>
      </c>
      <c r="C2625" s="7" t="str">
        <f>IF(IFERROR(VALUE('Payments Export'!H2629),'Payments Export'!H2629)&lt;&gt;0,IFERROR(VALUE('Payments Export'!H2629),'Payments Export'!H2629),"")</f>
        <v/>
      </c>
      <c r="D2625" s="7" t="str">
        <f>IF('Payments Export'!I2629="","",'Payments Export'!I2629)</f>
        <v/>
      </c>
      <c r="E2625" s="7" t="str">
        <f t="shared" ref="E2625:E2688" si="82">LEFT(D2625,66)</f>
        <v/>
      </c>
      <c r="F2625" s="7" t="str">
        <f>IF('Payments Export'!A2629="","",'Payments Export'!N2629)</f>
        <v/>
      </c>
      <c r="G2625" s="7" t="str">
        <f>IF('Payments Export'!A2629="","",'Payments Export'!O2629)</f>
        <v/>
      </c>
      <c r="H2625" s="7" t="str">
        <f>IF('Payments Export'!B2629="","",G2625-F2625)</f>
        <v/>
      </c>
      <c r="I2625" s="3" t="str">
        <f>IF(C2625&lt;&gt;"",_xlfn.XLOOKUP(IFERROR(VALUE(C2625),C2625),'Items database'!A:A,'Items database'!B:B),(_xlfn.XLOOKUP(LEFT(E2625,3),Services,Services,"")))</f>
        <v/>
      </c>
      <c r="J2625" s="3" t="str">
        <f t="shared" ref="J2625:J2688" si="83">IF(ISNUMBER(F2625)=TRUE,IF(F2625=0,"","GST"),"")</f>
        <v/>
      </c>
    </row>
    <row r="2626" spans="1:10" x14ac:dyDescent="0.35">
      <c r="A2626" s="7" t="str">
        <f>IF('Payments Export'!A2630="","",'Payments Export'!A2630)</f>
        <v/>
      </c>
      <c r="B2626" s="7" t="str">
        <f>IF('Payments Export'!A2630="","",'Payments Export'!B2630)</f>
        <v/>
      </c>
      <c r="C2626" s="7" t="str">
        <f>IF(IFERROR(VALUE('Payments Export'!H2630),'Payments Export'!H2630)&lt;&gt;0,IFERROR(VALUE('Payments Export'!H2630),'Payments Export'!H2630),"")</f>
        <v/>
      </c>
      <c r="D2626" s="7" t="str">
        <f>IF('Payments Export'!I2630="","",'Payments Export'!I2630)</f>
        <v/>
      </c>
      <c r="E2626" s="7" t="str">
        <f t="shared" si="82"/>
        <v/>
      </c>
      <c r="F2626" s="7" t="str">
        <f>IF('Payments Export'!A2630="","",'Payments Export'!N2630)</f>
        <v/>
      </c>
      <c r="G2626" s="7" t="str">
        <f>IF('Payments Export'!A2630="","",'Payments Export'!O2630)</f>
        <v/>
      </c>
      <c r="H2626" s="7" t="str">
        <f>IF('Payments Export'!B2630="","",G2626-F2626)</f>
        <v/>
      </c>
      <c r="I2626" s="3" t="str">
        <f>IF(C2626&lt;&gt;"",_xlfn.XLOOKUP(IFERROR(VALUE(C2626),C2626),'Items database'!A:A,'Items database'!B:B),(_xlfn.XLOOKUP(LEFT(E2626,3),Services,Services,"")))</f>
        <v/>
      </c>
      <c r="J2626" s="3" t="str">
        <f t="shared" si="83"/>
        <v/>
      </c>
    </row>
    <row r="2627" spans="1:10" x14ac:dyDescent="0.35">
      <c r="A2627" s="7" t="str">
        <f>IF('Payments Export'!A2631="","",'Payments Export'!A2631)</f>
        <v/>
      </c>
      <c r="B2627" s="7" t="str">
        <f>IF('Payments Export'!A2631="","",'Payments Export'!B2631)</f>
        <v/>
      </c>
      <c r="C2627" s="7" t="str">
        <f>IF(IFERROR(VALUE('Payments Export'!H2631),'Payments Export'!H2631)&lt;&gt;0,IFERROR(VALUE('Payments Export'!H2631),'Payments Export'!H2631),"")</f>
        <v/>
      </c>
      <c r="D2627" s="7" t="str">
        <f>IF('Payments Export'!I2631="","",'Payments Export'!I2631)</f>
        <v/>
      </c>
      <c r="E2627" s="7" t="str">
        <f t="shared" si="82"/>
        <v/>
      </c>
      <c r="F2627" s="7" t="str">
        <f>IF('Payments Export'!A2631="","",'Payments Export'!N2631)</f>
        <v/>
      </c>
      <c r="G2627" s="7" t="str">
        <f>IF('Payments Export'!A2631="","",'Payments Export'!O2631)</f>
        <v/>
      </c>
      <c r="H2627" s="7" t="str">
        <f>IF('Payments Export'!B2631="","",G2627-F2627)</f>
        <v/>
      </c>
      <c r="I2627" s="3" t="str">
        <f>IF(C2627&lt;&gt;"",_xlfn.XLOOKUP(IFERROR(VALUE(C2627),C2627),'Items database'!A:A,'Items database'!B:B),(_xlfn.XLOOKUP(LEFT(E2627,3),Services,Services,"")))</f>
        <v/>
      </c>
      <c r="J2627" s="3" t="str">
        <f t="shared" si="83"/>
        <v/>
      </c>
    </row>
    <row r="2628" spans="1:10" x14ac:dyDescent="0.35">
      <c r="A2628" s="7" t="str">
        <f>IF('Payments Export'!A2632="","",'Payments Export'!A2632)</f>
        <v/>
      </c>
      <c r="B2628" s="7" t="str">
        <f>IF('Payments Export'!A2632="","",'Payments Export'!B2632)</f>
        <v/>
      </c>
      <c r="C2628" s="7" t="str">
        <f>IF(IFERROR(VALUE('Payments Export'!H2632),'Payments Export'!H2632)&lt;&gt;0,IFERROR(VALUE('Payments Export'!H2632),'Payments Export'!H2632),"")</f>
        <v/>
      </c>
      <c r="D2628" s="7" t="str">
        <f>IF('Payments Export'!I2632="","",'Payments Export'!I2632)</f>
        <v/>
      </c>
      <c r="E2628" s="7" t="str">
        <f t="shared" si="82"/>
        <v/>
      </c>
      <c r="F2628" s="7" t="str">
        <f>IF('Payments Export'!A2632="","",'Payments Export'!N2632)</f>
        <v/>
      </c>
      <c r="G2628" s="7" t="str">
        <f>IF('Payments Export'!A2632="","",'Payments Export'!O2632)</f>
        <v/>
      </c>
      <c r="H2628" s="7" t="str">
        <f>IF('Payments Export'!B2632="","",G2628-F2628)</f>
        <v/>
      </c>
      <c r="I2628" s="3" t="str">
        <f>IF(C2628&lt;&gt;"",_xlfn.XLOOKUP(IFERROR(VALUE(C2628),C2628),'Items database'!A:A,'Items database'!B:B),(_xlfn.XLOOKUP(LEFT(E2628,3),Services,Services,"")))</f>
        <v/>
      </c>
      <c r="J2628" s="3" t="str">
        <f t="shared" si="83"/>
        <v/>
      </c>
    </row>
    <row r="2629" spans="1:10" x14ac:dyDescent="0.35">
      <c r="A2629" s="7" t="str">
        <f>IF('Payments Export'!A2633="","",'Payments Export'!A2633)</f>
        <v/>
      </c>
      <c r="B2629" s="7" t="str">
        <f>IF('Payments Export'!A2633="","",'Payments Export'!B2633)</f>
        <v/>
      </c>
      <c r="C2629" s="7" t="str">
        <f>IF(IFERROR(VALUE('Payments Export'!H2633),'Payments Export'!H2633)&lt;&gt;0,IFERROR(VALUE('Payments Export'!H2633),'Payments Export'!H2633),"")</f>
        <v/>
      </c>
      <c r="D2629" s="7" t="str">
        <f>IF('Payments Export'!I2633="","",'Payments Export'!I2633)</f>
        <v/>
      </c>
      <c r="E2629" s="7" t="str">
        <f t="shared" si="82"/>
        <v/>
      </c>
      <c r="F2629" s="7" t="str">
        <f>IF('Payments Export'!A2633="","",'Payments Export'!N2633)</f>
        <v/>
      </c>
      <c r="G2629" s="7" t="str">
        <f>IF('Payments Export'!A2633="","",'Payments Export'!O2633)</f>
        <v/>
      </c>
      <c r="H2629" s="7" t="str">
        <f>IF('Payments Export'!B2633="","",G2629-F2629)</f>
        <v/>
      </c>
      <c r="I2629" s="3" t="str">
        <f>IF(C2629&lt;&gt;"",_xlfn.XLOOKUP(IFERROR(VALUE(C2629),C2629),'Items database'!A:A,'Items database'!B:B),(_xlfn.XLOOKUP(LEFT(E2629,3),Services,Services,"")))</f>
        <v/>
      </c>
      <c r="J2629" s="3" t="str">
        <f t="shared" si="83"/>
        <v/>
      </c>
    </row>
    <row r="2630" spans="1:10" x14ac:dyDescent="0.35">
      <c r="A2630" s="7" t="str">
        <f>IF('Payments Export'!A2634="","",'Payments Export'!A2634)</f>
        <v/>
      </c>
      <c r="B2630" s="7" t="str">
        <f>IF('Payments Export'!A2634="","",'Payments Export'!B2634)</f>
        <v/>
      </c>
      <c r="C2630" s="7" t="str">
        <f>IF(IFERROR(VALUE('Payments Export'!H2634),'Payments Export'!H2634)&lt;&gt;0,IFERROR(VALUE('Payments Export'!H2634),'Payments Export'!H2634),"")</f>
        <v/>
      </c>
      <c r="D2630" s="7" t="str">
        <f>IF('Payments Export'!I2634="","",'Payments Export'!I2634)</f>
        <v/>
      </c>
      <c r="E2630" s="7" t="str">
        <f t="shared" si="82"/>
        <v/>
      </c>
      <c r="F2630" s="7" t="str">
        <f>IF('Payments Export'!A2634="","",'Payments Export'!N2634)</f>
        <v/>
      </c>
      <c r="G2630" s="7" t="str">
        <f>IF('Payments Export'!A2634="","",'Payments Export'!O2634)</f>
        <v/>
      </c>
      <c r="H2630" s="7" t="str">
        <f>IF('Payments Export'!B2634="","",G2630-F2630)</f>
        <v/>
      </c>
      <c r="I2630" s="3" t="str">
        <f>IF(C2630&lt;&gt;"",_xlfn.XLOOKUP(IFERROR(VALUE(C2630),C2630),'Items database'!A:A,'Items database'!B:B),(_xlfn.XLOOKUP(LEFT(E2630,3),Services,Services,"")))</f>
        <v/>
      </c>
      <c r="J2630" s="3" t="str">
        <f t="shared" si="83"/>
        <v/>
      </c>
    </row>
    <row r="2631" spans="1:10" x14ac:dyDescent="0.35">
      <c r="A2631" s="7" t="str">
        <f>IF('Payments Export'!A2635="","",'Payments Export'!A2635)</f>
        <v/>
      </c>
      <c r="B2631" s="7" t="str">
        <f>IF('Payments Export'!A2635="","",'Payments Export'!B2635)</f>
        <v/>
      </c>
      <c r="C2631" s="7" t="str">
        <f>IF(IFERROR(VALUE('Payments Export'!H2635),'Payments Export'!H2635)&lt;&gt;0,IFERROR(VALUE('Payments Export'!H2635),'Payments Export'!H2635),"")</f>
        <v/>
      </c>
      <c r="D2631" s="7" t="str">
        <f>IF('Payments Export'!I2635="","",'Payments Export'!I2635)</f>
        <v/>
      </c>
      <c r="E2631" s="7" t="str">
        <f t="shared" si="82"/>
        <v/>
      </c>
      <c r="F2631" s="7" t="str">
        <f>IF('Payments Export'!A2635="","",'Payments Export'!N2635)</f>
        <v/>
      </c>
      <c r="G2631" s="7" t="str">
        <f>IF('Payments Export'!A2635="","",'Payments Export'!O2635)</f>
        <v/>
      </c>
      <c r="H2631" s="7" t="str">
        <f>IF('Payments Export'!B2635="","",G2631-F2631)</f>
        <v/>
      </c>
      <c r="I2631" s="3" t="str">
        <f>IF(C2631&lt;&gt;"",_xlfn.XLOOKUP(IFERROR(VALUE(C2631),C2631),'Items database'!A:A,'Items database'!B:B),(_xlfn.XLOOKUP(LEFT(E2631,3),Services,Services,"")))</f>
        <v/>
      </c>
      <c r="J2631" s="3" t="str">
        <f t="shared" si="83"/>
        <v/>
      </c>
    </row>
    <row r="2632" spans="1:10" x14ac:dyDescent="0.35">
      <c r="A2632" s="7" t="str">
        <f>IF('Payments Export'!A2636="","",'Payments Export'!A2636)</f>
        <v/>
      </c>
      <c r="B2632" s="7" t="str">
        <f>IF('Payments Export'!A2636="","",'Payments Export'!B2636)</f>
        <v/>
      </c>
      <c r="C2632" s="7" t="str">
        <f>IF(IFERROR(VALUE('Payments Export'!H2636),'Payments Export'!H2636)&lt;&gt;0,IFERROR(VALUE('Payments Export'!H2636),'Payments Export'!H2636),"")</f>
        <v/>
      </c>
      <c r="D2632" s="7" t="str">
        <f>IF('Payments Export'!I2636="","",'Payments Export'!I2636)</f>
        <v/>
      </c>
      <c r="E2632" s="7" t="str">
        <f t="shared" si="82"/>
        <v/>
      </c>
      <c r="F2632" s="7" t="str">
        <f>IF('Payments Export'!A2636="","",'Payments Export'!N2636)</f>
        <v/>
      </c>
      <c r="G2632" s="7" t="str">
        <f>IF('Payments Export'!A2636="","",'Payments Export'!O2636)</f>
        <v/>
      </c>
      <c r="H2632" s="7" t="str">
        <f>IF('Payments Export'!B2636="","",G2632-F2632)</f>
        <v/>
      </c>
      <c r="I2632" s="3" t="str">
        <f>IF(C2632&lt;&gt;"",_xlfn.XLOOKUP(IFERROR(VALUE(C2632),C2632),'Items database'!A:A,'Items database'!B:B),(_xlfn.XLOOKUP(LEFT(E2632,3),Services,Services,"")))</f>
        <v/>
      </c>
      <c r="J2632" s="3" t="str">
        <f t="shared" si="83"/>
        <v/>
      </c>
    </row>
    <row r="2633" spans="1:10" x14ac:dyDescent="0.35">
      <c r="A2633" s="7" t="str">
        <f>IF('Payments Export'!A2637="","",'Payments Export'!A2637)</f>
        <v/>
      </c>
      <c r="B2633" s="7" t="str">
        <f>IF('Payments Export'!A2637="","",'Payments Export'!B2637)</f>
        <v/>
      </c>
      <c r="C2633" s="7" t="str">
        <f>IF(IFERROR(VALUE('Payments Export'!H2637),'Payments Export'!H2637)&lt;&gt;0,IFERROR(VALUE('Payments Export'!H2637),'Payments Export'!H2637),"")</f>
        <v/>
      </c>
      <c r="D2633" s="7" t="str">
        <f>IF('Payments Export'!I2637="","",'Payments Export'!I2637)</f>
        <v/>
      </c>
      <c r="E2633" s="7" t="str">
        <f t="shared" si="82"/>
        <v/>
      </c>
      <c r="F2633" s="7" t="str">
        <f>IF('Payments Export'!A2637="","",'Payments Export'!N2637)</f>
        <v/>
      </c>
      <c r="G2633" s="7" t="str">
        <f>IF('Payments Export'!A2637="","",'Payments Export'!O2637)</f>
        <v/>
      </c>
      <c r="H2633" s="7" t="str">
        <f>IF('Payments Export'!B2637="","",G2633-F2633)</f>
        <v/>
      </c>
      <c r="I2633" s="3" t="str">
        <f>IF(C2633&lt;&gt;"",_xlfn.XLOOKUP(IFERROR(VALUE(C2633),C2633),'Items database'!A:A,'Items database'!B:B),(_xlfn.XLOOKUP(LEFT(E2633,3),Services,Services,"")))</f>
        <v/>
      </c>
      <c r="J2633" s="3" t="str">
        <f t="shared" si="83"/>
        <v/>
      </c>
    </row>
    <row r="2634" spans="1:10" x14ac:dyDescent="0.35">
      <c r="A2634" s="7" t="str">
        <f>IF('Payments Export'!A2638="","",'Payments Export'!A2638)</f>
        <v/>
      </c>
      <c r="B2634" s="7" t="str">
        <f>IF('Payments Export'!A2638="","",'Payments Export'!B2638)</f>
        <v/>
      </c>
      <c r="C2634" s="7" t="str">
        <f>IF(IFERROR(VALUE('Payments Export'!H2638),'Payments Export'!H2638)&lt;&gt;0,IFERROR(VALUE('Payments Export'!H2638),'Payments Export'!H2638),"")</f>
        <v/>
      </c>
      <c r="D2634" s="7" t="str">
        <f>IF('Payments Export'!I2638="","",'Payments Export'!I2638)</f>
        <v/>
      </c>
      <c r="E2634" s="7" t="str">
        <f t="shared" si="82"/>
        <v/>
      </c>
      <c r="F2634" s="7" t="str">
        <f>IF('Payments Export'!A2638="","",'Payments Export'!N2638)</f>
        <v/>
      </c>
      <c r="G2634" s="7" t="str">
        <f>IF('Payments Export'!A2638="","",'Payments Export'!O2638)</f>
        <v/>
      </c>
      <c r="H2634" s="7" t="str">
        <f>IF('Payments Export'!B2638="","",G2634-F2634)</f>
        <v/>
      </c>
      <c r="I2634" s="3" t="str">
        <f>IF(C2634&lt;&gt;"",_xlfn.XLOOKUP(IFERROR(VALUE(C2634),C2634),'Items database'!A:A,'Items database'!B:B),(_xlfn.XLOOKUP(LEFT(E2634,3),Services,Services,"")))</f>
        <v/>
      </c>
      <c r="J2634" s="3" t="str">
        <f t="shared" si="83"/>
        <v/>
      </c>
    </row>
    <row r="2635" spans="1:10" x14ac:dyDescent="0.35">
      <c r="A2635" s="7" t="str">
        <f>IF('Payments Export'!A2639="","",'Payments Export'!A2639)</f>
        <v/>
      </c>
      <c r="B2635" s="7" t="str">
        <f>IF('Payments Export'!A2639="","",'Payments Export'!B2639)</f>
        <v/>
      </c>
      <c r="C2635" s="7" t="str">
        <f>IF(IFERROR(VALUE('Payments Export'!H2639),'Payments Export'!H2639)&lt;&gt;0,IFERROR(VALUE('Payments Export'!H2639),'Payments Export'!H2639),"")</f>
        <v/>
      </c>
      <c r="D2635" s="7" t="str">
        <f>IF('Payments Export'!I2639="","",'Payments Export'!I2639)</f>
        <v/>
      </c>
      <c r="E2635" s="7" t="str">
        <f t="shared" si="82"/>
        <v/>
      </c>
      <c r="F2635" s="7" t="str">
        <f>IF('Payments Export'!A2639="","",'Payments Export'!N2639)</f>
        <v/>
      </c>
      <c r="G2635" s="7" t="str">
        <f>IF('Payments Export'!A2639="","",'Payments Export'!O2639)</f>
        <v/>
      </c>
      <c r="H2635" s="7" t="str">
        <f>IF('Payments Export'!B2639="","",G2635-F2635)</f>
        <v/>
      </c>
      <c r="I2635" s="3" t="str">
        <f>IF(C2635&lt;&gt;"",_xlfn.XLOOKUP(IFERROR(VALUE(C2635),C2635),'Items database'!A:A,'Items database'!B:B),(_xlfn.XLOOKUP(LEFT(E2635,3),Services,Services,"")))</f>
        <v/>
      </c>
      <c r="J2635" s="3" t="str">
        <f t="shared" si="83"/>
        <v/>
      </c>
    </row>
    <row r="2636" spans="1:10" x14ac:dyDescent="0.35">
      <c r="A2636" s="7" t="str">
        <f>IF('Payments Export'!A2640="","",'Payments Export'!A2640)</f>
        <v/>
      </c>
      <c r="B2636" s="7" t="str">
        <f>IF('Payments Export'!A2640="","",'Payments Export'!B2640)</f>
        <v/>
      </c>
      <c r="C2636" s="7" t="str">
        <f>IF(IFERROR(VALUE('Payments Export'!H2640),'Payments Export'!H2640)&lt;&gt;0,IFERROR(VALUE('Payments Export'!H2640),'Payments Export'!H2640),"")</f>
        <v/>
      </c>
      <c r="D2636" s="7" t="str">
        <f>IF('Payments Export'!I2640="","",'Payments Export'!I2640)</f>
        <v/>
      </c>
      <c r="E2636" s="7" t="str">
        <f t="shared" si="82"/>
        <v/>
      </c>
      <c r="F2636" s="7" t="str">
        <f>IF('Payments Export'!A2640="","",'Payments Export'!N2640)</f>
        <v/>
      </c>
      <c r="G2636" s="7" t="str">
        <f>IF('Payments Export'!A2640="","",'Payments Export'!O2640)</f>
        <v/>
      </c>
      <c r="H2636" s="7" t="str">
        <f>IF('Payments Export'!B2640="","",G2636-F2636)</f>
        <v/>
      </c>
      <c r="I2636" s="3" t="str">
        <f>IF(C2636&lt;&gt;"",_xlfn.XLOOKUP(IFERROR(VALUE(C2636),C2636),'Items database'!A:A,'Items database'!B:B),(_xlfn.XLOOKUP(LEFT(E2636,3),Services,Services,"")))</f>
        <v/>
      </c>
      <c r="J2636" s="3" t="str">
        <f t="shared" si="83"/>
        <v/>
      </c>
    </row>
    <row r="2637" spans="1:10" x14ac:dyDescent="0.35">
      <c r="A2637" s="7" t="str">
        <f>IF('Payments Export'!A2641="","",'Payments Export'!A2641)</f>
        <v/>
      </c>
      <c r="B2637" s="7" t="str">
        <f>IF('Payments Export'!A2641="","",'Payments Export'!B2641)</f>
        <v/>
      </c>
      <c r="C2637" s="7" t="str">
        <f>IF(IFERROR(VALUE('Payments Export'!H2641),'Payments Export'!H2641)&lt;&gt;0,IFERROR(VALUE('Payments Export'!H2641),'Payments Export'!H2641),"")</f>
        <v/>
      </c>
      <c r="D2637" s="7" t="str">
        <f>IF('Payments Export'!I2641="","",'Payments Export'!I2641)</f>
        <v/>
      </c>
      <c r="E2637" s="7" t="str">
        <f t="shared" si="82"/>
        <v/>
      </c>
      <c r="F2637" s="7" t="str">
        <f>IF('Payments Export'!A2641="","",'Payments Export'!N2641)</f>
        <v/>
      </c>
      <c r="G2637" s="7" t="str">
        <f>IF('Payments Export'!A2641="","",'Payments Export'!O2641)</f>
        <v/>
      </c>
      <c r="H2637" s="7" t="str">
        <f>IF('Payments Export'!B2641="","",G2637-F2637)</f>
        <v/>
      </c>
      <c r="I2637" s="3" t="str">
        <f>IF(C2637&lt;&gt;"",_xlfn.XLOOKUP(IFERROR(VALUE(C2637),C2637),'Items database'!A:A,'Items database'!B:B),(_xlfn.XLOOKUP(LEFT(E2637,3),Services,Services,"")))</f>
        <v/>
      </c>
      <c r="J2637" s="3" t="str">
        <f t="shared" si="83"/>
        <v/>
      </c>
    </row>
    <row r="2638" spans="1:10" x14ac:dyDescent="0.35">
      <c r="A2638" s="7" t="str">
        <f>IF('Payments Export'!A2642="","",'Payments Export'!A2642)</f>
        <v/>
      </c>
      <c r="B2638" s="7" t="str">
        <f>IF('Payments Export'!A2642="","",'Payments Export'!B2642)</f>
        <v/>
      </c>
      <c r="C2638" s="7" t="str">
        <f>IF(IFERROR(VALUE('Payments Export'!H2642),'Payments Export'!H2642)&lt;&gt;0,IFERROR(VALUE('Payments Export'!H2642),'Payments Export'!H2642),"")</f>
        <v/>
      </c>
      <c r="D2638" s="7" t="str">
        <f>IF('Payments Export'!I2642="","",'Payments Export'!I2642)</f>
        <v/>
      </c>
      <c r="E2638" s="7" t="str">
        <f t="shared" si="82"/>
        <v/>
      </c>
      <c r="F2638" s="7" t="str">
        <f>IF('Payments Export'!A2642="","",'Payments Export'!N2642)</f>
        <v/>
      </c>
      <c r="G2638" s="7" t="str">
        <f>IF('Payments Export'!A2642="","",'Payments Export'!O2642)</f>
        <v/>
      </c>
      <c r="H2638" s="7" t="str">
        <f>IF('Payments Export'!B2642="","",G2638-F2638)</f>
        <v/>
      </c>
      <c r="I2638" s="3" t="str">
        <f>IF(C2638&lt;&gt;"",_xlfn.XLOOKUP(IFERROR(VALUE(C2638),C2638),'Items database'!A:A,'Items database'!B:B),(_xlfn.XLOOKUP(LEFT(E2638,3),Services,Services,"")))</f>
        <v/>
      </c>
      <c r="J2638" s="3" t="str">
        <f t="shared" si="83"/>
        <v/>
      </c>
    </row>
    <row r="2639" spans="1:10" x14ac:dyDescent="0.35">
      <c r="A2639" s="7" t="str">
        <f>IF('Payments Export'!A2643="","",'Payments Export'!A2643)</f>
        <v/>
      </c>
      <c r="B2639" s="7" t="str">
        <f>IF('Payments Export'!A2643="","",'Payments Export'!B2643)</f>
        <v/>
      </c>
      <c r="C2639" s="7" t="str">
        <f>IF(IFERROR(VALUE('Payments Export'!H2643),'Payments Export'!H2643)&lt;&gt;0,IFERROR(VALUE('Payments Export'!H2643),'Payments Export'!H2643),"")</f>
        <v/>
      </c>
      <c r="D2639" s="7" t="str">
        <f>IF('Payments Export'!I2643="","",'Payments Export'!I2643)</f>
        <v/>
      </c>
      <c r="E2639" s="7" t="str">
        <f t="shared" si="82"/>
        <v/>
      </c>
      <c r="F2639" s="7" t="str">
        <f>IF('Payments Export'!A2643="","",'Payments Export'!N2643)</f>
        <v/>
      </c>
      <c r="G2639" s="7" t="str">
        <f>IF('Payments Export'!A2643="","",'Payments Export'!O2643)</f>
        <v/>
      </c>
      <c r="H2639" s="7" t="str">
        <f>IF('Payments Export'!B2643="","",G2639-F2639)</f>
        <v/>
      </c>
      <c r="I2639" s="3" t="str">
        <f>IF(C2639&lt;&gt;"",_xlfn.XLOOKUP(IFERROR(VALUE(C2639),C2639),'Items database'!A:A,'Items database'!B:B),(_xlfn.XLOOKUP(LEFT(E2639,3),Services,Services,"")))</f>
        <v/>
      </c>
      <c r="J2639" s="3" t="str">
        <f t="shared" si="83"/>
        <v/>
      </c>
    </row>
    <row r="2640" spans="1:10" x14ac:dyDescent="0.35">
      <c r="A2640" s="7" t="str">
        <f>IF('Payments Export'!A2644="","",'Payments Export'!A2644)</f>
        <v/>
      </c>
      <c r="B2640" s="7" t="str">
        <f>IF('Payments Export'!A2644="","",'Payments Export'!B2644)</f>
        <v/>
      </c>
      <c r="C2640" s="7" t="str">
        <f>IF(IFERROR(VALUE('Payments Export'!H2644),'Payments Export'!H2644)&lt;&gt;0,IFERROR(VALUE('Payments Export'!H2644),'Payments Export'!H2644),"")</f>
        <v/>
      </c>
      <c r="D2640" s="7" t="str">
        <f>IF('Payments Export'!I2644="","",'Payments Export'!I2644)</f>
        <v/>
      </c>
      <c r="E2640" s="7" t="str">
        <f t="shared" si="82"/>
        <v/>
      </c>
      <c r="F2640" s="7" t="str">
        <f>IF('Payments Export'!A2644="","",'Payments Export'!N2644)</f>
        <v/>
      </c>
      <c r="G2640" s="7" t="str">
        <f>IF('Payments Export'!A2644="","",'Payments Export'!O2644)</f>
        <v/>
      </c>
      <c r="H2640" s="7" t="str">
        <f>IF('Payments Export'!B2644="","",G2640-F2640)</f>
        <v/>
      </c>
      <c r="I2640" s="3" t="str">
        <f>IF(C2640&lt;&gt;"",_xlfn.XLOOKUP(IFERROR(VALUE(C2640),C2640),'Items database'!A:A,'Items database'!B:B),(_xlfn.XLOOKUP(LEFT(E2640,3),Services,Services,"")))</f>
        <v/>
      </c>
      <c r="J2640" s="3" t="str">
        <f t="shared" si="83"/>
        <v/>
      </c>
    </row>
    <row r="2641" spans="1:10" x14ac:dyDescent="0.35">
      <c r="A2641" s="7" t="str">
        <f>IF('Payments Export'!A2645="","",'Payments Export'!A2645)</f>
        <v/>
      </c>
      <c r="B2641" s="7" t="str">
        <f>IF('Payments Export'!A2645="","",'Payments Export'!B2645)</f>
        <v/>
      </c>
      <c r="C2641" s="7" t="str">
        <f>IF(IFERROR(VALUE('Payments Export'!H2645),'Payments Export'!H2645)&lt;&gt;0,IFERROR(VALUE('Payments Export'!H2645),'Payments Export'!H2645),"")</f>
        <v/>
      </c>
      <c r="D2641" s="7" t="str">
        <f>IF('Payments Export'!I2645="","",'Payments Export'!I2645)</f>
        <v/>
      </c>
      <c r="E2641" s="7" t="str">
        <f t="shared" si="82"/>
        <v/>
      </c>
      <c r="F2641" s="7" t="str">
        <f>IF('Payments Export'!A2645="","",'Payments Export'!N2645)</f>
        <v/>
      </c>
      <c r="G2641" s="7" t="str">
        <f>IF('Payments Export'!A2645="","",'Payments Export'!O2645)</f>
        <v/>
      </c>
      <c r="H2641" s="7" t="str">
        <f>IF('Payments Export'!B2645="","",G2641-F2641)</f>
        <v/>
      </c>
      <c r="I2641" s="3" t="str">
        <f>IF(C2641&lt;&gt;"",_xlfn.XLOOKUP(IFERROR(VALUE(C2641),C2641),'Items database'!A:A,'Items database'!B:B),(_xlfn.XLOOKUP(LEFT(E2641,3),Services,Services,"")))</f>
        <v/>
      </c>
      <c r="J2641" s="3" t="str">
        <f t="shared" si="83"/>
        <v/>
      </c>
    </row>
    <row r="2642" spans="1:10" x14ac:dyDescent="0.35">
      <c r="A2642" s="7" t="str">
        <f>IF('Payments Export'!A2646="","",'Payments Export'!A2646)</f>
        <v/>
      </c>
      <c r="B2642" s="7" t="str">
        <f>IF('Payments Export'!A2646="","",'Payments Export'!B2646)</f>
        <v/>
      </c>
      <c r="C2642" s="7" t="str">
        <f>IF(IFERROR(VALUE('Payments Export'!H2646),'Payments Export'!H2646)&lt;&gt;0,IFERROR(VALUE('Payments Export'!H2646),'Payments Export'!H2646),"")</f>
        <v/>
      </c>
      <c r="D2642" s="7" t="str">
        <f>IF('Payments Export'!I2646="","",'Payments Export'!I2646)</f>
        <v/>
      </c>
      <c r="E2642" s="7" t="str">
        <f t="shared" si="82"/>
        <v/>
      </c>
      <c r="F2642" s="7" t="str">
        <f>IF('Payments Export'!A2646="","",'Payments Export'!N2646)</f>
        <v/>
      </c>
      <c r="G2642" s="7" t="str">
        <f>IF('Payments Export'!A2646="","",'Payments Export'!O2646)</f>
        <v/>
      </c>
      <c r="H2642" s="7" t="str">
        <f>IF('Payments Export'!B2646="","",G2642-F2642)</f>
        <v/>
      </c>
      <c r="I2642" s="3" t="str">
        <f>IF(C2642&lt;&gt;"",_xlfn.XLOOKUP(IFERROR(VALUE(C2642),C2642),'Items database'!A:A,'Items database'!B:B),(_xlfn.XLOOKUP(LEFT(E2642,3),Services,Services,"")))</f>
        <v/>
      </c>
      <c r="J2642" s="3" t="str">
        <f t="shared" si="83"/>
        <v/>
      </c>
    </row>
    <row r="2643" spans="1:10" x14ac:dyDescent="0.35">
      <c r="A2643" s="7" t="str">
        <f>IF('Payments Export'!A2647="","",'Payments Export'!A2647)</f>
        <v/>
      </c>
      <c r="B2643" s="7" t="str">
        <f>IF('Payments Export'!A2647="","",'Payments Export'!B2647)</f>
        <v/>
      </c>
      <c r="C2643" s="7" t="str">
        <f>IF(IFERROR(VALUE('Payments Export'!H2647),'Payments Export'!H2647)&lt;&gt;0,IFERROR(VALUE('Payments Export'!H2647),'Payments Export'!H2647),"")</f>
        <v/>
      </c>
      <c r="D2643" s="7" t="str">
        <f>IF('Payments Export'!I2647="","",'Payments Export'!I2647)</f>
        <v/>
      </c>
      <c r="E2643" s="7" t="str">
        <f t="shared" si="82"/>
        <v/>
      </c>
      <c r="F2643" s="7" t="str">
        <f>IF('Payments Export'!A2647="","",'Payments Export'!N2647)</f>
        <v/>
      </c>
      <c r="G2643" s="7" t="str">
        <f>IF('Payments Export'!A2647="","",'Payments Export'!O2647)</f>
        <v/>
      </c>
      <c r="H2643" s="7" t="str">
        <f>IF('Payments Export'!B2647="","",G2643-F2643)</f>
        <v/>
      </c>
      <c r="I2643" s="3" t="str">
        <f>IF(C2643&lt;&gt;"",_xlfn.XLOOKUP(IFERROR(VALUE(C2643),C2643),'Items database'!A:A,'Items database'!B:B),(_xlfn.XLOOKUP(LEFT(E2643,3),Services,Services,"")))</f>
        <v/>
      </c>
      <c r="J2643" s="3" t="str">
        <f t="shared" si="83"/>
        <v/>
      </c>
    </row>
    <row r="2644" spans="1:10" x14ac:dyDescent="0.35">
      <c r="A2644" s="7" t="str">
        <f>IF('Payments Export'!A2648="","",'Payments Export'!A2648)</f>
        <v/>
      </c>
      <c r="B2644" s="7" t="str">
        <f>IF('Payments Export'!A2648="","",'Payments Export'!B2648)</f>
        <v/>
      </c>
      <c r="C2644" s="7" t="str">
        <f>IF(IFERROR(VALUE('Payments Export'!H2648),'Payments Export'!H2648)&lt;&gt;0,IFERROR(VALUE('Payments Export'!H2648),'Payments Export'!H2648),"")</f>
        <v/>
      </c>
      <c r="D2644" s="7" t="str">
        <f>IF('Payments Export'!I2648="","",'Payments Export'!I2648)</f>
        <v/>
      </c>
      <c r="E2644" s="7" t="str">
        <f t="shared" si="82"/>
        <v/>
      </c>
      <c r="F2644" s="7" t="str">
        <f>IF('Payments Export'!A2648="","",'Payments Export'!N2648)</f>
        <v/>
      </c>
      <c r="G2644" s="7" t="str">
        <f>IF('Payments Export'!A2648="","",'Payments Export'!O2648)</f>
        <v/>
      </c>
      <c r="H2644" s="7" t="str">
        <f>IF('Payments Export'!B2648="","",G2644-F2644)</f>
        <v/>
      </c>
      <c r="I2644" s="3" t="str">
        <f>IF(C2644&lt;&gt;"",_xlfn.XLOOKUP(IFERROR(VALUE(C2644),C2644),'Items database'!A:A,'Items database'!B:B),(_xlfn.XLOOKUP(LEFT(E2644,3),Services,Services,"")))</f>
        <v/>
      </c>
      <c r="J2644" s="3" t="str">
        <f t="shared" si="83"/>
        <v/>
      </c>
    </row>
    <row r="2645" spans="1:10" x14ac:dyDescent="0.35">
      <c r="A2645" s="7" t="str">
        <f>IF('Payments Export'!A2649="","",'Payments Export'!A2649)</f>
        <v/>
      </c>
      <c r="B2645" s="7" t="str">
        <f>IF('Payments Export'!A2649="","",'Payments Export'!B2649)</f>
        <v/>
      </c>
      <c r="C2645" s="7" t="str">
        <f>IF(IFERROR(VALUE('Payments Export'!H2649),'Payments Export'!H2649)&lt;&gt;0,IFERROR(VALUE('Payments Export'!H2649),'Payments Export'!H2649),"")</f>
        <v/>
      </c>
      <c r="D2645" s="7" t="str">
        <f>IF('Payments Export'!I2649="","",'Payments Export'!I2649)</f>
        <v/>
      </c>
      <c r="E2645" s="7" t="str">
        <f t="shared" si="82"/>
        <v/>
      </c>
      <c r="F2645" s="7" t="str">
        <f>IF('Payments Export'!A2649="","",'Payments Export'!N2649)</f>
        <v/>
      </c>
      <c r="G2645" s="7" t="str">
        <f>IF('Payments Export'!A2649="","",'Payments Export'!O2649)</f>
        <v/>
      </c>
      <c r="H2645" s="7" t="str">
        <f>IF('Payments Export'!B2649="","",G2645-F2645)</f>
        <v/>
      </c>
      <c r="I2645" s="3" t="str">
        <f>IF(C2645&lt;&gt;"",_xlfn.XLOOKUP(IFERROR(VALUE(C2645),C2645),'Items database'!A:A,'Items database'!B:B),(_xlfn.XLOOKUP(LEFT(E2645,3),Services,Services,"")))</f>
        <v/>
      </c>
      <c r="J2645" s="3" t="str">
        <f t="shared" si="83"/>
        <v/>
      </c>
    </row>
    <row r="2646" spans="1:10" x14ac:dyDescent="0.35">
      <c r="A2646" s="7" t="str">
        <f>IF('Payments Export'!A2650="","",'Payments Export'!A2650)</f>
        <v/>
      </c>
      <c r="B2646" s="7" t="str">
        <f>IF('Payments Export'!A2650="","",'Payments Export'!B2650)</f>
        <v/>
      </c>
      <c r="C2646" s="7" t="str">
        <f>IF(IFERROR(VALUE('Payments Export'!H2650),'Payments Export'!H2650)&lt;&gt;0,IFERROR(VALUE('Payments Export'!H2650),'Payments Export'!H2650),"")</f>
        <v/>
      </c>
      <c r="D2646" s="7" t="str">
        <f>IF('Payments Export'!I2650="","",'Payments Export'!I2650)</f>
        <v/>
      </c>
      <c r="E2646" s="7" t="str">
        <f t="shared" si="82"/>
        <v/>
      </c>
      <c r="F2646" s="7" t="str">
        <f>IF('Payments Export'!A2650="","",'Payments Export'!N2650)</f>
        <v/>
      </c>
      <c r="G2646" s="7" t="str">
        <f>IF('Payments Export'!A2650="","",'Payments Export'!O2650)</f>
        <v/>
      </c>
      <c r="H2646" s="7" t="str">
        <f>IF('Payments Export'!B2650="","",G2646-F2646)</f>
        <v/>
      </c>
      <c r="I2646" s="3" t="str">
        <f>IF(C2646&lt;&gt;"",_xlfn.XLOOKUP(IFERROR(VALUE(C2646),C2646),'Items database'!A:A,'Items database'!B:B),(_xlfn.XLOOKUP(LEFT(E2646,3),Services,Services,"")))</f>
        <v/>
      </c>
      <c r="J2646" s="3" t="str">
        <f t="shared" si="83"/>
        <v/>
      </c>
    </row>
    <row r="2647" spans="1:10" x14ac:dyDescent="0.35">
      <c r="A2647" s="7" t="str">
        <f>IF('Payments Export'!A2651="","",'Payments Export'!A2651)</f>
        <v/>
      </c>
      <c r="B2647" s="7" t="str">
        <f>IF('Payments Export'!A2651="","",'Payments Export'!B2651)</f>
        <v/>
      </c>
      <c r="C2647" s="7" t="str">
        <f>IF(IFERROR(VALUE('Payments Export'!H2651),'Payments Export'!H2651)&lt;&gt;0,IFERROR(VALUE('Payments Export'!H2651),'Payments Export'!H2651),"")</f>
        <v/>
      </c>
      <c r="D2647" s="7" t="str">
        <f>IF('Payments Export'!I2651="","",'Payments Export'!I2651)</f>
        <v/>
      </c>
      <c r="E2647" s="7" t="str">
        <f t="shared" si="82"/>
        <v/>
      </c>
      <c r="F2647" s="7" t="str">
        <f>IF('Payments Export'!A2651="","",'Payments Export'!N2651)</f>
        <v/>
      </c>
      <c r="G2647" s="7" t="str">
        <f>IF('Payments Export'!A2651="","",'Payments Export'!O2651)</f>
        <v/>
      </c>
      <c r="H2647" s="7" t="str">
        <f>IF('Payments Export'!B2651="","",G2647-F2647)</f>
        <v/>
      </c>
      <c r="I2647" s="3" t="str">
        <f>IF(C2647&lt;&gt;"",_xlfn.XLOOKUP(IFERROR(VALUE(C2647),C2647),'Items database'!A:A,'Items database'!B:B),(_xlfn.XLOOKUP(LEFT(E2647,3),Services,Services,"")))</f>
        <v/>
      </c>
      <c r="J2647" s="3" t="str">
        <f t="shared" si="83"/>
        <v/>
      </c>
    </row>
    <row r="2648" spans="1:10" x14ac:dyDescent="0.35">
      <c r="A2648" s="7" t="str">
        <f>IF('Payments Export'!A2652="","",'Payments Export'!A2652)</f>
        <v/>
      </c>
      <c r="B2648" s="7" t="str">
        <f>IF('Payments Export'!A2652="","",'Payments Export'!B2652)</f>
        <v/>
      </c>
      <c r="C2648" s="7" t="str">
        <f>IF(IFERROR(VALUE('Payments Export'!H2652),'Payments Export'!H2652)&lt;&gt;0,IFERROR(VALUE('Payments Export'!H2652),'Payments Export'!H2652),"")</f>
        <v/>
      </c>
      <c r="D2648" s="7" t="str">
        <f>IF('Payments Export'!I2652="","",'Payments Export'!I2652)</f>
        <v/>
      </c>
      <c r="E2648" s="7" t="str">
        <f t="shared" si="82"/>
        <v/>
      </c>
      <c r="F2648" s="7" t="str">
        <f>IF('Payments Export'!A2652="","",'Payments Export'!N2652)</f>
        <v/>
      </c>
      <c r="G2648" s="7" t="str">
        <f>IF('Payments Export'!A2652="","",'Payments Export'!O2652)</f>
        <v/>
      </c>
      <c r="H2648" s="7" t="str">
        <f>IF('Payments Export'!B2652="","",G2648-F2648)</f>
        <v/>
      </c>
      <c r="I2648" s="3" t="str">
        <f>IF(C2648&lt;&gt;"",_xlfn.XLOOKUP(IFERROR(VALUE(C2648),C2648),'Items database'!A:A,'Items database'!B:B),(_xlfn.XLOOKUP(LEFT(E2648,3),Services,Services,"")))</f>
        <v/>
      </c>
      <c r="J2648" s="3" t="str">
        <f t="shared" si="83"/>
        <v/>
      </c>
    </row>
    <row r="2649" spans="1:10" x14ac:dyDescent="0.35">
      <c r="A2649" s="7" t="str">
        <f>IF('Payments Export'!A2653="","",'Payments Export'!A2653)</f>
        <v/>
      </c>
      <c r="B2649" s="7" t="str">
        <f>IF('Payments Export'!A2653="","",'Payments Export'!B2653)</f>
        <v/>
      </c>
      <c r="C2649" s="7" t="str">
        <f>IF(IFERROR(VALUE('Payments Export'!H2653),'Payments Export'!H2653)&lt;&gt;0,IFERROR(VALUE('Payments Export'!H2653),'Payments Export'!H2653),"")</f>
        <v/>
      </c>
      <c r="D2649" s="7" t="str">
        <f>IF('Payments Export'!I2653="","",'Payments Export'!I2653)</f>
        <v/>
      </c>
      <c r="E2649" s="7" t="str">
        <f t="shared" si="82"/>
        <v/>
      </c>
      <c r="F2649" s="7" t="str">
        <f>IF('Payments Export'!A2653="","",'Payments Export'!N2653)</f>
        <v/>
      </c>
      <c r="G2649" s="7" t="str">
        <f>IF('Payments Export'!A2653="","",'Payments Export'!O2653)</f>
        <v/>
      </c>
      <c r="H2649" s="7" t="str">
        <f>IF('Payments Export'!B2653="","",G2649-F2649)</f>
        <v/>
      </c>
      <c r="I2649" s="3" t="str">
        <f>IF(C2649&lt;&gt;"",_xlfn.XLOOKUP(IFERROR(VALUE(C2649),C2649),'Items database'!A:A,'Items database'!B:B),(_xlfn.XLOOKUP(LEFT(E2649,3),Services,Services,"")))</f>
        <v/>
      </c>
      <c r="J2649" s="3" t="str">
        <f t="shared" si="83"/>
        <v/>
      </c>
    </row>
    <row r="2650" spans="1:10" x14ac:dyDescent="0.35">
      <c r="A2650" s="7" t="str">
        <f>IF('Payments Export'!A2654="","",'Payments Export'!A2654)</f>
        <v/>
      </c>
      <c r="B2650" s="7" t="str">
        <f>IF('Payments Export'!A2654="","",'Payments Export'!B2654)</f>
        <v/>
      </c>
      <c r="C2650" s="7" t="str">
        <f>IF(IFERROR(VALUE('Payments Export'!H2654),'Payments Export'!H2654)&lt;&gt;0,IFERROR(VALUE('Payments Export'!H2654),'Payments Export'!H2654),"")</f>
        <v/>
      </c>
      <c r="D2650" s="7" t="str">
        <f>IF('Payments Export'!I2654="","",'Payments Export'!I2654)</f>
        <v/>
      </c>
      <c r="E2650" s="7" t="str">
        <f t="shared" si="82"/>
        <v/>
      </c>
      <c r="F2650" s="7" t="str">
        <f>IF('Payments Export'!A2654="","",'Payments Export'!N2654)</f>
        <v/>
      </c>
      <c r="G2650" s="7" t="str">
        <f>IF('Payments Export'!A2654="","",'Payments Export'!O2654)</f>
        <v/>
      </c>
      <c r="H2650" s="7" t="str">
        <f>IF('Payments Export'!B2654="","",G2650-F2650)</f>
        <v/>
      </c>
      <c r="I2650" s="3" t="str">
        <f>IF(C2650&lt;&gt;"",_xlfn.XLOOKUP(IFERROR(VALUE(C2650),C2650),'Items database'!A:A,'Items database'!B:B),(_xlfn.XLOOKUP(LEFT(E2650,3),Services,Services,"")))</f>
        <v/>
      </c>
      <c r="J2650" s="3" t="str">
        <f t="shared" si="83"/>
        <v/>
      </c>
    </row>
    <row r="2651" spans="1:10" x14ac:dyDescent="0.35">
      <c r="A2651" s="7" t="str">
        <f>IF('Payments Export'!A2655="","",'Payments Export'!A2655)</f>
        <v/>
      </c>
      <c r="B2651" s="7" t="str">
        <f>IF('Payments Export'!A2655="","",'Payments Export'!B2655)</f>
        <v/>
      </c>
      <c r="C2651" s="7" t="str">
        <f>IF(IFERROR(VALUE('Payments Export'!H2655),'Payments Export'!H2655)&lt;&gt;0,IFERROR(VALUE('Payments Export'!H2655),'Payments Export'!H2655),"")</f>
        <v/>
      </c>
      <c r="D2651" s="7" t="str">
        <f>IF('Payments Export'!I2655="","",'Payments Export'!I2655)</f>
        <v/>
      </c>
      <c r="E2651" s="7" t="str">
        <f t="shared" si="82"/>
        <v/>
      </c>
      <c r="F2651" s="7" t="str">
        <f>IF('Payments Export'!A2655="","",'Payments Export'!N2655)</f>
        <v/>
      </c>
      <c r="G2651" s="7" t="str">
        <f>IF('Payments Export'!A2655="","",'Payments Export'!O2655)</f>
        <v/>
      </c>
      <c r="H2651" s="7" t="str">
        <f>IF('Payments Export'!B2655="","",G2651-F2651)</f>
        <v/>
      </c>
      <c r="I2651" s="3" t="str">
        <f>IF(C2651&lt;&gt;"",_xlfn.XLOOKUP(IFERROR(VALUE(C2651),C2651),'Items database'!A:A,'Items database'!B:B),(_xlfn.XLOOKUP(LEFT(E2651,3),Services,Services,"")))</f>
        <v/>
      </c>
      <c r="J2651" s="3" t="str">
        <f t="shared" si="83"/>
        <v/>
      </c>
    </row>
    <row r="2652" spans="1:10" x14ac:dyDescent="0.35">
      <c r="A2652" s="7" t="str">
        <f>IF('Payments Export'!A2656="","",'Payments Export'!A2656)</f>
        <v/>
      </c>
      <c r="B2652" s="7" t="str">
        <f>IF('Payments Export'!A2656="","",'Payments Export'!B2656)</f>
        <v/>
      </c>
      <c r="C2652" s="7" t="str">
        <f>IF(IFERROR(VALUE('Payments Export'!H2656),'Payments Export'!H2656)&lt;&gt;0,IFERROR(VALUE('Payments Export'!H2656),'Payments Export'!H2656),"")</f>
        <v/>
      </c>
      <c r="D2652" s="7" t="str">
        <f>IF('Payments Export'!I2656="","",'Payments Export'!I2656)</f>
        <v/>
      </c>
      <c r="E2652" s="7" t="str">
        <f t="shared" si="82"/>
        <v/>
      </c>
      <c r="F2652" s="7" t="str">
        <f>IF('Payments Export'!A2656="","",'Payments Export'!N2656)</f>
        <v/>
      </c>
      <c r="G2652" s="7" t="str">
        <f>IF('Payments Export'!A2656="","",'Payments Export'!O2656)</f>
        <v/>
      </c>
      <c r="H2652" s="7" t="str">
        <f>IF('Payments Export'!B2656="","",G2652-F2652)</f>
        <v/>
      </c>
      <c r="I2652" s="3" t="str">
        <f>IF(C2652&lt;&gt;"",_xlfn.XLOOKUP(IFERROR(VALUE(C2652),C2652),'Items database'!A:A,'Items database'!B:B),(_xlfn.XLOOKUP(LEFT(E2652,3),Services,Services,"")))</f>
        <v/>
      </c>
      <c r="J2652" s="3" t="str">
        <f t="shared" si="83"/>
        <v/>
      </c>
    </row>
    <row r="2653" spans="1:10" x14ac:dyDescent="0.35">
      <c r="A2653" s="7" t="str">
        <f>IF('Payments Export'!A2657="","",'Payments Export'!A2657)</f>
        <v/>
      </c>
      <c r="B2653" s="7" t="str">
        <f>IF('Payments Export'!A2657="","",'Payments Export'!B2657)</f>
        <v/>
      </c>
      <c r="C2653" s="7" t="str">
        <f>IF(IFERROR(VALUE('Payments Export'!H2657),'Payments Export'!H2657)&lt;&gt;0,IFERROR(VALUE('Payments Export'!H2657),'Payments Export'!H2657),"")</f>
        <v/>
      </c>
      <c r="D2653" s="7" t="str">
        <f>IF('Payments Export'!I2657="","",'Payments Export'!I2657)</f>
        <v/>
      </c>
      <c r="E2653" s="7" t="str">
        <f t="shared" si="82"/>
        <v/>
      </c>
      <c r="F2653" s="7" t="str">
        <f>IF('Payments Export'!A2657="","",'Payments Export'!N2657)</f>
        <v/>
      </c>
      <c r="G2653" s="7" t="str">
        <f>IF('Payments Export'!A2657="","",'Payments Export'!O2657)</f>
        <v/>
      </c>
      <c r="H2653" s="7" t="str">
        <f>IF('Payments Export'!B2657="","",G2653-F2653)</f>
        <v/>
      </c>
      <c r="I2653" s="3" t="str">
        <f>IF(C2653&lt;&gt;"",_xlfn.XLOOKUP(IFERROR(VALUE(C2653),C2653),'Items database'!A:A,'Items database'!B:B),(_xlfn.XLOOKUP(LEFT(E2653,3),Services,Services,"")))</f>
        <v/>
      </c>
      <c r="J2653" s="3" t="str">
        <f t="shared" si="83"/>
        <v/>
      </c>
    </row>
    <row r="2654" spans="1:10" x14ac:dyDescent="0.35">
      <c r="A2654" s="7" t="str">
        <f>IF('Payments Export'!A2658="","",'Payments Export'!A2658)</f>
        <v/>
      </c>
      <c r="B2654" s="7" t="str">
        <f>IF('Payments Export'!A2658="","",'Payments Export'!B2658)</f>
        <v/>
      </c>
      <c r="C2654" s="7" t="str">
        <f>IF(IFERROR(VALUE('Payments Export'!H2658),'Payments Export'!H2658)&lt;&gt;0,IFERROR(VALUE('Payments Export'!H2658),'Payments Export'!H2658),"")</f>
        <v/>
      </c>
      <c r="D2654" s="7" t="str">
        <f>IF('Payments Export'!I2658="","",'Payments Export'!I2658)</f>
        <v/>
      </c>
      <c r="E2654" s="7" t="str">
        <f t="shared" si="82"/>
        <v/>
      </c>
      <c r="F2654" s="7" t="str">
        <f>IF('Payments Export'!A2658="","",'Payments Export'!N2658)</f>
        <v/>
      </c>
      <c r="G2654" s="7" t="str">
        <f>IF('Payments Export'!A2658="","",'Payments Export'!O2658)</f>
        <v/>
      </c>
      <c r="H2654" s="7" t="str">
        <f>IF('Payments Export'!B2658="","",G2654-F2654)</f>
        <v/>
      </c>
      <c r="I2654" s="3" t="str">
        <f>IF(C2654&lt;&gt;"",_xlfn.XLOOKUP(IFERROR(VALUE(C2654),C2654),'Items database'!A:A,'Items database'!B:B),(_xlfn.XLOOKUP(LEFT(E2654,3),Services,Services,"")))</f>
        <v/>
      </c>
      <c r="J2654" s="3" t="str">
        <f t="shared" si="83"/>
        <v/>
      </c>
    </row>
    <row r="2655" spans="1:10" x14ac:dyDescent="0.35">
      <c r="A2655" s="7" t="str">
        <f>IF('Payments Export'!A2659="","",'Payments Export'!A2659)</f>
        <v/>
      </c>
      <c r="B2655" s="7" t="str">
        <f>IF('Payments Export'!A2659="","",'Payments Export'!B2659)</f>
        <v/>
      </c>
      <c r="C2655" s="7" t="str">
        <f>IF(IFERROR(VALUE('Payments Export'!H2659),'Payments Export'!H2659)&lt;&gt;0,IFERROR(VALUE('Payments Export'!H2659),'Payments Export'!H2659),"")</f>
        <v/>
      </c>
      <c r="D2655" s="7" t="str">
        <f>IF('Payments Export'!I2659="","",'Payments Export'!I2659)</f>
        <v/>
      </c>
      <c r="E2655" s="7" t="str">
        <f t="shared" si="82"/>
        <v/>
      </c>
      <c r="F2655" s="7" t="str">
        <f>IF('Payments Export'!A2659="","",'Payments Export'!N2659)</f>
        <v/>
      </c>
      <c r="G2655" s="7" t="str">
        <f>IF('Payments Export'!A2659="","",'Payments Export'!O2659)</f>
        <v/>
      </c>
      <c r="H2655" s="7" t="str">
        <f>IF('Payments Export'!B2659="","",G2655-F2655)</f>
        <v/>
      </c>
      <c r="I2655" s="3" t="str">
        <f>IF(C2655&lt;&gt;"",_xlfn.XLOOKUP(IFERROR(VALUE(C2655),C2655),'Items database'!A:A,'Items database'!B:B),(_xlfn.XLOOKUP(LEFT(E2655,3),Services,Services,"")))</f>
        <v/>
      </c>
      <c r="J2655" s="3" t="str">
        <f t="shared" si="83"/>
        <v/>
      </c>
    </row>
    <row r="2656" spans="1:10" x14ac:dyDescent="0.35">
      <c r="A2656" s="7" t="str">
        <f>IF('Payments Export'!A2660="","",'Payments Export'!A2660)</f>
        <v/>
      </c>
      <c r="B2656" s="7" t="str">
        <f>IF('Payments Export'!A2660="","",'Payments Export'!B2660)</f>
        <v/>
      </c>
      <c r="C2656" s="7" t="str">
        <f>IF(IFERROR(VALUE('Payments Export'!H2660),'Payments Export'!H2660)&lt;&gt;0,IFERROR(VALUE('Payments Export'!H2660),'Payments Export'!H2660),"")</f>
        <v/>
      </c>
      <c r="D2656" s="7" t="str">
        <f>IF('Payments Export'!I2660="","",'Payments Export'!I2660)</f>
        <v/>
      </c>
      <c r="E2656" s="7" t="str">
        <f t="shared" si="82"/>
        <v/>
      </c>
      <c r="F2656" s="7" t="str">
        <f>IF('Payments Export'!A2660="","",'Payments Export'!N2660)</f>
        <v/>
      </c>
      <c r="G2656" s="7" t="str">
        <f>IF('Payments Export'!A2660="","",'Payments Export'!O2660)</f>
        <v/>
      </c>
      <c r="H2656" s="7" t="str">
        <f>IF('Payments Export'!B2660="","",G2656-F2656)</f>
        <v/>
      </c>
      <c r="I2656" s="3" t="str">
        <f>IF(C2656&lt;&gt;"",_xlfn.XLOOKUP(IFERROR(VALUE(C2656),C2656),'Items database'!A:A,'Items database'!B:B),(_xlfn.XLOOKUP(LEFT(E2656,3),Services,Services,"")))</f>
        <v/>
      </c>
      <c r="J2656" s="3" t="str">
        <f t="shared" si="83"/>
        <v/>
      </c>
    </row>
    <row r="2657" spans="1:10" x14ac:dyDescent="0.35">
      <c r="A2657" s="7" t="str">
        <f>IF('Payments Export'!A2661="","",'Payments Export'!A2661)</f>
        <v/>
      </c>
      <c r="B2657" s="7" t="str">
        <f>IF('Payments Export'!A2661="","",'Payments Export'!B2661)</f>
        <v/>
      </c>
      <c r="C2657" s="7" t="str">
        <f>IF(IFERROR(VALUE('Payments Export'!H2661),'Payments Export'!H2661)&lt;&gt;0,IFERROR(VALUE('Payments Export'!H2661),'Payments Export'!H2661),"")</f>
        <v/>
      </c>
      <c r="D2657" s="7" t="str">
        <f>IF('Payments Export'!I2661="","",'Payments Export'!I2661)</f>
        <v/>
      </c>
      <c r="E2657" s="7" t="str">
        <f t="shared" si="82"/>
        <v/>
      </c>
      <c r="F2657" s="7" t="str">
        <f>IF('Payments Export'!A2661="","",'Payments Export'!N2661)</f>
        <v/>
      </c>
      <c r="G2657" s="7" t="str">
        <f>IF('Payments Export'!A2661="","",'Payments Export'!O2661)</f>
        <v/>
      </c>
      <c r="H2657" s="7" t="str">
        <f>IF('Payments Export'!B2661="","",G2657-F2657)</f>
        <v/>
      </c>
      <c r="I2657" s="3" t="str">
        <f>IF(C2657&lt;&gt;"",_xlfn.XLOOKUP(IFERROR(VALUE(C2657),C2657),'Items database'!A:A,'Items database'!B:B),(_xlfn.XLOOKUP(LEFT(E2657,3),Services,Services,"")))</f>
        <v/>
      </c>
      <c r="J2657" s="3" t="str">
        <f t="shared" si="83"/>
        <v/>
      </c>
    </row>
    <row r="2658" spans="1:10" x14ac:dyDescent="0.35">
      <c r="A2658" s="7" t="str">
        <f>IF('Payments Export'!A2662="","",'Payments Export'!A2662)</f>
        <v/>
      </c>
      <c r="B2658" s="7" t="str">
        <f>IF('Payments Export'!A2662="","",'Payments Export'!B2662)</f>
        <v/>
      </c>
      <c r="C2658" s="7" t="str">
        <f>IF(IFERROR(VALUE('Payments Export'!H2662),'Payments Export'!H2662)&lt;&gt;0,IFERROR(VALUE('Payments Export'!H2662),'Payments Export'!H2662),"")</f>
        <v/>
      </c>
      <c r="D2658" s="7" t="str">
        <f>IF('Payments Export'!I2662="","",'Payments Export'!I2662)</f>
        <v/>
      </c>
      <c r="E2658" s="7" t="str">
        <f t="shared" si="82"/>
        <v/>
      </c>
      <c r="F2658" s="7" t="str">
        <f>IF('Payments Export'!A2662="","",'Payments Export'!N2662)</f>
        <v/>
      </c>
      <c r="G2658" s="7" t="str">
        <f>IF('Payments Export'!A2662="","",'Payments Export'!O2662)</f>
        <v/>
      </c>
      <c r="H2658" s="7" t="str">
        <f>IF('Payments Export'!B2662="","",G2658-F2658)</f>
        <v/>
      </c>
      <c r="I2658" s="3" t="str">
        <f>IF(C2658&lt;&gt;"",_xlfn.XLOOKUP(IFERROR(VALUE(C2658),C2658),'Items database'!A:A,'Items database'!B:B),(_xlfn.XLOOKUP(LEFT(E2658,3),Services,Services,"")))</f>
        <v/>
      </c>
      <c r="J2658" s="3" t="str">
        <f t="shared" si="83"/>
        <v/>
      </c>
    </row>
    <row r="2659" spans="1:10" x14ac:dyDescent="0.35">
      <c r="A2659" s="7" t="str">
        <f>IF('Payments Export'!A2663="","",'Payments Export'!A2663)</f>
        <v/>
      </c>
      <c r="B2659" s="7" t="str">
        <f>IF('Payments Export'!A2663="","",'Payments Export'!B2663)</f>
        <v/>
      </c>
      <c r="C2659" s="7" t="str">
        <f>IF(IFERROR(VALUE('Payments Export'!H2663),'Payments Export'!H2663)&lt;&gt;0,IFERROR(VALUE('Payments Export'!H2663),'Payments Export'!H2663),"")</f>
        <v/>
      </c>
      <c r="D2659" s="7" t="str">
        <f>IF('Payments Export'!I2663="","",'Payments Export'!I2663)</f>
        <v/>
      </c>
      <c r="E2659" s="7" t="str">
        <f t="shared" si="82"/>
        <v/>
      </c>
      <c r="F2659" s="7" t="str">
        <f>IF('Payments Export'!A2663="","",'Payments Export'!N2663)</f>
        <v/>
      </c>
      <c r="G2659" s="7" t="str">
        <f>IF('Payments Export'!A2663="","",'Payments Export'!O2663)</f>
        <v/>
      </c>
      <c r="H2659" s="7" t="str">
        <f>IF('Payments Export'!B2663="","",G2659-F2659)</f>
        <v/>
      </c>
      <c r="I2659" s="3" t="str">
        <f>IF(C2659&lt;&gt;"",_xlfn.XLOOKUP(IFERROR(VALUE(C2659),C2659),'Items database'!A:A,'Items database'!B:B),(_xlfn.XLOOKUP(LEFT(E2659,3),Services,Services,"")))</f>
        <v/>
      </c>
      <c r="J2659" s="3" t="str">
        <f t="shared" si="83"/>
        <v/>
      </c>
    </row>
    <row r="2660" spans="1:10" x14ac:dyDescent="0.35">
      <c r="A2660" s="7" t="str">
        <f>IF('Payments Export'!A2664="","",'Payments Export'!A2664)</f>
        <v/>
      </c>
      <c r="B2660" s="7" t="str">
        <f>IF('Payments Export'!A2664="","",'Payments Export'!B2664)</f>
        <v/>
      </c>
      <c r="C2660" s="7" t="str">
        <f>IF(IFERROR(VALUE('Payments Export'!H2664),'Payments Export'!H2664)&lt;&gt;0,IFERROR(VALUE('Payments Export'!H2664),'Payments Export'!H2664),"")</f>
        <v/>
      </c>
      <c r="D2660" s="7" t="str">
        <f>IF('Payments Export'!I2664="","",'Payments Export'!I2664)</f>
        <v/>
      </c>
      <c r="E2660" s="7" t="str">
        <f t="shared" si="82"/>
        <v/>
      </c>
      <c r="F2660" s="7" t="str">
        <f>IF('Payments Export'!A2664="","",'Payments Export'!N2664)</f>
        <v/>
      </c>
      <c r="G2660" s="7" t="str">
        <f>IF('Payments Export'!A2664="","",'Payments Export'!O2664)</f>
        <v/>
      </c>
      <c r="H2660" s="7" t="str">
        <f>IF('Payments Export'!B2664="","",G2660-F2660)</f>
        <v/>
      </c>
      <c r="I2660" s="3" t="str">
        <f>IF(C2660&lt;&gt;"",_xlfn.XLOOKUP(IFERROR(VALUE(C2660),C2660),'Items database'!A:A,'Items database'!B:B),(_xlfn.XLOOKUP(LEFT(E2660,3),Services,Services,"")))</f>
        <v/>
      </c>
      <c r="J2660" s="3" t="str">
        <f t="shared" si="83"/>
        <v/>
      </c>
    </row>
    <row r="2661" spans="1:10" x14ac:dyDescent="0.35">
      <c r="A2661" s="7" t="str">
        <f>IF('Payments Export'!A2665="","",'Payments Export'!A2665)</f>
        <v/>
      </c>
      <c r="B2661" s="7" t="str">
        <f>IF('Payments Export'!A2665="","",'Payments Export'!B2665)</f>
        <v/>
      </c>
      <c r="C2661" s="7" t="str">
        <f>IF(IFERROR(VALUE('Payments Export'!H2665),'Payments Export'!H2665)&lt;&gt;0,IFERROR(VALUE('Payments Export'!H2665),'Payments Export'!H2665),"")</f>
        <v/>
      </c>
      <c r="D2661" s="7" t="str">
        <f>IF('Payments Export'!I2665="","",'Payments Export'!I2665)</f>
        <v/>
      </c>
      <c r="E2661" s="7" t="str">
        <f t="shared" si="82"/>
        <v/>
      </c>
      <c r="F2661" s="7" t="str">
        <f>IF('Payments Export'!A2665="","",'Payments Export'!N2665)</f>
        <v/>
      </c>
      <c r="G2661" s="7" t="str">
        <f>IF('Payments Export'!A2665="","",'Payments Export'!O2665)</f>
        <v/>
      </c>
      <c r="H2661" s="7" t="str">
        <f>IF('Payments Export'!B2665="","",G2661-F2661)</f>
        <v/>
      </c>
      <c r="I2661" s="3" t="str">
        <f>IF(C2661&lt;&gt;"",_xlfn.XLOOKUP(IFERROR(VALUE(C2661),C2661),'Items database'!A:A,'Items database'!B:B),(_xlfn.XLOOKUP(LEFT(E2661,3),Services,Services,"")))</f>
        <v/>
      </c>
      <c r="J2661" s="3" t="str">
        <f t="shared" si="83"/>
        <v/>
      </c>
    </row>
    <row r="2662" spans="1:10" x14ac:dyDescent="0.35">
      <c r="A2662" s="7" t="str">
        <f>IF('Payments Export'!A2666="","",'Payments Export'!A2666)</f>
        <v/>
      </c>
      <c r="B2662" s="7" t="str">
        <f>IF('Payments Export'!A2666="","",'Payments Export'!B2666)</f>
        <v/>
      </c>
      <c r="C2662" s="7" t="str">
        <f>IF(IFERROR(VALUE('Payments Export'!H2666),'Payments Export'!H2666)&lt;&gt;0,IFERROR(VALUE('Payments Export'!H2666),'Payments Export'!H2666),"")</f>
        <v/>
      </c>
      <c r="D2662" s="7" t="str">
        <f>IF('Payments Export'!I2666="","",'Payments Export'!I2666)</f>
        <v/>
      </c>
      <c r="E2662" s="7" t="str">
        <f t="shared" si="82"/>
        <v/>
      </c>
      <c r="F2662" s="7" t="str">
        <f>IF('Payments Export'!A2666="","",'Payments Export'!N2666)</f>
        <v/>
      </c>
      <c r="G2662" s="7" t="str">
        <f>IF('Payments Export'!A2666="","",'Payments Export'!O2666)</f>
        <v/>
      </c>
      <c r="H2662" s="7" t="str">
        <f>IF('Payments Export'!B2666="","",G2662-F2662)</f>
        <v/>
      </c>
      <c r="I2662" s="3" t="str">
        <f>IF(C2662&lt;&gt;"",_xlfn.XLOOKUP(IFERROR(VALUE(C2662),C2662),'Items database'!A:A,'Items database'!B:B),(_xlfn.XLOOKUP(LEFT(E2662,3),Services,Services,"")))</f>
        <v/>
      </c>
      <c r="J2662" s="3" t="str">
        <f t="shared" si="83"/>
        <v/>
      </c>
    </row>
    <row r="2663" spans="1:10" x14ac:dyDescent="0.35">
      <c r="A2663" s="7" t="str">
        <f>IF('Payments Export'!A2667="","",'Payments Export'!A2667)</f>
        <v/>
      </c>
      <c r="B2663" s="7" t="str">
        <f>IF('Payments Export'!A2667="","",'Payments Export'!B2667)</f>
        <v/>
      </c>
      <c r="C2663" s="7" t="str">
        <f>IF(IFERROR(VALUE('Payments Export'!H2667),'Payments Export'!H2667)&lt;&gt;0,IFERROR(VALUE('Payments Export'!H2667),'Payments Export'!H2667),"")</f>
        <v/>
      </c>
      <c r="D2663" s="7" t="str">
        <f>IF('Payments Export'!I2667="","",'Payments Export'!I2667)</f>
        <v/>
      </c>
      <c r="E2663" s="7" t="str">
        <f t="shared" si="82"/>
        <v/>
      </c>
      <c r="F2663" s="7" t="str">
        <f>IF('Payments Export'!A2667="","",'Payments Export'!N2667)</f>
        <v/>
      </c>
      <c r="G2663" s="7" t="str">
        <f>IF('Payments Export'!A2667="","",'Payments Export'!O2667)</f>
        <v/>
      </c>
      <c r="H2663" s="7" t="str">
        <f>IF('Payments Export'!B2667="","",G2663-F2663)</f>
        <v/>
      </c>
      <c r="I2663" s="3" t="str">
        <f>IF(C2663&lt;&gt;"",_xlfn.XLOOKUP(IFERROR(VALUE(C2663),C2663),'Items database'!A:A,'Items database'!B:B),(_xlfn.XLOOKUP(LEFT(E2663,3),Services,Services,"")))</f>
        <v/>
      </c>
      <c r="J2663" s="3" t="str">
        <f t="shared" si="83"/>
        <v/>
      </c>
    </row>
    <row r="2664" spans="1:10" x14ac:dyDescent="0.35">
      <c r="A2664" s="7" t="str">
        <f>IF('Payments Export'!A2668="","",'Payments Export'!A2668)</f>
        <v/>
      </c>
      <c r="B2664" s="7" t="str">
        <f>IF('Payments Export'!A2668="","",'Payments Export'!B2668)</f>
        <v/>
      </c>
      <c r="C2664" s="7" t="str">
        <f>IF(IFERROR(VALUE('Payments Export'!H2668),'Payments Export'!H2668)&lt;&gt;0,IFERROR(VALUE('Payments Export'!H2668),'Payments Export'!H2668),"")</f>
        <v/>
      </c>
      <c r="D2664" s="7" t="str">
        <f>IF('Payments Export'!I2668="","",'Payments Export'!I2668)</f>
        <v/>
      </c>
      <c r="E2664" s="7" t="str">
        <f t="shared" si="82"/>
        <v/>
      </c>
      <c r="F2664" s="7" t="str">
        <f>IF('Payments Export'!A2668="","",'Payments Export'!N2668)</f>
        <v/>
      </c>
      <c r="G2664" s="7" t="str">
        <f>IF('Payments Export'!A2668="","",'Payments Export'!O2668)</f>
        <v/>
      </c>
      <c r="H2664" s="7" t="str">
        <f>IF('Payments Export'!B2668="","",G2664-F2664)</f>
        <v/>
      </c>
      <c r="I2664" s="3" t="str">
        <f>IF(C2664&lt;&gt;"",_xlfn.XLOOKUP(IFERROR(VALUE(C2664),C2664),'Items database'!A:A,'Items database'!B:B),(_xlfn.XLOOKUP(LEFT(E2664,3),Services,Services,"")))</f>
        <v/>
      </c>
      <c r="J2664" s="3" t="str">
        <f t="shared" si="83"/>
        <v/>
      </c>
    </row>
    <row r="2665" spans="1:10" x14ac:dyDescent="0.35">
      <c r="A2665" s="7" t="str">
        <f>IF('Payments Export'!A2669="","",'Payments Export'!A2669)</f>
        <v/>
      </c>
      <c r="B2665" s="7" t="str">
        <f>IF('Payments Export'!A2669="","",'Payments Export'!B2669)</f>
        <v/>
      </c>
      <c r="C2665" s="7" t="str">
        <f>IF(IFERROR(VALUE('Payments Export'!H2669),'Payments Export'!H2669)&lt;&gt;0,IFERROR(VALUE('Payments Export'!H2669),'Payments Export'!H2669),"")</f>
        <v/>
      </c>
      <c r="D2665" s="7" t="str">
        <f>IF('Payments Export'!I2669="","",'Payments Export'!I2669)</f>
        <v/>
      </c>
      <c r="E2665" s="7" t="str">
        <f t="shared" si="82"/>
        <v/>
      </c>
      <c r="F2665" s="7" t="str">
        <f>IF('Payments Export'!A2669="","",'Payments Export'!N2669)</f>
        <v/>
      </c>
      <c r="G2665" s="7" t="str">
        <f>IF('Payments Export'!A2669="","",'Payments Export'!O2669)</f>
        <v/>
      </c>
      <c r="H2665" s="7" t="str">
        <f>IF('Payments Export'!B2669="","",G2665-F2665)</f>
        <v/>
      </c>
      <c r="I2665" s="3" t="str">
        <f>IF(C2665&lt;&gt;"",_xlfn.XLOOKUP(IFERROR(VALUE(C2665),C2665),'Items database'!A:A,'Items database'!B:B),(_xlfn.XLOOKUP(LEFT(E2665,3),Services,Services,"")))</f>
        <v/>
      </c>
      <c r="J2665" s="3" t="str">
        <f t="shared" si="83"/>
        <v/>
      </c>
    </row>
    <row r="2666" spans="1:10" x14ac:dyDescent="0.35">
      <c r="A2666" s="7" t="str">
        <f>IF('Payments Export'!A2670="","",'Payments Export'!A2670)</f>
        <v/>
      </c>
      <c r="B2666" s="7" t="str">
        <f>IF('Payments Export'!A2670="","",'Payments Export'!B2670)</f>
        <v/>
      </c>
      <c r="C2666" s="7" t="str">
        <f>IF(IFERROR(VALUE('Payments Export'!H2670),'Payments Export'!H2670)&lt;&gt;0,IFERROR(VALUE('Payments Export'!H2670),'Payments Export'!H2670),"")</f>
        <v/>
      </c>
      <c r="D2666" s="7" t="str">
        <f>IF('Payments Export'!I2670="","",'Payments Export'!I2670)</f>
        <v/>
      </c>
      <c r="E2666" s="7" t="str">
        <f t="shared" si="82"/>
        <v/>
      </c>
      <c r="F2666" s="7" t="str">
        <f>IF('Payments Export'!A2670="","",'Payments Export'!N2670)</f>
        <v/>
      </c>
      <c r="G2666" s="7" t="str">
        <f>IF('Payments Export'!A2670="","",'Payments Export'!O2670)</f>
        <v/>
      </c>
      <c r="H2666" s="7" t="str">
        <f>IF('Payments Export'!B2670="","",G2666-F2666)</f>
        <v/>
      </c>
      <c r="I2666" s="3" t="str">
        <f>IF(C2666&lt;&gt;"",_xlfn.XLOOKUP(IFERROR(VALUE(C2666),C2666),'Items database'!A:A,'Items database'!B:B),(_xlfn.XLOOKUP(LEFT(E2666,3),Services,Services,"")))</f>
        <v/>
      </c>
      <c r="J2666" s="3" t="str">
        <f t="shared" si="83"/>
        <v/>
      </c>
    </row>
    <row r="2667" spans="1:10" x14ac:dyDescent="0.35">
      <c r="A2667" s="7" t="str">
        <f>IF('Payments Export'!A2671="","",'Payments Export'!A2671)</f>
        <v/>
      </c>
      <c r="B2667" s="7" t="str">
        <f>IF('Payments Export'!A2671="","",'Payments Export'!B2671)</f>
        <v/>
      </c>
      <c r="C2667" s="7" t="str">
        <f>IF(IFERROR(VALUE('Payments Export'!H2671),'Payments Export'!H2671)&lt;&gt;0,IFERROR(VALUE('Payments Export'!H2671),'Payments Export'!H2671),"")</f>
        <v/>
      </c>
      <c r="D2667" s="7" t="str">
        <f>IF('Payments Export'!I2671="","",'Payments Export'!I2671)</f>
        <v/>
      </c>
      <c r="E2667" s="7" t="str">
        <f t="shared" si="82"/>
        <v/>
      </c>
      <c r="F2667" s="7" t="str">
        <f>IF('Payments Export'!A2671="","",'Payments Export'!N2671)</f>
        <v/>
      </c>
      <c r="G2667" s="7" t="str">
        <f>IF('Payments Export'!A2671="","",'Payments Export'!O2671)</f>
        <v/>
      </c>
      <c r="H2667" s="7" t="str">
        <f>IF('Payments Export'!B2671="","",G2667-F2667)</f>
        <v/>
      </c>
      <c r="I2667" s="3" t="str">
        <f>IF(C2667&lt;&gt;"",_xlfn.XLOOKUP(IFERROR(VALUE(C2667),C2667),'Items database'!A:A,'Items database'!B:B),(_xlfn.XLOOKUP(LEFT(E2667,3),Services,Services,"")))</f>
        <v/>
      </c>
      <c r="J2667" s="3" t="str">
        <f t="shared" si="83"/>
        <v/>
      </c>
    </row>
    <row r="2668" spans="1:10" x14ac:dyDescent="0.35">
      <c r="A2668" s="7" t="str">
        <f>IF('Payments Export'!A2672="","",'Payments Export'!A2672)</f>
        <v/>
      </c>
      <c r="B2668" s="7" t="str">
        <f>IF('Payments Export'!A2672="","",'Payments Export'!B2672)</f>
        <v/>
      </c>
      <c r="C2668" s="7" t="str">
        <f>IF(IFERROR(VALUE('Payments Export'!H2672),'Payments Export'!H2672)&lt;&gt;0,IFERROR(VALUE('Payments Export'!H2672),'Payments Export'!H2672),"")</f>
        <v/>
      </c>
      <c r="D2668" s="7" t="str">
        <f>IF('Payments Export'!I2672="","",'Payments Export'!I2672)</f>
        <v/>
      </c>
      <c r="E2668" s="7" t="str">
        <f t="shared" si="82"/>
        <v/>
      </c>
      <c r="F2668" s="7" t="str">
        <f>IF('Payments Export'!A2672="","",'Payments Export'!N2672)</f>
        <v/>
      </c>
      <c r="G2668" s="7" t="str">
        <f>IF('Payments Export'!A2672="","",'Payments Export'!O2672)</f>
        <v/>
      </c>
      <c r="H2668" s="7" t="str">
        <f>IF('Payments Export'!B2672="","",G2668-F2668)</f>
        <v/>
      </c>
      <c r="I2668" s="3" t="str">
        <f>IF(C2668&lt;&gt;"",_xlfn.XLOOKUP(IFERROR(VALUE(C2668),C2668),'Items database'!A:A,'Items database'!B:B),(_xlfn.XLOOKUP(LEFT(E2668,3),Services,Services,"")))</f>
        <v/>
      </c>
      <c r="J2668" s="3" t="str">
        <f t="shared" si="83"/>
        <v/>
      </c>
    </row>
    <row r="2669" spans="1:10" x14ac:dyDescent="0.35">
      <c r="A2669" s="7" t="str">
        <f>IF('Payments Export'!A2673="","",'Payments Export'!A2673)</f>
        <v/>
      </c>
      <c r="B2669" s="7" t="str">
        <f>IF('Payments Export'!A2673="","",'Payments Export'!B2673)</f>
        <v/>
      </c>
      <c r="C2669" s="7" t="str">
        <f>IF(IFERROR(VALUE('Payments Export'!H2673),'Payments Export'!H2673)&lt;&gt;0,IFERROR(VALUE('Payments Export'!H2673),'Payments Export'!H2673),"")</f>
        <v/>
      </c>
      <c r="D2669" s="7" t="str">
        <f>IF('Payments Export'!I2673="","",'Payments Export'!I2673)</f>
        <v/>
      </c>
      <c r="E2669" s="7" t="str">
        <f t="shared" si="82"/>
        <v/>
      </c>
      <c r="F2669" s="7" t="str">
        <f>IF('Payments Export'!A2673="","",'Payments Export'!N2673)</f>
        <v/>
      </c>
      <c r="G2669" s="7" t="str">
        <f>IF('Payments Export'!A2673="","",'Payments Export'!O2673)</f>
        <v/>
      </c>
      <c r="H2669" s="7" t="str">
        <f>IF('Payments Export'!B2673="","",G2669-F2669)</f>
        <v/>
      </c>
      <c r="I2669" s="3" t="str">
        <f>IF(C2669&lt;&gt;"",_xlfn.XLOOKUP(IFERROR(VALUE(C2669),C2669),'Items database'!A:A,'Items database'!B:B),(_xlfn.XLOOKUP(LEFT(E2669,3),Services,Services,"")))</f>
        <v/>
      </c>
      <c r="J2669" s="3" t="str">
        <f t="shared" si="83"/>
        <v/>
      </c>
    </row>
    <row r="2670" spans="1:10" x14ac:dyDescent="0.35">
      <c r="A2670" s="7" t="str">
        <f>IF('Payments Export'!A2674="","",'Payments Export'!A2674)</f>
        <v/>
      </c>
      <c r="B2670" s="7" t="str">
        <f>IF('Payments Export'!A2674="","",'Payments Export'!B2674)</f>
        <v/>
      </c>
      <c r="C2670" s="7" t="str">
        <f>IF(IFERROR(VALUE('Payments Export'!H2674),'Payments Export'!H2674)&lt;&gt;0,IFERROR(VALUE('Payments Export'!H2674),'Payments Export'!H2674),"")</f>
        <v/>
      </c>
      <c r="D2670" s="7" t="str">
        <f>IF('Payments Export'!I2674="","",'Payments Export'!I2674)</f>
        <v/>
      </c>
      <c r="E2670" s="7" t="str">
        <f t="shared" si="82"/>
        <v/>
      </c>
      <c r="F2670" s="7" t="str">
        <f>IF('Payments Export'!A2674="","",'Payments Export'!N2674)</f>
        <v/>
      </c>
      <c r="G2670" s="7" t="str">
        <f>IF('Payments Export'!A2674="","",'Payments Export'!O2674)</f>
        <v/>
      </c>
      <c r="H2670" s="7" t="str">
        <f>IF('Payments Export'!B2674="","",G2670-F2670)</f>
        <v/>
      </c>
      <c r="I2670" s="3" t="str">
        <f>IF(C2670&lt;&gt;"",_xlfn.XLOOKUP(IFERROR(VALUE(C2670),C2670),'Items database'!A:A,'Items database'!B:B),(_xlfn.XLOOKUP(LEFT(E2670,3),Services,Services,"")))</f>
        <v/>
      </c>
      <c r="J2670" s="3" t="str">
        <f t="shared" si="83"/>
        <v/>
      </c>
    </row>
    <row r="2671" spans="1:10" x14ac:dyDescent="0.35">
      <c r="A2671" s="7" t="str">
        <f>IF('Payments Export'!A2675="","",'Payments Export'!A2675)</f>
        <v/>
      </c>
      <c r="B2671" s="7" t="str">
        <f>IF('Payments Export'!A2675="","",'Payments Export'!B2675)</f>
        <v/>
      </c>
      <c r="C2671" s="7" t="str">
        <f>IF(IFERROR(VALUE('Payments Export'!H2675),'Payments Export'!H2675)&lt;&gt;0,IFERROR(VALUE('Payments Export'!H2675),'Payments Export'!H2675),"")</f>
        <v/>
      </c>
      <c r="D2671" s="7" t="str">
        <f>IF('Payments Export'!I2675="","",'Payments Export'!I2675)</f>
        <v/>
      </c>
      <c r="E2671" s="7" t="str">
        <f t="shared" si="82"/>
        <v/>
      </c>
      <c r="F2671" s="7" t="str">
        <f>IF('Payments Export'!A2675="","",'Payments Export'!N2675)</f>
        <v/>
      </c>
      <c r="G2671" s="7" t="str">
        <f>IF('Payments Export'!A2675="","",'Payments Export'!O2675)</f>
        <v/>
      </c>
      <c r="H2671" s="7" t="str">
        <f>IF('Payments Export'!B2675="","",G2671-F2671)</f>
        <v/>
      </c>
      <c r="I2671" s="3" t="str">
        <f>IF(C2671&lt;&gt;"",_xlfn.XLOOKUP(IFERROR(VALUE(C2671),C2671),'Items database'!A:A,'Items database'!B:B),(_xlfn.XLOOKUP(LEFT(E2671,3),Services,Services,"")))</f>
        <v/>
      </c>
      <c r="J2671" s="3" t="str">
        <f t="shared" si="83"/>
        <v/>
      </c>
    </row>
    <row r="2672" spans="1:10" x14ac:dyDescent="0.35">
      <c r="A2672" s="7" t="str">
        <f>IF('Payments Export'!A2676="","",'Payments Export'!A2676)</f>
        <v/>
      </c>
      <c r="B2672" s="7" t="str">
        <f>IF('Payments Export'!A2676="","",'Payments Export'!B2676)</f>
        <v/>
      </c>
      <c r="C2672" s="7" t="str">
        <f>IF(IFERROR(VALUE('Payments Export'!H2676),'Payments Export'!H2676)&lt;&gt;0,IFERROR(VALUE('Payments Export'!H2676),'Payments Export'!H2676),"")</f>
        <v/>
      </c>
      <c r="D2672" s="7" t="str">
        <f>IF('Payments Export'!I2676="","",'Payments Export'!I2676)</f>
        <v/>
      </c>
      <c r="E2672" s="7" t="str">
        <f t="shared" si="82"/>
        <v/>
      </c>
      <c r="F2672" s="7" t="str">
        <f>IF('Payments Export'!A2676="","",'Payments Export'!N2676)</f>
        <v/>
      </c>
      <c r="G2672" s="7" t="str">
        <f>IF('Payments Export'!A2676="","",'Payments Export'!O2676)</f>
        <v/>
      </c>
      <c r="H2672" s="7" t="str">
        <f>IF('Payments Export'!B2676="","",G2672-F2672)</f>
        <v/>
      </c>
      <c r="I2672" s="3" t="str">
        <f>IF(C2672&lt;&gt;"",_xlfn.XLOOKUP(IFERROR(VALUE(C2672),C2672),'Items database'!A:A,'Items database'!B:B),(_xlfn.XLOOKUP(LEFT(E2672,3),Services,Services,"")))</f>
        <v/>
      </c>
      <c r="J2672" s="3" t="str">
        <f t="shared" si="83"/>
        <v/>
      </c>
    </row>
    <row r="2673" spans="1:10" x14ac:dyDescent="0.35">
      <c r="A2673" s="7" t="str">
        <f>IF('Payments Export'!A2677="","",'Payments Export'!A2677)</f>
        <v/>
      </c>
      <c r="B2673" s="7" t="str">
        <f>IF('Payments Export'!A2677="","",'Payments Export'!B2677)</f>
        <v/>
      </c>
      <c r="C2673" s="7" t="str">
        <f>IF(IFERROR(VALUE('Payments Export'!H2677),'Payments Export'!H2677)&lt;&gt;0,IFERROR(VALUE('Payments Export'!H2677),'Payments Export'!H2677),"")</f>
        <v/>
      </c>
      <c r="D2673" s="7" t="str">
        <f>IF('Payments Export'!I2677="","",'Payments Export'!I2677)</f>
        <v/>
      </c>
      <c r="E2673" s="7" t="str">
        <f t="shared" si="82"/>
        <v/>
      </c>
      <c r="F2673" s="7" t="str">
        <f>IF('Payments Export'!A2677="","",'Payments Export'!N2677)</f>
        <v/>
      </c>
      <c r="G2673" s="7" t="str">
        <f>IF('Payments Export'!A2677="","",'Payments Export'!O2677)</f>
        <v/>
      </c>
      <c r="H2673" s="7" t="str">
        <f>IF('Payments Export'!B2677="","",G2673-F2673)</f>
        <v/>
      </c>
      <c r="I2673" s="3" t="str">
        <f>IF(C2673&lt;&gt;"",_xlfn.XLOOKUP(IFERROR(VALUE(C2673),C2673),'Items database'!A:A,'Items database'!B:B),(_xlfn.XLOOKUP(LEFT(E2673,3),Services,Services,"")))</f>
        <v/>
      </c>
      <c r="J2673" s="3" t="str">
        <f t="shared" si="83"/>
        <v/>
      </c>
    </row>
    <row r="2674" spans="1:10" x14ac:dyDescent="0.35">
      <c r="A2674" s="7" t="str">
        <f>IF('Payments Export'!A2678="","",'Payments Export'!A2678)</f>
        <v/>
      </c>
      <c r="B2674" s="7" t="str">
        <f>IF('Payments Export'!A2678="","",'Payments Export'!B2678)</f>
        <v/>
      </c>
      <c r="C2674" s="7" t="str">
        <f>IF(IFERROR(VALUE('Payments Export'!H2678),'Payments Export'!H2678)&lt;&gt;0,IFERROR(VALUE('Payments Export'!H2678),'Payments Export'!H2678),"")</f>
        <v/>
      </c>
      <c r="D2674" s="7" t="str">
        <f>IF('Payments Export'!I2678="","",'Payments Export'!I2678)</f>
        <v/>
      </c>
      <c r="E2674" s="7" t="str">
        <f t="shared" si="82"/>
        <v/>
      </c>
      <c r="F2674" s="7" t="str">
        <f>IF('Payments Export'!A2678="","",'Payments Export'!N2678)</f>
        <v/>
      </c>
      <c r="G2674" s="7" t="str">
        <f>IF('Payments Export'!A2678="","",'Payments Export'!O2678)</f>
        <v/>
      </c>
      <c r="H2674" s="7" t="str">
        <f>IF('Payments Export'!B2678="","",G2674-F2674)</f>
        <v/>
      </c>
      <c r="I2674" s="3" t="str">
        <f>IF(C2674&lt;&gt;"",_xlfn.XLOOKUP(IFERROR(VALUE(C2674),C2674),'Items database'!A:A,'Items database'!B:B),(_xlfn.XLOOKUP(LEFT(E2674,3),Services,Services,"")))</f>
        <v/>
      </c>
      <c r="J2674" s="3" t="str">
        <f t="shared" si="83"/>
        <v/>
      </c>
    </row>
    <row r="2675" spans="1:10" x14ac:dyDescent="0.35">
      <c r="A2675" s="7" t="str">
        <f>IF('Payments Export'!A2679="","",'Payments Export'!A2679)</f>
        <v/>
      </c>
      <c r="B2675" s="7" t="str">
        <f>IF('Payments Export'!A2679="","",'Payments Export'!B2679)</f>
        <v/>
      </c>
      <c r="C2675" s="7" t="str">
        <f>IF(IFERROR(VALUE('Payments Export'!H2679),'Payments Export'!H2679)&lt;&gt;0,IFERROR(VALUE('Payments Export'!H2679),'Payments Export'!H2679),"")</f>
        <v/>
      </c>
      <c r="D2675" s="7" t="str">
        <f>IF('Payments Export'!I2679="","",'Payments Export'!I2679)</f>
        <v/>
      </c>
      <c r="E2675" s="7" t="str">
        <f t="shared" si="82"/>
        <v/>
      </c>
      <c r="F2675" s="7" t="str">
        <f>IF('Payments Export'!A2679="","",'Payments Export'!N2679)</f>
        <v/>
      </c>
      <c r="G2675" s="7" t="str">
        <f>IF('Payments Export'!A2679="","",'Payments Export'!O2679)</f>
        <v/>
      </c>
      <c r="H2675" s="7" t="str">
        <f>IF('Payments Export'!B2679="","",G2675-F2675)</f>
        <v/>
      </c>
      <c r="I2675" s="3" t="str">
        <f>IF(C2675&lt;&gt;"",_xlfn.XLOOKUP(IFERROR(VALUE(C2675),C2675),'Items database'!A:A,'Items database'!B:B),(_xlfn.XLOOKUP(LEFT(E2675,3),Services,Services,"")))</f>
        <v/>
      </c>
      <c r="J2675" s="3" t="str">
        <f t="shared" si="83"/>
        <v/>
      </c>
    </row>
    <row r="2676" spans="1:10" x14ac:dyDescent="0.35">
      <c r="A2676" s="7" t="str">
        <f>IF('Payments Export'!A2680="","",'Payments Export'!A2680)</f>
        <v/>
      </c>
      <c r="B2676" s="7" t="str">
        <f>IF('Payments Export'!A2680="","",'Payments Export'!B2680)</f>
        <v/>
      </c>
      <c r="C2676" s="7" t="str">
        <f>IF(IFERROR(VALUE('Payments Export'!H2680),'Payments Export'!H2680)&lt;&gt;0,IFERROR(VALUE('Payments Export'!H2680),'Payments Export'!H2680),"")</f>
        <v/>
      </c>
      <c r="D2676" s="7" t="str">
        <f>IF('Payments Export'!I2680="","",'Payments Export'!I2680)</f>
        <v/>
      </c>
      <c r="E2676" s="7" t="str">
        <f t="shared" si="82"/>
        <v/>
      </c>
      <c r="F2676" s="7" t="str">
        <f>IF('Payments Export'!A2680="","",'Payments Export'!N2680)</f>
        <v/>
      </c>
      <c r="G2676" s="7" t="str">
        <f>IF('Payments Export'!A2680="","",'Payments Export'!O2680)</f>
        <v/>
      </c>
      <c r="H2676" s="7" t="str">
        <f>IF('Payments Export'!B2680="","",G2676-F2676)</f>
        <v/>
      </c>
      <c r="I2676" s="3" t="str">
        <f>IF(C2676&lt;&gt;"",_xlfn.XLOOKUP(IFERROR(VALUE(C2676),C2676),'Items database'!A:A,'Items database'!B:B),(_xlfn.XLOOKUP(LEFT(E2676,3),Services,Services,"")))</f>
        <v/>
      </c>
      <c r="J2676" s="3" t="str">
        <f t="shared" si="83"/>
        <v/>
      </c>
    </row>
    <row r="2677" spans="1:10" x14ac:dyDescent="0.35">
      <c r="A2677" s="7" t="str">
        <f>IF('Payments Export'!A2681="","",'Payments Export'!A2681)</f>
        <v/>
      </c>
      <c r="B2677" s="7" t="str">
        <f>IF('Payments Export'!A2681="","",'Payments Export'!B2681)</f>
        <v/>
      </c>
      <c r="C2677" s="7" t="str">
        <f>IF(IFERROR(VALUE('Payments Export'!H2681),'Payments Export'!H2681)&lt;&gt;0,IFERROR(VALUE('Payments Export'!H2681),'Payments Export'!H2681),"")</f>
        <v/>
      </c>
      <c r="D2677" s="7" t="str">
        <f>IF('Payments Export'!I2681="","",'Payments Export'!I2681)</f>
        <v/>
      </c>
      <c r="E2677" s="7" t="str">
        <f t="shared" si="82"/>
        <v/>
      </c>
      <c r="F2677" s="7" t="str">
        <f>IF('Payments Export'!A2681="","",'Payments Export'!N2681)</f>
        <v/>
      </c>
      <c r="G2677" s="7" t="str">
        <f>IF('Payments Export'!A2681="","",'Payments Export'!O2681)</f>
        <v/>
      </c>
      <c r="H2677" s="7" t="str">
        <f>IF('Payments Export'!B2681="","",G2677-F2677)</f>
        <v/>
      </c>
      <c r="I2677" s="3" t="str">
        <f>IF(C2677&lt;&gt;"",_xlfn.XLOOKUP(IFERROR(VALUE(C2677),C2677),'Items database'!A:A,'Items database'!B:B),(_xlfn.XLOOKUP(LEFT(E2677,3),Services,Services,"")))</f>
        <v/>
      </c>
      <c r="J2677" s="3" t="str">
        <f t="shared" si="83"/>
        <v/>
      </c>
    </row>
    <row r="2678" spans="1:10" x14ac:dyDescent="0.35">
      <c r="A2678" s="7" t="str">
        <f>IF('Payments Export'!A2682="","",'Payments Export'!A2682)</f>
        <v/>
      </c>
      <c r="B2678" s="7" t="str">
        <f>IF('Payments Export'!A2682="","",'Payments Export'!B2682)</f>
        <v/>
      </c>
      <c r="C2678" s="7" t="str">
        <f>IF(IFERROR(VALUE('Payments Export'!H2682),'Payments Export'!H2682)&lt;&gt;0,IFERROR(VALUE('Payments Export'!H2682),'Payments Export'!H2682),"")</f>
        <v/>
      </c>
      <c r="D2678" s="7" t="str">
        <f>IF('Payments Export'!I2682="","",'Payments Export'!I2682)</f>
        <v/>
      </c>
      <c r="E2678" s="7" t="str">
        <f t="shared" si="82"/>
        <v/>
      </c>
      <c r="F2678" s="7" t="str">
        <f>IF('Payments Export'!A2682="","",'Payments Export'!N2682)</f>
        <v/>
      </c>
      <c r="G2678" s="7" t="str">
        <f>IF('Payments Export'!A2682="","",'Payments Export'!O2682)</f>
        <v/>
      </c>
      <c r="H2678" s="7" t="str">
        <f>IF('Payments Export'!B2682="","",G2678-F2678)</f>
        <v/>
      </c>
      <c r="I2678" s="3" t="str">
        <f>IF(C2678&lt;&gt;"",_xlfn.XLOOKUP(IFERROR(VALUE(C2678),C2678),'Items database'!A:A,'Items database'!B:B),(_xlfn.XLOOKUP(LEFT(E2678,3),Services,Services,"")))</f>
        <v/>
      </c>
      <c r="J2678" s="3" t="str">
        <f t="shared" si="83"/>
        <v/>
      </c>
    </row>
    <row r="2679" spans="1:10" x14ac:dyDescent="0.35">
      <c r="A2679" s="7" t="str">
        <f>IF('Payments Export'!A2683="","",'Payments Export'!A2683)</f>
        <v/>
      </c>
      <c r="B2679" s="7" t="str">
        <f>IF('Payments Export'!A2683="","",'Payments Export'!B2683)</f>
        <v/>
      </c>
      <c r="C2679" s="7" t="str">
        <f>IF(IFERROR(VALUE('Payments Export'!H2683),'Payments Export'!H2683)&lt;&gt;0,IFERROR(VALUE('Payments Export'!H2683),'Payments Export'!H2683),"")</f>
        <v/>
      </c>
      <c r="D2679" s="7" t="str">
        <f>IF('Payments Export'!I2683="","",'Payments Export'!I2683)</f>
        <v/>
      </c>
      <c r="E2679" s="7" t="str">
        <f t="shared" si="82"/>
        <v/>
      </c>
      <c r="F2679" s="7" t="str">
        <f>IF('Payments Export'!A2683="","",'Payments Export'!N2683)</f>
        <v/>
      </c>
      <c r="G2679" s="7" t="str">
        <f>IF('Payments Export'!A2683="","",'Payments Export'!O2683)</f>
        <v/>
      </c>
      <c r="H2679" s="7" t="str">
        <f>IF('Payments Export'!B2683="","",G2679-F2679)</f>
        <v/>
      </c>
      <c r="I2679" s="3" t="str">
        <f>IF(C2679&lt;&gt;"",_xlfn.XLOOKUP(IFERROR(VALUE(C2679),C2679),'Items database'!A:A,'Items database'!B:B),(_xlfn.XLOOKUP(LEFT(E2679,3),Services,Services,"")))</f>
        <v/>
      </c>
      <c r="J2679" s="3" t="str">
        <f t="shared" si="83"/>
        <v/>
      </c>
    </row>
    <row r="2680" spans="1:10" x14ac:dyDescent="0.35">
      <c r="A2680" s="7" t="str">
        <f>IF('Payments Export'!A2684="","",'Payments Export'!A2684)</f>
        <v/>
      </c>
      <c r="B2680" s="7" t="str">
        <f>IF('Payments Export'!A2684="","",'Payments Export'!B2684)</f>
        <v/>
      </c>
      <c r="C2680" s="7" t="str">
        <f>IF(IFERROR(VALUE('Payments Export'!H2684),'Payments Export'!H2684)&lt;&gt;0,IFERROR(VALUE('Payments Export'!H2684),'Payments Export'!H2684),"")</f>
        <v/>
      </c>
      <c r="D2680" s="7" t="str">
        <f>IF('Payments Export'!I2684="","",'Payments Export'!I2684)</f>
        <v/>
      </c>
      <c r="E2680" s="7" t="str">
        <f t="shared" si="82"/>
        <v/>
      </c>
      <c r="F2680" s="7" t="str">
        <f>IF('Payments Export'!A2684="","",'Payments Export'!N2684)</f>
        <v/>
      </c>
      <c r="G2680" s="7" t="str">
        <f>IF('Payments Export'!A2684="","",'Payments Export'!O2684)</f>
        <v/>
      </c>
      <c r="H2680" s="7" t="str">
        <f>IF('Payments Export'!B2684="","",G2680-F2680)</f>
        <v/>
      </c>
      <c r="I2680" s="3" t="str">
        <f>IF(C2680&lt;&gt;"",_xlfn.XLOOKUP(IFERROR(VALUE(C2680),C2680),'Items database'!A:A,'Items database'!B:B),(_xlfn.XLOOKUP(LEFT(E2680,3),Services,Services,"")))</f>
        <v/>
      </c>
      <c r="J2680" s="3" t="str">
        <f t="shared" si="83"/>
        <v/>
      </c>
    </row>
    <row r="2681" spans="1:10" x14ac:dyDescent="0.35">
      <c r="A2681" s="7" t="str">
        <f>IF('Payments Export'!A2685="","",'Payments Export'!A2685)</f>
        <v/>
      </c>
      <c r="B2681" s="7" t="str">
        <f>IF('Payments Export'!A2685="","",'Payments Export'!B2685)</f>
        <v/>
      </c>
      <c r="C2681" s="7" t="str">
        <f>IF(IFERROR(VALUE('Payments Export'!H2685),'Payments Export'!H2685)&lt;&gt;0,IFERROR(VALUE('Payments Export'!H2685),'Payments Export'!H2685),"")</f>
        <v/>
      </c>
      <c r="D2681" s="7" t="str">
        <f>IF('Payments Export'!I2685="","",'Payments Export'!I2685)</f>
        <v/>
      </c>
      <c r="E2681" s="7" t="str">
        <f t="shared" si="82"/>
        <v/>
      </c>
      <c r="F2681" s="7" t="str">
        <f>IF('Payments Export'!A2685="","",'Payments Export'!N2685)</f>
        <v/>
      </c>
      <c r="G2681" s="7" t="str">
        <f>IF('Payments Export'!A2685="","",'Payments Export'!O2685)</f>
        <v/>
      </c>
      <c r="H2681" s="7" t="str">
        <f>IF('Payments Export'!B2685="","",G2681-F2681)</f>
        <v/>
      </c>
      <c r="I2681" s="3" t="str">
        <f>IF(C2681&lt;&gt;"",_xlfn.XLOOKUP(IFERROR(VALUE(C2681),C2681),'Items database'!A:A,'Items database'!B:B),(_xlfn.XLOOKUP(LEFT(E2681,3),Services,Services,"")))</f>
        <v/>
      </c>
      <c r="J2681" s="3" t="str">
        <f t="shared" si="83"/>
        <v/>
      </c>
    </row>
    <row r="2682" spans="1:10" x14ac:dyDescent="0.35">
      <c r="A2682" s="7" t="str">
        <f>IF('Payments Export'!A2686="","",'Payments Export'!A2686)</f>
        <v/>
      </c>
      <c r="B2682" s="7" t="str">
        <f>IF('Payments Export'!A2686="","",'Payments Export'!B2686)</f>
        <v/>
      </c>
      <c r="C2682" s="7" t="str">
        <f>IF(IFERROR(VALUE('Payments Export'!H2686),'Payments Export'!H2686)&lt;&gt;0,IFERROR(VALUE('Payments Export'!H2686),'Payments Export'!H2686),"")</f>
        <v/>
      </c>
      <c r="D2682" s="7" t="str">
        <f>IF('Payments Export'!I2686="","",'Payments Export'!I2686)</f>
        <v/>
      </c>
      <c r="E2682" s="7" t="str">
        <f t="shared" si="82"/>
        <v/>
      </c>
      <c r="F2682" s="7" t="str">
        <f>IF('Payments Export'!A2686="","",'Payments Export'!N2686)</f>
        <v/>
      </c>
      <c r="G2682" s="7" t="str">
        <f>IF('Payments Export'!A2686="","",'Payments Export'!O2686)</f>
        <v/>
      </c>
      <c r="H2682" s="7" t="str">
        <f>IF('Payments Export'!B2686="","",G2682-F2682)</f>
        <v/>
      </c>
      <c r="I2682" s="3" t="str">
        <f>IF(C2682&lt;&gt;"",_xlfn.XLOOKUP(IFERROR(VALUE(C2682),C2682),'Items database'!A:A,'Items database'!B:B),(_xlfn.XLOOKUP(LEFT(E2682,3),Services,Services,"")))</f>
        <v/>
      </c>
      <c r="J2682" s="3" t="str">
        <f t="shared" si="83"/>
        <v/>
      </c>
    </row>
    <row r="2683" spans="1:10" x14ac:dyDescent="0.35">
      <c r="A2683" s="7" t="str">
        <f>IF('Payments Export'!A2687="","",'Payments Export'!A2687)</f>
        <v/>
      </c>
      <c r="B2683" s="7" t="str">
        <f>IF('Payments Export'!A2687="","",'Payments Export'!B2687)</f>
        <v/>
      </c>
      <c r="C2683" s="7" t="str">
        <f>IF(IFERROR(VALUE('Payments Export'!H2687),'Payments Export'!H2687)&lt;&gt;0,IFERROR(VALUE('Payments Export'!H2687),'Payments Export'!H2687),"")</f>
        <v/>
      </c>
      <c r="D2683" s="7" t="str">
        <f>IF('Payments Export'!I2687="","",'Payments Export'!I2687)</f>
        <v/>
      </c>
      <c r="E2683" s="7" t="str">
        <f t="shared" si="82"/>
        <v/>
      </c>
      <c r="F2683" s="7" t="str">
        <f>IF('Payments Export'!A2687="","",'Payments Export'!N2687)</f>
        <v/>
      </c>
      <c r="G2683" s="7" t="str">
        <f>IF('Payments Export'!A2687="","",'Payments Export'!O2687)</f>
        <v/>
      </c>
      <c r="H2683" s="7" t="str">
        <f>IF('Payments Export'!B2687="","",G2683-F2683)</f>
        <v/>
      </c>
      <c r="I2683" s="3" t="str">
        <f>IF(C2683&lt;&gt;"",_xlfn.XLOOKUP(IFERROR(VALUE(C2683),C2683),'Items database'!A:A,'Items database'!B:B),(_xlfn.XLOOKUP(LEFT(E2683,3),Services,Services,"")))</f>
        <v/>
      </c>
      <c r="J2683" s="3" t="str">
        <f t="shared" si="83"/>
        <v/>
      </c>
    </row>
    <row r="2684" spans="1:10" x14ac:dyDescent="0.35">
      <c r="A2684" s="7" t="str">
        <f>IF('Payments Export'!A2688="","",'Payments Export'!A2688)</f>
        <v/>
      </c>
      <c r="B2684" s="7" t="str">
        <f>IF('Payments Export'!A2688="","",'Payments Export'!B2688)</f>
        <v/>
      </c>
      <c r="C2684" s="7" t="str">
        <f>IF(IFERROR(VALUE('Payments Export'!H2688),'Payments Export'!H2688)&lt;&gt;0,IFERROR(VALUE('Payments Export'!H2688),'Payments Export'!H2688),"")</f>
        <v/>
      </c>
      <c r="D2684" s="7" t="str">
        <f>IF('Payments Export'!I2688="","",'Payments Export'!I2688)</f>
        <v/>
      </c>
      <c r="E2684" s="7" t="str">
        <f t="shared" si="82"/>
        <v/>
      </c>
      <c r="F2684" s="7" t="str">
        <f>IF('Payments Export'!A2688="","",'Payments Export'!N2688)</f>
        <v/>
      </c>
      <c r="G2684" s="7" t="str">
        <f>IF('Payments Export'!A2688="","",'Payments Export'!O2688)</f>
        <v/>
      </c>
      <c r="H2684" s="7" t="str">
        <f>IF('Payments Export'!B2688="","",G2684-F2684)</f>
        <v/>
      </c>
      <c r="I2684" s="3" t="str">
        <f>IF(C2684&lt;&gt;"",_xlfn.XLOOKUP(IFERROR(VALUE(C2684),C2684),'Items database'!A:A,'Items database'!B:B),(_xlfn.XLOOKUP(LEFT(E2684,3),Services,Services,"")))</f>
        <v/>
      </c>
      <c r="J2684" s="3" t="str">
        <f t="shared" si="83"/>
        <v/>
      </c>
    </row>
    <row r="2685" spans="1:10" x14ac:dyDescent="0.35">
      <c r="A2685" s="7" t="str">
        <f>IF('Payments Export'!A2689="","",'Payments Export'!A2689)</f>
        <v/>
      </c>
      <c r="B2685" s="7" t="str">
        <f>IF('Payments Export'!A2689="","",'Payments Export'!B2689)</f>
        <v/>
      </c>
      <c r="C2685" s="7" t="str">
        <f>IF(IFERROR(VALUE('Payments Export'!H2689),'Payments Export'!H2689)&lt;&gt;0,IFERROR(VALUE('Payments Export'!H2689),'Payments Export'!H2689),"")</f>
        <v/>
      </c>
      <c r="D2685" s="7" t="str">
        <f>IF('Payments Export'!I2689="","",'Payments Export'!I2689)</f>
        <v/>
      </c>
      <c r="E2685" s="7" t="str">
        <f t="shared" si="82"/>
        <v/>
      </c>
      <c r="F2685" s="7" t="str">
        <f>IF('Payments Export'!A2689="","",'Payments Export'!N2689)</f>
        <v/>
      </c>
      <c r="G2685" s="7" t="str">
        <f>IF('Payments Export'!A2689="","",'Payments Export'!O2689)</f>
        <v/>
      </c>
      <c r="H2685" s="7" t="str">
        <f>IF('Payments Export'!B2689="","",G2685-F2685)</f>
        <v/>
      </c>
      <c r="I2685" s="3" t="str">
        <f>IF(C2685&lt;&gt;"",_xlfn.XLOOKUP(IFERROR(VALUE(C2685),C2685),'Items database'!A:A,'Items database'!B:B),(_xlfn.XLOOKUP(LEFT(E2685,3),Services,Services,"")))</f>
        <v/>
      </c>
      <c r="J2685" s="3" t="str">
        <f t="shared" si="83"/>
        <v/>
      </c>
    </row>
    <row r="2686" spans="1:10" x14ac:dyDescent="0.35">
      <c r="A2686" s="7" t="str">
        <f>IF('Payments Export'!A2690="","",'Payments Export'!A2690)</f>
        <v/>
      </c>
      <c r="B2686" s="7" t="str">
        <f>IF('Payments Export'!A2690="","",'Payments Export'!B2690)</f>
        <v/>
      </c>
      <c r="C2686" s="7" t="str">
        <f>IF(IFERROR(VALUE('Payments Export'!H2690),'Payments Export'!H2690)&lt;&gt;0,IFERROR(VALUE('Payments Export'!H2690),'Payments Export'!H2690),"")</f>
        <v/>
      </c>
      <c r="D2686" s="7" t="str">
        <f>IF('Payments Export'!I2690="","",'Payments Export'!I2690)</f>
        <v/>
      </c>
      <c r="E2686" s="7" t="str">
        <f t="shared" si="82"/>
        <v/>
      </c>
      <c r="F2686" s="7" t="str">
        <f>IF('Payments Export'!A2690="","",'Payments Export'!N2690)</f>
        <v/>
      </c>
      <c r="G2686" s="7" t="str">
        <f>IF('Payments Export'!A2690="","",'Payments Export'!O2690)</f>
        <v/>
      </c>
      <c r="H2686" s="7" t="str">
        <f>IF('Payments Export'!B2690="","",G2686-F2686)</f>
        <v/>
      </c>
      <c r="I2686" s="3" t="str">
        <f>IF(C2686&lt;&gt;"",_xlfn.XLOOKUP(IFERROR(VALUE(C2686),C2686),'Items database'!A:A,'Items database'!B:B),(_xlfn.XLOOKUP(LEFT(E2686,3),Services,Services,"")))</f>
        <v/>
      </c>
      <c r="J2686" s="3" t="str">
        <f t="shared" si="83"/>
        <v/>
      </c>
    </row>
    <row r="2687" spans="1:10" x14ac:dyDescent="0.35">
      <c r="A2687" s="7" t="str">
        <f>IF('Payments Export'!A2691="","",'Payments Export'!A2691)</f>
        <v/>
      </c>
      <c r="B2687" s="7" t="str">
        <f>IF('Payments Export'!A2691="","",'Payments Export'!B2691)</f>
        <v/>
      </c>
      <c r="C2687" s="7" t="str">
        <f>IF(IFERROR(VALUE('Payments Export'!H2691),'Payments Export'!H2691)&lt;&gt;0,IFERROR(VALUE('Payments Export'!H2691),'Payments Export'!H2691),"")</f>
        <v/>
      </c>
      <c r="D2687" s="7" t="str">
        <f>IF('Payments Export'!I2691="","",'Payments Export'!I2691)</f>
        <v/>
      </c>
      <c r="E2687" s="7" t="str">
        <f t="shared" si="82"/>
        <v/>
      </c>
      <c r="F2687" s="7" t="str">
        <f>IF('Payments Export'!A2691="","",'Payments Export'!N2691)</f>
        <v/>
      </c>
      <c r="G2687" s="7" t="str">
        <f>IF('Payments Export'!A2691="","",'Payments Export'!O2691)</f>
        <v/>
      </c>
      <c r="H2687" s="7" t="str">
        <f>IF('Payments Export'!B2691="","",G2687-F2687)</f>
        <v/>
      </c>
      <c r="I2687" s="3" t="str">
        <f>IF(C2687&lt;&gt;"",_xlfn.XLOOKUP(IFERROR(VALUE(C2687),C2687),'Items database'!A:A,'Items database'!B:B),(_xlfn.XLOOKUP(LEFT(E2687,3),Services,Services,"")))</f>
        <v/>
      </c>
      <c r="J2687" s="3" t="str">
        <f t="shared" si="83"/>
        <v/>
      </c>
    </row>
    <row r="2688" spans="1:10" x14ac:dyDescent="0.35">
      <c r="A2688" s="7" t="str">
        <f>IF('Payments Export'!A2692="","",'Payments Export'!A2692)</f>
        <v/>
      </c>
      <c r="B2688" s="7" t="str">
        <f>IF('Payments Export'!A2692="","",'Payments Export'!B2692)</f>
        <v/>
      </c>
      <c r="C2688" s="7" t="str">
        <f>IF(IFERROR(VALUE('Payments Export'!H2692),'Payments Export'!H2692)&lt;&gt;0,IFERROR(VALUE('Payments Export'!H2692),'Payments Export'!H2692),"")</f>
        <v/>
      </c>
      <c r="D2688" s="7" t="str">
        <f>IF('Payments Export'!I2692="","",'Payments Export'!I2692)</f>
        <v/>
      </c>
      <c r="E2688" s="7" t="str">
        <f t="shared" si="82"/>
        <v/>
      </c>
      <c r="F2688" s="7" t="str">
        <f>IF('Payments Export'!A2692="","",'Payments Export'!N2692)</f>
        <v/>
      </c>
      <c r="G2688" s="7" t="str">
        <f>IF('Payments Export'!A2692="","",'Payments Export'!O2692)</f>
        <v/>
      </c>
      <c r="H2688" s="7" t="str">
        <f>IF('Payments Export'!B2692="","",G2688-F2688)</f>
        <v/>
      </c>
      <c r="I2688" s="3" t="str">
        <f>IF(C2688&lt;&gt;"",_xlfn.XLOOKUP(IFERROR(VALUE(C2688),C2688),'Items database'!A:A,'Items database'!B:B),(_xlfn.XLOOKUP(LEFT(E2688,3),Services,Services,"")))</f>
        <v/>
      </c>
      <c r="J2688" s="3" t="str">
        <f t="shared" si="83"/>
        <v/>
      </c>
    </row>
    <row r="2689" spans="1:10" x14ac:dyDescent="0.35">
      <c r="A2689" s="7" t="str">
        <f>IF('Payments Export'!A2693="","",'Payments Export'!A2693)</f>
        <v/>
      </c>
      <c r="B2689" s="7" t="str">
        <f>IF('Payments Export'!A2693="","",'Payments Export'!B2693)</f>
        <v/>
      </c>
      <c r="C2689" s="7" t="str">
        <f>IF(IFERROR(VALUE('Payments Export'!H2693),'Payments Export'!H2693)&lt;&gt;0,IFERROR(VALUE('Payments Export'!H2693),'Payments Export'!H2693),"")</f>
        <v/>
      </c>
      <c r="D2689" s="7" t="str">
        <f>IF('Payments Export'!I2693="","",'Payments Export'!I2693)</f>
        <v/>
      </c>
      <c r="E2689" s="7" t="str">
        <f t="shared" ref="E2689:E2752" si="84">LEFT(D2689,66)</f>
        <v/>
      </c>
      <c r="F2689" s="7" t="str">
        <f>IF('Payments Export'!A2693="","",'Payments Export'!N2693)</f>
        <v/>
      </c>
      <c r="G2689" s="7" t="str">
        <f>IF('Payments Export'!A2693="","",'Payments Export'!O2693)</f>
        <v/>
      </c>
      <c r="H2689" s="7" t="str">
        <f>IF('Payments Export'!B2693="","",G2689-F2689)</f>
        <v/>
      </c>
      <c r="I2689" s="3" t="str">
        <f>IF(C2689&lt;&gt;"",_xlfn.XLOOKUP(IFERROR(VALUE(C2689),C2689),'Items database'!A:A,'Items database'!B:B),(_xlfn.XLOOKUP(LEFT(E2689,3),Services,Services,"")))</f>
        <v/>
      </c>
      <c r="J2689" s="3" t="str">
        <f t="shared" ref="J2689:J2752" si="85">IF(ISNUMBER(F2689)=TRUE,IF(F2689=0,"","GST"),"")</f>
        <v/>
      </c>
    </row>
    <row r="2690" spans="1:10" x14ac:dyDescent="0.35">
      <c r="A2690" s="7" t="str">
        <f>IF('Payments Export'!A2694="","",'Payments Export'!A2694)</f>
        <v/>
      </c>
      <c r="B2690" s="7" t="str">
        <f>IF('Payments Export'!A2694="","",'Payments Export'!B2694)</f>
        <v/>
      </c>
      <c r="C2690" s="7" t="str">
        <f>IF(IFERROR(VALUE('Payments Export'!H2694),'Payments Export'!H2694)&lt;&gt;0,IFERROR(VALUE('Payments Export'!H2694),'Payments Export'!H2694),"")</f>
        <v/>
      </c>
      <c r="D2690" s="7" t="str">
        <f>IF('Payments Export'!I2694="","",'Payments Export'!I2694)</f>
        <v/>
      </c>
      <c r="E2690" s="7" t="str">
        <f t="shared" si="84"/>
        <v/>
      </c>
      <c r="F2690" s="7" t="str">
        <f>IF('Payments Export'!A2694="","",'Payments Export'!N2694)</f>
        <v/>
      </c>
      <c r="G2690" s="7" t="str">
        <f>IF('Payments Export'!A2694="","",'Payments Export'!O2694)</f>
        <v/>
      </c>
      <c r="H2690" s="7" t="str">
        <f>IF('Payments Export'!B2694="","",G2690-F2690)</f>
        <v/>
      </c>
      <c r="I2690" s="3" t="str">
        <f>IF(C2690&lt;&gt;"",_xlfn.XLOOKUP(IFERROR(VALUE(C2690),C2690),'Items database'!A:A,'Items database'!B:B),(_xlfn.XLOOKUP(LEFT(E2690,3),Services,Services,"")))</f>
        <v/>
      </c>
      <c r="J2690" s="3" t="str">
        <f t="shared" si="85"/>
        <v/>
      </c>
    </row>
    <row r="2691" spans="1:10" x14ac:dyDescent="0.35">
      <c r="A2691" s="7" t="str">
        <f>IF('Payments Export'!A2695="","",'Payments Export'!A2695)</f>
        <v/>
      </c>
      <c r="B2691" s="7" t="str">
        <f>IF('Payments Export'!A2695="","",'Payments Export'!B2695)</f>
        <v/>
      </c>
      <c r="C2691" s="7" t="str">
        <f>IF(IFERROR(VALUE('Payments Export'!H2695),'Payments Export'!H2695)&lt;&gt;0,IFERROR(VALUE('Payments Export'!H2695),'Payments Export'!H2695),"")</f>
        <v/>
      </c>
      <c r="D2691" s="7" t="str">
        <f>IF('Payments Export'!I2695="","",'Payments Export'!I2695)</f>
        <v/>
      </c>
      <c r="E2691" s="7" t="str">
        <f t="shared" si="84"/>
        <v/>
      </c>
      <c r="F2691" s="7" t="str">
        <f>IF('Payments Export'!A2695="","",'Payments Export'!N2695)</f>
        <v/>
      </c>
      <c r="G2691" s="7" t="str">
        <f>IF('Payments Export'!A2695="","",'Payments Export'!O2695)</f>
        <v/>
      </c>
      <c r="H2691" s="7" t="str">
        <f>IF('Payments Export'!B2695="","",G2691-F2691)</f>
        <v/>
      </c>
      <c r="I2691" s="3" t="str">
        <f>IF(C2691&lt;&gt;"",_xlfn.XLOOKUP(IFERROR(VALUE(C2691),C2691),'Items database'!A:A,'Items database'!B:B),(_xlfn.XLOOKUP(LEFT(E2691,3),Services,Services,"")))</f>
        <v/>
      </c>
      <c r="J2691" s="3" t="str">
        <f t="shared" si="85"/>
        <v/>
      </c>
    </row>
    <row r="2692" spans="1:10" x14ac:dyDescent="0.35">
      <c r="A2692" s="7" t="str">
        <f>IF('Payments Export'!A2696="","",'Payments Export'!A2696)</f>
        <v/>
      </c>
      <c r="B2692" s="7" t="str">
        <f>IF('Payments Export'!A2696="","",'Payments Export'!B2696)</f>
        <v/>
      </c>
      <c r="C2692" s="7" t="str">
        <f>IF(IFERROR(VALUE('Payments Export'!H2696),'Payments Export'!H2696)&lt;&gt;0,IFERROR(VALUE('Payments Export'!H2696),'Payments Export'!H2696),"")</f>
        <v/>
      </c>
      <c r="D2692" s="7" t="str">
        <f>IF('Payments Export'!I2696="","",'Payments Export'!I2696)</f>
        <v/>
      </c>
      <c r="E2692" s="7" t="str">
        <f t="shared" si="84"/>
        <v/>
      </c>
      <c r="F2692" s="7" t="str">
        <f>IF('Payments Export'!A2696="","",'Payments Export'!N2696)</f>
        <v/>
      </c>
      <c r="G2692" s="7" t="str">
        <f>IF('Payments Export'!A2696="","",'Payments Export'!O2696)</f>
        <v/>
      </c>
      <c r="H2692" s="7" t="str">
        <f>IF('Payments Export'!B2696="","",G2692-F2692)</f>
        <v/>
      </c>
      <c r="I2692" s="3" t="str">
        <f>IF(C2692&lt;&gt;"",_xlfn.XLOOKUP(IFERROR(VALUE(C2692),C2692),'Items database'!A:A,'Items database'!B:B),(_xlfn.XLOOKUP(LEFT(E2692,3),Services,Services,"")))</f>
        <v/>
      </c>
      <c r="J2692" s="3" t="str">
        <f t="shared" si="85"/>
        <v/>
      </c>
    </row>
    <row r="2693" spans="1:10" x14ac:dyDescent="0.35">
      <c r="A2693" s="7" t="str">
        <f>IF('Payments Export'!A2697="","",'Payments Export'!A2697)</f>
        <v/>
      </c>
      <c r="B2693" s="7" t="str">
        <f>IF('Payments Export'!A2697="","",'Payments Export'!B2697)</f>
        <v/>
      </c>
      <c r="C2693" s="7" t="str">
        <f>IF(IFERROR(VALUE('Payments Export'!H2697),'Payments Export'!H2697)&lt;&gt;0,IFERROR(VALUE('Payments Export'!H2697),'Payments Export'!H2697),"")</f>
        <v/>
      </c>
      <c r="D2693" s="7" t="str">
        <f>IF('Payments Export'!I2697="","",'Payments Export'!I2697)</f>
        <v/>
      </c>
      <c r="E2693" s="7" t="str">
        <f t="shared" si="84"/>
        <v/>
      </c>
      <c r="F2693" s="7" t="str">
        <f>IF('Payments Export'!A2697="","",'Payments Export'!N2697)</f>
        <v/>
      </c>
      <c r="G2693" s="7" t="str">
        <f>IF('Payments Export'!A2697="","",'Payments Export'!O2697)</f>
        <v/>
      </c>
      <c r="H2693" s="7" t="str">
        <f>IF('Payments Export'!B2697="","",G2693-F2693)</f>
        <v/>
      </c>
      <c r="I2693" s="3" t="str">
        <f>IF(C2693&lt;&gt;"",_xlfn.XLOOKUP(IFERROR(VALUE(C2693),C2693),'Items database'!A:A,'Items database'!B:B),(_xlfn.XLOOKUP(LEFT(E2693,3),Services,Services,"")))</f>
        <v/>
      </c>
      <c r="J2693" s="3" t="str">
        <f t="shared" si="85"/>
        <v/>
      </c>
    </row>
    <row r="2694" spans="1:10" x14ac:dyDescent="0.35">
      <c r="A2694" s="7" t="str">
        <f>IF('Payments Export'!A2698="","",'Payments Export'!A2698)</f>
        <v/>
      </c>
      <c r="B2694" s="7" t="str">
        <f>IF('Payments Export'!A2698="","",'Payments Export'!B2698)</f>
        <v/>
      </c>
      <c r="C2694" s="7" t="str">
        <f>IF(IFERROR(VALUE('Payments Export'!H2698),'Payments Export'!H2698)&lt;&gt;0,IFERROR(VALUE('Payments Export'!H2698),'Payments Export'!H2698),"")</f>
        <v/>
      </c>
      <c r="D2694" s="7" t="str">
        <f>IF('Payments Export'!I2698="","",'Payments Export'!I2698)</f>
        <v/>
      </c>
      <c r="E2694" s="7" t="str">
        <f t="shared" si="84"/>
        <v/>
      </c>
      <c r="F2694" s="7" t="str">
        <f>IF('Payments Export'!A2698="","",'Payments Export'!N2698)</f>
        <v/>
      </c>
      <c r="G2694" s="7" t="str">
        <f>IF('Payments Export'!A2698="","",'Payments Export'!O2698)</f>
        <v/>
      </c>
      <c r="H2694" s="7" t="str">
        <f>IF('Payments Export'!B2698="","",G2694-F2694)</f>
        <v/>
      </c>
      <c r="I2694" s="3" t="str">
        <f>IF(C2694&lt;&gt;"",_xlfn.XLOOKUP(IFERROR(VALUE(C2694),C2694),'Items database'!A:A,'Items database'!B:B),(_xlfn.XLOOKUP(LEFT(E2694,3),Services,Services,"")))</f>
        <v/>
      </c>
      <c r="J2694" s="3" t="str">
        <f t="shared" si="85"/>
        <v/>
      </c>
    </row>
    <row r="2695" spans="1:10" x14ac:dyDescent="0.35">
      <c r="A2695" s="7" t="str">
        <f>IF('Payments Export'!A2699="","",'Payments Export'!A2699)</f>
        <v/>
      </c>
      <c r="B2695" s="7" t="str">
        <f>IF('Payments Export'!A2699="","",'Payments Export'!B2699)</f>
        <v/>
      </c>
      <c r="C2695" s="7" t="str">
        <f>IF(IFERROR(VALUE('Payments Export'!H2699),'Payments Export'!H2699)&lt;&gt;0,IFERROR(VALUE('Payments Export'!H2699),'Payments Export'!H2699),"")</f>
        <v/>
      </c>
      <c r="D2695" s="7" t="str">
        <f>IF('Payments Export'!I2699="","",'Payments Export'!I2699)</f>
        <v/>
      </c>
      <c r="E2695" s="7" t="str">
        <f t="shared" si="84"/>
        <v/>
      </c>
      <c r="F2695" s="7" t="str">
        <f>IF('Payments Export'!A2699="","",'Payments Export'!N2699)</f>
        <v/>
      </c>
      <c r="G2695" s="7" t="str">
        <f>IF('Payments Export'!A2699="","",'Payments Export'!O2699)</f>
        <v/>
      </c>
      <c r="H2695" s="7" t="str">
        <f>IF('Payments Export'!B2699="","",G2695-F2695)</f>
        <v/>
      </c>
      <c r="I2695" s="3" t="str">
        <f>IF(C2695&lt;&gt;"",_xlfn.XLOOKUP(IFERROR(VALUE(C2695),C2695),'Items database'!A:A,'Items database'!B:B),(_xlfn.XLOOKUP(LEFT(E2695,3),Services,Services,"")))</f>
        <v/>
      </c>
      <c r="J2695" s="3" t="str">
        <f t="shared" si="85"/>
        <v/>
      </c>
    </row>
    <row r="2696" spans="1:10" x14ac:dyDescent="0.35">
      <c r="A2696" s="7" t="str">
        <f>IF('Payments Export'!A2700="","",'Payments Export'!A2700)</f>
        <v/>
      </c>
      <c r="B2696" s="7" t="str">
        <f>IF('Payments Export'!A2700="","",'Payments Export'!B2700)</f>
        <v/>
      </c>
      <c r="C2696" s="7" t="str">
        <f>IF(IFERROR(VALUE('Payments Export'!H2700),'Payments Export'!H2700)&lt;&gt;0,IFERROR(VALUE('Payments Export'!H2700),'Payments Export'!H2700),"")</f>
        <v/>
      </c>
      <c r="D2696" s="7" t="str">
        <f>IF('Payments Export'!I2700="","",'Payments Export'!I2700)</f>
        <v/>
      </c>
      <c r="E2696" s="7" t="str">
        <f t="shared" si="84"/>
        <v/>
      </c>
      <c r="F2696" s="7" t="str">
        <f>IF('Payments Export'!A2700="","",'Payments Export'!N2700)</f>
        <v/>
      </c>
      <c r="G2696" s="7" t="str">
        <f>IF('Payments Export'!A2700="","",'Payments Export'!O2700)</f>
        <v/>
      </c>
      <c r="H2696" s="7" t="str">
        <f>IF('Payments Export'!B2700="","",G2696-F2696)</f>
        <v/>
      </c>
      <c r="I2696" s="3" t="str">
        <f>IF(C2696&lt;&gt;"",_xlfn.XLOOKUP(IFERROR(VALUE(C2696),C2696),'Items database'!A:A,'Items database'!B:B),(_xlfn.XLOOKUP(LEFT(E2696,3),Services,Services,"")))</f>
        <v/>
      </c>
      <c r="J2696" s="3" t="str">
        <f t="shared" si="85"/>
        <v/>
      </c>
    </row>
    <row r="2697" spans="1:10" x14ac:dyDescent="0.35">
      <c r="A2697" s="7" t="str">
        <f>IF('Payments Export'!A2701="","",'Payments Export'!A2701)</f>
        <v/>
      </c>
      <c r="B2697" s="7" t="str">
        <f>IF('Payments Export'!A2701="","",'Payments Export'!B2701)</f>
        <v/>
      </c>
      <c r="C2697" s="7" t="str">
        <f>IF(IFERROR(VALUE('Payments Export'!H2701),'Payments Export'!H2701)&lt;&gt;0,IFERROR(VALUE('Payments Export'!H2701),'Payments Export'!H2701),"")</f>
        <v/>
      </c>
      <c r="D2697" s="7" t="str">
        <f>IF('Payments Export'!I2701="","",'Payments Export'!I2701)</f>
        <v/>
      </c>
      <c r="E2697" s="7" t="str">
        <f t="shared" si="84"/>
        <v/>
      </c>
      <c r="F2697" s="7" t="str">
        <f>IF('Payments Export'!A2701="","",'Payments Export'!N2701)</f>
        <v/>
      </c>
      <c r="G2697" s="7" t="str">
        <f>IF('Payments Export'!A2701="","",'Payments Export'!O2701)</f>
        <v/>
      </c>
      <c r="H2697" s="7" t="str">
        <f>IF('Payments Export'!B2701="","",G2697-F2697)</f>
        <v/>
      </c>
      <c r="I2697" s="3" t="str">
        <f>IF(C2697&lt;&gt;"",_xlfn.XLOOKUP(IFERROR(VALUE(C2697),C2697),'Items database'!A:A,'Items database'!B:B),(_xlfn.XLOOKUP(LEFT(E2697,3),Services,Services,"")))</f>
        <v/>
      </c>
      <c r="J2697" s="3" t="str">
        <f t="shared" si="85"/>
        <v/>
      </c>
    </row>
    <row r="2698" spans="1:10" x14ac:dyDescent="0.35">
      <c r="A2698" s="7" t="str">
        <f>IF('Payments Export'!A2702="","",'Payments Export'!A2702)</f>
        <v/>
      </c>
      <c r="B2698" s="7" t="str">
        <f>IF('Payments Export'!A2702="","",'Payments Export'!B2702)</f>
        <v/>
      </c>
      <c r="C2698" s="7" t="str">
        <f>IF(IFERROR(VALUE('Payments Export'!H2702),'Payments Export'!H2702)&lt;&gt;0,IFERROR(VALUE('Payments Export'!H2702),'Payments Export'!H2702),"")</f>
        <v/>
      </c>
      <c r="D2698" s="7" t="str">
        <f>IF('Payments Export'!I2702="","",'Payments Export'!I2702)</f>
        <v/>
      </c>
      <c r="E2698" s="7" t="str">
        <f t="shared" si="84"/>
        <v/>
      </c>
      <c r="F2698" s="7" t="str">
        <f>IF('Payments Export'!A2702="","",'Payments Export'!N2702)</f>
        <v/>
      </c>
      <c r="G2698" s="7" t="str">
        <f>IF('Payments Export'!A2702="","",'Payments Export'!O2702)</f>
        <v/>
      </c>
      <c r="H2698" s="7" t="str">
        <f>IF('Payments Export'!B2702="","",G2698-F2698)</f>
        <v/>
      </c>
      <c r="I2698" s="3" t="str">
        <f>IF(C2698&lt;&gt;"",_xlfn.XLOOKUP(IFERROR(VALUE(C2698),C2698),'Items database'!A:A,'Items database'!B:B),(_xlfn.XLOOKUP(LEFT(E2698,3),Services,Services,"")))</f>
        <v/>
      </c>
      <c r="J2698" s="3" t="str">
        <f t="shared" si="85"/>
        <v/>
      </c>
    </row>
    <row r="2699" spans="1:10" x14ac:dyDescent="0.35">
      <c r="A2699" s="7" t="str">
        <f>IF('Payments Export'!A2703="","",'Payments Export'!A2703)</f>
        <v/>
      </c>
      <c r="B2699" s="7" t="str">
        <f>IF('Payments Export'!A2703="","",'Payments Export'!B2703)</f>
        <v/>
      </c>
      <c r="C2699" s="7" t="str">
        <f>IF(IFERROR(VALUE('Payments Export'!H2703),'Payments Export'!H2703)&lt;&gt;0,IFERROR(VALUE('Payments Export'!H2703),'Payments Export'!H2703),"")</f>
        <v/>
      </c>
      <c r="D2699" s="7" t="str">
        <f>IF('Payments Export'!I2703="","",'Payments Export'!I2703)</f>
        <v/>
      </c>
      <c r="E2699" s="7" t="str">
        <f t="shared" si="84"/>
        <v/>
      </c>
      <c r="F2699" s="7" t="str">
        <f>IF('Payments Export'!A2703="","",'Payments Export'!N2703)</f>
        <v/>
      </c>
      <c r="G2699" s="7" t="str">
        <f>IF('Payments Export'!A2703="","",'Payments Export'!O2703)</f>
        <v/>
      </c>
      <c r="H2699" s="7" t="str">
        <f>IF('Payments Export'!B2703="","",G2699-F2699)</f>
        <v/>
      </c>
      <c r="I2699" s="3" t="str">
        <f>IF(C2699&lt;&gt;"",_xlfn.XLOOKUP(IFERROR(VALUE(C2699),C2699),'Items database'!A:A,'Items database'!B:B),(_xlfn.XLOOKUP(LEFT(E2699,3),Services,Services,"")))</f>
        <v/>
      </c>
      <c r="J2699" s="3" t="str">
        <f t="shared" si="85"/>
        <v/>
      </c>
    </row>
    <row r="2700" spans="1:10" x14ac:dyDescent="0.35">
      <c r="A2700" s="7" t="str">
        <f>IF('Payments Export'!A2704="","",'Payments Export'!A2704)</f>
        <v/>
      </c>
      <c r="B2700" s="7" t="str">
        <f>IF('Payments Export'!A2704="","",'Payments Export'!B2704)</f>
        <v/>
      </c>
      <c r="C2700" s="7" t="str">
        <f>IF(IFERROR(VALUE('Payments Export'!H2704),'Payments Export'!H2704)&lt;&gt;0,IFERROR(VALUE('Payments Export'!H2704),'Payments Export'!H2704),"")</f>
        <v/>
      </c>
      <c r="D2700" s="7" t="str">
        <f>IF('Payments Export'!I2704="","",'Payments Export'!I2704)</f>
        <v/>
      </c>
      <c r="E2700" s="7" t="str">
        <f t="shared" si="84"/>
        <v/>
      </c>
      <c r="F2700" s="7" t="str">
        <f>IF('Payments Export'!A2704="","",'Payments Export'!N2704)</f>
        <v/>
      </c>
      <c r="G2700" s="7" t="str">
        <f>IF('Payments Export'!A2704="","",'Payments Export'!O2704)</f>
        <v/>
      </c>
      <c r="H2700" s="7" t="str">
        <f>IF('Payments Export'!B2704="","",G2700-F2700)</f>
        <v/>
      </c>
      <c r="I2700" s="3" t="str">
        <f>IF(C2700&lt;&gt;"",_xlfn.XLOOKUP(IFERROR(VALUE(C2700),C2700),'Items database'!A:A,'Items database'!B:B),(_xlfn.XLOOKUP(LEFT(E2700,3),Services,Services,"")))</f>
        <v/>
      </c>
      <c r="J2700" s="3" t="str">
        <f t="shared" si="85"/>
        <v/>
      </c>
    </row>
    <row r="2701" spans="1:10" x14ac:dyDescent="0.35">
      <c r="A2701" s="7" t="str">
        <f>IF('Payments Export'!A2705="","",'Payments Export'!A2705)</f>
        <v/>
      </c>
      <c r="B2701" s="7" t="str">
        <f>IF('Payments Export'!A2705="","",'Payments Export'!B2705)</f>
        <v/>
      </c>
      <c r="C2701" s="7" t="str">
        <f>IF(IFERROR(VALUE('Payments Export'!H2705),'Payments Export'!H2705)&lt;&gt;0,IFERROR(VALUE('Payments Export'!H2705),'Payments Export'!H2705),"")</f>
        <v/>
      </c>
      <c r="D2701" s="7" t="str">
        <f>IF('Payments Export'!I2705="","",'Payments Export'!I2705)</f>
        <v/>
      </c>
      <c r="E2701" s="7" t="str">
        <f t="shared" si="84"/>
        <v/>
      </c>
      <c r="F2701" s="7" t="str">
        <f>IF('Payments Export'!A2705="","",'Payments Export'!N2705)</f>
        <v/>
      </c>
      <c r="G2701" s="7" t="str">
        <f>IF('Payments Export'!A2705="","",'Payments Export'!O2705)</f>
        <v/>
      </c>
      <c r="H2701" s="7" t="str">
        <f>IF('Payments Export'!B2705="","",G2701-F2701)</f>
        <v/>
      </c>
      <c r="I2701" s="3" t="str">
        <f>IF(C2701&lt;&gt;"",_xlfn.XLOOKUP(IFERROR(VALUE(C2701),C2701),'Items database'!A:A,'Items database'!B:B),(_xlfn.XLOOKUP(LEFT(E2701,3),Services,Services,"")))</f>
        <v/>
      </c>
      <c r="J2701" s="3" t="str">
        <f t="shared" si="85"/>
        <v/>
      </c>
    </row>
    <row r="2702" spans="1:10" x14ac:dyDescent="0.35">
      <c r="A2702" s="7" t="str">
        <f>IF('Payments Export'!A2706="","",'Payments Export'!A2706)</f>
        <v/>
      </c>
      <c r="B2702" s="7" t="str">
        <f>IF('Payments Export'!A2706="","",'Payments Export'!B2706)</f>
        <v/>
      </c>
      <c r="C2702" s="7" t="str">
        <f>IF(IFERROR(VALUE('Payments Export'!H2706),'Payments Export'!H2706)&lt;&gt;0,IFERROR(VALUE('Payments Export'!H2706),'Payments Export'!H2706),"")</f>
        <v/>
      </c>
      <c r="D2702" s="7" t="str">
        <f>IF('Payments Export'!I2706="","",'Payments Export'!I2706)</f>
        <v/>
      </c>
      <c r="E2702" s="7" t="str">
        <f t="shared" si="84"/>
        <v/>
      </c>
      <c r="F2702" s="7" t="str">
        <f>IF('Payments Export'!A2706="","",'Payments Export'!N2706)</f>
        <v/>
      </c>
      <c r="G2702" s="7" t="str">
        <f>IF('Payments Export'!A2706="","",'Payments Export'!O2706)</f>
        <v/>
      </c>
      <c r="H2702" s="7" t="str">
        <f>IF('Payments Export'!B2706="","",G2702-F2702)</f>
        <v/>
      </c>
      <c r="I2702" s="3" t="str">
        <f>IF(C2702&lt;&gt;"",_xlfn.XLOOKUP(IFERROR(VALUE(C2702),C2702),'Items database'!A:A,'Items database'!B:B),(_xlfn.XLOOKUP(LEFT(E2702,3),Services,Services,"")))</f>
        <v/>
      </c>
      <c r="J2702" s="3" t="str">
        <f t="shared" si="85"/>
        <v/>
      </c>
    </row>
    <row r="2703" spans="1:10" x14ac:dyDescent="0.35">
      <c r="A2703" s="7" t="str">
        <f>IF('Payments Export'!A2707="","",'Payments Export'!A2707)</f>
        <v/>
      </c>
      <c r="B2703" s="7" t="str">
        <f>IF('Payments Export'!A2707="","",'Payments Export'!B2707)</f>
        <v/>
      </c>
      <c r="C2703" s="7" t="str">
        <f>IF(IFERROR(VALUE('Payments Export'!H2707),'Payments Export'!H2707)&lt;&gt;0,IFERROR(VALUE('Payments Export'!H2707),'Payments Export'!H2707),"")</f>
        <v/>
      </c>
      <c r="D2703" s="7" t="str">
        <f>IF('Payments Export'!I2707="","",'Payments Export'!I2707)</f>
        <v/>
      </c>
      <c r="E2703" s="7" t="str">
        <f t="shared" si="84"/>
        <v/>
      </c>
      <c r="F2703" s="7" t="str">
        <f>IF('Payments Export'!A2707="","",'Payments Export'!N2707)</f>
        <v/>
      </c>
      <c r="G2703" s="7" t="str">
        <f>IF('Payments Export'!A2707="","",'Payments Export'!O2707)</f>
        <v/>
      </c>
      <c r="H2703" s="7" t="str">
        <f>IF('Payments Export'!B2707="","",G2703-F2703)</f>
        <v/>
      </c>
      <c r="I2703" s="3" t="str">
        <f>IF(C2703&lt;&gt;"",_xlfn.XLOOKUP(IFERROR(VALUE(C2703),C2703),'Items database'!A:A,'Items database'!B:B),(_xlfn.XLOOKUP(LEFT(E2703,3),Services,Services,"")))</f>
        <v/>
      </c>
      <c r="J2703" s="3" t="str">
        <f t="shared" si="85"/>
        <v/>
      </c>
    </row>
    <row r="2704" spans="1:10" x14ac:dyDescent="0.35">
      <c r="A2704" s="7" t="str">
        <f>IF('Payments Export'!A2708="","",'Payments Export'!A2708)</f>
        <v/>
      </c>
      <c r="B2704" s="7" t="str">
        <f>IF('Payments Export'!A2708="","",'Payments Export'!B2708)</f>
        <v/>
      </c>
      <c r="C2704" s="7" t="str">
        <f>IF(IFERROR(VALUE('Payments Export'!H2708),'Payments Export'!H2708)&lt;&gt;0,IFERROR(VALUE('Payments Export'!H2708),'Payments Export'!H2708),"")</f>
        <v/>
      </c>
      <c r="D2704" s="7" t="str">
        <f>IF('Payments Export'!I2708="","",'Payments Export'!I2708)</f>
        <v/>
      </c>
      <c r="E2704" s="7" t="str">
        <f t="shared" si="84"/>
        <v/>
      </c>
      <c r="F2704" s="7" t="str">
        <f>IF('Payments Export'!A2708="","",'Payments Export'!N2708)</f>
        <v/>
      </c>
      <c r="G2704" s="7" t="str">
        <f>IF('Payments Export'!A2708="","",'Payments Export'!O2708)</f>
        <v/>
      </c>
      <c r="H2704" s="7" t="str">
        <f>IF('Payments Export'!B2708="","",G2704-F2704)</f>
        <v/>
      </c>
      <c r="I2704" s="3" t="str">
        <f>IF(C2704&lt;&gt;"",_xlfn.XLOOKUP(IFERROR(VALUE(C2704),C2704),'Items database'!A:A,'Items database'!B:B),(_xlfn.XLOOKUP(LEFT(E2704,3),Services,Services,"")))</f>
        <v/>
      </c>
      <c r="J2704" s="3" t="str">
        <f t="shared" si="85"/>
        <v/>
      </c>
    </row>
    <row r="2705" spans="1:10" x14ac:dyDescent="0.35">
      <c r="A2705" s="7" t="str">
        <f>IF('Payments Export'!A2709="","",'Payments Export'!A2709)</f>
        <v/>
      </c>
      <c r="B2705" s="7" t="str">
        <f>IF('Payments Export'!A2709="","",'Payments Export'!B2709)</f>
        <v/>
      </c>
      <c r="C2705" s="7" t="str">
        <f>IF(IFERROR(VALUE('Payments Export'!H2709),'Payments Export'!H2709)&lt;&gt;0,IFERROR(VALUE('Payments Export'!H2709),'Payments Export'!H2709),"")</f>
        <v/>
      </c>
      <c r="D2705" s="7" t="str">
        <f>IF('Payments Export'!I2709="","",'Payments Export'!I2709)</f>
        <v/>
      </c>
      <c r="E2705" s="7" t="str">
        <f t="shared" si="84"/>
        <v/>
      </c>
      <c r="F2705" s="7" t="str">
        <f>IF('Payments Export'!A2709="","",'Payments Export'!N2709)</f>
        <v/>
      </c>
      <c r="G2705" s="7" t="str">
        <f>IF('Payments Export'!A2709="","",'Payments Export'!O2709)</f>
        <v/>
      </c>
      <c r="H2705" s="7" t="str">
        <f>IF('Payments Export'!B2709="","",G2705-F2705)</f>
        <v/>
      </c>
      <c r="I2705" s="3" t="str">
        <f>IF(C2705&lt;&gt;"",_xlfn.XLOOKUP(IFERROR(VALUE(C2705),C2705),'Items database'!A:A,'Items database'!B:B),(_xlfn.XLOOKUP(LEFT(E2705,3),Services,Services,"")))</f>
        <v/>
      </c>
      <c r="J2705" s="3" t="str">
        <f t="shared" si="85"/>
        <v/>
      </c>
    </row>
    <row r="2706" spans="1:10" x14ac:dyDescent="0.35">
      <c r="A2706" s="7" t="str">
        <f>IF('Payments Export'!A2710="","",'Payments Export'!A2710)</f>
        <v/>
      </c>
      <c r="B2706" s="7" t="str">
        <f>IF('Payments Export'!A2710="","",'Payments Export'!B2710)</f>
        <v/>
      </c>
      <c r="C2706" s="7" t="str">
        <f>IF(IFERROR(VALUE('Payments Export'!H2710),'Payments Export'!H2710)&lt;&gt;0,IFERROR(VALUE('Payments Export'!H2710),'Payments Export'!H2710),"")</f>
        <v/>
      </c>
      <c r="D2706" s="7" t="str">
        <f>IF('Payments Export'!I2710="","",'Payments Export'!I2710)</f>
        <v/>
      </c>
      <c r="E2706" s="7" t="str">
        <f t="shared" si="84"/>
        <v/>
      </c>
      <c r="F2706" s="7" t="str">
        <f>IF('Payments Export'!A2710="","",'Payments Export'!N2710)</f>
        <v/>
      </c>
      <c r="G2706" s="7" t="str">
        <f>IF('Payments Export'!A2710="","",'Payments Export'!O2710)</f>
        <v/>
      </c>
      <c r="H2706" s="7" t="str">
        <f>IF('Payments Export'!B2710="","",G2706-F2706)</f>
        <v/>
      </c>
      <c r="I2706" s="3" t="str">
        <f>IF(C2706&lt;&gt;"",_xlfn.XLOOKUP(IFERROR(VALUE(C2706),C2706),'Items database'!A:A,'Items database'!B:B),(_xlfn.XLOOKUP(LEFT(E2706,3),Services,Services,"")))</f>
        <v/>
      </c>
      <c r="J2706" s="3" t="str">
        <f t="shared" si="85"/>
        <v/>
      </c>
    </row>
    <row r="2707" spans="1:10" x14ac:dyDescent="0.35">
      <c r="A2707" s="7" t="str">
        <f>IF('Payments Export'!A2711="","",'Payments Export'!A2711)</f>
        <v/>
      </c>
      <c r="B2707" s="7" t="str">
        <f>IF('Payments Export'!A2711="","",'Payments Export'!B2711)</f>
        <v/>
      </c>
      <c r="C2707" s="7" t="str">
        <f>IF(IFERROR(VALUE('Payments Export'!H2711),'Payments Export'!H2711)&lt;&gt;0,IFERROR(VALUE('Payments Export'!H2711),'Payments Export'!H2711),"")</f>
        <v/>
      </c>
      <c r="D2707" s="7" t="str">
        <f>IF('Payments Export'!I2711="","",'Payments Export'!I2711)</f>
        <v/>
      </c>
      <c r="E2707" s="7" t="str">
        <f t="shared" si="84"/>
        <v/>
      </c>
      <c r="F2707" s="7" t="str">
        <f>IF('Payments Export'!A2711="","",'Payments Export'!N2711)</f>
        <v/>
      </c>
      <c r="G2707" s="7" t="str">
        <f>IF('Payments Export'!A2711="","",'Payments Export'!O2711)</f>
        <v/>
      </c>
      <c r="H2707" s="7" t="str">
        <f>IF('Payments Export'!B2711="","",G2707-F2707)</f>
        <v/>
      </c>
      <c r="I2707" s="3" t="str">
        <f>IF(C2707&lt;&gt;"",_xlfn.XLOOKUP(IFERROR(VALUE(C2707),C2707),'Items database'!A:A,'Items database'!B:B),(_xlfn.XLOOKUP(LEFT(E2707,3),Services,Services,"")))</f>
        <v/>
      </c>
      <c r="J2707" s="3" t="str">
        <f t="shared" si="85"/>
        <v/>
      </c>
    </row>
    <row r="2708" spans="1:10" x14ac:dyDescent="0.35">
      <c r="A2708" s="7" t="str">
        <f>IF('Payments Export'!A2712="","",'Payments Export'!A2712)</f>
        <v/>
      </c>
      <c r="B2708" s="7" t="str">
        <f>IF('Payments Export'!A2712="","",'Payments Export'!B2712)</f>
        <v/>
      </c>
      <c r="C2708" s="7" t="str">
        <f>IF(IFERROR(VALUE('Payments Export'!H2712),'Payments Export'!H2712)&lt;&gt;0,IFERROR(VALUE('Payments Export'!H2712),'Payments Export'!H2712),"")</f>
        <v/>
      </c>
      <c r="D2708" s="7" t="str">
        <f>IF('Payments Export'!I2712="","",'Payments Export'!I2712)</f>
        <v/>
      </c>
      <c r="E2708" s="7" t="str">
        <f t="shared" si="84"/>
        <v/>
      </c>
      <c r="F2708" s="7" t="str">
        <f>IF('Payments Export'!A2712="","",'Payments Export'!N2712)</f>
        <v/>
      </c>
      <c r="G2708" s="7" t="str">
        <f>IF('Payments Export'!A2712="","",'Payments Export'!O2712)</f>
        <v/>
      </c>
      <c r="H2708" s="7" t="str">
        <f>IF('Payments Export'!B2712="","",G2708-F2708)</f>
        <v/>
      </c>
      <c r="I2708" s="3" t="str">
        <f>IF(C2708&lt;&gt;"",_xlfn.XLOOKUP(IFERROR(VALUE(C2708),C2708),'Items database'!A:A,'Items database'!B:B),(_xlfn.XLOOKUP(LEFT(E2708,3),Services,Services,"")))</f>
        <v/>
      </c>
      <c r="J2708" s="3" t="str">
        <f t="shared" si="85"/>
        <v/>
      </c>
    </row>
    <row r="2709" spans="1:10" x14ac:dyDescent="0.35">
      <c r="A2709" s="7" t="str">
        <f>IF('Payments Export'!A2713="","",'Payments Export'!A2713)</f>
        <v/>
      </c>
      <c r="B2709" s="7" t="str">
        <f>IF('Payments Export'!A2713="","",'Payments Export'!B2713)</f>
        <v/>
      </c>
      <c r="C2709" s="7" t="str">
        <f>IF(IFERROR(VALUE('Payments Export'!H2713),'Payments Export'!H2713)&lt;&gt;0,IFERROR(VALUE('Payments Export'!H2713),'Payments Export'!H2713),"")</f>
        <v/>
      </c>
      <c r="D2709" s="7" t="str">
        <f>IF('Payments Export'!I2713="","",'Payments Export'!I2713)</f>
        <v/>
      </c>
      <c r="E2709" s="7" t="str">
        <f t="shared" si="84"/>
        <v/>
      </c>
      <c r="F2709" s="7" t="str">
        <f>IF('Payments Export'!A2713="","",'Payments Export'!N2713)</f>
        <v/>
      </c>
      <c r="G2709" s="7" t="str">
        <f>IF('Payments Export'!A2713="","",'Payments Export'!O2713)</f>
        <v/>
      </c>
      <c r="H2709" s="7" t="str">
        <f>IF('Payments Export'!B2713="","",G2709-F2709)</f>
        <v/>
      </c>
      <c r="I2709" s="3" t="str">
        <f>IF(C2709&lt;&gt;"",_xlfn.XLOOKUP(IFERROR(VALUE(C2709),C2709),'Items database'!A:A,'Items database'!B:B),(_xlfn.XLOOKUP(LEFT(E2709,3),Services,Services,"")))</f>
        <v/>
      </c>
      <c r="J2709" s="3" t="str">
        <f t="shared" si="85"/>
        <v/>
      </c>
    </row>
    <row r="2710" spans="1:10" x14ac:dyDescent="0.35">
      <c r="A2710" s="7" t="str">
        <f>IF('Payments Export'!A2714="","",'Payments Export'!A2714)</f>
        <v/>
      </c>
      <c r="B2710" s="7" t="str">
        <f>IF('Payments Export'!A2714="","",'Payments Export'!B2714)</f>
        <v/>
      </c>
      <c r="C2710" s="7" t="str">
        <f>IF(IFERROR(VALUE('Payments Export'!H2714),'Payments Export'!H2714)&lt;&gt;0,IFERROR(VALUE('Payments Export'!H2714),'Payments Export'!H2714),"")</f>
        <v/>
      </c>
      <c r="D2710" s="7" t="str">
        <f>IF('Payments Export'!I2714="","",'Payments Export'!I2714)</f>
        <v/>
      </c>
      <c r="E2710" s="7" t="str">
        <f t="shared" si="84"/>
        <v/>
      </c>
      <c r="F2710" s="7" t="str">
        <f>IF('Payments Export'!A2714="","",'Payments Export'!N2714)</f>
        <v/>
      </c>
      <c r="G2710" s="7" t="str">
        <f>IF('Payments Export'!A2714="","",'Payments Export'!O2714)</f>
        <v/>
      </c>
      <c r="H2710" s="7" t="str">
        <f>IF('Payments Export'!B2714="","",G2710-F2710)</f>
        <v/>
      </c>
      <c r="I2710" s="3" t="str">
        <f>IF(C2710&lt;&gt;"",_xlfn.XLOOKUP(IFERROR(VALUE(C2710),C2710),'Items database'!A:A,'Items database'!B:B),(_xlfn.XLOOKUP(LEFT(E2710,3),Services,Services,"")))</f>
        <v/>
      </c>
      <c r="J2710" s="3" t="str">
        <f t="shared" si="85"/>
        <v/>
      </c>
    </row>
    <row r="2711" spans="1:10" x14ac:dyDescent="0.35">
      <c r="A2711" s="7" t="str">
        <f>IF('Payments Export'!A2715="","",'Payments Export'!A2715)</f>
        <v/>
      </c>
      <c r="B2711" s="7" t="str">
        <f>IF('Payments Export'!A2715="","",'Payments Export'!B2715)</f>
        <v/>
      </c>
      <c r="C2711" s="7" t="str">
        <f>IF(IFERROR(VALUE('Payments Export'!H2715),'Payments Export'!H2715)&lt;&gt;0,IFERROR(VALUE('Payments Export'!H2715),'Payments Export'!H2715),"")</f>
        <v/>
      </c>
      <c r="D2711" s="7" t="str">
        <f>IF('Payments Export'!I2715="","",'Payments Export'!I2715)</f>
        <v/>
      </c>
      <c r="E2711" s="7" t="str">
        <f t="shared" si="84"/>
        <v/>
      </c>
      <c r="F2711" s="7" t="str">
        <f>IF('Payments Export'!A2715="","",'Payments Export'!N2715)</f>
        <v/>
      </c>
      <c r="G2711" s="7" t="str">
        <f>IF('Payments Export'!A2715="","",'Payments Export'!O2715)</f>
        <v/>
      </c>
      <c r="H2711" s="7" t="str">
        <f>IF('Payments Export'!B2715="","",G2711-F2711)</f>
        <v/>
      </c>
      <c r="I2711" s="3" t="str">
        <f>IF(C2711&lt;&gt;"",_xlfn.XLOOKUP(IFERROR(VALUE(C2711),C2711),'Items database'!A:A,'Items database'!B:B),(_xlfn.XLOOKUP(LEFT(E2711,3),Services,Services,"")))</f>
        <v/>
      </c>
      <c r="J2711" s="3" t="str">
        <f t="shared" si="85"/>
        <v/>
      </c>
    </row>
    <row r="2712" spans="1:10" x14ac:dyDescent="0.35">
      <c r="A2712" s="7" t="str">
        <f>IF('Payments Export'!A2716="","",'Payments Export'!A2716)</f>
        <v/>
      </c>
      <c r="B2712" s="7" t="str">
        <f>IF('Payments Export'!A2716="","",'Payments Export'!B2716)</f>
        <v/>
      </c>
      <c r="C2712" s="7" t="str">
        <f>IF(IFERROR(VALUE('Payments Export'!H2716),'Payments Export'!H2716)&lt;&gt;0,IFERROR(VALUE('Payments Export'!H2716),'Payments Export'!H2716),"")</f>
        <v/>
      </c>
      <c r="D2712" s="7" t="str">
        <f>IF('Payments Export'!I2716="","",'Payments Export'!I2716)</f>
        <v/>
      </c>
      <c r="E2712" s="7" t="str">
        <f t="shared" si="84"/>
        <v/>
      </c>
      <c r="F2712" s="7" t="str">
        <f>IF('Payments Export'!A2716="","",'Payments Export'!N2716)</f>
        <v/>
      </c>
      <c r="G2712" s="7" t="str">
        <f>IF('Payments Export'!A2716="","",'Payments Export'!O2716)</f>
        <v/>
      </c>
      <c r="H2712" s="7" t="str">
        <f>IF('Payments Export'!B2716="","",G2712-F2712)</f>
        <v/>
      </c>
      <c r="I2712" s="3" t="str">
        <f>IF(C2712&lt;&gt;"",_xlfn.XLOOKUP(IFERROR(VALUE(C2712),C2712),'Items database'!A:A,'Items database'!B:B),(_xlfn.XLOOKUP(LEFT(E2712,3),Services,Services,"")))</f>
        <v/>
      </c>
      <c r="J2712" s="3" t="str">
        <f t="shared" si="85"/>
        <v/>
      </c>
    </row>
    <row r="2713" spans="1:10" x14ac:dyDescent="0.35">
      <c r="A2713" s="7" t="str">
        <f>IF('Payments Export'!A2717="","",'Payments Export'!A2717)</f>
        <v/>
      </c>
      <c r="B2713" s="7" t="str">
        <f>IF('Payments Export'!A2717="","",'Payments Export'!B2717)</f>
        <v/>
      </c>
      <c r="C2713" s="7" t="str">
        <f>IF(IFERROR(VALUE('Payments Export'!H2717),'Payments Export'!H2717)&lt;&gt;0,IFERROR(VALUE('Payments Export'!H2717),'Payments Export'!H2717),"")</f>
        <v/>
      </c>
      <c r="D2713" s="7" t="str">
        <f>IF('Payments Export'!I2717="","",'Payments Export'!I2717)</f>
        <v/>
      </c>
      <c r="E2713" s="7" t="str">
        <f t="shared" si="84"/>
        <v/>
      </c>
      <c r="F2713" s="7" t="str">
        <f>IF('Payments Export'!A2717="","",'Payments Export'!N2717)</f>
        <v/>
      </c>
      <c r="G2713" s="7" t="str">
        <f>IF('Payments Export'!A2717="","",'Payments Export'!O2717)</f>
        <v/>
      </c>
      <c r="H2713" s="7" t="str">
        <f>IF('Payments Export'!B2717="","",G2713-F2713)</f>
        <v/>
      </c>
      <c r="I2713" s="3" t="str">
        <f>IF(C2713&lt;&gt;"",_xlfn.XLOOKUP(IFERROR(VALUE(C2713),C2713),'Items database'!A:A,'Items database'!B:B),(_xlfn.XLOOKUP(LEFT(E2713,3),Services,Services,"")))</f>
        <v/>
      </c>
      <c r="J2713" s="3" t="str">
        <f t="shared" si="85"/>
        <v/>
      </c>
    </row>
    <row r="2714" spans="1:10" x14ac:dyDescent="0.35">
      <c r="A2714" s="7" t="str">
        <f>IF('Payments Export'!A2718="","",'Payments Export'!A2718)</f>
        <v/>
      </c>
      <c r="B2714" s="7" t="str">
        <f>IF('Payments Export'!A2718="","",'Payments Export'!B2718)</f>
        <v/>
      </c>
      <c r="C2714" s="7" t="str">
        <f>IF(IFERROR(VALUE('Payments Export'!H2718),'Payments Export'!H2718)&lt;&gt;0,IFERROR(VALUE('Payments Export'!H2718),'Payments Export'!H2718),"")</f>
        <v/>
      </c>
      <c r="D2714" s="7" t="str">
        <f>IF('Payments Export'!I2718="","",'Payments Export'!I2718)</f>
        <v/>
      </c>
      <c r="E2714" s="7" t="str">
        <f t="shared" si="84"/>
        <v/>
      </c>
      <c r="F2714" s="7" t="str">
        <f>IF('Payments Export'!A2718="","",'Payments Export'!N2718)</f>
        <v/>
      </c>
      <c r="G2714" s="7" t="str">
        <f>IF('Payments Export'!A2718="","",'Payments Export'!O2718)</f>
        <v/>
      </c>
      <c r="H2714" s="7" t="str">
        <f>IF('Payments Export'!B2718="","",G2714-F2714)</f>
        <v/>
      </c>
      <c r="I2714" s="3" t="str">
        <f>IF(C2714&lt;&gt;"",_xlfn.XLOOKUP(IFERROR(VALUE(C2714),C2714),'Items database'!A:A,'Items database'!B:B),(_xlfn.XLOOKUP(LEFT(E2714,3),Services,Services,"")))</f>
        <v/>
      </c>
      <c r="J2714" s="3" t="str">
        <f t="shared" si="85"/>
        <v/>
      </c>
    </row>
    <row r="2715" spans="1:10" x14ac:dyDescent="0.35">
      <c r="A2715" s="7" t="str">
        <f>IF('Payments Export'!A2719="","",'Payments Export'!A2719)</f>
        <v/>
      </c>
      <c r="B2715" s="7" t="str">
        <f>IF('Payments Export'!A2719="","",'Payments Export'!B2719)</f>
        <v/>
      </c>
      <c r="C2715" s="7" t="str">
        <f>IF(IFERROR(VALUE('Payments Export'!H2719),'Payments Export'!H2719)&lt;&gt;0,IFERROR(VALUE('Payments Export'!H2719),'Payments Export'!H2719),"")</f>
        <v/>
      </c>
      <c r="D2715" s="7" t="str">
        <f>IF('Payments Export'!I2719="","",'Payments Export'!I2719)</f>
        <v/>
      </c>
      <c r="E2715" s="7" t="str">
        <f t="shared" si="84"/>
        <v/>
      </c>
      <c r="F2715" s="7" t="str">
        <f>IF('Payments Export'!A2719="","",'Payments Export'!N2719)</f>
        <v/>
      </c>
      <c r="G2715" s="7" t="str">
        <f>IF('Payments Export'!A2719="","",'Payments Export'!O2719)</f>
        <v/>
      </c>
      <c r="H2715" s="7" t="str">
        <f>IF('Payments Export'!B2719="","",G2715-F2715)</f>
        <v/>
      </c>
      <c r="I2715" s="3" t="str">
        <f>IF(C2715&lt;&gt;"",_xlfn.XLOOKUP(IFERROR(VALUE(C2715),C2715),'Items database'!A:A,'Items database'!B:B),(_xlfn.XLOOKUP(LEFT(E2715,3),Services,Services,"")))</f>
        <v/>
      </c>
      <c r="J2715" s="3" t="str">
        <f t="shared" si="85"/>
        <v/>
      </c>
    </row>
    <row r="2716" spans="1:10" x14ac:dyDescent="0.35">
      <c r="A2716" s="7" t="str">
        <f>IF('Payments Export'!A2720="","",'Payments Export'!A2720)</f>
        <v/>
      </c>
      <c r="B2716" s="7" t="str">
        <f>IF('Payments Export'!A2720="","",'Payments Export'!B2720)</f>
        <v/>
      </c>
      <c r="C2716" s="7" t="str">
        <f>IF(IFERROR(VALUE('Payments Export'!H2720),'Payments Export'!H2720)&lt;&gt;0,IFERROR(VALUE('Payments Export'!H2720),'Payments Export'!H2720),"")</f>
        <v/>
      </c>
      <c r="D2716" s="7" t="str">
        <f>IF('Payments Export'!I2720="","",'Payments Export'!I2720)</f>
        <v/>
      </c>
      <c r="E2716" s="7" t="str">
        <f t="shared" si="84"/>
        <v/>
      </c>
      <c r="F2716" s="7" t="str">
        <f>IF('Payments Export'!A2720="","",'Payments Export'!N2720)</f>
        <v/>
      </c>
      <c r="G2716" s="7" t="str">
        <f>IF('Payments Export'!A2720="","",'Payments Export'!O2720)</f>
        <v/>
      </c>
      <c r="H2716" s="7" t="str">
        <f>IF('Payments Export'!B2720="","",G2716-F2716)</f>
        <v/>
      </c>
      <c r="I2716" s="3" t="str">
        <f>IF(C2716&lt;&gt;"",_xlfn.XLOOKUP(IFERROR(VALUE(C2716),C2716),'Items database'!A:A,'Items database'!B:B),(_xlfn.XLOOKUP(LEFT(E2716,3),Services,Services,"")))</f>
        <v/>
      </c>
      <c r="J2716" s="3" t="str">
        <f t="shared" si="85"/>
        <v/>
      </c>
    </row>
    <row r="2717" spans="1:10" x14ac:dyDescent="0.35">
      <c r="A2717" s="7" t="str">
        <f>IF('Payments Export'!A2721="","",'Payments Export'!A2721)</f>
        <v/>
      </c>
      <c r="B2717" s="7" t="str">
        <f>IF('Payments Export'!A2721="","",'Payments Export'!B2721)</f>
        <v/>
      </c>
      <c r="C2717" s="7" t="str">
        <f>IF(IFERROR(VALUE('Payments Export'!H2721),'Payments Export'!H2721)&lt;&gt;0,IFERROR(VALUE('Payments Export'!H2721),'Payments Export'!H2721),"")</f>
        <v/>
      </c>
      <c r="D2717" s="7" t="str">
        <f>IF('Payments Export'!I2721="","",'Payments Export'!I2721)</f>
        <v/>
      </c>
      <c r="E2717" s="7" t="str">
        <f t="shared" si="84"/>
        <v/>
      </c>
      <c r="F2717" s="7" t="str">
        <f>IF('Payments Export'!A2721="","",'Payments Export'!N2721)</f>
        <v/>
      </c>
      <c r="G2717" s="7" t="str">
        <f>IF('Payments Export'!A2721="","",'Payments Export'!O2721)</f>
        <v/>
      </c>
      <c r="H2717" s="7" t="str">
        <f>IF('Payments Export'!B2721="","",G2717-F2717)</f>
        <v/>
      </c>
      <c r="I2717" s="3" t="str">
        <f>IF(C2717&lt;&gt;"",_xlfn.XLOOKUP(IFERROR(VALUE(C2717),C2717),'Items database'!A:A,'Items database'!B:B),(_xlfn.XLOOKUP(LEFT(E2717,3),Services,Services,"")))</f>
        <v/>
      </c>
      <c r="J2717" s="3" t="str">
        <f t="shared" si="85"/>
        <v/>
      </c>
    </row>
    <row r="2718" spans="1:10" x14ac:dyDescent="0.35">
      <c r="A2718" s="7" t="str">
        <f>IF('Payments Export'!A2722="","",'Payments Export'!A2722)</f>
        <v/>
      </c>
      <c r="B2718" s="7" t="str">
        <f>IF('Payments Export'!A2722="","",'Payments Export'!B2722)</f>
        <v/>
      </c>
      <c r="C2718" s="7" t="str">
        <f>IF(IFERROR(VALUE('Payments Export'!H2722),'Payments Export'!H2722)&lt;&gt;0,IFERROR(VALUE('Payments Export'!H2722),'Payments Export'!H2722),"")</f>
        <v/>
      </c>
      <c r="D2718" s="7" t="str">
        <f>IF('Payments Export'!I2722="","",'Payments Export'!I2722)</f>
        <v/>
      </c>
      <c r="E2718" s="7" t="str">
        <f t="shared" si="84"/>
        <v/>
      </c>
      <c r="F2718" s="7" t="str">
        <f>IF('Payments Export'!A2722="","",'Payments Export'!N2722)</f>
        <v/>
      </c>
      <c r="G2718" s="7" t="str">
        <f>IF('Payments Export'!A2722="","",'Payments Export'!O2722)</f>
        <v/>
      </c>
      <c r="H2718" s="7" t="str">
        <f>IF('Payments Export'!B2722="","",G2718-F2718)</f>
        <v/>
      </c>
      <c r="I2718" s="3" t="str">
        <f>IF(C2718&lt;&gt;"",_xlfn.XLOOKUP(IFERROR(VALUE(C2718),C2718),'Items database'!A:A,'Items database'!B:B),(_xlfn.XLOOKUP(LEFT(E2718,3),Services,Services,"")))</f>
        <v/>
      </c>
      <c r="J2718" s="3" t="str">
        <f t="shared" si="85"/>
        <v/>
      </c>
    </row>
    <row r="2719" spans="1:10" x14ac:dyDescent="0.35">
      <c r="A2719" s="7" t="str">
        <f>IF('Payments Export'!A2723="","",'Payments Export'!A2723)</f>
        <v/>
      </c>
      <c r="B2719" s="7" t="str">
        <f>IF('Payments Export'!A2723="","",'Payments Export'!B2723)</f>
        <v/>
      </c>
      <c r="C2719" s="7" t="str">
        <f>IF(IFERROR(VALUE('Payments Export'!H2723),'Payments Export'!H2723)&lt;&gt;0,IFERROR(VALUE('Payments Export'!H2723),'Payments Export'!H2723),"")</f>
        <v/>
      </c>
      <c r="D2719" s="7" t="str">
        <f>IF('Payments Export'!I2723="","",'Payments Export'!I2723)</f>
        <v/>
      </c>
      <c r="E2719" s="7" t="str">
        <f t="shared" si="84"/>
        <v/>
      </c>
      <c r="F2719" s="7" t="str">
        <f>IF('Payments Export'!A2723="","",'Payments Export'!N2723)</f>
        <v/>
      </c>
      <c r="G2719" s="7" t="str">
        <f>IF('Payments Export'!A2723="","",'Payments Export'!O2723)</f>
        <v/>
      </c>
      <c r="H2719" s="7" t="str">
        <f>IF('Payments Export'!B2723="","",G2719-F2719)</f>
        <v/>
      </c>
      <c r="I2719" s="3" t="str">
        <f>IF(C2719&lt;&gt;"",_xlfn.XLOOKUP(IFERROR(VALUE(C2719),C2719),'Items database'!A:A,'Items database'!B:B),(_xlfn.XLOOKUP(LEFT(E2719,3),Services,Services,"")))</f>
        <v/>
      </c>
      <c r="J2719" s="3" t="str">
        <f t="shared" si="85"/>
        <v/>
      </c>
    </row>
    <row r="2720" spans="1:10" x14ac:dyDescent="0.35">
      <c r="A2720" s="7" t="str">
        <f>IF('Payments Export'!A2724="","",'Payments Export'!A2724)</f>
        <v/>
      </c>
      <c r="B2720" s="7" t="str">
        <f>IF('Payments Export'!A2724="","",'Payments Export'!B2724)</f>
        <v/>
      </c>
      <c r="C2720" s="7" t="str">
        <f>IF(IFERROR(VALUE('Payments Export'!H2724),'Payments Export'!H2724)&lt;&gt;0,IFERROR(VALUE('Payments Export'!H2724),'Payments Export'!H2724),"")</f>
        <v/>
      </c>
      <c r="D2720" s="7" t="str">
        <f>IF('Payments Export'!I2724="","",'Payments Export'!I2724)</f>
        <v/>
      </c>
      <c r="E2720" s="7" t="str">
        <f t="shared" si="84"/>
        <v/>
      </c>
      <c r="F2720" s="7" t="str">
        <f>IF('Payments Export'!A2724="","",'Payments Export'!N2724)</f>
        <v/>
      </c>
      <c r="G2720" s="7" t="str">
        <f>IF('Payments Export'!A2724="","",'Payments Export'!O2724)</f>
        <v/>
      </c>
      <c r="H2720" s="7" t="str">
        <f>IF('Payments Export'!B2724="","",G2720-F2720)</f>
        <v/>
      </c>
      <c r="I2720" s="3" t="str">
        <f>IF(C2720&lt;&gt;"",_xlfn.XLOOKUP(IFERROR(VALUE(C2720),C2720),'Items database'!A:A,'Items database'!B:B),(_xlfn.XLOOKUP(LEFT(E2720,3),Services,Services,"")))</f>
        <v/>
      </c>
      <c r="J2720" s="3" t="str">
        <f t="shared" si="85"/>
        <v/>
      </c>
    </row>
    <row r="2721" spans="1:10" x14ac:dyDescent="0.35">
      <c r="A2721" s="7" t="str">
        <f>IF('Payments Export'!A2725="","",'Payments Export'!A2725)</f>
        <v/>
      </c>
      <c r="B2721" s="7" t="str">
        <f>IF('Payments Export'!A2725="","",'Payments Export'!B2725)</f>
        <v/>
      </c>
      <c r="C2721" s="7" t="str">
        <f>IF(IFERROR(VALUE('Payments Export'!H2725),'Payments Export'!H2725)&lt;&gt;0,IFERROR(VALUE('Payments Export'!H2725),'Payments Export'!H2725),"")</f>
        <v/>
      </c>
      <c r="D2721" s="7" t="str">
        <f>IF('Payments Export'!I2725="","",'Payments Export'!I2725)</f>
        <v/>
      </c>
      <c r="E2721" s="7" t="str">
        <f t="shared" si="84"/>
        <v/>
      </c>
      <c r="F2721" s="7" t="str">
        <f>IF('Payments Export'!A2725="","",'Payments Export'!N2725)</f>
        <v/>
      </c>
      <c r="G2721" s="7" t="str">
        <f>IF('Payments Export'!A2725="","",'Payments Export'!O2725)</f>
        <v/>
      </c>
      <c r="H2721" s="7" t="str">
        <f>IF('Payments Export'!B2725="","",G2721-F2721)</f>
        <v/>
      </c>
      <c r="I2721" s="3" t="str">
        <f>IF(C2721&lt;&gt;"",_xlfn.XLOOKUP(IFERROR(VALUE(C2721),C2721),'Items database'!A:A,'Items database'!B:B),(_xlfn.XLOOKUP(LEFT(E2721,3),Services,Services,"")))</f>
        <v/>
      </c>
      <c r="J2721" s="3" t="str">
        <f t="shared" si="85"/>
        <v/>
      </c>
    </row>
    <row r="2722" spans="1:10" x14ac:dyDescent="0.35">
      <c r="A2722" s="7" t="str">
        <f>IF('Payments Export'!A2726="","",'Payments Export'!A2726)</f>
        <v/>
      </c>
      <c r="B2722" s="7" t="str">
        <f>IF('Payments Export'!A2726="","",'Payments Export'!B2726)</f>
        <v/>
      </c>
      <c r="C2722" s="7" t="str">
        <f>IF(IFERROR(VALUE('Payments Export'!H2726),'Payments Export'!H2726)&lt;&gt;0,IFERROR(VALUE('Payments Export'!H2726),'Payments Export'!H2726),"")</f>
        <v/>
      </c>
      <c r="D2722" s="7" t="str">
        <f>IF('Payments Export'!I2726="","",'Payments Export'!I2726)</f>
        <v/>
      </c>
      <c r="E2722" s="7" t="str">
        <f t="shared" si="84"/>
        <v/>
      </c>
      <c r="F2722" s="7" t="str">
        <f>IF('Payments Export'!A2726="","",'Payments Export'!N2726)</f>
        <v/>
      </c>
      <c r="G2722" s="7" t="str">
        <f>IF('Payments Export'!A2726="","",'Payments Export'!O2726)</f>
        <v/>
      </c>
      <c r="H2722" s="7" t="str">
        <f>IF('Payments Export'!B2726="","",G2722-F2722)</f>
        <v/>
      </c>
      <c r="I2722" s="3" t="str">
        <f>IF(C2722&lt;&gt;"",_xlfn.XLOOKUP(IFERROR(VALUE(C2722),C2722),'Items database'!A:A,'Items database'!B:B),(_xlfn.XLOOKUP(LEFT(E2722,3),Services,Services,"")))</f>
        <v/>
      </c>
      <c r="J2722" s="3" t="str">
        <f t="shared" si="85"/>
        <v/>
      </c>
    </row>
    <row r="2723" spans="1:10" x14ac:dyDescent="0.35">
      <c r="A2723" s="7" t="str">
        <f>IF('Payments Export'!A2727="","",'Payments Export'!A2727)</f>
        <v/>
      </c>
      <c r="B2723" s="7" t="str">
        <f>IF('Payments Export'!A2727="","",'Payments Export'!B2727)</f>
        <v/>
      </c>
      <c r="C2723" s="7" t="str">
        <f>IF(IFERROR(VALUE('Payments Export'!H2727),'Payments Export'!H2727)&lt;&gt;0,IFERROR(VALUE('Payments Export'!H2727),'Payments Export'!H2727),"")</f>
        <v/>
      </c>
      <c r="D2723" s="7" t="str">
        <f>IF('Payments Export'!I2727="","",'Payments Export'!I2727)</f>
        <v/>
      </c>
      <c r="E2723" s="7" t="str">
        <f t="shared" si="84"/>
        <v/>
      </c>
      <c r="F2723" s="7" t="str">
        <f>IF('Payments Export'!A2727="","",'Payments Export'!N2727)</f>
        <v/>
      </c>
      <c r="G2723" s="7" t="str">
        <f>IF('Payments Export'!A2727="","",'Payments Export'!O2727)</f>
        <v/>
      </c>
      <c r="H2723" s="7" t="str">
        <f>IF('Payments Export'!B2727="","",G2723-F2723)</f>
        <v/>
      </c>
      <c r="I2723" s="3" t="str">
        <f>IF(C2723&lt;&gt;"",_xlfn.XLOOKUP(IFERROR(VALUE(C2723),C2723),'Items database'!A:A,'Items database'!B:B),(_xlfn.XLOOKUP(LEFT(E2723,3),Services,Services,"")))</f>
        <v/>
      </c>
      <c r="J2723" s="3" t="str">
        <f t="shared" si="85"/>
        <v/>
      </c>
    </row>
    <row r="2724" spans="1:10" x14ac:dyDescent="0.35">
      <c r="A2724" s="7" t="str">
        <f>IF('Payments Export'!A2728="","",'Payments Export'!A2728)</f>
        <v/>
      </c>
      <c r="B2724" s="7" t="str">
        <f>IF('Payments Export'!A2728="","",'Payments Export'!B2728)</f>
        <v/>
      </c>
      <c r="C2724" s="7" t="str">
        <f>IF(IFERROR(VALUE('Payments Export'!H2728),'Payments Export'!H2728)&lt;&gt;0,IFERROR(VALUE('Payments Export'!H2728),'Payments Export'!H2728),"")</f>
        <v/>
      </c>
      <c r="D2724" s="7" t="str">
        <f>IF('Payments Export'!I2728="","",'Payments Export'!I2728)</f>
        <v/>
      </c>
      <c r="E2724" s="7" t="str">
        <f t="shared" si="84"/>
        <v/>
      </c>
      <c r="F2724" s="7" t="str">
        <f>IF('Payments Export'!A2728="","",'Payments Export'!N2728)</f>
        <v/>
      </c>
      <c r="G2724" s="7" t="str">
        <f>IF('Payments Export'!A2728="","",'Payments Export'!O2728)</f>
        <v/>
      </c>
      <c r="H2724" s="7" t="str">
        <f>IF('Payments Export'!B2728="","",G2724-F2724)</f>
        <v/>
      </c>
      <c r="I2724" s="3" t="str">
        <f>IF(C2724&lt;&gt;"",_xlfn.XLOOKUP(IFERROR(VALUE(C2724),C2724),'Items database'!A:A,'Items database'!B:B),(_xlfn.XLOOKUP(LEFT(E2724,3),Services,Services,"")))</f>
        <v/>
      </c>
      <c r="J2724" s="3" t="str">
        <f t="shared" si="85"/>
        <v/>
      </c>
    </row>
    <row r="2725" spans="1:10" x14ac:dyDescent="0.35">
      <c r="A2725" s="7" t="str">
        <f>IF('Payments Export'!A2729="","",'Payments Export'!A2729)</f>
        <v/>
      </c>
      <c r="B2725" s="7" t="str">
        <f>IF('Payments Export'!A2729="","",'Payments Export'!B2729)</f>
        <v/>
      </c>
      <c r="C2725" s="7" t="str">
        <f>IF(IFERROR(VALUE('Payments Export'!H2729),'Payments Export'!H2729)&lt;&gt;0,IFERROR(VALUE('Payments Export'!H2729),'Payments Export'!H2729),"")</f>
        <v/>
      </c>
      <c r="D2725" s="7" t="str">
        <f>IF('Payments Export'!I2729="","",'Payments Export'!I2729)</f>
        <v/>
      </c>
      <c r="E2725" s="7" t="str">
        <f t="shared" si="84"/>
        <v/>
      </c>
      <c r="F2725" s="7" t="str">
        <f>IF('Payments Export'!A2729="","",'Payments Export'!N2729)</f>
        <v/>
      </c>
      <c r="G2725" s="7" t="str">
        <f>IF('Payments Export'!A2729="","",'Payments Export'!O2729)</f>
        <v/>
      </c>
      <c r="H2725" s="7" t="str">
        <f>IF('Payments Export'!B2729="","",G2725-F2725)</f>
        <v/>
      </c>
      <c r="I2725" s="3" t="str">
        <f>IF(C2725&lt;&gt;"",_xlfn.XLOOKUP(IFERROR(VALUE(C2725),C2725),'Items database'!A:A,'Items database'!B:B),(_xlfn.XLOOKUP(LEFT(E2725,3),Services,Services,"")))</f>
        <v/>
      </c>
      <c r="J2725" s="3" t="str">
        <f t="shared" si="85"/>
        <v/>
      </c>
    </row>
    <row r="2726" spans="1:10" x14ac:dyDescent="0.35">
      <c r="A2726" s="7" t="str">
        <f>IF('Payments Export'!A2730="","",'Payments Export'!A2730)</f>
        <v/>
      </c>
      <c r="B2726" s="7" t="str">
        <f>IF('Payments Export'!A2730="","",'Payments Export'!B2730)</f>
        <v/>
      </c>
      <c r="C2726" s="7" t="str">
        <f>IF(IFERROR(VALUE('Payments Export'!H2730),'Payments Export'!H2730)&lt;&gt;0,IFERROR(VALUE('Payments Export'!H2730),'Payments Export'!H2730),"")</f>
        <v/>
      </c>
      <c r="D2726" s="7" t="str">
        <f>IF('Payments Export'!I2730="","",'Payments Export'!I2730)</f>
        <v/>
      </c>
      <c r="E2726" s="7" t="str">
        <f t="shared" si="84"/>
        <v/>
      </c>
      <c r="F2726" s="7" t="str">
        <f>IF('Payments Export'!A2730="","",'Payments Export'!N2730)</f>
        <v/>
      </c>
      <c r="G2726" s="7" t="str">
        <f>IF('Payments Export'!A2730="","",'Payments Export'!O2730)</f>
        <v/>
      </c>
      <c r="H2726" s="7" t="str">
        <f>IF('Payments Export'!B2730="","",G2726-F2726)</f>
        <v/>
      </c>
      <c r="I2726" s="3" t="str">
        <f>IF(C2726&lt;&gt;"",_xlfn.XLOOKUP(IFERROR(VALUE(C2726),C2726),'Items database'!A:A,'Items database'!B:B),(_xlfn.XLOOKUP(LEFT(E2726,3),Services,Services,"")))</f>
        <v/>
      </c>
      <c r="J2726" s="3" t="str">
        <f t="shared" si="85"/>
        <v/>
      </c>
    </row>
    <row r="2727" spans="1:10" x14ac:dyDescent="0.35">
      <c r="A2727" s="7" t="str">
        <f>IF('Payments Export'!A2731="","",'Payments Export'!A2731)</f>
        <v/>
      </c>
      <c r="B2727" s="7" t="str">
        <f>IF('Payments Export'!A2731="","",'Payments Export'!B2731)</f>
        <v/>
      </c>
      <c r="C2727" s="7" t="str">
        <f>IF(IFERROR(VALUE('Payments Export'!H2731),'Payments Export'!H2731)&lt;&gt;0,IFERROR(VALUE('Payments Export'!H2731),'Payments Export'!H2731),"")</f>
        <v/>
      </c>
      <c r="D2727" s="7" t="str">
        <f>IF('Payments Export'!I2731="","",'Payments Export'!I2731)</f>
        <v/>
      </c>
      <c r="E2727" s="7" t="str">
        <f t="shared" si="84"/>
        <v/>
      </c>
      <c r="F2727" s="7" t="str">
        <f>IF('Payments Export'!A2731="","",'Payments Export'!N2731)</f>
        <v/>
      </c>
      <c r="G2727" s="7" t="str">
        <f>IF('Payments Export'!A2731="","",'Payments Export'!O2731)</f>
        <v/>
      </c>
      <c r="H2727" s="7" t="str">
        <f>IF('Payments Export'!B2731="","",G2727-F2727)</f>
        <v/>
      </c>
      <c r="I2727" s="3" t="str">
        <f>IF(C2727&lt;&gt;"",_xlfn.XLOOKUP(IFERROR(VALUE(C2727),C2727),'Items database'!A:A,'Items database'!B:B),(_xlfn.XLOOKUP(LEFT(E2727,3),Services,Services,"")))</f>
        <v/>
      </c>
      <c r="J2727" s="3" t="str">
        <f t="shared" si="85"/>
        <v/>
      </c>
    </row>
    <row r="2728" spans="1:10" x14ac:dyDescent="0.35">
      <c r="A2728" s="7" t="str">
        <f>IF('Payments Export'!A2732="","",'Payments Export'!A2732)</f>
        <v/>
      </c>
      <c r="B2728" s="7" t="str">
        <f>IF('Payments Export'!A2732="","",'Payments Export'!B2732)</f>
        <v/>
      </c>
      <c r="C2728" s="7" t="str">
        <f>IF(IFERROR(VALUE('Payments Export'!H2732),'Payments Export'!H2732)&lt;&gt;0,IFERROR(VALUE('Payments Export'!H2732),'Payments Export'!H2732),"")</f>
        <v/>
      </c>
      <c r="D2728" s="7" t="str">
        <f>IF('Payments Export'!I2732="","",'Payments Export'!I2732)</f>
        <v/>
      </c>
      <c r="E2728" s="7" t="str">
        <f t="shared" si="84"/>
        <v/>
      </c>
      <c r="F2728" s="7" t="str">
        <f>IF('Payments Export'!A2732="","",'Payments Export'!N2732)</f>
        <v/>
      </c>
      <c r="G2728" s="7" t="str">
        <f>IF('Payments Export'!A2732="","",'Payments Export'!O2732)</f>
        <v/>
      </c>
      <c r="H2728" s="7" t="str">
        <f>IF('Payments Export'!B2732="","",G2728-F2728)</f>
        <v/>
      </c>
      <c r="I2728" s="3" t="str">
        <f>IF(C2728&lt;&gt;"",_xlfn.XLOOKUP(IFERROR(VALUE(C2728),C2728),'Items database'!A:A,'Items database'!B:B),(_xlfn.XLOOKUP(LEFT(E2728,3),Services,Services,"")))</f>
        <v/>
      </c>
      <c r="J2728" s="3" t="str">
        <f t="shared" si="85"/>
        <v/>
      </c>
    </row>
    <row r="2729" spans="1:10" x14ac:dyDescent="0.35">
      <c r="A2729" s="7" t="str">
        <f>IF('Payments Export'!A2733="","",'Payments Export'!A2733)</f>
        <v/>
      </c>
      <c r="B2729" s="7" t="str">
        <f>IF('Payments Export'!A2733="","",'Payments Export'!B2733)</f>
        <v/>
      </c>
      <c r="C2729" s="7" t="str">
        <f>IF(IFERROR(VALUE('Payments Export'!H2733),'Payments Export'!H2733)&lt;&gt;0,IFERROR(VALUE('Payments Export'!H2733),'Payments Export'!H2733),"")</f>
        <v/>
      </c>
      <c r="D2729" s="7" t="str">
        <f>IF('Payments Export'!I2733="","",'Payments Export'!I2733)</f>
        <v/>
      </c>
      <c r="E2729" s="7" t="str">
        <f t="shared" si="84"/>
        <v/>
      </c>
      <c r="F2729" s="7" t="str">
        <f>IF('Payments Export'!A2733="","",'Payments Export'!N2733)</f>
        <v/>
      </c>
      <c r="G2729" s="7" t="str">
        <f>IF('Payments Export'!A2733="","",'Payments Export'!O2733)</f>
        <v/>
      </c>
      <c r="H2729" s="7" t="str">
        <f>IF('Payments Export'!B2733="","",G2729-F2729)</f>
        <v/>
      </c>
      <c r="I2729" s="3" t="str">
        <f>IF(C2729&lt;&gt;"",_xlfn.XLOOKUP(IFERROR(VALUE(C2729),C2729),'Items database'!A:A,'Items database'!B:B),(_xlfn.XLOOKUP(LEFT(E2729,3),Services,Services,"")))</f>
        <v/>
      </c>
      <c r="J2729" s="3" t="str">
        <f t="shared" si="85"/>
        <v/>
      </c>
    </row>
    <row r="2730" spans="1:10" x14ac:dyDescent="0.35">
      <c r="A2730" s="7" t="str">
        <f>IF('Payments Export'!A2734="","",'Payments Export'!A2734)</f>
        <v/>
      </c>
      <c r="B2730" s="7" t="str">
        <f>IF('Payments Export'!A2734="","",'Payments Export'!B2734)</f>
        <v/>
      </c>
      <c r="C2730" s="7" t="str">
        <f>IF(IFERROR(VALUE('Payments Export'!H2734),'Payments Export'!H2734)&lt;&gt;0,IFERROR(VALUE('Payments Export'!H2734),'Payments Export'!H2734),"")</f>
        <v/>
      </c>
      <c r="D2730" s="7" t="str">
        <f>IF('Payments Export'!I2734="","",'Payments Export'!I2734)</f>
        <v/>
      </c>
      <c r="E2730" s="7" t="str">
        <f t="shared" si="84"/>
        <v/>
      </c>
      <c r="F2730" s="7" t="str">
        <f>IF('Payments Export'!A2734="","",'Payments Export'!N2734)</f>
        <v/>
      </c>
      <c r="G2730" s="7" t="str">
        <f>IF('Payments Export'!A2734="","",'Payments Export'!O2734)</f>
        <v/>
      </c>
      <c r="H2730" s="7" t="str">
        <f>IF('Payments Export'!B2734="","",G2730-F2730)</f>
        <v/>
      </c>
      <c r="I2730" s="3" t="str">
        <f>IF(C2730&lt;&gt;"",_xlfn.XLOOKUP(IFERROR(VALUE(C2730),C2730),'Items database'!A:A,'Items database'!B:B),(_xlfn.XLOOKUP(LEFT(E2730,3),Services,Services,"")))</f>
        <v/>
      </c>
      <c r="J2730" s="3" t="str">
        <f t="shared" si="85"/>
        <v/>
      </c>
    </row>
    <row r="2731" spans="1:10" x14ac:dyDescent="0.35">
      <c r="A2731" s="7" t="str">
        <f>IF('Payments Export'!A2735="","",'Payments Export'!A2735)</f>
        <v/>
      </c>
      <c r="B2731" s="7" t="str">
        <f>IF('Payments Export'!A2735="","",'Payments Export'!B2735)</f>
        <v/>
      </c>
      <c r="C2731" s="7" t="str">
        <f>IF(IFERROR(VALUE('Payments Export'!H2735),'Payments Export'!H2735)&lt;&gt;0,IFERROR(VALUE('Payments Export'!H2735),'Payments Export'!H2735),"")</f>
        <v/>
      </c>
      <c r="D2731" s="7" t="str">
        <f>IF('Payments Export'!I2735="","",'Payments Export'!I2735)</f>
        <v/>
      </c>
      <c r="E2731" s="7" t="str">
        <f t="shared" si="84"/>
        <v/>
      </c>
      <c r="F2731" s="7" t="str">
        <f>IF('Payments Export'!A2735="","",'Payments Export'!N2735)</f>
        <v/>
      </c>
      <c r="G2731" s="7" t="str">
        <f>IF('Payments Export'!A2735="","",'Payments Export'!O2735)</f>
        <v/>
      </c>
      <c r="H2731" s="7" t="str">
        <f>IF('Payments Export'!B2735="","",G2731-F2731)</f>
        <v/>
      </c>
      <c r="I2731" s="3" t="str">
        <f>IF(C2731&lt;&gt;"",_xlfn.XLOOKUP(IFERROR(VALUE(C2731),C2731),'Items database'!A:A,'Items database'!B:B),(_xlfn.XLOOKUP(LEFT(E2731,3),Services,Services,"")))</f>
        <v/>
      </c>
      <c r="J2731" s="3" t="str">
        <f t="shared" si="85"/>
        <v/>
      </c>
    </row>
    <row r="2732" spans="1:10" x14ac:dyDescent="0.35">
      <c r="A2732" s="7" t="str">
        <f>IF('Payments Export'!A2736="","",'Payments Export'!A2736)</f>
        <v/>
      </c>
      <c r="B2732" s="7" t="str">
        <f>IF('Payments Export'!A2736="","",'Payments Export'!B2736)</f>
        <v/>
      </c>
      <c r="C2732" s="7" t="str">
        <f>IF(IFERROR(VALUE('Payments Export'!H2736),'Payments Export'!H2736)&lt;&gt;0,IFERROR(VALUE('Payments Export'!H2736),'Payments Export'!H2736),"")</f>
        <v/>
      </c>
      <c r="D2732" s="7" t="str">
        <f>IF('Payments Export'!I2736="","",'Payments Export'!I2736)</f>
        <v/>
      </c>
      <c r="E2732" s="7" t="str">
        <f t="shared" si="84"/>
        <v/>
      </c>
      <c r="F2732" s="7" t="str">
        <f>IF('Payments Export'!A2736="","",'Payments Export'!N2736)</f>
        <v/>
      </c>
      <c r="G2732" s="7" t="str">
        <f>IF('Payments Export'!A2736="","",'Payments Export'!O2736)</f>
        <v/>
      </c>
      <c r="H2732" s="7" t="str">
        <f>IF('Payments Export'!B2736="","",G2732-F2732)</f>
        <v/>
      </c>
      <c r="I2732" s="3" t="str">
        <f>IF(C2732&lt;&gt;"",_xlfn.XLOOKUP(IFERROR(VALUE(C2732),C2732),'Items database'!A:A,'Items database'!B:B),(_xlfn.XLOOKUP(LEFT(E2732,3),Services,Services,"")))</f>
        <v/>
      </c>
      <c r="J2732" s="3" t="str">
        <f t="shared" si="85"/>
        <v/>
      </c>
    </row>
    <row r="2733" spans="1:10" x14ac:dyDescent="0.35">
      <c r="A2733" s="7" t="str">
        <f>IF('Payments Export'!A2737="","",'Payments Export'!A2737)</f>
        <v/>
      </c>
      <c r="B2733" s="7" t="str">
        <f>IF('Payments Export'!A2737="","",'Payments Export'!B2737)</f>
        <v/>
      </c>
      <c r="C2733" s="7" t="str">
        <f>IF(IFERROR(VALUE('Payments Export'!H2737),'Payments Export'!H2737)&lt;&gt;0,IFERROR(VALUE('Payments Export'!H2737),'Payments Export'!H2737),"")</f>
        <v/>
      </c>
      <c r="D2733" s="7" t="str">
        <f>IF('Payments Export'!I2737="","",'Payments Export'!I2737)</f>
        <v/>
      </c>
      <c r="E2733" s="7" t="str">
        <f t="shared" si="84"/>
        <v/>
      </c>
      <c r="F2733" s="7" t="str">
        <f>IF('Payments Export'!A2737="","",'Payments Export'!N2737)</f>
        <v/>
      </c>
      <c r="G2733" s="7" t="str">
        <f>IF('Payments Export'!A2737="","",'Payments Export'!O2737)</f>
        <v/>
      </c>
      <c r="H2733" s="7" t="str">
        <f>IF('Payments Export'!B2737="","",G2733-F2733)</f>
        <v/>
      </c>
      <c r="I2733" s="3" t="str">
        <f>IF(C2733&lt;&gt;"",_xlfn.XLOOKUP(IFERROR(VALUE(C2733),C2733),'Items database'!A:A,'Items database'!B:B),(_xlfn.XLOOKUP(LEFT(E2733,3),Services,Services,"")))</f>
        <v/>
      </c>
      <c r="J2733" s="3" t="str">
        <f t="shared" si="85"/>
        <v/>
      </c>
    </row>
    <row r="2734" spans="1:10" x14ac:dyDescent="0.35">
      <c r="A2734" s="7" t="str">
        <f>IF('Payments Export'!A2738="","",'Payments Export'!A2738)</f>
        <v/>
      </c>
      <c r="B2734" s="7" t="str">
        <f>IF('Payments Export'!A2738="","",'Payments Export'!B2738)</f>
        <v/>
      </c>
      <c r="C2734" s="7" t="str">
        <f>IF(IFERROR(VALUE('Payments Export'!H2738),'Payments Export'!H2738)&lt;&gt;0,IFERROR(VALUE('Payments Export'!H2738),'Payments Export'!H2738),"")</f>
        <v/>
      </c>
      <c r="D2734" s="7" t="str">
        <f>IF('Payments Export'!I2738="","",'Payments Export'!I2738)</f>
        <v/>
      </c>
      <c r="E2734" s="7" t="str">
        <f t="shared" si="84"/>
        <v/>
      </c>
      <c r="F2734" s="7" t="str">
        <f>IF('Payments Export'!A2738="","",'Payments Export'!N2738)</f>
        <v/>
      </c>
      <c r="G2734" s="7" t="str">
        <f>IF('Payments Export'!A2738="","",'Payments Export'!O2738)</f>
        <v/>
      </c>
      <c r="H2734" s="7" t="str">
        <f>IF('Payments Export'!B2738="","",G2734-F2734)</f>
        <v/>
      </c>
      <c r="I2734" s="3" t="str">
        <f>IF(C2734&lt;&gt;"",_xlfn.XLOOKUP(IFERROR(VALUE(C2734),C2734),'Items database'!A:A,'Items database'!B:B),(_xlfn.XLOOKUP(LEFT(E2734,3),Services,Services,"")))</f>
        <v/>
      </c>
      <c r="J2734" s="3" t="str">
        <f t="shared" si="85"/>
        <v/>
      </c>
    </row>
    <row r="2735" spans="1:10" x14ac:dyDescent="0.35">
      <c r="A2735" s="7" t="str">
        <f>IF('Payments Export'!A2739="","",'Payments Export'!A2739)</f>
        <v/>
      </c>
      <c r="B2735" s="7" t="str">
        <f>IF('Payments Export'!A2739="","",'Payments Export'!B2739)</f>
        <v/>
      </c>
      <c r="C2735" s="7" t="str">
        <f>IF(IFERROR(VALUE('Payments Export'!H2739),'Payments Export'!H2739)&lt;&gt;0,IFERROR(VALUE('Payments Export'!H2739),'Payments Export'!H2739),"")</f>
        <v/>
      </c>
      <c r="D2735" s="7" t="str">
        <f>IF('Payments Export'!I2739="","",'Payments Export'!I2739)</f>
        <v/>
      </c>
      <c r="E2735" s="7" t="str">
        <f t="shared" si="84"/>
        <v/>
      </c>
      <c r="F2735" s="7" t="str">
        <f>IF('Payments Export'!A2739="","",'Payments Export'!N2739)</f>
        <v/>
      </c>
      <c r="G2735" s="7" t="str">
        <f>IF('Payments Export'!A2739="","",'Payments Export'!O2739)</f>
        <v/>
      </c>
      <c r="H2735" s="7" t="str">
        <f>IF('Payments Export'!B2739="","",G2735-F2735)</f>
        <v/>
      </c>
      <c r="I2735" s="3" t="str">
        <f>IF(C2735&lt;&gt;"",_xlfn.XLOOKUP(IFERROR(VALUE(C2735),C2735),'Items database'!A:A,'Items database'!B:B),(_xlfn.XLOOKUP(LEFT(E2735,3),Services,Services,"")))</f>
        <v/>
      </c>
      <c r="J2735" s="3" t="str">
        <f t="shared" si="85"/>
        <v/>
      </c>
    </row>
    <row r="2736" spans="1:10" x14ac:dyDescent="0.35">
      <c r="A2736" s="7" t="str">
        <f>IF('Payments Export'!A2740="","",'Payments Export'!A2740)</f>
        <v/>
      </c>
      <c r="B2736" s="7" t="str">
        <f>IF('Payments Export'!A2740="","",'Payments Export'!B2740)</f>
        <v/>
      </c>
      <c r="C2736" s="7" t="str">
        <f>IF(IFERROR(VALUE('Payments Export'!H2740),'Payments Export'!H2740)&lt;&gt;0,IFERROR(VALUE('Payments Export'!H2740),'Payments Export'!H2740),"")</f>
        <v/>
      </c>
      <c r="D2736" s="7" t="str">
        <f>IF('Payments Export'!I2740="","",'Payments Export'!I2740)</f>
        <v/>
      </c>
      <c r="E2736" s="7" t="str">
        <f t="shared" si="84"/>
        <v/>
      </c>
      <c r="F2736" s="7" t="str">
        <f>IF('Payments Export'!A2740="","",'Payments Export'!N2740)</f>
        <v/>
      </c>
      <c r="G2736" s="7" t="str">
        <f>IF('Payments Export'!A2740="","",'Payments Export'!O2740)</f>
        <v/>
      </c>
      <c r="H2736" s="7" t="str">
        <f>IF('Payments Export'!B2740="","",G2736-F2736)</f>
        <v/>
      </c>
      <c r="I2736" s="3" t="str">
        <f>IF(C2736&lt;&gt;"",_xlfn.XLOOKUP(IFERROR(VALUE(C2736),C2736),'Items database'!A:A,'Items database'!B:B),(_xlfn.XLOOKUP(LEFT(E2736,3),Services,Services,"")))</f>
        <v/>
      </c>
      <c r="J2736" s="3" t="str">
        <f t="shared" si="85"/>
        <v/>
      </c>
    </row>
    <row r="2737" spans="1:10" x14ac:dyDescent="0.35">
      <c r="A2737" s="7" t="str">
        <f>IF('Payments Export'!A2741="","",'Payments Export'!A2741)</f>
        <v/>
      </c>
      <c r="B2737" s="7" t="str">
        <f>IF('Payments Export'!A2741="","",'Payments Export'!B2741)</f>
        <v/>
      </c>
      <c r="C2737" s="7" t="str">
        <f>IF(IFERROR(VALUE('Payments Export'!H2741),'Payments Export'!H2741)&lt;&gt;0,IFERROR(VALUE('Payments Export'!H2741),'Payments Export'!H2741),"")</f>
        <v/>
      </c>
      <c r="D2737" s="7" t="str">
        <f>IF('Payments Export'!I2741="","",'Payments Export'!I2741)</f>
        <v/>
      </c>
      <c r="E2737" s="7" t="str">
        <f t="shared" si="84"/>
        <v/>
      </c>
      <c r="F2737" s="7" t="str">
        <f>IF('Payments Export'!A2741="","",'Payments Export'!N2741)</f>
        <v/>
      </c>
      <c r="G2737" s="7" t="str">
        <f>IF('Payments Export'!A2741="","",'Payments Export'!O2741)</f>
        <v/>
      </c>
      <c r="H2737" s="7" t="str">
        <f>IF('Payments Export'!B2741="","",G2737-F2737)</f>
        <v/>
      </c>
      <c r="I2737" s="3" t="str">
        <f>IF(C2737&lt;&gt;"",_xlfn.XLOOKUP(IFERROR(VALUE(C2737),C2737),'Items database'!A:A,'Items database'!B:B),(_xlfn.XLOOKUP(LEFT(E2737,3),Services,Services,"")))</f>
        <v/>
      </c>
      <c r="J2737" s="3" t="str">
        <f t="shared" si="85"/>
        <v/>
      </c>
    </row>
    <row r="2738" spans="1:10" x14ac:dyDescent="0.35">
      <c r="A2738" s="7" t="str">
        <f>IF('Payments Export'!A2742="","",'Payments Export'!A2742)</f>
        <v/>
      </c>
      <c r="B2738" s="7" t="str">
        <f>IF('Payments Export'!A2742="","",'Payments Export'!B2742)</f>
        <v/>
      </c>
      <c r="C2738" s="7" t="str">
        <f>IF(IFERROR(VALUE('Payments Export'!H2742),'Payments Export'!H2742)&lt;&gt;0,IFERROR(VALUE('Payments Export'!H2742),'Payments Export'!H2742),"")</f>
        <v/>
      </c>
      <c r="D2738" s="7" t="str">
        <f>IF('Payments Export'!I2742="","",'Payments Export'!I2742)</f>
        <v/>
      </c>
      <c r="E2738" s="7" t="str">
        <f t="shared" si="84"/>
        <v/>
      </c>
      <c r="F2738" s="7" t="str">
        <f>IF('Payments Export'!A2742="","",'Payments Export'!N2742)</f>
        <v/>
      </c>
      <c r="G2738" s="7" t="str">
        <f>IF('Payments Export'!A2742="","",'Payments Export'!O2742)</f>
        <v/>
      </c>
      <c r="H2738" s="7" t="str">
        <f>IF('Payments Export'!B2742="","",G2738-F2738)</f>
        <v/>
      </c>
      <c r="I2738" s="3" t="str">
        <f>IF(C2738&lt;&gt;"",_xlfn.XLOOKUP(IFERROR(VALUE(C2738),C2738),'Items database'!A:A,'Items database'!B:B),(_xlfn.XLOOKUP(LEFT(E2738,3),Services,Services,"")))</f>
        <v/>
      </c>
      <c r="J2738" s="3" t="str">
        <f t="shared" si="85"/>
        <v/>
      </c>
    </row>
    <row r="2739" spans="1:10" x14ac:dyDescent="0.35">
      <c r="A2739" s="7" t="str">
        <f>IF('Payments Export'!A2743="","",'Payments Export'!A2743)</f>
        <v/>
      </c>
      <c r="B2739" s="7" t="str">
        <f>IF('Payments Export'!A2743="","",'Payments Export'!B2743)</f>
        <v/>
      </c>
      <c r="C2739" s="7" t="str">
        <f>IF(IFERROR(VALUE('Payments Export'!H2743),'Payments Export'!H2743)&lt;&gt;0,IFERROR(VALUE('Payments Export'!H2743),'Payments Export'!H2743),"")</f>
        <v/>
      </c>
      <c r="D2739" s="7" t="str">
        <f>IF('Payments Export'!I2743="","",'Payments Export'!I2743)</f>
        <v/>
      </c>
      <c r="E2739" s="7" t="str">
        <f t="shared" si="84"/>
        <v/>
      </c>
      <c r="F2739" s="7" t="str">
        <f>IF('Payments Export'!A2743="","",'Payments Export'!N2743)</f>
        <v/>
      </c>
      <c r="G2739" s="7" t="str">
        <f>IF('Payments Export'!A2743="","",'Payments Export'!O2743)</f>
        <v/>
      </c>
      <c r="H2739" s="7" t="str">
        <f>IF('Payments Export'!B2743="","",G2739-F2739)</f>
        <v/>
      </c>
      <c r="I2739" s="3" t="str">
        <f>IF(C2739&lt;&gt;"",_xlfn.XLOOKUP(IFERROR(VALUE(C2739),C2739),'Items database'!A:A,'Items database'!B:B),(_xlfn.XLOOKUP(LEFT(E2739,3),Services,Services,"")))</f>
        <v/>
      </c>
      <c r="J2739" s="3" t="str">
        <f t="shared" si="85"/>
        <v/>
      </c>
    </row>
    <row r="2740" spans="1:10" x14ac:dyDescent="0.35">
      <c r="A2740" s="7" t="str">
        <f>IF('Payments Export'!A2744="","",'Payments Export'!A2744)</f>
        <v/>
      </c>
      <c r="B2740" s="7" t="str">
        <f>IF('Payments Export'!A2744="","",'Payments Export'!B2744)</f>
        <v/>
      </c>
      <c r="C2740" s="7" t="str">
        <f>IF(IFERROR(VALUE('Payments Export'!H2744),'Payments Export'!H2744)&lt;&gt;0,IFERROR(VALUE('Payments Export'!H2744),'Payments Export'!H2744),"")</f>
        <v/>
      </c>
      <c r="D2740" s="7" t="str">
        <f>IF('Payments Export'!I2744="","",'Payments Export'!I2744)</f>
        <v/>
      </c>
      <c r="E2740" s="7" t="str">
        <f t="shared" si="84"/>
        <v/>
      </c>
      <c r="F2740" s="7" t="str">
        <f>IF('Payments Export'!A2744="","",'Payments Export'!N2744)</f>
        <v/>
      </c>
      <c r="G2740" s="7" t="str">
        <f>IF('Payments Export'!A2744="","",'Payments Export'!O2744)</f>
        <v/>
      </c>
      <c r="H2740" s="7" t="str">
        <f>IF('Payments Export'!B2744="","",G2740-F2740)</f>
        <v/>
      </c>
      <c r="I2740" s="3" t="str">
        <f>IF(C2740&lt;&gt;"",_xlfn.XLOOKUP(IFERROR(VALUE(C2740),C2740),'Items database'!A:A,'Items database'!B:B),(_xlfn.XLOOKUP(LEFT(E2740,3),Services,Services,"")))</f>
        <v/>
      </c>
      <c r="J2740" s="3" t="str">
        <f t="shared" si="85"/>
        <v/>
      </c>
    </row>
    <row r="2741" spans="1:10" x14ac:dyDescent="0.35">
      <c r="A2741" s="7" t="str">
        <f>IF('Payments Export'!A2745="","",'Payments Export'!A2745)</f>
        <v/>
      </c>
      <c r="B2741" s="7" t="str">
        <f>IF('Payments Export'!A2745="","",'Payments Export'!B2745)</f>
        <v/>
      </c>
      <c r="C2741" s="7" t="str">
        <f>IF(IFERROR(VALUE('Payments Export'!H2745),'Payments Export'!H2745)&lt;&gt;0,IFERROR(VALUE('Payments Export'!H2745),'Payments Export'!H2745),"")</f>
        <v/>
      </c>
      <c r="D2741" s="7" t="str">
        <f>IF('Payments Export'!I2745="","",'Payments Export'!I2745)</f>
        <v/>
      </c>
      <c r="E2741" s="7" t="str">
        <f t="shared" si="84"/>
        <v/>
      </c>
      <c r="F2741" s="7" t="str">
        <f>IF('Payments Export'!A2745="","",'Payments Export'!N2745)</f>
        <v/>
      </c>
      <c r="G2741" s="7" t="str">
        <f>IF('Payments Export'!A2745="","",'Payments Export'!O2745)</f>
        <v/>
      </c>
      <c r="H2741" s="7" t="str">
        <f>IF('Payments Export'!B2745="","",G2741-F2741)</f>
        <v/>
      </c>
      <c r="I2741" s="3" t="str">
        <f>IF(C2741&lt;&gt;"",_xlfn.XLOOKUP(IFERROR(VALUE(C2741),C2741),'Items database'!A:A,'Items database'!B:B),(_xlfn.XLOOKUP(LEFT(E2741,3),Services,Services,"")))</f>
        <v/>
      </c>
      <c r="J2741" s="3" t="str">
        <f t="shared" si="85"/>
        <v/>
      </c>
    </row>
    <row r="2742" spans="1:10" x14ac:dyDescent="0.35">
      <c r="A2742" s="7" t="str">
        <f>IF('Payments Export'!A2746="","",'Payments Export'!A2746)</f>
        <v/>
      </c>
      <c r="B2742" s="7" t="str">
        <f>IF('Payments Export'!A2746="","",'Payments Export'!B2746)</f>
        <v/>
      </c>
      <c r="C2742" s="7" t="str">
        <f>IF(IFERROR(VALUE('Payments Export'!H2746),'Payments Export'!H2746)&lt;&gt;0,IFERROR(VALUE('Payments Export'!H2746),'Payments Export'!H2746),"")</f>
        <v/>
      </c>
      <c r="D2742" s="7" t="str">
        <f>IF('Payments Export'!I2746="","",'Payments Export'!I2746)</f>
        <v/>
      </c>
      <c r="E2742" s="7" t="str">
        <f t="shared" si="84"/>
        <v/>
      </c>
      <c r="F2742" s="7" t="str">
        <f>IF('Payments Export'!A2746="","",'Payments Export'!N2746)</f>
        <v/>
      </c>
      <c r="G2742" s="7" t="str">
        <f>IF('Payments Export'!A2746="","",'Payments Export'!O2746)</f>
        <v/>
      </c>
      <c r="H2742" s="7" t="str">
        <f>IF('Payments Export'!B2746="","",G2742-F2742)</f>
        <v/>
      </c>
      <c r="I2742" s="3" t="str">
        <f>IF(C2742&lt;&gt;"",_xlfn.XLOOKUP(IFERROR(VALUE(C2742),C2742),'Items database'!A:A,'Items database'!B:B),(_xlfn.XLOOKUP(LEFT(E2742,3),Services,Services,"")))</f>
        <v/>
      </c>
      <c r="J2742" s="3" t="str">
        <f t="shared" si="85"/>
        <v/>
      </c>
    </row>
    <row r="2743" spans="1:10" x14ac:dyDescent="0.35">
      <c r="A2743" s="7" t="str">
        <f>IF('Payments Export'!A2747="","",'Payments Export'!A2747)</f>
        <v/>
      </c>
      <c r="B2743" s="7" t="str">
        <f>IF('Payments Export'!A2747="","",'Payments Export'!B2747)</f>
        <v/>
      </c>
      <c r="C2743" s="7" t="str">
        <f>IF(IFERROR(VALUE('Payments Export'!H2747),'Payments Export'!H2747)&lt;&gt;0,IFERROR(VALUE('Payments Export'!H2747),'Payments Export'!H2747),"")</f>
        <v/>
      </c>
      <c r="D2743" s="7" t="str">
        <f>IF('Payments Export'!I2747="","",'Payments Export'!I2747)</f>
        <v/>
      </c>
      <c r="E2743" s="7" t="str">
        <f t="shared" si="84"/>
        <v/>
      </c>
      <c r="F2743" s="7" t="str">
        <f>IF('Payments Export'!A2747="","",'Payments Export'!N2747)</f>
        <v/>
      </c>
      <c r="G2743" s="7" t="str">
        <f>IF('Payments Export'!A2747="","",'Payments Export'!O2747)</f>
        <v/>
      </c>
      <c r="H2743" s="7" t="str">
        <f>IF('Payments Export'!B2747="","",G2743-F2743)</f>
        <v/>
      </c>
      <c r="I2743" s="3" t="str">
        <f>IF(C2743&lt;&gt;"",_xlfn.XLOOKUP(IFERROR(VALUE(C2743),C2743),'Items database'!A:A,'Items database'!B:B),(_xlfn.XLOOKUP(LEFT(E2743,3),Services,Services,"")))</f>
        <v/>
      </c>
      <c r="J2743" s="3" t="str">
        <f t="shared" si="85"/>
        <v/>
      </c>
    </row>
    <row r="2744" spans="1:10" x14ac:dyDescent="0.35">
      <c r="A2744" s="7" t="str">
        <f>IF('Payments Export'!A2748="","",'Payments Export'!A2748)</f>
        <v/>
      </c>
      <c r="B2744" s="7" t="str">
        <f>IF('Payments Export'!A2748="","",'Payments Export'!B2748)</f>
        <v/>
      </c>
      <c r="C2744" s="7" t="str">
        <f>IF(IFERROR(VALUE('Payments Export'!H2748),'Payments Export'!H2748)&lt;&gt;0,IFERROR(VALUE('Payments Export'!H2748),'Payments Export'!H2748),"")</f>
        <v/>
      </c>
      <c r="D2744" s="7" t="str">
        <f>IF('Payments Export'!I2748="","",'Payments Export'!I2748)</f>
        <v/>
      </c>
      <c r="E2744" s="7" t="str">
        <f t="shared" si="84"/>
        <v/>
      </c>
      <c r="F2744" s="7" t="str">
        <f>IF('Payments Export'!A2748="","",'Payments Export'!N2748)</f>
        <v/>
      </c>
      <c r="G2744" s="7" t="str">
        <f>IF('Payments Export'!A2748="","",'Payments Export'!O2748)</f>
        <v/>
      </c>
      <c r="H2744" s="7" t="str">
        <f>IF('Payments Export'!B2748="","",G2744-F2744)</f>
        <v/>
      </c>
      <c r="I2744" s="3" t="str">
        <f>IF(C2744&lt;&gt;"",_xlfn.XLOOKUP(IFERROR(VALUE(C2744),C2744),'Items database'!A:A,'Items database'!B:B),(_xlfn.XLOOKUP(LEFT(E2744,3),Services,Services,"")))</f>
        <v/>
      </c>
      <c r="J2744" s="3" t="str">
        <f t="shared" si="85"/>
        <v/>
      </c>
    </row>
    <row r="2745" spans="1:10" x14ac:dyDescent="0.35">
      <c r="A2745" s="7" t="str">
        <f>IF('Payments Export'!A2749="","",'Payments Export'!A2749)</f>
        <v/>
      </c>
      <c r="B2745" s="7" t="str">
        <f>IF('Payments Export'!A2749="","",'Payments Export'!B2749)</f>
        <v/>
      </c>
      <c r="C2745" s="7" t="str">
        <f>IF(IFERROR(VALUE('Payments Export'!H2749),'Payments Export'!H2749)&lt;&gt;0,IFERROR(VALUE('Payments Export'!H2749),'Payments Export'!H2749),"")</f>
        <v/>
      </c>
      <c r="D2745" s="7" t="str">
        <f>IF('Payments Export'!I2749="","",'Payments Export'!I2749)</f>
        <v/>
      </c>
      <c r="E2745" s="7" t="str">
        <f t="shared" si="84"/>
        <v/>
      </c>
      <c r="F2745" s="7" t="str">
        <f>IF('Payments Export'!A2749="","",'Payments Export'!N2749)</f>
        <v/>
      </c>
      <c r="G2745" s="7" t="str">
        <f>IF('Payments Export'!A2749="","",'Payments Export'!O2749)</f>
        <v/>
      </c>
      <c r="H2745" s="7" t="str">
        <f>IF('Payments Export'!B2749="","",G2745-F2745)</f>
        <v/>
      </c>
      <c r="I2745" s="3" t="str">
        <f>IF(C2745&lt;&gt;"",_xlfn.XLOOKUP(IFERROR(VALUE(C2745),C2745),'Items database'!A:A,'Items database'!B:B),(_xlfn.XLOOKUP(LEFT(E2745,3),Services,Services,"")))</f>
        <v/>
      </c>
      <c r="J2745" s="3" t="str">
        <f t="shared" si="85"/>
        <v/>
      </c>
    </row>
    <row r="2746" spans="1:10" x14ac:dyDescent="0.35">
      <c r="A2746" s="7" t="str">
        <f>IF('Payments Export'!A2750="","",'Payments Export'!A2750)</f>
        <v/>
      </c>
      <c r="B2746" s="7" t="str">
        <f>IF('Payments Export'!A2750="","",'Payments Export'!B2750)</f>
        <v/>
      </c>
      <c r="C2746" s="7" t="str">
        <f>IF(IFERROR(VALUE('Payments Export'!H2750),'Payments Export'!H2750)&lt;&gt;0,IFERROR(VALUE('Payments Export'!H2750),'Payments Export'!H2750),"")</f>
        <v/>
      </c>
      <c r="D2746" s="7" t="str">
        <f>IF('Payments Export'!I2750="","",'Payments Export'!I2750)</f>
        <v/>
      </c>
      <c r="E2746" s="7" t="str">
        <f t="shared" si="84"/>
        <v/>
      </c>
      <c r="F2746" s="7" t="str">
        <f>IF('Payments Export'!A2750="","",'Payments Export'!N2750)</f>
        <v/>
      </c>
      <c r="G2746" s="7" t="str">
        <f>IF('Payments Export'!A2750="","",'Payments Export'!O2750)</f>
        <v/>
      </c>
      <c r="H2746" s="7" t="str">
        <f>IF('Payments Export'!B2750="","",G2746-F2746)</f>
        <v/>
      </c>
      <c r="I2746" s="3" t="str">
        <f>IF(C2746&lt;&gt;"",_xlfn.XLOOKUP(IFERROR(VALUE(C2746),C2746),'Items database'!A:A,'Items database'!B:B),(_xlfn.XLOOKUP(LEFT(E2746,3),Services,Services,"")))</f>
        <v/>
      </c>
      <c r="J2746" s="3" t="str">
        <f t="shared" si="85"/>
        <v/>
      </c>
    </row>
    <row r="2747" spans="1:10" x14ac:dyDescent="0.35">
      <c r="A2747" s="7" t="str">
        <f>IF('Payments Export'!A2751="","",'Payments Export'!A2751)</f>
        <v/>
      </c>
      <c r="B2747" s="7" t="str">
        <f>IF('Payments Export'!A2751="","",'Payments Export'!B2751)</f>
        <v/>
      </c>
      <c r="C2747" s="7" t="str">
        <f>IF(IFERROR(VALUE('Payments Export'!H2751),'Payments Export'!H2751)&lt;&gt;0,IFERROR(VALUE('Payments Export'!H2751),'Payments Export'!H2751),"")</f>
        <v/>
      </c>
      <c r="D2747" s="7" t="str">
        <f>IF('Payments Export'!I2751="","",'Payments Export'!I2751)</f>
        <v/>
      </c>
      <c r="E2747" s="7" t="str">
        <f t="shared" si="84"/>
        <v/>
      </c>
      <c r="F2747" s="7" t="str">
        <f>IF('Payments Export'!A2751="","",'Payments Export'!N2751)</f>
        <v/>
      </c>
      <c r="G2747" s="7" t="str">
        <f>IF('Payments Export'!A2751="","",'Payments Export'!O2751)</f>
        <v/>
      </c>
      <c r="H2747" s="7" t="str">
        <f>IF('Payments Export'!B2751="","",G2747-F2747)</f>
        <v/>
      </c>
      <c r="I2747" s="3" t="str">
        <f>IF(C2747&lt;&gt;"",_xlfn.XLOOKUP(IFERROR(VALUE(C2747),C2747),'Items database'!A:A,'Items database'!B:B),(_xlfn.XLOOKUP(LEFT(E2747,3),Services,Services,"")))</f>
        <v/>
      </c>
      <c r="J2747" s="3" t="str">
        <f t="shared" si="85"/>
        <v/>
      </c>
    </row>
    <row r="2748" spans="1:10" x14ac:dyDescent="0.35">
      <c r="A2748" s="7" t="str">
        <f>IF('Payments Export'!A2752="","",'Payments Export'!A2752)</f>
        <v/>
      </c>
      <c r="B2748" s="7" t="str">
        <f>IF('Payments Export'!A2752="","",'Payments Export'!B2752)</f>
        <v/>
      </c>
      <c r="C2748" s="7" t="str">
        <f>IF(IFERROR(VALUE('Payments Export'!H2752),'Payments Export'!H2752)&lt;&gt;0,IFERROR(VALUE('Payments Export'!H2752),'Payments Export'!H2752),"")</f>
        <v/>
      </c>
      <c r="D2748" s="7" t="str">
        <f>IF('Payments Export'!I2752="","",'Payments Export'!I2752)</f>
        <v/>
      </c>
      <c r="E2748" s="7" t="str">
        <f t="shared" si="84"/>
        <v/>
      </c>
      <c r="F2748" s="7" t="str">
        <f>IF('Payments Export'!A2752="","",'Payments Export'!N2752)</f>
        <v/>
      </c>
      <c r="G2748" s="7" t="str">
        <f>IF('Payments Export'!A2752="","",'Payments Export'!O2752)</f>
        <v/>
      </c>
      <c r="H2748" s="7" t="str">
        <f>IF('Payments Export'!B2752="","",G2748-F2748)</f>
        <v/>
      </c>
      <c r="I2748" s="3" t="str">
        <f>IF(C2748&lt;&gt;"",_xlfn.XLOOKUP(IFERROR(VALUE(C2748),C2748),'Items database'!A:A,'Items database'!B:B),(_xlfn.XLOOKUP(LEFT(E2748,3),Services,Services,"")))</f>
        <v/>
      </c>
      <c r="J2748" s="3" t="str">
        <f t="shared" si="85"/>
        <v/>
      </c>
    </row>
    <row r="2749" spans="1:10" x14ac:dyDescent="0.35">
      <c r="A2749" s="7" t="str">
        <f>IF('Payments Export'!A2753="","",'Payments Export'!A2753)</f>
        <v/>
      </c>
      <c r="B2749" s="7" t="str">
        <f>IF('Payments Export'!A2753="","",'Payments Export'!B2753)</f>
        <v/>
      </c>
      <c r="C2749" s="7" t="str">
        <f>IF(IFERROR(VALUE('Payments Export'!H2753),'Payments Export'!H2753)&lt;&gt;0,IFERROR(VALUE('Payments Export'!H2753),'Payments Export'!H2753),"")</f>
        <v/>
      </c>
      <c r="D2749" s="7" t="str">
        <f>IF('Payments Export'!I2753="","",'Payments Export'!I2753)</f>
        <v/>
      </c>
      <c r="E2749" s="7" t="str">
        <f t="shared" si="84"/>
        <v/>
      </c>
      <c r="F2749" s="7" t="str">
        <f>IF('Payments Export'!A2753="","",'Payments Export'!N2753)</f>
        <v/>
      </c>
      <c r="G2749" s="7" t="str">
        <f>IF('Payments Export'!A2753="","",'Payments Export'!O2753)</f>
        <v/>
      </c>
      <c r="H2749" s="7" t="str">
        <f>IF('Payments Export'!B2753="","",G2749-F2749)</f>
        <v/>
      </c>
      <c r="I2749" s="3" t="str">
        <f>IF(C2749&lt;&gt;"",_xlfn.XLOOKUP(IFERROR(VALUE(C2749),C2749),'Items database'!A:A,'Items database'!B:B),(_xlfn.XLOOKUP(LEFT(E2749,3),Services,Services,"")))</f>
        <v/>
      </c>
      <c r="J2749" s="3" t="str">
        <f t="shared" si="85"/>
        <v/>
      </c>
    </row>
    <row r="2750" spans="1:10" x14ac:dyDescent="0.35">
      <c r="A2750" s="7" t="str">
        <f>IF('Payments Export'!A2754="","",'Payments Export'!A2754)</f>
        <v/>
      </c>
      <c r="B2750" s="7" t="str">
        <f>IF('Payments Export'!A2754="","",'Payments Export'!B2754)</f>
        <v/>
      </c>
      <c r="C2750" s="7" t="str">
        <f>IF(IFERROR(VALUE('Payments Export'!H2754),'Payments Export'!H2754)&lt;&gt;0,IFERROR(VALUE('Payments Export'!H2754),'Payments Export'!H2754),"")</f>
        <v/>
      </c>
      <c r="D2750" s="7" t="str">
        <f>IF('Payments Export'!I2754="","",'Payments Export'!I2754)</f>
        <v/>
      </c>
      <c r="E2750" s="7" t="str">
        <f t="shared" si="84"/>
        <v/>
      </c>
      <c r="F2750" s="7" t="str">
        <f>IF('Payments Export'!A2754="","",'Payments Export'!N2754)</f>
        <v/>
      </c>
      <c r="G2750" s="7" t="str">
        <f>IF('Payments Export'!A2754="","",'Payments Export'!O2754)</f>
        <v/>
      </c>
      <c r="H2750" s="7" t="str">
        <f>IF('Payments Export'!B2754="","",G2750-F2750)</f>
        <v/>
      </c>
      <c r="I2750" s="3" t="str">
        <f>IF(C2750&lt;&gt;"",_xlfn.XLOOKUP(IFERROR(VALUE(C2750),C2750),'Items database'!A:A,'Items database'!B:B),(_xlfn.XLOOKUP(LEFT(E2750,3),Services,Services,"")))</f>
        <v/>
      </c>
      <c r="J2750" s="3" t="str">
        <f t="shared" si="85"/>
        <v/>
      </c>
    </row>
    <row r="2751" spans="1:10" x14ac:dyDescent="0.35">
      <c r="A2751" s="7" t="str">
        <f>IF('Payments Export'!A2755="","",'Payments Export'!A2755)</f>
        <v/>
      </c>
      <c r="B2751" s="7" t="str">
        <f>IF('Payments Export'!A2755="","",'Payments Export'!B2755)</f>
        <v/>
      </c>
      <c r="C2751" s="7" t="str">
        <f>IF(IFERROR(VALUE('Payments Export'!H2755),'Payments Export'!H2755)&lt;&gt;0,IFERROR(VALUE('Payments Export'!H2755),'Payments Export'!H2755),"")</f>
        <v/>
      </c>
      <c r="D2751" s="7" t="str">
        <f>IF('Payments Export'!I2755="","",'Payments Export'!I2755)</f>
        <v/>
      </c>
      <c r="E2751" s="7" t="str">
        <f t="shared" si="84"/>
        <v/>
      </c>
      <c r="F2751" s="7" t="str">
        <f>IF('Payments Export'!A2755="","",'Payments Export'!N2755)</f>
        <v/>
      </c>
      <c r="G2751" s="7" t="str">
        <f>IF('Payments Export'!A2755="","",'Payments Export'!O2755)</f>
        <v/>
      </c>
      <c r="H2751" s="7" t="str">
        <f>IF('Payments Export'!B2755="","",G2751-F2751)</f>
        <v/>
      </c>
      <c r="I2751" s="3" t="str">
        <f>IF(C2751&lt;&gt;"",_xlfn.XLOOKUP(IFERROR(VALUE(C2751),C2751),'Items database'!A:A,'Items database'!B:B),(_xlfn.XLOOKUP(LEFT(E2751,3),Services,Services,"")))</f>
        <v/>
      </c>
      <c r="J2751" s="3" t="str">
        <f t="shared" si="85"/>
        <v/>
      </c>
    </row>
    <row r="2752" spans="1:10" x14ac:dyDescent="0.35">
      <c r="A2752" s="7" t="str">
        <f>IF('Payments Export'!A2756="","",'Payments Export'!A2756)</f>
        <v/>
      </c>
      <c r="B2752" s="7" t="str">
        <f>IF('Payments Export'!A2756="","",'Payments Export'!B2756)</f>
        <v/>
      </c>
      <c r="C2752" s="7" t="str">
        <f>IF(IFERROR(VALUE('Payments Export'!H2756),'Payments Export'!H2756)&lt;&gt;0,IFERROR(VALUE('Payments Export'!H2756),'Payments Export'!H2756),"")</f>
        <v/>
      </c>
      <c r="D2752" s="7" t="str">
        <f>IF('Payments Export'!I2756="","",'Payments Export'!I2756)</f>
        <v/>
      </c>
      <c r="E2752" s="7" t="str">
        <f t="shared" si="84"/>
        <v/>
      </c>
      <c r="F2752" s="7" t="str">
        <f>IF('Payments Export'!A2756="","",'Payments Export'!N2756)</f>
        <v/>
      </c>
      <c r="G2752" s="7" t="str">
        <f>IF('Payments Export'!A2756="","",'Payments Export'!O2756)</f>
        <v/>
      </c>
      <c r="H2752" s="7" t="str">
        <f>IF('Payments Export'!B2756="","",G2752-F2752)</f>
        <v/>
      </c>
      <c r="I2752" s="3" t="str">
        <f>IF(C2752&lt;&gt;"",_xlfn.XLOOKUP(IFERROR(VALUE(C2752),C2752),'Items database'!A:A,'Items database'!B:B),(_xlfn.XLOOKUP(LEFT(E2752,3),Services,Services,"")))</f>
        <v/>
      </c>
      <c r="J2752" s="3" t="str">
        <f t="shared" si="85"/>
        <v/>
      </c>
    </row>
    <row r="2753" spans="1:10" x14ac:dyDescent="0.35">
      <c r="A2753" s="7" t="str">
        <f>IF('Payments Export'!A2757="","",'Payments Export'!A2757)</f>
        <v/>
      </c>
      <c r="B2753" s="7" t="str">
        <f>IF('Payments Export'!A2757="","",'Payments Export'!B2757)</f>
        <v/>
      </c>
      <c r="C2753" s="7" t="str">
        <f>IF(IFERROR(VALUE('Payments Export'!H2757),'Payments Export'!H2757)&lt;&gt;0,IFERROR(VALUE('Payments Export'!H2757),'Payments Export'!H2757),"")</f>
        <v/>
      </c>
      <c r="D2753" s="7" t="str">
        <f>IF('Payments Export'!I2757="","",'Payments Export'!I2757)</f>
        <v/>
      </c>
      <c r="E2753" s="7" t="str">
        <f t="shared" ref="E2753:E2816" si="86">LEFT(D2753,66)</f>
        <v/>
      </c>
      <c r="F2753" s="7" t="str">
        <f>IF('Payments Export'!A2757="","",'Payments Export'!N2757)</f>
        <v/>
      </c>
      <c r="G2753" s="7" t="str">
        <f>IF('Payments Export'!A2757="","",'Payments Export'!O2757)</f>
        <v/>
      </c>
      <c r="H2753" s="7" t="str">
        <f>IF('Payments Export'!B2757="","",G2753-F2753)</f>
        <v/>
      </c>
      <c r="I2753" s="3" t="str">
        <f>IF(C2753&lt;&gt;"",_xlfn.XLOOKUP(IFERROR(VALUE(C2753),C2753),'Items database'!A:A,'Items database'!B:B),(_xlfn.XLOOKUP(LEFT(E2753,3),Services,Services,"")))</f>
        <v/>
      </c>
      <c r="J2753" s="3" t="str">
        <f t="shared" ref="J2753:J2816" si="87">IF(ISNUMBER(F2753)=TRUE,IF(F2753=0,"","GST"),"")</f>
        <v/>
      </c>
    </row>
    <row r="2754" spans="1:10" x14ac:dyDescent="0.35">
      <c r="A2754" s="7" t="str">
        <f>IF('Payments Export'!A2758="","",'Payments Export'!A2758)</f>
        <v/>
      </c>
      <c r="B2754" s="7" t="str">
        <f>IF('Payments Export'!A2758="","",'Payments Export'!B2758)</f>
        <v/>
      </c>
      <c r="C2754" s="7" t="str">
        <f>IF(IFERROR(VALUE('Payments Export'!H2758),'Payments Export'!H2758)&lt;&gt;0,IFERROR(VALUE('Payments Export'!H2758),'Payments Export'!H2758),"")</f>
        <v/>
      </c>
      <c r="D2754" s="7" t="str">
        <f>IF('Payments Export'!I2758="","",'Payments Export'!I2758)</f>
        <v/>
      </c>
      <c r="E2754" s="7" t="str">
        <f t="shared" si="86"/>
        <v/>
      </c>
      <c r="F2754" s="7" t="str">
        <f>IF('Payments Export'!A2758="","",'Payments Export'!N2758)</f>
        <v/>
      </c>
      <c r="G2754" s="7" t="str">
        <f>IF('Payments Export'!A2758="","",'Payments Export'!O2758)</f>
        <v/>
      </c>
      <c r="H2754" s="7" t="str">
        <f>IF('Payments Export'!B2758="","",G2754-F2754)</f>
        <v/>
      </c>
      <c r="I2754" s="3" t="str">
        <f>IF(C2754&lt;&gt;"",_xlfn.XLOOKUP(IFERROR(VALUE(C2754),C2754),'Items database'!A:A,'Items database'!B:B),(_xlfn.XLOOKUP(LEFT(E2754,3),Services,Services,"")))</f>
        <v/>
      </c>
      <c r="J2754" s="3" t="str">
        <f t="shared" si="87"/>
        <v/>
      </c>
    </row>
    <row r="2755" spans="1:10" x14ac:dyDescent="0.35">
      <c r="A2755" s="7" t="str">
        <f>IF('Payments Export'!A2759="","",'Payments Export'!A2759)</f>
        <v/>
      </c>
      <c r="B2755" s="7" t="str">
        <f>IF('Payments Export'!A2759="","",'Payments Export'!B2759)</f>
        <v/>
      </c>
      <c r="C2755" s="7" t="str">
        <f>IF(IFERROR(VALUE('Payments Export'!H2759),'Payments Export'!H2759)&lt;&gt;0,IFERROR(VALUE('Payments Export'!H2759),'Payments Export'!H2759),"")</f>
        <v/>
      </c>
      <c r="D2755" s="7" t="str">
        <f>IF('Payments Export'!I2759="","",'Payments Export'!I2759)</f>
        <v/>
      </c>
      <c r="E2755" s="7" t="str">
        <f t="shared" si="86"/>
        <v/>
      </c>
      <c r="F2755" s="7" t="str">
        <f>IF('Payments Export'!A2759="","",'Payments Export'!N2759)</f>
        <v/>
      </c>
      <c r="G2755" s="7" t="str">
        <f>IF('Payments Export'!A2759="","",'Payments Export'!O2759)</f>
        <v/>
      </c>
      <c r="H2755" s="7" t="str">
        <f>IF('Payments Export'!B2759="","",G2755-F2755)</f>
        <v/>
      </c>
      <c r="I2755" s="3" t="str">
        <f>IF(C2755&lt;&gt;"",_xlfn.XLOOKUP(IFERROR(VALUE(C2755),C2755),'Items database'!A:A,'Items database'!B:B),(_xlfn.XLOOKUP(LEFT(E2755,3),Services,Services,"")))</f>
        <v/>
      </c>
      <c r="J2755" s="3" t="str">
        <f t="shared" si="87"/>
        <v/>
      </c>
    </row>
    <row r="2756" spans="1:10" x14ac:dyDescent="0.35">
      <c r="A2756" s="7" t="str">
        <f>IF('Payments Export'!A2760="","",'Payments Export'!A2760)</f>
        <v/>
      </c>
      <c r="B2756" s="7" t="str">
        <f>IF('Payments Export'!A2760="","",'Payments Export'!B2760)</f>
        <v/>
      </c>
      <c r="C2756" s="7" t="str">
        <f>IF(IFERROR(VALUE('Payments Export'!H2760),'Payments Export'!H2760)&lt;&gt;0,IFERROR(VALUE('Payments Export'!H2760),'Payments Export'!H2760),"")</f>
        <v/>
      </c>
      <c r="D2756" s="7" t="str">
        <f>IF('Payments Export'!I2760="","",'Payments Export'!I2760)</f>
        <v/>
      </c>
      <c r="E2756" s="7" t="str">
        <f t="shared" si="86"/>
        <v/>
      </c>
      <c r="F2756" s="7" t="str">
        <f>IF('Payments Export'!A2760="","",'Payments Export'!N2760)</f>
        <v/>
      </c>
      <c r="G2756" s="7" t="str">
        <f>IF('Payments Export'!A2760="","",'Payments Export'!O2760)</f>
        <v/>
      </c>
      <c r="H2756" s="7" t="str">
        <f>IF('Payments Export'!B2760="","",G2756-F2756)</f>
        <v/>
      </c>
      <c r="I2756" s="3" t="str">
        <f>IF(C2756&lt;&gt;"",_xlfn.XLOOKUP(IFERROR(VALUE(C2756),C2756),'Items database'!A:A,'Items database'!B:B),(_xlfn.XLOOKUP(LEFT(E2756,3),Services,Services,"")))</f>
        <v/>
      </c>
      <c r="J2756" s="3" t="str">
        <f t="shared" si="87"/>
        <v/>
      </c>
    </row>
    <row r="2757" spans="1:10" x14ac:dyDescent="0.35">
      <c r="A2757" s="7" t="str">
        <f>IF('Payments Export'!A2761="","",'Payments Export'!A2761)</f>
        <v/>
      </c>
      <c r="B2757" s="7" t="str">
        <f>IF('Payments Export'!A2761="","",'Payments Export'!B2761)</f>
        <v/>
      </c>
      <c r="C2757" s="7" t="str">
        <f>IF(IFERROR(VALUE('Payments Export'!H2761),'Payments Export'!H2761)&lt;&gt;0,IFERROR(VALUE('Payments Export'!H2761),'Payments Export'!H2761),"")</f>
        <v/>
      </c>
      <c r="D2757" s="7" t="str">
        <f>IF('Payments Export'!I2761="","",'Payments Export'!I2761)</f>
        <v/>
      </c>
      <c r="E2757" s="7" t="str">
        <f t="shared" si="86"/>
        <v/>
      </c>
      <c r="F2757" s="7" t="str">
        <f>IF('Payments Export'!A2761="","",'Payments Export'!N2761)</f>
        <v/>
      </c>
      <c r="G2757" s="7" t="str">
        <f>IF('Payments Export'!A2761="","",'Payments Export'!O2761)</f>
        <v/>
      </c>
      <c r="H2757" s="7" t="str">
        <f>IF('Payments Export'!B2761="","",G2757-F2757)</f>
        <v/>
      </c>
      <c r="I2757" s="3" t="str">
        <f>IF(C2757&lt;&gt;"",_xlfn.XLOOKUP(IFERROR(VALUE(C2757),C2757),'Items database'!A:A,'Items database'!B:B),(_xlfn.XLOOKUP(LEFT(E2757,3),Services,Services,"")))</f>
        <v/>
      </c>
      <c r="J2757" s="3" t="str">
        <f t="shared" si="87"/>
        <v/>
      </c>
    </row>
    <row r="2758" spans="1:10" x14ac:dyDescent="0.35">
      <c r="A2758" s="7" t="str">
        <f>IF('Payments Export'!A2762="","",'Payments Export'!A2762)</f>
        <v/>
      </c>
      <c r="B2758" s="7" t="str">
        <f>IF('Payments Export'!A2762="","",'Payments Export'!B2762)</f>
        <v/>
      </c>
      <c r="C2758" s="7" t="str">
        <f>IF(IFERROR(VALUE('Payments Export'!H2762),'Payments Export'!H2762)&lt;&gt;0,IFERROR(VALUE('Payments Export'!H2762),'Payments Export'!H2762),"")</f>
        <v/>
      </c>
      <c r="D2758" s="7" t="str">
        <f>IF('Payments Export'!I2762="","",'Payments Export'!I2762)</f>
        <v/>
      </c>
      <c r="E2758" s="7" t="str">
        <f t="shared" si="86"/>
        <v/>
      </c>
      <c r="F2758" s="7" t="str">
        <f>IF('Payments Export'!A2762="","",'Payments Export'!N2762)</f>
        <v/>
      </c>
      <c r="G2758" s="7" t="str">
        <f>IF('Payments Export'!A2762="","",'Payments Export'!O2762)</f>
        <v/>
      </c>
      <c r="H2758" s="7" t="str">
        <f>IF('Payments Export'!B2762="","",G2758-F2758)</f>
        <v/>
      </c>
      <c r="I2758" s="3" t="str">
        <f>IF(C2758&lt;&gt;"",_xlfn.XLOOKUP(IFERROR(VALUE(C2758),C2758),'Items database'!A:A,'Items database'!B:B),(_xlfn.XLOOKUP(LEFT(E2758,3),Services,Services,"")))</f>
        <v/>
      </c>
      <c r="J2758" s="3" t="str">
        <f t="shared" si="87"/>
        <v/>
      </c>
    </row>
    <row r="2759" spans="1:10" x14ac:dyDescent="0.35">
      <c r="A2759" s="7" t="str">
        <f>IF('Payments Export'!A2763="","",'Payments Export'!A2763)</f>
        <v/>
      </c>
      <c r="B2759" s="7" t="str">
        <f>IF('Payments Export'!A2763="","",'Payments Export'!B2763)</f>
        <v/>
      </c>
      <c r="C2759" s="7" t="str">
        <f>IF(IFERROR(VALUE('Payments Export'!H2763),'Payments Export'!H2763)&lt;&gt;0,IFERROR(VALUE('Payments Export'!H2763),'Payments Export'!H2763),"")</f>
        <v/>
      </c>
      <c r="D2759" s="7" t="str">
        <f>IF('Payments Export'!I2763="","",'Payments Export'!I2763)</f>
        <v/>
      </c>
      <c r="E2759" s="7" t="str">
        <f t="shared" si="86"/>
        <v/>
      </c>
      <c r="F2759" s="7" t="str">
        <f>IF('Payments Export'!A2763="","",'Payments Export'!N2763)</f>
        <v/>
      </c>
      <c r="G2759" s="7" t="str">
        <f>IF('Payments Export'!A2763="","",'Payments Export'!O2763)</f>
        <v/>
      </c>
      <c r="H2759" s="7" t="str">
        <f>IF('Payments Export'!B2763="","",G2759-F2759)</f>
        <v/>
      </c>
      <c r="I2759" s="3" t="str">
        <f>IF(C2759&lt;&gt;"",_xlfn.XLOOKUP(IFERROR(VALUE(C2759),C2759),'Items database'!A:A,'Items database'!B:B),(_xlfn.XLOOKUP(LEFT(E2759,3),Services,Services,"")))</f>
        <v/>
      </c>
      <c r="J2759" s="3" t="str">
        <f t="shared" si="87"/>
        <v/>
      </c>
    </row>
    <row r="2760" spans="1:10" x14ac:dyDescent="0.35">
      <c r="A2760" s="7" t="str">
        <f>IF('Payments Export'!A2764="","",'Payments Export'!A2764)</f>
        <v/>
      </c>
      <c r="B2760" s="7" t="str">
        <f>IF('Payments Export'!A2764="","",'Payments Export'!B2764)</f>
        <v/>
      </c>
      <c r="C2760" s="7" t="str">
        <f>IF(IFERROR(VALUE('Payments Export'!H2764),'Payments Export'!H2764)&lt;&gt;0,IFERROR(VALUE('Payments Export'!H2764),'Payments Export'!H2764),"")</f>
        <v/>
      </c>
      <c r="D2760" s="7" t="str">
        <f>IF('Payments Export'!I2764="","",'Payments Export'!I2764)</f>
        <v/>
      </c>
      <c r="E2760" s="7" t="str">
        <f t="shared" si="86"/>
        <v/>
      </c>
      <c r="F2760" s="7" t="str">
        <f>IF('Payments Export'!A2764="","",'Payments Export'!N2764)</f>
        <v/>
      </c>
      <c r="G2760" s="7" t="str">
        <f>IF('Payments Export'!A2764="","",'Payments Export'!O2764)</f>
        <v/>
      </c>
      <c r="H2760" s="7" t="str">
        <f>IF('Payments Export'!B2764="","",G2760-F2760)</f>
        <v/>
      </c>
      <c r="I2760" s="3" t="str">
        <f>IF(C2760&lt;&gt;"",_xlfn.XLOOKUP(IFERROR(VALUE(C2760),C2760),'Items database'!A:A,'Items database'!B:B),(_xlfn.XLOOKUP(LEFT(E2760,3),Services,Services,"")))</f>
        <v/>
      </c>
      <c r="J2760" s="3" t="str">
        <f t="shared" si="87"/>
        <v/>
      </c>
    </row>
    <row r="2761" spans="1:10" x14ac:dyDescent="0.35">
      <c r="A2761" s="7" t="str">
        <f>IF('Payments Export'!A2765="","",'Payments Export'!A2765)</f>
        <v/>
      </c>
      <c r="B2761" s="7" t="str">
        <f>IF('Payments Export'!A2765="","",'Payments Export'!B2765)</f>
        <v/>
      </c>
      <c r="C2761" s="7" t="str">
        <f>IF(IFERROR(VALUE('Payments Export'!H2765),'Payments Export'!H2765)&lt;&gt;0,IFERROR(VALUE('Payments Export'!H2765),'Payments Export'!H2765),"")</f>
        <v/>
      </c>
      <c r="D2761" s="7" t="str">
        <f>IF('Payments Export'!I2765="","",'Payments Export'!I2765)</f>
        <v/>
      </c>
      <c r="E2761" s="7" t="str">
        <f t="shared" si="86"/>
        <v/>
      </c>
      <c r="F2761" s="7" t="str">
        <f>IF('Payments Export'!A2765="","",'Payments Export'!N2765)</f>
        <v/>
      </c>
      <c r="G2761" s="7" t="str">
        <f>IF('Payments Export'!A2765="","",'Payments Export'!O2765)</f>
        <v/>
      </c>
      <c r="H2761" s="7" t="str">
        <f>IF('Payments Export'!B2765="","",G2761-F2761)</f>
        <v/>
      </c>
      <c r="I2761" s="3" t="str">
        <f>IF(C2761&lt;&gt;"",_xlfn.XLOOKUP(IFERROR(VALUE(C2761),C2761),'Items database'!A:A,'Items database'!B:B),(_xlfn.XLOOKUP(LEFT(E2761,3),Services,Services,"")))</f>
        <v/>
      </c>
      <c r="J2761" s="3" t="str">
        <f t="shared" si="87"/>
        <v/>
      </c>
    </row>
    <row r="2762" spans="1:10" x14ac:dyDescent="0.35">
      <c r="A2762" s="7" t="str">
        <f>IF('Payments Export'!A2766="","",'Payments Export'!A2766)</f>
        <v/>
      </c>
      <c r="B2762" s="7" t="str">
        <f>IF('Payments Export'!A2766="","",'Payments Export'!B2766)</f>
        <v/>
      </c>
      <c r="C2762" s="7" t="str">
        <f>IF(IFERROR(VALUE('Payments Export'!H2766),'Payments Export'!H2766)&lt;&gt;0,IFERROR(VALUE('Payments Export'!H2766),'Payments Export'!H2766),"")</f>
        <v/>
      </c>
      <c r="D2762" s="7" t="str">
        <f>IF('Payments Export'!I2766="","",'Payments Export'!I2766)</f>
        <v/>
      </c>
      <c r="E2762" s="7" t="str">
        <f t="shared" si="86"/>
        <v/>
      </c>
      <c r="F2762" s="7" t="str">
        <f>IF('Payments Export'!A2766="","",'Payments Export'!N2766)</f>
        <v/>
      </c>
      <c r="G2762" s="7" t="str">
        <f>IF('Payments Export'!A2766="","",'Payments Export'!O2766)</f>
        <v/>
      </c>
      <c r="H2762" s="7" t="str">
        <f>IF('Payments Export'!B2766="","",G2762-F2762)</f>
        <v/>
      </c>
      <c r="I2762" s="3" t="str">
        <f>IF(C2762&lt;&gt;"",_xlfn.XLOOKUP(IFERROR(VALUE(C2762),C2762),'Items database'!A:A,'Items database'!B:B),(_xlfn.XLOOKUP(LEFT(E2762,3),Services,Services,"")))</f>
        <v/>
      </c>
      <c r="J2762" s="3" t="str">
        <f t="shared" si="87"/>
        <v/>
      </c>
    </row>
    <row r="2763" spans="1:10" x14ac:dyDescent="0.35">
      <c r="A2763" s="7" t="str">
        <f>IF('Payments Export'!A2767="","",'Payments Export'!A2767)</f>
        <v/>
      </c>
      <c r="B2763" s="7" t="str">
        <f>IF('Payments Export'!A2767="","",'Payments Export'!B2767)</f>
        <v/>
      </c>
      <c r="C2763" s="7" t="str">
        <f>IF(IFERROR(VALUE('Payments Export'!H2767),'Payments Export'!H2767)&lt;&gt;0,IFERROR(VALUE('Payments Export'!H2767),'Payments Export'!H2767),"")</f>
        <v/>
      </c>
      <c r="D2763" s="7" t="str">
        <f>IF('Payments Export'!I2767="","",'Payments Export'!I2767)</f>
        <v/>
      </c>
      <c r="E2763" s="7" t="str">
        <f t="shared" si="86"/>
        <v/>
      </c>
      <c r="F2763" s="7" t="str">
        <f>IF('Payments Export'!A2767="","",'Payments Export'!N2767)</f>
        <v/>
      </c>
      <c r="G2763" s="7" t="str">
        <f>IF('Payments Export'!A2767="","",'Payments Export'!O2767)</f>
        <v/>
      </c>
      <c r="H2763" s="7" t="str">
        <f>IF('Payments Export'!B2767="","",G2763-F2763)</f>
        <v/>
      </c>
      <c r="I2763" s="3" t="str">
        <f>IF(C2763&lt;&gt;"",_xlfn.XLOOKUP(IFERROR(VALUE(C2763),C2763),'Items database'!A:A,'Items database'!B:B),(_xlfn.XLOOKUP(LEFT(E2763,3),Services,Services,"")))</f>
        <v/>
      </c>
      <c r="J2763" s="3" t="str">
        <f t="shared" si="87"/>
        <v/>
      </c>
    </row>
    <row r="2764" spans="1:10" x14ac:dyDescent="0.35">
      <c r="A2764" s="7" t="str">
        <f>IF('Payments Export'!A2768="","",'Payments Export'!A2768)</f>
        <v/>
      </c>
      <c r="B2764" s="7" t="str">
        <f>IF('Payments Export'!A2768="","",'Payments Export'!B2768)</f>
        <v/>
      </c>
      <c r="C2764" s="7" t="str">
        <f>IF(IFERROR(VALUE('Payments Export'!H2768),'Payments Export'!H2768)&lt;&gt;0,IFERROR(VALUE('Payments Export'!H2768),'Payments Export'!H2768),"")</f>
        <v/>
      </c>
      <c r="D2764" s="7" t="str">
        <f>IF('Payments Export'!I2768="","",'Payments Export'!I2768)</f>
        <v/>
      </c>
      <c r="E2764" s="7" t="str">
        <f t="shared" si="86"/>
        <v/>
      </c>
      <c r="F2764" s="7" t="str">
        <f>IF('Payments Export'!A2768="","",'Payments Export'!N2768)</f>
        <v/>
      </c>
      <c r="G2764" s="7" t="str">
        <f>IF('Payments Export'!A2768="","",'Payments Export'!O2768)</f>
        <v/>
      </c>
      <c r="H2764" s="7" t="str">
        <f>IF('Payments Export'!B2768="","",G2764-F2764)</f>
        <v/>
      </c>
      <c r="I2764" s="3" t="str">
        <f>IF(C2764&lt;&gt;"",_xlfn.XLOOKUP(IFERROR(VALUE(C2764),C2764),'Items database'!A:A,'Items database'!B:B),(_xlfn.XLOOKUP(LEFT(E2764,3),Services,Services,"")))</f>
        <v/>
      </c>
      <c r="J2764" s="3" t="str">
        <f t="shared" si="87"/>
        <v/>
      </c>
    </row>
    <row r="2765" spans="1:10" x14ac:dyDescent="0.35">
      <c r="A2765" s="7" t="str">
        <f>IF('Payments Export'!A2769="","",'Payments Export'!A2769)</f>
        <v/>
      </c>
      <c r="B2765" s="7" t="str">
        <f>IF('Payments Export'!A2769="","",'Payments Export'!B2769)</f>
        <v/>
      </c>
      <c r="C2765" s="7" t="str">
        <f>IF(IFERROR(VALUE('Payments Export'!H2769),'Payments Export'!H2769)&lt;&gt;0,IFERROR(VALUE('Payments Export'!H2769),'Payments Export'!H2769),"")</f>
        <v/>
      </c>
      <c r="D2765" s="7" t="str">
        <f>IF('Payments Export'!I2769="","",'Payments Export'!I2769)</f>
        <v/>
      </c>
      <c r="E2765" s="7" t="str">
        <f t="shared" si="86"/>
        <v/>
      </c>
      <c r="F2765" s="7" t="str">
        <f>IF('Payments Export'!A2769="","",'Payments Export'!N2769)</f>
        <v/>
      </c>
      <c r="G2765" s="7" t="str">
        <f>IF('Payments Export'!A2769="","",'Payments Export'!O2769)</f>
        <v/>
      </c>
      <c r="H2765" s="7" t="str">
        <f>IF('Payments Export'!B2769="","",G2765-F2765)</f>
        <v/>
      </c>
      <c r="I2765" s="3" t="str">
        <f>IF(C2765&lt;&gt;"",_xlfn.XLOOKUP(IFERROR(VALUE(C2765),C2765),'Items database'!A:A,'Items database'!B:B),(_xlfn.XLOOKUP(LEFT(E2765,3),Services,Services,"")))</f>
        <v/>
      </c>
      <c r="J2765" s="3" t="str">
        <f t="shared" si="87"/>
        <v/>
      </c>
    </row>
    <row r="2766" spans="1:10" x14ac:dyDescent="0.35">
      <c r="A2766" s="7" t="str">
        <f>IF('Payments Export'!A2770="","",'Payments Export'!A2770)</f>
        <v/>
      </c>
      <c r="B2766" s="7" t="str">
        <f>IF('Payments Export'!A2770="","",'Payments Export'!B2770)</f>
        <v/>
      </c>
      <c r="C2766" s="7" t="str">
        <f>IF(IFERROR(VALUE('Payments Export'!H2770),'Payments Export'!H2770)&lt;&gt;0,IFERROR(VALUE('Payments Export'!H2770),'Payments Export'!H2770),"")</f>
        <v/>
      </c>
      <c r="D2766" s="7" t="str">
        <f>IF('Payments Export'!I2770="","",'Payments Export'!I2770)</f>
        <v/>
      </c>
      <c r="E2766" s="7" t="str">
        <f t="shared" si="86"/>
        <v/>
      </c>
      <c r="F2766" s="7" t="str">
        <f>IF('Payments Export'!A2770="","",'Payments Export'!N2770)</f>
        <v/>
      </c>
      <c r="G2766" s="7" t="str">
        <f>IF('Payments Export'!A2770="","",'Payments Export'!O2770)</f>
        <v/>
      </c>
      <c r="H2766" s="7" t="str">
        <f>IF('Payments Export'!B2770="","",G2766-F2766)</f>
        <v/>
      </c>
      <c r="I2766" s="3" t="str">
        <f>IF(C2766&lt;&gt;"",_xlfn.XLOOKUP(IFERROR(VALUE(C2766),C2766),'Items database'!A:A,'Items database'!B:B),(_xlfn.XLOOKUP(LEFT(E2766,3),Services,Services,"")))</f>
        <v/>
      </c>
      <c r="J2766" s="3" t="str">
        <f t="shared" si="87"/>
        <v/>
      </c>
    </row>
    <row r="2767" spans="1:10" x14ac:dyDescent="0.35">
      <c r="A2767" s="7" t="str">
        <f>IF('Payments Export'!A2771="","",'Payments Export'!A2771)</f>
        <v/>
      </c>
      <c r="B2767" s="7" t="str">
        <f>IF('Payments Export'!A2771="","",'Payments Export'!B2771)</f>
        <v/>
      </c>
      <c r="C2767" s="7" t="str">
        <f>IF(IFERROR(VALUE('Payments Export'!H2771),'Payments Export'!H2771)&lt;&gt;0,IFERROR(VALUE('Payments Export'!H2771),'Payments Export'!H2771),"")</f>
        <v/>
      </c>
      <c r="D2767" s="7" t="str">
        <f>IF('Payments Export'!I2771="","",'Payments Export'!I2771)</f>
        <v/>
      </c>
      <c r="E2767" s="7" t="str">
        <f t="shared" si="86"/>
        <v/>
      </c>
      <c r="F2767" s="7" t="str">
        <f>IF('Payments Export'!A2771="","",'Payments Export'!N2771)</f>
        <v/>
      </c>
      <c r="G2767" s="7" t="str">
        <f>IF('Payments Export'!A2771="","",'Payments Export'!O2771)</f>
        <v/>
      </c>
      <c r="H2767" s="7" t="str">
        <f>IF('Payments Export'!B2771="","",G2767-F2767)</f>
        <v/>
      </c>
      <c r="I2767" s="3" t="str">
        <f>IF(C2767&lt;&gt;"",_xlfn.XLOOKUP(IFERROR(VALUE(C2767),C2767),'Items database'!A:A,'Items database'!B:B),(_xlfn.XLOOKUP(LEFT(E2767,3),Services,Services,"")))</f>
        <v/>
      </c>
      <c r="J2767" s="3" t="str">
        <f t="shared" si="87"/>
        <v/>
      </c>
    </row>
    <row r="2768" spans="1:10" x14ac:dyDescent="0.35">
      <c r="A2768" s="7" t="str">
        <f>IF('Payments Export'!A2772="","",'Payments Export'!A2772)</f>
        <v/>
      </c>
      <c r="B2768" s="7" t="str">
        <f>IF('Payments Export'!A2772="","",'Payments Export'!B2772)</f>
        <v/>
      </c>
      <c r="C2768" s="7" t="str">
        <f>IF(IFERROR(VALUE('Payments Export'!H2772),'Payments Export'!H2772)&lt;&gt;0,IFERROR(VALUE('Payments Export'!H2772),'Payments Export'!H2772),"")</f>
        <v/>
      </c>
      <c r="D2768" s="7" t="str">
        <f>IF('Payments Export'!I2772="","",'Payments Export'!I2772)</f>
        <v/>
      </c>
      <c r="E2768" s="7" t="str">
        <f t="shared" si="86"/>
        <v/>
      </c>
      <c r="F2768" s="7" t="str">
        <f>IF('Payments Export'!A2772="","",'Payments Export'!N2772)</f>
        <v/>
      </c>
      <c r="G2768" s="7" t="str">
        <f>IF('Payments Export'!A2772="","",'Payments Export'!O2772)</f>
        <v/>
      </c>
      <c r="H2768" s="7" t="str">
        <f>IF('Payments Export'!B2772="","",G2768-F2768)</f>
        <v/>
      </c>
      <c r="I2768" s="3" t="str">
        <f>IF(C2768&lt;&gt;"",_xlfn.XLOOKUP(IFERROR(VALUE(C2768),C2768),'Items database'!A:A,'Items database'!B:B),(_xlfn.XLOOKUP(LEFT(E2768,3),Services,Services,"")))</f>
        <v/>
      </c>
      <c r="J2768" s="3" t="str">
        <f t="shared" si="87"/>
        <v/>
      </c>
    </row>
    <row r="2769" spans="1:10" x14ac:dyDescent="0.35">
      <c r="A2769" s="7" t="str">
        <f>IF('Payments Export'!A2773="","",'Payments Export'!A2773)</f>
        <v/>
      </c>
      <c r="B2769" s="7" t="str">
        <f>IF('Payments Export'!A2773="","",'Payments Export'!B2773)</f>
        <v/>
      </c>
      <c r="C2769" s="7" t="str">
        <f>IF(IFERROR(VALUE('Payments Export'!H2773),'Payments Export'!H2773)&lt;&gt;0,IFERROR(VALUE('Payments Export'!H2773),'Payments Export'!H2773),"")</f>
        <v/>
      </c>
      <c r="D2769" s="7" t="str">
        <f>IF('Payments Export'!I2773="","",'Payments Export'!I2773)</f>
        <v/>
      </c>
      <c r="E2769" s="7" t="str">
        <f t="shared" si="86"/>
        <v/>
      </c>
      <c r="F2769" s="7" t="str">
        <f>IF('Payments Export'!A2773="","",'Payments Export'!N2773)</f>
        <v/>
      </c>
      <c r="G2769" s="7" t="str">
        <f>IF('Payments Export'!A2773="","",'Payments Export'!O2773)</f>
        <v/>
      </c>
      <c r="H2769" s="7" t="str">
        <f>IF('Payments Export'!B2773="","",G2769-F2769)</f>
        <v/>
      </c>
      <c r="I2769" s="3" t="str">
        <f>IF(C2769&lt;&gt;"",_xlfn.XLOOKUP(IFERROR(VALUE(C2769),C2769),'Items database'!A:A,'Items database'!B:B),(_xlfn.XLOOKUP(LEFT(E2769,3),Services,Services,"")))</f>
        <v/>
      </c>
      <c r="J2769" s="3" t="str">
        <f t="shared" si="87"/>
        <v/>
      </c>
    </row>
    <row r="2770" spans="1:10" x14ac:dyDescent="0.35">
      <c r="A2770" s="7" t="str">
        <f>IF('Payments Export'!A2774="","",'Payments Export'!A2774)</f>
        <v/>
      </c>
      <c r="B2770" s="7" t="str">
        <f>IF('Payments Export'!A2774="","",'Payments Export'!B2774)</f>
        <v/>
      </c>
      <c r="C2770" s="7" t="str">
        <f>IF(IFERROR(VALUE('Payments Export'!H2774),'Payments Export'!H2774)&lt;&gt;0,IFERROR(VALUE('Payments Export'!H2774),'Payments Export'!H2774),"")</f>
        <v/>
      </c>
      <c r="D2770" s="7" t="str">
        <f>IF('Payments Export'!I2774="","",'Payments Export'!I2774)</f>
        <v/>
      </c>
      <c r="E2770" s="7" t="str">
        <f t="shared" si="86"/>
        <v/>
      </c>
      <c r="F2770" s="7" t="str">
        <f>IF('Payments Export'!A2774="","",'Payments Export'!N2774)</f>
        <v/>
      </c>
      <c r="G2770" s="7" t="str">
        <f>IF('Payments Export'!A2774="","",'Payments Export'!O2774)</f>
        <v/>
      </c>
      <c r="H2770" s="7" t="str">
        <f>IF('Payments Export'!B2774="","",G2770-F2770)</f>
        <v/>
      </c>
      <c r="I2770" s="3" t="str">
        <f>IF(C2770&lt;&gt;"",_xlfn.XLOOKUP(IFERROR(VALUE(C2770),C2770),'Items database'!A:A,'Items database'!B:B),(_xlfn.XLOOKUP(LEFT(E2770,3),Services,Services,"")))</f>
        <v/>
      </c>
      <c r="J2770" s="3" t="str">
        <f t="shared" si="87"/>
        <v/>
      </c>
    </row>
    <row r="2771" spans="1:10" x14ac:dyDescent="0.35">
      <c r="A2771" s="7" t="str">
        <f>IF('Payments Export'!A2775="","",'Payments Export'!A2775)</f>
        <v/>
      </c>
      <c r="B2771" s="7" t="str">
        <f>IF('Payments Export'!A2775="","",'Payments Export'!B2775)</f>
        <v/>
      </c>
      <c r="C2771" s="7" t="str">
        <f>IF(IFERROR(VALUE('Payments Export'!H2775),'Payments Export'!H2775)&lt;&gt;0,IFERROR(VALUE('Payments Export'!H2775),'Payments Export'!H2775),"")</f>
        <v/>
      </c>
      <c r="D2771" s="7" t="str">
        <f>IF('Payments Export'!I2775="","",'Payments Export'!I2775)</f>
        <v/>
      </c>
      <c r="E2771" s="7" t="str">
        <f t="shared" si="86"/>
        <v/>
      </c>
      <c r="F2771" s="7" t="str">
        <f>IF('Payments Export'!A2775="","",'Payments Export'!N2775)</f>
        <v/>
      </c>
      <c r="G2771" s="7" t="str">
        <f>IF('Payments Export'!A2775="","",'Payments Export'!O2775)</f>
        <v/>
      </c>
      <c r="H2771" s="7" t="str">
        <f>IF('Payments Export'!B2775="","",G2771-F2771)</f>
        <v/>
      </c>
      <c r="I2771" s="3" t="str">
        <f>IF(C2771&lt;&gt;"",_xlfn.XLOOKUP(IFERROR(VALUE(C2771),C2771),'Items database'!A:A,'Items database'!B:B),(_xlfn.XLOOKUP(LEFT(E2771,3),Services,Services,"")))</f>
        <v/>
      </c>
      <c r="J2771" s="3" t="str">
        <f t="shared" si="87"/>
        <v/>
      </c>
    </row>
    <row r="2772" spans="1:10" x14ac:dyDescent="0.35">
      <c r="A2772" s="7" t="str">
        <f>IF('Payments Export'!A2776="","",'Payments Export'!A2776)</f>
        <v/>
      </c>
      <c r="B2772" s="7" t="str">
        <f>IF('Payments Export'!A2776="","",'Payments Export'!B2776)</f>
        <v/>
      </c>
      <c r="C2772" s="7" t="str">
        <f>IF(IFERROR(VALUE('Payments Export'!H2776),'Payments Export'!H2776)&lt;&gt;0,IFERROR(VALUE('Payments Export'!H2776),'Payments Export'!H2776),"")</f>
        <v/>
      </c>
      <c r="D2772" s="7" t="str">
        <f>IF('Payments Export'!I2776="","",'Payments Export'!I2776)</f>
        <v/>
      </c>
      <c r="E2772" s="7" t="str">
        <f t="shared" si="86"/>
        <v/>
      </c>
      <c r="F2772" s="7" t="str">
        <f>IF('Payments Export'!A2776="","",'Payments Export'!N2776)</f>
        <v/>
      </c>
      <c r="G2772" s="7" t="str">
        <f>IF('Payments Export'!A2776="","",'Payments Export'!O2776)</f>
        <v/>
      </c>
      <c r="H2772" s="7" t="str">
        <f>IF('Payments Export'!B2776="","",G2772-F2772)</f>
        <v/>
      </c>
      <c r="I2772" s="3" t="str">
        <f>IF(C2772&lt;&gt;"",_xlfn.XLOOKUP(IFERROR(VALUE(C2772),C2772),'Items database'!A:A,'Items database'!B:B),(_xlfn.XLOOKUP(LEFT(E2772,3),Services,Services,"")))</f>
        <v/>
      </c>
      <c r="J2772" s="3" t="str">
        <f t="shared" si="87"/>
        <v/>
      </c>
    </row>
    <row r="2773" spans="1:10" x14ac:dyDescent="0.35">
      <c r="A2773" s="7" t="str">
        <f>IF('Payments Export'!A2777="","",'Payments Export'!A2777)</f>
        <v/>
      </c>
      <c r="B2773" s="7" t="str">
        <f>IF('Payments Export'!A2777="","",'Payments Export'!B2777)</f>
        <v/>
      </c>
      <c r="C2773" s="7" t="str">
        <f>IF(IFERROR(VALUE('Payments Export'!H2777),'Payments Export'!H2777)&lt;&gt;0,IFERROR(VALUE('Payments Export'!H2777),'Payments Export'!H2777),"")</f>
        <v/>
      </c>
      <c r="D2773" s="7" t="str">
        <f>IF('Payments Export'!I2777="","",'Payments Export'!I2777)</f>
        <v/>
      </c>
      <c r="E2773" s="7" t="str">
        <f t="shared" si="86"/>
        <v/>
      </c>
      <c r="F2773" s="7" t="str">
        <f>IF('Payments Export'!A2777="","",'Payments Export'!N2777)</f>
        <v/>
      </c>
      <c r="G2773" s="7" t="str">
        <f>IF('Payments Export'!A2777="","",'Payments Export'!O2777)</f>
        <v/>
      </c>
      <c r="H2773" s="7" t="str">
        <f>IF('Payments Export'!B2777="","",G2773-F2773)</f>
        <v/>
      </c>
      <c r="I2773" s="3" t="str">
        <f>IF(C2773&lt;&gt;"",_xlfn.XLOOKUP(IFERROR(VALUE(C2773),C2773),'Items database'!A:A,'Items database'!B:B),(_xlfn.XLOOKUP(LEFT(E2773,3),Services,Services,"")))</f>
        <v/>
      </c>
      <c r="J2773" s="3" t="str">
        <f t="shared" si="87"/>
        <v/>
      </c>
    </row>
    <row r="2774" spans="1:10" x14ac:dyDescent="0.35">
      <c r="A2774" s="7" t="str">
        <f>IF('Payments Export'!A2778="","",'Payments Export'!A2778)</f>
        <v/>
      </c>
      <c r="B2774" s="7" t="str">
        <f>IF('Payments Export'!A2778="","",'Payments Export'!B2778)</f>
        <v/>
      </c>
      <c r="C2774" s="7" t="str">
        <f>IF(IFERROR(VALUE('Payments Export'!H2778),'Payments Export'!H2778)&lt;&gt;0,IFERROR(VALUE('Payments Export'!H2778),'Payments Export'!H2778),"")</f>
        <v/>
      </c>
      <c r="D2774" s="7" t="str">
        <f>IF('Payments Export'!I2778="","",'Payments Export'!I2778)</f>
        <v/>
      </c>
      <c r="E2774" s="7" t="str">
        <f t="shared" si="86"/>
        <v/>
      </c>
      <c r="F2774" s="7" t="str">
        <f>IF('Payments Export'!A2778="","",'Payments Export'!N2778)</f>
        <v/>
      </c>
      <c r="G2774" s="7" t="str">
        <f>IF('Payments Export'!A2778="","",'Payments Export'!O2778)</f>
        <v/>
      </c>
      <c r="H2774" s="7" t="str">
        <f>IF('Payments Export'!B2778="","",G2774-F2774)</f>
        <v/>
      </c>
      <c r="I2774" s="3" t="str">
        <f>IF(C2774&lt;&gt;"",_xlfn.XLOOKUP(IFERROR(VALUE(C2774),C2774),'Items database'!A:A,'Items database'!B:B),(_xlfn.XLOOKUP(LEFT(E2774,3),Services,Services,"")))</f>
        <v/>
      </c>
      <c r="J2774" s="3" t="str">
        <f t="shared" si="87"/>
        <v/>
      </c>
    </row>
    <row r="2775" spans="1:10" x14ac:dyDescent="0.35">
      <c r="A2775" s="7" t="str">
        <f>IF('Payments Export'!A2779="","",'Payments Export'!A2779)</f>
        <v/>
      </c>
      <c r="B2775" s="7" t="str">
        <f>IF('Payments Export'!A2779="","",'Payments Export'!B2779)</f>
        <v/>
      </c>
      <c r="C2775" s="7" t="str">
        <f>IF(IFERROR(VALUE('Payments Export'!H2779),'Payments Export'!H2779)&lt;&gt;0,IFERROR(VALUE('Payments Export'!H2779),'Payments Export'!H2779),"")</f>
        <v/>
      </c>
      <c r="D2775" s="7" t="str">
        <f>IF('Payments Export'!I2779="","",'Payments Export'!I2779)</f>
        <v/>
      </c>
      <c r="E2775" s="7" t="str">
        <f t="shared" si="86"/>
        <v/>
      </c>
      <c r="F2775" s="7" t="str">
        <f>IF('Payments Export'!A2779="","",'Payments Export'!N2779)</f>
        <v/>
      </c>
      <c r="G2775" s="7" t="str">
        <f>IF('Payments Export'!A2779="","",'Payments Export'!O2779)</f>
        <v/>
      </c>
      <c r="H2775" s="7" t="str">
        <f>IF('Payments Export'!B2779="","",G2775-F2775)</f>
        <v/>
      </c>
      <c r="I2775" s="3" t="str">
        <f>IF(C2775&lt;&gt;"",_xlfn.XLOOKUP(IFERROR(VALUE(C2775),C2775),'Items database'!A:A,'Items database'!B:B),(_xlfn.XLOOKUP(LEFT(E2775,3),Services,Services,"")))</f>
        <v/>
      </c>
      <c r="J2775" s="3" t="str">
        <f t="shared" si="87"/>
        <v/>
      </c>
    </row>
    <row r="2776" spans="1:10" x14ac:dyDescent="0.35">
      <c r="A2776" s="7" t="str">
        <f>IF('Payments Export'!A2780="","",'Payments Export'!A2780)</f>
        <v/>
      </c>
      <c r="B2776" s="7" t="str">
        <f>IF('Payments Export'!A2780="","",'Payments Export'!B2780)</f>
        <v/>
      </c>
      <c r="C2776" s="7" t="str">
        <f>IF(IFERROR(VALUE('Payments Export'!H2780),'Payments Export'!H2780)&lt;&gt;0,IFERROR(VALUE('Payments Export'!H2780),'Payments Export'!H2780),"")</f>
        <v/>
      </c>
      <c r="D2776" s="7" t="str">
        <f>IF('Payments Export'!I2780="","",'Payments Export'!I2780)</f>
        <v/>
      </c>
      <c r="E2776" s="7" t="str">
        <f t="shared" si="86"/>
        <v/>
      </c>
      <c r="F2776" s="7" t="str">
        <f>IF('Payments Export'!A2780="","",'Payments Export'!N2780)</f>
        <v/>
      </c>
      <c r="G2776" s="7" t="str">
        <f>IF('Payments Export'!A2780="","",'Payments Export'!O2780)</f>
        <v/>
      </c>
      <c r="H2776" s="7" t="str">
        <f>IF('Payments Export'!B2780="","",G2776-F2776)</f>
        <v/>
      </c>
      <c r="I2776" s="3" t="str">
        <f>IF(C2776&lt;&gt;"",_xlfn.XLOOKUP(IFERROR(VALUE(C2776),C2776),'Items database'!A:A,'Items database'!B:B),(_xlfn.XLOOKUP(LEFT(E2776,3),Services,Services,"")))</f>
        <v/>
      </c>
      <c r="J2776" s="3" t="str">
        <f t="shared" si="87"/>
        <v/>
      </c>
    </row>
    <row r="2777" spans="1:10" x14ac:dyDescent="0.35">
      <c r="A2777" s="7" t="str">
        <f>IF('Payments Export'!A2781="","",'Payments Export'!A2781)</f>
        <v/>
      </c>
      <c r="B2777" s="7" t="str">
        <f>IF('Payments Export'!A2781="","",'Payments Export'!B2781)</f>
        <v/>
      </c>
      <c r="C2777" s="7" t="str">
        <f>IF(IFERROR(VALUE('Payments Export'!H2781),'Payments Export'!H2781)&lt;&gt;0,IFERROR(VALUE('Payments Export'!H2781),'Payments Export'!H2781),"")</f>
        <v/>
      </c>
      <c r="D2777" s="7" t="str">
        <f>IF('Payments Export'!I2781="","",'Payments Export'!I2781)</f>
        <v/>
      </c>
      <c r="E2777" s="7" t="str">
        <f t="shared" si="86"/>
        <v/>
      </c>
      <c r="F2777" s="7" t="str">
        <f>IF('Payments Export'!A2781="","",'Payments Export'!N2781)</f>
        <v/>
      </c>
      <c r="G2777" s="7" t="str">
        <f>IF('Payments Export'!A2781="","",'Payments Export'!O2781)</f>
        <v/>
      </c>
      <c r="H2777" s="7" t="str">
        <f>IF('Payments Export'!B2781="","",G2777-F2777)</f>
        <v/>
      </c>
      <c r="I2777" s="3" t="str">
        <f>IF(C2777&lt;&gt;"",_xlfn.XLOOKUP(IFERROR(VALUE(C2777),C2777),'Items database'!A:A,'Items database'!B:B),(_xlfn.XLOOKUP(LEFT(E2777,3),Services,Services,"")))</f>
        <v/>
      </c>
      <c r="J2777" s="3" t="str">
        <f t="shared" si="87"/>
        <v/>
      </c>
    </row>
    <row r="2778" spans="1:10" x14ac:dyDescent="0.35">
      <c r="A2778" s="7" t="str">
        <f>IF('Payments Export'!A2782="","",'Payments Export'!A2782)</f>
        <v/>
      </c>
      <c r="B2778" s="7" t="str">
        <f>IF('Payments Export'!A2782="","",'Payments Export'!B2782)</f>
        <v/>
      </c>
      <c r="C2778" s="7" t="str">
        <f>IF(IFERROR(VALUE('Payments Export'!H2782),'Payments Export'!H2782)&lt;&gt;0,IFERROR(VALUE('Payments Export'!H2782),'Payments Export'!H2782),"")</f>
        <v/>
      </c>
      <c r="D2778" s="7" t="str">
        <f>IF('Payments Export'!I2782="","",'Payments Export'!I2782)</f>
        <v/>
      </c>
      <c r="E2778" s="7" t="str">
        <f t="shared" si="86"/>
        <v/>
      </c>
      <c r="F2778" s="7" t="str">
        <f>IF('Payments Export'!A2782="","",'Payments Export'!N2782)</f>
        <v/>
      </c>
      <c r="G2778" s="7" t="str">
        <f>IF('Payments Export'!A2782="","",'Payments Export'!O2782)</f>
        <v/>
      </c>
      <c r="H2778" s="7" t="str">
        <f>IF('Payments Export'!B2782="","",G2778-F2778)</f>
        <v/>
      </c>
      <c r="I2778" s="3" t="str">
        <f>IF(C2778&lt;&gt;"",_xlfn.XLOOKUP(IFERROR(VALUE(C2778),C2778),'Items database'!A:A,'Items database'!B:B),(_xlfn.XLOOKUP(LEFT(E2778,3),Services,Services,"")))</f>
        <v/>
      </c>
      <c r="J2778" s="3" t="str">
        <f t="shared" si="87"/>
        <v/>
      </c>
    </row>
    <row r="2779" spans="1:10" x14ac:dyDescent="0.35">
      <c r="A2779" s="7" t="str">
        <f>IF('Payments Export'!A2783="","",'Payments Export'!A2783)</f>
        <v/>
      </c>
      <c r="B2779" s="7" t="str">
        <f>IF('Payments Export'!A2783="","",'Payments Export'!B2783)</f>
        <v/>
      </c>
      <c r="C2779" s="7" t="str">
        <f>IF(IFERROR(VALUE('Payments Export'!H2783),'Payments Export'!H2783)&lt;&gt;0,IFERROR(VALUE('Payments Export'!H2783),'Payments Export'!H2783),"")</f>
        <v/>
      </c>
      <c r="D2779" s="7" t="str">
        <f>IF('Payments Export'!I2783="","",'Payments Export'!I2783)</f>
        <v/>
      </c>
      <c r="E2779" s="7" t="str">
        <f t="shared" si="86"/>
        <v/>
      </c>
      <c r="F2779" s="7" t="str">
        <f>IF('Payments Export'!A2783="","",'Payments Export'!N2783)</f>
        <v/>
      </c>
      <c r="G2779" s="7" t="str">
        <f>IF('Payments Export'!A2783="","",'Payments Export'!O2783)</f>
        <v/>
      </c>
      <c r="H2779" s="7" t="str">
        <f>IF('Payments Export'!B2783="","",G2779-F2779)</f>
        <v/>
      </c>
      <c r="I2779" s="3" t="str">
        <f>IF(C2779&lt;&gt;"",_xlfn.XLOOKUP(IFERROR(VALUE(C2779),C2779),'Items database'!A:A,'Items database'!B:B),(_xlfn.XLOOKUP(LEFT(E2779,3),Services,Services,"")))</f>
        <v/>
      </c>
      <c r="J2779" s="3" t="str">
        <f t="shared" si="87"/>
        <v/>
      </c>
    </row>
    <row r="2780" spans="1:10" x14ac:dyDescent="0.35">
      <c r="A2780" s="7" t="str">
        <f>IF('Payments Export'!A2784="","",'Payments Export'!A2784)</f>
        <v/>
      </c>
      <c r="B2780" s="7" t="str">
        <f>IF('Payments Export'!A2784="","",'Payments Export'!B2784)</f>
        <v/>
      </c>
      <c r="C2780" s="7" t="str">
        <f>IF(IFERROR(VALUE('Payments Export'!H2784),'Payments Export'!H2784)&lt;&gt;0,IFERROR(VALUE('Payments Export'!H2784),'Payments Export'!H2784),"")</f>
        <v/>
      </c>
      <c r="D2780" s="7" t="str">
        <f>IF('Payments Export'!I2784="","",'Payments Export'!I2784)</f>
        <v/>
      </c>
      <c r="E2780" s="7" t="str">
        <f t="shared" si="86"/>
        <v/>
      </c>
      <c r="F2780" s="7" t="str">
        <f>IF('Payments Export'!A2784="","",'Payments Export'!N2784)</f>
        <v/>
      </c>
      <c r="G2780" s="7" t="str">
        <f>IF('Payments Export'!A2784="","",'Payments Export'!O2784)</f>
        <v/>
      </c>
      <c r="H2780" s="7" t="str">
        <f>IF('Payments Export'!B2784="","",G2780-F2780)</f>
        <v/>
      </c>
      <c r="I2780" s="3" t="str">
        <f>IF(C2780&lt;&gt;"",_xlfn.XLOOKUP(IFERROR(VALUE(C2780),C2780),'Items database'!A:A,'Items database'!B:B),(_xlfn.XLOOKUP(LEFT(E2780,3),Services,Services,"")))</f>
        <v/>
      </c>
      <c r="J2780" s="3" t="str">
        <f t="shared" si="87"/>
        <v/>
      </c>
    </row>
    <row r="2781" spans="1:10" x14ac:dyDescent="0.35">
      <c r="A2781" s="7" t="str">
        <f>IF('Payments Export'!A2785="","",'Payments Export'!A2785)</f>
        <v/>
      </c>
      <c r="B2781" s="7" t="str">
        <f>IF('Payments Export'!A2785="","",'Payments Export'!B2785)</f>
        <v/>
      </c>
      <c r="C2781" s="7" t="str">
        <f>IF(IFERROR(VALUE('Payments Export'!H2785),'Payments Export'!H2785)&lt;&gt;0,IFERROR(VALUE('Payments Export'!H2785),'Payments Export'!H2785),"")</f>
        <v/>
      </c>
      <c r="D2781" s="7" t="str">
        <f>IF('Payments Export'!I2785="","",'Payments Export'!I2785)</f>
        <v/>
      </c>
      <c r="E2781" s="7" t="str">
        <f t="shared" si="86"/>
        <v/>
      </c>
      <c r="F2781" s="7" t="str">
        <f>IF('Payments Export'!A2785="","",'Payments Export'!N2785)</f>
        <v/>
      </c>
      <c r="G2781" s="7" t="str">
        <f>IF('Payments Export'!A2785="","",'Payments Export'!O2785)</f>
        <v/>
      </c>
      <c r="H2781" s="7" t="str">
        <f>IF('Payments Export'!B2785="","",G2781-F2781)</f>
        <v/>
      </c>
      <c r="I2781" s="3" t="str">
        <f>IF(C2781&lt;&gt;"",_xlfn.XLOOKUP(IFERROR(VALUE(C2781),C2781),'Items database'!A:A,'Items database'!B:B),(_xlfn.XLOOKUP(LEFT(E2781,3),Services,Services,"")))</f>
        <v/>
      </c>
      <c r="J2781" s="3" t="str">
        <f t="shared" si="87"/>
        <v/>
      </c>
    </row>
    <row r="2782" spans="1:10" x14ac:dyDescent="0.35">
      <c r="A2782" s="7" t="str">
        <f>IF('Payments Export'!A2786="","",'Payments Export'!A2786)</f>
        <v/>
      </c>
      <c r="B2782" s="7" t="str">
        <f>IF('Payments Export'!A2786="","",'Payments Export'!B2786)</f>
        <v/>
      </c>
      <c r="C2782" s="7" t="str">
        <f>IF(IFERROR(VALUE('Payments Export'!H2786),'Payments Export'!H2786)&lt;&gt;0,IFERROR(VALUE('Payments Export'!H2786),'Payments Export'!H2786),"")</f>
        <v/>
      </c>
      <c r="D2782" s="7" t="str">
        <f>IF('Payments Export'!I2786="","",'Payments Export'!I2786)</f>
        <v/>
      </c>
      <c r="E2782" s="7" t="str">
        <f t="shared" si="86"/>
        <v/>
      </c>
      <c r="F2782" s="7" t="str">
        <f>IF('Payments Export'!A2786="","",'Payments Export'!N2786)</f>
        <v/>
      </c>
      <c r="G2782" s="7" t="str">
        <f>IF('Payments Export'!A2786="","",'Payments Export'!O2786)</f>
        <v/>
      </c>
      <c r="H2782" s="7" t="str">
        <f>IF('Payments Export'!B2786="","",G2782-F2782)</f>
        <v/>
      </c>
      <c r="I2782" s="3" t="str">
        <f>IF(C2782&lt;&gt;"",_xlfn.XLOOKUP(IFERROR(VALUE(C2782),C2782),'Items database'!A:A,'Items database'!B:B),(_xlfn.XLOOKUP(LEFT(E2782,3),Services,Services,"")))</f>
        <v/>
      </c>
      <c r="J2782" s="3" t="str">
        <f t="shared" si="87"/>
        <v/>
      </c>
    </row>
    <row r="2783" spans="1:10" x14ac:dyDescent="0.35">
      <c r="A2783" s="7" t="str">
        <f>IF('Payments Export'!A2787="","",'Payments Export'!A2787)</f>
        <v/>
      </c>
      <c r="B2783" s="7" t="str">
        <f>IF('Payments Export'!A2787="","",'Payments Export'!B2787)</f>
        <v/>
      </c>
      <c r="C2783" s="7" t="str">
        <f>IF(IFERROR(VALUE('Payments Export'!H2787),'Payments Export'!H2787)&lt;&gt;0,IFERROR(VALUE('Payments Export'!H2787),'Payments Export'!H2787),"")</f>
        <v/>
      </c>
      <c r="D2783" s="7" t="str">
        <f>IF('Payments Export'!I2787="","",'Payments Export'!I2787)</f>
        <v/>
      </c>
      <c r="E2783" s="7" t="str">
        <f t="shared" si="86"/>
        <v/>
      </c>
      <c r="F2783" s="7" t="str">
        <f>IF('Payments Export'!A2787="","",'Payments Export'!N2787)</f>
        <v/>
      </c>
      <c r="G2783" s="7" t="str">
        <f>IF('Payments Export'!A2787="","",'Payments Export'!O2787)</f>
        <v/>
      </c>
      <c r="H2783" s="7" t="str">
        <f>IF('Payments Export'!B2787="","",G2783-F2783)</f>
        <v/>
      </c>
      <c r="I2783" s="3" t="str">
        <f>IF(C2783&lt;&gt;"",_xlfn.XLOOKUP(IFERROR(VALUE(C2783),C2783),'Items database'!A:A,'Items database'!B:B),(_xlfn.XLOOKUP(LEFT(E2783,3),Services,Services,"")))</f>
        <v/>
      </c>
      <c r="J2783" s="3" t="str">
        <f t="shared" si="87"/>
        <v/>
      </c>
    </row>
    <row r="2784" spans="1:10" x14ac:dyDescent="0.35">
      <c r="A2784" s="7" t="str">
        <f>IF('Payments Export'!A2788="","",'Payments Export'!A2788)</f>
        <v/>
      </c>
      <c r="B2784" s="7" t="str">
        <f>IF('Payments Export'!A2788="","",'Payments Export'!B2788)</f>
        <v/>
      </c>
      <c r="C2784" s="7" t="str">
        <f>IF(IFERROR(VALUE('Payments Export'!H2788),'Payments Export'!H2788)&lt;&gt;0,IFERROR(VALUE('Payments Export'!H2788),'Payments Export'!H2788),"")</f>
        <v/>
      </c>
      <c r="D2784" s="7" t="str">
        <f>IF('Payments Export'!I2788="","",'Payments Export'!I2788)</f>
        <v/>
      </c>
      <c r="E2784" s="7" t="str">
        <f t="shared" si="86"/>
        <v/>
      </c>
      <c r="F2784" s="7" t="str">
        <f>IF('Payments Export'!A2788="","",'Payments Export'!N2788)</f>
        <v/>
      </c>
      <c r="G2784" s="7" t="str">
        <f>IF('Payments Export'!A2788="","",'Payments Export'!O2788)</f>
        <v/>
      </c>
      <c r="H2784" s="7" t="str">
        <f>IF('Payments Export'!B2788="","",G2784-F2784)</f>
        <v/>
      </c>
      <c r="I2784" s="3" t="str">
        <f>IF(C2784&lt;&gt;"",_xlfn.XLOOKUP(IFERROR(VALUE(C2784),C2784),'Items database'!A:A,'Items database'!B:B),(_xlfn.XLOOKUP(LEFT(E2784,3),Services,Services,"")))</f>
        <v/>
      </c>
      <c r="J2784" s="3" t="str">
        <f t="shared" si="87"/>
        <v/>
      </c>
    </row>
    <row r="2785" spans="1:10" x14ac:dyDescent="0.35">
      <c r="A2785" s="7" t="str">
        <f>IF('Payments Export'!A2789="","",'Payments Export'!A2789)</f>
        <v/>
      </c>
      <c r="B2785" s="7" t="str">
        <f>IF('Payments Export'!A2789="","",'Payments Export'!B2789)</f>
        <v/>
      </c>
      <c r="C2785" s="7" t="str">
        <f>IF(IFERROR(VALUE('Payments Export'!H2789),'Payments Export'!H2789)&lt;&gt;0,IFERROR(VALUE('Payments Export'!H2789),'Payments Export'!H2789),"")</f>
        <v/>
      </c>
      <c r="D2785" s="7" t="str">
        <f>IF('Payments Export'!I2789="","",'Payments Export'!I2789)</f>
        <v/>
      </c>
      <c r="E2785" s="7" t="str">
        <f t="shared" si="86"/>
        <v/>
      </c>
      <c r="F2785" s="7" t="str">
        <f>IF('Payments Export'!A2789="","",'Payments Export'!N2789)</f>
        <v/>
      </c>
      <c r="G2785" s="7" t="str">
        <f>IF('Payments Export'!A2789="","",'Payments Export'!O2789)</f>
        <v/>
      </c>
      <c r="H2785" s="7" t="str">
        <f>IF('Payments Export'!B2789="","",G2785-F2785)</f>
        <v/>
      </c>
      <c r="I2785" s="3" t="str">
        <f>IF(C2785&lt;&gt;"",_xlfn.XLOOKUP(IFERROR(VALUE(C2785),C2785),'Items database'!A:A,'Items database'!B:B),(_xlfn.XLOOKUP(LEFT(E2785,3),Services,Services,"")))</f>
        <v/>
      </c>
      <c r="J2785" s="3" t="str">
        <f t="shared" si="87"/>
        <v/>
      </c>
    </row>
    <row r="2786" spans="1:10" x14ac:dyDescent="0.35">
      <c r="A2786" s="7" t="str">
        <f>IF('Payments Export'!A2790="","",'Payments Export'!A2790)</f>
        <v/>
      </c>
      <c r="B2786" s="7" t="str">
        <f>IF('Payments Export'!A2790="","",'Payments Export'!B2790)</f>
        <v/>
      </c>
      <c r="C2786" s="7" t="str">
        <f>IF(IFERROR(VALUE('Payments Export'!H2790),'Payments Export'!H2790)&lt;&gt;0,IFERROR(VALUE('Payments Export'!H2790),'Payments Export'!H2790),"")</f>
        <v/>
      </c>
      <c r="D2786" s="7" t="str">
        <f>IF('Payments Export'!I2790="","",'Payments Export'!I2790)</f>
        <v/>
      </c>
      <c r="E2786" s="7" t="str">
        <f t="shared" si="86"/>
        <v/>
      </c>
      <c r="F2786" s="7" t="str">
        <f>IF('Payments Export'!A2790="","",'Payments Export'!N2790)</f>
        <v/>
      </c>
      <c r="G2786" s="7" t="str">
        <f>IF('Payments Export'!A2790="","",'Payments Export'!O2790)</f>
        <v/>
      </c>
      <c r="H2786" s="7" t="str">
        <f>IF('Payments Export'!B2790="","",G2786-F2786)</f>
        <v/>
      </c>
      <c r="I2786" s="3" t="str">
        <f>IF(C2786&lt;&gt;"",_xlfn.XLOOKUP(IFERROR(VALUE(C2786),C2786),'Items database'!A:A,'Items database'!B:B),(_xlfn.XLOOKUP(LEFT(E2786,3),Services,Services,"")))</f>
        <v/>
      </c>
      <c r="J2786" s="3" t="str">
        <f t="shared" si="87"/>
        <v/>
      </c>
    </row>
    <row r="2787" spans="1:10" x14ac:dyDescent="0.35">
      <c r="A2787" s="7" t="str">
        <f>IF('Payments Export'!A2791="","",'Payments Export'!A2791)</f>
        <v/>
      </c>
      <c r="B2787" s="7" t="str">
        <f>IF('Payments Export'!A2791="","",'Payments Export'!B2791)</f>
        <v/>
      </c>
      <c r="C2787" s="7" t="str">
        <f>IF(IFERROR(VALUE('Payments Export'!H2791),'Payments Export'!H2791)&lt;&gt;0,IFERROR(VALUE('Payments Export'!H2791),'Payments Export'!H2791),"")</f>
        <v/>
      </c>
      <c r="D2787" s="7" t="str">
        <f>IF('Payments Export'!I2791="","",'Payments Export'!I2791)</f>
        <v/>
      </c>
      <c r="E2787" s="7" t="str">
        <f t="shared" si="86"/>
        <v/>
      </c>
      <c r="F2787" s="7" t="str">
        <f>IF('Payments Export'!A2791="","",'Payments Export'!N2791)</f>
        <v/>
      </c>
      <c r="G2787" s="7" t="str">
        <f>IF('Payments Export'!A2791="","",'Payments Export'!O2791)</f>
        <v/>
      </c>
      <c r="H2787" s="7" t="str">
        <f>IF('Payments Export'!B2791="","",G2787-F2787)</f>
        <v/>
      </c>
      <c r="I2787" s="3" t="str">
        <f>IF(C2787&lt;&gt;"",_xlfn.XLOOKUP(IFERROR(VALUE(C2787),C2787),'Items database'!A:A,'Items database'!B:B),(_xlfn.XLOOKUP(LEFT(E2787,3),Services,Services,"")))</f>
        <v/>
      </c>
      <c r="J2787" s="3" t="str">
        <f t="shared" si="87"/>
        <v/>
      </c>
    </row>
    <row r="2788" spans="1:10" x14ac:dyDescent="0.35">
      <c r="A2788" s="7" t="str">
        <f>IF('Payments Export'!A2792="","",'Payments Export'!A2792)</f>
        <v/>
      </c>
      <c r="B2788" s="7" t="str">
        <f>IF('Payments Export'!A2792="","",'Payments Export'!B2792)</f>
        <v/>
      </c>
      <c r="C2788" s="7" t="str">
        <f>IF(IFERROR(VALUE('Payments Export'!H2792),'Payments Export'!H2792)&lt;&gt;0,IFERROR(VALUE('Payments Export'!H2792),'Payments Export'!H2792),"")</f>
        <v/>
      </c>
      <c r="D2788" s="7" t="str">
        <f>IF('Payments Export'!I2792="","",'Payments Export'!I2792)</f>
        <v/>
      </c>
      <c r="E2788" s="7" t="str">
        <f t="shared" si="86"/>
        <v/>
      </c>
      <c r="F2788" s="7" t="str">
        <f>IF('Payments Export'!A2792="","",'Payments Export'!N2792)</f>
        <v/>
      </c>
      <c r="G2788" s="7" t="str">
        <f>IF('Payments Export'!A2792="","",'Payments Export'!O2792)</f>
        <v/>
      </c>
      <c r="H2788" s="7" t="str">
        <f>IF('Payments Export'!B2792="","",G2788-F2788)</f>
        <v/>
      </c>
      <c r="I2788" s="3" t="str">
        <f>IF(C2788&lt;&gt;"",_xlfn.XLOOKUP(IFERROR(VALUE(C2788),C2788),'Items database'!A:A,'Items database'!B:B),(_xlfn.XLOOKUP(LEFT(E2788,3),Services,Services,"")))</f>
        <v/>
      </c>
      <c r="J2788" s="3" t="str">
        <f t="shared" si="87"/>
        <v/>
      </c>
    </row>
    <row r="2789" spans="1:10" x14ac:dyDescent="0.35">
      <c r="A2789" s="7" t="str">
        <f>IF('Payments Export'!A2793="","",'Payments Export'!A2793)</f>
        <v/>
      </c>
      <c r="B2789" s="7" t="str">
        <f>IF('Payments Export'!A2793="","",'Payments Export'!B2793)</f>
        <v/>
      </c>
      <c r="C2789" s="7" t="str">
        <f>IF(IFERROR(VALUE('Payments Export'!H2793),'Payments Export'!H2793)&lt;&gt;0,IFERROR(VALUE('Payments Export'!H2793),'Payments Export'!H2793),"")</f>
        <v/>
      </c>
      <c r="D2789" s="7" t="str">
        <f>IF('Payments Export'!I2793="","",'Payments Export'!I2793)</f>
        <v/>
      </c>
      <c r="E2789" s="7" t="str">
        <f t="shared" si="86"/>
        <v/>
      </c>
      <c r="F2789" s="7" t="str">
        <f>IF('Payments Export'!A2793="","",'Payments Export'!N2793)</f>
        <v/>
      </c>
      <c r="G2789" s="7" t="str">
        <f>IF('Payments Export'!A2793="","",'Payments Export'!O2793)</f>
        <v/>
      </c>
      <c r="H2789" s="7" t="str">
        <f>IF('Payments Export'!B2793="","",G2789-F2789)</f>
        <v/>
      </c>
      <c r="I2789" s="3" t="str">
        <f>IF(C2789&lt;&gt;"",_xlfn.XLOOKUP(IFERROR(VALUE(C2789),C2789),'Items database'!A:A,'Items database'!B:B),(_xlfn.XLOOKUP(LEFT(E2789,3),Services,Services,"")))</f>
        <v/>
      </c>
      <c r="J2789" s="3" t="str">
        <f t="shared" si="87"/>
        <v/>
      </c>
    </row>
    <row r="2790" spans="1:10" x14ac:dyDescent="0.35">
      <c r="A2790" s="7" t="str">
        <f>IF('Payments Export'!A2794="","",'Payments Export'!A2794)</f>
        <v/>
      </c>
      <c r="B2790" s="7" t="str">
        <f>IF('Payments Export'!A2794="","",'Payments Export'!B2794)</f>
        <v/>
      </c>
      <c r="C2790" s="7" t="str">
        <f>IF(IFERROR(VALUE('Payments Export'!H2794),'Payments Export'!H2794)&lt;&gt;0,IFERROR(VALUE('Payments Export'!H2794),'Payments Export'!H2794),"")</f>
        <v/>
      </c>
      <c r="D2790" s="7" t="str">
        <f>IF('Payments Export'!I2794="","",'Payments Export'!I2794)</f>
        <v/>
      </c>
      <c r="E2790" s="7" t="str">
        <f t="shared" si="86"/>
        <v/>
      </c>
      <c r="F2790" s="7" t="str">
        <f>IF('Payments Export'!A2794="","",'Payments Export'!N2794)</f>
        <v/>
      </c>
      <c r="G2790" s="7" t="str">
        <f>IF('Payments Export'!A2794="","",'Payments Export'!O2794)</f>
        <v/>
      </c>
      <c r="H2790" s="7" t="str">
        <f>IF('Payments Export'!B2794="","",G2790-F2790)</f>
        <v/>
      </c>
      <c r="I2790" s="3" t="str">
        <f>IF(C2790&lt;&gt;"",_xlfn.XLOOKUP(IFERROR(VALUE(C2790),C2790),'Items database'!A:A,'Items database'!B:B),(_xlfn.XLOOKUP(LEFT(E2790,3),Services,Services,"")))</f>
        <v/>
      </c>
      <c r="J2790" s="3" t="str">
        <f t="shared" si="87"/>
        <v/>
      </c>
    </row>
    <row r="2791" spans="1:10" x14ac:dyDescent="0.35">
      <c r="A2791" s="7" t="str">
        <f>IF('Payments Export'!A2795="","",'Payments Export'!A2795)</f>
        <v/>
      </c>
      <c r="B2791" s="7" t="str">
        <f>IF('Payments Export'!A2795="","",'Payments Export'!B2795)</f>
        <v/>
      </c>
      <c r="C2791" s="7" t="str">
        <f>IF(IFERROR(VALUE('Payments Export'!H2795),'Payments Export'!H2795)&lt;&gt;0,IFERROR(VALUE('Payments Export'!H2795),'Payments Export'!H2795),"")</f>
        <v/>
      </c>
      <c r="D2791" s="7" t="str">
        <f>IF('Payments Export'!I2795="","",'Payments Export'!I2795)</f>
        <v/>
      </c>
      <c r="E2791" s="7" t="str">
        <f t="shared" si="86"/>
        <v/>
      </c>
      <c r="F2791" s="7" t="str">
        <f>IF('Payments Export'!A2795="","",'Payments Export'!N2795)</f>
        <v/>
      </c>
      <c r="G2791" s="7" t="str">
        <f>IF('Payments Export'!A2795="","",'Payments Export'!O2795)</f>
        <v/>
      </c>
      <c r="H2791" s="7" t="str">
        <f>IF('Payments Export'!B2795="","",G2791-F2791)</f>
        <v/>
      </c>
      <c r="I2791" s="3" t="str">
        <f>IF(C2791&lt;&gt;"",_xlfn.XLOOKUP(IFERROR(VALUE(C2791),C2791),'Items database'!A:A,'Items database'!B:B),(_xlfn.XLOOKUP(LEFT(E2791,3),Services,Services,"")))</f>
        <v/>
      </c>
      <c r="J2791" s="3" t="str">
        <f t="shared" si="87"/>
        <v/>
      </c>
    </row>
    <row r="2792" spans="1:10" x14ac:dyDescent="0.35">
      <c r="A2792" s="7" t="str">
        <f>IF('Payments Export'!A2796="","",'Payments Export'!A2796)</f>
        <v/>
      </c>
      <c r="B2792" s="7" t="str">
        <f>IF('Payments Export'!A2796="","",'Payments Export'!B2796)</f>
        <v/>
      </c>
      <c r="C2792" s="7" t="str">
        <f>IF(IFERROR(VALUE('Payments Export'!H2796),'Payments Export'!H2796)&lt;&gt;0,IFERROR(VALUE('Payments Export'!H2796),'Payments Export'!H2796),"")</f>
        <v/>
      </c>
      <c r="D2792" s="7" t="str">
        <f>IF('Payments Export'!I2796="","",'Payments Export'!I2796)</f>
        <v/>
      </c>
      <c r="E2792" s="7" t="str">
        <f t="shared" si="86"/>
        <v/>
      </c>
      <c r="F2792" s="7" t="str">
        <f>IF('Payments Export'!A2796="","",'Payments Export'!N2796)</f>
        <v/>
      </c>
      <c r="G2792" s="7" t="str">
        <f>IF('Payments Export'!A2796="","",'Payments Export'!O2796)</f>
        <v/>
      </c>
      <c r="H2792" s="7" t="str">
        <f>IF('Payments Export'!B2796="","",G2792-F2792)</f>
        <v/>
      </c>
      <c r="I2792" s="3" t="str">
        <f>IF(C2792&lt;&gt;"",_xlfn.XLOOKUP(IFERROR(VALUE(C2792),C2792),'Items database'!A:A,'Items database'!B:B),(_xlfn.XLOOKUP(LEFT(E2792,3),Services,Services,"")))</f>
        <v/>
      </c>
      <c r="J2792" s="3" t="str">
        <f t="shared" si="87"/>
        <v/>
      </c>
    </row>
    <row r="2793" spans="1:10" x14ac:dyDescent="0.35">
      <c r="A2793" s="7" t="str">
        <f>IF('Payments Export'!A2797="","",'Payments Export'!A2797)</f>
        <v/>
      </c>
      <c r="B2793" s="7" t="str">
        <f>IF('Payments Export'!A2797="","",'Payments Export'!B2797)</f>
        <v/>
      </c>
      <c r="C2793" s="7" t="str">
        <f>IF(IFERROR(VALUE('Payments Export'!H2797),'Payments Export'!H2797)&lt;&gt;0,IFERROR(VALUE('Payments Export'!H2797),'Payments Export'!H2797),"")</f>
        <v/>
      </c>
      <c r="D2793" s="7" t="str">
        <f>IF('Payments Export'!I2797="","",'Payments Export'!I2797)</f>
        <v/>
      </c>
      <c r="E2793" s="7" t="str">
        <f t="shared" si="86"/>
        <v/>
      </c>
      <c r="F2793" s="7" t="str">
        <f>IF('Payments Export'!A2797="","",'Payments Export'!N2797)</f>
        <v/>
      </c>
      <c r="G2793" s="7" t="str">
        <f>IF('Payments Export'!A2797="","",'Payments Export'!O2797)</f>
        <v/>
      </c>
      <c r="H2793" s="7" t="str">
        <f>IF('Payments Export'!B2797="","",G2793-F2793)</f>
        <v/>
      </c>
      <c r="I2793" s="3" t="str">
        <f>IF(C2793&lt;&gt;"",_xlfn.XLOOKUP(IFERROR(VALUE(C2793),C2793),'Items database'!A:A,'Items database'!B:B),(_xlfn.XLOOKUP(LEFT(E2793,3),Services,Services,"")))</f>
        <v/>
      </c>
      <c r="J2793" s="3" t="str">
        <f t="shared" si="87"/>
        <v/>
      </c>
    </row>
    <row r="2794" spans="1:10" x14ac:dyDescent="0.35">
      <c r="A2794" s="7" t="str">
        <f>IF('Payments Export'!A2798="","",'Payments Export'!A2798)</f>
        <v/>
      </c>
      <c r="B2794" s="7" t="str">
        <f>IF('Payments Export'!A2798="","",'Payments Export'!B2798)</f>
        <v/>
      </c>
      <c r="C2794" s="7" t="str">
        <f>IF(IFERROR(VALUE('Payments Export'!H2798),'Payments Export'!H2798)&lt;&gt;0,IFERROR(VALUE('Payments Export'!H2798),'Payments Export'!H2798),"")</f>
        <v/>
      </c>
      <c r="D2794" s="7" t="str">
        <f>IF('Payments Export'!I2798="","",'Payments Export'!I2798)</f>
        <v/>
      </c>
      <c r="E2794" s="7" t="str">
        <f t="shared" si="86"/>
        <v/>
      </c>
      <c r="F2794" s="7" t="str">
        <f>IF('Payments Export'!A2798="","",'Payments Export'!N2798)</f>
        <v/>
      </c>
      <c r="G2794" s="7" t="str">
        <f>IF('Payments Export'!A2798="","",'Payments Export'!O2798)</f>
        <v/>
      </c>
      <c r="H2794" s="7" t="str">
        <f>IF('Payments Export'!B2798="","",G2794-F2794)</f>
        <v/>
      </c>
      <c r="I2794" s="3" t="str">
        <f>IF(C2794&lt;&gt;"",_xlfn.XLOOKUP(IFERROR(VALUE(C2794),C2794),'Items database'!A:A,'Items database'!B:B),(_xlfn.XLOOKUP(LEFT(E2794,3),Services,Services,"")))</f>
        <v/>
      </c>
      <c r="J2794" s="3" t="str">
        <f t="shared" si="87"/>
        <v/>
      </c>
    </row>
    <row r="2795" spans="1:10" x14ac:dyDescent="0.35">
      <c r="A2795" s="7" t="str">
        <f>IF('Payments Export'!A2799="","",'Payments Export'!A2799)</f>
        <v/>
      </c>
      <c r="B2795" s="7" t="str">
        <f>IF('Payments Export'!A2799="","",'Payments Export'!B2799)</f>
        <v/>
      </c>
      <c r="C2795" s="7" t="str">
        <f>IF(IFERROR(VALUE('Payments Export'!H2799),'Payments Export'!H2799)&lt;&gt;0,IFERROR(VALUE('Payments Export'!H2799),'Payments Export'!H2799),"")</f>
        <v/>
      </c>
      <c r="D2795" s="7" t="str">
        <f>IF('Payments Export'!I2799="","",'Payments Export'!I2799)</f>
        <v/>
      </c>
      <c r="E2795" s="7" t="str">
        <f t="shared" si="86"/>
        <v/>
      </c>
      <c r="F2795" s="7" t="str">
        <f>IF('Payments Export'!A2799="","",'Payments Export'!N2799)</f>
        <v/>
      </c>
      <c r="G2795" s="7" t="str">
        <f>IF('Payments Export'!A2799="","",'Payments Export'!O2799)</f>
        <v/>
      </c>
      <c r="H2795" s="7" t="str">
        <f>IF('Payments Export'!B2799="","",G2795-F2795)</f>
        <v/>
      </c>
      <c r="I2795" s="3" t="str">
        <f>IF(C2795&lt;&gt;"",_xlfn.XLOOKUP(IFERROR(VALUE(C2795),C2795),'Items database'!A:A,'Items database'!B:B),(_xlfn.XLOOKUP(LEFT(E2795,3),Services,Services,"")))</f>
        <v/>
      </c>
      <c r="J2795" s="3" t="str">
        <f t="shared" si="87"/>
        <v/>
      </c>
    </row>
    <row r="2796" spans="1:10" x14ac:dyDescent="0.35">
      <c r="A2796" s="7" t="str">
        <f>IF('Payments Export'!A2800="","",'Payments Export'!A2800)</f>
        <v/>
      </c>
      <c r="B2796" s="7" t="str">
        <f>IF('Payments Export'!A2800="","",'Payments Export'!B2800)</f>
        <v/>
      </c>
      <c r="C2796" s="7" t="str">
        <f>IF(IFERROR(VALUE('Payments Export'!H2800),'Payments Export'!H2800)&lt;&gt;0,IFERROR(VALUE('Payments Export'!H2800),'Payments Export'!H2800),"")</f>
        <v/>
      </c>
      <c r="D2796" s="7" t="str">
        <f>IF('Payments Export'!I2800="","",'Payments Export'!I2800)</f>
        <v/>
      </c>
      <c r="E2796" s="7" t="str">
        <f t="shared" si="86"/>
        <v/>
      </c>
      <c r="F2796" s="7" t="str">
        <f>IF('Payments Export'!A2800="","",'Payments Export'!N2800)</f>
        <v/>
      </c>
      <c r="G2796" s="7" t="str">
        <f>IF('Payments Export'!A2800="","",'Payments Export'!O2800)</f>
        <v/>
      </c>
      <c r="H2796" s="7" t="str">
        <f>IF('Payments Export'!B2800="","",G2796-F2796)</f>
        <v/>
      </c>
      <c r="I2796" s="3" t="str">
        <f>IF(C2796&lt;&gt;"",_xlfn.XLOOKUP(IFERROR(VALUE(C2796),C2796),'Items database'!A:A,'Items database'!B:B),(_xlfn.XLOOKUP(LEFT(E2796,3),Services,Services,"")))</f>
        <v/>
      </c>
      <c r="J2796" s="3" t="str">
        <f t="shared" si="87"/>
        <v/>
      </c>
    </row>
    <row r="2797" spans="1:10" x14ac:dyDescent="0.35">
      <c r="A2797" s="7" t="str">
        <f>IF('Payments Export'!A2801="","",'Payments Export'!A2801)</f>
        <v/>
      </c>
      <c r="B2797" s="7" t="str">
        <f>IF('Payments Export'!A2801="","",'Payments Export'!B2801)</f>
        <v/>
      </c>
      <c r="C2797" s="7" t="str">
        <f>IF(IFERROR(VALUE('Payments Export'!H2801),'Payments Export'!H2801)&lt;&gt;0,IFERROR(VALUE('Payments Export'!H2801),'Payments Export'!H2801),"")</f>
        <v/>
      </c>
      <c r="D2797" s="7" t="str">
        <f>IF('Payments Export'!I2801="","",'Payments Export'!I2801)</f>
        <v/>
      </c>
      <c r="E2797" s="7" t="str">
        <f t="shared" si="86"/>
        <v/>
      </c>
      <c r="F2797" s="7" t="str">
        <f>IF('Payments Export'!A2801="","",'Payments Export'!N2801)</f>
        <v/>
      </c>
      <c r="G2797" s="7" t="str">
        <f>IF('Payments Export'!A2801="","",'Payments Export'!O2801)</f>
        <v/>
      </c>
      <c r="H2797" s="7" t="str">
        <f>IF('Payments Export'!B2801="","",G2797-F2797)</f>
        <v/>
      </c>
      <c r="I2797" s="3" t="str">
        <f>IF(C2797&lt;&gt;"",_xlfn.XLOOKUP(IFERROR(VALUE(C2797),C2797),'Items database'!A:A,'Items database'!B:B),(_xlfn.XLOOKUP(LEFT(E2797,3),Services,Services,"")))</f>
        <v/>
      </c>
      <c r="J2797" s="3" t="str">
        <f t="shared" si="87"/>
        <v/>
      </c>
    </row>
    <row r="2798" spans="1:10" x14ac:dyDescent="0.35">
      <c r="A2798" s="7" t="str">
        <f>IF('Payments Export'!A2802="","",'Payments Export'!A2802)</f>
        <v/>
      </c>
      <c r="B2798" s="7" t="str">
        <f>IF('Payments Export'!A2802="","",'Payments Export'!B2802)</f>
        <v/>
      </c>
      <c r="C2798" s="7" t="str">
        <f>IF(IFERROR(VALUE('Payments Export'!H2802),'Payments Export'!H2802)&lt;&gt;0,IFERROR(VALUE('Payments Export'!H2802),'Payments Export'!H2802),"")</f>
        <v/>
      </c>
      <c r="D2798" s="7" t="str">
        <f>IF('Payments Export'!I2802="","",'Payments Export'!I2802)</f>
        <v/>
      </c>
      <c r="E2798" s="7" t="str">
        <f t="shared" si="86"/>
        <v/>
      </c>
      <c r="F2798" s="7" t="str">
        <f>IF('Payments Export'!A2802="","",'Payments Export'!N2802)</f>
        <v/>
      </c>
      <c r="G2798" s="7" t="str">
        <f>IF('Payments Export'!A2802="","",'Payments Export'!O2802)</f>
        <v/>
      </c>
      <c r="H2798" s="7" t="str">
        <f>IF('Payments Export'!B2802="","",G2798-F2798)</f>
        <v/>
      </c>
      <c r="I2798" s="3" t="str">
        <f>IF(C2798&lt;&gt;"",_xlfn.XLOOKUP(IFERROR(VALUE(C2798),C2798),'Items database'!A:A,'Items database'!B:B),(_xlfn.XLOOKUP(LEFT(E2798,3),Services,Services,"")))</f>
        <v/>
      </c>
      <c r="J2798" s="3" t="str">
        <f t="shared" si="87"/>
        <v/>
      </c>
    </row>
    <row r="2799" spans="1:10" x14ac:dyDescent="0.35">
      <c r="A2799" s="7" t="str">
        <f>IF('Payments Export'!A2803="","",'Payments Export'!A2803)</f>
        <v/>
      </c>
      <c r="B2799" s="7" t="str">
        <f>IF('Payments Export'!A2803="","",'Payments Export'!B2803)</f>
        <v/>
      </c>
      <c r="C2799" s="7" t="str">
        <f>IF(IFERROR(VALUE('Payments Export'!H2803),'Payments Export'!H2803)&lt;&gt;0,IFERROR(VALUE('Payments Export'!H2803),'Payments Export'!H2803),"")</f>
        <v/>
      </c>
      <c r="D2799" s="7" t="str">
        <f>IF('Payments Export'!I2803="","",'Payments Export'!I2803)</f>
        <v/>
      </c>
      <c r="E2799" s="7" t="str">
        <f t="shared" si="86"/>
        <v/>
      </c>
      <c r="F2799" s="7" t="str">
        <f>IF('Payments Export'!A2803="","",'Payments Export'!N2803)</f>
        <v/>
      </c>
      <c r="G2799" s="7" t="str">
        <f>IF('Payments Export'!A2803="","",'Payments Export'!O2803)</f>
        <v/>
      </c>
      <c r="H2799" s="7" t="str">
        <f>IF('Payments Export'!B2803="","",G2799-F2799)</f>
        <v/>
      </c>
      <c r="I2799" s="3" t="str">
        <f>IF(C2799&lt;&gt;"",_xlfn.XLOOKUP(IFERROR(VALUE(C2799),C2799),'Items database'!A:A,'Items database'!B:B),(_xlfn.XLOOKUP(LEFT(E2799,3),Services,Services,"")))</f>
        <v/>
      </c>
      <c r="J2799" s="3" t="str">
        <f t="shared" si="87"/>
        <v/>
      </c>
    </row>
    <row r="2800" spans="1:10" x14ac:dyDescent="0.35">
      <c r="A2800" s="7" t="str">
        <f>IF('Payments Export'!A2804="","",'Payments Export'!A2804)</f>
        <v/>
      </c>
      <c r="B2800" s="7" t="str">
        <f>IF('Payments Export'!A2804="","",'Payments Export'!B2804)</f>
        <v/>
      </c>
      <c r="C2800" s="7" t="str">
        <f>IF(IFERROR(VALUE('Payments Export'!H2804),'Payments Export'!H2804)&lt;&gt;0,IFERROR(VALUE('Payments Export'!H2804),'Payments Export'!H2804),"")</f>
        <v/>
      </c>
      <c r="D2800" s="7" t="str">
        <f>IF('Payments Export'!I2804="","",'Payments Export'!I2804)</f>
        <v/>
      </c>
      <c r="E2800" s="7" t="str">
        <f t="shared" si="86"/>
        <v/>
      </c>
      <c r="F2800" s="7" t="str">
        <f>IF('Payments Export'!A2804="","",'Payments Export'!N2804)</f>
        <v/>
      </c>
      <c r="G2800" s="7" t="str">
        <f>IF('Payments Export'!A2804="","",'Payments Export'!O2804)</f>
        <v/>
      </c>
      <c r="H2800" s="7" t="str">
        <f>IF('Payments Export'!B2804="","",G2800-F2800)</f>
        <v/>
      </c>
      <c r="I2800" s="3" t="str">
        <f>IF(C2800&lt;&gt;"",_xlfn.XLOOKUP(IFERROR(VALUE(C2800),C2800),'Items database'!A:A,'Items database'!B:B),(_xlfn.XLOOKUP(LEFT(E2800,3),Services,Services,"")))</f>
        <v/>
      </c>
      <c r="J2800" s="3" t="str">
        <f t="shared" si="87"/>
        <v/>
      </c>
    </row>
    <row r="2801" spans="1:10" x14ac:dyDescent="0.35">
      <c r="A2801" s="7" t="str">
        <f>IF('Payments Export'!A2805="","",'Payments Export'!A2805)</f>
        <v/>
      </c>
      <c r="B2801" s="7" t="str">
        <f>IF('Payments Export'!A2805="","",'Payments Export'!B2805)</f>
        <v/>
      </c>
      <c r="C2801" s="7" t="str">
        <f>IF(IFERROR(VALUE('Payments Export'!H2805),'Payments Export'!H2805)&lt;&gt;0,IFERROR(VALUE('Payments Export'!H2805),'Payments Export'!H2805),"")</f>
        <v/>
      </c>
      <c r="D2801" s="7" t="str">
        <f>IF('Payments Export'!I2805="","",'Payments Export'!I2805)</f>
        <v/>
      </c>
      <c r="E2801" s="7" t="str">
        <f t="shared" si="86"/>
        <v/>
      </c>
      <c r="F2801" s="7" t="str">
        <f>IF('Payments Export'!A2805="","",'Payments Export'!N2805)</f>
        <v/>
      </c>
      <c r="G2801" s="7" t="str">
        <f>IF('Payments Export'!A2805="","",'Payments Export'!O2805)</f>
        <v/>
      </c>
      <c r="H2801" s="7" t="str">
        <f>IF('Payments Export'!B2805="","",G2801-F2801)</f>
        <v/>
      </c>
      <c r="I2801" s="3" t="str">
        <f>IF(C2801&lt;&gt;"",_xlfn.XLOOKUP(IFERROR(VALUE(C2801),C2801),'Items database'!A:A,'Items database'!B:B),(_xlfn.XLOOKUP(LEFT(E2801,3),Services,Services,"")))</f>
        <v/>
      </c>
      <c r="J2801" s="3" t="str">
        <f t="shared" si="87"/>
        <v/>
      </c>
    </row>
    <row r="2802" spans="1:10" x14ac:dyDescent="0.35">
      <c r="A2802" s="7" t="str">
        <f>IF('Payments Export'!A2806="","",'Payments Export'!A2806)</f>
        <v/>
      </c>
      <c r="B2802" s="7" t="str">
        <f>IF('Payments Export'!A2806="","",'Payments Export'!B2806)</f>
        <v/>
      </c>
      <c r="C2802" s="7" t="str">
        <f>IF(IFERROR(VALUE('Payments Export'!H2806),'Payments Export'!H2806)&lt;&gt;0,IFERROR(VALUE('Payments Export'!H2806),'Payments Export'!H2806),"")</f>
        <v/>
      </c>
      <c r="D2802" s="7" t="str">
        <f>IF('Payments Export'!I2806="","",'Payments Export'!I2806)</f>
        <v/>
      </c>
      <c r="E2802" s="7" t="str">
        <f t="shared" si="86"/>
        <v/>
      </c>
      <c r="F2802" s="7" t="str">
        <f>IF('Payments Export'!A2806="","",'Payments Export'!N2806)</f>
        <v/>
      </c>
      <c r="G2802" s="7" t="str">
        <f>IF('Payments Export'!A2806="","",'Payments Export'!O2806)</f>
        <v/>
      </c>
      <c r="H2802" s="7" t="str">
        <f>IF('Payments Export'!B2806="","",G2802-F2802)</f>
        <v/>
      </c>
      <c r="I2802" s="3" t="str">
        <f>IF(C2802&lt;&gt;"",_xlfn.XLOOKUP(IFERROR(VALUE(C2802),C2802),'Items database'!A:A,'Items database'!B:B),(_xlfn.XLOOKUP(LEFT(E2802,3),Services,Services,"")))</f>
        <v/>
      </c>
      <c r="J2802" s="3" t="str">
        <f t="shared" si="87"/>
        <v/>
      </c>
    </row>
    <row r="2803" spans="1:10" x14ac:dyDescent="0.35">
      <c r="A2803" s="7" t="str">
        <f>IF('Payments Export'!A2807="","",'Payments Export'!A2807)</f>
        <v/>
      </c>
      <c r="B2803" s="7" t="str">
        <f>IF('Payments Export'!A2807="","",'Payments Export'!B2807)</f>
        <v/>
      </c>
      <c r="C2803" s="7" t="str">
        <f>IF(IFERROR(VALUE('Payments Export'!H2807),'Payments Export'!H2807)&lt;&gt;0,IFERROR(VALUE('Payments Export'!H2807),'Payments Export'!H2807),"")</f>
        <v/>
      </c>
      <c r="D2803" s="7" t="str">
        <f>IF('Payments Export'!I2807="","",'Payments Export'!I2807)</f>
        <v/>
      </c>
      <c r="E2803" s="7" t="str">
        <f t="shared" si="86"/>
        <v/>
      </c>
      <c r="F2803" s="7" t="str">
        <f>IF('Payments Export'!A2807="","",'Payments Export'!N2807)</f>
        <v/>
      </c>
      <c r="G2803" s="7" t="str">
        <f>IF('Payments Export'!A2807="","",'Payments Export'!O2807)</f>
        <v/>
      </c>
      <c r="H2803" s="7" t="str">
        <f>IF('Payments Export'!B2807="","",G2803-F2803)</f>
        <v/>
      </c>
      <c r="I2803" s="3" t="str">
        <f>IF(C2803&lt;&gt;"",_xlfn.XLOOKUP(IFERROR(VALUE(C2803),C2803),'Items database'!A:A,'Items database'!B:B),(_xlfn.XLOOKUP(LEFT(E2803,3),Services,Services,"")))</f>
        <v/>
      </c>
      <c r="J2803" s="3" t="str">
        <f t="shared" si="87"/>
        <v/>
      </c>
    </row>
    <row r="2804" spans="1:10" x14ac:dyDescent="0.35">
      <c r="A2804" s="7" t="str">
        <f>IF('Payments Export'!A2808="","",'Payments Export'!A2808)</f>
        <v/>
      </c>
      <c r="B2804" s="7" t="str">
        <f>IF('Payments Export'!A2808="","",'Payments Export'!B2808)</f>
        <v/>
      </c>
      <c r="C2804" s="7" t="str">
        <f>IF(IFERROR(VALUE('Payments Export'!H2808),'Payments Export'!H2808)&lt;&gt;0,IFERROR(VALUE('Payments Export'!H2808),'Payments Export'!H2808),"")</f>
        <v/>
      </c>
      <c r="D2804" s="7" t="str">
        <f>IF('Payments Export'!I2808="","",'Payments Export'!I2808)</f>
        <v/>
      </c>
      <c r="E2804" s="7" t="str">
        <f t="shared" si="86"/>
        <v/>
      </c>
      <c r="F2804" s="7" t="str">
        <f>IF('Payments Export'!A2808="","",'Payments Export'!N2808)</f>
        <v/>
      </c>
      <c r="G2804" s="7" t="str">
        <f>IF('Payments Export'!A2808="","",'Payments Export'!O2808)</f>
        <v/>
      </c>
      <c r="H2804" s="7" t="str">
        <f>IF('Payments Export'!B2808="","",G2804-F2804)</f>
        <v/>
      </c>
      <c r="I2804" s="3" t="str">
        <f>IF(C2804&lt;&gt;"",_xlfn.XLOOKUP(IFERROR(VALUE(C2804),C2804),'Items database'!A:A,'Items database'!B:B),(_xlfn.XLOOKUP(LEFT(E2804,3),Services,Services,"")))</f>
        <v/>
      </c>
      <c r="J2804" s="3" t="str">
        <f t="shared" si="87"/>
        <v/>
      </c>
    </row>
    <row r="2805" spans="1:10" x14ac:dyDescent="0.35">
      <c r="A2805" s="7" t="str">
        <f>IF('Payments Export'!A2809="","",'Payments Export'!A2809)</f>
        <v/>
      </c>
      <c r="B2805" s="7" t="str">
        <f>IF('Payments Export'!A2809="","",'Payments Export'!B2809)</f>
        <v/>
      </c>
      <c r="C2805" s="7" t="str">
        <f>IF(IFERROR(VALUE('Payments Export'!H2809),'Payments Export'!H2809)&lt;&gt;0,IFERROR(VALUE('Payments Export'!H2809),'Payments Export'!H2809),"")</f>
        <v/>
      </c>
      <c r="D2805" s="7" t="str">
        <f>IF('Payments Export'!I2809="","",'Payments Export'!I2809)</f>
        <v/>
      </c>
      <c r="E2805" s="7" t="str">
        <f t="shared" si="86"/>
        <v/>
      </c>
      <c r="F2805" s="7" t="str">
        <f>IF('Payments Export'!A2809="","",'Payments Export'!N2809)</f>
        <v/>
      </c>
      <c r="G2805" s="7" t="str">
        <f>IF('Payments Export'!A2809="","",'Payments Export'!O2809)</f>
        <v/>
      </c>
      <c r="H2805" s="7" t="str">
        <f>IF('Payments Export'!B2809="","",G2805-F2805)</f>
        <v/>
      </c>
      <c r="I2805" s="3" t="str">
        <f>IF(C2805&lt;&gt;"",_xlfn.XLOOKUP(IFERROR(VALUE(C2805),C2805),'Items database'!A:A,'Items database'!B:B),(_xlfn.XLOOKUP(LEFT(E2805,3),Services,Services,"")))</f>
        <v/>
      </c>
      <c r="J2805" s="3" t="str">
        <f t="shared" si="87"/>
        <v/>
      </c>
    </row>
    <row r="2806" spans="1:10" x14ac:dyDescent="0.35">
      <c r="A2806" s="7" t="str">
        <f>IF('Payments Export'!A2810="","",'Payments Export'!A2810)</f>
        <v/>
      </c>
      <c r="B2806" s="7" t="str">
        <f>IF('Payments Export'!A2810="","",'Payments Export'!B2810)</f>
        <v/>
      </c>
      <c r="C2806" s="7" t="str">
        <f>IF(IFERROR(VALUE('Payments Export'!H2810),'Payments Export'!H2810)&lt;&gt;0,IFERROR(VALUE('Payments Export'!H2810),'Payments Export'!H2810),"")</f>
        <v/>
      </c>
      <c r="D2806" s="7" t="str">
        <f>IF('Payments Export'!I2810="","",'Payments Export'!I2810)</f>
        <v/>
      </c>
      <c r="E2806" s="7" t="str">
        <f t="shared" si="86"/>
        <v/>
      </c>
      <c r="F2806" s="7" t="str">
        <f>IF('Payments Export'!A2810="","",'Payments Export'!N2810)</f>
        <v/>
      </c>
      <c r="G2806" s="7" t="str">
        <f>IF('Payments Export'!A2810="","",'Payments Export'!O2810)</f>
        <v/>
      </c>
      <c r="H2806" s="7" t="str">
        <f>IF('Payments Export'!B2810="","",G2806-F2806)</f>
        <v/>
      </c>
      <c r="I2806" s="3" t="str">
        <f>IF(C2806&lt;&gt;"",_xlfn.XLOOKUP(IFERROR(VALUE(C2806),C2806),'Items database'!A:A,'Items database'!B:B),(_xlfn.XLOOKUP(LEFT(E2806,3),Services,Services,"")))</f>
        <v/>
      </c>
      <c r="J2806" s="3" t="str">
        <f t="shared" si="87"/>
        <v/>
      </c>
    </row>
    <row r="2807" spans="1:10" x14ac:dyDescent="0.35">
      <c r="A2807" s="7" t="str">
        <f>IF('Payments Export'!A2811="","",'Payments Export'!A2811)</f>
        <v/>
      </c>
      <c r="B2807" s="7" t="str">
        <f>IF('Payments Export'!A2811="","",'Payments Export'!B2811)</f>
        <v/>
      </c>
      <c r="C2807" s="7" t="str">
        <f>IF(IFERROR(VALUE('Payments Export'!H2811),'Payments Export'!H2811)&lt;&gt;0,IFERROR(VALUE('Payments Export'!H2811),'Payments Export'!H2811),"")</f>
        <v/>
      </c>
      <c r="D2807" s="7" t="str">
        <f>IF('Payments Export'!I2811="","",'Payments Export'!I2811)</f>
        <v/>
      </c>
      <c r="E2807" s="7" t="str">
        <f t="shared" si="86"/>
        <v/>
      </c>
      <c r="F2807" s="7" t="str">
        <f>IF('Payments Export'!A2811="","",'Payments Export'!N2811)</f>
        <v/>
      </c>
      <c r="G2807" s="7" t="str">
        <f>IF('Payments Export'!A2811="","",'Payments Export'!O2811)</f>
        <v/>
      </c>
      <c r="H2807" s="7" t="str">
        <f>IF('Payments Export'!B2811="","",G2807-F2807)</f>
        <v/>
      </c>
      <c r="I2807" s="3" t="str">
        <f>IF(C2807&lt;&gt;"",_xlfn.XLOOKUP(IFERROR(VALUE(C2807),C2807),'Items database'!A:A,'Items database'!B:B),(_xlfn.XLOOKUP(LEFT(E2807,3),Services,Services,"")))</f>
        <v/>
      </c>
      <c r="J2807" s="3" t="str">
        <f t="shared" si="87"/>
        <v/>
      </c>
    </row>
    <row r="2808" spans="1:10" x14ac:dyDescent="0.35">
      <c r="A2808" s="7" t="str">
        <f>IF('Payments Export'!A2812="","",'Payments Export'!A2812)</f>
        <v/>
      </c>
      <c r="B2808" s="7" t="str">
        <f>IF('Payments Export'!A2812="","",'Payments Export'!B2812)</f>
        <v/>
      </c>
      <c r="C2808" s="7" t="str">
        <f>IF(IFERROR(VALUE('Payments Export'!H2812),'Payments Export'!H2812)&lt;&gt;0,IFERROR(VALUE('Payments Export'!H2812),'Payments Export'!H2812),"")</f>
        <v/>
      </c>
      <c r="D2808" s="7" t="str">
        <f>IF('Payments Export'!I2812="","",'Payments Export'!I2812)</f>
        <v/>
      </c>
      <c r="E2808" s="7" t="str">
        <f t="shared" si="86"/>
        <v/>
      </c>
      <c r="F2808" s="7" t="str">
        <f>IF('Payments Export'!A2812="","",'Payments Export'!N2812)</f>
        <v/>
      </c>
      <c r="G2808" s="7" t="str">
        <f>IF('Payments Export'!A2812="","",'Payments Export'!O2812)</f>
        <v/>
      </c>
      <c r="H2808" s="7" t="str">
        <f>IF('Payments Export'!B2812="","",G2808-F2808)</f>
        <v/>
      </c>
      <c r="I2808" s="3" t="str">
        <f>IF(C2808&lt;&gt;"",_xlfn.XLOOKUP(IFERROR(VALUE(C2808),C2808),'Items database'!A:A,'Items database'!B:B),(_xlfn.XLOOKUP(LEFT(E2808,3),Services,Services,"")))</f>
        <v/>
      </c>
      <c r="J2808" s="3" t="str">
        <f t="shared" si="87"/>
        <v/>
      </c>
    </row>
    <row r="2809" spans="1:10" x14ac:dyDescent="0.35">
      <c r="A2809" s="7" t="str">
        <f>IF('Payments Export'!A2813="","",'Payments Export'!A2813)</f>
        <v/>
      </c>
      <c r="B2809" s="7" t="str">
        <f>IF('Payments Export'!A2813="","",'Payments Export'!B2813)</f>
        <v/>
      </c>
      <c r="C2809" s="7" t="str">
        <f>IF(IFERROR(VALUE('Payments Export'!H2813),'Payments Export'!H2813)&lt;&gt;0,IFERROR(VALUE('Payments Export'!H2813),'Payments Export'!H2813),"")</f>
        <v/>
      </c>
      <c r="D2809" s="7" t="str">
        <f>IF('Payments Export'!I2813="","",'Payments Export'!I2813)</f>
        <v/>
      </c>
      <c r="E2809" s="7" t="str">
        <f t="shared" si="86"/>
        <v/>
      </c>
      <c r="F2809" s="7" t="str">
        <f>IF('Payments Export'!A2813="","",'Payments Export'!N2813)</f>
        <v/>
      </c>
      <c r="G2809" s="7" t="str">
        <f>IF('Payments Export'!A2813="","",'Payments Export'!O2813)</f>
        <v/>
      </c>
      <c r="H2809" s="7" t="str">
        <f>IF('Payments Export'!B2813="","",G2809-F2809)</f>
        <v/>
      </c>
      <c r="I2809" s="3" t="str">
        <f>IF(C2809&lt;&gt;"",_xlfn.XLOOKUP(IFERROR(VALUE(C2809),C2809),'Items database'!A:A,'Items database'!B:B),(_xlfn.XLOOKUP(LEFT(E2809,3),Services,Services,"")))</f>
        <v/>
      </c>
      <c r="J2809" s="3" t="str">
        <f t="shared" si="87"/>
        <v/>
      </c>
    </row>
    <row r="2810" spans="1:10" x14ac:dyDescent="0.35">
      <c r="A2810" s="7" t="str">
        <f>IF('Payments Export'!A2814="","",'Payments Export'!A2814)</f>
        <v/>
      </c>
      <c r="B2810" s="7" t="str">
        <f>IF('Payments Export'!A2814="","",'Payments Export'!B2814)</f>
        <v/>
      </c>
      <c r="C2810" s="7" t="str">
        <f>IF(IFERROR(VALUE('Payments Export'!H2814),'Payments Export'!H2814)&lt;&gt;0,IFERROR(VALUE('Payments Export'!H2814),'Payments Export'!H2814),"")</f>
        <v/>
      </c>
      <c r="D2810" s="7" t="str">
        <f>IF('Payments Export'!I2814="","",'Payments Export'!I2814)</f>
        <v/>
      </c>
      <c r="E2810" s="7" t="str">
        <f t="shared" si="86"/>
        <v/>
      </c>
      <c r="F2810" s="7" t="str">
        <f>IF('Payments Export'!A2814="","",'Payments Export'!N2814)</f>
        <v/>
      </c>
      <c r="G2810" s="7" t="str">
        <f>IF('Payments Export'!A2814="","",'Payments Export'!O2814)</f>
        <v/>
      </c>
      <c r="H2810" s="7" t="str">
        <f>IF('Payments Export'!B2814="","",G2810-F2810)</f>
        <v/>
      </c>
      <c r="I2810" s="3" t="str">
        <f>IF(C2810&lt;&gt;"",_xlfn.XLOOKUP(IFERROR(VALUE(C2810),C2810),'Items database'!A:A,'Items database'!B:B),(_xlfn.XLOOKUP(LEFT(E2810,3),Services,Services,"")))</f>
        <v/>
      </c>
      <c r="J2810" s="3" t="str">
        <f t="shared" si="87"/>
        <v/>
      </c>
    </row>
    <row r="2811" spans="1:10" x14ac:dyDescent="0.35">
      <c r="A2811" s="7" t="str">
        <f>IF('Payments Export'!A2815="","",'Payments Export'!A2815)</f>
        <v/>
      </c>
      <c r="B2811" s="7" t="str">
        <f>IF('Payments Export'!A2815="","",'Payments Export'!B2815)</f>
        <v/>
      </c>
      <c r="C2811" s="7" t="str">
        <f>IF(IFERROR(VALUE('Payments Export'!H2815),'Payments Export'!H2815)&lt;&gt;0,IFERROR(VALUE('Payments Export'!H2815),'Payments Export'!H2815),"")</f>
        <v/>
      </c>
      <c r="D2811" s="7" t="str">
        <f>IF('Payments Export'!I2815="","",'Payments Export'!I2815)</f>
        <v/>
      </c>
      <c r="E2811" s="7" t="str">
        <f t="shared" si="86"/>
        <v/>
      </c>
      <c r="F2811" s="7" t="str">
        <f>IF('Payments Export'!A2815="","",'Payments Export'!N2815)</f>
        <v/>
      </c>
      <c r="G2811" s="7" t="str">
        <f>IF('Payments Export'!A2815="","",'Payments Export'!O2815)</f>
        <v/>
      </c>
      <c r="H2811" s="7" t="str">
        <f>IF('Payments Export'!B2815="","",G2811-F2811)</f>
        <v/>
      </c>
      <c r="I2811" s="3" t="str">
        <f>IF(C2811&lt;&gt;"",_xlfn.XLOOKUP(IFERROR(VALUE(C2811),C2811),'Items database'!A:A,'Items database'!B:B),(_xlfn.XLOOKUP(LEFT(E2811,3),Services,Services,"")))</f>
        <v/>
      </c>
      <c r="J2811" s="3" t="str">
        <f t="shared" si="87"/>
        <v/>
      </c>
    </row>
    <row r="2812" spans="1:10" x14ac:dyDescent="0.35">
      <c r="A2812" s="7" t="str">
        <f>IF('Payments Export'!A2816="","",'Payments Export'!A2816)</f>
        <v/>
      </c>
      <c r="B2812" s="7" t="str">
        <f>IF('Payments Export'!A2816="","",'Payments Export'!B2816)</f>
        <v/>
      </c>
      <c r="C2812" s="7" t="str">
        <f>IF(IFERROR(VALUE('Payments Export'!H2816),'Payments Export'!H2816)&lt;&gt;0,IFERROR(VALUE('Payments Export'!H2816),'Payments Export'!H2816),"")</f>
        <v/>
      </c>
      <c r="D2812" s="7" t="str">
        <f>IF('Payments Export'!I2816="","",'Payments Export'!I2816)</f>
        <v/>
      </c>
      <c r="E2812" s="7" t="str">
        <f t="shared" si="86"/>
        <v/>
      </c>
      <c r="F2812" s="7" t="str">
        <f>IF('Payments Export'!A2816="","",'Payments Export'!N2816)</f>
        <v/>
      </c>
      <c r="G2812" s="7" t="str">
        <f>IF('Payments Export'!A2816="","",'Payments Export'!O2816)</f>
        <v/>
      </c>
      <c r="H2812" s="7" t="str">
        <f>IF('Payments Export'!B2816="","",G2812-F2812)</f>
        <v/>
      </c>
      <c r="I2812" s="3" t="str">
        <f>IF(C2812&lt;&gt;"",_xlfn.XLOOKUP(IFERROR(VALUE(C2812),C2812),'Items database'!A:A,'Items database'!B:B),(_xlfn.XLOOKUP(LEFT(E2812,3),Services,Services,"")))</f>
        <v/>
      </c>
      <c r="J2812" s="3" t="str">
        <f t="shared" si="87"/>
        <v/>
      </c>
    </row>
    <row r="2813" spans="1:10" x14ac:dyDescent="0.35">
      <c r="A2813" s="7" t="str">
        <f>IF('Payments Export'!A2817="","",'Payments Export'!A2817)</f>
        <v/>
      </c>
      <c r="B2813" s="7" t="str">
        <f>IF('Payments Export'!A2817="","",'Payments Export'!B2817)</f>
        <v/>
      </c>
      <c r="C2813" s="7" t="str">
        <f>IF(IFERROR(VALUE('Payments Export'!H2817),'Payments Export'!H2817)&lt;&gt;0,IFERROR(VALUE('Payments Export'!H2817),'Payments Export'!H2817),"")</f>
        <v/>
      </c>
      <c r="D2813" s="7" t="str">
        <f>IF('Payments Export'!I2817="","",'Payments Export'!I2817)</f>
        <v/>
      </c>
      <c r="E2813" s="7" t="str">
        <f t="shared" si="86"/>
        <v/>
      </c>
      <c r="F2813" s="7" t="str">
        <f>IF('Payments Export'!A2817="","",'Payments Export'!N2817)</f>
        <v/>
      </c>
      <c r="G2813" s="7" t="str">
        <f>IF('Payments Export'!A2817="","",'Payments Export'!O2817)</f>
        <v/>
      </c>
      <c r="H2813" s="7" t="str">
        <f>IF('Payments Export'!B2817="","",G2813-F2813)</f>
        <v/>
      </c>
      <c r="I2813" s="3" t="str">
        <f>IF(C2813&lt;&gt;"",_xlfn.XLOOKUP(IFERROR(VALUE(C2813),C2813),'Items database'!A:A,'Items database'!B:B),(_xlfn.XLOOKUP(LEFT(E2813,3),Services,Services,"")))</f>
        <v/>
      </c>
      <c r="J2813" s="3" t="str">
        <f t="shared" si="87"/>
        <v/>
      </c>
    </row>
    <row r="2814" spans="1:10" x14ac:dyDescent="0.35">
      <c r="A2814" s="7" t="str">
        <f>IF('Payments Export'!A2818="","",'Payments Export'!A2818)</f>
        <v/>
      </c>
      <c r="B2814" s="7" t="str">
        <f>IF('Payments Export'!A2818="","",'Payments Export'!B2818)</f>
        <v/>
      </c>
      <c r="C2814" s="7" t="str">
        <f>IF(IFERROR(VALUE('Payments Export'!H2818),'Payments Export'!H2818)&lt;&gt;0,IFERROR(VALUE('Payments Export'!H2818),'Payments Export'!H2818),"")</f>
        <v/>
      </c>
      <c r="D2814" s="7" t="str">
        <f>IF('Payments Export'!I2818="","",'Payments Export'!I2818)</f>
        <v/>
      </c>
      <c r="E2814" s="7" t="str">
        <f t="shared" si="86"/>
        <v/>
      </c>
      <c r="F2814" s="7" t="str">
        <f>IF('Payments Export'!A2818="","",'Payments Export'!N2818)</f>
        <v/>
      </c>
      <c r="G2814" s="7" t="str">
        <f>IF('Payments Export'!A2818="","",'Payments Export'!O2818)</f>
        <v/>
      </c>
      <c r="H2814" s="7" t="str">
        <f>IF('Payments Export'!B2818="","",G2814-F2814)</f>
        <v/>
      </c>
      <c r="I2814" s="3" t="str">
        <f>IF(C2814&lt;&gt;"",_xlfn.XLOOKUP(IFERROR(VALUE(C2814),C2814),'Items database'!A:A,'Items database'!B:B),(_xlfn.XLOOKUP(LEFT(E2814,3),Services,Services,"")))</f>
        <v/>
      </c>
      <c r="J2814" s="3" t="str">
        <f t="shared" si="87"/>
        <v/>
      </c>
    </row>
    <row r="2815" spans="1:10" x14ac:dyDescent="0.35">
      <c r="A2815" s="7" t="str">
        <f>IF('Payments Export'!A2819="","",'Payments Export'!A2819)</f>
        <v/>
      </c>
      <c r="B2815" s="7" t="str">
        <f>IF('Payments Export'!A2819="","",'Payments Export'!B2819)</f>
        <v/>
      </c>
      <c r="C2815" s="7" t="str">
        <f>IF(IFERROR(VALUE('Payments Export'!H2819),'Payments Export'!H2819)&lt;&gt;0,IFERROR(VALUE('Payments Export'!H2819),'Payments Export'!H2819),"")</f>
        <v/>
      </c>
      <c r="D2815" s="7" t="str">
        <f>IF('Payments Export'!I2819="","",'Payments Export'!I2819)</f>
        <v/>
      </c>
      <c r="E2815" s="7" t="str">
        <f t="shared" si="86"/>
        <v/>
      </c>
      <c r="F2815" s="7" t="str">
        <f>IF('Payments Export'!A2819="","",'Payments Export'!N2819)</f>
        <v/>
      </c>
      <c r="G2815" s="7" t="str">
        <f>IF('Payments Export'!A2819="","",'Payments Export'!O2819)</f>
        <v/>
      </c>
      <c r="H2815" s="7" t="str">
        <f>IF('Payments Export'!B2819="","",G2815-F2815)</f>
        <v/>
      </c>
      <c r="I2815" s="3" t="str">
        <f>IF(C2815&lt;&gt;"",_xlfn.XLOOKUP(IFERROR(VALUE(C2815),C2815),'Items database'!A:A,'Items database'!B:B),(_xlfn.XLOOKUP(LEFT(E2815,3),Services,Services,"")))</f>
        <v/>
      </c>
      <c r="J2815" s="3" t="str">
        <f t="shared" si="87"/>
        <v/>
      </c>
    </row>
    <row r="2816" spans="1:10" x14ac:dyDescent="0.35">
      <c r="A2816" s="7" t="str">
        <f>IF('Payments Export'!A2820="","",'Payments Export'!A2820)</f>
        <v/>
      </c>
      <c r="B2816" s="7" t="str">
        <f>IF('Payments Export'!A2820="","",'Payments Export'!B2820)</f>
        <v/>
      </c>
      <c r="C2816" s="7" t="str">
        <f>IF(IFERROR(VALUE('Payments Export'!H2820),'Payments Export'!H2820)&lt;&gt;0,IFERROR(VALUE('Payments Export'!H2820),'Payments Export'!H2820),"")</f>
        <v/>
      </c>
      <c r="D2816" s="7" t="str">
        <f>IF('Payments Export'!I2820="","",'Payments Export'!I2820)</f>
        <v/>
      </c>
      <c r="E2816" s="7" t="str">
        <f t="shared" si="86"/>
        <v/>
      </c>
      <c r="F2816" s="7" t="str">
        <f>IF('Payments Export'!A2820="","",'Payments Export'!N2820)</f>
        <v/>
      </c>
      <c r="G2816" s="7" t="str">
        <f>IF('Payments Export'!A2820="","",'Payments Export'!O2820)</f>
        <v/>
      </c>
      <c r="H2816" s="7" t="str">
        <f>IF('Payments Export'!B2820="","",G2816-F2816)</f>
        <v/>
      </c>
      <c r="I2816" s="3" t="str">
        <f>IF(C2816&lt;&gt;"",_xlfn.XLOOKUP(IFERROR(VALUE(C2816),C2816),'Items database'!A:A,'Items database'!B:B),(_xlfn.XLOOKUP(LEFT(E2816,3),Services,Services,"")))</f>
        <v/>
      </c>
      <c r="J2816" s="3" t="str">
        <f t="shared" si="87"/>
        <v/>
      </c>
    </row>
    <row r="2817" spans="1:10" x14ac:dyDescent="0.35">
      <c r="A2817" s="7" t="str">
        <f>IF('Payments Export'!A2821="","",'Payments Export'!A2821)</f>
        <v/>
      </c>
      <c r="B2817" s="7" t="str">
        <f>IF('Payments Export'!A2821="","",'Payments Export'!B2821)</f>
        <v/>
      </c>
      <c r="C2817" s="7" t="str">
        <f>IF(IFERROR(VALUE('Payments Export'!H2821),'Payments Export'!H2821)&lt;&gt;0,IFERROR(VALUE('Payments Export'!H2821),'Payments Export'!H2821),"")</f>
        <v/>
      </c>
      <c r="D2817" s="7" t="str">
        <f>IF('Payments Export'!I2821="","",'Payments Export'!I2821)</f>
        <v/>
      </c>
      <c r="E2817" s="7" t="str">
        <f t="shared" ref="E2817:E2880" si="88">LEFT(D2817,66)</f>
        <v/>
      </c>
      <c r="F2817" s="7" t="str">
        <f>IF('Payments Export'!A2821="","",'Payments Export'!N2821)</f>
        <v/>
      </c>
      <c r="G2817" s="7" t="str">
        <f>IF('Payments Export'!A2821="","",'Payments Export'!O2821)</f>
        <v/>
      </c>
      <c r="H2817" s="7" t="str">
        <f>IF('Payments Export'!B2821="","",G2817-F2817)</f>
        <v/>
      </c>
      <c r="I2817" s="3" t="str">
        <f>IF(C2817&lt;&gt;"",_xlfn.XLOOKUP(IFERROR(VALUE(C2817),C2817),'Items database'!A:A,'Items database'!B:B),(_xlfn.XLOOKUP(LEFT(E2817,3),Services,Services,"")))</f>
        <v/>
      </c>
      <c r="J2817" s="3" t="str">
        <f t="shared" ref="J2817:J2880" si="89">IF(ISNUMBER(F2817)=TRUE,IF(F2817=0,"","GST"),"")</f>
        <v/>
      </c>
    </row>
    <row r="2818" spans="1:10" x14ac:dyDescent="0.35">
      <c r="A2818" s="7" t="str">
        <f>IF('Payments Export'!A2822="","",'Payments Export'!A2822)</f>
        <v/>
      </c>
      <c r="B2818" s="7" t="str">
        <f>IF('Payments Export'!A2822="","",'Payments Export'!B2822)</f>
        <v/>
      </c>
      <c r="C2818" s="7" t="str">
        <f>IF(IFERROR(VALUE('Payments Export'!H2822),'Payments Export'!H2822)&lt;&gt;0,IFERROR(VALUE('Payments Export'!H2822),'Payments Export'!H2822),"")</f>
        <v/>
      </c>
      <c r="D2818" s="7" t="str">
        <f>IF('Payments Export'!I2822="","",'Payments Export'!I2822)</f>
        <v/>
      </c>
      <c r="E2818" s="7" t="str">
        <f t="shared" si="88"/>
        <v/>
      </c>
      <c r="F2818" s="7" t="str">
        <f>IF('Payments Export'!A2822="","",'Payments Export'!N2822)</f>
        <v/>
      </c>
      <c r="G2818" s="7" t="str">
        <f>IF('Payments Export'!A2822="","",'Payments Export'!O2822)</f>
        <v/>
      </c>
      <c r="H2818" s="7" t="str">
        <f>IF('Payments Export'!B2822="","",G2818-F2818)</f>
        <v/>
      </c>
      <c r="I2818" s="3" t="str">
        <f>IF(C2818&lt;&gt;"",_xlfn.XLOOKUP(IFERROR(VALUE(C2818),C2818),'Items database'!A:A,'Items database'!B:B),(_xlfn.XLOOKUP(LEFT(E2818,3),Services,Services,"")))</f>
        <v/>
      </c>
      <c r="J2818" s="3" t="str">
        <f t="shared" si="89"/>
        <v/>
      </c>
    </row>
    <row r="2819" spans="1:10" x14ac:dyDescent="0.35">
      <c r="A2819" s="7" t="str">
        <f>IF('Payments Export'!A2823="","",'Payments Export'!A2823)</f>
        <v/>
      </c>
      <c r="B2819" s="7" t="str">
        <f>IF('Payments Export'!A2823="","",'Payments Export'!B2823)</f>
        <v/>
      </c>
      <c r="C2819" s="7" t="str">
        <f>IF(IFERROR(VALUE('Payments Export'!H2823),'Payments Export'!H2823)&lt;&gt;0,IFERROR(VALUE('Payments Export'!H2823),'Payments Export'!H2823),"")</f>
        <v/>
      </c>
      <c r="D2819" s="7" t="str">
        <f>IF('Payments Export'!I2823="","",'Payments Export'!I2823)</f>
        <v/>
      </c>
      <c r="E2819" s="7" t="str">
        <f t="shared" si="88"/>
        <v/>
      </c>
      <c r="F2819" s="7" t="str">
        <f>IF('Payments Export'!A2823="","",'Payments Export'!N2823)</f>
        <v/>
      </c>
      <c r="G2819" s="7" t="str">
        <f>IF('Payments Export'!A2823="","",'Payments Export'!O2823)</f>
        <v/>
      </c>
      <c r="H2819" s="7" t="str">
        <f>IF('Payments Export'!B2823="","",G2819-F2819)</f>
        <v/>
      </c>
      <c r="I2819" s="3" t="str">
        <f>IF(C2819&lt;&gt;"",_xlfn.XLOOKUP(IFERROR(VALUE(C2819),C2819),'Items database'!A:A,'Items database'!B:B),(_xlfn.XLOOKUP(LEFT(E2819,3),Services,Services,"")))</f>
        <v/>
      </c>
      <c r="J2819" s="3" t="str">
        <f t="shared" si="89"/>
        <v/>
      </c>
    </row>
    <row r="2820" spans="1:10" x14ac:dyDescent="0.35">
      <c r="A2820" s="7" t="str">
        <f>IF('Payments Export'!A2824="","",'Payments Export'!A2824)</f>
        <v/>
      </c>
      <c r="B2820" s="7" t="str">
        <f>IF('Payments Export'!A2824="","",'Payments Export'!B2824)</f>
        <v/>
      </c>
      <c r="C2820" s="7" t="str">
        <f>IF(IFERROR(VALUE('Payments Export'!H2824),'Payments Export'!H2824)&lt;&gt;0,IFERROR(VALUE('Payments Export'!H2824),'Payments Export'!H2824),"")</f>
        <v/>
      </c>
      <c r="D2820" s="7" t="str">
        <f>IF('Payments Export'!I2824="","",'Payments Export'!I2824)</f>
        <v/>
      </c>
      <c r="E2820" s="7" t="str">
        <f t="shared" si="88"/>
        <v/>
      </c>
      <c r="F2820" s="7" t="str">
        <f>IF('Payments Export'!A2824="","",'Payments Export'!N2824)</f>
        <v/>
      </c>
      <c r="G2820" s="7" t="str">
        <f>IF('Payments Export'!A2824="","",'Payments Export'!O2824)</f>
        <v/>
      </c>
      <c r="H2820" s="7" t="str">
        <f>IF('Payments Export'!B2824="","",G2820-F2820)</f>
        <v/>
      </c>
      <c r="I2820" s="3" t="str">
        <f>IF(C2820&lt;&gt;"",_xlfn.XLOOKUP(IFERROR(VALUE(C2820),C2820),'Items database'!A:A,'Items database'!B:B),(_xlfn.XLOOKUP(LEFT(E2820,3),Services,Services,"")))</f>
        <v/>
      </c>
      <c r="J2820" s="3" t="str">
        <f t="shared" si="89"/>
        <v/>
      </c>
    </row>
    <row r="2821" spans="1:10" x14ac:dyDescent="0.35">
      <c r="A2821" s="7" t="str">
        <f>IF('Payments Export'!A2825="","",'Payments Export'!A2825)</f>
        <v/>
      </c>
      <c r="B2821" s="7" t="str">
        <f>IF('Payments Export'!A2825="","",'Payments Export'!B2825)</f>
        <v/>
      </c>
      <c r="C2821" s="7" t="str">
        <f>IF(IFERROR(VALUE('Payments Export'!H2825),'Payments Export'!H2825)&lt;&gt;0,IFERROR(VALUE('Payments Export'!H2825),'Payments Export'!H2825),"")</f>
        <v/>
      </c>
      <c r="D2821" s="7" t="str">
        <f>IF('Payments Export'!I2825="","",'Payments Export'!I2825)</f>
        <v/>
      </c>
      <c r="E2821" s="7" t="str">
        <f t="shared" si="88"/>
        <v/>
      </c>
      <c r="F2821" s="7" t="str">
        <f>IF('Payments Export'!A2825="","",'Payments Export'!N2825)</f>
        <v/>
      </c>
      <c r="G2821" s="7" t="str">
        <f>IF('Payments Export'!A2825="","",'Payments Export'!O2825)</f>
        <v/>
      </c>
      <c r="H2821" s="7" t="str">
        <f>IF('Payments Export'!B2825="","",G2821-F2821)</f>
        <v/>
      </c>
      <c r="I2821" s="3" t="str">
        <f>IF(C2821&lt;&gt;"",_xlfn.XLOOKUP(IFERROR(VALUE(C2821),C2821),'Items database'!A:A,'Items database'!B:B),(_xlfn.XLOOKUP(LEFT(E2821,3),Services,Services,"")))</f>
        <v/>
      </c>
      <c r="J2821" s="3" t="str">
        <f t="shared" si="89"/>
        <v/>
      </c>
    </row>
    <row r="2822" spans="1:10" x14ac:dyDescent="0.35">
      <c r="A2822" s="7" t="str">
        <f>IF('Payments Export'!A2826="","",'Payments Export'!A2826)</f>
        <v/>
      </c>
      <c r="B2822" s="7" t="str">
        <f>IF('Payments Export'!A2826="","",'Payments Export'!B2826)</f>
        <v/>
      </c>
      <c r="C2822" s="7" t="str">
        <f>IF(IFERROR(VALUE('Payments Export'!H2826),'Payments Export'!H2826)&lt;&gt;0,IFERROR(VALUE('Payments Export'!H2826),'Payments Export'!H2826),"")</f>
        <v/>
      </c>
      <c r="D2822" s="7" t="str">
        <f>IF('Payments Export'!I2826="","",'Payments Export'!I2826)</f>
        <v/>
      </c>
      <c r="E2822" s="7" t="str">
        <f t="shared" si="88"/>
        <v/>
      </c>
      <c r="F2822" s="7" t="str">
        <f>IF('Payments Export'!A2826="","",'Payments Export'!N2826)</f>
        <v/>
      </c>
      <c r="G2822" s="7" t="str">
        <f>IF('Payments Export'!A2826="","",'Payments Export'!O2826)</f>
        <v/>
      </c>
      <c r="H2822" s="7" t="str">
        <f>IF('Payments Export'!B2826="","",G2822-F2822)</f>
        <v/>
      </c>
      <c r="I2822" s="3" t="str">
        <f>IF(C2822&lt;&gt;"",_xlfn.XLOOKUP(IFERROR(VALUE(C2822),C2822),'Items database'!A:A,'Items database'!B:B),(_xlfn.XLOOKUP(LEFT(E2822,3),Services,Services,"")))</f>
        <v/>
      </c>
      <c r="J2822" s="3" t="str">
        <f t="shared" si="89"/>
        <v/>
      </c>
    </row>
    <row r="2823" spans="1:10" x14ac:dyDescent="0.35">
      <c r="A2823" s="7" t="str">
        <f>IF('Payments Export'!A2827="","",'Payments Export'!A2827)</f>
        <v/>
      </c>
      <c r="B2823" s="7" t="str">
        <f>IF('Payments Export'!A2827="","",'Payments Export'!B2827)</f>
        <v/>
      </c>
      <c r="C2823" s="7" t="str">
        <f>IF(IFERROR(VALUE('Payments Export'!H2827),'Payments Export'!H2827)&lt;&gt;0,IFERROR(VALUE('Payments Export'!H2827),'Payments Export'!H2827),"")</f>
        <v/>
      </c>
      <c r="D2823" s="7" t="str">
        <f>IF('Payments Export'!I2827="","",'Payments Export'!I2827)</f>
        <v/>
      </c>
      <c r="E2823" s="7" t="str">
        <f t="shared" si="88"/>
        <v/>
      </c>
      <c r="F2823" s="7" t="str">
        <f>IF('Payments Export'!A2827="","",'Payments Export'!N2827)</f>
        <v/>
      </c>
      <c r="G2823" s="7" t="str">
        <f>IF('Payments Export'!A2827="","",'Payments Export'!O2827)</f>
        <v/>
      </c>
      <c r="H2823" s="7" t="str">
        <f>IF('Payments Export'!B2827="","",G2823-F2823)</f>
        <v/>
      </c>
      <c r="I2823" s="3" t="str">
        <f>IF(C2823&lt;&gt;"",_xlfn.XLOOKUP(IFERROR(VALUE(C2823),C2823),'Items database'!A:A,'Items database'!B:B),(_xlfn.XLOOKUP(LEFT(E2823,3),Services,Services,"")))</f>
        <v/>
      </c>
      <c r="J2823" s="3" t="str">
        <f t="shared" si="89"/>
        <v/>
      </c>
    </row>
    <row r="2824" spans="1:10" x14ac:dyDescent="0.35">
      <c r="A2824" s="7" t="str">
        <f>IF('Payments Export'!A2828="","",'Payments Export'!A2828)</f>
        <v/>
      </c>
      <c r="B2824" s="7" t="str">
        <f>IF('Payments Export'!A2828="","",'Payments Export'!B2828)</f>
        <v/>
      </c>
      <c r="C2824" s="7" t="str">
        <f>IF(IFERROR(VALUE('Payments Export'!H2828),'Payments Export'!H2828)&lt;&gt;0,IFERROR(VALUE('Payments Export'!H2828),'Payments Export'!H2828),"")</f>
        <v/>
      </c>
      <c r="D2824" s="7" t="str">
        <f>IF('Payments Export'!I2828="","",'Payments Export'!I2828)</f>
        <v/>
      </c>
      <c r="E2824" s="7" t="str">
        <f t="shared" si="88"/>
        <v/>
      </c>
      <c r="F2824" s="7" t="str">
        <f>IF('Payments Export'!A2828="","",'Payments Export'!N2828)</f>
        <v/>
      </c>
      <c r="G2824" s="7" t="str">
        <f>IF('Payments Export'!A2828="","",'Payments Export'!O2828)</f>
        <v/>
      </c>
      <c r="H2824" s="7" t="str">
        <f>IF('Payments Export'!B2828="","",G2824-F2824)</f>
        <v/>
      </c>
      <c r="I2824" s="3" t="str">
        <f>IF(C2824&lt;&gt;"",_xlfn.XLOOKUP(IFERROR(VALUE(C2824),C2824),'Items database'!A:A,'Items database'!B:B),(_xlfn.XLOOKUP(LEFT(E2824,3),Services,Services,"")))</f>
        <v/>
      </c>
      <c r="J2824" s="3" t="str">
        <f t="shared" si="89"/>
        <v/>
      </c>
    </row>
    <row r="2825" spans="1:10" x14ac:dyDescent="0.35">
      <c r="A2825" s="7" t="str">
        <f>IF('Payments Export'!A2829="","",'Payments Export'!A2829)</f>
        <v/>
      </c>
      <c r="B2825" s="7" t="str">
        <f>IF('Payments Export'!A2829="","",'Payments Export'!B2829)</f>
        <v/>
      </c>
      <c r="C2825" s="7" t="str">
        <f>IF(IFERROR(VALUE('Payments Export'!H2829),'Payments Export'!H2829)&lt;&gt;0,IFERROR(VALUE('Payments Export'!H2829),'Payments Export'!H2829),"")</f>
        <v/>
      </c>
      <c r="D2825" s="7" t="str">
        <f>IF('Payments Export'!I2829="","",'Payments Export'!I2829)</f>
        <v/>
      </c>
      <c r="E2825" s="7" t="str">
        <f t="shared" si="88"/>
        <v/>
      </c>
      <c r="F2825" s="7" t="str">
        <f>IF('Payments Export'!A2829="","",'Payments Export'!N2829)</f>
        <v/>
      </c>
      <c r="G2825" s="7" t="str">
        <f>IF('Payments Export'!A2829="","",'Payments Export'!O2829)</f>
        <v/>
      </c>
      <c r="H2825" s="7" t="str">
        <f>IF('Payments Export'!B2829="","",G2825-F2825)</f>
        <v/>
      </c>
      <c r="I2825" s="3" t="str">
        <f>IF(C2825&lt;&gt;"",_xlfn.XLOOKUP(IFERROR(VALUE(C2825),C2825),'Items database'!A:A,'Items database'!B:B),(_xlfn.XLOOKUP(LEFT(E2825,3),Services,Services,"")))</f>
        <v/>
      </c>
      <c r="J2825" s="3" t="str">
        <f t="shared" si="89"/>
        <v/>
      </c>
    </row>
    <row r="2826" spans="1:10" x14ac:dyDescent="0.35">
      <c r="A2826" s="7" t="str">
        <f>IF('Payments Export'!A2830="","",'Payments Export'!A2830)</f>
        <v/>
      </c>
      <c r="B2826" s="7" t="str">
        <f>IF('Payments Export'!A2830="","",'Payments Export'!B2830)</f>
        <v/>
      </c>
      <c r="C2826" s="7" t="str">
        <f>IF(IFERROR(VALUE('Payments Export'!H2830),'Payments Export'!H2830)&lt;&gt;0,IFERROR(VALUE('Payments Export'!H2830),'Payments Export'!H2830),"")</f>
        <v/>
      </c>
      <c r="D2826" s="7" t="str">
        <f>IF('Payments Export'!I2830="","",'Payments Export'!I2830)</f>
        <v/>
      </c>
      <c r="E2826" s="7" t="str">
        <f t="shared" si="88"/>
        <v/>
      </c>
      <c r="F2826" s="7" t="str">
        <f>IF('Payments Export'!A2830="","",'Payments Export'!N2830)</f>
        <v/>
      </c>
      <c r="G2826" s="7" t="str">
        <f>IF('Payments Export'!A2830="","",'Payments Export'!O2830)</f>
        <v/>
      </c>
      <c r="H2826" s="7" t="str">
        <f>IF('Payments Export'!B2830="","",G2826-F2826)</f>
        <v/>
      </c>
      <c r="I2826" s="3" t="str">
        <f>IF(C2826&lt;&gt;"",_xlfn.XLOOKUP(IFERROR(VALUE(C2826),C2826),'Items database'!A:A,'Items database'!B:B),(_xlfn.XLOOKUP(LEFT(E2826,3),Services,Services,"")))</f>
        <v/>
      </c>
      <c r="J2826" s="3" t="str">
        <f t="shared" si="89"/>
        <v/>
      </c>
    </row>
    <row r="2827" spans="1:10" x14ac:dyDescent="0.35">
      <c r="A2827" s="7" t="str">
        <f>IF('Payments Export'!A2831="","",'Payments Export'!A2831)</f>
        <v/>
      </c>
      <c r="B2827" s="7" t="str">
        <f>IF('Payments Export'!A2831="","",'Payments Export'!B2831)</f>
        <v/>
      </c>
      <c r="C2827" s="7" t="str">
        <f>IF(IFERROR(VALUE('Payments Export'!H2831),'Payments Export'!H2831)&lt;&gt;0,IFERROR(VALUE('Payments Export'!H2831),'Payments Export'!H2831),"")</f>
        <v/>
      </c>
      <c r="D2827" s="7" t="str">
        <f>IF('Payments Export'!I2831="","",'Payments Export'!I2831)</f>
        <v/>
      </c>
      <c r="E2827" s="7" t="str">
        <f t="shared" si="88"/>
        <v/>
      </c>
      <c r="F2827" s="7" t="str">
        <f>IF('Payments Export'!A2831="","",'Payments Export'!N2831)</f>
        <v/>
      </c>
      <c r="G2827" s="7" t="str">
        <f>IF('Payments Export'!A2831="","",'Payments Export'!O2831)</f>
        <v/>
      </c>
      <c r="H2827" s="7" t="str">
        <f>IF('Payments Export'!B2831="","",G2827-F2827)</f>
        <v/>
      </c>
      <c r="I2827" s="3" t="str">
        <f>IF(C2827&lt;&gt;"",_xlfn.XLOOKUP(IFERROR(VALUE(C2827),C2827),'Items database'!A:A,'Items database'!B:B),(_xlfn.XLOOKUP(LEFT(E2827,3),Services,Services,"")))</f>
        <v/>
      </c>
      <c r="J2827" s="3" t="str">
        <f t="shared" si="89"/>
        <v/>
      </c>
    </row>
    <row r="2828" spans="1:10" x14ac:dyDescent="0.35">
      <c r="A2828" s="7" t="str">
        <f>IF('Payments Export'!A2832="","",'Payments Export'!A2832)</f>
        <v/>
      </c>
      <c r="B2828" s="7" t="str">
        <f>IF('Payments Export'!A2832="","",'Payments Export'!B2832)</f>
        <v/>
      </c>
      <c r="C2828" s="7" t="str">
        <f>IF(IFERROR(VALUE('Payments Export'!H2832),'Payments Export'!H2832)&lt;&gt;0,IFERROR(VALUE('Payments Export'!H2832),'Payments Export'!H2832),"")</f>
        <v/>
      </c>
      <c r="D2828" s="7" t="str">
        <f>IF('Payments Export'!I2832="","",'Payments Export'!I2832)</f>
        <v/>
      </c>
      <c r="E2828" s="7" t="str">
        <f t="shared" si="88"/>
        <v/>
      </c>
      <c r="F2828" s="7" t="str">
        <f>IF('Payments Export'!A2832="","",'Payments Export'!N2832)</f>
        <v/>
      </c>
      <c r="G2828" s="7" t="str">
        <f>IF('Payments Export'!A2832="","",'Payments Export'!O2832)</f>
        <v/>
      </c>
      <c r="H2828" s="7" t="str">
        <f>IF('Payments Export'!B2832="","",G2828-F2828)</f>
        <v/>
      </c>
      <c r="I2828" s="3" t="str">
        <f>IF(C2828&lt;&gt;"",_xlfn.XLOOKUP(IFERROR(VALUE(C2828),C2828),'Items database'!A:A,'Items database'!B:B),(_xlfn.XLOOKUP(LEFT(E2828,3),Services,Services,"")))</f>
        <v/>
      </c>
      <c r="J2828" s="3" t="str">
        <f t="shared" si="89"/>
        <v/>
      </c>
    </row>
    <row r="2829" spans="1:10" x14ac:dyDescent="0.35">
      <c r="A2829" s="7" t="str">
        <f>IF('Payments Export'!A2833="","",'Payments Export'!A2833)</f>
        <v/>
      </c>
      <c r="B2829" s="7" t="str">
        <f>IF('Payments Export'!A2833="","",'Payments Export'!B2833)</f>
        <v/>
      </c>
      <c r="C2829" s="7" t="str">
        <f>IF(IFERROR(VALUE('Payments Export'!H2833),'Payments Export'!H2833)&lt;&gt;0,IFERROR(VALUE('Payments Export'!H2833),'Payments Export'!H2833),"")</f>
        <v/>
      </c>
      <c r="D2829" s="7" t="str">
        <f>IF('Payments Export'!I2833="","",'Payments Export'!I2833)</f>
        <v/>
      </c>
      <c r="E2829" s="7" t="str">
        <f t="shared" si="88"/>
        <v/>
      </c>
      <c r="F2829" s="7" t="str">
        <f>IF('Payments Export'!A2833="","",'Payments Export'!N2833)</f>
        <v/>
      </c>
      <c r="G2829" s="7" t="str">
        <f>IF('Payments Export'!A2833="","",'Payments Export'!O2833)</f>
        <v/>
      </c>
      <c r="H2829" s="7" t="str">
        <f>IF('Payments Export'!B2833="","",G2829-F2829)</f>
        <v/>
      </c>
      <c r="I2829" s="3" t="str">
        <f>IF(C2829&lt;&gt;"",_xlfn.XLOOKUP(IFERROR(VALUE(C2829),C2829),'Items database'!A:A,'Items database'!B:B),(_xlfn.XLOOKUP(LEFT(E2829,3),Services,Services,"")))</f>
        <v/>
      </c>
      <c r="J2829" s="3" t="str">
        <f t="shared" si="89"/>
        <v/>
      </c>
    </row>
    <row r="2830" spans="1:10" x14ac:dyDescent="0.35">
      <c r="A2830" s="7" t="str">
        <f>IF('Payments Export'!A2834="","",'Payments Export'!A2834)</f>
        <v/>
      </c>
      <c r="B2830" s="7" t="str">
        <f>IF('Payments Export'!A2834="","",'Payments Export'!B2834)</f>
        <v/>
      </c>
      <c r="C2830" s="7" t="str">
        <f>IF(IFERROR(VALUE('Payments Export'!H2834),'Payments Export'!H2834)&lt;&gt;0,IFERROR(VALUE('Payments Export'!H2834),'Payments Export'!H2834),"")</f>
        <v/>
      </c>
      <c r="D2830" s="7" t="str">
        <f>IF('Payments Export'!I2834="","",'Payments Export'!I2834)</f>
        <v/>
      </c>
      <c r="E2830" s="7" t="str">
        <f t="shared" si="88"/>
        <v/>
      </c>
      <c r="F2830" s="7" t="str">
        <f>IF('Payments Export'!A2834="","",'Payments Export'!N2834)</f>
        <v/>
      </c>
      <c r="G2830" s="7" t="str">
        <f>IF('Payments Export'!A2834="","",'Payments Export'!O2834)</f>
        <v/>
      </c>
      <c r="H2830" s="7" t="str">
        <f>IF('Payments Export'!B2834="","",G2830-F2830)</f>
        <v/>
      </c>
      <c r="I2830" s="3" t="str">
        <f>IF(C2830&lt;&gt;"",_xlfn.XLOOKUP(IFERROR(VALUE(C2830),C2830),'Items database'!A:A,'Items database'!B:B),(_xlfn.XLOOKUP(LEFT(E2830,3),Services,Services,"")))</f>
        <v/>
      </c>
      <c r="J2830" s="3" t="str">
        <f t="shared" si="89"/>
        <v/>
      </c>
    </row>
    <row r="2831" spans="1:10" x14ac:dyDescent="0.35">
      <c r="A2831" s="7" t="str">
        <f>IF('Payments Export'!A2835="","",'Payments Export'!A2835)</f>
        <v/>
      </c>
      <c r="B2831" s="7" t="str">
        <f>IF('Payments Export'!A2835="","",'Payments Export'!B2835)</f>
        <v/>
      </c>
      <c r="C2831" s="7" t="str">
        <f>IF(IFERROR(VALUE('Payments Export'!H2835),'Payments Export'!H2835)&lt;&gt;0,IFERROR(VALUE('Payments Export'!H2835),'Payments Export'!H2835),"")</f>
        <v/>
      </c>
      <c r="D2831" s="7" t="str">
        <f>IF('Payments Export'!I2835="","",'Payments Export'!I2835)</f>
        <v/>
      </c>
      <c r="E2831" s="7" t="str">
        <f t="shared" si="88"/>
        <v/>
      </c>
      <c r="F2831" s="7" t="str">
        <f>IF('Payments Export'!A2835="","",'Payments Export'!N2835)</f>
        <v/>
      </c>
      <c r="G2831" s="7" t="str">
        <f>IF('Payments Export'!A2835="","",'Payments Export'!O2835)</f>
        <v/>
      </c>
      <c r="H2831" s="7" t="str">
        <f>IF('Payments Export'!B2835="","",G2831-F2831)</f>
        <v/>
      </c>
      <c r="I2831" s="3" t="str">
        <f>IF(C2831&lt;&gt;"",_xlfn.XLOOKUP(IFERROR(VALUE(C2831),C2831),'Items database'!A:A,'Items database'!B:B),(_xlfn.XLOOKUP(LEFT(E2831,3),Services,Services,"")))</f>
        <v/>
      </c>
      <c r="J2831" s="3" t="str">
        <f t="shared" si="89"/>
        <v/>
      </c>
    </row>
    <row r="2832" spans="1:10" x14ac:dyDescent="0.35">
      <c r="A2832" s="7" t="str">
        <f>IF('Payments Export'!A2836="","",'Payments Export'!A2836)</f>
        <v/>
      </c>
      <c r="B2832" s="7" t="str">
        <f>IF('Payments Export'!A2836="","",'Payments Export'!B2836)</f>
        <v/>
      </c>
      <c r="C2832" s="7" t="str">
        <f>IF(IFERROR(VALUE('Payments Export'!H2836),'Payments Export'!H2836)&lt;&gt;0,IFERROR(VALUE('Payments Export'!H2836),'Payments Export'!H2836),"")</f>
        <v/>
      </c>
      <c r="D2832" s="7" t="str">
        <f>IF('Payments Export'!I2836="","",'Payments Export'!I2836)</f>
        <v/>
      </c>
      <c r="E2832" s="7" t="str">
        <f t="shared" si="88"/>
        <v/>
      </c>
      <c r="F2832" s="7" t="str">
        <f>IF('Payments Export'!A2836="","",'Payments Export'!N2836)</f>
        <v/>
      </c>
      <c r="G2832" s="7" t="str">
        <f>IF('Payments Export'!A2836="","",'Payments Export'!O2836)</f>
        <v/>
      </c>
      <c r="H2832" s="7" t="str">
        <f>IF('Payments Export'!B2836="","",G2832-F2832)</f>
        <v/>
      </c>
      <c r="I2832" s="3" t="str">
        <f>IF(C2832&lt;&gt;"",_xlfn.XLOOKUP(IFERROR(VALUE(C2832),C2832),'Items database'!A:A,'Items database'!B:B),(_xlfn.XLOOKUP(LEFT(E2832,3),Services,Services,"")))</f>
        <v/>
      </c>
      <c r="J2832" s="3" t="str">
        <f t="shared" si="89"/>
        <v/>
      </c>
    </row>
    <row r="2833" spans="1:10" x14ac:dyDescent="0.35">
      <c r="A2833" s="7" t="str">
        <f>IF('Payments Export'!A2837="","",'Payments Export'!A2837)</f>
        <v/>
      </c>
      <c r="B2833" s="7" t="str">
        <f>IF('Payments Export'!A2837="","",'Payments Export'!B2837)</f>
        <v/>
      </c>
      <c r="C2833" s="7" t="str">
        <f>IF(IFERROR(VALUE('Payments Export'!H2837),'Payments Export'!H2837)&lt;&gt;0,IFERROR(VALUE('Payments Export'!H2837),'Payments Export'!H2837),"")</f>
        <v/>
      </c>
      <c r="D2833" s="7" t="str">
        <f>IF('Payments Export'!I2837="","",'Payments Export'!I2837)</f>
        <v/>
      </c>
      <c r="E2833" s="7" t="str">
        <f t="shared" si="88"/>
        <v/>
      </c>
      <c r="F2833" s="7" t="str">
        <f>IF('Payments Export'!A2837="","",'Payments Export'!N2837)</f>
        <v/>
      </c>
      <c r="G2833" s="7" t="str">
        <f>IF('Payments Export'!A2837="","",'Payments Export'!O2837)</f>
        <v/>
      </c>
      <c r="H2833" s="7" t="str">
        <f>IF('Payments Export'!B2837="","",G2833-F2833)</f>
        <v/>
      </c>
      <c r="I2833" s="3" t="str">
        <f>IF(C2833&lt;&gt;"",_xlfn.XLOOKUP(IFERROR(VALUE(C2833),C2833),'Items database'!A:A,'Items database'!B:B),(_xlfn.XLOOKUP(LEFT(E2833,3),Services,Services,"")))</f>
        <v/>
      </c>
      <c r="J2833" s="3" t="str">
        <f t="shared" si="89"/>
        <v/>
      </c>
    </row>
    <row r="2834" spans="1:10" x14ac:dyDescent="0.35">
      <c r="A2834" s="7" t="str">
        <f>IF('Payments Export'!A2838="","",'Payments Export'!A2838)</f>
        <v/>
      </c>
      <c r="B2834" s="7" t="str">
        <f>IF('Payments Export'!A2838="","",'Payments Export'!B2838)</f>
        <v/>
      </c>
      <c r="C2834" s="7" t="str">
        <f>IF(IFERROR(VALUE('Payments Export'!H2838),'Payments Export'!H2838)&lt;&gt;0,IFERROR(VALUE('Payments Export'!H2838),'Payments Export'!H2838),"")</f>
        <v/>
      </c>
      <c r="D2834" s="7" t="str">
        <f>IF('Payments Export'!I2838="","",'Payments Export'!I2838)</f>
        <v/>
      </c>
      <c r="E2834" s="7" t="str">
        <f t="shared" si="88"/>
        <v/>
      </c>
      <c r="F2834" s="7" t="str">
        <f>IF('Payments Export'!A2838="","",'Payments Export'!N2838)</f>
        <v/>
      </c>
      <c r="G2834" s="7" t="str">
        <f>IF('Payments Export'!A2838="","",'Payments Export'!O2838)</f>
        <v/>
      </c>
      <c r="H2834" s="7" t="str">
        <f>IF('Payments Export'!B2838="","",G2834-F2834)</f>
        <v/>
      </c>
      <c r="I2834" s="3" t="str">
        <f>IF(C2834&lt;&gt;"",_xlfn.XLOOKUP(IFERROR(VALUE(C2834),C2834),'Items database'!A:A,'Items database'!B:B),(_xlfn.XLOOKUP(LEFT(E2834,3),Services,Services,"")))</f>
        <v/>
      </c>
      <c r="J2834" s="3" t="str">
        <f t="shared" si="89"/>
        <v/>
      </c>
    </row>
    <row r="2835" spans="1:10" x14ac:dyDescent="0.35">
      <c r="A2835" s="7" t="str">
        <f>IF('Payments Export'!A2839="","",'Payments Export'!A2839)</f>
        <v/>
      </c>
      <c r="B2835" s="7" t="str">
        <f>IF('Payments Export'!A2839="","",'Payments Export'!B2839)</f>
        <v/>
      </c>
      <c r="C2835" s="7" t="str">
        <f>IF(IFERROR(VALUE('Payments Export'!H2839),'Payments Export'!H2839)&lt;&gt;0,IFERROR(VALUE('Payments Export'!H2839),'Payments Export'!H2839),"")</f>
        <v/>
      </c>
      <c r="D2835" s="7" t="str">
        <f>IF('Payments Export'!I2839="","",'Payments Export'!I2839)</f>
        <v/>
      </c>
      <c r="E2835" s="7" t="str">
        <f t="shared" si="88"/>
        <v/>
      </c>
      <c r="F2835" s="7" t="str">
        <f>IF('Payments Export'!A2839="","",'Payments Export'!N2839)</f>
        <v/>
      </c>
      <c r="G2835" s="7" t="str">
        <f>IF('Payments Export'!A2839="","",'Payments Export'!O2839)</f>
        <v/>
      </c>
      <c r="H2835" s="7" t="str">
        <f>IF('Payments Export'!B2839="","",G2835-F2835)</f>
        <v/>
      </c>
      <c r="I2835" s="3" t="str">
        <f>IF(C2835&lt;&gt;"",_xlfn.XLOOKUP(IFERROR(VALUE(C2835),C2835),'Items database'!A:A,'Items database'!B:B),(_xlfn.XLOOKUP(LEFT(E2835,3),Services,Services,"")))</f>
        <v/>
      </c>
      <c r="J2835" s="3" t="str">
        <f t="shared" si="89"/>
        <v/>
      </c>
    </row>
    <row r="2836" spans="1:10" x14ac:dyDescent="0.35">
      <c r="A2836" s="7" t="str">
        <f>IF('Payments Export'!A2840="","",'Payments Export'!A2840)</f>
        <v/>
      </c>
      <c r="B2836" s="7" t="str">
        <f>IF('Payments Export'!A2840="","",'Payments Export'!B2840)</f>
        <v/>
      </c>
      <c r="C2836" s="7" t="str">
        <f>IF(IFERROR(VALUE('Payments Export'!H2840),'Payments Export'!H2840)&lt;&gt;0,IFERROR(VALUE('Payments Export'!H2840),'Payments Export'!H2840),"")</f>
        <v/>
      </c>
      <c r="D2836" s="7" t="str">
        <f>IF('Payments Export'!I2840="","",'Payments Export'!I2840)</f>
        <v/>
      </c>
      <c r="E2836" s="7" t="str">
        <f t="shared" si="88"/>
        <v/>
      </c>
      <c r="F2836" s="7" t="str">
        <f>IF('Payments Export'!A2840="","",'Payments Export'!N2840)</f>
        <v/>
      </c>
      <c r="G2836" s="7" t="str">
        <f>IF('Payments Export'!A2840="","",'Payments Export'!O2840)</f>
        <v/>
      </c>
      <c r="H2836" s="7" t="str">
        <f>IF('Payments Export'!B2840="","",G2836-F2836)</f>
        <v/>
      </c>
      <c r="I2836" s="3" t="str">
        <f>IF(C2836&lt;&gt;"",_xlfn.XLOOKUP(IFERROR(VALUE(C2836),C2836),'Items database'!A:A,'Items database'!B:B),(_xlfn.XLOOKUP(LEFT(E2836,3),Services,Services,"")))</f>
        <v/>
      </c>
      <c r="J2836" s="3" t="str">
        <f t="shared" si="89"/>
        <v/>
      </c>
    </row>
    <row r="2837" spans="1:10" x14ac:dyDescent="0.35">
      <c r="A2837" s="7" t="str">
        <f>IF('Payments Export'!A2841="","",'Payments Export'!A2841)</f>
        <v/>
      </c>
      <c r="B2837" s="7" t="str">
        <f>IF('Payments Export'!A2841="","",'Payments Export'!B2841)</f>
        <v/>
      </c>
      <c r="C2837" s="7" t="str">
        <f>IF(IFERROR(VALUE('Payments Export'!H2841),'Payments Export'!H2841)&lt;&gt;0,IFERROR(VALUE('Payments Export'!H2841),'Payments Export'!H2841),"")</f>
        <v/>
      </c>
      <c r="D2837" s="7" t="str">
        <f>IF('Payments Export'!I2841="","",'Payments Export'!I2841)</f>
        <v/>
      </c>
      <c r="E2837" s="7" t="str">
        <f t="shared" si="88"/>
        <v/>
      </c>
      <c r="F2837" s="7" t="str">
        <f>IF('Payments Export'!A2841="","",'Payments Export'!N2841)</f>
        <v/>
      </c>
      <c r="G2837" s="7" t="str">
        <f>IF('Payments Export'!A2841="","",'Payments Export'!O2841)</f>
        <v/>
      </c>
      <c r="H2837" s="7" t="str">
        <f>IF('Payments Export'!B2841="","",G2837-F2837)</f>
        <v/>
      </c>
      <c r="I2837" s="3" t="str">
        <f>IF(C2837&lt;&gt;"",_xlfn.XLOOKUP(IFERROR(VALUE(C2837),C2837),'Items database'!A:A,'Items database'!B:B),(_xlfn.XLOOKUP(LEFT(E2837,3),Services,Services,"")))</f>
        <v/>
      </c>
      <c r="J2837" s="3" t="str">
        <f t="shared" si="89"/>
        <v/>
      </c>
    </row>
    <row r="2838" spans="1:10" x14ac:dyDescent="0.35">
      <c r="A2838" s="7" t="str">
        <f>IF('Payments Export'!A2842="","",'Payments Export'!A2842)</f>
        <v/>
      </c>
      <c r="B2838" s="7" t="str">
        <f>IF('Payments Export'!A2842="","",'Payments Export'!B2842)</f>
        <v/>
      </c>
      <c r="C2838" s="7" t="str">
        <f>IF(IFERROR(VALUE('Payments Export'!H2842),'Payments Export'!H2842)&lt;&gt;0,IFERROR(VALUE('Payments Export'!H2842),'Payments Export'!H2842),"")</f>
        <v/>
      </c>
      <c r="D2838" s="7" t="str">
        <f>IF('Payments Export'!I2842="","",'Payments Export'!I2842)</f>
        <v/>
      </c>
      <c r="E2838" s="7" t="str">
        <f t="shared" si="88"/>
        <v/>
      </c>
      <c r="F2838" s="7" t="str">
        <f>IF('Payments Export'!A2842="","",'Payments Export'!N2842)</f>
        <v/>
      </c>
      <c r="G2838" s="7" t="str">
        <f>IF('Payments Export'!A2842="","",'Payments Export'!O2842)</f>
        <v/>
      </c>
      <c r="H2838" s="7" t="str">
        <f>IF('Payments Export'!B2842="","",G2838-F2838)</f>
        <v/>
      </c>
      <c r="I2838" s="3" t="str">
        <f>IF(C2838&lt;&gt;"",_xlfn.XLOOKUP(IFERROR(VALUE(C2838),C2838),'Items database'!A:A,'Items database'!B:B),(_xlfn.XLOOKUP(LEFT(E2838,3),Services,Services,"")))</f>
        <v/>
      </c>
      <c r="J2838" s="3" t="str">
        <f t="shared" si="89"/>
        <v/>
      </c>
    </row>
    <row r="2839" spans="1:10" x14ac:dyDescent="0.35">
      <c r="A2839" s="7" t="str">
        <f>IF('Payments Export'!A2843="","",'Payments Export'!A2843)</f>
        <v/>
      </c>
      <c r="B2839" s="7" t="str">
        <f>IF('Payments Export'!A2843="","",'Payments Export'!B2843)</f>
        <v/>
      </c>
      <c r="C2839" s="7" t="str">
        <f>IF(IFERROR(VALUE('Payments Export'!H2843),'Payments Export'!H2843)&lt;&gt;0,IFERROR(VALUE('Payments Export'!H2843),'Payments Export'!H2843),"")</f>
        <v/>
      </c>
      <c r="D2839" s="7" t="str">
        <f>IF('Payments Export'!I2843="","",'Payments Export'!I2843)</f>
        <v/>
      </c>
      <c r="E2839" s="7" t="str">
        <f t="shared" si="88"/>
        <v/>
      </c>
      <c r="F2839" s="7" t="str">
        <f>IF('Payments Export'!A2843="","",'Payments Export'!N2843)</f>
        <v/>
      </c>
      <c r="G2839" s="7" t="str">
        <f>IF('Payments Export'!A2843="","",'Payments Export'!O2843)</f>
        <v/>
      </c>
      <c r="H2839" s="7" t="str">
        <f>IF('Payments Export'!B2843="","",G2839-F2839)</f>
        <v/>
      </c>
      <c r="I2839" s="3" t="str">
        <f>IF(C2839&lt;&gt;"",_xlfn.XLOOKUP(IFERROR(VALUE(C2839),C2839),'Items database'!A:A,'Items database'!B:B),(_xlfn.XLOOKUP(LEFT(E2839,3),Services,Services,"")))</f>
        <v/>
      </c>
      <c r="J2839" s="3" t="str">
        <f t="shared" si="89"/>
        <v/>
      </c>
    </row>
    <row r="2840" spans="1:10" x14ac:dyDescent="0.35">
      <c r="A2840" s="7" t="str">
        <f>IF('Payments Export'!A2844="","",'Payments Export'!A2844)</f>
        <v/>
      </c>
      <c r="B2840" s="7" t="str">
        <f>IF('Payments Export'!A2844="","",'Payments Export'!B2844)</f>
        <v/>
      </c>
      <c r="C2840" s="7" t="str">
        <f>IF(IFERROR(VALUE('Payments Export'!H2844),'Payments Export'!H2844)&lt;&gt;0,IFERROR(VALUE('Payments Export'!H2844),'Payments Export'!H2844),"")</f>
        <v/>
      </c>
      <c r="D2840" s="7" t="str">
        <f>IF('Payments Export'!I2844="","",'Payments Export'!I2844)</f>
        <v/>
      </c>
      <c r="E2840" s="7" t="str">
        <f t="shared" si="88"/>
        <v/>
      </c>
      <c r="F2840" s="7" t="str">
        <f>IF('Payments Export'!A2844="","",'Payments Export'!N2844)</f>
        <v/>
      </c>
      <c r="G2840" s="7" t="str">
        <f>IF('Payments Export'!A2844="","",'Payments Export'!O2844)</f>
        <v/>
      </c>
      <c r="H2840" s="7" t="str">
        <f>IF('Payments Export'!B2844="","",G2840-F2840)</f>
        <v/>
      </c>
      <c r="I2840" s="3" t="str">
        <f>IF(C2840&lt;&gt;"",_xlfn.XLOOKUP(IFERROR(VALUE(C2840),C2840),'Items database'!A:A,'Items database'!B:B),(_xlfn.XLOOKUP(LEFT(E2840,3),Services,Services,"")))</f>
        <v/>
      </c>
      <c r="J2840" s="3" t="str">
        <f t="shared" si="89"/>
        <v/>
      </c>
    </row>
    <row r="2841" spans="1:10" x14ac:dyDescent="0.35">
      <c r="A2841" s="7" t="str">
        <f>IF('Payments Export'!A2845="","",'Payments Export'!A2845)</f>
        <v/>
      </c>
      <c r="B2841" s="7" t="str">
        <f>IF('Payments Export'!A2845="","",'Payments Export'!B2845)</f>
        <v/>
      </c>
      <c r="C2841" s="7" t="str">
        <f>IF(IFERROR(VALUE('Payments Export'!H2845),'Payments Export'!H2845)&lt;&gt;0,IFERROR(VALUE('Payments Export'!H2845),'Payments Export'!H2845),"")</f>
        <v/>
      </c>
      <c r="D2841" s="7" t="str">
        <f>IF('Payments Export'!I2845="","",'Payments Export'!I2845)</f>
        <v/>
      </c>
      <c r="E2841" s="7" t="str">
        <f t="shared" si="88"/>
        <v/>
      </c>
      <c r="F2841" s="7" t="str">
        <f>IF('Payments Export'!A2845="","",'Payments Export'!N2845)</f>
        <v/>
      </c>
      <c r="G2841" s="7" t="str">
        <f>IF('Payments Export'!A2845="","",'Payments Export'!O2845)</f>
        <v/>
      </c>
      <c r="H2841" s="7" t="str">
        <f>IF('Payments Export'!B2845="","",G2841-F2841)</f>
        <v/>
      </c>
      <c r="I2841" s="3" t="str">
        <f>IF(C2841&lt;&gt;"",_xlfn.XLOOKUP(IFERROR(VALUE(C2841),C2841),'Items database'!A:A,'Items database'!B:B),(_xlfn.XLOOKUP(LEFT(E2841,3),Services,Services,"")))</f>
        <v/>
      </c>
      <c r="J2841" s="3" t="str">
        <f t="shared" si="89"/>
        <v/>
      </c>
    </row>
    <row r="2842" spans="1:10" x14ac:dyDescent="0.35">
      <c r="A2842" s="7" t="str">
        <f>IF('Payments Export'!A2846="","",'Payments Export'!A2846)</f>
        <v/>
      </c>
      <c r="B2842" s="7" t="str">
        <f>IF('Payments Export'!A2846="","",'Payments Export'!B2846)</f>
        <v/>
      </c>
      <c r="C2842" s="7" t="str">
        <f>IF(IFERROR(VALUE('Payments Export'!H2846),'Payments Export'!H2846)&lt;&gt;0,IFERROR(VALUE('Payments Export'!H2846),'Payments Export'!H2846),"")</f>
        <v/>
      </c>
      <c r="D2842" s="7" t="str">
        <f>IF('Payments Export'!I2846="","",'Payments Export'!I2846)</f>
        <v/>
      </c>
      <c r="E2842" s="7" t="str">
        <f t="shared" si="88"/>
        <v/>
      </c>
      <c r="F2842" s="7" t="str">
        <f>IF('Payments Export'!A2846="","",'Payments Export'!N2846)</f>
        <v/>
      </c>
      <c r="G2842" s="7" t="str">
        <f>IF('Payments Export'!A2846="","",'Payments Export'!O2846)</f>
        <v/>
      </c>
      <c r="H2842" s="7" t="str">
        <f>IF('Payments Export'!B2846="","",G2842-F2842)</f>
        <v/>
      </c>
      <c r="I2842" s="3" t="str">
        <f>IF(C2842&lt;&gt;"",_xlfn.XLOOKUP(IFERROR(VALUE(C2842),C2842),'Items database'!A:A,'Items database'!B:B),(_xlfn.XLOOKUP(LEFT(E2842,3),Services,Services,"")))</f>
        <v/>
      </c>
      <c r="J2842" s="3" t="str">
        <f t="shared" si="89"/>
        <v/>
      </c>
    </row>
    <row r="2843" spans="1:10" x14ac:dyDescent="0.35">
      <c r="A2843" s="7" t="str">
        <f>IF('Payments Export'!A2847="","",'Payments Export'!A2847)</f>
        <v/>
      </c>
      <c r="B2843" s="7" t="str">
        <f>IF('Payments Export'!A2847="","",'Payments Export'!B2847)</f>
        <v/>
      </c>
      <c r="C2843" s="7" t="str">
        <f>IF(IFERROR(VALUE('Payments Export'!H2847),'Payments Export'!H2847)&lt;&gt;0,IFERROR(VALUE('Payments Export'!H2847),'Payments Export'!H2847),"")</f>
        <v/>
      </c>
      <c r="D2843" s="7" t="str">
        <f>IF('Payments Export'!I2847="","",'Payments Export'!I2847)</f>
        <v/>
      </c>
      <c r="E2843" s="7" t="str">
        <f t="shared" si="88"/>
        <v/>
      </c>
      <c r="F2843" s="7" t="str">
        <f>IF('Payments Export'!A2847="","",'Payments Export'!N2847)</f>
        <v/>
      </c>
      <c r="G2843" s="7" t="str">
        <f>IF('Payments Export'!A2847="","",'Payments Export'!O2847)</f>
        <v/>
      </c>
      <c r="H2843" s="7" t="str">
        <f>IF('Payments Export'!B2847="","",G2843-F2843)</f>
        <v/>
      </c>
      <c r="I2843" s="3" t="str">
        <f>IF(C2843&lt;&gt;"",_xlfn.XLOOKUP(IFERROR(VALUE(C2843),C2843),'Items database'!A:A,'Items database'!B:B),(_xlfn.XLOOKUP(LEFT(E2843,3),Services,Services,"")))</f>
        <v/>
      </c>
      <c r="J2843" s="3" t="str">
        <f t="shared" si="89"/>
        <v/>
      </c>
    </row>
    <row r="2844" spans="1:10" x14ac:dyDescent="0.35">
      <c r="A2844" s="7" t="str">
        <f>IF('Payments Export'!A2848="","",'Payments Export'!A2848)</f>
        <v/>
      </c>
      <c r="B2844" s="7" t="str">
        <f>IF('Payments Export'!A2848="","",'Payments Export'!B2848)</f>
        <v/>
      </c>
      <c r="C2844" s="7" t="str">
        <f>IF(IFERROR(VALUE('Payments Export'!H2848),'Payments Export'!H2848)&lt;&gt;0,IFERROR(VALUE('Payments Export'!H2848),'Payments Export'!H2848),"")</f>
        <v/>
      </c>
      <c r="D2844" s="7" t="str">
        <f>IF('Payments Export'!I2848="","",'Payments Export'!I2848)</f>
        <v/>
      </c>
      <c r="E2844" s="7" t="str">
        <f t="shared" si="88"/>
        <v/>
      </c>
      <c r="F2844" s="7" t="str">
        <f>IF('Payments Export'!A2848="","",'Payments Export'!N2848)</f>
        <v/>
      </c>
      <c r="G2844" s="7" t="str">
        <f>IF('Payments Export'!A2848="","",'Payments Export'!O2848)</f>
        <v/>
      </c>
      <c r="H2844" s="7" t="str">
        <f>IF('Payments Export'!B2848="","",G2844-F2844)</f>
        <v/>
      </c>
      <c r="I2844" s="3" t="str">
        <f>IF(C2844&lt;&gt;"",_xlfn.XLOOKUP(IFERROR(VALUE(C2844),C2844),'Items database'!A:A,'Items database'!B:B),(_xlfn.XLOOKUP(LEFT(E2844,3),Services,Services,"")))</f>
        <v/>
      </c>
      <c r="J2844" s="3" t="str">
        <f t="shared" si="89"/>
        <v/>
      </c>
    </row>
    <row r="2845" spans="1:10" x14ac:dyDescent="0.35">
      <c r="A2845" s="7" t="str">
        <f>IF('Payments Export'!A2849="","",'Payments Export'!A2849)</f>
        <v/>
      </c>
      <c r="B2845" s="7" t="str">
        <f>IF('Payments Export'!A2849="","",'Payments Export'!B2849)</f>
        <v/>
      </c>
      <c r="C2845" s="7" t="str">
        <f>IF(IFERROR(VALUE('Payments Export'!H2849),'Payments Export'!H2849)&lt;&gt;0,IFERROR(VALUE('Payments Export'!H2849),'Payments Export'!H2849),"")</f>
        <v/>
      </c>
      <c r="D2845" s="7" t="str">
        <f>IF('Payments Export'!I2849="","",'Payments Export'!I2849)</f>
        <v/>
      </c>
      <c r="E2845" s="7" t="str">
        <f t="shared" si="88"/>
        <v/>
      </c>
      <c r="F2845" s="7" t="str">
        <f>IF('Payments Export'!A2849="","",'Payments Export'!N2849)</f>
        <v/>
      </c>
      <c r="G2845" s="7" t="str">
        <f>IF('Payments Export'!A2849="","",'Payments Export'!O2849)</f>
        <v/>
      </c>
      <c r="H2845" s="7" t="str">
        <f>IF('Payments Export'!B2849="","",G2845-F2845)</f>
        <v/>
      </c>
      <c r="I2845" s="3" t="str">
        <f>IF(C2845&lt;&gt;"",_xlfn.XLOOKUP(IFERROR(VALUE(C2845),C2845),'Items database'!A:A,'Items database'!B:B),(_xlfn.XLOOKUP(LEFT(E2845,3),Services,Services,"")))</f>
        <v/>
      </c>
      <c r="J2845" s="3" t="str">
        <f t="shared" si="89"/>
        <v/>
      </c>
    </row>
    <row r="2846" spans="1:10" x14ac:dyDescent="0.35">
      <c r="A2846" s="7" t="str">
        <f>IF('Payments Export'!A2850="","",'Payments Export'!A2850)</f>
        <v/>
      </c>
      <c r="B2846" s="7" t="str">
        <f>IF('Payments Export'!A2850="","",'Payments Export'!B2850)</f>
        <v/>
      </c>
      <c r="C2846" s="7" t="str">
        <f>IF(IFERROR(VALUE('Payments Export'!H2850),'Payments Export'!H2850)&lt;&gt;0,IFERROR(VALUE('Payments Export'!H2850),'Payments Export'!H2850),"")</f>
        <v/>
      </c>
      <c r="D2846" s="7" t="str">
        <f>IF('Payments Export'!I2850="","",'Payments Export'!I2850)</f>
        <v/>
      </c>
      <c r="E2846" s="7" t="str">
        <f t="shared" si="88"/>
        <v/>
      </c>
      <c r="F2846" s="7" t="str">
        <f>IF('Payments Export'!A2850="","",'Payments Export'!N2850)</f>
        <v/>
      </c>
      <c r="G2846" s="7" t="str">
        <f>IF('Payments Export'!A2850="","",'Payments Export'!O2850)</f>
        <v/>
      </c>
      <c r="H2846" s="7" t="str">
        <f>IF('Payments Export'!B2850="","",G2846-F2846)</f>
        <v/>
      </c>
      <c r="I2846" s="3" t="str">
        <f>IF(C2846&lt;&gt;"",_xlfn.XLOOKUP(IFERROR(VALUE(C2846),C2846),'Items database'!A:A,'Items database'!B:B),(_xlfn.XLOOKUP(LEFT(E2846,3),Services,Services,"")))</f>
        <v/>
      </c>
      <c r="J2846" s="3" t="str">
        <f t="shared" si="89"/>
        <v/>
      </c>
    </row>
    <row r="2847" spans="1:10" x14ac:dyDescent="0.35">
      <c r="A2847" s="7" t="str">
        <f>IF('Payments Export'!A2851="","",'Payments Export'!A2851)</f>
        <v/>
      </c>
      <c r="B2847" s="7" t="str">
        <f>IF('Payments Export'!A2851="","",'Payments Export'!B2851)</f>
        <v/>
      </c>
      <c r="C2847" s="7" t="str">
        <f>IF(IFERROR(VALUE('Payments Export'!H2851),'Payments Export'!H2851)&lt;&gt;0,IFERROR(VALUE('Payments Export'!H2851),'Payments Export'!H2851),"")</f>
        <v/>
      </c>
      <c r="D2847" s="7" t="str">
        <f>IF('Payments Export'!I2851="","",'Payments Export'!I2851)</f>
        <v/>
      </c>
      <c r="E2847" s="7" t="str">
        <f t="shared" si="88"/>
        <v/>
      </c>
      <c r="F2847" s="7" t="str">
        <f>IF('Payments Export'!A2851="","",'Payments Export'!N2851)</f>
        <v/>
      </c>
      <c r="G2847" s="7" t="str">
        <f>IF('Payments Export'!A2851="","",'Payments Export'!O2851)</f>
        <v/>
      </c>
      <c r="H2847" s="7" t="str">
        <f>IF('Payments Export'!B2851="","",G2847-F2847)</f>
        <v/>
      </c>
      <c r="I2847" s="3" t="str">
        <f>IF(C2847&lt;&gt;"",_xlfn.XLOOKUP(IFERROR(VALUE(C2847),C2847),'Items database'!A:A,'Items database'!B:B),(_xlfn.XLOOKUP(LEFT(E2847,3),Services,Services,"")))</f>
        <v/>
      </c>
      <c r="J2847" s="3" t="str">
        <f t="shared" si="89"/>
        <v/>
      </c>
    </row>
    <row r="2848" spans="1:10" x14ac:dyDescent="0.35">
      <c r="A2848" s="7" t="str">
        <f>IF('Payments Export'!A2852="","",'Payments Export'!A2852)</f>
        <v/>
      </c>
      <c r="B2848" s="7" t="str">
        <f>IF('Payments Export'!A2852="","",'Payments Export'!B2852)</f>
        <v/>
      </c>
      <c r="C2848" s="7" t="str">
        <f>IF(IFERROR(VALUE('Payments Export'!H2852),'Payments Export'!H2852)&lt;&gt;0,IFERROR(VALUE('Payments Export'!H2852),'Payments Export'!H2852),"")</f>
        <v/>
      </c>
      <c r="D2848" s="7" t="str">
        <f>IF('Payments Export'!I2852="","",'Payments Export'!I2852)</f>
        <v/>
      </c>
      <c r="E2848" s="7" t="str">
        <f t="shared" si="88"/>
        <v/>
      </c>
      <c r="F2848" s="7" t="str">
        <f>IF('Payments Export'!A2852="","",'Payments Export'!N2852)</f>
        <v/>
      </c>
      <c r="G2848" s="7" t="str">
        <f>IF('Payments Export'!A2852="","",'Payments Export'!O2852)</f>
        <v/>
      </c>
      <c r="H2848" s="7" t="str">
        <f>IF('Payments Export'!B2852="","",G2848-F2848)</f>
        <v/>
      </c>
      <c r="I2848" s="3" t="str">
        <f>IF(C2848&lt;&gt;"",_xlfn.XLOOKUP(IFERROR(VALUE(C2848),C2848),'Items database'!A:A,'Items database'!B:B),(_xlfn.XLOOKUP(LEFT(E2848,3),Services,Services,"")))</f>
        <v/>
      </c>
      <c r="J2848" s="3" t="str">
        <f t="shared" si="89"/>
        <v/>
      </c>
    </row>
    <row r="2849" spans="1:10" x14ac:dyDescent="0.35">
      <c r="A2849" s="7" t="str">
        <f>IF('Payments Export'!A2853="","",'Payments Export'!A2853)</f>
        <v/>
      </c>
      <c r="B2849" s="7" t="str">
        <f>IF('Payments Export'!A2853="","",'Payments Export'!B2853)</f>
        <v/>
      </c>
      <c r="C2849" s="7" t="str">
        <f>IF(IFERROR(VALUE('Payments Export'!H2853),'Payments Export'!H2853)&lt;&gt;0,IFERROR(VALUE('Payments Export'!H2853),'Payments Export'!H2853),"")</f>
        <v/>
      </c>
      <c r="D2849" s="7" t="str">
        <f>IF('Payments Export'!I2853="","",'Payments Export'!I2853)</f>
        <v/>
      </c>
      <c r="E2849" s="7" t="str">
        <f t="shared" si="88"/>
        <v/>
      </c>
      <c r="F2849" s="7" t="str">
        <f>IF('Payments Export'!A2853="","",'Payments Export'!N2853)</f>
        <v/>
      </c>
      <c r="G2849" s="7" t="str">
        <f>IF('Payments Export'!A2853="","",'Payments Export'!O2853)</f>
        <v/>
      </c>
      <c r="H2849" s="7" t="str">
        <f>IF('Payments Export'!B2853="","",G2849-F2849)</f>
        <v/>
      </c>
      <c r="I2849" s="3" t="str">
        <f>IF(C2849&lt;&gt;"",_xlfn.XLOOKUP(IFERROR(VALUE(C2849),C2849),'Items database'!A:A,'Items database'!B:B),(_xlfn.XLOOKUP(LEFT(E2849,3),Services,Services,"")))</f>
        <v/>
      </c>
      <c r="J2849" s="3" t="str">
        <f t="shared" si="89"/>
        <v/>
      </c>
    </row>
    <row r="2850" spans="1:10" x14ac:dyDescent="0.35">
      <c r="A2850" s="7" t="str">
        <f>IF('Payments Export'!A2854="","",'Payments Export'!A2854)</f>
        <v/>
      </c>
      <c r="B2850" s="7" t="str">
        <f>IF('Payments Export'!A2854="","",'Payments Export'!B2854)</f>
        <v/>
      </c>
      <c r="C2850" s="7" t="str">
        <f>IF(IFERROR(VALUE('Payments Export'!H2854),'Payments Export'!H2854)&lt;&gt;0,IFERROR(VALUE('Payments Export'!H2854),'Payments Export'!H2854),"")</f>
        <v/>
      </c>
      <c r="D2850" s="7" t="str">
        <f>IF('Payments Export'!I2854="","",'Payments Export'!I2854)</f>
        <v/>
      </c>
      <c r="E2850" s="7" t="str">
        <f t="shared" si="88"/>
        <v/>
      </c>
      <c r="F2850" s="7" t="str">
        <f>IF('Payments Export'!A2854="","",'Payments Export'!N2854)</f>
        <v/>
      </c>
      <c r="G2850" s="7" t="str">
        <f>IF('Payments Export'!A2854="","",'Payments Export'!O2854)</f>
        <v/>
      </c>
      <c r="H2850" s="7" t="str">
        <f>IF('Payments Export'!B2854="","",G2850-F2850)</f>
        <v/>
      </c>
      <c r="I2850" s="3" t="str">
        <f>IF(C2850&lt;&gt;"",_xlfn.XLOOKUP(IFERROR(VALUE(C2850),C2850),'Items database'!A:A,'Items database'!B:B),(_xlfn.XLOOKUP(LEFT(E2850,3),Services,Services,"")))</f>
        <v/>
      </c>
      <c r="J2850" s="3" t="str">
        <f t="shared" si="89"/>
        <v/>
      </c>
    </row>
    <row r="2851" spans="1:10" x14ac:dyDescent="0.35">
      <c r="A2851" s="7" t="str">
        <f>IF('Payments Export'!A2855="","",'Payments Export'!A2855)</f>
        <v/>
      </c>
      <c r="B2851" s="7" t="str">
        <f>IF('Payments Export'!A2855="","",'Payments Export'!B2855)</f>
        <v/>
      </c>
      <c r="C2851" s="7" t="str">
        <f>IF(IFERROR(VALUE('Payments Export'!H2855),'Payments Export'!H2855)&lt;&gt;0,IFERROR(VALUE('Payments Export'!H2855),'Payments Export'!H2855),"")</f>
        <v/>
      </c>
      <c r="D2851" s="7" t="str">
        <f>IF('Payments Export'!I2855="","",'Payments Export'!I2855)</f>
        <v/>
      </c>
      <c r="E2851" s="7" t="str">
        <f t="shared" si="88"/>
        <v/>
      </c>
      <c r="F2851" s="7" t="str">
        <f>IF('Payments Export'!A2855="","",'Payments Export'!N2855)</f>
        <v/>
      </c>
      <c r="G2851" s="7" t="str">
        <f>IF('Payments Export'!A2855="","",'Payments Export'!O2855)</f>
        <v/>
      </c>
      <c r="H2851" s="7" t="str">
        <f>IF('Payments Export'!B2855="","",G2851-F2851)</f>
        <v/>
      </c>
      <c r="I2851" s="3" t="str">
        <f>IF(C2851&lt;&gt;"",_xlfn.XLOOKUP(IFERROR(VALUE(C2851),C2851),'Items database'!A:A,'Items database'!B:B),(_xlfn.XLOOKUP(LEFT(E2851,3),Services,Services,"")))</f>
        <v/>
      </c>
      <c r="J2851" s="3" t="str">
        <f t="shared" si="89"/>
        <v/>
      </c>
    </row>
    <row r="2852" spans="1:10" x14ac:dyDescent="0.35">
      <c r="A2852" s="7" t="str">
        <f>IF('Payments Export'!A2856="","",'Payments Export'!A2856)</f>
        <v/>
      </c>
      <c r="B2852" s="7" t="str">
        <f>IF('Payments Export'!A2856="","",'Payments Export'!B2856)</f>
        <v/>
      </c>
      <c r="C2852" s="7" t="str">
        <f>IF(IFERROR(VALUE('Payments Export'!H2856),'Payments Export'!H2856)&lt;&gt;0,IFERROR(VALUE('Payments Export'!H2856),'Payments Export'!H2856),"")</f>
        <v/>
      </c>
      <c r="D2852" s="7" t="str">
        <f>IF('Payments Export'!I2856="","",'Payments Export'!I2856)</f>
        <v/>
      </c>
      <c r="E2852" s="7" t="str">
        <f t="shared" si="88"/>
        <v/>
      </c>
      <c r="F2852" s="7" t="str">
        <f>IF('Payments Export'!A2856="","",'Payments Export'!N2856)</f>
        <v/>
      </c>
      <c r="G2852" s="7" t="str">
        <f>IF('Payments Export'!A2856="","",'Payments Export'!O2856)</f>
        <v/>
      </c>
      <c r="H2852" s="7" t="str">
        <f>IF('Payments Export'!B2856="","",G2852-F2852)</f>
        <v/>
      </c>
      <c r="I2852" s="3" t="str">
        <f>IF(C2852&lt;&gt;"",_xlfn.XLOOKUP(IFERROR(VALUE(C2852),C2852),'Items database'!A:A,'Items database'!B:B),(_xlfn.XLOOKUP(LEFT(E2852,3),Services,Services,"")))</f>
        <v/>
      </c>
      <c r="J2852" s="3" t="str">
        <f t="shared" si="89"/>
        <v/>
      </c>
    </row>
    <row r="2853" spans="1:10" x14ac:dyDescent="0.35">
      <c r="A2853" s="7" t="str">
        <f>IF('Payments Export'!A2857="","",'Payments Export'!A2857)</f>
        <v/>
      </c>
      <c r="B2853" s="7" t="str">
        <f>IF('Payments Export'!A2857="","",'Payments Export'!B2857)</f>
        <v/>
      </c>
      <c r="C2853" s="7" t="str">
        <f>IF(IFERROR(VALUE('Payments Export'!H2857),'Payments Export'!H2857)&lt;&gt;0,IFERROR(VALUE('Payments Export'!H2857),'Payments Export'!H2857),"")</f>
        <v/>
      </c>
      <c r="D2853" s="7" t="str">
        <f>IF('Payments Export'!I2857="","",'Payments Export'!I2857)</f>
        <v/>
      </c>
      <c r="E2853" s="7" t="str">
        <f t="shared" si="88"/>
        <v/>
      </c>
      <c r="F2853" s="7" t="str">
        <f>IF('Payments Export'!A2857="","",'Payments Export'!N2857)</f>
        <v/>
      </c>
      <c r="G2853" s="7" t="str">
        <f>IF('Payments Export'!A2857="","",'Payments Export'!O2857)</f>
        <v/>
      </c>
      <c r="H2853" s="7" t="str">
        <f>IF('Payments Export'!B2857="","",G2853-F2853)</f>
        <v/>
      </c>
      <c r="I2853" s="3" t="str">
        <f>IF(C2853&lt;&gt;"",_xlfn.XLOOKUP(IFERROR(VALUE(C2853),C2853),'Items database'!A:A,'Items database'!B:B),(_xlfn.XLOOKUP(LEFT(E2853,3),Services,Services,"")))</f>
        <v/>
      </c>
      <c r="J2853" s="3" t="str">
        <f t="shared" si="89"/>
        <v/>
      </c>
    </row>
    <row r="2854" spans="1:10" x14ac:dyDescent="0.35">
      <c r="A2854" s="7" t="str">
        <f>IF('Payments Export'!A2858="","",'Payments Export'!A2858)</f>
        <v/>
      </c>
      <c r="B2854" s="7" t="str">
        <f>IF('Payments Export'!A2858="","",'Payments Export'!B2858)</f>
        <v/>
      </c>
      <c r="C2854" s="7" t="str">
        <f>IF(IFERROR(VALUE('Payments Export'!H2858),'Payments Export'!H2858)&lt;&gt;0,IFERROR(VALUE('Payments Export'!H2858),'Payments Export'!H2858),"")</f>
        <v/>
      </c>
      <c r="D2854" s="7" t="str">
        <f>IF('Payments Export'!I2858="","",'Payments Export'!I2858)</f>
        <v/>
      </c>
      <c r="E2854" s="7" t="str">
        <f t="shared" si="88"/>
        <v/>
      </c>
      <c r="F2854" s="7" t="str">
        <f>IF('Payments Export'!A2858="","",'Payments Export'!N2858)</f>
        <v/>
      </c>
      <c r="G2854" s="7" t="str">
        <f>IF('Payments Export'!A2858="","",'Payments Export'!O2858)</f>
        <v/>
      </c>
      <c r="H2854" s="7" t="str">
        <f>IF('Payments Export'!B2858="","",G2854-F2854)</f>
        <v/>
      </c>
      <c r="I2854" s="3" t="str">
        <f>IF(C2854&lt;&gt;"",_xlfn.XLOOKUP(IFERROR(VALUE(C2854),C2854),'Items database'!A:A,'Items database'!B:B),(_xlfn.XLOOKUP(LEFT(E2854,3),Services,Services,"")))</f>
        <v/>
      </c>
      <c r="J2854" s="3" t="str">
        <f t="shared" si="89"/>
        <v/>
      </c>
    </row>
    <row r="2855" spans="1:10" x14ac:dyDescent="0.35">
      <c r="A2855" s="7" t="str">
        <f>IF('Payments Export'!A2859="","",'Payments Export'!A2859)</f>
        <v/>
      </c>
      <c r="B2855" s="7" t="str">
        <f>IF('Payments Export'!A2859="","",'Payments Export'!B2859)</f>
        <v/>
      </c>
      <c r="C2855" s="7" t="str">
        <f>IF(IFERROR(VALUE('Payments Export'!H2859),'Payments Export'!H2859)&lt;&gt;0,IFERROR(VALUE('Payments Export'!H2859),'Payments Export'!H2859),"")</f>
        <v/>
      </c>
      <c r="D2855" s="7" t="str">
        <f>IF('Payments Export'!I2859="","",'Payments Export'!I2859)</f>
        <v/>
      </c>
      <c r="E2855" s="7" t="str">
        <f t="shared" si="88"/>
        <v/>
      </c>
      <c r="F2855" s="7" t="str">
        <f>IF('Payments Export'!A2859="","",'Payments Export'!N2859)</f>
        <v/>
      </c>
      <c r="G2855" s="7" t="str">
        <f>IF('Payments Export'!A2859="","",'Payments Export'!O2859)</f>
        <v/>
      </c>
      <c r="H2855" s="7" t="str">
        <f>IF('Payments Export'!B2859="","",G2855-F2855)</f>
        <v/>
      </c>
      <c r="I2855" s="3" t="str">
        <f>IF(C2855&lt;&gt;"",_xlfn.XLOOKUP(IFERROR(VALUE(C2855),C2855),'Items database'!A:A,'Items database'!B:B),(_xlfn.XLOOKUP(LEFT(E2855,3),Services,Services,"")))</f>
        <v/>
      </c>
      <c r="J2855" s="3" t="str">
        <f t="shared" si="89"/>
        <v/>
      </c>
    </row>
    <row r="2856" spans="1:10" x14ac:dyDescent="0.35">
      <c r="A2856" s="7" t="str">
        <f>IF('Payments Export'!A2860="","",'Payments Export'!A2860)</f>
        <v/>
      </c>
      <c r="B2856" s="7" t="str">
        <f>IF('Payments Export'!A2860="","",'Payments Export'!B2860)</f>
        <v/>
      </c>
      <c r="C2856" s="7" t="str">
        <f>IF(IFERROR(VALUE('Payments Export'!H2860),'Payments Export'!H2860)&lt;&gt;0,IFERROR(VALUE('Payments Export'!H2860),'Payments Export'!H2860),"")</f>
        <v/>
      </c>
      <c r="D2856" s="7" t="str">
        <f>IF('Payments Export'!I2860="","",'Payments Export'!I2860)</f>
        <v/>
      </c>
      <c r="E2856" s="7" t="str">
        <f t="shared" si="88"/>
        <v/>
      </c>
      <c r="F2856" s="7" t="str">
        <f>IF('Payments Export'!A2860="","",'Payments Export'!N2860)</f>
        <v/>
      </c>
      <c r="G2856" s="7" t="str">
        <f>IF('Payments Export'!A2860="","",'Payments Export'!O2860)</f>
        <v/>
      </c>
      <c r="H2856" s="7" t="str">
        <f>IF('Payments Export'!B2860="","",G2856-F2856)</f>
        <v/>
      </c>
      <c r="I2856" s="3" t="str">
        <f>IF(C2856&lt;&gt;"",_xlfn.XLOOKUP(IFERROR(VALUE(C2856),C2856),'Items database'!A:A,'Items database'!B:B),(_xlfn.XLOOKUP(LEFT(E2856,3),Services,Services,"")))</f>
        <v/>
      </c>
      <c r="J2856" s="3" t="str">
        <f t="shared" si="89"/>
        <v/>
      </c>
    </row>
    <row r="2857" spans="1:10" x14ac:dyDescent="0.35">
      <c r="A2857" s="7" t="str">
        <f>IF('Payments Export'!A2861="","",'Payments Export'!A2861)</f>
        <v/>
      </c>
      <c r="B2857" s="7" t="str">
        <f>IF('Payments Export'!A2861="","",'Payments Export'!B2861)</f>
        <v/>
      </c>
      <c r="C2857" s="7" t="str">
        <f>IF(IFERROR(VALUE('Payments Export'!H2861),'Payments Export'!H2861)&lt;&gt;0,IFERROR(VALUE('Payments Export'!H2861),'Payments Export'!H2861),"")</f>
        <v/>
      </c>
      <c r="D2857" s="7" t="str">
        <f>IF('Payments Export'!I2861="","",'Payments Export'!I2861)</f>
        <v/>
      </c>
      <c r="E2857" s="7" t="str">
        <f t="shared" si="88"/>
        <v/>
      </c>
      <c r="F2857" s="7" t="str">
        <f>IF('Payments Export'!A2861="","",'Payments Export'!N2861)</f>
        <v/>
      </c>
      <c r="G2857" s="7" t="str">
        <f>IF('Payments Export'!A2861="","",'Payments Export'!O2861)</f>
        <v/>
      </c>
      <c r="H2857" s="7" t="str">
        <f>IF('Payments Export'!B2861="","",G2857-F2857)</f>
        <v/>
      </c>
      <c r="I2857" s="3" t="str">
        <f>IF(C2857&lt;&gt;"",_xlfn.XLOOKUP(IFERROR(VALUE(C2857),C2857),'Items database'!A:A,'Items database'!B:B),(_xlfn.XLOOKUP(LEFT(E2857,3),Services,Services,"")))</f>
        <v/>
      </c>
      <c r="J2857" s="3" t="str">
        <f t="shared" si="89"/>
        <v/>
      </c>
    </row>
    <row r="2858" spans="1:10" x14ac:dyDescent="0.35">
      <c r="A2858" s="7" t="str">
        <f>IF('Payments Export'!A2862="","",'Payments Export'!A2862)</f>
        <v/>
      </c>
      <c r="B2858" s="7" t="str">
        <f>IF('Payments Export'!A2862="","",'Payments Export'!B2862)</f>
        <v/>
      </c>
      <c r="C2858" s="7" t="str">
        <f>IF(IFERROR(VALUE('Payments Export'!H2862),'Payments Export'!H2862)&lt;&gt;0,IFERROR(VALUE('Payments Export'!H2862),'Payments Export'!H2862),"")</f>
        <v/>
      </c>
      <c r="D2858" s="7" t="str">
        <f>IF('Payments Export'!I2862="","",'Payments Export'!I2862)</f>
        <v/>
      </c>
      <c r="E2858" s="7" t="str">
        <f t="shared" si="88"/>
        <v/>
      </c>
      <c r="F2858" s="7" t="str">
        <f>IF('Payments Export'!A2862="","",'Payments Export'!N2862)</f>
        <v/>
      </c>
      <c r="G2858" s="7" t="str">
        <f>IF('Payments Export'!A2862="","",'Payments Export'!O2862)</f>
        <v/>
      </c>
      <c r="H2858" s="7" t="str">
        <f>IF('Payments Export'!B2862="","",G2858-F2858)</f>
        <v/>
      </c>
      <c r="I2858" s="3" t="str">
        <f>IF(C2858&lt;&gt;"",_xlfn.XLOOKUP(IFERROR(VALUE(C2858),C2858),'Items database'!A:A,'Items database'!B:B),(_xlfn.XLOOKUP(LEFT(E2858,3),Services,Services,"")))</f>
        <v/>
      </c>
      <c r="J2858" s="3" t="str">
        <f t="shared" si="89"/>
        <v/>
      </c>
    </row>
    <row r="2859" spans="1:10" x14ac:dyDescent="0.35">
      <c r="A2859" s="7" t="str">
        <f>IF('Payments Export'!A2863="","",'Payments Export'!A2863)</f>
        <v/>
      </c>
      <c r="B2859" s="7" t="str">
        <f>IF('Payments Export'!A2863="","",'Payments Export'!B2863)</f>
        <v/>
      </c>
      <c r="C2859" s="7" t="str">
        <f>IF(IFERROR(VALUE('Payments Export'!H2863),'Payments Export'!H2863)&lt;&gt;0,IFERROR(VALUE('Payments Export'!H2863),'Payments Export'!H2863),"")</f>
        <v/>
      </c>
      <c r="D2859" s="7" t="str">
        <f>IF('Payments Export'!I2863="","",'Payments Export'!I2863)</f>
        <v/>
      </c>
      <c r="E2859" s="7" t="str">
        <f t="shared" si="88"/>
        <v/>
      </c>
      <c r="F2859" s="7" t="str">
        <f>IF('Payments Export'!A2863="","",'Payments Export'!N2863)</f>
        <v/>
      </c>
      <c r="G2859" s="7" t="str">
        <f>IF('Payments Export'!A2863="","",'Payments Export'!O2863)</f>
        <v/>
      </c>
      <c r="H2859" s="7" t="str">
        <f>IF('Payments Export'!B2863="","",G2859-F2859)</f>
        <v/>
      </c>
      <c r="I2859" s="3" t="str">
        <f>IF(C2859&lt;&gt;"",_xlfn.XLOOKUP(IFERROR(VALUE(C2859),C2859),'Items database'!A:A,'Items database'!B:B),(_xlfn.XLOOKUP(LEFT(E2859,3),Services,Services,"")))</f>
        <v/>
      </c>
      <c r="J2859" s="3" t="str">
        <f t="shared" si="89"/>
        <v/>
      </c>
    </row>
    <row r="2860" spans="1:10" x14ac:dyDescent="0.35">
      <c r="A2860" s="7" t="str">
        <f>IF('Payments Export'!A2864="","",'Payments Export'!A2864)</f>
        <v/>
      </c>
      <c r="B2860" s="7" t="str">
        <f>IF('Payments Export'!A2864="","",'Payments Export'!B2864)</f>
        <v/>
      </c>
      <c r="C2860" s="7" t="str">
        <f>IF(IFERROR(VALUE('Payments Export'!H2864),'Payments Export'!H2864)&lt;&gt;0,IFERROR(VALUE('Payments Export'!H2864),'Payments Export'!H2864),"")</f>
        <v/>
      </c>
      <c r="D2860" s="7" t="str">
        <f>IF('Payments Export'!I2864="","",'Payments Export'!I2864)</f>
        <v/>
      </c>
      <c r="E2860" s="7" t="str">
        <f t="shared" si="88"/>
        <v/>
      </c>
      <c r="F2860" s="7" t="str">
        <f>IF('Payments Export'!A2864="","",'Payments Export'!N2864)</f>
        <v/>
      </c>
      <c r="G2860" s="7" t="str">
        <f>IF('Payments Export'!A2864="","",'Payments Export'!O2864)</f>
        <v/>
      </c>
      <c r="H2860" s="7" t="str">
        <f>IF('Payments Export'!B2864="","",G2860-F2860)</f>
        <v/>
      </c>
      <c r="I2860" s="3" t="str">
        <f>IF(C2860&lt;&gt;"",_xlfn.XLOOKUP(IFERROR(VALUE(C2860),C2860),'Items database'!A:A,'Items database'!B:B),(_xlfn.XLOOKUP(LEFT(E2860,3),Services,Services,"")))</f>
        <v/>
      </c>
      <c r="J2860" s="3" t="str">
        <f t="shared" si="89"/>
        <v/>
      </c>
    </row>
    <row r="2861" spans="1:10" x14ac:dyDescent="0.35">
      <c r="A2861" s="7" t="str">
        <f>IF('Payments Export'!A2865="","",'Payments Export'!A2865)</f>
        <v/>
      </c>
      <c r="B2861" s="7" t="str">
        <f>IF('Payments Export'!A2865="","",'Payments Export'!B2865)</f>
        <v/>
      </c>
      <c r="C2861" s="7" t="str">
        <f>IF(IFERROR(VALUE('Payments Export'!H2865),'Payments Export'!H2865)&lt;&gt;0,IFERROR(VALUE('Payments Export'!H2865),'Payments Export'!H2865),"")</f>
        <v/>
      </c>
      <c r="D2861" s="7" t="str">
        <f>IF('Payments Export'!I2865="","",'Payments Export'!I2865)</f>
        <v/>
      </c>
      <c r="E2861" s="7" t="str">
        <f t="shared" si="88"/>
        <v/>
      </c>
      <c r="F2861" s="7" t="str">
        <f>IF('Payments Export'!A2865="","",'Payments Export'!N2865)</f>
        <v/>
      </c>
      <c r="G2861" s="7" t="str">
        <f>IF('Payments Export'!A2865="","",'Payments Export'!O2865)</f>
        <v/>
      </c>
      <c r="H2861" s="7" t="str">
        <f>IF('Payments Export'!B2865="","",G2861-F2861)</f>
        <v/>
      </c>
      <c r="I2861" s="3" t="str">
        <f>IF(C2861&lt;&gt;"",_xlfn.XLOOKUP(IFERROR(VALUE(C2861),C2861),'Items database'!A:A,'Items database'!B:B),(_xlfn.XLOOKUP(LEFT(E2861,3),Services,Services,"")))</f>
        <v/>
      </c>
      <c r="J2861" s="3" t="str">
        <f t="shared" si="89"/>
        <v/>
      </c>
    </row>
    <row r="2862" spans="1:10" x14ac:dyDescent="0.35">
      <c r="A2862" s="7" t="str">
        <f>IF('Payments Export'!A2866="","",'Payments Export'!A2866)</f>
        <v/>
      </c>
      <c r="B2862" s="7" t="str">
        <f>IF('Payments Export'!A2866="","",'Payments Export'!B2866)</f>
        <v/>
      </c>
      <c r="C2862" s="7" t="str">
        <f>IF(IFERROR(VALUE('Payments Export'!H2866),'Payments Export'!H2866)&lt;&gt;0,IFERROR(VALUE('Payments Export'!H2866),'Payments Export'!H2866),"")</f>
        <v/>
      </c>
      <c r="D2862" s="7" t="str">
        <f>IF('Payments Export'!I2866="","",'Payments Export'!I2866)</f>
        <v/>
      </c>
      <c r="E2862" s="7" t="str">
        <f t="shared" si="88"/>
        <v/>
      </c>
      <c r="F2862" s="7" t="str">
        <f>IF('Payments Export'!A2866="","",'Payments Export'!N2866)</f>
        <v/>
      </c>
      <c r="G2862" s="7" t="str">
        <f>IF('Payments Export'!A2866="","",'Payments Export'!O2866)</f>
        <v/>
      </c>
      <c r="H2862" s="7" t="str">
        <f>IF('Payments Export'!B2866="","",G2862-F2862)</f>
        <v/>
      </c>
      <c r="I2862" s="3" t="str">
        <f>IF(C2862&lt;&gt;"",_xlfn.XLOOKUP(IFERROR(VALUE(C2862),C2862),'Items database'!A:A,'Items database'!B:B),(_xlfn.XLOOKUP(LEFT(E2862,3),Services,Services,"")))</f>
        <v/>
      </c>
      <c r="J2862" s="3" t="str">
        <f t="shared" si="89"/>
        <v/>
      </c>
    </row>
    <row r="2863" spans="1:10" x14ac:dyDescent="0.35">
      <c r="A2863" s="7" t="str">
        <f>IF('Payments Export'!A2867="","",'Payments Export'!A2867)</f>
        <v/>
      </c>
      <c r="B2863" s="7" t="str">
        <f>IF('Payments Export'!A2867="","",'Payments Export'!B2867)</f>
        <v/>
      </c>
      <c r="C2863" s="7" t="str">
        <f>IF(IFERROR(VALUE('Payments Export'!H2867),'Payments Export'!H2867)&lt;&gt;0,IFERROR(VALUE('Payments Export'!H2867),'Payments Export'!H2867),"")</f>
        <v/>
      </c>
      <c r="D2863" s="7" t="str">
        <f>IF('Payments Export'!I2867="","",'Payments Export'!I2867)</f>
        <v/>
      </c>
      <c r="E2863" s="7" t="str">
        <f t="shared" si="88"/>
        <v/>
      </c>
      <c r="F2863" s="7" t="str">
        <f>IF('Payments Export'!A2867="","",'Payments Export'!N2867)</f>
        <v/>
      </c>
      <c r="G2863" s="7" t="str">
        <f>IF('Payments Export'!A2867="","",'Payments Export'!O2867)</f>
        <v/>
      </c>
      <c r="H2863" s="7" t="str">
        <f>IF('Payments Export'!B2867="","",G2863-F2863)</f>
        <v/>
      </c>
      <c r="I2863" s="3" t="str">
        <f>IF(C2863&lt;&gt;"",_xlfn.XLOOKUP(IFERROR(VALUE(C2863),C2863),'Items database'!A:A,'Items database'!B:B),(_xlfn.XLOOKUP(LEFT(E2863,3),Services,Services,"")))</f>
        <v/>
      </c>
      <c r="J2863" s="3" t="str">
        <f t="shared" si="89"/>
        <v/>
      </c>
    </row>
    <row r="2864" spans="1:10" x14ac:dyDescent="0.35">
      <c r="A2864" s="7" t="str">
        <f>IF('Payments Export'!A2868="","",'Payments Export'!A2868)</f>
        <v/>
      </c>
      <c r="B2864" s="7" t="str">
        <f>IF('Payments Export'!A2868="","",'Payments Export'!B2868)</f>
        <v/>
      </c>
      <c r="C2864" s="7" t="str">
        <f>IF(IFERROR(VALUE('Payments Export'!H2868),'Payments Export'!H2868)&lt;&gt;0,IFERROR(VALUE('Payments Export'!H2868),'Payments Export'!H2868),"")</f>
        <v/>
      </c>
      <c r="D2864" s="7" t="str">
        <f>IF('Payments Export'!I2868="","",'Payments Export'!I2868)</f>
        <v/>
      </c>
      <c r="E2864" s="7" t="str">
        <f t="shared" si="88"/>
        <v/>
      </c>
      <c r="F2864" s="7" t="str">
        <f>IF('Payments Export'!A2868="","",'Payments Export'!N2868)</f>
        <v/>
      </c>
      <c r="G2864" s="7" t="str">
        <f>IF('Payments Export'!A2868="","",'Payments Export'!O2868)</f>
        <v/>
      </c>
      <c r="H2864" s="7" t="str">
        <f>IF('Payments Export'!B2868="","",G2864-F2864)</f>
        <v/>
      </c>
      <c r="I2864" s="3" t="str">
        <f>IF(C2864&lt;&gt;"",_xlfn.XLOOKUP(IFERROR(VALUE(C2864),C2864),'Items database'!A:A,'Items database'!B:B),(_xlfn.XLOOKUP(LEFT(E2864,3),Services,Services,"")))</f>
        <v/>
      </c>
      <c r="J2864" s="3" t="str">
        <f t="shared" si="89"/>
        <v/>
      </c>
    </row>
    <row r="2865" spans="1:10" x14ac:dyDescent="0.35">
      <c r="A2865" s="7" t="str">
        <f>IF('Payments Export'!A2869="","",'Payments Export'!A2869)</f>
        <v/>
      </c>
      <c r="B2865" s="7" t="str">
        <f>IF('Payments Export'!A2869="","",'Payments Export'!B2869)</f>
        <v/>
      </c>
      <c r="C2865" s="7" t="str">
        <f>IF(IFERROR(VALUE('Payments Export'!H2869),'Payments Export'!H2869)&lt;&gt;0,IFERROR(VALUE('Payments Export'!H2869),'Payments Export'!H2869),"")</f>
        <v/>
      </c>
      <c r="D2865" s="7" t="str">
        <f>IF('Payments Export'!I2869="","",'Payments Export'!I2869)</f>
        <v/>
      </c>
      <c r="E2865" s="7" t="str">
        <f t="shared" si="88"/>
        <v/>
      </c>
      <c r="F2865" s="7" t="str">
        <f>IF('Payments Export'!A2869="","",'Payments Export'!N2869)</f>
        <v/>
      </c>
      <c r="G2865" s="7" t="str">
        <f>IF('Payments Export'!A2869="","",'Payments Export'!O2869)</f>
        <v/>
      </c>
      <c r="H2865" s="7" t="str">
        <f>IF('Payments Export'!B2869="","",G2865-F2865)</f>
        <v/>
      </c>
      <c r="I2865" s="3" t="str">
        <f>IF(C2865&lt;&gt;"",_xlfn.XLOOKUP(IFERROR(VALUE(C2865),C2865),'Items database'!A:A,'Items database'!B:B),(_xlfn.XLOOKUP(LEFT(E2865,3),Services,Services,"")))</f>
        <v/>
      </c>
      <c r="J2865" s="3" t="str">
        <f t="shared" si="89"/>
        <v/>
      </c>
    </row>
    <row r="2866" spans="1:10" x14ac:dyDescent="0.35">
      <c r="A2866" s="7" t="str">
        <f>IF('Payments Export'!A2870="","",'Payments Export'!A2870)</f>
        <v/>
      </c>
      <c r="B2866" s="7" t="str">
        <f>IF('Payments Export'!A2870="","",'Payments Export'!B2870)</f>
        <v/>
      </c>
      <c r="C2866" s="7" t="str">
        <f>IF(IFERROR(VALUE('Payments Export'!H2870),'Payments Export'!H2870)&lt;&gt;0,IFERROR(VALUE('Payments Export'!H2870),'Payments Export'!H2870),"")</f>
        <v/>
      </c>
      <c r="D2866" s="7" t="str">
        <f>IF('Payments Export'!I2870="","",'Payments Export'!I2870)</f>
        <v/>
      </c>
      <c r="E2866" s="7" t="str">
        <f t="shared" si="88"/>
        <v/>
      </c>
      <c r="F2866" s="7" t="str">
        <f>IF('Payments Export'!A2870="","",'Payments Export'!N2870)</f>
        <v/>
      </c>
      <c r="G2866" s="7" t="str">
        <f>IF('Payments Export'!A2870="","",'Payments Export'!O2870)</f>
        <v/>
      </c>
      <c r="H2866" s="7" t="str">
        <f>IF('Payments Export'!B2870="","",G2866-F2866)</f>
        <v/>
      </c>
      <c r="I2866" s="3" t="str">
        <f>IF(C2866&lt;&gt;"",_xlfn.XLOOKUP(IFERROR(VALUE(C2866),C2866),'Items database'!A:A,'Items database'!B:B),(_xlfn.XLOOKUP(LEFT(E2866,3),Services,Services,"")))</f>
        <v/>
      </c>
      <c r="J2866" s="3" t="str">
        <f t="shared" si="89"/>
        <v/>
      </c>
    </row>
    <row r="2867" spans="1:10" x14ac:dyDescent="0.35">
      <c r="A2867" s="7" t="str">
        <f>IF('Payments Export'!A2871="","",'Payments Export'!A2871)</f>
        <v/>
      </c>
      <c r="B2867" s="7" t="str">
        <f>IF('Payments Export'!A2871="","",'Payments Export'!B2871)</f>
        <v/>
      </c>
      <c r="C2867" s="7" t="str">
        <f>IF(IFERROR(VALUE('Payments Export'!H2871),'Payments Export'!H2871)&lt;&gt;0,IFERROR(VALUE('Payments Export'!H2871),'Payments Export'!H2871),"")</f>
        <v/>
      </c>
      <c r="D2867" s="7" t="str">
        <f>IF('Payments Export'!I2871="","",'Payments Export'!I2871)</f>
        <v/>
      </c>
      <c r="E2867" s="7" t="str">
        <f t="shared" si="88"/>
        <v/>
      </c>
      <c r="F2867" s="7" t="str">
        <f>IF('Payments Export'!A2871="","",'Payments Export'!N2871)</f>
        <v/>
      </c>
      <c r="G2867" s="7" t="str">
        <f>IF('Payments Export'!A2871="","",'Payments Export'!O2871)</f>
        <v/>
      </c>
      <c r="H2867" s="7" t="str">
        <f>IF('Payments Export'!B2871="","",G2867-F2867)</f>
        <v/>
      </c>
      <c r="I2867" s="3" t="str">
        <f>IF(C2867&lt;&gt;"",_xlfn.XLOOKUP(IFERROR(VALUE(C2867),C2867),'Items database'!A:A,'Items database'!B:B),(_xlfn.XLOOKUP(LEFT(E2867,3),Services,Services,"")))</f>
        <v/>
      </c>
      <c r="J2867" s="3" t="str">
        <f t="shared" si="89"/>
        <v/>
      </c>
    </row>
    <row r="2868" spans="1:10" x14ac:dyDescent="0.35">
      <c r="A2868" s="7" t="str">
        <f>IF('Payments Export'!A2872="","",'Payments Export'!A2872)</f>
        <v/>
      </c>
      <c r="B2868" s="7" t="str">
        <f>IF('Payments Export'!A2872="","",'Payments Export'!B2872)</f>
        <v/>
      </c>
      <c r="C2868" s="7" t="str">
        <f>IF(IFERROR(VALUE('Payments Export'!H2872),'Payments Export'!H2872)&lt;&gt;0,IFERROR(VALUE('Payments Export'!H2872),'Payments Export'!H2872),"")</f>
        <v/>
      </c>
      <c r="D2868" s="7" t="str">
        <f>IF('Payments Export'!I2872="","",'Payments Export'!I2872)</f>
        <v/>
      </c>
      <c r="E2868" s="7" t="str">
        <f t="shared" si="88"/>
        <v/>
      </c>
      <c r="F2868" s="7" t="str">
        <f>IF('Payments Export'!A2872="","",'Payments Export'!N2872)</f>
        <v/>
      </c>
      <c r="G2868" s="7" t="str">
        <f>IF('Payments Export'!A2872="","",'Payments Export'!O2872)</f>
        <v/>
      </c>
      <c r="H2868" s="7" t="str">
        <f>IF('Payments Export'!B2872="","",G2868-F2868)</f>
        <v/>
      </c>
      <c r="I2868" s="3" t="str">
        <f>IF(C2868&lt;&gt;"",_xlfn.XLOOKUP(IFERROR(VALUE(C2868),C2868),'Items database'!A:A,'Items database'!B:B),(_xlfn.XLOOKUP(LEFT(E2868,3),Services,Services,"")))</f>
        <v/>
      </c>
      <c r="J2868" s="3" t="str">
        <f t="shared" si="89"/>
        <v/>
      </c>
    </row>
    <row r="2869" spans="1:10" x14ac:dyDescent="0.35">
      <c r="A2869" s="7" t="str">
        <f>IF('Payments Export'!A2873="","",'Payments Export'!A2873)</f>
        <v/>
      </c>
      <c r="B2869" s="7" t="str">
        <f>IF('Payments Export'!A2873="","",'Payments Export'!B2873)</f>
        <v/>
      </c>
      <c r="C2869" s="7" t="str">
        <f>IF(IFERROR(VALUE('Payments Export'!H2873),'Payments Export'!H2873)&lt;&gt;0,IFERROR(VALUE('Payments Export'!H2873),'Payments Export'!H2873),"")</f>
        <v/>
      </c>
      <c r="D2869" s="7" t="str">
        <f>IF('Payments Export'!I2873="","",'Payments Export'!I2873)</f>
        <v/>
      </c>
      <c r="E2869" s="7" t="str">
        <f t="shared" si="88"/>
        <v/>
      </c>
      <c r="F2869" s="7" t="str">
        <f>IF('Payments Export'!A2873="","",'Payments Export'!N2873)</f>
        <v/>
      </c>
      <c r="G2869" s="7" t="str">
        <f>IF('Payments Export'!A2873="","",'Payments Export'!O2873)</f>
        <v/>
      </c>
      <c r="H2869" s="7" t="str">
        <f>IF('Payments Export'!B2873="","",G2869-F2869)</f>
        <v/>
      </c>
      <c r="I2869" s="3" t="str">
        <f>IF(C2869&lt;&gt;"",_xlfn.XLOOKUP(IFERROR(VALUE(C2869),C2869),'Items database'!A:A,'Items database'!B:B),(_xlfn.XLOOKUP(LEFT(E2869,3),Services,Services,"")))</f>
        <v/>
      </c>
      <c r="J2869" s="3" t="str">
        <f t="shared" si="89"/>
        <v/>
      </c>
    </row>
    <row r="2870" spans="1:10" x14ac:dyDescent="0.35">
      <c r="A2870" s="7" t="str">
        <f>IF('Payments Export'!A2874="","",'Payments Export'!A2874)</f>
        <v/>
      </c>
      <c r="B2870" s="7" t="str">
        <f>IF('Payments Export'!A2874="","",'Payments Export'!B2874)</f>
        <v/>
      </c>
      <c r="C2870" s="7" t="str">
        <f>IF(IFERROR(VALUE('Payments Export'!H2874),'Payments Export'!H2874)&lt;&gt;0,IFERROR(VALUE('Payments Export'!H2874),'Payments Export'!H2874),"")</f>
        <v/>
      </c>
      <c r="D2870" s="7" t="str">
        <f>IF('Payments Export'!I2874="","",'Payments Export'!I2874)</f>
        <v/>
      </c>
      <c r="E2870" s="7" t="str">
        <f t="shared" si="88"/>
        <v/>
      </c>
      <c r="F2870" s="7" t="str">
        <f>IF('Payments Export'!A2874="","",'Payments Export'!N2874)</f>
        <v/>
      </c>
      <c r="G2870" s="7" t="str">
        <f>IF('Payments Export'!A2874="","",'Payments Export'!O2874)</f>
        <v/>
      </c>
      <c r="H2870" s="7" t="str">
        <f>IF('Payments Export'!B2874="","",G2870-F2870)</f>
        <v/>
      </c>
      <c r="I2870" s="3" t="str">
        <f>IF(C2870&lt;&gt;"",_xlfn.XLOOKUP(IFERROR(VALUE(C2870),C2870),'Items database'!A:A,'Items database'!B:B),(_xlfn.XLOOKUP(LEFT(E2870,3),Services,Services,"")))</f>
        <v/>
      </c>
      <c r="J2870" s="3" t="str">
        <f t="shared" si="89"/>
        <v/>
      </c>
    </row>
    <row r="2871" spans="1:10" x14ac:dyDescent="0.35">
      <c r="A2871" s="7" t="str">
        <f>IF('Payments Export'!A2875="","",'Payments Export'!A2875)</f>
        <v/>
      </c>
      <c r="B2871" s="7" t="str">
        <f>IF('Payments Export'!A2875="","",'Payments Export'!B2875)</f>
        <v/>
      </c>
      <c r="C2871" s="7" t="str">
        <f>IF(IFERROR(VALUE('Payments Export'!H2875),'Payments Export'!H2875)&lt;&gt;0,IFERROR(VALUE('Payments Export'!H2875),'Payments Export'!H2875),"")</f>
        <v/>
      </c>
      <c r="D2871" s="7" t="str">
        <f>IF('Payments Export'!I2875="","",'Payments Export'!I2875)</f>
        <v/>
      </c>
      <c r="E2871" s="7" t="str">
        <f t="shared" si="88"/>
        <v/>
      </c>
      <c r="F2871" s="7" t="str">
        <f>IF('Payments Export'!A2875="","",'Payments Export'!N2875)</f>
        <v/>
      </c>
      <c r="G2871" s="7" t="str">
        <f>IF('Payments Export'!A2875="","",'Payments Export'!O2875)</f>
        <v/>
      </c>
      <c r="H2871" s="7" t="str">
        <f>IF('Payments Export'!B2875="","",G2871-F2871)</f>
        <v/>
      </c>
      <c r="I2871" s="3" t="str">
        <f>IF(C2871&lt;&gt;"",_xlfn.XLOOKUP(IFERROR(VALUE(C2871),C2871),'Items database'!A:A,'Items database'!B:B),(_xlfn.XLOOKUP(LEFT(E2871,3),Services,Services,"")))</f>
        <v/>
      </c>
      <c r="J2871" s="3" t="str">
        <f t="shared" si="89"/>
        <v/>
      </c>
    </row>
    <row r="2872" spans="1:10" x14ac:dyDescent="0.35">
      <c r="A2872" s="7" t="str">
        <f>IF('Payments Export'!A2876="","",'Payments Export'!A2876)</f>
        <v/>
      </c>
      <c r="B2872" s="7" t="str">
        <f>IF('Payments Export'!A2876="","",'Payments Export'!B2876)</f>
        <v/>
      </c>
      <c r="C2872" s="7" t="str">
        <f>IF(IFERROR(VALUE('Payments Export'!H2876),'Payments Export'!H2876)&lt;&gt;0,IFERROR(VALUE('Payments Export'!H2876),'Payments Export'!H2876),"")</f>
        <v/>
      </c>
      <c r="D2872" s="7" t="str">
        <f>IF('Payments Export'!I2876="","",'Payments Export'!I2876)</f>
        <v/>
      </c>
      <c r="E2872" s="7" t="str">
        <f t="shared" si="88"/>
        <v/>
      </c>
      <c r="F2872" s="7" t="str">
        <f>IF('Payments Export'!A2876="","",'Payments Export'!N2876)</f>
        <v/>
      </c>
      <c r="G2872" s="7" t="str">
        <f>IF('Payments Export'!A2876="","",'Payments Export'!O2876)</f>
        <v/>
      </c>
      <c r="H2872" s="7" t="str">
        <f>IF('Payments Export'!B2876="","",G2872-F2872)</f>
        <v/>
      </c>
      <c r="I2872" s="3" t="str">
        <f>IF(C2872&lt;&gt;"",_xlfn.XLOOKUP(IFERROR(VALUE(C2872),C2872),'Items database'!A:A,'Items database'!B:B),(_xlfn.XLOOKUP(LEFT(E2872,3),Services,Services,"")))</f>
        <v/>
      </c>
      <c r="J2872" s="3" t="str">
        <f t="shared" si="89"/>
        <v/>
      </c>
    </row>
    <row r="2873" spans="1:10" x14ac:dyDescent="0.35">
      <c r="A2873" s="7" t="str">
        <f>IF('Payments Export'!A2877="","",'Payments Export'!A2877)</f>
        <v/>
      </c>
      <c r="B2873" s="7" t="str">
        <f>IF('Payments Export'!A2877="","",'Payments Export'!B2877)</f>
        <v/>
      </c>
      <c r="C2873" s="7" t="str">
        <f>IF(IFERROR(VALUE('Payments Export'!H2877),'Payments Export'!H2877)&lt;&gt;0,IFERROR(VALUE('Payments Export'!H2877),'Payments Export'!H2877),"")</f>
        <v/>
      </c>
      <c r="D2873" s="7" t="str">
        <f>IF('Payments Export'!I2877="","",'Payments Export'!I2877)</f>
        <v/>
      </c>
      <c r="E2873" s="7" t="str">
        <f t="shared" si="88"/>
        <v/>
      </c>
      <c r="F2873" s="7" t="str">
        <f>IF('Payments Export'!A2877="","",'Payments Export'!N2877)</f>
        <v/>
      </c>
      <c r="G2873" s="7" t="str">
        <f>IF('Payments Export'!A2877="","",'Payments Export'!O2877)</f>
        <v/>
      </c>
      <c r="H2873" s="7" t="str">
        <f>IF('Payments Export'!B2877="","",G2873-F2873)</f>
        <v/>
      </c>
      <c r="I2873" s="3" t="str">
        <f>IF(C2873&lt;&gt;"",_xlfn.XLOOKUP(IFERROR(VALUE(C2873),C2873),'Items database'!A:A,'Items database'!B:B),(_xlfn.XLOOKUP(LEFT(E2873,3),Services,Services,"")))</f>
        <v/>
      </c>
      <c r="J2873" s="3" t="str">
        <f t="shared" si="89"/>
        <v/>
      </c>
    </row>
    <row r="2874" spans="1:10" x14ac:dyDescent="0.35">
      <c r="A2874" s="7" t="str">
        <f>IF('Payments Export'!A2878="","",'Payments Export'!A2878)</f>
        <v/>
      </c>
      <c r="B2874" s="7" t="str">
        <f>IF('Payments Export'!A2878="","",'Payments Export'!B2878)</f>
        <v/>
      </c>
      <c r="C2874" s="7" t="str">
        <f>IF(IFERROR(VALUE('Payments Export'!H2878),'Payments Export'!H2878)&lt;&gt;0,IFERROR(VALUE('Payments Export'!H2878),'Payments Export'!H2878),"")</f>
        <v/>
      </c>
      <c r="D2874" s="7" t="str">
        <f>IF('Payments Export'!I2878="","",'Payments Export'!I2878)</f>
        <v/>
      </c>
      <c r="E2874" s="7" t="str">
        <f t="shared" si="88"/>
        <v/>
      </c>
      <c r="F2874" s="7" t="str">
        <f>IF('Payments Export'!A2878="","",'Payments Export'!N2878)</f>
        <v/>
      </c>
      <c r="G2874" s="7" t="str">
        <f>IF('Payments Export'!A2878="","",'Payments Export'!O2878)</f>
        <v/>
      </c>
      <c r="H2874" s="7" t="str">
        <f>IF('Payments Export'!B2878="","",G2874-F2874)</f>
        <v/>
      </c>
      <c r="I2874" s="3" t="str">
        <f>IF(C2874&lt;&gt;"",_xlfn.XLOOKUP(IFERROR(VALUE(C2874),C2874),'Items database'!A:A,'Items database'!B:B),(_xlfn.XLOOKUP(LEFT(E2874,3),Services,Services,"")))</f>
        <v/>
      </c>
      <c r="J2874" s="3" t="str">
        <f t="shared" si="89"/>
        <v/>
      </c>
    </row>
    <row r="2875" spans="1:10" x14ac:dyDescent="0.35">
      <c r="A2875" s="7" t="str">
        <f>IF('Payments Export'!A2879="","",'Payments Export'!A2879)</f>
        <v/>
      </c>
      <c r="B2875" s="7" t="str">
        <f>IF('Payments Export'!A2879="","",'Payments Export'!B2879)</f>
        <v/>
      </c>
      <c r="C2875" s="7" t="str">
        <f>IF(IFERROR(VALUE('Payments Export'!H2879),'Payments Export'!H2879)&lt;&gt;0,IFERROR(VALUE('Payments Export'!H2879),'Payments Export'!H2879),"")</f>
        <v/>
      </c>
      <c r="D2875" s="7" t="str">
        <f>IF('Payments Export'!I2879="","",'Payments Export'!I2879)</f>
        <v/>
      </c>
      <c r="E2875" s="7" t="str">
        <f t="shared" si="88"/>
        <v/>
      </c>
      <c r="F2875" s="7" t="str">
        <f>IF('Payments Export'!A2879="","",'Payments Export'!N2879)</f>
        <v/>
      </c>
      <c r="G2875" s="7" t="str">
        <f>IF('Payments Export'!A2879="","",'Payments Export'!O2879)</f>
        <v/>
      </c>
      <c r="H2875" s="7" t="str">
        <f>IF('Payments Export'!B2879="","",G2875-F2875)</f>
        <v/>
      </c>
      <c r="I2875" s="3" t="str">
        <f>IF(C2875&lt;&gt;"",_xlfn.XLOOKUP(IFERROR(VALUE(C2875),C2875),'Items database'!A:A,'Items database'!B:B),(_xlfn.XLOOKUP(LEFT(E2875,3),Services,Services,"")))</f>
        <v/>
      </c>
      <c r="J2875" s="3" t="str">
        <f t="shared" si="89"/>
        <v/>
      </c>
    </row>
    <row r="2876" spans="1:10" x14ac:dyDescent="0.35">
      <c r="A2876" s="7" t="str">
        <f>IF('Payments Export'!A2880="","",'Payments Export'!A2880)</f>
        <v/>
      </c>
      <c r="B2876" s="7" t="str">
        <f>IF('Payments Export'!A2880="","",'Payments Export'!B2880)</f>
        <v/>
      </c>
      <c r="C2876" s="7" t="str">
        <f>IF(IFERROR(VALUE('Payments Export'!H2880),'Payments Export'!H2880)&lt;&gt;0,IFERROR(VALUE('Payments Export'!H2880),'Payments Export'!H2880),"")</f>
        <v/>
      </c>
      <c r="D2876" s="7" t="str">
        <f>IF('Payments Export'!I2880="","",'Payments Export'!I2880)</f>
        <v/>
      </c>
      <c r="E2876" s="7" t="str">
        <f t="shared" si="88"/>
        <v/>
      </c>
      <c r="F2876" s="7" t="str">
        <f>IF('Payments Export'!A2880="","",'Payments Export'!N2880)</f>
        <v/>
      </c>
      <c r="G2876" s="7" t="str">
        <f>IF('Payments Export'!A2880="","",'Payments Export'!O2880)</f>
        <v/>
      </c>
      <c r="H2876" s="7" t="str">
        <f>IF('Payments Export'!B2880="","",G2876-F2876)</f>
        <v/>
      </c>
      <c r="I2876" s="3" t="str">
        <f>IF(C2876&lt;&gt;"",_xlfn.XLOOKUP(IFERROR(VALUE(C2876),C2876),'Items database'!A:A,'Items database'!B:B),(_xlfn.XLOOKUP(LEFT(E2876,3),Services,Services,"")))</f>
        <v/>
      </c>
      <c r="J2876" s="3" t="str">
        <f t="shared" si="89"/>
        <v/>
      </c>
    </row>
    <row r="2877" spans="1:10" x14ac:dyDescent="0.35">
      <c r="A2877" s="7" t="str">
        <f>IF('Payments Export'!A2881="","",'Payments Export'!A2881)</f>
        <v/>
      </c>
      <c r="B2877" s="7" t="str">
        <f>IF('Payments Export'!A2881="","",'Payments Export'!B2881)</f>
        <v/>
      </c>
      <c r="C2877" s="7" t="str">
        <f>IF(IFERROR(VALUE('Payments Export'!H2881),'Payments Export'!H2881)&lt;&gt;0,IFERROR(VALUE('Payments Export'!H2881),'Payments Export'!H2881),"")</f>
        <v/>
      </c>
      <c r="D2877" s="7" t="str">
        <f>IF('Payments Export'!I2881="","",'Payments Export'!I2881)</f>
        <v/>
      </c>
      <c r="E2877" s="7" t="str">
        <f t="shared" si="88"/>
        <v/>
      </c>
      <c r="F2877" s="7" t="str">
        <f>IF('Payments Export'!A2881="","",'Payments Export'!N2881)</f>
        <v/>
      </c>
      <c r="G2877" s="7" t="str">
        <f>IF('Payments Export'!A2881="","",'Payments Export'!O2881)</f>
        <v/>
      </c>
      <c r="H2877" s="7" t="str">
        <f>IF('Payments Export'!B2881="","",G2877-F2877)</f>
        <v/>
      </c>
      <c r="I2877" s="3" t="str">
        <f>IF(C2877&lt;&gt;"",_xlfn.XLOOKUP(IFERROR(VALUE(C2877),C2877),'Items database'!A:A,'Items database'!B:B),(_xlfn.XLOOKUP(LEFT(E2877,3),Services,Services,"")))</f>
        <v/>
      </c>
      <c r="J2877" s="3" t="str">
        <f t="shared" si="89"/>
        <v/>
      </c>
    </row>
    <row r="2878" spans="1:10" x14ac:dyDescent="0.35">
      <c r="A2878" s="7" t="str">
        <f>IF('Payments Export'!A2882="","",'Payments Export'!A2882)</f>
        <v/>
      </c>
      <c r="B2878" s="7" t="str">
        <f>IF('Payments Export'!A2882="","",'Payments Export'!B2882)</f>
        <v/>
      </c>
      <c r="C2878" s="7" t="str">
        <f>IF(IFERROR(VALUE('Payments Export'!H2882),'Payments Export'!H2882)&lt;&gt;0,IFERROR(VALUE('Payments Export'!H2882),'Payments Export'!H2882),"")</f>
        <v/>
      </c>
      <c r="D2878" s="7" t="str">
        <f>IF('Payments Export'!I2882="","",'Payments Export'!I2882)</f>
        <v/>
      </c>
      <c r="E2878" s="7" t="str">
        <f t="shared" si="88"/>
        <v/>
      </c>
      <c r="F2878" s="7" t="str">
        <f>IF('Payments Export'!A2882="","",'Payments Export'!N2882)</f>
        <v/>
      </c>
      <c r="G2878" s="7" t="str">
        <f>IF('Payments Export'!A2882="","",'Payments Export'!O2882)</f>
        <v/>
      </c>
      <c r="H2878" s="7" t="str">
        <f>IF('Payments Export'!B2882="","",G2878-F2878)</f>
        <v/>
      </c>
      <c r="I2878" s="3" t="str">
        <f>IF(C2878&lt;&gt;"",_xlfn.XLOOKUP(IFERROR(VALUE(C2878),C2878),'Items database'!A:A,'Items database'!B:B),(_xlfn.XLOOKUP(LEFT(E2878,3),Services,Services,"")))</f>
        <v/>
      </c>
      <c r="J2878" s="3" t="str">
        <f t="shared" si="89"/>
        <v/>
      </c>
    </row>
    <row r="2879" spans="1:10" x14ac:dyDescent="0.35">
      <c r="A2879" s="7" t="str">
        <f>IF('Payments Export'!A2883="","",'Payments Export'!A2883)</f>
        <v/>
      </c>
      <c r="B2879" s="7" t="str">
        <f>IF('Payments Export'!A2883="","",'Payments Export'!B2883)</f>
        <v/>
      </c>
      <c r="C2879" s="7" t="str">
        <f>IF(IFERROR(VALUE('Payments Export'!H2883),'Payments Export'!H2883)&lt;&gt;0,IFERROR(VALUE('Payments Export'!H2883),'Payments Export'!H2883),"")</f>
        <v/>
      </c>
      <c r="D2879" s="7" t="str">
        <f>IF('Payments Export'!I2883="","",'Payments Export'!I2883)</f>
        <v/>
      </c>
      <c r="E2879" s="7" t="str">
        <f t="shared" si="88"/>
        <v/>
      </c>
      <c r="F2879" s="7" t="str">
        <f>IF('Payments Export'!A2883="","",'Payments Export'!N2883)</f>
        <v/>
      </c>
      <c r="G2879" s="7" t="str">
        <f>IF('Payments Export'!A2883="","",'Payments Export'!O2883)</f>
        <v/>
      </c>
      <c r="H2879" s="7" t="str">
        <f>IF('Payments Export'!B2883="","",G2879-F2879)</f>
        <v/>
      </c>
      <c r="I2879" s="3" t="str">
        <f>IF(C2879&lt;&gt;"",_xlfn.XLOOKUP(IFERROR(VALUE(C2879),C2879),'Items database'!A:A,'Items database'!B:B),(_xlfn.XLOOKUP(LEFT(E2879,3),Services,Services,"")))</f>
        <v/>
      </c>
      <c r="J2879" s="3" t="str">
        <f t="shared" si="89"/>
        <v/>
      </c>
    </row>
    <row r="2880" spans="1:10" x14ac:dyDescent="0.35">
      <c r="A2880" s="7" t="str">
        <f>IF('Payments Export'!A2884="","",'Payments Export'!A2884)</f>
        <v/>
      </c>
      <c r="B2880" s="7" t="str">
        <f>IF('Payments Export'!A2884="","",'Payments Export'!B2884)</f>
        <v/>
      </c>
      <c r="C2880" s="7" t="str">
        <f>IF(IFERROR(VALUE('Payments Export'!H2884),'Payments Export'!H2884)&lt;&gt;0,IFERROR(VALUE('Payments Export'!H2884),'Payments Export'!H2884),"")</f>
        <v/>
      </c>
      <c r="D2880" s="7" t="str">
        <f>IF('Payments Export'!I2884="","",'Payments Export'!I2884)</f>
        <v/>
      </c>
      <c r="E2880" s="7" t="str">
        <f t="shared" si="88"/>
        <v/>
      </c>
      <c r="F2880" s="7" t="str">
        <f>IF('Payments Export'!A2884="","",'Payments Export'!N2884)</f>
        <v/>
      </c>
      <c r="G2880" s="7" t="str">
        <f>IF('Payments Export'!A2884="","",'Payments Export'!O2884)</f>
        <v/>
      </c>
      <c r="H2880" s="7" t="str">
        <f>IF('Payments Export'!B2884="","",G2880-F2880)</f>
        <v/>
      </c>
      <c r="I2880" s="3" t="str">
        <f>IF(C2880&lt;&gt;"",_xlfn.XLOOKUP(IFERROR(VALUE(C2880),C2880),'Items database'!A:A,'Items database'!B:B),(_xlfn.XLOOKUP(LEFT(E2880,3),Services,Services,"")))</f>
        <v/>
      </c>
      <c r="J2880" s="3" t="str">
        <f t="shared" si="89"/>
        <v/>
      </c>
    </row>
    <row r="2881" spans="1:10" x14ac:dyDescent="0.35">
      <c r="A2881" s="7" t="str">
        <f>IF('Payments Export'!A2885="","",'Payments Export'!A2885)</f>
        <v/>
      </c>
      <c r="B2881" s="7" t="str">
        <f>IF('Payments Export'!A2885="","",'Payments Export'!B2885)</f>
        <v/>
      </c>
      <c r="C2881" s="7" t="str">
        <f>IF(IFERROR(VALUE('Payments Export'!H2885),'Payments Export'!H2885)&lt;&gt;0,IFERROR(VALUE('Payments Export'!H2885),'Payments Export'!H2885),"")</f>
        <v/>
      </c>
      <c r="D2881" s="7" t="str">
        <f>IF('Payments Export'!I2885="","",'Payments Export'!I2885)</f>
        <v/>
      </c>
      <c r="E2881" s="7" t="str">
        <f t="shared" ref="E2881:E2944" si="90">LEFT(D2881,66)</f>
        <v/>
      </c>
      <c r="F2881" s="7" t="str">
        <f>IF('Payments Export'!A2885="","",'Payments Export'!N2885)</f>
        <v/>
      </c>
      <c r="G2881" s="7" t="str">
        <f>IF('Payments Export'!A2885="","",'Payments Export'!O2885)</f>
        <v/>
      </c>
      <c r="H2881" s="7" t="str">
        <f>IF('Payments Export'!B2885="","",G2881-F2881)</f>
        <v/>
      </c>
      <c r="I2881" s="3" t="str">
        <f>IF(C2881&lt;&gt;"",_xlfn.XLOOKUP(IFERROR(VALUE(C2881),C2881),'Items database'!A:A,'Items database'!B:B),(_xlfn.XLOOKUP(LEFT(E2881,3),Services,Services,"")))</f>
        <v/>
      </c>
      <c r="J2881" s="3" t="str">
        <f t="shared" ref="J2881:J2944" si="91">IF(ISNUMBER(F2881)=TRUE,IF(F2881=0,"","GST"),"")</f>
        <v/>
      </c>
    </row>
    <row r="2882" spans="1:10" x14ac:dyDescent="0.35">
      <c r="A2882" s="7" t="str">
        <f>IF('Payments Export'!A2886="","",'Payments Export'!A2886)</f>
        <v/>
      </c>
      <c r="B2882" s="7" t="str">
        <f>IF('Payments Export'!A2886="","",'Payments Export'!B2886)</f>
        <v/>
      </c>
      <c r="C2882" s="7" t="str">
        <f>IF(IFERROR(VALUE('Payments Export'!H2886),'Payments Export'!H2886)&lt;&gt;0,IFERROR(VALUE('Payments Export'!H2886),'Payments Export'!H2886),"")</f>
        <v/>
      </c>
      <c r="D2882" s="7" t="str">
        <f>IF('Payments Export'!I2886="","",'Payments Export'!I2886)</f>
        <v/>
      </c>
      <c r="E2882" s="7" t="str">
        <f t="shared" si="90"/>
        <v/>
      </c>
      <c r="F2882" s="7" t="str">
        <f>IF('Payments Export'!A2886="","",'Payments Export'!N2886)</f>
        <v/>
      </c>
      <c r="G2882" s="7" t="str">
        <f>IF('Payments Export'!A2886="","",'Payments Export'!O2886)</f>
        <v/>
      </c>
      <c r="H2882" s="7" t="str">
        <f>IF('Payments Export'!B2886="","",G2882-F2882)</f>
        <v/>
      </c>
      <c r="I2882" s="3" t="str">
        <f>IF(C2882&lt;&gt;"",_xlfn.XLOOKUP(IFERROR(VALUE(C2882),C2882),'Items database'!A:A,'Items database'!B:B),(_xlfn.XLOOKUP(LEFT(E2882,3),Services,Services,"")))</f>
        <v/>
      </c>
      <c r="J2882" s="3" t="str">
        <f t="shared" si="91"/>
        <v/>
      </c>
    </row>
    <row r="2883" spans="1:10" x14ac:dyDescent="0.35">
      <c r="A2883" s="7" t="str">
        <f>IF('Payments Export'!A2887="","",'Payments Export'!A2887)</f>
        <v/>
      </c>
      <c r="B2883" s="7" t="str">
        <f>IF('Payments Export'!A2887="","",'Payments Export'!B2887)</f>
        <v/>
      </c>
      <c r="C2883" s="7" t="str">
        <f>IF(IFERROR(VALUE('Payments Export'!H2887),'Payments Export'!H2887)&lt;&gt;0,IFERROR(VALUE('Payments Export'!H2887),'Payments Export'!H2887),"")</f>
        <v/>
      </c>
      <c r="D2883" s="7" t="str">
        <f>IF('Payments Export'!I2887="","",'Payments Export'!I2887)</f>
        <v/>
      </c>
      <c r="E2883" s="7" t="str">
        <f t="shared" si="90"/>
        <v/>
      </c>
      <c r="F2883" s="7" t="str">
        <f>IF('Payments Export'!A2887="","",'Payments Export'!N2887)</f>
        <v/>
      </c>
      <c r="G2883" s="7" t="str">
        <f>IF('Payments Export'!A2887="","",'Payments Export'!O2887)</f>
        <v/>
      </c>
      <c r="H2883" s="7" t="str">
        <f>IF('Payments Export'!B2887="","",G2883-F2883)</f>
        <v/>
      </c>
      <c r="I2883" s="3" t="str">
        <f>IF(C2883&lt;&gt;"",_xlfn.XLOOKUP(IFERROR(VALUE(C2883),C2883),'Items database'!A:A,'Items database'!B:B),(_xlfn.XLOOKUP(LEFT(E2883,3),Services,Services,"")))</f>
        <v/>
      </c>
      <c r="J2883" s="3" t="str">
        <f t="shared" si="91"/>
        <v/>
      </c>
    </row>
    <row r="2884" spans="1:10" x14ac:dyDescent="0.35">
      <c r="A2884" s="7" t="str">
        <f>IF('Payments Export'!A2888="","",'Payments Export'!A2888)</f>
        <v/>
      </c>
      <c r="B2884" s="7" t="str">
        <f>IF('Payments Export'!A2888="","",'Payments Export'!B2888)</f>
        <v/>
      </c>
      <c r="C2884" s="7" t="str">
        <f>IF(IFERROR(VALUE('Payments Export'!H2888),'Payments Export'!H2888)&lt;&gt;0,IFERROR(VALUE('Payments Export'!H2888),'Payments Export'!H2888),"")</f>
        <v/>
      </c>
      <c r="D2884" s="7" t="str">
        <f>IF('Payments Export'!I2888="","",'Payments Export'!I2888)</f>
        <v/>
      </c>
      <c r="E2884" s="7" t="str">
        <f t="shared" si="90"/>
        <v/>
      </c>
      <c r="F2884" s="7" t="str">
        <f>IF('Payments Export'!A2888="","",'Payments Export'!N2888)</f>
        <v/>
      </c>
      <c r="G2884" s="7" t="str">
        <f>IF('Payments Export'!A2888="","",'Payments Export'!O2888)</f>
        <v/>
      </c>
      <c r="H2884" s="7" t="str">
        <f>IF('Payments Export'!B2888="","",G2884-F2884)</f>
        <v/>
      </c>
      <c r="I2884" s="3" t="str">
        <f>IF(C2884&lt;&gt;"",_xlfn.XLOOKUP(IFERROR(VALUE(C2884),C2884),'Items database'!A:A,'Items database'!B:B),(_xlfn.XLOOKUP(LEFT(E2884,3),Services,Services,"")))</f>
        <v/>
      </c>
      <c r="J2884" s="3" t="str">
        <f t="shared" si="91"/>
        <v/>
      </c>
    </row>
    <row r="2885" spans="1:10" x14ac:dyDescent="0.35">
      <c r="A2885" s="7" t="str">
        <f>IF('Payments Export'!A2889="","",'Payments Export'!A2889)</f>
        <v/>
      </c>
      <c r="B2885" s="7" t="str">
        <f>IF('Payments Export'!A2889="","",'Payments Export'!B2889)</f>
        <v/>
      </c>
      <c r="C2885" s="7" t="str">
        <f>IF(IFERROR(VALUE('Payments Export'!H2889),'Payments Export'!H2889)&lt;&gt;0,IFERROR(VALUE('Payments Export'!H2889),'Payments Export'!H2889),"")</f>
        <v/>
      </c>
      <c r="D2885" s="7" t="str">
        <f>IF('Payments Export'!I2889="","",'Payments Export'!I2889)</f>
        <v/>
      </c>
      <c r="E2885" s="7" t="str">
        <f t="shared" si="90"/>
        <v/>
      </c>
      <c r="F2885" s="7" t="str">
        <f>IF('Payments Export'!A2889="","",'Payments Export'!N2889)</f>
        <v/>
      </c>
      <c r="G2885" s="7" t="str">
        <f>IF('Payments Export'!A2889="","",'Payments Export'!O2889)</f>
        <v/>
      </c>
      <c r="H2885" s="7" t="str">
        <f>IF('Payments Export'!B2889="","",G2885-F2885)</f>
        <v/>
      </c>
      <c r="I2885" s="3" t="str">
        <f>IF(C2885&lt;&gt;"",_xlfn.XLOOKUP(IFERROR(VALUE(C2885),C2885),'Items database'!A:A,'Items database'!B:B),(_xlfn.XLOOKUP(LEFT(E2885,3),Services,Services,"")))</f>
        <v/>
      </c>
      <c r="J2885" s="3" t="str">
        <f t="shared" si="91"/>
        <v/>
      </c>
    </row>
    <row r="2886" spans="1:10" x14ac:dyDescent="0.35">
      <c r="A2886" s="7" t="str">
        <f>IF('Payments Export'!A2890="","",'Payments Export'!A2890)</f>
        <v/>
      </c>
      <c r="B2886" s="7" t="str">
        <f>IF('Payments Export'!A2890="","",'Payments Export'!B2890)</f>
        <v/>
      </c>
      <c r="C2886" s="7" t="str">
        <f>IF(IFERROR(VALUE('Payments Export'!H2890),'Payments Export'!H2890)&lt;&gt;0,IFERROR(VALUE('Payments Export'!H2890),'Payments Export'!H2890),"")</f>
        <v/>
      </c>
      <c r="D2886" s="7" t="str">
        <f>IF('Payments Export'!I2890="","",'Payments Export'!I2890)</f>
        <v/>
      </c>
      <c r="E2886" s="7" t="str">
        <f t="shared" si="90"/>
        <v/>
      </c>
      <c r="F2886" s="7" t="str">
        <f>IF('Payments Export'!A2890="","",'Payments Export'!N2890)</f>
        <v/>
      </c>
      <c r="G2886" s="7" t="str">
        <f>IF('Payments Export'!A2890="","",'Payments Export'!O2890)</f>
        <v/>
      </c>
      <c r="H2886" s="7" t="str">
        <f>IF('Payments Export'!B2890="","",G2886-F2886)</f>
        <v/>
      </c>
      <c r="I2886" s="3" t="str">
        <f>IF(C2886&lt;&gt;"",_xlfn.XLOOKUP(IFERROR(VALUE(C2886),C2886),'Items database'!A:A,'Items database'!B:B),(_xlfn.XLOOKUP(LEFT(E2886,3),Services,Services,"")))</f>
        <v/>
      </c>
      <c r="J2886" s="3" t="str">
        <f t="shared" si="91"/>
        <v/>
      </c>
    </row>
    <row r="2887" spans="1:10" x14ac:dyDescent="0.35">
      <c r="A2887" s="7" t="str">
        <f>IF('Payments Export'!A2891="","",'Payments Export'!A2891)</f>
        <v/>
      </c>
      <c r="B2887" s="7" t="str">
        <f>IF('Payments Export'!A2891="","",'Payments Export'!B2891)</f>
        <v/>
      </c>
      <c r="C2887" s="7" t="str">
        <f>IF(IFERROR(VALUE('Payments Export'!H2891),'Payments Export'!H2891)&lt;&gt;0,IFERROR(VALUE('Payments Export'!H2891),'Payments Export'!H2891),"")</f>
        <v/>
      </c>
      <c r="D2887" s="7" t="str">
        <f>IF('Payments Export'!I2891="","",'Payments Export'!I2891)</f>
        <v/>
      </c>
      <c r="E2887" s="7" t="str">
        <f t="shared" si="90"/>
        <v/>
      </c>
      <c r="F2887" s="7" t="str">
        <f>IF('Payments Export'!A2891="","",'Payments Export'!N2891)</f>
        <v/>
      </c>
      <c r="G2887" s="7" t="str">
        <f>IF('Payments Export'!A2891="","",'Payments Export'!O2891)</f>
        <v/>
      </c>
      <c r="H2887" s="7" t="str">
        <f>IF('Payments Export'!B2891="","",G2887-F2887)</f>
        <v/>
      </c>
      <c r="I2887" s="3" t="str">
        <f>IF(C2887&lt;&gt;"",_xlfn.XLOOKUP(IFERROR(VALUE(C2887),C2887),'Items database'!A:A,'Items database'!B:B),(_xlfn.XLOOKUP(LEFT(E2887,3),Services,Services,"")))</f>
        <v/>
      </c>
      <c r="J2887" s="3" t="str">
        <f t="shared" si="91"/>
        <v/>
      </c>
    </row>
    <row r="2888" spans="1:10" x14ac:dyDescent="0.35">
      <c r="A2888" s="7" t="str">
        <f>IF('Payments Export'!A2892="","",'Payments Export'!A2892)</f>
        <v/>
      </c>
      <c r="B2888" s="7" t="str">
        <f>IF('Payments Export'!A2892="","",'Payments Export'!B2892)</f>
        <v/>
      </c>
      <c r="C2888" s="7" t="str">
        <f>IF(IFERROR(VALUE('Payments Export'!H2892),'Payments Export'!H2892)&lt;&gt;0,IFERROR(VALUE('Payments Export'!H2892),'Payments Export'!H2892),"")</f>
        <v/>
      </c>
      <c r="D2888" s="7" t="str">
        <f>IF('Payments Export'!I2892="","",'Payments Export'!I2892)</f>
        <v/>
      </c>
      <c r="E2888" s="7" t="str">
        <f t="shared" si="90"/>
        <v/>
      </c>
      <c r="F2888" s="7" t="str">
        <f>IF('Payments Export'!A2892="","",'Payments Export'!N2892)</f>
        <v/>
      </c>
      <c r="G2888" s="7" t="str">
        <f>IF('Payments Export'!A2892="","",'Payments Export'!O2892)</f>
        <v/>
      </c>
      <c r="H2888" s="7" t="str">
        <f>IF('Payments Export'!B2892="","",G2888-F2888)</f>
        <v/>
      </c>
      <c r="I2888" s="3" t="str">
        <f>IF(C2888&lt;&gt;"",_xlfn.XLOOKUP(IFERROR(VALUE(C2888),C2888),'Items database'!A:A,'Items database'!B:B),(_xlfn.XLOOKUP(LEFT(E2888,3),Services,Services,"")))</f>
        <v/>
      </c>
      <c r="J2888" s="3" t="str">
        <f t="shared" si="91"/>
        <v/>
      </c>
    </row>
    <row r="2889" spans="1:10" x14ac:dyDescent="0.35">
      <c r="A2889" s="7" t="str">
        <f>IF('Payments Export'!A2893="","",'Payments Export'!A2893)</f>
        <v/>
      </c>
      <c r="B2889" s="7" t="str">
        <f>IF('Payments Export'!A2893="","",'Payments Export'!B2893)</f>
        <v/>
      </c>
      <c r="C2889" s="7" t="str">
        <f>IF(IFERROR(VALUE('Payments Export'!H2893),'Payments Export'!H2893)&lt;&gt;0,IFERROR(VALUE('Payments Export'!H2893),'Payments Export'!H2893),"")</f>
        <v/>
      </c>
      <c r="D2889" s="7" t="str">
        <f>IF('Payments Export'!I2893="","",'Payments Export'!I2893)</f>
        <v/>
      </c>
      <c r="E2889" s="7" t="str">
        <f t="shared" si="90"/>
        <v/>
      </c>
      <c r="F2889" s="7" t="str">
        <f>IF('Payments Export'!A2893="","",'Payments Export'!N2893)</f>
        <v/>
      </c>
      <c r="G2889" s="7" t="str">
        <f>IF('Payments Export'!A2893="","",'Payments Export'!O2893)</f>
        <v/>
      </c>
      <c r="H2889" s="7" t="str">
        <f>IF('Payments Export'!B2893="","",G2889-F2889)</f>
        <v/>
      </c>
      <c r="I2889" s="3" t="str">
        <f>IF(C2889&lt;&gt;"",_xlfn.XLOOKUP(IFERROR(VALUE(C2889),C2889),'Items database'!A:A,'Items database'!B:B),(_xlfn.XLOOKUP(LEFT(E2889,3),Services,Services,"")))</f>
        <v/>
      </c>
      <c r="J2889" s="3" t="str">
        <f t="shared" si="91"/>
        <v/>
      </c>
    </row>
    <row r="2890" spans="1:10" x14ac:dyDescent="0.35">
      <c r="A2890" s="7" t="str">
        <f>IF('Payments Export'!A2894="","",'Payments Export'!A2894)</f>
        <v/>
      </c>
      <c r="B2890" s="7" t="str">
        <f>IF('Payments Export'!A2894="","",'Payments Export'!B2894)</f>
        <v/>
      </c>
      <c r="C2890" s="7" t="str">
        <f>IF(IFERROR(VALUE('Payments Export'!H2894),'Payments Export'!H2894)&lt;&gt;0,IFERROR(VALUE('Payments Export'!H2894),'Payments Export'!H2894),"")</f>
        <v/>
      </c>
      <c r="D2890" s="7" t="str">
        <f>IF('Payments Export'!I2894="","",'Payments Export'!I2894)</f>
        <v/>
      </c>
      <c r="E2890" s="7" t="str">
        <f t="shared" si="90"/>
        <v/>
      </c>
      <c r="F2890" s="7" t="str">
        <f>IF('Payments Export'!A2894="","",'Payments Export'!N2894)</f>
        <v/>
      </c>
      <c r="G2890" s="7" t="str">
        <f>IF('Payments Export'!A2894="","",'Payments Export'!O2894)</f>
        <v/>
      </c>
      <c r="H2890" s="7" t="str">
        <f>IF('Payments Export'!B2894="","",G2890-F2890)</f>
        <v/>
      </c>
      <c r="I2890" s="3" t="str">
        <f>IF(C2890&lt;&gt;"",_xlfn.XLOOKUP(IFERROR(VALUE(C2890),C2890),'Items database'!A:A,'Items database'!B:B),(_xlfn.XLOOKUP(LEFT(E2890,3),Services,Services,"")))</f>
        <v/>
      </c>
      <c r="J2890" s="3" t="str">
        <f t="shared" si="91"/>
        <v/>
      </c>
    </row>
    <row r="2891" spans="1:10" x14ac:dyDescent="0.35">
      <c r="A2891" s="7" t="str">
        <f>IF('Payments Export'!A2895="","",'Payments Export'!A2895)</f>
        <v/>
      </c>
      <c r="B2891" s="7" t="str">
        <f>IF('Payments Export'!A2895="","",'Payments Export'!B2895)</f>
        <v/>
      </c>
      <c r="C2891" s="7" t="str">
        <f>IF(IFERROR(VALUE('Payments Export'!H2895),'Payments Export'!H2895)&lt;&gt;0,IFERROR(VALUE('Payments Export'!H2895),'Payments Export'!H2895),"")</f>
        <v/>
      </c>
      <c r="D2891" s="7" t="str">
        <f>IF('Payments Export'!I2895="","",'Payments Export'!I2895)</f>
        <v/>
      </c>
      <c r="E2891" s="7" t="str">
        <f t="shared" si="90"/>
        <v/>
      </c>
      <c r="F2891" s="7" t="str">
        <f>IF('Payments Export'!A2895="","",'Payments Export'!N2895)</f>
        <v/>
      </c>
      <c r="G2891" s="7" t="str">
        <f>IF('Payments Export'!A2895="","",'Payments Export'!O2895)</f>
        <v/>
      </c>
      <c r="H2891" s="7" t="str">
        <f>IF('Payments Export'!B2895="","",G2891-F2891)</f>
        <v/>
      </c>
      <c r="I2891" s="3" t="str">
        <f>IF(C2891&lt;&gt;"",_xlfn.XLOOKUP(IFERROR(VALUE(C2891),C2891),'Items database'!A:A,'Items database'!B:B),(_xlfn.XLOOKUP(LEFT(E2891,3),Services,Services,"")))</f>
        <v/>
      </c>
      <c r="J2891" s="3" t="str">
        <f t="shared" si="91"/>
        <v/>
      </c>
    </row>
    <row r="2892" spans="1:10" x14ac:dyDescent="0.35">
      <c r="A2892" s="7" t="str">
        <f>IF('Payments Export'!A2896="","",'Payments Export'!A2896)</f>
        <v/>
      </c>
      <c r="B2892" s="7" t="str">
        <f>IF('Payments Export'!A2896="","",'Payments Export'!B2896)</f>
        <v/>
      </c>
      <c r="C2892" s="7" t="str">
        <f>IF(IFERROR(VALUE('Payments Export'!H2896),'Payments Export'!H2896)&lt;&gt;0,IFERROR(VALUE('Payments Export'!H2896),'Payments Export'!H2896),"")</f>
        <v/>
      </c>
      <c r="D2892" s="7" t="str">
        <f>IF('Payments Export'!I2896="","",'Payments Export'!I2896)</f>
        <v/>
      </c>
      <c r="E2892" s="7" t="str">
        <f t="shared" si="90"/>
        <v/>
      </c>
      <c r="F2892" s="7" t="str">
        <f>IF('Payments Export'!A2896="","",'Payments Export'!N2896)</f>
        <v/>
      </c>
      <c r="G2892" s="7" t="str">
        <f>IF('Payments Export'!A2896="","",'Payments Export'!O2896)</f>
        <v/>
      </c>
      <c r="H2892" s="7" t="str">
        <f>IF('Payments Export'!B2896="","",G2892-F2892)</f>
        <v/>
      </c>
      <c r="I2892" s="3" t="str">
        <f>IF(C2892&lt;&gt;"",_xlfn.XLOOKUP(IFERROR(VALUE(C2892),C2892),'Items database'!A:A,'Items database'!B:B),(_xlfn.XLOOKUP(LEFT(E2892,3),Services,Services,"")))</f>
        <v/>
      </c>
      <c r="J2892" s="3" t="str">
        <f t="shared" si="91"/>
        <v/>
      </c>
    </row>
    <row r="2893" spans="1:10" x14ac:dyDescent="0.35">
      <c r="A2893" s="7" t="str">
        <f>IF('Payments Export'!A2897="","",'Payments Export'!A2897)</f>
        <v/>
      </c>
      <c r="B2893" s="7" t="str">
        <f>IF('Payments Export'!A2897="","",'Payments Export'!B2897)</f>
        <v/>
      </c>
      <c r="C2893" s="7" t="str">
        <f>IF(IFERROR(VALUE('Payments Export'!H2897),'Payments Export'!H2897)&lt;&gt;0,IFERROR(VALUE('Payments Export'!H2897),'Payments Export'!H2897),"")</f>
        <v/>
      </c>
      <c r="D2893" s="7" t="str">
        <f>IF('Payments Export'!I2897="","",'Payments Export'!I2897)</f>
        <v/>
      </c>
      <c r="E2893" s="7" t="str">
        <f t="shared" si="90"/>
        <v/>
      </c>
      <c r="F2893" s="7" t="str">
        <f>IF('Payments Export'!A2897="","",'Payments Export'!N2897)</f>
        <v/>
      </c>
      <c r="G2893" s="7" t="str">
        <f>IF('Payments Export'!A2897="","",'Payments Export'!O2897)</f>
        <v/>
      </c>
      <c r="H2893" s="7" t="str">
        <f>IF('Payments Export'!B2897="","",G2893-F2893)</f>
        <v/>
      </c>
      <c r="I2893" s="3" t="str">
        <f>IF(C2893&lt;&gt;"",_xlfn.XLOOKUP(IFERROR(VALUE(C2893),C2893),'Items database'!A:A,'Items database'!B:B),(_xlfn.XLOOKUP(LEFT(E2893,3),Services,Services,"")))</f>
        <v/>
      </c>
      <c r="J2893" s="3" t="str">
        <f t="shared" si="91"/>
        <v/>
      </c>
    </row>
    <row r="2894" spans="1:10" x14ac:dyDescent="0.35">
      <c r="A2894" s="7" t="str">
        <f>IF('Payments Export'!A2898="","",'Payments Export'!A2898)</f>
        <v/>
      </c>
      <c r="B2894" s="7" t="str">
        <f>IF('Payments Export'!A2898="","",'Payments Export'!B2898)</f>
        <v/>
      </c>
      <c r="C2894" s="7" t="str">
        <f>IF(IFERROR(VALUE('Payments Export'!H2898),'Payments Export'!H2898)&lt;&gt;0,IFERROR(VALUE('Payments Export'!H2898),'Payments Export'!H2898),"")</f>
        <v/>
      </c>
      <c r="D2894" s="7" t="str">
        <f>IF('Payments Export'!I2898="","",'Payments Export'!I2898)</f>
        <v/>
      </c>
      <c r="E2894" s="7" t="str">
        <f t="shared" si="90"/>
        <v/>
      </c>
      <c r="F2894" s="7" t="str">
        <f>IF('Payments Export'!A2898="","",'Payments Export'!N2898)</f>
        <v/>
      </c>
      <c r="G2894" s="7" t="str">
        <f>IF('Payments Export'!A2898="","",'Payments Export'!O2898)</f>
        <v/>
      </c>
      <c r="H2894" s="7" t="str">
        <f>IF('Payments Export'!B2898="","",G2894-F2894)</f>
        <v/>
      </c>
      <c r="I2894" s="3" t="str">
        <f>IF(C2894&lt;&gt;"",_xlfn.XLOOKUP(IFERROR(VALUE(C2894),C2894),'Items database'!A:A,'Items database'!B:B),(_xlfn.XLOOKUP(LEFT(E2894,3),Services,Services,"")))</f>
        <v/>
      </c>
      <c r="J2894" s="3" t="str">
        <f t="shared" si="91"/>
        <v/>
      </c>
    </row>
    <row r="2895" spans="1:10" x14ac:dyDescent="0.35">
      <c r="A2895" s="7" t="str">
        <f>IF('Payments Export'!A2899="","",'Payments Export'!A2899)</f>
        <v/>
      </c>
      <c r="B2895" s="7" t="str">
        <f>IF('Payments Export'!A2899="","",'Payments Export'!B2899)</f>
        <v/>
      </c>
      <c r="C2895" s="7" t="str">
        <f>IF(IFERROR(VALUE('Payments Export'!H2899),'Payments Export'!H2899)&lt;&gt;0,IFERROR(VALUE('Payments Export'!H2899),'Payments Export'!H2899),"")</f>
        <v/>
      </c>
      <c r="D2895" s="7" t="str">
        <f>IF('Payments Export'!I2899="","",'Payments Export'!I2899)</f>
        <v/>
      </c>
      <c r="E2895" s="7" t="str">
        <f t="shared" si="90"/>
        <v/>
      </c>
      <c r="F2895" s="7" t="str">
        <f>IF('Payments Export'!A2899="","",'Payments Export'!N2899)</f>
        <v/>
      </c>
      <c r="G2895" s="7" t="str">
        <f>IF('Payments Export'!A2899="","",'Payments Export'!O2899)</f>
        <v/>
      </c>
      <c r="H2895" s="7" t="str">
        <f>IF('Payments Export'!B2899="","",G2895-F2895)</f>
        <v/>
      </c>
      <c r="I2895" s="3" t="str">
        <f>IF(C2895&lt;&gt;"",_xlfn.XLOOKUP(IFERROR(VALUE(C2895),C2895),'Items database'!A:A,'Items database'!B:B),(_xlfn.XLOOKUP(LEFT(E2895,3),Services,Services,"")))</f>
        <v/>
      </c>
      <c r="J2895" s="3" t="str">
        <f t="shared" si="91"/>
        <v/>
      </c>
    </row>
    <row r="2896" spans="1:10" x14ac:dyDescent="0.35">
      <c r="A2896" s="7" t="str">
        <f>IF('Payments Export'!A2900="","",'Payments Export'!A2900)</f>
        <v/>
      </c>
      <c r="B2896" s="7" t="str">
        <f>IF('Payments Export'!A2900="","",'Payments Export'!B2900)</f>
        <v/>
      </c>
      <c r="C2896" s="7" t="str">
        <f>IF(IFERROR(VALUE('Payments Export'!H2900),'Payments Export'!H2900)&lt;&gt;0,IFERROR(VALUE('Payments Export'!H2900),'Payments Export'!H2900),"")</f>
        <v/>
      </c>
      <c r="D2896" s="7" t="str">
        <f>IF('Payments Export'!I2900="","",'Payments Export'!I2900)</f>
        <v/>
      </c>
      <c r="E2896" s="7" t="str">
        <f t="shared" si="90"/>
        <v/>
      </c>
      <c r="F2896" s="7" t="str">
        <f>IF('Payments Export'!A2900="","",'Payments Export'!N2900)</f>
        <v/>
      </c>
      <c r="G2896" s="7" t="str">
        <f>IF('Payments Export'!A2900="","",'Payments Export'!O2900)</f>
        <v/>
      </c>
      <c r="H2896" s="7" t="str">
        <f>IF('Payments Export'!B2900="","",G2896-F2896)</f>
        <v/>
      </c>
      <c r="I2896" s="3" t="str">
        <f>IF(C2896&lt;&gt;"",_xlfn.XLOOKUP(IFERROR(VALUE(C2896),C2896),'Items database'!A:A,'Items database'!B:B),(_xlfn.XLOOKUP(LEFT(E2896,3),Services,Services,"")))</f>
        <v/>
      </c>
      <c r="J2896" s="3" t="str">
        <f t="shared" si="91"/>
        <v/>
      </c>
    </row>
    <row r="2897" spans="1:10" x14ac:dyDescent="0.35">
      <c r="A2897" s="7" t="str">
        <f>IF('Payments Export'!A2901="","",'Payments Export'!A2901)</f>
        <v/>
      </c>
      <c r="B2897" s="7" t="str">
        <f>IF('Payments Export'!A2901="","",'Payments Export'!B2901)</f>
        <v/>
      </c>
      <c r="C2897" s="7" t="str">
        <f>IF(IFERROR(VALUE('Payments Export'!H2901),'Payments Export'!H2901)&lt;&gt;0,IFERROR(VALUE('Payments Export'!H2901),'Payments Export'!H2901),"")</f>
        <v/>
      </c>
      <c r="D2897" s="7" t="str">
        <f>IF('Payments Export'!I2901="","",'Payments Export'!I2901)</f>
        <v/>
      </c>
      <c r="E2897" s="7" t="str">
        <f t="shared" si="90"/>
        <v/>
      </c>
      <c r="F2897" s="7" t="str">
        <f>IF('Payments Export'!A2901="","",'Payments Export'!N2901)</f>
        <v/>
      </c>
      <c r="G2897" s="7" t="str">
        <f>IF('Payments Export'!A2901="","",'Payments Export'!O2901)</f>
        <v/>
      </c>
      <c r="H2897" s="7" t="str">
        <f>IF('Payments Export'!B2901="","",G2897-F2897)</f>
        <v/>
      </c>
      <c r="I2897" s="3" t="str">
        <f>IF(C2897&lt;&gt;"",_xlfn.XLOOKUP(IFERROR(VALUE(C2897),C2897),'Items database'!A:A,'Items database'!B:B),(_xlfn.XLOOKUP(LEFT(E2897,3),Services,Services,"")))</f>
        <v/>
      </c>
      <c r="J2897" s="3" t="str">
        <f t="shared" si="91"/>
        <v/>
      </c>
    </row>
    <row r="2898" spans="1:10" x14ac:dyDescent="0.35">
      <c r="A2898" s="7" t="str">
        <f>IF('Payments Export'!A2902="","",'Payments Export'!A2902)</f>
        <v/>
      </c>
      <c r="B2898" s="7" t="str">
        <f>IF('Payments Export'!A2902="","",'Payments Export'!B2902)</f>
        <v/>
      </c>
      <c r="C2898" s="7" t="str">
        <f>IF(IFERROR(VALUE('Payments Export'!H2902),'Payments Export'!H2902)&lt;&gt;0,IFERROR(VALUE('Payments Export'!H2902),'Payments Export'!H2902),"")</f>
        <v/>
      </c>
      <c r="D2898" s="7" t="str">
        <f>IF('Payments Export'!I2902="","",'Payments Export'!I2902)</f>
        <v/>
      </c>
      <c r="E2898" s="7" t="str">
        <f t="shared" si="90"/>
        <v/>
      </c>
      <c r="F2898" s="7" t="str">
        <f>IF('Payments Export'!A2902="","",'Payments Export'!N2902)</f>
        <v/>
      </c>
      <c r="G2898" s="7" t="str">
        <f>IF('Payments Export'!A2902="","",'Payments Export'!O2902)</f>
        <v/>
      </c>
      <c r="H2898" s="7" t="str">
        <f>IF('Payments Export'!B2902="","",G2898-F2898)</f>
        <v/>
      </c>
      <c r="I2898" s="3" t="str">
        <f>IF(C2898&lt;&gt;"",_xlfn.XLOOKUP(IFERROR(VALUE(C2898),C2898),'Items database'!A:A,'Items database'!B:B),(_xlfn.XLOOKUP(LEFT(E2898,3),Services,Services,"")))</f>
        <v/>
      </c>
      <c r="J2898" s="3" t="str">
        <f t="shared" si="91"/>
        <v/>
      </c>
    </row>
    <row r="2899" spans="1:10" x14ac:dyDescent="0.35">
      <c r="A2899" s="7" t="str">
        <f>IF('Payments Export'!A2903="","",'Payments Export'!A2903)</f>
        <v/>
      </c>
      <c r="B2899" s="7" t="str">
        <f>IF('Payments Export'!A2903="","",'Payments Export'!B2903)</f>
        <v/>
      </c>
      <c r="C2899" s="7" t="str">
        <f>IF(IFERROR(VALUE('Payments Export'!H2903),'Payments Export'!H2903)&lt;&gt;0,IFERROR(VALUE('Payments Export'!H2903),'Payments Export'!H2903),"")</f>
        <v/>
      </c>
      <c r="D2899" s="7" t="str">
        <f>IF('Payments Export'!I2903="","",'Payments Export'!I2903)</f>
        <v/>
      </c>
      <c r="E2899" s="7" t="str">
        <f t="shared" si="90"/>
        <v/>
      </c>
      <c r="F2899" s="7" t="str">
        <f>IF('Payments Export'!A2903="","",'Payments Export'!N2903)</f>
        <v/>
      </c>
      <c r="G2899" s="7" t="str">
        <f>IF('Payments Export'!A2903="","",'Payments Export'!O2903)</f>
        <v/>
      </c>
      <c r="H2899" s="7" t="str">
        <f>IF('Payments Export'!B2903="","",G2899-F2899)</f>
        <v/>
      </c>
      <c r="I2899" s="3" t="str">
        <f>IF(C2899&lt;&gt;"",_xlfn.XLOOKUP(IFERROR(VALUE(C2899),C2899),'Items database'!A:A,'Items database'!B:B),(_xlfn.XLOOKUP(LEFT(E2899,3),Services,Services,"")))</f>
        <v/>
      </c>
      <c r="J2899" s="3" t="str">
        <f t="shared" si="91"/>
        <v/>
      </c>
    </row>
    <row r="2900" spans="1:10" x14ac:dyDescent="0.35">
      <c r="A2900" s="7" t="str">
        <f>IF('Payments Export'!A2904="","",'Payments Export'!A2904)</f>
        <v/>
      </c>
      <c r="B2900" s="7" t="str">
        <f>IF('Payments Export'!A2904="","",'Payments Export'!B2904)</f>
        <v/>
      </c>
      <c r="C2900" s="7" t="str">
        <f>IF(IFERROR(VALUE('Payments Export'!H2904),'Payments Export'!H2904)&lt;&gt;0,IFERROR(VALUE('Payments Export'!H2904),'Payments Export'!H2904),"")</f>
        <v/>
      </c>
      <c r="D2900" s="7" t="str">
        <f>IF('Payments Export'!I2904="","",'Payments Export'!I2904)</f>
        <v/>
      </c>
      <c r="E2900" s="7" t="str">
        <f t="shared" si="90"/>
        <v/>
      </c>
      <c r="F2900" s="7" t="str">
        <f>IF('Payments Export'!A2904="","",'Payments Export'!N2904)</f>
        <v/>
      </c>
      <c r="G2900" s="7" t="str">
        <f>IF('Payments Export'!A2904="","",'Payments Export'!O2904)</f>
        <v/>
      </c>
      <c r="H2900" s="7" t="str">
        <f>IF('Payments Export'!B2904="","",G2900-F2900)</f>
        <v/>
      </c>
      <c r="I2900" s="3" t="str">
        <f>IF(C2900&lt;&gt;"",_xlfn.XLOOKUP(IFERROR(VALUE(C2900),C2900),'Items database'!A:A,'Items database'!B:B),(_xlfn.XLOOKUP(LEFT(E2900,3),Services,Services,"")))</f>
        <v/>
      </c>
      <c r="J2900" s="3" t="str">
        <f t="shared" si="91"/>
        <v/>
      </c>
    </row>
    <row r="2901" spans="1:10" x14ac:dyDescent="0.35">
      <c r="A2901" s="7" t="str">
        <f>IF('Payments Export'!A2905="","",'Payments Export'!A2905)</f>
        <v/>
      </c>
      <c r="B2901" s="7" t="str">
        <f>IF('Payments Export'!A2905="","",'Payments Export'!B2905)</f>
        <v/>
      </c>
      <c r="C2901" s="7" t="str">
        <f>IF(IFERROR(VALUE('Payments Export'!H2905),'Payments Export'!H2905)&lt;&gt;0,IFERROR(VALUE('Payments Export'!H2905),'Payments Export'!H2905),"")</f>
        <v/>
      </c>
      <c r="D2901" s="7" t="str">
        <f>IF('Payments Export'!I2905="","",'Payments Export'!I2905)</f>
        <v/>
      </c>
      <c r="E2901" s="7" t="str">
        <f t="shared" si="90"/>
        <v/>
      </c>
      <c r="F2901" s="7" t="str">
        <f>IF('Payments Export'!A2905="","",'Payments Export'!N2905)</f>
        <v/>
      </c>
      <c r="G2901" s="7" t="str">
        <f>IF('Payments Export'!A2905="","",'Payments Export'!O2905)</f>
        <v/>
      </c>
      <c r="H2901" s="7" t="str">
        <f>IF('Payments Export'!B2905="","",G2901-F2901)</f>
        <v/>
      </c>
      <c r="I2901" s="3" t="str">
        <f>IF(C2901&lt;&gt;"",_xlfn.XLOOKUP(IFERROR(VALUE(C2901),C2901),'Items database'!A:A,'Items database'!B:B),(_xlfn.XLOOKUP(LEFT(E2901,3),Services,Services,"")))</f>
        <v/>
      </c>
      <c r="J2901" s="3" t="str">
        <f t="shared" si="91"/>
        <v/>
      </c>
    </row>
    <row r="2902" spans="1:10" x14ac:dyDescent="0.35">
      <c r="A2902" s="7" t="str">
        <f>IF('Payments Export'!A2906="","",'Payments Export'!A2906)</f>
        <v/>
      </c>
      <c r="B2902" s="7" t="str">
        <f>IF('Payments Export'!A2906="","",'Payments Export'!B2906)</f>
        <v/>
      </c>
      <c r="C2902" s="7" t="str">
        <f>IF(IFERROR(VALUE('Payments Export'!H2906),'Payments Export'!H2906)&lt;&gt;0,IFERROR(VALUE('Payments Export'!H2906),'Payments Export'!H2906),"")</f>
        <v/>
      </c>
      <c r="D2902" s="7" t="str">
        <f>IF('Payments Export'!I2906="","",'Payments Export'!I2906)</f>
        <v/>
      </c>
      <c r="E2902" s="7" t="str">
        <f t="shared" si="90"/>
        <v/>
      </c>
      <c r="F2902" s="7" t="str">
        <f>IF('Payments Export'!A2906="","",'Payments Export'!N2906)</f>
        <v/>
      </c>
      <c r="G2902" s="7" t="str">
        <f>IF('Payments Export'!A2906="","",'Payments Export'!O2906)</f>
        <v/>
      </c>
      <c r="H2902" s="7" t="str">
        <f>IF('Payments Export'!B2906="","",G2902-F2902)</f>
        <v/>
      </c>
      <c r="I2902" s="3" t="str">
        <f>IF(C2902&lt;&gt;"",_xlfn.XLOOKUP(IFERROR(VALUE(C2902),C2902),'Items database'!A:A,'Items database'!B:B),(_xlfn.XLOOKUP(LEFT(E2902,3),Services,Services,"")))</f>
        <v/>
      </c>
      <c r="J2902" s="3" t="str">
        <f t="shared" si="91"/>
        <v/>
      </c>
    </row>
    <row r="2903" spans="1:10" x14ac:dyDescent="0.35">
      <c r="A2903" s="7" t="str">
        <f>IF('Payments Export'!A2907="","",'Payments Export'!A2907)</f>
        <v/>
      </c>
      <c r="B2903" s="7" t="str">
        <f>IF('Payments Export'!A2907="","",'Payments Export'!B2907)</f>
        <v/>
      </c>
      <c r="C2903" s="7" t="str">
        <f>IF(IFERROR(VALUE('Payments Export'!H2907),'Payments Export'!H2907)&lt;&gt;0,IFERROR(VALUE('Payments Export'!H2907),'Payments Export'!H2907),"")</f>
        <v/>
      </c>
      <c r="D2903" s="7" t="str">
        <f>IF('Payments Export'!I2907="","",'Payments Export'!I2907)</f>
        <v/>
      </c>
      <c r="E2903" s="7" t="str">
        <f t="shared" si="90"/>
        <v/>
      </c>
      <c r="F2903" s="7" t="str">
        <f>IF('Payments Export'!A2907="","",'Payments Export'!N2907)</f>
        <v/>
      </c>
      <c r="G2903" s="7" t="str">
        <f>IF('Payments Export'!A2907="","",'Payments Export'!O2907)</f>
        <v/>
      </c>
      <c r="H2903" s="7" t="str">
        <f>IF('Payments Export'!B2907="","",G2903-F2903)</f>
        <v/>
      </c>
      <c r="I2903" s="3" t="str">
        <f>IF(C2903&lt;&gt;"",_xlfn.XLOOKUP(IFERROR(VALUE(C2903),C2903),'Items database'!A:A,'Items database'!B:B),(_xlfn.XLOOKUP(LEFT(E2903,3),Services,Services,"")))</f>
        <v/>
      </c>
      <c r="J2903" s="3" t="str">
        <f t="shared" si="91"/>
        <v/>
      </c>
    </row>
    <row r="2904" spans="1:10" x14ac:dyDescent="0.35">
      <c r="A2904" s="7" t="str">
        <f>IF('Payments Export'!A2908="","",'Payments Export'!A2908)</f>
        <v/>
      </c>
      <c r="B2904" s="7" t="str">
        <f>IF('Payments Export'!A2908="","",'Payments Export'!B2908)</f>
        <v/>
      </c>
      <c r="C2904" s="7" t="str">
        <f>IF(IFERROR(VALUE('Payments Export'!H2908),'Payments Export'!H2908)&lt;&gt;0,IFERROR(VALUE('Payments Export'!H2908),'Payments Export'!H2908),"")</f>
        <v/>
      </c>
      <c r="D2904" s="7" t="str">
        <f>IF('Payments Export'!I2908="","",'Payments Export'!I2908)</f>
        <v/>
      </c>
      <c r="E2904" s="7" t="str">
        <f t="shared" si="90"/>
        <v/>
      </c>
      <c r="F2904" s="7" t="str">
        <f>IF('Payments Export'!A2908="","",'Payments Export'!N2908)</f>
        <v/>
      </c>
      <c r="G2904" s="7" t="str">
        <f>IF('Payments Export'!A2908="","",'Payments Export'!O2908)</f>
        <v/>
      </c>
      <c r="H2904" s="7" t="str">
        <f>IF('Payments Export'!B2908="","",G2904-F2904)</f>
        <v/>
      </c>
      <c r="I2904" s="3" t="str">
        <f>IF(C2904&lt;&gt;"",_xlfn.XLOOKUP(IFERROR(VALUE(C2904),C2904),'Items database'!A:A,'Items database'!B:B),(_xlfn.XLOOKUP(LEFT(E2904,3),Services,Services,"")))</f>
        <v/>
      </c>
      <c r="J2904" s="3" t="str">
        <f t="shared" si="91"/>
        <v/>
      </c>
    </row>
    <row r="2905" spans="1:10" x14ac:dyDescent="0.35">
      <c r="A2905" s="7" t="str">
        <f>IF('Payments Export'!A2909="","",'Payments Export'!A2909)</f>
        <v/>
      </c>
      <c r="B2905" s="7" t="str">
        <f>IF('Payments Export'!A2909="","",'Payments Export'!B2909)</f>
        <v/>
      </c>
      <c r="C2905" s="7" t="str">
        <f>IF(IFERROR(VALUE('Payments Export'!H2909),'Payments Export'!H2909)&lt;&gt;0,IFERROR(VALUE('Payments Export'!H2909),'Payments Export'!H2909),"")</f>
        <v/>
      </c>
      <c r="D2905" s="7" t="str">
        <f>IF('Payments Export'!I2909="","",'Payments Export'!I2909)</f>
        <v/>
      </c>
      <c r="E2905" s="7" t="str">
        <f t="shared" si="90"/>
        <v/>
      </c>
      <c r="F2905" s="7" t="str">
        <f>IF('Payments Export'!A2909="","",'Payments Export'!N2909)</f>
        <v/>
      </c>
      <c r="G2905" s="7" t="str">
        <f>IF('Payments Export'!A2909="","",'Payments Export'!O2909)</f>
        <v/>
      </c>
      <c r="H2905" s="7" t="str">
        <f>IF('Payments Export'!B2909="","",G2905-F2905)</f>
        <v/>
      </c>
      <c r="I2905" s="3" t="str">
        <f>IF(C2905&lt;&gt;"",_xlfn.XLOOKUP(IFERROR(VALUE(C2905),C2905),'Items database'!A:A,'Items database'!B:B),(_xlfn.XLOOKUP(LEFT(E2905,3),Services,Services,"")))</f>
        <v/>
      </c>
      <c r="J2905" s="3" t="str">
        <f t="shared" si="91"/>
        <v/>
      </c>
    </row>
    <row r="2906" spans="1:10" x14ac:dyDescent="0.35">
      <c r="A2906" s="7" t="str">
        <f>IF('Payments Export'!A2910="","",'Payments Export'!A2910)</f>
        <v/>
      </c>
      <c r="B2906" s="7" t="str">
        <f>IF('Payments Export'!A2910="","",'Payments Export'!B2910)</f>
        <v/>
      </c>
      <c r="C2906" s="7" t="str">
        <f>IF(IFERROR(VALUE('Payments Export'!H2910),'Payments Export'!H2910)&lt;&gt;0,IFERROR(VALUE('Payments Export'!H2910),'Payments Export'!H2910),"")</f>
        <v/>
      </c>
      <c r="D2906" s="7" t="str">
        <f>IF('Payments Export'!I2910="","",'Payments Export'!I2910)</f>
        <v/>
      </c>
      <c r="E2906" s="7" t="str">
        <f t="shared" si="90"/>
        <v/>
      </c>
      <c r="F2906" s="7" t="str">
        <f>IF('Payments Export'!A2910="","",'Payments Export'!N2910)</f>
        <v/>
      </c>
      <c r="G2906" s="7" t="str">
        <f>IF('Payments Export'!A2910="","",'Payments Export'!O2910)</f>
        <v/>
      </c>
      <c r="H2906" s="7" t="str">
        <f>IF('Payments Export'!B2910="","",G2906-F2906)</f>
        <v/>
      </c>
      <c r="I2906" s="3" t="str">
        <f>IF(C2906&lt;&gt;"",_xlfn.XLOOKUP(IFERROR(VALUE(C2906),C2906),'Items database'!A:A,'Items database'!B:B),(_xlfn.XLOOKUP(LEFT(E2906,3),Services,Services,"")))</f>
        <v/>
      </c>
      <c r="J2906" s="3" t="str">
        <f t="shared" si="91"/>
        <v/>
      </c>
    </row>
    <row r="2907" spans="1:10" x14ac:dyDescent="0.35">
      <c r="A2907" s="7" t="str">
        <f>IF('Payments Export'!A2911="","",'Payments Export'!A2911)</f>
        <v/>
      </c>
      <c r="B2907" s="7" t="str">
        <f>IF('Payments Export'!A2911="","",'Payments Export'!B2911)</f>
        <v/>
      </c>
      <c r="C2907" s="7" t="str">
        <f>IF(IFERROR(VALUE('Payments Export'!H2911),'Payments Export'!H2911)&lt;&gt;0,IFERROR(VALUE('Payments Export'!H2911),'Payments Export'!H2911),"")</f>
        <v/>
      </c>
      <c r="D2907" s="7" t="str">
        <f>IF('Payments Export'!I2911="","",'Payments Export'!I2911)</f>
        <v/>
      </c>
      <c r="E2907" s="7" t="str">
        <f t="shared" si="90"/>
        <v/>
      </c>
      <c r="F2907" s="7" t="str">
        <f>IF('Payments Export'!A2911="","",'Payments Export'!N2911)</f>
        <v/>
      </c>
      <c r="G2907" s="7" t="str">
        <f>IF('Payments Export'!A2911="","",'Payments Export'!O2911)</f>
        <v/>
      </c>
      <c r="H2907" s="7" t="str">
        <f>IF('Payments Export'!B2911="","",G2907-F2907)</f>
        <v/>
      </c>
      <c r="I2907" s="3" t="str">
        <f>IF(C2907&lt;&gt;"",_xlfn.XLOOKUP(IFERROR(VALUE(C2907),C2907),'Items database'!A:A,'Items database'!B:B),(_xlfn.XLOOKUP(LEFT(E2907,3),Services,Services,"")))</f>
        <v/>
      </c>
      <c r="J2907" s="3" t="str">
        <f t="shared" si="91"/>
        <v/>
      </c>
    </row>
    <row r="2908" spans="1:10" x14ac:dyDescent="0.35">
      <c r="A2908" s="7" t="str">
        <f>IF('Payments Export'!A2912="","",'Payments Export'!A2912)</f>
        <v/>
      </c>
      <c r="B2908" s="7" t="str">
        <f>IF('Payments Export'!A2912="","",'Payments Export'!B2912)</f>
        <v/>
      </c>
      <c r="C2908" s="7" t="str">
        <f>IF(IFERROR(VALUE('Payments Export'!H2912),'Payments Export'!H2912)&lt;&gt;0,IFERROR(VALUE('Payments Export'!H2912),'Payments Export'!H2912),"")</f>
        <v/>
      </c>
      <c r="D2908" s="7" t="str">
        <f>IF('Payments Export'!I2912="","",'Payments Export'!I2912)</f>
        <v/>
      </c>
      <c r="E2908" s="7" t="str">
        <f t="shared" si="90"/>
        <v/>
      </c>
      <c r="F2908" s="7" t="str">
        <f>IF('Payments Export'!A2912="","",'Payments Export'!N2912)</f>
        <v/>
      </c>
      <c r="G2908" s="7" t="str">
        <f>IF('Payments Export'!A2912="","",'Payments Export'!O2912)</f>
        <v/>
      </c>
      <c r="H2908" s="7" t="str">
        <f>IF('Payments Export'!B2912="","",G2908-F2908)</f>
        <v/>
      </c>
      <c r="I2908" s="3" t="str">
        <f>IF(C2908&lt;&gt;"",_xlfn.XLOOKUP(IFERROR(VALUE(C2908),C2908),'Items database'!A:A,'Items database'!B:B),(_xlfn.XLOOKUP(LEFT(E2908,3),Services,Services,"")))</f>
        <v/>
      </c>
      <c r="J2908" s="3" t="str">
        <f t="shared" si="91"/>
        <v/>
      </c>
    </row>
    <row r="2909" spans="1:10" x14ac:dyDescent="0.35">
      <c r="A2909" s="7" t="str">
        <f>IF('Payments Export'!A2913="","",'Payments Export'!A2913)</f>
        <v/>
      </c>
      <c r="B2909" s="7" t="str">
        <f>IF('Payments Export'!A2913="","",'Payments Export'!B2913)</f>
        <v/>
      </c>
      <c r="C2909" s="7" t="str">
        <f>IF(IFERROR(VALUE('Payments Export'!H2913),'Payments Export'!H2913)&lt;&gt;0,IFERROR(VALUE('Payments Export'!H2913),'Payments Export'!H2913),"")</f>
        <v/>
      </c>
      <c r="D2909" s="7" t="str">
        <f>IF('Payments Export'!I2913="","",'Payments Export'!I2913)</f>
        <v/>
      </c>
      <c r="E2909" s="7" t="str">
        <f t="shared" si="90"/>
        <v/>
      </c>
      <c r="F2909" s="7" t="str">
        <f>IF('Payments Export'!A2913="","",'Payments Export'!N2913)</f>
        <v/>
      </c>
      <c r="G2909" s="7" t="str">
        <f>IF('Payments Export'!A2913="","",'Payments Export'!O2913)</f>
        <v/>
      </c>
      <c r="H2909" s="7" t="str">
        <f>IF('Payments Export'!B2913="","",G2909-F2909)</f>
        <v/>
      </c>
      <c r="I2909" s="3" t="str">
        <f>IF(C2909&lt;&gt;"",_xlfn.XLOOKUP(IFERROR(VALUE(C2909),C2909),'Items database'!A:A,'Items database'!B:B),(_xlfn.XLOOKUP(LEFT(E2909,3),Services,Services,"")))</f>
        <v/>
      </c>
      <c r="J2909" s="3" t="str">
        <f t="shared" si="91"/>
        <v/>
      </c>
    </row>
    <row r="2910" spans="1:10" x14ac:dyDescent="0.35">
      <c r="A2910" s="7" t="str">
        <f>IF('Payments Export'!A2914="","",'Payments Export'!A2914)</f>
        <v/>
      </c>
      <c r="B2910" s="7" t="str">
        <f>IF('Payments Export'!A2914="","",'Payments Export'!B2914)</f>
        <v/>
      </c>
      <c r="C2910" s="7" t="str">
        <f>IF(IFERROR(VALUE('Payments Export'!H2914),'Payments Export'!H2914)&lt;&gt;0,IFERROR(VALUE('Payments Export'!H2914),'Payments Export'!H2914),"")</f>
        <v/>
      </c>
      <c r="D2910" s="7" t="str">
        <f>IF('Payments Export'!I2914="","",'Payments Export'!I2914)</f>
        <v/>
      </c>
      <c r="E2910" s="7" t="str">
        <f t="shared" si="90"/>
        <v/>
      </c>
      <c r="F2910" s="7" t="str">
        <f>IF('Payments Export'!A2914="","",'Payments Export'!N2914)</f>
        <v/>
      </c>
      <c r="G2910" s="7" t="str">
        <f>IF('Payments Export'!A2914="","",'Payments Export'!O2914)</f>
        <v/>
      </c>
      <c r="H2910" s="7" t="str">
        <f>IF('Payments Export'!B2914="","",G2910-F2910)</f>
        <v/>
      </c>
      <c r="I2910" s="3" t="str">
        <f>IF(C2910&lt;&gt;"",_xlfn.XLOOKUP(IFERROR(VALUE(C2910),C2910),'Items database'!A:A,'Items database'!B:B),(_xlfn.XLOOKUP(LEFT(E2910,3),Services,Services,"")))</f>
        <v/>
      </c>
      <c r="J2910" s="3" t="str">
        <f t="shared" si="91"/>
        <v/>
      </c>
    </row>
    <row r="2911" spans="1:10" x14ac:dyDescent="0.35">
      <c r="A2911" s="7" t="str">
        <f>IF('Payments Export'!A2915="","",'Payments Export'!A2915)</f>
        <v/>
      </c>
      <c r="B2911" s="7" t="str">
        <f>IF('Payments Export'!A2915="","",'Payments Export'!B2915)</f>
        <v/>
      </c>
      <c r="C2911" s="7" t="str">
        <f>IF(IFERROR(VALUE('Payments Export'!H2915),'Payments Export'!H2915)&lt;&gt;0,IFERROR(VALUE('Payments Export'!H2915),'Payments Export'!H2915),"")</f>
        <v/>
      </c>
      <c r="D2911" s="7" t="str">
        <f>IF('Payments Export'!I2915="","",'Payments Export'!I2915)</f>
        <v/>
      </c>
      <c r="E2911" s="7" t="str">
        <f t="shared" si="90"/>
        <v/>
      </c>
      <c r="F2911" s="7" t="str">
        <f>IF('Payments Export'!A2915="","",'Payments Export'!N2915)</f>
        <v/>
      </c>
      <c r="G2911" s="7" t="str">
        <f>IF('Payments Export'!A2915="","",'Payments Export'!O2915)</f>
        <v/>
      </c>
      <c r="H2911" s="7" t="str">
        <f>IF('Payments Export'!B2915="","",G2911-F2911)</f>
        <v/>
      </c>
      <c r="I2911" s="3" t="str">
        <f>IF(C2911&lt;&gt;"",_xlfn.XLOOKUP(IFERROR(VALUE(C2911),C2911),'Items database'!A:A,'Items database'!B:B),(_xlfn.XLOOKUP(LEFT(E2911,3),Services,Services,"")))</f>
        <v/>
      </c>
      <c r="J2911" s="3" t="str">
        <f t="shared" si="91"/>
        <v/>
      </c>
    </row>
    <row r="2912" spans="1:10" x14ac:dyDescent="0.35">
      <c r="A2912" s="7" t="str">
        <f>IF('Payments Export'!A2916="","",'Payments Export'!A2916)</f>
        <v/>
      </c>
      <c r="B2912" s="7" t="str">
        <f>IF('Payments Export'!A2916="","",'Payments Export'!B2916)</f>
        <v/>
      </c>
      <c r="C2912" s="7" t="str">
        <f>IF(IFERROR(VALUE('Payments Export'!H2916),'Payments Export'!H2916)&lt;&gt;0,IFERROR(VALUE('Payments Export'!H2916),'Payments Export'!H2916),"")</f>
        <v/>
      </c>
      <c r="D2912" s="7" t="str">
        <f>IF('Payments Export'!I2916="","",'Payments Export'!I2916)</f>
        <v/>
      </c>
      <c r="E2912" s="7" t="str">
        <f t="shared" si="90"/>
        <v/>
      </c>
      <c r="F2912" s="7" t="str">
        <f>IF('Payments Export'!A2916="","",'Payments Export'!N2916)</f>
        <v/>
      </c>
      <c r="G2912" s="7" t="str">
        <f>IF('Payments Export'!A2916="","",'Payments Export'!O2916)</f>
        <v/>
      </c>
      <c r="H2912" s="7" t="str">
        <f>IF('Payments Export'!B2916="","",G2912-F2912)</f>
        <v/>
      </c>
      <c r="I2912" s="3" t="str">
        <f>IF(C2912&lt;&gt;"",_xlfn.XLOOKUP(IFERROR(VALUE(C2912),C2912),'Items database'!A:A,'Items database'!B:B),(_xlfn.XLOOKUP(LEFT(E2912,3),Services,Services,"")))</f>
        <v/>
      </c>
      <c r="J2912" s="3" t="str">
        <f t="shared" si="91"/>
        <v/>
      </c>
    </row>
    <row r="2913" spans="1:10" x14ac:dyDescent="0.35">
      <c r="A2913" s="7" t="str">
        <f>IF('Payments Export'!A2917="","",'Payments Export'!A2917)</f>
        <v/>
      </c>
      <c r="B2913" s="7" t="str">
        <f>IF('Payments Export'!A2917="","",'Payments Export'!B2917)</f>
        <v/>
      </c>
      <c r="C2913" s="7" t="str">
        <f>IF(IFERROR(VALUE('Payments Export'!H2917),'Payments Export'!H2917)&lt;&gt;0,IFERROR(VALUE('Payments Export'!H2917),'Payments Export'!H2917),"")</f>
        <v/>
      </c>
      <c r="D2913" s="7" t="str">
        <f>IF('Payments Export'!I2917="","",'Payments Export'!I2917)</f>
        <v/>
      </c>
      <c r="E2913" s="7" t="str">
        <f t="shared" si="90"/>
        <v/>
      </c>
      <c r="F2913" s="7" t="str">
        <f>IF('Payments Export'!A2917="","",'Payments Export'!N2917)</f>
        <v/>
      </c>
      <c r="G2913" s="7" t="str">
        <f>IF('Payments Export'!A2917="","",'Payments Export'!O2917)</f>
        <v/>
      </c>
      <c r="H2913" s="7" t="str">
        <f>IF('Payments Export'!B2917="","",G2913-F2913)</f>
        <v/>
      </c>
      <c r="I2913" s="3" t="str">
        <f>IF(C2913&lt;&gt;"",_xlfn.XLOOKUP(IFERROR(VALUE(C2913),C2913),'Items database'!A:A,'Items database'!B:B),(_xlfn.XLOOKUP(LEFT(E2913,3),Services,Services,"")))</f>
        <v/>
      </c>
      <c r="J2913" s="3" t="str">
        <f t="shared" si="91"/>
        <v/>
      </c>
    </row>
    <row r="2914" spans="1:10" x14ac:dyDescent="0.35">
      <c r="A2914" s="7" t="str">
        <f>IF('Payments Export'!A2918="","",'Payments Export'!A2918)</f>
        <v/>
      </c>
      <c r="B2914" s="7" t="str">
        <f>IF('Payments Export'!A2918="","",'Payments Export'!B2918)</f>
        <v/>
      </c>
      <c r="C2914" s="7" t="str">
        <f>IF(IFERROR(VALUE('Payments Export'!H2918),'Payments Export'!H2918)&lt;&gt;0,IFERROR(VALUE('Payments Export'!H2918),'Payments Export'!H2918),"")</f>
        <v/>
      </c>
      <c r="D2914" s="7" t="str">
        <f>IF('Payments Export'!I2918="","",'Payments Export'!I2918)</f>
        <v/>
      </c>
      <c r="E2914" s="7" t="str">
        <f t="shared" si="90"/>
        <v/>
      </c>
      <c r="F2914" s="7" t="str">
        <f>IF('Payments Export'!A2918="","",'Payments Export'!N2918)</f>
        <v/>
      </c>
      <c r="G2914" s="7" t="str">
        <f>IF('Payments Export'!A2918="","",'Payments Export'!O2918)</f>
        <v/>
      </c>
      <c r="H2914" s="7" t="str">
        <f>IF('Payments Export'!B2918="","",G2914-F2914)</f>
        <v/>
      </c>
      <c r="I2914" s="3" t="str">
        <f>IF(C2914&lt;&gt;"",_xlfn.XLOOKUP(IFERROR(VALUE(C2914),C2914),'Items database'!A:A,'Items database'!B:B),(_xlfn.XLOOKUP(LEFT(E2914,3),Services,Services,"")))</f>
        <v/>
      </c>
      <c r="J2914" s="3" t="str">
        <f t="shared" si="91"/>
        <v/>
      </c>
    </row>
    <row r="2915" spans="1:10" x14ac:dyDescent="0.35">
      <c r="A2915" s="7" t="str">
        <f>IF('Payments Export'!A2919="","",'Payments Export'!A2919)</f>
        <v/>
      </c>
      <c r="B2915" s="7" t="str">
        <f>IF('Payments Export'!A2919="","",'Payments Export'!B2919)</f>
        <v/>
      </c>
      <c r="C2915" s="7" t="str">
        <f>IF(IFERROR(VALUE('Payments Export'!H2919),'Payments Export'!H2919)&lt;&gt;0,IFERROR(VALUE('Payments Export'!H2919),'Payments Export'!H2919),"")</f>
        <v/>
      </c>
      <c r="D2915" s="7" t="str">
        <f>IF('Payments Export'!I2919="","",'Payments Export'!I2919)</f>
        <v/>
      </c>
      <c r="E2915" s="7" t="str">
        <f t="shared" si="90"/>
        <v/>
      </c>
      <c r="F2915" s="7" t="str">
        <f>IF('Payments Export'!A2919="","",'Payments Export'!N2919)</f>
        <v/>
      </c>
      <c r="G2915" s="7" t="str">
        <f>IF('Payments Export'!A2919="","",'Payments Export'!O2919)</f>
        <v/>
      </c>
      <c r="H2915" s="7" t="str">
        <f>IF('Payments Export'!B2919="","",G2915-F2915)</f>
        <v/>
      </c>
      <c r="I2915" s="3" t="str">
        <f>IF(C2915&lt;&gt;"",_xlfn.XLOOKUP(IFERROR(VALUE(C2915),C2915),'Items database'!A:A,'Items database'!B:B),(_xlfn.XLOOKUP(LEFT(E2915,3),Services,Services,"")))</f>
        <v/>
      </c>
      <c r="J2915" s="3" t="str">
        <f t="shared" si="91"/>
        <v/>
      </c>
    </row>
    <row r="2916" spans="1:10" x14ac:dyDescent="0.35">
      <c r="A2916" s="7" t="str">
        <f>IF('Payments Export'!A2920="","",'Payments Export'!A2920)</f>
        <v/>
      </c>
      <c r="B2916" s="7" t="str">
        <f>IF('Payments Export'!A2920="","",'Payments Export'!B2920)</f>
        <v/>
      </c>
      <c r="C2916" s="7" t="str">
        <f>IF(IFERROR(VALUE('Payments Export'!H2920),'Payments Export'!H2920)&lt;&gt;0,IFERROR(VALUE('Payments Export'!H2920),'Payments Export'!H2920),"")</f>
        <v/>
      </c>
      <c r="D2916" s="7" t="str">
        <f>IF('Payments Export'!I2920="","",'Payments Export'!I2920)</f>
        <v/>
      </c>
      <c r="E2916" s="7" t="str">
        <f t="shared" si="90"/>
        <v/>
      </c>
      <c r="F2916" s="7" t="str">
        <f>IF('Payments Export'!A2920="","",'Payments Export'!N2920)</f>
        <v/>
      </c>
      <c r="G2916" s="7" t="str">
        <f>IF('Payments Export'!A2920="","",'Payments Export'!O2920)</f>
        <v/>
      </c>
      <c r="H2916" s="7" t="str">
        <f>IF('Payments Export'!B2920="","",G2916-F2916)</f>
        <v/>
      </c>
      <c r="I2916" s="3" t="str">
        <f>IF(C2916&lt;&gt;"",_xlfn.XLOOKUP(IFERROR(VALUE(C2916),C2916),'Items database'!A:A,'Items database'!B:B),(_xlfn.XLOOKUP(LEFT(E2916,3),Services,Services,"")))</f>
        <v/>
      </c>
      <c r="J2916" s="3" t="str">
        <f t="shared" si="91"/>
        <v/>
      </c>
    </row>
    <row r="2917" spans="1:10" x14ac:dyDescent="0.35">
      <c r="A2917" s="7" t="str">
        <f>IF('Payments Export'!A2921="","",'Payments Export'!A2921)</f>
        <v/>
      </c>
      <c r="B2917" s="7" t="str">
        <f>IF('Payments Export'!A2921="","",'Payments Export'!B2921)</f>
        <v/>
      </c>
      <c r="C2917" s="7" t="str">
        <f>IF(IFERROR(VALUE('Payments Export'!H2921),'Payments Export'!H2921)&lt;&gt;0,IFERROR(VALUE('Payments Export'!H2921),'Payments Export'!H2921),"")</f>
        <v/>
      </c>
      <c r="D2917" s="7" t="str">
        <f>IF('Payments Export'!I2921="","",'Payments Export'!I2921)</f>
        <v/>
      </c>
      <c r="E2917" s="7" t="str">
        <f t="shared" si="90"/>
        <v/>
      </c>
      <c r="F2917" s="7" t="str">
        <f>IF('Payments Export'!A2921="","",'Payments Export'!N2921)</f>
        <v/>
      </c>
      <c r="G2917" s="7" t="str">
        <f>IF('Payments Export'!A2921="","",'Payments Export'!O2921)</f>
        <v/>
      </c>
      <c r="H2917" s="7" t="str">
        <f>IF('Payments Export'!B2921="","",G2917-F2917)</f>
        <v/>
      </c>
      <c r="I2917" s="3" t="str">
        <f>IF(C2917&lt;&gt;"",_xlfn.XLOOKUP(IFERROR(VALUE(C2917),C2917),'Items database'!A:A,'Items database'!B:B),(_xlfn.XLOOKUP(LEFT(E2917,3),Services,Services,"")))</f>
        <v/>
      </c>
      <c r="J2917" s="3" t="str">
        <f t="shared" si="91"/>
        <v/>
      </c>
    </row>
    <row r="2918" spans="1:10" x14ac:dyDescent="0.35">
      <c r="A2918" s="7" t="str">
        <f>IF('Payments Export'!A2922="","",'Payments Export'!A2922)</f>
        <v/>
      </c>
      <c r="B2918" s="7" t="str">
        <f>IF('Payments Export'!A2922="","",'Payments Export'!B2922)</f>
        <v/>
      </c>
      <c r="C2918" s="7" t="str">
        <f>IF(IFERROR(VALUE('Payments Export'!H2922),'Payments Export'!H2922)&lt;&gt;0,IFERROR(VALUE('Payments Export'!H2922),'Payments Export'!H2922),"")</f>
        <v/>
      </c>
      <c r="D2918" s="7" t="str">
        <f>IF('Payments Export'!I2922="","",'Payments Export'!I2922)</f>
        <v/>
      </c>
      <c r="E2918" s="7" t="str">
        <f t="shared" si="90"/>
        <v/>
      </c>
      <c r="F2918" s="7" t="str">
        <f>IF('Payments Export'!A2922="","",'Payments Export'!N2922)</f>
        <v/>
      </c>
      <c r="G2918" s="7" t="str">
        <f>IF('Payments Export'!A2922="","",'Payments Export'!O2922)</f>
        <v/>
      </c>
      <c r="H2918" s="7" t="str">
        <f>IF('Payments Export'!B2922="","",G2918-F2918)</f>
        <v/>
      </c>
      <c r="I2918" s="3" t="str">
        <f>IF(C2918&lt;&gt;"",_xlfn.XLOOKUP(IFERROR(VALUE(C2918),C2918),'Items database'!A:A,'Items database'!B:B),(_xlfn.XLOOKUP(LEFT(E2918,3),Services,Services,"")))</f>
        <v/>
      </c>
      <c r="J2918" s="3" t="str">
        <f t="shared" si="91"/>
        <v/>
      </c>
    </row>
    <row r="2919" spans="1:10" x14ac:dyDescent="0.35">
      <c r="A2919" s="7" t="str">
        <f>IF('Payments Export'!A2923="","",'Payments Export'!A2923)</f>
        <v/>
      </c>
      <c r="B2919" s="7" t="str">
        <f>IF('Payments Export'!A2923="","",'Payments Export'!B2923)</f>
        <v/>
      </c>
      <c r="C2919" s="7" t="str">
        <f>IF(IFERROR(VALUE('Payments Export'!H2923),'Payments Export'!H2923)&lt;&gt;0,IFERROR(VALUE('Payments Export'!H2923),'Payments Export'!H2923),"")</f>
        <v/>
      </c>
      <c r="D2919" s="7" t="str">
        <f>IF('Payments Export'!I2923="","",'Payments Export'!I2923)</f>
        <v/>
      </c>
      <c r="E2919" s="7" t="str">
        <f t="shared" si="90"/>
        <v/>
      </c>
      <c r="F2919" s="7" t="str">
        <f>IF('Payments Export'!A2923="","",'Payments Export'!N2923)</f>
        <v/>
      </c>
      <c r="G2919" s="7" t="str">
        <f>IF('Payments Export'!A2923="","",'Payments Export'!O2923)</f>
        <v/>
      </c>
      <c r="H2919" s="7" t="str">
        <f>IF('Payments Export'!B2923="","",G2919-F2919)</f>
        <v/>
      </c>
      <c r="I2919" s="3" t="str">
        <f>IF(C2919&lt;&gt;"",_xlfn.XLOOKUP(IFERROR(VALUE(C2919),C2919),'Items database'!A:A,'Items database'!B:B),(_xlfn.XLOOKUP(LEFT(E2919,3),Services,Services,"")))</f>
        <v/>
      </c>
      <c r="J2919" s="3" t="str">
        <f t="shared" si="91"/>
        <v/>
      </c>
    </row>
    <row r="2920" spans="1:10" x14ac:dyDescent="0.35">
      <c r="A2920" s="7" t="str">
        <f>IF('Payments Export'!A2924="","",'Payments Export'!A2924)</f>
        <v/>
      </c>
      <c r="B2920" s="7" t="str">
        <f>IF('Payments Export'!A2924="","",'Payments Export'!B2924)</f>
        <v/>
      </c>
      <c r="C2920" s="7" t="str">
        <f>IF(IFERROR(VALUE('Payments Export'!H2924),'Payments Export'!H2924)&lt;&gt;0,IFERROR(VALUE('Payments Export'!H2924),'Payments Export'!H2924),"")</f>
        <v/>
      </c>
      <c r="D2920" s="7" t="str">
        <f>IF('Payments Export'!I2924="","",'Payments Export'!I2924)</f>
        <v/>
      </c>
      <c r="E2920" s="7" t="str">
        <f t="shared" si="90"/>
        <v/>
      </c>
      <c r="F2920" s="7" t="str">
        <f>IF('Payments Export'!A2924="","",'Payments Export'!N2924)</f>
        <v/>
      </c>
      <c r="G2920" s="7" t="str">
        <f>IF('Payments Export'!A2924="","",'Payments Export'!O2924)</f>
        <v/>
      </c>
      <c r="H2920" s="7" t="str">
        <f>IF('Payments Export'!B2924="","",G2920-F2920)</f>
        <v/>
      </c>
      <c r="I2920" s="3" t="str">
        <f>IF(C2920&lt;&gt;"",_xlfn.XLOOKUP(IFERROR(VALUE(C2920),C2920),'Items database'!A:A,'Items database'!B:B),(_xlfn.XLOOKUP(LEFT(E2920,3),Services,Services,"")))</f>
        <v/>
      </c>
      <c r="J2920" s="3" t="str">
        <f t="shared" si="91"/>
        <v/>
      </c>
    </row>
    <row r="2921" spans="1:10" x14ac:dyDescent="0.35">
      <c r="A2921" s="7" t="str">
        <f>IF('Payments Export'!A2925="","",'Payments Export'!A2925)</f>
        <v/>
      </c>
      <c r="B2921" s="7" t="str">
        <f>IF('Payments Export'!A2925="","",'Payments Export'!B2925)</f>
        <v/>
      </c>
      <c r="C2921" s="7" t="str">
        <f>IF(IFERROR(VALUE('Payments Export'!H2925),'Payments Export'!H2925)&lt;&gt;0,IFERROR(VALUE('Payments Export'!H2925),'Payments Export'!H2925),"")</f>
        <v/>
      </c>
      <c r="D2921" s="7" t="str">
        <f>IF('Payments Export'!I2925="","",'Payments Export'!I2925)</f>
        <v/>
      </c>
      <c r="E2921" s="7" t="str">
        <f t="shared" si="90"/>
        <v/>
      </c>
      <c r="F2921" s="7" t="str">
        <f>IF('Payments Export'!A2925="","",'Payments Export'!N2925)</f>
        <v/>
      </c>
      <c r="G2921" s="7" t="str">
        <f>IF('Payments Export'!A2925="","",'Payments Export'!O2925)</f>
        <v/>
      </c>
      <c r="H2921" s="7" t="str">
        <f>IF('Payments Export'!B2925="","",G2921-F2921)</f>
        <v/>
      </c>
      <c r="I2921" s="3" t="str">
        <f>IF(C2921&lt;&gt;"",_xlfn.XLOOKUP(IFERROR(VALUE(C2921),C2921),'Items database'!A:A,'Items database'!B:B),(_xlfn.XLOOKUP(LEFT(E2921,3),Services,Services,"")))</f>
        <v/>
      </c>
      <c r="J2921" s="3" t="str">
        <f t="shared" si="91"/>
        <v/>
      </c>
    </row>
    <row r="2922" spans="1:10" x14ac:dyDescent="0.35">
      <c r="A2922" s="7" t="str">
        <f>IF('Payments Export'!A2926="","",'Payments Export'!A2926)</f>
        <v/>
      </c>
      <c r="B2922" s="7" t="str">
        <f>IF('Payments Export'!A2926="","",'Payments Export'!B2926)</f>
        <v/>
      </c>
      <c r="C2922" s="7" t="str">
        <f>IF(IFERROR(VALUE('Payments Export'!H2926),'Payments Export'!H2926)&lt;&gt;0,IFERROR(VALUE('Payments Export'!H2926),'Payments Export'!H2926),"")</f>
        <v/>
      </c>
      <c r="D2922" s="7" t="str">
        <f>IF('Payments Export'!I2926="","",'Payments Export'!I2926)</f>
        <v/>
      </c>
      <c r="E2922" s="7" t="str">
        <f t="shared" si="90"/>
        <v/>
      </c>
      <c r="F2922" s="7" t="str">
        <f>IF('Payments Export'!A2926="","",'Payments Export'!N2926)</f>
        <v/>
      </c>
      <c r="G2922" s="7" t="str">
        <f>IF('Payments Export'!A2926="","",'Payments Export'!O2926)</f>
        <v/>
      </c>
      <c r="H2922" s="7" t="str">
        <f>IF('Payments Export'!B2926="","",G2922-F2922)</f>
        <v/>
      </c>
      <c r="I2922" s="3" t="str">
        <f>IF(C2922&lt;&gt;"",_xlfn.XLOOKUP(IFERROR(VALUE(C2922),C2922),'Items database'!A:A,'Items database'!B:B),(_xlfn.XLOOKUP(LEFT(E2922,3),Services,Services,"")))</f>
        <v/>
      </c>
      <c r="J2922" s="3" t="str">
        <f t="shared" si="91"/>
        <v/>
      </c>
    </row>
    <row r="2923" spans="1:10" x14ac:dyDescent="0.35">
      <c r="A2923" s="7" t="str">
        <f>IF('Payments Export'!A2927="","",'Payments Export'!A2927)</f>
        <v/>
      </c>
      <c r="B2923" s="7" t="str">
        <f>IF('Payments Export'!A2927="","",'Payments Export'!B2927)</f>
        <v/>
      </c>
      <c r="C2923" s="7" t="str">
        <f>IF(IFERROR(VALUE('Payments Export'!H2927),'Payments Export'!H2927)&lt;&gt;0,IFERROR(VALUE('Payments Export'!H2927),'Payments Export'!H2927),"")</f>
        <v/>
      </c>
      <c r="D2923" s="7" t="str">
        <f>IF('Payments Export'!I2927="","",'Payments Export'!I2927)</f>
        <v/>
      </c>
      <c r="E2923" s="7" t="str">
        <f t="shared" si="90"/>
        <v/>
      </c>
      <c r="F2923" s="7" t="str">
        <f>IF('Payments Export'!A2927="","",'Payments Export'!N2927)</f>
        <v/>
      </c>
      <c r="G2923" s="7" t="str">
        <f>IF('Payments Export'!A2927="","",'Payments Export'!O2927)</f>
        <v/>
      </c>
      <c r="H2923" s="7" t="str">
        <f>IF('Payments Export'!B2927="","",G2923-F2923)</f>
        <v/>
      </c>
      <c r="I2923" s="3" t="str">
        <f>IF(C2923&lt;&gt;"",_xlfn.XLOOKUP(IFERROR(VALUE(C2923),C2923),'Items database'!A:A,'Items database'!B:B),(_xlfn.XLOOKUP(LEFT(E2923,3),Services,Services,"")))</f>
        <v/>
      </c>
      <c r="J2923" s="3" t="str">
        <f t="shared" si="91"/>
        <v/>
      </c>
    </row>
    <row r="2924" spans="1:10" x14ac:dyDescent="0.35">
      <c r="A2924" s="7" t="str">
        <f>IF('Payments Export'!A2928="","",'Payments Export'!A2928)</f>
        <v/>
      </c>
      <c r="B2924" s="7" t="str">
        <f>IF('Payments Export'!A2928="","",'Payments Export'!B2928)</f>
        <v/>
      </c>
      <c r="C2924" s="7" t="str">
        <f>IF(IFERROR(VALUE('Payments Export'!H2928),'Payments Export'!H2928)&lt;&gt;0,IFERROR(VALUE('Payments Export'!H2928),'Payments Export'!H2928),"")</f>
        <v/>
      </c>
      <c r="D2924" s="7" t="str">
        <f>IF('Payments Export'!I2928="","",'Payments Export'!I2928)</f>
        <v/>
      </c>
      <c r="E2924" s="7" t="str">
        <f t="shared" si="90"/>
        <v/>
      </c>
      <c r="F2924" s="7" t="str">
        <f>IF('Payments Export'!A2928="","",'Payments Export'!N2928)</f>
        <v/>
      </c>
      <c r="G2924" s="7" t="str">
        <f>IF('Payments Export'!A2928="","",'Payments Export'!O2928)</f>
        <v/>
      </c>
      <c r="H2924" s="7" t="str">
        <f>IF('Payments Export'!B2928="","",G2924-F2924)</f>
        <v/>
      </c>
      <c r="I2924" s="3" t="str">
        <f>IF(C2924&lt;&gt;"",_xlfn.XLOOKUP(IFERROR(VALUE(C2924),C2924),'Items database'!A:A,'Items database'!B:B),(_xlfn.XLOOKUP(LEFT(E2924,3),Services,Services,"")))</f>
        <v/>
      </c>
      <c r="J2924" s="3" t="str">
        <f t="shared" si="91"/>
        <v/>
      </c>
    </row>
    <row r="2925" spans="1:10" x14ac:dyDescent="0.35">
      <c r="A2925" s="7" t="str">
        <f>IF('Payments Export'!A2929="","",'Payments Export'!A2929)</f>
        <v/>
      </c>
      <c r="B2925" s="7" t="str">
        <f>IF('Payments Export'!A2929="","",'Payments Export'!B2929)</f>
        <v/>
      </c>
      <c r="C2925" s="7" t="str">
        <f>IF(IFERROR(VALUE('Payments Export'!H2929),'Payments Export'!H2929)&lt;&gt;0,IFERROR(VALUE('Payments Export'!H2929),'Payments Export'!H2929),"")</f>
        <v/>
      </c>
      <c r="D2925" s="7" t="str">
        <f>IF('Payments Export'!I2929="","",'Payments Export'!I2929)</f>
        <v/>
      </c>
      <c r="E2925" s="7" t="str">
        <f t="shared" si="90"/>
        <v/>
      </c>
      <c r="F2925" s="7" t="str">
        <f>IF('Payments Export'!A2929="","",'Payments Export'!N2929)</f>
        <v/>
      </c>
      <c r="G2925" s="7" t="str">
        <f>IF('Payments Export'!A2929="","",'Payments Export'!O2929)</f>
        <v/>
      </c>
      <c r="H2925" s="7" t="str">
        <f>IF('Payments Export'!B2929="","",G2925-F2925)</f>
        <v/>
      </c>
      <c r="I2925" s="3" t="str">
        <f>IF(C2925&lt;&gt;"",_xlfn.XLOOKUP(IFERROR(VALUE(C2925),C2925),'Items database'!A:A,'Items database'!B:B),(_xlfn.XLOOKUP(LEFT(E2925,3),Services,Services,"")))</f>
        <v/>
      </c>
      <c r="J2925" s="3" t="str">
        <f t="shared" si="91"/>
        <v/>
      </c>
    </row>
    <row r="2926" spans="1:10" x14ac:dyDescent="0.35">
      <c r="A2926" s="7" t="str">
        <f>IF('Payments Export'!A2930="","",'Payments Export'!A2930)</f>
        <v/>
      </c>
      <c r="B2926" s="7" t="str">
        <f>IF('Payments Export'!A2930="","",'Payments Export'!B2930)</f>
        <v/>
      </c>
      <c r="C2926" s="7" t="str">
        <f>IF(IFERROR(VALUE('Payments Export'!H2930),'Payments Export'!H2930)&lt;&gt;0,IFERROR(VALUE('Payments Export'!H2930),'Payments Export'!H2930),"")</f>
        <v/>
      </c>
      <c r="D2926" s="7" t="str">
        <f>IF('Payments Export'!I2930="","",'Payments Export'!I2930)</f>
        <v/>
      </c>
      <c r="E2926" s="7" t="str">
        <f t="shared" si="90"/>
        <v/>
      </c>
      <c r="F2926" s="7" t="str">
        <f>IF('Payments Export'!A2930="","",'Payments Export'!N2930)</f>
        <v/>
      </c>
      <c r="G2926" s="7" t="str">
        <f>IF('Payments Export'!A2930="","",'Payments Export'!O2930)</f>
        <v/>
      </c>
      <c r="H2926" s="7" t="str">
        <f>IF('Payments Export'!B2930="","",G2926-F2926)</f>
        <v/>
      </c>
      <c r="I2926" s="3" t="str">
        <f>IF(C2926&lt;&gt;"",_xlfn.XLOOKUP(IFERROR(VALUE(C2926),C2926),'Items database'!A:A,'Items database'!B:B),(_xlfn.XLOOKUP(LEFT(E2926,3),Services,Services,"")))</f>
        <v/>
      </c>
      <c r="J2926" s="3" t="str">
        <f t="shared" si="91"/>
        <v/>
      </c>
    </row>
    <row r="2927" spans="1:10" x14ac:dyDescent="0.35">
      <c r="A2927" s="7" t="str">
        <f>IF('Payments Export'!A2931="","",'Payments Export'!A2931)</f>
        <v/>
      </c>
      <c r="B2927" s="7" t="str">
        <f>IF('Payments Export'!A2931="","",'Payments Export'!B2931)</f>
        <v/>
      </c>
      <c r="C2927" s="7" t="str">
        <f>IF(IFERROR(VALUE('Payments Export'!H2931),'Payments Export'!H2931)&lt;&gt;0,IFERROR(VALUE('Payments Export'!H2931),'Payments Export'!H2931),"")</f>
        <v/>
      </c>
      <c r="D2927" s="7" t="str">
        <f>IF('Payments Export'!I2931="","",'Payments Export'!I2931)</f>
        <v/>
      </c>
      <c r="E2927" s="7" t="str">
        <f t="shared" si="90"/>
        <v/>
      </c>
      <c r="F2927" s="7" t="str">
        <f>IF('Payments Export'!A2931="","",'Payments Export'!N2931)</f>
        <v/>
      </c>
      <c r="G2927" s="7" t="str">
        <f>IF('Payments Export'!A2931="","",'Payments Export'!O2931)</f>
        <v/>
      </c>
      <c r="H2927" s="7" t="str">
        <f>IF('Payments Export'!B2931="","",G2927-F2927)</f>
        <v/>
      </c>
      <c r="I2927" s="3" t="str">
        <f>IF(C2927&lt;&gt;"",_xlfn.XLOOKUP(IFERROR(VALUE(C2927),C2927),'Items database'!A:A,'Items database'!B:B),(_xlfn.XLOOKUP(LEFT(E2927,3),Services,Services,"")))</f>
        <v/>
      </c>
      <c r="J2927" s="3" t="str">
        <f t="shared" si="91"/>
        <v/>
      </c>
    </row>
    <row r="2928" spans="1:10" x14ac:dyDescent="0.35">
      <c r="A2928" s="7" t="str">
        <f>IF('Payments Export'!A2932="","",'Payments Export'!A2932)</f>
        <v/>
      </c>
      <c r="B2928" s="7" t="str">
        <f>IF('Payments Export'!A2932="","",'Payments Export'!B2932)</f>
        <v/>
      </c>
      <c r="C2928" s="7" t="str">
        <f>IF(IFERROR(VALUE('Payments Export'!H2932),'Payments Export'!H2932)&lt;&gt;0,IFERROR(VALUE('Payments Export'!H2932),'Payments Export'!H2932),"")</f>
        <v/>
      </c>
      <c r="D2928" s="7" t="str">
        <f>IF('Payments Export'!I2932="","",'Payments Export'!I2932)</f>
        <v/>
      </c>
      <c r="E2928" s="7" t="str">
        <f t="shared" si="90"/>
        <v/>
      </c>
      <c r="F2928" s="7" t="str">
        <f>IF('Payments Export'!A2932="","",'Payments Export'!N2932)</f>
        <v/>
      </c>
      <c r="G2928" s="7" t="str">
        <f>IF('Payments Export'!A2932="","",'Payments Export'!O2932)</f>
        <v/>
      </c>
      <c r="H2928" s="7" t="str">
        <f>IF('Payments Export'!B2932="","",G2928-F2928)</f>
        <v/>
      </c>
      <c r="I2928" s="3" t="str">
        <f>IF(C2928&lt;&gt;"",_xlfn.XLOOKUP(IFERROR(VALUE(C2928),C2928),'Items database'!A:A,'Items database'!B:B),(_xlfn.XLOOKUP(LEFT(E2928,3),Services,Services,"")))</f>
        <v/>
      </c>
      <c r="J2928" s="3" t="str">
        <f t="shared" si="91"/>
        <v/>
      </c>
    </row>
    <row r="2929" spans="1:10" x14ac:dyDescent="0.35">
      <c r="A2929" s="7" t="str">
        <f>IF('Payments Export'!A2933="","",'Payments Export'!A2933)</f>
        <v/>
      </c>
      <c r="B2929" s="7" t="str">
        <f>IF('Payments Export'!A2933="","",'Payments Export'!B2933)</f>
        <v/>
      </c>
      <c r="C2929" s="7" t="str">
        <f>IF(IFERROR(VALUE('Payments Export'!H2933),'Payments Export'!H2933)&lt;&gt;0,IFERROR(VALUE('Payments Export'!H2933),'Payments Export'!H2933),"")</f>
        <v/>
      </c>
      <c r="D2929" s="7" t="str">
        <f>IF('Payments Export'!I2933="","",'Payments Export'!I2933)</f>
        <v/>
      </c>
      <c r="E2929" s="7" t="str">
        <f t="shared" si="90"/>
        <v/>
      </c>
      <c r="F2929" s="7" t="str">
        <f>IF('Payments Export'!A2933="","",'Payments Export'!N2933)</f>
        <v/>
      </c>
      <c r="G2929" s="7" t="str">
        <f>IF('Payments Export'!A2933="","",'Payments Export'!O2933)</f>
        <v/>
      </c>
      <c r="H2929" s="7" t="str">
        <f>IF('Payments Export'!B2933="","",G2929-F2929)</f>
        <v/>
      </c>
      <c r="I2929" s="3" t="str">
        <f>IF(C2929&lt;&gt;"",_xlfn.XLOOKUP(IFERROR(VALUE(C2929),C2929),'Items database'!A:A,'Items database'!B:B),(_xlfn.XLOOKUP(LEFT(E2929,3),Services,Services,"")))</f>
        <v/>
      </c>
      <c r="J2929" s="3" t="str">
        <f t="shared" si="91"/>
        <v/>
      </c>
    </row>
    <row r="2930" spans="1:10" x14ac:dyDescent="0.35">
      <c r="A2930" s="7" t="str">
        <f>IF('Payments Export'!A2934="","",'Payments Export'!A2934)</f>
        <v/>
      </c>
      <c r="B2930" s="7" t="str">
        <f>IF('Payments Export'!A2934="","",'Payments Export'!B2934)</f>
        <v/>
      </c>
      <c r="C2930" s="7" t="str">
        <f>IF(IFERROR(VALUE('Payments Export'!H2934),'Payments Export'!H2934)&lt;&gt;0,IFERROR(VALUE('Payments Export'!H2934),'Payments Export'!H2934),"")</f>
        <v/>
      </c>
      <c r="D2930" s="7" t="str">
        <f>IF('Payments Export'!I2934="","",'Payments Export'!I2934)</f>
        <v/>
      </c>
      <c r="E2930" s="7" t="str">
        <f t="shared" si="90"/>
        <v/>
      </c>
      <c r="F2930" s="7" t="str">
        <f>IF('Payments Export'!A2934="","",'Payments Export'!N2934)</f>
        <v/>
      </c>
      <c r="G2930" s="7" t="str">
        <f>IF('Payments Export'!A2934="","",'Payments Export'!O2934)</f>
        <v/>
      </c>
      <c r="H2930" s="7" t="str">
        <f>IF('Payments Export'!B2934="","",G2930-F2930)</f>
        <v/>
      </c>
      <c r="I2930" s="3" t="str">
        <f>IF(C2930&lt;&gt;"",_xlfn.XLOOKUP(IFERROR(VALUE(C2930),C2930),'Items database'!A:A,'Items database'!B:B),(_xlfn.XLOOKUP(LEFT(E2930,3),Services,Services,"")))</f>
        <v/>
      </c>
      <c r="J2930" s="3" t="str">
        <f t="shared" si="91"/>
        <v/>
      </c>
    </row>
    <row r="2931" spans="1:10" x14ac:dyDescent="0.35">
      <c r="A2931" s="7" t="str">
        <f>IF('Payments Export'!A2935="","",'Payments Export'!A2935)</f>
        <v/>
      </c>
      <c r="B2931" s="7" t="str">
        <f>IF('Payments Export'!A2935="","",'Payments Export'!B2935)</f>
        <v/>
      </c>
      <c r="C2931" s="7" t="str">
        <f>IF(IFERROR(VALUE('Payments Export'!H2935),'Payments Export'!H2935)&lt;&gt;0,IFERROR(VALUE('Payments Export'!H2935),'Payments Export'!H2935),"")</f>
        <v/>
      </c>
      <c r="D2931" s="7" t="str">
        <f>IF('Payments Export'!I2935="","",'Payments Export'!I2935)</f>
        <v/>
      </c>
      <c r="E2931" s="7" t="str">
        <f t="shared" si="90"/>
        <v/>
      </c>
      <c r="F2931" s="7" t="str">
        <f>IF('Payments Export'!A2935="","",'Payments Export'!N2935)</f>
        <v/>
      </c>
      <c r="G2931" s="7" t="str">
        <f>IF('Payments Export'!A2935="","",'Payments Export'!O2935)</f>
        <v/>
      </c>
      <c r="H2931" s="7" t="str">
        <f>IF('Payments Export'!B2935="","",G2931-F2931)</f>
        <v/>
      </c>
      <c r="I2931" s="3" t="str">
        <f>IF(C2931&lt;&gt;"",_xlfn.XLOOKUP(IFERROR(VALUE(C2931),C2931),'Items database'!A:A,'Items database'!B:B),(_xlfn.XLOOKUP(LEFT(E2931,3),Services,Services,"")))</f>
        <v/>
      </c>
      <c r="J2931" s="3" t="str">
        <f t="shared" si="91"/>
        <v/>
      </c>
    </row>
    <row r="2932" spans="1:10" x14ac:dyDescent="0.35">
      <c r="A2932" s="7" t="str">
        <f>IF('Payments Export'!A2936="","",'Payments Export'!A2936)</f>
        <v/>
      </c>
      <c r="B2932" s="7" t="str">
        <f>IF('Payments Export'!A2936="","",'Payments Export'!B2936)</f>
        <v/>
      </c>
      <c r="C2932" s="7" t="str">
        <f>IF(IFERROR(VALUE('Payments Export'!H2936),'Payments Export'!H2936)&lt;&gt;0,IFERROR(VALUE('Payments Export'!H2936),'Payments Export'!H2936),"")</f>
        <v/>
      </c>
      <c r="D2932" s="7" t="str">
        <f>IF('Payments Export'!I2936="","",'Payments Export'!I2936)</f>
        <v/>
      </c>
      <c r="E2932" s="7" t="str">
        <f t="shared" si="90"/>
        <v/>
      </c>
      <c r="F2932" s="7" t="str">
        <f>IF('Payments Export'!A2936="","",'Payments Export'!N2936)</f>
        <v/>
      </c>
      <c r="G2932" s="7" t="str">
        <f>IF('Payments Export'!A2936="","",'Payments Export'!O2936)</f>
        <v/>
      </c>
      <c r="H2932" s="7" t="str">
        <f>IF('Payments Export'!B2936="","",G2932-F2932)</f>
        <v/>
      </c>
      <c r="I2932" s="3" t="str">
        <f>IF(C2932&lt;&gt;"",_xlfn.XLOOKUP(IFERROR(VALUE(C2932),C2932),'Items database'!A:A,'Items database'!B:B),(_xlfn.XLOOKUP(LEFT(E2932,3),Services,Services,"")))</f>
        <v/>
      </c>
      <c r="J2932" s="3" t="str">
        <f t="shared" si="91"/>
        <v/>
      </c>
    </row>
    <row r="2933" spans="1:10" x14ac:dyDescent="0.35">
      <c r="A2933" s="7" t="str">
        <f>IF('Payments Export'!A2937="","",'Payments Export'!A2937)</f>
        <v/>
      </c>
      <c r="B2933" s="7" t="str">
        <f>IF('Payments Export'!A2937="","",'Payments Export'!B2937)</f>
        <v/>
      </c>
      <c r="C2933" s="7" t="str">
        <f>IF(IFERROR(VALUE('Payments Export'!H2937),'Payments Export'!H2937)&lt;&gt;0,IFERROR(VALUE('Payments Export'!H2937),'Payments Export'!H2937),"")</f>
        <v/>
      </c>
      <c r="D2933" s="7" t="str">
        <f>IF('Payments Export'!I2937="","",'Payments Export'!I2937)</f>
        <v/>
      </c>
      <c r="E2933" s="7" t="str">
        <f t="shared" si="90"/>
        <v/>
      </c>
      <c r="F2933" s="7" t="str">
        <f>IF('Payments Export'!A2937="","",'Payments Export'!N2937)</f>
        <v/>
      </c>
      <c r="G2933" s="7" t="str">
        <f>IF('Payments Export'!A2937="","",'Payments Export'!O2937)</f>
        <v/>
      </c>
      <c r="H2933" s="7" t="str">
        <f>IF('Payments Export'!B2937="","",G2933-F2933)</f>
        <v/>
      </c>
      <c r="I2933" s="3" t="str">
        <f>IF(C2933&lt;&gt;"",_xlfn.XLOOKUP(IFERROR(VALUE(C2933),C2933),'Items database'!A:A,'Items database'!B:B),(_xlfn.XLOOKUP(LEFT(E2933,3),Services,Services,"")))</f>
        <v/>
      </c>
      <c r="J2933" s="3" t="str">
        <f t="shared" si="91"/>
        <v/>
      </c>
    </row>
    <row r="2934" spans="1:10" x14ac:dyDescent="0.35">
      <c r="A2934" s="7" t="str">
        <f>IF('Payments Export'!A2938="","",'Payments Export'!A2938)</f>
        <v/>
      </c>
      <c r="B2934" s="7" t="str">
        <f>IF('Payments Export'!A2938="","",'Payments Export'!B2938)</f>
        <v/>
      </c>
      <c r="C2934" s="7" t="str">
        <f>IF(IFERROR(VALUE('Payments Export'!H2938),'Payments Export'!H2938)&lt;&gt;0,IFERROR(VALUE('Payments Export'!H2938),'Payments Export'!H2938),"")</f>
        <v/>
      </c>
      <c r="D2934" s="7" t="str">
        <f>IF('Payments Export'!I2938="","",'Payments Export'!I2938)</f>
        <v/>
      </c>
      <c r="E2934" s="7" t="str">
        <f t="shared" si="90"/>
        <v/>
      </c>
      <c r="F2934" s="7" t="str">
        <f>IF('Payments Export'!A2938="","",'Payments Export'!N2938)</f>
        <v/>
      </c>
      <c r="G2934" s="7" t="str">
        <f>IF('Payments Export'!A2938="","",'Payments Export'!O2938)</f>
        <v/>
      </c>
      <c r="H2934" s="7" t="str">
        <f>IF('Payments Export'!B2938="","",G2934-F2934)</f>
        <v/>
      </c>
      <c r="I2934" s="3" t="str">
        <f>IF(C2934&lt;&gt;"",_xlfn.XLOOKUP(IFERROR(VALUE(C2934),C2934),'Items database'!A:A,'Items database'!B:B),(_xlfn.XLOOKUP(LEFT(E2934,3),Services,Services,"")))</f>
        <v/>
      </c>
      <c r="J2934" s="3" t="str">
        <f t="shared" si="91"/>
        <v/>
      </c>
    </row>
    <row r="2935" spans="1:10" x14ac:dyDescent="0.35">
      <c r="A2935" s="7" t="str">
        <f>IF('Payments Export'!A2939="","",'Payments Export'!A2939)</f>
        <v/>
      </c>
      <c r="B2935" s="7" t="str">
        <f>IF('Payments Export'!A2939="","",'Payments Export'!B2939)</f>
        <v/>
      </c>
      <c r="C2935" s="7" t="str">
        <f>IF(IFERROR(VALUE('Payments Export'!H2939),'Payments Export'!H2939)&lt;&gt;0,IFERROR(VALUE('Payments Export'!H2939),'Payments Export'!H2939),"")</f>
        <v/>
      </c>
      <c r="D2935" s="7" t="str">
        <f>IF('Payments Export'!I2939="","",'Payments Export'!I2939)</f>
        <v/>
      </c>
      <c r="E2935" s="7" t="str">
        <f t="shared" si="90"/>
        <v/>
      </c>
      <c r="F2935" s="7" t="str">
        <f>IF('Payments Export'!A2939="","",'Payments Export'!N2939)</f>
        <v/>
      </c>
      <c r="G2935" s="7" t="str">
        <f>IF('Payments Export'!A2939="","",'Payments Export'!O2939)</f>
        <v/>
      </c>
      <c r="H2935" s="7" t="str">
        <f>IF('Payments Export'!B2939="","",G2935-F2935)</f>
        <v/>
      </c>
      <c r="I2935" s="3" t="str">
        <f>IF(C2935&lt;&gt;"",_xlfn.XLOOKUP(IFERROR(VALUE(C2935),C2935),'Items database'!A:A,'Items database'!B:B),(_xlfn.XLOOKUP(LEFT(E2935,3),Services,Services,"")))</f>
        <v/>
      </c>
      <c r="J2935" s="3" t="str">
        <f t="shared" si="91"/>
        <v/>
      </c>
    </row>
    <row r="2936" spans="1:10" x14ac:dyDescent="0.35">
      <c r="A2936" s="7" t="str">
        <f>IF('Payments Export'!A2940="","",'Payments Export'!A2940)</f>
        <v/>
      </c>
      <c r="B2936" s="7" t="str">
        <f>IF('Payments Export'!A2940="","",'Payments Export'!B2940)</f>
        <v/>
      </c>
      <c r="C2936" s="7" t="str">
        <f>IF(IFERROR(VALUE('Payments Export'!H2940),'Payments Export'!H2940)&lt;&gt;0,IFERROR(VALUE('Payments Export'!H2940),'Payments Export'!H2940),"")</f>
        <v/>
      </c>
      <c r="D2936" s="7" t="str">
        <f>IF('Payments Export'!I2940="","",'Payments Export'!I2940)</f>
        <v/>
      </c>
      <c r="E2936" s="7" t="str">
        <f t="shared" si="90"/>
        <v/>
      </c>
      <c r="F2936" s="7" t="str">
        <f>IF('Payments Export'!A2940="","",'Payments Export'!N2940)</f>
        <v/>
      </c>
      <c r="G2936" s="7" t="str">
        <f>IF('Payments Export'!A2940="","",'Payments Export'!O2940)</f>
        <v/>
      </c>
      <c r="H2936" s="7" t="str">
        <f>IF('Payments Export'!B2940="","",G2936-F2936)</f>
        <v/>
      </c>
      <c r="I2936" s="3" t="str">
        <f>IF(C2936&lt;&gt;"",_xlfn.XLOOKUP(IFERROR(VALUE(C2936),C2936),'Items database'!A:A,'Items database'!B:B),(_xlfn.XLOOKUP(LEFT(E2936,3),Services,Services,"")))</f>
        <v/>
      </c>
      <c r="J2936" s="3" t="str">
        <f t="shared" si="91"/>
        <v/>
      </c>
    </row>
    <row r="2937" spans="1:10" x14ac:dyDescent="0.35">
      <c r="A2937" s="7" t="str">
        <f>IF('Payments Export'!A2941="","",'Payments Export'!A2941)</f>
        <v/>
      </c>
      <c r="B2937" s="7" t="str">
        <f>IF('Payments Export'!A2941="","",'Payments Export'!B2941)</f>
        <v/>
      </c>
      <c r="C2937" s="7" t="str">
        <f>IF(IFERROR(VALUE('Payments Export'!H2941),'Payments Export'!H2941)&lt;&gt;0,IFERROR(VALUE('Payments Export'!H2941),'Payments Export'!H2941),"")</f>
        <v/>
      </c>
      <c r="D2937" s="7" t="str">
        <f>IF('Payments Export'!I2941="","",'Payments Export'!I2941)</f>
        <v/>
      </c>
      <c r="E2937" s="7" t="str">
        <f t="shared" si="90"/>
        <v/>
      </c>
      <c r="F2937" s="7" t="str">
        <f>IF('Payments Export'!A2941="","",'Payments Export'!N2941)</f>
        <v/>
      </c>
      <c r="G2937" s="7" t="str">
        <f>IF('Payments Export'!A2941="","",'Payments Export'!O2941)</f>
        <v/>
      </c>
      <c r="H2937" s="7" t="str">
        <f>IF('Payments Export'!B2941="","",G2937-F2937)</f>
        <v/>
      </c>
      <c r="I2937" s="3" t="str">
        <f>IF(C2937&lt;&gt;"",_xlfn.XLOOKUP(IFERROR(VALUE(C2937),C2937),'Items database'!A:A,'Items database'!B:B),(_xlfn.XLOOKUP(LEFT(E2937,3),Services,Services,"")))</f>
        <v/>
      </c>
      <c r="J2937" s="3" t="str">
        <f t="shared" si="91"/>
        <v/>
      </c>
    </row>
    <row r="2938" spans="1:10" x14ac:dyDescent="0.35">
      <c r="A2938" s="7" t="str">
        <f>IF('Payments Export'!A2942="","",'Payments Export'!A2942)</f>
        <v/>
      </c>
      <c r="B2938" s="7" t="str">
        <f>IF('Payments Export'!A2942="","",'Payments Export'!B2942)</f>
        <v/>
      </c>
      <c r="C2938" s="7" t="str">
        <f>IF(IFERROR(VALUE('Payments Export'!H2942),'Payments Export'!H2942)&lt;&gt;0,IFERROR(VALUE('Payments Export'!H2942),'Payments Export'!H2942),"")</f>
        <v/>
      </c>
      <c r="D2938" s="7" t="str">
        <f>IF('Payments Export'!I2942="","",'Payments Export'!I2942)</f>
        <v/>
      </c>
      <c r="E2938" s="7" t="str">
        <f t="shared" si="90"/>
        <v/>
      </c>
      <c r="F2938" s="7" t="str">
        <f>IF('Payments Export'!A2942="","",'Payments Export'!N2942)</f>
        <v/>
      </c>
      <c r="G2938" s="7" t="str">
        <f>IF('Payments Export'!A2942="","",'Payments Export'!O2942)</f>
        <v/>
      </c>
      <c r="H2938" s="7" t="str">
        <f>IF('Payments Export'!B2942="","",G2938-F2938)</f>
        <v/>
      </c>
      <c r="I2938" s="3" t="str">
        <f>IF(C2938&lt;&gt;"",_xlfn.XLOOKUP(IFERROR(VALUE(C2938),C2938),'Items database'!A:A,'Items database'!B:B),(_xlfn.XLOOKUP(LEFT(E2938,3),Services,Services,"")))</f>
        <v/>
      </c>
      <c r="J2938" s="3" t="str">
        <f t="shared" si="91"/>
        <v/>
      </c>
    </row>
    <row r="2939" spans="1:10" x14ac:dyDescent="0.35">
      <c r="A2939" s="7" t="str">
        <f>IF('Payments Export'!A2943="","",'Payments Export'!A2943)</f>
        <v/>
      </c>
      <c r="B2939" s="7" t="str">
        <f>IF('Payments Export'!A2943="","",'Payments Export'!B2943)</f>
        <v/>
      </c>
      <c r="C2939" s="7" t="str">
        <f>IF(IFERROR(VALUE('Payments Export'!H2943),'Payments Export'!H2943)&lt;&gt;0,IFERROR(VALUE('Payments Export'!H2943),'Payments Export'!H2943),"")</f>
        <v/>
      </c>
      <c r="D2939" s="7" t="str">
        <f>IF('Payments Export'!I2943="","",'Payments Export'!I2943)</f>
        <v/>
      </c>
      <c r="E2939" s="7" t="str">
        <f t="shared" si="90"/>
        <v/>
      </c>
      <c r="F2939" s="7" t="str">
        <f>IF('Payments Export'!A2943="","",'Payments Export'!N2943)</f>
        <v/>
      </c>
      <c r="G2939" s="7" t="str">
        <f>IF('Payments Export'!A2943="","",'Payments Export'!O2943)</f>
        <v/>
      </c>
      <c r="H2939" s="7" t="str">
        <f>IF('Payments Export'!B2943="","",G2939-F2939)</f>
        <v/>
      </c>
      <c r="I2939" s="3" t="str">
        <f>IF(C2939&lt;&gt;"",_xlfn.XLOOKUP(IFERROR(VALUE(C2939),C2939),'Items database'!A:A,'Items database'!B:B),(_xlfn.XLOOKUP(LEFT(E2939,3),Services,Services,"")))</f>
        <v/>
      </c>
      <c r="J2939" s="3" t="str">
        <f t="shared" si="91"/>
        <v/>
      </c>
    </row>
    <row r="2940" spans="1:10" x14ac:dyDescent="0.35">
      <c r="A2940" s="7" t="str">
        <f>IF('Payments Export'!A2944="","",'Payments Export'!A2944)</f>
        <v/>
      </c>
      <c r="B2940" s="7" t="str">
        <f>IF('Payments Export'!A2944="","",'Payments Export'!B2944)</f>
        <v/>
      </c>
      <c r="C2940" s="7" t="str">
        <f>IF(IFERROR(VALUE('Payments Export'!H2944),'Payments Export'!H2944)&lt;&gt;0,IFERROR(VALUE('Payments Export'!H2944),'Payments Export'!H2944),"")</f>
        <v/>
      </c>
      <c r="D2940" s="7" t="str">
        <f>IF('Payments Export'!I2944="","",'Payments Export'!I2944)</f>
        <v/>
      </c>
      <c r="E2940" s="7" t="str">
        <f t="shared" si="90"/>
        <v/>
      </c>
      <c r="F2940" s="7" t="str">
        <f>IF('Payments Export'!A2944="","",'Payments Export'!N2944)</f>
        <v/>
      </c>
      <c r="G2940" s="7" t="str">
        <f>IF('Payments Export'!A2944="","",'Payments Export'!O2944)</f>
        <v/>
      </c>
      <c r="H2940" s="7" t="str">
        <f>IF('Payments Export'!B2944="","",G2940-F2940)</f>
        <v/>
      </c>
      <c r="I2940" s="3" t="str">
        <f>IF(C2940&lt;&gt;"",_xlfn.XLOOKUP(IFERROR(VALUE(C2940),C2940),'Items database'!A:A,'Items database'!B:B),(_xlfn.XLOOKUP(LEFT(E2940,3),Services,Services,"")))</f>
        <v/>
      </c>
      <c r="J2940" s="3" t="str">
        <f t="shared" si="91"/>
        <v/>
      </c>
    </row>
    <row r="2941" spans="1:10" x14ac:dyDescent="0.35">
      <c r="A2941" s="7" t="str">
        <f>IF('Payments Export'!A2945="","",'Payments Export'!A2945)</f>
        <v/>
      </c>
      <c r="B2941" s="7" t="str">
        <f>IF('Payments Export'!A2945="","",'Payments Export'!B2945)</f>
        <v/>
      </c>
      <c r="C2941" s="7" t="str">
        <f>IF(IFERROR(VALUE('Payments Export'!H2945),'Payments Export'!H2945)&lt;&gt;0,IFERROR(VALUE('Payments Export'!H2945),'Payments Export'!H2945),"")</f>
        <v/>
      </c>
      <c r="D2941" s="7" t="str">
        <f>IF('Payments Export'!I2945="","",'Payments Export'!I2945)</f>
        <v/>
      </c>
      <c r="E2941" s="7" t="str">
        <f t="shared" si="90"/>
        <v/>
      </c>
      <c r="F2941" s="7" t="str">
        <f>IF('Payments Export'!A2945="","",'Payments Export'!N2945)</f>
        <v/>
      </c>
      <c r="G2941" s="7" t="str">
        <f>IF('Payments Export'!A2945="","",'Payments Export'!O2945)</f>
        <v/>
      </c>
      <c r="H2941" s="7" t="str">
        <f>IF('Payments Export'!B2945="","",G2941-F2941)</f>
        <v/>
      </c>
      <c r="I2941" s="3" t="str">
        <f>IF(C2941&lt;&gt;"",_xlfn.XLOOKUP(IFERROR(VALUE(C2941),C2941),'Items database'!A:A,'Items database'!B:B),(_xlfn.XLOOKUP(LEFT(E2941,3),Services,Services,"")))</f>
        <v/>
      </c>
      <c r="J2941" s="3" t="str">
        <f t="shared" si="91"/>
        <v/>
      </c>
    </row>
    <row r="2942" spans="1:10" x14ac:dyDescent="0.35">
      <c r="A2942" s="7" t="str">
        <f>IF('Payments Export'!A2946="","",'Payments Export'!A2946)</f>
        <v/>
      </c>
      <c r="B2942" s="7" t="str">
        <f>IF('Payments Export'!A2946="","",'Payments Export'!B2946)</f>
        <v/>
      </c>
      <c r="C2942" s="7" t="str">
        <f>IF(IFERROR(VALUE('Payments Export'!H2946),'Payments Export'!H2946)&lt;&gt;0,IFERROR(VALUE('Payments Export'!H2946),'Payments Export'!H2946),"")</f>
        <v/>
      </c>
      <c r="D2942" s="7" t="str">
        <f>IF('Payments Export'!I2946="","",'Payments Export'!I2946)</f>
        <v/>
      </c>
      <c r="E2942" s="7" t="str">
        <f t="shared" si="90"/>
        <v/>
      </c>
      <c r="F2942" s="7" t="str">
        <f>IF('Payments Export'!A2946="","",'Payments Export'!N2946)</f>
        <v/>
      </c>
      <c r="G2942" s="7" t="str">
        <f>IF('Payments Export'!A2946="","",'Payments Export'!O2946)</f>
        <v/>
      </c>
      <c r="H2942" s="7" t="str">
        <f>IF('Payments Export'!B2946="","",G2942-F2942)</f>
        <v/>
      </c>
      <c r="I2942" s="3" t="str">
        <f>IF(C2942&lt;&gt;"",_xlfn.XLOOKUP(IFERROR(VALUE(C2942),C2942),'Items database'!A:A,'Items database'!B:B),(_xlfn.XLOOKUP(LEFT(E2942,3),Services,Services,"")))</f>
        <v/>
      </c>
      <c r="J2942" s="3" t="str">
        <f t="shared" si="91"/>
        <v/>
      </c>
    </row>
    <row r="2943" spans="1:10" x14ac:dyDescent="0.35">
      <c r="A2943" s="7" t="str">
        <f>IF('Payments Export'!A2947="","",'Payments Export'!A2947)</f>
        <v/>
      </c>
      <c r="B2943" s="7" t="str">
        <f>IF('Payments Export'!A2947="","",'Payments Export'!B2947)</f>
        <v/>
      </c>
      <c r="C2943" s="7" t="str">
        <f>IF(IFERROR(VALUE('Payments Export'!H2947),'Payments Export'!H2947)&lt;&gt;0,IFERROR(VALUE('Payments Export'!H2947),'Payments Export'!H2947),"")</f>
        <v/>
      </c>
      <c r="D2943" s="7" t="str">
        <f>IF('Payments Export'!I2947="","",'Payments Export'!I2947)</f>
        <v/>
      </c>
      <c r="E2943" s="7" t="str">
        <f t="shared" si="90"/>
        <v/>
      </c>
      <c r="F2943" s="7" t="str">
        <f>IF('Payments Export'!A2947="","",'Payments Export'!N2947)</f>
        <v/>
      </c>
      <c r="G2943" s="7" t="str">
        <f>IF('Payments Export'!A2947="","",'Payments Export'!O2947)</f>
        <v/>
      </c>
      <c r="H2943" s="7" t="str">
        <f>IF('Payments Export'!B2947="","",G2943-F2943)</f>
        <v/>
      </c>
      <c r="I2943" s="3" t="str">
        <f>IF(C2943&lt;&gt;"",_xlfn.XLOOKUP(IFERROR(VALUE(C2943),C2943),'Items database'!A:A,'Items database'!B:B),(_xlfn.XLOOKUP(LEFT(E2943,3),Services,Services,"")))</f>
        <v/>
      </c>
      <c r="J2943" s="3" t="str">
        <f t="shared" si="91"/>
        <v/>
      </c>
    </row>
    <row r="2944" spans="1:10" x14ac:dyDescent="0.35">
      <c r="A2944" s="7" t="str">
        <f>IF('Payments Export'!A2948="","",'Payments Export'!A2948)</f>
        <v/>
      </c>
      <c r="B2944" s="7" t="str">
        <f>IF('Payments Export'!A2948="","",'Payments Export'!B2948)</f>
        <v/>
      </c>
      <c r="C2944" s="7" t="str">
        <f>IF(IFERROR(VALUE('Payments Export'!H2948),'Payments Export'!H2948)&lt;&gt;0,IFERROR(VALUE('Payments Export'!H2948),'Payments Export'!H2948),"")</f>
        <v/>
      </c>
      <c r="D2944" s="7" t="str">
        <f>IF('Payments Export'!I2948="","",'Payments Export'!I2948)</f>
        <v/>
      </c>
      <c r="E2944" s="7" t="str">
        <f t="shared" si="90"/>
        <v/>
      </c>
      <c r="F2944" s="7" t="str">
        <f>IF('Payments Export'!A2948="","",'Payments Export'!N2948)</f>
        <v/>
      </c>
      <c r="G2944" s="7" t="str">
        <f>IF('Payments Export'!A2948="","",'Payments Export'!O2948)</f>
        <v/>
      </c>
      <c r="H2944" s="7" t="str">
        <f>IF('Payments Export'!B2948="","",G2944-F2944)</f>
        <v/>
      </c>
      <c r="I2944" s="3" t="str">
        <f>IF(C2944&lt;&gt;"",_xlfn.XLOOKUP(IFERROR(VALUE(C2944),C2944),'Items database'!A:A,'Items database'!B:B),(_xlfn.XLOOKUP(LEFT(E2944,3),Services,Services,"")))</f>
        <v/>
      </c>
      <c r="J2944" s="3" t="str">
        <f t="shared" si="91"/>
        <v/>
      </c>
    </row>
    <row r="2945" spans="1:10" x14ac:dyDescent="0.35">
      <c r="A2945" s="7" t="str">
        <f>IF('Payments Export'!A2949="","",'Payments Export'!A2949)</f>
        <v/>
      </c>
      <c r="B2945" s="7" t="str">
        <f>IF('Payments Export'!A2949="","",'Payments Export'!B2949)</f>
        <v/>
      </c>
      <c r="C2945" s="7" t="str">
        <f>IF(IFERROR(VALUE('Payments Export'!H2949),'Payments Export'!H2949)&lt;&gt;0,IFERROR(VALUE('Payments Export'!H2949),'Payments Export'!H2949),"")</f>
        <v/>
      </c>
      <c r="D2945" s="7" t="str">
        <f>IF('Payments Export'!I2949="","",'Payments Export'!I2949)</f>
        <v/>
      </c>
      <c r="E2945" s="7" t="str">
        <f t="shared" ref="E2945:E3008" si="92">LEFT(D2945,66)</f>
        <v/>
      </c>
      <c r="F2945" s="7" t="str">
        <f>IF('Payments Export'!A2949="","",'Payments Export'!N2949)</f>
        <v/>
      </c>
      <c r="G2945" s="7" t="str">
        <f>IF('Payments Export'!A2949="","",'Payments Export'!O2949)</f>
        <v/>
      </c>
      <c r="H2945" s="7" t="str">
        <f>IF('Payments Export'!B2949="","",G2945-F2945)</f>
        <v/>
      </c>
      <c r="I2945" s="3" t="str">
        <f>IF(C2945&lt;&gt;"",_xlfn.XLOOKUP(IFERROR(VALUE(C2945),C2945),'Items database'!A:A,'Items database'!B:B),(_xlfn.XLOOKUP(LEFT(E2945,3),Services,Services,"")))</f>
        <v/>
      </c>
      <c r="J2945" s="3" t="str">
        <f t="shared" ref="J2945:J3008" si="93">IF(ISNUMBER(F2945)=TRUE,IF(F2945=0,"","GST"),"")</f>
        <v/>
      </c>
    </row>
    <row r="2946" spans="1:10" x14ac:dyDescent="0.35">
      <c r="A2946" s="7" t="str">
        <f>IF('Payments Export'!A2950="","",'Payments Export'!A2950)</f>
        <v/>
      </c>
      <c r="B2946" s="7" t="str">
        <f>IF('Payments Export'!A2950="","",'Payments Export'!B2950)</f>
        <v/>
      </c>
      <c r="C2946" s="7" t="str">
        <f>IF(IFERROR(VALUE('Payments Export'!H2950),'Payments Export'!H2950)&lt;&gt;0,IFERROR(VALUE('Payments Export'!H2950),'Payments Export'!H2950),"")</f>
        <v/>
      </c>
      <c r="D2946" s="7" t="str">
        <f>IF('Payments Export'!I2950="","",'Payments Export'!I2950)</f>
        <v/>
      </c>
      <c r="E2946" s="7" t="str">
        <f t="shared" si="92"/>
        <v/>
      </c>
      <c r="F2946" s="7" t="str">
        <f>IF('Payments Export'!A2950="","",'Payments Export'!N2950)</f>
        <v/>
      </c>
      <c r="G2946" s="7" t="str">
        <f>IF('Payments Export'!A2950="","",'Payments Export'!O2950)</f>
        <v/>
      </c>
      <c r="H2946" s="7" t="str">
        <f>IF('Payments Export'!B2950="","",G2946-F2946)</f>
        <v/>
      </c>
      <c r="I2946" s="3" t="str">
        <f>IF(C2946&lt;&gt;"",_xlfn.XLOOKUP(IFERROR(VALUE(C2946),C2946),'Items database'!A:A,'Items database'!B:B),(_xlfn.XLOOKUP(LEFT(E2946,3),Services,Services,"")))</f>
        <v/>
      </c>
      <c r="J2946" s="3" t="str">
        <f t="shared" si="93"/>
        <v/>
      </c>
    </row>
    <row r="2947" spans="1:10" x14ac:dyDescent="0.35">
      <c r="A2947" s="7" t="str">
        <f>IF('Payments Export'!A2951="","",'Payments Export'!A2951)</f>
        <v/>
      </c>
      <c r="B2947" s="7" t="str">
        <f>IF('Payments Export'!A2951="","",'Payments Export'!B2951)</f>
        <v/>
      </c>
      <c r="C2947" s="7" t="str">
        <f>IF(IFERROR(VALUE('Payments Export'!H2951),'Payments Export'!H2951)&lt;&gt;0,IFERROR(VALUE('Payments Export'!H2951),'Payments Export'!H2951),"")</f>
        <v/>
      </c>
      <c r="D2947" s="7" t="str">
        <f>IF('Payments Export'!I2951="","",'Payments Export'!I2951)</f>
        <v/>
      </c>
      <c r="E2947" s="7" t="str">
        <f t="shared" si="92"/>
        <v/>
      </c>
      <c r="F2947" s="7" t="str">
        <f>IF('Payments Export'!A2951="","",'Payments Export'!N2951)</f>
        <v/>
      </c>
      <c r="G2947" s="7" t="str">
        <f>IF('Payments Export'!A2951="","",'Payments Export'!O2951)</f>
        <v/>
      </c>
      <c r="H2947" s="7" t="str">
        <f>IF('Payments Export'!B2951="","",G2947-F2947)</f>
        <v/>
      </c>
      <c r="I2947" s="3" t="str">
        <f>IF(C2947&lt;&gt;"",_xlfn.XLOOKUP(IFERROR(VALUE(C2947),C2947),'Items database'!A:A,'Items database'!B:B),(_xlfn.XLOOKUP(LEFT(E2947,3),Services,Services,"")))</f>
        <v/>
      </c>
      <c r="J2947" s="3" t="str">
        <f t="shared" si="93"/>
        <v/>
      </c>
    </row>
    <row r="2948" spans="1:10" x14ac:dyDescent="0.35">
      <c r="A2948" s="7" t="str">
        <f>IF('Payments Export'!A2952="","",'Payments Export'!A2952)</f>
        <v/>
      </c>
      <c r="B2948" s="7" t="str">
        <f>IF('Payments Export'!A2952="","",'Payments Export'!B2952)</f>
        <v/>
      </c>
      <c r="C2948" s="7" t="str">
        <f>IF(IFERROR(VALUE('Payments Export'!H2952),'Payments Export'!H2952)&lt;&gt;0,IFERROR(VALUE('Payments Export'!H2952),'Payments Export'!H2952),"")</f>
        <v/>
      </c>
      <c r="D2948" s="7" t="str">
        <f>IF('Payments Export'!I2952="","",'Payments Export'!I2952)</f>
        <v/>
      </c>
      <c r="E2948" s="7" t="str">
        <f t="shared" si="92"/>
        <v/>
      </c>
      <c r="F2948" s="7" t="str">
        <f>IF('Payments Export'!A2952="","",'Payments Export'!N2952)</f>
        <v/>
      </c>
      <c r="G2948" s="7" t="str">
        <f>IF('Payments Export'!A2952="","",'Payments Export'!O2952)</f>
        <v/>
      </c>
      <c r="H2948" s="7" t="str">
        <f>IF('Payments Export'!B2952="","",G2948-F2948)</f>
        <v/>
      </c>
      <c r="I2948" s="3" t="str">
        <f>IF(C2948&lt;&gt;"",_xlfn.XLOOKUP(IFERROR(VALUE(C2948),C2948),'Items database'!A:A,'Items database'!B:B),(_xlfn.XLOOKUP(LEFT(E2948,3),Services,Services,"")))</f>
        <v/>
      </c>
      <c r="J2948" s="3" t="str">
        <f t="shared" si="93"/>
        <v/>
      </c>
    </row>
    <row r="2949" spans="1:10" x14ac:dyDescent="0.35">
      <c r="A2949" s="7" t="str">
        <f>IF('Payments Export'!A2953="","",'Payments Export'!A2953)</f>
        <v/>
      </c>
      <c r="B2949" s="7" t="str">
        <f>IF('Payments Export'!A2953="","",'Payments Export'!B2953)</f>
        <v/>
      </c>
      <c r="C2949" s="7" t="str">
        <f>IF(IFERROR(VALUE('Payments Export'!H2953),'Payments Export'!H2953)&lt;&gt;0,IFERROR(VALUE('Payments Export'!H2953),'Payments Export'!H2953),"")</f>
        <v/>
      </c>
      <c r="D2949" s="7" t="str">
        <f>IF('Payments Export'!I2953="","",'Payments Export'!I2953)</f>
        <v/>
      </c>
      <c r="E2949" s="7" t="str">
        <f t="shared" si="92"/>
        <v/>
      </c>
      <c r="F2949" s="7" t="str">
        <f>IF('Payments Export'!A2953="","",'Payments Export'!N2953)</f>
        <v/>
      </c>
      <c r="G2949" s="7" t="str">
        <f>IF('Payments Export'!A2953="","",'Payments Export'!O2953)</f>
        <v/>
      </c>
      <c r="H2949" s="7" t="str">
        <f>IF('Payments Export'!B2953="","",G2949-F2949)</f>
        <v/>
      </c>
      <c r="I2949" s="3" t="str">
        <f>IF(C2949&lt;&gt;"",_xlfn.XLOOKUP(IFERROR(VALUE(C2949),C2949),'Items database'!A:A,'Items database'!B:B),(_xlfn.XLOOKUP(LEFT(E2949,3),Services,Services,"")))</f>
        <v/>
      </c>
      <c r="J2949" s="3" t="str">
        <f t="shared" si="93"/>
        <v/>
      </c>
    </row>
    <row r="2950" spans="1:10" x14ac:dyDescent="0.35">
      <c r="A2950" s="7" t="str">
        <f>IF('Payments Export'!A2954="","",'Payments Export'!A2954)</f>
        <v/>
      </c>
      <c r="B2950" s="7" t="str">
        <f>IF('Payments Export'!A2954="","",'Payments Export'!B2954)</f>
        <v/>
      </c>
      <c r="C2950" s="7" t="str">
        <f>IF(IFERROR(VALUE('Payments Export'!H2954),'Payments Export'!H2954)&lt;&gt;0,IFERROR(VALUE('Payments Export'!H2954),'Payments Export'!H2954),"")</f>
        <v/>
      </c>
      <c r="D2950" s="7" t="str">
        <f>IF('Payments Export'!I2954="","",'Payments Export'!I2954)</f>
        <v/>
      </c>
      <c r="E2950" s="7" t="str">
        <f t="shared" si="92"/>
        <v/>
      </c>
      <c r="F2950" s="7" t="str">
        <f>IF('Payments Export'!A2954="","",'Payments Export'!N2954)</f>
        <v/>
      </c>
      <c r="G2950" s="7" t="str">
        <f>IF('Payments Export'!A2954="","",'Payments Export'!O2954)</f>
        <v/>
      </c>
      <c r="H2950" s="7" t="str">
        <f>IF('Payments Export'!B2954="","",G2950-F2950)</f>
        <v/>
      </c>
      <c r="I2950" s="3" t="str">
        <f>IF(C2950&lt;&gt;"",_xlfn.XLOOKUP(IFERROR(VALUE(C2950),C2950),'Items database'!A:A,'Items database'!B:B),(_xlfn.XLOOKUP(LEFT(E2950,3),Services,Services,"")))</f>
        <v/>
      </c>
      <c r="J2950" s="3" t="str">
        <f t="shared" si="93"/>
        <v/>
      </c>
    </row>
    <row r="2951" spans="1:10" x14ac:dyDescent="0.35">
      <c r="A2951" s="7" t="str">
        <f>IF('Payments Export'!A2955="","",'Payments Export'!A2955)</f>
        <v/>
      </c>
      <c r="B2951" s="7" t="str">
        <f>IF('Payments Export'!A2955="","",'Payments Export'!B2955)</f>
        <v/>
      </c>
      <c r="C2951" s="7" t="str">
        <f>IF(IFERROR(VALUE('Payments Export'!H2955),'Payments Export'!H2955)&lt;&gt;0,IFERROR(VALUE('Payments Export'!H2955),'Payments Export'!H2955),"")</f>
        <v/>
      </c>
      <c r="D2951" s="7" t="str">
        <f>IF('Payments Export'!I2955="","",'Payments Export'!I2955)</f>
        <v/>
      </c>
      <c r="E2951" s="7" t="str">
        <f t="shared" si="92"/>
        <v/>
      </c>
      <c r="F2951" s="7" t="str">
        <f>IF('Payments Export'!A2955="","",'Payments Export'!N2955)</f>
        <v/>
      </c>
      <c r="G2951" s="7" t="str">
        <f>IF('Payments Export'!A2955="","",'Payments Export'!O2955)</f>
        <v/>
      </c>
      <c r="H2951" s="7" t="str">
        <f>IF('Payments Export'!B2955="","",G2951-F2951)</f>
        <v/>
      </c>
      <c r="I2951" s="3" t="str">
        <f>IF(C2951&lt;&gt;"",_xlfn.XLOOKUP(IFERROR(VALUE(C2951),C2951),'Items database'!A:A,'Items database'!B:B),(_xlfn.XLOOKUP(LEFT(E2951,3),Services,Services,"")))</f>
        <v/>
      </c>
      <c r="J2951" s="3" t="str">
        <f t="shared" si="93"/>
        <v/>
      </c>
    </row>
    <row r="2952" spans="1:10" x14ac:dyDescent="0.35">
      <c r="A2952" s="7" t="str">
        <f>IF('Payments Export'!A2956="","",'Payments Export'!A2956)</f>
        <v/>
      </c>
      <c r="B2952" s="7" t="str">
        <f>IF('Payments Export'!A2956="","",'Payments Export'!B2956)</f>
        <v/>
      </c>
      <c r="C2952" s="7" t="str">
        <f>IF(IFERROR(VALUE('Payments Export'!H2956),'Payments Export'!H2956)&lt;&gt;0,IFERROR(VALUE('Payments Export'!H2956),'Payments Export'!H2956),"")</f>
        <v/>
      </c>
      <c r="D2952" s="7" t="str">
        <f>IF('Payments Export'!I2956="","",'Payments Export'!I2956)</f>
        <v/>
      </c>
      <c r="E2952" s="7" t="str">
        <f t="shared" si="92"/>
        <v/>
      </c>
      <c r="F2952" s="7" t="str">
        <f>IF('Payments Export'!A2956="","",'Payments Export'!N2956)</f>
        <v/>
      </c>
      <c r="G2952" s="7" t="str">
        <f>IF('Payments Export'!A2956="","",'Payments Export'!O2956)</f>
        <v/>
      </c>
      <c r="H2952" s="7" t="str">
        <f>IF('Payments Export'!B2956="","",G2952-F2952)</f>
        <v/>
      </c>
      <c r="I2952" s="3" t="str">
        <f>IF(C2952&lt;&gt;"",_xlfn.XLOOKUP(IFERROR(VALUE(C2952),C2952),'Items database'!A:A,'Items database'!B:B),(_xlfn.XLOOKUP(LEFT(E2952,3),Services,Services,"")))</f>
        <v/>
      </c>
      <c r="J2952" s="3" t="str">
        <f t="shared" si="93"/>
        <v/>
      </c>
    </row>
    <row r="2953" spans="1:10" x14ac:dyDescent="0.35">
      <c r="A2953" s="7" t="str">
        <f>IF('Payments Export'!A2957="","",'Payments Export'!A2957)</f>
        <v/>
      </c>
      <c r="B2953" s="7" t="str">
        <f>IF('Payments Export'!A2957="","",'Payments Export'!B2957)</f>
        <v/>
      </c>
      <c r="C2953" s="7" t="str">
        <f>IF(IFERROR(VALUE('Payments Export'!H2957),'Payments Export'!H2957)&lt;&gt;0,IFERROR(VALUE('Payments Export'!H2957),'Payments Export'!H2957),"")</f>
        <v/>
      </c>
      <c r="D2953" s="7" t="str">
        <f>IF('Payments Export'!I2957="","",'Payments Export'!I2957)</f>
        <v/>
      </c>
      <c r="E2953" s="7" t="str">
        <f t="shared" si="92"/>
        <v/>
      </c>
      <c r="F2953" s="7" t="str">
        <f>IF('Payments Export'!A2957="","",'Payments Export'!N2957)</f>
        <v/>
      </c>
      <c r="G2953" s="7" t="str">
        <f>IF('Payments Export'!A2957="","",'Payments Export'!O2957)</f>
        <v/>
      </c>
      <c r="H2953" s="7" t="str">
        <f>IF('Payments Export'!B2957="","",G2953-F2953)</f>
        <v/>
      </c>
      <c r="I2953" s="3" t="str">
        <f>IF(C2953&lt;&gt;"",_xlfn.XLOOKUP(IFERROR(VALUE(C2953),C2953),'Items database'!A:A,'Items database'!B:B),(_xlfn.XLOOKUP(LEFT(E2953,3),Services,Services,"")))</f>
        <v/>
      </c>
      <c r="J2953" s="3" t="str">
        <f t="shared" si="93"/>
        <v/>
      </c>
    </row>
    <row r="2954" spans="1:10" x14ac:dyDescent="0.35">
      <c r="A2954" s="7" t="str">
        <f>IF('Payments Export'!A2958="","",'Payments Export'!A2958)</f>
        <v/>
      </c>
      <c r="B2954" s="7" t="str">
        <f>IF('Payments Export'!A2958="","",'Payments Export'!B2958)</f>
        <v/>
      </c>
      <c r="C2954" s="7" t="str">
        <f>IF(IFERROR(VALUE('Payments Export'!H2958),'Payments Export'!H2958)&lt;&gt;0,IFERROR(VALUE('Payments Export'!H2958),'Payments Export'!H2958),"")</f>
        <v/>
      </c>
      <c r="D2954" s="7" t="str">
        <f>IF('Payments Export'!I2958="","",'Payments Export'!I2958)</f>
        <v/>
      </c>
      <c r="E2954" s="7" t="str">
        <f t="shared" si="92"/>
        <v/>
      </c>
      <c r="F2954" s="7" t="str">
        <f>IF('Payments Export'!A2958="","",'Payments Export'!N2958)</f>
        <v/>
      </c>
      <c r="G2954" s="7" t="str">
        <f>IF('Payments Export'!A2958="","",'Payments Export'!O2958)</f>
        <v/>
      </c>
      <c r="H2954" s="7" t="str">
        <f>IF('Payments Export'!B2958="","",G2954-F2954)</f>
        <v/>
      </c>
      <c r="I2954" s="3" t="str">
        <f>IF(C2954&lt;&gt;"",_xlfn.XLOOKUP(IFERROR(VALUE(C2954),C2954),'Items database'!A:A,'Items database'!B:B),(_xlfn.XLOOKUP(LEFT(E2954,3),Services,Services,"")))</f>
        <v/>
      </c>
      <c r="J2954" s="3" t="str">
        <f t="shared" si="93"/>
        <v/>
      </c>
    </row>
    <row r="2955" spans="1:10" x14ac:dyDescent="0.35">
      <c r="A2955" s="7" t="str">
        <f>IF('Payments Export'!A2959="","",'Payments Export'!A2959)</f>
        <v/>
      </c>
      <c r="B2955" s="7" t="str">
        <f>IF('Payments Export'!A2959="","",'Payments Export'!B2959)</f>
        <v/>
      </c>
      <c r="C2955" s="7" t="str">
        <f>IF(IFERROR(VALUE('Payments Export'!H2959),'Payments Export'!H2959)&lt;&gt;0,IFERROR(VALUE('Payments Export'!H2959),'Payments Export'!H2959),"")</f>
        <v/>
      </c>
      <c r="D2955" s="7" t="str">
        <f>IF('Payments Export'!I2959="","",'Payments Export'!I2959)</f>
        <v/>
      </c>
      <c r="E2955" s="7" t="str">
        <f t="shared" si="92"/>
        <v/>
      </c>
      <c r="F2955" s="7" t="str">
        <f>IF('Payments Export'!A2959="","",'Payments Export'!N2959)</f>
        <v/>
      </c>
      <c r="G2955" s="7" t="str">
        <f>IF('Payments Export'!A2959="","",'Payments Export'!O2959)</f>
        <v/>
      </c>
      <c r="H2955" s="7" t="str">
        <f>IF('Payments Export'!B2959="","",G2955-F2955)</f>
        <v/>
      </c>
      <c r="I2955" s="3" t="str">
        <f>IF(C2955&lt;&gt;"",_xlfn.XLOOKUP(IFERROR(VALUE(C2955),C2955),'Items database'!A:A,'Items database'!B:B),(_xlfn.XLOOKUP(LEFT(E2955,3),Services,Services,"")))</f>
        <v/>
      </c>
      <c r="J2955" s="3" t="str">
        <f t="shared" si="93"/>
        <v/>
      </c>
    </row>
    <row r="2956" spans="1:10" x14ac:dyDescent="0.35">
      <c r="A2956" s="7" t="str">
        <f>IF('Payments Export'!A2960="","",'Payments Export'!A2960)</f>
        <v/>
      </c>
      <c r="B2956" s="7" t="str">
        <f>IF('Payments Export'!A2960="","",'Payments Export'!B2960)</f>
        <v/>
      </c>
      <c r="C2956" s="7" t="str">
        <f>IF(IFERROR(VALUE('Payments Export'!H2960),'Payments Export'!H2960)&lt;&gt;0,IFERROR(VALUE('Payments Export'!H2960),'Payments Export'!H2960),"")</f>
        <v/>
      </c>
      <c r="D2956" s="7" t="str">
        <f>IF('Payments Export'!I2960="","",'Payments Export'!I2960)</f>
        <v/>
      </c>
      <c r="E2956" s="7" t="str">
        <f t="shared" si="92"/>
        <v/>
      </c>
      <c r="F2956" s="7" t="str">
        <f>IF('Payments Export'!A2960="","",'Payments Export'!N2960)</f>
        <v/>
      </c>
      <c r="G2956" s="7" t="str">
        <f>IF('Payments Export'!A2960="","",'Payments Export'!O2960)</f>
        <v/>
      </c>
      <c r="H2956" s="7" t="str">
        <f>IF('Payments Export'!B2960="","",G2956-F2956)</f>
        <v/>
      </c>
      <c r="I2956" s="3" t="str">
        <f>IF(C2956&lt;&gt;"",_xlfn.XLOOKUP(IFERROR(VALUE(C2956),C2956),'Items database'!A:A,'Items database'!B:B),(_xlfn.XLOOKUP(LEFT(E2956,3),Services,Services,"")))</f>
        <v/>
      </c>
      <c r="J2956" s="3" t="str">
        <f t="shared" si="93"/>
        <v/>
      </c>
    </row>
    <row r="2957" spans="1:10" x14ac:dyDescent="0.35">
      <c r="A2957" s="7" t="str">
        <f>IF('Payments Export'!A2961="","",'Payments Export'!A2961)</f>
        <v/>
      </c>
      <c r="B2957" s="7" t="str">
        <f>IF('Payments Export'!A2961="","",'Payments Export'!B2961)</f>
        <v/>
      </c>
      <c r="C2957" s="7" t="str">
        <f>IF(IFERROR(VALUE('Payments Export'!H2961),'Payments Export'!H2961)&lt;&gt;0,IFERROR(VALUE('Payments Export'!H2961),'Payments Export'!H2961),"")</f>
        <v/>
      </c>
      <c r="D2957" s="7" t="str">
        <f>IF('Payments Export'!I2961="","",'Payments Export'!I2961)</f>
        <v/>
      </c>
      <c r="E2957" s="7" t="str">
        <f t="shared" si="92"/>
        <v/>
      </c>
      <c r="F2957" s="7" t="str">
        <f>IF('Payments Export'!A2961="","",'Payments Export'!N2961)</f>
        <v/>
      </c>
      <c r="G2957" s="7" t="str">
        <f>IF('Payments Export'!A2961="","",'Payments Export'!O2961)</f>
        <v/>
      </c>
      <c r="H2957" s="7" t="str">
        <f>IF('Payments Export'!B2961="","",G2957-F2957)</f>
        <v/>
      </c>
      <c r="I2957" s="3" t="str">
        <f>IF(C2957&lt;&gt;"",_xlfn.XLOOKUP(IFERROR(VALUE(C2957),C2957),'Items database'!A:A,'Items database'!B:B),(_xlfn.XLOOKUP(LEFT(E2957,3),Services,Services,"")))</f>
        <v/>
      </c>
      <c r="J2957" s="3" t="str">
        <f t="shared" si="93"/>
        <v/>
      </c>
    </row>
    <row r="2958" spans="1:10" x14ac:dyDescent="0.35">
      <c r="A2958" s="7" t="str">
        <f>IF('Payments Export'!A2962="","",'Payments Export'!A2962)</f>
        <v/>
      </c>
      <c r="B2958" s="7" t="str">
        <f>IF('Payments Export'!A2962="","",'Payments Export'!B2962)</f>
        <v/>
      </c>
      <c r="C2958" s="7" t="str">
        <f>IF(IFERROR(VALUE('Payments Export'!H2962),'Payments Export'!H2962)&lt;&gt;0,IFERROR(VALUE('Payments Export'!H2962),'Payments Export'!H2962),"")</f>
        <v/>
      </c>
      <c r="D2958" s="7" t="str">
        <f>IF('Payments Export'!I2962="","",'Payments Export'!I2962)</f>
        <v/>
      </c>
      <c r="E2958" s="7" t="str">
        <f t="shared" si="92"/>
        <v/>
      </c>
      <c r="F2958" s="7" t="str">
        <f>IF('Payments Export'!A2962="","",'Payments Export'!N2962)</f>
        <v/>
      </c>
      <c r="G2958" s="7" t="str">
        <f>IF('Payments Export'!A2962="","",'Payments Export'!O2962)</f>
        <v/>
      </c>
      <c r="H2958" s="7" t="str">
        <f>IF('Payments Export'!B2962="","",G2958-F2958)</f>
        <v/>
      </c>
      <c r="I2958" s="3" t="str">
        <f>IF(C2958&lt;&gt;"",_xlfn.XLOOKUP(IFERROR(VALUE(C2958),C2958),'Items database'!A:A,'Items database'!B:B),(_xlfn.XLOOKUP(LEFT(E2958,3),Services,Services,"")))</f>
        <v/>
      </c>
      <c r="J2958" s="3" t="str">
        <f t="shared" si="93"/>
        <v/>
      </c>
    </row>
    <row r="2959" spans="1:10" x14ac:dyDescent="0.35">
      <c r="A2959" s="7" t="str">
        <f>IF('Payments Export'!A2963="","",'Payments Export'!A2963)</f>
        <v/>
      </c>
      <c r="B2959" s="7" t="str">
        <f>IF('Payments Export'!A2963="","",'Payments Export'!B2963)</f>
        <v/>
      </c>
      <c r="C2959" s="7" t="str">
        <f>IF(IFERROR(VALUE('Payments Export'!H2963),'Payments Export'!H2963)&lt;&gt;0,IFERROR(VALUE('Payments Export'!H2963),'Payments Export'!H2963),"")</f>
        <v/>
      </c>
      <c r="D2959" s="7" t="str">
        <f>IF('Payments Export'!I2963="","",'Payments Export'!I2963)</f>
        <v/>
      </c>
      <c r="E2959" s="7" t="str">
        <f t="shared" si="92"/>
        <v/>
      </c>
      <c r="F2959" s="7" t="str">
        <f>IF('Payments Export'!A2963="","",'Payments Export'!N2963)</f>
        <v/>
      </c>
      <c r="G2959" s="7" t="str">
        <f>IF('Payments Export'!A2963="","",'Payments Export'!O2963)</f>
        <v/>
      </c>
      <c r="H2959" s="7" t="str">
        <f>IF('Payments Export'!B2963="","",G2959-F2959)</f>
        <v/>
      </c>
      <c r="I2959" s="3" t="str">
        <f>IF(C2959&lt;&gt;"",_xlfn.XLOOKUP(IFERROR(VALUE(C2959),C2959),'Items database'!A:A,'Items database'!B:B),(_xlfn.XLOOKUP(LEFT(E2959,3),Services,Services,"")))</f>
        <v/>
      </c>
      <c r="J2959" s="3" t="str">
        <f t="shared" si="93"/>
        <v/>
      </c>
    </row>
    <row r="2960" spans="1:10" x14ac:dyDescent="0.35">
      <c r="A2960" s="7" t="str">
        <f>IF('Payments Export'!A2964="","",'Payments Export'!A2964)</f>
        <v/>
      </c>
      <c r="B2960" s="7" t="str">
        <f>IF('Payments Export'!A2964="","",'Payments Export'!B2964)</f>
        <v/>
      </c>
      <c r="C2960" s="7" t="str">
        <f>IF(IFERROR(VALUE('Payments Export'!H2964),'Payments Export'!H2964)&lt;&gt;0,IFERROR(VALUE('Payments Export'!H2964),'Payments Export'!H2964),"")</f>
        <v/>
      </c>
      <c r="D2960" s="7" t="str">
        <f>IF('Payments Export'!I2964="","",'Payments Export'!I2964)</f>
        <v/>
      </c>
      <c r="E2960" s="7" t="str">
        <f t="shared" si="92"/>
        <v/>
      </c>
      <c r="F2960" s="7" t="str">
        <f>IF('Payments Export'!A2964="","",'Payments Export'!N2964)</f>
        <v/>
      </c>
      <c r="G2960" s="7" t="str">
        <f>IF('Payments Export'!A2964="","",'Payments Export'!O2964)</f>
        <v/>
      </c>
      <c r="H2960" s="7" t="str">
        <f>IF('Payments Export'!B2964="","",G2960-F2960)</f>
        <v/>
      </c>
      <c r="I2960" s="3" t="str">
        <f>IF(C2960&lt;&gt;"",_xlfn.XLOOKUP(IFERROR(VALUE(C2960),C2960),'Items database'!A:A,'Items database'!B:B),(_xlfn.XLOOKUP(LEFT(E2960,3),Services,Services,"")))</f>
        <v/>
      </c>
      <c r="J2960" s="3" t="str">
        <f t="shared" si="93"/>
        <v/>
      </c>
    </row>
    <row r="2961" spans="1:10" x14ac:dyDescent="0.35">
      <c r="A2961" s="7" t="str">
        <f>IF('Payments Export'!A2965="","",'Payments Export'!A2965)</f>
        <v/>
      </c>
      <c r="B2961" s="7" t="str">
        <f>IF('Payments Export'!A2965="","",'Payments Export'!B2965)</f>
        <v/>
      </c>
      <c r="C2961" s="7" t="str">
        <f>IF(IFERROR(VALUE('Payments Export'!H2965),'Payments Export'!H2965)&lt;&gt;0,IFERROR(VALUE('Payments Export'!H2965),'Payments Export'!H2965),"")</f>
        <v/>
      </c>
      <c r="D2961" s="7" t="str">
        <f>IF('Payments Export'!I2965="","",'Payments Export'!I2965)</f>
        <v/>
      </c>
      <c r="E2961" s="7" t="str">
        <f t="shared" si="92"/>
        <v/>
      </c>
      <c r="F2961" s="7" t="str">
        <f>IF('Payments Export'!A2965="","",'Payments Export'!N2965)</f>
        <v/>
      </c>
      <c r="G2961" s="7" t="str">
        <f>IF('Payments Export'!A2965="","",'Payments Export'!O2965)</f>
        <v/>
      </c>
      <c r="H2961" s="7" t="str">
        <f>IF('Payments Export'!B2965="","",G2961-F2961)</f>
        <v/>
      </c>
      <c r="I2961" s="3" t="str">
        <f>IF(C2961&lt;&gt;"",_xlfn.XLOOKUP(IFERROR(VALUE(C2961),C2961),'Items database'!A:A,'Items database'!B:B),(_xlfn.XLOOKUP(LEFT(E2961,3),Services,Services,"")))</f>
        <v/>
      </c>
      <c r="J2961" s="3" t="str">
        <f t="shared" si="93"/>
        <v/>
      </c>
    </row>
    <row r="2962" spans="1:10" x14ac:dyDescent="0.35">
      <c r="A2962" s="7" t="str">
        <f>IF('Payments Export'!A2966="","",'Payments Export'!A2966)</f>
        <v/>
      </c>
      <c r="B2962" s="7" t="str">
        <f>IF('Payments Export'!A2966="","",'Payments Export'!B2966)</f>
        <v/>
      </c>
      <c r="C2962" s="7" t="str">
        <f>IF(IFERROR(VALUE('Payments Export'!H2966),'Payments Export'!H2966)&lt;&gt;0,IFERROR(VALUE('Payments Export'!H2966),'Payments Export'!H2966),"")</f>
        <v/>
      </c>
      <c r="D2962" s="7" t="str">
        <f>IF('Payments Export'!I2966="","",'Payments Export'!I2966)</f>
        <v/>
      </c>
      <c r="E2962" s="7" t="str">
        <f t="shared" si="92"/>
        <v/>
      </c>
      <c r="F2962" s="7" t="str">
        <f>IF('Payments Export'!A2966="","",'Payments Export'!N2966)</f>
        <v/>
      </c>
      <c r="G2962" s="7" t="str">
        <f>IF('Payments Export'!A2966="","",'Payments Export'!O2966)</f>
        <v/>
      </c>
      <c r="H2962" s="7" t="str">
        <f>IF('Payments Export'!B2966="","",G2962-F2962)</f>
        <v/>
      </c>
      <c r="I2962" s="3" t="str">
        <f>IF(C2962&lt;&gt;"",_xlfn.XLOOKUP(IFERROR(VALUE(C2962),C2962),'Items database'!A:A,'Items database'!B:B),(_xlfn.XLOOKUP(LEFT(E2962,3),Services,Services,"")))</f>
        <v/>
      </c>
      <c r="J2962" s="3" t="str">
        <f t="shared" si="93"/>
        <v/>
      </c>
    </row>
    <row r="2963" spans="1:10" x14ac:dyDescent="0.35">
      <c r="A2963" s="7" t="str">
        <f>IF('Payments Export'!A2967="","",'Payments Export'!A2967)</f>
        <v/>
      </c>
      <c r="B2963" s="7" t="str">
        <f>IF('Payments Export'!A2967="","",'Payments Export'!B2967)</f>
        <v/>
      </c>
      <c r="C2963" s="7" t="str">
        <f>IF(IFERROR(VALUE('Payments Export'!H2967),'Payments Export'!H2967)&lt;&gt;0,IFERROR(VALUE('Payments Export'!H2967),'Payments Export'!H2967),"")</f>
        <v/>
      </c>
      <c r="D2963" s="7" t="str">
        <f>IF('Payments Export'!I2967="","",'Payments Export'!I2967)</f>
        <v/>
      </c>
      <c r="E2963" s="7" t="str">
        <f t="shared" si="92"/>
        <v/>
      </c>
      <c r="F2963" s="7" t="str">
        <f>IF('Payments Export'!A2967="","",'Payments Export'!N2967)</f>
        <v/>
      </c>
      <c r="G2963" s="7" t="str">
        <f>IF('Payments Export'!A2967="","",'Payments Export'!O2967)</f>
        <v/>
      </c>
      <c r="H2963" s="7" t="str">
        <f>IF('Payments Export'!B2967="","",G2963-F2963)</f>
        <v/>
      </c>
      <c r="I2963" s="3" t="str">
        <f>IF(C2963&lt;&gt;"",_xlfn.XLOOKUP(IFERROR(VALUE(C2963),C2963),'Items database'!A:A,'Items database'!B:B),(_xlfn.XLOOKUP(LEFT(E2963,3),Services,Services,"")))</f>
        <v/>
      </c>
      <c r="J2963" s="3" t="str">
        <f t="shared" si="93"/>
        <v/>
      </c>
    </row>
    <row r="2964" spans="1:10" x14ac:dyDescent="0.35">
      <c r="A2964" s="7" t="str">
        <f>IF('Payments Export'!A2968="","",'Payments Export'!A2968)</f>
        <v/>
      </c>
      <c r="B2964" s="7" t="str">
        <f>IF('Payments Export'!A2968="","",'Payments Export'!B2968)</f>
        <v/>
      </c>
      <c r="C2964" s="7" t="str">
        <f>IF(IFERROR(VALUE('Payments Export'!H2968),'Payments Export'!H2968)&lt;&gt;0,IFERROR(VALUE('Payments Export'!H2968),'Payments Export'!H2968),"")</f>
        <v/>
      </c>
      <c r="D2964" s="7" t="str">
        <f>IF('Payments Export'!I2968="","",'Payments Export'!I2968)</f>
        <v/>
      </c>
      <c r="E2964" s="7" t="str">
        <f t="shared" si="92"/>
        <v/>
      </c>
      <c r="F2964" s="7" t="str">
        <f>IF('Payments Export'!A2968="","",'Payments Export'!N2968)</f>
        <v/>
      </c>
      <c r="G2964" s="7" t="str">
        <f>IF('Payments Export'!A2968="","",'Payments Export'!O2968)</f>
        <v/>
      </c>
      <c r="H2964" s="7" t="str">
        <f>IF('Payments Export'!B2968="","",G2964-F2964)</f>
        <v/>
      </c>
      <c r="I2964" s="3" t="str">
        <f>IF(C2964&lt;&gt;"",_xlfn.XLOOKUP(IFERROR(VALUE(C2964),C2964),'Items database'!A:A,'Items database'!B:B),(_xlfn.XLOOKUP(LEFT(E2964,3),Services,Services,"")))</f>
        <v/>
      </c>
      <c r="J2964" s="3" t="str">
        <f t="shared" si="93"/>
        <v/>
      </c>
    </row>
    <row r="2965" spans="1:10" x14ac:dyDescent="0.35">
      <c r="A2965" s="7" t="str">
        <f>IF('Payments Export'!A2969="","",'Payments Export'!A2969)</f>
        <v/>
      </c>
      <c r="B2965" s="7" t="str">
        <f>IF('Payments Export'!A2969="","",'Payments Export'!B2969)</f>
        <v/>
      </c>
      <c r="C2965" s="7" t="str">
        <f>IF(IFERROR(VALUE('Payments Export'!H2969),'Payments Export'!H2969)&lt;&gt;0,IFERROR(VALUE('Payments Export'!H2969),'Payments Export'!H2969),"")</f>
        <v/>
      </c>
      <c r="D2965" s="7" t="str">
        <f>IF('Payments Export'!I2969="","",'Payments Export'!I2969)</f>
        <v/>
      </c>
      <c r="E2965" s="7" t="str">
        <f t="shared" si="92"/>
        <v/>
      </c>
      <c r="F2965" s="7" t="str">
        <f>IF('Payments Export'!A2969="","",'Payments Export'!N2969)</f>
        <v/>
      </c>
      <c r="G2965" s="7" t="str">
        <f>IF('Payments Export'!A2969="","",'Payments Export'!O2969)</f>
        <v/>
      </c>
      <c r="H2965" s="7" t="str">
        <f>IF('Payments Export'!B2969="","",G2965-F2965)</f>
        <v/>
      </c>
      <c r="I2965" s="3" t="str">
        <f>IF(C2965&lt;&gt;"",_xlfn.XLOOKUP(IFERROR(VALUE(C2965),C2965),'Items database'!A:A,'Items database'!B:B),(_xlfn.XLOOKUP(LEFT(E2965,3),Services,Services,"")))</f>
        <v/>
      </c>
      <c r="J2965" s="3" t="str">
        <f t="shared" si="93"/>
        <v/>
      </c>
    </row>
    <row r="2966" spans="1:10" x14ac:dyDescent="0.35">
      <c r="A2966" s="7" t="str">
        <f>IF('Payments Export'!A2970="","",'Payments Export'!A2970)</f>
        <v/>
      </c>
      <c r="B2966" s="7" t="str">
        <f>IF('Payments Export'!A2970="","",'Payments Export'!B2970)</f>
        <v/>
      </c>
      <c r="C2966" s="7" t="str">
        <f>IF(IFERROR(VALUE('Payments Export'!H2970),'Payments Export'!H2970)&lt;&gt;0,IFERROR(VALUE('Payments Export'!H2970),'Payments Export'!H2970),"")</f>
        <v/>
      </c>
      <c r="D2966" s="7" t="str">
        <f>IF('Payments Export'!I2970="","",'Payments Export'!I2970)</f>
        <v/>
      </c>
      <c r="E2966" s="7" t="str">
        <f t="shared" si="92"/>
        <v/>
      </c>
      <c r="F2966" s="7" t="str">
        <f>IF('Payments Export'!A2970="","",'Payments Export'!N2970)</f>
        <v/>
      </c>
      <c r="G2966" s="7" t="str">
        <f>IF('Payments Export'!A2970="","",'Payments Export'!O2970)</f>
        <v/>
      </c>
      <c r="H2966" s="7" t="str">
        <f>IF('Payments Export'!B2970="","",G2966-F2966)</f>
        <v/>
      </c>
      <c r="I2966" s="3" t="str">
        <f>IF(C2966&lt;&gt;"",_xlfn.XLOOKUP(IFERROR(VALUE(C2966),C2966),'Items database'!A:A,'Items database'!B:B),(_xlfn.XLOOKUP(LEFT(E2966,3),Services,Services,"")))</f>
        <v/>
      </c>
      <c r="J2966" s="3" t="str">
        <f t="shared" si="93"/>
        <v/>
      </c>
    </row>
    <row r="2967" spans="1:10" x14ac:dyDescent="0.35">
      <c r="A2967" s="7" t="str">
        <f>IF('Payments Export'!A2971="","",'Payments Export'!A2971)</f>
        <v/>
      </c>
      <c r="B2967" s="7" t="str">
        <f>IF('Payments Export'!A2971="","",'Payments Export'!B2971)</f>
        <v/>
      </c>
      <c r="C2967" s="7" t="str">
        <f>IF(IFERROR(VALUE('Payments Export'!H2971),'Payments Export'!H2971)&lt;&gt;0,IFERROR(VALUE('Payments Export'!H2971),'Payments Export'!H2971),"")</f>
        <v/>
      </c>
      <c r="D2967" s="7" t="str">
        <f>IF('Payments Export'!I2971="","",'Payments Export'!I2971)</f>
        <v/>
      </c>
      <c r="E2967" s="7" t="str">
        <f t="shared" si="92"/>
        <v/>
      </c>
      <c r="F2967" s="7" t="str">
        <f>IF('Payments Export'!A2971="","",'Payments Export'!N2971)</f>
        <v/>
      </c>
      <c r="G2967" s="7" t="str">
        <f>IF('Payments Export'!A2971="","",'Payments Export'!O2971)</f>
        <v/>
      </c>
      <c r="H2967" s="7" t="str">
        <f>IF('Payments Export'!B2971="","",G2967-F2967)</f>
        <v/>
      </c>
      <c r="I2967" s="3" t="str">
        <f>IF(C2967&lt;&gt;"",_xlfn.XLOOKUP(IFERROR(VALUE(C2967),C2967),'Items database'!A:A,'Items database'!B:B),(_xlfn.XLOOKUP(LEFT(E2967,3),Services,Services,"")))</f>
        <v/>
      </c>
      <c r="J2967" s="3" t="str">
        <f t="shared" si="93"/>
        <v/>
      </c>
    </row>
    <row r="2968" spans="1:10" x14ac:dyDescent="0.35">
      <c r="A2968" s="7" t="str">
        <f>IF('Payments Export'!A2972="","",'Payments Export'!A2972)</f>
        <v/>
      </c>
      <c r="B2968" s="7" t="str">
        <f>IF('Payments Export'!A2972="","",'Payments Export'!B2972)</f>
        <v/>
      </c>
      <c r="C2968" s="7" t="str">
        <f>IF(IFERROR(VALUE('Payments Export'!H2972),'Payments Export'!H2972)&lt;&gt;0,IFERROR(VALUE('Payments Export'!H2972),'Payments Export'!H2972),"")</f>
        <v/>
      </c>
      <c r="D2968" s="7" t="str">
        <f>IF('Payments Export'!I2972="","",'Payments Export'!I2972)</f>
        <v/>
      </c>
      <c r="E2968" s="7" t="str">
        <f t="shared" si="92"/>
        <v/>
      </c>
      <c r="F2968" s="7" t="str">
        <f>IF('Payments Export'!A2972="","",'Payments Export'!N2972)</f>
        <v/>
      </c>
      <c r="G2968" s="7" t="str">
        <f>IF('Payments Export'!A2972="","",'Payments Export'!O2972)</f>
        <v/>
      </c>
      <c r="H2968" s="7" t="str">
        <f>IF('Payments Export'!B2972="","",G2968-F2968)</f>
        <v/>
      </c>
      <c r="I2968" s="3" t="str">
        <f>IF(C2968&lt;&gt;"",_xlfn.XLOOKUP(IFERROR(VALUE(C2968),C2968),'Items database'!A:A,'Items database'!B:B),(_xlfn.XLOOKUP(LEFT(E2968,3),Services,Services,"")))</f>
        <v/>
      </c>
      <c r="J2968" s="3" t="str">
        <f t="shared" si="93"/>
        <v/>
      </c>
    </row>
    <row r="2969" spans="1:10" x14ac:dyDescent="0.35">
      <c r="A2969" s="7" t="str">
        <f>IF('Payments Export'!A2973="","",'Payments Export'!A2973)</f>
        <v/>
      </c>
      <c r="B2969" s="7" t="str">
        <f>IF('Payments Export'!A2973="","",'Payments Export'!B2973)</f>
        <v/>
      </c>
      <c r="C2969" s="7" t="str">
        <f>IF(IFERROR(VALUE('Payments Export'!H2973),'Payments Export'!H2973)&lt;&gt;0,IFERROR(VALUE('Payments Export'!H2973),'Payments Export'!H2973),"")</f>
        <v/>
      </c>
      <c r="D2969" s="7" t="str">
        <f>IF('Payments Export'!I2973="","",'Payments Export'!I2973)</f>
        <v/>
      </c>
      <c r="E2969" s="7" t="str">
        <f t="shared" si="92"/>
        <v/>
      </c>
      <c r="F2969" s="7" t="str">
        <f>IF('Payments Export'!A2973="","",'Payments Export'!N2973)</f>
        <v/>
      </c>
      <c r="G2969" s="7" t="str">
        <f>IF('Payments Export'!A2973="","",'Payments Export'!O2973)</f>
        <v/>
      </c>
      <c r="H2969" s="7" t="str">
        <f>IF('Payments Export'!B2973="","",G2969-F2969)</f>
        <v/>
      </c>
      <c r="I2969" s="3" t="str">
        <f>IF(C2969&lt;&gt;"",_xlfn.XLOOKUP(IFERROR(VALUE(C2969),C2969),'Items database'!A:A,'Items database'!B:B),(_xlfn.XLOOKUP(LEFT(E2969,3),Services,Services,"")))</f>
        <v/>
      </c>
      <c r="J2969" s="3" t="str">
        <f t="shared" si="93"/>
        <v/>
      </c>
    </row>
    <row r="2970" spans="1:10" x14ac:dyDescent="0.35">
      <c r="A2970" s="7" t="str">
        <f>IF('Payments Export'!A2974="","",'Payments Export'!A2974)</f>
        <v/>
      </c>
      <c r="B2970" s="7" t="str">
        <f>IF('Payments Export'!A2974="","",'Payments Export'!B2974)</f>
        <v/>
      </c>
      <c r="C2970" s="7" t="str">
        <f>IF(IFERROR(VALUE('Payments Export'!H2974),'Payments Export'!H2974)&lt;&gt;0,IFERROR(VALUE('Payments Export'!H2974),'Payments Export'!H2974),"")</f>
        <v/>
      </c>
      <c r="D2970" s="7" t="str">
        <f>IF('Payments Export'!I2974="","",'Payments Export'!I2974)</f>
        <v/>
      </c>
      <c r="E2970" s="7" t="str">
        <f t="shared" si="92"/>
        <v/>
      </c>
      <c r="F2970" s="7" t="str">
        <f>IF('Payments Export'!A2974="","",'Payments Export'!N2974)</f>
        <v/>
      </c>
      <c r="G2970" s="7" t="str">
        <f>IF('Payments Export'!A2974="","",'Payments Export'!O2974)</f>
        <v/>
      </c>
      <c r="H2970" s="7" t="str">
        <f>IF('Payments Export'!B2974="","",G2970-F2970)</f>
        <v/>
      </c>
      <c r="I2970" s="3" t="str">
        <f>IF(C2970&lt;&gt;"",_xlfn.XLOOKUP(IFERROR(VALUE(C2970),C2970),'Items database'!A:A,'Items database'!B:B),(_xlfn.XLOOKUP(LEFT(E2970,3),Services,Services,"")))</f>
        <v/>
      </c>
      <c r="J2970" s="3" t="str">
        <f t="shared" si="93"/>
        <v/>
      </c>
    </row>
    <row r="2971" spans="1:10" x14ac:dyDescent="0.35">
      <c r="A2971" s="7" t="str">
        <f>IF('Payments Export'!A2975="","",'Payments Export'!A2975)</f>
        <v/>
      </c>
      <c r="B2971" s="7" t="str">
        <f>IF('Payments Export'!A2975="","",'Payments Export'!B2975)</f>
        <v/>
      </c>
      <c r="C2971" s="7" t="str">
        <f>IF(IFERROR(VALUE('Payments Export'!H2975),'Payments Export'!H2975)&lt;&gt;0,IFERROR(VALUE('Payments Export'!H2975),'Payments Export'!H2975),"")</f>
        <v/>
      </c>
      <c r="D2971" s="7" t="str">
        <f>IF('Payments Export'!I2975="","",'Payments Export'!I2975)</f>
        <v/>
      </c>
      <c r="E2971" s="7" t="str">
        <f t="shared" si="92"/>
        <v/>
      </c>
      <c r="F2971" s="7" t="str">
        <f>IF('Payments Export'!A2975="","",'Payments Export'!N2975)</f>
        <v/>
      </c>
      <c r="G2971" s="7" t="str">
        <f>IF('Payments Export'!A2975="","",'Payments Export'!O2975)</f>
        <v/>
      </c>
      <c r="H2971" s="7" t="str">
        <f>IF('Payments Export'!B2975="","",G2971-F2971)</f>
        <v/>
      </c>
      <c r="I2971" s="3" t="str">
        <f>IF(C2971&lt;&gt;"",_xlfn.XLOOKUP(IFERROR(VALUE(C2971),C2971),'Items database'!A:A,'Items database'!B:B),(_xlfn.XLOOKUP(LEFT(E2971,3),Services,Services,"")))</f>
        <v/>
      </c>
      <c r="J2971" s="3" t="str">
        <f t="shared" si="93"/>
        <v/>
      </c>
    </row>
    <row r="2972" spans="1:10" x14ac:dyDescent="0.35">
      <c r="A2972" s="7" t="str">
        <f>IF('Payments Export'!A2976="","",'Payments Export'!A2976)</f>
        <v/>
      </c>
      <c r="B2972" s="7" t="str">
        <f>IF('Payments Export'!A2976="","",'Payments Export'!B2976)</f>
        <v/>
      </c>
      <c r="C2972" s="7" t="str">
        <f>IF(IFERROR(VALUE('Payments Export'!H2976),'Payments Export'!H2976)&lt;&gt;0,IFERROR(VALUE('Payments Export'!H2976),'Payments Export'!H2976),"")</f>
        <v/>
      </c>
      <c r="D2972" s="7" t="str">
        <f>IF('Payments Export'!I2976="","",'Payments Export'!I2976)</f>
        <v/>
      </c>
      <c r="E2972" s="7" t="str">
        <f t="shared" si="92"/>
        <v/>
      </c>
      <c r="F2972" s="7" t="str">
        <f>IF('Payments Export'!A2976="","",'Payments Export'!N2976)</f>
        <v/>
      </c>
      <c r="G2972" s="7" t="str">
        <f>IF('Payments Export'!A2976="","",'Payments Export'!O2976)</f>
        <v/>
      </c>
      <c r="H2972" s="7" t="str">
        <f>IF('Payments Export'!B2976="","",G2972-F2972)</f>
        <v/>
      </c>
      <c r="I2972" s="3" t="str">
        <f>IF(C2972&lt;&gt;"",_xlfn.XLOOKUP(IFERROR(VALUE(C2972),C2972),'Items database'!A:A,'Items database'!B:B),(_xlfn.XLOOKUP(LEFT(E2972,3),Services,Services,"")))</f>
        <v/>
      </c>
      <c r="J2972" s="3" t="str">
        <f t="shared" si="93"/>
        <v/>
      </c>
    </row>
    <row r="2973" spans="1:10" x14ac:dyDescent="0.35">
      <c r="A2973" s="7" t="str">
        <f>IF('Payments Export'!A2977="","",'Payments Export'!A2977)</f>
        <v/>
      </c>
      <c r="B2973" s="7" t="str">
        <f>IF('Payments Export'!A2977="","",'Payments Export'!B2977)</f>
        <v/>
      </c>
      <c r="C2973" s="7" t="str">
        <f>IF(IFERROR(VALUE('Payments Export'!H2977),'Payments Export'!H2977)&lt;&gt;0,IFERROR(VALUE('Payments Export'!H2977),'Payments Export'!H2977),"")</f>
        <v/>
      </c>
      <c r="D2973" s="7" t="str">
        <f>IF('Payments Export'!I2977="","",'Payments Export'!I2977)</f>
        <v/>
      </c>
      <c r="E2973" s="7" t="str">
        <f t="shared" si="92"/>
        <v/>
      </c>
      <c r="F2973" s="7" t="str">
        <f>IF('Payments Export'!A2977="","",'Payments Export'!N2977)</f>
        <v/>
      </c>
      <c r="G2973" s="7" t="str">
        <f>IF('Payments Export'!A2977="","",'Payments Export'!O2977)</f>
        <v/>
      </c>
      <c r="H2973" s="7" t="str">
        <f>IF('Payments Export'!B2977="","",G2973-F2973)</f>
        <v/>
      </c>
      <c r="I2973" s="3" t="str">
        <f>IF(C2973&lt;&gt;"",_xlfn.XLOOKUP(IFERROR(VALUE(C2973),C2973),'Items database'!A:A,'Items database'!B:B),(_xlfn.XLOOKUP(LEFT(E2973,3),Services,Services,"")))</f>
        <v/>
      </c>
      <c r="J2973" s="3" t="str">
        <f t="shared" si="93"/>
        <v/>
      </c>
    </row>
    <row r="2974" spans="1:10" x14ac:dyDescent="0.35">
      <c r="A2974" s="7" t="str">
        <f>IF('Payments Export'!A2978="","",'Payments Export'!A2978)</f>
        <v/>
      </c>
      <c r="B2974" s="7" t="str">
        <f>IF('Payments Export'!A2978="","",'Payments Export'!B2978)</f>
        <v/>
      </c>
      <c r="C2974" s="7" t="str">
        <f>IF(IFERROR(VALUE('Payments Export'!H2978),'Payments Export'!H2978)&lt;&gt;0,IFERROR(VALUE('Payments Export'!H2978),'Payments Export'!H2978),"")</f>
        <v/>
      </c>
      <c r="D2974" s="7" t="str">
        <f>IF('Payments Export'!I2978="","",'Payments Export'!I2978)</f>
        <v/>
      </c>
      <c r="E2974" s="7" t="str">
        <f t="shared" si="92"/>
        <v/>
      </c>
      <c r="F2974" s="7" t="str">
        <f>IF('Payments Export'!A2978="","",'Payments Export'!N2978)</f>
        <v/>
      </c>
      <c r="G2974" s="7" t="str">
        <f>IF('Payments Export'!A2978="","",'Payments Export'!O2978)</f>
        <v/>
      </c>
      <c r="H2974" s="7" t="str">
        <f>IF('Payments Export'!B2978="","",G2974-F2974)</f>
        <v/>
      </c>
      <c r="I2974" s="3" t="str">
        <f>IF(C2974&lt;&gt;"",_xlfn.XLOOKUP(IFERROR(VALUE(C2974),C2974),'Items database'!A:A,'Items database'!B:B),(_xlfn.XLOOKUP(LEFT(E2974,3),Services,Services,"")))</f>
        <v/>
      </c>
      <c r="J2974" s="3" t="str">
        <f t="shared" si="93"/>
        <v/>
      </c>
    </row>
    <row r="2975" spans="1:10" x14ac:dyDescent="0.35">
      <c r="A2975" s="7" t="str">
        <f>IF('Payments Export'!A2979="","",'Payments Export'!A2979)</f>
        <v/>
      </c>
      <c r="B2975" s="7" t="str">
        <f>IF('Payments Export'!A2979="","",'Payments Export'!B2979)</f>
        <v/>
      </c>
      <c r="C2975" s="7" t="str">
        <f>IF(IFERROR(VALUE('Payments Export'!H2979),'Payments Export'!H2979)&lt;&gt;0,IFERROR(VALUE('Payments Export'!H2979),'Payments Export'!H2979),"")</f>
        <v/>
      </c>
      <c r="D2975" s="7" t="str">
        <f>IF('Payments Export'!I2979="","",'Payments Export'!I2979)</f>
        <v/>
      </c>
      <c r="E2975" s="7" t="str">
        <f t="shared" si="92"/>
        <v/>
      </c>
      <c r="F2975" s="7" t="str">
        <f>IF('Payments Export'!A2979="","",'Payments Export'!N2979)</f>
        <v/>
      </c>
      <c r="G2975" s="7" t="str">
        <f>IF('Payments Export'!A2979="","",'Payments Export'!O2979)</f>
        <v/>
      </c>
      <c r="H2975" s="7" t="str">
        <f>IF('Payments Export'!B2979="","",G2975-F2975)</f>
        <v/>
      </c>
      <c r="I2975" s="3" t="str">
        <f>IF(C2975&lt;&gt;"",_xlfn.XLOOKUP(IFERROR(VALUE(C2975),C2975),'Items database'!A:A,'Items database'!B:B),(_xlfn.XLOOKUP(LEFT(E2975,3),Services,Services,"")))</f>
        <v/>
      </c>
      <c r="J2975" s="3" t="str">
        <f t="shared" si="93"/>
        <v/>
      </c>
    </row>
    <row r="2976" spans="1:10" x14ac:dyDescent="0.35">
      <c r="A2976" s="7" t="str">
        <f>IF('Payments Export'!A2980="","",'Payments Export'!A2980)</f>
        <v/>
      </c>
      <c r="B2976" s="7" t="str">
        <f>IF('Payments Export'!A2980="","",'Payments Export'!B2980)</f>
        <v/>
      </c>
      <c r="C2976" s="7" t="str">
        <f>IF(IFERROR(VALUE('Payments Export'!H2980),'Payments Export'!H2980)&lt;&gt;0,IFERROR(VALUE('Payments Export'!H2980),'Payments Export'!H2980),"")</f>
        <v/>
      </c>
      <c r="D2976" s="7" t="str">
        <f>IF('Payments Export'!I2980="","",'Payments Export'!I2980)</f>
        <v/>
      </c>
      <c r="E2976" s="7" t="str">
        <f t="shared" si="92"/>
        <v/>
      </c>
      <c r="F2976" s="7" t="str">
        <f>IF('Payments Export'!A2980="","",'Payments Export'!N2980)</f>
        <v/>
      </c>
      <c r="G2976" s="7" t="str">
        <f>IF('Payments Export'!A2980="","",'Payments Export'!O2980)</f>
        <v/>
      </c>
      <c r="H2976" s="7" t="str">
        <f>IF('Payments Export'!B2980="","",G2976-F2976)</f>
        <v/>
      </c>
      <c r="I2976" s="3" t="str">
        <f>IF(C2976&lt;&gt;"",_xlfn.XLOOKUP(IFERROR(VALUE(C2976),C2976),'Items database'!A:A,'Items database'!B:B),(_xlfn.XLOOKUP(LEFT(E2976,3),Services,Services,"")))</f>
        <v/>
      </c>
      <c r="J2976" s="3" t="str">
        <f t="shared" si="93"/>
        <v/>
      </c>
    </row>
    <row r="2977" spans="1:10" x14ac:dyDescent="0.35">
      <c r="A2977" s="7" t="str">
        <f>IF('Payments Export'!A2981="","",'Payments Export'!A2981)</f>
        <v/>
      </c>
      <c r="B2977" s="7" t="str">
        <f>IF('Payments Export'!A2981="","",'Payments Export'!B2981)</f>
        <v/>
      </c>
      <c r="C2977" s="7" t="str">
        <f>IF(IFERROR(VALUE('Payments Export'!H2981),'Payments Export'!H2981)&lt;&gt;0,IFERROR(VALUE('Payments Export'!H2981),'Payments Export'!H2981),"")</f>
        <v/>
      </c>
      <c r="D2977" s="7" t="str">
        <f>IF('Payments Export'!I2981="","",'Payments Export'!I2981)</f>
        <v/>
      </c>
      <c r="E2977" s="7" t="str">
        <f t="shared" si="92"/>
        <v/>
      </c>
      <c r="F2977" s="7" t="str">
        <f>IF('Payments Export'!A2981="","",'Payments Export'!N2981)</f>
        <v/>
      </c>
      <c r="G2977" s="7" t="str">
        <f>IF('Payments Export'!A2981="","",'Payments Export'!O2981)</f>
        <v/>
      </c>
      <c r="H2977" s="7" t="str">
        <f>IF('Payments Export'!B2981="","",G2977-F2977)</f>
        <v/>
      </c>
      <c r="I2977" s="3" t="str">
        <f>IF(C2977&lt;&gt;"",_xlfn.XLOOKUP(IFERROR(VALUE(C2977),C2977),'Items database'!A:A,'Items database'!B:B),(_xlfn.XLOOKUP(LEFT(E2977,3),Services,Services,"")))</f>
        <v/>
      </c>
      <c r="J2977" s="3" t="str">
        <f t="shared" si="93"/>
        <v/>
      </c>
    </row>
    <row r="2978" spans="1:10" x14ac:dyDescent="0.35">
      <c r="A2978" s="7" t="str">
        <f>IF('Payments Export'!A2982="","",'Payments Export'!A2982)</f>
        <v/>
      </c>
      <c r="B2978" s="7" t="str">
        <f>IF('Payments Export'!A2982="","",'Payments Export'!B2982)</f>
        <v/>
      </c>
      <c r="C2978" s="7" t="str">
        <f>IF(IFERROR(VALUE('Payments Export'!H2982),'Payments Export'!H2982)&lt;&gt;0,IFERROR(VALUE('Payments Export'!H2982),'Payments Export'!H2982),"")</f>
        <v/>
      </c>
      <c r="D2978" s="7" t="str">
        <f>IF('Payments Export'!I2982="","",'Payments Export'!I2982)</f>
        <v/>
      </c>
      <c r="E2978" s="7" t="str">
        <f t="shared" si="92"/>
        <v/>
      </c>
      <c r="F2978" s="7" t="str">
        <f>IF('Payments Export'!A2982="","",'Payments Export'!N2982)</f>
        <v/>
      </c>
      <c r="G2978" s="7" t="str">
        <f>IF('Payments Export'!A2982="","",'Payments Export'!O2982)</f>
        <v/>
      </c>
      <c r="H2978" s="7" t="str">
        <f>IF('Payments Export'!B2982="","",G2978-F2978)</f>
        <v/>
      </c>
      <c r="I2978" s="3" t="str">
        <f>IF(C2978&lt;&gt;"",_xlfn.XLOOKUP(IFERROR(VALUE(C2978),C2978),'Items database'!A:A,'Items database'!B:B),(_xlfn.XLOOKUP(LEFT(E2978,3),Services,Services,"")))</f>
        <v/>
      </c>
      <c r="J2978" s="3" t="str">
        <f t="shared" si="93"/>
        <v/>
      </c>
    </row>
    <row r="2979" spans="1:10" x14ac:dyDescent="0.35">
      <c r="A2979" s="7" t="str">
        <f>IF('Payments Export'!A2983="","",'Payments Export'!A2983)</f>
        <v/>
      </c>
      <c r="B2979" s="7" t="str">
        <f>IF('Payments Export'!A2983="","",'Payments Export'!B2983)</f>
        <v/>
      </c>
      <c r="C2979" s="7" t="str">
        <f>IF(IFERROR(VALUE('Payments Export'!H2983),'Payments Export'!H2983)&lt;&gt;0,IFERROR(VALUE('Payments Export'!H2983),'Payments Export'!H2983),"")</f>
        <v/>
      </c>
      <c r="D2979" s="7" t="str">
        <f>IF('Payments Export'!I2983="","",'Payments Export'!I2983)</f>
        <v/>
      </c>
      <c r="E2979" s="7" t="str">
        <f t="shared" si="92"/>
        <v/>
      </c>
      <c r="F2979" s="7" t="str">
        <f>IF('Payments Export'!A2983="","",'Payments Export'!N2983)</f>
        <v/>
      </c>
      <c r="G2979" s="7" t="str">
        <f>IF('Payments Export'!A2983="","",'Payments Export'!O2983)</f>
        <v/>
      </c>
      <c r="H2979" s="7" t="str">
        <f>IF('Payments Export'!B2983="","",G2979-F2979)</f>
        <v/>
      </c>
      <c r="I2979" s="3" t="str">
        <f>IF(C2979&lt;&gt;"",_xlfn.XLOOKUP(IFERROR(VALUE(C2979),C2979),'Items database'!A:A,'Items database'!B:B),(_xlfn.XLOOKUP(LEFT(E2979,3),Services,Services,"")))</f>
        <v/>
      </c>
      <c r="J2979" s="3" t="str">
        <f t="shared" si="93"/>
        <v/>
      </c>
    </row>
    <row r="2980" spans="1:10" x14ac:dyDescent="0.35">
      <c r="A2980" s="7" t="str">
        <f>IF('Payments Export'!A2984="","",'Payments Export'!A2984)</f>
        <v/>
      </c>
      <c r="B2980" s="7" t="str">
        <f>IF('Payments Export'!A2984="","",'Payments Export'!B2984)</f>
        <v/>
      </c>
      <c r="C2980" s="7" t="str">
        <f>IF(IFERROR(VALUE('Payments Export'!H2984),'Payments Export'!H2984)&lt;&gt;0,IFERROR(VALUE('Payments Export'!H2984),'Payments Export'!H2984),"")</f>
        <v/>
      </c>
      <c r="D2980" s="7" t="str">
        <f>IF('Payments Export'!I2984="","",'Payments Export'!I2984)</f>
        <v/>
      </c>
      <c r="E2980" s="7" t="str">
        <f t="shared" si="92"/>
        <v/>
      </c>
      <c r="F2980" s="7" t="str">
        <f>IF('Payments Export'!A2984="","",'Payments Export'!N2984)</f>
        <v/>
      </c>
      <c r="G2980" s="7" t="str">
        <f>IF('Payments Export'!A2984="","",'Payments Export'!O2984)</f>
        <v/>
      </c>
      <c r="H2980" s="7" t="str">
        <f>IF('Payments Export'!B2984="","",G2980-F2980)</f>
        <v/>
      </c>
      <c r="I2980" s="3" t="str">
        <f>IF(C2980&lt;&gt;"",_xlfn.XLOOKUP(IFERROR(VALUE(C2980),C2980),'Items database'!A:A,'Items database'!B:B),(_xlfn.XLOOKUP(LEFT(E2980,3),Services,Services,"")))</f>
        <v/>
      </c>
      <c r="J2980" s="3" t="str">
        <f t="shared" si="93"/>
        <v/>
      </c>
    </row>
    <row r="2981" spans="1:10" x14ac:dyDescent="0.35">
      <c r="A2981" s="7" t="str">
        <f>IF('Payments Export'!A2985="","",'Payments Export'!A2985)</f>
        <v/>
      </c>
      <c r="B2981" s="7" t="str">
        <f>IF('Payments Export'!A2985="","",'Payments Export'!B2985)</f>
        <v/>
      </c>
      <c r="C2981" s="7" t="str">
        <f>IF(IFERROR(VALUE('Payments Export'!H2985),'Payments Export'!H2985)&lt;&gt;0,IFERROR(VALUE('Payments Export'!H2985),'Payments Export'!H2985),"")</f>
        <v/>
      </c>
      <c r="D2981" s="7" t="str">
        <f>IF('Payments Export'!I2985="","",'Payments Export'!I2985)</f>
        <v/>
      </c>
      <c r="E2981" s="7" t="str">
        <f t="shared" si="92"/>
        <v/>
      </c>
      <c r="F2981" s="7" t="str">
        <f>IF('Payments Export'!A2985="","",'Payments Export'!N2985)</f>
        <v/>
      </c>
      <c r="G2981" s="7" t="str">
        <f>IF('Payments Export'!A2985="","",'Payments Export'!O2985)</f>
        <v/>
      </c>
      <c r="H2981" s="7" t="str">
        <f>IF('Payments Export'!B2985="","",G2981-F2981)</f>
        <v/>
      </c>
      <c r="I2981" s="3" t="str">
        <f>IF(C2981&lt;&gt;"",_xlfn.XLOOKUP(IFERROR(VALUE(C2981),C2981),'Items database'!A:A,'Items database'!B:B),(_xlfn.XLOOKUP(LEFT(E2981,3),Services,Services,"")))</f>
        <v/>
      </c>
      <c r="J2981" s="3" t="str">
        <f t="shared" si="93"/>
        <v/>
      </c>
    </row>
    <row r="2982" spans="1:10" x14ac:dyDescent="0.35">
      <c r="A2982" s="7" t="str">
        <f>IF('Payments Export'!A2986="","",'Payments Export'!A2986)</f>
        <v/>
      </c>
      <c r="B2982" s="7" t="str">
        <f>IF('Payments Export'!A2986="","",'Payments Export'!B2986)</f>
        <v/>
      </c>
      <c r="C2982" s="7" t="str">
        <f>IF(IFERROR(VALUE('Payments Export'!H2986),'Payments Export'!H2986)&lt;&gt;0,IFERROR(VALUE('Payments Export'!H2986),'Payments Export'!H2986),"")</f>
        <v/>
      </c>
      <c r="D2982" s="7" t="str">
        <f>IF('Payments Export'!I2986="","",'Payments Export'!I2986)</f>
        <v/>
      </c>
      <c r="E2982" s="7" t="str">
        <f t="shared" si="92"/>
        <v/>
      </c>
      <c r="F2982" s="7" t="str">
        <f>IF('Payments Export'!A2986="","",'Payments Export'!N2986)</f>
        <v/>
      </c>
      <c r="G2982" s="7" t="str">
        <f>IF('Payments Export'!A2986="","",'Payments Export'!O2986)</f>
        <v/>
      </c>
      <c r="H2982" s="7" t="str">
        <f>IF('Payments Export'!B2986="","",G2982-F2982)</f>
        <v/>
      </c>
      <c r="I2982" s="3" t="str">
        <f>IF(C2982&lt;&gt;"",_xlfn.XLOOKUP(IFERROR(VALUE(C2982),C2982),'Items database'!A:A,'Items database'!B:B),(_xlfn.XLOOKUP(LEFT(E2982,3),Services,Services,"")))</f>
        <v/>
      </c>
      <c r="J2982" s="3" t="str">
        <f t="shared" si="93"/>
        <v/>
      </c>
    </row>
    <row r="2983" spans="1:10" x14ac:dyDescent="0.35">
      <c r="A2983" s="7" t="str">
        <f>IF('Payments Export'!A2987="","",'Payments Export'!A2987)</f>
        <v/>
      </c>
      <c r="B2983" s="7" t="str">
        <f>IF('Payments Export'!A2987="","",'Payments Export'!B2987)</f>
        <v/>
      </c>
      <c r="C2983" s="7" t="str">
        <f>IF(IFERROR(VALUE('Payments Export'!H2987),'Payments Export'!H2987)&lt;&gt;0,IFERROR(VALUE('Payments Export'!H2987),'Payments Export'!H2987),"")</f>
        <v/>
      </c>
      <c r="D2983" s="7" t="str">
        <f>IF('Payments Export'!I2987="","",'Payments Export'!I2987)</f>
        <v/>
      </c>
      <c r="E2983" s="7" t="str">
        <f t="shared" si="92"/>
        <v/>
      </c>
      <c r="F2983" s="7" t="str">
        <f>IF('Payments Export'!A2987="","",'Payments Export'!N2987)</f>
        <v/>
      </c>
      <c r="G2983" s="7" t="str">
        <f>IF('Payments Export'!A2987="","",'Payments Export'!O2987)</f>
        <v/>
      </c>
      <c r="H2983" s="7" t="str">
        <f>IF('Payments Export'!B2987="","",G2983-F2983)</f>
        <v/>
      </c>
      <c r="I2983" s="3" t="str">
        <f>IF(C2983&lt;&gt;"",_xlfn.XLOOKUP(IFERROR(VALUE(C2983),C2983),'Items database'!A:A,'Items database'!B:B),(_xlfn.XLOOKUP(LEFT(E2983,3),Services,Services,"")))</f>
        <v/>
      </c>
      <c r="J2983" s="3" t="str">
        <f t="shared" si="93"/>
        <v/>
      </c>
    </row>
    <row r="2984" spans="1:10" x14ac:dyDescent="0.35">
      <c r="A2984" s="7" t="str">
        <f>IF('Payments Export'!A2988="","",'Payments Export'!A2988)</f>
        <v/>
      </c>
      <c r="B2984" s="7" t="str">
        <f>IF('Payments Export'!A2988="","",'Payments Export'!B2988)</f>
        <v/>
      </c>
      <c r="C2984" s="7" t="str">
        <f>IF(IFERROR(VALUE('Payments Export'!H2988),'Payments Export'!H2988)&lt;&gt;0,IFERROR(VALUE('Payments Export'!H2988),'Payments Export'!H2988),"")</f>
        <v/>
      </c>
      <c r="D2984" s="7" t="str">
        <f>IF('Payments Export'!I2988="","",'Payments Export'!I2988)</f>
        <v/>
      </c>
      <c r="E2984" s="7" t="str">
        <f t="shared" si="92"/>
        <v/>
      </c>
      <c r="F2984" s="7" t="str">
        <f>IF('Payments Export'!A2988="","",'Payments Export'!N2988)</f>
        <v/>
      </c>
      <c r="G2984" s="7" t="str">
        <f>IF('Payments Export'!A2988="","",'Payments Export'!O2988)</f>
        <v/>
      </c>
      <c r="H2984" s="7" t="str">
        <f>IF('Payments Export'!B2988="","",G2984-F2984)</f>
        <v/>
      </c>
      <c r="I2984" s="3" t="str">
        <f>IF(C2984&lt;&gt;"",_xlfn.XLOOKUP(IFERROR(VALUE(C2984),C2984),'Items database'!A:A,'Items database'!B:B),(_xlfn.XLOOKUP(LEFT(E2984,3),Services,Services,"")))</f>
        <v/>
      </c>
      <c r="J2984" s="3" t="str">
        <f t="shared" si="93"/>
        <v/>
      </c>
    </row>
    <row r="2985" spans="1:10" x14ac:dyDescent="0.35">
      <c r="A2985" s="7" t="str">
        <f>IF('Payments Export'!A2989="","",'Payments Export'!A2989)</f>
        <v/>
      </c>
      <c r="B2985" s="7" t="str">
        <f>IF('Payments Export'!A2989="","",'Payments Export'!B2989)</f>
        <v/>
      </c>
      <c r="C2985" s="7" t="str">
        <f>IF(IFERROR(VALUE('Payments Export'!H2989),'Payments Export'!H2989)&lt;&gt;0,IFERROR(VALUE('Payments Export'!H2989),'Payments Export'!H2989),"")</f>
        <v/>
      </c>
      <c r="D2985" s="7" t="str">
        <f>IF('Payments Export'!I2989="","",'Payments Export'!I2989)</f>
        <v/>
      </c>
      <c r="E2985" s="7" t="str">
        <f t="shared" si="92"/>
        <v/>
      </c>
      <c r="F2985" s="7" t="str">
        <f>IF('Payments Export'!A2989="","",'Payments Export'!N2989)</f>
        <v/>
      </c>
      <c r="G2985" s="7" t="str">
        <f>IF('Payments Export'!A2989="","",'Payments Export'!O2989)</f>
        <v/>
      </c>
      <c r="H2985" s="7" t="str">
        <f>IF('Payments Export'!B2989="","",G2985-F2985)</f>
        <v/>
      </c>
      <c r="I2985" s="3" t="str">
        <f>IF(C2985&lt;&gt;"",_xlfn.XLOOKUP(IFERROR(VALUE(C2985),C2985),'Items database'!A:A,'Items database'!B:B),(_xlfn.XLOOKUP(LEFT(E2985,3),Services,Services,"")))</f>
        <v/>
      </c>
      <c r="J2985" s="3" t="str">
        <f t="shared" si="93"/>
        <v/>
      </c>
    </row>
    <row r="2986" spans="1:10" x14ac:dyDescent="0.35">
      <c r="A2986" s="7" t="str">
        <f>IF('Payments Export'!A2990="","",'Payments Export'!A2990)</f>
        <v/>
      </c>
      <c r="B2986" s="7" t="str">
        <f>IF('Payments Export'!A2990="","",'Payments Export'!B2990)</f>
        <v/>
      </c>
      <c r="C2986" s="7" t="str">
        <f>IF(IFERROR(VALUE('Payments Export'!H2990),'Payments Export'!H2990)&lt;&gt;0,IFERROR(VALUE('Payments Export'!H2990),'Payments Export'!H2990),"")</f>
        <v/>
      </c>
      <c r="D2986" s="7" t="str">
        <f>IF('Payments Export'!I2990="","",'Payments Export'!I2990)</f>
        <v/>
      </c>
      <c r="E2986" s="7" t="str">
        <f t="shared" si="92"/>
        <v/>
      </c>
      <c r="F2986" s="7" t="str">
        <f>IF('Payments Export'!A2990="","",'Payments Export'!N2990)</f>
        <v/>
      </c>
      <c r="G2986" s="7" t="str">
        <f>IF('Payments Export'!A2990="","",'Payments Export'!O2990)</f>
        <v/>
      </c>
      <c r="H2986" s="7" t="str">
        <f>IF('Payments Export'!B2990="","",G2986-F2986)</f>
        <v/>
      </c>
      <c r="I2986" s="3" t="str">
        <f>IF(C2986&lt;&gt;"",_xlfn.XLOOKUP(IFERROR(VALUE(C2986),C2986),'Items database'!A:A,'Items database'!B:B),(_xlfn.XLOOKUP(LEFT(E2986,3),Services,Services,"")))</f>
        <v/>
      </c>
      <c r="J2986" s="3" t="str">
        <f t="shared" si="93"/>
        <v/>
      </c>
    </row>
    <row r="2987" spans="1:10" x14ac:dyDescent="0.35">
      <c r="A2987" s="7" t="str">
        <f>IF('Payments Export'!A2991="","",'Payments Export'!A2991)</f>
        <v/>
      </c>
      <c r="B2987" s="7" t="str">
        <f>IF('Payments Export'!A2991="","",'Payments Export'!B2991)</f>
        <v/>
      </c>
      <c r="C2987" s="7" t="str">
        <f>IF(IFERROR(VALUE('Payments Export'!H2991),'Payments Export'!H2991)&lt;&gt;0,IFERROR(VALUE('Payments Export'!H2991),'Payments Export'!H2991),"")</f>
        <v/>
      </c>
      <c r="D2987" s="7" t="str">
        <f>IF('Payments Export'!I2991="","",'Payments Export'!I2991)</f>
        <v/>
      </c>
      <c r="E2987" s="7" t="str">
        <f t="shared" si="92"/>
        <v/>
      </c>
      <c r="F2987" s="7" t="str">
        <f>IF('Payments Export'!A2991="","",'Payments Export'!N2991)</f>
        <v/>
      </c>
      <c r="G2987" s="7" t="str">
        <f>IF('Payments Export'!A2991="","",'Payments Export'!O2991)</f>
        <v/>
      </c>
      <c r="H2987" s="7" t="str">
        <f>IF('Payments Export'!B2991="","",G2987-F2987)</f>
        <v/>
      </c>
      <c r="I2987" s="3" t="str">
        <f>IF(C2987&lt;&gt;"",_xlfn.XLOOKUP(IFERROR(VALUE(C2987),C2987),'Items database'!A:A,'Items database'!B:B),(_xlfn.XLOOKUP(LEFT(E2987,3),Services,Services,"")))</f>
        <v/>
      </c>
      <c r="J2987" s="3" t="str">
        <f t="shared" si="93"/>
        <v/>
      </c>
    </row>
    <row r="2988" spans="1:10" x14ac:dyDescent="0.35">
      <c r="A2988" s="7" t="str">
        <f>IF('Payments Export'!A2992="","",'Payments Export'!A2992)</f>
        <v/>
      </c>
      <c r="B2988" s="7" t="str">
        <f>IF('Payments Export'!A2992="","",'Payments Export'!B2992)</f>
        <v/>
      </c>
      <c r="C2988" s="7" t="str">
        <f>IF(IFERROR(VALUE('Payments Export'!H2992),'Payments Export'!H2992)&lt;&gt;0,IFERROR(VALUE('Payments Export'!H2992),'Payments Export'!H2992),"")</f>
        <v/>
      </c>
      <c r="D2988" s="7" t="str">
        <f>IF('Payments Export'!I2992="","",'Payments Export'!I2992)</f>
        <v/>
      </c>
      <c r="E2988" s="7" t="str">
        <f t="shared" si="92"/>
        <v/>
      </c>
      <c r="F2988" s="7" t="str">
        <f>IF('Payments Export'!A2992="","",'Payments Export'!N2992)</f>
        <v/>
      </c>
      <c r="G2988" s="7" t="str">
        <f>IF('Payments Export'!A2992="","",'Payments Export'!O2992)</f>
        <v/>
      </c>
      <c r="H2988" s="7" t="str">
        <f>IF('Payments Export'!B2992="","",G2988-F2988)</f>
        <v/>
      </c>
      <c r="I2988" s="3" t="str">
        <f>IF(C2988&lt;&gt;"",_xlfn.XLOOKUP(IFERROR(VALUE(C2988),C2988),'Items database'!A:A,'Items database'!B:B),(_xlfn.XLOOKUP(LEFT(E2988,3),Services,Services,"")))</f>
        <v/>
      </c>
      <c r="J2988" s="3" t="str">
        <f t="shared" si="93"/>
        <v/>
      </c>
    </row>
    <row r="2989" spans="1:10" x14ac:dyDescent="0.35">
      <c r="A2989" s="7" t="str">
        <f>IF('Payments Export'!A2993="","",'Payments Export'!A2993)</f>
        <v/>
      </c>
      <c r="B2989" s="7" t="str">
        <f>IF('Payments Export'!A2993="","",'Payments Export'!B2993)</f>
        <v/>
      </c>
      <c r="C2989" s="7" t="str">
        <f>IF(IFERROR(VALUE('Payments Export'!H2993),'Payments Export'!H2993)&lt;&gt;0,IFERROR(VALUE('Payments Export'!H2993),'Payments Export'!H2993),"")</f>
        <v/>
      </c>
      <c r="D2989" s="7" t="str">
        <f>IF('Payments Export'!I2993="","",'Payments Export'!I2993)</f>
        <v/>
      </c>
      <c r="E2989" s="7" t="str">
        <f t="shared" si="92"/>
        <v/>
      </c>
      <c r="F2989" s="7" t="str">
        <f>IF('Payments Export'!A2993="","",'Payments Export'!N2993)</f>
        <v/>
      </c>
      <c r="G2989" s="7" t="str">
        <f>IF('Payments Export'!A2993="","",'Payments Export'!O2993)</f>
        <v/>
      </c>
      <c r="H2989" s="7" t="str">
        <f>IF('Payments Export'!B2993="","",G2989-F2989)</f>
        <v/>
      </c>
      <c r="I2989" s="3" t="str">
        <f>IF(C2989&lt;&gt;"",_xlfn.XLOOKUP(IFERROR(VALUE(C2989),C2989),'Items database'!A:A,'Items database'!B:B),(_xlfn.XLOOKUP(LEFT(E2989,3),Services,Services,"")))</f>
        <v/>
      </c>
      <c r="J2989" s="3" t="str">
        <f t="shared" si="93"/>
        <v/>
      </c>
    </row>
    <row r="2990" spans="1:10" x14ac:dyDescent="0.35">
      <c r="A2990" s="7" t="str">
        <f>IF('Payments Export'!A2994="","",'Payments Export'!A2994)</f>
        <v/>
      </c>
      <c r="B2990" s="7" t="str">
        <f>IF('Payments Export'!A2994="","",'Payments Export'!B2994)</f>
        <v/>
      </c>
      <c r="C2990" s="7" t="str">
        <f>IF(IFERROR(VALUE('Payments Export'!H2994),'Payments Export'!H2994)&lt;&gt;0,IFERROR(VALUE('Payments Export'!H2994),'Payments Export'!H2994),"")</f>
        <v/>
      </c>
      <c r="D2990" s="7" t="str">
        <f>IF('Payments Export'!I2994="","",'Payments Export'!I2994)</f>
        <v/>
      </c>
      <c r="E2990" s="7" t="str">
        <f t="shared" si="92"/>
        <v/>
      </c>
      <c r="F2990" s="7" t="str">
        <f>IF('Payments Export'!A2994="","",'Payments Export'!N2994)</f>
        <v/>
      </c>
      <c r="G2990" s="7" t="str">
        <f>IF('Payments Export'!A2994="","",'Payments Export'!O2994)</f>
        <v/>
      </c>
      <c r="H2990" s="7" t="str">
        <f>IF('Payments Export'!B2994="","",G2990-F2990)</f>
        <v/>
      </c>
      <c r="I2990" s="3" t="str">
        <f>IF(C2990&lt;&gt;"",_xlfn.XLOOKUP(IFERROR(VALUE(C2990),C2990),'Items database'!A:A,'Items database'!B:B),(_xlfn.XLOOKUP(LEFT(E2990,3),Services,Services,"")))</f>
        <v/>
      </c>
      <c r="J2990" s="3" t="str">
        <f t="shared" si="93"/>
        <v/>
      </c>
    </row>
    <row r="2991" spans="1:10" x14ac:dyDescent="0.35">
      <c r="A2991" s="7" t="str">
        <f>IF('Payments Export'!A2995="","",'Payments Export'!A2995)</f>
        <v/>
      </c>
      <c r="B2991" s="7" t="str">
        <f>IF('Payments Export'!A2995="","",'Payments Export'!B2995)</f>
        <v/>
      </c>
      <c r="C2991" s="7" t="str">
        <f>IF(IFERROR(VALUE('Payments Export'!H2995),'Payments Export'!H2995)&lt;&gt;0,IFERROR(VALUE('Payments Export'!H2995),'Payments Export'!H2995),"")</f>
        <v/>
      </c>
      <c r="D2991" s="7" t="str">
        <f>IF('Payments Export'!I2995="","",'Payments Export'!I2995)</f>
        <v/>
      </c>
      <c r="E2991" s="7" t="str">
        <f t="shared" si="92"/>
        <v/>
      </c>
      <c r="F2991" s="7" t="str">
        <f>IF('Payments Export'!A2995="","",'Payments Export'!N2995)</f>
        <v/>
      </c>
      <c r="G2991" s="7" t="str">
        <f>IF('Payments Export'!A2995="","",'Payments Export'!O2995)</f>
        <v/>
      </c>
      <c r="H2991" s="7" t="str">
        <f>IF('Payments Export'!B2995="","",G2991-F2991)</f>
        <v/>
      </c>
      <c r="I2991" s="3" t="str">
        <f>IF(C2991&lt;&gt;"",_xlfn.XLOOKUP(IFERROR(VALUE(C2991),C2991),'Items database'!A:A,'Items database'!B:B),(_xlfn.XLOOKUP(LEFT(E2991,3),Services,Services,"")))</f>
        <v/>
      </c>
      <c r="J2991" s="3" t="str">
        <f t="shared" si="93"/>
        <v/>
      </c>
    </row>
    <row r="2992" spans="1:10" x14ac:dyDescent="0.35">
      <c r="A2992" s="7" t="str">
        <f>IF('Payments Export'!A2996="","",'Payments Export'!A2996)</f>
        <v/>
      </c>
      <c r="B2992" s="7" t="str">
        <f>IF('Payments Export'!A2996="","",'Payments Export'!B2996)</f>
        <v/>
      </c>
      <c r="C2992" s="7" t="str">
        <f>IF(IFERROR(VALUE('Payments Export'!H2996),'Payments Export'!H2996)&lt;&gt;0,IFERROR(VALUE('Payments Export'!H2996),'Payments Export'!H2996),"")</f>
        <v/>
      </c>
      <c r="D2992" s="7" t="str">
        <f>IF('Payments Export'!I2996="","",'Payments Export'!I2996)</f>
        <v/>
      </c>
      <c r="E2992" s="7" t="str">
        <f t="shared" si="92"/>
        <v/>
      </c>
      <c r="F2992" s="7" t="str">
        <f>IF('Payments Export'!A2996="","",'Payments Export'!N2996)</f>
        <v/>
      </c>
      <c r="G2992" s="7" t="str">
        <f>IF('Payments Export'!A2996="","",'Payments Export'!O2996)</f>
        <v/>
      </c>
      <c r="H2992" s="7" t="str">
        <f>IF('Payments Export'!B2996="","",G2992-F2992)</f>
        <v/>
      </c>
      <c r="I2992" s="3" t="str">
        <f>IF(C2992&lt;&gt;"",_xlfn.XLOOKUP(IFERROR(VALUE(C2992),C2992),'Items database'!A:A,'Items database'!B:B),(_xlfn.XLOOKUP(LEFT(E2992,3),Services,Services,"")))</f>
        <v/>
      </c>
      <c r="J2992" s="3" t="str">
        <f t="shared" si="93"/>
        <v/>
      </c>
    </row>
    <row r="2993" spans="1:10" x14ac:dyDescent="0.35">
      <c r="A2993" s="7" t="str">
        <f>IF('Payments Export'!A2997="","",'Payments Export'!A2997)</f>
        <v/>
      </c>
      <c r="B2993" s="7" t="str">
        <f>IF('Payments Export'!A2997="","",'Payments Export'!B2997)</f>
        <v/>
      </c>
      <c r="C2993" s="7" t="str">
        <f>IF(IFERROR(VALUE('Payments Export'!H2997),'Payments Export'!H2997)&lt;&gt;0,IFERROR(VALUE('Payments Export'!H2997),'Payments Export'!H2997),"")</f>
        <v/>
      </c>
      <c r="D2993" s="7" t="str">
        <f>IF('Payments Export'!I2997="","",'Payments Export'!I2997)</f>
        <v/>
      </c>
      <c r="E2993" s="7" t="str">
        <f t="shared" si="92"/>
        <v/>
      </c>
      <c r="F2993" s="7" t="str">
        <f>IF('Payments Export'!A2997="","",'Payments Export'!N2997)</f>
        <v/>
      </c>
      <c r="G2993" s="7" t="str">
        <f>IF('Payments Export'!A2997="","",'Payments Export'!O2997)</f>
        <v/>
      </c>
      <c r="H2993" s="7" t="str">
        <f>IF('Payments Export'!B2997="","",G2993-F2993)</f>
        <v/>
      </c>
      <c r="I2993" s="3" t="str">
        <f>IF(C2993&lt;&gt;"",_xlfn.XLOOKUP(IFERROR(VALUE(C2993),C2993),'Items database'!A:A,'Items database'!B:B),(_xlfn.XLOOKUP(LEFT(E2993,3),Services,Services,"")))</f>
        <v/>
      </c>
      <c r="J2993" s="3" t="str">
        <f t="shared" si="93"/>
        <v/>
      </c>
    </row>
    <row r="2994" spans="1:10" x14ac:dyDescent="0.35">
      <c r="A2994" s="7" t="str">
        <f>IF('Payments Export'!A2998="","",'Payments Export'!A2998)</f>
        <v/>
      </c>
      <c r="B2994" s="7" t="str">
        <f>IF('Payments Export'!A2998="","",'Payments Export'!B2998)</f>
        <v/>
      </c>
      <c r="C2994" s="7" t="str">
        <f>IF(IFERROR(VALUE('Payments Export'!H2998),'Payments Export'!H2998)&lt;&gt;0,IFERROR(VALUE('Payments Export'!H2998),'Payments Export'!H2998),"")</f>
        <v/>
      </c>
      <c r="D2994" s="7" t="str">
        <f>IF('Payments Export'!I2998="","",'Payments Export'!I2998)</f>
        <v/>
      </c>
      <c r="E2994" s="7" t="str">
        <f t="shared" si="92"/>
        <v/>
      </c>
      <c r="F2994" s="7" t="str">
        <f>IF('Payments Export'!A2998="","",'Payments Export'!N2998)</f>
        <v/>
      </c>
      <c r="G2994" s="7" t="str">
        <f>IF('Payments Export'!A2998="","",'Payments Export'!O2998)</f>
        <v/>
      </c>
      <c r="H2994" s="7" t="str">
        <f>IF('Payments Export'!B2998="","",G2994-F2994)</f>
        <v/>
      </c>
      <c r="I2994" s="3" t="str">
        <f>IF(C2994&lt;&gt;"",_xlfn.XLOOKUP(IFERROR(VALUE(C2994),C2994),'Items database'!A:A,'Items database'!B:B),(_xlfn.XLOOKUP(LEFT(E2994,3),Services,Services,"")))</f>
        <v/>
      </c>
      <c r="J2994" s="3" t="str">
        <f t="shared" si="93"/>
        <v/>
      </c>
    </row>
    <row r="2995" spans="1:10" x14ac:dyDescent="0.35">
      <c r="A2995" s="7" t="str">
        <f>IF('Payments Export'!A2999="","",'Payments Export'!A2999)</f>
        <v/>
      </c>
      <c r="B2995" s="7" t="str">
        <f>IF('Payments Export'!A2999="","",'Payments Export'!B2999)</f>
        <v/>
      </c>
      <c r="C2995" s="7" t="str">
        <f>IF(IFERROR(VALUE('Payments Export'!H2999),'Payments Export'!H2999)&lt;&gt;0,IFERROR(VALUE('Payments Export'!H2999),'Payments Export'!H2999),"")</f>
        <v/>
      </c>
      <c r="D2995" s="7" t="str">
        <f>IF('Payments Export'!I2999="","",'Payments Export'!I2999)</f>
        <v/>
      </c>
      <c r="E2995" s="7" t="str">
        <f t="shared" si="92"/>
        <v/>
      </c>
      <c r="F2995" s="7" t="str">
        <f>IF('Payments Export'!A2999="","",'Payments Export'!N2999)</f>
        <v/>
      </c>
      <c r="G2995" s="7" t="str">
        <f>IF('Payments Export'!A2999="","",'Payments Export'!O2999)</f>
        <v/>
      </c>
      <c r="H2995" s="7" t="str">
        <f>IF('Payments Export'!B2999="","",G2995-F2995)</f>
        <v/>
      </c>
      <c r="I2995" s="3" t="str">
        <f>IF(C2995&lt;&gt;"",_xlfn.XLOOKUP(IFERROR(VALUE(C2995),C2995),'Items database'!A:A,'Items database'!B:B),(_xlfn.XLOOKUP(LEFT(E2995,3),Services,Services,"")))</f>
        <v/>
      </c>
      <c r="J2995" s="3" t="str">
        <f t="shared" si="93"/>
        <v/>
      </c>
    </row>
    <row r="2996" spans="1:10" x14ac:dyDescent="0.35">
      <c r="A2996" s="7" t="str">
        <f>IF('Payments Export'!A3000="","",'Payments Export'!A3000)</f>
        <v/>
      </c>
      <c r="B2996" s="7" t="str">
        <f>IF('Payments Export'!A3000="","",'Payments Export'!B3000)</f>
        <v/>
      </c>
      <c r="C2996" s="7" t="str">
        <f>IF(IFERROR(VALUE('Payments Export'!H3000),'Payments Export'!H3000)&lt;&gt;0,IFERROR(VALUE('Payments Export'!H3000),'Payments Export'!H3000),"")</f>
        <v/>
      </c>
      <c r="D2996" s="7" t="str">
        <f>IF('Payments Export'!I3000="","",'Payments Export'!I3000)</f>
        <v/>
      </c>
      <c r="E2996" s="7" t="str">
        <f t="shared" si="92"/>
        <v/>
      </c>
      <c r="F2996" s="7" t="str">
        <f>IF('Payments Export'!A3000="","",'Payments Export'!N3000)</f>
        <v/>
      </c>
      <c r="G2996" s="7" t="str">
        <f>IF('Payments Export'!A3000="","",'Payments Export'!O3000)</f>
        <v/>
      </c>
      <c r="H2996" s="7" t="str">
        <f>IF('Payments Export'!B3000="","",G2996-F2996)</f>
        <v/>
      </c>
      <c r="I2996" s="3" t="str">
        <f>IF(C2996&lt;&gt;"",_xlfn.XLOOKUP(IFERROR(VALUE(C2996),C2996),'Items database'!A:A,'Items database'!B:B),(_xlfn.XLOOKUP(LEFT(E2996,3),Services,Services,"")))</f>
        <v/>
      </c>
      <c r="J2996" s="3" t="str">
        <f t="shared" si="93"/>
        <v/>
      </c>
    </row>
    <row r="2997" spans="1:10" x14ac:dyDescent="0.35">
      <c r="A2997" s="7" t="str">
        <f>IF('Payments Export'!A3001="","",'Payments Export'!A3001)</f>
        <v/>
      </c>
      <c r="B2997" s="7" t="str">
        <f>IF('Payments Export'!A3001="","",'Payments Export'!B3001)</f>
        <v/>
      </c>
      <c r="C2997" s="7" t="str">
        <f>IF(IFERROR(VALUE('Payments Export'!H3001),'Payments Export'!H3001)&lt;&gt;0,IFERROR(VALUE('Payments Export'!H3001),'Payments Export'!H3001),"")</f>
        <v/>
      </c>
      <c r="D2997" s="7" t="str">
        <f>IF('Payments Export'!I3001="","",'Payments Export'!I3001)</f>
        <v/>
      </c>
      <c r="E2997" s="7" t="str">
        <f t="shared" si="92"/>
        <v/>
      </c>
      <c r="F2997" s="7" t="str">
        <f>IF('Payments Export'!A3001="","",'Payments Export'!N3001)</f>
        <v/>
      </c>
      <c r="G2997" s="7" t="str">
        <f>IF('Payments Export'!A3001="","",'Payments Export'!O3001)</f>
        <v/>
      </c>
      <c r="H2997" s="7" t="str">
        <f>IF('Payments Export'!B3001="","",G2997-F2997)</f>
        <v/>
      </c>
      <c r="I2997" s="3" t="str">
        <f>IF(C2997&lt;&gt;"",_xlfn.XLOOKUP(IFERROR(VALUE(C2997),C2997),'Items database'!A:A,'Items database'!B:B),(_xlfn.XLOOKUP(LEFT(E2997,3),Services,Services,"")))</f>
        <v/>
      </c>
      <c r="J2997" s="3" t="str">
        <f t="shared" si="93"/>
        <v/>
      </c>
    </row>
    <row r="2998" spans="1:10" x14ac:dyDescent="0.35">
      <c r="A2998" s="7" t="str">
        <f>IF('Payments Export'!A3002="","",'Payments Export'!A3002)</f>
        <v/>
      </c>
      <c r="B2998" s="7" t="str">
        <f>IF('Payments Export'!A3002="","",'Payments Export'!B3002)</f>
        <v/>
      </c>
      <c r="C2998" s="7" t="str">
        <f>IF(IFERROR(VALUE('Payments Export'!H3002),'Payments Export'!H3002)&lt;&gt;0,IFERROR(VALUE('Payments Export'!H3002),'Payments Export'!H3002),"")</f>
        <v/>
      </c>
      <c r="D2998" s="7" t="str">
        <f>IF('Payments Export'!I3002="","",'Payments Export'!I3002)</f>
        <v/>
      </c>
      <c r="E2998" s="7" t="str">
        <f t="shared" si="92"/>
        <v/>
      </c>
      <c r="F2998" s="7" t="str">
        <f>IF('Payments Export'!A3002="","",'Payments Export'!N3002)</f>
        <v/>
      </c>
      <c r="G2998" s="7" t="str">
        <f>IF('Payments Export'!A3002="","",'Payments Export'!O3002)</f>
        <v/>
      </c>
      <c r="H2998" s="7" t="str">
        <f>IF('Payments Export'!B3002="","",G2998-F2998)</f>
        <v/>
      </c>
      <c r="I2998" s="3" t="str">
        <f>IF(C2998&lt;&gt;"",_xlfn.XLOOKUP(IFERROR(VALUE(C2998),C2998),'Items database'!A:A,'Items database'!B:B),(_xlfn.XLOOKUP(LEFT(E2998,3),Services,Services,"")))</f>
        <v/>
      </c>
      <c r="J2998" s="3" t="str">
        <f t="shared" si="93"/>
        <v/>
      </c>
    </row>
    <row r="2999" spans="1:10" x14ac:dyDescent="0.35">
      <c r="A2999" s="7" t="str">
        <f>IF('Payments Export'!A3003="","",'Payments Export'!A3003)</f>
        <v/>
      </c>
      <c r="B2999" s="7" t="str">
        <f>IF('Payments Export'!A3003="","",'Payments Export'!B3003)</f>
        <v/>
      </c>
      <c r="C2999" s="7" t="str">
        <f>IF(IFERROR(VALUE('Payments Export'!H3003),'Payments Export'!H3003)&lt;&gt;0,IFERROR(VALUE('Payments Export'!H3003),'Payments Export'!H3003),"")</f>
        <v/>
      </c>
      <c r="D2999" s="7" t="str">
        <f>IF('Payments Export'!I3003="","",'Payments Export'!I3003)</f>
        <v/>
      </c>
      <c r="E2999" s="7" t="str">
        <f t="shared" si="92"/>
        <v/>
      </c>
      <c r="F2999" s="7" t="str">
        <f>IF('Payments Export'!A3003="","",'Payments Export'!N3003)</f>
        <v/>
      </c>
      <c r="G2999" s="7" t="str">
        <f>IF('Payments Export'!A3003="","",'Payments Export'!O3003)</f>
        <v/>
      </c>
      <c r="H2999" s="7" t="str">
        <f>IF('Payments Export'!B3003="","",G2999-F2999)</f>
        <v/>
      </c>
      <c r="I2999" s="3" t="str">
        <f>IF(C2999&lt;&gt;"",_xlfn.XLOOKUP(IFERROR(VALUE(C2999),C2999),'Items database'!A:A,'Items database'!B:B),(_xlfn.XLOOKUP(LEFT(E2999,3),Services,Services,"")))</f>
        <v/>
      </c>
      <c r="J2999" s="3" t="str">
        <f t="shared" si="93"/>
        <v/>
      </c>
    </row>
    <row r="3000" spans="1:10" x14ac:dyDescent="0.35">
      <c r="A3000" s="7" t="str">
        <f>IF('Payments Export'!A3004="","",'Payments Export'!A3004)</f>
        <v/>
      </c>
      <c r="B3000" s="7" t="str">
        <f>IF('Payments Export'!A3004="","",'Payments Export'!B3004)</f>
        <v/>
      </c>
      <c r="C3000" s="7" t="str">
        <f>IF(IFERROR(VALUE('Payments Export'!H3004),'Payments Export'!H3004)&lt;&gt;0,IFERROR(VALUE('Payments Export'!H3004),'Payments Export'!H3004),"")</f>
        <v/>
      </c>
      <c r="D3000" s="7" t="str">
        <f>IF('Payments Export'!I3004="","",'Payments Export'!I3004)</f>
        <v/>
      </c>
      <c r="E3000" s="7" t="str">
        <f t="shared" si="92"/>
        <v/>
      </c>
      <c r="F3000" s="7" t="str">
        <f>IF('Payments Export'!A3004="","",'Payments Export'!N3004)</f>
        <v/>
      </c>
      <c r="G3000" s="7" t="str">
        <f>IF('Payments Export'!A3004="","",'Payments Export'!O3004)</f>
        <v/>
      </c>
      <c r="H3000" s="7" t="str">
        <f>IF('Payments Export'!B3004="","",G3000-F3000)</f>
        <v/>
      </c>
      <c r="I3000" s="3" t="str">
        <f>IF(C3000&lt;&gt;"",_xlfn.XLOOKUP(IFERROR(VALUE(C3000),C3000),'Items database'!A:A,'Items database'!B:B),(_xlfn.XLOOKUP(LEFT(E3000,3),Services,Services,"")))</f>
        <v/>
      </c>
      <c r="J3000" s="3" t="str">
        <f t="shared" si="93"/>
        <v/>
      </c>
    </row>
    <row r="3001" spans="1:10" x14ac:dyDescent="0.35">
      <c r="A3001" s="7" t="str">
        <f>IF('Payments Export'!A3005="","",'Payments Export'!A3005)</f>
        <v/>
      </c>
      <c r="B3001" s="7" t="str">
        <f>IF('Payments Export'!A3005="","",'Payments Export'!B3005)</f>
        <v/>
      </c>
      <c r="C3001" s="7" t="str">
        <f>IF(IFERROR(VALUE('Payments Export'!H3005),'Payments Export'!H3005)&lt;&gt;0,IFERROR(VALUE('Payments Export'!H3005),'Payments Export'!H3005),"")</f>
        <v/>
      </c>
      <c r="D3001" s="7" t="str">
        <f>IF('Payments Export'!I3005="","",'Payments Export'!I3005)</f>
        <v/>
      </c>
      <c r="E3001" s="7" t="str">
        <f t="shared" si="92"/>
        <v/>
      </c>
      <c r="F3001" s="7" t="str">
        <f>IF('Payments Export'!A3005="","",'Payments Export'!N3005)</f>
        <v/>
      </c>
      <c r="G3001" s="7" t="str">
        <f>IF('Payments Export'!A3005="","",'Payments Export'!O3005)</f>
        <v/>
      </c>
      <c r="H3001" s="7" t="str">
        <f>IF('Payments Export'!B3005="","",G3001-F3001)</f>
        <v/>
      </c>
      <c r="I3001" s="3" t="str">
        <f>IF(C3001&lt;&gt;"",_xlfn.XLOOKUP(IFERROR(VALUE(C3001),C3001),'Items database'!A:A,'Items database'!B:B),(_xlfn.XLOOKUP(LEFT(E3001,3),Services,Services,"")))</f>
        <v/>
      </c>
      <c r="J3001" s="3" t="str">
        <f t="shared" si="93"/>
        <v/>
      </c>
    </row>
    <row r="3002" spans="1:10" x14ac:dyDescent="0.35">
      <c r="A3002" s="7" t="str">
        <f>IF('Payments Export'!A3006="","",'Payments Export'!A3006)</f>
        <v/>
      </c>
      <c r="B3002" s="7" t="str">
        <f>IF('Payments Export'!A3006="","",'Payments Export'!B3006)</f>
        <v/>
      </c>
      <c r="C3002" s="7" t="str">
        <f>IF(IFERROR(VALUE('Payments Export'!H3006),'Payments Export'!H3006)&lt;&gt;0,IFERROR(VALUE('Payments Export'!H3006),'Payments Export'!H3006),"")</f>
        <v/>
      </c>
      <c r="D3002" s="7" t="str">
        <f>IF('Payments Export'!I3006="","",'Payments Export'!I3006)</f>
        <v/>
      </c>
      <c r="E3002" s="7" t="str">
        <f t="shared" si="92"/>
        <v/>
      </c>
      <c r="F3002" s="7" t="str">
        <f>IF('Payments Export'!A3006="","",'Payments Export'!N3006)</f>
        <v/>
      </c>
      <c r="G3002" s="7" t="str">
        <f>IF('Payments Export'!A3006="","",'Payments Export'!O3006)</f>
        <v/>
      </c>
      <c r="H3002" s="7" t="str">
        <f>IF('Payments Export'!B3006="","",G3002-F3002)</f>
        <v/>
      </c>
      <c r="I3002" s="3" t="str">
        <f>IF(C3002&lt;&gt;"",_xlfn.XLOOKUP(IFERROR(VALUE(C3002),C3002),'Items database'!A:A,'Items database'!B:B),(_xlfn.XLOOKUP(LEFT(E3002,3),Services,Services,"")))</f>
        <v/>
      </c>
      <c r="J3002" s="3" t="str">
        <f t="shared" si="93"/>
        <v/>
      </c>
    </row>
    <row r="3003" spans="1:10" x14ac:dyDescent="0.35">
      <c r="A3003" s="7" t="str">
        <f>IF('Payments Export'!A3007="","",'Payments Export'!A3007)</f>
        <v/>
      </c>
      <c r="B3003" s="7" t="str">
        <f>IF('Payments Export'!A3007="","",'Payments Export'!B3007)</f>
        <v/>
      </c>
      <c r="C3003" s="7" t="str">
        <f>IF(IFERROR(VALUE('Payments Export'!H3007),'Payments Export'!H3007)&lt;&gt;0,IFERROR(VALUE('Payments Export'!H3007),'Payments Export'!H3007),"")</f>
        <v/>
      </c>
      <c r="D3003" s="7" t="str">
        <f>IF('Payments Export'!I3007="","",'Payments Export'!I3007)</f>
        <v/>
      </c>
      <c r="E3003" s="7" t="str">
        <f t="shared" si="92"/>
        <v/>
      </c>
      <c r="F3003" s="7" t="str">
        <f>IF('Payments Export'!A3007="","",'Payments Export'!N3007)</f>
        <v/>
      </c>
      <c r="G3003" s="7" t="str">
        <f>IF('Payments Export'!A3007="","",'Payments Export'!O3007)</f>
        <v/>
      </c>
      <c r="H3003" s="7" t="str">
        <f>IF('Payments Export'!B3007="","",G3003-F3003)</f>
        <v/>
      </c>
      <c r="I3003" s="3" t="str">
        <f>IF(C3003&lt;&gt;"",_xlfn.XLOOKUP(IFERROR(VALUE(C3003),C3003),'Items database'!A:A,'Items database'!B:B),(_xlfn.XLOOKUP(LEFT(E3003,3),Services,Services,"")))</f>
        <v/>
      </c>
      <c r="J3003" s="3" t="str">
        <f t="shared" si="93"/>
        <v/>
      </c>
    </row>
    <row r="3004" spans="1:10" x14ac:dyDescent="0.35">
      <c r="A3004" s="7" t="str">
        <f>IF('Payments Export'!A3008="","",'Payments Export'!A3008)</f>
        <v/>
      </c>
      <c r="B3004" s="7" t="str">
        <f>IF('Payments Export'!A3008="","",'Payments Export'!B3008)</f>
        <v/>
      </c>
      <c r="C3004" s="7" t="str">
        <f>IF(IFERROR(VALUE('Payments Export'!H3008),'Payments Export'!H3008)&lt;&gt;0,IFERROR(VALUE('Payments Export'!H3008),'Payments Export'!H3008),"")</f>
        <v/>
      </c>
      <c r="D3004" s="7" t="str">
        <f>IF('Payments Export'!I3008="","",'Payments Export'!I3008)</f>
        <v/>
      </c>
      <c r="E3004" s="7" t="str">
        <f t="shared" si="92"/>
        <v/>
      </c>
      <c r="F3004" s="7" t="str">
        <f>IF('Payments Export'!A3008="","",'Payments Export'!N3008)</f>
        <v/>
      </c>
      <c r="G3004" s="7" t="str">
        <f>IF('Payments Export'!A3008="","",'Payments Export'!O3008)</f>
        <v/>
      </c>
      <c r="H3004" s="7" t="str">
        <f>IF('Payments Export'!B3008="","",G3004-F3004)</f>
        <v/>
      </c>
      <c r="I3004" s="3" t="str">
        <f>IF(C3004&lt;&gt;"",_xlfn.XLOOKUP(IFERROR(VALUE(C3004),C3004),'Items database'!A:A,'Items database'!B:B),(_xlfn.XLOOKUP(LEFT(E3004,3),Services,Services,"")))</f>
        <v/>
      </c>
      <c r="J3004" s="3" t="str">
        <f t="shared" si="93"/>
        <v/>
      </c>
    </row>
    <row r="3005" spans="1:10" x14ac:dyDescent="0.35">
      <c r="A3005" s="7" t="str">
        <f>IF('Payments Export'!A3009="","",'Payments Export'!A3009)</f>
        <v/>
      </c>
      <c r="B3005" s="7" t="str">
        <f>IF('Payments Export'!A3009="","",'Payments Export'!B3009)</f>
        <v/>
      </c>
      <c r="C3005" s="7" t="str">
        <f>IF(IFERROR(VALUE('Payments Export'!H3009),'Payments Export'!H3009)&lt;&gt;0,IFERROR(VALUE('Payments Export'!H3009),'Payments Export'!H3009),"")</f>
        <v/>
      </c>
      <c r="D3005" s="7" t="str">
        <f>IF('Payments Export'!I3009="","",'Payments Export'!I3009)</f>
        <v/>
      </c>
      <c r="E3005" s="7" t="str">
        <f t="shared" si="92"/>
        <v/>
      </c>
      <c r="F3005" s="7" t="str">
        <f>IF('Payments Export'!A3009="","",'Payments Export'!N3009)</f>
        <v/>
      </c>
      <c r="G3005" s="7" t="str">
        <f>IF('Payments Export'!A3009="","",'Payments Export'!O3009)</f>
        <v/>
      </c>
      <c r="H3005" s="7" t="str">
        <f>IF('Payments Export'!B3009="","",G3005-F3005)</f>
        <v/>
      </c>
      <c r="I3005" s="3" t="str">
        <f>IF(C3005&lt;&gt;"",_xlfn.XLOOKUP(IFERROR(VALUE(C3005),C3005),'Items database'!A:A,'Items database'!B:B),(_xlfn.XLOOKUP(LEFT(E3005,3),Services,Services,"")))</f>
        <v/>
      </c>
      <c r="J3005" s="3" t="str">
        <f t="shared" si="93"/>
        <v/>
      </c>
    </row>
    <row r="3006" spans="1:10" x14ac:dyDescent="0.35">
      <c r="A3006" s="7" t="str">
        <f>IF('Payments Export'!A3010="","",'Payments Export'!A3010)</f>
        <v/>
      </c>
      <c r="B3006" s="7" t="str">
        <f>IF('Payments Export'!A3010="","",'Payments Export'!B3010)</f>
        <v/>
      </c>
      <c r="C3006" s="7" t="str">
        <f>IF(IFERROR(VALUE('Payments Export'!H3010),'Payments Export'!H3010)&lt;&gt;0,IFERROR(VALUE('Payments Export'!H3010),'Payments Export'!H3010),"")</f>
        <v/>
      </c>
      <c r="D3006" s="7" t="str">
        <f>IF('Payments Export'!I3010="","",'Payments Export'!I3010)</f>
        <v/>
      </c>
      <c r="E3006" s="7" t="str">
        <f t="shared" si="92"/>
        <v/>
      </c>
      <c r="F3006" s="7" t="str">
        <f>IF('Payments Export'!A3010="","",'Payments Export'!N3010)</f>
        <v/>
      </c>
      <c r="G3006" s="7" t="str">
        <f>IF('Payments Export'!A3010="","",'Payments Export'!O3010)</f>
        <v/>
      </c>
      <c r="H3006" s="7" t="str">
        <f>IF('Payments Export'!B3010="","",G3006-F3006)</f>
        <v/>
      </c>
      <c r="I3006" s="3" t="str">
        <f>IF(C3006&lt;&gt;"",_xlfn.XLOOKUP(IFERROR(VALUE(C3006),C3006),'Items database'!A:A,'Items database'!B:B),(_xlfn.XLOOKUP(LEFT(E3006,3),Services,Services,"")))</f>
        <v/>
      </c>
      <c r="J3006" s="3" t="str">
        <f t="shared" si="93"/>
        <v/>
      </c>
    </row>
    <row r="3007" spans="1:10" x14ac:dyDescent="0.35">
      <c r="A3007" s="7" t="str">
        <f>IF('Payments Export'!A3011="","",'Payments Export'!A3011)</f>
        <v/>
      </c>
      <c r="B3007" s="7" t="str">
        <f>IF('Payments Export'!A3011="","",'Payments Export'!B3011)</f>
        <v/>
      </c>
      <c r="C3007" s="7" t="str">
        <f>IF(IFERROR(VALUE('Payments Export'!H3011),'Payments Export'!H3011)&lt;&gt;0,IFERROR(VALUE('Payments Export'!H3011),'Payments Export'!H3011),"")</f>
        <v/>
      </c>
      <c r="D3007" s="7" t="str">
        <f>IF('Payments Export'!I3011="","",'Payments Export'!I3011)</f>
        <v/>
      </c>
      <c r="E3007" s="7" t="str">
        <f t="shared" si="92"/>
        <v/>
      </c>
      <c r="F3007" s="7" t="str">
        <f>IF('Payments Export'!A3011="","",'Payments Export'!N3011)</f>
        <v/>
      </c>
      <c r="G3007" s="7" t="str">
        <f>IF('Payments Export'!A3011="","",'Payments Export'!O3011)</f>
        <v/>
      </c>
      <c r="H3007" s="7" t="str">
        <f>IF('Payments Export'!B3011="","",G3007-F3007)</f>
        <v/>
      </c>
      <c r="I3007" s="3" t="str">
        <f>IF(C3007&lt;&gt;"",_xlfn.XLOOKUP(IFERROR(VALUE(C3007),C3007),'Items database'!A:A,'Items database'!B:B),(_xlfn.XLOOKUP(LEFT(E3007,3),Services,Services,"")))</f>
        <v/>
      </c>
      <c r="J3007" s="3" t="str">
        <f t="shared" si="93"/>
        <v/>
      </c>
    </row>
    <row r="3008" spans="1:10" x14ac:dyDescent="0.35">
      <c r="A3008" s="7" t="str">
        <f>IF('Payments Export'!A3012="","",'Payments Export'!A3012)</f>
        <v/>
      </c>
      <c r="B3008" s="7" t="str">
        <f>IF('Payments Export'!A3012="","",'Payments Export'!B3012)</f>
        <v/>
      </c>
      <c r="C3008" s="7" t="str">
        <f>IF(IFERROR(VALUE('Payments Export'!H3012),'Payments Export'!H3012)&lt;&gt;0,IFERROR(VALUE('Payments Export'!H3012),'Payments Export'!H3012),"")</f>
        <v/>
      </c>
      <c r="D3008" s="7" t="str">
        <f>IF('Payments Export'!I3012="","",'Payments Export'!I3012)</f>
        <v/>
      </c>
      <c r="E3008" s="7" t="str">
        <f t="shared" si="92"/>
        <v/>
      </c>
      <c r="F3008" s="7" t="str">
        <f>IF('Payments Export'!A3012="","",'Payments Export'!N3012)</f>
        <v/>
      </c>
      <c r="G3008" s="7" t="str">
        <f>IF('Payments Export'!A3012="","",'Payments Export'!O3012)</f>
        <v/>
      </c>
      <c r="H3008" s="7" t="str">
        <f>IF('Payments Export'!B3012="","",G3008-F3008)</f>
        <v/>
      </c>
      <c r="I3008" s="3" t="str">
        <f>IF(C3008&lt;&gt;"",_xlfn.XLOOKUP(IFERROR(VALUE(C3008),C3008),'Items database'!A:A,'Items database'!B:B),(_xlfn.XLOOKUP(LEFT(E3008,3),Services,Services,"")))</f>
        <v/>
      </c>
      <c r="J3008" s="3" t="str">
        <f t="shared" si="93"/>
        <v/>
      </c>
    </row>
    <row r="3009" spans="1:10" x14ac:dyDescent="0.35">
      <c r="A3009" s="7" t="str">
        <f>IF('Payments Export'!A3013="","",'Payments Export'!A3013)</f>
        <v/>
      </c>
      <c r="B3009" s="7" t="str">
        <f>IF('Payments Export'!A3013="","",'Payments Export'!B3013)</f>
        <v/>
      </c>
      <c r="C3009" s="7" t="str">
        <f>IF(IFERROR(VALUE('Payments Export'!H3013),'Payments Export'!H3013)&lt;&gt;0,IFERROR(VALUE('Payments Export'!H3013),'Payments Export'!H3013),"")</f>
        <v/>
      </c>
      <c r="D3009" s="7" t="str">
        <f>IF('Payments Export'!I3013="","",'Payments Export'!I3013)</f>
        <v/>
      </c>
      <c r="E3009" s="7" t="str">
        <f t="shared" ref="E3009:E3072" si="94">LEFT(D3009,66)</f>
        <v/>
      </c>
      <c r="F3009" s="7" t="str">
        <f>IF('Payments Export'!A3013="","",'Payments Export'!N3013)</f>
        <v/>
      </c>
      <c r="G3009" s="7" t="str">
        <f>IF('Payments Export'!A3013="","",'Payments Export'!O3013)</f>
        <v/>
      </c>
      <c r="H3009" s="7" t="str">
        <f>IF('Payments Export'!B3013="","",G3009-F3009)</f>
        <v/>
      </c>
      <c r="I3009" s="3" t="str">
        <f>IF(C3009&lt;&gt;"",_xlfn.XLOOKUP(IFERROR(VALUE(C3009),C3009),'Items database'!A:A,'Items database'!B:B),(_xlfn.XLOOKUP(LEFT(E3009,3),Services,Services,"")))</f>
        <v/>
      </c>
      <c r="J3009" s="3" t="str">
        <f t="shared" ref="J3009:J3072" si="95">IF(ISNUMBER(F3009)=TRUE,IF(F3009=0,"","GST"),"")</f>
        <v/>
      </c>
    </row>
    <row r="3010" spans="1:10" x14ac:dyDescent="0.35">
      <c r="A3010" s="7" t="str">
        <f>IF('Payments Export'!A3014="","",'Payments Export'!A3014)</f>
        <v/>
      </c>
      <c r="B3010" s="7" t="str">
        <f>IF('Payments Export'!A3014="","",'Payments Export'!B3014)</f>
        <v/>
      </c>
      <c r="C3010" s="7" t="str">
        <f>IF(IFERROR(VALUE('Payments Export'!H3014),'Payments Export'!H3014)&lt;&gt;0,IFERROR(VALUE('Payments Export'!H3014),'Payments Export'!H3014),"")</f>
        <v/>
      </c>
      <c r="D3010" s="7" t="str">
        <f>IF('Payments Export'!I3014="","",'Payments Export'!I3014)</f>
        <v/>
      </c>
      <c r="E3010" s="7" t="str">
        <f t="shared" si="94"/>
        <v/>
      </c>
      <c r="F3010" s="7" t="str">
        <f>IF('Payments Export'!A3014="","",'Payments Export'!N3014)</f>
        <v/>
      </c>
      <c r="G3010" s="7" t="str">
        <f>IF('Payments Export'!A3014="","",'Payments Export'!O3014)</f>
        <v/>
      </c>
      <c r="H3010" s="7" t="str">
        <f>IF('Payments Export'!B3014="","",G3010-F3010)</f>
        <v/>
      </c>
      <c r="I3010" s="3" t="str">
        <f>IF(C3010&lt;&gt;"",_xlfn.XLOOKUP(IFERROR(VALUE(C3010),C3010),'Items database'!A:A,'Items database'!B:B),(_xlfn.XLOOKUP(LEFT(E3010,3),Services,Services,"")))</f>
        <v/>
      </c>
      <c r="J3010" s="3" t="str">
        <f t="shared" si="95"/>
        <v/>
      </c>
    </row>
    <row r="3011" spans="1:10" x14ac:dyDescent="0.35">
      <c r="A3011" s="7" t="str">
        <f>IF('Payments Export'!A3015="","",'Payments Export'!A3015)</f>
        <v/>
      </c>
      <c r="B3011" s="7" t="str">
        <f>IF('Payments Export'!A3015="","",'Payments Export'!B3015)</f>
        <v/>
      </c>
      <c r="C3011" s="7" t="str">
        <f>IF(IFERROR(VALUE('Payments Export'!H3015),'Payments Export'!H3015)&lt;&gt;0,IFERROR(VALUE('Payments Export'!H3015),'Payments Export'!H3015),"")</f>
        <v/>
      </c>
      <c r="D3011" s="7" t="str">
        <f>IF('Payments Export'!I3015="","",'Payments Export'!I3015)</f>
        <v/>
      </c>
      <c r="E3011" s="7" t="str">
        <f t="shared" si="94"/>
        <v/>
      </c>
      <c r="F3011" s="7" t="str">
        <f>IF('Payments Export'!A3015="","",'Payments Export'!N3015)</f>
        <v/>
      </c>
      <c r="G3011" s="7" t="str">
        <f>IF('Payments Export'!A3015="","",'Payments Export'!O3015)</f>
        <v/>
      </c>
      <c r="H3011" s="7" t="str">
        <f>IF('Payments Export'!B3015="","",G3011-F3011)</f>
        <v/>
      </c>
      <c r="I3011" s="3" t="str">
        <f>IF(C3011&lt;&gt;"",_xlfn.XLOOKUP(IFERROR(VALUE(C3011),C3011),'Items database'!A:A,'Items database'!B:B),(_xlfn.XLOOKUP(LEFT(E3011,3),Services,Services,"")))</f>
        <v/>
      </c>
      <c r="J3011" s="3" t="str">
        <f t="shared" si="95"/>
        <v/>
      </c>
    </row>
    <row r="3012" spans="1:10" x14ac:dyDescent="0.35">
      <c r="A3012" s="7" t="str">
        <f>IF('Payments Export'!A3016="","",'Payments Export'!A3016)</f>
        <v/>
      </c>
      <c r="B3012" s="7" t="str">
        <f>IF('Payments Export'!A3016="","",'Payments Export'!B3016)</f>
        <v/>
      </c>
      <c r="C3012" s="7" t="str">
        <f>IF(IFERROR(VALUE('Payments Export'!H3016),'Payments Export'!H3016)&lt;&gt;0,IFERROR(VALUE('Payments Export'!H3016),'Payments Export'!H3016),"")</f>
        <v/>
      </c>
      <c r="D3012" s="7" t="str">
        <f>IF('Payments Export'!I3016="","",'Payments Export'!I3016)</f>
        <v/>
      </c>
      <c r="E3012" s="7" t="str">
        <f t="shared" si="94"/>
        <v/>
      </c>
      <c r="F3012" s="7" t="str">
        <f>IF('Payments Export'!A3016="","",'Payments Export'!N3016)</f>
        <v/>
      </c>
      <c r="G3012" s="7" t="str">
        <f>IF('Payments Export'!A3016="","",'Payments Export'!O3016)</f>
        <v/>
      </c>
      <c r="H3012" s="7" t="str">
        <f>IF('Payments Export'!B3016="","",G3012-F3012)</f>
        <v/>
      </c>
      <c r="I3012" s="3" t="str">
        <f>IF(C3012&lt;&gt;"",_xlfn.XLOOKUP(IFERROR(VALUE(C3012),C3012),'Items database'!A:A,'Items database'!B:B),(_xlfn.XLOOKUP(LEFT(E3012,3),Services,Services,"")))</f>
        <v/>
      </c>
      <c r="J3012" s="3" t="str">
        <f t="shared" si="95"/>
        <v/>
      </c>
    </row>
    <row r="3013" spans="1:10" x14ac:dyDescent="0.35">
      <c r="A3013" s="7" t="str">
        <f>IF('Payments Export'!A3017="","",'Payments Export'!A3017)</f>
        <v/>
      </c>
      <c r="B3013" s="7" t="str">
        <f>IF('Payments Export'!A3017="","",'Payments Export'!B3017)</f>
        <v/>
      </c>
      <c r="C3013" s="7" t="str">
        <f>IF(IFERROR(VALUE('Payments Export'!H3017),'Payments Export'!H3017)&lt;&gt;0,IFERROR(VALUE('Payments Export'!H3017),'Payments Export'!H3017),"")</f>
        <v/>
      </c>
      <c r="D3013" s="7" t="str">
        <f>IF('Payments Export'!I3017="","",'Payments Export'!I3017)</f>
        <v/>
      </c>
      <c r="E3013" s="7" t="str">
        <f t="shared" si="94"/>
        <v/>
      </c>
      <c r="F3013" s="7" t="str">
        <f>IF('Payments Export'!A3017="","",'Payments Export'!N3017)</f>
        <v/>
      </c>
      <c r="G3013" s="7" t="str">
        <f>IF('Payments Export'!A3017="","",'Payments Export'!O3017)</f>
        <v/>
      </c>
      <c r="H3013" s="7" t="str">
        <f>IF('Payments Export'!B3017="","",G3013-F3013)</f>
        <v/>
      </c>
      <c r="I3013" s="3" t="str">
        <f>IF(C3013&lt;&gt;"",_xlfn.XLOOKUP(IFERROR(VALUE(C3013),C3013),'Items database'!A:A,'Items database'!B:B),(_xlfn.XLOOKUP(LEFT(E3013,3),Services,Services,"")))</f>
        <v/>
      </c>
      <c r="J3013" s="3" t="str">
        <f t="shared" si="95"/>
        <v/>
      </c>
    </row>
    <row r="3014" spans="1:10" x14ac:dyDescent="0.35">
      <c r="A3014" s="7" t="str">
        <f>IF('Payments Export'!A3018="","",'Payments Export'!A3018)</f>
        <v/>
      </c>
      <c r="B3014" s="7" t="str">
        <f>IF('Payments Export'!A3018="","",'Payments Export'!B3018)</f>
        <v/>
      </c>
      <c r="C3014" s="7" t="str">
        <f>IF(IFERROR(VALUE('Payments Export'!H3018),'Payments Export'!H3018)&lt;&gt;0,IFERROR(VALUE('Payments Export'!H3018),'Payments Export'!H3018),"")</f>
        <v/>
      </c>
      <c r="D3014" s="7" t="str">
        <f>IF('Payments Export'!I3018="","",'Payments Export'!I3018)</f>
        <v/>
      </c>
      <c r="E3014" s="7" t="str">
        <f t="shared" si="94"/>
        <v/>
      </c>
      <c r="F3014" s="7" t="str">
        <f>IF('Payments Export'!A3018="","",'Payments Export'!N3018)</f>
        <v/>
      </c>
      <c r="G3014" s="7" t="str">
        <f>IF('Payments Export'!A3018="","",'Payments Export'!O3018)</f>
        <v/>
      </c>
      <c r="H3014" s="7" t="str">
        <f>IF('Payments Export'!B3018="","",G3014-F3014)</f>
        <v/>
      </c>
      <c r="I3014" s="3" t="str">
        <f>IF(C3014&lt;&gt;"",_xlfn.XLOOKUP(IFERROR(VALUE(C3014),C3014),'Items database'!A:A,'Items database'!B:B),(_xlfn.XLOOKUP(LEFT(E3014,3),Services,Services,"")))</f>
        <v/>
      </c>
      <c r="J3014" s="3" t="str">
        <f t="shared" si="95"/>
        <v/>
      </c>
    </row>
    <row r="3015" spans="1:10" x14ac:dyDescent="0.35">
      <c r="A3015" s="7" t="str">
        <f>IF('Payments Export'!A3019="","",'Payments Export'!A3019)</f>
        <v/>
      </c>
      <c r="B3015" s="7" t="str">
        <f>IF('Payments Export'!A3019="","",'Payments Export'!B3019)</f>
        <v/>
      </c>
      <c r="C3015" s="7" t="str">
        <f>IF(IFERROR(VALUE('Payments Export'!H3019),'Payments Export'!H3019)&lt;&gt;0,IFERROR(VALUE('Payments Export'!H3019),'Payments Export'!H3019),"")</f>
        <v/>
      </c>
      <c r="D3015" s="7" t="str">
        <f>IF('Payments Export'!I3019="","",'Payments Export'!I3019)</f>
        <v/>
      </c>
      <c r="E3015" s="7" t="str">
        <f t="shared" si="94"/>
        <v/>
      </c>
      <c r="F3015" s="7" t="str">
        <f>IF('Payments Export'!A3019="","",'Payments Export'!N3019)</f>
        <v/>
      </c>
      <c r="G3015" s="7" t="str">
        <f>IF('Payments Export'!A3019="","",'Payments Export'!O3019)</f>
        <v/>
      </c>
      <c r="H3015" s="7" t="str">
        <f>IF('Payments Export'!B3019="","",G3015-F3015)</f>
        <v/>
      </c>
      <c r="I3015" s="3" t="str">
        <f>IF(C3015&lt;&gt;"",_xlfn.XLOOKUP(IFERROR(VALUE(C3015),C3015),'Items database'!A:A,'Items database'!B:B),(_xlfn.XLOOKUP(LEFT(E3015,3),Services,Services,"")))</f>
        <v/>
      </c>
      <c r="J3015" s="3" t="str">
        <f t="shared" si="95"/>
        <v/>
      </c>
    </row>
    <row r="3016" spans="1:10" x14ac:dyDescent="0.35">
      <c r="A3016" s="7" t="str">
        <f>IF('Payments Export'!A3020="","",'Payments Export'!A3020)</f>
        <v/>
      </c>
      <c r="B3016" s="7" t="str">
        <f>IF('Payments Export'!A3020="","",'Payments Export'!B3020)</f>
        <v/>
      </c>
      <c r="C3016" s="7" t="str">
        <f>IF(IFERROR(VALUE('Payments Export'!H3020),'Payments Export'!H3020)&lt;&gt;0,IFERROR(VALUE('Payments Export'!H3020),'Payments Export'!H3020),"")</f>
        <v/>
      </c>
      <c r="D3016" s="7" t="str">
        <f>IF('Payments Export'!I3020="","",'Payments Export'!I3020)</f>
        <v/>
      </c>
      <c r="E3016" s="7" t="str">
        <f t="shared" si="94"/>
        <v/>
      </c>
      <c r="F3016" s="7" t="str">
        <f>IF('Payments Export'!A3020="","",'Payments Export'!N3020)</f>
        <v/>
      </c>
      <c r="G3016" s="7" t="str">
        <f>IF('Payments Export'!A3020="","",'Payments Export'!O3020)</f>
        <v/>
      </c>
      <c r="H3016" s="7" t="str">
        <f>IF('Payments Export'!B3020="","",G3016-F3016)</f>
        <v/>
      </c>
      <c r="I3016" s="3" t="str">
        <f>IF(C3016&lt;&gt;"",_xlfn.XLOOKUP(IFERROR(VALUE(C3016),C3016),'Items database'!A:A,'Items database'!B:B),(_xlfn.XLOOKUP(LEFT(E3016,3),Services,Services,"")))</f>
        <v/>
      </c>
      <c r="J3016" s="3" t="str">
        <f t="shared" si="95"/>
        <v/>
      </c>
    </row>
    <row r="3017" spans="1:10" x14ac:dyDescent="0.35">
      <c r="A3017" s="7" t="str">
        <f>IF('Payments Export'!A3021="","",'Payments Export'!A3021)</f>
        <v/>
      </c>
      <c r="B3017" s="7" t="str">
        <f>IF('Payments Export'!A3021="","",'Payments Export'!B3021)</f>
        <v/>
      </c>
      <c r="C3017" s="7" t="str">
        <f>IF(IFERROR(VALUE('Payments Export'!H3021),'Payments Export'!H3021)&lt;&gt;0,IFERROR(VALUE('Payments Export'!H3021),'Payments Export'!H3021),"")</f>
        <v/>
      </c>
      <c r="D3017" s="7" t="str">
        <f>IF('Payments Export'!I3021="","",'Payments Export'!I3021)</f>
        <v/>
      </c>
      <c r="E3017" s="7" t="str">
        <f t="shared" si="94"/>
        <v/>
      </c>
      <c r="F3017" s="7" t="str">
        <f>IF('Payments Export'!A3021="","",'Payments Export'!N3021)</f>
        <v/>
      </c>
      <c r="G3017" s="7" t="str">
        <f>IF('Payments Export'!A3021="","",'Payments Export'!O3021)</f>
        <v/>
      </c>
      <c r="H3017" s="7" t="str">
        <f>IF('Payments Export'!B3021="","",G3017-F3017)</f>
        <v/>
      </c>
      <c r="I3017" s="3" t="str">
        <f>IF(C3017&lt;&gt;"",_xlfn.XLOOKUP(IFERROR(VALUE(C3017),C3017),'Items database'!A:A,'Items database'!B:B),(_xlfn.XLOOKUP(LEFT(E3017,3),Services,Services,"")))</f>
        <v/>
      </c>
      <c r="J3017" s="3" t="str">
        <f t="shared" si="95"/>
        <v/>
      </c>
    </row>
    <row r="3018" spans="1:10" x14ac:dyDescent="0.35">
      <c r="A3018" s="7" t="str">
        <f>IF('Payments Export'!A3022="","",'Payments Export'!A3022)</f>
        <v/>
      </c>
      <c r="B3018" s="7" t="str">
        <f>IF('Payments Export'!A3022="","",'Payments Export'!B3022)</f>
        <v/>
      </c>
      <c r="C3018" s="7" t="str">
        <f>IF(IFERROR(VALUE('Payments Export'!H3022),'Payments Export'!H3022)&lt;&gt;0,IFERROR(VALUE('Payments Export'!H3022),'Payments Export'!H3022),"")</f>
        <v/>
      </c>
      <c r="D3018" s="7" t="str">
        <f>IF('Payments Export'!I3022="","",'Payments Export'!I3022)</f>
        <v/>
      </c>
      <c r="E3018" s="7" t="str">
        <f t="shared" si="94"/>
        <v/>
      </c>
      <c r="F3018" s="7" t="str">
        <f>IF('Payments Export'!A3022="","",'Payments Export'!N3022)</f>
        <v/>
      </c>
      <c r="G3018" s="7" t="str">
        <f>IF('Payments Export'!A3022="","",'Payments Export'!O3022)</f>
        <v/>
      </c>
      <c r="H3018" s="7" t="str">
        <f>IF('Payments Export'!B3022="","",G3018-F3018)</f>
        <v/>
      </c>
      <c r="I3018" s="3" t="str">
        <f>IF(C3018&lt;&gt;"",_xlfn.XLOOKUP(IFERROR(VALUE(C3018),C3018),'Items database'!A:A,'Items database'!B:B),(_xlfn.XLOOKUP(LEFT(E3018,3),Services,Services,"")))</f>
        <v/>
      </c>
      <c r="J3018" s="3" t="str">
        <f t="shared" si="95"/>
        <v/>
      </c>
    </row>
    <row r="3019" spans="1:10" x14ac:dyDescent="0.35">
      <c r="A3019" s="7" t="str">
        <f>IF('Payments Export'!A3023="","",'Payments Export'!A3023)</f>
        <v/>
      </c>
      <c r="B3019" s="7" t="str">
        <f>IF('Payments Export'!A3023="","",'Payments Export'!B3023)</f>
        <v/>
      </c>
      <c r="C3019" s="7" t="str">
        <f>IF(IFERROR(VALUE('Payments Export'!H3023),'Payments Export'!H3023)&lt;&gt;0,IFERROR(VALUE('Payments Export'!H3023),'Payments Export'!H3023),"")</f>
        <v/>
      </c>
      <c r="D3019" s="7" t="str">
        <f>IF('Payments Export'!I3023="","",'Payments Export'!I3023)</f>
        <v/>
      </c>
      <c r="E3019" s="7" t="str">
        <f t="shared" si="94"/>
        <v/>
      </c>
      <c r="F3019" s="7" t="str">
        <f>IF('Payments Export'!A3023="","",'Payments Export'!N3023)</f>
        <v/>
      </c>
      <c r="G3019" s="7" t="str">
        <f>IF('Payments Export'!A3023="","",'Payments Export'!O3023)</f>
        <v/>
      </c>
      <c r="H3019" s="7" t="str">
        <f>IF('Payments Export'!B3023="","",G3019-F3019)</f>
        <v/>
      </c>
      <c r="I3019" s="3" t="str">
        <f>IF(C3019&lt;&gt;"",_xlfn.XLOOKUP(IFERROR(VALUE(C3019),C3019),'Items database'!A:A,'Items database'!B:B),(_xlfn.XLOOKUP(LEFT(E3019,3),Services,Services,"")))</f>
        <v/>
      </c>
      <c r="J3019" s="3" t="str">
        <f t="shared" si="95"/>
        <v/>
      </c>
    </row>
    <row r="3020" spans="1:10" x14ac:dyDescent="0.35">
      <c r="A3020" s="7" t="str">
        <f>IF('Payments Export'!A3024="","",'Payments Export'!A3024)</f>
        <v/>
      </c>
      <c r="B3020" s="7" t="str">
        <f>IF('Payments Export'!A3024="","",'Payments Export'!B3024)</f>
        <v/>
      </c>
      <c r="C3020" s="7" t="str">
        <f>IF(IFERROR(VALUE('Payments Export'!H3024),'Payments Export'!H3024)&lt;&gt;0,IFERROR(VALUE('Payments Export'!H3024),'Payments Export'!H3024),"")</f>
        <v/>
      </c>
      <c r="D3020" s="7" t="str">
        <f>IF('Payments Export'!I3024="","",'Payments Export'!I3024)</f>
        <v/>
      </c>
      <c r="E3020" s="7" t="str">
        <f t="shared" si="94"/>
        <v/>
      </c>
      <c r="F3020" s="7" t="str">
        <f>IF('Payments Export'!A3024="","",'Payments Export'!N3024)</f>
        <v/>
      </c>
      <c r="G3020" s="7" t="str">
        <f>IF('Payments Export'!A3024="","",'Payments Export'!O3024)</f>
        <v/>
      </c>
      <c r="H3020" s="7" t="str">
        <f>IF('Payments Export'!B3024="","",G3020-F3020)</f>
        <v/>
      </c>
      <c r="I3020" s="3" t="str">
        <f>IF(C3020&lt;&gt;"",_xlfn.XLOOKUP(IFERROR(VALUE(C3020),C3020),'Items database'!A:A,'Items database'!B:B),(_xlfn.XLOOKUP(LEFT(E3020,3),Services,Services,"")))</f>
        <v/>
      </c>
      <c r="J3020" s="3" t="str">
        <f t="shared" si="95"/>
        <v/>
      </c>
    </row>
    <row r="3021" spans="1:10" x14ac:dyDescent="0.35">
      <c r="A3021" s="7" t="str">
        <f>IF('Payments Export'!A3025="","",'Payments Export'!A3025)</f>
        <v/>
      </c>
      <c r="B3021" s="7" t="str">
        <f>IF('Payments Export'!A3025="","",'Payments Export'!B3025)</f>
        <v/>
      </c>
      <c r="C3021" s="7" t="str">
        <f>IF(IFERROR(VALUE('Payments Export'!H3025),'Payments Export'!H3025)&lt;&gt;0,IFERROR(VALUE('Payments Export'!H3025),'Payments Export'!H3025),"")</f>
        <v/>
      </c>
      <c r="D3021" s="7" t="str">
        <f>IF('Payments Export'!I3025="","",'Payments Export'!I3025)</f>
        <v/>
      </c>
      <c r="E3021" s="7" t="str">
        <f t="shared" si="94"/>
        <v/>
      </c>
      <c r="F3021" s="7" t="str">
        <f>IF('Payments Export'!A3025="","",'Payments Export'!N3025)</f>
        <v/>
      </c>
      <c r="G3021" s="7" t="str">
        <f>IF('Payments Export'!A3025="","",'Payments Export'!O3025)</f>
        <v/>
      </c>
      <c r="H3021" s="7" t="str">
        <f>IF('Payments Export'!B3025="","",G3021-F3021)</f>
        <v/>
      </c>
      <c r="I3021" s="3" t="str">
        <f>IF(C3021&lt;&gt;"",_xlfn.XLOOKUP(IFERROR(VALUE(C3021),C3021),'Items database'!A:A,'Items database'!B:B),(_xlfn.XLOOKUP(LEFT(E3021,3),Services,Services,"")))</f>
        <v/>
      </c>
      <c r="J3021" s="3" t="str">
        <f t="shared" si="95"/>
        <v/>
      </c>
    </row>
    <row r="3022" spans="1:10" x14ac:dyDescent="0.35">
      <c r="A3022" s="7" t="str">
        <f>IF('Payments Export'!A3026="","",'Payments Export'!A3026)</f>
        <v/>
      </c>
      <c r="B3022" s="7" t="str">
        <f>IF('Payments Export'!A3026="","",'Payments Export'!B3026)</f>
        <v/>
      </c>
      <c r="C3022" s="7" t="str">
        <f>IF(IFERROR(VALUE('Payments Export'!H3026),'Payments Export'!H3026)&lt;&gt;0,IFERROR(VALUE('Payments Export'!H3026),'Payments Export'!H3026),"")</f>
        <v/>
      </c>
      <c r="D3022" s="7" t="str">
        <f>IF('Payments Export'!I3026="","",'Payments Export'!I3026)</f>
        <v/>
      </c>
      <c r="E3022" s="7" t="str">
        <f t="shared" si="94"/>
        <v/>
      </c>
      <c r="F3022" s="7" t="str">
        <f>IF('Payments Export'!A3026="","",'Payments Export'!N3026)</f>
        <v/>
      </c>
      <c r="G3022" s="7" t="str">
        <f>IF('Payments Export'!A3026="","",'Payments Export'!O3026)</f>
        <v/>
      </c>
      <c r="H3022" s="7" t="str">
        <f>IF('Payments Export'!B3026="","",G3022-F3022)</f>
        <v/>
      </c>
      <c r="I3022" s="3" t="str">
        <f>IF(C3022&lt;&gt;"",_xlfn.XLOOKUP(IFERROR(VALUE(C3022),C3022),'Items database'!A:A,'Items database'!B:B),(_xlfn.XLOOKUP(LEFT(E3022,3),Services,Services,"")))</f>
        <v/>
      </c>
      <c r="J3022" s="3" t="str">
        <f t="shared" si="95"/>
        <v/>
      </c>
    </row>
    <row r="3023" spans="1:10" x14ac:dyDescent="0.35">
      <c r="A3023" s="7" t="str">
        <f>IF('Payments Export'!A3027="","",'Payments Export'!A3027)</f>
        <v/>
      </c>
      <c r="B3023" s="7" t="str">
        <f>IF('Payments Export'!A3027="","",'Payments Export'!B3027)</f>
        <v/>
      </c>
      <c r="C3023" s="7" t="str">
        <f>IF(IFERROR(VALUE('Payments Export'!H3027),'Payments Export'!H3027)&lt;&gt;0,IFERROR(VALUE('Payments Export'!H3027),'Payments Export'!H3027),"")</f>
        <v/>
      </c>
      <c r="D3023" s="7" t="str">
        <f>IF('Payments Export'!I3027="","",'Payments Export'!I3027)</f>
        <v/>
      </c>
      <c r="E3023" s="7" t="str">
        <f t="shared" si="94"/>
        <v/>
      </c>
      <c r="F3023" s="7" t="str">
        <f>IF('Payments Export'!A3027="","",'Payments Export'!N3027)</f>
        <v/>
      </c>
      <c r="G3023" s="7" t="str">
        <f>IF('Payments Export'!A3027="","",'Payments Export'!O3027)</f>
        <v/>
      </c>
      <c r="H3023" s="7" t="str">
        <f>IF('Payments Export'!B3027="","",G3023-F3023)</f>
        <v/>
      </c>
      <c r="I3023" s="3" t="str">
        <f>IF(C3023&lt;&gt;"",_xlfn.XLOOKUP(IFERROR(VALUE(C3023),C3023),'Items database'!A:A,'Items database'!B:B),(_xlfn.XLOOKUP(LEFT(E3023,3),Services,Services,"")))</f>
        <v/>
      </c>
      <c r="J3023" s="3" t="str">
        <f t="shared" si="95"/>
        <v/>
      </c>
    </row>
    <row r="3024" spans="1:10" x14ac:dyDescent="0.35">
      <c r="A3024" s="7" t="str">
        <f>IF('Payments Export'!A3028="","",'Payments Export'!A3028)</f>
        <v/>
      </c>
      <c r="B3024" s="7" t="str">
        <f>IF('Payments Export'!A3028="","",'Payments Export'!B3028)</f>
        <v/>
      </c>
      <c r="C3024" s="7" t="str">
        <f>IF(IFERROR(VALUE('Payments Export'!H3028),'Payments Export'!H3028)&lt;&gt;0,IFERROR(VALUE('Payments Export'!H3028),'Payments Export'!H3028),"")</f>
        <v/>
      </c>
      <c r="D3024" s="7" t="str">
        <f>IF('Payments Export'!I3028="","",'Payments Export'!I3028)</f>
        <v/>
      </c>
      <c r="E3024" s="7" t="str">
        <f t="shared" si="94"/>
        <v/>
      </c>
      <c r="F3024" s="7" t="str">
        <f>IF('Payments Export'!A3028="","",'Payments Export'!N3028)</f>
        <v/>
      </c>
      <c r="G3024" s="7" t="str">
        <f>IF('Payments Export'!A3028="","",'Payments Export'!O3028)</f>
        <v/>
      </c>
      <c r="H3024" s="7" t="str">
        <f>IF('Payments Export'!B3028="","",G3024-F3024)</f>
        <v/>
      </c>
      <c r="I3024" s="3" t="str">
        <f>IF(C3024&lt;&gt;"",_xlfn.XLOOKUP(IFERROR(VALUE(C3024),C3024),'Items database'!A:A,'Items database'!B:B),(_xlfn.XLOOKUP(LEFT(E3024,3),Services,Services,"")))</f>
        <v/>
      </c>
      <c r="J3024" s="3" t="str">
        <f t="shared" si="95"/>
        <v/>
      </c>
    </row>
    <row r="3025" spans="1:10" x14ac:dyDescent="0.35">
      <c r="A3025" s="7" t="str">
        <f>IF('Payments Export'!A3029="","",'Payments Export'!A3029)</f>
        <v/>
      </c>
      <c r="B3025" s="7" t="str">
        <f>IF('Payments Export'!A3029="","",'Payments Export'!B3029)</f>
        <v/>
      </c>
      <c r="C3025" s="7" t="str">
        <f>IF(IFERROR(VALUE('Payments Export'!H3029),'Payments Export'!H3029)&lt;&gt;0,IFERROR(VALUE('Payments Export'!H3029),'Payments Export'!H3029),"")</f>
        <v/>
      </c>
      <c r="D3025" s="7" t="str">
        <f>IF('Payments Export'!I3029="","",'Payments Export'!I3029)</f>
        <v/>
      </c>
      <c r="E3025" s="7" t="str">
        <f t="shared" si="94"/>
        <v/>
      </c>
      <c r="F3025" s="7" t="str">
        <f>IF('Payments Export'!A3029="","",'Payments Export'!N3029)</f>
        <v/>
      </c>
      <c r="G3025" s="7" t="str">
        <f>IF('Payments Export'!A3029="","",'Payments Export'!O3029)</f>
        <v/>
      </c>
      <c r="H3025" s="7" t="str">
        <f>IF('Payments Export'!B3029="","",G3025-F3025)</f>
        <v/>
      </c>
      <c r="I3025" s="3" t="str">
        <f>IF(C3025&lt;&gt;"",_xlfn.XLOOKUP(IFERROR(VALUE(C3025),C3025),'Items database'!A:A,'Items database'!B:B),(_xlfn.XLOOKUP(LEFT(E3025,3),Services,Services,"")))</f>
        <v/>
      </c>
      <c r="J3025" s="3" t="str">
        <f t="shared" si="95"/>
        <v/>
      </c>
    </row>
    <row r="3026" spans="1:10" x14ac:dyDescent="0.35">
      <c r="A3026" s="7" t="str">
        <f>IF('Payments Export'!A3030="","",'Payments Export'!A3030)</f>
        <v/>
      </c>
      <c r="B3026" s="7" t="str">
        <f>IF('Payments Export'!A3030="","",'Payments Export'!B3030)</f>
        <v/>
      </c>
      <c r="C3026" s="7" t="str">
        <f>IF(IFERROR(VALUE('Payments Export'!H3030),'Payments Export'!H3030)&lt;&gt;0,IFERROR(VALUE('Payments Export'!H3030),'Payments Export'!H3030),"")</f>
        <v/>
      </c>
      <c r="D3026" s="7" t="str">
        <f>IF('Payments Export'!I3030="","",'Payments Export'!I3030)</f>
        <v/>
      </c>
      <c r="E3026" s="7" t="str">
        <f t="shared" si="94"/>
        <v/>
      </c>
      <c r="F3026" s="7" t="str">
        <f>IF('Payments Export'!A3030="","",'Payments Export'!N3030)</f>
        <v/>
      </c>
      <c r="G3026" s="7" t="str">
        <f>IF('Payments Export'!A3030="","",'Payments Export'!O3030)</f>
        <v/>
      </c>
      <c r="H3026" s="7" t="str">
        <f>IF('Payments Export'!B3030="","",G3026-F3026)</f>
        <v/>
      </c>
      <c r="I3026" s="3" t="str">
        <f>IF(C3026&lt;&gt;"",_xlfn.XLOOKUP(IFERROR(VALUE(C3026),C3026),'Items database'!A:A,'Items database'!B:B),(_xlfn.XLOOKUP(LEFT(E3026,3),Services,Services,"")))</f>
        <v/>
      </c>
      <c r="J3026" s="3" t="str">
        <f t="shared" si="95"/>
        <v/>
      </c>
    </row>
    <row r="3027" spans="1:10" x14ac:dyDescent="0.35">
      <c r="A3027" s="7" t="str">
        <f>IF('Payments Export'!A3031="","",'Payments Export'!A3031)</f>
        <v/>
      </c>
      <c r="B3027" s="7" t="str">
        <f>IF('Payments Export'!A3031="","",'Payments Export'!B3031)</f>
        <v/>
      </c>
      <c r="C3027" s="7" t="str">
        <f>IF(IFERROR(VALUE('Payments Export'!H3031),'Payments Export'!H3031)&lt;&gt;0,IFERROR(VALUE('Payments Export'!H3031),'Payments Export'!H3031),"")</f>
        <v/>
      </c>
      <c r="D3027" s="7" t="str">
        <f>IF('Payments Export'!I3031="","",'Payments Export'!I3031)</f>
        <v/>
      </c>
      <c r="E3027" s="7" t="str">
        <f t="shared" si="94"/>
        <v/>
      </c>
      <c r="F3027" s="7" t="str">
        <f>IF('Payments Export'!A3031="","",'Payments Export'!N3031)</f>
        <v/>
      </c>
      <c r="G3027" s="7" t="str">
        <f>IF('Payments Export'!A3031="","",'Payments Export'!O3031)</f>
        <v/>
      </c>
      <c r="H3027" s="7" t="str">
        <f>IF('Payments Export'!B3031="","",G3027-F3027)</f>
        <v/>
      </c>
      <c r="I3027" s="3" t="str">
        <f>IF(C3027&lt;&gt;"",_xlfn.XLOOKUP(IFERROR(VALUE(C3027),C3027),'Items database'!A:A,'Items database'!B:B),(_xlfn.XLOOKUP(LEFT(E3027,3),Services,Services,"")))</f>
        <v/>
      </c>
      <c r="J3027" s="3" t="str">
        <f t="shared" si="95"/>
        <v/>
      </c>
    </row>
    <row r="3028" spans="1:10" x14ac:dyDescent="0.35">
      <c r="A3028" s="7" t="str">
        <f>IF('Payments Export'!A3032="","",'Payments Export'!A3032)</f>
        <v/>
      </c>
      <c r="B3028" s="7" t="str">
        <f>IF('Payments Export'!A3032="","",'Payments Export'!B3032)</f>
        <v/>
      </c>
      <c r="C3028" s="7" t="str">
        <f>IF(IFERROR(VALUE('Payments Export'!H3032),'Payments Export'!H3032)&lt;&gt;0,IFERROR(VALUE('Payments Export'!H3032),'Payments Export'!H3032),"")</f>
        <v/>
      </c>
      <c r="D3028" s="7" t="str">
        <f>IF('Payments Export'!I3032="","",'Payments Export'!I3032)</f>
        <v/>
      </c>
      <c r="E3028" s="7" t="str">
        <f t="shared" si="94"/>
        <v/>
      </c>
      <c r="F3028" s="7" t="str">
        <f>IF('Payments Export'!A3032="","",'Payments Export'!N3032)</f>
        <v/>
      </c>
      <c r="G3028" s="7" t="str">
        <f>IF('Payments Export'!A3032="","",'Payments Export'!O3032)</f>
        <v/>
      </c>
      <c r="H3028" s="7" t="str">
        <f>IF('Payments Export'!B3032="","",G3028-F3028)</f>
        <v/>
      </c>
      <c r="I3028" s="3" t="str">
        <f>IF(C3028&lt;&gt;"",_xlfn.XLOOKUP(IFERROR(VALUE(C3028),C3028),'Items database'!A:A,'Items database'!B:B),(_xlfn.XLOOKUP(LEFT(E3028,3),Services,Services,"")))</f>
        <v/>
      </c>
      <c r="J3028" s="3" t="str">
        <f t="shared" si="95"/>
        <v/>
      </c>
    </row>
    <row r="3029" spans="1:10" x14ac:dyDescent="0.35">
      <c r="A3029" s="7" t="str">
        <f>IF('Payments Export'!A3033="","",'Payments Export'!A3033)</f>
        <v/>
      </c>
      <c r="B3029" s="7" t="str">
        <f>IF('Payments Export'!A3033="","",'Payments Export'!B3033)</f>
        <v/>
      </c>
      <c r="C3029" s="7" t="str">
        <f>IF(IFERROR(VALUE('Payments Export'!H3033),'Payments Export'!H3033)&lt;&gt;0,IFERROR(VALUE('Payments Export'!H3033),'Payments Export'!H3033),"")</f>
        <v/>
      </c>
      <c r="D3029" s="7" t="str">
        <f>IF('Payments Export'!I3033="","",'Payments Export'!I3033)</f>
        <v/>
      </c>
      <c r="E3029" s="7" t="str">
        <f t="shared" si="94"/>
        <v/>
      </c>
      <c r="F3029" s="7" t="str">
        <f>IF('Payments Export'!A3033="","",'Payments Export'!N3033)</f>
        <v/>
      </c>
      <c r="G3029" s="7" t="str">
        <f>IF('Payments Export'!A3033="","",'Payments Export'!O3033)</f>
        <v/>
      </c>
      <c r="H3029" s="7" t="str">
        <f>IF('Payments Export'!B3033="","",G3029-F3029)</f>
        <v/>
      </c>
      <c r="I3029" s="3" t="str">
        <f>IF(C3029&lt;&gt;"",_xlfn.XLOOKUP(IFERROR(VALUE(C3029),C3029),'Items database'!A:A,'Items database'!B:B),(_xlfn.XLOOKUP(LEFT(E3029,3),Services,Services,"")))</f>
        <v/>
      </c>
      <c r="J3029" s="3" t="str">
        <f t="shared" si="95"/>
        <v/>
      </c>
    </row>
    <row r="3030" spans="1:10" x14ac:dyDescent="0.35">
      <c r="A3030" s="7" t="str">
        <f>IF('Payments Export'!A3034="","",'Payments Export'!A3034)</f>
        <v/>
      </c>
      <c r="B3030" s="7" t="str">
        <f>IF('Payments Export'!A3034="","",'Payments Export'!B3034)</f>
        <v/>
      </c>
      <c r="C3030" s="7" t="str">
        <f>IF(IFERROR(VALUE('Payments Export'!H3034),'Payments Export'!H3034)&lt;&gt;0,IFERROR(VALUE('Payments Export'!H3034),'Payments Export'!H3034),"")</f>
        <v/>
      </c>
      <c r="D3030" s="7" t="str">
        <f>IF('Payments Export'!I3034="","",'Payments Export'!I3034)</f>
        <v/>
      </c>
      <c r="E3030" s="7" t="str">
        <f t="shared" si="94"/>
        <v/>
      </c>
      <c r="F3030" s="7" t="str">
        <f>IF('Payments Export'!A3034="","",'Payments Export'!N3034)</f>
        <v/>
      </c>
      <c r="G3030" s="7" t="str">
        <f>IF('Payments Export'!A3034="","",'Payments Export'!O3034)</f>
        <v/>
      </c>
      <c r="H3030" s="7" t="str">
        <f>IF('Payments Export'!B3034="","",G3030-F3030)</f>
        <v/>
      </c>
      <c r="I3030" s="3" t="str">
        <f>IF(C3030&lt;&gt;"",_xlfn.XLOOKUP(IFERROR(VALUE(C3030),C3030),'Items database'!A:A,'Items database'!B:B),(_xlfn.XLOOKUP(LEFT(E3030,3),Services,Services,"")))</f>
        <v/>
      </c>
      <c r="J3030" s="3" t="str">
        <f t="shared" si="95"/>
        <v/>
      </c>
    </row>
    <row r="3031" spans="1:10" x14ac:dyDescent="0.35">
      <c r="A3031" s="7" t="str">
        <f>IF('Payments Export'!A3035="","",'Payments Export'!A3035)</f>
        <v/>
      </c>
      <c r="B3031" s="7" t="str">
        <f>IF('Payments Export'!A3035="","",'Payments Export'!B3035)</f>
        <v/>
      </c>
      <c r="C3031" s="7" t="str">
        <f>IF(IFERROR(VALUE('Payments Export'!H3035),'Payments Export'!H3035)&lt;&gt;0,IFERROR(VALUE('Payments Export'!H3035),'Payments Export'!H3035),"")</f>
        <v/>
      </c>
      <c r="D3031" s="7" t="str">
        <f>IF('Payments Export'!I3035="","",'Payments Export'!I3035)</f>
        <v/>
      </c>
      <c r="E3031" s="7" t="str">
        <f t="shared" si="94"/>
        <v/>
      </c>
      <c r="F3031" s="7" t="str">
        <f>IF('Payments Export'!A3035="","",'Payments Export'!N3035)</f>
        <v/>
      </c>
      <c r="G3031" s="7" t="str">
        <f>IF('Payments Export'!A3035="","",'Payments Export'!O3035)</f>
        <v/>
      </c>
      <c r="H3031" s="7" t="str">
        <f>IF('Payments Export'!B3035="","",G3031-F3031)</f>
        <v/>
      </c>
      <c r="I3031" s="3" t="str">
        <f>IF(C3031&lt;&gt;"",_xlfn.XLOOKUP(IFERROR(VALUE(C3031),C3031),'Items database'!A:A,'Items database'!B:B),(_xlfn.XLOOKUP(LEFT(E3031,3),Services,Services,"")))</f>
        <v/>
      </c>
      <c r="J3031" s="3" t="str">
        <f t="shared" si="95"/>
        <v/>
      </c>
    </row>
    <row r="3032" spans="1:10" x14ac:dyDescent="0.35">
      <c r="A3032" s="7" t="str">
        <f>IF('Payments Export'!A3036="","",'Payments Export'!A3036)</f>
        <v/>
      </c>
      <c r="B3032" s="7" t="str">
        <f>IF('Payments Export'!A3036="","",'Payments Export'!B3036)</f>
        <v/>
      </c>
      <c r="C3032" s="7" t="str">
        <f>IF(IFERROR(VALUE('Payments Export'!H3036),'Payments Export'!H3036)&lt;&gt;0,IFERROR(VALUE('Payments Export'!H3036),'Payments Export'!H3036),"")</f>
        <v/>
      </c>
      <c r="D3032" s="7" t="str">
        <f>IF('Payments Export'!I3036="","",'Payments Export'!I3036)</f>
        <v/>
      </c>
      <c r="E3032" s="7" t="str">
        <f t="shared" si="94"/>
        <v/>
      </c>
      <c r="F3032" s="7" t="str">
        <f>IF('Payments Export'!A3036="","",'Payments Export'!N3036)</f>
        <v/>
      </c>
      <c r="G3032" s="7" t="str">
        <f>IF('Payments Export'!A3036="","",'Payments Export'!O3036)</f>
        <v/>
      </c>
      <c r="H3032" s="7" t="str">
        <f>IF('Payments Export'!B3036="","",G3032-F3032)</f>
        <v/>
      </c>
      <c r="I3032" s="3" t="str">
        <f>IF(C3032&lt;&gt;"",_xlfn.XLOOKUP(IFERROR(VALUE(C3032),C3032),'Items database'!A:A,'Items database'!B:B),(_xlfn.XLOOKUP(LEFT(E3032,3),Services,Services,"")))</f>
        <v/>
      </c>
      <c r="J3032" s="3" t="str">
        <f t="shared" si="95"/>
        <v/>
      </c>
    </row>
    <row r="3033" spans="1:10" x14ac:dyDescent="0.35">
      <c r="A3033" s="7" t="str">
        <f>IF('Payments Export'!A3037="","",'Payments Export'!A3037)</f>
        <v/>
      </c>
      <c r="B3033" s="7" t="str">
        <f>IF('Payments Export'!A3037="","",'Payments Export'!B3037)</f>
        <v/>
      </c>
      <c r="C3033" s="7" t="str">
        <f>IF(IFERROR(VALUE('Payments Export'!H3037),'Payments Export'!H3037)&lt;&gt;0,IFERROR(VALUE('Payments Export'!H3037),'Payments Export'!H3037),"")</f>
        <v/>
      </c>
      <c r="D3033" s="7" t="str">
        <f>IF('Payments Export'!I3037="","",'Payments Export'!I3037)</f>
        <v/>
      </c>
      <c r="E3033" s="7" t="str">
        <f t="shared" si="94"/>
        <v/>
      </c>
      <c r="F3033" s="7" t="str">
        <f>IF('Payments Export'!A3037="","",'Payments Export'!N3037)</f>
        <v/>
      </c>
      <c r="G3033" s="7" t="str">
        <f>IF('Payments Export'!A3037="","",'Payments Export'!O3037)</f>
        <v/>
      </c>
      <c r="H3033" s="7" t="str">
        <f>IF('Payments Export'!B3037="","",G3033-F3033)</f>
        <v/>
      </c>
      <c r="I3033" s="3" t="str">
        <f>IF(C3033&lt;&gt;"",_xlfn.XLOOKUP(IFERROR(VALUE(C3033),C3033),'Items database'!A:A,'Items database'!B:B),(_xlfn.XLOOKUP(LEFT(E3033,3),Services,Services,"")))</f>
        <v/>
      </c>
      <c r="J3033" s="3" t="str">
        <f t="shared" si="95"/>
        <v/>
      </c>
    </row>
    <row r="3034" spans="1:10" x14ac:dyDescent="0.35">
      <c r="A3034" s="7" t="str">
        <f>IF('Payments Export'!A3038="","",'Payments Export'!A3038)</f>
        <v/>
      </c>
      <c r="B3034" s="7" t="str">
        <f>IF('Payments Export'!A3038="","",'Payments Export'!B3038)</f>
        <v/>
      </c>
      <c r="C3034" s="7" t="str">
        <f>IF(IFERROR(VALUE('Payments Export'!H3038),'Payments Export'!H3038)&lt;&gt;0,IFERROR(VALUE('Payments Export'!H3038),'Payments Export'!H3038),"")</f>
        <v/>
      </c>
      <c r="D3034" s="7" t="str">
        <f>IF('Payments Export'!I3038="","",'Payments Export'!I3038)</f>
        <v/>
      </c>
      <c r="E3034" s="7" t="str">
        <f t="shared" si="94"/>
        <v/>
      </c>
      <c r="F3034" s="7" t="str">
        <f>IF('Payments Export'!A3038="","",'Payments Export'!N3038)</f>
        <v/>
      </c>
      <c r="G3034" s="7" t="str">
        <f>IF('Payments Export'!A3038="","",'Payments Export'!O3038)</f>
        <v/>
      </c>
      <c r="H3034" s="7" t="str">
        <f>IF('Payments Export'!B3038="","",G3034-F3034)</f>
        <v/>
      </c>
      <c r="I3034" s="3" t="str">
        <f>IF(C3034&lt;&gt;"",_xlfn.XLOOKUP(IFERROR(VALUE(C3034),C3034),'Items database'!A:A,'Items database'!B:B),(_xlfn.XLOOKUP(LEFT(E3034,3),Services,Services,"")))</f>
        <v/>
      </c>
      <c r="J3034" s="3" t="str">
        <f t="shared" si="95"/>
        <v/>
      </c>
    </row>
    <row r="3035" spans="1:10" x14ac:dyDescent="0.35">
      <c r="A3035" s="7" t="str">
        <f>IF('Payments Export'!A3039="","",'Payments Export'!A3039)</f>
        <v/>
      </c>
      <c r="B3035" s="7" t="str">
        <f>IF('Payments Export'!A3039="","",'Payments Export'!B3039)</f>
        <v/>
      </c>
      <c r="C3035" s="7" t="str">
        <f>IF(IFERROR(VALUE('Payments Export'!H3039),'Payments Export'!H3039)&lt;&gt;0,IFERROR(VALUE('Payments Export'!H3039),'Payments Export'!H3039),"")</f>
        <v/>
      </c>
      <c r="D3035" s="7" t="str">
        <f>IF('Payments Export'!I3039="","",'Payments Export'!I3039)</f>
        <v/>
      </c>
      <c r="E3035" s="7" t="str">
        <f t="shared" si="94"/>
        <v/>
      </c>
      <c r="F3035" s="7" t="str">
        <f>IF('Payments Export'!A3039="","",'Payments Export'!N3039)</f>
        <v/>
      </c>
      <c r="G3035" s="7" t="str">
        <f>IF('Payments Export'!A3039="","",'Payments Export'!O3039)</f>
        <v/>
      </c>
      <c r="H3035" s="7" t="str">
        <f>IF('Payments Export'!B3039="","",G3035-F3035)</f>
        <v/>
      </c>
      <c r="I3035" s="3" t="str">
        <f>IF(C3035&lt;&gt;"",_xlfn.XLOOKUP(IFERROR(VALUE(C3035),C3035),'Items database'!A:A,'Items database'!B:B),(_xlfn.XLOOKUP(LEFT(E3035,3),Services,Services,"")))</f>
        <v/>
      </c>
      <c r="J3035" s="3" t="str">
        <f t="shared" si="95"/>
        <v/>
      </c>
    </row>
    <row r="3036" spans="1:10" x14ac:dyDescent="0.35">
      <c r="A3036" s="7" t="str">
        <f>IF('Payments Export'!A3040="","",'Payments Export'!A3040)</f>
        <v/>
      </c>
      <c r="B3036" s="7" t="str">
        <f>IF('Payments Export'!A3040="","",'Payments Export'!B3040)</f>
        <v/>
      </c>
      <c r="C3036" s="7" t="str">
        <f>IF(IFERROR(VALUE('Payments Export'!H3040),'Payments Export'!H3040)&lt;&gt;0,IFERROR(VALUE('Payments Export'!H3040),'Payments Export'!H3040),"")</f>
        <v/>
      </c>
      <c r="D3036" s="7" t="str">
        <f>IF('Payments Export'!I3040="","",'Payments Export'!I3040)</f>
        <v/>
      </c>
      <c r="E3036" s="7" t="str">
        <f t="shared" si="94"/>
        <v/>
      </c>
      <c r="F3036" s="7" t="str">
        <f>IF('Payments Export'!A3040="","",'Payments Export'!N3040)</f>
        <v/>
      </c>
      <c r="G3036" s="7" t="str">
        <f>IF('Payments Export'!A3040="","",'Payments Export'!O3040)</f>
        <v/>
      </c>
      <c r="H3036" s="7" t="str">
        <f>IF('Payments Export'!B3040="","",G3036-F3036)</f>
        <v/>
      </c>
      <c r="I3036" s="3" t="str">
        <f>IF(C3036&lt;&gt;"",_xlfn.XLOOKUP(IFERROR(VALUE(C3036),C3036),'Items database'!A:A,'Items database'!B:B),(_xlfn.XLOOKUP(LEFT(E3036,3),Services,Services,"")))</f>
        <v/>
      </c>
      <c r="J3036" s="3" t="str">
        <f t="shared" si="95"/>
        <v/>
      </c>
    </row>
    <row r="3037" spans="1:10" x14ac:dyDescent="0.35">
      <c r="A3037" s="7" t="str">
        <f>IF('Payments Export'!A3041="","",'Payments Export'!A3041)</f>
        <v/>
      </c>
      <c r="B3037" s="7" t="str">
        <f>IF('Payments Export'!A3041="","",'Payments Export'!B3041)</f>
        <v/>
      </c>
      <c r="C3037" s="7" t="str">
        <f>IF(IFERROR(VALUE('Payments Export'!H3041),'Payments Export'!H3041)&lt;&gt;0,IFERROR(VALUE('Payments Export'!H3041),'Payments Export'!H3041),"")</f>
        <v/>
      </c>
      <c r="D3037" s="7" t="str">
        <f>IF('Payments Export'!I3041="","",'Payments Export'!I3041)</f>
        <v/>
      </c>
      <c r="E3037" s="7" t="str">
        <f t="shared" si="94"/>
        <v/>
      </c>
      <c r="F3037" s="7" t="str">
        <f>IF('Payments Export'!A3041="","",'Payments Export'!N3041)</f>
        <v/>
      </c>
      <c r="G3037" s="7" t="str">
        <f>IF('Payments Export'!A3041="","",'Payments Export'!O3041)</f>
        <v/>
      </c>
      <c r="H3037" s="7" t="str">
        <f>IF('Payments Export'!B3041="","",G3037-F3037)</f>
        <v/>
      </c>
      <c r="I3037" s="3" t="str">
        <f>IF(C3037&lt;&gt;"",_xlfn.XLOOKUP(IFERROR(VALUE(C3037),C3037),'Items database'!A:A,'Items database'!B:B),(_xlfn.XLOOKUP(LEFT(E3037,3),Services,Services,"")))</f>
        <v/>
      </c>
      <c r="J3037" s="3" t="str">
        <f t="shared" si="95"/>
        <v/>
      </c>
    </row>
    <row r="3038" spans="1:10" x14ac:dyDescent="0.35">
      <c r="A3038" s="7" t="str">
        <f>IF('Payments Export'!A3042="","",'Payments Export'!A3042)</f>
        <v/>
      </c>
      <c r="B3038" s="7" t="str">
        <f>IF('Payments Export'!A3042="","",'Payments Export'!B3042)</f>
        <v/>
      </c>
      <c r="C3038" s="7" t="str">
        <f>IF(IFERROR(VALUE('Payments Export'!H3042),'Payments Export'!H3042)&lt;&gt;0,IFERROR(VALUE('Payments Export'!H3042),'Payments Export'!H3042),"")</f>
        <v/>
      </c>
      <c r="D3038" s="7" t="str">
        <f>IF('Payments Export'!I3042="","",'Payments Export'!I3042)</f>
        <v/>
      </c>
      <c r="E3038" s="7" t="str">
        <f t="shared" si="94"/>
        <v/>
      </c>
      <c r="F3038" s="7" t="str">
        <f>IF('Payments Export'!A3042="","",'Payments Export'!N3042)</f>
        <v/>
      </c>
      <c r="G3038" s="7" t="str">
        <f>IF('Payments Export'!A3042="","",'Payments Export'!O3042)</f>
        <v/>
      </c>
      <c r="H3038" s="7" t="str">
        <f>IF('Payments Export'!B3042="","",G3038-F3038)</f>
        <v/>
      </c>
      <c r="I3038" s="3" t="str">
        <f>IF(C3038&lt;&gt;"",_xlfn.XLOOKUP(IFERROR(VALUE(C3038),C3038),'Items database'!A:A,'Items database'!B:B),(_xlfn.XLOOKUP(LEFT(E3038,3),Services,Services,"")))</f>
        <v/>
      </c>
      <c r="J3038" s="3" t="str">
        <f t="shared" si="95"/>
        <v/>
      </c>
    </row>
    <row r="3039" spans="1:10" x14ac:dyDescent="0.35">
      <c r="A3039" s="7" t="str">
        <f>IF('Payments Export'!A3043="","",'Payments Export'!A3043)</f>
        <v/>
      </c>
      <c r="B3039" s="7" t="str">
        <f>IF('Payments Export'!A3043="","",'Payments Export'!B3043)</f>
        <v/>
      </c>
      <c r="C3039" s="7" t="str">
        <f>IF(IFERROR(VALUE('Payments Export'!H3043),'Payments Export'!H3043)&lt;&gt;0,IFERROR(VALUE('Payments Export'!H3043),'Payments Export'!H3043),"")</f>
        <v/>
      </c>
      <c r="D3039" s="7" t="str">
        <f>IF('Payments Export'!I3043="","",'Payments Export'!I3043)</f>
        <v/>
      </c>
      <c r="E3039" s="7" t="str">
        <f t="shared" si="94"/>
        <v/>
      </c>
      <c r="F3039" s="7" t="str">
        <f>IF('Payments Export'!A3043="","",'Payments Export'!N3043)</f>
        <v/>
      </c>
      <c r="G3039" s="7" t="str">
        <f>IF('Payments Export'!A3043="","",'Payments Export'!O3043)</f>
        <v/>
      </c>
      <c r="H3039" s="7" t="str">
        <f>IF('Payments Export'!B3043="","",G3039-F3039)</f>
        <v/>
      </c>
      <c r="I3039" s="3" t="str">
        <f>IF(C3039&lt;&gt;"",_xlfn.XLOOKUP(IFERROR(VALUE(C3039),C3039),'Items database'!A:A,'Items database'!B:B),(_xlfn.XLOOKUP(LEFT(E3039,3),Services,Services,"")))</f>
        <v/>
      </c>
      <c r="J3039" s="3" t="str">
        <f t="shared" si="95"/>
        <v/>
      </c>
    </row>
    <row r="3040" spans="1:10" x14ac:dyDescent="0.35">
      <c r="A3040" s="7" t="str">
        <f>IF('Payments Export'!A3044="","",'Payments Export'!A3044)</f>
        <v/>
      </c>
      <c r="B3040" s="7" t="str">
        <f>IF('Payments Export'!A3044="","",'Payments Export'!B3044)</f>
        <v/>
      </c>
      <c r="C3040" s="7" t="str">
        <f>IF(IFERROR(VALUE('Payments Export'!H3044),'Payments Export'!H3044)&lt;&gt;0,IFERROR(VALUE('Payments Export'!H3044),'Payments Export'!H3044),"")</f>
        <v/>
      </c>
      <c r="D3040" s="7" t="str">
        <f>IF('Payments Export'!I3044="","",'Payments Export'!I3044)</f>
        <v/>
      </c>
      <c r="E3040" s="7" t="str">
        <f t="shared" si="94"/>
        <v/>
      </c>
      <c r="F3040" s="7" t="str">
        <f>IF('Payments Export'!A3044="","",'Payments Export'!N3044)</f>
        <v/>
      </c>
      <c r="G3040" s="7" t="str">
        <f>IF('Payments Export'!A3044="","",'Payments Export'!O3044)</f>
        <v/>
      </c>
      <c r="H3040" s="7" t="str">
        <f>IF('Payments Export'!B3044="","",G3040-F3040)</f>
        <v/>
      </c>
      <c r="I3040" s="3" t="str">
        <f>IF(C3040&lt;&gt;"",_xlfn.XLOOKUP(IFERROR(VALUE(C3040),C3040),'Items database'!A:A,'Items database'!B:B),(_xlfn.XLOOKUP(LEFT(E3040,3),Services,Services,"")))</f>
        <v/>
      </c>
      <c r="J3040" s="3" t="str">
        <f t="shared" si="95"/>
        <v/>
      </c>
    </row>
    <row r="3041" spans="1:10" x14ac:dyDescent="0.35">
      <c r="A3041" s="7" t="str">
        <f>IF('Payments Export'!A3045="","",'Payments Export'!A3045)</f>
        <v/>
      </c>
      <c r="B3041" s="7" t="str">
        <f>IF('Payments Export'!A3045="","",'Payments Export'!B3045)</f>
        <v/>
      </c>
      <c r="C3041" s="7" t="str">
        <f>IF(IFERROR(VALUE('Payments Export'!H3045),'Payments Export'!H3045)&lt;&gt;0,IFERROR(VALUE('Payments Export'!H3045),'Payments Export'!H3045),"")</f>
        <v/>
      </c>
      <c r="D3041" s="7" t="str">
        <f>IF('Payments Export'!I3045="","",'Payments Export'!I3045)</f>
        <v/>
      </c>
      <c r="E3041" s="7" t="str">
        <f t="shared" si="94"/>
        <v/>
      </c>
      <c r="F3041" s="7" t="str">
        <f>IF('Payments Export'!A3045="","",'Payments Export'!N3045)</f>
        <v/>
      </c>
      <c r="G3041" s="7" t="str">
        <f>IF('Payments Export'!A3045="","",'Payments Export'!O3045)</f>
        <v/>
      </c>
      <c r="H3041" s="7" t="str">
        <f>IF('Payments Export'!B3045="","",G3041-F3041)</f>
        <v/>
      </c>
      <c r="I3041" s="3" t="str">
        <f>IF(C3041&lt;&gt;"",_xlfn.XLOOKUP(IFERROR(VALUE(C3041),C3041),'Items database'!A:A,'Items database'!B:B),(_xlfn.XLOOKUP(LEFT(E3041,3),Services,Services,"")))</f>
        <v/>
      </c>
      <c r="J3041" s="3" t="str">
        <f t="shared" si="95"/>
        <v/>
      </c>
    </row>
    <row r="3042" spans="1:10" x14ac:dyDescent="0.35">
      <c r="A3042" s="7" t="str">
        <f>IF('Payments Export'!A3046="","",'Payments Export'!A3046)</f>
        <v/>
      </c>
      <c r="B3042" s="7" t="str">
        <f>IF('Payments Export'!A3046="","",'Payments Export'!B3046)</f>
        <v/>
      </c>
      <c r="C3042" s="7" t="str">
        <f>IF(IFERROR(VALUE('Payments Export'!H3046),'Payments Export'!H3046)&lt;&gt;0,IFERROR(VALUE('Payments Export'!H3046),'Payments Export'!H3046),"")</f>
        <v/>
      </c>
      <c r="D3042" s="7" t="str">
        <f>IF('Payments Export'!I3046="","",'Payments Export'!I3046)</f>
        <v/>
      </c>
      <c r="E3042" s="7" t="str">
        <f t="shared" si="94"/>
        <v/>
      </c>
      <c r="F3042" s="7" t="str">
        <f>IF('Payments Export'!A3046="","",'Payments Export'!N3046)</f>
        <v/>
      </c>
      <c r="G3042" s="7" t="str">
        <f>IF('Payments Export'!A3046="","",'Payments Export'!O3046)</f>
        <v/>
      </c>
      <c r="H3042" s="7" t="str">
        <f>IF('Payments Export'!B3046="","",G3042-F3042)</f>
        <v/>
      </c>
      <c r="I3042" s="3" t="str">
        <f>IF(C3042&lt;&gt;"",_xlfn.XLOOKUP(IFERROR(VALUE(C3042),C3042),'Items database'!A:A,'Items database'!B:B),(_xlfn.XLOOKUP(LEFT(E3042,3),Services,Services,"")))</f>
        <v/>
      </c>
      <c r="J3042" s="3" t="str">
        <f t="shared" si="95"/>
        <v/>
      </c>
    </row>
    <row r="3043" spans="1:10" x14ac:dyDescent="0.35">
      <c r="A3043" s="7" t="str">
        <f>IF('Payments Export'!A3047="","",'Payments Export'!A3047)</f>
        <v/>
      </c>
      <c r="B3043" s="7" t="str">
        <f>IF('Payments Export'!A3047="","",'Payments Export'!B3047)</f>
        <v/>
      </c>
      <c r="C3043" s="7" t="str">
        <f>IF(IFERROR(VALUE('Payments Export'!H3047),'Payments Export'!H3047)&lt;&gt;0,IFERROR(VALUE('Payments Export'!H3047),'Payments Export'!H3047),"")</f>
        <v/>
      </c>
      <c r="D3043" s="7" t="str">
        <f>IF('Payments Export'!I3047="","",'Payments Export'!I3047)</f>
        <v/>
      </c>
      <c r="E3043" s="7" t="str">
        <f t="shared" si="94"/>
        <v/>
      </c>
      <c r="F3043" s="7" t="str">
        <f>IF('Payments Export'!A3047="","",'Payments Export'!N3047)</f>
        <v/>
      </c>
      <c r="G3043" s="7" t="str">
        <f>IF('Payments Export'!A3047="","",'Payments Export'!O3047)</f>
        <v/>
      </c>
      <c r="H3043" s="7" t="str">
        <f>IF('Payments Export'!B3047="","",G3043-F3043)</f>
        <v/>
      </c>
      <c r="I3043" s="3" t="str">
        <f>IF(C3043&lt;&gt;"",_xlfn.XLOOKUP(IFERROR(VALUE(C3043),C3043),'Items database'!A:A,'Items database'!B:B),(_xlfn.XLOOKUP(LEFT(E3043,3),Services,Services,"")))</f>
        <v/>
      </c>
      <c r="J3043" s="3" t="str">
        <f t="shared" si="95"/>
        <v/>
      </c>
    </row>
    <row r="3044" spans="1:10" x14ac:dyDescent="0.35">
      <c r="A3044" s="7" t="str">
        <f>IF('Payments Export'!A3048="","",'Payments Export'!A3048)</f>
        <v/>
      </c>
      <c r="B3044" s="7" t="str">
        <f>IF('Payments Export'!A3048="","",'Payments Export'!B3048)</f>
        <v/>
      </c>
      <c r="C3044" s="7" t="str">
        <f>IF(IFERROR(VALUE('Payments Export'!H3048),'Payments Export'!H3048)&lt;&gt;0,IFERROR(VALUE('Payments Export'!H3048),'Payments Export'!H3048),"")</f>
        <v/>
      </c>
      <c r="D3044" s="7" t="str">
        <f>IF('Payments Export'!I3048="","",'Payments Export'!I3048)</f>
        <v/>
      </c>
      <c r="E3044" s="7" t="str">
        <f t="shared" si="94"/>
        <v/>
      </c>
      <c r="F3044" s="7" t="str">
        <f>IF('Payments Export'!A3048="","",'Payments Export'!N3048)</f>
        <v/>
      </c>
      <c r="G3044" s="7" t="str">
        <f>IF('Payments Export'!A3048="","",'Payments Export'!O3048)</f>
        <v/>
      </c>
      <c r="H3044" s="7" t="str">
        <f>IF('Payments Export'!B3048="","",G3044-F3044)</f>
        <v/>
      </c>
      <c r="I3044" s="3" t="str">
        <f>IF(C3044&lt;&gt;"",_xlfn.XLOOKUP(IFERROR(VALUE(C3044),C3044),'Items database'!A:A,'Items database'!B:B),(_xlfn.XLOOKUP(LEFT(E3044,3),Services,Services,"")))</f>
        <v/>
      </c>
      <c r="J3044" s="3" t="str">
        <f t="shared" si="95"/>
        <v/>
      </c>
    </row>
    <row r="3045" spans="1:10" x14ac:dyDescent="0.35">
      <c r="A3045" s="7" t="str">
        <f>IF('Payments Export'!A3049="","",'Payments Export'!A3049)</f>
        <v/>
      </c>
      <c r="B3045" s="7" t="str">
        <f>IF('Payments Export'!A3049="","",'Payments Export'!B3049)</f>
        <v/>
      </c>
      <c r="C3045" s="7" t="str">
        <f>IF(IFERROR(VALUE('Payments Export'!H3049),'Payments Export'!H3049)&lt;&gt;0,IFERROR(VALUE('Payments Export'!H3049),'Payments Export'!H3049),"")</f>
        <v/>
      </c>
      <c r="D3045" s="7" t="str">
        <f>IF('Payments Export'!I3049="","",'Payments Export'!I3049)</f>
        <v/>
      </c>
      <c r="E3045" s="7" t="str">
        <f t="shared" si="94"/>
        <v/>
      </c>
      <c r="F3045" s="7" t="str">
        <f>IF('Payments Export'!A3049="","",'Payments Export'!N3049)</f>
        <v/>
      </c>
      <c r="G3045" s="7" t="str">
        <f>IF('Payments Export'!A3049="","",'Payments Export'!O3049)</f>
        <v/>
      </c>
      <c r="H3045" s="7" t="str">
        <f>IF('Payments Export'!B3049="","",G3045-F3045)</f>
        <v/>
      </c>
      <c r="I3045" s="3" t="str">
        <f>IF(C3045&lt;&gt;"",_xlfn.XLOOKUP(IFERROR(VALUE(C3045),C3045),'Items database'!A:A,'Items database'!B:B),(_xlfn.XLOOKUP(LEFT(E3045,3),Services,Services,"")))</f>
        <v/>
      </c>
      <c r="J3045" s="3" t="str">
        <f t="shared" si="95"/>
        <v/>
      </c>
    </row>
    <row r="3046" spans="1:10" x14ac:dyDescent="0.35">
      <c r="A3046" s="7" t="str">
        <f>IF('Payments Export'!A3050="","",'Payments Export'!A3050)</f>
        <v/>
      </c>
      <c r="B3046" s="7" t="str">
        <f>IF('Payments Export'!A3050="","",'Payments Export'!B3050)</f>
        <v/>
      </c>
      <c r="C3046" s="7" t="str">
        <f>IF(IFERROR(VALUE('Payments Export'!H3050),'Payments Export'!H3050)&lt;&gt;0,IFERROR(VALUE('Payments Export'!H3050),'Payments Export'!H3050),"")</f>
        <v/>
      </c>
      <c r="D3046" s="7" t="str">
        <f>IF('Payments Export'!I3050="","",'Payments Export'!I3050)</f>
        <v/>
      </c>
      <c r="E3046" s="7" t="str">
        <f t="shared" si="94"/>
        <v/>
      </c>
      <c r="F3046" s="7" t="str">
        <f>IF('Payments Export'!A3050="","",'Payments Export'!N3050)</f>
        <v/>
      </c>
      <c r="G3046" s="7" t="str">
        <f>IF('Payments Export'!A3050="","",'Payments Export'!O3050)</f>
        <v/>
      </c>
      <c r="H3046" s="7" t="str">
        <f>IF('Payments Export'!B3050="","",G3046-F3046)</f>
        <v/>
      </c>
      <c r="I3046" s="3" t="str">
        <f>IF(C3046&lt;&gt;"",_xlfn.XLOOKUP(IFERROR(VALUE(C3046),C3046),'Items database'!A:A,'Items database'!B:B),(_xlfn.XLOOKUP(LEFT(E3046,3),Services,Services,"")))</f>
        <v/>
      </c>
      <c r="J3046" s="3" t="str">
        <f t="shared" si="95"/>
        <v/>
      </c>
    </row>
    <row r="3047" spans="1:10" x14ac:dyDescent="0.35">
      <c r="A3047" s="7" t="str">
        <f>IF('Payments Export'!A3051="","",'Payments Export'!A3051)</f>
        <v/>
      </c>
      <c r="B3047" s="7" t="str">
        <f>IF('Payments Export'!A3051="","",'Payments Export'!B3051)</f>
        <v/>
      </c>
      <c r="C3047" s="7" t="str">
        <f>IF(IFERROR(VALUE('Payments Export'!H3051),'Payments Export'!H3051)&lt;&gt;0,IFERROR(VALUE('Payments Export'!H3051),'Payments Export'!H3051),"")</f>
        <v/>
      </c>
      <c r="D3047" s="7" t="str">
        <f>IF('Payments Export'!I3051="","",'Payments Export'!I3051)</f>
        <v/>
      </c>
      <c r="E3047" s="7" t="str">
        <f t="shared" si="94"/>
        <v/>
      </c>
      <c r="F3047" s="7" t="str">
        <f>IF('Payments Export'!A3051="","",'Payments Export'!N3051)</f>
        <v/>
      </c>
      <c r="G3047" s="7" t="str">
        <f>IF('Payments Export'!A3051="","",'Payments Export'!O3051)</f>
        <v/>
      </c>
      <c r="H3047" s="7" t="str">
        <f>IF('Payments Export'!B3051="","",G3047-F3047)</f>
        <v/>
      </c>
      <c r="I3047" s="3" t="str">
        <f>IF(C3047&lt;&gt;"",_xlfn.XLOOKUP(IFERROR(VALUE(C3047),C3047),'Items database'!A:A,'Items database'!B:B),(_xlfn.XLOOKUP(LEFT(E3047,3),Services,Services,"")))</f>
        <v/>
      </c>
      <c r="J3047" s="3" t="str">
        <f t="shared" si="95"/>
        <v/>
      </c>
    </row>
    <row r="3048" spans="1:10" x14ac:dyDescent="0.35">
      <c r="A3048" s="7" t="str">
        <f>IF('Payments Export'!A3052="","",'Payments Export'!A3052)</f>
        <v/>
      </c>
      <c r="B3048" s="7" t="str">
        <f>IF('Payments Export'!A3052="","",'Payments Export'!B3052)</f>
        <v/>
      </c>
      <c r="C3048" s="7" t="str">
        <f>IF(IFERROR(VALUE('Payments Export'!H3052),'Payments Export'!H3052)&lt;&gt;0,IFERROR(VALUE('Payments Export'!H3052),'Payments Export'!H3052),"")</f>
        <v/>
      </c>
      <c r="D3048" s="7" t="str">
        <f>IF('Payments Export'!I3052="","",'Payments Export'!I3052)</f>
        <v/>
      </c>
      <c r="E3048" s="7" t="str">
        <f t="shared" si="94"/>
        <v/>
      </c>
      <c r="F3048" s="7" t="str">
        <f>IF('Payments Export'!A3052="","",'Payments Export'!N3052)</f>
        <v/>
      </c>
      <c r="G3048" s="7" t="str">
        <f>IF('Payments Export'!A3052="","",'Payments Export'!O3052)</f>
        <v/>
      </c>
      <c r="H3048" s="7" t="str">
        <f>IF('Payments Export'!B3052="","",G3048-F3048)</f>
        <v/>
      </c>
      <c r="I3048" s="3" t="str">
        <f>IF(C3048&lt;&gt;"",_xlfn.XLOOKUP(IFERROR(VALUE(C3048),C3048),'Items database'!A:A,'Items database'!B:B),(_xlfn.XLOOKUP(LEFT(E3048,3),Services,Services,"")))</f>
        <v/>
      </c>
      <c r="J3048" s="3" t="str">
        <f t="shared" si="95"/>
        <v/>
      </c>
    </row>
    <row r="3049" spans="1:10" x14ac:dyDescent="0.35">
      <c r="A3049" s="7" t="str">
        <f>IF('Payments Export'!A3053="","",'Payments Export'!A3053)</f>
        <v/>
      </c>
      <c r="B3049" s="7" t="str">
        <f>IF('Payments Export'!A3053="","",'Payments Export'!B3053)</f>
        <v/>
      </c>
      <c r="C3049" s="7" t="str">
        <f>IF(IFERROR(VALUE('Payments Export'!H3053),'Payments Export'!H3053)&lt;&gt;0,IFERROR(VALUE('Payments Export'!H3053),'Payments Export'!H3053),"")</f>
        <v/>
      </c>
      <c r="D3049" s="7" t="str">
        <f>IF('Payments Export'!I3053="","",'Payments Export'!I3053)</f>
        <v/>
      </c>
      <c r="E3049" s="7" t="str">
        <f t="shared" si="94"/>
        <v/>
      </c>
      <c r="F3049" s="7" t="str">
        <f>IF('Payments Export'!A3053="","",'Payments Export'!N3053)</f>
        <v/>
      </c>
      <c r="G3049" s="7" t="str">
        <f>IF('Payments Export'!A3053="","",'Payments Export'!O3053)</f>
        <v/>
      </c>
      <c r="H3049" s="7" t="str">
        <f>IF('Payments Export'!B3053="","",G3049-F3049)</f>
        <v/>
      </c>
      <c r="I3049" s="3" t="str">
        <f>IF(C3049&lt;&gt;"",_xlfn.XLOOKUP(IFERROR(VALUE(C3049),C3049),'Items database'!A:A,'Items database'!B:B),(_xlfn.XLOOKUP(LEFT(E3049,3),Services,Services,"")))</f>
        <v/>
      </c>
      <c r="J3049" s="3" t="str">
        <f t="shared" si="95"/>
        <v/>
      </c>
    </row>
    <row r="3050" spans="1:10" x14ac:dyDescent="0.35">
      <c r="A3050" s="7" t="str">
        <f>IF('Payments Export'!A3054="","",'Payments Export'!A3054)</f>
        <v/>
      </c>
      <c r="B3050" s="7" t="str">
        <f>IF('Payments Export'!A3054="","",'Payments Export'!B3054)</f>
        <v/>
      </c>
      <c r="C3050" s="7" t="str">
        <f>IF(IFERROR(VALUE('Payments Export'!H3054),'Payments Export'!H3054)&lt;&gt;0,IFERROR(VALUE('Payments Export'!H3054),'Payments Export'!H3054),"")</f>
        <v/>
      </c>
      <c r="D3050" s="7" t="str">
        <f>IF('Payments Export'!I3054="","",'Payments Export'!I3054)</f>
        <v/>
      </c>
      <c r="E3050" s="7" t="str">
        <f t="shared" si="94"/>
        <v/>
      </c>
      <c r="F3050" s="7" t="str">
        <f>IF('Payments Export'!A3054="","",'Payments Export'!N3054)</f>
        <v/>
      </c>
      <c r="G3050" s="7" t="str">
        <f>IF('Payments Export'!A3054="","",'Payments Export'!O3054)</f>
        <v/>
      </c>
      <c r="H3050" s="7" t="str">
        <f>IF('Payments Export'!B3054="","",G3050-F3050)</f>
        <v/>
      </c>
      <c r="I3050" s="3" t="str">
        <f>IF(C3050&lt;&gt;"",_xlfn.XLOOKUP(IFERROR(VALUE(C3050),C3050),'Items database'!A:A,'Items database'!B:B),(_xlfn.XLOOKUP(LEFT(E3050,3),Services,Services,"")))</f>
        <v/>
      </c>
      <c r="J3050" s="3" t="str">
        <f t="shared" si="95"/>
        <v/>
      </c>
    </row>
    <row r="3051" spans="1:10" x14ac:dyDescent="0.35">
      <c r="A3051" s="7" t="str">
        <f>IF('Payments Export'!A3055="","",'Payments Export'!A3055)</f>
        <v/>
      </c>
      <c r="B3051" s="7" t="str">
        <f>IF('Payments Export'!A3055="","",'Payments Export'!B3055)</f>
        <v/>
      </c>
      <c r="C3051" s="7" t="str">
        <f>IF(IFERROR(VALUE('Payments Export'!H3055),'Payments Export'!H3055)&lt;&gt;0,IFERROR(VALUE('Payments Export'!H3055),'Payments Export'!H3055),"")</f>
        <v/>
      </c>
      <c r="D3051" s="7" t="str">
        <f>IF('Payments Export'!I3055="","",'Payments Export'!I3055)</f>
        <v/>
      </c>
      <c r="E3051" s="7" t="str">
        <f t="shared" si="94"/>
        <v/>
      </c>
      <c r="F3051" s="7" t="str">
        <f>IF('Payments Export'!A3055="","",'Payments Export'!N3055)</f>
        <v/>
      </c>
      <c r="G3051" s="7" t="str">
        <f>IF('Payments Export'!A3055="","",'Payments Export'!O3055)</f>
        <v/>
      </c>
      <c r="H3051" s="7" t="str">
        <f>IF('Payments Export'!B3055="","",G3051-F3051)</f>
        <v/>
      </c>
      <c r="I3051" s="3" t="str">
        <f>IF(C3051&lt;&gt;"",_xlfn.XLOOKUP(IFERROR(VALUE(C3051),C3051),'Items database'!A:A,'Items database'!B:B),(_xlfn.XLOOKUP(LEFT(E3051,3),Services,Services,"")))</f>
        <v/>
      </c>
      <c r="J3051" s="3" t="str">
        <f t="shared" si="95"/>
        <v/>
      </c>
    </row>
    <row r="3052" spans="1:10" x14ac:dyDescent="0.35">
      <c r="A3052" s="7" t="str">
        <f>IF('Payments Export'!A3056="","",'Payments Export'!A3056)</f>
        <v/>
      </c>
      <c r="B3052" s="7" t="str">
        <f>IF('Payments Export'!A3056="","",'Payments Export'!B3056)</f>
        <v/>
      </c>
      <c r="C3052" s="7" t="str">
        <f>IF(IFERROR(VALUE('Payments Export'!H3056),'Payments Export'!H3056)&lt;&gt;0,IFERROR(VALUE('Payments Export'!H3056),'Payments Export'!H3056),"")</f>
        <v/>
      </c>
      <c r="D3052" s="7" t="str">
        <f>IF('Payments Export'!I3056="","",'Payments Export'!I3056)</f>
        <v/>
      </c>
      <c r="E3052" s="7" t="str">
        <f t="shared" si="94"/>
        <v/>
      </c>
      <c r="F3052" s="7" t="str">
        <f>IF('Payments Export'!A3056="","",'Payments Export'!N3056)</f>
        <v/>
      </c>
      <c r="G3052" s="7" t="str">
        <f>IF('Payments Export'!A3056="","",'Payments Export'!O3056)</f>
        <v/>
      </c>
      <c r="H3052" s="7" t="str">
        <f>IF('Payments Export'!B3056="","",G3052-F3052)</f>
        <v/>
      </c>
      <c r="I3052" s="3" t="str">
        <f>IF(C3052&lt;&gt;"",_xlfn.XLOOKUP(IFERROR(VALUE(C3052),C3052),'Items database'!A:A,'Items database'!B:B),(_xlfn.XLOOKUP(LEFT(E3052,3),Services,Services,"")))</f>
        <v/>
      </c>
      <c r="J3052" s="3" t="str">
        <f t="shared" si="95"/>
        <v/>
      </c>
    </row>
    <row r="3053" spans="1:10" x14ac:dyDescent="0.35">
      <c r="A3053" s="7" t="str">
        <f>IF('Payments Export'!A3057="","",'Payments Export'!A3057)</f>
        <v/>
      </c>
      <c r="B3053" s="7" t="str">
        <f>IF('Payments Export'!A3057="","",'Payments Export'!B3057)</f>
        <v/>
      </c>
      <c r="C3053" s="7" t="str">
        <f>IF(IFERROR(VALUE('Payments Export'!H3057),'Payments Export'!H3057)&lt;&gt;0,IFERROR(VALUE('Payments Export'!H3057),'Payments Export'!H3057),"")</f>
        <v/>
      </c>
      <c r="D3053" s="7" t="str">
        <f>IF('Payments Export'!I3057="","",'Payments Export'!I3057)</f>
        <v/>
      </c>
      <c r="E3053" s="7" t="str">
        <f t="shared" si="94"/>
        <v/>
      </c>
      <c r="F3053" s="7" t="str">
        <f>IF('Payments Export'!A3057="","",'Payments Export'!N3057)</f>
        <v/>
      </c>
      <c r="G3053" s="7" t="str">
        <f>IF('Payments Export'!A3057="","",'Payments Export'!O3057)</f>
        <v/>
      </c>
      <c r="H3053" s="7" t="str">
        <f>IF('Payments Export'!B3057="","",G3053-F3053)</f>
        <v/>
      </c>
      <c r="I3053" s="3" t="str">
        <f>IF(C3053&lt;&gt;"",_xlfn.XLOOKUP(IFERROR(VALUE(C3053),C3053),'Items database'!A:A,'Items database'!B:B),(_xlfn.XLOOKUP(LEFT(E3053,3),Services,Services,"")))</f>
        <v/>
      </c>
      <c r="J3053" s="3" t="str">
        <f t="shared" si="95"/>
        <v/>
      </c>
    </row>
    <row r="3054" spans="1:10" x14ac:dyDescent="0.35">
      <c r="A3054" s="7" t="str">
        <f>IF('Payments Export'!A3058="","",'Payments Export'!A3058)</f>
        <v/>
      </c>
      <c r="B3054" s="7" t="str">
        <f>IF('Payments Export'!A3058="","",'Payments Export'!B3058)</f>
        <v/>
      </c>
      <c r="C3054" s="7" t="str">
        <f>IF(IFERROR(VALUE('Payments Export'!H3058),'Payments Export'!H3058)&lt;&gt;0,IFERROR(VALUE('Payments Export'!H3058),'Payments Export'!H3058),"")</f>
        <v/>
      </c>
      <c r="D3054" s="7" t="str">
        <f>IF('Payments Export'!I3058="","",'Payments Export'!I3058)</f>
        <v/>
      </c>
      <c r="E3054" s="7" t="str">
        <f t="shared" si="94"/>
        <v/>
      </c>
      <c r="F3054" s="7" t="str">
        <f>IF('Payments Export'!A3058="","",'Payments Export'!N3058)</f>
        <v/>
      </c>
      <c r="G3054" s="7" t="str">
        <f>IF('Payments Export'!A3058="","",'Payments Export'!O3058)</f>
        <v/>
      </c>
      <c r="H3054" s="7" t="str">
        <f>IF('Payments Export'!B3058="","",G3054-F3054)</f>
        <v/>
      </c>
      <c r="I3054" s="3" t="str">
        <f>IF(C3054&lt;&gt;"",_xlfn.XLOOKUP(IFERROR(VALUE(C3054),C3054),'Items database'!A:A,'Items database'!B:B),(_xlfn.XLOOKUP(LEFT(E3054,3),Services,Services,"")))</f>
        <v/>
      </c>
      <c r="J3054" s="3" t="str">
        <f t="shared" si="95"/>
        <v/>
      </c>
    </row>
    <row r="3055" spans="1:10" x14ac:dyDescent="0.35">
      <c r="A3055" s="7" t="str">
        <f>IF('Payments Export'!A3059="","",'Payments Export'!A3059)</f>
        <v/>
      </c>
      <c r="B3055" s="7" t="str">
        <f>IF('Payments Export'!A3059="","",'Payments Export'!B3059)</f>
        <v/>
      </c>
      <c r="C3055" s="7" t="str">
        <f>IF(IFERROR(VALUE('Payments Export'!H3059),'Payments Export'!H3059)&lt;&gt;0,IFERROR(VALUE('Payments Export'!H3059),'Payments Export'!H3059),"")</f>
        <v/>
      </c>
      <c r="D3055" s="7" t="str">
        <f>IF('Payments Export'!I3059="","",'Payments Export'!I3059)</f>
        <v/>
      </c>
      <c r="E3055" s="7" t="str">
        <f t="shared" si="94"/>
        <v/>
      </c>
      <c r="F3055" s="7" t="str">
        <f>IF('Payments Export'!A3059="","",'Payments Export'!N3059)</f>
        <v/>
      </c>
      <c r="G3055" s="7" t="str">
        <f>IF('Payments Export'!A3059="","",'Payments Export'!O3059)</f>
        <v/>
      </c>
      <c r="H3055" s="7" t="str">
        <f>IF('Payments Export'!B3059="","",G3055-F3055)</f>
        <v/>
      </c>
      <c r="I3055" s="3" t="str">
        <f>IF(C3055&lt;&gt;"",_xlfn.XLOOKUP(IFERROR(VALUE(C3055),C3055),'Items database'!A:A,'Items database'!B:B),(_xlfn.XLOOKUP(LEFT(E3055,3),Services,Services,"")))</f>
        <v/>
      </c>
      <c r="J3055" s="3" t="str">
        <f t="shared" si="95"/>
        <v/>
      </c>
    </row>
    <row r="3056" spans="1:10" x14ac:dyDescent="0.35">
      <c r="A3056" s="7" t="str">
        <f>IF('Payments Export'!A3060="","",'Payments Export'!A3060)</f>
        <v/>
      </c>
      <c r="B3056" s="7" t="str">
        <f>IF('Payments Export'!A3060="","",'Payments Export'!B3060)</f>
        <v/>
      </c>
      <c r="C3056" s="7" t="str">
        <f>IF(IFERROR(VALUE('Payments Export'!H3060),'Payments Export'!H3060)&lt;&gt;0,IFERROR(VALUE('Payments Export'!H3060),'Payments Export'!H3060),"")</f>
        <v/>
      </c>
      <c r="D3056" s="7" t="str">
        <f>IF('Payments Export'!I3060="","",'Payments Export'!I3060)</f>
        <v/>
      </c>
      <c r="E3056" s="7" t="str">
        <f t="shared" si="94"/>
        <v/>
      </c>
      <c r="F3056" s="7" t="str">
        <f>IF('Payments Export'!A3060="","",'Payments Export'!N3060)</f>
        <v/>
      </c>
      <c r="G3056" s="7" t="str">
        <f>IF('Payments Export'!A3060="","",'Payments Export'!O3060)</f>
        <v/>
      </c>
      <c r="H3056" s="7" t="str">
        <f>IF('Payments Export'!B3060="","",G3056-F3056)</f>
        <v/>
      </c>
      <c r="I3056" s="3" t="str">
        <f>IF(C3056&lt;&gt;"",_xlfn.XLOOKUP(IFERROR(VALUE(C3056),C3056),'Items database'!A:A,'Items database'!B:B),(_xlfn.XLOOKUP(LEFT(E3056,3),Services,Services,"")))</f>
        <v/>
      </c>
      <c r="J3056" s="3" t="str">
        <f t="shared" si="95"/>
        <v/>
      </c>
    </row>
    <row r="3057" spans="1:10" x14ac:dyDescent="0.35">
      <c r="A3057" s="7" t="str">
        <f>IF('Payments Export'!A3061="","",'Payments Export'!A3061)</f>
        <v/>
      </c>
      <c r="B3057" s="7" t="str">
        <f>IF('Payments Export'!A3061="","",'Payments Export'!B3061)</f>
        <v/>
      </c>
      <c r="C3057" s="7" t="str">
        <f>IF(IFERROR(VALUE('Payments Export'!H3061),'Payments Export'!H3061)&lt;&gt;0,IFERROR(VALUE('Payments Export'!H3061),'Payments Export'!H3061),"")</f>
        <v/>
      </c>
      <c r="D3057" s="7" t="str">
        <f>IF('Payments Export'!I3061="","",'Payments Export'!I3061)</f>
        <v/>
      </c>
      <c r="E3057" s="7" t="str">
        <f t="shared" si="94"/>
        <v/>
      </c>
      <c r="F3057" s="7" t="str">
        <f>IF('Payments Export'!A3061="","",'Payments Export'!N3061)</f>
        <v/>
      </c>
      <c r="G3057" s="7" t="str">
        <f>IF('Payments Export'!A3061="","",'Payments Export'!O3061)</f>
        <v/>
      </c>
      <c r="H3057" s="7" t="str">
        <f>IF('Payments Export'!B3061="","",G3057-F3057)</f>
        <v/>
      </c>
      <c r="I3057" s="3" t="str">
        <f>IF(C3057&lt;&gt;"",_xlfn.XLOOKUP(IFERROR(VALUE(C3057),C3057),'Items database'!A:A,'Items database'!B:B),(_xlfn.XLOOKUP(LEFT(E3057,3),Services,Services,"")))</f>
        <v/>
      </c>
      <c r="J3057" s="3" t="str">
        <f t="shared" si="95"/>
        <v/>
      </c>
    </row>
    <row r="3058" spans="1:10" x14ac:dyDescent="0.35">
      <c r="A3058" s="7" t="str">
        <f>IF('Payments Export'!A3062="","",'Payments Export'!A3062)</f>
        <v/>
      </c>
      <c r="B3058" s="7" t="str">
        <f>IF('Payments Export'!A3062="","",'Payments Export'!B3062)</f>
        <v/>
      </c>
      <c r="C3058" s="7" t="str">
        <f>IF(IFERROR(VALUE('Payments Export'!H3062),'Payments Export'!H3062)&lt;&gt;0,IFERROR(VALUE('Payments Export'!H3062),'Payments Export'!H3062),"")</f>
        <v/>
      </c>
      <c r="D3058" s="7" t="str">
        <f>IF('Payments Export'!I3062="","",'Payments Export'!I3062)</f>
        <v/>
      </c>
      <c r="E3058" s="7" t="str">
        <f t="shared" si="94"/>
        <v/>
      </c>
      <c r="F3058" s="7" t="str">
        <f>IF('Payments Export'!A3062="","",'Payments Export'!N3062)</f>
        <v/>
      </c>
      <c r="G3058" s="7" t="str">
        <f>IF('Payments Export'!A3062="","",'Payments Export'!O3062)</f>
        <v/>
      </c>
      <c r="H3058" s="7" t="str">
        <f>IF('Payments Export'!B3062="","",G3058-F3058)</f>
        <v/>
      </c>
      <c r="I3058" s="3" t="str">
        <f>IF(C3058&lt;&gt;"",_xlfn.XLOOKUP(IFERROR(VALUE(C3058),C3058),'Items database'!A:A,'Items database'!B:B),(_xlfn.XLOOKUP(LEFT(E3058,3),Services,Services,"")))</f>
        <v/>
      </c>
      <c r="J3058" s="3" t="str">
        <f t="shared" si="95"/>
        <v/>
      </c>
    </row>
    <row r="3059" spans="1:10" x14ac:dyDescent="0.35">
      <c r="A3059" s="7" t="str">
        <f>IF('Payments Export'!A3063="","",'Payments Export'!A3063)</f>
        <v/>
      </c>
      <c r="B3059" s="7" t="str">
        <f>IF('Payments Export'!A3063="","",'Payments Export'!B3063)</f>
        <v/>
      </c>
      <c r="C3059" s="7" t="str">
        <f>IF(IFERROR(VALUE('Payments Export'!H3063),'Payments Export'!H3063)&lt;&gt;0,IFERROR(VALUE('Payments Export'!H3063),'Payments Export'!H3063),"")</f>
        <v/>
      </c>
      <c r="D3059" s="7" t="str">
        <f>IF('Payments Export'!I3063="","",'Payments Export'!I3063)</f>
        <v/>
      </c>
      <c r="E3059" s="7" t="str">
        <f t="shared" si="94"/>
        <v/>
      </c>
      <c r="F3059" s="7" t="str">
        <f>IF('Payments Export'!A3063="","",'Payments Export'!N3063)</f>
        <v/>
      </c>
      <c r="G3059" s="7" t="str">
        <f>IF('Payments Export'!A3063="","",'Payments Export'!O3063)</f>
        <v/>
      </c>
      <c r="H3059" s="7" t="str">
        <f>IF('Payments Export'!B3063="","",G3059-F3059)</f>
        <v/>
      </c>
      <c r="I3059" s="3" t="str">
        <f>IF(C3059&lt;&gt;"",_xlfn.XLOOKUP(IFERROR(VALUE(C3059),C3059),'Items database'!A:A,'Items database'!B:B),(_xlfn.XLOOKUP(LEFT(E3059,3),Services,Services,"")))</f>
        <v/>
      </c>
      <c r="J3059" s="3" t="str">
        <f t="shared" si="95"/>
        <v/>
      </c>
    </row>
    <row r="3060" spans="1:10" x14ac:dyDescent="0.35">
      <c r="A3060" s="7" t="str">
        <f>IF('Payments Export'!A3064="","",'Payments Export'!A3064)</f>
        <v/>
      </c>
      <c r="B3060" s="7" t="str">
        <f>IF('Payments Export'!A3064="","",'Payments Export'!B3064)</f>
        <v/>
      </c>
      <c r="C3060" s="7" t="str">
        <f>IF(IFERROR(VALUE('Payments Export'!H3064),'Payments Export'!H3064)&lt;&gt;0,IFERROR(VALUE('Payments Export'!H3064),'Payments Export'!H3064),"")</f>
        <v/>
      </c>
      <c r="D3060" s="7" t="str">
        <f>IF('Payments Export'!I3064="","",'Payments Export'!I3064)</f>
        <v/>
      </c>
      <c r="E3060" s="7" t="str">
        <f t="shared" si="94"/>
        <v/>
      </c>
      <c r="F3060" s="7" t="str">
        <f>IF('Payments Export'!A3064="","",'Payments Export'!N3064)</f>
        <v/>
      </c>
      <c r="G3060" s="7" t="str">
        <f>IF('Payments Export'!A3064="","",'Payments Export'!O3064)</f>
        <v/>
      </c>
      <c r="H3060" s="7" t="str">
        <f>IF('Payments Export'!B3064="","",G3060-F3060)</f>
        <v/>
      </c>
      <c r="I3060" s="3" t="str">
        <f>IF(C3060&lt;&gt;"",_xlfn.XLOOKUP(IFERROR(VALUE(C3060),C3060),'Items database'!A:A,'Items database'!B:B),(_xlfn.XLOOKUP(LEFT(E3060,3),Services,Services,"")))</f>
        <v/>
      </c>
      <c r="J3060" s="3" t="str">
        <f t="shared" si="95"/>
        <v/>
      </c>
    </row>
    <row r="3061" spans="1:10" x14ac:dyDescent="0.35">
      <c r="A3061" s="7" t="str">
        <f>IF('Payments Export'!A3065="","",'Payments Export'!A3065)</f>
        <v/>
      </c>
      <c r="B3061" s="7" t="str">
        <f>IF('Payments Export'!A3065="","",'Payments Export'!B3065)</f>
        <v/>
      </c>
      <c r="C3061" s="7" t="str">
        <f>IF(IFERROR(VALUE('Payments Export'!H3065),'Payments Export'!H3065)&lt;&gt;0,IFERROR(VALUE('Payments Export'!H3065),'Payments Export'!H3065),"")</f>
        <v/>
      </c>
      <c r="D3061" s="7" t="str">
        <f>IF('Payments Export'!I3065="","",'Payments Export'!I3065)</f>
        <v/>
      </c>
      <c r="E3061" s="7" t="str">
        <f t="shared" si="94"/>
        <v/>
      </c>
      <c r="F3061" s="7" t="str">
        <f>IF('Payments Export'!A3065="","",'Payments Export'!N3065)</f>
        <v/>
      </c>
      <c r="G3061" s="7" t="str">
        <f>IF('Payments Export'!A3065="","",'Payments Export'!O3065)</f>
        <v/>
      </c>
      <c r="H3061" s="7" t="str">
        <f>IF('Payments Export'!B3065="","",G3061-F3061)</f>
        <v/>
      </c>
      <c r="I3061" s="3" t="str">
        <f>IF(C3061&lt;&gt;"",_xlfn.XLOOKUP(IFERROR(VALUE(C3061),C3061),'Items database'!A:A,'Items database'!B:B),(_xlfn.XLOOKUP(LEFT(E3061,3),Services,Services,"")))</f>
        <v/>
      </c>
      <c r="J3061" s="3" t="str">
        <f t="shared" si="95"/>
        <v/>
      </c>
    </row>
    <row r="3062" spans="1:10" x14ac:dyDescent="0.35">
      <c r="A3062" s="7" t="str">
        <f>IF('Payments Export'!A3066="","",'Payments Export'!A3066)</f>
        <v/>
      </c>
      <c r="B3062" s="7" t="str">
        <f>IF('Payments Export'!A3066="","",'Payments Export'!B3066)</f>
        <v/>
      </c>
      <c r="C3062" s="7" t="str">
        <f>IF(IFERROR(VALUE('Payments Export'!H3066),'Payments Export'!H3066)&lt;&gt;0,IFERROR(VALUE('Payments Export'!H3066),'Payments Export'!H3066),"")</f>
        <v/>
      </c>
      <c r="D3062" s="7" t="str">
        <f>IF('Payments Export'!I3066="","",'Payments Export'!I3066)</f>
        <v/>
      </c>
      <c r="E3062" s="7" t="str">
        <f t="shared" si="94"/>
        <v/>
      </c>
      <c r="F3062" s="7" t="str">
        <f>IF('Payments Export'!A3066="","",'Payments Export'!N3066)</f>
        <v/>
      </c>
      <c r="G3062" s="7" t="str">
        <f>IF('Payments Export'!A3066="","",'Payments Export'!O3066)</f>
        <v/>
      </c>
      <c r="H3062" s="7" t="str">
        <f>IF('Payments Export'!B3066="","",G3062-F3062)</f>
        <v/>
      </c>
      <c r="I3062" s="3" t="str">
        <f>IF(C3062&lt;&gt;"",_xlfn.XLOOKUP(IFERROR(VALUE(C3062),C3062),'Items database'!A:A,'Items database'!B:B),(_xlfn.XLOOKUP(LEFT(E3062,3),Services,Services,"")))</f>
        <v/>
      </c>
      <c r="J3062" s="3" t="str">
        <f t="shared" si="95"/>
        <v/>
      </c>
    </row>
    <row r="3063" spans="1:10" x14ac:dyDescent="0.35">
      <c r="A3063" s="7" t="str">
        <f>IF('Payments Export'!A3067="","",'Payments Export'!A3067)</f>
        <v/>
      </c>
      <c r="B3063" s="7" t="str">
        <f>IF('Payments Export'!A3067="","",'Payments Export'!B3067)</f>
        <v/>
      </c>
      <c r="C3063" s="7" t="str">
        <f>IF(IFERROR(VALUE('Payments Export'!H3067),'Payments Export'!H3067)&lt;&gt;0,IFERROR(VALUE('Payments Export'!H3067),'Payments Export'!H3067),"")</f>
        <v/>
      </c>
      <c r="D3063" s="7" t="str">
        <f>IF('Payments Export'!I3067="","",'Payments Export'!I3067)</f>
        <v/>
      </c>
      <c r="E3063" s="7" t="str">
        <f t="shared" si="94"/>
        <v/>
      </c>
      <c r="F3063" s="7" t="str">
        <f>IF('Payments Export'!A3067="","",'Payments Export'!N3067)</f>
        <v/>
      </c>
      <c r="G3063" s="7" t="str">
        <f>IF('Payments Export'!A3067="","",'Payments Export'!O3067)</f>
        <v/>
      </c>
      <c r="H3063" s="7" t="str">
        <f>IF('Payments Export'!B3067="","",G3063-F3063)</f>
        <v/>
      </c>
      <c r="I3063" s="3" t="str">
        <f>IF(C3063&lt;&gt;"",_xlfn.XLOOKUP(IFERROR(VALUE(C3063),C3063),'Items database'!A:A,'Items database'!B:B),(_xlfn.XLOOKUP(LEFT(E3063,3),Services,Services,"")))</f>
        <v/>
      </c>
      <c r="J3063" s="3" t="str">
        <f t="shared" si="95"/>
        <v/>
      </c>
    </row>
    <row r="3064" spans="1:10" x14ac:dyDescent="0.35">
      <c r="A3064" s="7" t="str">
        <f>IF('Payments Export'!A3068="","",'Payments Export'!A3068)</f>
        <v/>
      </c>
      <c r="B3064" s="7" t="str">
        <f>IF('Payments Export'!A3068="","",'Payments Export'!B3068)</f>
        <v/>
      </c>
      <c r="C3064" s="7" t="str">
        <f>IF(IFERROR(VALUE('Payments Export'!H3068),'Payments Export'!H3068)&lt;&gt;0,IFERROR(VALUE('Payments Export'!H3068),'Payments Export'!H3068),"")</f>
        <v/>
      </c>
      <c r="D3064" s="7" t="str">
        <f>IF('Payments Export'!I3068="","",'Payments Export'!I3068)</f>
        <v/>
      </c>
      <c r="E3064" s="7" t="str">
        <f t="shared" si="94"/>
        <v/>
      </c>
      <c r="F3064" s="7" t="str">
        <f>IF('Payments Export'!A3068="","",'Payments Export'!N3068)</f>
        <v/>
      </c>
      <c r="G3064" s="7" t="str">
        <f>IF('Payments Export'!A3068="","",'Payments Export'!O3068)</f>
        <v/>
      </c>
      <c r="H3064" s="7" t="str">
        <f>IF('Payments Export'!B3068="","",G3064-F3064)</f>
        <v/>
      </c>
      <c r="I3064" s="3" t="str">
        <f>IF(C3064&lt;&gt;"",_xlfn.XLOOKUP(IFERROR(VALUE(C3064),C3064),'Items database'!A:A,'Items database'!B:B),(_xlfn.XLOOKUP(LEFT(E3064,3),Services,Services,"")))</f>
        <v/>
      </c>
      <c r="J3064" s="3" t="str">
        <f t="shared" si="95"/>
        <v/>
      </c>
    </row>
    <row r="3065" spans="1:10" x14ac:dyDescent="0.35">
      <c r="A3065" s="7" t="str">
        <f>IF('Payments Export'!A3069="","",'Payments Export'!A3069)</f>
        <v/>
      </c>
      <c r="B3065" s="7" t="str">
        <f>IF('Payments Export'!A3069="","",'Payments Export'!B3069)</f>
        <v/>
      </c>
      <c r="C3065" s="7" t="str">
        <f>IF(IFERROR(VALUE('Payments Export'!H3069),'Payments Export'!H3069)&lt;&gt;0,IFERROR(VALUE('Payments Export'!H3069),'Payments Export'!H3069),"")</f>
        <v/>
      </c>
      <c r="D3065" s="7" t="str">
        <f>IF('Payments Export'!I3069="","",'Payments Export'!I3069)</f>
        <v/>
      </c>
      <c r="E3065" s="7" t="str">
        <f t="shared" si="94"/>
        <v/>
      </c>
      <c r="F3065" s="7" t="str">
        <f>IF('Payments Export'!A3069="","",'Payments Export'!N3069)</f>
        <v/>
      </c>
      <c r="G3065" s="7" t="str">
        <f>IF('Payments Export'!A3069="","",'Payments Export'!O3069)</f>
        <v/>
      </c>
      <c r="H3065" s="7" t="str">
        <f>IF('Payments Export'!B3069="","",G3065-F3065)</f>
        <v/>
      </c>
      <c r="I3065" s="3" t="str">
        <f>IF(C3065&lt;&gt;"",_xlfn.XLOOKUP(IFERROR(VALUE(C3065),C3065),'Items database'!A:A,'Items database'!B:B),(_xlfn.XLOOKUP(LEFT(E3065,3),Services,Services,"")))</f>
        <v/>
      </c>
      <c r="J3065" s="3" t="str">
        <f t="shared" si="95"/>
        <v/>
      </c>
    </row>
    <row r="3066" spans="1:10" x14ac:dyDescent="0.35">
      <c r="A3066" s="7" t="str">
        <f>IF('Payments Export'!A3070="","",'Payments Export'!A3070)</f>
        <v/>
      </c>
      <c r="B3066" s="7" t="str">
        <f>IF('Payments Export'!A3070="","",'Payments Export'!B3070)</f>
        <v/>
      </c>
      <c r="C3066" s="7" t="str">
        <f>IF(IFERROR(VALUE('Payments Export'!H3070),'Payments Export'!H3070)&lt;&gt;0,IFERROR(VALUE('Payments Export'!H3070),'Payments Export'!H3070),"")</f>
        <v/>
      </c>
      <c r="D3066" s="7" t="str">
        <f>IF('Payments Export'!I3070="","",'Payments Export'!I3070)</f>
        <v/>
      </c>
      <c r="E3066" s="7" t="str">
        <f t="shared" si="94"/>
        <v/>
      </c>
      <c r="F3066" s="7" t="str">
        <f>IF('Payments Export'!A3070="","",'Payments Export'!N3070)</f>
        <v/>
      </c>
      <c r="G3066" s="7" t="str">
        <f>IF('Payments Export'!A3070="","",'Payments Export'!O3070)</f>
        <v/>
      </c>
      <c r="H3066" s="7" t="str">
        <f>IF('Payments Export'!B3070="","",G3066-F3066)</f>
        <v/>
      </c>
      <c r="I3066" s="3" t="str">
        <f>IF(C3066&lt;&gt;"",_xlfn.XLOOKUP(IFERROR(VALUE(C3066),C3066),'Items database'!A:A,'Items database'!B:B),(_xlfn.XLOOKUP(LEFT(E3066,3),Services,Services,"")))</f>
        <v/>
      </c>
      <c r="J3066" s="3" t="str">
        <f t="shared" si="95"/>
        <v/>
      </c>
    </row>
    <row r="3067" spans="1:10" x14ac:dyDescent="0.35">
      <c r="A3067" s="7" t="str">
        <f>IF('Payments Export'!A3071="","",'Payments Export'!A3071)</f>
        <v/>
      </c>
      <c r="B3067" s="7" t="str">
        <f>IF('Payments Export'!A3071="","",'Payments Export'!B3071)</f>
        <v/>
      </c>
      <c r="C3067" s="7" t="str">
        <f>IF(IFERROR(VALUE('Payments Export'!H3071),'Payments Export'!H3071)&lt;&gt;0,IFERROR(VALUE('Payments Export'!H3071),'Payments Export'!H3071),"")</f>
        <v/>
      </c>
      <c r="D3067" s="7" t="str">
        <f>IF('Payments Export'!I3071="","",'Payments Export'!I3071)</f>
        <v/>
      </c>
      <c r="E3067" s="7" t="str">
        <f t="shared" si="94"/>
        <v/>
      </c>
      <c r="F3067" s="7" t="str">
        <f>IF('Payments Export'!A3071="","",'Payments Export'!N3071)</f>
        <v/>
      </c>
      <c r="G3067" s="7" t="str">
        <f>IF('Payments Export'!A3071="","",'Payments Export'!O3071)</f>
        <v/>
      </c>
      <c r="H3067" s="7" t="str">
        <f>IF('Payments Export'!B3071="","",G3067-F3067)</f>
        <v/>
      </c>
      <c r="I3067" s="3" t="str">
        <f>IF(C3067&lt;&gt;"",_xlfn.XLOOKUP(IFERROR(VALUE(C3067),C3067),'Items database'!A:A,'Items database'!B:B),(_xlfn.XLOOKUP(LEFT(E3067,3),Services,Services,"")))</f>
        <v/>
      </c>
      <c r="J3067" s="3" t="str">
        <f t="shared" si="95"/>
        <v/>
      </c>
    </row>
    <row r="3068" spans="1:10" x14ac:dyDescent="0.35">
      <c r="A3068" s="7" t="str">
        <f>IF('Payments Export'!A3072="","",'Payments Export'!A3072)</f>
        <v/>
      </c>
      <c r="B3068" s="7" t="str">
        <f>IF('Payments Export'!A3072="","",'Payments Export'!B3072)</f>
        <v/>
      </c>
      <c r="C3068" s="7" t="str">
        <f>IF(IFERROR(VALUE('Payments Export'!H3072),'Payments Export'!H3072)&lt;&gt;0,IFERROR(VALUE('Payments Export'!H3072),'Payments Export'!H3072),"")</f>
        <v/>
      </c>
      <c r="D3068" s="7" t="str">
        <f>IF('Payments Export'!I3072="","",'Payments Export'!I3072)</f>
        <v/>
      </c>
      <c r="E3068" s="7" t="str">
        <f t="shared" si="94"/>
        <v/>
      </c>
      <c r="F3068" s="7" t="str">
        <f>IF('Payments Export'!A3072="","",'Payments Export'!N3072)</f>
        <v/>
      </c>
      <c r="G3068" s="7" t="str">
        <f>IF('Payments Export'!A3072="","",'Payments Export'!O3072)</f>
        <v/>
      </c>
      <c r="H3068" s="7" t="str">
        <f>IF('Payments Export'!B3072="","",G3068-F3068)</f>
        <v/>
      </c>
      <c r="I3068" s="3" t="str">
        <f>IF(C3068&lt;&gt;"",_xlfn.XLOOKUP(IFERROR(VALUE(C3068),C3068),'Items database'!A:A,'Items database'!B:B),(_xlfn.XLOOKUP(LEFT(E3068,3),Services,Services,"")))</f>
        <v/>
      </c>
      <c r="J3068" s="3" t="str">
        <f t="shared" si="95"/>
        <v/>
      </c>
    </row>
    <row r="3069" spans="1:10" x14ac:dyDescent="0.35">
      <c r="A3069" s="7" t="str">
        <f>IF('Payments Export'!A3073="","",'Payments Export'!A3073)</f>
        <v/>
      </c>
      <c r="B3069" s="7" t="str">
        <f>IF('Payments Export'!A3073="","",'Payments Export'!B3073)</f>
        <v/>
      </c>
      <c r="C3069" s="7" t="str">
        <f>IF(IFERROR(VALUE('Payments Export'!H3073),'Payments Export'!H3073)&lt;&gt;0,IFERROR(VALUE('Payments Export'!H3073),'Payments Export'!H3073),"")</f>
        <v/>
      </c>
      <c r="D3069" s="7" t="str">
        <f>IF('Payments Export'!I3073="","",'Payments Export'!I3073)</f>
        <v/>
      </c>
      <c r="E3069" s="7" t="str">
        <f t="shared" si="94"/>
        <v/>
      </c>
      <c r="F3069" s="7" t="str">
        <f>IF('Payments Export'!A3073="","",'Payments Export'!N3073)</f>
        <v/>
      </c>
      <c r="G3069" s="7" t="str">
        <f>IF('Payments Export'!A3073="","",'Payments Export'!O3073)</f>
        <v/>
      </c>
      <c r="H3069" s="7" t="str">
        <f>IF('Payments Export'!B3073="","",G3069-F3069)</f>
        <v/>
      </c>
      <c r="I3069" s="3" t="str">
        <f>IF(C3069&lt;&gt;"",_xlfn.XLOOKUP(IFERROR(VALUE(C3069),C3069),'Items database'!A:A,'Items database'!B:B),(_xlfn.XLOOKUP(LEFT(E3069,3),Services,Services,"")))</f>
        <v/>
      </c>
      <c r="J3069" s="3" t="str">
        <f t="shared" si="95"/>
        <v/>
      </c>
    </row>
    <row r="3070" spans="1:10" x14ac:dyDescent="0.35">
      <c r="A3070" s="7" t="str">
        <f>IF('Payments Export'!A3074="","",'Payments Export'!A3074)</f>
        <v/>
      </c>
      <c r="B3070" s="7" t="str">
        <f>IF('Payments Export'!A3074="","",'Payments Export'!B3074)</f>
        <v/>
      </c>
      <c r="C3070" s="7" t="str">
        <f>IF(IFERROR(VALUE('Payments Export'!H3074),'Payments Export'!H3074)&lt;&gt;0,IFERROR(VALUE('Payments Export'!H3074),'Payments Export'!H3074),"")</f>
        <v/>
      </c>
      <c r="D3070" s="7" t="str">
        <f>IF('Payments Export'!I3074="","",'Payments Export'!I3074)</f>
        <v/>
      </c>
      <c r="E3070" s="7" t="str">
        <f t="shared" si="94"/>
        <v/>
      </c>
      <c r="F3070" s="7" t="str">
        <f>IF('Payments Export'!A3074="","",'Payments Export'!N3074)</f>
        <v/>
      </c>
      <c r="G3070" s="7" t="str">
        <f>IF('Payments Export'!A3074="","",'Payments Export'!O3074)</f>
        <v/>
      </c>
      <c r="H3070" s="7" t="str">
        <f>IF('Payments Export'!B3074="","",G3070-F3070)</f>
        <v/>
      </c>
      <c r="I3070" s="3" t="str">
        <f>IF(C3070&lt;&gt;"",_xlfn.XLOOKUP(IFERROR(VALUE(C3070),C3070),'Items database'!A:A,'Items database'!B:B),(_xlfn.XLOOKUP(LEFT(E3070,3),Services,Services,"")))</f>
        <v/>
      </c>
      <c r="J3070" s="3" t="str">
        <f t="shared" si="95"/>
        <v/>
      </c>
    </row>
    <row r="3071" spans="1:10" x14ac:dyDescent="0.35">
      <c r="A3071" s="7" t="str">
        <f>IF('Payments Export'!A3075="","",'Payments Export'!A3075)</f>
        <v/>
      </c>
      <c r="B3071" s="7" t="str">
        <f>IF('Payments Export'!A3075="","",'Payments Export'!B3075)</f>
        <v/>
      </c>
      <c r="C3071" s="7" t="str">
        <f>IF(IFERROR(VALUE('Payments Export'!H3075),'Payments Export'!H3075)&lt;&gt;0,IFERROR(VALUE('Payments Export'!H3075),'Payments Export'!H3075),"")</f>
        <v/>
      </c>
      <c r="D3071" s="7" t="str">
        <f>IF('Payments Export'!I3075="","",'Payments Export'!I3075)</f>
        <v/>
      </c>
      <c r="E3071" s="7" t="str">
        <f t="shared" si="94"/>
        <v/>
      </c>
      <c r="F3071" s="7" t="str">
        <f>IF('Payments Export'!A3075="","",'Payments Export'!N3075)</f>
        <v/>
      </c>
      <c r="G3071" s="7" t="str">
        <f>IF('Payments Export'!A3075="","",'Payments Export'!O3075)</f>
        <v/>
      </c>
      <c r="H3071" s="7" t="str">
        <f>IF('Payments Export'!B3075="","",G3071-F3071)</f>
        <v/>
      </c>
      <c r="I3071" s="3" t="str">
        <f>IF(C3071&lt;&gt;"",_xlfn.XLOOKUP(IFERROR(VALUE(C3071),C3071),'Items database'!A:A,'Items database'!B:B),(_xlfn.XLOOKUP(LEFT(E3071,3),Services,Services,"")))</f>
        <v/>
      </c>
      <c r="J3071" s="3" t="str">
        <f t="shared" si="95"/>
        <v/>
      </c>
    </row>
    <row r="3072" spans="1:10" x14ac:dyDescent="0.35">
      <c r="A3072" s="7" t="str">
        <f>IF('Payments Export'!A3076="","",'Payments Export'!A3076)</f>
        <v/>
      </c>
      <c r="B3072" s="7" t="str">
        <f>IF('Payments Export'!A3076="","",'Payments Export'!B3076)</f>
        <v/>
      </c>
      <c r="C3072" s="7" t="str">
        <f>IF(IFERROR(VALUE('Payments Export'!H3076),'Payments Export'!H3076)&lt;&gt;0,IFERROR(VALUE('Payments Export'!H3076),'Payments Export'!H3076),"")</f>
        <v/>
      </c>
      <c r="D3072" s="7" t="str">
        <f>IF('Payments Export'!I3076="","",'Payments Export'!I3076)</f>
        <v/>
      </c>
      <c r="E3072" s="7" t="str">
        <f t="shared" si="94"/>
        <v/>
      </c>
      <c r="F3072" s="7" t="str">
        <f>IF('Payments Export'!A3076="","",'Payments Export'!N3076)</f>
        <v/>
      </c>
      <c r="G3072" s="7" t="str">
        <f>IF('Payments Export'!A3076="","",'Payments Export'!O3076)</f>
        <v/>
      </c>
      <c r="H3072" s="7" t="str">
        <f>IF('Payments Export'!B3076="","",G3072-F3072)</f>
        <v/>
      </c>
      <c r="I3072" s="3" t="str">
        <f>IF(C3072&lt;&gt;"",_xlfn.XLOOKUP(IFERROR(VALUE(C3072),C3072),'Items database'!A:A,'Items database'!B:B),(_xlfn.XLOOKUP(LEFT(E3072,3),Services,Services,"")))</f>
        <v/>
      </c>
      <c r="J3072" s="3" t="str">
        <f t="shared" si="95"/>
        <v/>
      </c>
    </row>
    <row r="3073" spans="1:10" x14ac:dyDescent="0.35">
      <c r="A3073" s="7" t="str">
        <f>IF('Payments Export'!A3077="","",'Payments Export'!A3077)</f>
        <v/>
      </c>
      <c r="B3073" s="7" t="str">
        <f>IF('Payments Export'!A3077="","",'Payments Export'!B3077)</f>
        <v/>
      </c>
      <c r="C3073" s="7" t="str">
        <f>IF(IFERROR(VALUE('Payments Export'!H3077),'Payments Export'!H3077)&lt;&gt;0,IFERROR(VALUE('Payments Export'!H3077),'Payments Export'!H3077),"")</f>
        <v/>
      </c>
      <c r="D3073" s="7" t="str">
        <f>IF('Payments Export'!I3077="","",'Payments Export'!I3077)</f>
        <v/>
      </c>
      <c r="E3073" s="7" t="str">
        <f t="shared" ref="E3073:E3136" si="96">LEFT(D3073,66)</f>
        <v/>
      </c>
      <c r="F3073" s="7" t="str">
        <f>IF('Payments Export'!A3077="","",'Payments Export'!N3077)</f>
        <v/>
      </c>
      <c r="G3073" s="7" t="str">
        <f>IF('Payments Export'!A3077="","",'Payments Export'!O3077)</f>
        <v/>
      </c>
      <c r="H3073" s="7" t="str">
        <f>IF('Payments Export'!B3077="","",G3073-F3073)</f>
        <v/>
      </c>
      <c r="I3073" s="3" t="str">
        <f>IF(C3073&lt;&gt;"",_xlfn.XLOOKUP(IFERROR(VALUE(C3073),C3073),'Items database'!A:A,'Items database'!B:B),(_xlfn.XLOOKUP(LEFT(E3073,3),Services,Services,"")))</f>
        <v/>
      </c>
      <c r="J3073" s="3" t="str">
        <f t="shared" ref="J3073:J3136" si="97">IF(ISNUMBER(F3073)=TRUE,IF(F3073=0,"","GST"),"")</f>
        <v/>
      </c>
    </row>
    <row r="3074" spans="1:10" x14ac:dyDescent="0.35">
      <c r="A3074" s="7" t="str">
        <f>IF('Payments Export'!A3078="","",'Payments Export'!A3078)</f>
        <v/>
      </c>
      <c r="B3074" s="7" t="str">
        <f>IF('Payments Export'!A3078="","",'Payments Export'!B3078)</f>
        <v/>
      </c>
      <c r="C3074" s="7" t="str">
        <f>IF(IFERROR(VALUE('Payments Export'!H3078),'Payments Export'!H3078)&lt;&gt;0,IFERROR(VALUE('Payments Export'!H3078),'Payments Export'!H3078),"")</f>
        <v/>
      </c>
      <c r="D3074" s="7" t="str">
        <f>IF('Payments Export'!I3078="","",'Payments Export'!I3078)</f>
        <v/>
      </c>
      <c r="E3074" s="7" t="str">
        <f t="shared" si="96"/>
        <v/>
      </c>
      <c r="F3074" s="7" t="str">
        <f>IF('Payments Export'!A3078="","",'Payments Export'!N3078)</f>
        <v/>
      </c>
      <c r="G3074" s="7" t="str">
        <f>IF('Payments Export'!A3078="","",'Payments Export'!O3078)</f>
        <v/>
      </c>
      <c r="H3074" s="7" t="str">
        <f>IF('Payments Export'!B3078="","",G3074-F3074)</f>
        <v/>
      </c>
      <c r="I3074" s="3" t="str">
        <f>IF(C3074&lt;&gt;"",_xlfn.XLOOKUP(IFERROR(VALUE(C3074),C3074),'Items database'!A:A,'Items database'!B:B),(_xlfn.XLOOKUP(LEFT(E3074,3),Services,Services,"")))</f>
        <v/>
      </c>
      <c r="J3074" s="3" t="str">
        <f t="shared" si="97"/>
        <v/>
      </c>
    </row>
    <row r="3075" spans="1:10" x14ac:dyDescent="0.35">
      <c r="A3075" s="7" t="str">
        <f>IF('Payments Export'!A3079="","",'Payments Export'!A3079)</f>
        <v/>
      </c>
      <c r="B3075" s="7" t="str">
        <f>IF('Payments Export'!A3079="","",'Payments Export'!B3079)</f>
        <v/>
      </c>
      <c r="C3075" s="7" t="str">
        <f>IF(IFERROR(VALUE('Payments Export'!H3079),'Payments Export'!H3079)&lt;&gt;0,IFERROR(VALUE('Payments Export'!H3079),'Payments Export'!H3079),"")</f>
        <v/>
      </c>
      <c r="D3075" s="7" t="str">
        <f>IF('Payments Export'!I3079="","",'Payments Export'!I3079)</f>
        <v/>
      </c>
      <c r="E3075" s="7" t="str">
        <f t="shared" si="96"/>
        <v/>
      </c>
      <c r="F3075" s="7" t="str">
        <f>IF('Payments Export'!A3079="","",'Payments Export'!N3079)</f>
        <v/>
      </c>
      <c r="G3075" s="7" t="str">
        <f>IF('Payments Export'!A3079="","",'Payments Export'!O3079)</f>
        <v/>
      </c>
      <c r="H3075" s="7" t="str">
        <f>IF('Payments Export'!B3079="","",G3075-F3075)</f>
        <v/>
      </c>
      <c r="I3075" s="3" t="str">
        <f>IF(C3075&lt;&gt;"",_xlfn.XLOOKUP(IFERROR(VALUE(C3075),C3075),'Items database'!A:A,'Items database'!B:B),(_xlfn.XLOOKUP(LEFT(E3075,3),Services,Services,"")))</f>
        <v/>
      </c>
      <c r="J3075" s="3" t="str">
        <f t="shared" si="97"/>
        <v/>
      </c>
    </row>
    <row r="3076" spans="1:10" x14ac:dyDescent="0.35">
      <c r="A3076" s="7" t="str">
        <f>IF('Payments Export'!A3080="","",'Payments Export'!A3080)</f>
        <v/>
      </c>
      <c r="B3076" s="7" t="str">
        <f>IF('Payments Export'!A3080="","",'Payments Export'!B3080)</f>
        <v/>
      </c>
      <c r="C3076" s="7" t="str">
        <f>IF(IFERROR(VALUE('Payments Export'!H3080),'Payments Export'!H3080)&lt;&gt;0,IFERROR(VALUE('Payments Export'!H3080),'Payments Export'!H3080),"")</f>
        <v/>
      </c>
      <c r="D3076" s="7" t="str">
        <f>IF('Payments Export'!I3080="","",'Payments Export'!I3080)</f>
        <v/>
      </c>
      <c r="E3076" s="7" t="str">
        <f t="shared" si="96"/>
        <v/>
      </c>
      <c r="F3076" s="7" t="str">
        <f>IF('Payments Export'!A3080="","",'Payments Export'!N3080)</f>
        <v/>
      </c>
      <c r="G3076" s="7" t="str">
        <f>IF('Payments Export'!A3080="","",'Payments Export'!O3080)</f>
        <v/>
      </c>
      <c r="H3076" s="7" t="str">
        <f>IF('Payments Export'!B3080="","",G3076-F3076)</f>
        <v/>
      </c>
      <c r="I3076" s="3" t="str">
        <f>IF(C3076&lt;&gt;"",_xlfn.XLOOKUP(IFERROR(VALUE(C3076),C3076),'Items database'!A:A,'Items database'!B:B),(_xlfn.XLOOKUP(LEFT(E3076,3),Services,Services,"")))</f>
        <v/>
      </c>
      <c r="J3076" s="3" t="str">
        <f t="shared" si="97"/>
        <v/>
      </c>
    </row>
    <row r="3077" spans="1:10" x14ac:dyDescent="0.35">
      <c r="A3077" s="7" t="str">
        <f>IF('Payments Export'!A3081="","",'Payments Export'!A3081)</f>
        <v/>
      </c>
      <c r="B3077" s="7" t="str">
        <f>IF('Payments Export'!A3081="","",'Payments Export'!B3081)</f>
        <v/>
      </c>
      <c r="C3077" s="7" t="str">
        <f>IF(IFERROR(VALUE('Payments Export'!H3081),'Payments Export'!H3081)&lt;&gt;0,IFERROR(VALUE('Payments Export'!H3081),'Payments Export'!H3081),"")</f>
        <v/>
      </c>
      <c r="D3077" s="7" t="str">
        <f>IF('Payments Export'!I3081="","",'Payments Export'!I3081)</f>
        <v/>
      </c>
      <c r="E3077" s="7" t="str">
        <f t="shared" si="96"/>
        <v/>
      </c>
      <c r="F3077" s="7" t="str">
        <f>IF('Payments Export'!A3081="","",'Payments Export'!N3081)</f>
        <v/>
      </c>
      <c r="G3077" s="7" t="str">
        <f>IF('Payments Export'!A3081="","",'Payments Export'!O3081)</f>
        <v/>
      </c>
      <c r="H3077" s="7" t="str">
        <f>IF('Payments Export'!B3081="","",G3077-F3077)</f>
        <v/>
      </c>
      <c r="I3077" s="3" t="str">
        <f>IF(C3077&lt;&gt;"",_xlfn.XLOOKUP(IFERROR(VALUE(C3077),C3077),'Items database'!A:A,'Items database'!B:B),(_xlfn.XLOOKUP(LEFT(E3077,3),Services,Services,"")))</f>
        <v/>
      </c>
      <c r="J3077" s="3" t="str">
        <f t="shared" si="97"/>
        <v/>
      </c>
    </row>
    <row r="3078" spans="1:10" x14ac:dyDescent="0.35">
      <c r="A3078" s="7" t="str">
        <f>IF('Payments Export'!A3082="","",'Payments Export'!A3082)</f>
        <v/>
      </c>
      <c r="B3078" s="7" t="str">
        <f>IF('Payments Export'!A3082="","",'Payments Export'!B3082)</f>
        <v/>
      </c>
      <c r="C3078" s="7" t="str">
        <f>IF(IFERROR(VALUE('Payments Export'!H3082),'Payments Export'!H3082)&lt;&gt;0,IFERROR(VALUE('Payments Export'!H3082),'Payments Export'!H3082),"")</f>
        <v/>
      </c>
      <c r="D3078" s="7" t="str">
        <f>IF('Payments Export'!I3082="","",'Payments Export'!I3082)</f>
        <v/>
      </c>
      <c r="E3078" s="7" t="str">
        <f t="shared" si="96"/>
        <v/>
      </c>
      <c r="F3078" s="7" t="str">
        <f>IF('Payments Export'!A3082="","",'Payments Export'!N3082)</f>
        <v/>
      </c>
      <c r="G3078" s="7" t="str">
        <f>IF('Payments Export'!A3082="","",'Payments Export'!O3082)</f>
        <v/>
      </c>
      <c r="H3078" s="7" t="str">
        <f>IF('Payments Export'!B3082="","",G3078-F3078)</f>
        <v/>
      </c>
      <c r="I3078" s="3" t="str">
        <f>IF(C3078&lt;&gt;"",_xlfn.XLOOKUP(IFERROR(VALUE(C3078),C3078),'Items database'!A:A,'Items database'!B:B),(_xlfn.XLOOKUP(LEFT(E3078,3),Services,Services,"")))</f>
        <v/>
      </c>
      <c r="J3078" s="3" t="str">
        <f t="shared" si="97"/>
        <v/>
      </c>
    </row>
    <row r="3079" spans="1:10" x14ac:dyDescent="0.35">
      <c r="A3079" s="7" t="str">
        <f>IF('Payments Export'!A3083="","",'Payments Export'!A3083)</f>
        <v/>
      </c>
      <c r="B3079" s="7" t="str">
        <f>IF('Payments Export'!A3083="","",'Payments Export'!B3083)</f>
        <v/>
      </c>
      <c r="C3079" s="7" t="str">
        <f>IF(IFERROR(VALUE('Payments Export'!H3083),'Payments Export'!H3083)&lt;&gt;0,IFERROR(VALUE('Payments Export'!H3083),'Payments Export'!H3083),"")</f>
        <v/>
      </c>
      <c r="D3079" s="7" t="str">
        <f>IF('Payments Export'!I3083="","",'Payments Export'!I3083)</f>
        <v/>
      </c>
      <c r="E3079" s="7" t="str">
        <f t="shared" si="96"/>
        <v/>
      </c>
      <c r="F3079" s="7" t="str">
        <f>IF('Payments Export'!A3083="","",'Payments Export'!N3083)</f>
        <v/>
      </c>
      <c r="G3079" s="7" t="str">
        <f>IF('Payments Export'!A3083="","",'Payments Export'!O3083)</f>
        <v/>
      </c>
      <c r="H3079" s="7" t="str">
        <f>IF('Payments Export'!B3083="","",G3079-F3079)</f>
        <v/>
      </c>
      <c r="I3079" s="3" t="str">
        <f>IF(C3079&lt;&gt;"",_xlfn.XLOOKUP(IFERROR(VALUE(C3079),C3079),'Items database'!A:A,'Items database'!B:B),(_xlfn.XLOOKUP(LEFT(E3079,3),Services,Services,"")))</f>
        <v/>
      </c>
      <c r="J3079" s="3" t="str">
        <f t="shared" si="97"/>
        <v/>
      </c>
    </row>
    <row r="3080" spans="1:10" x14ac:dyDescent="0.35">
      <c r="A3080" s="7" t="str">
        <f>IF('Payments Export'!A3084="","",'Payments Export'!A3084)</f>
        <v/>
      </c>
      <c r="B3080" s="7" t="str">
        <f>IF('Payments Export'!A3084="","",'Payments Export'!B3084)</f>
        <v/>
      </c>
      <c r="C3080" s="7" t="str">
        <f>IF(IFERROR(VALUE('Payments Export'!H3084),'Payments Export'!H3084)&lt;&gt;0,IFERROR(VALUE('Payments Export'!H3084),'Payments Export'!H3084),"")</f>
        <v/>
      </c>
      <c r="D3080" s="7" t="str">
        <f>IF('Payments Export'!I3084="","",'Payments Export'!I3084)</f>
        <v/>
      </c>
      <c r="E3080" s="7" t="str">
        <f t="shared" si="96"/>
        <v/>
      </c>
      <c r="F3080" s="7" t="str">
        <f>IF('Payments Export'!A3084="","",'Payments Export'!N3084)</f>
        <v/>
      </c>
      <c r="G3080" s="7" t="str">
        <f>IF('Payments Export'!A3084="","",'Payments Export'!O3084)</f>
        <v/>
      </c>
      <c r="H3080" s="7" t="str">
        <f>IF('Payments Export'!B3084="","",G3080-F3080)</f>
        <v/>
      </c>
      <c r="I3080" s="3" t="str">
        <f>IF(C3080&lt;&gt;"",_xlfn.XLOOKUP(IFERROR(VALUE(C3080),C3080),'Items database'!A:A,'Items database'!B:B),(_xlfn.XLOOKUP(LEFT(E3080,3),Services,Services,"")))</f>
        <v/>
      </c>
      <c r="J3080" s="3" t="str">
        <f t="shared" si="97"/>
        <v/>
      </c>
    </row>
    <row r="3081" spans="1:10" x14ac:dyDescent="0.35">
      <c r="A3081" s="7" t="str">
        <f>IF('Payments Export'!A3085="","",'Payments Export'!A3085)</f>
        <v/>
      </c>
      <c r="B3081" s="7" t="str">
        <f>IF('Payments Export'!A3085="","",'Payments Export'!B3085)</f>
        <v/>
      </c>
      <c r="C3081" s="7" t="str">
        <f>IF(IFERROR(VALUE('Payments Export'!H3085),'Payments Export'!H3085)&lt;&gt;0,IFERROR(VALUE('Payments Export'!H3085),'Payments Export'!H3085),"")</f>
        <v/>
      </c>
      <c r="D3081" s="7" t="str">
        <f>IF('Payments Export'!I3085="","",'Payments Export'!I3085)</f>
        <v/>
      </c>
      <c r="E3081" s="7" t="str">
        <f t="shared" si="96"/>
        <v/>
      </c>
      <c r="F3081" s="7" t="str">
        <f>IF('Payments Export'!A3085="","",'Payments Export'!N3085)</f>
        <v/>
      </c>
      <c r="G3081" s="7" t="str">
        <f>IF('Payments Export'!A3085="","",'Payments Export'!O3085)</f>
        <v/>
      </c>
      <c r="H3081" s="7" t="str">
        <f>IF('Payments Export'!B3085="","",G3081-F3081)</f>
        <v/>
      </c>
      <c r="I3081" s="3" t="str">
        <f>IF(C3081&lt;&gt;"",_xlfn.XLOOKUP(IFERROR(VALUE(C3081),C3081),'Items database'!A:A,'Items database'!B:B),(_xlfn.XLOOKUP(LEFT(E3081,3),Services,Services,"")))</f>
        <v/>
      </c>
      <c r="J3081" s="3" t="str">
        <f t="shared" si="97"/>
        <v/>
      </c>
    </row>
    <row r="3082" spans="1:10" x14ac:dyDescent="0.35">
      <c r="A3082" s="7" t="str">
        <f>IF('Payments Export'!A3086="","",'Payments Export'!A3086)</f>
        <v/>
      </c>
      <c r="B3082" s="7" t="str">
        <f>IF('Payments Export'!A3086="","",'Payments Export'!B3086)</f>
        <v/>
      </c>
      <c r="C3082" s="7" t="str">
        <f>IF(IFERROR(VALUE('Payments Export'!H3086),'Payments Export'!H3086)&lt;&gt;0,IFERROR(VALUE('Payments Export'!H3086),'Payments Export'!H3086),"")</f>
        <v/>
      </c>
      <c r="D3082" s="7" t="str">
        <f>IF('Payments Export'!I3086="","",'Payments Export'!I3086)</f>
        <v/>
      </c>
      <c r="E3082" s="7" t="str">
        <f t="shared" si="96"/>
        <v/>
      </c>
      <c r="F3082" s="7" t="str">
        <f>IF('Payments Export'!A3086="","",'Payments Export'!N3086)</f>
        <v/>
      </c>
      <c r="G3082" s="7" t="str">
        <f>IF('Payments Export'!A3086="","",'Payments Export'!O3086)</f>
        <v/>
      </c>
      <c r="H3082" s="7" t="str">
        <f>IF('Payments Export'!B3086="","",G3082-F3082)</f>
        <v/>
      </c>
      <c r="I3082" s="3" t="str">
        <f>IF(C3082&lt;&gt;"",_xlfn.XLOOKUP(IFERROR(VALUE(C3082),C3082),'Items database'!A:A,'Items database'!B:B),(_xlfn.XLOOKUP(LEFT(E3082,3),Services,Services,"")))</f>
        <v/>
      </c>
      <c r="J3082" s="3" t="str">
        <f t="shared" si="97"/>
        <v/>
      </c>
    </row>
    <row r="3083" spans="1:10" x14ac:dyDescent="0.35">
      <c r="A3083" s="7" t="str">
        <f>IF('Payments Export'!A3087="","",'Payments Export'!A3087)</f>
        <v/>
      </c>
      <c r="B3083" s="7" t="str">
        <f>IF('Payments Export'!A3087="","",'Payments Export'!B3087)</f>
        <v/>
      </c>
      <c r="C3083" s="7" t="str">
        <f>IF(IFERROR(VALUE('Payments Export'!H3087),'Payments Export'!H3087)&lt;&gt;0,IFERROR(VALUE('Payments Export'!H3087),'Payments Export'!H3087),"")</f>
        <v/>
      </c>
      <c r="D3083" s="7" t="str">
        <f>IF('Payments Export'!I3087="","",'Payments Export'!I3087)</f>
        <v/>
      </c>
      <c r="E3083" s="7" t="str">
        <f t="shared" si="96"/>
        <v/>
      </c>
      <c r="F3083" s="7" t="str">
        <f>IF('Payments Export'!A3087="","",'Payments Export'!N3087)</f>
        <v/>
      </c>
      <c r="G3083" s="7" t="str">
        <f>IF('Payments Export'!A3087="","",'Payments Export'!O3087)</f>
        <v/>
      </c>
      <c r="H3083" s="7" t="str">
        <f>IF('Payments Export'!B3087="","",G3083-F3083)</f>
        <v/>
      </c>
      <c r="I3083" s="3" t="str">
        <f>IF(C3083&lt;&gt;"",_xlfn.XLOOKUP(IFERROR(VALUE(C3083),C3083),'Items database'!A:A,'Items database'!B:B),(_xlfn.XLOOKUP(LEFT(E3083,3),Services,Services,"")))</f>
        <v/>
      </c>
      <c r="J3083" s="3" t="str">
        <f t="shared" si="97"/>
        <v/>
      </c>
    </row>
    <row r="3084" spans="1:10" x14ac:dyDescent="0.35">
      <c r="A3084" s="7" t="str">
        <f>IF('Payments Export'!A3088="","",'Payments Export'!A3088)</f>
        <v/>
      </c>
      <c r="B3084" s="7" t="str">
        <f>IF('Payments Export'!A3088="","",'Payments Export'!B3088)</f>
        <v/>
      </c>
      <c r="C3084" s="7" t="str">
        <f>IF(IFERROR(VALUE('Payments Export'!H3088),'Payments Export'!H3088)&lt;&gt;0,IFERROR(VALUE('Payments Export'!H3088),'Payments Export'!H3088),"")</f>
        <v/>
      </c>
      <c r="D3084" s="7" t="str">
        <f>IF('Payments Export'!I3088="","",'Payments Export'!I3088)</f>
        <v/>
      </c>
      <c r="E3084" s="7" t="str">
        <f t="shared" si="96"/>
        <v/>
      </c>
      <c r="F3084" s="7" t="str">
        <f>IF('Payments Export'!A3088="","",'Payments Export'!N3088)</f>
        <v/>
      </c>
      <c r="G3084" s="7" t="str">
        <f>IF('Payments Export'!A3088="","",'Payments Export'!O3088)</f>
        <v/>
      </c>
      <c r="H3084" s="7" t="str">
        <f>IF('Payments Export'!B3088="","",G3084-F3084)</f>
        <v/>
      </c>
      <c r="I3084" s="3" t="str">
        <f>IF(C3084&lt;&gt;"",_xlfn.XLOOKUP(IFERROR(VALUE(C3084),C3084),'Items database'!A:A,'Items database'!B:B),(_xlfn.XLOOKUP(LEFT(E3084,3),Services,Services,"")))</f>
        <v/>
      </c>
      <c r="J3084" s="3" t="str">
        <f t="shared" si="97"/>
        <v/>
      </c>
    </row>
    <row r="3085" spans="1:10" x14ac:dyDescent="0.35">
      <c r="A3085" s="7" t="str">
        <f>IF('Payments Export'!A3089="","",'Payments Export'!A3089)</f>
        <v/>
      </c>
      <c r="B3085" s="7" t="str">
        <f>IF('Payments Export'!A3089="","",'Payments Export'!B3089)</f>
        <v/>
      </c>
      <c r="C3085" s="7" t="str">
        <f>IF(IFERROR(VALUE('Payments Export'!H3089),'Payments Export'!H3089)&lt;&gt;0,IFERROR(VALUE('Payments Export'!H3089),'Payments Export'!H3089),"")</f>
        <v/>
      </c>
      <c r="D3085" s="7" t="str">
        <f>IF('Payments Export'!I3089="","",'Payments Export'!I3089)</f>
        <v/>
      </c>
      <c r="E3085" s="7" t="str">
        <f t="shared" si="96"/>
        <v/>
      </c>
      <c r="F3085" s="7" t="str">
        <f>IF('Payments Export'!A3089="","",'Payments Export'!N3089)</f>
        <v/>
      </c>
      <c r="G3085" s="7" t="str">
        <f>IF('Payments Export'!A3089="","",'Payments Export'!O3089)</f>
        <v/>
      </c>
      <c r="H3085" s="7" t="str">
        <f>IF('Payments Export'!B3089="","",G3085-F3085)</f>
        <v/>
      </c>
      <c r="I3085" s="3" t="str">
        <f>IF(C3085&lt;&gt;"",_xlfn.XLOOKUP(IFERROR(VALUE(C3085),C3085),'Items database'!A:A,'Items database'!B:B),(_xlfn.XLOOKUP(LEFT(E3085,3),Services,Services,"")))</f>
        <v/>
      </c>
      <c r="J3085" s="3" t="str">
        <f t="shared" si="97"/>
        <v/>
      </c>
    </row>
    <row r="3086" spans="1:10" x14ac:dyDescent="0.35">
      <c r="A3086" s="7" t="str">
        <f>IF('Payments Export'!A3090="","",'Payments Export'!A3090)</f>
        <v/>
      </c>
      <c r="B3086" s="7" t="str">
        <f>IF('Payments Export'!A3090="","",'Payments Export'!B3090)</f>
        <v/>
      </c>
      <c r="C3086" s="7" t="str">
        <f>IF(IFERROR(VALUE('Payments Export'!H3090),'Payments Export'!H3090)&lt;&gt;0,IFERROR(VALUE('Payments Export'!H3090),'Payments Export'!H3090),"")</f>
        <v/>
      </c>
      <c r="D3086" s="7" t="str">
        <f>IF('Payments Export'!I3090="","",'Payments Export'!I3090)</f>
        <v/>
      </c>
      <c r="E3086" s="7" t="str">
        <f t="shared" si="96"/>
        <v/>
      </c>
      <c r="F3086" s="7" t="str">
        <f>IF('Payments Export'!A3090="","",'Payments Export'!N3090)</f>
        <v/>
      </c>
      <c r="G3086" s="7" t="str">
        <f>IF('Payments Export'!A3090="","",'Payments Export'!O3090)</f>
        <v/>
      </c>
      <c r="H3086" s="7" t="str">
        <f>IF('Payments Export'!B3090="","",G3086-F3086)</f>
        <v/>
      </c>
      <c r="I3086" s="3" t="str">
        <f>IF(C3086&lt;&gt;"",_xlfn.XLOOKUP(IFERROR(VALUE(C3086),C3086),'Items database'!A:A,'Items database'!B:B),(_xlfn.XLOOKUP(LEFT(E3086,3),Services,Services,"")))</f>
        <v/>
      </c>
      <c r="J3086" s="3" t="str">
        <f t="shared" si="97"/>
        <v/>
      </c>
    </row>
    <row r="3087" spans="1:10" x14ac:dyDescent="0.35">
      <c r="A3087" s="7" t="str">
        <f>IF('Payments Export'!A3091="","",'Payments Export'!A3091)</f>
        <v/>
      </c>
      <c r="B3087" s="7" t="str">
        <f>IF('Payments Export'!A3091="","",'Payments Export'!B3091)</f>
        <v/>
      </c>
      <c r="C3087" s="7" t="str">
        <f>IF(IFERROR(VALUE('Payments Export'!H3091),'Payments Export'!H3091)&lt;&gt;0,IFERROR(VALUE('Payments Export'!H3091),'Payments Export'!H3091),"")</f>
        <v/>
      </c>
      <c r="D3087" s="7" t="str">
        <f>IF('Payments Export'!I3091="","",'Payments Export'!I3091)</f>
        <v/>
      </c>
      <c r="E3087" s="7" t="str">
        <f t="shared" si="96"/>
        <v/>
      </c>
      <c r="F3087" s="7" t="str">
        <f>IF('Payments Export'!A3091="","",'Payments Export'!N3091)</f>
        <v/>
      </c>
      <c r="G3087" s="7" t="str">
        <f>IF('Payments Export'!A3091="","",'Payments Export'!O3091)</f>
        <v/>
      </c>
      <c r="H3087" s="7" t="str">
        <f>IF('Payments Export'!B3091="","",G3087-F3087)</f>
        <v/>
      </c>
      <c r="I3087" s="3" t="str">
        <f>IF(C3087&lt;&gt;"",_xlfn.XLOOKUP(IFERROR(VALUE(C3087),C3087),'Items database'!A:A,'Items database'!B:B),(_xlfn.XLOOKUP(LEFT(E3087,3),Services,Services,"")))</f>
        <v/>
      </c>
      <c r="J3087" s="3" t="str">
        <f t="shared" si="97"/>
        <v/>
      </c>
    </row>
    <row r="3088" spans="1:10" x14ac:dyDescent="0.35">
      <c r="A3088" s="7" t="str">
        <f>IF('Payments Export'!A3092="","",'Payments Export'!A3092)</f>
        <v/>
      </c>
      <c r="B3088" s="7" t="str">
        <f>IF('Payments Export'!A3092="","",'Payments Export'!B3092)</f>
        <v/>
      </c>
      <c r="C3088" s="7" t="str">
        <f>IF(IFERROR(VALUE('Payments Export'!H3092),'Payments Export'!H3092)&lt;&gt;0,IFERROR(VALUE('Payments Export'!H3092),'Payments Export'!H3092),"")</f>
        <v/>
      </c>
      <c r="D3088" s="7" t="str">
        <f>IF('Payments Export'!I3092="","",'Payments Export'!I3092)</f>
        <v/>
      </c>
      <c r="E3088" s="7" t="str">
        <f t="shared" si="96"/>
        <v/>
      </c>
      <c r="F3088" s="7" t="str">
        <f>IF('Payments Export'!A3092="","",'Payments Export'!N3092)</f>
        <v/>
      </c>
      <c r="G3088" s="7" t="str">
        <f>IF('Payments Export'!A3092="","",'Payments Export'!O3092)</f>
        <v/>
      </c>
      <c r="H3088" s="7" t="str">
        <f>IF('Payments Export'!B3092="","",G3088-F3088)</f>
        <v/>
      </c>
      <c r="I3088" s="3" t="str">
        <f>IF(C3088&lt;&gt;"",_xlfn.XLOOKUP(IFERROR(VALUE(C3088),C3088),'Items database'!A:A,'Items database'!B:B),(_xlfn.XLOOKUP(LEFT(E3088,3),Services,Services,"")))</f>
        <v/>
      </c>
      <c r="J3088" s="3" t="str">
        <f t="shared" si="97"/>
        <v/>
      </c>
    </row>
    <row r="3089" spans="1:10" x14ac:dyDescent="0.35">
      <c r="A3089" s="7" t="str">
        <f>IF('Payments Export'!A3093="","",'Payments Export'!A3093)</f>
        <v/>
      </c>
      <c r="B3089" s="7" t="str">
        <f>IF('Payments Export'!A3093="","",'Payments Export'!B3093)</f>
        <v/>
      </c>
      <c r="C3089" s="7" t="str">
        <f>IF(IFERROR(VALUE('Payments Export'!H3093),'Payments Export'!H3093)&lt;&gt;0,IFERROR(VALUE('Payments Export'!H3093),'Payments Export'!H3093),"")</f>
        <v/>
      </c>
      <c r="D3089" s="7" t="str">
        <f>IF('Payments Export'!I3093="","",'Payments Export'!I3093)</f>
        <v/>
      </c>
      <c r="E3089" s="7" t="str">
        <f t="shared" si="96"/>
        <v/>
      </c>
      <c r="F3089" s="7" t="str">
        <f>IF('Payments Export'!A3093="","",'Payments Export'!N3093)</f>
        <v/>
      </c>
      <c r="G3089" s="7" t="str">
        <f>IF('Payments Export'!A3093="","",'Payments Export'!O3093)</f>
        <v/>
      </c>
      <c r="H3089" s="7" t="str">
        <f>IF('Payments Export'!B3093="","",G3089-F3089)</f>
        <v/>
      </c>
      <c r="I3089" s="3" t="str">
        <f>IF(C3089&lt;&gt;"",_xlfn.XLOOKUP(IFERROR(VALUE(C3089),C3089),'Items database'!A:A,'Items database'!B:B),(_xlfn.XLOOKUP(LEFT(E3089,3),Services,Services,"")))</f>
        <v/>
      </c>
      <c r="J3089" s="3" t="str">
        <f t="shared" si="97"/>
        <v/>
      </c>
    </row>
    <row r="3090" spans="1:10" x14ac:dyDescent="0.35">
      <c r="A3090" s="7" t="str">
        <f>IF('Payments Export'!A3094="","",'Payments Export'!A3094)</f>
        <v/>
      </c>
      <c r="B3090" s="7" t="str">
        <f>IF('Payments Export'!A3094="","",'Payments Export'!B3094)</f>
        <v/>
      </c>
      <c r="C3090" s="7" t="str">
        <f>IF(IFERROR(VALUE('Payments Export'!H3094),'Payments Export'!H3094)&lt;&gt;0,IFERROR(VALUE('Payments Export'!H3094),'Payments Export'!H3094),"")</f>
        <v/>
      </c>
      <c r="D3090" s="7" t="str">
        <f>IF('Payments Export'!I3094="","",'Payments Export'!I3094)</f>
        <v/>
      </c>
      <c r="E3090" s="7" t="str">
        <f t="shared" si="96"/>
        <v/>
      </c>
      <c r="F3090" s="7" t="str">
        <f>IF('Payments Export'!A3094="","",'Payments Export'!N3094)</f>
        <v/>
      </c>
      <c r="G3090" s="7" t="str">
        <f>IF('Payments Export'!A3094="","",'Payments Export'!O3094)</f>
        <v/>
      </c>
      <c r="H3090" s="7" t="str">
        <f>IF('Payments Export'!B3094="","",G3090-F3090)</f>
        <v/>
      </c>
      <c r="I3090" s="3" t="str">
        <f>IF(C3090&lt;&gt;"",_xlfn.XLOOKUP(IFERROR(VALUE(C3090),C3090),'Items database'!A:A,'Items database'!B:B),(_xlfn.XLOOKUP(LEFT(E3090,3),Services,Services,"")))</f>
        <v/>
      </c>
      <c r="J3090" s="3" t="str">
        <f t="shared" si="97"/>
        <v/>
      </c>
    </row>
    <row r="3091" spans="1:10" x14ac:dyDescent="0.35">
      <c r="A3091" s="7" t="str">
        <f>IF('Payments Export'!A3095="","",'Payments Export'!A3095)</f>
        <v/>
      </c>
      <c r="B3091" s="7" t="str">
        <f>IF('Payments Export'!A3095="","",'Payments Export'!B3095)</f>
        <v/>
      </c>
      <c r="C3091" s="7" t="str">
        <f>IF(IFERROR(VALUE('Payments Export'!H3095),'Payments Export'!H3095)&lt;&gt;0,IFERROR(VALUE('Payments Export'!H3095),'Payments Export'!H3095),"")</f>
        <v/>
      </c>
      <c r="D3091" s="7" t="str">
        <f>IF('Payments Export'!I3095="","",'Payments Export'!I3095)</f>
        <v/>
      </c>
      <c r="E3091" s="7" t="str">
        <f t="shared" si="96"/>
        <v/>
      </c>
      <c r="F3091" s="7" t="str">
        <f>IF('Payments Export'!A3095="","",'Payments Export'!N3095)</f>
        <v/>
      </c>
      <c r="G3091" s="7" t="str">
        <f>IF('Payments Export'!A3095="","",'Payments Export'!O3095)</f>
        <v/>
      </c>
      <c r="H3091" s="7" t="str">
        <f>IF('Payments Export'!B3095="","",G3091-F3091)</f>
        <v/>
      </c>
      <c r="I3091" s="3" t="str">
        <f>IF(C3091&lt;&gt;"",_xlfn.XLOOKUP(IFERROR(VALUE(C3091),C3091),'Items database'!A:A,'Items database'!B:B),(_xlfn.XLOOKUP(LEFT(E3091,3),Services,Services,"")))</f>
        <v/>
      </c>
      <c r="J3091" s="3" t="str">
        <f t="shared" si="97"/>
        <v/>
      </c>
    </row>
    <row r="3092" spans="1:10" x14ac:dyDescent="0.35">
      <c r="A3092" s="7" t="str">
        <f>IF('Payments Export'!A3096="","",'Payments Export'!A3096)</f>
        <v/>
      </c>
      <c r="B3092" s="7" t="str">
        <f>IF('Payments Export'!A3096="","",'Payments Export'!B3096)</f>
        <v/>
      </c>
      <c r="C3092" s="7" t="str">
        <f>IF(IFERROR(VALUE('Payments Export'!H3096),'Payments Export'!H3096)&lt;&gt;0,IFERROR(VALUE('Payments Export'!H3096),'Payments Export'!H3096),"")</f>
        <v/>
      </c>
      <c r="D3092" s="7" t="str">
        <f>IF('Payments Export'!I3096="","",'Payments Export'!I3096)</f>
        <v/>
      </c>
      <c r="E3092" s="7" t="str">
        <f t="shared" si="96"/>
        <v/>
      </c>
      <c r="F3092" s="7" t="str">
        <f>IF('Payments Export'!A3096="","",'Payments Export'!N3096)</f>
        <v/>
      </c>
      <c r="G3092" s="7" t="str">
        <f>IF('Payments Export'!A3096="","",'Payments Export'!O3096)</f>
        <v/>
      </c>
      <c r="H3092" s="7" t="str">
        <f>IF('Payments Export'!B3096="","",G3092-F3092)</f>
        <v/>
      </c>
      <c r="I3092" s="3" t="str">
        <f>IF(C3092&lt;&gt;"",_xlfn.XLOOKUP(IFERROR(VALUE(C3092),C3092),'Items database'!A:A,'Items database'!B:B),(_xlfn.XLOOKUP(LEFT(E3092,3),Services,Services,"")))</f>
        <v/>
      </c>
      <c r="J3092" s="3" t="str">
        <f t="shared" si="97"/>
        <v/>
      </c>
    </row>
    <row r="3093" spans="1:10" x14ac:dyDescent="0.35">
      <c r="A3093" s="7" t="str">
        <f>IF('Payments Export'!A3097="","",'Payments Export'!A3097)</f>
        <v/>
      </c>
      <c r="B3093" s="7" t="str">
        <f>IF('Payments Export'!A3097="","",'Payments Export'!B3097)</f>
        <v/>
      </c>
      <c r="C3093" s="7" t="str">
        <f>IF(IFERROR(VALUE('Payments Export'!H3097),'Payments Export'!H3097)&lt;&gt;0,IFERROR(VALUE('Payments Export'!H3097),'Payments Export'!H3097),"")</f>
        <v/>
      </c>
      <c r="D3093" s="7" t="str">
        <f>IF('Payments Export'!I3097="","",'Payments Export'!I3097)</f>
        <v/>
      </c>
      <c r="E3093" s="7" t="str">
        <f t="shared" si="96"/>
        <v/>
      </c>
      <c r="F3093" s="7" t="str">
        <f>IF('Payments Export'!A3097="","",'Payments Export'!N3097)</f>
        <v/>
      </c>
      <c r="G3093" s="7" t="str">
        <f>IF('Payments Export'!A3097="","",'Payments Export'!O3097)</f>
        <v/>
      </c>
      <c r="H3093" s="7" t="str">
        <f>IF('Payments Export'!B3097="","",G3093-F3093)</f>
        <v/>
      </c>
      <c r="I3093" s="3" t="str">
        <f>IF(C3093&lt;&gt;"",_xlfn.XLOOKUP(IFERROR(VALUE(C3093),C3093),'Items database'!A:A,'Items database'!B:B),(_xlfn.XLOOKUP(LEFT(E3093,3),Services,Services,"")))</f>
        <v/>
      </c>
      <c r="J3093" s="3" t="str">
        <f t="shared" si="97"/>
        <v/>
      </c>
    </row>
    <row r="3094" spans="1:10" x14ac:dyDescent="0.35">
      <c r="A3094" s="7" t="str">
        <f>IF('Payments Export'!A3098="","",'Payments Export'!A3098)</f>
        <v/>
      </c>
      <c r="B3094" s="7" t="str">
        <f>IF('Payments Export'!A3098="","",'Payments Export'!B3098)</f>
        <v/>
      </c>
      <c r="C3094" s="7" t="str">
        <f>IF(IFERROR(VALUE('Payments Export'!H3098),'Payments Export'!H3098)&lt;&gt;0,IFERROR(VALUE('Payments Export'!H3098),'Payments Export'!H3098),"")</f>
        <v/>
      </c>
      <c r="D3094" s="7" t="str">
        <f>IF('Payments Export'!I3098="","",'Payments Export'!I3098)</f>
        <v/>
      </c>
      <c r="E3094" s="7" t="str">
        <f t="shared" si="96"/>
        <v/>
      </c>
      <c r="F3094" s="7" t="str">
        <f>IF('Payments Export'!A3098="","",'Payments Export'!N3098)</f>
        <v/>
      </c>
      <c r="G3094" s="7" t="str">
        <f>IF('Payments Export'!A3098="","",'Payments Export'!O3098)</f>
        <v/>
      </c>
      <c r="H3094" s="7" t="str">
        <f>IF('Payments Export'!B3098="","",G3094-F3094)</f>
        <v/>
      </c>
      <c r="I3094" s="3" t="str">
        <f>IF(C3094&lt;&gt;"",_xlfn.XLOOKUP(IFERROR(VALUE(C3094),C3094),'Items database'!A:A,'Items database'!B:B),(_xlfn.XLOOKUP(LEFT(E3094,3),Services,Services,"")))</f>
        <v/>
      </c>
      <c r="J3094" s="3" t="str">
        <f t="shared" si="97"/>
        <v/>
      </c>
    </row>
    <row r="3095" spans="1:10" x14ac:dyDescent="0.35">
      <c r="A3095" s="7" t="str">
        <f>IF('Payments Export'!A3099="","",'Payments Export'!A3099)</f>
        <v/>
      </c>
      <c r="B3095" s="7" t="str">
        <f>IF('Payments Export'!A3099="","",'Payments Export'!B3099)</f>
        <v/>
      </c>
      <c r="C3095" s="7" t="str">
        <f>IF(IFERROR(VALUE('Payments Export'!H3099),'Payments Export'!H3099)&lt;&gt;0,IFERROR(VALUE('Payments Export'!H3099),'Payments Export'!H3099),"")</f>
        <v/>
      </c>
      <c r="D3095" s="7" t="str">
        <f>IF('Payments Export'!I3099="","",'Payments Export'!I3099)</f>
        <v/>
      </c>
      <c r="E3095" s="7" t="str">
        <f t="shared" si="96"/>
        <v/>
      </c>
      <c r="F3095" s="7" t="str">
        <f>IF('Payments Export'!A3099="","",'Payments Export'!N3099)</f>
        <v/>
      </c>
      <c r="G3095" s="7" t="str">
        <f>IF('Payments Export'!A3099="","",'Payments Export'!O3099)</f>
        <v/>
      </c>
      <c r="H3095" s="7" t="str">
        <f>IF('Payments Export'!B3099="","",G3095-F3095)</f>
        <v/>
      </c>
      <c r="I3095" s="3" t="str">
        <f>IF(C3095&lt;&gt;"",_xlfn.XLOOKUP(IFERROR(VALUE(C3095),C3095),'Items database'!A:A,'Items database'!B:B),(_xlfn.XLOOKUP(LEFT(E3095,3),Services,Services,"")))</f>
        <v/>
      </c>
      <c r="J3095" s="3" t="str">
        <f t="shared" si="97"/>
        <v/>
      </c>
    </row>
    <row r="3096" spans="1:10" x14ac:dyDescent="0.35">
      <c r="A3096" s="7" t="str">
        <f>IF('Payments Export'!A3100="","",'Payments Export'!A3100)</f>
        <v/>
      </c>
      <c r="B3096" s="7" t="str">
        <f>IF('Payments Export'!A3100="","",'Payments Export'!B3100)</f>
        <v/>
      </c>
      <c r="C3096" s="7" t="str">
        <f>IF(IFERROR(VALUE('Payments Export'!H3100),'Payments Export'!H3100)&lt;&gt;0,IFERROR(VALUE('Payments Export'!H3100),'Payments Export'!H3100),"")</f>
        <v/>
      </c>
      <c r="D3096" s="7" t="str">
        <f>IF('Payments Export'!I3100="","",'Payments Export'!I3100)</f>
        <v/>
      </c>
      <c r="E3096" s="7" t="str">
        <f t="shared" si="96"/>
        <v/>
      </c>
      <c r="F3096" s="7" t="str">
        <f>IF('Payments Export'!A3100="","",'Payments Export'!N3100)</f>
        <v/>
      </c>
      <c r="G3096" s="7" t="str">
        <f>IF('Payments Export'!A3100="","",'Payments Export'!O3100)</f>
        <v/>
      </c>
      <c r="H3096" s="7" t="str">
        <f>IF('Payments Export'!B3100="","",G3096-F3096)</f>
        <v/>
      </c>
      <c r="I3096" s="3" t="str">
        <f>IF(C3096&lt;&gt;"",_xlfn.XLOOKUP(IFERROR(VALUE(C3096),C3096),'Items database'!A:A,'Items database'!B:B),(_xlfn.XLOOKUP(LEFT(E3096,3),Services,Services,"")))</f>
        <v/>
      </c>
      <c r="J3096" s="3" t="str">
        <f t="shared" si="97"/>
        <v/>
      </c>
    </row>
    <row r="3097" spans="1:10" x14ac:dyDescent="0.35">
      <c r="A3097" s="7" t="str">
        <f>IF('Payments Export'!A3101="","",'Payments Export'!A3101)</f>
        <v/>
      </c>
      <c r="B3097" s="7" t="str">
        <f>IF('Payments Export'!A3101="","",'Payments Export'!B3101)</f>
        <v/>
      </c>
      <c r="C3097" s="7" t="str">
        <f>IF(IFERROR(VALUE('Payments Export'!H3101),'Payments Export'!H3101)&lt;&gt;0,IFERROR(VALUE('Payments Export'!H3101),'Payments Export'!H3101),"")</f>
        <v/>
      </c>
      <c r="D3097" s="7" t="str">
        <f>IF('Payments Export'!I3101="","",'Payments Export'!I3101)</f>
        <v/>
      </c>
      <c r="E3097" s="7" t="str">
        <f t="shared" si="96"/>
        <v/>
      </c>
      <c r="F3097" s="7" t="str">
        <f>IF('Payments Export'!A3101="","",'Payments Export'!N3101)</f>
        <v/>
      </c>
      <c r="G3097" s="7" t="str">
        <f>IF('Payments Export'!A3101="","",'Payments Export'!O3101)</f>
        <v/>
      </c>
      <c r="H3097" s="7" t="str">
        <f>IF('Payments Export'!B3101="","",G3097-F3097)</f>
        <v/>
      </c>
      <c r="I3097" s="3" t="str">
        <f>IF(C3097&lt;&gt;"",_xlfn.XLOOKUP(IFERROR(VALUE(C3097),C3097),'Items database'!A:A,'Items database'!B:B),(_xlfn.XLOOKUP(LEFT(E3097,3),Services,Services,"")))</f>
        <v/>
      </c>
      <c r="J3097" s="3" t="str">
        <f t="shared" si="97"/>
        <v/>
      </c>
    </row>
    <row r="3098" spans="1:10" x14ac:dyDescent="0.35">
      <c r="A3098" s="7" t="str">
        <f>IF('Payments Export'!A3102="","",'Payments Export'!A3102)</f>
        <v/>
      </c>
      <c r="B3098" s="7" t="str">
        <f>IF('Payments Export'!A3102="","",'Payments Export'!B3102)</f>
        <v/>
      </c>
      <c r="C3098" s="7" t="str">
        <f>IF(IFERROR(VALUE('Payments Export'!H3102),'Payments Export'!H3102)&lt;&gt;0,IFERROR(VALUE('Payments Export'!H3102),'Payments Export'!H3102),"")</f>
        <v/>
      </c>
      <c r="D3098" s="7" t="str">
        <f>IF('Payments Export'!I3102="","",'Payments Export'!I3102)</f>
        <v/>
      </c>
      <c r="E3098" s="7" t="str">
        <f t="shared" si="96"/>
        <v/>
      </c>
      <c r="F3098" s="7" t="str">
        <f>IF('Payments Export'!A3102="","",'Payments Export'!N3102)</f>
        <v/>
      </c>
      <c r="G3098" s="7" t="str">
        <f>IF('Payments Export'!A3102="","",'Payments Export'!O3102)</f>
        <v/>
      </c>
      <c r="H3098" s="7" t="str">
        <f>IF('Payments Export'!B3102="","",G3098-F3098)</f>
        <v/>
      </c>
      <c r="I3098" s="3" t="str">
        <f>IF(C3098&lt;&gt;"",_xlfn.XLOOKUP(IFERROR(VALUE(C3098),C3098),'Items database'!A:A,'Items database'!B:B),(_xlfn.XLOOKUP(LEFT(E3098,3),Services,Services,"")))</f>
        <v/>
      </c>
      <c r="J3098" s="3" t="str">
        <f t="shared" si="97"/>
        <v/>
      </c>
    </row>
    <row r="3099" spans="1:10" x14ac:dyDescent="0.35">
      <c r="A3099" s="7" t="str">
        <f>IF('Payments Export'!A3103="","",'Payments Export'!A3103)</f>
        <v/>
      </c>
      <c r="B3099" s="7" t="str">
        <f>IF('Payments Export'!A3103="","",'Payments Export'!B3103)</f>
        <v/>
      </c>
      <c r="C3099" s="7" t="str">
        <f>IF(IFERROR(VALUE('Payments Export'!H3103),'Payments Export'!H3103)&lt;&gt;0,IFERROR(VALUE('Payments Export'!H3103),'Payments Export'!H3103),"")</f>
        <v/>
      </c>
      <c r="D3099" s="7" t="str">
        <f>IF('Payments Export'!I3103="","",'Payments Export'!I3103)</f>
        <v/>
      </c>
      <c r="E3099" s="7" t="str">
        <f t="shared" si="96"/>
        <v/>
      </c>
      <c r="F3099" s="7" t="str">
        <f>IF('Payments Export'!A3103="","",'Payments Export'!N3103)</f>
        <v/>
      </c>
      <c r="G3099" s="7" t="str">
        <f>IF('Payments Export'!A3103="","",'Payments Export'!O3103)</f>
        <v/>
      </c>
      <c r="H3099" s="7" t="str">
        <f>IF('Payments Export'!B3103="","",G3099-F3099)</f>
        <v/>
      </c>
      <c r="I3099" s="3" t="str">
        <f>IF(C3099&lt;&gt;"",_xlfn.XLOOKUP(IFERROR(VALUE(C3099),C3099),'Items database'!A:A,'Items database'!B:B),(_xlfn.XLOOKUP(LEFT(E3099,3),Services,Services,"")))</f>
        <v/>
      </c>
      <c r="J3099" s="3" t="str">
        <f t="shared" si="97"/>
        <v/>
      </c>
    </row>
    <row r="3100" spans="1:10" x14ac:dyDescent="0.35">
      <c r="A3100" s="7" t="str">
        <f>IF('Payments Export'!A3104="","",'Payments Export'!A3104)</f>
        <v/>
      </c>
      <c r="B3100" s="7" t="str">
        <f>IF('Payments Export'!A3104="","",'Payments Export'!B3104)</f>
        <v/>
      </c>
      <c r="C3100" s="7" t="str">
        <f>IF(IFERROR(VALUE('Payments Export'!H3104),'Payments Export'!H3104)&lt;&gt;0,IFERROR(VALUE('Payments Export'!H3104),'Payments Export'!H3104),"")</f>
        <v/>
      </c>
      <c r="D3100" s="7" t="str">
        <f>IF('Payments Export'!I3104="","",'Payments Export'!I3104)</f>
        <v/>
      </c>
      <c r="E3100" s="7" t="str">
        <f t="shared" si="96"/>
        <v/>
      </c>
      <c r="F3100" s="7" t="str">
        <f>IF('Payments Export'!A3104="","",'Payments Export'!N3104)</f>
        <v/>
      </c>
      <c r="G3100" s="7" t="str">
        <f>IF('Payments Export'!A3104="","",'Payments Export'!O3104)</f>
        <v/>
      </c>
      <c r="H3100" s="7" t="str">
        <f>IF('Payments Export'!B3104="","",G3100-F3100)</f>
        <v/>
      </c>
      <c r="I3100" s="3" t="str">
        <f>IF(C3100&lt;&gt;"",_xlfn.XLOOKUP(IFERROR(VALUE(C3100),C3100),'Items database'!A:A,'Items database'!B:B),(_xlfn.XLOOKUP(LEFT(E3100,3),Services,Services,"")))</f>
        <v/>
      </c>
      <c r="J3100" s="3" t="str">
        <f t="shared" si="97"/>
        <v/>
      </c>
    </row>
    <row r="3101" spans="1:10" x14ac:dyDescent="0.35">
      <c r="A3101" s="7" t="str">
        <f>IF('Payments Export'!A3105="","",'Payments Export'!A3105)</f>
        <v/>
      </c>
      <c r="B3101" s="7" t="str">
        <f>IF('Payments Export'!A3105="","",'Payments Export'!B3105)</f>
        <v/>
      </c>
      <c r="C3101" s="7" t="str">
        <f>IF(IFERROR(VALUE('Payments Export'!H3105),'Payments Export'!H3105)&lt;&gt;0,IFERROR(VALUE('Payments Export'!H3105),'Payments Export'!H3105),"")</f>
        <v/>
      </c>
      <c r="D3101" s="7" t="str">
        <f>IF('Payments Export'!I3105="","",'Payments Export'!I3105)</f>
        <v/>
      </c>
      <c r="E3101" s="7" t="str">
        <f t="shared" si="96"/>
        <v/>
      </c>
      <c r="F3101" s="7" t="str">
        <f>IF('Payments Export'!A3105="","",'Payments Export'!N3105)</f>
        <v/>
      </c>
      <c r="G3101" s="7" t="str">
        <f>IF('Payments Export'!A3105="","",'Payments Export'!O3105)</f>
        <v/>
      </c>
      <c r="H3101" s="7" t="str">
        <f>IF('Payments Export'!B3105="","",G3101-F3101)</f>
        <v/>
      </c>
      <c r="I3101" s="3" t="str">
        <f>IF(C3101&lt;&gt;"",_xlfn.XLOOKUP(IFERROR(VALUE(C3101),C3101),'Items database'!A:A,'Items database'!B:B),(_xlfn.XLOOKUP(LEFT(E3101,3),Services,Services,"")))</f>
        <v/>
      </c>
      <c r="J3101" s="3" t="str">
        <f t="shared" si="97"/>
        <v/>
      </c>
    </row>
    <row r="3102" spans="1:10" x14ac:dyDescent="0.35">
      <c r="A3102" s="7" t="str">
        <f>IF('Payments Export'!A3106="","",'Payments Export'!A3106)</f>
        <v/>
      </c>
      <c r="B3102" s="7" t="str">
        <f>IF('Payments Export'!A3106="","",'Payments Export'!B3106)</f>
        <v/>
      </c>
      <c r="C3102" s="7" t="str">
        <f>IF(IFERROR(VALUE('Payments Export'!H3106),'Payments Export'!H3106)&lt;&gt;0,IFERROR(VALUE('Payments Export'!H3106),'Payments Export'!H3106),"")</f>
        <v/>
      </c>
      <c r="D3102" s="7" t="str">
        <f>IF('Payments Export'!I3106="","",'Payments Export'!I3106)</f>
        <v/>
      </c>
      <c r="E3102" s="7" t="str">
        <f t="shared" si="96"/>
        <v/>
      </c>
      <c r="F3102" s="7" t="str">
        <f>IF('Payments Export'!A3106="","",'Payments Export'!N3106)</f>
        <v/>
      </c>
      <c r="G3102" s="7" t="str">
        <f>IF('Payments Export'!A3106="","",'Payments Export'!O3106)</f>
        <v/>
      </c>
      <c r="H3102" s="7" t="str">
        <f>IF('Payments Export'!B3106="","",G3102-F3102)</f>
        <v/>
      </c>
      <c r="I3102" s="3" t="str">
        <f>IF(C3102&lt;&gt;"",_xlfn.XLOOKUP(IFERROR(VALUE(C3102),C3102),'Items database'!A:A,'Items database'!B:B),(_xlfn.XLOOKUP(LEFT(E3102,3),Services,Services,"")))</f>
        <v/>
      </c>
      <c r="J3102" s="3" t="str">
        <f t="shared" si="97"/>
        <v/>
      </c>
    </row>
    <row r="3103" spans="1:10" x14ac:dyDescent="0.35">
      <c r="A3103" s="7" t="str">
        <f>IF('Payments Export'!A3107="","",'Payments Export'!A3107)</f>
        <v/>
      </c>
      <c r="B3103" s="7" t="str">
        <f>IF('Payments Export'!A3107="","",'Payments Export'!B3107)</f>
        <v/>
      </c>
      <c r="C3103" s="7" t="str">
        <f>IF(IFERROR(VALUE('Payments Export'!H3107),'Payments Export'!H3107)&lt;&gt;0,IFERROR(VALUE('Payments Export'!H3107),'Payments Export'!H3107),"")</f>
        <v/>
      </c>
      <c r="D3103" s="7" t="str">
        <f>IF('Payments Export'!I3107="","",'Payments Export'!I3107)</f>
        <v/>
      </c>
      <c r="E3103" s="7" t="str">
        <f t="shared" si="96"/>
        <v/>
      </c>
      <c r="F3103" s="7" t="str">
        <f>IF('Payments Export'!A3107="","",'Payments Export'!N3107)</f>
        <v/>
      </c>
      <c r="G3103" s="7" t="str">
        <f>IF('Payments Export'!A3107="","",'Payments Export'!O3107)</f>
        <v/>
      </c>
      <c r="H3103" s="7" t="str">
        <f>IF('Payments Export'!B3107="","",G3103-F3103)</f>
        <v/>
      </c>
      <c r="I3103" s="3" t="str">
        <f>IF(C3103&lt;&gt;"",_xlfn.XLOOKUP(IFERROR(VALUE(C3103),C3103),'Items database'!A:A,'Items database'!B:B),(_xlfn.XLOOKUP(LEFT(E3103,3),Services,Services,"")))</f>
        <v/>
      </c>
      <c r="J3103" s="3" t="str">
        <f t="shared" si="97"/>
        <v/>
      </c>
    </row>
    <row r="3104" spans="1:10" x14ac:dyDescent="0.35">
      <c r="A3104" s="7" t="str">
        <f>IF('Payments Export'!A3108="","",'Payments Export'!A3108)</f>
        <v/>
      </c>
      <c r="B3104" s="7" t="str">
        <f>IF('Payments Export'!A3108="","",'Payments Export'!B3108)</f>
        <v/>
      </c>
      <c r="C3104" s="7" t="str">
        <f>IF(IFERROR(VALUE('Payments Export'!H3108),'Payments Export'!H3108)&lt;&gt;0,IFERROR(VALUE('Payments Export'!H3108),'Payments Export'!H3108),"")</f>
        <v/>
      </c>
      <c r="D3104" s="7" t="str">
        <f>IF('Payments Export'!I3108="","",'Payments Export'!I3108)</f>
        <v/>
      </c>
      <c r="E3104" s="7" t="str">
        <f t="shared" si="96"/>
        <v/>
      </c>
      <c r="F3104" s="7" t="str">
        <f>IF('Payments Export'!A3108="","",'Payments Export'!N3108)</f>
        <v/>
      </c>
      <c r="G3104" s="7" t="str">
        <f>IF('Payments Export'!A3108="","",'Payments Export'!O3108)</f>
        <v/>
      </c>
      <c r="H3104" s="7" t="str">
        <f>IF('Payments Export'!B3108="","",G3104-F3104)</f>
        <v/>
      </c>
      <c r="I3104" s="3" t="str">
        <f>IF(C3104&lt;&gt;"",_xlfn.XLOOKUP(IFERROR(VALUE(C3104),C3104),'Items database'!A:A,'Items database'!B:B),(_xlfn.XLOOKUP(LEFT(E3104,3),Services,Services,"")))</f>
        <v/>
      </c>
      <c r="J3104" s="3" t="str">
        <f t="shared" si="97"/>
        <v/>
      </c>
    </row>
    <row r="3105" spans="1:10" x14ac:dyDescent="0.35">
      <c r="A3105" s="7" t="str">
        <f>IF('Payments Export'!A3109="","",'Payments Export'!A3109)</f>
        <v/>
      </c>
      <c r="B3105" s="7" t="str">
        <f>IF('Payments Export'!A3109="","",'Payments Export'!B3109)</f>
        <v/>
      </c>
      <c r="C3105" s="7" t="str">
        <f>IF(IFERROR(VALUE('Payments Export'!H3109),'Payments Export'!H3109)&lt;&gt;0,IFERROR(VALUE('Payments Export'!H3109),'Payments Export'!H3109),"")</f>
        <v/>
      </c>
      <c r="D3105" s="7" t="str">
        <f>IF('Payments Export'!I3109="","",'Payments Export'!I3109)</f>
        <v/>
      </c>
      <c r="E3105" s="7" t="str">
        <f t="shared" si="96"/>
        <v/>
      </c>
      <c r="F3105" s="7" t="str">
        <f>IF('Payments Export'!A3109="","",'Payments Export'!N3109)</f>
        <v/>
      </c>
      <c r="G3105" s="7" t="str">
        <f>IF('Payments Export'!A3109="","",'Payments Export'!O3109)</f>
        <v/>
      </c>
      <c r="H3105" s="7" t="str">
        <f>IF('Payments Export'!B3109="","",G3105-F3105)</f>
        <v/>
      </c>
      <c r="I3105" s="3" t="str">
        <f>IF(C3105&lt;&gt;"",_xlfn.XLOOKUP(IFERROR(VALUE(C3105),C3105),'Items database'!A:A,'Items database'!B:B),(_xlfn.XLOOKUP(LEFT(E3105,3),Services,Services,"")))</f>
        <v/>
      </c>
      <c r="J3105" s="3" t="str">
        <f t="shared" si="97"/>
        <v/>
      </c>
    </row>
    <row r="3106" spans="1:10" x14ac:dyDescent="0.35">
      <c r="A3106" s="7" t="str">
        <f>IF('Payments Export'!A3110="","",'Payments Export'!A3110)</f>
        <v/>
      </c>
      <c r="B3106" s="7" t="str">
        <f>IF('Payments Export'!A3110="","",'Payments Export'!B3110)</f>
        <v/>
      </c>
      <c r="C3106" s="7" t="str">
        <f>IF(IFERROR(VALUE('Payments Export'!H3110),'Payments Export'!H3110)&lt;&gt;0,IFERROR(VALUE('Payments Export'!H3110),'Payments Export'!H3110),"")</f>
        <v/>
      </c>
      <c r="D3106" s="7" t="str">
        <f>IF('Payments Export'!I3110="","",'Payments Export'!I3110)</f>
        <v/>
      </c>
      <c r="E3106" s="7" t="str">
        <f t="shared" si="96"/>
        <v/>
      </c>
      <c r="F3106" s="7" t="str">
        <f>IF('Payments Export'!A3110="","",'Payments Export'!N3110)</f>
        <v/>
      </c>
      <c r="G3106" s="7" t="str">
        <f>IF('Payments Export'!A3110="","",'Payments Export'!O3110)</f>
        <v/>
      </c>
      <c r="H3106" s="7" t="str">
        <f>IF('Payments Export'!B3110="","",G3106-F3106)</f>
        <v/>
      </c>
      <c r="I3106" s="3" t="str">
        <f>IF(C3106&lt;&gt;"",_xlfn.XLOOKUP(IFERROR(VALUE(C3106),C3106),'Items database'!A:A,'Items database'!B:B),(_xlfn.XLOOKUP(LEFT(E3106,3),Services,Services,"")))</f>
        <v/>
      </c>
      <c r="J3106" s="3" t="str">
        <f t="shared" si="97"/>
        <v/>
      </c>
    </row>
    <row r="3107" spans="1:10" x14ac:dyDescent="0.35">
      <c r="A3107" s="7" t="str">
        <f>IF('Payments Export'!A3111="","",'Payments Export'!A3111)</f>
        <v/>
      </c>
      <c r="B3107" s="7" t="str">
        <f>IF('Payments Export'!A3111="","",'Payments Export'!B3111)</f>
        <v/>
      </c>
      <c r="C3107" s="7" t="str">
        <f>IF(IFERROR(VALUE('Payments Export'!H3111),'Payments Export'!H3111)&lt;&gt;0,IFERROR(VALUE('Payments Export'!H3111),'Payments Export'!H3111),"")</f>
        <v/>
      </c>
      <c r="D3107" s="7" t="str">
        <f>IF('Payments Export'!I3111="","",'Payments Export'!I3111)</f>
        <v/>
      </c>
      <c r="E3107" s="7" t="str">
        <f t="shared" si="96"/>
        <v/>
      </c>
      <c r="F3107" s="7" t="str">
        <f>IF('Payments Export'!A3111="","",'Payments Export'!N3111)</f>
        <v/>
      </c>
      <c r="G3107" s="7" t="str">
        <f>IF('Payments Export'!A3111="","",'Payments Export'!O3111)</f>
        <v/>
      </c>
      <c r="H3107" s="7" t="str">
        <f>IF('Payments Export'!B3111="","",G3107-F3107)</f>
        <v/>
      </c>
      <c r="I3107" s="3" t="str">
        <f>IF(C3107&lt;&gt;"",_xlfn.XLOOKUP(IFERROR(VALUE(C3107),C3107),'Items database'!A:A,'Items database'!B:B),(_xlfn.XLOOKUP(LEFT(E3107,3),Services,Services,"")))</f>
        <v/>
      </c>
      <c r="J3107" s="3" t="str">
        <f t="shared" si="97"/>
        <v/>
      </c>
    </row>
    <row r="3108" spans="1:10" x14ac:dyDescent="0.35">
      <c r="A3108" s="7" t="str">
        <f>IF('Payments Export'!A3112="","",'Payments Export'!A3112)</f>
        <v/>
      </c>
      <c r="B3108" s="7" t="str">
        <f>IF('Payments Export'!A3112="","",'Payments Export'!B3112)</f>
        <v/>
      </c>
      <c r="C3108" s="7" t="str">
        <f>IF(IFERROR(VALUE('Payments Export'!H3112),'Payments Export'!H3112)&lt;&gt;0,IFERROR(VALUE('Payments Export'!H3112),'Payments Export'!H3112),"")</f>
        <v/>
      </c>
      <c r="D3108" s="7" t="str">
        <f>IF('Payments Export'!I3112="","",'Payments Export'!I3112)</f>
        <v/>
      </c>
      <c r="E3108" s="7" t="str">
        <f t="shared" si="96"/>
        <v/>
      </c>
      <c r="F3108" s="7" t="str">
        <f>IF('Payments Export'!A3112="","",'Payments Export'!N3112)</f>
        <v/>
      </c>
      <c r="G3108" s="7" t="str">
        <f>IF('Payments Export'!A3112="","",'Payments Export'!O3112)</f>
        <v/>
      </c>
      <c r="H3108" s="7" t="str">
        <f>IF('Payments Export'!B3112="","",G3108-F3108)</f>
        <v/>
      </c>
      <c r="I3108" s="3" t="str">
        <f>IF(C3108&lt;&gt;"",_xlfn.XLOOKUP(IFERROR(VALUE(C3108),C3108),'Items database'!A:A,'Items database'!B:B),(_xlfn.XLOOKUP(LEFT(E3108,3),Services,Services,"")))</f>
        <v/>
      </c>
      <c r="J3108" s="3" t="str">
        <f t="shared" si="97"/>
        <v/>
      </c>
    </row>
    <row r="3109" spans="1:10" x14ac:dyDescent="0.35">
      <c r="A3109" s="7" t="str">
        <f>IF('Payments Export'!A3113="","",'Payments Export'!A3113)</f>
        <v/>
      </c>
      <c r="B3109" s="7" t="str">
        <f>IF('Payments Export'!A3113="","",'Payments Export'!B3113)</f>
        <v/>
      </c>
      <c r="C3109" s="7" t="str">
        <f>IF(IFERROR(VALUE('Payments Export'!H3113),'Payments Export'!H3113)&lt;&gt;0,IFERROR(VALUE('Payments Export'!H3113),'Payments Export'!H3113),"")</f>
        <v/>
      </c>
      <c r="D3109" s="7" t="str">
        <f>IF('Payments Export'!I3113="","",'Payments Export'!I3113)</f>
        <v/>
      </c>
      <c r="E3109" s="7" t="str">
        <f t="shared" si="96"/>
        <v/>
      </c>
      <c r="F3109" s="7" t="str">
        <f>IF('Payments Export'!A3113="","",'Payments Export'!N3113)</f>
        <v/>
      </c>
      <c r="G3109" s="7" t="str">
        <f>IF('Payments Export'!A3113="","",'Payments Export'!O3113)</f>
        <v/>
      </c>
      <c r="H3109" s="7" t="str">
        <f>IF('Payments Export'!B3113="","",G3109-F3109)</f>
        <v/>
      </c>
      <c r="I3109" s="3" t="str">
        <f>IF(C3109&lt;&gt;"",_xlfn.XLOOKUP(IFERROR(VALUE(C3109),C3109),'Items database'!A:A,'Items database'!B:B),(_xlfn.XLOOKUP(LEFT(E3109,3),Services,Services,"")))</f>
        <v/>
      </c>
      <c r="J3109" s="3" t="str">
        <f t="shared" si="97"/>
        <v/>
      </c>
    </row>
    <row r="3110" spans="1:10" x14ac:dyDescent="0.35">
      <c r="A3110" s="7" t="str">
        <f>IF('Payments Export'!A3114="","",'Payments Export'!A3114)</f>
        <v/>
      </c>
      <c r="B3110" s="7" t="str">
        <f>IF('Payments Export'!A3114="","",'Payments Export'!B3114)</f>
        <v/>
      </c>
      <c r="C3110" s="7" t="str">
        <f>IF(IFERROR(VALUE('Payments Export'!H3114),'Payments Export'!H3114)&lt;&gt;0,IFERROR(VALUE('Payments Export'!H3114),'Payments Export'!H3114),"")</f>
        <v/>
      </c>
      <c r="D3110" s="7" t="str">
        <f>IF('Payments Export'!I3114="","",'Payments Export'!I3114)</f>
        <v/>
      </c>
      <c r="E3110" s="7" t="str">
        <f t="shared" si="96"/>
        <v/>
      </c>
      <c r="F3110" s="7" t="str">
        <f>IF('Payments Export'!A3114="","",'Payments Export'!N3114)</f>
        <v/>
      </c>
      <c r="G3110" s="7" t="str">
        <f>IF('Payments Export'!A3114="","",'Payments Export'!O3114)</f>
        <v/>
      </c>
      <c r="H3110" s="7" t="str">
        <f>IF('Payments Export'!B3114="","",G3110-F3110)</f>
        <v/>
      </c>
      <c r="I3110" s="3" t="str">
        <f>IF(C3110&lt;&gt;"",_xlfn.XLOOKUP(IFERROR(VALUE(C3110),C3110),'Items database'!A:A,'Items database'!B:B),(_xlfn.XLOOKUP(LEFT(E3110,3),Services,Services,"")))</f>
        <v/>
      </c>
      <c r="J3110" s="3" t="str">
        <f t="shared" si="97"/>
        <v/>
      </c>
    </row>
    <row r="3111" spans="1:10" x14ac:dyDescent="0.35">
      <c r="A3111" s="7" t="str">
        <f>IF('Payments Export'!A3115="","",'Payments Export'!A3115)</f>
        <v/>
      </c>
      <c r="B3111" s="7" t="str">
        <f>IF('Payments Export'!A3115="","",'Payments Export'!B3115)</f>
        <v/>
      </c>
      <c r="C3111" s="7" t="str">
        <f>IF(IFERROR(VALUE('Payments Export'!H3115),'Payments Export'!H3115)&lt;&gt;0,IFERROR(VALUE('Payments Export'!H3115),'Payments Export'!H3115),"")</f>
        <v/>
      </c>
      <c r="D3111" s="7" t="str">
        <f>IF('Payments Export'!I3115="","",'Payments Export'!I3115)</f>
        <v/>
      </c>
      <c r="E3111" s="7" t="str">
        <f t="shared" si="96"/>
        <v/>
      </c>
      <c r="F3111" s="7" t="str">
        <f>IF('Payments Export'!A3115="","",'Payments Export'!N3115)</f>
        <v/>
      </c>
      <c r="G3111" s="7" t="str">
        <f>IF('Payments Export'!A3115="","",'Payments Export'!O3115)</f>
        <v/>
      </c>
      <c r="H3111" s="7" t="str">
        <f>IF('Payments Export'!B3115="","",G3111-F3111)</f>
        <v/>
      </c>
      <c r="I3111" s="3" t="str">
        <f>IF(C3111&lt;&gt;"",_xlfn.XLOOKUP(IFERROR(VALUE(C3111),C3111),'Items database'!A:A,'Items database'!B:B),(_xlfn.XLOOKUP(LEFT(E3111,3),Services,Services,"")))</f>
        <v/>
      </c>
      <c r="J3111" s="3" t="str">
        <f t="shared" si="97"/>
        <v/>
      </c>
    </row>
    <row r="3112" spans="1:10" x14ac:dyDescent="0.35">
      <c r="A3112" s="7" t="str">
        <f>IF('Payments Export'!A3116="","",'Payments Export'!A3116)</f>
        <v/>
      </c>
      <c r="B3112" s="7" t="str">
        <f>IF('Payments Export'!A3116="","",'Payments Export'!B3116)</f>
        <v/>
      </c>
      <c r="C3112" s="7" t="str">
        <f>IF(IFERROR(VALUE('Payments Export'!H3116),'Payments Export'!H3116)&lt;&gt;0,IFERROR(VALUE('Payments Export'!H3116),'Payments Export'!H3116),"")</f>
        <v/>
      </c>
      <c r="D3112" s="7" t="str">
        <f>IF('Payments Export'!I3116="","",'Payments Export'!I3116)</f>
        <v/>
      </c>
      <c r="E3112" s="7" t="str">
        <f t="shared" si="96"/>
        <v/>
      </c>
      <c r="F3112" s="7" t="str">
        <f>IF('Payments Export'!A3116="","",'Payments Export'!N3116)</f>
        <v/>
      </c>
      <c r="G3112" s="7" t="str">
        <f>IF('Payments Export'!A3116="","",'Payments Export'!O3116)</f>
        <v/>
      </c>
      <c r="H3112" s="7" t="str">
        <f>IF('Payments Export'!B3116="","",G3112-F3112)</f>
        <v/>
      </c>
      <c r="I3112" s="3" t="str">
        <f>IF(C3112&lt;&gt;"",_xlfn.XLOOKUP(IFERROR(VALUE(C3112),C3112),'Items database'!A:A,'Items database'!B:B),(_xlfn.XLOOKUP(LEFT(E3112,3),Services,Services,"")))</f>
        <v/>
      </c>
      <c r="J3112" s="3" t="str">
        <f t="shared" si="97"/>
        <v/>
      </c>
    </row>
    <row r="3113" spans="1:10" x14ac:dyDescent="0.35">
      <c r="A3113" s="7" t="str">
        <f>IF('Payments Export'!A3117="","",'Payments Export'!A3117)</f>
        <v/>
      </c>
      <c r="B3113" s="7" t="str">
        <f>IF('Payments Export'!A3117="","",'Payments Export'!B3117)</f>
        <v/>
      </c>
      <c r="C3113" s="7" t="str">
        <f>IF(IFERROR(VALUE('Payments Export'!H3117),'Payments Export'!H3117)&lt;&gt;0,IFERROR(VALUE('Payments Export'!H3117),'Payments Export'!H3117),"")</f>
        <v/>
      </c>
      <c r="D3113" s="7" t="str">
        <f>IF('Payments Export'!I3117="","",'Payments Export'!I3117)</f>
        <v/>
      </c>
      <c r="E3113" s="7" t="str">
        <f t="shared" si="96"/>
        <v/>
      </c>
      <c r="F3113" s="7" t="str">
        <f>IF('Payments Export'!A3117="","",'Payments Export'!N3117)</f>
        <v/>
      </c>
      <c r="G3113" s="7" t="str">
        <f>IF('Payments Export'!A3117="","",'Payments Export'!O3117)</f>
        <v/>
      </c>
      <c r="H3113" s="7" t="str">
        <f>IF('Payments Export'!B3117="","",G3113-F3113)</f>
        <v/>
      </c>
      <c r="I3113" s="3" t="str">
        <f>IF(C3113&lt;&gt;"",_xlfn.XLOOKUP(IFERROR(VALUE(C3113),C3113),'Items database'!A:A,'Items database'!B:B),(_xlfn.XLOOKUP(LEFT(E3113,3),Services,Services,"")))</f>
        <v/>
      </c>
      <c r="J3113" s="3" t="str">
        <f t="shared" si="97"/>
        <v/>
      </c>
    </row>
    <row r="3114" spans="1:10" x14ac:dyDescent="0.35">
      <c r="A3114" s="7" t="str">
        <f>IF('Payments Export'!A3118="","",'Payments Export'!A3118)</f>
        <v/>
      </c>
      <c r="B3114" s="7" t="str">
        <f>IF('Payments Export'!A3118="","",'Payments Export'!B3118)</f>
        <v/>
      </c>
      <c r="C3114" s="7" t="str">
        <f>IF(IFERROR(VALUE('Payments Export'!H3118),'Payments Export'!H3118)&lt;&gt;0,IFERROR(VALUE('Payments Export'!H3118),'Payments Export'!H3118),"")</f>
        <v/>
      </c>
      <c r="D3114" s="7" t="str">
        <f>IF('Payments Export'!I3118="","",'Payments Export'!I3118)</f>
        <v/>
      </c>
      <c r="E3114" s="7" t="str">
        <f t="shared" si="96"/>
        <v/>
      </c>
      <c r="F3114" s="7" t="str">
        <f>IF('Payments Export'!A3118="","",'Payments Export'!N3118)</f>
        <v/>
      </c>
      <c r="G3114" s="7" t="str">
        <f>IF('Payments Export'!A3118="","",'Payments Export'!O3118)</f>
        <v/>
      </c>
      <c r="H3114" s="7" t="str">
        <f>IF('Payments Export'!B3118="","",G3114-F3114)</f>
        <v/>
      </c>
      <c r="I3114" s="3" t="str">
        <f>IF(C3114&lt;&gt;"",_xlfn.XLOOKUP(IFERROR(VALUE(C3114),C3114),'Items database'!A:A,'Items database'!B:B),(_xlfn.XLOOKUP(LEFT(E3114,3),Services,Services,"")))</f>
        <v/>
      </c>
      <c r="J3114" s="3" t="str">
        <f t="shared" si="97"/>
        <v/>
      </c>
    </row>
    <row r="3115" spans="1:10" x14ac:dyDescent="0.35">
      <c r="A3115" s="7" t="str">
        <f>IF('Payments Export'!A3119="","",'Payments Export'!A3119)</f>
        <v/>
      </c>
      <c r="B3115" s="7" t="str">
        <f>IF('Payments Export'!A3119="","",'Payments Export'!B3119)</f>
        <v/>
      </c>
      <c r="C3115" s="7" t="str">
        <f>IF(IFERROR(VALUE('Payments Export'!H3119),'Payments Export'!H3119)&lt;&gt;0,IFERROR(VALUE('Payments Export'!H3119),'Payments Export'!H3119),"")</f>
        <v/>
      </c>
      <c r="D3115" s="7" t="str">
        <f>IF('Payments Export'!I3119="","",'Payments Export'!I3119)</f>
        <v/>
      </c>
      <c r="E3115" s="7" t="str">
        <f t="shared" si="96"/>
        <v/>
      </c>
      <c r="F3115" s="7" t="str">
        <f>IF('Payments Export'!A3119="","",'Payments Export'!N3119)</f>
        <v/>
      </c>
      <c r="G3115" s="7" t="str">
        <f>IF('Payments Export'!A3119="","",'Payments Export'!O3119)</f>
        <v/>
      </c>
      <c r="H3115" s="7" t="str">
        <f>IF('Payments Export'!B3119="","",G3115-F3115)</f>
        <v/>
      </c>
      <c r="I3115" s="3" t="str">
        <f>IF(C3115&lt;&gt;"",_xlfn.XLOOKUP(IFERROR(VALUE(C3115),C3115),'Items database'!A:A,'Items database'!B:B),(_xlfn.XLOOKUP(LEFT(E3115,3),Services,Services,"")))</f>
        <v/>
      </c>
      <c r="J3115" s="3" t="str">
        <f t="shared" si="97"/>
        <v/>
      </c>
    </row>
    <row r="3116" spans="1:10" x14ac:dyDescent="0.35">
      <c r="A3116" s="7" t="str">
        <f>IF('Payments Export'!A3120="","",'Payments Export'!A3120)</f>
        <v/>
      </c>
      <c r="B3116" s="7" t="str">
        <f>IF('Payments Export'!A3120="","",'Payments Export'!B3120)</f>
        <v/>
      </c>
      <c r="C3116" s="7" t="str">
        <f>IF(IFERROR(VALUE('Payments Export'!H3120),'Payments Export'!H3120)&lt;&gt;0,IFERROR(VALUE('Payments Export'!H3120),'Payments Export'!H3120),"")</f>
        <v/>
      </c>
      <c r="D3116" s="7" t="str">
        <f>IF('Payments Export'!I3120="","",'Payments Export'!I3120)</f>
        <v/>
      </c>
      <c r="E3116" s="7" t="str">
        <f t="shared" si="96"/>
        <v/>
      </c>
      <c r="F3116" s="7" t="str">
        <f>IF('Payments Export'!A3120="","",'Payments Export'!N3120)</f>
        <v/>
      </c>
      <c r="G3116" s="7" t="str">
        <f>IF('Payments Export'!A3120="","",'Payments Export'!O3120)</f>
        <v/>
      </c>
      <c r="H3116" s="7" t="str">
        <f>IF('Payments Export'!B3120="","",G3116-F3116)</f>
        <v/>
      </c>
      <c r="I3116" s="3" t="str">
        <f>IF(C3116&lt;&gt;"",_xlfn.XLOOKUP(IFERROR(VALUE(C3116),C3116),'Items database'!A:A,'Items database'!B:B),(_xlfn.XLOOKUP(LEFT(E3116,3),Services,Services,"")))</f>
        <v/>
      </c>
      <c r="J3116" s="3" t="str">
        <f t="shared" si="97"/>
        <v/>
      </c>
    </row>
    <row r="3117" spans="1:10" x14ac:dyDescent="0.35">
      <c r="A3117" s="7" t="str">
        <f>IF('Payments Export'!A3121="","",'Payments Export'!A3121)</f>
        <v/>
      </c>
      <c r="B3117" s="7" t="str">
        <f>IF('Payments Export'!A3121="","",'Payments Export'!B3121)</f>
        <v/>
      </c>
      <c r="C3117" s="7" t="str">
        <f>IF(IFERROR(VALUE('Payments Export'!H3121),'Payments Export'!H3121)&lt;&gt;0,IFERROR(VALUE('Payments Export'!H3121),'Payments Export'!H3121),"")</f>
        <v/>
      </c>
      <c r="D3117" s="7" t="str">
        <f>IF('Payments Export'!I3121="","",'Payments Export'!I3121)</f>
        <v/>
      </c>
      <c r="E3117" s="7" t="str">
        <f t="shared" si="96"/>
        <v/>
      </c>
      <c r="F3117" s="7" t="str">
        <f>IF('Payments Export'!A3121="","",'Payments Export'!N3121)</f>
        <v/>
      </c>
      <c r="G3117" s="7" t="str">
        <f>IF('Payments Export'!A3121="","",'Payments Export'!O3121)</f>
        <v/>
      </c>
      <c r="H3117" s="7" t="str">
        <f>IF('Payments Export'!B3121="","",G3117-F3117)</f>
        <v/>
      </c>
      <c r="I3117" s="3" t="str">
        <f>IF(C3117&lt;&gt;"",_xlfn.XLOOKUP(IFERROR(VALUE(C3117),C3117),'Items database'!A:A,'Items database'!B:B),(_xlfn.XLOOKUP(LEFT(E3117,3),Services,Services,"")))</f>
        <v/>
      </c>
      <c r="J3117" s="3" t="str">
        <f t="shared" si="97"/>
        <v/>
      </c>
    </row>
    <row r="3118" spans="1:10" x14ac:dyDescent="0.35">
      <c r="A3118" s="7" t="str">
        <f>IF('Payments Export'!A3122="","",'Payments Export'!A3122)</f>
        <v/>
      </c>
      <c r="B3118" s="7" t="str">
        <f>IF('Payments Export'!A3122="","",'Payments Export'!B3122)</f>
        <v/>
      </c>
      <c r="C3118" s="7" t="str">
        <f>IF(IFERROR(VALUE('Payments Export'!H3122),'Payments Export'!H3122)&lt;&gt;0,IFERROR(VALUE('Payments Export'!H3122),'Payments Export'!H3122),"")</f>
        <v/>
      </c>
      <c r="D3118" s="7" t="str">
        <f>IF('Payments Export'!I3122="","",'Payments Export'!I3122)</f>
        <v/>
      </c>
      <c r="E3118" s="7" t="str">
        <f t="shared" si="96"/>
        <v/>
      </c>
      <c r="F3118" s="7" t="str">
        <f>IF('Payments Export'!A3122="","",'Payments Export'!N3122)</f>
        <v/>
      </c>
      <c r="G3118" s="7" t="str">
        <f>IF('Payments Export'!A3122="","",'Payments Export'!O3122)</f>
        <v/>
      </c>
      <c r="H3118" s="7" t="str">
        <f>IF('Payments Export'!B3122="","",G3118-F3118)</f>
        <v/>
      </c>
      <c r="I3118" s="3" t="str">
        <f>IF(C3118&lt;&gt;"",_xlfn.XLOOKUP(IFERROR(VALUE(C3118),C3118),'Items database'!A:A,'Items database'!B:B),(_xlfn.XLOOKUP(LEFT(E3118,3),Services,Services,"")))</f>
        <v/>
      </c>
      <c r="J3118" s="3" t="str">
        <f t="shared" si="97"/>
        <v/>
      </c>
    </row>
    <row r="3119" spans="1:10" x14ac:dyDescent="0.35">
      <c r="A3119" s="7" t="str">
        <f>IF('Payments Export'!A3123="","",'Payments Export'!A3123)</f>
        <v/>
      </c>
      <c r="B3119" s="7" t="str">
        <f>IF('Payments Export'!A3123="","",'Payments Export'!B3123)</f>
        <v/>
      </c>
      <c r="C3119" s="7" t="str">
        <f>IF(IFERROR(VALUE('Payments Export'!H3123),'Payments Export'!H3123)&lt;&gt;0,IFERROR(VALUE('Payments Export'!H3123),'Payments Export'!H3123),"")</f>
        <v/>
      </c>
      <c r="D3119" s="7" t="str">
        <f>IF('Payments Export'!I3123="","",'Payments Export'!I3123)</f>
        <v/>
      </c>
      <c r="E3119" s="7" t="str">
        <f t="shared" si="96"/>
        <v/>
      </c>
      <c r="F3119" s="7" t="str">
        <f>IF('Payments Export'!A3123="","",'Payments Export'!N3123)</f>
        <v/>
      </c>
      <c r="G3119" s="7" t="str">
        <f>IF('Payments Export'!A3123="","",'Payments Export'!O3123)</f>
        <v/>
      </c>
      <c r="H3119" s="7" t="str">
        <f>IF('Payments Export'!B3123="","",G3119-F3119)</f>
        <v/>
      </c>
      <c r="I3119" s="3" t="str">
        <f>IF(C3119&lt;&gt;"",_xlfn.XLOOKUP(IFERROR(VALUE(C3119),C3119),'Items database'!A:A,'Items database'!B:B),(_xlfn.XLOOKUP(LEFT(E3119,3),Services,Services,"")))</f>
        <v/>
      </c>
      <c r="J3119" s="3" t="str">
        <f t="shared" si="97"/>
        <v/>
      </c>
    </row>
    <row r="3120" spans="1:10" x14ac:dyDescent="0.35">
      <c r="A3120" s="7" t="str">
        <f>IF('Payments Export'!A3124="","",'Payments Export'!A3124)</f>
        <v/>
      </c>
      <c r="B3120" s="7" t="str">
        <f>IF('Payments Export'!A3124="","",'Payments Export'!B3124)</f>
        <v/>
      </c>
      <c r="C3120" s="7" t="str">
        <f>IF(IFERROR(VALUE('Payments Export'!H3124),'Payments Export'!H3124)&lt;&gt;0,IFERROR(VALUE('Payments Export'!H3124),'Payments Export'!H3124),"")</f>
        <v/>
      </c>
      <c r="D3120" s="7" t="str">
        <f>IF('Payments Export'!I3124="","",'Payments Export'!I3124)</f>
        <v/>
      </c>
      <c r="E3120" s="7" t="str">
        <f t="shared" si="96"/>
        <v/>
      </c>
      <c r="F3120" s="7" t="str">
        <f>IF('Payments Export'!A3124="","",'Payments Export'!N3124)</f>
        <v/>
      </c>
      <c r="G3120" s="7" t="str">
        <f>IF('Payments Export'!A3124="","",'Payments Export'!O3124)</f>
        <v/>
      </c>
      <c r="H3120" s="7" t="str">
        <f>IF('Payments Export'!B3124="","",G3120-F3120)</f>
        <v/>
      </c>
      <c r="I3120" s="3" t="str">
        <f>IF(C3120&lt;&gt;"",_xlfn.XLOOKUP(IFERROR(VALUE(C3120),C3120),'Items database'!A:A,'Items database'!B:B),(_xlfn.XLOOKUP(LEFT(E3120,3),Services,Services,"")))</f>
        <v/>
      </c>
      <c r="J3120" s="3" t="str">
        <f t="shared" si="97"/>
        <v/>
      </c>
    </row>
    <row r="3121" spans="1:10" x14ac:dyDescent="0.35">
      <c r="A3121" s="7" t="str">
        <f>IF('Payments Export'!A3125="","",'Payments Export'!A3125)</f>
        <v/>
      </c>
      <c r="B3121" s="7" t="str">
        <f>IF('Payments Export'!A3125="","",'Payments Export'!B3125)</f>
        <v/>
      </c>
      <c r="C3121" s="7" t="str">
        <f>IF(IFERROR(VALUE('Payments Export'!H3125),'Payments Export'!H3125)&lt;&gt;0,IFERROR(VALUE('Payments Export'!H3125),'Payments Export'!H3125),"")</f>
        <v/>
      </c>
      <c r="D3121" s="7" t="str">
        <f>IF('Payments Export'!I3125="","",'Payments Export'!I3125)</f>
        <v/>
      </c>
      <c r="E3121" s="7" t="str">
        <f t="shared" si="96"/>
        <v/>
      </c>
      <c r="F3121" s="7" t="str">
        <f>IF('Payments Export'!A3125="","",'Payments Export'!N3125)</f>
        <v/>
      </c>
      <c r="G3121" s="7" t="str">
        <f>IF('Payments Export'!A3125="","",'Payments Export'!O3125)</f>
        <v/>
      </c>
      <c r="H3121" s="7" t="str">
        <f>IF('Payments Export'!B3125="","",G3121-F3121)</f>
        <v/>
      </c>
      <c r="I3121" s="3" t="str">
        <f>IF(C3121&lt;&gt;"",_xlfn.XLOOKUP(IFERROR(VALUE(C3121),C3121),'Items database'!A:A,'Items database'!B:B),(_xlfn.XLOOKUP(LEFT(E3121,3),Services,Services,"")))</f>
        <v/>
      </c>
      <c r="J3121" s="3" t="str">
        <f t="shared" si="97"/>
        <v/>
      </c>
    </row>
    <row r="3122" spans="1:10" x14ac:dyDescent="0.35">
      <c r="A3122" s="7" t="str">
        <f>IF('Payments Export'!A3126="","",'Payments Export'!A3126)</f>
        <v/>
      </c>
      <c r="B3122" s="7" t="str">
        <f>IF('Payments Export'!A3126="","",'Payments Export'!B3126)</f>
        <v/>
      </c>
      <c r="C3122" s="7" t="str">
        <f>IF(IFERROR(VALUE('Payments Export'!H3126),'Payments Export'!H3126)&lt;&gt;0,IFERROR(VALUE('Payments Export'!H3126),'Payments Export'!H3126),"")</f>
        <v/>
      </c>
      <c r="D3122" s="7" t="str">
        <f>IF('Payments Export'!I3126="","",'Payments Export'!I3126)</f>
        <v/>
      </c>
      <c r="E3122" s="7" t="str">
        <f t="shared" si="96"/>
        <v/>
      </c>
      <c r="F3122" s="7" t="str">
        <f>IF('Payments Export'!A3126="","",'Payments Export'!N3126)</f>
        <v/>
      </c>
      <c r="G3122" s="7" t="str">
        <f>IF('Payments Export'!A3126="","",'Payments Export'!O3126)</f>
        <v/>
      </c>
      <c r="H3122" s="7" t="str">
        <f>IF('Payments Export'!B3126="","",G3122-F3122)</f>
        <v/>
      </c>
      <c r="I3122" s="3" t="str">
        <f>IF(C3122&lt;&gt;"",_xlfn.XLOOKUP(IFERROR(VALUE(C3122),C3122),'Items database'!A:A,'Items database'!B:B),(_xlfn.XLOOKUP(LEFT(E3122,3),Services,Services,"")))</f>
        <v/>
      </c>
      <c r="J3122" s="3" t="str">
        <f t="shared" si="97"/>
        <v/>
      </c>
    </row>
    <row r="3123" spans="1:10" x14ac:dyDescent="0.35">
      <c r="A3123" s="7" t="str">
        <f>IF('Payments Export'!A3127="","",'Payments Export'!A3127)</f>
        <v/>
      </c>
      <c r="B3123" s="7" t="str">
        <f>IF('Payments Export'!A3127="","",'Payments Export'!B3127)</f>
        <v/>
      </c>
      <c r="C3123" s="7" t="str">
        <f>IF(IFERROR(VALUE('Payments Export'!H3127),'Payments Export'!H3127)&lt;&gt;0,IFERROR(VALUE('Payments Export'!H3127),'Payments Export'!H3127),"")</f>
        <v/>
      </c>
      <c r="D3123" s="7" t="str">
        <f>IF('Payments Export'!I3127="","",'Payments Export'!I3127)</f>
        <v/>
      </c>
      <c r="E3123" s="7" t="str">
        <f t="shared" si="96"/>
        <v/>
      </c>
      <c r="F3123" s="7" t="str">
        <f>IF('Payments Export'!A3127="","",'Payments Export'!N3127)</f>
        <v/>
      </c>
      <c r="G3123" s="7" t="str">
        <f>IF('Payments Export'!A3127="","",'Payments Export'!O3127)</f>
        <v/>
      </c>
      <c r="H3123" s="7" t="str">
        <f>IF('Payments Export'!B3127="","",G3123-F3123)</f>
        <v/>
      </c>
      <c r="I3123" s="3" t="str">
        <f>IF(C3123&lt;&gt;"",_xlfn.XLOOKUP(IFERROR(VALUE(C3123),C3123),'Items database'!A:A,'Items database'!B:B),(_xlfn.XLOOKUP(LEFT(E3123,3),Services,Services,"")))</f>
        <v/>
      </c>
      <c r="J3123" s="3" t="str">
        <f t="shared" si="97"/>
        <v/>
      </c>
    </row>
    <row r="3124" spans="1:10" x14ac:dyDescent="0.35">
      <c r="A3124" s="7" t="str">
        <f>IF('Payments Export'!A3128="","",'Payments Export'!A3128)</f>
        <v/>
      </c>
      <c r="B3124" s="7" t="str">
        <f>IF('Payments Export'!A3128="","",'Payments Export'!B3128)</f>
        <v/>
      </c>
      <c r="C3124" s="7" t="str">
        <f>IF(IFERROR(VALUE('Payments Export'!H3128),'Payments Export'!H3128)&lt;&gt;0,IFERROR(VALUE('Payments Export'!H3128),'Payments Export'!H3128),"")</f>
        <v/>
      </c>
      <c r="D3124" s="7" t="str">
        <f>IF('Payments Export'!I3128="","",'Payments Export'!I3128)</f>
        <v/>
      </c>
      <c r="E3124" s="7" t="str">
        <f t="shared" si="96"/>
        <v/>
      </c>
      <c r="F3124" s="7" t="str">
        <f>IF('Payments Export'!A3128="","",'Payments Export'!N3128)</f>
        <v/>
      </c>
      <c r="G3124" s="7" t="str">
        <f>IF('Payments Export'!A3128="","",'Payments Export'!O3128)</f>
        <v/>
      </c>
      <c r="H3124" s="7" t="str">
        <f>IF('Payments Export'!B3128="","",G3124-F3124)</f>
        <v/>
      </c>
      <c r="I3124" s="3" t="str">
        <f>IF(C3124&lt;&gt;"",_xlfn.XLOOKUP(IFERROR(VALUE(C3124),C3124),'Items database'!A:A,'Items database'!B:B),(_xlfn.XLOOKUP(LEFT(E3124,3),Services,Services,"")))</f>
        <v/>
      </c>
      <c r="J3124" s="3" t="str">
        <f t="shared" si="97"/>
        <v/>
      </c>
    </row>
    <row r="3125" spans="1:10" x14ac:dyDescent="0.35">
      <c r="A3125" s="7" t="str">
        <f>IF('Payments Export'!A3129="","",'Payments Export'!A3129)</f>
        <v/>
      </c>
      <c r="B3125" s="7" t="str">
        <f>IF('Payments Export'!A3129="","",'Payments Export'!B3129)</f>
        <v/>
      </c>
      <c r="C3125" s="7" t="str">
        <f>IF(IFERROR(VALUE('Payments Export'!H3129),'Payments Export'!H3129)&lt;&gt;0,IFERROR(VALUE('Payments Export'!H3129),'Payments Export'!H3129),"")</f>
        <v/>
      </c>
      <c r="D3125" s="7" t="str">
        <f>IF('Payments Export'!I3129="","",'Payments Export'!I3129)</f>
        <v/>
      </c>
      <c r="E3125" s="7" t="str">
        <f t="shared" si="96"/>
        <v/>
      </c>
      <c r="F3125" s="7" t="str">
        <f>IF('Payments Export'!A3129="","",'Payments Export'!N3129)</f>
        <v/>
      </c>
      <c r="G3125" s="7" t="str">
        <f>IF('Payments Export'!A3129="","",'Payments Export'!O3129)</f>
        <v/>
      </c>
      <c r="H3125" s="7" t="str">
        <f>IF('Payments Export'!B3129="","",G3125-F3125)</f>
        <v/>
      </c>
      <c r="I3125" s="3" t="str">
        <f>IF(C3125&lt;&gt;"",_xlfn.XLOOKUP(IFERROR(VALUE(C3125),C3125),'Items database'!A:A,'Items database'!B:B),(_xlfn.XLOOKUP(LEFT(E3125,3),Services,Services,"")))</f>
        <v/>
      </c>
      <c r="J3125" s="3" t="str">
        <f t="shared" si="97"/>
        <v/>
      </c>
    </row>
    <row r="3126" spans="1:10" x14ac:dyDescent="0.35">
      <c r="A3126" s="7" t="str">
        <f>IF('Payments Export'!A3130="","",'Payments Export'!A3130)</f>
        <v/>
      </c>
      <c r="B3126" s="7" t="str">
        <f>IF('Payments Export'!A3130="","",'Payments Export'!B3130)</f>
        <v/>
      </c>
      <c r="C3126" s="7" t="str">
        <f>IF(IFERROR(VALUE('Payments Export'!H3130),'Payments Export'!H3130)&lt;&gt;0,IFERROR(VALUE('Payments Export'!H3130),'Payments Export'!H3130),"")</f>
        <v/>
      </c>
      <c r="D3126" s="7" t="str">
        <f>IF('Payments Export'!I3130="","",'Payments Export'!I3130)</f>
        <v/>
      </c>
      <c r="E3126" s="7" t="str">
        <f t="shared" si="96"/>
        <v/>
      </c>
      <c r="F3126" s="7" t="str">
        <f>IF('Payments Export'!A3130="","",'Payments Export'!N3130)</f>
        <v/>
      </c>
      <c r="G3126" s="7" t="str">
        <f>IF('Payments Export'!A3130="","",'Payments Export'!O3130)</f>
        <v/>
      </c>
      <c r="H3126" s="7" t="str">
        <f>IF('Payments Export'!B3130="","",G3126-F3126)</f>
        <v/>
      </c>
      <c r="I3126" s="3" t="str">
        <f>IF(C3126&lt;&gt;"",_xlfn.XLOOKUP(IFERROR(VALUE(C3126),C3126),'Items database'!A:A,'Items database'!B:B),(_xlfn.XLOOKUP(LEFT(E3126,3),Services,Services,"")))</f>
        <v/>
      </c>
      <c r="J3126" s="3" t="str">
        <f t="shared" si="97"/>
        <v/>
      </c>
    </row>
    <row r="3127" spans="1:10" x14ac:dyDescent="0.35">
      <c r="A3127" s="7" t="str">
        <f>IF('Payments Export'!A3131="","",'Payments Export'!A3131)</f>
        <v/>
      </c>
      <c r="B3127" s="7" t="str">
        <f>IF('Payments Export'!A3131="","",'Payments Export'!B3131)</f>
        <v/>
      </c>
      <c r="C3127" s="7" t="str">
        <f>IF(IFERROR(VALUE('Payments Export'!H3131),'Payments Export'!H3131)&lt;&gt;0,IFERROR(VALUE('Payments Export'!H3131),'Payments Export'!H3131),"")</f>
        <v/>
      </c>
      <c r="D3127" s="7" t="str">
        <f>IF('Payments Export'!I3131="","",'Payments Export'!I3131)</f>
        <v/>
      </c>
      <c r="E3127" s="7" t="str">
        <f t="shared" si="96"/>
        <v/>
      </c>
      <c r="F3127" s="7" t="str">
        <f>IF('Payments Export'!A3131="","",'Payments Export'!N3131)</f>
        <v/>
      </c>
      <c r="G3127" s="7" t="str">
        <f>IF('Payments Export'!A3131="","",'Payments Export'!O3131)</f>
        <v/>
      </c>
      <c r="H3127" s="7" t="str">
        <f>IF('Payments Export'!B3131="","",G3127-F3127)</f>
        <v/>
      </c>
      <c r="I3127" s="3" t="str">
        <f>IF(C3127&lt;&gt;"",_xlfn.XLOOKUP(IFERROR(VALUE(C3127),C3127),'Items database'!A:A,'Items database'!B:B),(_xlfn.XLOOKUP(LEFT(E3127,3),Services,Services,"")))</f>
        <v/>
      </c>
      <c r="J3127" s="3" t="str">
        <f t="shared" si="97"/>
        <v/>
      </c>
    </row>
    <row r="3128" spans="1:10" x14ac:dyDescent="0.35">
      <c r="A3128" s="7" t="str">
        <f>IF('Payments Export'!A3132="","",'Payments Export'!A3132)</f>
        <v/>
      </c>
      <c r="B3128" s="7" t="str">
        <f>IF('Payments Export'!A3132="","",'Payments Export'!B3132)</f>
        <v/>
      </c>
      <c r="C3128" s="7" t="str">
        <f>IF(IFERROR(VALUE('Payments Export'!H3132),'Payments Export'!H3132)&lt;&gt;0,IFERROR(VALUE('Payments Export'!H3132),'Payments Export'!H3132),"")</f>
        <v/>
      </c>
      <c r="D3128" s="7" t="str">
        <f>IF('Payments Export'!I3132="","",'Payments Export'!I3132)</f>
        <v/>
      </c>
      <c r="E3128" s="7" t="str">
        <f t="shared" si="96"/>
        <v/>
      </c>
      <c r="F3128" s="7" t="str">
        <f>IF('Payments Export'!A3132="","",'Payments Export'!N3132)</f>
        <v/>
      </c>
      <c r="G3128" s="7" t="str">
        <f>IF('Payments Export'!A3132="","",'Payments Export'!O3132)</f>
        <v/>
      </c>
      <c r="H3128" s="7" t="str">
        <f>IF('Payments Export'!B3132="","",G3128-F3128)</f>
        <v/>
      </c>
      <c r="I3128" s="3" t="str">
        <f>IF(C3128&lt;&gt;"",_xlfn.XLOOKUP(IFERROR(VALUE(C3128),C3128),'Items database'!A:A,'Items database'!B:B),(_xlfn.XLOOKUP(LEFT(E3128,3),Services,Services,"")))</f>
        <v/>
      </c>
      <c r="J3128" s="3" t="str">
        <f t="shared" si="97"/>
        <v/>
      </c>
    </row>
    <row r="3129" spans="1:10" x14ac:dyDescent="0.35">
      <c r="A3129" s="7" t="str">
        <f>IF('Payments Export'!A3133="","",'Payments Export'!A3133)</f>
        <v/>
      </c>
      <c r="B3129" s="7" t="str">
        <f>IF('Payments Export'!A3133="","",'Payments Export'!B3133)</f>
        <v/>
      </c>
      <c r="C3129" s="7" t="str">
        <f>IF(IFERROR(VALUE('Payments Export'!H3133),'Payments Export'!H3133)&lt;&gt;0,IFERROR(VALUE('Payments Export'!H3133),'Payments Export'!H3133),"")</f>
        <v/>
      </c>
      <c r="D3129" s="7" t="str">
        <f>IF('Payments Export'!I3133="","",'Payments Export'!I3133)</f>
        <v/>
      </c>
      <c r="E3129" s="7" t="str">
        <f t="shared" si="96"/>
        <v/>
      </c>
      <c r="F3129" s="7" t="str">
        <f>IF('Payments Export'!A3133="","",'Payments Export'!N3133)</f>
        <v/>
      </c>
      <c r="G3129" s="7" t="str">
        <f>IF('Payments Export'!A3133="","",'Payments Export'!O3133)</f>
        <v/>
      </c>
      <c r="H3129" s="7" t="str">
        <f>IF('Payments Export'!B3133="","",G3129-F3129)</f>
        <v/>
      </c>
      <c r="I3129" s="3" t="str">
        <f>IF(C3129&lt;&gt;"",_xlfn.XLOOKUP(IFERROR(VALUE(C3129),C3129),'Items database'!A:A,'Items database'!B:B),(_xlfn.XLOOKUP(LEFT(E3129,3),Services,Services,"")))</f>
        <v/>
      </c>
      <c r="J3129" s="3" t="str">
        <f t="shared" si="97"/>
        <v/>
      </c>
    </row>
    <row r="3130" spans="1:10" x14ac:dyDescent="0.35">
      <c r="A3130" s="7" t="str">
        <f>IF('Payments Export'!A3134="","",'Payments Export'!A3134)</f>
        <v/>
      </c>
      <c r="B3130" s="7" t="str">
        <f>IF('Payments Export'!A3134="","",'Payments Export'!B3134)</f>
        <v/>
      </c>
      <c r="C3130" s="7" t="str">
        <f>IF(IFERROR(VALUE('Payments Export'!H3134),'Payments Export'!H3134)&lt;&gt;0,IFERROR(VALUE('Payments Export'!H3134),'Payments Export'!H3134),"")</f>
        <v/>
      </c>
      <c r="D3130" s="7" t="str">
        <f>IF('Payments Export'!I3134="","",'Payments Export'!I3134)</f>
        <v/>
      </c>
      <c r="E3130" s="7" t="str">
        <f t="shared" si="96"/>
        <v/>
      </c>
      <c r="F3130" s="7" t="str">
        <f>IF('Payments Export'!A3134="","",'Payments Export'!N3134)</f>
        <v/>
      </c>
      <c r="G3130" s="7" t="str">
        <f>IF('Payments Export'!A3134="","",'Payments Export'!O3134)</f>
        <v/>
      </c>
      <c r="H3130" s="7" t="str">
        <f>IF('Payments Export'!B3134="","",G3130-F3130)</f>
        <v/>
      </c>
      <c r="I3130" s="3" t="str">
        <f>IF(C3130&lt;&gt;"",_xlfn.XLOOKUP(IFERROR(VALUE(C3130),C3130),'Items database'!A:A,'Items database'!B:B),(_xlfn.XLOOKUP(LEFT(E3130,3),Services,Services,"")))</f>
        <v/>
      </c>
      <c r="J3130" s="3" t="str">
        <f t="shared" si="97"/>
        <v/>
      </c>
    </row>
    <row r="3131" spans="1:10" x14ac:dyDescent="0.35">
      <c r="A3131" s="7" t="str">
        <f>IF('Payments Export'!A3135="","",'Payments Export'!A3135)</f>
        <v/>
      </c>
      <c r="B3131" s="7" t="str">
        <f>IF('Payments Export'!A3135="","",'Payments Export'!B3135)</f>
        <v/>
      </c>
      <c r="C3131" s="7" t="str">
        <f>IF(IFERROR(VALUE('Payments Export'!H3135),'Payments Export'!H3135)&lt;&gt;0,IFERROR(VALUE('Payments Export'!H3135),'Payments Export'!H3135),"")</f>
        <v/>
      </c>
      <c r="D3131" s="7" t="str">
        <f>IF('Payments Export'!I3135="","",'Payments Export'!I3135)</f>
        <v/>
      </c>
      <c r="E3131" s="7" t="str">
        <f t="shared" si="96"/>
        <v/>
      </c>
      <c r="F3131" s="7" t="str">
        <f>IF('Payments Export'!A3135="","",'Payments Export'!N3135)</f>
        <v/>
      </c>
      <c r="G3131" s="7" t="str">
        <f>IF('Payments Export'!A3135="","",'Payments Export'!O3135)</f>
        <v/>
      </c>
      <c r="H3131" s="7" t="str">
        <f>IF('Payments Export'!B3135="","",G3131-F3131)</f>
        <v/>
      </c>
      <c r="I3131" s="3" t="str">
        <f>IF(C3131&lt;&gt;"",_xlfn.XLOOKUP(IFERROR(VALUE(C3131),C3131),'Items database'!A:A,'Items database'!B:B),(_xlfn.XLOOKUP(LEFT(E3131,3),Services,Services,"")))</f>
        <v/>
      </c>
      <c r="J3131" s="3" t="str">
        <f t="shared" si="97"/>
        <v/>
      </c>
    </row>
    <row r="3132" spans="1:10" x14ac:dyDescent="0.35">
      <c r="A3132" s="7" t="str">
        <f>IF('Payments Export'!A3136="","",'Payments Export'!A3136)</f>
        <v/>
      </c>
      <c r="B3132" s="7" t="str">
        <f>IF('Payments Export'!A3136="","",'Payments Export'!B3136)</f>
        <v/>
      </c>
      <c r="C3132" s="7" t="str">
        <f>IF(IFERROR(VALUE('Payments Export'!H3136),'Payments Export'!H3136)&lt;&gt;0,IFERROR(VALUE('Payments Export'!H3136),'Payments Export'!H3136),"")</f>
        <v/>
      </c>
      <c r="D3132" s="7" t="str">
        <f>IF('Payments Export'!I3136="","",'Payments Export'!I3136)</f>
        <v/>
      </c>
      <c r="E3132" s="7" t="str">
        <f t="shared" si="96"/>
        <v/>
      </c>
      <c r="F3132" s="7" t="str">
        <f>IF('Payments Export'!A3136="","",'Payments Export'!N3136)</f>
        <v/>
      </c>
      <c r="G3132" s="7" t="str">
        <f>IF('Payments Export'!A3136="","",'Payments Export'!O3136)</f>
        <v/>
      </c>
      <c r="H3132" s="7" t="str">
        <f>IF('Payments Export'!B3136="","",G3132-F3132)</f>
        <v/>
      </c>
      <c r="I3132" s="3" t="str">
        <f>IF(C3132&lt;&gt;"",_xlfn.XLOOKUP(IFERROR(VALUE(C3132),C3132),'Items database'!A:A,'Items database'!B:B),(_xlfn.XLOOKUP(LEFT(E3132,3),Services,Services,"")))</f>
        <v/>
      </c>
      <c r="J3132" s="3" t="str">
        <f t="shared" si="97"/>
        <v/>
      </c>
    </row>
    <row r="3133" spans="1:10" x14ac:dyDescent="0.35">
      <c r="A3133" s="7" t="str">
        <f>IF('Payments Export'!A3137="","",'Payments Export'!A3137)</f>
        <v/>
      </c>
      <c r="B3133" s="7" t="str">
        <f>IF('Payments Export'!A3137="","",'Payments Export'!B3137)</f>
        <v/>
      </c>
      <c r="C3133" s="7" t="str">
        <f>IF(IFERROR(VALUE('Payments Export'!H3137),'Payments Export'!H3137)&lt;&gt;0,IFERROR(VALUE('Payments Export'!H3137),'Payments Export'!H3137),"")</f>
        <v/>
      </c>
      <c r="D3133" s="7" t="str">
        <f>IF('Payments Export'!I3137="","",'Payments Export'!I3137)</f>
        <v/>
      </c>
      <c r="E3133" s="7" t="str">
        <f t="shared" si="96"/>
        <v/>
      </c>
      <c r="F3133" s="7" t="str">
        <f>IF('Payments Export'!A3137="","",'Payments Export'!N3137)</f>
        <v/>
      </c>
      <c r="G3133" s="7" t="str">
        <f>IF('Payments Export'!A3137="","",'Payments Export'!O3137)</f>
        <v/>
      </c>
      <c r="H3133" s="7" t="str">
        <f>IF('Payments Export'!B3137="","",G3133-F3133)</f>
        <v/>
      </c>
      <c r="I3133" s="3" t="str">
        <f>IF(C3133&lt;&gt;"",_xlfn.XLOOKUP(IFERROR(VALUE(C3133),C3133),'Items database'!A:A,'Items database'!B:B),(_xlfn.XLOOKUP(LEFT(E3133,3),Services,Services,"")))</f>
        <v/>
      </c>
      <c r="J3133" s="3" t="str">
        <f t="shared" si="97"/>
        <v/>
      </c>
    </row>
    <row r="3134" spans="1:10" x14ac:dyDescent="0.35">
      <c r="A3134" s="7" t="str">
        <f>IF('Payments Export'!A3138="","",'Payments Export'!A3138)</f>
        <v/>
      </c>
      <c r="B3134" s="7" t="str">
        <f>IF('Payments Export'!A3138="","",'Payments Export'!B3138)</f>
        <v/>
      </c>
      <c r="C3134" s="7" t="str">
        <f>IF(IFERROR(VALUE('Payments Export'!H3138),'Payments Export'!H3138)&lt;&gt;0,IFERROR(VALUE('Payments Export'!H3138),'Payments Export'!H3138),"")</f>
        <v/>
      </c>
      <c r="D3134" s="7" t="str">
        <f>IF('Payments Export'!I3138="","",'Payments Export'!I3138)</f>
        <v/>
      </c>
      <c r="E3134" s="7" t="str">
        <f t="shared" si="96"/>
        <v/>
      </c>
      <c r="F3134" s="7" t="str">
        <f>IF('Payments Export'!A3138="","",'Payments Export'!N3138)</f>
        <v/>
      </c>
      <c r="G3134" s="7" t="str">
        <f>IF('Payments Export'!A3138="","",'Payments Export'!O3138)</f>
        <v/>
      </c>
      <c r="H3134" s="7" t="str">
        <f>IF('Payments Export'!B3138="","",G3134-F3134)</f>
        <v/>
      </c>
      <c r="I3134" s="3" t="str">
        <f>IF(C3134&lt;&gt;"",_xlfn.XLOOKUP(IFERROR(VALUE(C3134),C3134),'Items database'!A:A,'Items database'!B:B),(_xlfn.XLOOKUP(LEFT(E3134,3),Services,Services,"")))</f>
        <v/>
      </c>
      <c r="J3134" s="3" t="str">
        <f t="shared" si="97"/>
        <v/>
      </c>
    </row>
    <row r="3135" spans="1:10" x14ac:dyDescent="0.35">
      <c r="A3135" s="7" t="str">
        <f>IF('Payments Export'!A3139="","",'Payments Export'!A3139)</f>
        <v/>
      </c>
      <c r="B3135" s="7" t="str">
        <f>IF('Payments Export'!A3139="","",'Payments Export'!B3139)</f>
        <v/>
      </c>
      <c r="C3135" s="7" t="str">
        <f>IF(IFERROR(VALUE('Payments Export'!H3139),'Payments Export'!H3139)&lt;&gt;0,IFERROR(VALUE('Payments Export'!H3139),'Payments Export'!H3139),"")</f>
        <v/>
      </c>
      <c r="D3135" s="7" t="str">
        <f>IF('Payments Export'!I3139="","",'Payments Export'!I3139)</f>
        <v/>
      </c>
      <c r="E3135" s="7" t="str">
        <f t="shared" si="96"/>
        <v/>
      </c>
      <c r="F3135" s="7" t="str">
        <f>IF('Payments Export'!A3139="","",'Payments Export'!N3139)</f>
        <v/>
      </c>
      <c r="G3135" s="7" t="str">
        <f>IF('Payments Export'!A3139="","",'Payments Export'!O3139)</f>
        <v/>
      </c>
      <c r="H3135" s="7" t="str">
        <f>IF('Payments Export'!B3139="","",G3135-F3135)</f>
        <v/>
      </c>
      <c r="I3135" s="3" t="str">
        <f>IF(C3135&lt;&gt;"",_xlfn.XLOOKUP(IFERROR(VALUE(C3135),C3135),'Items database'!A:A,'Items database'!B:B),(_xlfn.XLOOKUP(LEFT(E3135,3),Services,Services,"")))</f>
        <v/>
      </c>
      <c r="J3135" s="3" t="str">
        <f t="shared" si="97"/>
        <v/>
      </c>
    </row>
    <row r="3136" spans="1:10" x14ac:dyDescent="0.35">
      <c r="A3136" s="7" t="str">
        <f>IF('Payments Export'!A3140="","",'Payments Export'!A3140)</f>
        <v/>
      </c>
      <c r="B3136" s="7" t="str">
        <f>IF('Payments Export'!A3140="","",'Payments Export'!B3140)</f>
        <v/>
      </c>
      <c r="C3136" s="7" t="str">
        <f>IF(IFERROR(VALUE('Payments Export'!H3140),'Payments Export'!H3140)&lt;&gt;0,IFERROR(VALUE('Payments Export'!H3140),'Payments Export'!H3140),"")</f>
        <v/>
      </c>
      <c r="D3136" s="7" t="str">
        <f>IF('Payments Export'!I3140="","",'Payments Export'!I3140)</f>
        <v/>
      </c>
      <c r="E3136" s="7" t="str">
        <f t="shared" si="96"/>
        <v/>
      </c>
      <c r="F3136" s="7" t="str">
        <f>IF('Payments Export'!A3140="","",'Payments Export'!N3140)</f>
        <v/>
      </c>
      <c r="G3136" s="7" t="str">
        <f>IF('Payments Export'!A3140="","",'Payments Export'!O3140)</f>
        <v/>
      </c>
      <c r="H3136" s="7" t="str">
        <f>IF('Payments Export'!B3140="","",G3136-F3136)</f>
        <v/>
      </c>
      <c r="I3136" s="3" t="str">
        <f>IF(C3136&lt;&gt;"",_xlfn.XLOOKUP(IFERROR(VALUE(C3136),C3136),'Items database'!A:A,'Items database'!B:B),(_xlfn.XLOOKUP(LEFT(E3136,3),Services,Services,"")))</f>
        <v/>
      </c>
      <c r="J3136" s="3" t="str">
        <f t="shared" si="97"/>
        <v/>
      </c>
    </row>
    <row r="3137" spans="1:10" x14ac:dyDescent="0.35">
      <c r="A3137" s="7" t="str">
        <f>IF('Payments Export'!A3141="","",'Payments Export'!A3141)</f>
        <v/>
      </c>
      <c r="B3137" s="7" t="str">
        <f>IF('Payments Export'!A3141="","",'Payments Export'!B3141)</f>
        <v/>
      </c>
      <c r="C3137" s="7" t="str">
        <f>IF(IFERROR(VALUE('Payments Export'!H3141),'Payments Export'!H3141)&lt;&gt;0,IFERROR(VALUE('Payments Export'!H3141),'Payments Export'!H3141),"")</f>
        <v/>
      </c>
      <c r="D3137" s="7" t="str">
        <f>IF('Payments Export'!I3141="","",'Payments Export'!I3141)</f>
        <v/>
      </c>
      <c r="E3137" s="7" t="str">
        <f t="shared" ref="E3137:E3200" si="98">LEFT(D3137,66)</f>
        <v/>
      </c>
      <c r="F3137" s="7" t="str">
        <f>IF('Payments Export'!A3141="","",'Payments Export'!N3141)</f>
        <v/>
      </c>
      <c r="G3137" s="7" t="str">
        <f>IF('Payments Export'!A3141="","",'Payments Export'!O3141)</f>
        <v/>
      </c>
      <c r="H3137" s="7" t="str">
        <f>IF('Payments Export'!B3141="","",G3137-F3137)</f>
        <v/>
      </c>
      <c r="I3137" s="3" t="str">
        <f>IF(C3137&lt;&gt;"",_xlfn.XLOOKUP(IFERROR(VALUE(C3137),C3137),'Items database'!A:A,'Items database'!B:B),(_xlfn.XLOOKUP(LEFT(E3137,3),Services,Services,"")))</f>
        <v/>
      </c>
      <c r="J3137" s="3" t="str">
        <f t="shared" ref="J3137:J3200" si="99">IF(ISNUMBER(F3137)=TRUE,IF(F3137=0,"","GST"),"")</f>
        <v/>
      </c>
    </row>
    <row r="3138" spans="1:10" x14ac:dyDescent="0.35">
      <c r="A3138" s="7" t="str">
        <f>IF('Payments Export'!A3142="","",'Payments Export'!A3142)</f>
        <v/>
      </c>
      <c r="B3138" s="7" t="str">
        <f>IF('Payments Export'!A3142="","",'Payments Export'!B3142)</f>
        <v/>
      </c>
      <c r="C3138" s="7" t="str">
        <f>IF(IFERROR(VALUE('Payments Export'!H3142),'Payments Export'!H3142)&lt;&gt;0,IFERROR(VALUE('Payments Export'!H3142),'Payments Export'!H3142),"")</f>
        <v/>
      </c>
      <c r="D3138" s="7" t="str">
        <f>IF('Payments Export'!I3142="","",'Payments Export'!I3142)</f>
        <v/>
      </c>
      <c r="E3138" s="7" t="str">
        <f t="shared" si="98"/>
        <v/>
      </c>
      <c r="F3138" s="7" t="str">
        <f>IF('Payments Export'!A3142="","",'Payments Export'!N3142)</f>
        <v/>
      </c>
      <c r="G3138" s="7" t="str">
        <f>IF('Payments Export'!A3142="","",'Payments Export'!O3142)</f>
        <v/>
      </c>
      <c r="H3138" s="7" t="str">
        <f>IF('Payments Export'!B3142="","",G3138-F3138)</f>
        <v/>
      </c>
      <c r="I3138" s="3" t="str">
        <f>IF(C3138&lt;&gt;"",_xlfn.XLOOKUP(IFERROR(VALUE(C3138),C3138),'Items database'!A:A,'Items database'!B:B),(_xlfn.XLOOKUP(LEFT(E3138,3),Services,Services,"")))</f>
        <v/>
      </c>
      <c r="J3138" s="3" t="str">
        <f t="shared" si="99"/>
        <v/>
      </c>
    </row>
    <row r="3139" spans="1:10" x14ac:dyDescent="0.35">
      <c r="A3139" s="7" t="str">
        <f>IF('Payments Export'!A3143="","",'Payments Export'!A3143)</f>
        <v/>
      </c>
      <c r="B3139" s="7" t="str">
        <f>IF('Payments Export'!A3143="","",'Payments Export'!B3143)</f>
        <v/>
      </c>
      <c r="C3139" s="7" t="str">
        <f>IF(IFERROR(VALUE('Payments Export'!H3143),'Payments Export'!H3143)&lt;&gt;0,IFERROR(VALUE('Payments Export'!H3143),'Payments Export'!H3143),"")</f>
        <v/>
      </c>
      <c r="D3139" s="7" t="str">
        <f>IF('Payments Export'!I3143="","",'Payments Export'!I3143)</f>
        <v/>
      </c>
      <c r="E3139" s="7" t="str">
        <f t="shared" si="98"/>
        <v/>
      </c>
      <c r="F3139" s="7" t="str">
        <f>IF('Payments Export'!A3143="","",'Payments Export'!N3143)</f>
        <v/>
      </c>
      <c r="G3139" s="7" t="str">
        <f>IF('Payments Export'!A3143="","",'Payments Export'!O3143)</f>
        <v/>
      </c>
      <c r="H3139" s="7" t="str">
        <f>IF('Payments Export'!B3143="","",G3139-F3139)</f>
        <v/>
      </c>
      <c r="I3139" s="3" t="str">
        <f>IF(C3139&lt;&gt;"",_xlfn.XLOOKUP(IFERROR(VALUE(C3139),C3139),'Items database'!A:A,'Items database'!B:B),(_xlfn.XLOOKUP(LEFT(E3139,3),Services,Services,"")))</f>
        <v/>
      </c>
      <c r="J3139" s="3" t="str">
        <f t="shared" si="99"/>
        <v/>
      </c>
    </row>
    <row r="3140" spans="1:10" x14ac:dyDescent="0.35">
      <c r="A3140" s="7" t="str">
        <f>IF('Payments Export'!A3144="","",'Payments Export'!A3144)</f>
        <v/>
      </c>
      <c r="B3140" s="7" t="str">
        <f>IF('Payments Export'!A3144="","",'Payments Export'!B3144)</f>
        <v/>
      </c>
      <c r="C3140" s="7" t="str">
        <f>IF(IFERROR(VALUE('Payments Export'!H3144),'Payments Export'!H3144)&lt;&gt;0,IFERROR(VALUE('Payments Export'!H3144),'Payments Export'!H3144),"")</f>
        <v/>
      </c>
      <c r="D3140" s="7" t="str">
        <f>IF('Payments Export'!I3144="","",'Payments Export'!I3144)</f>
        <v/>
      </c>
      <c r="E3140" s="7" t="str">
        <f t="shared" si="98"/>
        <v/>
      </c>
      <c r="F3140" s="7" t="str">
        <f>IF('Payments Export'!A3144="","",'Payments Export'!N3144)</f>
        <v/>
      </c>
      <c r="G3140" s="7" t="str">
        <f>IF('Payments Export'!A3144="","",'Payments Export'!O3144)</f>
        <v/>
      </c>
      <c r="H3140" s="7" t="str">
        <f>IF('Payments Export'!B3144="","",G3140-F3140)</f>
        <v/>
      </c>
      <c r="I3140" s="3" t="str">
        <f>IF(C3140&lt;&gt;"",_xlfn.XLOOKUP(IFERROR(VALUE(C3140),C3140),'Items database'!A:A,'Items database'!B:B),(_xlfn.XLOOKUP(LEFT(E3140,3),Services,Services,"")))</f>
        <v/>
      </c>
      <c r="J3140" s="3" t="str">
        <f t="shared" si="99"/>
        <v/>
      </c>
    </row>
    <row r="3141" spans="1:10" x14ac:dyDescent="0.35">
      <c r="A3141" s="7" t="str">
        <f>IF('Payments Export'!A3145="","",'Payments Export'!A3145)</f>
        <v/>
      </c>
      <c r="B3141" s="7" t="str">
        <f>IF('Payments Export'!A3145="","",'Payments Export'!B3145)</f>
        <v/>
      </c>
      <c r="C3141" s="7" t="str">
        <f>IF(IFERROR(VALUE('Payments Export'!H3145),'Payments Export'!H3145)&lt;&gt;0,IFERROR(VALUE('Payments Export'!H3145),'Payments Export'!H3145),"")</f>
        <v/>
      </c>
      <c r="D3141" s="7" t="str">
        <f>IF('Payments Export'!I3145="","",'Payments Export'!I3145)</f>
        <v/>
      </c>
      <c r="E3141" s="7" t="str">
        <f t="shared" si="98"/>
        <v/>
      </c>
      <c r="F3141" s="7" t="str">
        <f>IF('Payments Export'!A3145="","",'Payments Export'!N3145)</f>
        <v/>
      </c>
      <c r="G3141" s="7" t="str">
        <f>IF('Payments Export'!A3145="","",'Payments Export'!O3145)</f>
        <v/>
      </c>
      <c r="H3141" s="7" t="str">
        <f>IF('Payments Export'!B3145="","",G3141-F3141)</f>
        <v/>
      </c>
      <c r="I3141" s="3" t="str">
        <f>IF(C3141&lt;&gt;"",_xlfn.XLOOKUP(IFERROR(VALUE(C3141),C3141),'Items database'!A:A,'Items database'!B:B),(_xlfn.XLOOKUP(LEFT(E3141,3),Services,Services,"")))</f>
        <v/>
      </c>
      <c r="J3141" s="3" t="str">
        <f t="shared" si="99"/>
        <v/>
      </c>
    </row>
    <row r="3142" spans="1:10" x14ac:dyDescent="0.35">
      <c r="A3142" s="7" t="str">
        <f>IF('Payments Export'!A3146="","",'Payments Export'!A3146)</f>
        <v/>
      </c>
      <c r="B3142" s="7" t="str">
        <f>IF('Payments Export'!A3146="","",'Payments Export'!B3146)</f>
        <v/>
      </c>
      <c r="C3142" s="7" t="str">
        <f>IF(IFERROR(VALUE('Payments Export'!H3146),'Payments Export'!H3146)&lt;&gt;0,IFERROR(VALUE('Payments Export'!H3146),'Payments Export'!H3146),"")</f>
        <v/>
      </c>
      <c r="D3142" s="7" t="str">
        <f>IF('Payments Export'!I3146="","",'Payments Export'!I3146)</f>
        <v/>
      </c>
      <c r="E3142" s="7" t="str">
        <f t="shared" si="98"/>
        <v/>
      </c>
      <c r="F3142" s="7" t="str">
        <f>IF('Payments Export'!A3146="","",'Payments Export'!N3146)</f>
        <v/>
      </c>
      <c r="G3142" s="7" t="str">
        <f>IF('Payments Export'!A3146="","",'Payments Export'!O3146)</f>
        <v/>
      </c>
      <c r="H3142" s="7" t="str">
        <f>IF('Payments Export'!B3146="","",G3142-F3142)</f>
        <v/>
      </c>
      <c r="I3142" s="3" t="str">
        <f>IF(C3142&lt;&gt;"",_xlfn.XLOOKUP(IFERROR(VALUE(C3142),C3142),'Items database'!A:A,'Items database'!B:B),(_xlfn.XLOOKUP(LEFT(E3142,3),Services,Services,"")))</f>
        <v/>
      </c>
      <c r="J3142" s="3" t="str">
        <f t="shared" si="99"/>
        <v/>
      </c>
    </row>
    <row r="3143" spans="1:10" x14ac:dyDescent="0.35">
      <c r="A3143" s="7" t="str">
        <f>IF('Payments Export'!A3147="","",'Payments Export'!A3147)</f>
        <v/>
      </c>
      <c r="B3143" s="7" t="str">
        <f>IF('Payments Export'!A3147="","",'Payments Export'!B3147)</f>
        <v/>
      </c>
      <c r="C3143" s="7" t="str">
        <f>IF(IFERROR(VALUE('Payments Export'!H3147),'Payments Export'!H3147)&lt;&gt;0,IFERROR(VALUE('Payments Export'!H3147),'Payments Export'!H3147),"")</f>
        <v/>
      </c>
      <c r="D3143" s="7" t="str">
        <f>IF('Payments Export'!I3147="","",'Payments Export'!I3147)</f>
        <v/>
      </c>
      <c r="E3143" s="7" t="str">
        <f t="shared" si="98"/>
        <v/>
      </c>
      <c r="F3143" s="7" t="str">
        <f>IF('Payments Export'!A3147="","",'Payments Export'!N3147)</f>
        <v/>
      </c>
      <c r="G3143" s="7" t="str">
        <f>IF('Payments Export'!A3147="","",'Payments Export'!O3147)</f>
        <v/>
      </c>
      <c r="H3143" s="7" t="str">
        <f>IF('Payments Export'!B3147="","",G3143-F3143)</f>
        <v/>
      </c>
      <c r="I3143" s="3" t="str">
        <f>IF(C3143&lt;&gt;"",_xlfn.XLOOKUP(IFERROR(VALUE(C3143),C3143),'Items database'!A:A,'Items database'!B:B),(_xlfn.XLOOKUP(LEFT(E3143,3),Services,Services,"")))</f>
        <v/>
      </c>
      <c r="J3143" s="3" t="str">
        <f t="shared" si="99"/>
        <v/>
      </c>
    </row>
    <row r="3144" spans="1:10" x14ac:dyDescent="0.35">
      <c r="A3144" s="7" t="str">
        <f>IF('Payments Export'!A3148="","",'Payments Export'!A3148)</f>
        <v/>
      </c>
      <c r="B3144" s="7" t="str">
        <f>IF('Payments Export'!A3148="","",'Payments Export'!B3148)</f>
        <v/>
      </c>
      <c r="C3144" s="7" t="str">
        <f>IF(IFERROR(VALUE('Payments Export'!H3148),'Payments Export'!H3148)&lt;&gt;0,IFERROR(VALUE('Payments Export'!H3148),'Payments Export'!H3148),"")</f>
        <v/>
      </c>
      <c r="D3144" s="7" t="str">
        <f>IF('Payments Export'!I3148="","",'Payments Export'!I3148)</f>
        <v/>
      </c>
      <c r="E3144" s="7" t="str">
        <f t="shared" si="98"/>
        <v/>
      </c>
      <c r="F3144" s="7" t="str">
        <f>IF('Payments Export'!A3148="","",'Payments Export'!N3148)</f>
        <v/>
      </c>
      <c r="G3144" s="7" t="str">
        <f>IF('Payments Export'!A3148="","",'Payments Export'!O3148)</f>
        <v/>
      </c>
      <c r="H3144" s="7" t="str">
        <f>IF('Payments Export'!B3148="","",G3144-F3144)</f>
        <v/>
      </c>
      <c r="I3144" s="3" t="str">
        <f>IF(C3144&lt;&gt;"",_xlfn.XLOOKUP(IFERROR(VALUE(C3144),C3144),'Items database'!A:A,'Items database'!B:B),(_xlfn.XLOOKUP(LEFT(E3144,3),Services,Services,"")))</f>
        <v/>
      </c>
      <c r="J3144" s="3" t="str">
        <f t="shared" si="99"/>
        <v/>
      </c>
    </row>
    <row r="3145" spans="1:10" x14ac:dyDescent="0.35">
      <c r="A3145" s="7" t="str">
        <f>IF('Payments Export'!A3149="","",'Payments Export'!A3149)</f>
        <v/>
      </c>
      <c r="B3145" s="7" t="str">
        <f>IF('Payments Export'!A3149="","",'Payments Export'!B3149)</f>
        <v/>
      </c>
      <c r="C3145" s="7" t="str">
        <f>IF(IFERROR(VALUE('Payments Export'!H3149),'Payments Export'!H3149)&lt;&gt;0,IFERROR(VALUE('Payments Export'!H3149),'Payments Export'!H3149),"")</f>
        <v/>
      </c>
      <c r="D3145" s="7" t="str">
        <f>IF('Payments Export'!I3149="","",'Payments Export'!I3149)</f>
        <v/>
      </c>
      <c r="E3145" s="7" t="str">
        <f t="shared" si="98"/>
        <v/>
      </c>
      <c r="F3145" s="7" t="str">
        <f>IF('Payments Export'!A3149="","",'Payments Export'!N3149)</f>
        <v/>
      </c>
      <c r="G3145" s="7" t="str">
        <f>IF('Payments Export'!A3149="","",'Payments Export'!O3149)</f>
        <v/>
      </c>
      <c r="H3145" s="7" t="str">
        <f>IF('Payments Export'!B3149="","",G3145-F3145)</f>
        <v/>
      </c>
      <c r="I3145" s="3" t="str">
        <f>IF(C3145&lt;&gt;"",_xlfn.XLOOKUP(IFERROR(VALUE(C3145),C3145),'Items database'!A:A,'Items database'!B:B),(_xlfn.XLOOKUP(LEFT(E3145,3),Services,Services,"")))</f>
        <v/>
      </c>
      <c r="J3145" s="3" t="str">
        <f t="shared" si="99"/>
        <v/>
      </c>
    </row>
    <row r="3146" spans="1:10" x14ac:dyDescent="0.35">
      <c r="A3146" s="7" t="str">
        <f>IF('Payments Export'!A3150="","",'Payments Export'!A3150)</f>
        <v/>
      </c>
      <c r="B3146" s="7" t="str">
        <f>IF('Payments Export'!A3150="","",'Payments Export'!B3150)</f>
        <v/>
      </c>
      <c r="C3146" s="7" t="str">
        <f>IF(IFERROR(VALUE('Payments Export'!H3150),'Payments Export'!H3150)&lt;&gt;0,IFERROR(VALUE('Payments Export'!H3150),'Payments Export'!H3150),"")</f>
        <v/>
      </c>
      <c r="D3146" s="7" t="str">
        <f>IF('Payments Export'!I3150="","",'Payments Export'!I3150)</f>
        <v/>
      </c>
      <c r="E3146" s="7" t="str">
        <f t="shared" si="98"/>
        <v/>
      </c>
      <c r="F3146" s="7" t="str">
        <f>IF('Payments Export'!A3150="","",'Payments Export'!N3150)</f>
        <v/>
      </c>
      <c r="G3146" s="7" t="str">
        <f>IF('Payments Export'!A3150="","",'Payments Export'!O3150)</f>
        <v/>
      </c>
      <c r="H3146" s="7" t="str">
        <f>IF('Payments Export'!B3150="","",G3146-F3146)</f>
        <v/>
      </c>
      <c r="I3146" s="3" t="str">
        <f>IF(C3146&lt;&gt;"",_xlfn.XLOOKUP(IFERROR(VALUE(C3146),C3146),'Items database'!A:A,'Items database'!B:B),(_xlfn.XLOOKUP(LEFT(E3146,3),Services,Services,"")))</f>
        <v/>
      </c>
      <c r="J3146" s="3" t="str">
        <f t="shared" si="99"/>
        <v/>
      </c>
    </row>
    <row r="3147" spans="1:10" x14ac:dyDescent="0.35">
      <c r="A3147" s="7" t="str">
        <f>IF('Payments Export'!A3151="","",'Payments Export'!A3151)</f>
        <v/>
      </c>
      <c r="B3147" s="7" t="str">
        <f>IF('Payments Export'!A3151="","",'Payments Export'!B3151)</f>
        <v/>
      </c>
      <c r="C3147" s="7" t="str">
        <f>IF(IFERROR(VALUE('Payments Export'!H3151),'Payments Export'!H3151)&lt;&gt;0,IFERROR(VALUE('Payments Export'!H3151),'Payments Export'!H3151),"")</f>
        <v/>
      </c>
      <c r="D3147" s="7" t="str">
        <f>IF('Payments Export'!I3151="","",'Payments Export'!I3151)</f>
        <v/>
      </c>
      <c r="E3147" s="7" t="str">
        <f t="shared" si="98"/>
        <v/>
      </c>
      <c r="F3147" s="7" t="str">
        <f>IF('Payments Export'!A3151="","",'Payments Export'!N3151)</f>
        <v/>
      </c>
      <c r="G3147" s="7" t="str">
        <f>IF('Payments Export'!A3151="","",'Payments Export'!O3151)</f>
        <v/>
      </c>
      <c r="H3147" s="7" t="str">
        <f>IF('Payments Export'!B3151="","",G3147-F3147)</f>
        <v/>
      </c>
      <c r="I3147" s="3" t="str">
        <f>IF(C3147&lt;&gt;"",_xlfn.XLOOKUP(IFERROR(VALUE(C3147),C3147),'Items database'!A:A,'Items database'!B:B),(_xlfn.XLOOKUP(LEFT(E3147,3),Services,Services,"")))</f>
        <v/>
      </c>
      <c r="J3147" s="3" t="str">
        <f t="shared" si="99"/>
        <v/>
      </c>
    </row>
    <row r="3148" spans="1:10" x14ac:dyDescent="0.35">
      <c r="A3148" s="7" t="str">
        <f>IF('Payments Export'!A3152="","",'Payments Export'!A3152)</f>
        <v/>
      </c>
      <c r="B3148" s="7" t="str">
        <f>IF('Payments Export'!A3152="","",'Payments Export'!B3152)</f>
        <v/>
      </c>
      <c r="C3148" s="7" t="str">
        <f>IF(IFERROR(VALUE('Payments Export'!H3152),'Payments Export'!H3152)&lt;&gt;0,IFERROR(VALUE('Payments Export'!H3152),'Payments Export'!H3152),"")</f>
        <v/>
      </c>
      <c r="D3148" s="7" t="str">
        <f>IF('Payments Export'!I3152="","",'Payments Export'!I3152)</f>
        <v/>
      </c>
      <c r="E3148" s="7" t="str">
        <f t="shared" si="98"/>
        <v/>
      </c>
      <c r="F3148" s="7" t="str">
        <f>IF('Payments Export'!A3152="","",'Payments Export'!N3152)</f>
        <v/>
      </c>
      <c r="G3148" s="7" t="str">
        <f>IF('Payments Export'!A3152="","",'Payments Export'!O3152)</f>
        <v/>
      </c>
      <c r="H3148" s="7" t="str">
        <f>IF('Payments Export'!B3152="","",G3148-F3148)</f>
        <v/>
      </c>
      <c r="I3148" s="3" t="str">
        <f>IF(C3148&lt;&gt;"",_xlfn.XLOOKUP(IFERROR(VALUE(C3148),C3148),'Items database'!A:A,'Items database'!B:B),(_xlfn.XLOOKUP(LEFT(E3148,3),Services,Services,"")))</f>
        <v/>
      </c>
      <c r="J3148" s="3" t="str">
        <f t="shared" si="99"/>
        <v/>
      </c>
    </row>
    <row r="3149" spans="1:10" x14ac:dyDescent="0.35">
      <c r="A3149" s="7" t="str">
        <f>IF('Payments Export'!A3153="","",'Payments Export'!A3153)</f>
        <v/>
      </c>
      <c r="B3149" s="7" t="str">
        <f>IF('Payments Export'!A3153="","",'Payments Export'!B3153)</f>
        <v/>
      </c>
      <c r="C3149" s="7" t="str">
        <f>IF(IFERROR(VALUE('Payments Export'!H3153),'Payments Export'!H3153)&lt;&gt;0,IFERROR(VALUE('Payments Export'!H3153),'Payments Export'!H3153),"")</f>
        <v/>
      </c>
      <c r="D3149" s="7" t="str">
        <f>IF('Payments Export'!I3153="","",'Payments Export'!I3153)</f>
        <v/>
      </c>
      <c r="E3149" s="7" t="str">
        <f t="shared" si="98"/>
        <v/>
      </c>
      <c r="F3149" s="7" t="str">
        <f>IF('Payments Export'!A3153="","",'Payments Export'!N3153)</f>
        <v/>
      </c>
      <c r="G3149" s="7" t="str">
        <f>IF('Payments Export'!A3153="","",'Payments Export'!O3153)</f>
        <v/>
      </c>
      <c r="H3149" s="7" t="str">
        <f>IF('Payments Export'!B3153="","",G3149-F3149)</f>
        <v/>
      </c>
      <c r="I3149" s="3" t="str">
        <f>IF(C3149&lt;&gt;"",_xlfn.XLOOKUP(IFERROR(VALUE(C3149),C3149),'Items database'!A:A,'Items database'!B:B),(_xlfn.XLOOKUP(LEFT(E3149,3),Services,Services,"")))</f>
        <v/>
      </c>
      <c r="J3149" s="3" t="str">
        <f t="shared" si="99"/>
        <v/>
      </c>
    </row>
    <row r="3150" spans="1:10" x14ac:dyDescent="0.35">
      <c r="A3150" s="7" t="str">
        <f>IF('Payments Export'!A3154="","",'Payments Export'!A3154)</f>
        <v/>
      </c>
      <c r="B3150" s="7" t="str">
        <f>IF('Payments Export'!A3154="","",'Payments Export'!B3154)</f>
        <v/>
      </c>
      <c r="C3150" s="7" t="str">
        <f>IF(IFERROR(VALUE('Payments Export'!H3154),'Payments Export'!H3154)&lt;&gt;0,IFERROR(VALUE('Payments Export'!H3154),'Payments Export'!H3154),"")</f>
        <v/>
      </c>
      <c r="D3150" s="7" t="str">
        <f>IF('Payments Export'!I3154="","",'Payments Export'!I3154)</f>
        <v/>
      </c>
      <c r="E3150" s="7" t="str">
        <f t="shared" si="98"/>
        <v/>
      </c>
      <c r="F3150" s="7" t="str">
        <f>IF('Payments Export'!A3154="","",'Payments Export'!N3154)</f>
        <v/>
      </c>
      <c r="G3150" s="7" t="str">
        <f>IF('Payments Export'!A3154="","",'Payments Export'!O3154)</f>
        <v/>
      </c>
      <c r="H3150" s="7" t="str">
        <f>IF('Payments Export'!B3154="","",G3150-F3150)</f>
        <v/>
      </c>
      <c r="I3150" s="3" t="str">
        <f>IF(C3150&lt;&gt;"",_xlfn.XLOOKUP(IFERROR(VALUE(C3150),C3150),'Items database'!A:A,'Items database'!B:B),(_xlfn.XLOOKUP(LEFT(E3150,3),Services,Services,"")))</f>
        <v/>
      </c>
      <c r="J3150" s="3" t="str">
        <f t="shared" si="99"/>
        <v/>
      </c>
    </row>
    <row r="3151" spans="1:10" x14ac:dyDescent="0.35">
      <c r="A3151" s="7" t="str">
        <f>IF('Payments Export'!A3155="","",'Payments Export'!A3155)</f>
        <v/>
      </c>
      <c r="B3151" s="7" t="str">
        <f>IF('Payments Export'!A3155="","",'Payments Export'!B3155)</f>
        <v/>
      </c>
      <c r="C3151" s="7" t="str">
        <f>IF(IFERROR(VALUE('Payments Export'!H3155),'Payments Export'!H3155)&lt;&gt;0,IFERROR(VALUE('Payments Export'!H3155),'Payments Export'!H3155),"")</f>
        <v/>
      </c>
      <c r="D3151" s="7" t="str">
        <f>IF('Payments Export'!I3155="","",'Payments Export'!I3155)</f>
        <v/>
      </c>
      <c r="E3151" s="7" t="str">
        <f t="shared" si="98"/>
        <v/>
      </c>
      <c r="F3151" s="7" t="str">
        <f>IF('Payments Export'!A3155="","",'Payments Export'!N3155)</f>
        <v/>
      </c>
      <c r="G3151" s="7" t="str">
        <f>IF('Payments Export'!A3155="","",'Payments Export'!O3155)</f>
        <v/>
      </c>
      <c r="H3151" s="7" t="str">
        <f>IF('Payments Export'!B3155="","",G3151-F3151)</f>
        <v/>
      </c>
      <c r="I3151" s="3" t="str">
        <f>IF(C3151&lt;&gt;"",_xlfn.XLOOKUP(IFERROR(VALUE(C3151),C3151),'Items database'!A:A,'Items database'!B:B),(_xlfn.XLOOKUP(LEFT(E3151,3),Services,Services,"")))</f>
        <v/>
      </c>
      <c r="J3151" s="3" t="str">
        <f t="shared" si="99"/>
        <v/>
      </c>
    </row>
    <row r="3152" spans="1:10" x14ac:dyDescent="0.35">
      <c r="A3152" s="7" t="str">
        <f>IF('Payments Export'!A3156="","",'Payments Export'!A3156)</f>
        <v/>
      </c>
      <c r="B3152" s="7" t="str">
        <f>IF('Payments Export'!A3156="","",'Payments Export'!B3156)</f>
        <v/>
      </c>
      <c r="C3152" s="7" t="str">
        <f>IF(IFERROR(VALUE('Payments Export'!H3156),'Payments Export'!H3156)&lt;&gt;0,IFERROR(VALUE('Payments Export'!H3156),'Payments Export'!H3156),"")</f>
        <v/>
      </c>
      <c r="D3152" s="7" t="str">
        <f>IF('Payments Export'!I3156="","",'Payments Export'!I3156)</f>
        <v/>
      </c>
      <c r="E3152" s="7" t="str">
        <f t="shared" si="98"/>
        <v/>
      </c>
      <c r="F3152" s="7" t="str">
        <f>IF('Payments Export'!A3156="","",'Payments Export'!N3156)</f>
        <v/>
      </c>
      <c r="G3152" s="7" t="str">
        <f>IF('Payments Export'!A3156="","",'Payments Export'!O3156)</f>
        <v/>
      </c>
      <c r="H3152" s="7" t="str">
        <f>IF('Payments Export'!B3156="","",G3152-F3152)</f>
        <v/>
      </c>
      <c r="I3152" s="3" t="str">
        <f>IF(C3152&lt;&gt;"",_xlfn.XLOOKUP(IFERROR(VALUE(C3152),C3152),'Items database'!A:A,'Items database'!B:B),(_xlfn.XLOOKUP(LEFT(E3152,3),Services,Services,"")))</f>
        <v/>
      </c>
      <c r="J3152" s="3" t="str">
        <f t="shared" si="99"/>
        <v/>
      </c>
    </row>
    <row r="3153" spans="1:10" x14ac:dyDescent="0.35">
      <c r="A3153" s="7" t="str">
        <f>IF('Payments Export'!A3157="","",'Payments Export'!A3157)</f>
        <v/>
      </c>
      <c r="B3153" s="7" t="str">
        <f>IF('Payments Export'!A3157="","",'Payments Export'!B3157)</f>
        <v/>
      </c>
      <c r="C3153" s="7" t="str">
        <f>IF(IFERROR(VALUE('Payments Export'!H3157),'Payments Export'!H3157)&lt;&gt;0,IFERROR(VALUE('Payments Export'!H3157),'Payments Export'!H3157),"")</f>
        <v/>
      </c>
      <c r="D3153" s="7" t="str">
        <f>IF('Payments Export'!I3157="","",'Payments Export'!I3157)</f>
        <v/>
      </c>
      <c r="E3153" s="7" t="str">
        <f t="shared" si="98"/>
        <v/>
      </c>
      <c r="F3153" s="7" t="str">
        <f>IF('Payments Export'!A3157="","",'Payments Export'!N3157)</f>
        <v/>
      </c>
      <c r="G3153" s="7" t="str">
        <f>IF('Payments Export'!A3157="","",'Payments Export'!O3157)</f>
        <v/>
      </c>
      <c r="H3153" s="7" t="str">
        <f>IF('Payments Export'!B3157="","",G3153-F3153)</f>
        <v/>
      </c>
      <c r="I3153" s="3" t="str">
        <f>IF(C3153&lt;&gt;"",_xlfn.XLOOKUP(IFERROR(VALUE(C3153),C3153),'Items database'!A:A,'Items database'!B:B),(_xlfn.XLOOKUP(LEFT(E3153,3),Services,Services,"")))</f>
        <v/>
      </c>
      <c r="J3153" s="3" t="str">
        <f t="shared" si="99"/>
        <v/>
      </c>
    </row>
    <row r="3154" spans="1:10" x14ac:dyDescent="0.35">
      <c r="A3154" s="7" t="str">
        <f>IF('Payments Export'!A3158="","",'Payments Export'!A3158)</f>
        <v/>
      </c>
      <c r="B3154" s="7" t="str">
        <f>IF('Payments Export'!A3158="","",'Payments Export'!B3158)</f>
        <v/>
      </c>
      <c r="C3154" s="7" t="str">
        <f>IF(IFERROR(VALUE('Payments Export'!H3158),'Payments Export'!H3158)&lt;&gt;0,IFERROR(VALUE('Payments Export'!H3158),'Payments Export'!H3158),"")</f>
        <v/>
      </c>
      <c r="D3154" s="7" t="str">
        <f>IF('Payments Export'!I3158="","",'Payments Export'!I3158)</f>
        <v/>
      </c>
      <c r="E3154" s="7" t="str">
        <f t="shared" si="98"/>
        <v/>
      </c>
      <c r="F3154" s="7" t="str">
        <f>IF('Payments Export'!A3158="","",'Payments Export'!N3158)</f>
        <v/>
      </c>
      <c r="G3154" s="7" t="str">
        <f>IF('Payments Export'!A3158="","",'Payments Export'!O3158)</f>
        <v/>
      </c>
      <c r="H3154" s="7" t="str">
        <f>IF('Payments Export'!B3158="","",G3154-F3154)</f>
        <v/>
      </c>
      <c r="I3154" s="3" t="str">
        <f>IF(C3154&lt;&gt;"",_xlfn.XLOOKUP(IFERROR(VALUE(C3154),C3154),'Items database'!A:A,'Items database'!B:B),(_xlfn.XLOOKUP(LEFT(E3154,3),Services,Services,"")))</f>
        <v/>
      </c>
      <c r="J3154" s="3" t="str">
        <f t="shared" si="99"/>
        <v/>
      </c>
    </row>
    <row r="3155" spans="1:10" x14ac:dyDescent="0.35">
      <c r="A3155" s="7" t="str">
        <f>IF('Payments Export'!A3159="","",'Payments Export'!A3159)</f>
        <v/>
      </c>
      <c r="B3155" s="7" t="str">
        <f>IF('Payments Export'!A3159="","",'Payments Export'!B3159)</f>
        <v/>
      </c>
      <c r="C3155" s="7" t="str">
        <f>IF(IFERROR(VALUE('Payments Export'!H3159),'Payments Export'!H3159)&lt;&gt;0,IFERROR(VALUE('Payments Export'!H3159),'Payments Export'!H3159),"")</f>
        <v/>
      </c>
      <c r="D3155" s="7" t="str">
        <f>IF('Payments Export'!I3159="","",'Payments Export'!I3159)</f>
        <v/>
      </c>
      <c r="E3155" s="7" t="str">
        <f t="shared" si="98"/>
        <v/>
      </c>
      <c r="F3155" s="7" t="str">
        <f>IF('Payments Export'!A3159="","",'Payments Export'!N3159)</f>
        <v/>
      </c>
      <c r="G3155" s="7" t="str">
        <f>IF('Payments Export'!A3159="","",'Payments Export'!O3159)</f>
        <v/>
      </c>
      <c r="H3155" s="7" t="str">
        <f>IF('Payments Export'!B3159="","",G3155-F3155)</f>
        <v/>
      </c>
      <c r="I3155" s="3" t="str">
        <f>IF(C3155&lt;&gt;"",_xlfn.XLOOKUP(IFERROR(VALUE(C3155),C3155),'Items database'!A:A,'Items database'!B:B),(_xlfn.XLOOKUP(LEFT(E3155,3),Services,Services,"")))</f>
        <v/>
      </c>
      <c r="J3155" s="3" t="str">
        <f t="shared" si="99"/>
        <v/>
      </c>
    </row>
    <row r="3156" spans="1:10" x14ac:dyDescent="0.35">
      <c r="A3156" s="7" t="str">
        <f>IF('Payments Export'!A3160="","",'Payments Export'!A3160)</f>
        <v/>
      </c>
      <c r="B3156" s="7" t="str">
        <f>IF('Payments Export'!A3160="","",'Payments Export'!B3160)</f>
        <v/>
      </c>
      <c r="C3156" s="7" t="str">
        <f>IF(IFERROR(VALUE('Payments Export'!H3160),'Payments Export'!H3160)&lt;&gt;0,IFERROR(VALUE('Payments Export'!H3160),'Payments Export'!H3160),"")</f>
        <v/>
      </c>
      <c r="D3156" s="7" t="str">
        <f>IF('Payments Export'!I3160="","",'Payments Export'!I3160)</f>
        <v/>
      </c>
      <c r="E3156" s="7" t="str">
        <f t="shared" si="98"/>
        <v/>
      </c>
      <c r="F3156" s="7" t="str">
        <f>IF('Payments Export'!A3160="","",'Payments Export'!N3160)</f>
        <v/>
      </c>
      <c r="G3156" s="7" t="str">
        <f>IF('Payments Export'!A3160="","",'Payments Export'!O3160)</f>
        <v/>
      </c>
      <c r="H3156" s="7" t="str">
        <f>IF('Payments Export'!B3160="","",G3156-F3156)</f>
        <v/>
      </c>
      <c r="I3156" s="3" t="str">
        <f>IF(C3156&lt;&gt;"",_xlfn.XLOOKUP(IFERROR(VALUE(C3156),C3156),'Items database'!A:A,'Items database'!B:B),(_xlfn.XLOOKUP(LEFT(E3156,3),Services,Services,"")))</f>
        <v/>
      </c>
      <c r="J3156" s="3" t="str">
        <f t="shared" si="99"/>
        <v/>
      </c>
    </row>
    <row r="3157" spans="1:10" x14ac:dyDescent="0.35">
      <c r="A3157" s="7" t="str">
        <f>IF('Payments Export'!A3161="","",'Payments Export'!A3161)</f>
        <v/>
      </c>
      <c r="B3157" s="7" t="str">
        <f>IF('Payments Export'!A3161="","",'Payments Export'!B3161)</f>
        <v/>
      </c>
      <c r="C3157" s="7" t="str">
        <f>IF(IFERROR(VALUE('Payments Export'!H3161),'Payments Export'!H3161)&lt;&gt;0,IFERROR(VALUE('Payments Export'!H3161),'Payments Export'!H3161),"")</f>
        <v/>
      </c>
      <c r="D3157" s="7" t="str">
        <f>IF('Payments Export'!I3161="","",'Payments Export'!I3161)</f>
        <v/>
      </c>
      <c r="E3157" s="7" t="str">
        <f t="shared" si="98"/>
        <v/>
      </c>
      <c r="F3157" s="7" t="str">
        <f>IF('Payments Export'!A3161="","",'Payments Export'!N3161)</f>
        <v/>
      </c>
      <c r="G3157" s="7" t="str">
        <f>IF('Payments Export'!A3161="","",'Payments Export'!O3161)</f>
        <v/>
      </c>
      <c r="H3157" s="7" t="str">
        <f>IF('Payments Export'!B3161="","",G3157-F3157)</f>
        <v/>
      </c>
      <c r="I3157" s="3" t="str">
        <f>IF(C3157&lt;&gt;"",_xlfn.XLOOKUP(IFERROR(VALUE(C3157),C3157),'Items database'!A:A,'Items database'!B:B),(_xlfn.XLOOKUP(LEFT(E3157,3),Services,Services,"")))</f>
        <v/>
      </c>
      <c r="J3157" s="3" t="str">
        <f t="shared" si="99"/>
        <v/>
      </c>
    </row>
    <row r="3158" spans="1:10" x14ac:dyDescent="0.35">
      <c r="A3158" s="7" t="str">
        <f>IF('Payments Export'!A3162="","",'Payments Export'!A3162)</f>
        <v/>
      </c>
      <c r="B3158" s="7" t="str">
        <f>IF('Payments Export'!A3162="","",'Payments Export'!B3162)</f>
        <v/>
      </c>
      <c r="C3158" s="7" t="str">
        <f>IF(IFERROR(VALUE('Payments Export'!H3162),'Payments Export'!H3162)&lt;&gt;0,IFERROR(VALUE('Payments Export'!H3162),'Payments Export'!H3162),"")</f>
        <v/>
      </c>
      <c r="D3158" s="7" t="str">
        <f>IF('Payments Export'!I3162="","",'Payments Export'!I3162)</f>
        <v/>
      </c>
      <c r="E3158" s="7" t="str">
        <f t="shared" si="98"/>
        <v/>
      </c>
      <c r="F3158" s="7" t="str">
        <f>IF('Payments Export'!A3162="","",'Payments Export'!N3162)</f>
        <v/>
      </c>
      <c r="G3158" s="7" t="str">
        <f>IF('Payments Export'!A3162="","",'Payments Export'!O3162)</f>
        <v/>
      </c>
      <c r="H3158" s="7" t="str">
        <f>IF('Payments Export'!B3162="","",G3158-F3158)</f>
        <v/>
      </c>
      <c r="I3158" s="3" t="str">
        <f>IF(C3158&lt;&gt;"",_xlfn.XLOOKUP(IFERROR(VALUE(C3158),C3158),'Items database'!A:A,'Items database'!B:B),(_xlfn.XLOOKUP(LEFT(E3158,3),Services,Services,"")))</f>
        <v/>
      </c>
      <c r="J3158" s="3" t="str">
        <f t="shared" si="99"/>
        <v/>
      </c>
    </row>
    <row r="3159" spans="1:10" x14ac:dyDescent="0.35">
      <c r="A3159" s="7" t="str">
        <f>IF('Payments Export'!A3163="","",'Payments Export'!A3163)</f>
        <v/>
      </c>
      <c r="B3159" s="7" t="str">
        <f>IF('Payments Export'!A3163="","",'Payments Export'!B3163)</f>
        <v/>
      </c>
      <c r="C3159" s="7" t="str">
        <f>IF(IFERROR(VALUE('Payments Export'!H3163),'Payments Export'!H3163)&lt;&gt;0,IFERROR(VALUE('Payments Export'!H3163),'Payments Export'!H3163),"")</f>
        <v/>
      </c>
      <c r="D3159" s="7" t="str">
        <f>IF('Payments Export'!I3163="","",'Payments Export'!I3163)</f>
        <v/>
      </c>
      <c r="E3159" s="7" t="str">
        <f t="shared" si="98"/>
        <v/>
      </c>
      <c r="F3159" s="7" t="str">
        <f>IF('Payments Export'!A3163="","",'Payments Export'!N3163)</f>
        <v/>
      </c>
      <c r="G3159" s="7" t="str">
        <f>IF('Payments Export'!A3163="","",'Payments Export'!O3163)</f>
        <v/>
      </c>
      <c r="H3159" s="7" t="str">
        <f>IF('Payments Export'!B3163="","",G3159-F3159)</f>
        <v/>
      </c>
      <c r="I3159" s="3" t="str">
        <f>IF(C3159&lt;&gt;"",_xlfn.XLOOKUP(IFERROR(VALUE(C3159),C3159),'Items database'!A:A,'Items database'!B:B),(_xlfn.XLOOKUP(LEFT(E3159,3),Services,Services,"")))</f>
        <v/>
      </c>
      <c r="J3159" s="3" t="str">
        <f t="shared" si="99"/>
        <v/>
      </c>
    </row>
    <row r="3160" spans="1:10" x14ac:dyDescent="0.35">
      <c r="A3160" s="7" t="str">
        <f>IF('Payments Export'!A3164="","",'Payments Export'!A3164)</f>
        <v/>
      </c>
      <c r="B3160" s="7" t="str">
        <f>IF('Payments Export'!A3164="","",'Payments Export'!B3164)</f>
        <v/>
      </c>
      <c r="C3160" s="7" t="str">
        <f>IF(IFERROR(VALUE('Payments Export'!H3164),'Payments Export'!H3164)&lt;&gt;0,IFERROR(VALUE('Payments Export'!H3164),'Payments Export'!H3164),"")</f>
        <v/>
      </c>
      <c r="D3160" s="7" t="str">
        <f>IF('Payments Export'!I3164="","",'Payments Export'!I3164)</f>
        <v/>
      </c>
      <c r="E3160" s="7" t="str">
        <f t="shared" si="98"/>
        <v/>
      </c>
      <c r="F3160" s="7" t="str">
        <f>IF('Payments Export'!A3164="","",'Payments Export'!N3164)</f>
        <v/>
      </c>
      <c r="G3160" s="7" t="str">
        <f>IF('Payments Export'!A3164="","",'Payments Export'!O3164)</f>
        <v/>
      </c>
      <c r="H3160" s="7" t="str">
        <f>IF('Payments Export'!B3164="","",G3160-F3160)</f>
        <v/>
      </c>
      <c r="I3160" s="3" t="str">
        <f>IF(C3160&lt;&gt;"",_xlfn.XLOOKUP(IFERROR(VALUE(C3160),C3160),'Items database'!A:A,'Items database'!B:B),(_xlfn.XLOOKUP(LEFT(E3160,3),Services,Services,"")))</f>
        <v/>
      </c>
      <c r="J3160" s="3" t="str">
        <f t="shared" si="99"/>
        <v/>
      </c>
    </row>
    <row r="3161" spans="1:10" x14ac:dyDescent="0.35">
      <c r="A3161" s="7" t="str">
        <f>IF('Payments Export'!A3165="","",'Payments Export'!A3165)</f>
        <v/>
      </c>
      <c r="B3161" s="7" t="str">
        <f>IF('Payments Export'!A3165="","",'Payments Export'!B3165)</f>
        <v/>
      </c>
      <c r="C3161" s="7" t="str">
        <f>IF(IFERROR(VALUE('Payments Export'!H3165),'Payments Export'!H3165)&lt;&gt;0,IFERROR(VALUE('Payments Export'!H3165),'Payments Export'!H3165),"")</f>
        <v/>
      </c>
      <c r="D3161" s="7" t="str">
        <f>IF('Payments Export'!I3165="","",'Payments Export'!I3165)</f>
        <v/>
      </c>
      <c r="E3161" s="7" t="str">
        <f t="shared" si="98"/>
        <v/>
      </c>
      <c r="F3161" s="7" t="str">
        <f>IF('Payments Export'!A3165="","",'Payments Export'!N3165)</f>
        <v/>
      </c>
      <c r="G3161" s="7" t="str">
        <f>IF('Payments Export'!A3165="","",'Payments Export'!O3165)</f>
        <v/>
      </c>
      <c r="H3161" s="7" t="str">
        <f>IF('Payments Export'!B3165="","",G3161-F3161)</f>
        <v/>
      </c>
      <c r="I3161" s="3" t="str">
        <f>IF(C3161&lt;&gt;"",_xlfn.XLOOKUP(IFERROR(VALUE(C3161),C3161),'Items database'!A:A,'Items database'!B:B),(_xlfn.XLOOKUP(LEFT(E3161,3),Services,Services,"")))</f>
        <v/>
      </c>
      <c r="J3161" s="3" t="str">
        <f t="shared" si="99"/>
        <v/>
      </c>
    </row>
    <row r="3162" spans="1:10" x14ac:dyDescent="0.35">
      <c r="A3162" s="7" t="str">
        <f>IF('Payments Export'!A3166="","",'Payments Export'!A3166)</f>
        <v/>
      </c>
      <c r="B3162" s="7" t="str">
        <f>IF('Payments Export'!A3166="","",'Payments Export'!B3166)</f>
        <v/>
      </c>
      <c r="C3162" s="7" t="str">
        <f>IF(IFERROR(VALUE('Payments Export'!H3166),'Payments Export'!H3166)&lt;&gt;0,IFERROR(VALUE('Payments Export'!H3166),'Payments Export'!H3166),"")</f>
        <v/>
      </c>
      <c r="D3162" s="7" t="str">
        <f>IF('Payments Export'!I3166="","",'Payments Export'!I3166)</f>
        <v/>
      </c>
      <c r="E3162" s="7" t="str">
        <f t="shared" si="98"/>
        <v/>
      </c>
      <c r="F3162" s="7" t="str">
        <f>IF('Payments Export'!A3166="","",'Payments Export'!N3166)</f>
        <v/>
      </c>
      <c r="G3162" s="7" t="str">
        <f>IF('Payments Export'!A3166="","",'Payments Export'!O3166)</f>
        <v/>
      </c>
      <c r="H3162" s="7" t="str">
        <f>IF('Payments Export'!B3166="","",G3162-F3162)</f>
        <v/>
      </c>
      <c r="I3162" s="3" t="str">
        <f>IF(C3162&lt;&gt;"",_xlfn.XLOOKUP(IFERROR(VALUE(C3162),C3162),'Items database'!A:A,'Items database'!B:B),(_xlfn.XLOOKUP(LEFT(E3162,3),Services,Services,"")))</f>
        <v/>
      </c>
      <c r="J3162" s="3" t="str">
        <f t="shared" si="99"/>
        <v/>
      </c>
    </row>
    <row r="3163" spans="1:10" x14ac:dyDescent="0.35">
      <c r="A3163" s="7" t="str">
        <f>IF('Payments Export'!A3167="","",'Payments Export'!A3167)</f>
        <v/>
      </c>
      <c r="B3163" s="7" t="str">
        <f>IF('Payments Export'!A3167="","",'Payments Export'!B3167)</f>
        <v/>
      </c>
      <c r="C3163" s="7" t="str">
        <f>IF(IFERROR(VALUE('Payments Export'!H3167),'Payments Export'!H3167)&lt;&gt;0,IFERROR(VALUE('Payments Export'!H3167),'Payments Export'!H3167),"")</f>
        <v/>
      </c>
      <c r="D3163" s="7" t="str">
        <f>IF('Payments Export'!I3167="","",'Payments Export'!I3167)</f>
        <v/>
      </c>
      <c r="E3163" s="7" t="str">
        <f t="shared" si="98"/>
        <v/>
      </c>
      <c r="F3163" s="7" t="str">
        <f>IF('Payments Export'!A3167="","",'Payments Export'!N3167)</f>
        <v/>
      </c>
      <c r="G3163" s="7" t="str">
        <f>IF('Payments Export'!A3167="","",'Payments Export'!O3167)</f>
        <v/>
      </c>
      <c r="H3163" s="7" t="str">
        <f>IF('Payments Export'!B3167="","",G3163-F3163)</f>
        <v/>
      </c>
      <c r="I3163" s="3" t="str">
        <f>IF(C3163&lt;&gt;"",_xlfn.XLOOKUP(IFERROR(VALUE(C3163),C3163),'Items database'!A:A,'Items database'!B:B),(_xlfn.XLOOKUP(LEFT(E3163,3),Services,Services,"")))</f>
        <v/>
      </c>
      <c r="J3163" s="3" t="str">
        <f t="shared" si="99"/>
        <v/>
      </c>
    </row>
    <row r="3164" spans="1:10" x14ac:dyDescent="0.35">
      <c r="A3164" s="7" t="str">
        <f>IF('Payments Export'!A3168="","",'Payments Export'!A3168)</f>
        <v/>
      </c>
      <c r="B3164" s="7" t="str">
        <f>IF('Payments Export'!A3168="","",'Payments Export'!B3168)</f>
        <v/>
      </c>
      <c r="C3164" s="7" t="str">
        <f>IF(IFERROR(VALUE('Payments Export'!H3168),'Payments Export'!H3168)&lt;&gt;0,IFERROR(VALUE('Payments Export'!H3168),'Payments Export'!H3168),"")</f>
        <v/>
      </c>
      <c r="D3164" s="7" t="str">
        <f>IF('Payments Export'!I3168="","",'Payments Export'!I3168)</f>
        <v/>
      </c>
      <c r="E3164" s="7" t="str">
        <f t="shared" si="98"/>
        <v/>
      </c>
      <c r="F3164" s="7" t="str">
        <f>IF('Payments Export'!A3168="","",'Payments Export'!N3168)</f>
        <v/>
      </c>
      <c r="G3164" s="7" t="str">
        <f>IF('Payments Export'!A3168="","",'Payments Export'!O3168)</f>
        <v/>
      </c>
      <c r="H3164" s="7" t="str">
        <f>IF('Payments Export'!B3168="","",G3164-F3164)</f>
        <v/>
      </c>
      <c r="I3164" s="3" t="str">
        <f>IF(C3164&lt;&gt;"",_xlfn.XLOOKUP(IFERROR(VALUE(C3164),C3164),'Items database'!A:A,'Items database'!B:B),(_xlfn.XLOOKUP(LEFT(E3164,3),Services,Services,"")))</f>
        <v/>
      </c>
      <c r="J3164" s="3" t="str">
        <f t="shared" si="99"/>
        <v/>
      </c>
    </row>
    <row r="3165" spans="1:10" x14ac:dyDescent="0.35">
      <c r="A3165" s="7" t="str">
        <f>IF('Payments Export'!A3169="","",'Payments Export'!A3169)</f>
        <v/>
      </c>
      <c r="B3165" s="7" t="str">
        <f>IF('Payments Export'!A3169="","",'Payments Export'!B3169)</f>
        <v/>
      </c>
      <c r="C3165" s="7" t="str">
        <f>IF(IFERROR(VALUE('Payments Export'!H3169),'Payments Export'!H3169)&lt;&gt;0,IFERROR(VALUE('Payments Export'!H3169),'Payments Export'!H3169),"")</f>
        <v/>
      </c>
      <c r="D3165" s="7" t="str">
        <f>IF('Payments Export'!I3169="","",'Payments Export'!I3169)</f>
        <v/>
      </c>
      <c r="E3165" s="7" t="str">
        <f t="shared" si="98"/>
        <v/>
      </c>
      <c r="F3165" s="7" t="str">
        <f>IF('Payments Export'!A3169="","",'Payments Export'!N3169)</f>
        <v/>
      </c>
      <c r="G3165" s="7" t="str">
        <f>IF('Payments Export'!A3169="","",'Payments Export'!O3169)</f>
        <v/>
      </c>
      <c r="H3165" s="7" t="str">
        <f>IF('Payments Export'!B3169="","",G3165-F3165)</f>
        <v/>
      </c>
      <c r="I3165" s="3" t="str">
        <f>IF(C3165&lt;&gt;"",_xlfn.XLOOKUP(IFERROR(VALUE(C3165),C3165),'Items database'!A:A,'Items database'!B:B),(_xlfn.XLOOKUP(LEFT(E3165,3),Services,Services,"")))</f>
        <v/>
      </c>
      <c r="J3165" s="3" t="str">
        <f t="shared" si="99"/>
        <v/>
      </c>
    </row>
    <row r="3166" spans="1:10" x14ac:dyDescent="0.35">
      <c r="A3166" s="7" t="str">
        <f>IF('Payments Export'!A3170="","",'Payments Export'!A3170)</f>
        <v/>
      </c>
      <c r="B3166" s="7" t="str">
        <f>IF('Payments Export'!A3170="","",'Payments Export'!B3170)</f>
        <v/>
      </c>
      <c r="C3166" s="7" t="str">
        <f>IF(IFERROR(VALUE('Payments Export'!H3170),'Payments Export'!H3170)&lt;&gt;0,IFERROR(VALUE('Payments Export'!H3170),'Payments Export'!H3170),"")</f>
        <v/>
      </c>
      <c r="D3166" s="7" t="str">
        <f>IF('Payments Export'!I3170="","",'Payments Export'!I3170)</f>
        <v/>
      </c>
      <c r="E3166" s="7" t="str">
        <f t="shared" si="98"/>
        <v/>
      </c>
      <c r="F3166" s="7" t="str">
        <f>IF('Payments Export'!A3170="","",'Payments Export'!N3170)</f>
        <v/>
      </c>
      <c r="G3166" s="7" t="str">
        <f>IF('Payments Export'!A3170="","",'Payments Export'!O3170)</f>
        <v/>
      </c>
      <c r="H3166" s="7" t="str">
        <f>IF('Payments Export'!B3170="","",G3166-F3166)</f>
        <v/>
      </c>
      <c r="I3166" s="3" t="str">
        <f>IF(C3166&lt;&gt;"",_xlfn.XLOOKUP(IFERROR(VALUE(C3166),C3166),'Items database'!A:A,'Items database'!B:B),(_xlfn.XLOOKUP(LEFT(E3166,3),Services,Services,"")))</f>
        <v/>
      </c>
      <c r="J3166" s="3" t="str">
        <f t="shared" si="99"/>
        <v/>
      </c>
    </row>
    <row r="3167" spans="1:10" x14ac:dyDescent="0.35">
      <c r="A3167" s="7" t="str">
        <f>IF('Payments Export'!A3171="","",'Payments Export'!A3171)</f>
        <v/>
      </c>
      <c r="B3167" s="7" t="str">
        <f>IF('Payments Export'!A3171="","",'Payments Export'!B3171)</f>
        <v/>
      </c>
      <c r="C3167" s="7" t="str">
        <f>IF(IFERROR(VALUE('Payments Export'!H3171),'Payments Export'!H3171)&lt;&gt;0,IFERROR(VALUE('Payments Export'!H3171),'Payments Export'!H3171),"")</f>
        <v/>
      </c>
      <c r="D3167" s="7" t="str">
        <f>IF('Payments Export'!I3171="","",'Payments Export'!I3171)</f>
        <v/>
      </c>
      <c r="E3167" s="7" t="str">
        <f t="shared" si="98"/>
        <v/>
      </c>
      <c r="F3167" s="7" t="str">
        <f>IF('Payments Export'!A3171="","",'Payments Export'!N3171)</f>
        <v/>
      </c>
      <c r="G3167" s="7" t="str">
        <f>IF('Payments Export'!A3171="","",'Payments Export'!O3171)</f>
        <v/>
      </c>
      <c r="H3167" s="7" t="str">
        <f>IF('Payments Export'!B3171="","",G3167-F3167)</f>
        <v/>
      </c>
      <c r="I3167" s="3" t="str">
        <f>IF(C3167&lt;&gt;"",_xlfn.XLOOKUP(IFERROR(VALUE(C3167),C3167),'Items database'!A:A,'Items database'!B:B),(_xlfn.XLOOKUP(LEFT(E3167,3),Services,Services,"")))</f>
        <v/>
      </c>
      <c r="J3167" s="3" t="str">
        <f t="shared" si="99"/>
        <v/>
      </c>
    </row>
    <row r="3168" spans="1:10" x14ac:dyDescent="0.35">
      <c r="A3168" s="7" t="str">
        <f>IF('Payments Export'!A3172="","",'Payments Export'!A3172)</f>
        <v/>
      </c>
      <c r="B3168" s="7" t="str">
        <f>IF('Payments Export'!A3172="","",'Payments Export'!B3172)</f>
        <v/>
      </c>
      <c r="C3168" s="7" t="str">
        <f>IF(IFERROR(VALUE('Payments Export'!H3172),'Payments Export'!H3172)&lt;&gt;0,IFERROR(VALUE('Payments Export'!H3172),'Payments Export'!H3172),"")</f>
        <v/>
      </c>
      <c r="D3168" s="7" t="str">
        <f>IF('Payments Export'!I3172="","",'Payments Export'!I3172)</f>
        <v/>
      </c>
      <c r="E3168" s="7" t="str">
        <f t="shared" si="98"/>
        <v/>
      </c>
      <c r="F3168" s="7" t="str">
        <f>IF('Payments Export'!A3172="","",'Payments Export'!N3172)</f>
        <v/>
      </c>
      <c r="G3168" s="7" t="str">
        <f>IF('Payments Export'!A3172="","",'Payments Export'!O3172)</f>
        <v/>
      </c>
      <c r="H3168" s="7" t="str">
        <f>IF('Payments Export'!B3172="","",G3168-F3168)</f>
        <v/>
      </c>
      <c r="I3168" s="3" t="str">
        <f>IF(C3168&lt;&gt;"",_xlfn.XLOOKUP(IFERROR(VALUE(C3168),C3168),'Items database'!A:A,'Items database'!B:B),(_xlfn.XLOOKUP(LEFT(E3168,3),Services,Services,"")))</f>
        <v/>
      </c>
      <c r="J3168" s="3" t="str">
        <f t="shared" si="99"/>
        <v/>
      </c>
    </row>
    <row r="3169" spans="1:10" x14ac:dyDescent="0.35">
      <c r="A3169" s="7" t="str">
        <f>IF('Payments Export'!A3173="","",'Payments Export'!A3173)</f>
        <v/>
      </c>
      <c r="B3169" s="7" t="str">
        <f>IF('Payments Export'!A3173="","",'Payments Export'!B3173)</f>
        <v/>
      </c>
      <c r="C3169" s="7" t="str">
        <f>IF(IFERROR(VALUE('Payments Export'!H3173),'Payments Export'!H3173)&lt;&gt;0,IFERROR(VALUE('Payments Export'!H3173),'Payments Export'!H3173),"")</f>
        <v/>
      </c>
      <c r="D3169" s="7" t="str">
        <f>IF('Payments Export'!I3173="","",'Payments Export'!I3173)</f>
        <v/>
      </c>
      <c r="E3169" s="7" t="str">
        <f t="shared" si="98"/>
        <v/>
      </c>
      <c r="F3169" s="7" t="str">
        <f>IF('Payments Export'!A3173="","",'Payments Export'!N3173)</f>
        <v/>
      </c>
      <c r="G3169" s="7" t="str">
        <f>IF('Payments Export'!A3173="","",'Payments Export'!O3173)</f>
        <v/>
      </c>
      <c r="H3169" s="7" t="str">
        <f>IF('Payments Export'!B3173="","",G3169-F3169)</f>
        <v/>
      </c>
      <c r="I3169" s="3" t="str">
        <f>IF(C3169&lt;&gt;"",_xlfn.XLOOKUP(IFERROR(VALUE(C3169),C3169),'Items database'!A:A,'Items database'!B:B),(_xlfn.XLOOKUP(LEFT(E3169,3),Services,Services,"")))</f>
        <v/>
      </c>
      <c r="J3169" s="3" t="str">
        <f t="shared" si="99"/>
        <v/>
      </c>
    </row>
    <row r="3170" spans="1:10" x14ac:dyDescent="0.35">
      <c r="A3170" s="7" t="str">
        <f>IF('Payments Export'!A3174="","",'Payments Export'!A3174)</f>
        <v/>
      </c>
      <c r="B3170" s="7" t="str">
        <f>IF('Payments Export'!A3174="","",'Payments Export'!B3174)</f>
        <v/>
      </c>
      <c r="C3170" s="7" t="str">
        <f>IF(IFERROR(VALUE('Payments Export'!H3174),'Payments Export'!H3174)&lt;&gt;0,IFERROR(VALUE('Payments Export'!H3174),'Payments Export'!H3174),"")</f>
        <v/>
      </c>
      <c r="D3170" s="7" t="str">
        <f>IF('Payments Export'!I3174="","",'Payments Export'!I3174)</f>
        <v/>
      </c>
      <c r="E3170" s="7" t="str">
        <f t="shared" si="98"/>
        <v/>
      </c>
      <c r="F3170" s="7" t="str">
        <f>IF('Payments Export'!A3174="","",'Payments Export'!N3174)</f>
        <v/>
      </c>
      <c r="G3170" s="7" t="str">
        <f>IF('Payments Export'!A3174="","",'Payments Export'!O3174)</f>
        <v/>
      </c>
      <c r="H3170" s="7" t="str">
        <f>IF('Payments Export'!B3174="","",G3170-F3170)</f>
        <v/>
      </c>
      <c r="I3170" s="3" t="str">
        <f>IF(C3170&lt;&gt;"",_xlfn.XLOOKUP(IFERROR(VALUE(C3170),C3170),'Items database'!A:A,'Items database'!B:B),(_xlfn.XLOOKUP(LEFT(E3170,3),Services,Services,"")))</f>
        <v/>
      </c>
      <c r="J3170" s="3" t="str">
        <f t="shared" si="99"/>
        <v/>
      </c>
    </row>
    <row r="3171" spans="1:10" x14ac:dyDescent="0.35">
      <c r="A3171" s="7" t="str">
        <f>IF('Payments Export'!A3175="","",'Payments Export'!A3175)</f>
        <v/>
      </c>
      <c r="B3171" s="7" t="str">
        <f>IF('Payments Export'!A3175="","",'Payments Export'!B3175)</f>
        <v/>
      </c>
      <c r="C3171" s="7" t="str">
        <f>IF(IFERROR(VALUE('Payments Export'!H3175),'Payments Export'!H3175)&lt;&gt;0,IFERROR(VALUE('Payments Export'!H3175),'Payments Export'!H3175),"")</f>
        <v/>
      </c>
      <c r="D3171" s="7" t="str">
        <f>IF('Payments Export'!I3175="","",'Payments Export'!I3175)</f>
        <v/>
      </c>
      <c r="E3171" s="7" t="str">
        <f t="shared" si="98"/>
        <v/>
      </c>
      <c r="F3171" s="7" t="str">
        <f>IF('Payments Export'!A3175="","",'Payments Export'!N3175)</f>
        <v/>
      </c>
      <c r="G3171" s="7" t="str">
        <f>IF('Payments Export'!A3175="","",'Payments Export'!O3175)</f>
        <v/>
      </c>
      <c r="H3171" s="7" t="str">
        <f>IF('Payments Export'!B3175="","",G3171-F3171)</f>
        <v/>
      </c>
      <c r="I3171" s="3" t="str">
        <f>IF(C3171&lt;&gt;"",_xlfn.XLOOKUP(IFERROR(VALUE(C3171),C3171),'Items database'!A:A,'Items database'!B:B),(_xlfn.XLOOKUP(LEFT(E3171,3),Services,Services,"")))</f>
        <v/>
      </c>
      <c r="J3171" s="3" t="str">
        <f t="shared" si="99"/>
        <v/>
      </c>
    </row>
    <row r="3172" spans="1:10" x14ac:dyDescent="0.35">
      <c r="A3172" s="7" t="str">
        <f>IF('Payments Export'!A3176="","",'Payments Export'!A3176)</f>
        <v/>
      </c>
      <c r="B3172" s="7" t="str">
        <f>IF('Payments Export'!A3176="","",'Payments Export'!B3176)</f>
        <v/>
      </c>
      <c r="C3172" s="7" t="str">
        <f>IF(IFERROR(VALUE('Payments Export'!H3176),'Payments Export'!H3176)&lt;&gt;0,IFERROR(VALUE('Payments Export'!H3176),'Payments Export'!H3176),"")</f>
        <v/>
      </c>
      <c r="D3172" s="7" t="str">
        <f>IF('Payments Export'!I3176="","",'Payments Export'!I3176)</f>
        <v/>
      </c>
      <c r="E3172" s="7" t="str">
        <f t="shared" si="98"/>
        <v/>
      </c>
      <c r="F3172" s="7" t="str">
        <f>IF('Payments Export'!A3176="","",'Payments Export'!N3176)</f>
        <v/>
      </c>
      <c r="G3172" s="7" t="str">
        <f>IF('Payments Export'!A3176="","",'Payments Export'!O3176)</f>
        <v/>
      </c>
      <c r="H3172" s="7" t="str">
        <f>IF('Payments Export'!B3176="","",G3172-F3172)</f>
        <v/>
      </c>
      <c r="I3172" s="3" t="str">
        <f>IF(C3172&lt;&gt;"",_xlfn.XLOOKUP(IFERROR(VALUE(C3172),C3172),'Items database'!A:A,'Items database'!B:B),(_xlfn.XLOOKUP(LEFT(E3172,3),Services,Services,"")))</f>
        <v/>
      </c>
      <c r="J3172" s="3" t="str">
        <f t="shared" si="99"/>
        <v/>
      </c>
    </row>
    <row r="3173" spans="1:10" x14ac:dyDescent="0.35">
      <c r="A3173" s="7" t="str">
        <f>IF('Payments Export'!A3177="","",'Payments Export'!A3177)</f>
        <v/>
      </c>
      <c r="B3173" s="7" t="str">
        <f>IF('Payments Export'!A3177="","",'Payments Export'!B3177)</f>
        <v/>
      </c>
      <c r="C3173" s="7" t="str">
        <f>IF(IFERROR(VALUE('Payments Export'!H3177),'Payments Export'!H3177)&lt;&gt;0,IFERROR(VALUE('Payments Export'!H3177),'Payments Export'!H3177),"")</f>
        <v/>
      </c>
      <c r="D3173" s="7" t="str">
        <f>IF('Payments Export'!I3177="","",'Payments Export'!I3177)</f>
        <v/>
      </c>
      <c r="E3173" s="7" t="str">
        <f t="shared" si="98"/>
        <v/>
      </c>
      <c r="F3173" s="7" t="str">
        <f>IF('Payments Export'!A3177="","",'Payments Export'!N3177)</f>
        <v/>
      </c>
      <c r="G3173" s="7" t="str">
        <f>IF('Payments Export'!A3177="","",'Payments Export'!O3177)</f>
        <v/>
      </c>
      <c r="H3173" s="7" t="str">
        <f>IF('Payments Export'!B3177="","",G3173-F3173)</f>
        <v/>
      </c>
      <c r="I3173" s="3" t="str">
        <f>IF(C3173&lt;&gt;"",_xlfn.XLOOKUP(IFERROR(VALUE(C3173),C3173),'Items database'!A:A,'Items database'!B:B),(_xlfn.XLOOKUP(LEFT(E3173,3),Services,Services,"")))</f>
        <v/>
      </c>
      <c r="J3173" s="3" t="str">
        <f t="shared" si="99"/>
        <v/>
      </c>
    </row>
    <row r="3174" spans="1:10" x14ac:dyDescent="0.35">
      <c r="A3174" s="7" t="str">
        <f>IF('Payments Export'!A3178="","",'Payments Export'!A3178)</f>
        <v/>
      </c>
      <c r="B3174" s="7" t="str">
        <f>IF('Payments Export'!A3178="","",'Payments Export'!B3178)</f>
        <v/>
      </c>
      <c r="C3174" s="7" t="str">
        <f>IF(IFERROR(VALUE('Payments Export'!H3178),'Payments Export'!H3178)&lt;&gt;0,IFERROR(VALUE('Payments Export'!H3178),'Payments Export'!H3178),"")</f>
        <v/>
      </c>
      <c r="D3174" s="7" t="str">
        <f>IF('Payments Export'!I3178="","",'Payments Export'!I3178)</f>
        <v/>
      </c>
      <c r="E3174" s="7" t="str">
        <f t="shared" si="98"/>
        <v/>
      </c>
      <c r="F3174" s="7" t="str">
        <f>IF('Payments Export'!A3178="","",'Payments Export'!N3178)</f>
        <v/>
      </c>
      <c r="G3174" s="7" t="str">
        <f>IF('Payments Export'!A3178="","",'Payments Export'!O3178)</f>
        <v/>
      </c>
      <c r="H3174" s="7" t="str">
        <f>IF('Payments Export'!B3178="","",G3174-F3174)</f>
        <v/>
      </c>
      <c r="I3174" s="3" t="str">
        <f>IF(C3174&lt;&gt;"",_xlfn.XLOOKUP(IFERROR(VALUE(C3174),C3174),'Items database'!A:A,'Items database'!B:B),(_xlfn.XLOOKUP(LEFT(E3174,3),Services,Services,"")))</f>
        <v/>
      </c>
      <c r="J3174" s="3" t="str">
        <f t="shared" si="99"/>
        <v/>
      </c>
    </row>
    <row r="3175" spans="1:10" x14ac:dyDescent="0.35">
      <c r="A3175" s="7" t="str">
        <f>IF('Payments Export'!A3179="","",'Payments Export'!A3179)</f>
        <v/>
      </c>
      <c r="B3175" s="7" t="str">
        <f>IF('Payments Export'!A3179="","",'Payments Export'!B3179)</f>
        <v/>
      </c>
      <c r="C3175" s="7" t="str">
        <f>IF(IFERROR(VALUE('Payments Export'!H3179),'Payments Export'!H3179)&lt;&gt;0,IFERROR(VALUE('Payments Export'!H3179),'Payments Export'!H3179),"")</f>
        <v/>
      </c>
      <c r="D3175" s="7" t="str">
        <f>IF('Payments Export'!I3179="","",'Payments Export'!I3179)</f>
        <v/>
      </c>
      <c r="E3175" s="7" t="str">
        <f t="shared" si="98"/>
        <v/>
      </c>
      <c r="F3175" s="7" t="str">
        <f>IF('Payments Export'!A3179="","",'Payments Export'!N3179)</f>
        <v/>
      </c>
      <c r="G3175" s="7" t="str">
        <f>IF('Payments Export'!A3179="","",'Payments Export'!O3179)</f>
        <v/>
      </c>
      <c r="H3175" s="7" t="str">
        <f>IF('Payments Export'!B3179="","",G3175-F3175)</f>
        <v/>
      </c>
      <c r="I3175" s="3" t="str">
        <f>IF(C3175&lt;&gt;"",_xlfn.XLOOKUP(IFERROR(VALUE(C3175),C3175),'Items database'!A:A,'Items database'!B:B),(_xlfn.XLOOKUP(LEFT(E3175,3),Services,Services,"")))</f>
        <v/>
      </c>
      <c r="J3175" s="3" t="str">
        <f t="shared" si="99"/>
        <v/>
      </c>
    </row>
    <row r="3176" spans="1:10" x14ac:dyDescent="0.35">
      <c r="A3176" s="7" t="str">
        <f>IF('Payments Export'!A3180="","",'Payments Export'!A3180)</f>
        <v/>
      </c>
      <c r="B3176" s="7" t="str">
        <f>IF('Payments Export'!A3180="","",'Payments Export'!B3180)</f>
        <v/>
      </c>
      <c r="C3176" s="7" t="str">
        <f>IF(IFERROR(VALUE('Payments Export'!H3180),'Payments Export'!H3180)&lt;&gt;0,IFERROR(VALUE('Payments Export'!H3180),'Payments Export'!H3180),"")</f>
        <v/>
      </c>
      <c r="D3176" s="7" t="str">
        <f>IF('Payments Export'!I3180="","",'Payments Export'!I3180)</f>
        <v/>
      </c>
      <c r="E3176" s="7" t="str">
        <f t="shared" si="98"/>
        <v/>
      </c>
      <c r="F3176" s="7" t="str">
        <f>IF('Payments Export'!A3180="","",'Payments Export'!N3180)</f>
        <v/>
      </c>
      <c r="G3176" s="7" t="str">
        <f>IF('Payments Export'!A3180="","",'Payments Export'!O3180)</f>
        <v/>
      </c>
      <c r="H3176" s="7" t="str">
        <f>IF('Payments Export'!B3180="","",G3176-F3176)</f>
        <v/>
      </c>
      <c r="I3176" s="3" t="str">
        <f>IF(C3176&lt;&gt;"",_xlfn.XLOOKUP(IFERROR(VALUE(C3176),C3176),'Items database'!A:A,'Items database'!B:B),(_xlfn.XLOOKUP(LEFT(E3176,3),Services,Services,"")))</f>
        <v/>
      </c>
      <c r="J3176" s="3" t="str">
        <f t="shared" si="99"/>
        <v/>
      </c>
    </row>
    <row r="3177" spans="1:10" x14ac:dyDescent="0.35">
      <c r="A3177" s="7" t="str">
        <f>IF('Payments Export'!A3181="","",'Payments Export'!A3181)</f>
        <v/>
      </c>
      <c r="B3177" s="7" t="str">
        <f>IF('Payments Export'!A3181="","",'Payments Export'!B3181)</f>
        <v/>
      </c>
      <c r="C3177" s="7" t="str">
        <f>IF(IFERROR(VALUE('Payments Export'!H3181),'Payments Export'!H3181)&lt;&gt;0,IFERROR(VALUE('Payments Export'!H3181),'Payments Export'!H3181),"")</f>
        <v/>
      </c>
      <c r="D3177" s="7" t="str">
        <f>IF('Payments Export'!I3181="","",'Payments Export'!I3181)</f>
        <v/>
      </c>
      <c r="E3177" s="7" t="str">
        <f t="shared" si="98"/>
        <v/>
      </c>
      <c r="F3177" s="7" t="str">
        <f>IF('Payments Export'!A3181="","",'Payments Export'!N3181)</f>
        <v/>
      </c>
      <c r="G3177" s="7" t="str">
        <f>IF('Payments Export'!A3181="","",'Payments Export'!O3181)</f>
        <v/>
      </c>
      <c r="H3177" s="7" t="str">
        <f>IF('Payments Export'!B3181="","",G3177-F3177)</f>
        <v/>
      </c>
      <c r="I3177" s="3" t="str">
        <f>IF(C3177&lt;&gt;"",_xlfn.XLOOKUP(IFERROR(VALUE(C3177),C3177),'Items database'!A:A,'Items database'!B:B),(_xlfn.XLOOKUP(LEFT(E3177,3),Services,Services,"")))</f>
        <v/>
      </c>
      <c r="J3177" s="3" t="str">
        <f t="shared" si="99"/>
        <v/>
      </c>
    </row>
    <row r="3178" spans="1:10" x14ac:dyDescent="0.35">
      <c r="A3178" s="7" t="str">
        <f>IF('Payments Export'!A3182="","",'Payments Export'!A3182)</f>
        <v/>
      </c>
      <c r="B3178" s="7" t="str">
        <f>IF('Payments Export'!A3182="","",'Payments Export'!B3182)</f>
        <v/>
      </c>
      <c r="C3178" s="7" t="str">
        <f>IF(IFERROR(VALUE('Payments Export'!H3182),'Payments Export'!H3182)&lt;&gt;0,IFERROR(VALUE('Payments Export'!H3182),'Payments Export'!H3182),"")</f>
        <v/>
      </c>
      <c r="D3178" s="7" t="str">
        <f>IF('Payments Export'!I3182="","",'Payments Export'!I3182)</f>
        <v/>
      </c>
      <c r="E3178" s="7" t="str">
        <f t="shared" si="98"/>
        <v/>
      </c>
      <c r="F3178" s="7" t="str">
        <f>IF('Payments Export'!A3182="","",'Payments Export'!N3182)</f>
        <v/>
      </c>
      <c r="G3178" s="7" t="str">
        <f>IF('Payments Export'!A3182="","",'Payments Export'!O3182)</f>
        <v/>
      </c>
      <c r="H3178" s="7" t="str">
        <f>IF('Payments Export'!B3182="","",G3178-F3178)</f>
        <v/>
      </c>
      <c r="I3178" s="3" t="str">
        <f>IF(C3178&lt;&gt;"",_xlfn.XLOOKUP(IFERROR(VALUE(C3178),C3178),'Items database'!A:A,'Items database'!B:B),(_xlfn.XLOOKUP(LEFT(E3178,3),Services,Services,"")))</f>
        <v/>
      </c>
      <c r="J3178" s="3" t="str">
        <f t="shared" si="99"/>
        <v/>
      </c>
    </row>
    <row r="3179" spans="1:10" x14ac:dyDescent="0.35">
      <c r="A3179" s="7" t="str">
        <f>IF('Payments Export'!A3183="","",'Payments Export'!A3183)</f>
        <v/>
      </c>
      <c r="B3179" s="7" t="str">
        <f>IF('Payments Export'!A3183="","",'Payments Export'!B3183)</f>
        <v/>
      </c>
      <c r="C3179" s="7" t="str">
        <f>IF(IFERROR(VALUE('Payments Export'!H3183),'Payments Export'!H3183)&lt;&gt;0,IFERROR(VALUE('Payments Export'!H3183),'Payments Export'!H3183),"")</f>
        <v/>
      </c>
      <c r="D3179" s="7" t="str">
        <f>IF('Payments Export'!I3183="","",'Payments Export'!I3183)</f>
        <v/>
      </c>
      <c r="E3179" s="7" t="str">
        <f t="shared" si="98"/>
        <v/>
      </c>
      <c r="F3179" s="7" t="str">
        <f>IF('Payments Export'!A3183="","",'Payments Export'!N3183)</f>
        <v/>
      </c>
      <c r="G3179" s="7" t="str">
        <f>IF('Payments Export'!A3183="","",'Payments Export'!O3183)</f>
        <v/>
      </c>
      <c r="H3179" s="7" t="str">
        <f>IF('Payments Export'!B3183="","",G3179-F3179)</f>
        <v/>
      </c>
      <c r="I3179" s="3" t="str">
        <f>IF(C3179&lt;&gt;"",_xlfn.XLOOKUP(IFERROR(VALUE(C3179),C3179),'Items database'!A:A,'Items database'!B:B),(_xlfn.XLOOKUP(LEFT(E3179,3),Services,Services,"")))</f>
        <v/>
      </c>
      <c r="J3179" s="3" t="str">
        <f t="shared" si="99"/>
        <v/>
      </c>
    </row>
    <row r="3180" spans="1:10" x14ac:dyDescent="0.35">
      <c r="A3180" s="7" t="str">
        <f>IF('Payments Export'!A3184="","",'Payments Export'!A3184)</f>
        <v/>
      </c>
      <c r="B3180" s="7" t="str">
        <f>IF('Payments Export'!A3184="","",'Payments Export'!B3184)</f>
        <v/>
      </c>
      <c r="C3180" s="7" t="str">
        <f>IF(IFERROR(VALUE('Payments Export'!H3184),'Payments Export'!H3184)&lt;&gt;0,IFERROR(VALUE('Payments Export'!H3184),'Payments Export'!H3184),"")</f>
        <v/>
      </c>
      <c r="D3180" s="7" t="str">
        <f>IF('Payments Export'!I3184="","",'Payments Export'!I3184)</f>
        <v/>
      </c>
      <c r="E3180" s="7" t="str">
        <f t="shared" si="98"/>
        <v/>
      </c>
      <c r="F3180" s="7" t="str">
        <f>IF('Payments Export'!A3184="","",'Payments Export'!N3184)</f>
        <v/>
      </c>
      <c r="G3180" s="7" t="str">
        <f>IF('Payments Export'!A3184="","",'Payments Export'!O3184)</f>
        <v/>
      </c>
      <c r="H3180" s="7" t="str">
        <f>IF('Payments Export'!B3184="","",G3180-F3180)</f>
        <v/>
      </c>
      <c r="I3180" s="3" t="str">
        <f>IF(C3180&lt;&gt;"",_xlfn.XLOOKUP(IFERROR(VALUE(C3180),C3180),'Items database'!A:A,'Items database'!B:B),(_xlfn.XLOOKUP(LEFT(E3180,3),Services,Services,"")))</f>
        <v/>
      </c>
      <c r="J3180" s="3" t="str">
        <f t="shared" si="99"/>
        <v/>
      </c>
    </row>
    <row r="3181" spans="1:10" x14ac:dyDescent="0.35">
      <c r="A3181" s="7" t="str">
        <f>IF('Payments Export'!A3185="","",'Payments Export'!A3185)</f>
        <v/>
      </c>
      <c r="B3181" s="7" t="str">
        <f>IF('Payments Export'!A3185="","",'Payments Export'!B3185)</f>
        <v/>
      </c>
      <c r="C3181" s="7" t="str">
        <f>IF(IFERROR(VALUE('Payments Export'!H3185),'Payments Export'!H3185)&lt;&gt;0,IFERROR(VALUE('Payments Export'!H3185),'Payments Export'!H3185),"")</f>
        <v/>
      </c>
      <c r="D3181" s="7" t="str">
        <f>IF('Payments Export'!I3185="","",'Payments Export'!I3185)</f>
        <v/>
      </c>
      <c r="E3181" s="7" t="str">
        <f t="shared" si="98"/>
        <v/>
      </c>
      <c r="F3181" s="7" t="str">
        <f>IF('Payments Export'!A3185="","",'Payments Export'!N3185)</f>
        <v/>
      </c>
      <c r="G3181" s="7" t="str">
        <f>IF('Payments Export'!A3185="","",'Payments Export'!O3185)</f>
        <v/>
      </c>
      <c r="H3181" s="7" t="str">
        <f>IF('Payments Export'!B3185="","",G3181-F3181)</f>
        <v/>
      </c>
      <c r="I3181" s="3" t="str">
        <f>IF(C3181&lt;&gt;"",_xlfn.XLOOKUP(IFERROR(VALUE(C3181),C3181),'Items database'!A:A,'Items database'!B:B),(_xlfn.XLOOKUP(LEFT(E3181,3),Services,Services,"")))</f>
        <v/>
      </c>
      <c r="J3181" s="3" t="str">
        <f t="shared" si="99"/>
        <v/>
      </c>
    </row>
    <row r="3182" spans="1:10" x14ac:dyDescent="0.35">
      <c r="A3182" s="7" t="str">
        <f>IF('Payments Export'!A3186="","",'Payments Export'!A3186)</f>
        <v/>
      </c>
      <c r="B3182" s="7" t="str">
        <f>IF('Payments Export'!A3186="","",'Payments Export'!B3186)</f>
        <v/>
      </c>
      <c r="C3182" s="7" t="str">
        <f>IF(IFERROR(VALUE('Payments Export'!H3186),'Payments Export'!H3186)&lt;&gt;0,IFERROR(VALUE('Payments Export'!H3186),'Payments Export'!H3186),"")</f>
        <v/>
      </c>
      <c r="D3182" s="7" t="str">
        <f>IF('Payments Export'!I3186="","",'Payments Export'!I3186)</f>
        <v/>
      </c>
      <c r="E3182" s="7" t="str">
        <f t="shared" si="98"/>
        <v/>
      </c>
      <c r="F3182" s="7" t="str">
        <f>IF('Payments Export'!A3186="","",'Payments Export'!N3186)</f>
        <v/>
      </c>
      <c r="G3182" s="7" t="str">
        <f>IF('Payments Export'!A3186="","",'Payments Export'!O3186)</f>
        <v/>
      </c>
      <c r="H3182" s="7" t="str">
        <f>IF('Payments Export'!B3186="","",G3182-F3182)</f>
        <v/>
      </c>
      <c r="I3182" s="3" t="str">
        <f>IF(C3182&lt;&gt;"",_xlfn.XLOOKUP(IFERROR(VALUE(C3182),C3182),'Items database'!A:A,'Items database'!B:B),(_xlfn.XLOOKUP(LEFT(E3182,3),Services,Services,"")))</f>
        <v/>
      </c>
      <c r="J3182" s="3" t="str">
        <f t="shared" si="99"/>
        <v/>
      </c>
    </row>
    <row r="3183" spans="1:10" x14ac:dyDescent="0.35">
      <c r="A3183" s="7" t="str">
        <f>IF('Payments Export'!A3187="","",'Payments Export'!A3187)</f>
        <v/>
      </c>
      <c r="B3183" s="7" t="str">
        <f>IF('Payments Export'!A3187="","",'Payments Export'!B3187)</f>
        <v/>
      </c>
      <c r="C3183" s="7" t="str">
        <f>IF(IFERROR(VALUE('Payments Export'!H3187),'Payments Export'!H3187)&lt;&gt;0,IFERROR(VALUE('Payments Export'!H3187),'Payments Export'!H3187),"")</f>
        <v/>
      </c>
      <c r="D3183" s="7" t="str">
        <f>IF('Payments Export'!I3187="","",'Payments Export'!I3187)</f>
        <v/>
      </c>
      <c r="E3183" s="7" t="str">
        <f t="shared" si="98"/>
        <v/>
      </c>
      <c r="F3183" s="7" t="str">
        <f>IF('Payments Export'!A3187="","",'Payments Export'!N3187)</f>
        <v/>
      </c>
      <c r="G3183" s="7" t="str">
        <f>IF('Payments Export'!A3187="","",'Payments Export'!O3187)</f>
        <v/>
      </c>
      <c r="H3183" s="7" t="str">
        <f>IF('Payments Export'!B3187="","",G3183-F3183)</f>
        <v/>
      </c>
      <c r="I3183" s="3" t="str">
        <f>IF(C3183&lt;&gt;"",_xlfn.XLOOKUP(IFERROR(VALUE(C3183),C3183),'Items database'!A:A,'Items database'!B:B),(_xlfn.XLOOKUP(LEFT(E3183,3),Services,Services,"")))</f>
        <v/>
      </c>
      <c r="J3183" s="3" t="str">
        <f t="shared" si="99"/>
        <v/>
      </c>
    </row>
    <row r="3184" spans="1:10" x14ac:dyDescent="0.35">
      <c r="A3184" s="7" t="str">
        <f>IF('Payments Export'!A3188="","",'Payments Export'!A3188)</f>
        <v/>
      </c>
      <c r="B3184" s="7" t="str">
        <f>IF('Payments Export'!A3188="","",'Payments Export'!B3188)</f>
        <v/>
      </c>
      <c r="C3184" s="7" t="str">
        <f>IF(IFERROR(VALUE('Payments Export'!H3188),'Payments Export'!H3188)&lt;&gt;0,IFERROR(VALUE('Payments Export'!H3188),'Payments Export'!H3188),"")</f>
        <v/>
      </c>
      <c r="D3184" s="7" t="str">
        <f>IF('Payments Export'!I3188="","",'Payments Export'!I3188)</f>
        <v/>
      </c>
      <c r="E3184" s="7" t="str">
        <f t="shared" si="98"/>
        <v/>
      </c>
      <c r="F3184" s="7" t="str">
        <f>IF('Payments Export'!A3188="","",'Payments Export'!N3188)</f>
        <v/>
      </c>
      <c r="G3184" s="7" t="str">
        <f>IF('Payments Export'!A3188="","",'Payments Export'!O3188)</f>
        <v/>
      </c>
      <c r="H3184" s="7" t="str">
        <f>IF('Payments Export'!B3188="","",G3184-F3184)</f>
        <v/>
      </c>
      <c r="I3184" s="3" t="str">
        <f>IF(C3184&lt;&gt;"",_xlfn.XLOOKUP(IFERROR(VALUE(C3184),C3184),'Items database'!A:A,'Items database'!B:B),(_xlfn.XLOOKUP(LEFT(E3184,3),Services,Services,"")))</f>
        <v/>
      </c>
      <c r="J3184" s="3" t="str">
        <f t="shared" si="99"/>
        <v/>
      </c>
    </row>
    <row r="3185" spans="1:10" x14ac:dyDescent="0.35">
      <c r="A3185" s="7" t="str">
        <f>IF('Payments Export'!A3189="","",'Payments Export'!A3189)</f>
        <v/>
      </c>
      <c r="B3185" s="7" t="str">
        <f>IF('Payments Export'!A3189="","",'Payments Export'!B3189)</f>
        <v/>
      </c>
      <c r="C3185" s="7" t="str">
        <f>IF(IFERROR(VALUE('Payments Export'!H3189),'Payments Export'!H3189)&lt;&gt;0,IFERROR(VALUE('Payments Export'!H3189),'Payments Export'!H3189),"")</f>
        <v/>
      </c>
      <c r="D3185" s="7" t="str">
        <f>IF('Payments Export'!I3189="","",'Payments Export'!I3189)</f>
        <v/>
      </c>
      <c r="E3185" s="7" t="str">
        <f t="shared" si="98"/>
        <v/>
      </c>
      <c r="F3185" s="7" t="str">
        <f>IF('Payments Export'!A3189="","",'Payments Export'!N3189)</f>
        <v/>
      </c>
      <c r="G3185" s="7" t="str">
        <f>IF('Payments Export'!A3189="","",'Payments Export'!O3189)</f>
        <v/>
      </c>
      <c r="H3185" s="7" t="str">
        <f>IF('Payments Export'!B3189="","",G3185-F3185)</f>
        <v/>
      </c>
      <c r="I3185" s="3" t="str">
        <f>IF(C3185&lt;&gt;"",_xlfn.XLOOKUP(IFERROR(VALUE(C3185),C3185),'Items database'!A:A,'Items database'!B:B),(_xlfn.XLOOKUP(LEFT(E3185,3),Services,Services,"")))</f>
        <v/>
      </c>
      <c r="J3185" s="3" t="str">
        <f t="shared" si="99"/>
        <v/>
      </c>
    </row>
    <row r="3186" spans="1:10" x14ac:dyDescent="0.35">
      <c r="A3186" s="7" t="str">
        <f>IF('Payments Export'!A3190="","",'Payments Export'!A3190)</f>
        <v/>
      </c>
      <c r="B3186" s="7" t="str">
        <f>IF('Payments Export'!A3190="","",'Payments Export'!B3190)</f>
        <v/>
      </c>
      <c r="C3186" s="7" t="str">
        <f>IF(IFERROR(VALUE('Payments Export'!H3190),'Payments Export'!H3190)&lt;&gt;0,IFERROR(VALUE('Payments Export'!H3190),'Payments Export'!H3190),"")</f>
        <v/>
      </c>
      <c r="D3186" s="7" t="str">
        <f>IF('Payments Export'!I3190="","",'Payments Export'!I3190)</f>
        <v/>
      </c>
      <c r="E3186" s="7" t="str">
        <f t="shared" si="98"/>
        <v/>
      </c>
      <c r="F3186" s="7" t="str">
        <f>IF('Payments Export'!A3190="","",'Payments Export'!N3190)</f>
        <v/>
      </c>
      <c r="G3186" s="7" t="str">
        <f>IF('Payments Export'!A3190="","",'Payments Export'!O3190)</f>
        <v/>
      </c>
      <c r="H3186" s="7" t="str">
        <f>IF('Payments Export'!B3190="","",G3186-F3186)</f>
        <v/>
      </c>
      <c r="I3186" s="3" t="str">
        <f>IF(C3186&lt;&gt;"",_xlfn.XLOOKUP(IFERROR(VALUE(C3186),C3186),'Items database'!A:A,'Items database'!B:B),(_xlfn.XLOOKUP(LEFT(E3186,3),Services,Services,"")))</f>
        <v/>
      </c>
      <c r="J3186" s="3" t="str">
        <f t="shared" si="99"/>
        <v/>
      </c>
    </row>
    <row r="3187" spans="1:10" x14ac:dyDescent="0.35">
      <c r="A3187" s="7" t="str">
        <f>IF('Payments Export'!A3191="","",'Payments Export'!A3191)</f>
        <v/>
      </c>
      <c r="B3187" s="7" t="str">
        <f>IF('Payments Export'!A3191="","",'Payments Export'!B3191)</f>
        <v/>
      </c>
      <c r="C3187" s="7" t="str">
        <f>IF(IFERROR(VALUE('Payments Export'!H3191),'Payments Export'!H3191)&lt;&gt;0,IFERROR(VALUE('Payments Export'!H3191),'Payments Export'!H3191),"")</f>
        <v/>
      </c>
      <c r="D3187" s="7" t="str">
        <f>IF('Payments Export'!I3191="","",'Payments Export'!I3191)</f>
        <v/>
      </c>
      <c r="E3187" s="7" t="str">
        <f t="shared" si="98"/>
        <v/>
      </c>
      <c r="F3187" s="7" t="str">
        <f>IF('Payments Export'!A3191="","",'Payments Export'!N3191)</f>
        <v/>
      </c>
      <c r="G3187" s="7" t="str">
        <f>IF('Payments Export'!A3191="","",'Payments Export'!O3191)</f>
        <v/>
      </c>
      <c r="H3187" s="7" t="str">
        <f>IF('Payments Export'!B3191="","",G3187-F3187)</f>
        <v/>
      </c>
      <c r="I3187" s="3" t="str">
        <f>IF(C3187&lt;&gt;"",_xlfn.XLOOKUP(IFERROR(VALUE(C3187),C3187),'Items database'!A:A,'Items database'!B:B),(_xlfn.XLOOKUP(LEFT(E3187,3),Services,Services,"")))</f>
        <v/>
      </c>
      <c r="J3187" s="3" t="str">
        <f t="shared" si="99"/>
        <v/>
      </c>
    </row>
    <row r="3188" spans="1:10" x14ac:dyDescent="0.35">
      <c r="A3188" s="7" t="str">
        <f>IF('Payments Export'!A3192="","",'Payments Export'!A3192)</f>
        <v/>
      </c>
      <c r="B3188" s="7" t="str">
        <f>IF('Payments Export'!A3192="","",'Payments Export'!B3192)</f>
        <v/>
      </c>
      <c r="C3188" s="7" t="str">
        <f>IF(IFERROR(VALUE('Payments Export'!H3192),'Payments Export'!H3192)&lt;&gt;0,IFERROR(VALUE('Payments Export'!H3192),'Payments Export'!H3192),"")</f>
        <v/>
      </c>
      <c r="D3188" s="7" t="str">
        <f>IF('Payments Export'!I3192="","",'Payments Export'!I3192)</f>
        <v/>
      </c>
      <c r="E3188" s="7" t="str">
        <f t="shared" si="98"/>
        <v/>
      </c>
      <c r="F3188" s="7" t="str">
        <f>IF('Payments Export'!A3192="","",'Payments Export'!N3192)</f>
        <v/>
      </c>
      <c r="G3188" s="7" t="str">
        <f>IF('Payments Export'!A3192="","",'Payments Export'!O3192)</f>
        <v/>
      </c>
      <c r="H3188" s="7" t="str">
        <f>IF('Payments Export'!B3192="","",G3188-F3188)</f>
        <v/>
      </c>
      <c r="I3188" s="3" t="str">
        <f>IF(C3188&lt;&gt;"",_xlfn.XLOOKUP(IFERROR(VALUE(C3188),C3188),'Items database'!A:A,'Items database'!B:B),(_xlfn.XLOOKUP(LEFT(E3188,3),Services,Services,"")))</f>
        <v/>
      </c>
      <c r="J3188" s="3" t="str">
        <f t="shared" si="99"/>
        <v/>
      </c>
    </row>
    <row r="3189" spans="1:10" x14ac:dyDescent="0.35">
      <c r="A3189" s="7" t="str">
        <f>IF('Payments Export'!A3193="","",'Payments Export'!A3193)</f>
        <v/>
      </c>
      <c r="B3189" s="7" t="str">
        <f>IF('Payments Export'!A3193="","",'Payments Export'!B3193)</f>
        <v/>
      </c>
      <c r="C3189" s="7" t="str">
        <f>IF(IFERROR(VALUE('Payments Export'!H3193),'Payments Export'!H3193)&lt;&gt;0,IFERROR(VALUE('Payments Export'!H3193),'Payments Export'!H3193),"")</f>
        <v/>
      </c>
      <c r="D3189" s="7" t="str">
        <f>IF('Payments Export'!I3193="","",'Payments Export'!I3193)</f>
        <v/>
      </c>
      <c r="E3189" s="7" t="str">
        <f t="shared" si="98"/>
        <v/>
      </c>
      <c r="F3189" s="7" t="str">
        <f>IF('Payments Export'!A3193="","",'Payments Export'!N3193)</f>
        <v/>
      </c>
      <c r="G3189" s="7" t="str">
        <f>IF('Payments Export'!A3193="","",'Payments Export'!O3193)</f>
        <v/>
      </c>
      <c r="H3189" s="7" t="str">
        <f>IF('Payments Export'!B3193="","",G3189-F3189)</f>
        <v/>
      </c>
      <c r="I3189" s="3" t="str">
        <f>IF(C3189&lt;&gt;"",_xlfn.XLOOKUP(IFERROR(VALUE(C3189),C3189),'Items database'!A:A,'Items database'!B:B),(_xlfn.XLOOKUP(LEFT(E3189,3),Services,Services,"")))</f>
        <v/>
      </c>
      <c r="J3189" s="3" t="str">
        <f t="shared" si="99"/>
        <v/>
      </c>
    </row>
    <row r="3190" spans="1:10" x14ac:dyDescent="0.35">
      <c r="A3190" s="7" t="str">
        <f>IF('Payments Export'!A3194="","",'Payments Export'!A3194)</f>
        <v/>
      </c>
      <c r="B3190" s="7" t="str">
        <f>IF('Payments Export'!A3194="","",'Payments Export'!B3194)</f>
        <v/>
      </c>
      <c r="C3190" s="7" t="str">
        <f>IF(IFERROR(VALUE('Payments Export'!H3194),'Payments Export'!H3194)&lt;&gt;0,IFERROR(VALUE('Payments Export'!H3194),'Payments Export'!H3194),"")</f>
        <v/>
      </c>
      <c r="D3190" s="7" t="str">
        <f>IF('Payments Export'!I3194="","",'Payments Export'!I3194)</f>
        <v/>
      </c>
      <c r="E3190" s="7" t="str">
        <f t="shared" si="98"/>
        <v/>
      </c>
      <c r="F3190" s="7" t="str">
        <f>IF('Payments Export'!A3194="","",'Payments Export'!N3194)</f>
        <v/>
      </c>
      <c r="G3190" s="7" t="str">
        <f>IF('Payments Export'!A3194="","",'Payments Export'!O3194)</f>
        <v/>
      </c>
      <c r="H3190" s="7" t="str">
        <f>IF('Payments Export'!B3194="","",G3190-F3190)</f>
        <v/>
      </c>
      <c r="I3190" s="3" t="str">
        <f>IF(C3190&lt;&gt;"",_xlfn.XLOOKUP(IFERROR(VALUE(C3190),C3190),'Items database'!A:A,'Items database'!B:B),(_xlfn.XLOOKUP(LEFT(E3190,3),Services,Services,"")))</f>
        <v/>
      </c>
      <c r="J3190" s="3" t="str">
        <f t="shared" si="99"/>
        <v/>
      </c>
    </row>
    <row r="3191" spans="1:10" x14ac:dyDescent="0.35">
      <c r="A3191" s="7" t="str">
        <f>IF('Payments Export'!A3195="","",'Payments Export'!A3195)</f>
        <v/>
      </c>
      <c r="B3191" s="7" t="str">
        <f>IF('Payments Export'!A3195="","",'Payments Export'!B3195)</f>
        <v/>
      </c>
      <c r="C3191" s="7" t="str">
        <f>IF(IFERROR(VALUE('Payments Export'!H3195),'Payments Export'!H3195)&lt;&gt;0,IFERROR(VALUE('Payments Export'!H3195),'Payments Export'!H3195),"")</f>
        <v/>
      </c>
      <c r="D3191" s="7" t="str">
        <f>IF('Payments Export'!I3195="","",'Payments Export'!I3195)</f>
        <v/>
      </c>
      <c r="E3191" s="7" t="str">
        <f t="shared" si="98"/>
        <v/>
      </c>
      <c r="F3191" s="7" t="str">
        <f>IF('Payments Export'!A3195="","",'Payments Export'!N3195)</f>
        <v/>
      </c>
      <c r="G3191" s="7" t="str">
        <f>IF('Payments Export'!A3195="","",'Payments Export'!O3195)</f>
        <v/>
      </c>
      <c r="H3191" s="7" t="str">
        <f>IF('Payments Export'!B3195="","",G3191-F3191)</f>
        <v/>
      </c>
      <c r="I3191" s="3" t="str">
        <f>IF(C3191&lt;&gt;"",_xlfn.XLOOKUP(IFERROR(VALUE(C3191),C3191),'Items database'!A:A,'Items database'!B:B),(_xlfn.XLOOKUP(LEFT(E3191,3),Services,Services,"")))</f>
        <v/>
      </c>
      <c r="J3191" s="3" t="str">
        <f t="shared" si="99"/>
        <v/>
      </c>
    </row>
    <row r="3192" spans="1:10" x14ac:dyDescent="0.35">
      <c r="A3192" s="7" t="str">
        <f>IF('Payments Export'!A3196="","",'Payments Export'!A3196)</f>
        <v/>
      </c>
      <c r="B3192" s="7" t="str">
        <f>IF('Payments Export'!A3196="","",'Payments Export'!B3196)</f>
        <v/>
      </c>
      <c r="C3192" s="7" t="str">
        <f>IF(IFERROR(VALUE('Payments Export'!H3196),'Payments Export'!H3196)&lt;&gt;0,IFERROR(VALUE('Payments Export'!H3196),'Payments Export'!H3196),"")</f>
        <v/>
      </c>
      <c r="D3192" s="7" t="str">
        <f>IF('Payments Export'!I3196="","",'Payments Export'!I3196)</f>
        <v/>
      </c>
      <c r="E3192" s="7" t="str">
        <f t="shared" si="98"/>
        <v/>
      </c>
      <c r="F3192" s="7" t="str">
        <f>IF('Payments Export'!A3196="","",'Payments Export'!N3196)</f>
        <v/>
      </c>
      <c r="G3192" s="7" t="str">
        <f>IF('Payments Export'!A3196="","",'Payments Export'!O3196)</f>
        <v/>
      </c>
      <c r="H3192" s="7" t="str">
        <f>IF('Payments Export'!B3196="","",G3192-F3192)</f>
        <v/>
      </c>
      <c r="I3192" s="3" t="str">
        <f>IF(C3192&lt;&gt;"",_xlfn.XLOOKUP(IFERROR(VALUE(C3192),C3192),'Items database'!A:A,'Items database'!B:B),(_xlfn.XLOOKUP(LEFT(E3192,3),Services,Services,"")))</f>
        <v/>
      </c>
      <c r="J3192" s="3" t="str">
        <f t="shared" si="99"/>
        <v/>
      </c>
    </row>
    <row r="3193" spans="1:10" x14ac:dyDescent="0.35">
      <c r="A3193" s="7" t="str">
        <f>IF('Payments Export'!A3197="","",'Payments Export'!A3197)</f>
        <v/>
      </c>
      <c r="B3193" s="7" t="str">
        <f>IF('Payments Export'!A3197="","",'Payments Export'!B3197)</f>
        <v/>
      </c>
      <c r="C3193" s="7" t="str">
        <f>IF(IFERROR(VALUE('Payments Export'!H3197),'Payments Export'!H3197)&lt;&gt;0,IFERROR(VALUE('Payments Export'!H3197),'Payments Export'!H3197),"")</f>
        <v/>
      </c>
      <c r="D3193" s="7" t="str">
        <f>IF('Payments Export'!I3197="","",'Payments Export'!I3197)</f>
        <v/>
      </c>
      <c r="E3193" s="7" t="str">
        <f t="shared" si="98"/>
        <v/>
      </c>
      <c r="F3193" s="7" t="str">
        <f>IF('Payments Export'!A3197="","",'Payments Export'!N3197)</f>
        <v/>
      </c>
      <c r="G3193" s="7" t="str">
        <f>IF('Payments Export'!A3197="","",'Payments Export'!O3197)</f>
        <v/>
      </c>
      <c r="H3193" s="7" t="str">
        <f>IF('Payments Export'!B3197="","",G3193-F3193)</f>
        <v/>
      </c>
      <c r="I3193" s="3" t="str">
        <f>IF(C3193&lt;&gt;"",_xlfn.XLOOKUP(IFERROR(VALUE(C3193),C3193),'Items database'!A:A,'Items database'!B:B),(_xlfn.XLOOKUP(LEFT(E3193,3),Services,Services,"")))</f>
        <v/>
      </c>
      <c r="J3193" s="3" t="str">
        <f t="shared" si="99"/>
        <v/>
      </c>
    </row>
    <row r="3194" spans="1:10" x14ac:dyDescent="0.35">
      <c r="A3194" s="7" t="str">
        <f>IF('Payments Export'!A3198="","",'Payments Export'!A3198)</f>
        <v/>
      </c>
      <c r="B3194" s="7" t="str">
        <f>IF('Payments Export'!A3198="","",'Payments Export'!B3198)</f>
        <v/>
      </c>
      <c r="C3194" s="7" t="str">
        <f>IF(IFERROR(VALUE('Payments Export'!H3198),'Payments Export'!H3198)&lt;&gt;0,IFERROR(VALUE('Payments Export'!H3198),'Payments Export'!H3198),"")</f>
        <v/>
      </c>
      <c r="D3194" s="7" t="str">
        <f>IF('Payments Export'!I3198="","",'Payments Export'!I3198)</f>
        <v/>
      </c>
      <c r="E3194" s="7" t="str">
        <f t="shared" si="98"/>
        <v/>
      </c>
      <c r="F3194" s="7" t="str">
        <f>IF('Payments Export'!A3198="","",'Payments Export'!N3198)</f>
        <v/>
      </c>
      <c r="G3194" s="7" t="str">
        <f>IF('Payments Export'!A3198="","",'Payments Export'!O3198)</f>
        <v/>
      </c>
      <c r="H3194" s="7" t="str">
        <f>IF('Payments Export'!B3198="","",G3194-F3194)</f>
        <v/>
      </c>
      <c r="I3194" s="3" t="str">
        <f>IF(C3194&lt;&gt;"",_xlfn.XLOOKUP(IFERROR(VALUE(C3194),C3194),'Items database'!A:A,'Items database'!B:B),(_xlfn.XLOOKUP(LEFT(E3194,3),Services,Services,"")))</f>
        <v/>
      </c>
      <c r="J3194" s="3" t="str">
        <f t="shared" si="99"/>
        <v/>
      </c>
    </row>
    <row r="3195" spans="1:10" x14ac:dyDescent="0.35">
      <c r="A3195" s="7" t="str">
        <f>IF('Payments Export'!A3199="","",'Payments Export'!A3199)</f>
        <v/>
      </c>
      <c r="B3195" s="7" t="str">
        <f>IF('Payments Export'!A3199="","",'Payments Export'!B3199)</f>
        <v/>
      </c>
      <c r="C3195" s="7" t="str">
        <f>IF(IFERROR(VALUE('Payments Export'!H3199),'Payments Export'!H3199)&lt;&gt;0,IFERROR(VALUE('Payments Export'!H3199),'Payments Export'!H3199),"")</f>
        <v/>
      </c>
      <c r="D3195" s="7" t="str">
        <f>IF('Payments Export'!I3199="","",'Payments Export'!I3199)</f>
        <v/>
      </c>
      <c r="E3195" s="7" t="str">
        <f t="shared" si="98"/>
        <v/>
      </c>
      <c r="F3195" s="7" t="str">
        <f>IF('Payments Export'!A3199="","",'Payments Export'!N3199)</f>
        <v/>
      </c>
      <c r="G3195" s="7" t="str">
        <f>IF('Payments Export'!A3199="","",'Payments Export'!O3199)</f>
        <v/>
      </c>
      <c r="H3195" s="7" t="str">
        <f>IF('Payments Export'!B3199="","",G3195-F3195)</f>
        <v/>
      </c>
      <c r="I3195" s="3" t="str">
        <f>IF(C3195&lt;&gt;"",_xlfn.XLOOKUP(IFERROR(VALUE(C3195),C3195),'Items database'!A:A,'Items database'!B:B),(_xlfn.XLOOKUP(LEFT(E3195,3),Services,Services,"")))</f>
        <v/>
      </c>
      <c r="J3195" s="3" t="str">
        <f t="shared" si="99"/>
        <v/>
      </c>
    </row>
    <row r="3196" spans="1:10" x14ac:dyDescent="0.35">
      <c r="A3196" s="7" t="str">
        <f>IF('Payments Export'!A3200="","",'Payments Export'!A3200)</f>
        <v/>
      </c>
      <c r="B3196" s="7" t="str">
        <f>IF('Payments Export'!A3200="","",'Payments Export'!B3200)</f>
        <v/>
      </c>
      <c r="C3196" s="7" t="str">
        <f>IF(IFERROR(VALUE('Payments Export'!H3200),'Payments Export'!H3200)&lt;&gt;0,IFERROR(VALUE('Payments Export'!H3200),'Payments Export'!H3200),"")</f>
        <v/>
      </c>
      <c r="D3196" s="7" t="str">
        <f>IF('Payments Export'!I3200="","",'Payments Export'!I3200)</f>
        <v/>
      </c>
      <c r="E3196" s="7" t="str">
        <f t="shared" si="98"/>
        <v/>
      </c>
      <c r="F3196" s="7" t="str">
        <f>IF('Payments Export'!A3200="","",'Payments Export'!N3200)</f>
        <v/>
      </c>
      <c r="G3196" s="7" t="str">
        <f>IF('Payments Export'!A3200="","",'Payments Export'!O3200)</f>
        <v/>
      </c>
      <c r="H3196" s="7" t="str">
        <f>IF('Payments Export'!B3200="","",G3196-F3196)</f>
        <v/>
      </c>
      <c r="I3196" s="3" t="str">
        <f>IF(C3196&lt;&gt;"",_xlfn.XLOOKUP(IFERROR(VALUE(C3196),C3196),'Items database'!A:A,'Items database'!B:B),(_xlfn.XLOOKUP(LEFT(E3196,3),Services,Services,"")))</f>
        <v/>
      </c>
      <c r="J3196" s="3" t="str">
        <f t="shared" si="99"/>
        <v/>
      </c>
    </row>
    <row r="3197" spans="1:10" x14ac:dyDescent="0.35">
      <c r="A3197" s="7" t="str">
        <f>IF('Payments Export'!A3201="","",'Payments Export'!A3201)</f>
        <v/>
      </c>
      <c r="B3197" s="7" t="str">
        <f>IF('Payments Export'!A3201="","",'Payments Export'!B3201)</f>
        <v/>
      </c>
      <c r="C3197" s="7" t="str">
        <f>IF(IFERROR(VALUE('Payments Export'!H3201),'Payments Export'!H3201)&lt;&gt;0,IFERROR(VALUE('Payments Export'!H3201),'Payments Export'!H3201),"")</f>
        <v/>
      </c>
      <c r="D3197" s="7" t="str">
        <f>IF('Payments Export'!I3201="","",'Payments Export'!I3201)</f>
        <v/>
      </c>
      <c r="E3197" s="7" t="str">
        <f t="shared" si="98"/>
        <v/>
      </c>
      <c r="F3197" s="7" t="str">
        <f>IF('Payments Export'!A3201="","",'Payments Export'!N3201)</f>
        <v/>
      </c>
      <c r="G3197" s="7" t="str">
        <f>IF('Payments Export'!A3201="","",'Payments Export'!O3201)</f>
        <v/>
      </c>
      <c r="H3197" s="7" t="str">
        <f>IF('Payments Export'!B3201="","",G3197-F3197)</f>
        <v/>
      </c>
      <c r="I3197" s="3" t="str">
        <f>IF(C3197&lt;&gt;"",_xlfn.XLOOKUP(IFERROR(VALUE(C3197),C3197),'Items database'!A:A,'Items database'!B:B),(_xlfn.XLOOKUP(LEFT(E3197,3),Services,Services,"")))</f>
        <v/>
      </c>
      <c r="J3197" s="3" t="str">
        <f t="shared" si="99"/>
        <v/>
      </c>
    </row>
    <row r="3198" spans="1:10" x14ac:dyDescent="0.35">
      <c r="A3198" s="7" t="str">
        <f>IF('Payments Export'!A3202="","",'Payments Export'!A3202)</f>
        <v/>
      </c>
      <c r="B3198" s="7" t="str">
        <f>IF('Payments Export'!A3202="","",'Payments Export'!B3202)</f>
        <v/>
      </c>
      <c r="C3198" s="7" t="str">
        <f>IF(IFERROR(VALUE('Payments Export'!H3202),'Payments Export'!H3202)&lt;&gt;0,IFERROR(VALUE('Payments Export'!H3202),'Payments Export'!H3202),"")</f>
        <v/>
      </c>
      <c r="D3198" s="7" t="str">
        <f>IF('Payments Export'!I3202="","",'Payments Export'!I3202)</f>
        <v/>
      </c>
      <c r="E3198" s="7" t="str">
        <f t="shared" si="98"/>
        <v/>
      </c>
      <c r="F3198" s="7" t="str">
        <f>IF('Payments Export'!A3202="","",'Payments Export'!N3202)</f>
        <v/>
      </c>
      <c r="G3198" s="7" t="str">
        <f>IF('Payments Export'!A3202="","",'Payments Export'!O3202)</f>
        <v/>
      </c>
      <c r="H3198" s="7" t="str">
        <f>IF('Payments Export'!B3202="","",G3198-F3198)</f>
        <v/>
      </c>
      <c r="I3198" s="3" t="str">
        <f>IF(C3198&lt;&gt;"",_xlfn.XLOOKUP(IFERROR(VALUE(C3198),C3198),'Items database'!A:A,'Items database'!B:B),(_xlfn.XLOOKUP(LEFT(E3198,3),Services,Services,"")))</f>
        <v/>
      </c>
      <c r="J3198" s="3" t="str">
        <f t="shared" si="99"/>
        <v/>
      </c>
    </row>
    <row r="3199" spans="1:10" x14ac:dyDescent="0.35">
      <c r="A3199" s="7" t="str">
        <f>IF('Payments Export'!A3203="","",'Payments Export'!A3203)</f>
        <v/>
      </c>
      <c r="B3199" s="7" t="str">
        <f>IF('Payments Export'!A3203="","",'Payments Export'!B3203)</f>
        <v/>
      </c>
      <c r="C3199" s="7" t="str">
        <f>IF(IFERROR(VALUE('Payments Export'!H3203),'Payments Export'!H3203)&lt;&gt;0,IFERROR(VALUE('Payments Export'!H3203),'Payments Export'!H3203),"")</f>
        <v/>
      </c>
      <c r="D3199" s="7" t="str">
        <f>IF('Payments Export'!I3203="","",'Payments Export'!I3203)</f>
        <v/>
      </c>
      <c r="E3199" s="7" t="str">
        <f t="shared" si="98"/>
        <v/>
      </c>
      <c r="F3199" s="7" t="str">
        <f>IF('Payments Export'!A3203="","",'Payments Export'!N3203)</f>
        <v/>
      </c>
      <c r="G3199" s="7" t="str">
        <f>IF('Payments Export'!A3203="","",'Payments Export'!O3203)</f>
        <v/>
      </c>
      <c r="H3199" s="7" t="str">
        <f>IF('Payments Export'!B3203="","",G3199-F3199)</f>
        <v/>
      </c>
      <c r="I3199" s="3" t="str">
        <f>IF(C3199&lt;&gt;"",_xlfn.XLOOKUP(IFERROR(VALUE(C3199),C3199),'Items database'!A:A,'Items database'!B:B),(_xlfn.XLOOKUP(LEFT(E3199,3),Services,Services,"")))</f>
        <v/>
      </c>
      <c r="J3199" s="3" t="str">
        <f t="shared" si="99"/>
        <v/>
      </c>
    </row>
    <row r="3200" spans="1:10" x14ac:dyDescent="0.35">
      <c r="A3200" s="7" t="str">
        <f>IF('Payments Export'!A3204="","",'Payments Export'!A3204)</f>
        <v/>
      </c>
      <c r="B3200" s="7" t="str">
        <f>IF('Payments Export'!A3204="","",'Payments Export'!B3204)</f>
        <v/>
      </c>
      <c r="C3200" s="7" t="str">
        <f>IF(IFERROR(VALUE('Payments Export'!H3204),'Payments Export'!H3204)&lt;&gt;0,IFERROR(VALUE('Payments Export'!H3204),'Payments Export'!H3204),"")</f>
        <v/>
      </c>
      <c r="D3200" s="7" t="str">
        <f>IF('Payments Export'!I3204="","",'Payments Export'!I3204)</f>
        <v/>
      </c>
      <c r="E3200" s="7" t="str">
        <f t="shared" si="98"/>
        <v/>
      </c>
      <c r="F3200" s="7" t="str">
        <f>IF('Payments Export'!A3204="","",'Payments Export'!N3204)</f>
        <v/>
      </c>
      <c r="G3200" s="7" t="str">
        <f>IF('Payments Export'!A3204="","",'Payments Export'!O3204)</f>
        <v/>
      </c>
      <c r="H3200" s="7" t="str">
        <f>IF('Payments Export'!B3204="","",G3200-F3200)</f>
        <v/>
      </c>
      <c r="I3200" s="3" t="str">
        <f>IF(C3200&lt;&gt;"",_xlfn.XLOOKUP(IFERROR(VALUE(C3200),C3200),'Items database'!A:A,'Items database'!B:B),(_xlfn.XLOOKUP(LEFT(E3200,3),Services,Services,"")))</f>
        <v/>
      </c>
      <c r="J3200" s="3" t="str">
        <f t="shared" si="99"/>
        <v/>
      </c>
    </row>
    <row r="3201" spans="1:10" x14ac:dyDescent="0.35">
      <c r="A3201" s="7" t="str">
        <f>IF('Payments Export'!A3205="","",'Payments Export'!A3205)</f>
        <v/>
      </c>
      <c r="B3201" s="7" t="str">
        <f>IF('Payments Export'!A3205="","",'Payments Export'!B3205)</f>
        <v/>
      </c>
      <c r="C3201" s="7" t="str">
        <f>IF(IFERROR(VALUE('Payments Export'!H3205),'Payments Export'!H3205)&lt;&gt;0,IFERROR(VALUE('Payments Export'!H3205),'Payments Export'!H3205),"")</f>
        <v/>
      </c>
      <c r="D3201" s="7" t="str">
        <f>IF('Payments Export'!I3205="","",'Payments Export'!I3205)</f>
        <v/>
      </c>
      <c r="E3201" s="7" t="str">
        <f t="shared" ref="E3201:E3264" si="100">LEFT(D3201,66)</f>
        <v/>
      </c>
      <c r="F3201" s="7" t="str">
        <f>IF('Payments Export'!A3205="","",'Payments Export'!N3205)</f>
        <v/>
      </c>
      <c r="G3201" s="7" t="str">
        <f>IF('Payments Export'!A3205="","",'Payments Export'!O3205)</f>
        <v/>
      </c>
      <c r="H3201" s="7" t="str">
        <f>IF('Payments Export'!B3205="","",G3201-F3201)</f>
        <v/>
      </c>
      <c r="I3201" s="3" t="str">
        <f>IF(C3201&lt;&gt;"",_xlfn.XLOOKUP(IFERROR(VALUE(C3201),C3201),'Items database'!A:A,'Items database'!B:B),(_xlfn.XLOOKUP(LEFT(E3201,3),Services,Services,"")))</f>
        <v/>
      </c>
      <c r="J3201" s="3" t="str">
        <f t="shared" ref="J3201:J3264" si="101">IF(ISNUMBER(F3201)=TRUE,IF(F3201=0,"","GST"),"")</f>
        <v/>
      </c>
    </row>
    <row r="3202" spans="1:10" x14ac:dyDescent="0.35">
      <c r="A3202" s="7" t="str">
        <f>IF('Payments Export'!A3206="","",'Payments Export'!A3206)</f>
        <v/>
      </c>
      <c r="B3202" s="7" t="str">
        <f>IF('Payments Export'!A3206="","",'Payments Export'!B3206)</f>
        <v/>
      </c>
      <c r="C3202" s="7" t="str">
        <f>IF(IFERROR(VALUE('Payments Export'!H3206),'Payments Export'!H3206)&lt;&gt;0,IFERROR(VALUE('Payments Export'!H3206),'Payments Export'!H3206),"")</f>
        <v/>
      </c>
      <c r="D3202" s="7" t="str">
        <f>IF('Payments Export'!I3206="","",'Payments Export'!I3206)</f>
        <v/>
      </c>
      <c r="E3202" s="7" t="str">
        <f t="shared" si="100"/>
        <v/>
      </c>
      <c r="F3202" s="7" t="str">
        <f>IF('Payments Export'!A3206="","",'Payments Export'!N3206)</f>
        <v/>
      </c>
      <c r="G3202" s="7" t="str">
        <f>IF('Payments Export'!A3206="","",'Payments Export'!O3206)</f>
        <v/>
      </c>
      <c r="H3202" s="7" t="str">
        <f>IF('Payments Export'!B3206="","",G3202-F3202)</f>
        <v/>
      </c>
      <c r="I3202" s="3" t="str">
        <f>IF(C3202&lt;&gt;"",_xlfn.XLOOKUP(IFERROR(VALUE(C3202),C3202),'Items database'!A:A,'Items database'!B:B),(_xlfn.XLOOKUP(LEFT(E3202,3),Services,Services,"")))</f>
        <v/>
      </c>
      <c r="J3202" s="3" t="str">
        <f t="shared" si="101"/>
        <v/>
      </c>
    </row>
    <row r="3203" spans="1:10" x14ac:dyDescent="0.35">
      <c r="A3203" s="7" t="str">
        <f>IF('Payments Export'!A3207="","",'Payments Export'!A3207)</f>
        <v/>
      </c>
      <c r="B3203" s="7" t="str">
        <f>IF('Payments Export'!A3207="","",'Payments Export'!B3207)</f>
        <v/>
      </c>
      <c r="C3203" s="7" t="str">
        <f>IF(IFERROR(VALUE('Payments Export'!H3207),'Payments Export'!H3207)&lt;&gt;0,IFERROR(VALUE('Payments Export'!H3207),'Payments Export'!H3207),"")</f>
        <v/>
      </c>
      <c r="D3203" s="7" t="str">
        <f>IF('Payments Export'!I3207="","",'Payments Export'!I3207)</f>
        <v/>
      </c>
      <c r="E3203" s="7" t="str">
        <f t="shared" si="100"/>
        <v/>
      </c>
      <c r="F3203" s="7" t="str">
        <f>IF('Payments Export'!A3207="","",'Payments Export'!N3207)</f>
        <v/>
      </c>
      <c r="G3203" s="7" t="str">
        <f>IF('Payments Export'!A3207="","",'Payments Export'!O3207)</f>
        <v/>
      </c>
      <c r="H3203" s="7" t="str">
        <f>IF('Payments Export'!B3207="","",G3203-F3203)</f>
        <v/>
      </c>
      <c r="I3203" s="3" t="str">
        <f>IF(C3203&lt;&gt;"",_xlfn.XLOOKUP(IFERROR(VALUE(C3203),C3203),'Items database'!A:A,'Items database'!B:B),(_xlfn.XLOOKUP(LEFT(E3203,3),Services,Services,"")))</f>
        <v/>
      </c>
      <c r="J3203" s="3" t="str">
        <f t="shared" si="101"/>
        <v/>
      </c>
    </row>
    <row r="3204" spans="1:10" x14ac:dyDescent="0.35">
      <c r="A3204" s="7" t="str">
        <f>IF('Payments Export'!A3208="","",'Payments Export'!A3208)</f>
        <v/>
      </c>
      <c r="B3204" s="7" t="str">
        <f>IF('Payments Export'!A3208="","",'Payments Export'!B3208)</f>
        <v/>
      </c>
      <c r="C3204" s="7" t="str">
        <f>IF(IFERROR(VALUE('Payments Export'!H3208),'Payments Export'!H3208)&lt;&gt;0,IFERROR(VALUE('Payments Export'!H3208),'Payments Export'!H3208),"")</f>
        <v/>
      </c>
      <c r="D3204" s="7" t="str">
        <f>IF('Payments Export'!I3208="","",'Payments Export'!I3208)</f>
        <v/>
      </c>
      <c r="E3204" s="7" t="str">
        <f t="shared" si="100"/>
        <v/>
      </c>
      <c r="F3204" s="7" t="str">
        <f>IF('Payments Export'!A3208="","",'Payments Export'!N3208)</f>
        <v/>
      </c>
      <c r="G3204" s="7" t="str">
        <f>IF('Payments Export'!A3208="","",'Payments Export'!O3208)</f>
        <v/>
      </c>
      <c r="H3204" s="7" t="str">
        <f>IF('Payments Export'!B3208="","",G3204-F3204)</f>
        <v/>
      </c>
      <c r="I3204" s="3" t="str">
        <f>IF(C3204&lt;&gt;"",_xlfn.XLOOKUP(IFERROR(VALUE(C3204),C3204),'Items database'!A:A,'Items database'!B:B),(_xlfn.XLOOKUP(LEFT(E3204,3),Services,Services,"")))</f>
        <v/>
      </c>
      <c r="J3204" s="3" t="str">
        <f t="shared" si="101"/>
        <v/>
      </c>
    </row>
    <row r="3205" spans="1:10" x14ac:dyDescent="0.35">
      <c r="A3205" s="7" t="str">
        <f>IF('Payments Export'!A3209="","",'Payments Export'!A3209)</f>
        <v/>
      </c>
      <c r="B3205" s="7" t="str">
        <f>IF('Payments Export'!A3209="","",'Payments Export'!B3209)</f>
        <v/>
      </c>
      <c r="C3205" s="7" t="str">
        <f>IF(IFERROR(VALUE('Payments Export'!H3209),'Payments Export'!H3209)&lt;&gt;0,IFERROR(VALUE('Payments Export'!H3209),'Payments Export'!H3209),"")</f>
        <v/>
      </c>
      <c r="D3205" s="7" t="str">
        <f>IF('Payments Export'!I3209="","",'Payments Export'!I3209)</f>
        <v/>
      </c>
      <c r="E3205" s="7" t="str">
        <f t="shared" si="100"/>
        <v/>
      </c>
      <c r="F3205" s="7" t="str">
        <f>IF('Payments Export'!A3209="","",'Payments Export'!N3209)</f>
        <v/>
      </c>
      <c r="G3205" s="7" t="str">
        <f>IF('Payments Export'!A3209="","",'Payments Export'!O3209)</f>
        <v/>
      </c>
      <c r="H3205" s="7" t="str">
        <f>IF('Payments Export'!B3209="","",G3205-F3205)</f>
        <v/>
      </c>
      <c r="I3205" s="3" t="str">
        <f>IF(C3205&lt;&gt;"",_xlfn.XLOOKUP(IFERROR(VALUE(C3205),C3205),'Items database'!A:A,'Items database'!B:B),(_xlfn.XLOOKUP(LEFT(E3205,3),Services,Services,"")))</f>
        <v/>
      </c>
      <c r="J3205" s="3" t="str">
        <f t="shared" si="101"/>
        <v/>
      </c>
    </row>
    <row r="3206" spans="1:10" x14ac:dyDescent="0.35">
      <c r="A3206" s="7" t="str">
        <f>IF('Payments Export'!A3210="","",'Payments Export'!A3210)</f>
        <v/>
      </c>
      <c r="B3206" s="7" t="str">
        <f>IF('Payments Export'!A3210="","",'Payments Export'!B3210)</f>
        <v/>
      </c>
      <c r="C3206" s="7" t="str">
        <f>IF(IFERROR(VALUE('Payments Export'!H3210),'Payments Export'!H3210)&lt;&gt;0,IFERROR(VALUE('Payments Export'!H3210),'Payments Export'!H3210),"")</f>
        <v/>
      </c>
      <c r="D3206" s="7" t="str">
        <f>IF('Payments Export'!I3210="","",'Payments Export'!I3210)</f>
        <v/>
      </c>
      <c r="E3206" s="7" t="str">
        <f t="shared" si="100"/>
        <v/>
      </c>
      <c r="F3206" s="7" t="str">
        <f>IF('Payments Export'!A3210="","",'Payments Export'!N3210)</f>
        <v/>
      </c>
      <c r="G3206" s="7" t="str">
        <f>IF('Payments Export'!A3210="","",'Payments Export'!O3210)</f>
        <v/>
      </c>
      <c r="H3206" s="7" t="str">
        <f>IF('Payments Export'!B3210="","",G3206-F3206)</f>
        <v/>
      </c>
      <c r="I3206" s="3" t="str">
        <f>IF(C3206&lt;&gt;"",_xlfn.XLOOKUP(IFERROR(VALUE(C3206),C3206),'Items database'!A:A,'Items database'!B:B),(_xlfn.XLOOKUP(LEFT(E3206,3),Services,Services,"")))</f>
        <v/>
      </c>
      <c r="J3206" s="3" t="str">
        <f t="shared" si="101"/>
        <v/>
      </c>
    </row>
    <row r="3207" spans="1:10" x14ac:dyDescent="0.35">
      <c r="A3207" s="7" t="str">
        <f>IF('Payments Export'!A3211="","",'Payments Export'!A3211)</f>
        <v/>
      </c>
      <c r="B3207" s="7" t="str">
        <f>IF('Payments Export'!A3211="","",'Payments Export'!B3211)</f>
        <v/>
      </c>
      <c r="C3207" s="7" t="str">
        <f>IF(IFERROR(VALUE('Payments Export'!H3211),'Payments Export'!H3211)&lt;&gt;0,IFERROR(VALUE('Payments Export'!H3211),'Payments Export'!H3211),"")</f>
        <v/>
      </c>
      <c r="D3207" s="7" t="str">
        <f>IF('Payments Export'!I3211="","",'Payments Export'!I3211)</f>
        <v/>
      </c>
      <c r="E3207" s="7" t="str">
        <f t="shared" si="100"/>
        <v/>
      </c>
      <c r="F3207" s="7" t="str">
        <f>IF('Payments Export'!A3211="","",'Payments Export'!N3211)</f>
        <v/>
      </c>
      <c r="G3207" s="7" t="str">
        <f>IF('Payments Export'!A3211="","",'Payments Export'!O3211)</f>
        <v/>
      </c>
      <c r="H3207" s="7" t="str">
        <f>IF('Payments Export'!B3211="","",G3207-F3207)</f>
        <v/>
      </c>
      <c r="I3207" s="3" t="str">
        <f>IF(C3207&lt;&gt;"",_xlfn.XLOOKUP(IFERROR(VALUE(C3207),C3207),'Items database'!A:A,'Items database'!B:B),(_xlfn.XLOOKUP(LEFT(E3207,3),Services,Services,"")))</f>
        <v/>
      </c>
      <c r="J3207" s="3" t="str">
        <f t="shared" si="101"/>
        <v/>
      </c>
    </row>
    <row r="3208" spans="1:10" x14ac:dyDescent="0.35">
      <c r="A3208" s="7" t="str">
        <f>IF('Payments Export'!A3212="","",'Payments Export'!A3212)</f>
        <v/>
      </c>
      <c r="B3208" s="7" t="str">
        <f>IF('Payments Export'!A3212="","",'Payments Export'!B3212)</f>
        <v/>
      </c>
      <c r="C3208" s="7" t="str">
        <f>IF(IFERROR(VALUE('Payments Export'!H3212),'Payments Export'!H3212)&lt;&gt;0,IFERROR(VALUE('Payments Export'!H3212),'Payments Export'!H3212),"")</f>
        <v/>
      </c>
      <c r="D3208" s="7" t="str">
        <f>IF('Payments Export'!I3212="","",'Payments Export'!I3212)</f>
        <v/>
      </c>
      <c r="E3208" s="7" t="str">
        <f t="shared" si="100"/>
        <v/>
      </c>
      <c r="F3208" s="7" t="str">
        <f>IF('Payments Export'!A3212="","",'Payments Export'!N3212)</f>
        <v/>
      </c>
      <c r="G3208" s="7" t="str">
        <f>IF('Payments Export'!A3212="","",'Payments Export'!O3212)</f>
        <v/>
      </c>
      <c r="H3208" s="7" t="str">
        <f>IF('Payments Export'!B3212="","",G3208-F3208)</f>
        <v/>
      </c>
      <c r="I3208" s="3" t="str">
        <f>IF(C3208&lt;&gt;"",_xlfn.XLOOKUP(IFERROR(VALUE(C3208),C3208),'Items database'!A:A,'Items database'!B:B),(_xlfn.XLOOKUP(LEFT(E3208,3),Services,Services,"")))</f>
        <v/>
      </c>
      <c r="J3208" s="3" t="str">
        <f t="shared" si="101"/>
        <v/>
      </c>
    </row>
    <row r="3209" spans="1:10" x14ac:dyDescent="0.35">
      <c r="A3209" s="7" t="str">
        <f>IF('Payments Export'!A3213="","",'Payments Export'!A3213)</f>
        <v/>
      </c>
      <c r="B3209" s="7" t="str">
        <f>IF('Payments Export'!A3213="","",'Payments Export'!B3213)</f>
        <v/>
      </c>
      <c r="C3209" s="7" t="str">
        <f>IF(IFERROR(VALUE('Payments Export'!H3213),'Payments Export'!H3213)&lt;&gt;0,IFERROR(VALUE('Payments Export'!H3213),'Payments Export'!H3213),"")</f>
        <v/>
      </c>
      <c r="D3209" s="7" t="str">
        <f>IF('Payments Export'!I3213="","",'Payments Export'!I3213)</f>
        <v/>
      </c>
      <c r="E3209" s="7" t="str">
        <f t="shared" si="100"/>
        <v/>
      </c>
      <c r="F3209" s="7" t="str">
        <f>IF('Payments Export'!A3213="","",'Payments Export'!N3213)</f>
        <v/>
      </c>
      <c r="G3209" s="7" t="str">
        <f>IF('Payments Export'!A3213="","",'Payments Export'!O3213)</f>
        <v/>
      </c>
      <c r="H3209" s="7" t="str">
        <f>IF('Payments Export'!B3213="","",G3209-F3209)</f>
        <v/>
      </c>
      <c r="I3209" s="3" t="str">
        <f>IF(C3209&lt;&gt;"",_xlfn.XLOOKUP(IFERROR(VALUE(C3209),C3209),'Items database'!A:A,'Items database'!B:B),(_xlfn.XLOOKUP(LEFT(E3209,3),Services,Services,"")))</f>
        <v/>
      </c>
      <c r="J3209" s="3" t="str">
        <f t="shared" si="101"/>
        <v/>
      </c>
    </row>
    <row r="3210" spans="1:10" x14ac:dyDescent="0.35">
      <c r="A3210" s="7" t="str">
        <f>IF('Payments Export'!A3214="","",'Payments Export'!A3214)</f>
        <v/>
      </c>
      <c r="B3210" s="7" t="str">
        <f>IF('Payments Export'!A3214="","",'Payments Export'!B3214)</f>
        <v/>
      </c>
      <c r="C3210" s="7" t="str">
        <f>IF(IFERROR(VALUE('Payments Export'!H3214),'Payments Export'!H3214)&lt;&gt;0,IFERROR(VALUE('Payments Export'!H3214),'Payments Export'!H3214),"")</f>
        <v/>
      </c>
      <c r="D3210" s="7" t="str">
        <f>IF('Payments Export'!I3214="","",'Payments Export'!I3214)</f>
        <v/>
      </c>
      <c r="E3210" s="7" t="str">
        <f t="shared" si="100"/>
        <v/>
      </c>
      <c r="F3210" s="7" t="str">
        <f>IF('Payments Export'!A3214="","",'Payments Export'!N3214)</f>
        <v/>
      </c>
      <c r="G3210" s="7" t="str">
        <f>IF('Payments Export'!A3214="","",'Payments Export'!O3214)</f>
        <v/>
      </c>
      <c r="H3210" s="7" t="str">
        <f>IF('Payments Export'!B3214="","",G3210-F3210)</f>
        <v/>
      </c>
      <c r="I3210" s="3" t="str">
        <f>IF(C3210&lt;&gt;"",_xlfn.XLOOKUP(IFERROR(VALUE(C3210),C3210),'Items database'!A:A,'Items database'!B:B),(_xlfn.XLOOKUP(LEFT(E3210,3),Services,Services,"")))</f>
        <v/>
      </c>
      <c r="J3210" s="3" t="str">
        <f t="shared" si="101"/>
        <v/>
      </c>
    </row>
    <row r="3211" spans="1:10" x14ac:dyDescent="0.35">
      <c r="A3211" s="7" t="str">
        <f>IF('Payments Export'!A3215="","",'Payments Export'!A3215)</f>
        <v/>
      </c>
      <c r="B3211" s="7" t="str">
        <f>IF('Payments Export'!A3215="","",'Payments Export'!B3215)</f>
        <v/>
      </c>
      <c r="C3211" s="7" t="str">
        <f>IF(IFERROR(VALUE('Payments Export'!H3215),'Payments Export'!H3215)&lt;&gt;0,IFERROR(VALUE('Payments Export'!H3215),'Payments Export'!H3215),"")</f>
        <v/>
      </c>
      <c r="D3211" s="7" t="str">
        <f>IF('Payments Export'!I3215="","",'Payments Export'!I3215)</f>
        <v/>
      </c>
      <c r="E3211" s="7" t="str">
        <f t="shared" si="100"/>
        <v/>
      </c>
      <c r="F3211" s="7" t="str">
        <f>IF('Payments Export'!A3215="","",'Payments Export'!N3215)</f>
        <v/>
      </c>
      <c r="G3211" s="7" t="str">
        <f>IF('Payments Export'!A3215="","",'Payments Export'!O3215)</f>
        <v/>
      </c>
      <c r="H3211" s="7" t="str">
        <f>IF('Payments Export'!B3215="","",G3211-F3211)</f>
        <v/>
      </c>
      <c r="I3211" s="3" t="str">
        <f>IF(C3211&lt;&gt;"",_xlfn.XLOOKUP(IFERROR(VALUE(C3211),C3211),'Items database'!A:A,'Items database'!B:B),(_xlfn.XLOOKUP(LEFT(E3211,3),Services,Services,"")))</f>
        <v/>
      </c>
      <c r="J3211" s="3" t="str">
        <f t="shared" si="101"/>
        <v/>
      </c>
    </row>
    <row r="3212" spans="1:10" x14ac:dyDescent="0.35">
      <c r="A3212" s="7" t="str">
        <f>IF('Payments Export'!A3216="","",'Payments Export'!A3216)</f>
        <v/>
      </c>
      <c r="B3212" s="7" t="str">
        <f>IF('Payments Export'!A3216="","",'Payments Export'!B3216)</f>
        <v/>
      </c>
      <c r="C3212" s="7" t="str">
        <f>IF(IFERROR(VALUE('Payments Export'!H3216),'Payments Export'!H3216)&lt;&gt;0,IFERROR(VALUE('Payments Export'!H3216),'Payments Export'!H3216),"")</f>
        <v/>
      </c>
      <c r="D3212" s="7" t="str">
        <f>IF('Payments Export'!I3216="","",'Payments Export'!I3216)</f>
        <v/>
      </c>
      <c r="E3212" s="7" t="str">
        <f t="shared" si="100"/>
        <v/>
      </c>
      <c r="F3212" s="7" t="str">
        <f>IF('Payments Export'!A3216="","",'Payments Export'!N3216)</f>
        <v/>
      </c>
      <c r="G3212" s="7" t="str">
        <f>IF('Payments Export'!A3216="","",'Payments Export'!O3216)</f>
        <v/>
      </c>
      <c r="H3212" s="7" t="str">
        <f>IF('Payments Export'!B3216="","",G3212-F3212)</f>
        <v/>
      </c>
      <c r="I3212" s="3" t="str">
        <f>IF(C3212&lt;&gt;"",_xlfn.XLOOKUP(IFERROR(VALUE(C3212),C3212),'Items database'!A:A,'Items database'!B:B),(_xlfn.XLOOKUP(LEFT(E3212,3),Services,Services,"")))</f>
        <v/>
      </c>
      <c r="J3212" s="3" t="str">
        <f t="shared" si="101"/>
        <v/>
      </c>
    </row>
    <row r="3213" spans="1:10" x14ac:dyDescent="0.35">
      <c r="A3213" s="7" t="str">
        <f>IF('Payments Export'!A3217="","",'Payments Export'!A3217)</f>
        <v/>
      </c>
      <c r="B3213" s="7" t="str">
        <f>IF('Payments Export'!A3217="","",'Payments Export'!B3217)</f>
        <v/>
      </c>
      <c r="C3213" s="7" t="str">
        <f>IF(IFERROR(VALUE('Payments Export'!H3217),'Payments Export'!H3217)&lt;&gt;0,IFERROR(VALUE('Payments Export'!H3217),'Payments Export'!H3217),"")</f>
        <v/>
      </c>
      <c r="D3213" s="7" t="str">
        <f>IF('Payments Export'!I3217="","",'Payments Export'!I3217)</f>
        <v/>
      </c>
      <c r="E3213" s="7" t="str">
        <f t="shared" si="100"/>
        <v/>
      </c>
      <c r="F3213" s="7" t="str">
        <f>IF('Payments Export'!A3217="","",'Payments Export'!N3217)</f>
        <v/>
      </c>
      <c r="G3213" s="7" t="str">
        <f>IF('Payments Export'!A3217="","",'Payments Export'!O3217)</f>
        <v/>
      </c>
      <c r="H3213" s="7" t="str">
        <f>IF('Payments Export'!B3217="","",G3213-F3213)</f>
        <v/>
      </c>
      <c r="I3213" s="3" t="str">
        <f>IF(C3213&lt;&gt;"",_xlfn.XLOOKUP(IFERROR(VALUE(C3213),C3213),'Items database'!A:A,'Items database'!B:B),(_xlfn.XLOOKUP(LEFT(E3213,3),Services,Services,"")))</f>
        <v/>
      </c>
      <c r="J3213" s="3" t="str">
        <f t="shared" si="101"/>
        <v/>
      </c>
    </row>
    <row r="3214" spans="1:10" x14ac:dyDescent="0.35">
      <c r="A3214" s="7" t="str">
        <f>IF('Payments Export'!A3218="","",'Payments Export'!A3218)</f>
        <v/>
      </c>
      <c r="B3214" s="7" t="str">
        <f>IF('Payments Export'!A3218="","",'Payments Export'!B3218)</f>
        <v/>
      </c>
      <c r="C3214" s="7" t="str">
        <f>IF(IFERROR(VALUE('Payments Export'!H3218),'Payments Export'!H3218)&lt;&gt;0,IFERROR(VALUE('Payments Export'!H3218),'Payments Export'!H3218),"")</f>
        <v/>
      </c>
      <c r="D3214" s="7" t="str">
        <f>IF('Payments Export'!I3218="","",'Payments Export'!I3218)</f>
        <v/>
      </c>
      <c r="E3214" s="7" t="str">
        <f t="shared" si="100"/>
        <v/>
      </c>
      <c r="F3214" s="7" t="str">
        <f>IF('Payments Export'!A3218="","",'Payments Export'!N3218)</f>
        <v/>
      </c>
      <c r="G3214" s="7" t="str">
        <f>IF('Payments Export'!A3218="","",'Payments Export'!O3218)</f>
        <v/>
      </c>
      <c r="H3214" s="7" t="str">
        <f>IF('Payments Export'!B3218="","",G3214-F3214)</f>
        <v/>
      </c>
      <c r="I3214" s="3" t="str">
        <f>IF(C3214&lt;&gt;"",_xlfn.XLOOKUP(IFERROR(VALUE(C3214),C3214),'Items database'!A:A,'Items database'!B:B),(_xlfn.XLOOKUP(LEFT(E3214,3),Services,Services,"")))</f>
        <v/>
      </c>
      <c r="J3214" s="3" t="str">
        <f t="shared" si="101"/>
        <v/>
      </c>
    </row>
    <row r="3215" spans="1:10" x14ac:dyDescent="0.35">
      <c r="A3215" s="7" t="str">
        <f>IF('Payments Export'!A3219="","",'Payments Export'!A3219)</f>
        <v/>
      </c>
      <c r="B3215" s="7" t="str">
        <f>IF('Payments Export'!A3219="","",'Payments Export'!B3219)</f>
        <v/>
      </c>
      <c r="C3215" s="7" t="str">
        <f>IF(IFERROR(VALUE('Payments Export'!H3219),'Payments Export'!H3219)&lt;&gt;0,IFERROR(VALUE('Payments Export'!H3219),'Payments Export'!H3219),"")</f>
        <v/>
      </c>
      <c r="D3215" s="7" t="str">
        <f>IF('Payments Export'!I3219="","",'Payments Export'!I3219)</f>
        <v/>
      </c>
      <c r="E3215" s="7" t="str">
        <f t="shared" si="100"/>
        <v/>
      </c>
      <c r="F3215" s="7" t="str">
        <f>IF('Payments Export'!A3219="","",'Payments Export'!N3219)</f>
        <v/>
      </c>
      <c r="G3215" s="7" t="str">
        <f>IF('Payments Export'!A3219="","",'Payments Export'!O3219)</f>
        <v/>
      </c>
      <c r="H3215" s="7" t="str">
        <f>IF('Payments Export'!B3219="","",G3215-F3215)</f>
        <v/>
      </c>
      <c r="I3215" s="3" t="str">
        <f>IF(C3215&lt;&gt;"",_xlfn.XLOOKUP(IFERROR(VALUE(C3215),C3215),'Items database'!A:A,'Items database'!B:B),(_xlfn.XLOOKUP(LEFT(E3215,3),Services,Services,"")))</f>
        <v/>
      </c>
      <c r="J3215" s="3" t="str">
        <f t="shared" si="101"/>
        <v/>
      </c>
    </row>
    <row r="3216" spans="1:10" x14ac:dyDescent="0.35">
      <c r="A3216" s="7" t="str">
        <f>IF('Payments Export'!A3220="","",'Payments Export'!A3220)</f>
        <v/>
      </c>
      <c r="B3216" s="7" t="str">
        <f>IF('Payments Export'!A3220="","",'Payments Export'!B3220)</f>
        <v/>
      </c>
      <c r="C3216" s="7" t="str">
        <f>IF(IFERROR(VALUE('Payments Export'!H3220),'Payments Export'!H3220)&lt;&gt;0,IFERROR(VALUE('Payments Export'!H3220),'Payments Export'!H3220),"")</f>
        <v/>
      </c>
      <c r="D3216" s="7" t="str">
        <f>IF('Payments Export'!I3220="","",'Payments Export'!I3220)</f>
        <v/>
      </c>
      <c r="E3216" s="7" t="str">
        <f t="shared" si="100"/>
        <v/>
      </c>
      <c r="F3216" s="7" t="str">
        <f>IF('Payments Export'!A3220="","",'Payments Export'!N3220)</f>
        <v/>
      </c>
      <c r="G3216" s="7" t="str">
        <f>IF('Payments Export'!A3220="","",'Payments Export'!O3220)</f>
        <v/>
      </c>
      <c r="H3216" s="7" t="str">
        <f>IF('Payments Export'!B3220="","",G3216-F3216)</f>
        <v/>
      </c>
      <c r="I3216" s="3" t="str">
        <f>IF(C3216&lt;&gt;"",_xlfn.XLOOKUP(IFERROR(VALUE(C3216),C3216),'Items database'!A:A,'Items database'!B:B),(_xlfn.XLOOKUP(LEFT(E3216,3),Services,Services,"")))</f>
        <v/>
      </c>
      <c r="J3216" s="3" t="str">
        <f t="shared" si="101"/>
        <v/>
      </c>
    </row>
    <row r="3217" spans="1:10" x14ac:dyDescent="0.35">
      <c r="A3217" s="7" t="str">
        <f>IF('Payments Export'!A3221="","",'Payments Export'!A3221)</f>
        <v/>
      </c>
      <c r="B3217" s="7" t="str">
        <f>IF('Payments Export'!A3221="","",'Payments Export'!B3221)</f>
        <v/>
      </c>
      <c r="C3217" s="7" t="str">
        <f>IF(IFERROR(VALUE('Payments Export'!H3221),'Payments Export'!H3221)&lt;&gt;0,IFERROR(VALUE('Payments Export'!H3221),'Payments Export'!H3221),"")</f>
        <v/>
      </c>
      <c r="D3217" s="7" t="str">
        <f>IF('Payments Export'!I3221="","",'Payments Export'!I3221)</f>
        <v/>
      </c>
      <c r="E3217" s="7" t="str">
        <f t="shared" si="100"/>
        <v/>
      </c>
      <c r="F3217" s="7" t="str">
        <f>IF('Payments Export'!A3221="","",'Payments Export'!N3221)</f>
        <v/>
      </c>
      <c r="G3217" s="7" t="str">
        <f>IF('Payments Export'!A3221="","",'Payments Export'!O3221)</f>
        <v/>
      </c>
      <c r="H3217" s="7" t="str">
        <f>IF('Payments Export'!B3221="","",G3217-F3217)</f>
        <v/>
      </c>
      <c r="I3217" s="3" t="str">
        <f>IF(C3217&lt;&gt;"",_xlfn.XLOOKUP(IFERROR(VALUE(C3217),C3217),'Items database'!A:A,'Items database'!B:B),(_xlfn.XLOOKUP(LEFT(E3217,3),Services,Services,"")))</f>
        <v/>
      </c>
      <c r="J3217" s="3" t="str">
        <f t="shared" si="101"/>
        <v/>
      </c>
    </row>
    <row r="3218" spans="1:10" x14ac:dyDescent="0.35">
      <c r="A3218" s="7" t="str">
        <f>IF('Payments Export'!A3222="","",'Payments Export'!A3222)</f>
        <v/>
      </c>
      <c r="B3218" s="7" t="str">
        <f>IF('Payments Export'!A3222="","",'Payments Export'!B3222)</f>
        <v/>
      </c>
      <c r="C3218" s="7" t="str">
        <f>IF(IFERROR(VALUE('Payments Export'!H3222),'Payments Export'!H3222)&lt;&gt;0,IFERROR(VALUE('Payments Export'!H3222),'Payments Export'!H3222),"")</f>
        <v/>
      </c>
      <c r="D3218" s="7" t="str">
        <f>IF('Payments Export'!I3222="","",'Payments Export'!I3222)</f>
        <v/>
      </c>
      <c r="E3218" s="7" t="str">
        <f t="shared" si="100"/>
        <v/>
      </c>
      <c r="F3218" s="7" t="str">
        <f>IF('Payments Export'!A3222="","",'Payments Export'!N3222)</f>
        <v/>
      </c>
      <c r="G3218" s="7" t="str">
        <f>IF('Payments Export'!A3222="","",'Payments Export'!O3222)</f>
        <v/>
      </c>
      <c r="H3218" s="7" t="str">
        <f>IF('Payments Export'!B3222="","",G3218-F3218)</f>
        <v/>
      </c>
      <c r="I3218" s="3" t="str">
        <f>IF(C3218&lt;&gt;"",_xlfn.XLOOKUP(IFERROR(VALUE(C3218),C3218),'Items database'!A:A,'Items database'!B:B),(_xlfn.XLOOKUP(LEFT(E3218,3),Services,Services,"")))</f>
        <v/>
      </c>
      <c r="J3218" s="3" t="str">
        <f t="shared" si="101"/>
        <v/>
      </c>
    </row>
    <row r="3219" spans="1:10" x14ac:dyDescent="0.35">
      <c r="A3219" s="7" t="str">
        <f>IF('Payments Export'!A3223="","",'Payments Export'!A3223)</f>
        <v/>
      </c>
      <c r="B3219" s="7" t="str">
        <f>IF('Payments Export'!A3223="","",'Payments Export'!B3223)</f>
        <v/>
      </c>
      <c r="C3219" s="7" t="str">
        <f>IF(IFERROR(VALUE('Payments Export'!H3223),'Payments Export'!H3223)&lt;&gt;0,IFERROR(VALUE('Payments Export'!H3223),'Payments Export'!H3223),"")</f>
        <v/>
      </c>
      <c r="D3219" s="7" t="str">
        <f>IF('Payments Export'!I3223="","",'Payments Export'!I3223)</f>
        <v/>
      </c>
      <c r="E3219" s="7" t="str">
        <f t="shared" si="100"/>
        <v/>
      </c>
      <c r="F3219" s="7" t="str">
        <f>IF('Payments Export'!A3223="","",'Payments Export'!N3223)</f>
        <v/>
      </c>
      <c r="G3219" s="7" t="str">
        <f>IF('Payments Export'!A3223="","",'Payments Export'!O3223)</f>
        <v/>
      </c>
      <c r="H3219" s="7" t="str">
        <f>IF('Payments Export'!B3223="","",G3219-F3219)</f>
        <v/>
      </c>
      <c r="I3219" s="3" t="str">
        <f>IF(C3219&lt;&gt;"",_xlfn.XLOOKUP(IFERROR(VALUE(C3219),C3219),'Items database'!A:A,'Items database'!B:B),(_xlfn.XLOOKUP(LEFT(E3219,3),Services,Services,"")))</f>
        <v/>
      </c>
      <c r="J3219" s="3" t="str">
        <f t="shared" si="101"/>
        <v/>
      </c>
    </row>
    <row r="3220" spans="1:10" x14ac:dyDescent="0.35">
      <c r="A3220" s="7" t="str">
        <f>IF('Payments Export'!A3224="","",'Payments Export'!A3224)</f>
        <v/>
      </c>
      <c r="B3220" s="7" t="str">
        <f>IF('Payments Export'!A3224="","",'Payments Export'!B3224)</f>
        <v/>
      </c>
      <c r="C3220" s="7" t="str">
        <f>IF(IFERROR(VALUE('Payments Export'!H3224),'Payments Export'!H3224)&lt;&gt;0,IFERROR(VALUE('Payments Export'!H3224),'Payments Export'!H3224),"")</f>
        <v/>
      </c>
      <c r="D3220" s="7" t="str">
        <f>IF('Payments Export'!I3224="","",'Payments Export'!I3224)</f>
        <v/>
      </c>
      <c r="E3220" s="7" t="str">
        <f t="shared" si="100"/>
        <v/>
      </c>
      <c r="F3220" s="7" t="str">
        <f>IF('Payments Export'!A3224="","",'Payments Export'!N3224)</f>
        <v/>
      </c>
      <c r="G3220" s="7" t="str">
        <f>IF('Payments Export'!A3224="","",'Payments Export'!O3224)</f>
        <v/>
      </c>
      <c r="H3220" s="7" t="str">
        <f>IF('Payments Export'!B3224="","",G3220-F3220)</f>
        <v/>
      </c>
      <c r="I3220" s="3" t="str">
        <f>IF(C3220&lt;&gt;"",_xlfn.XLOOKUP(IFERROR(VALUE(C3220),C3220),'Items database'!A:A,'Items database'!B:B),(_xlfn.XLOOKUP(LEFT(E3220,3),Services,Services,"")))</f>
        <v/>
      </c>
      <c r="J3220" s="3" t="str">
        <f t="shared" si="101"/>
        <v/>
      </c>
    </row>
    <row r="3221" spans="1:10" x14ac:dyDescent="0.35">
      <c r="A3221" s="7" t="str">
        <f>IF('Payments Export'!A3225="","",'Payments Export'!A3225)</f>
        <v/>
      </c>
      <c r="B3221" s="7" t="str">
        <f>IF('Payments Export'!A3225="","",'Payments Export'!B3225)</f>
        <v/>
      </c>
      <c r="C3221" s="7" t="str">
        <f>IF(IFERROR(VALUE('Payments Export'!H3225),'Payments Export'!H3225)&lt;&gt;0,IFERROR(VALUE('Payments Export'!H3225),'Payments Export'!H3225),"")</f>
        <v/>
      </c>
      <c r="D3221" s="7" t="str">
        <f>IF('Payments Export'!I3225="","",'Payments Export'!I3225)</f>
        <v/>
      </c>
      <c r="E3221" s="7" t="str">
        <f t="shared" si="100"/>
        <v/>
      </c>
      <c r="F3221" s="7" t="str">
        <f>IF('Payments Export'!A3225="","",'Payments Export'!N3225)</f>
        <v/>
      </c>
      <c r="G3221" s="7" t="str">
        <f>IF('Payments Export'!A3225="","",'Payments Export'!O3225)</f>
        <v/>
      </c>
      <c r="H3221" s="7" t="str">
        <f>IF('Payments Export'!B3225="","",G3221-F3221)</f>
        <v/>
      </c>
      <c r="I3221" s="3" t="str">
        <f>IF(C3221&lt;&gt;"",_xlfn.XLOOKUP(IFERROR(VALUE(C3221),C3221),'Items database'!A:A,'Items database'!B:B),(_xlfn.XLOOKUP(LEFT(E3221,3),Services,Services,"")))</f>
        <v/>
      </c>
      <c r="J3221" s="3" t="str">
        <f t="shared" si="101"/>
        <v/>
      </c>
    </row>
    <row r="3222" spans="1:10" x14ac:dyDescent="0.35">
      <c r="A3222" s="7" t="str">
        <f>IF('Payments Export'!A3226="","",'Payments Export'!A3226)</f>
        <v/>
      </c>
      <c r="B3222" s="7" t="str">
        <f>IF('Payments Export'!A3226="","",'Payments Export'!B3226)</f>
        <v/>
      </c>
      <c r="C3222" s="7" t="str">
        <f>IF(IFERROR(VALUE('Payments Export'!H3226),'Payments Export'!H3226)&lt;&gt;0,IFERROR(VALUE('Payments Export'!H3226),'Payments Export'!H3226),"")</f>
        <v/>
      </c>
      <c r="D3222" s="7" t="str">
        <f>IF('Payments Export'!I3226="","",'Payments Export'!I3226)</f>
        <v/>
      </c>
      <c r="E3222" s="7" t="str">
        <f t="shared" si="100"/>
        <v/>
      </c>
      <c r="F3222" s="7" t="str">
        <f>IF('Payments Export'!A3226="","",'Payments Export'!N3226)</f>
        <v/>
      </c>
      <c r="G3222" s="7" t="str">
        <f>IF('Payments Export'!A3226="","",'Payments Export'!O3226)</f>
        <v/>
      </c>
      <c r="H3222" s="7" t="str">
        <f>IF('Payments Export'!B3226="","",G3222-F3222)</f>
        <v/>
      </c>
      <c r="I3222" s="3" t="str">
        <f>IF(C3222&lt;&gt;"",_xlfn.XLOOKUP(IFERROR(VALUE(C3222),C3222),'Items database'!A:A,'Items database'!B:B),(_xlfn.XLOOKUP(LEFT(E3222,3),Services,Services,"")))</f>
        <v/>
      </c>
      <c r="J3222" s="3" t="str">
        <f t="shared" si="101"/>
        <v/>
      </c>
    </row>
    <row r="3223" spans="1:10" x14ac:dyDescent="0.35">
      <c r="A3223" s="7" t="str">
        <f>IF('Payments Export'!A3227="","",'Payments Export'!A3227)</f>
        <v/>
      </c>
      <c r="B3223" s="7" t="str">
        <f>IF('Payments Export'!A3227="","",'Payments Export'!B3227)</f>
        <v/>
      </c>
      <c r="C3223" s="7" t="str">
        <f>IF(IFERROR(VALUE('Payments Export'!H3227),'Payments Export'!H3227)&lt;&gt;0,IFERROR(VALUE('Payments Export'!H3227),'Payments Export'!H3227),"")</f>
        <v/>
      </c>
      <c r="D3223" s="7" t="str">
        <f>IF('Payments Export'!I3227="","",'Payments Export'!I3227)</f>
        <v/>
      </c>
      <c r="E3223" s="7" t="str">
        <f t="shared" si="100"/>
        <v/>
      </c>
      <c r="F3223" s="7" t="str">
        <f>IF('Payments Export'!A3227="","",'Payments Export'!N3227)</f>
        <v/>
      </c>
      <c r="G3223" s="7" t="str">
        <f>IF('Payments Export'!A3227="","",'Payments Export'!O3227)</f>
        <v/>
      </c>
      <c r="H3223" s="7" t="str">
        <f>IF('Payments Export'!B3227="","",G3223-F3223)</f>
        <v/>
      </c>
      <c r="I3223" s="3" t="str">
        <f>IF(C3223&lt;&gt;"",_xlfn.XLOOKUP(IFERROR(VALUE(C3223),C3223),'Items database'!A:A,'Items database'!B:B),(_xlfn.XLOOKUP(LEFT(E3223,3),Services,Services,"")))</f>
        <v/>
      </c>
      <c r="J3223" s="3" t="str">
        <f t="shared" si="101"/>
        <v/>
      </c>
    </row>
    <row r="3224" spans="1:10" x14ac:dyDescent="0.35">
      <c r="A3224" s="7" t="str">
        <f>IF('Payments Export'!A3228="","",'Payments Export'!A3228)</f>
        <v/>
      </c>
      <c r="B3224" s="7" t="str">
        <f>IF('Payments Export'!A3228="","",'Payments Export'!B3228)</f>
        <v/>
      </c>
      <c r="C3224" s="7" t="str">
        <f>IF(IFERROR(VALUE('Payments Export'!H3228),'Payments Export'!H3228)&lt;&gt;0,IFERROR(VALUE('Payments Export'!H3228),'Payments Export'!H3228),"")</f>
        <v/>
      </c>
      <c r="D3224" s="7" t="str">
        <f>IF('Payments Export'!I3228="","",'Payments Export'!I3228)</f>
        <v/>
      </c>
      <c r="E3224" s="7" t="str">
        <f t="shared" si="100"/>
        <v/>
      </c>
      <c r="F3224" s="7" t="str">
        <f>IF('Payments Export'!A3228="","",'Payments Export'!N3228)</f>
        <v/>
      </c>
      <c r="G3224" s="7" t="str">
        <f>IF('Payments Export'!A3228="","",'Payments Export'!O3228)</f>
        <v/>
      </c>
      <c r="H3224" s="7" t="str">
        <f>IF('Payments Export'!B3228="","",G3224-F3224)</f>
        <v/>
      </c>
      <c r="I3224" s="3" t="str">
        <f>IF(C3224&lt;&gt;"",_xlfn.XLOOKUP(IFERROR(VALUE(C3224),C3224),'Items database'!A:A,'Items database'!B:B),(_xlfn.XLOOKUP(LEFT(E3224,3),Services,Services,"")))</f>
        <v/>
      </c>
      <c r="J3224" s="3" t="str">
        <f t="shared" si="101"/>
        <v/>
      </c>
    </row>
    <row r="3225" spans="1:10" x14ac:dyDescent="0.35">
      <c r="A3225" s="7" t="str">
        <f>IF('Payments Export'!A3229="","",'Payments Export'!A3229)</f>
        <v/>
      </c>
      <c r="B3225" s="7" t="str">
        <f>IF('Payments Export'!A3229="","",'Payments Export'!B3229)</f>
        <v/>
      </c>
      <c r="C3225" s="7" t="str">
        <f>IF(IFERROR(VALUE('Payments Export'!H3229),'Payments Export'!H3229)&lt;&gt;0,IFERROR(VALUE('Payments Export'!H3229),'Payments Export'!H3229),"")</f>
        <v/>
      </c>
      <c r="D3225" s="7" t="str">
        <f>IF('Payments Export'!I3229="","",'Payments Export'!I3229)</f>
        <v/>
      </c>
      <c r="E3225" s="7" t="str">
        <f t="shared" si="100"/>
        <v/>
      </c>
      <c r="F3225" s="7" t="str">
        <f>IF('Payments Export'!A3229="","",'Payments Export'!N3229)</f>
        <v/>
      </c>
      <c r="G3225" s="7" t="str">
        <f>IF('Payments Export'!A3229="","",'Payments Export'!O3229)</f>
        <v/>
      </c>
      <c r="H3225" s="7" t="str">
        <f>IF('Payments Export'!B3229="","",G3225-F3225)</f>
        <v/>
      </c>
      <c r="I3225" s="3" t="str">
        <f>IF(C3225&lt;&gt;"",_xlfn.XLOOKUP(IFERROR(VALUE(C3225),C3225),'Items database'!A:A,'Items database'!B:B),(_xlfn.XLOOKUP(LEFT(E3225,3),Services,Services,"")))</f>
        <v/>
      </c>
      <c r="J3225" s="3" t="str">
        <f t="shared" si="101"/>
        <v/>
      </c>
    </row>
    <row r="3226" spans="1:10" x14ac:dyDescent="0.35">
      <c r="A3226" s="7" t="str">
        <f>IF('Payments Export'!A3230="","",'Payments Export'!A3230)</f>
        <v/>
      </c>
      <c r="B3226" s="7" t="str">
        <f>IF('Payments Export'!A3230="","",'Payments Export'!B3230)</f>
        <v/>
      </c>
      <c r="C3226" s="7" t="str">
        <f>IF(IFERROR(VALUE('Payments Export'!H3230),'Payments Export'!H3230)&lt;&gt;0,IFERROR(VALUE('Payments Export'!H3230),'Payments Export'!H3230),"")</f>
        <v/>
      </c>
      <c r="D3226" s="7" t="str">
        <f>IF('Payments Export'!I3230="","",'Payments Export'!I3230)</f>
        <v/>
      </c>
      <c r="E3226" s="7" t="str">
        <f t="shared" si="100"/>
        <v/>
      </c>
      <c r="F3226" s="7" t="str">
        <f>IF('Payments Export'!A3230="","",'Payments Export'!N3230)</f>
        <v/>
      </c>
      <c r="G3226" s="7" t="str">
        <f>IF('Payments Export'!A3230="","",'Payments Export'!O3230)</f>
        <v/>
      </c>
      <c r="H3226" s="7" t="str">
        <f>IF('Payments Export'!B3230="","",G3226-F3226)</f>
        <v/>
      </c>
      <c r="I3226" s="3" t="str">
        <f>IF(C3226&lt;&gt;"",_xlfn.XLOOKUP(IFERROR(VALUE(C3226),C3226),'Items database'!A:A,'Items database'!B:B),(_xlfn.XLOOKUP(LEFT(E3226,3),Services,Services,"")))</f>
        <v/>
      </c>
      <c r="J3226" s="3" t="str">
        <f t="shared" si="101"/>
        <v/>
      </c>
    </row>
    <row r="3227" spans="1:10" x14ac:dyDescent="0.35">
      <c r="A3227" s="7" t="str">
        <f>IF('Payments Export'!A3231="","",'Payments Export'!A3231)</f>
        <v/>
      </c>
      <c r="B3227" s="7" t="str">
        <f>IF('Payments Export'!A3231="","",'Payments Export'!B3231)</f>
        <v/>
      </c>
      <c r="C3227" s="7" t="str">
        <f>IF(IFERROR(VALUE('Payments Export'!H3231),'Payments Export'!H3231)&lt;&gt;0,IFERROR(VALUE('Payments Export'!H3231),'Payments Export'!H3231),"")</f>
        <v/>
      </c>
      <c r="D3227" s="7" t="str">
        <f>IF('Payments Export'!I3231="","",'Payments Export'!I3231)</f>
        <v/>
      </c>
      <c r="E3227" s="7" t="str">
        <f t="shared" si="100"/>
        <v/>
      </c>
      <c r="F3227" s="7" t="str">
        <f>IF('Payments Export'!A3231="","",'Payments Export'!N3231)</f>
        <v/>
      </c>
      <c r="G3227" s="7" t="str">
        <f>IF('Payments Export'!A3231="","",'Payments Export'!O3231)</f>
        <v/>
      </c>
      <c r="H3227" s="7" t="str">
        <f>IF('Payments Export'!B3231="","",G3227-F3227)</f>
        <v/>
      </c>
      <c r="I3227" s="3" t="str">
        <f>IF(C3227&lt;&gt;"",_xlfn.XLOOKUP(IFERROR(VALUE(C3227),C3227),'Items database'!A:A,'Items database'!B:B),(_xlfn.XLOOKUP(LEFT(E3227,3),Services,Services,"")))</f>
        <v/>
      </c>
      <c r="J3227" s="3" t="str">
        <f t="shared" si="101"/>
        <v/>
      </c>
    </row>
    <row r="3228" spans="1:10" x14ac:dyDescent="0.35">
      <c r="A3228" s="7" t="str">
        <f>IF('Payments Export'!A3232="","",'Payments Export'!A3232)</f>
        <v/>
      </c>
      <c r="B3228" s="7" t="str">
        <f>IF('Payments Export'!A3232="","",'Payments Export'!B3232)</f>
        <v/>
      </c>
      <c r="C3228" s="7" t="str">
        <f>IF(IFERROR(VALUE('Payments Export'!H3232),'Payments Export'!H3232)&lt;&gt;0,IFERROR(VALUE('Payments Export'!H3232),'Payments Export'!H3232),"")</f>
        <v/>
      </c>
      <c r="D3228" s="7" t="str">
        <f>IF('Payments Export'!I3232="","",'Payments Export'!I3232)</f>
        <v/>
      </c>
      <c r="E3228" s="7" t="str">
        <f t="shared" si="100"/>
        <v/>
      </c>
      <c r="F3228" s="7" t="str">
        <f>IF('Payments Export'!A3232="","",'Payments Export'!N3232)</f>
        <v/>
      </c>
      <c r="G3228" s="7" t="str">
        <f>IF('Payments Export'!A3232="","",'Payments Export'!O3232)</f>
        <v/>
      </c>
      <c r="H3228" s="7" t="str">
        <f>IF('Payments Export'!B3232="","",G3228-F3228)</f>
        <v/>
      </c>
      <c r="I3228" s="3" t="str">
        <f>IF(C3228&lt;&gt;"",_xlfn.XLOOKUP(IFERROR(VALUE(C3228),C3228),'Items database'!A:A,'Items database'!B:B),(_xlfn.XLOOKUP(LEFT(E3228,3),Services,Services,"")))</f>
        <v/>
      </c>
      <c r="J3228" s="3" t="str">
        <f t="shared" si="101"/>
        <v/>
      </c>
    </row>
    <row r="3229" spans="1:10" x14ac:dyDescent="0.35">
      <c r="A3229" s="7" t="str">
        <f>IF('Payments Export'!A3233="","",'Payments Export'!A3233)</f>
        <v/>
      </c>
      <c r="B3229" s="7" t="str">
        <f>IF('Payments Export'!A3233="","",'Payments Export'!B3233)</f>
        <v/>
      </c>
      <c r="C3229" s="7" t="str">
        <f>IF(IFERROR(VALUE('Payments Export'!H3233),'Payments Export'!H3233)&lt;&gt;0,IFERROR(VALUE('Payments Export'!H3233),'Payments Export'!H3233),"")</f>
        <v/>
      </c>
      <c r="D3229" s="7" t="str">
        <f>IF('Payments Export'!I3233="","",'Payments Export'!I3233)</f>
        <v/>
      </c>
      <c r="E3229" s="7" t="str">
        <f t="shared" si="100"/>
        <v/>
      </c>
      <c r="F3229" s="7" t="str">
        <f>IF('Payments Export'!A3233="","",'Payments Export'!N3233)</f>
        <v/>
      </c>
      <c r="G3229" s="7" t="str">
        <f>IF('Payments Export'!A3233="","",'Payments Export'!O3233)</f>
        <v/>
      </c>
      <c r="H3229" s="7" t="str">
        <f>IF('Payments Export'!B3233="","",G3229-F3229)</f>
        <v/>
      </c>
      <c r="I3229" s="3" t="str">
        <f>IF(C3229&lt;&gt;"",_xlfn.XLOOKUP(IFERROR(VALUE(C3229),C3229),'Items database'!A:A,'Items database'!B:B),(_xlfn.XLOOKUP(LEFT(E3229,3),Services,Services,"")))</f>
        <v/>
      </c>
      <c r="J3229" s="3" t="str">
        <f t="shared" si="101"/>
        <v/>
      </c>
    </row>
    <row r="3230" spans="1:10" x14ac:dyDescent="0.35">
      <c r="A3230" s="7" t="str">
        <f>IF('Payments Export'!A3234="","",'Payments Export'!A3234)</f>
        <v/>
      </c>
      <c r="B3230" s="7" t="str">
        <f>IF('Payments Export'!A3234="","",'Payments Export'!B3234)</f>
        <v/>
      </c>
      <c r="C3230" s="7" t="str">
        <f>IF(IFERROR(VALUE('Payments Export'!H3234),'Payments Export'!H3234)&lt;&gt;0,IFERROR(VALUE('Payments Export'!H3234),'Payments Export'!H3234),"")</f>
        <v/>
      </c>
      <c r="D3230" s="7" t="str">
        <f>IF('Payments Export'!I3234="","",'Payments Export'!I3234)</f>
        <v/>
      </c>
      <c r="E3230" s="7" t="str">
        <f t="shared" si="100"/>
        <v/>
      </c>
      <c r="F3230" s="7" t="str">
        <f>IF('Payments Export'!A3234="","",'Payments Export'!N3234)</f>
        <v/>
      </c>
      <c r="G3230" s="7" t="str">
        <f>IF('Payments Export'!A3234="","",'Payments Export'!O3234)</f>
        <v/>
      </c>
      <c r="H3230" s="7" t="str">
        <f>IF('Payments Export'!B3234="","",G3230-F3230)</f>
        <v/>
      </c>
      <c r="I3230" s="3" t="str">
        <f>IF(C3230&lt;&gt;"",_xlfn.XLOOKUP(IFERROR(VALUE(C3230),C3230),'Items database'!A:A,'Items database'!B:B),(_xlfn.XLOOKUP(LEFT(E3230,3),Services,Services,"")))</f>
        <v/>
      </c>
      <c r="J3230" s="3" t="str">
        <f t="shared" si="101"/>
        <v/>
      </c>
    </row>
    <row r="3231" spans="1:10" x14ac:dyDescent="0.35">
      <c r="A3231" s="7" t="str">
        <f>IF('Payments Export'!A3235="","",'Payments Export'!A3235)</f>
        <v/>
      </c>
      <c r="B3231" s="7" t="str">
        <f>IF('Payments Export'!A3235="","",'Payments Export'!B3235)</f>
        <v/>
      </c>
      <c r="C3231" s="7" t="str">
        <f>IF(IFERROR(VALUE('Payments Export'!H3235),'Payments Export'!H3235)&lt;&gt;0,IFERROR(VALUE('Payments Export'!H3235),'Payments Export'!H3235),"")</f>
        <v/>
      </c>
      <c r="D3231" s="7" t="str">
        <f>IF('Payments Export'!I3235="","",'Payments Export'!I3235)</f>
        <v/>
      </c>
      <c r="E3231" s="7" t="str">
        <f t="shared" si="100"/>
        <v/>
      </c>
      <c r="F3231" s="7" t="str">
        <f>IF('Payments Export'!A3235="","",'Payments Export'!N3235)</f>
        <v/>
      </c>
      <c r="G3231" s="7" t="str">
        <f>IF('Payments Export'!A3235="","",'Payments Export'!O3235)</f>
        <v/>
      </c>
      <c r="H3231" s="7" t="str">
        <f>IF('Payments Export'!B3235="","",G3231-F3231)</f>
        <v/>
      </c>
      <c r="I3231" s="3" t="str">
        <f>IF(C3231&lt;&gt;"",_xlfn.XLOOKUP(IFERROR(VALUE(C3231),C3231),'Items database'!A:A,'Items database'!B:B),(_xlfn.XLOOKUP(LEFT(E3231,3),Services,Services,"")))</f>
        <v/>
      </c>
      <c r="J3231" s="3" t="str">
        <f t="shared" si="101"/>
        <v/>
      </c>
    </row>
    <row r="3232" spans="1:10" x14ac:dyDescent="0.35">
      <c r="A3232" s="7" t="str">
        <f>IF('Payments Export'!A3236="","",'Payments Export'!A3236)</f>
        <v/>
      </c>
      <c r="B3232" s="7" t="str">
        <f>IF('Payments Export'!A3236="","",'Payments Export'!B3236)</f>
        <v/>
      </c>
      <c r="C3232" s="7" t="str">
        <f>IF(IFERROR(VALUE('Payments Export'!H3236),'Payments Export'!H3236)&lt;&gt;0,IFERROR(VALUE('Payments Export'!H3236),'Payments Export'!H3236),"")</f>
        <v/>
      </c>
      <c r="D3232" s="7" t="str">
        <f>IF('Payments Export'!I3236="","",'Payments Export'!I3236)</f>
        <v/>
      </c>
      <c r="E3232" s="7" t="str">
        <f t="shared" si="100"/>
        <v/>
      </c>
      <c r="F3232" s="7" t="str">
        <f>IF('Payments Export'!A3236="","",'Payments Export'!N3236)</f>
        <v/>
      </c>
      <c r="G3232" s="7" t="str">
        <f>IF('Payments Export'!A3236="","",'Payments Export'!O3236)</f>
        <v/>
      </c>
      <c r="H3232" s="7" t="str">
        <f>IF('Payments Export'!B3236="","",G3232-F3232)</f>
        <v/>
      </c>
      <c r="I3232" s="3" t="str">
        <f>IF(C3232&lt;&gt;"",_xlfn.XLOOKUP(IFERROR(VALUE(C3232),C3232),'Items database'!A:A,'Items database'!B:B),(_xlfn.XLOOKUP(LEFT(E3232,3),Services,Services,"")))</f>
        <v/>
      </c>
      <c r="J3232" s="3" t="str">
        <f t="shared" si="101"/>
        <v/>
      </c>
    </row>
    <row r="3233" spans="1:10" x14ac:dyDescent="0.35">
      <c r="A3233" s="7" t="str">
        <f>IF('Payments Export'!A3237="","",'Payments Export'!A3237)</f>
        <v/>
      </c>
      <c r="B3233" s="7" t="str">
        <f>IF('Payments Export'!A3237="","",'Payments Export'!B3237)</f>
        <v/>
      </c>
      <c r="C3233" s="7" t="str">
        <f>IF(IFERROR(VALUE('Payments Export'!H3237),'Payments Export'!H3237)&lt;&gt;0,IFERROR(VALUE('Payments Export'!H3237),'Payments Export'!H3237),"")</f>
        <v/>
      </c>
      <c r="D3233" s="7" t="str">
        <f>IF('Payments Export'!I3237="","",'Payments Export'!I3237)</f>
        <v/>
      </c>
      <c r="E3233" s="7" t="str">
        <f t="shared" si="100"/>
        <v/>
      </c>
      <c r="F3233" s="7" t="str">
        <f>IF('Payments Export'!A3237="","",'Payments Export'!N3237)</f>
        <v/>
      </c>
      <c r="G3233" s="7" t="str">
        <f>IF('Payments Export'!A3237="","",'Payments Export'!O3237)</f>
        <v/>
      </c>
      <c r="H3233" s="7" t="str">
        <f>IF('Payments Export'!B3237="","",G3233-F3233)</f>
        <v/>
      </c>
      <c r="I3233" s="3" t="str">
        <f>IF(C3233&lt;&gt;"",_xlfn.XLOOKUP(IFERROR(VALUE(C3233),C3233),'Items database'!A:A,'Items database'!B:B),(_xlfn.XLOOKUP(LEFT(E3233,3),Services,Services,"")))</f>
        <v/>
      </c>
      <c r="J3233" s="3" t="str">
        <f t="shared" si="101"/>
        <v/>
      </c>
    </row>
    <row r="3234" spans="1:10" x14ac:dyDescent="0.35">
      <c r="A3234" s="7" t="str">
        <f>IF('Payments Export'!A3238="","",'Payments Export'!A3238)</f>
        <v/>
      </c>
      <c r="B3234" s="7" t="str">
        <f>IF('Payments Export'!A3238="","",'Payments Export'!B3238)</f>
        <v/>
      </c>
      <c r="C3234" s="7" t="str">
        <f>IF(IFERROR(VALUE('Payments Export'!H3238),'Payments Export'!H3238)&lt;&gt;0,IFERROR(VALUE('Payments Export'!H3238),'Payments Export'!H3238),"")</f>
        <v/>
      </c>
      <c r="D3234" s="7" t="str">
        <f>IF('Payments Export'!I3238="","",'Payments Export'!I3238)</f>
        <v/>
      </c>
      <c r="E3234" s="7" t="str">
        <f t="shared" si="100"/>
        <v/>
      </c>
      <c r="F3234" s="7" t="str">
        <f>IF('Payments Export'!A3238="","",'Payments Export'!N3238)</f>
        <v/>
      </c>
      <c r="G3234" s="7" t="str">
        <f>IF('Payments Export'!A3238="","",'Payments Export'!O3238)</f>
        <v/>
      </c>
      <c r="H3234" s="7" t="str">
        <f>IF('Payments Export'!B3238="","",G3234-F3234)</f>
        <v/>
      </c>
      <c r="I3234" s="3" t="str">
        <f>IF(C3234&lt;&gt;"",_xlfn.XLOOKUP(IFERROR(VALUE(C3234),C3234),'Items database'!A:A,'Items database'!B:B),(_xlfn.XLOOKUP(LEFT(E3234,3),Services,Services,"")))</f>
        <v/>
      </c>
      <c r="J3234" s="3" t="str">
        <f t="shared" si="101"/>
        <v/>
      </c>
    </row>
    <row r="3235" spans="1:10" x14ac:dyDescent="0.35">
      <c r="A3235" s="7" t="str">
        <f>IF('Payments Export'!A3239="","",'Payments Export'!A3239)</f>
        <v/>
      </c>
      <c r="B3235" s="7" t="str">
        <f>IF('Payments Export'!A3239="","",'Payments Export'!B3239)</f>
        <v/>
      </c>
      <c r="C3235" s="7" t="str">
        <f>IF(IFERROR(VALUE('Payments Export'!H3239),'Payments Export'!H3239)&lt;&gt;0,IFERROR(VALUE('Payments Export'!H3239),'Payments Export'!H3239),"")</f>
        <v/>
      </c>
      <c r="D3235" s="7" t="str">
        <f>IF('Payments Export'!I3239="","",'Payments Export'!I3239)</f>
        <v/>
      </c>
      <c r="E3235" s="7" t="str">
        <f t="shared" si="100"/>
        <v/>
      </c>
      <c r="F3235" s="7" t="str">
        <f>IF('Payments Export'!A3239="","",'Payments Export'!N3239)</f>
        <v/>
      </c>
      <c r="G3235" s="7" t="str">
        <f>IF('Payments Export'!A3239="","",'Payments Export'!O3239)</f>
        <v/>
      </c>
      <c r="H3235" s="7" t="str">
        <f>IF('Payments Export'!B3239="","",G3235-F3235)</f>
        <v/>
      </c>
      <c r="I3235" s="3" t="str">
        <f>IF(C3235&lt;&gt;"",_xlfn.XLOOKUP(IFERROR(VALUE(C3235),C3235),'Items database'!A:A,'Items database'!B:B),(_xlfn.XLOOKUP(LEFT(E3235,3),Services,Services,"")))</f>
        <v/>
      </c>
      <c r="J3235" s="3" t="str">
        <f t="shared" si="101"/>
        <v/>
      </c>
    </row>
    <row r="3236" spans="1:10" x14ac:dyDescent="0.35">
      <c r="A3236" s="7" t="str">
        <f>IF('Payments Export'!A3240="","",'Payments Export'!A3240)</f>
        <v/>
      </c>
      <c r="B3236" s="7" t="str">
        <f>IF('Payments Export'!A3240="","",'Payments Export'!B3240)</f>
        <v/>
      </c>
      <c r="C3236" s="7" t="str">
        <f>IF(IFERROR(VALUE('Payments Export'!H3240),'Payments Export'!H3240)&lt;&gt;0,IFERROR(VALUE('Payments Export'!H3240),'Payments Export'!H3240),"")</f>
        <v/>
      </c>
      <c r="D3236" s="7" t="str">
        <f>IF('Payments Export'!I3240="","",'Payments Export'!I3240)</f>
        <v/>
      </c>
      <c r="E3236" s="7" t="str">
        <f t="shared" si="100"/>
        <v/>
      </c>
      <c r="F3236" s="7" t="str">
        <f>IF('Payments Export'!A3240="","",'Payments Export'!N3240)</f>
        <v/>
      </c>
      <c r="G3236" s="7" t="str">
        <f>IF('Payments Export'!A3240="","",'Payments Export'!O3240)</f>
        <v/>
      </c>
      <c r="H3236" s="7" t="str">
        <f>IF('Payments Export'!B3240="","",G3236-F3236)</f>
        <v/>
      </c>
      <c r="I3236" s="3" t="str">
        <f>IF(C3236&lt;&gt;"",_xlfn.XLOOKUP(IFERROR(VALUE(C3236),C3236),'Items database'!A:A,'Items database'!B:B),(_xlfn.XLOOKUP(LEFT(E3236,3),Services,Services,"")))</f>
        <v/>
      </c>
      <c r="J3236" s="3" t="str">
        <f t="shared" si="101"/>
        <v/>
      </c>
    </row>
    <row r="3237" spans="1:10" x14ac:dyDescent="0.35">
      <c r="A3237" s="7" t="str">
        <f>IF('Payments Export'!A3241="","",'Payments Export'!A3241)</f>
        <v/>
      </c>
      <c r="B3237" s="7" t="str">
        <f>IF('Payments Export'!A3241="","",'Payments Export'!B3241)</f>
        <v/>
      </c>
      <c r="C3237" s="7" t="str">
        <f>IF(IFERROR(VALUE('Payments Export'!H3241),'Payments Export'!H3241)&lt;&gt;0,IFERROR(VALUE('Payments Export'!H3241),'Payments Export'!H3241),"")</f>
        <v/>
      </c>
      <c r="D3237" s="7" t="str">
        <f>IF('Payments Export'!I3241="","",'Payments Export'!I3241)</f>
        <v/>
      </c>
      <c r="E3237" s="7" t="str">
        <f t="shared" si="100"/>
        <v/>
      </c>
      <c r="F3237" s="7" t="str">
        <f>IF('Payments Export'!A3241="","",'Payments Export'!N3241)</f>
        <v/>
      </c>
      <c r="G3237" s="7" t="str">
        <f>IF('Payments Export'!A3241="","",'Payments Export'!O3241)</f>
        <v/>
      </c>
      <c r="H3237" s="7" t="str">
        <f>IF('Payments Export'!B3241="","",G3237-F3237)</f>
        <v/>
      </c>
      <c r="I3237" s="3" t="str">
        <f>IF(C3237&lt;&gt;"",_xlfn.XLOOKUP(IFERROR(VALUE(C3237),C3237),'Items database'!A:A,'Items database'!B:B),(_xlfn.XLOOKUP(LEFT(E3237,3),Services,Services,"")))</f>
        <v/>
      </c>
      <c r="J3237" s="3" t="str">
        <f t="shared" si="101"/>
        <v/>
      </c>
    </row>
    <row r="3238" spans="1:10" x14ac:dyDescent="0.35">
      <c r="A3238" s="7" t="str">
        <f>IF('Payments Export'!A3242="","",'Payments Export'!A3242)</f>
        <v/>
      </c>
      <c r="B3238" s="7" t="str">
        <f>IF('Payments Export'!A3242="","",'Payments Export'!B3242)</f>
        <v/>
      </c>
      <c r="C3238" s="7" t="str">
        <f>IF(IFERROR(VALUE('Payments Export'!H3242),'Payments Export'!H3242)&lt;&gt;0,IFERROR(VALUE('Payments Export'!H3242),'Payments Export'!H3242),"")</f>
        <v/>
      </c>
      <c r="D3238" s="7" t="str">
        <f>IF('Payments Export'!I3242="","",'Payments Export'!I3242)</f>
        <v/>
      </c>
      <c r="E3238" s="7" t="str">
        <f t="shared" si="100"/>
        <v/>
      </c>
      <c r="F3238" s="7" t="str">
        <f>IF('Payments Export'!A3242="","",'Payments Export'!N3242)</f>
        <v/>
      </c>
      <c r="G3238" s="7" t="str">
        <f>IF('Payments Export'!A3242="","",'Payments Export'!O3242)</f>
        <v/>
      </c>
      <c r="H3238" s="7" t="str">
        <f>IF('Payments Export'!B3242="","",G3238-F3238)</f>
        <v/>
      </c>
      <c r="I3238" s="3" t="str">
        <f>IF(C3238&lt;&gt;"",_xlfn.XLOOKUP(IFERROR(VALUE(C3238),C3238),'Items database'!A:A,'Items database'!B:B),(_xlfn.XLOOKUP(LEFT(E3238,3),Services,Services,"")))</f>
        <v/>
      </c>
      <c r="J3238" s="3" t="str">
        <f t="shared" si="101"/>
        <v/>
      </c>
    </row>
    <row r="3239" spans="1:10" x14ac:dyDescent="0.35">
      <c r="A3239" s="7" t="str">
        <f>IF('Payments Export'!A3243="","",'Payments Export'!A3243)</f>
        <v/>
      </c>
      <c r="B3239" s="7" t="str">
        <f>IF('Payments Export'!A3243="","",'Payments Export'!B3243)</f>
        <v/>
      </c>
      <c r="C3239" s="7" t="str">
        <f>IF(IFERROR(VALUE('Payments Export'!H3243),'Payments Export'!H3243)&lt;&gt;0,IFERROR(VALUE('Payments Export'!H3243),'Payments Export'!H3243),"")</f>
        <v/>
      </c>
      <c r="D3239" s="7" t="str">
        <f>IF('Payments Export'!I3243="","",'Payments Export'!I3243)</f>
        <v/>
      </c>
      <c r="E3239" s="7" t="str">
        <f t="shared" si="100"/>
        <v/>
      </c>
      <c r="F3239" s="7" t="str">
        <f>IF('Payments Export'!A3243="","",'Payments Export'!N3243)</f>
        <v/>
      </c>
      <c r="G3239" s="7" t="str">
        <f>IF('Payments Export'!A3243="","",'Payments Export'!O3243)</f>
        <v/>
      </c>
      <c r="H3239" s="7" t="str">
        <f>IF('Payments Export'!B3243="","",G3239-F3239)</f>
        <v/>
      </c>
      <c r="I3239" s="3" t="str">
        <f>IF(C3239&lt;&gt;"",_xlfn.XLOOKUP(IFERROR(VALUE(C3239),C3239),'Items database'!A:A,'Items database'!B:B),(_xlfn.XLOOKUP(LEFT(E3239,3),Services,Services,"")))</f>
        <v/>
      </c>
      <c r="J3239" s="3" t="str">
        <f t="shared" si="101"/>
        <v/>
      </c>
    </row>
    <row r="3240" spans="1:10" x14ac:dyDescent="0.35">
      <c r="A3240" s="7" t="str">
        <f>IF('Payments Export'!A3244="","",'Payments Export'!A3244)</f>
        <v/>
      </c>
      <c r="B3240" s="7" t="str">
        <f>IF('Payments Export'!A3244="","",'Payments Export'!B3244)</f>
        <v/>
      </c>
      <c r="C3240" s="7" t="str">
        <f>IF(IFERROR(VALUE('Payments Export'!H3244),'Payments Export'!H3244)&lt;&gt;0,IFERROR(VALUE('Payments Export'!H3244),'Payments Export'!H3244),"")</f>
        <v/>
      </c>
      <c r="D3240" s="7" t="str">
        <f>IF('Payments Export'!I3244="","",'Payments Export'!I3244)</f>
        <v/>
      </c>
      <c r="E3240" s="7" t="str">
        <f t="shared" si="100"/>
        <v/>
      </c>
      <c r="F3240" s="7" t="str">
        <f>IF('Payments Export'!A3244="","",'Payments Export'!N3244)</f>
        <v/>
      </c>
      <c r="G3240" s="7" t="str">
        <f>IF('Payments Export'!A3244="","",'Payments Export'!O3244)</f>
        <v/>
      </c>
      <c r="H3240" s="7" t="str">
        <f>IF('Payments Export'!B3244="","",G3240-F3240)</f>
        <v/>
      </c>
      <c r="I3240" s="3" t="str">
        <f>IF(C3240&lt;&gt;"",_xlfn.XLOOKUP(IFERROR(VALUE(C3240),C3240),'Items database'!A:A,'Items database'!B:B),(_xlfn.XLOOKUP(LEFT(E3240,3),Services,Services,"")))</f>
        <v/>
      </c>
      <c r="J3240" s="3" t="str">
        <f t="shared" si="101"/>
        <v/>
      </c>
    </row>
    <row r="3241" spans="1:10" x14ac:dyDescent="0.35">
      <c r="A3241" s="7" t="str">
        <f>IF('Payments Export'!A3245="","",'Payments Export'!A3245)</f>
        <v/>
      </c>
      <c r="B3241" s="7" t="str">
        <f>IF('Payments Export'!A3245="","",'Payments Export'!B3245)</f>
        <v/>
      </c>
      <c r="C3241" s="7" t="str">
        <f>IF(IFERROR(VALUE('Payments Export'!H3245),'Payments Export'!H3245)&lt;&gt;0,IFERROR(VALUE('Payments Export'!H3245),'Payments Export'!H3245),"")</f>
        <v/>
      </c>
      <c r="D3241" s="7" t="str">
        <f>IF('Payments Export'!I3245="","",'Payments Export'!I3245)</f>
        <v/>
      </c>
      <c r="E3241" s="7" t="str">
        <f t="shared" si="100"/>
        <v/>
      </c>
      <c r="F3241" s="7" t="str">
        <f>IF('Payments Export'!A3245="","",'Payments Export'!N3245)</f>
        <v/>
      </c>
      <c r="G3241" s="7" t="str">
        <f>IF('Payments Export'!A3245="","",'Payments Export'!O3245)</f>
        <v/>
      </c>
      <c r="H3241" s="7" t="str">
        <f>IF('Payments Export'!B3245="","",G3241-F3241)</f>
        <v/>
      </c>
      <c r="I3241" s="3" t="str">
        <f>IF(C3241&lt;&gt;"",_xlfn.XLOOKUP(IFERROR(VALUE(C3241),C3241),'Items database'!A:A,'Items database'!B:B),(_xlfn.XLOOKUP(LEFT(E3241,3),Services,Services,"")))</f>
        <v/>
      </c>
      <c r="J3241" s="3" t="str">
        <f t="shared" si="101"/>
        <v/>
      </c>
    </row>
    <row r="3242" spans="1:10" x14ac:dyDescent="0.35">
      <c r="A3242" s="7" t="str">
        <f>IF('Payments Export'!A3246="","",'Payments Export'!A3246)</f>
        <v/>
      </c>
      <c r="B3242" s="7" t="str">
        <f>IF('Payments Export'!A3246="","",'Payments Export'!B3246)</f>
        <v/>
      </c>
      <c r="C3242" s="7" t="str">
        <f>IF(IFERROR(VALUE('Payments Export'!H3246),'Payments Export'!H3246)&lt;&gt;0,IFERROR(VALUE('Payments Export'!H3246),'Payments Export'!H3246),"")</f>
        <v/>
      </c>
      <c r="D3242" s="7" t="str">
        <f>IF('Payments Export'!I3246="","",'Payments Export'!I3246)</f>
        <v/>
      </c>
      <c r="E3242" s="7" t="str">
        <f t="shared" si="100"/>
        <v/>
      </c>
      <c r="F3242" s="7" t="str">
        <f>IF('Payments Export'!A3246="","",'Payments Export'!N3246)</f>
        <v/>
      </c>
      <c r="G3242" s="7" t="str">
        <f>IF('Payments Export'!A3246="","",'Payments Export'!O3246)</f>
        <v/>
      </c>
      <c r="H3242" s="7" t="str">
        <f>IF('Payments Export'!B3246="","",G3242-F3242)</f>
        <v/>
      </c>
      <c r="I3242" s="3" t="str">
        <f>IF(C3242&lt;&gt;"",_xlfn.XLOOKUP(IFERROR(VALUE(C3242),C3242),'Items database'!A:A,'Items database'!B:B),(_xlfn.XLOOKUP(LEFT(E3242,3),Services,Services,"")))</f>
        <v/>
      </c>
      <c r="J3242" s="3" t="str">
        <f t="shared" si="101"/>
        <v/>
      </c>
    </row>
    <row r="3243" spans="1:10" x14ac:dyDescent="0.35">
      <c r="A3243" s="7" t="str">
        <f>IF('Payments Export'!A3247="","",'Payments Export'!A3247)</f>
        <v/>
      </c>
      <c r="B3243" s="7" t="str">
        <f>IF('Payments Export'!A3247="","",'Payments Export'!B3247)</f>
        <v/>
      </c>
      <c r="C3243" s="7" t="str">
        <f>IF(IFERROR(VALUE('Payments Export'!H3247),'Payments Export'!H3247)&lt;&gt;0,IFERROR(VALUE('Payments Export'!H3247),'Payments Export'!H3247),"")</f>
        <v/>
      </c>
      <c r="D3243" s="7" t="str">
        <f>IF('Payments Export'!I3247="","",'Payments Export'!I3247)</f>
        <v/>
      </c>
      <c r="E3243" s="7" t="str">
        <f t="shared" si="100"/>
        <v/>
      </c>
      <c r="F3243" s="7" t="str">
        <f>IF('Payments Export'!A3247="","",'Payments Export'!N3247)</f>
        <v/>
      </c>
      <c r="G3243" s="7" t="str">
        <f>IF('Payments Export'!A3247="","",'Payments Export'!O3247)</f>
        <v/>
      </c>
      <c r="H3243" s="7" t="str">
        <f>IF('Payments Export'!B3247="","",G3243-F3243)</f>
        <v/>
      </c>
      <c r="I3243" s="3" t="str">
        <f>IF(C3243&lt;&gt;"",_xlfn.XLOOKUP(IFERROR(VALUE(C3243),C3243),'Items database'!A:A,'Items database'!B:B),(_xlfn.XLOOKUP(LEFT(E3243,3),Services,Services,"")))</f>
        <v/>
      </c>
      <c r="J3243" s="3" t="str">
        <f t="shared" si="101"/>
        <v/>
      </c>
    </row>
    <row r="3244" spans="1:10" x14ac:dyDescent="0.35">
      <c r="A3244" s="7" t="str">
        <f>IF('Payments Export'!A3248="","",'Payments Export'!A3248)</f>
        <v/>
      </c>
      <c r="B3244" s="7" t="str">
        <f>IF('Payments Export'!A3248="","",'Payments Export'!B3248)</f>
        <v/>
      </c>
      <c r="C3244" s="7" t="str">
        <f>IF(IFERROR(VALUE('Payments Export'!H3248),'Payments Export'!H3248)&lt;&gt;0,IFERROR(VALUE('Payments Export'!H3248),'Payments Export'!H3248),"")</f>
        <v/>
      </c>
      <c r="D3244" s="7" t="str">
        <f>IF('Payments Export'!I3248="","",'Payments Export'!I3248)</f>
        <v/>
      </c>
      <c r="E3244" s="7" t="str">
        <f t="shared" si="100"/>
        <v/>
      </c>
      <c r="F3244" s="7" t="str">
        <f>IF('Payments Export'!A3248="","",'Payments Export'!N3248)</f>
        <v/>
      </c>
      <c r="G3244" s="7" t="str">
        <f>IF('Payments Export'!A3248="","",'Payments Export'!O3248)</f>
        <v/>
      </c>
      <c r="H3244" s="7" t="str">
        <f>IF('Payments Export'!B3248="","",G3244-F3244)</f>
        <v/>
      </c>
      <c r="I3244" s="3" t="str">
        <f>IF(C3244&lt;&gt;"",_xlfn.XLOOKUP(IFERROR(VALUE(C3244),C3244),'Items database'!A:A,'Items database'!B:B),(_xlfn.XLOOKUP(LEFT(E3244,3),Services,Services,"")))</f>
        <v/>
      </c>
      <c r="J3244" s="3" t="str">
        <f t="shared" si="101"/>
        <v/>
      </c>
    </row>
    <row r="3245" spans="1:10" x14ac:dyDescent="0.35">
      <c r="A3245" s="7" t="str">
        <f>IF('Payments Export'!A3249="","",'Payments Export'!A3249)</f>
        <v/>
      </c>
      <c r="B3245" s="7" t="str">
        <f>IF('Payments Export'!A3249="","",'Payments Export'!B3249)</f>
        <v/>
      </c>
      <c r="C3245" s="7" t="str">
        <f>IF(IFERROR(VALUE('Payments Export'!H3249),'Payments Export'!H3249)&lt;&gt;0,IFERROR(VALUE('Payments Export'!H3249),'Payments Export'!H3249),"")</f>
        <v/>
      </c>
      <c r="D3245" s="7" t="str">
        <f>IF('Payments Export'!I3249="","",'Payments Export'!I3249)</f>
        <v/>
      </c>
      <c r="E3245" s="7" t="str">
        <f t="shared" si="100"/>
        <v/>
      </c>
      <c r="F3245" s="7" t="str">
        <f>IF('Payments Export'!A3249="","",'Payments Export'!N3249)</f>
        <v/>
      </c>
      <c r="G3245" s="7" t="str">
        <f>IF('Payments Export'!A3249="","",'Payments Export'!O3249)</f>
        <v/>
      </c>
      <c r="H3245" s="7" t="str">
        <f>IF('Payments Export'!B3249="","",G3245-F3245)</f>
        <v/>
      </c>
      <c r="I3245" s="3" t="str">
        <f>IF(C3245&lt;&gt;"",_xlfn.XLOOKUP(IFERROR(VALUE(C3245),C3245),'Items database'!A:A,'Items database'!B:B),(_xlfn.XLOOKUP(LEFT(E3245,3),Services,Services,"")))</f>
        <v/>
      </c>
      <c r="J3245" s="3" t="str">
        <f t="shared" si="101"/>
        <v/>
      </c>
    </row>
    <row r="3246" spans="1:10" x14ac:dyDescent="0.35">
      <c r="A3246" s="7" t="str">
        <f>IF('Payments Export'!A3250="","",'Payments Export'!A3250)</f>
        <v/>
      </c>
      <c r="B3246" s="7" t="str">
        <f>IF('Payments Export'!A3250="","",'Payments Export'!B3250)</f>
        <v/>
      </c>
      <c r="C3246" s="7" t="str">
        <f>IF(IFERROR(VALUE('Payments Export'!H3250),'Payments Export'!H3250)&lt;&gt;0,IFERROR(VALUE('Payments Export'!H3250),'Payments Export'!H3250),"")</f>
        <v/>
      </c>
      <c r="D3246" s="7" t="str">
        <f>IF('Payments Export'!I3250="","",'Payments Export'!I3250)</f>
        <v/>
      </c>
      <c r="E3246" s="7" t="str">
        <f t="shared" si="100"/>
        <v/>
      </c>
      <c r="F3246" s="7" t="str">
        <f>IF('Payments Export'!A3250="","",'Payments Export'!N3250)</f>
        <v/>
      </c>
      <c r="G3246" s="7" t="str">
        <f>IF('Payments Export'!A3250="","",'Payments Export'!O3250)</f>
        <v/>
      </c>
      <c r="H3246" s="7" t="str">
        <f>IF('Payments Export'!B3250="","",G3246-F3246)</f>
        <v/>
      </c>
      <c r="I3246" s="3" t="str">
        <f>IF(C3246&lt;&gt;"",_xlfn.XLOOKUP(IFERROR(VALUE(C3246),C3246),'Items database'!A:A,'Items database'!B:B),(_xlfn.XLOOKUP(LEFT(E3246,3),Services,Services,"")))</f>
        <v/>
      </c>
      <c r="J3246" s="3" t="str">
        <f t="shared" si="101"/>
        <v/>
      </c>
    </row>
    <row r="3247" spans="1:10" x14ac:dyDescent="0.35">
      <c r="A3247" s="7" t="str">
        <f>IF('Payments Export'!A3251="","",'Payments Export'!A3251)</f>
        <v/>
      </c>
      <c r="B3247" s="7" t="str">
        <f>IF('Payments Export'!A3251="","",'Payments Export'!B3251)</f>
        <v/>
      </c>
      <c r="C3247" s="7" t="str">
        <f>IF(IFERROR(VALUE('Payments Export'!H3251),'Payments Export'!H3251)&lt;&gt;0,IFERROR(VALUE('Payments Export'!H3251),'Payments Export'!H3251),"")</f>
        <v/>
      </c>
      <c r="D3247" s="7" t="str">
        <f>IF('Payments Export'!I3251="","",'Payments Export'!I3251)</f>
        <v/>
      </c>
      <c r="E3247" s="7" t="str">
        <f t="shared" si="100"/>
        <v/>
      </c>
      <c r="F3247" s="7" t="str">
        <f>IF('Payments Export'!A3251="","",'Payments Export'!N3251)</f>
        <v/>
      </c>
      <c r="G3247" s="7" t="str">
        <f>IF('Payments Export'!A3251="","",'Payments Export'!O3251)</f>
        <v/>
      </c>
      <c r="H3247" s="7" t="str">
        <f>IF('Payments Export'!B3251="","",G3247-F3247)</f>
        <v/>
      </c>
      <c r="I3247" s="3" t="str">
        <f>IF(C3247&lt;&gt;"",_xlfn.XLOOKUP(IFERROR(VALUE(C3247),C3247),'Items database'!A:A,'Items database'!B:B),(_xlfn.XLOOKUP(LEFT(E3247,3),Services,Services,"")))</f>
        <v/>
      </c>
      <c r="J3247" s="3" t="str">
        <f t="shared" si="101"/>
        <v/>
      </c>
    </row>
    <row r="3248" spans="1:10" x14ac:dyDescent="0.35">
      <c r="A3248" s="7" t="str">
        <f>IF('Payments Export'!A3252="","",'Payments Export'!A3252)</f>
        <v/>
      </c>
      <c r="B3248" s="7" t="str">
        <f>IF('Payments Export'!A3252="","",'Payments Export'!B3252)</f>
        <v/>
      </c>
      <c r="C3248" s="7" t="str">
        <f>IF(IFERROR(VALUE('Payments Export'!H3252),'Payments Export'!H3252)&lt;&gt;0,IFERROR(VALUE('Payments Export'!H3252),'Payments Export'!H3252),"")</f>
        <v/>
      </c>
      <c r="D3248" s="7" t="str">
        <f>IF('Payments Export'!I3252="","",'Payments Export'!I3252)</f>
        <v/>
      </c>
      <c r="E3248" s="7" t="str">
        <f t="shared" si="100"/>
        <v/>
      </c>
      <c r="F3248" s="7" t="str">
        <f>IF('Payments Export'!A3252="","",'Payments Export'!N3252)</f>
        <v/>
      </c>
      <c r="G3248" s="7" t="str">
        <f>IF('Payments Export'!A3252="","",'Payments Export'!O3252)</f>
        <v/>
      </c>
      <c r="H3248" s="7" t="str">
        <f>IF('Payments Export'!B3252="","",G3248-F3248)</f>
        <v/>
      </c>
      <c r="I3248" s="3" t="str">
        <f>IF(C3248&lt;&gt;"",_xlfn.XLOOKUP(IFERROR(VALUE(C3248),C3248),'Items database'!A:A,'Items database'!B:B),(_xlfn.XLOOKUP(LEFT(E3248,3),Services,Services,"")))</f>
        <v/>
      </c>
      <c r="J3248" s="3" t="str">
        <f t="shared" si="101"/>
        <v/>
      </c>
    </row>
    <row r="3249" spans="1:10" x14ac:dyDescent="0.35">
      <c r="A3249" s="7" t="str">
        <f>IF('Payments Export'!A3253="","",'Payments Export'!A3253)</f>
        <v/>
      </c>
      <c r="B3249" s="7" t="str">
        <f>IF('Payments Export'!A3253="","",'Payments Export'!B3253)</f>
        <v/>
      </c>
      <c r="C3249" s="7" t="str">
        <f>IF(IFERROR(VALUE('Payments Export'!H3253),'Payments Export'!H3253)&lt;&gt;0,IFERROR(VALUE('Payments Export'!H3253),'Payments Export'!H3253),"")</f>
        <v/>
      </c>
      <c r="D3249" s="7" t="str">
        <f>IF('Payments Export'!I3253="","",'Payments Export'!I3253)</f>
        <v/>
      </c>
      <c r="E3249" s="7" t="str">
        <f t="shared" si="100"/>
        <v/>
      </c>
      <c r="F3249" s="7" t="str">
        <f>IF('Payments Export'!A3253="","",'Payments Export'!N3253)</f>
        <v/>
      </c>
      <c r="G3249" s="7" t="str">
        <f>IF('Payments Export'!A3253="","",'Payments Export'!O3253)</f>
        <v/>
      </c>
      <c r="H3249" s="7" t="str">
        <f>IF('Payments Export'!B3253="","",G3249-F3249)</f>
        <v/>
      </c>
      <c r="I3249" s="3" t="str">
        <f>IF(C3249&lt;&gt;"",_xlfn.XLOOKUP(IFERROR(VALUE(C3249),C3249),'Items database'!A:A,'Items database'!B:B),(_xlfn.XLOOKUP(LEFT(E3249,3),Services,Services,"")))</f>
        <v/>
      </c>
      <c r="J3249" s="3" t="str">
        <f t="shared" si="101"/>
        <v/>
      </c>
    </row>
    <row r="3250" spans="1:10" x14ac:dyDescent="0.35">
      <c r="A3250" s="7" t="str">
        <f>IF('Payments Export'!A3254="","",'Payments Export'!A3254)</f>
        <v/>
      </c>
      <c r="B3250" s="7" t="str">
        <f>IF('Payments Export'!A3254="","",'Payments Export'!B3254)</f>
        <v/>
      </c>
      <c r="C3250" s="7" t="str">
        <f>IF(IFERROR(VALUE('Payments Export'!H3254),'Payments Export'!H3254)&lt;&gt;0,IFERROR(VALUE('Payments Export'!H3254),'Payments Export'!H3254),"")</f>
        <v/>
      </c>
      <c r="D3250" s="7" t="str">
        <f>IF('Payments Export'!I3254="","",'Payments Export'!I3254)</f>
        <v/>
      </c>
      <c r="E3250" s="7" t="str">
        <f t="shared" si="100"/>
        <v/>
      </c>
      <c r="F3250" s="7" t="str">
        <f>IF('Payments Export'!A3254="","",'Payments Export'!N3254)</f>
        <v/>
      </c>
      <c r="G3250" s="7" t="str">
        <f>IF('Payments Export'!A3254="","",'Payments Export'!O3254)</f>
        <v/>
      </c>
      <c r="H3250" s="7" t="str">
        <f>IF('Payments Export'!B3254="","",G3250-F3250)</f>
        <v/>
      </c>
      <c r="I3250" s="3" t="str">
        <f>IF(C3250&lt;&gt;"",_xlfn.XLOOKUP(IFERROR(VALUE(C3250),C3250),'Items database'!A:A,'Items database'!B:B),(_xlfn.XLOOKUP(LEFT(E3250,3),Services,Services,"")))</f>
        <v/>
      </c>
      <c r="J3250" s="3" t="str">
        <f t="shared" si="101"/>
        <v/>
      </c>
    </row>
    <row r="3251" spans="1:10" x14ac:dyDescent="0.35">
      <c r="A3251" s="7" t="str">
        <f>IF('Payments Export'!A3255="","",'Payments Export'!A3255)</f>
        <v/>
      </c>
      <c r="B3251" s="7" t="str">
        <f>IF('Payments Export'!A3255="","",'Payments Export'!B3255)</f>
        <v/>
      </c>
      <c r="C3251" s="7" t="str">
        <f>IF(IFERROR(VALUE('Payments Export'!H3255),'Payments Export'!H3255)&lt;&gt;0,IFERROR(VALUE('Payments Export'!H3255),'Payments Export'!H3255),"")</f>
        <v/>
      </c>
      <c r="D3251" s="7" t="str">
        <f>IF('Payments Export'!I3255="","",'Payments Export'!I3255)</f>
        <v/>
      </c>
      <c r="E3251" s="7" t="str">
        <f t="shared" si="100"/>
        <v/>
      </c>
      <c r="F3251" s="7" t="str">
        <f>IF('Payments Export'!A3255="","",'Payments Export'!N3255)</f>
        <v/>
      </c>
      <c r="G3251" s="7" t="str">
        <f>IF('Payments Export'!A3255="","",'Payments Export'!O3255)</f>
        <v/>
      </c>
      <c r="H3251" s="7" t="str">
        <f>IF('Payments Export'!B3255="","",G3251-F3251)</f>
        <v/>
      </c>
      <c r="I3251" s="3" t="str">
        <f>IF(C3251&lt;&gt;"",_xlfn.XLOOKUP(IFERROR(VALUE(C3251),C3251),'Items database'!A:A,'Items database'!B:B),(_xlfn.XLOOKUP(LEFT(E3251,3),Services,Services,"")))</f>
        <v/>
      </c>
      <c r="J3251" s="3" t="str">
        <f t="shared" si="101"/>
        <v/>
      </c>
    </row>
    <row r="3252" spans="1:10" x14ac:dyDescent="0.35">
      <c r="A3252" s="7" t="str">
        <f>IF('Payments Export'!A3256="","",'Payments Export'!A3256)</f>
        <v/>
      </c>
      <c r="B3252" s="7" t="str">
        <f>IF('Payments Export'!A3256="","",'Payments Export'!B3256)</f>
        <v/>
      </c>
      <c r="C3252" s="7" t="str">
        <f>IF(IFERROR(VALUE('Payments Export'!H3256),'Payments Export'!H3256)&lt;&gt;0,IFERROR(VALUE('Payments Export'!H3256),'Payments Export'!H3256),"")</f>
        <v/>
      </c>
      <c r="D3252" s="7" t="str">
        <f>IF('Payments Export'!I3256="","",'Payments Export'!I3256)</f>
        <v/>
      </c>
      <c r="E3252" s="7" t="str">
        <f t="shared" si="100"/>
        <v/>
      </c>
      <c r="F3252" s="7" t="str">
        <f>IF('Payments Export'!A3256="","",'Payments Export'!N3256)</f>
        <v/>
      </c>
      <c r="G3252" s="7" t="str">
        <f>IF('Payments Export'!A3256="","",'Payments Export'!O3256)</f>
        <v/>
      </c>
      <c r="H3252" s="7" t="str">
        <f>IF('Payments Export'!B3256="","",G3252-F3252)</f>
        <v/>
      </c>
      <c r="I3252" s="3" t="str">
        <f>IF(C3252&lt;&gt;"",_xlfn.XLOOKUP(IFERROR(VALUE(C3252),C3252),'Items database'!A:A,'Items database'!B:B),(_xlfn.XLOOKUP(LEFT(E3252,3),Services,Services,"")))</f>
        <v/>
      </c>
      <c r="J3252" s="3" t="str">
        <f t="shared" si="101"/>
        <v/>
      </c>
    </row>
    <row r="3253" spans="1:10" x14ac:dyDescent="0.35">
      <c r="A3253" s="7" t="str">
        <f>IF('Payments Export'!A3257="","",'Payments Export'!A3257)</f>
        <v/>
      </c>
      <c r="B3253" s="7" t="str">
        <f>IF('Payments Export'!A3257="","",'Payments Export'!B3257)</f>
        <v/>
      </c>
      <c r="C3253" s="7" t="str">
        <f>IF(IFERROR(VALUE('Payments Export'!H3257),'Payments Export'!H3257)&lt;&gt;0,IFERROR(VALUE('Payments Export'!H3257),'Payments Export'!H3257),"")</f>
        <v/>
      </c>
      <c r="D3253" s="7" t="str">
        <f>IF('Payments Export'!I3257="","",'Payments Export'!I3257)</f>
        <v/>
      </c>
      <c r="E3253" s="7" t="str">
        <f t="shared" si="100"/>
        <v/>
      </c>
      <c r="F3253" s="7" t="str">
        <f>IF('Payments Export'!A3257="","",'Payments Export'!N3257)</f>
        <v/>
      </c>
      <c r="G3253" s="7" t="str">
        <f>IF('Payments Export'!A3257="","",'Payments Export'!O3257)</f>
        <v/>
      </c>
      <c r="H3253" s="7" t="str">
        <f>IF('Payments Export'!B3257="","",G3253-F3253)</f>
        <v/>
      </c>
      <c r="I3253" s="3" t="str">
        <f>IF(C3253&lt;&gt;"",_xlfn.XLOOKUP(IFERROR(VALUE(C3253),C3253),'Items database'!A:A,'Items database'!B:B),(_xlfn.XLOOKUP(LEFT(E3253,3),Services,Services,"")))</f>
        <v/>
      </c>
      <c r="J3253" s="3" t="str">
        <f t="shared" si="101"/>
        <v/>
      </c>
    </row>
    <row r="3254" spans="1:10" x14ac:dyDescent="0.35">
      <c r="A3254" s="7" t="str">
        <f>IF('Payments Export'!A3258="","",'Payments Export'!A3258)</f>
        <v/>
      </c>
      <c r="B3254" s="7" t="str">
        <f>IF('Payments Export'!A3258="","",'Payments Export'!B3258)</f>
        <v/>
      </c>
      <c r="C3254" s="7" t="str">
        <f>IF(IFERROR(VALUE('Payments Export'!H3258),'Payments Export'!H3258)&lt;&gt;0,IFERROR(VALUE('Payments Export'!H3258),'Payments Export'!H3258),"")</f>
        <v/>
      </c>
      <c r="D3254" s="7" t="str">
        <f>IF('Payments Export'!I3258="","",'Payments Export'!I3258)</f>
        <v/>
      </c>
      <c r="E3254" s="7" t="str">
        <f t="shared" si="100"/>
        <v/>
      </c>
      <c r="F3254" s="7" t="str">
        <f>IF('Payments Export'!A3258="","",'Payments Export'!N3258)</f>
        <v/>
      </c>
      <c r="G3254" s="7" t="str">
        <f>IF('Payments Export'!A3258="","",'Payments Export'!O3258)</f>
        <v/>
      </c>
      <c r="H3254" s="7" t="str">
        <f>IF('Payments Export'!B3258="","",G3254-F3254)</f>
        <v/>
      </c>
      <c r="I3254" s="3" t="str">
        <f>IF(C3254&lt;&gt;"",_xlfn.XLOOKUP(IFERROR(VALUE(C3254),C3254),'Items database'!A:A,'Items database'!B:B),(_xlfn.XLOOKUP(LEFT(E3254,3),Services,Services,"")))</f>
        <v/>
      </c>
      <c r="J3254" s="3" t="str">
        <f t="shared" si="101"/>
        <v/>
      </c>
    </row>
    <row r="3255" spans="1:10" x14ac:dyDescent="0.35">
      <c r="A3255" s="7" t="str">
        <f>IF('Payments Export'!A3259="","",'Payments Export'!A3259)</f>
        <v/>
      </c>
      <c r="B3255" s="7" t="str">
        <f>IF('Payments Export'!A3259="","",'Payments Export'!B3259)</f>
        <v/>
      </c>
      <c r="C3255" s="7" t="str">
        <f>IF(IFERROR(VALUE('Payments Export'!H3259),'Payments Export'!H3259)&lt;&gt;0,IFERROR(VALUE('Payments Export'!H3259),'Payments Export'!H3259),"")</f>
        <v/>
      </c>
      <c r="D3255" s="7" t="str">
        <f>IF('Payments Export'!I3259="","",'Payments Export'!I3259)</f>
        <v/>
      </c>
      <c r="E3255" s="7" t="str">
        <f t="shared" si="100"/>
        <v/>
      </c>
      <c r="F3255" s="7" t="str">
        <f>IF('Payments Export'!A3259="","",'Payments Export'!N3259)</f>
        <v/>
      </c>
      <c r="G3255" s="7" t="str">
        <f>IF('Payments Export'!A3259="","",'Payments Export'!O3259)</f>
        <v/>
      </c>
      <c r="H3255" s="7" t="str">
        <f>IF('Payments Export'!B3259="","",G3255-F3255)</f>
        <v/>
      </c>
      <c r="I3255" s="3" t="str">
        <f>IF(C3255&lt;&gt;"",_xlfn.XLOOKUP(IFERROR(VALUE(C3255),C3255),'Items database'!A:A,'Items database'!B:B),(_xlfn.XLOOKUP(LEFT(E3255,3),Services,Services,"")))</f>
        <v/>
      </c>
      <c r="J3255" s="3" t="str">
        <f t="shared" si="101"/>
        <v/>
      </c>
    </row>
    <row r="3256" spans="1:10" x14ac:dyDescent="0.35">
      <c r="A3256" s="7" t="str">
        <f>IF('Payments Export'!A3260="","",'Payments Export'!A3260)</f>
        <v/>
      </c>
      <c r="B3256" s="7" t="str">
        <f>IF('Payments Export'!A3260="","",'Payments Export'!B3260)</f>
        <v/>
      </c>
      <c r="C3256" s="7" t="str">
        <f>IF(IFERROR(VALUE('Payments Export'!H3260),'Payments Export'!H3260)&lt;&gt;0,IFERROR(VALUE('Payments Export'!H3260),'Payments Export'!H3260),"")</f>
        <v/>
      </c>
      <c r="D3256" s="7" t="str">
        <f>IF('Payments Export'!I3260="","",'Payments Export'!I3260)</f>
        <v/>
      </c>
      <c r="E3256" s="7" t="str">
        <f t="shared" si="100"/>
        <v/>
      </c>
      <c r="F3256" s="7" t="str">
        <f>IF('Payments Export'!A3260="","",'Payments Export'!N3260)</f>
        <v/>
      </c>
      <c r="G3256" s="7" t="str">
        <f>IF('Payments Export'!A3260="","",'Payments Export'!O3260)</f>
        <v/>
      </c>
      <c r="H3256" s="7" t="str">
        <f>IF('Payments Export'!B3260="","",G3256-F3256)</f>
        <v/>
      </c>
      <c r="I3256" s="3" t="str">
        <f>IF(C3256&lt;&gt;"",_xlfn.XLOOKUP(IFERROR(VALUE(C3256),C3256),'Items database'!A:A,'Items database'!B:B),(_xlfn.XLOOKUP(LEFT(E3256,3),Services,Services,"")))</f>
        <v/>
      </c>
      <c r="J3256" s="3" t="str">
        <f t="shared" si="101"/>
        <v/>
      </c>
    </row>
    <row r="3257" spans="1:10" x14ac:dyDescent="0.35">
      <c r="A3257" s="7" t="str">
        <f>IF('Payments Export'!A3261="","",'Payments Export'!A3261)</f>
        <v/>
      </c>
      <c r="B3257" s="7" t="str">
        <f>IF('Payments Export'!A3261="","",'Payments Export'!B3261)</f>
        <v/>
      </c>
      <c r="C3257" s="7" t="str">
        <f>IF(IFERROR(VALUE('Payments Export'!H3261),'Payments Export'!H3261)&lt;&gt;0,IFERROR(VALUE('Payments Export'!H3261),'Payments Export'!H3261),"")</f>
        <v/>
      </c>
      <c r="D3257" s="7" t="str">
        <f>IF('Payments Export'!I3261="","",'Payments Export'!I3261)</f>
        <v/>
      </c>
      <c r="E3257" s="7" t="str">
        <f t="shared" si="100"/>
        <v/>
      </c>
      <c r="F3257" s="7" t="str">
        <f>IF('Payments Export'!A3261="","",'Payments Export'!N3261)</f>
        <v/>
      </c>
      <c r="G3257" s="7" t="str">
        <f>IF('Payments Export'!A3261="","",'Payments Export'!O3261)</f>
        <v/>
      </c>
      <c r="H3257" s="7" t="str">
        <f>IF('Payments Export'!B3261="","",G3257-F3257)</f>
        <v/>
      </c>
      <c r="I3257" s="3" t="str">
        <f>IF(C3257&lt;&gt;"",_xlfn.XLOOKUP(IFERROR(VALUE(C3257),C3257),'Items database'!A:A,'Items database'!B:B),(_xlfn.XLOOKUP(LEFT(E3257,3),Services,Services,"")))</f>
        <v/>
      </c>
      <c r="J3257" s="3" t="str">
        <f t="shared" si="101"/>
        <v/>
      </c>
    </row>
    <row r="3258" spans="1:10" x14ac:dyDescent="0.35">
      <c r="A3258" s="7" t="str">
        <f>IF('Payments Export'!A3262="","",'Payments Export'!A3262)</f>
        <v/>
      </c>
      <c r="B3258" s="7" t="str">
        <f>IF('Payments Export'!A3262="","",'Payments Export'!B3262)</f>
        <v/>
      </c>
      <c r="C3258" s="7" t="str">
        <f>IF(IFERROR(VALUE('Payments Export'!H3262),'Payments Export'!H3262)&lt;&gt;0,IFERROR(VALUE('Payments Export'!H3262),'Payments Export'!H3262),"")</f>
        <v/>
      </c>
      <c r="D3258" s="7" t="str">
        <f>IF('Payments Export'!I3262="","",'Payments Export'!I3262)</f>
        <v/>
      </c>
      <c r="E3258" s="7" t="str">
        <f t="shared" si="100"/>
        <v/>
      </c>
      <c r="F3258" s="7" t="str">
        <f>IF('Payments Export'!A3262="","",'Payments Export'!N3262)</f>
        <v/>
      </c>
      <c r="G3258" s="7" t="str">
        <f>IF('Payments Export'!A3262="","",'Payments Export'!O3262)</f>
        <v/>
      </c>
      <c r="H3258" s="7" t="str">
        <f>IF('Payments Export'!B3262="","",G3258-F3258)</f>
        <v/>
      </c>
      <c r="I3258" s="3" t="str">
        <f>IF(C3258&lt;&gt;"",_xlfn.XLOOKUP(IFERROR(VALUE(C3258),C3258),'Items database'!A:A,'Items database'!B:B),(_xlfn.XLOOKUP(LEFT(E3258,3),Services,Services,"")))</f>
        <v/>
      </c>
      <c r="J3258" s="3" t="str">
        <f t="shared" si="101"/>
        <v/>
      </c>
    </row>
    <row r="3259" spans="1:10" x14ac:dyDescent="0.35">
      <c r="A3259" s="7" t="str">
        <f>IF('Payments Export'!A3263="","",'Payments Export'!A3263)</f>
        <v/>
      </c>
      <c r="B3259" s="7" t="str">
        <f>IF('Payments Export'!A3263="","",'Payments Export'!B3263)</f>
        <v/>
      </c>
      <c r="C3259" s="7" t="str">
        <f>IF(IFERROR(VALUE('Payments Export'!H3263),'Payments Export'!H3263)&lt;&gt;0,IFERROR(VALUE('Payments Export'!H3263),'Payments Export'!H3263),"")</f>
        <v/>
      </c>
      <c r="D3259" s="7" t="str">
        <f>IF('Payments Export'!I3263="","",'Payments Export'!I3263)</f>
        <v/>
      </c>
      <c r="E3259" s="7" t="str">
        <f t="shared" si="100"/>
        <v/>
      </c>
      <c r="F3259" s="7" t="str">
        <f>IF('Payments Export'!A3263="","",'Payments Export'!N3263)</f>
        <v/>
      </c>
      <c r="G3259" s="7" t="str">
        <f>IF('Payments Export'!A3263="","",'Payments Export'!O3263)</f>
        <v/>
      </c>
      <c r="H3259" s="7" t="str">
        <f>IF('Payments Export'!B3263="","",G3259-F3259)</f>
        <v/>
      </c>
      <c r="I3259" s="3" t="str">
        <f>IF(C3259&lt;&gt;"",_xlfn.XLOOKUP(IFERROR(VALUE(C3259),C3259),'Items database'!A:A,'Items database'!B:B),(_xlfn.XLOOKUP(LEFT(E3259,3),Services,Services,"")))</f>
        <v/>
      </c>
      <c r="J3259" s="3" t="str">
        <f t="shared" si="101"/>
        <v/>
      </c>
    </row>
    <row r="3260" spans="1:10" x14ac:dyDescent="0.35">
      <c r="A3260" s="7" t="str">
        <f>IF('Payments Export'!A3264="","",'Payments Export'!A3264)</f>
        <v/>
      </c>
      <c r="B3260" s="7" t="str">
        <f>IF('Payments Export'!A3264="","",'Payments Export'!B3264)</f>
        <v/>
      </c>
      <c r="C3260" s="7" t="str">
        <f>IF(IFERROR(VALUE('Payments Export'!H3264),'Payments Export'!H3264)&lt;&gt;0,IFERROR(VALUE('Payments Export'!H3264),'Payments Export'!H3264),"")</f>
        <v/>
      </c>
      <c r="D3260" s="7" t="str">
        <f>IF('Payments Export'!I3264="","",'Payments Export'!I3264)</f>
        <v/>
      </c>
      <c r="E3260" s="7" t="str">
        <f t="shared" si="100"/>
        <v/>
      </c>
      <c r="F3260" s="7" t="str">
        <f>IF('Payments Export'!A3264="","",'Payments Export'!N3264)</f>
        <v/>
      </c>
      <c r="G3260" s="7" t="str">
        <f>IF('Payments Export'!A3264="","",'Payments Export'!O3264)</f>
        <v/>
      </c>
      <c r="H3260" s="7" t="str">
        <f>IF('Payments Export'!B3264="","",G3260-F3260)</f>
        <v/>
      </c>
      <c r="I3260" s="3" t="str">
        <f>IF(C3260&lt;&gt;"",_xlfn.XLOOKUP(IFERROR(VALUE(C3260),C3260),'Items database'!A:A,'Items database'!B:B),(_xlfn.XLOOKUP(LEFT(E3260,3),Services,Services,"")))</f>
        <v/>
      </c>
      <c r="J3260" s="3" t="str">
        <f t="shared" si="101"/>
        <v/>
      </c>
    </row>
    <row r="3261" spans="1:10" x14ac:dyDescent="0.35">
      <c r="A3261" s="7" t="str">
        <f>IF('Payments Export'!A3265="","",'Payments Export'!A3265)</f>
        <v/>
      </c>
      <c r="B3261" s="7" t="str">
        <f>IF('Payments Export'!A3265="","",'Payments Export'!B3265)</f>
        <v/>
      </c>
      <c r="C3261" s="7" t="str">
        <f>IF(IFERROR(VALUE('Payments Export'!H3265),'Payments Export'!H3265)&lt;&gt;0,IFERROR(VALUE('Payments Export'!H3265),'Payments Export'!H3265),"")</f>
        <v/>
      </c>
      <c r="D3261" s="7" t="str">
        <f>IF('Payments Export'!I3265="","",'Payments Export'!I3265)</f>
        <v/>
      </c>
      <c r="E3261" s="7" t="str">
        <f t="shared" si="100"/>
        <v/>
      </c>
      <c r="F3261" s="7" t="str">
        <f>IF('Payments Export'!A3265="","",'Payments Export'!N3265)</f>
        <v/>
      </c>
      <c r="G3261" s="7" t="str">
        <f>IF('Payments Export'!A3265="","",'Payments Export'!O3265)</f>
        <v/>
      </c>
      <c r="H3261" s="7" t="str">
        <f>IF('Payments Export'!B3265="","",G3261-F3261)</f>
        <v/>
      </c>
      <c r="I3261" s="3" t="str">
        <f>IF(C3261&lt;&gt;"",_xlfn.XLOOKUP(IFERROR(VALUE(C3261),C3261),'Items database'!A:A,'Items database'!B:B),(_xlfn.XLOOKUP(LEFT(E3261,3),Services,Services,"")))</f>
        <v/>
      </c>
      <c r="J3261" s="3" t="str">
        <f t="shared" si="101"/>
        <v/>
      </c>
    </row>
    <row r="3262" spans="1:10" x14ac:dyDescent="0.35">
      <c r="A3262" s="7" t="str">
        <f>IF('Payments Export'!A3266="","",'Payments Export'!A3266)</f>
        <v/>
      </c>
      <c r="B3262" s="7" t="str">
        <f>IF('Payments Export'!A3266="","",'Payments Export'!B3266)</f>
        <v/>
      </c>
      <c r="C3262" s="7" t="str">
        <f>IF(IFERROR(VALUE('Payments Export'!H3266),'Payments Export'!H3266)&lt;&gt;0,IFERROR(VALUE('Payments Export'!H3266),'Payments Export'!H3266),"")</f>
        <v/>
      </c>
      <c r="D3262" s="7" t="str">
        <f>IF('Payments Export'!I3266="","",'Payments Export'!I3266)</f>
        <v/>
      </c>
      <c r="E3262" s="7" t="str">
        <f t="shared" si="100"/>
        <v/>
      </c>
      <c r="F3262" s="7" t="str">
        <f>IF('Payments Export'!A3266="","",'Payments Export'!N3266)</f>
        <v/>
      </c>
      <c r="G3262" s="7" t="str">
        <f>IF('Payments Export'!A3266="","",'Payments Export'!O3266)</f>
        <v/>
      </c>
      <c r="H3262" s="7" t="str">
        <f>IF('Payments Export'!B3266="","",G3262-F3262)</f>
        <v/>
      </c>
      <c r="I3262" s="3" t="str">
        <f>IF(C3262&lt;&gt;"",_xlfn.XLOOKUP(IFERROR(VALUE(C3262),C3262),'Items database'!A:A,'Items database'!B:B),(_xlfn.XLOOKUP(LEFT(E3262,3),Services,Services,"")))</f>
        <v/>
      </c>
      <c r="J3262" s="3" t="str">
        <f t="shared" si="101"/>
        <v/>
      </c>
    </row>
    <row r="3263" spans="1:10" x14ac:dyDescent="0.35">
      <c r="A3263" s="7" t="str">
        <f>IF('Payments Export'!A3267="","",'Payments Export'!A3267)</f>
        <v/>
      </c>
      <c r="B3263" s="7" t="str">
        <f>IF('Payments Export'!A3267="","",'Payments Export'!B3267)</f>
        <v/>
      </c>
      <c r="C3263" s="7" t="str">
        <f>IF(IFERROR(VALUE('Payments Export'!H3267),'Payments Export'!H3267)&lt;&gt;0,IFERROR(VALUE('Payments Export'!H3267),'Payments Export'!H3267),"")</f>
        <v/>
      </c>
      <c r="D3263" s="7" t="str">
        <f>IF('Payments Export'!I3267="","",'Payments Export'!I3267)</f>
        <v/>
      </c>
      <c r="E3263" s="7" t="str">
        <f t="shared" si="100"/>
        <v/>
      </c>
      <c r="F3263" s="7" t="str">
        <f>IF('Payments Export'!A3267="","",'Payments Export'!N3267)</f>
        <v/>
      </c>
      <c r="G3263" s="7" t="str">
        <f>IF('Payments Export'!A3267="","",'Payments Export'!O3267)</f>
        <v/>
      </c>
      <c r="H3263" s="7" t="str">
        <f>IF('Payments Export'!B3267="","",G3263-F3263)</f>
        <v/>
      </c>
      <c r="I3263" s="3" t="str">
        <f>IF(C3263&lt;&gt;"",_xlfn.XLOOKUP(IFERROR(VALUE(C3263),C3263),'Items database'!A:A,'Items database'!B:B),(_xlfn.XLOOKUP(LEFT(E3263,3),Services,Services,"")))</f>
        <v/>
      </c>
      <c r="J3263" s="3" t="str">
        <f t="shared" si="101"/>
        <v/>
      </c>
    </row>
    <row r="3264" spans="1:10" x14ac:dyDescent="0.35">
      <c r="A3264" s="7" t="str">
        <f>IF('Payments Export'!A3268="","",'Payments Export'!A3268)</f>
        <v/>
      </c>
      <c r="B3264" s="7" t="str">
        <f>IF('Payments Export'!A3268="","",'Payments Export'!B3268)</f>
        <v/>
      </c>
      <c r="C3264" s="7" t="str">
        <f>IF(IFERROR(VALUE('Payments Export'!H3268),'Payments Export'!H3268)&lt;&gt;0,IFERROR(VALUE('Payments Export'!H3268),'Payments Export'!H3268),"")</f>
        <v/>
      </c>
      <c r="D3264" s="7" t="str">
        <f>IF('Payments Export'!I3268="","",'Payments Export'!I3268)</f>
        <v/>
      </c>
      <c r="E3264" s="7" t="str">
        <f t="shared" si="100"/>
        <v/>
      </c>
      <c r="F3264" s="7" t="str">
        <f>IF('Payments Export'!A3268="","",'Payments Export'!N3268)</f>
        <v/>
      </c>
      <c r="G3264" s="7" t="str">
        <f>IF('Payments Export'!A3268="","",'Payments Export'!O3268)</f>
        <v/>
      </c>
      <c r="H3264" s="7" t="str">
        <f>IF('Payments Export'!B3268="","",G3264-F3264)</f>
        <v/>
      </c>
      <c r="I3264" s="3" t="str">
        <f>IF(C3264&lt;&gt;"",_xlfn.XLOOKUP(IFERROR(VALUE(C3264),C3264),'Items database'!A:A,'Items database'!B:B),(_xlfn.XLOOKUP(LEFT(E3264,3),Services,Services,"")))</f>
        <v/>
      </c>
      <c r="J3264" s="3" t="str">
        <f t="shared" si="101"/>
        <v/>
      </c>
    </row>
    <row r="3265" spans="1:10" x14ac:dyDescent="0.35">
      <c r="A3265" s="7" t="str">
        <f>IF('Payments Export'!A3269="","",'Payments Export'!A3269)</f>
        <v/>
      </c>
      <c r="B3265" s="7" t="str">
        <f>IF('Payments Export'!A3269="","",'Payments Export'!B3269)</f>
        <v/>
      </c>
      <c r="C3265" s="7" t="str">
        <f>IF(IFERROR(VALUE('Payments Export'!H3269),'Payments Export'!H3269)&lt;&gt;0,IFERROR(VALUE('Payments Export'!H3269),'Payments Export'!H3269),"")</f>
        <v/>
      </c>
      <c r="D3265" s="7" t="str">
        <f>IF('Payments Export'!I3269="","",'Payments Export'!I3269)</f>
        <v/>
      </c>
      <c r="E3265" s="7" t="str">
        <f t="shared" ref="E3265:E3328" si="102">LEFT(D3265,66)</f>
        <v/>
      </c>
      <c r="F3265" s="7" t="str">
        <f>IF('Payments Export'!A3269="","",'Payments Export'!N3269)</f>
        <v/>
      </c>
      <c r="G3265" s="7" t="str">
        <f>IF('Payments Export'!A3269="","",'Payments Export'!O3269)</f>
        <v/>
      </c>
      <c r="H3265" s="7" t="str">
        <f>IF('Payments Export'!B3269="","",G3265-F3265)</f>
        <v/>
      </c>
      <c r="I3265" s="3" t="str">
        <f>IF(C3265&lt;&gt;"",_xlfn.XLOOKUP(IFERROR(VALUE(C3265),C3265),'Items database'!A:A,'Items database'!B:B),(_xlfn.XLOOKUP(LEFT(E3265,3),Services,Services,"")))</f>
        <v/>
      </c>
      <c r="J3265" s="3" t="str">
        <f t="shared" ref="J3265:J3328" si="103">IF(ISNUMBER(F3265)=TRUE,IF(F3265=0,"","GST"),"")</f>
        <v/>
      </c>
    </row>
    <row r="3266" spans="1:10" x14ac:dyDescent="0.35">
      <c r="A3266" s="7" t="str">
        <f>IF('Payments Export'!A3270="","",'Payments Export'!A3270)</f>
        <v/>
      </c>
      <c r="B3266" s="7" t="str">
        <f>IF('Payments Export'!A3270="","",'Payments Export'!B3270)</f>
        <v/>
      </c>
      <c r="C3266" s="7" t="str">
        <f>IF(IFERROR(VALUE('Payments Export'!H3270),'Payments Export'!H3270)&lt;&gt;0,IFERROR(VALUE('Payments Export'!H3270),'Payments Export'!H3270),"")</f>
        <v/>
      </c>
      <c r="D3266" s="7" t="str">
        <f>IF('Payments Export'!I3270="","",'Payments Export'!I3270)</f>
        <v/>
      </c>
      <c r="E3266" s="7" t="str">
        <f t="shared" si="102"/>
        <v/>
      </c>
      <c r="F3266" s="7" t="str">
        <f>IF('Payments Export'!A3270="","",'Payments Export'!N3270)</f>
        <v/>
      </c>
      <c r="G3266" s="7" t="str">
        <f>IF('Payments Export'!A3270="","",'Payments Export'!O3270)</f>
        <v/>
      </c>
      <c r="H3266" s="7" t="str">
        <f>IF('Payments Export'!B3270="","",G3266-F3266)</f>
        <v/>
      </c>
      <c r="I3266" s="3" t="str">
        <f>IF(C3266&lt;&gt;"",_xlfn.XLOOKUP(IFERROR(VALUE(C3266),C3266),'Items database'!A:A,'Items database'!B:B),(_xlfn.XLOOKUP(LEFT(E3266,3),Services,Services,"")))</f>
        <v/>
      </c>
      <c r="J3266" s="3" t="str">
        <f t="shared" si="103"/>
        <v/>
      </c>
    </row>
    <row r="3267" spans="1:10" x14ac:dyDescent="0.35">
      <c r="A3267" s="7" t="str">
        <f>IF('Payments Export'!A3271="","",'Payments Export'!A3271)</f>
        <v/>
      </c>
      <c r="B3267" s="7" t="str">
        <f>IF('Payments Export'!A3271="","",'Payments Export'!B3271)</f>
        <v/>
      </c>
      <c r="C3267" s="7" t="str">
        <f>IF(IFERROR(VALUE('Payments Export'!H3271),'Payments Export'!H3271)&lt;&gt;0,IFERROR(VALUE('Payments Export'!H3271),'Payments Export'!H3271),"")</f>
        <v/>
      </c>
      <c r="D3267" s="7" t="str">
        <f>IF('Payments Export'!I3271="","",'Payments Export'!I3271)</f>
        <v/>
      </c>
      <c r="E3267" s="7" t="str">
        <f t="shared" si="102"/>
        <v/>
      </c>
      <c r="F3267" s="7" t="str">
        <f>IF('Payments Export'!A3271="","",'Payments Export'!N3271)</f>
        <v/>
      </c>
      <c r="G3267" s="7" t="str">
        <f>IF('Payments Export'!A3271="","",'Payments Export'!O3271)</f>
        <v/>
      </c>
      <c r="H3267" s="7" t="str">
        <f>IF('Payments Export'!B3271="","",G3267-F3267)</f>
        <v/>
      </c>
      <c r="I3267" s="3" t="str">
        <f>IF(C3267&lt;&gt;"",_xlfn.XLOOKUP(IFERROR(VALUE(C3267),C3267),'Items database'!A:A,'Items database'!B:B),(_xlfn.XLOOKUP(LEFT(E3267,3),Services,Services,"")))</f>
        <v/>
      </c>
      <c r="J3267" s="3" t="str">
        <f t="shared" si="103"/>
        <v/>
      </c>
    </row>
    <row r="3268" spans="1:10" x14ac:dyDescent="0.35">
      <c r="A3268" s="7" t="str">
        <f>IF('Payments Export'!A3272="","",'Payments Export'!A3272)</f>
        <v/>
      </c>
      <c r="B3268" s="7" t="str">
        <f>IF('Payments Export'!A3272="","",'Payments Export'!B3272)</f>
        <v/>
      </c>
      <c r="C3268" s="7" t="str">
        <f>IF(IFERROR(VALUE('Payments Export'!H3272),'Payments Export'!H3272)&lt;&gt;0,IFERROR(VALUE('Payments Export'!H3272),'Payments Export'!H3272),"")</f>
        <v/>
      </c>
      <c r="D3268" s="7" t="str">
        <f>IF('Payments Export'!I3272="","",'Payments Export'!I3272)</f>
        <v/>
      </c>
      <c r="E3268" s="7" t="str">
        <f t="shared" si="102"/>
        <v/>
      </c>
      <c r="F3268" s="7" t="str">
        <f>IF('Payments Export'!A3272="","",'Payments Export'!N3272)</f>
        <v/>
      </c>
      <c r="G3268" s="7" t="str">
        <f>IF('Payments Export'!A3272="","",'Payments Export'!O3272)</f>
        <v/>
      </c>
      <c r="H3268" s="7" t="str">
        <f>IF('Payments Export'!B3272="","",G3268-F3268)</f>
        <v/>
      </c>
      <c r="I3268" s="3" t="str">
        <f>IF(C3268&lt;&gt;"",_xlfn.XLOOKUP(IFERROR(VALUE(C3268),C3268),'Items database'!A:A,'Items database'!B:B),(_xlfn.XLOOKUP(LEFT(E3268,3),Services,Services,"")))</f>
        <v/>
      </c>
      <c r="J3268" s="3" t="str">
        <f t="shared" si="103"/>
        <v/>
      </c>
    </row>
    <row r="3269" spans="1:10" x14ac:dyDescent="0.35">
      <c r="A3269" s="7" t="str">
        <f>IF('Payments Export'!A3273="","",'Payments Export'!A3273)</f>
        <v/>
      </c>
      <c r="B3269" s="7" t="str">
        <f>IF('Payments Export'!A3273="","",'Payments Export'!B3273)</f>
        <v/>
      </c>
      <c r="C3269" s="7" t="str">
        <f>IF(IFERROR(VALUE('Payments Export'!H3273),'Payments Export'!H3273)&lt;&gt;0,IFERROR(VALUE('Payments Export'!H3273),'Payments Export'!H3273),"")</f>
        <v/>
      </c>
      <c r="D3269" s="7" t="str">
        <f>IF('Payments Export'!I3273="","",'Payments Export'!I3273)</f>
        <v/>
      </c>
      <c r="E3269" s="7" t="str">
        <f t="shared" si="102"/>
        <v/>
      </c>
      <c r="F3269" s="7" t="str">
        <f>IF('Payments Export'!A3273="","",'Payments Export'!N3273)</f>
        <v/>
      </c>
      <c r="G3269" s="7" t="str">
        <f>IF('Payments Export'!A3273="","",'Payments Export'!O3273)</f>
        <v/>
      </c>
      <c r="H3269" s="7" t="str">
        <f>IF('Payments Export'!B3273="","",G3269-F3269)</f>
        <v/>
      </c>
      <c r="I3269" s="3" t="str">
        <f>IF(C3269&lt;&gt;"",_xlfn.XLOOKUP(IFERROR(VALUE(C3269),C3269),'Items database'!A:A,'Items database'!B:B),(_xlfn.XLOOKUP(LEFT(E3269,3),Services,Services,"")))</f>
        <v/>
      </c>
      <c r="J3269" s="3" t="str">
        <f t="shared" si="103"/>
        <v/>
      </c>
    </row>
    <row r="3270" spans="1:10" x14ac:dyDescent="0.35">
      <c r="A3270" s="7" t="str">
        <f>IF('Payments Export'!A3274="","",'Payments Export'!A3274)</f>
        <v/>
      </c>
      <c r="B3270" s="7" t="str">
        <f>IF('Payments Export'!A3274="","",'Payments Export'!B3274)</f>
        <v/>
      </c>
      <c r="C3270" s="7" t="str">
        <f>IF(IFERROR(VALUE('Payments Export'!H3274),'Payments Export'!H3274)&lt;&gt;0,IFERROR(VALUE('Payments Export'!H3274),'Payments Export'!H3274),"")</f>
        <v/>
      </c>
      <c r="D3270" s="7" t="str">
        <f>IF('Payments Export'!I3274="","",'Payments Export'!I3274)</f>
        <v/>
      </c>
      <c r="E3270" s="7" t="str">
        <f t="shared" si="102"/>
        <v/>
      </c>
      <c r="F3270" s="7" t="str">
        <f>IF('Payments Export'!A3274="","",'Payments Export'!N3274)</f>
        <v/>
      </c>
      <c r="G3270" s="7" t="str">
        <f>IF('Payments Export'!A3274="","",'Payments Export'!O3274)</f>
        <v/>
      </c>
      <c r="H3270" s="7" t="str">
        <f>IF('Payments Export'!B3274="","",G3270-F3270)</f>
        <v/>
      </c>
      <c r="I3270" s="3" t="str">
        <f>IF(C3270&lt;&gt;"",_xlfn.XLOOKUP(IFERROR(VALUE(C3270),C3270),'Items database'!A:A,'Items database'!B:B),(_xlfn.XLOOKUP(LEFT(E3270,3),Services,Services,"")))</f>
        <v/>
      </c>
      <c r="J3270" s="3" t="str">
        <f t="shared" si="103"/>
        <v/>
      </c>
    </row>
    <row r="3271" spans="1:10" x14ac:dyDescent="0.35">
      <c r="A3271" s="7" t="str">
        <f>IF('Payments Export'!A3275="","",'Payments Export'!A3275)</f>
        <v/>
      </c>
      <c r="B3271" s="7" t="str">
        <f>IF('Payments Export'!A3275="","",'Payments Export'!B3275)</f>
        <v/>
      </c>
      <c r="C3271" s="7" t="str">
        <f>IF(IFERROR(VALUE('Payments Export'!H3275),'Payments Export'!H3275)&lt;&gt;0,IFERROR(VALUE('Payments Export'!H3275),'Payments Export'!H3275),"")</f>
        <v/>
      </c>
      <c r="D3271" s="7" t="str">
        <f>IF('Payments Export'!I3275="","",'Payments Export'!I3275)</f>
        <v/>
      </c>
      <c r="E3271" s="7" t="str">
        <f t="shared" si="102"/>
        <v/>
      </c>
      <c r="F3271" s="7" t="str">
        <f>IF('Payments Export'!A3275="","",'Payments Export'!N3275)</f>
        <v/>
      </c>
      <c r="G3271" s="7" t="str">
        <f>IF('Payments Export'!A3275="","",'Payments Export'!O3275)</f>
        <v/>
      </c>
      <c r="H3271" s="7" t="str">
        <f>IF('Payments Export'!B3275="","",G3271-F3271)</f>
        <v/>
      </c>
      <c r="I3271" s="3" t="str">
        <f>IF(C3271&lt;&gt;"",_xlfn.XLOOKUP(IFERROR(VALUE(C3271),C3271),'Items database'!A:A,'Items database'!B:B),(_xlfn.XLOOKUP(LEFT(E3271,3),Services,Services,"")))</f>
        <v/>
      </c>
      <c r="J3271" s="3" t="str">
        <f t="shared" si="103"/>
        <v/>
      </c>
    </row>
    <row r="3272" spans="1:10" x14ac:dyDescent="0.35">
      <c r="A3272" s="7" t="str">
        <f>IF('Payments Export'!A3276="","",'Payments Export'!A3276)</f>
        <v/>
      </c>
      <c r="B3272" s="7" t="str">
        <f>IF('Payments Export'!A3276="","",'Payments Export'!B3276)</f>
        <v/>
      </c>
      <c r="C3272" s="7" t="str">
        <f>IF(IFERROR(VALUE('Payments Export'!H3276),'Payments Export'!H3276)&lt;&gt;0,IFERROR(VALUE('Payments Export'!H3276),'Payments Export'!H3276),"")</f>
        <v/>
      </c>
      <c r="D3272" s="7" t="str">
        <f>IF('Payments Export'!I3276="","",'Payments Export'!I3276)</f>
        <v/>
      </c>
      <c r="E3272" s="7" t="str">
        <f t="shared" si="102"/>
        <v/>
      </c>
      <c r="F3272" s="7" t="str">
        <f>IF('Payments Export'!A3276="","",'Payments Export'!N3276)</f>
        <v/>
      </c>
      <c r="G3272" s="7" t="str">
        <f>IF('Payments Export'!A3276="","",'Payments Export'!O3276)</f>
        <v/>
      </c>
      <c r="H3272" s="7" t="str">
        <f>IF('Payments Export'!B3276="","",G3272-F3272)</f>
        <v/>
      </c>
      <c r="I3272" s="3" t="str">
        <f>IF(C3272&lt;&gt;"",_xlfn.XLOOKUP(IFERROR(VALUE(C3272),C3272),'Items database'!A:A,'Items database'!B:B),(_xlfn.XLOOKUP(LEFT(E3272,3),Services,Services,"")))</f>
        <v/>
      </c>
      <c r="J3272" s="3" t="str">
        <f t="shared" si="103"/>
        <v/>
      </c>
    </row>
    <row r="3273" spans="1:10" x14ac:dyDescent="0.35">
      <c r="A3273" s="7" t="str">
        <f>IF('Payments Export'!A3277="","",'Payments Export'!A3277)</f>
        <v/>
      </c>
      <c r="B3273" s="7" t="str">
        <f>IF('Payments Export'!A3277="","",'Payments Export'!B3277)</f>
        <v/>
      </c>
      <c r="C3273" s="7" t="str">
        <f>IF(IFERROR(VALUE('Payments Export'!H3277),'Payments Export'!H3277)&lt;&gt;0,IFERROR(VALUE('Payments Export'!H3277),'Payments Export'!H3277),"")</f>
        <v/>
      </c>
      <c r="D3273" s="7" t="str">
        <f>IF('Payments Export'!I3277="","",'Payments Export'!I3277)</f>
        <v/>
      </c>
      <c r="E3273" s="7" t="str">
        <f t="shared" si="102"/>
        <v/>
      </c>
      <c r="F3273" s="7" t="str">
        <f>IF('Payments Export'!A3277="","",'Payments Export'!N3277)</f>
        <v/>
      </c>
      <c r="G3273" s="7" t="str">
        <f>IF('Payments Export'!A3277="","",'Payments Export'!O3277)</f>
        <v/>
      </c>
      <c r="H3273" s="7" t="str">
        <f>IF('Payments Export'!B3277="","",G3273-F3273)</f>
        <v/>
      </c>
      <c r="I3273" s="3" t="str">
        <f>IF(C3273&lt;&gt;"",_xlfn.XLOOKUP(IFERROR(VALUE(C3273),C3273),'Items database'!A:A,'Items database'!B:B),(_xlfn.XLOOKUP(LEFT(E3273,3),Services,Services,"")))</f>
        <v/>
      </c>
      <c r="J3273" s="3" t="str">
        <f t="shared" si="103"/>
        <v/>
      </c>
    </row>
    <row r="3274" spans="1:10" x14ac:dyDescent="0.35">
      <c r="A3274" s="7" t="str">
        <f>IF('Payments Export'!A3278="","",'Payments Export'!A3278)</f>
        <v/>
      </c>
      <c r="B3274" s="7" t="str">
        <f>IF('Payments Export'!A3278="","",'Payments Export'!B3278)</f>
        <v/>
      </c>
      <c r="C3274" s="7" t="str">
        <f>IF(IFERROR(VALUE('Payments Export'!H3278),'Payments Export'!H3278)&lt;&gt;0,IFERROR(VALUE('Payments Export'!H3278),'Payments Export'!H3278),"")</f>
        <v/>
      </c>
      <c r="D3274" s="7" t="str">
        <f>IF('Payments Export'!I3278="","",'Payments Export'!I3278)</f>
        <v/>
      </c>
      <c r="E3274" s="7" t="str">
        <f t="shared" si="102"/>
        <v/>
      </c>
      <c r="F3274" s="7" t="str">
        <f>IF('Payments Export'!A3278="","",'Payments Export'!N3278)</f>
        <v/>
      </c>
      <c r="G3274" s="7" t="str">
        <f>IF('Payments Export'!A3278="","",'Payments Export'!O3278)</f>
        <v/>
      </c>
      <c r="H3274" s="7" t="str">
        <f>IF('Payments Export'!B3278="","",G3274-F3274)</f>
        <v/>
      </c>
      <c r="I3274" s="3" t="str">
        <f>IF(C3274&lt;&gt;"",_xlfn.XLOOKUP(IFERROR(VALUE(C3274),C3274),'Items database'!A:A,'Items database'!B:B),(_xlfn.XLOOKUP(LEFT(E3274,3),Services,Services,"")))</f>
        <v/>
      </c>
      <c r="J3274" s="3" t="str">
        <f t="shared" si="103"/>
        <v/>
      </c>
    </row>
    <row r="3275" spans="1:10" x14ac:dyDescent="0.35">
      <c r="A3275" s="7" t="str">
        <f>IF('Payments Export'!A3279="","",'Payments Export'!A3279)</f>
        <v/>
      </c>
      <c r="B3275" s="7" t="str">
        <f>IF('Payments Export'!A3279="","",'Payments Export'!B3279)</f>
        <v/>
      </c>
      <c r="C3275" s="7" t="str">
        <f>IF(IFERROR(VALUE('Payments Export'!H3279),'Payments Export'!H3279)&lt;&gt;0,IFERROR(VALUE('Payments Export'!H3279),'Payments Export'!H3279),"")</f>
        <v/>
      </c>
      <c r="D3275" s="7" t="str">
        <f>IF('Payments Export'!I3279="","",'Payments Export'!I3279)</f>
        <v/>
      </c>
      <c r="E3275" s="7" t="str">
        <f t="shared" si="102"/>
        <v/>
      </c>
      <c r="F3275" s="7" t="str">
        <f>IF('Payments Export'!A3279="","",'Payments Export'!N3279)</f>
        <v/>
      </c>
      <c r="G3275" s="7" t="str">
        <f>IF('Payments Export'!A3279="","",'Payments Export'!O3279)</f>
        <v/>
      </c>
      <c r="H3275" s="7" t="str">
        <f>IF('Payments Export'!B3279="","",G3275-F3275)</f>
        <v/>
      </c>
      <c r="I3275" s="3" t="str">
        <f>IF(C3275&lt;&gt;"",_xlfn.XLOOKUP(IFERROR(VALUE(C3275),C3275),'Items database'!A:A,'Items database'!B:B),(_xlfn.XLOOKUP(LEFT(E3275,3),Services,Services,"")))</f>
        <v/>
      </c>
      <c r="J3275" s="3" t="str">
        <f t="shared" si="103"/>
        <v/>
      </c>
    </row>
    <row r="3276" spans="1:10" x14ac:dyDescent="0.35">
      <c r="A3276" s="7" t="str">
        <f>IF('Payments Export'!A3280="","",'Payments Export'!A3280)</f>
        <v/>
      </c>
      <c r="B3276" s="7" t="str">
        <f>IF('Payments Export'!A3280="","",'Payments Export'!B3280)</f>
        <v/>
      </c>
      <c r="C3276" s="7" t="str">
        <f>IF(IFERROR(VALUE('Payments Export'!H3280),'Payments Export'!H3280)&lt;&gt;0,IFERROR(VALUE('Payments Export'!H3280),'Payments Export'!H3280),"")</f>
        <v/>
      </c>
      <c r="D3276" s="7" t="str">
        <f>IF('Payments Export'!I3280="","",'Payments Export'!I3280)</f>
        <v/>
      </c>
      <c r="E3276" s="7" t="str">
        <f t="shared" si="102"/>
        <v/>
      </c>
      <c r="F3276" s="7" t="str">
        <f>IF('Payments Export'!A3280="","",'Payments Export'!N3280)</f>
        <v/>
      </c>
      <c r="G3276" s="7" t="str">
        <f>IF('Payments Export'!A3280="","",'Payments Export'!O3280)</f>
        <v/>
      </c>
      <c r="H3276" s="7" t="str">
        <f>IF('Payments Export'!B3280="","",G3276-F3276)</f>
        <v/>
      </c>
      <c r="I3276" s="3" t="str">
        <f>IF(C3276&lt;&gt;"",_xlfn.XLOOKUP(IFERROR(VALUE(C3276),C3276),'Items database'!A:A,'Items database'!B:B),(_xlfn.XLOOKUP(LEFT(E3276,3),Services,Services,"")))</f>
        <v/>
      </c>
      <c r="J3276" s="3" t="str">
        <f t="shared" si="103"/>
        <v/>
      </c>
    </row>
    <row r="3277" spans="1:10" x14ac:dyDescent="0.35">
      <c r="A3277" s="7" t="str">
        <f>IF('Payments Export'!A3281="","",'Payments Export'!A3281)</f>
        <v/>
      </c>
      <c r="B3277" s="7" t="str">
        <f>IF('Payments Export'!A3281="","",'Payments Export'!B3281)</f>
        <v/>
      </c>
      <c r="C3277" s="7" t="str">
        <f>IF(IFERROR(VALUE('Payments Export'!H3281),'Payments Export'!H3281)&lt;&gt;0,IFERROR(VALUE('Payments Export'!H3281),'Payments Export'!H3281),"")</f>
        <v/>
      </c>
      <c r="D3277" s="7" t="str">
        <f>IF('Payments Export'!I3281="","",'Payments Export'!I3281)</f>
        <v/>
      </c>
      <c r="E3277" s="7" t="str">
        <f t="shared" si="102"/>
        <v/>
      </c>
      <c r="F3277" s="7" t="str">
        <f>IF('Payments Export'!A3281="","",'Payments Export'!N3281)</f>
        <v/>
      </c>
      <c r="G3277" s="7" t="str">
        <f>IF('Payments Export'!A3281="","",'Payments Export'!O3281)</f>
        <v/>
      </c>
      <c r="H3277" s="7" t="str">
        <f>IF('Payments Export'!B3281="","",G3277-F3277)</f>
        <v/>
      </c>
      <c r="I3277" s="3" t="str">
        <f>IF(C3277&lt;&gt;"",_xlfn.XLOOKUP(IFERROR(VALUE(C3277),C3277),'Items database'!A:A,'Items database'!B:B),(_xlfn.XLOOKUP(LEFT(E3277,3),Services,Services,"")))</f>
        <v/>
      </c>
      <c r="J3277" s="3" t="str">
        <f t="shared" si="103"/>
        <v/>
      </c>
    </row>
    <row r="3278" spans="1:10" x14ac:dyDescent="0.35">
      <c r="A3278" s="7" t="str">
        <f>IF('Payments Export'!A3282="","",'Payments Export'!A3282)</f>
        <v/>
      </c>
      <c r="B3278" s="7" t="str">
        <f>IF('Payments Export'!A3282="","",'Payments Export'!B3282)</f>
        <v/>
      </c>
      <c r="C3278" s="7" t="str">
        <f>IF(IFERROR(VALUE('Payments Export'!H3282),'Payments Export'!H3282)&lt;&gt;0,IFERROR(VALUE('Payments Export'!H3282),'Payments Export'!H3282),"")</f>
        <v/>
      </c>
      <c r="D3278" s="7" t="str">
        <f>IF('Payments Export'!I3282="","",'Payments Export'!I3282)</f>
        <v/>
      </c>
      <c r="E3278" s="7" t="str">
        <f t="shared" si="102"/>
        <v/>
      </c>
      <c r="F3278" s="7" t="str">
        <f>IF('Payments Export'!A3282="","",'Payments Export'!N3282)</f>
        <v/>
      </c>
      <c r="G3278" s="7" t="str">
        <f>IF('Payments Export'!A3282="","",'Payments Export'!O3282)</f>
        <v/>
      </c>
      <c r="H3278" s="7" t="str">
        <f>IF('Payments Export'!B3282="","",G3278-F3278)</f>
        <v/>
      </c>
      <c r="I3278" s="3" t="str">
        <f>IF(C3278&lt;&gt;"",_xlfn.XLOOKUP(IFERROR(VALUE(C3278),C3278),'Items database'!A:A,'Items database'!B:B),(_xlfn.XLOOKUP(LEFT(E3278,3),Services,Services,"")))</f>
        <v/>
      </c>
      <c r="J3278" s="3" t="str">
        <f t="shared" si="103"/>
        <v/>
      </c>
    </row>
    <row r="3279" spans="1:10" x14ac:dyDescent="0.35">
      <c r="A3279" s="7" t="str">
        <f>IF('Payments Export'!A3283="","",'Payments Export'!A3283)</f>
        <v/>
      </c>
      <c r="B3279" s="7" t="str">
        <f>IF('Payments Export'!A3283="","",'Payments Export'!B3283)</f>
        <v/>
      </c>
      <c r="C3279" s="7" t="str">
        <f>IF(IFERROR(VALUE('Payments Export'!H3283),'Payments Export'!H3283)&lt;&gt;0,IFERROR(VALUE('Payments Export'!H3283),'Payments Export'!H3283),"")</f>
        <v/>
      </c>
      <c r="D3279" s="7" t="str">
        <f>IF('Payments Export'!I3283="","",'Payments Export'!I3283)</f>
        <v/>
      </c>
      <c r="E3279" s="7" t="str">
        <f t="shared" si="102"/>
        <v/>
      </c>
      <c r="F3279" s="7" t="str">
        <f>IF('Payments Export'!A3283="","",'Payments Export'!N3283)</f>
        <v/>
      </c>
      <c r="G3279" s="7" t="str">
        <f>IF('Payments Export'!A3283="","",'Payments Export'!O3283)</f>
        <v/>
      </c>
      <c r="H3279" s="7" t="str">
        <f>IF('Payments Export'!B3283="","",G3279-F3279)</f>
        <v/>
      </c>
      <c r="I3279" s="3" t="str">
        <f>IF(C3279&lt;&gt;"",_xlfn.XLOOKUP(IFERROR(VALUE(C3279),C3279),'Items database'!A:A,'Items database'!B:B),(_xlfn.XLOOKUP(LEFT(E3279,3),Services,Services,"")))</f>
        <v/>
      </c>
      <c r="J3279" s="3" t="str">
        <f t="shared" si="103"/>
        <v/>
      </c>
    </row>
    <row r="3280" spans="1:10" x14ac:dyDescent="0.35">
      <c r="A3280" s="7" t="str">
        <f>IF('Payments Export'!A3284="","",'Payments Export'!A3284)</f>
        <v/>
      </c>
      <c r="B3280" s="7" t="str">
        <f>IF('Payments Export'!A3284="","",'Payments Export'!B3284)</f>
        <v/>
      </c>
      <c r="C3280" s="7" t="str">
        <f>IF(IFERROR(VALUE('Payments Export'!H3284),'Payments Export'!H3284)&lt;&gt;0,IFERROR(VALUE('Payments Export'!H3284),'Payments Export'!H3284),"")</f>
        <v/>
      </c>
      <c r="D3280" s="7" t="str">
        <f>IF('Payments Export'!I3284="","",'Payments Export'!I3284)</f>
        <v/>
      </c>
      <c r="E3280" s="7" t="str">
        <f t="shared" si="102"/>
        <v/>
      </c>
      <c r="F3280" s="7" t="str">
        <f>IF('Payments Export'!A3284="","",'Payments Export'!N3284)</f>
        <v/>
      </c>
      <c r="G3280" s="7" t="str">
        <f>IF('Payments Export'!A3284="","",'Payments Export'!O3284)</f>
        <v/>
      </c>
      <c r="H3280" s="7" t="str">
        <f>IF('Payments Export'!B3284="","",G3280-F3280)</f>
        <v/>
      </c>
      <c r="I3280" s="3" t="str">
        <f>IF(C3280&lt;&gt;"",_xlfn.XLOOKUP(IFERROR(VALUE(C3280),C3280),'Items database'!A:A,'Items database'!B:B),(_xlfn.XLOOKUP(LEFT(E3280,3),Services,Services,"")))</f>
        <v/>
      </c>
      <c r="J3280" s="3" t="str">
        <f t="shared" si="103"/>
        <v/>
      </c>
    </row>
    <row r="3281" spans="1:10" x14ac:dyDescent="0.35">
      <c r="A3281" s="7" t="str">
        <f>IF('Payments Export'!A3285="","",'Payments Export'!A3285)</f>
        <v/>
      </c>
      <c r="B3281" s="7" t="str">
        <f>IF('Payments Export'!A3285="","",'Payments Export'!B3285)</f>
        <v/>
      </c>
      <c r="C3281" s="7" t="str">
        <f>IF(IFERROR(VALUE('Payments Export'!H3285),'Payments Export'!H3285)&lt;&gt;0,IFERROR(VALUE('Payments Export'!H3285),'Payments Export'!H3285),"")</f>
        <v/>
      </c>
      <c r="D3281" s="7" t="str">
        <f>IF('Payments Export'!I3285="","",'Payments Export'!I3285)</f>
        <v/>
      </c>
      <c r="E3281" s="7" t="str">
        <f t="shared" si="102"/>
        <v/>
      </c>
      <c r="F3281" s="7" t="str">
        <f>IF('Payments Export'!A3285="","",'Payments Export'!N3285)</f>
        <v/>
      </c>
      <c r="G3281" s="7" t="str">
        <f>IF('Payments Export'!A3285="","",'Payments Export'!O3285)</f>
        <v/>
      </c>
      <c r="H3281" s="7" t="str">
        <f>IF('Payments Export'!B3285="","",G3281-F3281)</f>
        <v/>
      </c>
      <c r="I3281" s="3" t="str">
        <f>IF(C3281&lt;&gt;"",_xlfn.XLOOKUP(IFERROR(VALUE(C3281),C3281),'Items database'!A:A,'Items database'!B:B),(_xlfn.XLOOKUP(LEFT(E3281,3),Services,Services,"")))</f>
        <v/>
      </c>
      <c r="J3281" s="3" t="str">
        <f t="shared" si="103"/>
        <v/>
      </c>
    </row>
    <row r="3282" spans="1:10" x14ac:dyDescent="0.35">
      <c r="A3282" s="7" t="str">
        <f>IF('Payments Export'!A3286="","",'Payments Export'!A3286)</f>
        <v/>
      </c>
      <c r="B3282" s="7" t="str">
        <f>IF('Payments Export'!A3286="","",'Payments Export'!B3286)</f>
        <v/>
      </c>
      <c r="C3282" s="7" t="str">
        <f>IF(IFERROR(VALUE('Payments Export'!H3286),'Payments Export'!H3286)&lt;&gt;0,IFERROR(VALUE('Payments Export'!H3286),'Payments Export'!H3286),"")</f>
        <v/>
      </c>
      <c r="D3282" s="7" t="str">
        <f>IF('Payments Export'!I3286="","",'Payments Export'!I3286)</f>
        <v/>
      </c>
      <c r="E3282" s="7" t="str">
        <f t="shared" si="102"/>
        <v/>
      </c>
      <c r="F3282" s="7" t="str">
        <f>IF('Payments Export'!A3286="","",'Payments Export'!N3286)</f>
        <v/>
      </c>
      <c r="G3282" s="7" t="str">
        <f>IF('Payments Export'!A3286="","",'Payments Export'!O3286)</f>
        <v/>
      </c>
      <c r="H3282" s="7" t="str">
        <f>IF('Payments Export'!B3286="","",G3282-F3282)</f>
        <v/>
      </c>
      <c r="I3282" s="3" t="str">
        <f>IF(C3282&lt;&gt;"",_xlfn.XLOOKUP(IFERROR(VALUE(C3282),C3282),'Items database'!A:A,'Items database'!B:B),(_xlfn.XLOOKUP(LEFT(E3282,3),Services,Services,"")))</f>
        <v/>
      </c>
      <c r="J3282" s="3" t="str">
        <f t="shared" si="103"/>
        <v/>
      </c>
    </row>
    <row r="3283" spans="1:10" x14ac:dyDescent="0.35">
      <c r="A3283" s="7" t="str">
        <f>IF('Payments Export'!A3287="","",'Payments Export'!A3287)</f>
        <v/>
      </c>
      <c r="B3283" s="7" t="str">
        <f>IF('Payments Export'!A3287="","",'Payments Export'!B3287)</f>
        <v/>
      </c>
      <c r="C3283" s="7" t="str">
        <f>IF(IFERROR(VALUE('Payments Export'!H3287),'Payments Export'!H3287)&lt;&gt;0,IFERROR(VALUE('Payments Export'!H3287),'Payments Export'!H3287),"")</f>
        <v/>
      </c>
      <c r="D3283" s="7" t="str">
        <f>IF('Payments Export'!I3287="","",'Payments Export'!I3287)</f>
        <v/>
      </c>
      <c r="E3283" s="7" t="str">
        <f t="shared" si="102"/>
        <v/>
      </c>
      <c r="F3283" s="7" t="str">
        <f>IF('Payments Export'!A3287="","",'Payments Export'!N3287)</f>
        <v/>
      </c>
      <c r="G3283" s="7" t="str">
        <f>IF('Payments Export'!A3287="","",'Payments Export'!O3287)</f>
        <v/>
      </c>
      <c r="H3283" s="7" t="str">
        <f>IF('Payments Export'!B3287="","",G3283-F3283)</f>
        <v/>
      </c>
      <c r="I3283" s="3" t="str">
        <f>IF(C3283&lt;&gt;"",_xlfn.XLOOKUP(IFERROR(VALUE(C3283),C3283),'Items database'!A:A,'Items database'!B:B),(_xlfn.XLOOKUP(LEFT(E3283,3),Services,Services,"")))</f>
        <v/>
      </c>
      <c r="J3283" s="3" t="str">
        <f t="shared" si="103"/>
        <v/>
      </c>
    </row>
    <row r="3284" spans="1:10" x14ac:dyDescent="0.35">
      <c r="A3284" s="7" t="str">
        <f>IF('Payments Export'!A3288="","",'Payments Export'!A3288)</f>
        <v/>
      </c>
      <c r="B3284" s="7" t="str">
        <f>IF('Payments Export'!A3288="","",'Payments Export'!B3288)</f>
        <v/>
      </c>
      <c r="C3284" s="7" t="str">
        <f>IF(IFERROR(VALUE('Payments Export'!H3288),'Payments Export'!H3288)&lt;&gt;0,IFERROR(VALUE('Payments Export'!H3288),'Payments Export'!H3288),"")</f>
        <v/>
      </c>
      <c r="D3284" s="7" t="str">
        <f>IF('Payments Export'!I3288="","",'Payments Export'!I3288)</f>
        <v/>
      </c>
      <c r="E3284" s="7" t="str">
        <f t="shared" si="102"/>
        <v/>
      </c>
      <c r="F3284" s="7" t="str">
        <f>IF('Payments Export'!A3288="","",'Payments Export'!N3288)</f>
        <v/>
      </c>
      <c r="G3284" s="7" t="str">
        <f>IF('Payments Export'!A3288="","",'Payments Export'!O3288)</f>
        <v/>
      </c>
      <c r="H3284" s="7" t="str">
        <f>IF('Payments Export'!B3288="","",G3284-F3284)</f>
        <v/>
      </c>
      <c r="I3284" s="3" t="str">
        <f>IF(C3284&lt;&gt;"",_xlfn.XLOOKUP(IFERROR(VALUE(C3284),C3284),'Items database'!A:A,'Items database'!B:B),(_xlfn.XLOOKUP(LEFT(E3284,3),Services,Services,"")))</f>
        <v/>
      </c>
      <c r="J3284" s="3" t="str">
        <f t="shared" si="103"/>
        <v/>
      </c>
    </row>
    <row r="3285" spans="1:10" x14ac:dyDescent="0.35">
      <c r="A3285" s="7" t="str">
        <f>IF('Payments Export'!A3289="","",'Payments Export'!A3289)</f>
        <v/>
      </c>
      <c r="B3285" s="7" t="str">
        <f>IF('Payments Export'!A3289="","",'Payments Export'!B3289)</f>
        <v/>
      </c>
      <c r="C3285" s="7" t="str">
        <f>IF(IFERROR(VALUE('Payments Export'!H3289),'Payments Export'!H3289)&lt;&gt;0,IFERROR(VALUE('Payments Export'!H3289),'Payments Export'!H3289),"")</f>
        <v/>
      </c>
      <c r="D3285" s="7" t="str">
        <f>IF('Payments Export'!I3289="","",'Payments Export'!I3289)</f>
        <v/>
      </c>
      <c r="E3285" s="7" t="str">
        <f t="shared" si="102"/>
        <v/>
      </c>
      <c r="F3285" s="7" t="str">
        <f>IF('Payments Export'!A3289="","",'Payments Export'!N3289)</f>
        <v/>
      </c>
      <c r="G3285" s="7" t="str">
        <f>IF('Payments Export'!A3289="","",'Payments Export'!O3289)</f>
        <v/>
      </c>
      <c r="H3285" s="7" t="str">
        <f>IF('Payments Export'!B3289="","",G3285-F3285)</f>
        <v/>
      </c>
      <c r="I3285" s="3" t="str">
        <f>IF(C3285&lt;&gt;"",_xlfn.XLOOKUP(IFERROR(VALUE(C3285),C3285),'Items database'!A:A,'Items database'!B:B),(_xlfn.XLOOKUP(LEFT(E3285,3),Services,Services,"")))</f>
        <v/>
      </c>
      <c r="J3285" s="3" t="str">
        <f t="shared" si="103"/>
        <v/>
      </c>
    </row>
    <row r="3286" spans="1:10" x14ac:dyDescent="0.35">
      <c r="A3286" s="7" t="str">
        <f>IF('Payments Export'!A3290="","",'Payments Export'!A3290)</f>
        <v/>
      </c>
      <c r="B3286" s="7" t="str">
        <f>IF('Payments Export'!A3290="","",'Payments Export'!B3290)</f>
        <v/>
      </c>
      <c r="C3286" s="7" t="str">
        <f>IF(IFERROR(VALUE('Payments Export'!H3290),'Payments Export'!H3290)&lt;&gt;0,IFERROR(VALUE('Payments Export'!H3290),'Payments Export'!H3290),"")</f>
        <v/>
      </c>
      <c r="D3286" s="7" t="str">
        <f>IF('Payments Export'!I3290="","",'Payments Export'!I3290)</f>
        <v/>
      </c>
      <c r="E3286" s="7" t="str">
        <f t="shared" si="102"/>
        <v/>
      </c>
      <c r="F3286" s="7" t="str">
        <f>IF('Payments Export'!A3290="","",'Payments Export'!N3290)</f>
        <v/>
      </c>
      <c r="G3286" s="7" t="str">
        <f>IF('Payments Export'!A3290="","",'Payments Export'!O3290)</f>
        <v/>
      </c>
      <c r="H3286" s="7" t="str">
        <f>IF('Payments Export'!B3290="","",G3286-F3286)</f>
        <v/>
      </c>
      <c r="I3286" s="3" t="str">
        <f>IF(C3286&lt;&gt;"",_xlfn.XLOOKUP(IFERROR(VALUE(C3286),C3286),'Items database'!A:A,'Items database'!B:B),(_xlfn.XLOOKUP(LEFT(E3286,3),Services,Services,"")))</f>
        <v/>
      </c>
      <c r="J3286" s="3" t="str">
        <f t="shared" si="103"/>
        <v/>
      </c>
    </row>
    <row r="3287" spans="1:10" x14ac:dyDescent="0.35">
      <c r="A3287" s="7" t="str">
        <f>IF('Payments Export'!A3291="","",'Payments Export'!A3291)</f>
        <v/>
      </c>
      <c r="B3287" s="7" t="str">
        <f>IF('Payments Export'!A3291="","",'Payments Export'!B3291)</f>
        <v/>
      </c>
      <c r="C3287" s="7" t="str">
        <f>IF(IFERROR(VALUE('Payments Export'!H3291),'Payments Export'!H3291)&lt;&gt;0,IFERROR(VALUE('Payments Export'!H3291),'Payments Export'!H3291),"")</f>
        <v/>
      </c>
      <c r="D3287" s="7" t="str">
        <f>IF('Payments Export'!I3291="","",'Payments Export'!I3291)</f>
        <v/>
      </c>
      <c r="E3287" s="7" t="str">
        <f t="shared" si="102"/>
        <v/>
      </c>
      <c r="F3287" s="7" t="str">
        <f>IF('Payments Export'!A3291="","",'Payments Export'!N3291)</f>
        <v/>
      </c>
      <c r="G3287" s="7" t="str">
        <f>IF('Payments Export'!A3291="","",'Payments Export'!O3291)</f>
        <v/>
      </c>
      <c r="H3287" s="7" t="str">
        <f>IF('Payments Export'!B3291="","",G3287-F3287)</f>
        <v/>
      </c>
      <c r="I3287" s="3" t="str">
        <f>IF(C3287&lt;&gt;"",_xlfn.XLOOKUP(IFERROR(VALUE(C3287),C3287),'Items database'!A:A,'Items database'!B:B),(_xlfn.XLOOKUP(LEFT(E3287,3),Services,Services,"")))</f>
        <v/>
      </c>
      <c r="J3287" s="3" t="str">
        <f t="shared" si="103"/>
        <v/>
      </c>
    </row>
    <row r="3288" spans="1:10" x14ac:dyDescent="0.35">
      <c r="A3288" s="7" t="str">
        <f>IF('Payments Export'!A3292="","",'Payments Export'!A3292)</f>
        <v/>
      </c>
      <c r="B3288" s="7" t="str">
        <f>IF('Payments Export'!A3292="","",'Payments Export'!B3292)</f>
        <v/>
      </c>
      <c r="C3288" s="7" t="str">
        <f>IF(IFERROR(VALUE('Payments Export'!H3292),'Payments Export'!H3292)&lt;&gt;0,IFERROR(VALUE('Payments Export'!H3292),'Payments Export'!H3292),"")</f>
        <v/>
      </c>
      <c r="D3288" s="7" t="str">
        <f>IF('Payments Export'!I3292="","",'Payments Export'!I3292)</f>
        <v/>
      </c>
      <c r="E3288" s="7" t="str">
        <f t="shared" si="102"/>
        <v/>
      </c>
      <c r="F3288" s="7" t="str">
        <f>IF('Payments Export'!A3292="","",'Payments Export'!N3292)</f>
        <v/>
      </c>
      <c r="G3288" s="7" t="str">
        <f>IF('Payments Export'!A3292="","",'Payments Export'!O3292)</f>
        <v/>
      </c>
      <c r="H3288" s="7" t="str">
        <f>IF('Payments Export'!B3292="","",G3288-F3288)</f>
        <v/>
      </c>
      <c r="I3288" s="3" t="str">
        <f>IF(C3288&lt;&gt;"",_xlfn.XLOOKUP(IFERROR(VALUE(C3288),C3288),'Items database'!A:A,'Items database'!B:B),(_xlfn.XLOOKUP(LEFT(E3288,3),Services,Services,"")))</f>
        <v/>
      </c>
      <c r="J3288" s="3" t="str">
        <f t="shared" si="103"/>
        <v/>
      </c>
    </row>
    <row r="3289" spans="1:10" x14ac:dyDescent="0.35">
      <c r="A3289" s="7" t="str">
        <f>IF('Payments Export'!A3293="","",'Payments Export'!A3293)</f>
        <v/>
      </c>
      <c r="B3289" s="7" t="str">
        <f>IF('Payments Export'!A3293="","",'Payments Export'!B3293)</f>
        <v/>
      </c>
      <c r="C3289" s="7" t="str">
        <f>IF(IFERROR(VALUE('Payments Export'!H3293),'Payments Export'!H3293)&lt;&gt;0,IFERROR(VALUE('Payments Export'!H3293),'Payments Export'!H3293),"")</f>
        <v/>
      </c>
      <c r="D3289" s="7" t="str">
        <f>IF('Payments Export'!I3293="","",'Payments Export'!I3293)</f>
        <v/>
      </c>
      <c r="E3289" s="7" t="str">
        <f t="shared" si="102"/>
        <v/>
      </c>
      <c r="F3289" s="7" t="str">
        <f>IF('Payments Export'!A3293="","",'Payments Export'!N3293)</f>
        <v/>
      </c>
      <c r="G3289" s="7" t="str">
        <f>IF('Payments Export'!A3293="","",'Payments Export'!O3293)</f>
        <v/>
      </c>
      <c r="H3289" s="7" t="str">
        <f>IF('Payments Export'!B3293="","",G3289-F3289)</f>
        <v/>
      </c>
      <c r="I3289" s="3" t="str">
        <f>IF(C3289&lt;&gt;"",_xlfn.XLOOKUP(IFERROR(VALUE(C3289),C3289),'Items database'!A:A,'Items database'!B:B),(_xlfn.XLOOKUP(LEFT(E3289,3),Services,Services,"")))</f>
        <v/>
      </c>
      <c r="J3289" s="3" t="str">
        <f t="shared" si="103"/>
        <v/>
      </c>
    </row>
    <row r="3290" spans="1:10" x14ac:dyDescent="0.35">
      <c r="A3290" s="7" t="str">
        <f>IF('Payments Export'!A3294="","",'Payments Export'!A3294)</f>
        <v/>
      </c>
      <c r="B3290" s="7" t="str">
        <f>IF('Payments Export'!A3294="","",'Payments Export'!B3294)</f>
        <v/>
      </c>
      <c r="C3290" s="7" t="str">
        <f>IF(IFERROR(VALUE('Payments Export'!H3294),'Payments Export'!H3294)&lt;&gt;0,IFERROR(VALUE('Payments Export'!H3294),'Payments Export'!H3294),"")</f>
        <v/>
      </c>
      <c r="D3290" s="7" t="str">
        <f>IF('Payments Export'!I3294="","",'Payments Export'!I3294)</f>
        <v/>
      </c>
      <c r="E3290" s="7" t="str">
        <f t="shared" si="102"/>
        <v/>
      </c>
      <c r="F3290" s="7" t="str">
        <f>IF('Payments Export'!A3294="","",'Payments Export'!N3294)</f>
        <v/>
      </c>
      <c r="G3290" s="7" t="str">
        <f>IF('Payments Export'!A3294="","",'Payments Export'!O3294)</f>
        <v/>
      </c>
      <c r="H3290" s="7" t="str">
        <f>IF('Payments Export'!B3294="","",G3290-F3290)</f>
        <v/>
      </c>
      <c r="I3290" s="3" t="str">
        <f>IF(C3290&lt;&gt;"",_xlfn.XLOOKUP(IFERROR(VALUE(C3290),C3290),'Items database'!A:A,'Items database'!B:B),(_xlfn.XLOOKUP(LEFT(E3290,3),Services,Services,"")))</f>
        <v/>
      </c>
      <c r="J3290" s="3" t="str">
        <f t="shared" si="103"/>
        <v/>
      </c>
    </row>
    <row r="3291" spans="1:10" x14ac:dyDescent="0.35">
      <c r="A3291" s="7" t="str">
        <f>IF('Payments Export'!A3295="","",'Payments Export'!A3295)</f>
        <v/>
      </c>
      <c r="B3291" s="7" t="str">
        <f>IF('Payments Export'!A3295="","",'Payments Export'!B3295)</f>
        <v/>
      </c>
      <c r="C3291" s="7" t="str">
        <f>IF(IFERROR(VALUE('Payments Export'!H3295),'Payments Export'!H3295)&lt;&gt;0,IFERROR(VALUE('Payments Export'!H3295),'Payments Export'!H3295),"")</f>
        <v/>
      </c>
      <c r="D3291" s="7" t="str">
        <f>IF('Payments Export'!I3295="","",'Payments Export'!I3295)</f>
        <v/>
      </c>
      <c r="E3291" s="7" t="str">
        <f t="shared" si="102"/>
        <v/>
      </c>
      <c r="F3291" s="7" t="str">
        <f>IF('Payments Export'!A3295="","",'Payments Export'!N3295)</f>
        <v/>
      </c>
      <c r="G3291" s="7" t="str">
        <f>IF('Payments Export'!A3295="","",'Payments Export'!O3295)</f>
        <v/>
      </c>
      <c r="H3291" s="7" t="str">
        <f>IF('Payments Export'!B3295="","",G3291-F3291)</f>
        <v/>
      </c>
      <c r="I3291" s="3" t="str">
        <f>IF(C3291&lt;&gt;"",_xlfn.XLOOKUP(IFERROR(VALUE(C3291),C3291),'Items database'!A:A,'Items database'!B:B),(_xlfn.XLOOKUP(LEFT(E3291,3),Services,Services,"")))</f>
        <v/>
      </c>
      <c r="J3291" s="3" t="str">
        <f t="shared" si="103"/>
        <v/>
      </c>
    </row>
    <row r="3292" spans="1:10" x14ac:dyDescent="0.35">
      <c r="A3292" s="7" t="str">
        <f>IF('Payments Export'!A3296="","",'Payments Export'!A3296)</f>
        <v/>
      </c>
      <c r="B3292" s="7" t="str">
        <f>IF('Payments Export'!A3296="","",'Payments Export'!B3296)</f>
        <v/>
      </c>
      <c r="C3292" s="7" t="str">
        <f>IF(IFERROR(VALUE('Payments Export'!H3296),'Payments Export'!H3296)&lt;&gt;0,IFERROR(VALUE('Payments Export'!H3296),'Payments Export'!H3296),"")</f>
        <v/>
      </c>
      <c r="D3292" s="7" t="str">
        <f>IF('Payments Export'!I3296="","",'Payments Export'!I3296)</f>
        <v/>
      </c>
      <c r="E3292" s="7" t="str">
        <f t="shared" si="102"/>
        <v/>
      </c>
      <c r="F3292" s="7" t="str">
        <f>IF('Payments Export'!A3296="","",'Payments Export'!N3296)</f>
        <v/>
      </c>
      <c r="G3292" s="7" t="str">
        <f>IF('Payments Export'!A3296="","",'Payments Export'!O3296)</f>
        <v/>
      </c>
      <c r="H3292" s="7" t="str">
        <f>IF('Payments Export'!B3296="","",G3292-F3292)</f>
        <v/>
      </c>
      <c r="I3292" s="3" t="str">
        <f>IF(C3292&lt;&gt;"",_xlfn.XLOOKUP(IFERROR(VALUE(C3292),C3292),'Items database'!A:A,'Items database'!B:B),(_xlfn.XLOOKUP(LEFT(E3292,3),Services,Services,"")))</f>
        <v/>
      </c>
      <c r="J3292" s="3" t="str">
        <f t="shared" si="103"/>
        <v/>
      </c>
    </row>
    <row r="3293" spans="1:10" x14ac:dyDescent="0.35">
      <c r="A3293" s="7" t="str">
        <f>IF('Payments Export'!A3297="","",'Payments Export'!A3297)</f>
        <v/>
      </c>
      <c r="B3293" s="7" t="str">
        <f>IF('Payments Export'!A3297="","",'Payments Export'!B3297)</f>
        <v/>
      </c>
      <c r="C3293" s="7" t="str">
        <f>IF(IFERROR(VALUE('Payments Export'!H3297),'Payments Export'!H3297)&lt;&gt;0,IFERROR(VALUE('Payments Export'!H3297),'Payments Export'!H3297),"")</f>
        <v/>
      </c>
      <c r="D3293" s="7" t="str">
        <f>IF('Payments Export'!I3297="","",'Payments Export'!I3297)</f>
        <v/>
      </c>
      <c r="E3293" s="7" t="str">
        <f t="shared" si="102"/>
        <v/>
      </c>
      <c r="F3293" s="7" t="str">
        <f>IF('Payments Export'!A3297="","",'Payments Export'!N3297)</f>
        <v/>
      </c>
      <c r="G3293" s="7" t="str">
        <f>IF('Payments Export'!A3297="","",'Payments Export'!O3297)</f>
        <v/>
      </c>
      <c r="H3293" s="7" t="str">
        <f>IF('Payments Export'!B3297="","",G3293-F3293)</f>
        <v/>
      </c>
      <c r="I3293" s="3" t="str">
        <f>IF(C3293&lt;&gt;"",_xlfn.XLOOKUP(IFERROR(VALUE(C3293),C3293),'Items database'!A:A,'Items database'!B:B),(_xlfn.XLOOKUP(LEFT(E3293,3),Services,Services,"")))</f>
        <v/>
      </c>
      <c r="J3293" s="3" t="str">
        <f t="shared" si="103"/>
        <v/>
      </c>
    </row>
    <row r="3294" spans="1:10" x14ac:dyDescent="0.35">
      <c r="A3294" s="7" t="str">
        <f>IF('Payments Export'!A3298="","",'Payments Export'!A3298)</f>
        <v/>
      </c>
      <c r="B3294" s="7" t="str">
        <f>IF('Payments Export'!A3298="","",'Payments Export'!B3298)</f>
        <v/>
      </c>
      <c r="C3294" s="7" t="str">
        <f>IF(IFERROR(VALUE('Payments Export'!H3298),'Payments Export'!H3298)&lt;&gt;0,IFERROR(VALUE('Payments Export'!H3298),'Payments Export'!H3298),"")</f>
        <v/>
      </c>
      <c r="D3294" s="7" t="str">
        <f>IF('Payments Export'!I3298="","",'Payments Export'!I3298)</f>
        <v/>
      </c>
      <c r="E3294" s="7" t="str">
        <f t="shared" si="102"/>
        <v/>
      </c>
      <c r="F3294" s="7" t="str">
        <f>IF('Payments Export'!A3298="","",'Payments Export'!N3298)</f>
        <v/>
      </c>
      <c r="G3294" s="7" t="str">
        <f>IF('Payments Export'!A3298="","",'Payments Export'!O3298)</f>
        <v/>
      </c>
      <c r="H3294" s="7" t="str">
        <f>IF('Payments Export'!B3298="","",G3294-F3294)</f>
        <v/>
      </c>
      <c r="I3294" s="3" t="str">
        <f>IF(C3294&lt;&gt;"",_xlfn.XLOOKUP(IFERROR(VALUE(C3294),C3294),'Items database'!A:A,'Items database'!B:B),(_xlfn.XLOOKUP(LEFT(E3294,3),Services,Services,"")))</f>
        <v/>
      </c>
      <c r="J3294" s="3" t="str">
        <f t="shared" si="103"/>
        <v/>
      </c>
    </row>
    <row r="3295" spans="1:10" x14ac:dyDescent="0.35">
      <c r="A3295" s="7" t="str">
        <f>IF('Payments Export'!A3299="","",'Payments Export'!A3299)</f>
        <v/>
      </c>
      <c r="B3295" s="7" t="str">
        <f>IF('Payments Export'!A3299="","",'Payments Export'!B3299)</f>
        <v/>
      </c>
      <c r="C3295" s="7" t="str">
        <f>IF(IFERROR(VALUE('Payments Export'!H3299),'Payments Export'!H3299)&lt;&gt;0,IFERROR(VALUE('Payments Export'!H3299),'Payments Export'!H3299),"")</f>
        <v/>
      </c>
      <c r="D3295" s="7" t="str">
        <f>IF('Payments Export'!I3299="","",'Payments Export'!I3299)</f>
        <v/>
      </c>
      <c r="E3295" s="7" t="str">
        <f t="shared" si="102"/>
        <v/>
      </c>
      <c r="F3295" s="7" t="str">
        <f>IF('Payments Export'!A3299="","",'Payments Export'!N3299)</f>
        <v/>
      </c>
      <c r="G3295" s="7" t="str">
        <f>IF('Payments Export'!A3299="","",'Payments Export'!O3299)</f>
        <v/>
      </c>
      <c r="H3295" s="7" t="str">
        <f>IF('Payments Export'!B3299="","",G3295-F3295)</f>
        <v/>
      </c>
      <c r="I3295" s="3" t="str">
        <f>IF(C3295&lt;&gt;"",_xlfn.XLOOKUP(IFERROR(VALUE(C3295),C3295),'Items database'!A:A,'Items database'!B:B),(_xlfn.XLOOKUP(LEFT(E3295,3),Services,Services,"")))</f>
        <v/>
      </c>
      <c r="J3295" s="3" t="str">
        <f t="shared" si="103"/>
        <v/>
      </c>
    </row>
    <row r="3296" spans="1:10" x14ac:dyDescent="0.35">
      <c r="A3296" s="7" t="str">
        <f>IF('Payments Export'!A3300="","",'Payments Export'!A3300)</f>
        <v/>
      </c>
      <c r="B3296" s="7" t="str">
        <f>IF('Payments Export'!A3300="","",'Payments Export'!B3300)</f>
        <v/>
      </c>
      <c r="C3296" s="7" t="str">
        <f>IF(IFERROR(VALUE('Payments Export'!H3300),'Payments Export'!H3300)&lt;&gt;0,IFERROR(VALUE('Payments Export'!H3300),'Payments Export'!H3300),"")</f>
        <v/>
      </c>
      <c r="D3296" s="7" t="str">
        <f>IF('Payments Export'!I3300="","",'Payments Export'!I3300)</f>
        <v/>
      </c>
      <c r="E3296" s="7" t="str">
        <f t="shared" si="102"/>
        <v/>
      </c>
      <c r="F3296" s="7" t="str">
        <f>IF('Payments Export'!A3300="","",'Payments Export'!N3300)</f>
        <v/>
      </c>
      <c r="G3296" s="7" t="str">
        <f>IF('Payments Export'!A3300="","",'Payments Export'!O3300)</f>
        <v/>
      </c>
      <c r="H3296" s="7" t="str">
        <f>IF('Payments Export'!B3300="","",G3296-F3296)</f>
        <v/>
      </c>
      <c r="I3296" s="3" t="str">
        <f>IF(C3296&lt;&gt;"",_xlfn.XLOOKUP(IFERROR(VALUE(C3296),C3296),'Items database'!A:A,'Items database'!B:B),(_xlfn.XLOOKUP(LEFT(E3296,3),Services,Services,"")))</f>
        <v/>
      </c>
      <c r="J3296" s="3" t="str">
        <f t="shared" si="103"/>
        <v/>
      </c>
    </row>
    <row r="3297" spans="1:10" x14ac:dyDescent="0.35">
      <c r="A3297" s="7" t="str">
        <f>IF('Payments Export'!A3301="","",'Payments Export'!A3301)</f>
        <v/>
      </c>
      <c r="B3297" s="7" t="str">
        <f>IF('Payments Export'!A3301="","",'Payments Export'!B3301)</f>
        <v/>
      </c>
      <c r="C3297" s="7" t="str">
        <f>IF(IFERROR(VALUE('Payments Export'!H3301),'Payments Export'!H3301)&lt;&gt;0,IFERROR(VALUE('Payments Export'!H3301),'Payments Export'!H3301),"")</f>
        <v/>
      </c>
      <c r="D3297" s="7" t="str">
        <f>IF('Payments Export'!I3301="","",'Payments Export'!I3301)</f>
        <v/>
      </c>
      <c r="E3297" s="7" t="str">
        <f t="shared" si="102"/>
        <v/>
      </c>
      <c r="F3297" s="7" t="str">
        <f>IF('Payments Export'!A3301="","",'Payments Export'!N3301)</f>
        <v/>
      </c>
      <c r="G3297" s="7" t="str">
        <f>IF('Payments Export'!A3301="","",'Payments Export'!O3301)</f>
        <v/>
      </c>
      <c r="H3297" s="7" t="str">
        <f>IF('Payments Export'!B3301="","",G3297-F3297)</f>
        <v/>
      </c>
      <c r="I3297" s="3" t="str">
        <f>IF(C3297&lt;&gt;"",_xlfn.XLOOKUP(IFERROR(VALUE(C3297),C3297),'Items database'!A:A,'Items database'!B:B),(_xlfn.XLOOKUP(LEFT(E3297,3),Services,Services,"")))</f>
        <v/>
      </c>
      <c r="J3297" s="3" t="str">
        <f t="shared" si="103"/>
        <v/>
      </c>
    </row>
    <row r="3298" spans="1:10" x14ac:dyDescent="0.35">
      <c r="A3298" s="7" t="str">
        <f>IF('Payments Export'!A3302="","",'Payments Export'!A3302)</f>
        <v/>
      </c>
      <c r="B3298" s="7" t="str">
        <f>IF('Payments Export'!A3302="","",'Payments Export'!B3302)</f>
        <v/>
      </c>
      <c r="C3298" s="7" t="str">
        <f>IF(IFERROR(VALUE('Payments Export'!H3302),'Payments Export'!H3302)&lt;&gt;0,IFERROR(VALUE('Payments Export'!H3302),'Payments Export'!H3302),"")</f>
        <v/>
      </c>
      <c r="D3298" s="7" t="str">
        <f>IF('Payments Export'!I3302="","",'Payments Export'!I3302)</f>
        <v/>
      </c>
      <c r="E3298" s="7" t="str">
        <f t="shared" si="102"/>
        <v/>
      </c>
      <c r="F3298" s="7" t="str">
        <f>IF('Payments Export'!A3302="","",'Payments Export'!N3302)</f>
        <v/>
      </c>
      <c r="G3298" s="7" t="str">
        <f>IF('Payments Export'!A3302="","",'Payments Export'!O3302)</f>
        <v/>
      </c>
      <c r="H3298" s="7" t="str">
        <f>IF('Payments Export'!B3302="","",G3298-F3298)</f>
        <v/>
      </c>
      <c r="I3298" s="3" t="str">
        <f>IF(C3298&lt;&gt;"",_xlfn.XLOOKUP(IFERROR(VALUE(C3298),C3298),'Items database'!A:A,'Items database'!B:B),(_xlfn.XLOOKUP(LEFT(E3298,3),Services,Services,"")))</f>
        <v/>
      </c>
      <c r="J3298" s="3" t="str">
        <f t="shared" si="103"/>
        <v/>
      </c>
    </row>
    <row r="3299" spans="1:10" x14ac:dyDescent="0.35">
      <c r="A3299" s="7" t="str">
        <f>IF('Payments Export'!A3303="","",'Payments Export'!A3303)</f>
        <v/>
      </c>
      <c r="B3299" s="7" t="str">
        <f>IF('Payments Export'!A3303="","",'Payments Export'!B3303)</f>
        <v/>
      </c>
      <c r="C3299" s="7" t="str">
        <f>IF(IFERROR(VALUE('Payments Export'!H3303),'Payments Export'!H3303)&lt;&gt;0,IFERROR(VALUE('Payments Export'!H3303),'Payments Export'!H3303),"")</f>
        <v/>
      </c>
      <c r="D3299" s="7" t="str">
        <f>IF('Payments Export'!I3303="","",'Payments Export'!I3303)</f>
        <v/>
      </c>
      <c r="E3299" s="7" t="str">
        <f t="shared" si="102"/>
        <v/>
      </c>
      <c r="F3299" s="7" t="str">
        <f>IF('Payments Export'!A3303="","",'Payments Export'!N3303)</f>
        <v/>
      </c>
      <c r="G3299" s="7" t="str">
        <f>IF('Payments Export'!A3303="","",'Payments Export'!O3303)</f>
        <v/>
      </c>
      <c r="H3299" s="7" t="str">
        <f>IF('Payments Export'!B3303="","",G3299-F3299)</f>
        <v/>
      </c>
      <c r="I3299" s="3" t="str">
        <f>IF(C3299&lt;&gt;"",_xlfn.XLOOKUP(IFERROR(VALUE(C3299),C3299),'Items database'!A:A,'Items database'!B:B),(_xlfn.XLOOKUP(LEFT(E3299,3),Services,Services,"")))</f>
        <v/>
      </c>
      <c r="J3299" s="3" t="str">
        <f t="shared" si="103"/>
        <v/>
      </c>
    </row>
    <row r="3300" spans="1:10" x14ac:dyDescent="0.35">
      <c r="A3300" s="7" t="str">
        <f>IF('Payments Export'!A3304="","",'Payments Export'!A3304)</f>
        <v/>
      </c>
      <c r="B3300" s="7" t="str">
        <f>IF('Payments Export'!A3304="","",'Payments Export'!B3304)</f>
        <v/>
      </c>
      <c r="C3300" s="7" t="str">
        <f>IF(IFERROR(VALUE('Payments Export'!H3304),'Payments Export'!H3304)&lt;&gt;0,IFERROR(VALUE('Payments Export'!H3304),'Payments Export'!H3304),"")</f>
        <v/>
      </c>
      <c r="D3300" s="7" t="str">
        <f>IF('Payments Export'!I3304="","",'Payments Export'!I3304)</f>
        <v/>
      </c>
      <c r="E3300" s="7" t="str">
        <f t="shared" si="102"/>
        <v/>
      </c>
      <c r="F3300" s="7" t="str">
        <f>IF('Payments Export'!A3304="","",'Payments Export'!N3304)</f>
        <v/>
      </c>
      <c r="G3300" s="7" t="str">
        <f>IF('Payments Export'!A3304="","",'Payments Export'!O3304)</f>
        <v/>
      </c>
      <c r="H3300" s="7" t="str">
        <f>IF('Payments Export'!B3304="","",G3300-F3300)</f>
        <v/>
      </c>
      <c r="I3300" s="3" t="str">
        <f>IF(C3300&lt;&gt;"",_xlfn.XLOOKUP(IFERROR(VALUE(C3300),C3300),'Items database'!A:A,'Items database'!B:B),(_xlfn.XLOOKUP(LEFT(E3300,3),Services,Services,"")))</f>
        <v/>
      </c>
      <c r="J3300" s="3" t="str">
        <f t="shared" si="103"/>
        <v/>
      </c>
    </row>
    <row r="3301" spans="1:10" x14ac:dyDescent="0.35">
      <c r="A3301" s="7" t="str">
        <f>IF('Payments Export'!A3305="","",'Payments Export'!A3305)</f>
        <v/>
      </c>
      <c r="B3301" s="7" t="str">
        <f>IF('Payments Export'!A3305="","",'Payments Export'!B3305)</f>
        <v/>
      </c>
      <c r="C3301" s="7" t="str">
        <f>IF(IFERROR(VALUE('Payments Export'!H3305),'Payments Export'!H3305)&lt;&gt;0,IFERROR(VALUE('Payments Export'!H3305),'Payments Export'!H3305),"")</f>
        <v/>
      </c>
      <c r="D3301" s="7" t="str">
        <f>IF('Payments Export'!I3305="","",'Payments Export'!I3305)</f>
        <v/>
      </c>
      <c r="E3301" s="7" t="str">
        <f t="shared" si="102"/>
        <v/>
      </c>
      <c r="F3301" s="7" t="str">
        <f>IF('Payments Export'!A3305="","",'Payments Export'!N3305)</f>
        <v/>
      </c>
      <c r="G3301" s="7" t="str">
        <f>IF('Payments Export'!A3305="","",'Payments Export'!O3305)</f>
        <v/>
      </c>
      <c r="H3301" s="7" t="str">
        <f>IF('Payments Export'!B3305="","",G3301-F3301)</f>
        <v/>
      </c>
      <c r="I3301" s="3" t="str">
        <f>IF(C3301&lt;&gt;"",_xlfn.XLOOKUP(IFERROR(VALUE(C3301),C3301),'Items database'!A:A,'Items database'!B:B),(_xlfn.XLOOKUP(LEFT(E3301,3),Services,Services,"")))</f>
        <v/>
      </c>
      <c r="J3301" s="3" t="str">
        <f t="shared" si="103"/>
        <v/>
      </c>
    </row>
    <row r="3302" spans="1:10" x14ac:dyDescent="0.35">
      <c r="A3302" s="7" t="str">
        <f>IF('Payments Export'!A3306="","",'Payments Export'!A3306)</f>
        <v/>
      </c>
      <c r="B3302" s="7" t="str">
        <f>IF('Payments Export'!A3306="","",'Payments Export'!B3306)</f>
        <v/>
      </c>
      <c r="C3302" s="7" t="str">
        <f>IF(IFERROR(VALUE('Payments Export'!H3306),'Payments Export'!H3306)&lt;&gt;0,IFERROR(VALUE('Payments Export'!H3306),'Payments Export'!H3306),"")</f>
        <v/>
      </c>
      <c r="D3302" s="7" t="str">
        <f>IF('Payments Export'!I3306="","",'Payments Export'!I3306)</f>
        <v/>
      </c>
      <c r="E3302" s="7" t="str">
        <f t="shared" si="102"/>
        <v/>
      </c>
      <c r="F3302" s="7" t="str">
        <f>IF('Payments Export'!A3306="","",'Payments Export'!N3306)</f>
        <v/>
      </c>
      <c r="G3302" s="7" t="str">
        <f>IF('Payments Export'!A3306="","",'Payments Export'!O3306)</f>
        <v/>
      </c>
      <c r="H3302" s="7" t="str">
        <f>IF('Payments Export'!B3306="","",G3302-F3302)</f>
        <v/>
      </c>
      <c r="I3302" s="3" t="str">
        <f>IF(C3302&lt;&gt;"",_xlfn.XLOOKUP(IFERROR(VALUE(C3302),C3302),'Items database'!A:A,'Items database'!B:B),(_xlfn.XLOOKUP(LEFT(E3302,3),Services,Services,"")))</f>
        <v/>
      </c>
      <c r="J3302" s="3" t="str">
        <f t="shared" si="103"/>
        <v/>
      </c>
    </row>
    <row r="3303" spans="1:10" x14ac:dyDescent="0.35">
      <c r="A3303" s="7" t="str">
        <f>IF('Payments Export'!A3307="","",'Payments Export'!A3307)</f>
        <v/>
      </c>
      <c r="B3303" s="7" t="str">
        <f>IF('Payments Export'!A3307="","",'Payments Export'!B3307)</f>
        <v/>
      </c>
      <c r="C3303" s="7" t="str">
        <f>IF(IFERROR(VALUE('Payments Export'!H3307),'Payments Export'!H3307)&lt;&gt;0,IFERROR(VALUE('Payments Export'!H3307),'Payments Export'!H3307),"")</f>
        <v/>
      </c>
      <c r="D3303" s="7" t="str">
        <f>IF('Payments Export'!I3307="","",'Payments Export'!I3307)</f>
        <v/>
      </c>
      <c r="E3303" s="7" t="str">
        <f t="shared" si="102"/>
        <v/>
      </c>
      <c r="F3303" s="7" t="str">
        <f>IF('Payments Export'!A3307="","",'Payments Export'!N3307)</f>
        <v/>
      </c>
      <c r="G3303" s="7" t="str">
        <f>IF('Payments Export'!A3307="","",'Payments Export'!O3307)</f>
        <v/>
      </c>
      <c r="H3303" s="7" t="str">
        <f>IF('Payments Export'!B3307="","",G3303-F3303)</f>
        <v/>
      </c>
      <c r="I3303" s="3" t="str">
        <f>IF(C3303&lt;&gt;"",_xlfn.XLOOKUP(IFERROR(VALUE(C3303),C3303),'Items database'!A:A,'Items database'!B:B),(_xlfn.XLOOKUP(LEFT(E3303,3),Services,Services,"")))</f>
        <v/>
      </c>
      <c r="J3303" s="3" t="str">
        <f t="shared" si="103"/>
        <v/>
      </c>
    </row>
    <row r="3304" spans="1:10" x14ac:dyDescent="0.35">
      <c r="A3304" s="7" t="str">
        <f>IF('Payments Export'!A3308="","",'Payments Export'!A3308)</f>
        <v/>
      </c>
      <c r="B3304" s="7" t="str">
        <f>IF('Payments Export'!A3308="","",'Payments Export'!B3308)</f>
        <v/>
      </c>
      <c r="C3304" s="7" t="str">
        <f>IF(IFERROR(VALUE('Payments Export'!H3308),'Payments Export'!H3308)&lt;&gt;0,IFERROR(VALUE('Payments Export'!H3308),'Payments Export'!H3308),"")</f>
        <v/>
      </c>
      <c r="D3304" s="7" t="str">
        <f>IF('Payments Export'!I3308="","",'Payments Export'!I3308)</f>
        <v/>
      </c>
      <c r="E3304" s="7" t="str">
        <f t="shared" si="102"/>
        <v/>
      </c>
      <c r="F3304" s="7" t="str">
        <f>IF('Payments Export'!A3308="","",'Payments Export'!N3308)</f>
        <v/>
      </c>
      <c r="G3304" s="7" t="str">
        <f>IF('Payments Export'!A3308="","",'Payments Export'!O3308)</f>
        <v/>
      </c>
      <c r="H3304" s="7" t="str">
        <f>IF('Payments Export'!B3308="","",G3304-F3304)</f>
        <v/>
      </c>
      <c r="I3304" s="3" t="str">
        <f>IF(C3304&lt;&gt;"",_xlfn.XLOOKUP(IFERROR(VALUE(C3304),C3304),'Items database'!A:A,'Items database'!B:B),(_xlfn.XLOOKUP(LEFT(E3304,3),Services,Services,"")))</f>
        <v/>
      </c>
      <c r="J3304" s="3" t="str">
        <f t="shared" si="103"/>
        <v/>
      </c>
    </row>
    <row r="3305" spans="1:10" x14ac:dyDescent="0.35">
      <c r="A3305" s="7" t="str">
        <f>IF('Payments Export'!A3309="","",'Payments Export'!A3309)</f>
        <v/>
      </c>
      <c r="B3305" s="7" t="str">
        <f>IF('Payments Export'!A3309="","",'Payments Export'!B3309)</f>
        <v/>
      </c>
      <c r="C3305" s="7" t="str">
        <f>IF(IFERROR(VALUE('Payments Export'!H3309),'Payments Export'!H3309)&lt;&gt;0,IFERROR(VALUE('Payments Export'!H3309),'Payments Export'!H3309),"")</f>
        <v/>
      </c>
      <c r="D3305" s="7" t="str">
        <f>IF('Payments Export'!I3309="","",'Payments Export'!I3309)</f>
        <v/>
      </c>
      <c r="E3305" s="7" t="str">
        <f t="shared" si="102"/>
        <v/>
      </c>
      <c r="F3305" s="7" t="str">
        <f>IF('Payments Export'!A3309="","",'Payments Export'!N3309)</f>
        <v/>
      </c>
      <c r="G3305" s="7" t="str">
        <f>IF('Payments Export'!A3309="","",'Payments Export'!O3309)</f>
        <v/>
      </c>
      <c r="H3305" s="7" t="str">
        <f>IF('Payments Export'!B3309="","",G3305-F3305)</f>
        <v/>
      </c>
      <c r="I3305" s="3" t="str">
        <f>IF(C3305&lt;&gt;"",_xlfn.XLOOKUP(IFERROR(VALUE(C3305),C3305),'Items database'!A:A,'Items database'!B:B),(_xlfn.XLOOKUP(LEFT(E3305,3),Services,Services,"")))</f>
        <v/>
      </c>
      <c r="J3305" s="3" t="str">
        <f t="shared" si="103"/>
        <v/>
      </c>
    </row>
    <row r="3306" spans="1:10" x14ac:dyDescent="0.35">
      <c r="A3306" s="7" t="str">
        <f>IF('Payments Export'!A3310="","",'Payments Export'!A3310)</f>
        <v/>
      </c>
      <c r="B3306" s="7" t="str">
        <f>IF('Payments Export'!A3310="","",'Payments Export'!B3310)</f>
        <v/>
      </c>
      <c r="C3306" s="7" t="str">
        <f>IF(IFERROR(VALUE('Payments Export'!H3310),'Payments Export'!H3310)&lt;&gt;0,IFERROR(VALUE('Payments Export'!H3310),'Payments Export'!H3310),"")</f>
        <v/>
      </c>
      <c r="D3306" s="7" t="str">
        <f>IF('Payments Export'!I3310="","",'Payments Export'!I3310)</f>
        <v/>
      </c>
      <c r="E3306" s="7" t="str">
        <f t="shared" si="102"/>
        <v/>
      </c>
      <c r="F3306" s="7" t="str">
        <f>IF('Payments Export'!A3310="","",'Payments Export'!N3310)</f>
        <v/>
      </c>
      <c r="G3306" s="7" t="str">
        <f>IF('Payments Export'!A3310="","",'Payments Export'!O3310)</f>
        <v/>
      </c>
      <c r="H3306" s="7" t="str">
        <f>IF('Payments Export'!B3310="","",G3306-F3306)</f>
        <v/>
      </c>
      <c r="I3306" s="3" t="str">
        <f>IF(C3306&lt;&gt;"",_xlfn.XLOOKUP(IFERROR(VALUE(C3306),C3306),'Items database'!A:A,'Items database'!B:B),(_xlfn.XLOOKUP(LEFT(E3306,3),Services,Services,"")))</f>
        <v/>
      </c>
      <c r="J3306" s="3" t="str">
        <f t="shared" si="103"/>
        <v/>
      </c>
    </row>
    <row r="3307" spans="1:10" x14ac:dyDescent="0.35">
      <c r="A3307" s="7" t="str">
        <f>IF('Payments Export'!A3311="","",'Payments Export'!A3311)</f>
        <v/>
      </c>
      <c r="B3307" s="7" t="str">
        <f>IF('Payments Export'!A3311="","",'Payments Export'!B3311)</f>
        <v/>
      </c>
      <c r="C3307" s="7" t="str">
        <f>IF(IFERROR(VALUE('Payments Export'!H3311),'Payments Export'!H3311)&lt;&gt;0,IFERROR(VALUE('Payments Export'!H3311),'Payments Export'!H3311),"")</f>
        <v/>
      </c>
      <c r="D3307" s="7" t="str">
        <f>IF('Payments Export'!I3311="","",'Payments Export'!I3311)</f>
        <v/>
      </c>
      <c r="E3307" s="7" t="str">
        <f t="shared" si="102"/>
        <v/>
      </c>
      <c r="F3307" s="7" t="str">
        <f>IF('Payments Export'!A3311="","",'Payments Export'!N3311)</f>
        <v/>
      </c>
      <c r="G3307" s="7" t="str">
        <f>IF('Payments Export'!A3311="","",'Payments Export'!O3311)</f>
        <v/>
      </c>
      <c r="H3307" s="7" t="str">
        <f>IF('Payments Export'!B3311="","",G3307-F3307)</f>
        <v/>
      </c>
      <c r="I3307" s="3" t="str">
        <f>IF(C3307&lt;&gt;"",_xlfn.XLOOKUP(IFERROR(VALUE(C3307),C3307),'Items database'!A:A,'Items database'!B:B),(_xlfn.XLOOKUP(LEFT(E3307,3),Services,Services,"")))</f>
        <v/>
      </c>
      <c r="J3307" s="3" t="str">
        <f t="shared" si="103"/>
        <v/>
      </c>
    </row>
    <row r="3308" spans="1:10" x14ac:dyDescent="0.35">
      <c r="A3308" s="7" t="str">
        <f>IF('Payments Export'!A3312="","",'Payments Export'!A3312)</f>
        <v/>
      </c>
      <c r="B3308" s="7" t="str">
        <f>IF('Payments Export'!A3312="","",'Payments Export'!B3312)</f>
        <v/>
      </c>
      <c r="C3308" s="7" t="str">
        <f>IF(IFERROR(VALUE('Payments Export'!H3312),'Payments Export'!H3312)&lt;&gt;0,IFERROR(VALUE('Payments Export'!H3312),'Payments Export'!H3312),"")</f>
        <v/>
      </c>
      <c r="D3308" s="7" t="str">
        <f>IF('Payments Export'!I3312="","",'Payments Export'!I3312)</f>
        <v/>
      </c>
      <c r="E3308" s="7" t="str">
        <f t="shared" si="102"/>
        <v/>
      </c>
      <c r="F3308" s="7" t="str">
        <f>IF('Payments Export'!A3312="","",'Payments Export'!N3312)</f>
        <v/>
      </c>
      <c r="G3308" s="7" t="str">
        <f>IF('Payments Export'!A3312="","",'Payments Export'!O3312)</f>
        <v/>
      </c>
      <c r="H3308" s="7" t="str">
        <f>IF('Payments Export'!B3312="","",G3308-F3308)</f>
        <v/>
      </c>
      <c r="I3308" s="3" t="str">
        <f>IF(C3308&lt;&gt;"",_xlfn.XLOOKUP(IFERROR(VALUE(C3308),C3308),'Items database'!A:A,'Items database'!B:B),(_xlfn.XLOOKUP(LEFT(E3308,3),Services,Services,"")))</f>
        <v/>
      </c>
      <c r="J3308" s="3" t="str">
        <f t="shared" si="103"/>
        <v/>
      </c>
    </row>
    <row r="3309" spans="1:10" x14ac:dyDescent="0.35">
      <c r="A3309" s="7" t="str">
        <f>IF('Payments Export'!A3313="","",'Payments Export'!A3313)</f>
        <v/>
      </c>
      <c r="B3309" s="7" t="str">
        <f>IF('Payments Export'!A3313="","",'Payments Export'!B3313)</f>
        <v/>
      </c>
      <c r="C3309" s="7" t="str">
        <f>IF(IFERROR(VALUE('Payments Export'!H3313),'Payments Export'!H3313)&lt;&gt;0,IFERROR(VALUE('Payments Export'!H3313),'Payments Export'!H3313),"")</f>
        <v/>
      </c>
      <c r="D3309" s="7" t="str">
        <f>IF('Payments Export'!I3313="","",'Payments Export'!I3313)</f>
        <v/>
      </c>
      <c r="E3309" s="7" t="str">
        <f t="shared" si="102"/>
        <v/>
      </c>
      <c r="F3309" s="7" t="str">
        <f>IF('Payments Export'!A3313="","",'Payments Export'!N3313)</f>
        <v/>
      </c>
      <c r="G3309" s="7" t="str">
        <f>IF('Payments Export'!A3313="","",'Payments Export'!O3313)</f>
        <v/>
      </c>
      <c r="H3309" s="7" t="str">
        <f>IF('Payments Export'!B3313="","",G3309-F3309)</f>
        <v/>
      </c>
      <c r="I3309" s="3" t="str">
        <f>IF(C3309&lt;&gt;"",_xlfn.XLOOKUP(IFERROR(VALUE(C3309),C3309),'Items database'!A:A,'Items database'!B:B),(_xlfn.XLOOKUP(LEFT(E3309,3),Services,Services,"")))</f>
        <v/>
      </c>
      <c r="J3309" s="3" t="str">
        <f t="shared" si="103"/>
        <v/>
      </c>
    </row>
    <row r="3310" spans="1:10" x14ac:dyDescent="0.35">
      <c r="A3310" s="7" t="str">
        <f>IF('Payments Export'!A3314="","",'Payments Export'!A3314)</f>
        <v/>
      </c>
      <c r="B3310" s="7" t="str">
        <f>IF('Payments Export'!A3314="","",'Payments Export'!B3314)</f>
        <v/>
      </c>
      <c r="C3310" s="7" t="str">
        <f>IF(IFERROR(VALUE('Payments Export'!H3314),'Payments Export'!H3314)&lt;&gt;0,IFERROR(VALUE('Payments Export'!H3314),'Payments Export'!H3314),"")</f>
        <v/>
      </c>
      <c r="D3310" s="7" t="str">
        <f>IF('Payments Export'!I3314="","",'Payments Export'!I3314)</f>
        <v/>
      </c>
      <c r="E3310" s="7" t="str">
        <f t="shared" si="102"/>
        <v/>
      </c>
      <c r="F3310" s="7" t="str">
        <f>IF('Payments Export'!A3314="","",'Payments Export'!N3314)</f>
        <v/>
      </c>
      <c r="G3310" s="7" t="str">
        <f>IF('Payments Export'!A3314="","",'Payments Export'!O3314)</f>
        <v/>
      </c>
      <c r="H3310" s="7" t="str">
        <f>IF('Payments Export'!B3314="","",G3310-F3310)</f>
        <v/>
      </c>
      <c r="I3310" s="3" t="str">
        <f>IF(C3310&lt;&gt;"",_xlfn.XLOOKUP(IFERROR(VALUE(C3310),C3310),'Items database'!A:A,'Items database'!B:B),(_xlfn.XLOOKUP(LEFT(E3310,3),Services,Services,"")))</f>
        <v/>
      </c>
      <c r="J3310" s="3" t="str">
        <f t="shared" si="103"/>
        <v/>
      </c>
    </row>
    <row r="3311" spans="1:10" x14ac:dyDescent="0.35">
      <c r="A3311" s="7" t="str">
        <f>IF('Payments Export'!A3315="","",'Payments Export'!A3315)</f>
        <v/>
      </c>
      <c r="B3311" s="7" t="str">
        <f>IF('Payments Export'!A3315="","",'Payments Export'!B3315)</f>
        <v/>
      </c>
      <c r="C3311" s="7" t="str">
        <f>IF(IFERROR(VALUE('Payments Export'!H3315),'Payments Export'!H3315)&lt;&gt;0,IFERROR(VALUE('Payments Export'!H3315),'Payments Export'!H3315),"")</f>
        <v/>
      </c>
      <c r="D3311" s="7" t="str">
        <f>IF('Payments Export'!I3315="","",'Payments Export'!I3315)</f>
        <v/>
      </c>
      <c r="E3311" s="7" t="str">
        <f t="shared" si="102"/>
        <v/>
      </c>
      <c r="F3311" s="7" t="str">
        <f>IF('Payments Export'!A3315="","",'Payments Export'!N3315)</f>
        <v/>
      </c>
      <c r="G3311" s="7" t="str">
        <f>IF('Payments Export'!A3315="","",'Payments Export'!O3315)</f>
        <v/>
      </c>
      <c r="H3311" s="7" t="str">
        <f>IF('Payments Export'!B3315="","",G3311-F3311)</f>
        <v/>
      </c>
      <c r="I3311" s="3" t="str">
        <f>IF(C3311&lt;&gt;"",_xlfn.XLOOKUP(IFERROR(VALUE(C3311),C3311),'Items database'!A:A,'Items database'!B:B),(_xlfn.XLOOKUP(LEFT(E3311,3),Services,Services,"")))</f>
        <v/>
      </c>
      <c r="J3311" s="3" t="str">
        <f t="shared" si="103"/>
        <v/>
      </c>
    </row>
    <row r="3312" spans="1:10" x14ac:dyDescent="0.35">
      <c r="A3312" s="7" t="str">
        <f>IF('Payments Export'!A3316="","",'Payments Export'!A3316)</f>
        <v/>
      </c>
      <c r="B3312" s="7" t="str">
        <f>IF('Payments Export'!A3316="","",'Payments Export'!B3316)</f>
        <v/>
      </c>
      <c r="C3312" s="7" t="str">
        <f>IF(IFERROR(VALUE('Payments Export'!H3316),'Payments Export'!H3316)&lt;&gt;0,IFERROR(VALUE('Payments Export'!H3316),'Payments Export'!H3316),"")</f>
        <v/>
      </c>
      <c r="D3312" s="7" t="str">
        <f>IF('Payments Export'!I3316="","",'Payments Export'!I3316)</f>
        <v/>
      </c>
      <c r="E3312" s="7" t="str">
        <f t="shared" si="102"/>
        <v/>
      </c>
      <c r="F3312" s="7" t="str">
        <f>IF('Payments Export'!A3316="","",'Payments Export'!N3316)</f>
        <v/>
      </c>
      <c r="G3312" s="7" t="str">
        <f>IF('Payments Export'!A3316="","",'Payments Export'!O3316)</f>
        <v/>
      </c>
      <c r="H3312" s="7" t="str">
        <f>IF('Payments Export'!B3316="","",G3312-F3312)</f>
        <v/>
      </c>
      <c r="I3312" s="3" t="str">
        <f>IF(C3312&lt;&gt;"",_xlfn.XLOOKUP(IFERROR(VALUE(C3312),C3312),'Items database'!A:A,'Items database'!B:B),(_xlfn.XLOOKUP(LEFT(E3312,3),Services,Services,"")))</f>
        <v/>
      </c>
      <c r="J3312" s="3" t="str">
        <f t="shared" si="103"/>
        <v/>
      </c>
    </row>
    <row r="3313" spans="1:10" x14ac:dyDescent="0.35">
      <c r="A3313" s="7" t="str">
        <f>IF('Payments Export'!A3317="","",'Payments Export'!A3317)</f>
        <v/>
      </c>
      <c r="B3313" s="7" t="str">
        <f>IF('Payments Export'!A3317="","",'Payments Export'!B3317)</f>
        <v/>
      </c>
      <c r="C3313" s="7" t="str">
        <f>IF(IFERROR(VALUE('Payments Export'!H3317),'Payments Export'!H3317)&lt;&gt;0,IFERROR(VALUE('Payments Export'!H3317),'Payments Export'!H3317),"")</f>
        <v/>
      </c>
      <c r="D3313" s="7" t="str">
        <f>IF('Payments Export'!I3317="","",'Payments Export'!I3317)</f>
        <v/>
      </c>
      <c r="E3313" s="7" t="str">
        <f t="shared" si="102"/>
        <v/>
      </c>
      <c r="F3313" s="7" t="str">
        <f>IF('Payments Export'!A3317="","",'Payments Export'!N3317)</f>
        <v/>
      </c>
      <c r="G3313" s="7" t="str">
        <f>IF('Payments Export'!A3317="","",'Payments Export'!O3317)</f>
        <v/>
      </c>
      <c r="H3313" s="7" t="str">
        <f>IF('Payments Export'!B3317="","",G3313-F3313)</f>
        <v/>
      </c>
      <c r="I3313" s="3" t="str">
        <f>IF(C3313&lt;&gt;"",_xlfn.XLOOKUP(IFERROR(VALUE(C3313),C3313),'Items database'!A:A,'Items database'!B:B),(_xlfn.XLOOKUP(LEFT(E3313,3),Services,Services,"")))</f>
        <v/>
      </c>
      <c r="J3313" s="3" t="str">
        <f t="shared" si="103"/>
        <v/>
      </c>
    </row>
    <row r="3314" spans="1:10" x14ac:dyDescent="0.35">
      <c r="A3314" s="7" t="str">
        <f>IF('Payments Export'!A3318="","",'Payments Export'!A3318)</f>
        <v/>
      </c>
      <c r="B3314" s="7" t="str">
        <f>IF('Payments Export'!A3318="","",'Payments Export'!B3318)</f>
        <v/>
      </c>
      <c r="C3314" s="7" t="str">
        <f>IF(IFERROR(VALUE('Payments Export'!H3318),'Payments Export'!H3318)&lt;&gt;0,IFERROR(VALUE('Payments Export'!H3318),'Payments Export'!H3318),"")</f>
        <v/>
      </c>
      <c r="D3314" s="7" t="str">
        <f>IF('Payments Export'!I3318="","",'Payments Export'!I3318)</f>
        <v/>
      </c>
      <c r="E3314" s="7" t="str">
        <f t="shared" si="102"/>
        <v/>
      </c>
      <c r="F3314" s="7" t="str">
        <f>IF('Payments Export'!A3318="","",'Payments Export'!N3318)</f>
        <v/>
      </c>
      <c r="G3314" s="7" t="str">
        <f>IF('Payments Export'!A3318="","",'Payments Export'!O3318)</f>
        <v/>
      </c>
      <c r="H3314" s="7" t="str">
        <f>IF('Payments Export'!B3318="","",G3314-F3314)</f>
        <v/>
      </c>
      <c r="I3314" s="3" t="str">
        <f>IF(C3314&lt;&gt;"",_xlfn.XLOOKUP(IFERROR(VALUE(C3314),C3314),'Items database'!A:A,'Items database'!B:B),(_xlfn.XLOOKUP(LEFT(E3314,3),Services,Services,"")))</f>
        <v/>
      </c>
      <c r="J3314" s="3" t="str">
        <f t="shared" si="103"/>
        <v/>
      </c>
    </row>
    <row r="3315" spans="1:10" x14ac:dyDescent="0.35">
      <c r="A3315" s="7" t="str">
        <f>IF('Payments Export'!A3319="","",'Payments Export'!A3319)</f>
        <v/>
      </c>
      <c r="B3315" s="7" t="str">
        <f>IF('Payments Export'!A3319="","",'Payments Export'!B3319)</f>
        <v/>
      </c>
      <c r="C3315" s="7" t="str">
        <f>IF(IFERROR(VALUE('Payments Export'!H3319),'Payments Export'!H3319)&lt;&gt;0,IFERROR(VALUE('Payments Export'!H3319),'Payments Export'!H3319),"")</f>
        <v/>
      </c>
      <c r="D3315" s="7" t="str">
        <f>IF('Payments Export'!I3319="","",'Payments Export'!I3319)</f>
        <v/>
      </c>
      <c r="E3315" s="7" t="str">
        <f t="shared" si="102"/>
        <v/>
      </c>
      <c r="F3315" s="7" t="str">
        <f>IF('Payments Export'!A3319="","",'Payments Export'!N3319)</f>
        <v/>
      </c>
      <c r="G3315" s="7" t="str">
        <f>IF('Payments Export'!A3319="","",'Payments Export'!O3319)</f>
        <v/>
      </c>
      <c r="H3315" s="7" t="str">
        <f>IF('Payments Export'!B3319="","",G3315-F3315)</f>
        <v/>
      </c>
      <c r="I3315" s="3" t="str">
        <f>IF(C3315&lt;&gt;"",_xlfn.XLOOKUP(IFERROR(VALUE(C3315),C3315),'Items database'!A:A,'Items database'!B:B),(_xlfn.XLOOKUP(LEFT(E3315,3),Services,Services,"")))</f>
        <v/>
      </c>
      <c r="J3315" s="3" t="str">
        <f t="shared" si="103"/>
        <v/>
      </c>
    </row>
    <row r="3316" spans="1:10" x14ac:dyDescent="0.35">
      <c r="A3316" s="7" t="str">
        <f>IF('Payments Export'!A3320="","",'Payments Export'!A3320)</f>
        <v/>
      </c>
      <c r="B3316" s="7" t="str">
        <f>IF('Payments Export'!A3320="","",'Payments Export'!B3320)</f>
        <v/>
      </c>
      <c r="C3316" s="7" t="str">
        <f>IF(IFERROR(VALUE('Payments Export'!H3320),'Payments Export'!H3320)&lt;&gt;0,IFERROR(VALUE('Payments Export'!H3320),'Payments Export'!H3320),"")</f>
        <v/>
      </c>
      <c r="D3316" s="7" t="str">
        <f>IF('Payments Export'!I3320="","",'Payments Export'!I3320)</f>
        <v/>
      </c>
      <c r="E3316" s="7" t="str">
        <f t="shared" si="102"/>
        <v/>
      </c>
      <c r="F3316" s="7" t="str">
        <f>IF('Payments Export'!A3320="","",'Payments Export'!N3320)</f>
        <v/>
      </c>
      <c r="G3316" s="7" t="str">
        <f>IF('Payments Export'!A3320="","",'Payments Export'!O3320)</f>
        <v/>
      </c>
      <c r="H3316" s="7" t="str">
        <f>IF('Payments Export'!B3320="","",G3316-F3316)</f>
        <v/>
      </c>
      <c r="I3316" s="3" t="str">
        <f>IF(C3316&lt;&gt;"",_xlfn.XLOOKUP(IFERROR(VALUE(C3316),C3316),'Items database'!A:A,'Items database'!B:B),(_xlfn.XLOOKUP(LEFT(E3316,3),Services,Services,"")))</f>
        <v/>
      </c>
      <c r="J3316" s="3" t="str">
        <f t="shared" si="103"/>
        <v/>
      </c>
    </row>
    <row r="3317" spans="1:10" x14ac:dyDescent="0.35">
      <c r="A3317" s="7" t="str">
        <f>IF('Payments Export'!A3321="","",'Payments Export'!A3321)</f>
        <v/>
      </c>
      <c r="B3317" s="7" t="str">
        <f>IF('Payments Export'!A3321="","",'Payments Export'!B3321)</f>
        <v/>
      </c>
      <c r="C3317" s="7" t="str">
        <f>IF(IFERROR(VALUE('Payments Export'!H3321),'Payments Export'!H3321)&lt;&gt;0,IFERROR(VALUE('Payments Export'!H3321),'Payments Export'!H3321),"")</f>
        <v/>
      </c>
      <c r="D3317" s="7" t="str">
        <f>IF('Payments Export'!I3321="","",'Payments Export'!I3321)</f>
        <v/>
      </c>
      <c r="E3317" s="7" t="str">
        <f t="shared" si="102"/>
        <v/>
      </c>
      <c r="F3317" s="7" t="str">
        <f>IF('Payments Export'!A3321="","",'Payments Export'!N3321)</f>
        <v/>
      </c>
      <c r="G3317" s="7" t="str">
        <f>IF('Payments Export'!A3321="","",'Payments Export'!O3321)</f>
        <v/>
      </c>
      <c r="H3317" s="7" t="str">
        <f>IF('Payments Export'!B3321="","",G3317-F3317)</f>
        <v/>
      </c>
      <c r="I3317" s="3" t="str">
        <f>IF(C3317&lt;&gt;"",_xlfn.XLOOKUP(IFERROR(VALUE(C3317),C3317),'Items database'!A:A,'Items database'!B:B),(_xlfn.XLOOKUP(LEFT(E3317,3),Services,Services,"")))</f>
        <v/>
      </c>
      <c r="J3317" s="3" t="str">
        <f t="shared" si="103"/>
        <v/>
      </c>
    </row>
    <row r="3318" spans="1:10" x14ac:dyDescent="0.35">
      <c r="A3318" s="7" t="str">
        <f>IF('Payments Export'!A3322="","",'Payments Export'!A3322)</f>
        <v/>
      </c>
      <c r="B3318" s="7" t="str">
        <f>IF('Payments Export'!A3322="","",'Payments Export'!B3322)</f>
        <v/>
      </c>
      <c r="C3318" s="7" t="str">
        <f>IF(IFERROR(VALUE('Payments Export'!H3322),'Payments Export'!H3322)&lt;&gt;0,IFERROR(VALUE('Payments Export'!H3322),'Payments Export'!H3322),"")</f>
        <v/>
      </c>
      <c r="D3318" s="7" t="str">
        <f>IF('Payments Export'!I3322="","",'Payments Export'!I3322)</f>
        <v/>
      </c>
      <c r="E3318" s="7" t="str">
        <f t="shared" si="102"/>
        <v/>
      </c>
      <c r="F3318" s="7" t="str">
        <f>IF('Payments Export'!A3322="","",'Payments Export'!N3322)</f>
        <v/>
      </c>
      <c r="G3318" s="7" t="str">
        <f>IF('Payments Export'!A3322="","",'Payments Export'!O3322)</f>
        <v/>
      </c>
      <c r="H3318" s="7" t="str">
        <f>IF('Payments Export'!B3322="","",G3318-F3318)</f>
        <v/>
      </c>
      <c r="I3318" s="3" t="str">
        <f>IF(C3318&lt;&gt;"",_xlfn.XLOOKUP(IFERROR(VALUE(C3318),C3318),'Items database'!A:A,'Items database'!B:B),(_xlfn.XLOOKUP(LEFT(E3318,3),Services,Services,"")))</f>
        <v/>
      </c>
      <c r="J3318" s="3" t="str">
        <f t="shared" si="103"/>
        <v/>
      </c>
    </row>
    <row r="3319" spans="1:10" x14ac:dyDescent="0.35">
      <c r="A3319" s="7" t="str">
        <f>IF('Payments Export'!A3323="","",'Payments Export'!A3323)</f>
        <v/>
      </c>
      <c r="B3319" s="7" t="str">
        <f>IF('Payments Export'!A3323="","",'Payments Export'!B3323)</f>
        <v/>
      </c>
      <c r="C3319" s="7" t="str">
        <f>IF(IFERROR(VALUE('Payments Export'!H3323),'Payments Export'!H3323)&lt;&gt;0,IFERROR(VALUE('Payments Export'!H3323),'Payments Export'!H3323),"")</f>
        <v/>
      </c>
      <c r="D3319" s="7" t="str">
        <f>IF('Payments Export'!I3323="","",'Payments Export'!I3323)</f>
        <v/>
      </c>
      <c r="E3319" s="7" t="str">
        <f t="shared" si="102"/>
        <v/>
      </c>
      <c r="F3319" s="7" t="str">
        <f>IF('Payments Export'!A3323="","",'Payments Export'!N3323)</f>
        <v/>
      </c>
      <c r="G3319" s="7" t="str">
        <f>IF('Payments Export'!A3323="","",'Payments Export'!O3323)</f>
        <v/>
      </c>
      <c r="H3319" s="7" t="str">
        <f>IF('Payments Export'!B3323="","",G3319-F3319)</f>
        <v/>
      </c>
      <c r="I3319" s="3" t="str">
        <f>IF(C3319&lt;&gt;"",_xlfn.XLOOKUP(IFERROR(VALUE(C3319),C3319),'Items database'!A:A,'Items database'!B:B),(_xlfn.XLOOKUP(LEFT(E3319,3),Services,Services,"")))</f>
        <v/>
      </c>
      <c r="J3319" s="3" t="str">
        <f t="shared" si="103"/>
        <v/>
      </c>
    </row>
    <row r="3320" spans="1:10" x14ac:dyDescent="0.35">
      <c r="A3320" s="7" t="str">
        <f>IF('Payments Export'!A3324="","",'Payments Export'!A3324)</f>
        <v/>
      </c>
      <c r="B3320" s="7" t="str">
        <f>IF('Payments Export'!A3324="","",'Payments Export'!B3324)</f>
        <v/>
      </c>
      <c r="C3320" s="7" t="str">
        <f>IF(IFERROR(VALUE('Payments Export'!H3324),'Payments Export'!H3324)&lt;&gt;0,IFERROR(VALUE('Payments Export'!H3324),'Payments Export'!H3324),"")</f>
        <v/>
      </c>
      <c r="D3320" s="7" t="str">
        <f>IF('Payments Export'!I3324="","",'Payments Export'!I3324)</f>
        <v/>
      </c>
      <c r="E3320" s="7" t="str">
        <f t="shared" si="102"/>
        <v/>
      </c>
      <c r="F3320" s="7" t="str">
        <f>IF('Payments Export'!A3324="","",'Payments Export'!N3324)</f>
        <v/>
      </c>
      <c r="G3320" s="7" t="str">
        <f>IF('Payments Export'!A3324="","",'Payments Export'!O3324)</f>
        <v/>
      </c>
      <c r="H3320" s="7" t="str">
        <f>IF('Payments Export'!B3324="","",G3320-F3320)</f>
        <v/>
      </c>
      <c r="I3320" s="3" t="str">
        <f>IF(C3320&lt;&gt;"",_xlfn.XLOOKUP(IFERROR(VALUE(C3320),C3320),'Items database'!A:A,'Items database'!B:B),(_xlfn.XLOOKUP(LEFT(E3320,3),Services,Services,"")))</f>
        <v/>
      </c>
      <c r="J3320" s="3" t="str">
        <f t="shared" si="103"/>
        <v/>
      </c>
    </row>
    <row r="3321" spans="1:10" x14ac:dyDescent="0.35">
      <c r="A3321" s="7" t="str">
        <f>IF('Payments Export'!A3325="","",'Payments Export'!A3325)</f>
        <v/>
      </c>
      <c r="B3321" s="7" t="str">
        <f>IF('Payments Export'!A3325="","",'Payments Export'!B3325)</f>
        <v/>
      </c>
      <c r="C3321" s="7" t="str">
        <f>IF(IFERROR(VALUE('Payments Export'!H3325),'Payments Export'!H3325)&lt;&gt;0,IFERROR(VALUE('Payments Export'!H3325),'Payments Export'!H3325),"")</f>
        <v/>
      </c>
      <c r="D3321" s="7" t="str">
        <f>IF('Payments Export'!I3325="","",'Payments Export'!I3325)</f>
        <v/>
      </c>
      <c r="E3321" s="7" t="str">
        <f t="shared" si="102"/>
        <v/>
      </c>
      <c r="F3321" s="7" t="str">
        <f>IF('Payments Export'!A3325="","",'Payments Export'!N3325)</f>
        <v/>
      </c>
      <c r="G3321" s="7" t="str">
        <f>IF('Payments Export'!A3325="","",'Payments Export'!O3325)</f>
        <v/>
      </c>
      <c r="H3321" s="7" t="str">
        <f>IF('Payments Export'!B3325="","",G3321-F3321)</f>
        <v/>
      </c>
      <c r="I3321" s="3" t="str">
        <f>IF(C3321&lt;&gt;"",_xlfn.XLOOKUP(IFERROR(VALUE(C3321),C3321),'Items database'!A:A,'Items database'!B:B),(_xlfn.XLOOKUP(LEFT(E3321,3),Services,Services,"")))</f>
        <v/>
      </c>
      <c r="J3321" s="3" t="str">
        <f t="shared" si="103"/>
        <v/>
      </c>
    </row>
    <row r="3322" spans="1:10" x14ac:dyDescent="0.35">
      <c r="A3322" s="7" t="str">
        <f>IF('Payments Export'!A3326="","",'Payments Export'!A3326)</f>
        <v/>
      </c>
      <c r="B3322" s="7" t="str">
        <f>IF('Payments Export'!A3326="","",'Payments Export'!B3326)</f>
        <v/>
      </c>
      <c r="C3322" s="7" t="str">
        <f>IF(IFERROR(VALUE('Payments Export'!H3326),'Payments Export'!H3326)&lt;&gt;0,IFERROR(VALUE('Payments Export'!H3326),'Payments Export'!H3326),"")</f>
        <v/>
      </c>
      <c r="D3322" s="7" t="str">
        <f>IF('Payments Export'!I3326="","",'Payments Export'!I3326)</f>
        <v/>
      </c>
      <c r="E3322" s="7" t="str">
        <f t="shared" si="102"/>
        <v/>
      </c>
      <c r="F3322" s="7" t="str">
        <f>IF('Payments Export'!A3326="","",'Payments Export'!N3326)</f>
        <v/>
      </c>
      <c r="G3322" s="7" t="str">
        <f>IF('Payments Export'!A3326="","",'Payments Export'!O3326)</f>
        <v/>
      </c>
      <c r="H3322" s="7" t="str">
        <f>IF('Payments Export'!B3326="","",G3322-F3322)</f>
        <v/>
      </c>
      <c r="I3322" s="3" t="str">
        <f>IF(C3322&lt;&gt;"",_xlfn.XLOOKUP(IFERROR(VALUE(C3322),C3322),'Items database'!A:A,'Items database'!B:B),(_xlfn.XLOOKUP(LEFT(E3322,3),Services,Services,"")))</f>
        <v/>
      </c>
      <c r="J3322" s="3" t="str">
        <f t="shared" si="103"/>
        <v/>
      </c>
    </row>
    <row r="3323" spans="1:10" x14ac:dyDescent="0.35">
      <c r="A3323" s="7" t="str">
        <f>IF('Payments Export'!A3327="","",'Payments Export'!A3327)</f>
        <v/>
      </c>
      <c r="B3323" s="7" t="str">
        <f>IF('Payments Export'!A3327="","",'Payments Export'!B3327)</f>
        <v/>
      </c>
      <c r="C3323" s="7" t="str">
        <f>IF(IFERROR(VALUE('Payments Export'!H3327),'Payments Export'!H3327)&lt;&gt;0,IFERROR(VALUE('Payments Export'!H3327),'Payments Export'!H3327),"")</f>
        <v/>
      </c>
      <c r="D3323" s="7" t="str">
        <f>IF('Payments Export'!I3327="","",'Payments Export'!I3327)</f>
        <v/>
      </c>
      <c r="E3323" s="7" t="str">
        <f t="shared" si="102"/>
        <v/>
      </c>
      <c r="F3323" s="7" t="str">
        <f>IF('Payments Export'!A3327="","",'Payments Export'!N3327)</f>
        <v/>
      </c>
      <c r="G3323" s="7" t="str">
        <f>IF('Payments Export'!A3327="","",'Payments Export'!O3327)</f>
        <v/>
      </c>
      <c r="H3323" s="7" t="str">
        <f>IF('Payments Export'!B3327="","",G3323-F3323)</f>
        <v/>
      </c>
      <c r="I3323" s="3" t="str">
        <f>IF(C3323&lt;&gt;"",_xlfn.XLOOKUP(IFERROR(VALUE(C3323),C3323),'Items database'!A:A,'Items database'!B:B),(_xlfn.XLOOKUP(LEFT(E3323,3),Services,Services,"")))</f>
        <v/>
      </c>
      <c r="J3323" s="3" t="str">
        <f t="shared" si="103"/>
        <v/>
      </c>
    </row>
    <row r="3324" spans="1:10" x14ac:dyDescent="0.35">
      <c r="A3324" s="7" t="str">
        <f>IF('Payments Export'!A3328="","",'Payments Export'!A3328)</f>
        <v/>
      </c>
      <c r="B3324" s="7" t="str">
        <f>IF('Payments Export'!A3328="","",'Payments Export'!B3328)</f>
        <v/>
      </c>
      <c r="C3324" s="7" t="str">
        <f>IF(IFERROR(VALUE('Payments Export'!H3328),'Payments Export'!H3328)&lt;&gt;0,IFERROR(VALUE('Payments Export'!H3328),'Payments Export'!H3328),"")</f>
        <v/>
      </c>
      <c r="D3324" s="7" t="str">
        <f>IF('Payments Export'!I3328="","",'Payments Export'!I3328)</f>
        <v/>
      </c>
      <c r="E3324" s="7" t="str">
        <f t="shared" si="102"/>
        <v/>
      </c>
      <c r="F3324" s="7" t="str">
        <f>IF('Payments Export'!A3328="","",'Payments Export'!N3328)</f>
        <v/>
      </c>
      <c r="G3324" s="7" t="str">
        <f>IF('Payments Export'!A3328="","",'Payments Export'!O3328)</f>
        <v/>
      </c>
      <c r="H3324" s="7" t="str">
        <f>IF('Payments Export'!B3328="","",G3324-F3324)</f>
        <v/>
      </c>
      <c r="I3324" s="3" t="str">
        <f>IF(C3324&lt;&gt;"",_xlfn.XLOOKUP(IFERROR(VALUE(C3324),C3324),'Items database'!A:A,'Items database'!B:B),(_xlfn.XLOOKUP(LEFT(E3324,3),Services,Services,"")))</f>
        <v/>
      </c>
      <c r="J3324" s="3" t="str">
        <f t="shared" si="103"/>
        <v/>
      </c>
    </row>
    <row r="3325" spans="1:10" x14ac:dyDescent="0.35">
      <c r="A3325" s="7" t="str">
        <f>IF('Payments Export'!A3329="","",'Payments Export'!A3329)</f>
        <v/>
      </c>
      <c r="B3325" s="7" t="str">
        <f>IF('Payments Export'!A3329="","",'Payments Export'!B3329)</f>
        <v/>
      </c>
      <c r="C3325" s="7" t="str">
        <f>IF(IFERROR(VALUE('Payments Export'!H3329),'Payments Export'!H3329)&lt;&gt;0,IFERROR(VALUE('Payments Export'!H3329),'Payments Export'!H3329),"")</f>
        <v/>
      </c>
      <c r="D3325" s="7" t="str">
        <f>IF('Payments Export'!I3329="","",'Payments Export'!I3329)</f>
        <v/>
      </c>
      <c r="E3325" s="7" t="str">
        <f t="shared" si="102"/>
        <v/>
      </c>
      <c r="F3325" s="7" t="str">
        <f>IF('Payments Export'!A3329="","",'Payments Export'!N3329)</f>
        <v/>
      </c>
      <c r="G3325" s="7" t="str">
        <f>IF('Payments Export'!A3329="","",'Payments Export'!O3329)</f>
        <v/>
      </c>
      <c r="H3325" s="7" t="str">
        <f>IF('Payments Export'!B3329="","",G3325-F3325)</f>
        <v/>
      </c>
      <c r="I3325" s="3" t="str">
        <f>IF(C3325&lt;&gt;"",_xlfn.XLOOKUP(IFERROR(VALUE(C3325),C3325),'Items database'!A:A,'Items database'!B:B),(_xlfn.XLOOKUP(LEFT(E3325,3),Services,Services,"")))</f>
        <v/>
      </c>
      <c r="J3325" s="3" t="str">
        <f t="shared" si="103"/>
        <v/>
      </c>
    </row>
    <row r="3326" spans="1:10" x14ac:dyDescent="0.35">
      <c r="A3326" s="7" t="str">
        <f>IF('Payments Export'!A3330="","",'Payments Export'!A3330)</f>
        <v/>
      </c>
      <c r="B3326" s="7" t="str">
        <f>IF('Payments Export'!A3330="","",'Payments Export'!B3330)</f>
        <v/>
      </c>
      <c r="C3326" s="7" t="str">
        <f>IF(IFERROR(VALUE('Payments Export'!H3330),'Payments Export'!H3330)&lt;&gt;0,IFERROR(VALUE('Payments Export'!H3330),'Payments Export'!H3330),"")</f>
        <v/>
      </c>
      <c r="D3326" s="7" t="str">
        <f>IF('Payments Export'!I3330="","",'Payments Export'!I3330)</f>
        <v/>
      </c>
      <c r="E3326" s="7" t="str">
        <f t="shared" si="102"/>
        <v/>
      </c>
      <c r="F3326" s="7" t="str">
        <f>IF('Payments Export'!A3330="","",'Payments Export'!N3330)</f>
        <v/>
      </c>
      <c r="G3326" s="7" t="str">
        <f>IF('Payments Export'!A3330="","",'Payments Export'!O3330)</f>
        <v/>
      </c>
      <c r="H3326" s="7" t="str">
        <f>IF('Payments Export'!B3330="","",G3326-F3326)</f>
        <v/>
      </c>
      <c r="I3326" s="3" t="str">
        <f>IF(C3326&lt;&gt;"",_xlfn.XLOOKUP(IFERROR(VALUE(C3326),C3326),'Items database'!A:A,'Items database'!B:B),(_xlfn.XLOOKUP(LEFT(E3326,3),Services,Services,"")))</f>
        <v/>
      </c>
      <c r="J3326" s="3" t="str">
        <f t="shared" si="103"/>
        <v/>
      </c>
    </row>
    <row r="3327" spans="1:10" x14ac:dyDescent="0.35">
      <c r="A3327" s="7" t="str">
        <f>IF('Payments Export'!A3331="","",'Payments Export'!A3331)</f>
        <v/>
      </c>
      <c r="B3327" s="7" t="str">
        <f>IF('Payments Export'!A3331="","",'Payments Export'!B3331)</f>
        <v/>
      </c>
      <c r="C3327" s="7" t="str">
        <f>IF(IFERROR(VALUE('Payments Export'!H3331),'Payments Export'!H3331)&lt;&gt;0,IFERROR(VALUE('Payments Export'!H3331),'Payments Export'!H3331),"")</f>
        <v/>
      </c>
      <c r="D3327" s="7" t="str">
        <f>IF('Payments Export'!I3331="","",'Payments Export'!I3331)</f>
        <v/>
      </c>
      <c r="E3327" s="7" t="str">
        <f t="shared" si="102"/>
        <v/>
      </c>
      <c r="F3327" s="7" t="str">
        <f>IF('Payments Export'!A3331="","",'Payments Export'!N3331)</f>
        <v/>
      </c>
      <c r="G3327" s="7" t="str">
        <f>IF('Payments Export'!A3331="","",'Payments Export'!O3331)</f>
        <v/>
      </c>
      <c r="H3327" s="7" t="str">
        <f>IF('Payments Export'!B3331="","",G3327-F3327)</f>
        <v/>
      </c>
      <c r="I3327" s="3" t="str">
        <f>IF(C3327&lt;&gt;"",_xlfn.XLOOKUP(IFERROR(VALUE(C3327),C3327),'Items database'!A:A,'Items database'!B:B),(_xlfn.XLOOKUP(LEFT(E3327,3),Services,Services,"")))</f>
        <v/>
      </c>
      <c r="J3327" s="3" t="str">
        <f t="shared" si="103"/>
        <v/>
      </c>
    </row>
    <row r="3328" spans="1:10" x14ac:dyDescent="0.35">
      <c r="A3328" s="7" t="str">
        <f>IF('Payments Export'!A3332="","",'Payments Export'!A3332)</f>
        <v/>
      </c>
      <c r="B3328" s="7" t="str">
        <f>IF('Payments Export'!A3332="","",'Payments Export'!B3332)</f>
        <v/>
      </c>
      <c r="C3328" s="7" t="str">
        <f>IF(IFERROR(VALUE('Payments Export'!H3332),'Payments Export'!H3332)&lt;&gt;0,IFERROR(VALUE('Payments Export'!H3332),'Payments Export'!H3332),"")</f>
        <v/>
      </c>
      <c r="D3328" s="7" t="str">
        <f>IF('Payments Export'!I3332="","",'Payments Export'!I3332)</f>
        <v/>
      </c>
      <c r="E3328" s="7" t="str">
        <f t="shared" si="102"/>
        <v/>
      </c>
      <c r="F3328" s="7" t="str">
        <f>IF('Payments Export'!A3332="","",'Payments Export'!N3332)</f>
        <v/>
      </c>
      <c r="G3328" s="7" t="str">
        <f>IF('Payments Export'!A3332="","",'Payments Export'!O3332)</f>
        <v/>
      </c>
      <c r="H3328" s="7" t="str">
        <f>IF('Payments Export'!B3332="","",G3328-F3328)</f>
        <v/>
      </c>
      <c r="I3328" s="3" t="str">
        <f>IF(C3328&lt;&gt;"",_xlfn.XLOOKUP(IFERROR(VALUE(C3328),C3328),'Items database'!A:A,'Items database'!B:B),(_xlfn.XLOOKUP(LEFT(E3328,3),Services,Services,"")))</f>
        <v/>
      </c>
      <c r="J3328" s="3" t="str">
        <f t="shared" si="103"/>
        <v/>
      </c>
    </row>
    <row r="3329" spans="1:10" x14ac:dyDescent="0.35">
      <c r="A3329" s="7" t="str">
        <f>IF('Payments Export'!A3333="","",'Payments Export'!A3333)</f>
        <v/>
      </c>
      <c r="B3329" s="7" t="str">
        <f>IF('Payments Export'!A3333="","",'Payments Export'!B3333)</f>
        <v/>
      </c>
      <c r="C3329" s="7" t="str">
        <f>IF(IFERROR(VALUE('Payments Export'!H3333),'Payments Export'!H3333)&lt;&gt;0,IFERROR(VALUE('Payments Export'!H3333),'Payments Export'!H3333),"")</f>
        <v/>
      </c>
      <c r="D3329" s="7" t="str">
        <f>IF('Payments Export'!I3333="","",'Payments Export'!I3333)</f>
        <v/>
      </c>
      <c r="E3329" s="7" t="str">
        <f t="shared" ref="E3329:E3392" si="104">LEFT(D3329,66)</f>
        <v/>
      </c>
      <c r="F3329" s="7" t="str">
        <f>IF('Payments Export'!A3333="","",'Payments Export'!N3333)</f>
        <v/>
      </c>
      <c r="G3329" s="7" t="str">
        <f>IF('Payments Export'!A3333="","",'Payments Export'!O3333)</f>
        <v/>
      </c>
      <c r="H3329" s="7" t="str">
        <f>IF('Payments Export'!B3333="","",G3329-F3329)</f>
        <v/>
      </c>
      <c r="I3329" s="3" t="str">
        <f>IF(C3329&lt;&gt;"",_xlfn.XLOOKUP(IFERROR(VALUE(C3329),C3329),'Items database'!A:A,'Items database'!B:B),(_xlfn.XLOOKUP(LEFT(E3329,3),Services,Services,"")))</f>
        <v/>
      </c>
      <c r="J3329" s="3" t="str">
        <f t="shared" ref="J3329:J3392" si="105">IF(ISNUMBER(F3329)=TRUE,IF(F3329=0,"","GST"),"")</f>
        <v/>
      </c>
    </row>
    <row r="3330" spans="1:10" x14ac:dyDescent="0.35">
      <c r="A3330" s="7" t="str">
        <f>IF('Payments Export'!A3334="","",'Payments Export'!A3334)</f>
        <v/>
      </c>
      <c r="B3330" s="7" t="str">
        <f>IF('Payments Export'!A3334="","",'Payments Export'!B3334)</f>
        <v/>
      </c>
      <c r="C3330" s="7" t="str">
        <f>IF(IFERROR(VALUE('Payments Export'!H3334),'Payments Export'!H3334)&lt;&gt;0,IFERROR(VALUE('Payments Export'!H3334),'Payments Export'!H3334),"")</f>
        <v/>
      </c>
      <c r="D3330" s="7" t="str">
        <f>IF('Payments Export'!I3334="","",'Payments Export'!I3334)</f>
        <v/>
      </c>
      <c r="E3330" s="7" t="str">
        <f t="shared" si="104"/>
        <v/>
      </c>
      <c r="F3330" s="7" t="str">
        <f>IF('Payments Export'!A3334="","",'Payments Export'!N3334)</f>
        <v/>
      </c>
      <c r="G3330" s="7" t="str">
        <f>IF('Payments Export'!A3334="","",'Payments Export'!O3334)</f>
        <v/>
      </c>
      <c r="H3330" s="7" t="str">
        <f>IF('Payments Export'!B3334="","",G3330-F3330)</f>
        <v/>
      </c>
      <c r="I3330" s="3" t="str">
        <f>IF(C3330&lt;&gt;"",_xlfn.XLOOKUP(IFERROR(VALUE(C3330),C3330),'Items database'!A:A,'Items database'!B:B),(_xlfn.XLOOKUP(LEFT(E3330,3),Services,Services,"")))</f>
        <v/>
      </c>
      <c r="J3330" s="3" t="str">
        <f t="shared" si="105"/>
        <v/>
      </c>
    </row>
    <row r="3331" spans="1:10" x14ac:dyDescent="0.35">
      <c r="A3331" s="7" t="str">
        <f>IF('Payments Export'!A3335="","",'Payments Export'!A3335)</f>
        <v/>
      </c>
      <c r="B3331" s="7" t="str">
        <f>IF('Payments Export'!A3335="","",'Payments Export'!B3335)</f>
        <v/>
      </c>
      <c r="C3331" s="7" t="str">
        <f>IF(IFERROR(VALUE('Payments Export'!H3335),'Payments Export'!H3335)&lt;&gt;0,IFERROR(VALUE('Payments Export'!H3335),'Payments Export'!H3335),"")</f>
        <v/>
      </c>
      <c r="D3331" s="7" t="str">
        <f>IF('Payments Export'!I3335="","",'Payments Export'!I3335)</f>
        <v/>
      </c>
      <c r="E3331" s="7" t="str">
        <f t="shared" si="104"/>
        <v/>
      </c>
      <c r="F3331" s="7" t="str">
        <f>IF('Payments Export'!A3335="","",'Payments Export'!N3335)</f>
        <v/>
      </c>
      <c r="G3331" s="7" t="str">
        <f>IF('Payments Export'!A3335="","",'Payments Export'!O3335)</f>
        <v/>
      </c>
      <c r="H3331" s="7" t="str">
        <f>IF('Payments Export'!B3335="","",G3331-F3331)</f>
        <v/>
      </c>
      <c r="I3331" s="3" t="str">
        <f>IF(C3331&lt;&gt;"",_xlfn.XLOOKUP(IFERROR(VALUE(C3331),C3331),'Items database'!A:A,'Items database'!B:B),(_xlfn.XLOOKUP(LEFT(E3331,3),Services,Services,"")))</f>
        <v/>
      </c>
      <c r="J3331" s="3" t="str">
        <f t="shared" si="105"/>
        <v/>
      </c>
    </row>
    <row r="3332" spans="1:10" x14ac:dyDescent="0.35">
      <c r="A3332" s="7" t="str">
        <f>IF('Payments Export'!A3336="","",'Payments Export'!A3336)</f>
        <v/>
      </c>
      <c r="B3332" s="7" t="str">
        <f>IF('Payments Export'!A3336="","",'Payments Export'!B3336)</f>
        <v/>
      </c>
      <c r="C3332" s="7" t="str">
        <f>IF(IFERROR(VALUE('Payments Export'!H3336),'Payments Export'!H3336)&lt;&gt;0,IFERROR(VALUE('Payments Export'!H3336),'Payments Export'!H3336),"")</f>
        <v/>
      </c>
      <c r="D3332" s="7" t="str">
        <f>IF('Payments Export'!I3336="","",'Payments Export'!I3336)</f>
        <v/>
      </c>
      <c r="E3332" s="7" t="str">
        <f t="shared" si="104"/>
        <v/>
      </c>
      <c r="F3332" s="7" t="str">
        <f>IF('Payments Export'!A3336="","",'Payments Export'!N3336)</f>
        <v/>
      </c>
      <c r="G3332" s="7" t="str">
        <f>IF('Payments Export'!A3336="","",'Payments Export'!O3336)</f>
        <v/>
      </c>
      <c r="H3332" s="7" t="str">
        <f>IF('Payments Export'!B3336="","",G3332-F3332)</f>
        <v/>
      </c>
      <c r="I3332" s="3" t="str">
        <f>IF(C3332&lt;&gt;"",_xlfn.XLOOKUP(IFERROR(VALUE(C3332),C3332),'Items database'!A:A,'Items database'!B:B),(_xlfn.XLOOKUP(LEFT(E3332,3),Services,Services,"")))</f>
        <v/>
      </c>
      <c r="J3332" s="3" t="str">
        <f t="shared" si="105"/>
        <v/>
      </c>
    </row>
    <row r="3333" spans="1:10" x14ac:dyDescent="0.35">
      <c r="A3333" s="7" t="str">
        <f>IF('Payments Export'!A3337="","",'Payments Export'!A3337)</f>
        <v/>
      </c>
      <c r="B3333" s="7" t="str">
        <f>IF('Payments Export'!A3337="","",'Payments Export'!B3337)</f>
        <v/>
      </c>
      <c r="C3333" s="7" t="str">
        <f>IF(IFERROR(VALUE('Payments Export'!H3337),'Payments Export'!H3337)&lt;&gt;0,IFERROR(VALUE('Payments Export'!H3337),'Payments Export'!H3337),"")</f>
        <v/>
      </c>
      <c r="D3333" s="7" t="str">
        <f>IF('Payments Export'!I3337="","",'Payments Export'!I3337)</f>
        <v/>
      </c>
      <c r="E3333" s="7" t="str">
        <f t="shared" si="104"/>
        <v/>
      </c>
      <c r="F3333" s="7" t="str">
        <f>IF('Payments Export'!A3337="","",'Payments Export'!N3337)</f>
        <v/>
      </c>
      <c r="G3333" s="7" t="str">
        <f>IF('Payments Export'!A3337="","",'Payments Export'!O3337)</f>
        <v/>
      </c>
      <c r="H3333" s="7" t="str">
        <f>IF('Payments Export'!B3337="","",G3333-F3333)</f>
        <v/>
      </c>
      <c r="I3333" s="3" t="str">
        <f>IF(C3333&lt;&gt;"",_xlfn.XLOOKUP(IFERROR(VALUE(C3333),C3333),'Items database'!A:A,'Items database'!B:B),(_xlfn.XLOOKUP(LEFT(E3333,3),Services,Services,"")))</f>
        <v/>
      </c>
      <c r="J3333" s="3" t="str">
        <f t="shared" si="105"/>
        <v/>
      </c>
    </row>
    <row r="3334" spans="1:10" x14ac:dyDescent="0.35">
      <c r="A3334" s="7" t="str">
        <f>IF('Payments Export'!A3338="","",'Payments Export'!A3338)</f>
        <v/>
      </c>
      <c r="B3334" s="7" t="str">
        <f>IF('Payments Export'!A3338="","",'Payments Export'!B3338)</f>
        <v/>
      </c>
      <c r="C3334" s="7" t="str">
        <f>IF(IFERROR(VALUE('Payments Export'!H3338),'Payments Export'!H3338)&lt;&gt;0,IFERROR(VALUE('Payments Export'!H3338),'Payments Export'!H3338),"")</f>
        <v/>
      </c>
      <c r="D3334" s="7" t="str">
        <f>IF('Payments Export'!I3338="","",'Payments Export'!I3338)</f>
        <v/>
      </c>
      <c r="E3334" s="7" t="str">
        <f t="shared" si="104"/>
        <v/>
      </c>
      <c r="F3334" s="7" t="str">
        <f>IF('Payments Export'!A3338="","",'Payments Export'!N3338)</f>
        <v/>
      </c>
      <c r="G3334" s="7" t="str">
        <f>IF('Payments Export'!A3338="","",'Payments Export'!O3338)</f>
        <v/>
      </c>
      <c r="H3334" s="7" t="str">
        <f>IF('Payments Export'!B3338="","",G3334-F3334)</f>
        <v/>
      </c>
      <c r="I3334" s="3" t="str">
        <f>IF(C3334&lt;&gt;"",_xlfn.XLOOKUP(IFERROR(VALUE(C3334),C3334),'Items database'!A:A,'Items database'!B:B),(_xlfn.XLOOKUP(LEFT(E3334,3),Services,Services,"")))</f>
        <v/>
      </c>
      <c r="J3334" s="3" t="str">
        <f t="shared" si="105"/>
        <v/>
      </c>
    </row>
    <row r="3335" spans="1:10" x14ac:dyDescent="0.35">
      <c r="A3335" s="7" t="str">
        <f>IF('Payments Export'!A3339="","",'Payments Export'!A3339)</f>
        <v/>
      </c>
      <c r="B3335" s="7" t="str">
        <f>IF('Payments Export'!A3339="","",'Payments Export'!B3339)</f>
        <v/>
      </c>
      <c r="C3335" s="7" t="str">
        <f>IF(IFERROR(VALUE('Payments Export'!H3339),'Payments Export'!H3339)&lt;&gt;0,IFERROR(VALUE('Payments Export'!H3339),'Payments Export'!H3339),"")</f>
        <v/>
      </c>
      <c r="D3335" s="7" t="str">
        <f>IF('Payments Export'!I3339="","",'Payments Export'!I3339)</f>
        <v/>
      </c>
      <c r="E3335" s="7" t="str">
        <f t="shared" si="104"/>
        <v/>
      </c>
      <c r="F3335" s="7" t="str">
        <f>IF('Payments Export'!A3339="","",'Payments Export'!N3339)</f>
        <v/>
      </c>
      <c r="G3335" s="7" t="str">
        <f>IF('Payments Export'!A3339="","",'Payments Export'!O3339)</f>
        <v/>
      </c>
      <c r="H3335" s="7" t="str">
        <f>IF('Payments Export'!B3339="","",G3335-F3335)</f>
        <v/>
      </c>
      <c r="I3335" s="3" t="str">
        <f>IF(C3335&lt;&gt;"",_xlfn.XLOOKUP(IFERROR(VALUE(C3335),C3335),'Items database'!A:A,'Items database'!B:B),(_xlfn.XLOOKUP(LEFT(E3335,3),Services,Services,"")))</f>
        <v/>
      </c>
      <c r="J3335" s="3" t="str">
        <f t="shared" si="105"/>
        <v/>
      </c>
    </row>
    <row r="3336" spans="1:10" x14ac:dyDescent="0.35">
      <c r="A3336" s="7" t="str">
        <f>IF('Payments Export'!A3340="","",'Payments Export'!A3340)</f>
        <v/>
      </c>
      <c r="B3336" s="7" t="str">
        <f>IF('Payments Export'!A3340="","",'Payments Export'!B3340)</f>
        <v/>
      </c>
      <c r="C3336" s="7" t="str">
        <f>IF(IFERROR(VALUE('Payments Export'!H3340),'Payments Export'!H3340)&lt;&gt;0,IFERROR(VALUE('Payments Export'!H3340),'Payments Export'!H3340),"")</f>
        <v/>
      </c>
      <c r="D3336" s="7" t="str">
        <f>IF('Payments Export'!I3340="","",'Payments Export'!I3340)</f>
        <v/>
      </c>
      <c r="E3336" s="7" t="str">
        <f t="shared" si="104"/>
        <v/>
      </c>
      <c r="F3336" s="7" t="str">
        <f>IF('Payments Export'!A3340="","",'Payments Export'!N3340)</f>
        <v/>
      </c>
      <c r="G3336" s="7" t="str">
        <f>IF('Payments Export'!A3340="","",'Payments Export'!O3340)</f>
        <v/>
      </c>
      <c r="H3336" s="7" t="str">
        <f>IF('Payments Export'!B3340="","",G3336-F3336)</f>
        <v/>
      </c>
      <c r="I3336" s="3" t="str">
        <f>IF(C3336&lt;&gt;"",_xlfn.XLOOKUP(IFERROR(VALUE(C3336),C3336),'Items database'!A:A,'Items database'!B:B),(_xlfn.XLOOKUP(LEFT(E3336,3),Services,Services,"")))</f>
        <v/>
      </c>
      <c r="J3336" s="3" t="str">
        <f t="shared" si="105"/>
        <v/>
      </c>
    </row>
    <row r="3337" spans="1:10" x14ac:dyDescent="0.35">
      <c r="A3337" s="7" t="str">
        <f>IF('Payments Export'!A3341="","",'Payments Export'!A3341)</f>
        <v/>
      </c>
      <c r="B3337" s="7" t="str">
        <f>IF('Payments Export'!A3341="","",'Payments Export'!B3341)</f>
        <v/>
      </c>
      <c r="C3337" s="7" t="str">
        <f>IF(IFERROR(VALUE('Payments Export'!H3341),'Payments Export'!H3341)&lt;&gt;0,IFERROR(VALUE('Payments Export'!H3341),'Payments Export'!H3341),"")</f>
        <v/>
      </c>
      <c r="D3337" s="7" t="str">
        <f>IF('Payments Export'!I3341="","",'Payments Export'!I3341)</f>
        <v/>
      </c>
      <c r="E3337" s="7" t="str">
        <f t="shared" si="104"/>
        <v/>
      </c>
      <c r="F3337" s="7" t="str">
        <f>IF('Payments Export'!A3341="","",'Payments Export'!N3341)</f>
        <v/>
      </c>
      <c r="G3337" s="7" t="str">
        <f>IF('Payments Export'!A3341="","",'Payments Export'!O3341)</f>
        <v/>
      </c>
      <c r="H3337" s="7" t="str">
        <f>IF('Payments Export'!B3341="","",G3337-F3337)</f>
        <v/>
      </c>
      <c r="I3337" s="3" t="str">
        <f>IF(C3337&lt;&gt;"",_xlfn.XLOOKUP(IFERROR(VALUE(C3337),C3337),'Items database'!A:A,'Items database'!B:B),(_xlfn.XLOOKUP(LEFT(E3337,3),Services,Services,"")))</f>
        <v/>
      </c>
      <c r="J3337" s="3" t="str">
        <f t="shared" si="105"/>
        <v/>
      </c>
    </row>
    <row r="3338" spans="1:10" x14ac:dyDescent="0.35">
      <c r="A3338" s="7" t="str">
        <f>IF('Payments Export'!A3342="","",'Payments Export'!A3342)</f>
        <v/>
      </c>
      <c r="B3338" s="7" t="str">
        <f>IF('Payments Export'!A3342="","",'Payments Export'!B3342)</f>
        <v/>
      </c>
      <c r="C3338" s="7" t="str">
        <f>IF(IFERROR(VALUE('Payments Export'!H3342),'Payments Export'!H3342)&lt;&gt;0,IFERROR(VALUE('Payments Export'!H3342),'Payments Export'!H3342),"")</f>
        <v/>
      </c>
      <c r="D3338" s="7" t="str">
        <f>IF('Payments Export'!I3342="","",'Payments Export'!I3342)</f>
        <v/>
      </c>
      <c r="E3338" s="7" t="str">
        <f t="shared" si="104"/>
        <v/>
      </c>
      <c r="F3338" s="7" t="str">
        <f>IF('Payments Export'!A3342="","",'Payments Export'!N3342)</f>
        <v/>
      </c>
      <c r="G3338" s="7" t="str">
        <f>IF('Payments Export'!A3342="","",'Payments Export'!O3342)</f>
        <v/>
      </c>
      <c r="H3338" s="7" t="str">
        <f>IF('Payments Export'!B3342="","",G3338-F3338)</f>
        <v/>
      </c>
      <c r="I3338" s="3" t="str">
        <f>IF(C3338&lt;&gt;"",_xlfn.XLOOKUP(IFERROR(VALUE(C3338),C3338),'Items database'!A:A,'Items database'!B:B),(_xlfn.XLOOKUP(LEFT(E3338,3),Services,Services,"")))</f>
        <v/>
      </c>
      <c r="J3338" s="3" t="str">
        <f t="shared" si="105"/>
        <v/>
      </c>
    </row>
    <row r="3339" spans="1:10" x14ac:dyDescent="0.35">
      <c r="A3339" s="7" t="str">
        <f>IF('Payments Export'!A3343="","",'Payments Export'!A3343)</f>
        <v/>
      </c>
      <c r="B3339" s="7" t="str">
        <f>IF('Payments Export'!A3343="","",'Payments Export'!B3343)</f>
        <v/>
      </c>
      <c r="C3339" s="7" t="str">
        <f>IF(IFERROR(VALUE('Payments Export'!H3343),'Payments Export'!H3343)&lt;&gt;0,IFERROR(VALUE('Payments Export'!H3343),'Payments Export'!H3343),"")</f>
        <v/>
      </c>
      <c r="D3339" s="7" t="str">
        <f>IF('Payments Export'!I3343="","",'Payments Export'!I3343)</f>
        <v/>
      </c>
      <c r="E3339" s="7" t="str">
        <f t="shared" si="104"/>
        <v/>
      </c>
      <c r="F3339" s="7" t="str">
        <f>IF('Payments Export'!A3343="","",'Payments Export'!N3343)</f>
        <v/>
      </c>
      <c r="G3339" s="7" t="str">
        <f>IF('Payments Export'!A3343="","",'Payments Export'!O3343)</f>
        <v/>
      </c>
      <c r="H3339" s="7" t="str">
        <f>IF('Payments Export'!B3343="","",G3339-F3339)</f>
        <v/>
      </c>
      <c r="I3339" s="3" t="str">
        <f>IF(C3339&lt;&gt;"",_xlfn.XLOOKUP(IFERROR(VALUE(C3339),C3339),'Items database'!A:A,'Items database'!B:B),(_xlfn.XLOOKUP(LEFT(E3339,3),Services,Services,"")))</f>
        <v/>
      </c>
      <c r="J3339" s="3" t="str">
        <f t="shared" si="105"/>
        <v/>
      </c>
    </row>
    <row r="3340" spans="1:10" x14ac:dyDescent="0.35">
      <c r="A3340" s="7" t="str">
        <f>IF('Payments Export'!A3344="","",'Payments Export'!A3344)</f>
        <v/>
      </c>
      <c r="B3340" s="7" t="str">
        <f>IF('Payments Export'!A3344="","",'Payments Export'!B3344)</f>
        <v/>
      </c>
      <c r="C3340" s="7" t="str">
        <f>IF(IFERROR(VALUE('Payments Export'!H3344),'Payments Export'!H3344)&lt;&gt;0,IFERROR(VALUE('Payments Export'!H3344),'Payments Export'!H3344),"")</f>
        <v/>
      </c>
      <c r="D3340" s="7" t="str">
        <f>IF('Payments Export'!I3344="","",'Payments Export'!I3344)</f>
        <v/>
      </c>
      <c r="E3340" s="7" t="str">
        <f t="shared" si="104"/>
        <v/>
      </c>
      <c r="F3340" s="7" t="str">
        <f>IF('Payments Export'!A3344="","",'Payments Export'!N3344)</f>
        <v/>
      </c>
      <c r="G3340" s="7" t="str">
        <f>IF('Payments Export'!A3344="","",'Payments Export'!O3344)</f>
        <v/>
      </c>
      <c r="H3340" s="7" t="str">
        <f>IF('Payments Export'!B3344="","",G3340-F3340)</f>
        <v/>
      </c>
      <c r="I3340" s="3" t="str">
        <f>IF(C3340&lt;&gt;"",_xlfn.XLOOKUP(IFERROR(VALUE(C3340),C3340),'Items database'!A:A,'Items database'!B:B),(_xlfn.XLOOKUP(LEFT(E3340,3),Services,Services,"")))</f>
        <v/>
      </c>
      <c r="J3340" s="3" t="str">
        <f t="shared" si="105"/>
        <v/>
      </c>
    </row>
    <row r="3341" spans="1:10" x14ac:dyDescent="0.35">
      <c r="A3341" s="7" t="str">
        <f>IF('Payments Export'!A3345="","",'Payments Export'!A3345)</f>
        <v/>
      </c>
      <c r="B3341" s="7" t="str">
        <f>IF('Payments Export'!A3345="","",'Payments Export'!B3345)</f>
        <v/>
      </c>
      <c r="C3341" s="7" t="str">
        <f>IF(IFERROR(VALUE('Payments Export'!H3345),'Payments Export'!H3345)&lt;&gt;0,IFERROR(VALUE('Payments Export'!H3345),'Payments Export'!H3345),"")</f>
        <v/>
      </c>
      <c r="D3341" s="7" t="str">
        <f>IF('Payments Export'!I3345="","",'Payments Export'!I3345)</f>
        <v/>
      </c>
      <c r="E3341" s="7" t="str">
        <f t="shared" si="104"/>
        <v/>
      </c>
      <c r="F3341" s="7" t="str">
        <f>IF('Payments Export'!A3345="","",'Payments Export'!N3345)</f>
        <v/>
      </c>
      <c r="G3341" s="7" t="str">
        <f>IF('Payments Export'!A3345="","",'Payments Export'!O3345)</f>
        <v/>
      </c>
      <c r="H3341" s="7" t="str">
        <f>IF('Payments Export'!B3345="","",G3341-F3341)</f>
        <v/>
      </c>
      <c r="I3341" s="3" t="str">
        <f>IF(C3341&lt;&gt;"",_xlfn.XLOOKUP(IFERROR(VALUE(C3341),C3341),'Items database'!A:A,'Items database'!B:B),(_xlfn.XLOOKUP(LEFT(E3341,3),Services,Services,"")))</f>
        <v/>
      </c>
      <c r="J3341" s="3" t="str">
        <f t="shared" si="105"/>
        <v/>
      </c>
    </row>
    <row r="3342" spans="1:10" x14ac:dyDescent="0.35">
      <c r="A3342" s="7" t="str">
        <f>IF('Payments Export'!A3346="","",'Payments Export'!A3346)</f>
        <v/>
      </c>
      <c r="B3342" s="7" t="str">
        <f>IF('Payments Export'!A3346="","",'Payments Export'!B3346)</f>
        <v/>
      </c>
      <c r="C3342" s="7" t="str">
        <f>IF(IFERROR(VALUE('Payments Export'!H3346),'Payments Export'!H3346)&lt;&gt;0,IFERROR(VALUE('Payments Export'!H3346),'Payments Export'!H3346),"")</f>
        <v/>
      </c>
      <c r="D3342" s="7" t="str">
        <f>IF('Payments Export'!I3346="","",'Payments Export'!I3346)</f>
        <v/>
      </c>
      <c r="E3342" s="7" t="str">
        <f t="shared" si="104"/>
        <v/>
      </c>
      <c r="F3342" s="7" t="str">
        <f>IF('Payments Export'!A3346="","",'Payments Export'!N3346)</f>
        <v/>
      </c>
      <c r="G3342" s="7" t="str">
        <f>IF('Payments Export'!A3346="","",'Payments Export'!O3346)</f>
        <v/>
      </c>
      <c r="H3342" s="7" t="str">
        <f>IF('Payments Export'!B3346="","",G3342-F3342)</f>
        <v/>
      </c>
      <c r="I3342" s="3" t="str">
        <f>IF(C3342&lt;&gt;"",_xlfn.XLOOKUP(IFERROR(VALUE(C3342),C3342),'Items database'!A:A,'Items database'!B:B),(_xlfn.XLOOKUP(LEFT(E3342,3),Services,Services,"")))</f>
        <v/>
      </c>
      <c r="J3342" s="3" t="str">
        <f t="shared" si="105"/>
        <v/>
      </c>
    </row>
    <row r="3343" spans="1:10" x14ac:dyDescent="0.35">
      <c r="A3343" s="7" t="str">
        <f>IF('Payments Export'!A3347="","",'Payments Export'!A3347)</f>
        <v/>
      </c>
      <c r="B3343" s="7" t="str">
        <f>IF('Payments Export'!A3347="","",'Payments Export'!B3347)</f>
        <v/>
      </c>
      <c r="C3343" s="7" t="str">
        <f>IF(IFERROR(VALUE('Payments Export'!H3347),'Payments Export'!H3347)&lt;&gt;0,IFERROR(VALUE('Payments Export'!H3347),'Payments Export'!H3347),"")</f>
        <v/>
      </c>
      <c r="D3343" s="7" t="str">
        <f>IF('Payments Export'!I3347="","",'Payments Export'!I3347)</f>
        <v/>
      </c>
      <c r="E3343" s="7" t="str">
        <f t="shared" si="104"/>
        <v/>
      </c>
      <c r="F3343" s="7" t="str">
        <f>IF('Payments Export'!A3347="","",'Payments Export'!N3347)</f>
        <v/>
      </c>
      <c r="G3343" s="7" t="str">
        <f>IF('Payments Export'!A3347="","",'Payments Export'!O3347)</f>
        <v/>
      </c>
      <c r="H3343" s="7" t="str">
        <f>IF('Payments Export'!B3347="","",G3343-F3343)</f>
        <v/>
      </c>
      <c r="I3343" s="3" t="str">
        <f>IF(C3343&lt;&gt;"",_xlfn.XLOOKUP(IFERROR(VALUE(C3343),C3343),'Items database'!A:A,'Items database'!B:B),(_xlfn.XLOOKUP(LEFT(E3343,3),Services,Services,"")))</f>
        <v/>
      </c>
      <c r="J3343" s="3" t="str">
        <f t="shared" si="105"/>
        <v/>
      </c>
    </row>
    <row r="3344" spans="1:10" x14ac:dyDescent="0.35">
      <c r="A3344" s="7" t="str">
        <f>IF('Payments Export'!A3348="","",'Payments Export'!A3348)</f>
        <v/>
      </c>
      <c r="B3344" s="7" t="str">
        <f>IF('Payments Export'!A3348="","",'Payments Export'!B3348)</f>
        <v/>
      </c>
      <c r="C3344" s="7" t="str">
        <f>IF(IFERROR(VALUE('Payments Export'!H3348),'Payments Export'!H3348)&lt;&gt;0,IFERROR(VALUE('Payments Export'!H3348),'Payments Export'!H3348),"")</f>
        <v/>
      </c>
      <c r="D3344" s="7" t="str">
        <f>IF('Payments Export'!I3348="","",'Payments Export'!I3348)</f>
        <v/>
      </c>
      <c r="E3344" s="7" t="str">
        <f t="shared" si="104"/>
        <v/>
      </c>
      <c r="F3344" s="7" t="str">
        <f>IF('Payments Export'!A3348="","",'Payments Export'!N3348)</f>
        <v/>
      </c>
      <c r="G3344" s="7" t="str">
        <f>IF('Payments Export'!A3348="","",'Payments Export'!O3348)</f>
        <v/>
      </c>
      <c r="H3344" s="7" t="str">
        <f>IF('Payments Export'!B3348="","",G3344-F3344)</f>
        <v/>
      </c>
      <c r="I3344" s="3" t="str">
        <f>IF(C3344&lt;&gt;"",_xlfn.XLOOKUP(IFERROR(VALUE(C3344),C3344),'Items database'!A:A,'Items database'!B:B),(_xlfn.XLOOKUP(LEFT(E3344,3),Services,Services,"")))</f>
        <v/>
      </c>
      <c r="J3344" s="3" t="str">
        <f t="shared" si="105"/>
        <v/>
      </c>
    </row>
    <row r="3345" spans="1:10" x14ac:dyDescent="0.35">
      <c r="A3345" s="7" t="str">
        <f>IF('Payments Export'!A3349="","",'Payments Export'!A3349)</f>
        <v/>
      </c>
      <c r="B3345" s="7" t="str">
        <f>IF('Payments Export'!A3349="","",'Payments Export'!B3349)</f>
        <v/>
      </c>
      <c r="C3345" s="7" t="str">
        <f>IF(IFERROR(VALUE('Payments Export'!H3349),'Payments Export'!H3349)&lt;&gt;0,IFERROR(VALUE('Payments Export'!H3349),'Payments Export'!H3349),"")</f>
        <v/>
      </c>
      <c r="D3345" s="7" t="str">
        <f>IF('Payments Export'!I3349="","",'Payments Export'!I3349)</f>
        <v/>
      </c>
      <c r="E3345" s="7" t="str">
        <f t="shared" si="104"/>
        <v/>
      </c>
      <c r="F3345" s="7" t="str">
        <f>IF('Payments Export'!A3349="","",'Payments Export'!N3349)</f>
        <v/>
      </c>
      <c r="G3345" s="7" t="str">
        <f>IF('Payments Export'!A3349="","",'Payments Export'!O3349)</f>
        <v/>
      </c>
      <c r="H3345" s="7" t="str">
        <f>IF('Payments Export'!B3349="","",G3345-F3345)</f>
        <v/>
      </c>
      <c r="I3345" s="3" t="str">
        <f>IF(C3345&lt;&gt;"",_xlfn.XLOOKUP(IFERROR(VALUE(C3345),C3345),'Items database'!A:A,'Items database'!B:B),(_xlfn.XLOOKUP(LEFT(E3345,3),Services,Services,"")))</f>
        <v/>
      </c>
      <c r="J3345" s="3" t="str">
        <f t="shared" si="105"/>
        <v/>
      </c>
    </row>
    <row r="3346" spans="1:10" x14ac:dyDescent="0.35">
      <c r="A3346" s="7" t="str">
        <f>IF('Payments Export'!A3350="","",'Payments Export'!A3350)</f>
        <v/>
      </c>
      <c r="B3346" s="7" t="str">
        <f>IF('Payments Export'!A3350="","",'Payments Export'!B3350)</f>
        <v/>
      </c>
      <c r="C3346" s="7" t="str">
        <f>IF(IFERROR(VALUE('Payments Export'!H3350),'Payments Export'!H3350)&lt;&gt;0,IFERROR(VALUE('Payments Export'!H3350),'Payments Export'!H3350),"")</f>
        <v/>
      </c>
      <c r="D3346" s="7" t="str">
        <f>IF('Payments Export'!I3350="","",'Payments Export'!I3350)</f>
        <v/>
      </c>
      <c r="E3346" s="7" t="str">
        <f t="shared" si="104"/>
        <v/>
      </c>
      <c r="F3346" s="7" t="str">
        <f>IF('Payments Export'!A3350="","",'Payments Export'!N3350)</f>
        <v/>
      </c>
      <c r="G3346" s="7" t="str">
        <f>IF('Payments Export'!A3350="","",'Payments Export'!O3350)</f>
        <v/>
      </c>
      <c r="H3346" s="7" t="str">
        <f>IF('Payments Export'!B3350="","",G3346-F3346)</f>
        <v/>
      </c>
      <c r="I3346" s="3" t="str">
        <f>IF(C3346&lt;&gt;"",_xlfn.XLOOKUP(IFERROR(VALUE(C3346),C3346),'Items database'!A:A,'Items database'!B:B),(_xlfn.XLOOKUP(LEFT(E3346,3),Services,Services,"")))</f>
        <v/>
      </c>
      <c r="J3346" s="3" t="str">
        <f t="shared" si="105"/>
        <v/>
      </c>
    </row>
    <row r="3347" spans="1:10" x14ac:dyDescent="0.35">
      <c r="A3347" s="7" t="str">
        <f>IF('Payments Export'!A3351="","",'Payments Export'!A3351)</f>
        <v/>
      </c>
      <c r="B3347" s="7" t="str">
        <f>IF('Payments Export'!A3351="","",'Payments Export'!B3351)</f>
        <v/>
      </c>
      <c r="C3347" s="7" t="str">
        <f>IF(IFERROR(VALUE('Payments Export'!H3351),'Payments Export'!H3351)&lt;&gt;0,IFERROR(VALUE('Payments Export'!H3351),'Payments Export'!H3351),"")</f>
        <v/>
      </c>
      <c r="D3347" s="7" t="str">
        <f>IF('Payments Export'!I3351="","",'Payments Export'!I3351)</f>
        <v/>
      </c>
      <c r="E3347" s="7" t="str">
        <f t="shared" si="104"/>
        <v/>
      </c>
      <c r="F3347" s="7" t="str">
        <f>IF('Payments Export'!A3351="","",'Payments Export'!N3351)</f>
        <v/>
      </c>
      <c r="G3347" s="7" t="str">
        <f>IF('Payments Export'!A3351="","",'Payments Export'!O3351)</f>
        <v/>
      </c>
      <c r="H3347" s="7" t="str">
        <f>IF('Payments Export'!B3351="","",G3347-F3347)</f>
        <v/>
      </c>
      <c r="I3347" s="3" t="str">
        <f>IF(C3347&lt;&gt;"",_xlfn.XLOOKUP(IFERROR(VALUE(C3347),C3347),'Items database'!A:A,'Items database'!B:B),(_xlfn.XLOOKUP(LEFT(E3347,3),Services,Services,"")))</f>
        <v/>
      </c>
      <c r="J3347" s="3" t="str">
        <f t="shared" si="105"/>
        <v/>
      </c>
    </row>
    <row r="3348" spans="1:10" x14ac:dyDescent="0.35">
      <c r="A3348" s="7" t="str">
        <f>IF('Payments Export'!A3352="","",'Payments Export'!A3352)</f>
        <v/>
      </c>
      <c r="B3348" s="7" t="str">
        <f>IF('Payments Export'!A3352="","",'Payments Export'!B3352)</f>
        <v/>
      </c>
      <c r="C3348" s="7" t="str">
        <f>IF(IFERROR(VALUE('Payments Export'!H3352),'Payments Export'!H3352)&lt;&gt;0,IFERROR(VALUE('Payments Export'!H3352),'Payments Export'!H3352),"")</f>
        <v/>
      </c>
      <c r="D3348" s="7" t="str">
        <f>IF('Payments Export'!I3352="","",'Payments Export'!I3352)</f>
        <v/>
      </c>
      <c r="E3348" s="7" t="str">
        <f t="shared" si="104"/>
        <v/>
      </c>
      <c r="F3348" s="7" t="str">
        <f>IF('Payments Export'!A3352="","",'Payments Export'!N3352)</f>
        <v/>
      </c>
      <c r="G3348" s="7" t="str">
        <f>IF('Payments Export'!A3352="","",'Payments Export'!O3352)</f>
        <v/>
      </c>
      <c r="H3348" s="7" t="str">
        <f>IF('Payments Export'!B3352="","",G3348-F3348)</f>
        <v/>
      </c>
      <c r="I3348" s="3" t="str">
        <f>IF(C3348&lt;&gt;"",_xlfn.XLOOKUP(IFERROR(VALUE(C3348),C3348),'Items database'!A:A,'Items database'!B:B),(_xlfn.XLOOKUP(LEFT(E3348,3),Services,Services,"")))</f>
        <v/>
      </c>
      <c r="J3348" s="3" t="str">
        <f t="shared" si="105"/>
        <v/>
      </c>
    </row>
    <row r="3349" spans="1:10" x14ac:dyDescent="0.35">
      <c r="A3349" s="7" t="str">
        <f>IF('Payments Export'!A3353="","",'Payments Export'!A3353)</f>
        <v/>
      </c>
      <c r="B3349" s="7" t="str">
        <f>IF('Payments Export'!A3353="","",'Payments Export'!B3353)</f>
        <v/>
      </c>
      <c r="C3349" s="7" t="str">
        <f>IF(IFERROR(VALUE('Payments Export'!H3353),'Payments Export'!H3353)&lt;&gt;0,IFERROR(VALUE('Payments Export'!H3353),'Payments Export'!H3353),"")</f>
        <v/>
      </c>
      <c r="D3349" s="7" t="str">
        <f>IF('Payments Export'!I3353="","",'Payments Export'!I3353)</f>
        <v/>
      </c>
      <c r="E3349" s="7" t="str">
        <f t="shared" si="104"/>
        <v/>
      </c>
      <c r="F3349" s="7" t="str">
        <f>IF('Payments Export'!A3353="","",'Payments Export'!N3353)</f>
        <v/>
      </c>
      <c r="G3349" s="7" t="str">
        <f>IF('Payments Export'!A3353="","",'Payments Export'!O3353)</f>
        <v/>
      </c>
      <c r="H3349" s="7" t="str">
        <f>IF('Payments Export'!B3353="","",G3349-F3349)</f>
        <v/>
      </c>
      <c r="I3349" s="3" t="str">
        <f>IF(C3349&lt;&gt;"",_xlfn.XLOOKUP(IFERROR(VALUE(C3349),C3349),'Items database'!A:A,'Items database'!B:B),(_xlfn.XLOOKUP(LEFT(E3349,3),Services,Services,"")))</f>
        <v/>
      </c>
      <c r="J3349" s="3" t="str">
        <f t="shared" si="105"/>
        <v/>
      </c>
    </row>
    <row r="3350" spans="1:10" x14ac:dyDescent="0.35">
      <c r="A3350" s="7" t="str">
        <f>IF('Payments Export'!A3354="","",'Payments Export'!A3354)</f>
        <v/>
      </c>
      <c r="B3350" s="7" t="str">
        <f>IF('Payments Export'!A3354="","",'Payments Export'!B3354)</f>
        <v/>
      </c>
      <c r="C3350" s="7" t="str">
        <f>IF(IFERROR(VALUE('Payments Export'!H3354),'Payments Export'!H3354)&lt;&gt;0,IFERROR(VALUE('Payments Export'!H3354),'Payments Export'!H3354),"")</f>
        <v/>
      </c>
      <c r="D3350" s="7" t="str">
        <f>IF('Payments Export'!I3354="","",'Payments Export'!I3354)</f>
        <v/>
      </c>
      <c r="E3350" s="7" t="str">
        <f t="shared" si="104"/>
        <v/>
      </c>
      <c r="F3350" s="7" t="str">
        <f>IF('Payments Export'!A3354="","",'Payments Export'!N3354)</f>
        <v/>
      </c>
      <c r="G3350" s="7" t="str">
        <f>IF('Payments Export'!A3354="","",'Payments Export'!O3354)</f>
        <v/>
      </c>
      <c r="H3350" s="7" t="str">
        <f>IF('Payments Export'!B3354="","",G3350-F3350)</f>
        <v/>
      </c>
      <c r="I3350" s="3" t="str">
        <f>IF(C3350&lt;&gt;"",_xlfn.XLOOKUP(IFERROR(VALUE(C3350),C3350),'Items database'!A:A,'Items database'!B:B),(_xlfn.XLOOKUP(LEFT(E3350,3),Services,Services,"")))</f>
        <v/>
      </c>
      <c r="J3350" s="3" t="str">
        <f t="shared" si="105"/>
        <v/>
      </c>
    </row>
    <row r="3351" spans="1:10" x14ac:dyDescent="0.35">
      <c r="A3351" s="7" t="str">
        <f>IF('Payments Export'!A3355="","",'Payments Export'!A3355)</f>
        <v/>
      </c>
      <c r="B3351" s="7" t="str">
        <f>IF('Payments Export'!A3355="","",'Payments Export'!B3355)</f>
        <v/>
      </c>
      <c r="C3351" s="7" t="str">
        <f>IF(IFERROR(VALUE('Payments Export'!H3355),'Payments Export'!H3355)&lt;&gt;0,IFERROR(VALUE('Payments Export'!H3355),'Payments Export'!H3355),"")</f>
        <v/>
      </c>
      <c r="D3351" s="7" t="str">
        <f>IF('Payments Export'!I3355="","",'Payments Export'!I3355)</f>
        <v/>
      </c>
      <c r="E3351" s="7" t="str">
        <f t="shared" si="104"/>
        <v/>
      </c>
      <c r="F3351" s="7" t="str">
        <f>IF('Payments Export'!A3355="","",'Payments Export'!N3355)</f>
        <v/>
      </c>
      <c r="G3351" s="7" t="str">
        <f>IF('Payments Export'!A3355="","",'Payments Export'!O3355)</f>
        <v/>
      </c>
      <c r="H3351" s="7" t="str">
        <f>IF('Payments Export'!B3355="","",G3351-F3351)</f>
        <v/>
      </c>
      <c r="I3351" s="3" t="str">
        <f>IF(C3351&lt;&gt;"",_xlfn.XLOOKUP(IFERROR(VALUE(C3351),C3351),'Items database'!A:A,'Items database'!B:B),(_xlfn.XLOOKUP(LEFT(E3351,3),Services,Services,"")))</f>
        <v/>
      </c>
      <c r="J3351" s="3" t="str">
        <f t="shared" si="105"/>
        <v/>
      </c>
    </row>
    <row r="3352" spans="1:10" x14ac:dyDescent="0.35">
      <c r="A3352" s="7" t="str">
        <f>IF('Payments Export'!A3356="","",'Payments Export'!A3356)</f>
        <v/>
      </c>
      <c r="B3352" s="7" t="str">
        <f>IF('Payments Export'!A3356="","",'Payments Export'!B3356)</f>
        <v/>
      </c>
      <c r="C3352" s="7" t="str">
        <f>IF(IFERROR(VALUE('Payments Export'!H3356),'Payments Export'!H3356)&lt;&gt;0,IFERROR(VALUE('Payments Export'!H3356),'Payments Export'!H3356),"")</f>
        <v/>
      </c>
      <c r="D3352" s="7" t="str">
        <f>IF('Payments Export'!I3356="","",'Payments Export'!I3356)</f>
        <v/>
      </c>
      <c r="E3352" s="7" t="str">
        <f t="shared" si="104"/>
        <v/>
      </c>
      <c r="F3352" s="7" t="str">
        <f>IF('Payments Export'!A3356="","",'Payments Export'!N3356)</f>
        <v/>
      </c>
      <c r="G3352" s="7" t="str">
        <f>IF('Payments Export'!A3356="","",'Payments Export'!O3356)</f>
        <v/>
      </c>
      <c r="H3352" s="7" t="str">
        <f>IF('Payments Export'!B3356="","",G3352-F3352)</f>
        <v/>
      </c>
      <c r="I3352" s="3" t="str">
        <f>IF(C3352&lt;&gt;"",_xlfn.XLOOKUP(IFERROR(VALUE(C3352),C3352),'Items database'!A:A,'Items database'!B:B),(_xlfn.XLOOKUP(LEFT(E3352,3),Services,Services,"")))</f>
        <v/>
      </c>
      <c r="J3352" s="3" t="str">
        <f t="shared" si="105"/>
        <v/>
      </c>
    </row>
    <row r="3353" spans="1:10" x14ac:dyDescent="0.35">
      <c r="A3353" s="7" t="str">
        <f>IF('Payments Export'!A3357="","",'Payments Export'!A3357)</f>
        <v/>
      </c>
      <c r="B3353" s="7" t="str">
        <f>IF('Payments Export'!A3357="","",'Payments Export'!B3357)</f>
        <v/>
      </c>
      <c r="C3353" s="7" t="str">
        <f>IF(IFERROR(VALUE('Payments Export'!H3357),'Payments Export'!H3357)&lt;&gt;0,IFERROR(VALUE('Payments Export'!H3357),'Payments Export'!H3357),"")</f>
        <v/>
      </c>
      <c r="D3353" s="7" t="str">
        <f>IF('Payments Export'!I3357="","",'Payments Export'!I3357)</f>
        <v/>
      </c>
      <c r="E3353" s="7" t="str">
        <f t="shared" si="104"/>
        <v/>
      </c>
      <c r="F3353" s="7" t="str">
        <f>IF('Payments Export'!A3357="","",'Payments Export'!N3357)</f>
        <v/>
      </c>
      <c r="G3353" s="7" t="str">
        <f>IF('Payments Export'!A3357="","",'Payments Export'!O3357)</f>
        <v/>
      </c>
      <c r="H3353" s="7" t="str">
        <f>IF('Payments Export'!B3357="","",G3353-F3353)</f>
        <v/>
      </c>
      <c r="I3353" s="3" t="str">
        <f>IF(C3353&lt;&gt;"",_xlfn.XLOOKUP(IFERROR(VALUE(C3353),C3353),'Items database'!A:A,'Items database'!B:B),(_xlfn.XLOOKUP(LEFT(E3353,3),Services,Services,"")))</f>
        <v/>
      </c>
      <c r="J3353" s="3" t="str">
        <f t="shared" si="105"/>
        <v/>
      </c>
    </row>
    <row r="3354" spans="1:10" x14ac:dyDescent="0.35">
      <c r="A3354" s="7" t="str">
        <f>IF('Payments Export'!A3358="","",'Payments Export'!A3358)</f>
        <v/>
      </c>
      <c r="B3354" s="7" t="str">
        <f>IF('Payments Export'!A3358="","",'Payments Export'!B3358)</f>
        <v/>
      </c>
      <c r="C3354" s="7" t="str">
        <f>IF(IFERROR(VALUE('Payments Export'!H3358),'Payments Export'!H3358)&lt;&gt;0,IFERROR(VALUE('Payments Export'!H3358),'Payments Export'!H3358),"")</f>
        <v/>
      </c>
      <c r="D3354" s="7" t="str">
        <f>IF('Payments Export'!I3358="","",'Payments Export'!I3358)</f>
        <v/>
      </c>
      <c r="E3354" s="7" t="str">
        <f t="shared" si="104"/>
        <v/>
      </c>
      <c r="F3354" s="7" t="str">
        <f>IF('Payments Export'!A3358="","",'Payments Export'!N3358)</f>
        <v/>
      </c>
      <c r="G3354" s="7" t="str">
        <f>IF('Payments Export'!A3358="","",'Payments Export'!O3358)</f>
        <v/>
      </c>
      <c r="H3354" s="7" t="str">
        <f>IF('Payments Export'!B3358="","",G3354-F3354)</f>
        <v/>
      </c>
      <c r="I3354" s="3" t="str">
        <f>IF(C3354&lt;&gt;"",_xlfn.XLOOKUP(IFERROR(VALUE(C3354),C3354),'Items database'!A:A,'Items database'!B:B),(_xlfn.XLOOKUP(LEFT(E3354,3),Services,Services,"")))</f>
        <v/>
      </c>
      <c r="J3354" s="3" t="str">
        <f t="shared" si="105"/>
        <v/>
      </c>
    </row>
    <row r="3355" spans="1:10" x14ac:dyDescent="0.35">
      <c r="A3355" s="7" t="str">
        <f>IF('Payments Export'!A3359="","",'Payments Export'!A3359)</f>
        <v/>
      </c>
      <c r="B3355" s="7" t="str">
        <f>IF('Payments Export'!A3359="","",'Payments Export'!B3359)</f>
        <v/>
      </c>
      <c r="C3355" s="7" t="str">
        <f>IF(IFERROR(VALUE('Payments Export'!H3359),'Payments Export'!H3359)&lt;&gt;0,IFERROR(VALUE('Payments Export'!H3359),'Payments Export'!H3359),"")</f>
        <v/>
      </c>
      <c r="D3355" s="7" t="str">
        <f>IF('Payments Export'!I3359="","",'Payments Export'!I3359)</f>
        <v/>
      </c>
      <c r="E3355" s="7" t="str">
        <f t="shared" si="104"/>
        <v/>
      </c>
      <c r="F3355" s="7" t="str">
        <f>IF('Payments Export'!A3359="","",'Payments Export'!N3359)</f>
        <v/>
      </c>
      <c r="G3355" s="7" t="str">
        <f>IF('Payments Export'!A3359="","",'Payments Export'!O3359)</f>
        <v/>
      </c>
      <c r="H3355" s="7" t="str">
        <f>IF('Payments Export'!B3359="","",G3355-F3355)</f>
        <v/>
      </c>
      <c r="I3355" s="3" t="str">
        <f>IF(C3355&lt;&gt;"",_xlfn.XLOOKUP(IFERROR(VALUE(C3355),C3355),'Items database'!A:A,'Items database'!B:B),(_xlfn.XLOOKUP(LEFT(E3355,3),Services,Services,"")))</f>
        <v/>
      </c>
      <c r="J3355" s="3" t="str">
        <f t="shared" si="105"/>
        <v/>
      </c>
    </row>
    <row r="3356" spans="1:10" x14ac:dyDescent="0.35">
      <c r="A3356" s="7" t="str">
        <f>IF('Payments Export'!A3360="","",'Payments Export'!A3360)</f>
        <v/>
      </c>
      <c r="B3356" s="7" t="str">
        <f>IF('Payments Export'!A3360="","",'Payments Export'!B3360)</f>
        <v/>
      </c>
      <c r="C3356" s="7" t="str">
        <f>IF(IFERROR(VALUE('Payments Export'!H3360),'Payments Export'!H3360)&lt;&gt;0,IFERROR(VALUE('Payments Export'!H3360),'Payments Export'!H3360),"")</f>
        <v/>
      </c>
      <c r="D3356" s="7" t="str">
        <f>IF('Payments Export'!I3360="","",'Payments Export'!I3360)</f>
        <v/>
      </c>
      <c r="E3356" s="7" t="str">
        <f t="shared" si="104"/>
        <v/>
      </c>
      <c r="F3356" s="7" t="str">
        <f>IF('Payments Export'!A3360="","",'Payments Export'!N3360)</f>
        <v/>
      </c>
      <c r="G3356" s="7" t="str">
        <f>IF('Payments Export'!A3360="","",'Payments Export'!O3360)</f>
        <v/>
      </c>
      <c r="H3356" s="7" t="str">
        <f>IF('Payments Export'!B3360="","",G3356-F3356)</f>
        <v/>
      </c>
      <c r="I3356" s="3" t="str">
        <f>IF(C3356&lt;&gt;"",_xlfn.XLOOKUP(IFERROR(VALUE(C3356),C3356),'Items database'!A:A,'Items database'!B:B),(_xlfn.XLOOKUP(LEFT(E3356,3),Services,Services,"")))</f>
        <v/>
      </c>
      <c r="J3356" s="3" t="str">
        <f t="shared" si="105"/>
        <v/>
      </c>
    </row>
    <row r="3357" spans="1:10" x14ac:dyDescent="0.35">
      <c r="A3357" s="7" t="str">
        <f>IF('Payments Export'!A3361="","",'Payments Export'!A3361)</f>
        <v/>
      </c>
      <c r="B3357" s="7" t="str">
        <f>IF('Payments Export'!A3361="","",'Payments Export'!B3361)</f>
        <v/>
      </c>
      <c r="C3357" s="7" t="str">
        <f>IF(IFERROR(VALUE('Payments Export'!H3361),'Payments Export'!H3361)&lt;&gt;0,IFERROR(VALUE('Payments Export'!H3361),'Payments Export'!H3361),"")</f>
        <v/>
      </c>
      <c r="D3357" s="7" t="str">
        <f>IF('Payments Export'!I3361="","",'Payments Export'!I3361)</f>
        <v/>
      </c>
      <c r="E3357" s="7" t="str">
        <f t="shared" si="104"/>
        <v/>
      </c>
      <c r="F3357" s="7" t="str">
        <f>IF('Payments Export'!A3361="","",'Payments Export'!N3361)</f>
        <v/>
      </c>
      <c r="G3357" s="7" t="str">
        <f>IF('Payments Export'!A3361="","",'Payments Export'!O3361)</f>
        <v/>
      </c>
      <c r="H3357" s="7" t="str">
        <f>IF('Payments Export'!B3361="","",G3357-F3357)</f>
        <v/>
      </c>
      <c r="I3357" s="3" t="str">
        <f>IF(C3357&lt;&gt;"",_xlfn.XLOOKUP(IFERROR(VALUE(C3357),C3357),'Items database'!A:A,'Items database'!B:B),(_xlfn.XLOOKUP(LEFT(E3357,3),Services,Services,"")))</f>
        <v/>
      </c>
      <c r="J3357" s="3" t="str">
        <f t="shared" si="105"/>
        <v/>
      </c>
    </row>
    <row r="3358" spans="1:10" x14ac:dyDescent="0.35">
      <c r="A3358" s="7" t="str">
        <f>IF('Payments Export'!A3362="","",'Payments Export'!A3362)</f>
        <v/>
      </c>
      <c r="B3358" s="7" t="str">
        <f>IF('Payments Export'!A3362="","",'Payments Export'!B3362)</f>
        <v/>
      </c>
      <c r="C3358" s="7" t="str">
        <f>IF(IFERROR(VALUE('Payments Export'!H3362),'Payments Export'!H3362)&lt;&gt;0,IFERROR(VALUE('Payments Export'!H3362),'Payments Export'!H3362),"")</f>
        <v/>
      </c>
      <c r="D3358" s="7" t="str">
        <f>IF('Payments Export'!I3362="","",'Payments Export'!I3362)</f>
        <v/>
      </c>
      <c r="E3358" s="7" t="str">
        <f t="shared" si="104"/>
        <v/>
      </c>
      <c r="F3358" s="7" t="str">
        <f>IF('Payments Export'!A3362="","",'Payments Export'!N3362)</f>
        <v/>
      </c>
      <c r="G3358" s="7" t="str">
        <f>IF('Payments Export'!A3362="","",'Payments Export'!O3362)</f>
        <v/>
      </c>
      <c r="H3358" s="7" t="str">
        <f>IF('Payments Export'!B3362="","",G3358-F3358)</f>
        <v/>
      </c>
      <c r="I3358" s="3" t="str">
        <f>IF(C3358&lt;&gt;"",_xlfn.XLOOKUP(IFERROR(VALUE(C3358),C3358),'Items database'!A:A,'Items database'!B:B),(_xlfn.XLOOKUP(LEFT(E3358,3),Services,Services,"")))</f>
        <v/>
      </c>
      <c r="J3358" s="3" t="str">
        <f t="shared" si="105"/>
        <v/>
      </c>
    </row>
    <row r="3359" spans="1:10" x14ac:dyDescent="0.35">
      <c r="A3359" s="7" t="str">
        <f>IF('Payments Export'!A3363="","",'Payments Export'!A3363)</f>
        <v/>
      </c>
      <c r="B3359" s="7" t="str">
        <f>IF('Payments Export'!A3363="","",'Payments Export'!B3363)</f>
        <v/>
      </c>
      <c r="C3359" s="7" t="str">
        <f>IF(IFERROR(VALUE('Payments Export'!H3363),'Payments Export'!H3363)&lt;&gt;0,IFERROR(VALUE('Payments Export'!H3363),'Payments Export'!H3363),"")</f>
        <v/>
      </c>
      <c r="D3359" s="7" t="str">
        <f>IF('Payments Export'!I3363="","",'Payments Export'!I3363)</f>
        <v/>
      </c>
      <c r="E3359" s="7" t="str">
        <f t="shared" si="104"/>
        <v/>
      </c>
      <c r="F3359" s="7" t="str">
        <f>IF('Payments Export'!A3363="","",'Payments Export'!N3363)</f>
        <v/>
      </c>
      <c r="G3359" s="7" t="str">
        <f>IF('Payments Export'!A3363="","",'Payments Export'!O3363)</f>
        <v/>
      </c>
      <c r="H3359" s="7" t="str">
        <f>IF('Payments Export'!B3363="","",G3359-F3359)</f>
        <v/>
      </c>
      <c r="I3359" s="3" t="str">
        <f>IF(C3359&lt;&gt;"",_xlfn.XLOOKUP(IFERROR(VALUE(C3359),C3359),'Items database'!A:A,'Items database'!B:B),(_xlfn.XLOOKUP(LEFT(E3359,3),Services,Services,"")))</f>
        <v/>
      </c>
      <c r="J3359" s="3" t="str">
        <f t="shared" si="105"/>
        <v/>
      </c>
    </row>
    <row r="3360" spans="1:10" x14ac:dyDescent="0.35">
      <c r="A3360" s="7" t="str">
        <f>IF('Payments Export'!A3364="","",'Payments Export'!A3364)</f>
        <v/>
      </c>
      <c r="B3360" s="7" t="str">
        <f>IF('Payments Export'!A3364="","",'Payments Export'!B3364)</f>
        <v/>
      </c>
      <c r="C3360" s="7" t="str">
        <f>IF(IFERROR(VALUE('Payments Export'!H3364),'Payments Export'!H3364)&lt;&gt;0,IFERROR(VALUE('Payments Export'!H3364),'Payments Export'!H3364),"")</f>
        <v/>
      </c>
      <c r="D3360" s="7" t="str">
        <f>IF('Payments Export'!I3364="","",'Payments Export'!I3364)</f>
        <v/>
      </c>
      <c r="E3360" s="7" t="str">
        <f t="shared" si="104"/>
        <v/>
      </c>
      <c r="F3360" s="7" t="str">
        <f>IF('Payments Export'!A3364="","",'Payments Export'!N3364)</f>
        <v/>
      </c>
      <c r="G3360" s="7" t="str">
        <f>IF('Payments Export'!A3364="","",'Payments Export'!O3364)</f>
        <v/>
      </c>
      <c r="H3360" s="7" t="str">
        <f>IF('Payments Export'!B3364="","",G3360-F3360)</f>
        <v/>
      </c>
      <c r="I3360" s="3" t="str">
        <f>IF(C3360&lt;&gt;"",_xlfn.XLOOKUP(IFERROR(VALUE(C3360),C3360),'Items database'!A:A,'Items database'!B:B),(_xlfn.XLOOKUP(LEFT(E3360,3),Services,Services,"")))</f>
        <v/>
      </c>
      <c r="J3360" s="3" t="str">
        <f t="shared" si="105"/>
        <v/>
      </c>
    </row>
    <row r="3361" spans="1:10" x14ac:dyDescent="0.35">
      <c r="A3361" s="7" t="str">
        <f>IF('Payments Export'!A3365="","",'Payments Export'!A3365)</f>
        <v/>
      </c>
      <c r="B3361" s="7" t="str">
        <f>IF('Payments Export'!A3365="","",'Payments Export'!B3365)</f>
        <v/>
      </c>
      <c r="C3361" s="7" t="str">
        <f>IF(IFERROR(VALUE('Payments Export'!H3365),'Payments Export'!H3365)&lt;&gt;0,IFERROR(VALUE('Payments Export'!H3365),'Payments Export'!H3365),"")</f>
        <v/>
      </c>
      <c r="D3361" s="7" t="str">
        <f>IF('Payments Export'!I3365="","",'Payments Export'!I3365)</f>
        <v/>
      </c>
      <c r="E3361" s="7" t="str">
        <f t="shared" si="104"/>
        <v/>
      </c>
      <c r="F3361" s="7" t="str">
        <f>IF('Payments Export'!A3365="","",'Payments Export'!N3365)</f>
        <v/>
      </c>
      <c r="G3361" s="7" t="str">
        <f>IF('Payments Export'!A3365="","",'Payments Export'!O3365)</f>
        <v/>
      </c>
      <c r="H3361" s="7" t="str">
        <f>IF('Payments Export'!B3365="","",G3361-F3361)</f>
        <v/>
      </c>
      <c r="I3361" s="3" t="str">
        <f>IF(C3361&lt;&gt;"",_xlfn.XLOOKUP(IFERROR(VALUE(C3361),C3361),'Items database'!A:A,'Items database'!B:B),(_xlfn.XLOOKUP(LEFT(E3361,3),Services,Services,"")))</f>
        <v/>
      </c>
      <c r="J3361" s="3" t="str">
        <f t="shared" si="105"/>
        <v/>
      </c>
    </row>
    <row r="3362" spans="1:10" x14ac:dyDescent="0.35">
      <c r="A3362" s="7" t="str">
        <f>IF('Payments Export'!A3366="","",'Payments Export'!A3366)</f>
        <v/>
      </c>
      <c r="B3362" s="7" t="str">
        <f>IF('Payments Export'!A3366="","",'Payments Export'!B3366)</f>
        <v/>
      </c>
      <c r="C3362" s="7" t="str">
        <f>IF(IFERROR(VALUE('Payments Export'!H3366),'Payments Export'!H3366)&lt;&gt;0,IFERROR(VALUE('Payments Export'!H3366),'Payments Export'!H3366),"")</f>
        <v/>
      </c>
      <c r="D3362" s="7" t="str">
        <f>IF('Payments Export'!I3366="","",'Payments Export'!I3366)</f>
        <v/>
      </c>
      <c r="E3362" s="7" t="str">
        <f t="shared" si="104"/>
        <v/>
      </c>
      <c r="F3362" s="7" t="str">
        <f>IF('Payments Export'!A3366="","",'Payments Export'!N3366)</f>
        <v/>
      </c>
      <c r="G3362" s="7" t="str">
        <f>IF('Payments Export'!A3366="","",'Payments Export'!O3366)</f>
        <v/>
      </c>
      <c r="H3362" s="7" t="str">
        <f>IF('Payments Export'!B3366="","",G3362-F3362)</f>
        <v/>
      </c>
      <c r="I3362" s="3" t="str">
        <f>IF(C3362&lt;&gt;"",_xlfn.XLOOKUP(IFERROR(VALUE(C3362),C3362),'Items database'!A:A,'Items database'!B:B),(_xlfn.XLOOKUP(LEFT(E3362,3),Services,Services,"")))</f>
        <v/>
      </c>
      <c r="J3362" s="3" t="str">
        <f t="shared" si="105"/>
        <v/>
      </c>
    </row>
    <row r="3363" spans="1:10" x14ac:dyDescent="0.35">
      <c r="A3363" s="7" t="str">
        <f>IF('Payments Export'!A3367="","",'Payments Export'!A3367)</f>
        <v/>
      </c>
      <c r="B3363" s="7" t="str">
        <f>IF('Payments Export'!A3367="","",'Payments Export'!B3367)</f>
        <v/>
      </c>
      <c r="C3363" s="7" t="str">
        <f>IF(IFERROR(VALUE('Payments Export'!H3367),'Payments Export'!H3367)&lt;&gt;0,IFERROR(VALUE('Payments Export'!H3367),'Payments Export'!H3367),"")</f>
        <v/>
      </c>
      <c r="D3363" s="7" t="str">
        <f>IF('Payments Export'!I3367="","",'Payments Export'!I3367)</f>
        <v/>
      </c>
      <c r="E3363" s="7" t="str">
        <f t="shared" si="104"/>
        <v/>
      </c>
      <c r="F3363" s="7" t="str">
        <f>IF('Payments Export'!A3367="","",'Payments Export'!N3367)</f>
        <v/>
      </c>
      <c r="G3363" s="7" t="str">
        <f>IF('Payments Export'!A3367="","",'Payments Export'!O3367)</f>
        <v/>
      </c>
      <c r="H3363" s="7" t="str">
        <f>IF('Payments Export'!B3367="","",G3363-F3363)</f>
        <v/>
      </c>
      <c r="I3363" s="3" t="str">
        <f>IF(C3363&lt;&gt;"",_xlfn.XLOOKUP(IFERROR(VALUE(C3363),C3363),'Items database'!A:A,'Items database'!B:B),(_xlfn.XLOOKUP(LEFT(E3363,3),Services,Services,"")))</f>
        <v/>
      </c>
      <c r="J3363" s="3" t="str">
        <f t="shared" si="105"/>
        <v/>
      </c>
    </row>
    <row r="3364" spans="1:10" x14ac:dyDescent="0.35">
      <c r="A3364" s="7" t="str">
        <f>IF('Payments Export'!A3368="","",'Payments Export'!A3368)</f>
        <v/>
      </c>
      <c r="B3364" s="7" t="str">
        <f>IF('Payments Export'!A3368="","",'Payments Export'!B3368)</f>
        <v/>
      </c>
      <c r="C3364" s="7" t="str">
        <f>IF(IFERROR(VALUE('Payments Export'!H3368),'Payments Export'!H3368)&lt;&gt;0,IFERROR(VALUE('Payments Export'!H3368),'Payments Export'!H3368),"")</f>
        <v/>
      </c>
      <c r="D3364" s="7" t="str">
        <f>IF('Payments Export'!I3368="","",'Payments Export'!I3368)</f>
        <v/>
      </c>
      <c r="E3364" s="7" t="str">
        <f t="shared" si="104"/>
        <v/>
      </c>
      <c r="F3364" s="7" t="str">
        <f>IF('Payments Export'!A3368="","",'Payments Export'!N3368)</f>
        <v/>
      </c>
      <c r="G3364" s="7" t="str">
        <f>IF('Payments Export'!A3368="","",'Payments Export'!O3368)</f>
        <v/>
      </c>
      <c r="H3364" s="7" t="str">
        <f>IF('Payments Export'!B3368="","",G3364-F3364)</f>
        <v/>
      </c>
      <c r="I3364" s="3" t="str">
        <f>IF(C3364&lt;&gt;"",_xlfn.XLOOKUP(IFERROR(VALUE(C3364),C3364),'Items database'!A:A,'Items database'!B:B),(_xlfn.XLOOKUP(LEFT(E3364,3),Services,Services,"")))</f>
        <v/>
      </c>
      <c r="J3364" s="3" t="str">
        <f t="shared" si="105"/>
        <v/>
      </c>
    </row>
    <row r="3365" spans="1:10" x14ac:dyDescent="0.35">
      <c r="A3365" s="7" t="str">
        <f>IF('Payments Export'!A3369="","",'Payments Export'!A3369)</f>
        <v/>
      </c>
      <c r="B3365" s="7" t="str">
        <f>IF('Payments Export'!A3369="","",'Payments Export'!B3369)</f>
        <v/>
      </c>
      <c r="C3365" s="7" t="str">
        <f>IF(IFERROR(VALUE('Payments Export'!H3369),'Payments Export'!H3369)&lt;&gt;0,IFERROR(VALUE('Payments Export'!H3369),'Payments Export'!H3369),"")</f>
        <v/>
      </c>
      <c r="D3365" s="7" t="str">
        <f>IF('Payments Export'!I3369="","",'Payments Export'!I3369)</f>
        <v/>
      </c>
      <c r="E3365" s="7" t="str">
        <f t="shared" si="104"/>
        <v/>
      </c>
      <c r="F3365" s="7" t="str">
        <f>IF('Payments Export'!A3369="","",'Payments Export'!N3369)</f>
        <v/>
      </c>
      <c r="G3365" s="7" t="str">
        <f>IF('Payments Export'!A3369="","",'Payments Export'!O3369)</f>
        <v/>
      </c>
      <c r="H3365" s="7" t="str">
        <f>IF('Payments Export'!B3369="","",G3365-F3365)</f>
        <v/>
      </c>
      <c r="I3365" s="3" t="str">
        <f>IF(C3365&lt;&gt;"",_xlfn.XLOOKUP(IFERROR(VALUE(C3365),C3365),'Items database'!A:A,'Items database'!B:B),(_xlfn.XLOOKUP(LEFT(E3365,3),Services,Services,"")))</f>
        <v/>
      </c>
      <c r="J3365" s="3" t="str">
        <f t="shared" si="105"/>
        <v/>
      </c>
    </row>
    <row r="3366" spans="1:10" x14ac:dyDescent="0.35">
      <c r="A3366" s="7" t="str">
        <f>IF('Payments Export'!A3370="","",'Payments Export'!A3370)</f>
        <v/>
      </c>
      <c r="B3366" s="7" t="str">
        <f>IF('Payments Export'!A3370="","",'Payments Export'!B3370)</f>
        <v/>
      </c>
      <c r="C3366" s="7" t="str">
        <f>IF(IFERROR(VALUE('Payments Export'!H3370),'Payments Export'!H3370)&lt;&gt;0,IFERROR(VALUE('Payments Export'!H3370),'Payments Export'!H3370),"")</f>
        <v/>
      </c>
      <c r="D3366" s="7" t="str">
        <f>IF('Payments Export'!I3370="","",'Payments Export'!I3370)</f>
        <v/>
      </c>
      <c r="E3366" s="7" t="str">
        <f t="shared" si="104"/>
        <v/>
      </c>
      <c r="F3366" s="7" t="str">
        <f>IF('Payments Export'!A3370="","",'Payments Export'!N3370)</f>
        <v/>
      </c>
      <c r="G3366" s="7" t="str">
        <f>IF('Payments Export'!A3370="","",'Payments Export'!O3370)</f>
        <v/>
      </c>
      <c r="H3366" s="7" t="str">
        <f>IF('Payments Export'!B3370="","",G3366-F3366)</f>
        <v/>
      </c>
      <c r="I3366" s="3" t="str">
        <f>IF(C3366&lt;&gt;"",_xlfn.XLOOKUP(IFERROR(VALUE(C3366),C3366),'Items database'!A:A,'Items database'!B:B),(_xlfn.XLOOKUP(LEFT(E3366,3),Services,Services,"")))</f>
        <v/>
      </c>
      <c r="J3366" s="3" t="str">
        <f t="shared" si="105"/>
        <v/>
      </c>
    </row>
    <row r="3367" spans="1:10" x14ac:dyDescent="0.35">
      <c r="A3367" s="7" t="str">
        <f>IF('Payments Export'!A3371="","",'Payments Export'!A3371)</f>
        <v/>
      </c>
      <c r="B3367" s="7" t="str">
        <f>IF('Payments Export'!A3371="","",'Payments Export'!B3371)</f>
        <v/>
      </c>
      <c r="C3367" s="7" t="str">
        <f>IF(IFERROR(VALUE('Payments Export'!H3371),'Payments Export'!H3371)&lt;&gt;0,IFERROR(VALUE('Payments Export'!H3371),'Payments Export'!H3371),"")</f>
        <v/>
      </c>
      <c r="D3367" s="7" t="str">
        <f>IF('Payments Export'!I3371="","",'Payments Export'!I3371)</f>
        <v/>
      </c>
      <c r="E3367" s="7" t="str">
        <f t="shared" si="104"/>
        <v/>
      </c>
      <c r="F3367" s="7" t="str">
        <f>IF('Payments Export'!A3371="","",'Payments Export'!N3371)</f>
        <v/>
      </c>
      <c r="G3367" s="7" t="str">
        <f>IF('Payments Export'!A3371="","",'Payments Export'!O3371)</f>
        <v/>
      </c>
      <c r="H3367" s="7" t="str">
        <f>IF('Payments Export'!B3371="","",G3367-F3367)</f>
        <v/>
      </c>
      <c r="I3367" s="3" t="str">
        <f>IF(C3367&lt;&gt;"",_xlfn.XLOOKUP(IFERROR(VALUE(C3367),C3367),'Items database'!A:A,'Items database'!B:B),(_xlfn.XLOOKUP(LEFT(E3367,3),Services,Services,"")))</f>
        <v/>
      </c>
      <c r="J3367" s="3" t="str">
        <f t="shared" si="105"/>
        <v/>
      </c>
    </row>
    <row r="3368" spans="1:10" x14ac:dyDescent="0.35">
      <c r="A3368" s="7" t="str">
        <f>IF('Payments Export'!A3372="","",'Payments Export'!A3372)</f>
        <v/>
      </c>
      <c r="B3368" s="7" t="str">
        <f>IF('Payments Export'!A3372="","",'Payments Export'!B3372)</f>
        <v/>
      </c>
      <c r="C3368" s="7" t="str">
        <f>IF(IFERROR(VALUE('Payments Export'!H3372),'Payments Export'!H3372)&lt;&gt;0,IFERROR(VALUE('Payments Export'!H3372),'Payments Export'!H3372),"")</f>
        <v/>
      </c>
      <c r="D3368" s="7" t="str">
        <f>IF('Payments Export'!I3372="","",'Payments Export'!I3372)</f>
        <v/>
      </c>
      <c r="E3368" s="7" t="str">
        <f t="shared" si="104"/>
        <v/>
      </c>
      <c r="F3368" s="7" t="str">
        <f>IF('Payments Export'!A3372="","",'Payments Export'!N3372)</f>
        <v/>
      </c>
      <c r="G3368" s="7" t="str">
        <f>IF('Payments Export'!A3372="","",'Payments Export'!O3372)</f>
        <v/>
      </c>
      <c r="H3368" s="7" t="str">
        <f>IF('Payments Export'!B3372="","",G3368-F3368)</f>
        <v/>
      </c>
      <c r="I3368" s="3" t="str">
        <f>IF(C3368&lt;&gt;"",_xlfn.XLOOKUP(IFERROR(VALUE(C3368),C3368),'Items database'!A:A,'Items database'!B:B),(_xlfn.XLOOKUP(LEFT(E3368,3),Services,Services,"")))</f>
        <v/>
      </c>
      <c r="J3368" s="3" t="str">
        <f t="shared" si="105"/>
        <v/>
      </c>
    </row>
    <row r="3369" spans="1:10" x14ac:dyDescent="0.35">
      <c r="A3369" s="7" t="str">
        <f>IF('Payments Export'!A3373="","",'Payments Export'!A3373)</f>
        <v/>
      </c>
      <c r="B3369" s="7" t="str">
        <f>IF('Payments Export'!A3373="","",'Payments Export'!B3373)</f>
        <v/>
      </c>
      <c r="C3369" s="7" t="str">
        <f>IF(IFERROR(VALUE('Payments Export'!H3373),'Payments Export'!H3373)&lt;&gt;0,IFERROR(VALUE('Payments Export'!H3373),'Payments Export'!H3373),"")</f>
        <v/>
      </c>
      <c r="D3369" s="7" t="str">
        <f>IF('Payments Export'!I3373="","",'Payments Export'!I3373)</f>
        <v/>
      </c>
      <c r="E3369" s="7" t="str">
        <f t="shared" si="104"/>
        <v/>
      </c>
      <c r="F3369" s="7" t="str">
        <f>IF('Payments Export'!A3373="","",'Payments Export'!N3373)</f>
        <v/>
      </c>
      <c r="G3369" s="7" t="str">
        <f>IF('Payments Export'!A3373="","",'Payments Export'!O3373)</f>
        <v/>
      </c>
      <c r="H3369" s="7" t="str">
        <f>IF('Payments Export'!B3373="","",G3369-F3369)</f>
        <v/>
      </c>
      <c r="I3369" s="3" t="str">
        <f>IF(C3369&lt;&gt;"",_xlfn.XLOOKUP(IFERROR(VALUE(C3369),C3369),'Items database'!A:A,'Items database'!B:B),(_xlfn.XLOOKUP(LEFT(E3369,3),Services,Services,"")))</f>
        <v/>
      </c>
      <c r="J3369" s="3" t="str">
        <f t="shared" si="105"/>
        <v/>
      </c>
    </row>
    <row r="3370" spans="1:10" x14ac:dyDescent="0.35">
      <c r="A3370" s="7" t="str">
        <f>IF('Payments Export'!A3374="","",'Payments Export'!A3374)</f>
        <v/>
      </c>
      <c r="B3370" s="7" t="str">
        <f>IF('Payments Export'!A3374="","",'Payments Export'!B3374)</f>
        <v/>
      </c>
      <c r="C3370" s="7" t="str">
        <f>IF(IFERROR(VALUE('Payments Export'!H3374),'Payments Export'!H3374)&lt;&gt;0,IFERROR(VALUE('Payments Export'!H3374),'Payments Export'!H3374),"")</f>
        <v/>
      </c>
      <c r="D3370" s="7" t="str">
        <f>IF('Payments Export'!I3374="","",'Payments Export'!I3374)</f>
        <v/>
      </c>
      <c r="E3370" s="7" t="str">
        <f t="shared" si="104"/>
        <v/>
      </c>
      <c r="F3370" s="7" t="str">
        <f>IF('Payments Export'!A3374="","",'Payments Export'!N3374)</f>
        <v/>
      </c>
      <c r="G3370" s="7" t="str">
        <f>IF('Payments Export'!A3374="","",'Payments Export'!O3374)</f>
        <v/>
      </c>
      <c r="H3370" s="7" t="str">
        <f>IF('Payments Export'!B3374="","",G3370-F3370)</f>
        <v/>
      </c>
      <c r="I3370" s="3" t="str">
        <f>IF(C3370&lt;&gt;"",_xlfn.XLOOKUP(IFERROR(VALUE(C3370),C3370),'Items database'!A:A,'Items database'!B:B),(_xlfn.XLOOKUP(LEFT(E3370,3),Services,Services,"")))</f>
        <v/>
      </c>
      <c r="J3370" s="3" t="str">
        <f t="shared" si="105"/>
        <v/>
      </c>
    </row>
    <row r="3371" spans="1:10" x14ac:dyDescent="0.35">
      <c r="A3371" s="7" t="str">
        <f>IF('Payments Export'!A3375="","",'Payments Export'!A3375)</f>
        <v/>
      </c>
      <c r="B3371" s="7" t="str">
        <f>IF('Payments Export'!A3375="","",'Payments Export'!B3375)</f>
        <v/>
      </c>
      <c r="C3371" s="7" t="str">
        <f>IF(IFERROR(VALUE('Payments Export'!H3375),'Payments Export'!H3375)&lt;&gt;0,IFERROR(VALUE('Payments Export'!H3375),'Payments Export'!H3375),"")</f>
        <v/>
      </c>
      <c r="D3371" s="7" t="str">
        <f>IF('Payments Export'!I3375="","",'Payments Export'!I3375)</f>
        <v/>
      </c>
      <c r="E3371" s="7" t="str">
        <f t="shared" si="104"/>
        <v/>
      </c>
      <c r="F3371" s="7" t="str">
        <f>IF('Payments Export'!A3375="","",'Payments Export'!N3375)</f>
        <v/>
      </c>
      <c r="G3371" s="7" t="str">
        <f>IF('Payments Export'!A3375="","",'Payments Export'!O3375)</f>
        <v/>
      </c>
      <c r="H3371" s="7" t="str">
        <f>IF('Payments Export'!B3375="","",G3371-F3371)</f>
        <v/>
      </c>
      <c r="I3371" s="3" t="str">
        <f>IF(C3371&lt;&gt;"",_xlfn.XLOOKUP(IFERROR(VALUE(C3371),C3371),'Items database'!A:A,'Items database'!B:B),(_xlfn.XLOOKUP(LEFT(E3371,3),Services,Services,"")))</f>
        <v/>
      </c>
      <c r="J3371" s="3" t="str">
        <f t="shared" si="105"/>
        <v/>
      </c>
    </row>
    <row r="3372" spans="1:10" x14ac:dyDescent="0.35">
      <c r="A3372" s="7" t="str">
        <f>IF('Payments Export'!A3376="","",'Payments Export'!A3376)</f>
        <v/>
      </c>
      <c r="B3372" s="7" t="str">
        <f>IF('Payments Export'!A3376="","",'Payments Export'!B3376)</f>
        <v/>
      </c>
      <c r="C3372" s="7" t="str">
        <f>IF(IFERROR(VALUE('Payments Export'!H3376),'Payments Export'!H3376)&lt;&gt;0,IFERROR(VALUE('Payments Export'!H3376),'Payments Export'!H3376),"")</f>
        <v/>
      </c>
      <c r="D3372" s="7" t="str">
        <f>IF('Payments Export'!I3376="","",'Payments Export'!I3376)</f>
        <v/>
      </c>
      <c r="E3372" s="7" t="str">
        <f t="shared" si="104"/>
        <v/>
      </c>
      <c r="F3372" s="7" t="str">
        <f>IF('Payments Export'!A3376="","",'Payments Export'!N3376)</f>
        <v/>
      </c>
      <c r="G3372" s="7" t="str">
        <f>IF('Payments Export'!A3376="","",'Payments Export'!O3376)</f>
        <v/>
      </c>
      <c r="H3372" s="7" t="str">
        <f>IF('Payments Export'!B3376="","",G3372-F3372)</f>
        <v/>
      </c>
      <c r="I3372" s="3" t="str">
        <f>IF(C3372&lt;&gt;"",_xlfn.XLOOKUP(IFERROR(VALUE(C3372),C3372),'Items database'!A:A,'Items database'!B:B),(_xlfn.XLOOKUP(LEFT(E3372,3),Services,Services,"")))</f>
        <v/>
      </c>
      <c r="J3372" s="3" t="str">
        <f t="shared" si="105"/>
        <v/>
      </c>
    </row>
    <row r="3373" spans="1:10" x14ac:dyDescent="0.35">
      <c r="A3373" s="7" t="str">
        <f>IF('Payments Export'!A3377="","",'Payments Export'!A3377)</f>
        <v/>
      </c>
      <c r="B3373" s="7" t="str">
        <f>IF('Payments Export'!A3377="","",'Payments Export'!B3377)</f>
        <v/>
      </c>
      <c r="C3373" s="7" t="str">
        <f>IF(IFERROR(VALUE('Payments Export'!H3377),'Payments Export'!H3377)&lt;&gt;0,IFERROR(VALUE('Payments Export'!H3377),'Payments Export'!H3377),"")</f>
        <v/>
      </c>
      <c r="D3373" s="7" t="str">
        <f>IF('Payments Export'!I3377="","",'Payments Export'!I3377)</f>
        <v/>
      </c>
      <c r="E3373" s="7" t="str">
        <f t="shared" si="104"/>
        <v/>
      </c>
      <c r="F3373" s="7" t="str">
        <f>IF('Payments Export'!A3377="","",'Payments Export'!N3377)</f>
        <v/>
      </c>
      <c r="G3373" s="7" t="str">
        <f>IF('Payments Export'!A3377="","",'Payments Export'!O3377)</f>
        <v/>
      </c>
      <c r="H3373" s="7" t="str">
        <f>IF('Payments Export'!B3377="","",G3373-F3373)</f>
        <v/>
      </c>
      <c r="I3373" s="3" t="str">
        <f>IF(C3373&lt;&gt;"",_xlfn.XLOOKUP(IFERROR(VALUE(C3373),C3373),'Items database'!A:A,'Items database'!B:B),(_xlfn.XLOOKUP(LEFT(E3373,3),Services,Services,"")))</f>
        <v/>
      </c>
      <c r="J3373" s="3" t="str">
        <f t="shared" si="105"/>
        <v/>
      </c>
    </row>
    <row r="3374" spans="1:10" x14ac:dyDescent="0.35">
      <c r="A3374" s="7" t="str">
        <f>IF('Payments Export'!A3378="","",'Payments Export'!A3378)</f>
        <v/>
      </c>
      <c r="B3374" s="7" t="str">
        <f>IF('Payments Export'!A3378="","",'Payments Export'!B3378)</f>
        <v/>
      </c>
      <c r="C3374" s="7" t="str">
        <f>IF(IFERROR(VALUE('Payments Export'!H3378),'Payments Export'!H3378)&lt;&gt;0,IFERROR(VALUE('Payments Export'!H3378),'Payments Export'!H3378),"")</f>
        <v/>
      </c>
      <c r="D3374" s="7" t="str">
        <f>IF('Payments Export'!I3378="","",'Payments Export'!I3378)</f>
        <v/>
      </c>
      <c r="E3374" s="7" t="str">
        <f t="shared" si="104"/>
        <v/>
      </c>
      <c r="F3374" s="7" t="str">
        <f>IF('Payments Export'!A3378="","",'Payments Export'!N3378)</f>
        <v/>
      </c>
      <c r="G3374" s="7" t="str">
        <f>IF('Payments Export'!A3378="","",'Payments Export'!O3378)</f>
        <v/>
      </c>
      <c r="H3374" s="7" t="str">
        <f>IF('Payments Export'!B3378="","",G3374-F3374)</f>
        <v/>
      </c>
      <c r="I3374" s="3" t="str">
        <f>IF(C3374&lt;&gt;"",_xlfn.XLOOKUP(IFERROR(VALUE(C3374),C3374),'Items database'!A:A,'Items database'!B:B),(_xlfn.XLOOKUP(LEFT(E3374,3),Services,Services,"")))</f>
        <v/>
      </c>
      <c r="J3374" s="3" t="str">
        <f t="shared" si="105"/>
        <v/>
      </c>
    </row>
    <row r="3375" spans="1:10" x14ac:dyDescent="0.35">
      <c r="A3375" s="7" t="str">
        <f>IF('Payments Export'!A3379="","",'Payments Export'!A3379)</f>
        <v/>
      </c>
      <c r="B3375" s="7" t="str">
        <f>IF('Payments Export'!A3379="","",'Payments Export'!B3379)</f>
        <v/>
      </c>
      <c r="C3375" s="7" t="str">
        <f>IF(IFERROR(VALUE('Payments Export'!H3379),'Payments Export'!H3379)&lt;&gt;0,IFERROR(VALUE('Payments Export'!H3379),'Payments Export'!H3379),"")</f>
        <v/>
      </c>
      <c r="D3375" s="7" t="str">
        <f>IF('Payments Export'!I3379="","",'Payments Export'!I3379)</f>
        <v/>
      </c>
      <c r="E3375" s="7" t="str">
        <f t="shared" si="104"/>
        <v/>
      </c>
      <c r="F3375" s="7" t="str">
        <f>IF('Payments Export'!A3379="","",'Payments Export'!N3379)</f>
        <v/>
      </c>
      <c r="G3375" s="7" t="str">
        <f>IF('Payments Export'!A3379="","",'Payments Export'!O3379)</f>
        <v/>
      </c>
      <c r="H3375" s="7" t="str">
        <f>IF('Payments Export'!B3379="","",G3375-F3375)</f>
        <v/>
      </c>
      <c r="I3375" s="3" t="str">
        <f>IF(C3375&lt;&gt;"",_xlfn.XLOOKUP(IFERROR(VALUE(C3375),C3375),'Items database'!A:A,'Items database'!B:B),(_xlfn.XLOOKUP(LEFT(E3375,3),Services,Services,"")))</f>
        <v/>
      </c>
      <c r="J3375" s="3" t="str">
        <f t="shared" si="105"/>
        <v/>
      </c>
    </row>
    <row r="3376" spans="1:10" x14ac:dyDescent="0.35">
      <c r="A3376" s="7" t="str">
        <f>IF('Payments Export'!A3380="","",'Payments Export'!A3380)</f>
        <v/>
      </c>
      <c r="B3376" s="7" t="str">
        <f>IF('Payments Export'!A3380="","",'Payments Export'!B3380)</f>
        <v/>
      </c>
      <c r="C3376" s="7" t="str">
        <f>IF(IFERROR(VALUE('Payments Export'!H3380),'Payments Export'!H3380)&lt;&gt;0,IFERROR(VALUE('Payments Export'!H3380),'Payments Export'!H3380),"")</f>
        <v/>
      </c>
      <c r="D3376" s="7" t="str">
        <f>IF('Payments Export'!I3380="","",'Payments Export'!I3380)</f>
        <v/>
      </c>
      <c r="E3376" s="7" t="str">
        <f t="shared" si="104"/>
        <v/>
      </c>
      <c r="F3376" s="7" t="str">
        <f>IF('Payments Export'!A3380="","",'Payments Export'!N3380)</f>
        <v/>
      </c>
      <c r="G3376" s="7" t="str">
        <f>IF('Payments Export'!A3380="","",'Payments Export'!O3380)</f>
        <v/>
      </c>
      <c r="H3376" s="7" t="str">
        <f>IF('Payments Export'!B3380="","",G3376-F3376)</f>
        <v/>
      </c>
      <c r="I3376" s="3" t="str">
        <f>IF(C3376&lt;&gt;"",_xlfn.XLOOKUP(IFERROR(VALUE(C3376),C3376),'Items database'!A:A,'Items database'!B:B),(_xlfn.XLOOKUP(LEFT(E3376,3),Services,Services,"")))</f>
        <v/>
      </c>
      <c r="J3376" s="3" t="str">
        <f t="shared" si="105"/>
        <v/>
      </c>
    </row>
    <row r="3377" spans="1:10" x14ac:dyDescent="0.35">
      <c r="A3377" s="7" t="str">
        <f>IF('Payments Export'!A3381="","",'Payments Export'!A3381)</f>
        <v/>
      </c>
      <c r="B3377" s="7" t="str">
        <f>IF('Payments Export'!A3381="","",'Payments Export'!B3381)</f>
        <v/>
      </c>
      <c r="C3377" s="7" t="str">
        <f>IF(IFERROR(VALUE('Payments Export'!H3381),'Payments Export'!H3381)&lt;&gt;0,IFERROR(VALUE('Payments Export'!H3381),'Payments Export'!H3381),"")</f>
        <v/>
      </c>
      <c r="D3377" s="7" t="str">
        <f>IF('Payments Export'!I3381="","",'Payments Export'!I3381)</f>
        <v/>
      </c>
      <c r="E3377" s="7" t="str">
        <f t="shared" si="104"/>
        <v/>
      </c>
      <c r="F3377" s="7" t="str">
        <f>IF('Payments Export'!A3381="","",'Payments Export'!N3381)</f>
        <v/>
      </c>
      <c r="G3377" s="7" t="str">
        <f>IF('Payments Export'!A3381="","",'Payments Export'!O3381)</f>
        <v/>
      </c>
      <c r="H3377" s="7" t="str">
        <f>IF('Payments Export'!B3381="","",G3377-F3377)</f>
        <v/>
      </c>
      <c r="I3377" s="3" t="str">
        <f>IF(C3377&lt;&gt;"",_xlfn.XLOOKUP(IFERROR(VALUE(C3377),C3377),'Items database'!A:A,'Items database'!B:B),(_xlfn.XLOOKUP(LEFT(E3377,3),Services,Services,"")))</f>
        <v/>
      </c>
      <c r="J3377" s="3" t="str">
        <f t="shared" si="105"/>
        <v/>
      </c>
    </row>
    <row r="3378" spans="1:10" x14ac:dyDescent="0.35">
      <c r="A3378" s="7" t="str">
        <f>IF('Payments Export'!A3382="","",'Payments Export'!A3382)</f>
        <v/>
      </c>
      <c r="B3378" s="7" t="str">
        <f>IF('Payments Export'!A3382="","",'Payments Export'!B3382)</f>
        <v/>
      </c>
      <c r="C3378" s="7" t="str">
        <f>IF(IFERROR(VALUE('Payments Export'!H3382),'Payments Export'!H3382)&lt;&gt;0,IFERROR(VALUE('Payments Export'!H3382),'Payments Export'!H3382),"")</f>
        <v/>
      </c>
      <c r="D3378" s="7" t="str">
        <f>IF('Payments Export'!I3382="","",'Payments Export'!I3382)</f>
        <v/>
      </c>
      <c r="E3378" s="7" t="str">
        <f t="shared" si="104"/>
        <v/>
      </c>
      <c r="F3378" s="7" t="str">
        <f>IF('Payments Export'!A3382="","",'Payments Export'!N3382)</f>
        <v/>
      </c>
      <c r="G3378" s="7" t="str">
        <f>IF('Payments Export'!A3382="","",'Payments Export'!O3382)</f>
        <v/>
      </c>
      <c r="H3378" s="7" t="str">
        <f>IF('Payments Export'!B3382="","",G3378-F3378)</f>
        <v/>
      </c>
      <c r="I3378" s="3" t="str">
        <f>IF(C3378&lt;&gt;"",_xlfn.XLOOKUP(IFERROR(VALUE(C3378),C3378),'Items database'!A:A,'Items database'!B:B),(_xlfn.XLOOKUP(LEFT(E3378,3),Services,Services,"")))</f>
        <v/>
      </c>
      <c r="J3378" s="3" t="str">
        <f t="shared" si="105"/>
        <v/>
      </c>
    </row>
    <row r="3379" spans="1:10" x14ac:dyDescent="0.35">
      <c r="A3379" s="7" t="str">
        <f>IF('Payments Export'!A3383="","",'Payments Export'!A3383)</f>
        <v/>
      </c>
      <c r="B3379" s="7" t="str">
        <f>IF('Payments Export'!A3383="","",'Payments Export'!B3383)</f>
        <v/>
      </c>
      <c r="C3379" s="7" t="str">
        <f>IF(IFERROR(VALUE('Payments Export'!H3383),'Payments Export'!H3383)&lt;&gt;0,IFERROR(VALUE('Payments Export'!H3383),'Payments Export'!H3383),"")</f>
        <v/>
      </c>
      <c r="D3379" s="7" t="str">
        <f>IF('Payments Export'!I3383="","",'Payments Export'!I3383)</f>
        <v/>
      </c>
      <c r="E3379" s="7" t="str">
        <f t="shared" si="104"/>
        <v/>
      </c>
      <c r="F3379" s="7" t="str">
        <f>IF('Payments Export'!A3383="","",'Payments Export'!N3383)</f>
        <v/>
      </c>
      <c r="G3379" s="7" t="str">
        <f>IF('Payments Export'!A3383="","",'Payments Export'!O3383)</f>
        <v/>
      </c>
      <c r="H3379" s="7" t="str">
        <f>IF('Payments Export'!B3383="","",G3379-F3379)</f>
        <v/>
      </c>
      <c r="I3379" s="3" t="str">
        <f>IF(C3379&lt;&gt;"",_xlfn.XLOOKUP(IFERROR(VALUE(C3379),C3379),'Items database'!A:A,'Items database'!B:B),(_xlfn.XLOOKUP(LEFT(E3379,3),Services,Services,"")))</f>
        <v/>
      </c>
      <c r="J3379" s="3" t="str">
        <f t="shared" si="105"/>
        <v/>
      </c>
    </row>
    <row r="3380" spans="1:10" x14ac:dyDescent="0.35">
      <c r="A3380" s="7" t="str">
        <f>IF('Payments Export'!A3384="","",'Payments Export'!A3384)</f>
        <v/>
      </c>
      <c r="B3380" s="7" t="str">
        <f>IF('Payments Export'!A3384="","",'Payments Export'!B3384)</f>
        <v/>
      </c>
      <c r="C3380" s="7" t="str">
        <f>IF(IFERROR(VALUE('Payments Export'!H3384),'Payments Export'!H3384)&lt;&gt;0,IFERROR(VALUE('Payments Export'!H3384),'Payments Export'!H3384),"")</f>
        <v/>
      </c>
      <c r="D3380" s="7" t="str">
        <f>IF('Payments Export'!I3384="","",'Payments Export'!I3384)</f>
        <v/>
      </c>
      <c r="E3380" s="7" t="str">
        <f t="shared" si="104"/>
        <v/>
      </c>
      <c r="F3380" s="7" t="str">
        <f>IF('Payments Export'!A3384="","",'Payments Export'!N3384)</f>
        <v/>
      </c>
      <c r="G3380" s="7" t="str">
        <f>IF('Payments Export'!A3384="","",'Payments Export'!O3384)</f>
        <v/>
      </c>
      <c r="H3380" s="7" t="str">
        <f>IF('Payments Export'!B3384="","",G3380-F3380)</f>
        <v/>
      </c>
      <c r="I3380" s="3" t="str">
        <f>IF(C3380&lt;&gt;"",_xlfn.XLOOKUP(IFERROR(VALUE(C3380),C3380),'Items database'!A:A,'Items database'!B:B),(_xlfn.XLOOKUP(LEFT(E3380,3),Services,Services,"")))</f>
        <v/>
      </c>
      <c r="J3380" s="3" t="str">
        <f t="shared" si="105"/>
        <v/>
      </c>
    </row>
    <row r="3381" spans="1:10" x14ac:dyDescent="0.35">
      <c r="A3381" s="7" t="str">
        <f>IF('Payments Export'!A3385="","",'Payments Export'!A3385)</f>
        <v/>
      </c>
      <c r="B3381" s="7" t="str">
        <f>IF('Payments Export'!A3385="","",'Payments Export'!B3385)</f>
        <v/>
      </c>
      <c r="C3381" s="7" t="str">
        <f>IF(IFERROR(VALUE('Payments Export'!H3385),'Payments Export'!H3385)&lt;&gt;0,IFERROR(VALUE('Payments Export'!H3385),'Payments Export'!H3385),"")</f>
        <v/>
      </c>
      <c r="D3381" s="7" t="str">
        <f>IF('Payments Export'!I3385="","",'Payments Export'!I3385)</f>
        <v/>
      </c>
      <c r="E3381" s="7" t="str">
        <f t="shared" si="104"/>
        <v/>
      </c>
      <c r="F3381" s="7" t="str">
        <f>IF('Payments Export'!A3385="","",'Payments Export'!N3385)</f>
        <v/>
      </c>
      <c r="G3381" s="7" t="str">
        <f>IF('Payments Export'!A3385="","",'Payments Export'!O3385)</f>
        <v/>
      </c>
      <c r="H3381" s="7" t="str">
        <f>IF('Payments Export'!B3385="","",G3381-F3381)</f>
        <v/>
      </c>
      <c r="I3381" s="3" t="str">
        <f>IF(C3381&lt;&gt;"",_xlfn.XLOOKUP(IFERROR(VALUE(C3381),C3381),'Items database'!A:A,'Items database'!B:B),(_xlfn.XLOOKUP(LEFT(E3381,3),Services,Services,"")))</f>
        <v/>
      </c>
      <c r="J3381" s="3" t="str">
        <f t="shared" si="105"/>
        <v/>
      </c>
    </row>
    <row r="3382" spans="1:10" x14ac:dyDescent="0.35">
      <c r="A3382" s="7" t="str">
        <f>IF('Payments Export'!A3386="","",'Payments Export'!A3386)</f>
        <v/>
      </c>
      <c r="B3382" s="7" t="str">
        <f>IF('Payments Export'!A3386="","",'Payments Export'!B3386)</f>
        <v/>
      </c>
      <c r="C3382" s="7" t="str">
        <f>IF(IFERROR(VALUE('Payments Export'!H3386),'Payments Export'!H3386)&lt;&gt;0,IFERROR(VALUE('Payments Export'!H3386),'Payments Export'!H3386),"")</f>
        <v/>
      </c>
      <c r="D3382" s="7" t="str">
        <f>IF('Payments Export'!I3386="","",'Payments Export'!I3386)</f>
        <v/>
      </c>
      <c r="E3382" s="7" t="str">
        <f t="shared" si="104"/>
        <v/>
      </c>
      <c r="F3382" s="7" t="str">
        <f>IF('Payments Export'!A3386="","",'Payments Export'!N3386)</f>
        <v/>
      </c>
      <c r="G3382" s="7" t="str">
        <f>IF('Payments Export'!A3386="","",'Payments Export'!O3386)</f>
        <v/>
      </c>
      <c r="H3382" s="7" t="str">
        <f>IF('Payments Export'!B3386="","",G3382-F3382)</f>
        <v/>
      </c>
      <c r="I3382" s="3" t="str">
        <f>IF(C3382&lt;&gt;"",_xlfn.XLOOKUP(IFERROR(VALUE(C3382),C3382),'Items database'!A:A,'Items database'!B:B),(_xlfn.XLOOKUP(LEFT(E3382,3),Services,Services,"")))</f>
        <v/>
      </c>
      <c r="J3382" s="3" t="str">
        <f t="shared" si="105"/>
        <v/>
      </c>
    </row>
    <row r="3383" spans="1:10" x14ac:dyDescent="0.35">
      <c r="A3383" s="7" t="str">
        <f>IF('Payments Export'!A3387="","",'Payments Export'!A3387)</f>
        <v/>
      </c>
      <c r="B3383" s="7" t="str">
        <f>IF('Payments Export'!A3387="","",'Payments Export'!B3387)</f>
        <v/>
      </c>
      <c r="C3383" s="7" t="str">
        <f>IF(IFERROR(VALUE('Payments Export'!H3387),'Payments Export'!H3387)&lt;&gt;0,IFERROR(VALUE('Payments Export'!H3387),'Payments Export'!H3387),"")</f>
        <v/>
      </c>
      <c r="D3383" s="7" t="str">
        <f>IF('Payments Export'!I3387="","",'Payments Export'!I3387)</f>
        <v/>
      </c>
      <c r="E3383" s="7" t="str">
        <f t="shared" si="104"/>
        <v/>
      </c>
      <c r="F3383" s="7" t="str">
        <f>IF('Payments Export'!A3387="","",'Payments Export'!N3387)</f>
        <v/>
      </c>
      <c r="G3383" s="7" t="str">
        <f>IF('Payments Export'!A3387="","",'Payments Export'!O3387)</f>
        <v/>
      </c>
      <c r="H3383" s="7" t="str">
        <f>IF('Payments Export'!B3387="","",G3383-F3383)</f>
        <v/>
      </c>
      <c r="I3383" s="3" t="str">
        <f>IF(C3383&lt;&gt;"",_xlfn.XLOOKUP(IFERROR(VALUE(C3383),C3383),'Items database'!A:A,'Items database'!B:B),(_xlfn.XLOOKUP(LEFT(E3383,3),Services,Services,"")))</f>
        <v/>
      </c>
      <c r="J3383" s="3" t="str">
        <f t="shared" si="105"/>
        <v/>
      </c>
    </row>
    <row r="3384" spans="1:10" x14ac:dyDescent="0.35">
      <c r="A3384" s="7" t="str">
        <f>IF('Payments Export'!A3388="","",'Payments Export'!A3388)</f>
        <v/>
      </c>
      <c r="B3384" s="7" t="str">
        <f>IF('Payments Export'!A3388="","",'Payments Export'!B3388)</f>
        <v/>
      </c>
      <c r="C3384" s="7" t="str">
        <f>IF(IFERROR(VALUE('Payments Export'!H3388),'Payments Export'!H3388)&lt;&gt;0,IFERROR(VALUE('Payments Export'!H3388),'Payments Export'!H3388),"")</f>
        <v/>
      </c>
      <c r="D3384" s="7" t="str">
        <f>IF('Payments Export'!I3388="","",'Payments Export'!I3388)</f>
        <v/>
      </c>
      <c r="E3384" s="7" t="str">
        <f t="shared" si="104"/>
        <v/>
      </c>
      <c r="F3384" s="7" t="str">
        <f>IF('Payments Export'!A3388="","",'Payments Export'!N3388)</f>
        <v/>
      </c>
      <c r="G3384" s="7" t="str">
        <f>IF('Payments Export'!A3388="","",'Payments Export'!O3388)</f>
        <v/>
      </c>
      <c r="H3384" s="7" t="str">
        <f>IF('Payments Export'!B3388="","",G3384-F3384)</f>
        <v/>
      </c>
      <c r="I3384" s="3" t="str">
        <f>IF(C3384&lt;&gt;"",_xlfn.XLOOKUP(IFERROR(VALUE(C3384),C3384),'Items database'!A:A,'Items database'!B:B),(_xlfn.XLOOKUP(LEFT(E3384,3),Services,Services,"")))</f>
        <v/>
      </c>
      <c r="J3384" s="3" t="str">
        <f t="shared" si="105"/>
        <v/>
      </c>
    </row>
    <row r="3385" spans="1:10" x14ac:dyDescent="0.35">
      <c r="A3385" s="7" t="str">
        <f>IF('Payments Export'!A3389="","",'Payments Export'!A3389)</f>
        <v/>
      </c>
      <c r="B3385" s="7" t="str">
        <f>IF('Payments Export'!A3389="","",'Payments Export'!B3389)</f>
        <v/>
      </c>
      <c r="C3385" s="7" t="str">
        <f>IF(IFERROR(VALUE('Payments Export'!H3389),'Payments Export'!H3389)&lt;&gt;0,IFERROR(VALUE('Payments Export'!H3389),'Payments Export'!H3389),"")</f>
        <v/>
      </c>
      <c r="D3385" s="7" t="str">
        <f>IF('Payments Export'!I3389="","",'Payments Export'!I3389)</f>
        <v/>
      </c>
      <c r="E3385" s="7" t="str">
        <f t="shared" si="104"/>
        <v/>
      </c>
      <c r="F3385" s="7" t="str">
        <f>IF('Payments Export'!A3389="","",'Payments Export'!N3389)</f>
        <v/>
      </c>
      <c r="G3385" s="7" t="str">
        <f>IF('Payments Export'!A3389="","",'Payments Export'!O3389)</f>
        <v/>
      </c>
      <c r="H3385" s="7" t="str">
        <f>IF('Payments Export'!B3389="","",G3385-F3385)</f>
        <v/>
      </c>
      <c r="I3385" s="3" t="str">
        <f>IF(C3385&lt;&gt;"",_xlfn.XLOOKUP(IFERROR(VALUE(C3385),C3385),'Items database'!A:A,'Items database'!B:B),(_xlfn.XLOOKUP(LEFT(E3385,3),Services,Services,"")))</f>
        <v/>
      </c>
      <c r="J3385" s="3" t="str">
        <f t="shared" si="105"/>
        <v/>
      </c>
    </row>
    <row r="3386" spans="1:10" x14ac:dyDescent="0.35">
      <c r="A3386" s="7" t="str">
        <f>IF('Payments Export'!A3390="","",'Payments Export'!A3390)</f>
        <v/>
      </c>
      <c r="B3386" s="7" t="str">
        <f>IF('Payments Export'!A3390="","",'Payments Export'!B3390)</f>
        <v/>
      </c>
      <c r="C3386" s="7" t="str">
        <f>IF(IFERROR(VALUE('Payments Export'!H3390),'Payments Export'!H3390)&lt;&gt;0,IFERROR(VALUE('Payments Export'!H3390),'Payments Export'!H3390),"")</f>
        <v/>
      </c>
      <c r="D3386" s="7" t="str">
        <f>IF('Payments Export'!I3390="","",'Payments Export'!I3390)</f>
        <v/>
      </c>
      <c r="E3386" s="7" t="str">
        <f t="shared" si="104"/>
        <v/>
      </c>
      <c r="F3386" s="7" t="str">
        <f>IF('Payments Export'!A3390="","",'Payments Export'!N3390)</f>
        <v/>
      </c>
      <c r="G3386" s="7" t="str">
        <f>IF('Payments Export'!A3390="","",'Payments Export'!O3390)</f>
        <v/>
      </c>
      <c r="H3386" s="7" t="str">
        <f>IF('Payments Export'!B3390="","",G3386-F3386)</f>
        <v/>
      </c>
      <c r="I3386" s="3" t="str">
        <f>IF(C3386&lt;&gt;"",_xlfn.XLOOKUP(IFERROR(VALUE(C3386),C3386),'Items database'!A:A,'Items database'!B:B),(_xlfn.XLOOKUP(LEFT(E3386,3),Services,Services,"")))</f>
        <v/>
      </c>
      <c r="J3386" s="3" t="str">
        <f t="shared" si="105"/>
        <v/>
      </c>
    </row>
    <row r="3387" spans="1:10" x14ac:dyDescent="0.35">
      <c r="A3387" s="7" t="str">
        <f>IF('Payments Export'!A3391="","",'Payments Export'!A3391)</f>
        <v/>
      </c>
      <c r="B3387" s="7" t="str">
        <f>IF('Payments Export'!A3391="","",'Payments Export'!B3391)</f>
        <v/>
      </c>
      <c r="C3387" s="7" t="str">
        <f>IF(IFERROR(VALUE('Payments Export'!H3391),'Payments Export'!H3391)&lt;&gt;0,IFERROR(VALUE('Payments Export'!H3391),'Payments Export'!H3391),"")</f>
        <v/>
      </c>
      <c r="D3387" s="7" t="str">
        <f>IF('Payments Export'!I3391="","",'Payments Export'!I3391)</f>
        <v/>
      </c>
      <c r="E3387" s="7" t="str">
        <f t="shared" si="104"/>
        <v/>
      </c>
      <c r="F3387" s="7" t="str">
        <f>IF('Payments Export'!A3391="","",'Payments Export'!N3391)</f>
        <v/>
      </c>
      <c r="G3387" s="7" t="str">
        <f>IF('Payments Export'!A3391="","",'Payments Export'!O3391)</f>
        <v/>
      </c>
      <c r="H3387" s="7" t="str">
        <f>IF('Payments Export'!B3391="","",G3387-F3387)</f>
        <v/>
      </c>
      <c r="I3387" s="3" t="str">
        <f>IF(C3387&lt;&gt;"",_xlfn.XLOOKUP(IFERROR(VALUE(C3387),C3387),'Items database'!A:A,'Items database'!B:B),(_xlfn.XLOOKUP(LEFT(E3387,3),Services,Services,"")))</f>
        <v/>
      </c>
      <c r="J3387" s="3" t="str">
        <f t="shared" si="105"/>
        <v/>
      </c>
    </row>
    <row r="3388" spans="1:10" x14ac:dyDescent="0.35">
      <c r="A3388" s="7" t="str">
        <f>IF('Payments Export'!A3392="","",'Payments Export'!A3392)</f>
        <v/>
      </c>
      <c r="B3388" s="7" t="str">
        <f>IF('Payments Export'!A3392="","",'Payments Export'!B3392)</f>
        <v/>
      </c>
      <c r="C3388" s="7" t="str">
        <f>IF(IFERROR(VALUE('Payments Export'!H3392),'Payments Export'!H3392)&lt;&gt;0,IFERROR(VALUE('Payments Export'!H3392),'Payments Export'!H3392),"")</f>
        <v/>
      </c>
      <c r="D3388" s="7" t="str">
        <f>IF('Payments Export'!I3392="","",'Payments Export'!I3392)</f>
        <v/>
      </c>
      <c r="E3388" s="7" t="str">
        <f t="shared" si="104"/>
        <v/>
      </c>
      <c r="F3388" s="7" t="str">
        <f>IF('Payments Export'!A3392="","",'Payments Export'!N3392)</f>
        <v/>
      </c>
      <c r="G3388" s="7" t="str">
        <f>IF('Payments Export'!A3392="","",'Payments Export'!O3392)</f>
        <v/>
      </c>
      <c r="H3388" s="7" t="str">
        <f>IF('Payments Export'!B3392="","",G3388-F3388)</f>
        <v/>
      </c>
      <c r="I3388" s="3" t="str">
        <f>IF(C3388&lt;&gt;"",_xlfn.XLOOKUP(IFERROR(VALUE(C3388),C3388),'Items database'!A:A,'Items database'!B:B),(_xlfn.XLOOKUP(LEFT(E3388,3),Services,Services,"")))</f>
        <v/>
      </c>
      <c r="J3388" s="3" t="str">
        <f t="shared" si="105"/>
        <v/>
      </c>
    </row>
    <row r="3389" spans="1:10" x14ac:dyDescent="0.35">
      <c r="A3389" s="7" t="str">
        <f>IF('Payments Export'!A3393="","",'Payments Export'!A3393)</f>
        <v/>
      </c>
      <c r="B3389" s="7" t="str">
        <f>IF('Payments Export'!A3393="","",'Payments Export'!B3393)</f>
        <v/>
      </c>
      <c r="C3389" s="7" t="str">
        <f>IF(IFERROR(VALUE('Payments Export'!H3393),'Payments Export'!H3393)&lt;&gt;0,IFERROR(VALUE('Payments Export'!H3393),'Payments Export'!H3393),"")</f>
        <v/>
      </c>
      <c r="D3389" s="7" t="str">
        <f>IF('Payments Export'!I3393="","",'Payments Export'!I3393)</f>
        <v/>
      </c>
      <c r="E3389" s="7" t="str">
        <f t="shared" si="104"/>
        <v/>
      </c>
      <c r="F3389" s="7" t="str">
        <f>IF('Payments Export'!A3393="","",'Payments Export'!N3393)</f>
        <v/>
      </c>
      <c r="G3389" s="7" t="str">
        <f>IF('Payments Export'!A3393="","",'Payments Export'!O3393)</f>
        <v/>
      </c>
      <c r="H3389" s="7" t="str">
        <f>IF('Payments Export'!B3393="","",G3389-F3389)</f>
        <v/>
      </c>
      <c r="I3389" s="3" t="str">
        <f>IF(C3389&lt;&gt;"",_xlfn.XLOOKUP(IFERROR(VALUE(C3389),C3389),'Items database'!A:A,'Items database'!B:B),(_xlfn.XLOOKUP(LEFT(E3389,3),Services,Services,"")))</f>
        <v/>
      </c>
      <c r="J3389" s="3" t="str">
        <f t="shared" si="105"/>
        <v/>
      </c>
    </row>
    <row r="3390" spans="1:10" x14ac:dyDescent="0.35">
      <c r="A3390" s="7" t="str">
        <f>IF('Payments Export'!A3394="","",'Payments Export'!A3394)</f>
        <v/>
      </c>
      <c r="B3390" s="7" t="str">
        <f>IF('Payments Export'!A3394="","",'Payments Export'!B3394)</f>
        <v/>
      </c>
      <c r="C3390" s="7" t="str">
        <f>IF(IFERROR(VALUE('Payments Export'!H3394),'Payments Export'!H3394)&lt;&gt;0,IFERROR(VALUE('Payments Export'!H3394),'Payments Export'!H3394),"")</f>
        <v/>
      </c>
      <c r="D3390" s="7" t="str">
        <f>IF('Payments Export'!I3394="","",'Payments Export'!I3394)</f>
        <v/>
      </c>
      <c r="E3390" s="7" t="str">
        <f t="shared" si="104"/>
        <v/>
      </c>
      <c r="F3390" s="7" t="str">
        <f>IF('Payments Export'!A3394="","",'Payments Export'!N3394)</f>
        <v/>
      </c>
      <c r="G3390" s="7" t="str">
        <f>IF('Payments Export'!A3394="","",'Payments Export'!O3394)</f>
        <v/>
      </c>
      <c r="H3390" s="7" t="str">
        <f>IF('Payments Export'!B3394="","",G3390-F3390)</f>
        <v/>
      </c>
      <c r="I3390" s="3" t="str">
        <f>IF(C3390&lt;&gt;"",_xlfn.XLOOKUP(IFERROR(VALUE(C3390),C3390),'Items database'!A:A,'Items database'!B:B),(_xlfn.XLOOKUP(LEFT(E3390,3),Services,Services,"")))</f>
        <v/>
      </c>
      <c r="J3390" s="3" t="str">
        <f t="shared" si="105"/>
        <v/>
      </c>
    </row>
    <row r="3391" spans="1:10" x14ac:dyDescent="0.35">
      <c r="A3391" s="7" t="str">
        <f>IF('Payments Export'!A3395="","",'Payments Export'!A3395)</f>
        <v/>
      </c>
      <c r="B3391" s="7" t="str">
        <f>IF('Payments Export'!A3395="","",'Payments Export'!B3395)</f>
        <v/>
      </c>
      <c r="C3391" s="7" t="str">
        <f>IF(IFERROR(VALUE('Payments Export'!H3395),'Payments Export'!H3395)&lt;&gt;0,IFERROR(VALUE('Payments Export'!H3395),'Payments Export'!H3395),"")</f>
        <v/>
      </c>
      <c r="D3391" s="7" t="str">
        <f>IF('Payments Export'!I3395="","",'Payments Export'!I3395)</f>
        <v/>
      </c>
      <c r="E3391" s="7" t="str">
        <f t="shared" si="104"/>
        <v/>
      </c>
      <c r="F3391" s="7" t="str">
        <f>IF('Payments Export'!A3395="","",'Payments Export'!N3395)</f>
        <v/>
      </c>
      <c r="G3391" s="7" t="str">
        <f>IF('Payments Export'!A3395="","",'Payments Export'!O3395)</f>
        <v/>
      </c>
      <c r="H3391" s="7" t="str">
        <f>IF('Payments Export'!B3395="","",G3391-F3391)</f>
        <v/>
      </c>
      <c r="I3391" s="3" t="str">
        <f>IF(C3391&lt;&gt;"",_xlfn.XLOOKUP(IFERROR(VALUE(C3391),C3391),'Items database'!A:A,'Items database'!B:B),(_xlfn.XLOOKUP(LEFT(E3391,3),Services,Services,"")))</f>
        <v/>
      </c>
      <c r="J3391" s="3" t="str">
        <f t="shared" si="105"/>
        <v/>
      </c>
    </row>
    <row r="3392" spans="1:10" x14ac:dyDescent="0.35">
      <c r="A3392" s="7" t="str">
        <f>IF('Payments Export'!A3396="","",'Payments Export'!A3396)</f>
        <v/>
      </c>
      <c r="B3392" s="7" t="str">
        <f>IF('Payments Export'!A3396="","",'Payments Export'!B3396)</f>
        <v/>
      </c>
      <c r="C3392" s="7" t="str">
        <f>IF(IFERROR(VALUE('Payments Export'!H3396),'Payments Export'!H3396)&lt;&gt;0,IFERROR(VALUE('Payments Export'!H3396),'Payments Export'!H3396),"")</f>
        <v/>
      </c>
      <c r="D3392" s="7" t="str">
        <f>IF('Payments Export'!I3396="","",'Payments Export'!I3396)</f>
        <v/>
      </c>
      <c r="E3392" s="7" t="str">
        <f t="shared" si="104"/>
        <v/>
      </c>
      <c r="F3392" s="7" t="str">
        <f>IF('Payments Export'!A3396="","",'Payments Export'!N3396)</f>
        <v/>
      </c>
      <c r="G3392" s="7" t="str">
        <f>IF('Payments Export'!A3396="","",'Payments Export'!O3396)</f>
        <v/>
      </c>
      <c r="H3392" s="7" t="str">
        <f>IF('Payments Export'!B3396="","",G3392-F3392)</f>
        <v/>
      </c>
      <c r="I3392" s="3" t="str">
        <f>IF(C3392&lt;&gt;"",_xlfn.XLOOKUP(IFERROR(VALUE(C3392),C3392),'Items database'!A:A,'Items database'!B:B),(_xlfn.XLOOKUP(LEFT(E3392,3),Services,Services,"")))</f>
        <v/>
      </c>
      <c r="J3392" s="3" t="str">
        <f t="shared" si="105"/>
        <v/>
      </c>
    </row>
    <row r="3393" spans="1:10" x14ac:dyDescent="0.35">
      <c r="A3393" s="7" t="str">
        <f>IF('Payments Export'!A3397="","",'Payments Export'!A3397)</f>
        <v/>
      </c>
      <c r="B3393" s="7" t="str">
        <f>IF('Payments Export'!A3397="","",'Payments Export'!B3397)</f>
        <v/>
      </c>
      <c r="C3393" s="7" t="str">
        <f>IF(IFERROR(VALUE('Payments Export'!H3397),'Payments Export'!H3397)&lt;&gt;0,IFERROR(VALUE('Payments Export'!H3397),'Payments Export'!H3397),"")</f>
        <v/>
      </c>
      <c r="D3393" s="7" t="str">
        <f>IF('Payments Export'!I3397="","",'Payments Export'!I3397)</f>
        <v/>
      </c>
      <c r="E3393" s="7" t="str">
        <f t="shared" ref="E3393:E3456" si="106">LEFT(D3393,66)</f>
        <v/>
      </c>
      <c r="F3393" s="7" t="str">
        <f>IF('Payments Export'!A3397="","",'Payments Export'!N3397)</f>
        <v/>
      </c>
      <c r="G3393" s="7" t="str">
        <f>IF('Payments Export'!A3397="","",'Payments Export'!O3397)</f>
        <v/>
      </c>
      <c r="H3393" s="7" t="str">
        <f>IF('Payments Export'!B3397="","",G3393-F3393)</f>
        <v/>
      </c>
      <c r="I3393" s="3" t="str">
        <f>IF(C3393&lt;&gt;"",_xlfn.XLOOKUP(IFERROR(VALUE(C3393),C3393),'Items database'!A:A,'Items database'!B:B),(_xlfn.XLOOKUP(LEFT(E3393,3),Services,Services,"")))</f>
        <v/>
      </c>
      <c r="J3393" s="3" t="str">
        <f t="shared" ref="J3393:J3456" si="107">IF(ISNUMBER(F3393)=TRUE,IF(F3393=0,"","GST"),"")</f>
        <v/>
      </c>
    </row>
    <row r="3394" spans="1:10" x14ac:dyDescent="0.35">
      <c r="A3394" s="7" t="str">
        <f>IF('Payments Export'!A3398="","",'Payments Export'!A3398)</f>
        <v/>
      </c>
      <c r="B3394" s="7" t="str">
        <f>IF('Payments Export'!A3398="","",'Payments Export'!B3398)</f>
        <v/>
      </c>
      <c r="C3394" s="7" t="str">
        <f>IF(IFERROR(VALUE('Payments Export'!H3398),'Payments Export'!H3398)&lt;&gt;0,IFERROR(VALUE('Payments Export'!H3398),'Payments Export'!H3398),"")</f>
        <v/>
      </c>
      <c r="D3394" s="7" t="str">
        <f>IF('Payments Export'!I3398="","",'Payments Export'!I3398)</f>
        <v/>
      </c>
      <c r="E3394" s="7" t="str">
        <f t="shared" si="106"/>
        <v/>
      </c>
      <c r="F3394" s="7" t="str">
        <f>IF('Payments Export'!A3398="","",'Payments Export'!N3398)</f>
        <v/>
      </c>
      <c r="G3394" s="7" t="str">
        <f>IF('Payments Export'!A3398="","",'Payments Export'!O3398)</f>
        <v/>
      </c>
      <c r="H3394" s="7" t="str">
        <f>IF('Payments Export'!B3398="","",G3394-F3394)</f>
        <v/>
      </c>
      <c r="I3394" s="3" t="str">
        <f>IF(C3394&lt;&gt;"",_xlfn.XLOOKUP(IFERROR(VALUE(C3394),C3394),'Items database'!A:A,'Items database'!B:B),(_xlfn.XLOOKUP(LEFT(E3394,3),Services,Services,"")))</f>
        <v/>
      </c>
      <c r="J3394" s="3" t="str">
        <f t="shared" si="107"/>
        <v/>
      </c>
    </row>
    <row r="3395" spans="1:10" x14ac:dyDescent="0.35">
      <c r="A3395" s="7" t="str">
        <f>IF('Payments Export'!A3399="","",'Payments Export'!A3399)</f>
        <v/>
      </c>
      <c r="B3395" s="7" t="str">
        <f>IF('Payments Export'!A3399="","",'Payments Export'!B3399)</f>
        <v/>
      </c>
      <c r="C3395" s="7" t="str">
        <f>IF(IFERROR(VALUE('Payments Export'!H3399),'Payments Export'!H3399)&lt;&gt;0,IFERROR(VALUE('Payments Export'!H3399),'Payments Export'!H3399),"")</f>
        <v/>
      </c>
      <c r="D3395" s="7" t="str">
        <f>IF('Payments Export'!I3399="","",'Payments Export'!I3399)</f>
        <v/>
      </c>
      <c r="E3395" s="7" t="str">
        <f t="shared" si="106"/>
        <v/>
      </c>
      <c r="F3395" s="7" t="str">
        <f>IF('Payments Export'!A3399="","",'Payments Export'!N3399)</f>
        <v/>
      </c>
      <c r="G3395" s="7" t="str">
        <f>IF('Payments Export'!A3399="","",'Payments Export'!O3399)</f>
        <v/>
      </c>
      <c r="H3395" s="7" t="str">
        <f>IF('Payments Export'!B3399="","",G3395-F3395)</f>
        <v/>
      </c>
      <c r="I3395" s="3" t="str">
        <f>IF(C3395&lt;&gt;"",_xlfn.XLOOKUP(IFERROR(VALUE(C3395),C3395),'Items database'!A:A,'Items database'!B:B),(_xlfn.XLOOKUP(LEFT(E3395,3),Services,Services,"")))</f>
        <v/>
      </c>
      <c r="J3395" s="3" t="str">
        <f t="shared" si="107"/>
        <v/>
      </c>
    </row>
    <row r="3396" spans="1:10" x14ac:dyDescent="0.35">
      <c r="A3396" s="7" t="str">
        <f>IF('Payments Export'!A3400="","",'Payments Export'!A3400)</f>
        <v/>
      </c>
      <c r="B3396" s="7" t="str">
        <f>IF('Payments Export'!A3400="","",'Payments Export'!B3400)</f>
        <v/>
      </c>
      <c r="C3396" s="7" t="str">
        <f>IF(IFERROR(VALUE('Payments Export'!H3400),'Payments Export'!H3400)&lt;&gt;0,IFERROR(VALUE('Payments Export'!H3400),'Payments Export'!H3400),"")</f>
        <v/>
      </c>
      <c r="D3396" s="7" t="str">
        <f>IF('Payments Export'!I3400="","",'Payments Export'!I3400)</f>
        <v/>
      </c>
      <c r="E3396" s="7" t="str">
        <f t="shared" si="106"/>
        <v/>
      </c>
      <c r="F3396" s="7" t="str">
        <f>IF('Payments Export'!A3400="","",'Payments Export'!N3400)</f>
        <v/>
      </c>
      <c r="G3396" s="7" t="str">
        <f>IF('Payments Export'!A3400="","",'Payments Export'!O3400)</f>
        <v/>
      </c>
      <c r="H3396" s="7" t="str">
        <f>IF('Payments Export'!B3400="","",G3396-F3396)</f>
        <v/>
      </c>
      <c r="I3396" s="3" t="str">
        <f>IF(C3396&lt;&gt;"",_xlfn.XLOOKUP(IFERROR(VALUE(C3396),C3396),'Items database'!A:A,'Items database'!B:B),(_xlfn.XLOOKUP(LEFT(E3396,3),Services,Services,"")))</f>
        <v/>
      </c>
      <c r="J3396" s="3" t="str">
        <f t="shared" si="107"/>
        <v/>
      </c>
    </row>
    <row r="3397" spans="1:10" x14ac:dyDescent="0.35">
      <c r="A3397" s="7" t="str">
        <f>IF('Payments Export'!A3401="","",'Payments Export'!A3401)</f>
        <v/>
      </c>
      <c r="B3397" s="7" t="str">
        <f>IF('Payments Export'!A3401="","",'Payments Export'!B3401)</f>
        <v/>
      </c>
      <c r="C3397" s="7" t="str">
        <f>IF(IFERROR(VALUE('Payments Export'!H3401),'Payments Export'!H3401)&lt;&gt;0,IFERROR(VALUE('Payments Export'!H3401),'Payments Export'!H3401),"")</f>
        <v/>
      </c>
      <c r="D3397" s="7" t="str">
        <f>IF('Payments Export'!I3401="","",'Payments Export'!I3401)</f>
        <v/>
      </c>
      <c r="E3397" s="7" t="str">
        <f t="shared" si="106"/>
        <v/>
      </c>
      <c r="F3397" s="7" t="str">
        <f>IF('Payments Export'!A3401="","",'Payments Export'!N3401)</f>
        <v/>
      </c>
      <c r="G3397" s="7" t="str">
        <f>IF('Payments Export'!A3401="","",'Payments Export'!O3401)</f>
        <v/>
      </c>
      <c r="H3397" s="7" t="str">
        <f>IF('Payments Export'!B3401="","",G3397-F3397)</f>
        <v/>
      </c>
      <c r="I3397" s="3" t="str">
        <f>IF(C3397&lt;&gt;"",_xlfn.XLOOKUP(IFERROR(VALUE(C3397),C3397),'Items database'!A:A,'Items database'!B:B),(_xlfn.XLOOKUP(LEFT(E3397,3),Services,Services,"")))</f>
        <v/>
      </c>
      <c r="J3397" s="3" t="str">
        <f t="shared" si="107"/>
        <v/>
      </c>
    </row>
    <row r="3398" spans="1:10" x14ac:dyDescent="0.35">
      <c r="A3398" s="7" t="str">
        <f>IF('Payments Export'!A3402="","",'Payments Export'!A3402)</f>
        <v/>
      </c>
      <c r="B3398" s="7" t="str">
        <f>IF('Payments Export'!A3402="","",'Payments Export'!B3402)</f>
        <v/>
      </c>
      <c r="C3398" s="7" t="str">
        <f>IF(IFERROR(VALUE('Payments Export'!H3402),'Payments Export'!H3402)&lt;&gt;0,IFERROR(VALUE('Payments Export'!H3402),'Payments Export'!H3402),"")</f>
        <v/>
      </c>
      <c r="D3398" s="7" t="str">
        <f>IF('Payments Export'!I3402="","",'Payments Export'!I3402)</f>
        <v/>
      </c>
      <c r="E3398" s="7" t="str">
        <f t="shared" si="106"/>
        <v/>
      </c>
      <c r="F3398" s="7" t="str">
        <f>IF('Payments Export'!A3402="","",'Payments Export'!N3402)</f>
        <v/>
      </c>
      <c r="G3398" s="7" t="str">
        <f>IF('Payments Export'!A3402="","",'Payments Export'!O3402)</f>
        <v/>
      </c>
      <c r="H3398" s="7" t="str">
        <f>IF('Payments Export'!B3402="","",G3398-F3398)</f>
        <v/>
      </c>
      <c r="I3398" s="3" t="str">
        <f>IF(C3398&lt;&gt;"",_xlfn.XLOOKUP(IFERROR(VALUE(C3398),C3398),'Items database'!A:A,'Items database'!B:B),(_xlfn.XLOOKUP(LEFT(E3398,3),Services,Services,"")))</f>
        <v/>
      </c>
      <c r="J3398" s="3" t="str">
        <f t="shared" si="107"/>
        <v/>
      </c>
    </row>
    <row r="3399" spans="1:10" x14ac:dyDescent="0.35">
      <c r="A3399" s="7" t="str">
        <f>IF('Payments Export'!A3403="","",'Payments Export'!A3403)</f>
        <v/>
      </c>
      <c r="B3399" s="7" t="str">
        <f>IF('Payments Export'!A3403="","",'Payments Export'!B3403)</f>
        <v/>
      </c>
      <c r="C3399" s="7" t="str">
        <f>IF(IFERROR(VALUE('Payments Export'!H3403),'Payments Export'!H3403)&lt;&gt;0,IFERROR(VALUE('Payments Export'!H3403),'Payments Export'!H3403),"")</f>
        <v/>
      </c>
      <c r="D3399" s="7" t="str">
        <f>IF('Payments Export'!I3403="","",'Payments Export'!I3403)</f>
        <v/>
      </c>
      <c r="E3399" s="7" t="str">
        <f t="shared" si="106"/>
        <v/>
      </c>
      <c r="F3399" s="7" t="str">
        <f>IF('Payments Export'!A3403="","",'Payments Export'!N3403)</f>
        <v/>
      </c>
      <c r="G3399" s="7" t="str">
        <f>IF('Payments Export'!A3403="","",'Payments Export'!O3403)</f>
        <v/>
      </c>
      <c r="H3399" s="7" t="str">
        <f>IF('Payments Export'!B3403="","",G3399-F3399)</f>
        <v/>
      </c>
      <c r="I3399" s="3" t="str">
        <f>IF(C3399&lt;&gt;"",_xlfn.XLOOKUP(IFERROR(VALUE(C3399),C3399),'Items database'!A:A,'Items database'!B:B),(_xlfn.XLOOKUP(LEFT(E3399,3),Services,Services,"")))</f>
        <v/>
      </c>
      <c r="J3399" s="3" t="str">
        <f t="shared" si="107"/>
        <v/>
      </c>
    </row>
    <row r="3400" spans="1:10" x14ac:dyDescent="0.35">
      <c r="A3400" s="7" t="str">
        <f>IF('Payments Export'!A3404="","",'Payments Export'!A3404)</f>
        <v/>
      </c>
      <c r="B3400" s="7" t="str">
        <f>IF('Payments Export'!A3404="","",'Payments Export'!B3404)</f>
        <v/>
      </c>
      <c r="C3400" s="7" t="str">
        <f>IF(IFERROR(VALUE('Payments Export'!H3404),'Payments Export'!H3404)&lt;&gt;0,IFERROR(VALUE('Payments Export'!H3404),'Payments Export'!H3404),"")</f>
        <v/>
      </c>
      <c r="D3400" s="7" t="str">
        <f>IF('Payments Export'!I3404="","",'Payments Export'!I3404)</f>
        <v/>
      </c>
      <c r="E3400" s="7" t="str">
        <f t="shared" si="106"/>
        <v/>
      </c>
      <c r="F3400" s="7" t="str">
        <f>IF('Payments Export'!A3404="","",'Payments Export'!N3404)</f>
        <v/>
      </c>
      <c r="G3400" s="7" t="str">
        <f>IF('Payments Export'!A3404="","",'Payments Export'!O3404)</f>
        <v/>
      </c>
      <c r="H3400" s="7" t="str">
        <f>IF('Payments Export'!B3404="","",G3400-F3400)</f>
        <v/>
      </c>
      <c r="I3400" s="3" t="str">
        <f>IF(C3400&lt;&gt;"",_xlfn.XLOOKUP(IFERROR(VALUE(C3400),C3400),'Items database'!A:A,'Items database'!B:B),(_xlfn.XLOOKUP(LEFT(E3400,3),Services,Services,"")))</f>
        <v/>
      </c>
      <c r="J3400" s="3" t="str">
        <f t="shared" si="107"/>
        <v/>
      </c>
    </row>
    <row r="3401" spans="1:10" x14ac:dyDescent="0.35">
      <c r="A3401" s="7" t="str">
        <f>IF('Payments Export'!A3405="","",'Payments Export'!A3405)</f>
        <v/>
      </c>
      <c r="B3401" s="7" t="str">
        <f>IF('Payments Export'!A3405="","",'Payments Export'!B3405)</f>
        <v/>
      </c>
      <c r="C3401" s="7" t="str">
        <f>IF(IFERROR(VALUE('Payments Export'!H3405),'Payments Export'!H3405)&lt;&gt;0,IFERROR(VALUE('Payments Export'!H3405),'Payments Export'!H3405),"")</f>
        <v/>
      </c>
      <c r="D3401" s="7" t="str">
        <f>IF('Payments Export'!I3405="","",'Payments Export'!I3405)</f>
        <v/>
      </c>
      <c r="E3401" s="7" t="str">
        <f t="shared" si="106"/>
        <v/>
      </c>
      <c r="F3401" s="7" t="str">
        <f>IF('Payments Export'!A3405="","",'Payments Export'!N3405)</f>
        <v/>
      </c>
      <c r="G3401" s="7" t="str">
        <f>IF('Payments Export'!A3405="","",'Payments Export'!O3405)</f>
        <v/>
      </c>
      <c r="H3401" s="7" t="str">
        <f>IF('Payments Export'!B3405="","",G3401-F3401)</f>
        <v/>
      </c>
      <c r="I3401" s="3" t="str">
        <f>IF(C3401&lt;&gt;"",_xlfn.XLOOKUP(IFERROR(VALUE(C3401),C3401),'Items database'!A:A,'Items database'!B:B),(_xlfn.XLOOKUP(LEFT(E3401,3),Services,Services,"")))</f>
        <v/>
      </c>
      <c r="J3401" s="3" t="str">
        <f t="shared" si="107"/>
        <v/>
      </c>
    </row>
    <row r="3402" spans="1:10" x14ac:dyDescent="0.35">
      <c r="A3402" s="7" t="str">
        <f>IF('Payments Export'!A3406="","",'Payments Export'!A3406)</f>
        <v/>
      </c>
      <c r="B3402" s="7" t="str">
        <f>IF('Payments Export'!A3406="","",'Payments Export'!B3406)</f>
        <v/>
      </c>
      <c r="C3402" s="7" t="str">
        <f>IF(IFERROR(VALUE('Payments Export'!H3406),'Payments Export'!H3406)&lt;&gt;0,IFERROR(VALUE('Payments Export'!H3406),'Payments Export'!H3406),"")</f>
        <v/>
      </c>
      <c r="D3402" s="7" t="str">
        <f>IF('Payments Export'!I3406="","",'Payments Export'!I3406)</f>
        <v/>
      </c>
      <c r="E3402" s="7" t="str">
        <f t="shared" si="106"/>
        <v/>
      </c>
      <c r="F3402" s="7" t="str">
        <f>IF('Payments Export'!A3406="","",'Payments Export'!N3406)</f>
        <v/>
      </c>
      <c r="G3402" s="7" t="str">
        <f>IF('Payments Export'!A3406="","",'Payments Export'!O3406)</f>
        <v/>
      </c>
      <c r="H3402" s="7" t="str">
        <f>IF('Payments Export'!B3406="","",G3402-F3402)</f>
        <v/>
      </c>
      <c r="I3402" s="3" t="str">
        <f>IF(C3402&lt;&gt;"",_xlfn.XLOOKUP(IFERROR(VALUE(C3402),C3402),'Items database'!A:A,'Items database'!B:B),(_xlfn.XLOOKUP(LEFT(E3402,3),Services,Services,"")))</f>
        <v/>
      </c>
      <c r="J3402" s="3" t="str">
        <f t="shared" si="107"/>
        <v/>
      </c>
    </row>
    <row r="3403" spans="1:10" x14ac:dyDescent="0.35">
      <c r="A3403" s="7" t="str">
        <f>IF('Payments Export'!A3407="","",'Payments Export'!A3407)</f>
        <v/>
      </c>
      <c r="B3403" s="7" t="str">
        <f>IF('Payments Export'!A3407="","",'Payments Export'!B3407)</f>
        <v/>
      </c>
      <c r="C3403" s="7" t="str">
        <f>IF(IFERROR(VALUE('Payments Export'!H3407),'Payments Export'!H3407)&lt;&gt;0,IFERROR(VALUE('Payments Export'!H3407),'Payments Export'!H3407),"")</f>
        <v/>
      </c>
      <c r="D3403" s="7" t="str">
        <f>IF('Payments Export'!I3407="","",'Payments Export'!I3407)</f>
        <v/>
      </c>
      <c r="E3403" s="7" t="str">
        <f t="shared" si="106"/>
        <v/>
      </c>
      <c r="F3403" s="7" t="str">
        <f>IF('Payments Export'!A3407="","",'Payments Export'!N3407)</f>
        <v/>
      </c>
      <c r="G3403" s="7" t="str">
        <f>IF('Payments Export'!A3407="","",'Payments Export'!O3407)</f>
        <v/>
      </c>
      <c r="H3403" s="7" t="str">
        <f>IF('Payments Export'!B3407="","",G3403-F3403)</f>
        <v/>
      </c>
      <c r="I3403" s="3" t="str">
        <f>IF(C3403&lt;&gt;"",_xlfn.XLOOKUP(IFERROR(VALUE(C3403),C3403),'Items database'!A:A,'Items database'!B:B),(_xlfn.XLOOKUP(LEFT(E3403,3),Services,Services,"")))</f>
        <v/>
      </c>
      <c r="J3403" s="3" t="str">
        <f t="shared" si="107"/>
        <v/>
      </c>
    </row>
    <row r="3404" spans="1:10" x14ac:dyDescent="0.35">
      <c r="A3404" s="7" t="str">
        <f>IF('Payments Export'!A3408="","",'Payments Export'!A3408)</f>
        <v/>
      </c>
      <c r="B3404" s="7" t="str">
        <f>IF('Payments Export'!A3408="","",'Payments Export'!B3408)</f>
        <v/>
      </c>
      <c r="C3404" s="7" t="str">
        <f>IF(IFERROR(VALUE('Payments Export'!H3408),'Payments Export'!H3408)&lt;&gt;0,IFERROR(VALUE('Payments Export'!H3408),'Payments Export'!H3408),"")</f>
        <v/>
      </c>
      <c r="D3404" s="7" t="str">
        <f>IF('Payments Export'!I3408="","",'Payments Export'!I3408)</f>
        <v/>
      </c>
      <c r="E3404" s="7" t="str">
        <f t="shared" si="106"/>
        <v/>
      </c>
      <c r="F3404" s="7" t="str">
        <f>IF('Payments Export'!A3408="","",'Payments Export'!N3408)</f>
        <v/>
      </c>
      <c r="G3404" s="7" t="str">
        <f>IF('Payments Export'!A3408="","",'Payments Export'!O3408)</f>
        <v/>
      </c>
      <c r="H3404" s="7" t="str">
        <f>IF('Payments Export'!B3408="","",G3404-F3404)</f>
        <v/>
      </c>
      <c r="I3404" s="3" t="str">
        <f>IF(C3404&lt;&gt;"",_xlfn.XLOOKUP(IFERROR(VALUE(C3404),C3404),'Items database'!A:A,'Items database'!B:B),(_xlfn.XLOOKUP(LEFT(E3404,3),Services,Services,"")))</f>
        <v/>
      </c>
      <c r="J3404" s="3" t="str">
        <f t="shared" si="107"/>
        <v/>
      </c>
    </row>
    <row r="3405" spans="1:10" x14ac:dyDescent="0.35">
      <c r="A3405" s="7" t="str">
        <f>IF('Payments Export'!A3409="","",'Payments Export'!A3409)</f>
        <v/>
      </c>
      <c r="B3405" s="7" t="str">
        <f>IF('Payments Export'!A3409="","",'Payments Export'!B3409)</f>
        <v/>
      </c>
      <c r="C3405" s="7" t="str">
        <f>IF(IFERROR(VALUE('Payments Export'!H3409),'Payments Export'!H3409)&lt;&gt;0,IFERROR(VALUE('Payments Export'!H3409),'Payments Export'!H3409),"")</f>
        <v/>
      </c>
      <c r="D3405" s="7" t="str">
        <f>IF('Payments Export'!I3409="","",'Payments Export'!I3409)</f>
        <v/>
      </c>
      <c r="E3405" s="7" t="str">
        <f t="shared" si="106"/>
        <v/>
      </c>
      <c r="F3405" s="7" t="str">
        <f>IF('Payments Export'!A3409="","",'Payments Export'!N3409)</f>
        <v/>
      </c>
      <c r="G3405" s="7" t="str">
        <f>IF('Payments Export'!A3409="","",'Payments Export'!O3409)</f>
        <v/>
      </c>
      <c r="H3405" s="7" t="str">
        <f>IF('Payments Export'!B3409="","",G3405-F3405)</f>
        <v/>
      </c>
      <c r="I3405" s="3" t="str">
        <f>IF(C3405&lt;&gt;"",_xlfn.XLOOKUP(IFERROR(VALUE(C3405),C3405),'Items database'!A:A,'Items database'!B:B),(_xlfn.XLOOKUP(LEFT(E3405,3),Services,Services,"")))</f>
        <v/>
      </c>
      <c r="J3405" s="3" t="str">
        <f t="shared" si="107"/>
        <v/>
      </c>
    </row>
    <row r="3406" spans="1:10" x14ac:dyDescent="0.35">
      <c r="A3406" s="7" t="str">
        <f>IF('Payments Export'!A3410="","",'Payments Export'!A3410)</f>
        <v/>
      </c>
      <c r="B3406" s="7" t="str">
        <f>IF('Payments Export'!A3410="","",'Payments Export'!B3410)</f>
        <v/>
      </c>
      <c r="C3406" s="7" t="str">
        <f>IF(IFERROR(VALUE('Payments Export'!H3410),'Payments Export'!H3410)&lt;&gt;0,IFERROR(VALUE('Payments Export'!H3410),'Payments Export'!H3410),"")</f>
        <v/>
      </c>
      <c r="D3406" s="7" t="str">
        <f>IF('Payments Export'!I3410="","",'Payments Export'!I3410)</f>
        <v/>
      </c>
      <c r="E3406" s="7" t="str">
        <f t="shared" si="106"/>
        <v/>
      </c>
      <c r="F3406" s="7" t="str">
        <f>IF('Payments Export'!A3410="","",'Payments Export'!N3410)</f>
        <v/>
      </c>
      <c r="G3406" s="7" t="str">
        <f>IF('Payments Export'!A3410="","",'Payments Export'!O3410)</f>
        <v/>
      </c>
      <c r="H3406" s="7" t="str">
        <f>IF('Payments Export'!B3410="","",G3406-F3406)</f>
        <v/>
      </c>
      <c r="I3406" s="3" t="str">
        <f>IF(C3406&lt;&gt;"",_xlfn.XLOOKUP(IFERROR(VALUE(C3406),C3406),'Items database'!A:A,'Items database'!B:B),(_xlfn.XLOOKUP(LEFT(E3406,3),Services,Services,"")))</f>
        <v/>
      </c>
      <c r="J3406" s="3" t="str">
        <f t="shared" si="107"/>
        <v/>
      </c>
    </row>
    <row r="3407" spans="1:10" x14ac:dyDescent="0.35">
      <c r="A3407" s="7" t="str">
        <f>IF('Payments Export'!A3411="","",'Payments Export'!A3411)</f>
        <v/>
      </c>
      <c r="B3407" s="7" t="str">
        <f>IF('Payments Export'!A3411="","",'Payments Export'!B3411)</f>
        <v/>
      </c>
      <c r="C3407" s="7" t="str">
        <f>IF(IFERROR(VALUE('Payments Export'!H3411),'Payments Export'!H3411)&lt;&gt;0,IFERROR(VALUE('Payments Export'!H3411),'Payments Export'!H3411),"")</f>
        <v/>
      </c>
      <c r="D3407" s="7" t="str">
        <f>IF('Payments Export'!I3411="","",'Payments Export'!I3411)</f>
        <v/>
      </c>
      <c r="E3407" s="7" t="str">
        <f t="shared" si="106"/>
        <v/>
      </c>
      <c r="F3407" s="7" t="str">
        <f>IF('Payments Export'!A3411="","",'Payments Export'!N3411)</f>
        <v/>
      </c>
      <c r="G3407" s="7" t="str">
        <f>IF('Payments Export'!A3411="","",'Payments Export'!O3411)</f>
        <v/>
      </c>
      <c r="H3407" s="7" t="str">
        <f>IF('Payments Export'!B3411="","",G3407-F3407)</f>
        <v/>
      </c>
      <c r="I3407" s="3" t="str">
        <f>IF(C3407&lt;&gt;"",_xlfn.XLOOKUP(IFERROR(VALUE(C3407),C3407),'Items database'!A:A,'Items database'!B:B),(_xlfn.XLOOKUP(LEFT(E3407,3),Services,Services,"")))</f>
        <v/>
      </c>
      <c r="J3407" s="3" t="str">
        <f t="shared" si="107"/>
        <v/>
      </c>
    </row>
    <row r="3408" spans="1:10" x14ac:dyDescent="0.35">
      <c r="A3408" s="7" t="str">
        <f>IF('Payments Export'!A3412="","",'Payments Export'!A3412)</f>
        <v/>
      </c>
      <c r="B3408" s="7" t="str">
        <f>IF('Payments Export'!A3412="","",'Payments Export'!B3412)</f>
        <v/>
      </c>
      <c r="C3408" s="7" t="str">
        <f>IF(IFERROR(VALUE('Payments Export'!H3412),'Payments Export'!H3412)&lt;&gt;0,IFERROR(VALUE('Payments Export'!H3412),'Payments Export'!H3412),"")</f>
        <v/>
      </c>
      <c r="D3408" s="7" t="str">
        <f>IF('Payments Export'!I3412="","",'Payments Export'!I3412)</f>
        <v/>
      </c>
      <c r="E3408" s="7" t="str">
        <f t="shared" si="106"/>
        <v/>
      </c>
      <c r="F3408" s="7" t="str">
        <f>IF('Payments Export'!A3412="","",'Payments Export'!N3412)</f>
        <v/>
      </c>
      <c r="G3408" s="7" t="str">
        <f>IF('Payments Export'!A3412="","",'Payments Export'!O3412)</f>
        <v/>
      </c>
      <c r="H3408" s="7" t="str">
        <f>IF('Payments Export'!B3412="","",G3408-F3408)</f>
        <v/>
      </c>
      <c r="I3408" s="3" t="str">
        <f>IF(C3408&lt;&gt;"",_xlfn.XLOOKUP(IFERROR(VALUE(C3408),C3408),'Items database'!A:A,'Items database'!B:B),(_xlfn.XLOOKUP(LEFT(E3408,3),Services,Services,"")))</f>
        <v/>
      </c>
      <c r="J3408" s="3" t="str">
        <f t="shared" si="107"/>
        <v/>
      </c>
    </row>
    <row r="3409" spans="1:10" x14ac:dyDescent="0.35">
      <c r="A3409" s="7" t="str">
        <f>IF('Payments Export'!A3413="","",'Payments Export'!A3413)</f>
        <v/>
      </c>
      <c r="B3409" s="7" t="str">
        <f>IF('Payments Export'!A3413="","",'Payments Export'!B3413)</f>
        <v/>
      </c>
      <c r="C3409" s="7" t="str">
        <f>IF(IFERROR(VALUE('Payments Export'!H3413),'Payments Export'!H3413)&lt;&gt;0,IFERROR(VALUE('Payments Export'!H3413),'Payments Export'!H3413),"")</f>
        <v/>
      </c>
      <c r="D3409" s="7" t="str">
        <f>IF('Payments Export'!I3413="","",'Payments Export'!I3413)</f>
        <v/>
      </c>
      <c r="E3409" s="7" t="str">
        <f t="shared" si="106"/>
        <v/>
      </c>
      <c r="F3409" s="7" t="str">
        <f>IF('Payments Export'!A3413="","",'Payments Export'!N3413)</f>
        <v/>
      </c>
      <c r="G3409" s="7" t="str">
        <f>IF('Payments Export'!A3413="","",'Payments Export'!O3413)</f>
        <v/>
      </c>
      <c r="H3409" s="7" t="str">
        <f>IF('Payments Export'!B3413="","",G3409-F3409)</f>
        <v/>
      </c>
      <c r="I3409" s="3" t="str">
        <f>IF(C3409&lt;&gt;"",_xlfn.XLOOKUP(IFERROR(VALUE(C3409),C3409),'Items database'!A:A,'Items database'!B:B),(_xlfn.XLOOKUP(LEFT(E3409,3),Services,Services,"")))</f>
        <v/>
      </c>
      <c r="J3409" s="3" t="str">
        <f t="shared" si="107"/>
        <v/>
      </c>
    </row>
    <row r="3410" spans="1:10" x14ac:dyDescent="0.35">
      <c r="A3410" s="7" t="str">
        <f>IF('Payments Export'!A3414="","",'Payments Export'!A3414)</f>
        <v/>
      </c>
      <c r="B3410" s="7" t="str">
        <f>IF('Payments Export'!A3414="","",'Payments Export'!B3414)</f>
        <v/>
      </c>
      <c r="C3410" s="7" t="str">
        <f>IF(IFERROR(VALUE('Payments Export'!H3414),'Payments Export'!H3414)&lt;&gt;0,IFERROR(VALUE('Payments Export'!H3414),'Payments Export'!H3414),"")</f>
        <v/>
      </c>
      <c r="D3410" s="7" t="str">
        <f>IF('Payments Export'!I3414="","",'Payments Export'!I3414)</f>
        <v/>
      </c>
      <c r="E3410" s="7" t="str">
        <f t="shared" si="106"/>
        <v/>
      </c>
      <c r="F3410" s="7" t="str">
        <f>IF('Payments Export'!A3414="","",'Payments Export'!N3414)</f>
        <v/>
      </c>
      <c r="G3410" s="7" t="str">
        <f>IF('Payments Export'!A3414="","",'Payments Export'!O3414)</f>
        <v/>
      </c>
      <c r="H3410" s="7" t="str">
        <f>IF('Payments Export'!B3414="","",G3410-F3410)</f>
        <v/>
      </c>
      <c r="I3410" s="3" t="str">
        <f>IF(C3410&lt;&gt;"",_xlfn.XLOOKUP(IFERROR(VALUE(C3410),C3410),'Items database'!A:A,'Items database'!B:B),(_xlfn.XLOOKUP(LEFT(E3410,3),Services,Services,"")))</f>
        <v/>
      </c>
      <c r="J3410" s="3" t="str">
        <f t="shared" si="107"/>
        <v/>
      </c>
    </row>
    <row r="3411" spans="1:10" x14ac:dyDescent="0.35">
      <c r="A3411" s="7" t="str">
        <f>IF('Payments Export'!A3415="","",'Payments Export'!A3415)</f>
        <v/>
      </c>
      <c r="B3411" s="7" t="str">
        <f>IF('Payments Export'!A3415="","",'Payments Export'!B3415)</f>
        <v/>
      </c>
      <c r="C3411" s="7" t="str">
        <f>IF(IFERROR(VALUE('Payments Export'!H3415),'Payments Export'!H3415)&lt;&gt;0,IFERROR(VALUE('Payments Export'!H3415),'Payments Export'!H3415),"")</f>
        <v/>
      </c>
      <c r="D3411" s="7" t="str">
        <f>IF('Payments Export'!I3415="","",'Payments Export'!I3415)</f>
        <v/>
      </c>
      <c r="E3411" s="7" t="str">
        <f t="shared" si="106"/>
        <v/>
      </c>
      <c r="F3411" s="7" t="str">
        <f>IF('Payments Export'!A3415="","",'Payments Export'!N3415)</f>
        <v/>
      </c>
      <c r="G3411" s="7" t="str">
        <f>IF('Payments Export'!A3415="","",'Payments Export'!O3415)</f>
        <v/>
      </c>
      <c r="H3411" s="7" t="str">
        <f>IF('Payments Export'!B3415="","",G3411-F3411)</f>
        <v/>
      </c>
      <c r="I3411" s="3" t="str">
        <f>IF(C3411&lt;&gt;"",_xlfn.XLOOKUP(IFERROR(VALUE(C3411),C3411),'Items database'!A:A,'Items database'!B:B),(_xlfn.XLOOKUP(LEFT(E3411,3),Services,Services,"")))</f>
        <v/>
      </c>
      <c r="J3411" s="3" t="str">
        <f t="shared" si="107"/>
        <v/>
      </c>
    </row>
    <row r="3412" spans="1:10" x14ac:dyDescent="0.35">
      <c r="A3412" s="7" t="str">
        <f>IF('Payments Export'!A3416="","",'Payments Export'!A3416)</f>
        <v/>
      </c>
      <c r="B3412" s="7" t="str">
        <f>IF('Payments Export'!A3416="","",'Payments Export'!B3416)</f>
        <v/>
      </c>
      <c r="C3412" s="7" t="str">
        <f>IF(IFERROR(VALUE('Payments Export'!H3416),'Payments Export'!H3416)&lt;&gt;0,IFERROR(VALUE('Payments Export'!H3416),'Payments Export'!H3416),"")</f>
        <v/>
      </c>
      <c r="D3412" s="7" t="str">
        <f>IF('Payments Export'!I3416="","",'Payments Export'!I3416)</f>
        <v/>
      </c>
      <c r="E3412" s="7" t="str">
        <f t="shared" si="106"/>
        <v/>
      </c>
      <c r="F3412" s="7" t="str">
        <f>IF('Payments Export'!A3416="","",'Payments Export'!N3416)</f>
        <v/>
      </c>
      <c r="G3412" s="7" t="str">
        <f>IF('Payments Export'!A3416="","",'Payments Export'!O3416)</f>
        <v/>
      </c>
      <c r="H3412" s="7" t="str">
        <f>IF('Payments Export'!B3416="","",G3412-F3412)</f>
        <v/>
      </c>
      <c r="I3412" s="3" t="str">
        <f>IF(C3412&lt;&gt;"",_xlfn.XLOOKUP(IFERROR(VALUE(C3412),C3412),'Items database'!A:A,'Items database'!B:B),(_xlfn.XLOOKUP(LEFT(E3412,3),Services,Services,"")))</f>
        <v/>
      </c>
      <c r="J3412" s="3" t="str">
        <f t="shared" si="107"/>
        <v/>
      </c>
    </row>
    <row r="3413" spans="1:10" x14ac:dyDescent="0.35">
      <c r="A3413" s="7" t="str">
        <f>IF('Payments Export'!A3417="","",'Payments Export'!A3417)</f>
        <v/>
      </c>
      <c r="B3413" s="7" t="str">
        <f>IF('Payments Export'!A3417="","",'Payments Export'!B3417)</f>
        <v/>
      </c>
      <c r="C3413" s="7" t="str">
        <f>IF(IFERROR(VALUE('Payments Export'!H3417),'Payments Export'!H3417)&lt;&gt;0,IFERROR(VALUE('Payments Export'!H3417),'Payments Export'!H3417),"")</f>
        <v/>
      </c>
      <c r="D3413" s="7" t="str">
        <f>IF('Payments Export'!I3417="","",'Payments Export'!I3417)</f>
        <v/>
      </c>
      <c r="E3413" s="7" t="str">
        <f t="shared" si="106"/>
        <v/>
      </c>
      <c r="F3413" s="7" t="str">
        <f>IF('Payments Export'!A3417="","",'Payments Export'!N3417)</f>
        <v/>
      </c>
      <c r="G3413" s="7" t="str">
        <f>IF('Payments Export'!A3417="","",'Payments Export'!O3417)</f>
        <v/>
      </c>
      <c r="H3413" s="7" t="str">
        <f>IF('Payments Export'!B3417="","",G3413-F3413)</f>
        <v/>
      </c>
      <c r="I3413" s="3" t="str">
        <f>IF(C3413&lt;&gt;"",_xlfn.XLOOKUP(IFERROR(VALUE(C3413),C3413),'Items database'!A:A,'Items database'!B:B),(_xlfn.XLOOKUP(LEFT(E3413,3),Services,Services,"")))</f>
        <v/>
      </c>
      <c r="J3413" s="3" t="str">
        <f t="shared" si="107"/>
        <v/>
      </c>
    </row>
    <row r="3414" spans="1:10" x14ac:dyDescent="0.35">
      <c r="A3414" s="7" t="str">
        <f>IF('Payments Export'!A3418="","",'Payments Export'!A3418)</f>
        <v/>
      </c>
      <c r="B3414" s="7" t="str">
        <f>IF('Payments Export'!A3418="","",'Payments Export'!B3418)</f>
        <v/>
      </c>
      <c r="C3414" s="7" t="str">
        <f>IF(IFERROR(VALUE('Payments Export'!H3418),'Payments Export'!H3418)&lt;&gt;0,IFERROR(VALUE('Payments Export'!H3418),'Payments Export'!H3418),"")</f>
        <v/>
      </c>
      <c r="D3414" s="7" t="str">
        <f>IF('Payments Export'!I3418="","",'Payments Export'!I3418)</f>
        <v/>
      </c>
      <c r="E3414" s="7" t="str">
        <f t="shared" si="106"/>
        <v/>
      </c>
      <c r="F3414" s="7" t="str">
        <f>IF('Payments Export'!A3418="","",'Payments Export'!N3418)</f>
        <v/>
      </c>
      <c r="G3414" s="7" t="str">
        <f>IF('Payments Export'!A3418="","",'Payments Export'!O3418)</f>
        <v/>
      </c>
      <c r="H3414" s="7" t="str">
        <f>IF('Payments Export'!B3418="","",G3414-F3414)</f>
        <v/>
      </c>
      <c r="I3414" s="3" t="str">
        <f>IF(C3414&lt;&gt;"",_xlfn.XLOOKUP(IFERROR(VALUE(C3414),C3414),'Items database'!A:A,'Items database'!B:B),(_xlfn.XLOOKUP(LEFT(E3414,3),Services,Services,"")))</f>
        <v/>
      </c>
      <c r="J3414" s="3" t="str">
        <f t="shared" si="107"/>
        <v/>
      </c>
    </row>
    <row r="3415" spans="1:10" x14ac:dyDescent="0.35">
      <c r="A3415" s="7" t="str">
        <f>IF('Payments Export'!A3419="","",'Payments Export'!A3419)</f>
        <v/>
      </c>
      <c r="B3415" s="7" t="str">
        <f>IF('Payments Export'!A3419="","",'Payments Export'!B3419)</f>
        <v/>
      </c>
      <c r="C3415" s="7" t="str">
        <f>IF(IFERROR(VALUE('Payments Export'!H3419),'Payments Export'!H3419)&lt;&gt;0,IFERROR(VALUE('Payments Export'!H3419),'Payments Export'!H3419),"")</f>
        <v/>
      </c>
      <c r="D3415" s="7" t="str">
        <f>IF('Payments Export'!I3419="","",'Payments Export'!I3419)</f>
        <v/>
      </c>
      <c r="E3415" s="7" t="str">
        <f t="shared" si="106"/>
        <v/>
      </c>
      <c r="F3415" s="7" t="str">
        <f>IF('Payments Export'!A3419="","",'Payments Export'!N3419)</f>
        <v/>
      </c>
      <c r="G3415" s="7" t="str">
        <f>IF('Payments Export'!A3419="","",'Payments Export'!O3419)</f>
        <v/>
      </c>
      <c r="H3415" s="7" t="str">
        <f>IF('Payments Export'!B3419="","",G3415-F3415)</f>
        <v/>
      </c>
      <c r="I3415" s="3" t="str">
        <f>IF(C3415&lt;&gt;"",_xlfn.XLOOKUP(IFERROR(VALUE(C3415),C3415),'Items database'!A:A,'Items database'!B:B),(_xlfn.XLOOKUP(LEFT(E3415,3),Services,Services,"")))</f>
        <v/>
      </c>
      <c r="J3415" s="3" t="str">
        <f t="shared" si="107"/>
        <v/>
      </c>
    </row>
    <row r="3416" spans="1:10" x14ac:dyDescent="0.35">
      <c r="A3416" s="7" t="str">
        <f>IF('Payments Export'!A3420="","",'Payments Export'!A3420)</f>
        <v/>
      </c>
      <c r="B3416" s="7" t="str">
        <f>IF('Payments Export'!A3420="","",'Payments Export'!B3420)</f>
        <v/>
      </c>
      <c r="C3416" s="7" t="str">
        <f>IF(IFERROR(VALUE('Payments Export'!H3420),'Payments Export'!H3420)&lt;&gt;0,IFERROR(VALUE('Payments Export'!H3420),'Payments Export'!H3420),"")</f>
        <v/>
      </c>
      <c r="D3416" s="7" t="str">
        <f>IF('Payments Export'!I3420="","",'Payments Export'!I3420)</f>
        <v/>
      </c>
      <c r="E3416" s="7" t="str">
        <f t="shared" si="106"/>
        <v/>
      </c>
      <c r="F3416" s="7" t="str">
        <f>IF('Payments Export'!A3420="","",'Payments Export'!N3420)</f>
        <v/>
      </c>
      <c r="G3416" s="7" t="str">
        <f>IF('Payments Export'!A3420="","",'Payments Export'!O3420)</f>
        <v/>
      </c>
      <c r="H3416" s="7" t="str">
        <f>IF('Payments Export'!B3420="","",G3416-F3416)</f>
        <v/>
      </c>
      <c r="I3416" s="3" t="str">
        <f>IF(C3416&lt;&gt;"",_xlfn.XLOOKUP(IFERROR(VALUE(C3416),C3416),'Items database'!A:A,'Items database'!B:B),(_xlfn.XLOOKUP(LEFT(E3416,3),Services,Services,"")))</f>
        <v/>
      </c>
      <c r="J3416" s="3" t="str">
        <f t="shared" si="107"/>
        <v/>
      </c>
    </row>
    <row r="3417" spans="1:10" x14ac:dyDescent="0.35">
      <c r="A3417" s="7" t="str">
        <f>IF('Payments Export'!A3421="","",'Payments Export'!A3421)</f>
        <v/>
      </c>
      <c r="B3417" s="7" t="str">
        <f>IF('Payments Export'!A3421="","",'Payments Export'!B3421)</f>
        <v/>
      </c>
      <c r="C3417" s="7" t="str">
        <f>IF(IFERROR(VALUE('Payments Export'!H3421),'Payments Export'!H3421)&lt;&gt;0,IFERROR(VALUE('Payments Export'!H3421),'Payments Export'!H3421),"")</f>
        <v/>
      </c>
      <c r="D3417" s="7" t="str">
        <f>IF('Payments Export'!I3421="","",'Payments Export'!I3421)</f>
        <v/>
      </c>
      <c r="E3417" s="7" t="str">
        <f t="shared" si="106"/>
        <v/>
      </c>
      <c r="F3417" s="7" t="str">
        <f>IF('Payments Export'!A3421="","",'Payments Export'!N3421)</f>
        <v/>
      </c>
      <c r="G3417" s="7" t="str">
        <f>IF('Payments Export'!A3421="","",'Payments Export'!O3421)</f>
        <v/>
      </c>
      <c r="H3417" s="7" t="str">
        <f>IF('Payments Export'!B3421="","",G3417-F3417)</f>
        <v/>
      </c>
      <c r="I3417" s="3" t="str">
        <f>IF(C3417&lt;&gt;"",_xlfn.XLOOKUP(IFERROR(VALUE(C3417),C3417),'Items database'!A:A,'Items database'!B:B),(_xlfn.XLOOKUP(LEFT(E3417,3),Services,Services,"")))</f>
        <v/>
      </c>
      <c r="J3417" s="3" t="str">
        <f t="shared" si="107"/>
        <v/>
      </c>
    </row>
    <row r="3418" spans="1:10" x14ac:dyDescent="0.35">
      <c r="A3418" s="7" t="str">
        <f>IF('Payments Export'!A3422="","",'Payments Export'!A3422)</f>
        <v/>
      </c>
      <c r="B3418" s="7" t="str">
        <f>IF('Payments Export'!A3422="","",'Payments Export'!B3422)</f>
        <v/>
      </c>
      <c r="C3418" s="7" t="str">
        <f>IF(IFERROR(VALUE('Payments Export'!H3422),'Payments Export'!H3422)&lt;&gt;0,IFERROR(VALUE('Payments Export'!H3422),'Payments Export'!H3422),"")</f>
        <v/>
      </c>
      <c r="D3418" s="7" t="str">
        <f>IF('Payments Export'!I3422="","",'Payments Export'!I3422)</f>
        <v/>
      </c>
      <c r="E3418" s="7" t="str">
        <f t="shared" si="106"/>
        <v/>
      </c>
      <c r="F3418" s="7" t="str">
        <f>IF('Payments Export'!A3422="","",'Payments Export'!N3422)</f>
        <v/>
      </c>
      <c r="G3418" s="7" t="str">
        <f>IF('Payments Export'!A3422="","",'Payments Export'!O3422)</f>
        <v/>
      </c>
      <c r="H3418" s="7" t="str">
        <f>IF('Payments Export'!B3422="","",G3418-F3418)</f>
        <v/>
      </c>
      <c r="I3418" s="3" t="str">
        <f>IF(C3418&lt;&gt;"",_xlfn.XLOOKUP(IFERROR(VALUE(C3418),C3418),'Items database'!A:A,'Items database'!B:B),(_xlfn.XLOOKUP(LEFT(E3418,3),Services,Services,"")))</f>
        <v/>
      </c>
      <c r="J3418" s="3" t="str">
        <f t="shared" si="107"/>
        <v/>
      </c>
    </row>
    <row r="3419" spans="1:10" x14ac:dyDescent="0.35">
      <c r="A3419" s="7" t="str">
        <f>IF('Payments Export'!A3423="","",'Payments Export'!A3423)</f>
        <v/>
      </c>
      <c r="B3419" s="7" t="str">
        <f>IF('Payments Export'!A3423="","",'Payments Export'!B3423)</f>
        <v/>
      </c>
      <c r="C3419" s="7" t="str">
        <f>IF(IFERROR(VALUE('Payments Export'!H3423),'Payments Export'!H3423)&lt;&gt;0,IFERROR(VALUE('Payments Export'!H3423),'Payments Export'!H3423),"")</f>
        <v/>
      </c>
      <c r="D3419" s="7" t="str">
        <f>IF('Payments Export'!I3423="","",'Payments Export'!I3423)</f>
        <v/>
      </c>
      <c r="E3419" s="7" t="str">
        <f t="shared" si="106"/>
        <v/>
      </c>
      <c r="F3419" s="7" t="str">
        <f>IF('Payments Export'!A3423="","",'Payments Export'!N3423)</f>
        <v/>
      </c>
      <c r="G3419" s="7" t="str">
        <f>IF('Payments Export'!A3423="","",'Payments Export'!O3423)</f>
        <v/>
      </c>
      <c r="H3419" s="7" t="str">
        <f>IF('Payments Export'!B3423="","",G3419-F3419)</f>
        <v/>
      </c>
      <c r="I3419" s="3" t="str">
        <f>IF(C3419&lt;&gt;"",_xlfn.XLOOKUP(IFERROR(VALUE(C3419),C3419),'Items database'!A:A,'Items database'!B:B),(_xlfn.XLOOKUP(LEFT(E3419,3),Services,Services,"")))</f>
        <v/>
      </c>
      <c r="J3419" s="3" t="str">
        <f t="shared" si="107"/>
        <v/>
      </c>
    </row>
    <row r="3420" spans="1:10" x14ac:dyDescent="0.35">
      <c r="A3420" s="7" t="str">
        <f>IF('Payments Export'!A3424="","",'Payments Export'!A3424)</f>
        <v/>
      </c>
      <c r="B3420" s="7" t="str">
        <f>IF('Payments Export'!A3424="","",'Payments Export'!B3424)</f>
        <v/>
      </c>
      <c r="C3420" s="7" t="str">
        <f>IF(IFERROR(VALUE('Payments Export'!H3424),'Payments Export'!H3424)&lt;&gt;0,IFERROR(VALUE('Payments Export'!H3424),'Payments Export'!H3424),"")</f>
        <v/>
      </c>
      <c r="D3420" s="7" t="str">
        <f>IF('Payments Export'!I3424="","",'Payments Export'!I3424)</f>
        <v/>
      </c>
      <c r="E3420" s="7" t="str">
        <f t="shared" si="106"/>
        <v/>
      </c>
      <c r="F3420" s="7" t="str">
        <f>IF('Payments Export'!A3424="","",'Payments Export'!N3424)</f>
        <v/>
      </c>
      <c r="G3420" s="7" t="str">
        <f>IF('Payments Export'!A3424="","",'Payments Export'!O3424)</f>
        <v/>
      </c>
      <c r="H3420" s="7" t="str">
        <f>IF('Payments Export'!B3424="","",G3420-F3420)</f>
        <v/>
      </c>
      <c r="I3420" s="3" t="str">
        <f>IF(C3420&lt;&gt;"",_xlfn.XLOOKUP(IFERROR(VALUE(C3420),C3420),'Items database'!A:A,'Items database'!B:B),(_xlfn.XLOOKUP(LEFT(E3420,3),Services,Services,"")))</f>
        <v/>
      </c>
      <c r="J3420" s="3" t="str">
        <f t="shared" si="107"/>
        <v/>
      </c>
    </row>
    <row r="3421" spans="1:10" x14ac:dyDescent="0.35">
      <c r="A3421" s="7" t="str">
        <f>IF('Payments Export'!A3425="","",'Payments Export'!A3425)</f>
        <v/>
      </c>
      <c r="B3421" s="7" t="str">
        <f>IF('Payments Export'!A3425="","",'Payments Export'!B3425)</f>
        <v/>
      </c>
      <c r="C3421" s="7" t="str">
        <f>IF(IFERROR(VALUE('Payments Export'!H3425),'Payments Export'!H3425)&lt;&gt;0,IFERROR(VALUE('Payments Export'!H3425),'Payments Export'!H3425),"")</f>
        <v/>
      </c>
      <c r="D3421" s="7" t="str">
        <f>IF('Payments Export'!I3425="","",'Payments Export'!I3425)</f>
        <v/>
      </c>
      <c r="E3421" s="7" t="str">
        <f t="shared" si="106"/>
        <v/>
      </c>
      <c r="F3421" s="7" t="str">
        <f>IF('Payments Export'!A3425="","",'Payments Export'!N3425)</f>
        <v/>
      </c>
      <c r="G3421" s="7" t="str">
        <f>IF('Payments Export'!A3425="","",'Payments Export'!O3425)</f>
        <v/>
      </c>
      <c r="H3421" s="7" t="str">
        <f>IF('Payments Export'!B3425="","",G3421-F3421)</f>
        <v/>
      </c>
      <c r="I3421" s="3" t="str">
        <f>IF(C3421&lt;&gt;"",_xlfn.XLOOKUP(IFERROR(VALUE(C3421),C3421),'Items database'!A:A,'Items database'!B:B),(_xlfn.XLOOKUP(LEFT(E3421,3),Services,Services,"")))</f>
        <v/>
      </c>
      <c r="J3421" s="3" t="str">
        <f t="shared" si="107"/>
        <v/>
      </c>
    </row>
    <row r="3422" spans="1:10" x14ac:dyDescent="0.35">
      <c r="A3422" s="7" t="str">
        <f>IF('Payments Export'!A3426="","",'Payments Export'!A3426)</f>
        <v/>
      </c>
      <c r="B3422" s="7" t="str">
        <f>IF('Payments Export'!A3426="","",'Payments Export'!B3426)</f>
        <v/>
      </c>
      <c r="C3422" s="7" t="str">
        <f>IF(IFERROR(VALUE('Payments Export'!H3426),'Payments Export'!H3426)&lt;&gt;0,IFERROR(VALUE('Payments Export'!H3426),'Payments Export'!H3426),"")</f>
        <v/>
      </c>
      <c r="D3422" s="7" t="str">
        <f>IF('Payments Export'!I3426="","",'Payments Export'!I3426)</f>
        <v/>
      </c>
      <c r="E3422" s="7" t="str">
        <f t="shared" si="106"/>
        <v/>
      </c>
      <c r="F3422" s="7" t="str">
        <f>IF('Payments Export'!A3426="","",'Payments Export'!N3426)</f>
        <v/>
      </c>
      <c r="G3422" s="7" t="str">
        <f>IF('Payments Export'!A3426="","",'Payments Export'!O3426)</f>
        <v/>
      </c>
      <c r="H3422" s="7" t="str">
        <f>IF('Payments Export'!B3426="","",G3422-F3422)</f>
        <v/>
      </c>
      <c r="I3422" s="3" t="str">
        <f>IF(C3422&lt;&gt;"",_xlfn.XLOOKUP(IFERROR(VALUE(C3422),C3422),'Items database'!A:A,'Items database'!B:B),(_xlfn.XLOOKUP(LEFT(E3422,3),Services,Services,"")))</f>
        <v/>
      </c>
      <c r="J3422" s="3" t="str">
        <f t="shared" si="107"/>
        <v/>
      </c>
    </row>
    <row r="3423" spans="1:10" x14ac:dyDescent="0.35">
      <c r="A3423" s="7" t="str">
        <f>IF('Payments Export'!A3427="","",'Payments Export'!A3427)</f>
        <v/>
      </c>
      <c r="B3423" s="7" t="str">
        <f>IF('Payments Export'!A3427="","",'Payments Export'!B3427)</f>
        <v/>
      </c>
      <c r="C3423" s="7" t="str">
        <f>IF(IFERROR(VALUE('Payments Export'!H3427),'Payments Export'!H3427)&lt;&gt;0,IFERROR(VALUE('Payments Export'!H3427),'Payments Export'!H3427),"")</f>
        <v/>
      </c>
      <c r="D3423" s="7" t="str">
        <f>IF('Payments Export'!I3427="","",'Payments Export'!I3427)</f>
        <v/>
      </c>
      <c r="E3423" s="7" t="str">
        <f t="shared" si="106"/>
        <v/>
      </c>
      <c r="F3423" s="7" t="str">
        <f>IF('Payments Export'!A3427="","",'Payments Export'!N3427)</f>
        <v/>
      </c>
      <c r="G3423" s="7" t="str">
        <f>IF('Payments Export'!A3427="","",'Payments Export'!O3427)</f>
        <v/>
      </c>
      <c r="H3423" s="7" t="str">
        <f>IF('Payments Export'!B3427="","",G3423-F3423)</f>
        <v/>
      </c>
      <c r="I3423" s="3" t="str">
        <f>IF(C3423&lt;&gt;"",_xlfn.XLOOKUP(IFERROR(VALUE(C3423),C3423),'Items database'!A:A,'Items database'!B:B),(_xlfn.XLOOKUP(LEFT(E3423,3),Services,Services,"")))</f>
        <v/>
      </c>
      <c r="J3423" s="3" t="str">
        <f t="shared" si="107"/>
        <v/>
      </c>
    </row>
    <row r="3424" spans="1:10" x14ac:dyDescent="0.35">
      <c r="A3424" s="7" t="str">
        <f>IF('Payments Export'!A3428="","",'Payments Export'!A3428)</f>
        <v/>
      </c>
      <c r="B3424" s="7" t="str">
        <f>IF('Payments Export'!A3428="","",'Payments Export'!B3428)</f>
        <v/>
      </c>
      <c r="C3424" s="7" t="str">
        <f>IF(IFERROR(VALUE('Payments Export'!H3428),'Payments Export'!H3428)&lt;&gt;0,IFERROR(VALUE('Payments Export'!H3428),'Payments Export'!H3428),"")</f>
        <v/>
      </c>
      <c r="D3424" s="7" t="str">
        <f>IF('Payments Export'!I3428="","",'Payments Export'!I3428)</f>
        <v/>
      </c>
      <c r="E3424" s="7" t="str">
        <f t="shared" si="106"/>
        <v/>
      </c>
      <c r="F3424" s="7" t="str">
        <f>IF('Payments Export'!A3428="","",'Payments Export'!N3428)</f>
        <v/>
      </c>
      <c r="G3424" s="7" t="str">
        <f>IF('Payments Export'!A3428="","",'Payments Export'!O3428)</f>
        <v/>
      </c>
      <c r="H3424" s="7" t="str">
        <f>IF('Payments Export'!B3428="","",G3424-F3424)</f>
        <v/>
      </c>
      <c r="I3424" s="3" t="str">
        <f>IF(C3424&lt;&gt;"",_xlfn.XLOOKUP(IFERROR(VALUE(C3424),C3424),'Items database'!A:A,'Items database'!B:B),(_xlfn.XLOOKUP(LEFT(E3424,3),Services,Services,"")))</f>
        <v/>
      </c>
      <c r="J3424" s="3" t="str">
        <f t="shared" si="107"/>
        <v/>
      </c>
    </row>
    <row r="3425" spans="1:10" x14ac:dyDescent="0.35">
      <c r="A3425" s="7" t="str">
        <f>IF('Payments Export'!A3429="","",'Payments Export'!A3429)</f>
        <v/>
      </c>
      <c r="B3425" s="7" t="str">
        <f>IF('Payments Export'!A3429="","",'Payments Export'!B3429)</f>
        <v/>
      </c>
      <c r="C3425" s="7" t="str">
        <f>IF(IFERROR(VALUE('Payments Export'!H3429),'Payments Export'!H3429)&lt;&gt;0,IFERROR(VALUE('Payments Export'!H3429),'Payments Export'!H3429),"")</f>
        <v/>
      </c>
      <c r="D3425" s="7" t="str">
        <f>IF('Payments Export'!I3429="","",'Payments Export'!I3429)</f>
        <v/>
      </c>
      <c r="E3425" s="7" t="str">
        <f t="shared" si="106"/>
        <v/>
      </c>
      <c r="F3425" s="7" t="str">
        <f>IF('Payments Export'!A3429="","",'Payments Export'!N3429)</f>
        <v/>
      </c>
      <c r="G3425" s="7" t="str">
        <f>IF('Payments Export'!A3429="","",'Payments Export'!O3429)</f>
        <v/>
      </c>
      <c r="H3425" s="7" t="str">
        <f>IF('Payments Export'!B3429="","",G3425-F3425)</f>
        <v/>
      </c>
      <c r="I3425" s="3" t="str">
        <f>IF(C3425&lt;&gt;"",_xlfn.XLOOKUP(IFERROR(VALUE(C3425),C3425),'Items database'!A:A,'Items database'!B:B),(_xlfn.XLOOKUP(LEFT(E3425,3),Services,Services,"")))</f>
        <v/>
      </c>
      <c r="J3425" s="3" t="str">
        <f t="shared" si="107"/>
        <v/>
      </c>
    </row>
    <row r="3426" spans="1:10" x14ac:dyDescent="0.35">
      <c r="A3426" s="7" t="str">
        <f>IF('Payments Export'!A3430="","",'Payments Export'!A3430)</f>
        <v/>
      </c>
      <c r="B3426" s="7" t="str">
        <f>IF('Payments Export'!A3430="","",'Payments Export'!B3430)</f>
        <v/>
      </c>
      <c r="C3426" s="7" t="str">
        <f>IF(IFERROR(VALUE('Payments Export'!H3430),'Payments Export'!H3430)&lt;&gt;0,IFERROR(VALUE('Payments Export'!H3430),'Payments Export'!H3430),"")</f>
        <v/>
      </c>
      <c r="D3426" s="7" t="str">
        <f>IF('Payments Export'!I3430="","",'Payments Export'!I3430)</f>
        <v/>
      </c>
      <c r="E3426" s="7" t="str">
        <f t="shared" si="106"/>
        <v/>
      </c>
      <c r="F3426" s="7" t="str">
        <f>IF('Payments Export'!A3430="","",'Payments Export'!N3430)</f>
        <v/>
      </c>
      <c r="G3426" s="7" t="str">
        <f>IF('Payments Export'!A3430="","",'Payments Export'!O3430)</f>
        <v/>
      </c>
      <c r="H3426" s="7" t="str">
        <f>IF('Payments Export'!B3430="","",G3426-F3426)</f>
        <v/>
      </c>
      <c r="I3426" s="3" t="str">
        <f>IF(C3426&lt;&gt;"",_xlfn.XLOOKUP(IFERROR(VALUE(C3426),C3426),'Items database'!A:A,'Items database'!B:B),(_xlfn.XLOOKUP(LEFT(E3426,3),Services,Services,"")))</f>
        <v/>
      </c>
      <c r="J3426" s="3" t="str">
        <f t="shared" si="107"/>
        <v/>
      </c>
    </row>
    <row r="3427" spans="1:10" x14ac:dyDescent="0.35">
      <c r="A3427" s="7" t="str">
        <f>IF('Payments Export'!A3431="","",'Payments Export'!A3431)</f>
        <v/>
      </c>
      <c r="B3427" s="7" t="str">
        <f>IF('Payments Export'!A3431="","",'Payments Export'!B3431)</f>
        <v/>
      </c>
      <c r="C3427" s="7" t="str">
        <f>IF(IFERROR(VALUE('Payments Export'!H3431),'Payments Export'!H3431)&lt;&gt;0,IFERROR(VALUE('Payments Export'!H3431),'Payments Export'!H3431),"")</f>
        <v/>
      </c>
      <c r="D3427" s="7" t="str">
        <f>IF('Payments Export'!I3431="","",'Payments Export'!I3431)</f>
        <v/>
      </c>
      <c r="E3427" s="7" t="str">
        <f t="shared" si="106"/>
        <v/>
      </c>
      <c r="F3427" s="7" t="str">
        <f>IF('Payments Export'!A3431="","",'Payments Export'!N3431)</f>
        <v/>
      </c>
      <c r="G3427" s="7" t="str">
        <f>IF('Payments Export'!A3431="","",'Payments Export'!O3431)</f>
        <v/>
      </c>
      <c r="H3427" s="7" t="str">
        <f>IF('Payments Export'!B3431="","",G3427-F3427)</f>
        <v/>
      </c>
      <c r="I3427" s="3" t="str">
        <f>IF(C3427&lt;&gt;"",_xlfn.XLOOKUP(IFERROR(VALUE(C3427),C3427),'Items database'!A:A,'Items database'!B:B),(_xlfn.XLOOKUP(LEFT(E3427,3),Services,Services,"")))</f>
        <v/>
      </c>
      <c r="J3427" s="3" t="str">
        <f t="shared" si="107"/>
        <v/>
      </c>
    </row>
    <row r="3428" spans="1:10" x14ac:dyDescent="0.35">
      <c r="A3428" s="7" t="str">
        <f>IF('Payments Export'!A3432="","",'Payments Export'!A3432)</f>
        <v/>
      </c>
      <c r="B3428" s="7" t="str">
        <f>IF('Payments Export'!A3432="","",'Payments Export'!B3432)</f>
        <v/>
      </c>
      <c r="C3428" s="7" t="str">
        <f>IF(IFERROR(VALUE('Payments Export'!H3432),'Payments Export'!H3432)&lt;&gt;0,IFERROR(VALUE('Payments Export'!H3432),'Payments Export'!H3432),"")</f>
        <v/>
      </c>
      <c r="D3428" s="7" t="str">
        <f>IF('Payments Export'!I3432="","",'Payments Export'!I3432)</f>
        <v/>
      </c>
      <c r="E3428" s="7" t="str">
        <f t="shared" si="106"/>
        <v/>
      </c>
      <c r="F3428" s="7" t="str">
        <f>IF('Payments Export'!A3432="","",'Payments Export'!N3432)</f>
        <v/>
      </c>
      <c r="G3428" s="7" t="str">
        <f>IF('Payments Export'!A3432="","",'Payments Export'!O3432)</f>
        <v/>
      </c>
      <c r="H3428" s="7" t="str">
        <f>IF('Payments Export'!B3432="","",G3428-F3428)</f>
        <v/>
      </c>
      <c r="I3428" s="3" t="str">
        <f>IF(C3428&lt;&gt;"",_xlfn.XLOOKUP(IFERROR(VALUE(C3428),C3428),'Items database'!A:A,'Items database'!B:B),(_xlfn.XLOOKUP(LEFT(E3428,3),Services,Services,"")))</f>
        <v/>
      </c>
      <c r="J3428" s="3" t="str">
        <f t="shared" si="107"/>
        <v/>
      </c>
    </row>
    <row r="3429" spans="1:10" x14ac:dyDescent="0.35">
      <c r="A3429" s="7" t="str">
        <f>IF('Payments Export'!A3433="","",'Payments Export'!A3433)</f>
        <v/>
      </c>
      <c r="B3429" s="7" t="str">
        <f>IF('Payments Export'!A3433="","",'Payments Export'!B3433)</f>
        <v/>
      </c>
      <c r="C3429" s="7" t="str">
        <f>IF(IFERROR(VALUE('Payments Export'!H3433),'Payments Export'!H3433)&lt;&gt;0,IFERROR(VALUE('Payments Export'!H3433),'Payments Export'!H3433),"")</f>
        <v/>
      </c>
      <c r="D3429" s="7" t="str">
        <f>IF('Payments Export'!I3433="","",'Payments Export'!I3433)</f>
        <v/>
      </c>
      <c r="E3429" s="7" t="str">
        <f t="shared" si="106"/>
        <v/>
      </c>
      <c r="F3429" s="7" t="str">
        <f>IF('Payments Export'!A3433="","",'Payments Export'!N3433)</f>
        <v/>
      </c>
      <c r="G3429" s="7" t="str">
        <f>IF('Payments Export'!A3433="","",'Payments Export'!O3433)</f>
        <v/>
      </c>
      <c r="H3429" s="7" t="str">
        <f>IF('Payments Export'!B3433="","",G3429-F3429)</f>
        <v/>
      </c>
      <c r="I3429" s="3" t="str">
        <f>IF(C3429&lt;&gt;"",_xlfn.XLOOKUP(IFERROR(VALUE(C3429),C3429),'Items database'!A:A,'Items database'!B:B),(_xlfn.XLOOKUP(LEFT(E3429,3),Services,Services,"")))</f>
        <v/>
      </c>
      <c r="J3429" s="3" t="str">
        <f t="shared" si="107"/>
        <v/>
      </c>
    </row>
    <row r="3430" spans="1:10" x14ac:dyDescent="0.35">
      <c r="A3430" s="7" t="str">
        <f>IF('Payments Export'!A3434="","",'Payments Export'!A3434)</f>
        <v/>
      </c>
      <c r="B3430" s="7" t="str">
        <f>IF('Payments Export'!A3434="","",'Payments Export'!B3434)</f>
        <v/>
      </c>
      <c r="C3430" s="7" t="str">
        <f>IF(IFERROR(VALUE('Payments Export'!H3434),'Payments Export'!H3434)&lt;&gt;0,IFERROR(VALUE('Payments Export'!H3434),'Payments Export'!H3434),"")</f>
        <v/>
      </c>
      <c r="D3430" s="7" t="str">
        <f>IF('Payments Export'!I3434="","",'Payments Export'!I3434)</f>
        <v/>
      </c>
      <c r="E3430" s="7" t="str">
        <f t="shared" si="106"/>
        <v/>
      </c>
      <c r="F3430" s="7" t="str">
        <f>IF('Payments Export'!A3434="","",'Payments Export'!N3434)</f>
        <v/>
      </c>
      <c r="G3430" s="7" t="str">
        <f>IF('Payments Export'!A3434="","",'Payments Export'!O3434)</f>
        <v/>
      </c>
      <c r="H3430" s="7" t="str">
        <f>IF('Payments Export'!B3434="","",G3430-F3430)</f>
        <v/>
      </c>
      <c r="I3430" s="3" t="str">
        <f>IF(C3430&lt;&gt;"",_xlfn.XLOOKUP(IFERROR(VALUE(C3430),C3430),'Items database'!A:A,'Items database'!B:B),(_xlfn.XLOOKUP(LEFT(E3430,3),Services,Services,"")))</f>
        <v/>
      </c>
      <c r="J3430" s="3" t="str">
        <f t="shared" si="107"/>
        <v/>
      </c>
    </row>
    <row r="3431" spans="1:10" x14ac:dyDescent="0.35">
      <c r="A3431" s="7" t="str">
        <f>IF('Payments Export'!A3435="","",'Payments Export'!A3435)</f>
        <v/>
      </c>
      <c r="B3431" s="7" t="str">
        <f>IF('Payments Export'!A3435="","",'Payments Export'!B3435)</f>
        <v/>
      </c>
      <c r="C3431" s="7" t="str">
        <f>IF(IFERROR(VALUE('Payments Export'!H3435),'Payments Export'!H3435)&lt;&gt;0,IFERROR(VALUE('Payments Export'!H3435),'Payments Export'!H3435),"")</f>
        <v/>
      </c>
      <c r="D3431" s="7" t="str">
        <f>IF('Payments Export'!I3435="","",'Payments Export'!I3435)</f>
        <v/>
      </c>
      <c r="E3431" s="7" t="str">
        <f t="shared" si="106"/>
        <v/>
      </c>
      <c r="F3431" s="7" t="str">
        <f>IF('Payments Export'!A3435="","",'Payments Export'!N3435)</f>
        <v/>
      </c>
      <c r="G3431" s="7" t="str">
        <f>IF('Payments Export'!A3435="","",'Payments Export'!O3435)</f>
        <v/>
      </c>
      <c r="H3431" s="7" t="str">
        <f>IF('Payments Export'!B3435="","",G3431-F3431)</f>
        <v/>
      </c>
      <c r="I3431" s="3" t="str">
        <f>IF(C3431&lt;&gt;"",_xlfn.XLOOKUP(IFERROR(VALUE(C3431),C3431),'Items database'!A:A,'Items database'!B:B),(_xlfn.XLOOKUP(LEFT(E3431,3),Services,Services,"")))</f>
        <v/>
      </c>
      <c r="J3431" s="3" t="str">
        <f t="shared" si="107"/>
        <v/>
      </c>
    </row>
    <row r="3432" spans="1:10" x14ac:dyDescent="0.35">
      <c r="A3432" s="7" t="str">
        <f>IF('Payments Export'!A3436="","",'Payments Export'!A3436)</f>
        <v/>
      </c>
      <c r="B3432" s="7" t="str">
        <f>IF('Payments Export'!A3436="","",'Payments Export'!B3436)</f>
        <v/>
      </c>
      <c r="C3432" s="7" t="str">
        <f>IF(IFERROR(VALUE('Payments Export'!H3436),'Payments Export'!H3436)&lt;&gt;0,IFERROR(VALUE('Payments Export'!H3436),'Payments Export'!H3436),"")</f>
        <v/>
      </c>
      <c r="D3432" s="7" t="str">
        <f>IF('Payments Export'!I3436="","",'Payments Export'!I3436)</f>
        <v/>
      </c>
      <c r="E3432" s="7" t="str">
        <f t="shared" si="106"/>
        <v/>
      </c>
      <c r="F3432" s="7" t="str">
        <f>IF('Payments Export'!A3436="","",'Payments Export'!N3436)</f>
        <v/>
      </c>
      <c r="G3432" s="7" t="str">
        <f>IF('Payments Export'!A3436="","",'Payments Export'!O3436)</f>
        <v/>
      </c>
      <c r="H3432" s="7" t="str">
        <f>IF('Payments Export'!B3436="","",G3432-F3432)</f>
        <v/>
      </c>
      <c r="I3432" s="3" t="str">
        <f>IF(C3432&lt;&gt;"",_xlfn.XLOOKUP(IFERROR(VALUE(C3432),C3432),'Items database'!A:A,'Items database'!B:B),(_xlfn.XLOOKUP(LEFT(E3432,3),Services,Services,"")))</f>
        <v/>
      </c>
      <c r="J3432" s="3" t="str">
        <f t="shared" si="107"/>
        <v/>
      </c>
    </row>
    <row r="3433" spans="1:10" x14ac:dyDescent="0.35">
      <c r="A3433" s="7" t="str">
        <f>IF('Payments Export'!A3437="","",'Payments Export'!A3437)</f>
        <v/>
      </c>
      <c r="B3433" s="7" t="str">
        <f>IF('Payments Export'!A3437="","",'Payments Export'!B3437)</f>
        <v/>
      </c>
      <c r="C3433" s="7" t="str">
        <f>IF(IFERROR(VALUE('Payments Export'!H3437),'Payments Export'!H3437)&lt;&gt;0,IFERROR(VALUE('Payments Export'!H3437),'Payments Export'!H3437),"")</f>
        <v/>
      </c>
      <c r="D3433" s="7" t="str">
        <f>IF('Payments Export'!I3437="","",'Payments Export'!I3437)</f>
        <v/>
      </c>
      <c r="E3433" s="7" t="str">
        <f t="shared" si="106"/>
        <v/>
      </c>
      <c r="F3433" s="7" t="str">
        <f>IF('Payments Export'!A3437="","",'Payments Export'!N3437)</f>
        <v/>
      </c>
      <c r="G3433" s="7" t="str">
        <f>IF('Payments Export'!A3437="","",'Payments Export'!O3437)</f>
        <v/>
      </c>
      <c r="H3433" s="7" t="str">
        <f>IF('Payments Export'!B3437="","",G3433-F3433)</f>
        <v/>
      </c>
      <c r="I3433" s="3" t="str">
        <f>IF(C3433&lt;&gt;"",_xlfn.XLOOKUP(IFERROR(VALUE(C3433),C3433),'Items database'!A:A,'Items database'!B:B),(_xlfn.XLOOKUP(LEFT(E3433,3),Services,Services,"")))</f>
        <v/>
      </c>
      <c r="J3433" s="3" t="str">
        <f t="shared" si="107"/>
        <v/>
      </c>
    </row>
    <row r="3434" spans="1:10" x14ac:dyDescent="0.35">
      <c r="A3434" s="7" t="str">
        <f>IF('Payments Export'!A3438="","",'Payments Export'!A3438)</f>
        <v/>
      </c>
      <c r="B3434" s="7" t="str">
        <f>IF('Payments Export'!A3438="","",'Payments Export'!B3438)</f>
        <v/>
      </c>
      <c r="C3434" s="7" t="str">
        <f>IF(IFERROR(VALUE('Payments Export'!H3438),'Payments Export'!H3438)&lt;&gt;0,IFERROR(VALUE('Payments Export'!H3438),'Payments Export'!H3438),"")</f>
        <v/>
      </c>
      <c r="D3434" s="7" t="str">
        <f>IF('Payments Export'!I3438="","",'Payments Export'!I3438)</f>
        <v/>
      </c>
      <c r="E3434" s="7" t="str">
        <f t="shared" si="106"/>
        <v/>
      </c>
      <c r="F3434" s="7" t="str">
        <f>IF('Payments Export'!A3438="","",'Payments Export'!N3438)</f>
        <v/>
      </c>
      <c r="G3434" s="7" t="str">
        <f>IF('Payments Export'!A3438="","",'Payments Export'!O3438)</f>
        <v/>
      </c>
      <c r="H3434" s="7" t="str">
        <f>IF('Payments Export'!B3438="","",G3434-F3434)</f>
        <v/>
      </c>
      <c r="I3434" s="3" t="str">
        <f>IF(C3434&lt;&gt;"",_xlfn.XLOOKUP(IFERROR(VALUE(C3434),C3434),'Items database'!A:A,'Items database'!B:B),(_xlfn.XLOOKUP(LEFT(E3434,3),Services,Services,"")))</f>
        <v/>
      </c>
      <c r="J3434" s="3" t="str">
        <f t="shared" si="107"/>
        <v/>
      </c>
    </row>
    <row r="3435" spans="1:10" x14ac:dyDescent="0.35">
      <c r="A3435" s="7" t="str">
        <f>IF('Payments Export'!A3439="","",'Payments Export'!A3439)</f>
        <v/>
      </c>
      <c r="B3435" s="7" t="str">
        <f>IF('Payments Export'!A3439="","",'Payments Export'!B3439)</f>
        <v/>
      </c>
      <c r="C3435" s="7" t="str">
        <f>IF(IFERROR(VALUE('Payments Export'!H3439),'Payments Export'!H3439)&lt;&gt;0,IFERROR(VALUE('Payments Export'!H3439),'Payments Export'!H3439),"")</f>
        <v/>
      </c>
      <c r="D3435" s="7" t="str">
        <f>IF('Payments Export'!I3439="","",'Payments Export'!I3439)</f>
        <v/>
      </c>
      <c r="E3435" s="7" t="str">
        <f t="shared" si="106"/>
        <v/>
      </c>
      <c r="F3435" s="7" t="str">
        <f>IF('Payments Export'!A3439="","",'Payments Export'!N3439)</f>
        <v/>
      </c>
      <c r="G3435" s="7" t="str">
        <f>IF('Payments Export'!A3439="","",'Payments Export'!O3439)</f>
        <v/>
      </c>
      <c r="H3435" s="7" t="str">
        <f>IF('Payments Export'!B3439="","",G3435-F3435)</f>
        <v/>
      </c>
      <c r="I3435" s="3" t="str">
        <f>IF(C3435&lt;&gt;"",_xlfn.XLOOKUP(IFERROR(VALUE(C3435),C3435),'Items database'!A:A,'Items database'!B:B),(_xlfn.XLOOKUP(LEFT(E3435,3),Services,Services,"")))</f>
        <v/>
      </c>
      <c r="J3435" s="3" t="str">
        <f t="shared" si="107"/>
        <v/>
      </c>
    </row>
    <row r="3436" spans="1:10" x14ac:dyDescent="0.35">
      <c r="A3436" s="7" t="str">
        <f>IF('Payments Export'!A3440="","",'Payments Export'!A3440)</f>
        <v/>
      </c>
      <c r="B3436" s="7" t="str">
        <f>IF('Payments Export'!A3440="","",'Payments Export'!B3440)</f>
        <v/>
      </c>
      <c r="C3436" s="7" t="str">
        <f>IF(IFERROR(VALUE('Payments Export'!H3440),'Payments Export'!H3440)&lt;&gt;0,IFERROR(VALUE('Payments Export'!H3440),'Payments Export'!H3440),"")</f>
        <v/>
      </c>
      <c r="D3436" s="7" t="str">
        <f>IF('Payments Export'!I3440="","",'Payments Export'!I3440)</f>
        <v/>
      </c>
      <c r="E3436" s="7" t="str">
        <f t="shared" si="106"/>
        <v/>
      </c>
      <c r="F3436" s="7" t="str">
        <f>IF('Payments Export'!A3440="","",'Payments Export'!N3440)</f>
        <v/>
      </c>
      <c r="G3436" s="7" t="str">
        <f>IF('Payments Export'!A3440="","",'Payments Export'!O3440)</f>
        <v/>
      </c>
      <c r="H3436" s="7" t="str">
        <f>IF('Payments Export'!B3440="","",G3436-F3436)</f>
        <v/>
      </c>
      <c r="I3436" s="3" t="str">
        <f>IF(C3436&lt;&gt;"",_xlfn.XLOOKUP(IFERROR(VALUE(C3436),C3436),'Items database'!A:A,'Items database'!B:B),(_xlfn.XLOOKUP(LEFT(E3436,3),Services,Services,"")))</f>
        <v/>
      </c>
      <c r="J3436" s="3" t="str">
        <f t="shared" si="107"/>
        <v/>
      </c>
    </row>
    <row r="3437" spans="1:10" x14ac:dyDescent="0.35">
      <c r="A3437" s="7" t="str">
        <f>IF('Payments Export'!A3441="","",'Payments Export'!A3441)</f>
        <v/>
      </c>
      <c r="B3437" s="7" t="str">
        <f>IF('Payments Export'!A3441="","",'Payments Export'!B3441)</f>
        <v/>
      </c>
      <c r="C3437" s="7" t="str">
        <f>IF(IFERROR(VALUE('Payments Export'!H3441),'Payments Export'!H3441)&lt;&gt;0,IFERROR(VALUE('Payments Export'!H3441),'Payments Export'!H3441),"")</f>
        <v/>
      </c>
      <c r="D3437" s="7" t="str">
        <f>IF('Payments Export'!I3441="","",'Payments Export'!I3441)</f>
        <v/>
      </c>
      <c r="E3437" s="7" t="str">
        <f t="shared" si="106"/>
        <v/>
      </c>
      <c r="F3437" s="7" t="str">
        <f>IF('Payments Export'!A3441="","",'Payments Export'!N3441)</f>
        <v/>
      </c>
      <c r="G3437" s="7" t="str">
        <f>IF('Payments Export'!A3441="","",'Payments Export'!O3441)</f>
        <v/>
      </c>
      <c r="H3437" s="7" t="str">
        <f>IF('Payments Export'!B3441="","",G3437-F3437)</f>
        <v/>
      </c>
      <c r="I3437" s="3" t="str">
        <f>IF(C3437&lt;&gt;"",_xlfn.XLOOKUP(IFERROR(VALUE(C3437),C3437),'Items database'!A:A,'Items database'!B:B),(_xlfn.XLOOKUP(LEFT(E3437,3),Services,Services,"")))</f>
        <v/>
      </c>
      <c r="J3437" s="3" t="str">
        <f t="shared" si="107"/>
        <v/>
      </c>
    </row>
    <row r="3438" spans="1:10" x14ac:dyDescent="0.35">
      <c r="A3438" s="7" t="str">
        <f>IF('Payments Export'!A3442="","",'Payments Export'!A3442)</f>
        <v/>
      </c>
      <c r="B3438" s="7" t="str">
        <f>IF('Payments Export'!A3442="","",'Payments Export'!B3442)</f>
        <v/>
      </c>
      <c r="C3438" s="7" t="str">
        <f>IF(IFERROR(VALUE('Payments Export'!H3442),'Payments Export'!H3442)&lt;&gt;0,IFERROR(VALUE('Payments Export'!H3442),'Payments Export'!H3442),"")</f>
        <v/>
      </c>
      <c r="D3438" s="7" t="str">
        <f>IF('Payments Export'!I3442="","",'Payments Export'!I3442)</f>
        <v/>
      </c>
      <c r="E3438" s="7" t="str">
        <f t="shared" si="106"/>
        <v/>
      </c>
      <c r="F3438" s="7" t="str">
        <f>IF('Payments Export'!A3442="","",'Payments Export'!N3442)</f>
        <v/>
      </c>
      <c r="G3438" s="7" t="str">
        <f>IF('Payments Export'!A3442="","",'Payments Export'!O3442)</f>
        <v/>
      </c>
      <c r="H3438" s="7" t="str">
        <f>IF('Payments Export'!B3442="","",G3438-F3438)</f>
        <v/>
      </c>
      <c r="I3438" s="3" t="str">
        <f>IF(C3438&lt;&gt;"",_xlfn.XLOOKUP(IFERROR(VALUE(C3438),C3438),'Items database'!A:A,'Items database'!B:B),(_xlfn.XLOOKUP(LEFT(E3438,3),Services,Services,"")))</f>
        <v/>
      </c>
      <c r="J3438" s="3" t="str">
        <f t="shared" si="107"/>
        <v/>
      </c>
    </row>
    <row r="3439" spans="1:10" x14ac:dyDescent="0.35">
      <c r="A3439" s="7" t="str">
        <f>IF('Payments Export'!A3443="","",'Payments Export'!A3443)</f>
        <v/>
      </c>
      <c r="B3439" s="7" t="str">
        <f>IF('Payments Export'!A3443="","",'Payments Export'!B3443)</f>
        <v/>
      </c>
      <c r="C3439" s="7" t="str">
        <f>IF(IFERROR(VALUE('Payments Export'!H3443),'Payments Export'!H3443)&lt;&gt;0,IFERROR(VALUE('Payments Export'!H3443),'Payments Export'!H3443),"")</f>
        <v/>
      </c>
      <c r="D3439" s="7" t="str">
        <f>IF('Payments Export'!I3443="","",'Payments Export'!I3443)</f>
        <v/>
      </c>
      <c r="E3439" s="7" t="str">
        <f t="shared" si="106"/>
        <v/>
      </c>
      <c r="F3439" s="7" t="str">
        <f>IF('Payments Export'!A3443="","",'Payments Export'!N3443)</f>
        <v/>
      </c>
      <c r="G3439" s="7" t="str">
        <f>IF('Payments Export'!A3443="","",'Payments Export'!O3443)</f>
        <v/>
      </c>
      <c r="H3439" s="7" t="str">
        <f>IF('Payments Export'!B3443="","",G3439-F3439)</f>
        <v/>
      </c>
      <c r="I3439" s="3" t="str">
        <f>IF(C3439&lt;&gt;"",_xlfn.XLOOKUP(IFERROR(VALUE(C3439),C3439),'Items database'!A:A,'Items database'!B:B),(_xlfn.XLOOKUP(LEFT(E3439,3),Services,Services,"")))</f>
        <v/>
      </c>
      <c r="J3439" s="3" t="str">
        <f t="shared" si="107"/>
        <v/>
      </c>
    </row>
    <row r="3440" spans="1:10" x14ac:dyDescent="0.35">
      <c r="A3440" s="7" t="str">
        <f>IF('Payments Export'!A3444="","",'Payments Export'!A3444)</f>
        <v/>
      </c>
      <c r="B3440" s="7" t="str">
        <f>IF('Payments Export'!A3444="","",'Payments Export'!B3444)</f>
        <v/>
      </c>
      <c r="C3440" s="7" t="str">
        <f>IF(IFERROR(VALUE('Payments Export'!H3444),'Payments Export'!H3444)&lt;&gt;0,IFERROR(VALUE('Payments Export'!H3444),'Payments Export'!H3444),"")</f>
        <v/>
      </c>
      <c r="D3440" s="7" t="str">
        <f>IF('Payments Export'!I3444="","",'Payments Export'!I3444)</f>
        <v/>
      </c>
      <c r="E3440" s="7" t="str">
        <f t="shared" si="106"/>
        <v/>
      </c>
      <c r="F3440" s="7" t="str">
        <f>IF('Payments Export'!A3444="","",'Payments Export'!N3444)</f>
        <v/>
      </c>
      <c r="G3440" s="7" t="str">
        <f>IF('Payments Export'!A3444="","",'Payments Export'!O3444)</f>
        <v/>
      </c>
      <c r="H3440" s="7" t="str">
        <f>IF('Payments Export'!B3444="","",G3440-F3440)</f>
        <v/>
      </c>
      <c r="I3440" s="3" t="str">
        <f>IF(C3440&lt;&gt;"",_xlfn.XLOOKUP(IFERROR(VALUE(C3440),C3440),'Items database'!A:A,'Items database'!B:B),(_xlfn.XLOOKUP(LEFT(E3440,3),Services,Services,"")))</f>
        <v/>
      </c>
      <c r="J3440" s="3" t="str">
        <f t="shared" si="107"/>
        <v/>
      </c>
    </row>
    <row r="3441" spans="1:10" x14ac:dyDescent="0.35">
      <c r="A3441" s="7" t="str">
        <f>IF('Payments Export'!A3445="","",'Payments Export'!A3445)</f>
        <v/>
      </c>
      <c r="B3441" s="7" t="str">
        <f>IF('Payments Export'!A3445="","",'Payments Export'!B3445)</f>
        <v/>
      </c>
      <c r="C3441" s="7" t="str">
        <f>IF(IFERROR(VALUE('Payments Export'!H3445),'Payments Export'!H3445)&lt;&gt;0,IFERROR(VALUE('Payments Export'!H3445),'Payments Export'!H3445),"")</f>
        <v/>
      </c>
      <c r="D3441" s="7" t="str">
        <f>IF('Payments Export'!I3445="","",'Payments Export'!I3445)</f>
        <v/>
      </c>
      <c r="E3441" s="7" t="str">
        <f t="shared" si="106"/>
        <v/>
      </c>
      <c r="F3441" s="7" t="str">
        <f>IF('Payments Export'!A3445="","",'Payments Export'!N3445)</f>
        <v/>
      </c>
      <c r="G3441" s="7" t="str">
        <f>IF('Payments Export'!A3445="","",'Payments Export'!O3445)</f>
        <v/>
      </c>
      <c r="H3441" s="7" t="str">
        <f>IF('Payments Export'!B3445="","",G3441-F3441)</f>
        <v/>
      </c>
      <c r="I3441" s="3" t="str">
        <f>IF(C3441&lt;&gt;"",_xlfn.XLOOKUP(IFERROR(VALUE(C3441),C3441),'Items database'!A:A,'Items database'!B:B),(_xlfn.XLOOKUP(LEFT(E3441,3),Services,Services,"")))</f>
        <v/>
      </c>
      <c r="J3441" s="3" t="str">
        <f t="shared" si="107"/>
        <v/>
      </c>
    </row>
    <row r="3442" spans="1:10" x14ac:dyDescent="0.35">
      <c r="A3442" s="7" t="str">
        <f>IF('Payments Export'!A3446="","",'Payments Export'!A3446)</f>
        <v/>
      </c>
      <c r="B3442" s="7" t="str">
        <f>IF('Payments Export'!A3446="","",'Payments Export'!B3446)</f>
        <v/>
      </c>
      <c r="C3442" s="7" t="str">
        <f>IF(IFERROR(VALUE('Payments Export'!H3446),'Payments Export'!H3446)&lt;&gt;0,IFERROR(VALUE('Payments Export'!H3446),'Payments Export'!H3446),"")</f>
        <v/>
      </c>
      <c r="D3442" s="7" t="str">
        <f>IF('Payments Export'!I3446="","",'Payments Export'!I3446)</f>
        <v/>
      </c>
      <c r="E3442" s="7" t="str">
        <f t="shared" si="106"/>
        <v/>
      </c>
      <c r="F3442" s="7" t="str">
        <f>IF('Payments Export'!A3446="","",'Payments Export'!N3446)</f>
        <v/>
      </c>
      <c r="G3442" s="7" t="str">
        <f>IF('Payments Export'!A3446="","",'Payments Export'!O3446)</f>
        <v/>
      </c>
      <c r="H3442" s="7" t="str">
        <f>IF('Payments Export'!B3446="","",G3442-F3442)</f>
        <v/>
      </c>
      <c r="I3442" s="3" t="str">
        <f>IF(C3442&lt;&gt;"",_xlfn.XLOOKUP(IFERROR(VALUE(C3442),C3442),'Items database'!A:A,'Items database'!B:B),(_xlfn.XLOOKUP(LEFT(E3442,3),Services,Services,"")))</f>
        <v/>
      </c>
      <c r="J3442" s="3" t="str">
        <f t="shared" si="107"/>
        <v/>
      </c>
    </row>
    <row r="3443" spans="1:10" x14ac:dyDescent="0.35">
      <c r="A3443" s="7" t="str">
        <f>IF('Payments Export'!A3447="","",'Payments Export'!A3447)</f>
        <v/>
      </c>
      <c r="B3443" s="7" t="str">
        <f>IF('Payments Export'!A3447="","",'Payments Export'!B3447)</f>
        <v/>
      </c>
      <c r="C3443" s="7" t="str">
        <f>IF(IFERROR(VALUE('Payments Export'!H3447),'Payments Export'!H3447)&lt;&gt;0,IFERROR(VALUE('Payments Export'!H3447),'Payments Export'!H3447),"")</f>
        <v/>
      </c>
      <c r="D3443" s="7" t="str">
        <f>IF('Payments Export'!I3447="","",'Payments Export'!I3447)</f>
        <v/>
      </c>
      <c r="E3443" s="7" t="str">
        <f t="shared" si="106"/>
        <v/>
      </c>
      <c r="F3443" s="7" t="str">
        <f>IF('Payments Export'!A3447="","",'Payments Export'!N3447)</f>
        <v/>
      </c>
      <c r="G3443" s="7" t="str">
        <f>IF('Payments Export'!A3447="","",'Payments Export'!O3447)</f>
        <v/>
      </c>
      <c r="H3443" s="7" t="str">
        <f>IF('Payments Export'!B3447="","",G3443-F3443)</f>
        <v/>
      </c>
      <c r="I3443" s="3" t="str">
        <f>IF(C3443&lt;&gt;"",_xlfn.XLOOKUP(IFERROR(VALUE(C3443),C3443),'Items database'!A:A,'Items database'!B:B),(_xlfn.XLOOKUP(LEFT(E3443,3),Services,Services,"")))</f>
        <v/>
      </c>
      <c r="J3443" s="3" t="str">
        <f t="shared" si="107"/>
        <v/>
      </c>
    </row>
    <row r="3444" spans="1:10" x14ac:dyDescent="0.35">
      <c r="A3444" s="7" t="str">
        <f>IF('Payments Export'!A3448="","",'Payments Export'!A3448)</f>
        <v/>
      </c>
      <c r="B3444" s="7" t="str">
        <f>IF('Payments Export'!A3448="","",'Payments Export'!B3448)</f>
        <v/>
      </c>
      <c r="C3444" s="7" t="str">
        <f>IF(IFERROR(VALUE('Payments Export'!H3448),'Payments Export'!H3448)&lt;&gt;0,IFERROR(VALUE('Payments Export'!H3448),'Payments Export'!H3448),"")</f>
        <v/>
      </c>
      <c r="D3444" s="7" t="str">
        <f>IF('Payments Export'!I3448="","",'Payments Export'!I3448)</f>
        <v/>
      </c>
      <c r="E3444" s="7" t="str">
        <f t="shared" si="106"/>
        <v/>
      </c>
      <c r="F3444" s="7" t="str">
        <f>IF('Payments Export'!A3448="","",'Payments Export'!N3448)</f>
        <v/>
      </c>
      <c r="G3444" s="7" t="str">
        <f>IF('Payments Export'!A3448="","",'Payments Export'!O3448)</f>
        <v/>
      </c>
      <c r="H3444" s="7" t="str">
        <f>IF('Payments Export'!B3448="","",G3444-F3444)</f>
        <v/>
      </c>
      <c r="I3444" s="3" t="str">
        <f>IF(C3444&lt;&gt;"",_xlfn.XLOOKUP(IFERROR(VALUE(C3444),C3444),'Items database'!A:A,'Items database'!B:B),(_xlfn.XLOOKUP(LEFT(E3444,3),Services,Services,"")))</f>
        <v/>
      </c>
      <c r="J3444" s="3" t="str">
        <f t="shared" si="107"/>
        <v/>
      </c>
    </row>
    <row r="3445" spans="1:10" x14ac:dyDescent="0.35">
      <c r="A3445" s="7" t="str">
        <f>IF('Payments Export'!A3449="","",'Payments Export'!A3449)</f>
        <v/>
      </c>
      <c r="B3445" s="7" t="str">
        <f>IF('Payments Export'!A3449="","",'Payments Export'!B3449)</f>
        <v/>
      </c>
      <c r="C3445" s="7" t="str">
        <f>IF(IFERROR(VALUE('Payments Export'!H3449),'Payments Export'!H3449)&lt;&gt;0,IFERROR(VALUE('Payments Export'!H3449),'Payments Export'!H3449),"")</f>
        <v/>
      </c>
      <c r="D3445" s="7" t="str">
        <f>IF('Payments Export'!I3449="","",'Payments Export'!I3449)</f>
        <v/>
      </c>
      <c r="E3445" s="7" t="str">
        <f t="shared" si="106"/>
        <v/>
      </c>
      <c r="F3445" s="7" t="str">
        <f>IF('Payments Export'!A3449="","",'Payments Export'!N3449)</f>
        <v/>
      </c>
      <c r="G3445" s="7" t="str">
        <f>IF('Payments Export'!A3449="","",'Payments Export'!O3449)</f>
        <v/>
      </c>
      <c r="H3445" s="7" t="str">
        <f>IF('Payments Export'!B3449="","",G3445-F3445)</f>
        <v/>
      </c>
      <c r="I3445" s="3" t="str">
        <f>IF(C3445&lt;&gt;"",_xlfn.XLOOKUP(IFERROR(VALUE(C3445),C3445),'Items database'!A:A,'Items database'!B:B),(_xlfn.XLOOKUP(LEFT(E3445,3),Services,Services,"")))</f>
        <v/>
      </c>
      <c r="J3445" s="3" t="str">
        <f t="shared" si="107"/>
        <v/>
      </c>
    </row>
    <row r="3446" spans="1:10" x14ac:dyDescent="0.35">
      <c r="A3446" s="7" t="str">
        <f>IF('Payments Export'!A3450="","",'Payments Export'!A3450)</f>
        <v/>
      </c>
      <c r="B3446" s="7" t="str">
        <f>IF('Payments Export'!A3450="","",'Payments Export'!B3450)</f>
        <v/>
      </c>
      <c r="C3446" s="7" t="str">
        <f>IF(IFERROR(VALUE('Payments Export'!H3450),'Payments Export'!H3450)&lt;&gt;0,IFERROR(VALUE('Payments Export'!H3450),'Payments Export'!H3450),"")</f>
        <v/>
      </c>
      <c r="D3446" s="7" t="str">
        <f>IF('Payments Export'!I3450="","",'Payments Export'!I3450)</f>
        <v/>
      </c>
      <c r="E3446" s="7" t="str">
        <f t="shared" si="106"/>
        <v/>
      </c>
      <c r="F3446" s="7" t="str">
        <f>IF('Payments Export'!A3450="","",'Payments Export'!N3450)</f>
        <v/>
      </c>
      <c r="G3446" s="7" t="str">
        <f>IF('Payments Export'!A3450="","",'Payments Export'!O3450)</f>
        <v/>
      </c>
      <c r="H3446" s="7" t="str">
        <f>IF('Payments Export'!B3450="","",G3446-F3446)</f>
        <v/>
      </c>
      <c r="I3446" s="3" t="str">
        <f>IF(C3446&lt;&gt;"",_xlfn.XLOOKUP(IFERROR(VALUE(C3446),C3446),'Items database'!A:A,'Items database'!B:B),(_xlfn.XLOOKUP(LEFT(E3446,3),Services,Services,"")))</f>
        <v/>
      </c>
      <c r="J3446" s="3" t="str">
        <f t="shared" si="107"/>
        <v/>
      </c>
    </row>
    <row r="3447" spans="1:10" x14ac:dyDescent="0.35">
      <c r="A3447" s="7" t="str">
        <f>IF('Payments Export'!A3451="","",'Payments Export'!A3451)</f>
        <v/>
      </c>
      <c r="B3447" s="7" t="str">
        <f>IF('Payments Export'!A3451="","",'Payments Export'!B3451)</f>
        <v/>
      </c>
      <c r="C3447" s="7" t="str">
        <f>IF(IFERROR(VALUE('Payments Export'!H3451),'Payments Export'!H3451)&lt;&gt;0,IFERROR(VALUE('Payments Export'!H3451),'Payments Export'!H3451),"")</f>
        <v/>
      </c>
      <c r="D3447" s="7" t="str">
        <f>IF('Payments Export'!I3451="","",'Payments Export'!I3451)</f>
        <v/>
      </c>
      <c r="E3447" s="7" t="str">
        <f t="shared" si="106"/>
        <v/>
      </c>
      <c r="F3447" s="7" t="str">
        <f>IF('Payments Export'!A3451="","",'Payments Export'!N3451)</f>
        <v/>
      </c>
      <c r="G3447" s="7" t="str">
        <f>IF('Payments Export'!A3451="","",'Payments Export'!O3451)</f>
        <v/>
      </c>
      <c r="H3447" s="7" t="str">
        <f>IF('Payments Export'!B3451="","",G3447-F3447)</f>
        <v/>
      </c>
      <c r="I3447" s="3" t="str">
        <f>IF(C3447&lt;&gt;"",_xlfn.XLOOKUP(IFERROR(VALUE(C3447),C3447),'Items database'!A:A,'Items database'!B:B),(_xlfn.XLOOKUP(LEFT(E3447,3),Services,Services,"")))</f>
        <v/>
      </c>
      <c r="J3447" s="3" t="str">
        <f t="shared" si="107"/>
        <v/>
      </c>
    </row>
    <row r="3448" spans="1:10" x14ac:dyDescent="0.35">
      <c r="A3448" s="7" t="str">
        <f>IF('Payments Export'!A3452="","",'Payments Export'!A3452)</f>
        <v/>
      </c>
      <c r="B3448" s="7" t="str">
        <f>IF('Payments Export'!A3452="","",'Payments Export'!B3452)</f>
        <v/>
      </c>
      <c r="C3448" s="7" t="str">
        <f>IF(IFERROR(VALUE('Payments Export'!H3452),'Payments Export'!H3452)&lt;&gt;0,IFERROR(VALUE('Payments Export'!H3452),'Payments Export'!H3452),"")</f>
        <v/>
      </c>
      <c r="D3448" s="7" t="str">
        <f>IF('Payments Export'!I3452="","",'Payments Export'!I3452)</f>
        <v/>
      </c>
      <c r="E3448" s="7" t="str">
        <f t="shared" si="106"/>
        <v/>
      </c>
      <c r="F3448" s="7" t="str">
        <f>IF('Payments Export'!A3452="","",'Payments Export'!N3452)</f>
        <v/>
      </c>
      <c r="G3448" s="7" t="str">
        <f>IF('Payments Export'!A3452="","",'Payments Export'!O3452)</f>
        <v/>
      </c>
      <c r="H3448" s="7" t="str">
        <f>IF('Payments Export'!B3452="","",G3448-F3448)</f>
        <v/>
      </c>
      <c r="I3448" s="3" t="str">
        <f>IF(C3448&lt;&gt;"",_xlfn.XLOOKUP(IFERROR(VALUE(C3448),C3448),'Items database'!A:A,'Items database'!B:B),(_xlfn.XLOOKUP(LEFT(E3448,3),Services,Services,"")))</f>
        <v/>
      </c>
      <c r="J3448" s="3" t="str">
        <f t="shared" si="107"/>
        <v/>
      </c>
    </row>
    <row r="3449" spans="1:10" x14ac:dyDescent="0.35">
      <c r="A3449" s="7" t="str">
        <f>IF('Payments Export'!A3453="","",'Payments Export'!A3453)</f>
        <v/>
      </c>
      <c r="B3449" s="7" t="str">
        <f>IF('Payments Export'!A3453="","",'Payments Export'!B3453)</f>
        <v/>
      </c>
      <c r="C3449" s="7" t="str">
        <f>IF(IFERROR(VALUE('Payments Export'!H3453),'Payments Export'!H3453)&lt;&gt;0,IFERROR(VALUE('Payments Export'!H3453),'Payments Export'!H3453),"")</f>
        <v/>
      </c>
      <c r="D3449" s="7" t="str">
        <f>IF('Payments Export'!I3453="","",'Payments Export'!I3453)</f>
        <v/>
      </c>
      <c r="E3449" s="7" t="str">
        <f t="shared" si="106"/>
        <v/>
      </c>
      <c r="F3449" s="7" t="str">
        <f>IF('Payments Export'!A3453="","",'Payments Export'!N3453)</f>
        <v/>
      </c>
      <c r="G3449" s="7" t="str">
        <f>IF('Payments Export'!A3453="","",'Payments Export'!O3453)</f>
        <v/>
      </c>
      <c r="H3449" s="7" t="str">
        <f>IF('Payments Export'!B3453="","",G3449-F3449)</f>
        <v/>
      </c>
      <c r="I3449" s="3" t="str">
        <f>IF(C3449&lt;&gt;"",_xlfn.XLOOKUP(IFERROR(VALUE(C3449),C3449),'Items database'!A:A,'Items database'!B:B),(_xlfn.XLOOKUP(LEFT(E3449,3),Services,Services,"")))</f>
        <v/>
      </c>
      <c r="J3449" s="3" t="str">
        <f t="shared" si="107"/>
        <v/>
      </c>
    </row>
    <row r="3450" spans="1:10" x14ac:dyDescent="0.35">
      <c r="A3450" s="7" t="str">
        <f>IF('Payments Export'!A3454="","",'Payments Export'!A3454)</f>
        <v/>
      </c>
      <c r="B3450" s="7" t="str">
        <f>IF('Payments Export'!A3454="","",'Payments Export'!B3454)</f>
        <v/>
      </c>
      <c r="C3450" s="7" t="str">
        <f>IF(IFERROR(VALUE('Payments Export'!H3454),'Payments Export'!H3454)&lt;&gt;0,IFERROR(VALUE('Payments Export'!H3454),'Payments Export'!H3454),"")</f>
        <v/>
      </c>
      <c r="D3450" s="7" t="str">
        <f>IF('Payments Export'!I3454="","",'Payments Export'!I3454)</f>
        <v/>
      </c>
      <c r="E3450" s="7" t="str">
        <f t="shared" si="106"/>
        <v/>
      </c>
      <c r="F3450" s="7" t="str">
        <f>IF('Payments Export'!A3454="","",'Payments Export'!N3454)</f>
        <v/>
      </c>
      <c r="G3450" s="7" t="str">
        <f>IF('Payments Export'!A3454="","",'Payments Export'!O3454)</f>
        <v/>
      </c>
      <c r="H3450" s="7" t="str">
        <f>IF('Payments Export'!B3454="","",G3450-F3450)</f>
        <v/>
      </c>
      <c r="I3450" s="3" t="str">
        <f>IF(C3450&lt;&gt;"",_xlfn.XLOOKUP(IFERROR(VALUE(C3450),C3450),'Items database'!A:A,'Items database'!B:B),(_xlfn.XLOOKUP(LEFT(E3450,3),Services,Services,"")))</f>
        <v/>
      </c>
      <c r="J3450" s="3" t="str">
        <f t="shared" si="107"/>
        <v/>
      </c>
    </row>
    <row r="3451" spans="1:10" x14ac:dyDescent="0.35">
      <c r="A3451" s="7" t="str">
        <f>IF('Payments Export'!A3455="","",'Payments Export'!A3455)</f>
        <v/>
      </c>
      <c r="B3451" s="7" t="str">
        <f>IF('Payments Export'!A3455="","",'Payments Export'!B3455)</f>
        <v/>
      </c>
      <c r="C3451" s="7" t="str">
        <f>IF(IFERROR(VALUE('Payments Export'!H3455),'Payments Export'!H3455)&lt;&gt;0,IFERROR(VALUE('Payments Export'!H3455),'Payments Export'!H3455),"")</f>
        <v/>
      </c>
      <c r="D3451" s="7" t="str">
        <f>IF('Payments Export'!I3455="","",'Payments Export'!I3455)</f>
        <v/>
      </c>
      <c r="E3451" s="7" t="str">
        <f t="shared" si="106"/>
        <v/>
      </c>
      <c r="F3451" s="7" t="str">
        <f>IF('Payments Export'!A3455="","",'Payments Export'!N3455)</f>
        <v/>
      </c>
      <c r="G3451" s="7" t="str">
        <f>IF('Payments Export'!A3455="","",'Payments Export'!O3455)</f>
        <v/>
      </c>
      <c r="H3451" s="7" t="str">
        <f>IF('Payments Export'!B3455="","",G3451-F3451)</f>
        <v/>
      </c>
      <c r="I3451" s="3" t="str">
        <f>IF(C3451&lt;&gt;"",_xlfn.XLOOKUP(IFERROR(VALUE(C3451),C3451),'Items database'!A:A,'Items database'!B:B),(_xlfn.XLOOKUP(LEFT(E3451,3),Services,Services,"")))</f>
        <v/>
      </c>
      <c r="J3451" s="3" t="str">
        <f t="shared" si="107"/>
        <v/>
      </c>
    </row>
    <row r="3452" spans="1:10" x14ac:dyDescent="0.35">
      <c r="A3452" s="7" t="str">
        <f>IF('Payments Export'!A3456="","",'Payments Export'!A3456)</f>
        <v/>
      </c>
      <c r="B3452" s="7" t="str">
        <f>IF('Payments Export'!A3456="","",'Payments Export'!B3456)</f>
        <v/>
      </c>
      <c r="C3452" s="7" t="str">
        <f>IF(IFERROR(VALUE('Payments Export'!H3456),'Payments Export'!H3456)&lt;&gt;0,IFERROR(VALUE('Payments Export'!H3456),'Payments Export'!H3456),"")</f>
        <v/>
      </c>
      <c r="D3452" s="7" t="str">
        <f>IF('Payments Export'!I3456="","",'Payments Export'!I3456)</f>
        <v/>
      </c>
      <c r="E3452" s="7" t="str">
        <f t="shared" si="106"/>
        <v/>
      </c>
      <c r="F3452" s="7" t="str">
        <f>IF('Payments Export'!A3456="","",'Payments Export'!N3456)</f>
        <v/>
      </c>
      <c r="G3452" s="7" t="str">
        <f>IF('Payments Export'!A3456="","",'Payments Export'!O3456)</f>
        <v/>
      </c>
      <c r="H3452" s="7" t="str">
        <f>IF('Payments Export'!B3456="","",G3452-F3452)</f>
        <v/>
      </c>
      <c r="I3452" s="3" t="str">
        <f>IF(C3452&lt;&gt;"",_xlfn.XLOOKUP(IFERROR(VALUE(C3452),C3452),'Items database'!A:A,'Items database'!B:B),(_xlfn.XLOOKUP(LEFT(E3452,3),Services,Services,"")))</f>
        <v/>
      </c>
      <c r="J3452" s="3" t="str">
        <f t="shared" si="107"/>
        <v/>
      </c>
    </row>
    <row r="3453" spans="1:10" x14ac:dyDescent="0.35">
      <c r="A3453" s="7" t="str">
        <f>IF('Payments Export'!A3457="","",'Payments Export'!A3457)</f>
        <v/>
      </c>
      <c r="B3453" s="7" t="str">
        <f>IF('Payments Export'!A3457="","",'Payments Export'!B3457)</f>
        <v/>
      </c>
      <c r="C3453" s="7" t="str">
        <f>IF(IFERROR(VALUE('Payments Export'!H3457),'Payments Export'!H3457)&lt;&gt;0,IFERROR(VALUE('Payments Export'!H3457),'Payments Export'!H3457),"")</f>
        <v/>
      </c>
      <c r="D3453" s="7" t="str">
        <f>IF('Payments Export'!I3457="","",'Payments Export'!I3457)</f>
        <v/>
      </c>
      <c r="E3453" s="7" t="str">
        <f t="shared" si="106"/>
        <v/>
      </c>
      <c r="F3453" s="7" t="str">
        <f>IF('Payments Export'!A3457="","",'Payments Export'!N3457)</f>
        <v/>
      </c>
      <c r="G3453" s="7" t="str">
        <f>IF('Payments Export'!A3457="","",'Payments Export'!O3457)</f>
        <v/>
      </c>
      <c r="H3453" s="7" t="str">
        <f>IF('Payments Export'!B3457="","",G3453-F3453)</f>
        <v/>
      </c>
      <c r="I3453" s="3" t="str">
        <f>IF(C3453&lt;&gt;"",_xlfn.XLOOKUP(IFERROR(VALUE(C3453),C3453),'Items database'!A:A,'Items database'!B:B),(_xlfn.XLOOKUP(LEFT(E3453,3),Services,Services,"")))</f>
        <v/>
      </c>
      <c r="J3453" s="3" t="str">
        <f t="shared" si="107"/>
        <v/>
      </c>
    </row>
    <row r="3454" spans="1:10" x14ac:dyDescent="0.35">
      <c r="A3454" s="7" t="str">
        <f>IF('Payments Export'!A3458="","",'Payments Export'!A3458)</f>
        <v/>
      </c>
      <c r="B3454" s="7" t="str">
        <f>IF('Payments Export'!A3458="","",'Payments Export'!B3458)</f>
        <v/>
      </c>
      <c r="C3454" s="7" t="str">
        <f>IF(IFERROR(VALUE('Payments Export'!H3458),'Payments Export'!H3458)&lt;&gt;0,IFERROR(VALUE('Payments Export'!H3458),'Payments Export'!H3458),"")</f>
        <v/>
      </c>
      <c r="D3454" s="7" t="str">
        <f>IF('Payments Export'!I3458="","",'Payments Export'!I3458)</f>
        <v/>
      </c>
      <c r="E3454" s="7" t="str">
        <f t="shared" si="106"/>
        <v/>
      </c>
      <c r="F3454" s="7" t="str">
        <f>IF('Payments Export'!A3458="","",'Payments Export'!N3458)</f>
        <v/>
      </c>
      <c r="G3454" s="7" t="str">
        <f>IF('Payments Export'!A3458="","",'Payments Export'!O3458)</f>
        <v/>
      </c>
      <c r="H3454" s="7" t="str">
        <f>IF('Payments Export'!B3458="","",G3454-F3454)</f>
        <v/>
      </c>
      <c r="I3454" s="3" t="str">
        <f>IF(C3454&lt;&gt;"",_xlfn.XLOOKUP(IFERROR(VALUE(C3454),C3454),'Items database'!A:A,'Items database'!B:B),(_xlfn.XLOOKUP(LEFT(E3454,3),Services,Services,"")))</f>
        <v/>
      </c>
      <c r="J3454" s="3" t="str">
        <f t="shared" si="107"/>
        <v/>
      </c>
    </row>
    <row r="3455" spans="1:10" x14ac:dyDescent="0.35">
      <c r="A3455" s="7" t="str">
        <f>IF('Payments Export'!A3459="","",'Payments Export'!A3459)</f>
        <v/>
      </c>
      <c r="B3455" s="7" t="str">
        <f>IF('Payments Export'!A3459="","",'Payments Export'!B3459)</f>
        <v/>
      </c>
      <c r="C3455" s="7" t="str">
        <f>IF(IFERROR(VALUE('Payments Export'!H3459),'Payments Export'!H3459)&lt;&gt;0,IFERROR(VALUE('Payments Export'!H3459),'Payments Export'!H3459),"")</f>
        <v/>
      </c>
      <c r="D3455" s="7" t="str">
        <f>IF('Payments Export'!I3459="","",'Payments Export'!I3459)</f>
        <v/>
      </c>
      <c r="E3455" s="7" t="str">
        <f t="shared" si="106"/>
        <v/>
      </c>
      <c r="F3455" s="7" t="str">
        <f>IF('Payments Export'!A3459="","",'Payments Export'!N3459)</f>
        <v/>
      </c>
      <c r="G3455" s="7" t="str">
        <f>IF('Payments Export'!A3459="","",'Payments Export'!O3459)</f>
        <v/>
      </c>
      <c r="H3455" s="7" t="str">
        <f>IF('Payments Export'!B3459="","",G3455-F3455)</f>
        <v/>
      </c>
      <c r="I3455" s="3" t="str">
        <f>IF(C3455&lt;&gt;"",_xlfn.XLOOKUP(IFERROR(VALUE(C3455),C3455),'Items database'!A:A,'Items database'!B:B),(_xlfn.XLOOKUP(LEFT(E3455,3),Services,Services,"")))</f>
        <v/>
      </c>
      <c r="J3455" s="3" t="str">
        <f t="shared" si="107"/>
        <v/>
      </c>
    </row>
    <row r="3456" spans="1:10" x14ac:dyDescent="0.35">
      <c r="A3456" s="7" t="str">
        <f>IF('Payments Export'!A3460="","",'Payments Export'!A3460)</f>
        <v/>
      </c>
      <c r="B3456" s="7" t="str">
        <f>IF('Payments Export'!A3460="","",'Payments Export'!B3460)</f>
        <v/>
      </c>
      <c r="C3456" s="7" t="str">
        <f>IF(IFERROR(VALUE('Payments Export'!H3460),'Payments Export'!H3460)&lt;&gt;0,IFERROR(VALUE('Payments Export'!H3460),'Payments Export'!H3460),"")</f>
        <v/>
      </c>
      <c r="D3456" s="7" t="str">
        <f>IF('Payments Export'!I3460="","",'Payments Export'!I3460)</f>
        <v/>
      </c>
      <c r="E3456" s="7" t="str">
        <f t="shared" si="106"/>
        <v/>
      </c>
      <c r="F3456" s="7" t="str">
        <f>IF('Payments Export'!A3460="","",'Payments Export'!N3460)</f>
        <v/>
      </c>
      <c r="G3456" s="7" t="str">
        <f>IF('Payments Export'!A3460="","",'Payments Export'!O3460)</f>
        <v/>
      </c>
      <c r="H3456" s="7" t="str">
        <f>IF('Payments Export'!B3460="","",G3456-F3456)</f>
        <v/>
      </c>
      <c r="I3456" s="3" t="str">
        <f>IF(C3456&lt;&gt;"",_xlfn.XLOOKUP(IFERROR(VALUE(C3456),C3456),'Items database'!A:A,'Items database'!B:B),(_xlfn.XLOOKUP(LEFT(E3456,3),Services,Services,"")))</f>
        <v/>
      </c>
      <c r="J3456" s="3" t="str">
        <f t="shared" si="107"/>
        <v/>
      </c>
    </row>
    <row r="3457" spans="1:10" x14ac:dyDescent="0.35">
      <c r="A3457" s="7" t="str">
        <f>IF('Payments Export'!A3461="","",'Payments Export'!A3461)</f>
        <v/>
      </c>
      <c r="B3457" s="7" t="str">
        <f>IF('Payments Export'!A3461="","",'Payments Export'!B3461)</f>
        <v/>
      </c>
      <c r="C3457" s="7" t="str">
        <f>IF(IFERROR(VALUE('Payments Export'!H3461),'Payments Export'!H3461)&lt;&gt;0,IFERROR(VALUE('Payments Export'!H3461),'Payments Export'!H3461),"")</f>
        <v/>
      </c>
      <c r="D3457" s="7" t="str">
        <f>IF('Payments Export'!I3461="","",'Payments Export'!I3461)</f>
        <v/>
      </c>
      <c r="E3457" s="7" t="str">
        <f t="shared" ref="E3457:E3520" si="108">LEFT(D3457,66)</f>
        <v/>
      </c>
      <c r="F3457" s="7" t="str">
        <f>IF('Payments Export'!A3461="","",'Payments Export'!N3461)</f>
        <v/>
      </c>
      <c r="G3457" s="7" t="str">
        <f>IF('Payments Export'!A3461="","",'Payments Export'!O3461)</f>
        <v/>
      </c>
      <c r="H3457" s="7" t="str">
        <f>IF('Payments Export'!B3461="","",G3457-F3457)</f>
        <v/>
      </c>
      <c r="I3457" s="3" t="str">
        <f>IF(C3457&lt;&gt;"",_xlfn.XLOOKUP(IFERROR(VALUE(C3457),C3457),'Items database'!A:A,'Items database'!B:B),(_xlfn.XLOOKUP(LEFT(E3457,3),Services,Services,"")))</f>
        <v/>
      </c>
      <c r="J3457" s="3" t="str">
        <f t="shared" ref="J3457:J3520" si="109">IF(ISNUMBER(F3457)=TRUE,IF(F3457=0,"","GST"),"")</f>
        <v/>
      </c>
    </row>
    <row r="3458" spans="1:10" x14ac:dyDescent="0.35">
      <c r="A3458" s="7" t="str">
        <f>IF('Payments Export'!A3462="","",'Payments Export'!A3462)</f>
        <v/>
      </c>
      <c r="B3458" s="7" t="str">
        <f>IF('Payments Export'!A3462="","",'Payments Export'!B3462)</f>
        <v/>
      </c>
      <c r="C3458" s="7" t="str">
        <f>IF(IFERROR(VALUE('Payments Export'!H3462),'Payments Export'!H3462)&lt;&gt;0,IFERROR(VALUE('Payments Export'!H3462),'Payments Export'!H3462),"")</f>
        <v/>
      </c>
      <c r="D3458" s="7" t="str">
        <f>IF('Payments Export'!I3462="","",'Payments Export'!I3462)</f>
        <v/>
      </c>
      <c r="E3458" s="7" t="str">
        <f t="shared" si="108"/>
        <v/>
      </c>
      <c r="F3458" s="7" t="str">
        <f>IF('Payments Export'!A3462="","",'Payments Export'!N3462)</f>
        <v/>
      </c>
      <c r="G3458" s="7" t="str">
        <f>IF('Payments Export'!A3462="","",'Payments Export'!O3462)</f>
        <v/>
      </c>
      <c r="H3458" s="7" t="str">
        <f>IF('Payments Export'!B3462="","",G3458-F3458)</f>
        <v/>
      </c>
      <c r="I3458" s="3" t="str">
        <f>IF(C3458&lt;&gt;"",_xlfn.XLOOKUP(IFERROR(VALUE(C3458),C3458),'Items database'!A:A,'Items database'!B:B),(_xlfn.XLOOKUP(LEFT(E3458,3),Services,Services,"")))</f>
        <v/>
      </c>
      <c r="J3458" s="3" t="str">
        <f t="shared" si="109"/>
        <v/>
      </c>
    </row>
    <row r="3459" spans="1:10" x14ac:dyDescent="0.35">
      <c r="A3459" s="7" t="str">
        <f>IF('Payments Export'!A3463="","",'Payments Export'!A3463)</f>
        <v/>
      </c>
      <c r="B3459" s="7" t="str">
        <f>IF('Payments Export'!A3463="","",'Payments Export'!B3463)</f>
        <v/>
      </c>
      <c r="C3459" s="7" t="str">
        <f>IF(IFERROR(VALUE('Payments Export'!H3463),'Payments Export'!H3463)&lt;&gt;0,IFERROR(VALUE('Payments Export'!H3463),'Payments Export'!H3463),"")</f>
        <v/>
      </c>
      <c r="D3459" s="7" t="str">
        <f>IF('Payments Export'!I3463="","",'Payments Export'!I3463)</f>
        <v/>
      </c>
      <c r="E3459" s="7" t="str">
        <f t="shared" si="108"/>
        <v/>
      </c>
      <c r="F3459" s="7" t="str">
        <f>IF('Payments Export'!A3463="","",'Payments Export'!N3463)</f>
        <v/>
      </c>
      <c r="G3459" s="7" t="str">
        <f>IF('Payments Export'!A3463="","",'Payments Export'!O3463)</f>
        <v/>
      </c>
      <c r="H3459" s="7" t="str">
        <f>IF('Payments Export'!B3463="","",G3459-F3459)</f>
        <v/>
      </c>
      <c r="I3459" s="3" t="str">
        <f>IF(C3459&lt;&gt;"",_xlfn.XLOOKUP(IFERROR(VALUE(C3459),C3459),'Items database'!A:A,'Items database'!B:B),(_xlfn.XLOOKUP(LEFT(E3459,3),Services,Services,"")))</f>
        <v/>
      </c>
      <c r="J3459" s="3" t="str">
        <f t="shared" si="109"/>
        <v/>
      </c>
    </row>
    <row r="3460" spans="1:10" x14ac:dyDescent="0.35">
      <c r="A3460" s="7" t="str">
        <f>IF('Payments Export'!A3464="","",'Payments Export'!A3464)</f>
        <v/>
      </c>
      <c r="B3460" s="7" t="str">
        <f>IF('Payments Export'!A3464="","",'Payments Export'!B3464)</f>
        <v/>
      </c>
      <c r="C3460" s="7" t="str">
        <f>IF(IFERROR(VALUE('Payments Export'!H3464),'Payments Export'!H3464)&lt;&gt;0,IFERROR(VALUE('Payments Export'!H3464),'Payments Export'!H3464),"")</f>
        <v/>
      </c>
      <c r="D3460" s="7" t="str">
        <f>IF('Payments Export'!I3464="","",'Payments Export'!I3464)</f>
        <v/>
      </c>
      <c r="E3460" s="7" t="str">
        <f t="shared" si="108"/>
        <v/>
      </c>
      <c r="F3460" s="7" t="str">
        <f>IF('Payments Export'!A3464="","",'Payments Export'!N3464)</f>
        <v/>
      </c>
      <c r="G3460" s="7" t="str">
        <f>IF('Payments Export'!A3464="","",'Payments Export'!O3464)</f>
        <v/>
      </c>
      <c r="H3460" s="7" t="str">
        <f>IF('Payments Export'!B3464="","",G3460-F3460)</f>
        <v/>
      </c>
      <c r="I3460" s="3" t="str">
        <f>IF(C3460&lt;&gt;"",_xlfn.XLOOKUP(IFERROR(VALUE(C3460),C3460),'Items database'!A:A,'Items database'!B:B),(_xlfn.XLOOKUP(LEFT(E3460,3),Services,Services,"")))</f>
        <v/>
      </c>
      <c r="J3460" s="3" t="str">
        <f t="shared" si="109"/>
        <v/>
      </c>
    </row>
    <row r="3461" spans="1:10" x14ac:dyDescent="0.35">
      <c r="A3461" s="7" t="str">
        <f>IF('Payments Export'!A3465="","",'Payments Export'!A3465)</f>
        <v/>
      </c>
      <c r="B3461" s="7" t="str">
        <f>IF('Payments Export'!A3465="","",'Payments Export'!B3465)</f>
        <v/>
      </c>
      <c r="C3461" s="7" t="str">
        <f>IF(IFERROR(VALUE('Payments Export'!H3465),'Payments Export'!H3465)&lt;&gt;0,IFERROR(VALUE('Payments Export'!H3465),'Payments Export'!H3465),"")</f>
        <v/>
      </c>
      <c r="D3461" s="7" t="str">
        <f>IF('Payments Export'!I3465="","",'Payments Export'!I3465)</f>
        <v/>
      </c>
      <c r="E3461" s="7" t="str">
        <f t="shared" si="108"/>
        <v/>
      </c>
      <c r="F3461" s="7" t="str">
        <f>IF('Payments Export'!A3465="","",'Payments Export'!N3465)</f>
        <v/>
      </c>
      <c r="G3461" s="7" t="str">
        <f>IF('Payments Export'!A3465="","",'Payments Export'!O3465)</f>
        <v/>
      </c>
      <c r="H3461" s="7" t="str">
        <f>IF('Payments Export'!B3465="","",G3461-F3461)</f>
        <v/>
      </c>
      <c r="I3461" s="3" t="str">
        <f>IF(C3461&lt;&gt;"",_xlfn.XLOOKUP(IFERROR(VALUE(C3461),C3461),'Items database'!A:A,'Items database'!B:B),(_xlfn.XLOOKUP(LEFT(E3461,3),Services,Services,"")))</f>
        <v/>
      </c>
      <c r="J3461" s="3" t="str">
        <f t="shared" si="109"/>
        <v/>
      </c>
    </row>
    <row r="3462" spans="1:10" x14ac:dyDescent="0.35">
      <c r="A3462" s="7" t="str">
        <f>IF('Payments Export'!A3466="","",'Payments Export'!A3466)</f>
        <v/>
      </c>
      <c r="B3462" s="7" t="str">
        <f>IF('Payments Export'!A3466="","",'Payments Export'!B3466)</f>
        <v/>
      </c>
      <c r="C3462" s="7" t="str">
        <f>IF(IFERROR(VALUE('Payments Export'!H3466),'Payments Export'!H3466)&lt;&gt;0,IFERROR(VALUE('Payments Export'!H3466),'Payments Export'!H3466),"")</f>
        <v/>
      </c>
      <c r="D3462" s="7" t="str">
        <f>IF('Payments Export'!I3466="","",'Payments Export'!I3466)</f>
        <v/>
      </c>
      <c r="E3462" s="7" t="str">
        <f t="shared" si="108"/>
        <v/>
      </c>
      <c r="F3462" s="7" t="str">
        <f>IF('Payments Export'!A3466="","",'Payments Export'!N3466)</f>
        <v/>
      </c>
      <c r="G3462" s="7" t="str">
        <f>IF('Payments Export'!A3466="","",'Payments Export'!O3466)</f>
        <v/>
      </c>
      <c r="H3462" s="7" t="str">
        <f>IF('Payments Export'!B3466="","",G3462-F3462)</f>
        <v/>
      </c>
      <c r="I3462" s="3" t="str">
        <f>IF(C3462&lt;&gt;"",_xlfn.XLOOKUP(IFERROR(VALUE(C3462),C3462),'Items database'!A:A,'Items database'!B:B),(_xlfn.XLOOKUP(LEFT(E3462,3),Services,Services,"")))</f>
        <v/>
      </c>
      <c r="J3462" s="3" t="str">
        <f t="shared" si="109"/>
        <v/>
      </c>
    </row>
    <row r="3463" spans="1:10" x14ac:dyDescent="0.35">
      <c r="A3463" s="7" t="str">
        <f>IF('Payments Export'!A3467="","",'Payments Export'!A3467)</f>
        <v/>
      </c>
      <c r="B3463" s="7" t="str">
        <f>IF('Payments Export'!A3467="","",'Payments Export'!B3467)</f>
        <v/>
      </c>
      <c r="C3463" s="7" t="str">
        <f>IF(IFERROR(VALUE('Payments Export'!H3467),'Payments Export'!H3467)&lt;&gt;0,IFERROR(VALUE('Payments Export'!H3467),'Payments Export'!H3467),"")</f>
        <v/>
      </c>
      <c r="D3463" s="7" t="str">
        <f>IF('Payments Export'!I3467="","",'Payments Export'!I3467)</f>
        <v/>
      </c>
      <c r="E3463" s="7" t="str">
        <f t="shared" si="108"/>
        <v/>
      </c>
      <c r="F3463" s="7" t="str">
        <f>IF('Payments Export'!A3467="","",'Payments Export'!N3467)</f>
        <v/>
      </c>
      <c r="G3463" s="7" t="str">
        <f>IF('Payments Export'!A3467="","",'Payments Export'!O3467)</f>
        <v/>
      </c>
      <c r="H3463" s="7" t="str">
        <f>IF('Payments Export'!B3467="","",G3463-F3463)</f>
        <v/>
      </c>
      <c r="I3463" s="3" t="str">
        <f>IF(C3463&lt;&gt;"",_xlfn.XLOOKUP(IFERROR(VALUE(C3463),C3463),'Items database'!A:A,'Items database'!B:B),(_xlfn.XLOOKUP(LEFT(E3463,3),Services,Services,"")))</f>
        <v/>
      </c>
      <c r="J3463" s="3" t="str">
        <f t="shared" si="109"/>
        <v/>
      </c>
    </row>
    <row r="3464" spans="1:10" x14ac:dyDescent="0.35">
      <c r="A3464" s="7" t="str">
        <f>IF('Payments Export'!A3468="","",'Payments Export'!A3468)</f>
        <v/>
      </c>
      <c r="B3464" s="7" t="str">
        <f>IF('Payments Export'!A3468="","",'Payments Export'!B3468)</f>
        <v/>
      </c>
      <c r="C3464" s="7" t="str">
        <f>IF(IFERROR(VALUE('Payments Export'!H3468),'Payments Export'!H3468)&lt;&gt;0,IFERROR(VALUE('Payments Export'!H3468),'Payments Export'!H3468),"")</f>
        <v/>
      </c>
      <c r="D3464" s="7" t="str">
        <f>IF('Payments Export'!I3468="","",'Payments Export'!I3468)</f>
        <v/>
      </c>
      <c r="E3464" s="7" t="str">
        <f t="shared" si="108"/>
        <v/>
      </c>
      <c r="F3464" s="7" t="str">
        <f>IF('Payments Export'!A3468="","",'Payments Export'!N3468)</f>
        <v/>
      </c>
      <c r="G3464" s="7" t="str">
        <f>IF('Payments Export'!A3468="","",'Payments Export'!O3468)</f>
        <v/>
      </c>
      <c r="H3464" s="7" t="str">
        <f>IF('Payments Export'!B3468="","",G3464-F3464)</f>
        <v/>
      </c>
      <c r="I3464" s="3" t="str">
        <f>IF(C3464&lt;&gt;"",_xlfn.XLOOKUP(IFERROR(VALUE(C3464),C3464),'Items database'!A:A,'Items database'!B:B),(_xlfn.XLOOKUP(LEFT(E3464,3),Services,Services,"")))</f>
        <v/>
      </c>
      <c r="J3464" s="3" t="str">
        <f t="shared" si="109"/>
        <v/>
      </c>
    </row>
    <row r="3465" spans="1:10" x14ac:dyDescent="0.35">
      <c r="A3465" s="7" t="str">
        <f>IF('Payments Export'!A3469="","",'Payments Export'!A3469)</f>
        <v/>
      </c>
      <c r="B3465" s="7" t="str">
        <f>IF('Payments Export'!A3469="","",'Payments Export'!B3469)</f>
        <v/>
      </c>
      <c r="C3465" s="7" t="str">
        <f>IF(IFERROR(VALUE('Payments Export'!H3469),'Payments Export'!H3469)&lt;&gt;0,IFERROR(VALUE('Payments Export'!H3469),'Payments Export'!H3469),"")</f>
        <v/>
      </c>
      <c r="D3465" s="7" t="str">
        <f>IF('Payments Export'!I3469="","",'Payments Export'!I3469)</f>
        <v/>
      </c>
      <c r="E3465" s="7" t="str">
        <f t="shared" si="108"/>
        <v/>
      </c>
      <c r="F3465" s="7" t="str">
        <f>IF('Payments Export'!A3469="","",'Payments Export'!N3469)</f>
        <v/>
      </c>
      <c r="G3465" s="7" t="str">
        <f>IF('Payments Export'!A3469="","",'Payments Export'!O3469)</f>
        <v/>
      </c>
      <c r="H3465" s="7" t="str">
        <f>IF('Payments Export'!B3469="","",G3465-F3465)</f>
        <v/>
      </c>
      <c r="I3465" s="3" t="str">
        <f>IF(C3465&lt;&gt;"",_xlfn.XLOOKUP(IFERROR(VALUE(C3465),C3465),'Items database'!A:A,'Items database'!B:B),(_xlfn.XLOOKUP(LEFT(E3465,3),Services,Services,"")))</f>
        <v/>
      </c>
      <c r="J3465" s="3" t="str">
        <f t="shared" si="109"/>
        <v/>
      </c>
    </row>
    <row r="3466" spans="1:10" x14ac:dyDescent="0.35">
      <c r="A3466" s="7" t="str">
        <f>IF('Payments Export'!A3470="","",'Payments Export'!A3470)</f>
        <v/>
      </c>
      <c r="B3466" s="7" t="str">
        <f>IF('Payments Export'!A3470="","",'Payments Export'!B3470)</f>
        <v/>
      </c>
      <c r="C3466" s="7" t="str">
        <f>IF(IFERROR(VALUE('Payments Export'!H3470),'Payments Export'!H3470)&lt;&gt;0,IFERROR(VALUE('Payments Export'!H3470),'Payments Export'!H3470),"")</f>
        <v/>
      </c>
      <c r="D3466" s="7" t="str">
        <f>IF('Payments Export'!I3470="","",'Payments Export'!I3470)</f>
        <v/>
      </c>
      <c r="E3466" s="7" t="str">
        <f t="shared" si="108"/>
        <v/>
      </c>
      <c r="F3466" s="7" t="str">
        <f>IF('Payments Export'!A3470="","",'Payments Export'!N3470)</f>
        <v/>
      </c>
      <c r="G3466" s="7" t="str">
        <f>IF('Payments Export'!A3470="","",'Payments Export'!O3470)</f>
        <v/>
      </c>
      <c r="H3466" s="7" t="str">
        <f>IF('Payments Export'!B3470="","",G3466-F3466)</f>
        <v/>
      </c>
      <c r="I3466" s="3" t="str">
        <f>IF(C3466&lt;&gt;"",_xlfn.XLOOKUP(IFERROR(VALUE(C3466),C3466),'Items database'!A:A,'Items database'!B:B),(_xlfn.XLOOKUP(LEFT(E3466,3),Services,Services,"")))</f>
        <v/>
      </c>
      <c r="J3466" s="3" t="str">
        <f t="shared" si="109"/>
        <v/>
      </c>
    </row>
    <row r="3467" spans="1:10" x14ac:dyDescent="0.35">
      <c r="A3467" s="7" t="str">
        <f>IF('Payments Export'!A3471="","",'Payments Export'!A3471)</f>
        <v/>
      </c>
      <c r="B3467" s="7" t="str">
        <f>IF('Payments Export'!A3471="","",'Payments Export'!B3471)</f>
        <v/>
      </c>
      <c r="C3467" s="7" t="str">
        <f>IF(IFERROR(VALUE('Payments Export'!H3471),'Payments Export'!H3471)&lt;&gt;0,IFERROR(VALUE('Payments Export'!H3471),'Payments Export'!H3471),"")</f>
        <v/>
      </c>
      <c r="D3467" s="7" t="str">
        <f>IF('Payments Export'!I3471="","",'Payments Export'!I3471)</f>
        <v/>
      </c>
      <c r="E3467" s="7" t="str">
        <f t="shared" si="108"/>
        <v/>
      </c>
      <c r="F3467" s="7" t="str">
        <f>IF('Payments Export'!A3471="","",'Payments Export'!N3471)</f>
        <v/>
      </c>
      <c r="G3467" s="7" t="str">
        <f>IF('Payments Export'!A3471="","",'Payments Export'!O3471)</f>
        <v/>
      </c>
      <c r="H3467" s="7" t="str">
        <f>IF('Payments Export'!B3471="","",G3467-F3467)</f>
        <v/>
      </c>
      <c r="I3467" s="3" t="str">
        <f>IF(C3467&lt;&gt;"",_xlfn.XLOOKUP(IFERROR(VALUE(C3467),C3467),'Items database'!A:A,'Items database'!B:B),(_xlfn.XLOOKUP(LEFT(E3467,3),Services,Services,"")))</f>
        <v/>
      </c>
      <c r="J3467" s="3" t="str">
        <f t="shared" si="109"/>
        <v/>
      </c>
    </row>
    <row r="3468" spans="1:10" x14ac:dyDescent="0.35">
      <c r="A3468" s="7" t="str">
        <f>IF('Payments Export'!A3472="","",'Payments Export'!A3472)</f>
        <v/>
      </c>
      <c r="B3468" s="7" t="str">
        <f>IF('Payments Export'!A3472="","",'Payments Export'!B3472)</f>
        <v/>
      </c>
      <c r="C3468" s="7" t="str">
        <f>IF(IFERROR(VALUE('Payments Export'!H3472),'Payments Export'!H3472)&lt;&gt;0,IFERROR(VALUE('Payments Export'!H3472),'Payments Export'!H3472),"")</f>
        <v/>
      </c>
      <c r="D3468" s="7" t="str">
        <f>IF('Payments Export'!I3472="","",'Payments Export'!I3472)</f>
        <v/>
      </c>
      <c r="E3468" s="7" t="str">
        <f t="shared" si="108"/>
        <v/>
      </c>
      <c r="F3468" s="7" t="str">
        <f>IF('Payments Export'!A3472="","",'Payments Export'!N3472)</f>
        <v/>
      </c>
      <c r="G3468" s="7" t="str">
        <f>IF('Payments Export'!A3472="","",'Payments Export'!O3472)</f>
        <v/>
      </c>
      <c r="H3468" s="7" t="str">
        <f>IF('Payments Export'!B3472="","",G3468-F3468)</f>
        <v/>
      </c>
      <c r="I3468" s="3" t="str">
        <f>IF(C3468&lt;&gt;"",_xlfn.XLOOKUP(IFERROR(VALUE(C3468),C3468),'Items database'!A:A,'Items database'!B:B),(_xlfn.XLOOKUP(LEFT(E3468,3),Services,Services,"")))</f>
        <v/>
      </c>
      <c r="J3468" s="3" t="str">
        <f t="shared" si="109"/>
        <v/>
      </c>
    </row>
    <row r="3469" spans="1:10" x14ac:dyDescent="0.35">
      <c r="A3469" s="7" t="str">
        <f>IF('Payments Export'!A3473="","",'Payments Export'!A3473)</f>
        <v/>
      </c>
      <c r="B3469" s="7" t="str">
        <f>IF('Payments Export'!A3473="","",'Payments Export'!B3473)</f>
        <v/>
      </c>
      <c r="C3469" s="7" t="str">
        <f>IF(IFERROR(VALUE('Payments Export'!H3473),'Payments Export'!H3473)&lt;&gt;0,IFERROR(VALUE('Payments Export'!H3473),'Payments Export'!H3473),"")</f>
        <v/>
      </c>
      <c r="D3469" s="7" t="str">
        <f>IF('Payments Export'!I3473="","",'Payments Export'!I3473)</f>
        <v/>
      </c>
      <c r="E3469" s="7" t="str">
        <f t="shared" si="108"/>
        <v/>
      </c>
      <c r="F3469" s="7" t="str">
        <f>IF('Payments Export'!A3473="","",'Payments Export'!N3473)</f>
        <v/>
      </c>
      <c r="G3469" s="7" t="str">
        <f>IF('Payments Export'!A3473="","",'Payments Export'!O3473)</f>
        <v/>
      </c>
      <c r="H3469" s="7" t="str">
        <f>IF('Payments Export'!B3473="","",G3469-F3469)</f>
        <v/>
      </c>
      <c r="I3469" s="3" t="str">
        <f>IF(C3469&lt;&gt;"",_xlfn.XLOOKUP(IFERROR(VALUE(C3469),C3469),'Items database'!A:A,'Items database'!B:B),(_xlfn.XLOOKUP(LEFT(E3469,3),Services,Services,"")))</f>
        <v/>
      </c>
      <c r="J3469" s="3" t="str">
        <f t="shared" si="109"/>
        <v/>
      </c>
    </row>
    <row r="3470" spans="1:10" x14ac:dyDescent="0.35">
      <c r="A3470" s="7" t="str">
        <f>IF('Payments Export'!A3474="","",'Payments Export'!A3474)</f>
        <v/>
      </c>
      <c r="B3470" s="7" t="str">
        <f>IF('Payments Export'!A3474="","",'Payments Export'!B3474)</f>
        <v/>
      </c>
      <c r="C3470" s="7" t="str">
        <f>IF(IFERROR(VALUE('Payments Export'!H3474),'Payments Export'!H3474)&lt;&gt;0,IFERROR(VALUE('Payments Export'!H3474),'Payments Export'!H3474),"")</f>
        <v/>
      </c>
      <c r="D3470" s="7" t="str">
        <f>IF('Payments Export'!I3474="","",'Payments Export'!I3474)</f>
        <v/>
      </c>
      <c r="E3470" s="7" t="str">
        <f t="shared" si="108"/>
        <v/>
      </c>
      <c r="F3470" s="7" t="str">
        <f>IF('Payments Export'!A3474="","",'Payments Export'!N3474)</f>
        <v/>
      </c>
      <c r="G3470" s="7" t="str">
        <f>IF('Payments Export'!A3474="","",'Payments Export'!O3474)</f>
        <v/>
      </c>
      <c r="H3470" s="7" t="str">
        <f>IF('Payments Export'!B3474="","",G3470-F3470)</f>
        <v/>
      </c>
      <c r="I3470" s="3" t="str">
        <f>IF(C3470&lt;&gt;"",_xlfn.XLOOKUP(IFERROR(VALUE(C3470),C3470),'Items database'!A:A,'Items database'!B:B),(_xlfn.XLOOKUP(LEFT(E3470,3),Services,Services,"")))</f>
        <v/>
      </c>
      <c r="J3470" s="3" t="str">
        <f t="shared" si="109"/>
        <v/>
      </c>
    </row>
    <row r="3471" spans="1:10" x14ac:dyDescent="0.35">
      <c r="A3471" s="7" t="str">
        <f>IF('Payments Export'!A3475="","",'Payments Export'!A3475)</f>
        <v/>
      </c>
      <c r="B3471" s="7" t="str">
        <f>IF('Payments Export'!A3475="","",'Payments Export'!B3475)</f>
        <v/>
      </c>
      <c r="C3471" s="7" t="str">
        <f>IF(IFERROR(VALUE('Payments Export'!H3475),'Payments Export'!H3475)&lt;&gt;0,IFERROR(VALUE('Payments Export'!H3475),'Payments Export'!H3475),"")</f>
        <v/>
      </c>
      <c r="D3471" s="7" t="str">
        <f>IF('Payments Export'!I3475="","",'Payments Export'!I3475)</f>
        <v/>
      </c>
      <c r="E3471" s="7" t="str">
        <f t="shared" si="108"/>
        <v/>
      </c>
      <c r="F3471" s="7" t="str">
        <f>IF('Payments Export'!A3475="","",'Payments Export'!N3475)</f>
        <v/>
      </c>
      <c r="G3471" s="7" t="str">
        <f>IF('Payments Export'!A3475="","",'Payments Export'!O3475)</f>
        <v/>
      </c>
      <c r="H3471" s="7" t="str">
        <f>IF('Payments Export'!B3475="","",G3471-F3471)</f>
        <v/>
      </c>
      <c r="I3471" s="3" t="str">
        <f>IF(C3471&lt;&gt;"",_xlfn.XLOOKUP(IFERROR(VALUE(C3471),C3471),'Items database'!A:A,'Items database'!B:B),(_xlfn.XLOOKUP(LEFT(E3471,3),Services,Services,"")))</f>
        <v/>
      </c>
      <c r="J3471" s="3" t="str">
        <f t="shared" si="109"/>
        <v/>
      </c>
    </row>
    <row r="3472" spans="1:10" x14ac:dyDescent="0.35">
      <c r="A3472" s="7" t="str">
        <f>IF('Payments Export'!A3476="","",'Payments Export'!A3476)</f>
        <v/>
      </c>
      <c r="B3472" s="7" t="str">
        <f>IF('Payments Export'!A3476="","",'Payments Export'!B3476)</f>
        <v/>
      </c>
      <c r="C3472" s="7" t="str">
        <f>IF(IFERROR(VALUE('Payments Export'!H3476),'Payments Export'!H3476)&lt;&gt;0,IFERROR(VALUE('Payments Export'!H3476),'Payments Export'!H3476),"")</f>
        <v/>
      </c>
      <c r="D3472" s="7" t="str">
        <f>IF('Payments Export'!I3476="","",'Payments Export'!I3476)</f>
        <v/>
      </c>
      <c r="E3472" s="7" t="str">
        <f t="shared" si="108"/>
        <v/>
      </c>
      <c r="F3472" s="7" t="str">
        <f>IF('Payments Export'!A3476="","",'Payments Export'!N3476)</f>
        <v/>
      </c>
      <c r="G3472" s="7" t="str">
        <f>IF('Payments Export'!A3476="","",'Payments Export'!O3476)</f>
        <v/>
      </c>
      <c r="H3472" s="7" t="str">
        <f>IF('Payments Export'!B3476="","",G3472-F3472)</f>
        <v/>
      </c>
      <c r="I3472" s="3" t="str">
        <f>IF(C3472&lt;&gt;"",_xlfn.XLOOKUP(IFERROR(VALUE(C3472),C3472),'Items database'!A:A,'Items database'!B:B),(_xlfn.XLOOKUP(LEFT(E3472,3),Services,Services,"")))</f>
        <v/>
      </c>
      <c r="J3472" s="3" t="str">
        <f t="shared" si="109"/>
        <v/>
      </c>
    </row>
    <row r="3473" spans="1:10" x14ac:dyDescent="0.35">
      <c r="A3473" s="7" t="str">
        <f>IF('Payments Export'!A3477="","",'Payments Export'!A3477)</f>
        <v/>
      </c>
      <c r="B3473" s="7" t="str">
        <f>IF('Payments Export'!A3477="","",'Payments Export'!B3477)</f>
        <v/>
      </c>
      <c r="C3473" s="7" t="str">
        <f>IF(IFERROR(VALUE('Payments Export'!H3477),'Payments Export'!H3477)&lt;&gt;0,IFERROR(VALUE('Payments Export'!H3477),'Payments Export'!H3477),"")</f>
        <v/>
      </c>
      <c r="D3473" s="7" t="str">
        <f>IF('Payments Export'!I3477="","",'Payments Export'!I3477)</f>
        <v/>
      </c>
      <c r="E3473" s="7" t="str">
        <f t="shared" si="108"/>
        <v/>
      </c>
      <c r="F3473" s="7" t="str">
        <f>IF('Payments Export'!A3477="","",'Payments Export'!N3477)</f>
        <v/>
      </c>
      <c r="G3473" s="7" t="str">
        <f>IF('Payments Export'!A3477="","",'Payments Export'!O3477)</f>
        <v/>
      </c>
      <c r="H3473" s="7" t="str">
        <f>IF('Payments Export'!B3477="","",G3473-F3473)</f>
        <v/>
      </c>
      <c r="I3473" s="3" t="str">
        <f>IF(C3473&lt;&gt;"",_xlfn.XLOOKUP(IFERROR(VALUE(C3473),C3473),'Items database'!A:A,'Items database'!B:B),(_xlfn.XLOOKUP(LEFT(E3473,3),Services,Services,"")))</f>
        <v/>
      </c>
      <c r="J3473" s="3" t="str">
        <f t="shared" si="109"/>
        <v/>
      </c>
    </row>
    <row r="3474" spans="1:10" x14ac:dyDescent="0.35">
      <c r="A3474" s="7" t="str">
        <f>IF('Payments Export'!A3478="","",'Payments Export'!A3478)</f>
        <v/>
      </c>
      <c r="B3474" s="7" t="str">
        <f>IF('Payments Export'!A3478="","",'Payments Export'!B3478)</f>
        <v/>
      </c>
      <c r="C3474" s="7" t="str">
        <f>IF(IFERROR(VALUE('Payments Export'!H3478),'Payments Export'!H3478)&lt;&gt;0,IFERROR(VALUE('Payments Export'!H3478),'Payments Export'!H3478),"")</f>
        <v/>
      </c>
      <c r="D3474" s="7" t="str">
        <f>IF('Payments Export'!I3478="","",'Payments Export'!I3478)</f>
        <v/>
      </c>
      <c r="E3474" s="7" t="str">
        <f t="shared" si="108"/>
        <v/>
      </c>
      <c r="F3474" s="7" t="str">
        <f>IF('Payments Export'!A3478="","",'Payments Export'!N3478)</f>
        <v/>
      </c>
      <c r="G3474" s="7" t="str">
        <f>IF('Payments Export'!A3478="","",'Payments Export'!O3478)</f>
        <v/>
      </c>
      <c r="H3474" s="7" t="str">
        <f>IF('Payments Export'!B3478="","",G3474-F3474)</f>
        <v/>
      </c>
      <c r="I3474" s="3" t="str">
        <f>IF(C3474&lt;&gt;"",_xlfn.XLOOKUP(IFERROR(VALUE(C3474),C3474),'Items database'!A:A,'Items database'!B:B),(_xlfn.XLOOKUP(LEFT(E3474,3),Services,Services,"")))</f>
        <v/>
      </c>
      <c r="J3474" s="3" t="str">
        <f t="shared" si="109"/>
        <v/>
      </c>
    </row>
    <row r="3475" spans="1:10" x14ac:dyDescent="0.35">
      <c r="A3475" s="7" t="str">
        <f>IF('Payments Export'!A3479="","",'Payments Export'!A3479)</f>
        <v/>
      </c>
      <c r="B3475" s="7" t="str">
        <f>IF('Payments Export'!A3479="","",'Payments Export'!B3479)</f>
        <v/>
      </c>
      <c r="C3475" s="7" t="str">
        <f>IF(IFERROR(VALUE('Payments Export'!H3479),'Payments Export'!H3479)&lt;&gt;0,IFERROR(VALUE('Payments Export'!H3479),'Payments Export'!H3479),"")</f>
        <v/>
      </c>
      <c r="D3475" s="7" t="str">
        <f>IF('Payments Export'!I3479="","",'Payments Export'!I3479)</f>
        <v/>
      </c>
      <c r="E3475" s="7" t="str">
        <f t="shared" si="108"/>
        <v/>
      </c>
      <c r="F3475" s="7" t="str">
        <f>IF('Payments Export'!A3479="","",'Payments Export'!N3479)</f>
        <v/>
      </c>
      <c r="G3475" s="7" t="str">
        <f>IF('Payments Export'!A3479="","",'Payments Export'!O3479)</f>
        <v/>
      </c>
      <c r="H3475" s="7" t="str">
        <f>IF('Payments Export'!B3479="","",G3475-F3475)</f>
        <v/>
      </c>
      <c r="I3475" s="3" t="str">
        <f>IF(C3475&lt;&gt;"",_xlfn.XLOOKUP(IFERROR(VALUE(C3475),C3475),'Items database'!A:A,'Items database'!B:B),(_xlfn.XLOOKUP(LEFT(E3475,3),Services,Services,"")))</f>
        <v/>
      </c>
      <c r="J3475" s="3" t="str">
        <f t="shared" si="109"/>
        <v/>
      </c>
    </row>
    <row r="3476" spans="1:10" x14ac:dyDescent="0.35">
      <c r="A3476" s="7" t="str">
        <f>IF('Payments Export'!A3480="","",'Payments Export'!A3480)</f>
        <v/>
      </c>
      <c r="B3476" s="7" t="str">
        <f>IF('Payments Export'!A3480="","",'Payments Export'!B3480)</f>
        <v/>
      </c>
      <c r="C3476" s="7" t="str">
        <f>IF(IFERROR(VALUE('Payments Export'!H3480),'Payments Export'!H3480)&lt;&gt;0,IFERROR(VALUE('Payments Export'!H3480),'Payments Export'!H3480),"")</f>
        <v/>
      </c>
      <c r="D3476" s="7" t="str">
        <f>IF('Payments Export'!I3480="","",'Payments Export'!I3480)</f>
        <v/>
      </c>
      <c r="E3476" s="7" t="str">
        <f t="shared" si="108"/>
        <v/>
      </c>
      <c r="F3476" s="7" t="str">
        <f>IF('Payments Export'!A3480="","",'Payments Export'!N3480)</f>
        <v/>
      </c>
      <c r="G3476" s="7" t="str">
        <f>IF('Payments Export'!A3480="","",'Payments Export'!O3480)</f>
        <v/>
      </c>
      <c r="H3476" s="7" t="str">
        <f>IF('Payments Export'!B3480="","",G3476-F3476)</f>
        <v/>
      </c>
      <c r="I3476" s="3" t="str">
        <f>IF(C3476&lt;&gt;"",_xlfn.XLOOKUP(IFERROR(VALUE(C3476),C3476),'Items database'!A:A,'Items database'!B:B),(_xlfn.XLOOKUP(LEFT(E3476,3),Services,Services,"")))</f>
        <v/>
      </c>
      <c r="J3476" s="3" t="str">
        <f t="shared" si="109"/>
        <v/>
      </c>
    </row>
    <row r="3477" spans="1:10" x14ac:dyDescent="0.35">
      <c r="A3477" s="7" t="str">
        <f>IF('Payments Export'!A3481="","",'Payments Export'!A3481)</f>
        <v/>
      </c>
      <c r="B3477" s="7" t="str">
        <f>IF('Payments Export'!A3481="","",'Payments Export'!B3481)</f>
        <v/>
      </c>
      <c r="C3477" s="7" t="str">
        <f>IF(IFERROR(VALUE('Payments Export'!H3481),'Payments Export'!H3481)&lt;&gt;0,IFERROR(VALUE('Payments Export'!H3481),'Payments Export'!H3481),"")</f>
        <v/>
      </c>
      <c r="D3477" s="7" t="str">
        <f>IF('Payments Export'!I3481="","",'Payments Export'!I3481)</f>
        <v/>
      </c>
      <c r="E3477" s="7" t="str">
        <f t="shared" si="108"/>
        <v/>
      </c>
      <c r="F3477" s="7" t="str">
        <f>IF('Payments Export'!A3481="","",'Payments Export'!N3481)</f>
        <v/>
      </c>
      <c r="G3477" s="7" t="str">
        <f>IF('Payments Export'!A3481="","",'Payments Export'!O3481)</f>
        <v/>
      </c>
      <c r="H3477" s="7" t="str">
        <f>IF('Payments Export'!B3481="","",G3477-F3477)</f>
        <v/>
      </c>
      <c r="I3477" s="3" t="str">
        <f>IF(C3477&lt;&gt;"",_xlfn.XLOOKUP(IFERROR(VALUE(C3477),C3477),'Items database'!A:A,'Items database'!B:B),(_xlfn.XLOOKUP(LEFT(E3477,3),Services,Services,"")))</f>
        <v/>
      </c>
      <c r="J3477" s="3" t="str">
        <f t="shared" si="109"/>
        <v/>
      </c>
    </row>
    <row r="3478" spans="1:10" x14ac:dyDescent="0.35">
      <c r="A3478" s="7" t="str">
        <f>IF('Payments Export'!A3482="","",'Payments Export'!A3482)</f>
        <v/>
      </c>
      <c r="B3478" s="7" t="str">
        <f>IF('Payments Export'!A3482="","",'Payments Export'!B3482)</f>
        <v/>
      </c>
      <c r="C3478" s="7" t="str">
        <f>IF(IFERROR(VALUE('Payments Export'!H3482),'Payments Export'!H3482)&lt;&gt;0,IFERROR(VALUE('Payments Export'!H3482),'Payments Export'!H3482),"")</f>
        <v/>
      </c>
      <c r="D3478" s="7" t="str">
        <f>IF('Payments Export'!I3482="","",'Payments Export'!I3482)</f>
        <v/>
      </c>
      <c r="E3478" s="7" t="str">
        <f t="shared" si="108"/>
        <v/>
      </c>
      <c r="F3478" s="7" t="str">
        <f>IF('Payments Export'!A3482="","",'Payments Export'!N3482)</f>
        <v/>
      </c>
      <c r="G3478" s="7" t="str">
        <f>IF('Payments Export'!A3482="","",'Payments Export'!O3482)</f>
        <v/>
      </c>
      <c r="H3478" s="7" t="str">
        <f>IF('Payments Export'!B3482="","",G3478-F3478)</f>
        <v/>
      </c>
      <c r="I3478" s="3" t="str">
        <f>IF(C3478&lt;&gt;"",_xlfn.XLOOKUP(IFERROR(VALUE(C3478),C3478),'Items database'!A:A,'Items database'!B:B),(_xlfn.XLOOKUP(LEFT(E3478,3),Services,Services,"")))</f>
        <v/>
      </c>
      <c r="J3478" s="3" t="str">
        <f t="shared" si="109"/>
        <v/>
      </c>
    </row>
    <row r="3479" spans="1:10" x14ac:dyDescent="0.35">
      <c r="A3479" s="7" t="str">
        <f>IF('Payments Export'!A3483="","",'Payments Export'!A3483)</f>
        <v/>
      </c>
      <c r="B3479" s="7" t="str">
        <f>IF('Payments Export'!A3483="","",'Payments Export'!B3483)</f>
        <v/>
      </c>
      <c r="C3479" s="7" t="str">
        <f>IF(IFERROR(VALUE('Payments Export'!H3483),'Payments Export'!H3483)&lt;&gt;0,IFERROR(VALUE('Payments Export'!H3483),'Payments Export'!H3483),"")</f>
        <v/>
      </c>
      <c r="D3479" s="7" t="str">
        <f>IF('Payments Export'!I3483="","",'Payments Export'!I3483)</f>
        <v/>
      </c>
      <c r="E3479" s="7" t="str">
        <f t="shared" si="108"/>
        <v/>
      </c>
      <c r="F3479" s="7" t="str">
        <f>IF('Payments Export'!A3483="","",'Payments Export'!N3483)</f>
        <v/>
      </c>
      <c r="G3479" s="7" t="str">
        <f>IF('Payments Export'!A3483="","",'Payments Export'!O3483)</f>
        <v/>
      </c>
      <c r="H3479" s="7" t="str">
        <f>IF('Payments Export'!B3483="","",G3479-F3479)</f>
        <v/>
      </c>
      <c r="I3479" s="3" t="str">
        <f>IF(C3479&lt;&gt;"",_xlfn.XLOOKUP(IFERROR(VALUE(C3479),C3479),'Items database'!A:A,'Items database'!B:B),(_xlfn.XLOOKUP(LEFT(E3479,3),Services,Services,"")))</f>
        <v/>
      </c>
      <c r="J3479" s="3" t="str">
        <f t="shared" si="109"/>
        <v/>
      </c>
    </row>
    <row r="3480" spans="1:10" x14ac:dyDescent="0.35">
      <c r="A3480" s="7" t="str">
        <f>IF('Payments Export'!A3484="","",'Payments Export'!A3484)</f>
        <v/>
      </c>
      <c r="B3480" s="7" t="str">
        <f>IF('Payments Export'!A3484="","",'Payments Export'!B3484)</f>
        <v/>
      </c>
      <c r="C3480" s="7" t="str">
        <f>IF(IFERROR(VALUE('Payments Export'!H3484),'Payments Export'!H3484)&lt;&gt;0,IFERROR(VALUE('Payments Export'!H3484),'Payments Export'!H3484),"")</f>
        <v/>
      </c>
      <c r="D3480" s="7" t="str">
        <f>IF('Payments Export'!I3484="","",'Payments Export'!I3484)</f>
        <v/>
      </c>
      <c r="E3480" s="7" t="str">
        <f t="shared" si="108"/>
        <v/>
      </c>
      <c r="F3480" s="7" t="str">
        <f>IF('Payments Export'!A3484="","",'Payments Export'!N3484)</f>
        <v/>
      </c>
      <c r="G3480" s="7" t="str">
        <f>IF('Payments Export'!A3484="","",'Payments Export'!O3484)</f>
        <v/>
      </c>
      <c r="H3480" s="7" t="str">
        <f>IF('Payments Export'!B3484="","",G3480-F3480)</f>
        <v/>
      </c>
      <c r="I3480" s="3" t="str">
        <f>IF(C3480&lt;&gt;"",_xlfn.XLOOKUP(IFERROR(VALUE(C3480),C3480),'Items database'!A:A,'Items database'!B:B),(_xlfn.XLOOKUP(LEFT(E3480,3),Services,Services,"")))</f>
        <v/>
      </c>
      <c r="J3480" s="3" t="str">
        <f t="shared" si="109"/>
        <v/>
      </c>
    </row>
    <row r="3481" spans="1:10" x14ac:dyDescent="0.35">
      <c r="A3481" s="7" t="str">
        <f>IF('Payments Export'!A3485="","",'Payments Export'!A3485)</f>
        <v/>
      </c>
      <c r="B3481" s="7" t="str">
        <f>IF('Payments Export'!A3485="","",'Payments Export'!B3485)</f>
        <v/>
      </c>
      <c r="C3481" s="7" t="str">
        <f>IF(IFERROR(VALUE('Payments Export'!H3485),'Payments Export'!H3485)&lt;&gt;0,IFERROR(VALUE('Payments Export'!H3485),'Payments Export'!H3485),"")</f>
        <v/>
      </c>
      <c r="D3481" s="7" t="str">
        <f>IF('Payments Export'!I3485="","",'Payments Export'!I3485)</f>
        <v/>
      </c>
      <c r="E3481" s="7" t="str">
        <f t="shared" si="108"/>
        <v/>
      </c>
      <c r="F3481" s="7" t="str">
        <f>IF('Payments Export'!A3485="","",'Payments Export'!N3485)</f>
        <v/>
      </c>
      <c r="G3481" s="7" t="str">
        <f>IF('Payments Export'!A3485="","",'Payments Export'!O3485)</f>
        <v/>
      </c>
      <c r="H3481" s="7" t="str">
        <f>IF('Payments Export'!B3485="","",G3481-F3481)</f>
        <v/>
      </c>
      <c r="I3481" s="3" t="str">
        <f>IF(C3481&lt;&gt;"",_xlfn.XLOOKUP(IFERROR(VALUE(C3481),C3481),'Items database'!A:A,'Items database'!B:B),(_xlfn.XLOOKUP(LEFT(E3481,3),Services,Services,"")))</f>
        <v/>
      </c>
      <c r="J3481" s="3" t="str">
        <f t="shared" si="109"/>
        <v/>
      </c>
    </row>
    <row r="3482" spans="1:10" x14ac:dyDescent="0.35">
      <c r="A3482" s="7" t="str">
        <f>IF('Payments Export'!A3486="","",'Payments Export'!A3486)</f>
        <v/>
      </c>
      <c r="B3482" s="7" t="str">
        <f>IF('Payments Export'!A3486="","",'Payments Export'!B3486)</f>
        <v/>
      </c>
      <c r="C3482" s="7" t="str">
        <f>IF(IFERROR(VALUE('Payments Export'!H3486),'Payments Export'!H3486)&lt;&gt;0,IFERROR(VALUE('Payments Export'!H3486),'Payments Export'!H3486),"")</f>
        <v/>
      </c>
      <c r="D3482" s="7" t="str">
        <f>IF('Payments Export'!I3486="","",'Payments Export'!I3486)</f>
        <v/>
      </c>
      <c r="E3482" s="7" t="str">
        <f t="shared" si="108"/>
        <v/>
      </c>
      <c r="F3482" s="7" t="str">
        <f>IF('Payments Export'!A3486="","",'Payments Export'!N3486)</f>
        <v/>
      </c>
      <c r="G3482" s="7" t="str">
        <f>IF('Payments Export'!A3486="","",'Payments Export'!O3486)</f>
        <v/>
      </c>
      <c r="H3482" s="7" t="str">
        <f>IF('Payments Export'!B3486="","",G3482-F3482)</f>
        <v/>
      </c>
      <c r="I3482" s="3" t="str">
        <f>IF(C3482&lt;&gt;"",_xlfn.XLOOKUP(IFERROR(VALUE(C3482),C3482),'Items database'!A:A,'Items database'!B:B),(_xlfn.XLOOKUP(LEFT(E3482,3),Services,Services,"")))</f>
        <v/>
      </c>
      <c r="J3482" s="3" t="str">
        <f t="shared" si="109"/>
        <v/>
      </c>
    </row>
    <row r="3483" spans="1:10" x14ac:dyDescent="0.35">
      <c r="A3483" s="7" t="str">
        <f>IF('Payments Export'!A3487="","",'Payments Export'!A3487)</f>
        <v/>
      </c>
      <c r="B3483" s="7" t="str">
        <f>IF('Payments Export'!A3487="","",'Payments Export'!B3487)</f>
        <v/>
      </c>
      <c r="C3483" s="7" t="str">
        <f>IF(IFERROR(VALUE('Payments Export'!H3487),'Payments Export'!H3487)&lt;&gt;0,IFERROR(VALUE('Payments Export'!H3487),'Payments Export'!H3487),"")</f>
        <v/>
      </c>
      <c r="D3483" s="7" t="str">
        <f>IF('Payments Export'!I3487="","",'Payments Export'!I3487)</f>
        <v/>
      </c>
      <c r="E3483" s="7" t="str">
        <f t="shared" si="108"/>
        <v/>
      </c>
      <c r="F3483" s="7" t="str">
        <f>IF('Payments Export'!A3487="","",'Payments Export'!N3487)</f>
        <v/>
      </c>
      <c r="G3483" s="7" t="str">
        <f>IF('Payments Export'!A3487="","",'Payments Export'!O3487)</f>
        <v/>
      </c>
      <c r="H3483" s="7" t="str">
        <f>IF('Payments Export'!B3487="","",G3483-F3483)</f>
        <v/>
      </c>
      <c r="I3483" s="3" t="str">
        <f>IF(C3483&lt;&gt;"",_xlfn.XLOOKUP(IFERROR(VALUE(C3483),C3483),'Items database'!A:A,'Items database'!B:B),(_xlfn.XLOOKUP(LEFT(E3483,3),Services,Services,"")))</f>
        <v/>
      </c>
      <c r="J3483" s="3" t="str">
        <f t="shared" si="109"/>
        <v/>
      </c>
    </row>
    <row r="3484" spans="1:10" x14ac:dyDescent="0.35">
      <c r="A3484" s="7" t="str">
        <f>IF('Payments Export'!A3488="","",'Payments Export'!A3488)</f>
        <v/>
      </c>
      <c r="B3484" s="7" t="str">
        <f>IF('Payments Export'!A3488="","",'Payments Export'!B3488)</f>
        <v/>
      </c>
      <c r="C3484" s="7" t="str">
        <f>IF(IFERROR(VALUE('Payments Export'!H3488),'Payments Export'!H3488)&lt;&gt;0,IFERROR(VALUE('Payments Export'!H3488),'Payments Export'!H3488),"")</f>
        <v/>
      </c>
      <c r="D3484" s="7" t="str">
        <f>IF('Payments Export'!I3488="","",'Payments Export'!I3488)</f>
        <v/>
      </c>
      <c r="E3484" s="7" t="str">
        <f t="shared" si="108"/>
        <v/>
      </c>
      <c r="F3484" s="7" t="str">
        <f>IF('Payments Export'!A3488="","",'Payments Export'!N3488)</f>
        <v/>
      </c>
      <c r="G3484" s="7" t="str">
        <f>IF('Payments Export'!A3488="","",'Payments Export'!O3488)</f>
        <v/>
      </c>
      <c r="H3484" s="7" t="str">
        <f>IF('Payments Export'!B3488="","",G3484-F3484)</f>
        <v/>
      </c>
      <c r="I3484" s="3" t="str">
        <f>IF(C3484&lt;&gt;"",_xlfn.XLOOKUP(IFERROR(VALUE(C3484),C3484),'Items database'!A:A,'Items database'!B:B),(_xlfn.XLOOKUP(LEFT(E3484,3),Services,Services,"")))</f>
        <v/>
      </c>
      <c r="J3484" s="3" t="str">
        <f t="shared" si="109"/>
        <v/>
      </c>
    </row>
    <row r="3485" spans="1:10" x14ac:dyDescent="0.35">
      <c r="A3485" s="7" t="str">
        <f>IF('Payments Export'!A3489="","",'Payments Export'!A3489)</f>
        <v/>
      </c>
      <c r="B3485" s="7" t="str">
        <f>IF('Payments Export'!A3489="","",'Payments Export'!B3489)</f>
        <v/>
      </c>
      <c r="C3485" s="7" t="str">
        <f>IF(IFERROR(VALUE('Payments Export'!H3489),'Payments Export'!H3489)&lt;&gt;0,IFERROR(VALUE('Payments Export'!H3489),'Payments Export'!H3489),"")</f>
        <v/>
      </c>
      <c r="D3485" s="7" t="str">
        <f>IF('Payments Export'!I3489="","",'Payments Export'!I3489)</f>
        <v/>
      </c>
      <c r="E3485" s="7" t="str">
        <f t="shared" si="108"/>
        <v/>
      </c>
      <c r="F3485" s="7" t="str">
        <f>IF('Payments Export'!A3489="","",'Payments Export'!N3489)</f>
        <v/>
      </c>
      <c r="G3485" s="7" t="str">
        <f>IF('Payments Export'!A3489="","",'Payments Export'!O3489)</f>
        <v/>
      </c>
      <c r="H3485" s="7" t="str">
        <f>IF('Payments Export'!B3489="","",G3485-F3485)</f>
        <v/>
      </c>
      <c r="I3485" s="3" t="str">
        <f>IF(C3485&lt;&gt;"",_xlfn.XLOOKUP(IFERROR(VALUE(C3485),C3485),'Items database'!A:A,'Items database'!B:B),(_xlfn.XLOOKUP(LEFT(E3485,3),Services,Services,"")))</f>
        <v/>
      </c>
      <c r="J3485" s="3" t="str">
        <f t="shared" si="109"/>
        <v/>
      </c>
    </row>
    <row r="3486" spans="1:10" x14ac:dyDescent="0.35">
      <c r="A3486" s="7" t="str">
        <f>IF('Payments Export'!A3490="","",'Payments Export'!A3490)</f>
        <v/>
      </c>
      <c r="B3486" s="7" t="str">
        <f>IF('Payments Export'!A3490="","",'Payments Export'!B3490)</f>
        <v/>
      </c>
      <c r="C3486" s="7" t="str">
        <f>IF(IFERROR(VALUE('Payments Export'!H3490),'Payments Export'!H3490)&lt;&gt;0,IFERROR(VALUE('Payments Export'!H3490),'Payments Export'!H3490),"")</f>
        <v/>
      </c>
      <c r="D3486" s="7" t="str">
        <f>IF('Payments Export'!I3490="","",'Payments Export'!I3490)</f>
        <v/>
      </c>
      <c r="E3486" s="7" t="str">
        <f t="shared" si="108"/>
        <v/>
      </c>
      <c r="F3486" s="7" t="str">
        <f>IF('Payments Export'!A3490="","",'Payments Export'!N3490)</f>
        <v/>
      </c>
      <c r="G3486" s="7" t="str">
        <f>IF('Payments Export'!A3490="","",'Payments Export'!O3490)</f>
        <v/>
      </c>
      <c r="H3486" s="7" t="str">
        <f>IF('Payments Export'!B3490="","",G3486-F3486)</f>
        <v/>
      </c>
      <c r="I3486" s="3" t="str">
        <f>IF(C3486&lt;&gt;"",_xlfn.XLOOKUP(IFERROR(VALUE(C3486),C3486),'Items database'!A:A,'Items database'!B:B),(_xlfn.XLOOKUP(LEFT(E3486,3),Services,Services,"")))</f>
        <v/>
      </c>
      <c r="J3486" s="3" t="str">
        <f t="shared" si="109"/>
        <v/>
      </c>
    </row>
    <row r="3487" spans="1:10" x14ac:dyDescent="0.35">
      <c r="A3487" s="7" t="str">
        <f>IF('Payments Export'!A3491="","",'Payments Export'!A3491)</f>
        <v/>
      </c>
      <c r="B3487" s="7" t="str">
        <f>IF('Payments Export'!A3491="","",'Payments Export'!B3491)</f>
        <v/>
      </c>
      <c r="C3487" s="7" t="str">
        <f>IF(IFERROR(VALUE('Payments Export'!H3491),'Payments Export'!H3491)&lt;&gt;0,IFERROR(VALUE('Payments Export'!H3491),'Payments Export'!H3491),"")</f>
        <v/>
      </c>
      <c r="D3487" s="7" t="str">
        <f>IF('Payments Export'!I3491="","",'Payments Export'!I3491)</f>
        <v/>
      </c>
      <c r="E3487" s="7" t="str">
        <f t="shared" si="108"/>
        <v/>
      </c>
      <c r="F3487" s="7" t="str">
        <f>IF('Payments Export'!A3491="","",'Payments Export'!N3491)</f>
        <v/>
      </c>
      <c r="G3487" s="7" t="str">
        <f>IF('Payments Export'!A3491="","",'Payments Export'!O3491)</f>
        <v/>
      </c>
      <c r="H3487" s="7" t="str">
        <f>IF('Payments Export'!B3491="","",G3487-F3487)</f>
        <v/>
      </c>
      <c r="I3487" s="3" t="str">
        <f>IF(C3487&lt;&gt;"",_xlfn.XLOOKUP(IFERROR(VALUE(C3487),C3487),'Items database'!A:A,'Items database'!B:B),(_xlfn.XLOOKUP(LEFT(E3487,3),Services,Services,"")))</f>
        <v/>
      </c>
      <c r="J3487" s="3" t="str">
        <f t="shared" si="109"/>
        <v/>
      </c>
    </row>
    <row r="3488" spans="1:10" x14ac:dyDescent="0.35">
      <c r="A3488" s="7" t="str">
        <f>IF('Payments Export'!A3492="","",'Payments Export'!A3492)</f>
        <v/>
      </c>
      <c r="B3488" s="7" t="str">
        <f>IF('Payments Export'!A3492="","",'Payments Export'!B3492)</f>
        <v/>
      </c>
      <c r="C3488" s="7" t="str">
        <f>IF(IFERROR(VALUE('Payments Export'!H3492),'Payments Export'!H3492)&lt;&gt;0,IFERROR(VALUE('Payments Export'!H3492),'Payments Export'!H3492),"")</f>
        <v/>
      </c>
      <c r="D3488" s="7" t="str">
        <f>IF('Payments Export'!I3492="","",'Payments Export'!I3492)</f>
        <v/>
      </c>
      <c r="E3488" s="7" t="str">
        <f t="shared" si="108"/>
        <v/>
      </c>
      <c r="F3488" s="7" t="str">
        <f>IF('Payments Export'!A3492="","",'Payments Export'!N3492)</f>
        <v/>
      </c>
      <c r="G3488" s="7" t="str">
        <f>IF('Payments Export'!A3492="","",'Payments Export'!O3492)</f>
        <v/>
      </c>
      <c r="H3488" s="7" t="str">
        <f>IF('Payments Export'!B3492="","",G3488-F3488)</f>
        <v/>
      </c>
      <c r="I3488" s="3" t="str">
        <f>IF(C3488&lt;&gt;"",_xlfn.XLOOKUP(IFERROR(VALUE(C3488),C3488),'Items database'!A:A,'Items database'!B:B),(_xlfn.XLOOKUP(LEFT(E3488,3),Services,Services,"")))</f>
        <v/>
      </c>
      <c r="J3488" s="3" t="str">
        <f t="shared" si="109"/>
        <v/>
      </c>
    </row>
    <row r="3489" spans="1:10" x14ac:dyDescent="0.35">
      <c r="A3489" s="7" t="str">
        <f>IF('Payments Export'!A3493="","",'Payments Export'!A3493)</f>
        <v/>
      </c>
      <c r="B3489" s="7" t="str">
        <f>IF('Payments Export'!A3493="","",'Payments Export'!B3493)</f>
        <v/>
      </c>
      <c r="C3489" s="7" t="str">
        <f>IF(IFERROR(VALUE('Payments Export'!H3493),'Payments Export'!H3493)&lt;&gt;0,IFERROR(VALUE('Payments Export'!H3493),'Payments Export'!H3493),"")</f>
        <v/>
      </c>
      <c r="D3489" s="7" t="str">
        <f>IF('Payments Export'!I3493="","",'Payments Export'!I3493)</f>
        <v/>
      </c>
      <c r="E3489" s="7" t="str">
        <f t="shared" si="108"/>
        <v/>
      </c>
      <c r="F3489" s="7" t="str">
        <f>IF('Payments Export'!A3493="","",'Payments Export'!N3493)</f>
        <v/>
      </c>
      <c r="G3489" s="7" t="str">
        <f>IF('Payments Export'!A3493="","",'Payments Export'!O3493)</f>
        <v/>
      </c>
      <c r="H3489" s="7" t="str">
        <f>IF('Payments Export'!B3493="","",G3489-F3489)</f>
        <v/>
      </c>
      <c r="I3489" s="3" t="str">
        <f>IF(C3489&lt;&gt;"",_xlfn.XLOOKUP(IFERROR(VALUE(C3489),C3489),'Items database'!A:A,'Items database'!B:B),(_xlfn.XLOOKUP(LEFT(E3489,3),Services,Services,"")))</f>
        <v/>
      </c>
      <c r="J3489" s="3" t="str">
        <f t="shared" si="109"/>
        <v/>
      </c>
    </row>
    <row r="3490" spans="1:10" x14ac:dyDescent="0.35">
      <c r="A3490" s="7" t="str">
        <f>IF('Payments Export'!A3494="","",'Payments Export'!A3494)</f>
        <v/>
      </c>
      <c r="B3490" s="7" t="str">
        <f>IF('Payments Export'!A3494="","",'Payments Export'!B3494)</f>
        <v/>
      </c>
      <c r="C3490" s="7" t="str">
        <f>IF(IFERROR(VALUE('Payments Export'!H3494),'Payments Export'!H3494)&lt;&gt;0,IFERROR(VALUE('Payments Export'!H3494),'Payments Export'!H3494),"")</f>
        <v/>
      </c>
      <c r="D3490" s="7" t="str">
        <f>IF('Payments Export'!I3494="","",'Payments Export'!I3494)</f>
        <v/>
      </c>
      <c r="E3490" s="7" t="str">
        <f t="shared" si="108"/>
        <v/>
      </c>
      <c r="F3490" s="7" t="str">
        <f>IF('Payments Export'!A3494="","",'Payments Export'!N3494)</f>
        <v/>
      </c>
      <c r="G3490" s="7" t="str">
        <f>IF('Payments Export'!A3494="","",'Payments Export'!O3494)</f>
        <v/>
      </c>
      <c r="H3490" s="7" t="str">
        <f>IF('Payments Export'!B3494="","",G3490-F3490)</f>
        <v/>
      </c>
      <c r="I3490" s="3" t="str">
        <f>IF(C3490&lt;&gt;"",_xlfn.XLOOKUP(IFERROR(VALUE(C3490),C3490),'Items database'!A:A,'Items database'!B:B),(_xlfn.XLOOKUP(LEFT(E3490,3),Services,Services,"")))</f>
        <v/>
      </c>
      <c r="J3490" s="3" t="str">
        <f t="shared" si="109"/>
        <v/>
      </c>
    </row>
    <row r="3491" spans="1:10" x14ac:dyDescent="0.35">
      <c r="A3491" s="7" t="str">
        <f>IF('Payments Export'!A3495="","",'Payments Export'!A3495)</f>
        <v/>
      </c>
      <c r="B3491" s="7" t="str">
        <f>IF('Payments Export'!A3495="","",'Payments Export'!B3495)</f>
        <v/>
      </c>
      <c r="C3491" s="7" t="str">
        <f>IF(IFERROR(VALUE('Payments Export'!H3495),'Payments Export'!H3495)&lt;&gt;0,IFERROR(VALUE('Payments Export'!H3495),'Payments Export'!H3495),"")</f>
        <v/>
      </c>
      <c r="D3491" s="7" t="str">
        <f>IF('Payments Export'!I3495="","",'Payments Export'!I3495)</f>
        <v/>
      </c>
      <c r="E3491" s="7" t="str">
        <f t="shared" si="108"/>
        <v/>
      </c>
      <c r="F3491" s="7" t="str">
        <f>IF('Payments Export'!A3495="","",'Payments Export'!N3495)</f>
        <v/>
      </c>
      <c r="G3491" s="7" t="str">
        <f>IF('Payments Export'!A3495="","",'Payments Export'!O3495)</f>
        <v/>
      </c>
      <c r="H3491" s="7" t="str">
        <f>IF('Payments Export'!B3495="","",G3491-F3491)</f>
        <v/>
      </c>
      <c r="I3491" s="3" t="str">
        <f>IF(C3491&lt;&gt;"",_xlfn.XLOOKUP(IFERROR(VALUE(C3491),C3491),'Items database'!A:A,'Items database'!B:B),(_xlfn.XLOOKUP(LEFT(E3491,3),Services,Services,"")))</f>
        <v/>
      </c>
      <c r="J3491" s="3" t="str">
        <f t="shared" si="109"/>
        <v/>
      </c>
    </row>
    <row r="3492" spans="1:10" x14ac:dyDescent="0.35">
      <c r="A3492" s="7" t="str">
        <f>IF('Payments Export'!A3496="","",'Payments Export'!A3496)</f>
        <v/>
      </c>
      <c r="B3492" s="7" t="str">
        <f>IF('Payments Export'!A3496="","",'Payments Export'!B3496)</f>
        <v/>
      </c>
      <c r="C3492" s="7" t="str">
        <f>IF(IFERROR(VALUE('Payments Export'!H3496),'Payments Export'!H3496)&lt;&gt;0,IFERROR(VALUE('Payments Export'!H3496),'Payments Export'!H3496),"")</f>
        <v/>
      </c>
      <c r="D3492" s="7" t="str">
        <f>IF('Payments Export'!I3496="","",'Payments Export'!I3496)</f>
        <v/>
      </c>
      <c r="E3492" s="7" t="str">
        <f t="shared" si="108"/>
        <v/>
      </c>
      <c r="F3492" s="7" t="str">
        <f>IF('Payments Export'!A3496="","",'Payments Export'!N3496)</f>
        <v/>
      </c>
      <c r="G3492" s="7" t="str">
        <f>IF('Payments Export'!A3496="","",'Payments Export'!O3496)</f>
        <v/>
      </c>
      <c r="H3492" s="7" t="str">
        <f>IF('Payments Export'!B3496="","",G3492-F3492)</f>
        <v/>
      </c>
      <c r="I3492" s="3" t="str">
        <f>IF(C3492&lt;&gt;"",_xlfn.XLOOKUP(IFERROR(VALUE(C3492),C3492),'Items database'!A:A,'Items database'!B:B),(_xlfn.XLOOKUP(LEFT(E3492,3),Services,Services,"")))</f>
        <v/>
      </c>
      <c r="J3492" s="3" t="str">
        <f t="shared" si="109"/>
        <v/>
      </c>
    </row>
    <row r="3493" spans="1:10" x14ac:dyDescent="0.35">
      <c r="A3493" s="7" t="str">
        <f>IF('Payments Export'!A3497="","",'Payments Export'!A3497)</f>
        <v/>
      </c>
      <c r="B3493" s="7" t="str">
        <f>IF('Payments Export'!A3497="","",'Payments Export'!B3497)</f>
        <v/>
      </c>
      <c r="C3493" s="7" t="str">
        <f>IF(IFERROR(VALUE('Payments Export'!H3497),'Payments Export'!H3497)&lt;&gt;0,IFERROR(VALUE('Payments Export'!H3497),'Payments Export'!H3497),"")</f>
        <v/>
      </c>
      <c r="D3493" s="7" t="str">
        <f>IF('Payments Export'!I3497="","",'Payments Export'!I3497)</f>
        <v/>
      </c>
      <c r="E3493" s="7" t="str">
        <f t="shared" si="108"/>
        <v/>
      </c>
      <c r="F3493" s="7" t="str">
        <f>IF('Payments Export'!A3497="","",'Payments Export'!N3497)</f>
        <v/>
      </c>
      <c r="G3493" s="7" t="str">
        <f>IF('Payments Export'!A3497="","",'Payments Export'!O3497)</f>
        <v/>
      </c>
      <c r="H3493" s="7" t="str">
        <f>IF('Payments Export'!B3497="","",G3493-F3493)</f>
        <v/>
      </c>
      <c r="I3493" s="3" t="str">
        <f>IF(C3493&lt;&gt;"",_xlfn.XLOOKUP(IFERROR(VALUE(C3493),C3493),'Items database'!A:A,'Items database'!B:B),(_xlfn.XLOOKUP(LEFT(E3493,3),Services,Services,"")))</f>
        <v/>
      </c>
      <c r="J3493" s="3" t="str">
        <f t="shared" si="109"/>
        <v/>
      </c>
    </row>
    <row r="3494" spans="1:10" x14ac:dyDescent="0.35">
      <c r="A3494" s="7" t="str">
        <f>IF('Payments Export'!A3498="","",'Payments Export'!A3498)</f>
        <v/>
      </c>
      <c r="B3494" s="7" t="str">
        <f>IF('Payments Export'!A3498="","",'Payments Export'!B3498)</f>
        <v/>
      </c>
      <c r="C3494" s="7" t="str">
        <f>IF(IFERROR(VALUE('Payments Export'!H3498),'Payments Export'!H3498)&lt;&gt;0,IFERROR(VALUE('Payments Export'!H3498),'Payments Export'!H3498),"")</f>
        <v/>
      </c>
      <c r="D3494" s="7" t="str">
        <f>IF('Payments Export'!I3498="","",'Payments Export'!I3498)</f>
        <v/>
      </c>
      <c r="E3494" s="7" t="str">
        <f t="shared" si="108"/>
        <v/>
      </c>
      <c r="F3494" s="7" t="str">
        <f>IF('Payments Export'!A3498="","",'Payments Export'!N3498)</f>
        <v/>
      </c>
      <c r="G3494" s="7" t="str">
        <f>IF('Payments Export'!A3498="","",'Payments Export'!O3498)</f>
        <v/>
      </c>
      <c r="H3494" s="7" t="str">
        <f>IF('Payments Export'!B3498="","",G3494-F3494)</f>
        <v/>
      </c>
      <c r="I3494" s="3" t="str">
        <f>IF(C3494&lt;&gt;"",_xlfn.XLOOKUP(IFERROR(VALUE(C3494),C3494),'Items database'!A:A,'Items database'!B:B),(_xlfn.XLOOKUP(LEFT(E3494,3),Services,Services,"")))</f>
        <v/>
      </c>
      <c r="J3494" s="3" t="str">
        <f t="shared" si="109"/>
        <v/>
      </c>
    </row>
    <row r="3495" spans="1:10" x14ac:dyDescent="0.35">
      <c r="A3495" s="7" t="str">
        <f>IF('Payments Export'!A3499="","",'Payments Export'!A3499)</f>
        <v/>
      </c>
      <c r="B3495" s="7" t="str">
        <f>IF('Payments Export'!A3499="","",'Payments Export'!B3499)</f>
        <v/>
      </c>
      <c r="C3495" s="7" t="str">
        <f>IF(IFERROR(VALUE('Payments Export'!H3499),'Payments Export'!H3499)&lt;&gt;0,IFERROR(VALUE('Payments Export'!H3499),'Payments Export'!H3499),"")</f>
        <v/>
      </c>
      <c r="D3495" s="7" t="str">
        <f>IF('Payments Export'!I3499="","",'Payments Export'!I3499)</f>
        <v/>
      </c>
      <c r="E3495" s="7" t="str">
        <f t="shared" si="108"/>
        <v/>
      </c>
      <c r="F3495" s="7" t="str">
        <f>IF('Payments Export'!A3499="","",'Payments Export'!N3499)</f>
        <v/>
      </c>
      <c r="G3495" s="7" t="str">
        <f>IF('Payments Export'!A3499="","",'Payments Export'!O3499)</f>
        <v/>
      </c>
      <c r="H3495" s="7" t="str">
        <f>IF('Payments Export'!B3499="","",G3495-F3495)</f>
        <v/>
      </c>
      <c r="I3495" s="3" t="str">
        <f>IF(C3495&lt;&gt;"",_xlfn.XLOOKUP(IFERROR(VALUE(C3495),C3495),'Items database'!A:A,'Items database'!B:B),(_xlfn.XLOOKUP(LEFT(E3495,3),Services,Services,"")))</f>
        <v/>
      </c>
      <c r="J3495" s="3" t="str">
        <f t="shared" si="109"/>
        <v/>
      </c>
    </row>
    <row r="3496" spans="1:10" x14ac:dyDescent="0.35">
      <c r="A3496" s="7" t="str">
        <f>IF('Payments Export'!A3500="","",'Payments Export'!A3500)</f>
        <v/>
      </c>
      <c r="B3496" s="7" t="str">
        <f>IF('Payments Export'!A3500="","",'Payments Export'!B3500)</f>
        <v/>
      </c>
      <c r="C3496" s="7" t="str">
        <f>IF(IFERROR(VALUE('Payments Export'!H3500),'Payments Export'!H3500)&lt;&gt;0,IFERROR(VALUE('Payments Export'!H3500),'Payments Export'!H3500),"")</f>
        <v/>
      </c>
      <c r="D3496" s="7" t="str">
        <f>IF('Payments Export'!I3500="","",'Payments Export'!I3500)</f>
        <v/>
      </c>
      <c r="E3496" s="7" t="str">
        <f t="shared" si="108"/>
        <v/>
      </c>
      <c r="F3496" s="7" t="str">
        <f>IF('Payments Export'!A3500="","",'Payments Export'!N3500)</f>
        <v/>
      </c>
      <c r="G3496" s="7" t="str">
        <f>IF('Payments Export'!A3500="","",'Payments Export'!O3500)</f>
        <v/>
      </c>
      <c r="H3496" s="7" t="str">
        <f>IF('Payments Export'!B3500="","",G3496-F3496)</f>
        <v/>
      </c>
      <c r="I3496" s="3" t="str">
        <f>IF(C3496&lt;&gt;"",_xlfn.XLOOKUP(IFERROR(VALUE(C3496),C3496),'Items database'!A:A,'Items database'!B:B),(_xlfn.XLOOKUP(LEFT(E3496,3),Services,Services,"")))</f>
        <v/>
      </c>
      <c r="J3496" s="3" t="str">
        <f t="shared" si="109"/>
        <v/>
      </c>
    </row>
    <row r="3497" spans="1:10" x14ac:dyDescent="0.35">
      <c r="A3497" s="7" t="str">
        <f>IF('Payments Export'!A3501="","",'Payments Export'!A3501)</f>
        <v/>
      </c>
      <c r="B3497" s="7" t="str">
        <f>IF('Payments Export'!A3501="","",'Payments Export'!B3501)</f>
        <v/>
      </c>
      <c r="C3497" s="7" t="str">
        <f>IF(IFERROR(VALUE('Payments Export'!H3501),'Payments Export'!H3501)&lt;&gt;0,IFERROR(VALUE('Payments Export'!H3501),'Payments Export'!H3501),"")</f>
        <v/>
      </c>
      <c r="D3497" s="7" t="str">
        <f>IF('Payments Export'!I3501="","",'Payments Export'!I3501)</f>
        <v/>
      </c>
      <c r="E3497" s="7" t="str">
        <f t="shared" si="108"/>
        <v/>
      </c>
      <c r="F3497" s="7" t="str">
        <f>IF('Payments Export'!A3501="","",'Payments Export'!N3501)</f>
        <v/>
      </c>
      <c r="G3497" s="7" t="str">
        <f>IF('Payments Export'!A3501="","",'Payments Export'!O3501)</f>
        <v/>
      </c>
      <c r="H3497" s="7" t="str">
        <f>IF('Payments Export'!B3501="","",G3497-F3497)</f>
        <v/>
      </c>
      <c r="I3497" s="3" t="str">
        <f>IF(C3497&lt;&gt;"",_xlfn.XLOOKUP(IFERROR(VALUE(C3497),C3497),'Items database'!A:A,'Items database'!B:B),(_xlfn.XLOOKUP(LEFT(E3497,3),Services,Services,"")))</f>
        <v/>
      </c>
      <c r="J3497" s="3" t="str">
        <f t="shared" si="109"/>
        <v/>
      </c>
    </row>
    <row r="3498" spans="1:10" x14ac:dyDescent="0.35">
      <c r="A3498" s="7" t="str">
        <f>IF('Payments Export'!A3502="","",'Payments Export'!A3502)</f>
        <v/>
      </c>
      <c r="B3498" s="7" t="str">
        <f>IF('Payments Export'!A3502="","",'Payments Export'!B3502)</f>
        <v/>
      </c>
      <c r="C3498" s="7" t="str">
        <f>IF(IFERROR(VALUE('Payments Export'!H3502),'Payments Export'!H3502)&lt;&gt;0,IFERROR(VALUE('Payments Export'!H3502),'Payments Export'!H3502),"")</f>
        <v/>
      </c>
      <c r="D3498" s="7" t="str">
        <f>IF('Payments Export'!I3502="","",'Payments Export'!I3502)</f>
        <v/>
      </c>
      <c r="E3498" s="7" t="str">
        <f t="shared" si="108"/>
        <v/>
      </c>
      <c r="F3498" s="7" t="str">
        <f>IF('Payments Export'!A3502="","",'Payments Export'!N3502)</f>
        <v/>
      </c>
      <c r="G3498" s="7" t="str">
        <f>IF('Payments Export'!A3502="","",'Payments Export'!O3502)</f>
        <v/>
      </c>
      <c r="H3498" s="7" t="str">
        <f>IF('Payments Export'!B3502="","",G3498-F3498)</f>
        <v/>
      </c>
      <c r="I3498" s="3" t="str">
        <f>IF(C3498&lt;&gt;"",_xlfn.XLOOKUP(IFERROR(VALUE(C3498),C3498),'Items database'!A:A,'Items database'!B:B),(_xlfn.XLOOKUP(LEFT(E3498,3),Services,Services,"")))</f>
        <v/>
      </c>
      <c r="J3498" s="3" t="str">
        <f t="shared" si="109"/>
        <v/>
      </c>
    </row>
    <row r="3499" spans="1:10" x14ac:dyDescent="0.35">
      <c r="A3499" s="7" t="str">
        <f>IF('Payments Export'!A3503="","",'Payments Export'!A3503)</f>
        <v/>
      </c>
      <c r="B3499" s="7" t="str">
        <f>IF('Payments Export'!A3503="","",'Payments Export'!B3503)</f>
        <v/>
      </c>
      <c r="C3499" s="7" t="str">
        <f>IF(IFERROR(VALUE('Payments Export'!H3503),'Payments Export'!H3503)&lt;&gt;0,IFERROR(VALUE('Payments Export'!H3503),'Payments Export'!H3503),"")</f>
        <v/>
      </c>
      <c r="D3499" s="7" t="str">
        <f>IF('Payments Export'!I3503="","",'Payments Export'!I3503)</f>
        <v/>
      </c>
      <c r="E3499" s="7" t="str">
        <f t="shared" si="108"/>
        <v/>
      </c>
      <c r="F3499" s="7" t="str">
        <f>IF('Payments Export'!A3503="","",'Payments Export'!N3503)</f>
        <v/>
      </c>
      <c r="G3499" s="7" t="str">
        <f>IF('Payments Export'!A3503="","",'Payments Export'!O3503)</f>
        <v/>
      </c>
      <c r="H3499" s="7" t="str">
        <f>IF('Payments Export'!B3503="","",G3499-F3499)</f>
        <v/>
      </c>
      <c r="I3499" s="3" t="str">
        <f>IF(C3499&lt;&gt;"",_xlfn.XLOOKUP(IFERROR(VALUE(C3499),C3499),'Items database'!A:A,'Items database'!B:B),(_xlfn.XLOOKUP(LEFT(E3499,3),Services,Services,"")))</f>
        <v/>
      </c>
      <c r="J3499" s="3" t="str">
        <f t="shared" si="109"/>
        <v/>
      </c>
    </row>
    <row r="3500" spans="1:10" x14ac:dyDescent="0.35">
      <c r="A3500" s="7" t="str">
        <f>IF('Payments Export'!A3504="","",'Payments Export'!A3504)</f>
        <v/>
      </c>
      <c r="B3500" s="7" t="str">
        <f>IF('Payments Export'!A3504="","",'Payments Export'!B3504)</f>
        <v/>
      </c>
      <c r="C3500" s="7" t="str">
        <f>IF(IFERROR(VALUE('Payments Export'!H3504),'Payments Export'!H3504)&lt;&gt;0,IFERROR(VALUE('Payments Export'!H3504),'Payments Export'!H3504),"")</f>
        <v/>
      </c>
      <c r="D3500" s="7" t="str">
        <f>IF('Payments Export'!I3504="","",'Payments Export'!I3504)</f>
        <v/>
      </c>
      <c r="E3500" s="7" t="str">
        <f t="shared" si="108"/>
        <v/>
      </c>
      <c r="F3500" s="7" t="str">
        <f>IF('Payments Export'!A3504="","",'Payments Export'!N3504)</f>
        <v/>
      </c>
      <c r="G3500" s="7" t="str">
        <f>IF('Payments Export'!A3504="","",'Payments Export'!O3504)</f>
        <v/>
      </c>
      <c r="H3500" s="7" t="str">
        <f>IF('Payments Export'!B3504="","",G3500-F3500)</f>
        <v/>
      </c>
      <c r="I3500" s="3" t="str">
        <f>IF(C3500&lt;&gt;"",_xlfn.XLOOKUP(IFERROR(VALUE(C3500),C3500),'Items database'!A:A,'Items database'!B:B),(_xlfn.XLOOKUP(LEFT(E3500,3),Services,Services,"")))</f>
        <v/>
      </c>
      <c r="J3500" s="3" t="str">
        <f t="shared" si="109"/>
        <v/>
      </c>
    </row>
    <row r="3501" spans="1:10" x14ac:dyDescent="0.35">
      <c r="A3501" s="7" t="str">
        <f>IF('Payments Export'!A3505="","",'Payments Export'!A3505)</f>
        <v/>
      </c>
      <c r="B3501" s="7" t="str">
        <f>IF('Payments Export'!A3505="","",'Payments Export'!B3505)</f>
        <v/>
      </c>
      <c r="C3501" s="7" t="str">
        <f>IF(IFERROR(VALUE('Payments Export'!H3505),'Payments Export'!H3505)&lt;&gt;0,IFERROR(VALUE('Payments Export'!H3505),'Payments Export'!H3505),"")</f>
        <v/>
      </c>
      <c r="D3501" s="7" t="str">
        <f>IF('Payments Export'!I3505="","",'Payments Export'!I3505)</f>
        <v/>
      </c>
      <c r="E3501" s="7" t="str">
        <f t="shared" si="108"/>
        <v/>
      </c>
      <c r="F3501" s="7" t="str">
        <f>IF('Payments Export'!A3505="","",'Payments Export'!N3505)</f>
        <v/>
      </c>
      <c r="G3501" s="7" t="str">
        <f>IF('Payments Export'!A3505="","",'Payments Export'!O3505)</f>
        <v/>
      </c>
      <c r="H3501" s="7" t="str">
        <f>IF('Payments Export'!B3505="","",G3501-F3501)</f>
        <v/>
      </c>
      <c r="I3501" s="3" t="str">
        <f>IF(C3501&lt;&gt;"",_xlfn.XLOOKUP(IFERROR(VALUE(C3501),C3501),'Items database'!A:A,'Items database'!B:B),(_xlfn.XLOOKUP(LEFT(E3501,3),Services,Services,"")))</f>
        <v/>
      </c>
      <c r="J3501" s="3" t="str">
        <f t="shared" si="109"/>
        <v/>
      </c>
    </row>
    <row r="3502" spans="1:10" x14ac:dyDescent="0.35">
      <c r="A3502" s="7" t="str">
        <f>IF('Payments Export'!A3506="","",'Payments Export'!A3506)</f>
        <v/>
      </c>
      <c r="B3502" s="7" t="str">
        <f>IF('Payments Export'!A3506="","",'Payments Export'!B3506)</f>
        <v/>
      </c>
      <c r="C3502" s="7" t="str">
        <f>IF(IFERROR(VALUE('Payments Export'!H3506),'Payments Export'!H3506)&lt;&gt;0,IFERROR(VALUE('Payments Export'!H3506),'Payments Export'!H3506),"")</f>
        <v/>
      </c>
      <c r="D3502" s="7" t="str">
        <f>IF('Payments Export'!I3506="","",'Payments Export'!I3506)</f>
        <v/>
      </c>
      <c r="E3502" s="7" t="str">
        <f t="shared" si="108"/>
        <v/>
      </c>
      <c r="F3502" s="7" t="str">
        <f>IF('Payments Export'!A3506="","",'Payments Export'!N3506)</f>
        <v/>
      </c>
      <c r="G3502" s="7" t="str">
        <f>IF('Payments Export'!A3506="","",'Payments Export'!O3506)</f>
        <v/>
      </c>
      <c r="H3502" s="7" t="str">
        <f>IF('Payments Export'!B3506="","",G3502-F3502)</f>
        <v/>
      </c>
      <c r="I3502" s="3" t="str">
        <f>IF(C3502&lt;&gt;"",_xlfn.XLOOKUP(IFERROR(VALUE(C3502),C3502),'Items database'!A:A,'Items database'!B:B),(_xlfn.XLOOKUP(LEFT(E3502,3),Services,Services,"")))</f>
        <v/>
      </c>
      <c r="J3502" s="3" t="str">
        <f t="shared" si="109"/>
        <v/>
      </c>
    </row>
    <row r="3503" spans="1:10" x14ac:dyDescent="0.35">
      <c r="A3503" s="7" t="str">
        <f>IF('Payments Export'!A3507="","",'Payments Export'!A3507)</f>
        <v/>
      </c>
      <c r="B3503" s="7" t="str">
        <f>IF('Payments Export'!A3507="","",'Payments Export'!B3507)</f>
        <v/>
      </c>
      <c r="C3503" s="7" t="str">
        <f>IF(IFERROR(VALUE('Payments Export'!H3507),'Payments Export'!H3507)&lt;&gt;0,IFERROR(VALUE('Payments Export'!H3507),'Payments Export'!H3507),"")</f>
        <v/>
      </c>
      <c r="D3503" s="7" t="str">
        <f>IF('Payments Export'!I3507="","",'Payments Export'!I3507)</f>
        <v/>
      </c>
      <c r="E3503" s="7" t="str">
        <f t="shared" si="108"/>
        <v/>
      </c>
      <c r="F3503" s="7" t="str">
        <f>IF('Payments Export'!A3507="","",'Payments Export'!N3507)</f>
        <v/>
      </c>
      <c r="G3503" s="7" t="str">
        <f>IF('Payments Export'!A3507="","",'Payments Export'!O3507)</f>
        <v/>
      </c>
      <c r="H3503" s="7" t="str">
        <f>IF('Payments Export'!B3507="","",G3503-F3503)</f>
        <v/>
      </c>
      <c r="I3503" s="3" t="str">
        <f>IF(C3503&lt;&gt;"",_xlfn.XLOOKUP(IFERROR(VALUE(C3503),C3503),'Items database'!A:A,'Items database'!B:B),(_xlfn.XLOOKUP(LEFT(E3503,3),Services,Services,"")))</f>
        <v/>
      </c>
      <c r="J3503" s="3" t="str">
        <f t="shared" si="109"/>
        <v/>
      </c>
    </row>
    <row r="3504" spans="1:10" x14ac:dyDescent="0.35">
      <c r="A3504" s="7" t="str">
        <f>IF('Payments Export'!A3508="","",'Payments Export'!A3508)</f>
        <v/>
      </c>
      <c r="B3504" s="7" t="str">
        <f>IF('Payments Export'!A3508="","",'Payments Export'!B3508)</f>
        <v/>
      </c>
      <c r="C3504" s="7" t="str">
        <f>IF(IFERROR(VALUE('Payments Export'!H3508),'Payments Export'!H3508)&lt;&gt;0,IFERROR(VALUE('Payments Export'!H3508),'Payments Export'!H3508),"")</f>
        <v/>
      </c>
      <c r="D3504" s="7" t="str">
        <f>IF('Payments Export'!I3508="","",'Payments Export'!I3508)</f>
        <v/>
      </c>
      <c r="E3504" s="7" t="str">
        <f t="shared" si="108"/>
        <v/>
      </c>
      <c r="F3504" s="7" t="str">
        <f>IF('Payments Export'!A3508="","",'Payments Export'!N3508)</f>
        <v/>
      </c>
      <c r="G3504" s="7" t="str">
        <f>IF('Payments Export'!A3508="","",'Payments Export'!O3508)</f>
        <v/>
      </c>
      <c r="H3504" s="7" t="str">
        <f>IF('Payments Export'!B3508="","",G3504-F3504)</f>
        <v/>
      </c>
      <c r="I3504" s="3" t="str">
        <f>IF(C3504&lt;&gt;"",_xlfn.XLOOKUP(IFERROR(VALUE(C3504),C3504),'Items database'!A:A,'Items database'!B:B),(_xlfn.XLOOKUP(LEFT(E3504,3),Services,Services,"")))</f>
        <v/>
      </c>
      <c r="J3504" s="3" t="str">
        <f t="shared" si="109"/>
        <v/>
      </c>
    </row>
    <row r="3505" spans="1:10" x14ac:dyDescent="0.35">
      <c r="A3505" s="7" t="str">
        <f>IF('Payments Export'!A3509="","",'Payments Export'!A3509)</f>
        <v/>
      </c>
      <c r="B3505" s="7" t="str">
        <f>IF('Payments Export'!A3509="","",'Payments Export'!B3509)</f>
        <v/>
      </c>
      <c r="C3505" s="7" t="str">
        <f>IF(IFERROR(VALUE('Payments Export'!H3509),'Payments Export'!H3509)&lt;&gt;0,IFERROR(VALUE('Payments Export'!H3509),'Payments Export'!H3509),"")</f>
        <v/>
      </c>
      <c r="D3505" s="7" t="str">
        <f>IF('Payments Export'!I3509="","",'Payments Export'!I3509)</f>
        <v/>
      </c>
      <c r="E3505" s="7" t="str">
        <f t="shared" si="108"/>
        <v/>
      </c>
      <c r="F3505" s="7" t="str">
        <f>IF('Payments Export'!A3509="","",'Payments Export'!N3509)</f>
        <v/>
      </c>
      <c r="G3505" s="7" t="str">
        <f>IF('Payments Export'!A3509="","",'Payments Export'!O3509)</f>
        <v/>
      </c>
      <c r="H3505" s="7" t="str">
        <f>IF('Payments Export'!B3509="","",G3505-F3505)</f>
        <v/>
      </c>
      <c r="I3505" s="3" t="str">
        <f>IF(C3505&lt;&gt;"",_xlfn.XLOOKUP(IFERROR(VALUE(C3505),C3505),'Items database'!A:A,'Items database'!B:B),(_xlfn.XLOOKUP(LEFT(E3505,3),Services,Services,"")))</f>
        <v/>
      </c>
      <c r="J3505" s="3" t="str">
        <f t="shared" si="109"/>
        <v/>
      </c>
    </row>
    <row r="3506" spans="1:10" x14ac:dyDescent="0.35">
      <c r="A3506" s="7" t="str">
        <f>IF('Payments Export'!A3510="","",'Payments Export'!A3510)</f>
        <v/>
      </c>
      <c r="B3506" s="7" t="str">
        <f>IF('Payments Export'!A3510="","",'Payments Export'!B3510)</f>
        <v/>
      </c>
      <c r="C3506" s="7" t="str">
        <f>IF(IFERROR(VALUE('Payments Export'!H3510),'Payments Export'!H3510)&lt;&gt;0,IFERROR(VALUE('Payments Export'!H3510),'Payments Export'!H3510),"")</f>
        <v/>
      </c>
      <c r="D3506" s="7" t="str">
        <f>IF('Payments Export'!I3510="","",'Payments Export'!I3510)</f>
        <v/>
      </c>
      <c r="E3506" s="7" t="str">
        <f t="shared" si="108"/>
        <v/>
      </c>
      <c r="F3506" s="7" t="str">
        <f>IF('Payments Export'!A3510="","",'Payments Export'!N3510)</f>
        <v/>
      </c>
      <c r="G3506" s="7" t="str">
        <f>IF('Payments Export'!A3510="","",'Payments Export'!O3510)</f>
        <v/>
      </c>
      <c r="H3506" s="7" t="str">
        <f>IF('Payments Export'!B3510="","",G3506-F3506)</f>
        <v/>
      </c>
      <c r="I3506" s="3" t="str">
        <f>IF(C3506&lt;&gt;"",_xlfn.XLOOKUP(IFERROR(VALUE(C3506),C3506),'Items database'!A:A,'Items database'!B:B),(_xlfn.XLOOKUP(LEFT(E3506,3),Services,Services,"")))</f>
        <v/>
      </c>
      <c r="J3506" s="3" t="str">
        <f t="shared" si="109"/>
        <v/>
      </c>
    </row>
    <row r="3507" spans="1:10" x14ac:dyDescent="0.35">
      <c r="A3507" s="7" t="str">
        <f>IF('Payments Export'!A3511="","",'Payments Export'!A3511)</f>
        <v/>
      </c>
      <c r="B3507" s="7" t="str">
        <f>IF('Payments Export'!A3511="","",'Payments Export'!B3511)</f>
        <v/>
      </c>
      <c r="C3507" s="7" t="str">
        <f>IF(IFERROR(VALUE('Payments Export'!H3511),'Payments Export'!H3511)&lt;&gt;0,IFERROR(VALUE('Payments Export'!H3511),'Payments Export'!H3511),"")</f>
        <v/>
      </c>
      <c r="D3507" s="7" t="str">
        <f>IF('Payments Export'!I3511="","",'Payments Export'!I3511)</f>
        <v/>
      </c>
      <c r="E3507" s="7" t="str">
        <f t="shared" si="108"/>
        <v/>
      </c>
      <c r="F3507" s="7" t="str">
        <f>IF('Payments Export'!A3511="","",'Payments Export'!N3511)</f>
        <v/>
      </c>
      <c r="G3507" s="7" t="str">
        <f>IF('Payments Export'!A3511="","",'Payments Export'!O3511)</f>
        <v/>
      </c>
      <c r="H3507" s="7" t="str">
        <f>IF('Payments Export'!B3511="","",G3507-F3507)</f>
        <v/>
      </c>
      <c r="I3507" s="3" t="str">
        <f>IF(C3507&lt;&gt;"",_xlfn.XLOOKUP(IFERROR(VALUE(C3507),C3507),'Items database'!A:A,'Items database'!B:B),(_xlfn.XLOOKUP(LEFT(E3507,3),Services,Services,"")))</f>
        <v/>
      </c>
      <c r="J3507" s="3" t="str">
        <f t="shared" si="109"/>
        <v/>
      </c>
    </row>
    <row r="3508" spans="1:10" x14ac:dyDescent="0.35">
      <c r="A3508" s="7" t="str">
        <f>IF('Payments Export'!A3512="","",'Payments Export'!A3512)</f>
        <v/>
      </c>
      <c r="B3508" s="7" t="str">
        <f>IF('Payments Export'!A3512="","",'Payments Export'!B3512)</f>
        <v/>
      </c>
      <c r="C3508" s="7" t="str">
        <f>IF(IFERROR(VALUE('Payments Export'!H3512),'Payments Export'!H3512)&lt;&gt;0,IFERROR(VALUE('Payments Export'!H3512),'Payments Export'!H3512),"")</f>
        <v/>
      </c>
      <c r="D3508" s="7" t="str">
        <f>IF('Payments Export'!I3512="","",'Payments Export'!I3512)</f>
        <v/>
      </c>
      <c r="E3508" s="7" t="str">
        <f t="shared" si="108"/>
        <v/>
      </c>
      <c r="F3508" s="7" t="str">
        <f>IF('Payments Export'!A3512="","",'Payments Export'!N3512)</f>
        <v/>
      </c>
      <c r="G3508" s="7" t="str">
        <f>IF('Payments Export'!A3512="","",'Payments Export'!O3512)</f>
        <v/>
      </c>
      <c r="H3508" s="7" t="str">
        <f>IF('Payments Export'!B3512="","",G3508-F3508)</f>
        <v/>
      </c>
      <c r="I3508" s="3" t="str">
        <f>IF(C3508&lt;&gt;"",_xlfn.XLOOKUP(IFERROR(VALUE(C3508),C3508),'Items database'!A:A,'Items database'!B:B),(_xlfn.XLOOKUP(LEFT(E3508,3),Services,Services,"")))</f>
        <v/>
      </c>
      <c r="J3508" s="3" t="str">
        <f t="shared" si="109"/>
        <v/>
      </c>
    </row>
    <row r="3509" spans="1:10" x14ac:dyDescent="0.35">
      <c r="A3509" s="7" t="str">
        <f>IF('Payments Export'!A3513="","",'Payments Export'!A3513)</f>
        <v/>
      </c>
      <c r="B3509" s="7" t="str">
        <f>IF('Payments Export'!A3513="","",'Payments Export'!B3513)</f>
        <v/>
      </c>
      <c r="C3509" s="7" t="str">
        <f>IF(IFERROR(VALUE('Payments Export'!H3513),'Payments Export'!H3513)&lt;&gt;0,IFERROR(VALUE('Payments Export'!H3513),'Payments Export'!H3513),"")</f>
        <v/>
      </c>
      <c r="D3509" s="7" t="str">
        <f>IF('Payments Export'!I3513="","",'Payments Export'!I3513)</f>
        <v/>
      </c>
      <c r="E3509" s="7" t="str">
        <f t="shared" si="108"/>
        <v/>
      </c>
      <c r="F3509" s="7" t="str">
        <f>IF('Payments Export'!A3513="","",'Payments Export'!N3513)</f>
        <v/>
      </c>
      <c r="G3509" s="7" t="str">
        <f>IF('Payments Export'!A3513="","",'Payments Export'!O3513)</f>
        <v/>
      </c>
      <c r="H3509" s="7" t="str">
        <f>IF('Payments Export'!B3513="","",G3509-F3509)</f>
        <v/>
      </c>
      <c r="I3509" s="3" t="str">
        <f>IF(C3509&lt;&gt;"",_xlfn.XLOOKUP(IFERROR(VALUE(C3509),C3509),'Items database'!A:A,'Items database'!B:B),(_xlfn.XLOOKUP(LEFT(E3509,3),Services,Services,"")))</f>
        <v/>
      </c>
      <c r="J3509" s="3" t="str">
        <f t="shared" si="109"/>
        <v/>
      </c>
    </row>
    <row r="3510" spans="1:10" x14ac:dyDescent="0.35">
      <c r="A3510" s="7" t="str">
        <f>IF('Payments Export'!A3514="","",'Payments Export'!A3514)</f>
        <v/>
      </c>
      <c r="B3510" s="7" t="str">
        <f>IF('Payments Export'!A3514="","",'Payments Export'!B3514)</f>
        <v/>
      </c>
      <c r="C3510" s="7" t="str">
        <f>IF(IFERROR(VALUE('Payments Export'!H3514),'Payments Export'!H3514)&lt;&gt;0,IFERROR(VALUE('Payments Export'!H3514),'Payments Export'!H3514),"")</f>
        <v/>
      </c>
      <c r="D3510" s="7" t="str">
        <f>IF('Payments Export'!I3514="","",'Payments Export'!I3514)</f>
        <v/>
      </c>
      <c r="E3510" s="7" t="str">
        <f t="shared" si="108"/>
        <v/>
      </c>
      <c r="F3510" s="7" t="str">
        <f>IF('Payments Export'!A3514="","",'Payments Export'!N3514)</f>
        <v/>
      </c>
      <c r="G3510" s="7" t="str">
        <f>IF('Payments Export'!A3514="","",'Payments Export'!O3514)</f>
        <v/>
      </c>
      <c r="H3510" s="7" t="str">
        <f>IF('Payments Export'!B3514="","",G3510-F3510)</f>
        <v/>
      </c>
      <c r="I3510" s="3" t="str">
        <f>IF(C3510&lt;&gt;"",_xlfn.XLOOKUP(IFERROR(VALUE(C3510),C3510),'Items database'!A:A,'Items database'!B:B),(_xlfn.XLOOKUP(LEFT(E3510,3),Services,Services,"")))</f>
        <v/>
      </c>
      <c r="J3510" s="3" t="str">
        <f t="shared" si="109"/>
        <v/>
      </c>
    </row>
    <row r="3511" spans="1:10" x14ac:dyDescent="0.35">
      <c r="A3511" s="7" t="str">
        <f>IF('Payments Export'!A3515="","",'Payments Export'!A3515)</f>
        <v/>
      </c>
      <c r="B3511" s="7" t="str">
        <f>IF('Payments Export'!A3515="","",'Payments Export'!B3515)</f>
        <v/>
      </c>
      <c r="C3511" s="7" t="str">
        <f>IF(IFERROR(VALUE('Payments Export'!H3515),'Payments Export'!H3515)&lt;&gt;0,IFERROR(VALUE('Payments Export'!H3515),'Payments Export'!H3515),"")</f>
        <v/>
      </c>
      <c r="D3511" s="7" t="str">
        <f>IF('Payments Export'!I3515="","",'Payments Export'!I3515)</f>
        <v/>
      </c>
      <c r="E3511" s="7" t="str">
        <f t="shared" si="108"/>
        <v/>
      </c>
      <c r="F3511" s="7" t="str">
        <f>IF('Payments Export'!A3515="","",'Payments Export'!N3515)</f>
        <v/>
      </c>
      <c r="G3511" s="7" t="str">
        <f>IF('Payments Export'!A3515="","",'Payments Export'!O3515)</f>
        <v/>
      </c>
      <c r="H3511" s="7" t="str">
        <f>IF('Payments Export'!B3515="","",G3511-F3511)</f>
        <v/>
      </c>
      <c r="I3511" s="3" t="str">
        <f>IF(C3511&lt;&gt;"",_xlfn.XLOOKUP(IFERROR(VALUE(C3511),C3511),'Items database'!A:A,'Items database'!B:B),(_xlfn.XLOOKUP(LEFT(E3511,3),Services,Services,"")))</f>
        <v/>
      </c>
      <c r="J3511" s="3" t="str">
        <f t="shared" si="109"/>
        <v/>
      </c>
    </row>
    <row r="3512" spans="1:10" x14ac:dyDescent="0.35">
      <c r="A3512" s="7" t="str">
        <f>IF('Payments Export'!A3516="","",'Payments Export'!A3516)</f>
        <v/>
      </c>
      <c r="B3512" s="7" t="str">
        <f>IF('Payments Export'!A3516="","",'Payments Export'!B3516)</f>
        <v/>
      </c>
      <c r="C3512" s="7" t="str">
        <f>IF(IFERROR(VALUE('Payments Export'!H3516),'Payments Export'!H3516)&lt;&gt;0,IFERROR(VALUE('Payments Export'!H3516),'Payments Export'!H3516),"")</f>
        <v/>
      </c>
      <c r="D3512" s="7" t="str">
        <f>IF('Payments Export'!I3516="","",'Payments Export'!I3516)</f>
        <v/>
      </c>
      <c r="E3512" s="7" t="str">
        <f t="shared" si="108"/>
        <v/>
      </c>
      <c r="F3512" s="7" t="str">
        <f>IF('Payments Export'!A3516="","",'Payments Export'!N3516)</f>
        <v/>
      </c>
      <c r="G3512" s="7" t="str">
        <f>IF('Payments Export'!A3516="","",'Payments Export'!O3516)</f>
        <v/>
      </c>
      <c r="H3512" s="7" t="str">
        <f>IF('Payments Export'!B3516="","",G3512-F3512)</f>
        <v/>
      </c>
      <c r="I3512" s="3" t="str">
        <f>IF(C3512&lt;&gt;"",_xlfn.XLOOKUP(IFERROR(VALUE(C3512),C3512),'Items database'!A:A,'Items database'!B:B),(_xlfn.XLOOKUP(LEFT(E3512,3),Services,Services,"")))</f>
        <v/>
      </c>
      <c r="J3512" s="3" t="str">
        <f t="shared" si="109"/>
        <v/>
      </c>
    </row>
    <row r="3513" spans="1:10" x14ac:dyDescent="0.35">
      <c r="A3513" s="7" t="str">
        <f>IF('Payments Export'!A3517="","",'Payments Export'!A3517)</f>
        <v/>
      </c>
      <c r="B3513" s="7" t="str">
        <f>IF('Payments Export'!A3517="","",'Payments Export'!B3517)</f>
        <v/>
      </c>
      <c r="C3513" s="7" t="str">
        <f>IF(IFERROR(VALUE('Payments Export'!H3517),'Payments Export'!H3517)&lt;&gt;0,IFERROR(VALUE('Payments Export'!H3517),'Payments Export'!H3517),"")</f>
        <v/>
      </c>
      <c r="D3513" s="7" t="str">
        <f>IF('Payments Export'!I3517="","",'Payments Export'!I3517)</f>
        <v/>
      </c>
      <c r="E3513" s="7" t="str">
        <f t="shared" si="108"/>
        <v/>
      </c>
      <c r="F3513" s="7" t="str">
        <f>IF('Payments Export'!A3517="","",'Payments Export'!N3517)</f>
        <v/>
      </c>
      <c r="G3513" s="7" t="str">
        <f>IF('Payments Export'!A3517="","",'Payments Export'!O3517)</f>
        <v/>
      </c>
      <c r="H3513" s="7" t="str">
        <f>IF('Payments Export'!B3517="","",G3513-F3513)</f>
        <v/>
      </c>
      <c r="I3513" s="3" t="str">
        <f>IF(C3513&lt;&gt;"",_xlfn.XLOOKUP(IFERROR(VALUE(C3513),C3513),'Items database'!A:A,'Items database'!B:B),(_xlfn.XLOOKUP(LEFT(E3513,3),Services,Services,"")))</f>
        <v/>
      </c>
      <c r="J3513" s="3" t="str">
        <f t="shared" si="109"/>
        <v/>
      </c>
    </row>
    <row r="3514" spans="1:10" x14ac:dyDescent="0.35">
      <c r="A3514" s="7" t="str">
        <f>IF('Payments Export'!A3518="","",'Payments Export'!A3518)</f>
        <v/>
      </c>
      <c r="B3514" s="7" t="str">
        <f>IF('Payments Export'!A3518="","",'Payments Export'!B3518)</f>
        <v/>
      </c>
      <c r="C3514" s="7" t="str">
        <f>IF(IFERROR(VALUE('Payments Export'!H3518),'Payments Export'!H3518)&lt;&gt;0,IFERROR(VALUE('Payments Export'!H3518),'Payments Export'!H3518),"")</f>
        <v/>
      </c>
      <c r="D3514" s="7" t="str">
        <f>IF('Payments Export'!I3518="","",'Payments Export'!I3518)</f>
        <v/>
      </c>
      <c r="E3514" s="7" t="str">
        <f t="shared" si="108"/>
        <v/>
      </c>
      <c r="F3514" s="7" t="str">
        <f>IF('Payments Export'!A3518="","",'Payments Export'!N3518)</f>
        <v/>
      </c>
      <c r="G3514" s="7" t="str">
        <f>IF('Payments Export'!A3518="","",'Payments Export'!O3518)</f>
        <v/>
      </c>
      <c r="H3514" s="7" t="str">
        <f>IF('Payments Export'!B3518="","",G3514-F3514)</f>
        <v/>
      </c>
      <c r="I3514" s="3" t="str">
        <f>IF(C3514&lt;&gt;"",_xlfn.XLOOKUP(IFERROR(VALUE(C3514),C3514),'Items database'!A:A,'Items database'!B:B),(_xlfn.XLOOKUP(LEFT(E3514,3),Services,Services,"")))</f>
        <v/>
      </c>
      <c r="J3514" s="3" t="str">
        <f t="shared" si="109"/>
        <v/>
      </c>
    </row>
    <row r="3515" spans="1:10" x14ac:dyDescent="0.35">
      <c r="A3515" s="7" t="str">
        <f>IF('Payments Export'!A3519="","",'Payments Export'!A3519)</f>
        <v/>
      </c>
      <c r="B3515" s="7" t="str">
        <f>IF('Payments Export'!A3519="","",'Payments Export'!B3519)</f>
        <v/>
      </c>
      <c r="C3515" s="7" t="str">
        <f>IF(IFERROR(VALUE('Payments Export'!H3519),'Payments Export'!H3519)&lt;&gt;0,IFERROR(VALUE('Payments Export'!H3519),'Payments Export'!H3519),"")</f>
        <v/>
      </c>
      <c r="D3515" s="7" t="str">
        <f>IF('Payments Export'!I3519="","",'Payments Export'!I3519)</f>
        <v/>
      </c>
      <c r="E3515" s="7" t="str">
        <f t="shared" si="108"/>
        <v/>
      </c>
      <c r="F3515" s="7" t="str">
        <f>IF('Payments Export'!A3519="","",'Payments Export'!N3519)</f>
        <v/>
      </c>
      <c r="G3515" s="7" t="str">
        <f>IF('Payments Export'!A3519="","",'Payments Export'!O3519)</f>
        <v/>
      </c>
      <c r="H3515" s="7" t="str">
        <f>IF('Payments Export'!B3519="","",G3515-F3515)</f>
        <v/>
      </c>
      <c r="I3515" s="3" t="str">
        <f>IF(C3515&lt;&gt;"",_xlfn.XLOOKUP(IFERROR(VALUE(C3515),C3515),'Items database'!A:A,'Items database'!B:B),(_xlfn.XLOOKUP(LEFT(E3515,3),Services,Services,"")))</f>
        <v/>
      </c>
      <c r="J3515" s="3" t="str">
        <f t="shared" si="109"/>
        <v/>
      </c>
    </row>
    <row r="3516" spans="1:10" x14ac:dyDescent="0.35">
      <c r="A3516" s="7" t="str">
        <f>IF('Payments Export'!A3520="","",'Payments Export'!A3520)</f>
        <v/>
      </c>
      <c r="B3516" s="7" t="str">
        <f>IF('Payments Export'!A3520="","",'Payments Export'!B3520)</f>
        <v/>
      </c>
      <c r="C3516" s="7" t="str">
        <f>IF(IFERROR(VALUE('Payments Export'!H3520),'Payments Export'!H3520)&lt;&gt;0,IFERROR(VALUE('Payments Export'!H3520),'Payments Export'!H3520),"")</f>
        <v/>
      </c>
      <c r="D3516" s="7" t="str">
        <f>IF('Payments Export'!I3520="","",'Payments Export'!I3520)</f>
        <v/>
      </c>
      <c r="E3516" s="7" t="str">
        <f t="shared" si="108"/>
        <v/>
      </c>
      <c r="F3516" s="7" t="str">
        <f>IF('Payments Export'!A3520="","",'Payments Export'!N3520)</f>
        <v/>
      </c>
      <c r="G3516" s="7" t="str">
        <f>IF('Payments Export'!A3520="","",'Payments Export'!O3520)</f>
        <v/>
      </c>
      <c r="H3516" s="7" t="str">
        <f>IF('Payments Export'!B3520="","",G3516-F3516)</f>
        <v/>
      </c>
      <c r="I3516" s="3" t="str">
        <f>IF(C3516&lt;&gt;"",_xlfn.XLOOKUP(IFERROR(VALUE(C3516),C3516),'Items database'!A:A,'Items database'!B:B),(_xlfn.XLOOKUP(LEFT(E3516,3),Services,Services,"")))</f>
        <v/>
      </c>
      <c r="J3516" s="3" t="str">
        <f t="shared" si="109"/>
        <v/>
      </c>
    </row>
    <row r="3517" spans="1:10" x14ac:dyDescent="0.35">
      <c r="A3517" s="7" t="str">
        <f>IF('Payments Export'!A3521="","",'Payments Export'!A3521)</f>
        <v/>
      </c>
      <c r="B3517" s="7" t="str">
        <f>IF('Payments Export'!A3521="","",'Payments Export'!B3521)</f>
        <v/>
      </c>
      <c r="C3517" s="7" t="str">
        <f>IF(IFERROR(VALUE('Payments Export'!H3521),'Payments Export'!H3521)&lt;&gt;0,IFERROR(VALUE('Payments Export'!H3521),'Payments Export'!H3521),"")</f>
        <v/>
      </c>
      <c r="D3517" s="7" t="str">
        <f>IF('Payments Export'!I3521="","",'Payments Export'!I3521)</f>
        <v/>
      </c>
      <c r="E3517" s="7" t="str">
        <f t="shared" si="108"/>
        <v/>
      </c>
      <c r="F3517" s="7" t="str">
        <f>IF('Payments Export'!A3521="","",'Payments Export'!N3521)</f>
        <v/>
      </c>
      <c r="G3517" s="7" t="str">
        <f>IF('Payments Export'!A3521="","",'Payments Export'!O3521)</f>
        <v/>
      </c>
      <c r="H3517" s="7" t="str">
        <f>IF('Payments Export'!B3521="","",G3517-F3517)</f>
        <v/>
      </c>
      <c r="I3517" s="3" t="str">
        <f>IF(C3517&lt;&gt;"",_xlfn.XLOOKUP(IFERROR(VALUE(C3517),C3517),'Items database'!A:A,'Items database'!B:B),(_xlfn.XLOOKUP(LEFT(E3517,3),Services,Services,"")))</f>
        <v/>
      </c>
      <c r="J3517" s="3" t="str">
        <f t="shared" si="109"/>
        <v/>
      </c>
    </row>
    <row r="3518" spans="1:10" x14ac:dyDescent="0.35">
      <c r="A3518" s="7" t="str">
        <f>IF('Payments Export'!A3522="","",'Payments Export'!A3522)</f>
        <v/>
      </c>
      <c r="B3518" s="7" t="str">
        <f>IF('Payments Export'!A3522="","",'Payments Export'!B3522)</f>
        <v/>
      </c>
      <c r="C3518" s="7" t="str">
        <f>IF(IFERROR(VALUE('Payments Export'!H3522),'Payments Export'!H3522)&lt;&gt;0,IFERROR(VALUE('Payments Export'!H3522),'Payments Export'!H3522),"")</f>
        <v/>
      </c>
      <c r="D3518" s="7" t="str">
        <f>IF('Payments Export'!I3522="","",'Payments Export'!I3522)</f>
        <v/>
      </c>
      <c r="E3518" s="7" t="str">
        <f t="shared" si="108"/>
        <v/>
      </c>
      <c r="F3518" s="7" t="str">
        <f>IF('Payments Export'!A3522="","",'Payments Export'!N3522)</f>
        <v/>
      </c>
      <c r="G3518" s="7" t="str">
        <f>IF('Payments Export'!A3522="","",'Payments Export'!O3522)</f>
        <v/>
      </c>
      <c r="H3518" s="7" t="str">
        <f>IF('Payments Export'!B3522="","",G3518-F3518)</f>
        <v/>
      </c>
      <c r="I3518" s="3" t="str">
        <f>IF(C3518&lt;&gt;"",_xlfn.XLOOKUP(IFERROR(VALUE(C3518),C3518),'Items database'!A:A,'Items database'!B:B),(_xlfn.XLOOKUP(LEFT(E3518,3),Services,Services,"")))</f>
        <v/>
      </c>
      <c r="J3518" s="3" t="str">
        <f t="shared" si="109"/>
        <v/>
      </c>
    </row>
    <row r="3519" spans="1:10" x14ac:dyDescent="0.35">
      <c r="A3519" s="7" t="str">
        <f>IF('Payments Export'!A3523="","",'Payments Export'!A3523)</f>
        <v/>
      </c>
      <c r="B3519" s="7" t="str">
        <f>IF('Payments Export'!A3523="","",'Payments Export'!B3523)</f>
        <v/>
      </c>
      <c r="C3519" s="7" t="str">
        <f>IF(IFERROR(VALUE('Payments Export'!H3523),'Payments Export'!H3523)&lt;&gt;0,IFERROR(VALUE('Payments Export'!H3523),'Payments Export'!H3523),"")</f>
        <v/>
      </c>
      <c r="D3519" s="7" t="str">
        <f>IF('Payments Export'!I3523="","",'Payments Export'!I3523)</f>
        <v/>
      </c>
      <c r="E3519" s="7" t="str">
        <f t="shared" si="108"/>
        <v/>
      </c>
      <c r="F3519" s="7" t="str">
        <f>IF('Payments Export'!A3523="","",'Payments Export'!N3523)</f>
        <v/>
      </c>
      <c r="G3519" s="7" t="str">
        <f>IF('Payments Export'!A3523="","",'Payments Export'!O3523)</f>
        <v/>
      </c>
      <c r="H3519" s="7" t="str">
        <f>IF('Payments Export'!B3523="","",G3519-F3519)</f>
        <v/>
      </c>
      <c r="I3519" s="3" t="str">
        <f>IF(C3519&lt;&gt;"",_xlfn.XLOOKUP(IFERROR(VALUE(C3519),C3519),'Items database'!A:A,'Items database'!B:B),(_xlfn.XLOOKUP(LEFT(E3519,3),Services,Services,"")))</f>
        <v/>
      </c>
      <c r="J3519" s="3" t="str">
        <f t="shared" si="109"/>
        <v/>
      </c>
    </row>
    <row r="3520" spans="1:10" x14ac:dyDescent="0.35">
      <c r="A3520" s="7" t="str">
        <f>IF('Payments Export'!A3524="","",'Payments Export'!A3524)</f>
        <v/>
      </c>
      <c r="B3520" s="7" t="str">
        <f>IF('Payments Export'!A3524="","",'Payments Export'!B3524)</f>
        <v/>
      </c>
      <c r="C3520" s="7" t="str">
        <f>IF(IFERROR(VALUE('Payments Export'!H3524),'Payments Export'!H3524)&lt;&gt;0,IFERROR(VALUE('Payments Export'!H3524),'Payments Export'!H3524),"")</f>
        <v/>
      </c>
      <c r="D3520" s="7" t="str">
        <f>IF('Payments Export'!I3524="","",'Payments Export'!I3524)</f>
        <v/>
      </c>
      <c r="E3520" s="7" t="str">
        <f t="shared" si="108"/>
        <v/>
      </c>
      <c r="F3520" s="7" t="str">
        <f>IF('Payments Export'!A3524="","",'Payments Export'!N3524)</f>
        <v/>
      </c>
      <c r="G3520" s="7" t="str">
        <f>IF('Payments Export'!A3524="","",'Payments Export'!O3524)</f>
        <v/>
      </c>
      <c r="H3520" s="7" t="str">
        <f>IF('Payments Export'!B3524="","",G3520-F3520)</f>
        <v/>
      </c>
      <c r="I3520" s="3" t="str">
        <f>IF(C3520&lt;&gt;"",_xlfn.XLOOKUP(IFERROR(VALUE(C3520),C3520),'Items database'!A:A,'Items database'!B:B),(_xlfn.XLOOKUP(LEFT(E3520,3),Services,Services,"")))</f>
        <v/>
      </c>
      <c r="J3520" s="3" t="str">
        <f t="shared" si="109"/>
        <v/>
      </c>
    </row>
    <row r="3521" spans="1:10" x14ac:dyDescent="0.35">
      <c r="A3521" s="7" t="str">
        <f>IF('Payments Export'!A3525="","",'Payments Export'!A3525)</f>
        <v/>
      </c>
      <c r="B3521" s="7" t="str">
        <f>IF('Payments Export'!A3525="","",'Payments Export'!B3525)</f>
        <v/>
      </c>
      <c r="C3521" s="7" t="str">
        <f>IF(IFERROR(VALUE('Payments Export'!H3525),'Payments Export'!H3525)&lt;&gt;0,IFERROR(VALUE('Payments Export'!H3525),'Payments Export'!H3525),"")</f>
        <v/>
      </c>
      <c r="D3521" s="7" t="str">
        <f>IF('Payments Export'!I3525="","",'Payments Export'!I3525)</f>
        <v/>
      </c>
      <c r="E3521" s="7" t="str">
        <f t="shared" ref="E3521:E3584" si="110">LEFT(D3521,66)</f>
        <v/>
      </c>
      <c r="F3521" s="7" t="str">
        <f>IF('Payments Export'!A3525="","",'Payments Export'!N3525)</f>
        <v/>
      </c>
      <c r="G3521" s="7" t="str">
        <f>IF('Payments Export'!A3525="","",'Payments Export'!O3525)</f>
        <v/>
      </c>
      <c r="H3521" s="7" t="str">
        <f>IF('Payments Export'!B3525="","",G3521-F3521)</f>
        <v/>
      </c>
      <c r="I3521" s="3" t="str">
        <f>IF(C3521&lt;&gt;"",_xlfn.XLOOKUP(IFERROR(VALUE(C3521),C3521),'Items database'!A:A,'Items database'!B:B),(_xlfn.XLOOKUP(LEFT(E3521,3),Services,Services,"")))</f>
        <v/>
      </c>
      <c r="J3521" s="3" t="str">
        <f t="shared" ref="J3521:J3584" si="111">IF(ISNUMBER(F3521)=TRUE,IF(F3521=0,"","GST"),"")</f>
        <v/>
      </c>
    </row>
    <row r="3522" spans="1:10" x14ac:dyDescent="0.35">
      <c r="A3522" s="7" t="str">
        <f>IF('Payments Export'!A3526="","",'Payments Export'!A3526)</f>
        <v/>
      </c>
      <c r="B3522" s="7" t="str">
        <f>IF('Payments Export'!A3526="","",'Payments Export'!B3526)</f>
        <v/>
      </c>
      <c r="C3522" s="7" t="str">
        <f>IF(IFERROR(VALUE('Payments Export'!H3526),'Payments Export'!H3526)&lt;&gt;0,IFERROR(VALUE('Payments Export'!H3526),'Payments Export'!H3526),"")</f>
        <v/>
      </c>
      <c r="D3522" s="7" t="str">
        <f>IF('Payments Export'!I3526="","",'Payments Export'!I3526)</f>
        <v/>
      </c>
      <c r="E3522" s="7" t="str">
        <f t="shared" si="110"/>
        <v/>
      </c>
      <c r="F3522" s="7" t="str">
        <f>IF('Payments Export'!A3526="","",'Payments Export'!N3526)</f>
        <v/>
      </c>
      <c r="G3522" s="7" t="str">
        <f>IF('Payments Export'!A3526="","",'Payments Export'!O3526)</f>
        <v/>
      </c>
      <c r="H3522" s="7" t="str">
        <f>IF('Payments Export'!B3526="","",G3522-F3522)</f>
        <v/>
      </c>
      <c r="I3522" s="3" t="str">
        <f>IF(C3522&lt;&gt;"",_xlfn.XLOOKUP(IFERROR(VALUE(C3522),C3522),'Items database'!A:A,'Items database'!B:B),(_xlfn.XLOOKUP(LEFT(E3522,3),Services,Services,"")))</f>
        <v/>
      </c>
      <c r="J3522" s="3" t="str">
        <f t="shared" si="111"/>
        <v/>
      </c>
    </row>
    <row r="3523" spans="1:10" x14ac:dyDescent="0.35">
      <c r="A3523" s="7" t="str">
        <f>IF('Payments Export'!A3527="","",'Payments Export'!A3527)</f>
        <v/>
      </c>
      <c r="B3523" s="7" t="str">
        <f>IF('Payments Export'!A3527="","",'Payments Export'!B3527)</f>
        <v/>
      </c>
      <c r="C3523" s="7" t="str">
        <f>IF(IFERROR(VALUE('Payments Export'!H3527),'Payments Export'!H3527)&lt;&gt;0,IFERROR(VALUE('Payments Export'!H3527),'Payments Export'!H3527),"")</f>
        <v/>
      </c>
      <c r="D3523" s="7" t="str">
        <f>IF('Payments Export'!I3527="","",'Payments Export'!I3527)</f>
        <v/>
      </c>
      <c r="E3523" s="7" t="str">
        <f t="shared" si="110"/>
        <v/>
      </c>
      <c r="F3523" s="7" t="str">
        <f>IF('Payments Export'!A3527="","",'Payments Export'!N3527)</f>
        <v/>
      </c>
      <c r="G3523" s="7" t="str">
        <f>IF('Payments Export'!A3527="","",'Payments Export'!O3527)</f>
        <v/>
      </c>
      <c r="H3523" s="7" t="str">
        <f>IF('Payments Export'!B3527="","",G3523-F3523)</f>
        <v/>
      </c>
      <c r="I3523" s="3" t="str">
        <f>IF(C3523&lt;&gt;"",_xlfn.XLOOKUP(IFERROR(VALUE(C3523),C3523),'Items database'!A:A,'Items database'!B:B),(_xlfn.XLOOKUP(LEFT(E3523,3),Services,Services,"")))</f>
        <v/>
      </c>
      <c r="J3523" s="3" t="str">
        <f t="shared" si="111"/>
        <v/>
      </c>
    </row>
    <row r="3524" spans="1:10" x14ac:dyDescent="0.35">
      <c r="A3524" s="7" t="str">
        <f>IF('Payments Export'!A3528="","",'Payments Export'!A3528)</f>
        <v/>
      </c>
      <c r="B3524" s="7" t="str">
        <f>IF('Payments Export'!A3528="","",'Payments Export'!B3528)</f>
        <v/>
      </c>
      <c r="C3524" s="7" t="str">
        <f>IF(IFERROR(VALUE('Payments Export'!H3528),'Payments Export'!H3528)&lt;&gt;0,IFERROR(VALUE('Payments Export'!H3528),'Payments Export'!H3528),"")</f>
        <v/>
      </c>
      <c r="D3524" s="7" t="str">
        <f>IF('Payments Export'!I3528="","",'Payments Export'!I3528)</f>
        <v/>
      </c>
      <c r="E3524" s="7" t="str">
        <f t="shared" si="110"/>
        <v/>
      </c>
      <c r="F3524" s="7" t="str">
        <f>IF('Payments Export'!A3528="","",'Payments Export'!N3528)</f>
        <v/>
      </c>
      <c r="G3524" s="7" t="str">
        <f>IF('Payments Export'!A3528="","",'Payments Export'!O3528)</f>
        <v/>
      </c>
      <c r="H3524" s="7" t="str">
        <f>IF('Payments Export'!B3528="","",G3524-F3524)</f>
        <v/>
      </c>
      <c r="I3524" s="3" t="str">
        <f>IF(C3524&lt;&gt;"",_xlfn.XLOOKUP(IFERROR(VALUE(C3524),C3524),'Items database'!A:A,'Items database'!B:B),(_xlfn.XLOOKUP(LEFT(E3524,3),Services,Services,"")))</f>
        <v/>
      </c>
      <c r="J3524" s="3" t="str">
        <f t="shared" si="111"/>
        <v/>
      </c>
    </row>
    <row r="3525" spans="1:10" x14ac:dyDescent="0.35">
      <c r="A3525" s="7" t="str">
        <f>IF('Payments Export'!A3529="","",'Payments Export'!A3529)</f>
        <v/>
      </c>
      <c r="B3525" s="7" t="str">
        <f>IF('Payments Export'!A3529="","",'Payments Export'!B3529)</f>
        <v/>
      </c>
      <c r="C3525" s="7" t="str">
        <f>IF(IFERROR(VALUE('Payments Export'!H3529),'Payments Export'!H3529)&lt;&gt;0,IFERROR(VALUE('Payments Export'!H3529),'Payments Export'!H3529),"")</f>
        <v/>
      </c>
      <c r="D3525" s="7" t="str">
        <f>IF('Payments Export'!I3529="","",'Payments Export'!I3529)</f>
        <v/>
      </c>
      <c r="E3525" s="7" t="str">
        <f t="shared" si="110"/>
        <v/>
      </c>
      <c r="F3525" s="7" t="str">
        <f>IF('Payments Export'!A3529="","",'Payments Export'!N3529)</f>
        <v/>
      </c>
      <c r="G3525" s="7" t="str">
        <f>IF('Payments Export'!A3529="","",'Payments Export'!O3529)</f>
        <v/>
      </c>
      <c r="H3525" s="7" t="str">
        <f>IF('Payments Export'!B3529="","",G3525-F3525)</f>
        <v/>
      </c>
      <c r="I3525" s="3" t="str">
        <f>IF(C3525&lt;&gt;"",_xlfn.XLOOKUP(IFERROR(VALUE(C3525),C3525),'Items database'!A:A,'Items database'!B:B),(_xlfn.XLOOKUP(LEFT(E3525,3),Services,Services,"")))</f>
        <v/>
      </c>
      <c r="J3525" s="3" t="str">
        <f t="shared" si="111"/>
        <v/>
      </c>
    </row>
    <row r="3526" spans="1:10" x14ac:dyDescent="0.35">
      <c r="A3526" s="7" t="str">
        <f>IF('Payments Export'!A3530="","",'Payments Export'!A3530)</f>
        <v/>
      </c>
      <c r="B3526" s="7" t="str">
        <f>IF('Payments Export'!A3530="","",'Payments Export'!B3530)</f>
        <v/>
      </c>
      <c r="C3526" s="7" t="str">
        <f>IF(IFERROR(VALUE('Payments Export'!H3530),'Payments Export'!H3530)&lt;&gt;0,IFERROR(VALUE('Payments Export'!H3530),'Payments Export'!H3530),"")</f>
        <v/>
      </c>
      <c r="D3526" s="7" t="str">
        <f>IF('Payments Export'!I3530="","",'Payments Export'!I3530)</f>
        <v/>
      </c>
      <c r="E3526" s="7" t="str">
        <f t="shared" si="110"/>
        <v/>
      </c>
      <c r="F3526" s="7" t="str">
        <f>IF('Payments Export'!A3530="","",'Payments Export'!N3530)</f>
        <v/>
      </c>
      <c r="G3526" s="7" t="str">
        <f>IF('Payments Export'!A3530="","",'Payments Export'!O3530)</f>
        <v/>
      </c>
      <c r="H3526" s="7" t="str">
        <f>IF('Payments Export'!B3530="","",G3526-F3526)</f>
        <v/>
      </c>
      <c r="I3526" s="3" t="str">
        <f>IF(C3526&lt;&gt;"",_xlfn.XLOOKUP(IFERROR(VALUE(C3526),C3526),'Items database'!A:A,'Items database'!B:B),(_xlfn.XLOOKUP(LEFT(E3526,3),Services,Services,"")))</f>
        <v/>
      </c>
      <c r="J3526" s="3" t="str">
        <f t="shared" si="111"/>
        <v/>
      </c>
    </row>
    <row r="3527" spans="1:10" x14ac:dyDescent="0.35">
      <c r="A3527" s="7" t="str">
        <f>IF('Payments Export'!A3531="","",'Payments Export'!A3531)</f>
        <v/>
      </c>
      <c r="B3527" s="7" t="str">
        <f>IF('Payments Export'!A3531="","",'Payments Export'!B3531)</f>
        <v/>
      </c>
      <c r="C3527" s="7" t="str">
        <f>IF(IFERROR(VALUE('Payments Export'!H3531),'Payments Export'!H3531)&lt;&gt;0,IFERROR(VALUE('Payments Export'!H3531),'Payments Export'!H3531),"")</f>
        <v/>
      </c>
      <c r="D3527" s="7" t="str">
        <f>IF('Payments Export'!I3531="","",'Payments Export'!I3531)</f>
        <v/>
      </c>
      <c r="E3527" s="7" t="str">
        <f t="shared" si="110"/>
        <v/>
      </c>
      <c r="F3527" s="7" t="str">
        <f>IF('Payments Export'!A3531="","",'Payments Export'!N3531)</f>
        <v/>
      </c>
      <c r="G3527" s="7" t="str">
        <f>IF('Payments Export'!A3531="","",'Payments Export'!O3531)</f>
        <v/>
      </c>
      <c r="H3527" s="7" t="str">
        <f>IF('Payments Export'!B3531="","",G3527-F3527)</f>
        <v/>
      </c>
      <c r="I3527" s="3" t="str">
        <f>IF(C3527&lt;&gt;"",_xlfn.XLOOKUP(IFERROR(VALUE(C3527),C3527),'Items database'!A:A,'Items database'!B:B),(_xlfn.XLOOKUP(LEFT(E3527,3),Services,Services,"")))</f>
        <v/>
      </c>
      <c r="J3527" s="3" t="str">
        <f t="shared" si="111"/>
        <v/>
      </c>
    </row>
    <row r="3528" spans="1:10" x14ac:dyDescent="0.35">
      <c r="A3528" s="7" t="str">
        <f>IF('Payments Export'!A3532="","",'Payments Export'!A3532)</f>
        <v/>
      </c>
      <c r="B3528" s="7" t="str">
        <f>IF('Payments Export'!A3532="","",'Payments Export'!B3532)</f>
        <v/>
      </c>
      <c r="C3528" s="7" t="str">
        <f>IF(IFERROR(VALUE('Payments Export'!H3532),'Payments Export'!H3532)&lt;&gt;0,IFERROR(VALUE('Payments Export'!H3532),'Payments Export'!H3532),"")</f>
        <v/>
      </c>
      <c r="D3528" s="7" t="str">
        <f>IF('Payments Export'!I3532="","",'Payments Export'!I3532)</f>
        <v/>
      </c>
      <c r="E3528" s="7" t="str">
        <f t="shared" si="110"/>
        <v/>
      </c>
      <c r="F3528" s="7" t="str">
        <f>IF('Payments Export'!A3532="","",'Payments Export'!N3532)</f>
        <v/>
      </c>
      <c r="G3528" s="7" t="str">
        <f>IF('Payments Export'!A3532="","",'Payments Export'!O3532)</f>
        <v/>
      </c>
      <c r="H3528" s="7" t="str">
        <f>IF('Payments Export'!B3532="","",G3528-F3528)</f>
        <v/>
      </c>
      <c r="I3528" s="3" t="str">
        <f>IF(C3528&lt;&gt;"",_xlfn.XLOOKUP(IFERROR(VALUE(C3528),C3528),'Items database'!A:A,'Items database'!B:B),(_xlfn.XLOOKUP(LEFT(E3528,3),Services,Services,"")))</f>
        <v/>
      </c>
      <c r="J3528" s="3" t="str">
        <f t="shared" si="111"/>
        <v/>
      </c>
    </row>
    <row r="3529" spans="1:10" x14ac:dyDescent="0.35">
      <c r="A3529" s="7" t="str">
        <f>IF('Payments Export'!A3533="","",'Payments Export'!A3533)</f>
        <v/>
      </c>
      <c r="B3529" s="7" t="str">
        <f>IF('Payments Export'!A3533="","",'Payments Export'!B3533)</f>
        <v/>
      </c>
      <c r="C3529" s="7" t="str">
        <f>IF(IFERROR(VALUE('Payments Export'!H3533),'Payments Export'!H3533)&lt;&gt;0,IFERROR(VALUE('Payments Export'!H3533),'Payments Export'!H3533),"")</f>
        <v/>
      </c>
      <c r="D3529" s="7" t="str">
        <f>IF('Payments Export'!I3533="","",'Payments Export'!I3533)</f>
        <v/>
      </c>
      <c r="E3529" s="7" t="str">
        <f t="shared" si="110"/>
        <v/>
      </c>
      <c r="F3529" s="7" t="str">
        <f>IF('Payments Export'!A3533="","",'Payments Export'!N3533)</f>
        <v/>
      </c>
      <c r="G3529" s="7" t="str">
        <f>IF('Payments Export'!A3533="","",'Payments Export'!O3533)</f>
        <v/>
      </c>
      <c r="H3529" s="7" t="str">
        <f>IF('Payments Export'!B3533="","",G3529-F3529)</f>
        <v/>
      </c>
      <c r="I3529" s="3" t="str">
        <f>IF(C3529&lt;&gt;"",_xlfn.XLOOKUP(IFERROR(VALUE(C3529),C3529),'Items database'!A:A,'Items database'!B:B),(_xlfn.XLOOKUP(LEFT(E3529,3),Services,Services,"")))</f>
        <v/>
      </c>
      <c r="J3529" s="3" t="str">
        <f t="shared" si="111"/>
        <v/>
      </c>
    </row>
    <row r="3530" spans="1:10" x14ac:dyDescent="0.35">
      <c r="A3530" s="7" t="str">
        <f>IF('Payments Export'!A3534="","",'Payments Export'!A3534)</f>
        <v/>
      </c>
      <c r="B3530" s="7" t="str">
        <f>IF('Payments Export'!A3534="","",'Payments Export'!B3534)</f>
        <v/>
      </c>
      <c r="C3530" s="7" t="str">
        <f>IF(IFERROR(VALUE('Payments Export'!H3534),'Payments Export'!H3534)&lt;&gt;0,IFERROR(VALUE('Payments Export'!H3534),'Payments Export'!H3534),"")</f>
        <v/>
      </c>
      <c r="D3530" s="7" t="str">
        <f>IF('Payments Export'!I3534="","",'Payments Export'!I3534)</f>
        <v/>
      </c>
      <c r="E3530" s="7" t="str">
        <f t="shared" si="110"/>
        <v/>
      </c>
      <c r="F3530" s="7" t="str">
        <f>IF('Payments Export'!A3534="","",'Payments Export'!N3534)</f>
        <v/>
      </c>
      <c r="G3530" s="7" t="str">
        <f>IF('Payments Export'!A3534="","",'Payments Export'!O3534)</f>
        <v/>
      </c>
      <c r="H3530" s="7" t="str">
        <f>IF('Payments Export'!B3534="","",G3530-F3530)</f>
        <v/>
      </c>
      <c r="I3530" s="3" t="str">
        <f>IF(C3530&lt;&gt;"",_xlfn.XLOOKUP(IFERROR(VALUE(C3530),C3530),'Items database'!A:A,'Items database'!B:B),(_xlfn.XLOOKUP(LEFT(E3530,3),Services,Services,"")))</f>
        <v/>
      </c>
      <c r="J3530" s="3" t="str">
        <f t="shared" si="111"/>
        <v/>
      </c>
    </row>
    <row r="3531" spans="1:10" x14ac:dyDescent="0.35">
      <c r="A3531" s="7" t="str">
        <f>IF('Payments Export'!A3535="","",'Payments Export'!A3535)</f>
        <v/>
      </c>
      <c r="B3531" s="7" t="str">
        <f>IF('Payments Export'!A3535="","",'Payments Export'!B3535)</f>
        <v/>
      </c>
      <c r="C3531" s="7" t="str">
        <f>IF(IFERROR(VALUE('Payments Export'!H3535),'Payments Export'!H3535)&lt;&gt;0,IFERROR(VALUE('Payments Export'!H3535),'Payments Export'!H3535),"")</f>
        <v/>
      </c>
      <c r="D3531" s="7" t="str">
        <f>IF('Payments Export'!I3535="","",'Payments Export'!I3535)</f>
        <v/>
      </c>
      <c r="E3531" s="7" t="str">
        <f t="shared" si="110"/>
        <v/>
      </c>
      <c r="F3531" s="7" t="str">
        <f>IF('Payments Export'!A3535="","",'Payments Export'!N3535)</f>
        <v/>
      </c>
      <c r="G3531" s="7" t="str">
        <f>IF('Payments Export'!A3535="","",'Payments Export'!O3535)</f>
        <v/>
      </c>
      <c r="H3531" s="7" t="str">
        <f>IF('Payments Export'!B3535="","",G3531-F3531)</f>
        <v/>
      </c>
      <c r="I3531" s="3" t="str">
        <f>IF(C3531&lt;&gt;"",_xlfn.XLOOKUP(IFERROR(VALUE(C3531),C3531),'Items database'!A:A,'Items database'!B:B),(_xlfn.XLOOKUP(LEFT(E3531,3),Services,Services,"")))</f>
        <v/>
      </c>
      <c r="J3531" s="3" t="str">
        <f t="shared" si="111"/>
        <v/>
      </c>
    </row>
    <row r="3532" spans="1:10" x14ac:dyDescent="0.35">
      <c r="A3532" s="7" t="str">
        <f>IF('Payments Export'!A3536="","",'Payments Export'!A3536)</f>
        <v/>
      </c>
      <c r="B3532" s="7" t="str">
        <f>IF('Payments Export'!A3536="","",'Payments Export'!B3536)</f>
        <v/>
      </c>
      <c r="C3532" s="7" t="str">
        <f>IF(IFERROR(VALUE('Payments Export'!H3536),'Payments Export'!H3536)&lt;&gt;0,IFERROR(VALUE('Payments Export'!H3536),'Payments Export'!H3536),"")</f>
        <v/>
      </c>
      <c r="D3532" s="7" t="str">
        <f>IF('Payments Export'!I3536="","",'Payments Export'!I3536)</f>
        <v/>
      </c>
      <c r="E3532" s="7" t="str">
        <f t="shared" si="110"/>
        <v/>
      </c>
      <c r="F3532" s="7" t="str">
        <f>IF('Payments Export'!A3536="","",'Payments Export'!N3536)</f>
        <v/>
      </c>
      <c r="G3532" s="7" t="str">
        <f>IF('Payments Export'!A3536="","",'Payments Export'!O3536)</f>
        <v/>
      </c>
      <c r="H3532" s="7" t="str">
        <f>IF('Payments Export'!B3536="","",G3532-F3532)</f>
        <v/>
      </c>
      <c r="I3532" s="3" t="str">
        <f>IF(C3532&lt;&gt;"",_xlfn.XLOOKUP(IFERROR(VALUE(C3532),C3532),'Items database'!A:A,'Items database'!B:B),(_xlfn.XLOOKUP(LEFT(E3532,3),Services,Services,"")))</f>
        <v/>
      </c>
      <c r="J3532" s="3" t="str">
        <f t="shared" si="111"/>
        <v/>
      </c>
    </row>
    <row r="3533" spans="1:10" x14ac:dyDescent="0.35">
      <c r="A3533" s="7" t="str">
        <f>IF('Payments Export'!A3537="","",'Payments Export'!A3537)</f>
        <v/>
      </c>
      <c r="B3533" s="7" t="str">
        <f>IF('Payments Export'!A3537="","",'Payments Export'!B3537)</f>
        <v/>
      </c>
      <c r="C3533" s="7" t="str">
        <f>IF(IFERROR(VALUE('Payments Export'!H3537),'Payments Export'!H3537)&lt;&gt;0,IFERROR(VALUE('Payments Export'!H3537),'Payments Export'!H3537),"")</f>
        <v/>
      </c>
      <c r="D3533" s="7" t="str">
        <f>IF('Payments Export'!I3537="","",'Payments Export'!I3537)</f>
        <v/>
      </c>
      <c r="E3533" s="7" t="str">
        <f t="shared" si="110"/>
        <v/>
      </c>
      <c r="F3533" s="7" t="str">
        <f>IF('Payments Export'!A3537="","",'Payments Export'!N3537)</f>
        <v/>
      </c>
      <c r="G3533" s="7" t="str">
        <f>IF('Payments Export'!A3537="","",'Payments Export'!O3537)</f>
        <v/>
      </c>
      <c r="H3533" s="7" t="str">
        <f>IF('Payments Export'!B3537="","",G3533-F3533)</f>
        <v/>
      </c>
      <c r="I3533" s="3" t="str">
        <f>IF(C3533&lt;&gt;"",_xlfn.XLOOKUP(IFERROR(VALUE(C3533),C3533),'Items database'!A:A,'Items database'!B:B),(_xlfn.XLOOKUP(LEFT(E3533,3),Services,Services,"")))</f>
        <v/>
      </c>
      <c r="J3533" s="3" t="str">
        <f t="shared" si="111"/>
        <v/>
      </c>
    </row>
    <row r="3534" spans="1:10" x14ac:dyDescent="0.35">
      <c r="A3534" s="7" t="str">
        <f>IF('Payments Export'!A3538="","",'Payments Export'!A3538)</f>
        <v/>
      </c>
      <c r="B3534" s="7" t="str">
        <f>IF('Payments Export'!A3538="","",'Payments Export'!B3538)</f>
        <v/>
      </c>
      <c r="C3534" s="7" t="str">
        <f>IF(IFERROR(VALUE('Payments Export'!H3538),'Payments Export'!H3538)&lt;&gt;0,IFERROR(VALUE('Payments Export'!H3538),'Payments Export'!H3538),"")</f>
        <v/>
      </c>
      <c r="D3534" s="7" t="str">
        <f>IF('Payments Export'!I3538="","",'Payments Export'!I3538)</f>
        <v/>
      </c>
      <c r="E3534" s="7" t="str">
        <f t="shared" si="110"/>
        <v/>
      </c>
      <c r="F3534" s="7" t="str">
        <f>IF('Payments Export'!A3538="","",'Payments Export'!N3538)</f>
        <v/>
      </c>
      <c r="G3534" s="7" t="str">
        <f>IF('Payments Export'!A3538="","",'Payments Export'!O3538)</f>
        <v/>
      </c>
      <c r="H3534" s="7" t="str">
        <f>IF('Payments Export'!B3538="","",G3534-F3534)</f>
        <v/>
      </c>
      <c r="I3534" s="3" t="str">
        <f>IF(C3534&lt;&gt;"",_xlfn.XLOOKUP(IFERROR(VALUE(C3534),C3534),'Items database'!A:A,'Items database'!B:B),(_xlfn.XLOOKUP(LEFT(E3534,3),Services,Services,"")))</f>
        <v/>
      </c>
      <c r="J3534" s="3" t="str">
        <f t="shared" si="111"/>
        <v/>
      </c>
    </row>
    <row r="3535" spans="1:10" x14ac:dyDescent="0.35">
      <c r="A3535" s="7" t="str">
        <f>IF('Payments Export'!A3539="","",'Payments Export'!A3539)</f>
        <v/>
      </c>
      <c r="B3535" s="7" t="str">
        <f>IF('Payments Export'!A3539="","",'Payments Export'!B3539)</f>
        <v/>
      </c>
      <c r="C3535" s="7" t="str">
        <f>IF(IFERROR(VALUE('Payments Export'!H3539),'Payments Export'!H3539)&lt;&gt;0,IFERROR(VALUE('Payments Export'!H3539),'Payments Export'!H3539),"")</f>
        <v/>
      </c>
      <c r="D3535" s="7" t="str">
        <f>IF('Payments Export'!I3539="","",'Payments Export'!I3539)</f>
        <v/>
      </c>
      <c r="E3535" s="7" t="str">
        <f t="shared" si="110"/>
        <v/>
      </c>
      <c r="F3535" s="7" t="str">
        <f>IF('Payments Export'!A3539="","",'Payments Export'!N3539)</f>
        <v/>
      </c>
      <c r="G3535" s="7" t="str">
        <f>IF('Payments Export'!A3539="","",'Payments Export'!O3539)</f>
        <v/>
      </c>
      <c r="H3535" s="7" t="str">
        <f>IF('Payments Export'!B3539="","",G3535-F3535)</f>
        <v/>
      </c>
      <c r="I3535" s="3" t="str">
        <f>IF(C3535&lt;&gt;"",_xlfn.XLOOKUP(IFERROR(VALUE(C3535),C3535),'Items database'!A:A,'Items database'!B:B),(_xlfn.XLOOKUP(LEFT(E3535,3),Services,Services,"")))</f>
        <v/>
      </c>
      <c r="J3535" s="3" t="str">
        <f t="shared" si="111"/>
        <v/>
      </c>
    </row>
    <row r="3536" spans="1:10" x14ac:dyDescent="0.35">
      <c r="A3536" s="7" t="str">
        <f>IF('Payments Export'!A3540="","",'Payments Export'!A3540)</f>
        <v/>
      </c>
      <c r="B3536" s="7" t="str">
        <f>IF('Payments Export'!A3540="","",'Payments Export'!B3540)</f>
        <v/>
      </c>
      <c r="C3536" s="7" t="str">
        <f>IF(IFERROR(VALUE('Payments Export'!H3540),'Payments Export'!H3540)&lt;&gt;0,IFERROR(VALUE('Payments Export'!H3540),'Payments Export'!H3540),"")</f>
        <v/>
      </c>
      <c r="D3536" s="7" t="str">
        <f>IF('Payments Export'!I3540="","",'Payments Export'!I3540)</f>
        <v/>
      </c>
      <c r="E3536" s="7" t="str">
        <f t="shared" si="110"/>
        <v/>
      </c>
      <c r="F3536" s="7" t="str">
        <f>IF('Payments Export'!A3540="","",'Payments Export'!N3540)</f>
        <v/>
      </c>
      <c r="G3536" s="7" t="str">
        <f>IF('Payments Export'!A3540="","",'Payments Export'!O3540)</f>
        <v/>
      </c>
      <c r="H3536" s="7" t="str">
        <f>IF('Payments Export'!B3540="","",G3536-F3536)</f>
        <v/>
      </c>
      <c r="I3536" s="3" t="str">
        <f>IF(C3536&lt;&gt;"",_xlfn.XLOOKUP(IFERROR(VALUE(C3536),C3536),'Items database'!A:A,'Items database'!B:B),(_xlfn.XLOOKUP(LEFT(E3536,3),Services,Services,"")))</f>
        <v/>
      </c>
      <c r="J3536" s="3" t="str">
        <f t="shared" si="111"/>
        <v/>
      </c>
    </row>
    <row r="3537" spans="1:10" x14ac:dyDescent="0.35">
      <c r="A3537" s="7" t="str">
        <f>IF('Payments Export'!A3541="","",'Payments Export'!A3541)</f>
        <v/>
      </c>
      <c r="B3537" s="7" t="str">
        <f>IF('Payments Export'!A3541="","",'Payments Export'!B3541)</f>
        <v/>
      </c>
      <c r="C3537" s="7" t="str">
        <f>IF(IFERROR(VALUE('Payments Export'!H3541),'Payments Export'!H3541)&lt;&gt;0,IFERROR(VALUE('Payments Export'!H3541),'Payments Export'!H3541),"")</f>
        <v/>
      </c>
      <c r="D3537" s="7" t="str">
        <f>IF('Payments Export'!I3541="","",'Payments Export'!I3541)</f>
        <v/>
      </c>
      <c r="E3537" s="7" t="str">
        <f t="shared" si="110"/>
        <v/>
      </c>
      <c r="F3537" s="7" t="str">
        <f>IF('Payments Export'!A3541="","",'Payments Export'!N3541)</f>
        <v/>
      </c>
      <c r="G3537" s="7" t="str">
        <f>IF('Payments Export'!A3541="","",'Payments Export'!O3541)</f>
        <v/>
      </c>
      <c r="H3537" s="7" t="str">
        <f>IF('Payments Export'!B3541="","",G3537-F3537)</f>
        <v/>
      </c>
      <c r="I3537" s="3" t="str">
        <f>IF(C3537&lt;&gt;"",_xlfn.XLOOKUP(IFERROR(VALUE(C3537),C3537),'Items database'!A:A,'Items database'!B:B),(_xlfn.XLOOKUP(LEFT(E3537,3),Services,Services,"")))</f>
        <v/>
      </c>
      <c r="J3537" s="3" t="str">
        <f t="shared" si="111"/>
        <v/>
      </c>
    </row>
    <row r="3538" spans="1:10" x14ac:dyDescent="0.35">
      <c r="A3538" s="7" t="str">
        <f>IF('Payments Export'!A3542="","",'Payments Export'!A3542)</f>
        <v/>
      </c>
      <c r="B3538" s="7" t="str">
        <f>IF('Payments Export'!A3542="","",'Payments Export'!B3542)</f>
        <v/>
      </c>
      <c r="C3538" s="7" t="str">
        <f>IF(IFERROR(VALUE('Payments Export'!H3542),'Payments Export'!H3542)&lt;&gt;0,IFERROR(VALUE('Payments Export'!H3542),'Payments Export'!H3542),"")</f>
        <v/>
      </c>
      <c r="D3538" s="7" t="str">
        <f>IF('Payments Export'!I3542="","",'Payments Export'!I3542)</f>
        <v/>
      </c>
      <c r="E3538" s="7" t="str">
        <f t="shared" si="110"/>
        <v/>
      </c>
      <c r="F3538" s="7" t="str">
        <f>IF('Payments Export'!A3542="","",'Payments Export'!N3542)</f>
        <v/>
      </c>
      <c r="G3538" s="7" t="str">
        <f>IF('Payments Export'!A3542="","",'Payments Export'!O3542)</f>
        <v/>
      </c>
      <c r="H3538" s="7" t="str">
        <f>IF('Payments Export'!B3542="","",G3538-F3538)</f>
        <v/>
      </c>
      <c r="I3538" s="3" t="str">
        <f>IF(C3538&lt;&gt;"",_xlfn.XLOOKUP(IFERROR(VALUE(C3538),C3538),'Items database'!A:A,'Items database'!B:B),(_xlfn.XLOOKUP(LEFT(E3538,3),Services,Services,"")))</f>
        <v/>
      </c>
      <c r="J3538" s="3" t="str">
        <f t="shared" si="111"/>
        <v/>
      </c>
    </row>
    <row r="3539" spans="1:10" x14ac:dyDescent="0.35">
      <c r="A3539" s="7" t="str">
        <f>IF('Payments Export'!A3543="","",'Payments Export'!A3543)</f>
        <v/>
      </c>
      <c r="B3539" s="7" t="str">
        <f>IF('Payments Export'!A3543="","",'Payments Export'!B3543)</f>
        <v/>
      </c>
      <c r="C3539" s="7" t="str">
        <f>IF(IFERROR(VALUE('Payments Export'!H3543),'Payments Export'!H3543)&lt;&gt;0,IFERROR(VALUE('Payments Export'!H3543),'Payments Export'!H3543),"")</f>
        <v/>
      </c>
      <c r="D3539" s="7" t="str">
        <f>IF('Payments Export'!I3543="","",'Payments Export'!I3543)</f>
        <v/>
      </c>
      <c r="E3539" s="7" t="str">
        <f t="shared" si="110"/>
        <v/>
      </c>
      <c r="F3539" s="7" t="str">
        <f>IF('Payments Export'!A3543="","",'Payments Export'!N3543)</f>
        <v/>
      </c>
      <c r="G3539" s="7" t="str">
        <f>IF('Payments Export'!A3543="","",'Payments Export'!O3543)</f>
        <v/>
      </c>
      <c r="H3539" s="7" t="str">
        <f>IF('Payments Export'!B3543="","",G3539-F3539)</f>
        <v/>
      </c>
      <c r="I3539" s="3" t="str">
        <f>IF(C3539&lt;&gt;"",_xlfn.XLOOKUP(IFERROR(VALUE(C3539),C3539),'Items database'!A:A,'Items database'!B:B),(_xlfn.XLOOKUP(LEFT(E3539,3),Services,Services,"")))</f>
        <v/>
      </c>
      <c r="J3539" s="3" t="str">
        <f t="shared" si="111"/>
        <v/>
      </c>
    </row>
    <row r="3540" spans="1:10" x14ac:dyDescent="0.35">
      <c r="A3540" s="7" t="str">
        <f>IF('Payments Export'!A3544="","",'Payments Export'!A3544)</f>
        <v/>
      </c>
      <c r="B3540" s="7" t="str">
        <f>IF('Payments Export'!A3544="","",'Payments Export'!B3544)</f>
        <v/>
      </c>
      <c r="C3540" s="7" t="str">
        <f>IF(IFERROR(VALUE('Payments Export'!H3544),'Payments Export'!H3544)&lt;&gt;0,IFERROR(VALUE('Payments Export'!H3544),'Payments Export'!H3544),"")</f>
        <v/>
      </c>
      <c r="D3540" s="7" t="str">
        <f>IF('Payments Export'!I3544="","",'Payments Export'!I3544)</f>
        <v/>
      </c>
      <c r="E3540" s="7" t="str">
        <f t="shared" si="110"/>
        <v/>
      </c>
      <c r="F3540" s="7" t="str">
        <f>IF('Payments Export'!A3544="","",'Payments Export'!N3544)</f>
        <v/>
      </c>
      <c r="G3540" s="7" t="str">
        <f>IF('Payments Export'!A3544="","",'Payments Export'!O3544)</f>
        <v/>
      </c>
      <c r="H3540" s="7" t="str">
        <f>IF('Payments Export'!B3544="","",G3540-F3540)</f>
        <v/>
      </c>
      <c r="I3540" s="3" t="str">
        <f>IF(C3540&lt;&gt;"",_xlfn.XLOOKUP(IFERROR(VALUE(C3540),C3540),'Items database'!A:A,'Items database'!B:B),(_xlfn.XLOOKUP(LEFT(E3540,3),Services,Services,"")))</f>
        <v/>
      </c>
      <c r="J3540" s="3" t="str">
        <f t="shared" si="111"/>
        <v/>
      </c>
    </row>
    <row r="3541" spans="1:10" x14ac:dyDescent="0.35">
      <c r="A3541" s="7" t="str">
        <f>IF('Payments Export'!A3545="","",'Payments Export'!A3545)</f>
        <v/>
      </c>
      <c r="B3541" s="7" t="str">
        <f>IF('Payments Export'!A3545="","",'Payments Export'!B3545)</f>
        <v/>
      </c>
      <c r="C3541" s="7" t="str">
        <f>IF(IFERROR(VALUE('Payments Export'!H3545),'Payments Export'!H3545)&lt;&gt;0,IFERROR(VALUE('Payments Export'!H3545),'Payments Export'!H3545),"")</f>
        <v/>
      </c>
      <c r="D3541" s="7" t="str">
        <f>IF('Payments Export'!I3545="","",'Payments Export'!I3545)</f>
        <v/>
      </c>
      <c r="E3541" s="7" t="str">
        <f t="shared" si="110"/>
        <v/>
      </c>
      <c r="F3541" s="7" t="str">
        <f>IF('Payments Export'!A3545="","",'Payments Export'!N3545)</f>
        <v/>
      </c>
      <c r="G3541" s="7" t="str">
        <f>IF('Payments Export'!A3545="","",'Payments Export'!O3545)</f>
        <v/>
      </c>
      <c r="H3541" s="7" t="str">
        <f>IF('Payments Export'!B3545="","",G3541-F3541)</f>
        <v/>
      </c>
      <c r="I3541" s="3" t="str">
        <f>IF(C3541&lt;&gt;"",_xlfn.XLOOKUP(IFERROR(VALUE(C3541),C3541),'Items database'!A:A,'Items database'!B:B),(_xlfn.XLOOKUP(LEFT(E3541,3),Services,Services,"")))</f>
        <v/>
      </c>
      <c r="J3541" s="3" t="str">
        <f t="shared" si="111"/>
        <v/>
      </c>
    </row>
    <row r="3542" spans="1:10" x14ac:dyDescent="0.35">
      <c r="A3542" s="7" t="str">
        <f>IF('Payments Export'!A3546="","",'Payments Export'!A3546)</f>
        <v/>
      </c>
      <c r="B3542" s="7" t="str">
        <f>IF('Payments Export'!A3546="","",'Payments Export'!B3546)</f>
        <v/>
      </c>
      <c r="C3542" s="7" t="str">
        <f>IF(IFERROR(VALUE('Payments Export'!H3546),'Payments Export'!H3546)&lt;&gt;0,IFERROR(VALUE('Payments Export'!H3546),'Payments Export'!H3546),"")</f>
        <v/>
      </c>
      <c r="D3542" s="7" t="str">
        <f>IF('Payments Export'!I3546="","",'Payments Export'!I3546)</f>
        <v/>
      </c>
      <c r="E3542" s="7" t="str">
        <f t="shared" si="110"/>
        <v/>
      </c>
      <c r="F3542" s="7" t="str">
        <f>IF('Payments Export'!A3546="","",'Payments Export'!N3546)</f>
        <v/>
      </c>
      <c r="G3542" s="7" t="str">
        <f>IF('Payments Export'!A3546="","",'Payments Export'!O3546)</f>
        <v/>
      </c>
      <c r="H3542" s="7" t="str">
        <f>IF('Payments Export'!B3546="","",G3542-F3542)</f>
        <v/>
      </c>
      <c r="I3542" s="3" t="str">
        <f>IF(C3542&lt;&gt;"",_xlfn.XLOOKUP(IFERROR(VALUE(C3542),C3542),'Items database'!A:A,'Items database'!B:B),(_xlfn.XLOOKUP(LEFT(E3542,3),Services,Services,"")))</f>
        <v/>
      </c>
      <c r="J3542" s="3" t="str">
        <f t="shared" si="111"/>
        <v/>
      </c>
    </row>
    <row r="3543" spans="1:10" x14ac:dyDescent="0.35">
      <c r="A3543" s="7" t="str">
        <f>IF('Payments Export'!A3547="","",'Payments Export'!A3547)</f>
        <v/>
      </c>
      <c r="B3543" s="7" t="str">
        <f>IF('Payments Export'!A3547="","",'Payments Export'!B3547)</f>
        <v/>
      </c>
      <c r="C3543" s="7" t="str">
        <f>IF(IFERROR(VALUE('Payments Export'!H3547),'Payments Export'!H3547)&lt;&gt;0,IFERROR(VALUE('Payments Export'!H3547),'Payments Export'!H3547),"")</f>
        <v/>
      </c>
      <c r="D3543" s="7" t="str">
        <f>IF('Payments Export'!I3547="","",'Payments Export'!I3547)</f>
        <v/>
      </c>
      <c r="E3543" s="7" t="str">
        <f t="shared" si="110"/>
        <v/>
      </c>
      <c r="F3543" s="7" t="str">
        <f>IF('Payments Export'!A3547="","",'Payments Export'!N3547)</f>
        <v/>
      </c>
      <c r="G3543" s="7" t="str">
        <f>IF('Payments Export'!A3547="","",'Payments Export'!O3547)</f>
        <v/>
      </c>
      <c r="H3543" s="7" t="str">
        <f>IF('Payments Export'!B3547="","",G3543-F3543)</f>
        <v/>
      </c>
      <c r="I3543" s="3" t="str">
        <f>IF(C3543&lt;&gt;"",_xlfn.XLOOKUP(IFERROR(VALUE(C3543),C3543),'Items database'!A:A,'Items database'!B:B),(_xlfn.XLOOKUP(LEFT(E3543,3),Services,Services,"")))</f>
        <v/>
      </c>
      <c r="J3543" s="3" t="str">
        <f t="shared" si="111"/>
        <v/>
      </c>
    </row>
    <row r="3544" spans="1:10" x14ac:dyDescent="0.35">
      <c r="A3544" s="7" t="str">
        <f>IF('Payments Export'!A3548="","",'Payments Export'!A3548)</f>
        <v/>
      </c>
      <c r="B3544" s="7" t="str">
        <f>IF('Payments Export'!A3548="","",'Payments Export'!B3548)</f>
        <v/>
      </c>
      <c r="C3544" s="7" t="str">
        <f>IF(IFERROR(VALUE('Payments Export'!H3548),'Payments Export'!H3548)&lt;&gt;0,IFERROR(VALUE('Payments Export'!H3548),'Payments Export'!H3548),"")</f>
        <v/>
      </c>
      <c r="D3544" s="7" t="str">
        <f>IF('Payments Export'!I3548="","",'Payments Export'!I3548)</f>
        <v/>
      </c>
      <c r="E3544" s="7" t="str">
        <f t="shared" si="110"/>
        <v/>
      </c>
      <c r="F3544" s="7" t="str">
        <f>IF('Payments Export'!A3548="","",'Payments Export'!N3548)</f>
        <v/>
      </c>
      <c r="G3544" s="7" t="str">
        <f>IF('Payments Export'!A3548="","",'Payments Export'!O3548)</f>
        <v/>
      </c>
      <c r="H3544" s="7" t="str">
        <f>IF('Payments Export'!B3548="","",G3544-F3544)</f>
        <v/>
      </c>
      <c r="I3544" s="3" t="str">
        <f>IF(C3544&lt;&gt;"",_xlfn.XLOOKUP(IFERROR(VALUE(C3544),C3544),'Items database'!A:A,'Items database'!B:B),(_xlfn.XLOOKUP(LEFT(E3544,3),Services,Services,"")))</f>
        <v/>
      </c>
      <c r="J3544" s="3" t="str">
        <f t="shared" si="111"/>
        <v/>
      </c>
    </row>
    <row r="3545" spans="1:10" x14ac:dyDescent="0.35">
      <c r="A3545" s="7" t="str">
        <f>IF('Payments Export'!A3549="","",'Payments Export'!A3549)</f>
        <v/>
      </c>
      <c r="B3545" s="7" t="str">
        <f>IF('Payments Export'!A3549="","",'Payments Export'!B3549)</f>
        <v/>
      </c>
      <c r="C3545" s="7" t="str">
        <f>IF(IFERROR(VALUE('Payments Export'!H3549),'Payments Export'!H3549)&lt;&gt;0,IFERROR(VALUE('Payments Export'!H3549),'Payments Export'!H3549),"")</f>
        <v/>
      </c>
      <c r="D3545" s="7" t="str">
        <f>IF('Payments Export'!I3549="","",'Payments Export'!I3549)</f>
        <v/>
      </c>
      <c r="E3545" s="7" t="str">
        <f t="shared" si="110"/>
        <v/>
      </c>
      <c r="F3545" s="7" t="str">
        <f>IF('Payments Export'!A3549="","",'Payments Export'!N3549)</f>
        <v/>
      </c>
      <c r="G3545" s="7" t="str">
        <f>IF('Payments Export'!A3549="","",'Payments Export'!O3549)</f>
        <v/>
      </c>
      <c r="H3545" s="7" t="str">
        <f>IF('Payments Export'!B3549="","",G3545-F3545)</f>
        <v/>
      </c>
      <c r="I3545" s="3" t="str">
        <f>IF(C3545&lt;&gt;"",_xlfn.XLOOKUP(IFERROR(VALUE(C3545),C3545),'Items database'!A:A,'Items database'!B:B),(_xlfn.XLOOKUP(LEFT(E3545,3),Services,Services,"")))</f>
        <v/>
      </c>
      <c r="J3545" s="3" t="str">
        <f t="shared" si="111"/>
        <v/>
      </c>
    </row>
    <row r="3546" spans="1:10" x14ac:dyDescent="0.35">
      <c r="A3546" s="7" t="str">
        <f>IF('Payments Export'!A3550="","",'Payments Export'!A3550)</f>
        <v/>
      </c>
      <c r="B3546" s="7" t="str">
        <f>IF('Payments Export'!A3550="","",'Payments Export'!B3550)</f>
        <v/>
      </c>
      <c r="C3546" s="7" t="str">
        <f>IF(IFERROR(VALUE('Payments Export'!H3550),'Payments Export'!H3550)&lt;&gt;0,IFERROR(VALUE('Payments Export'!H3550),'Payments Export'!H3550),"")</f>
        <v/>
      </c>
      <c r="D3546" s="7" t="str">
        <f>IF('Payments Export'!I3550="","",'Payments Export'!I3550)</f>
        <v/>
      </c>
      <c r="E3546" s="7" t="str">
        <f t="shared" si="110"/>
        <v/>
      </c>
      <c r="F3546" s="7" t="str">
        <f>IF('Payments Export'!A3550="","",'Payments Export'!N3550)</f>
        <v/>
      </c>
      <c r="G3546" s="7" t="str">
        <f>IF('Payments Export'!A3550="","",'Payments Export'!O3550)</f>
        <v/>
      </c>
      <c r="H3546" s="7" t="str">
        <f>IF('Payments Export'!B3550="","",G3546-F3546)</f>
        <v/>
      </c>
      <c r="I3546" s="3" t="str">
        <f>IF(C3546&lt;&gt;"",_xlfn.XLOOKUP(IFERROR(VALUE(C3546),C3546),'Items database'!A:A,'Items database'!B:B),(_xlfn.XLOOKUP(LEFT(E3546,3),Services,Services,"")))</f>
        <v/>
      </c>
      <c r="J3546" s="3" t="str">
        <f t="shared" si="111"/>
        <v/>
      </c>
    </row>
    <row r="3547" spans="1:10" x14ac:dyDescent="0.35">
      <c r="A3547" s="7" t="str">
        <f>IF('Payments Export'!A3551="","",'Payments Export'!A3551)</f>
        <v/>
      </c>
      <c r="B3547" s="7" t="str">
        <f>IF('Payments Export'!A3551="","",'Payments Export'!B3551)</f>
        <v/>
      </c>
      <c r="C3547" s="7" t="str">
        <f>IF(IFERROR(VALUE('Payments Export'!H3551),'Payments Export'!H3551)&lt;&gt;0,IFERROR(VALUE('Payments Export'!H3551),'Payments Export'!H3551),"")</f>
        <v/>
      </c>
      <c r="D3547" s="7" t="str">
        <f>IF('Payments Export'!I3551="","",'Payments Export'!I3551)</f>
        <v/>
      </c>
      <c r="E3547" s="7" t="str">
        <f t="shared" si="110"/>
        <v/>
      </c>
      <c r="F3547" s="7" t="str">
        <f>IF('Payments Export'!A3551="","",'Payments Export'!N3551)</f>
        <v/>
      </c>
      <c r="G3547" s="7" t="str">
        <f>IF('Payments Export'!A3551="","",'Payments Export'!O3551)</f>
        <v/>
      </c>
      <c r="H3547" s="7" t="str">
        <f>IF('Payments Export'!B3551="","",G3547-F3547)</f>
        <v/>
      </c>
      <c r="I3547" s="3" t="str">
        <f>IF(C3547&lt;&gt;"",_xlfn.XLOOKUP(IFERROR(VALUE(C3547),C3547),'Items database'!A:A,'Items database'!B:B),(_xlfn.XLOOKUP(LEFT(E3547,3),Services,Services,"")))</f>
        <v/>
      </c>
      <c r="J3547" s="3" t="str">
        <f t="shared" si="111"/>
        <v/>
      </c>
    </row>
    <row r="3548" spans="1:10" x14ac:dyDescent="0.35">
      <c r="A3548" s="7" t="str">
        <f>IF('Payments Export'!A3552="","",'Payments Export'!A3552)</f>
        <v/>
      </c>
      <c r="B3548" s="7" t="str">
        <f>IF('Payments Export'!A3552="","",'Payments Export'!B3552)</f>
        <v/>
      </c>
      <c r="C3548" s="7" t="str">
        <f>IF(IFERROR(VALUE('Payments Export'!H3552),'Payments Export'!H3552)&lt;&gt;0,IFERROR(VALUE('Payments Export'!H3552),'Payments Export'!H3552),"")</f>
        <v/>
      </c>
      <c r="D3548" s="7" t="str">
        <f>IF('Payments Export'!I3552="","",'Payments Export'!I3552)</f>
        <v/>
      </c>
      <c r="E3548" s="7" t="str">
        <f t="shared" si="110"/>
        <v/>
      </c>
      <c r="F3548" s="7" t="str">
        <f>IF('Payments Export'!A3552="","",'Payments Export'!N3552)</f>
        <v/>
      </c>
      <c r="G3548" s="7" t="str">
        <f>IF('Payments Export'!A3552="","",'Payments Export'!O3552)</f>
        <v/>
      </c>
      <c r="H3548" s="7" t="str">
        <f>IF('Payments Export'!B3552="","",G3548-F3548)</f>
        <v/>
      </c>
      <c r="I3548" s="3" t="str">
        <f>IF(C3548&lt;&gt;"",_xlfn.XLOOKUP(IFERROR(VALUE(C3548),C3548),'Items database'!A:A,'Items database'!B:B),(_xlfn.XLOOKUP(LEFT(E3548,3),Services,Services,"")))</f>
        <v/>
      </c>
      <c r="J3548" s="3" t="str">
        <f t="shared" si="111"/>
        <v/>
      </c>
    </row>
    <row r="3549" spans="1:10" x14ac:dyDescent="0.35">
      <c r="A3549" s="7" t="str">
        <f>IF('Payments Export'!A3553="","",'Payments Export'!A3553)</f>
        <v/>
      </c>
      <c r="B3549" s="7" t="str">
        <f>IF('Payments Export'!A3553="","",'Payments Export'!B3553)</f>
        <v/>
      </c>
      <c r="C3549" s="7" t="str">
        <f>IF(IFERROR(VALUE('Payments Export'!H3553),'Payments Export'!H3553)&lt;&gt;0,IFERROR(VALUE('Payments Export'!H3553),'Payments Export'!H3553),"")</f>
        <v/>
      </c>
      <c r="D3549" s="7" t="str">
        <f>IF('Payments Export'!I3553="","",'Payments Export'!I3553)</f>
        <v/>
      </c>
      <c r="E3549" s="7" t="str">
        <f t="shared" si="110"/>
        <v/>
      </c>
      <c r="F3549" s="7" t="str">
        <f>IF('Payments Export'!A3553="","",'Payments Export'!N3553)</f>
        <v/>
      </c>
      <c r="G3549" s="7" t="str">
        <f>IF('Payments Export'!A3553="","",'Payments Export'!O3553)</f>
        <v/>
      </c>
      <c r="H3549" s="7" t="str">
        <f>IF('Payments Export'!B3553="","",G3549-F3549)</f>
        <v/>
      </c>
      <c r="I3549" s="3" t="str">
        <f>IF(C3549&lt;&gt;"",_xlfn.XLOOKUP(IFERROR(VALUE(C3549),C3549),'Items database'!A:A,'Items database'!B:B),(_xlfn.XLOOKUP(LEFT(E3549,3),Services,Services,"")))</f>
        <v/>
      </c>
      <c r="J3549" s="3" t="str">
        <f t="shared" si="111"/>
        <v/>
      </c>
    </row>
    <row r="3550" spans="1:10" x14ac:dyDescent="0.35">
      <c r="A3550" s="7" t="str">
        <f>IF('Payments Export'!A3554="","",'Payments Export'!A3554)</f>
        <v/>
      </c>
      <c r="B3550" s="7" t="str">
        <f>IF('Payments Export'!A3554="","",'Payments Export'!B3554)</f>
        <v/>
      </c>
      <c r="C3550" s="7" t="str">
        <f>IF(IFERROR(VALUE('Payments Export'!H3554),'Payments Export'!H3554)&lt;&gt;0,IFERROR(VALUE('Payments Export'!H3554),'Payments Export'!H3554),"")</f>
        <v/>
      </c>
      <c r="D3550" s="7" t="str">
        <f>IF('Payments Export'!I3554="","",'Payments Export'!I3554)</f>
        <v/>
      </c>
      <c r="E3550" s="7" t="str">
        <f t="shared" si="110"/>
        <v/>
      </c>
      <c r="F3550" s="7" t="str">
        <f>IF('Payments Export'!A3554="","",'Payments Export'!N3554)</f>
        <v/>
      </c>
      <c r="G3550" s="7" t="str">
        <f>IF('Payments Export'!A3554="","",'Payments Export'!O3554)</f>
        <v/>
      </c>
      <c r="H3550" s="7" t="str">
        <f>IF('Payments Export'!B3554="","",G3550-F3550)</f>
        <v/>
      </c>
      <c r="I3550" s="3" t="str">
        <f>IF(C3550&lt;&gt;"",_xlfn.XLOOKUP(IFERROR(VALUE(C3550),C3550),'Items database'!A:A,'Items database'!B:B),(_xlfn.XLOOKUP(LEFT(E3550,3),Services,Services,"")))</f>
        <v/>
      </c>
      <c r="J3550" s="3" t="str">
        <f t="shared" si="111"/>
        <v/>
      </c>
    </row>
    <row r="3551" spans="1:10" x14ac:dyDescent="0.35">
      <c r="A3551" s="7" t="str">
        <f>IF('Payments Export'!A3555="","",'Payments Export'!A3555)</f>
        <v/>
      </c>
      <c r="B3551" s="7" t="str">
        <f>IF('Payments Export'!A3555="","",'Payments Export'!B3555)</f>
        <v/>
      </c>
      <c r="C3551" s="7" t="str">
        <f>IF(IFERROR(VALUE('Payments Export'!H3555),'Payments Export'!H3555)&lt;&gt;0,IFERROR(VALUE('Payments Export'!H3555),'Payments Export'!H3555),"")</f>
        <v/>
      </c>
      <c r="D3551" s="7" t="str">
        <f>IF('Payments Export'!I3555="","",'Payments Export'!I3555)</f>
        <v/>
      </c>
      <c r="E3551" s="7" t="str">
        <f t="shared" si="110"/>
        <v/>
      </c>
      <c r="F3551" s="7" t="str">
        <f>IF('Payments Export'!A3555="","",'Payments Export'!N3555)</f>
        <v/>
      </c>
      <c r="G3551" s="7" t="str">
        <f>IF('Payments Export'!A3555="","",'Payments Export'!O3555)</f>
        <v/>
      </c>
      <c r="H3551" s="7" t="str">
        <f>IF('Payments Export'!B3555="","",G3551-F3551)</f>
        <v/>
      </c>
      <c r="I3551" s="3" t="str">
        <f>IF(C3551&lt;&gt;"",_xlfn.XLOOKUP(IFERROR(VALUE(C3551),C3551),'Items database'!A:A,'Items database'!B:B),(_xlfn.XLOOKUP(LEFT(E3551,3),Services,Services,"")))</f>
        <v/>
      </c>
      <c r="J3551" s="3" t="str">
        <f t="shared" si="111"/>
        <v/>
      </c>
    </row>
    <row r="3552" spans="1:10" x14ac:dyDescent="0.35">
      <c r="A3552" s="7" t="str">
        <f>IF('Payments Export'!A3556="","",'Payments Export'!A3556)</f>
        <v/>
      </c>
      <c r="B3552" s="7" t="str">
        <f>IF('Payments Export'!A3556="","",'Payments Export'!B3556)</f>
        <v/>
      </c>
      <c r="C3552" s="7" t="str">
        <f>IF(IFERROR(VALUE('Payments Export'!H3556),'Payments Export'!H3556)&lt;&gt;0,IFERROR(VALUE('Payments Export'!H3556),'Payments Export'!H3556),"")</f>
        <v/>
      </c>
      <c r="D3552" s="7" t="str">
        <f>IF('Payments Export'!I3556="","",'Payments Export'!I3556)</f>
        <v/>
      </c>
      <c r="E3552" s="7" t="str">
        <f t="shared" si="110"/>
        <v/>
      </c>
      <c r="F3552" s="7" t="str">
        <f>IF('Payments Export'!A3556="","",'Payments Export'!N3556)</f>
        <v/>
      </c>
      <c r="G3552" s="7" t="str">
        <f>IF('Payments Export'!A3556="","",'Payments Export'!O3556)</f>
        <v/>
      </c>
      <c r="H3552" s="7" t="str">
        <f>IF('Payments Export'!B3556="","",G3552-F3552)</f>
        <v/>
      </c>
      <c r="I3552" s="3" t="str">
        <f>IF(C3552&lt;&gt;"",_xlfn.XLOOKUP(IFERROR(VALUE(C3552),C3552),'Items database'!A:A,'Items database'!B:B),(_xlfn.XLOOKUP(LEFT(E3552,3),Services,Services,"")))</f>
        <v/>
      </c>
      <c r="J3552" s="3" t="str">
        <f t="shared" si="111"/>
        <v/>
      </c>
    </row>
    <row r="3553" spans="1:10" x14ac:dyDescent="0.35">
      <c r="A3553" s="7" t="str">
        <f>IF('Payments Export'!A3557="","",'Payments Export'!A3557)</f>
        <v/>
      </c>
      <c r="B3553" s="7" t="str">
        <f>IF('Payments Export'!A3557="","",'Payments Export'!B3557)</f>
        <v/>
      </c>
      <c r="C3553" s="7" t="str">
        <f>IF(IFERROR(VALUE('Payments Export'!H3557),'Payments Export'!H3557)&lt;&gt;0,IFERROR(VALUE('Payments Export'!H3557),'Payments Export'!H3557),"")</f>
        <v/>
      </c>
      <c r="D3553" s="7" t="str">
        <f>IF('Payments Export'!I3557="","",'Payments Export'!I3557)</f>
        <v/>
      </c>
      <c r="E3553" s="7" t="str">
        <f t="shared" si="110"/>
        <v/>
      </c>
      <c r="F3553" s="7" t="str">
        <f>IF('Payments Export'!A3557="","",'Payments Export'!N3557)</f>
        <v/>
      </c>
      <c r="G3553" s="7" t="str">
        <f>IF('Payments Export'!A3557="","",'Payments Export'!O3557)</f>
        <v/>
      </c>
      <c r="H3553" s="7" t="str">
        <f>IF('Payments Export'!B3557="","",G3553-F3553)</f>
        <v/>
      </c>
      <c r="I3553" s="3" t="str">
        <f>IF(C3553&lt;&gt;"",_xlfn.XLOOKUP(IFERROR(VALUE(C3553),C3553),'Items database'!A:A,'Items database'!B:B),(_xlfn.XLOOKUP(LEFT(E3553,3),Services,Services,"")))</f>
        <v/>
      </c>
      <c r="J3553" s="3" t="str">
        <f t="shared" si="111"/>
        <v/>
      </c>
    </row>
    <row r="3554" spans="1:10" x14ac:dyDescent="0.35">
      <c r="A3554" s="7" t="str">
        <f>IF('Payments Export'!A3558="","",'Payments Export'!A3558)</f>
        <v/>
      </c>
      <c r="B3554" s="7" t="str">
        <f>IF('Payments Export'!A3558="","",'Payments Export'!B3558)</f>
        <v/>
      </c>
      <c r="C3554" s="7" t="str">
        <f>IF(IFERROR(VALUE('Payments Export'!H3558),'Payments Export'!H3558)&lt;&gt;0,IFERROR(VALUE('Payments Export'!H3558),'Payments Export'!H3558),"")</f>
        <v/>
      </c>
      <c r="D3554" s="7" t="str">
        <f>IF('Payments Export'!I3558="","",'Payments Export'!I3558)</f>
        <v/>
      </c>
      <c r="E3554" s="7" t="str">
        <f t="shared" si="110"/>
        <v/>
      </c>
      <c r="F3554" s="7" t="str">
        <f>IF('Payments Export'!A3558="","",'Payments Export'!N3558)</f>
        <v/>
      </c>
      <c r="G3554" s="7" t="str">
        <f>IF('Payments Export'!A3558="","",'Payments Export'!O3558)</f>
        <v/>
      </c>
      <c r="H3554" s="7" t="str">
        <f>IF('Payments Export'!B3558="","",G3554-F3554)</f>
        <v/>
      </c>
      <c r="I3554" s="3" t="str">
        <f>IF(C3554&lt;&gt;"",_xlfn.XLOOKUP(IFERROR(VALUE(C3554),C3554),'Items database'!A:A,'Items database'!B:B),(_xlfn.XLOOKUP(LEFT(E3554,3),Services,Services,"")))</f>
        <v/>
      </c>
      <c r="J3554" s="3" t="str">
        <f t="shared" si="111"/>
        <v/>
      </c>
    </row>
    <row r="3555" spans="1:10" x14ac:dyDescent="0.35">
      <c r="A3555" s="7" t="str">
        <f>IF('Payments Export'!A3559="","",'Payments Export'!A3559)</f>
        <v/>
      </c>
      <c r="B3555" s="7" t="str">
        <f>IF('Payments Export'!A3559="","",'Payments Export'!B3559)</f>
        <v/>
      </c>
      <c r="C3555" s="7" t="str">
        <f>IF(IFERROR(VALUE('Payments Export'!H3559),'Payments Export'!H3559)&lt;&gt;0,IFERROR(VALUE('Payments Export'!H3559),'Payments Export'!H3559),"")</f>
        <v/>
      </c>
      <c r="D3555" s="7" t="str">
        <f>IF('Payments Export'!I3559="","",'Payments Export'!I3559)</f>
        <v/>
      </c>
      <c r="E3555" s="7" t="str">
        <f t="shared" si="110"/>
        <v/>
      </c>
      <c r="F3555" s="7" t="str">
        <f>IF('Payments Export'!A3559="","",'Payments Export'!N3559)</f>
        <v/>
      </c>
      <c r="G3555" s="7" t="str">
        <f>IF('Payments Export'!A3559="","",'Payments Export'!O3559)</f>
        <v/>
      </c>
      <c r="H3555" s="7" t="str">
        <f>IF('Payments Export'!B3559="","",G3555-F3555)</f>
        <v/>
      </c>
      <c r="I3555" s="3" t="str">
        <f>IF(C3555&lt;&gt;"",_xlfn.XLOOKUP(IFERROR(VALUE(C3555),C3555),'Items database'!A:A,'Items database'!B:B),(_xlfn.XLOOKUP(LEFT(E3555,3),Services,Services,"")))</f>
        <v/>
      </c>
      <c r="J3555" s="3" t="str">
        <f t="shared" si="111"/>
        <v/>
      </c>
    </row>
    <row r="3556" spans="1:10" x14ac:dyDescent="0.35">
      <c r="A3556" s="7" t="str">
        <f>IF('Payments Export'!A3560="","",'Payments Export'!A3560)</f>
        <v/>
      </c>
      <c r="B3556" s="7" t="str">
        <f>IF('Payments Export'!A3560="","",'Payments Export'!B3560)</f>
        <v/>
      </c>
      <c r="C3556" s="7" t="str">
        <f>IF(IFERROR(VALUE('Payments Export'!H3560),'Payments Export'!H3560)&lt;&gt;0,IFERROR(VALUE('Payments Export'!H3560),'Payments Export'!H3560),"")</f>
        <v/>
      </c>
      <c r="D3556" s="7" t="str">
        <f>IF('Payments Export'!I3560="","",'Payments Export'!I3560)</f>
        <v/>
      </c>
      <c r="E3556" s="7" t="str">
        <f t="shared" si="110"/>
        <v/>
      </c>
      <c r="F3556" s="7" t="str">
        <f>IF('Payments Export'!A3560="","",'Payments Export'!N3560)</f>
        <v/>
      </c>
      <c r="G3556" s="7" t="str">
        <f>IF('Payments Export'!A3560="","",'Payments Export'!O3560)</f>
        <v/>
      </c>
      <c r="H3556" s="7" t="str">
        <f>IF('Payments Export'!B3560="","",G3556-F3556)</f>
        <v/>
      </c>
      <c r="I3556" s="3" t="str">
        <f>IF(C3556&lt;&gt;"",_xlfn.XLOOKUP(IFERROR(VALUE(C3556),C3556),'Items database'!A:A,'Items database'!B:B),(_xlfn.XLOOKUP(LEFT(E3556,3),Services,Services,"")))</f>
        <v/>
      </c>
      <c r="J3556" s="3" t="str">
        <f t="shared" si="111"/>
        <v/>
      </c>
    </row>
    <row r="3557" spans="1:10" x14ac:dyDescent="0.35">
      <c r="A3557" s="7" t="str">
        <f>IF('Payments Export'!A3561="","",'Payments Export'!A3561)</f>
        <v/>
      </c>
      <c r="B3557" s="7" t="str">
        <f>IF('Payments Export'!A3561="","",'Payments Export'!B3561)</f>
        <v/>
      </c>
      <c r="C3557" s="7" t="str">
        <f>IF(IFERROR(VALUE('Payments Export'!H3561),'Payments Export'!H3561)&lt;&gt;0,IFERROR(VALUE('Payments Export'!H3561),'Payments Export'!H3561),"")</f>
        <v/>
      </c>
      <c r="D3557" s="7" t="str">
        <f>IF('Payments Export'!I3561="","",'Payments Export'!I3561)</f>
        <v/>
      </c>
      <c r="E3557" s="7" t="str">
        <f t="shared" si="110"/>
        <v/>
      </c>
      <c r="F3557" s="7" t="str">
        <f>IF('Payments Export'!A3561="","",'Payments Export'!N3561)</f>
        <v/>
      </c>
      <c r="G3557" s="7" t="str">
        <f>IF('Payments Export'!A3561="","",'Payments Export'!O3561)</f>
        <v/>
      </c>
      <c r="H3557" s="7" t="str">
        <f>IF('Payments Export'!B3561="","",G3557-F3557)</f>
        <v/>
      </c>
      <c r="I3557" s="3" t="str">
        <f>IF(C3557&lt;&gt;"",_xlfn.XLOOKUP(IFERROR(VALUE(C3557),C3557),'Items database'!A:A,'Items database'!B:B),(_xlfn.XLOOKUP(LEFT(E3557,3),Services,Services,"")))</f>
        <v/>
      </c>
      <c r="J3557" s="3" t="str">
        <f t="shared" si="111"/>
        <v/>
      </c>
    </row>
    <row r="3558" spans="1:10" x14ac:dyDescent="0.35">
      <c r="A3558" s="7" t="str">
        <f>IF('Payments Export'!A3562="","",'Payments Export'!A3562)</f>
        <v/>
      </c>
      <c r="B3558" s="7" t="str">
        <f>IF('Payments Export'!A3562="","",'Payments Export'!B3562)</f>
        <v/>
      </c>
      <c r="C3558" s="7" t="str">
        <f>IF(IFERROR(VALUE('Payments Export'!H3562),'Payments Export'!H3562)&lt;&gt;0,IFERROR(VALUE('Payments Export'!H3562),'Payments Export'!H3562),"")</f>
        <v/>
      </c>
      <c r="D3558" s="7" t="str">
        <f>IF('Payments Export'!I3562="","",'Payments Export'!I3562)</f>
        <v/>
      </c>
      <c r="E3558" s="7" t="str">
        <f t="shared" si="110"/>
        <v/>
      </c>
      <c r="F3558" s="7" t="str">
        <f>IF('Payments Export'!A3562="","",'Payments Export'!N3562)</f>
        <v/>
      </c>
      <c r="G3558" s="7" t="str">
        <f>IF('Payments Export'!A3562="","",'Payments Export'!O3562)</f>
        <v/>
      </c>
      <c r="H3558" s="7" t="str">
        <f>IF('Payments Export'!B3562="","",G3558-F3558)</f>
        <v/>
      </c>
      <c r="I3558" s="3" t="str">
        <f>IF(C3558&lt;&gt;"",_xlfn.XLOOKUP(IFERROR(VALUE(C3558),C3558),'Items database'!A:A,'Items database'!B:B),(_xlfn.XLOOKUP(LEFT(E3558,3),Services,Services,"")))</f>
        <v/>
      </c>
      <c r="J3558" s="3" t="str">
        <f t="shared" si="111"/>
        <v/>
      </c>
    </row>
    <row r="3559" spans="1:10" x14ac:dyDescent="0.35">
      <c r="A3559" s="7" t="str">
        <f>IF('Payments Export'!A3563="","",'Payments Export'!A3563)</f>
        <v/>
      </c>
      <c r="B3559" s="7" t="str">
        <f>IF('Payments Export'!A3563="","",'Payments Export'!B3563)</f>
        <v/>
      </c>
      <c r="C3559" s="7" t="str">
        <f>IF(IFERROR(VALUE('Payments Export'!H3563),'Payments Export'!H3563)&lt;&gt;0,IFERROR(VALUE('Payments Export'!H3563),'Payments Export'!H3563),"")</f>
        <v/>
      </c>
      <c r="D3559" s="7" t="str">
        <f>IF('Payments Export'!I3563="","",'Payments Export'!I3563)</f>
        <v/>
      </c>
      <c r="E3559" s="7" t="str">
        <f t="shared" si="110"/>
        <v/>
      </c>
      <c r="F3559" s="7" t="str">
        <f>IF('Payments Export'!A3563="","",'Payments Export'!N3563)</f>
        <v/>
      </c>
      <c r="G3559" s="7" t="str">
        <f>IF('Payments Export'!A3563="","",'Payments Export'!O3563)</f>
        <v/>
      </c>
      <c r="H3559" s="7" t="str">
        <f>IF('Payments Export'!B3563="","",G3559-F3559)</f>
        <v/>
      </c>
      <c r="I3559" s="3" t="str">
        <f>IF(C3559&lt;&gt;"",_xlfn.XLOOKUP(IFERROR(VALUE(C3559),C3559),'Items database'!A:A,'Items database'!B:B),(_xlfn.XLOOKUP(LEFT(E3559,3),Services,Services,"")))</f>
        <v/>
      </c>
      <c r="J3559" s="3" t="str">
        <f t="shared" si="111"/>
        <v/>
      </c>
    </row>
    <row r="3560" spans="1:10" x14ac:dyDescent="0.35">
      <c r="A3560" s="7" t="str">
        <f>IF('Payments Export'!A3564="","",'Payments Export'!A3564)</f>
        <v/>
      </c>
      <c r="B3560" s="7" t="str">
        <f>IF('Payments Export'!A3564="","",'Payments Export'!B3564)</f>
        <v/>
      </c>
      <c r="C3560" s="7" t="str">
        <f>IF(IFERROR(VALUE('Payments Export'!H3564),'Payments Export'!H3564)&lt;&gt;0,IFERROR(VALUE('Payments Export'!H3564),'Payments Export'!H3564),"")</f>
        <v/>
      </c>
      <c r="D3560" s="7" t="str">
        <f>IF('Payments Export'!I3564="","",'Payments Export'!I3564)</f>
        <v/>
      </c>
      <c r="E3560" s="7" t="str">
        <f t="shared" si="110"/>
        <v/>
      </c>
      <c r="F3560" s="7" t="str">
        <f>IF('Payments Export'!A3564="","",'Payments Export'!N3564)</f>
        <v/>
      </c>
      <c r="G3560" s="7" t="str">
        <f>IF('Payments Export'!A3564="","",'Payments Export'!O3564)</f>
        <v/>
      </c>
      <c r="H3560" s="7" t="str">
        <f>IF('Payments Export'!B3564="","",G3560-F3560)</f>
        <v/>
      </c>
      <c r="I3560" s="3" t="str">
        <f>IF(C3560&lt;&gt;"",_xlfn.XLOOKUP(IFERROR(VALUE(C3560),C3560),'Items database'!A:A,'Items database'!B:B),(_xlfn.XLOOKUP(LEFT(E3560,3),Services,Services,"")))</f>
        <v/>
      </c>
      <c r="J3560" s="3" t="str">
        <f t="shared" si="111"/>
        <v/>
      </c>
    </row>
    <row r="3561" spans="1:10" x14ac:dyDescent="0.35">
      <c r="A3561" s="7" t="str">
        <f>IF('Payments Export'!A3565="","",'Payments Export'!A3565)</f>
        <v/>
      </c>
      <c r="B3561" s="7" t="str">
        <f>IF('Payments Export'!A3565="","",'Payments Export'!B3565)</f>
        <v/>
      </c>
      <c r="C3561" s="7" t="str">
        <f>IF(IFERROR(VALUE('Payments Export'!H3565),'Payments Export'!H3565)&lt;&gt;0,IFERROR(VALUE('Payments Export'!H3565),'Payments Export'!H3565),"")</f>
        <v/>
      </c>
      <c r="D3561" s="7" t="str">
        <f>IF('Payments Export'!I3565="","",'Payments Export'!I3565)</f>
        <v/>
      </c>
      <c r="E3561" s="7" t="str">
        <f t="shared" si="110"/>
        <v/>
      </c>
      <c r="F3561" s="7" t="str">
        <f>IF('Payments Export'!A3565="","",'Payments Export'!N3565)</f>
        <v/>
      </c>
      <c r="G3561" s="7" t="str">
        <f>IF('Payments Export'!A3565="","",'Payments Export'!O3565)</f>
        <v/>
      </c>
      <c r="H3561" s="7" t="str">
        <f>IF('Payments Export'!B3565="","",G3561-F3561)</f>
        <v/>
      </c>
      <c r="I3561" s="3" t="str">
        <f>IF(C3561&lt;&gt;"",_xlfn.XLOOKUP(IFERROR(VALUE(C3561),C3561),'Items database'!A:A,'Items database'!B:B),(_xlfn.XLOOKUP(LEFT(E3561,3),Services,Services,"")))</f>
        <v/>
      </c>
      <c r="J3561" s="3" t="str">
        <f t="shared" si="111"/>
        <v/>
      </c>
    </row>
    <row r="3562" spans="1:10" x14ac:dyDescent="0.35">
      <c r="A3562" s="7" t="str">
        <f>IF('Payments Export'!A3566="","",'Payments Export'!A3566)</f>
        <v/>
      </c>
      <c r="B3562" s="7" t="str">
        <f>IF('Payments Export'!A3566="","",'Payments Export'!B3566)</f>
        <v/>
      </c>
      <c r="C3562" s="7" t="str">
        <f>IF(IFERROR(VALUE('Payments Export'!H3566),'Payments Export'!H3566)&lt;&gt;0,IFERROR(VALUE('Payments Export'!H3566),'Payments Export'!H3566),"")</f>
        <v/>
      </c>
      <c r="D3562" s="7" t="str">
        <f>IF('Payments Export'!I3566="","",'Payments Export'!I3566)</f>
        <v/>
      </c>
      <c r="E3562" s="7" t="str">
        <f t="shared" si="110"/>
        <v/>
      </c>
      <c r="F3562" s="7" t="str">
        <f>IF('Payments Export'!A3566="","",'Payments Export'!N3566)</f>
        <v/>
      </c>
      <c r="G3562" s="7" t="str">
        <f>IF('Payments Export'!A3566="","",'Payments Export'!O3566)</f>
        <v/>
      </c>
      <c r="H3562" s="7" t="str">
        <f>IF('Payments Export'!B3566="","",G3562-F3562)</f>
        <v/>
      </c>
      <c r="I3562" s="3" t="str">
        <f>IF(C3562&lt;&gt;"",_xlfn.XLOOKUP(IFERROR(VALUE(C3562),C3562),'Items database'!A:A,'Items database'!B:B),(_xlfn.XLOOKUP(LEFT(E3562,3),Services,Services,"")))</f>
        <v/>
      </c>
      <c r="J3562" s="3" t="str">
        <f t="shared" si="111"/>
        <v/>
      </c>
    </row>
    <row r="3563" spans="1:10" x14ac:dyDescent="0.35">
      <c r="A3563" s="7" t="str">
        <f>IF('Payments Export'!A3567="","",'Payments Export'!A3567)</f>
        <v/>
      </c>
      <c r="B3563" s="7" t="str">
        <f>IF('Payments Export'!A3567="","",'Payments Export'!B3567)</f>
        <v/>
      </c>
      <c r="C3563" s="7" t="str">
        <f>IF(IFERROR(VALUE('Payments Export'!H3567),'Payments Export'!H3567)&lt;&gt;0,IFERROR(VALUE('Payments Export'!H3567),'Payments Export'!H3567),"")</f>
        <v/>
      </c>
      <c r="D3563" s="7" t="str">
        <f>IF('Payments Export'!I3567="","",'Payments Export'!I3567)</f>
        <v/>
      </c>
      <c r="E3563" s="7" t="str">
        <f t="shared" si="110"/>
        <v/>
      </c>
      <c r="F3563" s="7" t="str">
        <f>IF('Payments Export'!A3567="","",'Payments Export'!N3567)</f>
        <v/>
      </c>
      <c r="G3563" s="7" t="str">
        <f>IF('Payments Export'!A3567="","",'Payments Export'!O3567)</f>
        <v/>
      </c>
      <c r="H3563" s="7" t="str">
        <f>IF('Payments Export'!B3567="","",G3563-F3563)</f>
        <v/>
      </c>
      <c r="I3563" s="3" t="str">
        <f>IF(C3563&lt;&gt;"",_xlfn.XLOOKUP(IFERROR(VALUE(C3563),C3563),'Items database'!A:A,'Items database'!B:B),(_xlfn.XLOOKUP(LEFT(E3563,3),Services,Services,"")))</f>
        <v/>
      </c>
      <c r="J3563" s="3" t="str">
        <f t="shared" si="111"/>
        <v/>
      </c>
    </row>
    <row r="3564" spans="1:10" x14ac:dyDescent="0.35">
      <c r="A3564" s="7" t="str">
        <f>IF('Payments Export'!A3568="","",'Payments Export'!A3568)</f>
        <v/>
      </c>
      <c r="B3564" s="7" t="str">
        <f>IF('Payments Export'!A3568="","",'Payments Export'!B3568)</f>
        <v/>
      </c>
      <c r="C3564" s="7" t="str">
        <f>IF(IFERROR(VALUE('Payments Export'!H3568),'Payments Export'!H3568)&lt;&gt;0,IFERROR(VALUE('Payments Export'!H3568),'Payments Export'!H3568),"")</f>
        <v/>
      </c>
      <c r="D3564" s="7" t="str">
        <f>IF('Payments Export'!I3568="","",'Payments Export'!I3568)</f>
        <v/>
      </c>
      <c r="E3564" s="7" t="str">
        <f t="shared" si="110"/>
        <v/>
      </c>
      <c r="F3564" s="7" t="str">
        <f>IF('Payments Export'!A3568="","",'Payments Export'!N3568)</f>
        <v/>
      </c>
      <c r="G3564" s="7" t="str">
        <f>IF('Payments Export'!A3568="","",'Payments Export'!O3568)</f>
        <v/>
      </c>
      <c r="H3564" s="7" t="str">
        <f>IF('Payments Export'!B3568="","",G3564-F3564)</f>
        <v/>
      </c>
      <c r="I3564" s="3" t="str">
        <f>IF(C3564&lt;&gt;"",_xlfn.XLOOKUP(IFERROR(VALUE(C3564),C3564),'Items database'!A:A,'Items database'!B:B),(_xlfn.XLOOKUP(LEFT(E3564,3),Services,Services,"")))</f>
        <v/>
      </c>
      <c r="J3564" s="3" t="str">
        <f t="shared" si="111"/>
        <v/>
      </c>
    </row>
    <row r="3565" spans="1:10" x14ac:dyDescent="0.35">
      <c r="A3565" s="7" t="str">
        <f>IF('Payments Export'!A3569="","",'Payments Export'!A3569)</f>
        <v/>
      </c>
      <c r="B3565" s="7" t="str">
        <f>IF('Payments Export'!A3569="","",'Payments Export'!B3569)</f>
        <v/>
      </c>
      <c r="C3565" s="7" t="str">
        <f>IF(IFERROR(VALUE('Payments Export'!H3569),'Payments Export'!H3569)&lt;&gt;0,IFERROR(VALUE('Payments Export'!H3569),'Payments Export'!H3569),"")</f>
        <v/>
      </c>
      <c r="D3565" s="7" t="str">
        <f>IF('Payments Export'!I3569="","",'Payments Export'!I3569)</f>
        <v/>
      </c>
      <c r="E3565" s="7" t="str">
        <f t="shared" si="110"/>
        <v/>
      </c>
      <c r="F3565" s="7" t="str">
        <f>IF('Payments Export'!A3569="","",'Payments Export'!N3569)</f>
        <v/>
      </c>
      <c r="G3565" s="7" t="str">
        <f>IF('Payments Export'!A3569="","",'Payments Export'!O3569)</f>
        <v/>
      </c>
      <c r="H3565" s="7" t="str">
        <f>IF('Payments Export'!B3569="","",G3565-F3565)</f>
        <v/>
      </c>
      <c r="I3565" s="3" t="str">
        <f>IF(C3565&lt;&gt;"",_xlfn.XLOOKUP(IFERROR(VALUE(C3565),C3565),'Items database'!A:A,'Items database'!B:B),(_xlfn.XLOOKUP(LEFT(E3565,3),Services,Services,"")))</f>
        <v/>
      </c>
      <c r="J3565" s="3" t="str">
        <f t="shared" si="111"/>
        <v/>
      </c>
    </row>
    <row r="3566" spans="1:10" x14ac:dyDescent="0.35">
      <c r="A3566" s="7" t="str">
        <f>IF('Payments Export'!A3570="","",'Payments Export'!A3570)</f>
        <v/>
      </c>
      <c r="B3566" s="7" t="str">
        <f>IF('Payments Export'!A3570="","",'Payments Export'!B3570)</f>
        <v/>
      </c>
      <c r="C3566" s="7" t="str">
        <f>IF(IFERROR(VALUE('Payments Export'!H3570),'Payments Export'!H3570)&lt;&gt;0,IFERROR(VALUE('Payments Export'!H3570),'Payments Export'!H3570),"")</f>
        <v/>
      </c>
      <c r="D3566" s="7" t="str">
        <f>IF('Payments Export'!I3570="","",'Payments Export'!I3570)</f>
        <v/>
      </c>
      <c r="E3566" s="7" t="str">
        <f t="shared" si="110"/>
        <v/>
      </c>
      <c r="F3566" s="7" t="str">
        <f>IF('Payments Export'!A3570="","",'Payments Export'!N3570)</f>
        <v/>
      </c>
      <c r="G3566" s="7" t="str">
        <f>IF('Payments Export'!A3570="","",'Payments Export'!O3570)</f>
        <v/>
      </c>
      <c r="H3566" s="7" t="str">
        <f>IF('Payments Export'!B3570="","",G3566-F3566)</f>
        <v/>
      </c>
      <c r="I3566" s="3" t="str">
        <f>IF(C3566&lt;&gt;"",_xlfn.XLOOKUP(IFERROR(VALUE(C3566),C3566),'Items database'!A:A,'Items database'!B:B),(_xlfn.XLOOKUP(LEFT(E3566,3),Services,Services,"")))</f>
        <v/>
      </c>
      <c r="J3566" s="3" t="str">
        <f t="shared" si="111"/>
        <v/>
      </c>
    </row>
    <row r="3567" spans="1:10" x14ac:dyDescent="0.35">
      <c r="A3567" s="7" t="str">
        <f>IF('Payments Export'!A3571="","",'Payments Export'!A3571)</f>
        <v/>
      </c>
      <c r="B3567" s="7" t="str">
        <f>IF('Payments Export'!A3571="","",'Payments Export'!B3571)</f>
        <v/>
      </c>
      <c r="C3567" s="7" t="str">
        <f>IF(IFERROR(VALUE('Payments Export'!H3571),'Payments Export'!H3571)&lt;&gt;0,IFERROR(VALUE('Payments Export'!H3571),'Payments Export'!H3571),"")</f>
        <v/>
      </c>
      <c r="D3567" s="7" t="str">
        <f>IF('Payments Export'!I3571="","",'Payments Export'!I3571)</f>
        <v/>
      </c>
      <c r="E3567" s="7" t="str">
        <f t="shared" si="110"/>
        <v/>
      </c>
      <c r="F3567" s="7" t="str">
        <f>IF('Payments Export'!A3571="","",'Payments Export'!N3571)</f>
        <v/>
      </c>
      <c r="G3567" s="7" t="str">
        <f>IF('Payments Export'!A3571="","",'Payments Export'!O3571)</f>
        <v/>
      </c>
      <c r="H3567" s="7" t="str">
        <f>IF('Payments Export'!B3571="","",G3567-F3567)</f>
        <v/>
      </c>
      <c r="I3567" s="3" t="str">
        <f>IF(C3567&lt;&gt;"",_xlfn.XLOOKUP(IFERROR(VALUE(C3567),C3567),'Items database'!A:A,'Items database'!B:B),(_xlfn.XLOOKUP(LEFT(E3567,3),Services,Services,"")))</f>
        <v/>
      </c>
      <c r="J3567" s="3" t="str">
        <f t="shared" si="111"/>
        <v/>
      </c>
    </row>
    <row r="3568" spans="1:10" x14ac:dyDescent="0.35">
      <c r="A3568" s="7" t="str">
        <f>IF('Payments Export'!A3572="","",'Payments Export'!A3572)</f>
        <v/>
      </c>
      <c r="B3568" s="7" t="str">
        <f>IF('Payments Export'!A3572="","",'Payments Export'!B3572)</f>
        <v/>
      </c>
      <c r="C3568" s="7" t="str">
        <f>IF(IFERROR(VALUE('Payments Export'!H3572),'Payments Export'!H3572)&lt;&gt;0,IFERROR(VALUE('Payments Export'!H3572),'Payments Export'!H3572),"")</f>
        <v/>
      </c>
      <c r="D3568" s="7" t="str">
        <f>IF('Payments Export'!I3572="","",'Payments Export'!I3572)</f>
        <v/>
      </c>
      <c r="E3568" s="7" t="str">
        <f t="shared" si="110"/>
        <v/>
      </c>
      <c r="F3568" s="7" t="str">
        <f>IF('Payments Export'!A3572="","",'Payments Export'!N3572)</f>
        <v/>
      </c>
      <c r="G3568" s="7" t="str">
        <f>IF('Payments Export'!A3572="","",'Payments Export'!O3572)</f>
        <v/>
      </c>
      <c r="H3568" s="7" t="str">
        <f>IF('Payments Export'!B3572="","",G3568-F3568)</f>
        <v/>
      </c>
      <c r="I3568" s="3" t="str">
        <f>IF(C3568&lt;&gt;"",_xlfn.XLOOKUP(IFERROR(VALUE(C3568),C3568),'Items database'!A:A,'Items database'!B:B),(_xlfn.XLOOKUP(LEFT(E3568,3),Services,Services,"")))</f>
        <v/>
      </c>
      <c r="J3568" s="3" t="str">
        <f t="shared" si="111"/>
        <v/>
      </c>
    </row>
    <row r="3569" spans="1:10" x14ac:dyDescent="0.35">
      <c r="A3569" s="7" t="str">
        <f>IF('Payments Export'!A3573="","",'Payments Export'!A3573)</f>
        <v/>
      </c>
      <c r="B3569" s="7" t="str">
        <f>IF('Payments Export'!A3573="","",'Payments Export'!B3573)</f>
        <v/>
      </c>
      <c r="C3569" s="7" t="str">
        <f>IF(IFERROR(VALUE('Payments Export'!H3573),'Payments Export'!H3573)&lt;&gt;0,IFERROR(VALUE('Payments Export'!H3573),'Payments Export'!H3573),"")</f>
        <v/>
      </c>
      <c r="D3569" s="7" t="str">
        <f>IF('Payments Export'!I3573="","",'Payments Export'!I3573)</f>
        <v/>
      </c>
      <c r="E3569" s="7" t="str">
        <f t="shared" si="110"/>
        <v/>
      </c>
      <c r="F3569" s="7" t="str">
        <f>IF('Payments Export'!A3573="","",'Payments Export'!N3573)</f>
        <v/>
      </c>
      <c r="G3569" s="7" t="str">
        <f>IF('Payments Export'!A3573="","",'Payments Export'!O3573)</f>
        <v/>
      </c>
      <c r="H3569" s="7" t="str">
        <f>IF('Payments Export'!B3573="","",G3569-F3569)</f>
        <v/>
      </c>
      <c r="I3569" s="3" t="str">
        <f>IF(C3569&lt;&gt;"",_xlfn.XLOOKUP(IFERROR(VALUE(C3569),C3569),'Items database'!A:A,'Items database'!B:B),(_xlfn.XLOOKUP(LEFT(E3569,3),Services,Services,"")))</f>
        <v/>
      </c>
      <c r="J3569" s="3" t="str">
        <f t="shared" si="111"/>
        <v/>
      </c>
    </row>
    <row r="3570" spans="1:10" x14ac:dyDescent="0.35">
      <c r="A3570" s="7" t="str">
        <f>IF('Payments Export'!A3574="","",'Payments Export'!A3574)</f>
        <v/>
      </c>
      <c r="B3570" s="7" t="str">
        <f>IF('Payments Export'!A3574="","",'Payments Export'!B3574)</f>
        <v/>
      </c>
      <c r="C3570" s="7" t="str">
        <f>IF(IFERROR(VALUE('Payments Export'!H3574),'Payments Export'!H3574)&lt;&gt;0,IFERROR(VALUE('Payments Export'!H3574),'Payments Export'!H3574),"")</f>
        <v/>
      </c>
      <c r="D3570" s="7" t="str">
        <f>IF('Payments Export'!I3574="","",'Payments Export'!I3574)</f>
        <v/>
      </c>
      <c r="E3570" s="7" t="str">
        <f t="shared" si="110"/>
        <v/>
      </c>
      <c r="F3570" s="7" t="str">
        <f>IF('Payments Export'!A3574="","",'Payments Export'!N3574)</f>
        <v/>
      </c>
      <c r="G3570" s="7" t="str">
        <f>IF('Payments Export'!A3574="","",'Payments Export'!O3574)</f>
        <v/>
      </c>
      <c r="H3570" s="7" t="str">
        <f>IF('Payments Export'!B3574="","",G3570-F3570)</f>
        <v/>
      </c>
      <c r="I3570" s="3" t="str">
        <f>IF(C3570&lt;&gt;"",_xlfn.XLOOKUP(IFERROR(VALUE(C3570),C3570),'Items database'!A:A,'Items database'!B:B),(_xlfn.XLOOKUP(LEFT(E3570,3),Services,Services,"")))</f>
        <v/>
      </c>
      <c r="J3570" s="3" t="str">
        <f t="shared" si="111"/>
        <v/>
      </c>
    </row>
    <row r="3571" spans="1:10" x14ac:dyDescent="0.35">
      <c r="A3571" s="7" t="str">
        <f>IF('Payments Export'!A3575="","",'Payments Export'!A3575)</f>
        <v/>
      </c>
      <c r="B3571" s="7" t="str">
        <f>IF('Payments Export'!A3575="","",'Payments Export'!B3575)</f>
        <v/>
      </c>
      <c r="C3571" s="7" t="str">
        <f>IF(IFERROR(VALUE('Payments Export'!H3575),'Payments Export'!H3575)&lt;&gt;0,IFERROR(VALUE('Payments Export'!H3575),'Payments Export'!H3575),"")</f>
        <v/>
      </c>
      <c r="D3571" s="7" t="str">
        <f>IF('Payments Export'!I3575="","",'Payments Export'!I3575)</f>
        <v/>
      </c>
      <c r="E3571" s="7" t="str">
        <f t="shared" si="110"/>
        <v/>
      </c>
      <c r="F3571" s="7" t="str">
        <f>IF('Payments Export'!A3575="","",'Payments Export'!N3575)</f>
        <v/>
      </c>
      <c r="G3571" s="7" t="str">
        <f>IF('Payments Export'!A3575="","",'Payments Export'!O3575)</f>
        <v/>
      </c>
      <c r="H3571" s="7" t="str">
        <f>IF('Payments Export'!B3575="","",G3571-F3571)</f>
        <v/>
      </c>
      <c r="I3571" s="3" t="str">
        <f>IF(C3571&lt;&gt;"",_xlfn.XLOOKUP(IFERROR(VALUE(C3571),C3571),'Items database'!A:A,'Items database'!B:B),(_xlfn.XLOOKUP(LEFT(E3571,3),Services,Services,"")))</f>
        <v/>
      </c>
      <c r="J3571" s="3" t="str">
        <f t="shared" si="111"/>
        <v/>
      </c>
    </row>
    <row r="3572" spans="1:10" x14ac:dyDescent="0.35">
      <c r="A3572" s="7" t="str">
        <f>IF('Payments Export'!A3576="","",'Payments Export'!A3576)</f>
        <v/>
      </c>
      <c r="B3572" s="7" t="str">
        <f>IF('Payments Export'!A3576="","",'Payments Export'!B3576)</f>
        <v/>
      </c>
      <c r="C3572" s="7" t="str">
        <f>IF(IFERROR(VALUE('Payments Export'!H3576),'Payments Export'!H3576)&lt;&gt;0,IFERROR(VALUE('Payments Export'!H3576),'Payments Export'!H3576),"")</f>
        <v/>
      </c>
      <c r="D3572" s="7" t="str">
        <f>IF('Payments Export'!I3576="","",'Payments Export'!I3576)</f>
        <v/>
      </c>
      <c r="E3572" s="7" t="str">
        <f t="shared" si="110"/>
        <v/>
      </c>
      <c r="F3572" s="7" t="str">
        <f>IF('Payments Export'!A3576="","",'Payments Export'!N3576)</f>
        <v/>
      </c>
      <c r="G3572" s="7" t="str">
        <f>IF('Payments Export'!A3576="","",'Payments Export'!O3576)</f>
        <v/>
      </c>
      <c r="H3572" s="7" t="str">
        <f>IF('Payments Export'!B3576="","",G3572-F3572)</f>
        <v/>
      </c>
      <c r="I3572" s="3" t="str">
        <f>IF(C3572&lt;&gt;"",_xlfn.XLOOKUP(IFERROR(VALUE(C3572),C3572),'Items database'!A:A,'Items database'!B:B),(_xlfn.XLOOKUP(LEFT(E3572,3),Services,Services,"")))</f>
        <v/>
      </c>
      <c r="J3572" s="3" t="str">
        <f t="shared" si="111"/>
        <v/>
      </c>
    </row>
    <row r="3573" spans="1:10" x14ac:dyDescent="0.35">
      <c r="A3573" s="7" t="str">
        <f>IF('Payments Export'!A3577="","",'Payments Export'!A3577)</f>
        <v/>
      </c>
      <c r="B3573" s="7" t="str">
        <f>IF('Payments Export'!A3577="","",'Payments Export'!B3577)</f>
        <v/>
      </c>
      <c r="C3573" s="7" t="str">
        <f>IF(IFERROR(VALUE('Payments Export'!H3577),'Payments Export'!H3577)&lt;&gt;0,IFERROR(VALUE('Payments Export'!H3577),'Payments Export'!H3577),"")</f>
        <v/>
      </c>
      <c r="D3573" s="7" t="str">
        <f>IF('Payments Export'!I3577="","",'Payments Export'!I3577)</f>
        <v/>
      </c>
      <c r="E3573" s="7" t="str">
        <f t="shared" si="110"/>
        <v/>
      </c>
      <c r="F3573" s="7" t="str">
        <f>IF('Payments Export'!A3577="","",'Payments Export'!N3577)</f>
        <v/>
      </c>
      <c r="G3573" s="7" t="str">
        <f>IF('Payments Export'!A3577="","",'Payments Export'!O3577)</f>
        <v/>
      </c>
      <c r="H3573" s="7" t="str">
        <f>IF('Payments Export'!B3577="","",G3573-F3573)</f>
        <v/>
      </c>
      <c r="I3573" s="3" t="str">
        <f>IF(C3573&lt;&gt;"",_xlfn.XLOOKUP(IFERROR(VALUE(C3573),C3573),'Items database'!A:A,'Items database'!B:B),(_xlfn.XLOOKUP(LEFT(E3573,3),Services,Services,"")))</f>
        <v/>
      </c>
      <c r="J3573" s="3" t="str">
        <f t="shared" si="111"/>
        <v/>
      </c>
    </row>
    <row r="3574" spans="1:10" x14ac:dyDescent="0.35">
      <c r="A3574" s="7" t="str">
        <f>IF('Payments Export'!A3578="","",'Payments Export'!A3578)</f>
        <v/>
      </c>
      <c r="B3574" s="7" t="str">
        <f>IF('Payments Export'!A3578="","",'Payments Export'!B3578)</f>
        <v/>
      </c>
      <c r="C3574" s="7" t="str">
        <f>IF(IFERROR(VALUE('Payments Export'!H3578),'Payments Export'!H3578)&lt;&gt;0,IFERROR(VALUE('Payments Export'!H3578),'Payments Export'!H3578),"")</f>
        <v/>
      </c>
      <c r="D3574" s="7" t="str">
        <f>IF('Payments Export'!I3578="","",'Payments Export'!I3578)</f>
        <v/>
      </c>
      <c r="E3574" s="7" t="str">
        <f t="shared" si="110"/>
        <v/>
      </c>
      <c r="F3574" s="7" t="str">
        <f>IF('Payments Export'!A3578="","",'Payments Export'!N3578)</f>
        <v/>
      </c>
      <c r="G3574" s="7" t="str">
        <f>IF('Payments Export'!A3578="","",'Payments Export'!O3578)</f>
        <v/>
      </c>
      <c r="H3574" s="7" t="str">
        <f>IF('Payments Export'!B3578="","",G3574-F3574)</f>
        <v/>
      </c>
      <c r="I3574" s="3" t="str">
        <f>IF(C3574&lt;&gt;"",_xlfn.XLOOKUP(IFERROR(VALUE(C3574),C3574),'Items database'!A:A,'Items database'!B:B),(_xlfn.XLOOKUP(LEFT(E3574,3),Services,Services,"")))</f>
        <v/>
      </c>
      <c r="J3574" s="3" t="str">
        <f t="shared" si="111"/>
        <v/>
      </c>
    </row>
    <row r="3575" spans="1:10" x14ac:dyDescent="0.35">
      <c r="A3575" s="7" t="str">
        <f>IF('Payments Export'!A3579="","",'Payments Export'!A3579)</f>
        <v/>
      </c>
      <c r="B3575" s="7" t="str">
        <f>IF('Payments Export'!A3579="","",'Payments Export'!B3579)</f>
        <v/>
      </c>
      <c r="C3575" s="7" t="str">
        <f>IF(IFERROR(VALUE('Payments Export'!H3579),'Payments Export'!H3579)&lt;&gt;0,IFERROR(VALUE('Payments Export'!H3579),'Payments Export'!H3579),"")</f>
        <v/>
      </c>
      <c r="D3575" s="7" t="str">
        <f>IF('Payments Export'!I3579="","",'Payments Export'!I3579)</f>
        <v/>
      </c>
      <c r="E3575" s="7" t="str">
        <f t="shared" si="110"/>
        <v/>
      </c>
      <c r="F3575" s="7" t="str">
        <f>IF('Payments Export'!A3579="","",'Payments Export'!N3579)</f>
        <v/>
      </c>
      <c r="G3575" s="7" t="str">
        <f>IF('Payments Export'!A3579="","",'Payments Export'!O3579)</f>
        <v/>
      </c>
      <c r="H3575" s="7" t="str">
        <f>IF('Payments Export'!B3579="","",G3575-F3575)</f>
        <v/>
      </c>
      <c r="I3575" s="3" t="str">
        <f>IF(C3575&lt;&gt;"",_xlfn.XLOOKUP(IFERROR(VALUE(C3575),C3575),'Items database'!A:A,'Items database'!B:B),(_xlfn.XLOOKUP(LEFT(E3575,3),Services,Services,"")))</f>
        <v/>
      </c>
      <c r="J3575" s="3" t="str">
        <f t="shared" si="111"/>
        <v/>
      </c>
    </row>
    <row r="3576" spans="1:10" x14ac:dyDescent="0.35">
      <c r="A3576" s="7" t="str">
        <f>IF('Payments Export'!A3580="","",'Payments Export'!A3580)</f>
        <v/>
      </c>
      <c r="B3576" s="7" t="str">
        <f>IF('Payments Export'!A3580="","",'Payments Export'!B3580)</f>
        <v/>
      </c>
      <c r="C3576" s="7" t="str">
        <f>IF(IFERROR(VALUE('Payments Export'!H3580),'Payments Export'!H3580)&lt;&gt;0,IFERROR(VALUE('Payments Export'!H3580),'Payments Export'!H3580),"")</f>
        <v/>
      </c>
      <c r="D3576" s="7" t="str">
        <f>IF('Payments Export'!I3580="","",'Payments Export'!I3580)</f>
        <v/>
      </c>
      <c r="E3576" s="7" t="str">
        <f t="shared" si="110"/>
        <v/>
      </c>
      <c r="F3576" s="7" t="str">
        <f>IF('Payments Export'!A3580="","",'Payments Export'!N3580)</f>
        <v/>
      </c>
      <c r="G3576" s="7" t="str">
        <f>IF('Payments Export'!A3580="","",'Payments Export'!O3580)</f>
        <v/>
      </c>
      <c r="H3576" s="7" t="str">
        <f>IF('Payments Export'!B3580="","",G3576-F3576)</f>
        <v/>
      </c>
      <c r="I3576" s="3" t="str">
        <f>IF(C3576&lt;&gt;"",_xlfn.XLOOKUP(IFERROR(VALUE(C3576),C3576),'Items database'!A:A,'Items database'!B:B),(_xlfn.XLOOKUP(LEFT(E3576,3),Services,Services,"")))</f>
        <v/>
      </c>
      <c r="J3576" s="3" t="str">
        <f t="shared" si="111"/>
        <v/>
      </c>
    </row>
    <row r="3577" spans="1:10" x14ac:dyDescent="0.35">
      <c r="A3577" s="7" t="str">
        <f>IF('Payments Export'!A3581="","",'Payments Export'!A3581)</f>
        <v/>
      </c>
      <c r="B3577" s="7" t="str">
        <f>IF('Payments Export'!A3581="","",'Payments Export'!B3581)</f>
        <v/>
      </c>
      <c r="C3577" s="7" t="str">
        <f>IF(IFERROR(VALUE('Payments Export'!H3581),'Payments Export'!H3581)&lt;&gt;0,IFERROR(VALUE('Payments Export'!H3581),'Payments Export'!H3581),"")</f>
        <v/>
      </c>
      <c r="D3577" s="7" t="str">
        <f>IF('Payments Export'!I3581="","",'Payments Export'!I3581)</f>
        <v/>
      </c>
      <c r="E3577" s="7" t="str">
        <f t="shared" si="110"/>
        <v/>
      </c>
      <c r="F3577" s="7" t="str">
        <f>IF('Payments Export'!A3581="","",'Payments Export'!N3581)</f>
        <v/>
      </c>
      <c r="G3577" s="7" t="str">
        <f>IF('Payments Export'!A3581="","",'Payments Export'!O3581)</f>
        <v/>
      </c>
      <c r="H3577" s="7" t="str">
        <f>IF('Payments Export'!B3581="","",G3577-F3577)</f>
        <v/>
      </c>
      <c r="I3577" s="3" t="str">
        <f>IF(C3577&lt;&gt;"",_xlfn.XLOOKUP(IFERROR(VALUE(C3577),C3577),'Items database'!A:A,'Items database'!B:B),(_xlfn.XLOOKUP(LEFT(E3577,3),Services,Services,"")))</f>
        <v/>
      </c>
      <c r="J3577" s="3" t="str">
        <f t="shared" si="111"/>
        <v/>
      </c>
    </row>
    <row r="3578" spans="1:10" x14ac:dyDescent="0.35">
      <c r="A3578" s="7" t="str">
        <f>IF('Payments Export'!A3582="","",'Payments Export'!A3582)</f>
        <v/>
      </c>
      <c r="B3578" s="7" t="str">
        <f>IF('Payments Export'!A3582="","",'Payments Export'!B3582)</f>
        <v/>
      </c>
      <c r="C3578" s="7" t="str">
        <f>IF(IFERROR(VALUE('Payments Export'!H3582),'Payments Export'!H3582)&lt;&gt;0,IFERROR(VALUE('Payments Export'!H3582),'Payments Export'!H3582),"")</f>
        <v/>
      </c>
      <c r="D3578" s="7" t="str">
        <f>IF('Payments Export'!I3582="","",'Payments Export'!I3582)</f>
        <v/>
      </c>
      <c r="E3578" s="7" t="str">
        <f t="shared" si="110"/>
        <v/>
      </c>
      <c r="F3578" s="7" t="str">
        <f>IF('Payments Export'!A3582="","",'Payments Export'!N3582)</f>
        <v/>
      </c>
      <c r="G3578" s="7" t="str">
        <f>IF('Payments Export'!A3582="","",'Payments Export'!O3582)</f>
        <v/>
      </c>
      <c r="H3578" s="7" t="str">
        <f>IF('Payments Export'!B3582="","",G3578-F3578)</f>
        <v/>
      </c>
      <c r="I3578" s="3" t="str">
        <f>IF(C3578&lt;&gt;"",_xlfn.XLOOKUP(IFERROR(VALUE(C3578),C3578),'Items database'!A:A,'Items database'!B:B),(_xlfn.XLOOKUP(LEFT(E3578,3),Services,Services,"")))</f>
        <v/>
      </c>
      <c r="J3578" s="3" t="str">
        <f t="shared" si="111"/>
        <v/>
      </c>
    </row>
    <row r="3579" spans="1:10" x14ac:dyDescent="0.35">
      <c r="A3579" s="7" t="str">
        <f>IF('Payments Export'!A3583="","",'Payments Export'!A3583)</f>
        <v/>
      </c>
      <c r="B3579" s="7" t="str">
        <f>IF('Payments Export'!A3583="","",'Payments Export'!B3583)</f>
        <v/>
      </c>
      <c r="C3579" s="7" t="str">
        <f>IF(IFERROR(VALUE('Payments Export'!H3583),'Payments Export'!H3583)&lt;&gt;0,IFERROR(VALUE('Payments Export'!H3583),'Payments Export'!H3583),"")</f>
        <v/>
      </c>
      <c r="D3579" s="7" t="str">
        <f>IF('Payments Export'!I3583="","",'Payments Export'!I3583)</f>
        <v/>
      </c>
      <c r="E3579" s="7" t="str">
        <f t="shared" si="110"/>
        <v/>
      </c>
      <c r="F3579" s="7" t="str">
        <f>IF('Payments Export'!A3583="","",'Payments Export'!N3583)</f>
        <v/>
      </c>
      <c r="G3579" s="7" t="str">
        <f>IF('Payments Export'!A3583="","",'Payments Export'!O3583)</f>
        <v/>
      </c>
      <c r="H3579" s="7" t="str">
        <f>IF('Payments Export'!B3583="","",G3579-F3579)</f>
        <v/>
      </c>
      <c r="I3579" s="3" t="str">
        <f>IF(C3579&lt;&gt;"",_xlfn.XLOOKUP(IFERROR(VALUE(C3579),C3579),'Items database'!A:A,'Items database'!B:B),(_xlfn.XLOOKUP(LEFT(E3579,3),Services,Services,"")))</f>
        <v/>
      </c>
      <c r="J3579" s="3" t="str">
        <f t="shared" si="111"/>
        <v/>
      </c>
    </row>
    <row r="3580" spans="1:10" x14ac:dyDescent="0.35">
      <c r="A3580" s="7" t="str">
        <f>IF('Payments Export'!A3584="","",'Payments Export'!A3584)</f>
        <v/>
      </c>
      <c r="B3580" s="7" t="str">
        <f>IF('Payments Export'!A3584="","",'Payments Export'!B3584)</f>
        <v/>
      </c>
      <c r="C3580" s="7" t="str">
        <f>IF(IFERROR(VALUE('Payments Export'!H3584),'Payments Export'!H3584)&lt;&gt;0,IFERROR(VALUE('Payments Export'!H3584),'Payments Export'!H3584),"")</f>
        <v/>
      </c>
      <c r="D3580" s="7" t="str">
        <f>IF('Payments Export'!I3584="","",'Payments Export'!I3584)</f>
        <v/>
      </c>
      <c r="E3580" s="7" t="str">
        <f t="shared" si="110"/>
        <v/>
      </c>
      <c r="F3580" s="7" t="str">
        <f>IF('Payments Export'!A3584="","",'Payments Export'!N3584)</f>
        <v/>
      </c>
      <c r="G3580" s="7" t="str">
        <f>IF('Payments Export'!A3584="","",'Payments Export'!O3584)</f>
        <v/>
      </c>
      <c r="H3580" s="7" t="str">
        <f>IF('Payments Export'!B3584="","",G3580-F3580)</f>
        <v/>
      </c>
      <c r="I3580" s="3" t="str">
        <f>IF(C3580&lt;&gt;"",_xlfn.XLOOKUP(IFERROR(VALUE(C3580),C3580),'Items database'!A:A,'Items database'!B:B),(_xlfn.XLOOKUP(LEFT(E3580,3),Services,Services,"")))</f>
        <v/>
      </c>
      <c r="J3580" s="3" t="str">
        <f t="shared" si="111"/>
        <v/>
      </c>
    </row>
    <row r="3581" spans="1:10" x14ac:dyDescent="0.35">
      <c r="A3581" s="7" t="str">
        <f>IF('Payments Export'!A3585="","",'Payments Export'!A3585)</f>
        <v/>
      </c>
      <c r="B3581" s="7" t="str">
        <f>IF('Payments Export'!A3585="","",'Payments Export'!B3585)</f>
        <v/>
      </c>
      <c r="C3581" s="7" t="str">
        <f>IF(IFERROR(VALUE('Payments Export'!H3585),'Payments Export'!H3585)&lt;&gt;0,IFERROR(VALUE('Payments Export'!H3585),'Payments Export'!H3585),"")</f>
        <v/>
      </c>
      <c r="D3581" s="7" t="str">
        <f>IF('Payments Export'!I3585="","",'Payments Export'!I3585)</f>
        <v/>
      </c>
      <c r="E3581" s="7" t="str">
        <f t="shared" si="110"/>
        <v/>
      </c>
      <c r="F3581" s="7" t="str">
        <f>IF('Payments Export'!A3585="","",'Payments Export'!N3585)</f>
        <v/>
      </c>
      <c r="G3581" s="7" t="str">
        <f>IF('Payments Export'!A3585="","",'Payments Export'!O3585)</f>
        <v/>
      </c>
      <c r="H3581" s="7" t="str">
        <f>IF('Payments Export'!B3585="","",G3581-F3581)</f>
        <v/>
      </c>
      <c r="I3581" s="3" t="str">
        <f>IF(C3581&lt;&gt;"",_xlfn.XLOOKUP(IFERROR(VALUE(C3581),C3581),'Items database'!A:A,'Items database'!B:B),(_xlfn.XLOOKUP(LEFT(E3581,3),Services,Services,"")))</f>
        <v/>
      </c>
      <c r="J3581" s="3" t="str">
        <f t="shared" si="111"/>
        <v/>
      </c>
    </row>
    <row r="3582" spans="1:10" x14ac:dyDescent="0.35">
      <c r="A3582" s="7" t="str">
        <f>IF('Payments Export'!A3586="","",'Payments Export'!A3586)</f>
        <v/>
      </c>
      <c r="B3582" s="7" t="str">
        <f>IF('Payments Export'!A3586="","",'Payments Export'!B3586)</f>
        <v/>
      </c>
      <c r="C3582" s="7" t="str">
        <f>IF(IFERROR(VALUE('Payments Export'!H3586),'Payments Export'!H3586)&lt;&gt;0,IFERROR(VALUE('Payments Export'!H3586),'Payments Export'!H3586),"")</f>
        <v/>
      </c>
      <c r="D3582" s="7" t="str">
        <f>IF('Payments Export'!I3586="","",'Payments Export'!I3586)</f>
        <v/>
      </c>
      <c r="E3582" s="7" t="str">
        <f t="shared" si="110"/>
        <v/>
      </c>
      <c r="F3582" s="7" t="str">
        <f>IF('Payments Export'!A3586="","",'Payments Export'!N3586)</f>
        <v/>
      </c>
      <c r="G3582" s="7" t="str">
        <f>IF('Payments Export'!A3586="","",'Payments Export'!O3586)</f>
        <v/>
      </c>
      <c r="H3582" s="7" t="str">
        <f>IF('Payments Export'!B3586="","",G3582-F3582)</f>
        <v/>
      </c>
      <c r="I3582" s="3" t="str">
        <f>IF(C3582&lt;&gt;"",_xlfn.XLOOKUP(IFERROR(VALUE(C3582),C3582),'Items database'!A:A,'Items database'!B:B),(_xlfn.XLOOKUP(LEFT(E3582,3),Services,Services,"")))</f>
        <v/>
      </c>
      <c r="J3582" s="3" t="str">
        <f t="shared" si="111"/>
        <v/>
      </c>
    </row>
    <row r="3583" spans="1:10" x14ac:dyDescent="0.35">
      <c r="A3583" s="7" t="str">
        <f>IF('Payments Export'!A3587="","",'Payments Export'!A3587)</f>
        <v/>
      </c>
      <c r="B3583" s="7" t="str">
        <f>IF('Payments Export'!A3587="","",'Payments Export'!B3587)</f>
        <v/>
      </c>
      <c r="C3583" s="7" t="str">
        <f>IF(IFERROR(VALUE('Payments Export'!H3587),'Payments Export'!H3587)&lt;&gt;0,IFERROR(VALUE('Payments Export'!H3587),'Payments Export'!H3587),"")</f>
        <v/>
      </c>
      <c r="D3583" s="7" t="str">
        <f>IF('Payments Export'!I3587="","",'Payments Export'!I3587)</f>
        <v/>
      </c>
      <c r="E3583" s="7" t="str">
        <f t="shared" si="110"/>
        <v/>
      </c>
      <c r="F3583" s="7" t="str">
        <f>IF('Payments Export'!A3587="","",'Payments Export'!N3587)</f>
        <v/>
      </c>
      <c r="G3583" s="7" t="str">
        <f>IF('Payments Export'!A3587="","",'Payments Export'!O3587)</f>
        <v/>
      </c>
      <c r="H3583" s="7" t="str">
        <f>IF('Payments Export'!B3587="","",G3583-F3583)</f>
        <v/>
      </c>
      <c r="I3583" s="3" t="str">
        <f>IF(C3583&lt;&gt;"",_xlfn.XLOOKUP(IFERROR(VALUE(C3583),C3583),'Items database'!A:A,'Items database'!B:B),(_xlfn.XLOOKUP(LEFT(E3583,3),Services,Services,"")))</f>
        <v/>
      </c>
      <c r="J3583" s="3" t="str">
        <f t="shared" si="111"/>
        <v/>
      </c>
    </row>
    <row r="3584" spans="1:10" x14ac:dyDescent="0.35">
      <c r="A3584" s="7" t="str">
        <f>IF('Payments Export'!A3588="","",'Payments Export'!A3588)</f>
        <v/>
      </c>
      <c r="B3584" s="7" t="str">
        <f>IF('Payments Export'!A3588="","",'Payments Export'!B3588)</f>
        <v/>
      </c>
      <c r="C3584" s="7" t="str">
        <f>IF(IFERROR(VALUE('Payments Export'!H3588),'Payments Export'!H3588)&lt;&gt;0,IFERROR(VALUE('Payments Export'!H3588),'Payments Export'!H3588),"")</f>
        <v/>
      </c>
      <c r="D3584" s="7" t="str">
        <f>IF('Payments Export'!I3588="","",'Payments Export'!I3588)</f>
        <v/>
      </c>
      <c r="E3584" s="7" t="str">
        <f t="shared" si="110"/>
        <v/>
      </c>
      <c r="F3584" s="7" t="str">
        <f>IF('Payments Export'!A3588="","",'Payments Export'!N3588)</f>
        <v/>
      </c>
      <c r="G3584" s="7" t="str">
        <f>IF('Payments Export'!A3588="","",'Payments Export'!O3588)</f>
        <v/>
      </c>
      <c r="H3584" s="7" t="str">
        <f>IF('Payments Export'!B3588="","",G3584-F3584)</f>
        <v/>
      </c>
      <c r="I3584" s="3" t="str">
        <f>IF(C3584&lt;&gt;"",_xlfn.XLOOKUP(IFERROR(VALUE(C3584),C3584),'Items database'!A:A,'Items database'!B:B),(_xlfn.XLOOKUP(LEFT(E3584,3),Services,Services,"")))</f>
        <v/>
      </c>
      <c r="J3584" s="3" t="str">
        <f t="shared" si="111"/>
        <v/>
      </c>
    </row>
    <row r="3585" spans="1:10" x14ac:dyDescent="0.35">
      <c r="A3585" s="7" t="str">
        <f>IF('Payments Export'!A3589="","",'Payments Export'!A3589)</f>
        <v/>
      </c>
      <c r="B3585" s="7" t="str">
        <f>IF('Payments Export'!A3589="","",'Payments Export'!B3589)</f>
        <v/>
      </c>
      <c r="C3585" s="7" t="str">
        <f>IF(IFERROR(VALUE('Payments Export'!H3589),'Payments Export'!H3589)&lt;&gt;0,IFERROR(VALUE('Payments Export'!H3589),'Payments Export'!H3589),"")</f>
        <v/>
      </c>
      <c r="D3585" s="7" t="str">
        <f>IF('Payments Export'!I3589="","",'Payments Export'!I3589)</f>
        <v/>
      </c>
      <c r="E3585" s="7" t="str">
        <f t="shared" ref="E3585:E3648" si="112">LEFT(D3585,66)</f>
        <v/>
      </c>
      <c r="F3585" s="7" t="str">
        <f>IF('Payments Export'!A3589="","",'Payments Export'!N3589)</f>
        <v/>
      </c>
      <c r="G3585" s="7" t="str">
        <f>IF('Payments Export'!A3589="","",'Payments Export'!O3589)</f>
        <v/>
      </c>
      <c r="H3585" s="7" t="str">
        <f>IF('Payments Export'!B3589="","",G3585-F3585)</f>
        <v/>
      </c>
      <c r="I3585" s="3" t="str">
        <f>IF(C3585&lt;&gt;"",_xlfn.XLOOKUP(IFERROR(VALUE(C3585),C3585),'Items database'!A:A,'Items database'!B:B),(_xlfn.XLOOKUP(LEFT(E3585,3),Services,Services,"")))</f>
        <v/>
      </c>
      <c r="J3585" s="3" t="str">
        <f t="shared" ref="J3585:J3648" si="113">IF(ISNUMBER(F3585)=TRUE,IF(F3585=0,"","GST"),"")</f>
        <v/>
      </c>
    </row>
    <row r="3586" spans="1:10" x14ac:dyDescent="0.35">
      <c r="A3586" s="7" t="str">
        <f>IF('Payments Export'!A3590="","",'Payments Export'!A3590)</f>
        <v/>
      </c>
      <c r="B3586" s="7" t="str">
        <f>IF('Payments Export'!A3590="","",'Payments Export'!B3590)</f>
        <v/>
      </c>
      <c r="C3586" s="7" t="str">
        <f>IF(IFERROR(VALUE('Payments Export'!H3590),'Payments Export'!H3590)&lt;&gt;0,IFERROR(VALUE('Payments Export'!H3590),'Payments Export'!H3590),"")</f>
        <v/>
      </c>
      <c r="D3586" s="7" t="str">
        <f>IF('Payments Export'!I3590="","",'Payments Export'!I3590)</f>
        <v/>
      </c>
      <c r="E3586" s="7" t="str">
        <f t="shared" si="112"/>
        <v/>
      </c>
      <c r="F3586" s="7" t="str">
        <f>IF('Payments Export'!A3590="","",'Payments Export'!N3590)</f>
        <v/>
      </c>
      <c r="G3586" s="7" t="str">
        <f>IF('Payments Export'!A3590="","",'Payments Export'!O3590)</f>
        <v/>
      </c>
      <c r="H3586" s="7" t="str">
        <f>IF('Payments Export'!B3590="","",G3586-F3586)</f>
        <v/>
      </c>
      <c r="I3586" s="3" t="str">
        <f>IF(C3586&lt;&gt;"",_xlfn.XLOOKUP(IFERROR(VALUE(C3586),C3586),'Items database'!A:A,'Items database'!B:B),(_xlfn.XLOOKUP(LEFT(E3586,3),Services,Services,"")))</f>
        <v/>
      </c>
      <c r="J3586" s="3" t="str">
        <f t="shared" si="113"/>
        <v/>
      </c>
    </row>
    <row r="3587" spans="1:10" x14ac:dyDescent="0.35">
      <c r="A3587" s="7" t="str">
        <f>IF('Payments Export'!A3591="","",'Payments Export'!A3591)</f>
        <v/>
      </c>
      <c r="B3587" s="7" t="str">
        <f>IF('Payments Export'!A3591="","",'Payments Export'!B3591)</f>
        <v/>
      </c>
      <c r="C3587" s="7" t="str">
        <f>IF(IFERROR(VALUE('Payments Export'!H3591),'Payments Export'!H3591)&lt;&gt;0,IFERROR(VALUE('Payments Export'!H3591),'Payments Export'!H3591),"")</f>
        <v/>
      </c>
      <c r="D3587" s="7" t="str">
        <f>IF('Payments Export'!I3591="","",'Payments Export'!I3591)</f>
        <v/>
      </c>
      <c r="E3587" s="7" t="str">
        <f t="shared" si="112"/>
        <v/>
      </c>
      <c r="F3587" s="7" t="str">
        <f>IF('Payments Export'!A3591="","",'Payments Export'!N3591)</f>
        <v/>
      </c>
      <c r="G3587" s="7" t="str">
        <f>IF('Payments Export'!A3591="","",'Payments Export'!O3591)</f>
        <v/>
      </c>
      <c r="H3587" s="7" t="str">
        <f>IF('Payments Export'!B3591="","",G3587-F3587)</f>
        <v/>
      </c>
      <c r="I3587" s="3" t="str">
        <f>IF(C3587&lt;&gt;"",_xlfn.XLOOKUP(IFERROR(VALUE(C3587),C3587),'Items database'!A:A,'Items database'!B:B),(_xlfn.XLOOKUP(LEFT(E3587,3),Services,Services,"")))</f>
        <v/>
      </c>
      <c r="J3587" s="3" t="str">
        <f t="shared" si="113"/>
        <v/>
      </c>
    </row>
    <row r="3588" spans="1:10" x14ac:dyDescent="0.35">
      <c r="A3588" s="7" t="str">
        <f>IF('Payments Export'!A3592="","",'Payments Export'!A3592)</f>
        <v/>
      </c>
      <c r="B3588" s="7" t="str">
        <f>IF('Payments Export'!A3592="","",'Payments Export'!B3592)</f>
        <v/>
      </c>
      <c r="C3588" s="7" t="str">
        <f>IF(IFERROR(VALUE('Payments Export'!H3592),'Payments Export'!H3592)&lt;&gt;0,IFERROR(VALUE('Payments Export'!H3592),'Payments Export'!H3592),"")</f>
        <v/>
      </c>
      <c r="D3588" s="7" t="str">
        <f>IF('Payments Export'!I3592="","",'Payments Export'!I3592)</f>
        <v/>
      </c>
      <c r="E3588" s="7" t="str">
        <f t="shared" si="112"/>
        <v/>
      </c>
      <c r="F3588" s="7" t="str">
        <f>IF('Payments Export'!A3592="","",'Payments Export'!N3592)</f>
        <v/>
      </c>
      <c r="G3588" s="7" t="str">
        <f>IF('Payments Export'!A3592="","",'Payments Export'!O3592)</f>
        <v/>
      </c>
      <c r="H3588" s="7" t="str">
        <f>IF('Payments Export'!B3592="","",G3588-F3588)</f>
        <v/>
      </c>
      <c r="I3588" s="3" t="str">
        <f>IF(C3588&lt;&gt;"",_xlfn.XLOOKUP(IFERROR(VALUE(C3588),C3588),'Items database'!A:A,'Items database'!B:B),(_xlfn.XLOOKUP(LEFT(E3588,3),Services,Services,"")))</f>
        <v/>
      </c>
      <c r="J3588" s="3" t="str">
        <f t="shared" si="113"/>
        <v/>
      </c>
    </row>
    <row r="3589" spans="1:10" x14ac:dyDescent="0.35">
      <c r="A3589" s="7" t="str">
        <f>IF('Payments Export'!A3593="","",'Payments Export'!A3593)</f>
        <v/>
      </c>
      <c r="B3589" s="7" t="str">
        <f>IF('Payments Export'!A3593="","",'Payments Export'!B3593)</f>
        <v/>
      </c>
      <c r="C3589" s="7" t="str">
        <f>IF(IFERROR(VALUE('Payments Export'!H3593),'Payments Export'!H3593)&lt;&gt;0,IFERROR(VALUE('Payments Export'!H3593),'Payments Export'!H3593),"")</f>
        <v/>
      </c>
      <c r="D3589" s="7" t="str">
        <f>IF('Payments Export'!I3593="","",'Payments Export'!I3593)</f>
        <v/>
      </c>
      <c r="E3589" s="7" t="str">
        <f t="shared" si="112"/>
        <v/>
      </c>
      <c r="F3589" s="7" t="str">
        <f>IF('Payments Export'!A3593="","",'Payments Export'!N3593)</f>
        <v/>
      </c>
      <c r="G3589" s="7" t="str">
        <f>IF('Payments Export'!A3593="","",'Payments Export'!O3593)</f>
        <v/>
      </c>
      <c r="H3589" s="7" t="str">
        <f>IF('Payments Export'!B3593="","",G3589-F3589)</f>
        <v/>
      </c>
      <c r="I3589" s="3" t="str">
        <f>IF(C3589&lt;&gt;"",_xlfn.XLOOKUP(IFERROR(VALUE(C3589),C3589),'Items database'!A:A,'Items database'!B:B),(_xlfn.XLOOKUP(LEFT(E3589,3),Services,Services,"")))</f>
        <v/>
      </c>
      <c r="J3589" s="3" t="str">
        <f t="shared" si="113"/>
        <v/>
      </c>
    </row>
    <row r="3590" spans="1:10" x14ac:dyDescent="0.35">
      <c r="A3590" s="7" t="str">
        <f>IF('Payments Export'!A3594="","",'Payments Export'!A3594)</f>
        <v/>
      </c>
      <c r="B3590" s="7" t="str">
        <f>IF('Payments Export'!A3594="","",'Payments Export'!B3594)</f>
        <v/>
      </c>
      <c r="C3590" s="7" t="str">
        <f>IF(IFERROR(VALUE('Payments Export'!H3594),'Payments Export'!H3594)&lt;&gt;0,IFERROR(VALUE('Payments Export'!H3594),'Payments Export'!H3594),"")</f>
        <v/>
      </c>
      <c r="D3590" s="7" t="str">
        <f>IF('Payments Export'!I3594="","",'Payments Export'!I3594)</f>
        <v/>
      </c>
      <c r="E3590" s="7" t="str">
        <f t="shared" si="112"/>
        <v/>
      </c>
      <c r="F3590" s="7" t="str">
        <f>IF('Payments Export'!A3594="","",'Payments Export'!N3594)</f>
        <v/>
      </c>
      <c r="G3590" s="7" t="str">
        <f>IF('Payments Export'!A3594="","",'Payments Export'!O3594)</f>
        <v/>
      </c>
      <c r="H3590" s="7" t="str">
        <f>IF('Payments Export'!B3594="","",G3590-F3590)</f>
        <v/>
      </c>
      <c r="I3590" s="3" t="str">
        <f>IF(C3590&lt;&gt;"",_xlfn.XLOOKUP(IFERROR(VALUE(C3590),C3590),'Items database'!A:A,'Items database'!B:B),(_xlfn.XLOOKUP(LEFT(E3590,3),Services,Services,"")))</f>
        <v/>
      </c>
      <c r="J3590" s="3" t="str">
        <f t="shared" si="113"/>
        <v/>
      </c>
    </row>
    <row r="3591" spans="1:10" x14ac:dyDescent="0.35">
      <c r="A3591" s="7" t="str">
        <f>IF('Payments Export'!A3595="","",'Payments Export'!A3595)</f>
        <v/>
      </c>
      <c r="B3591" s="7" t="str">
        <f>IF('Payments Export'!A3595="","",'Payments Export'!B3595)</f>
        <v/>
      </c>
      <c r="C3591" s="7" t="str">
        <f>IF(IFERROR(VALUE('Payments Export'!H3595),'Payments Export'!H3595)&lt;&gt;0,IFERROR(VALUE('Payments Export'!H3595),'Payments Export'!H3595),"")</f>
        <v/>
      </c>
      <c r="D3591" s="7" t="str">
        <f>IF('Payments Export'!I3595="","",'Payments Export'!I3595)</f>
        <v/>
      </c>
      <c r="E3591" s="7" t="str">
        <f t="shared" si="112"/>
        <v/>
      </c>
      <c r="F3591" s="7" t="str">
        <f>IF('Payments Export'!A3595="","",'Payments Export'!N3595)</f>
        <v/>
      </c>
      <c r="G3591" s="7" t="str">
        <f>IF('Payments Export'!A3595="","",'Payments Export'!O3595)</f>
        <v/>
      </c>
      <c r="H3591" s="7" t="str">
        <f>IF('Payments Export'!B3595="","",G3591-F3591)</f>
        <v/>
      </c>
      <c r="I3591" s="3" t="str">
        <f>IF(C3591&lt;&gt;"",_xlfn.XLOOKUP(IFERROR(VALUE(C3591),C3591),'Items database'!A:A,'Items database'!B:B),(_xlfn.XLOOKUP(LEFT(E3591,3),Services,Services,"")))</f>
        <v/>
      </c>
      <c r="J3591" s="3" t="str">
        <f t="shared" si="113"/>
        <v/>
      </c>
    </row>
    <row r="3592" spans="1:10" x14ac:dyDescent="0.35">
      <c r="A3592" s="7" t="str">
        <f>IF('Payments Export'!A3596="","",'Payments Export'!A3596)</f>
        <v/>
      </c>
      <c r="B3592" s="7" t="str">
        <f>IF('Payments Export'!A3596="","",'Payments Export'!B3596)</f>
        <v/>
      </c>
      <c r="C3592" s="7" t="str">
        <f>IF(IFERROR(VALUE('Payments Export'!H3596),'Payments Export'!H3596)&lt;&gt;0,IFERROR(VALUE('Payments Export'!H3596),'Payments Export'!H3596),"")</f>
        <v/>
      </c>
      <c r="D3592" s="7" t="str">
        <f>IF('Payments Export'!I3596="","",'Payments Export'!I3596)</f>
        <v/>
      </c>
      <c r="E3592" s="7" t="str">
        <f t="shared" si="112"/>
        <v/>
      </c>
      <c r="F3592" s="7" t="str">
        <f>IF('Payments Export'!A3596="","",'Payments Export'!N3596)</f>
        <v/>
      </c>
      <c r="G3592" s="7" t="str">
        <f>IF('Payments Export'!A3596="","",'Payments Export'!O3596)</f>
        <v/>
      </c>
      <c r="H3592" s="7" t="str">
        <f>IF('Payments Export'!B3596="","",G3592-F3592)</f>
        <v/>
      </c>
      <c r="I3592" s="3" t="str">
        <f>IF(C3592&lt;&gt;"",_xlfn.XLOOKUP(IFERROR(VALUE(C3592),C3592),'Items database'!A:A,'Items database'!B:B),(_xlfn.XLOOKUP(LEFT(E3592,3),Services,Services,"")))</f>
        <v/>
      </c>
      <c r="J3592" s="3" t="str">
        <f t="shared" si="113"/>
        <v/>
      </c>
    </row>
    <row r="3593" spans="1:10" x14ac:dyDescent="0.35">
      <c r="A3593" s="7" t="str">
        <f>IF('Payments Export'!A3597="","",'Payments Export'!A3597)</f>
        <v/>
      </c>
      <c r="B3593" s="7" t="str">
        <f>IF('Payments Export'!A3597="","",'Payments Export'!B3597)</f>
        <v/>
      </c>
      <c r="C3593" s="7" t="str">
        <f>IF(IFERROR(VALUE('Payments Export'!H3597),'Payments Export'!H3597)&lt;&gt;0,IFERROR(VALUE('Payments Export'!H3597),'Payments Export'!H3597),"")</f>
        <v/>
      </c>
      <c r="D3593" s="7" t="str">
        <f>IF('Payments Export'!I3597="","",'Payments Export'!I3597)</f>
        <v/>
      </c>
      <c r="E3593" s="7" t="str">
        <f t="shared" si="112"/>
        <v/>
      </c>
      <c r="F3593" s="7" t="str">
        <f>IF('Payments Export'!A3597="","",'Payments Export'!N3597)</f>
        <v/>
      </c>
      <c r="G3593" s="7" t="str">
        <f>IF('Payments Export'!A3597="","",'Payments Export'!O3597)</f>
        <v/>
      </c>
      <c r="H3593" s="7" t="str">
        <f>IF('Payments Export'!B3597="","",G3593-F3593)</f>
        <v/>
      </c>
      <c r="I3593" s="3" t="str">
        <f>IF(C3593&lt;&gt;"",_xlfn.XLOOKUP(IFERROR(VALUE(C3593),C3593),'Items database'!A:A,'Items database'!B:B),(_xlfn.XLOOKUP(LEFT(E3593,3),Services,Services,"")))</f>
        <v/>
      </c>
      <c r="J3593" s="3" t="str">
        <f t="shared" si="113"/>
        <v/>
      </c>
    </row>
    <row r="3594" spans="1:10" x14ac:dyDescent="0.35">
      <c r="A3594" s="7" t="str">
        <f>IF('Payments Export'!A3598="","",'Payments Export'!A3598)</f>
        <v/>
      </c>
      <c r="B3594" s="7" t="str">
        <f>IF('Payments Export'!A3598="","",'Payments Export'!B3598)</f>
        <v/>
      </c>
      <c r="C3594" s="7" t="str">
        <f>IF(IFERROR(VALUE('Payments Export'!H3598),'Payments Export'!H3598)&lt;&gt;0,IFERROR(VALUE('Payments Export'!H3598),'Payments Export'!H3598),"")</f>
        <v/>
      </c>
      <c r="D3594" s="7" t="str">
        <f>IF('Payments Export'!I3598="","",'Payments Export'!I3598)</f>
        <v/>
      </c>
      <c r="E3594" s="7" t="str">
        <f t="shared" si="112"/>
        <v/>
      </c>
      <c r="F3594" s="7" t="str">
        <f>IF('Payments Export'!A3598="","",'Payments Export'!N3598)</f>
        <v/>
      </c>
      <c r="G3594" s="7" t="str">
        <f>IF('Payments Export'!A3598="","",'Payments Export'!O3598)</f>
        <v/>
      </c>
      <c r="H3594" s="7" t="str">
        <f>IF('Payments Export'!B3598="","",G3594-F3594)</f>
        <v/>
      </c>
      <c r="I3594" s="3" t="str">
        <f>IF(C3594&lt;&gt;"",_xlfn.XLOOKUP(IFERROR(VALUE(C3594),C3594),'Items database'!A:A,'Items database'!B:B),(_xlfn.XLOOKUP(LEFT(E3594,3),Services,Services,"")))</f>
        <v/>
      </c>
      <c r="J3594" s="3" t="str">
        <f t="shared" si="113"/>
        <v/>
      </c>
    </row>
    <row r="3595" spans="1:10" x14ac:dyDescent="0.35">
      <c r="A3595" s="7" t="str">
        <f>IF('Payments Export'!A3599="","",'Payments Export'!A3599)</f>
        <v/>
      </c>
      <c r="B3595" s="7" t="str">
        <f>IF('Payments Export'!A3599="","",'Payments Export'!B3599)</f>
        <v/>
      </c>
      <c r="C3595" s="7" t="str">
        <f>IF(IFERROR(VALUE('Payments Export'!H3599),'Payments Export'!H3599)&lt;&gt;0,IFERROR(VALUE('Payments Export'!H3599),'Payments Export'!H3599),"")</f>
        <v/>
      </c>
      <c r="D3595" s="7" t="str">
        <f>IF('Payments Export'!I3599="","",'Payments Export'!I3599)</f>
        <v/>
      </c>
      <c r="E3595" s="7" t="str">
        <f t="shared" si="112"/>
        <v/>
      </c>
      <c r="F3595" s="7" t="str">
        <f>IF('Payments Export'!A3599="","",'Payments Export'!N3599)</f>
        <v/>
      </c>
      <c r="G3595" s="7" t="str">
        <f>IF('Payments Export'!A3599="","",'Payments Export'!O3599)</f>
        <v/>
      </c>
      <c r="H3595" s="7" t="str">
        <f>IF('Payments Export'!B3599="","",G3595-F3595)</f>
        <v/>
      </c>
      <c r="I3595" s="3" t="str">
        <f>IF(C3595&lt;&gt;"",_xlfn.XLOOKUP(IFERROR(VALUE(C3595),C3595),'Items database'!A:A,'Items database'!B:B),(_xlfn.XLOOKUP(LEFT(E3595,3),Services,Services,"")))</f>
        <v/>
      </c>
      <c r="J3595" s="3" t="str">
        <f t="shared" si="113"/>
        <v/>
      </c>
    </row>
    <row r="3596" spans="1:10" x14ac:dyDescent="0.35">
      <c r="A3596" s="7" t="str">
        <f>IF('Payments Export'!A3600="","",'Payments Export'!A3600)</f>
        <v/>
      </c>
      <c r="B3596" s="7" t="str">
        <f>IF('Payments Export'!A3600="","",'Payments Export'!B3600)</f>
        <v/>
      </c>
      <c r="C3596" s="7" t="str">
        <f>IF(IFERROR(VALUE('Payments Export'!H3600),'Payments Export'!H3600)&lt;&gt;0,IFERROR(VALUE('Payments Export'!H3600),'Payments Export'!H3600),"")</f>
        <v/>
      </c>
      <c r="D3596" s="7" t="str">
        <f>IF('Payments Export'!I3600="","",'Payments Export'!I3600)</f>
        <v/>
      </c>
      <c r="E3596" s="7" t="str">
        <f t="shared" si="112"/>
        <v/>
      </c>
      <c r="F3596" s="7" t="str">
        <f>IF('Payments Export'!A3600="","",'Payments Export'!N3600)</f>
        <v/>
      </c>
      <c r="G3596" s="7" t="str">
        <f>IF('Payments Export'!A3600="","",'Payments Export'!O3600)</f>
        <v/>
      </c>
      <c r="H3596" s="7" t="str">
        <f>IF('Payments Export'!B3600="","",G3596-F3596)</f>
        <v/>
      </c>
      <c r="I3596" s="3" t="str">
        <f>IF(C3596&lt;&gt;"",_xlfn.XLOOKUP(IFERROR(VALUE(C3596),C3596),'Items database'!A:A,'Items database'!B:B),(_xlfn.XLOOKUP(LEFT(E3596,3),Services,Services,"")))</f>
        <v/>
      </c>
      <c r="J3596" s="3" t="str">
        <f t="shared" si="113"/>
        <v/>
      </c>
    </row>
    <row r="3597" spans="1:10" x14ac:dyDescent="0.35">
      <c r="A3597" s="7" t="str">
        <f>IF('Payments Export'!A3601="","",'Payments Export'!A3601)</f>
        <v/>
      </c>
      <c r="B3597" s="7" t="str">
        <f>IF('Payments Export'!A3601="","",'Payments Export'!B3601)</f>
        <v/>
      </c>
      <c r="C3597" s="7" t="str">
        <f>IF(IFERROR(VALUE('Payments Export'!H3601),'Payments Export'!H3601)&lt;&gt;0,IFERROR(VALUE('Payments Export'!H3601),'Payments Export'!H3601),"")</f>
        <v/>
      </c>
      <c r="D3597" s="7" t="str">
        <f>IF('Payments Export'!I3601="","",'Payments Export'!I3601)</f>
        <v/>
      </c>
      <c r="E3597" s="7" t="str">
        <f t="shared" si="112"/>
        <v/>
      </c>
      <c r="F3597" s="7" t="str">
        <f>IF('Payments Export'!A3601="","",'Payments Export'!N3601)</f>
        <v/>
      </c>
      <c r="G3597" s="7" t="str">
        <f>IF('Payments Export'!A3601="","",'Payments Export'!O3601)</f>
        <v/>
      </c>
      <c r="H3597" s="7" t="str">
        <f>IF('Payments Export'!B3601="","",G3597-F3597)</f>
        <v/>
      </c>
      <c r="I3597" s="3" t="str">
        <f>IF(C3597&lt;&gt;"",_xlfn.XLOOKUP(IFERROR(VALUE(C3597),C3597),'Items database'!A:A,'Items database'!B:B),(_xlfn.XLOOKUP(LEFT(E3597,3),Services,Services,"")))</f>
        <v/>
      </c>
      <c r="J3597" s="3" t="str">
        <f t="shared" si="113"/>
        <v/>
      </c>
    </row>
    <row r="3598" spans="1:10" x14ac:dyDescent="0.35">
      <c r="A3598" s="7" t="str">
        <f>IF('Payments Export'!A3602="","",'Payments Export'!A3602)</f>
        <v/>
      </c>
      <c r="B3598" s="7" t="str">
        <f>IF('Payments Export'!A3602="","",'Payments Export'!B3602)</f>
        <v/>
      </c>
      <c r="C3598" s="7" t="str">
        <f>IF(IFERROR(VALUE('Payments Export'!H3602),'Payments Export'!H3602)&lt;&gt;0,IFERROR(VALUE('Payments Export'!H3602),'Payments Export'!H3602),"")</f>
        <v/>
      </c>
      <c r="D3598" s="7" t="str">
        <f>IF('Payments Export'!I3602="","",'Payments Export'!I3602)</f>
        <v/>
      </c>
      <c r="E3598" s="7" t="str">
        <f t="shared" si="112"/>
        <v/>
      </c>
      <c r="F3598" s="7" t="str">
        <f>IF('Payments Export'!A3602="","",'Payments Export'!N3602)</f>
        <v/>
      </c>
      <c r="G3598" s="7" t="str">
        <f>IF('Payments Export'!A3602="","",'Payments Export'!O3602)</f>
        <v/>
      </c>
      <c r="H3598" s="7" t="str">
        <f>IF('Payments Export'!B3602="","",G3598-F3598)</f>
        <v/>
      </c>
      <c r="I3598" s="3" t="str">
        <f>IF(C3598&lt;&gt;"",_xlfn.XLOOKUP(IFERROR(VALUE(C3598),C3598),'Items database'!A:A,'Items database'!B:B),(_xlfn.XLOOKUP(LEFT(E3598,3),Services,Services,"")))</f>
        <v/>
      </c>
      <c r="J3598" s="3" t="str">
        <f t="shared" si="113"/>
        <v/>
      </c>
    </row>
    <row r="3599" spans="1:10" x14ac:dyDescent="0.35">
      <c r="A3599" s="7" t="str">
        <f>IF('Payments Export'!A3603="","",'Payments Export'!A3603)</f>
        <v/>
      </c>
      <c r="B3599" s="7" t="str">
        <f>IF('Payments Export'!A3603="","",'Payments Export'!B3603)</f>
        <v/>
      </c>
      <c r="C3599" s="7" t="str">
        <f>IF(IFERROR(VALUE('Payments Export'!H3603),'Payments Export'!H3603)&lt;&gt;0,IFERROR(VALUE('Payments Export'!H3603),'Payments Export'!H3603),"")</f>
        <v/>
      </c>
      <c r="D3599" s="7" t="str">
        <f>IF('Payments Export'!I3603="","",'Payments Export'!I3603)</f>
        <v/>
      </c>
      <c r="E3599" s="7" t="str">
        <f t="shared" si="112"/>
        <v/>
      </c>
      <c r="F3599" s="7" t="str">
        <f>IF('Payments Export'!A3603="","",'Payments Export'!N3603)</f>
        <v/>
      </c>
      <c r="G3599" s="7" t="str">
        <f>IF('Payments Export'!A3603="","",'Payments Export'!O3603)</f>
        <v/>
      </c>
      <c r="H3599" s="7" t="str">
        <f>IF('Payments Export'!B3603="","",G3599-F3599)</f>
        <v/>
      </c>
      <c r="I3599" s="3" t="str">
        <f>IF(C3599&lt;&gt;"",_xlfn.XLOOKUP(IFERROR(VALUE(C3599),C3599),'Items database'!A:A,'Items database'!B:B),(_xlfn.XLOOKUP(LEFT(E3599,3),Services,Services,"")))</f>
        <v/>
      </c>
      <c r="J3599" s="3" t="str">
        <f t="shared" si="113"/>
        <v/>
      </c>
    </row>
    <row r="3600" spans="1:10" x14ac:dyDescent="0.35">
      <c r="A3600" s="7" t="str">
        <f>IF('Payments Export'!A3604="","",'Payments Export'!A3604)</f>
        <v/>
      </c>
      <c r="B3600" s="7" t="str">
        <f>IF('Payments Export'!A3604="","",'Payments Export'!B3604)</f>
        <v/>
      </c>
      <c r="C3600" s="7" t="str">
        <f>IF(IFERROR(VALUE('Payments Export'!H3604),'Payments Export'!H3604)&lt;&gt;0,IFERROR(VALUE('Payments Export'!H3604),'Payments Export'!H3604),"")</f>
        <v/>
      </c>
      <c r="D3600" s="7" t="str">
        <f>IF('Payments Export'!I3604="","",'Payments Export'!I3604)</f>
        <v/>
      </c>
      <c r="E3600" s="7" t="str">
        <f t="shared" si="112"/>
        <v/>
      </c>
      <c r="F3600" s="7" t="str">
        <f>IF('Payments Export'!A3604="","",'Payments Export'!N3604)</f>
        <v/>
      </c>
      <c r="G3600" s="7" t="str">
        <f>IF('Payments Export'!A3604="","",'Payments Export'!O3604)</f>
        <v/>
      </c>
      <c r="H3600" s="7" t="str">
        <f>IF('Payments Export'!B3604="","",G3600-F3600)</f>
        <v/>
      </c>
      <c r="I3600" s="3" t="str">
        <f>IF(C3600&lt;&gt;"",_xlfn.XLOOKUP(IFERROR(VALUE(C3600),C3600),'Items database'!A:A,'Items database'!B:B),(_xlfn.XLOOKUP(LEFT(E3600,3),Services,Services,"")))</f>
        <v/>
      </c>
      <c r="J3600" s="3" t="str">
        <f t="shared" si="113"/>
        <v/>
      </c>
    </row>
    <row r="3601" spans="1:10" x14ac:dyDescent="0.35">
      <c r="A3601" s="7" t="str">
        <f>IF('Payments Export'!A3605="","",'Payments Export'!A3605)</f>
        <v/>
      </c>
      <c r="B3601" s="7" t="str">
        <f>IF('Payments Export'!A3605="","",'Payments Export'!B3605)</f>
        <v/>
      </c>
      <c r="C3601" s="7" t="str">
        <f>IF(IFERROR(VALUE('Payments Export'!H3605),'Payments Export'!H3605)&lt;&gt;0,IFERROR(VALUE('Payments Export'!H3605),'Payments Export'!H3605),"")</f>
        <v/>
      </c>
      <c r="D3601" s="7" t="str">
        <f>IF('Payments Export'!I3605="","",'Payments Export'!I3605)</f>
        <v/>
      </c>
      <c r="E3601" s="7" t="str">
        <f t="shared" si="112"/>
        <v/>
      </c>
      <c r="F3601" s="7" t="str">
        <f>IF('Payments Export'!A3605="","",'Payments Export'!N3605)</f>
        <v/>
      </c>
      <c r="G3601" s="7" t="str">
        <f>IF('Payments Export'!A3605="","",'Payments Export'!O3605)</f>
        <v/>
      </c>
      <c r="H3601" s="7" t="str">
        <f>IF('Payments Export'!B3605="","",G3601-F3601)</f>
        <v/>
      </c>
      <c r="I3601" s="3" t="str">
        <f>IF(C3601&lt;&gt;"",_xlfn.XLOOKUP(IFERROR(VALUE(C3601),C3601),'Items database'!A:A,'Items database'!B:B),(_xlfn.XLOOKUP(LEFT(E3601,3),Services,Services,"")))</f>
        <v/>
      </c>
      <c r="J3601" s="3" t="str">
        <f t="shared" si="113"/>
        <v/>
      </c>
    </row>
    <row r="3602" spans="1:10" x14ac:dyDescent="0.35">
      <c r="A3602" s="7" t="str">
        <f>IF('Payments Export'!A3606="","",'Payments Export'!A3606)</f>
        <v/>
      </c>
      <c r="B3602" s="7" t="str">
        <f>IF('Payments Export'!A3606="","",'Payments Export'!B3606)</f>
        <v/>
      </c>
      <c r="C3602" s="7" t="str">
        <f>IF(IFERROR(VALUE('Payments Export'!H3606),'Payments Export'!H3606)&lt;&gt;0,IFERROR(VALUE('Payments Export'!H3606),'Payments Export'!H3606),"")</f>
        <v/>
      </c>
      <c r="D3602" s="7" t="str">
        <f>IF('Payments Export'!I3606="","",'Payments Export'!I3606)</f>
        <v/>
      </c>
      <c r="E3602" s="7" t="str">
        <f t="shared" si="112"/>
        <v/>
      </c>
      <c r="F3602" s="7" t="str">
        <f>IF('Payments Export'!A3606="","",'Payments Export'!N3606)</f>
        <v/>
      </c>
      <c r="G3602" s="7" t="str">
        <f>IF('Payments Export'!A3606="","",'Payments Export'!O3606)</f>
        <v/>
      </c>
      <c r="H3602" s="7" t="str">
        <f>IF('Payments Export'!B3606="","",G3602-F3602)</f>
        <v/>
      </c>
      <c r="I3602" s="3" t="str">
        <f>IF(C3602&lt;&gt;"",_xlfn.XLOOKUP(IFERROR(VALUE(C3602),C3602),'Items database'!A:A,'Items database'!B:B),(_xlfn.XLOOKUP(LEFT(E3602,3),Services,Services,"")))</f>
        <v/>
      </c>
      <c r="J3602" s="3" t="str">
        <f t="shared" si="113"/>
        <v/>
      </c>
    </row>
    <row r="3603" spans="1:10" x14ac:dyDescent="0.35">
      <c r="A3603" s="7" t="str">
        <f>IF('Payments Export'!A3607="","",'Payments Export'!A3607)</f>
        <v/>
      </c>
      <c r="B3603" s="7" t="str">
        <f>IF('Payments Export'!A3607="","",'Payments Export'!B3607)</f>
        <v/>
      </c>
      <c r="C3603" s="7" t="str">
        <f>IF(IFERROR(VALUE('Payments Export'!H3607),'Payments Export'!H3607)&lt;&gt;0,IFERROR(VALUE('Payments Export'!H3607),'Payments Export'!H3607),"")</f>
        <v/>
      </c>
      <c r="D3603" s="7" t="str">
        <f>IF('Payments Export'!I3607="","",'Payments Export'!I3607)</f>
        <v/>
      </c>
      <c r="E3603" s="7" t="str">
        <f t="shared" si="112"/>
        <v/>
      </c>
      <c r="F3603" s="7" t="str">
        <f>IF('Payments Export'!A3607="","",'Payments Export'!N3607)</f>
        <v/>
      </c>
      <c r="G3603" s="7" t="str">
        <f>IF('Payments Export'!A3607="","",'Payments Export'!O3607)</f>
        <v/>
      </c>
      <c r="H3603" s="7" t="str">
        <f>IF('Payments Export'!B3607="","",G3603-F3603)</f>
        <v/>
      </c>
      <c r="I3603" s="3" t="str">
        <f>IF(C3603&lt;&gt;"",_xlfn.XLOOKUP(IFERROR(VALUE(C3603),C3603),'Items database'!A:A,'Items database'!B:B),(_xlfn.XLOOKUP(LEFT(E3603,3),Services,Services,"")))</f>
        <v/>
      </c>
      <c r="J3603" s="3" t="str">
        <f t="shared" si="113"/>
        <v/>
      </c>
    </row>
    <row r="3604" spans="1:10" x14ac:dyDescent="0.35">
      <c r="A3604" s="7" t="str">
        <f>IF('Payments Export'!A3608="","",'Payments Export'!A3608)</f>
        <v/>
      </c>
      <c r="B3604" s="7" t="str">
        <f>IF('Payments Export'!A3608="","",'Payments Export'!B3608)</f>
        <v/>
      </c>
      <c r="C3604" s="7" t="str">
        <f>IF(IFERROR(VALUE('Payments Export'!H3608),'Payments Export'!H3608)&lt;&gt;0,IFERROR(VALUE('Payments Export'!H3608),'Payments Export'!H3608),"")</f>
        <v/>
      </c>
      <c r="D3604" s="7" t="str">
        <f>IF('Payments Export'!I3608="","",'Payments Export'!I3608)</f>
        <v/>
      </c>
      <c r="E3604" s="7" t="str">
        <f t="shared" si="112"/>
        <v/>
      </c>
      <c r="F3604" s="7" t="str">
        <f>IF('Payments Export'!A3608="","",'Payments Export'!N3608)</f>
        <v/>
      </c>
      <c r="G3604" s="7" t="str">
        <f>IF('Payments Export'!A3608="","",'Payments Export'!O3608)</f>
        <v/>
      </c>
      <c r="H3604" s="7" t="str">
        <f>IF('Payments Export'!B3608="","",G3604-F3604)</f>
        <v/>
      </c>
      <c r="I3604" s="3" t="str">
        <f>IF(C3604&lt;&gt;"",_xlfn.XLOOKUP(IFERROR(VALUE(C3604),C3604),'Items database'!A:A,'Items database'!B:B),(_xlfn.XLOOKUP(LEFT(E3604,3),Services,Services,"")))</f>
        <v/>
      </c>
      <c r="J3604" s="3" t="str">
        <f t="shared" si="113"/>
        <v/>
      </c>
    </row>
    <row r="3605" spans="1:10" x14ac:dyDescent="0.35">
      <c r="A3605" s="7" t="str">
        <f>IF('Payments Export'!A3609="","",'Payments Export'!A3609)</f>
        <v/>
      </c>
      <c r="B3605" s="7" t="str">
        <f>IF('Payments Export'!A3609="","",'Payments Export'!B3609)</f>
        <v/>
      </c>
      <c r="C3605" s="7" t="str">
        <f>IF(IFERROR(VALUE('Payments Export'!H3609),'Payments Export'!H3609)&lt;&gt;0,IFERROR(VALUE('Payments Export'!H3609),'Payments Export'!H3609),"")</f>
        <v/>
      </c>
      <c r="D3605" s="7" t="str">
        <f>IF('Payments Export'!I3609="","",'Payments Export'!I3609)</f>
        <v/>
      </c>
      <c r="E3605" s="7" t="str">
        <f t="shared" si="112"/>
        <v/>
      </c>
      <c r="F3605" s="7" t="str">
        <f>IF('Payments Export'!A3609="","",'Payments Export'!N3609)</f>
        <v/>
      </c>
      <c r="G3605" s="7" t="str">
        <f>IF('Payments Export'!A3609="","",'Payments Export'!O3609)</f>
        <v/>
      </c>
      <c r="H3605" s="7" t="str">
        <f>IF('Payments Export'!B3609="","",G3605-F3605)</f>
        <v/>
      </c>
      <c r="I3605" s="3" t="str">
        <f>IF(C3605&lt;&gt;"",_xlfn.XLOOKUP(IFERROR(VALUE(C3605),C3605),'Items database'!A:A,'Items database'!B:B),(_xlfn.XLOOKUP(LEFT(E3605,3),Services,Services,"")))</f>
        <v/>
      </c>
      <c r="J3605" s="3" t="str">
        <f t="shared" si="113"/>
        <v/>
      </c>
    </row>
    <row r="3606" spans="1:10" x14ac:dyDescent="0.35">
      <c r="A3606" s="7" t="str">
        <f>IF('Payments Export'!A3610="","",'Payments Export'!A3610)</f>
        <v/>
      </c>
      <c r="B3606" s="7" t="str">
        <f>IF('Payments Export'!A3610="","",'Payments Export'!B3610)</f>
        <v/>
      </c>
      <c r="C3606" s="7" t="str">
        <f>IF(IFERROR(VALUE('Payments Export'!H3610),'Payments Export'!H3610)&lt;&gt;0,IFERROR(VALUE('Payments Export'!H3610),'Payments Export'!H3610),"")</f>
        <v/>
      </c>
      <c r="D3606" s="7" t="str">
        <f>IF('Payments Export'!I3610="","",'Payments Export'!I3610)</f>
        <v/>
      </c>
      <c r="E3606" s="7" t="str">
        <f t="shared" si="112"/>
        <v/>
      </c>
      <c r="F3606" s="7" t="str">
        <f>IF('Payments Export'!A3610="","",'Payments Export'!N3610)</f>
        <v/>
      </c>
      <c r="G3606" s="7" t="str">
        <f>IF('Payments Export'!A3610="","",'Payments Export'!O3610)</f>
        <v/>
      </c>
      <c r="H3606" s="7" t="str">
        <f>IF('Payments Export'!B3610="","",G3606-F3606)</f>
        <v/>
      </c>
      <c r="I3606" s="3" t="str">
        <f>IF(C3606&lt;&gt;"",_xlfn.XLOOKUP(IFERROR(VALUE(C3606),C3606),'Items database'!A:A,'Items database'!B:B),(_xlfn.XLOOKUP(LEFT(E3606,3),Services,Services,"")))</f>
        <v/>
      </c>
      <c r="J3606" s="3" t="str">
        <f t="shared" si="113"/>
        <v/>
      </c>
    </row>
    <row r="3607" spans="1:10" x14ac:dyDescent="0.35">
      <c r="A3607" s="7" t="str">
        <f>IF('Payments Export'!A3611="","",'Payments Export'!A3611)</f>
        <v/>
      </c>
      <c r="B3607" s="7" t="str">
        <f>IF('Payments Export'!A3611="","",'Payments Export'!B3611)</f>
        <v/>
      </c>
      <c r="C3607" s="7" t="str">
        <f>IF(IFERROR(VALUE('Payments Export'!H3611),'Payments Export'!H3611)&lt;&gt;0,IFERROR(VALUE('Payments Export'!H3611),'Payments Export'!H3611),"")</f>
        <v/>
      </c>
      <c r="D3607" s="7" t="str">
        <f>IF('Payments Export'!I3611="","",'Payments Export'!I3611)</f>
        <v/>
      </c>
      <c r="E3607" s="7" t="str">
        <f t="shared" si="112"/>
        <v/>
      </c>
      <c r="F3607" s="7" t="str">
        <f>IF('Payments Export'!A3611="","",'Payments Export'!N3611)</f>
        <v/>
      </c>
      <c r="G3607" s="7" t="str">
        <f>IF('Payments Export'!A3611="","",'Payments Export'!O3611)</f>
        <v/>
      </c>
      <c r="H3607" s="7" t="str">
        <f>IF('Payments Export'!B3611="","",G3607-F3607)</f>
        <v/>
      </c>
      <c r="I3607" s="3" t="str">
        <f>IF(C3607&lt;&gt;"",_xlfn.XLOOKUP(IFERROR(VALUE(C3607),C3607),'Items database'!A:A,'Items database'!B:B),(_xlfn.XLOOKUP(LEFT(E3607,3),Services,Services,"")))</f>
        <v/>
      </c>
      <c r="J3607" s="3" t="str">
        <f t="shared" si="113"/>
        <v/>
      </c>
    </row>
    <row r="3608" spans="1:10" x14ac:dyDescent="0.35">
      <c r="A3608" s="7" t="str">
        <f>IF('Payments Export'!A3612="","",'Payments Export'!A3612)</f>
        <v/>
      </c>
      <c r="B3608" s="7" t="str">
        <f>IF('Payments Export'!A3612="","",'Payments Export'!B3612)</f>
        <v/>
      </c>
      <c r="C3608" s="7" t="str">
        <f>IF(IFERROR(VALUE('Payments Export'!H3612),'Payments Export'!H3612)&lt;&gt;0,IFERROR(VALUE('Payments Export'!H3612),'Payments Export'!H3612),"")</f>
        <v/>
      </c>
      <c r="D3608" s="7" t="str">
        <f>IF('Payments Export'!I3612="","",'Payments Export'!I3612)</f>
        <v/>
      </c>
      <c r="E3608" s="7" t="str">
        <f t="shared" si="112"/>
        <v/>
      </c>
      <c r="F3608" s="7" t="str">
        <f>IF('Payments Export'!A3612="","",'Payments Export'!N3612)</f>
        <v/>
      </c>
      <c r="G3608" s="7" t="str">
        <f>IF('Payments Export'!A3612="","",'Payments Export'!O3612)</f>
        <v/>
      </c>
      <c r="H3608" s="7" t="str">
        <f>IF('Payments Export'!B3612="","",G3608-F3608)</f>
        <v/>
      </c>
      <c r="I3608" s="3" t="str">
        <f>IF(C3608&lt;&gt;"",_xlfn.XLOOKUP(IFERROR(VALUE(C3608),C3608),'Items database'!A:A,'Items database'!B:B),(_xlfn.XLOOKUP(LEFT(E3608,3),Services,Services,"")))</f>
        <v/>
      </c>
      <c r="J3608" s="3" t="str">
        <f t="shared" si="113"/>
        <v/>
      </c>
    </row>
    <row r="3609" spans="1:10" x14ac:dyDescent="0.35">
      <c r="A3609" s="7" t="str">
        <f>IF('Payments Export'!A3613="","",'Payments Export'!A3613)</f>
        <v/>
      </c>
      <c r="B3609" s="7" t="str">
        <f>IF('Payments Export'!A3613="","",'Payments Export'!B3613)</f>
        <v/>
      </c>
      <c r="C3609" s="7" t="str">
        <f>IF(IFERROR(VALUE('Payments Export'!H3613),'Payments Export'!H3613)&lt;&gt;0,IFERROR(VALUE('Payments Export'!H3613),'Payments Export'!H3613),"")</f>
        <v/>
      </c>
      <c r="D3609" s="7" t="str">
        <f>IF('Payments Export'!I3613="","",'Payments Export'!I3613)</f>
        <v/>
      </c>
      <c r="E3609" s="7" t="str">
        <f t="shared" si="112"/>
        <v/>
      </c>
      <c r="F3609" s="7" t="str">
        <f>IF('Payments Export'!A3613="","",'Payments Export'!N3613)</f>
        <v/>
      </c>
      <c r="G3609" s="7" t="str">
        <f>IF('Payments Export'!A3613="","",'Payments Export'!O3613)</f>
        <v/>
      </c>
      <c r="H3609" s="7" t="str">
        <f>IF('Payments Export'!B3613="","",G3609-F3609)</f>
        <v/>
      </c>
      <c r="I3609" s="3" t="str">
        <f>IF(C3609&lt;&gt;"",_xlfn.XLOOKUP(IFERROR(VALUE(C3609),C3609),'Items database'!A:A,'Items database'!B:B),(_xlfn.XLOOKUP(LEFT(E3609,3),Services,Services,"")))</f>
        <v/>
      </c>
      <c r="J3609" s="3" t="str">
        <f t="shared" si="113"/>
        <v/>
      </c>
    </row>
    <row r="3610" spans="1:10" x14ac:dyDescent="0.35">
      <c r="A3610" s="7" t="str">
        <f>IF('Payments Export'!A3614="","",'Payments Export'!A3614)</f>
        <v/>
      </c>
      <c r="B3610" s="7" t="str">
        <f>IF('Payments Export'!A3614="","",'Payments Export'!B3614)</f>
        <v/>
      </c>
      <c r="C3610" s="7" t="str">
        <f>IF(IFERROR(VALUE('Payments Export'!H3614),'Payments Export'!H3614)&lt;&gt;0,IFERROR(VALUE('Payments Export'!H3614),'Payments Export'!H3614),"")</f>
        <v/>
      </c>
      <c r="D3610" s="7" t="str">
        <f>IF('Payments Export'!I3614="","",'Payments Export'!I3614)</f>
        <v/>
      </c>
      <c r="E3610" s="7" t="str">
        <f t="shared" si="112"/>
        <v/>
      </c>
      <c r="F3610" s="7" t="str">
        <f>IF('Payments Export'!A3614="","",'Payments Export'!N3614)</f>
        <v/>
      </c>
      <c r="G3610" s="7" t="str">
        <f>IF('Payments Export'!A3614="","",'Payments Export'!O3614)</f>
        <v/>
      </c>
      <c r="H3610" s="7" t="str">
        <f>IF('Payments Export'!B3614="","",G3610-F3610)</f>
        <v/>
      </c>
      <c r="I3610" s="3" t="str">
        <f>IF(C3610&lt;&gt;"",_xlfn.XLOOKUP(IFERROR(VALUE(C3610),C3610),'Items database'!A:A,'Items database'!B:B),(_xlfn.XLOOKUP(LEFT(E3610,3),Services,Services,"")))</f>
        <v/>
      </c>
      <c r="J3610" s="3" t="str">
        <f t="shared" si="113"/>
        <v/>
      </c>
    </row>
    <row r="3611" spans="1:10" x14ac:dyDescent="0.35">
      <c r="A3611" s="7" t="str">
        <f>IF('Payments Export'!A3615="","",'Payments Export'!A3615)</f>
        <v/>
      </c>
      <c r="B3611" s="7" t="str">
        <f>IF('Payments Export'!A3615="","",'Payments Export'!B3615)</f>
        <v/>
      </c>
      <c r="C3611" s="7" t="str">
        <f>IF(IFERROR(VALUE('Payments Export'!H3615),'Payments Export'!H3615)&lt;&gt;0,IFERROR(VALUE('Payments Export'!H3615),'Payments Export'!H3615),"")</f>
        <v/>
      </c>
      <c r="D3611" s="7" t="str">
        <f>IF('Payments Export'!I3615="","",'Payments Export'!I3615)</f>
        <v/>
      </c>
      <c r="E3611" s="7" t="str">
        <f t="shared" si="112"/>
        <v/>
      </c>
      <c r="F3611" s="7" t="str">
        <f>IF('Payments Export'!A3615="","",'Payments Export'!N3615)</f>
        <v/>
      </c>
      <c r="G3611" s="7" t="str">
        <f>IF('Payments Export'!A3615="","",'Payments Export'!O3615)</f>
        <v/>
      </c>
      <c r="H3611" s="7" t="str">
        <f>IF('Payments Export'!B3615="","",G3611-F3611)</f>
        <v/>
      </c>
      <c r="I3611" s="3" t="str">
        <f>IF(C3611&lt;&gt;"",_xlfn.XLOOKUP(IFERROR(VALUE(C3611),C3611),'Items database'!A:A,'Items database'!B:B),(_xlfn.XLOOKUP(LEFT(E3611,3),Services,Services,"")))</f>
        <v/>
      </c>
      <c r="J3611" s="3" t="str">
        <f t="shared" si="113"/>
        <v/>
      </c>
    </row>
    <row r="3612" spans="1:10" x14ac:dyDescent="0.35">
      <c r="A3612" s="7" t="str">
        <f>IF('Payments Export'!A3616="","",'Payments Export'!A3616)</f>
        <v/>
      </c>
      <c r="B3612" s="7" t="str">
        <f>IF('Payments Export'!A3616="","",'Payments Export'!B3616)</f>
        <v/>
      </c>
      <c r="C3612" s="7" t="str">
        <f>IF(IFERROR(VALUE('Payments Export'!H3616),'Payments Export'!H3616)&lt;&gt;0,IFERROR(VALUE('Payments Export'!H3616),'Payments Export'!H3616),"")</f>
        <v/>
      </c>
      <c r="D3612" s="7" t="str">
        <f>IF('Payments Export'!I3616="","",'Payments Export'!I3616)</f>
        <v/>
      </c>
      <c r="E3612" s="7" t="str">
        <f t="shared" si="112"/>
        <v/>
      </c>
      <c r="F3612" s="7" t="str">
        <f>IF('Payments Export'!A3616="","",'Payments Export'!N3616)</f>
        <v/>
      </c>
      <c r="G3612" s="7" t="str">
        <f>IF('Payments Export'!A3616="","",'Payments Export'!O3616)</f>
        <v/>
      </c>
      <c r="H3612" s="7" t="str">
        <f>IF('Payments Export'!B3616="","",G3612-F3612)</f>
        <v/>
      </c>
      <c r="I3612" s="3" t="str">
        <f>IF(C3612&lt;&gt;"",_xlfn.XLOOKUP(IFERROR(VALUE(C3612),C3612),'Items database'!A:A,'Items database'!B:B),(_xlfn.XLOOKUP(LEFT(E3612,3),Services,Services,"")))</f>
        <v/>
      </c>
      <c r="J3612" s="3" t="str">
        <f t="shared" si="113"/>
        <v/>
      </c>
    </row>
    <row r="3613" spans="1:10" x14ac:dyDescent="0.35">
      <c r="A3613" s="7" t="str">
        <f>IF('Payments Export'!A3617="","",'Payments Export'!A3617)</f>
        <v/>
      </c>
      <c r="B3613" s="7" t="str">
        <f>IF('Payments Export'!A3617="","",'Payments Export'!B3617)</f>
        <v/>
      </c>
      <c r="C3613" s="7" t="str">
        <f>IF(IFERROR(VALUE('Payments Export'!H3617),'Payments Export'!H3617)&lt;&gt;0,IFERROR(VALUE('Payments Export'!H3617),'Payments Export'!H3617),"")</f>
        <v/>
      </c>
      <c r="D3613" s="7" t="str">
        <f>IF('Payments Export'!I3617="","",'Payments Export'!I3617)</f>
        <v/>
      </c>
      <c r="E3613" s="7" t="str">
        <f t="shared" si="112"/>
        <v/>
      </c>
      <c r="F3613" s="7" t="str">
        <f>IF('Payments Export'!A3617="","",'Payments Export'!N3617)</f>
        <v/>
      </c>
      <c r="G3613" s="7" t="str">
        <f>IF('Payments Export'!A3617="","",'Payments Export'!O3617)</f>
        <v/>
      </c>
      <c r="H3613" s="7" t="str">
        <f>IF('Payments Export'!B3617="","",G3613-F3613)</f>
        <v/>
      </c>
      <c r="I3613" s="3" t="str">
        <f>IF(C3613&lt;&gt;"",_xlfn.XLOOKUP(IFERROR(VALUE(C3613),C3613),'Items database'!A:A,'Items database'!B:B),(_xlfn.XLOOKUP(LEFT(E3613,3),Services,Services,"")))</f>
        <v/>
      </c>
      <c r="J3613" s="3" t="str">
        <f t="shared" si="113"/>
        <v/>
      </c>
    </row>
    <row r="3614" spans="1:10" x14ac:dyDescent="0.35">
      <c r="A3614" s="7" t="str">
        <f>IF('Payments Export'!A3618="","",'Payments Export'!A3618)</f>
        <v/>
      </c>
      <c r="B3614" s="7" t="str">
        <f>IF('Payments Export'!A3618="","",'Payments Export'!B3618)</f>
        <v/>
      </c>
      <c r="C3614" s="7" t="str">
        <f>IF(IFERROR(VALUE('Payments Export'!H3618),'Payments Export'!H3618)&lt;&gt;0,IFERROR(VALUE('Payments Export'!H3618),'Payments Export'!H3618),"")</f>
        <v/>
      </c>
      <c r="D3614" s="7" t="str">
        <f>IF('Payments Export'!I3618="","",'Payments Export'!I3618)</f>
        <v/>
      </c>
      <c r="E3614" s="7" t="str">
        <f t="shared" si="112"/>
        <v/>
      </c>
      <c r="F3614" s="7" t="str">
        <f>IF('Payments Export'!A3618="","",'Payments Export'!N3618)</f>
        <v/>
      </c>
      <c r="G3614" s="7" t="str">
        <f>IF('Payments Export'!A3618="","",'Payments Export'!O3618)</f>
        <v/>
      </c>
      <c r="H3614" s="7" t="str">
        <f>IF('Payments Export'!B3618="","",G3614-F3614)</f>
        <v/>
      </c>
      <c r="I3614" s="3" t="str">
        <f>IF(C3614&lt;&gt;"",_xlfn.XLOOKUP(IFERROR(VALUE(C3614),C3614),'Items database'!A:A,'Items database'!B:B),(_xlfn.XLOOKUP(LEFT(E3614,3),Services,Services,"")))</f>
        <v/>
      </c>
      <c r="J3614" s="3" t="str">
        <f t="shared" si="113"/>
        <v/>
      </c>
    </row>
    <row r="3615" spans="1:10" x14ac:dyDescent="0.35">
      <c r="A3615" s="7" t="str">
        <f>IF('Payments Export'!A3619="","",'Payments Export'!A3619)</f>
        <v/>
      </c>
      <c r="B3615" s="7" t="str">
        <f>IF('Payments Export'!A3619="","",'Payments Export'!B3619)</f>
        <v/>
      </c>
      <c r="C3615" s="7" t="str">
        <f>IF(IFERROR(VALUE('Payments Export'!H3619),'Payments Export'!H3619)&lt;&gt;0,IFERROR(VALUE('Payments Export'!H3619),'Payments Export'!H3619),"")</f>
        <v/>
      </c>
      <c r="D3615" s="7" t="str">
        <f>IF('Payments Export'!I3619="","",'Payments Export'!I3619)</f>
        <v/>
      </c>
      <c r="E3615" s="7" t="str">
        <f t="shared" si="112"/>
        <v/>
      </c>
      <c r="F3615" s="7" t="str">
        <f>IF('Payments Export'!A3619="","",'Payments Export'!N3619)</f>
        <v/>
      </c>
      <c r="G3615" s="7" t="str">
        <f>IF('Payments Export'!A3619="","",'Payments Export'!O3619)</f>
        <v/>
      </c>
      <c r="H3615" s="7" t="str">
        <f>IF('Payments Export'!B3619="","",G3615-F3615)</f>
        <v/>
      </c>
      <c r="I3615" s="3" t="str">
        <f>IF(C3615&lt;&gt;"",_xlfn.XLOOKUP(IFERROR(VALUE(C3615),C3615),'Items database'!A:A,'Items database'!B:B),(_xlfn.XLOOKUP(LEFT(E3615,3),Services,Services,"")))</f>
        <v/>
      </c>
      <c r="J3615" s="3" t="str">
        <f t="shared" si="113"/>
        <v/>
      </c>
    </row>
    <row r="3616" spans="1:10" x14ac:dyDescent="0.35">
      <c r="A3616" s="7" t="str">
        <f>IF('Payments Export'!A3620="","",'Payments Export'!A3620)</f>
        <v/>
      </c>
      <c r="B3616" s="7" t="str">
        <f>IF('Payments Export'!A3620="","",'Payments Export'!B3620)</f>
        <v/>
      </c>
      <c r="C3616" s="7" t="str">
        <f>IF(IFERROR(VALUE('Payments Export'!H3620),'Payments Export'!H3620)&lt;&gt;0,IFERROR(VALUE('Payments Export'!H3620),'Payments Export'!H3620),"")</f>
        <v/>
      </c>
      <c r="D3616" s="7" t="str">
        <f>IF('Payments Export'!I3620="","",'Payments Export'!I3620)</f>
        <v/>
      </c>
      <c r="E3616" s="7" t="str">
        <f t="shared" si="112"/>
        <v/>
      </c>
      <c r="F3616" s="7" t="str">
        <f>IF('Payments Export'!A3620="","",'Payments Export'!N3620)</f>
        <v/>
      </c>
      <c r="G3616" s="7" t="str">
        <f>IF('Payments Export'!A3620="","",'Payments Export'!O3620)</f>
        <v/>
      </c>
      <c r="H3616" s="7" t="str">
        <f>IF('Payments Export'!B3620="","",G3616-F3616)</f>
        <v/>
      </c>
      <c r="I3616" s="3" t="str">
        <f>IF(C3616&lt;&gt;"",_xlfn.XLOOKUP(IFERROR(VALUE(C3616),C3616),'Items database'!A:A,'Items database'!B:B),(_xlfn.XLOOKUP(LEFT(E3616,3),Services,Services,"")))</f>
        <v/>
      </c>
      <c r="J3616" s="3" t="str">
        <f t="shared" si="113"/>
        <v/>
      </c>
    </row>
    <row r="3617" spans="1:10" x14ac:dyDescent="0.35">
      <c r="A3617" s="7" t="str">
        <f>IF('Payments Export'!A3621="","",'Payments Export'!A3621)</f>
        <v/>
      </c>
      <c r="B3617" s="7" t="str">
        <f>IF('Payments Export'!A3621="","",'Payments Export'!B3621)</f>
        <v/>
      </c>
      <c r="C3617" s="7" t="str">
        <f>IF(IFERROR(VALUE('Payments Export'!H3621),'Payments Export'!H3621)&lt;&gt;0,IFERROR(VALUE('Payments Export'!H3621),'Payments Export'!H3621),"")</f>
        <v/>
      </c>
      <c r="D3617" s="7" t="str">
        <f>IF('Payments Export'!I3621="","",'Payments Export'!I3621)</f>
        <v/>
      </c>
      <c r="E3617" s="7" t="str">
        <f t="shared" si="112"/>
        <v/>
      </c>
      <c r="F3617" s="7" t="str">
        <f>IF('Payments Export'!A3621="","",'Payments Export'!N3621)</f>
        <v/>
      </c>
      <c r="G3617" s="7" t="str">
        <f>IF('Payments Export'!A3621="","",'Payments Export'!O3621)</f>
        <v/>
      </c>
      <c r="H3617" s="7" t="str">
        <f>IF('Payments Export'!B3621="","",G3617-F3617)</f>
        <v/>
      </c>
      <c r="I3617" s="3" t="str">
        <f>IF(C3617&lt;&gt;"",_xlfn.XLOOKUP(IFERROR(VALUE(C3617),C3617),'Items database'!A:A,'Items database'!B:B),(_xlfn.XLOOKUP(LEFT(E3617,3),Services,Services,"")))</f>
        <v/>
      </c>
      <c r="J3617" s="3" t="str">
        <f t="shared" si="113"/>
        <v/>
      </c>
    </row>
    <row r="3618" spans="1:10" x14ac:dyDescent="0.35">
      <c r="A3618" s="7" t="str">
        <f>IF('Payments Export'!A3622="","",'Payments Export'!A3622)</f>
        <v/>
      </c>
      <c r="B3618" s="7" t="str">
        <f>IF('Payments Export'!A3622="","",'Payments Export'!B3622)</f>
        <v/>
      </c>
      <c r="C3618" s="7" t="str">
        <f>IF(IFERROR(VALUE('Payments Export'!H3622),'Payments Export'!H3622)&lt;&gt;0,IFERROR(VALUE('Payments Export'!H3622),'Payments Export'!H3622),"")</f>
        <v/>
      </c>
      <c r="D3618" s="7" t="str">
        <f>IF('Payments Export'!I3622="","",'Payments Export'!I3622)</f>
        <v/>
      </c>
      <c r="E3618" s="7" t="str">
        <f t="shared" si="112"/>
        <v/>
      </c>
      <c r="F3618" s="7" t="str">
        <f>IF('Payments Export'!A3622="","",'Payments Export'!N3622)</f>
        <v/>
      </c>
      <c r="G3618" s="7" t="str">
        <f>IF('Payments Export'!A3622="","",'Payments Export'!O3622)</f>
        <v/>
      </c>
      <c r="H3618" s="7" t="str">
        <f>IF('Payments Export'!B3622="","",G3618-F3618)</f>
        <v/>
      </c>
      <c r="I3618" s="3" t="str">
        <f>IF(C3618&lt;&gt;"",_xlfn.XLOOKUP(IFERROR(VALUE(C3618),C3618),'Items database'!A:A,'Items database'!B:B),(_xlfn.XLOOKUP(LEFT(E3618,3),Services,Services,"")))</f>
        <v/>
      </c>
      <c r="J3618" s="3" t="str">
        <f t="shared" si="113"/>
        <v/>
      </c>
    </row>
    <row r="3619" spans="1:10" x14ac:dyDescent="0.35">
      <c r="A3619" s="7" t="str">
        <f>IF('Payments Export'!A3623="","",'Payments Export'!A3623)</f>
        <v/>
      </c>
      <c r="B3619" s="7" t="str">
        <f>IF('Payments Export'!A3623="","",'Payments Export'!B3623)</f>
        <v/>
      </c>
      <c r="C3619" s="7" t="str">
        <f>IF(IFERROR(VALUE('Payments Export'!H3623),'Payments Export'!H3623)&lt;&gt;0,IFERROR(VALUE('Payments Export'!H3623),'Payments Export'!H3623),"")</f>
        <v/>
      </c>
      <c r="D3619" s="7" t="str">
        <f>IF('Payments Export'!I3623="","",'Payments Export'!I3623)</f>
        <v/>
      </c>
      <c r="E3619" s="7" t="str">
        <f t="shared" si="112"/>
        <v/>
      </c>
      <c r="F3619" s="7" t="str">
        <f>IF('Payments Export'!A3623="","",'Payments Export'!N3623)</f>
        <v/>
      </c>
      <c r="G3619" s="7" t="str">
        <f>IF('Payments Export'!A3623="","",'Payments Export'!O3623)</f>
        <v/>
      </c>
      <c r="H3619" s="7" t="str">
        <f>IF('Payments Export'!B3623="","",G3619-F3619)</f>
        <v/>
      </c>
      <c r="I3619" s="3" t="str">
        <f>IF(C3619&lt;&gt;"",_xlfn.XLOOKUP(IFERROR(VALUE(C3619),C3619),'Items database'!A:A,'Items database'!B:B),(_xlfn.XLOOKUP(LEFT(E3619,3),Services,Services,"")))</f>
        <v/>
      </c>
      <c r="J3619" s="3" t="str">
        <f t="shared" si="113"/>
        <v/>
      </c>
    </row>
    <row r="3620" spans="1:10" x14ac:dyDescent="0.35">
      <c r="A3620" s="7" t="str">
        <f>IF('Payments Export'!A3624="","",'Payments Export'!A3624)</f>
        <v/>
      </c>
      <c r="B3620" s="7" t="str">
        <f>IF('Payments Export'!A3624="","",'Payments Export'!B3624)</f>
        <v/>
      </c>
      <c r="C3620" s="7" t="str">
        <f>IF(IFERROR(VALUE('Payments Export'!H3624),'Payments Export'!H3624)&lt;&gt;0,IFERROR(VALUE('Payments Export'!H3624),'Payments Export'!H3624),"")</f>
        <v/>
      </c>
      <c r="D3620" s="7" t="str">
        <f>IF('Payments Export'!I3624="","",'Payments Export'!I3624)</f>
        <v/>
      </c>
      <c r="E3620" s="7" t="str">
        <f t="shared" si="112"/>
        <v/>
      </c>
      <c r="F3620" s="7" t="str">
        <f>IF('Payments Export'!A3624="","",'Payments Export'!N3624)</f>
        <v/>
      </c>
      <c r="G3620" s="7" t="str">
        <f>IF('Payments Export'!A3624="","",'Payments Export'!O3624)</f>
        <v/>
      </c>
      <c r="H3620" s="7" t="str">
        <f>IF('Payments Export'!B3624="","",G3620-F3620)</f>
        <v/>
      </c>
      <c r="I3620" s="3" t="str">
        <f>IF(C3620&lt;&gt;"",_xlfn.XLOOKUP(IFERROR(VALUE(C3620),C3620),'Items database'!A:A,'Items database'!B:B),(_xlfn.XLOOKUP(LEFT(E3620,3),Services,Services,"")))</f>
        <v/>
      </c>
      <c r="J3620" s="3" t="str">
        <f t="shared" si="113"/>
        <v/>
      </c>
    </row>
    <row r="3621" spans="1:10" x14ac:dyDescent="0.35">
      <c r="A3621" s="7" t="str">
        <f>IF('Payments Export'!A3625="","",'Payments Export'!A3625)</f>
        <v/>
      </c>
      <c r="B3621" s="7" t="str">
        <f>IF('Payments Export'!A3625="","",'Payments Export'!B3625)</f>
        <v/>
      </c>
      <c r="C3621" s="7" t="str">
        <f>IF(IFERROR(VALUE('Payments Export'!H3625),'Payments Export'!H3625)&lt;&gt;0,IFERROR(VALUE('Payments Export'!H3625),'Payments Export'!H3625),"")</f>
        <v/>
      </c>
      <c r="D3621" s="7" t="str">
        <f>IF('Payments Export'!I3625="","",'Payments Export'!I3625)</f>
        <v/>
      </c>
      <c r="E3621" s="7" t="str">
        <f t="shared" si="112"/>
        <v/>
      </c>
      <c r="F3621" s="7" t="str">
        <f>IF('Payments Export'!A3625="","",'Payments Export'!N3625)</f>
        <v/>
      </c>
      <c r="G3621" s="7" t="str">
        <f>IF('Payments Export'!A3625="","",'Payments Export'!O3625)</f>
        <v/>
      </c>
      <c r="H3621" s="7" t="str">
        <f>IF('Payments Export'!B3625="","",G3621-F3621)</f>
        <v/>
      </c>
      <c r="I3621" s="3" t="str">
        <f>IF(C3621&lt;&gt;"",_xlfn.XLOOKUP(IFERROR(VALUE(C3621),C3621),'Items database'!A:A,'Items database'!B:B),(_xlfn.XLOOKUP(LEFT(E3621,3),Services,Services,"")))</f>
        <v/>
      </c>
      <c r="J3621" s="3" t="str">
        <f t="shared" si="113"/>
        <v/>
      </c>
    </row>
    <row r="3622" spans="1:10" x14ac:dyDescent="0.35">
      <c r="A3622" s="7" t="str">
        <f>IF('Payments Export'!A3626="","",'Payments Export'!A3626)</f>
        <v/>
      </c>
      <c r="B3622" s="7" t="str">
        <f>IF('Payments Export'!A3626="","",'Payments Export'!B3626)</f>
        <v/>
      </c>
      <c r="C3622" s="7" t="str">
        <f>IF(IFERROR(VALUE('Payments Export'!H3626),'Payments Export'!H3626)&lt;&gt;0,IFERROR(VALUE('Payments Export'!H3626),'Payments Export'!H3626),"")</f>
        <v/>
      </c>
      <c r="D3622" s="7" t="str">
        <f>IF('Payments Export'!I3626="","",'Payments Export'!I3626)</f>
        <v/>
      </c>
      <c r="E3622" s="7" t="str">
        <f t="shared" si="112"/>
        <v/>
      </c>
      <c r="F3622" s="7" t="str">
        <f>IF('Payments Export'!A3626="","",'Payments Export'!N3626)</f>
        <v/>
      </c>
      <c r="G3622" s="7" t="str">
        <f>IF('Payments Export'!A3626="","",'Payments Export'!O3626)</f>
        <v/>
      </c>
      <c r="H3622" s="7" t="str">
        <f>IF('Payments Export'!B3626="","",G3622-F3622)</f>
        <v/>
      </c>
      <c r="I3622" s="3" t="str">
        <f>IF(C3622&lt;&gt;"",_xlfn.XLOOKUP(IFERROR(VALUE(C3622),C3622),'Items database'!A:A,'Items database'!B:B),(_xlfn.XLOOKUP(LEFT(E3622,3),Services,Services,"")))</f>
        <v/>
      </c>
      <c r="J3622" s="3" t="str">
        <f t="shared" si="113"/>
        <v/>
      </c>
    </row>
    <row r="3623" spans="1:10" x14ac:dyDescent="0.35">
      <c r="A3623" s="7" t="str">
        <f>IF('Payments Export'!A3627="","",'Payments Export'!A3627)</f>
        <v/>
      </c>
      <c r="B3623" s="7" t="str">
        <f>IF('Payments Export'!A3627="","",'Payments Export'!B3627)</f>
        <v/>
      </c>
      <c r="C3623" s="7" t="str">
        <f>IF(IFERROR(VALUE('Payments Export'!H3627),'Payments Export'!H3627)&lt;&gt;0,IFERROR(VALUE('Payments Export'!H3627),'Payments Export'!H3627),"")</f>
        <v/>
      </c>
      <c r="D3623" s="7" t="str">
        <f>IF('Payments Export'!I3627="","",'Payments Export'!I3627)</f>
        <v/>
      </c>
      <c r="E3623" s="7" t="str">
        <f t="shared" si="112"/>
        <v/>
      </c>
      <c r="F3623" s="7" t="str">
        <f>IF('Payments Export'!A3627="","",'Payments Export'!N3627)</f>
        <v/>
      </c>
      <c r="G3623" s="7" t="str">
        <f>IF('Payments Export'!A3627="","",'Payments Export'!O3627)</f>
        <v/>
      </c>
      <c r="H3623" s="7" t="str">
        <f>IF('Payments Export'!B3627="","",G3623-F3623)</f>
        <v/>
      </c>
      <c r="I3623" s="3" t="str">
        <f>IF(C3623&lt;&gt;"",_xlfn.XLOOKUP(IFERROR(VALUE(C3623),C3623),'Items database'!A:A,'Items database'!B:B),(_xlfn.XLOOKUP(LEFT(E3623,3),Services,Services,"")))</f>
        <v/>
      </c>
      <c r="J3623" s="3" t="str">
        <f t="shared" si="113"/>
        <v/>
      </c>
    </row>
    <row r="3624" spans="1:10" x14ac:dyDescent="0.35">
      <c r="A3624" s="7" t="str">
        <f>IF('Payments Export'!A3628="","",'Payments Export'!A3628)</f>
        <v/>
      </c>
      <c r="B3624" s="7" t="str">
        <f>IF('Payments Export'!A3628="","",'Payments Export'!B3628)</f>
        <v/>
      </c>
      <c r="C3624" s="7" t="str">
        <f>IF(IFERROR(VALUE('Payments Export'!H3628),'Payments Export'!H3628)&lt;&gt;0,IFERROR(VALUE('Payments Export'!H3628),'Payments Export'!H3628),"")</f>
        <v/>
      </c>
      <c r="D3624" s="7" t="str">
        <f>IF('Payments Export'!I3628="","",'Payments Export'!I3628)</f>
        <v/>
      </c>
      <c r="E3624" s="7" t="str">
        <f t="shared" si="112"/>
        <v/>
      </c>
      <c r="F3624" s="7" t="str">
        <f>IF('Payments Export'!A3628="","",'Payments Export'!N3628)</f>
        <v/>
      </c>
      <c r="G3624" s="7" t="str">
        <f>IF('Payments Export'!A3628="","",'Payments Export'!O3628)</f>
        <v/>
      </c>
      <c r="H3624" s="7" t="str">
        <f>IF('Payments Export'!B3628="","",G3624-F3624)</f>
        <v/>
      </c>
      <c r="I3624" s="3" t="str">
        <f>IF(C3624&lt;&gt;"",_xlfn.XLOOKUP(IFERROR(VALUE(C3624),C3624),'Items database'!A:A,'Items database'!B:B),(_xlfn.XLOOKUP(LEFT(E3624,3),Services,Services,"")))</f>
        <v/>
      </c>
      <c r="J3624" s="3" t="str">
        <f t="shared" si="113"/>
        <v/>
      </c>
    </row>
    <row r="3625" spans="1:10" x14ac:dyDescent="0.35">
      <c r="A3625" s="7" t="str">
        <f>IF('Payments Export'!A3629="","",'Payments Export'!A3629)</f>
        <v/>
      </c>
      <c r="B3625" s="7" t="str">
        <f>IF('Payments Export'!A3629="","",'Payments Export'!B3629)</f>
        <v/>
      </c>
      <c r="C3625" s="7" t="str">
        <f>IF(IFERROR(VALUE('Payments Export'!H3629),'Payments Export'!H3629)&lt;&gt;0,IFERROR(VALUE('Payments Export'!H3629),'Payments Export'!H3629),"")</f>
        <v/>
      </c>
      <c r="D3625" s="7" t="str">
        <f>IF('Payments Export'!I3629="","",'Payments Export'!I3629)</f>
        <v/>
      </c>
      <c r="E3625" s="7" t="str">
        <f t="shared" si="112"/>
        <v/>
      </c>
      <c r="F3625" s="7" t="str">
        <f>IF('Payments Export'!A3629="","",'Payments Export'!N3629)</f>
        <v/>
      </c>
      <c r="G3625" s="7" t="str">
        <f>IF('Payments Export'!A3629="","",'Payments Export'!O3629)</f>
        <v/>
      </c>
      <c r="H3625" s="7" t="str">
        <f>IF('Payments Export'!B3629="","",G3625-F3625)</f>
        <v/>
      </c>
      <c r="I3625" s="3" t="str">
        <f>IF(C3625&lt;&gt;"",_xlfn.XLOOKUP(IFERROR(VALUE(C3625),C3625),'Items database'!A:A,'Items database'!B:B),(_xlfn.XLOOKUP(LEFT(E3625,3),Services,Services,"")))</f>
        <v/>
      </c>
      <c r="J3625" s="3" t="str">
        <f t="shared" si="113"/>
        <v/>
      </c>
    </row>
    <row r="3626" spans="1:10" x14ac:dyDescent="0.35">
      <c r="A3626" s="7" t="str">
        <f>IF('Payments Export'!A3630="","",'Payments Export'!A3630)</f>
        <v/>
      </c>
      <c r="B3626" s="7" t="str">
        <f>IF('Payments Export'!A3630="","",'Payments Export'!B3630)</f>
        <v/>
      </c>
      <c r="C3626" s="7" t="str">
        <f>IF(IFERROR(VALUE('Payments Export'!H3630),'Payments Export'!H3630)&lt;&gt;0,IFERROR(VALUE('Payments Export'!H3630),'Payments Export'!H3630),"")</f>
        <v/>
      </c>
      <c r="D3626" s="7" t="str">
        <f>IF('Payments Export'!I3630="","",'Payments Export'!I3630)</f>
        <v/>
      </c>
      <c r="E3626" s="7" t="str">
        <f t="shared" si="112"/>
        <v/>
      </c>
      <c r="F3626" s="7" t="str">
        <f>IF('Payments Export'!A3630="","",'Payments Export'!N3630)</f>
        <v/>
      </c>
      <c r="G3626" s="7" t="str">
        <f>IF('Payments Export'!A3630="","",'Payments Export'!O3630)</f>
        <v/>
      </c>
      <c r="H3626" s="7" t="str">
        <f>IF('Payments Export'!B3630="","",G3626-F3626)</f>
        <v/>
      </c>
      <c r="I3626" s="3" t="str">
        <f>IF(C3626&lt;&gt;"",_xlfn.XLOOKUP(IFERROR(VALUE(C3626),C3626),'Items database'!A:A,'Items database'!B:B),(_xlfn.XLOOKUP(LEFT(E3626,3),Services,Services,"")))</f>
        <v/>
      </c>
      <c r="J3626" s="3" t="str">
        <f t="shared" si="113"/>
        <v/>
      </c>
    </row>
    <row r="3627" spans="1:10" x14ac:dyDescent="0.35">
      <c r="A3627" s="7" t="str">
        <f>IF('Payments Export'!A3631="","",'Payments Export'!A3631)</f>
        <v/>
      </c>
      <c r="B3627" s="7" t="str">
        <f>IF('Payments Export'!A3631="","",'Payments Export'!B3631)</f>
        <v/>
      </c>
      <c r="C3627" s="7" t="str">
        <f>IF(IFERROR(VALUE('Payments Export'!H3631),'Payments Export'!H3631)&lt;&gt;0,IFERROR(VALUE('Payments Export'!H3631),'Payments Export'!H3631),"")</f>
        <v/>
      </c>
      <c r="D3627" s="7" t="str">
        <f>IF('Payments Export'!I3631="","",'Payments Export'!I3631)</f>
        <v/>
      </c>
      <c r="E3627" s="7" t="str">
        <f t="shared" si="112"/>
        <v/>
      </c>
      <c r="F3627" s="7" t="str">
        <f>IF('Payments Export'!A3631="","",'Payments Export'!N3631)</f>
        <v/>
      </c>
      <c r="G3627" s="7" t="str">
        <f>IF('Payments Export'!A3631="","",'Payments Export'!O3631)</f>
        <v/>
      </c>
      <c r="H3627" s="7" t="str">
        <f>IF('Payments Export'!B3631="","",G3627-F3627)</f>
        <v/>
      </c>
      <c r="I3627" s="3" t="str">
        <f>IF(C3627&lt;&gt;"",_xlfn.XLOOKUP(IFERROR(VALUE(C3627),C3627),'Items database'!A:A,'Items database'!B:B),(_xlfn.XLOOKUP(LEFT(E3627,3),Services,Services,"")))</f>
        <v/>
      </c>
      <c r="J3627" s="3" t="str">
        <f t="shared" si="113"/>
        <v/>
      </c>
    </row>
    <row r="3628" spans="1:10" x14ac:dyDescent="0.35">
      <c r="A3628" s="7" t="str">
        <f>IF('Payments Export'!A3632="","",'Payments Export'!A3632)</f>
        <v/>
      </c>
      <c r="B3628" s="7" t="str">
        <f>IF('Payments Export'!A3632="","",'Payments Export'!B3632)</f>
        <v/>
      </c>
      <c r="C3628" s="7" t="str">
        <f>IF(IFERROR(VALUE('Payments Export'!H3632),'Payments Export'!H3632)&lt;&gt;0,IFERROR(VALUE('Payments Export'!H3632),'Payments Export'!H3632),"")</f>
        <v/>
      </c>
      <c r="D3628" s="7" t="str">
        <f>IF('Payments Export'!I3632="","",'Payments Export'!I3632)</f>
        <v/>
      </c>
      <c r="E3628" s="7" t="str">
        <f t="shared" si="112"/>
        <v/>
      </c>
      <c r="F3628" s="7" t="str">
        <f>IF('Payments Export'!A3632="","",'Payments Export'!N3632)</f>
        <v/>
      </c>
      <c r="G3628" s="7" t="str">
        <f>IF('Payments Export'!A3632="","",'Payments Export'!O3632)</f>
        <v/>
      </c>
      <c r="H3628" s="7" t="str">
        <f>IF('Payments Export'!B3632="","",G3628-F3628)</f>
        <v/>
      </c>
      <c r="I3628" s="3" t="str">
        <f>IF(C3628&lt;&gt;"",_xlfn.XLOOKUP(IFERROR(VALUE(C3628),C3628),'Items database'!A:A,'Items database'!B:B),(_xlfn.XLOOKUP(LEFT(E3628,3),Services,Services,"")))</f>
        <v/>
      </c>
      <c r="J3628" s="3" t="str">
        <f t="shared" si="113"/>
        <v/>
      </c>
    </row>
    <row r="3629" spans="1:10" x14ac:dyDescent="0.35">
      <c r="A3629" s="7" t="str">
        <f>IF('Payments Export'!A3633="","",'Payments Export'!A3633)</f>
        <v/>
      </c>
      <c r="B3629" s="7" t="str">
        <f>IF('Payments Export'!A3633="","",'Payments Export'!B3633)</f>
        <v/>
      </c>
      <c r="C3629" s="7" t="str">
        <f>IF(IFERROR(VALUE('Payments Export'!H3633),'Payments Export'!H3633)&lt;&gt;0,IFERROR(VALUE('Payments Export'!H3633),'Payments Export'!H3633),"")</f>
        <v/>
      </c>
      <c r="D3629" s="7" t="str">
        <f>IF('Payments Export'!I3633="","",'Payments Export'!I3633)</f>
        <v/>
      </c>
      <c r="E3629" s="7" t="str">
        <f t="shared" si="112"/>
        <v/>
      </c>
      <c r="F3629" s="7" t="str">
        <f>IF('Payments Export'!A3633="","",'Payments Export'!N3633)</f>
        <v/>
      </c>
      <c r="G3629" s="7" t="str">
        <f>IF('Payments Export'!A3633="","",'Payments Export'!O3633)</f>
        <v/>
      </c>
      <c r="H3629" s="7" t="str">
        <f>IF('Payments Export'!B3633="","",G3629-F3629)</f>
        <v/>
      </c>
      <c r="I3629" s="3" t="str">
        <f>IF(C3629&lt;&gt;"",_xlfn.XLOOKUP(IFERROR(VALUE(C3629),C3629),'Items database'!A:A,'Items database'!B:B),(_xlfn.XLOOKUP(LEFT(E3629,3),Services,Services,"")))</f>
        <v/>
      </c>
      <c r="J3629" s="3" t="str">
        <f t="shared" si="113"/>
        <v/>
      </c>
    </row>
    <row r="3630" spans="1:10" x14ac:dyDescent="0.35">
      <c r="A3630" s="7" t="str">
        <f>IF('Payments Export'!A3634="","",'Payments Export'!A3634)</f>
        <v/>
      </c>
      <c r="B3630" s="7" t="str">
        <f>IF('Payments Export'!A3634="","",'Payments Export'!B3634)</f>
        <v/>
      </c>
      <c r="C3630" s="7" t="str">
        <f>IF(IFERROR(VALUE('Payments Export'!H3634),'Payments Export'!H3634)&lt;&gt;0,IFERROR(VALUE('Payments Export'!H3634),'Payments Export'!H3634),"")</f>
        <v/>
      </c>
      <c r="D3630" s="7" t="str">
        <f>IF('Payments Export'!I3634="","",'Payments Export'!I3634)</f>
        <v/>
      </c>
      <c r="E3630" s="7" t="str">
        <f t="shared" si="112"/>
        <v/>
      </c>
      <c r="F3630" s="7" t="str">
        <f>IF('Payments Export'!A3634="","",'Payments Export'!N3634)</f>
        <v/>
      </c>
      <c r="G3630" s="7" t="str">
        <f>IF('Payments Export'!A3634="","",'Payments Export'!O3634)</f>
        <v/>
      </c>
      <c r="H3630" s="7" t="str">
        <f>IF('Payments Export'!B3634="","",G3630-F3630)</f>
        <v/>
      </c>
      <c r="I3630" s="3" t="str">
        <f>IF(C3630&lt;&gt;"",_xlfn.XLOOKUP(IFERROR(VALUE(C3630),C3630),'Items database'!A:A,'Items database'!B:B),(_xlfn.XLOOKUP(LEFT(E3630,3),Services,Services,"")))</f>
        <v/>
      </c>
      <c r="J3630" s="3" t="str">
        <f t="shared" si="113"/>
        <v/>
      </c>
    </row>
    <row r="3631" spans="1:10" x14ac:dyDescent="0.35">
      <c r="A3631" s="7" t="str">
        <f>IF('Payments Export'!A3635="","",'Payments Export'!A3635)</f>
        <v/>
      </c>
      <c r="B3631" s="7" t="str">
        <f>IF('Payments Export'!A3635="","",'Payments Export'!B3635)</f>
        <v/>
      </c>
      <c r="C3631" s="7" t="str">
        <f>IF(IFERROR(VALUE('Payments Export'!H3635),'Payments Export'!H3635)&lt;&gt;0,IFERROR(VALUE('Payments Export'!H3635),'Payments Export'!H3635),"")</f>
        <v/>
      </c>
      <c r="D3631" s="7" t="str">
        <f>IF('Payments Export'!I3635="","",'Payments Export'!I3635)</f>
        <v/>
      </c>
      <c r="E3631" s="7" t="str">
        <f t="shared" si="112"/>
        <v/>
      </c>
      <c r="F3631" s="7" t="str">
        <f>IF('Payments Export'!A3635="","",'Payments Export'!N3635)</f>
        <v/>
      </c>
      <c r="G3631" s="7" t="str">
        <f>IF('Payments Export'!A3635="","",'Payments Export'!O3635)</f>
        <v/>
      </c>
      <c r="H3631" s="7" t="str">
        <f>IF('Payments Export'!B3635="","",G3631-F3631)</f>
        <v/>
      </c>
      <c r="I3631" s="3" t="str">
        <f>IF(C3631&lt;&gt;"",_xlfn.XLOOKUP(IFERROR(VALUE(C3631),C3631),'Items database'!A:A,'Items database'!B:B),(_xlfn.XLOOKUP(LEFT(E3631,3),Services,Services,"")))</f>
        <v/>
      </c>
      <c r="J3631" s="3" t="str">
        <f t="shared" si="113"/>
        <v/>
      </c>
    </row>
    <row r="3632" spans="1:10" x14ac:dyDescent="0.35">
      <c r="A3632" s="7" t="str">
        <f>IF('Payments Export'!A3636="","",'Payments Export'!A3636)</f>
        <v/>
      </c>
      <c r="B3632" s="7" t="str">
        <f>IF('Payments Export'!A3636="","",'Payments Export'!B3636)</f>
        <v/>
      </c>
      <c r="C3632" s="7" t="str">
        <f>IF(IFERROR(VALUE('Payments Export'!H3636),'Payments Export'!H3636)&lt;&gt;0,IFERROR(VALUE('Payments Export'!H3636),'Payments Export'!H3636),"")</f>
        <v/>
      </c>
      <c r="D3632" s="7" t="str">
        <f>IF('Payments Export'!I3636="","",'Payments Export'!I3636)</f>
        <v/>
      </c>
      <c r="E3632" s="7" t="str">
        <f t="shared" si="112"/>
        <v/>
      </c>
      <c r="F3632" s="7" t="str">
        <f>IF('Payments Export'!A3636="","",'Payments Export'!N3636)</f>
        <v/>
      </c>
      <c r="G3632" s="7" t="str">
        <f>IF('Payments Export'!A3636="","",'Payments Export'!O3636)</f>
        <v/>
      </c>
      <c r="H3632" s="7" t="str">
        <f>IF('Payments Export'!B3636="","",G3632-F3632)</f>
        <v/>
      </c>
      <c r="I3632" s="3" t="str">
        <f>IF(C3632&lt;&gt;"",_xlfn.XLOOKUP(IFERROR(VALUE(C3632),C3632),'Items database'!A:A,'Items database'!B:B),(_xlfn.XLOOKUP(LEFT(E3632,3),Services,Services,"")))</f>
        <v/>
      </c>
      <c r="J3632" s="3" t="str">
        <f t="shared" si="113"/>
        <v/>
      </c>
    </row>
    <row r="3633" spans="1:10" x14ac:dyDescent="0.35">
      <c r="A3633" s="7" t="str">
        <f>IF('Payments Export'!A3637="","",'Payments Export'!A3637)</f>
        <v/>
      </c>
      <c r="B3633" s="7" t="str">
        <f>IF('Payments Export'!A3637="","",'Payments Export'!B3637)</f>
        <v/>
      </c>
      <c r="C3633" s="7" t="str">
        <f>IF(IFERROR(VALUE('Payments Export'!H3637),'Payments Export'!H3637)&lt;&gt;0,IFERROR(VALUE('Payments Export'!H3637),'Payments Export'!H3637),"")</f>
        <v/>
      </c>
      <c r="D3633" s="7" t="str">
        <f>IF('Payments Export'!I3637="","",'Payments Export'!I3637)</f>
        <v/>
      </c>
      <c r="E3633" s="7" t="str">
        <f t="shared" si="112"/>
        <v/>
      </c>
      <c r="F3633" s="7" t="str">
        <f>IF('Payments Export'!A3637="","",'Payments Export'!N3637)</f>
        <v/>
      </c>
      <c r="G3633" s="7" t="str">
        <f>IF('Payments Export'!A3637="","",'Payments Export'!O3637)</f>
        <v/>
      </c>
      <c r="H3633" s="7" t="str">
        <f>IF('Payments Export'!B3637="","",G3633-F3633)</f>
        <v/>
      </c>
      <c r="I3633" s="3" t="str">
        <f>IF(C3633&lt;&gt;"",_xlfn.XLOOKUP(IFERROR(VALUE(C3633),C3633),'Items database'!A:A,'Items database'!B:B),(_xlfn.XLOOKUP(LEFT(E3633,3),Services,Services,"")))</f>
        <v/>
      </c>
      <c r="J3633" s="3" t="str">
        <f t="shared" si="113"/>
        <v/>
      </c>
    </row>
    <row r="3634" spans="1:10" x14ac:dyDescent="0.35">
      <c r="A3634" s="7" t="str">
        <f>IF('Payments Export'!A3638="","",'Payments Export'!A3638)</f>
        <v/>
      </c>
      <c r="B3634" s="7" t="str">
        <f>IF('Payments Export'!A3638="","",'Payments Export'!B3638)</f>
        <v/>
      </c>
      <c r="C3634" s="7" t="str">
        <f>IF(IFERROR(VALUE('Payments Export'!H3638),'Payments Export'!H3638)&lt;&gt;0,IFERROR(VALUE('Payments Export'!H3638),'Payments Export'!H3638),"")</f>
        <v/>
      </c>
      <c r="D3634" s="7" t="str">
        <f>IF('Payments Export'!I3638="","",'Payments Export'!I3638)</f>
        <v/>
      </c>
      <c r="E3634" s="7" t="str">
        <f t="shared" si="112"/>
        <v/>
      </c>
      <c r="F3634" s="7" t="str">
        <f>IF('Payments Export'!A3638="","",'Payments Export'!N3638)</f>
        <v/>
      </c>
      <c r="G3634" s="7" t="str">
        <f>IF('Payments Export'!A3638="","",'Payments Export'!O3638)</f>
        <v/>
      </c>
      <c r="H3634" s="7" t="str">
        <f>IF('Payments Export'!B3638="","",G3634-F3634)</f>
        <v/>
      </c>
      <c r="I3634" s="3" t="str">
        <f>IF(C3634&lt;&gt;"",_xlfn.XLOOKUP(IFERROR(VALUE(C3634),C3634),'Items database'!A:A,'Items database'!B:B),(_xlfn.XLOOKUP(LEFT(E3634,3),Services,Services,"")))</f>
        <v/>
      </c>
      <c r="J3634" s="3" t="str">
        <f t="shared" si="113"/>
        <v/>
      </c>
    </row>
    <row r="3635" spans="1:10" x14ac:dyDescent="0.35">
      <c r="A3635" s="7" t="str">
        <f>IF('Payments Export'!A3639="","",'Payments Export'!A3639)</f>
        <v/>
      </c>
      <c r="B3635" s="7" t="str">
        <f>IF('Payments Export'!A3639="","",'Payments Export'!B3639)</f>
        <v/>
      </c>
      <c r="C3635" s="7" t="str">
        <f>IF(IFERROR(VALUE('Payments Export'!H3639),'Payments Export'!H3639)&lt;&gt;0,IFERROR(VALUE('Payments Export'!H3639),'Payments Export'!H3639),"")</f>
        <v/>
      </c>
      <c r="D3635" s="7" t="str">
        <f>IF('Payments Export'!I3639="","",'Payments Export'!I3639)</f>
        <v/>
      </c>
      <c r="E3635" s="7" t="str">
        <f t="shared" si="112"/>
        <v/>
      </c>
      <c r="F3635" s="7" t="str">
        <f>IF('Payments Export'!A3639="","",'Payments Export'!N3639)</f>
        <v/>
      </c>
      <c r="G3635" s="7" t="str">
        <f>IF('Payments Export'!A3639="","",'Payments Export'!O3639)</f>
        <v/>
      </c>
      <c r="H3635" s="7" t="str">
        <f>IF('Payments Export'!B3639="","",G3635-F3635)</f>
        <v/>
      </c>
      <c r="I3635" s="3" t="str">
        <f>IF(C3635&lt;&gt;"",_xlfn.XLOOKUP(IFERROR(VALUE(C3635),C3635),'Items database'!A:A,'Items database'!B:B),(_xlfn.XLOOKUP(LEFT(E3635,3),Services,Services,"")))</f>
        <v/>
      </c>
      <c r="J3635" s="3" t="str">
        <f t="shared" si="113"/>
        <v/>
      </c>
    </row>
    <row r="3636" spans="1:10" x14ac:dyDescent="0.35">
      <c r="A3636" s="7" t="str">
        <f>IF('Payments Export'!A3640="","",'Payments Export'!A3640)</f>
        <v/>
      </c>
      <c r="B3636" s="7" t="str">
        <f>IF('Payments Export'!A3640="","",'Payments Export'!B3640)</f>
        <v/>
      </c>
      <c r="C3636" s="7" t="str">
        <f>IF(IFERROR(VALUE('Payments Export'!H3640),'Payments Export'!H3640)&lt;&gt;0,IFERROR(VALUE('Payments Export'!H3640),'Payments Export'!H3640),"")</f>
        <v/>
      </c>
      <c r="D3636" s="7" t="str">
        <f>IF('Payments Export'!I3640="","",'Payments Export'!I3640)</f>
        <v/>
      </c>
      <c r="E3636" s="7" t="str">
        <f t="shared" si="112"/>
        <v/>
      </c>
      <c r="F3636" s="7" t="str">
        <f>IF('Payments Export'!A3640="","",'Payments Export'!N3640)</f>
        <v/>
      </c>
      <c r="G3636" s="7" t="str">
        <f>IF('Payments Export'!A3640="","",'Payments Export'!O3640)</f>
        <v/>
      </c>
      <c r="H3636" s="7" t="str">
        <f>IF('Payments Export'!B3640="","",G3636-F3636)</f>
        <v/>
      </c>
      <c r="I3636" s="3" t="str">
        <f>IF(C3636&lt;&gt;"",_xlfn.XLOOKUP(IFERROR(VALUE(C3636),C3636),'Items database'!A:A,'Items database'!B:B),(_xlfn.XLOOKUP(LEFT(E3636,3),Services,Services,"")))</f>
        <v/>
      </c>
      <c r="J3636" s="3" t="str">
        <f t="shared" si="113"/>
        <v/>
      </c>
    </row>
    <row r="3637" spans="1:10" x14ac:dyDescent="0.35">
      <c r="A3637" s="7" t="str">
        <f>IF('Payments Export'!A3641="","",'Payments Export'!A3641)</f>
        <v/>
      </c>
      <c r="B3637" s="7" t="str">
        <f>IF('Payments Export'!A3641="","",'Payments Export'!B3641)</f>
        <v/>
      </c>
      <c r="C3637" s="7" t="str">
        <f>IF(IFERROR(VALUE('Payments Export'!H3641),'Payments Export'!H3641)&lt;&gt;0,IFERROR(VALUE('Payments Export'!H3641),'Payments Export'!H3641),"")</f>
        <v/>
      </c>
      <c r="D3637" s="7" t="str">
        <f>IF('Payments Export'!I3641="","",'Payments Export'!I3641)</f>
        <v/>
      </c>
      <c r="E3637" s="7" t="str">
        <f t="shared" si="112"/>
        <v/>
      </c>
      <c r="F3637" s="7" t="str">
        <f>IF('Payments Export'!A3641="","",'Payments Export'!N3641)</f>
        <v/>
      </c>
      <c r="G3637" s="7" t="str">
        <f>IF('Payments Export'!A3641="","",'Payments Export'!O3641)</f>
        <v/>
      </c>
      <c r="H3637" s="7" t="str">
        <f>IF('Payments Export'!B3641="","",G3637-F3637)</f>
        <v/>
      </c>
      <c r="I3637" s="3" t="str">
        <f>IF(C3637&lt;&gt;"",_xlfn.XLOOKUP(IFERROR(VALUE(C3637),C3637),'Items database'!A:A,'Items database'!B:B),(_xlfn.XLOOKUP(LEFT(E3637,3),Services,Services,"")))</f>
        <v/>
      </c>
      <c r="J3637" s="3" t="str">
        <f t="shared" si="113"/>
        <v/>
      </c>
    </row>
    <row r="3638" spans="1:10" x14ac:dyDescent="0.35">
      <c r="A3638" s="7" t="str">
        <f>IF('Payments Export'!A3642="","",'Payments Export'!A3642)</f>
        <v/>
      </c>
      <c r="B3638" s="7" t="str">
        <f>IF('Payments Export'!A3642="","",'Payments Export'!B3642)</f>
        <v/>
      </c>
      <c r="C3638" s="7" t="str">
        <f>IF(IFERROR(VALUE('Payments Export'!H3642),'Payments Export'!H3642)&lt;&gt;0,IFERROR(VALUE('Payments Export'!H3642),'Payments Export'!H3642),"")</f>
        <v/>
      </c>
      <c r="D3638" s="7" t="str">
        <f>IF('Payments Export'!I3642="","",'Payments Export'!I3642)</f>
        <v/>
      </c>
      <c r="E3638" s="7" t="str">
        <f t="shared" si="112"/>
        <v/>
      </c>
      <c r="F3638" s="7" t="str">
        <f>IF('Payments Export'!A3642="","",'Payments Export'!N3642)</f>
        <v/>
      </c>
      <c r="G3638" s="7" t="str">
        <f>IF('Payments Export'!A3642="","",'Payments Export'!O3642)</f>
        <v/>
      </c>
      <c r="H3638" s="7" t="str">
        <f>IF('Payments Export'!B3642="","",G3638-F3638)</f>
        <v/>
      </c>
      <c r="I3638" s="3" t="str">
        <f>IF(C3638&lt;&gt;"",_xlfn.XLOOKUP(IFERROR(VALUE(C3638),C3638),'Items database'!A:A,'Items database'!B:B),(_xlfn.XLOOKUP(LEFT(E3638,3),Services,Services,"")))</f>
        <v/>
      </c>
      <c r="J3638" s="3" t="str">
        <f t="shared" si="113"/>
        <v/>
      </c>
    </row>
    <row r="3639" spans="1:10" x14ac:dyDescent="0.35">
      <c r="A3639" s="7" t="str">
        <f>IF('Payments Export'!A3643="","",'Payments Export'!A3643)</f>
        <v/>
      </c>
      <c r="B3639" s="7" t="str">
        <f>IF('Payments Export'!A3643="","",'Payments Export'!B3643)</f>
        <v/>
      </c>
      <c r="C3639" s="7" t="str">
        <f>IF(IFERROR(VALUE('Payments Export'!H3643),'Payments Export'!H3643)&lt;&gt;0,IFERROR(VALUE('Payments Export'!H3643),'Payments Export'!H3643),"")</f>
        <v/>
      </c>
      <c r="D3639" s="7" t="str">
        <f>IF('Payments Export'!I3643="","",'Payments Export'!I3643)</f>
        <v/>
      </c>
      <c r="E3639" s="7" t="str">
        <f t="shared" si="112"/>
        <v/>
      </c>
      <c r="F3639" s="7" t="str">
        <f>IF('Payments Export'!A3643="","",'Payments Export'!N3643)</f>
        <v/>
      </c>
      <c r="G3639" s="7" t="str">
        <f>IF('Payments Export'!A3643="","",'Payments Export'!O3643)</f>
        <v/>
      </c>
      <c r="H3639" s="7" t="str">
        <f>IF('Payments Export'!B3643="","",G3639-F3639)</f>
        <v/>
      </c>
      <c r="I3639" s="3" t="str">
        <f>IF(C3639&lt;&gt;"",_xlfn.XLOOKUP(IFERROR(VALUE(C3639),C3639),'Items database'!A:A,'Items database'!B:B),(_xlfn.XLOOKUP(LEFT(E3639,3),Services,Services,"")))</f>
        <v/>
      </c>
      <c r="J3639" s="3" t="str">
        <f t="shared" si="113"/>
        <v/>
      </c>
    </row>
    <row r="3640" spans="1:10" x14ac:dyDescent="0.35">
      <c r="A3640" s="7" t="str">
        <f>IF('Payments Export'!A3644="","",'Payments Export'!A3644)</f>
        <v/>
      </c>
      <c r="B3640" s="7" t="str">
        <f>IF('Payments Export'!A3644="","",'Payments Export'!B3644)</f>
        <v/>
      </c>
      <c r="C3640" s="7" t="str">
        <f>IF(IFERROR(VALUE('Payments Export'!H3644),'Payments Export'!H3644)&lt;&gt;0,IFERROR(VALUE('Payments Export'!H3644),'Payments Export'!H3644),"")</f>
        <v/>
      </c>
      <c r="D3640" s="7" t="str">
        <f>IF('Payments Export'!I3644="","",'Payments Export'!I3644)</f>
        <v/>
      </c>
      <c r="E3640" s="7" t="str">
        <f t="shared" si="112"/>
        <v/>
      </c>
      <c r="F3640" s="7" t="str">
        <f>IF('Payments Export'!A3644="","",'Payments Export'!N3644)</f>
        <v/>
      </c>
      <c r="G3640" s="7" t="str">
        <f>IF('Payments Export'!A3644="","",'Payments Export'!O3644)</f>
        <v/>
      </c>
      <c r="H3640" s="7" t="str">
        <f>IF('Payments Export'!B3644="","",G3640-F3640)</f>
        <v/>
      </c>
      <c r="I3640" s="3" t="str">
        <f>IF(C3640&lt;&gt;"",_xlfn.XLOOKUP(IFERROR(VALUE(C3640),C3640),'Items database'!A:A,'Items database'!B:B),(_xlfn.XLOOKUP(LEFT(E3640,3),Services,Services,"")))</f>
        <v/>
      </c>
      <c r="J3640" s="3" t="str">
        <f t="shared" si="113"/>
        <v/>
      </c>
    </row>
    <row r="3641" spans="1:10" x14ac:dyDescent="0.35">
      <c r="A3641" s="7" t="str">
        <f>IF('Payments Export'!A3645="","",'Payments Export'!A3645)</f>
        <v/>
      </c>
      <c r="B3641" s="7" t="str">
        <f>IF('Payments Export'!A3645="","",'Payments Export'!B3645)</f>
        <v/>
      </c>
      <c r="C3641" s="7" t="str">
        <f>IF(IFERROR(VALUE('Payments Export'!H3645),'Payments Export'!H3645)&lt;&gt;0,IFERROR(VALUE('Payments Export'!H3645),'Payments Export'!H3645),"")</f>
        <v/>
      </c>
      <c r="D3641" s="7" t="str">
        <f>IF('Payments Export'!I3645="","",'Payments Export'!I3645)</f>
        <v/>
      </c>
      <c r="E3641" s="7" t="str">
        <f t="shared" si="112"/>
        <v/>
      </c>
      <c r="F3641" s="7" t="str">
        <f>IF('Payments Export'!A3645="","",'Payments Export'!N3645)</f>
        <v/>
      </c>
      <c r="G3641" s="7" t="str">
        <f>IF('Payments Export'!A3645="","",'Payments Export'!O3645)</f>
        <v/>
      </c>
      <c r="H3641" s="7" t="str">
        <f>IF('Payments Export'!B3645="","",G3641-F3641)</f>
        <v/>
      </c>
      <c r="I3641" s="3" t="str">
        <f>IF(C3641&lt;&gt;"",_xlfn.XLOOKUP(IFERROR(VALUE(C3641),C3641),'Items database'!A:A,'Items database'!B:B),(_xlfn.XLOOKUP(LEFT(E3641,3),Services,Services,"")))</f>
        <v/>
      </c>
      <c r="J3641" s="3" t="str">
        <f t="shared" si="113"/>
        <v/>
      </c>
    </row>
    <row r="3642" spans="1:10" x14ac:dyDescent="0.35">
      <c r="A3642" s="7" t="str">
        <f>IF('Payments Export'!A3646="","",'Payments Export'!A3646)</f>
        <v/>
      </c>
      <c r="B3642" s="7" t="str">
        <f>IF('Payments Export'!A3646="","",'Payments Export'!B3646)</f>
        <v/>
      </c>
      <c r="C3642" s="7" t="str">
        <f>IF(IFERROR(VALUE('Payments Export'!H3646),'Payments Export'!H3646)&lt;&gt;0,IFERROR(VALUE('Payments Export'!H3646),'Payments Export'!H3646),"")</f>
        <v/>
      </c>
      <c r="D3642" s="7" t="str">
        <f>IF('Payments Export'!I3646="","",'Payments Export'!I3646)</f>
        <v/>
      </c>
      <c r="E3642" s="7" t="str">
        <f t="shared" si="112"/>
        <v/>
      </c>
      <c r="F3642" s="7" t="str">
        <f>IF('Payments Export'!A3646="","",'Payments Export'!N3646)</f>
        <v/>
      </c>
      <c r="G3642" s="7" t="str">
        <f>IF('Payments Export'!A3646="","",'Payments Export'!O3646)</f>
        <v/>
      </c>
      <c r="H3642" s="7" t="str">
        <f>IF('Payments Export'!B3646="","",G3642-F3642)</f>
        <v/>
      </c>
      <c r="I3642" s="3" t="str">
        <f>IF(C3642&lt;&gt;"",_xlfn.XLOOKUP(IFERROR(VALUE(C3642),C3642),'Items database'!A:A,'Items database'!B:B),(_xlfn.XLOOKUP(LEFT(E3642,3),Services,Services,"")))</f>
        <v/>
      </c>
      <c r="J3642" s="3" t="str">
        <f t="shared" si="113"/>
        <v/>
      </c>
    </row>
    <row r="3643" spans="1:10" x14ac:dyDescent="0.35">
      <c r="A3643" s="7" t="str">
        <f>IF('Payments Export'!A3647="","",'Payments Export'!A3647)</f>
        <v/>
      </c>
      <c r="B3643" s="7" t="str">
        <f>IF('Payments Export'!A3647="","",'Payments Export'!B3647)</f>
        <v/>
      </c>
      <c r="C3643" s="7" t="str">
        <f>IF(IFERROR(VALUE('Payments Export'!H3647),'Payments Export'!H3647)&lt;&gt;0,IFERROR(VALUE('Payments Export'!H3647),'Payments Export'!H3647),"")</f>
        <v/>
      </c>
      <c r="D3643" s="7" t="str">
        <f>IF('Payments Export'!I3647="","",'Payments Export'!I3647)</f>
        <v/>
      </c>
      <c r="E3643" s="7" t="str">
        <f t="shared" si="112"/>
        <v/>
      </c>
      <c r="F3643" s="7" t="str">
        <f>IF('Payments Export'!A3647="","",'Payments Export'!N3647)</f>
        <v/>
      </c>
      <c r="G3643" s="7" t="str">
        <f>IF('Payments Export'!A3647="","",'Payments Export'!O3647)</f>
        <v/>
      </c>
      <c r="H3643" s="7" t="str">
        <f>IF('Payments Export'!B3647="","",G3643-F3643)</f>
        <v/>
      </c>
      <c r="I3643" s="3" t="str">
        <f>IF(C3643&lt;&gt;"",_xlfn.XLOOKUP(IFERROR(VALUE(C3643),C3643),'Items database'!A:A,'Items database'!B:B),(_xlfn.XLOOKUP(LEFT(E3643,3),Services,Services,"")))</f>
        <v/>
      </c>
      <c r="J3643" s="3" t="str">
        <f t="shared" si="113"/>
        <v/>
      </c>
    </row>
    <row r="3644" spans="1:10" x14ac:dyDescent="0.35">
      <c r="A3644" s="7" t="str">
        <f>IF('Payments Export'!A3648="","",'Payments Export'!A3648)</f>
        <v/>
      </c>
      <c r="B3644" s="7" t="str">
        <f>IF('Payments Export'!A3648="","",'Payments Export'!B3648)</f>
        <v/>
      </c>
      <c r="C3644" s="7" t="str">
        <f>IF(IFERROR(VALUE('Payments Export'!H3648),'Payments Export'!H3648)&lt;&gt;0,IFERROR(VALUE('Payments Export'!H3648),'Payments Export'!H3648),"")</f>
        <v/>
      </c>
      <c r="D3644" s="7" t="str">
        <f>IF('Payments Export'!I3648="","",'Payments Export'!I3648)</f>
        <v/>
      </c>
      <c r="E3644" s="7" t="str">
        <f t="shared" si="112"/>
        <v/>
      </c>
      <c r="F3644" s="7" t="str">
        <f>IF('Payments Export'!A3648="","",'Payments Export'!N3648)</f>
        <v/>
      </c>
      <c r="G3644" s="7" t="str">
        <f>IF('Payments Export'!A3648="","",'Payments Export'!O3648)</f>
        <v/>
      </c>
      <c r="H3644" s="7" t="str">
        <f>IF('Payments Export'!B3648="","",G3644-F3644)</f>
        <v/>
      </c>
      <c r="I3644" s="3" t="str">
        <f>IF(C3644&lt;&gt;"",_xlfn.XLOOKUP(IFERROR(VALUE(C3644),C3644),'Items database'!A:A,'Items database'!B:B),(_xlfn.XLOOKUP(LEFT(E3644,3),Services,Services,"")))</f>
        <v/>
      </c>
      <c r="J3644" s="3" t="str">
        <f t="shared" si="113"/>
        <v/>
      </c>
    </row>
    <row r="3645" spans="1:10" x14ac:dyDescent="0.35">
      <c r="A3645" s="7" t="str">
        <f>IF('Payments Export'!A3649="","",'Payments Export'!A3649)</f>
        <v/>
      </c>
      <c r="B3645" s="7" t="str">
        <f>IF('Payments Export'!A3649="","",'Payments Export'!B3649)</f>
        <v/>
      </c>
      <c r="C3645" s="7" t="str">
        <f>IF(IFERROR(VALUE('Payments Export'!H3649),'Payments Export'!H3649)&lt;&gt;0,IFERROR(VALUE('Payments Export'!H3649),'Payments Export'!H3649),"")</f>
        <v/>
      </c>
      <c r="D3645" s="7" t="str">
        <f>IF('Payments Export'!I3649="","",'Payments Export'!I3649)</f>
        <v/>
      </c>
      <c r="E3645" s="7" t="str">
        <f t="shared" si="112"/>
        <v/>
      </c>
      <c r="F3645" s="7" t="str">
        <f>IF('Payments Export'!A3649="","",'Payments Export'!N3649)</f>
        <v/>
      </c>
      <c r="G3645" s="7" t="str">
        <f>IF('Payments Export'!A3649="","",'Payments Export'!O3649)</f>
        <v/>
      </c>
      <c r="H3645" s="7" t="str">
        <f>IF('Payments Export'!B3649="","",G3645-F3645)</f>
        <v/>
      </c>
      <c r="I3645" s="3" t="str">
        <f>IF(C3645&lt;&gt;"",_xlfn.XLOOKUP(IFERROR(VALUE(C3645),C3645),'Items database'!A:A,'Items database'!B:B),(_xlfn.XLOOKUP(LEFT(E3645,3),Services,Services,"")))</f>
        <v/>
      </c>
      <c r="J3645" s="3" t="str">
        <f t="shared" si="113"/>
        <v/>
      </c>
    </row>
    <row r="3646" spans="1:10" x14ac:dyDescent="0.35">
      <c r="A3646" s="7" t="str">
        <f>IF('Payments Export'!A3650="","",'Payments Export'!A3650)</f>
        <v/>
      </c>
      <c r="B3646" s="7" t="str">
        <f>IF('Payments Export'!A3650="","",'Payments Export'!B3650)</f>
        <v/>
      </c>
      <c r="C3646" s="7" t="str">
        <f>IF(IFERROR(VALUE('Payments Export'!H3650),'Payments Export'!H3650)&lt;&gt;0,IFERROR(VALUE('Payments Export'!H3650),'Payments Export'!H3650),"")</f>
        <v/>
      </c>
      <c r="D3646" s="7" t="str">
        <f>IF('Payments Export'!I3650="","",'Payments Export'!I3650)</f>
        <v/>
      </c>
      <c r="E3646" s="7" t="str">
        <f t="shared" si="112"/>
        <v/>
      </c>
      <c r="F3646" s="7" t="str">
        <f>IF('Payments Export'!A3650="","",'Payments Export'!N3650)</f>
        <v/>
      </c>
      <c r="G3646" s="7" t="str">
        <f>IF('Payments Export'!A3650="","",'Payments Export'!O3650)</f>
        <v/>
      </c>
      <c r="H3646" s="7" t="str">
        <f>IF('Payments Export'!B3650="","",G3646-F3646)</f>
        <v/>
      </c>
      <c r="I3646" s="3" t="str">
        <f>IF(C3646&lt;&gt;"",_xlfn.XLOOKUP(IFERROR(VALUE(C3646),C3646),'Items database'!A:A,'Items database'!B:B),(_xlfn.XLOOKUP(LEFT(E3646,3),Services,Services,"")))</f>
        <v/>
      </c>
      <c r="J3646" s="3" t="str">
        <f t="shared" si="113"/>
        <v/>
      </c>
    </row>
    <row r="3647" spans="1:10" x14ac:dyDescent="0.35">
      <c r="A3647" s="7" t="str">
        <f>IF('Payments Export'!A3651="","",'Payments Export'!A3651)</f>
        <v/>
      </c>
      <c r="B3647" s="7" t="str">
        <f>IF('Payments Export'!A3651="","",'Payments Export'!B3651)</f>
        <v/>
      </c>
      <c r="C3647" s="7" t="str">
        <f>IF(IFERROR(VALUE('Payments Export'!H3651),'Payments Export'!H3651)&lt;&gt;0,IFERROR(VALUE('Payments Export'!H3651),'Payments Export'!H3651),"")</f>
        <v/>
      </c>
      <c r="D3647" s="7" t="str">
        <f>IF('Payments Export'!I3651="","",'Payments Export'!I3651)</f>
        <v/>
      </c>
      <c r="E3647" s="7" t="str">
        <f t="shared" si="112"/>
        <v/>
      </c>
      <c r="F3647" s="7" t="str">
        <f>IF('Payments Export'!A3651="","",'Payments Export'!N3651)</f>
        <v/>
      </c>
      <c r="G3647" s="7" t="str">
        <f>IF('Payments Export'!A3651="","",'Payments Export'!O3651)</f>
        <v/>
      </c>
      <c r="H3647" s="7" t="str">
        <f>IF('Payments Export'!B3651="","",G3647-F3647)</f>
        <v/>
      </c>
      <c r="I3647" s="3" t="str">
        <f>IF(C3647&lt;&gt;"",_xlfn.XLOOKUP(IFERROR(VALUE(C3647),C3647),'Items database'!A:A,'Items database'!B:B),(_xlfn.XLOOKUP(LEFT(E3647,3),Services,Services,"")))</f>
        <v/>
      </c>
      <c r="J3647" s="3" t="str">
        <f t="shared" si="113"/>
        <v/>
      </c>
    </row>
    <row r="3648" spans="1:10" x14ac:dyDescent="0.35">
      <c r="A3648" s="7" t="str">
        <f>IF('Payments Export'!A3652="","",'Payments Export'!A3652)</f>
        <v/>
      </c>
      <c r="B3648" s="7" t="str">
        <f>IF('Payments Export'!A3652="","",'Payments Export'!B3652)</f>
        <v/>
      </c>
      <c r="C3648" s="7" t="str">
        <f>IF(IFERROR(VALUE('Payments Export'!H3652),'Payments Export'!H3652)&lt;&gt;0,IFERROR(VALUE('Payments Export'!H3652),'Payments Export'!H3652),"")</f>
        <v/>
      </c>
      <c r="D3648" s="7" t="str">
        <f>IF('Payments Export'!I3652="","",'Payments Export'!I3652)</f>
        <v/>
      </c>
      <c r="E3648" s="7" t="str">
        <f t="shared" si="112"/>
        <v/>
      </c>
      <c r="F3648" s="7" t="str">
        <f>IF('Payments Export'!A3652="","",'Payments Export'!N3652)</f>
        <v/>
      </c>
      <c r="G3648" s="7" t="str">
        <f>IF('Payments Export'!A3652="","",'Payments Export'!O3652)</f>
        <v/>
      </c>
      <c r="H3648" s="7" t="str">
        <f>IF('Payments Export'!B3652="","",G3648-F3648)</f>
        <v/>
      </c>
      <c r="I3648" s="3" t="str">
        <f>IF(C3648&lt;&gt;"",_xlfn.XLOOKUP(IFERROR(VALUE(C3648),C3648),'Items database'!A:A,'Items database'!B:B),(_xlfn.XLOOKUP(LEFT(E3648,3),Services,Services,"")))</f>
        <v/>
      </c>
      <c r="J3648" s="3" t="str">
        <f t="shared" si="113"/>
        <v/>
      </c>
    </row>
    <row r="3649" spans="1:10" x14ac:dyDescent="0.35">
      <c r="A3649" s="7" t="str">
        <f>IF('Payments Export'!A3653="","",'Payments Export'!A3653)</f>
        <v/>
      </c>
      <c r="B3649" s="7" t="str">
        <f>IF('Payments Export'!A3653="","",'Payments Export'!B3653)</f>
        <v/>
      </c>
      <c r="C3649" s="7" t="str">
        <f>IF(IFERROR(VALUE('Payments Export'!H3653),'Payments Export'!H3653)&lt;&gt;0,IFERROR(VALUE('Payments Export'!H3653),'Payments Export'!H3653),"")</f>
        <v/>
      </c>
      <c r="D3649" s="7" t="str">
        <f>IF('Payments Export'!I3653="","",'Payments Export'!I3653)</f>
        <v/>
      </c>
      <c r="E3649" s="7" t="str">
        <f t="shared" ref="E3649:E3712" si="114">LEFT(D3649,66)</f>
        <v/>
      </c>
      <c r="F3649" s="7" t="str">
        <f>IF('Payments Export'!A3653="","",'Payments Export'!N3653)</f>
        <v/>
      </c>
      <c r="G3649" s="7" t="str">
        <f>IF('Payments Export'!A3653="","",'Payments Export'!O3653)</f>
        <v/>
      </c>
      <c r="H3649" s="7" t="str">
        <f>IF('Payments Export'!B3653="","",G3649-F3649)</f>
        <v/>
      </c>
      <c r="I3649" s="3" t="str">
        <f>IF(C3649&lt;&gt;"",_xlfn.XLOOKUP(IFERROR(VALUE(C3649),C3649),'Items database'!A:A,'Items database'!B:B),(_xlfn.XLOOKUP(LEFT(E3649,3),Services,Services,"")))</f>
        <v/>
      </c>
      <c r="J3649" s="3" t="str">
        <f t="shared" ref="J3649:J3712" si="115">IF(ISNUMBER(F3649)=TRUE,IF(F3649=0,"","GST"),"")</f>
        <v/>
      </c>
    </row>
    <row r="3650" spans="1:10" x14ac:dyDescent="0.35">
      <c r="A3650" s="7" t="str">
        <f>IF('Payments Export'!A3654="","",'Payments Export'!A3654)</f>
        <v/>
      </c>
      <c r="B3650" s="7" t="str">
        <f>IF('Payments Export'!A3654="","",'Payments Export'!B3654)</f>
        <v/>
      </c>
      <c r="C3650" s="7" t="str">
        <f>IF(IFERROR(VALUE('Payments Export'!H3654),'Payments Export'!H3654)&lt;&gt;0,IFERROR(VALUE('Payments Export'!H3654),'Payments Export'!H3654),"")</f>
        <v/>
      </c>
      <c r="D3650" s="7" t="str">
        <f>IF('Payments Export'!I3654="","",'Payments Export'!I3654)</f>
        <v/>
      </c>
      <c r="E3650" s="7" t="str">
        <f t="shared" si="114"/>
        <v/>
      </c>
      <c r="F3650" s="7" t="str">
        <f>IF('Payments Export'!A3654="","",'Payments Export'!N3654)</f>
        <v/>
      </c>
      <c r="G3650" s="7" t="str">
        <f>IF('Payments Export'!A3654="","",'Payments Export'!O3654)</f>
        <v/>
      </c>
      <c r="H3650" s="7" t="str">
        <f>IF('Payments Export'!B3654="","",G3650-F3650)</f>
        <v/>
      </c>
      <c r="I3650" s="3" t="str">
        <f>IF(C3650&lt;&gt;"",_xlfn.XLOOKUP(IFERROR(VALUE(C3650),C3650),'Items database'!A:A,'Items database'!B:B),(_xlfn.XLOOKUP(LEFT(E3650,3),Services,Services,"")))</f>
        <v/>
      </c>
      <c r="J3650" s="3" t="str">
        <f t="shared" si="115"/>
        <v/>
      </c>
    </row>
    <row r="3651" spans="1:10" x14ac:dyDescent="0.35">
      <c r="A3651" s="7" t="str">
        <f>IF('Payments Export'!A3655="","",'Payments Export'!A3655)</f>
        <v/>
      </c>
      <c r="B3651" s="7" t="str">
        <f>IF('Payments Export'!A3655="","",'Payments Export'!B3655)</f>
        <v/>
      </c>
      <c r="C3651" s="7" t="str">
        <f>IF(IFERROR(VALUE('Payments Export'!H3655),'Payments Export'!H3655)&lt;&gt;0,IFERROR(VALUE('Payments Export'!H3655),'Payments Export'!H3655),"")</f>
        <v/>
      </c>
      <c r="D3651" s="7" t="str">
        <f>IF('Payments Export'!I3655="","",'Payments Export'!I3655)</f>
        <v/>
      </c>
      <c r="E3651" s="7" t="str">
        <f t="shared" si="114"/>
        <v/>
      </c>
      <c r="F3651" s="7" t="str">
        <f>IF('Payments Export'!A3655="","",'Payments Export'!N3655)</f>
        <v/>
      </c>
      <c r="G3651" s="7" t="str">
        <f>IF('Payments Export'!A3655="","",'Payments Export'!O3655)</f>
        <v/>
      </c>
      <c r="H3651" s="7" t="str">
        <f>IF('Payments Export'!B3655="","",G3651-F3651)</f>
        <v/>
      </c>
      <c r="I3651" s="3" t="str">
        <f>IF(C3651&lt;&gt;"",_xlfn.XLOOKUP(IFERROR(VALUE(C3651),C3651),'Items database'!A:A,'Items database'!B:B),(_xlfn.XLOOKUP(LEFT(E3651,3),Services,Services,"")))</f>
        <v/>
      </c>
      <c r="J3651" s="3" t="str">
        <f t="shared" si="115"/>
        <v/>
      </c>
    </row>
    <row r="3652" spans="1:10" x14ac:dyDescent="0.35">
      <c r="A3652" s="7" t="str">
        <f>IF('Payments Export'!A3656="","",'Payments Export'!A3656)</f>
        <v/>
      </c>
      <c r="B3652" s="7" t="str">
        <f>IF('Payments Export'!A3656="","",'Payments Export'!B3656)</f>
        <v/>
      </c>
      <c r="C3652" s="7" t="str">
        <f>IF(IFERROR(VALUE('Payments Export'!H3656),'Payments Export'!H3656)&lt;&gt;0,IFERROR(VALUE('Payments Export'!H3656),'Payments Export'!H3656),"")</f>
        <v/>
      </c>
      <c r="D3652" s="7" t="str">
        <f>IF('Payments Export'!I3656="","",'Payments Export'!I3656)</f>
        <v/>
      </c>
      <c r="E3652" s="7" t="str">
        <f t="shared" si="114"/>
        <v/>
      </c>
      <c r="F3652" s="7" t="str">
        <f>IF('Payments Export'!A3656="","",'Payments Export'!N3656)</f>
        <v/>
      </c>
      <c r="G3652" s="7" t="str">
        <f>IF('Payments Export'!A3656="","",'Payments Export'!O3656)</f>
        <v/>
      </c>
      <c r="H3652" s="7" t="str">
        <f>IF('Payments Export'!B3656="","",G3652-F3652)</f>
        <v/>
      </c>
      <c r="I3652" s="3" t="str">
        <f>IF(C3652&lt;&gt;"",_xlfn.XLOOKUP(IFERROR(VALUE(C3652),C3652),'Items database'!A:A,'Items database'!B:B),(_xlfn.XLOOKUP(LEFT(E3652,3),Services,Services,"")))</f>
        <v/>
      </c>
      <c r="J3652" s="3" t="str">
        <f t="shared" si="115"/>
        <v/>
      </c>
    </row>
    <row r="3653" spans="1:10" x14ac:dyDescent="0.35">
      <c r="A3653" s="7" t="str">
        <f>IF('Payments Export'!A3657="","",'Payments Export'!A3657)</f>
        <v/>
      </c>
      <c r="B3653" s="7" t="str">
        <f>IF('Payments Export'!A3657="","",'Payments Export'!B3657)</f>
        <v/>
      </c>
      <c r="C3653" s="7" t="str">
        <f>IF(IFERROR(VALUE('Payments Export'!H3657),'Payments Export'!H3657)&lt;&gt;0,IFERROR(VALUE('Payments Export'!H3657),'Payments Export'!H3657),"")</f>
        <v/>
      </c>
      <c r="D3653" s="7" t="str">
        <f>IF('Payments Export'!I3657="","",'Payments Export'!I3657)</f>
        <v/>
      </c>
      <c r="E3653" s="7" t="str">
        <f t="shared" si="114"/>
        <v/>
      </c>
      <c r="F3653" s="7" t="str">
        <f>IF('Payments Export'!A3657="","",'Payments Export'!N3657)</f>
        <v/>
      </c>
      <c r="G3653" s="7" t="str">
        <f>IF('Payments Export'!A3657="","",'Payments Export'!O3657)</f>
        <v/>
      </c>
      <c r="H3653" s="7" t="str">
        <f>IF('Payments Export'!B3657="","",G3653-F3653)</f>
        <v/>
      </c>
      <c r="I3653" s="3" t="str">
        <f>IF(C3653&lt;&gt;"",_xlfn.XLOOKUP(IFERROR(VALUE(C3653),C3653),'Items database'!A:A,'Items database'!B:B),(_xlfn.XLOOKUP(LEFT(E3653,3),Services,Services,"")))</f>
        <v/>
      </c>
      <c r="J3653" s="3" t="str">
        <f t="shared" si="115"/>
        <v/>
      </c>
    </row>
    <row r="3654" spans="1:10" x14ac:dyDescent="0.35">
      <c r="A3654" s="7" t="str">
        <f>IF('Payments Export'!A3658="","",'Payments Export'!A3658)</f>
        <v/>
      </c>
      <c r="B3654" s="7" t="str">
        <f>IF('Payments Export'!A3658="","",'Payments Export'!B3658)</f>
        <v/>
      </c>
      <c r="C3654" s="7" t="str">
        <f>IF(IFERROR(VALUE('Payments Export'!H3658),'Payments Export'!H3658)&lt;&gt;0,IFERROR(VALUE('Payments Export'!H3658),'Payments Export'!H3658),"")</f>
        <v/>
      </c>
      <c r="D3654" s="7" t="str">
        <f>IF('Payments Export'!I3658="","",'Payments Export'!I3658)</f>
        <v/>
      </c>
      <c r="E3654" s="7" t="str">
        <f t="shared" si="114"/>
        <v/>
      </c>
      <c r="F3654" s="7" t="str">
        <f>IF('Payments Export'!A3658="","",'Payments Export'!N3658)</f>
        <v/>
      </c>
      <c r="G3654" s="7" t="str">
        <f>IF('Payments Export'!A3658="","",'Payments Export'!O3658)</f>
        <v/>
      </c>
      <c r="H3654" s="7" t="str">
        <f>IF('Payments Export'!B3658="","",G3654-F3654)</f>
        <v/>
      </c>
      <c r="I3654" s="3" t="str">
        <f>IF(C3654&lt;&gt;"",_xlfn.XLOOKUP(IFERROR(VALUE(C3654),C3654),'Items database'!A:A,'Items database'!B:B),(_xlfn.XLOOKUP(LEFT(E3654,3),Services,Services,"")))</f>
        <v/>
      </c>
      <c r="J3654" s="3" t="str">
        <f t="shared" si="115"/>
        <v/>
      </c>
    </row>
    <row r="3655" spans="1:10" x14ac:dyDescent="0.35">
      <c r="A3655" s="7" t="str">
        <f>IF('Payments Export'!A3659="","",'Payments Export'!A3659)</f>
        <v/>
      </c>
      <c r="B3655" s="7" t="str">
        <f>IF('Payments Export'!A3659="","",'Payments Export'!B3659)</f>
        <v/>
      </c>
      <c r="C3655" s="7" t="str">
        <f>IF(IFERROR(VALUE('Payments Export'!H3659),'Payments Export'!H3659)&lt;&gt;0,IFERROR(VALUE('Payments Export'!H3659),'Payments Export'!H3659),"")</f>
        <v/>
      </c>
      <c r="D3655" s="7" t="str">
        <f>IF('Payments Export'!I3659="","",'Payments Export'!I3659)</f>
        <v/>
      </c>
      <c r="E3655" s="7" t="str">
        <f t="shared" si="114"/>
        <v/>
      </c>
      <c r="F3655" s="7" t="str">
        <f>IF('Payments Export'!A3659="","",'Payments Export'!N3659)</f>
        <v/>
      </c>
      <c r="G3655" s="7" t="str">
        <f>IF('Payments Export'!A3659="","",'Payments Export'!O3659)</f>
        <v/>
      </c>
      <c r="H3655" s="7" t="str">
        <f>IF('Payments Export'!B3659="","",G3655-F3655)</f>
        <v/>
      </c>
      <c r="I3655" s="3" t="str">
        <f>IF(C3655&lt;&gt;"",_xlfn.XLOOKUP(IFERROR(VALUE(C3655),C3655),'Items database'!A:A,'Items database'!B:B),(_xlfn.XLOOKUP(LEFT(E3655,3),Services,Services,"")))</f>
        <v/>
      </c>
      <c r="J3655" s="3" t="str">
        <f t="shared" si="115"/>
        <v/>
      </c>
    </row>
    <row r="3656" spans="1:10" x14ac:dyDescent="0.35">
      <c r="A3656" s="7" t="str">
        <f>IF('Payments Export'!A3660="","",'Payments Export'!A3660)</f>
        <v/>
      </c>
      <c r="B3656" s="7" t="str">
        <f>IF('Payments Export'!A3660="","",'Payments Export'!B3660)</f>
        <v/>
      </c>
      <c r="C3656" s="7" t="str">
        <f>IF(IFERROR(VALUE('Payments Export'!H3660),'Payments Export'!H3660)&lt;&gt;0,IFERROR(VALUE('Payments Export'!H3660),'Payments Export'!H3660),"")</f>
        <v/>
      </c>
      <c r="D3656" s="7" t="str">
        <f>IF('Payments Export'!I3660="","",'Payments Export'!I3660)</f>
        <v/>
      </c>
      <c r="E3656" s="7" t="str">
        <f t="shared" si="114"/>
        <v/>
      </c>
      <c r="F3656" s="7" t="str">
        <f>IF('Payments Export'!A3660="","",'Payments Export'!N3660)</f>
        <v/>
      </c>
      <c r="G3656" s="7" t="str">
        <f>IF('Payments Export'!A3660="","",'Payments Export'!O3660)</f>
        <v/>
      </c>
      <c r="H3656" s="7" t="str">
        <f>IF('Payments Export'!B3660="","",G3656-F3656)</f>
        <v/>
      </c>
      <c r="I3656" s="3" t="str">
        <f>IF(C3656&lt;&gt;"",_xlfn.XLOOKUP(IFERROR(VALUE(C3656),C3656),'Items database'!A:A,'Items database'!B:B),(_xlfn.XLOOKUP(LEFT(E3656,3),Services,Services,"")))</f>
        <v/>
      </c>
      <c r="J3656" s="3" t="str">
        <f t="shared" si="115"/>
        <v/>
      </c>
    </row>
    <row r="3657" spans="1:10" x14ac:dyDescent="0.35">
      <c r="A3657" s="7" t="str">
        <f>IF('Payments Export'!A3661="","",'Payments Export'!A3661)</f>
        <v/>
      </c>
      <c r="B3657" s="7" t="str">
        <f>IF('Payments Export'!A3661="","",'Payments Export'!B3661)</f>
        <v/>
      </c>
      <c r="C3657" s="7" t="str">
        <f>IF(IFERROR(VALUE('Payments Export'!H3661),'Payments Export'!H3661)&lt;&gt;0,IFERROR(VALUE('Payments Export'!H3661),'Payments Export'!H3661),"")</f>
        <v/>
      </c>
      <c r="D3657" s="7" t="str">
        <f>IF('Payments Export'!I3661="","",'Payments Export'!I3661)</f>
        <v/>
      </c>
      <c r="E3657" s="7" t="str">
        <f t="shared" si="114"/>
        <v/>
      </c>
      <c r="F3657" s="7" t="str">
        <f>IF('Payments Export'!A3661="","",'Payments Export'!N3661)</f>
        <v/>
      </c>
      <c r="G3657" s="7" t="str">
        <f>IF('Payments Export'!A3661="","",'Payments Export'!O3661)</f>
        <v/>
      </c>
      <c r="H3657" s="7" t="str">
        <f>IF('Payments Export'!B3661="","",G3657-F3657)</f>
        <v/>
      </c>
      <c r="I3657" s="3" t="str">
        <f>IF(C3657&lt;&gt;"",_xlfn.XLOOKUP(IFERROR(VALUE(C3657),C3657),'Items database'!A:A,'Items database'!B:B),(_xlfn.XLOOKUP(LEFT(E3657,3),Services,Services,"")))</f>
        <v/>
      </c>
      <c r="J3657" s="3" t="str">
        <f t="shared" si="115"/>
        <v/>
      </c>
    </row>
    <row r="3658" spans="1:10" x14ac:dyDescent="0.35">
      <c r="A3658" s="7" t="str">
        <f>IF('Payments Export'!A3662="","",'Payments Export'!A3662)</f>
        <v/>
      </c>
      <c r="B3658" s="7" t="str">
        <f>IF('Payments Export'!A3662="","",'Payments Export'!B3662)</f>
        <v/>
      </c>
      <c r="C3658" s="7" t="str">
        <f>IF(IFERROR(VALUE('Payments Export'!H3662),'Payments Export'!H3662)&lt;&gt;0,IFERROR(VALUE('Payments Export'!H3662),'Payments Export'!H3662),"")</f>
        <v/>
      </c>
      <c r="D3658" s="7" t="str">
        <f>IF('Payments Export'!I3662="","",'Payments Export'!I3662)</f>
        <v/>
      </c>
      <c r="E3658" s="7" t="str">
        <f t="shared" si="114"/>
        <v/>
      </c>
      <c r="F3658" s="7" t="str">
        <f>IF('Payments Export'!A3662="","",'Payments Export'!N3662)</f>
        <v/>
      </c>
      <c r="G3658" s="7" t="str">
        <f>IF('Payments Export'!A3662="","",'Payments Export'!O3662)</f>
        <v/>
      </c>
      <c r="H3658" s="7" t="str">
        <f>IF('Payments Export'!B3662="","",G3658-F3658)</f>
        <v/>
      </c>
      <c r="I3658" s="3" t="str">
        <f>IF(C3658&lt;&gt;"",_xlfn.XLOOKUP(IFERROR(VALUE(C3658),C3658),'Items database'!A:A,'Items database'!B:B),(_xlfn.XLOOKUP(LEFT(E3658,3),Services,Services,"")))</f>
        <v/>
      </c>
      <c r="J3658" s="3" t="str">
        <f t="shared" si="115"/>
        <v/>
      </c>
    </row>
    <row r="3659" spans="1:10" x14ac:dyDescent="0.35">
      <c r="A3659" s="7" t="str">
        <f>IF('Payments Export'!A3663="","",'Payments Export'!A3663)</f>
        <v/>
      </c>
      <c r="B3659" s="7" t="str">
        <f>IF('Payments Export'!A3663="","",'Payments Export'!B3663)</f>
        <v/>
      </c>
      <c r="C3659" s="7" t="str">
        <f>IF(IFERROR(VALUE('Payments Export'!H3663),'Payments Export'!H3663)&lt;&gt;0,IFERROR(VALUE('Payments Export'!H3663),'Payments Export'!H3663),"")</f>
        <v/>
      </c>
      <c r="D3659" s="7" t="str">
        <f>IF('Payments Export'!I3663="","",'Payments Export'!I3663)</f>
        <v/>
      </c>
      <c r="E3659" s="7" t="str">
        <f t="shared" si="114"/>
        <v/>
      </c>
      <c r="F3659" s="7" t="str">
        <f>IF('Payments Export'!A3663="","",'Payments Export'!N3663)</f>
        <v/>
      </c>
      <c r="G3659" s="7" t="str">
        <f>IF('Payments Export'!A3663="","",'Payments Export'!O3663)</f>
        <v/>
      </c>
      <c r="H3659" s="7" t="str">
        <f>IF('Payments Export'!B3663="","",G3659-F3659)</f>
        <v/>
      </c>
      <c r="I3659" s="3" t="str">
        <f>IF(C3659&lt;&gt;"",_xlfn.XLOOKUP(IFERROR(VALUE(C3659),C3659),'Items database'!A:A,'Items database'!B:B),(_xlfn.XLOOKUP(LEFT(E3659,3),Services,Services,"")))</f>
        <v/>
      </c>
      <c r="J3659" s="3" t="str">
        <f t="shared" si="115"/>
        <v/>
      </c>
    </row>
    <row r="3660" spans="1:10" x14ac:dyDescent="0.35">
      <c r="A3660" s="7" t="str">
        <f>IF('Payments Export'!A3664="","",'Payments Export'!A3664)</f>
        <v/>
      </c>
      <c r="B3660" s="7" t="str">
        <f>IF('Payments Export'!A3664="","",'Payments Export'!B3664)</f>
        <v/>
      </c>
      <c r="C3660" s="7" t="str">
        <f>IF(IFERROR(VALUE('Payments Export'!H3664),'Payments Export'!H3664)&lt;&gt;0,IFERROR(VALUE('Payments Export'!H3664),'Payments Export'!H3664),"")</f>
        <v/>
      </c>
      <c r="D3660" s="7" t="str">
        <f>IF('Payments Export'!I3664="","",'Payments Export'!I3664)</f>
        <v/>
      </c>
      <c r="E3660" s="7" t="str">
        <f t="shared" si="114"/>
        <v/>
      </c>
      <c r="F3660" s="7" t="str">
        <f>IF('Payments Export'!A3664="","",'Payments Export'!N3664)</f>
        <v/>
      </c>
      <c r="G3660" s="7" t="str">
        <f>IF('Payments Export'!A3664="","",'Payments Export'!O3664)</f>
        <v/>
      </c>
      <c r="H3660" s="7" t="str">
        <f>IF('Payments Export'!B3664="","",G3660-F3660)</f>
        <v/>
      </c>
      <c r="I3660" s="3" t="str">
        <f>IF(C3660&lt;&gt;"",_xlfn.XLOOKUP(IFERROR(VALUE(C3660),C3660),'Items database'!A:A,'Items database'!B:B),(_xlfn.XLOOKUP(LEFT(E3660,3),Services,Services,"")))</f>
        <v/>
      </c>
      <c r="J3660" s="3" t="str">
        <f t="shared" si="115"/>
        <v/>
      </c>
    </row>
    <row r="3661" spans="1:10" x14ac:dyDescent="0.35">
      <c r="A3661" s="7" t="str">
        <f>IF('Payments Export'!A3665="","",'Payments Export'!A3665)</f>
        <v/>
      </c>
      <c r="B3661" s="7" t="str">
        <f>IF('Payments Export'!A3665="","",'Payments Export'!B3665)</f>
        <v/>
      </c>
      <c r="C3661" s="7" t="str">
        <f>IF(IFERROR(VALUE('Payments Export'!H3665),'Payments Export'!H3665)&lt;&gt;0,IFERROR(VALUE('Payments Export'!H3665),'Payments Export'!H3665),"")</f>
        <v/>
      </c>
      <c r="D3661" s="7" t="str">
        <f>IF('Payments Export'!I3665="","",'Payments Export'!I3665)</f>
        <v/>
      </c>
      <c r="E3661" s="7" t="str">
        <f t="shared" si="114"/>
        <v/>
      </c>
      <c r="F3661" s="7" t="str">
        <f>IF('Payments Export'!A3665="","",'Payments Export'!N3665)</f>
        <v/>
      </c>
      <c r="G3661" s="7" t="str">
        <f>IF('Payments Export'!A3665="","",'Payments Export'!O3665)</f>
        <v/>
      </c>
      <c r="H3661" s="7" t="str">
        <f>IF('Payments Export'!B3665="","",G3661-F3661)</f>
        <v/>
      </c>
      <c r="I3661" s="3" t="str">
        <f>IF(C3661&lt;&gt;"",_xlfn.XLOOKUP(IFERROR(VALUE(C3661),C3661),'Items database'!A:A,'Items database'!B:B),(_xlfn.XLOOKUP(LEFT(E3661,3),Services,Services,"")))</f>
        <v/>
      </c>
      <c r="J3661" s="3" t="str">
        <f t="shared" si="115"/>
        <v/>
      </c>
    </row>
    <row r="3662" spans="1:10" x14ac:dyDescent="0.35">
      <c r="A3662" s="7" t="str">
        <f>IF('Payments Export'!A3666="","",'Payments Export'!A3666)</f>
        <v/>
      </c>
      <c r="B3662" s="7" t="str">
        <f>IF('Payments Export'!A3666="","",'Payments Export'!B3666)</f>
        <v/>
      </c>
      <c r="C3662" s="7" t="str">
        <f>IF(IFERROR(VALUE('Payments Export'!H3666),'Payments Export'!H3666)&lt;&gt;0,IFERROR(VALUE('Payments Export'!H3666),'Payments Export'!H3666),"")</f>
        <v/>
      </c>
      <c r="D3662" s="7" t="str">
        <f>IF('Payments Export'!I3666="","",'Payments Export'!I3666)</f>
        <v/>
      </c>
      <c r="E3662" s="7" t="str">
        <f t="shared" si="114"/>
        <v/>
      </c>
      <c r="F3662" s="7" t="str">
        <f>IF('Payments Export'!A3666="","",'Payments Export'!N3666)</f>
        <v/>
      </c>
      <c r="G3662" s="7" t="str">
        <f>IF('Payments Export'!A3666="","",'Payments Export'!O3666)</f>
        <v/>
      </c>
      <c r="H3662" s="7" t="str">
        <f>IF('Payments Export'!B3666="","",G3662-F3662)</f>
        <v/>
      </c>
      <c r="I3662" s="3" t="str">
        <f>IF(C3662&lt;&gt;"",_xlfn.XLOOKUP(IFERROR(VALUE(C3662),C3662),'Items database'!A:A,'Items database'!B:B),(_xlfn.XLOOKUP(LEFT(E3662,3),Services,Services,"")))</f>
        <v/>
      </c>
      <c r="J3662" s="3" t="str">
        <f t="shared" si="115"/>
        <v/>
      </c>
    </row>
    <row r="3663" spans="1:10" x14ac:dyDescent="0.35">
      <c r="A3663" s="7" t="str">
        <f>IF('Payments Export'!A3667="","",'Payments Export'!A3667)</f>
        <v/>
      </c>
      <c r="B3663" s="7" t="str">
        <f>IF('Payments Export'!A3667="","",'Payments Export'!B3667)</f>
        <v/>
      </c>
      <c r="C3663" s="7" t="str">
        <f>IF(IFERROR(VALUE('Payments Export'!H3667),'Payments Export'!H3667)&lt;&gt;0,IFERROR(VALUE('Payments Export'!H3667),'Payments Export'!H3667),"")</f>
        <v/>
      </c>
      <c r="D3663" s="7" t="str">
        <f>IF('Payments Export'!I3667="","",'Payments Export'!I3667)</f>
        <v/>
      </c>
      <c r="E3663" s="7" t="str">
        <f t="shared" si="114"/>
        <v/>
      </c>
      <c r="F3663" s="7" t="str">
        <f>IF('Payments Export'!A3667="","",'Payments Export'!N3667)</f>
        <v/>
      </c>
      <c r="G3663" s="7" t="str">
        <f>IF('Payments Export'!A3667="","",'Payments Export'!O3667)</f>
        <v/>
      </c>
      <c r="H3663" s="7" t="str">
        <f>IF('Payments Export'!B3667="","",G3663-F3663)</f>
        <v/>
      </c>
      <c r="I3663" s="3" t="str">
        <f>IF(C3663&lt;&gt;"",_xlfn.XLOOKUP(IFERROR(VALUE(C3663),C3663),'Items database'!A:A,'Items database'!B:B),(_xlfn.XLOOKUP(LEFT(E3663,3),Services,Services,"")))</f>
        <v/>
      </c>
      <c r="J3663" s="3" t="str">
        <f t="shared" si="115"/>
        <v/>
      </c>
    </row>
    <row r="3664" spans="1:10" x14ac:dyDescent="0.35">
      <c r="A3664" s="7" t="str">
        <f>IF('Payments Export'!A3668="","",'Payments Export'!A3668)</f>
        <v/>
      </c>
      <c r="B3664" s="7" t="str">
        <f>IF('Payments Export'!A3668="","",'Payments Export'!B3668)</f>
        <v/>
      </c>
      <c r="C3664" s="7" t="str">
        <f>IF(IFERROR(VALUE('Payments Export'!H3668),'Payments Export'!H3668)&lt;&gt;0,IFERROR(VALUE('Payments Export'!H3668),'Payments Export'!H3668),"")</f>
        <v/>
      </c>
      <c r="D3664" s="7" t="str">
        <f>IF('Payments Export'!I3668="","",'Payments Export'!I3668)</f>
        <v/>
      </c>
      <c r="E3664" s="7" t="str">
        <f t="shared" si="114"/>
        <v/>
      </c>
      <c r="F3664" s="7" t="str">
        <f>IF('Payments Export'!A3668="","",'Payments Export'!N3668)</f>
        <v/>
      </c>
      <c r="G3664" s="7" t="str">
        <f>IF('Payments Export'!A3668="","",'Payments Export'!O3668)</f>
        <v/>
      </c>
      <c r="H3664" s="7" t="str">
        <f>IF('Payments Export'!B3668="","",G3664-F3664)</f>
        <v/>
      </c>
      <c r="I3664" s="3" t="str">
        <f>IF(C3664&lt;&gt;"",_xlfn.XLOOKUP(IFERROR(VALUE(C3664),C3664),'Items database'!A:A,'Items database'!B:B),(_xlfn.XLOOKUP(LEFT(E3664,3),Services,Services,"")))</f>
        <v/>
      </c>
      <c r="J3664" s="3" t="str">
        <f t="shared" si="115"/>
        <v/>
      </c>
    </row>
    <row r="3665" spans="1:10" x14ac:dyDescent="0.35">
      <c r="A3665" s="7" t="str">
        <f>IF('Payments Export'!A3669="","",'Payments Export'!A3669)</f>
        <v/>
      </c>
      <c r="B3665" s="7" t="str">
        <f>IF('Payments Export'!A3669="","",'Payments Export'!B3669)</f>
        <v/>
      </c>
      <c r="C3665" s="7" t="str">
        <f>IF(IFERROR(VALUE('Payments Export'!H3669),'Payments Export'!H3669)&lt;&gt;0,IFERROR(VALUE('Payments Export'!H3669),'Payments Export'!H3669),"")</f>
        <v/>
      </c>
      <c r="D3665" s="7" t="str">
        <f>IF('Payments Export'!I3669="","",'Payments Export'!I3669)</f>
        <v/>
      </c>
      <c r="E3665" s="7" t="str">
        <f t="shared" si="114"/>
        <v/>
      </c>
      <c r="F3665" s="7" t="str">
        <f>IF('Payments Export'!A3669="","",'Payments Export'!N3669)</f>
        <v/>
      </c>
      <c r="G3665" s="7" t="str">
        <f>IF('Payments Export'!A3669="","",'Payments Export'!O3669)</f>
        <v/>
      </c>
      <c r="H3665" s="7" t="str">
        <f>IF('Payments Export'!B3669="","",G3665-F3665)</f>
        <v/>
      </c>
      <c r="I3665" s="3" t="str">
        <f>IF(C3665&lt;&gt;"",_xlfn.XLOOKUP(IFERROR(VALUE(C3665),C3665),'Items database'!A:A,'Items database'!B:B),(_xlfn.XLOOKUP(LEFT(E3665,3),Services,Services,"")))</f>
        <v/>
      </c>
      <c r="J3665" s="3" t="str">
        <f t="shared" si="115"/>
        <v/>
      </c>
    </row>
    <row r="3666" spans="1:10" x14ac:dyDescent="0.35">
      <c r="A3666" s="7" t="str">
        <f>IF('Payments Export'!A3670="","",'Payments Export'!A3670)</f>
        <v/>
      </c>
      <c r="B3666" s="7" t="str">
        <f>IF('Payments Export'!A3670="","",'Payments Export'!B3670)</f>
        <v/>
      </c>
      <c r="C3666" s="7" t="str">
        <f>IF(IFERROR(VALUE('Payments Export'!H3670),'Payments Export'!H3670)&lt;&gt;0,IFERROR(VALUE('Payments Export'!H3670),'Payments Export'!H3670),"")</f>
        <v/>
      </c>
      <c r="D3666" s="7" t="str">
        <f>IF('Payments Export'!I3670="","",'Payments Export'!I3670)</f>
        <v/>
      </c>
      <c r="E3666" s="7" t="str">
        <f t="shared" si="114"/>
        <v/>
      </c>
      <c r="F3666" s="7" t="str">
        <f>IF('Payments Export'!A3670="","",'Payments Export'!N3670)</f>
        <v/>
      </c>
      <c r="G3666" s="7" t="str">
        <f>IF('Payments Export'!A3670="","",'Payments Export'!O3670)</f>
        <v/>
      </c>
      <c r="H3666" s="7" t="str">
        <f>IF('Payments Export'!B3670="","",G3666-F3666)</f>
        <v/>
      </c>
      <c r="I3666" s="3" t="str">
        <f>IF(C3666&lt;&gt;"",_xlfn.XLOOKUP(IFERROR(VALUE(C3666),C3666),'Items database'!A:A,'Items database'!B:B),(_xlfn.XLOOKUP(LEFT(E3666,3),Services,Services,"")))</f>
        <v/>
      </c>
      <c r="J3666" s="3" t="str">
        <f t="shared" si="115"/>
        <v/>
      </c>
    </row>
    <row r="3667" spans="1:10" x14ac:dyDescent="0.35">
      <c r="A3667" s="7" t="str">
        <f>IF('Payments Export'!A3671="","",'Payments Export'!A3671)</f>
        <v/>
      </c>
      <c r="B3667" s="7" t="str">
        <f>IF('Payments Export'!A3671="","",'Payments Export'!B3671)</f>
        <v/>
      </c>
      <c r="C3667" s="7" t="str">
        <f>IF(IFERROR(VALUE('Payments Export'!H3671),'Payments Export'!H3671)&lt;&gt;0,IFERROR(VALUE('Payments Export'!H3671),'Payments Export'!H3671),"")</f>
        <v/>
      </c>
      <c r="D3667" s="7" t="str">
        <f>IF('Payments Export'!I3671="","",'Payments Export'!I3671)</f>
        <v/>
      </c>
      <c r="E3667" s="7" t="str">
        <f t="shared" si="114"/>
        <v/>
      </c>
      <c r="F3667" s="7" t="str">
        <f>IF('Payments Export'!A3671="","",'Payments Export'!N3671)</f>
        <v/>
      </c>
      <c r="G3667" s="7" t="str">
        <f>IF('Payments Export'!A3671="","",'Payments Export'!O3671)</f>
        <v/>
      </c>
      <c r="H3667" s="7" t="str">
        <f>IF('Payments Export'!B3671="","",G3667-F3667)</f>
        <v/>
      </c>
      <c r="I3667" s="3" t="str">
        <f>IF(C3667&lt;&gt;"",_xlfn.XLOOKUP(IFERROR(VALUE(C3667),C3667),'Items database'!A:A,'Items database'!B:B),(_xlfn.XLOOKUP(LEFT(E3667,3),Services,Services,"")))</f>
        <v/>
      </c>
      <c r="J3667" s="3" t="str">
        <f t="shared" si="115"/>
        <v/>
      </c>
    </row>
    <row r="3668" spans="1:10" x14ac:dyDescent="0.35">
      <c r="A3668" s="7" t="str">
        <f>IF('Payments Export'!A3672="","",'Payments Export'!A3672)</f>
        <v/>
      </c>
      <c r="B3668" s="7" t="str">
        <f>IF('Payments Export'!A3672="","",'Payments Export'!B3672)</f>
        <v/>
      </c>
      <c r="C3668" s="7" t="str">
        <f>IF(IFERROR(VALUE('Payments Export'!H3672),'Payments Export'!H3672)&lt;&gt;0,IFERROR(VALUE('Payments Export'!H3672),'Payments Export'!H3672),"")</f>
        <v/>
      </c>
      <c r="D3668" s="7" t="str">
        <f>IF('Payments Export'!I3672="","",'Payments Export'!I3672)</f>
        <v/>
      </c>
      <c r="E3668" s="7" t="str">
        <f t="shared" si="114"/>
        <v/>
      </c>
      <c r="F3668" s="7" t="str">
        <f>IF('Payments Export'!A3672="","",'Payments Export'!N3672)</f>
        <v/>
      </c>
      <c r="G3668" s="7" t="str">
        <f>IF('Payments Export'!A3672="","",'Payments Export'!O3672)</f>
        <v/>
      </c>
      <c r="H3668" s="7" t="str">
        <f>IF('Payments Export'!B3672="","",G3668-F3668)</f>
        <v/>
      </c>
      <c r="I3668" s="3" t="str">
        <f>IF(C3668&lt;&gt;"",_xlfn.XLOOKUP(IFERROR(VALUE(C3668),C3668),'Items database'!A:A,'Items database'!B:B),(_xlfn.XLOOKUP(LEFT(E3668,3),Services,Services,"")))</f>
        <v/>
      </c>
      <c r="J3668" s="3" t="str">
        <f t="shared" si="115"/>
        <v/>
      </c>
    </row>
    <row r="3669" spans="1:10" x14ac:dyDescent="0.35">
      <c r="A3669" s="7" t="str">
        <f>IF('Payments Export'!A3673="","",'Payments Export'!A3673)</f>
        <v/>
      </c>
      <c r="B3669" s="7" t="str">
        <f>IF('Payments Export'!A3673="","",'Payments Export'!B3673)</f>
        <v/>
      </c>
      <c r="C3669" s="7" t="str">
        <f>IF(IFERROR(VALUE('Payments Export'!H3673),'Payments Export'!H3673)&lt;&gt;0,IFERROR(VALUE('Payments Export'!H3673),'Payments Export'!H3673),"")</f>
        <v/>
      </c>
      <c r="D3669" s="7" t="str">
        <f>IF('Payments Export'!I3673="","",'Payments Export'!I3673)</f>
        <v/>
      </c>
      <c r="E3669" s="7" t="str">
        <f t="shared" si="114"/>
        <v/>
      </c>
      <c r="F3669" s="7" t="str">
        <f>IF('Payments Export'!A3673="","",'Payments Export'!N3673)</f>
        <v/>
      </c>
      <c r="G3669" s="7" t="str">
        <f>IF('Payments Export'!A3673="","",'Payments Export'!O3673)</f>
        <v/>
      </c>
      <c r="H3669" s="7" t="str">
        <f>IF('Payments Export'!B3673="","",G3669-F3669)</f>
        <v/>
      </c>
      <c r="I3669" s="3" t="str">
        <f>IF(C3669&lt;&gt;"",_xlfn.XLOOKUP(IFERROR(VALUE(C3669),C3669),'Items database'!A:A,'Items database'!B:B),(_xlfn.XLOOKUP(LEFT(E3669,3),Services,Services,"")))</f>
        <v/>
      </c>
      <c r="J3669" s="3" t="str">
        <f t="shared" si="115"/>
        <v/>
      </c>
    </row>
    <row r="3670" spans="1:10" x14ac:dyDescent="0.35">
      <c r="A3670" s="7" t="str">
        <f>IF('Payments Export'!A3674="","",'Payments Export'!A3674)</f>
        <v/>
      </c>
      <c r="B3670" s="7" t="str">
        <f>IF('Payments Export'!A3674="","",'Payments Export'!B3674)</f>
        <v/>
      </c>
      <c r="C3670" s="7" t="str">
        <f>IF(IFERROR(VALUE('Payments Export'!H3674),'Payments Export'!H3674)&lt;&gt;0,IFERROR(VALUE('Payments Export'!H3674),'Payments Export'!H3674),"")</f>
        <v/>
      </c>
      <c r="D3670" s="7" t="str">
        <f>IF('Payments Export'!I3674="","",'Payments Export'!I3674)</f>
        <v/>
      </c>
      <c r="E3670" s="7" t="str">
        <f t="shared" si="114"/>
        <v/>
      </c>
      <c r="F3670" s="7" t="str">
        <f>IF('Payments Export'!A3674="","",'Payments Export'!N3674)</f>
        <v/>
      </c>
      <c r="G3670" s="7" t="str">
        <f>IF('Payments Export'!A3674="","",'Payments Export'!O3674)</f>
        <v/>
      </c>
      <c r="H3670" s="7" t="str">
        <f>IF('Payments Export'!B3674="","",G3670-F3670)</f>
        <v/>
      </c>
      <c r="I3670" s="3" t="str">
        <f>IF(C3670&lt;&gt;"",_xlfn.XLOOKUP(IFERROR(VALUE(C3670),C3670),'Items database'!A:A,'Items database'!B:B),(_xlfn.XLOOKUP(LEFT(E3670,3),Services,Services,"")))</f>
        <v/>
      </c>
      <c r="J3670" s="3" t="str">
        <f t="shared" si="115"/>
        <v/>
      </c>
    </row>
    <row r="3671" spans="1:10" x14ac:dyDescent="0.35">
      <c r="A3671" s="7" t="str">
        <f>IF('Payments Export'!A3675="","",'Payments Export'!A3675)</f>
        <v/>
      </c>
      <c r="B3671" s="7" t="str">
        <f>IF('Payments Export'!A3675="","",'Payments Export'!B3675)</f>
        <v/>
      </c>
      <c r="C3671" s="7" t="str">
        <f>IF(IFERROR(VALUE('Payments Export'!H3675),'Payments Export'!H3675)&lt;&gt;0,IFERROR(VALUE('Payments Export'!H3675),'Payments Export'!H3675),"")</f>
        <v/>
      </c>
      <c r="D3671" s="7" t="str">
        <f>IF('Payments Export'!I3675="","",'Payments Export'!I3675)</f>
        <v/>
      </c>
      <c r="E3671" s="7" t="str">
        <f t="shared" si="114"/>
        <v/>
      </c>
      <c r="F3671" s="7" t="str">
        <f>IF('Payments Export'!A3675="","",'Payments Export'!N3675)</f>
        <v/>
      </c>
      <c r="G3671" s="7" t="str">
        <f>IF('Payments Export'!A3675="","",'Payments Export'!O3675)</f>
        <v/>
      </c>
      <c r="H3671" s="7" t="str">
        <f>IF('Payments Export'!B3675="","",G3671-F3671)</f>
        <v/>
      </c>
      <c r="I3671" s="3" t="str">
        <f>IF(C3671&lt;&gt;"",_xlfn.XLOOKUP(IFERROR(VALUE(C3671),C3671),'Items database'!A:A,'Items database'!B:B),(_xlfn.XLOOKUP(LEFT(E3671,3),Services,Services,"")))</f>
        <v/>
      </c>
      <c r="J3671" s="3" t="str">
        <f t="shared" si="115"/>
        <v/>
      </c>
    </row>
    <row r="3672" spans="1:10" x14ac:dyDescent="0.35">
      <c r="A3672" s="7" t="str">
        <f>IF('Payments Export'!A3676="","",'Payments Export'!A3676)</f>
        <v/>
      </c>
      <c r="B3672" s="7" t="str">
        <f>IF('Payments Export'!A3676="","",'Payments Export'!B3676)</f>
        <v/>
      </c>
      <c r="C3672" s="7" t="str">
        <f>IF(IFERROR(VALUE('Payments Export'!H3676),'Payments Export'!H3676)&lt;&gt;0,IFERROR(VALUE('Payments Export'!H3676),'Payments Export'!H3676),"")</f>
        <v/>
      </c>
      <c r="D3672" s="7" t="str">
        <f>IF('Payments Export'!I3676="","",'Payments Export'!I3676)</f>
        <v/>
      </c>
      <c r="E3672" s="7" t="str">
        <f t="shared" si="114"/>
        <v/>
      </c>
      <c r="F3672" s="7" t="str">
        <f>IF('Payments Export'!A3676="","",'Payments Export'!N3676)</f>
        <v/>
      </c>
      <c r="G3672" s="7" t="str">
        <f>IF('Payments Export'!A3676="","",'Payments Export'!O3676)</f>
        <v/>
      </c>
      <c r="H3672" s="7" t="str">
        <f>IF('Payments Export'!B3676="","",G3672-F3672)</f>
        <v/>
      </c>
      <c r="I3672" s="3" t="str">
        <f>IF(C3672&lt;&gt;"",_xlfn.XLOOKUP(IFERROR(VALUE(C3672),C3672),'Items database'!A:A,'Items database'!B:B),(_xlfn.XLOOKUP(LEFT(E3672,3),Services,Services,"")))</f>
        <v/>
      </c>
      <c r="J3672" s="3" t="str">
        <f t="shared" si="115"/>
        <v/>
      </c>
    </row>
    <row r="3673" spans="1:10" x14ac:dyDescent="0.35">
      <c r="A3673" s="7" t="str">
        <f>IF('Payments Export'!A3677="","",'Payments Export'!A3677)</f>
        <v/>
      </c>
      <c r="B3673" s="7" t="str">
        <f>IF('Payments Export'!A3677="","",'Payments Export'!B3677)</f>
        <v/>
      </c>
      <c r="C3673" s="7" t="str">
        <f>IF(IFERROR(VALUE('Payments Export'!H3677),'Payments Export'!H3677)&lt;&gt;0,IFERROR(VALUE('Payments Export'!H3677),'Payments Export'!H3677),"")</f>
        <v/>
      </c>
      <c r="D3673" s="7" t="str">
        <f>IF('Payments Export'!I3677="","",'Payments Export'!I3677)</f>
        <v/>
      </c>
      <c r="E3673" s="7" t="str">
        <f t="shared" si="114"/>
        <v/>
      </c>
      <c r="F3673" s="7" t="str">
        <f>IF('Payments Export'!A3677="","",'Payments Export'!N3677)</f>
        <v/>
      </c>
      <c r="G3673" s="7" t="str">
        <f>IF('Payments Export'!A3677="","",'Payments Export'!O3677)</f>
        <v/>
      </c>
      <c r="H3673" s="7" t="str">
        <f>IF('Payments Export'!B3677="","",G3673-F3673)</f>
        <v/>
      </c>
      <c r="I3673" s="3" t="str">
        <f>IF(C3673&lt;&gt;"",_xlfn.XLOOKUP(IFERROR(VALUE(C3673),C3673),'Items database'!A:A,'Items database'!B:B),(_xlfn.XLOOKUP(LEFT(E3673,3),Services,Services,"")))</f>
        <v/>
      </c>
      <c r="J3673" s="3" t="str">
        <f t="shared" si="115"/>
        <v/>
      </c>
    </row>
    <row r="3674" spans="1:10" x14ac:dyDescent="0.35">
      <c r="A3674" s="7" t="str">
        <f>IF('Payments Export'!A3678="","",'Payments Export'!A3678)</f>
        <v/>
      </c>
      <c r="B3674" s="7" t="str">
        <f>IF('Payments Export'!A3678="","",'Payments Export'!B3678)</f>
        <v/>
      </c>
      <c r="C3674" s="7" t="str">
        <f>IF(IFERROR(VALUE('Payments Export'!H3678),'Payments Export'!H3678)&lt;&gt;0,IFERROR(VALUE('Payments Export'!H3678),'Payments Export'!H3678),"")</f>
        <v/>
      </c>
      <c r="D3674" s="7" t="str">
        <f>IF('Payments Export'!I3678="","",'Payments Export'!I3678)</f>
        <v/>
      </c>
      <c r="E3674" s="7" t="str">
        <f t="shared" si="114"/>
        <v/>
      </c>
      <c r="F3674" s="7" t="str">
        <f>IF('Payments Export'!A3678="","",'Payments Export'!N3678)</f>
        <v/>
      </c>
      <c r="G3674" s="7" t="str">
        <f>IF('Payments Export'!A3678="","",'Payments Export'!O3678)</f>
        <v/>
      </c>
      <c r="H3674" s="7" t="str">
        <f>IF('Payments Export'!B3678="","",G3674-F3674)</f>
        <v/>
      </c>
      <c r="I3674" s="3" t="str">
        <f>IF(C3674&lt;&gt;"",_xlfn.XLOOKUP(IFERROR(VALUE(C3674),C3674),'Items database'!A:A,'Items database'!B:B),(_xlfn.XLOOKUP(LEFT(E3674,3),Services,Services,"")))</f>
        <v/>
      </c>
      <c r="J3674" s="3" t="str">
        <f t="shared" si="115"/>
        <v/>
      </c>
    </row>
    <row r="3675" spans="1:10" x14ac:dyDescent="0.35">
      <c r="A3675" s="7" t="str">
        <f>IF('Payments Export'!A3679="","",'Payments Export'!A3679)</f>
        <v/>
      </c>
      <c r="B3675" s="7" t="str">
        <f>IF('Payments Export'!A3679="","",'Payments Export'!B3679)</f>
        <v/>
      </c>
      <c r="C3675" s="7" t="str">
        <f>IF(IFERROR(VALUE('Payments Export'!H3679),'Payments Export'!H3679)&lt;&gt;0,IFERROR(VALUE('Payments Export'!H3679),'Payments Export'!H3679),"")</f>
        <v/>
      </c>
      <c r="D3675" s="7" t="str">
        <f>IF('Payments Export'!I3679="","",'Payments Export'!I3679)</f>
        <v/>
      </c>
      <c r="E3675" s="7" t="str">
        <f t="shared" si="114"/>
        <v/>
      </c>
      <c r="F3675" s="7" t="str">
        <f>IF('Payments Export'!A3679="","",'Payments Export'!N3679)</f>
        <v/>
      </c>
      <c r="G3675" s="7" t="str">
        <f>IF('Payments Export'!A3679="","",'Payments Export'!O3679)</f>
        <v/>
      </c>
      <c r="H3675" s="7" t="str">
        <f>IF('Payments Export'!B3679="","",G3675-F3675)</f>
        <v/>
      </c>
      <c r="I3675" s="3" t="str">
        <f>IF(C3675&lt;&gt;"",_xlfn.XLOOKUP(IFERROR(VALUE(C3675),C3675),'Items database'!A:A,'Items database'!B:B),(_xlfn.XLOOKUP(LEFT(E3675,3),Services,Services,"")))</f>
        <v/>
      </c>
      <c r="J3675" s="3" t="str">
        <f t="shared" si="115"/>
        <v/>
      </c>
    </row>
    <row r="3676" spans="1:10" x14ac:dyDescent="0.35">
      <c r="A3676" s="7" t="str">
        <f>IF('Payments Export'!A3680="","",'Payments Export'!A3680)</f>
        <v/>
      </c>
      <c r="B3676" s="7" t="str">
        <f>IF('Payments Export'!A3680="","",'Payments Export'!B3680)</f>
        <v/>
      </c>
      <c r="C3676" s="7" t="str">
        <f>IF(IFERROR(VALUE('Payments Export'!H3680),'Payments Export'!H3680)&lt;&gt;0,IFERROR(VALUE('Payments Export'!H3680),'Payments Export'!H3680),"")</f>
        <v/>
      </c>
      <c r="D3676" s="7" t="str">
        <f>IF('Payments Export'!I3680="","",'Payments Export'!I3680)</f>
        <v/>
      </c>
      <c r="E3676" s="7" t="str">
        <f t="shared" si="114"/>
        <v/>
      </c>
      <c r="F3676" s="7" t="str">
        <f>IF('Payments Export'!A3680="","",'Payments Export'!N3680)</f>
        <v/>
      </c>
      <c r="G3676" s="7" t="str">
        <f>IF('Payments Export'!A3680="","",'Payments Export'!O3680)</f>
        <v/>
      </c>
      <c r="H3676" s="7" t="str">
        <f>IF('Payments Export'!B3680="","",G3676-F3676)</f>
        <v/>
      </c>
      <c r="I3676" s="3" t="str">
        <f>IF(C3676&lt;&gt;"",_xlfn.XLOOKUP(IFERROR(VALUE(C3676),C3676),'Items database'!A:A,'Items database'!B:B),(_xlfn.XLOOKUP(LEFT(E3676,3),Services,Services,"")))</f>
        <v/>
      </c>
      <c r="J3676" s="3" t="str">
        <f t="shared" si="115"/>
        <v/>
      </c>
    </row>
    <row r="3677" spans="1:10" x14ac:dyDescent="0.35">
      <c r="A3677" s="7" t="str">
        <f>IF('Payments Export'!A3681="","",'Payments Export'!A3681)</f>
        <v/>
      </c>
      <c r="B3677" s="7" t="str">
        <f>IF('Payments Export'!A3681="","",'Payments Export'!B3681)</f>
        <v/>
      </c>
      <c r="C3677" s="7" t="str">
        <f>IF(IFERROR(VALUE('Payments Export'!H3681),'Payments Export'!H3681)&lt;&gt;0,IFERROR(VALUE('Payments Export'!H3681),'Payments Export'!H3681),"")</f>
        <v/>
      </c>
      <c r="D3677" s="7" t="str">
        <f>IF('Payments Export'!I3681="","",'Payments Export'!I3681)</f>
        <v/>
      </c>
      <c r="E3677" s="7" t="str">
        <f t="shared" si="114"/>
        <v/>
      </c>
      <c r="F3677" s="7" t="str">
        <f>IF('Payments Export'!A3681="","",'Payments Export'!N3681)</f>
        <v/>
      </c>
      <c r="G3677" s="7" t="str">
        <f>IF('Payments Export'!A3681="","",'Payments Export'!O3681)</f>
        <v/>
      </c>
      <c r="H3677" s="7" t="str">
        <f>IF('Payments Export'!B3681="","",G3677-F3677)</f>
        <v/>
      </c>
      <c r="I3677" s="3" t="str">
        <f>IF(C3677&lt;&gt;"",_xlfn.XLOOKUP(IFERROR(VALUE(C3677),C3677),'Items database'!A:A,'Items database'!B:B),(_xlfn.XLOOKUP(LEFT(E3677,3),Services,Services,"")))</f>
        <v/>
      </c>
      <c r="J3677" s="3" t="str">
        <f t="shared" si="115"/>
        <v/>
      </c>
    </row>
    <row r="3678" spans="1:10" x14ac:dyDescent="0.35">
      <c r="A3678" s="7" t="str">
        <f>IF('Payments Export'!A3682="","",'Payments Export'!A3682)</f>
        <v/>
      </c>
      <c r="B3678" s="7" t="str">
        <f>IF('Payments Export'!A3682="","",'Payments Export'!B3682)</f>
        <v/>
      </c>
      <c r="C3678" s="7" t="str">
        <f>IF(IFERROR(VALUE('Payments Export'!H3682),'Payments Export'!H3682)&lt;&gt;0,IFERROR(VALUE('Payments Export'!H3682),'Payments Export'!H3682),"")</f>
        <v/>
      </c>
      <c r="D3678" s="7" t="str">
        <f>IF('Payments Export'!I3682="","",'Payments Export'!I3682)</f>
        <v/>
      </c>
      <c r="E3678" s="7" t="str">
        <f t="shared" si="114"/>
        <v/>
      </c>
      <c r="F3678" s="7" t="str">
        <f>IF('Payments Export'!A3682="","",'Payments Export'!N3682)</f>
        <v/>
      </c>
      <c r="G3678" s="7" t="str">
        <f>IF('Payments Export'!A3682="","",'Payments Export'!O3682)</f>
        <v/>
      </c>
      <c r="H3678" s="7" t="str">
        <f>IF('Payments Export'!B3682="","",G3678-F3678)</f>
        <v/>
      </c>
      <c r="I3678" s="3" t="str">
        <f>IF(C3678&lt;&gt;"",_xlfn.XLOOKUP(IFERROR(VALUE(C3678),C3678),'Items database'!A:A,'Items database'!B:B),(_xlfn.XLOOKUP(LEFT(E3678,3),Services,Services,"")))</f>
        <v/>
      </c>
      <c r="J3678" s="3" t="str">
        <f t="shared" si="115"/>
        <v/>
      </c>
    </row>
    <row r="3679" spans="1:10" x14ac:dyDescent="0.35">
      <c r="A3679" s="7" t="str">
        <f>IF('Payments Export'!A3683="","",'Payments Export'!A3683)</f>
        <v/>
      </c>
      <c r="B3679" s="7" t="str">
        <f>IF('Payments Export'!A3683="","",'Payments Export'!B3683)</f>
        <v/>
      </c>
      <c r="C3679" s="7" t="str">
        <f>IF(IFERROR(VALUE('Payments Export'!H3683),'Payments Export'!H3683)&lt;&gt;0,IFERROR(VALUE('Payments Export'!H3683),'Payments Export'!H3683),"")</f>
        <v/>
      </c>
      <c r="D3679" s="7" t="str">
        <f>IF('Payments Export'!I3683="","",'Payments Export'!I3683)</f>
        <v/>
      </c>
      <c r="E3679" s="7" t="str">
        <f t="shared" si="114"/>
        <v/>
      </c>
      <c r="F3679" s="7" t="str">
        <f>IF('Payments Export'!A3683="","",'Payments Export'!N3683)</f>
        <v/>
      </c>
      <c r="G3679" s="7" t="str">
        <f>IF('Payments Export'!A3683="","",'Payments Export'!O3683)</f>
        <v/>
      </c>
      <c r="H3679" s="7" t="str">
        <f>IF('Payments Export'!B3683="","",G3679-F3679)</f>
        <v/>
      </c>
      <c r="I3679" s="3" t="str">
        <f>IF(C3679&lt;&gt;"",_xlfn.XLOOKUP(IFERROR(VALUE(C3679),C3679),'Items database'!A:A,'Items database'!B:B),(_xlfn.XLOOKUP(LEFT(E3679,3),Services,Services,"")))</f>
        <v/>
      </c>
      <c r="J3679" s="3" t="str">
        <f t="shared" si="115"/>
        <v/>
      </c>
    </row>
    <row r="3680" spans="1:10" x14ac:dyDescent="0.35">
      <c r="A3680" s="7" t="str">
        <f>IF('Payments Export'!A3684="","",'Payments Export'!A3684)</f>
        <v/>
      </c>
      <c r="B3680" s="7" t="str">
        <f>IF('Payments Export'!A3684="","",'Payments Export'!B3684)</f>
        <v/>
      </c>
      <c r="C3680" s="7" t="str">
        <f>IF(IFERROR(VALUE('Payments Export'!H3684),'Payments Export'!H3684)&lt;&gt;0,IFERROR(VALUE('Payments Export'!H3684),'Payments Export'!H3684),"")</f>
        <v/>
      </c>
      <c r="D3680" s="7" t="str">
        <f>IF('Payments Export'!I3684="","",'Payments Export'!I3684)</f>
        <v/>
      </c>
      <c r="E3680" s="7" t="str">
        <f t="shared" si="114"/>
        <v/>
      </c>
      <c r="F3680" s="7" t="str">
        <f>IF('Payments Export'!A3684="","",'Payments Export'!N3684)</f>
        <v/>
      </c>
      <c r="G3680" s="7" t="str">
        <f>IF('Payments Export'!A3684="","",'Payments Export'!O3684)</f>
        <v/>
      </c>
      <c r="H3680" s="7" t="str">
        <f>IF('Payments Export'!B3684="","",G3680-F3680)</f>
        <v/>
      </c>
      <c r="I3680" s="3" t="str">
        <f>IF(C3680&lt;&gt;"",_xlfn.XLOOKUP(IFERROR(VALUE(C3680),C3680),'Items database'!A:A,'Items database'!B:B),(_xlfn.XLOOKUP(LEFT(E3680,3),Services,Services,"")))</f>
        <v/>
      </c>
      <c r="J3680" s="3" t="str">
        <f t="shared" si="115"/>
        <v/>
      </c>
    </row>
    <row r="3681" spans="1:10" x14ac:dyDescent="0.35">
      <c r="A3681" s="7" t="str">
        <f>IF('Payments Export'!A3685="","",'Payments Export'!A3685)</f>
        <v/>
      </c>
      <c r="B3681" s="7" t="str">
        <f>IF('Payments Export'!A3685="","",'Payments Export'!B3685)</f>
        <v/>
      </c>
      <c r="C3681" s="7" t="str">
        <f>IF(IFERROR(VALUE('Payments Export'!H3685),'Payments Export'!H3685)&lt;&gt;0,IFERROR(VALUE('Payments Export'!H3685),'Payments Export'!H3685),"")</f>
        <v/>
      </c>
      <c r="D3681" s="7" t="str">
        <f>IF('Payments Export'!I3685="","",'Payments Export'!I3685)</f>
        <v/>
      </c>
      <c r="E3681" s="7" t="str">
        <f t="shared" si="114"/>
        <v/>
      </c>
      <c r="F3681" s="7" t="str">
        <f>IF('Payments Export'!A3685="","",'Payments Export'!N3685)</f>
        <v/>
      </c>
      <c r="G3681" s="7" t="str">
        <f>IF('Payments Export'!A3685="","",'Payments Export'!O3685)</f>
        <v/>
      </c>
      <c r="H3681" s="7" t="str">
        <f>IF('Payments Export'!B3685="","",G3681-F3681)</f>
        <v/>
      </c>
      <c r="I3681" s="3" t="str">
        <f>IF(C3681&lt;&gt;"",_xlfn.XLOOKUP(IFERROR(VALUE(C3681),C3681),'Items database'!A:A,'Items database'!B:B),(_xlfn.XLOOKUP(LEFT(E3681,3),Services,Services,"")))</f>
        <v/>
      </c>
      <c r="J3681" s="3" t="str">
        <f t="shared" si="115"/>
        <v/>
      </c>
    </row>
    <row r="3682" spans="1:10" x14ac:dyDescent="0.35">
      <c r="A3682" s="7" t="str">
        <f>IF('Payments Export'!A3686="","",'Payments Export'!A3686)</f>
        <v/>
      </c>
      <c r="B3682" s="7" t="str">
        <f>IF('Payments Export'!A3686="","",'Payments Export'!B3686)</f>
        <v/>
      </c>
      <c r="C3682" s="7" t="str">
        <f>IF(IFERROR(VALUE('Payments Export'!H3686),'Payments Export'!H3686)&lt;&gt;0,IFERROR(VALUE('Payments Export'!H3686),'Payments Export'!H3686),"")</f>
        <v/>
      </c>
      <c r="D3682" s="7" t="str">
        <f>IF('Payments Export'!I3686="","",'Payments Export'!I3686)</f>
        <v/>
      </c>
      <c r="E3682" s="7" t="str">
        <f t="shared" si="114"/>
        <v/>
      </c>
      <c r="F3682" s="7" t="str">
        <f>IF('Payments Export'!A3686="","",'Payments Export'!N3686)</f>
        <v/>
      </c>
      <c r="G3682" s="7" t="str">
        <f>IF('Payments Export'!A3686="","",'Payments Export'!O3686)</f>
        <v/>
      </c>
      <c r="H3682" s="7" t="str">
        <f>IF('Payments Export'!B3686="","",G3682-F3682)</f>
        <v/>
      </c>
      <c r="I3682" s="3" t="str">
        <f>IF(C3682&lt;&gt;"",_xlfn.XLOOKUP(IFERROR(VALUE(C3682),C3682),'Items database'!A:A,'Items database'!B:B),(_xlfn.XLOOKUP(LEFT(E3682,3),Services,Services,"")))</f>
        <v/>
      </c>
      <c r="J3682" s="3" t="str">
        <f t="shared" si="115"/>
        <v/>
      </c>
    </row>
    <row r="3683" spans="1:10" x14ac:dyDescent="0.35">
      <c r="A3683" s="7" t="str">
        <f>IF('Payments Export'!A3687="","",'Payments Export'!A3687)</f>
        <v/>
      </c>
      <c r="B3683" s="7" t="str">
        <f>IF('Payments Export'!A3687="","",'Payments Export'!B3687)</f>
        <v/>
      </c>
      <c r="C3683" s="7" t="str">
        <f>IF(IFERROR(VALUE('Payments Export'!H3687),'Payments Export'!H3687)&lt;&gt;0,IFERROR(VALUE('Payments Export'!H3687),'Payments Export'!H3687),"")</f>
        <v/>
      </c>
      <c r="D3683" s="7" t="str">
        <f>IF('Payments Export'!I3687="","",'Payments Export'!I3687)</f>
        <v/>
      </c>
      <c r="E3683" s="7" t="str">
        <f t="shared" si="114"/>
        <v/>
      </c>
      <c r="F3683" s="7" t="str">
        <f>IF('Payments Export'!A3687="","",'Payments Export'!N3687)</f>
        <v/>
      </c>
      <c r="G3683" s="7" t="str">
        <f>IF('Payments Export'!A3687="","",'Payments Export'!O3687)</f>
        <v/>
      </c>
      <c r="H3683" s="7" t="str">
        <f>IF('Payments Export'!B3687="","",G3683-F3683)</f>
        <v/>
      </c>
      <c r="I3683" s="3" t="str">
        <f>IF(C3683&lt;&gt;"",_xlfn.XLOOKUP(IFERROR(VALUE(C3683),C3683),'Items database'!A:A,'Items database'!B:B),(_xlfn.XLOOKUP(LEFT(E3683,3),Services,Services,"")))</f>
        <v/>
      </c>
      <c r="J3683" s="3" t="str">
        <f t="shared" si="115"/>
        <v/>
      </c>
    </row>
    <row r="3684" spans="1:10" x14ac:dyDescent="0.35">
      <c r="A3684" s="7" t="str">
        <f>IF('Payments Export'!A3688="","",'Payments Export'!A3688)</f>
        <v/>
      </c>
      <c r="B3684" s="7" t="str">
        <f>IF('Payments Export'!A3688="","",'Payments Export'!B3688)</f>
        <v/>
      </c>
      <c r="C3684" s="7" t="str">
        <f>IF(IFERROR(VALUE('Payments Export'!H3688),'Payments Export'!H3688)&lt;&gt;0,IFERROR(VALUE('Payments Export'!H3688),'Payments Export'!H3688),"")</f>
        <v/>
      </c>
      <c r="D3684" s="7" t="str">
        <f>IF('Payments Export'!I3688="","",'Payments Export'!I3688)</f>
        <v/>
      </c>
      <c r="E3684" s="7" t="str">
        <f t="shared" si="114"/>
        <v/>
      </c>
      <c r="F3684" s="7" t="str">
        <f>IF('Payments Export'!A3688="","",'Payments Export'!N3688)</f>
        <v/>
      </c>
      <c r="G3684" s="7" t="str">
        <f>IF('Payments Export'!A3688="","",'Payments Export'!O3688)</f>
        <v/>
      </c>
      <c r="H3684" s="7" t="str">
        <f>IF('Payments Export'!B3688="","",G3684-F3684)</f>
        <v/>
      </c>
      <c r="I3684" s="3" t="str">
        <f>IF(C3684&lt;&gt;"",_xlfn.XLOOKUP(IFERROR(VALUE(C3684),C3684),'Items database'!A:A,'Items database'!B:B),(_xlfn.XLOOKUP(LEFT(E3684,3),Services,Services,"")))</f>
        <v/>
      </c>
      <c r="J3684" s="3" t="str">
        <f t="shared" si="115"/>
        <v/>
      </c>
    </row>
    <row r="3685" spans="1:10" x14ac:dyDescent="0.35">
      <c r="A3685" s="7" t="str">
        <f>IF('Payments Export'!A3689="","",'Payments Export'!A3689)</f>
        <v/>
      </c>
      <c r="B3685" s="7" t="str">
        <f>IF('Payments Export'!A3689="","",'Payments Export'!B3689)</f>
        <v/>
      </c>
      <c r="C3685" s="7" t="str">
        <f>IF(IFERROR(VALUE('Payments Export'!H3689),'Payments Export'!H3689)&lt;&gt;0,IFERROR(VALUE('Payments Export'!H3689),'Payments Export'!H3689),"")</f>
        <v/>
      </c>
      <c r="D3685" s="7" t="str">
        <f>IF('Payments Export'!I3689="","",'Payments Export'!I3689)</f>
        <v/>
      </c>
      <c r="E3685" s="7" t="str">
        <f t="shared" si="114"/>
        <v/>
      </c>
      <c r="F3685" s="7" t="str">
        <f>IF('Payments Export'!A3689="","",'Payments Export'!N3689)</f>
        <v/>
      </c>
      <c r="G3685" s="7" t="str">
        <f>IF('Payments Export'!A3689="","",'Payments Export'!O3689)</f>
        <v/>
      </c>
      <c r="H3685" s="7" t="str">
        <f>IF('Payments Export'!B3689="","",G3685-F3685)</f>
        <v/>
      </c>
      <c r="I3685" s="3" t="str">
        <f>IF(C3685&lt;&gt;"",_xlfn.XLOOKUP(IFERROR(VALUE(C3685),C3685),'Items database'!A:A,'Items database'!B:B),(_xlfn.XLOOKUP(LEFT(E3685,3),Services,Services,"")))</f>
        <v/>
      </c>
      <c r="J3685" s="3" t="str">
        <f t="shared" si="115"/>
        <v/>
      </c>
    </row>
    <row r="3686" spans="1:10" x14ac:dyDescent="0.35">
      <c r="A3686" s="7" t="str">
        <f>IF('Payments Export'!A3690="","",'Payments Export'!A3690)</f>
        <v/>
      </c>
      <c r="B3686" s="7" t="str">
        <f>IF('Payments Export'!A3690="","",'Payments Export'!B3690)</f>
        <v/>
      </c>
      <c r="C3686" s="7" t="str">
        <f>IF(IFERROR(VALUE('Payments Export'!H3690),'Payments Export'!H3690)&lt;&gt;0,IFERROR(VALUE('Payments Export'!H3690),'Payments Export'!H3690),"")</f>
        <v/>
      </c>
      <c r="D3686" s="7" t="str">
        <f>IF('Payments Export'!I3690="","",'Payments Export'!I3690)</f>
        <v/>
      </c>
      <c r="E3686" s="7" t="str">
        <f t="shared" si="114"/>
        <v/>
      </c>
      <c r="F3686" s="7" t="str">
        <f>IF('Payments Export'!A3690="","",'Payments Export'!N3690)</f>
        <v/>
      </c>
      <c r="G3686" s="7" t="str">
        <f>IF('Payments Export'!A3690="","",'Payments Export'!O3690)</f>
        <v/>
      </c>
      <c r="H3686" s="7" t="str">
        <f>IF('Payments Export'!B3690="","",G3686-F3686)</f>
        <v/>
      </c>
      <c r="I3686" s="3" t="str">
        <f>IF(C3686&lt;&gt;"",_xlfn.XLOOKUP(IFERROR(VALUE(C3686),C3686),'Items database'!A:A,'Items database'!B:B),(_xlfn.XLOOKUP(LEFT(E3686,3),Services,Services,"")))</f>
        <v/>
      </c>
      <c r="J3686" s="3" t="str">
        <f t="shared" si="115"/>
        <v/>
      </c>
    </row>
    <row r="3687" spans="1:10" x14ac:dyDescent="0.35">
      <c r="A3687" s="7" t="str">
        <f>IF('Payments Export'!A3691="","",'Payments Export'!A3691)</f>
        <v/>
      </c>
      <c r="B3687" s="7" t="str">
        <f>IF('Payments Export'!A3691="","",'Payments Export'!B3691)</f>
        <v/>
      </c>
      <c r="C3687" s="7" t="str">
        <f>IF(IFERROR(VALUE('Payments Export'!H3691),'Payments Export'!H3691)&lt;&gt;0,IFERROR(VALUE('Payments Export'!H3691),'Payments Export'!H3691),"")</f>
        <v/>
      </c>
      <c r="D3687" s="7" t="str">
        <f>IF('Payments Export'!I3691="","",'Payments Export'!I3691)</f>
        <v/>
      </c>
      <c r="E3687" s="7" t="str">
        <f t="shared" si="114"/>
        <v/>
      </c>
      <c r="F3687" s="7" t="str">
        <f>IF('Payments Export'!A3691="","",'Payments Export'!N3691)</f>
        <v/>
      </c>
      <c r="G3687" s="7" t="str">
        <f>IF('Payments Export'!A3691="","",'Payments Export'!O3691)</f>
        <v/>
      </c>
      <c r="H3687" s="7" t="str">
        <f>IF('Payments Export'!B3691="","",G3687-F3687)</f>
        <v/>
      </c>
      <c r="I3687" s="3" t="str">
        <f>IF(C3687&lt;&gt;"",_xlfn.XLOOKUP(IFERROR(VALUE(C3687),C3687),'Items database'!A:A,'Items database'!B:B),(_xlfn.XLOOKUP(LEFT(E3687,3),Services,Services,"")))</f>
        <v/>
      </c>
      <c r="J3687" s="3" t="str">
        <f t="shared" si="115"/>
        <v/>
      </c>
    </row>
    <row r="3688" spans="1:10" x14ac:dyDescent="0.35">
      <c r="A3688" s="7" t="str">
        <f>IF('Payments Export'!A3692="","",'Payments Export'!A3692)</f>
        <v/>
      </c>
      <c r="B3688" s="7" t="str">
        <f>IF('Payments Export'!A3692="","",'Payments Export'!B3692)</f>
        <v/>
      </c>
      <c r="C3688" s="7" t="str">
        <f>IF(IFERROR(VALUE('Payments Export'!H3692),'Payments Export'!H3692)&lt;&gt;0,IFERROR(VALUE('Payments Export'!H3692),'Payments Export'!H3692),"")</f>
        <v/>
      </c>
      <c r="D3688" s="7" t="str">
        <f>IF('Payments Export'!I3692="","",'Payments Export'!I3692)</f>
        <v/>
      </c>
      <c r="E3688" s="7" t="str">
        <f t="shared" si="114"/>
        <v/>
      </c>
      <c r="F3688" s="7" t="str">
        <f>IF('Payments Export'!A3692="","",'Payments Export'!N3692)</f>
        <v/>
      </c>
      <c r="G3688" s="7" t="str">
        <f>IF('Payments Export'!A3692="","",'Payments Export'!O3692)</f>
        <v/>
      </c>
      <c r="H3688" s="7" t="str">
        <f>IF('Payments Export'!B3692="","",G3688-F3688)</f>
        <v/>
      </c>
      <c r="I3688" s="3" t="str">
        <f>IF(C3688&lt;&gt;"",_xlfn.XLOOKUP(IFERROR(VALUE(C3688),C3688),'Items database'!A:A,'Items database'!B:B),(_xlfn.XLOOKUP(LEFT(E3688,3),Services,Services,"")))</f>
        <v/>
      </c>
      <c r="J3688" s="3" t="str">
        <f t="shared" si="115"/>
        <v/>
      </c>
    </row>
    <row r="3689" spans="1:10" x14ac:dyDescent="0.35">
      <c r="A3689" s="7" t="str">
        <f>IF('Payments Export'!A3693="","",'Payments Export'!A3693)</f>
        <v/>
      </c>
      <c r="B3689" s="7" t="str">
        <f>IF('Payments Export'!A3693="","",'Payments Export'!B3693)</f>
        <v/>
      </c>
      <c r="C3689" s="7" t="str">
        <f>IF(IFERROR(VALUE('Payments Export'!H3693),'Payments Export'!H3693)&lt;&gt;0,IFERROR(VALUE('Payments Export'!H3693),'Payments Export'!H3693),"")</f>
        <v/>
      </c>
      <c r="D3689" s="7" t="str">
        <f>IF('Payments Export'!I3693="","",'Payments Export'!I3693)</f>
        <v/>
      </c>
      <c r="E3689" s="7" t="str">
        <f t="shared" si="114"/>
        <v/>
      </c>
      <c r="F3689" s="7" t="str">
        <f>IF('Payments Export'!A3693="","",'Payments Export'!N3693)</f>
        <v/>
      </c>
      <c r="G3689" s="7" t="str">
        <f>IF('Payments Export'!A3693="","",'Payments Export'!O3693)</f>
        <v/>
      </c>
      <c r="H3689" s="7" t="str">
        <f>IF('Payments Export'!B3693="","",G3689-F3689)</f>
        <v/>
      </c>
      <c r="I3689" s="3" t="str">
        <f>IF(C3689&lt;&gt;"",_xlfn.XLOOKUP(IFERROR(VALUE(C3689),C3689),'Items database'!A:A,'Items database'!B:B),(_xlfn.XLOOKUP(LEFT(E3689,3),Services,Services,"")))</f>
        <v/>
      </c>
      <c r="J3689" s="3" t="str">
        <f t="shared" si="115"/>
        <v/>
      </c>
    </row>
    <row r="3690" spans="1:10" x14ac:dyDescent="0.35">
      <c r="A3690" s="7" t="str">
        <f>IF('Payments Export'!A3694="","",'Payments Export'!A3694)</f>
        <v/>
      </c>
      <c r="B3690" s="7" t="str">
        <f>IF('Payments Export'!A3694="","",'Payments Export'!B3694)</f>
        <v/>
      </c>
      <c r="C3690" s="7" t="str">
        <f>IF(IFERROR(VALUE('Payments Export'!H3694),'Payments Export'!H3694)&lt;&gt;0,IFERROR(VALUE('Payments Export'!H3694),'Payments Export'!H3694),"")</f>
        <v/>
      </c>
      <c r="D3690" s="7" t="str">
        <f>IF('Payments Export'!I3694="","",'Payments Export'!I3694)</f>
        <v/>
      </c>
      <c r="E3690" s="7" t="str">
        <f t="shared" si="114"/>
        <v/>
      </c>
      <c r="F3690" s="7" t="str">
        <f>IF('Payments Export'!A3694="","",'Payments Export'!N3694)</f>
        <v/>
      </c>
      <c r="G3690" s="7" t="str">
        <f>IF('Payments Export'!A3694="","",'Payments Export'!O3694)</f>
        <v/>
      </c>
      <c r="H3690" s="7" t="str">
        <f>IF('Payments Export'!B3694="","",G3690-F3690)</f>
        <v/>
      </c>
      <c r="I3690" s="3" t="str">
        <f>IF(C3690&lt;&gt;"",_xlfn.XLOOKUP(IFERROR(VALUE(C3690),C3690),'Items database'!A:A,'Items database'!B:B),(_xlfn.XLOOKUP(LEFT(E3690,3),Services,Services,"")))</f>
        <v/>
      </c>
      <c r="J3690" s="3" t="str">
        <f t="shared" si="115"/>
        <v/>
      </c>
    </row>
    <row r="3691" spans="1:10" x14ac:dyDescent="0.35">
      <c r="A3691" s="7" t="str">
        <f>IF('Payments Export'!A3695="","",'Payments Export'!A3695)</f>
        <v/>
      </c>
      <c r="B3691" s="7" t="str">
        <f>IF('Payments Export'!A3695="","",'Payments Export'!B3695)</f>
        <v/>
      </c>
      <c r="C3691" s="7" t="str">
        <f>IF(IFERROR(VALUE('Payments Export'!H3695),'Payments Export'!H3695)&lt;&gt;0,IFERROR(VALUE('Payments Export'!H3695),'Payments Export'!H3695),"")</f>
        <v/>
      </c>
      <c r="D3691" s="7" t="str">
        <f>IF('Payments Export'!I3695="","",'Payments Export'!I3695)</f>
        <v/>
      </c>
      <c r="E3691" s="7" t="str">
        <f t="shared" si="114"/>
        <v/>
      </c>
      <c r="F3691" s="7" t="str">
        <f>IF('Payments Export'!A3695="","",'Payments Export'!N3695)</f>
        <v/>
      </c>
      <c r="G3691" s="7" t="str">
        <f>IF('Payments Export'!A3695="","",'Payments Export'!O3695)</f>
        <v/>
      </c>
      <c r="H3691" s="7" t="str">
        <f>IF('Payments Export'!B3695="","",G3691-F3691)</f>
        <v/>
      </c>
      <c r="I3691" s="3" t="str">
        <f>IF(C3691&lt;&gt;"",_xlfn.XLOOKUP(IFERROR(VALUE(C3691),C3691),'Items database'!A:A,'Items database'!B:B),(_xlfn.XLOOKUP(LEFT(E3691,3),Services,Services,"")))</f>
        <v/>
      </c>
      <c r="J3691" s="3" t="str">
        <f t="shared" si="115"/>
        <v/>
      </c>
    </row>
    <row r="3692" spans="1:10" x14ac:dyDescent="0.35">
      <c r="A3692" s="7" t="str">
        <f>IF('Payments Export'!A3696="","",'Payments Export'!A3696)</f>
        <v/>
      </c>
      <c r="B3692" s="7" t="str">
        <f>IF('Payments Export'!A3696="","",'Payments Export'!B3696)</f>
        <v/>
      </c>
      <c r="C3692" s="7" t="str">
        <f>IF(IFERROR(VALUE('Payments Export'!H3696),'Payments Export'!H3696)&lt;&gt;0,IFERROR(VALUE('Payments Export'!H3696),'Payments Export'!H3696),"")</f>
        <v/>
      </c>
      <c r="D3692" s="7" t="str">
        <f>IF('Payments Export'!I3696="","",'Payments Export'!I3696)</f>
        <v/>
      </c>
      <c r="E3692" s="7" t="str">
        <f t="shared" si="114"/>
        <v/>
      </c>
      <c r="F3692" s="7" t="str">
        <f>IF('Payments Export'!A3696="","",'Payments Export'!N3696)</f>
        <v/>
      </c>
      <c r="G3692" s="7" t="str">
        <f>IF('Payments Export'!A3696="","",'Payments Export'!O3696)</f>
        <v/>
      </c>
      <c r="H3692" s="7" t="str">
        <f>IF('Payments Export'!B3696="","",G3692-F3692)</f>
        <v/>
      </c>
      <c r="I3692" s="3" t="str">
        <f>IF(C3692&lt;&gt;"",_xlfn.XLOOKUP(IFERROR(VALUE(C3692),C3692),'Items database'!A:A,'Items database'!B:B),(_xlfn.XLOOKUP(LEFT(E3692,3),Services,Services,"")))</f>
        <v/>
      </c>
      <c r="J3692" s="3" t="str">
        <f t="shared" si="115"/>
        <v/>
      </c>
    </row>
    <row r="3693" spans="1:10" x14ac:dyDescent="0.35">
      <c r="A3693" s="7" t="str">
        <f>IF('Payments Export'!A3697="","",'Payments Export'!A3697)</f>
        <v/>
      </c>
      <c r="B3693" s="7" t="str">
        <f>IF('Payments Export'!A3697="","",'Payments Export'!B3697)</f>
        <v/>
      </c>
      <c r="C3693" s="7" t="str">
        <f>IF(IFERROR(VALUE('Payments Export'!H3697),'Payments Export'!H3697)&lt;&gt;0,IFERROR(VALUE('Payments Export'!H3697),'Payments Export'!H3697),"")</f>
        <v/>
      </c>
      <c r="D3693" s="7" t="str">
        <f>IF('Payments Export'!I3697="","",'Payments Export'!I3697)</f>
        <v/>
      </c>
      <c r="E3693" s="7" t="str">
        <f t="shared" si="114"/>
        <v/>
      </c>
      <c r="F3693" s="7" t="str">
        <f>IF('Payments Export'!A3697="","",'Payments Export'!N3697)</f>
        <v/>
      </c>
      <c r="G3693" s="7" t="str">
        <f>IF('Payments Export'!A3697="","",'Payments Export'!O3697)</f>
        <v/>
      </c>
      <c r="H3693" s="7" t="str">
        <f>IF('Payments Export'!B3697="","",G3693-F3693)</f>
        <v/>
      </c>
      <c r="I3693" s="3" t="str">
        <f>IF(C3693&lt;&gt;"",_xlfn.XLOOKUP(IFERROR(VALUE(C3693),C3693),'Items database'!A:A,'Items database'!B:B),(_xlfn.XLOOKUP(LEFT(E3693,3),Services,Services,"")))</f>
        <v/>
      </c>
      <c r="J3693" s="3" t="str">
        <f t="shared" si="115"/>
        <v/>
      </c>
    </row>
    <row r="3694" spans="1:10" x14ac:dyDescent="0.35">
      <c r="A3694" s="7" t="str">
        <f>IF('Payments Export'!A3698="","",'Payments Export'!A3698)</f>
        <v/>
      </c>
      <c r="B3694" s="7" t="str">
        <f>IF('Payments Export'!A3698="","",'Payments Export'!B3698)</f>
        <v/>
      </c>
      <c r="C3694" s="7" t="str">
        <f>IF(IFERROR(VALUE('Payments Export'!H3698),'Payments Export'!H3698)&lt;&gt;0,IFERROR(VALUE('Payments Export'!H3698),'Payments Export'!H3698),"")</f>
        <v/>
      </c>
      <c r="D3694" s="7" t="str">
        <f>IF('Payments Export'!I3698="","",'Payments Export'!I3698)</f>
        <v/>
      </c>
      <c r="E3694" s="7" t="str">
        <f t="shared" si="114"/>
        <v/>
      </c>
      <c r="F3694" s="7" t="str">
        <f>IF('Payments Export'!A3698="","",'Payments Export'!N3698)</f>
        <v/>
      </c>
      <c r="G3694" s="7" t="str">
        <f>IF('Payments Export'!A3698="","",'Payments Export'!O3698)</f>
        <v/>
      </c>
      <c r="H3694" s="7" t="str">
        <f>IF('Payments Export'!B3698="","",G3694-F3694)</f>
        <v/>
      </c>
      <c r="I3694" s="3" t="str">
        <f>IF(C3694&lt;&gt;"",_xlfn.XLOOKUP(IFERROR(VALUE(C3694),C3694),'Items database'!A:A,'Items database'!B:B),(_xlfn.XLOOKUP(LEFT(E3694,3),Services,Services,"")))</f>
        <v/>
      </c>
      <c r="J3694" s="3" t="str">
        <f t="shared" si="115"/>
        <v/>
      </c>
    </row>
    <row r="3695" spans="1:10" x14ac:dyDescent="0.35">
      <c r="A3695" s="7" t="str">
        <f>IF('Payments Export'!A3699="","",'Payments Export'!A3699)</f>
        <v/>
      </c>
      <c r="B3695" s="7" t="str">
        <f>IF('Payments Export'!A3699="","",'Payments Export'!B3699)</f>
        <v/>
      </c>
      <c r="C3695" s="7" t="str">
        <f>IF(IFERROR(VALUE('Payments Export'!H3699),'Payments Export'!H3699)&lt;&gt;0,IFERROR(VALUE('Payments Export'!H3699),'Payments Export'!H3699),"")</f>
        <v/>
      </c>
      <c r="D3695" s="7" t="str">
        <f>IF('Payments Export'!I3699="","",'Payments Export'!I3699)</f>
        <v/>
      </c>
      <c r="E3695" s="7" t="str">
        <f t="shared" si="114"/>
        <v/>
      </c>
      <c r="F3695" s="7" t="str">
        <f>IF('Payments Export'!A3699="","",'Payments Export'!N3699)</f>
        <v/>
      </c>
      <c r="G3695" s="7" t="str">
        <f>IF('Payments Export'!A3699="","",'Payments Export'!O3699)</f>
        <v/>
      </c>
      <c r="H3695" s="7" t="str">
        <f>IF('Payments Export'!B3699="","",G3695-F3695)</f>
        <v/>
      </c>
      <c r="I3695" s="3" t="str">
        <f>IF(C3695&lt;&gt;"",_xlfn.XLOOKUP(IFERROR(VALUE(C3695),C3695),'Items database'!A:A,'Items database'!B:B),(_xlfn.XLOOKUP(LEFT(E3695,3),Services,Services,"")))</f>
        <v/>
      </c>
      <c r="J3695" s="3" t="str">
        <f t="shared" si="115"/>
        <v/>
      </c>
    </row>
    <row r="3696" spans="1:10" x14ac:dyDescent="0.35">
      <c r="A3696" s="7" t="str">
        <f>IF('Payments Export'!A3700="","",'Payments Export'!A3700)</f>
        <v/>
      </c>
      <c r="B3696" s="7" t="str">
        <f>IF('Payments Export'!A3700="","",'Payments Export'!B3700)</f>
        <v/>
      </c>
      <c r="C3696" s="7" t="str">
        <f>IF(IFERROR(VALUE('Payments Export'!H3700),'Payments Export'!H3700)&lt;&gt;0,IFERROR(VALUE('Payments Export'!H3700),'Payments Export'!H3700),"")</f>
        <v/>
      </c>
      <c r="D3696" s="7" t="str">
        <f>IF('Payments Export'!I3700="","",'Payments Export'!I3700)</f>
        <v/>
      </c>
      <c r="E3696" s="7" t="str">
        <f t="shared" si="114"/>
        <v/>
      </c>
      <c r="F3696" s="7" t="str">
        <f>IF('Payments Export'!A3700="","",'Payments Export'!N3700)</f>
        <v/>
      </c>
      <c r="G3696" s="7" t="str">
        <f>IF('Payments Export'!A3700="","",'Payments Export'!O3700)</f>
        <v/>
      </c>
      <c r="H3696" s="7" t="str">
        <f>IF('Payments Export'!B3700="","",G3696-F3696)</f>
        <v/>
      </c>
      <c r="I3696" s="3" t="str">
        <f>IF(C3696&lt;&gt;"",_xlfn.XLOOKUP(IFERROR(VALUE(C3696),C3696),'Items database'!A:A,'Items database'!B:B),(_xlfn.XLOOKUP(LEFT(E3696,3),Services,Services,"")))</f>
        <v/>
      </c>
      <c r="J3696" s="3" t="str">
        <f t="shared" si="115"/>
        <v/>
      </c>
    </row>
    <row r="3697" spans="1:10" x14ac:dyDescent="0.35">
      <c r="A3697" s="7" t="str">
        <f>IF('Payments Export'!A3701="","",'Payments Export'!A3701)</f>
        <v/>
      </c>
      <c r="B3697" s="7" t="str">
        <f>IF('Payments Export'!A3701="","",'Payments Export'!B3701)</f>
        <v/>
      </c>
      <c r="C3697" s="7" t="str">
        <f>IF(IFERROR(VALUE('Payments Export'!H3701),'Payments Export'!H3701)&lt;&gt;0,IFERROR(VALUE('Payments Export'!H3701),'Payments Export'!H3701),"")</f>
        <v/>
      </c>
      <c r="D3697" s="7" t="str">
        <f>IF('Payments Export'!I3701="","",'Payments Export'!I3701)</f>
        <v/>
      </c>
      <c r="E3697" s="7" t="str">
        <f t="shared" si="114"/>
        <v/>
      </c>
      <c r="F3697" s="7" t="str">
        <f>IF('Payments Export'!A3701="","",'Payments Export'!N3701)</f>
        <v/>
      </c>
      <c r="G3697" s="7" t="str">
        <f>IF('Payments Export'!A3701="","",'Payments Export'!O3701)</f>
        <v/>
      </c>
      <c r="H3697" s="7" t="str">
        <f>IF('Payments Export'!B3701="","",G3697-F3697)</f>
        <v/>
      </c>
      <c r="I3697" s="3" t="str">
        <f>IF(C3697&lt;&gt;"",_xlfn.XLOOKUP(IFERROR(VALUE(C3697),C3697),'Items database'!A:A,'Items database'!B:B),(_xlfn.XLOOKUP(LEFT(E3697,3),Services,Services,"")))</f>
        <v/>
      </c>
      <c r="J3697" s="3" t="str">
        <f t="shared" si="115"/>
        <v/>
      </c>
    </row>
    <row r="3698" spans="1:10" x14ac:dyDescent="0.35">
      <c r="A3698" s="7" t="str">
        <f>IF('Payments Export'!A3702="","",'Payments Export'!A3702)</f>
        <v/>
      </c>
      <c r="B3698" s="7" t="str">
        <f>IF('Payments Export'!A3702="","",'Payments Export'!B3702)</f>
        <v/>
      </c>
      <c r="C3698" s="7" t="str">
        <f>IF(IFERROR(VALUE('Payments Export'!H3702),'Payments Export'!H3702)&lt;&gt;0,IFERROR(VALUE('Payments Export'!H3702),'Payments Export'!H3702),"")</f>
        <v/>
      </c>
      <c r="D3698" s="7" t="str">
        <f>IF('Payments Export'!I3702="","",'Payments Export'!I3702)</f>
        <v/>
      </c>
      <c r="E3698" s="7" t="str">
        <f t="shared" si="114"/>
        <v/>
      </c>
      <c r="F3698" s="7" t="str">
        <f>IF('Payments Export'!A3702="","",'Payments Export'!N3702)</f>
        <v/>
      </c>
      <c r="G3698" s="7" t="str">
        <f>IF('Payments Export'!A3702="","",'Payments Export'!O3702)</f>
        <v/>
      </c>
      <c r="H3698" s="7" t="str">
        <f>IF('Payments Export'!B3702="","",G3698-F3698)</f>
        <v/>
      </c>
      <c r="I3698" s="3" t="str">
        <f>IF(C3698&lt;&gt;"",_xlfn.XLOOKUP(IFERROR(VALUE(C3698),C3698),'Items database'!A:A,'Items database'!B:B),(_xlfn.XLOOKUP(LEFT(E3698,3),Services,Services,"")))</f>
        <v/>
      </c>
      <c r="J3698" s="3" t="str">
        <f t="shared" si="115"/>
        <v/>
      </c>
    </row>
    <row r="3699" spans="1:10" x14ac:dyDescent="0.35">
      <c r="A3699" s="7" t="str">
        <f>IF('Payments Export'!A3703="","",'Payments Export'!A3703)</f>
        <v/>
      </c>
      <c r="B3699" s="7" t="str">
        <f>IF('Payments Export'!A3703="","",'Payments Export'!B3703)</f>
        <v/>
      </c>
      <c r="C3699" s="7" t="str">
        <f>IF(IFERROR(VALUE('Payments Export'!H3703),'Payments Export'!H3703)&lt;&gt;0,IFERROR(VALUE('Payments Export'!H3703),'Payments Export'!H3703),"")</f>
        <v/>
      </c>
      <c r="D3699" s="7" t="str">
        <f>IF('Payments Export'!I3703="","",'Payments Export'!I3703)</f>
        <v/>
      </c>
      <c r="E3699" s="7" t="str">
        <f t="shared" si="114"/>
        <v/>
      </c>
      <c r="F3699" s="7" t="str">
        <f>IF('Payments Export'!A3703="","",'Payments Export'!N3703)</f>
        <v/>
      </c>
      <c r="G3699" s="7" t="str">
        <f>IF('Payments Export'!A3703="","",'Payments Export'!O3703)</f>
        <v/>
      </c>
      <c r="H3699" s="7" t="str">
        <f>IF('Payments Export'!B3703="","",G3699-F3699)</f>
        <v/>
      </c>
      <c r="I3699" s="3" t="str">
        <f>IF(C3699&lt;&gt;"",_xlfn.XLOOKUP(IFERROR(VALUE(C3699),C3699),'Items database'!A:A,'Items database'!B:B),(_xlfn.XLOOKUP(LEFT(E3699,3),Services,Services,"")))</f>
        <v/>
      </c>
      <c r="J3699" s="3" t="str">
        <f t="shared" si="115"/>
        <v/>
      </c>
    </row>
    <row r="3700" spans="1:10" x14ac:dyDescent="0.35">
      <c r="A3700" s="7" t="str">
        <f>IF('Payments Export'!A3704="","",'Payments Export'!A3704)</f>
        <v/>
      </c>
      <c r="B3700" s="7" t="str">
        <f>IF('Payments Export'!A3704="","",'Payments Export'!B3704)</f>
        <v/>
      </c>
      <c r="C3700" s="7" t="str">
        <f>IF(IFERROR(VALUE('Payments Export'!H3704),'Payments Export'!H3704)&lt;&gt;0,IFERROR(VALUE('Payments Export'!H3704),'Payments Export'!H3704),"")</f>
        <v/>
      </c>
      <c r="D3700" s="7" t="str">
        <f>IF('Payments Export'!I3704="","",'Payments Export'!I3704)</f>
        <v/>
      </c>
      <c r="E3700" s="7" t="str">
        <f t="shared" si="114"/>
        <v/>
      </c>
      <c r="F3700" s="7" t="str">
        <f>IF('Payments Export'!A3704="","",'Payments Export'!N3704)</f>
        <v/>
      </c>
      <c r="G3700" s="7" t="str">
        <f>IF('Payments Export'!A3704="","",'Payments Export'!O3704)</f>
        <v/>
      </c>
      <c r="H3700" s="7" t="str">
        <f>IF('Payments Export'!B3704="","",G3700-F3700)</f>
        <v/>
      </c>
      <c r="I3700" s="3" t="str">
        <f>IF(C3700&lt;&gt;"",_xlfn.XLOOKUP(IFERROR(VALUE(C3700),C3700),'Items database'!A:A,'Items database'!B:B),(_xlfn.XLOOKUP(LEFT(E3700,3),Services,Services,"")))</f>
        <v/>
      </c>
      <c r="J3700" s="3" t="str">
        <f t="shared" si="115"/>
        <v/>
      </c>
    </row>
    <row r="3701" spans="1:10" x14ac:dyDescent="0.35">
      <c r="A3701" s="7" t="str">
        <f>IF('Payments Export'!A3705="","",'Payments Export'!A3705)</f>
        <v/>
      </c>
      <c r="B3701" s="7" t="str">
        <f>IF('Payments Export'!A3705="","",'Payments Export'!B3705)</f>
        <v/>
      </c>
      <c r="C3701" s="7" t="str">
        <f>IF(IFERROR(VALUE('Payments Export'!H3705),'Payments Export'!H3705)&lt;&gt;0,IFERROR(VALUE('Payments Export'!H3705),'Payments Export'!H3705),"")</f>
        <v/>
      </c>
      <c r="D3701" s="7" t="str">
        <f>IF('Payments Export'!I3705="","",'Payments Export'!I3705)</f>
        <v/>
      </c>
      <c r="E3701" s="7" t="str">
        <f t="shared" si="114"/>
        <v/>
      </c>
      <c r="F3701" s="7" t="str">
        <f>IF('Payments Export'!A3705="","",'Payments Export'!N3705)</f>
        <v/>
      </c>
      <c r="G3701" s="7" t="str">
        <f>IF('Payments Export'!A3705="","",'Payments Export'!O3705)</f>
        <v/>
      </c>
      <c r="H3701" s="7" t="str">
        <f>IF('Payments Export'!B3705="","",G3701-F3701)</f>
        <v/>
      </c>
      <c r="I3701" s="3" t="str">
        <f>IF(C3701&lt;&gt;"",_xlfn.XLOOKUP(IFERROR(VALUE(C3701),C3701),'Items database'!A:A,'Items database'!B:B),(_xlfn.XLOOKUP(LEFT(E3701,3),Services,Services,"")))</f>
        <v/>
      </c>
      <c r="J3701" s="3" t="str">
        <f t="shared" si="115"/>
        <v/>
      </c>
    </row>
    <row r="3702" spans="1:10" x14ac:dyDescent="0.35">
      <c r="A3702" s="7" t="str">
        <f>IF('Payments Export'!A3706="","",'Payments Export'!A3706)</f>
        <v/>
      </c>
      <c r="B3702" s="7" t="str">
        <f>IF('Payments Export'!A3706="","",'Payments Export'!B3706)</f>
        <v/>
      </c>
      <c r="C3702" s="7" t="str">
        <f>IF(IFERROR(VALUE('Payments Export'!H3706),'Payments Export'!H3706)&lt;&gt;0,IFERROR(VALUE('Payments Export'!H3706),'Payments Export'!H3706),"")</f>
        <v/>
      </c>
      <c r="D3702" s="7" t="str">
        <f>IF('Payments Export'!I3706="","",'Payments Export'!I3706)</f>
        <v/>
      </c>
      <c r="E3702" s="7" t="str">
        <f t="shared" si="114"/>
        <v/>
      </c>
      <c r="F3702" s="7" t="str">
        <f>IF('Payments Export'!A3706="","",'Payments Export'!N3706)</f>
        <v/>
      </c>
      <c r="G3702" s="7" t="str">
        <f>IF('Payments Export'!A3706="","",'Payments Export'!O3706)</f>
        <v/>
      </c>
      <c r="H3702" s="7" t="str">
        <f>IF('Payments Export'!B3706="","",G3702-F3702)</f>
        <v/>
      </c>
      <c r="I3702" s="3" t="str">
        <f>IF(C3702&lt;&gt;"",_xlfn.XLOOKUP(IFERROR(VALUE(C3702),C3702),'Items database'!A:A,'Items database'!B:B),(_xlfn.XLOOKUP(LEFT(E3702,3),Services,Services,"")))</f>
        <v/>
      </c>
      <c r="J3702" s="3" t="str">
        <f t="shared" si="115"/>
        <v/>
      </c>
    </row>
    <row r="3703" spans="1:10" x14ac:dyDescent="0.35">
      <c r="A3703" s="7" t="str">
        <f>IF('Payments Export'!A3707="","",'Payments Export'!A3707)</f>
        <v/>
      </c>
      <c r="B3703" s="7" t="str">
        <f>IF('Payments Export'!A3707="","",'Payments Export'!B3707)</f>
        <v/>
      </c>
      <c r="C3703" s="7" t="str">
        <f>IF(IFERROR(VALUE('Payments Export'!H3707),'Payments Export'!H3707)&lt;&gt;0,IFERROR(VALUE('Payments Export'!H3707),'Payments Export'!H3707),"")</f>
        <v/>
      </c>
      <c r="D3703" s="7" t="str">
        <f>IF('Payments Export'!I3707="","",'Payments Export'!I3707)</f>
        <v/>
      </c>
      <c r="E3703" s="7" t="str">
        <f t="shared" si="114"/>
        <v/>
      </c>
      <c r="F3703" s="7" t="str">
        <f>IF('Payments Export'!A3707="","",'Payments Export'!N3707)</f>
        <v/>
      </c>
      <c r="G3703" s="7" t="str">
        <f>IF('Payments Export'!A3707="","",'Payments Export'!O3707)</f>
        <v/>
      </c>
      <c r="H3703" s="7" t="str">
        <f>IF('Payments Export'!B3707="","",G3703-F3703)</f>
        <v/>
      </c>
      <c r="I3703" s="3" t="str">
        <f>IF(C3703&lt;&gt;"",_xlfn.XLOOKUP(IFERROR(VALUE(C3703),C3703),'Items database'!A:A,'Items database'!B:B),(_xlfn.XLOOKUP(LEFT(E3703,3),Services,Services,"")))</f>
        <v/>
      </c>
      <c r="J3703" s="3" t="str">
        <f t="shared" si="115"/>
        <v/>
      </c>
    </row>
    <row r="3704" spans="1:10" x14ac:dyDescent="0.35">
      <c r="A3704" s="7" t="str">
        <f>IF('Payments Export'!A3708="","",'Payments Export'!A3708)</f>
        <v/>
      </c>
      <c r="B3704" s="7" t="str">
        <f>IF('Payments Export'!A3708="","",'Payments Export'!B3708)</f>
        <v/>
      </c>
      <c r="C3704" s="7" t="str">
        <f>IF(IFERROR(VALUE('Payments Export'!H3708),'Payments Export'!H3708)&lt;&gt;0,IFERROR(VALUE('Payments Export'!H3708),'Payments Export'!H3708),"")</f>
        <v/>
      </c>
      <c r="D3704" s="7" t="str">
        <f>IF('Payments Export'!I3708="","",'Payments Export'!I3708)</f>
        <v/>
      </c>
      <c r="E3704" s="7" t="str">
        <f t="shared" si="114"/>
        <v/>
      </c>
      <c r="F3704" s="7" t="str">
        <f>IF('Payments Export'!A3708="","",'Payments Export'!N3708)</f>
        <v/>
      </c>
      <c r="G3704" s="7" t="str">
        <f>IF('Payments Export'!A3708="","",'Payments Export'!O3708)</f>
        <v/>
      </c>
      <c r="H3704" s="7" t="str">
        <f>IF('Payments Export'!B3708="","",G3704-F3704)</f>
        <v/>
      </c>
      <c r="I3704" s="3" t="str">
        <f>IF(C3704&lt;&gt;"",_xlfn.XLOOKUP(IFERROR(VALUE(C3704),C3704),'Items database'!A:A,'Items database'!B:B),(_xlfn.XLOOKUP(LEFT(E3704,3),Services,Services,"")))</f>
        <v/>
      </c>
      <c r="J3704" s="3" t="str">
        <f t="shared" si="115"/>
        <v/>
      </c>
    </row>
    <row r="3705" spans="1:10" x14ac:dyDescent="0.35">
      <c r="A3705" s="7" t="str">
        <f>IF('Payments Export'!A3709="","",'Payments Export'!A3709)</f>
        <v/>
      </c>
      <c r="B3705" s="7" t="str">
        <f>IF('Payments Export'!A3709="","",'Payments Export'!B3709)</f>
        <v/>
      </c>
      <c r="C3705" s="7" t="str">
        <f>IF(IFERROR(VALUE('Payments Export'!H3709),'Payments Export'!H3709)&lt;&gt;0,IFERROR(VALUE('Payments Export'!H3709),'Payments Export'!H3709),"")</f>
        <v/>
      </c>
      <c r="D3705" s="7" t="str">
        <f>IF('Payments Export'!I3709="","",'Payments Export'!I3709)</f>
        <v/>
      </c>
      <c r="E3705" s="7" t="str">
        <f t="shared" si="114"/>
        <v/>
      </c>
      <c r="F3705" s="7" t="str">
        <f>IF('Payments Export'!A3709="","",'Payments Export'!N3709)</f>
        <v/>
      </c>
      <c r="G3705" s="7" t="str">
        <f>IF('Payments Export'!A3709="","",'Payments Export'!O3709)</f>
        <v/>
      </c>
      <c r="H3705" s="7" t="str">
        <f>IF('Payments Export'!B3709="","",G3705-F3705)</f>
        <v/>
      </c>
      <c r="I3705" s="3" t="str">
        <f>IF(C3705&lt;&gt;"",_xlfn.XLOOKUP(IFERROR(VALUE(C3705),C3705),'Items database'!A:A,'Items database'!B:B),(_xlfn.XLOOKUP(LEFT(E3705,3),Services,Services,"")))</f>
        <v/>
      </c>
      <c r="J3705" s="3" t="str">
        <f t="shared" si="115"/>
        <v/>
      </c>
    </row>
    <row r="3706" spans="1:10" x14ac:dyDescent="0.35">
      <c r="A3706" s="7" t="str">
        <f>IF('Payments Export'!A3710="","",'Payments Export'!A3710)</f>
        <v/>
      </c>
      <c r="B3706" s="7" t="str">
        <f>IF('Payments Export'!A3710="","",'Payments Export'!B3710)</f>
        <v/>
      </c>
      <c r="C3706" s="7" t="str">
        <f>IF(IFERROR(VALUE('Payments Export'!H3710),'Payments Export'!H3710)&lt;&gt;0,IFERROR(VALUE('Payments Export'!H3710),'Payments Export'!H3710),"")</f>
        <v/>
      </c>
      <c r="D3706" s="7" t="str">
        <f>IF('Payments Export'!I3710="","",'Payments Export'!I3710)</f>
        <v/>
      </c>
      <c r="E3706" s="7" t="str">
        <f t="shared" si="114"/>
        <v/>
      </c>
      <c r="F3706" s="7" t="str">
        <f>IF('Payments Export'!A3710="","",'Payments Export'!N3710)</f>
        <v/>
      </c>
      <c r="G3706" s="7" t="str">
        <f>IF('Payments Export'!A3710="","",'Payments Export'!O3710)</f>
        <v/>
      </c>
      <c r="H3706" s="7" t="str">
        <f>IF('Payments Export'!B3710="","",G3706-F3706)</f>
        <v/>
      </c>
      <c r="I3706" s="3" t="str">
        <f>IF(C3706&lt;&gt;"",_xlfn.XLOOKUP(IFERROR(VALUE(C3706),C3706),'Items database'!A:A,'Items database'!B:B),(_xlfn.XLOOKUP(LEFT(E3706,3),Services,Services,"")))</f>
        <v/>
      </c>
      <c r="J3706" s="3" t="str">
        <f t="shared" si="115"/>
        <v/>
      </c>
    </row>
    <row r="3707" spans="1:10" x14ac:dyDescent="0.35">
      <c r="A3707" s="7" t="str">
        <f>IF('Payments Export'!A3711="","",'Payments Export'!A3711)</f>
        <v/>
      </c>
      <c r="B3707" s="7" t="str">
        <f>IF('Payments Export'!A3711="","",'Payments Export'!B3711)</f>
        <v/>
      </c>
      <c r="C3707" s="7" t="str">
        <f>IF(IFERROR(VALUE('Payments Export'!H3711),'Payments Export'!H3711)&lt;&gt;0,IFERROR(VALUE('Payments Export'!H3711),'Payments Export'!H3711),"")</f>
        <v/>
      </c>
      <c r="D3707" s="7" t="str">
        <f>IF('Payments Export'!I3711="","",'Payments Export'!I3711)</f>
        <v/>
      </c>
      <c r="E3707" s="7" t="str">
        <f t="shared" si="114"/>
        <v/>
      </c>
      <c r="F3707" s="7" t="str">
        <f>IF('Payments Export'!A3711="","",'Payments Export'!N3711)</f>
        <v/>
      </c>
      <c r="G3707" s="7" t="str">
        <f>IF('Payments Export'!A3711="","",'Payments Export'!O3711)</f>
        <v/>
      </c>
      <c r="H3707" s="7" t="str">
        <f>IF('Payments Export'!B3711="","",G3707-F3707)</f>
        <v/>
      </c>
      <c r="I3707" s="3" t="str">
        <f>IF(C3707&lt;&gt;"",_xlfn.XLOOKUP(IFERROR(VALUE(C3707),C3707),'Items database'!A:A,'Items database'!B:B),(_xlfn.XLOOKUP(LEFT(E3707,3),Services,Services,"")))</f>
        <v/>
      </c>
      <c r="J3707" s="3" t="str">
        <f t="shared" si="115"/>
        <v/>
      </c>
    </row>
    <row r="3708" spans="1:10" x14ac:dyDescent="0.35">
      <c r="A3708" s="7" t="str">
        <f>IF('Payments Export'!A3712="","",'Payments Export'!A3712)</f>
        <v/>
      </c>
      <c r="B3708" s="7" t="str">
        <f>IF('Payments Export'!A3712="","",'Payments Export'!B3712)</f>
        <v/>
      </c>
      <c r="C3708" s="7" t="str">
        <f>IF(IFERROR(VALUE('Payments Export'!H3712),'Payments Export'!H3712)&lt;&gt;0,IFERROR(VALUE('Payments Export'!H3712),'Payments Export'!H3712),"")</f>
        <v/>
      </c>
      <c r="D3708" s="7" t="str">
        <f>IF('Payments Export'!I3712="","",'Payments Export'!I3712)</f>
        <v/>
      </c>
      <c r="E3708" s="7" t="str">
        <f t="shared" si="114"/>
        <v/>
      </c>
      <c r="F3708" s="7" t="str">
        <f>IF('Payments Export'!A3712="","",'Payments Export'!N3712)</f>
        <v/>
      </c>
      <c r="G3708" s="7" t="str">
        <f>IF('Payments Export'!A3712="","",'Payments Export'!O3712)</f>
        <v/>
      </c>
      <c r="H3708" s="7" t="str">
        <f>IF('Payments Export'!B3712="","",G3708-F3708)</f>
        <v/>
      </c>
      <c r="I3708" s="3" t="str">
        <f>IF(C3708&lt;&gt;"",_xlfn.XLOOKUP(IFERROR(VALUE(C3708),C3708),'Items database'!A:A,'Items database'!B:B),(_xlfn.XLOOKUP(LEFT(E3708,3),Services,Services,"")))</f>
        <v/>
      </c>
      <c r="J3708" s="3" t="str">
        <f t="shared" si="115"/>
        <v/>
      </c>
    </row>
    <row r="3709" spans="1:10" x14ac:dyDescent="0.35">
      <c r="A3709" s="7" t="str">
        <f>IF('Payments Export'!A3713="","",'Payments Export'!A3713)</f>
        <v/>
      </c>
      <c r="B3709" s="7" t="str">
        <f>IF('Payments Export'!A3713="","",'Payments Export'!B3713)</f>
        <v/>
      </c>
      <c r="C3709" s="7" t="str">
        <f>IF(IFERROR(VALUE('Payments Export'!H3713),'Payments Export'!H3713)&lt;&gt;0,IFERROR(VALUE('Payments Export'!H3713),'Payments Export'!H3713),"")</f>
        <v/>
      </c>
      <c r="D3709" s="7" t="str">
        <f>IF('Payments Export'!I3713="","",'Payments Export'!I3713)</f>
        <v/>
      </c>
      <c r="E3709" s="7" t="str">
        <f t="shared" si="114"/>
        <v/>
      </c>
      <c r="F3709" s="7" t="str">
        <f>IF('Payments Export'!A3713="","",'Payments Export'!N3713)</f>
        <v/>
      </c>
      <c r="G3709" s="7" t="str">
        <f>IF('Payments Export'!A3713="","",'Payments Export'!O3713)</f>
        <v/>
      </c>
      <c r="H3709" s="7" t="str">
        <f>IF('Payments Export'!B3713="","",G3709-F3709)</f>
        <v/>
      </c>
      <c r="I3709" s="3" t="str">
        <f>IF(C3709&lt;&gt;"",_xlfn.XLOOKUP(IFERROR(VALUE(C3709),C3709),'Items database'!A:A,'Items database'!B:B),(_xlfn.XLOOKUP(LEFT(E3709,3),Services,Services,"")))</f>
        <v/>
      </c>
      <c r="J3709" s="3" t="str">
        <f t="shared" si="115"/>
        <v/>
      </c>
    </row>
    <row r="3710" spans="1:10" x14ac:dyDescent="0.35">
      <c r="A3710" s="7" t="str">
        <f>IF('Payments Export'!A3714="","",'Payments Export'!A3714)</f>
        <v/>
      </c>
      <c r="B3710" s="7" t="str">
        <f>IF('Payments Export'!A3714="","",'Payments Export'!B3714)</f>
        <v/>
      </c>
      <c r="C3710" s="7" t="str">
        <f>IF(IFERROR(VALUE('Payments Export'!H3714),'Payments Export'!H3714)&lt;&gt;0,IFERROR(VALUE('Payments Export'!H3714),'Payments Export'!H3714),"")</f>
        <v/>
      </c>
      <c r="D3710" s="7" t="str">
        <f>IF('Payments Export'!I3714="","",'Payments Export'!I3714)</f>
        <v/>
      </c>
      <c r="E3710" s="7" t="str">
        <f t="shared" si="114"/>
        <v/>
      </c>
      <c r="F3710" s="7" t="str">
        <f>IF('Payments Export'!A3714="","",'Payments Export'!N3714)</f>
        <v/>
      </c>
      <c r="G3710" s="7" t="str">
        <f>IF('Payments Export'!A3714="","",'Payments Export'!O3714)</f>
        <v/>
      </c>
      <c r="H3710" s="7" t="str">
        <f>IF('Payments Export'!B3714="","",G3710-F3710)</f>
        <v/>
      </c>
      <c r="I3710" s="3" t="str">
        <f>IF(C3710&lt;&gt;"",_xlfn.XLOOKUP(IFERROR(VALUE(C3710),C3710),'Items database'!A:A,'Items database'!B:B),(_xlfn.XLOOKUP(LEFT(E3710,3),Services,Services,"")))</f>
        <v/>
      </c>
      <c r="J3710" s="3" t="str">
        <f t="shared" si="115"/>
        <v/>
      </c>
    </row>
    <row r="3711" spans="1:10" x14ac:dyDescent="0.35">
      <c r="A3711" s="7" t="str">
        <f>IF('Payments Export'!A3715="","",'Payments Export'!A3715)</f>
        <v/>
      </c>
      <c r="B3711" s="7" t="str">
        <f>IF('Payments Export'!A3715="","",'Payments Export'!B3715)</f>
        <v/>
      </c>
      <c r="C3711" s="7" t="str">
        <f>IF(IFERROR(VALUE('Payments Export'!H3715),'Payments Export'!H3715)&lt;&gt;0,IFERROR(VALUE('Payments Export'!H3715),'Payments Export'!H3715),"")</f>
        <v/>
      </c>
      <c r="D3711" s="7" t="str">
        <f>IF('Payments Export'!I3715="","",'Payments Export'!I3715)</f>
        <v/>
      </c>
      <c r="E3711" s="7" t="str">
        <f t="shared" si="114"/>
        <v/>
      </c>
      <c r="F3711" s="7" t="str">
        <f>IF('Payments Export'!A3715="","",'Payments Export'!N3715)</f>
        <v/>
      </c>
      <c r="G3711" s="7" t="str">
        <f>IF('Payments Export'!A3715="","",'Payments Export'!O3715)</f>
        <v/>
      </c>
      <c r="H3711" s="7" t="str">
        <f>IF('Payments Export'!B3715="","",G3711-F3711)</f>
        <v/>
      </c>
      <c r="I3711" s="3" t="str">
        <f>IF(C3711&lt;&gt;"",_xlfn.XLOOKUP(IFERROR(VALUE(C3711),C3711),'Items database'!A:A,'Items database'!B:B),(_xlfn.XLOOKUP(LEFT(E3711,3),Services,Services,"")))</f>
        <v/>
      </c>
      <c r="J3711" s="3" t="str">
        <f t="shared" si="115"/>
        <v/>
      </c>
    </row>
    <row r="3712" spans="1:10" x14ac:dyDescent="0.35">
      <c r="A3712" s="7" t="str">
        <f>IF('Payments Export'!A3716="","",'Payments Export'!A3716)</f>
        <v/>
      </c>
      <c r="B3712" s="7" t="str">
        <f>IF('Payments Export'!A3716="","",'Payments Export'!B3716)</f>
        <v/>
      </c>
      <c r="C3712" s="7" t="str">
        <f>IF(IFERROR(VALUE('Payments Export'!H3716),'Payments Export'!H3716)&lt;&gt;0,IFERROR(VALUE('Payments Export'!H3716),'Payments Export'!H3716),"")</f>
        <v/>
      </c>
      <c r="D3712" s="7" t="str">
        <f>IF('Payments Export'!I3716="","",'Payments Export'!I3716)</f>
        <v/>
      </c>
      <c r="E3712" s="7" t="str">
        <f t="shared" si="114"/>
        <v/>
      </c>
      <c r="F3712" s="7" t="str">
        <f>IF('Payments Export'!A3716="","",'Payments Export'!N3716)</f>
        <v/>
      </c>
      <c r="G3712" s="7" t="str">
        <f>IF('Payments Export'!A3716="","",'Payments Export'!O3716)</f>
        <v/>
      </c>
      <c r="H3712" s="7" t="str">
        <f>IF('Payments Export'!B3716="","",G3712-F3712)</f>
        <v/>
      </c>
      <c r="I3712" s="3" t="str">
        <f>IF(C3712&lt;&gt;"",_xlfn.XLOOKUP(IFERROR(VALUE(C3712),C3712),'Items database'!A:A,'Items database'!B:B),(_xlfn.XLOOKUP(LEFT(E3712,3),Services,Services,"")))</f>
        <v/>
      </c>
      <c r="J3712" s="3" t="str">
        <f t="shared" si="115"/>
        <v/>
      </c>
    </row>
    <row r="3713" spans="1:10" x14ac:dyDescent="0.35">
      <c r="A3713" s="7" t="str">
        <f>IF('Payments Export'!A3717="","",'Payments Export'!A3717)</f>
        <v/>
      </c>
      <c r="B3713" s="7" t="str">
        <f>IF('Payments Export'!A3717="","",'Payments Export'!B3717)</f>
        <v/>
      </c>
      <c r="C3713" s="7" t="str">
        <f>IF(IFERROR(VALUE('Payments Export'!H3717),'Payments Export'!H3717)&lt;&gt;0,IFERROR(VALUE('Payments Export'!H3717),'Payments Export'!H3717),"")</f>
        <v/>
      </c>
      <c r="D3713" s="7" t="str">
        <f>IF('Payments Export'!I3717="","",'Payments Export'!I3717)</f>
        <v/>
      </c>
      <c r="E3713" s="7" t="str">
        <f t="shared" ref="E3713:E3776" si="116">LEFT(D3713,66)</f>
        <v/>
      </c>
      <c r="F3713" s="7" t="str">
        <f>IF('Payments Export'!A3717="","",'Payments Export'!N3717)</f>
        <v/>
      </c>
      <c r="G3713" s="7" t="str">
        <f>IF('Payments Export'!A3717="","",'Payments Export'!O3717)</f>
        <v/>
      </c>
      <c r="H3713" s="7" t="str">
        <f>IF('Payments Export'!B3717="","",G3713-F3713)</f>
        <v/>
      </c>
      <c r="I3713" s="3" t="str">
        <f>IF(C3713&lt;&gt;"",_xlfn.XLOOKUP(IFERROR(VALUE(C3713),C3713),'Items database'!A:A,'Items database'!B:B),(_xlfn.XLOOKUP(LEFT(E3713,3),Services,Services,"")))</f>
        <v/>
      </c>
      <c r="J3713" s="3" t="str">
        <f t="shared" ref="J3713:J3776" si="117">IF(ISNUMBER(F3713)=TRUE,IF(F3713=0,"","GST"),"")</f>
        <v/>
      </c>
    </row>
    <row r="3714" spans="1:10" x14ac:dyDescent="0.35">
      <c r="A3714" s="7" t="str">
        <f>IF('Payments Export'!A3718="","",'Payments Export'!A3718)</f>
        <v/>
      </c>
      <c r="B3714" s="7" t="str">
        <f>IF('Payments Export'!A3718="","",'Payments Export'!B3718)</f>
        <v/>
      </c>
      <c r="C3714" s="7" t="str">
        <f>IF(IFERROR(VALUE('Payments Export'!H3718),'Payments Export'!H3718)&lt;&gt;0,IFERROR(VALUE('Payments Export'!H3718),'Payments Export'!H3718),"")</f>
        <v/>
      </c>
      <c r="D3714" s="7" t="str">
        <f>IF('Payments Export'!I3718="","",'Payments Export'!I3718)</f>
        <v/>
      </c>
      <c r="E3714" s="7" t="str">
        <f t="shared" si="116"/>
        <v/>
      </c>
      <c r="F3714" s="7" t="str">
        <f>IF('Payments Export'!A3718="","",'Payments Export'!N3718)</f>
        <v/>
      </c>
      <c r="G3714" s="7" t="str">
        <f>IF('Payments Export'!A3718="","",'Payments Export'!O3718)</f>
        <v/>
      </c>
      <c r="H3714" s="7" t="str">
        <f>IF('Payments Export'!B3718="","",G3714-F3714)</f>
        <v/>
      </c>
      <c r="I3714" s="3" t="str">
        <f>IF(C3714&lt;&gt;"",_xlfn.XLOOKUP(IFERROR(VALUE(C3714),C3714),'Items database'!A:A,'Items database'!B:B),(_xlfn.XLOOKUP(LEFT(E3714,3),Services,Services,"")))</f>
        <v/>
      </c>
      <c r="J3714" s="3" t="str">
        <f t="shared" si="117"/>
        <v/>
      </c>
    </row>
    <row r="3715" spans="1:10" x14ac:dyDescent="0.35">
      <c r="A3715" s="7" t="str">
        <f>IF('Payments Export'!A3719="","",'Payments Export'!A3719)</f>
        <v/>
      </c>
      <c r="B3715" s="7" t="str">
        <f>IF('Payments Export'!A3719="","",'Payments Export'!B3719)</f>
        <v/>
      </c>
      <c r="C3715" s="7" t="str">
        <f>IF(IFERROR(VALUE('Payments Export'!H3719),'Payments Export'!H3719)&lt;&gt;0,IFERROR(VALUE('Payments Export'!H3719),'Payments Export'!H3719),"")</f>
        <v/>
      </c>
      <c r="D3715" s="7" t="str">
        <f>IF('Payments Export'!I3719="","",'Payments Export'!I3719)</f>
        <v/>
      </c>
      <c r="E3715" s="7" t="str">
        <f t="shared" si="116"/>
        <v/>
      </c>
      <c r="F3715" s="7" t="str">
        <f>IF('Payments Export'!A3719="","",'Payments Export'!N3719)</f>
        <v/>
      </c>
      <c r="G3715" s="7" t="str">
        <f>IF('Payments Export'!A3719="","",'Payments Export'!O3719)</f>
        <v/>
      </c>
      <c r="H3715" s="7" t="str">
        <f>IF('Payments Export'!B3719="","",G3715-F3715)</f>
        <v/>
      </c>
      <c r="I3715" s="3" t="str">
        <f>IF(C3715&lt;&gt;"",_xlfn.XLOOKUP(IFERROR(VALUE(C3715),C3715),'Items database'!A:A,'Items database'!B:B),(_xlfn.XLOOKUP(LEFT(E3715,3),Services,Services,"")))</f>
        <v/>
      </c>
      <c r="J3715" s="3" t="str">
        <f t="shared" si="117"/>
        <v/>
      </c>
    </row>
    <row r="3716" spans="1:10" x14ac:dyDescent="0.35">
      <c r="A3716" s="7" t="str">
        <f>IF('Payments Export'!A3720="","",'Payments Export'!A3720)</f>
        <v/>
      </c>
      <c r="B3716" s="7" t="str">
        <f>IF('Payments Export'!A3720="","",'Payments Export'!B3720)</f>
        <v/>
      </c>
      <c r="C3716" s="7" t="str">
        <f>IF(IFERROR(VALUE('Payments Export'!H3720),'Payments Export'!H3720)&lt;&gt;0,IFERROR(VALUE('Payments Export'!H3720),'Payments Export'!H3720),"")</f>
        <v/>
      </c>
      <c r="D3716" s="7" t="str">
        <f>IF('Payments Export'!I3720="","",'Payments Export'!I3720)</f>
        <v/>
      </c>
      <c r="E3716" s="7" t="str">
        <f t="shared" si="116"/>
        <v/>
      </c>
      <c r="F3716" s="7" t="str">
        <f>IF('Payments Export'!A3720="","",'Payments Export'!N3720)</f>
        <v/>
      </c>
      <c r="G3716" s="7" t="str">
        <f>IF('Payments Export'!A3720="","",'Payments Export'!O3720)</f>
        <v/>
      </c>
      <c r="H3716" s="7" t="str">
        <f>IF('Payments Export'!B3720="","",G3716-F3716)</f>
        <v/>
      </c>
      <c r="I3716" s="3" t="str">
        <f>IF(C3716&lt;&gt;"",_xlfn.XLOOKUP(IFERROR(VALUE(C3716),C3716),'Items database'!A:A,'Items database'!B:B),(_xlfn.XLOOKUP(LEFT(E3716,3),Services,Services,"")))</f>
        <v/>
      </c>
      <c r="J3716" s="3" t="str">
        <f t="shared" si="117"/>
        <v/>
      </c>
    </row>
    <row r="3717" spans="1:10" x14ac:dyDescent="0.35">
      <c r="A3717" s="7" t="str">
        <f>IF('Payments Export'!A3721="","",'Payments Export'!A3721)</f>
        <v/>
      </c>
      <c r="B3717" s="7" t="str">
        <f>IF('Payments Export'!A3721="","",'Payments Export'!B3721)</f>
        <v/>
      </c>
      <c r="C3717" s="7" t="str">
        <f>IF(IFERROR(VALUE('Payments Export'!H3721),'Payments Export'!H3721)&lt;&gt;0,IFERROR(VALUE('Payments Export'!H3721),'Payments Export'!H3721),"")</f>
        <v/>
      </c>
      <c r="D3717" s="7" t="str">
        <f>IF('Payments Export'!I3721="","",'Payments Export'!I3721)</f>
        <v/>
      </c>
      <c r="E3717" s="7" t="str">
        <f t="shared" si="116"/>
        <v/>
      </c>
      <c r="F3717" s="7" t="str">
        <f>IF('Payments Export'!A3721="","",'Payments Export'!N3721)</f>
        <v/>
      </c>
      <c r="G3717" s="7" t="str">
        <f>IF('Payments Export'!A3721="","",'Payments Export'!O3721)</f>
        <v/>
      </c>
      <c r="H3717" s="7" t="str">
        <f>IF('Payments Export'!B3721="","",G3717-F3717)</f>
        <v/>
      </c>
      <c r="I3717" s="3" t="str">
        <f>IF(C3717&lt;&gt;"",_xlfn.XLOOKUP(IFERROR(VALUE(C3717),C3717),'Items database'!A:A,'Items database'!B:B),(_xlfn.XLOOKUP(LEFT(E3717,3),Services,Services,"")))</f>
        <v/>
      </c>
      <c r="J3717" s="3" t="str">
        <f t="shared" si="117"/>
        <v/>
      </c>
    </row>
    <row r="3718" spans="1:10" x14ac:dyDescent="0.35">
      <c r="A3718" s="7" t="str">
        <f>IF('Payments Export'!A3722="","",'Payments Export'!A3722)</f>
        <v/>
      </c>
      <c r="B3718" s="7" t="str">
        <f>IF('Payments Export'!A3722="","",'Payments Export'!B3722)</f>
        <v/>
      </c>
      <c r="C3718" s="7" t="str">
        <f>IF(IFERROR(VALUE('Payments Export'!H3722),'Payments Export'!H3722)&lt;&gt;0,IFERROR(VALUE('Payments Export'!H3722),'Payments Export'!H3722),"")</f>
        <v/>
      </c>
      <c r="D3718" s="7" t="str">
        <f>IF('Payments Export'!I3722="","",'Payments Export'!I3722)</f>
        <v/>
      </c>
      <c r="E3718" s="7" t="str">
        <f t="shared" si="116"/>
        <v/>
      </c>
      <c r="F3718" s="7" t="str">
        <f>IF('Payments Export'!A3722="","",'Payments Export'!N3722)</f>
        <v/>
      </c>
      <c r="G3718" s="7" t="str">
        <f>IF('Payments Export'!A3722="","",'Payments Export'!O3722)</f>
        <v/>
      </c>
      <c r="H3718" s="7" t="str">
        <f>IF('Payments Export'!B3722="","",G3718-F3718)</f>
        <v/>
      </c>
      <c r="I3718" s="3" t="str">
        <f>IF(C3718&lt;&gt;"",_xlfn.XLOOKUP(IFERROR(VALUE(C3718),C3718),'Items database'!A:A,'Items database'!B:B),(_xlfn.XLOOKUP(LEFT(E3718,3),Services,Services,"")))</f>
        <v/>
      </c>
      <c r="J3718" s="3" t="str">
        <f t="shared" si="117"/>
        <v/>
      </c>
    </row>
    <row r="3719" spans="1:10" x14ac:dyDescent="0.35">
      <c r="A3719" s="7" t="str">
        <f>IF('Payments Export'!A3723="","",'Payments Export'!A3723)</f>
        <v/>
      </c>
      <c r="B3719" s="7" t="str">
        <f>IF('Payments Export'!A3723="","",'Payments Export'!B3723)</f>
        <v/>
      </c>
      <c r="C3719" s="7" t="str">
        <f>IF(IFERROR(VALUE('Payments Export'!H3723),'Payments Export'!H3723)&lt;&gt;0,IFERROR(VALUE('Payments Export'!H3723),'Payments Export'!H3723),"")</f>
        <v/>
      </c>
      <c r="D3719" s="7" t="str">
        <f>IF('Payments Export'!I3723="","",'Payments Export'!I3723)</f>
        <v/>
      </c>
      <c r="E3719" s="7" t="str">
        <f t="shared" si="116"/>
        <v/>
      </c>
      <c r="F3719" s="7" t="str">
        <f>IF('Payments Export'!A3723="","",'Payments Export'!N3723)</f>
        <v/>
      </c>
      <c r="G3719" s="7" t="str">
        <f>IF('Payments Export'!A3723="","",'Payments Export'!O3723)</f>
        <v/>
      </c>
      <c r="H3719" s="7" t="str">
        <f>IF('Payments Export'!B3723="","",G3719-F3719)</f>
        <v/>
      </c>
      <c r="I3719" s="3" t="str">
        <f>IF(C3719&lt;&gt;"",_xlfn.XLOOKUP(IFERROR(VALUE(C3719),C3719),'Items database'!A:A,'Items database'!B:B),(_xlfn.XLOOKUP(LEFT(E3719,3),Services,Services,"")))</f>
        <v/>
      </c>
      <c r="J3719" s="3" t="str">
        <f t="shared" si="117"/>
        <v/>
      </c>
    </row>
    <row r="3720" spans="1:10" x14ac:dyDescent="0.35">
      <c r="A3720" s="7" t="str">
        <f>IF('Payments Export'!A3724="","",'Payments Export'!A3724)</f>
        <v/>
      </c>
      <c r="B3720" s="7" t="str">
        <f>IF('Payments Export'!A3724="","",'Payments Export'!B3724)</f>
        <v/>
      </c>
      <c r="C3720" s="7" t="str">
        <f>IF(IFERROR(VALUE('Payments Export'!H3724),'Payments Export'!H3724)&lt;&gt;0,IFERROR(VALUE('Payments Export'!H3724),'Payments Export'!H3724),"")</f>
        <v/>
      </c>
      <c r="D3720" s="7" t="str">
        <f>IF('Payments Export'!I3724="","",'Payments Export'!I3724)</f>
        <v/>
      </c>
      <c r="E3720" s="7" t="str">
        <f t="shared" si="116"/>
        <v/>
      </c>
      <c r="F3720" s="7" t="str">
        <f>IF('Payments Export'!A3724="","",'Payments Export'!N3724)</f>
        <v/>
      </c>
      <c r="G3720" s="7" t="str">
        <f>IF('Payments Export'!A3724="","",'Payments Export'!O3724)</f>
        <v/>
      </c>
      <c r="H3720" s="7" t="str">
        <f>IF('Payments Export'!B3724="","",G3720-F3720)</f>
        <v/>
      </c>
      <c r="I3720" s="3" t="str">
        <f>IF(C3720&lt;&gt;"",_xlfn.XLOOKUP(IFERROR(VALUE(C3720),C3720),'Items database'!A:A,'Items database'!B:B),(_xlfn.XLOOKUP(LEFT(E3720,3),Services,Services,"")))</f>
        <v/>
      </c>
      <c r="J3720" s="3" t="str">
        <f t="shared" si="117"/>
        <v/>
      </c>
    </row>
    <row r="3721" spans="1:10" x14ac:dyDescent="0.35">
      <c r="A3721" s="7" t="str">
        <f>IF('Payments Export'!A3725="","",'Payments Export'!A3725)</f>
        <v/>
      </c>
      <c r="B3721" s="7" t="str">
        <f>IF('Payments Export'!A3725="","",'Payments Export'!B3725)</f>
        <v/>
      </c>
      <c r="C3721" s="7" t="str">
        <f>IF(IFERROR(VALUE('Payments Export'!H3725),'Payments Export'!H3725)&lt;&gt;0,IFERROR(VALUE('Payments Export'!H3725),'Payments Export'!H3725),"")</f>
        <v/>
      </c>
      <c r="D3721" s="7" t="str">
        <f>IF('Payments Export'!I3725="","",'Payments Export'!I3725)</f>
        <v/>
      </c>
      <c r="E3721" s="7" t="str">
        <f t="shared" si="116"/>
        <v/>
      </c>
      <c r="F3721" s="7" t="str">
        <f>IF('Payments Export'!A3725="","",'Payments Export'!N3725)</f>
        <v/>
      </c>
      <c r="G3721" s="7" t="str">
        <f>IF('Payments Export'!A3725="","",'Payments Export'!O3725)</f>
        <v/>
      </c>
      <c r="H3721" s="7" t="str">
        <f>IF('Payments Export'!B3725="","",G3721-F3721)</f>
        <v/>
      </c>
      <c r="I3721" s="3" t="str">
        <f>IF(C3721&lt;&gt;"",_xlfn.XLOOKUP(IFERROR(VALUE(C3721),C3721),'Items database'!A:A,'Items database'!B:B),(_xlfn.XLOOKUP(LEFT(E3721,3),Services,Services,"")))</f>
        <v/>
      </c>
      <c r="J3721" s="3" t="str">
        <f t="shared" si="117"/>
        <v/>
      </c>
    </row>
    <row r="3722" spans="1:10" x14ac:dyDescent="0.35">
      <c r="A3722" s="7" t="str">
        <f>IF('Payments Export'!A3726="","",'Payments Export'!A3726)</f>
        <v/>
      </c>
      <c r="B3722" s="7" t="str">
        <f>IF('Payments Export'!A3726="","",'Payments Export'!B3726)</f>
        <v/>
      </c>
      <c r="C3722" s="7" t="str">
        <f>IF(IFERROR(VALUE('Payments Export'!H3726),'Payments Export'!H3726)&lt;&gt;0,IFERROR(VALUE('Payments Export'!H3726),'Payments Export'!H3726),"")</f>
        <v/>
      </c>
      <c r="D3722" s="7" t="str">
        <f>IF('Payments Export'!I3726="","",'Payments Export'!I3726)</f>
        <v/>
      </c>
      <c r="E3722" s="7" t="str">
        <f t="shared" si="116"/>
        <v/>
      </c>
      <c r="F3722" s="7" t="str">
        <f>IF('Payments Export'!A3726="","",'Payments Export'!N3726)</f>
        <v/>
      </c>
      <c r="G3722" s="7" t="str">
        <f>IF('Payments Export'!A3726="","",'Payments Export'!O3726)</f>
        <v/>
      </c>
      <c r="H3722" s="7" t="str">
        <f>IF('Payments Export'!B3726="","",G3722-F3722)</f>
        <v/>
      </c>
      <c r="I3722" s="3" t="str">
        <f>IF(C3722&lt;&gt;"",_xlfn.XLOOKUP(IFERROR(VALUE(C3722),C3722),'Items database'!A:A,'Items database'!B:B),(_xlfn.XLOOKUP(LEFT(E3722,3),Services,Services,"")))</f>
        <v/>
      </c>
      <c r="J3722" s="3" t="str">
        <f t="shared" si="117"/>
        <v/>
      </c>
    </row>
    <row r="3723" spans="1:10" x14ac:dyDescent="0.35">
      <c r="A3723" s="7" t="str">
        <f>IF('Payments Export'!A3727="","",'Payments Export'!A3727)</f>
        <v/>
      </c>
      <c r="B3723" s="7" t="str">
        <f>IF('Payments Export'!A3727="","",'Payments Export'!B3727)</f>
        <v/>
      </c>
      <c r="C3723" s="7" t="str">
        <f>IF(IFERROR(VALUE('Payments Export'!H3727),'Payments Export'!H3727)&lt;&gt;0,IFERROR(VALUE('Payments Export'!H3727),'Payments Export'!H3727),"")</f>
        <v/>
      </c>
      <c r="D3723" s="7" t="str">
        <f>IF('Payments Export'!I3727="","",'Payments Export'!I3727)</f>
        <v/>
      </c>
      <c r="E3723" s="7" t="str">
        <f t="shared" si="116"/>
        <v/>
      </c>
      <c r="F3723" s="7" t="str">
        <f>IF('Payments Export'!A3727="","",'Payments Export'!N3727)</f>
        <v/>
      </c>
      <c r="G3723" s="7" t="str">
        <f>IF('Payments Export'!A3727="","",'Payments Export'!O3727)</f>
        <v/>
      </c>
      <c r="H3723" s="7" t="str">
        <f>IF('Payments Export'!B3727="","",G3723-F3723)</f>
        <v/>
      </c>
      <c r="I3723" s="3" t="str">
        <f>IF(C3723&lt;&gt;"",_xlfn.XLOOKUP(IFERROR(VALUE(C3723),C3723),'Items database'!A:A,'Items database'!B:B),(_xlfn.XLOOKUP(LEFT(E3723,3),Services,Services,"")))</f>
        <v/>
      </c>
      <c r="J3723" s="3" t="str">
        <f t="shared" si="117"/>
        <v/>
      </c>
    </row>
    <row r="3724" spans="1:10" x14ac:dyDescent="0.35">
      <c r="A3724" s="7" t="str">
        <f>IF('Payments Export'!A3728="","",'Payments Export'!A3728)</f>
        <v/>
      </c>
      <c r="B3724" s="7" t="str">
        <f>IF('Payments Export'!A3728="","",'Payments Export'!B3728)</f>
        <v/>
      </c>
      <c r="C3724" s="7" t="str">
        <f>IF(IFERROR(VALUE('Payments Export'!H3728),'Payments Export'!H3728)&lt;&gt;0,IFERROR(VALUE('Payments Export'!H3728),'Payments Export'!H3728),"")</f>
        <v/>
      </c>
      <c r="D3724" s="7" t="str">
        <f>IF('Payments Export'!I3728="","",'Payments Export'!I3728)</f>
        <v/>
      </c>
      <c r="E3724" s="7" t="str">
        <f t="shared" si="116"/>
        <v/>
      </c>
      <c r="F3724" s="7" t="str">
        <f>IF('Payments Export'!A3728="","",'Payments Export'!N3728)</f>
        <v/>
      </c>
      <c r="G3724" s="7" t="str">
        <f>IF('Payments Export'!A3728="","",'Payments Export'!O3728)</f>
        <v/>
      </c>
      <c r="H3724" s="7" t="str">
        <f>IF('Payments Export'!B3728="","",G3724-F3724)</f>
        <v/>
      </c>
      <c r="I3724" s="3" t="str">
        <f>IF(C3724&lt;&gt;"",_xlfn.XLOOKUP(IFERROR(VALUE(C3724),C3724),'Items database'!A:A,'Items database'!B:B),(_xlfn.XLOOKUP(LEFT(E3724,3),Services,Services,"")))</f>
        <v/>
      </c>
      <c r="J3724" s="3" t="str">
        <f t="shared" si="117"/>
        <v/>
      </c>
    </row>
    <row r="3725" spans="1:10" x14ac:dyDescent="0.35">
      <c r="A3725" s="7" t="str">
        <f>IF('Payments Export'!A3729="","",'Payments Export'!A3729)</f>
        <v/>
      </c>
      <c r="B3725" s="7" t="str">
        <f>IF('Payments Export'!A3729="","",'Payments Export'!B3729)</f>
        <v/>
      </c>
      <c r="C3725" s="7" t="str">
        <f>IF(IFERROR(VALUE('Payments Export'!H3729),'Payments Export'!H3729)&lt;&gt;0,IFERROR(VALUE('Payments Export'!H3729),'Payments Export'!H3729),"")</f>
        <v/>
      </c>
      <c r="D3725" s="7" t="str">
        <f>IF('Payments Export'!I3729="","",'Payments Export'!I3729)</f>
        <v/>
      </c>
      <c r="E3725" s="7" t="str">
        <f t="shared" si="116"/>
        <v/>
      </c>
      <c r="F3725" s="7" t="str">
        <f>IF('Payments Export'!A3729="","",'Payments Export'!N3729)</f>
        <v/>
      </c>
      <c r="G3725" s="7" t="str">
        <f>IF('Payments Export'!A3729="","",'Payments Export'!O3729)</f>
        <v/>
      </c>
      <c r="H3725" s="7" t="str">
        <f>IF('Payments Export'!B3729="","",G3725-F3725)</f>
        <v/>
      </c>
      <c r="I3725" s="3" t="str">
        <f>IF(C3725&lt;&gt;"",_xlfn.XLOOKUP(IFERROR(VALUE(C3725),C3725),'Items database'!A:A,'Items database'!B:B),(_xlfn.XLOOKUP(LEFT(E3725,3),Services,Services,"")))</f>
        <v/>
      </c>
      <c r="J3725" s="3" t="str">
        <f t="shared" si="117"/>
        <v/>
      </c>
    </row>
    <row r="3726" spans="1:10" x14ac:dyDescent="0.35">
      <c r="A3726" s="7" t="str">
        <f>IF('Payments Export'!A3730="","",'Payments Export'!A3730)</f>
        <v/>
      </c>
      <c r="B3726" s="7" t="str">
        <f>IF('Payments Export'!A3730="","",'Payments Export'!B3730)</f>
        <v/>
      </c>
      <c r="C3726" s="7" t="str">
        <f>IF(IFERROR(VALUE('Payments Export'!H3730),'Payments Export'!H3730)&lt;&gt;0,IFERROR(VALUE('Payments Export'!H3730),'Payments Export'!H3730),"")</f>
        <v/>
      </c>
      <c r="D3726" s="7" t="str">
        <f>IF('Payments Export'!I3730="","",'Payments Export'!I3730)</f>
        <v/>
      </c>
      <c r="E3726" s="7" t="str">
        <f t="shared" si="116"/>
        <v/>
      </c>
      <c r="F3726" s="7" t="str">
        <f>IF('Payments Export'!A3730="","",'Payments Export'!N3730)</f>
        <v/>
      </c>
      <c r="G3726" s="7" t="str">
        <f>IF('Payments Export'!A3730="","",'Payments Export'!O3730)</f>
        <v/>
      </c>
      <c r="H3726" s="7" t="str">
        <f>IF('Payments Export'!B3730="","",G3726-F3726)</f>
        <v/>
      </c>
      <c r="I3726" s="3" t="str">
        <f>IF(C3726&lt;&gt;"",_xlfn.XLOOKUP(IFERROR(VALUE(C3726),C3726),'Items database'!A:A,'Items database'!B:B),(_xlfn.XLOOKUP(LEFT(E3726,3),Services,Services,"")))</f>
        <v/>
      </c>
      <c r="J3726" s="3" t="str">
        <f t="shared" si="117"/>
        <v/>
      </c>
    </row>
    <row r="3727" spans="1:10" x14ac:dyDescent="0.35">
      <c r="A3727" s="7" t="str">
        <f>IF('Payments Export'!A3731="","",'Payments Export'!A3731)</f>
        <v/>
      </c>
      <c r="B3727" s="7" t="str">
        <f>IF('Payments Export'!A3731="","",'Payments Export'!B3731)</f>
        <v/>
      </c>
      <c r="C3727" s="7" t="str">
        <f>IF(IFERROR(VALUE('Payments Export'!H3731),'Payments Export'!H3731)&lt;&gt;0,IFERROR(VALUE('Payments Export'!H3731),'Payments Export'!H3731),"")</f>
        <v/>
      </c>
      <c r="D3727" s="7" t="str">
        <f>IF('Payments Export'!I3731="","",'Payments Export'!I3731)</f>
        <v/>
      </c>
      <c r="E3727" s="7" t="str">
        <f t="shared" si="116"/>
        <v/>
      </c>
      <c r="F3727" s="7" t="str">
        <f>IF('Payments Export'!A3731="","",'Payments Export'!N3731)</f>
        <v/>
      </c>
      <c r="G3727" s="7" t="str">
        <f>IF('Payments Export'!A3731="","",'Payments Export'!O3731)</f>
        <v/>
      </c>
      <c r="H3727" s="7" t="str">
        <f>IF('Payments Export'!B3731="","",G3727-F3727)</f>
        <v/>
      </c>
      <c r="I3727" s="3" t="str">
        <f>IF(C3727&lt;&gt;"",_xlfn.XLOOKUP(IFERROR(VALUE(C3727),C3727),'Items database'!A:A,'Items database'!B:B),(_xlfn.XLOOKUP(LEFT(E3727,3),Services,Services,"")))</f>
        <v/>
      </c>
      <c r="J3727" s="3" t="str">
        <f t="shared" si="117"/>
        <v/>
      </c>
    </row>
    <row r="3728" spans="1:10" x14ac:dyDescent="0.35">
      <c r="A3728" s="7" t="str">
        <f>IF('Payments Export'!A3732="","",'Payments Export'!A3732)</f>
        <v/>
      </c>
      <c r="B3728" s="7" t="str">
        <f>IF('Payments Export'!A3732="","",'Payments Export'!B3732)</f>
        <v/>
      </c>
      <c r="C3728" s="7" t="str">
        <f>IF(IFERROR(VALUE('Payments Export'!H3732),'Payments Export'!H3732)&lt;&gt;0,IFERROR(VALUE('Payments Export'!H3732),'Payments Export'!H3732),"")</f>
        <v/>
      </c>
      <c r="D3728" s="7" t="str">
        <f>IF('Payments Export'!I3732="","",'Payments Export'!I3732)</f>
        <v/>
      </c>
      <c r="E3728" s="7" t="str">
        <f t="shared" si="116"/>
        <v/>
      </c>
      <c r="F3728" s="7" t="str">
        <f>IF('Payments Export'!A3732="","",'Payments Export'!N3732)</f>
        <v/>
      </c>
      <c r="G3728" s="7" t="str">
        <f>IF('Payments Export'!A3732="","",'Payments Export'!O3732)</f>
        <v/>
      </c>
      <c r="H3728" s="7" t="str">
        <f>IF('Payments Export'!B3732="","",G3728-F3728)</f>
        <v/>
      </c>
      <c r="I3728" s="3" t="str">
        <f>IF(C3728&lt;&gt;"",_xlfn.XLOOKUP(IFERROR(VALUE(C3728),C3728),'Items database'!A:A,'Items database'!B:B),(_xlfn.XLOOKUP(LEFT(E3728,3),Services,Services,"")))</f>
        <v/>
      </c>
      <c r="J3728" s="3" t="str">
        <f t="shared" si="117"/>
        <v/>
      </c>
    </row>
    <row r="3729" spans="1:10" x14ac:dyDescent="0.35">
      <c r="A3729" s="7" t="str">
        <f>IF('Payments Export'!A3733="","",'Payments Export'!A3733)</f>
        <v/>
      </c>
      <c r="B3729" s="7" t="str">
        <f>IF('Payments Export'!A3733="","",'Payments Export'!B3733)</f>
        <v/>
      </c>
      <c r="C3729" s="7" t="str">
        <f>IF(IFERROR(VALUE('Payments Export'!H3733),'Payments Export'!H3733)&lt;&gt;0,IFERROR(VALUE('Payments Export'!H3733),'Payments Export'!H3733),"")</f>
        <v/>
      </c>
      <c r="D3729" s="7" t="str">
        <f>IF('Payments Export'!I3733="","",'Payments Export'!I3733)</f>
        <v/>
      </c>
      <c r="E3729" s="7" t="str">
        <f t="shared" si="116"/>
        <v/>
      </c>
      <c r="F3729" s="7" t="str">
        <f>IF('Payments Export'!A3733="","",'Payments Export'!N3733)</f>
        <v/>
      </c>
      <c r="G3729" s="7" t="str">
        <f>IF('Payments Export'!A3733="","",'Payments Export'!O3733)</f>
        <v/>
      </c>
      <c r="H3729" s="7" t="str">
        <f>IF('Payments Export'!B3733="","",G3729-F3729)</f>
        <v/>
      </c>
      <c r="I3729" s="3" t="str">
        <f>IF(C3729&lt;&gt;"",_xlfn.XLOOKUP(IFERROR(VALUE(C3729),C3729),'Items database'!A:A,'Items database'!B:B),(_xlfn.XLOOKUP(LEFT(E3729,3),Services,Services,"")))</f>
        <v/>
      </c>
      <c r="J3729" s="3" t="str">
        <f t="shared" si="117"/>
        <v/>
      </c>
    </row>
    <row r="3730" spans="1:10" x14ac:dyDescent="0.35">
      <c r="A3730" s="7" t="str">
        <f>IF('Payments Export'!A3734="","",'Payments Export'!A3734)</f>
        <v/>
      </c>
      <c r="B3730" s="7" t="str">
        <f>IF('Payments Export'!A3734="","",'Payments Export'!B3734)</f>
        <v/>
      </c>
      <c r="C3730" s="7" t="str">
        <f>IF(IFERROR(VALUE('Payments Export'!H3734),'Payments Export'!H3734)&lt;&gt;0,IFERROR(VALUE('Payments Export'!H3734),'Payments Export'!H3734),"")</f>
        <v/>
      </c>
      <c r="D3730" s="7" t="str">
        <f>IF('Payments Export'!I3734="","",'Payments Export'!I3734)</f>
        <v/>
      </c>
      <c r="E3730" s="7" t="str">
        <f t="shared" si="116"/>
        <v/>
      </c>
      <c r="F3730" s="7" t="str">
        <f>IF('Payments Export'!A3734="","",'Payments Export'!N3734)</f>
        <v/>
      </c>
      <c r="G3730" s="7" t="str">
        <f>IF('Payments Export'!A3734="","",'Payments Export'!O3734)</f>
        <v/>
      </c>
      <c r="H3730" s="7" t="str">
        <f>IF('Payments Export'!B3734="","",G3730-F3730)</f>
        <v/>
      </c>
      <c r="I3730" s="3" t="str">
        <f>IF(C3730&lt;&gt;"",_xlfn.XLOOKUP(IFERROR(VALUE(C3730),C3730),'Items database'!A:A,'Items database'!B:B),(_xlfn.XLOOKUP(LEFT(E3730,3),Services,Services,"")))</f>
        <v/>
      </c>
      <c r="J3730" s="3" t="str">
        <f t="shared" si="117"/>
        <v/>
      </c>
    </row>
    <row r="3731" spans="1:10" x14ac:dyDescent="0.35">
      <c r="A3731" s="7" t="str">
        <f>IF('Payments Export'!A3735="","",'Payments Export'!A3735)</f>
        <v/>
      </c>
      <c r="B3731" s="7" t="str">
        <f>IF('Payments Export'!A3735="","",'Payments Export'!B3735)</f>
        <v/>
      </c>
      <c r="C3731" s="7" t="str">
        <f>IF(IFERROR(VALUE('Payments Export'!H3735),'Payments Export'!H3735)&lt;&gt;0,IFERROR(VALUE('Payments Export'!H3735),'Payments Export'!H3735),"")</f>
        <v/>
      </c>
      <c r="D3731" s="7" t="str">
        <f>IF('Payments Export'!I3735="","",'Payments Export'!I3735)</f>
        <v/>
      </c>
      <c r="E3731" s="7" t="str">
        <f t="shared" si="116"/>
        <v/>
      </c>
      <c r="F3731" s="7" t="str">
        <f>IF('Payments Export'!A3735="","",'Payments Export'!N3735)</f>
        <v/>
      </c>
      <c r="G3731" s="7" t="str">
        <f>IF('Payments Export'!A3735="","",'Payments Export'!O3735)</f>
        <v/>
      </c>
      <c r="H3731" s="7" t="str">
        <f>IF('Payments Export'!B3735="","",G3731-F3731)</f>
        <v/>
      </c>
      <c r="I3731" s="3" t="str">
        <f>IF(C3731&lt;&gt;"",_xlfn.XLOOKUP(IFERROR(VALUE(C3731),C3731),'Items database'!A:A,'Items database'!B:B),(_xlfn.XLOOKUP(LEFT(E3731,3),Services,Services,"")))</f>
        <v/>
      </c>
      <c r="J3731" s="3" t="str">
        <f t="shared" si="117"/>
        <v/>
      </c>
    </row>
    <row r="3732" spans="1:10" x14ac:dyDescent="0.35">
      <c r="A3732" s="7" t="str">
        <f>IF('Payments Export'!A3736="","",'Payments Export'!A3736)</f>
        <v/>
      </c>
      <c r="B3732" s="7" t="str">
        <f>IF('Payments Export'!A3736="","",'Payments Export'!B3736)</f>
        <v/>
      </c>
      <c r="C3732" s="7" t="str">
        <f>IF(IFERROR(VALUE('Payments Export'!H3736),'Payments Export'!H3736)&lt;&gt;0,IFERROR(VALUE('Payments Export'!H3736),'Payments Export'!H3736),"")</f>
        <v/>
      </c>
      <c r="D3732" s="7" t="str">
        <f>IF('Payments Export'!I3736="","",'Payments Export'!I3736)</f>
        <v/>
      </c>
      <c r="E3732" s="7" t="str">
        <f t="shared" si="116"/>
        <v/>
      </c>
      <c r="F3732" s="7" t="str">
        <f>IF('Payments Export'!A3736="","",'Payments Export'!N3736)</f>
        <v/>
      </c>
      <c r="G3732" s="7" t="str">
        <f>IF('Payments Export'!A3736="","",'Payments Export'!O3736)</f>
        <v/>
      </c>
      <c r="H3732" s="7" t="str">
        <f>IF('Payments Export'!B3736="","",G3732-F3732)</f>
        <v/>
      </c>
      <c r="I3732" s="3" t="str">
        <f>IF(C3732&lt;&gt;"",_xlfn.XLOOKUP(IFERROR(VALUE(C3732),C3732),'Items database'!A:A,'Items database'!B:B),(_xlfn.XLOOKUP(LEFT(E3732,3),Services,Services,"")))</f>
        <v/>
      </c>
      <c r="J3732" s="3" t="str">
        <f t="shared" si="117"/>
        <v/>
      </c>
    </row>
    <row r="3733" spans="1:10" x14ac:dyDescent="0.35">
      <c r="A3733" s="7" t="str">
        <f>IF('Payments Export'!A3737="","",'Payments Export'!A3737)</f>
        <v/>
      </c>
      <c r="B3733" s="7" t="str">
        <f>IF('Payments Export'!A3737="","",'Payments Export'!B3737)</f>
        <v/>
      </c>
      <c r="C3733" s="7" t="str">
        <f>IF(IFERROR(VALUE('Payments Export'!H3737),'Payments Export'!H3737)&lt;&gt;0,IFERROR(VALUE('Payments Export'!H3737),'Payments Export'!H3737),"")</f>
        <v/>
      </c>
      <c r="D3733" s="7" t="str">
        <f>IF('Payments Export'!I3737="","",'Payments Export'!I3737)</f>
        <v/>
      </c>
      <c r="E3733" s="7" t="str">
        <f t="shared" si="116"/>
        <v/>
      </c>
      <c r="F3733" s="7" t="str">
        <f>IF('Payments Export'!A3737="","",'Payments Export'!N3737)</f>
        <v/>
      </c>
      <c r="G3733" s="7" t="str">
        <f>IF('Payments Export'!A3737="","",'Payments Export'!O3737)</f>
        <v/>
      </c>
      <c r="H3733" s="7" t="str">
        <f>IF('Payments Export'!B3737="","",G3733-F3733)</f>
        <v/>
      </c>
      <c r="I3733" s="3" t="str">
        <f>IF(C3733&lt;&gt;"",_xlfn.XLOOKUP(IFERROR(VALUE(C3733),C3733),'Items database'!A:A,'Items database'!B:B),(_xlfn.XLOOKUP(LEFT(E3733,3),Services,Services,"")))</f>
        <v/>
      </c>
      <c r="J3733" s="3" t="str">
        <f t="shared" si="117"/>
        <v/>
      </c>
    </row>
    <row r="3734" spans="1:10" x14ac:dyDescent="0.35">
      <c r="A3734" s="7" t="str">
        <f>IF('Payments Export'!A3738="","",'Payments Export'!A3738)</f>
        <v/>
      </c>
      <c r="B3734" s="7" t="str">
        <f>IF('Payments Export'!A3738="","",'Payments Export'!B3738)</f>
        <v/>
      </c>
      <c r="C3734" s="7" t="str">
        <f>IF(IFERROR(VALUE('Payments Export'!H3738),'Payments Export'!H3738)&lt;&gt;0,IFERROR(VALUE('Payments Export'!H3738),'Payments Export'!H3738),"")</f>
        <v/>
      </c>
      <c r="D3734" s="7" t="str">
        <f>IF('Payments Export'!I3738="","",'Payments Export'!I3738)</f>
        <v/>
      </c>
      <c r="E3734" s="7" t="str">
        <f t="shared" si="116"/>
        <v/>
      </c>
      <c r="F3734" s="7" t="str">
        <f>IF('Payments Export'!A3738="","",'Payments Export'!N3738)</f>
        <v/>
      </c>
      <c r="G3734" s="7" t="str">
        <f>IF('Payments Export'!A3738="","",'Payments Export'!O3738)</f>
        <v/>
      </c>
      <c r="H3734" s="7" t="str">
        <f>IF('Payments Export'!B3738="","",G3734-F3734)</f>
        <v/>
      </c>
      <c r="I3734" s="3" t="str">
        <f>IF(C3734&lt;&gt;"",_xlfn.XLOOKUP(IFERROR(VALUE(C3734),C3734),'Items database'!A:A,'Items database'!B:B),(_xlfn.XLOOKUP(LEFT(E3734,3),Services,Services,"")))</f>
        <v/>
      </c>
      <c r="J3734" s="3" t="str">
        <f t="shared" si="117"/>
        <v/>
      </c>
    </row>
    <row r="3735" spans="1:10" x14ac:dyDescent="0.35">
      <c r="A3735" s="7" t="str">
        <f>IF('Payments Export'!A3739="","",'Payments Export'!A3739)</f>
        <v/>
      </c>
      <c r="B3735" s="7" t="str">
        <f>IF('Payments Export'!A3739="","",'Payments Export'!B3739)</f>
        <v/>
      </c>
      <c r="C3735" s="7" t="str">
        <f>IF(IFERROR(VALUE('Payments Export'!H3739),'Payments Export'!H3739)&lt;&gt;0,IFERROR(VALUE('Payments Export'!H3739),'Payments Export'!H3739),"")</f>
        <v/>
      </c>
      <c r="D3735" s="7" t="str">
        <f>IF('Payments Export'!I3739="","",'Payments Export'!I3739)</f>
        <v/>
      </c>
      <c r="E3735" s="7" t="str">
        <f t="shared" si="116"/>
        <v/>
      </c>
      <c r="F3735" s="7" t="str">
        <f>IF('Payments Export'!A3739="","",'Payments Export'!N3739)</f>
        <v/>
      </c>
      <c r="G3735" s="7" t="str">
        <f>IF('Payments Export'!A3739="","",'Payments Export'!O3739)</f>
        <v/>
      </c>
      <c r="H3735" s="7" t="str">
        <f>IF('Payments Export'!B3739="","",G3735-F3735)</f>
        <v/>
      </c>
      <c r="I3735" s="3" t="str">
        <f>IF(C3735&lt;&gt;"",_xlfn.XLOOKUP(IFERROR(VALUE(C3735),C3735),'Items database'!A:A,'Items database'!B:B),(_xlfn.XLOOKUP(LEFT(E3735,3),Services,Services,"")))</f>
        <v/>
      </c>
      <c r="J3735" s="3" t="str">
        <f t="shared" si="117"/>
        <v/>
      </c>
    </row>
    <row r="3736" spans="1:10" x14ac:dyDescent="0.35">
      <c r="A3736" s="7" t="str">
        <f>IF('Payments Export'!A3740="","",'Payments Export'!A3740)</f>
        <v/>
      </c>
      <c r="B3736" s="7" t="str">
        <f>IF('Payments Export'!A3740="","",'Payments Export'!B3740)</f>
        <v/>
      </c>
      <c r="C3736" s="7" t="str">
        <f>IF(IFERROR(VALUE('Payments Export'!H3740),'Payments Export'!H3740)&lt;&gt;0,IFERROR(VALUE('Payments Export'!H3740),'Payments Export'!H3740),"")</f>
        <v/>
      </c>
      <c r="D3736" s="7" t="str">
        <f>IF('Payments Export'!I3740="","",'Payments Export'!I3740)</f>
        <v/>
      </c>
      <c r="E3736" s="7" t="str">
        <f t="shared" si="116"/>
        <v/>
      </c>
      <c r="F3736" s="7" t="str">
        <f>IF('Payments Export'!A3740="","",'Payments Export'!N3740)</f>
        <v/>
      </c>
      <c r="G3736" s="7" t="str">
        <f>IF('Payments Export'!A3740="","",'Payments Export'!O3740)</f>
        <v/>
      </c>
      <c r="H3736" s="7" t="str">
        <f>IF('Payments Export'!B3740="","",G3736-F3736)</f>
        <v/>
      </c>
      <c r="I3736" s="3" t="str">
        <f>IF(C3736&lt;&gt;"",_xlfn.XLOOKUP(IFERROR(VALUE(C3736),C3736),'Items database'!A:A,'Items database'!B:B),(_xlfn.XLOOKUP(LEFT(E3736,3),Services,Services,"")))</f>
        <v/>
      </c>
      <c r="J3736" s="3" t="str">
        <f t="shared" si="117"/>
        <v/>
      </c>
    </row>
    <row r="3737" spans="1:10" x14ac:dyDescent="0.35">
      <c r="A3737" s="7" t="str">
        <f>IF('Payments Export'!A3741="","",'Payments Export'!A3741)</f>
        <v/>
      </c>
      <c r="B3737" s="7" t="str">
        <f>IF('Payments Export'!A3741="","",'Payments Export'!B3741)</f>
        <v/>
      </c>
      <c r="C3737" s="7" t="str">
        <f>IF(IFERROR(VALUE('Payments Export'!H3741),'Payments Export'!H3741)&lt;&gt;0,IFERROR(VALUE('Payments Export'!H3741),'Payments Export'!H3741),"")</f>
        <v/>
      </c>
      <c r="D3737" s="7" t="str">
        <f>IF('Payments Export'!I3741="","",'Payments Export'!I3741)</f>
        <v/>
      </c>
      <c r="E3737" s="7" t="str">
        <f t="shared" si="116"/>
        <v/>
      </c>
      <c r="F3737" s="7" t="str">
        <f>IF('Payments Export'!A3741="","",'Payments Export'!N3741)</f>
        <v/>
      </c>
      <c r="G3737" s="7" t="str">
        <f>IF('Payments Export'!A3741="","",'Payments Export'!O3741)</f>
        <v/>
      </c>
      <c r="H3737" s="7" t="str">
        <f>IF('Payments Export'!B3741="","",G3737-F3737)</f>
        <v/>
      </c>
      <c r="I3737" s="3" t="str">
        <f>IF(C3737&lt;&gt;"",_xlfn.XLOOKUP(IFERROR(VALUE(C3737),C3737),'Items database'!A:A,'Items database'!B:B),(_xlfn.XLOOKUP(LEFT(E3737,3),Services,Services,"")))</f>
        <v/>
      </c>
      <c r="J3737" s="3" t="str">
        <f t="shared" si="117"/>
        <v/>
      </c>
    </row>
    <row r="3738" spans="1:10" x14ac:dyDescent="0.35">
      <c r="A3738" s="7" t="str">
        <f>IF('Payments Export'!A3742="","",'Payments Export'!A3742)</f>
        <v/>
      </c>
      <c r="B3738" s="7" t="str">
        <f>IF('Payments Export'!A3742="","",'Payments Export'!B3742)</f>
        <v/>
      </c>
      <c r="C3738" s="7" t="str">
        <f>IF(IFERROR(VALUE('Payments Export'!H3742),'Payments Export'!H3742)&lt;&gt;0,IFERROR(VALUE('Payments Export'!H3742),'Payments Export'!H3742),"")</f>
        <v/>
      </c>
      <c r="D3738" s="7" t="str">
        <f>IF('Payments Export'!I3742="","",'Payments Export'!I3742)</f>
        <v/>
      </c>
      <c r="E3738" s="7" t="str">
        <f t="shared" si="116"/>
        <v/>
      </c>
      <c r="F3738" s="7" t="str">
        <f>IF('Payments Export'!A3742="","",'Payments Export'!N3742)</f>
        <v/>
      </c>
      <c r="G3738" s="7" t="str">
        <f>IF('Payments Export'!A3742="","",'Payments Export'!O3742)</f>
        <v/>
      </c>
      <c r="H3738" s="7" t="str">
        <f>IF('Payments Export'!B3742="","",G3738-F3738)</f>
        <v/>
      </c>
      <c r="I3738" s="3" t="str">
        <f>IF(C3738&lt;&gt;"",_xlfn.XLOOKUP(IFERROR(VALUE(C3738),C3738),'Items database'!A:A,'Items database'!B:B),(_xlfn.XLOOKUP(LEFT(E3738,3),Services,Services,"")))</f>
        <v/>
      </c>
      <c r="J3738" s="3" t="str">
        <f t="shared" si="117"/>
        <v/>
      </c>
    </row>
    <row r="3739" spans="1:10" x14ac:dyDescent="0.35">
      <c r="A3739" s="7" t="str">
        <f>IF('Payments Export'!A3743="","",'Payments Export'!A3743)</f>
        <v/>
      </c>
      <c r="B3739" s="7" t="str">
        <f>IF('Payments Export'!A3743="","",'Payments Export'!B3743)</f>
        <v/>
      </c>
      <c r="C3739" s="7" t="str">
        <f>IF(IFERROR(VALUE('Payments Export'!H3743),'Payments Export'!H3743)&lt;&gt;0,IFERROR(VALUE('Payments Export'!H3743),'Payments Export'!H3743),"")</f>
        <v/>
      </c>
      <c r="D3739" s="7" t="str">
        <f>IF('Payments Export'!I3743="","",'Payments Export'!I3743)</f>
        <v/>
      </c>
      <c r="E3739" s="7" t="str">
        <f t="shared" si="116"/>
        <v/>
      </c>
      <c r="F3739" s="7" t="str">
        <f>IF('Payments Export'!A3743="","",'Payments Export'!N3743)</f>
        <v/>
      </c>
      <c r="G3739" s="7" t="str">
        <f>IF('Payments Export'!A3743="","",'Payments Export'!O3743)</f>
        <v/>
      </c>
      <c r="H3739" s="7" t="str">
        <f>IF('Payments Export'!B3743="","",G3739-F3739)</f>
        <v/>
      </c>
      <c r="I3739" s="3" t="str">
        <f>IF(C3739&lt;&gt;"",_xlfn.XLOOKUP(IFERROR(VALUE(C3739),C3739),'Items database'!A:A,'Items database'!B:B),(_xlfn.XLOOKUP(LEFT(E3739,3),Services,Services,"")))</f>
        <v/>
      </c>
      <c r="J3739" s="3" t="str">
        <f t="shared" si="117"/>
        <v/>
      </c>
    </row>
    <row r="3740" spans="1:10" x14ac:dyDescent="0.35">
      <c r="A3740" s="7" t="str">
        <f>IF('Payments Export'!A3744="","",'Payments Export'!A3744)</f>
        <v/>
      </c>
      <c r="B3740" s="7" t="str">
        <f>IF('Payments Export'!A3744="","",'Payments Export'!B3744)</f>
        <v/>
      </c>
      <c r="C3740" s="7" t="str">
        <f>IF(IFERROR(VALUE('Payments Export'!H3744),'Payments Export'!H3744)&lt;&gt;0,IFERROR(VALUE('Payments Export'!H3744),'Payments Export'!H3744),"")</f>
        <v/>
      </c>
      <c r="D3740" s="7" t="str">
        <f>IF('Payments Export'!I3744="","",'Payments Export'!I3744)</f>
        <v/>
      </c>
      <c r="E3740" s="7" t="str">
        <f t="shared" si="116"/>
        <v/>
      </c>
      <c r="F3740" s="7" t="str">
        <f>IF('Payments Export'!A3744="","",'Payments Export'!N3744)</f>
        <v/>
      </c>
      <c r="G3740" s="7" t="str">
        <f>IF('Payments Export'!A3744="","",'Payments Export'!O3744)</f>
        <v/>
      </c>
      <c r="H3740" s="7" t="str">
        <f>IF('Payments Export'!B3744="","",G3740-F3740)</f>
        <v/>
      </c>
      <c r="I3740" s="3" t="str">
        <f>IF(C3740&lt;&gt;"",_xlfn.XLOOKUP(IFERROR(VALUE(C3740),C3740),'Items database'!A:A,'Items database'!B:B),(_xlfn.XLOOKUP(LEFT(E3740,3),Services,Services,"")))</f>
        <v/>
      </c>
      <c r="J3740" s="3" t="str">
        <f t="shared" si="117"/>
        <v/>
      </c>
    </row>
    <row r="3741" spans="1:10" x14ac:dyDescent="0.35">
      <c r="A3741" s="7" t="str">
        <f>IF('Payments Export'!A3745="","",'Payments Export'!A3745)</f>
        <v/>
      </c>
      <c r="B3741" s="7" t="str">
        <f>IF('Payments Export'!A3745="","",'Payments Export'!B3745)</f>
        <v/>
      </c>
      <c r="C3741" s="7" t="str">
        <f>IF(IFERROR(VALUE('Payments Export'!H3745),'Payments Export'!H3745)&lt;&gt;0,IFERROR(VALUE('Payments Export'!H3745),'Payments Export'!H3745),"")</f>
        <v/>
      </c>
      <c r="D3741" s="7" t="str">
        <f>IF('Payments Export'!I3745="","",'Payments Export'!I3745)</f>
        <v/>
      </c>
      <c r="E3741" s="7" t="str">
        <f t="shared" si="116"/>
        <v/>
      </c>
      <c r="F3741" s="7" t="str">
        <f>IF('Payments Export'!A3745="","",'Payments Export'!N3745)</f>
        <v/>
      </c>
      <c r="G3741" s="7" t="str">
        <f>IF('Payments Export'!A3745="","",'Payments Export'!O3745)</f>
        <v/>
      </c>
      <c r="H3741" s="7" t="str">
        <f>IF('Payments Export'!B3745="","",G3741-F3741)</f>
        <v/>
      </c>
      <c r="I3741" s="3" t="str">
        <f>IF(C3741&lt;&gt;"",_xlfn.XLOOKUP(IFERROR(VALUE(C3741),C3741),'Items database'!A:A,'Items database'!B:B),(_xlfn.XLOOKUP(LEFT(E3741,3),Services,Services,"")))</f>
        <v/>
      </c>
      <c r="J3741" s="3" t="str">
        <f t="shared" si="117"/>
        <v/>
      </c>
    </row>
    <row r="3742" spans="1:10" x14ac:dyDescent="0.35">
      <c r="A3742" s="7" t="str">
        <f>IF('Payments Export'!A3746="","",'Payments Export'!A3746)</f>
        <v/>
      </c>
      <c r="B3742" s="7" t="str">
        <f>IF('Payments Export'!A3746="","",'Payments Export'!B3746)</f>
        <v/>
      </c>
      <c r="C3742" s="7" t="str">
        <f>IF(IFERROR(VALUE('Payments Export'!H3746),'Payments Export'!H3746)&lt;&gt;0,IFERROR(VALUE('Payments Export'!H3746),'Payments Export'!H3746),"")</f>
        <v/>
      </c>
      <c r="D3742" s="7" t="str">
        <f>IF('Payments Export'!I3746="","",'Payments Export'!I3746)</f>
        <v/>
      </c>
      <c r="E3742" s="7" t="str">
        <f t="shared" si="116"/>
        <v/>
      </c>
      <c r="F3742" s="7" t="str">
        <f>IF('Payments Export'!A3746="","",'Payments Export'!N3746)</f>
        <v/>
      </c>
      <c r="G3742" s="7" t="str">
        <f>IF('Payments Export'!A3746="","",'Payments Export'!O3746)</f>
        <v/>
      </c>
      <c r="H3742" s="7" t="str">
        <f>IF('Payments Export'!B3746="","",G3742-F3742)</f>
        <v/>
      </c>
      <c r="I3742" s="3" t="str">
        <f>IF(C3742&lt;&gt;"",_xlfn.XLOOKUP(IFERROR(VALUE(C3742),C3742),'Items database'!A:A,'Items database'!B:B),(_xlfn.XLOOKUP(LEFT(E3742,3),Services,Services,"")))</f>
        <v/>
      </c>
      <c r="J3742" s="3" t="str">
        <f t="shared" si="117"/>
        <v/>
      </c>
    </row>
    <row r="3743" spans="1:10" x14ac:dyDescent="0.35">
      <c r="A3743" s="7" t="str">
        <f>IF('Payments Export'!A3747="","",'Payments Export'!A3747)</f>
        <v/>
      </c>
      <c r="B3743" s="7" t="str">
        <f>IF('Payments Export'!A3747="","",'Payments Export'!B3747)</f>
        <v/>
      </c>
      <c r="C3743" s="7" t="str">
        <f>IF(IFERROR(VALUE('Payments Export'!H3747),'Payments Export'!H3747)&lt;&gt;0,IFERROR(VALUE('Payments Export'!H3747),'Payments Export'!H3747),"")</f>
        <v/>
      </c>
      <c r="D3743" s="7" t="str">
        <f>IF('Payments Export'!I3747="","",'Payments Export'!I3747)</f>
        <v/>
      </c>
      <c r="E3743" s="7" t="str">
        <f t="shared" si="116"/>
        <v/>
      </c>
      <c r="F3743" s="7" t="str">
        <f>IF('Payments Export'!A3747="","",'Payments Export'!N3747)</f>
        <v/>
      </c>
      <c r="G3743" s="7" t="str">
        <f>IF('Payments Export'!A3747="","",'Payments Export'!O3747)</f>
        <v/>
      </c>
      <c r="H3743" s="7" t="str">
        <f>IF('Payments Export'!B3747="","",G3743-F3743)</f>
        <v/>
      </c>
      <c r="I3743" s="3" t="str">
        <f>IF(C3743&lt;&gt;"",_xlfn.XLOOKUP(IFERROR(VALUE(C3743),C3743),'Items database'!A:A,'Items database'!B:B),(_xlfn.XLOOKUP(LEFT(E3743,3),Services,Services,"")))</f>
        <v/>
      </c>
      <c r="J3743" s="3" t="str">
        <f t="shared" si="117"/>
        <v/>
      </c>
    </row>
    <row r="3744" spans="1:10" x14ac:dyDescent="0.35">
      <c r="A3744" s="7" t="str">
        <f>IF('Payments Export'!A3748="","",'Payments Export'!A3748)</f>
        <v/>
      </c>
      <c r="B3744" s="7" t="str">
        <f>IF('Payments Export'!A3748="","",'Payments Export'!B3748)</f>
        <v/>
      </c>
      <c r="C3744" s="7" t="str">
        <f>IF(IFERROR(VALUE('Payments Export'!H3748),'Payments Export'!H3748)&lt;&gt;0,IFERROR(VALUE('Payments Export'!H3748),'Payments Export'!H3748),"")</f>
        <v/>
      </c>
      <c r="D3744" s="7" t="str">
        <f>IF('Payments Export'!I3748="","",'Payments Export'!I3748)</f>
        <v/>
      </c>
      <c r="E3744" s="7" t="str">
        <f t="shared" si="116"/>
        <v/>
      </c>
      <c r="F3744" s="7" t="str">
        <f>IF('Payments Export'!A3748="","",'Payments Export'!N3748)</f>
        <v/>
      </c>
      <c r="G3744" s="7" t="str">
        <f>IF('Payments Export'!A3748="","",'Payments Export'!O3748)</f>
        <v/>
      </c>
      <c r="H3744" s="7" t="str">
        <f>IF('Payments Export'!B3748="","",G3744-F3744)</f>
        <v/>
      </c>
      <c r="I3744" s="3" t="str">
        <f>IF(C3744&lt;&gt;"",_xlfn.XLOOKUP(IFERROR(VALUE(C3744),C3744),'Items database'!A:A,'Items database'!B:B),(_xlfn.XLOOKUP(LEFT(E3744,3),Services,Services,"")))</f>
        <v/>
      </c>
      <c r="J3744" s="3" t="str">
        <f t="shared" si="117"/>
        <v/>
      </c>
    </row>
    <row r="3745" spans="1:10" x14ac:dyDescent="0.35">
      <c r="A3745" s="7" t="str">
        <f>IF('Payments Export'!A3749="","",'Payments Export'!A3749)</f>
        <v/>
      </c>
      <c r="B3745" s="7" t="str">
        <f>IF('Payments Export'!A3749="","",'Payments Export'!B3749)</f>
        <v/>
      </c>
      <c r="C3745" s="7" t="str">
        <f>IF(IFERROR(VALUE('Payments Export'!H3749),'Payments Export'!H3749)&lt;&gt;0,IFERROR(VALUE('Payments Export'!H3749),'Payments Export'!H3749),"")</f>
        <v/>
      </c>
      <c r="D3745" s="7" t="str">
        <f>IF('Payments Export'!I3749="","",'Payments Export'!I3749)</f>
        <v/>
      </c>
      <c r="E3745" s="7" t="str">
        <f t="shared" si="116"/>
        <v/>
      </c>
      <c r="F3745" s="7" t="str">
        <f>IF('Payments Export'!A3749="","",'Payments Export'!N3749)</f>
        <v/>
      </c>
      <c r="G3745" s="7" t="str">
        <f>IF('Payments Export'!A3749="","",'Payments Export'!O3749)</f>
        <v/>
      </c>
      <c r="H3745" s="7" t="str">
        <f>IF('Payments Export'!B3749="","",G3745-F3745)</f>
        <v/>
      </c>
      <c r="I3745" s="3" t="str">
        <f>IF(C3745&lt;&gt;"",_xlfn.XLOOKUP(IFERROR(VALUE(C3745),C3745),'Items database'!A:A,'Items database'!B:B),(_xlfn.XLOOKUP(LEFT(E3745,3),Services,Services,"")))</f>
        <v/>
      </c>
      <c r="J3745" s="3" t="str">
        <f t="shared" si="117"/>
        <v/>
      </c>
    </row>
    <row r="3746" spans="1:10" x14ac:dyDescent="0.35">
      <c r="A3746" s="7" t="str">
        <f>IF('Payments Export'!A3750="","",'Payments Export'!A3750)</f>
        <v/>
      </c>
      <c r="B3746" s="7" t="str">
        <f>IF('Payments Export'!A3750="","",'Payments Export'!B3750)</f>
        <v/>
      </c>
      <c r="C3746" s="7" t="str">
        <f>IF(IFERROR(VALUE('Payments Export'!H3750),'Payments Export'!H3750)&lt;&gt;0,IFERROR(VALUE('Payments Export'!H3750),'Payments Export'!H3750),"")</f>
        <v/>
      </c>
      <c r="D3746" s="7" t="str">
        <f>IF('Payments Export'!I3750="","",'Payments Export'!I3750)</f>
        <v/>
      </c>
      <c r="E3746" s="7" t="str">
        <f t="shared" si="116"/>
        <v/>
      </c>
      <c r="F3746" s="7" t="str">
        <f>IF('Payments Export'!A3750="","",'Payments Export'!N3750)</f>
        <v/>
      </c>
      <c r="G3746" s="7" t="str">
        <f>IF('Payments Export'!A3750="","",'Payments Export'!O3750)</f>
        <v/>
      </c>
      <c r="H3746" s="7" t="str">
        <f>IF('Payments Export'!B3750="","",G3746-F3746)</f>
        <v/>
      </c>
      <c r="I3746" s="3" t="str">
        <f>IF(C3746&lt;&gt;"",_xlfn.XLOOKUP(IFERROR(VALUE(C3746),C3746),'Items database'!A:A,'Items database'!B:B),(_xlfn.XLOOKUP(LEFT(E3746,3),Services,Services,"")))</f>
        <v/>
      </c>
      <c r="J3746" s="3" t="str">
        <f t="shared" si="117"/>
        <v/>
      </c>
    </row>
    <row r="3747" spans="1:10" x14ac:dyDescent="0.35">
      <c r="A3747" s="7" t="str">
        <f>IF('Payments Export'!A3751="","",'Payments Export'!A3751)</f>
        <v/>
      </c>
      <c r="B3747" s="7" t="str">
        <f>IF('Payments Export'!A3751="","",'Payments Export'!B3751)</f>
        <v/>
      </c>
      <c r="C3747" s="7" t="str">
        <f>IF(IFERROR(VALUE('Payments Export'!H3751),'Payments Export'!H3751)&lt;&gt;0,IFERROR(VALUE('Payments Export'!H3751),'Payments Export'!H3751),"")</f>
        <v/>
      </c>
      <c r="D3747" s="7" t="str">
        <f>IF('Payments Export'!I3751="","",'Payments Export'!I3751)</f>
        <v/>
      </c>
      <c r="E3747" s="7" t="str">
        <f t="shared" si="116"/>
        <v/>
      </c>
      <c r="F3747" s="7" t="str">
        <f>IF('Payments Export'!A3751="","",'Payments Export'!N3751)</f>
        <v/>
      </c>
      <c r="G3747" s="7" t="str">
        <f>IF('Payments Export'!A3751="","",'Payments Export'!O3751)</f>
        <v/>
      </c>
      <c r="H3747" s="7" t="str">
        <f>IF('Payments Export'!B3751="","",G3747-F3747)</f>
        <v/>
      </c>
      <c r="I3747" s="3" t="str">
        <f>IF(C3747&lt;&gt;"",_xlfn.XLOOKUP(IFERROR(VALUE(C3747),C3747),'Items database'!A:A,'Items database'!B:B),(_xlfn.XLOOKUP(LEFT(E3747,3),Services,Services,"")))</f>
        <v/>
      </c>
      <c r="J3747" s="3" t="str">
        <f t="shared" si="117"/>
        <v/>
      </c>
    </row>
    <row r="3748" spans="1:10" x14ac:dyDescent="0.35">
      <c r="A3748" s="7" t="str">
        <f>IF('Payments Export'!A3752="","",'Payments Export'!A3752)</f>
        <v/>
      </c>
      <c r="B3748" s="7" t="str">
        <f>IF('Payments Export'!A3752="","",'Payments Export'!B3752)</f>
        <v/>
      </c>
      <c r="C3748" s="7" t="str">
        <f>IF(IFERROR(VALUE('Payments Export'!H3752),'Payments Export'!H3752)&lt;&gt;0,IFERROR(VALUE('Payments Export'!H3752),'Payments Export'!H3752),"")</f>
        <v/>
      </c>
      <c r="D3748" s="7" t="str">
        <f>IF('Payments Export'!I3752="","",'Payments Export'!I3752)</f>
        <v/>
      </c>
      <c r="E3748" s="7" t="str">
        <f t="shared" si="116"/>
        <v/>
      </c>
      <c r="F3748" s="7" t="str">
        <f>IF('Payments Export'!A3752="","",'Payments Export'!N3752)</f>
        <v/>
      </c>
      <c r="G3748" s="7" t="str">
        <f>IF('Payments Export'!A3752="","",'Payments Export'!O3752)</f>
        <v/>
      </c>
      <c r="H3748" s="7" t="str">
        <f>IF('Payments Export'!B3752="","",G3748-F3748)</f>
        <v/>
      </c>
      <c r="I3748" s="3" t="str">
        <f>IF(C3748&lt;&gt;"",_xlfn.XLOOKUP(IFERROR(VALUE(C3748),C3748),'Items database'!A:A,'Items database'!B:B),(_xlfn.XLOOKUP(LEFT(E3748,3),Services,Services,"")))</f>
        <v/>
      </c>
      <c r="J3748" s="3" t="str">
        <f t="shared" si="117"/>
        <v/>
      </c>
    </row>
    <row r="3749" spans="1:10" x14ac:dyDescent="0.35">
      <c r="A3749" s="7" t="str">
        <f>IF('Payments Export'!A3753="","",'Payments Export'!A3753)</f>
        <v/>
      </c>
      <c r="B3749" s="7" t="str">
        <f>IF('Payments Export'!A3753="","",'Payments Export'!B3753)</f>
        <v/>
      </c>
      <c r="C3749" s="7" t="str">
        <f>IF(IFERROR(VALUE('Payments Export'!H3753),'Payments Export'!H3753)&lt;&gt;0,IFERROR(VALUE('Payments Export'!H3753),'Payments Export'!H3753),"")</f>
        <v/>
      </c>
      <c r="D3749" s="7" t="str">
        <f>IF('Payments Export'!I3753="","",'Payments Export'!I3753)</f>
        <v/>
      </c>
      <c r="E3749" s="7" t="str">
        <f t="shared" si="116"/>
        <v/>
      </c>
      <c r="F3749" s="7" t="str">
        <f>IF('Payments Export'!A3753="","",'Payments Export'!N3753)</f>
        <v/>
      </c>
      <c r="G3749" s="7" t="str">
        <f>IF('Payments Export'!A3753="","",'Payments Export'!O3753)</f>
        <v/>
      </c>
      <c r="H3749" s="7" t="str">
        <f>IF('Payments Export'!B3753="","",G3749-F3749)</f>
        <v/>
      </c>
      <c r="I3749" s="3" t="str">
        <f>IF(C3749&lt;&gt;"",_xlfn.XLOOKUP(IFERROR(VALUE(C3749),C3749),'Items database'!A:A,'Items database'!B:B),(_xlfn.XLOOKUP(LEFT(E3749,3),Services,Services,"")))</f>
        <v/>
      </c>
      <c r="J3749" s="3" t="str">
        <f t="shared" si="117"/>
        <v/>
      </c>
    </row>
    <row r="3750" spans="1:10" x14ac:dyDescent="0.35">
      <c r="A3750" s="7" t="str">
        <f>IF('Payments Export'!A3754="","",'Payments Export'!A3754)</f>
        <v/>
      </c>
      <c r="B3750" s="7" t="str">
        <f>IF('Payments Export'!A3754="","",'Payments Export'!B3754)</f>
        <v/>
      </c>
      <c r="C3750" s="7" t="str">
        <f>IF(IFERROR(VALUE('Payments Export'!H3754),'Payments Export'!H3754)&lt;&gt;0,IFERROR(VALUE('Payments Export'!H3754),'Payments Export'!H3754),"")</f>
        <v/>
      </c>
      <c r="D3750" s="7" t="str">
        <f>IF('Payments Export'!I3754="","",'Payments Export'!I3754)</f>
        <v/>
      </c>
      <c r="E3750" s="7" t="str">
        <f t="shared" si="116"/>
        <v/>
      </c>
      <c r="F3750" s="7" t="str">
        <f>IF('Payments Export'!A3754="","",'Payments Export'!N3754)</f>
        <v/>
      </c>
      <c r="G3750" s="7" t="str">
        <f>IF('Payments Export'!A3754="","",'Payments Export'!O3754)</f>
        <v/>
      </c>
      <c r="H3750" s="7" t="str">
        <f>IF('Payments Export'!B3754="","",G3750-F3750)</f>
        <v/>
      </c>
      <c r="I3750" s="3" t="str">
        <f>IF(C3750&lt;&gt;"",_xlfn.XLOOKUP(IFERROR(VALUE(C3750),C3750),'Items database'!A:A,'Items database'!B:B),(_xlfn.XLOOKUP(LEFT(E3750,3),Services,Services,"")))</f>
        <v/>
      </c>
      <c r="J3750" s="3" t="str">
        <f t="shared" si="117"/>
        <v/>
      </c>
    </row>
    <row r="3751" spans="1:10" x14ac:dyDescent="0.35">
      <c r="A3751" s="7" t="str">
        <f>IF('Payments Export'!A3755="","",'Payments Export'!A3755)</f>
        <v/>
      </c>
      <c r="B3751" s="7" t="str">
        <f>IF('Payments Export'!A3755="","",'Payments Export'!B3755)</f>
        <v/>
      </c>
      <c r="C3751" s="7" t="str">
        <f>IF(IFERROR(VALUE('Payments Export'!H3755),'Payments Export'!H3755)&lt;&gt;0,IFERROR(VALUE('Payments Export'!H3755),'Payments Export'!H3755),"")</f>
        <v/>
      </c>
      <c r="D3751" s="7" t="str">
        <f>IF('Payments Export'!I3755="","",'Payments Export'!I3755)</f>
        <v/>
      </c>
      <c r="E3751" s="7" t="str">
        <f t="shared" si="116"/>
        <v/>
      </c>
      <c r="F3751" s="7" t="str">
        <f>IF('Payments Export'!A3755="","",'Payments Export'!N3755)</f>
        <v/>
      </c>
      <c r="G3751" s="7" t="str">
        <f>IF('Payments Export'!A3755="","",'Payments Export'!O3755)</f>
        <v/>
      </c>
      <c r="H3751" s="7" t="str">
        <f>IF('Payments Export'!B3755="","",G3751-F3751)</f>
        <v/>
      </c>
      <c r="I3751" s="3" t="str">
        <f>IF(C3751&lt;&gt;"",_xlfn.XLOOKUP(IFERROR(VALUE(C3751),C3751),'Items database'!A:A,'Items database'!B:B),(_xlfn.XLOOKUP(LEFT(E3751,3),Services,Services,"")))</f>
        <v/>
      </c>
      <c r="J3751" s="3" t="str">
        <f t="shared" si="117"/>
        <v/>
      </c>
    </row>
    <row r="3752" spans="1:10" x14ac:dyDescent="0.35">
      <c r="A3752" s="7" t="str">
        <f>IF('Payments Export'!A3756="","",'Payments Export'!A3756)</f>
        <v/>
      </c>
      <c r="B3752" s="7" t="str">
        <f>IF('Payments Export'!A3756="","",'Payments Export'!B3756)</f>
        <v/>
      </c>
      <c r="C3752" s="7" t="str">
        <f>IF(IFERROR(VALUE('Payments Export'!H3756),'Payments Export'!H3756)&lt;&gt;0,IFERROR(VALUE('Payments Export'!H3756),'Payments Export'!H3756),"")</f>
        <v/>
      </c>
      <c r="D3752" s="7" t="str">
        <f>IF('Payments Export'!I3756="","",'Payments Export'!I3756)</f>
        <v/>
      </c>
      <c r="E3752" s="7" t="str">
        <f t="shared" si="116"/>
        <v/>
      </c>
      <c r="F3752" s="7" t="str">
        <f>IF('Payments Export'!A3756="","",'Payments Export'!N3756)</f>
        <v/>
      </c>
      <c r="G3752" s="7" t="str">
        <f>IF('Payments Export'!A3756="","",'Payments Export'!O3756)</f>
        <v/>
      </c>
      <c r="H3752" s="7" t="str">
        <f>IF('Payments Export'!B3756="","",G3752-F3752)</f>
        <v/>
      </c>
      <c r="I3752" s="3" t="str">
        <f>IF(C3752&lt;&gt;"",_xlfn.XLOOKUP(IFERROR(VALUE(C3752),C3752),'Items database'!A:A,'Items database'!B:B),(_xlfn.XLOOKUP(LEFT(E3752,3),Services,Services,"")))</f>
        <v/>
      </c>
      <c r="J3752" s="3" t="str">
        <f t="shared" si="117"/>
        <v/>
      </c>
    </row>
    <row r="3753" spans="1:10" x14ac:dyDescent="0.35">
      <c r="A3753" s="7" t="str">
        <f>IF('Payments Export'!A3757="","",'Payments Export'!A3757)</f>
        <v/>
      </c>
      <c r="B3753" s="7" t="str">
        <f>IF('Payments Export'!A3757="","",'Payments Export'!B3757)</f>
        <v/>
      </c>
      <c r="C3753" s="7" t="str">
        <f>IF(IFERROR(VALUE('Payments Export'!H3757),'Payments Export'!H3757)&lt;&gt;0,IFERROR(VALUE('Payments Export'!H3757),'Payments Export'!H3757),"")</f>
        <v/>
      </c>
      <c r="D3753" s="7" t="str">
        <f>IF('Payments Export'!I3757="","",'Payments Export'!I3757)</f>
        <v/>
      </c>
      <c r="E3753" s="7" t="str">
        <f t="shared" si="116"/>
        <v/>
      </c>
      <c r="F3753" s="7" t="str">
        <f>IF('Payments Export'!A3757="","",'Payments Export'!N3757)</f>
        <v/>
      </c>
      <c r="G3753" s="7" t="str">
        <f>IF('Payments Export'!A3757="","",'Payments Export'!O3757)</f>
        <v/>
      </c>
      <c r="H3753" s="7" t="str">
        <f>IF('Payments Export'!B3757="","",G3753-F3753)</f>
        <v/>
      </c>
      <c r="I3753" s="3" t="str">
        <f>IF(C3753&lt;&gt;"",_xlfn.XLOOKUP(IFERROR(VALUE(C3753),C3753),'Items database'!A:A,'Items database'!B:B),(_xlfn.XLOOKUP(LEFT(E3753,3),Services,Services,"")))</f>
        <v/>
      </c>
      <c r="J3753" s="3" t="str">
        <f t="shared" si="117"/>
        <v/>
      </c>
    </row>
    <row r="3754" spans="1:10" x14ac:dyDescent="0.35">
      <c r="A3754" s="7" t="str">
        <f>IF('Payments Export'!A3758="","",'Payments Export'!A3758)</f>
        <v/>
      </c>
      <c r="B3754" s="7" t="str">
        <f>IF('Payments Export'!A3758="","",'Payments Export'!B3758)</f>
        <v/>
      </c>
      <c r="C3754" s="7" t="str">
        <f>IF(IFERROR(VALUE('Payments Export'!H3758),'Payments Export'!H3758)&lt;&gt;0,IFERROR(VALUE('Payments Export'!H3758),'Payments Export'!H3758),"")</f>
        <v/>
      </c>
      <c r="D3754" s="7" t="str">
        <f>IF('Payments Export'!I3758="","",'Payments Export'!I3758)</f>
        <v/>
      </c>
      <c r="E3754" s="7" t="str">
        <f t="shared" si="116"/>
        <v/>
      </c>
      <c r="F3754" s="7" t="str">
        <f>IF('Payments Export'!A3758="","",'Payments Export'!N3758)</f>
        <v/>
      </c>
      <c r="G3754" s="7" t="str">
        <f>IF('Payments Export'!A3758="","",'Payments Export'!O3758)</f>
        <v/>
      </c>
      <c r="H3754" s="7" t="str">
        <f>IF('Payments Export'!B3758="","",G3754-F3754)</f>
        <v/>
      </c>
      <c r="I3754" s="3" t="str">
        <f>IF(C3754&lt;&gt;"",_xlfn.XLOOKUP(IFERROR(VALUE(C3754),C3754),'Items database'!A:A,'Items database'!B:B),(_xlfn.XLOOKUP(LEFT(E3754,3),Services,Services,"")))</f>
        <v/>
      </c>
      <c r="J3754" s="3" t="str">
        <f t="shared" si="117"/>
        <v/>
      </c>
    </row>
    <row r="3755" spans="1:10" x14ac:dyDescent="0.35">
      <c r="A3755" s="7" t="str">
        <f>IF('Payments Export'!A3759="","",'Payments Export'!A3759)</f>
        <v/>
      </c>
      <c r="B3755" s="7" t="str">
        <f>IF('Payments Export'!A3759="","",'Payments Export'!B3759)</f>
        <v/>
      </c>
      <c r="C3755" s="7" t="str">
        <f>IF(IFERROR(VALUE('Payments Export'!H3759),'Payments Export'!H3759)&lt;&gt;0,IFERROR(VALUE('Payments Export'!H3759),'Payments Export'!H3759),"")</f>
        <v/>
      </c>
      <c r="D3755" s="7" t="str">
        <f>IF('Payments Export'!I3759="","",'Payments Export'!I3759)</f>
        <v/>
      </c>
      <c r="E3755" s="7" t="str">
        <f t="shared" si="116"/>
        <v/>
      </c>
      <c r="F3755" s="7" t="str">
        <f>IF('Payments Export'!A3759="","",'Payments Export'!N3759)</f>
        <v/>
      </c>
      <c r="G3755" s="7" t="str">
        <f>IF('Payments Export'!A3759="","",'Payments Export'!O3759)</f>
        <v/>
      </c>
      <c r="H3755" s="7" t="str">
        <f>IF('Payments Export'!B3759="","",G3755-F3755)</f>
        <v/>
      </c>
      <c r="I3755" s="3" t="str">
        <f>IF(C3755&lt;&gt;"",_xlfn.XLOOKUP(IFERROR(VALUE(C3755),C3755),'Items database'!A:A,'Items database'!B:B),(_xlfn.XLOOKUP(LEFT(E3755,3),Services,Services,"")))</f>
        <v/>
      </c>
      <c r="J3755" s="3" t="str">
        <f t="shared" si="117"/>
        <v/>
      </c>
    </row>
    <row r="3756" spans="1:10" x14ac:dyDescent="0.35">
      <c r="A3756" s="7" t="str">
        <f>IF('Payments Export'!A3760="","",'Payments Export'!A3760)</f>
        <v/>
      </c>
      <c r="B3756" s="7" t="str">
        <f>IF('Payments Export'!A3760="","",'Payments Export'!B3760)</f>
        <v/>
      </c>
      <c r="C3756" s="7" t="str">
        <f>IF(IFERROR(VALUE('Payments Export'!H3760),'Payments Export'!H3760)&lt;&gt;0,IFERROR(VALUE('Payments Export'!H3760),'Payments Export'!H3760),"")</f>
        <v/>
      </c>
      <c r="D3756" s="7" t="str">
        <f>IF('Payments Export'!I3760="","",'Payments Export'!I3760)</f>
        <v/>
      </c>
      <c r="E3756" s="7" t="str">
        <f t="shared" si="116"/>
        <v/>
      </c>
      <c r="F3756" s="7" t="str">
        <f>IF('Payments Export'!A3760="","",'Payments Export'!N3760)</f>
        <v/>
      </c>
      <c r="G3756" s="7" t="str">
        <f>IF('Payments Export'!A3760="","",'Payments Export'!O3760)</f>
        <v/>
      </c>
      <c r="H3756" s="7" t="str">
        <f>IF('Payments Export'!B3760="","",G3756-F3756)</f>
        <v/>
      </c>
      <c r="I3756" s="3" t="str">
        <f>IF(C3756&lt;&gt;"",_xlfn.XLOOKUP(IFERROR(VALUE(C3756),C3756),'Items database'!A:A,'Items database'!B:B),(_xlfn.XLOOKUP(LEFT(E3756,3),Services,Services,"")))</f>
        <v/>
      </c>
      <c r="J3756" s="3" t="str">
        <f t="shared" si="117"/>
        <v/>
      </c>
    </row>
    <row r="3757" spans="1:10" x14ac:dyDescent="0.35">
      <c r="A3757" s="7" t="str">
        <f>IF('Payments Export'!A3761="","",'Payments Export'!A3761)</f>
        <v/>
      </c>
      <c r="B3757" s="7" t="str">
        <f>IF('Payments Export'!A3761="","",'Payments Export'!B3761)</f>
        <v/>
      </c>
      <c r="C3757" s="7" t="str">
        <f>IF(IFERROR(VALUE('Payments Export'!H3761),'Payments Export'!H3761)&lt;&gt;0,IFERROR(VALUE('Payments Export'!H3761),'Payments Export'!H3761),"")</f>
        <v/>
      </c>
      <c r="D3757" s="7" t="str">
        <f>IF('Payments Export'!I3761="","",'Payments Export'!I3761)</f>
        <v/>
      </c>
      <c r="E3757" s="7" t="str">
        <f t="shared" si="116"/>
        <v/>
      </c>
      <c r="F3757" s="7" t="str">
        <f>IF('Payments Export'!A3761="","",'Payments Export'!N3761)</f>
        <v/>
      </c>
      <c r="G3757" s="7" t="str">
        <f>IF('Payments Export'!A3761="","",'Payments Export'!O3761)</f>
        <v/>
      </c>
      <c r="H3757" s="7" t="str">
        <f>IF('Payments Export'!B3761="","",G3757-F3757)</f>
        <v/>
      </c>
      <c r="I3757" s="3" t="str">
        <f>IF(C3757&lt;&gt;"",_xlfn.XLOOKUP(IFERROR(VALUE(C3757),C3757),'Items database'!A:A,'Items database'!B:B),(_xlfn.XLOOKUP(LEFT(E3757,3),Services,Services,"")))</f>
        <v/>
      </c>
      <c r="J3757" s="3" t="str">
        <f t="shared" si="117"/>
        <v/>
      </c>
    </row>
    <row r="3758" spans="1:10" x14ac:dyDescent="0.35">
      <c r="A3758" s="7" t="str">
        <f>IF('Payments Export'!A3762="","",'Payments Export'!A3762)</f>
        <v/>
      </c>
      <c r="B3758" s="7" t="str">
        <f>IF('Payments Export'!A3762="","",'Payments Export'!B3762)</f>
        <v/>
      </c>
      <c r="C3758" s="7" t="str">
        <f>IF(IFERROR(VALUE('Payments Export'!H3762),'Payments Export'!H3762)&lt;&gt;0,IFERROR(VALUE('Payments Export'!H3762),'Payments Export'!H3762),"")</f>
        <v/>
      </c>
      <c r="D3758" s="7" t="str">
        <f>IF('Payments Export'!I3762="","",'Payments Export'!I3762)</f>
        <v/>
      </c>
      <c r="E3758" s="7" t="str">
        <f t="shared" si="116"/>
        <v/>
      </c>
      <c r="F3758" s="7" t="str">
        <f>IF('Payments Export'!A3762="","",'Payments Export'!N3762)</f>
        <v/>
      </c>
      <c r="G3758" s="7" t="str">
        <f>IF('Payments Export'!A3762="","",'Payments Export'!O3762)</f>
        <v/>
      </c>
      <c r="H3758" s="7" t="str">
        <f>IF('Payments Export'!B3762="","",G3758-F3758)</f>
        <v/>
      </c>
      <c r="I3758" s="3" t="str">
        <f>IF(C3758&lt;&gt;"",_xlfn.XLOOKUP(IFERROR(VALUE(C3758),C3758),'Items database'!A:A,'Items database'!B:B),(_xlfn.XLOOKUP(LEFT(E3758,3),Services,Services,"")))</f>
        <v/>
      </c>
      <c r="J3758" s="3" t="str">
        <f t="shared" si="117"/>
        <v/>
      </c>
    </row>
    <row r="3759" spans="1:10" x14ac:dyDescent="0.35">
      <c r="A3759" s="7" t="str">
        <f>IF('Payments Export'!A3763="","",'Payments Export'!A3763)</f>
        <v/>
      </c>
      <c r="B3759" s="7" t="str">
        <f>IF('Payments Export'!A3763="","",'Payments Export'!B3763)</f>
        <v/>
      </c>
      <c r="C3759" s="7" t="str">
        <f>IF(IFERROR(VALUE('Payments Export'!H3763),'Payments Export'!H3763)&lt;&gt;0,IFERROR(VALUE('Payments Export'!H3763),'Payments Export'!H3763),"")</f>
        <v/>
      </c>
      <c r="D3759" s="7" t="str">
        <f>IF('Payments Export'!I3763="","",'Payments Export'!I3763)</f>
        <v/>
      </c>
      <c r="E3759" s="7" t="str">
        <f t="shared" si="116"/>
        <v/>
      </c>
      <c r="F3759" s="7" t="str">
        <f>IF('Payments Export'!A3763="","",'Payments Export'!N3763)</f>
        <v/>
      </c>
      <c r="G3759" s="7" t="str">
        <f>IF('Payments Export'!A3763="","",'Payments Export'!O3763)</f>
        <v/>
      </c>
      <c r="H3759" s="7" t="str">
        <f>IF('Payments Export'!B3763="","",G3759-F3759)</f>
        <v/>
      </c>
      <c r="I3759" s="3" t="str">
        <f>IF(C3759&lt;&gt;"",_xlfn.XLOOKUP(IFERROR(VALUE(C3759),C3759),'Items database'!A:A,'Items database'!B:B),(_xlfn.XLOOKUP(LEFT(E3759,3),Services,Services,"")))</f>
        <v/>
      </c>
      <c r="J3759" s="3" t="str">
        <f t="shared" si="117"/>
        <v/>
      </c>
    </row>
    <row r="3760" spans="1:10" x14ac:dyDescent="0.35">
      <c r="A3760" s="7" t="str">
        <f>IF('Payments Export'!A3764="","",'Payments Export'!A3764)</f>
        <v/>
      </c>
      <c r="B3760" s="7" t="str">
        <f>IF('Payments Export'!A3764="","",'Payments Export'!B3764)</f>
        <v/>
      </c>
      <c r="C3760" s="7" t="str">
        <f>IF(IFERROR(VALUE('Payments Export'!H3764),'Payments Export'!H3764)&lt;&gt;0,IFERROR(VALUE('Payments Export'!H3764),'Payments Export'!H3764),"")</f>
        <v/>
      </c>
      <c r="D3760" s="7" t="str">
        <f>IF('Payments Export'!I3764="","",'Payments Export'!I3764)</f>
        <v/>
      </c>
      <c r="E3760" s="7" t="str">
        <f t="shared" si="116"/>
        <v/>
      </c>
      <c r="F3760" s="7" t="str">
        <f>IF('Payments Export'!A3764="","",'Payments Export'!N3764)</f>
        <v/>
      </c>
      <c r="G3760" s="7" t="str">
        <f>IF('Payments Export'!A3764="","",'Payments Export'!O3764)</f>
        <v/>
      </c>
      <c r="H3760" s="7" t="str">
        <f>IF('Payments Export'!B3764="","",G3760-F3760)</f>
        <v/>
      </c>
      <c r="I3760" s="3" t="str">
        <f>IF(C3760&lt;&gt;"",_xlfn.XLOOKUP(IFERROR(VALUE(C3760),C3760),'Items database'!A:A,'Items database'!B:B),(_xlfn.XLOOKUP(LEFT(E3760,3),Services,Services,"")))</f>
        <v/>
      </c>
      <c r="J3760" s="3" t="str">
        <f t="shared" si="117"/>
        <v/>
      </c>
    </row>
    <row r="3761" spans="1:10" x14ac:dyDescent="0.35">
      <c r="A3761" s="7" t="str">
        <f>IF('Payments Export'!A3765="","",'Payments Export'!A3765)</f>
        <v/>
      </c>
      <c r="B3761" s="7" t="str">
        <f>IF('Payments Export'!A3765="","",'Payments Export'!B3765)</f>
        <v/>
      </c>
      <c r="C3761" s="7" t="str">
        <f>IF(IFERROR(VALUE('Payments Export'!H3765),'Payments Export'!H3765)&lt;&gt;0,IFERROR(VALUE('Payments Export'!H3765),'Payments Export'!H3765),"")</f>
        <v/>
      </c>
      <c r="D3761" s="7" t="str">
        <f>IF('Payments Export'!I3765="","",'Payments Export'!I3765)</f>
        <v/>
      </c>
      <c r="E3761" s="7" t="str">
        <f t="shared" si="116"/>
        <v/>
      </c>
      <c r="F3761" s="7" t="str">
        <f>IF('Payments Export'!A3765="","",'Payments Export'!N3765)</f>
        <v/>
      </c>
      <c r="G3761" s="7" t="str">
        <f>IF('Payments Export'!A3765="","",'Payments Export'!O3765)</f>
        <v/>
      </c>
      <c r="H3761" s="7" t="str">
        <f>IF('Payments Export'!B3765="","",G3761-F3761)</f>
        <v/>
      </c>
      <c r="I3761" s="3" t="str">
        <f>IF(C3761&lt;&gt;"",_xlfn.XLOOKUP(IFERROR(VALUE(C3761),C3761),'Items database'!A:A,'Items database'!B:B),(_xlfn.XLOOKUP(LEFT(E3761,3),Services,Services,"")))</f>
        <v/>
      </c>
      <c r="J3761" s="3" t="str">
        <f t="shared" si="117"/>
        <v/>
      </c>
    </row>
    <row r="3762" spans="1:10" x14ac:dyDescent="0.35">
      <c r="A3762" s="7" t="str">
        <f>IF('Payments Export'!A3766="","",'Payments Export'!A3766)</f>
        <v/>
      </c>
      <c r="B3762" s="7" t="str">
        <f>IF('Payments Export'!A3766="","",'Payments Export'!B3766)</f>
        <v/>
      </c>
      <c r="C3762" s="7" t="str">
        <f>IF(IFERROR(VALUE('Payments Export'!H3766),'Payments Export'!H3766)&lt;&gt;0,IFERROR(VALUE('Payments Export'!H3766),'Payments Export'!H3766),"")</f>
        <v/>
      </c>
      <c r="D3762" s="7" t="str">
        <f>IF('Payments Export'!I3766="","",'Payments Export'!I3766)</f>
        <v/>
      </c>
      <c r="E3762" s="7" t="str">
        <f t="shared" si="116"/>
        <v/>
      </c>
      <c r="F3762" s="7" t="str">
        <f>IF('Payments Export'!A3766="","",'Payments Export'!N3766)</f>
        <v/>
      </c>
      <c r="G3762" s="7" t="str">
        <f>IF('Payments Export'!A3766="","",'Payments Export'!O3766)</f>
        <v/>
      </c>
      <c r="H3762" s="7" t="str">
        <f>IF('Payments Export'!B3766="","",G3762-F3762)</f>
        <v/>
      </c>
      <c r="I3762" s="3" t="str">
        <f>IF(C3762&lt;&gt;"",_xlfn.XLOOKUP(IFERROR(VALUE(C3762),C3762),'Items database'!A:A,'Items database'!B:B),(_xlfn.XLOOKUP(LEFT(E3762,3),Services,Services,"")))</f>
        <v/>
      </c>
      <c r="J3762" s="3" t="str">
        <f t="shared" si="117"/>
        <v/>
      </c>
    </row>
    <row r="3763" spans="1:10" x14ac:dyDescent="0.35">
      <c r="A3763" s="7" t="str">
        <f>IF('Payments Export'!A3767="","",'Payments Export'!A3767)</f>
        <v/>
      </c>
      <c r="B3763" s="7" t="str">
        <f>IF('Payments Export'!A3767="","",'Payments Export'!B3767)</f>
        <v/>
      </c>
      <c r="C3763" s="7" t="str">
        <f>IF(IFERROR(VALUE('Payments Export'!H3767),'Payments Export'!H3767)&lt;&gt;0,IFERROR(VALUE('Payments Export'!H3767),'Payments Export'!H3767),"")</f>
        <v/>
      </c>
      <c r="D3763" s="7" t="str">
        <f>IF('Payments Export'!I3767="","",'Payments Export'!I3767)</f>
        <v/>
      </c>
      <c r="E3763" s="7" t="str">
        <f t="shared" si="116"/>
        <v/>
      </c>
      <c r="F3763" s="7" t="str">
        <f>IF('Payments Export'!A3767="","",'Payments Export'!N3767)</f>
        <v/>
      </c>
      <c r="G3763" s="7" t="str">
        <f>IF('Payments Export'!A3767="","",'Payments Export'!O3767)</f>
        <v/>
      </c>
      <c r="H3763" s="7" t="str">
        <f>IF('Payments Export'!B3767="","",G3763-F3763)</f>
        <v/>
      </c>
      <c r="I3763" s="3" t="str">
        <f>IF(C3763&lt;&gt;"",_xlfn.XLOOKUP(IFERROR(VALUE(C3763),C3763),'Items database'!A:A,'Items database'!B:B),(_xlfn.XLOOKUP(LEFT(E3763,3),Services,Services,"")))</f>
        <v/>
      </c>
      <c r="J3763" s="3" t="str">
        <f t="shared" si="117"/>
        <v/>
      </c>
    </row>
    <row r="3764" spans="1:10" x14ac:dyDescent="0.35">
      <c r="A3764" s="7" t="str">
        <f>IF('Payments Export'!A3768="","",'Payments Export'!A3768)</f>
        <v/>
      </c>
      <c r="B3764" s="7" t="str">
        <f>IF('Payments Export'!A3768="","",'Payments Export'!B3768)</f>
        <v/>
      </c>
      <c r="C3764" s="7" t="str">
        <f>IF(IFERROR(VALUE('Payments Export'!H3768),'Payments Export'!H3768)&lt;&gt;0,IFERROR(VALUE('Payments Export'!H3768),'Payments Export'!H3768),"")</f>
        <v/>
      </c>
      <c r="D3764" s="7" t="str">
        <f>IF('Payments Export'!I3768="","",'Payments Export'!I3768)</f>
        <v/>
      </c>
      <c r="E3764" s="7" t="str">
        <f t="shared" si="116"/>
        <v/>
      </c>
      <c r="F3764" s="7" t="str">
        <f>IF('Payments Export'!A3768="","",'Payments Export'!N3768)</f>
        <v/>
      </c>
      <c r="G3764" s="7" t="str">
        <f>IF('Payments Export'!A3768="","",'Payments Export'!O3768)</f>
        <v/>
      </c>
      <c r="H3764" s="7" t="str">
        <f>IF('Payments Export'!B3768="","",G3764-F3764)</f>
        <v/>
      </c>
      <c r="I3764" s="3" t="str">
        <f>IF(C3764&lt;&gt;"",_xlfn.XLOOKUP(IFERROR(VALUE(C3764),C3764),'Items database'!A:A,'Items database'!B:B),(_xlfn.XLOOKUP(LEFT(E3764,3),Services,Services,"")))</f>
        <v/>
      </c>
      <c r="J3764" s="3" t="str">
        <f t="shared" si="117"/>
        <v/>
      </c>
    </row>
    <row r="3765" spans="1:10" x14ac:dyDescent="0.35">
      <c r="A3765" s="7" t="str">
        <f>IF('Payments Export'!A3769="","",'Payments Export'!A3769)</f>
        <v/>
      </c>
      <c r="B3765" s="7" t="str">
        <f>IF('Payments Export'!A3769="","",'Payments Export'!B3769)</f>
        <v/>
      </c>
      <c r="C3765" s="7" t="str">
        <f>IF(IFERROR(VALUE('Payments Export'!H3769),'Payments Export'!H3769)&lt;&gt;0,IFERROR(VALUE('Payments Export'!H3769),'Payments Export'!H3769),"")</f>
        <v/>
      </c>
      <c r="D3765" s="7" t="str">
        <f>IF('Payments Export'!I3769="","",'Payments Export'!I3769)</f>
        <v/>
      </c>
      <c r="E3765" s="7" t="str">
        <f t="shared" si="116"/>
        <v/>
      </c>
      <c r="F3765" s="7" t="str">
        <f>IF('Payments Export'!A3769="","",'Payments Export'!N3769)</f>
        <v/>
      </c>
      <c r="G3765" s="7" t="str">
        <f>IF('Payments Export'!A3769="","",'Payments Export'!O3769)</f>
        <v/>
      </c>
      <c r="H3765" s="7" t="str">
        <f>IF('Payments Export'!B3769="","",G3765-F3765)</f>
        <v/>
      </c>
      <c r="I3765" s="3" t="str">
        <f>IF(C3765&lt;&gt;"",_xlfn.XLOOKUP(IFERROR(VALUE(C3765),C3765),'Items database'!A:A,'Items database'!B:B),(_xlfn.XLOOKUP(LEFT(E3765,3),Services,Services,"")))</f>
        <v/>
      </c>
      <c r="J3765" s="3" t="str">
        <f t="shared" si="117"/>
        <v/>
      </c>
    </row>
    <row r="3766" spans="1:10" x14ac:dyDescent="0.35">
      <c r="A3766" s="7" t="str">
        <f>IF('Payments Export'!A3770="","",'Payments Export'!A3770)</f>
        <v/>
      </c>
      <c r="B3766" s="7" t="str">
        <f>IF('Payments Export'!A3770="","",'Payments Export'!B3770)</f>
        <v/>
      </c>
      <c r="C3766" s="7" t="str">
        <f>IF(IFERROR(VALUE('Payments Export'!H3770),'Payments Export'!H3770)&lt;&gt;0,IFERROR(VALUE('Payments Export'!H3770),'Payments Export'!H3770),"")</f>
        <v/>
      </c>
      <c r="D3766" s="7" t="str">
        <f>IF('Payments Export'!I3770="","",'Payments Export'!I3770)</f>
        <v/>
      </c>
      <c r="E3766" s="7" t="str">
        <f t="shared" si="116"/>
        <v/>
      </c>
      <c r="F3766" s="7" t="str">
        <f>IF('Payments Export'!A3770="","",'Payments Export'!N3770)</f>
        <v/>
      </c>
      <c r="G3766" s="7" t="str">
        <f>IF('Payments Export'!A3770="","",'Payments Export'!O3770)</f>
        <v/>
      </c>
      <c r="H3766" s="7" t="str">
        <f>IF('Payments Export'!B3770="","",G3766-F3766)</f>
        <v/>
      </c>
      <c r="I3766" s="3" t="str">
        <f>IF(C3766&lt;&gt;"",_xlfn.XLOOKUP(IFERROR(VALUE(C3766),C3766),'Items database'!A:A,'Items database'!B:B),(_xlfn.XLOOKUP(LEFT(E3766,3),Services,Services,"")))</f>
        <v/>
      </c>
      <c r="J3766" s="3" t="str">
        <f t="shared" si="117"/>
        <v/>
      </c>
    </row>
    <row r="3767" spans="1:10" x14ac:dyDescent="0.35">
      <c r="A3767" s="7" t="str">
        <f>IF('Payments Export'!A3771="","",'Payments Export'!A3771)</f>
        <v/>
      </c>
      <c r="B3767" s="7" t="str">
        <f>IF('Payments Export'!A3771="","",'Payments Export'!B3771)</f>
        <v/>
      </c>
      <c r="C3767" s="7" t="str">
        <f>IF(IFERROR(VALUE('Payments Export'!H3771),'Payments Export'!H3771)&lt;&gt;0,IFERROR(VALUE('Payments Export'!H3771),'Payments Export'!H3771),"")</f>
        <v/>
      </c>
      <c r="D3767" s="7" t="str">
        <f>IF('Payments Export'!I3771="","",'Payments Export'!I3771)</f>
        <v/>
      </c>
      <c r="E3767" s="7" t="str">
        <f t="shared" si="116"/>
        <v/>
      </c>
      <c r="F3767" s="7" t="str">
        <f>IF('Payments Export'!A3771="","",'Payments Export'!N3771)</f>
        <v/>
      </c>
      <c r="G3767" s="7" t="str">
        <f>IF('Payments Export'!A3771="","",'Payments Export'!O3771)</f>
        <v/>
      </c>
      <c r="H3767" s="7" t="str">
        <f>IF('Payments Export'!B3771="","",G3767-F3767)</f>
        <v/>
      </c>
      <c r="I3767" s="3" t="str">
        <f>IF(C3767&lt;&gt;"",_xlfn.XLOOKUP(IFERROR(VALUE(C3767),C3767),'Items database'!A:A,'Items database'!B:B),(_xlfn.XLOOKUP(LEFT(E3767,3),Services,Services,"")))</f>
        <v/>
      </c>
      <c r="J3767" s="3" t="str">
        <f t="shared" si="117"/>
        <v/>
      </c>
    </row>
    <row r="3768" spans="1:10" x14ac:dyDescent="0.35">
      <c r="A3768" s="7" t="str">
        <f>IF('Payments Export'!A3772="","",'Payments Export'!A3772)</f>
        <v/>
      </c>
      <c r="B3768" s="7" t="str">
        <f>IF('Payments Export'!A3772="","",'Payments Export'!B3772)</f>
        <v/>
      </c>
      <c r="C3768" s="7" t="str">
        <f>IF(IFERROR(VALUE('Payments Export'!H3772),'Payments Export'!H3772)&lt;&gt;0,IFERROR(VALUE('Payments Export'!H3772),'Payments Export'!H3772),"")</f>
        <v/>
      </c>
      <c r="D3768" s="7" t="str">
        <f>IF('Payments Export'!I3772="","",'Payments Export'!I3772)</f>
        <v/>
      </c>
      <c r="E3768" s="7" t="str">
        <f t="shared" si="116"/>
        <v/>
      </c>
      <c r="F3768" s="7" t="str">
        <f>IF('Payments Export'!A3772="","",'Payments Export'!N3772)</f>
        <v/>
      </c>
      <c r="G3768" s="7" t="str">
        <f>IF('Payments Export'!A3772="","",'Payments Export'!O3772)</f>
        <v/>
      </c>
      <c r="H3768" s="7" t="str">
        <f>IF('Payments Export'!B3772="","",G3768-F3768)</f>
        <v/>
      </c>
      <c r="I3768" s="3" t="str">
        <f>IF(C3768&lt;&gt;"",_xlfn.XLOOKUP(IFERROR(VALUE(C3768),C3768),'Items database'!A:A,'Items database'!B:B),(_xlfn.XLOOKUP(LEFT(E3768,3),Services,Services,"")))</f>
        <v/>
      </c>
      <c r="J3768" s="3" t="str">
        <f t="shared" si="117"/>
        <v/>
      </c>
    </row>
    <row r="3769" spans="1:10" x14ac:dyDescent="0.35">
      <c r="A3769" s="7" t="str">
        <f>IF('Payments Export'!A3773="","",'Payments Export'!A3773)</f>
        <v/>
      </c>
      <c r="B3769" s="7" t="str">
        <f>IF('Payments Export'!A3773="","",'Payments Export'!B3773)</f>
        <v/>
      </c>
      <c r="C3769" s="7" t="str">
        <f>IF(IFERROR(VALUE('Payments Export'!H3773),'Payments Export'!H3773)&lt;&gt;0,IFERROR(VALUE('Payments Export'!H3773),'Payments Export'!H3773),"")</f>
        <v/>
      </c>
      <c r="D3769" s="7" t="str">
        <f>IF('Payments Export'!I3773="","",'Payments Export'!I3773)</f>
        <v/>
      </c>
      <c r="E3769" s="7" t="str">
        <f t="shared" si="116"/>
        <v/>
      </c>
      <c r="F3769" s="7" t="str">
        <f>IF('Payments Export'!A3773="","",'Payments Export'!N3773)</f>
        <v/>
      </c>
      <c r="G3769" s="7" t="str">
        <f>IF('Payments Export'!A3773="","",'Payments Export'!O3773)</f>
        <v/>
      </c>
      <c r="H3769" s="7" t="str">
        <f>IF('Payments Export'!B3773="","",G3769-F3769)</f>
        <v/>
      </c>
      <c r="I3769" s="3" t="str">
        <f>IF(C3769&lt;&gt;"",_xlfn.XLOOKUP(IFERROR(VALUE(C3769),C3769),'Items database'!A:A,'Items database'!B:B),(_xlfn.XLOOKUP(LEFT(E3769,3),Services,Services,"")))</f>
        <v/>
      </c>
      <c r="J3769" s="3" t="str">
        <f t="shared" si="117"/>
        <v/>
      </c>
    </row>
    <row r="3770" spans="1:10" x14ac:dyDescent="0.35">
      <c r="A3770" s="7" t="str">
        <f>IF('Payments Export'!A3774="","",'Payments Export'!A3774)</f>
        <v/>
      </c>
      <c r="B3770" s="7" t="str">
        <f>IF('Payments Export'!A3774="","",'Payments Export'!B3774)</f>
        <v/>
      </c>
      <c r="C3770" s="7" t="str">
        <f>IF(IFERROR(VALUE('Payments Export'!H3774),'Payments Export'!H3774)&lt;&gt;0,IFERROR(VALUE('Payments Export'!H3774),'Payments Export'!H3774),"")</f>
        <v/>
      </c>
      <c r="D3770" s="7" t="str">
        <f>IF('Payments Export'!I3774="","",'Payments Export'!I3774)</f>
        <v/>
      </c>
      <c r="E3770" s="7" t="str">
        <f t="shared" si="116"/>
        <v/>
      </c>
      <c r="F3770" s="7" t="str">
        <f>IF('Payments Export'!A3774="","",'Payments Export'!N3774)</f>
        <v/>
      </c>
      <c r="G3770" s="7" t="str">
        <f>IF('Payments Export'!A3774="","",'Payments Export'!O3774)</f>
        <v/>
      </c>
      <c r="H3770" s="7" t="str">
        <f>IF('Payments Export'!B3774="","",G3770-F3770)</f>
        <v/>
      </c>
      <c r="I3770" s="3" t="str">
        <f>IF(C3770&lt;&gt;"",_xlfn.XLOOKUP(IFERROR(VALUE(C3770),C3770),'Items database'!A:A,'Items database'!B:B),(_xlfn.XLOOKUP(LEFT(E3770,3),Services,Services,"")))</f>
        <v/>
      </c>
      <c r="J3770" s="3" t="str">
        <f t="shared" si="117"/>
        <v/>
      </c>
    </row>
    <row r="3771" spans="1:10" x14ac:dyDescent="0.35">
      <c r="A3771" s="7" t="str">
        <f>IF('Payments Export'!A3775="","",'Payments Export'!A3775)</f>
        <v/>
      </c>
      <c r="B3771" s="7" t="str">
        <f>IF('Payments Export'!A3775="","",'Payments Export'!B3775)</f>
        <v/>
      </c>
      <c r="C3771" s="7" t="str">
        <f>IF(IFERROR(VALUE('Payments Export'!H3775),'Payments Export'!H3775)&lt;&gt;0,IFERROR(VALUE('Payments Export'!H3775),'Payments Export'!H3775),"")</f>
        <v/>
      </c>
      <c r="D3771" s="7" t="str">
        <f>IF('Payments Export'!I3775="","",'Payments Export'!I3775)</f>
        <v/>
      </c>
      <c r="E3771" s="7" t="str">
        <f t="shared" si="116"/>
        <v/>
      </c>
      <c r="F3771" s="7" t="str">
        <f>IF('Payments Export'!A3775="","",'Payments Export'!N3775)</f>
        <v/>
      </c>
      <c r="G3771" s="7" t="str">
        <f>IF('Payments Export'!A3775="","",'Payments Export'!O3775)</f>
        <v/>
      </c>
      <c r="H3771" s="7" t="str">
        <f>IF('Payments Export'!B3775="","",G3771-F3771)</f>
        <v/>
      </c>
      <c r="I3771" s="3" t="str">
        <f>IF(C3771&lt;&gt;"",_xlfn.XLOOKUP(IFERROR(VALUE(C3771),C3771),'Items database'!A:A,'Items database'!B:B),(_xlfn.XLOOKUP(LEFT(E3771,3),Services,Services,"")))</f>
        <v/>
      </c>
      <c r="J3771" s="3" t="str">
        <f t="shared" si="117"/>
        <v/>
      </c>
    </row>
    <row r="3772" spans="1:10" x14ac:dyDescent="0.35">
      <c r="A3772" s="7" t="str">
        <f>IF('Payments Export'!A3776="","",'Payments Export'!A3776)</f>
        <v/>
      </c>
      <c r="B3772" s="7" t="str">
        <f>IF('Payments Export'!A3776="","",'Payments Export'!B3776)</f>
        <v/>
      </c>
      <c r="C3772" s="7" t="str">
        <f>IF(IFERROR(VALUE('Payments Export'!H3776),'Payments Export'!H3776)&lt;&gt;0,IFERROR(VALUE('Payments Export'!H3776),'Payments Export'!H3776),"")</f>
        <v/>
      </c>
      <c r="D3772" s="7" t="str">
        <f>IF('Payments Export'!I3776="","",'Payments Export'!I3776)</f>
        <v/>
      </c>
      <c r="E3772" s="7" t="str">
        <f t="shared" si="116"/>
        <v/>
      </c>
      <c r="F3772" s="7" t="str">
        <f>IF('Payments Export'!A3776="","",'Payments Export'!N3776)</f>
        <v/>
      </c>
      <c r="G3772" s="7" t="str">
        <f>IF('Payments Export'!A3776="","",'Payments Export'!O3776)</f>
        <v/>
      </c>
      <c r="H3772" s="7" t="str">
        <f>IF('Payments Export'!B3776="","",G3772-F3772)</f>
        <v/>
      </c>
      <c r="I3772" s="3" t="str">
        <f>IF(C3772&lt;&gt;"",_xlfn.XLOOKUP(IFERROR(VALUE(C3772),C3772),'Items database'!A:A,'Items database'!B:B),(_xlfn.XLOOKUP(LEFT(E3772,3),Services,Services,"")))</f>
        <v/>
      </c>
      <c r="J3772" s="3" t="str">
        <f t="shared" si="117"/>
        <v/>
      </c>
    </row>
    <row r="3773" spans="1:10" x14ac:dyDescent="0.35">
      <c r="A3773" s="7" t="str">
        <f>IF('Payments Export'!A3777="","",'Payments Export'!A3777)</f>
        <v/>
      </c>
      <c r="B3773" s="7" t="str">
        <f>IF('Payments Export'!A3777="","",'Payments Export'!B3777)</f>
        <v/>
      </c>
      <c r="C3773" s="7" t="str">
        <f>IF(IFERROR(VALUE('Payments Export'!H3777),'Payments Export'!H3777)&lt;&gt;0,IFERROR(VALUE('Payments Export'!H3777),'Payments Export'!H3777),"")</f>
        <v/>
      </c>
      <c r="D3773" s="7" t="str">
        <f>IF('Payments Export'!I3777="","",'Payments Export'!I3777)</f>
        <v/>
      </c>
      <c r="E3773" s="7" t="str">
        <f t="shared" si="116"/>
        <v/>
      </c>
      <c r="F3773" s="7" t="str">
        <f>IF('Payments Export'!A3777="","",'Payments Export'!N3777)</f>
        <v/>
      </c>
      <c r="G3773" s="7" t="str">
        <f>IF('Payments Export'!A3777="","",'Payments Export'!O3777)</f>
        <v/>
      </c>
      <c r="H3773" s="7" t="str">
        <f>IF('Payments Export'!B3777="","",G3773-F3773)</f>
        <v/>
      </c>
      <c r="I3773" s="3" t="str">
        <f>IF(C3773&lt;&gt;"",_xlfn.XLOOKUP(IFERROR(VALUE(C3773),C3773),'Items database'!A:A,'Items database'!B:B),(_xlfn.XLOOKUP(LEFT(E3773,3),Services,Services,"")))</f>
        <v/>
      </c>
      <c r="J3773" s="3" t="str">
        <f t="shared" si="117"/>
        <v/>
      </c>
    </row>
    <row r="3774" spans="1:10" x14ac:dyDescent="0.35">
      <c r="A3774" s="7" t="str">
        <f>IF('Payments Export'!A3778="","",'Payments Export'!A3778)</f>
        <v/>
      </c>
      <c r="B3774" s="7" t="str">
        <f>IF('Payments Export'!A3778="","",'Payments Export'!B3778)</f>
        <v/>
      </c>
      <c r="C3774" s="7" t="str">
        <f>IF(IFERROR(VALUE('Payments Export'!H3778),'Payments Export'!H3778)&lt;&gt;0,IFERROR(VALUE('Payments Export'!H3778),'Payments Export'!H3778),"")</f>
        <v/>
      </c>
      <c r="D3774" s="7" t="str">
        <f>IF('Payments Export'!I3778="","",'Payments Export'!I3778)</f>
        <v/>
      </c>
      <c r="E3774" s="7" t="str">
        <f t="shared" si="116"/>
        <v/>
      </c>
      <c r="F3774" s="7" t="str">
        <f>IF('Payments Export'!A3778="","",'Payments Export'!N3778)</f>
        <v/>
      </c>
      <c r="G3774" s="7" t="str">
        <f>IF('Payments Export'!A3778="","",'Payments Export'!O3778)</f>
        <v/>
      </c>
      <c r="H3774" s="7" t="str">
        <f>IF('Payments Export'!B3778="","",G3774-F3774)</f>
        <v/>
      </c>
      <c r="I3774" s="3" t="str">
        <f>IF(C3774&lt;&gt;"",_xlfn.XLOOKUP(IFERROR(VALUE(C3774),C3774),'Items database'!A:A,'Items database'!B:B),(_xlfn.XLOOKUP(LEFT(E3774,3),Services,Services,"")))</f>
        <v/>
      </c>
      <c r="J3774" s="3" t="str">
        <f t="shared" si="117"/>
        <v/>
      </c>
    </row>
    <row r="3775" spans="1:10" x14ac:dyDescent="0.35">
      <c r="A3775" s="7" t="str">
        <f>IF('Payments Export'!A3779="","",'Payments Export'!A3779)</f>
        <v/>
      </c>
      <c r="B3775" s="7" t="str">
        <f>IF('Payments Export'!A3779="","",'Payments Export'!B3779)</f>
        <v/>
      </c>
      <c r="C3775" s="7" t="str">
        <f>IF(IFERROR(VALUE('Payments Export'!H3779),'Payments Export'!H3779)&lt;&gt;0,IFERROR(VALUE('Payments Export'!H3779),'Payments Export'!H3779),"")</f>
        <v/>
      </c>
      <c r="D3775" s="7" t="str">
        <f>IF('Payments Export'!I3779="","",'Payments Export'!I3779)</f>
        <v/>
      </c>
      <c r="E3775" s="7" t="str">
        <f t="shared" si="116"/>
        <v/>
      </c>
      <c r="F3775" s="7" t="str">
        <f>IF('Payments Export'!A3779="","",'Payments Export'!N3779)</f>
        <v/>
      </c>
      <c r="G3775" s="7" t="str">
        <f>IF('Payments Export'!A3779="","",'Payments Export'!O3779)</f>
        <v/>
      </c>
      <c r="H3775" s="7" t="str">
        <f>IF('Payments Export'!B3779="","",G3775-F3775)</f>
        <v/>
      </c>
      <c r="I3775" s="3" t="str">
        <f>IF(C3775&lt;&gt;"",_xlfn.XLOOKUP(IFERROR(VALUE(C3775),C3775),'Items database'!A:A,'Items database'!B:B),(_xlfn.XLOOKUP(LEFT(E3775,3),Services,Services,"")))</f>
        <v/>
      </c>
      <c r="J3775" s="3" t="str">
        <f t="shared" si="117"/>
        <v/>
      </c>
    </row>
    <row r="3776" spans="1:10" x14ac:dyDescent="0.35">
      <c r="A3776" s="7" t="str">
        <f>IF('Payments Export'!A3780="","",'Payments Export'!A3780)</f>
        <v/>
      </c>
      <c r="B3776" s="7" t="str">
        <f>IF('Payments Export'!A3780="","",'Payments Export'!B3780)</f>
        <v/>
      </c>
      <c r="C3776" s="7" t="str">
        <f>IF(IFERROR(VALUE('Payments Export'!H3780),'Payments Export'!H3780)&lt;&gt;0,IFERROR(VALUE('Payments Export'!H3780),'Payments Export'!H3780),"")</f>
        <v/>
      </c>
      <c r="D3776" s="7" t="str">
        <f>IF('Payments Export'!I3780="","",'Payments Export'!I3780)</f>
        <v/>
      </c>
      <c r="E3776" s="7" t="str">
        <f t="shared" si="116"/>
        <v/>
      </c>
      <c r="F3776" s="7" t="str">
        <f>IF('Payments Export'!A3780="","",'Payments Export'!N3780)</f>
        <v/>
      </c>
      <c r="G3776" s="7" t="str">
        <f>IF('Payments Export'!A3780="","",'Payments Export'!O3780)</f>
        <v/>
      </c>
      <c r="H3776" s="7" t="str">
        <f>IF('Payments Export'!B3780="","",G3776-F3776)</f>
        <v/>
      </c>
      <c r="I3776" s="3" t="str">
        <f>IF(C3776&lt;&gt;"",_xlfn.XLOOKUP(IFERROR(VALUE(C3776),C3776),'Items database'!A:A,'Items database'!B:B),(_xlfn.XLOOKUP(LEFT(E3776,3),Services,Services,"")))</f>
        <v/>
      </c>
      <c r="J3776" s="3" t="str">
        <f t="shared" si="117"/>
        <v/>
      </c>
    </row>
    <row r="3777" spans="1:10" x14ac:dyDescent="0.35">
      <c r="A3777" s="7" t="str">
        <f>IF('Payments Export'!A3781="","",'Payments Export'!A3781)</f>
        <v/>
      </c>
      <c r="B3777" s="7" t="str">
        <f>IF('Payments Export'!A3781="","",'Payments Export'!B3781)</f>
        <v/>
      </c>
      <c r="C3777" s="7" t="str">
        <f>IF(IFERROR(VALUE('Payments Export'!H3781),'Payments Export'!H3781)&lt;&gt;0,IFERROR(VALUE('Payments Export'!H3781),'Payments Export'!H3781),"")</f>
        <v/>
      </c>
      <c r="D3777" s="7" t="str">
        <f>IF('Payments Export'!I3781="","",'Payments Export'!I3781)</f>
        <v/>
      </c>
      <c r="E3777" s="7" t="str">
        <f t="shared" ref="E3777:E3840" si="118">LEFT(D3777,66)</f>
        <v/>
      </c>
      <c r="F3777" s="7" t="str">
        <f>IF('Payments Export'!A3781="","",'Payments Export'!N3781)</f>
        <v/>
      </c>
      <c r="G3777" s="7" t="str">
        <f>IF('Payments Export'!A3781="","",'Payments Export'!O3781)</f>
        <v/>
      </c>
      <c r="H3777" s="7" t="str">
        <f>IF('Payments Export'!B3781="","",G3777-F3777)</f>
        <v/>
      </c>
      <c r="I3777" s="3" t="str">
        <f>IF(C3777&lt;&gt;"",_xlfn.XLOOKUP(IFERROR(VALUE(C3777),C3777),'Items database'!A:A,'Items database'!B:B),(_xlfn.XLOOKUP(LEFT(E3777,3),Services,Services,"")))</f>
        <v/>
      </c>
      <c r="J3777" s="3" t="str">
        <f t="shared" ref="J3777:J3840" si="119">IF(ISNUMBER(F3777)=TRUE,IF(F3777=0,"","GST"),"")</f>
        <v/>
      </c>
    </row>
    <row r="3778" spans="1:10" x14ac:dyDescent="0.35">
      <c r="A3778" s="7" t="str">
        <f>IF('Payments Export'!A3782="","",'Payments Export'!A3782)</f>
        <v/>
      </c>
      <c r="B3778" s="7" t="str">
        <f>IF('Payments Export'!A3782="","",'Payments Export'!B3782)</f>
        <v/>
      </c>
      <c r="C3778" s="7" t="str">
        <f>IF(IFERROR(VALUE('Payments Export'!H3782),'Payments Export'!H3782)&lt;&gt;0,IFERROR(VALUE('Payments Export'!H3782),'Payments Export'!H3782),"")</f>
        <v/>
      </c>
      <c r="D3778" s="7" t="str">
        <f>IF('Payments Export'!I3782="","",'Payments Export'!I3782)</f>
        <v/>
      </c>
      <c r="E3778" s="7" t="str">
        <f t="shared" si="118"/>
        <v/>
      </c>
      <c r="F3778" s="7" t="str">
        <f>IF('Payments Export'!A3782="","",'Payments Export'!N3782)</f>
        <v/>
      </c>
      <c r="G3778" s="7" t="str">
        <f>IF('Payments Export'!A3782="","",'Payments Export'!O3782)</f>
        <v/>
      </c>
      <c r="H3778" s="7" t="str">
        <f>IF('Payments Export'!B3782="","",G3778-F3778)</f>
        <v/>
      </c>
      <c r="I3778" s="3" t="str">
        <f>IF(C3778&lt;&gt;"",_xlfn.XLOOKUP(IFERROR(VALUE(C3778),C3778),'Items database'!A:A,'Items database'!B:B),(_xlfn.XLOOKUP(LEFT(E3778,3),Services,Services,"")))</f>
        <v/>
      </c>
      <c r="J3778" s="3" t="str">
        <f t="shared" si="119"/>
        <v/>
      </c>
    </row>
    <row r="3779" spans="1:10" x14ac:dyDescent="0.35">
      <c r="A3779" s="7" t="str">
        <f>IF('Payments Export'!A3783="","",'Payments Export'!A3783)</f>
        <v/>
      </c>
      <c r="B3779" s="7" t="str">
        <f>IF('Payments Export'!A3783="","",'Payments Export'!B3783)</f>
        <v/>
      </c>
      <c r="C3779" s="7" t="str">
        <f>IF(IFERROR(VALUE('Payments Export'!H3783),'Payments Export'!H3783)&lt;&gt;0,IFERROR(VALUE('Payments Export'!H3783),'Payments Export'!H3783),"")</f>
        <v/>
      </c>
      <c r="D3779" s="7" t="str">
        <f>IF('Payments Export'!I3783="","",'Payments Export'!I3783)</f>
        <v/>
      </c>
      <c r="E3779" s="7" t="str">
        <f t="shared" si="118"/>
        <v/>
      </c>
      <c r="F3779" s="7" t="str">
        <f>IF('Payments Export'!A3783="","",'Payments Export'!N3783)</f>
        <v/>
      </c>
      <c r="G3779" s="7" t="str">
        <f>IF('Payments Export'!A3783="","",'Payments Export'!O3783)</f>
        <v/>
      </c>
      <c r="H3779" s="7" t="str">
        <f>IF('Payments Export'!B3783="","",G3779-F3779)</f>
        <v/>
      </c>
      <c r="I3779" s="3" t="str">
        <f>IF(C3779&lt;&gt;"",_xlfn.XLOOKUP(IFERROR(VALUE(C3779),C3779),'Items database'!A:A,'Items database'!B:B),(_xlfn.XLOOKUP(LEFT(E3779,3),Services,Services,"")))</f>
        <v/>
      </c>
      <c r="J3779" s="3" t="str">
        <f t="shared" si="119"/>
        <v/>
      </c>
    </row>
    <row r="3780" spans="1:10" x14ac:dyDescent="0.35">
      <c r="A3780" s="7" t="str">
        <f>IF('Payments Export'!A3784="","",'Payments Export'!A3784)</f>
        <v/>
      </c>
      <c r="B3780" s="7" t="str">
        <f>IF('Payments Export'!A3784="","",'Payments Export'!B3784)</f>
        <v/>
      </c>
      <c r="C3780" s="7" t="str">
        <f>IF(IFERROR(VALUE('Payments Export'!H3784),'Payments Export'!H3784)&lt;&gt;0,IFERROR(VALUE('Payments Export'!H3784),'Payments Export'!H3784),"")</f>
        <v/>
      </c>
      <c r="D3780" s="7" t="str">
        <f>IF('Payments Export'!I3784="","",'Payments Export'!I3784)</f>
        <v/>
      </c>
      <c r="E3780" s="7" t="str">
        <f t="shared" si="118"/>
        <v/>
      </c>
      <c r="F3780" s="7" t="str">
        <f>IF('Payments Export'!A3784="","",'Payments Export'!N3784)</f>
        <v/>
      </c>
      <c r="G3780" s="7" t="str">
        <f>IF('Payments Export'!A3784="","",'Payments Export'!O3784)</f>
        <v/>
      </c>
      <c r="H3780" s="7" t="str">
        <f>IF('Payments Export'!B3784="","",G3780-F3780)</f>
        <v/>
      </c>
      <c r="I3780" s="3" t="str">
        <f>IF(C3780&lt;&gt;"",_xlfn.XLOOKUP(IFERROR(VALUE(C3780),C3780),'Items database'!A:A,'Items database'!B:B),(_xlfn.XLOOKUP(LEFT(E3780,3),Services,Services,"")))</f>
        <v/>
      </c>
      <c r="J3780" s="3" t="str">
        <f t="shared" si="119"/>
        <v/>
      </c>
    </row>
    <row r="3781" spans="1:10" x14ac:dyDescent="0.35">
      <c r="A3781" s="7" t="str">
        <f>IF('Payments Export'!A3785="","",'Payments Export'!A3785)</f>
        <v/>
      </c>
      <c r="B3781" s="7" t="str">
        <f>IF('Payments Export'!A3785="","",'Payments Export'!B3785)</f>
        <v/>
      </c>
      <c r="C3781" s="7" t="str">
        <f>IF(IFERROR(VALUE('Payments Export'!H3785),'Payments Export'!H3785)&lt;&gt;0,IFERROR(VALUE('Payments Export'!H3785),'Payments Export'!H3785),"")</f>
        <v/>
      </c>
      <c r="D3781" s="7" t="str">
        <f>IF('Payments Export'!I3785="","",'Payments Export'!I3785)</f>
        <v/>
      </c>
      <c r="E3781" s="7" t="str">
        <f t="shared" si="118"/>
        <v/>
      </c>
      <c r="F3781" s="7" t="str">
        <f>IF('Payments Export'!A3785="","",'Payments Export'!N3785)</f>
        <v/>
      </c>
      <c r="G3781" s="7" t="str">
        <f>IF('Payments Export'!A3785="","",'Payments Export'!O3785)</f>
        <v/>
      </c>
      <c r="H3781" s="7" t="str">
        <f>IF('Payments Export'!B3785="","",G3781-F3781)</f>
        <v/>
      </c>
      <c r="I3781" s="3" t="str">
        <f>IF(C3781&lt;&gt;"",_xlfn.XLOOKUP(IFERROR(VALUE(C3781),C3781),'Items database'!A:A,'Items database'!B:B),(_xlfn.XLOOKUP(LEFT(E3781,3),Services,Services,"")))</f>
        <v/>
      </c>
      <c r="J3781" s="3" t="str">
        <f t="shared" si="119"/>
        <v/>
      </c>
    </row>
    <row r="3782" spans="1:10" x14ac:dyDescent="0.35">
      <c r="A3782" s="7" t="str">
        <f>IF('Payments Export'!A3786="","",'Payments Export'!A3786)</f>
        <v/>
      </c>
      <c r="B3782" s="7" t="str">
        <f>IF('Payments Export'!A3786="","",'Payments Export'!B3786)</f>
        <v/>
      </c>
      <c r="C3782" s="7" t="str">
        <f>IF(IFERROR(VALUE('Payments Export'!H3786),'Payments Export'!H3786)&lt;&gt;0,IFERROR(VALUE('Payments Export'!H3786),'Payments Export'!H3786),"")</f>
        <v/>
      </c>
      <c r="D3782" s="7" t="str">
        <f>IF('Payments Export'!I3786="","",'Payments Export'!I3786)</f>
        <v/>
      </c>
      <c r="E3782" s="7" t="str">
        <f t="shared" si="118"/>
        <v/>
      </c>
      <c r="F3782" s="7" t="str">
        <f>IF('Payments Export'!A3786="","",'Payments Export'!N3786)</f>
        <v/>
      </c>
      <c r="G3782" s="7" t="str">
        <f>IF('Payments Export'!A3786="","",'Payments Export'!O3786)</f>
        <v/>
      </c>
      <c r="H3782" s="7" t="str">
        <f>IF('Payments Export'!B3786="","",G3782-F3782)</f>
        <v/>
      </c>
      <c r="I3782" s="3" t="str">
        <f>IF(C3782&lt;&gt;"",_xlfn.XLOOKUP(IFERROR(VALUE(C3782),C3782),'Items database'!A:A,'Items database'!B:B),(_xlfn.XLOOKUP(LEFT(E3782,3),Services,Services,"")))</f>
        <v/>
      </c>
      <c r="J3782" s="3" t="str">
        <f t="shared" si="119"/>
        <v/>
      </c>
    </row>
    <row r="3783" spans="1:10" x14ac:dyDescent="0.35">
      <c r="A3783" s="7" t="str">
        <f>IF('Payments Export'!A3787="","",'Payments Export'!A3787)</f>
        <v/>
      </c>
      <c r="B3783" s="7" t="str">
        <f>IF('Payments Export'!A3787="","",'Payments Export'!B3787)</f>
        <v/>
      </c>
      <c r="C3783" s="7" t="str">
        <f>IF(IFERROR(VALUE('Payments Export'!H3787),'Payments Export'!H3787)&lt;&gt;0,IFERROR(VALUE('Payments Export'!H3787),'Payments Export'!H3787),"")</f>
        <v/>
      </c>
      <c r="D3783" s="7" t="str">
        <f>IF('Payments Export'!I3787="","",'Payments Export'!I3787)</f>
        <v/>
      </c>
      <c r="E3783" s="7" t="str">
        <f t="shared" si="118"/>
        <v/>
      </c>
      <c r="F3783" s="7" t="str">
        <f>IF('Payments Export'!A3787="","",'Payments Export'!N3787)</f>
        <v/>
      </c>
      <c r="G3783" s="7" t="str">
        <f>IF('Payments Export'!A3787="","",'Payments Export'!O3787)</f>
        <v/>
      </c>
      <c r="H3783" s="7" t="str">
        <f>IF('Payments Export'!B3787="","",G3783-F3783)</f>
        <v/>
      </c>
      <c r="I3783" s="3" t="str">
        <f>IF(C3783&lt;&gt;"",_xlfn.XLOOKUP(IFERROR(VALUE(C3783),C3783),'Items database'!A:A,'Items database'!B:B),(_xlfn.XLOOKUP(LEFT(E3783,3),Services,Services,"")))</f>
        <v/>
      </c>
      <c r="J3783" s="3" t="str">
        <f t="shared" si="119"/>
        <v/>
      </c>
    </row>
    <row r="3784" spans="1:10" x14ac:dyDescent="0.35">
      <c r="A3784" s="7" t="str">
        <f>IF('Payments Export'!A3788="","",'Payments Export'!A3788)</f>
        <v/>
      </c>
      <c r="B3784" s="7" t="str">
        <f>IF('Payments Export'!A3788="","",'Payments Export'!B3788)</f>
        <v/>
      </c>
      <c r="C3784" s="7" t="str">
        <f>IF(IFERROR(VALUE('Payments Export'!H3788),'Payments Export'!H3788)&lt;&gt;0,IFERROR(VALUE('Payments Export'!H3788),'Payments Export'!H3788),"")</f>
        <v/>
      </c>
      <c r="D3784" s="7" t="str">
        <f>IF('Payments Export'!I3788="","",'Payments Export'!I3788)</f>
        <v/>
      </c>
      <c r="E3784" s="7" t="str">
        <f t="shared" si="118"/>
        <v/>
      </c>
      <c r="F3784" s="7" t="str">
        <f>IF('Payments Export'!A3788="","",'Payments Export'!N3788)</f>
        <v/>
      </c>
      <c r="G3784" s="7" t="str">
        <f>IF('Payments Export'!A3788="","",'Payments Export'!O3788)</f>
        <v/>
      </c>
      <c r="H3784" s="7" t="str">
        <f>IF('Payments Export'!B3788="","",G3784-F3784)</f>
        <v/>
      </c>
      <c r="I3784" s="3" t="str">
        <f>IF(C3784&lt;&gt;"",_xlfn.XLOOKUP(IFERROR(VALUE(C3784),C3784),'Items database'!A:A,'Items database'!B:B),(_xlfn.XLOOKUP(LEFT(E3784,3),Services,Services,"")))</f>
        <v/>
      </c>
      <c r="J3784" s="3" t="str">
        <f t="shared" si="119"/>
        <v/>
      </c>
    </row>
    <row r="3785" spans="1:10" x14ac:dyDescent="0.35">
      <c r="A3785" s="7" t="str">
        <f>IF('Payments Export'!A3789="","",'Payments Export'!A3789)</f>
        <v/>
      </c>
      <c r="B3785" s="7" t="str">
        <f>IF('Payments Export'!A3789="","",'Payments Export'!B3789)</f>
        <v/>
      </c>
      <c r="C3785" s="7" t="str">
        <f>IF(IFERROR(VALUE('Payments Export'!H3789),'Payments Export'!H3789)&lt;&gt;0,IFERROR(VALUE('Payments Export'!H3789),'Payments Export'!H3789),"")</f>
        <v/>
      </c>
      <c r="D3785" s="7" t="str">
        <f>IF('Payments Export'!I3789="","",'Payments Export'!I3789)</f>
        <v/>
      </c>
      <c r="E3785" s="7" t="str">
        <f t="shared" si="118"/>
        <v/>
      </c>
      <c r="F3785" s="7" t="str">
        <f>IF('Payments Export'!A3789="","",'Payments Export'!N3789)</f>
        <v/>
      </c>
      <c r="G3785" s="7" t="str">
        <f>IF('Payments Export'!A3789="","",'Payments Export'!O3789)</f>
        <v/>
      </c>
      <c r="H3785" s="7" t="str">
        <f>IF('Payments Export'!B3789="","",G3785-F3785)</f>
        <v/>
      </c>
      <c r="I3785" s="3" t="str">
        <f>IF(C3785&lt;&gt;"",_xlfn.XLOOKUP(IFERROR(VALUE(C3785),C3785),'Items database'!A:A,'Items database'!B:B),(_xlfn.XLOOKUP(LEFT(E3785,3),Services,Services,"")))</f>
        <v/>
      </c>
      <c r="J3785" s="3" t="str">
        <f t="shared" si="119"/>
        <v/>
      </c>
    </row>
    <row r="3786" spans="1:10" x14ac:dyDescent="0.35">
      <c r="A3786" s="7" t="str">
        <f>IF('Payments Export'!A3790="","",'Payments Export'!A3790)</f>
        <v/>
      </c>
      <c r="B3786" s="7" t="str">
        <f>IF('Payments Export'!A3790="","",'Payments Export'!B3790)</f>
        <v/>
      </c>
      <c r="C3786" s="7" t="str">
        <f>IF(IFERROR(VALUE('Payments Export'!H3790),'Payments Export'!H3790)&lt;&gt;0,IFERROR(VALUE('Payments Export'!H3790),'Payments Export'!H3790),"")</f>
        <v/>
      </c>
      <c r="D3786" s="7" t="str">
        <f>IF('Payments Export'!I3790="","",'Payments Export'!I3790)</f>
        <v/>
      </c>
      <c r="E3786" s="7" t="str">
        <f t="shared" si="118"/>
        <v/>
      </c>
      <c r="F3786" s="7" t="str">
        <f>IF('Payments Export'!A3790="","",'Payments Export'!N3790)</f>
        <v/>
      </c>
      <c r="G3786" s="7" t="str">
        <f>IF('Payments Export'!A3790="","",'Payments Export'!O3790)</f>
        <v/>
      </c>
      <c r="H3786" s="7" t="str">
        <f>IF('Payments Export'!B3790="","",G3786-F3786)</f>
        <v/>
      </c>
      <c r="I3786" s="3" t="str">
        <f>IF(C3786&lt;&gt;"",_xlfn.XLOOKUP(IFERROR(VALUE(C3786),C3786),'Items database'!A:A,'Items database'!B:B),(_xlfn.XLOOKUP(LEFT(E3786,3),Services,Services,"")))</f>
        <v/>
      </c>
      <c r="J3786" s="3" t="str">
        <f t="shared" si="119"/>
        <v/>
      </c>
    </row>
    <row r="3787" spans="1:10" x14ac:dyDescent="0.35">
      <c r="A3787" s="7" t="str">
        <f>IF('Payments Export'!A3791="","",'Payments Export'!A3791)</f>
        <v/>
      </c>
      <c r="B3787" s="7" t="str">
        <f>IF('Payments Export'!A3791="","",'Payments Export'!B3791)</f>
        <v/>
      </c>
      <c r="C3787" s="7" t="str">
        <f>IF(IFERROR(VALUE('Payments Export'!H3791),'Payments Export'!H3791)&lt;&gt;0,IFERROR(VALUE('Payments Export'!H3791),'Payments Export'!H3791),"")</f>
        <v/>
      </c>
      <c r="D3787" s="7" t="str">
        <f>IF('Payments Export'!I3791="","",'Payments Export'!I3791)</f>
        <v/>
      </c>
      <c r="E3787" s="7" t="str">
        <f t="shared" si="118"/>
        <v/>
      </c>
      <c r="F3787" s="7" t="str">
        <f>IF('Payments Export'!A3791="","",'Payments Export'!N3791)</f>
        <v/>
      </c>
      <c r="G3787" s="7" t="str">
        <f>IF('Payments Export'!A3791="","",'Payments Export'!O3791)</f>
        <v/>
      </c>
      <c r="H3787" s="7" t="str">
        <f>IF('Payments Export'!B3791="","",G3787-F3787)</f>
        <v/>
      </c>
      <c r="I3787" s="3" t="str">
        <f>IF(C3787&lt;&gt;"",_xlfn.XLOOKUP(IFERROR(VALUE(C3787),C3787),'Items database'!A:A,'Items database'!B:B),(_xlfn.XLOOKUP(LEFT(E3787,3),Services,Services,"")))</f>
        <v/>
      </c>
      <c r="J3787" s="3" t="str">
        <f t="shared" si="119"/>
        <v/>
      </c>
    </row>
    <row r="3788" spans="1:10" x14ac:dyDescent="0.35">
      <c r="A3788" s="7" t="str">
        <f>IF('Payments Export'!A3792="","",'Payments Export'!A3792)</f>
        <v/>
      </c>
      <c r="B3788" s="7" t="str">
        <f>IF('Payments Export'!A3792="","",'Payments Export'!B3792)</f>
        <v/>
      </c>
      <c r="C3788" s="7" t="str">
        <f>IF(IFERROR(VALUE('Payments Export'!H3792),'Payments Export'!H3792)&lt;&gt;0,IFERROR(VALUE('Payments Export'!H3792),'Payments Export'!H3792),"")</f>
        <v/>
      </c>
      <c r="D3788" s="7" t="str">
        <f>IF('Payments Export'!I3792="","",'Payments Export'!I3792)</f>
        <v/>
      </c>
      <c r="E3788" s="7" t="str">
        <f t="shared" si="118"/>
        <v/>
      </c>
      <c r="F3788" s="7" t="str">
        <f>IF('Payments Export'!A3792="","",'Payments Export'!N3792)</f>
        <v/>
      </c>
      <c r="G3788" s="7" t="str">
        <f>IF('Payments Export'!A3792="","",'Payments Export'!O3792)</f>
        <v/>
      </c>
      <c r="H3788" s="7" t="str">
        <f>IF('Payments Export'!B3792="","",G3788-F3788)</f>
        <v/>
      </c>
      <c r="I3788" s="3" t="str">
        <f>IF(C3788&lt;&gt;"",_xlfn.XLOOKUP(IFERROR(VALUE(C3788),C3788),'Items database'!A:A,'Items database'!B:B),(_xlfn.XLOOKUP(LEFT(E3788,3),Services,Services,"")))</f>
        <v/>
      </c>
      <c r="J3788" s="3" t="str">
        <f t="shared" si="119"/>
        <v/>
      </c>
    </row>
    <row r="3789" spans="1:10" x14ac:dyDescent="0.35">
      <c r="A3789" s="7" t="str">
        <f>IF('Payments Export'!A3793="","",'Payments Export'!A3793)</f>
        <v/>
      </c>
      <c r="B3789" s="7" t="str">
        <f>IF('Payments Export'!A3793="","",'Payments Export'!B3793)</f>
        <v/>
      </c>
      <c r="C3789" s="7" t="str">
        <f>IF(IFERROR(VALUE('Payments Export'!H3793),'Payments Export'!H3793)&lt;&gt;0,IFERROR(VALUE('Payments Export'!H3793),'Payments Export'!H3793),"")</f>
        <v/>
      </c>
      <c r="D3789" s="7" t="str">
        <f>IF('Payments Export'!I3793="","",'Payments Export'!I3793)</f>
        <v/>
      </c>
      <c r="E3789" s="7" t="str">
        <f t="shared" si="118"/>
        <v/>
      </c>
      <c r="F3789" s="7" t="str">
        <f>IF('Payments Export'!A3793="","",'Payments Export'!N3793)</f>
        <v/>
      </c>
      <c r="G3789" s="7" t="str">
        <f>IF('Payments Export'!A3793="","",'Payments Export'!O3793)</f>
        <v/>
      </c>
      <c r="H3789" s="7" t="str">
        <f>IF('Payments Export'!B3793="","",G3789-F3789)</f>
        <v/>
      </c>
      <c r="I3789" s="3" t="str">
        <f>IF(C3789&lt;&gt;"",_xlfn.XLOOKUP(IFERROR(VALUE(C3789),C3789),'Items database'!A:A,'Items database'!B:B),(_xlfn.XLOOKUP(LEFT(E3789,3),Services,Services,"")))</f>
        <v/>
      </c>
      <c r="J3789" s="3" t="str">
        <f t="shared" si="119"/>
        <v/>
      </c>
    </row>
    <row r="3790" spans="1:10" x14ac:dyDescent="0.35">
      <c r="A3790" s="7" t="str">
        <f>IF('Payments Export'!A3794="","",'Payments Export'!A3794)</f>
        <v/>
      </c>
      <c r="B3790" s="7" t="str">
        <f>IF('Payments Export'!A3794="","",'Payments Export'!B3794)</f>
        <v/>
      </c>
      <c r="C3790" s="7" t="str">
        <f>IF(IFERROR(VALUE('Payments Export'!H3794),'Payments Export'!H3794)&lt;&gt;0,IFERROR(VALUE('Payments Export'!H3794),'Payments Export'!H3794),"")</f>
        <v/>
      </c>
      <c r="D3790" s="7" t="str">
        <f>IF('Payments Export'!I3794="","",'Payments Export'!I3794)</f>
        <v/>
      </c>
      <c r="E3790" s="7" t="str">
        <f t="shared" si="118"/>
        <v/>
      </c>
      <c r="F3790" s="7" t="str">
        <f>IF('Payments Export'!A3794="","",'Payments Export'!N3794)</f>
        <v/>
      </c>
      <c r="G3790" s="7" t="str">
        <f>IF('Payments Export'!A3794="","",'Payments Export'!O3794)</f>
        <v/>
      </c>
      <c r="H3790" s="7" t="str">
        <f>IF('Payments Export'!B3794="","",G3790-F3790)</f>
        <v/>
      </c>
      <c r="I3790" s="3" t="str">
        <f>IF(C3790&lt;&gt;"",_xlfn.XLOOKUP(IFERROR(VALUE(C3790),C3790),'Items database'!A:A,'Items database'!B:B),(_xlfn.XLOOKUP(LEFT(E3790,3),Services,Services,"")))</f>
        <v/>
      </c>
      <c r="J3790" s="3" t="str">
        <f t="shared" si="119"/>
        <v/>
      </c>
    </row>
    <row r="3791" spans="1:10" x14ac:dyDescent="0.35">
      <c r="A3791" s="7" t="str">
        <f>IF('Payments Export'!A3795="","",'Payments Export'!A3795)</f>
        <v/>
      </c>
      <c r="B3791" s="7" t="str">
        <f>IF('Payments Export'!A3795="","",'Payments Export'!B3795)</f>
        <v/>
      </c>
      <c r="C3791" s="7" t="str">
        <f>IF(IFERROR(VALUE('Payments Export'!H3795),'Payments Export'!H3795)&lt;&gt;0,IFERROR(VALUE('Payments Export'!H3795),'Payments Export'!H3795),"")</f>
        <v/>
      </c>
      <c r="D3791" s="7" t="str">
        <f>IF('Payments Export'!I3795="","",'Payments Export'!I3795)</f>
        <v/>
      </c>
      <c r="E3791" s="7" t="str">
        <f t="shared" si="118"/>
        <v/>
      </c>
      <c r="F3791" s="7" t="str">
        <f>IF('Payments Export'!A3795="","",'Payments Export'!N3795)</f>
        <v/>
      </c>
      <c r="G3791" s="7" t="str">
        <f>IF('Payments Export'!A3795="","",'Payments Export'!O3795)</f>
        <v/>
      </c>
      <c r="H3791" s="7" t="str">
        <f>IF('Payments Export'!B3795="","",G3791-F3791)</f>
        <v/>
      </c>
      <c r="I3791" s="3" t="str">
        <f>IF(C3791&lt;&gt;"",_xlfn.XLOOKUP(IFERROR(VALUE(C3791),C3791),'Items database'!A:A,'Items database'!B:B),(_xlfn.XLOOKUP(LEFT(E3791,3),Services,Services,"")))</f>
        <v/>
      </c>
      <c r="J3791" s="3" t="str">
        <f t="shared" si="119"/>
        <v/>
      </c>
    </row>
    <row r="3792" spans="1:10" x14ac:dyDescent="0.35">
      <c r="A3792" s="7" t="str">
        <f>IF('Payments Export'!A3796="","",'Payments Export'!A3796)</f>
        <v/>
      </c>
      <c r="B3792" s="7" t="str">
        <f>IF('Payments Export'!A3796="","",'Payments Export'!B3796)</f>
        <v/>
      </c>
      <c r="C3792" s="7" t="str">
        <f>IF(IFERROR(VALUE('Payments Export'!H3796),'Payments Export'!H3796)&lt;&gt;0,IFERROR(VALUE('Payments Export'!H3796),'Payments Export'!H3796),"")</f>
        <v/>
      </c>
      <c r="D3792" s="7" t="str">
        <f>IF('Payments Export'!I3796="","",'Payments Export'!I3796)</f>
        <v/>
      </c>
      <c r="E3792" s="7" t="str">
        <f t="shared" si="118"/>
        <v/>
      </c>
      <c r="F3792" s="7" t="str">
        <f>IF('Payments Export'!A3796="","",'Payments Export'!N3796)</f>
        <v/>
      </c>
      <c r="G3792" s="7" t="str">
        <f>IF('Payments Export'!A3796="","",'Payments Export'!O3796)</f>
        <v/>
      </c>
      <c r="H3792" s="7" t="str">
        <f>IF('Payments Export'!B3796="","",G3792-F3792)</f>
        <v/>
      </c>
      <c r="I3792" s="3" t="str">
        <f>IF(C3792&lt;&gt;"",_xlfn.XLOOKUP(IFERROR(VALUE(C3792),C3792),'Items database'!A:A,'Items database'!B:B),(_xlfn.XLOOKUP(LEFT(E3792,3),Services,Services,"")))</f>
        <v/>
      </c>
      <c r="J3792" s="3" t="str">
        <f t="shared" si="119"/>
        <v/>
      </c>
    </row>
    <row r="3793" spans="1:10" x14ac:dyDescent="0.35">
      <c r="A3793" s="7" t="str">
        <f>IF('Payments Export'!A3797="","",'Payments Export'!A3797)</f>
        <v/>
      </c>
      <c r="B3793" s="7" t="str">
        <f>IF('Payments Export'!A3797="","",'Payments Export'!B3797)</f>
        <v/>
      </c>
      <c r="C3793" s="7" t="str">
        <f>IF(IFERROR(VALUE('Payments Export'!H3797),'Payments Export'!H3797)&lt;&gt;0,IFERROR(VALUE('Payments Export'!H3797),'Payments Export'!H3797),"")</f>
        <v/>
      </c>
      <c r="D3793" s="7" t="str">
        <f>IF('Payments Export'!I3797="","",'Payments Export'!I3797)</f>
        <v/>
      </c>
      <c r="E3793" s="7" t="str">
        <f t="shared" si="118"/>
        <v/>
      </c>
      <c r="F3793" s="7" t="str">
        <f>IF('Payments Export'!A3797="","",'Payments Export'!N3797)</f>
        <v/>
      </c>
      <c r="G3793" s="7" t="str">
        <f>IF('Payments Export'!A3797="","",'Payments Export'!O3797)</f>
        <v/>
      </c>
      <c r="H3793" s="7" t="str">
        <f>IF('Payments Export'!B3797="","",G3793-F3793)</f>
        <v/>
      </c>
      <c r="I3793" s="3" t="str">
        <f>IF(C3793&lt;&gt;"",_xlfn.XLOOKUP(IFERROR(VALUE(C3793),C3793),'Items database'!A:A,'Items database'!B:B),(_xlfn.XLOOKUP(LEFT(E3793,3),Services,Services,"")))</f>
        <v/>
      </c>
      <c r="J3793" s="3" t="str">
        <f t="shared" si="119"/>
        <v/>
      </c>
    </row>
    <row r="3794" spans="1:10" x14ac:dyDescent="0.35">
      <c r="A3794" s="7" t="str">
        <f>IF('Payments Export'!A3798="","",'Payments Export'!A3798)</f>
        <v/>
      </c>
      <c r="B3794" s="7" t="str">
        <f>IF('Payments Export'!A3798="","",'Payments Export'!B3798)</f>
        <v/>
      </c>
      <c r="C3794" s="7" t="str">
        <f>IF(IFERROR(VALUE('Payments Export'!H3798),'Payments Export'!H3798)&lt;&gt;0,IFERROR(VALUE('Payments Export'!H3798),'Payments Export'!H3798),"")</f>
        <v/>
      </c>
      <c r="D3794" s="7" t="str">
        <f>IF('Payments Export'!I3798="","",'Payments Export'!I3798)</f>
        <v/>
      </c>
      <c r="E3794" s="7" t="str">
        <f t="shared" si="118"/>
        <v/>
      </c>
      <c r="F3794" s="7" t="str">
        <f>IF('Payments Export'!A3798="","",'Payments Export'!N3798)</f>
        <v/>
      </c>
      <c r="G3794" s="7" t="str">
        <f>IF('Payments Export'!A3798="","",'Payments Export'!O3798)</f>
        <v/>
      </c>
      <c r="H3794" s="7" t="str">
        <f>IF('Payments Export'!B3798="","",G3794-F3794)</f>
        <v/>
      </c>
      <c r="I3794" s="3" t="str">
        <f>IF(C3794&lt;&gt;"",_xlfn.XLOOKUP(IFERROR(VALUE(C3794),C3794),'Items database'!A:A,'Items database'!B:B),(_xlfn.XLOOKUP(LEFT(E3794,3),Services,Services,"")))</f>
        <v/>
      </c>
      <c r="J3794" s="3" t="str">
        <f t="shared" si="119"/>
        <v/>
      </c>
    </row>
    <row r="3795" spans="1:10" x14ac:dyDescent="0.35">
      <c r="A3795" s="7" t="str">
        <f>IF('Payments Export'!A3799="","",'Payments Export'!A3799)</f>
        <v/>
      </c>
      <c r="B3795" s="7" t="str">
        <f>IF('Payments Export'!A3799="","",'Payments Export'!B3799)</f>
        <v/>
      </c>
      <c r="C3795" s="7" t="str">
        <f>IF(IFERROR(VALUE('Payments Export'!H3799),'Payments Export'!H3799)&lt;&gt;0,IFERROR(VALUE('Payments Export'!H3799),'Payments Export'!H3799),"")</f>
        <v/>
      </c>
      <c r="D3795" s="7" t="str">
        <f>IF('Payments Export'!I3799="","",'Payments Export'!I3799)</f>
        <v/>
      </c>
      <c r="E3795" s="7" t="str">
        <f t="shared" si="118"/>
        <v/>
      </c>
      <c r="F3795" s="7" t="str">
        <f>IF('Payments Export'!A3799="","",'Payments Export'!N3799)</f>
        <v/>
      </c>
      <c r="G3795" s="7" t="str">
        <f>IF('Payments Export'!A3799="","",'Payments Export'!O3799)</f>
        <v/>
      </c>
      <c r="H3795" s="7" t="str">
        <f>IF('Payments Export'!B3799="","",G3795-F3795)</f>
        <v/>
      </c>
      <c r="I3795" s="3" t="str">
        <f>IF(C3795&lt;&gt;"",_xlfn.XLOOKUP(IFERROR(VALUE(C3795),C3795),'Items database'!A:A,'Items database'!B:B),(_xlfn.XLOOKUP(LEFT(E3795,3),Services,Services,"")))</f>
        <v/>
      </c>
      <c r="J3795" s="3" t="str">
        <f t="shared" si="119"/>
        <v/>
      </c>
    </row>
    <row r="3796" spans="1:10" x14ac:dyDescent="0.35">
      <c r="A3796" s="7" t="str">
        <f>IF('Payments Export'!A3800="","",'Payments Export'!A3800)</f>
        <v/>
      </c>
      <c r="B3796" s="7" t="str">
        <f>IF('Payments Export'!A3800="","",'Payments Export'!B3800)</f>
        <v/>
      </c>
      <c r="C3796" s="7" t="str">
        <f>IF(IFERROR(VALUE('Payments Export'!H3800),'Payments Export'!H3800)&lt;&gt;0,IFERROR(VALUE('Payments Export'!H3800),'Payments Export'!H3800),"")</f>
        <v/>
      </c>
      <c r="D3796" s="7" t="str">
        <f>IF('Payments Export'!I3800="","",'Payments Export'!I3800)</f>
        <v/>
      </c>
      <c r="E3796" s="7" t="str">
        <f t="shared" si="118"/>
        <v/>
      </c>
      <c r="F3796" s="7" t="str">
        <f>IF('Payments Export'!A3800="","",'Payments Export'!N3800)</f>
        <v/>
      </c>
      <c r="G3796" s="7" t="str">
        <f>IF('Payments Export'!A3800="","",'Payments Export'!O3800)</f>
        <v/>
      </c>
      <c r="H3796" s="7" t="str">
        <f>IF('Payments Export'!B3800="","",G3796-F3796)</f>
        <v/>
      </c>
      <c r="I3796" s="3" t="str">
        <f>IF(C3796&lt;&gt;"",_xlfn.XLOOKUP(IFERROR(VALUE(C3796),C3796),'Items database'!A:A,'Items database'!B:B),(_xlfn.XLOOKUP(LEFT(E3796,3),Services,Services,"")))</f>
        <v/>
      </c>
      <c r="J3796" s="3" t="str">
        <f t="shared" si="119"/>
        <v/>
      </c>
    </row>
    <row r="3797" spans="1:10" x14ac:dyDescent="0.35">
      <c r="A3797" s="7" t="str">
        <f>IF('Payments Export'!A3801="","",'Payments Export'!A3801)</f>
        <v/>
      </c>
      <c r="B3797" s="7" t="str">
        <f>IF('Payments Export'!A3801="","",'Payments Export'!B3801)</f>
        <v/>
      </c>
      <c r="C3797" s="7" t="str">
        <f>IF(IFERROR(VALUE('Payments Export'!H3801),'Payments Export'!H3801)&lt;&gt;0,IFERROR(VALUE('Payments Export'!H3801),'Payments Export'!H3801),"")</f>
        <v/>
      </c>
      <c r="D3797" s="7" t="str">
        <f>IF('Payments Export'!I3801="","",'Payments Export'!I3801)</f>
        <v/>
      </c>
      <c r="E3797" s="7" t="str">
        <f t="shared" si="118"/>
        <v/>
      </c>
      <c r="F3797" s="7" t="str">
        <f>IF('Payments Export'!A3801="","",'Payments Export'!N3801)</f>
        <v/>
      </c>
      <c r="G3797" s="7" t="str">
        <f>IF('Payments Export'!A3801="","",'Payments Export'!O3801)</f>
        <v/>
      </c>
      <c r="H3797" s="7" t="str">
        <f>IF('Payments Export'!B3801="","",G3797-F3797)</f>
        <v/>
      </c>
      <c r="I3797" s="3" t="str">
        <f>IF(C3797&lt;&gt;"",_xlfn.XLOOKUP(IFERROR(VALUE(C3797),C3797),'Items database'!A:A,'Items database'!B:B),(_xlfn.XLOOKUP(LEFT(E3797,3),Services,Services,"")))</f>
        <v/>
      </c>
      <c r="J3797" s="3" t="str">
        <f t="shared" si="119"/>
        <v/>
      </c>
    </row>
    <row r="3798" spans="1:10" x14ac:dyDescent="0.35">
      <c r="A3798" s="7" t="str">
        <f>IF('Payments Export'!A3802="","",'Payments Export'!A3802)</f>
        <v/>
      </c>
      <c r="B3798" s="7" t="str">
        <f>IF('Payments Export'!A3802="","",'Payments Export'!B3802)</f>
        <v/>
      </c>
      <c r="C3798" s="7" t="str">
        <f>IF(IFERROR(VALUE('Payments Export'!H3802),'Payments Export'!H3802)&lt;&gt;0,IFERROR(VALUE('Payments Export'!H3802),'Payments Export'!H3802),"")</f>
        <v/>
      </c>
      <c r="D3798" s="7" t="str">
        <f>IF('Payments Export'!I3802="","",'Payments Export'!I3802)</f>
        <v/>
      </c>
      <c r="E3798" s="7" t="str">
        <f t="shared" si="118"/>
        <v/>
      </c>
      <c r="F3798" s="7" t="str">
        <f>IF('Payments Export'!A3802="","",'Payments Export'!N3802)</f>
        <v/>
      </c>
      <c r="G3798" s="7" t="str">
        <f>IF('Payments Export'!A3802="","",'Payments Export'!O3802)</f>
        <v/>
      </c>
      <c r="H3798" s="7" t="str">
        <f>IF('Payments Export'!B3802="","",G3798-F3798)</f>
        <v/>
      </c>
      <c r="I3798" s="3" t="str">
        <f>IF(C3798&lt;&gt;"",_xlfn.XLOOKUP(IFERROR(VALUE(C3798),C3798),'Items database'!A:A,'Items database'!B:B),(_xlfn.XLOOKUP(LEFT(E3798,3),Services,Services,"")))</f>
        <v/>
      </c>
      <c r="J3798" s="3" t="str">
        <f t="shared" si="119"/>
        <v/>
      </c>
    </row>
    <row r="3799" spans="1:10" x14ac:dyDescent="0.35">
      <c r="A3799" s="7" t="str">
        <f>IF('Payments Export'!A3803="","",'Payments Export'!A3803)</f>
        <v/>
      </c>
      <c r="B3799" s="7" t="str">
        <f>IF('Payments Export'!A3803="","",'Payments Export'!B3803)</f>
        <v/>
      </c>
      <c r="C3799" s="7" t="str">
        <f>IF(IFERROR(VALUE('Payments Export'!H3803),'Payments Export'!H3803)&lt;&gt;0,IFERROR(VALUE('Payments Export'!H3803),'Payments Export'!H3803),"")</f>
        <v/>
      </c>
      <c r="D3799" s="7" t="str">
        <f>IF('Payments Export'!I3803="","",'Payments Export'!I3803)</f>
        <v/>
      </c>
      <c r="E3799" s="7" t="str">
        <f t="shared" si="118"/>
        <v/>
      </c>
      <c r="F3799" s="7" t="str">
        <f>IF('Payments Export'!A3803="","",'Payments Export'!N3803)</f>
        <v/>
      </c>
      <c r="G3799" s="7" t="str">
        <f>IF('Payments Export'!A3803="","",'Payments Export'!O3803)</f>
        <v/>
      </c>
      <c r="H3799" s="7" t="str">
        <f>IF('Payments Export'!B3803="","",G3799-F3799)</f>
        <v/>
      </c>
      <c r="I3799" s="3" t="str">
        <f>IF(C3799&lt;&gt;"",_xlfn.XLOOKUP(IFERROR(VALUE(C3799),C3799),'Items database'!A:A,'Items database'!B:B),(_xlfn.XLOOKUP(LEFT(E3799,3),Services,Services,"")))</f>
        <v/>
      </c>
      <c r="J3799" s="3" t="str">
        <f t="shared" si="119"/>
        <v/>
      </c>
    </row>
    <row r="3800" spans="1:10" x14ac:dyDescent="0.35">
      <c r="A3800" s="7" t="str">
        <f>IF('Payments Export'!A3804="","",'Payments Export'!A3804)</f>
        <v/>
      </c>
      <c r="B3800" s="7" t="str">
        <f>IF('Payments Export'!A3804="","",'Payments Export'!B3804)</f>
        <v/>
      </c>
      <c r="C3800" s="7" t="str">
        <f>IF(IFERROR(VALUE('Payments Export'!H3804),'Payments Export'!H3804)&lt;&gt;0,IFERROR(VALUE('Payments Export'!H3804),'Payments Export'!H3804),"")</f>
        <v/>
      </c>
      <c r="D3800" s="7" t="str">
        <f>IF('Payments Export'!I3804="","",'Payments Export'!I3804)</f>
        <v/>
      </c>
      <c r="E3800" s="7" t="str">
        <f t="shared" si="118"/>
        <v/>
      </c>
      <c r="F3800" s="7" t="str">
        <f>IF('Payments Export'!A3804="","",'Payments Export'!N3804)</f>
        <v/>
      </c>
      <c r="G3800" s="7" t="str">
        <f>IF('Payments Export'!A3804="","",'Payments Export'!O3804)</f>
        <v/>
      </c>
      <c r="H3800" s="7" t="str">
        <f>IF('Payments Export'!B3804="","",G3800-F3800)</f>
        <v/>
      </c>
      <c r="I3800" s="3" t="str">
        <f>IF(C3800&lt;&gt;"",_xlfn.XLOOKUP(IFERROR(VALUE(C3800),C3800),'Items database'!A:A,'Items database'!B:B),(_xlfn.XLOOKUP(LEFT(E3800,3),Services,Services,"")))</f>
        <v/>
      </c>
      <c r="J3800" s="3" t="str">
        <f t="shared" si="119"/>
        <v/>
      </c>
    </row>
    <row r="3801" spans="1:10" x14ac:dyDescent="0.35">
      <c r="A3801" s="7" t="str">
        <f>IF('Payments Export'!A3805="","",'Payments Export'!A3805)</f>
        <v/>
      </c>
      <c r="B3801" s="7" t="str">
        <f>IF('Payments Export'!A3805="","",'Payments Export'!B3805)</f>
        <v/>
      </c>
      <c r="C3801" s="7" t="str">
        <f>IF(IFERROR(VALUE('Payments Export'!H3805),'Payments Export'!H3805)&lt;&gt;0,IFERROR(VALUE('Payments Export'!H3805),'Payments Export'!H3805),"")</f>
        <v/>
      </c>
      <c r="D3801" s="7" t="str">
        <f>IF('Payments Export'!I3805="","",'Payments Export'!I3805)</f>
        <v/>
      </c>
      <c r="E3801" s="7" t="str">
        <f t="shared" si="118"/>
        <v/>
      </c>
      <c r="F3801" s="7" t="str">
        <f>IF('Payments Export'!A3805="","",'Payments Export'!N3805)</f>
        <v/>
      </c>
      <c r="G3801" s="7" t="str">
        <f>IF('Payments Export'!A3805="","",'Payments Export'!O3805)</f>
        <v/>
      </c>
      <c r="H3801" s="7" t="str">
        <f>IF('Payments Export'!B3805="","",G3801-F3801)</f>
        <v/>
      </c>
      <c r="I3801" s="3" t="str">
        <f>IF(C3801&lt;&gt;"",_xlfn.XLOOKUP(IFERROR(VALUE(C3801),C3801),'Items database'!A:A,'Items database'!B:B),(_xlfn.XLOOKUP(LEFT(E3801,3),Services,Services,"")))</f>
        <v/>
      </c>
      <c r="J3801" s="3" t="str">
        <f t="shared" si="119"/>
        <v/>
      </c>
    </row>
    <row r="3802" spans="1:10" x14ac:dyDescent="0.35">
      <c r="A3802" s="7" t="str">
        <f>IF('Payments Export'!A3806="","",'Payments Export'!A3806)</f>
        <v/>
      </c>
      <c r="B3802" s="7" t="str">
        <f>IF('Payments Export'!A3806="","",'Payments Export'!B3806)</f>
        <v/>
      </c>
      <c r="C3802" s="7" t="str">
        <f>IF(IFERROR(VALUE('Payments Export'!H3806),'Payments Export'!H3806)&lt;&gt;0,IFERROR(VALUE('Payments Export'!H3806),'Payments Export'!H3806),"")</f>
        <v/>
      </c>
      <c r="D3802" s="7" t="str">
        <f>IF('Payments Export'!I3806="","",'Payments Export'!I3806)</f>
        <v/>
      </c>
      <c r="E3802" s="7" t="str">
        <f t="shared" si="118"/>
        <v/>
      </c>
      <c r="F3802" s="7" t="str">
        <f>IF('Payments Export'!A3806="","",'Payments Export'!N3806)</f>
        <v/>
      </c>
      <c r="G3802" s="7" t="str">
        <f>IF('Payments Export'!A3806="","",'Payments Export'!O3806)</f>
        <v/>
      </c>
      <c r="H3802" s="7" t="str">
        <f>IF('Payments Export'!B3806="","",G3802-F3802)</f>
        <v/>
      </c>
      <c r="I3802" s="3" t="str">
        <f>IF(C3802&lt;&gt;"",_xlfn.XLOOKUP(IFERROR(VALUE(C3802),C3802),'Items database'!A:A,'Items database'!B:B),(_xlfn.XLOOKUP(LEFT(E3802,3),Services,Services,"")))</f>
        <v/>
      </c>
      <c r="J3802" s="3" t="str">
        <f t="shared" si="119"/>
        <v/>
      </c>
    </row>
    <row r="3803" spans="1:10" x14ac:dyDescent="0.35">
      <c r="A3803" s="7" t="str">
        <f>IF('Payments Export'!A3807="","",'Payments Export'!A3807)</f>
        <v/>
      </c>
      <c r="B3803" s="7" t="str">
        <f>IF('Payments Export'!A3807="","",'Payments Export'!B3807)</f>
        <v/>
      </c>
      <c r="C3803" s="7" t="str">
        <f>IF(IFERROR(VALUE('Payments Export'!H3807),'Payments Export'!H3807)&lt;&gt;0,IFERROR(VALUE('Payments Export'!H3807),'Payments Export'!H3807),"")</f>
        <v/>
      </c>
      <c r="D3803" s="7" t="str">
        <f>IF('Payments Export'!I3807="","",'Payments Export'!I3807)</f>
        <v/>
      </c>
      <c r="E3803" s="7" t="str">
        <f t="shared" si="118"/>
        <v/>
      </c>
      <c r="F3803" s="7" t="str">
        <f>IF('Payments Export'!A3807="","",'Payments Export'!N3807)</f>
        <v/>
      </c>
      <c r="G3803" s="7" t="str">
        <f>IF('Payments Export'!A3807="","",'Payments Export'!O3807)</f>
        <v/>
      </c>
      <c r="H3803" s="7" t="str">
        <f>IF('Payments Export'!B3807="","",G3803-F3803)</f>
        <v/>
      </c>
      <c r="I3803" s="3" t="str">
        <f>IF(C3803&lt;&gt;"",_xlfn.XLOOKUP(IFERROR(VALUE(C3803),C3803),'Items database'!A:A,'Items database'!B:B),(_xlfn.XLOOKUP(LEFT(E3803,3),Services,Services,"")))</f>
        <v/>
      </c>
      <c r="J3803" s="3" t="str">
        <f t="shared" si="119"/>
        <v/>
      </c>
    </row>
    <row r="3804" spans="1:10" x14ac:dyDescent="0.35">
      <c r="A3804" s="7" t="str">
        <f>IF('Payments Export'!A3808="","",'Payments Export'!A3808)</f>
        <v/>
      </c>
      <c r="B3804" s="7" t="str">
        <f>IF('Payments Export'!A3808="","",'Payments Export'!B3808)</f>
        <v/>
      </c>
      <c r="C3804" s="7" t="str">
        <f>IF(IFERROR(VALUE('Payments Export'!H3808),'Payments Export'!H3808)&lt;&gt;0,IFERROR(VALUE('Payments Export'!H3808),'Payments Export'!H3808),"")</f>
        <v/>
      </c>
      <c r="D3804" s="7" t="str">
        <f>IF('Payments Export'!I3808="","",'Payments Export'!I3808)</f>
        <v/>
      </c>
      <c r="E3804" s="7" t="str">
        <f t="shared" si="118"/>
        <v/>
      </c>
      <c r="F3804" s="7" t="str">
        <f>IF('Payments Export'!A3808="","",'Payments Export'!N3808)</f>
        <v/>
      </c>
      <c r="G3804" s="7" t="str">
        <f>IF('Payments Export'!A3808="","",'Payments Export'!O3808)</f>
        <v/>
      </c>
      <c r="H3804" s="7" t="str">
        <f>IF('Payments Export'!B3808="","",G3804-F3804)</f>
        <v/>
      </c>
      <c r="I3804" s="3" t="str">
        <f>IF(C3804&lt;&gt;"",_xlfn.XLOOKUP(IFERROR(VALUE(C3804),C3804),'Items database'!A:A,'Items database'!B:B),(_xlfn.XLOOKUP(LEFT(E3804,3),Services,Services,"")))</f>
        <v/>
      </c>
      <c r="J3804" s="3" t="str">
        <f t="shared" si="119"/>
        <v/>
      </c>
    </row>
    <row r="3805" spans="1:10" x14ac:dyDescent="0.35">
      <c r="A3805" s="7" t="str">
        <f>IF('Payments Export'!A3809="","",'Payments Export'!A3809)</f>
        <v/>
      </c>
      <c r="B3805" s="7" t="str">
        <f>IF('Payments Export'!A3809="","",'Payments Export'!B3809)</f>
        <v/>
      </c>
      <c r="C3805" s="7" t="str">
        <f>IF(IFERROR(VALUE('Payments Export'!H3809),'Payments Export'!H3809)&lt;&gt;0,IFERROR(VALUE('Payments Export'!H3809),'Payments Export'!H3809),"")</f>
        <v/>
      </c>
      <c r="D3805" s="7" t="str">
        <f>IF('Payments Export'!I3809="","",'Payments Export'!I3809)</f>
        <v/>
      </c>
      <c r="E3805" s="7" t="str">
        <f t="shared" si="118"/>
        <v/>
      </c>
      <c r="F3805" s="7" t="str">
        <f>IF('Payments Export'!A3809="","",'Payments Export'!N3809)</f>
        <v/>
      </c>
      <c r="G3805" s="7" t="str">
        <f>IF('Payments Export'!A3809="","",'Payments Export'!O3809)</f>
        <v/>
      </c>
      <c r="H3805" s="7" t="str">
        <f>IF('Payments Export'!B3809="","",G3805-F3805)</f>
        <v/>
      </c>
      <c r="I3805" s="3" t="str">
        <f>IF(C3805&lt;&gt;"",_xlfn.XLOOKUP(IFERROR(VALUE(C3805),C3805),'Items database'!A:A,'Items database'!B:B),(_xlfn.XLOOKUP(LEFT(E3805,3),Services,Services,"")))</f>
        <v/>
      </c>
      <c r="J3805" s="3" t="str">
        <f t="shared" si="119"/>
        <v/>
      </c>
    </row>
    <row r="3806" spans="1:10" x14ac:dyDescent="0.35">
      <c r="A3806" s="7" t="str">
        <f>IF('Payments Export'!A3810="","",'Payments Export'!A3810)</f>
        <v/>
      </c>
      <c r="B3806" s="7" t="str">
        <f>IF('Payments Export'!A3810="","",'Payments Export'!B3810)</f>
        <v/>
      </c>
      <c r="C3806" s="7" t="str">
        <f>IF(IFERROR(VALUE('Payments Export'!H3810),'Payments Export'!H3810)&lt;&gt;0,IFERROR(VALUE('Payments Export'!H3810),'Payments Export'!H3810),"")</f>
        <v/>
      </c>
      <c r="D3806" s="7" t="str">
        <f>IF('Payments Export'!I3810="","",'Payments Export'!I3810)</f>
        <v/>
      </c>
      <c r="E3806" s="7" t="str">
        <f t="shared" si="118"/>
        <v/>
      </c>
      <c r="F3806" s="7" t="str">
        <f>IF('Payments Export'!A3810="","",'Payments Export'!N3810)</f>
        <v/>
      </c>
      <c r="G3806" s="7" t="str">
        <f>IF('Payments Export'!A3810="","",'Payments Export'!O3810)</f>
        <v/>
      </c>
      <c r="H3806" s="7" t="str">
        <f>IF('Payments Export'!B3810="","",G3806-F3806)</f>
        <v/>
      </c>
      <c r="I3806" s="3" t="str">
        <f>IF(C3806&lt;&gt;"",_xlfn.XLOOKUP(IFERROR(VALUE(C3806),C3806),'Items database'!A:A,'Items database'!B:B),(_xlfn.XLOOKUP(LEFT(E3806,3),Services,Services,"")))</f>
        <v/>
      </c>
      <c r="J3806" s="3" t="str">
        <f t="shared" si="119"/>
        <v/>
      </c>
    </row>
    <row r="3807" spans="1:10" x14ac:dyDescent="0.35">
      <c r="A3807" s="7" t="str">
        <f>IF('Payments Export'!A3811="","",'Payments Export'!A3811)</f>
        <v/>
      </c>
      <c r="B3807" s="7" t="str">
        <f>IF('Payments Export'!A3811="","",'Payments Export'!B3811)</f>
        <v/>
      </c>
      <c r="C3807" s="7" t="str">
        <f>IF(IFERROR(VALUE('Payments Export'!H3811),'Payments Export'!H3811)&lt;&gt;0,IFERROR(VALUE('Payments Export'!H3811),'Payments Export'!H3811),"")</f>
        <v/>
      </c>
      <c r="D3807" s="7" t="str">
        <f>IF('Payments Export'!I3811="","",'Payments Export'!I3811)</f>
        <v/>
      </c>
      <c r="E3807" s="7" t="str">
        <f t="shared" si="118"/>
        <v/>
      </c>
      <c r="F3807" s="7" t="str">
        <f>IF('Payments Export'!A3811="","",'Payments Export'!N3811)</f>
        <v/>
      </c>
      <c r="G3807" s="7" t="str">
        <f>IF('Payments Export'!A3811="","",'Payments Export'!O3811)</f>
        <v/>
      </c>
      <c r="H3807" s="7" t="str">
        <f>IF('Payments Export'!B3811="","",G3807-F3807)</f>
        <v/>
      </c>
      <c r="I3807" s="3" t="str">
        <f>IF(C3807&lt;&gt;"",_xlfn.XLOOKUP(IFERROR(VALUE(C3807),C3807),'Items database'!A:A,'Items database'!B:B),(_xlfn.XLOOKUP(LEFT(E3807,3),Services,Services,"")))</f>
        <v/>
      </c>
      <c r="J3807" s="3" t="str">
        <f t="shared" si="119"/>
        <v/>
      </c>
    </row>
    <row r="3808" spans="1:10" x14ac:dyDescent="0.35">
      <c r="A3808" s="7" t="str">
        <f>IF('Payments Export'!A3812="","",'Payments Export'!A3812)</f>
        <v/>
      </c>
      <c r="B3808" s="7" t="str">
        <f>IF('Payments Export'!A3812="","",'Payments Export'!B3812)</f>
        <v/>
      </c>
      <c r="C3808" s="7" t="str">
        <f>IF(IFERROR(VALUE('Payments Export'!H3812),'Payments Export'!H3812)&lt;&gt;0,IFERROR(VALUE('Payments Export'!H3812),'Payments Export'!H3812),"")</f>
        <v/>
      </c>
      <c r="D3808" s="7" t="str">
        <f>IF('Payments Export'!I3812="","",'Payments Export'!I3812)</f>
        <v/>
      </c>
      <c r="E3808" s="7" t="str">
        <f t="shared" si="118"/>
        <v/>
      </c>
      <c r="F3808" s="7" t="str">
        <f>IF('Payments Export'!A3812="","",'Payments Export'!N3812)</f>
        <v/>
      </c>
      <c r="G3808" s="7" t="str">
        <f>IF('Payments Export'!A3812="","",'Payments Export'!O3812)</f>
        <v/>
      </c>
      <c r="H3808" s="7" t="str">
        <f>IF('Payments Export'!B3812="","",G3808-F3808)</f>
        <v/>
      </c>
      <c r="I3808" s="3" t="str">
        <f>IF(C3808&lt;&gt;"",_xlfn.XLOOKUP(IFERROR(VALUE(C3808),C3808),'Items database'!A:A,'Items database'!B:B),(_xlfn.XLOOKUP(LEFT(E3808,3),Services,Services,"")))</f>
        <v/>
      </c>
      <c r="J3808" s="3" t="str">
        <f t="shared" si="119"/>
        <v/>
      </c>
    </row>
    <row r="3809" spans="1:10" x14ac:dyDescent="0.35">
      <c r="A3809" s="7" t="str">
        <f>IF('Payments Export'!A3813="","",'Payments Export'!A3813)</f>
        <v/>
      </c>
      <c r="B3809" s="7" t="str">
        <f>IF('Payments Export'!A3813="","",'Payments Export'!B3813)</f>
        <v/>
      </c>
      <c r="C3809" s="7" t="str">
        <f>IF(IFERROR(VALUE('Payments Export'!H3813),'Payments Export'!H3813)&lt;&gt;0,IFERROR(VALUE('Payments Export'!H3813),'Payments Export'!H3813),"")</f>
        <v/>
      </c>
      <c r="D3809" s="7" t="str">
        <f>IF('Payments Export'!I3813="","",'Payments Export'!I3813)</f>
        <v/>
      </c>
      <c r="E3809" s="7" t="str">
        <f t="shared" si="118"/>
        <v/>
      </c>
      <c r="F3809" s="7" t="str">
        <f>IF('Payments Export'!A3813="","",'Payments Export'!N3813)</f>
        <v/>
      </c>
      <c r="G3809" s="7" t="str">
        <f>IF('Payments Export'!A3813="","",'Payments Export'!O3813)</f>
        <v/>
      </c>
      <c r="H3809" s="7" t="str">
        <f>IF('Payments Export'!B3813="","",G3809-F3809)</f>
        <v/>
      </c>
      <c r="I3809" s="3" t="str">
        <f>IF(C3809&lt;&gt;"",_xlfn.XLOOKUP(IFERROR(VALUE(C3809),C3809),'Items database'!A:A,'Items database'!B:B),(_xlfn.XLOOKUP(LEFT(E3809,3),Services,Services,"")))</f>
        <v/>
      </c>
      <c r="J3809" s="3" t="str">
        <f t="shared" si="119"/>
        <v/>
      </c>
    </row>
    <row r="3810" spans="1:10" x14ac:dyDescent="0.35">
      <c r="A3810" s="7" t="str">
        <f>IF('Payments Export'!A3814="","",'Payments Export'!A3814)</f>
        <v/>
      </c>
      <c r="B3810" s="7" t="str">
        <f>IF('Payments Export'!A3814="","",'Payments Export'!B3814)</f>
        <v/>
      </c>
      <c r="C3810" s="7" t="str">
        <f>IF(IFERROR(VALUE('Payments Export'!H3814),'Payments Export'!H3814)&lt;&gt;0,IFERROR(VALUE('Payments Export'!H3814),'Payments Export'!H3814),"")</f>
        <v/>
      </c>
      <c r="D3810" s="7" t="str">
        <f>IF('Payments Export'!I3814="","",'Payments Export'!I3814)</f>
        <v/>
      </c>
      <c r="E3810" s="7" t="str">
        <f t="shared" si="118"/>
        <v/>
      </c>
      <c r="F3810" s="7" t="str">
        <f>IF('Payments Export'!A3814="","",'Payments Export'!N3814)</f>
        <v/>
      </c>
      <c r="G3810" s="7" t="str">
        <f>IF('Payments Export'!A3814="","",'Payments Export'!O3814)</f>
        <v/>
      </c>
      <c r="H3810" s="7" t="str">
        <f>IF('Payments Export'!B3814="","",G3810-F3810)</f>
        <v/>
      </c>
      <c r="I3810" s="3" t="str">
        <f>IF(C3810&lt;&gt;"",_xlfn.XLOOKUP(IFERROR(VALUE(C3810),C3810),'Items database'!A:A,'Items database'!B:B),(_xlfn.XLOOKUP(LEFT(E3810,3),Services,Services,"")))</f>
        <v/>
      </c>
      <c r="J3810" s="3" t="str">
        <f t="shared" si="119"/>
        <v/>
      </c>
    </row>
    <row r="3811" spans="1:10" x14ac:dyDescent="0.35">
      <c r="A3811" s="7" t="str">
        <f>IF('Payments Export'!A3815="","",'Payments Export'!A3815)</f>
        <v/>
      </c>
      <c r="B3811" s="7" t="str">
        <f>IF('Payments Export'!A3815="","",'Payments Export'!B3815)</f>
        <v/>
      </c>
      <c r="C3811" s="7" t="str">
        <f>IF(IFERROR(VALUE('Payments Export'!H3815),'Payments Export'!H3815)&lt;&gt;0,IFERROR(VALUE('Payments Export'!H3815),'Payments Export'!H3815),"")</f>
        <v/>
      </c>
      <c r="D3811" s="7" t="str">
        <f>IF('Payments Export'!I3815="","",'Payments Export'!I3815)</f>
        <v/>
      </c>
      <c r="E3811" s="7" t="str">
        <f t="shared" si="118"/>
        <v/>
      </c>
      <c r="F3811" s="7" t="str">
        <f>IF('Payments Export'!A3815="","",'Payments Export'!N3815)</f>
        <v/>
      </c>
      <c r="G3811" s="7" t="str">
        <f>IF('Payments Export'!A3815="","",'Payments Export'!O3815)</f>
        <v/>
      </c>
      <c r="H3811" s="7" t="str">
        <f>IF('Payments Export'!B3815="","",G3811-F3811)</f>
        <v/>
      </c>
      <c r="I3811" s="3" t="str">
        <f>IF(C3811&lt;&gt;"",_xlfn.XLOOKUP(IFERROR(VALUE(C3811),C3811),'Items database'!A:A,'Items database'!B:B),(_xlfn.XLOOKUP(LEFT(E3811,3),Services,Services,"")))</f>
        <v/>
      </c>
      <c r="J3811" s="3" t="str">
        <f t="shared" si="119"/>
        <v/>
      </c>
    </row>
    <row r="3812" spans="1:10" x14ac:dyDescent="0.35">
      <c r="A3812" s="7" t="str">
        <f>IF('Payments Export'!A3816="","",'Payments Export'!A3816)</f>
        <v/>
      </c>
      <c r="B3812" s="7" t="str">
        <f>IF('Payments Export'!A3816="","",'Payments Export'!B3816)</f>
        <v/>
      </c>
      <c r="C3812" s="7" t="str">
        <f>IF(IFERROR(VALUE('Payments Export'!H3816),'Payments Export'!H3816)&lt;&gt;0,IFERROR(VALUE('Payments Export'!H3816),'Payments Export'!H3816),"")</f>
        <v/>
      </c>
      <c r="D3812" s="7" t="str">
        <f>IF('Payments Export'!I3816="","",'Payments Export'!I3816)</f>
        <v/>
      </c>
      <c r="E3812" s="7" t="str">
        <f t="shared" si="118"/>
        <v/>
      </c>
      <c r="F3812" s="7" t="str">
        <f>IF('Payments Export'!A3816="","",'Payments Export'!N3816)</f>
        <v/>
      </c>
      <c r="G3812" s="7" t="str">
        <f>IF('Payments Export'!A3816="","",'Payments Export'!O3816)</f>
        <v/>
      </c>
      <c r="H3812" s="7" t="str">
        <f>IF('Payments Export'!B3816="","",G3812-F3812)</f>
        <v/>
      </c>
      <c r="I3812" s="3" t="str">
        <f>IF(C3812&lt;&gt;"",_xlfn.XLOOKUP(IFERROR(VALUE(C3812),C3812),'Items database'!A:A,'Items database'!B:B),(_xlfn.XLOOKUP(LEFT(E3812,3),Services,Services,"")))</f>
        <v/>
      </c>
      <c r="J3812" s="3" t="str">
        <f t="shared" si="119"/>
        <v/>
      </c>
    </row>
    <row r="3813" spans="1:10" x14ac:dyDescent="0.35">
      <c r="A3813" s="7" t="str">
        <f>IF('Payments Export'!A3817="","",'Payments Export'!A3817)</f>
        <v/>
      </c>
      <c r="B3813" s="7" t="str">
        <f>IF('Payments Export'!A3817="","",'Payments Export'!B3817)</f>
        <v/>
      </c>
      <c r="C3813" s="7" t="str">
        <f>IF(IFERROR(VALUE('Payments Export'!H3817),'Payments Export'!H3817)&lt;&gt;0,IFERROR(VALUE('Payments Export'!H3817),'Payments Export'!H3817),"")</f>
        <v/>
      </c>
      <c r="D3813" s="7" t="str">
        <f>IF('Payments Export'!I3817="","",'Payments Export'!I3817)</f>
        <v/>
      </c>
      <c r="E3813" s="7" t="str">
        <f t="shared" si="118"/>
        <v/>
      </c>
      <c r="F3813" s="7" t="str">
        <f>IF('Payments Export'!A3817="","",'Payments Export'!N3817)</f>
        <v/>
      </c>
      <c r="G3813" s="7" t="str">
        <f>IF('Payments Export'!A3817="","",'Payments Export'!O3817)</f>
        <v/>
      </c>
      <c r="H3813" s="7" t="str">
        <f>IF('Payments Export'!B3817="","",G3813-F3813)</f>
        <v/>
      </c>
      <c r="I3813" s="3" t="str">
        <f>IF(C3813&lt;&gt;"",_xlfn.XLOOKUP(IFERROR(VALUE(C3813),C3813),'Items database'!A:A,'Items database'!B:B),(_xlfn.XLOOKUP(LEFT(E3813,3),Services,Services,"")))</f>
        <v/>
      </c>
      <c r="J3813" s="3" t="str">
        <f t="shared" si="119"/>
        <v/>
      </c>
    </row>
    <row r="3814" spans="1:10" x14ac:dyDescent="0.35">
      <c r="A3814" s="7" t="str">
        <f>IF('Payments Export'!A3818="","",'Payments Export'!A3818)</f>
        <v/>
      </c>
      <c r="B3814" s="7" t="str">
        <f>IF('Payments Export'!A3818="","",'Payments Export'!B3818)</f>
        <v/>
      </c>
      <c r="C3814" s="7" t="str">
        <f>IF(IFERROR(VALUE('Payments Export'!H3818),'Payments Export'!H3818)&lt;&gt;0,IFERROR(VALUE('Payments Export'!H3818),'Payments Export'!H3818),"")</f>
        <v/>
      </c>
      <c r="D3814" s="7" t="str">
        <f>IF('Payments Export'!I3818="","",'Payments Export'!I3818)</f>
        <v/>
      </c>
      <c r="E3814" s="7" t="str">
        <f t="shared" si="118"/>
        <v/>
      </c>
      <c r="F3814" s="7" t="str">
        <f>IF('Payments Export'!A3818="","",'Payments Export'!N3818)</f>
        <v/>
      </c>
      <c r="G3814" s="7" t="str">
        <f>IF('Payments Export'!A3818="","",'Payments Export'!O3818)</f>
        <v/>
      </c>
      <c r="H3814" s="7" t="str">
        <f>IF('Payments Export'!B3818="","",G3814-F3814)</f>
        <v/>
      </c>
      <c r="I3814" s="3" t="str">
        <f>IF(C3814&lt;&gt;"",_xlfn.XLOOKUP(IFERROR(VALUE(C3814),C3814),'Items database'!A:A,'Items database'!B:B),(_xlfn.XLOOKUP(LEFT(E3814,3),Services,Services,"")))</f>
        <v/>
      </c>
      <c r="J3814" s="3" t="str">
        <f t="shared" si="119"/>
        <v/>
      </c>
    </row>
    <row r="3815" spans="1:10" x14ac:dyDescent="0.35">
      <c r="A3815" s="7" t="str">
        <f>IF('Payments Export'!A3819="","",'Payments Export'!A3819)</f>
        <v/>
      </c>
      <c r="B3815" s="7" t="str">
        <f>IF('Payments Export'!A3819="","",'Payments Export'!B3819)</f>
        <v/>
      </c>
      <c r="C3815" s="7" t="str">
        <f>IF(IFERROR(VALUE('Payments Export'!H3819),'Payments Export'!H3819)&lt;&gt;0,IFERROR(VALUE('Payments Export'!H3819),'Payments Export'!H3819),"")</f>
        <v/>
      </c>
      <c r="D3815" s="7" t="str">
        <f>IF('Payments Export'!I3819="","",'Payments Export'!I3819)</f>
        <v/>
      </c>
      <c r="E3815" s="7" t="str">
        <f t="shared" si="118"/>
        <v/>
      </c>
      <c r="F3815" s="7" t="str">
        <f>IF('Payments Export'!A3819="","",'Payments Export'!N3819)</f>
        <v/>
      </c>
      <c r="G3815" s="7" t="str">
        <f>IF('Payments Export'!A3819="","",'Payments Export'!O3819)</f>
        <v/>
      </c>
      <c r="H3815" s="7" t="str">
        <f>IF('Payments Export'!B3819="","",G3815-F3815)</f>
        <v/>
      </c>
      <c r="I3815" s="3" t="str">
        <f>IF(C3815&lt;&gt;"",_xlfn.XLOOKUP(IFERROR(VALUE(C3815),C3815),'Items database'!A:A,'Items database'!B:B),(_xlfn.XLOOKUP(LEFT(E3815,3),Services,Services,"")))</f>
        <v/>
      </c>
      <c r="J3815" s="3" t="str">
        <f t="shared" si="119"/>
        <v/>
      </c>
    </row>
    <row r="3816" spans="1:10" x14ac:dyDescent="0.35">
      <c r="A3816" s="7" t="str">
        <f>IF('Payments Export'!A3820="","",'Payments Export'!A3820)</f>
        <v/>
      </c>
      <c r="B3816" s="7" t="str">
        <f>IF('Payments Export'!A3820="","",'Payments Export'!B3820)</f>
        <v/>
      </c>
      <c r="C3816" s="7" t="str">
        <f>IF(IFERROR(VALUE('Payments Export'!H3820),'Payments Export'!H3820)&lt;&gt;0,IFERROR(VALUE('Payments Export'!H3820),'Payments Export'!H3820),"")</f>
        <v/>
      </c>
      <c r="D3816" s="7" t="str">
        <f>IF('Payments Export'!I3820="","",'Payments Export'!I3820)</f>
        <v/>
      </c>
      <c r="E3816" s="7" t="str">
        <f t="shared" si="118"/>
        <v/>
      </c>
      <c r="F3816" s="7" t="str">
        <f>IF('Payments Export'!A3820="","",'Payments Export'!N3820)</f>
        <v/>
      </c>
      <c r="G3816" s="7" t="str">
        <f>IF('Payments Export'!A3820="","",'Payments Export'!O3820)</f>
        <v/>
      </c>
      <c r="H3816" s="7" t="str">
        <f>IF('Payments Export'!B3820="","",G3816-F3816)</f>
        <v/>
      </c>
      <c r="I3816" s="3" t="str">
        <f>IF(C3816&lt;&gt;"",_xlfn.XLOOKUP(IFERROR(VALUE(C3816),C3816),'Items database'!A:A,'Items database'!B:B),(_xlfn.XLOOKUP(LEFT(E3816,3),Services,Services,"")))</f>
        <v/>
      </c>
      <c r="J3816" s="3" t="str">
        <f t="shared" si="119"/>
        <v/>
      </c>
    </row>
    <row r="3817" spans="1:10" x14ac:dyDescent="0.35">
      <c r="A3817" s="7" t="str">
        <f>IF('Payments Export'!A3821="","",'Payments Export'!A3821)</f>
        <v/>
      </c>
      <c r="B3817" s="7" t="str">
        <f>IF('Payments Export'!A3821="","",'Payments Export'!B3821)</f>
        <v/>
      </c>
      <c r="C3817" s="7" t="str">
        <f>IF(IFERROR(VALUE('Payments Export'!H3821),'Payments Export'!H3821)&lt;&gt;0,IFERROR(VALUE('Payments Export'!H3821),'Payments Export'!H3821),"")</f>
        <v/>
      </c>
      <c r="D3817" s="7" t="str">
        <f>IF('Payments Export'!I3821="","",'Payments Export'!I3821)</f>
        <v/>
      </c>
      <c r="E3817" s="7" t="str">
        <f t="shared" si="118"/>
        <v/>
      </c>
      <c r="F3817" s="7" t="str">
        <f>IF('Payments Export'!A3821="","",'Payments Export'!N3821)</f>
        <v/>
      </c>
      <c r="G3817" s="7" t="str">
        <f>IF('Payments Export'!A3821="","",'Payments Export'!O3821)</f>
        <v/>
      </c>
      <c r="H3817" s="7" t="str">
        <f>IF('Payments Export'!B3821="","",G3817-F3817)</f>
        <v/>
      </c>
      <c r="I3817" s="3" t="str">
        <f>IF(C3817&lt;&gt;"",_xlfn.XLOOKUP(IFERROR(VALUE(C3817),C3817),'Items database'!A:A,'Items database'!B:B),(_xlfn.XLOOKUP(LEFT(E3817,3),Services,Services,"")))</f>
        <v/>
      </c>
      <c r="J3817" s="3" t="str">
        <f t="shared" si="119"/>
        <v/>
      </c>
    </row>
    <row r="3818" spans="1:10" x14ac:dyDescent="0.35">
      <c r="A3818" s="7" t="str">
        <f>IF('Payments Export'!A3822="","",'Payments Export'!A3822)</f>
        <v/>
      </c>
      <c r="B3818" s="7" t="str">
        <f>IF('Payments Export'!A3822="","",'Payments Export'!B3822)</f>
        <v/>
      </c>
      <c r="C3818" s="7" t="str">
        <f>IF(IFERROR(VALUE('Payments Export'!H3822),'Payments Export'!H3822)&lt;&gt;0,IFERROR(VALUE('Payments Export'!H3822),'Payments Export'!H3822),"")</f>
        <v/>
      </c>
      <c r="D3818" s="7" t="str">
        <f>IF('Payments Export'!I3822="","",'Payments Export'!I3822)</f>
        <v/>
      </c>
      <c r="E3818" s="7" t="str">
        <f t="shared" si="118"/>
        <v/>
      </c>
      <c r="F3818" s="7" t="str">
        <f>IF('Payments Export'!A3822="","",'Payments Export'!N3822)</f>
        <v/>
      </c>
      <c r="G3818" s="7" t="str">
        <f>IF('Payments Export'!A3822="","",'Payments Export'!O3822)</f>
        <v/>
      </c>
      <c r="H3818" s="7" t="str">
        <f>IF('Payments Export'!B3822="","",G3818-F3818)</f>
        <v/>
      </c>
      <c r="I3818" s="3" t="str">
        <f>IF(C3818&lt;&gt;"",_xlfn.XLOOKUP(IFERROR(VALUE(C3818),C3818),'Items database'!A:A,'Items database'!B:B),(_xlfn.XLOOKUP(LEFT(E3818,3),Services,Services,"")))</f>
        <v/>
      </c>
      <c r="J3818" s="3" t="str">
        <f t="shared" si="119"/>
        <v/>
      </c>
    </row>
    <row r="3819" spans="1:10" x14ac:dyDescent="0.35">
      <c r="A3819" s="7" t="str">
        <f>IF('Payments Export'!A3823="","",'Payments Export'!A3823)</f>
        <v/>
      </c>
      <c r="B3819" s="7" t="str">
        <f>IF('Payments Export'!A3823="","",'Payments Export'!B3823)</f>
        <v/>
      </c>
      <c r="C3819" s="7" t="str">
        <f>IF(IFERROR(VALUE('Payments Export'!H3823),'Payments Export'!H3823)&lt;&gt;0,IFERROR(VALUE('Payments Export'!H3823),'Payments Export'!H3823),"")</f>
        <v/>
      </c>
      <c r="D3819" s="7" t="str">
        <f>IF('Payments Export'!I3823="","",'Payments Export'!I3823)</f>
        <v/>
      </c>
      <c r="E3819" s="7" t="str">
        <f t="shared" si="118"/>
        <v/>
      </c>
      <c r="F3819" s="7" t="str">
        <f>IF('Payments Export'!A3823="","",'Payments Export'!N3823)</f>
        <v/>
      </c>
      <c r="G3819" s="7" t="str">
        <f>IF('Payments Export'!A3823="","",'Payments Export'!O3823)</f>
        <v/>
      </c>
      <c r="H3819" s="7" t="str">
        <f>IF('Payments Export'!B3823="","",G3819-F3819)</f>
        <v/>
      </c>
      <c r="I3819" s="3" t="str">
        <f>IF(C3819&lt;&gt;"",_xlfn.XLOOKUP(IFERROR(VALUE(C3819),C3819),'Items database'!A:A,'Items database'!B:B),(_xlfn.XLOOKUP(LEFT(E3819,3),Services,Services,"")))</f>
        <v/>
      </c>
      <c r="J3819" s="3" t="str">
        <f t="shared" si="119"/>
        <v/>
      </c>
    </row>
    <row r="3820" spans="1:10" x14ac:dyDescent="0.35">
      <c r="A3820" s="7" t="str">
        <f>IF('Payments Export'!A3824="","",'Payments Export'!A3824)</f>
        <v/>
      </c>
      <c r="B3820" s="7" t="str">
        <f>IF('Payments Export'!A3824="","",'Payments Export'!B3824)</f>
        <v/>
      </c>
      <c r="C3820" s="7" t="str">
        <f>IF(IFERROR(VALUE('Payments Export'!H3824),'Payments Export'!H3824)&lt;&gt;0,IFERROR(VALUE('Payments Export'!H3824),'Payments Export'!H3824),"")</f>
        <v/>
      </c>
      <c r="D3820" s="7" t="str">
        <f>IF('Payments Export'!I3824="","",'Payments Export'!I3824)</f>
        <v/>
      </c>
      <c r="E3820" s="7" t="str">
        <f t="shared" si="118"/>
        <v/>
      </c>
      <c r="F3820" s="7" t="str">
        <f>IF('Payments Export'!A3824="","",'Payments Export'!N3824)</f>
        <v/>
      </c>
      <c r="G3820" s="7" t="str">
        <f>IF('Payments Export'!A3824="","",'Payments Export'!O3824)</f>
        <v/>
      </c>
      <c r="H3820" s="7" t="str">
        <f>IF('Payments Export'!B3824="","",G3820-F3820)</f>
        <v/>
      </c>
      <c r="I3820" s="3" t="str">
        <f>IF(C3820&lt;&gt;"",_xlfn.XLOOKUP(IFERROR(VALUE(C3820),C3820),'Items database'!A:A,'Items database'!B:B),(_xlfn.XLOOKUP(LEFT(E3820,3),Services,Services,"")))</f>
        <v/>
      </c>
      <c r="J3820" s="3" t="str">
        <f t="shared" si="119"/>
        <v/>
      </c>
    </row>
    <row r="3821" spans="1:10" x14ac:dyDescent="0.35">
      <c r="A3821" s="7" t="str">
        <f>IF('Payments Export'!A3825="","",'Payments Export'!A3825)</f>
        <v/>
      </c>
      <c r="B3821" s="7" t="str">
        <f>IF('Payments Export'!A3825="","",'Payments Export'!B3825)</f>
        <v/>
      </c>
      <c r="C3821" s="7" t="str">
        <f>IF(IFERROR(VALUE('Payments Export'!H3825),'Payments Export'!H3825)&lt;&gt;0,IFERROR(VALUE('Payments Export'!H3825),'Payments Export'!H3825),"")</f>
        <v/>
      </c>
      <c r="D3821" s="7" t="str">
        <f>IF('Payments Export'!I3825="","",'Payments Export'!I3825)</f>
        <v/>
      </c>
      <c r="E3821" s="7" t="str">
        <f t="shared" si="118"/>
        <v/>
      </c>
      <c r="F3821" s="7" t="str">
        <f>IF('Payments Export'!A3825="","",'Payments Export'!N3825)</f>
        <v/>
      </c>
      <c r="G3821" s="7" t="str">
        <f>IF('Payments Export'!A3825="","",'Payments Export'!O3825)</f>
        <v/>
      </c>
      <c r="H3821" s="7" t="str">
        <f>IF('Payments Export'!B3825="","",G3821-F3821)</f>
        <v/>
      </c>
      <c r="I3821" s="3" t="str">
        <f>IF(C3821&lt;&gt;"",_xlfn.XLOOKUP(IFERROR(VALUE(C3821),C3821),'Items database'!A:A,'Items database'!B:B),(_xlfn.XLOOKUP(LEFT(E3821,3),Services,Services,"")))</f>
        <v/>
      </c>
      <c r="J3821" s="3" t="str">
        <f t="shared" si="119"/>
        <v/>
      </c>
    </row>
    <row r="3822" spans="1:10" x14ac:dyDescent="0.35">
      <c r="A3822" s="7" t="str">
        <f>IF('Payments Export'!A3826="","",'Payments Export'!A3826)</f>
        <v/>
      </c>
      <c r="B3822" s="7" t="str">
        <f>IF('Payments Export'!A3826="","",'Payments Export'!B3826)</f>
        <v/>
      </c>
      <c r="C3822" s="7" t="str">
        <f>IF(IFERROR(VALUE('Payments Export'!H3826),'Payments Export'!H3826)&lt;&gt;0,IFERROR(VALUE('Payments Export'!H3826),'Payments Export'!H3826),"")</f>
        <v/>
      </c>
      <c r="D3822" s="7" t="str">
        <f>IF('Payments Export'!I3826="","",'Payments Export'!I3826)</f>
        <v/>
      </c>
      <c r="E3822" s="7" t="str">
        <f t="shared" si="118"/>
        <v/>
      </c>
      <c r="F3822" s="7" t="str">
        <f>IF('Payments Export'!A3826="","",'Payments Export'!N3826)</f>
        <v/>
      </c>
      <c r="G3822" s="7" t="str">
        <f>IF('Payments Export'!A3826="","",'Payments Export'!O3826)</f>
        <v/>
      </c>
      <c r="H3822" s="7" t="str">
        <f>IF('Payments Export'!B3826="","",G3822-F3822)</f>
        <v/>
      </c>
      <c r="I3822" s="3" t="str">
        <f>IF(C3822&lt;&gt;"",_xlfn.XLOOKUP(IFERROR(VALUE(C3822),C3822),'Items database'!A:A,'Items database'!B:B),(_xlfn.XLOOKUP(LEFT(E3822,3),Services,Services,"")))</f>
        <v/>
      </c>
      <c r="J3822" s="3" t="str">
        <f t="shared" si="119"/>
        <v/>
      </c>
    </row>
    <row r="3823" spans="1:10" x14ac:dyDescent="0.35">
      <c r="A3823" s="7" t="str">
        <f>IF('Payments Export'!A3827="","",'Payments Export'!A3827)</f>
        <v/>
      </c>
      <c r="B3823" s="7" t="str">
        <f>IF('Payments Export'!A3827="","",'Payments Export'!B3827)</f>
        <v/>
      </c>
      <c r="C3823" s="7" t="str">
        <f>IF(IFERROR(VALUE('Payments Export'!H3827),'Payments Export'!H3827)&lt;&gt;0,IFERROR(VALUE('Payments Export'!H3827),'Payments Export'!H3827),"")</f>
        <v/>
      </c>
      <c r="D3823" s="7" t="str">
        <f>IF('Payments Export'!I3827="","",'Payments Export'!I3827)</f>
        <v/>
      </c>
      <c r="E3823" s="7" t="str">
        <f t="shared" si="118"/>
        <v/>
      </c>
      <c r="F3823" s="7" t="str">
        <f>IF('Payments Export'!A3827="","",'Payments Export'!N3827)</f>
        <v/>
      </c>
      <c r="G3823" s="7" t="str">
        <f>IF('Payments Export'!A3827="","",'Payments Export'!O3827)</f>
        <v/>
      </c>
      <c r="H3823" s="7" t="str">
        <f>IF('Payments Export'!B3827="","",G3823-F3823)</f>
        <v/>
      </c>
      <c r="I3823" s="3" t="str">
        <f>IF(C3823&lt;&gt;"",_xlfn.XLOOKUP(IFERROR(VALUE(C3823),C3823),'Items database'!A:A,'Items database'!B:B),(_xlfn.XLOOKUP(LEFT(E3823,3),Services,Services,"")))</f>
        <v/>
      </c>
      <c r="J3823" s="3" t="str">
        <f t="shared" si="119"/>
        <v/>
      </c>
    </row>
    <row r="3824" spans="1:10" x14ac:dyDescent="0.35">
      <c r="A3824" s="7" t="str">
        <f>IF('Payments Export'!A3828="","",'Payments Export'!A3828)</f>
        <v/>
      </c>
      <c r="B3824" s="7" t="str">
        <f>IF('Payments Export'!A3828="","",'Payments Export'!B3828)</f>
        <v/>
      </c>
      <c r="C3824" s="7" t="str">
        <f>IF(IFERROR(VALUE('Payments Export'!H3828),'Payments Export'!H3828)&lt;&gt;0,IFERROR(VALUE('Payments Export'!H3828),'Payments Export'!H3828),"")</f>
        <v/>
      </c>
      <c r="D3824" s="7" t="str">
        <f>IF('Payments Export'!I3828="","",'Payments Export'!I3828)</f>
        <v/>
      </c>
      <c r="E3824" s="7" t="str">
        <f t="shared" si="118"/>
        <v/>
      </c>
      <c r="F3824" s="7" t="str">
        <f>IF('Payments Export'!A3828="","",'Payments Export'!N3828)</f>
        <v/>
      </c>
      <c r="G3824" s="7" t="str">
        <f>IF('Payments Export'!A3828="","",'Payments Export'!O3828)</f>
        <v/>
      </c>
      <c r="H3824" s="7" t="str">
        <f>IF('Payments Export'!B3828="","",G3824-F3824)</f>
        <v/>
      </c>
      <c r="I3824" s="3" t="str">
        <f>IF(C3824&lt;&gt;"",_xlfn.XLOOKUP(IFERROR(VALUE(C3824),C3824),'Items database'!A:A,'Items database'!B:B),(_xlfn.XLOOKUP(LEFT(E3824,3),Services,Services,"")))</f>
        <v/>
      </c>
      <c r="J3824" s="3" t="str">
        <f t="shared" si="119"/>
        <v/>
      </c>
    </row>
    <row r="3825" spans="1:10" x14ac:dyDescent="0.35">
      <c r="A3825" s="7" t="str">
        <f>IF('Payments Export'!A3829="","",'Payments Export'!A3829)</f>
        <v/>
      </c>
      <c r="B3825" s="7" t="str">
        <f>IF('Payments Export'!A3829="","",'Payments Export'!B3829)</f>
        <v/>
      </c>
      <c r="C3825" s="7" t="str">
        <f>IF(IFERROR(VALUE('Payments Export'!H3829),'Payments Export'!H3829)&lt;&gt;0,IFERROR(VALUE('Payments Export'!H3829),'Payments Export'!H3829),"")</f>
        <v/>
      </c>
      <c r="D3825" s="7" t="str">
        <f>IF('Payments Export'!I3829="","",'Payments Export'!I3829)</f>
        <v/>
      </c>
      <c r="E3825" s="7" t="str">
        <f t="shared" si="118"/>
        <v/>
      </c>
      <c r="F3825" s="7" t="str">
        <f>IF('Payments Export'!A3829="","",'Payments Export'!N3829)</f>
        <v/>
      </c>
      <c r="G3825" s="7" t="str">
        <f>IF('Payments Export'!A3829="","",'Payments Export'!O3829)</f>
        <v/>
      </c>
      <c r="H3825" s="7" t="str">
        <f>IF('Payments Export'!B3829="","",G3825-F3825)</f>
        <v/>
      </c>
      <c r="I3825" s="3" t="str">
        <f>IF(C3825&lt;&gt;"",_xlfn.XLOOKUP(IFERROR(VALUE(C3825),C3825),'Items database'!A:A,'Items database'!B:B),(_xlfn.XLOOKUP(LEFT(E3825,3),Services,Services,"")))</f>
        <v/>
      </c>
      <c r="J3825" s="3" t="str">
        <f t="shared" si="119"/>
        <v/>
      </c>
    </row>
    <row r="3826" spans="1:10" x14ac:dyDescent="0.35">
      <c r="A3826" s="7" t="str">
        <f>IF('Payments Export'!A3830="","",'Payments Export'!A3830)</f>
        <v/>
      </c>
      <c r="B3826" s="7" t="str">
        <f>IF('Payments Export'!A3830="","",'Payments Export'!B3830)</f>
        <v/>
      </c>
      <c r="C3826" s="7" t="str">
        <f>IF(IFERROR(VALUE('Payments Export'!H3830),'Payments Export'!H3830)&lt;&gt;0,IFERROR(VALUE('Payments Export'!H3830),'Payments Export'!H3830),"")</f>
        <v/>
      </c>
      <c r="D3826" s="7" t="str">
        <f>IF('Payments Export'!I3830="","",'Payments Export'!I3830)</f>
        <v/>
      </c>
      <c r="E3826" s="7" t="str">
        <f t="shared" si="118"/>
        <v/>
      </c>
      <c r="F3826" s="7" t="str">
        <f>IF('Payments Export'!A3830="","",'Payments Export'!N3830)</f>
        <v/>
      </c>
      <c r="G3826" s="7" t="str">
        <f>IF('Payments Export'!A3830="","",'Payments Export'!O3830)</f>
        <v/>
      </c>
      <c r="H3826" s="7" t="str">
        <f>IF('Payments Export'!B3830="","",G3826-F3826)</f>
        <v/>
      </c>
      <c r="I3826" s="3" t="str">
        <f>IF(C3826&lt;&gt;"",_xlfn.XLOOKUP(IFERROR(VALUE(C3826),C3826),'Items database'!A:A,'Items database'!B:B),(_xlfn.XLOOKUP(LEFT(E3826,3),Services,Services,"")))</f>
        <v/>
      </c>
      <c r="J3826" s="3" t="str">
        <f t="shared" si="119"/>
        <v/>
      </c>
    </row>
    <row r="3827" spans="1:10" x14ac:dyDescent="0.35">
      <c r="A3827" s="7" t="str">
        <f>IF('Payments Export'!A3831="","",'Payments Export'!A3831)</f>
        <v/>
      </c>
      <c r="B3827" s="7" t="str">
        <f>IF('Payments Export'!A3831="","",'Payments Export'!B3831)</f>
        <v/>
      </c>
      <c r="C3827" s="7" t="str">
        <f>IF(IFERROR(VALUE('Payments Export'!H3831),'Payments Export'!H3831)&lt;&gt;0,IFERROR(VALUE('Payments Export'!H3831),'Payments Export'!H3831),"")</f>
        <v/>
      </c>
      <c r="D3827" s="7" t="str">
        <f>IF('Payments Export'!I3831="","",'Payments Export'!I3831)</f>
        <v/>
      </c>
      <c r="E3827" s="7" t="str">
        <f t="shared" si="118"/>
        <v/>
      </c>
      <c r="F3827" s="7" t="str">
        <f>IF('Payments Export'!A3831="","",'Payments Export'!N3831)</f>
        <v/>
      </c>
      <c r="G3827" s="7" t="str">
        <f>IF('Payments Export'!A3831="","",'Payments Export'!O3831)</f>
        <v/>
      </c>
      <c r="H3827" s="7" t="str">
        <f>IF('Payments Export'!B3831="","",G3827-F3827)</f>
        <v/>
      </c>
      <c r="I3827" s="3" t="str">
        <f>IF(C3827&lt;&gt;"",_xlfn.XLOOKUP(IFERROR(VALUE(C3827),C3827),'Items database'!A:A,'Items database'!B:B),(_xlfn.XLOOKUP(LEFT(E3827,3),Services,Services,"")))</f>
        <v/>
      </c>
      <c r="J3827" s="3" t="str">
        <f t="shared" si="119"/>
        <v/>
      </c>
    </row>
    <row r="3828" spans="1:10" x14ac:dyDescent="0.35">
      <c r="A3828" s="7" t="str">
        <f>IF('Payments Export'!A3832="","",'Payments Export'!A3832)</f>
        <v/>
      </c>
      <c r="B3828" s="7" t="str">
        <f>IF('Payments Export'!A3832="","",'Payments Export'!B3832)</f>
        <v/>
      </c>
      <c r="C3828" s="7" t="str">
        <f>IF(IFERROR(VALUE('Payments Export'!H3832),'Payments Export'!H3832)&lt;&gt;0,IFERROR(VALUE('Payments Export'!H3832),'Payments Export'!H3832),"")</f>
        <v/>
      </c>
      <c r="D3828" s="7" t="str">
        <f>IF('Payments Export'!I3832="","",'Payments Export'!I3832)</f>
        <v/>
      </c>
      <c r="E3828" s="7" t="str">
        <f t="shared" si="118"/>
        <v/>
      </c>
      <c r="F3828" s="7" t="str">
        <f>IF('Payments Export'!A3832="","",'Payments Export'!N3832)</f>
        <v/>
      </c>
      <c r="G3828" s="7" t="str">
        <f>IF('Payments Export'!A3832="","",'Payments Export'!O3832)</f>
        <v/>
      </c>
      <c r="H3828" s="7" t="str">
        <f>IF('Payments Export'!B3832="","",G3828-F3828)</f>
        <v/>
      </c>
      <c r="I3828" s="3" t="str">
        <f>IF(C3828&lt;&gt;"",_xlfn.XLOOKUP(IFERROR(VALUE(C3828),C3828),'Items database'!A:A,'Items database'!B:B),(_xlfn.XLOOKUP(LEFT(E3828,3),Services,Services,"")))</f>
        <v/>
      </c>
      <c r="J3828" s="3" t="str">
        <f t="shared" si="119"/>
        <v/>
      </c>
    </row>
    <row r="3829" spans="1:10" x14ac:dyDescent="0.35">
      <c r="A3829" s="7" t="str">
        <f>IF('Payments Export'!A3833="","",'Payments Export'!A3833)</f>
        <v/>
      </c>
      <c r="B3829" s="7" t="str">
        <f>IF('Payments Export'!A3833="","",'Payments Export'!B3833)</f>
        <v/>
      </c>
      <c r="C3829" s="7" t="str">
        <f>IF(IFERROR(VALUE('Payments Export'!H3833),'Payments Export'!H3833)&lt;&gt;0,IFERROR(VALUE('Payments Export'!H3833),'Payments Export'!H3833),"")</f>
        <v/>
      </c>
      <c r="D3829" s="7" t="str">
        <f>IF('Payments Export'!I3833="","",'Payments Export'!I3833)</f>
        <v/>
      </c>
      <c r="E3829" s="7" t="str">
        <f t="shared" si="118"/>
        <v/>
      </c>
      <c r="F3829" s="7" t="str">
        <f>IF('Payments Export'!A3833="","",'Payments Export'!N3833)</f>
        <v/>
      </c>
      <c r="G3829" s="7" t="str">
        <f>IF('Payments Export'!A3833="","",'Payments Export'!O3833)</f>
        <v/>
      </c>
      <c r="H3829" s="7" t="str">
        <f>IF('Payments Export'!B3833="","",G3829-F3829)</f>
        <v/>
      </c>
      <c r="I3829" s="3" t="str">
        <f>IF(C3829&lt;&gt;"",_xlfn.XLOOKUP(IFERROR(VALUE(C3829),C3829),'Items database'!A:A,'Items database'!B:B),(_xlfn.XLOOKUP(LEFT(E3829,3),Services,Services,"")))</f>
        <v/>
      </c>
      <c r="J3829" s="3" t="str">
        <f t="shared" si="119"/>
        <v/>
      </c>
    </row>
    <row r="3830" spans="1:10" x14ac:dyDescent="0.35">
      <c r="A3830" s="7" t="str">
        <f>IF('Payments Export'!A3834="","",'Payments Export'!A3834)</f>
        <v/>
      </c>
      <c r="B3830" s="7" t="str">
        <f>IF('Payments Export'!A3834="","",'Payments Export'!B3834)</f>
        <v/>
      </c>
      <c r="C3830" s="7" t="str">
        <f>IF(IFERROR(VALUE('Payments Export'!H3834),'Payments Export'!H3834)&lt;&gt;0,IFERROR(VALUE('Payments Export'!H3834),'Payments Export'!H3834),"")</f>
        <v/>
      </c>
      <c r="D3830" s="7" t="str">
        <f>IF('Payments Export'!I3834="","",'Payments Export'!I3834)</f>
        <v/>
      </c>
      <c r="E3830" s="7" t="str">
        <f t="shared" si="118"/>
        <v/>
      </c>
      <c r="F3830" s="7" t="str">
        <f>IF('Payments Export'!A3834="","",'Payments Export'!N3834)</f>
        <v/>
      </c>
      <c r="G3830" s="7" t="str">
        <f>IF('Payments Export'!A3834="","",'Payments Export'!O3834)</f>
        <v/>
      </c>
      <c r="H3830" s="7" t="str">
        <f>IF('Payments Export'!B3834="","",G3830-F3830)</f>
        <v/>
      </c>
      <c r="I3830" s="3" t="str">
        <f>IF(C3830&lt;&gt;"",_xlfn.XLOOKUP(IFERROR(VALUE(C3830),C3830),'Items database'!A:A,'Items database'!B:B),(_xlfn.XLOOKUP(LEFT(E3830,3),Services,Services,"")))</f>
        <v/>
      </c>
      <c r="J3830" s="3" t="str">
        <f t="shared" si="119"/>
        <v/>
      </c>
    </row>
    <row r="3831" spans="1:10" x14ac:dyDescent="0.35">
      <c r="A3831" s="7" t="str">
        <f>IF('Payments Export'!A3835="","",'Payments Export'!A3835)</f>
        <v/>
      </c>
      <c r="B3831" s="7" t="str">
        <f>IF('Payments Export'!A3835="","",'Payments Export'!B3835)</f>
        <v/>
      </c>
      <c r="C3831" s="7" t="str">
        <f>IF(IFERROR(VALUE('Payments Export'!H3835),'Payments Export'!H3835)&lt;&gt;0,IFERROR(VALUE('Payments Export'!H3835),'Payments Export'!H3835),"")</f>
        <v/>
      </c>
      <c r="D3831" s="7" t="str">
        <f>IF('Payments Export'!I3835="","",'Payments Export'!I3835)</f>
        <v/>
      </c>
      <c r="E3831" s="7" t="str">
        <f t="shared" si="118"/>
        <v/>
      </c>
      <c r="F3831" s="7" t="str">
        <f>IF('Payments Export'!A3835="","",'Payments Export'!N3835)</f>
        <v/>
      </c>
      <c r="G3831" s="7" t="str">
        <f>IF('Payments Export'!A3835="","",'Payments Export'!O3835)</f>
        <v/>
      </c>
      <c r="H3831" s="7" t="str">
        <f>IF('Payments Export'!B3835="","",G3831-F3831)</f>
        <v/>
      </c>
      <c r="I3831" s="3" t="str">
        <f>IF(C3831&lt;&gt;"",_xlfn.XLOOKUP(IFERROR(VALUE(C3831),C3831),'Items database'!A:A,'Items database'!B:B),(_xlfn.XLOOKUP(LEFT(E3831,3),Services,Services,"")))</f>
        <v/>
      </c>
      <c r="J3831" s="3" t="str">
        <f t="shared" si="119"/>
        <v/>
      </c>
    </row>
    <row r="3832" spans="1:10" x14ac:dyDescent="0.35">
      <c r="A3832" s="7" t="str">
        <f>IF('Payments Export'!A3836="","",'Payments Export'!A3836)</f>
        <v/>
      </c>
      <c r="B3832" s="7" t="str">
        <f>IF('Payments Export'!A3836="","",'Payments Export'!B3836)</f>
        <v/>
      </c>
      <c r="C3832" s="7" t="str">
        <f>IF(IFERROR(VALUE('Payments Export'!H3836),'Payments Export'!H3836)&lt;&gt;0,IFERROR(VALUE('Payments Export'!H3836),'Payments Export'!H3836),"")</f>
        <v/>
      </c>
      <c r="D3832" s="7" t="str">
        <f>IF('Payments Export'!I3836="","",'Payments Export'!I3836)</f>
        <v/>
      </c>
      <c r="E3832" s="7" t="str">
        <f t="shared" si="118"/>
        <v/>
      </c>
      <c r="F3832" s="7" t="str">
        <f>IF('Payments Export'!A3836="","",'Payments Export'!N3836)</f>
        <v/>
      </c>
      <c r="G3832" s="7" t="str">
        <f>IF('Payments Export'!A3836="","",'Payments Export'!O3836)</f>
        <v/>
      </c>
      <c r="H3832" s="7" t="str">
        <f>IF('Payments Export'!B3836="","",G3832-F3832)</f>
        <v/>
      </c>
      <c r="I3832" s="3" t="str">
        <f>IF(C3832&lt;&gt;"",_xlfn.XLOOKUP(IFERROR(VALUE(C3832),C3832),'Items database'!A:A,'Items database'!B:B),(_xlfn.XLOOKUP(LEFT(E3832,3),Services,Services,"")))</f>
        <v/>
      </c>
      <c r="J3832" s="3" t="str">
        <f t="shared" si="119"/>
        <v/>
      </c>
    </row>
    <row r="3833" spans="1:10" x14ac:dyDescent="0.35">
      <c r="A3833" s="7" t="str">
        <f>IF('Payments Export'!A3837="","",'Payments Export'!A3837)</f>
        <v/>
      </c>
      <c r="B3833" s="7" t="str">
        <f>IF('Payments Export'!A3837="","",'Payments Export'!B3837)</f>
        <v/>
      </c>
      <c r="C3833" s="7" t="str">
        <f>IF(IFERROR(VALUE('Payments Export'!H3837),'Payments Export'!H3837)&lt;&gt;0,IFERROR(VALUE('Payments Export'!H3837),'Payments Export'!H3837),"")</f>
        <v/>
      </c>
      <c r="D3833" s="7" t="str">
        <f>IF('Payments Export'!I3837="","",'Payments Export'!I3837)</f>
        <v/>
      </c>
      <c r="E3833" s="7" t="str">
        <f t="shared" si="118"/>
        <v/>
      </c>
      <c r="F3833" s="7" t="str">
        <f>IF('Payments Export'!A3837="","",'Payments Export'!N3837)</f>
        <v/>
      </c>
      <c r="G3833" s="7" t="str">
        <f>IF('Payments Export'!A3837="","",'Payments Export'!O3837)</f>
        <v/>
      </c>
      <c r="H3833" s="7" t="str">
        <f>IF('Payments Export'!B3837="","",G3833-F3833)</f>
        <v/>
      </c>
      <c r="I3833" s="3" t="str">
        <f>IF(C3833&lt;&gt;"",_xlfn.XLOOKUP(IFERROR(VALUE(C3833),C3833),'Items database'!A:A,'Items database'!B:B),(_xlfn.XLOOKUP(LEFT(E3833,3),Services,Services,"")))</f>
        <v/>
      </c>
      <c r="J3833" s="3" t="str">
        <f t="shared" si="119"/>
        <v/>
      </c>
    </row>
    <row r="3834" spans="1:10" x14ac:dyDescent="0.35">
      <c r="A3834" s="7" t="str">
        <f>IF('Payments Export'!A3838="","",'Payments Export'!A3838)</f>
        <v/>
      </c>
      <c r="B3834" s="7" t="str">
        <f>IF('Payments Export'!A3838="","",'Payments Export'!B3838)</f>
        <v/>
      </c>
      <c r="C3834" s="7" t="str">
        <f>IF(IFERROR(VALUE('Payments Export'!H3838),'Payments Export'!H3838)&lt;&gt;0,IFERROR(VALUE('Payments Export'!H3838),'Payments Export'!H3838),"")</f>
        <v/>
      </c>
      <c r="D3834" s="7" t="str">
        <f>IF('Payments Export'!I3838="","",'Payments Export'!I3838)</f>
        <v/>
      </c>
      <c r="E3834" s="7" t="str">
        <f t="shared" si="118"/>
        <v/>
      </c>
      <c r="F3834" s="7" t="str">
        <f>IF('Payments Export'!A3838="","",'Payments Export'!N3838)</f>
        <v/>
      </c>
      <c r="G3834" s="7" t="str">
        <f>IF('Payments Export'!A3838="","",'Payments Export'!O3838)</f>
        <v/>
      </c>
      <c r="H3834" s="7" t="str">
        <f>IF('Payments Export'!B3838="","",G3834-F3834)</f>
        <v/>
      </c>
      <c r="I3834" s="3" t="str">
        <f>IF(C3834&lt;&gt;"",_xlfn.XLOOKUP(IFERROR(VALUE(C3834),C3834),'Items database'!A:A,'Items database'!B:B),(_xlfn.XLOOKUP(LEFT(E3834,3),Services,Services,"")))</f>
        <v/>
      </c>
      <c r="J3834" s="3" t="str">
        <f t="shared" si="119"/>
        <v/>
      </c>
    </row>
    <row r="3835" spans="1:10" x14ac:dyDescent="0.35">
      <c r="A3835" s="7" t="str">
        <f>IF('Payments Export'!A3839="","",'Payments Export'!A3839)</f>
        <v/>
      </c>
      <c r="B3835" s="7" t="str">
        <f>IF('Payments Export'!A3839="","",'Payments Export'!B3839)</f>
        <v/>
      </c>
      <c r="C3835" s="7" t="str">
        <f>IF(IFERROR(VALUE('Payments Export'!H3839),'Payments Export'!H3839)&lt;&gt;0,IFERROR(VALUE('Payments Export'!H3839),'Payments Export'!H3839),"")</f>
        <v/>
      </c>
      <c r="D3835" s="7" t="str">
        <f>IF('Payments Export'!I3839="","",'Payments Export'!I3839)</f>
        <v/>
      </c>
      <c r="E3835" s="7" t="str">
        <f t="shared" si="118"/>
        <v/>
      </c>
      <c r="F3835" s="7" t="str">
        <f>IF('Payments Export'!A3839="","",'Payments Export'!N3839)</f>
        <v/>
      </c>
      <c r="G3835" s="7" t="str">
        <f>IF('Payments Export'!A3839="","",'Payments Export'!O3839)</f>
        <v/>
      </c>
      <c r="H3835" s="7" t="str">
        <f>IF('Payments Export'!B3839="","",G3835-F3835)</f>
        <v/>
      </c>
      <c r="I3835" s="3" t="str">
        <f>IF(C3835&lt;&gt;"",_xlfn.XLOOKUP(IFERROR(VALUE(C3835),C3835),'Items database'!A:A,'Items database'!B:B),(_xlfn.XLOOKUP(LEFT(E3835,3),Services,Services,"")))</f>
        <v/>
      </c>
      <c r="J3835" s="3" t="str">
        <f t="shared" si="119"/>
        <v/>
      </c>
    </row>
    <row r="3836" spans="1:10" x14ac:dyDescent="0.35">
      <c r="A3836" s="7" t="str">
        <f>IF('Payments Export'!A3840="","",'Payments Export'!A3840)</f>
        <v/>
      </c>
      <c r="B3836" s="7" t="str">
        <f>IF('Payments Export'!A3840="","",'Payments Export'!B3840)</f>
        <v/>
      </c>
      <c r="C3836" s="7" t="str">
        <f>IF(IFERROR(VALUE('Payments Export'!H3840),'Payments Export'!H3840)&lt;&gt;0,IFERROR(VALUE('Payments Export'!H3840),'Payments Export'!H3840),"")</f>
        <v/>
      </c>
      <c r="D3836" s="7" t="str">
        <f>IF('Payments Export'!I3840="","",'Payments Export'!I3840)</f>
        <v/>
      </c>
      <c r="E3836" s="7" t="str">
        <f t="shared" si="118"/>
        <v/>
      </c>
      <c r="F3836" s="7" t="str">
        <f>IF('Payments Export'!A3840="","",'Payments Export'!N3840)</f>
        <v/>
      </c>
      <c r="G3836" s="7" t="str">
        <f>IF('Payments Export'!A3840="","",'Payments Export'!O3840)</f>
        <v/>
      </c>
      <c r="H3836" s="7" t="str">
        <f>IF('Payments Export'!B3840="","",G3836-F3836)</f>
        <v/>
      </c>
      <c r="I3836" s="3" t="str">
        <f>IF(C3836&lt;&gt;"",_xlfn.XLOOKUP(IFERROR(VALUE(C3836),C3836),'Items database'!A:A,'Items database'!B:B),(_xlfn.XLOOKUP(LEFT(E3836,3),Services,Services,"")))</f>
        <v/>
      </c>
      <c r="J3836" s="3" t="str">
        <f t="shared" si="119"/>
        <v/>
      </c>
    </row>
    <row r="3837" spans="1:10" x14ac:dyDescent="0.35">
      <c r="A3837" s="7" t="str">
        <f>IF('Payments Export'!A3841="","",'Payments Export'!A3841)</f>
        <v/>
      </c>
      <c r="B3837" s="7" t="str">
        <f>IF('Payments Export'!A3841="","",'Payments Export'!B3841)</f>
        <v/>
      </c>
      <c r="C3837" s="7" t="str">
        <f>IF(IFERROR(VALUE('Payments Export'!H3841),'Payments Export'!H3841)&lt;&gt;0,IFERROR(VALUE('Payments Export'!H3841),'Payments Export'!H3841),"")</f>
        <v/>
      </c>
      <c r="D3837" s="7" t="str">
        <f>IF('Payments Export'!I3841="","",'Payments Export'!I3841)</f>
        <v/>
      </c>
      <c r="E3837" s="7" t="str">
        <f t="shared" si="118"/>
        <v/>
      </c>
      <c r="F3837" s="7" t="str">
        <f>IF('Payments Export'!A3841="","",'Payments Export'!N3841)</f>
        <v/>
      </c>
      <c r="G3837" s="7" t="str">
        <f>IF('Payments Export'!A3841="","",'Payments Export'!O3841)</f>
        <v/>
      </c>
      <c r="H3837" s="7" t="str">
        <f>IF('Payments Export'!B3841="","",G3837-F3837)</f>
        <v/>
      </c>
      <c r="I3837" s="3" t="str">
        <f>IF(C3837&lt;&gt;"",_xlfn.XLOOKUP(IFERROR(VALUE(C3837),C3837),'Items database'!A:A,'Items database'!B:B),(_xlfn.XLOOKUP(LEFT(E3837,3),Services,Services,"")))</f>
        <v/>
      </c>
      <c r="J3837" s="3" t="str">
        <f t="shared" si="119"/>
        <v/>
      </c>
    </row>
    <row r="3838" spans="1:10" x14ac:dyDescent="0.35">
      <c r="A3838" s="7" t="str">
        <f>IF('Payments Export'!A3842="","",'Payments Export'!A3842)</f>
        <v/>
      </c>
      <c r="B3838" s="7" t="str">
        <f>IF('Payments Export'!A3842="","",'Payments Export'!B3842)</f>
        <v/>
      </c>
      <c r="C3838" s="7" t="str">
        <f>IF(IFERROR(VALUE('Payments Export'!H3842),'Payments Export'!H3842)&lt;&gt;0,IFERROR(VALUE('Payments Export'!H3842),'Payments Export'!H3842),"")</f>
        <v/>
      </c>
      <c r="D3838" s="7" t="str">
        <f>IF('Payments Export'!I3842="","",'Payments Export'!I3842)</f>
        <v/>
      </c>
      <c r="E3838" s="7" t="str">
        <f t="shared" si="118"/>
        <v/>
      </c>
      <c r="F3838" s="7" t="str">
        <f>IF('Payments Export'!A3842="","",'Payments Export'!N3842)</f>
        <v/>
      </c>
      <c r="G3838" s="7" t="str">
        <f>IF('Payments Export'!A3842="","",'Payments Export'!O3842)</f>
        <v/>
      </c>
      <c r="H3838" s="7" t="str">
        <f>IF('Payments Export'!B3842="","",G3838-F3838)</f>
        <v/>
      </c>
      <c r="I3838" s="3" t="str">
        <f>IF(C3838&lt;&gt;"",_xlfn.XLOOKUP(IFERROR(VALUE(C3838),C3838),'Items database'!A:A,'Items database'!B:B),(_xlfn.XLOOKUP(LEFT(E3838,3),Services,Services,"")))</f>
        <v/>
      </c>
      <c r="J3838" s="3" t="str">
        <f t="shared" si="119"/>
        <v/>
      </c>
    </row>
    <row r="3839" spans="1:10" x14ac:dyDescent="0.35">
      <c r="A3839" s="7" t="str">
        <f>IF('Payments Export'!A3843="","",'Payments Export'!A3843)</f>
        <v/>
      </c>
      <c r="B3839" s="7" t="str">
        <f>IF('Payments Export'!A3843="","",'Payments Export'!B3843)</f>
        <v/>
      </c>
      <c r="C3839" s="7" t="str">
        <f>IF(IFERROR(VALUE('Payments Export'!H3843),'Payments Export'!H3843)&lt;&gt;0,IFERROR(VALUE('Payments Export'!H3843),'Payments Export'!H3843),"")</f>
        <v/>
      </c>
      <c r="D3839" s="7" t="str">
        <f>IF('Payments Export'!I3843="","",'Payments Export'!I3843)</f>
        <v/>
      </c>
      <c r="E3839" s="7" t="str">
        <f t="shared" si="118"/>
        <v/>
      </c>
      <c r="F3839" s="7" t="str">
        <f>IF('Payments Export'!A3843="","",'Payments Export'!N3843)</f>
        <v/>
      </c>
      <c r="G3839" s="7" t="str">
        <f>IF('Payments Export'!A3843="","",'Payments Export'!O3843)</f>
        <v/>
      </c>
      <c r="H3839" s="7" t="str">
        <f>IF('Payments Export'!B3843="","",G3839-F3839)</f>
        <v/>
      </c>
      <c r="I3839" s="3" t="str">
        <f>IF(C3839&lt;&gt;"",_xlfn.XLOOKUP(IFERROR(VALUE(C3839),C3839),'Items database'!A:A,'Items database'!B:B),(_xlfn.XLOOKUP(LEFT(E3839,3),Services,Services,"")))</f>
        <v/>
      </c>
      <c r="J3839" s="3" t="str">
        <f t="shared" si="119"/>
        <v/>
      </c>
    </row>
    <row r="3840" spans="1:10" x14ac:dyDescent="0.35">
      <c r="A3840" s="7" t="str">
        <f>IF('Payments Export'!A3844="","",'Payments Export'!A3844)</f>
        <v/>
      </c>
      <c r="B3840" s="7" t="str">
        <f>IF('Payments Export'!A3844="","",'Payments Export'!B3844)</f>
        <v/>
      </c>
      <c r="C3840" s="7" t="str">
        <f>IF(IFERROR(VALUE('Payments Export'!H3844),'Payments Export'!H3844)&lt;&gt;0,IFERROR(VALUE('Payments Export'!H3844),'Payments Export'!H3844),"")</f>
        <v/>
      </c>
      <c r="D3840" s="7" t="str">
        <f>IF('Payments Export'!I3844="","",'Payments Export'!I3844)</f>
        <v/>
      </c>
      <c r="E3840" s="7" t="str">
        <f t="shared" si="118"/>
        <v/>
      </c>
      <c r="F3840" s="7" t="str">
        <f>IF('Payments Export'!A3844="","",'Payments Export'!N3844)</f>
        <v/>
      </c>
      <c r="G3840" s="7" t="str">
        <f>IF('Payments Export'!A3844="","",'Payments Export'!O3844)</f>
        <v/>
      </c>
      <c r="H3840" s="7" t="str">
        <f>IF('Payments Export'!B3844="","",G3840-F3840)</f>
        <v/>
      </c>
      <c r="I3840" s="3" t="str">
        <f>IF(C3840&lt;&gt;"",_xlfn.XLOOKUP(IFERROR(VALUE(C3840),C3840),'Items database'!A:A,'Items database'!B:B),(_xlfn.XLOOKUP(LEFT(E3840,3),Services,Services,"")))</f>
        <v/>
      </c>
      <c r="J3840" s="3" t="str">
        <f t="shared" si="119"/>
        <v/>
      </c>
    </row>
    <row r="3841" spans="1:10" x14ac:dyDescent="0.35">
      <c r="A3841" s="7" t="str">
        <f>IF('Payments Export'!A3845="","",'Payments Export'!A3845)</f>
        <v/>
      </c>
      <c r="B3841" s="7" t="str">
        <f>IF('Payments Export'!A3845="","",'Payments Export'!B3845)</f>
        <v/>
      </c>
      <c r="C3841" s="7" t="str">
        <f>IF(IFERROR(VALUE('Payments Export'!H3845),'Payments Export'!H3845)&lt;&gt;0,IFERROR(VALUE('Payments Export'!H3845),'Payments Export'!H3845),"")</f>
        <v/>
      </c>
      <c r="D3841" s="7" t="str">
        <f>IF('Payments Export'!I3845="","",'Payments Export'!I3845)</f>
        <v/>
      </c>
      <c r="E3841" s="7" t="str">
        <f t="shared" ref="E3841:E3904" si="120">LEFT(D3841,66)</f>
        <v/>
      </c>
      <c r="F3841" s="7" t="str">
        <f>IF('Payments Export'!A3845="","",'Payments Export'!N3845)</f>
        <v/>
      </c>
      <c r="G3841" s="7" t="str">
        <f>IF('Payments Export'!A3845="","",'Payments Export'!O3845)</f>
        <v/>
      </c>
      <c r="H3841" s="7" t="str">
        <f>IF('Payments Export'!B3845="","",G3841-F3841)</f>
        <v/>
      </c>
      <c r="I3841" s="3" t="str">
        <f>IF(C3841&lt;&gt;"",_xlfn.XLOOKUP(IFERROR(VALUE(C3841),C3841),'Items database'!A:A,'Items database'!B:B),(_xlfn.XLOOKUP(LEFT(E3841,3),Services,Services,"")))</f>
        <v/>
      </c>
      <c r="J3841" s="3" t="str">
        <f t="shared" ref="J3841:J3904" si="121">IF(ISNUMBER(F3841)=TRUE,IF(F3841=0,"","GST"),"")</f>
        <v/>
      </c>
    </row>
    <row r="3842" spans="1:10" x14ac:dyDescent="0.35">
      <c r="A3842" s="7" t="str">
        <f>IF('Payments Export'!A3846="","",'Payments Export'!A3846)</f>
        <v/>
      </c>
      <c r="B3842" s="7" t="str">
        <f>IF('Payments Export'!A3846="","",'Payments Export'!B3846)</f>
        <v/>
      </c>
      <c r="C3842" s="7" t="str">
        <f>IF(IFERROR(VALUE('Payments Export'!H3846),'Payments Export'!H3846)&lt;&gt;0,IFERROR(VALUE('Payments Export'!H3846),'Payments Export'!H3846),"")</f>
        <v/>
      </c>
      <c r="D3842" s="7" t="str">
        <f>IF('Payments Export'!I3846="","",'Payments Export'!I3846)</f>
        <v/>
      </c>
      <c r="E3842" s="7" t="str">
        <f t="shared" si="120"/>
        <v/>
      </c>
      <c r="F3842" s="7" t="str">
        <f>IF('Payments Export'!A3846="","",'Payments Export'!N3846)</f>
        <v/>
      </c>
      <c r="G3842" s="7" t="str">
        <f>IF('Payments Export'!A3846="","",'Payments Export'!O3846)</f>
        <v/>
      </c>
      <c r="H3842" s="7" t="str">
        <f>IF('Payments Export'!B3846="","",G3842-F3842)</f>
        <v/>
      </c>
      <c r="I3842" s="3" t="str">
        <f>IF(C3842&lt;&gt;"",_xlfn.XLOOKUP(IFERROR(VALUE(C3842),C3842),'Items database'!A:A,'Items database'!B:B),(_xlfn.XLOOKUP(LEFT(E3842,3),Services,Services,"")))</f>
        <v/>
      </c>
      <c r="J3842" s="3" t="str">
        <f t="shared" si="121"/>
        <v/>
      </c>
    </row>
    <row r="3843" spans="1:10" x14ac:dyDescent="0.35">
      <c r="A3843" s="7" t="str">
        <f>IF('Payments Export'!A3847="","",'Payments Export'!A3847)</f>
        <v/>
      </c>
      <c r="B3843" s="7" t="str">
        <f>IF('Payments Export'!A3847="","",'Payments Export'!B3847)</f>
        <v/>
      </c>
      <c r="C3843" s="7" t="str">
        <f>IF(IFERROR(VALUE('Payments Export'!H3847),'Payments Export'!H3847)&lt;&gt;0,IFERROR(VALUE('Payments Export'!H3847),'Payments Export'!H3847),"")</f>
        <v/>
      </c>
      <c r="D3843" s="7" t="str">
        <f>IF('Payments Export'!I3847="","",'Payments Export'!I3847)</f>
        <v/>
      </c>
      <c r="E3843" s="7" t="str">
        <f t="shared" si="120"/>
        <v/>
      </c>
      <c r="F3843" s="7" t="str">
        <f>IF('Payments Export'!A3847="","",'Payments Export'!N3847)</f>
        <v/>
      </c>
      <c r="G3843" s="7" t="str">
        <f>IF('Payments Export'!A3847="","",'Payments Export'!O3847)</f>
        <v/>
      </c>
      <c r="H3843" s="7" t="str">
        <f>IF('Payments Export'!B3847="","",G3843-F3843)</f>
        <v/>
      </c>
      <c r="I3843" s="3" t="str">
        <f>IF(C3843&lt;&gt;"",_xlfn.XLOOKUP(IFERROR(VALUE(C3843),C3843),'Items database'!A:A,'Items database'!B:B),(_xlfn.XLOOKUP(LEFT(E3843,3),Services,Services,"")))</f>
        <v/>
      </c>
      <c r="J3843" s="3" t="str">
        <f t="shared" si="121"/>
        <v/>
      </c>
    </row>
    <row r="3844" spans="1:10" x14ac:dyDescent="0.35">
      <c r="A3844" s="7" t="str">
        <f>IF('Payments Export'!A3848="","",'Payments Export'!A3848)</f>
        <v/>
      </c>
      <c r="B3844" s="7" t="str">
        <f>IF('Payments Export'!A3848="","",'Payments Export'!B3848)</f>
        <v/>
      </c>
      <c r="C3844" s="7" t="str">
        <f>IF(IFERROR(VALUE('Payments Export'!H3848),'Payments Export'!H3848)&lt;&gt;0,IFERROR(VALUE('Payments Export'!H3848),'Payments Export'!H3848),"")</f>
        <v/>
      </c>
      <c r="D3844" s="7" t="str">
        <f>IF('Payments Export'!I3848="","",'Payments Export'!I3848)</f>
        <v/>
      </c>
      <c r="E3844" s="7" t="str">
        <f t="shared" si="120"/>
        <v/>
      </c>
      <c r="F3844" s="7" t="str">
        <f>IF('Payments Export'!A3848="","",'Payments Export'!N3848)</f>
        <v/>
      </c>
      <c r="G3844" s="7" t="str">
        <f>IF('Payments Export'!A3848="","",'Payments Export'!O3848)</f>
        <v/>
      </c>
      <c r="H3844" s="7" t="str">
        <f>IF('Payments Export'!B3848="","",G3844-F3844)</f>
        <v/>
      </c>
      <c r="I3844" s="3" t="str">
        <f>IF(C3844&lt;&gt;"",_xlfn.XLOOKUP(IFERROR(VALUE(C3844),C3844),'Items database'!A:A,'Items database'!B:B),(_xlfn.XLOOKUP(LEFT(E3844,3),Services,Services,"")))</f>
        <v/>
      </c>
      <c r="J3844" s="3" t="str">
        <f t="shared" si="121"/>
        <v/>
      </c>
    </row>
    <row r="3845" spans="1:10" x14ac:dyDescent="0.35">
      <c r="A3845" s="7" t="str">
        <f>IF('Payments Export'!A3849="","",'Payments Export'!A3849)</f>
        <v/>
      </c>
      <c r="B3845" s="7" t="str">
        <f>IF('Payments Export'!A3849="","",'Payments Export'!B3849)</f>
        <v/>
      </c>
      <c r="C3845" s="7" t="str">
        <f>IF(IFERROR(VALUE('Payments Export'!H3849),'Payments Export'!H3849)&lt;&gt;0,IFERROR(VALUE('Payments Export'!H3849),'Payments Export'!H3849),"")</f>
        <v/>
      </c>
      <c r="D3845" s="7" t="str">
        <f>IF('Payments Export'!I3849="","",'Payments Export'!I3849)</f>
        <v/>
      </c>
      <c r="E3845" s="7" t="str">
        <f t="shared" si="120"/>
        <v/>
      </c>
      <c r="F3845" s="7" t="str">
        <f>IF('Payments Export'!A3849="","",'Payments Export'!N3849)</f>
        <v/>
      </c>
      <c r="G3845" s="7" t="str">
        <f>IF('Payments Export'!A3849="","",'Payments Export'!O3849)</f>
        <v/>
      </c>
      <c r="H3845" s="7" t="str">
        <f>IF('Payments Export'!B3849="","",G3845-F3845)</f>
        <v/>
      </c>
      <c r="I3845" s="3" t="str">
        <f>IF(C3845&lt;&gt;"",_xlfn.XLOOKUP(IFERROR(VALUE(C3845),C3845),'Items database'!A:A,'Items database'!B:B),(_xlfn.XLOOKUP(LEFT(E3845,3),Services,Services,"")))</f>
        <v/>
      </c>
      <c r="J3845" s="3" t="str">
        <f t="shared" si="121"/>
        <v/>
      </c>
    </row>
    <row r="3846" spans="1:10" x14ac:dyDescent="0.35">
      <c r="A3846" s="7" t="str">
        <f>IF('Payments Export'!A3850="","",'Payments Export'!A3850)</f>
        <v/>
      </c>
      <c r="B3846" s="7" t="str">
        <f>IF('Payments Export'!A3850="","",'Payments Export'!B3850)</f>
        <v/>
      </c>
      <c r="C3846" s="7" t="str">
        <f>IF(IFERROR(VALUE('Payments Export'!H3850),'Payments Export'!H3850)&lt;&gt;0,IFERROR(VALUE('Payments Export'!H3850),'Payments Export'!H3850),"")</f>
        <v/>
      </c>
      <c r="D3846" s="7" t="str">
        <f>IF('Payments Export'!I3850="","",'Payments Export'!I3850)</f>
        <v/>
      </c>
      <c r="E3846" s="7" t="str">
        <f t="shared" si="120"/>
        <v/>
      </c>
      <c r="F3846" s="7" t="str">
        <f>IF('Payments Export'!A3850="","",'Payments Export'!N3850)</f>
        <v/>
      </c>
      <c r="G3846" s="7" t="str">
        <f>IF('Payments Export'!A3850="","",'Payments Export'!O3850)</f>
        <v/>
      </c>
      <c r="H3846" s="7" t="str">
        <f>IF('Payments Export'!B3850="","",G3846-F3846)</f>
        <v/>
      </c>
      <c r="I3846" s="3" t="str">
        <f>IF(C3846&lt;&gt;"",_xlfn.XLOOKUP(IFERROR(VALUE(C3846),C3846),'Items database'!A:A,'Items database'!B:B),(_xlfn.XLOOKUP(LEFT(E3846,3),Services,Services,"")))</f>
        <v/>
      </c>
      <c r="J3846" s="3" t="str">
        <f t="shared" si="121"/>
        <v/>
      </c>
    </row>
    <row r="3847" spans="1:10" x14ac:dyDescent="0.35">
      <c r="A3847" s="7" t="str">
        <f>IF('Payments Export'!A3851="","",'Payments Export'!A3851)</f>
        <v/>
      </c>
      <c r="B3847" s="7" t="str">
        <f>IF('Payments Export'!A3851="","",'Payments Export'!B3851)</f>
        <v/>
      </c>
      <c r="C3847" s="7" t="str">
        <f>IF(IFERROR(VALUE('Payments Export'!H3851),'Payments Export'!H3851)&lt;&gt;0,IFERROR(VALUE('Payments Export'!H3851),'Payments Export'!H3851),"")</f>
        <v/>
      </c>
      <c r="D3847" s="7" t="str">
        <f>IF('Payments Export'!I3851="","",'Payments Export'!I3851)</f>
        <v/>
      </c>
      <c r="E3847" s="7" t="str">
        <f t="shared" si="120"/>
        <v/>
      </c>
      <c r="F3847" s="7" t="str">
        <f>IF('Payments Export'!A3851="","",'Payments Export'!N3851)</f>
        <v/>
      </c>
      <c r="G3847" s="7" t="str">
        <f>IF('Payments Export'!A3851="","",'Payments Export'!O3851)</f>
        <v/>
      </c>
      <c r="H3847" s="7" t="str">
        <f>IF('Payments Export'!B3851="","",G3847-F3847)</f>
        <v/>
      </c>
      <c r="I3847" s="3" t="str">
        <f>IF(C3847&lt;&gt;"",_xlfn.XLOOKUP(IFERROR(VALUE(C3847),C3847),'Items database'!A:A,'Items database'!B:B),(_xlfn.XLOOKUP(LEFT(E3847,3),Services,Services,"")))</f>
        <v/>
      </c>
      <c r="J3847" s="3" t="str">
        <f t="shared" si="121"/>
        <v/>
      </c>
    </row>
    <row r="3848" spans="1:10" x14ac:dyDescent="0.35">
      <c r="A3848" s="7" t="str">
        <f>IF('Payments Export'!A3852="","",'Payments Export'!A3852)</f>
        <v/>
      </c>
      <c r="B3848" s="7" t="str">
        <f>IF('Payments Export'!A3852="","",'Payments Export'!B3852)</f>
        <v/>
      </c>
      <c r="C3848" s="7" t="str">
        <f>IF(IFERROR(VALUE('Payments Export'!H3852),'Payments Export'!H3852)&lt;&gt;0,IFERROR(VALUE('Payments Export'!H3852),'Payments Export'!H3852),"")</f>
        <v/>
      </c>
      <c r="D3848" s="7" t="str">
        <f>IF('Payments Export'!I3852="","",'Payments Export'!I3852)</f>
        <v/>
      </c>
      <c r="E3848" s="7" t="str">
        <f t="shared" si="120"/>
        <v/>
      </c>
      <c r="F3848" s="7" t="str">
        <f>IF('Payments Export'!A3852="","",'Payments Export'!N3852)</f>
        <v/>
      </c>
      <c r="G3848" s="7" t="str">
        <f>IF('Payments Export'!A3852="","",'Payments Export'!O3852)</f>
        <v/>
      </c>
      <c r="H3848" s="7" t="str">
        <f>IF('Payments Export'!B3852="","",G3848-F3848)</f>
        <v/>
      </c>
      <c r="I3848" s="3" t="str">
        <f>IF(C3848&lt;&gt;"",_xlfn.XLOOKUP(IFERROR(VALUE(C3848),C3848),'Items database'!A:A,'Items database'!B:B),(_xlfn.XLOOKUP(LEFT(E3848,3),Services,Services,"")))</f>
        <v/>
      </c>
      <c r="J3848" s="3" t="str">
        <f t="shared" si="121"/>
        <v/>
      </c>
    </row>
    <row r="3849" spans="1:10" x14ac:dyDescent="0.35">
      <c r="A3849" s="7" t="str">
        <f>IF('Payments Export'!A3853="","",'Payments Export'!A3853)</f>
        <v/>
      </c>
      <c r="B3849" s="7" t="str">
        <f>IF('Payments Export'!A3853="","",'Payments Export'!B3853)</f>
        <v/>
      </c>
      <c r="C3849" s="7" t="str">
        <f>IF(IFERROR(VALUE('Payments Export'!H3853),'Payments Export'!H3853)&lt;&gt;0,IFERROR(VALUE('Payments Export'!H3853),'Payments Export'!H3853),"")</f>
        <v/>
      </c>
      <c r="D3849" s="7" t="str">
        <f>IF('Payments Export'!I3853="","",'Payments Export'!I3853)</f>
        <v/>
      </c>
      <c r="E3849" s="7" t="str">
        <f t="shared" si="120"/>
        <v/>
      </c>
      <c r="F3849" s="7" t="str">
        <f>IF('Payments Export'!A3853="","",'Payments Export'!N3853)</f>
        <v/>
      </c>
      <c r="G3849" s="7" t="str">
        <f>IF('Payments Export'!A3853="","",'Payments Export'!O3853)</f>
        <v/>
      </c>
      <c r="H3849" s="7" t="str">
        <f>IF('Payments Export'!B3853="","",G3849-F3849)</f>
        <v/>
      </c>
      <c r="I3849" s="3" t="str">
        <f>IF(C3849&lt;&gt;"",_xlfn.XLOOKUP(IFERROR(VALUE(C3849),C3849),'Items database'!A:A,'Items database'!B:B),(_xlfn.XLOOKUP(LEFT(E3849,3),Services,Services,"")))</f>
        <v/>
      </c>
      <c r="J3849" s="3" t="str">
        <f t="shared" si="121"/>
        <v/>
      </c>
    </row>
    <row r="3850" spans="1:10" x14ac:dyDescent="0.35">
      <c r="A3850" s="7" t="str">
        <f>IF('Payments Export'!A3854="","",'Payments Export'!A3854)</f>
        <v/>
      </c>
      <c r="B3850" s="7" t="str">
        <f>IF('Payments Export'!A3854="","",'Payments Export'!B3854)</f>
        <v/>
      </c>
      <c r="C3850" s="7" t="str">
        <f>IF(IFERROR(VALUE('Payments Export'!H3854),'Payments Export'!H3854)&lt;&gt;0,IFERROR(VALUE('Payments Export'!H3854),'Payments Export'!H3854),"")</f>
        <v/>
      </c>
      <c r="D3850" s="7" t="str">
        <f>IF('Payments Export'!I3854="","",'Payments Export'!I3854)</f>
        <v/>
      </c>
      <c r="E3850" s="7" t="str">
        <f t="shared" si="120"/>
        <v/>
      </c>
      <c r="F3850" s="7" t="str">
        <f>IF('Payments Export'!A3854="","",'Payments Export'!N3854)</f>
        <v/>
      </c>
      <c r="G3850" s="7" t="str">
        <f>IF('Payments Export'!A3854="","",'Payments Export'!O3854)</f>
        <v/>
      </c>
      <c r="H3850" s="7" t="str">
        <f>IF('Payments Export'!B3854="","",G3850-F3850)</f>
        <v/>
      </c>
      <c r="I3850" s="3" t="str">
        <f>IF(C3850&lt;&gt;"",_xlfn.XLOOKUP(IFERROR(VALUE(C3850),C3850),'Items database'!A:A,'Items database'!B:B),(_xlfn.XLOOKUP(LEFT(E3850,3),Services,Services,"")))</f>
        <v/>
      </c>
      <c r="J3850" s="3" t="str">
        <f t="shared" si="121"/>
        <v/>
      </c>
    </row>
    <row r="3851" spans="1:10" x14ac:dyDescent="0.35">
      <c r="A3851" s="7" t="str">
        <f>IF('Payments Export'!A3855="","",'Payments Export'!A3855)</f>
        <v/>
      </c>
      <c r="B3851" s="7" t="str">
        <f>IF('Payments Export'!A3855="","",'Payments Export'!B3855)</f>
        <v/>
      </c>
      <c r="C3851" s="7" t="str">
        <f>IF(IFERROR(VALUE('Payments Export'!H3855),'Payments Export'!H3855)&lt;&gt;0,IFERROR(VALUE('Payments Export'!H3855),'Payments Export'!H3855),"")</f>
        <v/>
      </c>
      <c r="D3851" s="7" t="str">
        <f>IF('Payments Export'!I3855="","",'Payments Export'!I3855)</f>
        <v/>
      </c>
      <c r="E3851" s="7" t="str">
        <f t="shared" si="120"/>
        <v/>
      </c>
      <c r="F3851" s="7" t="str">
        <f>IF('Payments Export'!A3855="","",'Payments Export'!N3855)</f>
        <v/>
      </c>
      <c r="G3851" s="7" t="str">
        <f>IF('Payments Export'!A3855="","",'Payments Export'!O3855)</f>
        <v/>
      </c>
      <c r="H3851" s="7" t="str">
        <f>IF('Payments Export'!B3855="","",G3851-F3851)</f>
        <v/>
      </c>
      <c r="I3851" s="3" t="str">
        <f>IF(C3851&lt;&gt;"",_xlfn.XLOOKUP(IFERROR(VALUE(C3851),C3851),'Items database'!A:A,'Items database'!B:B),(_xlfn.XLOOKUP(LEFT(E3851,3),Services,Services,"")))</f>
        <v/>
      </c>
      <c r="J3851" s="3" t="str">
        <f t="shared" si="121"/>
        <v/>
      </c>
    </row>
    <row r="3852" spans="1:10" x14ac:dyDescent="0.35">
      <c r="A3852" s="7" t="str">
        <f>IF('Payments Export'!A3856="","",'Payments Export'!A3856)</f>
        <v/>
      </c>
      <c r="B3852" s="7" t="str">
        <f>IF('Payments Export'!A3856="","",'Payments Export'!B3856)</f>
        <v/>
      </c>
      <c r="C3852" s="7" t="str">
        <f>IF(IFERROR(VALUE('Payments Export'!H3856),'Payments Export'!H3856)&lt;&gt;0,IFERROR(VALUE('Payments Export'!H3856),'Payments Export'!H3856),"")</f>
        <v/>
      </c>
      <c r="D3852" s="7" t="str">
        <f>IF('Payments Export'!I3856="","",'Payments Export'!I3856)</f>
        <v/>
      </c>
      <c r="E3852" s="7" t="str">
        <f t="shared" si="120"/>
        <v/>
      </c>
      <c r="F3852" s="7" t="str">
        <f>IF('Payments Export'!A3856="","",'Payments Export'!N3856)</f>
        <v/>
      </c>
      <c r="G3852" s="7" t="str">
        <f>IF('Payments Export'!A3856="","",'Payments Export'!O3856)</f>
        <v/>
      </c>
      <c r="H3852" s="7" t="str">
        <f>IF('Payments Export'!B3856="","",G3852-F3852)</f>
        <v/>
      </c>
      <c r="I3852" s="3" t="str">
        <f>IF(C3852&lt;&gt;"",_xlfn.XLOOKUP(IFERROR(VALUE(C3852),C3852),'Items database'!A:A,'Items database'!B:B),(_xlfn.XLOOKUP(LEFT(E3852,3),Services,Services,"")))</f>
        <v/>
      </c>
      <c r="J3852" s="3" t="str">
        <f t="shared" si="121"/>
        <v/>
      </c>
    </row>
    <row r="3853" spans="1:10" x14ac:dyDescent="0.35">
      <c r="A3853" s="7" t="str">
        <f>IF('Payments Export'!A3857="","",'Payments Export'!A3857)</f>
        <v/>
      </c>
      <c r="B3853" s="7" t="str">
        <f>IF('Payments Export'!A3857="","",'Payments Export'!B3857)</f>
        <v/>
      </c>
      <c r="C3853" s="7" t="str">
        <f>IF(IFERROR(VALUE('Payments Export'!H3857),'Payments Export'!H3857)&lt;&gt;0,IFERROR(VALUE('Payments Export'!H3857),'Payments Export'!H3857),"")</f>
        <v/>
      </c>
      <c r="D3853" s="7" t="str">
        <f>IF('Payments Export'!I3857="","",'Payments Export'!I3857)</f>
        <v/>
      </c>
      <c r="E3853" s="7" t="str">
        <f t="shared" si="120"/>
        <v/>
      </c>
      <c r="F3853" s="7" t="str">
        <f>IF('Payments Export'!A3857="","",'Payments Export'!N3857)</f>
        <v/>
      </c>
      <c r="G3853" s="7" t="str">
        <f>IF('Payments Export'!A3857="","",'Payments Export'!O3857)</f>
        <v/>
      </c>
      <c r="H3853" s="7" t="str">
        <f>IF('Payments Export'!B3857="","",G3853-F3853)</f>
        <v/>
      </c>
      <c r="I3853" s="3" t="str">
        <f>IF(C3853&lt;&gt;"",_xlfn.XLOOKUP(IFERROR(VALUE(C3853),C3853),'Items database'!A:A,'Items database'!B:B),(_xlfn.XLOOKUP(LEFT(E3853,3),Services,Services,"")))</f>
        <v/>
      </c>
      <c r="J3853" s="3" t="str">
        <f t="shared" si="121"/>
        <v/>
      </c>
    </row>
    <row r="3854" spans="1:10" x14ac:dyDescent="0.35">
      <c r="A3854" s="7" t="str">
        <f>IF('Payments Export'!A3858="","",'Payments Export'!A3858)</f>
        <v/>
      </c>
      <c r="B3854" s="7" t="str">
        <f>IF('Payments Export'!A3858="","",'Payments Export'!B3858)</f>
        <v/>
      </c>
      <c r="C3854" s="7" t="str">
        <f>IF(IFERROR(VALUE('Payments Export'!H3858),'Payments Export'!H3858)&lt;&gt;0,IFERROR(VALUE('Payments Export'!H3858),'Payments Export'!H3858),"")</f>
        <v/>
      </c>
      <c r="D3854" s="7" t="str">
        <f>IF('Payments Export'!I3858="","",'Payments Export'!I3858)</f>
        <v/>
      </c>
      <c r="E3854" s="7" t="str">
        <f t="shared" si="120"/>
        <v/>
      </c>
      <c r="F3854" s="7" t="str">
        <f>IF('Payments Export'!A3858="","",'Payments Export'!N3858)</f>
        <v/>
      </c>
      <c r="G3854" s="7" t="str">
        <f>IF('Payments Export'!A3858="","",'Payments Export'!O3858)</f>
        <v/>
      </c>
      <c r="H3854" s="7" t="str">
        <f>IF('Payments Export'!B3858="","",G3854-F3854)</f>
        <v/>
      </c>
      <c r="I3854" s="3" t="str">
        <f>IF(C3854&lt;&gt;"",_xlfn.XLOOKUP(IFERROR(VALUE(C3854),C3854),'Items database'!A:A,'Items database'!B:B),(_xlfn.XLOOKUP(LEFT(E3854,3),Services,Services,"")))</f>
        <v/>
      </c>
      <c r="J3854" s="3" t="str">
        <f t="shared" si="121"/>
        <v/>
      </c>
    </row>
    <row r="3855" spans="1:10" x14ac:dyDescent="0.35">
      <c r="A3855" s="7" t="str">
        <f>IF('Payments Export'!A3859="","",'Payments Export'!A3859)</f>
        <v/>
      </c>
      <c r="B3855" s="7" t="str">
        <f>IF('Payments Export'!A3859="","",'Payments Export'!B3859)</f>
        <v/>
      </c>
      <c r="C3855" s="7" t="str">
        <f>IF(IFERROR(VALUE('Payments Export'!H3859),'Payments Export'!H3859)&lt;&gt;0,IFERROR(VALUE('Payments Export'!H3859),'Payments Export'!H3859),"")</f>
        <v/>
      </c>
      <c r="D3855" s="7" t="str">
        <f>IF('Payments Export'!I3859="","",'Payments Export'!I3859)</f>
        <v/>
      </c>
      <c r="E3855" s="7" t="str">
        <f t="shared" si="120"/>
        <v/>
      </c>
      <c r="F3855" s="7" t="str">
        <f>IF('Payments Export'!A3859="","",'Payments Export'!N3859)</f>
        <v/>
      </c>
      <c r="G3855" s="7" t="str">
        <f>IF('Payments Export'!A3859="","",'Payments Export'!O3859)</f>
        <v/>
      </c>
      <c r="H3855" s="7" t="str">
        <f>IF('Payments Export'!B3859="","",G3855-F3855)</f>
        <v/>
      </c>
      <c r="I3855" s="3" t="str">
        <f>IF(C3855&lt;&gt;"",_xlfn.XLOOKUP(IFERROR(VALUE(C3855),C3855),'Items database'!A:A,'Items database'!B:B),(_xlfn.XLOOKUP(LEFT(E3855,3),Services,Services,"")))</f>
        <v/>
      </c>
      <c r="J3855" s="3" t="str">
        <f t="shared" si="121"/>
        <v/>
      </c>
    </row>
    <row r="3856" spans="1:10" x14ac:dyDescent="0.35">
      <c r="A3856" s="7" t="str">
        <f>IF('Payments Export'!A3860="","",'Payments Export'!A3860)</f>
        <v/>
      </c>
      <c r="B3856" s="7" t="str">
        <f>IF('Payments Export'!A3860="","",'Payments Export'!B3860)</f>
        <v/>
      </c>
      <c r="C3856" s="7" t="str">
        <f>IF(IFERROR(VALUE('Payments Export'!H3860),'Payments Export'!H3860)&lt;&gt;0,IFERROR(VALUE('Payments Export'!H3860),'Payments Export'!H3860),"")</f>
        <v/>
      </c>
      <c r="D3856" s="7" t="str">
        <f>IF('Payments Export'!I3860="","",'Payments Export'!I3860)</f>
        <v/>
      </c>
      <c r="E3856" s="7" t="str">
        <f t="shared" si="120"/>
        <v/>
      </c>
      <c r="F3856" s="7" t="str">
        <f>IF('Payments Export'!A3860="","",'Payments Export'!N3860)</f>
        <v/>
      </c>
      <c r="G3856" s="7" t="str">
        <f>IF('Payments Export'!A3860="","",'Payments Export'!O3860)</f>
        <v/>
      </c>
      <c r="H3856" s="7" t="str">
        <f>IF('Payments Export'!B3860="","",G3856-F3856)</f>
        <v/>
      </c>
      <c r="I3856" s="3" t="str">
        <f>IF(C3856&lt;&gt;"",_xlfn.XLOOKUP(IFERROR(VALUE(C3856),C3856),'Items database'!A:A,'Items database'!B:B),(_xlfn.XLOOKUP(LEFT(E3856,3),Services,Services,"")))</f>
        <v/>
      </c>
      <c r="J3856" s="3" t="str">
        <f t="shared" si="121"/>
        <v/>
      </c>
    </row>
    <row r="3857" spans="1:10" x14ac:dyDescent="0.35">
      <c r="A3857" s="7" t="str">
        <f>IF('Payments Export'!A3861="","",'Payments Export'!A3861)</f>
        <v/>
      </c>
      <c r="B3857" s="7" t="str">
        <f>IF('Payments Export'!A3861="","",'Payments Export'!B3861)</f>
        <v/>
      </c>
      <c r="C3857" s="7" t="str">
        <f>IF(IFERROR(VALUE('Payments Export'!H3861),'Payments Export'!H3861)&lt;&gt;0,IFERROR(VALUE('Payments Export'!H3861),'Payments Export'!H3861),"")</f>
        <v/>
      </c>
      <c r="D3857" s="7" t="str">
        <f>IF('Payments Export'!I3861="","",'Payments Export'!I3861)</f>
        <v/>
      </c>
      <c r="E3857" s="7" t="str">
        <f t="shared" si="120"/>
        <v/>
      </c>
      <c r="F3857" s="7" t="str">
        <f>IF('Payments Export'!A3861="","",'Payments Export'!N3861)</f>
        <v/>
      </c>
      <c r="G3857" s="7" t="str">
        <f>IF('Payments Export'!A3861="","",'Payments Export'!O3861)</f>
        <v/>
      </c>
      <c r="H3857" s="7" t="str">
        <f>IF('Payments Export'!B3861="","",G3857-F3857)</f>
        <v/>
      </c>
      <c r="I3857" s="3" t="str">
        <f>IF(C3857&lt;&gt;"",_xlfn.XLOOKUP(IFERROR(VALUE(C3857),C3857),'Items database'!A:A,'Items database'!B:B),(_xlfn.XLOOKUP(LEFT(E3857,3),Services,Services,"")))</f>
        <v/>
      </c>
      <c r="J3857" s="3" t="str">
        <f t="shared" si="121"/>
        <v/>
      </c>
    </row>
    <row r="3858" spans="1:10" x14ac:dyDescent="0.35">
      <c r="A3858" s="7" t="str">
        <f>IF('Payments Export'!A3862="","",'Payments Export'!A3862)</f>
        <v/>
      </c>
      <c r="B3858" s="7" t="str">
        <f>IF('Payments Export'!A3862="","",'Payments Export'!B3862)</f>
        <v/>
      </c>
      <c r="C3858" s="7" t="str">
        <f>IF(IFERROR(VALUE('Payments Export'!H3862),'Payments Export'!H3862)&lt;&gt;0,IFERROR(VALUE('Payments Export'!H3862),'Payments Export'!H3862),"")</f>
        <v/>
      </c>
      <c r="D3858" s="7" t="str">
        <f>IF('Payments Export'!I3862="","",'Payments Export'!I3862)</f>
        <v/>
      </c>
      <c r="E3858" s="7" t="str">
        <f t="shared" si="120"/>
        <v/>
      </c>
      <c r="F3858" s="7" t="str">
        <f>IF('Payments Export'!A3862="","",'Payments Export'!N3862)</f>
        <v/>
      </c>
      <c r="G3858" s="7" t="str">
        <f>IF('Payments Export'!A3862="","",'Payments Export'!O3862)</f>
        <v/>
      </c>
      <c r="H3858" s="7" t="str">
        <f>IF('Payments Export'!B3862="","",G3858-F3858)</f>
        <v/>
      </c>
      <c r="I3858" s="3" t="str">
        <f>IF(C3858&lt;&gt;"",_xlfn.XLOOKUP(IFERROR(VALUE(C3858),C3858),'Items database'!A:A,'Items database'!B:B),(_xlfn.XLOOKUP(LEFT(E3858,3),Services,Services,"")))</f>
        <v/>
      </c>
      <c r="J3858" s="3" t="str">
        <f t="shared" si="121"/>
        <v/>
      </c>
    </row>
    <row r="3859" spans="1:10" x14ac:dyDescent="0.35">
      <c r="A3859" s="7" t="str">
        <f>IF('Payments Export'!A3863="","",'Payments Export'!A3863)</f>
        <v/>
      </c>
      <c r="B3859" s="7" t="str">
        <f>IF('Payments Export'!A3863="","",'Payments Export'!B3863)</f>
        <v/>
      </c>
      <c r="C3859" s="7" t="str">
        <f>IF(IFERROR(VALUE('Payments Export'!H3863),'Payments Export'!H3863)&lt;&gt;0,IFERROR(VALUE('Payments Export'!H3863),'Payments Export'!H3863),"")</f>
        <v/>
      </c>
      <c r="D3859" s="7" t="str">
        <f>IF('Payments Export'!I3863="","",'Payments Export'!I3863)</f>
        <v/>
      </c>
      <c r="E3859" s="7" t="str">
        <f t="shared" si="120"/>
        <v/>
      </c>
      <c r="F3859" s="7" t="str">
        <f>IF('Payments Export'!A3863="","",'Payments Export'!N3863)</f>
        <v/>
      </c>
      <c r="G3859" s="7" t="str">
        <f>IF('Payments Export'!A3863="","",'Payments Export'!O3863)</f>
        <v/>
      </c>
      <c r="H3859" s="7" t="str">
        <f>IF('Payments Export'!B3863="","",G3859-F3859)</f>
        <v/>
      </c>
      <c r="I3859" s="3" t="str">
        <f>IF(C3859&lt;&gt;"",_xlfn.XLOOKUP(IFERROR(VALUE(C3859),C3859),'Items database'!A:A,'Items database'!B:B),(_xlfn.XLOOKUP(LEFT(E3859,3),Services,Services,"")))</f>
        <v/>
      </c>
      <c r="J3859" s="3" t="str">
        <f t="shared" si="121"/>
        <v/>
      </c>
    </row>
    <row r="3860" spans="1:10" x14ac:dyDescent="0.35">
      <c r="A3860" s="7" t="str">
        <f>IF('Payments Export'!A3864="","",'Payments Export'!A3864)</f>
        <v/>
      </c>
      <c r="B3860" s="7" t="str">
        <f>IF('Payments Export'!A3864="","",'Payments Export'!B3864)</f>
        <v/>
      </c>
      <c r="C3860" s="7" t="str">
        <f>IF(IFERROR(VALUE('Payments Export'!H3864),'Payments Export'!H3864)&lt;&gt;0,IFERROR(VALUE('Payments Export'!H3864),'Payments Export'!H3864),"")</f>
        <v/>
      </c>
      <c r="D3860" s="7" t="str">
        <f>IF('Payments Export'!I3864="","",'Payments Export'!I3864)</f>
        <v/>
      </c>
      <c r="E3860" s="7" t="str">
        <f t="shared" si="120"/>
        <v/>
      </c>
      <c r="F3860" s="7" t="str">
        <f>IF('Payments Export'!A3864="","",'Payments Export'!N3864)</f>
        <v/>
      </c>
      <c r="G3860" s="7" t="str">
        <f>IF('Payments Export'!A3864="","",'Payments Export'!O3864)</f>
        <v/>
      </c>
      <c r="H3860" s="7" t="str">
        <f>IF('Payments Export'!B3864="","",G3860-F3860)</f>
        <v/>
      </c>
      <c r="I3860" s="3" t="str">
        <f>IF(C3860&lt;&gt;"",_xlfn.XLOOKUP(IFERROR(VALUE(C3860),C3860),'Items database'!A:A,'Items database'!B:B),(_xlfn.XLOOKUP(LEFT(E3860,3),Services,Services,"")))</f>
        <v/>
      </c>
      <c r="J3860" s="3" t="str">
        <f t="shared" si="121"/>
        <v/>
      </c>
    </row>
    <row r="3861" spans="1:10" x14ac:dyDescent="0.35">
      <c r="A3861" s="7" t="str">
        <f>IF('Payments Export'!A3865="","",'Payments Export'!A3865)</f>
        <v/>
      </c>
      <c r="B3861" s="7" t="str">
        <f>IF('Payments Export'!A3865="","",'Payments Export'!B3865)</f>
        <v/>
      </c>
      <c r="C3861" s="7" t="str">
        <f>IF(IFERROR(VALUE('Payments Export'!H3865),'Payments Export'!H3865)&lt;&gt;0,IFERROR(VALUE('Payments Export'!H3865),'Payments Export'!H3865),"")</f>
        <v/>
      </c>
      <c r="D3861" s="7" t="str">
        <f>IF('Payments Export'!I3865="","",'Payments Export'!I3865)</f>
        <v/>
      </c>
      <c r="E3861" s="7" t="str">
        <f t="shared" si="120"/>
        <v/>
      </c>
      <c r="F3861" s="7" t="str">
        <f>IF('Payments Export'!A3865="","",'Payments Export'!N3865)</f>
        <v/>
      </c>
      <c r="G3861" s="7" t="str">
        <f>IF('Payments Export'!A3865="","",'Payments Export'!O3865)</f>
        <v/>
      </c>
      <c r="H3861" s="7" t="str">
        <f>IF('Payments Export'!B3865="","",G3861-F3861)</f>
        <v/>
      </c>
      <c r="I3861" s="3" t="str">
        <f>IF(C3861&lt;&gt;"",_xlfn.XLOOKUP(IFERROR(VALUE(C3861),C3861),'Items database'!A:A,'Items database'!B:B),(_xlfn.XLOOKUP(LEFT(E3861,3),Services,Services,"")))</f>
        <v/>
      </c>
      <c r="J3861" s="3" t="str">
        <f t="shared" si="121"/>
        <v/>
      </c>
    </row>
    <row r="3862" spans="1:10" x14ac:dyDescent="0.35">
      <c r="A3862" s="7" t="str">
        <f>IF('Payments Export'!A3866="","",'Payments Export'!A3866)</f>
        <v/>
      </c>
      <c r="B3862" s="7" t="str">
        <f>IF('Payments Export'!A3866="","",'Payments Export'!B3866)</f>
        <v/>
      </c>
      <c r="C3862" s="7" t="str">
        <f>IF(IFERROR(VALUE('Payments Export'!H3866),'Payments Export'!H3866)&lt;&gt;0,IFERROR(VALUE('Payments Export'!H3866),'Payments Export'!H3866),"")</f>
        <v/>
      </c>
      <c r="D3862" s="7" t="str">
        <f>IF('Payments Export'!I3866="","",'Payments Export'!I3866)</f>
        <v/>
      </c>
      <c r="E3862" s="7" t="str">
        <f t="shared" si="120"/>
        <v/>
      </c>
      <c r="F3862" s="7" t="str">
        <f>IF('Payments Export'!A3866="","",'Payments Export'!N3866)</f>
        <v/>
      </c>
      <c r="G3862" s="7" t="str">
        <f>IF('Payments Export'!A3866="","",'Payments Export'!O3866)</f>
        <v/>
      </c>
      <c r="H3862" s="7" t="str">
        <f>IF('Payments Export'!B3866="","",G3862-F3862)</f>
        <v/>
      </c>
      <c r="I3862" s="3" t="str">
        <f>IF(C3862&lt;&gt;"",_xlfn.XLOOKUP(IFERROR(VALUE(C3862),C3862),'Items database'!A:A,'Items database'!B:B),(_xlfn.XLOOKUP(LEFT(E3862,3),Services,Services,"")))</f>
        <v/>
      </c>
      <c r="J3862" s="3" t="str">
        <f t="shared" si="121"/>
        <v/>
      </c>
    </row>
    <row r="3863" spans="1:10" x14ac:dyDescent="0.35">
      <c r="A3863" s="7" t="str">
        <f>IF('Payments Export'!A3867="","",'Payments Export'!A3867)</f>
        <v/>
      </c>
      <c r="B3863" s="7" t="str">
        <f>IF('Payments Export'!A3867="","",'Payments Export'!B3867)</f>
        <v/>
      </c>
      <c r="C3863" s="7" t="str">
        <f>IF(IFERROR(VALUE('Payments Export'!H3867),'Payments Export'!H3867)&lt;&gt;0,IFERROR(VALUE('Payments Export'!H3867),'Payments Export'!H3867),"")</f>
        <v/>
      </c>
      <c r="D3863" s="7" t="str">
        <f>IF('Payments Export'!I3867="","",'Payments Export'!I3867)</f>
        <v/>
      </c>
      <c r="E3863" s="7" t="str">
        <f t="shared" si="120"/>
        <v/>
      </c>
      <c r="F3863" s="7" t="str">
        <f>IF('Payments Export'!A3867="","",'Payments Export'!N3867)</f>
        <v/>
      </c>
      <c r="G3863" s="7" t="str">
        <f>IF('Payments Export'!A3867="","",'Payments Export'!O3867)</f>
        <v/>
      </c>
      <c r="H3863" s="7" t="str">
        <f>IF('Payments Export'!B3867="","",G3863-F3863)</f>
        <v/>
      </c>
      <c r="I3863" s="3" t="str">
        <f>IF(C3863&lt;&gt;"",_xlfn.XLOOKUP(IFERROR(VALUE(C3863),C3863),'Items database'!A:A,'Items database'!B:B),(_xlfn.XLOOKUP(LEFT(E3863,3),Services,Services,"")))</f>
        <v/>
      </c>
      <c r="J3863" s="3" t="str">
        <f t="shared" si="121"/>
        <v/>
      </c>
    </row>
    <row r="3864" spans="1:10" x14ac:dyDescent="0.35">
      <c r="A3864" s="7" t="str">
        <f>IF('Payments Export'!A3868="","",'Payments Export'!A3868)</f>
        <v/>
      </c>
      <c r="B3864" s="7" t="str">
        <f>IF('Payments Export'!A3868="","",'Payments Export'!B3868)</f>
        <v/>
      </c>
      <c r="C3864" s="7" t="str">
        <f>IF(IFERROR(VALUE('Payments Export'!H3868),'Payments Export'!H3868)&lt;&gt;0,IFERROR(VALUE('Payments Export'!H3868),'Payments Export'!H3868),"")</f>
        <v/>
      </c>
      <c r="D3864" s="7" t="str">
        <f>IF('Payments Export'!I3868="","",'Payments Export'!I3868)</f>
        <v/>
      </c>
      <c r="E3864" s="7" t="str">
        <f t="shared" si="120"/>
        <v/>
      </c>
      <c r="F3864" s="7" t="str">
        <f>IF('Payments Export'!A3868="","",'Payments Export'!N3868)</f>
        <v/>
      </c>
      <c r="G3864" s="7" t="str">
        <f>IF('Payments Export'!A3868="","",'Payments Export'!O3868)</f>
        <v/>
      </c>
      <c r="H3864" s="7" t="str">
        <f>IF('Payments Export'!B3868="","",G3864-F3864)</f>
        <v/>
      </c>
      <c r="I3864" s="3" t="str">
        <f>IF(C3864&lt;&gt;"",_xlfn.XLOOKUP(IFERROR(VALUE(C3864),C3864),'Items database'!A:A,'Items database'!B:B),(_xlfn.XLOOKUP(LEFT(E3864,3),Services,Services,"")))</f>
        <v/>
      </c>
      <c r="J3864" s="3" t="str">
        <f t="shared" si="121"/>
        <v/>
      </c>
    </row>
    <row r="3865" spans="1:10" x14ac:dyDescent="0.35">
      <c r="A3865" s="7" t="str">
        <f>IF('Payments Export'!A3869="","",'Payments Export'!A3869)</f>
        <v/>
      </c>
      <c r="B3865" s="7" t="str">
        <f>IF('Payments Export'!A3869="","",'Payments Export'!B3869)</f>
        <v/>
      </c>
      <c r="C3865" s="7" t="str">
        <f>IF(IFERROR(VALUE('Payments Export'!H3869),'Payments Export'!H3869)&lt;&gt;0,IFERROR(VALUE('Payments Export'!H3869),'Payments Export'!H3869),"")</f>
        <v/>
      </c>
      <c r="D3865" s="7" t="str">
        <f>IF('Payments Export'!I3869="","",'Payments Export'!I3869)</f>
        <v/>
      </c>
      <c r="E3865" s="7" t="str">
        <f t="shared" si="120"/>
        <v/>
      </c>
      <c r="F3865" s="7" t="str">
        <f>IF('Payments Export'!A3869="","",'Payments Export'!N3869)</f>
        <v/>
      </c>
      <c r="G3865" s="7" t="str">
        <f>IF('Payments Export'!A3869="","",'Payments Export'!O3869)</f>
        <v/>
      </c>
      <c r="H3865" s="7" t="str">
        <f>IF('Payments Export'!B3869="","",G3865-F3865)</f>
        <v/>
      </c>
      <c r="I3865" s="3" t="str">
        <f>IF(C3865&lt;&gt;"",_xlfn.XLOOKUP(IFERROR(VALUE(C3865),C3865),'Items database'!A:A,'Items database'!B:B),(_xlfn.XLOOKUP(LEFT(E3865,3),Services,Services,"")))</f>
        <v/>
      </c>
      <c r="J3865" s="3" t="str">
        <f t="shared" si="121"/>
        <v/>
      </c>
    </row>
    <row r="3866" spans="1:10" x14ac:dyDescent="0.35">
      <c r="A3866" s="7" t="str">
        <f>IF('Payments Export'!A3870="","",'Payments Export'!A3870)</f>
        <v/>
      </c>
      <c r="B3866" s="7" t="str">
        <f>IF('Payments Export'!A3870="","",'Payments Export'!B3870)</f>
        <v/>
      </c>
      <c r="C3866" s="7" t="str">
        <f>IF(IFERROR(VALUE('Payments Export'!H3870),'Payments Export'!H3870)&lt;&gt;0,IFERROR(VALUE('Payments Export'!H3870),'Payments Export'!H3870),"")</f>
        <v/>
      </c>
      <c r="D3866" s="7" t="str">
        <f>IF('Payments Export'!I3870="","",'Payments Export'!I3870)</f>
        <v/>
      </c>
      <c r="E3866" s="7" t="str">
        <f t="shared" si="120"/>
        <v/>
      </c>
      <c r="F3866" s="7" t="str">
        <f>IF('Payments Export'!A3870="","",'Payments Export'!N3870)</f>
        <v/>
      </c>
      <c r="G3866" s="7" t="str">
        <f>IF('Payments Export'!A3870="","",'Payments Export'!O3870)</f>
        <v/>
      </c>
      <c r="H3866" s="7" t="str">
        <f>IF('Payments Export'!B3870="","",G3866-F3866)</f>
        <v/>
      </c>
      <c r="I3866" s="3" t="str">
        <f>IF(C3866&lt;&gt;"",_xlfn.XLOOKUP(IFERROR(VALUE(C3866),C3866),'Items database'!A:A,'Items database'!B:B),(_xlfn.XLOOKUP(LEFT(E3866,3),Services,Services,"")))</f>
        <v/>
      </c>
      <c r="J3866" s="3" t="str">
        <f t="shared" si="121"/>
        <v/>
      </c>
    </row>
    <row r="3867" spans="1:10" x14ac:dyDescent="0.35">
      <c r="A3867" s="7" t="str">
        <f>IF('Payments Export'!A3871="","",'Payments Export'!A3871)</f>
        <v/>
      </c>
      <c r="B3867" s="7" t="str">
        <f>IF('Payments Export'!A3871="","",'Payments Export'!B3871)</f>
        <v/>
      </c>
      <c r="C3867" s="7" t="str">
        <f>IF(IFERROR(VALUE('Payments Export'!H3871),'Payments Export'!H3871)&lt;&gt;0,IFERROR(VALUE('Payments Export'!H3871),'Payments Export'!H3871),"")</f>
        <v/>
      </c>
      <c r="D3867" s="7" t="str">
        <f>IF('Payments Export'!I3871="","",'Payments Export'!I3871)</f>
        <v/>
      </c>
      <c r="E3867" s="7" t="str">
        <f t="shared" si="120"/>
        <v/>
      </c>
      <c r="F3867" s="7" t="str">
        <f>IF('Payments Export'!A3871="","",'Payments Export'!N3871)</f>
        <v/>
      </c>
      <c r="G3867" s="7" t="str">
        <f>IF('Payments Export'!A3871="","",'Payments Export'!O3871)</f>
        <v/>
      </c>
      <c r="H3867" s="7" t="str">
        <f>IF('Payments Export'!B3871="","",G3867-F3867)</f>
        <v/>
      </c>
      <c r="I3867" s="3" t="str">
        <f>IF(C3867&lt;&gt;"",_xlfn.XLOOKUP(IFERROR(VALUE(C3867),C3867),'Items database'!A:A,'Items database'!B:B),(_xlfn.XLOOKUP(LEFT(E3867,3),Services,Services,"")))</f>
        <v/>
      </c>
      <c r="J3867" s="3" t="str">
        <f t="shared" si="121"/>
        <v/>
      </c>
    </row>
    <row r="3868" spans="1:10" x14ac:dyDescent="0.35">
      <c r="A3868" s="7" t="str">
        <f>IF('Payments Export'!A3872="","",'Payments Export'!A3872)</f>
        <v/>
      </c>
      <c r="B3868" s="7" t="str">
        <f>IF('Payments Export'!A3872="","",'Payments Export'!B3872)</f>
        <v/>
      </c>
      <c r="C3868" s="7" t="str">
        <f>IF(IFERROR(VALUE('Payments Export'!H3872),'Payments Export'!H3872)&lt;&gt;0,IFERROR(VALUE('Payments Export'!H3872),'Payments Export'!H3872),"")</f>
        <v/>
      </c>
      <c r="D3868" s="7" t="str">
        <f>IF('Payments Export'!I3872="","",'Payments Export'!I3872)</f>
        <v/>
      </c>
      <c r="E3868" s="7" t="str">
        <f t="shared" si="120"/>
        <v/>
      </c>
      <c r="F3868" s="7" t="str">
        <f>IF('Payments Export'!A3872="","",'Payments Export'!N3872)</f>
        <v/>
      </c>
      <c r="G3868" s="7" t="str">
        <f>IF('Payments Export'!A3872="","",'Payments Export'!O3872)</f>
        <v/>
      </c>
      <c r="H3868" s="7" t="str">
        <f>IF('Payments Export'!B3872="","",G3868-F3868)</f>
        <v/>
      </c>
      <c r="I3868" s="3" t="str">
        <f>IF(C3868&lt;&gt;"",_xlfn.XLOOKUP(IFERROR(VALUE(C3868),C3868),'Items database'!A:A,'Items database'!B:B),(_xlfn.XLOOKUP(LEFT(E3868,3),Services,Services,"")))</f>
        <v/>
      </c>
      <c r="J3868" s="3" t="str">
        <f t="shared" si="121"/>
        <v/>
      </c>
    </row>
    <row r="3869" spans="1:10" x14ac:dyDescent="0.35">
      <c r="A3869" s="7" t="str">
        <f>IF('Payments Export'!A3873="","",'Payments Export'!A3873)</f>
        <v/>
      </c>
      <c r="B3869" s="7" t="str">
        <f>IF('Payments Export'!A3873="","",'Payments Export'!B3873)</f>
        <v/>
      </c>
      <c r="C3869" s="7" t="str">
        <f>IF(IFERROR(VALUE('Payments Export'!H3873),'Payments Export'!H3873)&lt;&gt;0,IFERROR(VALUE('Payments Export'!H3873),'Payments Export'!H3873),"")</f>
        <v/>
      </c>
      <c r="D3869" s="7" t="str">
        <f>IF('Payments Export'!I3873="","",'Payments Export'!I3873)</f>
        <v/>
      </c>
      <c r="E3869" s="7" t="str">
        <f t="shared" si="120"/>
        <v/>
      </c>
      <c r="F3869" s="7" t="str">
        <f>IF('Payments Export'!A3873="","",'Payments Export'!N3873)</f>
        <v/>
      </c>
      <c r="G3869" s="7" t="str">
        <f>IF('Payments Export'!A3873="","",'Payments Export'!O3873)</f>
        <v/>
      </c>
      <c r="H3869" s="7" t="str">
        <f>IF('Payments Export'!B3873="","",G3869-F3869)</f>
        <v/>
      </c>
      <c r="I3869" s="3" t="str">
        <f>IF(C3869&lt;&gt;"",_xlfn.XLOOKUP(IFERROR(VALUE(C3869),C3869),'Items database'!A:A,'Items database'!B:B),(_xlfn.XLOOKUP(LEFT(E3869,3),Services,Services,"")))</f>
        <v/>
      </c>
      <c r="J3869" s="3" t="str">
        <f t="shared" si="121"/>
        <v/>
      </c>
    </row>
    <row r="3870" spans="1:10" x14ac:dyDescent="0.35">
      <c r="A3870" s="7" t="str">
        <f>IF('Payments Export'!A3874="","",'Payments Export'!A3874)</f>
        <v/>
      </c>
      <c r="B3870" s="7" t="str">
        <f>IF('Payments Export'!A3874="","",'Payments Export'!B3874)</f>
        <v/>
      </c>
      <c r="C3870" s="7" t="str">
        <f>IF(IFERROR(VALUE('Payments Export'!H3874),'Payments Export'!H3874)&lt;&gt;0,IFERROR(VALUE('Payments Export'!H3874),'Payments Export'!H3874),"")</f>
        <v/>
      </c>
      <c r="D3870" s="7" t="str">
        <f>IF('Payments Export'!I3874="","",'Payments Export'!I3874)</f>
        <v/>
      </c>
      <c r="E3870" s="7" t="str">
        <f t="shared" si="120"/>
        <v/>
      </c>
      <c r="F3870" s="7" t="str">
        <f>IF('Payments Export'!A3874="","",'Payments Export'!N3874)</f>
        <v/>
      </c>
      <c r="G3870" s="7" t="str">
        <f>IF('Payments Export'!A3874="","",'Payments Export'!O3874)</f>
        <v/>
      </c>
      <c r="H3870" s="7" t="str">
        <f>IF('Payments Export'!B3874="","",G3870-F3870)</f>
        <v/>
      </c>
      <c r="I3870" s="3" t="str">
        <f>IF(C3870&lt;&gt;"",_xlfn.XLOOKUP(IFERROR(VALUE(C3870),C3870),'Items database'!A:A,'Items database'!B:B),(_xlfn.XLOOKUP(LEFT(E3870,3),Services,Services,"")))</f>
        <v/>
      </c>
      <c r="J3870" s="3" t="str">
        <f t="shared" si="121"/>
        <v/>
      </c>
    </row>
    <row r="3871" spans="1:10" x14ac:dyDescent="0.35">
      <c r="A3871" s="7" t="str">
        <f>IF('Payments Export'!A3875="","",'Payments Export'!A3875)</f>
        <v/>
      </c>
      <c r="B3871" s="7" t="str">
        <f>IF('Payments Export'!A3875="","",'Payments Export'!B3875)</f>
        <v/>
      </c>
      <c r="C3871" s="7" t="str">
        <f>IF(IFERROR(VALUE('Payments Export'!H3875),'Payments Export'!H3875)&lt;&gt;0,IFERROR(VALUE('Payments Export'!H3875),'Payments Export'!H3875),"")</f>
        <v/>
      </c>
      <c r="D3871" s="7" t="str">
        <f>IF('Payments Export'!I3875="","",'Payments Export'!I3875)</f>
        <v/>
      </c>
      <c r="E3871" s="7" t="str">
        <f t="shared" si="120"/>
        <v/>
      </c>
      <c r="F3871" s="7" t="str">
        <f>IF('Payments Export'!A3875="","",'Payments Export'!N3875)</f>
        <v/>
      </c>
      <c r="G3871" s="7" t="str">
        <f>IF('Payments Export'!A3875="","",'Payments Export'!O3875)</f>
        <v/>
      </c>
      <c r="H3871" s="7" t="str">
        <f>IF('Payments Export'!B3875="","",G3871-F3871)</f>
        <v/>
      </c>
      <c r="I3871" s="3" t="str">
        <f>IF(C3871&lt;&gt;"",_xlfn.XLOOKUP(IFERROR(VALUE(C3871),C3871),'Items database'!A:A,'Items database'!B:B),(_xlfn.XLOOKUP(LEFT(E3871,3),Services,Services,"")))</f>
        <v/>
      </c>
      <c r="J3871" s="3" t="str">
        <f t="shared" si="121"/>
        <v/>
      </c>
    </row>
    <row r="3872" spans="1:10" x14ac:dyDescent="0.35">
      <c r="A3872" s="7" t="str">
        <f>IF('Payments Export'!A3876="","",'Payments Export'!A3876)</f>
        <v/>
      </c>
      <c r="B3872" s="7" t="str">
        <f>IF('Payments Export'!A3876="","",'Payments Export'!B3876)</f>
        <v/>
      </c>
      <c r="C3872" s="7" t="str">
        <f>IF(IFERROR(VALUE('Payments Export'!H3876),'Payments Export'!H3876)&lt;&gt;0,IFERROR(VALUE('Payments Export'!H3876),'Payments Export'!H3876),"")</f>
        <v/>
      </c>
      <c r="D3872" s="7" t="str">
        <f>IF('Payments Export'!I3876="","",'Payments Export'!I3876)</f>
        <v/>
      </c>
      <c r="E3872" s="7" t="str">
        <f t="shared" si="120"/>
        <v/>
      </c>
      <c r="F3872" s="7" t="str">
        <f>IF('Payments Export'!A3876="","",'Payments Export'!N3876)</f>
        <v/>
      </c>
      <c r="G3872" s="7" t="str">
        <f>IF('Payments Export'!A3876="","",'Payments Export'!O3876)</f>
        <v/>
      </c>
      <c r="H3872" s="7" t="str">
        <f>IF('Payments Export'!B3876="","",G3872-F3872)</f>
        <v/>
      </c>
      <c r="I3872" s="3" t="str">
        <f>IF(C3872&lt;&gt;"",_xlfn.XLOOKUP(IFERROR(VALUE(C3872),C3872),'Items database'!A:A,'Items database'!B:B),(_xlfn.XLOOKUP(LEFT(E3872,3),Services,Services,"")))</f>
        <v/>
      </c>
      <c r="J3872" s="3" t="str">
        <f t="shared" si="121"/>
        <v/>
      </c>
    </row>
    <row r="3873" spans="1:10" x14ac:dyDescent="0.35">
      <c r="A3873" s="7" t="str">
        <f>IF('Payments Export'!A3877="","",'Payments Export'!A3877)</f>
        <v/>
      </c>
      <c r="B3873" s="7" t="str">
        <f>IF('Payments Export'!A3877="","",'Payments Export'!B3877)</f>
        <v/>
      </c>
      <c r="C3873" s="7" t="str">
        <f>IF(IFERROR(VALUE('Payments Export'!H3877),'Payments Export'!H3877)&lt;&gt;0,IFERROR(VALUE('Payments Export'!H3877),'Payments Export'!H3877),"")</f>
        <v/>
      </c>
      <c r="D3873" s="7" t="str">
        <f>IF('Payments Export'!I3877="","",'Payments Export'!I3877)</f>
        <v/>
      </c>
      <c r="E3873" s="7" t="str">
        <f t="shared" si="120"/>
        <v/>
      </c>
      <c r="F3873" s="7" t="str">
        <f>IF('Payments Export'!A3877="","",'Payments Export'!N3877)</f>
        <v/>
      </c>
      <c r="G3873" s="7" t="str">
        <f>IF('Payments Export'!A3877="","",'Payments Export'!O3877)</f>
        <v/>
      </c>
      <c r="H3873" s="7" t="str">
        <f>IF('Payments Export'!B3877="","",G3873-F3873)</f>
        <v/>
      </c>
      <c r="I3873" s="3" t="str">
        <f>IF(C3873&lt;&gt;"",_xlfn.XLOOKUP(IFERROR(VALUE(C3873),C3873),'Items database'!A:A,'Items database'!B:B),(_xlfn.XLOOKUP(LEFT(E3873,3),Services,Services,"")))</f>
        <v/>
      </c>
      <c r="J3873" s="3" t="str">
        <f t="shared" si="121"/>
        <v/>
      </c>
    </row>
    <row r="3874" spans="1:10" x14ac:dyDescent="0.35">
      <c r="A3874" s="7" t="str">
        <f>IF('Payments Export'!A3878="","",'Payments Export'!A3878)</f>
        <v/>
      </c>
      <c r="B3874" s="7" t="str">
        <f>IF('Payments Export'!A3878="","",'Payments Export'!B3878)</f>
        <v/>
      </c>
      <c r="C3874" s="7" t="str">
        <f>IF(IFERROR(VALUE('Payments Export'!H3878),'Payments Export'!H3878)&lt;&gt;0,IFERROR(VALUE('Payments Export'!H3878),'Payments Export'!H3878),"")</f>
        <v/>
      </c>
      <c r="D3874" s="7" t="str">
        <f>IF('Payments Export'!I3878="","",'Payments Export'!I3878)</f>
        <v/>
      </c>
      <c r="E3874" s="7" t="str">
        <f t="shared" si="120"/>
        <v/>
      </c>
      <c r="F3874" s="7" t="str">
        <f>IF('Payments Export'!A3878="","",'Payments Export'!N3878)</f>
        <v/>
      </c>
      <c r="G3874" s="7" t="str">
        <f>IF('Payments Export'!A3878="","",'Payments Export'!O3878)</f>
        <v/>
      </c>
      <c r="H3874" s="7" t="str">
        <f>IF('Payments Export'!B3878="","",G3874-F3874)</f>
        <v/>
      </c>
      <c r="I3874" s="3" t="str">
        <f>IF(C3874&lt;&gt;"",_xlfn.XLOOKUP(IFERROR(VALUE(C3874),C3874),'Items database'!A:A,'Items database'!B:B),(_xlfn.XLOOKUP(LEFT(E3874,3),Services,Services,"")))</f>
        <v/>
      </c>
      <c r="J3874" s="3" t="str">
        <f t="shared" si="121"/>
        <v/>
      </c>
    </row>
    <row r="3875" spans="1:10" x14ac:dyDescent="0.35">
      <c r="A3875" s="7" t="str">
        <f>IF('Payments Export'!A3879="","",'Payments Export'!A3879)</f>
        <v/>
      </c>
      <c r="B3875" s="7" t="str">
        <f>IF('Payments Export'!A3879="","",'Payments Export'!B3879)</f>
        <v/>
      </c>
      <c r="C3875" s="7" t="str">
        <f>IF(IFERROR(VALUE('Payments Export'!H3879),'Payments Export'!H3879)&lt;&gt;0,IFERROR(VALUE('Payments Export'!H3879),'Payments Export'!H3879),"")</f>
        <v/>
      </c>
      <c r="D3875" s="7" t="str">
        <f>IF('Payments Export'!I3879="","",'Payments Export'!I3879)</f>
        <v/>
      </c>
      <c r="E3875" s="7" t="str">
        <f t="shared" si="120"/>
        <v/>
      </c>
      <c r="F3875" s="7" t="str">
        <f>IF('Payments Export'!A3879="","",'Payments Export'!N3879)</f>
        <v/>
      </c>
      <c r="G3875" s="7" t="str">
        <f>IF('Payments Export'!A3879="","",'Payments Export'!O3879)</f>
        <v/>
      </c>
      <c r="H3875" s="7" t="str">
        <f>IF('Payments Export'!B3879="","",G3875-F3875)</f>
        <v/>
      </c>
      <c r="I3875" s="3" t="str">
        <f>IF(C3875&lt;&gt;"",_xlfn.XLOOKUP(IFERROR(VALUE(C3875),C3875),'Items database'!A:A,'Items database'!B:B),(_xlfn.XLOOKUP(LEFT(E3875,3),Services,Services,"")))</f>
        <v/>
      </c>
      <c r="J3875" s="3" t="str">
        <f t="shared" si="121"/>
        <v/>
      </c>
    </row>
    <row r="3876" spans="1:10" x14ac:dyDescent="0.35">
      <c r="A3876" s="7" t="str">
        <f>IF('Payments Export'!A3880="","",'Payments Export'!A3880)</f>
        <v/>
      </c>
      <c r="B3876" s="7" t="str">
        <f>IF('Payments Export'!A3880="","",'Payments Export'!B3880)</f>
        <v/>
      </c>
      <c r="C3876" s="7" t="str">
        <f>IF(IFERROR(VALUE('Payments Export'!H3880),'Payments Export'!H3880)&lt;&gt;0,IFERROR(VALUE('Payments Export'!H3880),'Payments Export'!H3880),"")</f>
        <v/>
      </c>
      <c r="D3876" s="7" t="str">
        <f>IF('Payments Export'!I3880="","",'Payments Export'!I3880)</f>
        <v/>
      </c>
      <c r="E3876" s="7" t="str">
        <f t="shared" si="120"/>
        <v/>
      </c>
      <c r="F3876" s="7" t="str">
        <f>IF('Payments Export'!A3880="","",'Payments Export'!N3880)</f>
        <v/>
      </c>
      <c r="G3876" s="7" t="str">
        <f>IF('Payments Export'!A3880="","",'Payments Export'!O3880)</f>
        <v/>
      </c>
      <c r="H3876" s="7" t="str">
        <f>IF('Payments Export'!B3880="","",G3876-F3876)</f>
        <v/>
      </c>
      <c r="I3876" s="3" t="str">
        <f>IF(C3876&lt;&gt;"",_xlfn.XLOOKUP(IFERROR(VALUE(C3876),C3876),'Items database'!A:A,'Items database'!B:B),(_xlfn.XLOOKUP(LEFT(E3876,3),Services,Services,"")))</f>
        <v/>
      </c>
      <c r="J3876" s="3" t="str">
        <f t="shared" si="121"/>
        <v/>
      </c>
    </row>
    <row r="3877" spans="1:10" x14ac:dyDescent="0.35">
      <c r="A3877" s="7" t="str">
        <f>IF('Payments Export'!A3881="","",'Payments Export'!A3881)</f>
        <v/>
      </c>
      <c r="B3877" s="7" t="str">
        <f>IF('Payments Export'!A3881="","",'Payments Export'!B3881)</f>
        <v/>
      </c>
      <c r="C3877" s="7" t="str">
        <f>IF(IFERROR(VALUE('Payments Export'!H3881),'Payments Export'!H3881)&lt;&gt;0,IFERROR(VALUE('Payments Export'!H3881),'Payments Export'!H3881),"")</f>
        <v/>
      </c>
      <c r="D3877" s="7" t="str">
        <f>IF('Payments Export'!I3881="","",'Payments Export'!I3881)</f>
        <v/>
      </c>
      <c r="E3877" s="7" t="str">
        <f t="shared" si="120"/>
        <v/>
      </c>
      <c r="F3877" s="7" t="str">
        <f>IF('Payments Export'!A3881="","",'Payments Export'!N3881)</f>
        <v/>
      </c>
      <c r="G3877" s="7" t="str">
        <f>IF('Payments Export'!A3881="","",'Payments Export'!O3881)</f>
        <v/>
      </c>
      <c r="H3877" s="7" t="str">
        <f>IF('Payments Export'!B3881="","",G3877-F3877)</f>
        <v/>
      </c>
      <c r="I3877" s="3" t="str">
        <f>IF(C3877&lt;&gt;"",_xlfn.XLOOKUP(IFERROR(VALUE(C3877),C3877),'Items database'!A:A,'Items database'!B:B),(_xlfn.XLOOKUP(LEFT(E3877,3),Services,Services,"")))</f>
        <v/>
      </c>
      <c r="J3877" s="3" t="str">
        <f t="shared" si="121"/>
        <v/>
      </c>
    </row>
    <row r="3878" spans="1:10" x14ac:dyDescent="0.35">
      <c r="A3878" s="7" t="str">
        <f>IF('Payments Export'!A3882="","",'Payments Export'!A3882)</f>
        <v/>
      </c>
      <c r="B3878" s="7" t="str">
        <f>IF('Payments Export'!A3882="","",'Payments Export'!B3882)</f>
        <v/>
      </c>
      <c r="C3878" s="7" t="str">
        <f>IF(IFERROR(VALUE('Payments Export'!H3882),'Payments Export'!H3882)&lt;&gt;0,IFERROR(VALUE('Payments Export'!H3882),'Payments Export'!H3882),"")</f>
        <v/>
      </c>
      <c r="D3878" s="7" t="str">
        <f>IF('Payments Export'!I3882="","",'Payments Export'!I3882)</f>
        <v/>
      </c>
      <c r="E3878" s="7" t="str">
        <f t="shared" si="120"/>
        <v/>
      </c>
      <c r="F3878" s="7" t="str">
        <f>IF('Payments Export'!A3882="","",'Payments Export'!N3882)</f>
        <v/>
      </c>
      <c r="G3878" s="7" t="str">
        <f>IF('Payments Export'!A3882="","",'Payments Export'!O3882)</f>
        <v/>
      </c>
      <c r="H3878" s="7" t="str">
        <f>IF('Payments Export'!B3882="","",G3878-F3878)</f>
        <v/>
      </c>
      <c r="I3878" s="3" t="str">
        <f>IF(C3878&lt;&gt;"",_xlfn.XLOOKUP(IFERROR(VALUE(C3878),C3878),'Items database'!A:A,'Items database'!B:B),(_xlfn.XLOOKUP(LEFT(E3878,3),Services,Services,"")))</f>
        <v/>
      </c>
      <c r="J3878" s="3" t="str">
        <f t="shared" si="121"/>
        <v/>
      </c>
    </row>
    <row r="3879" spans="1:10" x14ac:dyDescent="0.35">
      <c r="A3879" s="7" t="str">
        <f>IF('Payments Export'!A3883="","",'Payments Export'!A3883)</f>
        <v/>
      </c>
      <c r="B3879" s="7" t="str">
        <f>IF('Payments Export'!A3883="","",'Payments Export'!B3883)</f>
        <v/>
      </c>
      <c r="C3879" s="7" t="str">
        <f>IF(IFERROR(VALUE('Payments Export'!H3883),'Payments Export'!H3883)&lt;&gt;0,IFERROR(VALUE('Payments Export'!H3883),'Payments Export'!H3883),"")</f>
        <v/>
      </c>
      <c r="D3879" s="7" t="str">
        <f>IF('Payments Export'!I3883="","",'Payments Export'!I3883)</f>
        <v/>
      </c>
      <c r="E3879" s="7" t="str">
        <f t="shared" si="120"/>
        <v/>
      </c>
      <c r="F3879" s="7" t="str">
        <f>IF('Payments Export'!A3883="","",'Payments Export'!N3883)</f>
        <v/>
      </c>
      <c r="G3879" s="7" t="str">
        <f>IF('Payments Export'!A3883="","",'Payments Export'!O3883)</f>
        <v/>
      </c>
      <c r="H3879" s="7" t="str">
        <f>IF('Payments Export'!B3883="","",G3879-F3879)</f>
        <v/>
      </c>
      <c r="I3879" s="3" t="str">
        <f>IF(C3879&lt;&gt;"",_xlfn.XLOOKUP(IFERROR(VALUE(C3879),C3879),'Items database'!A:A,'Items database'!B:B),(_xlfn.XLOOKUP(LEFT(E3879,3),Services,Services,"")))</f>
        <v/>
      </c>
      <c r="J3879" s="3" t="str">
        <f t="shared" si="121"/>
        <v/>
      </c>
    </row>
    <row r="3880" spans="1:10" x14ac:dyDescent="0.35">
      <c r="A3880" s="7" t="str">
        <f>IF('Payments Export'!A3884="","",'Payments Export'!A3884)</f>
        <v/>
      </c>
      <c r="B3880" s="7" t="str">
        <f>IF('Payments Export'!A3884="","",'Payments Export'!B3884)</f>
        <v/>
      </c>
      <c r="C3880" s="7" t="str">
        <f>IF(IFERROR(VALUE('Payments Export'!H3884),'Payments Export'!H3884)&lt;&gt;0,IFERROR(VALUE('Payments Export'!H3884),'Payments Export'!H3884),"")</f>
        <v/>
      </c>
      <c r="D3880" s="7" t="str">
        <f>IF('Payments Export'!I3884="","",'Payments Export'!I3884)</f>
        <v/>
      </c>
      <c r="E3880" s="7" t="str">
        <f t="shared" si="120"/>
        <v/>
      </c>
      <c r="F3880" s="7" t="str">
        <f>IF('Payments Export'!A3884="","",'Payments Export'!N3884)</f>
        <v/>
      </c>
      <c r="G3880" s="7" t="str">
        <f>IF('Payments Export'!A3884="","",'Payments Export'!O3884)</f>
        <v/>
      </c>
      <c r="H3880" s="7" t="str">
        <f>IF('Payments Export'!B3884="","",G3880-F3880)</f>
        <v/>
      </c>
      <c r="I3880" s="3" t="str">
        <f>IF(C3880&lt;&gt;"",_xlfn.XLOOKUP(IFERROR(VALUE(C3880),C3880),'Items database'!A:A,'Items database'!B:B),(_xlfn.XLOOKUP(LEFT(E3880,3),Services,Services,"")))</f>
        <v/>
      </c>
      <c r="J3880" s="3" t="str">
        <f t="shared" si="121"/>
        <v/>
      </c>
    </row>
    <row r="3881" spans="1:10" x14ac:dyDescent="0.35">
      <c r="A3881" s="7" t="str">
        <f>IF('Payments Export'!A3885="","",'Payments Export'!A3885)</f>
        <v/>
      </c>
      <c r="B3881" s="7" t="str">
        <f>IF('Payments Export'!A3885="","",'Payments Export'!B3885)</f>
        <v/>
      </c>
      <c r="C3881" s="7" t="str">
        <f>IF(IFERROR(VALUE('Payments Export'!H3885),'Payments Export'!H3885)&lt;&gt;0,IFERROR(VALUE('Payments Export'!H3885),'Payments Export'!H3885),"")</f>
        <v/>
      </c>
      <c r="D3881" s="7" t="str">
        <f>IF('Payments Export'!I3885="","",'Payments Export'!I3885)</f>
        <v/>
      </c>
      <c r="E3881" s="7" t="str">
        <f t="shared" si="120"/>
        <v/>
      </c>
      <c r="F3881" s="7" t="str">
        <f>IF('Payments Export'!A3885="","",'Payments Export'!N3885)</f>
        <v/>
      </c>
      <c r="G3881" s="7" t="str">
        <f>IF('Payments Export'!A3885="","",'Payments Export'!O3885)</f>
        <v/>
      </c>
      <c r="H3881" s="7" t="str">
        <f>IF('Payments Export'!B3885="","",G3881-F3881)</f>
        <v/>
      </c>
      <c r="I3881" s="3" t="str">
        <f>IF(C3881&lt;&gt;"",_xlfn.XLOOKUP(IFERROR(VALUE(C3881),C3881),'Items database'!A:A,'Items database'!B:B),(_xlfn.XLOOKUP(LEFT(E3881,3),Services,Services,"")))</f>
        <v/>
      </c>
      <c r="J3881" s="3" t="str">
        <f t="shared" si="121"/>
        <v/>
      </c>
    </row>
    <row r="3882" spans="1:10" x14ac:dyDescent="0.35">
      <c r="A3882" s="7" t="str">
        <f>IF('Payments Export'!A3886="","",'Payments Export'!A3886)</f>
        <v/>
      </c>
      <c r="B3882" s="7" t="str">
        <f>IF('Payments Export'!A3886="","",'Payments Export'!B3886)</f>
        <v/>
      </c>
      <c r="C3882" s="7" t="str">
        <f>IF(IFERROR(VALUE('Payments Export'!H3886),'Payments Export'!H3886)&lt;&gt;0,IFERROR(VALUE('Payments Export'!H3886),'Payments Export'!H3886),"")</f>
        <v/>
      </c>
      <c r="D3882" s="7" t="str">
        <f>IF('Payments Export'!I3886="","",'Payments Export'!I3886)</f>
        <v/>
      </c>
      <c r="E3882" s="7" t="str">
        <f t="shared" si="120"/>
        <v/>
      </c>
      <c r="F3882" s="7" t="str">
        <f>IF('Payments Export'!A3886="","",'Payments Export'!N3886)</f>
        <v/>
      </c>
      <c r="G3882" s="7" t="str">
        <f>IF('Payments Export'!A3886="","",'Payments Export'!O3886)</f>
        <v/>
      </c>
      <c r="H3882" s="7" t="str">
        <f>IF('Payments Export'!B3886="","",G3882-F3882)</f>
        <v/>
      </c>
      <c r="I3882" s="3" t="str">
        <f>IF(C3882&lt;&gt;"",_xlfn.XLOOKUP(IFERROR(VALUE(C3882),C3882),'Items database'!A:A,'Items database'!B:B),(_xlfn.XLOOKUP(LEFT(E3882,3),Services,Services,"")))</f>
        <v/>
      </c>
      <c r="J3882" s="3" t="str">
        <f t="shared" si="121"/>
        <v/>
      </c>
    </row>
    <row r="3883" spans="1:10" x14ac:dyDescent="0.35">
      <c r="A3883" s="7" t="str">
        <f>IF('Payments Export'!A3887="","",'Payments Export'!A3887)</f>
        <v/>
      </c>
      <c r="B3883" s="7" t="str">
        <f>IF('Payments Export'!A3887="","",'Payments Export'!B3887)</f>
        <v/>
      </c>
      <c r="C3883" s="7" t="str">
        <f>IF(IFERROR(VALUE('Payments Export'!H3887),'Payments Export'!H3887)&lt;&gt;0,IFERROR(VALUE('Payments Export'!H3887),'Payments Export'!H3887),"")</f>
        <v/>
      </c>
      <c r="D3883" s="7" t="str">
        <f>IF('Payments Export'!I3887="","",'Payments Export'!I3887)</f>
        <v/>
      </c>
      <c r="E3883" s="7" t="str">
        <f t="shared" si="120"/>
        <v/>
      </c>
      <c r="F3883" s="7" t="str">
        <f>IF('Payments Export'!A3887="","",'Payments Export'!N3887)</f>
        <v/>
      </c>
      <c r="G3883" s="7" t="str">
        <f>IF('Payments Export'!A3887="","",'Payments Export'!O3887)</f>
        <v/>
      </c>
      <c r="H3883" s="7" t="str">
        <f>IF('Payments Export'!B3887="","",G3883-F3883)</f>
        <v/>
      </c>
      <c r="I3883" s="3" t="str">
        <f>IF(C3883&lt;&gt;"",_xlfn.XLOOKUP(IFERROR(VALUE(C3883),C3883),'Items database'!A:A,'Items database'!B:B),(_xlfn.XLOOKUP(LEFT(E3883,3),Services,Services,"")))</f>
        <v/>
      </c>
      <c r="J3883" s="3" t="str">
        <f t="shared" si="121"/>
        <v/>
      </c>
    </row>
    <row r="3884" spans="1:10" x14ac:dyDescent="0.35">
      <c r="A3884" s="7" t="str">
        <f>IF('Payments Export'!A3888="","",'Payments Export'!A3888)</f>
        <v/>
      </c>
      <c r="B3884" s="7" t="str">
        <f>IF('Payments Export'!A3888="","",'Payments Export'!B3888)</f>
        <v/>
      </c>
      <c r="C3884" s="7" t="str">
        <f>IF(IFERROR(VALUE('Payments Export'!H3888),'Payments Export'!H3888)&lt;&gt;0,IFERROR(VALUE('Payments Export'!H3888),'Payments Export'!H3888),"")</f>
        <v/>
      </c>
      <c r="D3884" s="7" t="str">
        <f>IF('Payments Export'!I3888="","",'Payments Export'!I3888)</f>
        <v/>
      </c>
      <c r="E3884" s="7" t="str">
        <f t="shared" si="120"/>
        <v/>
      </c>
      <c r="F3884" s="7" t="str">
        <f>IF('Payments Export'!A3888="","",'Payments Export'!N3888)</f>
        <v/>
      </c>
      <c r="G3884" s="7" t="str">
        <f>IF('Payments Export'!A3888="","",'Payments Export'!O3888)</f>
        <v/>
      </c>
      <c r="H3884" s="7" t="str">
        <f>IF('Payments Export'!B3888="","",G3884-F3884)</f>
        <v/>
      </c>
      <c r="I3884" s="3" t="str">
        <f>IF(C3884&lt;&gt;"",_xlfn.XLOOKUP(IFERROR(VALUE(C3884),C3884),'Items database'!A:A,'Items database'!B:B),(_xlfn.XLOOKUP(LEFT(E3884,3),Services,Services,"")))</f>
        <v/>
      </c>
      <c r="J3884" s="3" t="str">
        <f t="shared" si="121"/>
        <v/>
      </c>
    </row>
    <row r="3885" spans="1:10" x14ac:dyDescent="0.35">
      <c r="A3885" s="7" t="str">
        <f>IF('Payments Export'!A3889="","",'Payments Export'!A3889)</f>
        <v/>
      </c>
      <c r="B3885" s="7" t="str">
        <f>IF('Payments Export'!A3889="","",'Payments Export'!B3889)</f>
        <v/>
      </c>
      <c r="C3885" s="7" t="str">
        <f>IF(IFERROR(VALUE('Payments Export'!H3889),'Payments Export'!H3889)&lt;&gt;0,IFERROR(VALUE('Payments Export'!H3889),'Payments Export'!H3889),"")</f>
        <v/>
      </c>
      <c r="D3885" s="7" t="str">
        <f>IF('Payments Export'!I3889="","",'Payments Export'!I3889)</f>
        <v/>
      </c>
      <c r="E3885" s="7" t="str">
        <f t="shared" si="120"/>
        <v/>
      </c>
      <c r="F3885" s="7" t="str">
        <f>IF('Payments Export'!A3889="","",'Payments Export'!N3889)</f>
        <v/>
      </c>
      <c r="G3885" s="7" t="str">
        <f>IF('Payments Export'!A3889="","",'Payments Export'!O3889)</f>
        <v/>
      </c>
      <c r="H3885" s="7" t="str">
        <f>IF('Payments Export'!B3889="","",G3885-F3885)</f>
        <v/>
      </c>
      <c r="I3885" s="3" t="str">
        <f>IF(C3885&lt;&gt;"",_xlfn.XLOOKUP(IFERROR(VALUE(C3885),C3885),'Items database'!A:A,'Items database'!B:B),(_xlfn.XLOOKUP(LEFT(E3885,3),Services,Services,"")))</f>
        <v/>
      </c>
      <c r="J3885" s="3" t="str">
        <f t="shared" si="121"/>
        <v/>
      </c>
    </row>
    <row r="3886" spans="1:10" x14ac:dyDescent="0.35">
      <c r="A3886" s="7" t="str">
        <f>IF('Payments Export'!A3890="","",'Payments Export'!A3890)</f>
        <v/>
      </c>
      <c r="B3886" s="7" t="str">
        <f>IF('Payments Export'!A3890="","",'Payments Export'!B3890)</f>
        <v/>
      </c>
      <c r="C3886" s="7" t="str">
        <f>IF(IFERROR(VALUE('Payments Export'!H3890),'Payments Export'!H3890)&lt;&gt;0,IFERROR(VALUE('Payments Export'!H3890),'Payments Export'!H3890),"")</f>
        <v/>
      </c>
      <c r="D3886" s="7" t="str">
        <f>IF('Payments Export'!I3890="","",'Payments Export'!I3890)</f>
        <v/>
      </c>
      <c r="E3886" s="7" t="str">
        <f t="shared" si="120"/>
        <v/>
      </c>
      <c r="F3886" s="7" t="str">
        <f>IF('Payments Export'!A3890="","",'Payments Export'!N3890)</f>
        <v/>
      </c>
      <c r="G3886" s="7" t="str">
        <f>IF('Payments Export'!A3890="","",'Payments Export'!O3890)</f>
        <v/>
      </c>
      <c r="H3886" s="7" t="str">
        <f>IF('Payments Export'!B3890="","",G3886-F3886)</f>
        <v/>
      </c>
      <c r="I3886" s="3" t="str">
        <f>IF(C3886&lt;&gt;"",_xlfn.XLOOKUP(IFERROR(VALUE(C3886),C3886),'Items database'!A:A,'Items database'!B:B),(_xlfn.XLOOKUP(LEFT(E3886,3),Services,Services,"")))</f>
        <v/>
      </c>
      <c r="J3886" s="3" t="str">
        <f t="shared" si="121"/>
        <v/>
      </c>
    </row>
    <row r="3887" spans="1:10" x14ac:dyDescent="0.35">
      <c r="A3887" s="7" t="str">
        <f>IF('Payments Export'!A3891="","",'Payments Export'!A3891)</f>
        <v/>
      </c>
      <c r="B3887" s="7" t="str">
        <f>IF('Payments Export'!A3891="","",'Payments Export'!B3891)</f>
        <v/>
      </c>
      <c r="C3887" s="7" t="str">
        <f>IF(IFERROR(VALUE('Payments Export'!H3891),'Payments Export'!H3891)&lt;&gt;0,IFERROR(VALUE('Payments Export'!H3891),'Payments Export'!H3891),"")</f>
        <v/>
      </c>
      <c r="D3887" s="7" t="str">
        <f>IF('Payments Export'!I3891="","",'Payments Export'!I3891)</f>
        <v/>
      </c>
      <c r="E3887" s="7" t="str">
        <f t="shared" si="120"/>
        <v/>
      </c>
      <c r="F3887" s="7" t="str">
        <f>IF('Payments Export'!A3891="","",'Payments Export'!N3891)</f>
        <v/>
      </c>
      <c r="G3887" s="7" t="str">
        <f>IF('Payments Export'!A3891="","",'Payments Export'!O3891)</f>
        <v/>
      </c>
      <c r="H3887" s="7" t="str">
        <f>IF('Payments Export'!B3891="","",G3887-F3887)</f>
        <v/>
      </c>
      <c r="I3887" s="3" t="str">
        <f>IF(C3887&lt;&gt;"",_xlfn.XLOOKUP(IFERROR(VALUE(C3887),C3887),'Items database'!A:A,'Items database'!B:B),(_xlfn.XLOOKUP(LEFT(E3887,3),Services,Services,"")))</f>
        <v/>
      </c>
      <c r="J3887" s="3" t="str">
        <f t="shared" si="121"/>
        <v/>
      </c>
    </row>
    <row r="3888" spans="1:10" x14ac:dyDescent="0.35">
      <c r="A3888" s="7" t="str">
        <f>IF('Payments Export'!A3892="","",'Payments Export'!A3892)</f>
        <v/>
      </c>
      <c r="B3888" s="7" t="str">
        <f>IF('Payments Export'!A3892="","",'Payments Export'!B3892)</f>
        <v/>
      </c>
      <c r="C3888" s="7" t="str">
        <f>IF(IFERROR(VALUE('Payments Export'!H3892),'Payments Export'!H3892)&lt;&gt;0,IFERROR(VALUE('Payments Export'!H3892),'Payments Export'!H3892),"")</f>
        <v/>
      </c>
      <c r="D3888" s="7" t="str">
        <f>IF('Payments Export'!I3892="","",'Payments Export'!I3892)</f>
        <v/>
      </c>
      <c r="E3888" s="7" t="str">
        <f t="shared" si="120"/>
        <v/>
      </c>
      <c r="F3888" s="7" t="str">
        <f>IF('Payments Export'!A3892="","",'Payments Export'!N3892)</f>
        <v/>
      </c>
      <c r="G3888" s="7" t="str">
        <f>IF('Payments Export'!A3892="","",'Payments Export'!O3892)</f>
        <v/>
      </c>
      <c r="H3888" s="7" t="str">
        <f>IF('Payments Export'!B3892="","",G3888-F3888)</f>
        <v/>
      </c>
      <c r="I3888" s="3" t="str">
        <f>IF(C3888&lt;&gt;"",_xlfn.XLOOKUP(IFERROR(VALUE(C3888),C3888),'Items database'!A:A,'Items database'!B:B),(_xlfn.XLOOKUP(LEFT(E3888,3),Services,Services,"")))</f>
        <v/>
      </c>
      <c r="J3888" s="3" t="str">
        <f t="shared" si="121"/>
        <v/>
      </c>
    </row>
    <row r="3889" spans="1:10" x14ac:dyDescent="0.35">
      <c r="A3889" s="7" t="str">
        <f>IF('Payments Export'!A3893="","",'Payments Export'!A3893)</f>
        <v/>
      </c>
      <c r="B3889" s="7" t="str">
        <f>IF('Payments Export'!A3893="","",'Payments Export'!B3893)</f>
        <v/>
      </c>
      <c r="C3889" s="7" t="str">
        <f>IF(IFERROR(VALUE('Payments Export'!H3893),'Payments Export'!H3893)&lt;&gt;0,IFERROR(VALUE('Payments Export'!H3893),'Payments Export'!H3893),"")</f>
        <v/>
      </c>
      <c r="D3889" s="7" t="str">
        <f>IF('Payments Export'!I3893="","",'Payments Export'!I3893)</f>
        <v/>
      </c>
      <c r="E3889" s="7" t="str">
        <f t="shared" si="120"/>
        <v/>
      </c>
      <c r="F3889" s="7" t="str">
        <f>IF('Payments Export'!A3893="","",'Payments Export'!N3893)</f>
        <v/>
      </c>
      <c r="G3889" s="7" t="str">
        <f>IF('Payments Export'!A3893="","",'Payments Export'!O3893)</f>
        <v/>
      </c>
      <c r="H3889" s="7" t="str">
        <f>IF('Payments Export'!B3893="","",G3889-F3889)</f>
        <v/>
      </c>
      <c r="I3889" s="3" t="str">
        <f>IF(C3889&lt;&gt;"",_xlfn.XLOOKUP(IFERROR(VALUE(C3889),C3889),'Items database'!A:A,'Items database'!B:B),(_xlfn.XLOOKUP(LEFT(E3889,3),Services,Services,"")))</f>
        <v/>
      </c>
      <c r="J3889" s="3" t="str">
        <f t="shared" si="121"/>
        <v/>
      </c>
    </row>
    <row r="3890" spans="1:10" x14ac:dyDescent="0.35">
      <c r="A3890" s="7" t="str">
        <f>IF('Payments Export'!A3894="","",'Payments Export'!A3894)</f>
        <v/>
      </c>
      <c r="B3890" s="7" t="str">
        <f>IF('Payments Export'!A3894="","",'Payments Export'!B3894)</f>
        <v/>
      </c>
      <c r="C3890" s="7" t="str">
        <f>IF(IFERROR(VALUE('Payments Export'!H3894),'Payments Export'!H3894)&lt;&gt;0,IFERROR(VALUE('Payments Export'!H3894),'Payments Export'!H3894),"")</f>
        <v/>
      </c>
      <c r="D3890" s="7" t="str">
        <f>IF('Payments Export'!I3894="","",'Payments Export'!I3894)</f>
        <v/>
      </c>
      <c r="E3890" s="7" t="str">
        <f t="shared" si="120"/>
        <v/>
      </c>
      <c r="F3890" s="7" t="str">
        <f>IF('Payments Export'!A3894="","",'Payments Export'!N3894)</f>
        <v/>
      </c>
      <c r="G3890" s="7" t="str">
        <f>IF('Payments Export'!A3894="","",'Payments Export'!O3894)</f>
        <v/>
      </c>
      <c r="H3890" s="7" t="str">
        <f>IF('Payments Export'!B3894="","",G3890-F3890)</f>
        <v/>
      </c>
      <c r="I3890" s="3" t="str">
        <f>IF(C3890&lt;&gt;"",_xlfn.XLOOKUP(IFERROR(VALUE(C3890),C3890),'Items database'!A:A,'Items database'!B:B),(_xlfn.XLOOKUP(LEFT(E3890,3),Services,Services,"")))</f>
        <v/>
      </c>
      <c r="J3890" s="3" t="str">
        <f t="shared" si="121"/>
        <v/>
      </c>
    </row>
    <row r="3891" spans="1:10" x14ac:dyDescent="0.35">
      <c r="A3891" s="7" t="str">
        <f>IF('Payments Export'!A3895="","",'Payments Export'!A3895)</f>
        <v/>
      </c>
      <c r="B3891" s="7" t="str">
        <f>IF('Payments Export'!A3895="","",'Payments Export'!B3895)</f>
        <v/>
      </c>
      <c r="C3891" s="7" t="str">
        <f>IF(IFERROR(VALUE('Payments Export'!H3895),'Payments Export'!H3895)&lt;&gt;0,IFERROR(VALUE('Payments Export'!H3895),'Payments Export'!H3895),"")</f>
        <v/>
      </c>
      <c r="D3891" s="7" t="str">
        <f>IF('Payments Export'!I3895="","",'Payments Export'!I3895)</f>
        <v/>
      </c>
      <c r="E3891" s="7" t="str">
        <f t="shared" si="120"/>
        <v/>
      </c>
      <c r="F3891" s="7" t="str">
        <f>IF('Payments Export'!A3895="","",'Payments Export'!N3895)</f>
        <v/>
      </c>
      <c r="G3891" s="7" t="str">
        <f>IF('Payments Export'!A3895="","",'Payments Export'!O3895)</f>
        <v/>
      </c>
      <c r="H3891" s="7" t="str">
        <f>IF('Payments Export'!B3895="","",G3891-F3891)</f>
        <v/>
      </c>
      <c r="I3891" s="3" t="str">
        <f>IF(C3891&lt;&gt;"",_xlfn.XLOOKUP(IFERROR(VALUE(C3891),C3891),'Items database'!A:A,'Items database'!B:B),(_xlfn.XLOOKUP(LEFT(E3891,3),Services,Services,"")))</f>
        <v/>
      </c>
      <c r="J3891" s="3" t="str">
        <f t="shared" si="121"/>
        <v/>
      </c>
    </row>
    <row r="3892" spans="1:10" x14ac:dyDescent="0.35">
      <c r="A3892" s="7" t="str">
        <f>IF('Payments Export'!A3896="","",'Payments Export'!A3896)</f>
        <v/>
      </c>
      <c r="B3892" s="7" t="str">
        <f>IF('Payments Export'!A3896="","",'Payments Export'!B3896)</f>
        <v/>
      </c>
      <c r="C3892" s="7" t="str">
        <f>IF(IFERROR(VALUE('Payments Export'!H3896),'Payments Export'!H3896)&lt;&gt;0,IFERROR(VALUE('Payments Export'!H3896),'Payments Export'!H3896),"")</f>
        <v/>
      </c>
      <c r="D3892" s="7" t="str">
        <f>IF('Payments Export'!I3896="","",'Payments Export'!I3896)</f>
        <v/>
      </c>
      <c r="E3892" s="7" t="str">
        <f t="shared" si="120"/>
        <v/>
      </c>
      <c r="F3892" s="7" t="str">
        <f>IF('Payments Export'!A3896="","",'Payments Export'!N3896)</f>
        <v/>
      </c>
      <c r="G3892" s="7" t="str">
        <f>IF('Payments Export'!A3896="","",'Payments Export'!O3896)</f>
        <v/>
      </c>
      <c r="H3892" s="7" t="str">
        <f>IF('Payments Export'!B3896="","",G3892-F3892)</f>
        <v/>
      </c>
      <c r="I3892" s="3" t="str">
        <f>IF(C3892&lt;&gt;"",_xlfn.XLOOKUP(IFERROR(VALUE(C3892),C3892),'Items database'!A:A,'Items database'!B:B),(_xlfn.XLOOKUP(LEFT(E3892,3),Services,Services,"")))</f>
        <v/>
      </c>
      <c r="J3892" s="3" t="str">
        <f t="shared" si="121"/>
        <v/>
      </c>
    </row>
    <row r="3893" spans="1:10" x14ac:dyDescent="0.35">
      <c r="A3893" s="7" t="str">
        <f>IF('Payments Export'!A3897="","",'Payments Export'!A3897)</f>
        <v/>
      </c>
      <c r="B3893" s="7" t="str">
        <f>IF('Payments Export'!A3897="","",'Payments Export'!B3897)</f>
        <v/>
      </c>
      <c r="C3893" s="7" t="str">
        <f>IF(IFERROR(VALUE('Payments Export'!H3897),'Payments Export'!H3897)&lt;&gt;0,IFERROR(VALUE('Payments Export'!H3897),'Payments Export'!H3897),"")</f>
        <v/>
      </c>
      <c r="D3893" s="7" t="str">
        <f>IF('Payments Export'!I3897="","",'Payments Export'!I3897)</f>
        <v/>
      </c>
      <c r="E3893" s="7" t="str">
        <f t="shared" si="120"/>
        <v/>
      </c>
      <c r="F3893" s="7" t="str">
        <f>IF('Payments Export'!A3897="","",'Payments Export'!N3897)</f>
        <v/>
      </c>
      <c r="G3893" s="7" t="str">
        <f>IF('Payments Export'!A3897="","",'Payments Export'!O3897)</f>
        <v/>
      </c>
      <c r="H3893" s="7" t="str">
        <f>IF('Payments Export'!B3897="","",G3893-F3893)</f>
        <v/>
      </c>
      <c r="I3893" s="3" t="str">
        <f>IF(C3893&lt;&gt;"",_xlfn.XLOOKUP(IFERROR(VALUE(C3893),C3893),'Items database'!A:A,'Items database'!B:B),(_xlfn.XLOOKUP(LEFT(E3893,3),Services,Services,"")))</f>
        <v/>
      </c>
      <c r="J3893" s="3" t="str">
        <f t="shared" si="121"/>
        <v/>
      </c>
    </row>
    <row r="3894" spans="1:10" x14ac:dyDescent="0.35">
      <c r="A3894" s="7" t="str">
        <f>IF('Payments Export'!A3898="","",'Payments Export'!A3898)</f>
        <v/>
      </c>
      <c r="B3894" s="7" t="str">
        <f>IF('Payments Export'!A3898="","",'Payments Export'!B3898)</f>
        <v/>
      </c>
      <c r="C3894" s="7" t="str">
        <f>IF(IFERROR(VALUE('Payments Export'!H3898),'Payments Export'!H3898)&lt;&gt;0,IFERROR(VALUE('Payments Export'!H3898),'Payments Export'!H3898),"")</f>
        <v/>
      </c>
      <c r="D3894" s="7" t="str">
        <f>IF('Payments Export'!I3898="","",'Payments Export'!I3898)</f>
        <v/>
      </c>
      <c r="E3894" s="7" t="str">
        <f t="shared" si="120"/>
        <v/>
      </c>
      <c r="F3894" s="7" t="str">
        <f>IF('Payments Export'!A3898="","",'Payments Export'!N3898)</f>
        <v/>
      </c>
      <c r="G3894" s="7" t="str">
        <f>IF('Payments Export'!A3898="","",'Payments Export'!O3898)</f>
        <v/>
      </c>
      <c r="H3894" s="7" t="str">
        <f>IF('Payments Export'!B3898="","",G3894-F3894)</f>
        <v/>
      </c>
      <c r="I3894" s="3" t="str">
        <f>IF(C3894&lt;&gt;"",_xlfn.XLOOKUP(IFERROR(VALUE(C3894),C3894),'Items database'!A:A,'Items database'!B:B),(_xlfn.XLOOKUP(LEFT(E3894,3),Services,Services,"")))</f>
        <v/>
      </c>
      <c r="J3894" s="3" t="str">
        <f t="shared" si="121"/>
        <v/>
      </c>
    </row>
    <row r="3895" spans="1:10" x14ac:dyDescent="0.35">
      <c r="A3895" s="7" t="str">
        <f>IF('Payments Export'!A3899="","",'Payments Export'!A3899)</f>
        <v/>
      </c>
      <c r="B3895" s="7" t="str">
        <f>IF('Payments Export'!A3899="","",'Payments Export'!B3899)</f>
        <v/>
      </c>
      <c r="C3895" s="7" t="str">
        <f>IF(IFERROR(VALUE('Payments Export'!H3899),'Payments Export'!H3899)&lt;&gt;0,IFERROR(VALUE('Payments Export'!H3899),'Payments Export'!H3899),"")</f>
        <v/>
      </c>
      <c r="D3895" s="7" t="str">
        <f>IF('Payments Export'!I3899="","",'Payments Export'!I3899)</f>
        <v/>
      </c>
      <c r="E3895" s="7" t="str">
        <f t="shared" si="120"/>
        <v/>
      </c>
      <c r="F3895" s="7" t="str">
        <f>IF('Payments Export'!A3899="","",'Payments Export'!N3899)</f>
        <v/>
      </c>
      <c r="G3895" s="7" t="str">
        <f>IF('Payments Export'!A3899="","",'Payments Export'!O3899)</f>
        <v/>
      </c>
      <c r="H3895" s="7" t="str">
        <f>IF('Payments Export'!B3899="","",G3895-F3895)</f>
        <v/>
      </c>
      <c r="I3895" s="3" t="str">
        <f>IF(C3895&lt;&gt;"",_xlfn.XLOOKUP(IFERROR(VALUE(C3895),C3895),'Items database'!A:A,'Items database'!B:B),(_xlfn.XLOOKUP(LEFT(E3895,3),Services,Services,"")))</f>
        <v/>
      </c>
      <c r="J3895" s="3" t="str">
        <f t="shared" si="121"/>
        <v/>
      </c>
    </row>
    <row r="3896" spans="1:10" x14ac:dyDescent="0.35">
      <c r="A3896" s="7" t="str">
        <f>IF('Payments Export'!A3900="","",'Payments Export'!A3900)</f>
        <v/>
      </c>
      <c r="B3896" s="7" t="str">
        <f>IF('Payments Export'!A3900="","",'Payments Export'!B3900)</f>
        <v/>
      </c>
      <c r="C3896" s="7" t="str">
        <f>IF(IFERROR(VALUE('Payments Export'!H3900),'Payments Export'!H3900)&lt;&gt;0,IFERROR(VALUE('Payments Export'!H3900),'Payments Export'!H3900),"")</f>
        <v/>
      </c>
      <c r="D3896" s="7" t="str">
        <f>IF('Payments Export'!I3900="","",'Payments Export'!I3900)</f>
        <v/>
      </c>
      <c r="E3896" s="7" t="str">
        <f t="shared" si="120"/>
        <v/>
      </c>
      <c r="F3896" s="7" t="str">
        <f>IF('Payments Export'!A3900="","",'Payments Export'!N3900)</f>
        <v/>
      </c>
      <c r="G3896" s="7" t="str">
        <f>IF('Payments Export'!A3900="","",'Payments Export'!O3900)</f>
        <v/>
      </c>
      <c r="H3896" s="7" t="str">
        <f>IF('Payments Export'!B3900="","",G3896-F3896)</f>
        <v/>
      </c>
      <c r="I3896" s="3" t="str">
        <f>IF(C3896&lt;&gt;"",_xlfn.XLOOKUP(IFERROR(VALUE(C3896),C3896),'Items database'!A:A,'Items database'!B:B),(_xlfn.XLOOKUP(LEFT(E3896,3),Services,Services,"")))</f>
        <v/>
      </c>
      <c r="J3896" s="3" t="str">
        <f t="shared" si="121"/>
        <v/>
      </c>
    </row>
    <row r="3897" spans="1:10" x14ac:dyDescent="0.35">
      <c r="A3897" s="7" t="str">
        <f>IF('Payments Export'!A3901="","",'Payments Export'!A3901)</f>
        <v/>
      </c>
      <c r="B3897" s="7" t="str">
        <f>IF('Payments Export'!A3901="","",'Payments Export'!B3901)</f>
        <v/>
      </c>
      <c r="C3897" s="7" t="str">
        <f>IF(IFERROR(VALUE('Payments Export'!H3901),'Payments Export'!H3901)&lt;&gt;0,IFERROR(VALUE('Payments Export'!H3901),'Payments Export'!H3901),"")</f>
        <v/>
      </c>
      <c r="D3897" s="7" t="str">
        <f>IF('Payments Export'!I3901="","",'Payments Export'!I3901)</f>
        <v/>
      </c>
      <c r="E3897" s="7" t="str">
        <f t="shared" si="120"/>
        <v/>
      </c>
      <c r="F3897" s="7" t="str">
        <f>IF('Payments Export'!A3901="","",'Payments Export'!N3901)</f>
        <v/>
      </c>
      <c r="G3897" s="7" t="str">
        <f>IF('Payments Export'!A3901="","",'Payments Export'!O3901)</f>
        <v/>
      </c>
      <c r="H3897" s="7" t="str">
        <f>IF('Payments Export'!B3901="","",G3897-F3897)</f>
        <v/>
      </c>
      <c r="I3897" s="3" t="str">
        <f>IF(C3897&lt;&gt;"",_xlfn.XLOOKUP(IFERROR(VALUE(C3897),C3897),'Items database'!A:A,'Items database'!B:B),(_xlfn.XLOOKUP(LEFT(E3897,3),Services,Services,"")))</f>
        <v/>
      </c>
      <c r="J3897" s="3" t="str">
        <f t="shared" si="121"/>
        <v/>
      </c>
    </row>
    <row r="3898" spans="1:10" x14ac:dyDescent="0.35">
      <c r="A3898" s="7" t="str">
        <f>IF('Payments Export'!A3902="","",'Payments Export'!A3902)</f>
        <v/>
      </c>
      <c r="B3898" s="7" t="str">
        <f>IF('Payments Export'!A3902="","",'Payments Export'!B3902)</f>
        <v/>
      </c>
      <c r="C3898" s="7" t="str">
        <f>IF(IFERROR(VALUE('Payments Export'!H3902),'Payments Export'!H3902)&lt;&gt;0,IFERROR(VALUE('Payments Export'!H3902),'Payments Export'!H3902),"")</f>
        <v/>
      </c>
      <c r="D3898" s="7" t="str">
        <f>IF('Payments Export'!I3902="","",'Payments Export'!I3902)</f>
        <v/>
      </c>
      <c r="E3898" s="7" t="str">
        <f t="shared" si="120"/>
        <v/>
      </c>
      <c r="F3898" s="7" t="str">
        <f>IF('Payments Export'!A3902="","",'Payments Export'!N3902)</f>
        <v/>
      </c>
      <c r="G3898" s="7" t="str">
        <f>IF('Payments Export'!A3902="","",'Payments Export'!O3902)</f>
        <v/>
      </c>
      <c r="H3898" s="7" t="str">
        <f>IF('Payments Export'!B3902="","",G3898-F3898)</f>
        <v/>
      </c>
      <c r="I3898" s="3" t="str">
        <f>IF(C3898&lt;&gt;"",_xlfn.XLOOKUP(IFERROR(VALUE(C3898),C3898),'Items database'!A:A,'Items database'!B:B),(_xlfn.XLOOKUP(LEFT(E3898,3),Services,Services,"")))</f>
        <v/>
      </c>
      <c r="J3898" s="3" t="str">
        <f t="shared" si="121"/>
        <v/>
      </c>
    </row>
    <row r="3899" spans="1:10" x14ac:dyDescent="0.35">
      <c r="A3899" s="7" t="str">
        <f>IF('Payments Export'!A3903="","",'Payments Export'!A3903)</f>
        <v/>
      </c>
      <c r="B3899" s="7" t="str">
        <f>IF('Payments Export'!A3903="","",'Payments Export'!B3903)</f>
        <v/>
      </c>
      <c r="C3899" s="7" t="str">
        <f>IF(IFERROR(VALUE('Payments Export'!H3903),'Payments Export'!H3903)&lt;&gt;0,IFERROR(VALUE('Payments Export'!H3903),'Payments Export'!H3903),"")</f>
        <v/>
      </c>
      <c r="D3899" s="7" t="str">
        <f>IF('Payments Export'!I3903="","",'Payments Export'!I3903)</f>
        <v/>
      </c>
      <c r="E3899" s="7" t="str">
        <f t="shared" si="120"/>
        <v/>
      </c>
      <c r="F3899" s="7" t="str">
        <f>IF('Payments Export'!A3903="","",'Payments Export'!N3903)</f>
        <v/>
      </c>
      <c r="G3899" s="7" t="str">
        <f>IF('Payments Export'!A3903="","",'Payments Export'!O3903)</f>
        <v/>
      </c>
      <c r="H3899" s="7" t="str">
        <f>IF('Payments Export'!B3903="","",G3899-F3899)</f>
        <v/>
      </c>
      <c r="I3899" s="3" t="str">
        <f>IF(C3899&lt;&gt;"",_xlfn.XLOOKUP(IFERROR(VALUE(C3899),C3899),'Items database'!A:A,'Items database'!B:B),(_xlfn.XLOOKUP(LEFT(E3899,3),Services,Services,"")))</f>
        <v/>
      </c>
      <c r="J3899" s="3" t="str">
        <f t="shared" si="121"/>
        <v/>
      </c>
    </row>
    <row r="3900" spans="1:10" x14ac:dyDescent="0.35">
      <c r="A3900" s="7" t="str">
        <f>IF('Payments Export'!A3904="","",'Payments Export'!A3904)</f>
        <v/>
      </c>
      <c r="B3900" s="7" t="str">
        <f>IF('Payments Export'!A3904="","",'Payments Export'!B3904)</f>
        <v/>
      </c>
      <c r="C3900" s="7" t="str">
        <f>IF(IFERROR(VALUE('Payments Export'!H3904),'Payments Export'!H3904)&lt;&gt;0,IFERROR(VALUE('Payments Export'!H3904),'Payments Export'!H3904),"")</f>
        <v/>
      </c>
      <c r="D3900" s="7" t="str">
        <f>IF('Payments Export'!I3904="","",'Payments Export'!I3904)</f>
        <v/>
      </c>
      <c r="E3900" s="7" t="str">
        <f t="shared" si="120"/>
        <v/>
      </c>
      <c r="F3900" s="7" t="str">
        <f>IF('Payments Export'!A3904="","",'Payments Export'!N3904)</f>
        <v/>
      </c>
      <c r="G3900" s="7" t="str">
        <f>IF('Payments Export'!A3904="","",'Payments Export'!O3904)</f>
        <v/>
      </c>
      <c r="H3900" s="7" t="str">
        <f>IF('Payments Export'!B3904="","",G3900-F3900)</f>
        <v/>
      </c>
      <c r="I3900" s="3" t="str">
        <f>IF(C3900&lt;&gt;"",_xlfn.XLOOKUP(IFERROR(VALUE(C3900),C3900),'Items database'!A:A,'Items database'!B:B),(_xlfn.XLOOKUP(LEFT(E3900,3),Services,Services,"")))</f>
        <v/>
      </c>
      <c r="J3900" s="3" t="str">
        <f t="shared" si="121"/>
        <v/>
      </c>
    </row>
    <row r="3901" spans="1:10" x14ac:dyDescent="0.35">
      <c r="A3901" s="7" t="str">
        <f>IF('Payments Export'!A3905="","",'Payments Export'!A3905)</f>
        <v/>
      </c>
      <c r="B3901" s="7" t="str">
        <f>IF('Payments Export'!A3905="","",'Payments Export'!B3905)</f>
        <v/>
      </c>
      <c r="C3901" s="7" t="str">
        <f>IF(IFERROR(VALUE('Payments Export'!H3905),'Payments Export'!H3905)&lt;&gt;0,IFERROR(VALUE('Payments Export'!H3905),'Payments Export'!H3905),"")</f>
        <v/>
      </c>
      <c r="D3901" s="7" t="str">
        <f>IF('Payments Export'!I3905="","",'Payments Export'!I3905)</f>
        <v/>
      </c>
      <c r="E3901" s="7" t="str">
        <f t="shared" si="120"/>
        <v/>
      </c>
      <c r="F3901" s="7" t="str">
        <f>IF('Payments Export'!A3905="","",'Payments Export'!N3905)</f>
        <v/>
      </c>
      <c r="G3901" s="7" t="str">
        <f>IF('Payments Export'!A3905="","",'Payments Export'!O3905)</f>
        <v/>
      </c>
      <c r="H3901" s="7" t="str">
        <f>IF('Payments Export'!B3905="","",G3901-F3901)</f>
        <v/>
      </c>
      <c r="I3901" s="3" t="str">
        <f>IF(C3901&lt;&gt;"",_xlfn.XLOOKUP(IFERROR(VALUE(C3901),C3901),'Items database'!A:A,'Items database'!B:B),(_xlfn.XLOOKUP(LEFT(E3901,3),Services,Services,"")))</f>
        <v/>
      </c>
      <c r="J3901" s="3" t="str">
        <f t="shared" si="121"/>
        <v/>
      </c>
    </row>
    <row r="3902" spans="1:10" x14ac:dyDescent="0.35">
      <c r="A3902" s="7" t="str">
        <f>IF('Payments Export'!A3906="","",'Payments Export'!A3906)</f>
        <v/>
      </c>
      <c r="B3902" s="7" t="str">
        <f>IF('Payments Export'!A3906="","",'Payments Export'!B3906)</f>
        <v/>
      </c>
      <c r="C3902" s="7" t="str">
        <f>IF(IFERROR(VALUE('Payments Export'!H3906),'Payments Export'!H3906)&lt;&gt;0,IFERROR(VALUE('Payments Export'!H3906),'Payments Export'!H3906),"")</f>
        <v/>
      </c>
      <c r="D3902" s="7" t="str">
        <f>IF('Payments Export'!I3906="","",'Payments Export'!I3906)</f>
        <v/>
      </c>
      <c r="E3902" s="7" t="str">
        <f t="shared" si="120"/>
        <v/>
      </c>
      <c r="F3902" s="7" t="str">
        <f>IF('Payments Export'!A3906="","",'Payments Export'!N3906)</f>
        <v/>
      </c>
      <c r="G3902" s="7" t="str">
        <f>IF('Payments Export'!A3906="","",'Payments Export'!O3906)</f>
        <v/>
      </c>
      <c r="H3902" s="7" t="str">
        <f>IF('Payments Export'!B3906="","",G3902-F3902)</f>
        <v/>
      </c>
      <c r="I3902" s="3" t="str">
        <f>IF(C3902&lt;&gt;"",_xlfn.XLOOKUP(IFERROR(VALUE(C3902),C3902),'Items database'!A:A,'Items database'!B:B),(_xlfn.XLOOKUP(LEFT(E3902,3),Services,Services,"")))</f>
        <v/>
      </c>
      <c r="J3902" s="3" t="str">
        <f t="shared" si="121"/>
        <v/>
      </c>
    </row>
    <row r="3903" spans="1:10" x14ac:dyDescent="0.35">
      <c r="A3903" s="7" t="str">
        <f>IF('Payments Export'!A3907="","",'Payments Export'!A3907)</f>
        <v/>
      </c>
      <c r="B3903" s="7" t="str">
        <f>IF('Payments Export'!A3907="","",'Payments Export'!B3907)</f>
        <v/>
      </c>
      <c r="C3903" s="7" t="str">
        <f>IF(IFERROR(VALUE('Payments Export'!H3907),'Payments Export'!H3907)&lt;&gt;0,IFERROR(VALUE('Payments Export'!H3907),'Payments Export'!H3907),"")</f>
        <v/>
      </c>
      <c r="D3903" s="7" t="str">
        <f>IF('Payments Export'!I3907="","",'Payments Export'!I3907)</f>
        <v/>
      </c>
      <c r="E3903" s="7" t="str">
        <f t="shared" si="120"/>
        <v/>
      </c>
      <c r="F3903" s="7" t="str">
        <f>IF('Payments Export'!A3907="","",'Payments Export'!N3907)</f>
        <v/>
      </c>
      <c r="G3903" s="7" t="str">
        <f>IF('Payments Export'!A3907="","",'Payments Export'!O3907)</f>
        <v/>
      </c>
      <c r="H3903" s="7" t="str">
        <f>IF('Payments Export'!B3907="","",G3903-F3903)</f>
        <v/>
      </c>
      <c r="I3903" s="3" t="str">
        <f>IF(C3903&lt;&gt;"",_xlfn.XLOOKUP(IFERROR(VALUE(C3903),C3903),'Items database'!A:A,'Items database'!B:B),(_xlfn.XLOOKUP(LEFT(E3903,3),Services,Services,"")))</f>
        <v/>
      </c>
      <c r="J3903" s="3" t="str">
        <f t="shared" si="121"/>
        <v/>
      </c>
    </row>
    <row r="3904" spans="1:10" x14ac:dyDescent="0.35">
      <c r="A3904" s="7" t="str">
        <f>IF('Payments Export'!A3908="","",'Payments Export'!A3908)</f>
        <v/>
      </c>
      <c r="B3904" s="7" t="str">
        <f>IF('Payments Export'!A3908="","",'Payments Export'!B3908)</f>
        <v/>
      </c>
      <c r="C3904" s="7" t="str">
        <f>IF(IFERROR(VALUE('Payments Export'!H3908),'Payments Export'!H3908)&lt;&gt;0,IFERROR(VALUE('Payments Export'!H3908),'Payments Export'!H3908),"")</f>
        <v/>
      </c>
      <c r="D3904" s="7" t="str">
        <f>IF('Payments Export'!I3908="","",'Payments Export'!I3908)</f>
        <v/>
      </c>
      <c r="E3904" s="7" t="str">
        <f t="shared" si="120"/>
        <v/>
      </c>
      <c r="F3904" s="7" t="str">
        <f>IF('Payments Export'!A3908="","",'Payments Export'!N3908)</f>
        <v/>
      </c>
      <c r="G3904" s="7" t="str">
        <f>IF('Payments Export'!A3908="","",'Payments Export'!O3908)</f>
        <v/>
      </c>
      <c r="H3904" s="7" t="str">
        <f>IF('Payments Export'!B3908="","",G3904-F3904)</f>
        <v/>
      </c>
      <c r="I3904" s="3" t="str">
        <f>IF(C3904&lt;&gt;"",_xlfn.XLOOKUP(IFERROR(VALUE(C3904),C3904),'Items database'!A:A,'Items database'!B:B),(_xlfn.XLOOKUP(LEFT(E3904,3),Services,Services,"")))</f>
        <v/>
      </c>
      <c r="J3904" s="3" t="str">
        <f t="shared" si="121"/>
        <v/>
      </c>
    </row>
    <row r="3905" spans="1:10" x14ac:dyDescent="0.35">
      <c r="A3905" s="7" t="str">
        <f>IF('Payments Export'!A3909="","",'Payments Export'!A3909)</f>
        <v/>
      </c>
      <c r="B3905" s="7" t="str">
        <f>IF('Payments Export'!A3909="","",'Payments Export'!B3909)</f>
        <v/>
      </c>
      <c r="C3905" s="7" t="str">
        <f>IF(IFERROR(VALUE('Payments Export'!H3909),'Payments Export'!H3909)&lt;&gt;0,IFERROR(VALUE('Payments Export'!H3909),'Payments Export'!H3909),"")</f>
        <v/>
      </c>
      <c r="D3905" s="7" t="str">
        <f>IF('Payments Export'!I3909="","",'Payments Export'!I3909)</f>
        <v/>
      </c>
      <c r="E3905" s="7" t="str">
        <f t="shared" ref="E3905:E3968" si="122">LEFT(D3905,66)</f>
        <v/>
      </c>
      <c r="F3905" s="7" t="str">
        <f>IF('Payments Export'!A3909="","",'Payments Export'!N3909)</f>
        <v/>
      </c>
      <c r="G3905" s="7" t="str">
        <f>IF('Payments Export'!A3909="","",'Payments Export'!O3909)</f>
        <v/>
      </c>
      <c r="H3905" s="7" t="str">
        <f>IF('Payments Export'!B3909="","",G3905-F3905)</f>
        <v/>
      </c>
      <c r="I3905" s="3" t="str">
        <f>IF(C3905&lt;&gt;"",_xlfn.XLOOKUP(IFERROR(VALUE(C3905),C3905),'Items database'!A:A,'Items database'!B:B),(_xlfn.XLOOKUP(LEFT(E3905,3),Services,Services,"")))</f>
        <v/>
      </c>
      <c r="J3905" s="3" t="str">
        <f t="shared" ref="J3905:J3968" si="123">IF(ISNUMBER(F3905)=TRUE,IF(F3905=0,"","GST"),"")</f>
        <v/>
      </c>
    </row>
    <row r="3906" spans="1:10" x14ac:dyDescent="0.35">
      <c r="A3906" s="7" t="str">
        <f>IF('Payments Export'!A3910="","",'Payments Export'!A3910)</f>
        <v/>
      </c>
      <c r="B3906" s="7" t="str">
        <f>IF('Payments Export'!A3910="","",'Payments Export'!B3910)</f>
        <v/>
      </c>
      <c r="C3906" s="7" t="str">
        <f>IF(IFERROR(VALUE('Payments Export'!H3910),'Payments Export'!H3910)&lt;&gt;0,IFERROR(VALUE('Payments Export'!H3910),'Payments Export'!H3910),"")</f>
        <v/>
      </c>
      <c r="D3906" s="7" t="str">
        <f>IF('Payments Export'!I3910="","",'Payments Export'!I3910)</f>
        <v/>
      </c>
      <c r="E3906" s="7" t="str">
        <f t="shared" si="122"/>
        <v/>
      </c>
      <c r="F3906" s="7" t="str">
        <f>IF('Payments Export'!A3910="","",'Payments Export'!N3910)</f>
        <v/>
      </c>
      <c r="G3906" s="7" t="str">
        <f>IF('Payments Export'!A3910="","",'Payments Export'!O3910)</f>
        <v/>
      </c>
      <c r="H3906" s="7" t="str">
        <f>IF('Payments Export'!B3910="","",G3906-F3906)</f>
        <v/>
      </c>
      <c r="I3906" s="3" t="str">
        <f>IF(C3906&lt;&gt;"",_xlfn.XLOOKUP(IFERROR(VALUE(C3906),C3906),'Items database'!A:A,'Items database'!B:B),(_xlfn.XLOOKUP(LEFT(E3906,3),Services,Services,"")))</f>
        <v/>
      </c>
      <c r="J3906" s="3" t="str">
        <f t="shared" si="123"/>
        <v/>
      </c>
    </row>
    <row r="3907" spans="1:10" x14ac:dyDescent="0.35">
      <c r="A3907" s="7" t="str">
        <f>IF('Payments Export'!A3911="","",'Payments Export'!A3911)</f>
        <v/>
      </c>
      <c r="B3907" s="7" t="str">
        <f>IF('Payments Export'!A3911="","",'Payments Export'!B3911)</f>
        <v/>
      </c>
      <c r="C3907" s="7" t="str">
        <f>IF(IFERROR(VALUE('Payments Export'!H3911),'Payments Export'!H3911)&lt;&gt;0,IFERROR(VALUE('Payments Export'!H3911),'Payments Export'!H3911),"")</f>
        <v/>
      </c>
      <c r="D3907" s="7" t="str">
        <f>IF('Payments Export'!I3911="","",'Payments Export'!I3911)</f>
        <v/>
      </c>
      <c r="E3907" s="7" t="str">
        <f t="shared" si="122"/>
        <v/>
      </c>
      <c r="F3907" s="7" t="str">
        <f>IF('Payments Export'!A3911="","",'Payments Export'!N3911)</f>
        <v/>
      </c>
      <c r="G3907" s="7" t="str">
        <f>IF('Payments Export'!A3911="","",'Payments Export'!O3911)</f>
        <v/>
      </c>
      <c r="H3907" s="7" t="str">
        <f>IF('Payments Export'!B3911="","",G3907-F3907)</f>
        <v/>
      </c>
      <c r="I3907" s="3" t="str">
        <f>IF(C3907&lt;&gt;"",_xlfn.XLOOKUP(IFERROR(VALUE(C3907),C3907),'Items database'!A:A,'Items database'!B:B),(_xlfn.XLOOKUP(LEFT(E3907,3),Services,Services,"")))</f>
        <v/>
      </c>
      <c r="J3907" s="3" t="str">
        <f t="shared" si="123"/>
        <v/>
      </c>
    </row>
    <row r="3908" spans="1:10" x14ac:dyDescent="0.35">
      <c r="A3908" s="7" t="str">
        <f>IF('Payments Export'!A3912="","",'Payments Export'!A3912)</f>
        <v/>
      </c>
      <c r="B3908" s="7" t="str">
        <f>IF('Payments Export'!A3912="","",'Payments Export'!B3912)</f>
        <v/>
      </c>
      <c r="C3908" s="7" t="str">
        <f>IF(IFERROR(VALUE('Payments Export'!H3912),'Payments Export'!H3912)&lt;&gt;0,IFERROR(VALUE('Payments Export'!H3912),'Payments Export'!H3912),"")</f>
        <v/>
      </c>
      <c r="D3908" s="7" t="str">
        <f>IF('Payments Export'!I3912="","",'Payments Export'!I3912)</f>
        <v/>
      </c>
      <c r="E3908" s="7" t="str">
        <f t="shared" si="122"/>
        <v/>
      </c>
      <c r="F3908" s="7" t="str">
        <f>IF('Payments Export'!A3912="","",'Payments Export'!N3912)</f>
        <v/>
      </c>
      <c r="G3908" s="7" t="str">
        <f>IF('Payments Export'!A3912="","",'Payments Export'!O3912)</f>
        <v/>
      </c>
      <c r="H3908" s="7" t="str">
        <f>IF('Payments Export'!B3912="","",G3908-F3908)</f>
        <v/>
      </c>
      <c r="I3908" s="3" t="str">
        <f>IF(C3908&lt;&gt;"",_xlfn.XLOOKUP(IFERROR(VALUE(C3908),C3908),'Items database'!A:A,'Items database'!B:B),(_xlfn.XLOOKUP(LEFT(E3908,3),Services,Services,"")))</f>
        <v/>
      </c>
      <c r="J3908" s="3" t="str">
        <f t="shared" si="123"/>
        <v/>
      </c>
    </row>
    <row r="3909" spans="1:10" x14ac:dyDescent="0.35">
      <c r="A3909" s="7" t="str">
        <f>IF('Payments Export'!A3913="","",'Payments Export'!A3913)</f>
        <v/>
      </c>
      <c r="B3909" s="7" t="str">
        <f>IF('Payments Export'!A3913="","",'Payments Export'!B3913)</f>
        <v/>
      </c>
      <c r="C3909" s="7" t="str">
        <f>IF(IFERROR(VALUE('Payments Export'!H3913),'Payments Export'!H3913)&lt;&gt;0,IFERROR(VALUE('Payments Export'!H3913),'Payments Export'!H3913),"")</f>
        <v/>
      </c>
      <c r="D3909" s="7" t="str">
        <f>IF('Payments Export'!I3913="","",'Payments Export'!I3913)</f>
        <v/>
      </c>
      <c r="E3909" s="7" t="str">
        <f t="shared" si="122"/>
        <v/>
      </c>
      <c r="F3909" s="7" t="str">
        <f>IF('Payments Export'!A3913="","",'Payments Export'!N3913)</f>
        <v/>
      </c>
      <c r="G3909" s="7" t="str">
        <f>IF('Payments Export'!A3913="","",'Payments Export'!O3913)</f>
        <v/>
      </c>
      <c r="H3909" s="7" t="str">
        <f>IF('Payments Export'!B3913="","",G3909-F3909)</f>
        <v/>
      </c>
      <c r="I3909" s="3" t="str">
        <f>IF(C3909&lt;&gt;"",_xlfn.XLOOKUP(IFERROR(VALUE(C3909),C3909),'Items database'!A:A,'Items database'!B:B),(_xlfn.XLOOKUP(LEFT(E3909,3),Services,Services,"")))</f>
        <v/>
      </c>
      <c r="J3909" s="3" t="str">
        <f t="shared" si="123"/>
        <v/>
      </c>
    </row>
    <row r="3910" spans="1:10" x14ac:dyDescent="0.35">
      <c r="A3910" s="7" t="str">
        <f>IF('Payments Export'!A3914="","",'Payments Export'!A3914)</f>
        <v/>
      </c>
      <c r="B3910" s="7" t="str">
        <f>IF('Payments Export'!A3914="","",'Payments Export'!B3914)</f>
        <v/>
      </c>
      <c r="C3910" s="7" t="str">
        <f>IF(IFERROR(VALUE('Payments Export'!H3914),'Payments Export'!H3914)&lt;&gt;0,IFERROR(VALUE('Payments Export'!H3914),'Payments Export'!H3914),"")</f>
        <v/>
      </c>
      <c r="D3910" s="7" t="str">
        <f>IF('Payments Export'!I3914="","",'Payments Export'!I3914)</f>
        <v/>
      </c>
      <c r="E3910" s="7" t="str">
        <f t="shared" si="122"/>
        <v/>
      </c>
      <c r="F3910" s="7" t="str">
        <f>IF('Payments Export'!A3914="","",'Payments Export'!N3914)</f>
        <v/>
      </c>
      <c r="G3910" s="7" t="str">
        <f>IF('Payments Export'!A3914="","",'Payments Export'!O3914)</f>
        <v/>
      </c>
      <c r="H3910" s="7" t="str">
        <f>IF('Payments Export'!B3914="","",G3910-F3910)</f>
        <v/>
      </c>
      <c r="I3910" s="3" t="str">
        <f>IF(C3910&lt;&gt;"",_xlfn.XLOOKUP(IFERROR(VALUE(C3910),C3910),'Items database'!A:A,'Items database'!B:B),(_xlfn.XLOOKUP(LEFT(E3910,3),Services,Services,"")))</f>
        <v/>
      </c>
      <c r="J3910" s="3" t="str">
        <f t="shared" si="123"/>
        <v/>
      </c>
    </row>
    <row r="3911" spans="1:10" x14ac:dyDescent="0.35">
      <c r="A3911" s="7" t="str">
        <f>IF('Payments Export'!A3915="","",'Payments Export'!A3915)</f>
        <v/>
      </c>
      <c r="B3911" s="7" t="str">
        <f>IF('Payments Export'!A3915="","",'Payments Export'!B3915)</f>
        <v/>
      </c>
      <c r="C3911" s="7" t="str">
        <f>IF(IFERROR(VALUE('Payments Export'!H3915),'Payments Export'!H3915)&lt;&gt;0,IFERROR(VALUE('Payments Export'!H3915),'Payments Export'!H3915),"")</f>
        <v/>
      </c>
      <c r="D3911" s="7" t="str">
        <f>IF('Payments Export'!I3915="","",'Payments Export'!I3915)</f>
        <v/>
      </c>
      <c r="E3911" s="7" t="str">
        <f t="shared" si="122"/>
        <v/>
      </c>
      <c r="F3911" s="7" t="str">
        <f>IF('Payments Export'!A3915="","",'Payments Export'!N3915)</f>
        <v/>
      </c>
      <c r="G3911" s="7" t="str">
        <f>IF('Payments Export'!A3915="","",'Payments Export'!O3915)</f>
        <v/>
      </c>
      <c r="H3911" s="7" t="str">
        <f>IF('Payments Export'!B3915="","",G3911-F3911)</f>
        <v/>
      </c>
      <c r="I3911" s="3" t="str">
        <f>IF(C3911&lt;&gt;"",_xlfn.XLOOKUP(IFERROR(VALUE(C3911),C3911),'Items database'!A:A,'Items database'!B:B),(_xlfn.XLOOKUP(LEFT(E3911,3),Services,Services,"")))</f>
        <v/>
      </c>
      <c r="J3911" s="3" t="str">
        <f t="shared" si="123"/>
        <v/>
      </c>
    </row>
    <row r="3912" spans="1:10" x14ac:dyDescent="0.35">
      <c r="A3912" s="7" t="str">
        <f>IF('Payments Export'!A3916="","",'Payments Export'!A3916)</f>
        <v/>
      </c>
      <c r="B3912" s="7" t="str">
        <f>IF('Payments Export'!A3916="","",'Payments Export'!B3916)</f>
        <v/>
      </c>
      <c r="C3912" s="7" t="str">
        <f>IF(IFERROR(VALUE('Payments Export'!H3916),'Payments Export'!H3916)&lt;&gt;0,IFERROR(VALUE('Payments Export'!H3916),'Payments Export'!H3916),"")</f>
        <v/>
      </c>
      <c r="D3912" s="7" t="str">
        <f>IF('Payments Export'!I3916="","",'Payments Export'!I3916)</f>
        <v/>
      </c>
      <c r="E3912" s="7" t="str">
        <f t="shared" si="122"/>
        <v/>
      </c>
      <c r="F3912" s="7" t="str">
        <f>IF('Payments Export'!A3916="","",'Payments Export'!N3916)</f>
        <v/>
      </c>
      <c r="G3912" s="7" t="str">
        <f>IF('Payments Export'!A3916="","",'Payments Export'!O3916)</f>
        <v/>
      </c>
      <c r="H3912" s="7" t="str">
        <f>IF('Payments Export'!B3916="","",G3912-F3912)</f>
        <v/>
      </c>
      <c r="I3912" s="3" t="str">
        <f>IF(C3912&lt;&gt;"",_xlfn.XLOOKUP(IFERROR(VALUE(C3912),C3912),'Items database'!A:A,'Items database'!B:B),(_xlfn.XLOOKUP(LEFT(E3912,3),Services,Services,"")))</f>
        <v/>
      </c>
      <c r="J3912" s="3" t="str">
        <f t="shared" si="123"/>
        <v/>
      </c>
    </row>
    <row r="3913" spans="1:10" x14ac:dyDescent="0.35">
      <c r="A3913" s="7" t="str">
        <f>IF('Payments Export'!A3917="","",'Payments Export'!A3917)</f>
        <v/>
      </c>
      <c r="B3913" s="7" t="str">
        <f>IF('Payments Export'!A3917="","",'Payments Export'!B3917)</f>
        <v/>
      </c>
      <c r="C3913" s="7" t="str">
        <f>IF(IFERROR(VALUE('Payments Export'!H3917),'Payments Export'!H3917)&lt;&gt;0,IFERROR(VALUE('Payments Export'!H3917),'Payments Export'!H3917),"")</f>
        <v/>
      </c>
      <c r="D3913" s="7" t="str">
        <f>IF('Payments Export'!I3917="","",'Payments Export'!I3917)</f>
        <v/>
      </c>
      <c r="E3913" s="7" t="str">
        <f t="shared" si="122"/>
        <v/>
      </c>
      <c r="F3913" s="7" t="str">
        <f>IF('Payments Export'!A3917="","",'Payments Export'!N3917)</f>
        <v/>
      </c>
      <c r="G3913" s="7" t="str">
        <f>IF('Payments Export'!A3917="","",'Payments Export'!O3917)</f>
        <v/>
      </c>
      <c r="H3913" s="7" t="str">
        <f>IF('Payments Export'!B3917="","",G3913-F3913)</f>
        <v/>
      </c>
      <c r="I3913" s="3" t="str">
        <f>IF(C3913&lt;&gt;"",_xlfn.XLOOKUP(IFERROR(VALUE(C3913),C3913),'Items database'!A:A,'Items database'!B:B),(_xlfn.XLOOKUP(LEFT(E3913,3),Services,Services,"")))</f>
        <v/>
      </c>
      <c r="J3913" s="3" t="str">
        <f t="shared" si="123"/>
        <v/>
      </c>
    </row>
    <row r="3914" spans="1:10" x14ac:dyDescent="0.35">
      <c r="A3914" s="7" t="str">
        <f>IF('Payments Export'!A3918="","",'Payments Export'!A3918)</f>
        <v/>
      </c>
      <c r="B3914" s="7" t="str">
        <f>IF('Payments Export'!A3918="","",'Payments Export'!B3918)</f>
        <v/>
      </c>
      <c r="C3914" s="7" t="str">
        <f>IF(IFERROR(VALUE('Payments Export'!H3918),'Payments Export'!H3918)&lt;&gt;0,IFERROR(VALUE('Payments Export'!H3918),'Payments Export'!H3918),"")</f>
        <v/>
      </c>
      <c r="D3914" s="7" t="str">
        <f>IF('Payments Export'!I3918="","",'Payments Export'!I3918)</f>
        <v/>
      </c>
      <c r="E3914" s="7" t="str">
        <f t="shared" si="122"/>
        <v/>
      </c>
      <c r="F3914" s="7" t="str">
        <f>IF('Payments Export'!A3918="","",'Payments Export'!N3918)</f>
        <v/>
      </c>
      <c r="G3914" s="7" t="str">
        <f>IF('Payments Export'!A3918="","",'Payments Export'!O3918)</f>
        <v/>
      </c>
      <c r="H3914" s="7" t="str">
        <f>IF('Payments Export'!B3918="","",G3914-F3914)</f>
        <v/>
      </c>
      <c r="I3914" s="3" t="str">
        <f>IF(C3914&lt;&gt;"",_xlfn.XLOOKUP(IFERROR(VALUE(C3914),C3914),'Items database'!A:A,'Items database'!B:B),(_xlfn.XLOOKUP(LEFT(E3914,3),Services,Services,"")))</f>
        <v/>
      </c>
      <c r="J3914" s="3" t="str">
        <f t="shared" si="123"/>
        <v/>
      </c>
    </row>
    <row r="3915" spans="1:10" x14ac:dyDescent="0.35">
      <c r="A3915" s="7" t="str">
        <f>IF('Payments Export'!A3919="","",'Payments Export'!A3919)</f>
        <v/>
      </c>
      <c r="B3915" s="7" t="str">
        <f>IF('Payments Export'!A3919="","",'Payments Export'!B3919)</f>
        <v/>
      </c>
      <c r="C3915" s="7" t="str">
        <f>IF(IFERROR(VALUE('Payments Export'!H3919),'Payments Export'!H3919)&lt;&gt;0,IFERROR(VALUE('Payments Export'!H3919),'Payments Export'!H3919),"")</f>
        <v/>
      </c>
      <c r="D3915" s="7" t="str">
        <f>IF('Payments Export'!I3919="","",'Payments Export'!I3919)</f>
        <v/>
      </c>
      <c r="E3915" s="7" t="str">
        <f t="shared" si="122"/>
        <v/>
      </c>
      <c r="F3915" s="7" t="str">
        <f>IF('Payments Export'!A3919="","",'Payments Export'!N3919)</f>
        <v/>
      </c>
      <c r="G3915" s="7" t="str">
        <f>IF('Payments Export'!A3919="","",'Payments Export'!O3919)</f>
        <v/>
      </c>
      <c r="H3915" s="7" t="str">
        <f>IF('Payments Export'!B3919="","",G3915-F3915)</f>
        <v/>
      </c>
      <c r="I3915" s="3" t="str">
        <f>IF(C3915&lt;&gt;"",_xlfn.XLOOKUP(IFERROR(VALUE(C3915),C3915),'Items database'!A:A,'Items database'!B:B),(_xlfn.XLOOKUP(LEFT(E3915,3),Services,Services,"")))</f>
        <v/>
      </c>
      <c r="J3915" s="3" t="str">
        <f t="shared" si="123"/>
        <v/>
      </c>
    </row>
    <row r="3916" spans="1:10" x14ac:dyDescent="0.35">
      <c r="A3916" s="7" t="str">
        <f>IF('Payments Export'!A3920="","",'Payments Export'!A3920)</f>
        <v/>
      </c>
      <c r="B3916" s="7" t="str">
        <f>IF('Payments Export'!A3920="","",'Payments Export'!B3920)</f>
        <v/>
      </c>
      <c r="C3916" s="7" t="str">
        <f>IF(IFERROR(VALUE('Payments Export'!H3920),'Payments Export'!H3920)&lt;&gt;0,IFERROR(VALUE('Payments Export'!H3920),'Payments Export'!H3920),"")</f>
        <v/>
      </c>
      <c r="D3916" s="7" t="str">
        <f>IF('Payments Export'!I3920="","",'Payments Export'!I3920)</f>
        <v/>
      </c>
      <c r="E3916" s="7" t="str">
        <f t="shared" si="122"/>
        <v/>
      </c>
      <c r="F3916" s="7" t="str">
        <f>IF('Payments Export'!A3920="","",'Payments Export'!N3920)</f>
        <v/>
      </c>
      <c r="G3916" s="7" t="str">
        <f>IF('Payments Export'!A3920="","",'Payments Export'!O3920)</f>
        <v/>
      </c>
      <c r="H3916" s="7" t="str">
        <f>IF('Payments Export'!B3920="","",G3916-F3916)</f>
        <v/>
      </c>
      <c r="I3916" s="3" t="str">
        <f>IF(C3916&lt;&gt;"",_xlfn.XLOOKUP(IFERROR(VALUE(C3916),C3916),'Items database'!A:A,'Items database'!B:B),(_xlfn.XLOOKUP(LEFT(E3916,3),Services,Services,"")))</f>
        <v/>
      </c>
      <c r="J3916" s="3" t="str">
        <f t="shared" si="123"/>
        <v/>
      </c>
    </row>
    <row r="3917" spans="1:10" x14ac:dyDescent="0.35">
      <c r="A3917" s="7" t="str">
        <f>IF('Payments Export'!A3921="","",'Payments Export'!A3921)</f>
        <v/>
      </c>
      <c r="B3917" s="7" t="str">
        <f>IF('Payments Export'!A3921="","",'Payments Export'!B3921)</f>
        <v/>
      </c>
      <c r="C3917" s="7" t="str">
        <f>IF(IFERROR(VALUE('Payments Export'!H3921),'Payments Export'!H3921)&lt;&gt;0,IFERROR(VALUE('Payments Export'!H3921),'Payments Export'!H3921),"")</f>
        <v/>
      </c>
      <c r="D3917" s="7" t="str">
        <f>IF('Payments Export'!I3921="","",'Payments Export'!I3921)</f>
        <v/>
      </c>
      <c r="E3917" s="7" t="str">
        <f t="shared" si="122"/>
        <v/>
      </c>
      <c r="F3917" s="7" t="str">
        <f>IF('Payments Export'!A3921="","",'Payments Export'!N3921)</f>
        <v/>
      </c>
      <c r="G3917" s="7" t="str">
        <f>IF('Payments Export'!A3921="","",'Payments Export'!O3921)</f>
        <v/>
      </c>
      <c r="H3917" s="7" t="str">
        <f>IF('Payments Export'!B3921="","",G3917-F3917)</f>
        <v/>
      </c>
      <c r="I3917" s="3" t="str">
        <f>IF(C3917&lt;&gt;"",_xlfn.XLOOKUP(IFERROR(VALUE(C3917),C3917),'Items database'!A:A,'Items database'!B:B),(_xlfn.XLOOKUP(LEFT(E3917,3),Services,Services,"")))</f>
        <v/>
      </c>
      <c r="J3917" s="3" t="str">
        <f t="shared" si="123"/>
        <v/>
      </c>
    </row>
    <row r="3918" spans="1:10" x14ac:dyDescent="0.35">
      <c r="A3918" s="7" t="str">
        <f>IF('Payments Export'!A3922="","",'Payments Export'!A3922)</f>
        <v/>
      </c>
      <c r="B3918" s="7" t="str">
        <f>IF('Payments Export'!A3922="","",'Payments Export'!B3922)</f>
        <v/>
      </c>
      <c r="C3918" s="7" t="str">
        <f>IF(IFERROR(VALUE('Payments Export'!H3922),'Payments Export'!H3922)&lt;&gt;0,IFERROR(VALUE('Payments Export'!H3922),'Payments Export'!H3922),"")</f>
        <v/>
      </c>
      <c r="D3918" s="7" t="str">
        <f>IF('Payments Export'!I3922="","",'Payments Export'!I3922)</f>
        <v/>
      </c>
      <c r="E3918" s="7" t="str">
        <f t="shared" si="122"/>
        <v/>
      </c>
      <c r="F3918" s="7" t="str">
        <f>IF('Payments Export'!A3922="","",'Payments Export'!N3922)</f>
        <v/>
      </c>
      <c r="G3918" s="7" t="str">
        <f>IF('Payments Export'!A3922="","",'Payments Export'!O3922)</f>
        <v/>
      </c>
      <c r="H3918" s="7" t="str">
        <f>IF('Payments Export'!B3922="","",G3918-F3918)</f>
        <v/>
      </c>
      <c r="I3918" s="3" t="str">
        <f>IF(C3918&lt;&gt;"",_xlfn.XLOOKUP(IFERROR(VALUE(C3918),C3918),'Items database'!A:A,'Items database'!B:B),(_xlfn.XLOOKUP(LEFT(E3918,3),Services,Services,"")))</f>
        <v/>
      </c>
      <c r="J3918" s="3" t="str">
        <f t="shared" si="123"/>
        <v/>
      </c>
    </row>
    <row r="3919" spans="1:10" x14ac:dyDescent="0.35">
      <c r="A3919" s="7" t="str">
        <f>IF('Payments Export'!A3923="","",'Payments Export'!A3923)</f>
        <v/>
      </c>
      <c r="B3919" s="7" t="str">
        <f>IF('Payments Export'!A3923="","",'Payments Export'!B3923)</f>
        <v/>
      </c>
      <c r="C3919" s="7" t="str">
        <f>IF(IFERROR(VALUE('Payments Export'!H3923),'Payments Export'!H3923)&lt;&gt;0,IFERROR(VALUE('Payments Export'!H3923),'Payments Export'!H3923),"")</f>
        <v/>
      </c>
      <c r="D3919" s="7" t="str">
        <f>IF('Payments Export'!I3923="","",'Payments Export'!I3923)</f>
        <v/>
      </c>
      <c r="E3919" s="7" t="str">
        <f t="shared" si="122"/>
        <v/>
      </c>
      <c r="F3919" s="7" t="str">
        <f>IF('Payments Export'!A3923="","",'Payments Export'!N3923)</f>
        <v/>
      </c>
      <c r="G3919" s="7" t="str">
        <f>IF('Payments Export'!A3923="","",'Payments Export'!O3923)</f>
        <v/>
      </c>
      <c r="H3919" s="7" t="str">
        <f>IF('Payments Export'!B3923="","",G3919-F3919)</f>
        <v/>
      </c>
      <c r="I3919" s="3" t="str">
        <f>IF(C3919&lt;&gt;"",_xlfn.XLOOKUP(IFERROR(VALUE(C3919),C3919),'Items database'!A:A,'Items database'!B:B),(_xlfn.XLOOKUP(LEFT(E3919,3),Services,Services,"")))</f>
        <v/>
      </c>
      <c r="J3919" s="3" t="str">
        <f t="shared" si="123"/>
        <v/>
      </c>
    </row>
    <row r="3920" spans="1:10" x14ac:dyDescent="0.35">
      <c r="A3920" s="7" t="str">
        <f>IF('Payments Export'!A3924="","",'Payments Export'!A3924)</f>
        <v/>
      </c>
      <c r="B3920" s="7" t="str">
        <f>IF('Payments Export'!A3924="","",'Payments Export'!B3924)</f>
        <v/>
      </c>
      <c r="C3920" s="7" t="str">
        <f>IF(IFERROR(VALUE('Payments Export'!H3924),'Payments Export'!H3924)&lt;&gt;0,IFERROR(VALUE('Payments Export'!H3924),'Payments Export'!H3924),"")</f>
        <v/>
      </c>
      <c r="D3920" s="7" t="str">
        <f>IF('Payments Export'!I3924="","",'Payments Export'!I3924)</f>
        <v/>
      </c>
      <c r="E3920" s="7" t="str">
        <f t="shared" si="122"/>
        <v/>
      </c>
      <c r="F3920" s="7" t="str">
        <f>IF('Payments Export'!A3924="","",'Payments Export'!N3924)</f>
        <v/>
      </c>
      <c r="G3920" s="7" t="str">
        <f>IF('Payments Export'!A3924="","",'Payments Export'!O3924)</f>
        <v/>
      </c>
      <c r="H3920" s="7" t="str">
        <f>IF('Payments Export'!B3924="","",G3920-F3920)</f>
        <v/>
      </c>
      <c r="I3920" s="3" t="str">
        <f>IF(C3920&lt;&gt;"",_xlfn.XLOOKUP(IFERROR(VALUE(C3920),C3920),'Items database'!A:A,'Items database'!B:B),(_xlfn.XLOOKUP(LEFT(E3920,3),Services,Services,"")))</f>
        <v/>
      </c>
      <c r="J3920" s="3" t="str">
        <f t="shared" si="123"/>
        <v/>
      </c>
    </row>
    <row r="3921" spans="1:10" x14ac:dyDescent="0.35">
      <c r="A3921" s="7" t="str">
        <f>IF('Payments Export'!A3925="","",'Payments Export'!A3925)</f>
        <v/>
      </c>
      <c r="B3921" s="7" t="str">
        <f>IF('Payments Export'!A3925="","",'Payments Export'!B3925)</f>
        <v/>
      </c>
      <c r="C3921" s="7" t="str">
        <f>IF(IFERROR(VALUE('Payments Export'!H3925),'Payments Export'!H3925)&lt;&gt;0,IFERROR(VALUE('Payments Export'!H3925),'Payments Export'!H3925),"")</f>
        <v/>
      </c>
      <c r="D3921" s="7" t="str">
        <f>IF('Payments Export'!I3925="","",'Payments Export'!I3925)</f>
        <v/>
      </c>
      <c r="E3921" s="7" t="str">
        <f t="shared" si="122"/>
        <v/>
      </c>
      <c r="F3921" s="7" t="str">
        <f>IF('Payments Export'!A3925="","",'Payments Export'!N3925)</f>
        <v/>
      </c>
      <c r="G3921" s="7" t="str">
        <f>IF('Payments Export'!A3925="","",'Payments Export'!O3925)</f>
        <v/>
      </c>
      <c r="H3921" s="7" t="str">
        <f>IF('Payments Export'!B3925="","",G3921-F3921)</f>
        <v/>
      </c>
      <c r="I3921" s="3" t="str">
        <f>IF(C3921&lt;&gt;"",_xlfn.XLOOKUP(IFERROR(VALUE(C3921),C3921),'Items database'!A:A,'Items database'!B:B),(_xlfn.XLOOKUP(LEFT(E3921,3),Services,Services,"")))</f>
        <v/>
      </c>
      <c r="J3921" s="3" t="str">
        <f t="shared" si="123"/>
        <v/>
      </c>
    </row>
    <row r="3922" spans="1:10" x14ac:dyDescent="0.35">
      <c r="A3922" s="7" t="str">
        <f>IF('Payments Export'!A3926="","",'Payments Export'!A3926)</f>
        <v/>
      </c>
      <c r="B3922" s="7" t="str">
        <f>IF('Payments Export'!A3926="","",'Payments Export'!B3926)</f>
        <v/>
      </c>
      <c r="C3922" s="7" t="str">
        <f>IF(IFERROR(VALUE('Payments Export'!H3926),'Payments Export'!H3926)&lt;&gt;0,IFERROR(VALUE('Payments Export'!H3926),'Payments Export'!H3926),"")</f>
        <v/>
      </c>
      <c r="D3922" s="7" t="str">
        <f>IF('Payments Export'!I3926="","",'Payments Export'!I3926)</f>
        <v/>
      </c>
      <c r="E3922" s="7" t="str">
        <f t="shared" si="122"/>
        <v/>
      </c>
      <c r="F3922" s="7" t="str">
        <f>IF('Payments Export'!A3926="","",'Payments Export'!N3926)</f>
        <v/>
      </c>
      <c r="G3922" s="7" t="str">
        <f>IF('Payments Export'!A3926="","",'Payments Export'!O3926)</f>
        <v/>
      </c>
      <c r="H3922" s="7" t="str">
        <f>IF('Payments Export'!B3926="","",G3922-F3922)</f>
        <v/>
      </c>
      <c r="I3922" s="3" t="str">
        <f>IF(C3922&lt;&gt;"",_xlfn.XLOOKUP(IFERROR(VALUE(C3922),C3922),'Items database'!A:A,'Items database'!B:B),(_xlfn.XLOOKUP(LEFT(E3922,3),Services,Services,"")))</f>
        <v/>
      </c>
      <c r="J3922" s="3" t="str">
        <f t="shared" si="123"/>
        <v/>
      </c>
    </row>
    <row r="3923" spans="1:10" x14ac:dyDescent="0.35">
      <c r="A3923" s="7" t="str">
        <f>IF('Payments Export'!A3927="","",'Payments Export'!A3927)</f>
        <v/>
      </c>
      <c r="B3923" s="7" t="str">
        <f>IF('Payments Export'!A3927="","",'Payments Export'!B3927)</f>
        <v/>
      </c>
      <c r="C3923" s="7" t="str">
        <f>IF(IFERROR(VALUE('Payments Export'!H3927),'Payments Export'!H3927)&lt;&gt;0,IFERROR(VALUE('Payments Export'!H3927),'Payments Export'!H3927),"")</f>
        <v/>
      </c>
      <c r="D3923" s="7" t="str">
        <f>IF('Payments Export'!I3927="","",'Payments Export'!I3927)</f>
        <v/>
      </c>
      <c r="E3923" s="7" t="str">
        <f t="shared" si="122"/>
        <v/>
      </c>
      <c r="F3923" s="7" t="str">
        <f>IF('Payments Export'!A3927="","",'Payments Export'!N3927)</f>
        <v/>
      </c>
      <c r="G3923" s="7" t="str">
        <f>IF('Payments Export'!A3927="","",'Payments Export'!O3927)</f>
        <v/>
      </c>
      <c r="H3923" s="7" t="str">
        <f>IF('Payments Export'!B3927="","",G3923-F3923)</f>
        <v/>
      </c>
      <c r="I3923" s="3" t="str">
        <f>IF(C3923&lt;&gt;"",_xlfn.XLOOKUP(IFERROR(VALUE(C3923),C3923),'Items database'!A:A,'Items database'!B:B),(_xlfn.XLOOKUP(LEFT(E3923,3),Services,Services,"")))</f>
        <v/>
      </c>
      <c r="J3923" s="3" t="str">
        <f t="shared" si="123"/>
        <v/>
      </c>
    </row>
    <row r="3924" spans="1:10" x14ac:dyDescent="0.35">
      <c r="A3924" s="7" t="str">
        <f>IF('Payments Export'!A3928="","",'Payments Export'!A3928)</f>
        <v/>
      </c>
      <c r="B3924" s="7" t="str">
        <f>IF('Payments Export'!A3928="","",'Payments Export'!B3928)</f>
        <v/>
      </c>
      <c r="C3924" s="7" t="str">
        <f>IF(IFERROR(VALUE('Payments Export'!H3928),'Payments Export'!H3928)&lt;&gt;0,IFERROR(VALUE('Payments Export'!H3928),'Payments Export'!H3928),"")</f>
        <v/>
      </c>
      <c r="D3924" s="7" t="str">
        <f>IF('Payments Export'!I3928="","",'Payments Export'!I3928)</f>
        <v/>
      </c>
      <c r="E3924" s="7" t="str">
        <f t="shared" si="122"/>
        <v/>
      </c>
      <c r="F3924" s="7" t="str">
        <f>IF('Payments Export'!A3928="","",'Payments Export'!N3928)</f>
        <v/>
      </c>
      <c r="G3924" s="7" t="str">
        <f>IF('Payments Export'!A3928="","",'Payments Export'!O3928)</f>
        <v/>
      </c>
      <c r="H3924" s="7" t="str">
        <f>IF('Payments Export'!B3928="","",G3924-F3924)</f>
        <v/>
      </c>
      <c r="I3924" s="3" t="str">
        <f>IF(C3924&lt;&gt;"",_xlfn.XLOOKUP(IFERROR(VALUE(C3924),C3924),'Items database'!A:A,'Items database'!B:B),(_xlfn.XLOOKUP(LEFT(E3924,3),Services,Services,"")))</f>
        <v/>
      </c>
      <c r="J3924" s="3" t="str">
        <f t="shared" si="123"/>
        <v/>
      </c>
    </row>
    <row r="3925" spans="1:10" x14ac:dyDescent="0.35">
      <c r="A3925" s="7" t="str">
        <f>IF('Payments Export'!A3929="","",'Payments Export'!A3929)</f>
        <v/>
      </c>
      <c r="B3925" s="7" t="str">
        <f>IF('Payments Export'!A3929="","",'Payments Export'!B3929)</f>
        <v/>
      </c>
      <c r="C3925" s="7" t="str">
        <f>IF(IFERROR(VALUE('Payments Export'!H3929),'Payments Export'!H3929)&lt;&gt;0,IFERROR(VALUE('Payments Export'!H3929),'Payments Export'!H3929),"")</f>
        <v/>
      </c>
      <c r="D3925" s="7" t="str">
        <f>IF('Payments Export'!I3929="","",'Payments Export'!I3929)</f>
        <v/>
      </c>
      <c r="E3925" s="7" t="str">
        <f t="shared" si="122"/>
        <v/>
      </c>
      <c r="F3925" s="7" t="str">
        <f>IF('Payments Export'!A3929="","",'Payments Export'!N3929)</f>
        <v/>
      </c>
      <c r="G3925" s="7" t="str">
        <f>IF('Payments Export'!A3929="","",'Payments Export'!O3929)</f>
        <v/>
      </c>
      <c r="H3925" s="7" t="str">
        <f>IF('Payments Export'!B3929="","",G3925-F3925)</f>
        <v/>
      </c>
      <c r="I3925" s="3" t="str">
        <f>IF(C3925&lt;&gt;"",_xlfn.XLOOKUP(IFERROR(VALUE(C3925),C3925),'Items database'!A:A,'Items database'!B:B),(_xlfn.XLOOKUP(LEFT(E3925,3),Services,Services,"")))</f>
        <v/>
      </c>
      <c r="J3925" s="3" t="str">
        <f t="shared" si="123"/>
        <v/>
      </c>
    </row>
    <row r="3926" spans="1:10" x14ac:dyDescent="0.35">
      <c r="A3926" s="7" t="str">
        <f>IF('Payments Export'!A3930="","",'Payments Export'!A3930)</f>
        <v/>
      </c>
      <c r="B3926" s="7" t="str">
        <f>IF('Payments Export'!A3930="","",'Payments Export'!B3930)</f>
        <v/>
      </c>
      <c r="C3926" s="7" t="str">
        <f>IF(IFERROR(VALUE('Payments Export'!H3930),'Payments Export'!H3930)&lt;&gt;0,IFERROR(VALUE('Payments Export'!H3930),'Payments Export'!H3930),"")</f>
        <v/>
      </c>
      <c r="D3926" s="7" t="str">
        <f>IF('Payments Export'!I3930="","",'Payments Export'!I3930)</f>
        <v/>
      </c>
      <c r="E3926" s="7" t="str">
        <f t="shared" si="122"/>
        <v/>
      </c>
      <c r="F3926" s="7" t="str">
        <f>IF('Payments Export'!A3930="","",'Payments Export'!N3930)</f>
        <v/>
      </c>
      <c r="G3926" s="7" t="str">
        <f>IF('Payments Export'!A3930="","",'Payments Export'!O3930)</f>
        <v/>
      </c>
      <c r="H3926" s="7" t="str">
        <f>IF('Payments Export'!B3930="","",G3926-F3926)</f>
        <v/>
      </c>
      <c r="I3926" s="3" t="str">
        <f>IF(C3926&lt;&gt;"",_xlfn.XLOOKUP(IFERROR(VALUE(C3926),C3926),'Items database'!A:A,'Items database'!B:B),(_xlfn.XLOOKUP(LEFT(E3926,3),Services,Services,"")))</f>
        <v/>
      </c>
      <c r="J3926" s="3" t="str">
        <f t="shared" si="123"/>
        <v/>
      </c>
    </row>
    <row r="3927" spans="1:10" x14ac:dyDescent="0.35">
      <c r="A3927" s="7" t="str">
        <f>IF('Payments Export'!A3931="","",'Payments Export'!A3931)</f>
        <v/>
      </c>
      <c r="B3927" s="7" t="str">
        <f>IF('Payments Export'!A3931="","",'Payments Export'!B3931)</f>
        <v/>
      </c>
      <c r="C3927" s="7" t="str">
        <f>IF(IFERROR(VALUE('Payments Export'!H3931),'Payments Export'!H3931)&lt;&gt;0,IFERROR(VALUE('Payments Export'!H3931),'Payments Export'!H3931),"")</f>
        <v/>
      </c>
      <c r="D3927" s="7" t="str">
        <f>IF('Payments Export'!I3931="","",'Payments Export'!I3931)</f>
        <v/>
      </c>
      <c r="E3927" s="7" t="str">
        <f t="shared" si="122"/>
        <v/>
      </c>
      <c r="F3927" s="7" t="str">
        <f>IF('Payments Export'!A3931="","",'Payments Export'!N3931)</f>
        <v/>
      </c>
      <c r="G3927" s="7" t="str">
        <f>IF('Payments Export'!A3931="","",'Payments Export'!O3931)</f>
        <v/>
      </c>
      <c r="H3927" s="7" t="str">
        <f>IF('Payments Export'!B3931="","",G3927-F3927)</f>
        <v/>
      </c>
      <c r="I3927" s="3" t="str">
        <f>IF(C3927&lt;&gt;"",_xlfn.XLOOKUP(IFERROR(VALUE(C3927),C3927),'Items database'!A:A,'Items database'!B:B),(_xlfn.XLOOKUP(LEFT(E3927,3),Services,Services,"")))</f>
        <v/>
      </c>
      <c r="J3927" s="3" t="str">
        <f t="shared" si="123"/>
        <v/>
      </c>
    </row>
    <row r="3928" spans="1:10" x14ac:dyDescent="0.35">
      <c r="A3928" s="7" t="str">
        <f>IF('Payments Export'!A3932="","",'Payments Export'!A3932)</f>
        <v/>
      </c>
      <c r="B3928" s="7" t="str">
        <f>IF('Payments Export'!A3932="","",'Payments Export'!B3932)</f>
        <v/>
      </c>
      <c r="C3928" s="7" t="str">
        <f>IF(IFERROR(VALUE('Payments Export'!H3932),'Payments Export'!H3932)&lt;&gt;0,IFERROR(VALUE('Payments Export'!H3932),'Payments Export'!H3932),"")</f>
        <v/>
      </c>
      <c r="D3928" s="7" t="str">
        <f>IF('Payments Export'!I3932="","",'Payments Export'!I3932)</f>
        <v/>
      </c>
      <c r="E3928" s="7" t="str">
        <f t="shared" si="122"/>
        <v/>
      </c>
      <c r="F3928" s="7" t="str">
        <f>IF('Payments Export'!A3932="","",'Payments Export'!N3932)</f>
        <v/>
      </c>
      <c r="G3928" s="7" t="str">
        <f>IF('Payments Export'!A3932="","",'Payments Export'!O3932)</f>
        <v/>
      </c>
      <c r="H3928" s="7" t="str">
        <f>IF('Payments Export'!B3932="","",G3928-F3928)</f>
        <v/>
      </c>
      <c r="I3928" s="3" t="str">
        <f>IF(C3928&lt;&gt;"",_xlfn.XLOOKUP(IFERROR(VALUE(C3928),C3928),'Items database'!A:A,'Items database'!B:B),(_xlfn.XLOOKUP(LEFT(E3928,3),Services,Services,"")))</f>
        <v/>
      </c>
      <c r="J3928" s="3" t="str">
        <f t="shared" si="123"/>
        <v/>
      </c>
    </row>
    <row r="3929" spans="1:10" x14ac:dyDescent="0.35">
      <c r="A3929" s="7" t="str">
        <f>IF('Payments Export'!A3933="","",'Payments Export'!A3933)</f>
        <v/>
      </c>
      <c r="B3929" s="7" t="str">
        <f>IF('Payments Export'!A3933="","",'Payments Export'!B3933)</f>
        <v/>
      </c>
      <c r="C3929" s="7" t="str">
        <f>IF(IFERROR(VALUE('Payments Export'!H3933),'Payments Export'!H3933)&lt;&gt;0,IFERROR(VALUE('Payments Export'!H3933),'Payments Export'!H3933),"")</f>
        <v/>
      </c>
      <c r="D3929" s="7" t="str">
        <f>IF('Payments Export'!I3933="","",'Payments Export'!I3933)</f>
        <v/>
      </c>
      <c r="E3929" s="7" t="str">
        <f t="shared" si="122"/>
        <v/>
      </c>
      <c r="F3929" s="7" t="str">
        <f>IF('Payments Export'!A3933="","",'Payments Export'!N3933)</f>
        <v/>
      </c>
      <c r="G3929" s="7" t="str">
        <f>IF('Payments Export'!A3933="","",'Payments Export'!O3933)</f>
        <v/>
      </c>
      <c r="H3929" s="7" t="str">
        <f>IF('Payments Export'!B3933="","",G3929-F3929)</f>
        <v/>
      </c>
      <c r="I3929" s="3" t="str">
        <f>IF(C3929&lt;&gt;"",_xlfn.XLOOKUP(IFERROR(VALUE(C3929),C3929),'Items database'!A:A,'Items database'!B:B),(_xlfn.XLOOKUP(LEFT(E3929,3),Services,Services,"")))</f>
        <v/>
      </c>
      <c r="J3929" s="3" t="str">
        <f t="shared" si="123"/>
        <v/>
      </c>
    </row>
    <row r="3930" spans="1:10" x14ac:dyDescent="0.35">
      <c r="A3930" s="7" t="str">
        <f>IF('Payments Export'!A3934="","",'Payments Export'!A3934)</f>
        <v/>
      </c>
      <c r="B3930" s="7" t="str">
        <f>IF('Payments Export'!A3934="","",'Payments Export'!B3934)</f>
        <v/>
      </c>
      <c r="C3930" s="7" t="str">
        <f>IF(IFERROR(VALUE('Payments Export'!H3934),'Payments Export'!H3934)&lt;&gt;0,IFERROR(VALUE('Payments Export'!H3934),'Payments Export'!H3934),"")</f>
        <v/>
      </c>
      <c r="D3930" s="7" t="str">
        <f>IF('Payments Export'!I3934="","",'Payments Export'!I3934)</f>
        <v/>
      </c>
      <c r="E3930" s="7" t="str">
        <f t="shared" si="122"/>
        <v/>
      </c>
      <c r="F3930" s="7" t="str">
        <f>IF('Payments Export'!A3934="","",'Payments Export'!N3934)</f>
        <v/>
      </c>
      <c r="G3930" s="7" t="str">
        <f>IF('Payments Export'!A3934="","",'Payments Export'!O3934)</f>
        <v/>
      </c>
      <c r="H3930" s="7" t="str">
        <f>IF('Payments Export'!B3934="","",G3930-F3930)</f>
        <v/>
      </c>
      <c r="I3930" s="3" t="str">
        <f>IF(C3930&lt;&gt;"",_xlfn.XLOOKUP(IFERROR(VALUE(C3930),C3930),'Items database'!A:A,'Items database'!B:B),(_xlfn.XLOOKUP(LEFT(E3930,3),Services,Services,"")))</f>
        <v/>
      </c>
      <c r="J3930" s="3" t="str">
        <f t="shared" si="123"/>
        <v/>
      </c>
    </row>
    <row r="3931" spans="1:10" x14ac:dyDescent="0.35">
      <c r="A3931" s="7" t="str">
        <f>IF('Payments Export'!A3935="","",'Payments Export'!A3935)</f>
        <v/>
      </c>
      <c r="B3931" s="7" t="str">
        <f>IF('Payments Export'!A3935="","",'Payments Export'!B3935)</f>
        <v/>
      </c>
      <c r="C3931" s="7" t="str">
        <f>IF(IFERROR(VALUE('Payments Export'!H3935),'Payments Export'!H3935)&lt;&gt;0,IFERROR(VALUE('Payments Export'!H3935),'Payments Export'!H3935),"")</f>
        <v/>
      </c>
      <c r="D3931" s="7" t="str">
        <f>IF('Payments Export'!I3935="","",'Payments Export'!I3935)</f>
        <v/>
      </c>
      <c r="E3931" s="7" t="str">
        <f t="shared" si="122"/>
        <v/>
      </c>
      <c r="F3931" s="7" t="str">
        <f>IF('Payments Export'!A3935="","",'Payments Export'!N3935)</f>
        <v/>
      </c>
      <c r="G3931" s="7" t="str">
        <f>IF('Payments Export'!A3935="","",'Payments Export'!O3935)</f>
        <v/>
      </c>
      <c r="H3931" s="7" t="str">
        <f>IF('Payments Export'!B3935="","",G3931-F3931)</f>
        <v/>
      </c>
      <c r="I3931" s="3" t="str">
        <f>IF(C3931&lt;&gt;"",_xlfn.XLOOKUP(IFERROR(VALUE(C3931),C3931),'Items database'!A:A,'Items database'!B:B),(_xlfn.XLOOKUP(LEFT(E3931,3),Services,Services,"")))</f>
        <v/>
      </c>
      <c r="J3931" s="3" t="str">
        <f t="shared" si="123"/>
        <v/>
      </c>
    </row>
    <row r="3932" spans="1:10" x14ac:dyDescent="0.35">
      <c r="A3932" s="7" t="str">
        <f>IF('Payments Export'!A3936="","",'Payments Export'!A3936)</f>
        <v/>
      </c>
      <c r="B3932" s="7" t="str">
        <f>IF('Payments Export'!A3936="","",'Payments Export'!B3936)</f>
        <v/>
      </c>
      <c r="C3932" s="7" t="str">
        <f>IF(IFERROR(VALUE('Payments Export'!H3936),'Payments Export'!H3936)&lt;&gt;0,IFERROR(VALUE('Payments Export'!H3936),'Payments Export'!H3936),"")</f>
        <v/>
      </c>
      <c r="D3932" s="7" t="str">
        <f>IF('Payments Export'!I3936="","",'Payments Export'!I3936)</f>
        <v/>
      </c>
      <c r="E3932" s="7" t="str">
        <f t="shared" si="122"/>
        <v/>
      </c>
      <c r="F3932" s="7" t="str">
        <f>IF('Payments Export'!A3936="","",'Payments Export'!N3936)</f>
        <v/>
      </c>
      <c r="G3932" s="7" t="str">
        <f>IF('Payments Export'!A3936="","",'Payments Export'!O3936)</f>
        <v/>
      </c>
      <c r="H3932" s="7" t="str">
        <f>IF('Payments Export'!B3936="","",G3932-F3932)</f>
        <v/>
      </c>
      <c r="I3932" s="3" t="str">
        <f>IF(C3932&lt;&gt;"",_xlfn.XLOOKUP(IFERROR(VALUE(C3932),C3932),'Items database'!A:A,'Items database'!B:B),(_xlfn.XLOOKUP(LEFT(E3932,3),Services,Services,"")))</f>
        <v/>
      </c>
      <c r="J3932" s="3" t="str">
        <f t="shared" si="123"/>
        <v/>
      </c>
    </row>
    <row r="3933" spans="1:10" x14ac:dyDescent="0.35">
      <c r="A3933" s="7" t="str">
        <f>IF('Payments Export'!A3937="","",'Payments Export'!A3937)</f>
        <v/>
      </c>
      <c r="B3933" s="7" t="str">
        <f>IF('Payments Export'!A3937="","",'Payments Export'!B3937)</f>
        <v/>
      </c>
      <c r="C3933" s="7" t="str">
        <f>IF(IFERROR(VALUE('Payments Export'!H3937),'Payments Export'!H3937)&lt;&gt;0,IFERROR(VALUE('Payments Export'!H3937),'Payments Export'!H3937),"")</f>
        <v/>
      </c>
      <c r="D3933" s="7" t="str">
        <f>IF('Payments Export'!I3937="","",'Payments Export'!I3937)</f>
        <v/>
      </c>
      <c r="E3933" s="7" t="str">
        <f t="shared" si="122"/>
        <v/>
      </c>
      <c r="F3933" s="7" t="str">
        <f>IF('Payments Export'!A3937="","",'Payments Export'!N3937)</f>
        <v/>
      </c>
      <c r="G3933" s="7" t="str">
        <f>IF('Payments Export'!A3937="","",'Payments Export'!O3937)</f>
        <v/>
      </c>
      <c r="H3933" s="7" t="str">
        <f>IF('Payments Export'!B3937="","",G3933-F3933)</f>
        <v/>
      </c>
      <c r="I3933" s="3" t="str">
        <f>IF(C3933&lt;&gt;"",_xlfn.XLOOKUP(IFERROR(VALUE(C3933),C3933),'Items database'!A:A,'Items database'!B:B),(_xlfn.XLOOKUP(LEFT(E3933,3),Services,Services,"")))</f>
        <v/>
      </c>
      <c r="J3933" s="3" t="str">
        <f t="shared" si="123"/>
        <v/>
      </c>
    </row>
    <row r="3934" spans="1:10" x14ac:dyDescent="0.35">
      <c r="A3934" s="7" t="str">
        <f>IF('Payments Export'!A3938="","",'Payments Export'!A3938)</f>
        <v/>
      </c>
      <c r="B3934" s="7" t="str">
        <f>IF('Payments Export'!A3938="","",'Payments Export'!B3938)</f>
        <v/>
      </c>
      <c r="C3934" s="7" t="str">
        <f>IF(IFERROR(VALUE('Payments Export'!H3938),'Payments Export'!H3938)&lt;&gt;0,IFERROR(VALUE('Payments Export'!H3938),'Payments Export'!H3938),"")</f>
        <v/>
      </c>
      <c r="D3934" s="7" t="str">
        <f>IF('Payments Export'!I3938="","",'Payments Export'!I3938)</f>
        <v/>
      </c>
      <c r="E3934" s="7" t="str">
        <f t="shared" si="122"/>
        <v/>
      </c>
      <c r="F3934" s="7" t="str">
        <f>IF('Payments Export'!A3938="","",'Payments Export'!N3938)</f>
        <v/>
      </c>
      <c r="G3934" s="7" t="str">
        <f>IF('Payments Export'!A3938="","",'Payments Export'!O3938)</f>
        <v/>
      </c>
      <c r="H3934" s="7" t="str">
        <f>IF('Payments Export'!B3938="","",G3934-F3934)</f>
        <v/>
      </c>
      <c r="I3934" s="3" t="str">
        <f>IF(C3934&lt;&gt;"",_xlfn.XLOOKUP(IFERROR(VALUE(C3934),C3934),'Items database'!A:A,'Items database'!B:B),(_xlfn.XLOOKUP(LEFT(E3934,3),Services,Services,"")))</f>
        <v/>
      </c>
      <c r="J3934" s="3" t="str">
        <f t="shared" si="123"/>
        <v/>
      </c>
    </row>
    <row r="3935" spans="1:10" x14ac:dyDescent="0.35">
      <c r="A3935" s="7" t="str">
        <f>IF('Payments Export'!A3939="","",'Payments Export'!A3939)</f>
        <v/>
      </c>
      <c r="B3935" s="7" t="str">
        <f>IF('Payments Export'!A3939="","",'Payments Export'!B3939)</f>
        <v/>
      </c>
      <c r="C3935" s="7" t="str">
        <f>IF(IFERROR(VALUE('Payments Export'!H3939),'Payments Export'!H3939)&lt;&gt;0,IFERROR(VALUE('Payments Export'!H3939),'Payments Export'!H3939),"")</f>
        <v/>
      </c>
      <c r="D3935" s="7" t="str">
        <f>IF('Payments Export'!I3939="","",'Payments Export'!I3939)</f>
        <v/>
      </c>
      <c r="E3935" s="7" t="str">
        <f t="shared" si="122"/>
        <v/>
      </c>
      <c r="F3935" s="7" t="str">
        <f>IF('Payments Export'!A3939="","",'Payments Export'!N3939)</f>
        <v/>
      </c>
      <c r="G3935" s="7" t="str">
        <f>IF('Payments Export'!A3939="","",'Payments Export'!O3939)</f>
        <v/>
      </c>
      <c r="H3935" s="7" t="str">
        <f>IF('Payments Export'!B3939="","",G3935-F3935)</f>
        <v/>
      </c>
      <c r="I3935" s="3" t="str">
        <f>IF(C3935&lt;&gt;"",_xlfn.XLOOKUP(IFERROR(VALUE(C3935),C3935),'Items database'!A:A,'Items database'!B:B),(_xlfn.XLOOKUP(LEFT(E3935,3),Services,Services,"")))</f>
        <v/>
      </c>
      <c r="J3935" s="3" t="str">
        <f t="shared" si="123"/>
        <v/>
      </c>
    </row>
    <row r="3936" spans="1:10" x14ac:dyDescent="0.35">
      <c r="A3936" s="7" t="str">
        <f>IF('Payments Export'!A3940="","",'Payments Export'!A3940)</f>
        <v/>
      </c>
      <c r="B3936" s="7" t="str">
        <f>IF('Payments Export'!A3940="","",'Payments Export'!B3940)</f>
        <v/>
      </c>
      <c r="C3936" s="7" t="str">
        <f>IF(IFERROR(VALUE('Payments Export'!H3940),'Payments Export'!H3940)&lt;&gt;0,IFERROR(VALUE('Payments Export'!H3940),'Payments Export'!H3940),"")</f>
        <v/>
      </c>
      <c r="D3936" s="7" t="str">
        <f>IF('Payments Export'!I3940="","",'Payments Export'!I3940)</f>
        <v/>
      </c>
      <c r="E3936" s="7" t="str">
        <f t="shared" si="122"/>
        <v/>
      </c>
      <c r="F3936" s="7" t="str">
        <f>IF('Payments Export'!A3940="","",'Payments Export'!N3940)</f>
        <v/>
      </c>
      <c r="G3936" s="7" t="str">
        <f>IF('Payments Export'!A3940="","",'Payments Export'!O3940)</f>
        <v/>
      </c>
      <c r="H3936" s="7" t="str">
        <f>IF('Payments Export'!B3940="","",G3936-F3936)</f>
        <v/>
      </c>
      <c r="I3936" s="3" t="str">
        <f>IF(C3936&lt;&gt;"",_xlfn.XLOOKUP(IFERROR(VALUE(C3936),C3936),'Items database'!A:A,'Items database'!B:B),(_xlfn.XLOOKUP(LEFT(E3936,3),Services,Services,"")))</f>
        <v/>
      </c>
      <c r="J3936" s="3" t="str">
        <f t="shared" si="123"/>
        <v/>
      </c>
    </row>
    <row r="3937" spans="1:10" x14ac:dyDescent="0.35">
      <c r="A3937" s="7" t="str">
        <f>IF('Payments Export'!A3941="","",'Payments Export'!A3941)</f>
        <v/>
      </c>
      <c r="B3937" s="7" t="str">
        <f>IF('Payments Export'!A3941="","",'Payments Export'!B3941)</f>
        <v/>
      </c>
      <c r="C3937" s="7" t="str">
        <f>IF(IFERROR(VALUE('Payments Export'!H3941),'Payments Export'!H3941)&lt;&gt;0,IFERROR(VALUE('Payments Export'!H3941),'Payments Export'!H3941),"")</f>
        <v/>
      </c>
      <c r="D3937" s="7" t="str">
        <f>IF('Payments Export'!I3941="","",'Payments Export'!I3941)</f>
        <v/>
      </c>
      <c r="E3937" s="7" t="str">
        <f t="shared" si="122"/>
        <v/>
      </c>
      <c r="F3937" s="7" t="str">
        <f>IF('Payments Export'!A3941="","",'Payments Export'!N3941)</f>
        <v/>
      </c>
      <c r="G3937" s="7" t="str">
        <f>IF('Payments Export'!A3941="","",'Payments Export'!O3941)</f>
        <v/>
      </c>
      <c r="H3937" s="7" t="str">
        <f>IF('Payments Export'!B3941="","",G3937-F3937)</f>
        <v/>
      </c>
      <c r="I3937" s="3" t="str">
        <f>IF(C3937&lt;&gt;"",_xlfn.XLOOKUP(IFERROR(VALUE(C3937),C3937),'Items database'!A:A,'Items database'!B:B),(_xlfn.XLOOKUP(LEFT(E3937,3),Services,Services,"")))</f>
        <v/>
      </c>
      <c r="J3937" s="3" t="str">
        <f t="shared" si="123"/>
        <v/>
      </c>
    </row>
    <row r="3938" spans="1:10" x14ac:dyDescent="0.35">
      <c r="A3938" s="7" t="str">
        <f>IF('Payments Export'!A3942="","",'Payments Export'!A3942)</f>
        <v/>
      </c>
      <c r="B3938" s="7" t="str">
        <f>IF('Payments Export'!A3942="","",'Payments Export'!B3942)</f>
        <v/>
      </c>
      <c r="C3938" s="7" t="str">
        <f>IF(IFERROR(VALUE('Payments Export'!H3942),'Payments Export'!H3942)&lt;&gt;0,IFERROR(VALUE('Payments Export'!H3942),'Payments Export'!H3942),"")</f>
        <v/>
      </c>
      <c r="D3938" s="7" t="str">
        <f>IF('Payments Export'!I3942="","",'Payments Export'!I3942)</f>
        <v/>
      </c>
      <c r="E3938" s="7" t="str">
        <f t="shared" si="122"/>
        <v/>
      </c>
      <c r="F3938" s="7" t="str">
        <f>IF('Payments Export'!A3942="","",'Payments Export'!N3942)</f>
        <v/>
      </c>
      <c r="G3938" s="7" t="str">
        <f>IF('Payments Export'!A3942="","",'Payments Export'!O3942)</f>
        <v/>
      </c>
      <c r="H3938" s="7" t="str">
        <f>IF('Payments Export'!B3942="","",G3938-F3938)</f>
        <v/>
      </c>
      <c r="I3938" s="3" t="str">
        <f>IF(C3938&lt;&gt;"",_xlfn.XLOOKUP(IFERROR(VALUE(C3938),C3938),'Items database'!A:A,'Items database'!B:B),(_xlfn.XLOOKUP(LEFT(E3938,3),Services,Services,"")))</f>
        <v/>
      </c>
      <c r="J3938" s="3" t="str">
        <f t="shared" si="123"/>
        <v/>
      </c>
    </row>
    <row r="3939" spans="1:10" x14ac:dyDescent="0.35">
      <c r="A3939" s="7" t="str">
        <f>IF('Payments Export'!A3943="","",'Payments Export'!A3943)</f>
        <v/>
      </c>
      <c r="B3939" s="7" t="str">
        <f>IF('Payments Export'!A3943="","",'Payments Export'!B3943)</f>
        <v/>
      </c>
      <c r="C3939" s="7" t="str">
        <f>IF(IFERROR(VALUE('Payments Export'!H3943),'Payments Export'!H3943)&lt;&gt;0,IFERROR(VALUE('Payments Export'!H3943),'Payments Export'!H3943),"")</f>
        <v/>
      </c>
      <c r="D3939" s="7" t="str">
        <f>IF('Payments Export'!I3943="","",'Payments Export'!I3943)</f>
        <v/>
      </c>
      <c r="E3939" s="7" t="str">
        <f t="shared" si="122"/>
        <v/>
      </c>
      <c r="F3939" s="7" t="str">
        <f>IF('Payments Export'!A3943="","",'Payments Export'!N3943)</f>
        <v/>
      </c>
      <c r="G3939" s="7" t="str">
        <f>IF('Payments Export'!A3943="","",'Payments Export'!O3943)</f>
        <v/>
      </c>
      <c r="H3939" s="7" t="str">
        <f>IF('Payments Export'!B3943="","",G3939-F3939)</f>
        <v/>
      </c>
      <c r="I3939" s="3" t="str">
        <f>IF(C3939&lt;&gt;"",_xlfn.XLOOKUP(IFERROR(VALUE(C3939),C3939),'Items database'!A:A,'Items database'!B:B),(_xlfn.XLOOKUP(LEFT(E3939,3),Services,Services,"")))</f>
        <v/>
      </c>
      <c r="J3939" s="3" t="str">
        <f t="shared" si="123"/>
        <v/>
      </c>
    </row>
    <row r="3940" spans="1:10" x14ac:dyDescent="0.35">
      <c r="A3940" s="7" t="str">
        <f>IF('Payments Export'!A3944="","",'Payments Export'!A3944)</f>
        <v/>
      </c>
      <c r="B3940" s="7" t="str">
        <f>IF('Payments Export'!A3944="","",'Payments Export'!B3944)</f>
        <v/>
      </c>
      <c r="C3940" s="7" t="str">
        <f>IF(IFERROR(VALUE('Payments Export'!H3944),'Payments Export'!H3944)&lt;&gt;0,IFERROR(VALUE('Payments Export'!H3944),'Payments Export'!H3944),"")</f>
        <v/>
      </c>
      <c r="D3940" s="7" t="str">
        <f>IF('Payments Export'!I3944="","",'Payments Export'!I3944)</f>
        <v/>
      </c>
      <c r="E3940" s="7" t="str">
        <f t="shared" si="122"/>
        <v/>
      </c>
      <c r="F3940" s="7" t="str">
        <f>IF('Payments Export'!A3944="","",'Payments Export'!N3944)</f>
        <v/>
      </c>
      <c r="G3940" s="7" t="str">
        <f>IF('Payments Export'!A3944="","",'Payments Export'!O3944)</f>
        <v/>
      </c>
      <c r="H3940" s="7" t="str">
        <f>IF('Payments Export'!B3944="","",G3940-F3940)</f>
        <v/>
      </c>
      <c r="I3940" s="3" t="str">
        <f>IF(C3940&lt;&gt;"",_xlfn.XLOOKUP(IFERROR(VALUE(C3940),C3940),'Items database'!A:A,'Items database'!B:B),(_xlfn.XLOOKUP(LEFT(E3940,3),Services,Services,"")))</f>
        <v/>
      </c>
      <c r="J3940" s="3" t="str">
        <f t="shared" si="123"/>
        <v/>
      </c>
    </row>
    <row r="3941" spans="1:10" x14ac:dyDescent="0.35">
      <c r="A3941" s="7" t="str">
        <f>IF('Payments Export'!A3945="","",'Payments Export'!A3945)</f>
        <v/>
      </c>
      <c r="B3941" s="7" t="str">
        <f>IF('Payments Export'!A3945="","",'Payments Export'!B3945)</f>
        <v/>
      </c>
      <c r="C3941" s="7" t="str">
        <f>IF(IFERROR(VALUE('Payments Export'!H3945),'Payments Export'!H3945)&lt;&gt;0,IFERROR(VALUE('Payments Export'!H3945),'Payments Export'!H3945),"")</f>
        <v/>
      </c>
      <c r="D3941" s="7" t="str">
        <f>IF('Payments Export'!I3945="","",'Payments Export'!I3945)</f>
        <v/>
      </c>
      <c r="E3941" s="7" t="str">
        <f t="shared" si="122"/>
        <v/>
      </c>
      <c r="F3941" s="7" t="str">
        <f>IF('Payments Export'!A3945="","",'Payments Export'!N3945)</f>
        <v/>
      </c>
      <c r="G3941" s="7" t="str">
        <f>IF('Payments Export'!A3945="","",'Payments Export'!O3945)</f>
        <v/>
      </c>
      <c r="H3941" s="7" t="str">
        <f>IF('Payments Export'!B3945="","",G3941-F3941)</f>
        <v/>
      </c>
      <c r="I3941" s="3" t="str">
        <f>IF(C3941&lt;&gt;"",_xlfn.XLOOKUP(IFERROR(VALUE(C3941),C3941),'Items database'!A:A,'Items database'!B:B),(_xlfn.XLOOKUP(LEFT(E3941,3),Services,Services,"")))</f>
        <v/>
      </c>
      <c r="J3941" s="3" t="str">
        <f t="shared" si="123"/>
        <v/>
      </c>
    </row>
    <row r="3942" spans="1:10" x14ac:dyDescent="0.35">
      <c r="A3942" s="7" t="str">
        <f>IF('Payments Export'!A3946="","",'Payments Export'!A3946)</f>
        <v/>
      </c>
      <c r="B3942" s="7" t="str">
        <f>IF('Payments Export'!A3946="","",'Payments Export'!B3946)</f>
        <v/>
      </c>
      <c r="C3942" s="7" t="str">
        <f>IF(IFERROR(VALUE('Payments Export'!H3946),'Payments Export'!H3946)&lt;&gt;0,IFERROR(VALUE('Payments Export'!H3946),'Payments Export'!H3946),"")</f>
        <v/>
      </c>
      <c r="D3942" s="7" t="str">
        <f>IF('Payments Export'!I3946="","",'Payments Export'!I3946)</f>
        <v/>
      </c>
      <c r="E3942" s="7" t="str">
        <f t="shared" si="122"/>
        <v/>
      </c>
      <c r="F3942" s="7" t="str">
        <f>IF('Payments Export'!A3946="","",'Payments Export'!N3946)</f>
        <v/>
      </c>
      <c r="G3942" s="7" t="str">
        <f>IF('Payments Export'!A3946="","",'Payments Export'!O3946)</f>
        <v/>
      </c>
      <c r="H3942" s="7" t="str">
        <f>IF('Payments Export'!B3946="","",G3942-F3942)</f>
        <v/>
      </c>
      <c r="I3942" s="3" t="str">
        <f>IF(C3942&lt;&gt;"",_xlfn.XLOOKUP(IFERROR(VALUE(C3942),C3942),'Items database'!A:A,'Items database'!B:B),(_xlfn.XLOOKUP(LEFT(E3942,3),Services,Services,"")))</f>
        <v/>
      </c>
      <c r="J3942" s="3" t="str">
        <f t="shared" si="123"/>
        <v/>
      </c>
    </row>
    <row r="3943" spans="1:10" x14ac:dyDescent="0.35">
      <c r="A3943" s="7" t="str">
        <f>IF('Payments Export'!A3947="","",'Payments Export'!A3947)</f>
        <v/>
      </c>
      <c r="B3943" s="7" t="str">
        <f>IF('Payments Export'!A3947="","",'Payments Export'!B3947)</f>
        <v/>
      </c>
      <c r="C3943" s="7" t="str">
        <f>IF(IFERROR(VALUE('Payments Export'!H3947),'Payments Export'!H3947)&lt;&gt;0,IFERROR(VALUE('Payments Export'!H3947),'Payments Export'!H3947),"")</f>
        <v/>
      </c>
      <c r="D3943" s="7" t="str">
        <f>IF('Payments Export'!I3947="","",'Payments Export'!I3947)</f>
        <v/>
      </c>
      <c r="E3943" s="7" t="str">
        <f t="shared" si="122"/>
        <v/>
      </c>
      <c r="F3943" s="7" t="str">
        <f>IF('Payments Export'!A3947="","",'Payments Export'!N3947)</f>
        <v/>
      </c>
      <c r="G3943" s="7" t="str">
        <f>IF('Payments Export'!A3947="","",'Payments Export'!O3947)</f>
        <v/>
      </c>
      <c r="H3943" s="7" t="str">
        <f>IF('Payments Export'!B3947="","",G3943-F3943)</f>
        <v/>
      </c>
      <c r="I3943" s="3" t="str">
        <f>IF(C3943&lt;&gt;"",_xlfn.XLOOKUP(IFERROR(VALUE(C3943),C3943),'Items database'!A:A,'Items database'!B:B),(_xlfn.XLOOKUP(LEFT(E3943,3),Services,Services,"")))</f>
        <v/>
      </c>
      <c r="J3943" s="3" t="str">
        <f t="shared" si="123"/>
        <v/>
      </c>
    </row>
    <row r="3944" spans="1:10" x14ac:dyDescent="0.35">
      <c r="A3944" s="7" t="str">
        <f>IF('Payments Export'!A3948="","",'Payments Export'!A3948)</f>
        <v/>
      </c>
      <c r="B3944" s="7" t="str">
        <f>IF('Payments Export'!A3948="","",'Payments Export'!B3948)</f>
        <v/>
      </c>
      <c r="C3944" s="7" t="str">
        <f>IF(IFERROR(VALUE('Payments Export'!H3948),'Payments Export'!H3948)&lt;&gt;0,IFERROR(VALUE('Payments Export'!H3948),'Payments Export'!H3948),"")</f>
        <v/>
      </c>
      <c r="D3944" s="7" t="str">
        <f>IF('Payments Export'!I3948="","",'Payments Export'!I3948)</f>
        <v/>
      </c>
      <c r="E3944" s="7" t="str">
        <f t="shared" si="122"/>
        <v/>
      </c>
      <c r="F3944" s="7" t="str">
        <f>IF('Payments Export'!A3948="","",'Payments Export'!N3948)</f>
        <v/>
      </c>
      <c r="G3944" s="7" t="str">
        <f>IF('Payments Export'!A3948="","",'Payments Export'!O3948)</f>
        <v/>
      </c>
      <c r="H3944" s="7" t="str">
        <f>IF('Payments Export'!B3948="","",G3944-F3944)</f>
        <v/>
      </c>
      <c r="I3944" s="3" t="str">
        <f>IF(C3944&lt;&gt;"",_xlfn.XLOOKUP(IFERROR(VALUE(C3944),C3944),'Items database'!A:A,'Items database'!B:B),(_xlfn.XLOOKUP(LEFT(E3944,3),Services,Services,"")))</f>
        <v/>
      </c>
      <c r="J3944" s="3" t="str">
        <f t="shared" si="123"/>
        <v/>
      </c>
    </row>
    <row r="3945" spans="1:10" x14ac:dyDescent="0.35">
      <c r="A3945" s="7" t="str">
        <f>IF('Payments Export'!A3949="","",'Payments Export'!A3949)</f>
        <v/>
      </c>
      <c r="B3945" s="7" t="str">
        <f>IF('Payments Export'!A3949="","",'Payments Export'!B3949)</f>
        <v/>
      </c>
      <c r="C3945" s="7" t="str">
        <f>IF(IFERROR(VALUE('Payments Export'!H3949),'Payments Export'!H3949)&lt;&gt;0,IFERROR(VALUE('Payments Export'!H3949),'Payments Export'!H3949),"")</f>
        <v/>
      </c>
      <c r="D3945" s="7" t="str">
        <f>IF('Payments Export'!I3949="","",'Payments Export'!I3949)</f>
        <v/>
      </c>
      <c r="E3945" s="7" t="str">
        <f t="shared" si="122"/>
        <v/>
      </c>
      <c r="F3945" s="7" t="str">
        <f>IF('Payments Export'!A3949="","",'Payments Export'!N3949)</f>
        <v/>
      </c>
      <c r="G3945" s="7" t="str">
        <f>IF('Payments Export'!A3949="","",'Payments Export'!O3949)</f>
        <v/>
      </c>
      <c r="H3945" s="7" t="str">
        <f>IF('Payments Export'!B3949="","",G3945-F3945)</f>
        <v/>
      </c>
      <c r="I3945" s="3" t="str">
        <f>IF(C3945&lt;&gt;"",_xlfn.XLOOKUP(IFERROR(VALUE(C3945),C3945),'Items database'!A:A,'Items database'!B:B),(_xlfn.XLOOKUP(LEFT(E3945,3),Services,Services,"")))</f>
        <v/>
      </c>
      <c r="J3945" s="3" t="str">
        <f t="shared" si="123"/>
        <v/>
      </c>
    </row>
    <row r="3946" spans="1:10" x14ac:dyDescent="0.35">
      <c r="A3946" s="7" t="str">
        <f>IF('Payments Export'!A3950="","",'Payments Export'!A3950)</f>
        <v/>
      </c>
      <c r="B3946" s="7" t="str">
        <f>IF('Payments Export'!A3950="","",'Payments Export'!B3950)</f>
        <v/>
      </c>
      <c r="C3946" s="7" t="str">
        <f>IF(IFERROR(VALUE('Payments Export'!H3950),'Payments Export'!H3950)&lt;&gt;0,IFERROR(VALUE('Payments Export'!H3950),'Payments Export'!H3950),"")</f>
        <v/>
      </c>
      <c r="D3946" s="7" t="str">
        <f>IF('Payments Export'!I3950="","",'Payments Export'!I3950)</f>
        <v/>
      </c>
      <c r="E3946" s="7" t="str">
        <f t="shared" si="122"/>
        <v/>
      </c>
      <c r="F3946" s="7" t="str">
        <f>IF('Payments Export'!A3950="","",'Payments Export'!N3950)</f>
        <v/>
      </c>
      <c r="G3946" s="7" t="str">
        <f>IF('Payments Export'!A3950="","",'Payments Export'!O3950)</f>
        <v/>
      </c>
      <c r="H3946" s="7" t="str">
        <f>IF('Payments Export'!B3950="","",G3946-F3946)</f>
        <v/>
      </c>
      <c r="I3946" s="3" t="str">
        <f>IF(C3946&lt;&gt;"",_xlfn.XLOOKUP(IFERROR(VALUE(C3946),C3946),'Items database'!A:A,'Items database'!B:B),(_xlfn.XLOOKUP(LEFT(E3946,3),Services,Services,"")))</f>
        <v/>
      </c>
      <c r="J3946" s="3" t="str">
        <f t="shared" si="123"/>
        <v/>
      </c>
    </row>
    <row r="3947" spans="1:10" x14ac:dyDescent="0.35">
      <c r="A3947" s="7" t="str">
        <f>IF('Payments Export'!A3951="","",'Payments Export'!A3951)</f>
        <v/>
      </c>
      <c r="B3947" s="7" t="str">
        <f>IF('Payments Export'!A3951="","",'Payments Export'!B3951)</f>
        <v/>
      </c>
      <c r="C3947" s="7" t="str">
        <f>IF(IFERROR(VALUE('Payments Export'!H3951),'Payments Export'!H3951)&lt;&gt;0,IFERROR(VALUE('Payments Export'!H3951),'Payments Export'!H3951),"")</f>
        <v/>
      </c>
      <c r="D3947" s="7" t="str">
        <f>IF('Payments Export'!I3951="","",'Payments Export'!I3951)</f>
        <v/>
      </c>
      <c r="E3947" s="7" t="str">
        <f t="shared" si="122"/>
        <v/>
      </c>
      <c r="F3947" s="7" t="str">
        <f>IF('Payments Export'!A3951="","",'Payments Export'!N3951)</f>
        <v/>
      </c>
      <c r="G3947" s="7" t="str">
        <f>IF('Payments Export'!A3951="","",'Payments Export'!O3951)</f>
        <v/>
      </c>
      <c r="H3947" s="7" t="str">
        <f>IF('Payments Export'!B3951="","",G3947-F3947)</f>
        <v/>
      </c>
      <c r="I3947" s="3" t="str">
        <f>IF(C3947&lt;&gt;"",_xlfn.XLOOKUP(IFERROR(VALUE(C3947),C3947),'Items database'!A:A,'Items database'!B:B),(_xlfn.XLOOKUP(LEFT(E3947,3),Services,Services,"")))</f>
        <v/>
      </c>
      <c r="J3947" s="3" t="str">
        <f t="shared" si="123"/>
        <v/>
      </c>
    </row>
    <row r="3948" spans="1:10" x14ac:dyDescent="0.35">
      <c r="A3948" s="7" t="str">
        <f>IF('Payments Export'!A3952="","",'Payments Export'!A3952)</f>
        <v/>
      </c>
      <c r="B3948" s="7" t="str">
        <f>IF('Payments Export'!A3952="","",'Payments Export'!B3952)</f>
        <v/>
      </c>
      <c r="C3948" s="7" t="str">
        <f>IF(IFERROR(VALUE('Payments Export'!H3952),'Payments Export'!H3952)&lt;&gt;0,IFERROR(VALUE('Payments Export'!H3952),'Payments Export'!H3952),"")</f>
        <v/>
      </c>
      <c r="D3948" s="7" t="str">
        <f>IF('Payments Export'!I3952="","",'Payments Export'!I3952)</f>
        <v/>
      </c>
      <c r="E3948" s="7" t="str">
        <f t="shared" si="122"/>
        <v/>
      </c>
      <c r="F3948" s="7" t="str">
        <f>IF('Payments Export'!A3952="","",'Payments Export'!N3952)</f>
        <v/>
      </c>
      <c r="G3948" s="7" t="str">
        <f>IF('Payments Export'!A3952="","",'Payments Export'!O3952)</f>
        <v/>
      </c>
      <c r="H3948" s="7" t="str">
        <f>IF('Payments Export'!B3952="","",G3948-F3948)</f>
        <v/>
      </c>
      <c r="I3948" s="3" t="str">
        <f>IF(C3948&lt;&gt;"",_xlfn.XLOOKUP(IFERROR(VALUE(C3948),C3948),'Items database'!A:A,'Items database'!B:B),(_xlfn.XLOOKUP(LEFT(E3948,3),Services,Services,"")))</f>
        <v/>
      </c>
      <c r="J3948" s="3" t="str">
        <f t="shared" si="123"/>
        <v/>
      </c>
    </row>
    <row r="3949" spans="1:10" x14ac:dyDescent="0.35">
      <c r="A3949" s="7" t="str">
        <f>IF('Payments Export'!A3953="","",'Payments Export'!A3953)</f>
        <v/>
      </c>
      <c r="B3949" s="7" t="str">
        <f>IF('Payments Export'!A3953="","",'Payments Export'!B3953)</f>
        <v/>
      </c>
      <c r="C3949" s="7" t="str">
        <f>IF(IFERROR(VALUE('Payments Export'!H3953),'Payments Export'!H3953)&lt;&gt;0,IFERROR(VALUE('Payments Export'!H3953),'Payments Export'!H3953),"")</f>
        <v/>
      </c>
      <c r="D3949" s="7" t="str">
        <f>IF('Payments Export'!I3953="","",'Payments Export'!I3953)</f>
        <v/>
      </c>
      <c r="E3949" s="7" t="str">
        <f t="shared" si="122"/>
        <v/>
      </c>
      <c r="F3949" s="7" t="str">
        <f>IF('Payments Export'!A3953="","",'Payments Export'!N3953)</f>
        <v/>
      </c>
      <c r="G3949" s="7" t="str">
        <f>IF('Payments Export'!A3953="","",'Payments Export'!O3953)</f>
        <v/>
      </c>
      <c r="H3949" s="7" t="str">
        <f>IF('Payments Export'!B3953="","",G3949-F3949)</f>
        <v/>
      </c>
      <c r="I3949" s="3" t="str">
        <f>IF(C3949&lt;&gt;"",_xlfn.XLOOKUP(IFERROR(VALUE(C3949),C3949),'Items database'!A:A,'Items database'!B:B),(_xlfn.XLOOKUP(LEFT(E3949,3),Services,Services,"")))</f>
        <v/>
      </c>
      <c r="J3949" s="3" t="str">
        <f t="shared" si="123"/>
        <v/>
      </c>
    </row>
    <row r="3950" spans="1:10" x14ac:dyDescent="0.35">
      <c r="A3950" s="7" t="str">
        <f>IF('Payments Export'!A3954="","",'Payments Export'!A3954)</f>
        <v/>
      </c>
      <c r="B3950" s="7" t="str">
        <f>IF('Payments Export'!A3954="","",'Payments Export'!B3954)</f>
        <v/>
      </c>
      <c r="C3950" s="7" t="str">
        <f>IF(IFERROR(VALUE('Payments Export'!H3954),'Payments Export'!H3954)&lt;&gt;0,IFERROR(VALUE('Payments Export'!H3954),'Payments Export'!H3954),"")</f>
        <v/>
      </c>
      <c r="D3950" s="7" t="str">
        <f>IF('Payments Export'!I3954="","",'Payments Export'!I3954)</f>
        <v/>
      </c>
      <c r="E3950" s="7" t="str">
        <f t="shared" si="122"/>
        <v/>
      </c>
      <c r="F3950" s="7" t="str">
        <f>IF('Payments Export'!A3954="","",'Payments Export'!N3954)</f>
        <v/>
      </c>
      <c r="G3950" s="7" t="str">
        <f>IF('Payments Export'!A3954="","",'Payments Export'!O3954)</f>
        <v/>
      </c>
      <c r="H3950" s="7" t="str">
        <f>IF('Payments Export'!B3954="","",G3950-F3950)</f>
        <v/>
      </c>
      <c r="I3950" s="3" t="str">
        <f>IF(C3950&lt;&gt;"",_xlfn.XLOOKUP(IFERROR(VALUE(C3950),C3950),'Items database'!A:A,'Items database'!B:B),(_xlfn.XLOOKUP(LEFT(E3950,3),Services,Services,"")))</f>
        <v/>
      </c>
      <c r="J3950" s="3" t="str">
        <f t="shared" si="123"/>
        <v/>
      </c>
    </row>
    <row r="3951" spans="1:10" x14ac:dyDescent="0.35">
      <c r="A3951" s="7" t="str">
        <f>IF('Payments Export'!A3955="","",'Payments Export'!A3955)</f>
        <v/>
      </c>
      <c r="B3951" s="7" t="str">
        <f>IF('Payments Export'!A3955="","",'Payments Export'!B3955)</f>
        <v/>
      </c>
      <c r="C3951" s="7" t="str">
        <f>IF(IFERROR(VALUE('Payments Export'!H3955),'Payments Export'!H3955)&lt;&gt;0,IFERROR(VALUE('Payments Export'!H3955),'Payments Export'!H3955),"")</f>
        <v/>
      </c>
      <c r="D3951" s="7" t="str">
        <f>IF('Payments Export'!I3955="","",'Payments Export'!I3955)</f>
        <v/>
      </c>
      <c r="E3951" s="7" t="str">
        <f t="shared" si="122"/>
        <v/>
      </c>
      <c r="F3951" s="7" t="str">
        <f>IF('Payments Export'!A3955="","",'Payments Export'!N3955)</f>
        <v/>
      </c>
      <c r="G3951" s="7" t="str">
        <f>IF('Payments Export'!A3955="","",'Payments Export'!O3955)</f>
        <v/>
      </c>
      <c r="H3951" s="7" t="str">
        <f>IF('Payments Export'!B3955="","",G3951-F3951)</f>
        <v/>
      </c>
      <c r="I3951" s="3" t="str">
        <f>IF(C3951&lt;&gt;"",_xlfn.XLOOKUP(IFERROR(VALUE(C3951),C3951),'Items database'!A:A,'Items database'!B:B),(_xlfn.XLOOKUP(LEFT(E3951,3),Services,Services,"")))</f>
        <v/>
      </c>
      <c r="J3951" s="3" t="str">
        <f t="shared" si="123"/>
        <v/>
      </c>
    </row>
    <row r="3952" spans="1:10" x14ac:dyDescent="0.35">
      <c r="A3952" s="7" t="str">
        <f>IF('Payments Export'!A3956="","",'Payments Export'!A3956)</f>
        <v/>
      </c>
      <c r="B3952" s="7" t="str">
        <f>IF('Payments Export'!A3956="","",'Payments Export'!B3956)</f>
        <v/>
      </c>
      <c r="C3952" s="7" t="str">
        <f>IF(IFERROR(VALUE('Payments Export'!H3956),'Payments Export'!H3956)&lt;&gt;0,IFERROR(VALUE('Payments Export'!H3956),'Payments Export'!H3956),"")</f>
        <v/>
      </c>
      <c r="D3952" s="7" t="str">
        <f>IF('Payments Export'!I3956="","",'Payments Export'!I3956)</f>
        <v/>
      </c>
      <c r="E3952" s="7" t="str">
        <f t="shared" si="122"/>
        <v/>
      </c>
      <c r="F3952" s="7" t="str">
        <f>IF('Payments Export'!A3956="","",'Payments Export'!N3956)</f>
        <v/>
      </c>
      <c r="G3952" s="7" t="str">
        <f>IF('Payments Export'!A3956="","",'Payments Export'!O3956)</f>
        <v/>
      </c>
      <c r="H3952" s="7" t="str">
        <f>IF('Payments Export'!B3956="","",G3952-F3952)</f>
        <v/>
      </c>
      <c r="I3952" s="3" t="str">
        <f>IF(C3952&lt;&gt;"",_xlfn.XLOOKUP(IFERROR(VALUE(C3952),C3952),'Items database'!A:A,'Items database'!B:B),(_xlfn.XLOOKUP(LEFT(E3952,3),Services,Services,"")))</f>
        <v/>
      </c>
      <c r="J3952" s="3" t="str">
        <f t="shared" si="123"/>
        <v/>
      </c>
    </row>
    <row r="3953" spans="1:10" x14ac:dyDescent="0.35">
      <c r="A3953" s="7" t="str">
        <f>IF('Payments Export'!A3957="","",'Payments Export'!A3957)</f>
        <v/>
      </c>
      <c r="B3953" s="7" t="str">
        <f>IF('Payments Export'!A3957="","",'Payments Export'!B3957)</f>
        <v/>
      </c>
      <c r="C3953" s="7" t="str">
        <f>IF(IFERROR(VALUE('Payments Export'!H3957),'Payments Export'!H3957)&lt;&gt;0,IFERROR(VALUE('Payments Export'!H3957),'Payments Export'!H3957),"")</f>
        <v/>
      </c>
      <c r="D3953" s="7" t="str">
        <f>IF('Payments Export'!I3957="","",'Payments Export'!I3957)</f>
        <v/>
      </c>
      <c r="E3953" s="7" t="str">
        <f t="shared" si="122"/>
        <v/>
      </c>
      <c r="F3953" s="7" t="str">
        <f>IF('Payments Export'!A3957="","",'Payments Export'!N3957)</f>
        <v/>
      </c>
      <c r="G3953" s="7" t="str">
        <f>IF('Payments Export'!A3957="","",'Payments Export'!O3957)</f>
        <v/>
      </c>
      <c r="H3953" s="7" t="str">
        <f>IF('Payments Export'!B3957="","",G3953-F3953)</f>
        <v/>
      </c>
      <c r="I3953" s="3" t="str">
        <f>IF(C3953&lt;&gt;"",_xlfn.XLOOKUP(IFERROR(VALUE(C3953),C3953),'Items database'!A:A,'Items database'!B:B),(_xlfn.XLOOKUP(LEFT(E3953,3),Services,Services,"")))</f>
        <v/>
      </c>
      <c r="J3953" s="3" t="str">
        <f t="shared" si="123"/>
        <v/>
      </c>
    </row>
    <row r="3954" spans="1:10" x14ac:dyDescent="0.35">
      <c r="A3954" s="7" t="str">
        <f>IF('Payments Export'!A3958="","",'Payments Export'!A3958)</f>
        <v/>
      </c>
      <c r="B3954" s="7" t="str">
        <f>IF('Payments Export'!A3958="","",'Payments Export'!B3958)</f>
        <v/>
      </c>
      <c r="C3954" s="7" t="str">
        <f>IF(IFERROR(VALUE('Payments Export'!H3958),'Payments Export'!H3958)&lt;&gt;0,IFERROR(VALUE('Payments Export'!H3958),'Payments Export'!H3958),"")</f>
        <v/>
      </c>
      <c r="D3954" s="7" t="str">
        <f>IF('Payments Export'!I3958="","",'Payments Export'!I3958)</f>
        <v/>
      </c>
      <c r="E3954" s="7" t="str">
        <f t="shared" si="122"/>
        <v/>
      </c>
      <c r="F3954" s="7" t="str">
        <f>IF('Payments Export'!A3958="","",'Payments Export'!N3958)</f>
        <v/>
      </c>
      <c r="G3954" s="7" t="str">
        <f>IF('Payments Export'!A3958="","",'Payments Export'!O3958)</f>
        <v/>
      </c>
      <c r="H3954" s="7" t="str">
        <f>IF('Payments Export'!B3958="","",G3954-F3954)</f>
        <v/>
      </c>
      <c r="I3954" s="3" t="str">
        <f>IF(C3954&lt;&gt;"",_xlfn.XLOOKUP(IFERROR(VALUE(C3954),C3954),'Items database'!A:A,'Items database'!B:B),(_xlfn.XLOOKUP(LEFT(E3954,3),Services,Services,"")))</f>
        <v/>
      </c>
      <c r="J3954" s="3" t="str">
        <f t="shared" si="123"/>
        <v/>
      </c>
    </row>
    <row r="3955" spans="1:10" x14ac:dyDescent="0.35">
      <c r="A3955" s="7" t="str">
        <f>IF('Payments Export'!A3959="","",'Payments Export'!A3959)</f>
        <v/>
      </c>
      <c r="B3955" s="7" t="str">
        <f>IF('Payments Export'!A3959="","",'Payments Export'!B3959)</f>
        <v/>
      </c>
      <c r="C3955" s="7" t="str">
        <f>IF(IFERROR(VALUE('Payments Export'!H3959),'Payments Export'!H3959)&lt;&gt;0,IFERROR(VALUE('Payments Export'!H3959),'Payments Export'!H3959),"")</f>
        <v/>
      </c>
      <c r="D3955" s="7" t="str">
        <f>IF('Payments Export'!I3959="","",'Payments Export'!I3959)</f>
        <v/>
      </c>
      <c r="E3955" s="7" t="str">
        <f t="shared" si="122"/>
        <v/>
      </c>
      <c r="F3955" s="7" t="str">
        <f>IF('Payments Export'!A3959="","",'Payments Export'!N3959)</f>
        <v/>
      </c>
      <c r="G3955" s="7" t="str">
        <f>IF('Payments Export'!A3959="","",'Payments Export'!O3959)</f>
        <v/>
      </c>
      <c r="H3955" s="7" t="str">
        <f>IF('Payments Export'!B3959="","",G3955-F3955)</f>
        <v/>
      </c>
      <c r="I3955" s="3" t="str">
        <f>IF(C3955&lt;&gt;"",_xlfn.XLOOKUP(IFERROR(VALUE(C3955),C3955),'Items database'!A:A,'Items database'!B:B),(_xlfn.XLOOKUP(LEFT(E3955,3),Services,Services,"")))</f>
        <v/>
      </c>
      <c r="J3955" s="3" t="str">
        <f t="shared" si="123"/>
        <v/>
      </c>
    </row>
    <row r="3956" spans="1:10" x14ac:dyDescent="0.35">
      <c r="A3956" s="7" t="str">
        <f>IF('Payments Export'!A3960="","",'Payments Export'!A3960)</f>
        <v/>
      </c>
      <c r="B3956" s="7" t="str">
        <f>IF('Payments Export'!A3960="","",'Payments Export'!B3960)</f>
        <v/>
      </c>
      <c r="C3956" s="7" t="str">
        <f>IF(IFERROR(VALUE('Payments Export'!H3960),'Payments Export'!H3960)&lt;&gt;0,IFERROR(VALUE('Payments Export'!H3960),'Payments Export'!H3960),"")</f>
        <v/>
      </c>
      <c r="D3956" s="7" t="str">
        <f>IF('Payments Export'!I3960="","",'Payments Export'!I3960)</f>
        <v/>
      </c>
      <c r="E3956" s="7" t="str">
        <f t="shared" si="122"/>
        <v/>
      </c>
      <c r="F3956" s="7" t="str">
        <f>IF('Payments Export'!A3960="","",'Payments Export'!N3960)</f>
        <v/>
      </c>
      <c r="G3956" s="7" t="str">
        <f>IF('Payments Export'!A3960="","",'Payments Export'!O3960)</f>
        <v/>
      </c>
      <c r="H3956" s="7" t="str">
        <f>IF('Payments Export'!B3960="","",G3956-F3956)</f>
        <v/>
      </c>
      <c r="I3956" s="3" t="str">
        <f>IF(C3956&lt;&gt;"",_xlfn.XLOOKUP(IFERROR(VALUE(C3956),C3956),'Items database'!A:A,'Items database'!B:B),(_xlfn.XLOOKUP(LEFT(E3956,3),Services,Services,"")))</f>
        <v/>
      </c>
      <c r="J3956" s="3" t="str">
        <f t="shared" si="123"/>
        <v/>
      </c>
    </row>
    <row r="3957" spans="1:10" x14ac:dyDescent="0.35">
      <c r="A3957" s="7" t="str">
        <f>IF('Payments Export'!A3961="","",'Payments Export'!A3961)</f>
        <v/>
      </c>
      <c r="B3957" s="7" t="str">
        <f>IF('Payments Export'!A3961="","",'Payments Export'!B3961)</f>
        <v/>
      </c>
      <c r="C3957" s="7" t="str">
        <f>IF(IFERROR(VALUE('Payments Export'!H3961),'Payments Export'!H3961)&lt;&gt;0,IFERROR(VALUE('Payments Export'!H3961),'Payments Export'!H3961),"")</f>
        <v/>
      </c>
      <c r="D3957" s="7" t="str">
        <f>IF('Payments Export'!I3961="","",'Payments Export'!I3961)</f>
        <v/>
      </c>
      <c r="E3957" s="7" t="str">
        <f t="shared" si="122"/>
        <v/>
      </c>
      <c r="F3957" s="7" t="str">
        <f>IF('Payments Export'!A3961="","",'Payments Export'!N3961)</f>
        <v/>
      </c>
      <c r="G3957" s="7" t="str">
        <f>IF('Payments Export'!A3961="","",'Payments Export'!O3961)</f>
        <v/>
      </c>
      <c r="H3957" s="7" t="str">
        <f>IF('Payments Export'!B3961="","",G3957-F3957)</f>
        <v/>
      </c>
      <c r="I3957" s="3" t="str">
        <f>IF(C3957&lt;&gt;"",_xlfn.XLOOKUP(IFERROR(VALUE(C3957),C3957),'Items database'!A:A,'Items database'!B:B),(_xlfn.XLOOKUP(LEFT(E3957,3),Services,Services,"")))</f>
        <v/>
      </c>
      <c r="J3957" s="3" t="str">
        <f t="shared" si="123"/>
        <v/>
      </c>
    </row>
    <row r="3958" spans="1:10" x14ac:dyDescent="0.35">
      <c r="A3958" s="7" t="str">
        <f>IF('Payments Export'!A3962="","",'Payments Export'!A3962)</f>
        <v/>
      </c>
      <c r="B3958" s="7" t="str">
        <f>IF('Payments Export'!A3962="","",'Payments Export'!B3962)</f>
        <v/>
      </c>
      <c r="C3958" s="7" t="str">
        <f>IF(IFERROR(VALUE('Payments Export'!H3962),'Payments Export'!H3962)&lt;&gt;0,IFERROR(VALUE('Payments Export'!H3962),'Payments Export'!H3962),"")</f>
        <v/>
      </c>
      <c r="D3958" s="7" t="str">
        <f>IF('Payments Export'!I3962="","",'Payments Export'!I3962)</f>
        <v/>
      </c>
      <c r="E3958" s="7" t="str">
        <f t="shared" si="122"/>
        <v/>
      </c>
      <c r="F3958" s="7" t="str">
        <f>IF('Payments Export'!A3962="","",'Payments Export'!N3962)</f>
        <v/>
      </c>
      <c r="G3958" s="7" t="str">
        <f>IF('Payments Export'!A3962="","",'Payments Export'!O3962)</f>
        <v/>
      </c>
      <c r="H3958" s="7" t="str">
        <f>IF('Payments Export'!B3962="","",G3958-F3958)</f>
        <v/>
      </c>
      <c r="I3958" s="3" t="str">
        <f>IF(C3958&lt;&gt;"",_xlfn.XLOOKUP(IFERROR(VALUE(C3958),C3958),'Items database'!A:A,'Items database'!B:B),(_xlfn.XLOOKUP(LEFT(E3958,3),Services,Services,"")))</f>
        <v/>
      </c>
      <c r="J3958" s="3" t="str">
        <f t="shared" si="123"/>
        <v/>
      </c>
    </row>
    <row r="3959" spans="1:10" x14ac:dyDescent="0.35">
      <c r="A3959" s="7" t="str">
        <f>IF('Payments Export'!A3963="","",'Payments Export'!A3963)</f>
        <v/>
      </c>
      <c r="B3959" s="7" t="str">
        <f>IF('Payments Export'!A3963="","",'Payments Export'!B3963)</f>
        <v/>
      </c>
      <c r="C3959" s="7" t="str">
        <f>IF(IFERROR(VALUE('Payments Export'!H3963),'Payments Export'!H3963)&lt;&gt;0,IFERROR(VALUE('Payments Export'!H3963),'Payments Export'!H3963),"")</f>
        <v/>
      </c>
      <c r="D3959" s="7" t="str">
        <f>IF('Payments Export'!I3963="","",'Payments Export'!I3963)</f>
        <v/>
      </c>
      <c r="E3959" s="7" t="str">
        <f t="shared" si="122"/>
        <v/>
      </c>
      <c r="F3959" s="7" t="str">
        <f>IF('Payments Export'!A3963="","",'Payments Export'!N3963)</f>
        <v/>
      </c>
      <c r="G3959" s="7" t="str">
        <f>IF('Payments Export'!A3963="","",'Payments Export'!O3963)</f>
        <v/>
      </c>
      <c r="H3959" s="7" t="str">
        <f>IF('Payments Export'!B3963="","",G3959-F3959)</f>
        <v/>
      </c>
      <c r="I3959" s="3" t="str">
        <f>IF(C3959&lt;&gt;"",_xlfn.XLOOKUP(IFERROR(VALUE(C3959),C3959),'Items database'!A:A,'Items database'!B:B),(_xlfn.XLOOKUP(LEFT(E3959,3),Services,Services,"")))</f>
        <v/>
      </c>
      <c r="J3959" s="3" t="str">
        <f t="shared" si="123"/>
        <v/>
      </c>
    </row>
    <row r="3960" spans="1:10" x14ac:dyDescent="0.35">
      <c r="A3960" s="7" t="str">
        <f>IF('Payments Export'!A3964="","",'Payments Export'!A3964)</f>
        <v/>
      </c>
      <c r="B3960" s="7" t="str">
        <f>IF('Payments Export'!A3964="","",'Payments Export'!B3964)</f>
        <v/>
      </c>
      <c r="C3960" s="7" t="str">
        <f>IF(IFERROR(VALUE('Payments Export'!H3964),'Payments Export'!H3964)&lt;&gt;0,IFERROR(VALUE('Payments Export'!H3964),'Payments Export'!H3964),"")</f>
        <v/>
      </c>
      <c r="D3960" s="7" t="str">
        <f>IF('Payments Export'!I3964="","",'Payments Export'!I3964)</f>
        <v/>
      </c>
      <c r="E3960" s="7" t="str">
        <f t="shared" si="122"/>
        <v/>
      </c>
      <c r="F3960" s="7" t="str">
        <f>IF('Payments Export'!A3964="","",'Payments Export'!N3964)</f>
        <v/>
      </c>
      <c r="G3960" s="7" t="str">
        <f>IF('Payments Export'!A3964="","",'Payments Export'!O3964)</f>
        <v/>
      </c>
      <c r="H3960" s="7" t="str">
        <f>IF('Payments Export'!B3964="","",G3960-F3960)</f>
        <v/>
      </c>
      <c r="I3960" s="3" t="str">
        <f>IF(C3960&lt;&gt;"",_xlfn.XLOOKUP(IFERROR(VALUE(C3960),C3960),'Items database'!A:A,'Items database'!B:B),(_xlfn.XLOOKUP(LEFT(E3960,3),Services,Services,"")))</f>
        <v/>
      </c>
      <c r="J3960" s="3" t="str">
        <f t="shared" si="123"/>
        <v/>
      </c>
    </row>
    <row r="3961" spans="1:10" x14ac:dyDescent="0.35">
      <c r="A3961" s="7" t="str">
        <f>IF('Payments Export'!A3965="","",'Payments Export'!A3965)</f>
        <v/>
      </c>
      <c r="B3961" s="7" t="str">
        <f>IF('Payments Export'!A3965="","",'Payments Export'!B3965)</f>
        <v/>
      </c>
      <c r="C3961" s="7" t="str">
        <f>IF(IFERROR(VALUE('Payments Export'!H3965),'Payments Export'!H3965)&lt;&gt;0,IFERROR(VALUE('Payments Export'!H3965),'Payments Export'!H3965),"")</f>
        <v/>
      </c>
      <c r="D3961" s="7" t="str">
        <f>IF('Payments Export'!I3965="","",'Payments Export'!I3965)</f>
        <v/>
      </c>
      <c r="E3961" s="7" t="str">
        <f t="shared" si="122"/>
        <v/>
      </c>
      <c r="F3961" s="7" t="str">
        <f>IF('Payments Export'!A3965="","",'Payments Export'!N3965)</f>
        <v/>
      </c>
      <c r="G3961" s="7" t="str">
        <f>IF('Payments Export'!A3965="","",'Payments Export'!O3965)</f>
        <v/>
      </c>
      <c r="H3961" s="7" t="str">
        <f>IF('Payments Export'!B3965="","",G3961-F3961)</f>
        <v/>
      </c>
      <c r="I3961" s="3" t="str">
        <f>IF(C3961&lt;&gt;"",_xlfn.XLOOKUP(IFERROR(VALUE(C3961),C3961),'Items database'!A:A,'Items database'!B:B),(_xlfn.XLOOKUP(LEFT(E3961,3),Services,Services,"")))</f>
        <v/>
      </c>
      <c r="J3961" s="3" t="str">
        <f t="shared" si="123"/>
        <v/>
      </c>
    </row>
    <row r="3962" spans="1:10" x14ac:dyDescent="0.35">
      <c r="A3962" s="7" t="str">
        <f>IF('Payments Export'!A3966="","",'Payments Export'!A3966)</f>
        <v/>
      </c>
      <c r="B3962" s="7" t="str">
        <f>IF('Payments Export'!A3966="","",'Payments Export'!B3966)</f>
        <v/>
      </c>
      <c r="C3962" s="7" t="str">
        <f>IF(IFERROR(VALUE('Payments Export'!H3966),'Payments Export'!H3966)&lt;&gt;0,IFERROR(VALUE('Payments Export'!H3966),'Payments Export'!H3966),"")</f>
        <v/>
      </c>
      <c r="D3962" s="7" t="str">
        <f>IF('Payments Export'!I3966="","",'Payments Export'!I3966)</f>
        <v/>
      </c>
      <c r="E3962" s="7" t="str">
        <f t="shared" si="122"/>
        <v/>
      </c>
      <c r="F3962" s="7" t="str">
        <f>IF('Payments Export'!A3966="","",'Payments Export'!N3966)</f>
        <v/>
      </c>
      <c r="G3962" s="7" t="str">
        <f>IF('Payments Export'!A3966="","",'Payments Export'!O3966)</f>
        <v/>
      </c>
      <c r="H3962" s="7" t="str">
        <f>IF('Payments Export'!B3966="","",G3962-F3962)</f>
        <v/>
      </c>
      <c r="I3962" s="3" t="str">
        <f>IF(C3962&lt;&gt;"",_xlfn.XLOOKUP(IFERROR(VALUE(C3962),C3962),'Items database'!A:A,'Items database'!B:B),(_xlfn.XLOOKUP(LEFT(E3962,3),Services,Services,"")))</f>
        <v/>
      </c>
      <c r="J3962" s="3" t="str">
        <f t="shared" si="123"/>
        <v/>
      </c>
    </row>
    <row r="3963" spans="1:10" x14ac:dyDescent="0.35">
      <c r="A3963" s="7" t="str">
        <f>IF('Payments Export'!A3967="","",'Payments Export'!A3967)</f>
        <v/>
      </c>
      <c r="B3963" s="7" t="str">
        <f>IF('Payments Export'!A3967="","",'Payments Export'!B3967)</f>
        <v/>
      </c>
      <c r="C3963" s="7" t="str">
        <f>IF(IFERROR(VALUE('Payments Export'!H3967),'Payments Export'!H3967)&lt;&gt;0,IFERROR(VALUE('Payments Export'!H3967),'Payments Export'!H3967),"")</f>
        <v/>
      </c>
      <c r="D3963" s="7" t="str">
        <f>IF('Payments Export'!I3967="","",'Payments Export'!I3967)</f>
        <v/>
      </c>
      <c r="E3963" s="7" t="str">
        <f t="shared" si="122"/>
        <v/>
      </c>
      <c r="F3963" s="7" t="str">
        <f>IF('Payments Export'!A3967="","",'Payments Export'!N3967)</f>
        <v/>
      </c>
      <c r="G3963" s="7" t="str">
        <f>IF('Payments Export'!A3967="","",'Payments Export'!O3967)</f>
        <v/>
      </c>
      <c r="H3963" s="7" t="str">
        <f>IF('Payments Export'!B3967="","",G3963-F3963)</f>
        <v/>
      </c>
      <c r="I3963" s="3" t="str">
        <f>IF(C3963&lt;&gt;"",_xlfn.XLOOKUP(IFERROR(VALUE(C3963),C3963),'Items database'!A:A,'Items database'!B:B),(_xlfn.XLOOKUP(LEFT(E3963,3),Services,Services,"")))</f>
        <v/>
      </c>
      <c r="J3963" s="3" t="str">
        <f t="shared" si="123"/>
        <v/>
      </c>
    </row>
    <row r="3964" spans="1:10" x14ac:dyDescent="0.35">
      <c r="A3964" s="7" t="str">
        <f>IF('Payments Export'!A3968="","",'Payments Export'!A3968)</f>
        <v/>
      </c>
      <c r="B3964" s="7" t="str">
        <f>IF('Payments Export'!A3968="","",'Payments Export'!B3968)</f>
        <v/>
      </c>
      <c r="C3964" s="7" t="str">
        <f>IF(IFERROR(VALUE('Payments Export'!H3968),'Payments Export'!H3968)&lt;&gt;0,IFERROR(VALUE('Payments Export'!H3968),'Payments Export'!H3968),"")</f>
        <v/>
      </c>
      <c r="D3964" s="7" t="str">
        <f>IF('Payments Export'!I3968="","",'Payments Export'!I3968)</f>
        <v/>
      </c>
      <c r="E3964" s="7" t="str">
        <f t="shared" si="122"/>
        <v/>
      </c>
      <c r="F3964" s="7" t="str">
        <f>IF('Payments Export'!A3968="","",'Payments Export'!N3968)</f>
        <v/>
      </c>
      <c r="G3964" s="7" t="str">
        <f>IF('Payments Export'!A3968="","",'Payments Export'!O3968)</f>
        <v/>
      </c>
      <c r="H3964" s="7" t="str">
        <f>IF('Payments Export'!B3968="","",G3964-F3964)</f>
        <v/>
      </c>
      <c r="I3964" s="3" t="str">
        <f>IF(C3964&lt;&gt;"",_xlfn.XLOOKUP(IFERROR(VALUE(C3964),C3964),'Items database'!A:A,'Items database'!B:B),(_xlfn.XLOOKUP(LEFT(E3964,3),Services,Services,"")))</f>
        <v/>
      </c>
      <c r="J3964" s="3" t="str">
        <f t="shared" si="123"/>
        <v/>
      </c>
    </row>
    <row r="3965" spans="1:10" x14ac:dyDescent="0.35">
      <c r="A3965" s="7" t="str">
        <f>IF('Payments Export'!A3969="","",'Payments Export'!A3969)</f>
        <v/>
      </c>
      <c r="B3965" s="7" t="str">
        <f>IF('Payments Export'!A3969="","",'Payments Export'!B3969)</f>
        <v/>
      </c>
      <c r="C3965" s="7" t="str">
        <f>IF(IFERROR(VALUE('Payments Export'!H3969),'Payments Export'!H3969)&lt;&gt;0,IFERROR(VALUE('Payments Export'!H3969),'Payments Export'!H3969),"")</f>
        <v/>
      </c>
      <c r="D3965" s="7" t="str">
        <f>IF('Payments Export'!I3969="","",'Payments Export'!I3969)</f>
        <v/>
      </c>
      <c r="E3965" s="7" t="str">
        <f t="shared" si="122"/>
        <v/>
      </c>
      <c r="F3965" s="7" t="str">
        <f>IF('Payments Export'!A3969="","",'Payments Export'!N3969)</f>
        <v/>
      </c>
      <c r="G3965" s="7" t="str">
        <f>IF('Payments Export'!A3969="","",'Payments Export'!O3969)</f>
        <v/>
      </c>
      <c r="H3965" s="7" t="str">
        <f>IF('Payments Export'!B3969="","",G3965-F3965)</f>
        <v/>
      </c>
      <c r="I3965" s="3" t="str">
        <f>IF(C3965&lt;&gt;"",_xlfn.XLOOKUP(IFERROR(VALUE(C3965),C3965),'Items database'!A:A,'Items database'!B:B),(_xlfn.XLOOKUP(LEFT(E3965,3),Services,Services,"")))</f>
        <v/>
      </c>
      <c r="J3965" s="3" t="str">
        <f t="shared" si="123"/>
        <v/>
      </c>
    </row>
    <row r="3966" spans="1:10" x14ac:dyDescent="0.35">
      <c r="A3966" s="7" t="str">
        <f>IF('Payments Export'!A3970="","",'Payments Export'!A3970)</f>
        <v/>
      </c>
      <c r="B3966" s="7" t="str">
        <f>IF('Payments Export'!A3970="","",'Payments Export'!B3970)</f>
        <v/>
      </c>
      <c r="C3966" s="7" t="str">
        <f>IF(IFERROR(VALUE('Payments Export'!H3970),'Payments Export'!H3970)&lt;&gt;0,IFERROR(VALUE('Payments Export'!H3970),'Payments Export'!H3970),"")</f>
        <v/>
      </c>
      <c r="D3966" s="7" t="str">
        <f>IF('Payments Export'!I3970="","",'Payments Export'!I3970)</f>
        <v/>
      </c>
      <c r="E3966" s="7" t="str">
        <f t="shared" si="122"/>
        <v/>
      </c>
      <c r="F3966" s="7" t="str">
        <f>IF('Payments Export'!A3970="","",'Payments Export'!N3970)</f>
        <v/>
      </c>
      <c r="G3966" s="7" t="str">
        <f>IF('Payments Export'!A3970="","",'Payments Export'!O3970)</f>
        <v/>
      </c>
      <c r="H3966" s="7" t="str">
        <f>IF('Payments Export'!B3970="","",G3966-F3966)</f>
        <v/>
      </c>
      <c r="I3966" s="3" t="str">
        <f>IF(C3966&lt;&gt;"",_xlfn.XLOOKUP(IFERROR(VALUE(C3966),C3966),'Items database'!A:A,'Items database'!B:B),(_xlfn.XLOOKUP(LEFT(E3966,3),Services,Services,"")))</f>
        <v/>
      </c>
      <c r="J3966" s="3" t="str">
        <f t="shared" si="123"/>
        <v/>
      </c>
    </row>
    <row r="3967" spans="1:10" x14ac:dyDescent="0.35">
      <c r="A3967" s="7" t="str">
        <f>IF('Payments Export'!A3971="","",'Payments Export'!A3971)</f>
        <v/>
      </c>
      <c r="B3967" s="7" t="str">
        <f>IF('Payments Export'!A3971="","",'Payments Export'!B3971)</f>
        <v/>
      </c>
      <c r="C3967" s="7" t="str">
        <f>IF(IFERROR(VALUE('Payments Export'!H3971),'Payments Export'!H3971)&lt;&gt;0,IFERROR(VALUE('Payments Export'!H3971),'Payments Export'!H3971),"")</f>
        <v/>
      </c>
      <c r="D3967" s="7" t="str">
        <f>IF('Payments Export'!I3971="","",'Payments Export'!I3971)</f>
        <v/>
      </c>
      <c r="E3967" s="7" t="str">
        <f t="shared" si="122"/>
        <v/>
      </c>
      <c r="F3967" s="7" t="str">
        <f>IF('Payments Export'!A3971="","",'Payments Export'!N3971)</f>
        <v/>
      </c>
      <c r="G3967" s="7" t="str">
        <f>IF('Payments Export'!A3971="","",'Payments Export'!O3971)</f>
        <v/>
      </c>
      <c r="H3967" s="7" t="str">
        <f>IF('Payments Export'!B3971="","",G3967-F3967)</f>
        <v/>
      </c>
      <c r="I3967" s="3" t="str">
        <f>IF(C3967&lt;&gt;"",_xlfn.XLOOKUP(IFERROR(VALUE(C3967),C3967),'Items database'!A:A,'Items database'!B:B),(_xlfn.XLOOKUP(LEFT(E3967,3),Services,Services,"")))</f>
        <v/>
      </c>
      <c r="J3967" s="3" t="str">
        <f t="shared" si="123"/>
        <v/>
      </c>
    </row>
    <row r="3968" spans="1:10" x14ac:dyDescent="0.35">
      <c r="A3968" s="7" t="str">
        <f>IF('Payments Export'!A3972="","",'Payments Export'!A3972)</f>
        <v/>
      </c>
      <c r="B3968" s="7" t="str">
        <f>IF('Payments Export'!A3972="","",'Payments Export'!B3972)</f>
        <v/>
      </c>
      <c r="C3968" s="7" t="str">
        <f>IF(IFERROR(VALUE('Payments Export'!H3972),'Payments Export'!H3972)&lt;&gt;0,IFERROR(VALUE('Payments Export'!H3972),'Payments Export'!H3972),"")</f>
        <v/>
      </c>
      <c r="D3968" s="7" t="str">
        <f>IF('Payments Export'!I3972="","",'Payments Export'!I3972)</f>
        <v/>
      </c>
      <c r="E3968" s="7" t="str">
        <f t="shared" si="122"/>
        <v/>
      </c>
      <c r="F3968" s="7" t="str">
        <f>IF('Payments Export'!A3972="","",'Payments Export'!N3972)</f>
        <v/>
      </c>
      <c r="G3968" s="7" t="str">
        <f>IF('Payments Export'!A3972="","",'Payments Export'!O3972)</f>
        <v/>
      </c>
      <c r="H3968" s="7" t="str">
        <f>IF('Payments Export'!B3972="","",G3968-F3968)</f>
        <v/>
      </c>
      <c r="I3968" s="3" t="str">
        <f>IF(C3968&lt;&gt;"",_xlfn.XLOOKUP(IFERROR(VALUE(C3968),C3968),'Items database'!A:A,'Items database'!B:B),(_xlfn.XLOOKUP(LEFT(E3968,3),Services,Services,"")))</f>
        <v/>
      </c>
      <c r="J3968" s="3" t="str">
        <f t="shared" si="123"/>
        <v/>
      </c>
    </row>
    <row r="3969" spans="1:10" x14ac:dyDescent="0.35">
      <c r="A3969" s="7" t="str">
        <f>IF('Payments Export'!A3973="","",'Payments Export'!A3973)</f>
        <v/>
      </c>
      <c r="B3969" s="7" t="str">
        <f>IF('Payments Export'!A3973="","",'Payments Export'!B3973)</f>
        <v/>
      </c>
      <c r="C3969" s="7" t="str">
        <f>IF(IFERROR(VALUE('Payments Export'!H3973),'Payments Export'!H3973)&lt;&gt;0,IFERROR(VALUE('Payments Export'!H3973),'Payments Export'!H3973),"")</f>
        <v/>
      </c>
      <c r="D3969" s="7" t="str">
        <f>IF('Payments Export'!I3973="","",'Payments Export'!I3973)</f>
        <v/>
      </c>
      <c r="E3969" s="7" t="str">
        <f t="shared" ref="E3969:E4032" si="124">LEFT(D3969,66)</f>
        <v/>
      </c>
      <c r="F3969" s="7" t="str">
        <f>IF('Payments Export'!A3973="","",'Payments Export'!N3973)</f>
        <v/>
      </c>
      <c r="G3969" s="7" t="str">
        <f>IF('Payments Export'!A3973="","",'Payments Export'!O3973)</f>
        <v/>
      </c>
      <c r="H3969" s="7" t="str">
        <f>IF('Payments Export'!B3973="","",G3969-F3969)</f>
        <v/>
      </c>
      <c r="I3969" s="3" t="str">
        <f>IF(C3969&lt;&gt;"",_xlfn.XLOOKUP(IFERROR(VALUE(C3969),C3969),'Items database'!A:A,'Items database'!B:B),(_xlfn.XLOOKUP(LEFT(E3969,3),Services,Services,"")))</f>
        <v/>
      </c>
      <c r="J3969" s="3" t="str">
        <f t="shared" ref="J3969:J4032" si="125">IF(ISNUMBER(F3969)=TRUE,IF(F3969=0,"","GST"),"")</f>
        <v/>
      </c>
    </row>
    <row r="3970" spans="1:10" x14ac:dyDescent="0.35">
      <c r="A3970" s="7" t="str">
        <f>IF('Payments Export'!A3974="","",'Payments Export'!A3974)</f>
        <v/>
      </c>
      <c r="B3970" s="7" t="str">
        <f>IF('Payments Export'!A3974="","",'Payments Export'!B3974)</f>
        <v/>
      </c>
      <c r="C3970" s="7" t="str">
        <f>IF(IFERROR(VALUE('Payments Export'!H3974),'Payments Export'!H3974)&lt;&gt;0,IFERROR(VALUE('Payments Export'!H3974),'Payments Export'!H3974),"")</f>
        <v/>
      </c>
      <c r="D3970" s="7" t="str">
        <f>IF('Payments Export'!I3974="","",'Payments Export'!I3974)</f>
        <v/>
      </c>
      <c r="E3970" s="7" t="str">
        <f t="shared" si="124"/>
        <v/>
      </c>
      <c r="F3970" s="7" t="str">
        <f>IF('Payments Export'!A3974="","",'Payments Export'!N3974)</f>
        <v/>
      </c>
      <c r="G3970" s="7" t="str">
        <f>IF('Payments Export'!A3974="","",'Payments Export'!O3974)</f>
        <v/>
      </c>
      <c r="H3970" s="7" t="str">
        <f>IF('Payments Export'!B3974="","",G3970-F3970)</f>
        <v/>
      </c>
      <c r="I3970" s="3" t="str">
        <f>IF(C3970&lt;&gt;"",_xlfn.XLOOKUP(IFERROR(VALUE(C3970),C3970),'Items database'!A:A,'Items database'!B:B),(_xlfn.XLOOKUP(LEFT(E3970,3),Services,Services,"")))</f>
        <v/>
      </c>
      <c r="J3970" s="3" t="str">
        <f t="shared" si="125"/>
        <v/>
      </c>
    </row>
    <row r="3971" spans="1:10" x14ac:dyDescent="0.35">
      <c r="A3971" s="7" t="str">
        <f>IF('Payments Export'!A3975="","",'Payments Export'!A3975)</f>
        <v/>
      </c>
      <c r="B3971" s="7" t="str">
        <f>IF('Payments Export'!A3975="","",'Payments Export'!B3975)</f>
        <v/>
      </c>
      <c r="C3971" s="7" t="str">
        <f>IF(IFERROR(VALUE('Payments Export'!H3975),'Payments Export'!H3975)&lt;&gt;0,IFERROR(VALUE('Payments Export'!H3975),'Payments Export'!H3975),"")</f>
        <v/>
      </c>
      <c r="D3971" s="7" t="str">
        <f>IF('Payments Export'!I3975="","",'Payments Export'!I3975)</f>
        <v/>
      </c>
      <c r="E3971" s="7" t="str">
        <f t="shared" si="124"/>
        <v/>
      </c>
      <c r="F3971" s="7" t="str">
        <f>IF('Payments Export'!A3975="","",'Payments Export'!N3975)</f>
        <v/>
      </c>
      <c r="G3971" s="7" t="str">
        <f>IF('Payments Export'!A3975="","",'Payments Export'!O3975)</f>
        <v/>
      </c>
      <c r="H3971" s="7" t="str">
        <f>IF('Payments Export'!B3975="","",G3971-F3971)</f>
        <v/>
      </c>
      <c r="I3971" s="3" t="str">
        <f>IF(C3971&lt;&gt;"",_xlfn.XLOOKUP(IFERROR(VALUE(C3971),C3971),'Items database'!A:A,'Items database'!B:B),(_xlfn.XLOOKUP(LEFT(E3971,3),Services,Services,"")))</f>
        <v/>
      </c>
      <c r="J3971" s="3" t="str">
        <f t="shared" si="125"/>
        <v/>
      </c>
    </row>
    <row r="3972" spans="1:10" x14ac:dyDescent="0.35">
      <c r="A3972" s="7" t="str">
        <f>IF('Payments Export'!A3976="","",'Payments Export'!A3976)</f>
        <v/>
      </c>
      <c r="B3972" s="7" t="str">
        <f>IF('Payments Export'!A3976="","",'Payments Export'!B3976)</f>
        <v/>
      </c>
      <c r="C3972" s="7" t="str">
        <f>IF(IFERROR(VALUE('Payments Export'!H3976),'Payments Export'!H3976)&lt;&gt;0,IFERROR(VALUE('Payments Export'!H3976),'Payments Export'!H3976),"")</f>
        <v/>
      </c>
      <c r="D3972" s="7" t="str">
        <f>IF('Payments Export'!I3976="","",'Payments Export'!I3976)</f>
        <v/>
      </c>
      <c r="E3972" s="7" t="str">
        <f t="shared" si="124"/>
        <v/>
      </c>
      <c r="F3972" s="7" t="str">
        <f>IF('Payments Export'!A3976="","",'Payments Export'!N3976)</f>
        <v/>
      </c>
      <c r="G3972" s="7" t="str">
        <f>IF('Payments Export'!A3976="","",'Payments Export'!O3976)</f>
        <v/>
      </c>
      <c r="H3972" s="7" t="str">
        <f>IF('Payments Export'!B3976="","",G3972-F3972)</f>
        <v/>
      </c>
      <c r="I3972" s="3" t="str">
        <f>IF(C3972&lt;&gt;"",_xlfn.XLOOKUP(IFERROR(VALUE(C3972),C3972),'Items database'!A:A,'Items database'!B:B),(_xlfn.XLOOKUP(LEFT(E3972,3),Services,Services,"")))</f>
        <v/>
      </c>
      <c r="J3972" s="3" t="str">
        <f t="shared" si="125"/>
        <v/>
      </c>
    </row>
    <row r="3973" spans="1:10" x14ac:dyDescent="0.35">
      <c r="A3973" s="7" t="str">
        <f>IF('Payments Export'!A3977="","",'Payments Export'!A3977)</f>
        <v/>
      </c>
      <c r="B3973" s="7" t="str">
        <f>IF('Payments Export'!A3977="","",'Payments Export'!B3977)</f>
        <v/>
      </c>
      <c r="C3973" s="7" t="str">
        <f>IF(IFERROR(VALUE('Payments Export'!H3977),'Payments Export'!H3977)&lt;&gt;0,IFERROR(VALUE('Payments Export'!H3977),'Payments Export'!H3977),"")</f>
        <v/>
      </c>
      <c r="D3973" s="7" t="str">
        <f>IF('Payments Export'!I3977="","",'Payments Export'!I3977)</f>
        <v/>
      </c>
      <c r="E3973" s="7" t="str">
        <f t="shared" si="124"/>
        <v/>
      </c>
      <c r="F3973" s="7" t="str">
        <f>IF('Payments Export'!A3977="","",'Payments Export'!N3977)</f>
        <v/>
      </c>
      <c r="G3973" s="7" t="str">
        <f>IF('Payments Export'!A3977="","",'Payments Export'!O3977)</f>
        <v/>
      </c>
      <c r="H3973" s="7" t="str">
        <f>IF('Payments Export'!B3977="","",G3973-F3973)</f>
        <v/>
      </c>
      <c r="I3973" s="3" t="str">
        <f>IF(C3973&lt;&gt;"",_xlfn.XLOOKUP(IFERROR(VALUE(C3973),C3973),'Items database'!A:A,'Items database'!B:B),(_xlfn.XLOOKUP(LEFT(E3973,3),Services,Services,"")))</f>
        <v/>
      </c>
      <c r="J3973" s="3" t="str">
        <f t="shared" si="125"/>
        <v/>
      </c>
    </row>
    <row r="3974" spans="1:10" x14ac:dyDescent="0.35">
      <c r="A3974" s="7" t="str">
        <f>IF('Payments Export'!A3978="","",'Payments Export'!A3978)</f>
        <v/>
      </c>
      <c r="B3974" s="7" t="str">
        <f>IF('Payments Export'!A3978="","",'Payments Export'!B3978)</f>
        <v/>
      </c>
      <c r="C3974" s="7" t="str">
        <f>IF(IFERROR(VALUE('Payments Export'!H3978),'Payments Export'!H3978)&lt;&gt;0,IFERROR(VALUE('Payments Export'!H3978),'Payments Export'!H3978),"")</f>
        <v/>
      </c>
      <c r="D3974" s="7" t="str">
        <f>IF('Payments Export'!I3978="","",'Payments Export'!I3978)</f>
        <v/>
      </c>
      <c r="E3974" s="7" t="str">
        <f t="shared" si="124"/>
        <v/>
      </c>
      <c r="F3974" s="7" t="str">
        <f>IF('Payments Export'!A3978="","",'Payments Export'!N3978)</f>
        <v/>
      </c>
      <c r="G3974" s="7" t="str">
        <f>IF('Payments Export'!A3978="","",'Payments Export'!O3978)</f>
        <v/>
      </c>
      <c r="H3974" s="7" t="str">
        <f>IF('Payments Export'!B3978="","",G3974-F3974)</f>
        <v/>
      </c>
      <c r="I3974" s="3" t="str">
        <f>IF(C3974&lt;&gt;"",_xlfn.XLOOKUP(IFERROR(VALUE(C3974),C3974),'Items database'!A:A,'Items database'!B:B),(_xlfn.XLOOKUP(LEFT(E3974,3),Services,Services,"")))</f>
        <v/>
      </c>
      <c r="J3974" s="3" t="str">
        <f t="shared" si="125"/>
        <v/>
      </c>
    </row>
    <row r="3975" spans="1:10" x14ac:dyDescent="0.35">
      <c r="A3975" s="7" t="str">
        <f>IF('Payments Export'!A3979="","",'Payments Export'!A3979)</f>
        <v/>
      </c>
      <c r="B3975" s="7" t="str">
        <f>IF('Payments Export'!A3979="","",'Payments Export'!B3979)</f>
        <v/>
      </c>
      <c r="C3975" s="7" t="str">
        <f>IF(IFERROR(VALUE('Payments Export'!H3979),'Payments Export'!H3979)&lt;&gt;0,IFERROR(VALUE('Payments Export'!H3979),'Payments Export'!H3979),"")</f>
        <v/>
      </c>
      <c r="D3975" s="7" t="str">
        <f>IF('Payments Export'!I3979="","",'Payments Export'!I3979)</f>
        <v/>
      </c>
      <c r="E3975" s="7" t="str">
        <f t="shared" si="124"/>
        <v/>
      </c>
      <c r="F3975" s="7" t="str">
        <f>IF('Payments Export'!A3979="","",'Payments Export'!N3979)</f>
        <v/>
      </c>
      <c r="G3975" s="7" t="str">
        <f>IF('Payments Export'!A3979="","",'Payments Export'!O3979)</f>
        <v/>
      </c>
      <c r="H3975" s="7" t="str">
        <f>IF('Payments Export'!B3979="","",G3975-F3975)</f>
        <v/>
      </c>
      <c r="I3975" s="3" t="str">
        <f>IF(C3975&lt;&gt;"",_xlfn.XLOOKUP(IFERROR(VALUE(C3975),C3975),'Items database'!A:A,'Items database'!B:B),(_xlfn.XLOOKUP(LEFT(E3975,3),Services,Services,"")))</f>
        <v/>
      </c>
      <c r="J3975" s="3" t="str">
        <f t="shared" si="125"/>
        <v/>
      </c>
    </row>
    <row r="3976" spans="1:10" x14ac:dyDescent="0.35">
      <c r="A3976" s="7" t="str">
        <f>IF('Payments Export'!A3980="","",'Payments Export'!A3980)</f>
        <v/>
      </c>
      <c r="B3976" s="7" t="str">
        <f>IF('Payments Export'!A3980="","",'Payments Export'!B3980)</f>
        <v/>
      </c>
      <c r="C3976" s="7" t="str">
        <f>IF(IFERROR(VALUE('Payments Export'!H3980),'Payments Export'!H3980)&lt;&gt;0,IFERROR(VALUE('Payments Export'!H3980),'Payments Export'!H3980),"")</f>
        <v/>
      </c>
      <c r="D3976" s="7" t="str">
        <f>IF('Payments Export'!I3980="","",'Payments Export'!I3980)</f>
        <v/>
      </c>
      <c r="E3976" s="7" t="str">
        <f t="shared" si="124"/>
        <v/>
      </c>
      <c r="F3976" s="7" t="str">
        <f>IF('Payments Export'!A3980="","",'Payments Export'!N3980)</f>
        <v/>
      </c>
      <c r="G3976" s="7" t="str">
        <f>IF('Payments Export'!A3980="","",'Payments Export'!O3980)</f>
        <v/>
      </c>
      <c r="H3976" s="7" t="str">
        <f>IF('Payments Export'!B3980="","",G3976-F3976)</f>
        <v/>
      </c>
      <c r="I3976" s="3" t="str">
        <f>IF(C3976&lt;&gt;"",_xlfn.XLOOKUP(IFERROR(VALUE(C3976),C3976),'Items database'!A:A,'Items database'!B:B),(_xlfn.XLOOKUP(LEFT(E3976,3),Services,Services,"")))</f>
        <v/>
      </c>
      <c r="J3976" s="3" t="str">
        <f t="shared" si="125"/>
        <v/>
      </c>
    </row>
    <row r="3977" spans="1:10" x14ac:dyDescent="0.35">
      <c r="A3977" s="7" t="str">
        <f>IF('Payments Export'!A3981="","",'Payments Export'!A3981)</f>
        <v/>
      </c>
      <c r="B3977" s="7" t="str">
        <f>IF('Payments Export'!A3981="","",'Payments Export'!B3981)</f>
        <v/>
      </c>
      <c r="C3977" s="7" t="str">
        <f>IF(IFERROR(VALUE('Payments Export'!H3981),'Payments Export'!H3981)&lt;&gt;0,IFERROR(VALUE('Payments Export'!H3981),'Payments Export'!H3981),"")</f>
        <v/>
      </c>
      <c r="D3977" s="7" t="str">
        <f>IF('Payments Export'!I3981="","",'Payments Export'!I3981)</f>
        <v/>
      </c>
      <c r="E3977" s="7" t="str">
        <f t="shared" si="124"/>
        <v/>
      </c>
      <c r="F3977" s="7" t="str">
        <f>IF('Payments Export'!A3981="","",'Payments Export'!N3981)</f>
        <v/>
      </c>
      <c r="G3977" s="7" t="str">
        <f>IF('Payments Export'!A3981="","",'Payments Export'!O3981)</f>
        <v/>
      </c>
      <c r="H3977" s="7" t="str">
        <f>IF('Payments Export'!B3981="","",G3977-F3977)</f>
        <v/>
      </c>
      <c r="I3977" s="3" t="str">
        <f>IF(C3977&lt;&gt;"",_xlfn.XLOOKUP(IFERROR(VALUE(C3977),C3977),'Items database'!A:A,'Items database'!B:B),(_xlfn.XLOOKUP(LEFT(E3977,3),Services,Services,"")))</f>
        <v/>
      </c>
      <c r="J3977" s="3" t="str">
        <f t="shared" si="125"/>
        <v/>
      </c>
    </row>
    <row r="3978" spans="1:10" x14ac:dyDescent="0.35">
      <c r="A3978" s="7" t="str">
        <f>IF('Payments Export'!A3982="","",'Payments Export'!A3982)</f>
        <v/>
      </c>
      <c r="B3978" s="7" t="str">
        <f>IF('Payments Export'!A3982="","",'Payments Export'!B3982)</f>
        <v/>
      </c>
      <c r="C3978" s="7" t="str">
        <f>IF(IFERROR(VALUE('Payments Export'!H3982),'Payments Export'!H3982)&lt;&gt;0,IFERROR(VALUE('Payments Export'!H3982),'Payments Export'!H3982),"")</f>
        <v/>
      </c>
      <c r="D3978" s="7" t="str">
        <f>IF('Payments Export'!I3982="","",'Payments Export'!I3982)</f>
        <v/>
      </c>
      <c r="E3978" s="7" t="str">
        <f t="shared" si="124"/>
        <v/>
      </c>
      <c r="F3978" s="7" t="str">
        <f>IF('Payments Export'!A3982="","",'Payments Export'!N3982)</f>
        <v/>
      </c>
      <c r="G3978" s="7" t="str">
        <f>IF('Payments Export'!A3982="","",'Payments Export'!O3982)</f>
        <v/>
      </c>
      <c r="H3978" s="7" t="str">
        <f>IF('Payments Export'!B3982="","",G3978-F3978)</f>
        <v/>
      </c>
      <c r="I3978" s="3" t="str">
        <f>IF(C3978&lt;&gt;"",_xlfn.XLOOKUP(IFERROR(VALUE(C3978),C3978),'Items database'!A:A,'Items database'!B:B),(_xlfn.XLOOKUP(LEFT(E3978,3),Services,Services,"")))</f>
        <v/>
      </c>
      <c r="J3978" s="3" t="str">
        <f t="shared" si="125"/>
        <v/>
      </c>
    </row>
    <row r="3979" spans="1:10" x14ac:dyDescent="0.35">
      <c r="A3979" s="7" t="str">
        <f>IF('Payments Export'!A3983="","",'Payments Export'!A3983)</f>
        <v/>
      </c>
      <c r="B3979" s="7" t="str">
        <f>IF('Payments Export'!A3983="","",'Payments Export'!B3983)</f>
        <v/>
      </c>
      <c r="C3979" s="7" t="str">
        <f>IF(IFERROR(VALUE('Payments Export'!H3983),'Payments Export'!H3983)&lt;&gt;0,IFERROR(VALUE('Payments Export'!H3983),'Payments Export'!H3983),"")</f>
        <v/>
      </c>
      <c r="D3979" s="7" t="str">
        <f>IF('Payments Export'!I3983="","",'Payments Export'!I3983)</f>
        <v/>
      </c>
      <c r="E3979" s="7" t="str">
        <f t="shared" si="124"/>
        <v/>
      </c>
      <c r="F3979" s="7" t="str">
        <f>IF('Payments Export'!A3983="","",'Payments Export'!N3983)</f>
        <v/>
      </c>
      <c r="G3979" s="7" t="str">
        <f>IF('Payments Export'!A3983="","",'Payments Export'!O3983)</f>
        <v/>
      </c>
      <c r="H3979" s="7" t="str">
        <f>IF('Payments Export'!B3983="","",G3979-F3979)</f>
        <v/>
      </c>
      <c r="I3979" s="3" t="str">
        <f>IF(C3979&lt;&gt;"",_xlfn.XLOOKUP(IFERROR(VALUE(C3979),C3979),'Items database'!A:A,'Items database'!B:B),(_xlfn.XLOOKUP(LEFT(E3979,3),Services,Services,"")))</f>
        <v/>
      </c>
      <c r="J3979" s="3" t="str">
        <f t="shared" si="125"/>
        <v/>
      </c>
    </row>
    <row r="3980" spans="1:10" x14ac:dyDescent="0.35">
      <c r="A3980" s="7" t="str">
        <f>IF('Payments Export'!A3984="","",'Payments Export'!A3984)</f>
        <v/>
      </c>
      <c r="B3980" s="7" t="str">
        <f>IF('Payments Export'!A3984="","",'Payments Export'!B3984)</f>
        <v/>
      </c>
      <c r="C3980" s="7" t="str">
        <f>IF(IFERROR(VALUE('Payments Export'!H3984),'Payments Export'!H3984)&lt;&gt;0,IFERROR(VALUE('Payments Export'!H3984),'Payments Export'!H3984),"")</f>
        <v/>
      </c>
      <c r="D3980" s="7" t="str">
        <f>IF('Payments Export'!I3984="","",'Payments Export'!I3984)</f>
        <v/>
      </c>
      <c r="E3980" s="7" t="str">
        <f t="shared" si="124"/>
        <v/>
      </c>
      <c r="F3980" s="7" t="str">
        <f>IF('Payments Export'!A3984="","",'Payments Export'!N3984)</f>
        <v/>
      </c>
      <c r="G3980" s="7" t="str">
        <f>IF('Payments Export'!A3984="","",'Payments Export'!O3984)</f>
        <v/>
      </c>
      <c r="H3980" s="7" t="str">
        <f>IF('Payments Export'!B3984="","",G3980-F3980)</f>
        <v/>
      </c>
      <c r="I3980" s="3" t="str">
        <f>IF(C3980&lt;&gt;"",_xlfn.XLOOKUP(IFERROR(VALUE(C3980),C3980),'Items database'!A:A,'Items database'!B:B),(_xlfn.XLOOKUP(LEFT(E3980,3),Services,Services,"")))</f>
        <v/>
      </c>
      <c r="J3980" s="3" t="str">
        <f t="shared" si="125"/>
        <v/>
      </c>
    </row>
    <row r="3981" spans="1:10" x14ac:dyDescent="0.35">
      <c r="A3981" s="7" t="str">
        <f>IF('Payments Export'!A3985="","",'Payments Export'!A3985)</f>
        <v/>
      </c>
      <c r="B3981" s="7" t="str">
        <f>IF('Payments Export'!A3985="","",'Payments Export'!B3985)</f>
        <v/>
      </c>
      <c r="C3981" s="7" t="str">
        <f>IF(IFERROR(VALUE('Payments Export'!H3985),'Payments Export'!H3985)&lt;&gt;0,IFERROR(VALUE('Payments Export'!H3985),'Payments Export'!H3985),"")</f>
        <v/>
      </c>
      <c r="D3981" s="7" t="str">
        <f>IF('Payments Export'!I3985="","",'Payments Export'!I3985)</f>
        <v/>
      </c>
      <c r="E3981" s="7" t="str">
        <f t="shared" si="124"/>
        <v/>
      </c>
      <c r="F3981" s="7" t="str">
        <f>IF('Payments Export'!A3985="","",'Payments Export'!N3985)</f>
        <v/>
      </c>
      <c r="G3981" s="7" t="str">
        <f>IF('Payments Export'!A3985="","",'Payments Export'!O3985)</f>
        <v/>
      </c>
      <c r="H3981" s="7" t="str">
        <f>IF('Payments Export'!B3985="","",G3981-F3981)</f>
        <v/>
      </c>
      <c r="I3981" s="3" t="str">
        <f>IF(C3981&lt;&gt;"",_xlfn.XLOOKUP(IFERROR(VALUE(C3981),C3981),'Items database'!A:A,'Items database'!B:B),(_xlfn.XLOOKUP(LEFT(E3981,3),Services,Services,"")))</f>
        <v/>
      </c>
      <c r="J3981" s="3" t="str">
        <f t="shared" si="125"/>
        <v/>
      </c>
    </row>
    <row r="3982" spans="1:10" x14ac:dyDescent="0.35">
      <c r="A3982" s="7" t="str">
        <f>IF('Payments Export'!A3986="","",'Payments Export'!A3986)</f>
        <v/>
      </c>
      <c r="B3982" s="7" t="str">
        <f>IF('Payments Export'!A3986="","",'Payments Export'!B3986)</f>
        <v/>
      </c>
      <c r="C3982" s="7" t="str">
        <f>IF(IFERROR(VALUE('Payments Export'!H3986),'Payments Export'!H3986)&lt;&gt;0,IFERROR(VALUE('Payments Export'!H3986),'Payments Export'!H3986),"")</f>
        <v/>
      </c>
      <c r="D3982" s="7" t="str">
        <f>IF('Payments Export'!I3986="","",'Payments Export'!I3986)</f>
        <v/>
      </c>
      <c r="E3982" s="7" t="str">
        <f t="shared" si="124"/>
        <v/>
      </c>
      <c r="F3982" s="7" t="str">
        <f>IF('Payments Export'!A3986="","",'Payments Export'!N3986)</f>
        <v/>
      </c>
      <c r="G3982" s="7" t="str">
        <f>IF('Payments Export'!A3986="","",'Payments Export'!O3986)</f>
        <v/>
      </c>
      <c r="H3982" s="7" t="str">
        <f>IF('Payments Export'!B3986="","",G3982-F3982)</f>
        <v/>
      </c>
      <c r="I3982" s="3" t="str">
        <f>IF(C3982&lt;&gt;"",_xlfn.XLOOKUP(IFERROR(VALUE(C3982),C3982),'Items database'!A:A,'Items database'!B:B),(_xlfn.XLOOKUP(LEFT(E3982,3),Services,Services,"")))</f>
        <v/>
      </c>
      <c r="J3982" s="3" t="str">
        <f t="shared" si="125"/>
        <v/>
      </c>
    </row>
    <row r="3983" spans="1:10" x14ac:dyDescent="0.35">
      <c r="A3983" s="7" t="str">
        <f>IF('Payments Export'!A3987="","",'Payments Export'!A3987)</f>
        <v/>
      </c>
      <c r="B3983" s="7" t="str">
        <f>IF('Payments Export'!A3987="","",'Payments Export'!B3987)</f>
        <v/>
      </c>
      <c r="C3983" s="7" t="str">
        <f>IF(IFERROR(VALUE('Payments Export'!H3987),'Payments Export'!H3987)&lt;&gt;0,IFERROR(VALUE('Payments Export'!H3987),'Payments Export'!H3987),"")</f>
        <v/>
      </c>
      <c r="D3983" s="7" t="str">
        <f>IF('Payments Export'!I3987="","",'Payments Export'!I3987)</f>
        <v/>
      </c>
      <c r="E3983" s="7" t="str">
        <f t="shared" si="124"/>
        <v/>
      </c>
      <c r="F3983" s="7" t="str">
        <f>IF('Payments Export'!A3987="","",'Payments Export'!N3987)</f>
        <v/>
      </c>
      <c r="G3983" s="7" t="str">
        <f>IF('Payments Export'!A3987="","",'Payments Export'!O3987)</f>
        <v/>
      </c>
      <c r="H3983" s="7" t="str">
        <f>IF('Payments Export'!B3987="","",G3983-F3983)</f>
        <v/>
      </c>
      <c r="I3983" s="3" t="str">
        <f>IF(C3983&lt;&gt;"",_xlfn.XLOOKUP(IFERROR(VALUE(C3983),C3983),'Items database'!A:A,'Items database'!B:B),(_xlfn.XLOOKUP(LEFT(E3983,3),Services,Services,"")))</f>
        <v/>
      </c>
      <c r="J3983" s="3" t="str">
        <f t="shared" si="125"/>
        <v/>
      </c>
    </row>
    <row r="3984" spans="1:10" x14ac:dyDescent="0.35">
      <c r="A3984" s="7" t="str">
        <f>IF('Payments Export'!A3988="","",'Payments Export'!A3988)</f>
        <v/>
      </c>
      <c r="B3984" s="7" t="str">
        <f>IF('Payments Export'!A3988="","",'Payments Export'!B3988)</f>
        <v/>
      </c>
      <c r="C3984" s="7" t="str">
        <f>IF(IFERROR(VALUE('Payments Export'!H3988),'Payments Export'!H3988)&lt;&gt;0,IFERROR(VALUE('Payments Export'!H3988),'Payments Export'!H3988),"")</f>
        <v/>
      </c>
      <c r="D3984" s="7" t="str">
        <f>IF('Payments Export'!I3988="","",'Payments Export'!I3988)</f>
        <v/>
      </c>
      <c r="E3984" s="7" t="str">
        <f t="shared" si="124"/>
        <v/>
      </c>
      <c r="F3984" s="7" t="str">
        <f>IF('Payments Export'!A3988="","",'Payments Export'!N3988)</f>
        <v/>
      </c>
      <c r="G3984" s="7" t="str">
        <f>IF('Payments Export'!A3988="","",'Payments Export'!O3988)</f>
        <v/>
      </c>
      <c r="H3984" s="7" t="str">
        <f>IF('Payments Export'!B3988="","",G3984-F3984)</f>
        <v/>
      </c>
      <c r="I3984" s="3" t="str">
        <f>IF(C3984&lt;&gt;"",_xlfn.XLOOKUP(IFERROR(VALUE(C3984),C3984),'Items database'!A:A,'Items database'!B:B),(_xlfn.XLOOKUP(LEFT(E3984,3),Services,Services,"")))</f>
        <v/>
      </c>
      <c r="J3984" s="3" t="str">
        <f t="shared" si="125"/>
        <v/>
      </c>
    </row>
    <row r="3985" spans="1:10" x14ac:dyDescent="0.35">
      <c r="A3985" s="7" t="str">
        <f>IF('Payments Export'!A3989="","",'Payments Export'!A3989)</f>
        <v/>
      </c>
      <c r="B3985" s="7" t="str">
        <f>IF('Payments Export'!A3989="","",'Payments Export'!B3989)</f>
        <v/>
      </c>
      <c r="C3985" s="7" t="str">
        <f>IF(IFERROR(VALUE('Payments Export'!H3989),'Payments Export'!H3989)&lt;&gt;0,IFERROR(VALUE('Payments Export'!H3989),'Payments Export'!H3989),"")</f>
        <v/>
      </c>
      <c r="D3985" s="7" t="str">
        <f>IF('Payments Export'!I3989="","",'Payments Export'!I3989)</f>
        <v/>
      </c>
      <c r="E3985" s="7" t="str">
        <f t="shared" si="124"/>
        <v/>
      </c>
      <c r="F3985" s="7" t="str">
        <f>IF('Payments Export'!A3989="","",'Payments Export'!N3989)</f>
        <v/>
      </c>
      <c r="G3985" s="7" t="str">
        <f>IF('Payments Export'!A3989="","",'Payments Export'!O3989)</f>
        <v/>
      </c>
      <c r="H3985" s="7" t="str">
        <f>IF('Payments Export'!B3989="","",G3985-F3985)</f>
        <v/>
      </c>
      <c r="I3985" s="3" t="str">
        <f>IF(C3985&lt;&gt;"",_xlfn.XLOOKUP(IFERROR(VALUE(C3985),C3985),'Items database'!A:A,'Items database'!B:B),(_xlfn.XLOOKUP(LEFT(E3985,3),Services,Services,"")))</f>
        <v/>
      </c>
      <c r="J3985" s="3" t="str">
        <f t="shared" si="125"/>
        <v/>
      </c>
    </row>
    <row r="3986" spans="1:10" x14ac:dyDescent="0.35">
      <c r="A3986" s="7" t="str">
        <f>IF('Payments Export'!A3990="","",'Payments Export'!A3990)</f>
        <v/>
      </c>
      <c r="B3986" s="7" t="str">
        <f>IF('Payments Export'!A3990="","",'Payments Export'!B3990)</f>
        <v/>
      </c>
      <c r="C3986" s="7" t="str">
        <f>IF(IFERROR(VALUE('Payments Export'!H3990),'Payments Export'!H3990)&lt;&gt;0,IFERROR(VALUE('Payments Export'!H3990),'Payments Export'!H3990),"")</f>
        <v/>
      </c>
      <c r="D3986" s="7" t="str">
        <f>IF('Payments Export'!I3990="","",'Payments Export'!I3990)</f>
        <v/>
      </c>
      <c r="E3986" s="7" t="str">
        <f t="shared" si="124"/>
        <v/>
      </c>
      <c r="F3986" s="7" t="str">
        <f>IF('Payments Export'!A3990="","",'Payments Export'!N3990)</f>
        <v/>
      </c>
      <c r="G3986" s="7" t="str">
        <f>IF('Payments Export'!A3990="","",'Payments Export'!O3990)</f>
        <v/>
      </c>
      <c r="H3986" s="7" t="str">
        <f>IF('Payments Export'!B3990="","",G3986-F3986)</f>
        <v/>
      </c>
      <c r="I3986" s="3" t="str">
        <f>IF(C3986&lt;&gt;"",_xlfn.XLOOKUP(IFERROR(VALUE(C3986),C3986),'Items database'!A:A,'Items database'!B:B),(_xlfn.XLOOKUP(LEFT(E3986,3),Services,Services,"")))</f>
        <v/>
      </c>
      <c r="J3986" s="3" t="str">
        <f t="shared" si="125"/>
        <v/>
      </c>
    </row>
    <row r="3987" spans="1:10" x14ac:dyDescent="0.35">
      <c r="A3987" s="7" t="str">
        <f>IF('Payments Export'!A3991="","",'Payments Export'!A3991)</f>
        <v/>
      </c>
      <c r="B3987" s="7" t="str">
        <f>IF('Payments Export'!A3991="","",'Payments Export'!B3991)</f>
        <v/>
      </c>
      <c r="C3987" s="7" t="str">
        <f>IF(IFERROR(VALUE('Payments Export'!H3991),'Payments Export'!H3991)&lt;&gt;0,IFERROR(VALUE('Payments Export'!H3991),'Payments Export'!H3991),"")</f>
        <v/>
      </c>
      <c r="D3987" s="7" t="str">
        <f>IF('Payments Export'!I3991="","",'Payments Export'!I3991)</f>
        <v/>
      </c>
      <c r="E3987" s="7" t="str">
        <f t="shared" si="124"/>
        <v/>
      </c>
      <c r="F3987" s="7" t="str">
        <f>IF('Payments Export'!A3991="","",'Payments Export'!N3991)</f>
        <v/>
      </c>
      <c r="G3987" s="7" t="str">
        <f>IF('Payments Export'!A3991="","",'Payments Export'!O3991)</f>
        <v/>
      </c>
      <c r="H3987" s="7" t="str">
        <f>IF('Payments Export'!B3991="","",G3987-F3987)</f>
        <v/>
      </c>
      <c r="I3987" s="3" t="str">
        <f>IF(C3987&lt;&gt;"",_xlfn.XLOOKUP(IFERROR(VALUE(C3987),C3987),'Items database'!A:A,'Items database'!B:B),(_xlfn.XLOOKUP(LEFT(E3987,3),Services,Services,"")))</f>
        <v/>
      </c>
      <c r="J3987" s="3" t="str">
        <f t="shared" si="125"/>
        <v/>
      </c>
    </row>
    <row r="3988" spans="1:10" x14ac:dyDescent="0.35">
      <c r="A3988" s="7" t="str">
        <f>IF('Payments Export'!A3992="","",'Payments Export'!A3992)</f>
        <v/>
      </c>
      <c r="B3988" s="7" t="str">
        <f>IF('Payments Export'!A3992="","",'Payments Export'!B3992)</f>
        <v/>
      </c>
      <c r="C3988" s="7" t="str">
        <f>IF(IFERROR(VALUE('Payments Export'!H3992),'Payments Export'!H3992)&lt;&gt;0,IFERROR(VALUE('Payments Export'!H3992),'Payments Export'!H3992),"")</f>
        <v/>
      </c>
      <c r="D3988" s="7" t="str">
        <f>IF('Payments Export'!I3992="","",'Payments Export'!I3992)</f>
        <v/>
      </c>
      <c r="E3988" s="7" t="str">
        <f t="shared" si="124"/>
        <v/>
      </c>
      <c r="F3988" s="7" t="str">
        <f>IF('Payments Export'!A3992="","",'Payments Export'!N3992)</f>
        <v/>
      </c>
      <c r="G3988" s="7" t="str">
        <f>IF('Payments Export'!A3992="","",'Payments Export'!O3992)</f>
        <v/>
      </c>
      <c r="H3988" s="7" t="str">
        <f>IF('Payments Export'!B3992="","",G3988-F3988)</f>
        <v/>
      </c>
      <c r="I3988" s="3" t="str">
        <f>IF(C3988&lt;&gt;"",_xlfn.XLOOKUP(IFERROR(VALUE(C3988),C3988),'Items database'!A:A,'Items database'!B:B),(_xlfn.XLOOKUP(LEFT(E3988,3),Services,Services,"")))</f>
        <v/>
      </c>
      <c r="J3988" s="3" t="str">
        <f t="shared" si="125"/>
        <v/>
      </c>
    </row>
    <row r="3989" spans="1:10" x14ac:dyDescent="0.35">
      <c r="A3989" s="7" t="str">
        <f>IF('Payments Export'!A3993="","",'Payments Export'!A3993)</f>
        <v/>
      </c>
      <c r="B3989" s="7" t="str">
        <f>IF('Payments Export'!A3993="","",'Payments Export'!B3993)</f>
        <v/>
      </c>
      <c r="C3989" s="7" t="str">
        <f>IF(IFERROR(VALUE('Payments Export'!H3993),'Payments Export'!H3993)&lt;&gt;0,IFERROR(VALUE('Payments Export'!H3993),'Payments Export'!H3993),"")</f>
        <v/>
      </c>
      <c r="D3989" s="7" t="str">
        <f>IF('Payments Export'!I3993="","",'Payments Export'!I3993)</f>
        <v/>
      </c>
      <c r="E3989" s="7" t="str">
        <f t="shared" si="124"/>
        <v/>
      </c>
      <c r="F3989" s="7" t="str">
        <f>IF('Payments Export'!A3993="","",'Payments Export'!N3993)</f>
        <v/>
      </c>
      <c r="G3989" s="7" t="str">
        <f>IF('Payments Export'!A3993="","",'Payments Export'!O3993)</f>
        <v/>
      </c>
      <c r="H3989" s="7" t="str">
        <f>IF('Payments Export'!B3993="","",G3989-F3989)</f>
        <v/>
      </c>
      <c r="I3989" s="3" t="str">
        <f>IF(C3989&lt;&gt;"",_xlfn.XLOOKUP(IFERROR(VALUE(C3989),C3989),'Items database'!A:A,'Items database'!B:B),(_xlfn.XLOOKUP(LEFT(E3989,3),Services,Services,"")))</f>
        <v/>
      </c>
      <c r="J3989" s="3" t="str">
        <f t="shared" si="125"/>
        <v/>
      </c>
    </row>
    <row r="3990" spans="1:10" x14ac:dyDescent="0.35">
      <c r="A3990" s="7" t="str">
        <f>IF('Payments Export'!A3994="","",'Payments Export'!A3994)</f>
        <v/>
      </c>
      <c r="B3990" s="7" t="str">
        <f>IF('Payments Export'!A3994="","",'Payments Export'!B3994)</f>
        <v/>
      </c>
      <c r="C3990" s="7" t="str">
        <f>IF(IFERROR(VALUE('Payments Export'!H3994),'Payments Export'!H3994)&lt;&gt;0,IFERROR(VALUE('Payments Export'!H3994),'Payments Export'!H3994),"")</f>
        <v/>
      </c>
      <c r="D3990" s="7" t="str">
        <f>IF('Payments Export'!I3994="","",'Payments Export'!I3994)</f>
        <v/>
      </c>
      <c r="E3990" s="7" t="str">
        <f t="shared" si="124"/>
        <v/>
      </c>
      <c r="F3990" s="7" t="str">
        <f>IF('Payments Export'!A3994="","",'Payments Export'!N3994)</f>
        <v/>
      </c>
      <c r="G3990" s="7" t="str">
        <f>IF('Payments Export'!A3994="","",'Payments Export'!O3994)</f>
        <v/>
      </c>
      <c r="H3990" s="7" t="str">
        <f>IF('Payments Export'!B3994="","",G3990-F3990)</f>
        <v/>
      </c>
      <c r="I3990" s="3" t="str">
        <f>IF(C3990&lt;&gt;"",_xlfn.XLOOKUP(IFERROR(VALUE(C3990),C3990),'Items database'!A:A,'Items database'!B:B),(_xlfn.XLOOKUP(LEFT(E3990,3),Services,Services,"")))</f>
        <v/>
      </c>
      <c r="J3990" s="3" t="str">
        <f t="shared" si="125"/>
        <v/>
      </c>
    </row>
    <row r="3991" spans="1:10" x14ac:dyDescent="0.35">
      <c r="A3991" s="7" t="str">
        <f>IF('Payments Export'!A3995="","",'Payments Export'!A3995)</f>
        <v/>
      </c>
      <c r="B3991" s="7" t="str">
        <f>IF('Payments Export'!A3995="","",'Payments Export'!B3995)</f>
        <v/>
      </c>
      <c r="C3991" s="7" t="str">
        <f>IF(IFERROR(VALUE('Payments Export'!H3995),'Payments Export'!H3995)&lt;&gt;0,IFERROR(VALUE('Payments Export'!H3995),'Payments Export'!H3995),"")</f>
        <v/>
      </c>
      <c r="D3991" s="7" t="str">
        <f>IF('Payments Export'!I3995="","",'Payments Export'!I3995)</f>
        <v/>
      </c>
      <c r="E3991" s="7" t="str">
        <f t="shared" si="124"/>
        <v/>
      </c>
      <c r="F3991" s="7" t="str">
        <f>IF('Payments Export'!A3995="","",'Payments Export'!N3995)</f>
        <v/>
      </c>
      <c r="G3991" s="7" t="str">
        <f>IF('Payments Export'!A3995="","",'Payments Export'!O3995)</f>
        <v/>
      </c>
      <c r="H3991" s="7" t="str">
        <f>IF('Payments Export'!B3995="","",G3991-F3991)</f>
        <v/>
      </c>
      <c r="I3991" s="3" t="str">
        <f>IF(C3991&lt;&gt;"",_xlfn.XLOOKUP(IFERROR(VALUE(C3991),C3991),'Items database'!A:A,'Items database'!B:B),(_xlfn.XLOOKUP(LEFT(E3991,3),Services,Services,"")))</f>
        <v/>
      </c>
      <c r="J3991" s="3" t="str">
        <f t="shared" si="125"/>
        <v/>
      </c>
    </row>
    <row r="3992" spans="1:10" x14ac:dyDescent="0.35">
      <c r="A3992" s="7" t="str">
        <f>IF('Payments Export'!A3996="","",'Payments Export'!A3996)</f>
        <v/>
      </c>
      <c r="B3992" s="7" t="str">
        <f>IF('Payments Export'!A3996="","",'Payments Export'!B3996)</f>
        <v/>
      </c>
      <c r="C3992" s="7" t="str">
        <f>IF(IFERROR(VALUE('Payments Export'!H3996),'Payments Export'!H3996)&lt;&gt;0,IFERROR(VALUE('Payments Export'!H3996),'Payments Export'!H3996),"")</f>
        <v/>
      </c>
      <c r="D3992" s="7" t="str">
        <f>IF('Payments Export'!I3996="","",'Payments Export'!I3996)</f>
        <v/>
      </c>
      <c r="E3992" s="7" t="str">
        <f t="shared" si="124"/>
        <v/>
      </c>
      <c r="F3992" s="7" t="str">
        <f>IF('Payments Export'!A3996="","",'Payments Export'!N3996)</f>
        <v/>
      </c>
      <c r="G3992" s="7" t="str">
        <f>IF('Payments Export'!A3996="","",'Payments Export'!O3996)</f>
        <v/>
      </c>
      <c r="H3992" s="7" t="str">
        <f>IF('Payments Export'!B3996="","",G3992-F3992)</f>
        <v/>
      </c>
      <c r="I3992" s="3" t="str">
        <f>IF(C3992&lt;&gt;"",_xlfn.XLOOKUP(IFERROR(VALUE(C3992),C3992),'Items database'!A:A,'Items database'!B:B),(_xlfn.XLOOKUP(LEFT(E3992,3),Services,Services,"")))</f>
        <v/>
      </c>
      <c r="J3992" s="3" t="str">
        <f t="shared" si="125"/>
        <v/>
      </c>
    </row>
    <row r="3993" spans="1:10" x14ac:dyDescent="0.35">
      <c r="A3993" s="7" t="str">
        <f>IF('Payments Export'!A3997="","",'Payments Export'!A3997)</f>
        <v/>
      </c>
      <c r="B3993" s="7" t="str">
        <f>IF('Payments Export'!A3997="","",'Payments Export'!B3997)</f>
        <v/>
      </c>
      <c r="C3993" s="7" t="str">
        <f>IF(IFERROR(VALUE('Payments Export'!H3997),'Payments Export'!H3997)&lt;&gt;0,IFERROR(VALUE('Payments Export'!H3997),'Payments Export'!H3997),"")</f>
        <v/>
      </c>
      <c r="D3993" s="7" t="str">
        <f>IF('Payments Export'!I3997="","",'Payments Export'!I3997)</f>
        <v/>
      </c>
      <c r="E3993" s="7" t="str">
        <f t="shared" si="124"/>
        <v/>
      </c>
      <c r="F3993" s="7" t="str">
        <f>IF('Payments Export'!A3997="","",'Payments Export'!N3997)</f>
        <v/>
      </c>
      <c r="G3993" s="7" t="str">
        <f>IF('Payments Export'!A3997="","",'Payments Export'!O3997)</f>
        <v/>
      </c>
      <c r="H3993" s="7" t="str">
        <f>IF('Payments Export'!B3997="","",G3993-F3993)</f>
        <v/>
      </c>
      <c r="I3993" s="3" t="str">
        <f>IF(C3993&lt;&gt;"",_xlfn.XLOOKUP(IFERROR(VALUE(C3993),C3993),'Items database'!A:A,'Items database'!B:B),(_xlfn.XLOOKUP(LEFT(E3993,3),Services,Services,"")))</f>
        <v/>
      </c>
      <c r="J3993" s="3" t="str">
        <f t="shared" si="125"/>
        <v/>
      </c>
    </row>
    <row r="3994" spans="1:10" x14ac:dyDescent="0.35">
      <c r="A3994" s="7" t="str">
        <f>IF('Payments Export'!A3998="","",'Payments Export'!A3998)</f>
        <v/>
      </c>
      <c r="B3994" s="7" t="str">
        <f>IF('Payments Export'!A3998="","",'Payments Export'!B3998)</f>
        <v/>
      </c>
      <c r="C3994" s="7" t="str">
        <f>IF(IFERROR(VALUE('Payments Export'!H3998),'Payments Export'!H3998)&lt;&gt;0,IFERROR(VALUE('Payments Export'!H3998),'Payments Export'!H3998),"")</f>
        <v/>
      </c>
      <c r="D3994" s="7" t="str">
        <f>IF('Payments Export'!I3998="","",'Payments Export'!I3998)</f>
        <v/>
      </c>
      <c r="E3994" s="7" t="str">
        <f t="shared" si="124"/>
        <v/>
      </c>
      <c r="F3994" s="7" t="str">
        <f>IF('Payments Export'!A3998="","",'Payments Export'!N3998)</f>
        <v/>
      </c>
      <c r="G3994" s="7" t="str">
        <f>IF('Payments Export'!A3998="","",'Payments Export'!O3998)</f>
        <v/>
      </c>
      <c r="H3994" s="7" t="str">
        <f>IF('Payments Export'!B3998="","",G3994-F3994)</f>
        <v/>
      </c>
      <c r="I3994" s="3" t="str">
        <f>IF(C3994&lt;&gt;"",_xlfn.XLOOKUP(IFERROR(VALUE(C3994),C3994),'Items database'!A:A,'Items database'!B:B),(_xlfn.XLOOKUP(LEFT(E3994,3),Services,Services,"")))</f>
        <v/>
      </c>
      <c r="J3994" s="3" t="str">
        <f t="shared" si="125"/>
        <v/>
      </c>
    </row>
    <row r="3995" spans="1:10" x14ac:dyDescent="0.35">
      <c r="A3995" s="7" t="str">
        <f>IF('Payments Export'!A3999="","",'Payments Export'!A3999)</f>
        <v/>
      </c>
      <c r="B3995" s="7" t="str">
        <f>IF('Payments Export'!A3999="","",'Payments Export'!B3999)</f>
        <v/>
      </c>
      <c r="C3995" s="7" t="str">
        <f>IF(IFERROR(VALUE('Payments Export'!H3999),'Payments Export'!H3999)&lt;&gt;0,IFERROR(VALUE('Payments Export'!H3999),'Payments Export'!H3999),"")</f>
        <v/>
      </c>
      <c r="D3995" s="7" t="str">
        <f>IF('Payments Export'!I3999="","",'Payments Export'!I3999)</f>
        <v/>
      </c>
      <c r="E3995" s="7" t="str">
        <f t="shared" si="124"/>
        <v/>
      </c>
      <c r="F3995" s="7" t="str">
        <f>IF('Payments Export'!A3999="","",'Payments Export'!N3999)</f>
        <v/>
      </c>
      <c r="G3995" s="7" t="str">
        <f>IF('Payments Export'!A3999="","",'Payments Export'!O3999)</f>
        <v/>
      </c>
      <c r="H3995" s="7" t="str">
        <f>IF('Payments Export'!B3999="","",G3995-F3995)</f>
        <v/>
      </c>
      <c r="I3995" s="3" t="str">
        <f>IF(C3995&lt;&gt;"",_xlfn.XLOOKUP(IFERROR(VALUE(C3995),C3995),'Items database'!A:A,'Items database'!B:B),(_xlfn.XLOOKUP(LEFT(E3995,3),Services,Services,"")))</f>
        <v/>
      </c>
      <c r="J3995" s="3" t="str">
        <f t="shared" si="125"/>
        <v/>
      </c>
    </row>
    <row r="3996" spans="1:10" x14ac:dyDescent="0.35">
      <c r="A3996" s="7" t="str">
        <f>IF('Payments Export'!A4000="","",'Payments Export'!A4000)</f>
        <v/>
      </c>
      <c r="B3996" s="7" t="str">
        <f>IF('Payments Export'!A4000="","",'Payments Export'!B4000)</f>
        <v/>
      </c>
      <c r="C3996" s="7" t="str">
        <f>IF(IFERROR(VALUE('Payments Export'!H4000),'Payments Export'!H4000)&lt;&gt;0,IFERROR(VALUE('Payments Export'!H4000),'Payments Export'!H4000),"")</f>
        <v/>
      </c>
      <c r="D3996" s="7" t="str">
        <f>IF('Payments Export'!I4000="","",'Payments Export'!I4000)</f>
        <v/>
      </c>
      <c r="E3996" s="7" t="str">
        <f t="shared" si="124"/>
        <v/>
      </c>
      <c r="F3996" s="7" t="str">
        <f>IF('Payments Export'!A4000="","",'Payments Export'!N4000)</f>
        <v/>
      </c>
      <c r="G3996" s="7" t="str">
        <f>IF('Payments Export'!A4000="","",'Payments Export'!O4000)</f>
        <v/>
      </c>
      <c r="H3996" s="7" t="str">
        <f>IF('Payments Export'!B4000="","",G3996-F3996)</f>
        <v/>
      </c>
      <c r="I3996" s="3" t="str">
        <f>IF(C3996&lt;&gt;"",_xlfn.XLOOKUP(IFERROR(VALUE(C3996),C3996),'Items database'!A:A,'Items database'!B:B),(_xlfn.XLOOKUP(LEFT(E3996,3),Services,Services,"")))</f>
        <v/>
      </c>
      <c r="J3996" s="3" t="str">
        <f t="shared" si="125"/>
        <v/>
      </c>
    </row>
    <row r="3997" spans="1:10" x14ac:dyDescent="0.35">
      <c r="A3997" s="7" t="str">
        <f>IF('Payments Export'!A4001="","",'Payments Export'!A4001)</f>
        <v/>
      </c>
      <c r="B3997" s="7" t="str">
        <f>IF('Payments Export'!A4001="","",'Payments Export'!B4001)</f>
        <v/>
      </c>
      <c r="C3997" s="7" t="str">
        <f>IF(IFERROR(VALUE('Payments Export'!H4001),'Payments Export'!H4001)&lt;&gt;0,IFERROR(VALUE('Payments Export'!H4001),'Payments Export'!H4001),"")</f>
        <v/>
      </c>
      <c r="D3997" s="7" t="str">
        <f>IF('Payments Export'!I4001="","",'Payments Export'!I4001)</f>
        <v/>
      </c>
      <c r="E3997" s="7" t="str">
        <f t="shared" si="124"/>
        <v/>
      </c>
      <c r="F3997" s="7" t="str">
        <f>IF('Payments Export'!A4001="","",'Payments Export'!N4001)</f>
        <v/>
      </c>
      <c r="G3997" s="7" t="str">
        <f>IF('Payments Export'!A4001="","",'Payments Export'!O4001)</f>
        <v/>
      </c>
      <c r="H3997" s="7" t="str">
        <f>IF('Payments Export'!B4001="","",G3997-F3997)</f>
        <v/>
      </c>
      <c r="I3997" s="3" t="str">
        <f>IF(C3997&lt;&gt;"",_xlfn.XLOOKUP(IFERROR(VALUE(C3997),C3997),'Items database'!A:A,'Items database'!B:B),(_xlfn.XLOOKUP(LEFT(E3997,3),Services,Services,"")))</f>
        <v/>
      </c>
      <c r="J3997" s="3" t="str">
        <f t="shared" si="125"/>
        <v/>
      </c>
    </row>
    <row r="3998" spans="1:10" x14ac:dyDescent="0.35">
      <c r="A3998" s="7" t="str">
        <f>IF('Payments Export'!A4002="","",'Payments Export'!A4002)</f>
        <v/>
      </c>
      <c r="B3998" s="7" t="str">
        <f>IF('Payments Export'!A4002="","",'Payments Export'!B4002)</f>
        <v/>
      </c>
      <c r="C3998" s="7" t="str">
        <f>IF(IFERROR(VALUE('Payments Export'!H4002),'Payments Export'!H4002)&lt;&gt;0,IFERROR(VALUE('Payments Export'!H4002),'Payments Export'!H4002),"")</f>
        <v/>
      </c>
      <c r="D3998" s="7" t="str">
        <f>IF('Payments Export'!I4002="","",'Payments Export'!I4002)</f>
        <v/>
      </c>
      <c r="E3998" s="7" t="str">
        <f t="shared" si="124"/>
        <v/>
      </c>
      <c r="F3998" s="7" t="str">
        <f>IF('Payments Export'!A4002="","",'Payments Export'!N4002)</f>
        <v/>
      </c>
      <c r="G3998" s="7" t="str">
        <f>IF('Payments Export'!A4002="","",'Payments Export'!O4002)</f>
        <v/>
      </c>
      <c r="H3998" s="7" t="str">
        <f>IF('Payments Export'!B4002="","",G3998-F3998)</f>
        <v/>
      </c>
      <c r="I3998" s="3" t="str">
        <f>IF(C3998&lt;&gt;"",_xlfn.XLOOKUP(IFERROR(VALUE(C3998),C3998),'Items database'!A:A,'Items database'!B:B),(_xlfn.XLOOKUP(LEFT(E3998,3),Services,Services,"")))</f>
        <v/>
      </c>
      <c r="J3998" s="3" t="str">
        <f t="shared" si="125"/>
        <v/>
      </c>
    </row>
    <row r="3999" spans="1:10" x14ac:dyDescent="0.35">
      <c r="A3999" s="7" t="str">
        <f>IF('Payments Export'!A4003="","",'Payments Export'!A4003)</f>
        <v/>
      </c>
      <c r="B3999" s="7" t="str">
        <f>IF('Payments Export'!A4003="","",'Payments Export'!B4003)</f>
        <v/>
      </c>
      <c r="C3999" s="7" t="str">
        <f>IF(IFERROR(VALUE('Payments Export'!H4003),'Payments Export'!H4003)&lt;&gt;0,IFERROR(VALUE('Payments Export'!H4003),'Payments Export'!H4003),"")</f>
        <v/>
      </c>
      <c r="D3999" s="7" t="str">
        <f>IF('Payments Export'!I4003="","",'Payments Export'!I4003)</f>
        <v/>
      </c>
      <c r="E3999" s="7" t="str">
        <f t="shared" si="124"/>
        <v/>
      </c>
      <c r="F3999" s="7" t="str">
        <f>IF('Payments Export'!A4003="","",'Payments Export'!N4003)</f>
        <v/>
      </c>
      <c r="G3999" s="7" t="str">
        <f>IF('Payments Export'!A4003="","",'Payments Export'!O4003)</f>
        <v/>
      </c>
      <c r="H3999" s="7" t="str">
        <f>IF('Payments Export'!B4003="","",G3999-F3999)</f>
        <v/>
      </c>
      <c r="I3999" s="3" t="str">
        <f>IF(C3999&lt;&gt;"",_xlfn.XLOOKUP(IFERROR(VALUE(C3999),C3999),'Items database'!A:A,'Items database'!B:B),(_xlfn.XLOOKUP(LEFT(E3999,3),Services,Services,"")))</f>
        <v/>
      </c>
      <c r="J3999" s="3" t="str">
        <f t="shared" si="125"/>
        <v/>
      </c>
    </row>
    <row r="4000" spans="1:10" x14ac:dyDescent="0.35">
      <c r="A4000" s="7" t="str">
        <f>IF('Payments Export'!A4004="","",'Payments Export'!A4004)</f>
        <v/>
      </c>
      <c r="B4000" s="7" t="str">
        <f>IF('Payments Export'!A4004="","",'Payments Export'!B4004)</f>
        <v/>
      </c>
      <c r="C4000" s="7" t="str">
        <f>IF(IFERROR(VALUE('Payments Export'!H4004),'Payments Export'!H4004)&lt;&gt;0,IFERROR(VALUE('Payments Export'!H4004),'Payments Export'!H4004),"")</f>
        <v/>
      </c>
      <c r="D4000" s="7" t="str">
        <f>IF('Payments Export'!I4004="","",'Payments Export'!I4004)</f>
        <v/>
      </c>
      <c r="E4000" s="7" t="str">
        <f t="shared" si="124"/>
        <v/>
      </c>
      <c r="F4000" s="7" t="str">
        <f>IF('Payments Export'!A4004="","",'Payments Export'!N4004)</f>
        <v/>
      </c>
      <c r="G4000" s="7" t="str">
        <f>IF('Payments Export'!A4004="","",'Payments Export'!O4004)</f>
        <v/>
      </c>
      <c r="H4000" s="7" t="str">
        <f>IF('Payments Export'!B4004="","",G4000-F4000)</f>
        <v/>
      </c>
      <c r="I4000" s="3" t="str">
        <f>IF(C4000&lt;&gt;"",_xlfn.XLOOKUP(IFERROR(VALUE(C4000),C4000),'Items database'!A:A,'Items database'!B:B),(_xlfn.XLOOKUP(LEFT(E4000,3),Services,Services,"")))</f>
        <v/>
      </c>
      <c r="J4000" s="3" t="str">
        <f t="shared" si="125"/>
        <v/>
      </c>
    </row>
    <row r="4001" spans="1:10" x14ac:dyDescent="0.35">
      <c r="A4001" s="7" t="str">
        <f>IF('Payments Export'!A4005="","",'Payments Export'!A4005)</f>
        <v/>
      </c>
      <c r="B4001" s="7" t="str">
        <f>IF('Payments Export'!A4005="","",'Payments Export'!B4005)</f>
        <v/>
      </c>
      <c r="C4001" s="7" t="str">
        <f>IF(IFERROR(VALUE('Payments Export'!H4005),'Payments Export'!H4005)&lt;&gt;0,IFERROR(VALUE('Payments Export'!H4005),'Payments Export'!H4005),"")</f>
        <v/>
      </c>
      <c r="D4001" s="7" t="str">
        <f>IF('Payments Export'!I4005="","",'Payments Export'!I4005)</f>
        <v/>
      </c>
      <c r="E4001" s="7" t="str">
        <f t="shared" si="124"/>
        <v/>
      </c>
      <c r="F4001" s="7" t="str">
        <f>IF('Payments Export'!A4005="","",'Payments Export'!N4005)</f>
        <v/>
      </c>
      <c r="G4001" s="7" t="str">
        <f>IF('Payments Export'!A4005="","",'Payments Export'!O4005)</f>
        <v/>
      </c>
      <c r="H4001" s="7" t="str">
        <f>IF('Payments Export'!B4005="","",G4001-F4001)</f>
        <v/>
      </c>
      <c r="I4001" s="3" t="str">
        <f>IF(C4001&lt;&gt;"",_xlfn.XLOOKUP(IFERROR(VALUE(C4001),C4001),'Items database'!A:A,'Items database'!B:B),(_xlfn.XLOOKUP(LEFT(E4001,3),Services,Services,"")))</f>
        <v/>
      </c>
      <c r="J4001" s="3" t="str">
        <f t="shared" si="125"/>
        <v/>
      </c>
    </row>
    <row r="4002" spans="1:10" x14ac:dyDescent="0.35">
      <c r="A4002" s="7" t="str">
        <f>IF('Payments Export'!A4006="","",'Payments Export'!A4006)</f>
        <v/>
      </c>
      <c r="B4002" s="7" t="str">
        <f>IF('Payments Export'!A4006="","",'Payments Export'!B4006)</f>
        <v/>
      </c>
      <c r="C4002" s="7" t="str">
        <f>IF(IFERROR(VALUE('Payments Export'!H4006),'Payments Export'!H4006)&lt;&gt;0,IFERROR(VALUE('Payments Export'!H4006),'Payments Export'!H4006),"")</f>
        <v/>
      </c>
      <c r="D4002" s="7" t="str">
        <f>IF('Payments Export'!I4006="","",'Payments Export'!I4006)</f>
        <v/>
      </c>
      <c r="E4002" s="7" t="str">
        <f t="shared" si="124"/>
        <v/>
      </c>
      <c r="F4002" s="7" t="str">
        <f>IF('Payments Export'!A4006="","",'Payments Export'!N4006)</f>
        <v/>
      </c>
      <c r="G4002" s="7" t="str">
        <f>IF('Payments Export'!A4006="","",'Payments Export'!O4006)</f>
        <v/>
      </c>
      <c r="H4002" s="7" t="str">
        <f>IF('Payments Export'!B4006="","",G4002-F4002)</f>
        <v/>
      </c>
      <c r="I4002" s="3" t="str">
        <f>IF(C4002&lt;&gt;"",_xlfn.XLOOKUP(IFERROR(VALUE(C4002),C4002),'Items database'!A:A,'Items database'!B:B),(_xlfn.XLOOKUP(LEFT(E4002,3),Services,Services,"")))</f>
        <v/>
      </c>
      <c r="J4002" s="3" t="str">
        <f t="shared" si="125"/>
        <v/>
      </c>
    </row>
    <row r="4003" spans="1:10" x14ac:dyDescent="0.35">
      <c r="A4003" s="7" t="str">
        <f>IF('Payments Export'!A4007="","",'Payments Export'!A4007)</f>
        <v/>
      </c>
      <c r="B4003" s="7" t="str">
        <f>IF('Payments Export'!A4007="","",'Payments Export'!B4007)</f>
        <v/>
      </c>
      <c r="C4003" s="7" t="str">
        <f>IF(IFERROR(VALUE('Payments Export'!H4007),'Payments Export'!H4007)&lt;&gt;0,IFERROR(VALUE('Payments Export'!H4007),'Payments Export'!H4007),"")</f>
        <v/>
      </c>
      <c r="D4003" s="7" t="str">
        <f>IF('Payments Export'!I4007="","",'Payments Export'!I4007)</f>
        <v/>
      </c>
      <c r="E4003" s="7" t="str">
        <f t="shared" si="124"/>
        <v/>
      </c>
      <c r="F4003" s="7" t="str">
        <f>IF('Payments Export'!A4007="","",'Payments Export'!N4007)</f>
        <v/>
      </c>
      <c r="G4003" s="7" t="str">
        <f>IF('Payments Export'!A4007="","",'Payments Export'!O4007)</f>
        <v/>
      </c>
      <c r="H4003" s="7" t="str">
        <f>IF('Payments Export'!B4007="","",G4003-F4003)</f>
        <v/>
      </c>
      <c r="I4003" s="3" t="str">
        <f>IF(C4003&lt;&gt;"",_xlfn.XLOOKUP(IFERROR(VALUE(C4003),C4003),'Items database'!A:A,'Items database'!B:B),(_xlfn.XLOOKUP(LEFT(E4003,3),Services,Services,"")))</f>
        <v/>
      </c>
      <c r="J4003" s="3" t="str">
        <f t="shared" si="125"/>
        <v/>
      </c>
    </row>
    <row r="4004" spans="1:10" x14ac:dyDescent="0.35">
      <c r="A4004" s="7" t="str">
        <f>IF('Payments Export'!A4008="","",'Payments Export'!A4008)</f>
        <v/>
      </c>
      <c r="B4004" s="7" t="str">
        <f>IF('Payments Export'!A4008="","",'Payments Export'!B4008)</f>
        <v/>
      </c>
      <c r="C4004" s="7" t="str">
        <f>IF(IFERROR(VALUE('Payments Export'!H4008),'Payments Export'!H4008)&lt;&gt;0,IFERROR(VALUE('Payments Export'!H4008),'Payments Export'!H4008),"")</f>
        <v/>
      </c>
      <c r="D4004" s="7" t="str">
        <f>IF('Payments Export'!I4008="","",'Payments Export'!I4008)</f>
        <v/>
      </c>
      <c r="E4004" s="7" t="str">
        <f t="shared" si="124"/>
        <v/>
      </c>
      <c r="F4004" s="7" t="str">
        <f>IF('Payments Export'!A4008="","",'Payments Export'!N4008)</f>
        <v/>
      </c>
      <c r="G4004" s="7" t="str">
        <f>IF('Payments Export'!A4008="","",'Payments Export'!O4008)</f>
        <v/>
      </c>
      <c r="H4004" s="7" t="str">
        <f>IF('Payments Export'!B4008="","",G4004-F4004)</f>
        <v/>
      </c>
      <c r="I4004" s="3" t="str">
        <f>IF(C4004&lt;&gt;"",_xlfn.XLOOKUP(IFERROR(VALUE(C4004),C4004),'Items database'!A:A,'Items database'!B:B),(_xlfn.XLOOKUP(LEFT(E4004,3),Services,Services,"")))</f>
        <v/>
      </c>
      <c r="J4004" s="3" t="str">
        <f t="shared" si="125"/>
        <v/>
      </c>
    </row>
    <row r="4005" spans="1:10" x14ac:dyDescent="0.35">
      <c r="A4005" s="7" t="str">
        <f>IF('Payments Export'!A4009="","",'Payments Export'!A4009)</f>
        <v/>
      </c>
      <c r="B4005" s="7" t="str">
        <f>IF('Payments Export'!A4009="","",'Payments Export'!B4009)</f>
        <v/>
      </c>
      <c r="C4005" s="7" t="str">
        <f>IF(IFERROR(VALUE('Payments Export'!H4009),'Payments Export'!H4009)&lt;&gt;0,IFERROR(VALUE('Payments Export'!H4009),'Payments Export'!H4009),"")</f>
        <v/>
      </c>
      <c r="D4005" s="7" t="str">
        <f>IF('Payments Export'!I4009="","",'Payments Export'!I4009)</f>
        <v/>
      </c>
      <c r="E4005" s="7" t="str">
        <f t="shared" si="124"/>
        <v/>
      </c>
      <c r="F4005" s="7" t="str">
        <f>IF('Payments Export'!A4009="","",'Payments Export'!N4009)</f>
        <v/>
      </c>
      <c r="G4005" s="7" t="str">
        <f>IF('Payments Export'!A4009="","",'Payments Export'!O4009)</f>
        <v/>
      </c>
      <c r="H4005" s="7" t="str">
        <f>IF('Payments Export'!B4009="","",G4005-F4005)</f>
        <v/>
      </c>
      <c r="I4005" s="3" t="str">
        <f>IF(C4005&lt;&gt;"",_xlfn.XLOOKUP(IFERROR(VALUE(C4005),C4005),'Items database'!A:A,'Items database'!B:B),(_xlfn.XLOOKUP(LEFT(E4005,3),Services,Services,"")))</f>
        <v/>
      </c>
      <c r="J4005" s="3" t="str">
        <f t="shared" si="125"/>
        <v/>
      </c>
    </row>
    <row r="4006" spans="1:10" x14ac:dyDescent="0.35">
      <c r="A4006" s="7" t="str">
        <f>IF('Payments Export'!A4010="","",'Payments Export'!A4010)</f>
        <v/>
      </c>
      <c r="B4006" s="7" t="str">
        <f>IF('Payments Export'!A4010="","",'Payments Export'!B4010)</f>
        <v/>
      </c>
      <c r="C4006" s="7" t="str">
        <f>IF(IFERROR(VALUE('Payments Export'!H4010),'Payments Export'!H4010)&lt;&gt;0,IFERROR(VALUE('Payments Export'!H4010),'Payments Export'!H4010),"")</f>
        <v/>
      </c>
      <c r="D4006" s="7" t="str">
        <f>IF('Payments Export'!I4010="","",'Payments Export'!I4010)</f>
        <v/>
      </c>
      <c r="E4006" s="7" t="str">
        <f t="shared" si="124"/>
        <v/>
      </c>
      <c r="F4006" s="7" t="str">
        <f>IF('Payments Export'!A4010="","",'Payments Export'!N4010)</f>
        <v/>
      </c>
      <c r="G4006" s="7" t="str">
        <f>IF('Payments Export'!A4010="","",'Payments Export'!O4010)</f>
        <v/>
      </c>
      <c r="H4006" s="7" t="str">
        <f>IF('Payments Export'!B4010="","",G4006-F4006)</f>
        <v/>
      </c>
      <c r="I4006" s="3" t="str">
        <f>IF(C4006&lt;&gt;"",_xlfn.XLOOKUP(IFERROR(VALUE(C4006),C4006),'Items database'!A:A,'Items database'!B:B),(_xlfn.XLOOKUP(LEFT(E4006,3),Services,Services,"")))</f>
        <v/>
      </c>
      <c r="J4006" s="3" t="str">
        <f t="shared" si="125"/>
        <v/>
      </c>
    </row>
    <row r="4007" spans="1:10" x14ac:dyDescent="0.35">
      <c r="A4007" s="7" t="str">
        <f>IF('Payments Export'!A4011="","",'Payments Export'!A4011)</f>
        <v/>
      </c>
      <c r="B4007" s="7" t="str">
        <f>IF('Payments Export'!A4011="","",'Payments Export'!B4011)</f>
        <v/>
      </c>
      <c r="C4007" s="7" t="str">
        <f>IF(IFERROR(VALUE('Payments Export'!H4011),'Payments Export'!H4011)&lt;&gt;0,IFERROR(VALUE('Payments Export'!H4011),'Payments Export'!H4011),"")</f>
        <v/>
      </c>
      <c r="D4007" s="7" t="str">
        <f>IF('Payments Export'!I4011="","",'Payments Export'!I4011)</f>
        <v/>
      </c>
      <c r="E4007" s="7" t="str">
        <f t="shared" si="124"/>
        <v/>
      </c>
      <c r="F4007" s="7" t="str">
        <f>IF('Payments Export'!A4011="","",'Payments Export'!N4011)</f>
        <v/>
      </c>
      <c r="G4007" s="7" t="str">
        <f>IF('Payments Export'!A4011="","",'Payments Export'!O4011)</f>
        <v/>
      </c>
      <c r="H4007" s="7" t="str">
        <f>IF('Payments Export'!B4011="","",G4007-F4007)</f>
        <v/>
      </c>
      <c r="I4007" s="3" t="str">
        <f>IF(C4007&lt;&gt;"",_xlfn.XLOOKUP(IFERROR(VALUE(C4007),C4007),'Items database'!A:A,'Items database'!B:B),(_xlfn.XLOOKUP(LEFT(E4007,3),Services,Services,"")))</f>
        <v/>
      </c>
      <c r="J4007" s="3" t="str">
        <f t="shared" si="125"/>
        <v/>
      </c>
    </row>
    <row r="4008" spans="1:10" x14ac:dyDescent="0.35">
      <c r="A4008" s="7" t="str">
        <f>IF('Payments Export'!A4012="","",'Payments Export'!A4012)</f>
        <v/>
      </c>
      <c r="B4008" s="7" t="str">
        <f>IF('Payments Export'!A4012="","",'Payments Export'!B4012)</f>
        <v/>
      </c>
      <c r="C4008" s="7" t="str">
        <f>IF(IFERROR(VALUE('Payments Export'!H4012),'Payments Export'!H4012)&lt;&gt;0,IFERROR(VALUE('Payments Export'!H4012),'Payments Export'!H4012),"")</f>
        <v/>
      </c>
      <c r="D4008" s="7" t="str">
        <f>IF('Payments Export'!I4012="","",'Payments Export'!I4012)</f>
        <v/>
      </c>
      <c r="E4008" s="7" t="str">
        <f t="shared" si="124"/>
        <v/>
      </c>
      <c r="F4008" s="7" t="str">
        <f>IF('Payments Export'!A4012="","",'Payments Export'!N4012)</f>
        <v/>
      </c>
      <c r="G4008" s="7" t="str">
        <f>IF('Payments Export'!A4012="","",'Payments Export'!O4012)</f>
        <v/>
      </c>
      <c r="H4008" s="7" t="str">
        <f>IF('Payments Export'!B4012="","",G4008-F4008)</f>
        <v/>
      </c>
      <c r="I4008" s="3" t="str">
        <f>IF(C4008&lt;&gt;"",_xlfn.XLOOKUP(IFERROR(VALUE(C4008),C4008),'Items database'!A:A,'Items database'!B:B),(_xlfn.XLOOKUP(LEFT(E4008,3),Services,Services,"")))</f>
        <v/>
      </c>
      <c r="J4008" s="3" t="str">
        <f t="shared" si="125"/>
        <v/>
      </c>
    </row>
    <row r="4009" spans="1:10" x14ac:dyDescent="0.35">
      <c r="A4009" s="7" t="str">
        <f>IF('Payments Export'!A4013="","",'Payments Export'!A4013)</f>
        <v/>
      </c>
      <c r="B4009" s="7" t="str">
        <f>IF('Payments Export'!A4013="","",'Payments Export'!B4013)</f>
        <v/>
      </c>
      <c r="C4009" s="7" t="str">
        <f>IF(IFERROR(VALUE('Payments Export'!H4013),'Payments Export'!H4013)&lt;&gt;0,IFERROR(VALUE('Payments Export'!H4013),'Payments Export'!H4013),"")</f>
        <v/>
      </c>
      <c r="D4009" s="7" t="str">
        <f>IF('Payments Export'!I4013="","",'Payments Export'!I4013)</f>
        <v/>
      </c>
      <c r="E4009" s="7" t="str">
        <f t="shared" si="124"/>
        <v/>
      </c>
      <c r="F4009" s="7" t="str">
        <f>IF('Payments Export'!A4013="","",'Payments Export'!N4013)</f>
        <v/>
      </c>
      <c r="G4009" s="7" t="str">
        <f>IF('Payments Export'!A4013="","",'Payments Export'!O4013)</f>
        <v/>
      </c>
      <c r="H4009" s="7" t="str">
        <f>IF('Payments Export'!B4013="","",G4009-F4009)</f>
        <v/>
      </c>
      <c r="I4009" s="3" t="str">
        <f>IF(C4009&lt;&gt;"",_xlfn.XLOOKUP(IFERROR(VALUE(C4009),C4009),'Items database'!A:A,'Items database'!B:B),(_xlfn.XLOOKUP(LEFT(E4009,3),Services,Services,"")))</f>
        <v/>
      </c>
      <c r="J4009" s="3" t="str">
        <f t="shared" si="125"/>
        <v/>
      </c>
    </row>
    <row r="4010" spans="1:10" x14ac:dyDescent="0.35">
      <c r="A4010" s="7" t="str">
        <f>IF('Payments Export'!A4014="","",'Payments Export'!A4014)</f>
        <v/>
      </c>
      <c r="B4010" s="7" t="str">
        <f>IF('Payments Export'!A4014="","",'Payments Export'!B4014)</f>
        <v/>
      </c>
      <c r="C4010" s="7" t="str">
        <f>IF(IFERROR(VALUE('Payments Export'!H4014),'Payments Export'!H4014)&lt;&gt;0,IFERROR(VALUE('Payments Export'!H4014),'Payments Export'!H4014),"")</f>
        <v/>
      </c>
      <c r="D4010" s="7" t="str">
        <f>IF('Payments Export'!I4014="","",'Payments Export'!I4014)</f>
        <v/>
      </c>
      <c r="E4010" s="7" t="str">
        <f t="shared" si="124"/>
        <v/>
      </c>
      <c r="F4010" s="7" t="str">
        <f>IF('Payments Export'!A4014="","",'Payments Export'!N4014)</f>
        <v/>
      </c>
      <c r="G4010" s="7" t="str">
        <f>IF('Payments Export'!A4014="","",'Payments Export'!O4014)</f>
        <v/>
      </c>
      <c r="H4010" s="7" t="str">
        <f>IF('Payments Export'!B4014="","",G4010-F4010)</f>
        <v/>
      </c>
      <c r="I4010" s="3" t="str">
        <f>IF(C4010&lt;&gt;"",_xlfn.XLOOKUP(IFERROR(VALUE(C4010),C4010),'Items database'!A:A,'Items database'!B:B),(_xlfn.XLOOKUP(LEFT(E4010,3),Services,Services,"")))</f>
        <v/>
      </c>
      <c r="J4010" s="3" t="str">
        <f t="shared" si="125"/>
        <v/>
      </c>
    </row>
    <row r="4011" spans="1:10" x14ac:dyDescent="0.35">
      <c r="A4011" s="7" t="str">
        <f>IF('Payments Export'!A4015="","",'Payments Export'!A4015)</f>
        <v/>
      </c>
      <c r="B4011" s="7" t="str">
        <f>IF('Payments Export'!A4015="","",'Payments Export'!B4015)</f>
        <v/>
      </c>
      <c r="C4011" s="7" t="str">
        <f>IF(IFERROR(VALUE('Payments Export'!H4015),'Payments Export'!H4015)&lt;&gt;0,IFERROR(VALUE('Payments Export'!H4015),'Payments Export'!H4015),"")</f>
        <v/>
      </c>
      <c r="D4011" s="7" t="str">
        <f>IF('Payments Export'!I4015="","",'Payments Export'!I4015)</f>
        <v/>
      </c>
      <c r="E4011" s="7" t="str">
        <f t="shared" si="124"/>
        <v/>
      </c>
      <c r="F4011" s="7" t="str">
        <f>IF('Payments Export'!A4015="","",'Payments Export'!N4015)</f>
        <v/>
      </c>
      <c r="G4011" s="7" t="str">
        <f>IF('Payments Export'!A4015="","",'Payments Export'!O4015)</f>
        <v/>
      </c>
      <c r="H4011" s="7" t="str">
        <f>IF('Payments Export'!B4015="","",G4011-F4011)</f>
        <v/>
      </c>
      <c r="I4011" s="3" t="str">
        <f>IF(C4011&lt;&gt;"",_xlfn.XLOOKUP(IFERROR(VALUE(C4011),C4011),'Items database'!A:A,'Items database'!B:B),(_xlfn.XLOOKUP(LEFT(E4011,3),Services,Services,"")))</f>
        <v/>
      </c>
      <c r="J4011" s="3" t="str">
        <f t="shared" si="125"/>
        <v/>
      </c>
    </row>
    <row r="4012" spans="1:10" x14ac:dyDescent="0.35">
      <c r="A4012" s="7" t="str">
        <f>IF('Payments Export'!A4016="","",'Payments Export'!A4016)</f>
        <v/>
      </c>
      <c r="B4012" s="7" t="str">
        <f>IF('Payments Export'!A4016="","",'Payments Export'!B4016)</f>
        <v/>
      </c>
      <c r="C4012" s="7" t="str">
        <f>IF(IFERROR(VALUE('Payments Export'!H4016),'Payments Export'!H4016)&lt;&gt;0,IFERROR(VALUE('Payments Export'!H4016),'Payments Export'!H4016),"")</f>
        <v/>
      </c>
      <c r="D4012" s="7" t="str">
        <f>IF('Payments Export'!I4016="","",'Payments Export'!I4016)</f>
        <v/>
      </c>
      <c r="E4012" s="7" t="str">
        <f t="shared" si="124"/>
        <v/>
      </c>
      <c r="F4012" s="7" t="str">
        <f>IF('Payments Export'!A4016="","",'Payments Export'!N4016)</f>
        <v/>
      </c>
      <c r="G4012" s="7" t="str">
        <f>IF('Payments Export'!A4016="","",'Payments Export'!O4016)</f>
        <v/>
      </c>
      <c r="H4012" s="7" t="str">
        <f>IF('Payments Export'!B4016="","",G4012-F4012)</f>
        <v/>
      </c>
      <c r="I4012" s="3" t="str">
        <f>IF(C4012&lt;&gt;"",_xlfn.XLOOKUP(IFERROR(VALUE(C4012),C4012),'Items database'!A:A,'Items database'!B:B),(_xlfn.XLOOKUP(LEFT(E4012,3),Services,Services,"")))</f>
        <v/>
      </c>
      <c r="J4012" s="3" t="str">
        <f t="shared" si="125"/>
        <v/>
      </c>
    </row>
    <row r="4013" spans="1:10" x14ac:dyDescent="0.35">
      <c r="A4013" s="7" t="str">
        <f>IF('Payments Export'!A4017="","",'Payments Export'!A4017)</f>
        <v/>
      </c>
      <c r="B4013" s="7" t="str">
        <f>IF('Payments Export'!A4017="","",'Payments Export'!B4017)</f>
        <v/>
      </c>
      <c r="C4013" s="7" t="str">
        <f>IF(IFERROR(VALUE('Payments Export'!H4017),'Payments Export'!H4017)&lt;&gt;0,IFERROR(VALUE('Payments Export'!H4017),'Payments Export'!H4017),"")</f>
        <v/>
      </c>
      <c r="D4013" s="7" t="str">
        <f>IF('Payments Export'!I4017="","",'Payments Export'!I4017)</f>
        <v/>
      </c>
      <c r="E4013" s="7" t="str">
        <f t="shared" si="124"/>
        <v/>
      </c>
      <c r="F4013" s="7" t="str">
        <f>IF('Payments Export'!A4017="","",'Payments Export'!N4017)</f>
        <v/>
      </c>
      <c r="G4013" s="7" t="str">
        <f>IF('Payments Export'!A4017="","",'Payments Export'!O4017)</f>
        <v/>
      </c>
      <c r="H4013" s="7" t="str">
        <f>IF('Payments Export'!B4017="","",G4013-F4013)</f>
        <v/>
      </c>
      <c r="I4013" s="3" t="str">
        <f>IF(C4013&lt;&gt;"",_xlfn.XLOOKUP(IFERROR(VALUE(C4013),C4013),'Items database'!A:A,'Items database'!B:B),(_xlfn.XLOOKUP(LEFT(E4013,3),Services,Services,"")))</f>
        <v/>
      </c>
      <c r="J4013" s="3" t="str">
        <f t="shared" si="125"/>
        <v/>
      </c>
    </row>
    <row r="4014" spans="1:10" x14ac:dyDescent="0.35">
      <c r="A4014" s="7" t="str">
        <f>IF('Payments Export'!A4018="","",'Payments Export'!A4018)</f>
        <v/>
      </c>
      <c r="B4014" s="7" t="str">
        <f>IF('Payments Export'!A4018="","",'Payments Export'!B4018)</f>
        <v/>
      </c>
      <c r="C4014" s="7" t="str">
        <f>IF(IFERROR(VALUE('Payments Export'!H4018),'Payments Export'!H4018)&lt;&gt;0,IFERROR(VALUE('Payments Export'!H4018),'Payments Export'!H4018),"")</f>
        <v/>
      </c>
      <c r="D4014" s="7" t="str">
        <f>IF('Payments Export'!I4018="","",'Payments Export'!I4018)</f>
        <v/>
      </c>
      <c r="E4014" s="7" t="str">
        <f t="shared" si="124"/>
        <v/>
      </c>
      <c r="F4014" s="7" t="str">
        <f>IF('Payments Export'!A4018="","",'Payments Export'!N4018)</f>
        <v/>
      </c>
      <c r="G4014" s="7" t="str">
        <f>IF('Payments Export'!A4018="","",'Payments Export'!O4018)</f>
        <v/>
      </c>
      <c r="H4014" s="7" t="str">
        <f>IF('Payments Export'!B4018="","",G4014-F4014)</f>
        <v/>
      </c>
      <c r="I4014" s="3" t="str">
        <f>IF(C4014&lt;&gt;"",_xlfn.XLOOKUP(IFERROR(VALUE(C4014),C4014),'Items database'!A:A,'Items database'!B:B),(_xlfn.XLOOKUP(LEFT(E4014,3),Services,Services,"")))</f>
        <v/>
      </c>
      <c r="J4014" s="3" t="str">
        <f t="shared" si="125"/>
        <v/>
      </c>
    </row>
    <row r="4015" spans="1:10" x14ac:dyDescent="0.35">
      <c r="A4015" s="7" t="str">
        <f>IF('Payments Export'!A4019="","",'Payments Export'!A4019)</f>
        <v/>
      </c>
      <c r="B4015" s="7" t="str">
        <f>IF('Payments Export'!A4019="","",'Payments Export'!B4019)</f>
        <v/>
      </c>
      <c r="C4015" s="7" t="str">
        <f>IF(IFERROR(VALUE('Payments Export'!H4019),'Payments Export'!H4019)&lt;&gt;0,IFERROR(VALUE('Payments Export'!H4019),'Payments Export'!H4019),"")</f>
        <v/>
      </c>
      <c r="D4015" s="7" t="str">
        <f>IF('Payments Export'!I4019="","",'Payments Export'!I4019)</f>
        <v/>
      </c>
      <c r="E4015" s="7" t="str">
        <f t="shared" si="124"/>
        <v/>
      </c>
      <c r="F4015" s="7" t="str">
        <f>IF('Payments Export'!A4019="","",'Payments Export'!N4019)</f>
        <v/>
      </c>
      <c r="G4015" s="7" t="str">
        <f>IF('Payments Export'!A4019="","",'Payments Export'!O4019)</f>
        <v/>
      </c>
      <c r="H4015" s="7" t="str">
        <f>IF('Payments Export'!B4019="","",G4015-F4015)</f>
        <v/>
      </c>
      <c r="I4015" s="3" t="str">
        <f>IF(C4015&lt;&gt;"",_xlfn.XLOOKUP(IFERROR(VALUE(C4015),C4015),'Items database'!A:A,'Items database'!B:B),(_xlfn.XLOOKUP(LEFT(E4015,3),Services,Services,"")))</f>
        <v/>
      </c>
      <c r="J4015" s="3" t="str">
        <f t="shared" si="125"/>
        <v/>
      </c>
    </row>
    <row r="4016" spans="1:10" x14ac:dyDescent="0.35">
      <c r="A4016" s="7" t="str">
        <f>IF('Payments Export'!A4020="","",'Payments Export'!A4020)</f>
        <v/>
      </c>
      <c r="B4016" s="7" t="str">
        <f>IF('Payments Export'!A4020="","",'Payments Export'!B4020)</f>
        <v/>
      </c>
      <c r="C4016" s="7" t="str">
        <f>IF(IFERROR(VALUE('Payments Export'!H4020),'Payments Export'!H4020)&lt;&gt;0,IFERROR(VALUE('Payments Export'!H4020),'Payments Export'!H4020),"")</f>
        <v/>
      </c>
      <c r="D4016" s="7" t="str">
        <f>IF('Payments Export'!I4020="","",'Payments Export'!I4020)</f>
        <v/>
      </c>
      <c r="E4016" s="7" t="str">
        <f t="shared" si="124"/>
        <v/>
      </c>
      <c r="F4016" s="7" t="str">
        <f>IF('Payments Export'!A4020="","",'Payments Export'!N4020)</f>
        <v/>
      </c>
      <c r="G4016" s="7" t="str">
        <f>IF('Payments Export'!A4020="","",'Payments Export'!O4020)</f>
        <v/>
      </c>
      <c r="H4016" s="7" t="str">
        <f>IF('Payments Export'!B4020="","",G4016-F4016)</f>
        <v/>
      </c>
      <c r="I4016" s="3" t="str">
        <f>IF(C4016&lt;&gt;"",_xlfn.XLOOKUP(IFERROR(VALUE(C4016),C4016),'Items database'!A:A,'Items database'!B:B),(_xlfn.XLOOKUP(LEFT(E4016,3),Services,Services,"")))</f>
        <v/>
      </c>
      <c r="J4016" s="3" t="str">
        <f t="shared" si="125"/>
        <v/>
      </c>
    </row>
    <row r="4017" spans="1:10" x14ac:dyDescent="0.35">
      <c r="A4017" s="7" t="str">
        <f>IF('Payments Export'!A4021="","",'Payments Export'!A4021)</f>
        <v/>
      </c>
      <c r="B4017" s="7" t="str">
        <f>IF('Payments Export'!A4021="","",'Payments Export'!B4021)</f>
        <v/>
      </c>
      <c r="C4017" s="7" t="str">
        <f>IF(IFERROR(VALUE('Payments Export'!H4021),'Payments Export'!H4021)&lt;&gt;0,IFERROR(VALUE('Payments Export'!H4021),'Payments Export'!H4021),"")</f>
        <v/>
      </c>
      <c r="D4017" s="7" t="str">
        <f>IF('Payments Export'!I4021="","",'Payments Export'!I4021)</f>
        <v/>
      </c>
      <c r="E4017" s="7" t="str">
        <f t="shared" si="124"/>
        <v/>
      </c>
      <c r="F4017" s="7" t="str">
        <f>IF('Payments Export'!A4021="","",'Payments Export'!N4021)</f>
        <v/>
      </c>
      <c r="G4017" s="7" t="str">
        <f>IF('Payments Export'!A4021="","",'Payments Export'!O4021)</f>
        <v/>
      </c>
      <c r="H4017" s="7" t="str">
        <f>IF('Payments Export'!B4021="","",G4017-F4017)</f>
        <v/>
      </c>
      <c r="I4017" s="3" t="str">
        <f>IF(C4017&lt;&gt;"",_xlfn.XLOOKUP(IFERROR(VALUE(C4017),C4017),'Items database'!A:A,'Items database'!B:B),(_xlfn.XLOOKUP(LEFT(E4017,3),Services,Services,"")))</f>
        <v/>
      </c>
      <c r="J4017" s="3" t="str">
        <f t="shared" si="125"/>
        <v/>
      </c>
    </row>
    <row r="4018" spans="1:10" x14ac:dyDescent="0.35">
      <c r="A4018" s="7" t="str">
        <f>IF('Payments Export'!A4022="","",'Payments Export'!A4022)</f>
        <v/>
      </c>
      <c r="B4018" s="7" t="str">
        <f>IF('Payments Export'!A4022="","",'Payments Export'!B4022)</f>
        <v/>
      </c>
      <c r="C4018" s="7" t="str">
        <f>IF(IFERROR(VALUE('Payments Export'!H4022),'Payments Export'!H4022)&lt;&gt;0,IFERROR(VALUE('Payments Export'!H4022),'Payments Export'!H4022),"")</f>
        <v/>
      </c>
      <c r="D4018" s="7" t="str">
        <f>IF('Payments Export'!I4022="","",'Payments Export'!I4022)</f>
        <v/>
      </c>
      <c r="E4018" s="7" t="str">
        <f t="shared" si="124"/>
        <v/>
      </c>
      <c r="F4018" s="7" t="str">
        <f>IF('Payments Export'!A4022="","",'Payments Export'!N4022)</f>
        <v/>
      </c>
      <c r="G4018" s="7" t="str">
        <f>IF('Payments Export'!A4022="","",'Payments Export'!O4022)</f>
        <v/>
      </c>
      <c r="H4018" s="7" t="str">
        <f>IF('Payments Export'!B4022="","",G4018-F4018)</f>
        <v/>
      </c>
      <c r="I4018" s="3" t="str">
        <f>IF(C4018&lt;&gt;"",_xlfn.XLOOKUP(IFERROR(VALUE(C4018),C4018),'Items database'!A:A,'Items database'!B:B),(_xlfn.XLOOKUP(LEFT(E4018,3),Services,Services,"")))</f>
        <v/>
      </c>
      <c r="J4018" s="3" t="str">
        <f t="shared" si="125"/>
        <v/>
      </c>
    </row>
    <row r="4019" spans="1:10" x14ac:dyDescent="0.35">
      <c r="A4019" s="7" t="str">
        <f>IF('Payments Export'!A4023="","",'Payments Export'!A4023)</f>
        <v/>
      </c>
      <c r="B4019" s="7" t="str">
        <f>IF('Payments Export'!A4023="","",'Payments Export'!B4023)</f>
        <v/>
      </c>
      <c r="C4019" s="7" t="str">
        <f>IF(IFERROR(VALUE('Payments Export'!H4023),'Payments Export'!H4023)&lt;&gt;0,IFERROR(VALUE('Payments Export'!H4023),'Payments Export'!H4023),"")</f>
        <v/>
      </c>
      <c r="D4019" s="7" t="str">
        <f>IF('Payments Export'!I4023="","",'Payments Export'!I4023)</f>
        <v/>
      </c>
      <c r="E4019" s="7" t="str">
        <f t="shared" si="124"/>
        <v/>
      </c>
      <c r="F4019" s="7" t="str">
        <f>IF('Payments Export'!A4023="","",'Payments Export'!N4023)</f>
        <v/>
      </c>
      <c r="G4019" s="7" t="str">
        <f>IF('Payments Export'!A4023="","",'Payments Export'!O4023)</f>
        <v/>
      </c>
      <c r="H4019" s="7" t="str">
        <f>IF('Payments Export'!B4023="","",G4019-F4019)</f>
        <v/>
      </c>
      <c r="I4019" s="3" t="str">
        <f>IF(C4019&lt;&gt;"",_xlfn.XLOOKUP(IFERROR(VALUE(C4019),C4019),'Items database'!A:A,'Items database'!B:B),(_xlfn.XLOOKUP(LEFT(E4019,3),Services,Services,"")))</f>
        <v/>
      </c>
      <c r="J4019" s="3" t="str">
        <f t="shared" si="125"/>
        <v/>
      </c>
    </row>
    <row r="4020" spans="1:10" x14ac:dyDescent="0.35">
      <c r="A4020" s="7" t="str">
        <f>IF('Payments Export'!A4024="","",'Payments Export'!A4024)</f>
        <v/>
      </c>
      <c r="B4020" s="7" t="str">
        <f>IF('Payments Export'!A4024="","",'Payments Export'!B4024)</f>
        <v/>
      </c>
      <c r="C4020" s="7" t="str">
        <f>IF(IFERROR(VALUE('Payments Export'!H4024),'Payments Export'!H4024)&lt;&gt;0,IFERROR(VALUE('Payments Export'!H4024),'Payments Export'!H4024),"")</f>
        <v/>
      </c>
      <c r="D4020" s="7" t="str">
        <f>IF('Payments Export'!I4024="","",'Payments Export'!I4024)</f>
        <v/>
      </c>
      <c r="E4020" s="7" t="str">
        <f t="shared" si="124"/>
        <v/>
      </c>
      <c r="F4020" s="7" t="str">
        <f>IF('Payments Export'!A4024="","",'Payments Export'!N4024)</f>
        <v/>
      </c>
      <c r="G4020" s="7" t="str">
        <f>IF('Payments Export'!A4024="","",'Payments Export'!O4024)</f>
        <v/>
      </c>
      <c r="H4020" s="7" t="str">
        <f>IF('Payments Export'!B4024="","",G4020-F4020)</f>
        <v/>
      </c>
      <c r="I4020" s="3" t="str">
        <f>IF(C4020&lt;&gt;"",_xlfn.XLOOKUP(IFERROR(VALUE(C4020),C4020),'Items database'!A:A,'Items database'!B:B),(_xlfn.XLOOKUP(LEFT(E4020,3),Services,Services,"")))</f>
        <v/>
      </c>
      <c r="J4020" s="3" t="str">
        <f t="shared" si="125"/>
        <v/>
      </c>
    </row>
    <row r="4021" spans="1:10" x14ac:dyDescent="0.35">
      <c r="A4021" s="7" t="str">
        <f>IF('Payments Export'!A4025="","",'Payments Export'!A4025)</f>
        <v/>
      </c>
      <c r="B4021" s="7" t="str">
        <f>IF('Payments Export'!A4025="","",'Payments Export'!B4025)</f>
        <v/>
      </c>
      <c r="C4021" s="7" t="str">
        <f>IF(IFERROR(VALUE('Payments Export'!H4025),'Payments Export'!H4025)&lt;&gt;0,IFERROR(VALUE('Payments Export'!H4025),'Payments Export'!H4025),"")</f>
        <v/>
      </c>
      <c r="D4021" s="7" t="str">
        <f>IF('Payments Export'!I4025="","",'Payments Export'!I4025)</f>
        <v/>
      </c>
      <c r="E4021" s="7" t="str">
        <f t="shared" si="124"/>
        <v/>
      </c>
      <c r="F4021" s="7" t="str">
        <f>IF('Payments Export'!A4025="","",'Payments Export'!N4025)</f>
        <v/>
      </c>
      <c r="G4021" s="7" t="str">
        <f>IF('Payments Export'!A4025="","",'Payments Export'!O4025)</f>
        <v/>
      </c>
      <c r="H4021" s="7" t="str">
        <f>IF('Payments Export'!B4025="","",G4021-F4021)</f>
        <v/>
      </c>
      <c r="I4021" s="3" t="str">
        <f>IF(C4021&lt;&gt;"",_xlfn.XLOOKUP(IFERROR(VALUE(C4021),C4021),'Items database'!A:A,'Items database'!B:B),(_xlfn.XLOOKUP(LEFT(E4021,3),Services,Services,"")))</f>
        <v/>
      </c>
      <c r="J4021" s="3" t="str">
        <f t="shared" si="125"/>
        <v/>
      </c>
    </row>
    <row r="4022" spans="1:10" x14ac:dyDescent="0.35">
      <c r="A4022" s="7" t="str">
        <f>IF('Payments Export'!A4026="","",'Payments Export'!A4026)</f>
        <v/>
      </c>
      <c r="B4022" s="7" t="str">
        <f>IF('Payments Export'!A4026="","",'Payments Export'!B4026)</f>
        <v/>
      </c>
      <c r="C4022" s="7" t="str">
        <f>IF(IFERROR(VALUE('Payments Export'!H4026),'Payments Export'!H4026)&lt;&gt;0,IFERROR(VALUE('Payments Export'!H4026),'Payments Export'!H4026),"")</f>
        <v/>
      </c>
      <c r="D4022" s="7" t="str">
        <f>IF('Payments Export'!I4026="","",'Payments Export'!I4026)</f>
        <v/>
      </c>
      <c r="E4022" s="7" t="str">
        <f t="shared" si="124"/>
        <v/>
      </c>
      <c r="F4022" s="7" t="str">
        <f>IF('Payments Export'!A4026="","",'Payments Export'!N4026)</f>
        <v/>
      </c>
      <c r="G4022" s="7" t="str">
        <f>IF('Payments Export'!A4026="","",'Payments Export'!O4026)</f>
        <v/>
      </c>
      <c r="H4022" s="7" t="str">
        <f>IF('Payments Export'!B4026="","",G4022-F4022)</f>
        <v/>
      </c>
      <c r="I4022" s="3" t="str">
        <f>IF(C4022&lt;&gt;"",_xlfn.XLOOKUP(IFERROR(VALUE(C4022),C4022),'Items database'!A:A,'Items database'!B:B),(_xlfn.XLOOKUP(LEFT(E4022,3),Services,Services,"")))</f>
        <v/>
      </c>
      <c r="J4022" s="3" t="str">
        <f t="shared" si="125"/>
        <v/>
      </c>
    </row>
    <row r="4023" spans="1:10" x14ac:dyDescent="0.35">
      <c r="A4023" s="7" t="str">
        <f>IF('Payments Export'!A4027="","",'Payments Export'!A4027)</f>
        <v/>
      </c>
      <c r="B4023" s="7" t="str">
        <f>IF('Payments Export'!A4027="","",'Payments Export'!B4027)</f>
        <v/>
      </c>
      <c r="C4023" s="7" t="str">
        <f>IF(IFERROR(VALUE('Payments Export'!H4027),'Payments Export'!H4027)&lt;&gt;0,IFERROR(VALUE('Payments Export'!H4027),'Payments Export'!H4027),"")</f>
        <v/>
      </c>
      <c r="D4023" s="7" t="str">
        <f>IF('Payments Export'!I4027="","",'Payments Export'!I4027)</f>
        <v/>
      </c>
      <c r="E4023" s="7" t="str">
        <f t="shared" si="124"/>
        <v/>
      </c>
      <c r="F4023" s="7" t="str">
        <f>IF('Payments Export'!A4027="","",'Payments Export'!N4027)</f>
        <v/>
      </c>
      <c r="G4023" s="7" t="str">
        <f>IF('Payments Export'!A4027="","",'Payments Export'!O4027)</f>
        <v/>
      </c>
      <c r="H4023" s="7" t="str">
        <f>IF('Payments Export'!B4027="","",G4023-F4023)</f>
        <v/>
      </c>
      <c r="I4023" s="3" t="str">
        <f>IF(C4023&lt;&gt;"",_xlfn.XLOOKUP(IFERROR(VALUE(C4023),C4023),'Items database'!A:A,'Items database'!B:B),(_xlfn.XLOOKUP(LEFT(E4023,3),Services,Services,"")))</f>
        <v/>
      </c>
      <c r="J4023" s="3" t="str">
        <f t="shared" si="125"/>
        <v/>
      </c>
    </row>
    <row r="4024" spans="1:10" x14ac:dyDescent="0.35">
      <c r="A4024" s="7" t="str">
        <f>IF('Payments Export'!A4028="","",'Payments Export'!A4028)</f>
        <v/>
      </c>
      <c r="B4024" s="7" t="str">
        <f>IF('Payments Export'!A4028="","",'Payments Export'!B4028)</f>
        <v/>
      </c>
      <c r="C4024" s="7" t="str">
        <f>IF(IFERROR(VALUE('Payments Export'!H4028),'Payments Export'!H4028)&lt;&gt;0,IFERROR(VALUE('Payments Export'!H4028),'Payments Export'!H4028),"")</f>
        <v/>
      </c>
      <c r="D4024" s="7" t="str">
        <f>IF('Payments Export'!I4028="","",'Payments Export'!I4028)</f>
        <v/>
      </c>
      <c r="E4024" s="7" t="str">
        <f t="shared" si="124"/>
        <v/>
      </c>
      <c r="F4024" s="7" t="str">
        <f>IF('Payments Export'!A4028="","",'Payments Export'!N4028)</f>
        <v/>
      </c>
      <c r="G4024" s="7" t="str">
        <f>IF('Payments Export'!A4028="","",'Payments Export'!O4028)</f>
        <v/>
      </c>
      <c r="H4024" s="7" t="str">
        <f>IF('Payments Export'!B4028="","",G4024-F4024)</f>
        <v/>
      </c>
      <c r="I4024" s="3" t="str">
        <f>IF(C4024&lt;&gt;"",_xlfn.XLOOKUP(IFERROR(VALUE(C4024),C4024),'Items database'!A:A,'Items database'!B:B),(_xlfn.XLOOKUP(LEFT(E4024,3),Services,Services,"")))</f>
        <v/>
      </c>
      <c r="J4024" s="3" t="str">
        <f t="shared" si="125"/>
        <v/>
      </c>
    </row>
    <row r="4025" spans="1:10" x14ac:dyDescent="0.35">
      <c r="A4025" s="7" t="str">
        <f>IF('Payments Export'!A4029="","",'Payments Export'!A4029)</f>
        <v/>
      </c>
      <c r="B4025" s="7" t="str">
        <f>IF('Payments Export'!A4029="","",'Payments Export'!B4029)</f>
        <v/>
      </c>
      <c r="C4025" s="7" t="str">
        <f>IF(IFERROR(VALUE('Payments Export'!H4029),'Payments Export'!H4029)&lt;&gt;0,IFERROR(VALUE('Payments Export'!H4029),'Payments Export'!H4029),"")</f>
        <v/>
      </c>
      <c r="D4025" s="7" t="str">
        <f>IF('Payments Export'!I4029="","",'Payments Export'!I4029)</f>
        <v/>
      </c>
      <c r="E4025" s="7" t="str">
        <f t="shared" si="124"/>
        <v/>
      </c>
      <c r="F4025" s="7" t="str">
        <f>IF('Payments Export'!A4029="","",'Payments Export'!N4029)</f>
        <v/>
      </c>
      <c r="G4025" s="7" t="str">
        <f>IF('Payments Export'!A4029="","",'Payments Export'!O4029)</f>
        <v/>
      </c>
      <c r="H4025" s="7" t="str">
        <f>IF('Payments Export'!B4029="","",G4025-F4025)</f>
        <v/>
      </c>
      <c r="I4025" s="3" t="str">
        <f>IF(C4025&lt;&gt;"",_xlfn.XLOOKUP(IFERROR(VALUE(C4025),C4025),'Items database'!A:A,'Items database'!B:B),(_xlfn.XLOOKUP(LEFT(E4025,3),Services,Services,"")))</f>
        <v/>
      </c>
      <c r="J4025" s="3" t="str">
        <f t="shared" si="125"/>
        <v/>
      </c>
    </row>
    <row r="4026" spans="1:10" x14ac:dyDescent="0.35">
      <c r="A4026" s="7" t="str">
        <f>IF('Payments Export'!A4030="","",'Payments Export'!A4030)</f>
        <v/>
      </c>
      <c r="B4026" s="7" t="str">
        <f>IF('Payments Export'!A4030="","",'Payments Export'!B4030)</f>
        <v/>
      </c>
      <c r="C4026" s="7" t="str">
        <f>IF(IFERROR(VALUE('Payments Export'!H4030),'Payments Export'!H4030)&lt;&gt;0,IFERROR(VALUE('Payments Export'!H4030),'Payments Export'!H4030),"")</f>
        <v/>
      </c>
      <c r="D4026" s="7" t="str">
        <f>IF('Payments Export'!I4030="","",'Payments Export'!I4030)</f>
        <v/>
      </c>
      <c r="E4026" s="7" t="str">
        <f t="shared" si="124"/>
        <v/>
      </c>
      <c r="F4026" s="7" t="str">
        <f>IF('Payments Export'!A4030="","",'Payments Export'!N4030)</f>
        <v/>
      </c>
      <c r="G4026" s="7" t="str">
        <f>IF('Payments Export'!A4030="","",'Payments Export'!O4030)</f>
        <v/>
      </c>
      <c r="H4026" s="7" t="str">
        <f>IF('Payments Export'!B4030="","",G4026-F4026)</f>
        <v/>
      </c>
      <c r="I4026" s="3" t="str">
        <f>IF(C4026&lt;&gt;"",_xlfn.XLOOKUP(IFERROR(VALUE(C4026),C4026),'Items database'!A:A,'Items database'!B:B),(_xlfn.XLOOKUP(LEFT(E4026,3),Services,Services,"")))</f>
        <v/>
      </c>
      <c r="J4026" s="3" t="str">
        <f t="shared" si="125"/>
        <v/>
      </c>
    </row>
    <row r="4027" spans="1:10" x14ac:dyDescent="0.35">
      <c r="A4027" s="7" t="str">
        <f>IF('Payments Export'!A4031="","",'Payments Export'!A4031)</f>
        <v/>
      </c>
      <c r="B4027" s="7" t="str">
        <f>IF('Payments Export'!A4031="","",'Payments Export'!B4031)</f>
        <v/>
      </c>
      <c r="C4027" s="7" t="str">
        <f>IF(IFERROR(VALUE('Payments Export'!H4031),'Payments Export'!H4031)&lt;&gt;0,IFERROR(VALUE('Payments Export'!H4031),'Payments Export'!H4031),"")</f>
        <v/>
      </c>
      <c r="D4027" s="7" t="str">
        <f>IF('Payments Export'!I4031="","",'Payments Export'!I4031)</f>
        <v/>
      </c>
      <c r="E4027" s="7" t="str">
        <f t="shared" si="124"/>
        <v/>
      </c>
      <c r="F4027" s="7" t="str">
        <f>IF('Payments Export'!A4031="","",'Payments Export'!N4031)</f>
        <v/>
      </c>
      <c r="G4027" s="7" t="str">
        <f>IF('Payments Export'!A4031="","",'Payments Export'!O4031)</f>
        <v/>
      </c>
      <c r="H4027" s="7" t="str">
        <f>IF('Payments Export'!B4031="","",G4027-F4027)</f>
        <v/>
      </c>
      <c r="I4027" s="3" t="str">
        <f>IF(C4027&lt;&gt;"",_xlfn.XLOOKUP(IFERROR(VALUE(C4027),C4027),'Items database'!A:A,'Items database'!B:B),(_xlfn.XLOOKUP(LEFT(E4027,3),Services,Services,"")))</f>
        <v/>
      </c>
      <c r="J4027" s="3" t="str">
        <f t="shared" si="125"/>
        <v/>
      </c>
    </row>
    <row r="4028" spans="1:10" x14ac:dyDescent="0.35">
      <c r="A4028" s="7" t="str">
        <f>IF('Payments Export'!A4032="","",'Payments Export'!A4032)</f>
        <v/>
      </c>
      <c r="B4028" s="7" t="str">
        <f>IF('Payments Export'!A4032="","",'Payments Export'!B4032)</f>
        <v/>
      </c>
      <c r="C4028" s="7" t="str">
        <f>IF(IFERROR(VALUE('Payments Export'!H4032),'Payments Export'!H4032)&lt;&gt;0,IFERROR(VALUE('Payments Export'!H4032),'Payments Export'!H4032),"")</f>
        <v/>
      </c>
      <c r="D4028" s="7" t="str">
        <f>IF('Payments Export'!I4032="","",'Payments Export'!I4032)</f>
        <v/>
      </c>
      <c r="E4028" s="7" t="str">
        <f t="shared" si="124"/>
        <v/>
      </c>
      <c r="F4028" s="7" t="str">
        <f>IF('Payments Export'!A4032="","",'Payments Export'!N4032)</f>
        <v/>
      </c>
      <c r="G4028" s="7" t="str">
        <f>IF('Payments Export'!A4032="","",'Payments Export'!O4032)</f>
        <v/>
      </c>
      <c r="H4028" s="7" t="str">
        <f>IF('Payments Export'!B4032="","",G4028-F4028)</f>
        <v/>
      </c>
      <c r="I4028" s="3" t="str">
        <f>IF(C4028&lt;&gt;"",_xlfn.XLOOKUP(IFERROR(VALUE(C4028),C4028),'Items database'!A:A,'Items database'!B:B),(_xlfn.XLOOKUP(LEFT(E4028,3),Services,Services,"")))</f>
        <v/>
      </c>
      <c r="J4028" s="3" t="str">
        <f t="shared" si="125"/>
        <v/>
      </c>
    </row>
    <row r="4029" spans="1:10" x14ac:dyDescent="0.35">
      <c r="A4029" s="7" t="str">
        <f>IF('Payments Export'!A4033="","",'Payments Export'!A4033)</f>
        <v/>
      </c>
      <c r="B4029" s="7" t="str">
        <f>IF('Payments Export'!A4033="","",'Payments Export'!B4033)</f>
        <v/>
      </c>
      <c r="C4029" s="7" t="str">
        <f>IF(IFERROR(VALUE('Payments Export'!H4033),'Payments Export'!H4033)&lt;&gt;0,IFERROR(VALUE('Payments Export'!H4033),'Payments Export'!H4033),"")</f>
        <v/>
      </c>
      <c r="D4029" s="7" t="str">
        <f>IF('Payments Export'!I4033="","",'Payments Export'!I4033)</f>
        <v/>
      </c>
      <c r="E4029" s="7" t="str">
        <f t="shared" si="124"/>
        <v/>
      </c>
      <c r="F4029" s="7" t="str">
        <f>IF('Payments Export'!A4033="","",'Payments Export'!N4033)</f>
        <v/>
      </c>
      <c r="G4029" s="7" t="str">
        <f>IF('Payments Export'!A4033="","",'Payments Export'!O4033)</f>
        <v/>
      </c>
      <c r="H4029" s="7" t="str">
        <f>IF('Payments Export'!B4033="","",G4029-F4029)</f>
        <v/>
      </c>
      <c r="I4029" s="3" t="str">
        <f>IF(C4029&lt;&gt;"",_xlfn.XLOOKUP(IFERROR(VALUE(C4029),C4029),'Items database'!A:A,'Items database'!B:B),(_xlfn.XLOOKUP(LEFT(E4029,3),Services,Services,"")))</f>
        <v/>
      </c>
      <c r="J4029" s="3" t="str">
        <f t="shared" si="125"/>
        <v/>
      </c>
    </row>
    <row r="4030" spans="1:10" x14ac:dyDescent="0.35">
      <c r="A4030" s="7" t="str">
        <f>IF('Payments Export'!A4034="","",'Payments Export'!A4034)</f>
        <v/>
      </c>
      <c r="B4030" s="7" t="str">
        <f>IF('Payments Export'!A4034="","",'Payments Export'!B4034)</f>
        <v/>
      </c>
      <c r="C4030" s="7" t="str">
        <f>IF(IFERROR(VALUE('Payments Export'!H4034),'Payments Export'!H4034)&lt;&gt;0,IFERROR(VALUE('Payments Export'!H4034),'Payments Export'!H4034),"")</f>
        <v/>
      </c>
      <c r="D4030" s="7" t="str">
        <f>IF('Payments Export'!I4034="","",'Payments Export'!I4034)</f>
        <v/>
      </c>
      <c r="E4030" s="7" t="str">
        <f t="shared" si="124"/>
        <v/>
      </c>
      <c r="F4030" s="7" t="str">
        <f>IF('Payments Export'!A4034="","",'Payments Export'!N4034)</f>
        <v/>
      </c>
      <c r="G4030" s="7" t="str">
        <f>IF('Payments Export'!A4034="","",'Payments Export'!O4034)</f>
        <v/>
      </c>
      <c r="H4030" s="7" t="str">
        <f>IF('Payments Export'!B4034="","",G4030-F4030)</f>
        <v/>
      </c>
      <c r="I4030" s="3" t="str">
        <f>IF(C4030&lt;&gt;"",_xlfn.XLOOKUP(IFERROR(VALUE(C4030),C4030),'Items database'!A:A,'Items database'!B:B),(_xlfn.XLOOKUP(LEFT(E4030,3),Services,Services,"")))</f>
        <v/>
      </c>
      <c r="J4030" s="3" t="str">
        <f t="shared" si="125"/>
        <v/>
      </c>
    </row>
    <row r="4031" spans="1:10" x14ac:dyDescent="0.35">
      <c r="A4031" s="7" t="str">
        <f>IF('Payments Export'!A4035="","",'Payments Export'!A4035)</f>
        <v/>
      </c>
      <c r="B4031" s="7" t="str">
        <f>IF('Payments Export'!A4035="","",'Payments Export'!B4035)</f>
        <v/>
      </c>
      <c r="C4031" s="7" t="str">
        <f>IF(IFERROR(VALUE('Payments Export'!H4035),'Payments Export'!H4035)&lt;&gt;0,IFERROR(VALUE('Payments Export'!H4035),'Payments Export'!H4035),"")</f>
        <v/>
      </c>
      <c r="D4031" s="7" t="str">
        <f>IF('Payments Export'!I4035="","",'Payments Export'!I4035)</f>
        <v/>
      </c>
      <c r="E4031" s="7" t="str">
        <f t="shared" si="124"/>
        <v/>
      </c>
      <c r="F4031" s="7" t="str">
        <f>IF('Payments Export'!A4035="","",'Payments Export'!N4035)</f>
        <v/>
      </c>
      <c r="G4031" s="7" t="str">
        <f>IF('Payments Export'!A4035="","",'Payments Export'!O4035)</f>
        <v/>
      </c>
      <c r="H4031" s="7" t="str">
        <f>IF('Payments Export'!B4035="","",G4031-F4031)</f>
        <v/>
      </c>
      <c r="I4031" s="3" t="str">
        <f>IF(C4031&lt;&gt;"",_xlfn.XLOOKUP(IFERROR(VALUE(C4031),C4031),'Items database'!A:A,'Items database'!B:B),(_xlfn.XLOOKUP(LEFT(E4031,3),Services,Services,"")))</f>
        <v/>
      </c>
      <c r="J4031" s="3" t="str">
        <f t="shared" si="125"/>
        <v/>
      </c>
    </row>
    <row r="4032" spans="1:10" x14ac:dyDescent="0.35">
      <c r="A4032" s="7" t="str">
        <f>IF('Payments Export'!A4036="","",'Payments Export'!A4036)</f>
        <v/>
      </c>
      <c r="B4032" s="7" t="str">
        <f>IF('Payments Export'!A4036="","",'Payments Export'!B4036)</f>
        <v/>
      </c>
      <c r="C4032" s="7" t="str">
        <f>IF(IFERROR(VALUE('Payments Export'!H4036),'Payments Export'!H4036)&lt;&gt;0,IFERROR(VALUE('Payments Export'!H4036),'Payments Export'!H4036),"")</f>
        <v/>
      </c>
      <c r="D4032" s="7" t="str">
        <f>IF('Payments Export'!I4036="","",'Payments Export'!I4036)</f>
        <v/>
      </c>
      <c r="E4032" s="7" t="str">
        <f t="shared" si="124"/>
        <v/>
      </c>
      <c r="F4032" s="7" t="str">
        <f>IF('Payments Export'!A4036="","",'Payments Export'!N4036)</f>
        <v/>
      </c>
      <c r="G4032" s="7" t="str">
        <f>IF('Payments Export'!A4036="","",'Payments Export'!O4036)</f>
        <v/>
      </c>
      <c r="H4032" s="7" t="str">
        <f>IF('Payments Export'!B4036="","",G4032-F4032)</f>
        <v/>
      </c>
      <c r="I4032" s="3" t="str">
        <f>IF(C4032&lt;&gt;"",_xlfn.XLOOKUP(IFERROR(VALUE(C4032),C4032),'Items database'!A:A,'Items database'!B:B),(_xlfn.XLOOKUP(LEFT(E4032,3),Services,Services,"")))</f>
        <v/>
      </c>
      <c r="J4032" s="3" t="str">
        <f t="shared" si="125"/>
        <v/>
      </c>
    </row>
    <row r="4033" spans="1:10" x14ac:dyDescent="0.35">
      <c r="A4033" s="7" t="str">
        <f>IF('Payments Export'!A4037="","",'Payments Export'!A4037)</f>
        <v/>
      </c>
      <c r="B4033" s="7" t="str">
        <f>IF('Payments Export'!A4037="","",'Payments Export'!B4037)</f>
        <v/>
      </c>
      <c r="C4033" s="7" t="str">
        <f>IF(IFERROR(VALUE('Payments Export'!H4037),'Payments Export'!H4037)&lt;&gt;0,IFERROR(VALUE('Payments Export'!H4037),'Payments Export'!H4037),"")</f>
        <v/>
      </c>
      <c r="D4033" s="7" t="str">
        <f>IF('Payments Export'!I4037="","",'Payments Export'!I4037)</f>
        <v/>
      </c>
      <c r="E4033" s="7" t="str">
        <f t="shared" ref="E4033:E4096" si="126">LEFT(D4033,66)</f>
        <v/>
      </c>
      <c r="F4033" s="7" t="str">
        <f>IF('Payments Export'!A4037="","",'Payments Export'!N4037)</f>
        <v/>
      </c>
      <c r="G4033" s="7" t="str">
        <f>IF('Payments Export'!A4037="","",'Payments Export'!O4037)</f>
        <v/>
      </c>
      <c r="H4033" s="7" t="str">
        <f>IF('Payments Export'!B4037="","",G4033-F4033)</f>
        <v/>
      </c>
      <c r="I4033" s="3" t="str">
        <f>IF(C4033&lt;&gt;"",_xlfn.XLOOKUP(IFERROR(VALUE(C4033),C4033),'Items database'!A:A,'Items database'!B:B),(_xlfn.XLOOKUP(LEFT(E4033,3),Services,Services,"")))</f>
        <v/>
      </c>
      <c r="J4033" s="3" t="str">
        <f t="shared" ref="J4033:J4096" si="127">IF(ISNUMBER(F4033)=TRUE,IF(F4033=0,"","GST"),"")</f>
        <v/>
      </c>
    </row>
    <row r="4034" spans="1:10" x14ac:dyDescent="0.35">
      <c r="A4034" s="7" t="str">
        <f>IF('Payments Export'!A4038="","",'Payments Export'!A4038)</f>
        <v/>
      </c>
      <c r="B4034" s="7" t="str">
        <f>IF('Payments Export'!A4038="","",'Payments Export'!B4038)</f>
        <v/>
      </c>
      <c r="C4034" s="7" t="str">
        <f>IF(IFERROR(VALUE('Payments Export'!H4038),'Payments Export'!H4038)&lt;&gt;0,IFERROR(VALUE('Payments Export'!H4038),'Payments Export'!H4038),"")</f>
        <v/>
      </c>
      <c r="D4034" s="7" t="str">
        <f>IF('Payments Export'!I4038="","",'Payments Export'!I4038)</f>
        <v/>
      </c>
      <c r="E4034" s="7" t="str">
        <f t="shared" si="126"/>
        <v/>
      </c>
      <c r="F4034" s="7" t="str">
        <f>IF('Payments Export'!A4038="","",'Payments Export'!N4038)</f>
        <v/>
      </c>
      <c r="G4034" s="7" t="str">
        <f>IF('Payments Export'!A4038="","",'Payments Export'!O4038)</f>
        <v/>
      </c>
      <c r="H4034" s="7" t="str">
        <f>IF('Payments Export'!B4038="","",G4034-F4034)</f>
        <v/>
      </c>
      <c r="I4034" s="3" t="str">
        <f>IF(C4034&lt;&gt;"",_xlfn.XLOOKUP(IFERROR(VALUE(C4034),C4034),'Items database'!A:A,'Items database'!B:B),(_xlfn.XLOOKUP(LEFT(E4034,3),Services,Services,"")))</f>
        <v/>
      </c>
      <c r="J4034" s="3" t="str">
        <f t="shared" si="127"/>
        <v/>
      </c>
    </row>
    <row r="4035" spans="1:10" x14ac:dyDescent="0.35">
      <c r="A4035" s="7" t="str">
        <f>IF('Payments Export'!A4039="","",'Payments Export'!A4039)</f>
        <v/>
      </c>
      <c r="B4035" s="7" t="str">
        <f>IF('Payments Export'!A4039="","",'Payments Export'!B4039)</f>
        <v/>
      </c>
      <c r="C4035" s="7" t="str">
        <f>IF(IFERROR(VALUE('Payments Export'!H4039),'Payments Export'!H4039)&lt;&gt;0,IFERROR(VALUE('Payments Export'!H4039),'Payments Export'!H4039),"")</f>
        <v/>
      </c>
      <c r="D4035" s="7" t="str">
        <f>IF('Payments Export'!I4039="","",'Payments Export'!I4039)</f>
        <v/>
      </c>
      <c r="E4035" s="7" t="str">
        <f t="shared" si="126"/>
        <v/>
      </c>
      <c r="F4035" s="7" t="str">
        <f>IF('Payments Export'!A4039="","",'Payments Export'!N4039)</f>
        <v/>
      </c>
      <c r="G4035" s="7" t="str">
        <f>IF('Payments Export'!A4039="","",'Payments Export'!O4039)</f>
        <v/>
      </c>
      <c r="H4035" s="7" t="str">
        <f>IF('Payments Export'!B4039="","",G4035-F4035)</f>
        <v/>
      </c>
      <c r="I4035" s="3" t="str">
        <f>IF(C4035&lt;&gt;"",_xlfn.XLOOKUP(IFERROR(VALUE(C4035),C4035),'Items database'!A:A,'Items database'!B:B),(_xlfn.XLOOKUP(LEFT(E4035,3),Services,Services,"")))</f>
        <v/>
      </c>
      <c r="J4035" s="3" t="str">
        <f t="shared" si="127"/>
        <v/>
      </c>
    </row>
    <row r="4036" spans="1:10" x14ac:dyDescent="0.35">
      <c r="A4036" s="7" t="str">
        <f>IF('Payments Export'!A4040="","",'Payments Export'!A4040)</f>
        <v/>
      </c>
      <c r="B4036" s="7" t="str">
        <f>IF('Payments Export'!A4040="","",'Payments Export'!B4040)</f>
        <v/>
      </c>
      <c r="C4036" s="7" t="str">
        <f>IF(IFERROR(VALUE('Payments Export'!H4040),'Payments Export'!H4040)&lt;&gt;0,IFERROR(VALUE('Payments Export'!H4040),'Payments Export'!H4040),"")</f>
        <v/>
      </c>
      <c r="D4036" s="7" t="str">
        <f>IF('Payments Export'!I4040="","",'Payments Export'!I4040)</f>
        <v/>
      </c>
      <c r="E4036" s="7" t="str">
        <f t="shared" si="126"/>
        <v/>
      </c>
      <c r="F4036" s="7" t="str">
        <f>IF('Payments Export'!A4040="","",'Payments Export'!N4040)</f>
        <v/>
      </c>
      <c r="G4036" s="7" t="str">
        <f>IF('Payments Export'!A4040="","",'Payments Export'!O4040)</f>
        <v/>
      </c>
      <c r="H4036" s="7" t="str">
        <f>IF('Payments Export'!B4040="","",G4036-F4036)</f>
        <v/>
      </c>
      <c r="I4036" s="3" t="str">
        <f>IF(C4036&lt;&gt;"",_xlfn.XLOOKUP(IFERROR(VALUE(C4036),C4036),'Items database'!A:A,'Items database'!B:B),(_xlfn.XLOOKUP(LEFT(E4036,3),Services,Services,"")))</f>
        <v/>
      </c>
      <c r="J4036" s="3" t="str">
        <f t="shared" si="127"/>
        <v/>
      </c>
    </row>
    <row r="4037" spans="1:10" x14ac:dyDescent="0.35">
      <c r="A4037" s="7" t="str">
        <f>IF('Payments Export'!A4041="","",'Payments Export'!A4041)</f>
        <v/>
      </c>
      <c r="B4037" s="7" t="str">
        <f>IF('Payments Export'!A4041="","",'Payments Export'!B4041)</f>
        <v/>
      </c>
      <c r="C4037" s="7" t="str">
        <f>IF(IFERROR(VALUE('Payments Export'!H4041),'Payments Export'!H4041)&lt;&gt;0,IFERROR(VALUE('Payments Export'!H4041),'Payments Export'!H4041),"")</f>
        <v/>
      </c>
      <c r="D4037" s="7" t="str">
        <f>IF('Payments Export'!I4041="","",'Payments Export'!I4041)</f>
        <v/>
      </c>
      <c r="E4037" s="7" t="str">
        <f t="shared" si="126"/>
        <v/>
      </c>
      <c r="F4037" s="7" t="str">
        <f>IF('Payments Export'!A4041="","",'Payments Export'!N4041)</f>
        <v/>
      </c>
      <c r="G4037" s="7" t="str">
        <f>IF('Payments Export'!A4041="","",'Payments Export'!O4041)</f>
        <v/>
      </c>
      <c r="H4037" s="7" t="str">
        <f>IF('Payments Export'!B4041="","",G4037-F4037)</f>
        <v/>
      </c>
      <c r="I4037" s="3" t="str">
        <f>IF(C4037&lt;&gt;"",_xlfn.XLOOKUP(IFERROR(VALUE(C4037),C4037),'Items database'!A:A,'Items database'!B:B),(_xlfn.XLOOKUP(LEFT(E4037,3),Services,Services,"")))</f>
        <v/>
      </c>
      <c r="J4037" s="3" t="str">
        <f t="shared" si="127"/>
        <v/>
      </c>
    </row>
    <row r="4038" spans="1:10" x14ac:dyDescent="0.35">
      <c r="A4038" s="7" t="str">
        <f>IF('Payments Export'!A4042="","",'Payments Export'!A4042)</f>
        <v/>
      </c>
      <c r="B4038" s="7" t="str">
        <f>IF('Payments Export'!A4042="","",'Payments Export'!B4042)</f>
        <v/>
      </c>
      <c r="C4038" s="7" t="str">
        <f>IF(IFERROR(VALUE('Payments Export'!H4042),'Payments Export'!H4042)&lt;&gt;0,IFERROR(VALUE('Payments Export'!H4042),'Payments Export'!H4042),"")</f>
        <v/>
      </c>
      <c r="D4038" s="7" t="str">
        <f>IF('Payments Export'!I4042="","",'Payments Export'!I4042)</f>
        <v/>
      </c>
      <c r="E4038" s="7" t="str">
        <f t="shared" si="126"/>
        <v/>
      </c>
      <c r="F4038" s="7" t="str">
        <f>IF('Payments Export'!A4042="","",'Payments Export'!N4042)</f>
        <v/>
      </c>
      <c r="G4038" s="7" t="str">
        <f>IF('Payments Export'!A4042="","",'Payments Export'!O4042)</f>
        <v/>
      </c>
      <c r="H4038" s="7" t="str">
        <f>IF('Payments Export'!B4042="","",G4038-F4038)</f>
        <v/>
      </c>
      <c r="I4038" s="3" t="str">
        <f>IF(C4038&lt;&gt;"",_xlfn.XLOOKUP(IFERROR(VALUE(C4038),C4038),'Items database'!A:A,'Items database'!B:B),(_xlfn.XLOOKUP(LEFT(E4038,3),Services,Services,"")))</f>
        <v/>
      </c>
      <c r="J4038" s="3" t="str">
        <f t="shared" si="127"/>
        <v/>
      </c>
    </row>
    <row r="4039" spans="1:10" x14ac:dyDescent="0.35">
      <c r="A4039" s="7" t="str">
        <f>IF('Payments Export'!A4043="","",'Payments Export'!A4043)</f>
        <v/>
      </c>
      <c r="B4039" s="7" t="str">
        <f>IF('Payments Export'!A4043="","",'Payments Export'!B4043)</f>
        <v/>
      </c>
      <c r="C4039" s="7" t="str">
        <f>IF(IFERROR(VALUE('Payments Export'!H4043),'Payments Export'!H4043)&lt;&gt;0,IFERROR(VALUE('Payments Export'!H4043),'Payments Export'!H4043),"")</f>
        <v/>
      </c>
      <c r="D4039" s="7" t="str">
        <f>IF('Payments Export'!I4043="","",'Payments Export'!I4043)</f>
        <v/>
      </c>
      <c r="E4039" s="7" t="str">
        <f t="shared" si="126"/>
        <v/>
      </c>
      <c r="F4039" s="7" t="str">
        <f>IF('Payments Export'!A4043="","",'Payments Export'!N4043)</f>
        <v/>
      </c>
      <c r="G4039" s="7" t="str">
        <f>IF('Payments Export'!A4043="","",'Payments Export'!O4043)</f>
        <v/>
      </c>
      <c r="H4039" s="7" t="str">
        <f>IF('Payments Export'!B4043="","",G4039-F4039)</f>
        <v/>
      </c>
      <c r="I4039" s="3" t="str">
        <f>IF(C4039&lt;&gt;"",_xlfn.XLOOKUP(IFERROR(VALUE(C4039),C4039),'Items database'!A:A,'Items database'!B:B),(_xlfn.XLOOKUP(LEFT(E4039,3),Services,Services,"")))</f>
        <v/>
      </c>
      <c r="J4039" s="3" t="str">
        <f t="shared" si="127"/>
        <v/>
      </c>
    </row>
    <row r="4040" spans="1:10" x14ac:dyDescent="0.35">
      <c r="A4040" s="7" t="str">
        <f>IF('Payments Export'!A4044="","",'Payments Export'!A4044)</f>
        <v/>
      </c>
      <c r="B4040" s="7" t="str">
        <f>IF('Payments Export'!A4044="","",'Payments Export'!B4044)</f>
        <v/>
      </c>
      <c r="C4040" s="7" t="str">
        <f>IF(IFERROR(VALUE('Payments Export'!H4044),'Payments Export'!H4044)&lt;&gt;0,IFERROR(VALUE('Payments Export'!H4044),'Payments Export'!H4044),"")</f>
        <v/>
      </c>
      <c r="D4040" s="7" t="str">
        <f>IF('Payments Export'!I4044="","",'Payments Export'!I4044)</f>
        <v/>
      </c>
      <c r="E4040" s="7" t="str">
        <f t="shared" si="126"/>
        <v/>
      </c>
      <c r="F4040" s="7" t="str">
        <f>IF('Payments Export'!A4044="","",'Payments Export'!N4044)</f>
        <v/>
      </c>
      <c r="G4040" s="7" t="str">
        <f>IF('Payments Export'!A4044="","",'Payments Export'!O4044)</f>
        <v/>
      </c>
      <c r="H4040" s="7" t="str">
        <f>IF('Payments Export'!B4044="","",G4040-F4040)</f>
        <v/>
      </c>
      <c r="I4040" s="3" t="str">
        <f>IF(C4040&lt;&gt;"",_xlfn.XLOOKUP(IFERROR(VALUE(C4040),C4040),'Items database'!A:A,'Items database'!B:B),(_xlfn.XLOOKUP(LEFT(E4040,3),Services,Services,"")))</f>
        <v/>
      </c>
      <c r="J4040" s="3" t="str">
        <f t="shared" si="127"/>
        <v/>
      </c>
    </row>
    <row r="4041" spans="1:10" x14ac:dyDescent="0.35">
      <c r="A4041" s="7" t="str">
        <f>IF('Payments Export'!A4045="","",'Payments Export'!A4045)</f>
        <v/>
      </c>
      <c r="B4041" s="7" t="str">
        <f>IF('Payments Export'!A4045="","",'Payments Export'!B4045)</f>
        <v/>
      </c>
      <c r="C4041" s="7" t="str">
        <f>IF(IFERROR(VALUE('Payments Export'!H4045),'Payments Export'!H4045)&lt;&gt;0,IFERROR(VALUE('Payments Export'!H4045),'Payments Export'!H4045),"")</f>
        <v/>
      </c>
      <c r="D4041" s="7" t="str">
        <f>IF('Payments Export'!I4045="","",'Payments Export'!I4045)</f>
        <v/>
      </c>
      <c r="E4041" s="7" t="str">
        <f t="shared" si="126"/>
        <v/>
      </c>
      <c r="F4041" s="7" t="str">
        <f>IF('Payments Export'!A4045="","",'Payments Export'!N4045)</f>
        <v/>
      </c>
      <c r="G4041" s="7" t="str">
        <f>IF('Payments Export'!A4045="","",'Payments Export'!O4045)</f>
        <v/>
      </c>
      <c r="H4041" s="7" t="str">
        <f>IF('Payments Export'!B4045="","",G4041-F4041)</f>
        <v/>
      </c>
      <c r="I4041" s="3" t="str">
        <f>IF(C4041&lt;&gt;"",_xlfn.XLOOKUP(IFERROR(VALUE(C4041),C4041),'Items database'!A:A,'Items database'!B:B),(_xlfn.XLOOKUP(LEFT(E4041,3),Services,Services,"")))</f>
        <v/>
      </c>
      <c r="J4041" s="3" t="str">
        <f t="shared" si="127"/>
        <v/>
      </c>
    </row>
    <row r="4042" spans="1:10" x14ac:dyDescent="0.35">
      <c r="A4042" s="7" t="str">
        <f>IF('Payments Export'!A4046="","",'Payments Export'!A4046)</f>
        <v/>
      </c>
      <c r="B4042" s="7" t="str">
        <f>IF('Payments Export'!A4046="","",'Payments Export'!B4046)</f>
        <v/>
      </c>
      <c r="C4042" s="7" t="str">
        <f>IF(IFERROR(VALUE('Payments Export'!H4046),'Payments Export'!H4046)&lt;&gt;0,IFERROR(VALUE('Payments Export'!H4046),'Payments Export'!H4046),"")</f>
        <v/>
      </c>
      <c r="D4042" s="7" t="str">
        <f>IF('Payments Export'!I4046="","",'Payments Export'!I4046)</f>
        <v/>
      </c>
      <c r="E4042" s="7" t="str">
        <f t="shared" si="126"/>
        <v/>
      </c>
      <c r="F4042" s="7" t="str">
        <f>IF('Payments Export'!A4046="","",'Payments Export'!N4046)</f>
        <v/>
      </c>
      <c r="G4042" s="7" t="str">
        <f>IF('Payments Export'!A4046="","",'Payments Export'!O4046)</f>
        <v/>
      </c>
      <c r="H4042" s="7" t="str">
        <f>IF('Payments Export'!B4046="","",G4042-F4042)</f>
        <v/>
      </c>
      <c r="I4042" s="3" t="str">
        <f>IF(C4042&lt;&gt;"",_xlfn.XLOOKUP(IFERROR(VALUE(C4042),C4042),'Items database'!A:A,'Items database'!B:B),(_xlfn.XLOOKUP(LEFT(E4042,3),Services,Services,"")))</f>
        <v/>
      </c>
      <c r="J4042" s="3" t="str">
        <f t="shared" si="127"/>
        <v/>
      </c>
    </row>
    <row r="4043" spans="1:10" x14ac:dyDescent="0.35">
      <c r="A4043" s="7" t="str">
        <f>IF('Payments Export'!A4047="","",'Payments Export'!A4047)</f>
        <v/>
      </c>
      <c r="B4043" s="7" t="str">
        <f>IF('Payments Export'!A4047="","",'Payments Export'!B4047)</f>
        <v/>
      </c>
      <c r="C4043" s="7" t="str">
        <f>IF(IFERROR(VALUE('Payments Export'!H4047),'Payments Export'!H4047)&lt;&gt;0,IFERROR(VALUE('Payments Export'!H4047),'Payments Export'!H4047),"")</f>
        <v/>
      </c>
      <c r="D4043" s="7" t="str">
        <f>IF('Payments Export'!I4047="","",'Payments Export'!I4047)</f>
        <v/>
      </c>
      <c r="E4043" s="7" t="str">
        <f t="shared" si="126"/>
        <v/>
      </c>
      <c r="F4043" s="7" t="str">
        <f>IF('Payments Export'!A4047="","",'Payments Export'!N4047)</f>
        <v/>
      </c>
      <c r="G4043" s="7" t="str">
        <f>IF('Payments Export'!A4047="","",'Payments Export'!O4047)</f>
        <v/>
      </c>
      <c r="H4043" s="7" t="str">
        <f>IF('Payments Export'!B4047="","",G4043-F4043)</f>
        <v/>
      </c>
      <c r="I4043" s="3" t="str">
        <f>IF(C4043&lt;&gt;"",_xlfn.XLOOKUP(IFERROR(VALUE(C4043),C4043),'Items database'!A:A,'Items database'!B:B),(_xlfn.XLOOKUP(LEFT(E4043,3),Services,Services,"")))</f>
        <v/>
      </c>
      <c r="J4043" s="3" t="str">
        <f t="shared" si="127"/>
        <v/>
      </c>
    </row>
    <row r="4044" spans="1:10" x14ac:dyDescent="0.35">
      <c r="A4044" s="7" t="str">
        <f>IF('Payments Export'!A4048="","",'Payments Export'!A4048)</f>
        <v/>
      </c>
      <c r="B4044" s="7" t="str">
        <f>IF('Payments Export'!A4048="","",'Payments Export'!B4048)</f>
        <v/>
      </c>
      <c r="C4044" s="7" t="str">
        <f>IF(IFERROR(VALUE('Payments Export'!H4048),'Payments Export'!H4048)&lt;&gt;0,IFERROR(VALUE('Payments Export'!H4048),'Payments Export'!H4048),"")</f>
        <v/>
      </c>
      <c r="D4044" s="7" t="str">
        <f>IF('Payments Export'!I4048="","",'Payments Export'!I4048)</f>
        <v/>
      </c>
      <c r="E4044" s="7" t="str">
        <f t="shared" si="126"/>
        <v/>
      </c>
      <c r="F4044" s="7" t="str">
        <f>IF('Payments Export'!A4048="","",'Payments Export'!N4048)</f>
        <v/>
      </c>
      <c r="G4044" s="7" t="str">
        <f>IF('Payments Export'!A4048="","",'Payments Export'!O4048)</f>
        <v/>
      </c>
      <c r="H4044" s="7" t="str">
        <f>IF('Payments Export'!B4048="","",G4044-F4044)</f>
        <v/>
      </c>
      <c r="I4044" s="3" t="str">
        <f>IF(C4044&lt;&gt;"",_xlfn.XLOOKUP(IFERROR(VALUE(C4044),C4044),'Items database'!A:A,'Items database'!B:B),(_xlfn.XLOOKUP(LEFT(E4044,3),Services,Services,"")))</f>
        <v/>
      </c>
      <c r="J4044" s="3" t="str">
        <f t="shared" si="127"/>
        <v/>
      </c>
    </row>
    <row r="4045" spans="1:10" x14ac:dyDescent="0.35">
      <c r="A4045" s="7" t="str">
        <f>IF('Payments Export'!A4049="","",'Payments Export'!A4049)</f>
        <v/>
      </c>
      <c r="B4045" s="7" t="str">
        <f>IF('Payments Export'!A4049="","",'Payments Export'!B4049)</f>
        <v/>
      </c>
      <c r="C4045" s="7" t="str">
        <f>IF(IFERROR(VALUE('Payments Export'!H4049),'Payments Export'!H4049)&lt;&gt;0,IFERROR(VALUE('Payments Export'!H4049),'Payments Export'!H4049),"")</f>
        <v/>
      </c>
      <c r="D4045" s="7" t="str">
        <f>IF('Payments Export'!I4049="","",'Payments Export'!I4049)</f>
        <v/>
      </c>
      <c r="E4045" s="7" t="str">
        <f t="shared" si="126"/>
        <v/>
      </c>
      <c r="F4045" s="7" t="str">
        <f>IF('Payments Export'!A4049="","",'Payments Export'!N4049)</f>
        <v/>
      </c>
      <c r="G4045" s="7" t="str">
        <f>IF('Payments Export'!A4049="","",'Payments Export'!O4049)</f>
        <v/>
      </c>
      <c r="H4045" s="7" t="str">
        <f>IF('Payments Export'!B4049="","",G4045-F4045)</f>
        <v/>
      </c>
      <c r="I4045" s="3" t="str">
        <f>IF(C4045&lt;&gt;"",_xlfn.XLOOKUP(IFERROR(VALUE(C4045),C4045),'Items database'!A:A,'Items database'!B:B),(_xlfn.XLOOKUP(LEFT(E4045,3),Services,Services,"")))</f>
        <v/>
      </c>
      <c r="J4045" s="3" t="str">
        <f t="shared" si="127"/>
        <v/>
      </c>
    </row>
    <row r="4046" spans="1:10" x14ac:dyDescent="0.35">
      <c r="A4046" s="7" t="str">
        <f>IF('Payments Export'!A4050="","",'Payments Export'!A4050)</f>
        <v/>
      </c>
      <c r="B4046" s="7" t="str">
        <f>IF('Payments Export'!A4050="","",'Payments Export'!B4050)</f>
        <v/>
      </c>
      <c r="C4046" s="7" t="str">
        <f>IF(IFERROR(VALUE('Payments Export'!H4050),'Payments Export'!H4050)&lt;&gt;0,IFERROR(VALUE('Payments Export'!H4050),'Payments Export'!H4050),"")</f>
        <v/>
      </c>
      <c r="D4046" s="7" t="str">
        <f>IF('Payments Export'!I4050="","",'Payments Export'!I4050)</f>
        <v/>
      </c>
      <c r="E4046" s="7" t="str">
        <f t="shared" si="126"/>
        <v/>
      </c>
      <c r="F4046" s="7" t="str">
        <f>IF('Payments Export'!A4050="","",'Payments Export'!N4050)</f>
        <v/>
      </c>
      <c r="G4046" s="7" t="str">
        <f>IF('Payments Export'!A4050="","",'Payments Export'!O4050)</f>
        <v/>
      </c>
      <c r="H4046" s="7" t="str">
        <f>IF('Payments Export'!B4050="","",G4046-F4046)</f>
        <v/>
      </c>
      <c r="I4046" s="3" t="str">
        <f>IF(C4046&lt;&gt;"",_xlfn.XLOOKUP(IFERROR(VALUE(C4046),C4046),'Items database'!A:A,'Items database'!B:B),(_xlfn.XLOOKUP(LEFT(E4046,3),Services,Services,"")))</f>
        <v/>
      </c>
      <c r="J4046" s="3" t="str">
        <f t="shared" si="127"/>
        <v/>
      </c>
    </row>
    <row r="4047" spans="1:10" x14ac:dyDescent="0.35">
      <c r="A4047" s="7" t="str">
        <f>IF('Payments Export'!A4051="","",'Payments Export'!A4051)</f>
        <v/>
      </c>
      <c r="B4047" s="7" t="str">
        <f>IF('Payments Export'!A4051="","",'Payments Export'!B4051)</f>
        <v/>
      </c>
      <c r="C4047" s="7" t="str">
        <f>IF(IFERROR(VALUE('Payments Export'!H4051),'Payments Export'!H4051)&lt;&gt;0,IFERROR(VALUE('Payments Export'!H4051),'Payments Export'!H4051),"")</f>
        <v/>
      </c>
      <c r="D4047" s="7" t="str">
        <f>IF('Payments Export'!I4051="","",'Payments Export'!I4051)</f>
        <v/>
      </c>
      <c r="E4047" s="7" t="str">
        <f t="shared" si="126"/>
        <v/>
      </c>
      <c r="F4047" s="7" t="str">
        <f>IF('Payments Export'!A4051="","",'Payments Export'!N4051)</f>
        <v/>
      </c>
      <c r="G4047" s="7" t="str">
        <f>IF('Payments Export'!A4051="","",'Payments Export'!O4051)</f>
        <v/>
      </c>
      <c r="H4047" s="7" t="str">
        <f>IF('Payments Export'!B4051="","",G4047-F4047)</f>
        <v/>
      </c>
      <c r="I4047" s="3" t="str">
        <f>IF(C4047&lt;&gt;"",_xlfn.XLOOKUP(IFERROR(VALUE(C4047),C4047),'Items database'!A:A,'Items database'!B:B),(_xlfn.XLOOKUP(LEFT(E4047,3),Services,Services,"")))</f>
        <v/>
      </c>
      <c r="J4047" s="3" t="str">
        <f t="shared" si="127"/>
        <v/>
      </c>
    </row>
    <row r="4048" spans="1:10" x14ac:dyDescent="0.35">
      <c r="A4048" s="7" t="str">
        <f>IF('Payments Export'!A4052="","",'Payments Export'!A4052)</f>
        <v/>
      </c>
      <c r="B4048" s="7" t="str">
        <f>IF('Payments Export'!A4052="","",'Payments Export'!B4052)</f>
        <v/>
      </c>
      <c r="C4048" s="7" t="str">
        <f>IF(IFERROR(VALUE('Payments Export'!H4052),'Payments Export'!H4052)&lt;&gt;0,IFERROR(VALUE('Payments Export'!H4052),'Payments Export'!H4052),"")</f>
        <v/>
      </c>
      <c r="D4048" s="7" t="str">
        <f>IF('Payments Export'!I4052="","",'Payments Export'!I4052)</f>
        <v/>
      </c>
      <c r="E4048" s="7" t="str">
        <f t="shared" si="126"/>
        <v/>
      </c>
      <c r="F4048" s="7" t="str">
        <f>IF('Payments Export'!A4052="","",'Payments Export'!N4052)</f>
        <v/>
      </c>
      <c r="G4048" s="7" t="str">
        <f>IF('Payments Export'!A4052="","",'Payments Export'!O4052)</f>
        <v/>
      </c>
      <c r="H4048" s="7" t="str">
        <f>IF('Payments Export'!B4052="","",G4048-F4048)</f>
        <v/>
      </c>
      <c r="I4048" s="3" t="str">
        <f>IF(C4048&lt;&gt;"",_xlfn.XLOOKUP(IFERROR(VALUE(C4048),C4048),'Items database'!A:A,'Items database'!B:B),(_xlfn.XLOOKUP(LEFT(E4048,3),Services,Services,"")))</f>
        <v/>
      </c>
      <c r="J4048" s="3" t="str">
        <f t="shared" si="127"/>
        <v/>
      </c>
    </row>
    <row r="4049" spans="1:10" x14ac:dyDescent="0.35">
      <c r="A4049" s="7" t="str">
        <f>IF('Payments Export'!A4053="","",'Payments Export'!A4053)</f>
        <v/>
      </c>
      <c r="B4049" s="7" t="str">
        <f>IF('Payments Export'!A4053="","",'Payments Export'!B4053)</f>
        <v/>
      </c>
      <c r="C4049" s="7" t="str">
        <f>IF(IFERROR(VALUE('Payments Export'!H4053),'Payments Export'!H4053)&lt;&gt;0,IFERROR(VALUE('Payments Export'!H4053),'Payments Export'!H4053),"")</f>
        <v/>
      </c>
      <c r="D4049" s="7" t="str">
        <f>IF('Payments Export'!I4053="","",'Payments Export'!I4053)</f>
        <v/>
      </c>
      <c r="E4049" s="7" t="str">
        <f t="shared" si="126"/>
        <v/>
      </c>
      <c r="F4049" s="7" t="str">
        <f>IF('Payments Export'!A4053="","",'Payments Export'!N4053)</f>
        <v/>
      </c>
      <c r="G4049" s="7" t="str">
        <f>IF('Payments Export'!A4053="","",'Payments Export'!O4053)</f>
        <v/>
      </c>
      <c r="H4049" s="7" t="str">
        <f>IF('Payments Export'!B4053="","",G4049-F4049)</f>
        <v/>
      </c>
      <c r="I4049" s="3" t="str">
        <f>IF(C4049&lt;&gt;"",_xlfn.XLOOKUP(IFERROR(VALUE(C4049),C4049),'Items database'!A:A,'Items database'!B:B),(_xlfn.XLOOKUP(LEFT(E4049,3),Services,Services,"")))</f>
        <v/>
      </c>
      <c r="J4049" s="3" t="str">
        <f t="shared" si="127"/>
        <v/>
      </c>
    </row>
    <row r="4050" spans="1:10" x14ac:dyDescent="0.35">
      <c r="A4050" s="7" t="str">
        <f>IF('Payments Export'!A4054="","",'Payments Export'!A4054)</f>
        <v/>
      </c>
      <c r="B4050" s="7" t="str">
        <f>IF('Payments Export'!A4054="","",'Payments Export'!B4054)</f>
        <v/>
      </c>
      <c r="C4050" s="7" t="str">
        <f>IF(IFERROR(VALUE('Payments Export'!H4054),'Payments Export'!H4054)&lt;&gt;0,IFERROR(VALUE('Payments Export'!H4054),'Payments Export'!H4054),"")</f>
        <v/>
      </c>
      <c r="D4050" s="7" t="str">
        <f>IF('Payments Export'!I4054="","",'Payments Export'!I4054)</f>
        <v/>
      </c>
      <c r="E4050" s="7" t="str">
        <f t="shared" si="126"/>
        <v/>
      </c>
      <c r="F4050" s="7" t="str">
        <f>IF('Payments Export'!A4054="","",'Payments Export'!N4054)</f>
        <v/>
      </c>
      <c r="G4050" s="7" t="str">
        <f>IF('Payments Export'!A4054="","",'Payments Export'!O4054)</f>
        <v/>
      </c>
      <c r="H4050" s="7" t="str">
        <f>IF('Payments Export'!B4054="","",G4050-F4050)</f>
        <v/>
      </c>
      <c r="I4050" s="3" t="str">
        <f>IF(C4050&lt;&gt;"",_xlfn.XLOOKUP(IFERROR(VALUE(C4050),C4050),'Items database'!A:A,'Items database'!B:B),(_xlfn.XLOOKUP(LEFT(E4050,3),Services,Services,"")))</f>
        <v/>
      </c>
      <c r="J4050" s="3" t="str">
        <f t="shared" si="127"/>
        <v/>
      </c>
    </row>
    <row r="4051" spans="1:10" x14ac:dyDescent="0.35">
      <c r="A4051" s="7" t="str">
        <f>IF('Payments Export'!A4055="","",'Payments Export'!A4055)</f>
        <v/>
      </c>
      <c r="B4051" s="7" t="str">
        <f>IF('Payments Export'!A4055="","",'Payments Export'!B4055)</f>
        <v/>
      </c>
      <c r="C4051" s="7" t="str">
        <f>IF(IFERROR(VALUE('Payments Export'!H4055),'Payments Export'!H4055)&lt;&gt;0,IFERROR(VALUE('Payments Export'!H4055),'Payments Export'!H4055),"")</f>
        <v/>
      </c>
      <c r="D4051" s="7" t="str">
        <f>IF('Payments Export'!I4055="","",'Payments Export'!I4055)</f>
        <v/>
      </c>
      <c r="E4051" s="7" t="str">
        <f t="shared" si="126"/>
        <v/>
      </c>
      <c r="F4051" s="7" t="str">
        <f>IF('Payments Export'!A4055="","",'Payments Export'!N4055)</f>
        <v/>
      </c>
      <c r="G4051" s="7" t="str">
        <f>IF('Payments Export'!A4055="","",'Payments Export'!O4055)</f>
        <v/>
      </c>
      <c r="H4051" s="7" t="str">
        <f>IF('Payments Export'!B4055="","",G4051-F4051)</f>
        <v/>
      </c>
      <c r="I4051" s="3" t="str">
        <f>IF(C4051&lt;&gt;"",_xlfn.XLOOKUP(IFERROR(VALUE(C4051),C4051),'Items database'!A:A,'Items database'!B:B),(_xlfn.XLOOKUP(LEFT(E4051,3),Services,Services,"")))</f>
        <v/>
      </c>
      <c r="J4051" s="3" t="str">
        <f t="shared" si="127"/>
        <v/>
      </c>
    </row>
    <row r="4052" spans="1:10" x14ac:dyDescent="0.35">
      <c r="A4052" s="7" t="str">
        <f>IF('Payments Export'!A4056="","",'Payments Export'!A4056)</f>
        <v/>
      </c>
      <c r="B4052" s="7" t="str">
        <f>IF('Payments Export'!A4056="","",'Payments Export'!B4056)</f>
        <v/>
      </c>
      <c r="C4052" s="7" t="str">
        <f>IF(IFERROR(VALUE('Payments Export'!H4056),'Payments Export'!H4056)&lt;&gt;0,IFERROR(VALUE('Payments Export'!H4056),'Payments Export'!H4056),"")</f>
        <v/>
      </c>
      <c r="D4052" s="7" t="str">
        <f>IF('Payments Export'!I4056="","",'Payments Export'!I4056)</f>
        <v/>
      </c>
      <c r="E4052" s="7" t="str">
        <f t="shared" si="126"/>
        <v/>
      </c>
      <c r="F4052" s="7" t="str">
        <f>IF('Payments Export'!A4056="","",'Payments Export'!N4056)</f>
        <v/>
      </c>
      <c r="G4052" s="7" t="str">
        <f>IF('Payments Export'!A4056="","",'Payments Export'!O4056)</f>
        <v/>
      </c>
      <c r="H4052" s="7" t="str">
        <f>IF('Payments Export'!B4056="","",G4052-F4052)</f>
        <v/>
      </c>
      <c r="I4052" s="3" t="str">
        <f>IF(C4052&lt;&gt;"",_xlfn.XLOOKUP(IFERROR(VALUE(C4052),C4052),'Items database'!A:A,'Items database'!B:B),(_xlfn.XLOOKUP(LEFT(E4052,3),Services,Services,"")))</f>
        <v/>
      </c>
      <c r="J4052" s="3" t="str">
        <f t="shared" si="127"/>
        <v/>
      </c>
    </row>
    <row r="4053" spans="1:10" x14ac:dyDescent="0.35">
      <c r="A4053" s="7" t="str">
        <f>IF('Payments Export'!A4057="","",'Payments Export'!A4057)</f>
        <v/>
      </c>
      <c r="B4053" s="7" t="str">
        <f>IF('Payments Export'!A4057="","",'Payments Export'!B4057)</f>
        <v/>
      </c>
      <c r="C4053" s="7" t="str">
        <f>IF(IFERROR(VALUE('Payments Export'!H4057),'Payments Export'!H4057)&lt;&gt;0,IFERROR(VALUE('Payments Export'!H4057),'Payments Export'!H4057),"")</f>
        <v/>
      </c>
      <c r="D4053" s="7" t="str">
        <f>IF('Payments Export'!I4057="","",'Payments Export'!I4057)</f>
        <v/>
      </c>
      <c r="E4053" s="7" t="str">
        <f t="shared" si="126"/>
        <v/>
      </c>
      <c r="F4053" s="7" t="str">
        <f>IF('Payments Export'!A4057="","",'Payments Export'!N4057)</f>
        <v/>
      </c>
      <c r="G4053" s="7" t="str">
        <f>IF('Payments Export'!A4057="","",'Payments Export'!O4057)</f>
        <v/>
      </c>
      <c r="H4053" s="7" t="str">
        <f>IF('Payments Export'!B4057="","",G4053-F4053)</f>
        <v/>
      </c>
      <c r="I4053" s="3" t="str">
        <f>IF(C4053&lt;&gt;"",_xlfn.XLOOKUP(IFERROR(VALUE(C4053),C4053),'Items database'!A:A,'Items database'!B:B),(_xlfn.XLOOKUP(LEFT(E4053,3),Services,Services,"")))</f>
        <v/>
      </c>
      <c r="J4053" s="3" t="str">
        <f t="shared" si="127"/>
        <v/>
      </c>
    </row>
    <row r="4054" spans="1:10" x14ac:dyDescent="0.35">
      <c r="A4054" s="7" t="str">
        <f>IF('Payments Export'!A4058="","",'Payments Export'!A4058)</f>
        <v/>
      </c>
      <c r="B4054" s="7" t="str">
        <f>IF('Payments Export'!A4058="","",'Payments Export'!B4058)</f>
        <v/>
      </c>
      <c r="C4054" s="7" t="str">
        <f>IF(IFERROR(VALUE('Payments Export'!H4058),'Payments Export'!H4058)&lt;&gt;0,IFERROR(VALUE('Payments Export'!H4058),'Payments Export'!H4058),"")</f>
        <v/>
      </c>
      <c r="D4054" s="7" t="str">
        <f>IF('Payments Export'!I4058="","",'Payments Export'!I4058)</f>
        <v/>
      </c>
      <c r="E4054" s="7" t="str">
        <f t="shared" si="126"/>
        <v/>
      </c>
      <c r="F4054" s="7" t="str">
        <f>IF('Payments Export'!A4058="","",'Payments Export'!N4058)</f>
        <v/>
      </c>
      <c r="G4054" s="7" t="str">
        <f>IF('Payments Export'!A4058="","",'Payments Export'!O4058)</f>
        <v/>
      </c>
      <c r="H4054" s="7" t="str">
        <f>IF('Payments Export'!B4058="","",G4054-F4054)</f>
        <v/>
      </c>
      <c r="I4054" s="3" t="str">
        <f>IF(C4054&lt;&gt;"",_xlfn.XLOOKUP(IFERROR(VALUE(C4054),C4054),'Items database'!A:A,'Items database'!B:B),(_xlfn.XLOOKUP(LEFT(E4054,3),Services,Services,"")))</f>
        <v/>
      </c>
      <c r="J4054" s="3" t="str">
        <f t="shared" si="127"/>
        <v/>
      </c>
    </row>
    <row r="4055" spans="1:10" x14ac:dyDescent="0.35">
      <c r="A4055" s="7" t="str">
        <f>IF('Payments Export'!A4059="","",'Payments Export'!A4059)</f>
        <v/>
      </c>
      <c r="B4055" s="7" t="str">
        <f>IF('Payments Export'!A4059="","",'Payments Export'!B4059)</f>
        <v/>
      </c>
      <c r="C4055" s="7" t="str">
        <f>IF(IFERROR(VALUE('Payments Export'!H4059),'Payments Export'!H4059)&lt;&gt;0,IFERROR(VALUE('Payments Export'!H4059),'Payments Export'!H4059),"")</f>
        <v/>
      </c>
      <c r="D4055" s="7" t="str">
        <f>IF('Payments Export'!I4059="","",'Payments Export'!I4059)</f>
        <v/>
      </c>
      <c r="E4055" s="7" t="str">
        <f t="shared" si="126"/>
        <v/>
      </c>
      <c r="F4055" s="7" t="str">
        <f>IF('Payments Export'!A4059="","",'Payments Export'!N4059)</f>
        <v/>
      </c>
      <c r="G4055" s="7" t="str">
        <f>IF('Payments Export'!A4059="","",'Payments Export'!O4059)</f>
        <v/>
      </c>
      <c r="H4055" s="7" t="str">
        <f>IF('Payments Export'!B4059="","",G4055-F4055)</f>
        <v/>
      </c>
      <c r="I4055" s="3" t="str">
        <f>IF(C4055&lt;&gt;"",_xlfn.XLOOKUP(IFERROR(VALUE(C4055),C4055),'Items database'!A:A,'Items database'!B:B),(_xlfn.XLOOKUP(LEFT(E4055,3),Services,Services,"")))</f>
        <v/>
      </c>
      <c r="J4055" s="3" t="str">
        <f t="shared" si="127"/>
        <v/>
      </c>
    </row>
    <row r="4056" spans="1:10" x14ac:dyDescent="0.35">
      <c r="A4056" s="7" t="str">
        <f>IF('Payments Export'!A4060="","",'Payments Export'!A4060)</f>
        <v/>
      </c>
      <c r="B4056" s="7" t="str">
        <f>IF('Payments Export'!A4060="","",'Payments Export'!B4060)</f>
        <v/>
      </c>
      <c r="C4056" s="7" t="str">
        <f>IF(IFERROR(VALUE('Payments Export'!H4060),'Payments Export'!H4060)&lt;&gt;0,IFERROR(VALUE('Payments Export'!H4060),'Payments Export'!H4060),"")</f>
        <v/>
      </c>
      <c r="D4056" s="7" t="str">
        <f>IF('Payments Export'!I4060="","",'Payments Export'!I4060)</f>
        <v/>
      </c>
      <c r="E4056" s="7" t="str">
        <f t="shared" si="126"/>
        <v/>
      </c>
      <c r="F4056" s="7" t="str">
        <f>IF('Payments Export'!A4060="","",'Payments Export'!N4060)</f>
        <v/>
      </c>
      <c r="G4056" s="7" t="str">
        <f>IF('Payments Export'!A4060="","",'Payments Export'!O4060)</f>
        <v/>
      </c>
      <c r="H4056" s="7" t="str">
        <f>IF('Payments Export'!B4060="","",G4056-F4056)</f>
        <v/>
      </c>
      <c r="I4056" s="3" t="str">
        <f>IF(C4056&lt;&gt;"",_xlfn.XLOOKUP(IFERROR(VALUE(C4056),C4056),'Items database'!A:A,'Items database'!B:B),(_xlfn.XLOOKUP(LEFT(E4056,3),Services,Services,"")))</f>
        <v/>
      </c>
      <c r="J4056" s="3" t="str">
        <f t="shared" si="127"/>
        <v/>
      </c>
    </row>
    <row r="4057" spans="1:10" x14ac:dyDescent="0.35">
      <c r="A4057" s="7" t="str">
        <f>IF('Payments Export'!A4061="","",'Payments Export'!A4061)</f>
        <v/>
      </c>
      <c r="B4057" s="7" t="str">
        <f>IF('Payments Export'!A4061="","",'Payments Export'!B4061)</f>
        <v/>
      </c>
      <c r="C4057" s="7" t="str">
        <f>IF(IFERROR(VALUE('Payments Export'!H4061),'Payments Export'!H4061)&lt;&gt;0,IFERROR(VALUE('Payments Export'!H4061),'Payments Export'!H4061),"")</f>
        <v/>
      </c>
      <c r="D4057" s="7" t="str">
        <f>IF('Payments Export'!I4061="","",'Payments Export'!I4061)</f>
        <v/>
      </c>
      <c r="E4057" s="7" t="str">
        <f t="shared" si="126"/>
        <v/>
      </c>
      <c r="F4057" s="7" t="str">
        <f>IF('Payments Export'!A4061="","",'Payments Export'!N4061)</f>
        <v/>
      </c>
      <c r="G4057" s="7" t="str">
        <f>IF('Payments Export'!A4061="","",'Payments Export'!O4061)</f>
        <v/>
      </c>
      <c r="H4057" s="7" t="str">
        <f>IF('Payments Export'!B4061="","",G4057-F4057)</f>
        <v/>
      </c>
      <c r="I4057" s="3" t="str">
        <f>IF(C4057&lt;&gt;"",_xlfn.XLOOKUP(IFERROR(VALUE(C4057),C4057),'Items database'!A:A,'Items database'!B:B),(_xlfn.XLOOKUP(LEFT(E4057,3),Services,Services,"")))</f>
        <v/>
      </c>
      <c r="J4057" s="3" t="str">
        <f t="shared" si="127"/>
        <v/>
      </c>
    </row>
    <row r="4058" spans="1:10" x14ac:dyDescent="0.35">
      <c r="A4058" s="7" t="str">
        <f>IF('Payments Export'!A4062="","",'Payments Export'!A4062)</f>
        <v/>
      </c>
      <c r="B4058" s="7" t="str">
        <f>IF('Payments Export'!A4062="","",'Payments Export'!B4062)</f>
        <v/>
      </c>
      <c r="C4058" s="7" t="str">
        <f>IF(IFERROR(VALUE('Payments Export'!H4062),'Payments Export'!H4062)&lt;&gt;0,IFERROR(VALUE('Payments Export'!H4062),'Payments Export'!H4062),"")</f>
        <v/>
      </c>
      <c r="D4058" s="7" t="str">
        <f>IF('Payments Export'!I4062="","",'Payments Export'!I4062)</f>
        <v/>
      </c>
      <c r="E4058" s="7" t="str">
        <f t="shared" si="126"/>
        <v/>
      </c>
      <c r="F4058" s="7" t="str">
        <f>IF('Payments Export'!A4062="","",'Payments Export'!N4062)</f>
        <v/>
      </c>
      <c r="G4058" s="7" t="str">
        <f>IF('Payments Export'!A4062="","",'Payments Export'!O4062)</f>
        <v/>
      </c>
      <c r="H4058" s="7" t="str">
        <f>IF('Payments Export'!B4062="","",G4058-F4058)</f>
        <v/>
      </c>
      <c r="I4058" s="3" t="str">
        <f>IF(C4058&lt;&gt;"",_xlfn.XLOOKUP(IFERROR(VALUE(C4058),C4058),'Items database'!A:A,'Items database'!B:B),(_xlfn.XLOOKUP(LEFT(E4058,3),Services,Services,"")))</f>
        <v/>
      </c>
      <c r="J4058" s="3" t="str">
        <f t="shared" si="127"/>
        <v/>
      </c>
    </row>
    <row r="4059" spans="1:10" x14ac:dyDescent="0.35">
      <c r="A4059" s="7" t="str">
        <f>IF('Payments Export'!A4063="","",'Payments Export'!A4063)</f>
        <v/>
      </c>
      <c r="B4059" s="7" t="str">
        <f>IF('Payments Export'!A4063="","",'Payments Export'!B4063)</f>
        <v/>
      </c>
      <c r="C4059" s="7" t="str">
        <f>IF(IFERROR(VALUE('Payments Export'!H4063),'Payments Export'!H4063)&lt;&gt;0,IFERROR(VALUE('Payments Export'!H4063),'Payments Export'!H4063),"")</f>
        <v/>
      </c>
      <c r="D4059" s="7" t="str">
        <f>IF('Payments Export'!I4063="","",'Payments Export'!I4063)</f>
        <v/>
      </c>
      <c r="E4059" s="7" t="str">
        <f t="shared" si="126"/>
        <v/>
      </c>
      <c r="F4059" s="7" t="str">
        <f>IF('Payments Export'!A4063="","",'Payments Export'!N4063)</f>
        <v/>
      </c>
      <c r="G4059" s="7" t="str">
        <f>IF('Payments Export'!A4063="","",'Payments Export'!O4063)</f>
        <v/>
      </c>
      <c r="H4059" s="7" t="str">
        <f>IF('Payments Export'!B4063="","",G4059-F4059)</f>
        <v/>
      </c>
      <c r="I4059" s="3" t="str">
        <f>IF(C4059&lt;&gt;"",_xlfn.XLOOKUP(IFERROR(VALUE(C4059),C4059),'Items database'!A:A,'Items database'!B:B),(_xlfn.XLOOKUP(LEFT(E4059,3),Services,Services,"")))</f>
        <v/>
      </c>
      <c r="J4059" s="3" t="str">
        <f t="shared" si="127"/>
        <v/>
      </c>
    </row>
    <row r="4060" spans="1:10" x14ac:dyDescent="0.35">
      <c r="A4060" s="7" t="str">
        <f>IF('Payments Export'!A4064="","",'Payments Export'!A4064)</f>
        <v/>
      </c>
      <c r="B4060" s="7" t="str">
        <f>IF('Payments Export'!A4064="","",'Payments Export'!B4064)</f>
        <v/>
      </c>
      <c r="C4060" s="7" t="str">
        <f>IF(IFERROR(VALUE('Payments Export'!H4064),'Payments Export'!H4064)&lt;&gt;0,IFERROR(VALUE('Payments Export'!H4064),'Payments Export'!H4064),"")</f>
        <v/>
      </c>
      <c r="D4060" s="7" t="str">
        <f>IF('Payments Export'!I4064="","",'Payments Export'!I4064)</f>
        <v/>
      </c>
      <c r="E4060" s="7" t="str">
        <f t="shared" si="126"/>
        <v/>
      </c>
      <c r="F4060" s="7" t="str">
        <f>IF('Payments Export'!A4064="","",'Payments Export'!N4064)</f>
        <v/>
      </c>
      <c r="G4060" s="7" t="str">
        <f>IF('Payments Export'!A4064="","",'Payments Export'!O4064)</f>
        <v/>
      </c>
      <c r="H4060" s="7" t="str">
        <f>IF('Payments Export'!B4064="","",G4060-F4060)</f>
        <v/>
      </c>
      <c r="I4060" s="3" t="str">
        <f>IF(C4060&lt;&gt;"",_xlfn.XLOOKUP(IFERROR(VALUE(C4060),C4060),'Items database'!A:A,'Items database'!B:B),(_xlfn.XLOOKUP(LEFT(E4060,3),Services,Services,"")))</f>
        <v/>
      </c>
      <c r="J4060" s="3" t="str">
        <f t="shared" si="127"/>
        <v/>
      </c>
    </row>
    <row r="4061" spans="1:10" x14ac:dyDescent="0.35">
      <c r="A4061" s="7" t="str">
        <f>IF('Payments Export'!A4065="","",'Payments Export'!A4065)</f>
        <v/>
      </c>
      <c r="B4061" s="7" t="str">
        <f>IF('Payments Export'!A4065="","",'Payments Export'!B4065)</f>
        <v/>
      </c>
      <c r="C4061" s="7" t="str">
        <f>IF(IFERROR(VALUE('Payments Export'!H4065),'Payments Export'!H4065)&lt;&gt;0,IFERROR(VALUE('Payments Export'!H4065),'Payments Export'!H4065),"")</f>
        <v/>
      </c>
      <c r="D4061" s="7" t="str">
        <f>IF('Payments Export'!I4065="","",'Payments Export'!I4065)</f>
        <v/>
      </c>
      <c r="E4061" s="7" t="str">
        <f t="shared" si="126"/>
        <v/>
      </c>
      <c r="F4061" s="7" t="str">
        <f>IF('Payments Export'!A4065="","",'Payments Export'!N4065)</f>
        <v/>
      </c>
      <c r="G4061" s="7" t="str">
        <f>IF('Payments Export'!A4065="","",'Payments Export'!O4065)</f>
        <v/>
      </c>
      <c r="H4061" s="7" t="str">
        <f>IF('Payments Export'!B4065="","",G4061-F4061)</f>
        <v/>
      </c>
      <c r="I4061" s="3" t="str">
        <f>IF(C4061&lt;&gt;"",_xlfn.XLOOKUP(IFERROR(VALUE(C4061),C4061),'Items database'!A:A,'Items database'!B:B),(_xlfn.XLOOKUP(LEFT(E4061,3),Services,Services,"")))</f>
        <v/>
      </c>
      <c r="J4061" s="3" t="str">
        <f t="shared" si="127"/>
        <v/>
      </c>
    </row>
    <row r="4062" spans="1:10" x14ac:dyDescent="0.35">
      <c r="A4062" s="7" t="str">
        <f>IF('Payments Export'!A4066="","",'Payments Export'!A4066)</f>
        <v/>
      </c>
      <c r="B4062" s="7" t="str">
        <f>IF('Payments Export'!A4066="","",'Payments Export'!B4066)</f>
        <v/>
      </c>
      <c r="C4062" s="7" t="str">
        <f>IF(IFERROR(VALUE('Payments Export'!H4066),'Payments Export'!H4066)&lt;&gt;0,IFERROR(VALUE('Payments Export'!H4066),'Payments Export'!H4066),"")</f>
        <v/>
      </c>
      <c r="D4062" s="7" t="str">
        <f>IF('Payments Export'!I4066="","",'Payments Export'!I4066)</f>
        <v/>
      </c>
      <c r="E4062" s="7" t="str">
        <f t="shared" si="126"/>
        <v/>
      </c>
      <c r="F4062" s="7" t="str">
        <f>IF('Payments Export'!A4066="","",'Payments Export'!N4066)</f>
        <v/>
      </c>
      <c r="G4062" s="7" t="str">
        <f>IF('Payments Export'!A4066="","",'Payments Export'!O4066)</f>
        <v/>
      </c>
      <c r="H4062" s="7" t="str">
        <f>IF('Payments Export'!B4066="","",G4062-F4062)</f>
        <v/>
      </c>
      <c r="I4062" s="3" t="str">
        <f>IF(C4062&lt;&gt;"",_xlfn.XLOOKUP(IFERROR(VALUE(C4062),C4062),'Items database'!A:A,'Items database'!B:B),(_xlfn.XLOOKUP(LEFT(E4062,3),Services,Services,"")))</f>
        <v/>
      </c>
      <c r="J4062" s="3" t="str">
        <f t="shared" si="127"/>
        <v/>
      </c>
    </row>
    <row r="4063" spans="1:10" x14ac:dyDescent="0.35">
      <c r="A4063" s="7" t="str">
        <f>IF('Payments Export'!A4067="","",'Payments Export'!A4067)</f>
        <v/>
      </c>
      <c r="B4063" s="7" t="str">
        <f>IF('Payments Export'!A4067="","",'Payments Export'!B4067)</f>
        <v/>
      </c>
      <c r="C4063" s="7" t="str">
        <f>IF(IFERROR(VALUE('Payments Export'!H4067),'Payments Export'!H4067)&lt;&gt;0,IFERROR(VALUE('Payments Export'!H4067),'Payments Export'!H4067),"")</f>
        <v/>
      </c>
      <c r="D4063" s="7" t="str">
        <f>IF('Payments Export'!I4067="","",'Payments Export'!I4067)</f>
        <v/>
      </c>
      <c r="E4063" s="7" t="str">
        <f t="shared" si="126"/>
        <v/>
      </c>
      <c r="F4063" s="7" t="str">
        <f>IF('Payments Export'!A4067="","",'Payments Export'!N4067)</f>
        <v/>
      </c>
      <c r="G4063" s="7" t="str">
        <f>IF('Payments Export'!A4067="","",'Payments Export'!O4067)</f>
        <v/>
      </c>
      <c r="H4063" s="7" t="str">
        <f>IF('Payments Export'!B4067="","",G4063-F4063)</f>
        <v/>
      </c>
      <c r="I4063" s="3" t="str">
        <f>IF(C4063&lt;&gt;"",_xlfn.XLOOKUP(IFERROR(VALUE(C4063),C4063),'Items database'!A:A,'Items database'!B:B),(_xlfn.XLOOKUP(LEFT(E4063,3),Services,Services,"")))</f>
        <v/>
      </c>
      <c r="J4063" s="3" t="str">
        <f t="shared" si="127"/>
        <v/>
      </c>
    </row>
    <row r="4064" spans="1:10" x14ac:dyDescent="0.35">
      <c r="A4064" s="7" t="str">
        <f>IF('Payments Export'!A4068="","",'Payments Export'!A4068)</f>
        <v/>
      </c>
      <c r="B4064" s="7" t="str">
        <f>IF('Payments Export'!A4068="","",'Payments Export'!B4068)</f>
        <v/>
      </c>
      <c r="C4064" s="7" t="str">
        <f>IF(IFERROR(VALUE('Payments Export'!H4068),'Payments Export'!H4068)&lt;&gt;0,IFERROR(VALUE('Payments Export'!H4068),'Payments Export'!H4068),"")</f>
        <v/>
      </c>
      <c r="D4064" s="7" t="str">
        <f>IF('Payments Export'!I4068="","",'Payments Export'!I4068)</f>
        <v/>
      </c>
      <c r="E4064" s="7" t="str">
        <f t="shared" si="126"/>
        <v/>
      </c>
      <c r="F4064" s="7" t="str">
        <f>IF('Payments Export'!A4068="","",'Payments Export'!N4068)</f>
        <v/>
      </c>
      <c r="G4064" s="7" t="str">
        <f>IF('Payments Export'!A4068="","",'Payments Export'!O4068)</f>
        <v/>
      </c>
      <c r="H4064" s="7" t="str">
        <f>IF('Payments Export'!B4068="","",G4064-F4064)</f>
        <v/>
      </c>
      <c r="I4064" s="3" t="str">
        <f>IF(C4064&lt;&gt;"",_xlfn.XLOOKUP(IFERROR(VALUE(C4064),C4064),'Items database'!A:A,'Items database'!B:B),(_xlfn.XLOOKUP(LEFT(E4064,3),Services,Services,"")))</f>
        <v/>
      </c>
      <c r="J4064" s="3" t="str">
        <f t="shared" si="127"/>
        <v/>
      </c>
    </row>
    <row r="4065" spans="1:10" x14ac:dyDescent="0.35">
      <c r="A4065" s="7" t="str">
        <f>IF('Payments Export'!A4069="","",'Payments Export'!A4069)</f>
        <v/>
      </c>
      <c r="B4065" s="7" t="str">
        <f>IF('Payments Export'!A4069="","",'Payments Export'!B4069)</f>
        <v/>
      </c>
      <c r="C4065" s="7" t="str">
        <f>IF(IFERROR(VALUE('Payments Export'!H4069),'Payments Export'!H4069)&lt;&gt;0,IFERROR(VALUE('Payments Export'!H4069),'Payments Export'!H4069),"")</f>
        <v/>
      </c>
      <c r="D4065" s="7" t="str">
        <f>IF('Payments Export'!I4069="","",'Payments Export'!I4069)</f>
        <v/>
      </c>
      <c r="E4065" s="7" t="str">
        <f t="shared" si="126"/>
        <v/>
      </c>
      <c r="F4065" s="7" t="str">
        <f>IF('Payments Export'!A4069="","",'Payments Export'!N4069)</f>
        <v/>
      </c>
      <c r="G4065" s="7" t="str">
        <f>IF('Payments Export'!A4069="","",'Payments Export'!O4069)</f>
        <v/>
      </c>
      <c r="H4065" s="7" t="str">
        <f>IF('Payments Export'!B4069="","",G4065-F4065)</f>
        <v/>
      </c>
      <c r="I4065" s="3" t="str">
        <f>IF(C4065&lt;&gt;"",_xlfn.XLOOKUP(IFERROR(VALUE(C4065),C4065),'Items database'!A:A,'Items database'!B:B),(_xlfn.XLOOKUP(LEFT(E4065,3),Services,Services,"")))</f>
        <v/>
      </c>
      <c r="J4065" s="3" t="str">
        <f t="shared" si="127"/>
        <v/>
      </c>
    </row>
    <row r="4066" spans="1:10" x14ac:dyDescent="0.35">
      <c r="A4066" s="7" t="str">
        <f>IF('Payments Export'!A4070="","",'Payments Export'!A4070)</f>
        <v/>
      </c>
      <c r="B4066" s="7" t="str">
        <f>IF('Payments Export'!A4070="","",'Payments Export'!B4070)</f>
        <v/>
      </c>
      <c r="C4066" s="7" t="str">
        <f>IF(IFERROR(VALUE('Payments Export'!H4070),'Payments Export'!H4070)&lt;&gt;0,IFERROR(VALUE('Payments Export'!H4070),'Payments Export'!H4070),"")</f>
        <v/>
      </c>
      <c r="D4066" s="7" t="str">
        <f>IF('Payments Export'!I4070="","",'Payments Export'!I4070)</f>
        <v/>
      </c>
      <c r="E4066" s="7" t="str">
        <f t="shared" si="126"/>
        <v/>
      </c>
      <c r="F4066" s="7" t="str">
        <f>IF('Payments Export'!A4070="","",'Payments Export'!N4070)</f>
        <v/>
      </c>
      <c r="G4066" s="7" t="str">
        <f>IF('Payments Export'!A4070="","",'Payments Export'!O4070)</f>
        <v/>
      </c>
      <c r="H4066" s="7" t="str">
        <f>IF('Payments Export'!B4070="","",G4066-F4066)</f>
        <v/>
      </c>
      <c r="I4066" s="3" t="str">
        <f>IF(C4066&lt;&gt;"",_xlfn.XLOOKUP(IFERROR(VALUE(C4066),C4066),'Items database'!A:A,'Items database'!B:B),(_xlfn.XLOOKUP(LEFT(E4066,3),Services,Services,"")))</f>
        <v/>
      </c>
      <c r="J4066" s="3" t="str">
        <f t="shared" si="127"/>
        <v/>
      </c>
    </row>
    <row r="4067" spans="1:10" x14ac:dyDescent="0.35">
      <c r="A4067" s="7" t="str">
        <f>IF('Payments Export'!A4071="","",'Payments Export'!A4071)</f>
        <v/>
      </c>
      <c r="B4067" s="7" t="str">
        <f>IF('Payments Export'!A4071="","",'Payments Export'!B4071)</f>
        <v/>
      </c>
      <c r="C4067" s="7" t="str">
        <f>IF(IFERROR(VALUE('Payments Export'!H4071),'Payments Export'!H4071)&lt;&gt;0,IFERROR(VALUE('Payments Export'!H4071),'Payments Export'!H4071),"")</f>
        <v/>
      </c>
      <c r="D4067" s="7" t="str">
        <f>IF('Payments Export'!I4071="","",'Payments Export'!I4071)</f>
        <v/>
      </c>
      <c r="E4067" s="7" t="str">
        <f t="shared" si="126"/>
        <v/>
      </c>
      <c r="F4067" s="7" t="str">
        <f>IF('Payments Export'!A4071="","",'Payments Export'!N4071)</f>
        <v/>
      </c>
      <c r="G4067" s="7" t="str">
        <f>IF('Payments Export'!A4071="","",'Payments Export'!O4071)</f>
        <v/>
      </c>
      <c r="H4067" s="7" t="str">
        <f>IF('Payments Export'!B4071="","",G4067-F4067)</f>
        <v/>
      </c>
      <c r="I4067" s="3" t="str">
        <f>IF(C4067&lt;&gt;"",_xlfn.XLOOKUP(IFERROR(VALUE(C4067),C4067),'Items database'!A:A,'Items database'!B:B),(_xlfn.XLOOKUP(LEFT(E4067,3),Services,Services,"")))</f>
        <v/>
      </c>
      <c r="J4067" s="3" t="str">
        <f t="shared" si="127"/>
        <v/>
      </c>
    </row>
    <row r="4068" spans="1:10" x14ac:dyDescent="0.35">
      <c r="A4068" s="7" t="str">
        <f>IF('Payments Export'!A4072="","",'Payments Export'!A4072)</f>
        <v/>
      </c>
      <c r="B4068" s="7" t="str">
        <f>IF('Payments Export'!A4072="","",'Payments Export'!B4072)</f>
        <v/>
      </c>
      <c r="C4068" s="7" t="str">
        <f>IF(IFERROR(VALUE('Payments Export'!H4072),'Payments Export'!H4072)&lt;&gt;0,IFERROR(VALUE('Payments Export'!H4072),'Payments Export'!H4072),"")</f>
        <v/>
      </c>
      <c r="D4068" s="7" t="str">
        <f>IF('Payments Export'!I4072="","",'Payments Export'!I4072)</f>
        <v/>
      </c>
      <c r="E4068" s="7" t="str">
        <f t="shared" si="126"/>
        <v/>
      </c>
      <c r="F4068" s="7" t="str">
        <f>IF('Payments Export'!A4072="","",'Payments Export'!N4072)</f>
        <v/>
      </c>
      <c r="G4068" s="7" t="str">
        <f>IF('Payments Export'!A4072="","",'Payments Export'!O4072)</f>
        <v/>
      </c>
      <c r="H4068" s="7" t="str">
        <f>IF('Payments Export'!B4072="","",G4068-F4068)</f>
        <v/>
      </c>
      <c r="I4068" s="3" t="str">
        <f>IF(C4068&lt;&gt;"",_xlfn.XLOOKUP(IFERROR(VALUE(C4068),C4068),'Items database'!A:A,'Items database'!B:B),(_xlfn.XLOOKUP(LEFT(E4068,3),Services,Services,"")))</f>
        <v/>
      </c>
      <c r="J4068" s="3" t="str">
        <f t="shared" si="127"/>
        <v/>
      </c>
    </row>
    <row r="4069" spans="1:10" x14ac:dyDescent="0.35">
      <c r="A4069" s="7" t="str">
        <f>IF('Payments Export'!A4073="","",'Payments Export'!A4073)</f>
        <v/>
      </c>
      <c r="B4069" s="7" t="str">
        <f>IF('Payments Export'!A4073="","",'Payments Export'!B4073)</f>
        <v/>
      </c>
      <c r="C4069" s="7" t="str">
        <f>IF(IFERROR(VALUE('Payments Export'!H4073),'Payments Export'!H4073)&lt;&gt;0,IFERROR(VALUE('Payments Export'!H4073),'Payments Export'!H4073),"")</f>
        <v/>
      </c>
      <c r="D4069" s="7" t="str">
        <f>IF('Payments Export'!I4073="","",'Payments Export'!I4073)</f>
        <v/>
      </c>
      <c r="E4069" s="7" t="str">
        <f t="shared" si="126"/>
        <v/>
      </c>
      <c r="F4069" s="7" t="str">
        <f>IF('Payments Export'!A4073="","",'Payments Export'!N4073)</f>
        <v/>
      </c>
      <c r="G4069" s="7" t="str">
        <f>IF('Payments Export'!A4073="","",'Payments Export'!O4073)</f>
        <v/>
      </c>
      <c r="H4069" s="7" t="str">
        <f>IF('Payments Export'!B4073="","",G4069-F4069)</f>
        <v/>
      </c>
      <c r="I4069" s="3" t="str">
        <f>IF(C4069&lt;&gt;"",_xlfn.XLOOKUP(IFERROR(VALUE(C4069),C4069),'Items database'!A:A,'Items database'!B:B),(_xlfn.XLOOKUP(LEFT(E4069,3),Services,Services,"")))</f>
        <v/>
      </c>
      <c r="J4069" s="3" t="str">
        <f t="shared" si="127"/>
        <v/>
      </c>
    </row>
    <row r="4070" spans="1:10" x14ac:dyDescent="0.35">
      <c r="A4070" s="7" t="str">
        <f>IF('Payments Export'!A4074="","",'Payments Export'!A4074)</f>
        <v/>
      </c>
      <c r="B4070" s="7" t="str">
        <f>IF('Payments Export'!A4074="","",'Payments Export'!B4074)</f>
        <v/>
      </c>
      <c r="C4070" s="7" t="str">
        <f>IF(IFERROR(VALUE('Payments Export'!H4074),'Payments Export'!H4074)&lt;&gt;0,IFERROR(VALUE('Payments Export'!H4074),'Payments Export'!H4074),"")</f>
        <v/>
      </c>
      <c r="D4070" s="7" t="str">
        <f>IF('Payments Export'!I4074="","",'Payments Export'!I4074)</f>
        <v/>
      </c>
      <c r="E4070" s="7" t="str">
        <f t="shared" si="126"/>
        <v/>
      </c>
      <c r="F4070" s="7" t="str">
        <f>IF('Payments Export'!A4074="","",'Payments Export'!N4074)</f>
        <v/>
      </c>
      <c r="G4070" s="7" t="str">
        <f>IF('Payments Export'!A4074="","",'Payments Export'!O4074)</f>
        <v/>
      </c>
      <c r="H4070" s="7" t="str">
        <f>IF('Payments Export'!B4074="","",G4070-F4070)</f>
        <v/>
      </c>
      <c r="I4070" s="3" t="str">
        <f>IF(C4070&lt;&gt;"",_xlfn.XLOOKUP(IFERROR(VALUE(C4070),C4070),'Items database'!A:A,'Items database'!B:B),(_xlfn.XLOOKUP(LEFT(E4070,3),Services,Services,"")))</f>
        <v/>
      </c>
      <c r="J4070" s="3" t="str">
        <f t="shared" si="127"/>
        <v/>
      </c>
    </row>
    <row r="4071" spans="1:10" x14ac:dyDescent="0.35">
      <c r="A4071" s="7" t="str">
        <f>IF('Payments Export'!A4075="","",'Payments Export'!A4075)</f>
        <v/>
      </c>
      <c r="B4071" s="7" t="str">
        <f>IF('Payments Export'!A4075="","",'Payments Export'!B4075)</f>
        <v/>
      </c>
      <c r="C4071" s="7" t="str">
        <f>IF(IFERROR(VALUE('Payments Export'!H4075),'Payments Export'!H4075)&lt;&gt;0,IFERROR(VALUE('Payments Export'!H4075),'Payments Export'!H4075),"")</f>
        <v/>
      </c>
      <c r="D4071" s="7" t="str">
        <f>IF('Payments Export'!I4075="","",'Payments Export'!I4075)</f>
        <v/>
      </c>
      <c r="E4071" s="7" t="str">
        <f t="shared" si="126"/>
        <v/>
      </c>
      <c r="F4071" s="7" t="str">
        <f>IF('Payments Export'!A4075="","",'Payments Export'!N4075)</f>
        <v/>
      </c>
      <c r="G4071" s="7" t="str">
        <f>IF('Payments Export'!A4075="","",'Payments Export'!O4075)</f>
        <v/>
      </c>
      <c r="H4071" s="7" t="str">
        <f>IF('Payments Export'!B4075="","",G4071-F4071)</f>
        <v/>
      </c>
      <c r="I4071" s="3" t="str">
        <f>IF(C4071&lt;&gt;"",_xlfn.XLOOKUP(IFERROR(VALUE(C4071),C4071),'Items database'!A:A,'Items database'!B:B),(_xlfn.XLOOKUP(LEFT(E4071,3),Services,Services,"")))</f>
        <v/>
      </c>
      <c r="J4071" s="3" t="str">
        <f t="shared" si="127"/>
        <v/>
      </c>
    </row>
    <row r="4072" spans="1:10" x14ac:dyDescent="0.35">
      <c r="A4072" s="7" t="str">
        <f>IF('Payments Export'!A4076="","",'Payments Export'!A4076)</f>
        <v/>
      </c>
      <c r="B4072" s="7" t="str">
        <f>IF('Payments Export'!A4076="","",'Payments Export'!B4076)</f>
        <v/>
      </c>
      <c r="C4072" s="7" t="str">
        <f>IF(IFERROR(VALUE('Payments Export'!H4076),'Payments Export'!H4076)&lt;&gt;0,IFERROR(VALUE('Payments Export'!H4076),'Payments Export'!H4076),"")</f>
        <v/>
      </c>
      <c r="D4072" s="7" t="str">
        <f>IF('Payments Export'!I4076="","",'Payments Export'!I4076)</f>
        <v/>
      </c>
      <c r="E4072" s="7" t="str">
        <f t="shared" si="126"/>
        <v/>
      </c>
      <c r="F4072" s="7" t="str">
        <f>IF('Payments Export'!A4076="","",'Payments Export'!N4076)</f>
        <v/>
      </c>
      <c r="G4072" s="7" t="str">
        <f>IF('Payments Export'!A4076="","",'Payments Export'!O4076)</f>
        <v/>
      </c>
      <c r="H4072" s="7" t="str">
        <f>IF('Payments Export'!B4076="","",G4072-F4072)</f>
        <v/>
      </c>
      <c r="I4072" s="3" t="str">
        <f>IF(C4072&lt;&gt;"",_xlfn.XLOOKUP(IFERROR(VALUE(C4072),C4072),'Items database'!A:A,'Items database'!B:B),(_xlfn.XLOOKUP(LEFT(E4072,3),Services,Services,"")))</f>
        <v/>
      </c>
      <c r="J4072" s="3" t="str">
        <f t="shared" si="127"/>
        <v/>
      </c>
    </row>
    <row r="4073" spans="1:10" x14ac:dyDescent="0.35">
      <c r="A4073" s="7" t="str">
        <f>IF('Payments Export'!A4077="","",'Payments Export'!A4077)</f>
        <v/>
      </c>
      <c r="B4073" s="7" t="str">
        <f>IF('Payments Export'!A4077="","",'Payments Export'!B4077)</f>
        <v/>
      </c>
      <c r="C4073" s="7" t="str">
        <f>IF(IFERROR(VALUE('Payments Export'!H4077),'Payments Export'!H4077)&lt;&gt;0,IFERROR(VALUE('Payments Export'!H4077),'Payments Export'!H4077),"")</f>
        <v/>
      </c>
      <c r="D4073" s="7" t="str">
        <f>IF('Payments Export'!I4077="","",'Payments Export'!I4077)</f>
        <v/>
      </c>
      <c r="E4073" s="7" t="str">
        <f t="shared" si="126"/>
        <v/>
      </c>
      <c r="F4073" s="7" t="str">
        <f>IF('Payments Export'!A4077="","",'Payments Export'!N4077)</f>
        <v/>
      </c>
      <c r="G4073" s="7" t="str">
        <f>IF('Payments Export'!A4077="","",'Payments Export'!O4077)</f>
        <v/>
      </c>
      <c r="H4073" s="7" t="str">
        <f>IF('Payments Export'!B4077="","",G4073-F4073)</f>
        <v/>
      </c>
      <c r="I4073" s="3" t="str">
        <f>IF(C4073&lt;&gt;"",_xlfn.XLOOKUP(IFERROR(VALUE(C4073),C4073),'Items database'!A:A,'Items database'!B:B),(_xlfn.XLOOKUP(LEFT(E4073,3),Services,Services,"")))</f>
        <v/>
      </c>
      <c r="J4073" s="3" t="str">
        <f t="shared" si="127"/>
        <v/>
      </c>
    </row>
    <row r="4074" spans="1:10" x14ac:dyDescent="0.35">
      <c r="A4074" s="7" t="str">
        <f>IF('Payments Export'!A4078="","",'Payments Export'!A4078)</f>
        <v/>
      </c>
      <c r="B4074" s="7" t="str">
        <f>IF('Payments Export'!A4078="","",'Payments Export'!B4078)</f>
        <v/>
      </c>
      <c r="C4074" s="7" t="str">
        <f>IF(IFERROR(VALUE('Payments Export'!H4078),'Payments Export'!H4078)&lt;&gt;0,IFERROR(VALUE('Payments Export'!H4078),'Payments Export'!H4078),"")</f>
        <v/>
      </c>
      <c r="D4074" s="7" t="str">
        <f>IF('Payments Export'!I4078="","",'Payments Export'!I4078)</f>
        <v/>
      </c>
      <c r="E4074" s="7" t="str">
        <f t="shared" si="126"/>
        <v/>
      </c>
      <c r="F4074" s="7" t="str">
        <f>IF('Payments Export'!A4078="","",'Payments Export'!N4078)</f>
        <v/>
      </c>
      <c r="G4074" s="7" t="str">
        <f>IF('Payments Export'!A4078="","",'Payments Export'!O4078)</f>
        <v/>
      </c>
      <c r="H4074" s="7" t="str">
        <f>IF('Payments Export'!B4078="","",G4074-F4074)</f>
        <v/>
      </c>
      <c r="I4074" s="3" t="str">
        <f>IF(C4074&lt;&gt;"",_xlfn.XLOOKUP(IFERROR(VALUE(C4074),C4074),'Items database'!A:A,'Items database'!B:B),(_xlfn.XLOOKUP(LEFT(E4074,3),Services,Services,"")))</f>
        <v/>
      </c>
      <c r="J4074" s="3" t="str">
        <f t="shared" si="127"/>
        <v/>
      </c>
    </row>
    <row r="4075" spans="1:10" x14ac:dyDescent="0.35">
      <c r="A4075" s="7" t="str">
        <f>IF('Payments Export'!A4079="","",'Payments Export'!A4079)</f>
        <v/>
      </c>
      <c r="B4075" s="7" t="str">
        <f>IF('Payments Export'!A4079="","",'Payments Export'!B4079)</f>
        <v/>
      </c>
      <c r="C4075" s="7" t="str">
        <f>IF(IFERROR(VALUE('Payments Export'!H4079),'Payments Export'!H4079)&lt;&gt;0,IFERROR(VALUE('Payments Export'!H4079),'Payments Export'!H4079),"")</f>
        <v/>
      </c>
      <c r="D4075" s="7" t="str">
        <f>IF('Payments Export'!I4079="","",'Payments Export'!I4079)</f>
        <v/>
      </c>
      <c r="E4075" s="7" t="str">
        <f t="shared" si="126"/>
        <v/>
      </c>
      <c r="F4075" s="7" t="str">
        <f>IF('Payments Export'!A4079="","",'Payments Export'!N4079)</f>
        <v/>
      </c>
      <c r="G4075" s="7" t="str">
        <f>IF('Payments Export'!A4079="","",'Payments Export'!O4079)</f>
        <v/>
      </c>
      <c r="H4075" s="7" t="str">
        <f>IF('Payments Export'!B4079="","",G4075-F4075)</f>
        <v/>
      </c>
      <c r="I4075" s="3" t="str">
        <f>IF(C4075&lt;&gt;"",_xlfn.XLOOKUP(IFERROR(VALUE(C4075),C4075),'Items database'!A:A,'Items database'!B:B),(_xlfn.XLOOKUP(LEFT(E4075,3),Services,Services,"")))</f>
        <v/>
      </c>
      <c r="J4075" s="3" t="str">
        <f t="shared" si="127"/>
        <v/>
      </c>
    </row>
    <row r="4076" spans="1:10" x14ac:dyDescent="0.35">
      <c r="A4076" s="7" t="str">
        <f>IF('Payments Export'!A4080="","",'Payments Export'!A4080)</f>
        <v/>
      </c>
      <c r="B4076" s="7" t="str">
        <f>IF('Payments Export'!A4080="","",'Payments Export'!B4080)</f>
        <v/>
      </c>
      <c r="C4076" s="7" t="str">
        <f>IF(IFERROR(VALUE('Payments Export'!H4080),'Payments Export'!H4080)&lt;&gt;0,IFERROR(VALUE('Payments Export'!H4080),'Payments Export'!H4080),"")</f>
        <v/>
      </c>
      <c r="D4076" s="7" t="str">
        <f>IF('Payments Export'!I4080="","",'Payments Export'!I4080)</f>
        <v/>
      </c>
      <c r="E4076" s="7" t="str">
        <f t="shared" si="126"/>
        <v/>
      </c>
      <c r="F4076" s="7" t="str">
        <f>IF('Payments Export'!A4080="","",'Payments Export'!N4080)</f>
        <v/>
      </c>
      <c r="G4076" s="7" t="str">
        <f>IF('Payments Export'!A4080="","",'Payments Export'!O4080)</f>
        <v/>
      </c>
      <c r="H4076" s="7" t="str">
        <f>IF('Payments Export'!B4080="","",G4076-F4076)</f>
        <v/>
      </c>
      <c r="I4076" s="3" t="str">
        <f>IF(C4076&lt;&gt;"",_xlfn.XLOOKUP(IFERROR(VALUE(C4076),C4076),'Items database'!A:A,'Items database'!B:B),(_xlfn.XLOOKUP(LEFT(E4076,3),Services,Services,"")))</f>
        <v/>
      </c>
      <c r="J4076" s="3" t="str">
        <f t="shared" si="127"/>
        <v/>
      </c>
    </row>
    <row r="4077" spans="1:10" x14ac:dyDescent="0.35">
      <c r="A4077" s="7" t="str">
        <f>IF('Payments Export'!A4081="","",'Payments Export'!A4081)</f>
        <v/>
      </c>
      <c r="B4077" s="7" t="str">
        <f>IF('Payments Export'!A4081="","",'Payments Export'!B4081)</f>
        <v/>
      </c>
      <c r="C4077" s="7" t="str">
        <f>IF(IFERROR(VALUE('Payments Export'!H4081),'Payments Export'!H4081)&lt;&gt;0,IFERROR(VALUE('Payments Export'!H4081),'Payments Export'!H4081),"")</f>
        <v/>
      </c>
      <c r="D4077" s="7" t="str">
        <f>IF('Payments Export'!I4081="","",'Payments Export'!I4081)</f>
        <v/>
      </c>
      <c r="E4077" s="7" t="str">
        <f t="shared" si="126"/>
        <v/>
      </c>
      <c r="F4077" s="7" t="str">
        <f>IF('Payments Export'!A4081="","",'Payments Export'!N4081)</f>
        <v/>
      </c>
      <c r="G4077" s="7" t="str">
        <f>IF('Payments Export'!A4081="","",'Payments Export'!O4081)</f>
        <v/>
      </c>
      <c r="H4077" s="7" t="str">
        <f>IF('Payments Export'!B4081="","",G4077-F4077)</f>
        <v/>
      </c>
      <c r="I4077" s="3" t="str">
        <f>IF(C4077&lt;&gt;"",_xlfn.XLOOKUP(IFERROR(VALUE(C4077),C4077),'Items database'!A:A,'Items database'!B:B),(_xlfn.XLOOKUP(LEFT(E4077,3),Services,Services,"")))</f>
        <v/>
      </c>
      <c r="J4077" s="3" t="str">
        <f t="shared" si="127"/>
        <v/>
      </c>
    </row>
    <row r="4078" spans="1:10" x14ac:dyDescent="0.35">
      <c r="A4078" s="7" t="str">
        <f>IF('Payments Export'!A4082="","",'Payments Export'!A4082)</f>
        <v/>
      </c>
      <c r="B4078" s="7" t="str">
        <f>IF('Payments Export'!A4082="","",'Payments Export'!B4082)</f>
        <v/>
      </c>
      <c r="C4078" s="7" t="str">
        <f>IF(IFERROR(VALUE('Payments Export'!H4082),'Payments Export'!H4082)&lt;&gt;0,IFERROR(VALUE('Payments Export'!H4082),'Payments Export'!H4082),"")</f>
        <v/>
      </c>
      <c r="D4078" s="7" t="str">
        <f>IF('Payments Export'!I4082="","",'Payments Export'!I4082)</f>
        <v/>
      </c>
      <c r="E4078" s="7" t="str">
        <f t="shared" si="126"/>
        <v/>
      </c>
      <c r="F4078" s="7" t="str">
        <f>IF('Payments Export'!A4082="","",'Payments Export'!N4082)</f>
        <v/>
      </c>
      <c r="G4078" s="7" t="str">
        <f>IF('Payments Export'!A4082="","",'Payments Export'!O4082)</f>
        <v/>
      </c>
      <c r="H4078" s="7" t="str">
        <f>IF('Payments Export'!B4082="","",G4078-F4078)</f>
        <v/>
      </c>
      <c r="I4078" s="3" t="str">
        <f>IF(C4078&lt;&gt;"",_xlfn.XLOOKUP(IFERROR(VALUE(C4078),C4078),'Items database'!A:A,'Items database'!B:B),(_xlfn.XLOOKUP(LEFT(E4078,3),Services,Services,"")))</f>
        <v/>
      </c>
      <c r="J4078" s="3" t="str">
        <f t="shared" si="127"/>
        <v/>
      </c>
    </row>
    <row r="4079" spans="1:10" x14ac:dyDescent="0.35">
      <c r="A4079" s="7" t="str">
        <f>IF('Payments Export'!A4083="","",'Payments Export'!A4083)</f>
        <v/>
      </c>
      <c r="B4079" s="7" t="str">
        <f>IF('Payments Export'!A4083="","",'Payments Export'!B4083)</f>
        <v/>
      </c>
      <c r="C4079" s="7" t="str">
        <f>IF(IFERROR(VALUE('Payments Export'!H4083),'Payments Export'!H4083)&lt;&gt;0,IFERROR(VALUE('Payments Export'!H4083),'Payments Export'!H4083),"")</f>
        <v/>
      </c>
      <c r="D4079" s="7" t="str">
        <f>IF('Payments Export'!I4083="","",'Payments Export'!I4083)</f>
        <v/>
      </c>
      <c r="E4079" s="7" t="str">
        <f t="shared" si="126"/>
        <v/>
      </c>
      <c r="F4079" s="7" t="str">
        <f>IF('Payments Export'!A4083="","",'Payments Export'!N4083)</f>
        <v/>
      </c>
      <c r="G4079" s="7" t="str">
        <f>IF('Payments Export'!A4083="","",'Payments Export'!O4083)</f>
        <v/>
      </c>
      <c r="H4079" s="7" t="str">
        <f>IF('Payments Export'!B4083="","",G4079-F4079)</f>
        <v/>
      </c>
      <c r="I4079" s="3" t="str">
        <f>IF(C4079&lt;&gt;"",_xlfn.XLOOKUP(IFERROR(VALUE(C4079),C4079),'Items database'!A:A,'Items database'!B:B),(_xlfn.XLOOKUP(LEFT(E4079,3),Services,Services,"")))</f>
        <v/>
      </c>
      <c r="J4079" s="3" t="str">
        <f t="shared" si="127"/>
        <v/>
      </c>
    </row>
    <row r="4080" spans="1:10" x14ac:dyDescent="0.35">
      <c r="A4080" s="7" t="str">
        <f>IF('Payments Export'!A4084="","",'Payments Export'!A4084)</f>
        <v/>
      </c>
      <c r="B4080" s="7" t="str">
        <f>IF('Payments Export'!A4084="","",'Payments Export'!B4084)</f>
        <v/>
      </c>
      <c r="C4080" s="7" t="str">
        <f>IF(IFERROR(VALUE('Payments Export'!H4084),'Payments Export'!H4084)&lt;&gt;0,IFERROR(VALUE('Payments Export'!H4084),'Payments Export'!H4084),"")</f>
        <v/>
      </c>
      <c r="D4080" s="7" t="str">
        <f>IF('Payments Export'!I4084="","",'Payments Export'!I4084)</f>
        <v/>
      </c>
      <c r="E4080" s="7" t="str">
        <f t="shared" si="126"/>
        <v/>
      </c>
      <c r="F4080" s="7" t="str">
        <f>IF('Payments Export'!A4084="","",'Payments Export'!N4084)</f>
        <v/>
      </c>
      <c r="G4080" s="7" t="str">
        <f>IF('Payments Export'!A4084="","",'Payments Export'!O4084)</f>
        <v/>
      </c>
      <c r="H4080" s="7" t="str">
        <f>IF('Payments Export'!B4084="","",G4080-F4080)</f>
        <v/>
      </c>
      <c r="I4080" s="3" t="str">
        <f>IF(C4080&lt;&gt;"",_xlfn.XLOOKUP(IFERROR(VALUE(C4080),C4080),'Items database'!A:A,'Items database'!B:B),(_xlfn.XLOOKUP(LEFT(E4080,3),Services,Services,"")))</f>
        <v/>
      </c>
      <c r="J4080" s="3" t="str">
        <f t="shared" si="127"/>
        <v/>
      </c>
    </row>
    <row r="4081" spans="1:10" x14ac:dyDescent="0.35">
      <c r="A4081" s="7" t="str">
        <f>IF('Payments Export'!A4085="","",'Payments Export'!A4085)</f>
        <v/>
      </c>
      <c r="B4081" s="7" t="str">
        <f>IF('Payments Export'!A4085="","",'Payments Export'!B4085)</f>
        <v/>
      </c>
      <c r="C4081" s="7" t="str">
        <f>IF(IFERROR(VALUE('Payments Export'!H4085),'Payments Export'!H4085)&lt;&gt;0,IFERROR(VALUE('Payments Export'!H4085),'Payments Export'!H4085),"")</f>
        <v/>
      </c>
      <c r="D4081" s="7" t="str">
        <f>IF('Payments Export'!I4085="","",'Payments Export'!I4085)</f>
        <v/>
      </c>
      <c r="E4081" s="7" t="str">
        <f t="shared" si="126"/>
        <v/>
      </c>
      <c r="F4081" s="7" t="str">
        <f>IF('Payments Export'!A4085="","",'Payments Export'!N4085)</f>
        <v/>
      </c>
      <c r="G4081" s="7" t="str">
        <f>IF('Payments Export'!A4085="","",'Payments Export'!O4085)</f>
        <v/>
      </c>
      <c r="H4081" s="7" t="str">
        <f>IF('Payments Export'!B4085="","",G4081-F4081)</f>
        <v/>
      </c>
      <c r="I4081" s="3" t="str">
        <f>IF(C4081&lt;&gt;"",_xlfn.XLOOKUP(IFERROR(VALUE(C4081),C4081),'Items database'!A:A,'Items database'!B:B),(_xlfn.XLOOKUP(LEFT(E4081,3),Services,Services,"")))</f>
        <v/>
      </c>
      <c r="J4081" s="3" t="str">
        <f t="shared" si="127"/>
        <v/>
      </c>
    </row>
    <row r="4082" spans="1:10" x14ac:dyDescent="0.35">
      <c r="A4082" s="7" t="str">
        <f>IF('Payments Export'!A4086="","",'Payments Export'!A4086)</f>
        <v/>
      </c>
      <c r="B4082" s="7" t="str">
        <f>IF('Payments Export'!A4086="","",'Payments Export'!B4086)</f>
        <v/>
      </c>
      <c r="C4082" s="7" t="str">
        <f>IF(IFERROR(VALUE('Payments Export'!H4086),'Payments Export'!H4086)&lt;&gt;0,IFERROR(VALUE('Payments Export'!H4086),'Payments Export'!H4086),"")</f>
        <v/>
      </c>
      <c r="D4082" s="7" t="str">
        <f>IF('Payments Export'!I4086="","",'Payments Export'!I4086)</f>
        <v/>
      </c>
      <c r="E4082" s="7" t="str">
        <f t="shared" si="126"/>
        <v/>
      </c>
      <c r="F4082" s="7" t="str">
        <f>IF('Payments Export'!A4086="","",'Payments Export'!N4086)</f>
        <v/>
      </c>
      <c r="G4082" s="7" t="str">
        <f>IF('Payments Export'!A4086="","",'Payments Export'!O4086)</f>
        <v/>
      </c>
      <c r="H4082" s="7" t="str">
        <f>IF('Payments Export'!B4086="","",G4082-F4082)</f>
        <v/>
      </c>
      <c r="I4082" s="3" t="str">
        <f>IF(C4082&lt;&gt;"",_xlfn.XLOOKUP(IFERROR(VALUE(C4082),C4082),'Items database'!A:A,'Items database'!B:B),(_xlfn.XLOOKUP(LEFT(E4082,3),Services,Services,"")))</f>
        <v/>
      </c>
      <c r="J4082" s="3" t="str">
        <f t="shared" si="127"/>
        <v/>
      </c>
    </row>
    <row r="4083" spans="1:10" x14ac:dyDescent="0.35">
      <c r="A4083" s="7" t="str">
        <f>IF('Payments Export'!A4087="","",'Payments Export'!A4087)</f>
        <v/>
      </c>
      <c r="B4083" s="7" t="str">
        <f>IF('Payments Export'!A4087="","",'Payments Export'!B4087)</f>
        <v/>
      </c>
      <c r="C4083" s="7" t="str">
        <f>IF(IFERROR(VALUE('Payments Export'!H4087),'Payments Export'!H4087)&lt;&gt;0,IFERROR(VALUE('Payments Export'!H4087),'Payments Export'!H4087),"")</f>
        <v/>
      </c>
      <c r="D4083" s="7" t="str">
        <f>IF('Payments Export'!I4087="","",'Payments Export'!I4087)</f>
        <v/>
      </c>
      <c r="E4083" s="7" t="str">
        <f t="shared" si="126"/>
        <v/>
      </c>
      <c r="F4083" s="7" t="str">
        <f>IF('Payments Export'!A4087="","",'Payments Export'!N4087)</f>
        <v/>
      </c>
      <c r="G4083" s="7" t="str">
        <f>IF('Payments Export'!A4087="","",'Payments Export'!O4087)</f>
        <v/>
      </c>
      <c r="H4083" s="7" t="str">
        <f>IF('Payments Export'!B4087="","",G4083-F4083)</f>
        <v/>
      </c>
      <c r="I4083" s="3" t="str">
        <f>IF(C4083&lt;&gt;"",_xlfn.XLOOKUP(IFERROR(VALUE(C4083),C4083),'Items database'!A:A,'Items database'!B:B),(_xlfn.XLOOKUP(LEFT(E4083,3),Services,Services,"")))</f>
        <v/>
      </c>
      <c r="J4083" s="3" t="str">
        <f t="shared" si="127"/>
        <v/>
      </c>
    </row>
    <row r="4084" spans="1:10" x14ac:dyDescent="0.35">
      <c r="A4084" s="7" t="str">
        <f>IF('Payments Export'!A4088="","",'Payments Export'!A4088)</f>
        <v/>
      </c>
      <c r="B4084" s="7" t="str">
        <f>IF('Payments Export'!A4088="","",'Payments Export'!B4088)</f>
        <v/>
      </c>
      <c r="C4084" s="7" t="str">
        <f>IF(IFERROR(VALUE('Payments Export'!H4088),'Payments Export'!H4088)&lt;&gt;0,IFERROR(VALUE('Payments Export'!H4088),'Payments Export'!H4088),"")</f>
        <v/>
      </c>
      <c r="D4084" s="7" t="str">
        <f>IF('Payments Export'!I4088="","",'Payments Export'!I4088)</f>
        <v/>
      </c>
      <c r="E4084" s="7" t="str">
        <f t="shared" si="126"/>
        <v/>
      </c>
      <c r="F4084" s="7" t="str">
        <f>IF('Payments Export'!A4088="","",'Payments Export'!N4088)</f>
        <v/>
      </c>
      <c r="G4084" s="7" t="str">
        <f>IF('Payments Export'!A4088="","",'Payments Export'!O4088)</f>
        <v/>
      </c>
      <c r="H4084" s="7" t="str">
        <f>IF('Payments Export'!B4088="","",G4084-F4084)</f>
        <v/>
      </c>
      <c r="I4084" s="3" t="str">
        <f>IF(C4084&lt;&gt;"",_xlfn.XLOOKUP(IFERROR(VALUE(C4084),C4084),'Items database'!A:A,'Items database'!B:B),(_xlfn.XLOOKUP(LEFT(E4084,3),Services,Services,"")))</f>
        <v/>
      </c>
      <c r="J4084" s="3" t="str">
        <f t="shared" si="127"/>
        <v/>
      </c>
    </row>
    <row r="4085" spans="1:10" x14ac:dyDescent="0.35">
      <c r="A4085" s="7" t="str">
        <f>IF('Payments Export'!A4089="","",'Payments Export'!A4089)</f>
        <v/>
      </c>
      <c r="B4085" s="7" t="str">
        <f>IF('Payments Export'!A4089="","",'Payments Export'!B4089)</f>
        <v/>
      </c>
      <c r="C4085" s="7" t="str">
        <f>IF(IFERROR(VALUE('Payments Export'!H4089),'Payments Export'!H4089)&lt;&gt;0,IFERROR(VALUE('Payments Export'!H4089),'Payments Export'!H4089),"")</f>
        <v/>
      </c>
      <c r="D4085" s="7" t="str">
        <f>IF('Payments Export'!I4089="","",'Payments Export'!I4089)</f>
        <v/>
      </c>
      <c r="E4085" s="7" t="str">
        <f t="shared" si="126"/>
        <v/>
      </c>
      <c r="F4085" s="7" t="str">
        <f>IF('Payments Export'!A4089="","",'Payments Export'!N4089)</f>
        <v/>
      </c>
      <c r="G4085" s="7" t="str">
        <f>IF('Payments Export'!A4089="","",'Payments Export'!O4089)</f>
        <v/>
      </c>
      <c r="H4085" s="7" t="str">
        <f>IF('Payments Export'!B4089="","",G4085-F4085)</f>
        <v/>
      </c>
      <c r="I4085" s="3" t="str">
        <f>IF(C4085&lt;&gt;"",_xlfn.XLOOKUP(IFERROR(VALUE(C4085),C4085),'Items database'!A:A,'Items database'!B:B),(_xlfn.XLOOKUP(LEFT(E4085,3),Services,Services,"")))</f>
        <v/>
      </c>
      <c r="J4085" s="3" t="str">
        <f t="shared" si="127"/>
        <v/>
      </c>
    </row>
    <row r="4086" spans="1:10" x14ac:dyDescent="0.35">
      <c r="A4086" s="7" t="str">
        <f>IF('Payments Export'!A4090="","",'Payments Export'!A4090)</f>
        <v/>
      </c>
      <c r="B4086" s="7" t="str">
        <f>IF('Payments Export'!A4090="","",'Payments Export'!B4090)</f>
        <v/>
      </c>
      <c r="C4086" s="7" t="str">
        <f>IF(IFERROR(VALUE('Payments Export'!H4090),'Payments Export'!H4090)&lt;&gt;0,IFERROR(VALUE('Payments Export'!H4090),'Payments Export'!H4090),"")</f>
        <v/>
      </c>
      <c r="D4086" s="7" t="str">
        <f>IF('Payments Export'!I4090="","",'Payments Export'!I4090)</f>
        <v/>
      </c>
      <c r="E4086" s="7" t="str">
        <f t="shared" si="126"/>
        <v/>
      </c>
      <c r="F4086" s="7" t="str">
        <f>IF('Payments Export'!A4090="","",'Payments Export'!N4090)</f>
        <v/>
      </c>
      <c r="G4086" s="7" t="str">
        <f>IF('Payments Export'!A4090="","",'Payments Export'!O4090)</f>
        <v/>
      </c>
      <c r="H4086" s="7" t="str">
        <f>IF('Payments Export'!B4090="","",G4086-F4086)</f>
        <v/>
      </c>
      <c r="I4086" s="3" t="str">
        <f>IF(C4086&lt;&gt;"",_xlfn.XLOOKUP(IFERROR(VALUE(C4086),C4086),'Items database'!A:A,'Items database'!B:B),(_xlfn.XLOOKUP(LEFT(E4086,3),Services,Services,"")))</f>
        <v/>
      </c>
      <c r="J4086" s="3" t="str">
        <f t="shared" si="127"/>
        <v/>
      </c>
    </row>
    <row r="4087" spans="1:10" x14ac:dyDescent="0.35">
      <c r="A4087" s="7" t="str">
        <f>IF('Payments Export'!A4091="","",'Payments Export'!A4091)</f>
        <v/>
      </c>
      <c r="B4087" s="7" t="str">
        <f>IF('Payments Export'!A4091="","",'Payments Export'!B4091)</f>
        <v/>
      </c>
      <c r="C4087" s="7" t="str">
        <f>IF(IFERROR(VALUE('Payments Export'!H4091),'Payments Export'!H4091)&lt;&gt;0,IFERROR(VALUE('Payments Export'!H4091),'Payments Export'!H4091),"")</f>
        <v/>
      </c>
      <c r="D4087" s="7" t="str">
        <f>IF('Payments Export'!I4091="","",'Payments Export'!I4091)</f>
        <v/>
      </c>
      <c r="E4087" s="7" t="str">
        <f t="shared" si="126"/>
        <v/>
      </c>
      <c r="F4087" s="7" t="str">
        <f>IF('Payments Export'!A4091="","",'Payments Export'!N4091)</f>
        <v/>
      </c>
      <c r="G4087" s="7" t="str">
        <f>IF('Payments Export'!A4091="","",'Payments Export'!O4091)</f>
        <v/>
      </c>
      <c r="H4087" s="7" t="str">
        <f>IF('Payments Export'!B4091="","",G4087-F4087)</f>
        <v/>
      </c>
      <c r="I4087" s="3" t="str">
        <f>IF(C4087&lt;&gt;"",_xlfn.XLOOKUP(IFERROR(VALUE(C4087),C4087),'Items database'!A:A,'Items database'!B:B),(_xlfn.XLOOKUP(LEFT(E4087,3),Services,Services,"")))</f>
        <v/>
      </c>
      <c r="J4087" s="3" t="str">
        <f t="shared" si="127"/>
        <v/>
      </c>
    </row>
    <row r="4088" spans="1:10" x14ac:dyDescent="0.35">
      <c r="A4088" s="7" t="str">
        <f>IF('Payments Export'!A4092="","",'Payments Export'!A4092)</f>
        <v/>
      </c>
      <c r="B4088" s="7" t="str">
        <f>IF('Payments Export'!A4092="","",'Payments Export'!B4092)</f>
        <v/>
      </c>
      <c r="C4088" s="7" t="str">
        <f>IF(IFERROR(VALUE('Payments Export'!H4092),'Payments Export'!H4092)&lt;&gt;0,IFERROR(VALUE('Payments Export'!H4092),'Payments Export'!H4092),"")</f>
        <v/>
      </c>
      <c r="D4088" s="7" t="str">
        <f>IF('Payments Export'!I4092="","",'Payments Export'!I4092)</f>
        <v/>
      </c>
      <c r="E4088" s="7" t="str">
        <f t="shared" si="126"/>
        <v/>
      </c>
      <c r="F4088" s="7" t="str">
        <f>IF('Payments Export'!A4092="","",'Payments Export'!N4092)</f>
        <v/>
      </c>
      <c r="G4088" s="7" t="str">
        <f>IF('Payments Export'!A4092="","",'Payments Export'!O4092)</f>
        <v/>
      </c>
      <c r="H4088" s="7" t="str">
        <f>IF('Payments Export'!B4092="","",G4088-F4088)</f>
        <v/>
      </c>
      <c r="I4088" s="3" t="str">
        <f>IF(C4088&lt;&gt;"",_xlfn.XLOOKUP(IFERROR(VALUE(C4088),C4088),'Items database'!A:A,'Items database'!B:B),(_xlfn.XLOOKUP(LEFT(E4088,3),Services,Services,"")))</f>
        <v/>
      </c>
      <c r="J4088" s="3" t="str">
        <f t="shared" si="127"/>
        <v/>
      </c>
    </row>
    <row r="4089" spans="1:10" x14ac:dyDescent="0.35">
      <c r="A4089" s="7" t="str">
        <f>IF('Payments Export'!A4093="","",'Payments Export'!A4093)</f>
        <v/>
      </c>
      <c r="B4089" s="7" t="str">
        <f>IF('Payments Export'!A4093="","",'Payments Export'!B4093)</f>
        <v/>
      </c>
      <c r="C4089" s="7" t="str">
        <f>IF(IFERROR(VALUE('Payments Export'!H4093),'Payments Export'!H4093)&lt;&gt;0,IFERROR(VALUE('Payments Export'!H4093),'Payments Export'!H4093),"")</f>
        <v/>
      </c>
      <c r="D4089" s="7" t="str">
        <f>IF('Payments Export'!I4093="","",'Payments Export'!I4093)</f>
        <v/>
      </c>
      <c r="E4089" s="7" t="str">
        <f t="shared" si="126"/>
        <v/>
      </c>
      <c r="F4089" s="7" t="str">
        <f>IF('Payments Export'!A4093="","",'Payments Export'!N4093)</f>
        <v/>
      </c>
      <c r="G4089" s="7" t="str">
        <f>IF('Payments Export'!A4093="","",'Payments Export'!O4093)</f>
        <v/>
      </c>
      <c r="H4089" s="7" t="str">
        <f>IF('Payments Export'!B4093="","",G4089-F4089)</f>
        <v/>
      </c>
      <c r="I4089" s="3" t="str">
        <f>IF(C4089&lt;&gt;"",_xlfn.XLOOKUP(IFERROR(VALUE(C4089),C4089),'Items database'!A:A,'Items database'!B:B),(_xlfn.XLOOKUP(LEFT(E4089,3),Services,Services,"")))</f>
        <v/>
      </c>
      <c r="J4089" s="3" t="str">
        <f t="shared" si="127"/>
        <v/>
      </c>
    </row>
    <row r="4090" spans="1:10" x14ac:dyDescent="0.35">
      <c r="A4090" s="7" t="str">
        <f>IF('Payments Export'!A4094="","",'Payments Export'!A4094)</f>
        <v/>
      </c>
      <c r="B4090" s="7" t="str">
        <f>IF('Payments Export'!A4094="","",'Payments Export'!B4094)</f>
        <v/>
      </c>
      <c r="C4090" s="7" t="str">
        <f>IF(IFERROR(VALUE('Payments Export'!H4094),'Payments Export'!H4094)&lt;&gt;0,IFERROR(VALUE('Payments Export'!H4094),'Payments Export'!H4094),"")</f>
        <v/>
      </c>
      <c r="D4090" s="7" t="str">
        <f>IF('Payments Export'!I4094="","",'Payments Export'!I4094)</f>
        <v/>
      </c>
      <c r="E4090" s="7" t="str">
        <f t="shared" si="126"/>
        <v/>
      </c>
      <c r="F4090" s="7" t="str">
        <f>IF('Payments Export'!A4094="","",'Payments Export'!N4094)</f>
        <v/>
      </c>
      <c r="G4090" s="7" t="str">
        <f>IF('Payments Export'!A4094="","",'Payments Export'!O4094)</f>
        <v/>
      </c>
      <c r="H4090" s="7" t="str">
        <f>IF('Payments Export'!B4094="","",G4090-F4090)</f>
        <v/>
      </c>
      <c r="I4090" s="3" t="str">
        <f>IF(C4090&lt;&gt;"",_xlfn.XLOOKUP(IFERROR(VALUE(C4090),C4090),'Items database'!A:A,'Items database'!B:B),(_xlfn.XLOOKUP(LEFT(E4090,3),Services,Services,"")))</f>
        <v/>
      </c>
      <c r="J4090" s="3" t="str">
        <f t="shared" si="127"/>
        <v/>
      </c>
    </row>
    <row r="4091" spans="1:10" x14ac:dyDescent="0.35">
      <c r="A4091" s="7" t="str">
        <f>IF('Payments Export'!A4095="","",'Payments Export'!A4095)</f>
        <v/>
      </c>
      <c r="B4091" s="7" t="str">
        <f>IF('Payments Export'!A4095="","",'Payments Export'!B4095)</f>
        <v/>
      </c>
      <c r="C4091" s="7" t="str">
        <f>IF(IFERROR(VALUE('Payments Export'!H4095),'Payments Export'!H4095)&lt;&gt;0,IFERROR(VALUE('Payments Export'!H4095),'Payments Export'!H4095),"")</f>
        <v/>
      </c>
      <c r="D4091" s="7" t="str">
        <f>IF('Payments Export'!I4095="","",'Payments Export'!I4095)</f>
        <v/>
      </c>
      <c r="E4091" s="7" t="str">
        <f t="shared" si="126"/>
        <v/>
      </c>
      <c r="F4091" s="7" t="str">
        <f>IF('Payments Export'!A4095="","",'Payments Export'!N4095)</f>
        <v/>
      </c>
      <c r="G4091" s="7" t="str">
        <f>IF('Payments Export'!A4095="","",'Payments Export'!O4095)</f>
        <v/>
      </c>
      <c r="H4091" s="7" t="str">
        <f>IF('Payments Export'!B4095="","",G4091-F4091)</f>
        <v/>
      </c>
      <c r="I4091" s="3" t="str">
        <f>IF(C4091&lt;&gt;"",_xlfn.XLOOKUP(IFERROR(VALUE(C4091),C4091),'Items database'!A:A,'Items database'!B:B),(_xlfn.XLOOKUP(LEFT(E4091,3),Services,Services,"")))</f>
        <v/>
      </c>
      <c r="J4091" s="3" t="str">
        <f t="shared" si="127"/>
        <v/>
      </c>
    </row>
    <row r="4092" spans="1:10" x14ac:dyDescent="0.35">
      <c r="A4092" s="7" t="str">
        <f>IF('Payments Export'!A4096="","",'Payments Export'!A4096)</f>
        <v/>
      </c>
      <c r="B4092" s="7" t="str">
        <f>IF('Payments Export'!A4096="","",'Payments Export'!B4096)</f>
        <v/>
      </c>
      <c r="C4092" s="7" t="str">
        <f>IF(IFERROR(VALUE('Payments Export'!H4096),'Payments Export'!H4096)&lt;&gt;0,IFERROR(VALUE('Payments Export'!H4096),'Payments Export'!H4096),"")</f>
        <v/>
      </c>
      <c r="D4092" s="7" t="str">
        <f>IF('Payments Export'!I4096="","",'Payments Export'!I4096)</f>
        <v/>
      </c>
      <c r="E4092" s="7" t="str">
        <f t="shared" si="126"/>
        <v/>
      </c>
      <c r="F4092" s="7" t="str">
        <f>IF('Payments Export'!A4096="","",'Payments Export'!N4096)</f>
        <v/>
      </c>
      <c r="G4092" s="7" t="str">
        <f>IF('Payments Export'!A4096="","",'Payments Export'!O4096)</f>
        <v/>
      </c>
      <c r="H4092" s="7" t="str">
        <f>IF('Payments Export'!B4096="","",G4092-F4092)</f>
        <v/>
      </c>
      <c r="I4092" s="3" t="str">
        <f>IF(C4092&lt;&gt;"",_xlfn.XLOOKUP(IFERROR(VALUE(C4092),C4092),'Items database'!A:A,'Items database'!B:B),(_xlfn.XLOOKUP(LEFT(E4092,3),Services,Services,"")))</f>
        <v/>
      </c>
      <c r="J4092" s="3" t="str">
        <f t="shared" si="127"/>
        <v/>
      </c>
    </row>
    <row r="4093" spans="1:10" x14ac:dyDescent="0.35">
      <c r="A4093" s="7" t="str">
        <f>IF('Payments Export'!A4097="","",'Payments Export'!A4097)</f>
        <v/>
      </c>
      <c r="B4093" s="7" t="str">
        <f>IF('Payments Export'!A4097="","",'Payments Export'!B4097)</f>
        <v/>
      </c>
      <c r="C4093" s="7" t="str">
        <f>IF(IFERROR(VALUE('Payments Export'!H4097),'Payments Export'!H4097)&lt;&gt;0,IFERROR(VALUE('Payments Export'!H4097),'Payments Export'!H4097),"")</f>
        <v/>
      </c>
      <c r="D4093" s="7" t="str">
        <f>IF('Payments Export'!I4097="","",'Payments Export'!I4097)</f>
        <v/>
      </c>
      <c r="E4093" s="7" t="str">
        <f t="shared" si="126"/>
        <v/>
      </c>
      <c r="F4093" s="7" t="str">
        <f>IF('Payments Export'!A4097="","",'Payments Export'!N4097)</f>
        <v/>
      </c>
      <c r="G4093" s="7" t="str">
        <f>IF('Payments Export'!A4097="","",'Payments Export'!O4097)</f>
        <v/>
      </c>
      <c r="H4093" s="7" t="str">
        <f>IF('Payments Export'!B4097="","",G4093-F4093)</f>
        <v/>
      </c>
      <c r="I4093" s="3" t="str">
        <f>IF(C4093&lt;&gt;"",_xlfn.XLOOKUP(IFERROR(VALUE(C4093),C4093),'Items database'!A:A,'Items database'!B:B),(_xlfn.XLOOKUP(LEFT(E4093,3),Services,Services,"")))</f>
        <v/>
      </c>
      <c r="J4093" s="3" t="str">
        <f t="shared" si="127"/>
        <v/>
      </c>
    </row>
    <row r="4094" spans="1:10" x14ac:dyDescent="0.35">
      <c r="A4094" s="7" t="str">
        <f>IF('Payments Export'!A4098="","",'Payments Export'!A4098)</f>
        <v/>
      </c>
      <c r="B4094" s="7" t="str">
        <f>IF('Payments Export'!A4098="","",'Payments Export'!B4098)</f>
        <v/>
      </c>
      <c r="C4094" s="7" t="str">
        <f>IF(IFERROR(VALUE('Payments Export'!H4098),'Payments Export'!H4098)&lt;&gt;0,IFERROR(VALUE('Payments Export'!H4098),'Payments Export'!H4098),"")</f>
        <v/>
      </c>
      <c r="D4094" s="7" t="str">
        <f>IF('Payments Export'!I4098="","",'Payments Export'!I4098)</f>
        <v/>
      </c>
      <c r="E4094" s="7" t="str">
        <f t="shared" si="126"/>
        <v/>
      </c>
      <c r="F4094" s="7" t="str">
        <f>IF('Payments Export'!A4098="","",'Payments Export'!N4098)</f>
        <v/>
      </c>
      <c r="G4094" s="7" t="str">
        <f>IF('Payments Export'!A4098="","",'Payments Export'!O4098)</f>
        <v/>
      </c>
      <c r="H4094" s="7" t="str">
        <f>IF('Payments Export'!B4098="","",G4094-F4094)</f>
        <v/>
      </c>
      <c r="I4094" s="3" t="str">
        <f>IF(C4094&lt;&gt;"",_xlfn.XLOOKUP(IFERROR(VALUE(C4094),C4094),'Items database'!A:A,'Items database'!B:B),(_xlfn.XLOOKUP(LEFT(E4094,3),Services,Services,"")))</f>
        <v/>
      </c>
      <c r="J4094" s="3" t="str">
        <f t="shared" si="127"/>
        <v/>
      </c>
    </row>
    <row r="4095" spans="1:10" x14ac:dyDescent="0.35">
      <c r="A4095" s="7" t="str">
        <f>IF('Payments Export'!A4099="","",'Payments Export'!A4099)</f>
        <v/>
      </c>
      <c r="B4095" s="7" t="str">
        <f>IF('Payments Export'!A4099="","",'Payments Export'!B4099)</f>
        <v/>
      </c>
      <c r="C4095" s="7" t="str">
        <f>IF(IFERROR(VALUE('Payments Export'!H4099),'Payments Export'!H4099)&lt;&gt;0,IFERROR(VALUE('Payments Export'!H4099),'Payments Export'!H4099),"")</f>
        <v/>
      </c>
      <c r="D4095" s="7" t="str">
        <f>IF('Payments Export'!I4099="","",'Payments Export'!I4099)</f>
        <v/>
      </c>
      <c r="E4095" s="7" t="str">
        <f t="shared" si="126"/>
        <v/>
      </c>
      <c r="F4095" s="7" t="str">
        <f>IF('Payments Export'!A4099="","",'Payments Export'!N4099)</f>
        <v/>
      </c>
      <c r="G4095" s="7" t="str">
        <f>IF('Payments Export'!A4099="","",'Payments Export'!O4099)</f>
        <v/>
      </c>
      <c r="H4095" s="7" t="str">
        <f>IF('Payments Export'!B4099="","",G4095-F4095)</f>
        <v/>
      </c>
      <c r="I4095" s="3" t="str">
        <f>IF(C4095&lt;&gt;"",_xlfn.XLOOKUP(IFERROR(VALUE(C4095),C4095),'Items database'!A:A,'Items database'!B:B),(_xlfn.XLOOKUP(LEFT(E4095,3),Services,Services,"")))</f>
        <v/>
      </c>
      <c r="J4095" s="3" t="str">
        <f t="shared" si="127"/>
        <v/>
      </c>
    </row>
    <row r="4096" spans="1:10" x14ac:dyDescent="0.35">
      <c r="A4096" s="7" t="str">
        <f>IF('Payments Export'!A4100="","",'Payments Export'!A4100)</f>
        <v/>
      </c>
      <c r="B4096" s="7" t="str">
        <f>IF('Payments Export'!A4100="","",'Payments Export'!B4100)</f>
        <v/>
      </c>
      <c r="C4096" s="7" t="str">
        <f>IF(IFERROR(VALUE('Payments Export'!H4100),'Payments Export'!H4100)&lt;&gt;0,IFERROR(VALUE('Payments Export'!H4100),'Payments Export'!H4100),"")</f>
        <v/>
      </c>
      <c r="D4096" s="7" t="str">
        <f>IF('Payments Export'!I4100="","",'Payments Export'!I4100)</f>
        <v/>
      </c>
      <c r="E4096" s="7" t="str">
        <f t="shared" si="126"/>
        <v/>
      </c>
      <c r="F4096" s="7" t="str">
        <f>IF('Payments Export'!A4100="","",'Payments Export'!N4100)</f>
        <v/>
      </c>
      <c r="G4096" s="7" t="str">
        <f>IF('Payments Export'!A4100="","",'Payments Export'!O4100)</f>
        <v/>
      </c>
      <c r="H4096" s="7" t="str">
        <f>IF('Payments Export'!B4100="","",G4096-F4096)</f>
        <v/>
      </c>
      <c r="I4096" s="3" t="str">
        <f>IF(C4096&lt;&gt;"",_xlfn.XLOOKUP(IFERROR(VALUE(C4096),C4096),'Items database'!A:A,'Items database'!B:B),(_xlfn.XLOOKUP(LEFT(E4096,3),Services,Services,"")))</f>
        <v/>
      </c>
      <c r="J4096" s="3" t="str">
        <f t="shared" si="127"/>
        <v/>
      </c>
    </row>
    <row r="4097" spans="1:10" x14ac:dyDescent="0.35">
      <c r="A4097" s="7" t="str">
        <f>IF('Payments Export'!A4101="","",'Payments Export'!A4101)</f>
        <v/>
      </c>
      <c r="B4097" s="7" t="str">
        <f>IF('Payments Export'!A4101="","",'Payments Export'!B4101)</f>
        <v/>
      </c>
      <c r="C4097" s="7" t="str">
        <f>IF(IFERROR(VALUE('Payments Export'!H4101),'Payments Export'!H4101)&lt;&gt;0,IFERROR(VALUE('Payments Export'!H4101),'Payments Export'!H4101),"")</f>
        <v/>
      </c>
      <c r="D4097" s="7" t="str">
        <f>IF('Payments Export'!I4101="","",'Payments Export'!I4101)</f>
        <v/>
      </c>
      <c r="E4097" s="7" t="str">
        <f t="shared" ref="E4097:E4160" si="128">LEFT(D4097,66)</f>
        <v/>
      </c>
      <c r="F4097" s="7" t="str">
        <f>IF('Payments Export'!A4101="","",'Payments Export'!N4101)</f>
        <v/>
      </c>
      <c r="G4097" s="7" t="str">
        <f>IF('Payments Export'!A4101="","",'Payments Export'!O4101)</f>
        <v/>
      </c>
      <c r="H4097" s="7" t="str">
        <f>IF('Payments Export'!B4101="","",G4097-F4097)</f>
        <v/>
      </c>
      <c r="I4097" s="3" t="str">
        <f>IF(C4097&lt;&gt;"",_xlfn.XLOOKUP(IFERROR(VALUE(C4097),C4097),'Items database'!A:A,'Items database'!B:B),(_xlfn.XLOOKUP(LEFT(E4097,3),Services,Services,"")))</f>
        <v/>
      </c>
      <c r="J4097" s="3" t="str">
        <f t="shared" ref="J4097:J4160" si="129">IF(ISNUMBER(F4097)=TRUE,IF(F4097=0,"","GST"),"")</f>
        <v/>
      </c>
    </row>
    <row r="4098" spans="1:10" x14ac:dyDescent="0.35">
      <c r="A4098" s="7" t="str">
        <f>IF('Payments Export'!A4102="","",'Payments Export'!A4102)</f>
        <v/>
      </c>
      <c r="B4098" s="7" t="str">
        <f>IF('Payments Export'!A4102="","",'Payments Export'!B4102)</f>
        <v/>
      </c>
      <c r="C4098" s="7" t="str">
        <f>IF(IFERROR(VALUE('Payments Export'!H4102),'Payments Export'!H4102)&lt;&gt;0,IFERROR(VALUE('Payments Export'!H4102),'Payments Export'!H4102),"")</f>
        <v/>
      </c>
      <c r="D4098" s="7" t="str">
        <f>IF('Payments Export'!I4102="","",'Payments Export'!I4102)</f>
        <v/>
      </c>
      <c r="E4098" s="7" t="str">
        <f t="shared" si="128"/>
        <v/>
      </c>
      <c r="F4098" s="7" t="str">
        <f>IF('Payments Export'!A4102="","",'Payments Export'!N4102)</f>
        <v/>
      </c>
      <c r="G4098" s="7" t="str">
        <f>IF('Payments Export'!A4102="","",'Payments Export'!O4102)</f>
        <v/>
      </c>
      <c r="H4098" s="7" t="str">
        <f>IF('Payments Export'!B4102="","",G4098-F4098)</f>
        <v/>
      </c>
      <c r="I4098" s="3" t="str">
        <f>IF(C4098&lt;&gt;"",_xlfn.XLOOKUP(IFERROR(VALUE(C4098),C4098),'Items database'!A:A,'Items database'!B:B),(_xlfn.XLOOKUP(LEFT(E4098,3),Services,Services,"")))</f>
        <v/>
      </c>
      <c r="J4098" s="3" t="str">
        <f t="shared" si="129"/>
        <v/>
      </c>
    </row>
    <row r="4099" spans="1:10" x14ac:dyDescent="0.35">
      <c r="A4099" s="7" t="str">
        <f>IF('Payments Export'!A4103="","",'Payments Export'!A4103)</f>
        <v/>
      </c>
      <c r="B4099" s="7" t="str">
        <f>IF('Payments Export'!A4103="","",'Payments Export'!B4103)</f>
        <v/>
      </c>
      <c r="C4099" s="7" t="str">
        <f>IF(IFERROR(VALUE('Payments Export'!H4103),'Payments Export'!H4103)&lt;&gt;0,IFERROR(VALUE('Payments Export'!H4103),'Payments Export'!H4103),"")</f>
        <v/>
      </c>
      <c r="D4099" s="7" t="str">
        <f>IF('Payments Export'!I4103="","",'Payments Export'!I4103)</f>
        <v/>
      </c>
      <c r="E4099" s="7" t="str">
        <f t="shared" si="128"/>
        <v/>
      </c>
      <c r="F4099" s="7" t="str">
        <f>IF('Payments Export'!A4103="","",'Payments Export'!N4103)</f>
        <v/>
      </c>
      <c r="G4099" s="7" t="str">
        <f>IF('Payments Export'!A4103="","",'Payments Export'!O4103)</f>
        <v/>
      </c>
      <c r="H4099" s="7" t="str">
        <f>IF('Payments Export'!B4103="","",G4099-F4099)</f>
        <v/>
      </c>
      <c r="I4099" s="3" t="str">
        <f>IF(C4099&lt;&gt;"",_xlfn.XLOOKUP(IFERROR(VALUE(C4099),C4099),'Items database'!A:A,'Items database'!B:B),(_xlfn.XLOOKUP(LEFT(E4099,3),Services,Services,"")))</f>
        <v/>
      </c>
      <c r="J4099" s="3" t="str">
        <f t="shared" si="129"/>
        <v/>
      </c>
    </row>
    <row r="4100" spans="1:10" x14ac:dyDescent="0.35">
      <c r="A4100" s="7" t="str">
        <f>IF('Payments Export'!A4104="","",'Payments Export'!A4104)</f>
        <v/>
      </c>
      <c r="B4100" s="7" t="str">
        <f>IF('Payments Export'!A4104="","",'Payments Export'!B4104)</f>
        <v/>
      </c>
      <c r="C4100" s="7" t="str">
        <f>IF(IFERROR(VALUE('Payments Export'!H4104),'Payments Export'!H4104)&lt;&gt;0,IFERROR(VALUE('Payments Export'!H4104),'Payments Export'!H4104),"")</f>
        <v/>
      </c>
      <c r="D4100" s="7" t="str">
        <f>IF('Payments Export'!I4104="","",'Payments Export'!I4104)</f>
        <v/>
      </c>
      <c r="E4100" s="7" t="str">
        <f t="shared" si="128"/>
        <v/>
      </c>
      <c r="F4100" s="7" t="str">
        <f>IF('Payments Export'!A4104="","",'Payments Export'!N4104)</f>
        <v/>
      </c>
      <c r="G4100" s="7" t="str">
        <f>IF('Payments Export'!A4104="","",'Payments Export'!O4104)</f>
        <v/>
      </c>
      <c r="H4100" s="7" t="str">
        <f>IF('Payments Export'!B4104="","",G4100-F4100)</f>
        <v/>
      </c>
      <c r="I4100" s="3" t="str">
        <f>IF(C4100&lt;&gt;"",_xlfn.XLOOKUP(IFERROR(VALUE(C4100),C4100),'Items database'!A:A,'Items database'!B:B),(_xlfn.XLOOKUP(LEFT(E4100,3),Services,Services,"")))</f>
        <v/>
      </c>
      <c r="J4100" s="3" t="str">
        <f t="shared" si="129"/>
        <v/>
      </c>
    </row>
    <row r="4101" spans="1:10" x14ac:dyDescent="0.35">
      <c r="A4101" s="7" t="str">
        <f>IF('Payments Export'!A4105="","",'Payments Export'!A4105)</f>
        <v/>
      </c>
      <c r="B4101" s="7" t="str">
        <f>IF('Payments Export'!A4105="","",'Payments Export'!B4105)</f>
        <v/>
      </c>
      <c r="C4101" s="7" t="str">
        <f>IF(IFERROR(VALUE('Payments Export'!H4105),'Payments Export'!H4105)&lt;&gt;0,IFERROR(VALUE('Payments Export'!H4105),'Payments Export'!H4105),"")</f>
        <v/>
      </c>
      <c r="D4101" s="7" t="str">
        <f>IF('Payments Export'!I4105="","",'Payments Export'!I4105)</f>
        <v/>
      </c>
      <c r="E4101" s="7" t="str">
        <f t="shared" si="128"/>
        <v/>
      </c>
      <c r="F4101" s="7" t="str">
        <f>IF('Payments Export'!A4105="","",'Payments Export'!N4105)</f>
        <v/>
      </c>
      <c r="G4101" s="7" t="str">
        <f>IF('Payments Export'!A4105="","",'Payments Export'!O4105)</f>
        <v/>
      </c>
      <c r="H4101" s="7" t="str">
        <f>IF('Payments Export'!B4105="","",G4101-F4101)</f>
        <v/>
      </c>
      <c r="I4101" s="3" t="str">
        <f>IF(C4101&lt;&gt;"",_xlfn.XLOOKUP(IFERROR(VALUE(C4101),C4101),'Items database'!A:A,'Items database'!B:B),(_xlfn.XLOOKUP(LEFT(E4101,3),Services,Services,"")))</f>
        <v/>
      </c>
      <c r="J4101" s="3" t="str">
        <f t="shared" si="129"/>
        <v/>
      </c>
    </row>
    <row r="4102" spans="1:10" x14ac:dyDescent="0.35">
      <c r="A4102" s="7" t="str">
        <f>IF('Payments Export'!A4106="","",'Payments Export'!A4106)</f>
        <v/>
      </c>
      <c r="B4102" s="7" t="str">
        <f>IF('Payments Export'!A4106="","",'Payments Export'!B4106)</f>
        <v/>
      </c>
      <c r="C4102" s="7" t="str">
        <f>IF(IFERROR(VALUE('Payments Export'!H4106),'Payments Export'!H4106)&lt;&gt;0,IFERROR(VALUE('Payments Export'!H4106),'Payments Export'!H4106),"")</f>
        <v/>
      </c>
      <c r="D4102" s="7" t="str">
        <f>IF('Payments Export'!I4106="","",'Payments Export'!I4106)</f>
        <v/>
      </c>
      <c r="E4102" s="7" t="str">
        <f t="shared" si="128"/>
        <v/>
      </c>
      <c r="F4102" s="7" t="str">
        <f>IF('Payments Export'!A4106="","",'Payments Export'!N4106)</f>
        <v/>
      </c>
      <c r="G4102" s="7" t="str">
        <f>IF('Payments Export'!A4106="","",'Payments Export'!O4106)</f>
        <v/>
      </c>
      <c r="H4102" s="7" t="str">
        <f>IF('Payments Export'!B4106="","",G4102-F4102)</f>
        <v/>
      </c>
      <c r="I4102" s="3" t="str">
        <f>IF(C4102&lt;&gt;"",_xlfn.XLOOKUP(IFERROR(VALUE(C4102),C4102),'Items database'!A:A,'Items database'!B:B),(_xlfn.XLOOKUP(LEFT(E4102,3),Services,Services,"")))</f>
        <v/>
      </c>
      <c r="J4102" s="3" t="str">
        <f t="shared" si="129"/>
        <v/>
      </c>
    </row>
    <row r="4103" spans="1:10" x14ac:dyDescent="0.35">
      <c r="A4103" s="7" t="str">
        <f>IF('Payments Export'!A4107="","",'Payments Export'!A4107)</f>
        <v/>
      </c>
      <c r="B4103" s="7" t="str">
        <f>IF('Payments Export'!A4107="","",'Payments Export'!B4107)</f>
        <v/>
      </c>
      <c r="C4103" s="7" t="str">
        <f>IF(IFERROR(VALUE('Payments Export'!H4107),'Payments Export'!H4107)&lt;&gt;0,IFERROR(VALUE('Payments Export'!H4107),'Payments Export'!H4107),"")</f>
        <v/>
      </c>
      <c r="D4103" s="7" t="str">
        <f>IF('Payments Export'!I4107="","",'Payments Export'!I4107)</f>
        <v/>
      </c>
      <c r="E4103" s="7" t="str">
        <f t="shared" si="128"/>
        <v/>
      </c>
      <c r="F4103" s="7" t="str">
        <f>IF('Payments Export'!A4107="","",'Payments Export'!N4107)</f>
        <v/>
      </c>
      <c r="G4103" s="7" t="str">
        <f>IF('Payments Export'!A4107="","",'Payments Export'!O4107)</f>
        <v/>
      </c>
      <c r="H4103" s="7" t="str">
        <f>IF('Payments Export'!B4107="","",G4103-F4103)</f>
        <v/>
      </c>
      <c r="I4103" s="3" t="str">
        <f>IF(C4103&lt;&gt;"",_xlfn.XLOOKUP(IFERROR(VALUE(C4103),C4103),'Items database'!A:A,'Items database'!B:B),(_xlfn.XLOOKUP(LEFT(E4103,3),Services,Services,"")))</f>
        <v/>
      </c>
      <c r="J4103" s="3" t="str">
        <f t="shared" si="129"/>
        <v/>
      </c>
    </row>
    <row r="4104" spans="1:10" x14ac:dyDescent="0.35">
      <c r="A4104" s="7" t="str">
        <f>IF('Payments Export'!A4108="","",'Payments Export'!A4108)</f>
        <v/>
      </c>
      <c r="B4104" s="7" t="str">
        <f>IF('Payments Export'!A4108="","",'Payments Export'!B4108)</f>
        <v/>
      </c>
      <c r="C4104" s="7" t="str">
        <f>IF(IFERROR(VALUE('Payments Export'!H4108),'Payments Export'!H4108)&lt;&gt;0,IFERROR(VALUE('Payments Export'!H4108),'Payments Export'!H4108),"")</f>
        <v/>
      </c>
      <c r="D4104" s="7" t="str">
        <f>IF('Payments Export'!I4108="","",'Payments Export'!I4108)</f>
        <v/>
      </c>
      <c r="E4104" s="7" t="str">
        <f t="shared" si="128"/>
        <v/>
      </c>
      <c r="F4104" s="7" t="str">
        <f>IF('Payments Export'!A4108="","",'Payments Export'!N4108)</f>
        <v/>
      </c>
      <c r="G4104" s="7" t="str">
        <f>IF('Payments Export'!A4108="","",'Payments Export'!O4108)</f>
        <v/>
      </c>
      <c r="H4104" s="7" t="str">
        <f>IF('Payments Export'!B4108="","",G4104-F4104)</f>
        <v/>
      </c>
      <c r="I4104" s="3" t="str">
        <f>IF(C4104&lt;&gt;"",_xlfn.XLOOKUP(IFERROR(VALUE(C4104),C4104),'Items database'!A:A,'Items database'!B:B),(_xlfn.XLOOKUP(LEFT(E4104,3),Services,Services,"")))</f>
        <v/>
      </c>
      <c r="J4104" s="3" t="str">
        <f t="shared" si="129"/>
        <v/>
      </c>
    </row>
    <row r="4105" spans="1:10" x14ac:dyDescent="0.35">
      <c r="A4105" s="7" t="str">
        <f>IF('Payments Export'!A4109="","",'Payments Export'!A4109)</f>
        <v/>
      </c>
      <c r="B4105" s="7" t="str">
        <f>IF('Payments Export'!A4109="","",'Payments Export'!B4109)</f>
        <v/>
      </c>
      <c r="C4105" s="7" t="str">
        <f>IF(IFERROR(VALUE('Payments Export'!H4109),'Payments Export'!H4109)&lt;&gt;0,IFERROR(VALUE('Payments Export'!H4109),'Payments Export'!H4109),"")</f>
        <v/>
      </c>
      <c r="D4105" s="7" t="str">
        <f>IF('Payments Export'!I4109="","",'Payments Export'!I4109)</f>
        <v/>
      </c>
      <c r="E4105" s="7" t="str">
        <f t="shared" si="128"/>
        <v/>
      </c>
      <c r="F4105" s="7" t="str">
        <f>IF('Payments Export'!A4109="","",'Payments Export'!N4109)</f>
        <v/>
      </c>
      <c r="G4105" s="7" t="str">
        <f>IF('Payments Export'!A4109="","",'Payments Export'!O4109)</f>
        <v/>
      </c>
      <c r="H4105" s="7" t="str">
        <f>IF('Payments Export'!B4109="","",G4105-F4105)</f>
        <v/>
      </c>
      <c r="I4105" s="3" t="str">
        <f>IF(C4105&lt;&gt;"",_xlfn.XLOOKUP(IFERROR(VALUE(C4105),C4105),'Items database'!A:A,'Items database'!B:B),(_xlfn.XLOOKUP(LEFT(E4105,3),Services,Services,"")))</f>
        <v/>
      </c>
      <c r="J4105" s="3" t="str">
        <f t="shared" si="129"/>
        <v/>
      </c>
    </row>
    <row r="4106" spans="1:10" x14ac:dyDescent="0.35">
      <c r="A4106" s="7" t="str">
        <f>IF('Payments Export'!A4110="","",'Payments Export'!A4110)</f>
        <v/>
      </c>
      <c r="B4106" s="7" t="str">
        <f>IF('Payments Export'!A4110="","",'Payments Export'!B4110)</f>
        <v/>
      </c>
      <c r="C4106" s="7" t="str">
        <f>IF(IFERROR(VALUE('Payments Export'!H4110),'Payments Export'!H4110)&lt;&gt;0,IFERROR(VALUE('Payments Export'!H4110),'Payments Export'!H4110),"")</f>
        <v/>
      </c>
      <c r="D4106" s="7" t="str">
        <f>IF('Payments Export'!I4110="","",'Payments Export'!I4110)</f>
        <v/>
      </c>
      <c r="E4106" s="7" t="str">
        <f t="shared" si="128"/>
        <v/>
      </c>
      <c r="F4106" s="7" t="str">
        <f>IF('Payments Export'!A4110="","",'Payments Export'!N4110)</f>
        <v/>
      </c>
      <c r="G4106" s="7" t="str">
        <f>IF('Payments Export'!A4110="","",'Payments Export'!O4110)</f>
        <v/>
      </c>
      <c r="H4106" s="7" t="str">
        <f>IF('Payments Export'!B4110="","",G4106-F4106)</f>
        <v/>
      </c>
      <c r="I4106" s="3" t="str">
        <f>IF(C4106&lt;&gt;"",_xlfn.XLOOKUP(IFERROR(VALUE(C4106),C4106),'Items database'!A:A,'Items database'!B:B),(_xlfn.XLOOKUP(LEFT(E4106,3),Services,Services,"")))</f>
        <v/>
      </c>
      <c r="J4106" s="3" t="str">
        <f t="shared" si="129"/>
        <v/>
      </c>
    </row>
    <row r="4107" spans="1:10" x14ac:dyDescent="0.35">
      <c r="A4107" s="7" t="str">
        <f>IF('Payments Export'!A4111="","",'Payments Export'!A4111)</f>
        <v/>
      </c>
      <c r="B4107" s="7" t="str">
        <f>IF('Payments Export'!A4111="","",'Payments Export'!B4111)</f>
        <v/>
      </c>
      <c r="C4107" s="7" t="str">
        <f>IF(IFERROR(VALUE('Payments Export'!H4111),'Payments Export'!H4111)&lt;&gt;0,IFERROR(VALUE('Payments Export'!H4111),'Payments Export'!H4111),"")</f>
        <v/>
      </c>
      <c r="D4107" s="7" t="str">
        <f>IF('Payments Export'!I4111="","",'Payments Export'!I4111)</f>
        <v/>
      </c>
      <c r="E4107" s="7" t="str">
        <f t="shared" si="128"/>
        <v/>
      </c>
      <c r="F4107" s="7" t="str">
        <f>IF('Payments Export'!A4111="","",'Payments Export'!N4111)</f>
        <v/>
      </c>
      <c r="G4107" s="7" t="str">
        <f>IF('Payments Export'!A4111="","",'Payments Export'!O4111)</f>
        <v/>
      </c>
      <c r="H4107" s="7" t="str">
        <f>IF('Payments Export'!B4111="","",G4107-F4107)</f>
        <v/>
      </c>
      <c r="I4107" s="3" t="str">
        <f>IF(C4107&lt;&gt;"",_xlfn.XLOOKUP(IFERROR(VALUE(C4107),C4107),'Items database'!A:A,'Items database'!B:B),(_xlfn.XLOOKUP(LEFT(E4107,3),Services,Services,"")))</f>
        <v/>
      </c>
      <c r="J4107" s="3" t="str">
        <f t="shared" si="129"/>
        <v/>
      </c>
    </row>
    <row r="4108" spans="1:10" x14ac:dyDescent="0.35">
      <c r="A4108" s="7" t="str">
        <f>IF('Payments Export'!A4112="","",'Payments Export'!A4112)</f>
        <v/>
      </c>
      <c r="B4108" s="7" t="str">
        <f>IF('Payments Export'!A4112="","",'Payments Export'!B4112)</f>
        <v/>
      </c>
      <c r="C4108" s="7" t="str">
        <f>IF(IFERROR(VALUE('Payments Export'!H4112),'Payments Export'!H4112)&lt;&gt;0,IFERROR(VALUE('Payments Export'!H4112),'Payments Export'!H4112),"")</f>
        <v/>
      </c>
      <c r="D4108" s="7" t="str">
        <f>IF('Payments Export'!I4112="","",'Payments Export'!I4112)</f>
        <v/>
      </c>
      <c r="E4108" s="7" t="str">
        <f t="shared" si="128"/>
        <v/>
      </c>
      <c r="F4108" s="7" t="str">
        <f>IF('Payments Export'!A4112="","",'Payments Export'!N4112)</f>
        <v/>
      </c>
      <c r="G4108" s="7" t="str">
        <f>IF('Payments Export'!A4112="","",'Payments Export'!O4112)</f>
        <v/>
      </c>
      <c r="H4108" s="7" t="str">
        <f>IF('Payments Export'!B4112="","",G4108-F4108)</f>
        <v/>
      </c>
      <c r="I4108" s="3" t="str">
        <f>IF(C4108&lt;&gt;"",_xlfn.XLOOKUP(IFERROR(VALUE(C4108),C4108),'Items database'!A:A,'Items database'!B:B),(_xlfn.XLOOKUP(LEFT(E4108,3),Services,Services,"")))</f>
        <v/>
      </c>
      <c r="J4108" s="3" t="str">
        <f t="shared" si="129"/>
        <v/>
      </c>
    </row>
    <row r="4109" spans="1:10" x14ac:dyDescent="0.35">
      <c r="A4109" s="7" t="str">
        <f>IF('Payments Export'!A4113="","",'Payments Export'!A4113)</f>
        <v/>
      </c>
      <c r="B4109" s="7" t="str">
        <f>IF('Payments Export'!A4113="","",'Payments Export'!B4113)</f>
        <v/>
      </c>
      <c r="C4109" s="7" t="str">
        <f>IF(IFERROR(VALUE('Payments Export'!H4113),'Payments Export'!H4113)&lt;&gt;0,IFERROR(VALUE('Payments Export'!H4113),'Payments Export'!H4113),"")</f>
        <v/>
      </c>
      <c r="D4109" s="7" t="str">
        <f>IF('Payments Export'!I4113="","",'Payments Export'!I4113)</f>
        <v/>
      </c>
      <c r="E4109" s="7" t="str">
        <f t="shared" si="128"/>
        <v/>
      </c>
      <c r="F4109" s="7" t="str">
        <f>IF('Payments Export'!A4113="","",'Payments Export'!N4113)</f>
        <v/>
      </c>
      <c r="G4109" s="7" t="str">
        <f>IF('Payments Export'!A4113="","",'Payments Export'!O4113)</f>
        <v/>
      </c>
      <c r="H4109" s="7" t="str">
        <f>IF('Payments Export'!B4113="","",G4109-F4109)</f>
        <v/>
      </c>
      <c r="I4109" s="3" t="str">
        <f>IF(C4109&lt;&gt;"",_xlfn.XLOOKUP(IFERROR(VALUE(C4109),C4109),'Items database'!A:A,'Items database'!B:B),(_xlfn.XLOOKUP(LEFT(E4109,3),Services,Services,"")))</f>
        <v/>
      </c>
      <c r="J4109" s="3" t="str">
        <f t="shared" si="129"/>
        <v/>
      </c>
    </row>
    <row r="4110" spans="1:10" x14ac:dyDescent="0.35">
      <c r="A4110" s="7" t="str">
        <f>IF('Payments Export'!A4114="","",'Payments Export'!A4114)</f>
        <v/>
      </c>
      <c r="B4110" s="7" t="str">
        <f>IF('Payments Export'!A4114="","",'Payments Export'!B4114)</f>
        <v/>
      </c>
      <c r="C4110" s="7" t="str">
        <f>IF(IFERROR(VALUE('Payments Export'!H4114),'Payments Export'!H4114)&lt;&gt;0,IFERROR(VALUE('Payments Export'!H4114),'Payments Export'!H4114),"")</f>
        <v/>
      </c>
      <c r="D4110" s="7" t="str">
        <f>IF('Payments Export'!I4114="","",'Payments Export'!I4114)</f>
        <v/>
      </c>
      <c r="E4110" s="7" t="str">
        <f t="shared" si="128"/>
        <v/>
      </c>
      <c r="F4110" s="7" t="str">
        <f>IF('Payments Export'!A4114="","",'Payments Export'!N4114)</f>
        <v/>
      </c>
      <c r="G4110" s="7" t="str">
        <f>IF('Payments Export'!A4114="","",'Payments Export'!O4114)</f>
        <v/>
      </c>
      <c r="H4110" s="7" t="str">
        <f>IF('Payments Export'!B4114="","",G4110-F4110)</f>
        <v/>
      </c>
      <c r="I4110" s="3" t="str">
        <f>IF(C4110&lt;&gt;"",_xlfn.XLOOKUP(IFERROR(VALUE(C4110),C4110),'Items database'!A:A,'Items database'!B:B),(_xlfn.XLOOKUP(LEFT(E4110,3),Services,Services,"")))</f>
        <v/>
      </c>
      <c r="J4110" s="3" t="str">
        <f t="shared" si="129"/>
        <v/>
      </c>
    </row>
    <row r="4111" spans="1:10" x14ac:dyDescent="0.35">
      <c r="A4111" s="7" t="str">
        <f>IF('Payments Export'!A4115="","",'Payments Export'!A4115)</f>
        <v/>
      </c>
      <c r="B4111" s="7" t="str">
        <f>IF('Payments Export'!A4115="","",'Payments Export'!B4115)</f>
        <v/>
      </c>
      <c r="C4111" s="7" t="str">
        <f>IF(IFERROR(VALUE('Payments Export'!H4115),'Payments Export'!H4115)&lt;&gt;0,IFERROR(VALUE('Payments Export'!H4115),'Payments Export'!H4115),"")</f>
        <v/>
      </c>
      <c r="D4111" s="7" t="str">
        <f>IF('Payments Export'!I4115="","",'Payments Export'!I4115)</f>
        <v/>
      </c>
      <c r="E4111" s="7" t="str">
        <f t="shared" si="128"/>
        <v/>
      </c>
      <c r="F4111" s="7" t="str">
        <f>IF('Payments Export'!A4115="","",'Payments Export'!N4115)</f>
        <v/>
      </c>
      <c r="G4111" s="7" t="str">
        <f>IF('Payments Export'!A4115="","",'Payments Export'!O4115)</f>
        <v/>
      </c>
      <c r="H4111" s="7" t="str">
        <f>IF('Payments Export'!B4115="","",G4111-F4111)</f>
        <v/>
      </c>
      <c r="I4111" s="3" t="str">
        <f>IF(C4111&lt;&gt;"",_xlfn.XLOOKUP(IFERROR(VALUE(C4111),C4111),'Items database'!A:A,'Items database'!B:B),(_xlfn.XLOOKUP(LEFT(E4111,3),Services,Services,"")))</f>
        <v/>
      </c>
      <c r="J4111" s="3" t="str">
        <f t="shared" si="129"/>
        <v/>
      </c>
    </row>
    <row r="4112" spans="1:10" x14ac:dyDescent="0.35">
      <c r="A4112" s="7" t="str">
        <f>IF('Payments Export'!A4116="","",'Payments Export'!A4116)</f>
        <v/>
      </c>
      <c r="B4112" s="7" t="str">
        <f>IF('Payments Export'!A4116="","",'Payments Export'!B4116)</f>
        <v/>
      </c>
      <c r="C4112" s="7" t="str">
        <f>IF(IFERROR(VALUE('Payments Export'!H4116),'Payments Export'!H4116)&lt;&gt;0,IFERROR(VALUE('Payments Export'!H4116),'Payments Export'!H4116),"")</f>
        <v/>
      </c>
      <c r="D4112" s="7" t="str">
        <f>IF('Payments Export'!I4116="","",'Payments Export'!I4116)</f>
        <v/>
      </c>
      <c r="E4112" s="7" t="str">
        <f t="shared" si="128"/>
        <v/>
      </c>
      <c r="F4112" s="7" t="str">
        <f>IF('Payments Export'!A4116="","",'Payments Export'!N4116)</f>
        <v/>
      </c>
      <c r="G4112" s="7" t="str">
        <f>IF('Payments Export'!A4116="","",'Payments Export'!O4116)</f>
        <v/>
      </c>
      <c r="H4112" s="7" t="str">
        <f>IF('Payments Export'!B4116="","",G4112-F4112)</f>
        <v/>
      </c>
      <c r="I4112" s="3" t="str">
        <f>IF(C4112&lt;&gt;"",_xlfn.XLOOKUP(IFERROR(VALUE(C4112),C4112),'Items database'!A:A,'Items database'!B:B),(_xlfn.XLOOKUP(LEFT(E4112,3),Services,Services,"")))</f>
        <v/>
      </c>
      <c r="J4112" s="3" t="str">
        <f t="shared" si="129"/>
        <v/>
      </c>
    </row>
    <row r="4113" spans="1:10" x14ac:dyDescent="0.35">
      <c r="A4113" s="7" t="str">
        <f>IF('Payments Export'!A4117="","",'Payments Export'!A4117)</f>
        <v/>
      </c>
      <c r="B4113" s="7" t="str">
        <f>IF('Payments Export'!A4117="","",'Payments Export'!B4117)</f>
        <v/>
      </c>
      <c r="C4113" s="7" t="str">
        <f>IF(IFERROR(VALUE('Payments Export'!H4117),'Payments Export'!H4117)&lt;&gt;0,IFERROR(VALUE('Payments Export'!H4117),'Payments Export'!H4117),"")</f>
        <v/>
      </c>
      <c r="D4113" s="7" t="str">
        <f>IF('Payments Export'!I4117="","",'Payments Export'!I4117)</f>
        <v/>
      </c>
      <c r="E4113" s="7" t="str">
        <f t="shared" si="128"/>
        <v/>
      </c>
      <c r="F4113" s="7" t="str">
        <f>IF('Payments Export'!A4117="","",'Payments Export'!N4117)</f>
        <v/>
      </c>
      <c r="G4113" s="7" t="str">
        <f>IF('Payments Export'!A4117="","",'Payments Export'!O4117)</f>
        <v/>
      </c>
      <c r="H4113" s="7" t="str">
        <f>IF('Payments Export'!B4117="","",G4113-F4113)</f>
        <v/>
      </c>
      <c r="I4113" s="3" t="str">
        <f>IF(C4113&lt;&gt;"",_xlfn.XLOOKUP(IFERROR(VALUE(C4113),C4113),'Items database'!A:A,'Items database'!B:B),(_xlfn.XLOOKUP(LEFT(E4113,3),Services,Services,"")))</f>
        <v/>
      </c>
      <c r="J4113" s="3" t="str">
        <f t="shared" si="129"/>
        <v/>
      </c>
    </row>
    <row r="4114" spans="1:10" x14ac:dyDescent="0.35">
      <c r="A4114" s="7" t="str">
        <f>IF('Payments Export'!A4118="","",'Payments Export'!A4118)</f>
        <v/>
      </c>
      <c r="B4114" s="7" t="str">
        <f>IF('Payments Export'!A4118="","",'Payments Export'!B4118)</f>
        <v/>
      </c>
      <c r="C4114" s="7" t="str">
        <f>IF(IFERROR(VALUE('Payments Export'!H4118),'Payments Export'!H4118)&lt;&gt;0,IFERROR(VALUE('Payments Export'!H4118),'Payments Export'!H4118),"")</f>
        <v/>
      </c>
      <c r="D4114" s="7" t="str">
        <f>IF('Payments Export'!I4118="","",'Payments Export'!I4118)</f>
        <v/>
      </c>
      <c r="E4114" s="7" t="str">
        <f t="shared" si="128"/>
        <v/>
      </c>
      <c r="F4114" s="7" t="str">
        <f>IF('Payments Export'!A4118="","",'Payments Export'!N4118)</f>
        <v/>
      </c>
      <c r="G4114" s="7" t="str">
        <f>IF('Payments Export'!A4118="","",'Payments Export'!O4118)</f>
        <v/>
      </c>
      <c r="H4114" s="7" t="str">
        <f>IF('Payments Export'!B4118="","",G4114-F4114)</f>
        <v/>
      </c>
      <c r="I4114" s="3" t="str">
        <f>IF(C4114&lt;&gt;"",_xlfn.XLOOKUP(IFERROR(VALUE(C4114),C4114),'Items database'!A:A,'Items database'!B:B),(_xlfn.XLOOKUP(LEFT(E4114,3),Services,Services,"")))</f>
        <v/>
      </c>
      <c r="J4114" s="3" t="str">
        <f t="shared" si="129"/>
        <v/>
      </c>
    </row>
    <row r="4115" spans="1:10" x14ac:dyDescent="0.35">
      <c r="A4115" s="7" t="str">
        <f>IF('Payments Export'!A4119="","",'Payments Export'!A4119)</f>
        <v/>
      </c>
      <c r="B4115" s="7" t="str">
        <f>IF('Payments Export'!A4119="","",'Payments Export'!B4119)</f>
        <v/>
      </c>
      <c r="C4115" s="7" t="str">
        <f>IF(IFERROR(VALUE('Payments Export'!H4119),'Payments Export'!H4119)&lt;&gt;0,IFERROR(VALUE('Payments Export'!H4119),'Payments Export'!H4119),"")</f>
        <v/>
      </c>
      <c r="D4115" s="7" t="str">
        <f>IF('Payments Export'!I4119="","",'Payments Export'!I4119)</f>
        <v/>
      </c>
      <c r="E4115" s="7" t="str">
        <f t="shared" si="128"/>
        <v/>
      </c>
      <c r="F4115" s="7" t="str">
        <f>IF('Payments Export'!A4119="","",'Payments Export'!N4119)</f>
        <v/>
      </c>
      <c r="G4115" s="7" t="str">
        <f>IF('Payments Export'!A4119="","",'Payments Export'!O4119)</f>
        <v/>
      </c>
      <c r="H4115" s="7" t="str">
        <f>IF('Payments Export'!B4119="","",G4115-F4115)</f>
        <v/>
      </c>
      <c r="I4115" s="3" t="str">
        <f>IF(C4115&lt;&gt;"",_xlfn.XLOOKUP(IFERROR(VALUE(C4115),C4115),'Items database'!A:A,'Items database'!B:B),(_xlfn.XLOOKUP(LEFT(E4115,3),Services,Services,"")))</f>
        <v/>
      </c>
      <c r="J4115" s="3" t="str">
        <f t="shared" si="129"/>
        <v/>
      </c>
    </row>
    <row r="4116" spans="1:10" x14ac:dyDescent="0.35">
      <c r="A4116" s="7" t="str">
        <f>IF('Payments Export'!A4120="","",'Payments Export'!A4120)</f>
        <v/>
      </c>
      <c r="B4116" s="7" t="str">
        <f>IF('Payments Export'!A4120="","",'Payments Export'!B4120)</f>
        <v/>
      </c>
      <c r="C4116" s="7" t="str">
        <f>IF(IFERROR(VALUE('Payments Export'!H4120),'Payments Export'!H4120)&lt;&gt;0,IFERROR(VALUE('Payments Export'!H4120),'Payments Export'!H4120),"")</f>
        <v/>
      </c>
      <c r="D4116" s="7" t="str">
        <f>IF('Payments Export'!I4120="","",'Payments Export'!I4120)</f>
        <v/>
      </c>
      <c r="E4116" s="7" t="str">
        <f t="shared" si="128"/>
        <v/>
      </c>
      <c r="F4116" s="7" t="str">
        <f>IF('Payments Export'!A4120="","",'Payments Export'!N4120)</f>
        <v/>
      </c>
      <c r="G4116" s="7" t="str">
        <f>IF('Payments Export'!A4120="","",'Payments Export'!O4120)</f>
        <v/>
      </c>
      <c r="H4116" s="7" t="str">
        <f>IF('Payments Export'!B4120="","",G4116-F4116)</f>
        <v/>
      </c>
      <c r="I4116" s="3" t="str">
        <f>IF(C4116&lt;&gt;"",_xlfn.XLOOKUP(IFERROR(VALUE(C4116),C4116),'Items database'!A:A,'Items database'!B:B),(_xlfn.XLOOKUP(LEFT(E4116,3),Services,Services,"")))</f>
        <v/>
      </c>
      <c r="J4116" s="3" t="str">
        <f t="shared" si="129"/>
        <v/>
      </c>
    </row>
    <row r="4117" spans="1:10" x14ac:dyDescent="0.35">
      <c r="A4117" s="7" t="str">
        <f>IF('Payments Export'!A4121="","",'Payments Export'!A4121)</f>
        <v/>
      </c>
      <c r="B4117" s="7" t="str">
        <f>IF('Payments Export'!A4121="","",'Payments Export'!B4121)</f>
        <v/>
      </c>
      <c r="C4117" s="7" t="str">
        <f>IF(IFERROR(VALUE('Payments Export'!H4121),'Payments Export'!H4121)&lt;&gt;0,IFERROR(VALUE('Payments Export'!H4121),'Payments Export'!H4121),"")</f>
        <v/>
      </c>
      <c r="D4117" s="7" t="str">
        <f>IF('Payments Export'!I4121="","",'Payments Export'!I4121)</f>
        <v/>
      </c>
      <c r="E4117" s="7" t="str">
        <f t="shared" si="128"/>
        <v/>
      </c>
      <c r="F4117" s="7" t="str">
        <f>IF('Payments Export'!A4121="","",'Payments Export'!N4121)</f>
        <v/>
      </c>
      <c r="G4117" s="7" t="str">
        <f>IF('Payments Export'!A4121="","",'Payments Export'!O4121)</f>
        <v/>
      </c>
      <c r="H4117" s="7" t="str">
        <f>IF('Payments Export'!B4121="","",G4117-F4117)</f>
        <v/>
      </c>
      <c r="I4117" s="3" t="str">
        <f>IF(C4117&lt;&gt;"",_xlfn.XLOOKUP(IFERROR(VALUE(C4117),C4117),'Items database'!A:A,'Items database'!B:B),(_xlfn.XLOOKUP(LEFT(E4117,3),Services,Services,"")))</f>
        <v/>
      </c>
      <c r="J4117" s="3" t="str">
        <f t="shared" si="129"/>
        <v/>
      </c>
    </row>
    <row r="4118" spans="1:10" x14ac:dyDescent="0.35">
      <c r="A4118" s="7" t="str">
        <f>IF('Payments Export'!A4122="","",'Payments Export'!A4122)</f>
        <v/>
      </c>
      <c r="B4118" s="7" t="str">
        <f>IF('Payments Export'!A4122="","",'Payments Export'!B4122)</f>
        <v/>
      </c>
      <c r="C4118" s="7" t="str">
        <f>IF(IFERROR(VALUE('Payments Export'!H4122),'Payments Export'!H4122)&lt;&gt;0,IFERROR(VALUE('Payments Export'!H4122),'Payments Export'!H4122),"")</f>
        <v/>
      </c>
      <c r="D4118" s="7" t="str">
        <f>IF('Payments Export'!I4122="","",'Payments Export'!I4122)</f>
        <v/>
      </c>
      <c r="E4118" s="7" t="str">
        <f t="shared" si="128"/>
        <v/>
      </c>
      <c r="F4118" s="7" t="str">
        <f>IF('Payments Export'!A4122="","",'Payments Export'!N4122)</f>
        <v/>
      </c>
      <c r="G4118" s="7" t="str">
        <f>IF('Payments Export'!A4122="","",'Payments Export'!O4122)</f>
        <v/>
      </c>
      <c r="H4118" s="7" t="str">
        <f>IF('Payments Export'!B4122="","",G4118-F4118)</f>
        <v/>
      </c>
      <c r="I4118" s="3" t="str">
        <f>IF(C4118&lt;&gt;"",_xlfn.XLOOKUP(IFERROR(VALUE(C4118),C4118),'Items database'!A:A,'Items database'!B:B),(_xlfn.XLOOKUP(LEFT(E4118,3),Services,Services,"")))</f>
        <v/>
      </c>
      <c r="J4118" s="3" t="str">
        <f t="shared" si="129"/>
        <v/>
      </c>
    </row>
    <row r="4119" spans="1:10" x14ac:dyDescent="0.35">
      <c r="A4119" s="7" t="str">
        <f>IF('Payments Export'!A4123="","",'Payments Export'!A4123)</f>
        <v/>
      </c>
      <c r="B4119" s="7" t="str">
        <f>IF('Payments Export'!A4123="","",'Payments Export'!B4123)</f>
        <v/>
      </c>
      <c r="C4119" s="7" t="str">
        <f>IF(IFERROR(VALUE('Payments Export'!H4123),'Payments Export'!H4123)&lt;&gt;0,IFERROR(VALUE('Payments Export'!H4123),'Payments Export'!H4123),"")</f>
        <v/>
      </c>
      <c r="D4119" s="7" t="str">
        <f>IF('Payments Export'!I4123="","",'Payments Export'!I4123)</f>
        <v/>
      </c>
      <c r="E4119" s="7" t="str">
        <f t="shared" si="128"/>
        <v/>
      </c>
      <c r="F4119" s="7" t="str">
        <f>IF('Payments Export'!A4123="","",'Payments Export'!N4123)</f>
        <v/>
      </c>
      <c r="G4119" s="7" t="str">
        <f>IF('Payments Export'!A4123="","",'Payments Export'!O4123)</f>
        <v/>
      </c>
      <c r="H4119" s="7" t="str">
        <f>IF('Payments Export'!B4123="","",G4119-F4119)</f>
        <v/>
      </c>
      <c r="I4119" s="3" t="str">
        <f>IF(C4119&lt;&gt;"",_xlfn.XLOOKUP(IFERROR(VALUE(C4119),C4119),'Items database'!A:A,'Items database'!B:B),(_xlfn.XLOOKUP(LEFT(E4119,3),Services,Services,"")))</f>
        <v/>
      </c>
      <c r="J4119" s="3" t="str">
        <f t="shared" si="129"/>
        <v/>
      </c>
    </row>
    <row r="4120" spans="1:10" x14ac:dyDescent="0.35">
      <c r="A4120" s="7" t="str">
        <f>IF('Payments Export'!A4124="","",'Payments Export'!A4124)</f>
        <v/>
      </c>
      <c r="B4120" s="7" t="str">
        <f>IF('Payments Export'!A4124="","",'Payments Export'!B4124)</f>
        <v/>
      </c>
      <c r="C4120" s="7" t="str">
        <f>IF(IFERROR(VALUE('Payments Export'!H4124),'Payments Export'!H4124)&lt;&gt;0,IFERROR(VALUE('Payments Export'!H4124),'Payments Export'!H4124),"")</f>
        <v/>
      </c>
      <c r="D4120" s="7" t="str">
        <f>IF('Payments Export'!I4124="","",'Payments Export'!I4124)</f>
        <v/>
      </c>
      <c r="E4120" s="7" t="str">
        <f t="shared" si="128"/>
        <v/>
      </c>
      <c r="F4120" s="7" t="str">
        <f>IF('Payments Export'!A4124="","",'Payments Export'!N4124)</f>
        <v/>
      </c>
      <c r="G4120" s="7" t="str">
        <f>IF('Payments Export'!A4124="","",'Payments Export'!O4124)</f>
        <v/>
      </c>
      <c r="H4120" s="7" t="str">
        <f>IF('Payments Export'!B4124="","",G4120-F4120)</f>
        <v/>
      </c>
      <c r="I4120" s="3" t="str">
        <f>IF(C4120&lt;&gt;"",_xlfn.XLOOKUP(IFERROR(VALUE(C4120),C4120),'Items database'!A:A,'Items database'!B:B),(_xlfn.XLOOKUP(LEFT(E4120,3),Services,Services,"")))</f>
        <v/>
      </c>
      <c r="J4120" s="3" t="str">
        <f t="shared" si="129"/>
        <v/>
      </c>
    </row>
    <row r="4121" spans="1:10" x14ac:dyDescent="0.35">
      <c r="A4121" s="7" t="str">
        <f>IF('Payments Export'!A4125="","",'Payments Export'!A4125)</f>
        <v/>
      </c>
      <c r="B4121" s="7" t="str">
        <f>IF('Payments Export'!A4125="","",'Payments Export'!B4125)</f>
        <v/>
      </c>
      <c r="C4121" s="7" t="str">
        <f>IF(IFERROR(VALUE('Payments Export'!H4125),'Payments Export'!H4125)&lt;&gt;0,IFERROR(VALUE('Payments Export'!H4125),'Payments Export'!H4125),"")</f>
        <v/>
      </c>
      <c r="D4121" s="7" t="str">
        <f>IF('Payments Export'!I4125="","",'Payments Export'!I4125)</f>
        <v/>
      </c>
      <c r="E4121" s="7" t="str">
        <f t="shared" si="128"/>
        <v/>
      </c>
      <c r="F4121" s="7" t="str">
        <f>IF('Payments Export'!A4125="","",'Payments Export'!N4125)</f>
        <v/>
      </c>
      <c r="G4121" s="7" t="str">
        <f>IF('Payments Export'!A4125="","",'Payments Export'!O4125)</f>
        <v/>
      </c>
      <c r="H4121" s="7" t="str">
        <f>IF('Payments Export'!B4125="","",G4121-F4121)</f>
        <v/>
      </c>
      <c r="I4121" s="3" t="str">
        <f>IF(C4121&lt;&gt;"",_xlfn.XLOOKUP(IFERROR(VALUE(C4121),C4121),'Items database'!A:A,'Items database'!B:B),(_xlfn.XLOOKUP(LEFT(E4121,3),Services,Services,"")))</f>
        <v/>
      </c>
      <c r="J4121" s="3" t="str">
        <f t="shared" si="129"/>
        <v/>
      </c>
    </row>
    <row r="4122" spans="1:10" x14ac:dyDescent="0.35">
      <c r="A4122" s="7" t="str">
        <f>IF('Payments Export'!A4126="","",'Payments Export'!A4126)</f>
        <v/>
      </c>
      <c r="B4122" s="7" t="str">
        <f>IF('Payments Export'!A4126="","",'Payments Export'!B4126)</f>
        <v/>
      </c>
      <c r="C4122" s="7" t="str">
        <f>IF(IFERROR(VALUE('Payments Export'!H4126),'Payments Export'!H4126)&lt;&gt;0,IFERROR(VALUE('Payments Export'!H4126),'Payments Export'!H4126),"")</f>
        <v/>
      </c>
      <c r="D4122" s="7" t="str">
        <f>IF('Payments Export'!I4126="","",'Payments Export'!I4126)</f>
        <v/>
      </c>
      <c r="E4122" s="7" t="str">
        <f t="shared" si="128"/>
        <v/>
      </c>
      <c r="F4122" s="7" t="str">
        <f>IF('Payments Export'!A4126="","",'Payments Export'!N4126)</f>
        <v/>
      </c>
      <c r="G4122" s="7" t="str">
        <f>IF('Payments Export'!A4126="","",'Payments Export'!O4126)</f>
        <v/>
      </c>
      <c r="H4122" s="7" t="str">
        <f>IF('Payments Export'!B4126="","",G4122-F4122)</f>
        <v/>
      </c>
      <c r="I4122" s="3" t="str">
        <f>IF(C4122&lt;&gt;"",_xlfn.XLOOKUP(IFERROR(VALUE(C4122),C4122),'Items database'!A:A,'Items database'!B:B),(_xlfn.XLOOKUP(LEFT(E4122,3),Services,Services,"")))</f>
        <v/>
      </c>
      <c r="J4122" s="3" t="str">
        <f t="shared" si="129"/>
        <v/>
      </c>
    </row>
    <row r="4123" spans="1:10" x14ac:dyDescent="0.35">
      <c r="A4123" s="7" t="str">
        <f>IF('Payments Export'!A4127="","",'Payments Export'!A4127)</f>
        <v/>
      </c>
      <c r="B4123" s="7" t="str">
        <f>IF('Payments Export'!A4127="","",'Payments Export'!B4127)</f>
        <v/>
      </c>
      <c r="C4123" s="7" t="str">
        <f>IF(IFERROR(VALUE('Payments Export'!H4127),'Payments Export'!H4127)&lt;&gt;0,IFERROR(VALUE('Payments Export'!H4127),'Payments Export'!H4127),"")</f>
        <v/>
      </c>
      <c r="D4123" s="7" t="str">
        <f>IF('Payments Export'!I4127="","",'Payments Export'!I4127)</f>
        <v/>
      </c>
      <c r="E4123" s="7" t="str">
        <f t="shared" si="128"/>
        <v/>
      </c>
      <c r="F4123" s="7" t="str">
        <f>IF('Payments Export'!A4127="","",'Payments Export'!N4127)</f>
        <v/>
      </c>
      <c r="G4123" s="7" t="str">
        <f>IF('Payments Export'!A4127="","",'Payments Export'!O4127)</f>
        <v/>
      </c>
      <c r="H4123" s="7" t="str">
        <f>IF('Payments Export'!B4127="","",G4123-F4123)</f>
        <v/>
      </c>
      <c r="I4123" s="3" t="str">
        <f>IF(C4123&lt;&gt;"",_xlfn.XLOOKUP(IFERROR(VALUE(C4123),C4123),'Items database'!A:A,'Items database'!B:B),(_xlfn.XLOOKUP(LEFT(E4123,3),Services,Services,"")))</f>
        <v/>
      </c>
      <c r="J4123" s="3" t="str">
        <f t="shared" si="129"/>
        <v/>
      </c>
    </row>
    <row r="4124" spans="1:10" x14ac:dyDescent="0.35">
      <c r="A4124" s="7" t="str">
        <f>IF('Payments Export'!A4128="","",'Payments Export'!A4128)</f>
        <v/>
      </c>
      <c r="B4124" s="7" t="str">
        <f>IF('Payments Export'!A4128="","",'Payments Export'!B4128)</f>
        <v/>
      </c>
      <c r="C4124" s="7" t="str">
        <f>IF(IFERROR(VALUE('Payments Export'!H4128),'Payments Export'!H4128)&lt;&gt;0,IFERROR(VALUE('Payments Export'!H4128),'Payments Export'!H4128),"")</f>
        <v/>
      </c>
      <c r="D4124" s="7" t="str">
        <f>IF('Payments Export'!I4128="","",'Payments Export'!I4128)</f>
        <v/>
      </c>
      <c r="E4124" s="7" t="str">
        <f t="shared" si="128"/>
        <v/>
      </c>
      <c r="F4124" s="7" t="str">
        <f>IF('Payments Export'!A4128="","",'Payments Export'!N4128)</f>
        <v/>
      </c>
      <c r="G4124" s="7" t="str">
        <f>IF('Payments Export'!A4128="","",'Payments Export'!O4128)</f>
        <v/>
      </c>
      <c r="H4124" s="7" t="str">
        <f>IF('Payments Export'!B4128="","",G4124-F4124)</f>
        <v/>
      </c>
      <c r="I4124" s="3" t="str">
        <f>IF(C4124&lt;&gt;"",_xlfn.XLOOKUP(IFERROR(VALUE(C4124),C4124),'Items database'!A:A,'Items database'!B:B),(_xlfn.XLOOKUP(LEFT(E4124,3),Services,Services,"")))</f>
        <v/>
      </c>
      <c r="J4124" s="3" t="str">
        <f t="shared" si="129"/>
        <v/>
      </c>
    </row>
    <row r="4125" spans="1:10" x14ac:dyDescent="0.35">
      <c r="A4125" s="7" t="str">
        <f>IF('Payments Export'!A4129="","",'Payments Export'!A4129)</f>
        <v/>
      </c>
      <c r="B4125" s="7" t="str">
        <f>IF('Payments Export'!A4129="","",'Payments Export'!B4129)</f>
        <v/>
      </c>
      <c r="C4125" s="7" t="str">
        <f>IF(IFERROR(VALUE('Payments Export'!H4129),'Payments Export'!H4129)&lt;&gt;0,IFERROR(VALUE('Payments Export'!H4129),'Payments Export'!H4129),"")</f>
        <v/>
      </c>
      <c r="D4125" s="7" t="str">
        <f>IF('Payments Export'!I4129="","",'Payments Export'!I4129)</f>
        <v/>
      </c>
      <c r="E4125" s="7" t="str">
        <f t="shared" si="128"/>
        <v/>
      </c>
      <c r="F4125" s="7" t="str">
        <f>IF('Payments Export'!A4129="","",'Payments Export'!N4129)</f>
        <v/>
      </c>
      <c r="G4125" s="7" t="str">
        <f>IF('Payments Export'!A4129="","",'Payments Export'!O4129)</f>
        <v/>
      </c>
      <c r="H4125" s="7" t="str">
        <f>IF('Payments Export'!B4129="","",G4125-F4125)</f>
        <v/>
      </c>
      <c r="I4125" s="3" t="str">
        <f>IF(C4125&lt;&gt;"",_xlfn.XLOOKUP(IFERROR(VALUE(C4125),C4125),'Items database'!A:A,'Items database'!B:B),(_xlfn.XLOOKUP(LEFT(E4125,3),Services,Services,"")))</f>
        <v/>
      </c>
      <c r="J4125" s="3" t="str">
        <f t="shared" si="129"/>
        <v/>
      </c>
    </row>
    <row r="4126" spans="1:10" x14ac:dyDescent="0.35">
      <c r="A4126" s="7" t="str">
        <f>IF('Payments Export'!A4130="","",'Payments Export'!A4130)</f>
        <v/>
      </c>
      <c r="B4126" s="7" t="str">
        <f>IF('Payments Export'!A4130="","",'Payments Export'!B4130)</f>
        <v/>
      </c>
      <c r="C4126" s="7" t="str">
        <f>IF(IFERROR(VALUE('Payments Export'!H4130),'Payments Export'!H4130)&lt;&gt;0,IFERROR(VALUE('Payments Export'!H4130),'Payments Export'!H4130),"")</f>
        <v/>
      </c>
      <c r="D4126" s="7" t="str">
        <f>IF('Payments Export'!I4130="","",'Payments Export'!I4130)</f>
        <v/>
      </c>
      <c r="E4126" s="7" t="str">
        <f t="shared" si="128"/>
        <v/>
      </c>
      <c r="F4126" s="7" t="str">
        <f>IF('Payments Export'!A4130="","",'Payments Export'!N4130)</f>
        <v/>
      </c>
      <c r="G4126" s="7" t="str">
        <f>IF('Payments Export'!A4130="","",'Payments Export'!O4130)</f>
        <v/>
      </c>
      <c r="H4126" s="7" t="str">
        <f>IF('Payments Export'!B4130="","",G4126-F4126)</f>
        <v/>
      </c>
      <c r="I4126" s="3" t="str">
        <f>IF(C4126&lt;&gt;"",_xlfn.XLOOKUP(IFERROR(VALUE(C4126),C4126),'Items database'!A:A,'Items database'!B:B),(_xlfn.XLOOKUP(LEFT(E4126,3),Services,Services,"")))</f>
        <v/>
      </c>
      <c r="J4126" s="3" t="str">
        <f t="shared" si="129"/>
        <v/>
      </c>
    </row>
    <row r="4127" spans="1:10" x14ac:dyDescent="0.35">
      <c r="A4127" s="7" t="str">
        <f>IF('Payments Export'!A4131="","",'Payments Export'!A4131)</f>
        <v/>
      </c>
      <c r="B4127" s="7" t="str">
        <f>IF('Payments Export'!A4131="","",'Payments Export'!B4131)</f>
        <v/>
      </c>
      <c r="C4127" s="7" t="str">
        <f>IF(IFERROR(VALUE('Payments Export'!H4131),'Payments Export'!H4131)&lt;&gt;0,IFERROR(VALUE('Payments Export'!H4131),'Payments Export'!H4131),"")</f>
        <v/>
      </c>
      <c r="D4127" s="7" t="str">
        <f>IF('Payments Export'!I4131="","",'Payments Export'!I4131)</f>
        <v/>
      </c>
      <c r="E4127" s="7" t="str">
        <f t="shared" si="128"/>
        <v/>
      </c>
      <c r="F4127" s="7" t="str">
        <f>IF('Payments Export'!A4131="","",'Payments Export'!N4131)</f>
        <v/>
      </c>
      <c r="G4127" s="7" t="str">
        <f>IF('Payments Export'!A4131="","",'Payments Export'!O4131)</f>
        <v/>
      </c>
      <c r="H4127" s="7" t="str">
        <f>IF('Payments Export'!B4131="","",G4127-F4127)</f>
        <v/>
      </c>
      <c r="I4127" s="3" t="str">
        <f>IF(C4127&lt;&gt;"",_xlfn.XLOOKUP(IFERROR(VALUE(C4127),C4127),'Items database'!A:A,'Items database'!B:B),(_xlfn.XLOOKUP(LEFT(E4127,3),Services,Services,"")))</f>
        <v/>
      </c>
      <c r="J4127" s="3" t="str">
        <f t="shared" si="129"/>
        <v/>
      </c>
    </row>
    <row r="4128" spans="1:10" x14ac:dyDescent="0.35">
      <c r="A4128" s="7" t="str">
        <f>IF('Payments Export'!A4132="","",'Payments Export'!A4132)</f>
        <v/>
      </c>
      <c r="B4128" s="7" t="str">
        <f>IF('Payments Export'!A4132="","",'Payments Export'!B4132)</f>
        <v/>
      </c>
      <c r="C4128" s="7" t="str">
        <f>IF(IFERROR(VALUE('Payments Export'!H4132),'Payments Export'!H4132)&lt;&gt;0,IFERROR(VALUE('Payments Export'!H4132),'Payments Export'!H4132),"")</f>
        <v/>
      </c>
      <c r="D4128" s="7" t="str">
        <f>IF('Payments Export'!I4132="","",'Payments Export'!I4132)</f>
        <v/>
      </c>
      <c r="E4128" s="7" t="str">
        <f t="shared" si="128"/>
        <v/>
      </c>
      <c r="F4128" s="7" t="str">
        <f>IF('Payments Export'!A4132="","",'Payments Export'!N4132)</f>
        <v/>
      </c>
      <c r="G4128" s="7" t="str">
        <f>IF('Payments Export'!A4132="","",'Payments Export'!O4132)</f>
        <v/>
      </c>
      <c r="H4128" s="7" t="str">
        <f>IF('Payments Export'!B4132="","",G4128-F4128)</f>
        <v/>
      </c>
      <c r="I4128" s="3" t="str">
        <f>IF(C4128&lt;&gt;"",_xlfn.XLOOKUP(IFERROR(VALUE(C4128),C4128),'Items database'!A:A,'Items database'!B:B),(_xlfn.XLOOKUP(LEFT(E4128,3),Services,Services,"")))</f>
        <v/>
      </c>
      <c r="J4128" s="3" t="str">
        <f t="shared" si="129"/>
        <v/>
      </c>
    </row>
    <row r="4129" spans="1:10" x14ac:dyDescent="0.35">
      <c r="A4129" s="7" t="str">
        <f>IF('Payments Export'!A4133="","",'Payments Export'!A4133)</f>
        <v/>
      </c>
      <c r="B4129" s="7" t="str">
        <f>IF('Payments Export'!A4133="","",'Payments Export'!B4133)</f>
        <v/>
      </c>
      <c r="C4129" s="7" t="str">
        <f>IF(IFERROR(VALUE('Payments Export'!H4133),'Payments Export'!H4133)&lt;&gt;0,IFERROR(VALUE('Payments Export'!H4133),'Payments Export'!H4133),"")</f>
        <v/>
      </c>
      <c r="D4129" s="7" t="str">
        <f>IF('Payments Export'!I4133="","",'Payments Export'!I4133)</f>
        <v/>
      </c>
      <c r="E4129" s="7" t="str">
        <f t="shared" si="128"/>
        <v/>
      </c>
      <c r="F4129" s="7" t="str">
        <f>IF('Payments Export'!A4133="","",'Payments Export'!N4133)</f>
        <v/>
      </c>
      <c r="G4129" s="7" t="str">
        <f>IF('Payments Export'!A4133="","",'Payments Export'!O4133)</f>
        <v/>
      </c>
      <c r="H4129" s="7" t="str">
        <f>IF('Payments Export'!B4133="","",G4129-F4129)</f>
        <v/>
      </c>
      <c r="I4129" s="3" t="str">
        <f>IF(C4129&lt;&gt;"",_xlfn.XLOOKUP(IFERROR(VALUE(C4129),C4129),'Items database'!A:A,'Items database'!B:B),(_xlfn.XLOOKUP(LEFT(E4129,3),Services,Services,"")))</f>
        <v/>
      </c>
      <c r="J4129" s="3" t="str">
        <f t="shared" si="129"/>
        <v/>
      </c>
    </row>
    <row r="4130" spans="1:10" x14ac:dyDescent="0.35">
      <c r="A4130" s="7" t="str">
        <f>IF('Payments Export'!A4134="","",'Payments Export'!A4134)</f>
        <v/>
      </c>
      <c r="B4130" s="7" t="str">
        <f>IF('Payments Export'!A4134="","",'Payments Export'!B4134)</f>
        <v/>
      </c>
      <c r="C4130" s="7" t="str">
        <f>IF(IFERROR(VALUE('Payments Export'!H4134),'Payments Export'!H4134)&lt;&gt;0,IFERROR(VALUE('Payments Export'!H4134),'Payments Export'!H4134),"")</f>
        <v/>
      </c>
      <c r="D4130" s="7" t="str">
        <f>IF('Payments Export'!I4134="","",'Payments Export'!I4134)</f>
        <v/>
      </c>
      <c r="E4130" s="7" t="str">
        <f t="shared" si="128"/>
        <v/>
      </c>
      <c r="F4130" s="7" t="str">
        <f>IF('Payments Export'!A4134="","",'Payments Export'!N4134)</f>
        <v/>
      </c>
      <c r="G4130" s="7" t="str">
        <f>IF('Payments Export'!A4134="","",'Payments Export'!O4134)</f>
        <v/>
      </c>
      <c r="H4130" s="7" t="str">
        <f>IF('Payments Export'!B4134="","",G4130-F4130)</f>
        <v/>
      </c>
      <c r="I4130" s="3" t="str">
        <f>IF(C4130&lt;&gt;"",_xlfn.XLOOKUP(IFERROR(VALUE(C4130),C4130),'Items database'!A:A,'Items database'!B:B),(_xlfn.XLOOKUP(LEFT(E4130,3),Services,Services,"")))</f>
        <v/>
      </c>
      <c r="J4130" s="3" t="str">
        <f t="shared" si="129"/>
        <v/>
      </c>
    </row>
    <row r="4131" spans="1:10" x14ac:dyDescent="0.35">
      <c r="A4131" s="7" t="str">
        <f>IF('Payments Export'!A4135="","",'Payments Export'!A4135)</f>
        <v/>
      </c>
      <c r="B4131" s="7" t="str">
        <f>IF('Payments Export'!A4135="","",'Payments Export'!B4135)</f>
        <v/>
      </c>
      <c r="C4131" s="7" t="str">
        <f>IF(IFERROR(VALUE('Payments Export'!H4135),'Payments Export'!H4135)&lt;&gt;0,IFERROR(VALUE('Payments Export'!H4135),'Payments Export'!H4135),"")</f>
        <v/>
      </c>
      <c r="D4131" s="7" t="str">
        <f>IF('Payments Export'!I4135="","",'Payments Export'!I4135)</f>
        <v/>
      </c>
      <c r="E4131" s="7" t="str">
        <f t="shared" si="128"/>
        <v/>
      </c>
      <c r="F4131" s="7" t="str">
        <f>IF('Payments Export'!A4135="","",'Payments Export'!N4135)</f>
        <v/>
      </c>
      <c r="G4131" s="7" t="str">
        <f>IF('Payments Export'!A4135="","",'Payments Export'!O4135)</f>
        <v/>
      </c>
      <c r="H4131" s="7" t="str">
        <f>IF('Payments Export'!B4135="","",G4131-F4131)</f>
        <v/>
      </c>
      <c r="I4131" s="3" t="str">
        <f>IF(C4131&lt;&gt;"",_xlfn.XLOOKUP(IFERROR(VALUE(C4131),C4131),'Items database'!A:A,'Items database'!B:B),(_xlfn.XLOOKUP(LEFT(E4131,3),Services,Services,"")))</f>
        <v/>
      </c>
      <c r="J4131" s="3" t="str">
        <f t="shared" si="129"/>
        <v/>
      </c>
    </row>
    <row r="4132" spans="1:10" x14ac:dyDescent="0.35">
      <c r="A4132" s="7" t="str">
        <f>IF('Payments Export'!A4136="","",'Payments Export'!A4136)</f>
        <v/>
      </c>
      <c r="B4132" s="7" t="str">
        <f>IF('Payments Export'!A4136="","",'Payments Export'!B4136)</f>
        <v/>
      </c>
      <c r="C4132" s="7" t="str">
        <f>IF(IFERROR(VALUE('Payments Export'!H4136),'Payments Export'!H4136)&lt;&gt;0,IFERROR(VALUE('Payments Export'!H4136),'Payments Export'!H4136),"")</f>
        <v/>
      </c>
      <c r="D4132" s="7" t="str">
        <f>IF('Payments Export'!I4136="","",'Payments Export'!I4136)</f>
        <v/>
      </c>
      <c r="E4132" s="7" t="str">
        <f t="shared" si="128"/>
        <v/>
      </c>
      <c r="F4132" s="7" t="str">
        <f>IF('Payments Export'!A4136="","",'Payments Export'!N4136)</f>
        <v/>
      </c>
      <c r="G4132" s="7" t="str">
        <f>IF('Payments Export'!A4136="","",'Payments Export'!O4136)</f>
        <v/>
      </c>
      <c r="H4132" s="7" t="str">
        <f>IF('Payments Export'!B4136="","",G4132-F4132)</f>
        <v/>
      </c>
      <c r="I4132" s="3" t="str">
        <f>IF(C4132&lt;&gt;"",_xlfn.XLOOKUP(IFERROR(VALUE(C4132),C4132),'Items database'!A:A,'Items database'!B:B),(_xlfn.XLOOKUP(LEFT(E4132,3),Services,Services,"")))</f>
        <v/>
      </c>
      <c r="J4132" s="3" t="str">
        <f t="shared" si="129"/>
        <v/>
      </c>
    </row>
    <row r="4133" spans="1:10" x14ac:dyDescent="0.35">
      <c r="A4133" s="7" t="str">
        <f>IF('Payments Export'!A4137="","",'Payments Export'!A4137)</f>
        <v/>
      </c>
      <c r="B4133" s="7" t="str">
        <f>IF('Payments Export'!A4137="","",'Payments Export'!B4137)</f>
        <v/>
      </c>
      <c r="C4133" s="7" t="str">
        <f>IF(IFERROR(VALUE('Payments Export'!H4137),'Payments Export'!H4137)&lt;&gt;0,IFERROR(VALUE('Payments Export'!H4137),'Payments Export'!H4137),"")</f>
        <v/>
      </c>
      <c r="D4133" s="7" t="str">
        <f>IF('Payments Export'!I4137="","",'Payments Export'!I4137)</f>
        <v/>
      </c>
      <c r="E4133" s="7" t="str">
        <f t="shared" si="128"/>
        <v/>
      </c>
      <c r="F4133" s="7" t="str">
        <f>IF('Payments Export'!A4137="","",'Payments Export'!N4137)</f>
        <v/>
      </c>
      <c r="G4133" s="7" t="str">
        <f>IF('Payments Export'!A4137="","",'Payments Export'!O4137)</f>
        <v/>
      </c>
      <c r="H4133" s="7" t="str">
        <f>IF('Payments Export'!B4137="","",G4133-F4133)</f>
        <v/>
      </c>
      <c r="I4133" s="3" t="str">
        <f>IF(C4133&lt;&gt;"",_xlfn.XLOOKUP(IFERROR(VALUE(C4133),C4133),'Items database'!A:A,'Items database'!B:B),(_xlfn.XLOOKUP(LEFT(E4133,3),Services,Services,"")))</f>
        <v/>
      </c>
      <c r="J4133" s="3" t="str">
        <f t="shared" si="129"/>
        <v/>
      </c>
    </row>
    <row r="4134" spans="1:10" x14ac:dyDescent="0.35">
      <c r="A4134" s="7" t="str">
        <f>IF('Payments Export'!A4138="","",'Payments Export'!A4138)</f>
        <v/>
      </c>
      <c r="B4134" s="7" t="str">
        <f>IF('Payments Export'!A4138="","",'Payments Export'!B4138)</f>
        <v/>
      </c>
      <c r="C4134" s="7" t="str">
        <f>IF(IFERROR(VALUE('Payments Export'!H4138),'Payments Export'!H4138)&lt;&gt;0,IFERROR(VALUE('Payments Export'!H4138),'Payments Export'!H4138),"")</f>
        <v/>
      </c>
      <c r="D4134" s="7" t="str">
        <f>IF('Payments Export'!I4138="","",'Payments Export'!I4138)</f>
        <v/>
      </c>
      <c r="E4134" s="7" t="str">
        <f t="shared" si="128"/>
        <v/>
      </c>
      <c r="F4134" s="7" t="str">
        <f>IF('Payments Export'!A4138="","",'Payments Export'!N4138)</f>
        <v/>
      </c>
      <c r="G4134" s="7" t="str">
        <f>IF('Payments Export'!A4138="","",'Payments Export'!O4138)</f>
        <v/>
      </c>
      <c r="H4134" s="7" t="str">
        <f>IF('Payments Export'!B4138="","",G4134-F4134)</f>
        <v/>
      </c>
      <c r="I4134" s="3" t="str">
        <f>IF(C4134&lt;&gt;"",_xlfn.XLOOKUP(IFERROR(VALUE(C4134),C4134),'Items database'!A:A,'Items database'!B:B),(_xlfn.XLOOKUP(LEFT(E4134,3),Services,Services,"")))</f>
        <v/>
      </c>
      <c r="J4134" s="3" t="str">
        <f t="shared" si="129"/>
        <v/>
      </c>
    </row>
    <row r="4135" spans="1:10" x14ac:dyDescent="0.35">
      <c r="A4135" s="7" t="str">
        <f>IF('Payments Export'!A4139="","",'Payments Export'!A4139)</f>
        <v/>
      </c>
      <c r="B4135" s="7" t="str">
        <f>IF('Payments Export'!A4139="","",'Payments Export'!B4139)</f>
        <v/>
      </c>
      <c r="C4135" s="7" t="str">
        <f>IF(IFERROR(VALUE('Payments Export'!H4139),'Payments Export'!H4139)&lt;&gt;0,IFERROR(VALUE('Payments Export'!H4139),'Payments Export'!H4139),"")</f>
        <v/>
      </c>
      <c r="D4135" s="7" t="str">
        <f>IF('Payments Export'!I4139="","",'Payments Export'!I4139)</f>
        <v/>
      </c>
      <c r="E4135" s="7" t="str">
        <f t="shared" si="128"/>
        <v/>
      </c>
      <c r="F4135" s="7" t="str">
        <f>IF('Payments Export'!A4139="","",'Payments Export'!N4139)</f>
        <v/>
      </c>
      <c r="G4135" s="7" t="str">
        <f>IF('Payments Export'!A4139="","",'Payments Export'!O4139)</f>
        <v/>
      </c>
      <c r="H4135" s="7" t="str">
        <f>IF('Payments Export'!B4139="","",G4135-F4135)</f>
        <v/>
      </c>
      <c r="I4135" s="3" t="str">
        <f>IF(C4135&lt;&gt;"",_xlfn.XLOOKUP(IFERROR(VALUE(C4135),C4135),'Items database'!A:A,'Items database'!B:B),(_xlfn.XLOOKUP(LEFT(E4135,3),Services,Services,"")))</f>
        <v/>
      </c>
      <c r="J4135" s="3" t="str">
        <f t="shared" si="129"/>
        <v/>
      </c>
    </row>
    <row r="4136" spans="1:10" x14ac:dyDescent="0.35">
      <c r="A4136" s="7" t="str">
        <f>IF('Payments Export'!A4140="","",'Payments Export'!A4140)</f>
        <v/>
      </c>
      <c r="B4136" s="7" t="str">
        <f>IF('Payments Export'!A4140="","",'Payments Export'!B4140)</f>
        <v/>
      </c>
      <c r="C4136" s="7" t="str">
        <f>IF(IFERROR(VALUE('Payments Export'!H4140),'Payments Export'!H4140)&lt;&gt;0,IFERROR(VALUE('Payments Export'!H4140),'Payments Export'!H4140),"")</f>
        <v/>
      </c>
      <c r="D4136" s="7" t="str">
        <f>IF('Payments Export'!I4140="","",'Payments Export'!I4140)</f>
        <v/>
      </c>
      <c r="E4136" s="7" t="str">
        <f t="shared" si="128"/>
        <v/>
      </c>
      <c r="F4136" s="7" t="str">
        <f>IF('Payments Export'!A4140="","",'Payments Export'!N4140)</f>
        <v/>
      </c>
      <c r="G4136" s="7" t="str">
        <f>IF('Payments Export'!A4140="","",'Payments Export'!O4140)</f>
        <v/>
      </c>
      <c r="H4136" s="7" t="str">
        <f>IF('Payments Export'!B4140="","",G4136-F4136)</f>
        <v/>
      </c>
      <c r="I4136" s="3" t="str">
        <f>IF(C4136&lt;&gt;"",_xlfn.XLOOKUP(IFERROR(VALUE(C4136),C4136),'Items database'!A:A,'Items database'!B:B),(_xlfn.XLOOKUP(LEFT(E4136,3),Services,Services,"")))</f>
        <v/>
      </c>
      <c r="J4136" s="3" t="str">
        <f t="shared" si="129"/>
        <v/>
      </c>
    </row>
    <row r="4137" spans="1:10" x14ac:dyDescent="0.35">
      <c r="A4137" s="7" t="str">
        <f>IF('Payments Export'!A4141="","",'Payments Export'!A4141)</f>
        <v/>
      </c>
      <c r="B4137" s="7" t="str">
        <f>IF('Payments Export'!A4141="","",'Payments Export'!B4141)</f>
        <v/>
      </c>
      <c r="C4137" s="7" t="str">
        <f>IF(IFERROR(VALUE('Payments Export'!H4141),'Payments Export'!H4141)&lt;&gt;0,IFERROR(VALUE('Payments Export'!H4141),'Payments Export'!H4141),"")</f>
        <v/>
      </c>
      <c r="D4137" s="7" t="str">
        <f>IF('Payments Export'!I4141="","",'Payments Export'!I4141)</f>
        <v/>
      </c>
      <c r="E4137" s="7" t="str">
        <f t="shared" si="128"/>
        <v/>
      </c>
      <c r="F4137" s="7" t="str">
        <f>IF('Payments Export'!A4141="","",'Payments Export'!N4141)</f>
        <v/>
      </c>
      <c r="G4137" s="7" t="str">
        <f>IF('Payments Export'!A4141="","",'Payments Export'!O4141)</f>
        <v/>
      </c>
      <c r="H4137" s="7" t="str">
        <f>IF('Payments Export'!B4141="","",G4137-F4137)</f>
        <v/>
      </c>
      <c r="I4137" s="3" t="str">
        <f>IF(C4137&lt;&gt;"",_xlfn.XLOOKUP(IFERROR(VALUE(C4137),C4137),'Items database'!A:A,'Items database'!B:B),(_xlfn.XLOOKUP(LEFT(E4137,3),Services,Services,"")))</f>
        <v/>
      </c>
      <c r="J4137" s="3" t="str">
        <f t="shared" si="129"/>
        <v/>
      </c>
    </row>
    <row r="4138" spans="1:10" x14ac:dyDescent="0.35">
      <c r="A4138" s="7" t="str">
        <f>IF('Payments Export'!A4142="","",'Payments Export'!A4142)</f>
        <v/>
      </c>
      <c r="B4138" s="7" t="str">
        <f>IF('Payments Export'!A4142="","",'Payments Export'!B4142)</f>
        <v/>
      </c>
      <c r="C4138" s="7" t="str">
        <f>IF(IFERROR(VALUE('Payments Export'!H4142),'Payments Export'!H4142)&lt;&gt;0,IFERROR(VALUE('Payments Export'!H4142),'Payments Export'!H4142),"")</f>
        <v/>
      </c>
      <c r="D4138" s="7" t="str">
        <f>IF('Payments Export'!I4142="","",'Payments Export'!I4142)</f>
        <v/>
      </c>
      <c r="E4138" s="7" t="str">
        <f t="shared" si="128"/>
        <v/>
      </c>
      <c r="F4138" s="7" t="str">
        <f>IF('Payments Export'!A4142="","",'Payments Export'!N4142)</f>
        <v/>
      </c>
      <c r="G4138" s="7" t="str">
        <f>IF('Payments Export'!A4142="","",'Payments Export'!O4142)</f>
        <v/>
      </c>
      <c r="H4138" s="7" t="str">
        <f>IF('Payments Export'!B4142="","",G4138-F4138)</f>
        <v/>
      </c>
      <c r="I4138" s="3" t="str">
        <f>IF(C4138&lt;&gt;"",_xlfn.XLOOKUP(IFERROR(VALUE(C4138),C4138),'Items database'!A:A,'Items database'!B:B),(_xlfn.XLOOKUP(LEFT(E4138,3),Services,Services,"")))</f>
        <v/>
      </c>
      <c r="J4138" s="3" t="str">
        <f t="shared" si="129"/>
        <v/>
      </c>
    </row>
    <row r="4139" spans="1:10" x14ac:dyDescent="0.35">
      <c r="A4139" s="7" t="str">
        <f>IF('Payments Export'!A4143="","",'Payments Export'!A4143)</f>
        <v/>
      </c>
      <c r="B4139" s="7" t="str">
        <f>IF('Payments Export'!A4143="","",'Payments Export'!B4143)</f>
        <v/>
      </c>
      <c r="C4139" s="7" t="str">
        <f>IF(IFERROR(VALUE('Payments Export'!H4143),'Payments Export'!H4143)&lt;&gt;0,IFERROR(VALUE('Payments Export'!H4143),'Payments Export'!H4143),"")</f>
        <v/>
      </c>
      <c r="D4139" s="7" t="str">
        <f>IF('Payments Export'!I4143="","",'Payments Export'!I4143)</f>
        <v/>
      </c>
      <c r="E4139" s="7" t="str">
        <f t="shared" si="128"/>
        <v/>
      </c>
      <c r="F4139" s="7" t="str">
        <f>IF('Payments Export'!A4143="","",'Payments Export'!N4143)</f>
        <v/>
      </c>
      <c r="G4139" s="7" t="str">
        <f>IF('Payments Export'!A4143="","",'Payments Export'!O4143)</f>
        <v/>
      </c>
      <c r="H4139" s="7" t="str">
        <f>IF('Payments Export'!B4143="","",G4139-F4139)</f>
        <v/>
      </c>
      <c r="I4139" s="3" t="str">
        <f>IF(C4139&lt;&gt;"",_xlfn.XLOOKUP(IFERROR(VALUE(C4139),C4139),'Items database'!A:A,'Items database'!B:B),(_xlfn.XLOOKUP(LEFT(E4139,3),Services,Services,"")))</f>
        <v/>
      </c>
      <c r="J4139" s="3" t="str">
        <f t="shared" si="129"/>
        <v/>
      </c>
    </row>
    <row r="4140" spans="1:10" x14ac:dyDescent="0.35">
      <c r="A4140" s="7" t="str">
        <f>IF('Payments Export'!A4144="","",'Payments Export'!A4144)</f>
        <v/>
      </c>
      <c r="B4140" s="7" t="str">
        <f>IF('Payments Export'!A4144="","",'Payments Export'!B4144)</f>
        <v/>
      </c>
      <c r="C4140" s="7" t="str">
        <f>IF(IFERROR(VALUE('Payments Export'!H4144),'Payments Export'!H4144)&lt;&gt;0,IFERROR(VALUE('Payments Export'!H4144),'Payments Export'!H4144),"")</f>
        <v/>
      </c>
      <c r="D4140" s="7" t="str">
        <f>IF('Payments Export'!I4144="","",'Payments Export'!I4144)</f>
        <v/>
      </c>
      <c r="E4140" s="7" t="str">
        <f t="shared" si="128"/>
        <v/>
      </c>
      <c r="F4140" s="7" t="str">
        <f>IF('Payments Export'!A4144="","",'Payments Export'!N4144)</f>
        <v/>
      </c>
      <c r="G4140" s="7" t="str">
        <f>IF('Payments Export'!A4144="","",'Payments Export'!O4144)</f>
        <v/>
      </c>
      <c r="H4140" s="7" t="str">
        <f>IF('Payments Export'!B4144="","",G4140-F4140)</f>
        <v/>
      </c>
      <c r="I4140" s="3" t="str">
        <f>IF(C4140&lt;&gt;"",_xlfn.XLOOKUP(IFERROR(VALUE(C4140),C4140),'Items database'!A:A,'Items database'!B:B),(_xlfn.XLOOKUP(LEFT(E4140,3),Services,Services,"")))</f>
        <v/>
      </c>
      <c r="J4140" s="3" t="str">
        <f t="shared" si="129"/>
        <v/>
      </c>
    </row>
    <row r="4141" spans="1:10" x14ac:dyDescent="0.35">
      <c r="A4141" s="7" t="str">
        <f>IF('Payments Export'!A4145="","",'Payments Export'!A4145)</f>
        <v/>
      </c>
      <c r="B4141" s="7" t="str">
        <f>IF('Payments Export'!A4145="","",'Payments Export'!B4145)</f>
        <v/>
      </c>
      <c r="C4141" s="7" t="str">
        <f>IF(IFERROR(VALUE('Payments Export'!H4145),'Payments Export'!H4145)&lt;&gt;0,IFERROR(VALUE('Payments Export'!H4145),'Payments Export'!H4145),"")</f>
        <v/>
      </c>
      <c r="D4141" s="7" t="str">
        <f>IF('Payments Export'!I4145="","",'Payments Export'!I4145)</f>
        <v/>
      </c>
      <c r="E4141" s="7" t="str">
        <f t="shared" si="128"/>
        <v/>
      </c>
      <c r="F4141" s="7" t="str">
        <f>IF('Payments Export'!A4145="","",'Payments Export'!N4145)</f>
        <v/>
      </c>
      <c r="G4141" s="7" t="str">
        <f>IF('Payments Export'!A4145="","",'Payments Export'!O4145)</f>
        <v/>
      </c>
      <c r="H4141" s="7" t="str">
        <f>IF('Payments Export'!B4145="","",G4141-F4141)</f>
        <v/>
      </c>
      <c r="I4141" s="3" t="str">
        <f>IF(C4141&lt;&gt;"",_xlfn.XLOOKUP(IFERROR(VALUE(C4141),C4141),'Items database'!A:A,'Items database'!B:B),(_xlfn.XLOOKUP(LEFT(E4141,3),Services,Services,"")))</f>
        <v/>
      </c>
      <c r="J4141" s="3" t="str">
        <f t="shared" si="129"/>
        <v/>
      </c>
    </row>
    <row r="4142" spans="1:10" x14ac:dyDescent="0.35">
      <c r="A4142" s="7" t="str">
        <f>IF('Payments Export'!A4146="","",'Payments Export'!A4146)</f>
        <v/>
      </c>
      <c r="B4142" s="7" t="str">
        <f>IF('Payments Export'!A4146="","",'Payments Export'!B4146)</f>
        <v/>
      </c>
      <c r="C4142" s="7" t="str">
        <f>IF(IFERROR(VALUE('Payments Export'!H4146),'Payments Export'!H4146)&lt;&gt;0,IFERROR(VALUE('Payments Export'!H4146),'Payments Export'!H4146),"")</f>
        <v/>
      </c>
      <c r="D4142" s="7" t="str">
        <f>IF('Payments Export'!I4146="","",'Payments Export'!I4146)</f>
        <v/>
      </c>
      <c r="E4142" s="7" t="str">
        <f t="shared" si="128"/>
        <v/>
      </c>
      <c r="F4142" s="7" t="str">
        <f>IF('Payments Export'!A4146="","",'Payments Export'!N4146)</f>
        <v/>
      </c>
      <c r="G4142" s="7" t="str">
        <f>IF('Payments Export'!A4146="","",'Payments Export'!O4146)</f>
        <v/>
      </c>
      <c r="H4142" s="7" t="str">
        <f>IF('Payments Export'!B4146="","",G4142-F4142)</f>
        <v/>
      </c>
      <c r="I4142" s="3" t="str">
        <f>IF(C4142&lt;&gt;"",_xlfn.XLOOKUP(IFERROR(VALUE(C4142),C4142),'Items database'!A:A,'Items database'!B:B),(_xlfn.XLOOKUP(LEFT(E4142,3),Services,Services,"")))</f>
        <v/>
      </c>
      <c r="J4142" s="3" t="str">
        <f t="shared" si="129"/>
        <v/>
      </c>
    </row>
    <row r="4143" spans="1:10" x14ac:dyDescent="0.35">
      <c r="A4143" s="7" t="str">
        <f>IF('Payments Export'!A4147="","",'Payments Export'!A4147)</f>
        <v/>
      </c>
      <c r="B4143" s="7" t="str">
        <f>IF('Payments Export'!A4147="","",'Payments Export'!B4147)</f>
        <v/>
      </c>
      <c r="C4143" s="7" t="str">
        <f>IF(IFERROR(VALUE('Payments Export'!H4147),'Payments Export'!H4147)&lt;&gt;0,IFERROR(VALUE('Payments Export'!H4147),'Payments Export'!H4147),"")</f>
        <v/>
      </c>
      <c r="D4143" s="7" t="str">
        <f>IF('Payments Export'!I4147="","",'Payments Export'!I4147)</f>
        <v/>
      </c>
      <c r="E4143" s="7" t="str">
        <f t="shared" si="128"/>
        <v/>
      </c>
      <c r="F4143" s="7" t="str">
        <f>IF('Payments Export'!A4147="","",'Payments Export'!N4147)</f>
        <v/>
      </c>
      <c r="G4143" s="7" t="str">
        <f>IF('Payments Export'!A4147="","",'Payments Export'!O4147)</f>
        <v/>
      </c>
      <c r="H4143" s="7" t="str">
        <f>IF('Payments Export'!B4147="","",G4143-F4143)</f>
        <v/>
      </c>
      <c r="I4143" s="3" t="str">
        <f>IF(C4143&lt;&gt;"",_xlfn.XLOOKUP(IFERROR(VALUE(C4143),C4143),'Items database'!A:A,'Items database'!B:B),(_xlfn.XLOOKUP(LEFT(E4143,3),Services,Services,"")))</f>
        <v/>
      </c>
      <c r="J4143" s="3" t="str">
        <f t="shared" si="129"/>
        <v/>
      </c>
    </row>
    <row r="4144" spans="1:10" x14ac:dyDescent="0.35">
      <c r="A4144" s="7" t="str">
        <f>IF('Payments Export'!A4148="","",'Payments Export'!A4148)</f>
        <v/>
      </c>
      <c r="B4144" s="7" t="str">
        <f>IF('Payments Export'!A4148="","",'Payments Export'!B4148)</f>
        <v/>
      </c>
      <c r="C4144" s="7" t="str">
        <f>IF(IFERROR(VALUE('Payments Export'!H4148),'Payments Export'!H4148)&lt;&gt;0,IFERROR(VALUE('Payments Export'!H4148),'Payments Export'!H4148),"")</f>
        <v/>
      </c>
      <c r="D4144" s="7" t="str">
        <f>IF('Payments Export'!I4148="","",'Payments Export'!I4148)</f>
        <v/>
      </c>
      <c r="E4144" s="7" t="str">
        <f t="shared" si="128"/>
        <v/>
      </c>
      <c r="F4144" s="7" t="str">
        <f>IF('Payments Export'!A4148="","",'Payments Export'!N4148)</f>
        <v/>
      </c>
      <c r="G4144" s="7" t="str">
        <f>IF('Payments Export'!A4148="","",'Payments Export'!O4148)</f>
        <v/>
      </c>
      <c r="H4144" s="7" t="str">
        <f>IF('Payments Export'!B4148="","",G4144-F4144)</f>
        <v/>
      </c>
      <c r="I4144" s="3" t="str">
        <f>IF(C4144&lt;&gt;"",_xlfn.XLOOKUP(IFERROR(VALUE(C4144),C4144),'Items database'!A:A,'Items database'!B:B),(_xlfn.XLOOKUP(LEFT(E4144,3),Services,Services,"")))</f>
        <v/>
      </c>
      <c r="J4144" s="3" t="str">
        <f t="shared" si="129"/>
        <v/>
      </c>
    </row>
    <row r="4145" spans="1:10" x14ac:dyDescent="0.35">
      <c r="A4145" s="7" t="str">
        <f>IF('Payments Export'!A4149="","",'Payments Export'!A4149)</f>
        <v/>
      </c>
      <c r="B4145" s="7" t="str">
        <f>IF('Payments Export'!A4149="","",'Payments Export'!B4149)</f>
        <v/>
      </c>
      <c r="C4145" s="7" t="str">
        <f>IF(IFERROR(VALUE('Payments Export'!H4149),'Payments Export'!H4149)&lt;&gt;0,IFERROR(VALUE('Payments Export'!H4149),'Payments Export'!H4149),"")</f>
        <v/>
      </c>
      <c r="D4145" s="7" t="str">
        <f>IF('Payments Export'!I4149="","",'Payments Export'!I4149)</f>
        <v/>
      </c>
      <c r="E4145" s="7" t="str">
        <f t="shared" si="128"/>
        <v/>
      </c>
      <c r="F4145" s="7" t="str">
        <f>IF('Payments Export'!A4149="","",'Payments Export'!N4149)</f>
        <v/>
      </c>
      <c r="G4145" s="7" t="str">
        <f>IF('Payments Export'!A4149="","",'Payments Export'!O4149)</f>
        <v/>
      </c>
      <c r="H4145" s="7" t="str">
        <f>IF('Payments Export'!B4149="","",G4145-F4145)</f>
        <v/>
      </c>
      <c r="I4145" s="3" t="str">
        <f>IF(C4145&lt;&gt;"",_xlfn.XLOOKUP(IFERROR(VALUE(C4145),C4145),'Items database'!A:A,'Items database'!B:B),(_xlfn.XLOOKUP(LEFT(E4145,3),Services,Services,"")))</f>
        <v/>
      </c>
      <c r="J4145" s="3" t="str">
        <f t="shared" si="129"/>
        <v/>
      </c>
    </row>
    <row r="4146" spans="1:10" x14ac:dyDescent="0.35">
      <c r="A4146" s="7" t="str">
        <f>IF('Payments Export'!A4150="","",'Payments Export'!A4150)</f>
        <v/>
      </c>
      <c r="B4146" s="7" t="str">
        <f>IF('Payments Export'!A4150="","",'Payments Export'!B4150)</f>
        <v/>
      </c>
      <c r="C4146" s="7" t="str">
        <f>IF(IFERROR(VALUE('Payments Export'!H4150),'Payments Export'!H4150)&lt;&gt;0,IFERROR(VALUE('Payments Export'!H4150),'Payments Export'!H4150),"")</f>
        <v/>
      </c>
      <c r="D4146" s="7" t="str">
        <f>IF('Payments Export'!I4150="","",'Payments Export'!I4150)</f>
        <v/>
      </c>
      <c r="E4146" s="7" t="str">
        <f t="shared" si="128"/>
        <v/>
      </c>
      <c r="F4146" s="7" t="str">
        <f>IF('Payments Export'!A4150="","",'Payments Export'!N4150)</f>
        <v/>
      </c>
      <c r="G4146" s="7" t="str">
        <f>IF('Payments Export'!A4150="","",'Payments Export'!O4150)</f>
        <v/>
      </c>
      <c r="H4146" s="7" t="str">
        <f>IF('Payments Export'!B4150="","",G4146-F4146)</f>
        <v/>
      </c>
      <c r="I4146" s="3" t="str">
        <f>IF(C4146&lt;&gt;"",_xlfn.XLOOKUP(IFERROR(VALUE(C4146),C4146),'Items database'!A:A,'Items database'!B:B),(_xlfn.XLOOKUP(LEFT(E4146,3),Services,Services,"")))</f>
        <v/>
      </c>
      <c r="J4146" s="3" t="str">
        <f t="shared" si="129"/>
        <v/>
      </c>
    </row>
    <row r="4147" spans="1:10" x14ac:dyDescent="0.35">
      <c r="A4147" s="7" t="str">
        <f>IF('Payments Export'!A4151="","",'Payments Export'!A4151)</f>
        <v/>
      </c>
      <c r="B4147" s="7" t="str">
        <f>IF('Payments Export'!A4151="","",'Payments Export'!B4151)</f>
        <v/>
      </c>
      <c r="C4147" s="7" t="str">
        <f>IF(IFERROR(VALUE('Payments Export'!H4151),'Payments Export'!H4151)&lt;&gt;0,IFERROR(VALUE('Payments Export'!H4151),'Payments Export'!H4151),"")</f>
        <v/>
      </c>
      <c r="D4147" s="7" t="str">
        <f>IF('Payments Export'!I4151="","",'Payments Export'!I4151)</f>
        <v/>
      </c>
      <c r="E4147" s="7" t="str">
        <f t="shared" si="128"/>
        <v/>
      </c>
      <c r="F4147" s="7" t="str">
        <f>IF('Payments Export'!A4151="","",'Payments Export'!N4151)</f>
        <v/>
      </c>
      <c r="G4147" s="7" t="str">
        <f>IF('Payments Export'!A4151="","",'Payments Export'!O4151)</f>
        <v/>
      </c>
      <c r="H4147" s="7" t="str">
        <f>IF('Payments Export'!B4151="","",G4147-F4147)</f>
        <v/>
      </c>
      <c r="I4147" s="3" t="str">
        <f>IF(C4147&lt;&gt;"",_xlfn.XLOOKUP(IFERROR(VALUE(C4147),C4147),'Items database'!A:A,'Items database'!B:B),(_xlfn.XLOOKUP(LEFT(E4147,3),Services,Services,"")))</f>
        <v/>
      </c>
      <c r="J4147" s="3" t="str">
        <f t="shared" si="129"/>
        <v/>
      </c>
    </row>
    <row r="4148" spans="1:10" x14ac:dyDescent="0.35">
      <c r="A4148" s="7" t="str">
        <f>IF('Payments Export'!A4152="","",'Payments Export'!A4152)</f>
        <v/>
      </c>
      <c r="B4148" s="7" t="str">
        <f>IF('Payments Export'!A4152="","",'Payments Export'!B4152)</f>
        <v/>
      </c>
      <c r="C4148" s="7" t="str">
        <f>IF(IFERROR(VALUE('Payments Export'!H4152),'Payments Export'!H4152)&lt;&gt;0,IFERROR(VALUE('Payments Export'!H4152),'Payments Export'!H4152),"")</f>
        <v/>
      </c>
      <c r="D4148" s="7" t="str">
        <f>IF('Payments Export'!I4152="","",'Payments Export'!I4152)</f>
        <v/>
      </c>
      <c r="E4148" s="7" t="str">
        <f t="shared" si="128"/>
        <v/>
      </c>
      <c r="F4148" s="7" t="str">
        <f>IF('Payments Export'!A4152="","",'Payments Export'!N4152)</f>
        <v/>
      </c>
      <c r="G4148" s="7" t="str">
        <f>IF('Payments Export'!A4152="","",'Payments Export'!O4152)</f>
        <v/>
      </c>
      <c r="H4148" s="7" t="str">
        <f>IF('Payments Export'!B4152="","",G4148-F4148)</f>
        <v/>
      </c>
      <c r="I4148" s="3" t="str">
        <f>IF(C4148&lt;&gt;"",_xlfn.XLOOKUP(IFERROR(VALUE(C4148),C4148),'Items database'!A:A,'Items database'!B:B),(_xlfn.XLOOKUP(LEFT(E4148,3),Services,Services,"")))</f>
        <v/>
      </c>
      <c r="J4148" s="3" t="str">
        <f t="shared" si="129"/>
        <v/>
      </c>
    </row>
    <row r="4149" spans="1:10" x14ac:dyDescent="0.35">
      <c r="A4149" s="7" t="str">
        <f>IF('Payments Export'!A4153="","",'Payments Export'!A4153)</f>
        <v/>
      </c>
      <c r="B4149" s="7" t="str">
        <f>IF('Payments Export'!A4153="","",'Payments Export'!B4153)</f>
        <v/>
      </c>
      <c r="C4149" s="7" t="str">
        <f>IF(IFERROR(VALUE('Payments Export'!H4153),'Payments Export'!H4153)&lt;&gt;0,IFERROR(VALUE('Payments Export'!H4153),'Payments Export'!H4153),"")</f>
        <v/>
      </c>
      <c r="D4149" s="7" t="str">
        <f>IF('Payments Export'!I4153="","",'Payments Export'!I4153)</f>
        <v/>
      </c>
      <c r="E4149" s="7" t="str">
        <f t="shared" si="128"/>
        <v/>
      </c>
      <c r="F4149" s="7" t="str">
        <f>IF('Payments Export'!A4153="","",'Payments Export'!N4153)</f>
        <v/>
      </c>
      <c r="G4149" s="7" t="str">
        <f>IF('Payments Export'!A4153="","",'Payments Export'!O4153)</f>
        <v/>
      </c>
      <c r="H4149" s="7" t="str">
        <f>IF('Payments Export'!B4153="","",G4149-F4149)</f>
        <v/>
      </c>
      <c r="I4149" s="3" t="str">
        <f>IF(C4149&lt;&gt;"",_xlfn.XLOOKUP(IFERROR(VALUE(C4149),C4149),'Items database'!A:A,'Items database'!B:B),(_xlfn.XLOOKUP(LEFT(E4149,3),Services,Services,"")))</f>
        <v/>
      </c>
      <c r="J4149" s="3" t="str">
        <f t="shared" si="129"/>
        <v/>
      </c>
    </row>
    <row r="4150" spans="1:10" x14ac:dyDescent="0.35">
      <c r="A4150" s="7" t="str">
        <f>IF('Payments Export'!A4154="","",'Payments Export'!A4154)</f>
        <v/>
      </c>
      <c r="B4150" s="7" t="str">
        <f>IF('Payments Export'!A4154="","",'Payments Export'!B4154)</f>
        <v/>
      </c>
      <c r="C4150" s="7" t="str">
        <f>IF(IFERROR(VALUE('Payments Export'!H4154),'Payments Export'!H4154)&lt;&gt;0,IFERROR(VALUE('Payments Export'!H4154),'Payments Export'!H4154),"")</f>
        <v/>
      </c>
      <c r="D4150" s="7" t="str">
        <f>IF('Payments Export'!I4154="","",'Payments Export'!I4154)</f>
        <v/>
      </c>
      <c r="E4150" s="7" t="str">
        <f t="shared" si="128"/>
        <v/>
      </c>
      <c r="F4150" s="7" t="str">
        <f>IF('Payments Export'!A4154="","",'Payments Export'!N4154)</f>
        <v/>
      </c>
      <c r="G4150" s="7" t="str">
        <f>IF('Payments Export'!A4154="","",'Payments Export'!O4154)</f>
        <v/>
      </c>
      <c r="H4150" s="7" t="str">
        <f>IF('Payments Export'!B4154="","",G4150-F4150)</f>
        <v/>
      </c>
      <c r="I4150" s="3" t="str">
        <f>IF(C4150&lt;&gt;"",_xlfn.XLOOKUP(IFERROR(VALUE(C4150),C4150),'Items database'!A:A,'Items database'!B:B),(_xlfn.XLOOKUP(LEFT(E4150,3),Services,Services,"")))</f>
        <v/>
      </c>
      <c r="J4150" s="3" t="str">
        <f t="shared" si="129"/>
        <v/>
      </c>
    </row>
    <row r="4151" spans="1:10" x14ac:dyDescent="0.35">
      <c r="A4151" s="7" t="str">
        <f>IF('Payments Export'!A4155="","",'Payments Export'!A4155)</f>
        <v/>
      </c>
      <c r="B4151" s="7" t="str">
        <f>IF('Payments Export'!A4155="","",'Payments Export'!B4155)</f>
        <v/>
      </c>
      <c r="C4151" s="7" t="str">
        <f>IF(IFERROR(VALUE('Payments Export'!H4155),'Payments Export'!H4155)&lt;&gt;0,IFERROR(VALUE('Payments Export'!H4155),'Payments Export'!H4155),"")</f>
        <v/>
      </c>
      <c r="D4151" s="7" t="str">
        <f>IF('Payments Export'!I4155="","",'Payments Export'!I4155)</f>
        <v/>
      </c>
      <c r="E4151" s="7" t="str">
        <f t="shared" si="128"/>
        <v/>
      </c>
      <c r="F4151" s="7" t="str">
        <f>IF('Payments Export'!A4155="","",'Payments Export'!N4155)</f>
        <v/>
      </c>
      <c r="G4151" s="7" t="str">
        <f>IF('Payments Export'!A4155="","",'Payments Export'!O4155)</f>
        <v/>
      </c>
      <c r="H4151" s="7" t="str">
        <f>IF('Payments Export'!B4155="","",G4151-F4151)</f>
        <v/>
      </c>
      <c r="I4151" s="3" t="str">
        <f>IF(C4151&lt;&gt;"",_xlfn.XLOOKUP(IFERROR(VALUE(C4151),C4151),'Items database'!A:A,'Items database'!B:B),(_xlfn.XLOOKUP(LEFT(E4151,3),Services,Services,"")))</f>
        <v/>
      </c>
      <c r="J4151" s="3" t="str">
        <f t="shared" si="129"/>
        <v/>
      </c>
    </row>
    <row r="4152" spans="1:10" x14ac:dyDescent="0.35">
      <c r="A4152" s="7" t="str">
        <f>IF('Payments Export'!A4156="","",'Payments Export'!A4156)</f>
        <v/>
      </c>
      <c r="B4152" s="7" t="str">
        <f>IF('Payments Export'!A4156="","",'Payments Export'!B4156)</f>
        <v/>
      </c>
      <c r="C4152" s="7" t="str">
        <f>IF(IFERROR(VALUE('Payments Export'!H4156),'Payments Export'!H4156)&lt;&gt;0,IFERROR(VALUE('Payments Export'!H4156),'Payments Export'!H4156),"")</f>
        <v/>
      </c>
      <c r="D4152" s="7" t="str">
        <f>IF('Payments Export'!I4156="","",'Payments Export'!I4156)</f>
        <v/>
      </c>
      <c r="E4152" s="7" t="str">
        <f t="shared" si="128"/>
        <v/>
      </c>
      <c r="F4152" s="7" t="str">
        <f>IF('Payments Export'!A4156="","",'Payments Export'!N4156)</f>
        <v/>
      </c>
      <c r="G4152" s="7" t="str">
        <f>IF('Payments Export'!A4156="","",'Payments Export'!O4156)</f>
        <v/>
      </c>
      <c r="H4152" s="7" t="str">
        <f>IF('Payments Export'!B4156="","",G4152-F4152)</f>
        <v/>
      </c>
      <c r="I4152" s="3" t="str">
        <f>IF(C4152&lt;&gt;"",_xlfn.XLOOKUP(IFERROR(VALUE(C4152),C4152),'Items database'!A:A,'Items database'!B:B),(_xlfn.XLOOKUP(LEFT(E4152,3),Services,Services,"")))</f>
        <v/>
      </c>
      <c r="J4152" s="3" t="str">
        <f t="shared" si="129"/>
        <v/>
      </c>
    </row>
    <row r="4153" spans="1:10" x14ac:dyDescent="0.35">
      <c r="A4153" s="7" t="str">
        <f>IF('Payments Export'!A4157="","",'Payments Export'!A4157)</f>
        <v/>
      </c>
      <c r="B4153" s="7" t="str">
        <f>IF('Payments Export'!A4157="","",'Payments Export'!B4157)</f>
        <v/>
      </c>
      <c r="C4153" s="7" t="str">
        <f>IF(IFERROR(VALUE('Payments Export'!H4157),'Payments Export'!H4157)&lt;&gt;0,IFERROR(VALUE('Payments Export'!H4157),'Payments Export'!H4157),"")</f>
        <v/>
      </c>
      <c r="D4153" s="7" t="str">
        <f>IF('Payments Export'!I4157="","",'Payments Export'!I4157)</f>
        <v/>
      </c>
      <c r="E4153" s="7" t="str">
        <f t="shared" si="128"/>
        <v/>
      </c>
      <c r="F4153" s="7" t="str">
        <f>IF('Payments Export'!A4157="","",'Payments Export'!N4157)</f>
        <v/>
      </c>
      <c r="G4153" s="7" t="str">
        <f>IF('Payments Export'!A4157="","",'Payments Export'!O4157)</f>
        <v/>
      </c>
      <c r="H4153" s="7" t="str">
        <f>IF('Payments Export'!B4157="","",G4153-F4153)</f>
        <v/>
      </c>
      <c r="I4153" s="3" t="str">
        <f>IF(C4153&lt;&gt;"",_xlfn.XLOOKUP(IFERROR(VALUE(C4153),C4153),'Items database'!A:A,'Items database'!B:B),(_xlfn.XLOOKUP(LEFT(E4153,3),Services,Services,"")))</f>
        <v/>
      </c>
      <c r="J4153" s="3" t="str">
        <f t="shared" si="129"/>
        <v/>
      </c>
    </row>
    <row r="4154" spans="1:10" x14ac:dyDescent="0.35">
      <c r="A4154" s="7" t="str">
        <f>IF('Payments Export'!A4158="","",'Payments Export'!A4158)</f>
        <v/>
      </c>
      <c r="B4154" s="7" t="str">
        <f>IF('Payments Export'!A4158="","",'Payments Export'!B4158)</f>
        <v/>
      </c>
      <c r="C4154" s="7" t="str">
        <f>IF(IFERROR(VALUE('Payments Export'!H4158),'Payments Export'!H4158)&lt;&gt;0,IFERROR(VALUE('Payments Export'!H4158),'Payments Export'!H4158),"")</f>
        <v/>
      </c>
      <c r="D4154" s="7" t="str">
        <f>IF('Payments Export'!I4158="","",'Payments Export'!I4158)</f>
        <v/>
      </c>
      <c r="E4154" s="7" t="str">
        <f t="shared" si="128"/>
        <v/>
      </c>
      <c r="F4154" s="7" t="str">
        <f>IF('Payments Export'!A4158="","",'Payments Export'!N4158)</f>
        <v/>
      </c>
      <c r="G4154" s="7" t="str">
        <f>IF('Payments Export'!A4158="","",'Payments Export'!O4158)</f>
        <v/>
      </c>
      <c r="H4154" s="7" t="str">
        <f>IF('Payments Export'!B4158="","",G4154-F4154)</f>
        <v/>
      </c>
      <c r="I4154" s="3" t="str">
        <f>IF(C4154&lt;&gt;"",_xlfn.XLOOKUP(IFERROR(VALUE(C4154),C4154),'Items database'!A:A,'Items database'!B:B),(_xlfn.XLOOKUP(LEFT(E4154,3),Services,Services,"")))</f>
        <v/>
      </c>
      <c r="J4154" s="3" t="str">
        <f t="shared" si="129"/>
        <v/>
      </c>
    </row>
    <row r="4155" spans="1:10" x14ac:dyDescent="0.35">
      <c r="A4155" s="7" t="str">
        <f>IF('Payments Export'!A4159="","",'Payments Export'!A4159)</f>
        <v/>
      </c>
      <c r="B4155" s="7" t="str">
        <f>IF('Payments Export'!A4159="","",'Payments Export'!B4159)</f>
        <v/>
      </c>
      <c r="C4155" s="7" t="str">
        <f>IF(IFERROR(VALUE('Payments Export'!H4159),'Payments Export'!H4159)&lt;&gt;0,IFERROR(VALUE('Payments Export'!H4159),'Payments Export'!H4159),"")</f>
        <v/>
      </c>
      <c r="D4155" s="7" t="str">
        <f>IF('Payments Export'!I4159="","",'Payments Export'!I4159)</f>
        <v/>
      </c>
      <c r="E4155" s="7" t="str">
        <f t="shared" si="128"/>
        <v/>
      </c>
      <c r="F4155" s="7" t="str">
        <f>IF('Payments Export'!A4159="","",'Payments Export'!N4159)</f>
        <v/>
      </c>
      <c r="G4155" s="7" t="str">
        <f>IF('Payments Export'!A4159="","",'Payments Export'!O4159)</f>
        <v/>
      </c>
      <c r="H4155" s="7" t="str">
        <f>IF('Payments Export'!B4159="","",G4155-F4155)</f>
        <v/>
      </c>
      <c r="I4155" s="3" t="str">
        <f>IF(C4155&lt;&gt;"",_xlfn.XLOOKUP(IFERROR(VALUE(C4155),C4155),'Items database'!A:A,'Items database'!B:B),(_xlfn.XLOOKUP(LEFT(E4155,3),Services,Services,"")))</f>
        <v/>
      </c>
      <c r="J4155" s="3" t="str">
        <f t="shared" si="129"/>
        <v/>
      </c>
    </row>
    <row r="4156" spans="1:10" x14ac:dyDescent="0.35">
      <c r="A4156" s="7" t="str">
        <f>IF('Payments Export'!A4160="","",'Payments Export'!A4160)</f>
        <v/>
      </c>
      <c r="B4156" s="7" t="str">
        <f>IF('Payments Export'!A4160="","",'Payments Export'!B4160)</f>
        <v/>
      </c>
      <c r="C4156" s="7" t="str">
        <f>IF(IFERROR(VALUE('Payments Export'!H4160),'Payments Export'!H4160)&lt;&gt;0,IFERROR(VALUE('Payments Export'!H4160),'Payments Export'!H4160),"")</f>
        <v/>
      </c>
      <c r="D4156" s="7" t="str">
        <f>IF('Payments Export'!I4160="","",'Payments Export'!I4160)</f>
        <v/>
      </c>
      <c r="E4156" s="7" t="str">
        <f t="shared" si="128"/>
        <v/>
      </c>
      <c r="F4156" s="7" t="str">
        <f>IF('Payments Export'!A4160="","",'Payments Export'!N4160)</f>
        <v/>
      </c>
      <c r="G4156" s="7" t="str">
        <f>IF('Payments Export'!A4160="","",'Payments Export'!O4160)</f>
        <v/>
      </c>
      <c r="H4156" s="7" t="str">
        <f>IF('Payments Export'!B4160="","",G4156-F4156)</f>
        <v/>
      </c>
      <c r="I4156" s="3" t="str">
        <f>IF(C4156&lt;&gt;"",_xlfn.XLOOKUP(IFERROR(VALUE(C4156),C4156),'Items database'!A:A,'Items database'!B:B),(_xlfn.XLOOKUP(LEFT(E4156,3),Services,Services,"")))</f>
        <v/>
      </c>
      <c r="J4156" s="3" t="str">
        <f t="shared" si="129"/>
        <v/>
      </c>
    </row>
    <row r="4157" spans="1:10" x14ac:dyDescent="0.35">
      <c r="A4157" s="7" t="str">
        <f>IF('Payments Export'!A4161="","",'Payments Export'!A4161)</f>
        <v/>
      </c>
      <c r="B4157" s="7" t="str">
        <f>IF('Payments Export'!A4161="","",'Payments Export'!B4161)</f>
        <v/>
      </c>
      <c r="C4157" s="7" t="str">
        <f>IF(IFERROR(VALUE('Payments Export'!H4161),'Payments Export'!H4161)&lt;&gt;0,IFERROR(VALUE('Payments Export'!H4161),'Payments Export'!H4161),"")</f>
        <v/>
      </c>
      <c r="D4157" s="7" t="str">
        <f>IF('Payments Export'!I4161="","",'Payments Export'!I4161)</f>
        <v/>
      </c>
      <c r="E4157" s="7" t="str">
        <f t="shared" si="128"/>
        <v/>
      </c>
      <c r="F4157" s="7" t="str">
        <f>IF('Payments Export'!A4161="","",'Payments Export'!N4161)</f>
        <v/>
      </c>
      <c r="G4157" s="7" t="str">
        <f>IF('Payments Export'!A4161="","",'Payments Export'!O4161)</f>
        <v/>
      </c>
      <c r="H4157" s="7" t="str">
        <f>IF('Payments Export'!B4161="","",G4157-F4157)</f>
        <v/>
      </c>
      <c r="I4157" s="3" t="str">
        <f>IF(C4157&lt;&gt;"",_xlfn.XLOOKUP(IFERROR(VALUE(C4157),C4157),'Items database'!A:A,'Items database'!B:B),(_xlfn.XLOOKUP(LEFT(E4157,3),Services,Services,"")))</f>
        <v/>
      </c>
      <c r="J4157" s="3" t="str">
        <f t="shared" si="129"/>
        <v/>
      </c>
    </row>
    <row r="4158" spans="1:10" x14ac:dyDescent="0.35">
      <c r="A4158" s="7" t="str">
        <f>IF('Payments Export'!A4162="","",'Payments Export'!A4162)</f>
        <v/>
      </c>
      <c r="B4158" s="7" t="str">
        <f>IF('Payments Export'!A4162="","",'Payments Export'!B4162)</f>
        <v/>
      </c>
      <c r="C4158" s="7" t="str">
        <f>IF(IFERROR(VALUE('Payments Export'!H4162),'Payments Export'!H4162)&lt;&gt;0,IFERROR(VALUE('Payments Export'!H4162),'Payments Export'!H4162),"")</f>
        <v/>
      </c>
      <c r="D4158" s="7" t="str">
        <f>IF('Payments Export'!I4162="","",'Payments Export'!I4162)</f>
        <v/>
      </c>
      <c r="E4158" s="7" t="str">
        <f t="shared" si="128"/>
        <v/>
      </c>
      <c r="F4158" s="7" t="str">
        <f>IF('Payments Export'!A4162="","",'Payments Export'!N4162)</f>
        <v/>
      </c>
      <c r="G4158" s="7" t="str">
        <f>IF('Payments Export'!A4162="","",'Payments Export'!O4162)</f>
        <v/>
      </c>
      <c r="H4158" s="7" t="str">
        <f>IF('Payments Export'!B4162="","",G4158-F4158)</f>
        <v/>
      </c>
      <c r="I4158" s="3" t="str">
        <f>IF(C4158&lt;&gt;"",_xlfn.XLOOKUP(IFERROR(VALUE(C4158),C4158),'Items database'!A:A,'Items database'!B:B),(_xlfn.XLOOKUP(LEFT(E4158,3),Services,Services,"")))</f>
        <v/>
      </c>
      <c r="J4158" s="3" t="str">
        <f t="shared" si="129"/>
        <v/>
      </c>
    </row>
    <row r="4159" spans="1:10" x14ac:dyDescent="0.35">
      <c r="A4159" s="7" t="str">
        <f>IF('Payments Export'!A4163="","",'Payments Export'!A4163)</f>
        <v/>
      </c>
      <c r="B4159" s="7" t="str">
        <f>IF('Payments Export'!A4163="","",'Payments Export'!B4163)</f>
        <v/>
      </c>
      <c r="C4159" s="7" t="str">
        <f>IF(IFERROR(VALUE('Payments Export'!H4163),'Payments Export'!H4163)&lt;&gt;0,IFERROR(VALUE('Payments Export'!H4163),'Payments Export'!H4163),"")</f>
        <v/>
      </c>
      <c r="D4159" s="7" t="str">
        <f>IF('Payments Export'!I4163="","",'Payments Export'!I4163)</f>
        <v/>
      </c>
      <c r="E4159" s="7" t="str">
        <f t="shared" si="128"/>
        <v/>
      </c>
      <c r="F4159" s="7" t="str">
        <f>IF('Payments Export'!A4163="","",'Payments Export'!N4163)</f>
        <v/>
      </c>
      <c r="G4159" s="7" t="str">
        <f>IF('Payments Export'!A4163="","",'Payments Export'!O4163)</f>
        <v/>
      </c>
      <c r="H4159" s="7" t="str">
        <f>IF('Payments Export'!B4163="","",G4159-F4159)</f>
        <v/>
      </c>
      <c r="I4159" s="3" t="str">
        <f>IF(C4159&lt;&gt;"",_xlfn.XLOOKUP(IFERROR(VALUE(C4159),C4159),'Items database'!A:A,'Items database'!B:B),(_xlfn.XLOOKUP(LEFT(E4159,3),Services,Services,"")))</f>
        <v/>
      </c>
      <c r="J4159" s="3" t="str">
        <f t="shared" si="129"/>
        <v/>
      </c>
    </row>
    <row r="4160" spans="1:10" x14ac:dyDescent="0.35">
      <c r="A4160" s="7" t="str">
        <f>IF('Payments Export'!A4164="","",'Payments Export'!A4164)</f>
        <v/>
      </c>
      <c r="B4160" s="7" t="str">
        <f>IF('Payments Export'!A4164="","",'Payments Export'!B4164)</f>
        <v/>
      </c>
      <c r="C4160" s="7" t="str">
        <f>IF(IFERROR(VALUE('Payments Export'!H4164),'Payments Export'!H4164)&lt;&gt;0,IFERROR(VALUE('Payments Export'!H4164),'Payments Export'!H4164),"")</f>
        <v/>
      </c>
      <c r="D4160" s="7" t="str">
        <f>IF('Payments Export'!I4164="","",'Payments Export'!I4164)</f>
        <v/>
      </c>
      <c r="E4160" s="7" t="str">
        <f t="shared" si="128"/>
        <v/>
      </c>
      <c r="F4160" s="7" t="str">
        <f>IF('Payments Export'!A4164="","",'Payments Export'!N4164)</f>
        <v/>
      </c>
      <c r="G4160" s="7" t="str">
        <f>IF('Payments Export'!A4164="","",'Payments Export'!O4164)</f>
        <v/>
      </c>
      <c r="H4160" s="7" t="str">
        <f>IF('Payments Export'!B4164="","",G4160-F4160)</f>
        <v/>
      </c>
      <c r="I4160" s="3" t="str">
        <f>IF(C4160&lt;&gt;"",_xlfn.XLOOKUP(IFERROR(VALUE(C4160),C4160),'Items database'!A:A,'Items database'!B:B),(_xlfn.XLOOKUP(LEFT(E4160,3),Services,Services,"")))</f>
        <v/>
      </c>
      <c r="J4160" s="3" t="str">
        <f t="shared" si="129"/>
        <v/>
      </c>
    </row>
    <row r="4161" spans="1:10" x14ac:dyDescent="0.35">
      <c r="A4161" s="7" t="str">
        <f>IF('Payments Export'!A4165="","",'Payments Export'!A4165)</f>
        <v/>
      </c>
      <c r="B4161" s="7" t="str">
        <f>IF('Payments Export'!A4165="","",'Payments Export'!B4165)</f>
        <v/>
      </c>
      <c r="C4161" s="7" t="str">
        <f>IF(IFERROR(VALUE('Payments Export'!H4165),'Payments Export'!H4165)&lt;&gt;0,IFERROR(VALUE('Payments Export'!H4165),'Payments Export'!H4165),"")</f>
        <v/>
      </c>
      <c r="D4161" s="7" t="str">
        <f>IF('Payments Export'!I4165="","",'Payments Export'!I4165)</f>
        <v/>
      </c>
      <c r="E4161" s="7" t="str">
        <f t="shared" ref="E4161:E4224" si="130">LEFT(D4161,66)</f>
        <v/>
      </c>
      <c r="F4161" s="7" t="str">
        <f>IF('Payments Export'!A4165="","",'Payments Export'!N4165)</f>
        <v/>
      </c>
      <c r="G4161" s="7" t="str">
        <f>IF('Payments Export'!A4165="","",'Payments Export'!O4165)</f>
        <v/>
      </c>
      <c r="H4161" s="7" t="str">
        <f>IF('Payments Export'!B4165="","",G4161-F4161)</f>
        <v/>
      </c>
      <c r="I4161" s="3" t="str">
        <f>IF(C4161&lt;&gt;"",_xlfn.XLOOKUP(IFERROR(VALUE(C4161),C4161),'Items database'!A:A,'Items database'!B:B),(_xlfn.XLOOKUP(LEFT(E4161,3),Services,Services,"")))</f>
        <v/>
      </c>
      <c r="J4161" s="3" t="str">
        <f t="shared" ref="J4161:J4224" si="131">IF(ISNUMBER(F4161)=TRUE,IF(F4161=0,"","GST"),"")</f>
        <v/>
      </c>
    </row>
    <row r="4162" spans="1:10" x14ac:dyDescent="0.35">
      <c r="A4162" s="7" t="str">
        <f>IF('Payments Export'!A4166="","",'Payments Export'!A4166)</f>
        <v/>
      </c>
      <c r="B4162" s="7" t="str">
        <f>IF('Payments Export'!A4166="","",'Payments Export'!B4166)</f>
        <v/>
      </c>
      <c r="C4162" s="7" t="str">
        <f>IF(IFERROR(VALUE('Payments Export'!H4166),'Payments Export'!H4166)&lt;&gt;0,IFERROR(VALUE('Payments Export'!H4166),'Payments Export'!H4166),"")</f>
        <v/>
      </c>
      <c r="D4162" s="7" t="str">
        <f>IF('Payments Export'!I4166="","",'Payments Export'!I4166)</f>
        <v/>
      </c>
      <c r="E4162" s="7" t="str">
        <f t="shared" si="130"/>
        <v/>
      </c>
      <c r="F4162" s="7" t="str">
        <f>IF('Payments Export'!A4166="","",'Payments Export'!N4166)</f>
        <v/>
      </c>
      <c r="G4162" s="7" t="str">
        <f>IF('Payments Export'!A4166="","",'Payments Export'!O4166)</f>
        <v/>
      </c>
      <c r="H4162" s="7" t="str">
        <f>IF('Payments Export'!B4166="","",G4162-F4162)</f>
        <v/>
      </c>
      <c r="I4162" s="3" t="str">
        <f>IF(C4162&lt;&gt;"",_xlfn.XLOOKUP(IFERROR(VALUE(C4162),C4162),'Items database'!A:A,'Items database'!B:B),(_xlfn.XLOOKUP(LEFT(E4162,3),Services,Services,"")))</f>
        <v/>
      </c>
      <c r="J4162" s="3" t="str">
        <f t="shared" si="131"/>
        <v/>
      </c>
    </row>
    <row r="4163" spans="1:10" x14ac:dyDescent="0.35">
      <c r="A4163" s="7" t="str">
        <f>IF('Payments Export'!A4167="","",'Payments Export'!A4167)</f>
        <v/>
      </c>
      <c r="B4163" s="7" t="str">
        <f>IF('Payments Export'!A4167="","",'Payments Export'!B4167)</f>
        <v/>
      </c>
      <c r="C4163" s="7" t="str">
        <f>IF(IFERROR(VALUE('Payments Export'!H4167),'Payments Export'!H4167)&lt;&gt;0,IFERROR(VALUE('Payments Export'!H4167),'Payments Export'!H4167),"")</f>
        <v/>
      </c>
      <c r="D4163" s="7" t="str">
        <f>IF('Payments Export'!I4167="","",'Payments Export'!I4167)</f>
        <v/>
      </c>
      <c r="E4163" s="7" t="str">
        <f t="shared" si="130"/>
        <v/>
      </c>
      <c r="F4163" s="7" t="str">
        <f>IF('Payments Export'!A4167="","",'Payments Export'!N4167)</f>
        <v/>
      </c>
      <c r="G4163" s="7" t="str">
        <f>IF('Payments Export'!A4167="","",'Payments Export'!O4167)</f>
        <v/>
      </c>
      <c r="H4163" s="7" t="str">
        <f>IF('Payments Export'!B4167="","",G4163-F4163)</f>
        <v/>
      </c>
      <c r="I4163" s="3" t="str">
        <f>IF(C4163&lt;&gt;"",_xlfn.XLOOKUP(IFERROR(VALUE(C4163),C4163),'Items database'!A:A,'Items database'!B:B),(_xlfn.XLOOKUP(LEFT(E4163,3),Services,Services,"")))</f>
        <v/>
      </c>
      <c r="J4163" s="3" t="str">
        <f t="shared" si="131"/>
        <v/>
      </c>
    </row>
    <row r="4164" spans="1:10" x14ac:dyDescent="0.35">
      <c r="A4164" s="7" t="str">
        <f>IF('Payments Export'!A4168="","",'Payments Export'!A4168)</f>
        <v/>
      </c>
      <c r="B4164" s="7" t="str">
        <f>IF('Payments Export'!A4168="","",'Payments Export'!B4168)</f>
        <v/>
      </c>
      <c r="C4164" s="7" t="str">
        <f>IF(IFERROR(VALUE('Payments Export'!H4168),'Payments Export'!H4168)&lt;&gt;0,IFERROR(VALUE('Payments Export'!H4168),'Payments Export'!H4168),"")</f>
        <v/>
      </c>
      <c r="D4164" s="7" t="str">
        <f>IF('Payments Export'!I4168="","",'Payments Export'!I4168)</f>
        <v/>
      </c>
      <c r="E4164" s="7" t="str">
        <f t="shared" si="130"/>
        <v/>
      </c>
      <c r="F4164" s="7" t="str">
        <f>IF('Payments Export'!A4168="","",'Payments Export'!N4168)</f>
        <v/>
      </c>
      <c r="G4164" s="7" t="str">
        <f>IF('Payments Export'!A4168="","",'Payments Export'!O4168)</f>
        <v/>
      </c>
      <c r="H4164" s="7" t="str">
        <f>IF('Payments Export'!B4168="","",G4164-F4164)</f>
        <v/>
      </c>
      <c r="I4164" s="3" t="str">
        <f>IF(C4164&lt;&gt;"",_xlfn.XLOOKUP(IFERROR(VALUE(C4164),C4164),'Items database'!A:A,'Items database'!B:B),(_xlfn.XLOOKUP(LEFT(E4164,3),Services,Services,"")))</f>
        <v/>
      </c>
      <c r="J4164" s="3" t="str">
        <f t="shared" si="131"/>
        <v/>
      </c>
    </row>
    <row r="4165" spans="1:10" x14ac:dyDescent="0.35">
      <c r="A4165" s="7" t="str">
        <f>IF('Payments Export'!A4169="","",'Payments Export'!A4169)</f>
        <v/>
      </c>
      <c r="B4165" s="7" t="str">
        <f>IF('Payments Export'!A4169="","",'Payments Export'!B4169)</f>
        <v/>
      </c>
      <c r="C4165" s="7" t="str">
        <f>IF(IFERROR(VALUE('Payments Export'!H4169),'Payments Export'!H4169)&lt;&gt;0,IFERROR(VALUE('Payments Export'!H4169),'Payments Export'!H4169),"")</f>
        <v/>
      </c>
      <c r="D4165" s="7" t="str">
        <f>IF('Payments Export'!I4169="","",'Payments Export'!I4169)</f>
        <v/>
      </c>
      <c r="E4165" s="7" t="str">
        <f t="shared" si="130"/>
        <v/>
      </c>
      <c r="F4165" s="7" t="str">
        <f>IF('Payments Export'!A4169="","",'Payments Export'!N4169)</f>
        <v/>
      </c>
      <c r="G4165" s="7" t="str">
        <f>IF('Payments Export'!A4169="","",'Payments Export'!O4169)</f>
        <v/>
      </c>
      <c r="H4165" s="7" t="str">
        <f>IF('Payments Export'!B4169="","",G4165-F4165)</f>
        <v/>
      </c>
      <c r="I4165" s="3" t="str">
        <f>IF(C4165&lt;&gt;"",_xlfn.XLOOKUP(IFERROR(VALUE(C4165),C4165),'Items database'!A:A,'Items database'!B:B),(_xlfn.XLOOKUP(LEFT(E4165,3),Services,Services,"")))</f>
        <v/>
      </c>
      <c r="J4165" s="3" t="str">
        <f t="shared" si="131"/>
        <v/>
      </c>
    </row>
    <row r="4166" spans="1:10" x14ac:dyDescent="0.35">
      <c r="A4166" s="7" t="str">
        <f>IF('Payments Export'!A4170="","",'Payments Export'!A4170)</f>
        <v/>
      </c>
      <c r="B4166" s="7" t="str">
        <f>IF('Payments Export'!A4170="","",'Payments Export'!B4170)</f>
        <v/>
      </c>
      <c r="C4166" s="7" t="str">
        <f>IF(IFERROR(VALUE('Payments Export'!H4170),'Payments Export'!H4170)&lt;&gt;0,IFERROR(VALUE('Payments Export'!H4170),'Payments Export'!H4170),"")</f>
        <v/>
      </c>
      <c r="D4166" s="7" t="str">
        <f>IF('Payments Export'!I4170="","",'Payments Export'!I4170)</f>
        <v/>
      </c>
      <c r="E4166" s="7" t="str">
        <f t="shared" si="130"/>
        <v/>
      </c>
      <c r="F4166" s="7" t="str">
        <f>IF('Payments Export'!A4170="","",'Payments Export'!N4170)</f>
        <v/>
      </c>
      <c r="G4166" s="7" t="str">
        <f>IF('Payments Export'!A4170="","",'Payments Export'!O4170)</f>
        <v/>
      </c>
      <c r="H4166" s="7" t="str">
        <f>IF('Payments Export'!B4170="","",G4166-F4166)</f>
        <v/>
      </c>
      <c r="I4166" s="3" t="str">
        <f>IF(C4166&lt;&gt;"",_xlfn.XLOOKUP(IFERROR(VALUE(C4166),C4166),'Items database'!A:A,'Items database'!B:B),(_xlfn.XLOOKUP(LEFT(E4166,3),Services,Services,"")))</f>
        <v/>
      </c>
      <c r="J4166" s="3" t="str">
        <f t="shared" si="131"/>
        <v/>
      </c>
    </row>
    <row r="4167" spans="1:10" x14ac:dyDescent="0.35">
      <c r="A4167" s="7" t="str">
        <f>IF('Payments Export'!A4171="","",'Payments Export'!A4171)</f>
        <v/>
      </c>
      <c r="B4167" s="7" t="str">
        <f>IF('Payments Export'!A4171="","",'Payments Export'!B4171)</f>
        <v/>
      </c>
      <c r="C4167" s="7" t="str">
        <f>IF(IFERROR(VALUE('Payments Export'!H4171),'Payments Export'!H4171)&lt;&gt;0,IFERROR(VALUE('Payments Export'!H4171),'Payments Export'!H4171),"")</f>
        <v/>
      </c>
      <c r="D4167" s="7" t="str">
        <f>IF('Payments Export'!I4171="","",'Payments Export'!I4171)</f>
        <v/>
      </c>
      <c r="E4167" s="7" t="str">
        <f t="shared" si="130"/>
        <v/>
      </c>
      <c r="F4167" s="7" t="str">
        <f>IF('Payments Export'!A4171="","",'Payments Export'!N4171)</f>
        <v/>
      </c>
      <c r="G4167" s="7" t="str">
        <f>IF('Payments Export'!A4171="","",'Payments Export'!O4171)</f>
        <v/>
      </c>
      <c r="H4167" s="7" t="str">
        <f>IF('Payments Export'!B4171="","",G4167-F4167)</f>
        <v/>
      </c>
      <c r="I4167" s="3" t="str">
        <f>IF(C4167&lt;&gt;"",_xlfn.XLOOKUP(IFERROR(VALUE(C4167),C4167),'Items database'!A:A,'Items database'!B:B),(_xlfn.XLOOKUP(LEFT(E4167,3),Services,Services,"")))</f>
        <v/>
      </c>
      <c r="J4167" s="3" t="str">
        <f t="shared" si="131"/>
        <v/>
      </c>
    </row>
    <row r="4168" spans="1:10" x14ac:dyDescent="0.35">
      <c r="A4168" s="7" t="str">
        <f>IF('Payments Export'!A4172="","",'Payments Export'!A4172)</f>
        <v/>
      </c>
      <c r="B4168" s="7" t="str">
        <f>IF('Payments Export'!A4172="","",'Payments Export'!B4172)</f>
        <v/>
      </c>
      <c r="C4168" s="7" t="str">
        <f>IF(IFERROR(VALUE('Payments Export'!H4172),'Payments Export'!H4172)&lt;&gt;0,IFERROR(VALUE('Payments Export'!H4172),'Payments Export'!H4172),"")</f>
        <v/>
      </c>
      <c r="D4168" s="7" t="str">
        <f>IF('Payments Export'!I4172="","",'Payments Export'!I4172)</f>
        <v/>
      </c>
      <c r="E4168" s="7" t="str">
        <f t="shared" si="130"/>
        <v/>
      </c>
      <c r="F4168" s="7" t="str">
        <f>IF('Payments Export'!A4172="","",'Payments Export'!N4172)</f>
        <v/>
      </c>
      <c r="G4168" s="7" t="str">
        <f>IF('Payments Export'!A4172="","",'Payments Export'!O4172)</f>
        <v/>
      </c>
      <c r="H4168" s="7" t="str">
        <f>IF('Payments Export'!B4172="","",G4168-F4168)</f>
        <v/>
      </c>
      <c r="I4168" s="3" t="str">
        <f>IF(C4168&lt;&gt;"",_xlfn.XLOOKUP(IFERROR(VALUE(C4168),C4168),'Items database'!A:A,'Items database'!B:B),(_xlfn.XLOOKUP(LEFT(E4168,3),Services,Services,"")))</f>
        <v/>
      </c>
      <c r="J4168" s="3" t="str">
        <f t="shared" si="131"/>
        <v/>
      </c>
    </row>
    <row r="4169" spans="1:10" x14ac:dyDescent="0.35">
      <c r="A4169" s="7" t="str">
        <f>IF('Payments Export'!A4173="","",'Payments Export'!A4173)</f>
        <v/>
      </c>
      <c r="B4169" s="7" t="str">
        <f>IF('Payments Export'!A4173="","",'Payments Export'!B4173)</f>
        <v/>
      </c>
      <c r="C4169" s="7" t="str">
        <f>IF(IFERROR(VALUE('Payments Export'!H4173),'Payments Export'!H4173)&lt;&gt;0,IFERROR(VALUE('Payments Export'!H4173),'Payments Export'!H4173),"")</f>
        <v/>
      </c>
      <c r="D4169" s="7" t="str">
        <f>IF('Payments Export'!I4173="","",'Payments Export'!I4173)</f>
        <v/>
      </c>
      <c r="E4169" s="7" t="str">
        <f t="shared" si="130"/>
        <v/>
      </c>
      <c r="F4169" s="7" t="str">
        <f>IF('Payments Export'!A4173="","",'Payments Export'!N4173)</f>
        <v/>
      </c>
      <c r="G4169" s="7" t="str">
        <f>IF('Payments Export'!A4173="","",'Payments Export'!O4173)</f>
        <v/>
      </c>
      <c r="H4169" s="7" t="str">
        <f>IF('Payments Export'!B4173="","",G4169-F4169)</f>
        <v/>
      </c>
      <c r="I4169" s="3" t="str">
        <f>IF(C4169&lt;&gt;"",_xlfn.XLOOKUP(IFERROR(VALUE(C4169),C4169),'Items database'!A:A,'Items database'!B:B),(_xlfn.XLOOKUP(LEFT(E4169,3),Services,Services,"")))</f>
        <v/>
      </c>
      <c r="J4169" s="3" t="str">
        <f t="shared" si="131"/>
        <v/>
      </c>
    </row>
    <row r="4170" spans="1:10" x14ac:dyDescent="0.35">
      <c r="A4170" s="7" t="str">
        <f>IF('Payments Export'!A4174="","",'Payments Export'!A4174)</f>
        <v/>
      </c>
      <c r="B4170" s="7" t="str">
        <f>IF('Payments Export'!A4174="","",'Payments Export'!B4174)</f>
        <v/>
      </c>
      <c r="C4170" s="7" t="str">
        <f>IF(IFERROR(VALUE('Payments Export'!H4174),'Payments Export'!H4174)&lt;&gt;0,IFERROR(VALUE('Payments Export'!H4174),'Payments Export'!H4174),"")</f>
        <v/>
      </c>
      <c r="D4170" s="7" t="str">
        <f>IF('Payments Export'!I4174="","",'Payments Export'!I4174)</f>
        <v/>
      </c>
      <c r="E4170" s="7" t="str">
        <f t="shared" si="130"/>
        <v/>
      </c>
      <c r="F4170" s="7" t="str">
        <f>IF('Payments Export'!A4174="","",'Payments Export'!N4174)</f>
        <v/>
      </c>
      <c r="G4170" s="7" t="str">
        <f>IF('Payments Export'!A4174="","",'Payments Export'!O4174)</f>
        <v/>
      </c>
      <c r="H4170" s="7" t="str">
        <f>IF('Payments Export'!B4174="","",G4170-F4170)</f>
        <v/>
      </c>
      <c r="I4170" s="3" t="str">
        <f>IF(C4170&lt;&gt;"",_xlfn.XLOOKUP(IFERROR(VALUE(C4170),C4170),'Items database'!A:A,'Items database'!B:B),(_xlfn.XLOOKUP(LEFT(E4170,3),Services,Services,"")))</f>
        <v/>
      </c>
      <c r="J4170" s="3" t="str">
        <f t="shared" si="131"/>
        <v/>
      </c>
    </row>
    <row r="4171" spans="1:10" x14ac:dyDescent="0.35">
      <c r="A4171" s="7" t="str">
        <f>IF('Payments Export'!A4175="","",'Payments Export'!A4175)</f>
        <v/>
      </c>
      <c r="B4171" s="7" t="str">
        <f>IF('Payments Export'!A4175="","",'Payments Export'!B4175)</f>
        <v/>
      </c>
      <c r="C4171" s="7" t="str">
        <f>IF(IFERROR(VALUE('Payments Export'!H4175),'Payments Export'!H4175)&lt;&gt;0,IFERROR(VALUE('Payments Export'!H4175),'Payments Export'!H4175),"")</f>
        <v/>
      </c>
      <c r="D4171" s="7" t="str">
        <f>IF('Payments Export'!I4175="","",'Payments Export'!I4175)</f>
        <v/>
      </c>
      <c r="E4171" s="7" t="str">
        <f t="shared" si="130"/>
        <v/>
      </c>
      <c r="F4171" s="7" t="str">
        <f>IF('Payments Export'!A4175="","",'Payments Export'!N4175)</f>
        <v/>
      </c>
      <c r="G4171" s="7" t="str">
        <f>IF('Payments Export'!A4175="","",'Payments Export'!O4175)</f>
        <v/>
      </c>
      <c r="H4171" s="7" t="str">
        <f>IF('Payments Export'!B4175="","",G4171-F4171)</f>
        <v/>
      </c>
      <c r="I4171" s="3" t="str">
        <f>IF(C4171&lt;&gt;"",_xlfn.XLOOKUP(IFERROR(VALUE(C4171),C4171),'Items database'!A:A,'Items database'!B:B),(_xlfn.XLOOKUP(LEFT(E4171,3),Services,Services,"")))</f>
        <v/>
      </c>
      <c r="J4171" s="3" t="str">
        <f t="shared" si="131"/>
        <v/>
      </c>
    </row>
    <row r="4172" spans="1:10" x14ac:dyDescent="0.35">
      <c r="A4172" s="7" t="str">
        <f>IF('Payments Export'!A4176="","",'Payments Export'!A4176)</f>
        <v/>
      </c>
      <c r="B4172" s="7" t="str">
        <f>IF('Payments Export'!A4176="","",'Payments Export'!B4176)</f>
        <v/>
      </c>
      <c r="C4172" s="7" t="str">
        <f>IF(IFERROR(VALUE('Payments Export'!H4176),'Payments Export'!H4176)&lt;&gt;0,IFERROR(VALUE('Payments Export'!H4176),'Payments Export'!H4176),"")</f>
        <v/>
      </c>
      <c r="D4172" s="7" t="str">
        <f>IF('Payments Export'!I4176="","",'Payments Export'!I4176)</f>
        <v/>
      </c>
      <c r="E4172" s="7" t="str">
        <f t="shared" si="130"/>
        <v/>
      </c>
      <c r="F4172" s="7" t="str">
        <f>IF('Payments Export'!A4176="","",'Payments Export'!N4176)</f>
        <v/>
      </c>
      <c r="G4172" s="7" t="str">
        <f>IF('Payments Export'!A4176="","",'Payments Export'!O4176)</f>
        <v/>
      </c>
      <c r="H4172" s="7" t="str">
        <f>IF('Payments Export'!B4176="","",G4172-F4172)</f>
        <v/>
      </c>
      <c r="I4172" s="3" t="str">
        <f>IF(C4172&lt;&gt;"",_xlfn.XLOOKUP(IFERROR(VALUE(C4172),C4172),'Items database'!A:A,'Items database'!B:B),(_xlfn.XLOOKUP(LEFT(E4172,3),Services,Services,"")))</f>
        <v/>
      </c>
      <c r="J4172" s="3" t="str">
        <f t="shared" si="131"/>
        <v/>
      </c>
    </row>
    <row r="4173" spans="1:10" x14ac:dyDescent="0.35">
      <c r="A4173" s="7" t="str">
        <f>IF('Payments Export'!A4177="","",'Payments Export'!A4177)</f>
        <v/>
      </c>
      <c r="B4173" s="7" t="str">
        <f>IF('Payments Export'!A4177="","",'Payments Export'!B4177)</f>
        <v/>
      </c>
      <c r="C4173" s="7" t="str">
        <f>IF(IFERROR(VALUE('Payments Export'!H4177),'Payments Export'!H4177)&lt;&gt;0,IFERROR(VALUE('Payments Export'!H4177),'Payments Export'!H4177),"")</f>
        <v/>
      </c>
      <c r="D4173" s="7" t="str">
        <f>IF('Payments Export'!I4177="","",'Payments Export'!I4177)</f>
        <v/>
      </c>
      <c r="E4173" s="7" t="str">
        <f t="shared" si="130"/>
        <v/>
      </c>
      <c r="F4173" s="7" t="str">
        <f>IF('Payments Export'!A4177="","",'Payments Export'!N4177)</f>
        <v/>
      </c>
      <c r="G4173" s="7" t="str">
        <f>IF('Payments Export'!A4177="","",'Payments Export'!O4177)</f>
        <v/>
      </c>
      <c r="H4173" s="7" t="str">
        <f>IF('Payments Export'!B4177="","",G4173-F4173)</f>
        <v/>
      </c>
      <c r="I4173" s="3" t="str">
        <f>IF(C4173&lt;&gt;"",_xlfn.XLOOKUP(IFERROR(VALUE(C4173),C4173),'Items database'!A:A,'Items database'!B:B),(_xlfn.XLOOKUP(LEFT(E4173,3),Services,Services,"")))</f>
        <v/>
      </c>
      <c r="J4173" s="3" t="str">
        <f t="shared" si="131"/>
        <v/>
      </c>
    </row>
    <row r="4174" spans="1:10" x14ac:dyDescent="0.35">
      <c r="A4174" s="7" t="str">
        <f>IF('Payments Export'!A4178="","",'Payments Export'!A4178)</f>
        <v/>
      </c>
      <c r="B4174" s="7" t="str">
        <f>IF('Payments Export'!A4178="","",'Payments Export'!B4178)</f>
        <v/>
      </c>
      <c r="C4174" s="7" t="str">
        <f>IF(IFERROR(VALUE('Payments Export'!H4178),'Payments Export'!H4178)&lt;&gt;0,IFERROR(VALUE('Payments Export'!H4178),'Payments Export'!H4178),"")</f>
        <v/>
      </c>
      <c r="D4174" s="7" t="str">
        <f>IF('Payments Export'!I4178="","",'Payments Export'!I4178)</f>
        <v/>
      </c>
      <c r="E4174" s="7" t="str">
        <f t="shared" si="130"/>
        <v/>
      </c>
      <c r="F4174" s="7" t="str">
        <f>IF('Payments Export'!A4178="","",'Payments Export'!N4178)</f>
        <v/>
      </c>
      <c r="G4174" s="7" t="str">
        <f>IF('Payments Export'!A4178="","",'Payments Export'!O4178)</f>
        <v/>
      </c>
      <c r="H4174" s="7" t="str">
        <f>IF('Payments Export'!B4178="","",G4174-F4174)</f>
        <v/>
      </c>
      <c r="I4174" s="3" t="str">
        <f>IF(C4174&lt;&gt;"",_xlfn.XLOOKUP(IFERROR(VALUE(C4174),C4174),'Items database'!A:A,'Items database'!B:B),(_xlfn.XLOOKUP(LEFT(E4174,3),Services,Services,"")))</f>
        <v/>
      </c>
      <c r="J4174" s="3" t="str">
        <f t="shared" si="131"/>
        <v/>
      </c>
    </row>
    <row r="4175" spans="1:10" x14ac:dyDescent="0.35">
      <c r="A4175" s="7" t="str">
        <f>IF('Payments Export'!A4179="","",'Payments Export'!A4179)</f>
        <v/>
      </c>
      <c r="B4175" s="7" t="str">
        <f>IF('Payments Export'!A4179="","",'Payments Export'!B4179)</f>
        <v/>
      </c>
      <c r="C4175" s="7" t="str">
        <f>IF(IFERROR(VALUE('Payments Export'!H4179),'Payments Export'!H4179)&lt;&gt;0,IFERROR(VALUE('Payments Export'!H4179),'Payments Export'!H4179),"")</f>
        <v/>
      </c>
      <c r="D4175" s="7" t="str">
        <f>IF('Payments Export'!I4179="","",'Payments Export'!I4179)</f>
        <v/>
      </c>
      <c r="E4175" s="7" t="str">
        <f t="shared" si="130"/>
        <v/>
      </c>
      <c r="F4175" s="7" t="str">
        <f>IF('Payments Export'!A4179="","",'Payments Export'!N4179)</f>
        <v/>
      </c>
      <c r="G4175" s="7" t="str">
        <f>IF('Payments Export'!A4179="","",'Payments Export'!O4179)</f>
        <v/>
      </c>
      <c r="H4175" s="7" t="str">
        <f>IF('Payments Export'!B4179="","",G4175-F4175)</f>
        <v/>
      </c>
      <c r="I4175" s="3" t="str">
        <f>IF(C4175&lt;&gt;"",_xlfn.XLOOKUP(IFERROR(VALUE(C4175),C4175),'Items database'!A:A,'Items database'!B:B),(_xlfn.XLOOKUP(LEFT(E4175,3),Services,Services,"")))</f>
        <v/>
      </c>
      <c r="J4175" s="3" t="str">
        <f t="shared" si="131"/>
        <v/>
      </c>
    </row>
    <row r="4176" spans="1:10" x14ac:dyDescent="0.35">
      <c r="A4176" s="7" t="str">
        <f>IF('Payments Export'!A4180="","",'Payments Export'!A4180)</f>
        <v/>
      </c>
      <c r="B4176" s="7" t="str">
        <f>IF('Payments Export'!A4180="","",'Payments Export'!B4180)</f>
        <v/>
      </c>
      <c r="C4176" s="7" t="str">
        <f>IF(IFERROR(VALUE('Payments Export'!H4180),'Payments Export'!H4180)&lt;&gt;0,IFERROR(VALUE('Payments Export'!H4180),'Payments Export'!H4180),"")</f>
        <v/>
      </c>
      <c r="D4176" s="7" t="str">
        <f>IF('Payments Export'!I4180="","",'Payments Export'!I4180)</f>
        <v/>
      </c>
      <c r="E4176" s="7" t="str">
        <f t="shared" si="130"/>
        <v/>
      </c>
      <c r="F4176" s="7" t="str">
        <f>IF('Payments Export'!A4180="","",'Payments Export'!N4180)</f>
        <v/>
      </c>
      <c r="G4176" s="7" t="str">
        <f>IF('Payments Export'!A4180="","",'Payments Export'!O4180)</f>
        <v/>
      </c>
      <c r="H4176" s="7" t="str">
        <f>IF('Payments Export'!B4180="","",G4176-F4176)</f>
        <v/>
      </c>
      <c r="I4176" s="3" t="str">
        <f>IF(C4176&lt;&gt;"",_xlfn.XLOOKUP(IFERROR(VALUE(C4176),C4176),'Items database'!A:A,'Items database'!B:B),(_xlfn.XLOOKUP(LEFT(E4176,3),Services,Services,"")))</f>
        <v/>
      </c>
      <c r="J4176" s="3" t="str">
        <f t="shared" si="131"/>
        <v/>
      </c>
    </row>
    <row r="4177" spans="1:10" x14ac:dyDescent="0.35">
      <c r="A4177" s="7" t="str">
        <f>IF('Payments Export'!A4181="","",'Payments Export'!A4181)</f>
        <v/>
      </c>
      <c r="B4177" s="7" t="str">
        <f>IF('Payments Export'!A4181="","",'Payments Export'!B4181)</f>
        <v/>
      </c>
      <c r="C4177" s="7" t="str">
        <f>IF(IFERROR(VALUE('Payments Export'!H4181),'Payments Export'!H4181)&lt;&gt;0,IFERROR(VALUE('Payments Export'!H4181),'Payments Export'!H4181),"")</f>
        <v/>
      </c>
      <c r="D4177" s="7" t="str">
        <f>IF('Payments Export'!I4181="","",'Payments Export'!I4181)</f>
        <v/>
      </c>
      <c r="E4177" s="7" t="str">
        <f t="shared" si="130"/>
        <v/>
      </c>
      <c r="F4177" s="7" t="str">
        <f>IF('Payments Export'!A4181="","",'Payments Export'!N4181)</f>
        <v/>
      </c>
      <c r="G4177" s="7" t="str">
        <f>IF('Payments Export'!A4181="","",'Payments Export'!O4181)</f>
        <v/>
      </c>
      <c r="H4177" s="7" t="str">
        <f>IF('Payments Export'!B4181="","",G4177-F4177)</f>
        <v/>
      </c>
      <c r="I4177" s="3" t="str">
        <f>IF(C4177&lt;&gt;"",_xlfn.XLOOKUP(IFERROR(VALUE(C4177),C4177),'Items database'!A:A,'Items database'!B:B),(_xlfn.XLOOKUP(LEFT(E4177,3),Services,Services,"")))</f>
        <v/>
      </c>
      <c r="J4177" s="3" t="str">
        <f t="shared" si="131"/>
        <v/>
      </c>
    </row>
    <row r="4178" spans="1:10" x14ac:dyDescent="0.35">
      <c r="A4178" s="7" t="str">
        <f>IF('Payments Export'!A4182="","",'Payments Export'!A4182)</f>
        <v/>
      </c>
      <c r="B4178" s="7" t="str">
        <f>IF('Payments Export'!A4182="","",'Payments Export'!B4182)</f>
        <v/>
      </c>
      <c r="C4178" s="7" t="str">
        <f>IF(IFERROR(VALUE('Payments Export'!H4182),'Payments Export'!H4182)&lt;&gt;0,IFERROR(VALUE('Payments Export'!H4182),'Payments Export'!H4182),"")</f>
        <v/>
      </c>
      <c r="D4178" s="7" t="str">
        <f>IF('Payments Export'!I4182="","",'Payments Export'!I4182)</f>
        <v/>
      </c>
      <c r="E4178" s="7" t="str">
        <f t="shared" si="130"/>
        <v/>
      </c>
      <c r="F4178" s="7" t="str">
        <f>IF('Payments Export'!A4182="","",'Payments Export'!N4182)</f>
        <v/>
      </c>
      <c r="G4178" s="7" t="str">
        <f>IF('Payments Export'!A4182="","",'Payments Export'!O4182)</f>
        <v/>
      </c>
      <c r="H4178" s="7" t="str">
        <f>IF('Payments Export'!B4182="","",G4178-F4178)</f>
        <v/>
      </c>
      <c r="I4178" s="3" t="str">
        <f>IF(C4178&lt;&gt;"",_xlfn.XLOOKUP(IFERROR(VALUE(C4178),C4178),'Items database'!A:A,'Items database'!B:B),(_xlfn.XLOOKUP(LEFT(E4178,3),Services,Services,"")))</f>
        <v/>
      </c>
      <c r="J4178" s="3" t="str">
        <f t="shared" si="131"/>
        <v/>
      </c>
    </row>
    <row r="4179" spans="1:10" x14ac:dyDescent="0.35">
      <c r="A4179" s="7" t="str">
        <f>IF('Payments Export'!A4183="","",'Payments Export'!A4183)</f>
        <v/>
      </c>
      <c r="B4179" s="7" t="str">
        <f>IF('Payments Export'!A4183="","",'Payments Export'!B4183)</f>
        <v/>
      </c>
      <c r="C4179" s="7" t="str">
        <f>IF(IFERROR(VALUE('Payments Export'!H4183),'Payments Export'!H4183)&lt;&gt;0,IFERROR(VALUE('Payments Export'!H4183),'Payments Export'!H4183),"")</f>
        <v/>
      </c>
      <c r="D4179" s="7" t="str">
        <f>IF('Payments Export'!I4183="","",'Payments Export'!I4183)</f>
        <v/>
      </c>
      <c r="E4179" s="7" t="str">
        <f t="shared" si="130"/>
        <v/>
      </c>
      <c r="F4179" s="7" t="str">
        <f>IF('Payments Export'!A4183="","",'Payments Export'!N4183)</f>
        <v/>
      </c>
      <c r="G4179" s="7" t="str">
        <f>IF('Payments Export'!A4183="","",'Payments Export'!O4183)</f>
        <v/>
      </c>
      <c r="H4179" s="7" t="str">
        <f>IF('Payments Export'!B4183="","",G4179-F4179)</f>
        <v/>
      </c>
      <c r="I4179" s="3" t="str">
        <f>IF(C4179&lt;&gt;"",_xlfn.XLOOKUP(IFERROR(VALUE(C4179),C4179),'Items database'!A:A,'Items database'!B:B),(_xlfn.XLOOKUP(LEFT(E4179,3),Services,Services,"")))</f>
        <v/>
      </c>
      <c r="J4179" s="3" t="str">
        <f t="shared" si="131"/>
        <v/>
      </c>
    </row>
    <row r="4180" spans="1:10" x14ac:dyDescent="0.35">
      <c r="A4180" s="7" t="str">
        <f>IF('Payments Export'!A4184="","",'Payments Export'!A4184)</f>
        <v/>
      </c>
      <c r="B4180" s="7" t="str">
        <f>IF('Payments Export'!A4184="","",'Payments Export'!B4184)</f>
        <v/>
      </c>
      <c r="C4180" s="7" t="str">
        <f>IF(IFERROR(VALUE('Payments Export'!H4184),'Payments Export'!H4184)&lt;&gt;0,IFERROR(VALUE('Payments Export'!H4184),'Payments Export'!H4184),"")</f>
        <v/>
      </c>
      <c r="D4180" s="7" t="str">
        <f>IF('Payments Export'!I4184="","",'Payments Export'!I4184)</f>
        <v/>
      </c>
      <c r="E4180" s="7" t="str">
        <f t="shared" si="130"/>
        <v/>
      </c>
      <c r="F4180" s="7" t="str">
        <f>IF('Payments Export'!A4184="","",'Payments Export'!N4184)</f>
        <v/>
      </c>
      <c r="G4180" s="7" t="str">
        <f>IF('Payments Export'!A4184="","",'Payments Export'!O4184)</f>
        <v/>
      </c>
      <c r="H4180" s="7" t="str">
        <f>IF('Payments Export'!B4184="","",G4180-F4180)</f>
        <v/>
      </c>
      <c r="I4180" s="3" t="str">
        <f>IF(C4180&lt;&gt;"",_xlfn.XLOOKUP(IFERROR(VALUE(C4180),C4180),'Items database'!A:A,'Items database'!B:B),(_xlfn.XLOOKUP(LEFT(E4180,3),Services,Services,"")))</f>
        <v/>
      </c>
      <c r="J4180" s="3" t="str">
        <f t="shared" si="131"/>
        <v/>
      </c>
    </row>
    <row r="4181" spans="1:10" x14ac:dyDescent="0.35">
      <c r="A4181" s="7" t="str">
        <f>IF('Payments Export'!A4185="","",'Payments Export'!A4185)</f>
        <v/>
      </c>
      <c r="B4181" s="7" t="str">
        <f>IF('Payments Export'!A4185="","",'Payments Export'!B4185)</f>
        <v/>
      </c>
      <c r="C4181" s="7" t="str">
        <f>IF(IFERROR(VALUE('Payments Export'!H4185),'Payments Export'!H4185)&lt;&gt;0,IFERROR(VALUE('Payments Export'!H4185),'Payments Export'!H4185),"")</f>
        <v/>
      </c>
      <c r="D4181" s="7" t="str">
        <f>IF('Payments Export'!I4185="","",'Payments Export'!I4185)</f>
        <v/>
      </c>
      <c r="E4181" s="7" t="str">
        <f t="shared" si="130"/>
        <v/>
      </c>
      <c r="F4181" s="7" t="str">
        <f>IF('Payments Export'!A4185="","",'Payments Export'!N4185)</f>
        <v/>
      </c>
      <c r="G4181" s="7" t="str">
        <f>IF('Payments Export'!A4185="","",'Payments Export'!O4185)</f>
        <v/>
      </c>
      <c r="H4181" s="7" t="str">
        <f>IF('Payments Export'!B4185="","",G4181-F4181)</f>
        <v/>
      </c>
      <c r="I4181" s="3" t="str">
        <f>IF(C4181&lt;&gt;"",_xlfn.XLOOKUP(IFERROR(VALUE(C4181),C4181),'Items database'!A:A,'Items database'!B:B),(_xlfn.XLOOKUP(LEFT(E4181,3),Services,Services,"")))</f>
        <v/>
      </c>
      <c r="J4181" s="3" t="str">
        <f t="shared" si="131"/>
        <v/>
      </c>
    </row>
    <row r="4182" spans="1:10" x14ac:dyDescent="0.35">
      <c r="A4182" s="7" t="str">
        <f>IF('Payments Export'!A4186="","",'Payments Export'!A4186)</f>
        <v/>
      </c>
      <c r="B4182" s="7" t="str">
        <f>IF('Payments Export'!A4186="","",'Payments Export'!B4186)</f>
        <v/>
      </c>
      <c r="C4182" s="7" t="str">
        <f>IF(IFERROR(VALUE('Payments Export'!H4186),'Payments Export'!H4186)&lt;&gt;0,IFERROR(VALUE('Payments Export'!H4186),'Payments Export'!H4186),"")</f>
        <v/>
      </c>
      <c r="D4182" s="7" t="str">
        <f>IF('Payments Export'!I4186="","",'Payments Export'!I4186)</f>
        <v/>
      </c>
      <c r="E4182" s="7" t="str">
        <f t="shared" si="130"/>
        <v/>
      </c>
      <c r="F4182" s="7" t="str">
        <f>IF('Payments Export'!A4186="","",'Payments Export'!N4186)</f>
        <v/>
      </c>
      <c r="G4182" s="7" t="str">
        <f>IF('Payments Export'!A4186="","",'Payments Export'!O4186)</f>
        <v/>
      </c>
      <c r="H4182" s="7" t="str">
        <f>IF('Payments Export'!B4186="","",G4182-F4182)</f>
        <v/>
      </c>
      <c r="I4182" s="3" t="str">
        <f>IF(C4182&lt;&gt;"",_xlfn.XLOOKUP(IFERROR(VALUE(C4182),C4182),'Items database'!A:A,'Items database'!B:B),(_xlfn.XLOOKUP(LEFT(E4182,3),Services,Services,"")))</f>
        <v/>
      </c>
      <c r="J4182" s="3" t="str">
        <f t="shared" si="131"/>
        <v/>
      </c>
    </row>
    <row r="4183" spans="1:10" x14ac:dyDescent="0.35">
      <c r="A4183" s="7" t="str">
        <f>IF('Payments Export'!A4187="","",'Payments Export'!A4187)</f>
        <v/>
      </c>
      <c r="B4183" s="7" t="str">
        <f>IF('Payments Export'!A4187="","",'Payments Export'!B4187)</f>
        <v/>
      </c>
      <c r="C4183" s="7" t="str">
        <f>IF(IFERROR(VALUE('Payments Export'!H4187),'Payments Export'!H4187)&lt;&gt;0,IFERROR(VALUE('Payments Export'!H4187),'Payments Export'!H4187),"")</f>
        <v/>
      </c>
      <c r="D4183" s="7" t="str">
        <f>IF('Payments Export'!I4187="","",'Payments Export'!I4187)</f>
        <v/>
      </c>
      <c r="E4183" s="7" t="str">
        <f t="shared" si="130"/>
        <v/>
      </c>
      <c r="F4183" s="7" t="str">
        <f>IF('Payments Export'!A4187="","",'Payments Export'!N4187)</f>
        <v/>
      </c>
      <c r="G4183" s="7" t="str">
        <f>IF('Payments Export'!A4187="","",'Payments Export'!O4187)</f>
        <v/>
      </c>
      <c r="H4183" s="7" t="str">
        <f>IF('Payments Export'!B4187="","",G4183-F4183)</f>
        <v/>
      </c>
      <c r="I4183" s="3" t="str">
        <f>IF(C4183&lt;&gt;"",_xlfn.XLOOKUP(IFERROR(VALUE(C4183),C4183),'Items database'!A:A,'Items database'!B:B),(_xlfn.XLOOKUP(LEFT(E4183,3),Services,Services,"")))</f>
        <v/>
      </c>
      <c r="J4183" s="3" t="str">
        <f t="shared" si="131"/>
        <v/>
      </c>
    </row>
    <row r="4184" spans="1:10" x14ac:dyDescent="0.35">
      <c r="A4184" s="7" t="str">
        <f>IF('Payments Export'!A4188="","",'Payments Export'!A4188)</f>
        <v/>
      </c>
      <c r="B4184" s="7" t="str">
        <f>IF('Payments Export'!A4188="","",'Payments Export'!B4188)</f>
        <v/>
      </c>
      <c r="C4184" s="7" t="str">
        <f>IF(IFERROR(VALUE('Payments Export'!H4188),'Payments Export'!H4188)&lt;&gt;0,IFERROR(VALUE('Payments Export'!H4188),'Payments Export'!H4188),"")</f>
        <v/>
      </c>
      <c r="D4184" s="7" t="str">
        <f>IF('Payments Export'!I4188="","",'Payments Export'!I4188)</f>
        <v/>
      </c>
      <c r="E4184" s="7" t="str">
        <f t="shared" si="130"/>
        <v/>
      </c>
      <c r="F4184" s="7" t="str">
        <f>IF('Payments Export'!A4188="","",'Payments Export'!N4188)</f>
        <v/>
      </c>
      <c r="G4184" s="7" t="str">
        <f>IF('Payments Export'!A4188="","",'Payments Export'!O4188)</f>
        <v/>
      </c>
      <c r="H4184" s="7" t="str">
        <f>IF('Payments Export'!B4188="","",G4184-F4184)</f>
        <v/>
      </c>
      <c r="I4184" s="3" t="str">
        <f>IF(C4184&lt;&gt;"",_xlfn.XLOOKUP(IFERROR(VALUE(C4184),C4184),'Items database'!A:A,'Items database'!B:B),(_xlfn.XLOOKUP(LEFT(E4184,3),Services,Services,"")))</f>
        <v/>
      </c>
      <c r="J4184" s="3" t="str">
        <f t="shared" si="131"/>
        <v/>
      </c>
    </row>
    <row r="4185" spans="1:10" x14ac:dyDescent="0.35">
      <c r="A4185" s="7" t="str">
        <f>IF('Payments Export'!A4189="","",'Payments Export'!A4189)</f>
        <v/>
      </c>
      <c r="B4185" s="7" t="str">
        <f>IF('Payments Export'!A4189="","",'Payments Export'!B4189)</f>
        <v/>
      </c>
      <c r="C4185" s="7" t="str">
        <f>IF(IFERROR(VALUE('Payments Export'!H4189),'Payments Export'!H4189)&lt;&gt;0,IFERROR(VALUE('Payments Export'!H4189),'Payments Export'!H4189),"")</f>
        <v/>
      </c>
      <c r="D4185" s="7" t="str">
        <f>IF('Payments Export'!I4189="","",'Payments Export'!I4189)</f>
        <v/>
      </c>
      <c r="E4185" s="7" t="str">
        <f t="shared" si="130"/>
        <v/>
      </c>
      <c r="F4185" s="7" t="str">
        <f>IF('Payments Export'!A4189="","",'Payments Export'!N4189)</f>
        <v/>
      </c>
      <c r="G4185" s="7" t="str">
        <f>IF('Payments Export'!A4189="","",'Payments Export'!O4189)</f>
        <v/>
      </c>
      <c r="H4185" s="7" t="str">
        <f>IF('Payments Export'!B4189="","",G4185-F4185)</f>
        <v/>
      </c>
      <c r="I4185" s="3" t="str">
        <f>IF(C4185&lt;&gt;"",_xlfn.XLOOKUP(IFERROR(VALUE(C4185),C4185),'Items database'!A:A,'Items database'!B:B),(_xlfn.XLOOKUP(LEFT(E4185,3),Services,Services,"")))</f>
        <v/>
      </c>
      <c r="J4185" s="3" t="str">
        <f t="shared" si="131"/>
        <v/>
      </c>
    </row>
    <row r="4186" spans="1:10" x14ac:dyDescent="0.35">
      <c r="A4186" s="7" t="str">
        <f>IF('Payments Export'!A4190="","",'Payments Export'!A4190)</f>
        <v/>
      </c>
      <c r="B4186" s="7" t="str">
        <f>IF('Payments Export'!A4190="","",'Payments Export'!B4190)</f>
        <v/>
      </c>
      <c r="C4186" s="7" t="str">
        <f>IF(IFERROR(VALUE('Payments Export'!H4190),'Payments Export'!H4190)&lt;&gt;0,IFERROR(VALUE('Payments Export'!H4190),'Payments Export'!H4190),"")</f>
        <v/>
      </c>
      <c r="D4186" s="7" t="str">
        <f>IF('Payments Export'!I4190="","",'Payments Export'!I4190)</f>
        <v/>
      </c>
      <c r="E4186" s="7" t="str">
        <f t="shared" si="130"/>
        <v/>
      </c>
      <c r="F4186" s="7" t="str">
        <f>IF('Payments Export'!A4190="","",'Payments Export'!N4190)</f>
        <v/>
      </c>
      <c r="G4186" s="7" t="str">
        <f>IF('Payments Export'!A4190="","",'Payments Export'!O4190)</f>
        <v/>
      </c>
      <c r="H4186" s="7" t="str">
        <f>IF('Payments Export'!B4190="","",G4186-F4186)</f>
        <v/>
      </c>
      <c r="I4186" s="3" t="str">
        <f>IF(C4186&lt;&gt;"",_xlfn.XLOOKUP(IFERROR(VALUE(C4186),C4186),'Items database'!A:A,'Items database'!B:B),(_xlfn.XLOOKUP(LEFT(E4186,3),Services,Services,"")))</f>
        <v/>
      </c>
      <c r="J4186" s="3" t="str">
        <f t="shared" si="131"/>
        <v/>
      </c>
    </row>
    <row r="4187" spans="1:10" x14ac:dyDescent="0.35">
      <c r="A4187" s="7" t="str">
        <f>IF('Payments Export'!A4191="","",'Payments Export'!A4191)</f>
        <v/>
      </c>
      <c r="B4187" s="7" t="str">
        <f>IF('Payments Export'!A4191="","",'Payments Export'!B4191)</f>
        <v/>
      </c>
      <c r="C4187" s="7" t="str">
        <f>IF(IFERROR(VALUE('Payments Export'!H4191),'Payments Export'!H4191)&lt;&gt;0,IFERROR(VALUE('Payments Export'!H4191),'Payments Export'!H4191),"")</f>
        <v/>
      </c>
      <c r="D4187" s="7" t="str">
        <f>IF('Payments Export'!I4191="","",'Payments Export'!I4191)</f>
        <v/>
      </c>
      <c r="E4187" s="7" t="str">
        <f t="shared" si="130"/>
        <v/>
      </c>
      <c r="F4187" s="7" t="str">
        <f>IF('Payments Export'!A4191="","",'Payments Export'!N4191)</f>
        <v/>
      </c>
      <c r="G4187" s="7" t="str">
        <f>IF('Payments Export'!A4191="","",'Payments Export'!O4191)</f>
        <v/>
      </c>
      <c r="H4187" s="7" t="str">
        <f>IF('Payments Export'!B4191="","",G4187-F4187)</f>
        <v/>
      </c>
      <c r="I4187" s="3" t="str">
        <f>IF(C4187&lt;&gt;"",_xlfn.XLOOKUP(IFERROR(VALUE(C4187),C4187),'Items database'!A:A,'Items database'!B:B),(_xlfn.XLOOKUP(LEFT(E4187,3),Services,Services,"")))</f>
        <v/>
      </c>
      <c r="J4187" s="3" t="str">
        <f t="shared" si="131"/>
        <v/>
      </c>
    </row>
    <row r="4188" spans="1:10" x14ac:dyDescent="0.35">
      <c r="A4188" s="7" t="str">
        <f>IF('Payments Export'!A4192="","",'Payments Export'!A4192)</f>
        <v/>
      </c>
      <c r="B4188" s="7" t="str">
        <f>IF('Payments Export'!A4192="","",'Payments Export'!B4192)</f>
        <v/>
      </c>
      <c r="C4188" s="7" t="str">
        <f>IF(IFERROR(VALUE('Payments Export'!H4192),'Payments Export'!H4192)&lt;&gt;0,IFERROR(VALUE('Payments Export'!H4192),'Payments Export'!H4192),"")</f>
        <v/>
      </c>
      <c r="D4188" s="7" t="str">
        <f>IF('Payments Export'!I4192="","",'Payments Export'!I4192)</f>
        <v/>
      </c>
      <c r="E4188" s="7" t="str">
        <f t="shared" si="130"/>
        <v/>
      </c>
      <c r="F4188" s="7" t="str">
        <f>IF('Payments Export'!A4192="","",'Payments Export'!N4192)</f>
        <v/>
      </c>
      <c r="G4188" s="7" t="str">
        <f>IF('Payments Export'!A4192="","",'Payments Export'!O4192)</f>
        <v/>
      </c>
      <c r="H4188" s="7" t="str">
        <f>IF('Payments Export'!B4192="","",G4188-F4188)</f>
        <v/>
      </c>
      <c r="I4188" s="3" t="str">
        <f>IF(C4188&lt;&gt;"",_xlfn.XLOOKUP(IFERROR(VALUE(C4188),C4188),'Items database'!A:A,'Items database'!B:B),(_xlfn.XLOOKUP(LEFT(E4188,3),Services,Services,"")))</f>
        <v/>
      </c>
      <c r="J4188" s="3" t="str">
        <f t="shared" si="131"/>
        <v/>
      </c>
    </row>
    <row r="4189" spans="1:10" x14ac:dyDescent="0.35">
      <c r="A4189" s="7" t="str">
        <f>IF('Payments Export'!A4193="","",'Payments Export'!A4193)</f>
        <v/>
      </c>
      <c r="B4189" s="7" t="str">
        <f>IF('Payments Export'!A4193="","",'Payments Export'!B4193)</f>
        <v/>
      </c>
      <c r="C4189" s="7" t="str">
        <f>IF(IFERROR(VALUE('Payments Export'!H4193),'Payments Export'!H4193)&lt;&gt;0,IFERROR(VALUE('Payments Export'!H4193),'Payments Export'!H4193),"")</f>
        <v/>
      </c>
      <c r="D4189" s="7" t="str">
        <f>IF('Payments Export'!I4193="","",'Payments Export'!I4193)</f>
        <v/>
      </c>
      <c r="E4189" s="7" t="str">
        <f t="shared" si="130"/>
        <v/>
      </c>
      <c r="F4189" s="7" t="str">
        <f>IF('Payments Export'!A4193="","",'Payments Export'!N4193)</f>
        <v/>
      </c>
      <c r="G4189" s="7" t="str">
        <f>IF('Payments Export'!A4193="","",'Payments Export'!O4193)</f>
        <v/>
      </c>
      <c r="H4189" s="7" t="str">
        <f>IF('Payments Export'!B4193="","",G4189-F4189)</f>
        <v/>
      </c>
      <c r="I4189" s="3" t="str">
        <f>IF(C4189&lt;&gt;"",_xlfn.XLOOKUP(IFERROR(VALUE(C4189),C4189),'Items database'!A:A,'Items database'!B:B),(_xlfn.XLOOKUP(LEFT(E4189,3),Services,Services,"")))</f>
        <v/>
      </c>
      <c r="J4189" s="3" t="str">
        <f t="shared" si="131"/>
        <v/>
      </c>
    </row>
    <row r="4190" spans="1:10" x14ac:dyDescent="0.35">
      <c r="A4190" s="7" t="str">
        <f>IF('Payments Export'!A4194="","",'Payments Export'!A4194)</f>
        <v/>
      </c>
      <c r="B4190" s="7" t="str">
        <f>IF('Payments Export'!A4194="","",'Payments Export'!B4194)</f>
        <v/>
      </c>
      <c r="C4190" s="7" t="str">
        <f>IF(IFERROR(VALUE('Payments Export'!H4194),'Payments Export'!H4194)&lt;&gt;0,IFERROR(VALUE('Payments Export'!H4194),'Payments Export'!H4194),"")</f>
        <v/>
      </c>
      <c r="D4190" s="7" t="str">
        <f>IF('Payments Export'!I4194="","",'Payments Export'!I4194)</f>
        <v/>
      </c>
      <c r="E4190" s="7" t="str">
        <f t="shared" si="130"/>
        <v/>
      </c>
      <c r="F4190" s="7" t="str">
        <f>IF('Payments Export'!A4194="","",'Payments Export'!N4194)</f>
        <v/>
      </c>
      <c r="G4190" s="7" t="str">
        <f>IF('Payments Export'!A4194="","",'Payments Export'!O4194)</f>
        <v/>
      </c>
      <c r="H4190" s="7" t="str">
        <f>IF('Payments Export'!B4194="","",G4190-F4190)</f>
        <v/>
      </c>
      <c r="I4190" s="3" t="str">
        <f>IF(C4190&lt;&gt;"",_xlfn.XLOOKUP(IFERROR(VALUE(C4190),C4190),'Items database'!A:A,'Items database'!B:B),(_xlfn.XLOOKUP(LEFT(E4190,3),Services,Services,"")))</f>
        <v/>
      </c>
      <c r="J4190" s="3" t="str">
        <f t="shared" si="131"/>
        <v/>
      </c>
    </row>
    <row r="4191" spans="1:10" x14ac:dyDescent="0.35">
      <c r="A4191" s="7" t="str">
        <f>IF('Payments Export'!A4195="","",'Payments Export'!A4195)</f>
        <v/>
      </c>
      <c r="B4191" s="7" t="str">
        <f>IF('Payments Export'!A4195="","",'Payments Export'!B4195)</f>
        <v/>
      </c>
      <c r="C4191" s="7" t="str">
        <f>IF(IFERROR(VALUE('Payments Export'!H4195),'Payments Export'!H4195)&lt;&gt;0,IFERROR(VALUE('Payments Export'!H4195),'Payments Export'!H4195),"")</f>
        <v/>
      </c>
      <c r="D4191" s="7" t="str">
        <f>IF('Payments Export'!I4195="","",'Payments Export'!I4195)</f>
        <v/>
      </c>
      <c r="E4191" s="7" t="str">
        <f t="shared" si="130"/>
        <v/>
      </c>
      <c r="F4191" s="7" t="str">
        <f>IF('Payments Export'!A4195="","",'Payments Export'!N4195)</f>
        <v/>
      </c>
      <c r="G4191" s="7" t="str">
        <f>IF('Payments Export'!A4195="","",'Payments Export'!O4195)</f>
        <v/>
      </c>
      <c r="H4191" s="7" t="str">
        <f>IF('Payments Export'!B4195="","",G4191-F4191)</f>
        <v/>
      </c>
      <c r="I4191" s="3" t="str">
        <f>IF(C4191&lt;&gt;"",_xlfn.XLOOKUP(IFERROR(VALUE(C4191),C4191),'Items database'!A:A,'Items database'!B:B),(_xlfn.XLOOKUP(LEFT(E4191,3),Services,Services,"")))</f>
        <v/>
      </c>
      <c r="J4191" s="3" t="str">
        <f t="shared" si="131"/>
        <v/>
      </c>
    </row>
    <row r="4192" spans="1:10" x14ac:dyDescent="0.35">
      <c r="A4192" s="7" t="str">
        <f>IF('Payments Export'!A4196="","",'Payments Export'!A4196)</f>
        <v/>
      </c>
      <c r="B4192" s="7" t="str">
        <f>IF('Payments Export'!A4196="","",'Payments Export'!B4196)</f>
        <v/>
      </c>
      <c r="C4192" s="7" t="str">
        <f>IF(IFERROR(VALUE('Payments Export'!H4196),'Payments Export'!H4196)&lt;&gt;0,IFERROR(VALUE('Payments Export'!H4196),'Payments Export'!H4196),"")</f>
        <v/>
      </c>
      <c r="D4192" s="7" t="str">
        <f>IF('Payments Export'!I4196="","",'Payments Export'!I4196)</f>
        <v/>
      </c>
      <c r="E4192" s="7" t="str">
        <f t="shared" si="130"/>
        <v/>
      </c>
      <c r="F4192" s="7" t="str">
        <f>IF('Payments Export'!A4196="","",'Payments Export'!N4196)</f>
        <v/>
      </c>
      <c r="G4192" s="7" t="str">
        <f>IF('Payments Export'!A4196="","",'Payments Export'!O4196)</f>
        <v/>
      </c>
      <c r="H4192" s="7" t="str">
        <f>IF('Payments Export'!B4196="","",G4192-F4192)</f>
        <v/>
      </c>
      <c r="I4192" s="3" t="str">
        <f>IF(C4192&lt;&gt;"",_xlfn.XLOOKUP(IFERROR(VALUE(C4192),C4192),'Items database'!A:A,'Items database'!B:B),(_xlfn.XLOOKUP(LEFT(E4192,3),Services,Services,"")))</f>
        <v/>
      </c>
      <c r="J4192" s="3" t="str">
        <f t="shared" si="131"/>
        <v/>
      </c>
    </row>
    <row r="4193" spans="1:10" x14ac:dyDescent="0.35">
      <c r="A4193" s="7" t="str">
        <f>IF('Payments Export'!A4197="","",'Payments Export'!A4197)</f>
        <v/>
      </c>
      <c r="B4193" s="7" t="str">
        <f>IF('Payments Export'!A4197="","",'Payments Export'!B4197)</f>
        <v/>
      </c>
      <c r="C4193" s="7" t="str">
        <f>IF(IFERROR(VALUE('Payments Export'!H4197),'Payments Export'!H4197)&lt;&gt;0,IFERROR(VALUE('Payments Export'!H4197),'Payments Export'!H4197),"")</f>
        <v/>
      </c>
      <c r="D4193" s="7" t="str">
        <f>IF('Payments Export'!I4197="","",'Payments Export'!I4197)</f>
        <v/>
      </c>
      <c r="E4193" s="7" t="str">
        <f t="shared" si="130"/>
        <v/>
      </c>
      <c r="F4193" s="7" t="str">
        <f>IF('Payments Export'!A4197="","",'Payments Export'!N4197)</f>
        <v/>
      </c>
      <c r="G4193" s="7" t="str">
        <f>IF('Payments Export'!A4197="","",'Payments Export'!O4197)</f>
        <v/>
      </c>
      <c r="H4193" s="7" t="str">
        <f>IF('Payments Export'!B4197="","",G4193-F4193)</f>
        <v/>
      </c>
      <c r="I4193" s="3" t="str">
        <f>IF(C4193&lt;&gt;"",_xlfn.XLOOKUP(IFERROR(VALUE(C4193),C4193),'Items database'!A:A,'Items database'!B:B),(_xlfn.XLOOKUP(LEFT(E4193,3),Services,Services,"")))</f>
        <v/>
      </c>
      <c r="J4193" s="3" t="str">
        <f t="shared" si="131"/>
        <v/>
      </c>
    </row>
    <row r="4194" spans="1:10" x14ac:dyDescent="0.35">
      <c r="A4194" s="7" t="str">
        <f>IF('Payments Export'!A4198="","",'Payments Export'!A4198)</f>
        <v/>
      </c>
      <c r="B4194" s="7" t="str">
        <f>IF('Payments Export'!A4198="","",'Payments Export'!B4198)</f>
        <v/>
      </c>
      <c r="C4194" s="7" t="str">
        <f>IF(IFERROR(VALUE('Payments Export'!H4198),'Payments Export'!H4198)&lt;&gt;0,IFERROR(VALUE('Payments Export'!H4198),'Payments Export'!H4198),"")</f>
        <v/>
      </c>
      <c r="D4194" s="7" t="str">
        <f>IF('Payments Export'!I4198="","",'Payments Export'!I4198)</f>
        <v/>
      </c>
      <c r="E4194" s="7" t="str">
        <f t="shared" si="130"/>
        <v/>
      </c>
      <c r="F4194" s="7" t="str">
        <f>IF('Payments Export'!A4198="","",'Payments Export'!N4198)</f>
        <v/>
      </c>
      <c r="G4194" s="7" t="str">
        <f>IF('Payments Export'!A4198="","",'Payments Export'!O4198)</f>
        <v/>
      </c>
      <c r="H4194" s="7" t="str">
        <f>IF('Payments Export'!B4198="","",G4194-F4194)</f>
        <v/>
      </c>
      <c r="I4194" s="3" t="str">
        <f>IF(C4194&lt;&gt;"",_xlfn.XLOOKUP(IFERROR(VALUE(C4194),C4194),'Items database'!A:A,'Items database'!B:B),(_xlfn.XLOOKUP(LEFT(E4194,3),Services,Services,"")))</f>
        <v/>
      </c>
      <c r="J4194" s="3" t="str">
        <f t="shared" si="131"/>
        <v/>
      </c>
    </row>
    <row r="4195" spans="1:10" x14ac:dyDescent="0.35">
      <c r="A4195" s="7" t="str">
        <f>IF('Payments Export'!A4199="","",'Payments Export'!A4199)</f>
        <v/>
      </c>
      <c r="B4195" s="7" t="str">
        <f>IF('Payments Export'!A4199="","",'Payments Export'!B4199)</f>
        <v/>
      </c>
      <c r="C4195" s="7" t="str">
        <f>IF(IFERROR(VALUE('Payments Export'!H4199),'Payments Export'!H4199)&lt;&gt;0,IFERROR(VALUE('Payments Export'!H4199),'Payments Export'!H4199),"")</f>
        <v/>
      </c>
      <c r="D4195" s="7" t="str">
        <f>IF('Payments Export'!I4199="","",'Payments Export'!I4199)</f>
        <v/>
      </c>
      <c r="E4195" s="7" t="str">
        <f t="shared" si="130"/>
        <v/>
      </c>
      <c r="F4195" s="7" t="str">
        <f>IF('Payments Export'!A4199="","",'Payments Export'!N4199)</f>
        <v/>
      </c>
      <c r="G4195" s="7" t="str">
        <f>IF('Payments Export'!A4199="","",'Payments Export'!O4199)</f>
        <v/>
      </c>
      <c r="H4195" s="7" t="str">
        <f>IF('Payments Export'!B4199="","",G4195-F4195)</f>
        <v/>
      </c>
      <c r="I4195" s="3" t="str">
        <f>IF(C4195&lt;&gt;"",_xlfn.XLOOKUP(IFERROR(VALUE(C4195),C4195),'Items database'!A:A,'Items database'!B:B),(_xlfn.XLOOKUP(LEFT(E4195,3),Services,Services,"")))</f>
        <v/>
      </c>
      <c r="J4195" s="3" t="str">
        <f t="shared" si="131"/>
        <v/>
      </c>
    </row>
    <row r="4196" spans="1:10" x14ac:dyDescent="0.35">
      <c r="A4196" s="7" t="str">
        <f>IF('Payments Export'!A4200="","",'Payments Export'!A4200)</f>
        <v/>
      </c>
      <c r="B4196" s="7" t="str">
        <f>IF('Payments Export'!A4200="","",'Payments Export'!B4200)</f>
        <v/>
      </c>
      <c r="C4196" s="7" t="str">
        <f>IF(IFERROR(VALUE('Payments Export'!H4200),'Payments Export'!H4200)&lt;&gt;0,IFERROR(VALUE('Payments Export'!H4200),'Payments Export'!H4200),"")</f>
        <v/>
      </c>
      <c r="D4196" s="7" t="str">
        <f>IF('Payments Export'!I4200="","",'Payments Export'!I4200)</f>
        <v/>
      </c>
      <c r="E4196" s="7" t="str">
        <f t="shared" si="130"/>
        <v/>
      </c>
      <c r="F4196" s="7" t="str">
        <f>IF('Payments Export'!A4200="","",'Payments Export'!N4200)</f>
        <v/>
      </c>
      <c r="G4196" s="7" t="str">
        <f>IF('Payments Export'!A4200="","",'Payments Export'!O4200)</f>
        <v/>
      </c>
      <c r="H4196" s="7" t="str">
        <f>IF('Payments Export'!B4200="","",G4196-F4196)</f>
        <v/>
      </c>
      <c r="I4196" s="3" t="str">
        <f>IF(C4196&lt;&gt;"",_xlfn.XLOOKUP(IFERROR(VALUE(C4196),C4196),'Items database'!A:A,'Items database'!B:B),(_xlfn.XLOOKUP(LEFT(E4196,3),Services,Services,"")))</f>
        <v/>
      </c>
      <c r="J4196" s="3" t="str">
        <f t="shared" si="131"/>
        <v/>
      </c>
    </row>
    <row r="4197" spans="1:10" x14ac:dyDescent="0.35">
      <c r="A4197" s="7" t="str">
        <f>IF('Payments Export'!A4201="","",'Payments Export'!A4201)</f>
        <v/>
      </c>
      <c r="B4197" s="7" t="str">
        <f>IF('Payments Export'!A4201="","",'Payments Export'!B4201)</f>
        <v/>
      </c>
      <c r="C4197" s="7" t="str">
        <f>IF(IFERROR(VALUE('Payments Export'!H4201),'Payments Export'!H4201)&lt;&gt;0,IFERROR(VALUE('Payments Export'!H4201),'Payments Export'!H4201),"")</f>
        <v/>
      </c>
      <c r="D4197" s="7" t="str">
        <f>IF('Payments Export'!I4201="","",'Payments Export'!I4201)</f>
        <v/>
      </c>
      <c r="E4197" s="7" t="str">
        <f t="shared" si="130"/>
        <v/>
      </c>
      <c r="F4197" s="7" t="str">
        <f>IF('Payments Export'!A4201="","",'Payments Export'!N4201)</f>
        <v/>
      </c>
      <c r="G4197" s="7" t="str">
        <f>IF('Payments Export'!A4201="","",'Payments Export'!O4201)</f>
        <v/>
      </c>
      <c r="H4197" s="7" t="str">
        <f>IF('Payments Export'!B4201="","",G4197-F4197)</f>
        <v/>
      </c>
      <c r="I4197" s="3" t="str">
        <f>IF(C4197&lt;&gt;"",_xlfn.XLOOKUP(IFERROR(VALUE(C4197),C4197),'Items database'!A:A,'Items database'!B:B),(_xlfn.XLOOKUP(LEFT(E4197,3),Services,Services,"")))</f>
        <v/>
      </c>
      <c r="J4197" s="3" t="str">
        <f t="shared" si="131"/>
        <v/>
      </c>
    </row>
    <row r="4198" spans="1:10" x14ac:dyDescent="0.35">
      <c r="A4198" s="7" t="str">
        <f>IF('Payments Export'!A4202="","",'Payments Export'!A4202)</f>
        <v/>
      </c>
      <c r="B4198" s="7" t="str">
        <f>IF('Payments Export'!A4202="","",'Payments Export'!B4202)</f>
        <v/>
      </c>
      <c r="C4198" s="7" t="str">
        <f>IF(IFERROR(VALUE('Payments Export'!H4202),'Payments Export'!H4202)&lt;&gt;0,IFERROR(VALUE('Payments Export'!H4202),'Payments Export'!H4202),"")</f>
        <v/>
      </c>
      <c r="D4198" s="7" t="str">
        <f>IF('Payments Export'!I4202="","",'Payments Export'!I4202)</f>
        <v/>
      </c>
      <c r="E4198" s="7" t="str">
        <f t="shared" si="130"/>
        <v/>
      </c>
      <c r="F4198" s="7" t="str">
        <f>IF('Payments Export'!A4202="","",'Payments Export'!N4202)</f>
        <v/>
      </c>
      <c r="G4198" s="7" t="str">
        <f>IF('Payments Export'!A4202="","",'Payments Export'!O4202)</f>
        <v/>
      </c>
      <c r="H4198" s="7" t="str">
        <f>IF('Payments Export'!B4202="","",G4198-F4198)</f>
        <v/>
      </c>
      <c r="I4198" s="3" t="str">
        <f>IF(C4198&lt;&gt;"",_xlfn.XLOOKUP(IFERROR(VALUE(C4198),C4198),'Items database'!A:A,'Items database'!B:B),(_xlfn.XLOOKUP(LEFT(E4198,3),Services,Services,"")))</f>
        <v/>
      </c>
      <c r="J4198" s="3" t="str">
        <f t="shared" si="131"/>
        <v/>
      </c>
    </row>
    <row r="4199" spans="1:10" x14ac:dyDescent="0.35">
      <c r="A4199" s="7" t="str">
        <f>IF('Payments Export'!A4203="","",'Payments Export'!A4203)</f>
        <v/>
      </c>
      <c r="B4199" s="7" t="str">
        <f>IF('Payments Export'!A4203="","",'Payments Export'!B4203)</f>
        <v/>
      </c>
      <c r="C4199" s="7" t="str">
        <f>IF(IFERROR(VALUE('Payments Export'!H4203),'Payments Export'!H4203)&lt;&gt;0,IFERROR(VALUE('Payments Export'!H4203),'Payments Export'!H4203),"")</f>
        <v/>
      </c>
      <c r="D4199" s="7" t="str">
        <f>IF('Payments Export'!I4203="","",'Payments Export'!I4203)</f>
        <v/>
      </c>
      <c r="E4199" s="7" t="str">
        <f t="shared" si="130"/>
        <v/>
      </c>
      <c r="F4199" s="7" t="str">
        <f>IF('Payments Export'!A4203="","",'Payments Export'!N4203)</f>
        <v/>
      </c>
      <c r="G4199" s="7" t="str">
        <f>IF('Payments Export'!A4203="","",'Payments Export'!O4203)</f>
        <v/>
      </c>
      <c r="H4199" s="7" t="str">
        <f>IF('Payments Export'!B4203="","",G4199-F4199)</f>
        <v/>
      </c>
      <c r="I4199" s="3" t="str">
        <f>IF(C4199&lt;&gt;"",_xlfn.XLOOKUP(IFERROR(VALUE(C4199),C4199),'Items database'!A:A,'Items database'!B:B),(_xlfn.XLOOKUP(LEFT(E4199,3),Services,Services,"")))</f>
        <v/>
      </c>
      <c r="J4199" s="3" t="str">
        <f t="shared" si="131"/>
        <v/>
      </c>
    </row>
    <row r="4200" spans="1:10" x14ac:dyDescent="0.35">
      <c r="A4200" s="7" t="str">
        <f>IF('Payments Export'!A4204="","",'Payments Export'!A4204)</f>
        <v/>
      </c>
      <c r="B4200" s="7" t="str">
        <f>IF('Payments Export'!A4204="","",'Payments Export'!B4204)</f>
        <v/>
      </c>
      <c r="C4200" s="7" t="str">
        <f>IF(IFERROR(VALUE('Payments Export'!H4204),'Payments Export'!H4204)&lt;&gt;0,IFERROR(VALUE('Payments Export'!H4204),'Payments Export'!H4204),"")</f>
        <v/>
      </c>
      <c r="D4200" s="7" t="str">
        <f>IF('Payments Export'!I4204="","",'Payments Export'!I4204)</f>
        <v/>
      </c>
      <c r="E4200" s="7" t="str">
        <f t="shared" si="130"/>
        <v/>
      </c>
      <c r="F4200" s="7" t="str">
        <f>IF('Payments Export'!A4204="","",'Payments Export'!N4204)</f>
        <v/>
      </c>
      <c r="G4200" s="7" t="str">
        <f>IF('Payments Export'!A4204="","",'Payments Export'!O4204)</f>
        <v/>
      </c>
      <c r="H4200" s="7" t="str">
        <f>IF('Payments Export'!B4204="","",G4200-F4200)</f>
        <v/>
      </c>
      <c r="I4200" s="3" t="str">
        <f>IF(C4200&lt;&gt;"",_xlfn.XLOOKUP(IFERROR(VALUE(C4200),C4200),'Items database'!A:A,'Items database'!B:B),(_xlfn.XLOOKUP(LEFT(E4200,3),Services,Services,"")))</f>
        <v/>
      </c>
      <c r="J4200" s="3" t="str">
        <f t="shared" si="131"/>
        <v/>
      </c>
    </row>
    <row r="4201" spans="1:10" x14ac:dyDescent="0.35">
      <c r="A4201" s="7" t="str">
        <f>IF('Payments Export'!A4205="","",'Payments Export'!A4205)</f>
        <v/>
      </c>
      <c r="B4201" s="7" t="str">
        <f>IF('Payments Export'!A4205="","",'Payments Export'!B4205)</f>
        <v/>
      </c>
      <c r="C4201" s="7" t="str">
        <f>IF(IFERROR(VALUE('Payments Export'!H4205),'Payments Export'!H4205)&lt;&gt;0,IFERROR(VALUE('Payments Export'!H4205),'Payments Export'!H4205),"")</f>
        <v/>
      </c>
      <c r="D4201" s="7" t="str">
        <f>IF('Payments Export'!I4205="","",'Payments Export'!I4205)</f>
        <v/>
      </c>
      <c r="E4201" s="7" t="str">
        <f t="shared" si="130"/>
        <v/>
      </c>
      <c r="F4201" s="7" t="str">
        <f>IF('Payments Export'!A4205="","",'Payments Export'!N4205)</f>
        <v/>
      </c>
      <c r="G4201" s="7" t="str">
        <f>IF('Payments Export'!A4205="","",'Payments Export'!O4205)</f>
        <v/>
      </c>
      <c r="H4201" s="7" t="str">
        <f>IF('Payments Export'!B4205="","",G4201-F4201)</f>
        <v/>
      </c>
      <c r="I4201" s="3" t="str">
        <f>IF(C4201&lt;&gt;"",_xlfn.XLOOKUP(IFERROR(VALUE(C4201),C4201),'Items database'!A:A,'Items database'!B:B),(_xlfn.XLOOKUP(LEFT(E4201,3),Services,Services,"")))</f>
        <v/>
      </c>
      <c r="J4201" s="3" t="str">
        <f t="shared" si="131"/>
        <v/>
      </c>
    </row>
    <row r="4202" spans="1:10" x14ac:dyDescent="0.35">
      <c r="A4202" s="7" t="str">
        <f>IF('Payments Export'!A4206="","",'Payments Export'!A4206)</f>
        <v/>
      </c>
      <c r="B4202" s="7" t="str">
        <f>IF('Payments Export'!A4206="","",'Payments Export'!B4206)</f>
        <v/>
      </c>
      <c r="C4202" s="7" t="str">
        <f>IF(IFERROR(VALUE('Payments Export'!H4206),'Payments Export'!H4206)&lt;&gt;0,IFERROR(VALUE('Payments Export'!H4206),'Payments Export'!H4206),"")</f>
        <v/>
      </c>
      <c r="D4202" s="7" t="str">
        <f>IF('Payments Export'!I4206="","",'Payments Export'!I4206)</f>
        <v/>
      </c>
      <c r="E4202" s="7" t="str">
        <f t="shared" si="130"/>
        <v/>
      </c>
      <c r="F4202" s="7" t="str">
        <f>IF('Payments Export'!A4206="","",'Payments Export'!N4206)</f>
        <v/>
      </c>
      <c r="G4202" s="7" t="str">
        <f>IF('Payments Export'!A4206="","",'Payments Export'!O4206)</f>
        <v/>
      </c>
      <c r="H4202" s="7" t="str">
        <f>IF('Payments Export'!B4206="","",G4202-F4202)</f>
        <v/>
      </c>
      <c r="I4202" s="3" t="str">
        <f>IF(C4202&lt;&gt;"",_xlfn.XLOOKUP(IFERROR(VALUE(C4202),C4202),'Items database'!A:A,'Items database'!B:B),(_xlfn.XLOOKUP(LEFT(E4202,3),Services,Services,"")))</f>
        <v/>
      </c>
      <c r="J4202" s="3" t="str">
        <f t="shared" si="131"/>
        <v/>
      </c>
    </row>
    <row r="4203" spans="1:10" x14ac:dyDescent="0.35">
      <c r="A4203" s="7" t="str">
        <f>IF('Payments Export'!A4207="","",'Payments Export'!A4207)</f>
        <v/>
      </c>
      <c r="B4203" s="7" t="str">
        <f>IF('Payments Export'!A4207="","",'Payments Export'!B4207)</f>
        <v/>
      </c>
      <c r="C4203" s="7" t="str">
        <f>IF(IFERROR(VALUE('Payments Export'!H4207),'Payments Export'!H4207)&lt;&gt;0,IFERROR(VALUE('Payments Export'!H4207),'Payments Export'!H4207),"")</f>
        <v/>
      </c>
      <c r="D4203" s="7" t="str">
        <f>IF('Payments Export'!I4207="","",'Payments Export'!I4207)</f>
        <v/>
      </c>
      <c r="E4203" s="7" t="str">
        <f t="shared" si="130"/>
        <v/>
      </c>
      <c r="F4203" s="7" t="str">
        <f>IF('Payments Export'!A4207="","",'Payments Export'!N4207)</f>
        <v/>
      </c>
      <c r="G4203" s="7" t="str">
        <f>IF('Payments Export'!A4207="","",'Payments Export'!O4207)</f>
        <v/>
      </c>
      <c r="H4203" s="7" t="str">
        <f>IF('Payments Export'!B4207="","",G4203-F4203)</f>
        <v/>
      </c>
      <c r="I4203" s="3" t="str">
        <f>IF(C4203&lt;&gt;"",_xlfn.XLOOKUP(IFERROR(VALUE(C4203),C4203),'Items database'!A:A,'Items database'!B:B),(_xlfn.XLOOKUP(LEFT(E4203,3),Services,Services,"")))</f>
        <v/>
      </c>
      <c r="J4203" s="3" t="str">
        <f t="shared" si="131"/>
        <v/>
      </c>
    </row>
    <row r="4204" spans="1:10" x14ac:dyDescent="0.35">
      <c r="A4204" s="7" t="str">
        <f>IF('Payments Export'!A4208="","",'Payments Export'!A4208)</f>
        <v/>
      </c>
      <c r="B4204" s="7" t="str">
        <f>IF('Payments Export'!A4208="","",'Payments Export'!B4208)</f>
        <v/>
      </c>
      <c r="C4204" s="7" t="str">
        <f>IF(IFERROR(VALUE('Payments Export'!H4208),'Payments Export'!H4208)&lt;&gt;0,IFERROR(VALUE('Payments Export'!H4208),'Payments Export'!H4208),"")</f>
        <v/>
      </c>
      <c r="D4204" s="7" t="str">
        <f>IF('Payments Export'!I4208="","",'Payments Export'!I4208)</f>
        <v/>
      </c>
      <c r="E4204" s="7" t="str">
        <f t="shared" si="130"/>
        <v/>
      </c>
      <c r="F4204" s="7" t="str">
        <f>IF('Payments Export'!A4208="","",'Payments Export'!N4208)</f>
        <v/>
      </c>
      <c r="G4204" s="7" t="str">
        <f>IF('Payments Export'!A4208="","",'Payments Export'!O4208)</f>
        <v/>
      </c>
      <c r="H4204" s="7" t="str">
        <f>IF('Payments Export'!B4208="","",G4204-F4204)</f>
        <v/>
      </c>
      <c r="I4204" s="3" t="str">
        <f>IF(C4204&lt;&gt;"",_xlfn.XLOOKUP(IFERROR(VALUE(C4204),C4204),'Items database'!A:A,'Items database'!B:B),(_xlfn.XLOOKUP(LEFT(E4204,3),Services,Services,"")))</f>
        <v/>
      </c>
      <c r="J4204" s="3" t="str">
        <f t="shared" si="131"/>
        <v/>
      </c>
    </row>
    <row r="4205" spans="1:10" x14ac:dyDescent="0.35">
      <c r="A4205" s="7" t="str">
        <f>IF('Payments Export'!A4209="","",'Payments Export'!A4209)</f>
        <v/>
      </c>
      <c r="B4205" s="7" t="str">
        <f>IF('Payments Export'!A4209="","",'Payments Export'!B4209)</f>
        <v/>
      </c>
      <c r="C4205" s="7" t="str">
        <f>IF(IFERROR(VALUE('Payments Export'!H4209),'Payments Export'!H4209)&lt;&gt;0,IFERROR(VALUE('Payments Export'!H4209),'Payments Export'!H4209),"")</f>
        <v/>
      </c>
      <c r="D4205" s="7" t="str">
        <f>IF('Payments Export'!I4209="","",'Payments Export'!I4209)</f>
        <v/>
      </c>
      <c r="E4205" s="7" t="str">
        <f t="shared" si="130"/>
        <v/>
      </c>
      <c r="F4205" s="7" t="str">
        <f>IF('Payments Export'!A4209="","",'Payments Export'!N4209)</f>
        <v/>
      </c>
      <c r="G4205" s="7" t="str">
        <f>IF('Payments Export'!A4209="","",'Payments Export'!O4209)</f>
        <v/>
      </c>
      <c r="H4205" s="7" t="str">
        <f>IF('Payments Export'!B4209="","",G4205-F4205)</f>
        <v/>
      </c>
      <c r="I4205" s="3" t="str">
        <f>IF(C4205&lt;&gt;"",_xlfn.XLOOKUP(IFERROR(VALUE(C4205),C4205),'Items database'!A:A,'Items database'!B:B),(_xlfn.XLOOKUP(LEFT(E4205,3),Services,Services,"")))</f>
        <v/>
      </c>
      <c r="J4205" s="3" t="str">
        <f t="shared" si="131"/>
        <v/>
      </c>
    </row>
    <row r="4206" spans="1:10" x14ac:dyDescent="0.35">
      <c r="A4206" s="7" t="str">
        <f>IF('Payments Export'!A4210="","",'Payments Export'!A4210)</f>
        <v/>
      </c>
      <c r="B4206" s="7" t="str">
        <f>IF('Payments Export'!A4210="","",'Payments Export'!B4210)</f>
        <v/>
      </c>
      <c r="C4206" s="7" t="str">
        <f>IF(IFERROR(VALUE('Payments Export'!H4210),'Payments Export'!H4210)&lt;&gt;0,IFERROR(VALUE('Payments Export'!H4210),'Payments Export'!H4210),"")</f>
        <v/>
      </c>
      <c r="D4206" s="7" t="str">
        <f>IF('Payments Export'!I4210="","",'Payments Export'!I4210)</f>
        <v/>
      </c>
      <c r="E4206" s="7" t="str">
        <f t="shared" si="130"/>
        <v/>
      </c>
      <c r="F4206" s="7" t="str">
        <f>IF('Payments Export'!A4210="","",'Payments Export'!N4210)</f>
        <v/>
      </c>
      <c r="G4206" s="7" t="str">
        <f>IF('Payments Export'!A4210="","",'Payments Export'!O4210)</f>
        <v/>
      </c>
      <c r="H4206" s="7" t="str">
        <f>IF('Payments Export'!B4210="","",G4206-F4206)</f>
        <v/>
      </c>
      <c r="I4206" s="3" t="str">
        <f>IF(C4206&lt;&gt;"",_xlfn.XLOOKUP(IFERROR(VALUE(C4206),C4206),'Items database'!A:A,'Items database'!B:B),(_xlfn.XLOOKUP(LEFT(E4206,3),Services,Services,"")))</f>
        <v/>
      </c>
      <c r="J4206" s="3" t="str">
        <f t="shared" si="131"/>
        <v/>
      </c>
    </row>
    <row r="4207" spans="1:10" x14ac:dyDescent="0.35">
      <c r="A4207" s="7" t="str">
        <f>IF('Payments Export'!A4211="","",'Payments Export'!A4211)</f>
        <v/>
      </c>
      <c r="B4207" s="7" t="str">
        <f>IF('Payments Export'!A4211="","",'Payments Export'!B4211)</f>
        <v/>
      </c>
      <c r="C4207" s="7" t="str">
        <f>IF(IFERROR(VALUE('Payments Export'!H4211),'Payments Export'!H4211)&lt;&gt;0,IFERROR(VALUE('Payments Export'!H4211),'Payments Export'!H4211),"")</f>
        <v/>
      </c>
      <c r="D4207" s="7" t="str">
        <f>IF('Payments Export'!I4211="","",'Payments Export'!I4211)</f>
        <v/>
      </c>
      <c r="E4207" s="7" t="str">
        <f t="shared" si="130"/>
        <v/>
      </c>
      <c r="F4207" s="7" t="str">
        <f>IF('Payments Export'!A4211="","",'Payments Export'!N4211)</f>
        <v/>
      </c>
      <c r="G4207" s="7" t="str">
        <f>IF('Payments Export'!A4211="","",'Payments Export'!O4211)</f>
        <v/>
      </c>
      <c r="H4207" s="7" t="str">
        <f>IF('Payments Export'!B4211="","",G4207-F4207)</f>
        <v/>
      </c>
      <c r="I4207" s="3" t="str">
        <f>IF(C4207&lt;&gt;"",_xlfn.XLOOKUP(IFERROR(VALUE(C4207),C4207),'Items database'!A:A,'Items database'!B:B),(_xlfn.XLOOKUP(LEFT(E4207,3),Services,Services,"")))</f>
        <v/>
      </c>
      <c r="J4207" s="3" t="str">
        <f t="shared" si="131"/>
        <v/>
      </c>
    </row>
    <row r="4208" spans="1:10" x14ac:dyDescent="0.35">
      <c r="A4208" s="7" t="str">
        <f>IF('Payments Export'!A4212="","",'Payments Export'!A4212)</f>
        <v/>
      </c>
      <c r="B4208" s="7" t="str">
        <f>IF('Payments Export'!A4212="","",'Payments Export'!B4212)</f>
        <v/>
      </c>
      <c r="C4208" s="7" t="str">
        <f>IF(IFERROR(VALUE('Payments Export'!H4212),'Payments Export'!H4212)&lt;&gt;0,IFERROR(VALUE('Payments Export'!H4212),'Payments Export'!H4212),"")</f>
        <v/>
      </c>
      <c r="D4208" s="7" t="str">
        <f>IF('Payments Export'!I4212="","",'Payments Export'!I4212)</f>
        <v/>
      </c>
      <c r="E4208" s="7" t="str">
        <f t="shared" si="130"/>
        <v/>
      </c>
      <c r="F4208" s="7" t="str">
        <f>IF('Payments Export'!A4212="","",'Payments Export'!N4212)</f>
        <v/>
      </c>
      <c r="G4208" s="7" t="str">
        <f>IF('Payments Export'!A4212="","",'Payments Export'!O4212)</f>
        <v/>
      </c>
      <c r="H4208" s="7" t="str">
        <f>IF('Payments Export'!B4212="","",G4208-F4208)</f>
        <v/>
      </c>
      <c r="I4208" s="3" t="str">
        <f>IF(C4208&lt;&gt;"",_xlfn.XLOOKUP(IFERROR(VALUE(C4208),C4208),'Items database'!A:A,'Items database'!B:B),(_xlfn.XLOOKUP(LEFT(E4208,3),Services,Services,"")))</f>
        <v/>
      </c>
      <c r="J4208" s="3" t="str">
        <f t="shared" si="131"/>
        <v/>
      </c>
    </row>
    <row r="4209" spans="1:10" x14ac:dyDescent="0.35">
      <c r="A4209" s="7" t="str">
        <f>IF('Payments Export'!A4213="","",'Payments Export'!A4213)</f>
        <v/>
      </c>
      <c r="B4209" s="7" t="str">
        <f>IF('Payments Export'!A4213="","",'Payments Export'!B4213)</f>
        <v/>
      </c>
      <c r="C4209" s="7" t="str">
        <f>IF(IFERROR(VALUE('Payments Export'!H4213),'Payments Export'!H4213)&lt;&gt;0,IFERROR(VALUE('Payments Export'!H4213),'Payments Export'!H4213),"")</f>
        <v/>
      </c>
      <c r="D4209" s="7" t="str">
        <f>IF('Payments Export'!I4213="","",'Payments Export'!I4213)</f>
        <v/>
      </c>
      <c r="E4209" s="7" t="str">
        <f t="shared" si="130"/>
        <v/>
      </c>
      <c r="F4209" s="7" t="str">
        <f>IF('Payments Export'!A4213="","",'Payments Export'!N4213)</f>
        <v/>
      </c>
      <c r="G4209" s="7" t="str">
        <f>IF('Payments Export'!A4213="","",'Payments Export'!O4213)</f>
        <v/>
      </c>
      <c r="H4209" s="7" t="str">
        <f>IF('Payments Export'!B4213="","",G4209-F4209)</f>
        <v/>
      </c>
      <c r="I4209" s="3" t="str">
        <f>IF(C4209&lt;&gt;"",_xlfn.XLOOKUP(IFERROR(VALUE(C4209),C4209),'Items database'!A:A,'Items database'!B:B),(_xlfn.XLOOKUP(LEFT(E4209,3),Services,Services,"")))</f>
        <v/>
      </c>
      <c r="J4209" s="3" t="str">
        <f t="shared" si="131"/>
        <v/>
      </c>
    </row>
    <row r="4210" spans="1:10" x14ac:dyDescent="0.35">
      <c r="A4210" s="7" t="str">
        <f>IF('Payments Export'!A4214="","",'Payments Export'!A4214)</f>
        <v/>
      </c>
      <c r="B4210" s="7" t="str">
        <f>IF('Payments Export'!A4214="","",'Payments Export'!B4214)</f>
        <v/>
      </c>
      <c r="C4210" s="7" t="str">
        <f>IF(IFERROR(VALUE('Payments Export'!H4214),'Payments Export'!H4214)&lt;&gt;0,IFERROR(VALUE('Payments Export'!H4214),'Payments Export'!H4214),"")</f>
        <v/>
      </c>
      <c r="D4210" s="7" t="str">
        <f>IF('Payments Export'!I4214="","",'Payments Export'!I4214)</f>
        <v/>
      </c>
      <c r="E4210" s="7" t="str">
        <f t="shared" si="130"/>
        <v/>
      </c>
      <c r="F4210" s="7" t="str">
        <f>IF('Payments Export'!A4214="","",'Payments Export'!N4214)</f>
        <v/>
      </c>
      <c r="G4210" s="7" t="str">
        <f>IF('Payments Export'!A4214="","",'Payments Export'!O4214)</f>
        <v/>
      </c>
      <c r="H4210" s="7" t="str">
        <f>IF('Payments Export'!B4214="","",G4210-F4210)</f>
        <v/>
      </c>
      <c r="I4210" s="3" t="str">
        <f>IF(C4210&lt;&gt;"",_xlfn.XLOOKUP(IFERROR(VALUE(C4210),C4210),'Items database'!A:A,'Items database'!B:B),(_xlfn.XLOOKUP(LEFT(E4210,3),Services,Services,"")))</f>
        <v/>
      </c>
      <c r="J4210" s="3" t="str">
        <f t="shared" si="131"/>
        <v/>
      </c>
    </row>
    <row r="4211" spans="1:10" x14ac:dyDescent="0.35">
      <c r="A4211" s="7" t="str">
        <f>IF('Payments Export'!A4215="","",'Payments Export'!A4215)</f>
        <v/>
      </c>
      <c r="B4211" s="7" t="str">
        <f>IF('Payments Export'!A4215="","",'Payments Export'!B4215)</f>
        <v/>
      </c>
      <c r="C4211" s="7" t="str">
        <f>IF(IFERROR(VALUE('Payments Export'!H4215),'Payments Export'!H4215)&lt;&gt;0,IFERROR(VALUE('Payments Export'!H4215),'Payments Export'!H4215),"")</f>
        <v/>
      </c>
      <c r="D4211" s="7" t="str">
        <f>IF('Payments Export'!I4215="","",'Payments Export'!I4215)</f>
        <v/>
      </c>
      <c r="E4211" s="7" t="str">
        <f t="shared" si="130"/>
        <v/>
      </c>
      <c r="F4211" s="7" t="str">
        <f>IF('Payments Export'!A4215="","",'Payments Export'!N4215)</f>
        <v/>
      </c>
      <c r="G4211" s="7" t="str">
        <f>IF('Payments Export'!A4215="","",'Payments Export'!O4215)</f>
        <v/>
      </c>
      <c r="H4211" s="7" t="str">
        <f>IF('Payments Export'!B4215="","",G4211-F4211)</f>
        <v/>
      </c>
      <c r="I4211" s="3" t="str">
        <f>IF(C4211&lt;&gt;"",_xlfn.XLOOKUP(IFERROR(VALUE(C4211),C4211),'Items database'!A:A,'Items database'!B:B),(_xlfn.XLOOKUP(LEFT(E4211,3),Services,Services,"")))</f>
        <v/>
      </c>
      <c r="J4211" s="3" t="str">
        <f t="shared" si="131"/>
        <v/>
      </c>
    </row>
    <row r="4212" spans="1:10" x14ac:dyDescent="0.35">
      <c r="A4212" s="7" t="str">
        <f>IF('Payments Export'!A4216="","",'Payments Export'!A4216)</f>
        <v/>
      </c>
      <c r="B4212" s="7" t="str">
        <f>IF('Payments Export'!A4216="","",'Payments Export'!B4216)</f>
        <v/>
      </c>
      <c r="C4212" s="7" t="str">
        <f>IF(IFERROR(VALUE('Payments Export'!H4216),'Payments Export'!H4216)&lt;&gt;0,IFERROR(VALUE('Payments Export'!H4216),'Payments Export'!H4216),"")</f>
        <v/>
      </c>
      <c r="D4212" s="7" t="str">
        <f>IF('Payments Export'!I4216="","",'Payments Export'!I4216)</f>
        <v/>
      </c>
      <c r="E4212" s="7" t="str">
        <f t="shared" si="130"/>
        <v/>
      </c>
      <c r="F4212" s="7" t="str">
        <f>IF('Payments Export'!A4216="","",'Payments Export'!N4216)</f>
        <v/>
      </c>
      <c r="G4212" s="7" t="str">
        <f>IF('Payments Export'!A4216="","",'Payments Export'!O4216)</f>
        <v/>
      </c>
      <c r="H4212" s="7" t="str">
        <f>IF('Payments Export'!B4216="","",G4212-F4212)</f>
        <v/>
      </c>
      <c r="I4212" s="3" t="str">
        <f>IF(C4212&lt;&gt;"",_xlfn.XLOOKUP(IFERROR(VALUE(C4212),C4212),'Items database'!A:A,'Items database'!B:B),(_xlfn.XLOOKUP(LEFT(E4212,3),Services,Services,"")))</f>
        <v/>
      </c>
      <c r="J4212" s="3" t="str">
        <f t="shared" si="131"/>
        <v/>
      </c>
    </row>
    <row r="4213" spans="1:10" x14ac:dyDescent="0.35">
      <c r="A4213" s="7" t="str">
        <f>IF('Payments Export'!A4217="","",'Payments Export'!A4217)</f>
        <v/>
      </c>
      <c r="B4213" s="7" t="str">
        <f>IF('Payments Export'!A4217="","",'Payments Export'!B4217)</f>
        <v/>
      </c>
      <c r="C4213" s="7" t="str">
        <f>IF(IFERROR(VALUE('Payments Export'!H4217),'Payments Export'!H4217)&lt;&gt;0,IFERROR(VALUE('Payments Export'!H4217),'Payments Export'!H4217),"")</f>
        <v/>
      </c>
      <c r="D4213" s="7" t="str">
        <f>IF('Payments Export'!I4217="","",'Payments Export'!I4217)</f>
        <v/>
      </c>
      <c r="E4213" s="7" t="str">
        <f t="shared" si="130"/>
        <v/>
      </c>
      <c r="F4213" s="7" t="str">
        <f>IF('Payments Export'!A4217="","",'Payments Export'!N4217)</f>
        <v/>
      </c>
      <c r="G4213" s="7" t="str">
        <f>IF('Payments Export'!A4217="","",'Payments Export'!O4217)</f>
        <v/>
      </c>
      <c r="H4213" s="7" t="str">
        <f>IF('Payments Export'!B4217="","",G4213-F4213)</f>
        <v/>
      </c>
      <c r="I4213" s="3" t="str">
        <f>IF(C4213&lt;&gt;"",_xlfn.XLOOKUP(IFERROR(VALUE(C4213),C4213),'Items database'!A:A,'Items database'!B:B),(_xlfn.XLOOKUP(LEFT(E4213,3),Services,Services,"")))</f>
        <v/>
      </c>
      <c r="J4213" s="3" t="str">
        <f t="shared" si="131"/>
        <v/>
      </c>
    </row>
    <row r="4214" spans="1:10" x14ac:dyDescent="0.35">
      <c r="A4214" s="7" t="str">
        <f>IF('Payments Export'!A4218="","",'Payments Export'!A4218)</f>
        <v/>
      </c>
      <c r="B4214" s="7" t="str">
        <f>IF('Payments Export'!A4218="","",'Payments Export'!B4218)</f>
        <v/>
      </c>
      <c r="C4214" s="7" t="str">
        <f>IF(IFERROR(VALUE('Payments Export'!H4218),'Payments Export'!H4218)&lt;&gt;0,IFERROR(VALUE('Payments Export'!H4218),'Payments Export'!H4218),"")</f>
        <v/>
      </c>
      <c r="D4214" s="7" t="str">
        <f>IF('Payments Export'!I4218="","",'Payments Export'!I4218)</f>
        <v/>
      </c>
      <c r="E4214" s="7" t="str">
        <f t="shared" si="130"/>
        <v/>
      </c>
      <c r="F4214" s="7" t="str">
        <f>IF('Payments Export'!A4218="","",'Payments Export'!N4218)</f>
        <v/>
      </c>
      <c r="G4214" s="7" t="str">
        <f>IF('Payments Export'!A4218="","",'Payments Export'!O4218)</f>
        <v/>
      </c>
      <c r="H4214" s="7" t="str">
        <f>IF('Payments Export'!B4218="","",G4214-F4214)</f>
        <v/>
      </c>
      <c r="I4214" s="3" t="str">
        <f>IF(C4214&lt;&gt;"",_xlfn.XLOOKUP(IFERROR(VALUE(C4214),C4214),'Items database'!A:A,'Items database'!B:B),(_xlfn.XLOOKUP(LEFT(E4214,3),Services,Services,"")))</f>
        <v/>
      </c>
      <c r="J4214" s="3" t="str">
        <f t="shared" si="131"/>
        <v/>
      </c>
    </row>
    <row r="4215" spans="1:10" x14ac:dyDescent="0.35">
      <c r="A4215" s="7" t="str">
        <f>IF('Payments Export'!A4219="","",'Payments Export'!A4219)</f>
        <v/>
      </c>
      <c r="B4215" s="7" t="str">
        <f>IF('Payments Export'!A4219="","",'Payments Export'!B4219)</f>
        <v/>
      </c>
      <c r="C4215" s="7" t="str">
        <f>IF(IFERROR(VALUE('Payments Export'!H4219),'Payments Export'!H4219)&lt;&gt;0,IFERROR(VALUE('Payments Export'!H4219),'Payments Export'!H4219),"")</f>
        <v/>
      </c>
      <c r="D4215" s="7" t="str">
        <f>IF('Payments Export'!I4219="","",'Payments Export'!I4219)</f>
        <v/>
      </c>
      <c r="E4215" s="7" t="str">
        <f t="shared" si="130"/>
        <v/>
      </c>
      <c r="F4215" s="7" t="str">
        <f>IF('Payments Export'!A4219="","",'Payments Export'!N4219)</f>
        <v/>
      </c>
      <c r="G4215" s="7" t="str">
        <f>IF('Payments Export'!A4219="","",'Payments Export'!O4219)</f>
        <v/>
      </c>
      <c r="H4215" s="7" t="str">
        <f>IF('Payments Export'!B4219="","",G4215-F4215)</f>
        <v/>
      </c>
      <c r="I4215" s="3" t="str">
        <f>IF(C4215&lt;&gt;"",_xlfn.XLOOKUP(IFERROR(VALUE(C4215),C4215),'Items database'!A:A,'Items database'!B:B),(_xlfn.XLOOKUP(LEFT(E4215,3),Services,Services,"")))</f>
        <v/>
      </c>
      <c r="J4215" s="3" t="str">
        <f t="shared" si="131"/>
        <v/>
      </c>
    </row>
    <row r="4216" spans="1:10" x14ac:dyDescent="0.35">
      <c r="A4216" s="7" t="str">
        <f>IF('Payments Export'!A4220="","",'Payments Export'!A4220)</f>
        <v/>
      </c>
      <c r="B4216" s="7" t="str">
        <f>IF('Payments Export'!A4220="","",'Payments Export'!B4220)</f>
        <v/>
      </c>
      <c r="C4216" s="7" t="str">
        <f>IF(IFERROR(VALUE('Payments Export'!H4220),'Payments Export'!H4220)&lt;&gt;0,IFERROR(VALUE('Payments Export'!H4220),'Payments Export'!H4220),"")</f>
        <v/>
      </c>
      <c r="D4216" s="7" t="str">
        <f>IF('Payments Export'!I4220="","",'Payments Export'!I4220)</f>
        <v/>
      </c>
      <c r="E4216" s="7" t="str">
        <f t="shared" si="130"/>
        <v/>
      </c>
      <c r="F4216" s="7" t="str">
        <f>IF('Payments Export'!A4220="","",'Payments Export'!N4220)</f>
        <v/>
      </c>
      <c r="G4216" s="7" t="str">
        <f>IF('Payments Export'!A4220="","",'Payments Export'!O4220)</f>
        <v/>
      </c>
      <c r="H4216" s="7" t="str">
        <f>IF('Payments Export'!B4220="","",G4216-F4216)</f>
        <v/>
      </c>
      <c r="I4216" s="3" t="str">
        <f>IF(C4216&lt;&gt;"",_xlfn.XLOOKUP(IFERROR(VALUE(C4216),C4216),'Items database'!A:A,'Items database'!B:B),(_xlfn.XLOOKUP(LEFT(E4216,3),Services,Services,"")))</f>
        <v/>
      </c>
      <c r="J4216" s="3" t="str">
        <f t="shared" si="131"/>
        <v/>
      </c>
    </row>
    <row r="4217" spans="1:10" x14ac:dyDescent="0.35">
      <c r="A4217" s="7" t="str">
        <f>IF('Payments Export'!A4221="","",'Payments Export'!A4221)</f>
        <v/>
      </c>
      <c r="B4217" s="7" t="str">
        <f>IF('Payments Export'!A4221="","",'Payments Export'!B4221)</f>
        <v/>
      </c>
      <c r="C4217" s="7" t="str">
        <f>IF(IFERROR(VALUE('Payments Export'!H4221),'Payments Export'!H4221)&lt;&gt;0,IFERROR(VALUE('Payments Export'!H4221),'Payments Export'!H4221),"")</f>
        <v/>
      </c>
      <c r="D4217" s="7" t="str">
        <f>IF('Payments Export'!I4221="","",'Payments Export'!I4221)</f>
        <v/>
      </c>
      <c r="E4217" s="7" t="str">
        <f t="shared" si="130"/>
        <v/>
      </c>
      <c r="F4217" s="7" t="str">
        <f>IF('Payments Export'!A4221="","",'Payments Export'!N4221)</f>
        <v/>
      </c>
      <c r="G4217" s="7" t="str">
        <f>IF('Payments Export'!A4221="","",'Payments Export'!O4221)</f>
        <v/>
      </c>
      <c r="H4217" s="7" t="str">
        <f>IF('Payments Export'!B4221="","",G4217-F4217)</f>
        <v/>
      </c>
      <c r="I4217" s="3" t="str">
        <f>IF(C4217&lt;&gt;"",_xlfn.XLOOKUP(IFERROR(VALUE(C4217),C4217),'Items database'!A:A,'Items database'!B:B),(_xlfn.XLOOKUP(LEFT(E4217,3),Services,Services,"")))</f>
        <v/>
      </c>
      <c r="J4217" s="3" t="str">
        <f t="shared" si="131"/>
        <v/>
      </c>
    </row>
    <row r="4218" spans="1:10" x14ac:dyDescent="0.35">
      <c r="A4218" s="7" t="str">
        <f>IF('Payments Export'!A4222="","",'Payments Export'!A4222)</f>
        <v/>
      </c>
      <c r="B4218" s="7" t="str">
        <f>IF('Payments Export'!A4222="","",'Payments Export'!B4222)</f>
        <v/>
      </c>
      <c r="C4218" s="7" t="str">
        <f>IF(IFERROR(VALUE('Payments Export'!H4222),'Payments Export'!H4222)&lt;&gt;0,IFERROR(VALUE('Payments Export'!H4222),'Payments Export'!H4222),"")</f>
        <v/>
      </c>
      <c r="D4218" s="7" t="str">
        <f>IF('Payments Export'!I4222="","",'Payments Export'!I4222)</f>
        <v/>
      </c>
      <c r="E4218" s="7" t="str">
        <f t="shared" si="130"/>
        <v/>
      </c>
      <c r="F4218" s="7" t="str">
        <f>IF('Payments Export'!A4222="","",'Payments Export'!N4222)</f>
        <v/>
      </c>
      <c r="G4218" s="7" t="str">
        <f>IF('Payments Export'!A4222="","",'Payments Export'!O4222)</f>
        <v/>
      </c>
      <c r="H4218" s="7" t="str">
        <f>IF('Payments Export'!B4222="","",G4218-F4218)</f>
        <v/>
      </c>
      <c r="I4218" s="3" t="str">
        <f>IF(C4218&lt;&gt;"",_xlfn.XLOOKUP(IFERROR(VALUE(C4218),C4218),'Items database'!A:A,'Items database'!B:B),(_xlfn.XLOOKUP(LEFT(E4218,3),Services,Services,"")))</f>
        <v/>
      </c>
      <c r="J4218" s="3" t="str">
        <f t="shared" si="131"/>
        <v/>
      </c>
    </row>
    <row r="4219" spans="1:10" x14ac:dyDescent="0.35">
      <c r="A4219" s="7" t="str">
        <f>IF('Payments Export'!A4223="","",'Payments Export'!A4223)</f>
        <v/>
      </c>
      <c r="B4219" s="7" t="str">
        <f>IF('Payments Export'!A4223="","",'Payments Export'!B4223)</f>
        <v/>
      </c>
      <c r="C4219" s="7" t="str">
        <f>IF(IFERROR(VALUE('Payments Export'!H4223),'Payments Export'!H4223)&lt;&gt;0,IFERROR(VALUE('Payments Export'!H4223),'Payments Export'!H4223),"")</f>
        <v/>
      </c>
      <c r="D4219" s="7" t="str">
        <f>IF('Payments Export'!I4223="","",'Payments Export'!I4223)</f>
        <v/>
      </c>
      <c r="E4219" s="7" t="str">
        <f t="shared" si="130"/>
        <v/>
      </c>
      <c r="F4219" s="7" t="str">
        <f>IF('Payments Export'!A4223="","",'Payments Export'!N4223)</f>
        <v/>
      </c>
      <c r="G4219" s="7" t="str">
        <f>IF('Payments Export'!A4223="","",'Payments Export'!O4223)</f>
        <v/>
      </c>
      <c r="H4219" s="7" t="str">
        <f>IF('Payments Export'!B4223="","",G4219-F4219)</f>
        <v/>
      </c>
      <c r="I4219" s="3" t="str">
        <f>IF(C4219&lt;&gt;"",_xlfn.XLOOKUP(IFERROR(VALUE(C4219),C4219),'Items database'!A:A,'Items database'!B:B),(_xlfn.XLOOKUP(LEFT(E4219,3),Services,Services,"")))</f>
        <v/>
      </c>
      <c r="J4219" s="3" t="str">
        <f t="shared" si="131"/>
        <v/>
      </c>
    </row>
    <row r="4220" spans="1:10" x14ac:dyDescent="0.35">
      <c r="A4220" s="7" t="str">
        <f>IF('Payments Export'!A4224="","",'Payments Export'!A4224)</f>
        <v/>
      </c>
      <c r="B4220" s="7" t="str">
        <f>IF('Payments Export'!A4224="","",'Payments Export'!B4224)</f>
        <v/>
      </c>
      <c r="C4220" s="7" t="str">
        <f>IF(IFERROR(VALUE('Payments Export'!H4224),'Payments Export'!H4224)&lt;&gt;0,IFERROR(VALUE('Payments Export'!H4224),'Payments Export'!H4224),"")</f>
        <v/>
      </c>
      <c r="D4220" s="7" t="str">
        <f>IF('Payments Export'!I4224="","",'Payments Export'!I4224)</f>
        <v/>
      </c>
      <c r="E4220" s="7" t="str">
        <f t="shared" si="130"/>
        <v/>
      </c>
      <c r="F4220" s="7" t="str">
        <f>IF('Payments Export'!A4224="","",'Payments Export'!N4224)</f>
        <v/>
      </c>
      <c r="G4220" s="7" t="str">
        <f>IF('Payments Export'!A4224="","",'Payments Export'!O4224)</f>
        <v/>
      </c>
      <c r="H4220" s="7" t="str">
        <f>IF('Payments Export'!B4224="","",G4220-F4220)</f>
        <v/>
      </c>
      <c r="I4220" s="3" t="str">
        <f>IF(C4220&lt;&gt;"",_xlfn.XLOOKUP(IFERROR(VALUE(C4220),C4220),'Items database'!A:A,'Items database'!B:B),(_xlfn.XLOOKUP(LEFT(E4220,3),Services,Services,"")))</f>
        <v/>
      </c>
      <c r="J4220" s="3" t="str">
        <f t="shared" si="131"/>
        <v/>
      </c>
    </row>
    <row r="4221" spans="1:10" x14ac:dyDescent="0.35">
      <c r="A4221" s="7" t="str">
        <f>IF('Payments Export'!A4225="","",'Payments Export'!A4225)</f>
        <v/>
      </c>
      <c r="B4221" s="7" t="str">
        <f>IF('Payments Export'!A4225="","",'Payments Export'!B4225)</f>
        <v/>
      </c>
      <c r="C4221" s="7" t="str">
        <f>IF(IFERROR(VALUE('Payments Export'!H4225),'Payments Export'!H4225)&lt;&gt;0,IFERROR(VALUE('Payments Export'!H4225),'Payments Export'!H4225),"")</f>
        <v/>
      </c>
      <c r="D4221" s="7" t="str">
        <f>IF('Payments Export'!I4225="","",'Payments Export'!I4225)</f>
        <v/>
      </c>
      <c r="E4221" s="7" t="str">
        <f t="shared" si="130"/>
        <v/>
      </c>
      <c r="F4221" s="7" t="str">
        <f>IF('Payments Export'!A4225="","",'Payments Export'!N4225)</f>
        <v/>
      </c>
      <c r="G4221" s="7" t="str">
        <f>IF('Payments Export'!A4225="","",'Payments Export'!O4225)</f>
        <v/>
      </c>
      <c r="H4221" s="7" t="str">
        <f>IF('Payments Export'!B4225="","",G4221-F4221)</f>
        <v/>
      </c>
      <c r="I4221" s="3" t="str">
        <f>IF(C4221&lt;&gt;"",_xlfn.XLOOKUP(IFERROR(VALUE(C4221),C4221),'Items database'!A:A,'Items database'!B:B),(_xlfn.XLOOKUP(LEFT(E4221,3),Services,Services,"")))</f>
        <v/>
      </c>
      <c r="J4221" s="3" t="str">
        <f t="shared" si="131"/>
        <v/>
      </c>
    </row>
    <row r="4222" spans="1:10" x14ac:dyDescent="0.35">
      <c r="A4222" s="7" t="str">
        <f>IF('Payments Export'!A4226="","",'Payments Export'!A4226)</f>
        <v/>
      </c>
      <c r="B4222" s="7" t="str">
        <f>IF('Payments Export'!A4226="","",'Payments Export'!B4226)</f>
        <v/>
      </c>
      <c r="C4222" s="7" t="str">
        <f>IF(IFERROR(VALUE('Payments Export'!H4226),'Payments Export'!H4226)&lt;&gt;0,IFERROR(VALUE('Payments Export'!H4226),'Payments Export'!H4226),"")</f>
        <v/>
      </c>
      <c r="D4222" s="7" t="str">
        <f>IF('Payments Export'!I4226="","",'Payments Export'!I4226)</f>
        <v/>
      </c>
      <c r="E4222" s="7" t="str">
        <f t="shared" si="130"/>
        <v/>
      </c>
      <c r="F4222" s="7" t="str">
        <f>IF('Payments Export'!A4226="","",'Payments Export'!N4226)</f>
        <v/>
      </c>
      <c r="G4222" s="7" t="str">
        <f>IF('Payments Export'!A4226="","",'Payments Export'!O4226)</f>
        <v/>
      </c>
      <c r="H4222" s="7" t="str">
        <f>IF('Payments Export'!B4226="","",G4222-F4222)</f>
        <v/>
      </c>
      <c r="I4222" s="3" t="str">
        <f>IF(C4222&lt;&gt;"",_xlfn.XLOOKUP(IFERROR(VALUE(C4222),C4222),'Items database'!A:A,'Items database'!B:B),(_xlfn.XLOOKUP(LEFT(E4222,3),Services,Services,"")))</f>
        <v/>
      </c>
      <c r="J4222" s="3" t="str">
        <f t="shared" si="131"/>
        <v/>
      </c>
    </row>
    <row r="4223" spans="1:10" x14ac:dyDescent="0.35">
      <c r="A4223" s="7" t="str">
        <f>IF('Payments Export'!A4227="","",'Payments Export'!A4227)</f>
        <v/>
      </c>
      <c r="B4223" s="7" t="str">
        <f>IF('Payments Export'!A4227="","",'Payments Export'!B4227)</f>
        <v/>
      </c>
      <c r="C4223" s="7" t="str">
        <f>IF(IFERROR(VALUE('Payments Export'!H4227),'Payments Export'!H4227)&lt;&gt;0,IFERROR(VALUE('Payments Export'!H4227),'Payments Export'!H4227),"")</f>
        <v/>
      </c>
      <c r="D4223" s="7" t="str">
        <f>IF('Payments Export'!I4227="","",'Payments Export'!I4227)</f>
        <v/>
      </c>
      <c r="E4223" s="7" t="str">
        <f t="shared" si="130"/>
        <v/>
      </c>
      <c r="F4223" s="7" t="str">
        <f>IF('Payments Export'!A4227="","",'Payments Export'!N4227)</f>
        <v/>
      </c>
      <c r="G4223" s="7" t="str">
        <f>IF('Payments Export'!A4227="","",'Payments Export'!O4227)</f>
        <v/>
      </c>
      <c r="H4223" s="7" t="str">
        <f>IF('Payments Export'!B4227="","",G4223-F4223)</f>
        <v/>
      </c>
      <c r="I4223" s="3" t="str">
        <f>IF(C4223&lt;&gt;"",_xlfn.XLOOKUP(IFERROR(VALUE(C4223),C4223),'Items database'!A:A,'Items database'!B:B),(_xlfn.XLOOKUP(LEFT(E4223,3),Services,Services,"")))</f>
        <v/>
      </c>
      <c r="J4223" s="3" t="str">
        <f t="shared" si="131"/>
        <v/>
      </c>
    </row>
    <row r="4224" spans="1:10" x14ac:dyDescent="0.35">
      <c r="A4224" s="7" t="str">
        <f>IF('Payments Export'!A4228="","",'Payments Export'!A4228)</f>
        <v/>
      </c>
      <c r="B4224" s="7" t="str">
        <f>IF('Payments Export'!A4228="","",'Payments Export'!B4228)</f>
        <v/>
      </c>
      <c r="C4224" s="7" t="str">
        <f>IF(IFERROR(VALUE('Payments Export'!H4228),'Payments Export'!H4228)&lt;&gt;0,IFERROR(VALUE('Payments Export'!H4228),'Payments Export'!H4228),"")</f>
        <v/>
      </c>
      <c r="D4224" s="7" t="str">
        <f>IF('Payments Export'!I4228="","",'Payments Export'!I4228)</f>
        <v/>
      </c>
      <c r="E4224" s="7" t="str">
        <f t="shared" si="130"/>
        <v/>
      </c>
      <c r="F4224" s="7" t="str">
        <f>IF('Payments Export'!A4228="","",'Payments Export'!N4228)</f>
        <v/>
      </c>
      <c r="G4224" s="7" t="str">
        <f>IF('Payments Export'!A4228="","",'Payments Export'!O4228)</f>
        <v/>
      </c>
      <c r="H4224" s="7" t="str">
        <f>IF('Payments Export'!B4228="","",G4224-F4224)</f>
        <v/>
      </c>
      <c r="I4224" s="3" t="str">
        <f>IF(C4224&lt;&gt;"",_xlfn.XLOOKUP(IFERROR(VALUE(C4224),C4224),'Items database'!A:A,'Items database'!B:B),(_xlfn.XLOOKUP(LEFT(E4224,3),Services,Services,"")))</f>
        <v/>
      </c>
      <c r="J4224" s="3" t="str">
        <f t="shared" si="131"/>
        <v/>
      </c>
    </row>
    <row r="4225" spans="1:10" x14ac:dyDescent="0.35">
      <c r="A4225" s="7" t="str">
        <f>IF('Payments Export'!A4229="","",'Payments Export'!A4229)</f>
        <v/>
      </c>
      <c r="B4225" s="7" t="str">
        <f>IF('Payments Export'!A4229="","",'Payments Export'!B4229)</f>
        <v/>
      </c>
      <c r="C4225" s="7" t="str">
        <f>IF(IFERROR(VALUE('Payments Export'!H4229),'Payments Export'!H4229)&lt;&gt;0,IFERROR(VALUE('Payments Export'!H4229),'Payments Export'!H4229),"")</f>
        <v/>
      </c>
      <c r="D4225" s="7" t="str">
        <f>IF('Payments Export'!I4229="","",'Payments Export'!I4229)</f>
        <v/>
      </c>
      <c r="E4225" s="7" t="str">
        <f t="shared" ref="E4225:E4288" si="132">LEFT(D4225,66)</f>
        <v/>
      </c>
      <c r="F4225" s="7" t="str">
        <f>IF('Payments Export'!A4229="","",'Payments Export'!N4229)</f>
        <v/>
      </c>
      <c r="G4225" s="7" t="str">
        <f>IF('Payments Export'!A4229="","",'Payments Export'!O4229)</f>
        <v/>
      </c>
      <c r="H4225" s="7" t="str">
        <f>IF('Payments Export'!B4229="","",G4225-F4225)</f>
        <v/>
      </c>
      <c r="I4225" s="3" t="str">
        <f>IF(C4225&lt;&gt;"",_xlfn.XLOOKUP(IFERROR(VALUE(C4225),C4225),'Items database'!A:A,'Items database'!B:B),(_xlfn.XLOOKUP(LEFT(E4225,3),Services,Services,"")))</f>
        <v/>
      </c>
      <c r="J4225" s="3" t="str">
        <f t="shared" ref="J4225:J4288" si="133">IF(ISNUMBER(F4225)=TRUE,IF(F4225=0,"","GST"),"")</f>
        <v/>
      </c>
    </row>
    <row r="4226" spans="1:10" x14ac:dyDescent="0.35">
      <c r="A4226" s="7" t="str">
        <f>IF('Payments Export'!A4230="","",'Payments Export'!A4230)</f>
        <v/>
      </c>
      <c r="B4226" s="7" t="str">
        <f>IF('Payments Export'!A4230="","",'Payments Export'!B4230)</f>
        <v/>
      </c>
      <c r="C4226" s="7" t="str">
        <f>IF(IFERROR(VALUE('Payments Export'!H4230),'Payments Export'!H4230)&lt;&gt;0,IFERROR(VALUE('Payments Export'!H4230),'Payments Export'!H4230),"")</f>
        <v/>
      </c>
      <c r="D4226" s="7" t="str">
        <f>IF('Payments Export'!I4230="","",'Payments Export'!I4230)</f>
        <v/>
      </c>
      <c r="E4226" s="7" t="str">
        <f t="shared" si="132"/>
        <v/>
      </c>
      <c r="F4226" s="7" t="str">
        <f>IF('Payments Export'!A4230="","",'Payments Export'!N4230)</f>
        <v/>
      </c>
      <c r="G4226" s="7" t="str">
        <f>IF('Payments Export'!A4230="","",'Payments Export'!O4230)</f>
        <v/>
      </c>
      <c r="H4226" s="7" t="str">
        <f>IF('Payments Export'!B4230="","",G4226-F4226)</f>
        <v/>
      </c>
      <c r="I4226" s="3" t="str">
        <f>IF(C4226&lt;&gt;"",_xlfn.XLOOKUP(IFERROR(VALUE(C4226),C4226),'Items database'!A:A,'Items database'!B:B),(_xlfn.XLOOKUP(LEFT(E4226,3),Services,Services,"")))</f>
        <v/>
      </c>
      <c r="J4226" s="3" t="str">
        <f t="shared" si="133"/>
        <v/>
      </c>
    </row>
    <row r="4227" spans="1:10" x14ac:dyDescent="0.35">
      <c r="A4227" s="7" t="str">
        <f>IF('Payments Export'!A4231="","",'Payments Export'!A4231)</f>
        <v/>
      </c>
      <c r="B4227" s="7" t="str">
        <f>IF('Payments Export'!A4231="","",'Payments Export'!B4231)</f>
        <v/>
      </c>
      <c r="C4227" s="7" t="str">
        <f>IF(IFERROR(VALUE('Payments Export'!H4231),'Payments Export'!H4231)&lt;&gt;0,IFERROR(VALUE('Payments Export'!H4231),'Payments Export'!H4231),"")</f>
        <v/>
      </c>
      <c r="D4227" s="7" t="str">
        <f>IF('Payments Export'!I4231="","",'Payments Export'!I4231)</f>
        <v/>
      </c>
      <c r="E4227" s="7" t="str">
        <f t="shared" si="132"/>
        <v/>
      </c>
      <c r="F4227" s="7" t="str">
        <f>IF('Payments Export'!A4231="","",'Payments Export'!N4231)</f>
        <v/>
      </c>
      <c r="G4227" s="7" t="str">
        <f>IF('Payments Export'!A4231="","",'Payments Export'!O4231)</f>
        <v/>
      </c>
      <c r="H4227" s="7" t="str">
        <f>IF('Payments Export'!B4231="","",G4227-F4227)</f>
        <v/>
      </c>
      <c r="I4227" s="3" t="str">
        <f>IF(C4227&lt;&gt;"",_xlfn.XLOOKUP(IFERROR(VALUE(C4227),C4227),'Items database'!A:A,'Items database'!B:B),(_xlfn.XLOOKUP(LEFT(E4227,3),Services,Services,"")))</f>
        <v/>
      </c>
      <c r="J4227" s="3" t="str">
        <f t="shared" si="133"/>
        <v/>
      </c>
    </row>
    <row r="4228" spans="1:10" x14ac:dyDescent="0.35">
      <c r="A4228" s="7" t="str">
        <f>IF('Payments Export'!A4232="","",'Payments Export'!A4232)</f>
        <v/>
      </c>
      <c r="B4228" s="7" t="str">
        <f>IF('Payments Export'!A4232="","",'Payments Export'!B4232)</f>
        <v/>
      </c>
      <c r="C4228" s="7" t="str">
        <f>IF(IFERROR(VALUE('Payments Export'!H4232),'Payments Export'!H4232)&lt;&gt;0,IFERROR(VALUE('Payments Export'!H4232),'Payments Export'!H4232),"")</f>
        <v/>
      </c>
      <c r="D4228" s="7" t="str">
        <f>IF('Payments Export'!I4232="","",'Payments Export'!I4232)</f>
        <v/>
      </c>
      <c r="E4228" s="7" t="str">
        <f t="shared" si="132"/>
        <v/>
      </c>
      <c r="F4228" s="7" t="str">
        <f>IF('Payments Export'!A4232="","",'Payments Export'!N4232)</f>
        <v/>
      </c>
      <c r="G4228" s="7" t="str">
        <f>IF('Payments Export'!A4232="","",'Payments Export'!O4232)</f>
        <v/>
      </c>
      <c r="H4228" s="7" t="str">
        <f>IF('Payments Export'!B4232="","",G4228-F4228)</f>
        <v/>
      </c>
      <c r="I4228" s="3" t="str">
        <f>IF(C4228&lt;&gt;"",_xlfn.XLOOKUP(IFERROR(VALUE(C4228),C4228),'Items database'!A:A,'Items database'!B:B),(_xlfn.XLOOKUP(LEFT(E4228,3),Services,Services,"")))</f>
        <v/>
      </c>
      <c r="J4228" s="3" t="str">
        <f t="shared" si="133"/>
        <v/>
      </c>
    </row>
    <row r="4229" spans="1:10" x14ac:dyDescent="0.35">
      <c r="A4229" s="7" t="str">
        <f>IF('Payments Export'!A4233="","",'Payments Export'!A4233)</f>
        <v/>
      </c>
      <c r="B4229" s="7" t="str">
        <f>IF('Payments Export'!A4233="","",'Payments Export'!B4233)</f>
        <v/>
      </c>
      <c r="C4229" s="7" t="str">
        <f>IF(IFERROR(VALUE('Payments Export'!H4233),'Payments Export'!H4233)&lt;&gt;0,IFERROR(VALUE('Payments Export'!H4233),'Payments Export'!H4233),"")</f>
        <v/>
      </c>
      <c r="D4229" s="7" t="str">
        <f>IF('Payments Export'!I4233="","",'Payments Export'!I4233)</f>
        <v/>
      </c>
      <c r="E4229" s="7" t="str">
        <f t="shared" si="132"/>
        <v/>
      </c>
      <c r="F4229" s="7" t="str">
        <f>IF('Payments Export'!A4233="","",'Payments Export'!N4233)</f>
        <v/>
      </c>
      <c r="G4229" s="7" t="str">
        <f>IF('Payments Export'!A4233="","",'Payments Export'!O4233)</f>
        <v/>
      </c>
      <c r="H4229" s="7" t="str">
        <f>IF('Payments Export'!B4233="","",G4229-F4229)</f>
        <v/>
      </c>
      <c r="I4229" s="3" t="str">
        <f>IF(C4229&lt;&gt;"",_xlfn.XLOOKUP(IFERROR(VALUE(C4229),C4229),'Items database'!A:A,'Items database'!B:B),(_xlfn.XLOOKUP(LEFT(E4229,3),Services,Services,"")))</f>
        <v/>
      </c>
      <c r="J4229" s="3" t="str">
        <f t="shared" si="133"/>
        <v/>
      </c>
    </row>
    <row r="4230" spans="1:10" x14ac:dyDescent="0.35">
      <c r="A4230" s="7" t="str">
        <f>IF('Payments Export'!A4234="","",'Payments Export'!A4234)</f>
        <v/>
      </c>
      <c r="B4230" s="7" t="str">
        <f>IF('Payments Export'!A4234="","",'Payments Export'!B4234)</f>
        <v/>
      </c>
      <c r="C4230" s="7" t="str">
        <f>IF(IFERROR(VALUE('Payments Export'!H4234),'Payments Export'!H4234)&lt;&gt;0,IFERROR(VALUE('Payments Export'!H4234),'Payments Export'!H4234),"")</f>
        <v/>
      </c>
      <c r="D4230" s="7" t="str">
        <f>IF('Payments Export'!I4234="","",'Payments Export'!I4234)</f>
        <v/>
      </c>
      <c r="E4230" s="7" t="str">
        <f t="shared" si="132"/>
        <v/>
      </c>
      <c r="F4230" s="7" t="str">
        <f>IF('Payments Export'!A4234="","",'Payments Export'!N4234)</f>
        <v/>
      </c>
      <c r="G4230" s="7" t="str">
        <f>IF('Payments Export'!A4234="","",'Payments Export'!O4234)</f>
        <v/>
      </c>
      <c r="H4230" s="7" t="str">
        <f>IF('Payments Export'!B4234="","",G4230-F4230)</f>
        <v/>
      </c>
      <c r="I4230" s="3" t="str">
        <f>IF(C4230&lt;&gt;"",_xlfn.XLOOKUP(IFERROR(VALUE(C4230),C4230),'Items database'!A:A,'Items database'!B:B),(_xlfn.XLOOKUP(LEFT(E4230,3),Services,Services,"")))</f>
        <v/>
      </c>
      <c r="J4230" s="3" t="str">
        <f t="shared" si="133"/>
        <v/>
      </c>
    </row>
    <row r="4231" spans="1:10" x14ac:dyDescent="0.35">
      <c r="A4231" s="7" t="str">
        <f>IF('Payments Export'!A4235="","",'Payments Export'!A4235)</f>
        <v/>
      </c>
      <c r="B4231" s="7" t="str">
        <f>IF('Payments Export'!A4235="","",'Payments Export'!B4235)</f>
        <v/>
      </c>
      <c r="C4231" s="7" t="str">
        <f>IF(IFERROR(VALUE('Payments Export'!H4235),'Payments Export'!H4235)&lt;&gt;0,IFERROR(VALUE('Payments Export'!H4235),'Payments Export'!H4235),"")</f>
        <v/>
      </c>
      <c r="D4231" s="7" t="str">
        <f>IF('Payments Export'!I4235="","",'Payments Export'!I4235)</f>
        <v/>
      </c>
      <c r="E4231" s="7" t="str">
        <f t="shared" si="132"/>
        <v/>
      </c>
      <c r="F4231" s="7" t="str">
        <f>IF('Payments Export'!A4235="","",'Payments Export'!N4235)</f>
        <v/>
      </c>
      <c r="G4231" s="7" t="str">
        <f>IF('Payments Export'!A4235="","",'Payments Export'!O4235)</f>
        <v/>
      </c>
      <c r="H4231" s="7" t="str">
        <f>IF('Payments Export'!B4235="","",G4231-F4231)</f>
        <v/>
      </c>
      <c r="I4231" s="3" t="str">
        <f>IF(C4231&lt;&gt;"",_xlfn.XLOOKUP(IFERROR(VALUE(C4231),C4231),'Items database'!A:A,'Items database'!B:B),(_xlfn.XLOOKUP(LEFT(E4231,3),Services,Services,"")))</f>
        <v/>
      </c>
      <c r="J4231" s="3" t="str">
        <f t="shared" si="133"/>
        <v/>
      </c>
    </row>
    <row r="4232" spans="1:10" x14ac:dyDescent="0.35">
      <c r="A4232" s="7" t="str">
        <f>IF('Payments Export'!A4236="","",'Payments Export'!A4236)</f>
        <v/>
      </c>
      <c r="B4232" s="7" t="str">
        <f>IF('Payments Export'!A4236="","",'Payments Export'!B4236)</f>
        <v/>
      </c>
      <c r="C4232" s="7" t="str">
        <f>IF(IFERROR(VALUE('Payments Export'!H4236),'Payments Export'!H4236)&lt;&gt;0,IFERROR(VALUE('Payments Export'!H4236),'Payments Export'!H4236),"")</f>
        <v/>
      </c>
      <c r="D4232" s="7" t="str">
        <f>IF('Payments Export'!I4236="","",'Payments Export'!I4236)</f>
        <v/>
      </c>
      <c r="E4232" s="7" t="str">
        <f t="shared" si="132"/>
        <v/>
      </c>
      <c r="F4232" s="7" t="str">
        <f>IF('Payments Export'!A4236="","",'Payments Export'!N4236)</f>
        <v/>
      </c>
      <c r="G4232" s="7" t="str">
        <f>IF('Payments Export'!A4236="","",'Payments Export'!O4236)</f>
        <v/>
      </c>
      <c r="H4232" s="7" t="str">
        <f>IF('Payments Export'!B4236="","",G4232-F4232)</f>
        <v/>
      </c>
      <c r="I4232" s="3" t="str">
        <f>IF(C4232&lt;&gt;"",_xlfn.XLOOKUP(IFERROR(VALUE(C4232),C4232),'Items database'!A:A,'Items database'!B:B),(_xlfn.XLOOKUP(LEFT(E4232,3),Services,Services,"")))</f>
        <v/>
      </c>
      <c r="J4232" s="3" t="str">
        <f t="shared" si="133"/>
        <v/>
      </c>
    </row>
    <row r="4233" spans="1:10" x14ac:dyDescent="0.35">
      <c r="A4233" s="7" t="str">
        <f>IF('Payments Export'!A4237="","",'Payments Export'!A4237)</f>
        <v/>
      </c>
      <c r="B4233" s="7" t="str">
        <f>IF('Payments Export'!A4237="","",'Payments Export'!B4237)</f>
        <v/>
      </c>
      <c r="C4233" s="7" t="str">
        <f>IF(IFERROR(VALUE('Payments Export'!H4237),'Payments Export'!H4237)&lt;&gt;0,IFERROR(VALUE('Payments Export'!H4237),'Payments Export'!H4237),"")</f>
        <v/>
      </c>
      <c r="D4233" s="7" t="str">
        <f>IF('Payments Export'!I4237="","",'Payments Export'!I4237)</f>
        <v/>
      </c>
      <c r="E4233" s="7" t="str">
        <f t="shared" si="132"/>
        <v/>
      </c>
      <c r="F4233" s="7" t="str">
        <f>IF('Payments Export'!A4237="","",'Payments Export'!N4237)</f>
        <v/>
      </c>
      <c r="G4233" s="7" t="str">
        <f>IF('Payments Export'!A4237="","",'Payments Export'!O4237)</f>
        <v/>
      </c>
      <c r="H4233" s="7" t="str">
        <f>IF('Payments Export'!B4237="","",G4233-F4233)</f>
        <v/>
      </c>
      <c r="I4233" s="3" t="str">
        <f>IF(C4233&lt;&gt;"",_xlfn.XLOOKUP(IFERROR(VALUE(C4233),C4233),'Items database'!A:A,'Items database'!B:B),(_xlfn.XLOOKUP(LEFT(E4233,3),Services,Services,"")))</f>
        <v/>
      </c>
      <c r="J4233" s="3" t="str">
        <f t="shared" si="133"/>
        <v/>
      </c>
    </row>
    <row r="4234" spans="1:10" x14ac:dyDescent="0.35">
      <c r="A4234" s="7" t="str">
        <f>IF('Payments Export'!A4238="","",'Payments Export'!A4238)</f>
        <v/>
      </c>
      <c r="B4234" s="7" t="str">
        <f>IF('Payments Export'!A4238="","",'Payments Export'!B4238)</f>
        <v/>
      </c>
      <c r="C4234" s="7" t="str">
        <f>IF(IFERROR(VALUE('Payments Export'!H4238),'Payments Export'!H4238)&lt;&gt;0,IFERROR(VALUE('Payments Export'!H4238),'Payments Export'!H4238),"")</f>
        <v/>
      </c>
      <c r="D4234" s="7" t="str">
        <f>IF('Payments Export'!I4238="","",'Payments Export'!I4238)</f>
        <v/>
      </c>
      <c r="E4234" s="7" t="str">
        <f t="shared" si="132"/>
        <v/>
      </c>
      <c r="F4234" s="7" t="str">
        <f>IF('Payments Export'!A4238="","",'Payments Export'!N4238)</f>
        <v/>
      </c>
      <c r="G4234" s="7" t="str">
        <f>IF('Payments Export'!A4238="","",'Payments Export'!O4238)</f>
        <v/>
      </c>
      <c r="H4234" s="7" t="str">
        <f>IF('Payments Export'!B4238="","",G4234-F4234)</f>
        <v/>
      </c>
      <c r="I4234" s="3" t="str">
        <f>IF(C4234&lt;&gt;"",_xlfn.XLOOKUP(IFERROR(VALUE(C4234),C4234),'Items database'!A:A,'Items database'!B:B),(_xlfn.XLOOKUP(LEFT(E4234,3),Services,Services,"")))</f>
        <v/>
      </c>
      <c r="J4234" s="3" t="str">
        <f t="shared" si="133"/>
        <v/>
      </c>
    </row>
    <row r="4235" spans="1:10" x14ac:dyDescent="0.35">
      <c r="A4235" s="7" t="str">
        <f>IF('Payments Export'!A4239="","",'Payments Export'!A4239)</f>
        <v/>
      </c>
      <c r="B4235" s="7" t="str">
        <f>IF('Payments Export'!A4239="","",'Payments Export'!B4239)</f>
        <v/>
      </c>
      <c r="C4235" s="7" t="str">
        <f>IF(IFERROR(VALUE('Payments Export'!H4239),'Payments Export'!H4239)&lt;&gt;0,IFERROR(VALUE('Payments Export'!H4239),'Payments Export'!H4239),"")</f>
        <v/>
      </c>
      <c r="D4235" s="7" t="str">
        <f>IF('Payments Export'!I4239="","",'Payments Export'!I4239)</f>
        <v/>
      </c>
      <c r="E4235" s="7" t="str">
        <f t="shared" si="132"/>
        <v/>
      </c>
      <c r="F4235" s="7" t="str">
        <f>IF('Payments Export'!A4239="","",'Payments Export'!N4239)</f>
        <v/>
      </c>
      <c r="G4235" s="7" t="str">
        <f>IF('Payments Export'!A4239="","",'Payments Export'!O4239)</f>
        <v/>
      </c>
      <c r="H4235" s="7" t="str">
        <f>IF('Payments Export'!B4239="","",G4235-F4235)</f>
        <v/>
      </c>
      <c r="I4235" s="3" t="str">
        <f>IF(C4235&lt;&gt;"",_xlfn.XLOOKUP(IFERROR(VALUE(C4235),C4235),'Items database'!A:A,'Items database'!B:B),(_xlfn.XLOOKUP(LEFT(E4235,3),Services,Services,"")))</f>
        <v/>
      </c>
      <c r="J4235" s="3" t="str">
        <f t="shared" si="133"/>
        <v/>
      </c>
    </row>
    <row r="4236" spans="1:10" x14ac:dyDescent="0.35">
      <c r="A4236" s="7" t="str">
        <f>IF('Payments Export'!A4240="","",'Payments Export'!A4240)</f>
        <v/>
      </c>
      <c r="B4236" s="7" t="str">
        <f>IF('Payments Export'!A4240="","",'Payments Export'!B4240)</f>
        <v/>
      </c>
      <c r="C4236" s="7" t="str">
        <f>IF(IFERROR(VALUE('Payments Export'!H4240),'Payments Export'!H4240)&lt;&gt;0,IFERROR(VALUE('Payments Export'!H4240),'Payments Export'!H4240),"")</f>
        <v/>
      </c>
      <c r="D4236" s="7" t="str">
        <f>IF('Payments Export'!I4240="","",'Payments Export'!I4240)</f>
        <v/>
      </c>
      <c r="E4236" s="7" t="str">
        <f t="shared" si="132"/>
        <v/>
      </c>
      <c r="F4236" s="7" t="str">
        <f>IF('Payments Export'!A4240="","",'Payments Export'!N4240)</f>
        <v/>
      </c>
      <c r="G4236" s="7" t="str">
        <f>IF('Payments Export'!A4240="","",'Payments Export'!O4240)</f>
        <v/>
      </c>
      <c r="H4236" s="7" t="str">
        <f>IF('Payments Export'!B4240="","",G4236-F4236)</f>
        <v/>
      </c>
      <c r="I4236" s="3" t="str">
        <f>IF(C4236&lt;&gt;"",_xlfn.XLOOKUP(IFERROR(VALUE(C4236),C4236),'Items database'!A:A,'Items database'!B:B),(_xlfn.XLOOKUP(LEFT(E4236,3),Services,Services,"")))</f>
        <v/>
      </c>
      <c r="J4236" s="3" t="str">
        <f t="shared" si="133"/>
        <v/>
      </c>
    </row>
    <row r="4237" spans="1:10" x14ac:dyDescent="0.35">
      <c r="A4237" s="7" t="str">
        <f>IF('Payments Export'!A4241="","",'Payments Export'!A4241)</f>
        <v/>
      </c>
      <c r="B4237" s="7" t="str">
        <f>IF('Payments Export'!A4241="","",'Payments Export'!B4241)</f>
        <v/>
      </c>
      <c r="C4237" s="7" t="str">
        <f>IF(IFERROR(VALUE('Payments Export'!H4241),'Payments Export'!H4241)&lt;&gt;0,IFERROR(VALUE('Payments Export'!H4241),'Payments Export'!H4241),"")</f>
        <v/>
      </c>
      <c r="D4237" s="7" t="str">
        <f>IF('Payments Export'!I4241="","",'Payments Export'!I4241)</f>
        <v/>
      </c>
      <c r="E4237" s="7" t="str">
        <f t="shared" si="132"/>
        <v/>
      </c>
      <c r="F4237" s="7" t="str">
        <f>IF('Payments Export'!A4241="","",'Payments Export'!N4241)</f>
        <v/>
      </c>
      <c r="G4237" s="7" t="str">
        <f>IF('Payments Export'!A4241="","",'Payments Export'!O4241)</f>
        <v/>
      </c>
      <c r="H4237" s="7" t="str">
        <f>IF('Payments Export'!B4241="","",G4237-F4237)</f>
        <v/>
      </c>
      <c r="I4237" s="3" t="str">
        <f>IF(C4237&lt;&gt;"",_xlfn.XLOOKUP(IFERROR(VALUE(C4237),C4237),'Items database'!A:A,'Items database'!B:B),(_xlfn.XLOOKUP(LEFT(E4237,3),Services,Services,"")))</f>
        <v/>
      </c>
      <c r="J4237" s="3" t="str">
        <f t="shared" si="133"/>
        <v/>
      </c>
    </row>
    <row r="4238" spans="1:10" x14ac:dyDescent="0.35">
      <c r="A4238" s="7" t="str">
        <f>IF('Payments Export'!A4242="","",'Payments Export'!A4242)</f>
        <v/>
      </c>
      <c r="B4238" s="7" t="str">
        <f>IF('Payments Export'!A4242="","",'Payments Export'!B4242)</f>
        <v/>
      </c>
      <c r="C4238" s="7" t="str">
        <f>IF(IFERROR(VALUE('Payments Export'!H4242),'Payments Export'!H4242)&lt;&gt;0,IFERROR(VALUE('Payments Export'!H4242),'Payments Export'!H4242),"")</f>
        <v/>
      </c>
      <c r="D4238" s="7" t="str">
        <f>IF('Payments Export'!I4242="","",'Payments Export'!I4242)</f>
        <v/>
      </c>
      <c r="E4238" s="7" t="str">
        <f t="shared" si="132"/>
        <v/>
      </c>
      <c r="F4238" s="7" t="str">
        <f>IF('Payments Export'!A4242="","",'Payments Export'!N4242)</f>
        <v/>
      </c>
      <c r="G4238" s="7" t="str">
        <f>IF('Payments Export'!A4242="","",'Payments Export'!O4242)</f>
        <v/>
      </c>
      <c r="H4238" s="7" t="str">
        <f>IF('Payments Export'!B4242="","",G4238-F4238)</f>
        <v/>
      </c>
      <c r="I4238" s="3" t="str">
        <f>IF(C4238&lt;&gt;"",_xlfn.XLOOKUP(IFERROR(VALUE(C4238),C4238),'Items database'!A:A,'Items database'!B:B),(_xlfn.XLOOKUP(LEFT(E4238,3),Services,Services,"")))</f>
        <v/>
      </c>
      <c r="J4238" s="3" t="str">
        <f t="shared" si="133"/>
        <v/>
      </c>
    </row>
    <row r="4239" spans="1:10" x14ac:dyDescent="0.35">
      <c r="A4239" s="7" t="str">
        <f>IF('Payments Export'!A4243="","",'Payments Export'!A4243)</f>
        <v/>
      </c>
      <c r="B4239" s="7" t="str">
        <f>IF('Payments Export'!A4243="","",'Payments Export'!B4243)</f>
        <v/>
      </c>
      <c r="C4239" s="7" t="str">
        <f>IF(IFERROR(VALUE('Payments Export'!H4243),'Payments Export'!H4243)&lt;&gt;0,IFERROR(VALUE('Payments Export'!H4243),'Payments Export'!H4243),"")</f>
        <v/>
      </c>
      <c r="D4239" s="7" t="str">
        <f>IF('Payments Export'!I4243="","",'Payments Export'!I4243)</f>
        <v/>
      </c>
      <c r="E4239" s="7" t="str">
        <f t="shared" si="132"/>
        <v/>
      </c>
      <c r="F4239" s="7" t="str">
        <f>IF('Payments Export'!A4243="","",'Payments Export'!N4243)</f>
        <v/>
      </c>
      <c r="G4239" s="7" t="str">
        <f>IF('Payments Export'!A4243="","",'Payments Export'!O4243)</f>
        <v/>
      </c>
      <c r="H4239" s="7" t="str">
        <f>IF('Payments Export'!B4243="","",G4239-F4239)</f>
        <v/>
      </c>
      <c r="I4239" s="3" t="str">
        <f>IF(C4239&lt;&gt;"",_xlfn.XLOOKUP(IFERROR(VALUE(C4239),C4239),'Items database'!A:A,'Items database'!B:B),(_xlfn.XLOOKUP(LEFT(E4239,3),Services,Services,"")))</f>
        <v/>
      </c>
      <c r="J4239" s="3" t="str">
        <f t="shared" si="133"/>
        <v/>
      </c>
    </row>
    <row r="4240" spans="1:10" x14ac:dyDescent="0.35">
      <c r="A4240" s="7" t="str">
        <f>IF('Payments Export'!A4244="","",'Payments Export'!A4244)</f>
        <v/>
      </c>
      <c r="B4240" s="7" t="str">
        <f>IF('Payments Export'!A4244="","",'Payments Export'!B4244)</f>
        <v/>
      </c>
      <c r="C4240" s="7" t="str">
        <f>IF(IFERROR(VALUE('Payments Export'!H4244),'Payments Export'!H4244)&lt;&gt;0,IFERROR(VALUE('Payments Export'!H4244),'Payments Export'!H4244),"")</f>
        <v/>
      </c>
      <c r="D4240" s="7" t="str">
        <f>IF('Payments Export'!I4244="","",'Payments Export'!I4244)</f>
        <v/>
      </c>
      <c r="E4240" s="7" t="str">
        <f t="shared" si="132"/>
        <v/>
      </c>
      <c r="F4240" s="7" t="str">
        <f>IF('Payments Export'!A4244="","",'Payments Export'!N4244)</f>
        <v/>
      </c>
      <c r="G4240" s="7" t="str">
        <f>IF('Payments Export'!A4244="","",'Payments Export'!O4244)</f>
        <v/>
      </c>
      <c r="H4240" s="7" t="str">
        <f>IF('Payments Export'!B4244="","",G4240-F4240)</f>
        <v/>
      </c>
      <c r="I4240" s="3" t="str">
        <f>IF(C4240&lt;&gt;"",_xlfn.XLOOKUP(IFERROR(VALUE(C4240),C4240),'Items database'!A:A,'Items database'!B:B),(_xlfn.XLOOKUP(LEFT(E4240,3),Services,Services,"")))</f>
        <v/>
      </c>
      <c r="J4240" s="3" t="str">
        <f t="shared" si="133"/>
        <v/>
      </c>
    </row>
    <row r="4241" spans="1:10" x14ac:dyDescent="0.35">
      <c r="A4241" s="7" t="str">
        <f>IF('Payments Export'!A4245="","",'Payments Export'!A4245)</f>
        <v/>
      </c>
      <c r="B4241" s="7" t="str">
        <f>IF('Payments Export'!A4245="","",'Payments Export'!B4245)</f>
        <v/>
      </c>
      <c r="C4241" s="7" t="str">
        <f>IF(IFERROR(VALUE('Payments Export'!H4245),'Payments Export'!H4245)&lt;&gt;0,IFERROR(VALUE('Payments Export'!H4245),'Payments Export'!H4245),"")</f>
        <v/>
      </c>
      <c r="D4241" s="7" t="str">
        <f>IF('Payments Export'!I4245="","",'Payments Export'!I4245)</f>
        <v/>
      </c>
      <c r="E4241" s="7" t="str">
        <f t="shared" si="132"/>
        <v/>
      </c>
      <c r="F4241" s="7" t="str">
        <f>IF('Payments Export'!A4245="","",'Payments Export'!N4245)</f>
        <v/>
      </c>
      <c r="G4241" s="7" t="str">
        <f>IF('Payments Export'!A4245="","",'Payments Export'!O4245)</f>
        <v/>
      </c>
      <c r="H4241" s="7" t="str">
        <f>IF('Payments Export'!B4245="","",G4241-F4241)</f>
        <v/>
      </c>
      <c r="I4241" s="3" t="str">
        <f>IF(C4241&lt;&gt;"",_xlfn.XLOOKUP(IFERROR(VALUE(C4241),C4241),'Items database'!A:A,'Items database'!B:B),(_xlfn.XLOOKUP(LEFT(E4241,3),Services,Services,"")))</f>
        <v/>
      </c>
      <c r="J4241" s="3" t="str">
        <f t="shared" si="133"/>
        <v/>
      </c>
    </row>
    <row r="4242" spans="1:10" x14ac:dyDescent="0.35">
      <c r="A4242" s="7" t="str">
        <f>IF('Payments Export'!A4246="","",'Payments Export'!A4246)</f>
        <v/>
      </c>
      <c r="B4242" s="7" t="str">
        <f>IF('Payments Export'!A4246="","",'Payments Export'!B4246)</f>
        <v/>
      </c>
      <c r="C4242" s="7" t="str">
        <f>IF(IFERROR(VALUE('Payments Export'!H4246),'Payments Export'!H4246)&lt;&gt;0,IFERROR(VALUE('Payments Export'!H4246),'Payments Export'!H4246),"")</f>
        <v/>
      </c>
      <c r="D4242" s="7" t="str">
        <f>IF('Payments Export'!I4246="","",'Payments Export'!I4246)</f>
        <v/>
      </c>
      <c r="E4242" s="7" t="str">
        <f t="shared" si="132"/>
        <v/>
      </c>
      <c r="F4242" s="7" t="str">
        <f>IF('Payments Export'!A4246="","",'Payments Export'!N4246)</f>
        <v/>
      </c>
      <c r="G4242" s="7" t="str">
        <f>IF('Payments Export'!A4246="","",'Payments Export'!O4246)</f>
        <v/>
      </c>
      <c r="H4242" s="7" t="str">
        <f>IF('Payments Export'!B4246="","",G4242-F4242)</f>
        <v/>
      </c>
      <c r="I4242" s="3" t="str">
        <f>IF(C4242&lt;&gt;"",_xlfn.XLOOKUP(IFERROR(VALUE(C4242),C4242),'Items database'!A:A,'Items database'!B:B),(_xlfn.XLOOKUP(LEFT(E4242,3),Services,Services,"")))</f>
        <v/>
      </c>
      <c r="J4242" s="3" t="str">
        <f t="shared" si="133"/>
        <v/>
      </c>
    </row>
    <row r="4243" spans="1:10" x14ac:dyDescent="0.35">
      <c r="A4243" s="7" t="str">
        <f>IF('Payments Export'!A4247="","",'Payments Export'!A4247)</f>
        <v/>
      </c>
      <c r="B4243" s="7" t="str">
        <f>IF('Payments Export'!A4247="","",'Payments Export'!B4247)</f>
        <v/>
      </c>
      <c r="C4243" s="7" t="str">
        <f>IF(IFERROR(VALUE('Payments Export'!H4247),'Payments Export'!H4247)&lt;&gt;0,IFERROR(VALUE('Payments Export'!H4247),'Payments Export'!H4247),"")</f>
        <v/>
      </c>
      <c r="D4243" s="7" t="str">
        <f>IF('Payments Export'!I4247="","",'Payments Export'!I4247)</f>
        <v/>
      </c>
      <c r="E4243" s="7" t="str">
        <f t="shared" si="132"/>
        <v/>
      </c>
      <c r="F4243" s="7" t="str">
        <f>IF('Payments Export'!A4247="","",'Payments Export'!N4247)</f>
        <v/>
      </c>
      <c r="G4243" s="7" t="str">
        <f>IF('Payments Export'!A4247="","",'Payments Export'!O4247)</f>
        <v/>
      </c>
      <c r="H4243" s="7" t="str">
        <f>IF('Payments Export'!B4247="","",G4243-F4243)</f>
        <v/>
      </c>
      <c r="I4243" s="3" t="str">
        <f>IF(C4243&lt;&gt;"",_xlfn.XLOOKUP(IFERROR(VALUE(C4243),C4243),'Items database'!A:A,'Items database'!B:B),(_xlfn.XLOOKUP(LEFT(E4243,3),Services,Services,"")))</f>
        <v/>
      </c>
      <c r="J4243" s="3" t="str">
        <f t="shared" si="133"/>
        <v/>
      </c>
    </row>
    <row r="4244" spans="1:10" x14ac:dyDescent="0.35">
      <c r="A4244" s="7" t="str">
        <f>IF('Payments Export'!A4248="","",'Payments Export'!A4248)</f>
        <v/>
      </c>
      <c r="B4244" s="7" t="str">
        <f>IF('Payments Export'!A4248="","",'Payments Export'!B4248)</f>
        <v/>
      </c>
      <c r="C4244" s="7" t="str">
        <f>IF(IFERROR(VALUE('Payments Export'!H4248),'Payments Export'!H4248)&lt;&gt;0,IFERROR(VALUE('Payments Export'!H4248),'Payments Export'!H4248),"")</f>
        <v/>
      </c>
      <c r="D4244" s="7" t="str">
        <f>IF('Payments Export'!I4248="","",'Payments Export'!I4248)</f>
        <v/>
      </c>
      <c r="E4244" s="7" t="str">
        <f t="shared" si="132"/>
        <v/>
      </c>
      <c r="F4244" s="7" t="str">
        <f>IF('Payments Export'!A4248="","",'Payments Export'!N4248)</f>
        <v/>
      </c>
      <c r="G4244" s="7" t="str">
        <f>IF('Payments Export'!A4248="","",'Payments Export'!O4248)</f>
        <v/>
      </c>
      <c r="H4244" s="7" t="str">
        <f>IF('Payments Export'!B4248="","",G4244-F4244)</f>
        <v/>
      </c>
      <c r="I4244" s="3" t="str">
        <f>IF(C4244&lt;&gt;"",_xlfn.XLOOKUP(IFERROR(VALUE(C4244),C4244),'Items database'!A:A,'Items database'!B:B),(_xlfn.XLOOKUP(LEFT(E4244,3),Services,Services,"")))</f>
        <v/>
      </c>
      <c r="J4244" s="3" t="str">
        <f t="shared" si="133"/>
        <v/>
      </c>
    </row>
    <row r="4245" spans="1:10" x14ac:dyDescent="0.35">
      <c r="A4245" s="7" t="str">
        <f>IF('Payments Export'!A4249="","",'Payments Export'!A4249)</f>
        <v/>
      </c>
      <c r="B4245" s="7" t="str">
        <f>IF('Payments Export'!A4249="","",'Payments Export'!B4249)</f>
        <v/>
      </c>
      <c r="C4245" s="7" t="str">
        <f>IF(IFERROR(VALUE('Payments Export'!H4249),'Payments Export'!H4249)&lt;&gt;0,IFERROR(VALUE('Payments Export'!H4249),'Payments Export'!H4249),"")</f>
        <v/>
      </c>
      <c r="D4245" s="7" t="str">
        <f>IF('Payments Export'!I4249="","",'Payments Export'!I4249)</f>
        <v/>
      </c>
      <c r="E4245" s="7" t="str">
        <f t="shared" si="132"/>
        <v/>
      </c>
      <c r="F4245" s="7" t="str">
        <f>IF('Payments Export'!A4249="","",'Payments Export'!N4249)</f>
        <v/>
      </c>
      <c r="G4245" s="7" t="str">
        <f>IF('Payments Export'!A4249="","",'Payments Export'!O4249)</f>
        <v/>
      </c>
      <c r="H4245" s="7" t="str">
        <f>IF('Payments Export'!B4249="","",G4245-F4245)</f>
        <v/>
      </c>
      <c r="I4245" s="3" t="str">
        <f>IF(C4245&lt;&gt;"",_xlfn.XLOOKUP(IFERROR(VALUE(C4245),C4245),'Items database'!A:A,'Items database'!B:B),(_xlfn.XLOOKUP(LEFT(E4245,3),Services,Services,"")))</f>
        <v/>
      </c>
      <c r="J4245" s="3" t="str">
        <f t="shared" si="133"/>
        <v/>
      </c>
    </row>
    <row r="4246" spans="1:10" x14ac:dyDescent="0.35">
      <c r="A4246" s="7" t="str">
        <f>IF('Payments Export'!A4250="","",'Payments Export'!A4250)</f>
        <v/>
      </c>
      <c r="B4246" s="7" t="str">
        <f>IF('Payments Export'!A4250="","",'Payments Export'!B4250)</f>
        <v/>
      </c>
      <c r="C4246" s="7" t="str">
        <f>IF(IFERROR(VALUE('Payments Export'!H4250),'Payments Export'!H4250)&lt;&gt;0,IFERROR(VALUE('Payments Export'!H4250),'Payments Export'!H4250),"")</f>
        <v/>
      </c>
      <c r="D4246" s="7" t="str">
        <f>IF('Payments Export'!I4250="","",'Payments Export'!I4250)</f>
        <v/>
      </c>
      <c r="E4246" s="7" t="str">
        <f t="shared" si="132"/>
        <v/>
      </c>
      <c r="F4246" s="7" t="str">
        <f>IF('Payments Export'!A4250="","",'Payments Export'!N4250)</f>
        <v/>
      </c>
      <c r="G4246" s="7" t="str">
        <f>IF('Payments Export'!A4250="","",'Payments Export'!O4250)</f>
        <v/>
      </c>
      <c r="H4246" s="7" t="str">
        <f>IF('Payments Export'!B4250="","",G4246-F4246)</f>
        <v/>
      </c>
      <c r="I4246" s="3" t="str">
        <f>IF(C4246&lt;&gt;"",_xlfn.XLOOKUP(IFERROR(VALUE(C4246),C4246),'Items database'!A:A,'Items database'!B:B),(_xlfn.XLOOKUP(LEFT(E4246,3),Services,Services,"")))</f>
        <v/>
      </c>
      <c r="J4246" s="3" t="str">
        <f t="shared" si="133"/>
        <v/>
      </c>
    </row>
    <row r="4247" spans="1:10" x14ac:dyDescent="0.35">
      <c r="A4247" s="7" t="str">
        <f>IF('Payments Export'!A4251="","",'Payments Export'!A4251)</f>
        <v/>
      </c>
      <c r="B4247" s="7" t="str">
        <f>IF('Payments Export'!A4251="","",'Payments Export'!B4251)</f>
        <v/>
      </c>
      <c r="C4247" s="7" t="str">
        <f>IF(IFERROR(VALUE('Payments Export'!H4251),'Payments Export'!H4251)&lt;&gt;0,IFERROR(VALUE('Payments Export'!H4251),'Payments Export'!H4251),"")</f>
        <v/>
      </c>
      <c r="D4247" s="7" t="str">
        <f>IF('Payments Export'!I4251="","",'Payments Export'!I4251)</f>
        <v/>
      </c>
      <c r="E4247" s="7" t="str">
        <f t="shared" si="132"/>
        <v/>
      </c>
      <c r="F4247" s="7" t="str">
        <f>IF('Payments Export'!A4251="","",'Payments Export'!N4251)</f>
        <v/>
      </c>
      <c r="G4247" s="7" t="str">
        <f>IF('Payments Export'!A4251="","",'Payments Export'!O4251)</f>
        <v/>
      </c>
      <c r="H4247" s="7" t="str">
        <f>IF('Payments Export'!B4251="","",G4247-F4247)</f>
        <v/>
      </c>
      <c r="I4247" s="3" t="str">
        <f>IF(C4247&lt;&gt;"",_xlfn.XLOOKUP(IFERROR(VALUE(C4247),C4247),'Items database'!A:A,'Items database'!B:B),(_xlfn.XLOOKUP(LEFT(E4247,3),Services,Services,"")))</f>
        <v/>
      </c>
      <c r="J4247" s="3" t="str">
        <f t="shared" si="133"/>
        <v/>
      </c>
    </row>
    <row r="4248" spans="1:10" x14ac:dyDescent="0.35">
      <c r="A4248" s="7" t="str">
        <f>IF('Payments Export'!A4252="","",'Payments Export'!A4252)</f>
        <v/>
      </c>
      <c r="B4248" s="7" t="str">
        <f>IF('Payments Export'!A4252="","",'Payments Export'!B4252)</f>
        <v/>
      </c>
      <c r="C4248" s="7" t="str">
        <f>IF(IFERROR(VALUE('Payments Export'!H4252),'Payments Export'!H4252)&lt;&gt;0,IFERROR(VALUE('Payments Export'!H4252),'Payments Export'!H4252),"")</f>
        <v/>
      </c>
      <c r="D4248" s="7" t="str">
        <f>IF('Payments Export'!I4252="","",'Payments Export'!I4252)</f>
        <v/>
      </c>
      <c r="E4248" s="7" t="str">
        <f t="shared" si="132"/>
        <v/>
      </c>
      <c r="F4248" s="7" t="str">
        <f>IF('Payments Export'!A4252="","",'Payments Export'!N4252)</f>
        <v/>
      </c>
      <c r="G4248" s="7" t="str">
        <f>IF('Payments Export'!A4252="","",'Payments Export'!O4252)</f>
        <v/>
      </c>
      <c r="H4248" s="7" t="str">
        <f>IF('Payments Export'!B4252="","",G4248-F4248)</f>
        <v/>
      </c>
      <c r="I4248" s="3" t="str">
        <f>IF(C4248&lt;&gt;"",_xlfn.XLOOKUP(IFERROR(VALUE(C4248),C4248),'Items database'!A:A,'Items database'!B:B),(_xlfn.XLOOKUP(LEFT(E4248,3),Services,Services,"")))</f>
        <v/>
      </c>
      <c r="J4248" s="3" t="str">
        <f t="shared" si="133"/>
        <v/>
      </c>
    </row>
    <row r="4249" spans="1:10" x14ac:dyDescent="0.35">
      <c r="A4249" s="7" t="str">
        <f>IF('Payments Export'!A4253="","",'Payments Export'!A4253)</f>
        <v/>
      </c>
      <c r="B4249" s="7" t="str">
        <f>IF('Payments Export'!A4253="","",'Payments Export'!B4253)</f>
        <v/>
      </c>
      <c r="C4249" s="7" t="str">
        <f>IF(IFERROR(VALUE('Payments Export'!H4253),'Payments Export'!H4253)&lt;&gt;0,IFERROR(VALUE('Payments Export'!H4253),'Payments Export'!H4253),"")</f>
        <v/>
      </c>
      <c r="D4249" s="7" t="str">
        <f>IF('Payments Export'!I4253="","",'Payments Export'!I4253)</f>
        <v/>
      </c>
      <c r="E4249" s="7" t="str">
        <f t="shared" si="132"/>
        <v/>
      </c>
      <c r="F4249" s="7" t="str">
        <f>IF('Payments Export'!A4253="","",'Payments Export'!N4253)</f>
        <v/>
      </c>
      <c r="G4249" s="7" t="str">
        <f>IF('Payments Export'!A4253="","",'Payments Export'!O4253)</f>
        <v/>
      </c>
      <c r="H4249" s="7" t="str">
        <f>IF('Payments Export'!B4253="","",G4249-F4249)</f>
        <v/>
      </c>
      <c r="I4249" s="3" t="str">
        <f>IF(C4249&lt;&gt;"",_xlfn.XLOOKUP(IFERROR(VALUE(C4249),C4249),'Items database'!A:A,'Items database'!B:B),(_xlfn.XLOOKUP(LEFT(E4249,3),Services,Services,"")))</f>
        <v/>
      </c>
      <c r="J4249" s="3" t="str">
        <f t="shared" si="133"/>
        <v/>
      </c>
    </row>
    <row r="4250" spans="1:10" x14ac:dyDescent="0.35">
      <c r="A4250" s="7" t="str">
        <f>IF('Payments Export'!A4254="","",'Payments Export'!A4254)</f>
        <v/>
      </c>
      <c r="B4250" s="7" t="str">
        <f>IF('Payments Export'!A4254="","",'Payments Export'!B4254)</f>
        <v/>
      </c>
      <c r="C4250" s="7" t="str">
        <f>IF(IFERROR(VALUE('Payments Export'!H4254),'Payments Export'!H4254)&lt;&gt;0,IFERROR(VALUE('Payments Export'!H4254),'Payments Export'!H4254),"")</f>
        <v/>
      </c>
      <c r="D4250" s="7" t="str">
        <f>IF('Payments Export'!I4254="","",'Payments Export'!I4254)</f>
        <v/>
      </c>
      <c r="E4250" s="7" t="str">
        <f t="shared" si="132"/>
        <v/>
      </c>
      <c r="F4250" s="7" t="str">
        <f>IF('Payments Export'!A4254="","",'Payments Export'!N4254)</f>
        <v/>
      </c>
      <c r="G4250" s="7" t="str">
        <f>IF('Payments Export'!A4254="","",'Payments Export'!O4254)</f>
        <v/>
      </c>
      <c r="H4250" s="7" t="str">
        <f>IF('Payments Export'!B4254="","",G4250-F4250)</f>
        <v/>
      </c>
      <c r="I4250" s="3" t="str">
        <f>IF(C4250&lt;&gt;"",_xlfn.XLOOKUP(IFERROR(VALUE(C4250),C4250),'Items database'!A:A,'Items database'!B:B),(_xlfn.XLOOKUP(LEFT(E4250,3),Services,Services,"")))</f>
        <v/>
      </c>
      <c r="J4250" s="3" t="str">
        <f t="shared" si="133"/>
        <v/>
      </c>
    </row>
    <row r="4251" spans="1:10" x14ac:dyDescent="0.35">
      <c r="A4251" s="7" t="str">
        <f>IF('Payments Export'!A4255="","",'Payments Export'!A4255)</f>
        <v/>
      </c>
      <c r="B4251" s="7" t="str">
        <f>IF('Payments Export'!A4255="","",'Payments Export'!B4255)</f>
        <v/>
      </c>
      <c r="C4251" s="7" t="str">
        <f>IF(IFERROR(VALUE('Payments Export'!H4255),'Payments Export'!H4255)&lt;&gt;0,IFERROR(VALUE('Payments Export'!H4255),'Payments Export'!H4255),"")</f>
        <v/>
      </c>
      <c r="D4251" s="7" t="str">
        <f>IF('Payments Export'!I4255="","",'Payments Export'!I4255)</f>
        <v/>
      </c>
      <c r="E4251" s="7" t="str">
        <f t="shared" si="132"/>
        <v/>
      </c>
      <c r="F4251" s="7" t="str">
        <f>IF('Payments Export'!A4255="","",'Payments Export'!N4255)</f>
        <v/>
      </c>
      <c r="G4251" s="7" t="str">
        <f>IF('Payments Export'!A4255="","",'Payments Export'!O4255)</f>
        <v/>
      </c>
      <c r="H4251" s="7" t="str">
        <f>IF('Payments Export'!B4255="","",G4251-F4251)</f>
        <v/>
      </c>
      <c r="I4251" s="3" t="str">
        <f>IF(C4251&lt;&gt;"",_xlfn.XLOOKUP(IFERROR(VALUE(C4251),C4251),'Items database'!A:A,'Items database'!B:B),(_xlfn.XLOOKUP(LEFT(E4251,3),Services,Services,"")))</f>
        <v/>
      </c>
      <c r="J4251" s="3" t="str">
        <f t="shared" si="133"/>
        <v/>
      </c>
    </row>
    <row r="4252" spans="1:10" x14ac:dyDescent="0.35">
      <c r="A4252" s="7" t="str">
        <f>IF('Payments Export'!A4256="","",'Payments Export'!A4256)</f>
        <v/>
      </c>
      <c r="B4252" s="7" t="str">
        <f>IF('Payments Export'!A4256="","",'Payments Export'!B4256)</f>
        <v/>
      </c>
      <c r="C4252" s="7" t="str">
        <f>IF(IFERROR(VALUE('Payments Export'!H4256),'Payments Export'!H4256)&lt;&gt;0,IFERROR(VALUE('Payments Export'!H4256),'Payments Export'!H4256),"")</f>
        <v/>
      </c>
      <c r="D4252" s="7" t="str">
        <f>IF('Payments Export'!I4256="","",'Payments Export'!I4256)</f>
        <v/>
      </c>
      <c r="E4252" s="7" t="str">
        <f t="shared" si="132"/>
        <v/>
      </c>
      <c r="F4252" s="7" t="str">
        <f>IF('Payments Export'!A4256="","",'Payments Export'!N4256)</f>
        <v/>
      </c>
      <c r="G4252" s="7" t="str">
        <f>IF('Payments Export'!A4256="","",'Payments Export'!O4256)</f>
        <v/>
      </c>
      <c r="H4252" s="7" t="str">
        <f>IF('Payments Export'!B4256="","",G4252-F4252)</f>
        <v/>
      </c>
      <c r="I4252" s="3" t="str">
        <f>IF(C4252&lt;&gt;"",_xlfn.XLOOKUP(IFERROR(VALUE(C4252),C4252),'Items database'!A:A,'Items database'!B:B),(_xlfn.XLOOKUP(LEFT(E4252,3),Services,Services,"")))</f>
        <v/>
      </c>
      <c r="J4252" s="3" t="str">
        <f t="shared" si="133"/>
        <v/>
      </c>
    </row>
    <row r="4253" spans="1:10" x14ac:dyDescent="0.35">
      <c r="A4253" s="7" t="str">
        <f>IF('Payments Export'!A4257="","",'Payments Export'!A4257)</f>
        <v/>
      </c>
      <c r="B4253" s="7" t="str">
        <f>IF('Payments Export'!A4257="","",'Payments Export'!B4257)</f>
        <v/>
      </c>
      <c r="C4253" s="7" t="str">
        <f>IF(IFERROR(VALUE('Payments Export'!H4257),'Payments Export'!H4257)&lt;&gt;0,IFERROR(VALUE('Payments Export'!H4257),'Payments Export'!H4257),"")</f>
        <v/>
      </c>
      <c r="D4253" s="7" t="str">
        <f>IF('Payments Export'!I4257="","",'Payments Export'!I4257)</f>
        <v/>
      </c>
      <c r="E4253" s="7" t="str">
        <f t="shared" si="132"/>
        <v/>
      </c>
      <c r="F4253" s="7" t="str">
        <f>IF('Payments Export'!A4257="","",'Payments Export'!N4257)</f>
        <v/>
      </c>
      <c r="G4253" s="7" t="str">
        <f>IF('Payments Export'!A4257="","",'Payments Export'!O4257)</f>
        <v/>
      </c>
      <c r="H4253" s="7" t="str">
        <f>IF('Payments Export'!B4257="","",G4253-F4253)</f>
        <v/>
      </c>
      <c r="I4253" s="3" t="str">
        <f>IF(C4253&lt;&gt;"",_xlfn.XLOOKUP(IFERROR(VALUE(C4253),C4253),'Items database'!A:A,'Items database'!B:B),(_xlfn.XLOOKUP(LEFT(E4253,3),Services,Services,"")))</f>
        <v/>
      </c>
      <c r="J4253" s="3" t="str">
        <f t="shared" si="133"/>
        <v/>
      </c>
    </row>
    <row r="4254" spans="1:10" x14ac:dyDescent="0.35">
      <c r="A4254" s="7" t="str">
        <f>IF('Payments Export'!A4258="","",'Payments Export'!A4258)</f>
        <v/>
      </c>
      <c r="B4254" s="7" t="str">
        <f>IF('Payments Export'!A4258="","",'Payments Export'!B4258)</f>
        <v/>
      </c>
      <c r="C4254" s="7" t="str">
        <f>IF(IFERROR(VALUE('Payments Export'!H4258),'Payments Export'!H4258)&lt;&gt;0,IFERROR(VALUE('Payments Export'!H4258),'Payments Export'!H4258),"")</f>
        <v/>
      </c>
      <c r="D4254" s="7" t="str">
        <f>IF('Payments Export'!I4258="","",'Payments Export'!I4258)</f>
        <v/>
      </c>
      <c r="E4254" s="7" t="str">
        <f t="shared" si="132"/>
        <v/>
      </c>
      <c r="F4254" s="7" t="str">
        <f>IF('Payments Export'!A4258="","",'Payments Export'!N4258)</f>
        <v/>
      </c>
      <c r="G4254" s="7" t="str">
        <f>IF('Payments Export'!A4258="","",'Payments Export'!O4258)</f>
        <v/>
      </c>
      <c r="H4254" s="7" t="str">
        <f>IF('Payments Export'!B4258="","",G4254-F4254)</f>
        <v/>
      </c>
      <c r="I4254" s="3" t="str">
        <f>IF(C4254&lt;&gt;"",_xlfn.XLOOKUP(IFERROR(VALUE(C4254),C4254),'Items database'!A:A,'Items database'!B:B),(_xlfn.XLOOKUP(LEFT(E4254,3),Services,Services,"")))</f>
        <v/>
      </c>
      <c r="J4254" s="3" t="str">
        <f t="shared" si="133"/>
        <v/>
      </c>
    </row>
    <row r="4255" spans="1:10" x14ac:dyDescent="0.35">
      <c r="A4255" s="7" t="str">
        <f>IF('Payments Export'!A4259="","",'Payments Export'!A4259)</f>
        <v/>
      </c>
      <c r="B4255" s="7" t="str">
        <f>IF('Payments Export'!A4259="","",'Payments Export'!B4259)</f>
        <v/>
      </c>
      <c r="C4255" s="7" t="str">
        <f>IF(IFERROR(VALUE('Payments Export'!H4259),'Payments Export'!H4259)&lt;&gt;0,IFERROR(VALUE('Payments Export'!H4259),'Payments Export'!H4259),"")</f>
        <v/>
      </c>
      <c r="D4255" s="7" t="str">
        <f>IF('Payments Export'!I4259="","",'Payments Export'!I4259)</f>
        <v/>
      </c>
      <c r="E4255" s="7" t="str">
        <f t="shared" si="132"/>
        <v/>
      </c>
      <c r="F4255" s="7" t="str">
        <f>IF('Payments Export'!A4259="","",'Payments Export'!N4259)</f>
        <v/>
      </c>
      <c r="G4255" s="7" t="str">
        <f>IF('Payments Export'!A4259="","",'Payments Export'!O4259)</f>
        <v/>
      </c>
      <c r="H4255" s="7" t="str">
        <f>IF('Payments Export'!B4259="","",G4255-F4255)</f>
        <v/>
      </c>
      <c r="I4255" s="3" t="str">
        <f>IF(C4255&lt;&gt;"",_xlfn.XLOOKUP(IFERROR(VALUE(C4255),C4255),'Items database'!A:A,'Items database'!B:B),(_xlfn.XLOOKUP(LEFT(E4255,3),Services,Services,"")))</f>
        <v/>
      </c>
      <c r="J4255" s="3" t="str">
        <f t="shared" si="133"/>
        <v/>
      </c>
    </row>
    <row r="4256" spans="1:10" x14ac:dyDescent="0.35">
      <c r="A4256" s="7" t="str">
        <f>IF('Payments Export'!A4260="","",'Payments Export'!A4260)</f>
        <v/>
      </c>
      <c r="B4256" s="7" t="str">
        <f>IF('Payments Export'!A4260="","",'Payments Export'!B4260)</f>
        <v/>
      </c>
      <c r="C4256" s="7" t="str">
        <f>IF(IFERROR(VALUE('Payments Export'!H4260),'Payments Export'!H4260)&lt;&gt;0,IFERROR(VALUE('Payments Export'!H4260),'Payments Export'!H4260),"")</f>
        <v/>
      </c>
      <c r="D4256" s="7" t="str">
        <f>IF('Payments Export'!I4260="","",'Payments Export'!I4260)</f>
        <v/>
      </c>
      <c r="E4256" s="7" t="str">
        <f t="shared" si="132"/>
        <v/>
      </c>
      <c r="F4256" s="7" t="str">
        <f>IF('Payments Export'!A4260="","",'Payments Export'!N4260)</f>
        <v/>
      </c>
      <c r="G4256" s="7" t="str">
        <f>IF('Payments Export'!A4260="","",'Payments Export'!O4260)</f>
        <v/>
      </c>
      <c r="H4256" s="7" t="str">
        <f>IF('Payments Export'!B4260="","",G4256-F4256)</f>
        <v/>
      </c>
      <c r="I4256" s="3" t="str">
        <f>IF(C4256&lt;&gt;"",_xlfn.XLOOKUP(IFERROR(VALUE(C4256),C4256),'Items database'!A:A,'Items database'!B:B),(_xlfn.XLOOKUP(LEFT(E4256,3),Services,Services,"")))</f>
        <v/>
      </c>
      <c r="J4256" s="3" t="str">
        <f t="shared" si="133"/>
        <v/>
      </c>
    </row>
    <row r="4257" spans="1:10" x14ac:dyDescent="0.35">
      <c r="A4257" s="7" t="str">
        <f>IF('Payments Export'!A4261="","",'Payments Export'!A4261)</f>
        <v/>
      </c>
      <c r="B4257" s="7" t="str">
        <f>IF('Payments Export'!A4261="","",'Payments Export'!B4261)</f>
        <v/>
      </c>
      <c r="C4257" s="7" t="str">
        <f>IF(IFERROR(VALUE('Payments Export'!H4261),'Payments Export'!H4261)&lt;&gt;0,IFERROR(VALUE('Payments Export'!H4261),'Payments Export'!H4261),"")</f>
        <v/>
      </c>
      <c r="D4257" s="7" t="str">
        <f>IF('Payments Export'!I4261="","",'Payments Export'!I4261)</f>
        <v/>
      </c>
      <c r="E4257" s="7" t="str">
        <f t="shared" si="132"/>
        <v/>
      </c>
      <c r="F4257" s="7" t="str">
        <f>IF('Payments Export'!A4261="","",'Payments Export'!N4261)</f>
        <v/>
      </c>
      <c r="G4257" s="7" t="str">
        <f>IF('Payments Export'!A4261="","",'Payments Export'!O4261)</f>
        <v/>
      </c>
      <c r="H4257" s="7" t="str">
        <f>IF('Payments Export'!B4261="","",G4257-F4257)</f>
        <v/>
      </c>
      <c r="I4257" s="3" t="str">
        <f>IF(C4257&lt;&gt;"",_xlfn.XLOOKUP(IFERROR(VALUE(C4257),C4257),'Items database'!A:A,'Items database'!B:B),(_xlfn.XLOOKUP(LEFT(E4257,3),Services,Services,"")))</f>
        <v/>
      </c>
      <c r="J4257" s="3" t="str">
        <f t="shared" si="133"/>
        <v/>
      </c>
    </row>
    <row r="4258" spans="1:10" x14ac:dyDescent="0.35">
      <c r="A4258" s="7" t="str">
        <f>IF('Payments Export'!A4262="","",'Payments Export'!A4262)</f>
        <v/>
      </c>
      <c r="B4258" s="7" t="str">
        <f>IF('Payments Export'!A4262="","",'Payments Export'!B4262)</f>
        <v/>
      </c>
      <c r="C4258" s="7" t="str">
        <f>IF(IFERROR(VALUE('Payments Export'!H4262),'Payments Export'!H4262)&lt;&gt;0,IFERROR(VALUE('Payments Export'!H4262),'Payments Export'!H4262),"")</f>
        <v/>
      </c>
      <c r="D4258" s="7" t="str">
        <f>IF('Payments Export'!I4262="","",'Payments Export'!I4262)</f>
        <v/>
      </c>
      <c r="E4258" s="7" t="str">
        <f t="shared" si="132"/>
        <v/>
      </c>
      <c r="F4258" s="7" t="str">
        <f>IF('Payments Export'!A4262="","",'Payments Export'!N4262)</f>
        <v/>
      </c>
      <c r="G4258" s="7" t="str">
        <f>IF('Payments Export'!A4262="","",'Payments Export'!O4262)</f>
        <v/>
      </c>
      <c r="H4258" s="7" t="str">
        <f>IF('Payments Export'!B4262="","",G4258-F4258)</f>
        <v/>
      </c>
      <c r="I4258" s="3" t="str">
        <f>IF(C4258&lt;&gt;"",_xlfn.XLOOKUP(IFERROR(VALUE(C4258),C4258),'Items database'!A:A,'Items database'!B:B),(_xlfn.XLOOKUP(LEFT(E4258,3),Services,Services,"")))</f>
        <v/>
      </c>
      <c r="J4258" s="3" t="str">
        <f t="shared" si="133"/>
        <v/>
      </c>
    </row>
    <row r="4259" spans="1:10" x14ac:dyDescent="0.35">
      <c r="A4259" s="7" t="str">
        <f>IF('Payments Export'!A4263="","",'Payments Export'!A4263)</f>
        <v/>
      </c>
      <c r="B4259" s="7" t="str">
        <f>IF('Payments Export'!A4263="","",'Payments Export'!B4263)</f>
        <v/>
      </c>
      <c r="C4259" s="7" t="str">
        <f>IF(IFERROR(VALUE('Payments Export'!H4263),'Payments Export'!H4263)&lt;&gt;0,IFERROR(VALUE('Payments Export'!H4263),'Payments Export'!H4263),"")</f>
        <v/>
      </c>
      <c r="D4259" s="7" t="str">
        <f>IF('Payments Export'!I4263="","",'Payments Export'!I4263)</f>
        <v/>
      </c>
      <c r="E4259" s="7" t="str">
        <f t="shared" si="132"/>
        <v/>
      </c>
      <c r="F4259" s="7" t="str">
        <f>IF('Payments Export'!A4263="","",'Payments Export'!N4263)</f>
        <v/>
      </c>
      <c r="G4259" s="7" t="str">
        <f>IF('Payments Export'!A4263="","",'Payments Export'!O4263)</f>
        <v/>
      </c>
      <c r="H4259" s="7" t="str">
        <f>IF('Payments Export'!B4263="","",G4259-F4259)</f>
        <v/>
      </c>
      <c r="I4259" s="3" t="str">
        <f>IF(C4259&lt;&gt;"",_xlfn.XLOOKUP(IFERROR(VALUE(C4259),C4259),'Items database'!A:A,'Items database'!B:B),(_xlfn.XLOOKUP(LEFT(E4259,3),Services,Services,"")))</f>
        <v/>
      </c>
      <c r="J4259" s="3" t="str">
        <f t="shared" si="133"/>
        <v/>
      </c>
    </row>
    <row r="4260" spans="1:10" x14ac:dyDescent="0.35">
      <c r="A4260" s="7" t="str">
        <f>IF('Payments Export'!A4264="","",'Payments Export'!A4264)</f>
        <v/>
      </c>
      <c r="B4260" s="7" t="str">
        <f>IF('Payments Export'!A4264="","",'Payments Export'!B4264)</f>
        <v/>
      </c>
      <c r="C4260" s="7" t="str">
        <f>IF(IFERROR(VALUE('Payments Export'!H4264),'Payments Export'!H4264)&lt;&gt;0,IFERROR(VALUE('Payments Export'!H4264),'Payments Export'!H4264),"")</f>
        <v/>
      </c>
      <c r="D4260" s="7" t="str">
        <f>IF('Payments Export'!I4264="","",'Payments Export'!I4264)</f>
        <v/>
      </c>
      <c r="E4260" s="7" t="str">
        <f t="shared" si="132"/>
        <v/>
      </c>
      <c r="F4260" s="7" t="str">
        <f>IF('Payments Export'!A4264="","",'Payments Export'!N4264)</f>
        <v/>
      </c>
      <c r="G4260" s="7" t="str">
        <f>IF('Payments Export'!A4264="","",'Payments Export'!O4264)</f>
        <v/>
      </c>
      <c r="H4260" s="7" t="str">
        <f>IF('Payments Export'!B4264="","",G4260-F4260)</f>
        <v/>
      </c>
      <c r="I4260" s="3" t="str">
        <f>IF(C4260&lt;&gt;"",_xlfn.XLOOKUP(IFERROR(VALUE(C4260),C4260),'Items database'!A:A,'Items database'!B:B),(_xlfn.XLOOKUP(LEFT(E4260,3),Services,Services,"")))</f>
        <v/>
      </c>
      <c r="J4260" s="3" t="str">
        <f t="shared" si="133"/>
        <v/>
      </c>
    </row>
    <row r="4261" spans="1:10" x14ac:dyDescent="0.35">
      <c r="A4261" s="7" t="str">
        <f>IF('Payments Export'!A4265="","",'Payments Export'!A4265)</f>
        <v/>
      </c>
      <c r="B4261" s="7" t="str">
        <f>IF('Payments Export'!A4265="","",'Payments Export'!B4265)</f>
        <v/>
      </c>
      <c r="C4261" s="7" t="str">
        <f>IF(IFERROR(VALUE('Payments Export'!H4265),'Payments Export'!H4265)&lt;&gt;0,IFERROR(VALUE('Payments Export'!H4265),'Payments Export'!H4265),"")</f>
        <v/>
      </c>
      <c r="D4261" s="7" t="str">
        <f>IF('Payments Export'!I4265="","",'Payments Export'!I4265)</f>
        <v/>
      </c>
      <c r="E4261" s="7" t="str">
        <f t="shared" si="132"/>
        <v/>
      </c>
      <c r="F4261" s="7" t="str">
        <f>IF('Payments Export'!A4265="","",'Payments Export'!N4265)</f>
        <v/>
      </c>
      <c r="G4261" s="7" t="str">
        <f>IF('Payments Export'!A4265="","",'Payments Export'!O4265)</f>
        <v/>
      </c>
      <c r="H4261" s="7" t="str">
        <f>IF('Payments Export'!B4265="","",G4261-F4261)</f>
        <v/>
      </c>
      <c r="I4261" s="3" t="str">
        <f>IF(C4261&lt;&gt;"",_xlfn.XLOOKUP(IFERROR(VALUE(C4261),C4261),'Items database'!A:A,'Items database'!B:B),(_xlfn.XLOOKUP(LEFT(E4261,3),Services,Services,"")))</f>
        <v/>
      </c>
      <c r="J4261" s="3" t="str">
        <f t="shared" si="133"/>
        <v/>
      </c>
    </row>
    <row r="4262" spans="1:10" x14ac:dyDescent="0.35">
      <c r="A4262" s="7" t="str">
        <f>IF('Payments Export'!A4266="","",'Payments Export'!A4266)</f>
        <v/>
      </c>
      <c r="B4262" s="7" t="str">
        <f>IF('Payments Export'!A4266="","",'Payments Export'!B4266)</f>
        <v/>
      </c>
      <c r="C4262" s="7" t="str">
        <f>IF(IFERROR(VALUE('Payments Export'!H4266),'Payments Export'!H4266)&lt;&gt;0,IFERROR(VALUE('Payments Export'!H4266),'Payments Export'!H4266),"")</f>
        <v/>
      </c>
      <c r="D4262" s="7" t="str">
        <f>IF('Payments Export'!I4266="","",'Payments Export'!I4266)</f>
        <v/>
      </c>
      <c r="E4262" s="7" t="str">
        <f t="shared" si="132"/>
        <v/>
      </c>
      <c r="F4262" s="7" t="str">
        <f>IF('Payments Export'!A4266="","",'Payments Export'!N4266)</f>
        <v/>
      </c>
      <c r="G4262" s="7" t="str">
        <f>IF('Payments Export'!A4266="","",'Payments Export'!O4266)</f>
        <v/>
      </c>
      <c r="H4262" s="7" t="str">
        <f>IF('Payments Export'!B4266="","",G4262-F4262)</f>
        <v/>
      </c>
      <c r="I4262" s="3" t="str">
        <f>IF(C4262&lt;&gt;"",_xlfn.XLOOKUP(IFERROR(VALUE(C4262),C4262),'Items database'!A:A,'Items database'!B:B),(_xlfn.XLOOKUP(LEFT(E4262,3),Services,Services,"")))</f>
        <v/>
      </c>
      <c r="J4262" s="3" t="str">
        <f t="shared" si="133"/>
        <v/>
      </c>
    </row>
    <row r="4263" spans="1:10" x14ac:dyDescent="0.35">
      <c r="A4263" s="7" t="str">
        <f>IF('Payments Export'!A4267="","",'Payments Export'!A4267)</f>
        <v/>
      </c>
      <c r="B4263" s="7" t="str">
        <f>IF('Payments Export'!A4267="","",'Payments Export'!B4267)</f>
        <v/>
      </c>
      <c r="C4263" s="7" t="str">
        <f>IF(IFERROR(VALUE('Payments Export'!H4267),'Payments Export'!H4267)&lt;&gt;0,IFERROR(VALUE('Payments Export'!H4267),'Payments Export'!H4267),"")</f>
        <v/>
      </c>
      <c r="D4263" s="7" t="str">
        <f>IF('Payments Export'!I4267="","",'Payments Export'!I4267)</f>
        <v/>
      </c>
      <c r="E4263" s="7" t="str">
        <f t="shared" si="132"/>
        <v/>
      </c>
      <c r="F4263" s="7" t="str">
        <f>IF('Payments Export'!A4267="","",'Payments Export'!N4267)</f>
        <v/>
      </c>
      <c r="G4263" s="7" t="str">
        <f>IF('Payments Export'!A4267="","",'Payments Export'!O4267)</f>
        <v/>
      </c>
      <c r="H4263" s="7" t="str">
        <f>IF('Payments Export'!B4267="","",G4263-F4263)</f>
        <v/>
      </c>
      <c r="I4263" s="3" t="str">
        <f>IF(C4263&lt;&gt;"",_xlfn.XLOOKUP(IFERROR(VALUE(C4263),C4263),'Items database'!A:A,'Items database'!B:B),(_xlfn.XLOOKUP(LEFT(E4263,3),Services,Services,"")))</f>
        <v/>
      </c>
      <c r="J4263" s="3" t="str">
        <f t="shared" si="133"/>
        <v/>
      </c>
    </row>
    <row r="4264" spans="1:10" x14ac:dyDescent="0.35">
      <c r="A4264" s="7" t="str">
        <f>IF('Payments Export'!A4268="","",'Payments Export'!A4268)</f>
        <v/>
      </c>
      <c r="B4264" s="7" t="str">
        <f>IF('Payments Export'!A4268="","",'Payments Export'!B4268)</f>
        <v/>
      </c>
      <c r="C4264" s="7" t="str">
        <f>IF(IFERROR(VALUE('Payments Export'!H4268),'Payments Export'!H4268)&lt;&gt;0,IFERROR(VALUE('Payments Export'!H4268),'Payments Export'!H4268),"")</f>
        <v/>
      </c>
      <c r="D4264" s="7" t="str">
        <f>IF('Payments Export'!I4268="","",'Payments Export'!I4268)</f>
        <v/>
      </c>
      <c r="E4264" s="7" t="str">
        <f t="shared" si="132"/>
        <v/>
      </c>
      <c r="F4264" s="7" t="str">
        <f>IF('Payments Export'!A4268="","",'Payments Export'!N4268)</f>
        <v/>
      </c>
      <c r="G4264" s="7" t="str">
        <f>IF('Payments Export'!A4268="","",'Payments Export'!O4268)</f>
        <v/>
      </c>
      <c r="H4264" s="7" t="str">
        <f>IF('Payments Export'!B4268="","",G4264-F4264)</f>
        <v/>
      </c>
      <c r="I4264" s="3" t="str">
        <f>IF(C4264&lt;&gt;"",_xlfn.XLOOKUP(IFERROR(VALUE(C4264),C4264),'Items database'!A:A,'Items database'!B:B),(_xlfn.XLOOKUP(LEFT(E4264,3),Services,Services,"")))</f>
        <v/>
      </c>
      <c r="J4264" s="3" t="str">
        <f t="shared" si="133"/>
        <v/>
      </c>
    </row>
    <row r="4265" spans="1:10" x14ac:dyDescent="0.35">
      <c r="A4265" s="7" t="str">
        <f>IF('Payments Export'!A4269="","",'Payments Export'!A4269)</f>
        <v/>
      </c>
      <c r="B4265" s="7" t="str">
        <f>IF('Payments Export'!A4269="","",'Payments Export'!B4269)</f>
        <v/>
      </c>
      <c r="C4265" s="7" t="str">
        <f>IF(IFERROR(VALUE('Payments Export'!H4269),'Payments Export'!H4269)&lt;&gt;0,IFERROR(VALUE('Payments Export'!H4269),'Payments Export'!H4269),"")</f>
        <v/>
      </c>
      <c r="D4265" s="7" t="str">
        <f>IF('Payments Export'!I4269="","",'Payments Export'!I4269)</f>
        <v/>
      </c>
      <c r="E4265" s="7" t="str">
        <f t="shared" si="132"/>
        <v/>
      </c>
      <c r="F4265" s="7" t="str">
        <f>IF('Payments Export'!A4269="","",'Payments Export'!N4269)</f>
        <v/>
      </c>
      <c r="G4265" s="7" t="str">
        <f>IF('Payments Export'!A4269="","",'Payments Export'!O4269)</f>
        <v/>
      </c>
      <c r="H4265" s="7" t="str">
        <f>IF('Payments Export'!B4269="","",G4265-F4265)</f>
        <v/>
      </c>
      <c r="I4265" s="3" t="str">
        <f>IF(C4265&lt;&gt;"",_xlfn.XLOOKUP(IFERROR(VALUE(C4265),C4265),'Items database'!A:A,'Items database'!B:B),(_xlfn.XLOOKUP(LEFT(E4265,3),Services,Services,"")))</f>
        <v/>
      </c>
      <c r="J4265" s="3" t="str">
        <f t="shared" si="133"/>
        <v/>
      </c>
    </row>
    <row r="4266" spans="1:10" x14ac:dyDescent="0.35">
      <c r="A4266" s="7" t="str">
        <f>IF('Payments Export'!A4270="","",'Payments Export'!A4270)</f>
        <v/>
      </c>
      <c r="B4266" s="7" t="str">
        <f>IF('Payments Export'!A4270="","",'Payments Export'!B4270)</f>
        <v/>
      </c>
      <c r="C4266" s="7" t="str">
        <f>IF(IFERROR(VALUE('Payments Export'!H4270),'Payments Export'!H4270)&lt;&gt;0,IFERROR(VALUE('Payments Export'!H4270),'Payments Export'!H4270),"")</f>
        <v/>
      </c>
      <c r="D4266" s="7" t="str">
        <f>IF('Payments Export'!I4270="","",'Payments Export'!I4270)</f>
        <v/>
      </c>
      <c r="E4266" s="7" t="str">
        <f t="shared" si="132"/>
        <v/>
      </c>
      <c r="F4266" s="7" t="str">
        <f>IF('Payments Export'!A4270="","",'Payments Export'!N4270)</f>
        <v/>
      </c>
      <c r="G4266" s="7" t="str">
        <f>IF('Payments Export'!A4270="","",'Payments Export'!O4270)</f>
        <v/>
      </c>
      <c r="H4266" s="7" t="str">
        <f>IF('Payments Export'!B4270="","",G4266-F4266)</f>
        <v/>
      </c>
      <c r="I4266" s="3" t="str">
        <f>IF(C4266&lt;&gt;"",_xlfn.XLOOKUP(IFERROR(VALUE(C4266),C4266),'Items database'!A:A,'Items database'!B:B),(_xlfn.XLOOKUP(LEFT(E4266,3),Services,Services,"")))</f>
        <v/>
      </c>
      <c r="J4266" s="3" t="str">
        <f t="shared" si="133"/>
        <v/>
      </c>
    </row>
    <row r="4267" spans="1:10" x14ac:dyDescent="0.35">
      <c r="A4267" s="7" t="str">
        <f>IF('Payments Export'!A4271="","",'Payments Export'!A4271)</f>
        <v/>
      </c>
      <c r="B4267" s="7" t="str">
        <f>IF('Payments Export'!A4271="","",'Payments Export'!B4271)</f>
        <v/>
      </c>
      <c r="C4267" s="7" t="str">
        <f>IF(IFERROR(VALUE('Payments Export'!H4271),'Payments Export'!H4271)&lt;&gt;0,IFERROR(VALUE('Payments Export'!H4271),'Payments Export'!H4271),"")</f>
        <v/>
      </c>
      <c r="D4267" s="7" t="str">
        <f>IF('Payments Export'!I4271="","",'Payments Export'!I4271)</f>
        <v/>
      </c>
      <c r="E4267" s="7" t="str">
        <f t="shared" si="132"/>
        <v/>
      </c>
      <c r="F4267" s="7" t="str">
        <f>IF('Payments Export'!A4271="","",'Payments Export'!N4271)</f>
        <v/>
      </c>
      <c r="G4267" s="7" t="str">
        <f>IF('Payments Export'!A4271="","",'Payments Export'!O4271)</f>
        <v/>
      </c>
      <c r="H4267" s="7" t="str">
        <f>IF('Payments Export'!B4271="","",G4267-F4267)</f>
        <v/>
      </c>
      <c r="I4267" s="3" t="str">
        <f>IF(C4267&lt;&gt;"",_xlfn.XLOOKUP(IFERROR(VALUE(C4267),C4267),'Items database'!A:A,'Items database'!B:B),(_xlfn.XLOOKUP(LEFT(E4267,3),Services,Services,"")))</f>
        <v/>
      </c>
      <c r="J4267" s="3" t="str">
        <f t="shared" si="133"/>
        <v/>
      </c>
    </row>
    <row r="4268" spans="1:10" x14ac:dyDescent="0.35">
      <c r="A4268" s="7" t="str">
        <f>IF('Payments Export'!A4272="","",'Payments Export'!A4272)</f>
        <v/>
      </c>
      <c r="B4268" s="7" t="str">
        <f>IF('Payments Export'!A4272="","",'Payments Export'!B4272)</f>
        <v/>
      </c>
      <c r="C4268" s="7" t="str">
        <f>IF(IFERROR(VALUE('Payments Export'!H4272),'Payments Export'!H4272)&lt;&gt;0,IFERROR(VALUE('Payments Export'!H4272),'Payments Export'!H4272),"")</f>
        <v/>
      </c>
      <c r="D4268" s="7" t="str">
        <f>IF('Payments Export'!I4272="","",'Payments Export'!I4272)</f>
        <v/>
      </c>
      <c r="E4268" s="7" t="str">
        <f t="shared" si="132"/>
        <v/>
      </c>
      <c r="F4268" s="7" t="str">
        <f>IF('Payments Export'!A4272="","",'Payments Export'!N4272)</f>
        <v/>
      </c>
      <c r="G4268" s="7" t="str">
        <f>IF('Payments Export'!A4272="","",'Payments Export'!O4272)</f>
        <v/>
      </c>
      <c r="H4268" s="7" t="str">
        <f>IF('Payments Export'!B4272="","",G4268-F4268)</f>
        <v/>
      </c>
      <c r="I4268" s="3" t="str">
        <f>IF(C4268&lt;&gt;"",_xlfn.XLOOKUP(IFERROR(VALUE(C4268),C4268),'Items database'!A:A,'Items database'!B:B),(_xlfn.XLOOKUP(LEFT(E4268,3),Services,Services,"")))</f>
        <v/>
      </c>
      <c r="J4268" s="3" t="str">
        <f t="shared" si="133"/>
        <v/>
      </c>
    </row>
    <row r="4269" spans="1:10" x14ac:dyDescent="0.35">
      <c r="A4269" s="7" t="str">
        <f>IF('Payments Export'!A4273="","",'Payments Export'!A4273)</f>
        <v/>
      </c>
      <c r="B4269" s="7" t="str">
        <f>IF('Payments Export'!A4273="","",'Payments Export'!B4273)</f>
        <v/>
      </c>
      <c r="C4269" s="7" t="str">
        <f>IF(IFERROR(VALUE('Payments Export'!H4273),'Payments Export'!H4273)&lt;&gt;0,IFERROR(VALUE('Payments Export'!H4273),'Payments Export'!H4273),"")</f>
        <v/>
      </c>
      <c r="D4269" s="7" t="str">
        <f>IF('Payments Export'!I4273="","",'Payments Export'!I4273)</f>
        <v/>
      </c>
      <c r="E4269" s="7" t="str">
        <f t="shared" si="132"/>
        <v/>
      </c>
      <c r="F4269" s="7" t="str">
        <f>IF('Payments Export'!A4273="","",'Payments Export'!N4273)</f>
        <v/>
      </c>
      <c r="G4269" s="7" t="str">
        <f>IF('Payments Export'!A4273="","",'Payments Export'!O4273)</f>
        <v/>
      </c>
      <c r="H4269" s="7" t="str">
        <f>IF('Payments Export'!B4273="","",G4269-F4269)</f>
        <v/>
      </c>
      <c r="I4269" s="3" t="str">
        <f>IF(C4269&lt;&gt;"",_xlfn.XLOOKUP(IFERROR(VALUE(C4269),C4269),'Items database'!A:A,'Items database'!B:B),(_xlfn.XLOOKUP(LEFT(E4269,3),Services,Services,"")))</f>
        <v/>
      </c>
      <c r="J4269" s="3" t="str">
        <f t="shared" si="133"/>
        <v/>
      </c>
    </row>
    <row r="4270" spans="1:10" x14ac:dyDescent="0.35">
      <c r="A4270" s="7" t="str">
        <f>IF('Payments Export'!A4274="","",'Payments Export'!A4274)</f>
        <v/>
      </c>
      <c r="B4270" s="7" t="str">
        <f>IF('Payments Export'!A4274="","",'Payments Export'!B4274)</f>
        <v/>
      </c>
      <c r="C4270" s="7" t="str">
        <f>IF(IFERROR(VALUE('Payments Export'!H4274),'Payments Export'!H4274)&lt;&gt;0,IFERROR(VALUE('Payments Export'!H4274),'Payments Export'!H4274),"")</f>
        <v/>
      </c>
      <c r="D4270" s="7" t="str">
        <f>IF('Payments Export'!I4274="","",'Payments Export'!I4274)</f>
        <v/>
      </c>
      <c r="E4270" s="7" t="str">
        <f t="shared" si="132"/>
        <v/>
      </c>
      <c r="F4270" s="7" t="str">
        <f>IF('Payments Export'!A4274="","",'Payments Export'!N4274)</f>
        <v/>
      </c>
      <c r="G4270" s="7" t="str">
        <f>IF('Payments Export'!A4274="","",'Payments Export'!O4274)</f>
        <v/>
      </c>
      <c r="H4270" s="7" t="str">
        <f>IF('Payments Export'!B4274="","",G4270-F4270)</f>
        <v/>
      </c>
      <c r="I4270" s="3" t="str">
        <f>IF(C4270&lt;&gt;"",_xlfn.XLOOKUP(IFERROR(VALUE(C4270),C4270),'Items database'!A:A,'Items database'!B:B),(_xlfn.XLOOKUP(LEFT(E4270,3),Services,Services,"")))</f>
        <v/>
      </c>
      <c r="J4270" s="3" t="str">
        <f t="shared" si="133"/>
        <v/>
      </c>
    </row>
    <row r="4271" spans="1:10" x14ac:dyDescent="0.35">
      <c r="A4271" s="7" t="str">
        <f>IF('Payments Export'!A4275="","",'Payments Export'!A4275)</f>
        <v/>
      </c>
      <c r="B4271" s="7" t="str">
        <f>IF('Payments Export'!A4275="","",'Payments Export'!B4275)</f>
        <v/>
      </c>
      <c r="C4271" s="7" t="str">
        <f>IF(IFERROR(VALUE('Payments Export'!H4275),'Payments Export'!H4275)&lt;&gt;0,IFERROR(VALUE('Payments Export'!H4275),'Payments Export'!H4275),"")</f>
        <v/>
      </c>
      <c r="D4271" s="7" t="str">
        <f>IF('Payments Export'!I4275="","",'Payments Export'!I4275)</f>
        <v/>
      </c>
      <c r="E4271" s="7" t="str">
        <f t="shared" si="132"/>
        <v/>
      </c>
      <c r="F4271" s="7" t="str">
        <f>IF('Payments Export'!A4275="","",'Payments Export'!N4275)</f>
        <v/>
      </c>
      <c r="G4271" s="7" t="str">
        <f>IF('Payments Export'!A4275="","",'Payments Export'!O4275)</f>
        <v/>
      </c>
      <c r="H4271" s="7" t="str">
        <f>IF('Payments Export'!B4275="","",G4271-F4271)</f>
        <v/>
      </c>
      <c r="I4271" s="3" t="str">
        <f>IF(C4271&lt;&gt;"",_xlfn.XLOOKUP(IFERROR(VALUE(C4271),C4271),'Items database'!A:A,'Items database'!B:B),(_xlfn.XLOOKUP(LEFT(E4271,3),Services,Services,"")))</f>
        <v/>
      </c>
      <c r="J4271" s="3" t="str">
        <f t="shared" si="133"/>
        <v/>
      </c>
    </row>
    <row r="4272" spans="1:10" x14ac:dyDescent="0.35">
      <c r="A4272" s="7" t="str">
        <f>IF('Payments Export'!A4276="","",'Payments Export'!A4276)</f>
        <v/>
      </c>
      <c r="B4272" s="7" t="str">
        <f>IF('Payments Export'!A4276="","",'Payments Export'!B4276)</f>
        <v/>
      </c>
      <c r="C4272" s="7" t="str">
        <f>IF(IFERROR(VALUE('Payments Export'!H4276),'Payments Export'!H4276)&lt;&gt;0,IFERROR(VALUE('Payments Export'!H4276),'Payments Export'!H4276),"")</f>
        <v/>
      </c>
      <c r="D4272" s="7" t="str">
        <f>IF('Payments Export'!I4276="","",'Payments Export'!I4276)</f>
        <v/>
      </c>
      <c r="E4272" s="7" t="str">
        <f t="shared" si="132"/>
        <v/>
      </c>
      <c r="F4272" s="7" t="str">
        <f>IF('Payments Export'!A4276="","",'Payments Export'!N4276)</f>
        <v/>
      </c>
      <c r="G4272" s="7" t="str">
        <f>IF('Payments Export'!A4276="","",'Payments Export'!O4276)</f>
        <v/>
      </c>
      <c r="H4272" s="7" t="str">
        <f>IF('Payments Export'!B4276="","",G4272-F4272)</f>
        <v/>
      </c>
      <c r="I4272" s="3" t="str">
        <f>IF(C4272&lt;&gt;"",_xlfn.XLOOKUP(IFERROR(VALUE(C4272),C4272),'Items database'!A:A,'Items database'!B:B),(_xlfn.XLOOKUP(LEFT(E4272,3),Services,Services,"")))</f>
        <v/>
      </c>
      <c r="J4272" s="3" t="str">
        <f t="shared" si="133"/>
        <v/>
      </c>
    </row>
    <row r="4273" spans="1:10" x14ac:dyDescent="0.35">
      <c r="A4273" s="7" t="str">
        <f>IF('Payments Export'!A4277="","",'Payments Export'!A4277)</f>
        <v/>
      </c>
      <c r="B4273" s="7" t="str">
        <f>IF('Payments Export'!A4277="","",'Payments Export'!B4277)</f>
        <v/>
      </c>
      <c r="C4273" s="7" t="str">
        <f>IF(IFERROR(VALUE('Payments Export'!H4277),'Payments Export'!H4277)&lt;&gt;0,IFERROR(VALUE('Payments Export'!H4277),'Payments Export'!H4277),"")</f>
        <v/>
      </c>
      <c r="D4273" s="7" t="str">
        <f>IF('Payments Export'!I4277="","",'Payments Export'!I4277)</f>
        <v/>
      </c>
      <c r="E4273" s="7" t="str">
        <f t="shared" si="132"/>
        <v/>
      </c>
      <c r="F4273" s="7" t="str">
        <f>IF('Payments Export'!A4277="","",'Payments Export'!N4277)</f>
        <v/>
      </c>
      <c r="G4273" s="7" t="str">
        <f>IF('Payments Export'!A4277="","",'Payments Export'!O4277)</f>
        <v/>
      </c>
      <c r="H4273" s="7" t="str">
        <f>IF('Payments Export'!B4277="","",G4273-F4273)</f>
        <v/>
      </c>
      <c r="I4273" s="3" t="str">
        <f>IF(C4273&lt;&gt;"",_xlfn.XLOOKUP(IFERROR(VALUE(C4273),C4273),'Items database'!A:A,'Items database'!B:B),(_xlfn.XLOOKUP(LEFT(E4273,3),Services,Services,"")))</f>
        <v/>
      </c>
      <c r="J4273" s="3" t="str">
        <f t="shared" si="133"/>
        <v/>
      </c>
    </row>
    <row r="4274" spans="1:10" x14ac:dyDescent="0.35">
      <c r="A4274" s="7" t="str">
        <f>IF('Payments Export'!A4278="","",'Payments Export'!A4278)</f>
        <v/>
      </c>
      <c r="B4274" s="7" t="str">
        <f>IF('Payments Export'!A4278="","",'Payments Export'!B4278)</f>
        <v/>
      </c>
      <c r="C4274" s="7" t="str">
        <f>IF(IFERROR(VALUE('Payments Export'!H4278),'Payments Export'!H4278)&lt;&gt;0,IFERROR(VALUE('Payments Export'!H4278),'Payments Export'!H4278),"")</f>
        <v/>
      </c>
      <c r="D4274" s="7" t="str">
        <f>IF('Payments Export'!I4278="","",'Payments Export'!I4278)</f>
        <v/>
      </c>
      <c r="E4274" s="7" t="str">
        <f t="shared" si="132"/>
        <v/>
      </c>
      <c r="F4274" s="7" t="str">
        <f>IF('Payments Export'!A4278="","",'Payments Export'!N4278)</f>
        <v/>
      </c>
      <c r="G4274" s="7" t="str">
        <f>IF('Payments Export'!A4278="","",'Payments Export'!O4278)</f>
        <v/>
      </c>
      <c r="H4274" s="7" t="str">
        <f>IF('Payments Export'!B4278="","",G4274-F4274)</f>
        <v/>
      </c>
      <c r="I4274" s="3" t="str">
        <f>IF(C4274&lt;&gt;"",_xlfn.XLOOKUP(IFERROR(VALUE(C4274),C4274),'Items database'!A:A,'Items database'!B:B),(_xlfn.XLOOKUP(LEFT(E4274,3),Services,Services,"")))</f>
        <v/>
      </c>
      <c r="J4274" s="3" t="str">
        <f t="shared" si="133"/>
        <v/>
      </c>
    </row>
    <row r="4275" spans="1:10" x14ac:dyDescent="0.35">
      <c r="A4275" s="7" t="str">
        <f>IF('Payments Export'!A4279="","",'Payments Export'!A4279)</f>
        <v/>
      </c>
      <c r="B4275" s="7" t="str">
        <f>IF('Payments Export'!A4279="","",'Payments Export'!B4279)</f>
        <v/>
      </c>
      <c r="C4275" s="7" t="str">
        <f>IF(IFERROR(VALUE('Payments Export'!H4279),'Payments Export'!H4279)&lt;&gt;0,IFERROR(VALUE('Payments Export'!H4279),'Payments Export'!H4279),"")</f>
        <v/>
      </c>
      <c r="D4275" s="7" t="str">
        <f>IF('Payments Export'!I4279="","",'Payments Export'!I4279)</f>
        <v/>
      </c>
      <c r="E4275" s="7" t="str">
        <f t="shared" si="132"/>
        <v/>
      </c>
      <c r="F4275" s="7" t="str">
        <f>IF('Payments Export'!A4279="","",'Payments Export'!N4279)</f>
        <v/>
      </c>
      <c r="G4275" s="7" t="str">
        <f>IF('Payments Export'!A4279="","",'Payments Export'!O4279)</f>
        <v/>
      </c>
      <c r="H4275" s="7" t="str">
        <f>IF('Payments Export'!B4279="","",G4275-F4275)</f>
        <v/>
      </c>
      <c r="I4275" s="3" t="str">
        <f>IF(C4275&lt;&gt;"",_xlfn.XLOOKUP(IFERROR(VALUE(C4275),C4275),'Items database'!A:A,'Items database'!B:B),(_xlfn.XLOOKUP(LEFT(E4275,3),Services,Services,"")))</f>
        <v/>
      </c>
      <c r="J4275" s="3" t="str">
        <f t="shared" si="133"/>
        <v/>
      </c>
    </row>
    <row r="4276" spans="1:10" x14ac:dyDescent="0.35">
      <c r="A4276" s="7" t="str">
        <f>IF('Payments Export'!A4280="","",'Payments Export'!A4280)</f>
        <v/>
      </c>
      <c r="B4276" s="7" t="str">
        <f>IF('Payments Export'!A4280="","",'Payments Export'!B4280)</f>
        <v/>
      </c>
      <c r="C4276" s="7" t="str">
        <f>IF(IFERROR(VALUE('Payments Export'!H4280),'Payments Export'!H4280)&lt;&gt;0,IFERROR(VALUE('Payments Export'!H4280),'Payments Export'!H4280),"")</f>
        <v/>
      </c>
      <c r="D4276" s="7" t="str">
        <f>IF('Payments Export'!I4280="","",'Payments Export'!I4280)</f>
        <v/>
      </c>
      <c r="E4276" s="7" t="str">
        <f t="shared" si="132"/>
        <v/>
      </c>
      <c r="F4276" s="7" t="str">
        <f>IF('Payments Export'!A4280="","",'Payments Export'!N4280)</f>
        <v/>
      </c>
      <c r="G4276" s="7" t="str">
        <f>IF('Payments Export'!A4280="","",'Payments Export'!O4280)</f>
        <v/>
      </c>
      <c r="H4276" s="7" t="str">
        <f>IF('Payments Export'!B4280="","",G4276-F4276)</f>
        <v/>
      </c>
      <c r="I4276" s="3" t="str">
        <f>IF(C4276&lt;&gt;"",_xlfn.XLOOKUP(IFERROR(VALUE(C4276),C4276),'Items database'!A:A,'Items database'!B:B),(_xlfn.XLOOKUP(LEFT(E4276,3),Services,Services,"")))</f>
        <v/>
      </c>
      <c r="J4276" s="3" t="str">
        <f t="shared" si="133"/>
        <v/>
      </c>
    </row>
    <row r="4277" spans="1:10" x14ac:dyDescent="0.35">
      <c r="A4277" s="7" t="str">
        <f>IF('Payments Export'!A4281="","",'Payments Export'!A4281)</f>
        <v/>
      </c>
      <c r="B4277" s="7" t="str">
        <f>IF('Payments Export'!A4281="","",'Payments Export'!B4281)</f>
        <v/>
      </c>
      <c r="C4277" s="7" t="str">
        <f>IF(IFERROR(VALUE('Payments Export'!H4281),'Payments Export'!H4281)&lt;&gt;0,IFERROR(VALUE('Payments Export'!H4281),'Payments Export'!H4281),"")</f>
        <v/>
      </c>
      <c r="D4277" s="7" t="str">
        <f>IF('Payments Export'!I4281="","",'Payments Export'!I4281)</f>
        <v/>
      </c>
      <c r="E4277" s="7" t="str">
        <f t="shared" si="132"/>
        <v/>
      </c>
      <c r="F4277" s="7" t="str">
        <f>IF('Payments Export'!A4281="","",'Payments Export'!N4281)</f>
        <v/>
      </c>
      <c r="G4277" s="7" t="str">
        <f>IF('Payments Export'!A4281="","",'Payments Export'!O4281)</f>
        <v/>
      </c>
      <c r="H4277" s="7" t="str">
        <f>IF('Payments Export'!B4281="","",G4277-F4277)</f>
        <v/>
      </c>
      <c r="I4277" s="3" t="str">
        <f>IF(C4277&lt;&gt;"",_xlfn.XLOOKUP(IFERROR(VALUE(C4277),C4277),'Items database'!A:A,'Items database'!B:B),(_xlfn.XLOOKUP(LEFT(E4277,3),Services,Services,"")))</f>
        <v/>
      </c>
      <c r="J4277" s="3" t="str">
        <f t="shared" si="133"/>
        <v/>
      </c>
    </row>
    <row r="4278" spans="1:10" x14ac:dyDescent="0.35">
      <c r="A4278" s="7" t="str">
        <f>IF('Payments Export'!A4282="","",'Payments Export'!A4282)</f>
        <v/>
      </c>
      <c r="B4278" s="7" t="str">
        <f>IF('Payments Export'!A4282="","",'Payments Export'!B4282)</f>
        <v/>
      </c>
      <c r="C4278" s="7" t="str">
        <f>IF(IFERROR(VALUE('Payments Export'!H4282),'Payments Export'!H4282)&lt;&gt;0,IFERROR(VALUE('Payments Export'!H4282),'Payments Export'!H4282),"")</f>
        <v/>
      </c>
      <c r="D4278" s="7" t="str">
        <f>IF('Payments Export'!I4282="","",'Payments Export'!I4282)</f>
        <v/>
      </c>
      <c r="E4278" s="7" t="str">
        <f t="shared" si="132"/>
        <v/>
      </c>
      <c r="F4278" s="7" t="str">
        <f>IF('Payments Export'!A4282="","",'Payments Export'!N4282)</f>
        <v/>
      </c>
      <c r="G4278" s="7" t="str">
        <f>IF('Payments Export'!A4282="","",'Payments Export'!O4282)</f>
        <v/>
      </c>
      <c r="H4278" s="7" t="str">
        <f>IF('Payments Export'!B4282="","",G4278-F4278)</f>
        <v/>
      </c>
      <c r="I4278" s="3" t="str">
        <f>IF(C4278&lt;&gt;"",_xlfn.XLOOKUP(IFERROR(VALUE(C4278),C4278),'Items database'!A:A,'Items database'!B:B),(_xlfn.XLOOKUP(LEFT(E4278,3),Services,Services,"")))</f>
        <v/>
      </c>
      <c r="J4278" s="3" t="str">
        <f t="shared" si="133"/>
        <v/>
      </c>
    </row>
    <row r="4279" spans="1:10" x14ac:dyDescent="0.35">
      <c r="A4279" s="7" t="str">
        <f>IF('Payments Export'!A4283="","",'Payments Export'!A4283)</f>
        <v/>
      </c>
      <c r="B4279" s="7" t="str">
        <f>IF('Payments Export'!A4283="","",'Payments Export'!B4283)</f>
        <v/>
      </c>
      <c r="C4279" s="7" t="str">
        <f>IF(IFERROR(VALUE('Payments Export'!H4283),'Payments Export'!H4283)&lt;&gt;0,IFERROR(VALUE('Payments Export'!H4283),'Payments Export'!H4283),"")</f>
        <v/>
      </c>
      <c r="D4279" s="7" t="str">
        <f>IF('Payments Export'!I4283="","",'Payments Export'!I4283)</f>
        <v/>
      </c>
      <c r="E4279" s="7" t="str">
        <f t="shared" si="132"/>
        <v/>
      </c>
      <c r="F4279" s="7" t="str">
        <f>IF('Payments Export'!A4283="","",'Payments Export'!N4283)</f>
        <v/>
      </c>
      <c r="G4279" s="7" t="str">
        <f>IF('Payments Export'!A4283="","",'Payments Export'!O4283)</f>
        <v/>
      </c>
      <c r="H4279" s="7" t="str">
        <f>IF('Payments Export'!B4283="","",G4279-F4279)</f>
        <v/>
      </c>
      <c r="I4279" s="3" t="str">
        <f>IF(C4279&lt;&gt;"",_xlfn.XLOOKUP(IFERROR(VALUE(C4279),C4279),'Items database'!A:A,'Items database'!B:B),(_xlfn.XLOOKUP(LEFT(E4279,3),Services,Services,"")))</f>
        <v/>
      </c>
      <c r="J4279" s="3" t="str">
        <f t="shared" si="133"/>
        <v/>
      </c>
    </row>
    <row r="4280" spans="1:10" x14ac:dyDescent="0.35">
      <c r="A4280" s="7" t="str">
        <f>IF('Payments Export'!A4284="","",'Payments Export'!A4284)</f>
        <v/>
      </c>
      <c r="B4280" s="7" t="str">
        <f>IF('Payments Export'!A4284="","",'Payments Export'!B4284)</f>
        <v/>
      </c>
      <c r="C4280" s="7" t="str">
        <f>IF(IFERROR(VALUE('Payments Export'!H4284),'Payments Export'!H4284)&lt;&gt;0,IFERROR(VALUE('Payments Export'!H4284),'Payments Export'!H4284),"")</f>
        <v/>
      </c>
      <c r="D4280" s="7" t="str">
        <f>IF('Payments Export'!I4284="","",'Payments Export'!I4284)</f>
        <v/>
      </c>
      <c r="E4280" s="7" t="str">
        <f t="shared" si="132"/>
        <v/>
      </c>
      <c r="F4280" s="7" t="str">
        <f>IF('Payments Export'!A4284="","",'Payments Export'!N4284)</f>
        <v/>
      </c>
      <c r="G4280" s="7" t="str">
        <f>IF('Payments Export'!A4284="","",'Payments Export'!O4284)</f>
        <v/>
      </c>
      <c r="H4280" s="7" t="str">
        <f>IF('Payments Export'!B4284="","",G4280-F4280)</f>
        <v/>
      </c>
      <c r="I4280" s="3" t="str">
        <f>IF(C4280&lt;&gt;"",_xlfn.XLOOKUP(IFERROR(VALUE(C4280),C4280),'Items database'!A:A,'Items database'!B:B),(_xlfn.XLOOKUP(LEFT(E4280,3),Services,Services,"")))</f>
        <v/>
      </c>
      <c r="J4280" s="3" t="str">
        <f t="shared" si="133"/>
        <v/>
      </c>
    </row>
    <row r="4281" spans="1:10" x14ac:dyDescent="0.35">
      <c r="A4281" s="7" t="str">
        <f>IF('Payments Export'!A4285="","",'Payments Export'!A4285)</f>
        <v/>
      </c>
      <c r="B4281" s="7" t="str">
        <f>IF('Payments Export'!A4285="","",'Payments Export'!B4285)</f>
        <v/>
      </c>
      <c r="C4281" s="7" t="str">
        <f>IF(IFERROR(VALUE('Payments Export'!H4285),'Payments Export'!H4285)&lt;&gt;0,IFERROR(VALUE('Payments Export'!H4285),'Payments Export'!H4285),"")</f>
        <v/>
      </c>
      <c r="D4281" s="7" t="str">
        <f>IF('Payments Export'!I4285="","",'Payments Export'!I4285)</f>
        <v/>
      </c>
      <c r="E4281" s="7" t="str">
        <f t="shared" si="132"/>
        <v/>
      </c>
      <c r="F4281" s="7" t="str">
        <f>IF('Payments Export'!A4285="","",'Payments Export'!N4285)</f>
        <v/>
      </c>
      <c r="G4281" s="7" t="str">
        <f>IF('Payments Export'!A4285="","",'Payments Export'!O4285)</f>
        <v/>
      </c>
      <c r="H4281" s="7" t="str">
        <f>IF('Payments Export'!B4285="","",G4281-F4281)</f>
        <v/>
      </c>
      <c r="I4281" s="3" t="str">
        <f>IF(C4281&lt;&gt;"",_xlfn.XLOOKUP(IFERROR(VALUE(C4281),C4281),'Items database'!A:A,'Items database'!B:B),(_xlfn.XLOOKUP(LEFT(E4281,3),Services,Services,"")))</f>
        <v/>
      </c>
      <c r="J4281" s="3" t="str">
        <f t="shared" si="133"/>
        <v/>
      </c>
    </row>
    <row r="4282" spans="1:10" x14ac:dyDescent="0.35">
      <c r="A4282" s="7" t="str">
        <f>IF('Payments Export'!A4286="","",'Payments Export'!A4286)</f>
        <v/>
      </c>
      <c r="B4282" s="7" t="str">
        <f>IF('Payments Export'!A4286="","",'Payments Export'!B4286)</f>
        <v/>
      </c>
      <c r="C4282" s="7" t="str">
        <f>IF(IFERROR(VALUE('Payments Export'!H4286),'Payments Export'!H4286)&lt;&gt;0,IFERROR(VALUE('Payments Export'!H4286),'Payments Export'!H4286),"")</f>
        <v/>
      </c>
      <c r="D4282" s="7" t="str">
        <f>IF('Payments Export'!I4286="","",'Payments Export'!I4286)</f>
        <v/>
      </c>
      <c r="E4282" s="7" t="str">
        <f t="shared" si="132"/>
        <v/>
      </c>
      <c r="F4282" s="7" t="str">
        <f>IF('Payments Export'!A4286="","",'Payments Export'!N4286)</f>
        <v/>
      </c>
      <c r="G4282" s="7" t="str">
        <f>IF('Payments Export'!A4286="","",'Payments Export'!O4286)</f>
        <v/>
      </c>
      <c r="H4282" s="7" t="str">
        <f>IF('Payments Export'!B4286="","",G4282-F4282)</f>
        <v/>
      </c>
      <c r="I4282" s="3" t="str">
        <f>IF(C4282&lt;&gt;"",_xlfn.XLOOKUP(IFERROR(VALUE(C4282),C4282),'Items database'!A:A,'Items database'!B:B),(_xlfn.XLOOKUP(LEFT(E4282,3),Services,Services,"")))</f>
        <v/>
      </c>
      <c r="J4282" s="3" t="str">
        <f t="shared" si="133"/>
        <v/>
      </c>
    </row>
    <row r="4283" spans="1:10" x14ac:dyDescent="0.35">
      <c r="A4283" s="7" t="str">
        <f>IF('Payments Export'!A4287="","",'Payments Export'!A4287)</f>
        <v/>
      </c>
      <c r="B4283" s="7" t="str">
        <f>IF('Payments Export'!A4287="","",'Payments Export'!B4287)</f>
        <v/>
      </c>
      <c r="C4283" s="7" t="str">
        <f>IF(IFERROR(VALUE('Payments Export'!H4287),'Payments Export'!H4287)&lt;&gt;0,IFERROR(VALUE('Payments Export'!H4287),'Payments Export'!H4287),"")</f>
        <v/>
      </c>
      <c r="D4283" s="7" t="str">
        <f>IF('Payments Export'!I4287="","",'Payments Export'!I4287)</f>
        <v/>
      </c>
      <c r="E4283" s="7" t="str">
        <f t="shared" si="132"/>
        <v/>
      </c>
      <c r="F4283" s="7" t="str">
        <f>IF('Payments Export'!A4287="","",'Payments Export'!N4287)</f>
        <v/>
      </c>
      <c r="G4283" s="7" t="str">
        <f>IF('Payments Export'!A4287="","",'Payments Export'!O4287)</f>
        <v/>
      </c>
      <c r="H4283" s="7" t="str">
        <f>IF('Payments Export'!B4287="","",G4283-F4283)</f>
        <v/>
      </c>
      <c r="I4283" s="3" t="str">
        <f>IF(C4283&lt;&gt;"",_xlfn.XLOOKUP(IFERROR(VALUE(C4283),C4283),'Items database'!A:A,'Items database'!B:B),(_xlfn.XLOOKUP(LEFT(E4283,3),Services,Services,"")))</f>
        <v/>
      </c>
      <c r="J4283" s="3" t="str">
        <f t="shared" si="133"/>
        <v/>
      </c>
    </row>
    <row r="4284" spans="1:10" x14ac:dyDescent="0.35">
      <c r="A4284" s="7" t="str">
        <f>IF('Payments Export'!A4288="","",'Payments Export'!A4288)</f>
        <v/>
      </c>
      <c r="B4284" s="7" t="str">
        <f>IF('Payments Export'!A4288="","",'Payments Export'!B4288)</f>
        <v/>
      </c>
      <c r="C4284" s="7" t="str">
        <f>IF(IFERROR(VALUE('Payments Export'!H4288),'Payments Export'!H4288)&lt;&gt;0,IFERROR(VALUE('Payments Export'!H4288),'Payments Export'!H4288),"")</f>
        <v/>
      </c>
      <c r="D4284" s="7" t="str">
        <f>IF('Payments Export'!I4288="","",'Payments Export'!I4288)</f>
        <v/>
      </c>
      <c r="E4284" s="7" t="str">
        <f t="shared" si="132"/>
        <v/>
      </c>
      <c r="F4284" s="7" t="str">
        <f>IF('Payments Export'!A4288="","",'Payments Export'!N4288)</f>
        <v/>
      </c>
      <c r="G4284" s="7" t="str">
        <f>IF('Payments Export'!A4288="","",'Payments Export'!O4288)</f>
        <v/>
      </c>
      <c r="H4284" s="7" t="str">
        <f>IF('Payments Export'!B4288="","",G4284-F4284)</f>
        <v/>
      </c>
      <c r="I4284" s="3" t="str">
        <f>IF(C4284&lt;&gt;"",_xlfn.XLOOKUP(IFERROR(VALUE(C4284),C4284),'Items database'!A:A,'Items database'!B:B),(_xlfn.XLOOKUP(LEFT(E4284,3),Services,Services,"")))</f>
        <v/>
      </c>
      <c r="J4284" s="3" t="str">
        <f t="shared" si="133"/>
        <v/>
      </c>
    </row>
    <row r="4285" spans="1:10" x14ac:dyDescent="0.35">
      <c r="A4285" s="7" t="str">
        <f>IF('Payments Export'!A4289="","",'Payments Export'!A4289)</f>
        <v/>
      </c>
      <c r="B4285" s="7" t="str">
        <f>IF('Payments Export'!A4289="","",'Payments Export'!B4289)</f>
        <v/>
      </c>
      <c r="C4285" s="7" t="str">
        <f>IF(IFERROR(VALUE('Payments Export'!H4289),'Payments Export'!H4289)&lt;&gt;0,IFERROR(VALUE('Payments Export'!H4289),'Payments Export'!H4289),"")</f>
        <v/>
      </c>
      <c r="D4285" s="7" t="str">
        <f>IF('Payments Export'!I4289="","",'Payments Export'!I4289)</f>
        <v/>
      </c>
      <c r="E4285" s="7" t="str">
        <f t="shared" si="132"/>
        <v/>
      </c>
      <c r="F4285" s="7" t="str">
        <f>IF('Payments Export'!A4289="","",'Payments Export'!N4289)</f>
        <v/>
      </c>
      <c r="G4285" s="7" t="str">
        <f>IF('Payments Export'!A4289="","",'Payments Export'!O4289)</f>
        <v/>
      </c>
      <c r="H4285" s="7" t="str">
        <f>IF('Payments Export'!B4289="","",G4285-F4285)</f>
        <v/>
      </c>
      <c r="I4285" s="3" t="str">
        <f>IF(C4285&lt;&gt;"",_xlfn.XLOOKUP(IFERROR(VALUE(C4285),C4285),'Items database'!A:A,'Items database'!B:B),(_xlfn.XLOOKUP(LEFT(E4285,3),Services,Services,"")))</f>
        <v/>
      </c>
      <c r="J4285" s="3" t="str">
        <f t="shared" si="133"/>
        <v/>
      </c>
    </row>
    <row r="4286" spans="1:10" x14ac:dyDescent="0.35">
      <c r="A4286" s="7" t="str">
        <f>IF('Payments Export'!A4290="","",'Payments Export'!A4290)</f>
        <v/>
      </c>
      <c r="B4286" s="7" t="str">
        <f>IF('Payments Export'!A4290="","",'Payments Export'!B4290)</f>
        <v/>
      </c>
      <c r="C4286" s="7" t="str">
        <f>IF(IFERROR(VALUE('Payments Export'!H4290),'Payments Export'!H4290)&lt;&gt;0,IFERROR(VALUE('Payments Export'!H4290),'Payments Export'!H4290),"")</f>
        <v/>
      </c>
      <c r="D4286" s="7" t="str">
        <f>IF('Payments Export'!I4290="","",'Payments Export'!I4290)</f>
        <v/>
      </c>
      <c r="E4286" s="7" t="str">
        <f t="shared" si="132"/>
        <v/>
      </c>
      <c r="F4286" s="7" t="str">
        <f>IF('Payments Export'!A4290="","",'Payments Export'!N4290)</f>
        <v/>
      </c>
      <c r="G4286" s="7" t="str">
        <f>IF('Payments Export'!A4290="","",'Payments Export'!O4290)</f>
        <v/>
      </c>
      <c r="H4286" s="7" t="str">
        <f>IF('Payments Export'!B4290="","",G4286-F4286)</f>
        <v/>
      </c>
      <c r="I4286" s="3" t="str">
        <f>IF(C4286&lt;&gt;"",_xlfn.XLOOKUP(IFERROR(VALUE(C4286),C4286),'Items database'!A:A,'Items database'!B:B),(_xlfn.XLOOKUP(LEFT(E4286,3),Services,Services,"")))</f>
        <v/>
      </c>
      <c r="J4286" s="3" t="str">
        <f t="shared" si="133"/>
        <v/>
      </c>
    </row>
    <row r="4287" spans="1:10" x14ac:dyDescent="0.35">
      <c r="A4287" s="7" t="str">
        <f>IF('Payments Export'!A4291="","",'Payments Export'!A4291)</f>
        <v/>
      </c>
      <c r="B4287" s="7" t="str">
        <f>IF('Payments Export'!A4291="","",'Payments Export'!B4291)</f>
        <v/>
      </c>
      <c r="C4287" s="7" t="str">
        <f>IF(IFERROR(VALUE('Payments Export'!H4291),'Payments Export'!H4291)&lt;&gt;0,IFERROR(VALUE('Payments Export'!H4291),'Payments Export'!H4291),"")</f>
        <v/>
      </c>
      <c r="D4287" s="7" t="str">
        <f>IF('Payments Export'!I4291="","",'Payments Export'!I4291)</f>
        <v/>
      </c>
      <c r="E4287" s="7" t="str">
        <f t="shared" si="132"/>
        <v/>
      </c>
      <c r="F4287" s="7" t="str">
        <f>IF('Payments Export'!A4291="","",'Payments Export'!N4291)</f>
        <v/>
      </c>
      <c r="G4287" s="7" t="str">
        <f>IF('Payments Export'!A4291="","",'Payments Export'!O4291)</f>
        <v/>
      </c>
      <c r="H4287" s="7" t="str">
        <f>IF('Payments Export'!B4291="","",G4287-F4287)</f>
        <v/>
      </c>
      <c r="I4287" s="3" t="str">
        <f>IF(C4287&lt;&gt;"",_xlfn.XLOOKUP(IFERROR(VALUE(C4287),C4287),'Items database'!A:A,'Items database'!B:B),(_xlfn.XLOOKUP(LEFT(E4287,3),Services,Services,"")))</f>
        <v/>
      </c>
      <c r="J4287" s="3" t="str">
        <f t="shared" si="133"/>
        <v/>
      </c>
    </row>
    <row r="4288" spans="1:10" x14ac:dyDescent="0.35">
      <c r="A4288" s="7" t="str">
        <f>IF('Payments Export'!A4292="","",'Payments Export'!A4292)</f>
        <v/>
      </c>
      <c r="B4288" s="7" t="str">
        <f>IF('Payments Export'!A4292="","",'Payments Export'!B4292)</f>
        <v/>
      </c>
      <c r="C4288" s="7" t="str">
        <f>IF(IFERROR(VALUE('Payments Export'!H4292),'Payments Export'!H4292)&lt;&gt;0,IFERROR(VALUE('Payments Export'!H4292),'Payments Export'!H4292),"")</f>
        <v/>
      </c>
      <c r="D4288" s="7" t="str">
        <f>IF('Payments Export'!I4292="","",'Payments Export'!I4292)</f>
        <v/>
      </c>
      <c r="E4288" s="7" t="str">
        <f t="shared" si="132"/>
        <v/>
      </c>
      <c r="F4288" s="7" t="str">
        <f>IF('Payments Export'!A4292="","",'Payments Export'!N4292)</f>
        <v/>
      </c>
      <c r="G4288" s="7" t="str">
        <f>IF('Payments Export'!A4292="","",'Payments Export'!O4292)</f>
        <v/>
      </c>
      <c r="H4288" s="7" t="str">
        <f>IF('Payments Export'!B4292="","",G4288-F4288)</f>
        <v/>
      </c>
      <c r="I4288" s="3" t="str">
        <f>IF(C4288&lt;&gt;"",_xlfn.XLOOKUP(IFERROR(VALUE(C4288),C4288),'Items database'!A:A,'Items database'!B:B),(_xlfn.XLOOKUP(LEFT(E4288,3),Services,Services,"")))</f>
        <v/>
      </c>
      <c r="J4288" s="3" t="str">
        <f t="shared" si="133"/>
        <v/>
      </c>
    </row>
    <row r="4289" spans="1:10" x14ac:dyDescent="0.35">
      <c r="A4289" s="7" t="str">
        <f>IF('Payments Export'!A4293="","",'Payments Export'!A4293)</f>
        <v/>
      </c>
      <c r="B4289" s="7" t="str">
        <f>IF('Payments Export'!A4293="","",'Payments Export'!B4293)</f>
        <v/>
      </c>
      <c r="C4289" s="7" t="str">
        <f>IF(IFERROR(VALUE('Payments Export'!H4293),'Payments Export'!H4293)&lt;&gt;0,IFERROR(VALUE('Payments Export'!H4293),'Payments Export'!H4293),"")</f>
        <v/>
      </c>
      <c r="D4289" s="7" t="str">
        <f>IF('Payments Export'!I4293="","",'Payments Export'!I4293)</f>
        <v/>
      </c>
      <c r="E4289" s="7" t="str">
        <f t="shared" ref="E4289:E4352" si="134">LEFT(D4289,66)</f>
        <v/>
      </c>
      <c r="F4289" s="7" t="str">
        <f>IF('Payments Export'!A4293="","",'Payments Export'!N4293)</f>
        <v/>
      </c>
      <c r="G4289" s="7" t="str">
        <f>IF('Payments Export'!A4293="","",'Payments Export'!O4293)</f>
        <v/>
      </c>
      <c r="H4289" s="7" t="str">
        <f>IF('Payments Export'!B4293="","",G4289-F4289)</f>
        <v/>
      </c>
      <c r="I4289" s="3" t="str">
        <f>IF(C4289&lt;&gt;"",_xlfn.XLOOKUP(IFERROR(VALUE(C4289),C4289),'Items database'!A:A,'Items database'!B:B),(_xlfn.XLOOKUP(LEFT(E4289,3),Services,Services,"")))</f>
        <v/>
      </c>
      <c r="J4289" s="3" t="str">
        <f t="shared" ref="J4289:J4352" si="135">IF(ISNUMBER(F4289)=TRUE,IF(F4289=0,"","GST"),"")</f>
        <v/>
      </c>
    </row>
    <row r="4290" spans="1:10" x14ac:dyDescent="0.35">
      <c r="A4290" s="7" t="str">
        <f>IF('Payments Export'!A4294="","",'Payments Export'!A4294)</f>
        <v/>
      </c>
      <c r="B4290" s="7" t="str">
        <f>IF('Payments Export'!A4294="","",'Payments Export'!B4294)</f>
        <v/>
      </c>
      <c r="C4290" s="7" t="str">
        <f>IF(IFERROR(VALUE('Payments Export'!H4294),'Payments Export'!H4294)&lt;&gt;0,IFERROR(VALUE('Payments Export'!H4294),'Payments Export'!H4294),"")</f>
        <v/>
      </c>
      <c r="D4290" s="7" t="str">
        <f>IF('Payments Export'!I4294="","",'Payments Export'!I4294)</f>
        <v/>
      </c>
      <c r="E4290" s="7" t="str">
        <f t="shared" si="134"/>
        <v/>
      </c>
      <c r="F4290" s="7" t="str">
        <f>IF('Payments Export'!A4294="","",'Payments Export'!N4294)</f>
        <v/>
      </c>
      <c r="G4290" s="7" t="str">
        <f>IF('Payments Export'!A4294="","",'Payments Export'!O4294)</f>
        <v/>
      </c>
      <c r="H4290" s="7" t="str">
        <f>IF('Payments Export'!B4294="","",G4290-F4290)</f>
        <v/>
      </c>
      <c r="I4290" s="3" t="str">
        <f>IF(C4290&lt;&gt;"",_xlfn.XLOOKUP(IFERROR(VALUE(C4290),C4290),'Items database'!A:A,'Items database'!B:B),(_xlfn.XLOOKUP(LEFT(E4290,3),Services,Services,"")))</f>
        <v/>
      </c>
      <c r="J4290" s="3" t="str">
        <f t="shared" si="135"/>
        <v/>
      </c>
    </row>
    <row r="4291" spans="1:10" x14ac:dyDescent="0.35">
      <c r="A4291" s="7" t="str">
        <f>IF('Payments Export'!A4295="","",'Payments Export'!A4295)</f>
        <v/>
      </c>
      <c r="B4291" s="7" t="str">
        <f>IF('Payments Export'!A4295="","",'Payments Export'!B4295)</f>
        <v/>
      </c>
      <c r="C4291" s="7" t="str">
        <f>IF(IFERROR(VALUE('Payments Export'!H4295),'Payments Export'!H4295)&lt;&gt;0,IFERROR(VALUE('Payments Export'!H4295),'Payments Export'!H4295),"")</f>
        <v/>
      </c>
      <c r="D4291" s="7" t="str">
        <f>IF('Payments Export'!I4295="","",'Payments Export'!I4295)</f>
        <v/>
      </c>
      <c r="E4291" s="7" t="str">
        <f t="shared" si="134"/>
        <v/>
      </c>
      <c r="F4291" s="7" t="str">
        <f>IF('Payments Export'!A4295="","",'Payments Export'!N4295)</f>
        <v/>
      </c>
      <c r="G4291" s="7" t="str">
        <f>IF('Payments Export'!A4295="","",'Payments Export'!O4295)</f>
        <v/>
      </c>
      <c r="H4291" s="7" t="str">
        <f>IF('Payments Export'!B4295="","",G4291-F4291)</f>
        <v/>
      </c>
      <c r="I4291" s="3" t="str">
        <f>IF(C4291&lt;&gt;"",_xlfn.XLOOKUP(IFERROR(VALUE(C4291),C4291),'Items database'!A:A,'Items database'!B:B),(_xlfn.XLOOKUP(LEFT(E4291,3),Services,Services,"")))</f>
        <v/>
      </c>
      <c r="J4291" s="3" t="str">
        <f t="shared" si="135"/>
        <v/>
      </c>
    </row>
    <row r="4292" spans="1:10" x14ac:dyDescent="0.35">
      <c r="A4292" s="7" t="str">
        <f>IF('Payments Export'!A4296="","",'Payments Export'!A4296)</f>
        <v/>
      </c>
      <c r="B4292" s="7" t="str">
        <f>IF('Payments Export'!A4296="","",'Payments Export'!B4296)</f>
        <v/>
      </c>
      <c r="C4292" s="7" t="str">
        <f>IF(IFERROR(VALUE('Payments Export'!H4296),'Payments Export'!H4296)&lt;&gt;0,IFERROR(VALUE('Payments Export'!H4296),'Payments Export'!H4296),"")</f>
        <v/>
      </c>
      <c r="D4292" s="7" t="str">
        <f>IF('Payments Export'!I4296="","",'Payments Export'!I4296)</f>
        <v/>
      </c>
      <c r="E4292" s="7" t="str">
        <f t="shared" si="134"/>
        <v/>
      </c>
      <c r="F4292" s="7" t="str">
        <f>IF('Payments Export'!A4296="","",'Payments Export'!N4296)</f>
        <v/>
      </c>
      <c r="G4292" s="7" t="str">
        <f>IF('Payments Export'!A4296="","",'Payments Export'!O4296)</f>
        <v/>
      </c>
      <c r="H4292" s="7" t="str">
        <f>IF('Payments Export'!B4296="","",G4292-F4292)</f>
        <v/>
      </c>
      <c r="I4292" s="3" t="str">
        <f>IF(C4292&lt;&gt;"",_xlfn.XLOOKUP(IFERROR(VALUE(C4292),C4292),'Items database'!A:A,'Items database'!B:B),(_xlfn.XLOOKUP(LEFT(E4292,3),Services,Services,"")))</f>
        <v/>
      </c>
      <c r="J4292" s="3" t="str">
        <f t="shared" si="135"/>
        <v/>
      </c>
    </row>
    <row r="4293" spans="1:10" x14ac:dyDescent="0.35">
      <c r="A4293" s="7" t="str">
        <f>IF('Payments Export'!A4297="","",'Payments Export'!A4297)</f>
        <v/>
      </c>
      <c r="B4293" s="7" t="str">
        <f>IF('Payments Export'!A4297="","",'Payments Export'!B4297)</f>
        <v/>
      </c>
      <c r="C4293" s="7" t="str">
        <f>IF(IFERROR(VALUE('Payments Export'!H4297),'Payments Export'!H4297)&lt;&gt;0,IFERROR(VALUE('Payments Export'!H4297),'Payments Export'!H4297),"")</f>
        <v/>
      </c>
      <c r="D4293" s="7" t="str">
        <f>IF('Payments Export'!I4297="","",'Payments Export'!I4297)</f>
        <v/>
      </c>
      <c r="E4293" s="7" t="str">
        <f t="shared" si="134"/>
        <v/>
      </c>
      <c r="F4293" s="7" t="str">
        <f>IF('Payments Export'!A4297="","",'Payments Export'!N4297)</f>
        <v/>
      </c>
      <c r="G4293" s="7" t="str">
        <f>IF('Payments Export'!A4297="","",'Payments Export'!O4297)</f>
        <v/>
      </c>
      <c r="H4293" s="7" t="str">
        <f>IF('Payments Export'!B4297="","",G4293-F4293)</f>
        <v/>
      </c>
      <c r="I4293" s="3" t="str">
        <f>IF(C4293&lt;&gt;"",_xlfn.XLOOKUP(IFERROR(VALUE(C4293),C4293),'Items database'!A:A,'Items database'!B:B),(_xlfn.XLOOKUP(LEFT(E4293,3),Services,Services,"")))</f>
        <v/>
      </c>
      <c r="J4293" s="3" t="str">
        <f t="shared" si="135"/>
        <v/>
      </c>
    </row>
    <row r="4294" spans="1:10" x14ac:dyDescent="0.35">
      <c r="A4294" s="7" t="str">
        <f>IF('Payments Export'!A4298="","",'Payments Export'!A4298)</f>
        <v/>
      </c>
      <c r="B4294" s="7" t="str">
        <f>IF('Payments Export'!A4298="","",'Payments Export'!B4298)</f>
        <v/>
      </c>
      <c r="C4294" s="7" t="str">
        <f>IF(IFERROR(VALUE('Payments Export'!H4298),'Payments Export'!H4298)&lt;&gt;0,IFERROR(VALUE('Payments Export'!H4298),'Payments Export'!H4298),"")</f>
        <v/>
      </c>
      <c r="D4294" s="7" t="str">
        <f>IF('Payments Export'!I4298="","",'Payments Export'!I4298)</f>
        <v/>
      </c>
      <c r="E4294" s="7" t="str">
        <f t="shared" si="134"/>
        <v/>
      </c>
      <c r="F4294" s="7" t="str">
        <f>IF('Payments Export'!A4298="","",'Payments Export'!N4298)</f>
        <v/>
      </c>
      <c r="G4294" s="7" t="str">
        <f>IF('Payments Export'!A4298="","",'Payments Export'!O4298)</f>
        <v/>
      </c>
      <c r="H4294" s="7" t="str">
        <f>IF('Payments Export'!B4298="","",G4294-F4294)</f>
        <v/>
      </c>
      <c r="I4294" s="3" t="str">
        <f>IF(C4294&lt;&gt;"",_xlfn.XLOOKUP(IFERROR(VALUE(C4294),C4294),'Items database'!A:A,'Items database'!B:B),(_xlfn.XLOOKUP(LEFT(E4294,3),Services,Services,"")))</f>
        <v/>
      </c>
      <c r="J4294" s="3" t="str">
        <f t="shared" si="135"/>
        <v/>
      </c>
    </row>
    <row r="4295" spans="1:10" x14ac:dyDescent="0.35">
      <c r="A4295" s="7" t="str">
        <f>IF('Payments Export'!A4299="","",'Payments Export'!A4299)</f>
        <v/>
      </c>
      <c r="B4295" s="7" t="str">
        <f>IF('Payments Export'!A4299="","",'Payments Export'!B4299)</f>
        <v/>
      </c>
      <c r="C4295" s="7" t="str">
        <f>IF(IFERROR(VALUE('Payments Export'!H4299),'Payments Export'!H4299)&lt;&gt;0,IFERROR(VALUE('Payments Export'!H4299),'Payments Export'!H4299),"")</f>
        <v/>
      </c>
      <c r="D4295" s="7" t="str">
        <f>IF('Payments Export'!I4299="","",'Payments Export'!I4299)</f>
        <v/>
      </c>
      <c r="E4295" s="7" t="str">
        <f t="shared" si="134"/>
        <v/>
      </c>
      <c r="F4295" s="7" t="str">
        <f>IF('Payments Export'!A4299="","",'Payments Export'!N4299)</f>
        <v/>
      </c>
      <c r="G4295" s="7" t="str">
        <f>IF('Payments Export'!A4299="","",'Payments Export'!O4299)</f>
        <v/>
      </c>
      <c r="H4295" s="7" t="str">
        <f>IF('Payments Export'!B4299="","",G4295-F4295)</f>
        <v/>
      </c>
      <c r="I4295" s="3" t="str">
        <f>IF(C4295&lt;&gt;"",_xlfn.XLOOKUP(IFERROR(VALUE(C4295),C4295),'Items database'!A:A,'Items database'!B:B),(_xlfn.XLOOKUP(LEFT(E4295,3),Services,Services,"")))</f>
        <v/>
      </c>
      <c r="J4295" s="3" t="str">
        <f t="shared" si="135"/>
        <v/>
      </c>
    </row>
    <row r="4296" spans="1:10" x14ac:dyDescent="0.35">
      <c r="A4296" s="7" t="str">
        <f>IF('Payments Export'!A4300="","",'Payments Export'!A4300)</f>
        <v/>
      </c>
      <c r="B4296" s="7" t="str">
        <f>IF('Payments Export'!A4300="","",'Payments Export'!B4300)</f>
        <v/>
      </c>
      <c r="C4296" s="7" t="str">
        <f>IF(IFERROR(VALUE('Payments Export'!H4300),'Payments Export'!H4300)&lt;&gt;0,IFERROR(VALUE('Payments Export'!H4300),'Payments Export'!H4300),"")</f>
        <v/>
      </c>
      <c r="D4296" s="7" t="str">
        <f>IF('Payments Export'!I4300="","",'Payments Export'!I4300)</f>
        <v/>
      </c>
      <c r="E4296" s="7" t="str">
        <f t="shared" si="134"/>
        <v/>
      </c>
      <c r="F4296" s="7" t="str">
        <f>IF('Payments Export'!A4300="","",'Payments Export'!N4300)</f>
        <v/>
      </c>
      <c r="G4296" s="7" t="str">
        <f>IF('Payments Export'!A4300="","",'Payments Export'!O4300)</f>
        <v/>
      </c>
      <c r="H4296" s="7" t="str">
        <f>IF('Payments Export'!B4300="","",G4296-F4296)</f>
        <v/>
      </c>
      <c r="I4296" s="3" t="str">
        <f>IF(C4296&lt;&gt;"",_xlfn.XLOOKUP(IFERROR(VALUE(C4296),C4296),'Items database'!A:A,'Items database'!B:B),(_xlfn.XLOOKUP(LEFT(E4296,3),Services,Services,"")))</f>
        <v/>
      </c>
      <c r="J4296" s="3" t="str">
        <f t="shared" si="135"/>
        <v/>
      </c>
    </row>
    <row r="4297" spans="1:10" x14ac:dyDescent="0.35">
      <c r="A4297" s="7" t="str">
        <f>IF('Payments Export'!A4301="","",'Payments Export'!A4301)</f>
        <v/>
      </c>
      <c r="B4297" s="7" t="str">
        <f>IF('Payments Export'!A4301="","",'Payments Export'!B4301)</f>
        <v/>
      </c>
      <c r="C4297" s="7" t="str">
        <f>IF(IFERROR(VALUE('Payments Export'!H4301),'Payments Export'!H4301)&lt;&gt;0,IFERROR(VALUE('Payments Export'!H4301),'Payments Export'!H4301),"")</f>
        <v/>
      </c>
      <c r="D4297" s="7" t="str">
        <f>IF('Payments Export'!I4301="","",'Payments Export'!I4301)</f>
        <v/>
      </c>
      <c r="E4297" s="7" t="str">
        <f t="shared" si="134"/>
        <v/>
      </c>
      <c r="F4297" s="7" t="str">
        <f>IF('Payments Export'!A4301="","",'Payments Export'!N4301)</f>
        <v/>
      </c>
      <c r="G4297" s="7" t="str">
        <f>IF('Payments Export'!A4301="","",'Payments Export'!O4301)</f>
        <v/>
      </c>
      <c r="H4297" s="7" t="str">
        <f>IF('Payments Export'!B4301="","",G4297-F4297)</f>
        <v/>
      </c>
      <c r="I4297" s="3" t="str">
        <f>IF(C4297&lt;&gt;"",_xlfn.XLOOKUP(IFERROR(VALUE(C4297),C4297),'Items database'!A:A,'Items database'!B:B),(_xlfn.XLOOKUP(LEFT(E4297,3),Services,Services,"")))</f>
        <v/>
      </c>
      <c r="J4297" s="3" t="str">
        <f t="shared" si="135"/>
        <v/>
      </c>
    </row>
    <row r="4298" spans="1:10" x14ac:dyDescent="0.35">
      <c r="A4298" s="7" t="str">
        <f>IF('Payments Export'!A4302="","",'Payments Export'!A4302)</f>
        <v/>
      </c>
      <c r="B4298" s="7" t="str">
        <f>IF('Payments Export'!A4302="","",'Payments Export'!B4302)</f>
        <v/>
      </c>
      <c r="C4298" s="7" t="str">
        <f>IF(IFERROR(VALUE('Payments Export'!H4302),'Payments Export'!H4302)&lt;&gt;0,IFERROR(VALUE('Payments Export'!H4302),'Payments Export'!H4302),"")</f>
        <v/>
      </c>
      <c r="D4298" s="7" t="str">
        <f>IF('Payments Export'!I4302="","",'Payments Export'!I4302)</f>
        <v/>
      </c>
      <c r="E4298" s="7" t="str">
        <f t="shared" si="134"/>
        <v/>
      </c>
      <c r="F4298" s="7" t="str">
        <f>IF('Payments Export'!A4302="","",'Payments Export'!N4302)</f>
        <v/>
      </c>
      <c r="G4298" s="7" t="str">
        <f>IF('Payments Export'!A4302="","",'Payments Export'!O4302)</f>
        <v/>
      </c>
      <c r="H4298" s="7" t="str">
        <f>IF('Payments Export'!B4302="","",G4298-F4298)</f>
        <v/>
      </c>
      <c r="I4298" s="3" t="str">
        <f>IF(C4298&lt;&gt;"",_xlfn.XLOOKUP(IFERROR(VALUE(C4298),C4298),'Items database'!A:A,'Items database'!B:B),(_xlfn.XLOOKUP(LEFT(E4298,3),Services,Services,"")))</f>
        <v/>
      </c>
      <c r="J4298" s="3" t="str">
        <f t="shared" si="135"/>
        <v/>
      </c>
    </row>
    <row r="4299" spans="1:10" x14ac:dyDescent="0.35">
      <c r="A4299" s="7" t="str">
        <f>IF('Payments Export'!A4303="","",'Payments Export'!A4303)</f>
        <v/>
      </c>
      <c r="B4299" s="7" t="str">
        <f>IF('Payments Export'!A4303="","",'Payments Export'!B4303)</f>
        <v/>
      </c>
      <c r="C4299" s="7" t="str">
        <f>IF(IFERROR(VALUE('Payments Export'!H4303),'Payments Export'!H4303)&lt;&gt;0,IFERROR(VALUE('Payments Export'!H4303),'Payments Export'!H4303),"")</f>
        <v/>
      </c>
      <c r="D4299" s="7" t="str">
        <f>IF('Payments Export'!I4303="","",'Payments Export'!I4303)</f>
        <v/>
      </c>
      <c r="E4299" s="7" t="str">
        <f t="shared" si="134"/>
        <v/>
      </c>
      <c r="F4299" s="7" t="str">
        <f>IF('Payments Export'!A4303="","",'Payments Export'!N4303)</f>
        <v/>
      </c>
      <c r="G4299" s="7" t="str">
        <f>IF('Payments Export'!A4303="","",'Payments Export'!O4303)</f>
        <v/>
      </c>
      <c r="H4299" s="7" t="str">
        <f>IF('Payments Export'!B4303="","",G4299-F4299)</f>
        <v/>
      </c>
      <c r="I4299" s="3" t="str">
        <f>IF(C4299&lt;&gt;"",_xlfn.XLOOKUP(IFERROR(VALUE(C4299),C4299),'Items database'!A:A,'Items database'!B:B),(_xlfn.XLOOKUP(LEFT(E4299,3),Services,Services,"")))</f>
        <v/>
      </c>
      <c r="J4299" s="3" t="str">
        <f t="shared" si="135"/>
        <v/>
      </c>
    </row>
    <row r="4300" spans="1:10" x14ac:dyDescent="0.35">
      <c r="A4300" s="7" t="str">
        <f>IF('Payments Export'!A4304="","",'Payments Export'!A4304)</f>
        <v/>
      </c>
      <c r="B4300" s="7" t="str">
        <f>IF('Payments Export'!A4304="","",'Payments Export'!B4304)</f>
        <v/>
      </c>
      <c r="C4300" s="7" t="str">
        <f>IF(IFERROR(VALUE('Payments Export'!H4304),'Payments Export'!H4304)&lt;&gt;0,IFERROR(VALUE('Payments Export'!H4304),'Payments Export'!H4304),"")</f>
        <v/>
      </c>
      <c r="D4300" s="7" t="str">
        <f>IF('Payments Export'!I4304="","",'Payments Export'!I4304)</f>
        <v/>
      </c>
      <c r="E4300" s="7" t="str">
        <f t="shared" si="134"/>
        <v/>
      </c>
      <c r="F4300" s="7" t="str">
        <f>IF('Payments Export'!A4304="","",'Payments Export'!N4304)</f>
        <v/>
      </c>
      <c r="G4300" s="7" t="str">
        <f>IF('Payments Export'!A4304="","",'Payments Export'!O4304)</f>
        <v/>
      </c>
      <c r="H4300" s="7" t="str">
        <f>IF('Payments Export'!B4304="","",G4300-F4300)</f>
        <v/>
      </c>
      <c r="I4300" s="3" t="str">
        <f>IF(C4300&lt;&gt;"",_xlfn.XLOOKUP(IFERROR(VALUE(C4300),C4300),'Items database'!A:A,'Items database'!B:B),(_xlfn.XLOOKUP(LEFT(E4300,3),Services,Services,"")))</f>
        <v/>
      </c>
      <c r="J4300" s="3" t="str">
        <f t="shared" si="135"/>
        <v/>
      </c>
    </row>
    <row r="4301" spans="1:10" x14ac:dyDescent="0.35">
      <c r="A4301" s="7" t="str">
        <f>IF('Payments Export'!A4305="","",'Payments Export'!A4305)</f>
        <v/>
      </c>
      <c r="B4301" s="7" t="str">
        <f>IF('Payments Export'!A4305="","",'Payments Export'!B4305)</f>
        <v/>
      </c>
      <c r="C4301" s="7" t="str">
        <f>IF(IFERROR(VALUE('Payments Export'!H4305),'Payments Export'!H4305)&lt;&gt;0,IFERROR(VALUE('Payments Export'!H4305),'Payments Export'!H4305),"")</f>
        <v/>
      </c>
      <c r="D4301" s="7" t="str">
        <f>IF('Payments Export'!I4305="","",'Payments Export'!I4305)</f>
        <v/>
      </c>
      <c r="E4301" s="7" t="str">
        <f t="shared" si="134"/>
        <v/>
      </c>
      <c r="F4301" s="7" t="str">
        <f>IF('Payments Export'!A4305="","",'Payments Export'!N4305)</f>
        <v/>
      </c>
      <c r="G4301" s="7" t="str">
        <f>IF('Payments Export'!A4305="","",'Payments Export'!O4305)</f>
        <v/>
      </c>
      <c r="H4301" s="7" t="str">
        <f>IF('Payments Export'!B4305="","",G4301-F4301)</f>
        <v/>
      </c>
      <c r="I4301" s="3" t="str">
        <f>IF(C4301&lt;&gt;"",_xlfn.XLOOKUP(IFERROR(VALUE(C4301),C4301),'Items database'!A:A,'Items database'!B:B),(_xlfn.XLOOKUP(LEFT(E4301,3),Services,Services,"")))</f>
        <v/>
      </c>
      <c r="J4301" s="3" t="str">
        <f t="shared" si="135"/>
        <v/>
      </c>
    </row>
    <row r="4302" spans="1:10" x14ac:dyDescent="0.35">
      <c r="A4302" s="7" t="str">
        <f>IF('Payments Export'!A4306="","",'Payments Export'!A4306)</f>
        <v/>
      </c>
      <c r="B4302" s="7" t="str">
        <f>IF('Payments Export'!A4306="","",'Payments Export'!B4306)</f>
        <v/>
      </c>
      <c r="C4302" s="7" t="str">
        <f>IF(IFERROR(VALUE('Payments Export'!H4306),'Payments Export'!H4306)&lt;&gt;0,IFERROR(VALUE('Payments Export'!H4306),'Payments Export'!H4306),"")</f>
        <v/>
      </c>
      <c r="D4302" s="7" t="str">
        <f>IF('Payments Export'!I4306="","",'Payments Export'!I4306)</f>
        <v/>
      </c>
      <c r="E4302" s="7" t="str">
        <f t="shared" si="134"/>
        <v/>
      </c>
      <c r="F4302" s="7" t="str">
        <f>IF('Payments Export'!A4306="","",'Payments Export'!N4306)</f>
        <v/>
      </c>
      <c r="G4302" s="7" t="str">
        <f>IF('Payments Export'!A4306="","",'Payments Export'!O4306)</f>
        <v/>
      </c>
      <c r="H4302" s="7" t="str">
        <f>IF('Payments Export'!B4306="","",G4302-F4302)</f>
        <v/>
      </c>
      <c r="I4302" s="3" t="str">
        <f>IF(C4302&lt;&gt;"",_xlfn.XLOOKUP(IFERROR(VALUE(C4302),C4302),'Items database'!A:A,'Items database'!B:B),(_xlfn.XLOOKUP(LEFT(E4302,3),Services,Services,"")))</f>
        <v/>
      </c>
      <c r="J4302" s="3" t="str">
        <f t="shared" si="135"/>
        <v/>
      </c>
    </row>
    <row r="4303" spans="1:10" x14ac:dyDescent="0.35">
      <c r="A4303" s="7" t="str">
        <f>IF('Payments Export'!A4307="","",'Payments Export'!A4307)</f>
        <v/>
      </c>
      <c r="B4303" s="7" t="str">
        <f>IF('Payments Export'!A4307="","",'Payments Export'!B4307)</f>
        <v/>
      </c>
      <c r="C4303" s="7" t="str">
        <f>IF(IFERROR(VALUE('Payments Export'!H4307),'Payments Export'!H4307)&lt;&gt;0,IFERROR(VALUE('Payments Export'!H4307),'Payments Export'!H4307),"")</f>
        <v/>
      </c>
      <c r="D4303" s="7" t="str">
        <f>IF('Payments Export'!I4307="","",'Payments Export'!I4307)</f>
        <v/>
      </c>
      <c r="E4303" s="7" t="str">
        <f t="shared" si="134"/>
        <v/>
      </c>
      <c r="F4303" s="7" t="str">
        <f>IF('Payments Export'!A4307="","",'Payments Export'!N4307)</f>
        <v/>
      </c>
      <c r="G4303" s="7" t="str">
        <f>IF('Payments Export'!A4307="","",'Payments Export'!O4307)</f>
        <v/>
      </c>
      <c r="H4303" s="7" t="str">
        <f>IF('Payments Export'!B4307="","",G4303-F4303)</f>
        <v/>
      </c>
      <c r="I4303" s="3" t="str">
        <f>IF(C4303&lt;&gt;"",_xlfn.XLOOKUP(IFERROR(VALUE(C4303),C4303),'Items database'!A:A,'Items database'!B:B),(_xlfn.XLOOKUP(LEFT(E4303,3),Services,Services,"")))</f>
        <v/>
      </c>
      <c r="J4303" s="3" t="str">
        <f t="shared" si="135"/>
        <v/>
      </c>
    </row>
    <row r="4304" spans="1:10" x14ac:dyDescent="0.35">
      <c r="A4304" s="7" t="str">
        <f>IF('Payments Export'!A4308="","",'Payments Export'!A4308)</f>
        <v/>
      </c>
      <c r="B4304" s="7" t="str">
        <f>IF('Payments Export'!A4308="","",'Payments Export'!B4308)</f>
        <v/>
      </c>
      <c r="C4304" s="7" t="str">
        <f>IF(IFERROR(VALUE('Payments Export'!H4308),'Payments Export'!H4308)&lt;&gt;0,IFERROR(VALUE('Payments Export'!H4308),'Payments Export'!H4308),"")</f>
        <v/>
      </c>
      <c r="D4304" s="7" t="str">
        <f>IF('Payments Export'!I4308="","",'Payments Export'!I4308)</f>
        <v/>
      </c>
      <c r="E4304" s="7" t="str">
        <f t="shared" si="134"/>
        <v/>
      </c>
      <c r="F4304" s="7" t="str">
        <f>IF('Payments Export'!A4308="","",'Payments Export'!N4308)</f>
        <v/>
      </c>
      <c r="G4304" s="7" t="str">
        <f>IF('Payments Export'!A4308="","",'Payments Export'!O4308)</f>
        <v/>
      </c>
      <c r="H4304" s="7" t="str">
        <f>IF('Payments Export'!B4308="","",G4304-F4304)</f>
        <v/>
      </c>
      <c r="I4304" s="3" t="str">
        <f>IF(C4304&lt;&gt;"",_xlfn.XLOOKUP(IFERROR(VALUE(C4304),C4304),'Items database'!A:A,'Items database'!B:B),(_xlfn.XLOOKUP(LEFT(E4304,3),Services,Services,"")))</f>
        <v/>
      </c>
      <c r="J4304" s="3" t="str">
        <f t="shared" si="135"/>
        <v/>
      </c>
    </row>
    <row r="4305" spans="1:10" x14ac:dyDescent="0.35">
      <c r="A4305" s="7" t="str">
        <f>IF('Payments Export'!A4309="","",'Payments Export'!A4309)</f>
        <v/>
      </c>
      <c r="B4305" s="7" t="str">
        <f>IF('Payments Export'!A4309="","",'Payments Export'!B4309)</f>
        <v/>
      </c>
      <c r="C4305" s="7" t="str">
        <f>IF(IFERROR(VALUE('Payments Export'!H4309),'Payments Export'!H4309)&lt;&gt;0,IFERROR(VALUE('Payments Export'!H4309),'Payments Export'!H4309),"")</f>
        <v/>
      </c>
      <c r="D4305" s="7" t="str">
        <f>IF('Payments Export'!I4309="","",'Payments Export'!I4309)</f>
        <v/>
      </c>
      <c r="E4305" s="7" t="str">
        <f t="shared" si="134"/>
        <v/>
      </c>
      <c r="F4305" s="7" t="str">
        <f>IF('Payments Export'!A4309="","",'Payments Export'!N4309)</f>
        <v/>
      </c>
      <c r="G4305" s="7" t="str">
        <f>IF('Payments Export'!A4309="","",'Payments Export'!O4309)</f>
        <v/>
      </c>
      <c r="H4305" s="7" t="str">
        <f>IF('Payments Export'!B4309="","",G4305-F4305)</f>
        <v/>
      </c>
      <c r="I4305" s="3" t="str">
        <f>IF(C4305&lt;&gt;"",_xlfn.XLOOKUP(IFERROR(VALUE(C4305),C4305),'Items database'!A:A,'Items database'!B:B),(_xlfn.XLOOKUP(LEFT(E4305,3),Services,Services,"")))</f>
        <v/>
      </c>
      <c r="J4305" s="3" t="str">
        <f t="shared" si="135"/>
        <v/>
      </c>
    </row>
    <row r="4306" spans="1:10" x14ac:dyDescent="0.35">
      <c r="A4306" s="7" t="str">
        <f>IF('Payments Export'!A4310="","",'Payments Export'!A4310)</f>
        <v/>
      </c>
      <c r="B4306" s="7" t="str">
        <f>IF('Payments Export'!A4310="","",'Payments Export'!B4310)</f>
        <v/>
      </c>
      <c r="C4306" s="7" t="str">
        <f>IF(IFERROR(VALUE('Payments Export'!H4310),'Payments Export'!H4310)&lt;&gt;0,IFERROR(VALUE('Payments Export'!H4310),'Payments Export'!H4310),"")</f>
        <v/>
      </c>
      <c r="D4306" s="7" t="str">
        <f>IF('Payments Export'!I4310="","",'Payments Export'!I4310)</f>
        <v/>
      </c>
      <c r="E4306" s="7" t="str">
        <f t="shared" si="134"/>
        <v/>
      </c>
      <c r="F4306" s="7" t="str">
        <f>IF('Payments Export'!A4310="","",'Payments Export'!N4310)</f>
        <v/>
      </c>
      <c r="G4306" s="7" t="str">
        <f>IF('Payments Export'!A4310="","",'Payments Export'!O4310)</f>
        <v/>
      </c>
      <c r="H4306" s="7" t="str">
        <f>IF('Payments Export'!B4310="","",G4306-F4306)</f>
        <v/>
      </c>
      <c r="I4306" s="3" t="str">
        <f>IF(C4306&lt;&gt;"",_xlfn.XLOOKUP(IFERROR(VALUE(C4306),C4306),'Items database'!A:A,'Items database'!B:B),(_xlfn.XLOOKUP(LEFT(E4306,3),Services,Services,"")))</f>
        <v/>
      </c>
      <c r="J4306" s="3" t="str">
        <f t="shared" si="135"/>
        <v/>
      </c>
    </row>
    <row r="4307" spans="1:10" x14ac:dyDescent="0.35">
      <c r="A4307" s="7" t="str">
        <f>IF('Payments Export'!A4311="","",'Payments Export'!A4311)</f>
        <v/>
      </c>
      <c r="B4307" s="7" t="str">
        <f>IF('Payments Export'!A4311="","",'Payments Export'!B4311)</f>
        <v/>
      </c>
      <c r="C4307" s="7" t="str">
        <f>IF(IFERROR(VALUE('Payments Export'!H4311),'Payments Export'!H4311)&lt;&gt;0,IFERROR(VALUE('Payments Export'!H4311),'Payments Export'!H4311),"")</f>
        <v/>
      </c>
      <c r="D4307" s="7" t="str">
        <f>IF('Payments Export'!I4311="","",'Payments Export'!I4311)</f>
        <v/>
      </c>
      <c r="E4307" s="7" t="str">
        <f t="shared" si="134"/>
        <v/>
      </c>
      <c r="F4307" s="7" t="str">
        <f>IF('Payments Export'!A4311="","",'Payments Export'!N4311)</f>
        <v/>
      </c>
      <c r="G4307" s="7" t="str">
        <f>IF('Payments Export'!A4311="","",'Payments Export'!O4311)</f>
        <v/>
      </c>
      <c r="H4307" s="7" t="str">
        <f>IF('Payments Export'!B4311="","",G4307-F4307)</f>
        <v/>
      </c>
      <c r="I4307" s="3" t="str">
        <f>IF(C4307&lt;&gt;"",_xlfn.XLOOKUP(IFERROR(VALUE(C4307),C4307),'Items database'!A:A,'Items database'!B:B),(_xlfn.XLOOKUP(LEFT(E4307,3),Services,Services,"")))</f>
        <v/>
      </c>
      <c r="J4307" s="3" t="str">
        <f t="shared" si="135"/>
        <v/>
      </c>
    </row>
    <row r="4308" spans="1:10" x14ac:dyDescent="0.35">
      <c r="A4308" s="7" t="str">
        <f>IF('Payments Export'!A4312="","",'Payments Export'!A4312)</f>
        <v/>
      </c>
      <c r="B4308" s="7" t="str">
        <f>IF('Payments Export'!A4312="","",'Payments Export'!B4312)</f>
        <v/>
      </c>
      <c r="C4308" s="7" t="str">
        <f>IF(IFERROR(VALUE('Payments Export'!H4312),'Payments Export'!H4312)&lt;&gt;0,IFERROR(VALUE('Payments Export'!H4312),'Payments Export'!H4312),"")</f>
        <v/>
      </c>
      <c r="D4308" s="7" t="str">
        <f>IF('Payments Export'!I4312="","",'Payments Export'!I4312)</f>
        <v/>
      </c>
      <c r="E4308" s="7" t="str">
        <f t="shared" si="134"/>
        <v/>
      </c>
      <c r="F4308" s="7" t="str">
        <f>IF('Payments Export'!A4312="","",'Payments Export'!N4312)</f>
        <v/>
      </c>
      <c r="G4308" s="7" t="str">
        <f>IF('Payments Export'!A4312="","",'Payments Export'!O4312)</f>
        <v/>
      </c>
      <c r="H4308" s="7" t="str">
        <f>IF('Payments Export'!B4312="","",G4308-F4308)</f>
        <v/>
      </c>
      <c r="I4308" s="3" t="str">
        <f>IF(C4308&lt;&gt;"",_xlfn.XLOOKUP(IFERROR(VALUE(C4308),C4308),'Items database'!A:A,'Items database'!B:B),(_xlfn.XLOOKUP(LEFT(E4308,3),Services,Services,"")))</f>
        <v/>
      </c>
      <c r="J4308" s="3" t="str">
        <f t="shared" si="135"/>
        <v/>
      </c>
    </row>
    <row r="4309" spans="1:10" x14ac:dyDescent="0.35">
      <c r="A4309" s="7" t="str">
        <f>IF('Payments Export'!A4313="","",'Payments Export'!A4313)</f>
        <v/>
      </c>
      <c r="B4309" s="7" t="str">
        <f>IF('Payments Export'!A4313="","",'Payments Export'!B4313)</f>
        <v/>
      </c>
      <c r="C4309" s="7" t="str">
        <f>IF(IFERROR(VALUE('Payments Export'!H4313),'Payments Export'!H4313)&lt;&gt;0,IFERROR(VALUE('Payments Export'!H4313),'Payments Export'!H4313),"")</f>
        <v/>
      </c>
      <c r="D4309" s="7" t="str">
        <f>IF('Payments Export'!I4313="","",'Payments Export'!I4313)</f>
        <v/>
      </c>
      <c r="E4309" s="7" t="str">
        <f t="shared" si="134"/>
        <v/>
      </c>
      <c r="F4309" s="7" t="str">
        <f>IF('Payments Export'!A4313="","",'Payments Export'!N4313)</f>
        <v/>
      </c>
      <c r="G4309" s="7" t="str">
        <f>IF('Payments Export'!A4313="","",'Payments Export'!O4313)</f>
        <v/>
      </c>
      <c r="H4309" s="7" t="str">
        <f>IF('Payments Export'!B4313="","",G4309-F4309)</f>
        <v/>
      </c>
      <c r="I4309" s="3" t="str">
        <f>IF(C4309&lt;&gt;"",_xlfn.XLOOKUP(IFERROR(VALUE(C4309),C4309),'Items database'!A:A,'Items database'!B:B),(_xlfn.XLOOKUP(LEFT(E4309,3),Services,Services,"")))</f>
        <v/>
      </c>
      <c r="J4309" s="3" t="str">
        <f t="shared" si="135"/>
        <v/>
      </c>
    </row>
    <row r="4310" spans="1:10" x14ac:dyDescent="0.35">
      <c r="A4310" s="7" t="str">
        <f>IF('Payments Export'!A4314="","",'Payments Export'!A4314)</f>
        <v/>
      </c>
      <c r="B4310" s="7" t="str">
        <f>IF('Payments Export'!A4314="","",'Payments Export'!B4314)</f>
        <v/>
      </c>
      <c r="C4310" s="7" t="str">
        <f>IF(IFERROR(VALUE('Payments Export'!H4314),'Payments Export'!H4314)&lt;&gt;0,IFERROR(VALUE('Payments Export'!H4314),'Payments Export'!H4314),"")</f>
        <v/>
      </c>
      <c r="D4310" s="7" t="str">
        <f>IF('Payments Export'!I4314="","",'Payments Export'!I4314)</f>
        <v/>
      </c>
      <c r="E4310" s="7" t="str">
        <f t="shared" si="134"/>
        <v/>
      </c>
      <c r="F4310" s="7" t="str">
        <f>IF('Payments Export'!A4314="","",'Payments Export'!N4314)</f>
        <v/>
      </c>
      <c r="G4310" s="7" t="str">
        <f>IF('Payments Export'!A4314="","",'Payments Export'!O4314)</f>
        <v/>
      </c>
      <c r="H4310" s="7" t="str">
        <f>IF('Payments Export'!B4314="","",G4310-F4310)</f>
        <v/>
      </c>
      <c r="I4310" s="3" t="str">
        <f>IF(C4310&lt;&gt;"",_xlfn.XLOOKUP(IFERROR(VALUE(C4310),C4310),'Items database'!A:A,'Items database'!B:B),(_xlfn.XLOOKUP(LEFT(E4310,3),Services,Services,"")))</f>
        <v/>
      </c>
      <c r="J4310" s="3" t="str">
        <f t="shared" si="135"/>
        <v/>
      </c>
    </row>
    <row r="4311" spans="1:10" x14ac:dyDescent="0.35">
      <c r="A4311" s="7" t="str">
        <f>IF('Payments Export'!A4315="","",'Payments Export'!A4315)</f>
        <v/>
      </c>
      <c r="B4311" s="7" t="str">
        <f>IF('Payments Export'!A4315="","",'Payments Export'!B4315)</f>
        <v/>
      </c>
      <c r="C4311" s="7" t="str">
        <f>IF(IFERROR(VALUE('Payments Export'!H4315),'Payments Export'!H4315)&lt;&gt;0,IFERROR(VALUE('Payments Export'!H4315),'Payments Export'!H4315),"")</f>
        <v/>
      </c>
      <c r="D4311" s="7" t="str">
        <f>IF('Payments Export'!I4315="","",'Payments Export'!I4315)</f>
        <v/>
      </c>
      <c r="E4311" s="7" t="str">
        <f t="shared" si="134"/>
        <v/>
      </c>
      <c r="F4311" s="7" t="str">
        <f>IF('Payments Export'!A4315="","",'Payments Export'!N4315)</f>
        <v/>
      </c>
      <c r="G4311" s="7" t="str">
        <f>IF('Payments Export'!A4315="","",'Payments Export'!O4315)</f>
        <v/>
      </c>
      <c r="H4311" s="7" t="str">
        <f>IF('Payments Export'!B4315="","",G4311-F4311)</f>
        <v/>
      </c>
      <c r="I4311" s="3" t="str">
        <f>IF(C4311&lt;&gt;"",_xlfn.XLOOKUP(IFERROR(VALUE(C4311),C4311),'Items database'!A:A,'Items database'!B:B),(_xlfn.XLOOKUP(LEFT(E4311,3),Services,Services,"")))</f>
        <v/>
      </c>
      <c r="J4311" s="3" t="str">
        <f t="shared" si="135"/>
        <v/>
      </c>
    </row>
    <row r="4312" spans="1:10" x14ac:dyDescent="0.35">
      <c r="A4312" s="7" t="str">
        <f>IF('Payments Export'!A4316="","",'Payments Export'!A4316)</f>
        <v/>
      </c>
      <c r="B4312" s="7" t="str">
        <f>IF('Payments Export'!A4316="","",'Payments Export'!B4316)</f>
        <v/>
      </c>
      <c r="C4312" s="7" t="str">
        <f>IF(IFERROR(VALUE('Payments Export'!H4316),'Payments Export'!H4316)&lt;&gt;0,IFERROR(VALUE('Payments Export'!H4316),'Payments Export'!H4316),"")</f>
        <v/>
      </c>
      <c r="D4312" s="7" t="str">
        <f>IF('Payments Export'!I4316="","",'Payments Export'!I4316)</f>
        <v/>
      </c>
      <c r="E4312" s="7" t="str">
        <f t="shared" si="134"/>
        <v/>
      </c>
      <c r="F4312" s="7" t="str">
        <f>IF('Payments Export'!A4316="","",'Payments Export'!N4316)</f>
        <v/>
      </c>
      <c r="G4312" s="7" t="str">
        <f>IF('Payments Export'!A4316="","",'Payments Export'!O4316)</f>
        <v/>
      </c>
      <c r="H4312" s="7" t="str">
        <f>IF('Payments Export'!B4316="","",G4312-F4312)</f>
        <v/>
      </c>
      <c r="I4312" s="3" t="str">
        <f>IF(C4312&lt;&gt;"",_xlfn.XLOOKUP(IFERROR(VALUE(C4312),C4312),'Items database'!A:A,'Items database'!B:B),(_xlfn.XLOOKUP(LEFT(E4312,3),Services,Services,"")))</f>
        <v/>
      </c>
      <c r="J4312" s="3" t="str">
        <f t="shared" si="135"/>
        <v/>
      </c>
    </row>
    <row r="4313" spans="1:10" x14ac:dyDescent="0.35">
      <c r="A4313" s="7" t="str">
        <f>IF('Payments Export'!A4317="","",'Payments Export'!A4317)</f>
        <v/>
      </c>
      <c r="B4313" s="7" t="str">
        <f>IF('Payments Export'!A4317="","",'Payments Export'!B4317)</f>
        <v/>
      </c>
      <c r="C4313" s="7" t="str">
        <f>IF(IFERROR(VALUE('Payments Export'!H4317),'Payments Export'!H4317)&lt;&gt;0,IFERROR(VALUE('Payments Export'!H4317),'Payments Export'!H4317),"")</f>
        <v/>
      </c>
      <c r="D4313" s="7" t="str">
        <f>IF('Payments Export'!I4317="","",'Payments Export'!I4317)</f>
        <v/>
      </c>
      <c r="E4313" s="7" t="str">
        <f t="shared" si="134"/>
        <v/>
      </c>
      <c r="F4313" s="7" t="str">
        <f>IF('Payments Export'!A4317="","",'Payments Export'!N4317)</f>
        <v/>
      </c>
      <c r="G4313" s="7" t="str">
        <f>IF('Payments Export'!A4317="","",'Payments Export'!O4317)</f>
        <v/>
      </c>
      <c r="H4313" s="7" t="str">
        <f>IF('Payments Export'!B4317="","",G4313-F4313)</f>
        <v/>
      </c>
      <c r="I4313" s="3" t="str">
        <f>IF(C4313&lt;&gt;"",_xlfn.XLOOKUP(IFERROR(VALUE(C4313),C4313),'Items database'!A:A,'Items database'!B:B),(_xlfn.XLOOKUP(LEFT(E4313,3),Services,Services,"")))</f>
        <v/>
      </c>
      <c r="J4313" s="3" t="str">
        <f t="shared" si="135"/>
        <v/>
      </c>
    </row>
    <row r="4314" spans="1:10" x14ac:dyDescent="0.35">
      <c r="A4314" s="7" t="str">
        <f>IF('Payments Export'!A4318="","",'Payments Export'!A4318)</f>
        <v/>
      </c>
      <c r="B4314" s="7" t="str">
        <f>IF('Payments Export'!A4318="","",'Payments Export'!B4318)</f>
        <v/>
      </c>
      <c r="C4314" s="7" t="str">
        <f>IF(IFERROR(VALUE('Payments Export'!H4318),'Payments Export'!H4318)&lt;&gt;0,IFERROR(VALUE('Payments Export'!H4318),'Payments Export'!H4318),"")</f>
        <v/>
      </c>
      <c r="D4314" s="7" t="str">
        <f>IF('Payments Export'!I4318="","",'Payments Export'!I4318)</f>
        <v/>
      </c>
      <c r="E4314" s="7" t="str">
        <f t="shared" si="134"/>
        <v/>
      </c>
      <c r="F4314" s="7" t="str">
        <f>IF('Payments Export'!A4318="","",'Payments Export'!N4318)</f>
        <v/>
      </c>
      <c r="G4314" s="7" t="str">
        <f>IF('Payments Export'!A4318="","",'Payments Export'!O4318)</f>
        <v/>
      </c>
      <c r="H4314" s="7" t="str">
        <f>IF('Payments Export'!B4318="","",G4314-F4314)</f>
        <v/>
      </c>
      <c r="I4314" s="3" t="str">
        <f>IF(C4314&lt;&gt;"",_xlfn.XLOOKUP(IFERROR(VALUE(C4314),C4314),'Items database'!A:A,'Items database'!B:B),(_xlfn.XLOOKUP(LEFT(E4314,3),Services,Services,"")))</f>
        <v/>
      </c>
      <c r="J4314" s="3" t="str">
        <f t="shared" si="135"/>
        <v/>
      </c>
    </row>
    <row r="4315" spans="1:10" x14ac:dyDescent="0.35">
      <c r="A4315" s="7" t="str">
        <f>IF('Payments Export'!A4319="","",'Payments Export'!A4319)</f>
        <v/>
      </c>
      <c r="B4315" s="7" t="str">
        <f>IF('Payments Export'!A4319="","",'Payments Export'!B4319)</f>
        <v/>
      </c>
      <c r="C4315" s="7" t="str">
        <f>IF(IFERROR(VALUE('Payments Export'!H4319),'Payments Export'!H4319)&lt;&gt;0,IFERROR(VALUE('Payments Export'!H4319),'Payments Export'!H4319),"")</f>
        <v/>
      </c>
      <c r="D4315" s="7" t="str">
        <f>IF('Payments Export'!I4319="","",'Payments Export'!I4319)</f>
        <v/>
      </c>
      <c r="E4315" s="7" t="str">
        <f t="shared" si="134"/>
        <v/>
      </c>
      <c r="F4315" s="7" t="str">
        <f>IF('Payments Export'!A4319="","",'Payments Export'!N4319)</f>
        <v/>
      </c>
      <c r="G4315" s="7" t="str">
        <f>IF('Payments Export'!A4319="","",'Payments Export'!O4319)</f>
        <v/>
      </c>
      <c r="H4315" s="7" t="str">
        <f>IF('Payments Export'!B4319="","",G4315-F4315)</f>
        <v/>
      </c>
      <c r="I4315" s="3" t="str">
        <f>IF(C4315&lt;&gt;"",_xlfn.XLOOKUP(IFERROR(VALUE(C4315),C4315),'Items database'!A:A,'Items database'!B:B),(_xlfn.XLOOKUP(LEFT(E4315,3),Services,Services,"")))</f>
        <v/>
      </c>
      <c r="J4315" s="3" t="str">
        <f t="shared" si="135"/>
        <v/>
      </c>
    </row>
    <row r="4316" spans="1:10" x14ac:dyDescent="0.35">
      <c r="A4316" s="7" t="str">
        <f>IF('Payments Export'!A4320="","",'Payments Export'!A4320)</f>
        <v/>
      </c>
      <c r="B4316" s="7" t="str">
        <f>IF('Payments Export'!A4320="","",'Payments Export'!B4320)</f>
        <v/>
      </c>
      <c r="C4316" s="7" t="str">
        <f>IF(IFERROR(VALUE('Payments Export'!H4320),'Payments Export'!H4320)&lt;&gt;0,IFERROR(VALUE('Payments Export'!H4320),'Payments Export'!H4320),"")</f>
        <v/>
      </c>
      <c r="D4316" s="7" t="str">
        <f>IF('Payments Export'!I4320="","",'Payments Export'!I4320)</f>
        <v/>
      </c>
      <c r="E4316" s="7" t="str">
        <f t="shared" si="134"/>
        <v/>
      </c>
      <c r="F4316" s="7" t="str">
        <f>IF('Payments Export'!A4320="","",'Payments Export'!N4320)</f>
        <v/>
      </c>
      <c r="G4316" s="7" t="str">
        <f>IF('Payments Export'!A4320="","",'Payments Export'!O4320)</f>
        <v/>
      </c>
      <c r="H4316" s="7" t="str">
        <f>IF('Payments Export'!B4320="","",G4316-F4316)</f>
        <v/>
      </c>
      <c r="I4316" s="3" t="str">
        <f>IF(C4316&lt;&gt;"",_xlfn.XLOOKUP(IFERROR(VALUE(C4316),C4316),'Items database'!A:A,'Items database'!B:B),(_xlfn.XLOOKUP(LEFT(E4316,3),Services,Services,"")))</f>
        <v/>
      </c>
      <c r="J4316" s="3" t="str">
        <f t="shared" si="135"/>
        <v/>
      </c>
    </row>
    <row r="4317" spans="1:10" x14ac:dyDescent="0.35">
      <c r="A4317" s="7" t="str">
        <f>IF('Payments Export'!A4321="","",'Payments Export'!A4321)</f>
        <v/>
      </c>
      <c r="B4317" s="7" t="str">
        <f>IF('Payments Export'!A4321="","",'Payments Export'!B4321)</f>
        <v/>
      </c>
      <c r="C4317" s="7" t="str">
        <f>IF(IFERROR(VALUE('Payments Export'!H4321),'Payments Export'!H4321)&lt;&gt;0,IFERROR(VALUE('Payments Export'!H4321),'Payments Export'!H4321),"")</f>
        <v/>
      </c>
      <c r="D4317" s="7" t="str">
        <f>IF('Payments Export'!I4321="","",'Payments Export'!I4321)</f>
        <v/>
      </c>
      <c r="E4317" s="7" t="str">
        <f t="shared" si="134"/>
        <v/>
      </c>
      <c r="F4317" s="7" t="str">
        <f>IF('Payments Export'!A4321="","",'Payments Export'!N4321)</f>
        <v/>
      </c>
      <c r="G4317" s="7" t="str">
        <f>IF('Payments Export'!A4321="","",'Payments Export'!O4321)</f>
        <v/>
      </c>
      <c r="H4317" s="7" t="str">
        <f>IF('Payments Export'!B4321="","",G4317-F4317)</f>
        <v/>
      </c>
      <c r="I4317" s="3" t="str">
        <f>IF(C4317&lt;&gt;"",_xlfn.XLOOKUP(IFERROR(VALUE(C4317),C4317),'Items database'!A:A,'Items database'!B:B),(_xlfn.XLOOKUP(LEFT(E4317,3),Services,Services,"")))</f>
        <v/>
      </c>
      <c r="J4317" s="3" t="str">
        <f t="shared" si="135"/>
        <v/>
      </c>
    </row>
    <row r="4318" spans="1:10" x14ac:dyDescent="0.35">
      <c r="A4318" s="7" t="str">
        <f>IF('Payments Export'!A4322="","",'Payments Export'!A4322)</f>
        <v/>
      </c>
      <c r="B4318" s="7" t="str">
        <f>IF('Payments Export'!A4322="","",'Payments Export'!B4322)</f>
        <v/>
      </c>
      <c r="C4318" s="7" t="str">
        <f>IF(IFERROR(VALUE('Payments Export'!H4322),'Payments Export'!H4322)&lt;&gt;0,IFERROR(VALUE('Payments Export'!H4322),'Payments Export'!H4322),"")</f>
        <v/>
      </c>
      <c r="D4318" s="7" t="str">
        <f>IF('Payments Export'!I4322="","",'Payments Export'!I4322)</f>
        <v/>
      </c>
      <c r="E4318" s="7" t="str">
        <f t="shared" si="134"/>
        <v/>
      </c>
      <c r="F4318" s="7" t="str">
        <f>IF('Payments Export'!A4322="","",'Payments Export'!N4322)</f>
        <v/>
      </c>
      <c r="G4318" s="7" t="str">
        <f>IF('Payments Export'!A4322="","",'Payments Export'!O4322)</f>
        <v/>
      </c>
      <c r="H4318" s="7" t="str">
        <f>IF('Payments Export'!B4322="","",G4318-F4318)</f>
        <v/>
      </c>
      <c r="I4318" s="3" t="str">
        <f>IF(C4318&lt;&gt;"",_xlfn.XLOOKUP(IFERROR(VALUE(C4318),C4318),'Items database'!A:A,'Items database'!B:B),(_xlfn.XLOOKUP(LEFT(E4318,3),Services,Services,"")))</f>
        <v/>
      </c>
      <c r="J4318" s="3" t="str">
        <f t="shared" si="135"/>
        <v/>
      </c>
    </row>
    <row r="4319" spans="1:10" x14ac:dyDescent="0.35">
      <c r="A4319" s="7" t="str">
        <f>IF('Payments Export'!A4323="","",'Payments Export'!A4323)</f>
        <v/>
      </c>
      <c r="B4319" s="7" t="str">
        <f>IF('Payments Export'!A4323="","",'Payments Export'!B4323)</f>
        <v/>
      </c>
      <c r="C4319" s="7" t="str">
        <f>IF(IFERROR(VALUE('Payments Export'!H4323),'Payments Export'!H4323)&lt;&gt;0,IFERROR(VALUE('Payments Export'!H4323),'Payments Export'!H4323),"")</f>
        <v/>
      </c>
      <c r="D4319" s="7" t="str">
        <f>IF('Payments Export'!I4323="","",'Payments Export'!I4323)</f>
        <v/>
      </c>
      <c r="E4319" s="7" t="str">
        <f t="shared" si="134"/>
        <v/>
      </c>
      <c r="F4319" s="7" t="str">
        <f>IF('Payments Export'!A4323="","",'Payments Export'!N4323)</f>
        <v/>
      </c>
      <c r="G4319" s="7" t="str">
        <f>IF('Payments Export'!A4323="","",'Payments Export'!O4323)</f>
        <v/>
      </c>
      <c r="H4319" s="7" t="str">
        <f>IF('Payments Export'!B4323="","",G4319-F4319)</f>
        <v/>
      </c>
      <c r="I4319" s="3" t="str">
        <f>IF(C4319&lt;&gt;"",_xlfn.XLOOKUP(IFERROR(VALUE(C4319),C4319),'Items database'!A:A,'Items database'!B:B),(_xlfn.XLOOKUP(LEFT(E4319,3),Services,Services,"")))</f>
        <v/>
      </c>
      <c r="J4319" s="3" t="str">
        <f t="shared" si="135"/>
        <v/>
      </c>
    </row>
    <row r="4320" spans="1:10" x14ac:dyDescent="0.35">
      <c r="A4320" s="7" t="str">
        <f>IF('Payments Export'!A4324="","",'Payments Export'!A4324)</f>
        <v/>
      </c>
      <c r="B4320" s="7" t="str">
        <f>IF('Payments Export'!A4324="","",'Payments Export'!B4324)</f>
        <v/>
      </c>
      <c r="C4320" s="7" t="str">
        <f>IF(IFERROR(VALUE('Payments Export'!H4324),'Payments Export'!H4324)&lt;&gt;0,IFERROR(VALUE('Payments Export'!H4324),'Payments Export'!H4324),"")</f>
        <v/>
      </c>
      <c r="D4320" s="7" t="str">
        <f>IF('Payments Export'!I4324="","",'Payments Export'!I4324)</f>
        <v/>
      </c>
      <c r="E4320" s="7" t="str">
        <f t="shared" si="134"/>
        <v/>
      </c>
      <c r="F4320" s="7" t="str">
        <f>IF('Payments Export'!A4324="","",'Payments Export'!N4324)</f>
        <v/>
      </c>
      <c r="G4320" s="7" t="str">
        <f>IF('Payments Export'!A4324="","",'Payments Export'!O4324)</f>
        <v/>
      </c>
      <c r="H4320" s="7" t="str">
        <f>IF('Payments Export'!B4324="","",G4320-F4320)</f>
        <v/>
      </c>
      <c r="I4320" s="3" t="str">
        <f>IF(C4320&lt;&gt;"",_xlfn.XLOOKUP(IFERROR(VALUE(C4320),C4320),'Items database'!A:A,'Items database'!B:B),(_xlfn.XLOOKUP(LEFT(E4320,3),Services,Services,"")))</f>
        <v/>
      </c>
      <c r="J4320" s="3" t="str">
        <f t="shared" si="135"/>
        <v/>
      </c>
    </row>
    <row r="4321" spans="1:10" x14ac:dyDescent="0.35">
      <c r="A4321" s="7" t="str">
        <f>IF('Payments Export'!A4325="","",'Payments Export'!A4325)</f>
        <v/>
      </c>
      <c r="B4321" s="7" t="str">
        <f>IF('Payments Export'!A4325="","",'Payments Export'!B4325)</f>
        <v/>
      </c>
      <c r="C4321" s="7" t="str">
        <f>IF(IFERROR(VALUE('Payments Export'!H4325),'Payments Export'!H4325)&lt;&gt;0,IFERROR(VALUE('Payments Export'!H4325),'Payments Export'!H4325),"")</f>
        <v/>
      </c>
      <c r="D4321" s="7" t="str">
        <f>IF('Payments Export'!I4325="","",'Payments Export'!I4325)</f>
        <v/>
      </c>
      <c r="E4321" s="7" t="str">
        <f t="shared" si="134"/>
        <v/>
      </c>
      <c r="F4321" s="7" t="str">
        <f>IF('Payments Export'!A4325="","",'Payments Export'!N4325)</f>
        <v/>
      </c>
      <c r="G4321" s="7" t="str">
        <f>IF('Payments Export'!A4325="","",'Payments Export'!O4325)</f>
        <v/>
      </c>
      <c r="H4321" s="7" t="str">
        <f>IF('Payments Export'!B4325="","",G4321-F4321)</f>
        <v/>
      </c>
      <c r="I4321" s="3" t="str">
        <f>IF(C4321&lt;&gt;"",_xlfn.XLOOKUP(IFERROR(VALUE(C4321),C4321),'Items database'!A:A,'Items database'!B:B),(_xlfn.XLOOKUP(LEFT(E4321,3),Services,Services,"")))</f>
        <v/>
      </c>
      <c r="J4321" s="3" t="str">
        <f t="shared" si="135"/>
        <v/>
      </c>
    </row>
    <row r="4322" spans="1:10" x14ac:dyDescent="0.35">
      <c r="A4322" s="7" t="str">
        <f>IF('Payments Export'!A4326="","",'Payments Export'!A4326)</f>
        <v/>
      </c>
      <c r="B4322" s="7" t="str">
        <f>IF('Payments Export'!A4326="","",'Payments Export'!B4326)</f>
        <v/>
      </c>
      <c r="C4322" s="7" t="str">
        <f>IF(IFERROR(VALUE('Payments Export'!H4326),'Payments Export'!H4326)&lt;&gt;0,IFERROR(VALUE('Payments Export'!H4326),'Payments Export'!H4326),"")</f>
        <v/>
      </c>
      <c r="D4322" s="7" t="str">
        <f>IF('Payments Export'!I4326="","",'Payments Export'!I4326)</f>
        <v/>
      </c>
      <c r="E4322" s="7" t="str">
        <f t="shared" si="134"/>
        <v/>
      </c>
      <c r="F4322" s="7" t="str">
        <f>IF('Payments Export'!A4326="","",'Payments Export'!N4326)</f>
        <v/>
      </c>
      <c r="G4322" s="7" t="str">
        <f>IF('Payments Export'!A4326="","",'Payments Export'!O4326)</f>
        <v/>
      </c>
      <c r="H4322" s="7" t="str">
        <f>IF('Payments Export'!B4326="","",G4322-F4322)</f>
        <v/>
      </c>
      <c r="I4322" s="3" t="str">
        <f>IF(C4322&lt;&gt;"",_xlfn.XLOOKUP(IFERROR(VALUE(C4322),C4322),'Items database'!A:A,'Items database'!B:B),(_xlfn.XLOOKUP(LEFT(E4322,3),Services,Services,"")))</f>
        <v/>
      </c>
      <c r="J4322" s="3" t="str">
        <f t="shared" si="135"/>
        <v/>
      </c>
    </row>
    <row r="4323" spans="1:10" x14ac:dyDescent="0.35">
      <c r="A4323" s="7" t="str">
        <f>IF('Payments Export'!A4327="","",'Payments Export'!A4327)</f>
        <v/>
      </c>
      <c r="B4323" s="7" t="str">
        <f>IF('Payments Export'!A4327="","",'Payments Export'!B4327)</f>
        <v/>
      </c>
      <c r="C4323" s="7" t="str">
        <f>IF(IFERROR(VALUE('Payments Export'!H4327),'Payments Export'!H4327)&lt;&gt;0,IFERROR(VALUE('Payments Export'!H4327),'Payments Export'!H4327),"")</f>
        <v/>
      </c>
      <c r="D4323" s="7" t="str">
        <f>IF('Payments Export'!I4327="","",'Payments Export'!I4327)</f>
        <v/>
      </c>
      <c r="E4323" s="7" t="str">
        <f t="shared" si="134"/>
        <v/>
      </c>
      <c r="F4323" s="7" t="str">
        <f>IF('Payments Export'!A4327="","",'Payments Export'!N4327)</f>
        <v/>
      </c>
      <c r="G4323" s="7" t="str">
        <f>IF('Payments Export'!A4327="","",'Payments Export'!O4327)</f>
        <v/>
      </c>
      <c r="H4323" s="7" t="str">
        <f>IF('Payments Export'!B4327="","",G4323-F4323)</f>
        <v/>
      </c>
      <c r="I4323" s="3" t="str">
        <f>IF(C4323&lt;&gt;"",_xlfn.XLOOKUP(IFERROR(VALUE(C4323),C4323),'Items database'!A:A,'Items database'!B:B),(_xlfn.XLOOKUP(LEFT(E4323,3),Services,Services,"")))</f>
        <v/>
      </c>
      <c r="J4323" s="3" t="str">
        <f t="shared" si="135"/>
        <v/>
      </c>
    </row>
    <row r="4324" spans="1:10" x14ac:dyDescent="0.35">
      <c r="A4324" s="7" t="str">
        <f>IF('Payments Export'!A4328="","",'Payments Export'!A4328)</f>
        <v/>
      </c>
      <c r="B4324" s="7" t="str">
        <f>IF('Payments Export'!A4328="","",'Payments Export'!B4328)</f>
        <v/>
      </c>
      <c r="C4324" s="7" t="str">
        <f>IF(IFERROR(VALUE('Payments Export'!H4328),'Payments Export'!H4328)&lt;&gt;0,IFERROR(VALUE('Payments Export'!H4328),'Payments Export'!H4328),"")</f>
        <v/>
      </c>
      <c r="D4324" s="7" t="str">
        <f>IF('Payments Export'!I4328="","",'Payments Export'!I4328)</f>
        <v/>
      </c>
      <c r="E4324" s="7" t="str">
        <f t="shared" si="134"/>
        <v/>
      </c>
      <c r="F4324" s="7" t="str">
        <f>IF('Payments Export'!A4328="","",'Payments Export'!N4328)</f>
        <v/>
      </c>
      <c r="G4324" s="7" t="str">
        <f>IF('Payments Export'!A4328="","",'Payments Export'!O4328)</f>
        <v/>
      </c>
      <c r="H4324" s="7" t="str">
        <f>IF('Payments Export'!B4328="","",G4324-F4324)</f>
        <v/>
      </c>
      <c r="I4324" s="3" t="str">
        <f>IF(C4324&lt;&gt;"",_xlfn.XLOOKUP(IFERROR(VALUE(C4324),C4324),'Items database'!A:A,'Items database'!B:B),(_xlfn.XLOOKUP(LEFT(E4324,3),Services,Services,"")))</f>
        <v/>
      </c>
      <c r="J4324" s="3" t="str">
        <f t="shared" si="135"/>
        <v/>
      </c>
    </row>
    <row r="4325" spans="1:10" x14ac:dyDescent="0.35">
      <c r="A4325" s="7" t="str">
        <f>IF('Payments Export'!A4329="","",'Payments Export'!A4329)</f>
        <v/>
      </c>
      <c r="B4325" s="7" t="str">
        <f>IF('Payments Export'!A4329="","",'Payments Export'!B4329)</f>
        <v/>
      </c>
      <c r="C4325" s="7" t="str">
        <f>IF(IFERROR(VALUE('Payments Export'!H4329),'Payments Export'!H4329)&lt;&gt;0,IFERROR(VALUE('Payments Export'!H4329),'Payments Export'!H4329),"")</f>
        <v/>
      </c>
      <c r="D4325" s="7" t="str">
        <f>IF('Payments Export'!I4329="","",'Payments Export'!I4329)</f>
        <v/>
      </c>
      <c r="E4325" s="7" t="str">
        <f t="shared" si="134"/>
        <v/>
      </c>
      <c r="F4325" s="7" t="str">
        <f>IF('Payments Export'!A4329="","",'Payments Export'!N4329)</f>
        <v/>
      </c>
      <c r="G4325" s="7" t="str">
        <f>IF('Payments Export'!A4329="","",'Payments Export'!O4329)</f>
        <v/>
      </c>
      <c r="H4325" s="7" t="str">
        <f>IF('Payments Export'!B4329="","",G4325-F4325)</f>
        <v/>
      </c>
      <c r="I4325" s="3" t="str">
        <f>IF(C4325&lt;&gt;"",_xlfn.XLOOKUP(IFERROR(VALUE(C4325),C4325),'Items database'!A:A,'Items database'!B:B),(_xlfn.XLOOKUP(LEFT(E4325,3),Services,Services,"")))</f>
        <v/>
      </c>
      <c r="J4325" s="3" t="str">
        <f t="shared" si="135"/>
        <v/>
      </c>
    </row>
    <row r="4326" spans="1:10" x14ac:dyDescent="0.35">
      <c r="A4326" s="7" t="str">
        <f>IF('Payments Export'!A4330="","",'Payments Export'!A4330)</f>
        <v/>
      </c>
      <c r="B4326" s="7" t="str">
        <f>IF('Payments Export'!A4330="","",'Payments Export'!B4330)</f>
        <v/>
      </c>
      <c r="C4326" s="7" t="str">
        <f>IF(IFERROR(VALUE('Payments Export'!H4330),'Payments Export'!H4330)&lt;&gt;0,IFERROR(VALUE('Payments Export'!H4330),'Payments Export'!H4330),"")</f>
        <v/>
      </c>
      <c r="D4326" s="7" t="str">
        <f>IF('Payments Export'!I4330="","",'Payments Export'!I4330)</f>
        <v/>
      </c>
      <c r="E4326" s="7" t="str">
        <f t="shared" si="134"/>
        <v/>
      </c>
      <c r="F4326" s="7" t="str">
        <f>IF('Payments Export'!A4330="","",'Payments Export'!N4330)</f>
        <v/>
      </c>
      <c r="G4326" s="7" t="str">
        <f>IF('Payments Export'!A4330="","",'Payments Export'!O4330)</f>
        <v/>
      </c>
      <c r="H4326" s="7" t="str">
        <f>IF('Payments Export'!B4330="","",G4326-F4326)</f>
        <v/>
      </c>
      <c r="I4326" s="3" t="str">
        <f>IF(C4326&lt;&gt;"",_xlfn.XLOOKUP(IFERROR(VALUE(C4326),C4326),'Items database'!A:A,'Items database'!B:B),(_xlfn.XLOOKUP(LEFT(E4326,3),Services,Services,"")))</f>
        <v/>
      </c>
      <c r="J4326" s="3" t="str">
        <f t="shared" si="135"/>
        <v/>
      </c>
    </row>
    <row r="4327" spans="1:10" x14ac:dyDescent="0.35">
      <c r="A4327" s="7" t="str">
        <f>IF('Payments Export'!A4331="","",'Payments Export'!A4331)</f>
        <v/>
      </c>
      <c r="B4327" s="7" t="str">
        <f>IF('Payments Export'!A4331="","",'Payments Export'!B4331)</f>
        <v/>
      </c>
      <c r="C4327" s="7" t="str">
        <f>IF(IFERROR(VALUE('Payments Export'!H4331),'Payments Export'!H4331)&lt;&gt;0,IFERROR(VALUE('Payments Export'!H4331),'Payments Export'!H4331),"")</f>
        <v/>
      </c>
      <c r="D4327" s="7" t="str">
        <f>IF('Payments Export'!I4331="","",'Payments Export'!I4331)</f>
        <v/>
      </c>
      <c r="E4327" s="7" t="str">
        <f t="shared" si="134"/>
        <v/>
      </c>
      <c r="F4327" s="7" t="str">
        <f>IF('Payments Export'!A4331="","",'Payments Export'!N4331)</f>
        <v/>
      </c>
      <c r="G4327" s="7" t="str">
        <f>IF('Payments Export'!A4331="","",'Payments Export'!O4331)</f>
        <v/>
      </c>
      <c r="H4327" s="7" t="str">
        <f>IF('Payments Export'!B4331="","",G4327-F4327)</f>
        <v/>
      </c>
      <c r="I4327" s="3" t="str">
        <f>IF(C4327&lt;&gt;"",_xlfn.XLOOKUP(IFERROR(VALUE(C4327),C4327),'Items database'!A:A,'Items database'!B:B),(_xlfn.XLOOKUP(LEFT(E4327,3),Services,Services,"")))</f>
        <v/>
      </c>
      <c r="J4327" s="3" t="str">
        <f t="shared" si="135"/>
        <v/>
      </c>
    </row>
    <row r="4328" spans="1:10" x14ac:dyDescent="0.35">
      <c r="A4328" s="7" t="str">
        <f>IF('Payments Export'!A4332="","",'Payments Export'!A4332)</f>
        <v/>
      </c>
      <c r="B4328" s="7" t="str">
        <f>IF('Payments Export'!A4332="","",'Payments Export'!B4332)</f>
        <v/>
      </c>
      <c r="C4328" s="7" t="str">
        <f>IF(IFERROR(VALUE('Payments Export'!H4332),'Payments Export'!H4332)&lt;&gt;0,IFERROR(VALUE('Payments Export'!H4332),'Payments Export'!H4332),"")</f>
        <v/>
      </c>
      <c r="D4328" s="7" t="str">
        <f>IF('Payments Export'!I4332="","",'Payments Export'!I4332)</f>
        <v/>
      </c>
      <c r="E4328" s="7" t="str">
        <f t="shared" si="134"/>
        <v/>
      </c>
      <c r="F4328" s="7" t="str">
        <f>IF('Payments Export'!A4332="","",'Payments Export'!N4332)</f>
        <v/>
      </c>
      <c r="G4328" s="7" t="str">
        <f>IF('Payments Export'!A4332="","",'Payments Export'!O4332)</f>
        <v/>
      </c>
      <c r="H4328" s="7" t="str">
        <f>IF('Payments Export'!B4332="","",G4328-F4328)</f>
        <v/>
      </c>
      <c r="I4328" s="3" t="str">
        <f>IF(C4328&lt;&gt;"",_xlfn.XLOOKUP(IFERROR(VALUE(C4328),C4328),'Items database'!A:A,'Items database'!B:B),(_xlfn.XLOOKUP(LEFT(E4328,3),Services,Services,"")))</f>
        <v/>
      </c>
      <c r="J4328" s="3" t="str">
        <f t="shared" si="135"/>
        <v/>
      </c>
    </row>
    <row r="4329" spans="1:10" x14ac:dyDescent="0.35">
      <c r="A4329" s="7" t="str">
        <f>IF('Payments Export'!A4333="","",'Payments Export'!A4333)</f>
        <v/>
      </c>
      <c r="B4329" s="7" t="str">
        <f>IF('Payments Export'!A4333="","",'Payments Export'!B4333)</f>
        <v/>
      </c>
      <c r="C4329" s="7" t="str">
        <f>IF(IFERROR(VALUE('Payments Export'!H4333),'Payments Export'!H4333)&lt;&gt;0,IFERROR(VALUE('Payments Export'!H4333),'Payments Export'!H4333),"")</f>
        <v/>
      </c>
      <c r="D4329" s="7" t="str">
        <f>IF('Payments Export'!I4333="","",'Payments Export'!I4333)</f>
        <v/>
      </c>
      <c r="E4329" s="7" t="str">
        <f t="shared" si="134"/>
        <v/>
      </c>
      <c r="F4329" s="7" t="str">
        <f>IF('Payments Export'!A4333="","",'Payments Export'!N4333)</f>
        <v/>
      </c>
      <c r="G4329" s="7" t="str">
        <f>IF('Payments Export'!A4333="","",'Payments Export'!O4333)</f>
        <v/>
      </c>
      <c r="H4329" s="7" t="str">
        <f>IF('Payments Export'!B4333="","",G4329-F4329)</f>
        <v/>
      </c>
      <c r="I4329" s="3" t="str">
        <f>IF(C4329&lt;&gt;"",_xlfn.XLOOKUP(IFERROR(VALUE(C4329),C4329),'Items database'!A:A,'Items database'!B:B),(_xlfn.XLOOKUP(LEFT(E4329,3),Services,Services,"")))</f>
        <v/>
      </c>
      <c r="J4329" s="3" t="str">
        <f t="shared" si="135"/>
        <v/>
      </c>
    </row>
    <row r="4330" spans="1:10" x14ac:dyDescent="0.35">
      <c r="A4330" s="7" t="str">
        <f>IF('Payments Export'!A4334="","",'Payments Export'!A4334)</f>
        <v/>
      </c>
      <c r="B4330" s="7" t="str">
        <f>IF('Payments Export'!A4334="","",'Payments Export'!B4334)</f>
        <v/>
      </c>
      <c r="C4330" s="7" t="str">
        <f>IF(IFERROR(VALUE('Payments Export'!H4334),'Payments Export'!H4334)&lt;&gt;0,IFERROR(VALUE('Payments Export'!H4334),'Payments Export'!H4334),"")</f>
        <v/>
      </c>
      <c r="D4330" s="7" t="str">
        <f>IF('Payments Export'!I4334="","",'Payments Export'!I4334)</f>
        <v/>
      </c>
      <c r="E4330" s="7" t="str">
        <f t="shared" si="134"/>
        <v/>
      </c>
      <c r="F4330" s="7" t="str">
        <f>IF('Payments Export'!A4334="","",'Payments Export'!N4334)</f>
        <v/>
      </c>
      <c r="G4330" s="7" t="str">
        <f>IF('Payments Export'!A4334="","",'Payments Export'!O4334)</f>
        <v/>
      </c>
      <c r="H4330" s="7" t="str">
        <f>IF('Payments Export'!B4334="","",G4330-F4330)</f>
        <v/>
      </c>
      <c r="I4330" s="3" t="str">
        <f>IF(C4330&lt;&gt;"",_xlfn.XLOOKUP(IFERROR(VALUE(C4330),C4330),'Items database'!A:A,'Items database'!B:B),(_xlfn.XLOOKUP(LEFT(E4330,3),Services,Services,"")))</f>
        <v/>
      </c>
      <c r="J4330" s="3" t="str">
        <f t="shared" si="135"/>
        <v/>
      </c>
    </row>
    <row r="4331" spans="1:10" x14ac:dyDescent="0.35">
      <c r="A4331" s="7" t="str">
        <f>IF('Payments Export'!A4335="","",'Payments Export'!A4335)</f>
        <v/>
      </c>
      <c r="B4331" s="7" t="str">
        <f>IF('Payments Export'!A4335="","",'Payments Export'!B4335)</f>
        <v/>
      </c>
      <c r="C4331" s="7" t="str">
        <f>IF(IFERROR(VALUE('Payments Export'!H4335),'Payments Export'!H4335)&lt;&gt;0,IFERROR(VALUE('Payments Export'!H4335),'Payments Export'!H4335),"")</f>
        <v/>
      </c>
      <c r="D4331" s="7" t="str">
        <f>IF('Payments Export'!I4335="","",'Payments Export'!I4335)</f>
        <v/>
      </c>
      <c r="E4331" s="7" t="str">
        <f t="shared" si="134"/>
        <v/>
      </c>
      <c r="F4331" s="7" t="str">
        <f>IF('Payments Export'!A4335="","",'Payments Export'!N4335)</f>
        <v/>
      </c>
      <c r="G4331" s="7" t="str">
        <f>IF('Payments Export'!A4335="","",'Payments Export'!O4335)</f>
        <v/>
      </c>
      <c r="H4331" s="7" t="str">
        <f>IF('Payments Export'!B4335="","",G4331-F4331)</f>
        <v/>
      </c>
      <c r="I4331" s="3" t="str">
        <f>IF(C4331&lt;&gt;"",_xlfn.XLOOKUP(IFERROR(VALUE(C4331),C4331),'Items database'!A:A,'Items database'!B:B),(_xlfn.XLOOKUP(LEFT(E4331,3),Services,Services,"")))</f>
        <v/>
      </c>
      <c r="J4331" s="3" t="str">
        <f t="shared" si="135"/>
        <v/>
      </c>
    </row>
    <row r="4332" spans="1:10" x14ac:dyDescent="0.35">
      <c r="A4332" s="7" t="str">
        <f>IF('Payments Export'!A4336="","",'Payments Export'!A4336)</f>
        <v/>
      </c>
      <c r="B4332" s="7" t="str">
        <f>IF('Payments Export'!A4336="","",'Payments Export'!B4336)</f>
        <v/>
      </c>
      <c r="C4332" s="7" t="str">
        <f>IF(IFERROR(VALUE('Payments Export'!H4336),'Payments Export'!H4336)&lt;&gt;0,IFERROR(VALUE('Payments Export'!H4336),'Payments Export'!H4336),"")</f>
        <v/>
      </c>
      <c r="D4332" s="7" t="str">
        <f>IF('Payments Export'!I4336="","",'Payments Export'!I4336)</f>
        <v/>
      </c>
      <c r="E4332" s="7" t="str">
        <f t="shared" si="134"/>
        <v/>
      </c>
      <c r="F4332" s="7" t="str">
        <f>IF('Payments Export'!A4336="","",'Payments Export'!N4336)</f>
        <v/>
      </c>
      <c r="G4332" s="7" t="str">
        <f>IF('Payments Export'!A4336="","",'Payments Export'!O4336)</f>
        <v/>
      </c>
      <c r="H4332" s="7" t="str">
        <f>IF('Payments Export'!B4336="","",G4332-F4332)</f>
        <v/>
      </c>
      <c r="I4332" s="3" t="str">
        <f>IF(C4332&lt;&gt;"",_xlfn.XLOOKUP(IFERROR(VALUE(C4332),C4332),'Items database'!A:A,'Items database'!B:B),(_xlfn.XLOOKUP(LEFT(E4332,3),Services,Services,"")))</f>
        <v/>
      </c>
      <c r="J4332" s="3" t="str">
        <f t="shared" si="135"/>
        <v/>
      </c>
    </row>
    <row r="4333" spans="1:10" x14ac:dyDescent="0.35">
      <c r="A4333" s="7" t="str">
        <f>IF('Payments Export'!A4337="","",'Payments Export'!A4337)</f>
        <v/>
      </c>
      <c r="B4333" s="7" t="str">
        <f>IF('Payments Export'!A4337="","",'Payments Export'!B4337)</f>
        <v/>
      </c>
      <c r="C4333" s="7" t="str">
        <f>IF(IFERROR(VALUE('Payments Export'!H4337),'Payments Export'!H4337)&lt;&gt;0,IFERROR(VALUE('Payments Export'!H4337),'Payments Export'!H4337),"")</f>
        <v/>
      </c>
      <c r="D4333" s="7" t="str">
        <f>IF('Payments Export'!I4337="","",'Payments Export'!I4337)</f>
        <v/>
      </c>
      <c r="E4333" s="7" t="str">
        <f t="shared" si="134"/>
        <v/>
      </c>
      <c r="F4333" s="7" t="str">
        <f>IF('Payments Export'!A4337="","",'Payments Export'!N4337)</f>
        <v/>
      </c>
      <c r="G4333" s="7" t="str">
        <f>IF('Payments Export'!A4337="","",'Payments Export'!O4337)</f>
        <v/>
      </c>
      <c r="H4333" s="7" t="str">
        <f>IF('Payments Export'!B4337="","",G4333-F4333)</f>
        <v/>
      </c>
      <c r="I4333" s="3" t="str">
        <f>IF(C4333&lt;&gt;"",_xlfn.XLOOKUP(IFERROR(VALUE(C4333),C4333),'Items database'!A:A,'Items database'!B:B),(_xlfn.XLOOKUP(LEFT(E4333,3),Services,Services,"")))</f>
        <v/>
      </c>
      <c r="J4333" s="3" t="str">
        <f t="shared" si="135"/>
        <v/>
      </c>
    </row>
    <row r="4334" spans="1:10" x14ac:dyDescent="0.35">
      <c r="A4334" s="7" t="str">
        <f>IF('Payments Export'!A4338="","",'Payments Export'!A4338)</f>
        <v/>
      </c>
      <c r="B4334" s="7" t="str">
        <f>IF('Payments Export'!A4338="","",'Payments Export'!B4338)</f>
        <v/>
      </c>
      <c r="C4334" s="7" t="str">
        <f>IF(IFERROR(VALUE('Payments Export'!H4338),'Payments Export'!H4338)&lt;&gt;0,IFERROR(VALUE('Payments Export'!H4338),'Payments Export'!H4338),"")</f>
        <v/>
      </c>
      <c r="D4334" s="7" t="str">
        <f>IF('Payments Export'!I4338="","",'Payments Export'!I4338)</f>
        <v/>
      </c>
      <c r="E4334" s="7" t="str">
        <f t="shared" si="134"/>
        <v/>
      </c>
      <c r="F4334" s="7" t="str">
        <f>IF('Payments Export'!A4338="","",'Payments Export'!N4338)</f>
        <v/>
      </c>
      <c r="G4334" s="7" t="str">
        <f>IF('Payments Export'!A4338="","",'Payments Export'!O4338)</f>
        <v/>
      </c>
      <c r="H4334" s="7" t="str">
        <f>IF('Payments Export'!B4338="","",G4334-F4334)</f>
        <v/>
      </c>
      <c r="I4334" s="3" t="str">
        <f>IF(C4334&lt;&gt;"",_xlfn.XLOOKUP(IFERROR(VALUE(C4334),C4334),'Items database'!A:A,'Items database'!B:B),(_xlfn.XLOOKUP(LEFT(E4334,3),Services,Services,"")))</f>
        <v/>
      </c>
      <c r="J4334" s="3" t="str">
        <f t="shared" si="135"/>
        <v/>
      </c>
    </row>
    <row r="4335" spans="1:10" x14ac:dyDescent="0.35">
      <c r="A4335" s="7" t="str">
        <f>IF('Payments Export'!A4339="","",'Payments Export'!A4339)</f>
        <v/>
      </c>
      <c r="B4335" s="7" t="str">
        <f>IF('Payments Export'!A4339="","",'Payments Export'!B4339)</f>
        <v/>
      </c>
      <c r="C4335" s="7" t="str">
        <f>IF(IFERROR(VALUE('Payments Export'!H4339),'Payments Export'!H4339)&lt;&gt;0,IFERROR(VALUE('Payments Export'!H4339),'Payments Export'!H4339),"")</f>
        <v/>
      </c>
      <c r="D4335" s="7" t="str">
        <f>IF('Payments Export'!I4339="","",'Payments Export'!I4339)</f>
        <v/>
      </c>
      <c r="E4335" s="7" t="str">
        <f t="shared" si="134"/>
        <v/>
      </c>
      <c r="F4335" s="7" t="str">
        <f>IF('Payments Export'!A4339="","",'Payments Export'!N4339)</f>
        <v/>
      </c>
      <c r="G4335" s="7" t="str">
        <f>IF('Payments Export'!A4339="","",'Payments Export'!O4339)</f>
        <v/>
      </c>
      <c r="H4335" s="7" t="str">
        <f>IF('Payments Export'!B4339="","",G4335-F4335)</f>
        <v/>
      </c>
      <c r="I4335" s="3" t="str">
        <f>IF(C4335&lt;&gt;"",_xlfn.XLOOKUP(IFERROR(VALUE(C4335),C4335),'Items database'!A:A,'Items database'!B:B),(_xlfn.XLOOKUP(LEFT(E4335,3),Services,Services,"")))</f>
        <v/>
      </c>
      <c r="J4335" s="3" t="str">
        <f t="shared" si="135"/>
        <v/>
      </c>
    </row>
    <row r="4336" spans="1:10" x14ac:dyDescent="0.35">
      <c r="A4336" s="7" t="str">
        <f>IF('Payments Export'!A4340="","",'Payments Export'!A4340)</f>
        <v/>
      </c>
      <c r="B4336" s="7" t="str">
        <f>IF('Payments Export'!A4340="","",'Payments Export'!B4340)</f>
        <v/>
      </c>
      <c r="C4336" s="7" t="str">
        <f>IF(IFERROR(VALUE('Payments Export'!H4340),'Payments Export'!H4340)&lt;&gt;0,IFERROR(VALUE('Payments Export'!H4340),'Payments Export'!H4340),"")</f>
        <v/>
      </c>
      <c r="D4336" s="7" t="str">
        <f>IF('Payments Export'!I4340="","",'Payments Export'!I4340)</f>
        <v/>
      </c>
      <c r="E4336" s="7" t="str">
        <f t="shared" si="134"/>
        <v/>
      </c>
      <c r="F4336" s="7" t="str">
        <f>IF('Payments Export'!A4340="","",'Payments Export'!N4340)</f>
        <v/>
      </c>
      <c r="G4336" s="7" t="str">
        <f>IF('Payments Export'!A4340="","",'Payments Export'!O4340)</f>
        <v/>
      </c>
      <c r="H4336" s="7" t="str">
        <f>IF('Payments Export'!B4340="","",G4336-F4336)</f>
        <v/>
      </c>
      <c r="I4336" s="3" t="str">
        <f>IF(C4336&lt;&gt;"",_xlfn.XLOOKUP(IFERROR(VALUE(C4336),C4336),'Items database'!A:A,'Items database'!B:B),(_xlfn.XLOOKUP(LEFT(E4336,3),Services,Services,"")))</f>
        <v/>
      </c>
      <c r="J4336" s="3" t="str">
        <f t="shared" si="135"/>
        <v/>
      </c>
    </row>
    <row r="4337" spans="1:10" x14ac:dyDescent="0.35">
      <c r="A4337" s="7" t="str">
        <f>IF('Payments Export'!A4341="","",'Payments Export'!A4341)</f>
        <v/>
      </c>
      <c r="B4337" s="7" t="str">
        <f>IF('Payments Export'!A4341="","",'Payments Export'!B4341)</f>
        <v/>
      </c>
      <c r="C4337" s="7" t="str">
        <f>IF(IFERROR(VALUE('Payments Export'!H4341),'Payments Export'!H4341)&lt;&gt;0,IFERROR(VALUE('Payments Export'!H4341),'Payments Export'!H4341),"")</f>
        <v/>
      </c>
      <c r="D4337" s="7" t="str">
        <f>IF('Payments Export'!I4341="","",'Payments Export'!I4341)</f>
        <v/>
      </c>
      <c r="E4337" s="7" t="str">
        <f t="shared" si="134"/>
        <v/>
      </c>
      <c r="F4337" s="7" t="str">
        <f>IF('Payments Export'!A4341="","",'Payments Export'!N4341)</f>
        <v/>
      </c>
      <c r="G4337" s="7" t="str">
        <f>IF('Payments Export'!A4341="","",'Payments Export'!O4341)</f>
        <v/>
      </c>
      <c r="H4337" s="7" t="str">
        <f>IF('Payments Export'!B4341="","",G4337-F4337)</f>
        <v/>
      </c>
      <c r="I4337" s="3" t="str">
        <f>IF(C4337&lt;&gt;"",_xlfn.XLOOKUP(IFERROR(VALUE(C4337),C4337),'Items database'!A:A,'Items database'!B:B),(_xlfn.XLOOKUP(LEFT(E4337,3),Services,Services,"")))</f>
        <v/>
      </c>
      <c r="J4337" s="3" t="str">
        <f t="shared" si="135"/>
        <v/>
      </c>
    </row>
    <row r="4338" spans="1:10" x14ac:dyDescent="0.35">
      <c r="A4338" s="7" t="str">
        <f>IF('Payments Export'!A4342="","",'Payments Export'!A4342)</f>
        <v/>
      </c>
      <c r="B4338" s="7" t="str">
        <f>IF('Payments Export'!A4342="","",'Payments Export'!B4342)</f>
        <v/>
      </c>
      <c r="C4338" s="7" t="str">
        <f>IF(IFERROR(VALUE('Payments Export'!H4342),'Payments Export'!H4342)&lt;&gt;0,IFERROR(VALUE('Payments Export'!H4342),'Payments Export'!H4342),"")</f>
        <v/>
      </c>
      <c r="D4338" s="7" t="str">
        <f>IF('Payments Export'!I4342="","",'Payments Export'!I4342)</f>
        <v/>
      </c>
      <c r="E4338" s="7" t="str">
        <f t="shared" si="134"/>
        <v/>
      </c>
      <c r="F4338" s="7" t="str">
        <f>IF('Payments Export'!A4342="","",'Payments Export'!N4342)</f>
        <v/>
      </c>
      <c r="G4338" s="7" t="str">
        <f>IF('Payments Export'!A4342="","",'Payments Export'!O4342)</f>
        <v/>
      </c>
      <c r="H4338" s="7" t="str">
        <f>IF('Payments Export'!B4342="","",G4338-F4338)</f>
        <v/>
      </c>
      <c r="I4338" s="3" t="str">
        <f>IF(C4338&lt;&gt;"",_xlfn.XLOOKUP(IFERROR(VALUE(C4338),C4338),'Items database'!A:A,'Items database'!B:B),(_xlfn.XLOOKUP(LEFT(E4338,3),Services,Services,"")))</f>
        <v/>
      </c>
      <c r="J4338" s="3" t="str">
        <f t="shared" si="135"/>
        <v/>
      </c>
    </row>
    <row r="4339" spans="1:10" x14ac:dyDescent="0.35">
      <c r="A4339" s="7" t="str">
        <f>IF('Payments Export'!A4343="","",'Payments Export'!A4343)</f>
        <v/>
      </c>
      <c r="B4339" s="7" t="str">
        <f>IF('Payments Export'!A4343="","",'Payments Export'!B4343)</f>
        <v/>
      </c>
      <c r="C4339" s="7" t="str">
        <f>IF(IFERROR(VALUE('Payments Export'!H4343),'Payments Export'!H4343)&lt;&gt;0,IFERROR(VALUE('Payments Export'!H4343),'Payments Export'!H4343),"")</f>
        <v/>
      </c>
      <c r="D4339" s="7" t="str">
        <f>IF('Payments Export'!I4343="","",'Payments Export'!I4343)</f>
        <v/>
      </c>
      <c r="E4339" s="7" t="str">
        <f t="shared" si="134"/>
        <v/>
      </c>
      <c r="F4339" s="7" t="str">
        <f>IF('Payments Export'!A4343="","",'Payments Export'!N4343)</f>
        <v/>
      </c>
      <c r="G4339" s="7" t="str">
        <f>IF('Payments Export'!A4343="","",'Payments Export'!O4343)</f>
        <v/>
      </c>
      <c r="H4339" s="7" t="str">
        <f>IF('Payments Export'!B4343="","",G4339-F4339)</f>
        <v/>
      </c>
      <c r="I4339" s="3" t="str">
        <f>IF(C4339&lt;&gt;"",_xlfn.XLOOKUP(IFERROR(VALUE(C4339),C4339),'Items database'!A:A,'Items database'!B:B),(_xlfn.XLOOKUP(LEFT(E4339,3),Services,Services,"")))</f>
        <v/>
      </c>
      <c r="J4339" s="3" t="str">
        <f t="shared" si="135"/>
        <v/>
      </c>
    </row>
    <row r="4340" spans="1:10" x14ac:dyDescent="0.35">
      <c r="A4340" s="7" t="str">
        <f>IF('Payments Export'!A4344="","",'Payments Export'!A4344)</f>
        <v/>
      </c>
      <c r="B4340" s="7" t="str">
        <f>IF('Payments Export'!A4344="","",'Payments Export'!B4344)</f>
        <v/>
      </c>
      <c r="C4340" s="7" t="str">
        <f>IF(IFERROR(VALUE('Payments Export'!H4344),'Payments Export'!H4344)&lt;&gt;0,IFERROR(VALUE('Payments Export'!H4344),'Payments Export'!H4344),"")</f>
        <v/>
      </c>
      <c r="D4340" s="7" t="str">
        <f>IF('Payments Export'!I4344="","",'Payments Export'!I4344)</f>
        <v/>
      </c>
      <c r="E4340" s="7" t="str">
        <f t="shared" si="134"/>
        <v/>
      </c>
      <c r="F4340" s="7" t="str">
        <f>IF('Payments Export'!A4344="","",'Payments Export'!N4344)</f>
        <v/>
      </c>
      <c r="G4340" s="7" t="str">
        <f>IF('Payments Export'!A4344="","",'Payments Export'!O4344)</f>
        <v/>
      </c>
      <c r="H4340" s="7" t="str">
        <f>IF('Payments Export'!B4344="","",G4340-F4340)</f>
        <v/>
      </c>
      <c r="I4340" s="3" t="str">
        <f>IF(C4340&lt;&gt;"",_xlfn.XLOOKUP(IFERROR(VALUE(C4340),C4340),'Items database'!A:A,'Items database'!B:B),(_xlfn.XLOOKUP(LEFT(E4340,3),Services,Services,"")))</f>
        <v/>
      </c>
      <c r="J4340" s="3" t="str">
        <f t="shared" si="135"/>
        <v/>
      </c>
    </row>
    <row r="4341" spans="1:10" x14ac:dyDescent="0.35">
      <c r="A4341" s="7" t="str">
        <f>IF('Payments Export'!A4345="","",'Payments Export'!A4345)</f>
        <v/>
      </c>
      <c r="B4341" s="7" t="str">
        <f>IF('Payments Export'!A4345="","",'Payments Export'!B4345)</f>
        <v/>
      </c>
      <c r="C4341" s="7" t="str">
        <f>IF(IFERROR(VALUE('Payments Export'!H4345),'Payments Export'!H4345)&lt;&gt;0,IFERROR(VALUE('Payments Export'!H4345),'Payments Export'!H4345),"")</f>
        <v/>
      </c>
      <c r="D4341" s="7" t="str">
        <f>IF('Payments Export'!I4345="","",'Payments Export'!I4345)</f>
        <v/>
      </c>
      <c r="E4341" s="7" t="str">
        <f t="shared" si="134"/>
        <v/>
      </c>
      <c r="F4341" s="7" t="str">
        <f>IF('Payments Export'!A4345="","",'Payments Export'!N4345)</f>
        <v/>
      </c>
      <c r="G4341" s="7" t="str">
        <f>IF('Payments Export'!A4345="","",'Payments Export'!O4345)</f>
        <v/>
      </c>
      <c r="H4341" s="7" t="str">
        <f>IF('Payments Export'!B4345="","",G4341-F4341)</f>
        <v/>
      </c>
      <c r="I4341" s="3" t="str">
        <f>IF(C4341&lt;&gt;"",_xlfn.XLOOKUP(IFERROR(VALUE(C4341),C4341),'Items database'!A:A,'Items database'!B:B),(_xlfn.XLOOKUP(LEFT(E4341,3),Services,Services,"")))</f>
        <v/>
      </c>
      <c r="J4341" s="3" t="str">
        <f t="shared" si="135"/>
        <v/>
      </c>
    </row>
    <row r="4342" spans="1:10" x14ac:dyDescent="0.35">
      <c r="A4342" s="7" t="str">
        <f>IF('Payments Export'!A4346="","",'Payments Export'!A4346)</f>
        <v/>
      </c>
      <c r="B4342" s="7" t="str">
        <f>IF('Payments Export'!A4346="","",'Payments Export'!B4346)</f>
        <v/>
      </c>
      <c r="C4342" s="7" t="str">
        <f>IF(IFERROR(VALUE('Payments Export'!H4346),'Payments Export'!H4346)&lt;&gt;0,IFERROR(VALUE('Payments Export'!H4346),'Payments Export'!H4346),"")</f>
        <v/>
      </c>
      <c r="D4342" s="7" t="str">
        <f>IF('Payments Export'!I4346="","",'Payments Export'!I4346)</f>
        <v/>
      </c>
      <c r="E4342" s="7" t="str">
        <f t="shared" si="134"/>
        <v/>
      </c>
      <c r="F4342" s="7" t="str">
        <f>IF('Payments Export'!A4346="","",'Payments Export'!N4346)</f>
        <v/>
      </c>
      <c r="G4342" s="7" t="str">
        <f>IF('Payments Export'!A4346="","",'Payments Export'!O4346)</f>
        <v/>
      </c>
      <c r="H4342" s="7" t="str">
        <f>IF('Payments Export'!B4346="","",G4342-F4342)</f>
        <v/>
      </c>
      <c r="I4342" s="3" t="str">
        <f>IF(C4342&lt;&gt;"",_xlfn.XLOOKUP(IFERROR(VALUE(C4342),C4342),'Items database'!A:A,'Items database'!B:B),(_xlfn.XLOOKUP(LEFT(E4342,3),Services,Services,"")))</f>
        <v/>
      </c>
      <c r="J4342" s="3" t="str">
        <f t="shared" si="135"/>
        <v/>
      </c>
    </row>
    <row r="4343" spans="1:10" x14ac:dyDescent="0.35">
      <c r="A4343" s="7" t="str">
        <f>IF('Payments Export'!A4347="","",'Payments Export'!A4347)</f>
        <v/>
      </c>
      <c r="B4343" s="7" t="str">
        <f>IF('Payments Export'!A4347="","",'Payments Export'!B4347)</f>
        <v/>
      </c>
      <c r="C4343" s="7" t="str">
        <f>IF(IFERROR(VALUE('Payments Export'!H4347),'Payments Export'!H4347)&lt;&gt;0,IFERROR(VALUE('Payments Export'!H4347),'Payments Export'!H4347),"")</f>
        <v/>
      </c>
      <c r="D4343" s="7" t="str">
        <f>IF('Payments Export'!I4347="","",'Payments Export'!I4347)</f>
        <v/>
      </c>
      <c r="E4343" s="7" t="str">
        <f t="shared" si="134"/>
        <v/>
      </c>
      <c r="F4343" s="7" t="str">
        <f>IF('Payments Export'!A4347="","",'Payments Export'!N4347)</f>
        <v/>
      </c>
      <c r="G4343" s="7" t="str">
        <f>IF('Payments Export'!A4347="","",'Payments Export'!O4347)</f>
        <v/>
      </c>
      <c r="H4343" s="7" t="str">
        <f>IF('Payments Export'!B4347="","",G4343-F4343)</f>
        <v/>
      </c>
      <c r="I4343" s="3" t="str">
        <f>IF(C4343&lt;&gt;"",_xlfn.XLOOKUP(IFERROR(VALUE(C4343),C4343),'Items database'!A:A,'Items database'!B:B),(_xlfn.XLOOKUP(LEFT(E4343,3),Services,Services,"")))</f>
        <v/>
      </c>
      <c r="J4343" s="3" t="str">
        <f t="shared" si="135"/>
        <v/>
      </c>
    </row>
    <row r="4344" spans="1:10" x14ac:dyDescent="0.35">
      <c r="A4344" s="7" t="str">
        <f>IF('Payments Export'!A4348="","",'Payments Export'!A4348)</f>
        <v/>
      </c>
      <c r="B4344" s="7" t="str">
        <f>IF('Payments Export'!A4348="","",'Payments Export'!B4348)</f>
        <v/>
      </c>
      <c r="C4344" s="7" t="str">
        <f>IF(IFERROR(VALUE('Payments Export'!H4348),'Payments Export'!H4348)&lt;&gt;0,IFERROR(VALUE('Payments Export'!H4348),'Payments Export'!H4348),"")</f>
        <v/>
      </c>
      <c r="D4344" s="7" t="str">
        <f>IF('Payments Export'!I4348="","",'Payments Export'!I4348)</f>
        <v/>
      </c>
      <c r="E4344" s="7" t="str">
        <f t="shared" si="134"/>
        <v/>
      </c>
      <c r="F4344" s="7" t="str">
        <f>IF('Payments Export'!A4348="","",'Payments Export'!N4348)</f>
        <v/>
      </c>
      <c r="G4344" s="7" t="str">
        <f>IF('Payments Export'!A4348="","",'Payments Export'!O4348)</f>
        <v/>
      </c>
      <c r="H4344" s="7" t="str">
        <f>IF('Payments Export'!B4348="","",G4344-F4344)</f>
        <v/>
      </c>
      <c r="I4344" s="3" t="str">
        <f>IF(C4344&lt;&gt;"",_xlfn.XLOOKUP(IFERROR(VALUE(C4344),C4344),'Items database'!A:A,'Items database'!B:B),(_xlfn.XLOOKUP(LEFT(E4344,3),Services,Services,"")))</f>
        <v/>
      </c>
      <c r="J4344" s="3" t="str">
        <f t="shared" si="135"/>
        <v/>
      </c>
    </row>
    <row r="4345" spans="1:10" x14ac:dyDescent="0.35">
      <c r="A4345" s="7" t="str">
        <f>IF('Payments Export'!A4349="","",'Payments Export'!A4349)</f>
        <v/>
      </c>
      <c r="B4345" s="7" t="str">
        <f>IF('Payments Export'!A4349="","",'Payments Export'!B4349)</f>
        <v/>
      </c>
      <c r="C4345" s="7" t="str">
        <f>IF(IFERROR(VALUE('Payments Export'!H4349),'Payments Export'!H4349)&lt;&gt;0,IFERROR(VALUE('Payments Export'!H4349),'Payments Export'!H4349),"")</f>
        <v/>
      </c>
      <c r="D4345" s="7" t="str">
        <f>IF('Payments Export'!I4349="","",'Payments Export'!I4349)</f>
        <v/>
      </c>
      <c r="E4345" s="7" t="str">
        <f t="shared" si="134"/>
        <v/>
      </c>
      <c r="F4345" s="7" t="str">
        <f>IF('Payments Export'!A4349="","",'Payments Export'!N4349)</f>
        <v/>
      </c>
      <c r="G4345" s="7" t="str">
        <f>IF('Payments Export'!A4349="","",'Payments Export'!O4349)</f>
        <v/>
      </c>
      <c r="H4345" s="7" t="str">
        <f>IF('Payments Export'!B4349="","",G4345-F4345)</f>
        <v/>
      </c>
      <c r="I4345" s="3" t="str">
        <f>IF(C4345&lt;&gt;"",_xlfn.XLOOKUP(IFERROR(VALUE(C4345),C4345),'Items database'!A:A,'Items database'!B:B),(_xlfn.XLOOKUP(LEFT(E4345,3),Services,Services,"")))</f>
        <v/>
      </c>
      <c r="J4345" s="3" t="str">
        <f t="shared" si="135"/>
        <v/>
      </c>
    </row>
    <row r="4346" spans="1:10" x14ac:dyDescent="0.35">
      <c r="A4346" s="7" t="str">
        <f>IF('Payments Export'!A4350="","",'Payments Export'!A4350)</f>
        <v/>
      </c>
      <c r="B4346" s="7" t="str">
        <f>IF('Payments Export'!A4350="","",'Payments Export'!B4350)</f>
        <v/>
      </c>
      <c r="C4346" s="7" t="str">
        <f>IF(IFERROR(VALUE('Payments Export'!H4350),'Payments Export'!H4350)&lt;&gt;0,IFERROR(VALUE('Payments Export'!H4350),'Payments Export'!H4350),"")</f>
        <v/>
      </c>
      <c r="D4346" s="7" t="str">
        <f>IF('Payments Export'!I4350="","",'Payments Export'!I4350)</f>
        <v/>
      </c>
      <c r="E4346" s="7" t="str">
        <f t="shared" si="134"/>
        <v/>
      </c>
      <c r="F4346" s="7" t="str">
        <f>IF('Payments Export'!A4350="","",'Payments Export'!N4350)</f>
        <v/>
      </c>
      <c r="G4346" s="7" t="str">
        <f>IF('Payments Export'!A4350="","",'Payments Export'!O4350)</f>
        <v/>
      </c>
      <c r="H4346" s="7" t="str">
        <f>IF('Payments Export'!B4350="","",G4346-F4346)</f>
        <v/>
      </c>
      <c r="I4346" s="3" t="str">
        <f>IF(C4346&lt;&gt;"",_xlfn.XLOOKUP(IFERROR(VALUE(C4346),C4346),'Items database'!A:A,'Items database'!B:B),(_xlfn.XLOOKUP(LEFT(E4346,3),Services,Services,"")))</f>
        <v/>
      </c>
      <c r="J4346" s="3" t="str">
        <f t="shared" si="135"/>
        <v/>
      </c>
    </row>
    <row r="4347" spans="1:10" x14ac:dyDescent="0.35">
      <c r="A4347" s="7" t="str">
        <f>IF('Payments Export'!A4351="","",'Payments Export'!A4351)</f>
        <v/>
      </c>
      <c r="B4347" s="7" t="str">
        <f>IF('Payments Export'!A4351="","",'Payments Export'!B4351)</f>
        <v/>
      </c>
      <c r="C4347" s="7" t="str">
        <f>IF(IFERROR(VALUE('Payments Export'!H4351),'Payments Export'!H4351)&lt;&gt;0,IFERROR(VALUE('Payments Export'!H4351),'Payments Export'!H4351),"")</f>
        <v/>
      </c>
      <c r="D4347" s="7" t="str">
        <f>IF('Payments Export'!I4351="","",'Payments Export'!I4351)</f>
        <v/>
      </c>
      <c r="E4347" s="7" t="str">
        <f t="shared" si="134"/>
        <v/>
      </c>
      <c r="F4347" s="7" t="str">
        <f>IF('Payments Export'!A4351="","",'Payments Export'!N4351)</f>
        <v/>
      </c>
      <c r="G4347" s="7" t="str">
        <f>IF('Payments Export'!A4351="","",'Payments Export'!O4351)</f>
        <v/>
      </c>
      <c r="H4347" s="7" t="str">
        <f>IF('Payments Export'!B4351="","",G4347-F4347)</f>
        <v/>
      </c>
      <c r="I4347" s="3" t="str">
        <f>IF(C4347&lt;&gt;"",_xlfn.XLOOKUP(IFERROR(VALUE(C4347),C4347),'Items database'!A:A,'Items database'!B:B),(_xlfn.XLOOKUP(LEFT(E4347,3),Services,Services,"")))</f>
        <v/>
      </c>
      <c r="J4347" s="3" t="str">
        <f t="shared" si="135"/>
        <v/>
      </c>
    </row>
    <row r="4348" spans="1:10" x14ac:dyDescent="0.35">
      <c r="A4348" s="7" t="str">
        <f>IF('Payments Export'!A4352="","",'Payments Export'!A4352)</f>
        <v/>
      </c>
      <c r="B4348" s="7" t="str">
        <f>IF('Payments Export'!A4352="","",'Payments Export'!B4352)</f>
        <v/>
      </c>
      <c r="C4348" s="7" t="str">
        <f>IF(IFERROR(VALUE('Payments Export'!H4352),'Payments Export'!H4352)&lt;&gt;0,IFERROR(VALUE('Payments Export'!H4352),'Payments Export'!H4352),"")</f>
        <v/>
      </c>
      <c r="D4348" s="7" t="str">
        <f>IF('Payments Export'!I4352="","",'Payments Export'!I4352)</f>
        <v/>
      </c>
      <c r="E4348" s="7" t="str">
        <f t="shared" si="134"/>
        <v/>
      </c>
      <c r="F4348" s="7" t="str">
        <f>IF('Payments Export'!A4352="","",'Payments Export'!N4352)</f>
        <v/>
      </c>
      <c r="G4348" s="7" t="str">
        <f>IF('Payments Export'!A4352="","",'Payments Export'!O4352)</f>
        <v/>
      </c>
      <c r="H4348" s="7" t="str">
        <f>IF('Payments Export'!B4352="","",G4348-F4348)</f>
        <v/>
      </c>
      <c r="I4348" s="3" t="str">
        <f>IF(C4348&lt;&gt;"",_xlfn.XLOOKUP(IFERROR(VALUE(C4348),C4348),'Items database'!A:A,'Items database'!B:B),(_xlfn.XLOOKUP(LEFT(E4348,3),Services,Services,"")))</f>
        <v/>
      </c>
      <c r="J4348" s="3" t="str">
        <f t="shared" si="135"/>
        <v/>
      </c>
    </row>
    <row r="4349" spans="1:10" x14ac:dyDescent="0.35">
      <c r="A4349" s="7" t="str">
        <f>IF('Payments Export'!A4353="","",'Payments Export'!A4353)</f>
        <v/>
      </c>
      <c r="B4349" s="7" t="str">
        <f>IF('Payments Export'!A4353="","",'Payments Export'!B4353)</f>
        <v/>
      </c>
      <c r="C4349" s="7" t="str">
        <f>IF(IFERROR(VALUE('Payments Export'!H4353),'Payments Export'!H4353)&lt;&gt;0,IFERROR(VALUE('Payments Export'!H4353),'Payments Export'!H4353),"")</f>
        <v/>
      </c>
      <c r="D4349" s="7" t="str">
        <f>IF('Payments Export'!I4353="","",'Payments Export'!I4353)</f>
        <v/>
      </c>
      <c r="E4349" s="7" t="str">
        <f t="shared" si="134"/>
        <v/>
      </c>
      <c r="F4349" s="7" t="str">
        <f>IF('Payments Export'!A4353="","",'Payments Export'!N4353)</f>
        <v/>
      </c>
      <c r="G4349" s="7" t="str">
        <f>IF('Payments Export'!A4353="","",'Payments Export'!O4353)</f>
        <v/>
      </c>
      <c r="H4349" s="7" t="str">
        <f>IF('Payments Export'!B4353="","",G4349-F4349)</f>
        <v/>
      </c>
      <c r="I4349" s="3" t="str">
        <f>IF(C4349&lt;&gt;"",_xlfn.XLOOKUP(IFERROR(VALUE(C4349),C4349),'Items database'!A:A,'Items database'!B:B),(_xlfn.XLOOKUP(LEFT(E4349,3),Services,Services,"")))</f>
        <v/>
      </c>
      <c r="J4349" s="3" t="str">
        <f t="shared" si="135"/>
        <v/>
      </c>
    </row>
    <row r="4350" spans="1:10" x14ac:dyDescent="0.35">
      <c r="A4350" s="7" t="str">
        <f>IF('Payments Export'!A4354="","",'Payments Export'!A4354)</f>
        <v/>
      </c>
      <c r="B4350" s="7" t="str">
        <f>IF('Payments Export'!A4354="","",'Payments Export'!B4354)</f>
        <v/>
      </c>
      <c r="C4350" s="7" t="str">
        <f>IF(IFERROR(VALUE('Payments Export'!H4354),'Payments Export'!H4354)&lt;&gt;0,IFERROR(VALUE('Payments Export'!H4354),'Payments Export'!H4354),"")</f>
        <v/>
      </c>
      <c r="D4350" s="7" t="str">
        <f>IF('Payments Export'!I4354="","",'Payments Export'!I4354)</f>
        <v/>
      </c>
      <c r="E4350" s="7" t="str">
        <f t="shared" si="134"/>
        <v/>
      </c>
      <c r="F4350" s="7" t="str">
        <f>IF('Payments Export'!A4354="","",'Payments Export'!N4354)</f>
        <v/>
      </c>
      <c r="G4350" s="7" t="str">
        <f>IF('Payments Export'!A4354="","",'Payments Export'!O4354)</f>
        <v/>
      </c>
      <c r="H4350" s="7" t="str">
        <f>IF('Payments Export'!B4354="","",G4350-F4350)</f>
        <v/>
      </c>
      <c r="I4350" s="3" t="str">
        <f>IF(C4350&lt;&gt;"",_xlfn.XLOOKUP(IFERROR(VALUE(C4350),C4350),'Items database'!A:A,'Items database'!B:B),(_xlfn.XLOOKUP(LEFT(E4350,3),Services,Services,"")))</f>
        <v/>
      </c>
      <c r="J4350" s="3" t="str">
        <f t="shared" si="135"/>
        <v/>
      </c>
    </row>
    <row r="4351" spans="1:10" x14ac:dyDescent="0.35">
      <c r="A4351" s="7" t="str">
        <f>IF('Payments Export'!A4355="","",'Payments Export'!A4355)</f>
        <v/>
      </c>
      <c r="B4351" s="7" t="str">
        <f>IF('Payments Export'!A4355="","",'Payments Export'!B4355)</f>
        <v/>
      </c>
      <c r="C4351" s="7" t="str">
        <f>IF(IFERROR(VALUE('Payments Export'!H4355),'Payments Export'!H4355)&lt;&gt;0,IFERROR(VALUE('Payments Export'!H4355),'Payments Export'!H4355),"")</f>
        <v/>
      </c>
      <c r="D4351" s="7" t="str">
        <f>IF('Payments Export'!I4355="","",'Payments Export'!I4355)</f>
        <v/>
      </c>
      <c r="E4351" s="7" t="str">
        <f t="shared" si="134"/>
        <v/>
      </c>
      <c r="F4351" s="7" t="str">
        <f>IF('Payments Export'!A4355="","",'Payments Export'!N4355)</f>
        <v/>
      </c>
      <c r="G4351" s="7" t="str">
        <f>IF('Payments Export'!A4355="","",'Payments Export'!O4355)</f>
        <v/>
      </c>
      <c r="H4351" s="7" t="str">
        <f>IF('Payments Export'!B4355="","",G4351-F4351)</f>
        <v/>
      </c>
      <c r="I4351" s="3" t="str">
        <f>IF(C4351&lt;&gt;"",_xlfn.XLOOKUP(IFERROR(VALUE(C4351),C4351),'Items database'!A:A,'Items database'!B:B),(_xlfn.XLOOKUP(LEFT(E4351,3),Services,Services,"")))</f>
        <v/>
      </c>
      <c r="J4351" s="3" t="str">
        <f t="shared" si="135"/>
        <v/>
      </c>
    </row>
    <row r="4352" spans="1:10" x14ac:dyDescent="0.35">
      <c r="A4352" s="7" t="str">
        <f>IF('Payments Export'!A4356="","",'Payments Export'!A4356)</f>
        <v/>
      </c>
      <c r="B4352" s="7" t="str">
        <f>IF('Payments Export'!A4356="","",'Payments Export'!B4356)</f>
        <v/>
      </c>
      <c r="C4352" s="7" t="str">
        <f>IF(IFERROR(VALUE('Payments Export'!H4356),'Payments Export'!H4356)&lt;&gt;0,IFERROR(VALUE('Payments Export'!H4356),'Payments Export'!H4356),"")</f>
        <v/>
      </c>
      <c r="D4352" s="7" t="str">
        <f>IF('Payments Export'!I4356="","",'Payments Export'!I4356)</f>
        <v/>
      </c>
      <c r="E4352" s="7" t="str">
        <f t="shared" si="134"/>
        <v/>
      </c>
      <c r="F4352" s="7" t="str">
        <f>IF('Payments Export'!A4356="","",'Payments Export'!N4356)</f>
        <v/>
      </c>
      <c r="G4352" s="7" t="str">
        <f>IF('Payments Export'!A4356="","",'Payments Export'!O4356)</f>
        <v/>
      </c>
      <c r="H4352" s="7" t="str">
        <f>IF('Payments Export'!B4356="","",G4352-F4352)</f>
        <v/>
      </c>
      <c r="I4352" s="3" t="str">
        <f>IF(C4352&lt;&gt;"",_xlfn.XLOOKUP(IFERROR(VALUE(C4352),C4352),'Items database'!A:A,'Items database'!B:B),(_xlfn.XLOOKUP(LEFT(E4352,3),Services,Services,"")))</f>
        <v/>
      </c>
      <c r="J4352" s="3" t="str">
        <f t="shared" si="135"/>
        <v/>
      </c>
    </row>
    <row r="4353" spans="1:10" x14ac:dyDescent="0.35">
      <c r="A4353" s="7" t="str">
        <f>IF('Payments Export'!A4357="","",'Payments Export'!A4357)</f>
        <v/>
      </c>
      <c r="B4353" s="7" t="str">
        <f>IF('Payments Export'!A4357="","",'Payments Export'!B4357)</f>
        <v/>
      </c>
      <c r="C4353" s="7" t="str">
        <f>IF(IFERROR(VALUE('Payments Export'!H4357),'Payments Export'!H4357)&lt;&gt;0,IFERROR(VALUE('Payments Export'!H4357),'Payments Export'!H4357),"")</f>
        <v/>
      </c>
      <c r="D4353" s="7" t="str">
        <f>IF('Payments Export'!I4357="","",'Payments Export'!I4357)</f>
        <v/>
      </c>
      <c r="E4353" s="7" t="str">
        <f t="shared" ref="E4353:E4416" si="136">LEFT(D4353,66)</f>
        <v/>
      </c>
      <c r="F4353" s="7" t="str">
        <f>IF('Payments Export'!A4357="","",'Payments Export'!N4357)</f>
        <v/>
      </c>
      <c r="G4353" s="7" t="str">
        <f>IF('Payments Export'!A4357="","",'Payments Export'!O4357)</f>
        <v/>
      </c>
      <c r="H4353" s="7" t="str">
        <f>IF('Payments Export'!B4357="","",G4353-F4353)</f>
        <v/>
      </c>
      <c r="I4353" s="3" t="str">
        <f>IF(C4353&lt;&gt;"",_xlfn.XLOOKUP(IFERROR(VALUE(C4353),C4353),'Items database'!A:A,'Items database'!B:B),(_xlfn.XLOOKUP(LEFT(E4353,3),Services,Services,"")))</f>
        <v/>
      </c>
      <c r="J4353" s="3" t="str">
        <f t="shared" ref="J4353:J4416" si="137">IF(ISNUMBER(F4353)=TRUE,IF(F4353=0,"","GST"),"")</f>
        <v/>
      </c>
    </row>
    <row r="4354" spans="1:10" x14ac:dyDescent="0.35">
      <c r="A4354" s="7" t="str">
        <f>IF('Payments Export'!A4358="","",'Payments Export'!A4358)</f>
        <v/>
      </c>
      <c r="B4354" s="7" t="str">
        <f>IF('Payments Export'!A4358="","",'Payments Export'!B4358)</f>
        <v/>
      </c>
      <c r="C4354" s="7" t="str">
        <f>IF(IFERROR(VALUE('Payments Export'!H4358),'Payments Export'!H4358)&lt;&gt;0,IFERROR(VALUE('Payments Export'!H4358),'Payments Export'!H4358),"")</f>
        <v/>
      </c>
      <c r="D4354" s="7" t="str">
        <f>IF('Payments Export'!I4358="","",'Payments Export'!I4358)</f>
        <v/>
      </c>
      <c r="E4354" s="7" t="str">
        <f t="shared" si="136"/>
        <v/>
      </c>
      <c r="F4354" s="7" t="str">
        <f>IF('Payments Export'!A4358="","",'Payments Export'!N4358)</f>
        <v/>
      </c>
      <c r="G4354" s="7" t="str">
        <f>IF('Payments Export'!A4358="","",'Payments Export'!O4358)</f>
        <v/>
      </c>
      <c r="H4354" s="7" t="str">
        <f>IF('Payments Export'!B4358="","",G4354-F4354)</f>
        <v/>
      </c>
      <c r="I4354" s="3" t="str">
        <f>IF(C4354&lt;&gt;"",_xlfn.XLOOKUP(IFERROR(VALUE(C4354),C4354),'Items database'!A:A,'Items database'!B:B),(_xlfn.XLOOKUP(LEFT(E4354,3),Services,Services,"")))</f>
        <v/>
      </c>
      <c r="J4354" s="3" t="str">
        <f t="shared" si="137"/>
        <v/>
      </c>
    </row>
    <row r="4355" spans="1:10" x14ac:dyDescent="0.35">
      <c r="A4355" s="7" t="str">
        <f>IF('Payments Export'!A4359="","",'Payments Export'!A4359)</f>
        <v/>
      </c>
      <c r="B4355" s="7" t="str">
        <f>IF('Payments Export'!A4359="","",'Payments Export'!B4359)</f>
        <v/>
      </c>
      <c r="C4355" s="7" t="str">
        <f>IF(IFERROR(VALUE('Payments Export'!H4359),'Payments Export'!H4359)&lt;&gt;0,IFERROR(VALUE('Payments Export'!H4359),'Payments Export'!H4359),"")</f>
        <v/>
      </c>
      <c r="D4355" s="7" t="str">
        <f>IF('Payments Export'!I4359="","",'Payments Export'!I4359)</f>
        <v/>
      </c>
      <c r="E4355" s="7" t="str">
        <f t="shared" si="136"/>
        <v/>
      </c>
      <c r="F4355" s="7" t="str">
        <f>IF('Payments Export'!A4359="","",'Payments Export'!N4359)</f>
        <v/>
      </c>
      <c r="G4355" s="7" t="str">
        <f>IF('Payments Export'!A4359="","",'Payments Export'!O4359)</f>
        <v/>
      </c>
      <c r="H4355" s="7" t="str">
        <f>IF('Payments Export'!B4359="","",G4355-F4355)</f>
        <v/>
      </c>
      <c r="I4355" s="3" t="str">
        <f>IF(C4355&lt;&gt;"",_xlfn.XLOOKUP(IFERROR(VALUE(C4355),C4355),'Items database'!A:A,'Items database'!B:B),(_xlfn.XLOOKUP(LEFT(E4355,3),Services,Services,"")))</f>
        <v/>
      </c>
      <c r="J4355" s="3" t="str">
        <f t="shared" si="137"/>
        <v/>
      </c>
    </row>
    <row r="4356" spans="1:10" x14ac:dyDescent="0.35">
      <c r="A4356" s="7" t="str">
        <f>IF('Payments Export'!A4360="","",'Payments Export'!A4360)</f>
        <v/>
      </c>
      <c r="B4356" s="7" t="str">
        <f>IF('Payments Export'!A4360="","",'Payments Export'!B4360)</f>
        <v/>
      </c>
      <c r="C4356" s="7" t="str">
        <f>IF(IFERROR(VALUE('Payments Export'!H4360),'Payments Export'!H4360)&lt;&gt;0,IFERROR(VALUE('Payments Export'!H4360),'Payments Export'!H4360),"")</f>
        <v/>
      </c>
      <c r="D4356" s="7" t="str">
        <f>IF('Payments Export'!I4360="","",'Payments Export'!I4360)</f>
        <v/>
      </c>
      <c r="E4356" s="7" t="str">
        <f t="shared" si="136"/>
        <v/>
      </c>
      <c r="F4356" s="7" t="str">
        <f>IF('Payments Export'!A4360="","",'Payments Export'!N4360)</f>
        <v/>
      </c>
      <c r="G4356" s="7" t="str">
        <f>IF('Payments Export'!A4360="","",'Payments Export'!O4360)</f>
        <v/>
      </c>
      <c r="H4356" s="7" t="str">
        <f>IF('Payments Export'!B4360="","",G4356-F4356)</f>
        <v/>
      </c>
      <c r="I4356" s="3" t="str">
        <f>IF(C4356&lt;&gt;"",_xlfn.XLOOKUP(IFERROR(VALUE(C4356),C4356),'Items database'!A:A,'Items database'!B:B),(_xlfn.XLOOKUP(LEFT(E4356,3),Services,Services,"")))</f>
        <v/>
      </c>
      <c r="J4356" s="3" t="str">
        <f t="shared" si="137"/>
        <v/>
      </c>
    </row>
    <row r="4357" spans="1:10" x14ac:dyDescent="0.35">
      <c r="A4357" s="7" t="str">
        <f>IF('Payments Export'!A4361="","",'Payments Export'!A4361)</f>
        <v/>
      </c>
      <c r="B4357" s="7" t="str">
        <f>IF('Payments Export'!A4361="","",'Payments Export'!B4361)</f>
        <v/>
      </c>
      <c r="C4357" s="7" t="str">
        <f>IF(IFERROR(VALUE('Payments Export'!H4361),'Payments Export'!H4361)&lt;&gt;0,IFERROR(VALUE('Payments Export'!H4361),'Payments Export'!H4361),"")</f>
        <v/>
      </c>
      <c r="D4357" s="7" t="str">
        <f>IF('Payments Export'!I4361="","",'Payments Export'!I4361)</f>
        <v/>
      </c>
      <c r="E4357" s="7" t="str">
        <f t="shared" si="136"/>
        <v/>
      </c>
      <c r="F4357" s="7" t="str">
        <f>IF('Payments Export'!A4361="","",'Payments Export'!N4361)</f>
        <v/>
      </c>
      <c r="G4357" s="7" t="str">
        <f>IF('Payments Export'!A4361="","",'Payments Export'!O4361)</f>
        <v/>
      </c>
      <c r="H4357" s="7" t="str">
        <f>IF('Payments Export'!B4361="","",G4357-F4357)</f>
        <v/>
      </c>
      <c r="I4357" s="3" t="str">
        <f>IF(C4357&lt;&gt;"",_xlfn.XLOOKUP(IFERROR(VALUE(C4357),C4357),'Items database'!A:A,'Items database'!B:B),(_xlfn.XLOOKUP(LEFT(E4357,3),Services,Services,"")))</f>
        <v/>
      </c>
      <c r="J4357" s="3" t="str">
        <f t="shared" si="137"/>
        <v/>
      </c>
    </row>
    <row r="4358" spans="1:10" x14ac:dyDescent="0.35">
      <c r="A4358" s="7" t="str">
        <f>IF('Payments Export'!A4362="","",'Payments Export'!A4362)</f>
        <v/>
      </c>
      <c r="B4358" s="7" t="str">
        <f>IF('Payments Export'!A4362="","",'Payments Export'!B4362)</f>
        <v/>
      </c>
      <c r="C4358" s="7" t="str">
        <f>IF(IFERROR(VALUE('Payments Export'!H4362),'Payments Export'!H4362)&lt;&gt;0,IFERROR(VALUE('Payments Export'!H4362),'Payments Export'!H4362),"")</f>
        <v/>
      </c>
      <c r="D4358" s="7" t="str">
        <f>IF('Payments Export'!I4362="","",'Payments Export'!I4362)</f>
        <v/>
      </c>
      <c r="E4358" s="7" t="str">
        <f t="shared" si="136"/>
        <v/>
      </c>
      <c r="F4358" s="7" t="str">
        <f>IF('Payments Export'!A4362="","",'Payments Export'!N4362)</f>
        <v/>
      </c>
      <c r="G4358" s="7" t="str">
        <f>IF('Payments Export'!A4362="","",'Payments Export'!O4362)</f>
        <v/>
      </c>
      <c r="H4358" s="7" t="str">
        <f>IF('Payments Export'!B4362="","",G4358-F4358)</f>
        <v/>
      </c>
      <c r="I4358" s="3" t="str">
        <f>IF(C4358&lt;&gt;"",_xlfn.XLOOKUP(IFERROR(VALUE(C4358),C4358),'Items database'!A:A,'Items database'!B:B),(_xlfn.XLOOKUP(LEFT(E4358,3),Services,Services,"")))</f>
        <v/>
      </c>
      <c r="J4358" s="3" t="str">
        <f t="shared" si="137"/>
        <v/>
      </c>
    </row>
    <row r="4359" spans="1:10" x14ac:dyDescent="0.35">
      <c r="A4359" s="7" t="str">
        <f>IF('Payments Export'!A4363="","",'Payments Export'!A4363)</f>
        <v/>
      </c>
      <c r="B4359" s="7" t="str">
        <f>IF('Payments Export'!A4363="","",'Payments Export'!B4363)</f>
        <v/>
      </c>
      <c r="C4359" s="7" t="str">
        <f>IF(IFERROR(VALUE('Payments Export'!H4363),'Payments Export'!H4363)&lt;&gt;0,IFERROR(VALUE('Payments Export'!H4363),'Payments Export'!H4363),"")</f>
        <v/>
      </c>
      <c r="D4359" s="7" t="str">
        <f>IF('Payments Export'!I4363="","",'Payments Export'!I4363)</f>
        <v/>
      </c>
      <c r="E4359" s="7" t="str">
        <f t="shared" si="136"/>
        <v/>
      </c>
      <c r="F4359" s="7" t="str">
        <f>IF('Payments Export'!A4363="","",'Payments Export'!N4363)</f>
        <v/>
      </c>
      <c r="G4359" s="7" t="str">
        <f>IF('Payments Export'!A4363="","",'Payments Export'!O4363)</f>
        <v/>
      </c>
      <c r="H4359" s="7" t="str">
        <f>IF('Payments Export'!B4363="","",G4359-F4359)</f>
        <v/>
      </c>
      <c r="I4359" s="3" t="str">
        <f>IF(C4359&lt;&gt;"",_xlfn.XLOOKUP(IFERROR(VALUE(C4359),C4359),'Items database'!A:A,'Items database'!B:B),(_xlfn.XLOOKUP(LEFT(E4359,3),Services,Services,"")))</f>
        <v/>
      </c>
      <c r="J4359" s="3" t="str">
        <f t="shared" si="137"/>
        <v/>
      </c>
    </row>
    <row r="4360" spans="1:10" x14ac:dyDescent="0.35">
      <c r="A4360" s="7" t="str">
        <f>IF('Payments Export'!A4364="","",'Payments Export'!A4364)</f>
        <v/>
      </c>
      <c r="B4360" s="7" t="str">
        <f>IF('Payments Export'!A4364="","",'Payments Export'!B4364)</f>
        <v/>
      </c>
      <c r="C4360" s="7" t="str">
        <f>IF(IFERROR(VALUE('Payments Export'!H4364),'Payments Export'!H4364)&lt;&gt;0,IFERROR(VALUE('Payments Export'!H4364),'Payments Export'!H4364),"")</f>
        <v/>
      </c>
      <c r="D4360" s="7" t="str">
        <f>IF('Payments Export'!I4364="","",'Payments Export'!I4364)</f>
        <v/>
      </c>
      <c r="E4360" s="7" t="str">
        <f t="shared" si="136"/>
        <v/>
      </c>
      <c r="F4360" s="7" t="str">
        <f>IF('Payments Export'!A4364="","",'Payments Export'!N4364)</f>
        <v/>
      </c>
      <c r="G4360" s="7" t="str">
        <f>IF('Payments Export'!A4364="","",'Payments Export'!O4364)</f>
        <v/>
      </c>
      <c r="H4360" s="7" t="str">
        <f>IF('Payments Export'!B4364="","",G4360-F4360)</f>
        <v/>
      </c>
      <c r="I4360" s="3" t="str">
        <f>IF(C4360&lt;&gt;"",_xlfn.XLOOKUP(IFERROR(VALUE(C4360),C4360),'Items database'!A:A,'Items database'!B:B),(_xlfn.XLOOKUP(LEFT(E4360,3),Services,Services,"")))</f>
        <v/>
      </c>
      <c r="J4360" s="3" t="str">
        <f t="shared" si="137"/>
        <v/>
      </c>
    </row>
    <row r="4361" spans="1:10" x14ac:dyDescent="0.35">
      <c r="A4361" s="7" t="str">
        <f>IF('Payments Export'!A4365="","",'Payments Export'!A4365)</f>
        <v/>
      </c>
      <c r="B4361" s="7" t="str">
        <f>IF('Payments Export'!A4365="","",'Payments Export'!B4365)</f>
        <v/>
      </c>
      <c r="C4361" s="7" t="str">
        <f>IF(IFERROR(VALUE('Payments Export'!H4365),'Payments Export'!H4365)&lt;&gt;0,IFERROR(VALUE('Payments Export'!H4365),'Payments Export'!H4365),"")</f>
        <v/>
      </c>
      <c r="D4361" s="7" t="str">
        <f>IF('Payments Export'!I4365="","",'Payments Export'!I4365)</f>
        <v/>
      </c>
      <c r="E4361" s="7" t="str">
        <f t="shared" si="136"/>
        <v/>
      </c>
      <c r="F4361" s="7" t="str">
        <f>IF('Payments Export'!A4365="","",'Payments Export'!N4365)</f>
        <v/>
      </c>
      <c r="G4361" s="7" t="str">
        <f>IF('Payments Export'!A4365="","",'Payments Export'!O4365)</f>
        <v/>
      </c>
      <c r="H4361" s="7" t="str">
        <f>IF('Payments Export'!B4365="","",G4361-F4361)</f>
        <v/>
      </c>
      <c r="I4361" s="3" t="str">
        <f>IF(C4361&lt;&gt;"",_xlfn.XLOOKUP(IFERROR(VALUE(C4361),C4361),'Items database'!A:A,'Items database'!B:B),(_xlfn.XLOOKUP(LEFT(E4361,3),Services,Services,"")))</f>
        <v/>
      </c>
      <c r="J4361" s="3" t="str">
        <f t="shared" si="137"/>
        <v/>
      </c>
    </row>
    <row r="4362" spans="1:10" x14ac:dyDescent="0.35">
      <c r="A4362" s="7" t="str">
        <f>IF('Payments Export'!A4366="","",'Payments Export'!A4366)</f>
        <v/>
      </c>
      <c r="B4362" s="7" t="str">
        <f>IF('Payments Export'!A4366="","",'Payments Export'!B4366)</f>
        <v/>
      </c>
      <c r="C4362" s="7" t="str">
        <f>IF(IFERROR(VALUE('Payments Export'!H4366),'Payments Export'!H4366)&lt;&gt;0,IFERROR(VALUE('Payments Export'!H4366),'Payments Export'!H4366),"")</f>
        <v/>
      </c>
      <c r="D4362" s="7" t="str">
        <f>IF('Payments Export'!I4366="","",'Payments Export'!I4366)</f>
        <v/>
      </c>
      <c r="E4362" s="7" t="str">
        <f t="shared" si="136"/>
        <v/>
      </c>
      <c r="F4362" s="7" t="str">
        <f>IF('Payments Export'!A4366="","",'Payments Export'!N4366)</f>
        <v/>
      </c>
      <c r="G4362" s="7" t="str">
        <f>IF('Payments Export'!A4366="","",'Payments Export'!O4366)</f>
        <v/>
      </c>
      <c r="H4362" s="7" t="str">
        <f>IF('Payments Export'!B4366="","",G4362-F4362)</f>
        <v/>
      </c>
      <c r="I4362" s="3" t="str">
        <f>IF(C4362&lt;&gt;"",_xlfn.XLOOKUP(IFERROR(VALUE(C4362),C4362),'Items database'!A:A,'Items database'!B:B),(_xlfn.XLOOKUP(LEFT(E4362,3),Services,Services,"")))</f>
        <v/>
      </c>
      <c r="J4362" s="3" t="str">
        <f t="shared" si="137"/>
        <v/>
      </c>
    </row>
    <row r="4363" spans="1:10" x14ac:dyDescent="0.35">
      <c r="A4363" s="7" t="str">
        <f>IF('Payments Export'!A4367="","",'Payments Export'!A4367)</f>
        <v/>
      </c>
      <c r="B4363" s="7" t="str">
        <f>IF('Payments Export'!A4367="","",'Payments Export'!B4367)</f>
        <v/>
      </c>
      <c r="C4363" s="7" t="str">
        <f>IF(IFERROR(VALUE('Payments Export'!H4367),'Payments Export'!H4367)&lt;&gt;0,IFERROR(VALUE('Payments Export'!H4367),'Payments Export'!H4367),"")</f>
        <v/>
      </c>
      <c r="D4363" s="7" t="str">
        <f>IF('Payments Export'!I4367="","",'Payments Export'!I4367)</f>
        <v/>
      </c>
      <c r="E4363" s="7" t="str">
        <f t="shared" si="136"/>
        <v/>
      </c>
      <c r="F4363" s="7" t="str">
        <f>IF('Payments Export'!A4367="","",'Payments Export'!N4367)</f>
        <v/>
      </c>
      <c r="G4363" s="7" t="str">
        <f>IF('Payments Export'!A4367="","",'Payments Export'!O4367)</f>
        <v/>
      </c>
      <c r="H4363" s="7" t="str">
        <f>IF('Payments Export'!B4367="","",G4363-F4363)</f>
        <v/>
      </c>
      <c r="I4363" s="3" t="str">
        <f>IF(C4363&lt;&gt;"",_xlfn.XLOOKUP(IFERROR(VALUE(C4363),C4363),'Items database'!A:A,'Items database'!B:B),(_xlfn.XLOOKUP(LEFT(E4363,3),Services,Services,"")))</f>
        <v/>
      </c>
      <c r="J4363" s="3" t="str">
        <f t="shared" si="137"/>
        <v/>
      </c>
    </row>
    <row r="4364" spans="1:10" x14ac:dyDescent="0.35">
      <c r="A4364" s="7" t="str">
        <f>IF('Payments Export'!A4368="","",'Payments Export'!A4368)</f>
        <v/>
      </c>
      <c r="B4364" s="7" t="str">
        <f>IF('Payments Export'!A4368="","",'Payments Export'!B4368)</f>
        <v/>
      </c>
      <c r="C4364" s="7" t="str">
        <f>IF(IFERROR(VALUE('Payments Export'!H4368),'Payments Export'!H4368)&lt;&gt;0,IFERROR(VALUE('Payments Export'!H4368),'Payments Export'!H4368),"")</f>
        <v/>
      </c>
      <c r="D4364" s="7" t="str">
        <f>IF('Payments Export'!I4368="","",'Payments Export'!I4368)</f>
        <v/>
      </c>
      <c r="E4364" s="7" t="str">
        <f t="shared" si="136"/>
        <v/>
      </c>
      <c r="F4364" s="7" t="str">
        <f>IF('Payments Export'!A4368="","",'Payments Export'!N4368)</f>
        <v/>
      </c>
      <c r="G4364" s="7" t="str">
        <f>IF('Payments Export'!A4368="","",'Payments Export'!O4368)</f>
        <v/>
      </c>
      <c r="H4364" s="7" t="str">
        <f>IF('Payments Export'!B4368="","",G4364-F4364)</f>
        <v/>
      </c>
      <c r="I4364" s="3" t="str">
        <f>IF(C4364&lt;&gt;"",_xlfn.XLOOKUP(IFERROR(VALUE(C4364),C4364),'Items database'!A:A,'Items database'!B:B),(_xlfn.XLOOKUP(LEFT(E4364,3),Services,Services,"")))</f>
        <v/>
      </c>
      <c r="J4364" s="3" t="str">
        <f t="shared" si="137"/>
        <v/>
      </c>
    </row>
    <row r="4365" spans="1:10" x14ac:dyDescent="0.35">
      <c r="A4365" s="7" t="str">
        <f>IF('Payments Export'!A4369="","",'Payments Export'!A4369)</f>
        <v/>
      </c>
      <c r="B4365" s="7" t="str">
        <f>IF('Payments Export'!A4369="","",'Payments Export'!B4369)</f>
        <v/>
      </c>
      <c r="C4365" s="7" t="str">
        <f>IF(IFERROR(VALUE('Payments Export'!H4369),'Payments Export'!H4369)&lt;&gt;0,IFERROR(VALUE('Payments Export'!H4369),'Payments Export'!H4369),"")</f>
        <v/>
      </c>
      <c r="D4365" s="7" t="str">
        <f>IF('Payments Export'!I4369="","",'Payments Export'!I4369)</f>
        <v/>
      </c>
      <c r="E4365" s="7" t="str">
        <f t="shared" si="136"/>
        <v/>
      </c>
      <c r="F4365" s="7" t="str">
        <f>IF('Payments Export'!A4369="","",'Payments Export'!N4369)</f>
        <v/>
      </c>
      <c r="G4365" s="7" t="str">
        <f>IF('Payments Export'!A4369="","",'Payments Export'!O4369)</f>
        <v/>
      </c>
      <c r="H4365" s="7" t="str">
        <f>IF('Payments Export'!B4369="","",G4365-F4365)</f>
        <v/>
      </c>
      <c r="I4365" s="3" t="str">
        <f>IF(C4365&lt;&gt;"",_xlfn.XLOOKUP(IFERROR(VALUE(C4365),C4365),'Items database'!A:A,'Items database'!B:B),(_xlfn.XLOOKUP(LEFT(E4365,3),Services,Services,"")))</f>
        <v/>
      </c>
      <c r="J4365" s="3" t="str">
        <f t="shared" si="137"/>
        <v/>
      </c>
    </row>
    <row r="4366" spans="1:10" x14ac:dyDescent="0.35">
      <c r="A4366" s="7" t="str">
        <f>IF('Payments Export'!A4370="","",'Payments Export'!A4370)</f>
        <v/>
      </c>
      <c r="B4366" s="7" t="str">
        <f>IF('Payments Export'!A4370="","",'Payments Export'!B4370)</f>
        <v/>
      </c>
      <c r="C4366" s="7" t="str">
        <f>IF(IFERROR(VALUE('Payments Export'!H4370),'Payments Export'!H4370)&lt;&gt;0,IFERROR(VALUE('Payments Export'!H4370),'Payments Export'!H4370),"")</f>
        <v/>
      </c>
      <c r="D4366" s="7" t="str">
        <f>IF('Payments Export'!I4370="","",'Payments Export'!I4370)</f>
        <v/>
      </c>
      <c r="E4366" s="7" t="str">
        <f t="shared" si="136"/>
        <v/>
      </c>
      <c r="F4366" s="7" t="str">
        <f>IF('Payments Export'!A4370="","",'Payments Export'!N4370)</f>
        <v/>
      </c>
      <c r="G4366" s="7" t="str">
        <f>IF('Payments Export'!A4370="","",'Payments Export'!O4370)</f>
        <v/>
      </c>
      <c r="H4366" s="7" t="str">
        <f>IF('Payments Export'!B4370="","",G4366-F4366)</f>
        <v/>
      </c>
      <c r="I4366" s="3" t="str">
        <f>IF(C4366&lt;&gt;"",_xlfn.XLOOKUP(IFERROR(VALUE(C4366),C4366),'Items database'!A:A,'Items database'!B:B),(_xlfn.XLOOKUP(LEFT(E4366,3),Services,Services,"")))</f>
        <v/>
      </c>
      <c r="J4366" s="3" t="str">
        <f t="shared" si="137"/>
        <v/>
      </c>
    </row>
    <row r="4367" spans="1:10" x14ac:dyDescent="0.35">
      <c r="A4367" s="7" t="str">
        <f>IF('Payments Export'!A4371="","",'Payments Export'!A4371)</f>
        <v/>
      </c>
      <c r="B4367" s="7" t="str">
        <f>IF('Payments Export'!A4371="","",'Payments Export'!B4371)</f>
        <v/>
      </c>
      <c r="C4367" s="7" t="str">
        <f>IF(IFERROR(VALUE('Payments Export'!H4371),'Payments Export'!H4371)&lt;&gt;0,IFERROR(VALUE('Payments Export'!H4371),'Payments Export'!H4371),"")</f>
        <v/>
      </c>
      <c r="D4367" s="7" t="str">
        <f>IF('Payments Export'!I4371="","",'Payments Export'!I4371)</f>
        <v/>
      </c>
      <c r="E4367" s="7" t="str">
        <f t="shared" si="136"/>
        <v/>
      </c>
      <c r="F4367" s="7" t="str">
        <f>IF('Payments Export'!A4371="","",'Payments Export'!N4371)</f>
        <v/>
      </c>
      <c r="G4367" s="7" t="str">
        <f>IF('Payments Export'!A4371="","",'Payments Export'!O4371)</f>
        <v/>
      </c>
      <c r="H4367" s="7" t="str">
        <f>IF('Payments Export'!B4371="","",G4367-F4367)</f>
        <v/>
      </c>
      <c r="I4367" s="3" t="str">
        <f>IF(C4367&lt;&gt;"",_xlfn.XLOOKUP(IFERROR(VALUE(C4367),C4367),'Items database'!A:A,'Items database'!B:B),(_xlfn.XLOOKUP(LEFT(E4367,3),Services,Services,"")))</f>
        <v/>
      </c>
      <c r="J4367" s="3" t="str">
        <f t="shared" si="137"/>
        <v/>
      </c>
    </row>
    <row r="4368" spans="1:10" x14ac:dyDescent="0.35">
      <c r="A4368" s="7" t="str">
        <f>IF('Payments Export'!A4372="","",'Payments Export'!A4372)</f>
        <v/>
      </c>
      <c r="B4368" s="7" t="str">
        <f>IF('Payments Export'!A4372="","",'Payments Export'!B4372)</f>
        <v/>
      </c>
      <c r="C4368" s="7" t="str">
        <f>IF(IFERROR(VALUE('Payments Export'!H4372),'Payments Export'!H4372)&lt;&gt;0,IFERROR(VALUE('Payments Export'!H4372),'Payments Export'!H4372),"")</f>
        <v/>
      </c>
      <c r="D4368" s="7" t="str">
        <f>IF('Payments Export'!I4372="","",'Payments Export'!I4372)</f>
        <v/>
      </c>
      <c r="E4368" s="7" t="str">
        <f t="shared" si="136"/>
        <v/>
      </c>
      <c r="F4368" s="7" t="str">
        <f>IF('Payments Export'!A4372="","",'Payments Export'!N4372)</f>
        <v/>
      </c>
      <c r="G4368" s="7" t="str">
        <f>IF('Payments Export'!A4372="","",'Payments Export'!O4372)</f>
        <v/>
      </c>
      <c r="H4368" s="7" t="str">
        <f>IF('Payments Export'!B4372="","",G4368-F4368)</f>
        <v/>
      </c>
      <c r="I4368" s="3" t="str">
        <f>IF(C4368&lt;&gt;"",_xlfn.XLOOKUP(IFERROR(VALUE(C4368),C4368),'Items database'!A:A,'Items database'!B:B),(_xlfn.XLOOKUP(LEFT(E4368,3),Services,Services,"")))</f>
        <v/>
      </c>
      <c r="J4368" s="3" t="str">
        <f t="shared" si="137"/>
        <v/>
      </c>
    </row>
    <row r="4369" spans="1:10" x14ac:dyDescent="0.35">
      <c r="A4369" s="7" t="str">
        <f>IF('Payments Export'!A4373="","",'Payments Export'!A4373)</f>
        <v/>
      </c>
      <c r="B4369" s="7" t="str">
        <f>IF('Payments Export'!A4373="","",'Payments Export'!B4373)</f>
        <v/>
      </c>
      <c r="C4369" s="7" t="str">
        <f>IF(IFERROR(VALUE('Payments Export'!H4373),'Payments Export'!H4373)&lt;&gt;0,IFERROR(VALUE('Payments Export'!H4373),'Payments Export'!H4373),"")</f>
        <v/>
      </c>
      <c r="D4369" s="7" t="str">
        <f>IF('Payments Export'!I4373="","",'Payments Export'!I4373)</f>
        <v/>
      </c>
      <c r="E4369" s="7" t="str">
        <f t="shared" si="136"/>
        <v/>
      </c>
      <c r="F4369" s="7" t="str">
        <f>IF('Payments Export'!A4373="","",'Payments Export'!N4373)</f>
        <v/>
      </c>
      <c r="G4369" s="7" t="str">
        <f>IF('Payments Export'!A4373="","",'Payments Export'!O4373)</f>
        <v/>
      </c>
      <c r="H4369" s="7" t="str">
        <f>IF('Payments Export'!B4373="","",G4369-F4369)</f>
        <v/>
      </c>
      <c r="I4369" s="3" t="str">
        <f>IF(C4369&lt;&gt;"",_xlfn.XLOOKUP(IFERROR(VALUE(C4369),C4369),'Items database'!A:A,'Items database'!B:B),(_xlfn.XLOOKUP(LEFT(E4369,3),Services,Services,"")))</f>
        <v/>
      </c>
      <c r="J4369" s="3" t="str">
        <f t="shared" si="137"/>
        <v/>
      </c>
    </row>
    <row r="4370" spans="1:10" x14ac:dyDescent="0.35">
      <c r="A4370" s="7" t="str">
        <f>IF('Payments Export'!A4374="","",'Payments Export'!A4374)</f>
        <v/>
      </c>
      <c r="B4370" s="7" t="str">
        <f>IF('Payments Export'!A4374="","",'Payments Export'!B4374)</f>
        <v/>
      </c>
      <c r="C4370" s="7" t="str">
        <f>IF(IFERROR(VALUE('Payments Export'!H4374),'Payments Export'!H4374)&lt;&gt;0,IFERROR(VALUE('Payments Export'!H4374),'Payments Export'!H4374),"")</f>
        <v/>
      </c>
      <c r="D4370" s="7" t="str">
        <f>IF('Payments Export'!I4374="","",'Payments Export'!I4374)</f>
        <v/>
      </c>
      <c r="E4370" s="7" t="str">
        <f t="shared" si="136"/>
        <v/>
      </c>
      <c r="F4370" s="7" t="str">
        <f>IF('Payments Export'!A4374="","",'Payments Export'!N4374)</f>
        <v/>
      </c>
      <c r="G4370" s="7" t="str">
        <f>IF('Payments Export'!A4374="","",'Payments Export'!O4374)</f>
        <v/>
      </c>
      <c r="H4370" s="7" t="str">
        <f>IF('Payments Export'!B4374="","",G4370-F4370)</f>
        <v/>
      </c>
      <c r="I4370" s="3" t="str">
        <f>IF(C4370&lt;&gt;"",_xlfn.XLOOKUP(IFERROR(VALUE(C4370),C4370),'Items database'!A:A,'Items database'!B:B),(_xlfn.XLOOKUP(LEFT(E4370,3),Services,Services,"")))</f>
        <v/>
      </c>
      <c r="J4370" s="3" t="str">
        <f t="shared" si="137"/>
        <v/>
      </c>
    </row>
    <row r="4371" spans="1:10" x14ac:dyDescent="0.35">
      <c r="A4371" s="7" t="str">
        <f>IF('Payments Export'!A4375="","",'Payments Export'!A4375)</f>
        <v/>
      </c>
      <c r="B4371" s="7" t="str">
        <f>IF('Payments Export'!A4375="","",'Payments Export'!B4375)</f>
        <v/>
      </c>
      <c r="C4371" s="7" t="str">
        <f>IF(IFERROR(VALUE('Payments Export'!H4375),'Payments Export'!H4375)&lt;&gt;0,IFERROR(VALUE('Payments Export'!H4375),'Payments Export'!H4375),"")</f>
        <v/>
      </c>
      <c r="D4371" s="7" t="str">
        <f>IF('Payments Export'!I4375="","",'Payments Export'!I4375)</f>
        <v/>
      </c>
      <c r="E4371" s="7" t="str">
        <f t="shared" si="136"/>
        <v/>
      </c>
      <c r="F4371" s="7" t="str">
        <f>IF('Payments Export'!A4375="","",'Payments Export'!N4375)</f>
        <v/>
      </c>
      <c r="G4371" s="7" t="str">
        <f>IF('Payments Export'!A4375="","",'Payments Export'!O4375)</f>
        <v/>
      </c>
      <c r="H4371" s="7" t="str">
        <f>IF('Payments Export'!B4375="","",G4371-F4371)</f>
        <v/>
      </c>
      <c r="I4371" s="3" t="str">
        <f>IF(C4371&lt;&gt;"",_xlfn.XLOOKUP(IFERROR(VALUE(C4371),C4371),'Items database'!A:A,'Items database'!B:B),(_xlfn.XLOOKUP(LEFT(E4371,3),Services,Services,"")))</f>
        <v/>
      </c>
      <c r="J4371" s="3" t="str">
        <f t="shared" si="137"/>
        <v/>
      </c>
    </row>
    <row r="4372" spans="1:10" x14ac:dyDescent="0.35">
      <c r="A4372" s="7" t="str">
        <f>IF('Payments Export'!A4376="","",'Payments Export'!A4376)</f>
        <v/>
      </c>
      <c r="B4372" s="7" t="str">
        <f>IF('Payments Export'!A4376="","",'Payments Export'!B4376)</f>
        <v/>
      </c>
      <c r="C4372" s="7" t="str">
        <f>IF(IFERROR(VALUE('Payments Export'!H4376),'Payments Export'!H4376)&lt;&gt;0,IFERROR(VALUE('Payments Export'!H4376),'Payments Export'!H4376),"")</f>
        <v/>
      </c>
      <c r="D4372" s="7" t="str">
        <f>IF('Payments Export'!I4376="","",'Payments Export'!I4376)</f>
        <v/>
      </c>
      <c r="E4372" s="7" t="str">
        <f t="shared" si="136"/>
        <v/>
      </c>
      <c r="F4372" s="7" t="str">
        <f>IF('Payments Export'!A4376="","",'Payments Export'!N4376)</f>
        <v/>
      </c>
      <c r="G4372" s="7" t="str">
        <f>IF('Payments Export'!A4376="","",'Payments Export'!O4376)</f>
        <v/>
      </c>
      <c r="H4372" s="7" t="str">
        <f>IF('Payments Export'!B4376="","",G4372-F4372)</f>
        <v/>
      </c>
      <c r="I4372" s="3" t="str">
        <f>IF(C4372&lt;&gt;"",_xlfn.XLOOKUP(IFERROR(VALUE(C4372),C4372),'Items database'!A:A,'Items database'!B:B),(_xlfn.XLOOKUP(LEFT(E4372,3),Services,Services,"")))</f>
        <v/>
      </c>
      <c r="J4372" s="3" t="str">
        <f t="shared" si="137"/>
        <v/>
      </c>
    </row>
    <row r="4373" spans="1:10" x14ac:dyDescent="0.35">
      <c r="A4373" s="7" t="str">
        <f>IF('Payments Export'!A4377="","",'Payments Export'!A4377)</f>
        <v/>
      </c>
      <c r="B4373" s="7" t="str">
        <f>IF('Payments Export'!A4377="","",'Payments Export'!B4377)</f>
        <v/>
      </c>
      <c r="C4373" s="7" t="str">
        <f>IF(IFERROR(VALUE('Payments Export'!H4377),'Payments Export'!H4377)&lt;&gt;0,IFERROR(VALUE('Payments Export'!H4377),'Payments Export'!H4377),"")</f>
        <v/>
      </c>
      <c r="D4373" s="7" t="str">
        <f>IF('Payments Export'!I4377="","",'Payments Export'!I4377)</f>
        <v/>
      </c>
      <c r="E4373" s="7" t="str">
        <f t="shared" si="136"/>
        <v/>
      </c>
      <c r="F4373" s="7" t="str">
        <f>IF('Payments Export'!A4377="","",'Payments Export'!N4377)</f>
        <v/>
      </c>
      <c r="G4373" s="7" t="str">
        <f>IF('Payments Export'!A4377="","",'Payments Export'!O4377)</f>
        <v/>
      </c>
      <c r="H4373" s="7" t="str">
        <f>IF('Payments Export'!B4377="","",G4373-F4373)</f>
        <v/>
      </c>
      <c r="I4373" s="3" t="str">
        <f>IF(C4373&lt;&gt;"",_xlfn.XLOOKUP(IFERROR(VALUE(C4373),C4373),'Items database'!A:A,'Items database'!B:B),(_xlfn.XLOOKUP(LEFT(E4373,3),Services,Services,"")))</f>
        <v/>
      </c>
      <c r="J4373" s="3" t="str">
        <f t="shared" si="137"/>
        <v/>
      </c>
    </row>
    <row r="4374" spans="1:10" x14ac:dyDescent="0.35">
      <c r="A4374" s="7" t="str">
        <f>IF('Payments Export'!A4378="","",'Payments Export'!A4378)</f>
        <v/>
      </c>
      <c r="B4374" s="7" t="str">
        <f>IF('Payments Export'!A4378="","",'Payments Export'!B4378)</f>
        <v/>
      </c>
      <c r="C4374" s="7" t="str">
        <f>IF(IFERROR(VALUE('Payments Export'!H4378),'Payments Export'!H4378)&lt;&gt;0,IFERROR(VALUE('Payments Export'!H4378),'Payments Export'!H4378),"")</f>
        <v/>
      </c>
      <c r="D4374" s="7" t="str">
        <f>IF('Payments Export'!I4378="","",'Payments Export'!I4378)</f>
        <v/>
      </c>
      <c r="E4374" s="7" t="str">
        <f t="shared" si="136"/>
        <v/>
      </c>
      <c r="F4374" s="7" t="str">
        <f>IF('Payments Export'!A4378="","",'Payments Export'!N4378)</f>
        <v/>
      </c>
      <c r="G4374" s="7" t="str">
        <f>IF('Payments Export'!A4378="","",'Payments Export'!O4378)</f>
        <v/>
      </c>
      <c r="H4374" s="7" t="str">
        <f>IF('Payments Export'!B4378="","",G4374-F4374)</f>
        <v/>
      </c>
      <c r="I4374" s="3" t="str">
        <f>IF(C4374&lt;&gt;"",_xlfn.XLOOKUP(IFERROR(VALUE(C4374),C4374),'Items database'!A:A,'Items database'!B:B),(_xlfn.XLOOKUP(LEFT(E4374,3),Services,Services,"")))</f>
        <v/>
      </c>
      <c r="J4374" s="3" t="str">
        <f t="shared" si="137"/>
        <v/>
      </c>
    </row>
    <row r="4375" spans="1:10" x14ac:dyDescent="0.35">
      <c r="A4375" s="7" t="str">
        <f>IF('Payments Export'!A4379="","",'Payments Export'!A4379)</f>
        <v/>
      </c>
      <c r="B4375" s="7" t="str">
        <f>IF('Payments Export'!A4379="","",'Payments Export'!B4379)</f>
        <v/>
      </c>
      <c r="C4375" s="7" t="str">
        <f>IF(IFERROR(VALUE('Payments Export'!H4379),'Payments Export'!H4379)&lt;&gt;0,IFERROR(VALUE('Payments Export'!H4379),'Payments Export'!H4379),"")</f>
        <v/>
      </c>
      <c r="D4375" s="7" t="str">
        <f>IF('Payments Export'!I4379="","",'Payments Export'!I4379)</f>
        <v/>
      </c>
      <c r="E4375" s="7" t="str">
        <f t="shared" si="136"/>
        <v/>
      </c>
      <c r="F4375" s="7" t="str">
        <f>IF('Payments Export'!A4379="","",'Payments Export'!N4379)</f>
        <v/>
      </c>
      <c r="G4375" s="7" t="str">
        <f>IF('Payments Export'!A4379="","",'Payments Export'!O4379)</f>
        <v/>
      </c>
      <c r="H4375" s="7" t="str">
        <f>IF('Payments Export'!B4379="","",G4375-F4375)</f>
        <v/>
      </c>
      <c r="I4375" s="3" t="str">
        <f>IF(C4375&lt;&gt;"",_xlfn.XLOOKUP(IFERROR(VALUE(C4375),C4375),'Items database'!A:A,'Items database'!B:B),(_xlfn.XLOOKUP(LEFT(E4375,3),Services,Services,"")))</f>
        <v/>
      </c>
      <c r="J4375" s="3" t="str">
        <f t="shared" si="137"/>
        <v/>
      </c>
    </row>
    <row r="4376" spans="1:10" x14ac:dyDescent="0.35">
      <c r="A4376" s="7" t="str">
        <f>IF('Payments Export'!A4380="","",'Payments Export'!A4380)</f>
        <v/>
      </c>
      <c r="B4376" s="7" t="str">
        <f>IF('Payments Export'!A4380="","",'Payments Export'!B4380)</f>
        <v/>
      </c>
      <c r="C4376" s="7" t="str">
        <f>IF(IFERROR(VALUE('Payments Export'!H4380),'Payments Export'!H4380)&lt;&gt;0,IFERROR(VALUE('Payments Export'!H4380),'Payments Export'!H4380),"")</f>
        <v/>
      </c>
      <c r="D4376" s="7" t="str">
        <f>IF('Payments Export'!I4380="","",'Payments Export'!I4380)</f>
        <v/>
      </c>
      <c r="E4376" s="7" t="str">
        <f t="shared" si="136"/>
        <v/>
      </c>
      <c r="F4376" s="7" t="str">
        <f>IF('Payments Export'!A4380="","",'Payments Export'!N4380)</f>
        <v/>
      </c>
      <c r="G4376" s="7" t="str">
        <f>IF('Payments Export'!A4380="","",'Payments Export'!O4380)</f>
        <v/>
      </c>
      <c r="H4376" s="7" t="str">
        <f>IF('Payments Export'!B4380="","",G4376-F4376)</f>
        <v/>
      </c>
      <c r="I4376" s="3" t="str">
        <f>IF(C4376&lt;&gt;"",_xlfn.XLOOKUP(IFERROR(VALUE(C4376),C4376),'Items database'!A:A,'Items database'!B:B),(_xlfn.XLOOKUP(LEFT(E4376,3),Services,Services,"")))</f>
        <v/>
      </c>
      <c r="J4376" s="3" t="str">
        <f t="shared" si="137"/>
        <v/>
      </c>
    </row>
    <row r="4377" spans="1:10" x14ac:dyDescent="0.35">
      <c r="A4377" s="7" t="str">
        <f>IF('Payments Export'!A4381="","",'Payments Export'!A4381)</f>
        <v/>
      </c>
      <c r="B4377" s="7" t="str">
        <f>IF('Payments Export'!A4381="","",'Payments Export'!B4381)</f>
        <v/>
      </c>
      <c r="C4377" s="7" t="str">
        <f>IF(IFERROR(VALUE('Payments Export'!H4381),'Payments Export'!H4381)&lt;&gt;0,IFERROR(VALUE('Payments Export'!H4381),'Payments Export'!H4381),"")</f>
        <v/>
      </c>
      <c r="D4377" s="7" t="str">
        <f>IF('Payments Export'!I4381="","",'Payments Export'!I4381)</f>
        <v/>
      </c>
      <c r="E4377" s="7" t="str">
        <f t="shared" si="136"/>
        <v/>
      </c>
      <c r="F4377" s="7" t="str">
        <f>IF('Payments Export'!A4381="","",'Payments Export'!N4381)</f>
        <v/>
      </c>
      <c r="G4377" s="7" t="str">
        <f>IF('Payments Export'!A4381="","",'Payments Export'!O4381)</f>
        <v/>
      </c>
      <c r="H4377" s="7" t="str">
        <f>IF('Payments Export'!B4381="","",G4377-F4377)</f>
        <v/>
      </c>
      <c r="I4377" s="3" t="str">
        <f>IF(C4377&lt;&gt;"",_xlfn.XLOOKUP(IFERROR(VALUE(C4377),C4377),'Items database'!A:A,'Items database'!B:B),(_xlfn.XLOOKUP(LEFT(E4377,3),Services,Services,"")))</f>
        <v/>
      </c>
      <c r="J4377" s="3" t="str">
        <f t="shared" si="137"/>
        <v/>
      </c>
    </row>
    <row r="4378" spans="1:10" x14ac:dyDescent="0.35">
      <c r="A4378" s="7" t="str">
        <f>IF('Payments Export'!A4382="","",'Payments Export'!A4382)</f>
        <v/>
      </c>
      <c r="B4378" s="7" t="str">
        <f>IF('Payments Export'!A4382="","",'Payments Export'!B4382)</f>
        <v/>
      </c>
      <c r="C4378" s="7" t="str">
        <f>IF(IFERROR(VALUE('Payments Export'!H4382),'Payments Export'!H4382)&lt;&gt;0,IFERROR(VALUE('Payments Export'!H4382),'Payments Export'!H4382),"")</f>
        <v/>
      </c>
      <c r="D4378" s="7" t="str">
        <f>IF('Payments Export'!I4382="","",'Payments Export'!I4382)</f>
        <v/>
      </c>
      <c r="E4378" s="7" t="str">
        <f t="shared" si="136"/>
        <v/>
      </c>
      <c r="F4378" s="7" t="str">
        <f>IF('Payments Export'!A4382="","",'Payments Export'!N4382)</f>
        <v/>
      </c>
      <c r="G4378" s="7" t="str">
        <f>IF('Payments Export'!A4382="","",'Payments Export'!O4382)</f>
        <v/>
      </c>
      <c r="H4378" s="7" t="str">
        <f>IF('Payments Export'!B4382="","",G4378-F4378)</f>
        <v/>
      </c>
      <c r="I4378" s="3" t="str">
        <f>IF(C4378&lt;&gt;"",_xlfn.XLOOKUP(IFERROR(VALUE(C4378),C4378),'Items database'!A:A,'Items database'!B:B),(_xlfn.XLOOKUP(LEFT(E4378,3),Services,Services,"")))</f>
        <v/>
      </c>
      <c r="J4378" s="3" t="str">
        <f t="shared" si="137"/>
        <v/>
      </c>
    </row>
    <row r="4379" spans="1:10" x14ac:dyDescent="0.35">
      <c r="A4379" s="7" t="str">
        <f>IF('Payments Export'!A4383="","",'Payments Export'!A4383)</f>
        <v/>
      </c>
      <c r="B4379" s="7" t="str">
        <f>IF('Payments Export'!A4383="","",'Payments Export'!B4383)</f>
        <v/>
      </c>
      <c r="C4379" s="7" t="str">
        <f>IF(IFERROR(VALUE('Payments Export'!H4383),'Payments Export'!H4383)&lt;&gt;0,IFERROR(VALUE('Payments Export'!H4383),'Payments Export'!H4383),"")</f>
        <v/>
      </c>
      <c r="D4379" s="7" t="str">
        <f>IF('Payments Export'!I4383="","",'Payments Export'!I4383)</f>
        <v/>
      </c>
      <c r="E4379" s="7" t="str">
        <f t="shared" si="136"/>
        <v/>
      </c>
      <c r="F4379" s="7" t="str">
        <f>IF('Payments Export'!A4383="","",'Payments Export'!N4383)</f>
        <v/>
      </c>
      <c r="G4379" s="7" t="str">
        <f>IF('Payments Export'!A4383="","",'Payments Export'!O4383)</f>
        <v/>
      </c>
      <c r="H4379" s="7" t="str">
        <f>IF('Payments Export'!B4383="","",G4379-F4379)</f>
        <v/>
      </c>
      <c r="I4379" s="3" t="str">
        <f>IF(C4379&lt;&gt;"",_xlfn.XLOOKUP(IFERROR(VALUE(C4379),C4379),'Items database'!A:A,'Items database'!B:B),(_xlfn.XLOOKUP(LEFT(E4379,3),Services,Services,"")))</f>
        <v/>
      </c>
      <c r="J4379" s="3" t="str">
        <f t="shared" si="137"/>
        <v/>
      </c>
    </row>
    <row r="4380" spans="1:10" x14ac:dyDescent="0.35">
      <c r="A4380" s="7" t="str">
        <f>IF('Payments Export'!A4384="","",'Payments Export'!A4384)</f>
        <v/>
      </c>
      <c r="B4380" s="7" t="str">
        <f>IF('Payments Export'!A4384="","",'Payments Export'!B4384)</f>
        <v/>
      </c>
      <c r="C4380" s="7" t="str">
        <f>IF(IFERROR(VALUE('Payments Export'!H4384),'Payments Export'!H4384)&lt;&gt;0,IFERROR(VALUE('Payments Export'!H4384),'Payments Export'!H4384),"")</f>
        <v/>
      </c>
      <c r="D4380" s="7" t="str">
        <f>IF('Payments Export'!I4384="","",'Payments Export'!I4384)</f>
        <v/>
      </c>
      <c r="E4380" s="7" t="str">
        <f t="shared" si="136"/>
        <v/>
      </c>
      <c r="F4380" s="7" t="str">
        <f>IF('Payments Export'!A4384="","",'Payments Export'!N4384)</f>
        <v/>
      </c>
      <c r="G4380" s="7" t="str">
        <f>IF('Payments Export'!A4384="","",'Payments Export'!O4384)</f>
        <v/>
      </c>
      <c r="H4380" s="7" t="str">
        <f>IF('Payments Export'!B4384="","",G4380-F4380)</f>
        <v/>
      </c>
      <c r="I4380" s="3" t="str">
        <f>IF(C4380&lt;&gt;"",_xlfn.XLOOKUP(IFERROR(VALUE(C4380),C4380),'Items database'!A:A,'Items database'!B:B),(_xlfn.XLOOKUP(LEFT(E4380,3),Services,Services,"")))</f>
        <v/>
      </c>
      <c r="J4380" s="3" t="str">
        <f t="shared" si="137"/>
        <v/>
      </c>
    </row>
    <row r="4381" spans="1:10" x14ac:dyDescent="0.35">
      <c r="A4381" s="7" t="str">
        <f>IF('Payments Export'!A4385="","",'Payments Export'!A4385)</f>
        <v/>
      </c>
      <c r="B4381" s="7" t="str">
        <f>IF('Payments Export'!A4385="","",'Payments Export'!B4385)</f>
        <v/>
      </c>
      <c r="C4381" s="7" t="str">
        <f>IF(IFERROR(VALUE('Payments Export'!H4385),'Payments Export'!H4385)&lt;&gt;0,IFERROR(VALUE('Payments Export'!H4385),'Payments Export'!H4385),"")</f>
        <v/>
      </c>
      <c r="D4381" s="7" t="str">
        <f>IF('Payments Export'!I4385="","",'Payments Export'!I4385)</f>
        <v/>
      </c>
      <c r="E4381" s="7" t="str">
        <f t="shared" si="136"/>
        <v/>
      </c>
      <c r="F4381" s="7" t="str">
        <f>IF('Payments Export'!A4385="","",'Payments Export'!N4385)</f>
        <v/>
      </c>
      <c r="G4381" s="7" t="str">
        <f>IF('Payments Export'!A4385="","",'Payments Export'!O4385)</f>
        <v/>
      </c>
      <c r="H4381" s="7" t="str">
        <f>IF('Payments Export'!B4385="","",G4381-F4381)</f>
        <v/>
      </c>
      <c r="I4381" s="3" t="str">
        <f>IF(C4381&lt;&gt;"",_xlfn.XLOOKUP(IFERROR(VALUE(C4381),C4381),'Items database'!A:A,'Items database'!B:B),(_xlfn.XLOOKUP(LEFT(E4381,3),Services,Services,"")))</f>
        <v/>
      </c>
      <c r="J4381" s="3" t="str">
        <f t="shared" si="137"/>
        <v/>
      </c>
    </row>
    <row r="4382" spans="1:10" x14ac:dyDescent="0.35">
      <c r="A4382" s="7" t="str">
        <f>IF('Payments Export'!A4386="","",'Payments Export'!A4386)</f>
        <v/>
      </c>
      <c r="B4382" s="7" t="str">
        <f>IF('Payments Export'!A4386="","",'Payments Export'!B4386)</f>
        <v/>
      </c>
      <c r="C4382" s="7" t="str">
        <f>IF(IFERROR(VALUE('Payments Export'!H4386),'Payments Export'!H4386)&lt;&gt;0,IFERROR(VALUE('Payments Export'!H4386),'Payments Export'!H4386),"")</f>
        <v/>
      </c>
      <c r="D4382" s="7" t="str">
        <f>IF('Payments Export'!I4386="","",'Payments Export'!I4386)</f>
        <v/>
      </c>
      <c r="E4382" s="7" t="str">
        <f t="shared" si="136"/>
        <v/>
      </c>
      <c r="F4382" s="7" t="str">
        <f>IF('Payments Export'!A4386="","",'Payments Export'!N4386)</f>
        <v/>
      </c>
      <c r="G4382" s="7" t="str">
        <f>IF('Payments Export'!A4386="","",'Payments Export'!O4386)</f>
        <v/>
      </c>
      <c r="H4382" s="7" t="str">
        <f>IF('Payments Export'!B4386="","",G4382-F4382)</f>
        <v/>
      </c>
      <c r="I4382" s="3" t="str">
        <f>IF(C4382&lt;&gt;"",_xlfn.XLOOKUP(IFERROR(VALUE(C4382),C4382),'Items database'!A:A,'Items database'!B:B),(_xlfn.XLOOKUP(LEFT(E4382,3),Services,Services,"")))</f>
        <v/>
      </c>
      <c r="J4382" s="3" t="str">
        <f t="shared" si="137"/>
        <v/>
      </c>
    </row>
    <row r="4383" spans="1:10" x14ac:dyDescent="0.35">
      <c r="A4383" s="7" t="str">
        <f>IF('Payments Export'!A4387="","",'Payments Export'!A4387)</f>
        <v/>
      </c>
      <c r="B4383" s="7" t="str">
        <f>IF('Payments Export'!A4387="","",'Payments Export'!B4387)</f>
        <v/>
      </c>
      <c r="C4383" s="7" t="str">
        <f>IF(IFERROR(VALUE('Payments Export'!H4387),'Payments Export'!H4387)&lt;&gt;0,IFERROR(VALUE('Payments Export'!H4387),'Payments Export'!H4387),"")</f>
        <v/>
      </c>
      <c r="D4383" s="7" t="str">
        <f>IF('Payments Export'!I4387="","",'Payments Export'!I4387)</f>
        <v/>
      </c>
      <c r="E4383" s="7" t="str">
        <f t="shared" si="136"/>
        <v/>
      </c>
      <c r="F4383" s="7" t="str">
        <f>IF('Payments Export'!A4387="","",'Payments Export'!N4387)</f>
        <v/>
      </c>
      <c r="G4383" s="7" t="str">
        <f>IF('Payments Export'!A4387="","",'Payments Export'!O4387)</f>
        <v/>
      </c>
      <c r="H4383" s="7" t="str">
        <f>IF('Payments Export'!B4387="","",G4383-F4383)</f>
        <v/>
      </c>
      <c r="I4383" s="3" t="str">
        <f>IF(C4383&lt;&gt;"",_xlfn.XLOOKUP(IFERROR(VALUE(C4383),C4383),'Items database'!A:A,'Items database'!B:B),(_xlfn.XLOOKUP(LEFT(E4383,3),Services,Services,"")))</f>
        <v/>
      </c>
      <c r="J4383" s="3" t="str">
        <f t="shared" si="137"/>
        <v/>
      </c>
    </row>
    <row r="4384" spans="1:10" x14ac:dyDescent="0.35">
      <c r="A4384" s="7" t="str">
        <f>IF('Payments Export'!A4388="","",'Payments Export'!A4388)</f>
        <v/>
      </c>
      <c r="B4384" s="7" t="str">
        <f>IF('Payments Export'!A4388="","",'Payments Export'!B4388)</f>
        <v/>
      </c>
      <c r="C4384" s="7" t="str">
        <f>IF(IFERROR(VALUE('Payments Export'!H4388),'Payments Export'!H4388)&lt;&gt;0,IFERROR(VALUE('Payments Export'!H4388),'Payments Export'!H4388),"")</f>
        <v/>
      </c>
      <c r="D4384" s="7" t="str">
        <f>IF('Payments Export'!I4388="","",'Payments Export'!I4388)</f>
        <v/>
      </c>
      <c r="E4384" s="7" t="str">
        <f t="shared" si="136"/>
        <v/>
      </c>
      <c r="F4384" s="7" t="str">
        <f>IF('Payments Export'!A4388="","",'Payments Export'!N4388)</f>
        <v/>
      </c>
      <c r="G4384" s="7" t="str">
        <f>IF('Payments Export'!A4388="","",'Payments Export'!O4388)</f>
        <v/>
      </c>
      <c r="H4384" s="7" t="str">
        <f>IF('Payments Export'!B4388="","",G4384-F4384)</f>
        <v/>
      </c>
      <c r="I4384" s="3" t="str">
        <f>IF(C4384&lt;&gt;"",_xlfn.XLOOKUP(IFERROR(VALUE(C4384),C4384),'Items database'!A:A,'Items database'!B:B),(_xlfn.XLOOKUP(LEFT(E4384,3),Services,Services,"")))</f>
        <v/>
      </c>
      <c r="J4384" s="3" t="str">
        <f t="shared" si="137"/>
        <v/>
      </c>
    </row>
    <row r="4385" spans="1:10" x14ac:dyDescent="0.35">
      <c r="A4385" s="7" t="str">
        <f>IF('Payments Export'!A4389="","",'Payments Export'!A4389)</f>
        <v/>
      </c>
      <c r="B4385" s="7" t="str">
        <f>IF('Payments Export'!A4389="","",'Payments Export'!B4389)</f>
        <v/>
      </c>
      <c r="C4385" s="7" t="str">
        <f>IF(IFERROR(VALUE('Payments Export'!H4389),'Payments Export'!H4389)&lt;&gt;0,IFERROR(VALUE('Payments Export'!H4389),'Payments Export'!H4389),"")</f>
        <v/>
      </c>
      <c r="D4385" s="7" t="str">
        <f>IF('Payments Export'!I4389="","",'Payments Export'!I4389)</f>
        <v/>
      </c>
      <c r="E4385" s="7" t="str">
        <f t="shared" si="136"/>
        <v/>
      </c>
      <c r="F4385" s="7" t="str">
        <f>IF('Payments Export'!A4389="","",'Payments Export'!N4389)</f>
        <v/>
      </c>
      <c r="G4385" s="7" t="str">
        <f>IF('Payments Export'!A4389="","",'Payments Export'!O4389)</f>
        <v/>
      </c>
      <c r="H4385" s="7" t="str">
        <f>IF('Payments Export'!B4389="","",G4385-F4385)</f>
        <v/>
      </c>
      <c r="I4385" s="3" t="str">
        <f>IF(C4385&lt;&gt;"",_xlfn.XLOOKUP(IFERROR(VALUE(C4385),C4385),'Items database'!A:A,'Items database'!B:B),(_xlfn.XLOOKUP(LEFT(E4385,3),Services,Services,"")))</f>
        <v/>
      </c>
      <c r="J4385" s="3" t="str">
        <f t="shared" si="137"/>
        <v/>
      </c>
    </row>
    <row r="4386" spans="1:10" x14ac:dyDescent="0.35">
      <c r="A4386" s="7" t="str">
        <f>IF('Payments Export'!A4390="","",'Payments Export'!A4390)</f>
        <v/>
      </c>
      <c r="B4386" s="7" t="str">
        <f>IF('Payments Export'!A4390="","",'Payments Export'!B4390)</f>
        <v/>
      </c>
      <c r="C4386" s="7" t="str">
        <f>IF(IFERROR(VALUE('Payments Export'!H4390),'Payments Export'!H4390)&lt;&gt;0,IFERROR(VALUE('Payments Export'!H4390),'Payments Export'!H4390),"")</f>
        <v/>
      </c>
      <c r="D4386" s="7" t="str">
        <f>IF('Payments Export'!I4390="","",'Payments Export'!I4390)</f>
        <v/>
      </c>
      <c r="E4386" s="7" t="str">
        <f t="shared" si="136"/>
        <v/>
      </c>
      <c r="F4386" s="7" t="str">
        <f>IF('Payments Export'!A4390="","",'Payments Export'!N4390)</f>
        <v/>
      </c>
      <c r="G4386" s="7" t="str">
        <f>IF('Payments Export'!A4390="","",'Payments Export'!O4390)</f>
        <v/>
      </c>
      <c r="H4386" s="7" t="str">
        <f>IF('Payments Export'!B4390="","",G4386-F4386)</f>
        <v/>
      </c>
      <c r="I4386" s="3" t="str">
        <f>IF(C4386&lt;&gt;"",_xlfn.XLOOKUP(IFERROR(VALUE(C4386),C4386),'Items database'!A:A,'Items database'!B:B),(_xlfn.XLOOKUP(LEFT(E4386,3),Services,Services,"")))</f>
        <v/>
      </c>
      <c r="J4386" s="3" t="str">
        <f t="shared" si="137"/>
        <v/>
      </c>
    </row>
    <row r="4387" spans="1:10" x14ac:dyDescent="0.35">
      <c r="A4387" s="7" t="str">
        <f>IF('Payments Export'!A4391="","",'Payments Export'!A4391)</f>
        <v/>
      </c>
      <c r="B4387" s="7" t="str">
        <f>IF('Payments Export'!A4391="","",'Payments Export'!B4391)</f>
        <v/>
      </c>
      <c r="C4387" s="7" t="str">
        <f>IF(IFERROR(VALUE('Payments Export'!H4391),'Payments Export'!H4391)&lt;&gt;0,IFERROR(VALUE('Payments Export'!H4391),'Payments Export'!H4391),"")</f>
        <v/>
      </c>
      <c r="D4387" s="7" t="str">
        <f>IF('Payments Export'!I4391="","",'Payments Export'!I4391)</f>
        <v/>
      </c>
      <c r="E4387" s="7" t="str">
        <f t="shared" si="136"/>
        <v/>
      </c>
      <c r="F4387" s="7" t="str">
        <f>IF('Payments Export'!A4391="","",'Payments Export'!N4391)</f>
        <v/>
      </c>
      <c r="G4387" s="7" t="str">
        <f>IF('Payments Export'!A4391="","",'Payments Export'!O4391)</f>
        <v/>
      </c>
      <c r="H4387" s="7" t="str">
        <f>IF('Payments Export'!B4391="","",G4387-F4387)</f>
        <v/>
      </c>
      <c r="I4387" s="3" t="str">
        <f>IF(C4387&lt;&gt;"",_xlfn.XLOOKUP(IFERROR(VALUE(C4387),C4387),'Items database'!A:A,'Items database'!B:B),(_xlfn.XLOOKUP(LEFT(E4387,3),Services,Services,"")))</f>
        <v/>
      </c>
      <c r="J4387" s="3" t="str">
        <f t="shared" si="137"/>
        <v/>
      </c>
    </row>
    <row r="4388" spans="1:10" x14ac:dyDescent="0.35">
      <c r="A4388" s="7" t="str">
        <f>IF('Payments Export'!A4392="","",'Payments Export'!A4392)</f>
        <v/>
      </c>
      <c r="B4388" s="7" t="str">
        <f>IF('Payments Export'!A4392="","",'Payments Export'!B4392)</f>
        <v/>
      </c>
      <c r="C4388" s="7" t="str">
        <f>IF(IFERROR(VALUE('Payments Export'!H4392),'Payments Export'!H4392)&lt;&gt;0,IFERROR(VALUE('Payments Export'!H4392),'Payments Export'!H4392),"")</f>
        <v/>
      </c>
      <c r="D4388" s="7" t="str">
        <f>IF('Payments Export'!I4392="","",'Payments Export'!I4392)</f>
        <v/>
      </c>
      <c r="E4388" s="7" t="str">
        <f t="shared" si="136"/>
        <v/>
      </c>
      <c r="F4388" s="7" t="str">
        <f>IF('Payments Export'!A4392="","",'Payments Export'!N4392)</f>
        <v/>
      </c>
      <c r="G4388" s="7" t="str">
        <f>IF('Payments Export'!A4392="","",'Payments Export'!O4392)</f>
        <v/>
      </c>
      <c r="H4388" s="7" t="str">
        <f>IF('Payments Export'!B4392="","",G4388-F4388)</f>
        <v/>
      </c>
      <c r="I4388" s="3" t="str">
        <f>IF(C4388&lt;&gt;"",_xlfn.XLOOKUP(IFERROR(VALUE(C4388),C4388),'Items database'!A:A,'Items database'!B:B),(_xlfn.XLOOKUP(LEFT(E4388,3),Services,Services,"")))</f>
        <v/>
      </c>
      <c r="J4388" s="3" t="str">
        <f t="shared" si="137"/>
        <v/>
      </c>
    </row>
    <row r="4389" spans="1:10" x14ac:dyDescent="0.35">
      <c r="A4389" s="7" t="str">
        <f>IF('Payments Export'!A4393="","",'Payments Export'!A4393)</f>
        <v/>
      </c>
      <c r="B4389" s="7" t="str">
        <f>IF('Payments Export'!A4393="","",'Payments Export'!B4393)</f>
        <v/>
      </c>
      <c r="C4389" s="7" t="str">
        <f>IF(IFERROR(VALUE('Payments Export'!H4393),'Payments Export'!H4393)&lt;&gt;0,IFERROR(VALUE('Payments Export'!H4393),'Payments Export'!H4393),"")</f>
        <v/>
      </c>
      <c r="D4389" s="7" t="str">
        <f>IF('Payments Export'!I4393="","",'Payments Export'!I4393)</f>
        <v/>
      </c>
      <c r="E4389" s="7" t="str">
        <f t="shared" si="136"/>
        <v/>
      </c>
      <c r="F4389" s="7" t="str">
        <f>IF('Payments Export'!A4393="","",'Payments Export'!N4393)</f>
        <v/>
      </c>
      <c r="G4389" s="7" t="str">
        <f>IF('Payments Export'!A4393="","",'Payments Export'!O4393)</f>
        <v/>
      </c>
      <c r="H4389" s="7" t="str">
        <f>IF('Payments Export'!B4393="","",G4389-F4389)</f>
        <v/>
      </c>
      <c r="I4389" s="3" t="str">
        <f>IF(C4389&lt;&gt;"",_xlfn.XLOOKUP(IFERROR(VALUE(C4389),C4389),'Items database'!A:A,'Items database'!B:B),(_xlfn.XLOOKUP(LEFT(E4389,3),Services,Services,"")))</f>
        <v/>
      </c>
      <c r="J4389" s="3" t="str">
        <f t="shared" si="137"/>
        <v/>
      </c>
    </row>
    <row r="4390" spans="1:10" x14ac:dyDescent="0.35">
      <c r="A4390" s="7" t="str">
        <f>IF('Payments Export'!A4394="","",'Payments Export'!A4394)</f>
        <v/>
      </c>
      <c r="B4390" s="7" t="str">
        <f>IF('Payments Export'!A4394="","",'Payments Export'!B4394)</f>
        <v/>
      </c>
      <c r="C4390" s="7" t="str">
        <f>IF(IFERROR(VALUE('Payments Export'!H4394),'Payments Export'!H4394)&lt;&gt;0,IFERROR(VALUE('Payments Export'!H4394),'Payments Export'!H4394),"")</f>
        <v/>
      </c>
      <c r="D4390" s="7" t="str">
        <f>IF('Payments Export'!I4394="","",'Payments Export'!I4394)</f>
        <v/>
      </c>
      <c r="E4390" s="7" t="str">
        <f t="shared" si="136"/>
        <v/>
      </c>
      <c r="F4390" s="7" t="str">
        <f>IF('Payments Export'!A4394="","",'Payments Export'!N4394)</f>
        <v/>
      </c>
      <c r="G4390" s="7" t="str">
        <f>IF('Payments Export'!A4394="","",'Payments Export'!O4394)</f>
        <v/>
      </c>
      <c r="H4390" s="7" t="str">
        <f>IF('Payments Export'!B4394="","",G4390-F4390)</f>
        <v/>
      </c>
      <c r="I4390" s="3" t="str">
        <f>IF(C4390&lt;&gt;"",_xlfn.XLOOKUP(IFERROR(VALUE(C4390),C4390),'Items database'!A:A,'Items database'!B:B),(_xlfn.XLOOKUP(LEFT(E4390,3),Services,Services,"")))</f>
        <v/>
      </c>
      <c r="J4390" s="3" t="str">
        <f t="shared" si="137"/>
        <v/>
      </c>
    </row>
    <row r="4391" spans="1:10" x14ac:dyDescent="0.35">
      <c r="A4391" s="7" t="str">
        <f>IF('Payments Export'!A4395="","",'Payments Export'!A4395)</f>
        <v/>
      </c>
      <c r="B4391" s="7" t="str">
        <f>IF('Payments Export'!A4395="","",'Payments Export'!B4395)</f>
        <v/>
      </c>
      <c r="C4391" s="7" t="str">
        <f>IF(IFERROR(VALUE('Payments Export'!H4395),'Payments Export'!H4395)&lt;&gt;0,IFERROR(VALUE('Payments Export'!H4395),'Payments Export'!H4395),"")</f>
        <v/>
      </c>
      <c r="D4391" s="7" t="str">
        <f>IF('Payments Export'!I4395="","",'Payments Export'!I4395)</f>
        <v/>
      </c>
      <c r="E4391" s="7" t="str">
        <f t="shared" si="136"/>
        <v/>
      </c>
      <c r="F4391" s="7" t="str">
        <f>IF('Payments Export'!A4395="","",'Payments Export'!N4395)</f>
        <v/>
      </c>
      <c r="G4391" s="7" t="str">
        <f>IF('Payments Export'!A4395="","",'Payments Export'!O4395)</f>
        <v/>
      </c>
      <c r="H4391" s="7" t="str">
        <f>IF('Payments Export'!B4395="","",G4391-F4391)</f>
        <v/>
      </c>
      <c r="I4391" s="3" t="str">
        <f>IF(C4391&lt;&gt;"",_xlfn.XLOOKUP(IFERROR(VALUE(C4391),C4391),'Items database'!A:A,'Items database'!B:B),(_xlfn.XLOOKUP(LEFT(E4391,3),Services,Services,"")))</f>
        <v/>
      </c>
      <c r="J4391" s="3" t="str">
        <f t="shared" si="137"/>
        <v/>
      </c>
    </row>
    <row r="4392" spans="1:10" x14ac:dyDescent="0.35">
      <c r="A4392" s="7" t="str">
        <f>IF('Payments Export'!A4396="","",'Payments Export'!A4396)</f>
        <v/>
      </c>
      <c r="B4392" s="7" t="str">
        <f>IF('Payments Export'!A4396="","",'Payments Export'!B4396)</f>
        <v/>
      </c>
      <c r="C4392" s="7" t="str">
        <f>IF(IFERROR(VALUE('Payments Export'!H4396),'Payments Export'!H4396)&lt;&gt;0,IFERROR(VALUE('Payments Export'!H4396),'Payments Export'!H4396),"")</f>
        <v/>
      </c>
      <c r="D4392" s="7" t="str">
        <f>IF('Payments Export'!I4396="","",'Payments Export'!I4396)</f>
        <v/>
      </c>
      <c r="E4392" s="7" t="str">
        <f t="shared" si="136"/>
        <v/>
      </c>
      <c r="F4392" s="7" t="str">
        <f>IF('Payments Export'!A4396="","",'Payments Export'!N4396)</f>
        <v/>
      </c>
      <c r="G4392" s="7" t="str">
        <f>IF('Payments Export'!A4396="","",'Payments Export'!O4396)</f>
        <v/>
      </c>
      <c r="H4392" s="7" t="str">
        <f>IF('Payments Export'!B4396="","",G4392-F4392)</f>
        <v/>
      </c>
      <c r="I4392" s="3" t="str">
        <f>IF(C4392&lt;&gt;"",_xlfn.XLOOKUP(IFERROR(VALUE(C4392),C4392),'Items database'!A:A,'Items database'!B:B),(_xlfn.XLOOKUP(LEFT(E4392,3),Services,Services,"")))</f>
        <v/>
      </c>
      <c r="J4392" s="3" t="str">
        <f t="shared" si="137"/>
        <v/>
      </c>
    </row>
    <row r="4393" spans="1:10" x14ac:dyDescent="0.35">
      <c r="A4393" s="7" t="str">
        <f>IF('Payments Export'!A4397="","",'Payments Export'!A4397)</f>
        <v/>
      </c>
      <c r="B4393" s="7" t="str">
        <f>IF('Payments Export'!A4397="","",'Payments Export'!B4397)</f>
        <v/>
      </c>
      <c r="C4393" s="7" t="str">
        <f>IF(IFERROR(VALUE('Payments Export'!H4397),'Payments Export'!H4397)&lt;&gt;0,IFERROR(VALUE('Payments Export'!H4397),'Payments Export'!H4397),"")</f>
        <v/>
      </c>
      <c r="D4393" s="7" t="str">
        <f>IF('Payments Export'!I4397="","",'Payments Export'!I4397)</f>
        <v/>
      </c>
      <c r="E4393" s="7" t="str">
        <f t="shared" si="136"/>
        <v/>
      </c>
      <c r="F4393" s="7" t="str">
        <f>IF('Payments Export'!A4397="","",'Payments Export'!N4397)</f>
        <v/>
      </c>
      <c r="G4393" s="7" t="str">
        <f>IF('Payments Export'!A4397="","",'Payments Export'!O4397)</f>
        <v/>
      </c>
      <c r="H4393" s="7" t="str">
        <f>IF('Payments Export'!B4397="","",G4393-F4393)</f>
        <v/>
      </c>
      <c r="I4393" s="3" t="str">
        <f>IF(C4393&lt;&gt;"",_xlfn.XLOOKUP(IFERROR(VALUE(C4393),C4393),'Items database'!A:A,'Items database'!B:B),(_xlfn.XLOOKUP(LEFT(E4393,3),Services,Services,"")))</f>
        <v/>
      </c>
      <c r="J4393" s="3" t="str">
        <f t="shared" si="137"/>
        <v/>
      </c>
    </row>
    <row r="4394" spans="1:10" x14ac:dyDescent="0.35">
      <c r="A4394" s="7" t="str">
        <f>IF('Payments Export'!A4398="","",'Payments Export'!A4398)</f>
        <v/>
      </c>
      <c r="B4394" s="7" t="str">
        <f>IF('Payments Export'!A4398="","",'Payments Export'!B4398)</f>
        <v/>
      </c>
      <c r="C4394" s="7" t="str">
        <f>IF(IFERROR(VALUE('Payments Export'!H4398),'Payments Export'!H4398)&lt;&gt;0,IFERROR(VALUE('Payments Export'!H4398),'Payments Export'!H4398),"")</f>
        <v/>
      </c>
      <c r="D4394" s="7" t="str">
        <f>IF('Payments Export'!I4398="","",'Payments Export'!I4398)</f>
        <v/>
      </c>
      <c r="E4394" s="7" t="str">
        <f t="shared" si="136"/>
        <v/>
      </c>
      <c r="F4394" s="7" t="str">
        <f>IF('Payments Export'!A4398="","",'Payments Export'!N4398)</f>
        <v/>
      </c>
      <c r="G4394" s="7" t="str">
        <f>IF('Payments Export'!A4398="","",'Payments Export'!O4398)</f>
        <v/>
      </c>
      <c r="H4394" s="7" t="str">
        <f>IF('Payments Export'!B4398="","",G4394-F4394)</f>
        <v/>
      </c>
      <c r="I4394" s="3" t="str">
        <f>IF(C4394&lt;&gt;"",_xlfn.XLOOKUP(IFERROR(VALUE(C4394),C4394),'Items database'!A:A,'Items database'!B:B),(_xlfn.XLOOKUP(LEFT(E4394,3),Services,Services,"")))</f>
        <v/>
      </c>
      <c r="J4394" s="3" t="str">
        <f t="shared" si="137"/>
        <v/>
      </c>
    </row>
    <row r="4395" spans="1:10" x14ac:dyDescent="0.35">
      <c r="A4395" s="7" t="str">
        <f>IF('Payments Export'!A4399="","",'Payments Export'!A4399)</f>
        <v/>
      </c>
      <c r="B4395" s="7" t="str">
        <f>IF('Payments Export'!A4399="","",'Payments Export'!B4399)</f>
        <v/>
      </c>
      <c r="C4395" s="7" t="str">
        <f>IF(IFERROR(VALUE('Payments Export'!H4399),'Payments Export'!H4399)&lt;&gt;0,IFERROR(VALUE('Payments Export'!H4399),'Payments Export'!H4399),"")</f>
        <v/>
      </c>
      <c r="D4395" s="7" t="str">
        <f>IF('Payments Export'!I4399="","",'Payments Export'!I4399)</f>
        <v/>
      </c>
      <c r="E4395" s="7" t="str">
        <f t="shared" si="136"/>
        <v/>
      </c>
      <c r="F4395" s="7" t="str">
        <f>IF('Payments Export'!A4399="","",'Payments Export'!N4399)</f>
        <v/>
      </c>
      <c r="G4395" s="7" t="str">
        <f>IF('Payments Export'!A4399="","",'Payments Export'!O4399)</f>
        <v/>
      </c>
      <c r="H4395" s="7" t="str">
        <f>IF('Payments Export'!B4399="","",G4395-F4395)</f>
        <v/>
      </c>
      <c r="I4395" s="3" t="str">
        <f>IF(C4395&lt;&gt;"",_xlfn.XLOOKUP(IFERROR(VALUE(C4395),C4395),'Items database'!A:A,'Items database'!B:B),(_xlfn.XLOOKUP(LEFT(E4395,3),Services,Services,"")))</f>
        <v/>
      </c>
      <c r="J4395" s="3" t="str">
        <f t="shared" si="137"/>
        <v/>
      </c>
    </row>
    <row r="4396" spans="1:10" x14ac:dyDescent="0.35">
      <c r="A4396" s="7" t="str">
        <f>IF('Payments Export'!A4400="","",'Payments Export'!A4400)</f>
        <v/>
      </c>
      <c r="B4396" s="7" t="str">
        <f>IF('Payments Export'!A4400="","",'Payments Export'!B4400)</f>
        <v/>
      </c>
      <c r="C4396" s="7" t="str">
        <f>IF(IFERROR(VALUE('Payments Export'!H4400),'Payments Export'!H4400)&lt;&gt;0,IFERROR(VALUE('Payments Export'!H4400),'Payments Export'!H4400),"")</f>
        <v/>
      </c>
      <c r="D4396" s="7" t="str">
        <f>IF('Payments Export'!I4400="","",'Payments Export'!I4400)</f>
        <v/>
      </c>
      <c r="E4396" s="7" t="str">
        <f t="shared" si="136"/>
        <v/>
      </c>
      <c r="F4396" s="7" t="str">
        <f>IF('Payments Export'!A4400="","",'Payments Export'!N4400)</f>
        <v/>
      </c>
      <c r="G4396" s="7" t="str">
        <f>IF('Payments Export'!A4400="","",'Payments Export'!O4400)</f>
        <v/>
      </c>
      <c r="H4396" s="7" t="str">
        <f>IF('Payments Export'!B4400="","",G4396-F4396)</f>
        <v/>
      </c>
      <c r="I4396" s="3" t="str">
        <f>IF(C4396&lt;&gt;"",_xlfn.XLOOKUP(IFERROR(VALUE(C4396),C4396),'Items database'!A:A,'Items database'!B:B),(_xlfn.XLOOKUP(LEFT(E4396,3),Services,Services,"")))</f>
        <v/>
      </c>
      <c r="J4396" s="3" t="str">
        <f t="shared" si="137"/>
        <v/>
      </c>
    </row>
    <row r="4397" spans="1:10" x14ac:dyDescent="0.35">
      <c r="A4397" s="7" t="str">
        <f>IF('Payments Export'!A4401="","",'Payments Export'!A4401)</f>
        <v/>
      </c>
      <c r="B4397" s="7" t="str">
        <f>IF('Payments Export'!A4401="","",'Payments Export'!B4401)</f>
        <v/>
      </c>
      <c r="C4397" s="7" t="str">
        <f>IF(IFERROR(VALUE('Payments Export'!H4401),'Payments Export'!H4401)&lt;&gt;0,IFERROR(VALUE('Payments Export'!H4401),'Payments Export'!H4401),"")</f>
        <v/>
      </c>
      <c r="D4397" s="7" t="str">
        <f>IF('Payments Export'!I4401="","",'Payments Export'!I4401)</f>
        <v/>
      </c>
      <c r="E4397" s="7" t="str">
        <f t="shared" si="136"/>
        <v/>
      </c>
      <c r="F4397" s="7" t="str">
        <f>IF('Payments Export'!A4401="","",'Payments Export'!N4401)</f>
        <v/>
      </c>
      <c r="G4397" s="7" t="str">
        <f>IF('Payments Export'!A4401="","",'Payments Export'!O4401)</f>
        <v/>
      </c>
      <c r="H4397" s="7" t="str">
        <f>IF('Payments Export'!B4401="","",G4397-F4397)</f>
        <v/>
      </c>
      <c r="I4397" s="3" t="str">
        <f>IF(C4397&lt;&gt;"",_xlfn.XLOOKUP(IFERROR(VALUE(C4397),C4397),'Items database'!A:A,'Items database'!B:B),(_xlfn.XLOOKUP(LEFT(E4397,3),Services,Services,"")))</f>
        <v/>
      </c>
      <c r="J4397" s="3" t="str">
        <f t="shared" si="137"/>
        <v/>
      </c>
    </row>
    <row r="4398" spans="1:10" x14ac:dyDescent="0.35">
      <c r="A4398" s="7" t="str">
        <f>IF('Payments Export'!A4402="","",'Payments Export'!A4402)</f>
        <v/>
      </c>
      <c r="B4398" s="7" t="str">
        <f>IF('Payments Export'!A4402="","",'Payments Export'!B4402)</f>
        <v/>
      </c>
      <c r="C4398" s="7" t="str">
        <f>IF(IFERROR(VALUE('Payments Export'!H4402),'Payments Export'!H4402)&lt;&gt;0,IFERROR(VALUE('Payments Export'!H4402),'Payments Export'!H4402),"")</f>
        <v/>
      </c>
      <c r="D4398" s="7" t="str">
        <f>IF('Payments Export'!I4402="","",'Payments Export'!I4402)</f>
        <v/>
      </c>
      <c r="E4398" s="7" t="str">
        <f t="shared" si="136"/>
        <v/>
      </c>
      <c r="F4398" s="7" t="str">
        <f>IF('Payments Export'!A4402="","",'Payments Export'!N4402)</f>
        <v/>
      </c>
      <c r="G4398" s="7" t="str">
        <f>IF('Payments Export'!A4402="","",'Payments Export'!O4402)</f>
        <v/>
      </c>
      <c r="H4398" s="7" t="str">
        <f>IF('Payments Export'!B4402="","",G4398-F4398)</f>
        <v/>
      </c>
      <c r="I4398" s="3" t="str">
        <f>IF(C4398&lt;&gt;"",_xlfn.XLOOKUP(IFERROR(VALUE(C4398),C4398),'Items database'!A:A,'Items database'!B:B),(_xlfn.XLOOKUP(LEFT(E4398,3),Services,Services,"")))</f>
        <v/>
      </c>
      <c r="J4398" s="3" t="str">
        <f t="shared" si="137"/>
        <v/>
      </c>
    </row>
    <row r="4399" spans="1:10" x14ac:dyDescent="0.35">
      <c r="A4399" s="7" t="str">
        <f>IF('Payments Export'!A4403="","",'Payments Export'!A4403)</f>
        <v/>
      </c>
      <c r="B4399" s="7" t="str">
        <f>IF('Payments Export'!A4403="","",'Payments Export'!B4403)</f>
        <v/>
      </c>
      <c r="C4399" s="7" t="str">
        <f>IF(IFERROR(VALUE('Payments Export'!H4403),'Payments Export'!H4403)&lt;&gt;0,IFERROR(VALUE('Payments Export'!H4403),'Payments Export'!H4403),"")</f>
        <v/>
      </c>
      <c r="D4399" s="7" t="str">
        <f>IF('Payments Export'!I4403="","",'Payments Export'!I4403)</f>
        <v/>
      </c>
      <c r="E4399" s="7" t="str">
        <f t="shared" si="136"/>
        <v/>
      </c>
      <c r="F4399" s="7" t="str">
        <f>IF('Payments Export'!A4403="","",'Payments Export'!N4403)</f>
        <v/>
      </c>
      <c r="G4399" s="7" t="str">
        <f>IF('Payments Export'!A4403="","",'Payments Export'!O4403)</f>
        <v/>
      </c>
      <c r="H4399" s="7" t="str">
        <f>IF('Payments Export'!B4403="","",G4399-F4399)</f>
        <v/>
      </c>
      <c r="I4399" s="3" t="str">
        <f>IF(C4399&lt;&gt;"",_xlfn.XLOOKUP(IFERROR(VALUE(C4399),C4399),'Items database'!A:A,'Items database'!B:B),(_xlfn.XLOOKUP(LEFT(E4399,3),Services,Services,"")))</f>
        <v/>
      </c>
      <c r="J4399" s="3" t="str">
        <f t="shared" si="137"/>
        <v/>
      </c>
    </row>
    <row r="4400" spans="1:10" x14ac:dyDescent="0.35">
      <c r="A4400" s="7" t="str">
        <f>IF('Payments Export'!A4404="","",'Payments Export'!A4404)</f>
        <v/>
      </c>
      <c r="B4400" s="7" t="str">
        <f>IF('Payments Export'!A4404="","",'Payments Export'!B4404)</f>
        <v/>
      </c>
      <c r="C4400" s="7" t="str">
        <f>IF(IFERROR(VALUE('Payments Export'!H4404),'Payments Export'!H4404)&lt;&gt;0,IFERROR(VALUE('Payments Export'!H4404),'Payments Export'!H4404),"")</f>
        <v/>
      </c>
      <c r="D4400" s="7" t="str">
        <f>IF('Payments Export'!I4404="","",'Payments Export'!I4404)</f>
        <v/>
      </c>
      <c r="E4400" s="7" t="str">
        <f t="shared" si="136"/>
        <v/>
      </c>
      <c r="F4400" s="7" t="str">
        <f>IF('Payments Export'!A4404="","",'Payments Export'!N4404)</f>
        <v/>
      </c>
      <c r="G4400" s="7" t="str">
        <f>IF('Payments Export'!A4404="","",'Payments Export'!O4404)</f>
        <v/>
      </c>
      <c r="H4400" s="7" t="str">
        <f>IF('Payments Export'!B4404="","",G4400-F4400)</f>
        <v/>
      </c>
      <c r="I4400" s="3" t="str">
        <f>IF(C4400&lt;&gt;"",_xlfn.XLOOKUP(IFERROR(VALUE(C4400),C4400),'Items database'!A:A,'Items database'!B:B),(_xlfn.XLOOKUP(LEFT(E4400,3),Services,Services,"")))</f>
        <v/>
      </c>
      <c r="J4400" s="3" t="str">
        <f t="shared" si="137"/>
        <v/>
      </c>
    </row>
    <row r="4401" spans="1:10" x14ac:dyDescent="0.35">
      <c r="A4401" s="7" t="str">
        <f>IF('Payments Export'!A4405="","",'Payments Export'!A4405)</f>
        <v/>
      </c>
      <c r="B4401" s="7" t="str">
        <f>IF('Payments Export'!A4405="","",'Payments Export'!B4405)</f>
        <v/>
      </c>
      <c r="C4401" s="7" t="str">
        <f>IF(IFERROR(VALUE('Payments Export'!H4405),'Payments Export'!H4405)&lt;&gt;0,IFERROR(VALUE('Payments Export'!H4405),'Payments Export'!H4405),"")</f>
        <v/>
      </c>
      <c r="D4401" s="7" t="str">
        <f>IF('Payments Export'!I4405="","",'Payments Export'!I4405)</f>
        <v/>
      </c>
      <c r="E4401" s="7" t="str">
        <f t="shared" si="136"/>
        <v/>
      </c>
      <c r="F4401" s="7" t="str">
        <f>IF('Payments Export'!A4405="","",'Payments Export'!N4405)</f>
        <v/>
      </c>
      <c r="G4401" s="7" t="str">
        <f>IF('Payments Export'!A4405="","",'Payments Export'!O4405)</f>
        <v/>
      </c>
      <c r="H4401" s="7" t="str">
        <f>IF('Payments Export'!B4405="","",G4401-F4401)</f>
        <v/>
      </c>
      <c r="I4401" s="3" t="str">
        <f>IF(C4401&lt;&gt;"",_xlfn.XLOOKUP(IFERROR(VALUE(C4401),C4401),'Items database'!A:A,'Items database'!B:B),(_xlfn.XLOOKUP(LEFT(E4401,3),Services,Services,"")))</f>
        <v/>
      </c>
      <c r="J4401" s="3" t="str">
        <f t="shared" si="137"/>
        <v/>
      </c>
    </row>
    <row r="4402" spans="1:10" x14ac:dyDescent="0.35">
      <c r="A4402" s="7" t="str">
        <f>IF('Payments Export'!A4406="","",'Payments Export'!A4406)</f>
        <v/>
      </c>
      <c r="B4402" s="7" t="str">
        <f>IF('Payments Export'!A4406="","",'Payments Export'!B4406)</f>
        <v/>
      </c>
      <c r="C4402" s="7" t="str">
        <f>IF(IFERROR(VALUE('Payments Export'!H4406),'Payments Export'!H4406)&lt;&gt;0,IFERROR(VALUE('Payments Export'!H4406),'Payments Export'!H4406),"")</f>
        <v/>
      </c>
      <c r="D4402" s="7" t="str">
        <f>IF('Payments Export'!I4406="","",'Payments Export'!I4406)</f>
        <v/>
      </c>
      <c r="E4402" s="7" t="str">
        <f t="shared" si="136"/>
        <v/>
      </c>
      <c r="F4402" s="7" t="str">
        <f>IF('Payments Export'!A4406="","",'Payments Export'!N4406)</f>
        <v/>
      </c>
      <c r="G4402" s="7" t="str">
        <f>IF('Payments Export'!A4406="","",'Payments Export'!O4406)</f>
        <v/>
      </c>
      <c r="H4402" s="7" t="str">
        <f>IF('Payments Export'!B4406="","",G4402-F4402)</f>
        <v/>
      </c>
      <c r="I4402" s="3" t="str">
        <f>IF(C4402&lt;&gt;"",_xlfn.XLOOKUP(IFERROR(VALUE(C4402),C4402),'Items database'!A:A,'Items database'!B:B),(_xlfn.XLOOKUP(LEFT(E4402,3),Services,Services,"")))</f>
        <v/>
      </c>
      <c r="J4402" s="3" t="str">
        <f t="shared" si="137"/>
        <v/>
      </c>
    </row>
    <row r="4403" spans="1:10" x14ac:dyDescent="0.35">
      <c r="A4403" s="7" t="str">
        <f>IF('Payments Export'!A4407="","",'Payments Export'!A4407)</f>
        <v/>
      </c>
      <c r="B4403" s="7" t="str">
        <f>IF('Payments Export'!A4407="","",'Payments Export'!B4407)</f>
        <v/>
      </c>
      <c r="C4403" s="7" t="str">
        <f>IF(IFERROR(VALUE('Payments Export'!H4407),'Payments Export'!H4407)&lt;&gt;0,IFERROR(VALUE('Payments Export'!H4407),'Payments Export'!H4407),"")</f>
        <v/>
      </c>
      <c r="D4403" s="7" t="str">
        <f>IF('Payments Export'!I4407="","",'Payments Export'!I4407)</f>
        <v/>
      </c>
      <c r="E4403" s="7" t="str">
        <f t="shared" si="136"/>
        <v/>
      </c>
      <c r="F4403" s="7" t="str">
        <f>IF('Payments Export'!A4407="","",'Payments Export'!N4407)</f>
        <v/>
      </c>
      <c r="G4403" s="7" t="str">
        <f>IF('Payments Export'!A4407="","",'Payments Export'!O4407)</f>
        <v/>
      </c>
      <c r="H4403" s="7" t="str">
        <f>IF('Payments Export'!B4407="","",G4403-F4403)</f>
        <v/>
      </c>
      <c r="I4403" s="3" t="str">
        <f>IF(C4403&lt;&gt;"",_xlfn.XLOOKUP(IFERROR(VALUE(C4403),C4403),'Items database'!A:A,'Items database'!B:B),(_xlfn.XLOOKUP(LEFT(E4403,3),Services,Services,"")))</f>
        <v/>
      </c>
      <c r="J4403" s="3" t="str">
        <f t="shared" si="137"/>
        <v/>
      </c>
    </row>
    <row r="4404" spans="1:10" x14ac:dyDescent="0.35">
      <c r="A4404" s="7" t="str">
        <f>IF('Payments Export'!A4408="","",'Payments Export'!A4408)</f>
        <v/>
      </c>
      <c r="B4404" s="7" t="str">
        <f>IF('Payments Export'!A4408="","",'Payments Export'!B4408)</f>
        <v/>
      </c>
      <c r="C4404" s="7" t="str">
        <f>IF(IFERROR(VALUE('Payments Export'!H4408),'Payments Export'!H4408)&lt;&gt;0,IFERROR(VALUE('Payments Export'!H4408),'Payments Export'!H4408),"")</f>
        <v/>
      </c>
      <c r="D4404" s="7" t="str">
        <f>IF('Payments Export'!I4408="","",'Payments Export'!I4408)</f>
        <v/>
      </c>
      <c r="E4404" s="7" t="str">
        <f t="shared" si="136"/>
        <v/>
      </c>
      <c r="F4404" s="7" t="str">
        <f>IF('Payments Export'!A4408="","",'Payments Export'!N4408)</f>
        <v/>
      </c>
      <c r="G4404" s="7" t="str">
        <f>IF('Payments Export'!A4408="","",'Payments Export'!O4408)</f>
        <v/>
      </c>
      <c r="H4404" s="7" t="str">
        <f>IF('Payments Export'!B4408="","",G4404-F4404)</f>
        <v/>
      </c>
      <c r="I4404" s="3" t="str">
        <f>IF(C4404&lt;&gt;"",_xlfn.XLOOKUP(IFERROR(VALUE(C4404),C4404),'Items database'!A:A,'Items database'!B:B),(_xlfn.XLOOKUP(LEFT(E4404,3),Services,Services,"")))</f>
        <v/>
      </c>
      <c r="J4404" s="3" t="str">
        <f t="shared" si="137"/>
        <v/>
      </c>
    </row>
    <row r="4405" spans="1:10" x14ac:dyDescent="0.35">
      <c r="A4405" s="7" t="str">
        <f>IF('Payments Export'!A4409="","",'Payments Export'!A4409)</f>
        <v/>
      </c>
      <c r="B4405" s="7" t="str">
        <f>IF('Payments Export'!A4409="","",'Payments Export'!B4409)</f>
        <v/>
      </c>
      <c r="C4405" s="7" t="str">
        <f>IF(IFERROR(VALUE('Payments Export'!H4409),'Payments Export'!H4409)&lt;&gt;0,IFERROR(VALUE('Payments Export'!H4409),'Payments Export'!H4409),"")</f>
        <v/>
      </c>
      <c r="D4405" s="7" t="str">
        <f>IF('Payments Export'!I4409="","",'Payments Export'!I4409)</f>
        <v/>
      </c>
      <c r="E4405" s="7" t="str">
        <f t="shared" si="136"/>
        <v/>
      </c>
      <c r="F4405" s="7" t="str">
        <f>IF('Payments Export'!A4409="","",'Payments Export'!N4409)</f>
        <v/>
      </c>
      <c r="G4405" s="7" t="str">
        <f>IF('Payments Export'!A4409="","",'Payments Export'!O4409)</f>
        <v/>
      </c>
      <c r="H4405" s="7" t="str">
        <f>IF('Payments Export'!B4409="","",G4405-F4405)</f>
        <v/>
      </c>
      <c r="I4405" s="3" t="str">
        <f>IF(C4405&lt;&gt;"",_xlfn.XLOOKUP(IFERROR(VALUE(C4405),C4405),'Items database'!A:A,'Items database'!B:B),(_xlfn.XLOOKUP(LEFT(E4405,3),Services,Services,"")))</f>
        <v/>
      </c>
      <c r="J4405" s="3" t="str">
        <f t="shared" si="137"/>
        <v/>
      </c>
    </row>
    <row r="4406" spans="1:10" x14ac:dyDescent="0.35">
      <c r="A4406" s="7" t="str">
        <f>IF('Payments Export'!A4410="","",'Payments Export'!A4410)</f>
        <v/>
      </c>
      <c r="B4406" s="7" t="str">
        <f>IF('Payments Export'!A4410="","",'Payments Export'!B4410)</f>
        <v/>
      </c>
      <c r="C4406" s="7" t="str">
        <f>IF(IFERROR(VALUE('Payments Export'!H4410),'Payments Export'!H4410)&lt;&gt;0,IFERROR(VALUE('Payments Export'!H4410),'Payments Export'!H4410),"")</f>
        <v/>
      </c>
      <c r="D4406" s="7" t="str">
        <f>IF('Payments Export'!I4410="","",'Payments Export'!I4410)</f>
        <v/>
      </c>
      <c r="E4406" s="7" t="str">
        <f t="shared" si="136"/>
        <v/>
      </c>
      <c r="F4406" s="7" t="str">
        <f>IF('Payments Export'!A4410="","",'Payments Export'!N4410)</f>
        <v/>
      </c>
      <c r="G4406" s="7" t="str">
        <f>IF('Payments Export'!A4410="","",'Payments Export'!O4410)</f>
        <v/>
      </c>
      <c r="H4406" s="7" t="str">
        <f>IF('Payments Export'!B4410="","",G4406-F4406)</f>
        <v/>
      </c>
      <c r="I4406" s="3" t="str">
        <f>IF(C4406&lt;&gt;"",_xlfn.XLOOKUP(IFERROR(VALUE(C4406),C4406),'Items database'!A:A,'Items database'!B:B),(_xlfn.XLOOKUP(LEFT(E4406,3),Services,Services,"")))</f>
        <v/>
      </c>
      <c r="J4406" s="3" t="str">
        <f t="shared" si="137"/>
        <v/>
      </c>
    </row>
    <row r="4407" spans="1:10" x14ac:dyDescent="0.35">
      <c r="A4407" s="7" t="str">
        <f>IF('Payments Export'!A4411="","",'Payments Export'!A4411)</f>
        <v/>
      </c>
      <c r="B4407" s="7" t="str">
        <f>IF('Payments Export'!A4411="","",'Payments Export'!B4411)</f>
        <v/>
      </c>
      <c r="C4407" s="7" t="str">
        <f>IF(IFERROR(VALUE('Payments Export'!H4411),'Payments Export'!H4411)&lt;&gt;0,IFERROR(VALUE('Payments Export'!H4411),'Payments Export'!H4411),"")</f>
        <v/>
      </c>
      <c r="D4407" s="7" t="str">
        <f>IF('Payments Export'!I4411="","",'Payments Export'!I4411)</f>
        <v/>
      </c>
      <c r="E4407" s="7" t="str">
        <f t="shared" si="136"/>
        <v/>
      </c>
      <c r="F4407" s="7" t="str">
        <f>IF('Payments Export'!A4411="","",'Payments Export'!N4411)</f>
        <v/>
      </c>
      <c r="G4407" s="7" t="str">
        <f>IF('Payments Export'!A4411="","",'Payments Export'!O4411)</f>
        <v/>
      </c>
      <c r="H4407" s="7" t="str">
        <f>IF('Payments Export'!B4411="","",G4407-F4407)</f>
        <v/>
      </c>
      <c r="I4407" s="3" t="str">
        <f>IF(C4407&lt;&gt;"",_xlfn.XLOOKUP(IFERROR(VALUE(C4407),C4407),'Items database'!A:A,'Items database'!B:B),(_xlfn.XLOOKUP(LEFT(E4407,3),Services,Services,"")))</f>
        <v/>
      </c>
      <c r="J4407" s="3" t="str">
        <f t="shared" si="137"/>
        <v/>
      </c>
    </row>
    <row r="4408" spans="1:10" x14ac:dyDescent="0.35">
      <c r="A4408" s="7" t="str">
        <f>IF('Payments Export'!A4412="","",'Payments Export'!A4412)</f>
        <v/>
      </c>
      <c r="B4408" s="7" t="str">
        <f>IF('Payments Export'!A4412="","",'Payments Export'!B4412)</f>
        <v/>
      </c>
      <c r="C4408" s="7" t="str">
        <f>IF(IFERROR(VALUE('Payments Export'!H4412),'Payments Export'!H4412)&lt;&gt;0,IFERROR(VALUE('Payments Export'!H4412),'Payments Export'!H4412),"")</f>
        <v/>
      </c>
      <c r="D4408" s="7" t="str">
        <f>IF('Payments Export'!I4412="","",'Payments Export'!I4412)</f>
        <v/>
      </c>
      <c r="E4408" s="7" t="str">
        <f t="shared" si="136"/>
        <v/>
      </c>
      <c r="F4408" s="7" t="str">
        <f>IF('Payments Export'!A4412="","",'Payments Export'!N4412)</f>
        <v/>
      </c>
      <c r="G4408" s="7" t="str">
        <f>IF('Payments Export'!A4412="","",'Payments Export'!O4412)</f>
        <v/>
      </c>
      <c r="H4408" s="7" t="str">
        <f>IF('Payments Export'!B4412="","",G4408-F4408)</f>
        <v/>
      </c>
      <c r="I4408" s="3" t="str">
        <f>IF(C4408&lt;&gt;"",_xlfn.XLOOKUP(IFERROR(VALUE(C4408),C4408),'Items database'!A:A,'Items database'!B:B),(_xlfn.XLOOKUP(LEFT(E4408,3),Services,Services,"")))</f>
        <v/>
      </c>
      <c r="J4408" s="3" t="str">
        <f t="shared" si="137"/>
        <v/>
      </c>
    </row>
    <row r="4409" spans="1:10" x14ac:dyDescent="0.35">
      <c r="A4409" s="7" t="str">
        <f>IF('Payments Export'!A4413="","",'Payments Export'!A4413)</f>
        <v/>
      </c>
      <c r="B4409" s="7" t="str">
        <f>IF('Payments Export'!A4413="","",'Payments Export'!B4413)</f>
        <v/>
      </c>
      <c r="C4409" s="7" t="str">
        <f>IF(IFERROR(VALUE('Payments Export'!H4413),'Payments Export'!H4413)&lt;&gt;0,IFERROR(VALUE('Payments Export'!H4413),'Payments Export'!H4413),"")</f>
        <v/>
      </c>
      <c r="D4409" s="7" t="str">
        <f>IF('Payments Export'!I4413="","",'Payments Export'!I4413)</f>
        <v/>
      </c>
      <c r="E4409" s="7" t="str">
        <f t="shared" si="136"/>
        <v/>
      </c>
      <c r="F4409" s="7" t="str">
        <f>IF('Payments Export'!A4413="","",'Payments Export'!N4413)</f>
        <v/>
      </c>
      <c r="G4409" s="7" t="str">
        <f>IF('Payments Export'!A4413="","",'Payments Export'!O4413)</f>
        <v/>
      </c>
      <c r="H4409" s="7" t="str">
        <f>IF('Payments Export'!B4413="","",G4409-F4409)</f>
        <v/>
      </c>
      <c r="I4409" s="3" t="str">
        <f>IF(C4409&lt;&gt;"",_xlfn.XLOOKUP(IFERROR(VALUE(C4409),C4409),'Items database'!A:A,'Items database'!B:B),(_xlfn.XLOOKUP(LEFT(E4409,3),Services,Services,"")))</f>
        <v/>
      </c>
      <c r="J4409" s="3" t="str">
        <f t="shared" si="137"/>
        <v/>
      </c>
    </row>
    <row r="4410" spans="1:10" x14ac:dyDescent="0.35">
      <c r="A4410" s="7" t="str">
        <f>IF('Payments Export'!A4414="","",'Payments Export'!A4414)</f>
        <v/>
      </c>
      <c r="B4410" s="7" t="str">
        <f>IF('Payments Export'!A4414="","",'Payments Export'!B4414)</f>
        <v/>
      </c>
      <c r="C4410" s="7" t="str">
        <f>IF(IFERROR(VALUE('Payments Export'!H4414),'Payments Export'!H4414)&lt;&gt;0,IFERROR(VALUE('Payments Export'!H4414),'Payments Export'!H4414),"")</f>
        <v/>
      </c>
      <c r="D4410" s="7" t="str">
        <f>IF('Payments Export'!I4414="","",'Payments Export'!I4414)</f>
        <v/>
      </c>
      <c r="E4410" s="7" t="str">
        <f t="shared" si="136"/>
        <v/>
      </c>
      <c r="F4410" s="7" t="str">
        <f>IF('Payments Export'!A4414="","",'Payments Export'!N4414)</f>
        <v/>
      </c>
      <c r="G4410" s="7" t="str">
        <f>IF('Payments Export'!A4414="","",'Payments Export'!O4414)</f>
        <v/>
      </c>
      <c r="H4410" s="7" t="str">
        <f>IF('Payments Export'!B4414="","",G4410-F4410)</f>
        <v/>
      </c>
      <c r="I4410" s="3" t="str">
        <f>IF(C4410&lt;&gt;"",_xlfn.XLOOKUP(IFERROR(VALUE(C4410),C4410),'Items database'!A:A,'Items database'!B:B),(_xlfn.XLOOKUP(LEFT(E4410,3),Services,Services,"")))</f>
        <v/>
      </c>
      <c r="J4410" s="3" t="str">
        <f t="shared" si="137"/>
        <v/>
      </c>
    </row>
    <row r="4411" spans="1:10" x14ac:dyDescent="0.35">
      <c r="A4411" s="7" t="str">
        <f>IF('Payments Export'!A4415="","",'Payments Export'!A4415)</f>
        <v/>
      </c>
      <c r="B4411" s="7" t="str">
        <f>IF('Payments Export'!A4415="","",'Payments Export'!B4415)</f>
        <v/>
      </c>
      <c r="C4411" s="7" t="str">
        <f>IF(IFERROR(VALUE('Payments Export'!H4415),'Payments Export'!H4415)&lt;&gt;0,IFERROR(VALUE('Payments Export'!H4415),'Payments Export'!H4415),"")</f>
        <v/>
      </c>
      <c r="D4411" s="7" t="str">
        <f>IF('Payments Export'!I4415="","",'Payments Export'!I4415)</f>
        <v/>
      </c>
      <c r="E4411" s="7" t="str">
        <f t="shared" si="136"/>
        <v/>
      </c>
      <c r="F4411" s="7" t="str">
        <f>IF('Payments Export'!A4415="","",'Payments Export'!N4415)</f>
        <v/>
      </c>
      <c r="G4411" s="7" t="str">
        <f>IF('Payments Export'!A4415="","",'Payments Export'!O4415)</f>
        <v/>
      </c>
      <c r="H4411" s="7" t="str">
        <f>IF('Payments Export'!B4415="","",G4411-F4411)</f>
        <v/>
      </c>
      <c r="I4411" s="3" t="str">
        <f>IF(C4411&lt;&gt;"",_xlfn.XLOOKUP(IFERROR(VALUE(C4411),C4411),'Items database'!A:A,'Items database'!B:B),(_xlfn.XLOOKUP(LEFT(E4411,3),Services,Services,"")))</f>
        <v/>
      </c>
      <c r="J4411" s="3" t="str">
        <f t="shared" si="137"/>
        <v/>
      </c>
    </row>
    <row r="4412" spans="1:10" x14ac:dyDescent="0.35">
      <c r="A4412" s="7" t="str">
        <f>IF('Payments Export'!A4416="","",'Payments Export'!A4416)</f>
        <v/>
      </c>
      <c r="B4412" s="7" t="str">
        <f>IF('Payments Export'!A4416="","",'Payments Export'!B4416)</f>
        <v/>
      </c>
      <c r="C4412" s="7" t="str">
        <f>IF(IFERROR(VALUE('Payments Export'!H4416),'Payments Export'!H4416)&lt;&gt;0,IFERROR(VALUE('Payments Export'!H4416),'Payments Export'!H4416),"")</f>
        <v/>
      </c>
      <c r="D4412" s="7" t="str">
        <f>IF('Payments Export'!I4416="","",'Payments Export'!I4416)</f>
        <v/>
      </c>
      <c r="E4412" s="7" t="str">
        <f t="shared" si="136"/>
        <v/>
      </c>
      <c r="F4412" s="7" t="str">
        <f>IF('Payments Export'!A4416="","",'Payments Export'!N4416)</f>
        <v/>
      </c>
      <c r="G4412" s="7" t="str">
        <f>IF('Payments Export'!A4416="","",'Payments Export'!O4416)</f>
        <v/>
      </c>
      <c r="H4412" s="7" t="str">
        <f>IF('Payments Export'!B4416="","",G4412-F4412)</f>
        <v/>
      </c>
      <c r="I4412" s="3" t="str">
        <f>IF(C4412&lt;&gt;"",_xlfn.XLOOKUP(IFERROR(VALUE(C4412),C4412),'Items database'!A:A,'Items database'!B:B),(_xlfn.XLOOKUP(LEFT(E4412,3),Services,Services,"")))</f>
        <v/>
      </c>
      <c r="J4412" s="3" t="str">
        <f t="shared" si="137"/>
        <v/>
      </c>
    </row>
    <row r="4413" spans="1:10" x14ac:dyDescent="0.35">
      <c r="A4413" s="7" t="str">
        <f>IF('Payments Export'!A4417="","",'Payments Export'!A4417)</f>
        <v/>
      </c>
      <c r="B4413" s="7" t="str">
        <f>IF('Payments Export'!A4417="","",'Payments Export'!B4417)</f>
        <v/>
      </c>
      <c r="C4413" s="7" t="str">
        <f>IF(IFERROR(VALUE('Payments Export'!H4417),'Payments Export'!H4417)&lt;&gt;0,IFERROR(VALUE('Payments Export'!H4417),'Payments Export'!H4417),"")</f>
        <v/>
      </c>
      <c r="D4413" s="7" t="str">
        <f>IF('Payments Export'!I4417="","",'Payments Export'!I4417)</f>
        <v/>
      </c>
      <c r="E4413" s="7" t="str">
        <f t="shared" si="136"/>
        <v/>
      </c>
      <c r="F4413" s="7" t="str">
        <f>IF('Payments Export'!A4417="","",'Payments Export'!N4417)</f>
        <v/>
      </c>
      <c r="G4413" s="7" t="str">
        <f>IF('Payments Export'!A4417="","",'Payments Export'!O4417)</f>
        <v/>
      </c>
      <c r="H4413" s="7" t="str">
        <f>IF('Payments Export'!B4417="","",G4413-F4413)</f>
        <v/>
      </c>
      <c r="I4413" s="3" t="str">
        <f>IF(C4413&lt;&gt;"",_xlfn.XLOOKUP(IFERROR(VALUE(C4413),C4413),'Items database'!A:A,'Items database'!B:B),(_xlfn.XLOOKUP(LEFT(E4413,3),Services,Services,"")))</f>
        <v/>
      </c>
      <c r="J4413" s="3" t="str">
        <f t="shared" si="137"/>
        <v/>
      </c>
    </row>
    <row r="4414" spans="1:10" x14ac:dyDescent="0.35">
      <c r="A4414" s="7" t="str">
        <f>IF('Payments Export'!A4418="","",'Payments Export'!A4418)</f>
        <v/>
      </c>
      <c r="B4414" s="7" t="str">
        <f>IF('Payments Export'!A4418="","",'Payments Export'!B4418)</f>
        <v/>
      </c>
      <c r="C4414" s="7" t="str">
        <f>IF(IFERROR(VALUE('Payments Export'!H4418),'Payments Export'!H4418)&lt;&gt;0,IFERROR(VALUE('Payments Export'!H4418),'Payments Export'!H4418),"")</f>
        <v/>
      </c>
      <c r="D4414" s="7" t="str">
        <f>IF('Payments Export'!I4418="","",'Payments Export'!I4418)</f>
        <v/>
      </c>
      <c r="E4414" s="7" t="str">
        <f t="shared" si="136"/>
        <v/>
      </c>
      <c r="F4414" s="7" t="str">
        <f>IF('Payments Export'!A4418="","",'Payments Export'!N4418)</f>
        <v/>
      </c>
      <c r="G4414" s="7" t="str">
        <f>IF('Payments Export'!A4418="","",'Payments Export'!O4418)</f>
        <v/>
      </c>
      <c r="H4414" s="7" t="str">
        <f>IF('Payments Export'!B4418="","",G4414-F4414)</f>
        <v/>
      </c>
      <c r="I4414" s="3" t="str">
        <f>IF(C4414&lt;&gt;"",_xlfn.XLOOKUP(IFERROR(VALUE(C4414),C4414),'Items database'!A:A,'Items database'!B:B),(_xlfn.XLOOKUP(LEFT(E4414,3),Services,Services,"")))</f>
        <v/>
      </c>
      <c r="J4414" s="3" t="str">
        <f t="shared" si="137"/>
        <v/>
      </c>
    </row>
    <row r="4415" spans="1:10" x14ac:dyDescent="0.35">
      <c r="A4415" s="7" t="str">
        <f>IF('Payments Export'!A4419="","",'Payments Export'!A4419)</f>
        <v/>
      </c>
      <c r="B4415" s="7" t="str">
        <f>IF('Payments Export'!A4419="","",'Payments Export'!B4419)</f>
        <v/>
      </c>
      <c r="C4415" s="7" t="str">
        <f>IF(IFERROR(VALUE('Payments Export'!H4419),'Payments Export'!H4419)&lt;&gt;0,IFERROR(VALUE('Payments Export'!H4419),'Payments Export'!H4419),"")</f>
        <v/>
      </c>
      <c r="D4415" s="7" t="str">
        <f>IF('Payments Export'!I4419="","",'Payments Export'!I4419)</f>
        <v/>
      </c>
      <c r="E4415" s="7" t="str">
        <f t="shared" si="136"/>
        <v/>
      </c>
      <c r="F4415" s="7" t="str">
        <f>IF('Payments Export'!A4419="","",'Payments Export'!N4419)</f>
        <v/>
      </c>
      <c r="G4415" s="7" t="str">
        <f>IF('Payments Export'!A4419="","",'Payments Export'!O4419)</f>
        <v/>
      </c>
      <c r="H4415" s="7" t="str">
        <f>IF('Payments Export'!B4419="","",G4415-F4415)</f>
        <v/>
      </c>
      <c r="I4415" s="3" t="str">
        <f>IF(C4415&lt;&gt;"",_xlfn.XLOOKUP(IFERROR(VALUE(C4415),C4415),'Items database'!A:A,'Items database'!B:B),(_xlfn.XLOOKUP(LEFT(E4415,3),Services,Services,"")))</f>
        <v/>
      </c>
      <c r="J4415" s="3" t="str">
        <f t="shared" si="137"/>
        <v/>
      </c>
    </row>
    <row r="4416" spans="1:10" x14ac:dyDescent="0.35">
      <c r="A4416" s="7" t="str">
        <f>IF('Payments Export'!A4420="","",'Payments Export'!A4420)</f>
        <v/>
      </c>
      <c r="B4416" s="7" t="str">
        <f>IF('Payments Export'!A4420="","",'Payments Export'!B4420)</f>
        <v/>
      </c>
      <c r="C4416" s="7" t="str">
        <f>IF(IFERROR(VALUE('Payments Export'!H4420),'Payments Export'!H4420)&lt;&gt;0,IFERROR(VALUE('Payments Export'!H4420),'Payments Export'!H4420),"")</f>
        <v/>
      </c>
      <c r="D4416" s="7" t="str">
        <f>IF('Payments Export'!I4420="","",'Payments Export'!I4420)</f>
        <v/>
      </c>
      <c r="E4416" s="7" t="str">
        <f t="shared" si="136"/>
        <v/>
      </c>
      <c r="F4416" s="7" t="str">
        <f>IF('Payments Export'!A4420="","",'Payments Export'!N4420)</f>
        <v/>
      </c>
      <c r="G4416" s="7" t="str">
        <f>IF('Payments Export'!A4420="","",'Payments Export'!O4420)</f>
        <v/>
      </c>
      <c r="H4416" s="7" t="str">
        <f>IF('Payments Export'!B4420="","",G4416-F4416)</f>
        <v/>
      </c>
      <c r="I4416" s="3" t="str">
        <f>IF(C4416&lt;&gt;"",_xlfn.XLOOKUP(IFERROR(VALUE(C4416),C4416),'Items database'!A:A,'Items database'!B:B),(_xlfn.XLOOKUP(LEFT(E4416,3),Services,Services,"")))</f>
        <v/>
      </c>
      <c r="J4416" s="3" t="str">
        <f t="shared" si="137"/>
        <v/>
      </c>
    </row>
    <row r="4417" spans="1:10" x14ac:dyDescent="0.35">
      <c r="A4417" s="7" t="str">
        <f>IF('Payments Export'!A4421="","",'Payments Export'!A4421)</f>
        <v/>
      </c>
      <c r="B4417" s="7" t="str">
        <f>IF('Payments Export'!A4421="","",'Payments Export'!B4421)</f>
        <v/>
      </c>
      <c r="C4417" s="7" t="str">
        <f>IF(IFERROR(VALUE('Payments Export'!H4421),'Payments Export'!H4421)&lt;&gt;0,IFERROR(VALUE('Payments Export'!H4421),'Payments Export'!H4421),"")</f>
        <v/>
      </c>
      <c r="D4417" s="7" t="str">
        <f>IF('Payments Export'!I4421="","",'Payments Export'!I4421)</f>
        <v/>
      </c>
      <c r="E4417" s="7" t="str">
        <f t="shared" ref="E4417:E4480" si="138">LEFT(D4417,66)</f>
        <v/>
      </c>
      <c r="F4417" s="7" t="str">
        <f>IF('Payments Export'!A4421="","",'Payments Export'!N4421)</f>
        <v/>
      </c>
      <c r="G4417" s="7" t="str">
        <f>IF('Payments Export'!A4421="","",'Payments Export'!O4421)</f>
        <v/>
      </c>
      <c r="H4417" s="7" t="str">
        <f>IF('Payments Export'!B4421="","",G4417-F4417)</f>
        <v/>
      </c>
      <c r="I4417" s="3" t="str">
        <f>IF(C4417&lt;&gt;"",_xlfn.XLOOKUP(IFERROR(VALUE(C4417),C4417),'Items database'!A:A,'Items database'!B:B),(_xlfn.XLOOKUP(LEFT(E4417,3),Services,Services,"")))</f>
        <v/>
      </c>
      <c r="J4417" s="3" t="str">
        <f t="shared" ref="J4417:J4480" si="139">IF(ISNUMBER(F4417)=TRUE,IF(F4417=0,"","GST"),"")</f>
        <v/>
      </c>
    </row>
    <row r="4418" spans="1:10" x14ac:dyDescent="0.35">
      <c r="A4418" s="7" t="str">
        <f>IF('Payments Export'!A4422="","",'Payments Export'!A4422)</f>
        <v/>
      </c>
      <c r="B4418" s="7" t="str">
        <f>IF('Payments Export'!A4422="","",'Payments Export'!B4422)</f>
        <v/>
      </c>
      <c r="C4418" s="7" t="str">
        <f>IF(IFERROR(VALUE('Payments Export'!H4422),'Payments Export'!H4422)&lt;&gt;0,IFERROR(VALUE('Payments Export'!H4422),'Payments Export'!H4422),"")</f>
        <v/>
      </c>
      <c r="D4418" s="7" t="str">
        <f>IF('Payments Export'!I4422="","",'Payments Export'!I4422)</f>
        <v/>
      </c>
      <c r="E4418" s="7" t="str">
        <f t="shared" si="138"/>
        <v/>
      </c>
      <c r="F4418" s="7" t="str">
        <f>IF('Payments Export'!A4422="","",'Payments Export'!N4422)</f>
        <v/>
      </c>
      <c r="G4418" s="7" t="str">
        <f>IF('Payments Export'!A4422="","",'Payments Export'!O4422)</f>
        <v/>
      </c>
      <c r="H4418" s="7" t="str">
        <f>IF('Payments Export'!B4422="","",G4418-F4418)</f>
        <v/>
      </c>
      <c r="I4418" s="3" t="str">
        <f>IF(C4418&lt;&gt;"",_xlfn.XLOOKUP(IFERROR(VALUE(C4418),C4418),'Items database'!A:A,'Items database'!B:B),(_xlfn.XLOOKUP(LEFT(E4418,3),Services,Services,"")))</f>
        <v/>
      </c>
      <c r="J4418" s="3" t="str">
        <f t="shared" si="139"/>
        <v/>
      </c>
    </row>
    <row r="4419" spans="1:10" x14ac:dyDescent="0.35">
      <c r="A4419" s="7" t="str">
        <f>IF('Payments Export'!A4423="","",'Payments Export'!A4423)</f>
        <v/>
      </c>
      <c r="B4419" s="7" t="str">
        <f>IF('Payments Export'!A4423="","",'Payments Export'!B4423)</f>
        <v/>
      </c>
      <c r="C4419" s="7" t="str">
        <f>IF(IFERROR(VALUE('Payments Export'!H4423),'Payments Export'!H4423)&lt;&gt;0,IFERROR(VALUE('Payments Export'!H4423),'Payments Export'!H4423),"")</f>
        <v/>
      </c>
      <c r="D4419" s="7" t="str">
        <f>IF('Payments Export'!I4423="","",'Payments Export'!I4423)</f>
        <v/>
      </c>
      <c r="E4419" s="7" t="str">
        <f t="shared" si="138"/>
        <v/>
      </c>
      <c r="F4419" s="7" t="str">
        <f>IF('Payments Export'!A4423="","",'Payments Export'!N4423)</f>
        <v/>
      </c>
      <c r="G4419" s="7" t="str">
        <f>IF('Payments Export'!A4423="","",'Payments Export'!O4423)</f>
        <v/>
      </c>
      <c r="H4419" s="7" t="str">
        <f>IF('Payments Export'!B4423="","",G4419-F4419)</f>
        <v/>
      </c>
      <c r="I4419" s="3" t="str">
        <f>IF(C4419&lt;&gt;"",_xlfn.XLOOKUP(IFERROR(VALUE(C4419),C4419),'Items database'!A:A,'Items database'!B:B),(_xlfn.XLOOKUP(LEFT(E4419,3),Services,Services,"")))</f>
        <v/>
      </c>
      <c r="J4419" s="3" t="str">
        <f t="shared" si="139"/>
        <v/>
      </c>
    </row>
    <row r="4420" spans="1:10" x14ac:dyDescent="0.35">
      <c r="A4420" s="7" t="str">
        <f>IF('Payments Export'!A4424="","",'Payments Export'!A4424)</f>
        <v/>
      </c>
      <c r="B4420" s="7" t="str">
        <f>IF('Payments Export'!A4424="","",'Payments Export'!B4424)</f>
        <v/>
      </c>
      <c r="C4420" s="7" t="str">
        <f>IF(IFERROR(VALUE('Payments Export'!H4424),'Payments Export'!H4424)&lt;&gt;0,IFERROR(VALUE('Payments Export'!H4424),'Payments Export'!H4424),"")</f>
        <v/>
      </c>
      <c r="D4420" s="7" t="str">
        <f>IF('Payments Export'!I4424="","",'Payments Export'!I4424)</f>
        <v/>
      </c>
      <c r="E4420" s="7" t="str">
        <f t="shared" si="138"/>
        <v/>
      </c>
      <c r="F4420" s="7" t="str">
        <f>IF('Payments Export'!A4424="","",'Payments Export'!N4424)</f>
        <v/>
      </c>
      <c r="G4420" s="7" t="str">
        <f>IF('Payments Export'!A4424="","",'Payments Export'!O4424)</f>
        <v/>
      </c>
      <c r="H4420" s="7" t="str">
        <f>IF('Payments Export'!B4424="","",G4420-F4420)</f>
        <v/>
      </c>
      <c r="I4420" s="3" t="str">
        <f>IF(C4420&lt;&gt;"",_xlfn.XLOOKUP(IFERROR(VALUE(C4420),C4420),'Items database'!A:A,'Items database'!B:B),(_xlfn.XLOOKUP(LEFT(E4420,3),Services,Services,"")))</f>
        <v/>
      </c>
      <c r="J4420" s="3" t="str">
        <f t="shared" si="139"/>
        <v/>
      </c>
    </row>
    <row r="4421" spans="1:10" x14ac:dyDescent="0.35">
      <c r="A4421" s="7" t="str">
        <f>IF('Payments Export'!A4425="","",'Payments Export'!A4425)</f>
        <v/>
      </c>
      <c r="B4421" s="7" t="str">
        <f>IF('Payments Export'!A4425="","",'Payments Export'!B4425)</f>
        <v/>
      </c>
      <c r="C4421" s="7" t="str">
        <f>IF(IFERROR(VALUE('Payments Export'!H4425),'Payments Export'!H4425)&lt;&gt;0,IFERROR(VALUE('Payments Export'!H4425),'Payments Export'!H4425),"")</f>
        <v/>
      </c>
      <c r="D4421" s="7" t="str">
        <f>IF('Payments Export'!I4425="","",'Payments Export'!I4425)</f>
        <v/>
      </c>
      <c r="E4421" s="7" t="str">
        <f t="shared" si="138"/>
        <v/>
      </c>
      <c r="F4421" s="7" t="str">
        <f>IF('Payments Export'!A4425="","",'Payments Export'!N4425)</f>
        <v/>
      </c>
      <c r="G4421" s="7" t="str">
        <f>IF('Payments Export'!A4425="","",'Payments Export'!O4425)</f>
        <v/>
      </c>
      <c r="H4421" s="7" t="str">
        <f>IF('Payments Export'!B4425="","",G4421-F4421)</f>
        <v/>
      </c>
      <c r="I4421" s="3" t="str">
        <f>IF(C4421&lt;&gt;"",_xlfn.XLOOKUP(IFERROR(VALUE(C4421),C4421),'Items database'!A:A,'Items database'!B:B),(_xlfn.XLOOKUP(LEFT(E4421,3),Services,Services,"")))</f>
        <v/>
      </c>
      <c r="J4421" s="3" t="str">
        <f t="shared" si="139"/>
        <v/>
      </c>
    </row>
    <row r="4422" spans="1:10" x14ac:dyDescent="0.35">
      <c r="A4422" s="7" t="str">
        <f>IF('Payments Export'!A4426="","",'Payments Export'!A4426)</f>
        <v/>
      </c>
      <c r="B4422" s="7" t="str">
        <f>IF('Payments Export'!A4426="","",'Payments Export'!B4426)</f>
        <v/>
      </c>
      <c r="C4422" s="7" t="str">
        <f>IF(IFERROR(VALUE('Payments Export'!H4426),'Payments Export'!H4426)&lt;&gt;0,IFERROR(VALUE('Payments Export'!H4426),'Payments Export'!H4426),"")</f>
        <v/>
      </c>
      <c r="D4422" s="7" t="str">
        <f>IF('Payments Export'!I4426="","",'Payments Export'!I4426)</f>
        <v/>
      </c>
      <c r="E4422" s="7" t="str">
        <f t="shared" si="138"/>
        <v/>
      </c>
      <c r="F4422" s="7" t="str">
        <f>IF('Payments Export'!A4426="","",'Payments Export'!N4426)</f>
        <v/>
      </c>
      <c r="G4422" s="7" t="str">
        <f>IF('Payments Export'!A4426="","",'Payments Export'!O4426)</f>
        <v/>
      </c>
      <c r="H4422" s="7" t="str">
        <f>IF('Payments Export'!B4426="","",G4422-F4422)</f>
        <v/>
      </c>
      <c r="I4422" s="3" t="str">
        <f>IF(C4422&lt;&gt;"",_xlfn.XLOOKUP(IFERROR(VALUE(C4422),C4422),'Items database'!A:A,'Items database'!B:B),(_xlfn.XLOOKUP(LEFT(E4422,3),Services,Services,"")))</f>
        <v/>
      </c>
      <c r="J4422" s="3" t="str">
        <f t="shared" si="139"/>
        <v/>
      </c>
    </row>
    <row r="4423" spans="1:10" x14ac:dyDescent="0.35">
      <c r="A4423" s="7" t="str">
        <f>IF('Payments Export'!A4427="","",'Payments Export'!A4427)</f>
        <v/>
      </c>
      <c r="B4423" s="7" t="str">
        <f>IF('Payments Export'!A4427="","",'Payments Export'!B4427)</f>
        <v/>
      </c>
      <c r="C4423" s="7" t="str">
        <f>IF(IFERROR(VALUE('Payments Export'!H4427),'Payments Export'!H4427)&lt;&gt;0,IFERROR(VALUE('Payments Export'!H4427),'Payments Export'!H4427),"")</f>
        <v/>
      </c>
      <c r="D4423" s="7" t="str">
        <f>IF('Payments Export'!I4427="","",'Payments Export'!I4427)</f>
        <v/>
      </c>
      <c r="E4423" s="7" t="str">
        <f t="shared" si="138"/>
        <v/>
      </c>
      <c r="F4423" s="7" t="str">
        <f>IF('Payments Export'!A4427="","",'Payments Export'!N4427)</f>
        <v/>
      </c>
      <c r="G4423" s="7" t="str">
        <f>IF('Payments Export'!A4427="","",'Payments Export'!O4427)</f>
        <v/>
      </c>
      <c r="H4423" s="7" t="str">
        <f>IF('Payments Export'!B4427="","",G4423-F4423)</f>
        <v/>
      </c>
      <c r="I4423" s="3" t="str">
        <f>IF(C4423&lt;&gt;"",_xlfn.XLOOKUP(IFERROR(VALUE(C4423),C4423),'Items database'!A:A,'Items database'!B:B),(_xlfn.XLOOKUP(LEFT(E4423,3),Services,Services,"")))</f>
        <v/>
      </c>
      <c r="J4423" s="3" t="str">
        <f t="shared" si="139"/>
        <v/>
      </c>
    </row>
    <row r="4424" spans="1:10" x14ac:dyDescent="0.35">
      <c r="A4424" s="7" t="str">
        <f>IF('Payments Export'!A4428="","",'Payments Export'!A4428)</f>
        <v/>
      </c>
      <c r="B4424" s="7" t="str">
        <f>IF('Payments Export'!A4428="","",'Payments Export'!B4428)</f>
        <v/>
      </c>
      <c r="C4424" s="7" t="str">
        <f>IF(IFERROR(VALUE('Payments Export'!H4428),'Payments Export'!H4428)&lt;&gt;0,IFERROR(VALUE('Payments Export'!H4428),'Payments Export'!H4428),"")</f>
        <v/>
      </c>
      <c r="D4424" s="7" t="str">
        <f>IF('Payments Export'!I4428="","",'Payments Export'!I4428)</f>
        <v/>
      </c>
      <c r="E4424" s="7" t="str">
        <f t="shared" si="138"/>
        <v/>
      </c>
      <c r="F4424" s="7" t="str">
        <f>IF('Payments Export'!A4428="","",'Payments Export'!N4428)</f>
        <v/>
      </c>
      <c r="G4424" s="7" t="str">
        <f>IF('Payments Export'!A4428="","",'Payments Export'!O4428)</f>
        <v/>
      </c>
      <c r="H4424" s="7" t="str">
        <f>IF('Payments Export'!B4428="","",G4424-F4424)</f>
        <v/>
      </c>
      <c r="I4424" s="3" t="str">
        <f>IF(C4424&lt;&gt;"",_xlfn.XLOOKUP(IFERROR(VALUE(C4424),C4424),'Items database'!A:A,'Items database'!B:B),(_xlfn.XLOOKUP(LEFT(E4424,3),Services,Services,"")))</f>
        <v/>
      </c>
      <c r="J4424" s="3" t="str">
        <f t="shared" si="139"/>
        <v/>
      </c>
    </row>
    <row r="4425" spans="1:10" x14ac:dyDescent="0.35">
      <c r="A4425" s="7" t="str">
        <f>IF('Payments Export'!A4429="","",'Payments Export'!A4429)</f>
        <v/>
      </c>
      <c r="B4425" s="7" t="str">
        <f>IF('Payments Export'!A4429="","",'Payments Export'!B4429)</f>
        <v/>
      </c>
      <c r="C4425" s="7" t="str">
        <f>IF(IFERROR(VALUE('Payments Export'!H4429),'Payments Export'!H4429)&lt;&gt;0,IFERROR(VALUE('Payments Export'!H4429),'Payments Export'!H4429),"")</f>
        <v/>
      </c>
      <c r="D4425" s="7" t="str">
        <f>IF('Payments Export'!I4429="","",'Payments Export'!I4429)</f>
        <v/>
      </c>
      <c r="E4425" s="7" t="str">
        <f t="shared" si="138"/>
        <v/>
      </c>
      <c r="F4425" s="7" t="str">
        <f>IF('Payments Export'!A4429="","",'Payments Export'!N4429)</f>
        <v/>
      </c>
      <c r="G4425" s="7" t="str">
        <f>IF('Payments Export'!A4429="","",'Payments Export'!O4429)</f>
        <v/>
      </c>
      <c r="H4425" s="7" t="str">
        <f>IF('Payments Export'!B4429="","",G4425-F4425)</f>
        <v/>
      </c>
      <c r="I4425" s="3" t="str">
        <f>IF(C4425&lt;&gt;"",_xlfn.XLOOKUP(IFERROR(VALUE(C4425),C4425),'Items database'!A:A,'Items database'!B:B),(_xlfn.XLOOKUP(LEFT(E4425,3),Services,Services,"")))</f>
        <v/>
      </c>
      <c r="J4425" s="3" t="str">
        <f t="shared" si="139"/>
        <v/>
      </c>
    </row>
    <row r="4426" spans="1:10" x14ac:dyDescent="0.35">
      <c r="A4426" s="7" t="str">
        <f>IF('Payments Export'!A4430="","",'Payments Export'!A4430)</f>
        <v/>
      </c>
      <c r="B4426" s="7" t="str">
        <f>IF('Payments Export'!A4430="","",'Payments Export'!B4430)</f>
        <v/>
      </c>
      <c r="C4426" s="7" t="str">
        <f>IF(IFERROR(VALUE('Payments Export'!H4430),'Payments Export'!H4430)&lt;&gt;0,IFERROR(VALUE('Payments Export'!H4430),'Payments Export'!H4430),"")</f>
        <v/>
      </c>
      <c r="D4426" s="7" t="str">
        <f>IF('Payments Export'!I4430="","",'Payments Export'!I4430)</f>
        <v/>
      </c>
      <c r="E4426" s="7" t="str">
        <f t="shared" si="138"/>
        <v/>
      </c>
      <c r="F4426" s="7" t="str">
        <f>IF('Payments Export'!A4430="","",'Payments Export'!N4430)</f>
        <v/>
      </c>
      <c r="G4426" s="7" t="str">
        <f>IF('Payments Export'!A4430="","",'Payments Export'!O4430)</f>
        <v/>
      </c>
      <c r="H4426" s="7" t="str">
        <f>IF('Payments Export'!B4430="","",G4426-F4426)</f>
        <v/>
      </c>
      <c r="I4426" s="3" t="str">
        <f>IF(C4426&lt;&gt;"",_xlfn.XLOOKUP(IFERROR(VALUE(C4426),C4426),'Items database'!A:A,'Items database'!B:B),(_xlfn.XLOOKUP(LEFT(E4426,3),Services,Services,"")))</f>
        <v/>
      </c>
      <c r="J4426" s="3" t="str">
        <f t="shared" si="139"/>
        <v/>
      </c>
    </row>
    <row r="4427" spans="1:10" x14ac:dyDescent="0.35">
      <c r="A4427" s="7" t="str">
        <f>IF('Payments Export'!A4431="","",'Payments Export'!A4431)</f>
        <v/>
      </c>
      <c r="B4427" s="7" t="str">
        <f>IF('Payments Export'!A4431="","",'Payments Export'!B4431)</f>
        <v/>
      </c>
      <c r="C4427" s="7" t="str">
        <f>IF(IFERROR(VALUE('Payments Export'!H4431),'Payments Export'!H4431)&lt;&gt;0,IFERROR(VALUE('Payments Export'!H4431),'Payments Export'!H4431),"")</f>
        <v/>
      </c>
      <c r="D4427" s="7" t="str">
        <f>IF('Payments Export'!I4431="","",'Payments Export'!I4431)</f>
        <v/>
      </c>
      <c r="E4427" s="7" t="str">
        <f t="shared" si="138"/>
        <v/>
      </c>
      <c r="F4427" s="7" t="str">
        <f>IF('Payments Export'!A4431="","",'Payments Export'!N4431)</f>
        <v/>
      </c>
      <c r="G4427" s="7" t="str">
        <f>IF('Payments Export'!A4431="","",'Payments Export'!O4431)</f>
        <v/>
      </c>
      <c r="H4427" s="7" t="str">
        <f>IF('Payments Export'!B4431="","",G4427-F4427)</f>
        <v/>
      </c>
      <c r="I4427" s="3" t="str">
        <f>IF(C4427&lt;&gt;"",_xlfn.XLOOKUP(IFERROR(VALUE(C4427),C4427),'Items database'!A:A,'Items database'!B:B),(_xlfn.XLOOKUP(LEFT(E4427,3),Services,Services,"")))</f>
        <v/>
      </c>
      <c r="J4427" s="3" t="str">
        <f t="shared" si="139"/>
        <v/>
      </c>
    </row>
    <row r="4428" spans="1:10" x14ac:dyDescent="0.35">
      <c r="A4428" s="7" t="str">
        <f>IF('Payments Export'!A4432="","",'Payments Export'!A4432)</f>
        <v/>
      </c>
      <c r="B4428" s="7" t="str">
        <f>IF('Payments Export'!A4432="","",'Payments Export'!B4432)</f>
        <v/>
      </c>
      <c r="C4428" s="7" t="str">
        <f>IF(IFERROR(VALUE('Payments Export'!H4432),'Payments Export'!H4432)&lt;&gt;0,IFERROR(VALUE('Payments Export'!H4432),'Payments Export'!H4432),"")</f>
        <v/>
      </c>
      <c r="D4428" s="7" t="str">
        <f>IF('Payments Export'!I4432="","",'Payments Export'!I4432)</f>
        <v/>
      </c>
      <c r="E4428" s="7" t="str">
        <f t="shared" si="138"/>
        <v/>
      </c>
      <c r="F4428" s="7" t="str">
        <f>IF('Payments Export'!A4432="","",'Payments Export'!N4432)</f>
        <v/>
      </c>
      <c r="G4428" s="7" t="str">
        <f>IF('Payments Export'!A4432="","",'Payments Export'!O4432)</f>
        <v/>
      </c>
      <c r="H4428" s="7" t="str">
        <f>IF('Payments Export'!B4432="","",G4428-F4428)</f>
        <v/>
      </c>
      <c r="I4428" s="3" t="str">
        <f>IF(C4428&lt;&gt;"",_xlfn.XLOOKUP(IFERROR(VALUE(C4428),C4428),'Items database'!A:A,'Items database'!B:B),(_xlfn.XLOOKUP(LEFT(E4428,3),Services,Services,"")))</f>
        <v/>
      </c>
      <c r="J4428" s="3" t="str">
        <f t="shared" si="139"/>
        <v/>
      </c>
    </row>
    <row r="4429" spans="1:10" x14ac:dyDescent="0.35">
      <c r="A4429" s="7" t="str">
        <f>IF('Payments Export'!A4433="","",'Payments Export'!A4433)</f>
        <v/>
      </c>
      <c r="B4429" s="7" t="str">
        <f>IF('Payments Export'!A4433="","",'Payments Export'!B4433)</f>
        <v/>
      </c>
      <c r="C4429" s="7" t="str">
        <f>IF(IFERROR(VALUE('Payments Export'!H4433),'Payments Export'!H4433)&lt;&gt;0,IFERROR(VALUE('Payments Export'!H4433),'Payments Export'!H4433),"")</f>
        <v/>
      </c>
      <c r="D4429" s="7" t="str">
        <f>IF('Payments Export'!I4433="","",'Payments Export'!I4433)</f>
        <v/>
      </c>
      <c r="E4429" s="7" t="str">
        <f t="shared" si="138"/>
        <v/>
      </c>
      <c r="F4429" s="7" t="str">
        <f>IF('Payments Export'!A4433="","",'Payments Export'!N4433)</f>
        <v/>
      </c>
      <c r="G4429" s="7" t="str">
        <f>IF('Payments Export'!A4433="","",'Payments Export'!O4433)</f>
        <v/>
      </c>
      <c r="H4429" s="7" t="str">
        <f>IF('Payments Export'!B4433="","",G4429-F4429)</f>
        <v/>
      </c>
      <c r="I4429" s="3" t="str">
        <f>IF(C4429&lt;&gt;"",_xlfn.XLOOKUP(IFERROR(VALUE(C4429),C4429),'Items database'!A:A,'Items database'!B:B),(_xlfn.XLOOKUP(LEFT(E4429,3),Services,Services,"")))</f>
        <v/>
      </c>
      <c r="J4429" s="3" t="str">
        <f t="shared" si="139"/>
        <v/>
      </c>
    </row>
    <row r="4430" spans="1:10" x14ac:dyDescent="0.35">
      <c r="A4430" s="7" t="str">
        <f>IF('Payments Export'!A4434="","",'Payments Export'!A4434)</f>
        <v/>
      </c>
      <c r="B4430" s="7" t="str">
        <f>IF('Payments Export'!A4434="","",'Payments Export'!B4434)</f>
        <v/>
      </c>
      <c r="C4430" s="7" t="str">
        <f>IF(IFERROR(VALUE('Payments Export'!H4434),'Payments Export'!H4434)&lt;&gt;0,IFERROR(VALUE('Payments Export'!H4434),'Payments Export'!H4434),"")</f>
        <v/>
      </c>
      <c r="D4430" s="7" t="str">
        <f>IF('Payments Export'!I4434="","",'Payments Export'!I4434)</f>
        <v/>
      </c>
      <c r="E4430" s="7" t="str">
        <f t="shared" si="138"/>
        <v/>
      </c>
      <c r="F4430" s="7" t="str">
        <f>IF('Payments Export'!A4434="","",'Payments Export'!N4434)</f>
        <v/>
      </c>
      <c r="G4430" s="7" t="str">
        <f>IF('Payments Export'!A4434="","",'Payments Export'!O4434)</f>
        <v/>
      </c>
      <c r="H4430" s="7" t="str">
        <f>IF('Payments Export'!B4434="","",G4430-F4430)</f>
        <v/>
      </c>
      <c r="I4430" s="3" t="str">
        <f>IF(C4430&lt;&gt;"",_xlfn.XLOOKUP(IFERROR(VALUE(C4430),C4430),'Items database'!A:A,'Items database'!B:B),(_xlfn.XLOOKUP(LEFT(E4430,3),Services,Services,"")))</f>
        <v/>
      </c>
      <c r="J4430" s="3" t="str">
        <f t="shared" si="139"/>
        <v/>
      </c>
    </row>
    <row r="4431" spans="1:10" x14ac:dyDescent="0.35">
      <c r="A4431" s="7" t="str">
        <f>IF('Payments Export'!A4435="","",'Payments Export'!A4435)</f>
        <v/>
      </c>
      <c r="B4431" s="7" t="str">
        <f>IF('Payments Export'!A4435="","",'Payments Export'!B4435)</f>
        <v/>
      </c>
      <c r="C4431" s="7" t="str">
        <f>IF(IFERROR(VALUE('Payments Export'!H4435),'Payments Export'!H4435)&lt;&gt;0,IFERROR(VALUE('Payments Export'!H4435),'Payments Export'!H4435),"")</f>
        <v/>
      </c>
      <c r="D4431" s="7" t="str">
        <f>IF('Payments Export'!I4435="","",'Payments Export'!I4435)</f>
        <v/>
      </c>
      <c r="E4431" s="7" t="str">
        <f t="shared" si="138"/>
        <v/>
      </c>
      <c r="F4431" s="7" t="str">
        <f>IF('Payments Export'!A4435="","",'Payments Export'!N4435)</f>
        <v/>
      </c>
      <c r="G4431" s="7" t="str">
        <f>IF('Payments Export'!A4435="","",'Payments Export'!O4435)</f>
        <v/>
      </c>
      <c r="H4431" s="7" t="str">
        <f>IF('Payments Export'!B4435="","",G4431-F4431)</f>
        <v/>
      </c>
      <c r="I4431" s="3" t="str">
        <f>IF(C4431&lt;&gt;"",_xlfn.XLOOKUP(IFERROR(VALUE(C4431),C4431),'Items database'!A:A,'Items database'!B:B),(_xlfn.XLOOKUP(LEFT(E4431,3),Services,Services,"")))</f>
        <v/>
      </c>
      <c r="J4431" s="3" t="str">
        <f t="shared" si="139"/>
        <v/>
      </c>
    </row>
    <row r="4432" spans="1:10" x14ac:dyDescent="0.35">
      <c r="A4432" s="7" t="str">
        <f>IF('Payments Export'!A4436="","",'Payments Export'!A4436)</f>
        <v/>
      </c>
      <c r="B4432" s="7" t="str">
        <f>IF('Payments Export'!A4436="","",'Payments Export'!B4436)</f>
        <v/>
      </c>
      <c r="C4432" s="7" t="str">
        <f>IF(IFERROR(VALUE('Payments Export'!H4436),'Payments Export'!H4436)&lt;&gt;0,IFERROR(VALUE('Payments Export'!H4436),'Payments Export'!H4436),"")</f>
        <v/>
      </c>
      <c r="D4432" s="7" t="str">
        <f>IF('Payments Export'!I4436="","",'Payments Export'!I4436)</f>
        <v/>
      </c>
      <c r="E4432" s="7" t="str">
        <f t="shared" si="138"/>
        <v/>
      </c>
      <c r="F4432" s="7" t="str">
        <f>IF('Payments Export'!A4436="","",'Payments Export'!N4436)</f>
        <v/>
      </c>
      <c r="G4432" s="7" t="str">
        <f>IF('Payments Export'!A4436="","",'Payments Export'!O4436)</f>
        <v/>
      </c>
      <c r="H4432" s="7" t="str">
        <f>IF('Payments Export'!B4436="","",G4432-F4432)</f>
        <v/>
      </c>
      <c r="I4432" s="3" t="str">
        <f>IF(C4432&lt;&gt;"",_xlfn.XLOOKUP(IFERROR(VALUE(C4432),C4432),'Items database'!A:A,'Items database'!B:B),(_xlfn.XLOOKUP(LEFT(E4432,3),Services,Services,"")))</f>
        <v/>
      </c>
      <c r="J4432" s="3" t="str">
        <f t="shared" si="139"/>
        <v/>
      </c>
    </row>
    <row r="4433" spans="1:10" x14ac:dyDescent="0.35">
      <c r="A4433" s="7" t="str">
        <f>IF('Payments Export'!A4437="","",'Payments Export'!A4437)</f>
        <v/>
      </c>
      <c r="B4433" s="7" t="str">
        <f>IF('Payments Export'!A4437="","",'Payments Export'!B4437)</f>
        <v/>
      </c>
      <c r="C4433" s="7" t="str">
        <f>IF(IFERROR(VALUE('Payments Export'!H4437),'Payments Export'!H4437)&lt;&gt;0,IFERROR(VALUE('Payments Export'!H4437),'Payments Export'!H4437),"")</f>
        <v/>
      </c>
      <c r="D4433" s="7" t="str">
        <f>IF('Payments Export'!I4437="","",'Payments Export'!I4437)</f>
        <v/>
      </c>
      <c r="E4433" s="7" t="str">
        <f t="shared" si="138"/>
        <v/>
      </c>
      <c r="F4433" s="7" t="str">
        <f>IF('Payments Export'!A4437="","",'Payments Export'!N4437)</f>
        <v/>
      </c>
      <c r="G4433" s="7" t="str">
        <f>IF('Payments Export'!A4437="","",'Payments Export'!O4437)</f>
        <v/>
      </c>
      <c r="H4433" s="7" t="str">
        <f>IF('Payments Export'!B4437="","",G4433-F4433)</f>
        <v/>
      </c>
      <c r="I4433" s="3" t="str">
        <f>IF(C4433&lt;&gt;"",_xlfn.XLOOKUP(IFERROR(VALUE(C4433),C4433),'Items database'!A:A,'Items database'!B:B),(_xlfn.XLOOKUP(LEFT(E4433,3),Services,Services,"")))</f>
        <v/>
      </c>
      <c r="J4433" s="3" t="str">
        <f t="shared" si="139"/>
        <v/>
      </c>
    </row>
    <row r="4434" spans="1:10" x14ac:dyDescent="0.35">
      <c r="A4434" s="7" t="str">
        <f>IF('Payments Export'!A4438="","",'Payments Export'!A4438)</f>
        <v/>
      </c>
      <c r="B4434" s="7" t="str">
        <f>IF('Payments Export'!A4438="","",'Payments Export'!B4438)</f>
        <v/>
      </c>
      <c r="C4434" s="7" t="str">
        <f>IF(IFERROR(VALUE('Payments Export'!H4438),'Payments Export'!H4438)&lt;&gt;0,IFERROR(VALUE('Payments Export'!H4438),'Payments Export'!H4438),"")</f>
        <v/>
      </c>
      <c r="D4434" s="7" t="str">
        <f>IF('Payments Export'!I4438="","",'Payments Export'!I4438)</f>
        <v/>
      </c>
      <c r="E4434" s="7" t="str">
        <f t="shared" si="138"/>
        <v/>
      </c>
      <c r="F4434" s="7" t="str">
        <f>IF('Payments Export'!A4438="","",'Payments Export'!N4438)</f>
        <v/>
      </c>
      <c r="G4434" s="7" t="str">
        <f>IF('Payments Export'!A4438="","",'Payments Export'!O4438)</f>
        <v/>
      </c>
      <c r="H4434" s="7" t="str">
        <f>IF('Payments Export'!B4438="","",G4434-F4434)</f>
        <v/>
      </c>
      <c r="I4434" s="3" t="str">
        <f>IF(C4434&lt;&gt;"",_xlfn.XLOOKUP(IFERROR(VALUE(C4434),C4434),'Items database'!A:A,'Items database'!B:B),(_xlfn.XLOOKUP(LEFT(E4434,3),Services,Services,"")))</f>
        <v/>
      </c>
      <c r="J4434" s="3" t="str">
        <f t="shared" si="139"/>
        <v/>
      </c>
    </row>
    <row r="4435" spans="1:10" x14ac:dyDescent="0.35">
      <c r="A4435" s="7" t="str">
        <f>IF('Payments Export'!A4439="","",'Payments Export'!A4439)</f>
        <v/>
      </c>
      <c r="B4435" s="7" t="str">
        <f>IF('Payments Export'!A4439="","",'Payments Export'!B4439)</f>
        <v/>
      </c>
      <c r="C4435" s="7" t="str">
        <f>IF(IFERROR(VALUE('Payments Export'!H4439),'Payments Export'!H4439)&lt;&gt;0,IFERROR(VALUE('Payments Export'!H4439),'Payments Export'!H4439),"")</f>
        <v/>
      </c>
      <c r="D4435" s="7" t="str">
        <f>IF('Payments Export'!I4439="","",'Payments Export'!I4439)</f>
        <v/>
      </c>
      <c r="E4435" s="7" t="str">
        <f t="shared" si="138"/>
        <v/>
      </c>
      <c r="F4435" s="7" t="str">
        <f>IF('Payments Export'!A4439="","",'Payments Export'!N4439)</f>
        <v/>
      </c>
      <c r="G4435" s="7" t="str">
        <f>IF('Payments Export'!A4439="","",'Payments Export'!O4439)</f>
        <v/>
      </c>
      <c r="H4435" s="7" t="str">
        <f>IF('Payments Export'!B4439="","",G4435-F4435)</f>
        <v/>
      </c>
      <c r="I4435" s="3" t="str">
        <f>IF(C4435&lt;&gt;"",_xlfn.XLOOKUP(IFERROR(VALUE(C4435),C4435),'Items database'!A:A,'Items database'!B:B),(_xlfn.XLOOKUP(LEFT(E4435,3),Services,Services,"")))</f>
        <v/>
      </c>
      <c r="J4435" s="3" t="str">
        <f t="shared" si="139"/>
        <v/>
      </c>
    </row>
    <row r="4436" spans="1:10" x14ac:dyDescent="0.35">
      <c r="A4436" s="7" t="str">
        <f>IF('Payments Export'!A4440="","",'Payments Export'!A4440)</f>
        <v/>
      </c>
      <c r="B4436" s="7" t="str">
        <f>IF('Payments Export'!A4440="","",'Payments Export'!B4440)</f>
        <v/>
      </c>
      <c r="C4436" s="7" t="str">
        <f>IF(IFERROR(VALUE('Payments Export'!H4440),'Payments Export'!H4440)&lt;&gt;0,IFERROR(VALUE('Payments Export'!H4440),'Payments Export'!H4440),"")</f>
        <v/>
      </c>
      <c r="D4436" s="7" t="str">
        <f>IF('Payments Export'!I4440="","",'Payments Export'!I4440)</f>
        <v/>
      </c>
      <c r="E4436" s="7" t="str">
        <f t="shared" si="138"/>
        <v/>
      </c>
      <c r="F4436" s="7" t="str">
        <f>IF('Payments Export'!A4440="","",'Payments Export'!N4440)</f>
        <v/>
      </c>
      <c r="G4436" s="7" t="str">
        <f>IF('Payments Export'!A4440="","",'Payments Export'!O4440)</f>
        <v/>
      </c>
      <c r="H4436" s="7" t="str">
        <f>IF('Payments Export'!B4440="","",G4436-F4436)</f>
        <v/>
      </c>
      <c r="I4436" s="3" t="str">
        <f>IF(C4436&lt;&gt;"",_xlfn.XLOOKUP(IFERROR(VALUE(C4436),C4436),'Items database'!A:A,'Items database'!B:B),(_xlfn.XLOOKUP(LEFT(E4436,3),Services,Services,"")))</f>
        <v/>
      </c>
      <c r="J4436" s="3" t="str">
        <f t="shared" si="139"/>
        <v/>
      </c>
    </row>
    <row r="4437" spans="1:10" x14ac:dyDescent="0.35">
      <c r="A4437" s="7" t="str">
        <f>IF('Payments Export'!A4441="","",'Payments Export'!A4441)</f>
        <v/>
      </c>
      <c r="B4437" s="7" t="str">
        <f>IF('Payments Export'!A4441="","",'Payments Export'!B4441)</f>
        <v/>
      </c>
      <c r="C4437" s="7" t="str">
        <f>IF(IFERROR(VALUE('Payments Export'!H4441),'Payments Export'!H4441)&lt;&gt;0,IFERROR(VALUE('Payments Export'!H4441),'Payments Export'!H4441),"")</f>
        <v/>
      </c>
      <c r="D4437" s="7" t="str">
        <f>IF('Payments Export'!I4441="","",'Payments Export'!I4441)</f>
        <v/>
      </c>
      <c r="E4437" s="7" t="str">
        <f t="shared" si="138"/>
        <v/>
      </c>
      <c r="F4437" s="7" t="str">
        <f>IF('Payments Export'!A4441="","",'Payments Export'!N4441)</f>
        <v/>
      </c>
      <c r="G4437" s="7" t="str">
        <f>IF('Payments Export'!A4441="","",'Payments Export'!O4441)</f>
        <v/>
      </c>
      <c r="H4437" s="7" t="str">
        <f>IF('Payments Export'!B4441="","",G4437-F4437)</f>
        <v/>
      </c>
      <c r="I4437" s="3" t="str">
        <f>IF(C4437&lt;&gt;"",_xlfn.XLOOKUP(IFERROR(VALUE(C4437),C4437),'Items database'!A:A,'Items database'!B:B),(_xlfn.XLOOKUP(LEFT(E4437,3),Services,Services,"")))</f>
        <v/>
      </c>
      <c r="J4437" s="3" t="str">
        <f t="shared" si="139"/>
        <v/>
      </c>
    </row>
    <row r="4438" spans="1:10" x14ac:dyDescent="0.35">
      <c r="A4438" s="7" t="str">
        <f>IF('Payments Export'!A4442="","",'Payments Export'!A4442)</f>
        <v/>
      </c>
      <c r="B4438" s="7" t="str">
        <f>IF('Payments Export'!A4442="","",'Payments Export'!B4442)</f>
        <v/>
      </c>
      <c r="C4438" s="7" t="str">
        <f>IF(IFERROR(VALUE('Payments Export'!H4442),'Payments Export'!H4442)&lt;&gt;0,IFERROR(VALUE('Payments Export'!H4442),'Payments Export'!H4442),"")</f>
        <v/>
      </c>
      <c r="D4438" s="7" t="str">
        <f>IF('Payments Export'!I4442="","",'Payments Export'!I4442)</f>
        <v/>
      </c>
      <c r="E4438" s="7" t="str">
        <f t="shared" si="138"/>
        <v/>
      </c>
      <c r="F4438" s="7" t="str">
        <f>IF('Payments Export'!A4442="","",'Payments Export'!N4442)</f>
        <v/>
      </c>
      <c r="G4438" s="7" t="str">
        <f>IF('Payments Export'!A4442="","",'Payments Export'!O4442)</f>
        <v/>
      </c>
      <c r="H4438" s="7" t="str">
        <f>IF('Payments Export'!B4442="","",G4438-F4438)</f>
        <v/>
      </c>
      <c r="I4438" s="3" t="str">
        <f>IF(C4438&lt;&gt;"",_xlfn.XLOOKUP(IFERROR(VALUE(C4438),C4438),'Items database'!A:A,'Items database'!B:B),(_xlfn.XLOOKUP(LEFT(E4438,3),Services,Services,"")))</f>
        <v/>
      </c>
      <c r="J4438" s="3" t="str">
        <f t="shared" si="139"/>
        <v/>
      </c>
    </row>
    <row r="4439" spans="1:10" x14ac:dyDescent="0.35">
      <c r="A4439" s="7" t="str">
        <f>IF('Payments Export'!A4443="","",'Payments Export'!A4443)</f>
        <v/>
      </c>
      <c r="B4439" s="7" t="str">
        <f>IF('Payments Export'!A4443="","",'Payments Export'!B4443)</f>
        <v/>
      </c>
      <c r="C4439" s="7" t="str">
        <f>IF(IFERROR(VALUE('Payments Export'!H4443),'Payments Export'!H4443)&lt;&gt;0,IFERROR(VALUE('Payments Export'!H4443),'Payments Export'!H4443),"")</f>
        <v/>
      </c>
      <c r="D4439" s="7" t="str">
        <f>IF('Payments Export'!I4443="","",'Payments Export'!I4443)</f>
        <v/>
      </c>
      <c r="E4439" s="7" t="str">
        <f t="shared" si="138"/>
        <v/>
      </c>
      <c r="F4439" s="7" t="str">
        <f>IF('Payments Export'!A4443="","",'Payments Export'!N4443)</f>
        <v/>
      </c>
      <c r="G4439" s="7" t="str">
        <f>IF('Payments Export'!A4443="","",'Payments Export'!O4443)</f>
        <v/>
      </c>
      <c r="H4439" s="7" t="str">
        <f>IF('Payments Export'!B4443="","",G4439-F4439)</f>
        <v/>
      </c>
      <c r="I4439" s="3" t="str">
        <f>IF(C4439&lt;&gt;"",_xlfn.XLOOKUP(IFERROR(VALUE(C4439),C4439),'Items database'!A:A,'Items database'!B:B),(_xlfn.XLOOKUP(LEFT(E4439,3),Services,Services,"")))</f>
        <v/>
      </c>
      <c r="J4439" s="3" t="str">
        <f t="shared" si="139"/>
        <v/>
      </c>
    </row>
    <row r="4440" spans="1:10" x14ac:dyDescent="0.35">
      <c r="A4440" s="7" t="str">
        <f>IF('Payments Export'!A4444="","",'Payments Export'!A4444)</f>
        <v/>
      </c>
      <c r="B4440" s="7" t="str">
        <f>IF('Payments Export'!A4444="","",'Payments Export'!B4444)</f>
        <v/>
      </c>
      <c r="C4440" s="7" t="str">
        <f>IF(IFERROR(VALUE('Payments Export'!H4444),'Payments Export'!H4444)&lt;&gt;0,IFERROR(VALUE('Payments Export'!H4444),'Payments Export'!H4444),"")</f>
        <v/>
      </c>
      <c r="D4440" s="7" t="str">
        <f>IF('Payments Export'!I4444="","",'Payments Export'!I4444)</f>
        <v/>
      </c>
      <c r="E4440" s="7" t="str">
        <f t="shared" si="138"/>
        <v/>
      </c>
      <c r="F4440" s="7" t="str">
        <f>IF('Payments Export'!A4444="","",'Payments Export'!N4444)</f>
        <v/>
      </c>
      <c r="G4440" s="7" t="str">
        <f>IF('Payments Export'!A4444="","",'Payments Export'!O4444)</f>
        <v/>
      </c>
      <c r="H4440" s="7" t="str">
        <f>IF('Payments Export'!B4444="","",G4440-F4440)</f>
        <v/>
      </c>
      <c r="I4440" s="3" t="str">
        <f>IF(C4440&lt;&gt;"",_xlfn.XLOOKUP(IFERROR(VALUE(C4440),C4440),'Items database'!A:A,'Items database'!B:B),(_xlfn.XLOOKUP(LEFT(E4440,3),Services,Services,"")))</f>
        <v/>
      </c>
      <c r="J4440" s="3" t="str">
        <f t="shared" si="139"/>
        <v/>
      </c>
    </row>
    <row r="4441" spans="1:10" x14ac:dyDescent="0.35">
      <c r="A4441" s="7" t="str">
        <f>IF('Payments Export'!A4445="","",'Payments Export'!A4445)</f>
        <v/>
      </c>
      <c r="B4441" s="7" t="str">
        <f>IF('Payments Export'!A4445="","",'Payments Export'!B4445)</f>
        <v/>
      </c>
      <c r="C4441" s="7" t="str">
        <f>IF(IFERROR(VALUE('Payments Export'!H4445),'Payments Export'!H4445)&lt;&gt;0,IFERROR(VALUE('Payments Export'!H4445),'Payments Export'!H4445),"")</f>
        <v/>
      </c>
      <c r="D4441" s="7" t="str">
        <f>IF('Payments Export'!I4445="","",'Payments Export'!I4445)</f>
        <v/>
      </c>
      <c r="E4441" s="7" t="str">
        <f t="shared" si="138"/>
        <v/>
      </c>
      <c r="F4441" s="7" t="str">
        <f>IF('Payments Export'!A4445="","",'Payments Export'!N4445)</f>
        <v/>
      </c>
      <c r="G4441" s="7" t="str">
        <f>IF('Payments Export'!A4445="","",'Payments Export'!O4445)</f>
        <v/>
      </c>
      <c r="H4441" s="7" t="str">
        <f>IF('Payments Export'!B4445="","",G4441-F4441)</f>
        <v/>
      </c>
      <c r="I4441" s="3" t="str">
        <f>IF(C4441&lt;&gt;"",_xlfn.XLOOKUP(IFERROR(VALUE(C4441),C4441),'Items database'!A:A,'Items database'!B:B),(_xlfn.XLOOKUP(LEFT(E4441,3),Services,Services,"")))</f>
        <v/>
      </c>
      <c r="J4441" s="3" t="str">
        <f t="shared" si="139"/>
        <v/>
      </c>
    </row>
    <row r="4442" spans="1:10" x14ac:dyDescent="0.35">
      <c r="A4442" s="7" t="str">
        <f>IF('Payments Export'!A4446="","",'Payments Export'!A4446)</f>
        <v/>
      </c>
      <c r="B4442" s="7" t="str">
        <f>IF('Payments Export'!A4446="","",'Payments Export'!B4446)</f>
        <v/>
      </c>
      <c r="C4442" s="7" t="str">
        <f>IF(IFERROR(VALUE('Payments Export'!H4446),'Payments Export'!H4446)&lt;&gt;0,IFERROR(VALUE('Payments Export'!H4446),'Payments Export'!H4446),"")</f>
        <v/>
      </c>
      <c r="D4442" s="7" t="str">
        <f>IF('Payments Export'!I4446="","",'Payments Export'!I4446)</f>
        <v/>
      </c>
      <c r="E4442" s="7" t="str">
        <f t="shared" si="138"/>
        <v/>
      </c>
      <c r="F4442" s="7" t="str">
        <f>IF('Payments Export'!A4446="","",'Payments Export'!N4446)</f>
        <v/>
      </c>
      <c r="G4442" s="7" t="str">
        <f>IF('Payments Export'!A4446="","",'Payments Export'!O4446)</f>
        <v/>
      </c>
      <c r="H4442" s="7" t="str">
        <f>IF('Payments Export'!B4446="","",G4442-F4442)</f>
        <v/>
      </c>
      <c r="I4442" s="3" t="str">
        <f>IF(C4442&lt;&gt;"",_xlfn.XLOOKUP(IFERROR(VALUE(C4442),C4442),'Items database'!A:A,'Items database'!B:B),(_xlfn.XLOOKUP(LEFT(E4442,3),Services,Services,"")))</f>
        <v/>
      </c>
      <c r="J4442" s="3" t="str">
        <f t="shared" si="139"/>
        <v/>
      </c>
    </row>
    <row r="4443" spans="1:10" x14ac:dyDescent="0.35">
      <c r="A4443" s="7" t="str">
        <f>IF('Payments Export'!A4447="","",'Payments Export'!A4447)</f>
        <v/>
      </c>
      <c r="B4443" s="7" t="str">
        <f>IF('Payments Export'!A4447="","",'Payments Export'!B4447)</f>
        <v/>
      </c>
      <c r="C4443" s="7" t="str">
        <f>IF(IFERROR(VALUE('Payments Export'!H4447),'Payments Export'!H4447)&lt;&gt;0,IFERROR(VALUE('Payments Export'!H4447),'Payments Export'!H4447),"")</f>
        <v/>
      </c>
      <c r="D4443" s="7" t="str">
        <f>IF('Payments Export'!I4447="","",'Payments Export'!I4447)</f>
        <v/>
      </c>
      <c r="E4443" s="7" t="str">
        <f t="shared" si="138"/>
        <v/>
      </c>
      <c r="F4443" s="7" t="str">
        <f>IF('Payments Export'!A4447="","",'Payments Export'!N4447)</f>
        <v/>
      </c>
      <c r="G4443" s="7" t="str">
        <f>IF('Payments Export'!A4447="","",'Payments Export'!O4447)</f>
        <v/>
      </c>
      <c r="H4443" s="7" t="str">
        <f>IF('Payments Export'!B4447="","",G4443-F4443)</f>
        <v/>
      </c>
      <c r="I4443" s="3" t="str">
        <f>IF(C4443&lt;&gt;"",_xlfn.XLOOKUP(IFERROR(VALUE(C4443),C4443),'Items database'!A:A,'Items database'!B:B),(_xlfn.XLOOKUP(LEFT(E4443,3),Services,Services,"")))</f>
        <v/>
      </c>
      <c r="J4443" s="3" t="str">
        <f t="shared" si="139"/>
        <v/>
      </c>
    </row>
    <row r="4444" spans="1:10" x14ac:dyDescent="0.35">
      <c r="A4444" s="7" t="str">
        <f>IF('Payments Export'!A4448="","",'Payments Export'!A4448)</f>
        <v/>
      </c>
      <c r="B4444" s="7" t="str">
        <f>IF('Payments Export'!A4448="","",'Payments Export'!B4448)</f>
        <v/>
      </c>
      <c r="C4444" s="7" t="str">
        <f>IF(IFERROR(VALUE('Payments Export'!H4448),'Payments Export'!H4448)&lt;&gt;0,IFERROR(VALUE('Payments Export'!H4448),'Payments Export'!H4448),"")</f>
        <v/>
      </c>
      <c r="D4444" s="7" t="str">
        <f>IF('Payments Export'!I4448="","",'Payments Export'!I4448)</f>
        <v/>
      </c>
      <c r="E4444" s="7" t="str">
        <f t="shared" si="138"/>
        <v/>
      </c>
      <c r="F4444" s="7" t="str">
        <f>IF('Payments Export'!A4448="","",'Payments Export'!N4448)</f>
        <v/>
      </c>
      <c r="G4444" s="7" t="str">
        <f>IF('Payments Export'!A4448="","",'Payments Export'!O4448)</f>
        <v/>
      </c>
      <c r="H4444" s="7" t="str">
        <f>IF('Payments Export'!B4448="","",G4444-F4444)</f>
        <v/>
      </c>
      <c r="I4444" s="3" t="str">
        <f>IF(C4444&lt;&gt;"",_xlfn.XLOOKUP(IFERROR(VALUE(C4444),C4444),'Items database'!A:A,'Items database'!B:B),(_xlfn.XLOOKUP(LEFT(E4444,3),Services,Services,"")))</f>
        <v/>
      </c>
      <c r="J4444" s="3" t="str">
        <f t="shared" si="139"/>
        <v/>
      </c>
    </row>
    <row r="4445" spans="1:10" x14ac:dyDescent="0.35">
      <c r="A4445" s="7" t="str">
        <f>IF('Payments Export'!A4449="","",'Payments Export'!A4449)</f>
        <v/>
      </c>
      <c r="B4445" s="7" t="str">
        <f>IF('Payments Export'!A4449="","",'Payments Export'!B4449)</f>
        <v/>
      </c>
      <c r="C4445" s="7" t="str">
        <f>IF(IFERROR(VALUE('Payments Export'!H4449),'Payments Export'!H4449)&lt;&gt;0,IFERROR(VALUE('Payments Export'!H4449),'Payments Export'!H4449),"")</f>
        <v/>
      </c>
      <c r="D4445" s="7" t="str">
        <f>IF('Payments Export'!I4449="","",'Payments Export'!I4449)</f>
        <v/>
      </c>
      <c r="E4445" s="7" t="str">
        <f t="shared" si="138"/>
        <v/>
      </c>
      <c r="F4445" s="7" t="str">
        <f>IF('Payments Export'!A4449="","",'Payments Export'!N4449)</f>
        <v/>
      </c>
      <c r="G4445" s="7" t="str">
        <f>IF('Payments Export'!A4449="","",'Payments Export'!O4449)</f>
        <v/>
      </c>
      <c r="H4445" s="7" t="str">
        <f>IF('Payments Export'!B4449="","",G4445-F4445)</f>
        <v/>
      </c>
      <c r="I4445" s="3" t="str">
        <f>IF(C4445&lt;&gt;"",_xlfn.XLOOKUP(IFERROR(VALUE(C4445),C4445),'Items database'!A:A,'Items database'!B:B),(_xlfn.XLOOKUP(LEFT(E4445,3),Services,Services,"")))</f>
        <v/>
      </c>
      <c r="J4445" s="3" t="str">
        <f t="shared" si="139"/>
        <v/>
      </c>
    </row>
    <row r="4446" spans="1:10" x14ac:dyDescent="0.35">
      <c r="A4446" s="7" t="str">
        <f>IF('Payments Export'!A4450="","",'Payments Export'!A4450)</f>
        <v/>
      </c>
      <c r="B4446" s="7" t="str">
        <f>IF('Payments Export'!A4450="","",'Payments Export'!B4450)</f>
        <v/>
      </c>
      <c r="C4446" s="7" t="str">
        <f>IF(IFERROR(VALUE('Payments Export'!H4450),'Payments Export'!H4450)&lt;&gt;0,IFERROR(VALUE('Payments Export'!H4450),'Payments Export'!H4450),"")</f>
        <v/>
      </c>
      <c r="D4446" s="7" t="str">
        <f>IF('Payments Export'!I4450="","",'Payments Export'!I4450)</f>
        <v/>
      </c>
      <c r="E4446" s="7" t="str">
        <f t="shared" si="138"/>
        <v/>
      </c>
      <c r="F4446" s="7" t="str">
        <f>IF('Payments Export'!A4450="","",'Payments Export'!N4450)</f>
        <v/>
      </c>
      <c r="G4446" s="7" t="str">
        <f>IF('Payments Export'!A4450="","",'Payments Export'!O4450)</f>
        <v/>
      </c>
      <c r="H4446" s="7" t="str">
        <f>IF('Payments Export'!B4450="","",G4446-F4446)</f>
        <v/>
      </c>
      <c r="I4446" s="3" t="str">
        <f>IF(C4446&lt;&gt;"",_xlfn.XLOOKUP(IFERROR(VALUE(C4446),C4446),'Items database'!A:A,'Items database'!B:B),(_xlfn.XLOOKUP(LEFT(E4446,3),Services,Services,"")))</f>
        <v/>
      </c>
      <c r="J4446" s="3" t="str">
        <f t="shared" si="139"/>
        <v/>
      </c>
    </row>
    <row r="4447" spans="1:10" x14ac:dyDescent="0.35">
      <c r="A4447" s="7" t="str">
        <f>IF('Payments Export'!A4451="","",'Payments Export'!A4451)</f>
        <v/>
      </c>
      <c r="B4447" s="7" t="str">
        <f>IF('Payments Export'!A4451="","",'Payments Export'!B4451)</f>
        <v/>
      </c>
      <c r="C4447" s="7" t="str">
        <f>IF(IFERROR(VALUE('Payments Export'!H4451),'Payments Export'!H4451)&lt;&gt;0,IFERROR(VALUE('Payments Export'!H4451),'Payments Export'!H4451),"")</f>
        <v/>
      </c>
      <c r="D4447" s="7" t="str">
        <f>IF('Payments Export'!I4451="","",'Payments Export'!I4451)</f>
        <v/>
      </c>
      <c r="E4447" s="7" t="str">
        <f t="shared" si="138"/>
        <v/>
      </c>
      <c r="F4447" s="7" t="str">
        <f>IF('Payments Export'!A4451="","",'Payments Export'!N4451)</f>
        <v/>
      </c>
      <c r="G4447" s="7" t="str">
        <f>IF('Payments Export'!A4451="","",'Payments Export'!O4451)</f>
        <v/>
      </c>
      <c r="H4447" s="7" t="str">
        <f>IF('Payments Export'!B4451="","",G4447-F4447)</f>
        <v/>
      </c>
      <c r="I4447" s="3" t="str">
        <f>IF(C4447&lt;&gt;"",_xlfn.XLOOKUP(IFERROR(VALUE(C4447),C4447),'Items database'!A:A,'Items database'!B:B),(_xlfn.XLOOKUP(LEFT(E4447,3),Services,Services,"")))</f>
        <v/>
      </c>
      <c r="J4447" s="3" t="str">
        <f t="shared" si="139"/>
        <v/>
      </c>
    </row>
    <row r="4448" spans="1:10" x14ac:dyDescent="0.35">
      <c r="A4448" s="7" t="str">
        <f>IF('Payments Export'!A4452="","",'Payments Export'!A4452)</f>
        <v/>
      </c>
      <c r="B4448" s="7" t="str">
        <f>IF('Payments Export'!A4452="","",'Payments Export'!B4452)</f>
        <v/>
      </c>
      <c r="C4448" s="7" t="str">
        <f>IF(IFERROR(VALUE('Payments Export'!H4452),'Payments Export'!H4452)&lt;&gt;0,IFERROR(VALUE('Payments Export'!H4452),'Payments Export'!H4452),"")</f>
        <v/>
      </c>
      <c r="D4448" s="7" t="str">
        <f>IF('Payments Export'!I4452="","",'Payments Export'!I4452)</f>
        <v/>
      </c>
      <c r="E4448" s="7" t="str">
        <f t="shared" si="138"/>
        <v/>
      </c>
      <c r="F4448" s="7" t="str">
        <f>IF('Payments Export'!A4452="","",'Payments Export'!N4452)</f>
        <v/>
      </c>
      <c r="G4448" s="7" t="str">
        <f>IF('Payments Export'!A4452="","",'Payments Export'!O4452)</f>
        <v/>
      </c>
      <c r="H4448" s="7" t="str">
        <f>IF('Payments Export'!B4452="","",G4448-F4448)</f>
        <v/>
      </c>
      <c r="I4448" s="3" t="str">
        <f>IF(C4448&lt;&gt;"",_xlfn.XLOOKUP(IFERROR(VALUE(C4448),C4448),'Items database'!A:A,'Items database'!B:B),(_xlfn.XLOOKUP(LEFT(E4448,3),Services,Services,"")))</f>
        <v/>
      </c>
      <c r="J4448" s="3" t="str">
        <f t="shared" si="139"/>
        <v/>
      </c>
    </row>
    <row r="4449" spans="1:10" x14ac:dyDescent="0.35">
      <c r="A4449" s="7" t="str">
        <f>IF('Payments Export'!A4453="","",'Payments Export'!A4453)</f>
        <v/>
      </c>
      <c r="B4449" s="7" t="str">
        <f>IF('Payments Export'!A4453="","",'Payments Export'!B4453)</f>
        <v/>
      </c>
      <c r="C4449" s="7" t="str">
        <f>IF(IFERROR(VALUE('Payments Export'!H4453),'Payments Export'!H4453)&lt;&gt;0,IFERROR(VALUE('Payments Export'!H4453),'Payments Export'!H4453),"")</f>
        <v/>
      </c>
      <c r="D4449" s="7" t="str">
        <f>IF('Payments Export'!I4453="","",'Payments Export'!I4453)</f>
        <v/>
      </c>
      <c r="E4449" s="7" t="str">
        <f t="shared" si="138"/>
        <v/>
      </c>
      <c r="F4449" s="7" t="str">
        <f>IF('Payments Export'!A4453="","",'Payments Export'!N4453)</f>
        <v/>
      </c>
      <c r="G4449" s="7" t="str">
        <f>IF('Payments Export'!A4453="","",'Payments Export'!O4453)</f>
        <v/>
      </c>
      <c r="H4449" s="7" t="str">
        <f>IF('Payments Export'!B4453="","",G4449-F4449)</f>
        <v/>
      </c>
      <c r="I4449" s="3" t="str">
        <f>IF(C4449&lt;&gt;"",_xlfn.XLOOKUP(IFERROR(VALUE(C4449),C4449),'Items database'!A:A,'Items database'!B:B),(_xlfn.XLOOKUP(LEFT(E4449,3),Services,Services,"")))</f>
        <v/>
      </c>
      <c r="J4449" s="3" t="str">
        <f t="shared" si="139"/>
        <v/>
      </c>
    </row>
    <row r="4450" spans="1:10" x14ac:dyDescent="0.35">
      <c r="A4450" s="7" t="str">
        <f>IF('Payments Export'!A4454="","",'Payments Export'!A4454)</f>
        <v/>
      </c>
      <c r="B4450" s="7" t="str">
        <f>IF('Payments Export'!A4454="","",'Payments Export'!B4454)</f>
        <v/>
      </c>
      <c r="C4450" s="7" t="str">
        <f>IF(IFERROR(VALUE('Payments Export'!H4454),'Payments Export'!H4454)&lt;&gt;0,IFERROR(VALUE('Payments Export'!H4454),'Payments Export'!H4454),"")</f>
        <v/>
      </c>
      <c r="D4450" s="7" t="str">
        <f>IF('Payments Export'!I4454="","",'Payments Export'!I4454)</f>
        <v/>
      </c>
      <c r="E4450" s="7" t="str">
        <f t="shared" si="138"/>
        <v/>
      </c>
      <c r="F4450" s="7" t="str">
        <f>IF('Payments Export'!A4454="","",'Payments Export'!N4454)</f>
        <v/>
      </c>
      <c r="G4450" s="7" t="str">
        <f>IF('Payments Export'!A4454="","",'Payments Export'!O4454)</f>
        <v/>
      </c>
      <c r="H4450" s="7" t="str">
        <f>IF('Payments Export'!B4454="","",G4450-F4450)</f>
        <v/>
      </c>
      <c r="I4450" s="3" t="str">
        <f>IF(C4450&lt;&gt;"",_xlfn.XLOOKUP(IFERROR(VALUE(C4450),C4450),'Items database'!A:A,'Items database'!B:B),(_xlfn.XLOOKUP(LEFT(E4450,3),Services,Services,"")))</f>
        <v/>
      </c>
      <c r="J4450" s="3" t="str">
        <f t="shared" si="139"/>
        <v/>
      </c>
    </row>
    <row r="4451" spans="1:10" x14ac:dyDescent="0.35">
      <c r="A4451" s="7" t="str">
        <f>IF('Payments Export'!A4455="","",'Payments Export'!A4455)</f>
        <v/>
      </c>
      <c r="B4451" s="7" t="str">
        <f>IF('Payments Export'!A4455="","",'Payments Export'!B4455)</f>
        <v/>
      </c>
      <c r="C4451" s="7" t="str">
        <f>IF(IFERROR(VALUE('Payments Export'!H4455),'Payments Export'!H4455)&lt;&gt;0,IFERROR(VALUE('Payments Export'!H4455),'Payments Export'!H4455),"")</f>
        <v/>
      </c>
      <c r="D4451" s="7" t="str">
        <f>IF('Payments Export'!I4455="","",'Payments Export'!I4455)</f>
        <v/>
      </c>
      <c r="E4451" s="7" t="str">
        <f t="shared" si="138"/>
        <v/>
      </c>
      <c r="F4451" s="7" t="str">
        <f>IF('Payments Export'!A4455="","",'Payments Export'!N4455)</f>
        <v/>
      </c>
      <c r="G4451" s="7" t="str">
        <f>IF('Payments Export'!A4455="","",'Payments Export'!O4455)</f>
        <v/>
      </c>
      <c r="H4451" s="7" t="str">
        <f>IF('Payments Export'!B4455="","",G4451-F4451)</f>
        <v/>
      </c>
      <c r="I4451" s="3" t="str">
        <f>IF(C4451&lt;&gt;"",_xlfn.XLOOKUP(IFERROR(VALUE(C4451),C4451),'Items database'!A:A,'Items database'!B:B),(_xlfn.XLOOKUP(LEFT(E4451,3),Services,Services,"")))</f>
        <v/>
      </c>
      <c r="J4451" s="3" t="str">
        <f t="shared" si="139"/>
        <v/>
      </c>
    </row>
    <row r="4452" spans="1:10" x14ac:dyDescent="0.35">
      <c r="A4452" s="7" t="str">
        <f>IF('Payments Export'!A4456="","",'Payments Export'!A4456)</f>
        <v/>
      </c>
      <c r="B4452" s="7" t="str">
        <f>IF('Payments Export'!A4456="","",'Payments Export'!B4456)</f>
        <v/>
      </c>
      <c r="C4452" s="7" t="str">
        <f>IF(IFERROR(VALUE('Payments Export'!H4456),'Payments Export'!H4456)&lt;&gt;0,IFERROR(VALUE('Payments Export'!H4456),'Payments Export'!H4456),"")</f>
        <v/>
      </c>
      <c r="D4452" s="7" t="str">
        <f>IF('Payments Export'!I4456="","",'Payments Export'!I4456)</f>
        <v/>
      </c>
      <c r="E4452" s="7" t="str">
        <f t="shared" si="138"/>
        <v/>
      </c>
      <c r="F4452" s="7" t="str">
        <f>IF('Payments Export'!A4456="","",'Payments Export'!N4456)</f>
        <v/>
      </c>
      <c r="G4452" s="7" t="str">
        <f>IF('Payments Export'!A4456="","",'Payments Export'!O4456)</f>
        <v/>
      </c>
      <c r="H4452" s="7" t="str">
        <f>IF('Payments Export'!B4456="","",G4452-F4452)</f>
        <v/>
      </c>
      <c r="I4452" s="3" t="str">
        <f>IF(C4452&lt;&gt;"",_xlfn.XLOOKUP(IFERROR(VALUE(C4452),C4452),'Items database'!A:A,'Items database'!B:B),(_xlfn.XLOOKUP(LEFT(E4452,3),Services,Services,"")))</f>
        <v/>
      </c>
      <c r="J4452" s="3" t="str">
        <f t="shared" si="139"/>
        <v/>
      </c>
    </row>
    <row r="4453" spans="1:10" x14ac:dyDescent="0.35">
      <c r="A4453" s="7" t="str">
        <f>IF('Payments Export'!A4457="","",'Payments Export'!A4457)</f>
        <v/>
      </c>
      <c r="B4453" s="7" t="str">
        <f>IF('Payments Export'!A4457="","",'Payments Export'!B4457)</f>
        <v/>
      </c>
      <c r="C4453" s="7" t="str">
        <f>IF(IFERROR(VALUE('Payments Export'!H4457),'Payments Export'!H4457)&lt;&gt;0,IFERROR(VALUE('Payments Export'!H4457),'Payments Export'!H4457),"")</f>
        <v/>
      </c>
      <c r="D4453" s="7" t="str">
        <f>IF('Payments Export'!I4457="","",'Payments Export'!I4457)</f>
        <v/>
      </c>
      <c r="E4453" s="7" t="str">
        <f t="shared" si="138"/>
        <v/>
      </c>
      <c r="F4453" s="7" t="str">
        <f>IF('Payments Export'!A4457="","",'Payments Export'!N4457)</f>
        <v/>
      </c>
      <c r="G4453" s="7" t="str">
        <f>IF('Payments Export'!A4457="","",'Payments Export'!O4457)</f>
        <v/>
      </c>
      <c r="H4453" s="7" t="str">
        <f>IF('Payments Export'!B4457="","",G4453-F4453)</f>
        <v/>
      </c>
      <c r="I4453" s="3" t="str">
        <f>IF(C4453&lt;&gt;"",_xlfn.XLOOKUP(IFERROR(VALUE(C4453),C4453),'Items database'!A:A,'Items database'!B:B),(_xlfn.XLOOKUP(LEFT(E4453,3),Services,Services,"")))</f>
        <v/>
      </c>
      <c r="J4453" s="3" t="str">
        <f t="shared" si="139"/>
        <v/>
      </c>
    </row>
    <row r="4454" spans="1:10" x14ac:dyDescent="0.35">
      <c r="A4454" s="7" t="str">
        <f>IF('Payments Export'!A4458="","",'Payments Export'!A4458)</f>
        <v/>
      </c>
      <c r="B4454" s="7" t="str">
        <f>IF('Payments Export'!A4458="","",'Payments Export'!B4458)</f>
        <v/>
      </c>
      <c r="C4454" s="7" t="str">
        <f>IF(IFERROR(VALUE('Payments Export'!H4458),'Payments Export'!H4458)&lt;&gt;0,IFERROR(VALUE('Payments Export'!H4458),'Payments Export'!H4458),"")</f>
        <v/>
      </c>
      <c r="D4454" s="7" t="str">
        <f>IF('Payments Export'!I4458="","",'Payments Export'!I4458)</f>
        <v/>
      </c>
      <c r="E4454" s="7" t="str">
        <f t="shared" si="138"/>
        <v/>
      </c>
      <c r="F4454" s="7" t="str">
        <f>IF('Payments Export'!A4458="","",'Payments Export'!N4458)</f>
        <v/>
      </c>
      <c r="G4454" s="7" t="str">
        <f>IF('Payments Export'!A4458="","",'Payments Export'!O4458)</f>
        <v/>
      </c>
      <c r="H4454" s="7" t="str">
        <f>IF('Payments Export'!B4458="","",G4454-F4454)</f>
        <v/>
      </c>
      <c r="I4454" s="3" t="str">
        <f>IF(C4454&lt;&gt;"",_xlfn.XLOOKUP(IFERROR(VALUE(C4454),C4454),'Items database'!A:A,'Items database'!B:B),(_xlfn.XLOOKUP(LEFT(E4454,3),Services,Services,"")))</f>
        <v/>
      </c>
      <c r="J4454" s="3" t="str">
        <f t="shared" si="139"/>
        <v/>
      </c>
    </row>
    <row r="4455" spans="1:10" x14ac:dyDescent="0.35">
      <c r="A4455" s="7" t="str">
        <f>IF('Payments Export'!A4459="","",'Payments Export'!A4459)</f>
        <v/>
      </c>
      <c r="B4455" s="7" t="str">
        <f>IF('Payments Export'!A4459="","",'Payments Export'!B4459)</f>
        <v/>
      </c>
      <c r="C4455" s="7" t="str">
        <f>IF(IFERROR(VALUE('Payments Export'!H4459),'Payments Export'!H4459)&lt;&gt;0,IFERROR(VALUE('Payments Export'!H4459),'Payments Export'!H4459),"")</f>
        <v/>
      </c>
      <c r="D4455" s="7" t="str">
        <f>IF('Payments Export'!I4459="","",'Payments Export'!I4459)</f>
        <v/>
      </c>
      <c r="E4455" s="7" t="str">
        <f t="shared" si="138"/>
        <v/>
      </c>
      <c r="F4455" s="7" t="str">
        <f>IF('Payments Export'!A4459="","",'Payments Export'!N4459)</f>
        <v/>
      </c>
      <c r="G4455" s="7" t="str">
        <f>IF('Payments Export'!A4459="","",'Payments Export'!O4459)</f>
        <v/>
      </c>
      <c r="H4455" s="7" t="str">
        <f>IF('Payments Export'!B4459="","",G4455-F4455)</f>
        <v/>
      </c>
      <c r="I4455" s="3" t="str">
        <f>IF(C4455&lt;&gt;"",_xlfn.XLOOKUP(IFERROR(VALUE(C4455),C4455),'Items database'!A:A,'Items database'!B:B),(_xlfn.XLOOKUP(LEFT(E4455,3),Services,Services,"")))</f>
        <v/>
      </c>
      <c r="J4455" s="3" t="str">
        <f t="shared" si="139"/>
        <v/>
      </c>
    </row>
    <row r="4456" spans="1:10" x14ac:dyDescent="0.35">
      <c r="A4456" s="7" t="str">
        <f>IF('Payments Export'!A4460="","",'Payments Export'!A4460)</f>
        <v/>
      </c>
      <c r="B4456" s="7" t="str">
        <f>IF('Payments Export'!A4460="","",'Payments Export'!B4460)</f>
        <v/>
      </c>
      <c r="C4456" s="7" t="str">
        <f>IF(IFERROR(VALUE('Payments Export'!H4460),'Payments Export'!H4460)&lt;&gt;0,IFERROR(VALUE('Payments Export'!H4460),'Payments Export'!H4460),"")</f>
        <v/>
      </c>
      <c r="D4456" s="7" t="str">
        <f>IF('Payments Export'!I4460="","",'Payments Export'!I4460)</f>
        <v/>
      </c>
      <c r="E4456" s="7" t="str">
        <f t="shared" si="138"/>
        <v/>
      </c>
      <c r="F4456" s="7" t="str">
        <f>IF('Payments Export'!A4460="","",'Payments Export'!N4460)</f>
        <v/>
      </c>
      <c r="G4456" s="7" t="str">
        <f>IF('Payments Export'!A4460="","",'Payments Export'!O4460)</f>
        <v/>
      </c>
      <c r="H4456" s="7" t="str">
        <f>IF('Payments Export'!B4460="","",G4456-F4456)</f>
        <v/>
      </c>
      <c r="I4456" s="3" t="str">
        <f>IF(C4456&lt;&gt;"",_xlfn.XLOOKUP(IFERROR(VALUE(C4456),C4456),'Items database'!A:A,'Items database'!B:B),(_xlfn.XLOOKUP(LEFT(E4456,3),Services,Services,"")))</f>
        <v/>
      </c>
      <c r="J4456" s="3" t="str">
        <f t="shared" si="139"/>
        <v/>
      </c>
    </row>
    <row r="4457" spans="1:10" x14ac:dyDescent="0.35">
      <c r="A4457" s="7" t="str">
        <f>IF('Payments Export'!A4461="","",'Payments Export'!A4461)</f>
        <v/>
      </c>
      <c r="B4457" s="7" t="str">
        <f>IF('Payments Export'!A4461="","",'Payments Export'!B4461)</f>
        <v/>
      </c>
      <c r="C4457" s="7" t="str">
        <f>IF(IFERROR(VALUE('Payments Export'!H4461),'Payments Export'!H4461)&lt;&gt;0,IFERROR(VALUE('Payments Export'!H4461),'Payments Export'!H4461),"")</f>
        <v/>
      </c>
      <c r="D4457" s="7" t="str">
        <f>IF('Payments Export'!I4461="","",'Payments Export'!I4461)</f>
        <v/>
      </c>
      <c r="E4457" s="7" t="str">
        <f t="shared" si="138"/>
        <v/>
      </c>
      <c r="F4457" s="7" t="str">
        <f>IF('Payments Export'!A4461="","",'Payments Export'!N4461)</f>
        <v/>
      </c>
      <c r="G4457" s="7" t="str">
        <f>IF('Payments Export'!A4461="","",'Payments Export'!O4461)</f>
        <v/>
      </c>
      <c r="H4457" s="7" t="str">
        <f>IF('Payments Export'!B4461="","",G4457-F4457)</f>
        <v/>
      </c>
      <c r="I4457" s="3" t="str">
        <f>IF(C4457&lt;&gt;"",_xlfn.XLOOKUP(IFERROR(VALUE(C4457),C4457),'Items database'!A:A,'Items database'!B:B),(_xlfn.XLOOKUP(LEFT(E4457,3),Services,Services,"")))</f>
        <v/>
      </c>
      <c r="J4457" s="3" t="str">
        <f t="shared" si="139"/>
        <v/>
      </c>
    </row>
    <row r="4458" spans="1:10" x14ac:dyDescent="0.35">
      <c r="A4458" s="7" t="str">
        <f>IF('Payments Export'!A4462="","",'Payments Export'!A4462)</f>
        <v/>
      </c>
      <c r="B4458" s="7" t="str">
        <f>IF('Payments Export'!A4462="","",'Payments Export'!B4462)</f>
        <v/>
      </c>
      <c r="C4458" s="7" t="str">
        <f>IF(IFERROR(VALUE('Payments Export'!H4462),'Payments Export'!H4462)&lt;&gt;0,IFERROR(VALUE('Payments Export'!H4462),'Payments Export'!H4462),"")</f>
        <v/>
      </c>
      <c r="D4458" s="7" t="str">
        <f>IF('Payments Export'!I4462="","",'Payments Export'!I4462)</f>
        <v/>
      </c>
      <c r="E4458" s="7" t="str">
        <f t="shared" si="138"/>
        <v/>
      </c>
      <c r="F4458" s="7" t="str">
        <f>IF('Payments Export'!A4462="","",'Payments Export'!N4462)</f>
        <v/>
      </c>
      <c r="G4458" s="7" t="str">
        <f>IF('Payments Export'!A4462="","",'Payments Export'!O4462)</f>
        <v/>
      </c>
      <c r="H4458" s="7" t="str">
        <f>IF('Payments Export'!B4462="","",G4458-F4458)</f>
        <v/>
      </c>
      <c r="I4458" s="3" t="str">
        <f>IF(C4458&lt;&gt;"",_xlfn.XLOOKUP(IFERROR(VALUE(C4458),C4458),'Items database'!A:A,'Items database'!B:B),(_xlfn.XLOOKUP(LEFT(E4458,3),Services,Services,"")))</f>
        <v/>
      </c>
      <c r="J4458" s="3" t="str">
        <f t="shared" si="139"/>
        <v/>
      </c>
    </row>
    <row r="4459" spans="1:10" x14ac:dyDescent="0.35">
      <c r="A4459" s="7" t="str">
        <f>IF('Payments Export'!A4463="","",'Payments Export'!A4463)</f>
        <v/>
      </c>
      <c r="B4459" s="7" t="str">
        <f>IF('Payments Export'!A4463="","",'Payments Export'!B4463)</f>
        <v/>
      </c>
      <c r="C4459" s="7" t="str">
        <f>IF(IFERROR(VALUE('Payments Export'!H4463),'Payments Export'!H4463)&lt;&gt;0,IFERROR(VALUE('Payments Export'!H4463),'Payments Export'!H4463),"")</f>
        <v/>
      </c>
      <c r="D4459" s="7" t="str">
        <f>IF('Payments Export'!I4463="","",'Payments Export'!I4463)</f>
        <v/>
      </c>
      <c r="E4459" s="7" t="str">
        <f t="shared" si="138"/>
        <v/>
      </c>
      <c r="F4459" s="7" t="str">
        <f>IF('Payments Export'!A4463="","",'Payments Export'!N4463)</f>
        <v/>
      </c>
      <c r="G4459" s="7" t="str">
        <f>IF('Payments Export'!A4463="","",'Payments Export'!O4463)</f>
        <v/>
      </c>
      <c r="H4459" s="7" t="str">
        <f>IF('Payments Export'!B4463="","",G4459-F4459)</f>
        <v/>
      </c>
      <c r="I4459" s="3" t="str">
        <f>IF(C4459&lt;&gt;"",_xlfn.XLOOKUP(IFERROR(VALUE(C4459),C4459),'Items database'!A:A,'Items database'!B:B),(_xlfn.XLOOKUP(LEFT(E4459,3),Services,Services,"")))</f>
        <v/>
      </c>
      <c r="J4459" s="3" t="str">
        <f t="shared" si="139"/>
        <v/>
      </c>
    </row>
    <row r="4460" spans="1:10" x14ac:dyDescent="0.35">
      <c r="A4460" s="7" t="str">
        <f>IF('Payments Export'!A4464="","",'Payments Export'!A4464)</f>
        <v/>
      </c>
      <c r="B4460" s="7" t="str">
        <f>IF('Payments Export'!A4464="","",'Payments Export'!B4464)</f>
        <v/>
      </c>
      <c r="C4460" s="7" t="str">
        <f>IF(IFERROR(VALUE('Payments Export'!H4464),'Payments Export'!H4464)&lt;&gt;0,IFERROR(VALUE('Payments Export'!H4464),'Payments Export'!H4464),"")</f>
        <v/>
      </c>
      <c r="D4460" s="7" t="str">
        <f>IF('Payments Export'!I4464="","",'Payments Export'!I4464)</f>
        <v/>
      </c>
      <c r="E4460" s="7" t="str">
        <f t="shared" si="138"/>
        <v/>
      </c>
      <c r="F4460" s="7" t="str">
        <f>IF('Payments Export'!A4464="","",'Payments Export'!N4464)</f>
        <v/>
      </c>
      <c r="G4460" s="7" t="str">
        <f>IF('Payments Export'!A4464="","",'Payments Export'!O4464)</f>
        <v/>
      </c>
      <c r="H4460" s="7" t="str">
        <f>IF('Payments Export'!B4464="","",G4460-F4460)</f>
        <v/>
      </c>
      <c r="I4460" s="3" t="str">
        <f>IF(C4460&lt;&gt;"",_xlfn.XLOOKUP(IFERROR(VALUE(C4460),C4460),'Items database'!A:A,'Items database'!B:B),(_xlfn.XLOOKUP(LEFT(E4460,3),Services,Services,"")))</f>
        <v/>
      </c>
      <c r="J4460" s="3" t="str">
        <f t="shared" si="139"/>
        <v/>
      </c>
    </row>
    <row r="4461" spans="1:10" x14ac:dyDescent="0.35">
      <c r="A4461" s="7" t="str">
        <f>IF('Payments Export'!A4465="","",'Payments Export'!A4465)</f>
        <v/>
      </c>
      <c r="B4461" s="7" t="str">
        <f>IF('Payments Export'!A4465="","",'Payments Export'!B4465)</f>
        <v/>
      </c>
      <c r="C4461" s="7" t="str">
        <f>IF(IFERROR(VALUE('Payments Export'!H4465),'Payments Export'!H4465)&lt;&gt;0,IFERROR(VALUE('Payments Export'!H4465),'Payments Export'!H4465),"")</f>
        <v/>
      </c>
      <c r="D4461" s="7" t="str">
        <f>IF('Payments Export'!I4465="","",'Payments Export'!I4465)</f>
        <v/>
      </c>
      <c r="E4461" s="7" t="str">
        <f t="shared" si="138"/>
        <v/>
      </c>
      <c r="F4461" s="7" t="str">
        <f>IF('Payments Export'!A4465="","",'Payments Export'!N4465)</f>
        <v/>
      </c>
      <c r="G4461" s="7" t="str">
        <f>IF('Payments Export'!A4465="","",'Payments Export'!O4465)</f>
        <v/>
      </c>
      <c r="H4461" s="7" t="str">
        <f>IF('Payments Export'!B4465="","",G4461-F4461)</f>
        <v/>
      </c>
      <c r="I4461" s="3" t="str">
        <f>IF(C4461&lt;&gt;"",_xlfn.XLOOKUP(IFERROR(VALUE(C4461),C4461),'Items database'!A:A,'Items database'!B:B),(_xlfn.XLOOKUP(LEFT(E4461,3),Services,Services,"")))</f>
        <v/>
      </c>
      <c r="J4461" s="3" t="str">
        <f t="shared" si="139"/>
        <v/>
      </c>
    </row>
    <row r="4462" spans="1:10" x14ac:dyDescent="0.35">
      <c r="A4462" s="7" t="str">
        <f>IF('Payments Export'!A4466="","",'Payments Export'!A4466)</f>
        <v/>
      </c>
      <c r="B4462" s="7" t="str">
        <f>IF('Payments Export'!A4466="","",'Payments Export'!B4466)</f>
        <v/>
      </c>
      <c r="C4462" s="7" t="str">
        <f>IF(IFERROR(VALUE('Payments Export'!H4466),'Payments Export'!H4466)&lt;&gt;0,IFERROR(VALUE('Payments Export'!H4466),'Payments Export'!H4466),"")</f>
        <v/>
      </c>
      <c r="D4462" s="7" t="str">
        <f>IF('Payments Export'!I4466="","",'Payments Export'!I4466)</f>
        <v/>
      </c>
      <c r="E4462" s="7" t="str">
        <f t="shared" si="138"/>
        <v/>
      </c>
      <c r="F4462" s="7" t="str">
        <f>IF('Payments Export'!A4466="","",'Payments Export'!N4466)</f>
        <v/>
      </c>
      <c r="G4462" s="7" t="str">
        <f>IF('Payments Export'!A4466="","",'Payments Export'!O4466)</f>
        <v/>
      </c>
      <c r="H4462" s="7" t="str">
        <f>IF('Payments Export'!B4466="","",G4462-F4462)</f>
        <v/>
      </c>
      <c r="I4462" s="3" t="str">
        <f>IF(C4462&lt;&gt;"",_xlfn.XLOOKUP(IFERROR(VALUE(C4462),C4462),'Items database'!A:A,'Items database'!B:B),(_xlfn.XLOOKUP(LEFT(E4462,3),Services,Services,"")))</f>
        <v/>
      </c>
      <c r="J4462" s="3" t="str">
        <f t="shared" si="139"/>
        <v/>
      </c>
    </row>
    <row r="4463" spans="1:10" x14ac:dyDescent="0.35">
      <c r="A4463" s="7" t="str">
        <f>IF('Payments Export'!A4467="","",'Payments Export'!A4467)</f>
        <v/>
      </c>
      <c r="B4463" s="7" t="str">
        <f>IF('Payments Export'!A4467="","",'Payments Export'!B4467)</f>
        <v/>
      </c>
      <c r="C4463" s="7" t="str">
        <f>IF(IFERROR(VALUE('Payments Export'!H4467),'Payments Export'!H4467)&lt;&gt;0,IFERROR(VALUE('Payments Export'!H4467),'Payments Export'!H4467),"")</f>
        <v/>
      </c>
      <c r="D4463" s="7" t="str">
        <f>IF('Payments Export'!I4467="","",'Payments Export'!I4467)</f>
        <v/>
      </c>
      <c r="E4463" s="7" t="str">
        <f t="shared" si="138"/>
        <v/>
      </c>
      <c r="F4463" s="7" t="str">
        <f>IF('Payments Export'!A4467="","",'Payments Export'!N4467)</f>
        <v/>
      </c>
      <c r="G4463" s="7" t="str">
        <f>IF('Payments Export'!A4467="","",'Payments Export'!O4467)</f>
        <v/>
      </c>
      <c r="H4463" s="7" t="str">
        <f>IF('Payments Export'!B4467="","",G4463-F4463)</f>
        <v/>
      </c>
      <c r="I4463" s="3" t="str">
        <f>IF(C4463&lt;&gt;"",_xlfn.XLOOKUP(IFERROR(VALUE(C4463),C4463),'Items database'!A:A,'Items database'!B:B),(_xlfn.XLOOKUP(LEFT(E4463,3),Services,Services,"")))</f>
        <v/>
      </c>
      <c r="J4463" s="3" t="str">
        <f t="shared" si="139"/>
        <v/>
      </c>
    </row>
    <row r="4464" spans="1:10" x14ac:dyDescent="0.35">
      <c r="A4464" s="7" t="str">
        <f>IF('Payments Export'!A4468="","",'Payments Export'!A4468)</f>
        <v/>
      </c>
      <c r="B4464" s="7" t="str">
        <f>IF('Payments Export'!A4468="","",'Payments Export'!B4468)</f>
        <v/>
      </c>
      <c r="C4464" s="7" t="str">
        <f>IF(IFERROR(VALUE('Payments Export'!H4468),'Payments Export'!H4468)&lt;&gt;0,IFERROR(VALUE('Payments Export'!H4468),'Payments Export'!H4468),"")</f>
        <v/>
      </c>
      <c r="D4464" s="7" t="str">
        <f>IF('Payments Export'!I4468="","",'Payments Export'!I4468)</f>
        <v/>
      </c>
      <c r="E4464" s="7" t="str">
        <f t="shared" si="138"/>
        <v/>
      </c>
      <c r="F4464" s="7" t="str">
        <f>IF('Payments Export'!A4468="","",'Payments Export'!N4468)</f>
        <v/>
      </c>
      <c r="G4464" s="7" t="str">
        <f>IF('Payments Export'!A4468="","",'Payments Export'!O4468)</f>
        <v/>
      </c>
      <c r="H4464" s="7" t="str">
        <f>IF('Payments Export'!B4468="","",G4464-F4464)</f>
        <v/>
      </c>
      <c r="I4464" s="3" t="str">
        <f>IF(C4464&lt;&gt;"",_xlfn.XLOOKUP(IFERROR(VALUE(C4464),C4464),'Items database'!A:A,'Items database'!B:B),(_xlfn.XLOOKUP(LEFT(E4464,3),Services,Services,"")))</f>
        <v/>
      </c>
      <c r="J4464" s="3" t="str">
        <f t="shared" si="139"/>
        <v/>
      </c>
    </row>
    <row r="4465" spans="1:10" x14ac:dyDescent="0.35">
      <c r="A4465" s="7" t="str">
        <f>IF('Payments Export'!A4469="","",'Payments Export'!A4469)</f>
        <v/>
      </c>
      <c r="B4465" s="7" t="str">
        <f>IF('Payments Export'!A4469="","",'Payments Export'!B4469)</f>
        <v/>
      </c>
      <c r="C4465" s="7" t="str">
        <f>IF(IFERROR(VALUE('Payments Export'!H4469),'Payments Export'!H4469)&lt;&gt;0,IFERROR(VALUE('Payments Export'!H4469),'Payments Export'!H4469),"")</f>
        <v/>
      </c>
      <c r="D4465" s="7" t="str">
        <f>IF('Payments Export'!I4469="","",'Payments Export'!I4469)</f>
        <v/>
      </c>
      <c r="E4465" s="7" t="str">
        <f t="shared" si="138"/>
        <v/>
      </c>
      <c r="F4465" s="7" t="str">
        <f>IF('Payments Export'!A4469="","",'Payments Export'!N4469)</f>
        <v/>
      </c>
      <c r="G4465" s="7" t="str">
        <f>IF('Payments Export'!A4469="","",'Payments Export'!O4469)</f>
        <v/>
      </c>
      <c r="H4465" s="7" t="str">
        <f>IF('Payments Export'!B4469="","",G4465-F4465)</f>
        <v/>
      </c>
      <c r="I4465" s="3" t="str">
        <f>IF(C4465&lt;&gt;"",_xlfn.XLOOKUP(IFERROR(VALUE(C4465),C4465),'Items database'!A:A,'Items database'!B:B),(_xlfn.XLOOKUP(LEFT(E4465,3),Services,Services,"")))</f>
        <v/>
      </c>
      <c r="J4465" s="3" t="str">
        <f t="shared" si="139"/>
        <v/>
      </c>
    </row>
    <row r="4466" spans="1:10" x14ac:dyDescent="0.35">
      <c r="A4466" s="7" t="str">
        <f>IF('Payments Export'!A4470="","",'Payments Export'!A4470)</f>
        <v/>
      </c>
      <c r="B4466" s="7" t="str">
        <f>IF('Payments Export'!A4470="","",'Payments Export'!B4470)</f>
        <v/>
      </c>
      <c r="C4466" s="7" t="str">
        <f>IF(IFERROR(VALUE('Payments Export'!H4470),'Payments Export'!H4470)&lt;&gt;0,IFERROR(VALUE('Payments Export'!H4470),'Payments Export'!H4470),"")</f>
        <v/>
      </c>
      <c r="D4466" s="7" t="str">
        <f>IF('Payments Export'!I4470="","",'Payments Export'!I4470)</f>
        <v/>
      </c>
      <c r="E4466" s="7" t="str">
        <f t="shared" si="138"/>
        <v/>
      </c>
      <c r="F4466" s="7" t="str">
        <f>IF('Payments Export'!A4470="","",'Payments Export'!N4470)</f>
        <v/>
      </c>
      <c r="G4466" s="7" t="str">
        <f>IF('Payments Export'!A4470="","",'Payments Export'!O4470)</f>
        <v/>
      </c>
      <c r="H4466" s="7" t="str">
        <f>IF('Payments Export'!B4470="","",G4466-F4466)</f>
        <v/>
      </c>
      <c r="I4466" s="3" t="str">
        <f>IF(C4466&lt;&gt;"",_xlfn.XLOOKUP(IFERROR(VALUE(C4466),C4466),'Items database'!A:A,'Items database'!B:B),(_xlfn.XLOOKUP(LEFT(E4466,3),Services,Services,"")))</f>
        <v/>
      </c>
      <c r="J4466" s="3" t="str">
        <f t="shared" si="139"/>
        <v/>
      </c>
    </row>
    <row r="4467" spans="1:10" x14ac:dyDescent="0.35">
      <c r="A4467" s="7" t="str">
        <f>IF('Payments Export'!A4471="","",'Payments Export'!A4471)</f>
        <v/>
      </c>
      <c r="B4467" s="7" t="str">
        <f>IF('Payments Export'!A4471="","",'Payments Export'!B4471)</f>
        <v/>
      </c>
      <c r="C4467" s="7" t="str">
        <f>IF(IFERROR(VALUE('Payments Export'!H4471),'Payments Export'!H4471)&lt;&gt;0,IFERROR(VALUE('Payments Export'!H4471),'Payments Export'!H4471),"")</f>
        <v/>
      </c>
      <c r="D4467" s="7" t="str">
        <f>IF('Payments Export'!I4471="","",'Payments Export'!I4471)</f>
        <v/>
      </c>
      <c r="E4467" s="7" t="str">
        <f t="shared" si="138"/>
        <v/>
      </c>
      <c r="F4467" s="7" t="str">
        <f>IF('Payments Export'!A4471="","",'Payments Export'!N4471)</f>
        <v/>
      </c>
      <c r="G4467" s="7" t="str">
        <f>IF('Payments Export'!A4471="","",'Payments Export'!O4471)</f>
        <v/>
      </c>
      <c r="H4467" s="7" t="str">
        <f>IF('Payments Export'!B4471="","",G4467-F4467)</f>
        <v/>
      </c>
      <c r="I4467" s="3" t="str">
        <f>IF(C4467&lt;&gt;"",_xlfn.XLOOKUP(IFERROR(VALUE(C4467),C4467),'Items database'!A:A,'Items database'!B:B),(_xlfn.XLOOKUP(LEFT(E4467,3),Services,Services,"")))</f>
        <v/>
      </c>
      <c r="J4467" s="3" t="str">
        <f t="shared" si="139"/>
        <v/>
      </c>
    </row>
    <row r="4468" spans="1:10" x14ac:dyDescent="0.35">
      <c r="A4468" s="7" t="str">
        <f>IF('Payments Export'!A4472="","",'Payments Export'!A4472)</f>
        <v/>
      </c>
      <c r="B4468" s="7" t="str">
        <f>IF('Payments Export'!A4472="","",'Payments Export'!B4472)</f>
        <v/>
      </c>
      <c r="C4468" s="7" t="str">
        <f>IF(IFERROR(VALUE('Payments Export'!H4472),'Payments Export'!H4472)&lt;&gt;0,IFERROR(VALUE('Payments Export'!H4472),'Payments Export'!H4472),"")</f>
        <v/>
      </c>
      <c r="D4468" s="7" t="str">
        <f>IF('Payments Export'!I4472="","",'Payments Export'!I4472)</f>
        <v/>
      </c>
      <c r="E4468" s="7" t="str">
        <f t="shared" si="138"/>
        <v/>
      </c>
      <c r="F4468" s="7" t="str">
        <f>IF('Payments Export'!A4472="","",'Payments Export'!N4472)</f>
        <v/>
      </c>
      <c r="G4468" s="7" t="str">
        <f>IF('Payments Export'!A4472="","",'Payments Export'!O4472)</f>
        <v/>
      </c>
      <c r="H4468" s="7" t="str">
        <f>IF('Payments Export'!B4472="","",G4468-F4468)</f>
        <v/>
      </c>
      <c r="I4468" s="3" t="str">
        <f>IF(C4468&lt;&gt;"",_xlfn.XLOOKUP(IFERROR(VALUE(C4468),C4468),'Items database'!A:A,'Items database'!B:B),(_xlfn.XLOOKUP(LEFT(E4468,3),Services,Services,"")))</f>
        <v/>
      </c>
      <c r="J4468" s="3" t="str">
        <f t="shared" si="139"/>
        <v/>
      </c>
    </row>
    <row r="4469" spans="1:10" x14ac:dyDescent="0.35">
      <c r="A4469" s="7" t="str">
        <f>IF('Payments Export'!A4473="","",'Payments Export'!A4473)</f>
        <v/>
      </c>
      <c r="B4469" s="7" t="str">
        <f>IF('Payments Export'!A4473="","",'Payments Export'!B4473)</f>
        <v/>
      </c>
      <c r="C4469" s="7" t="str">
        <f>IF(IFERROR(VALUE('Payments Export'!H4473),'Payments Export'!H4473)&lt;&gt;0,IFERROR(VALUE('Payments Export'!H4473),'Payments Export'!H4473),"")</f>
        <v/>
      </c>
      <c r="D4469" s="7" t="str">
        <f>IF('Payments Export'!I4473="","",'Payments Export'!I4473)</f>
        <v/>
      </c>
      <c r="E4469" s="7" t="str">
        <f t="shared" si="138"/>
        <v/>
      </c>
      <c r="F4469" s="7" t="str">
        <f>IF('Payments Export'!A4473="","",'Payments Export'!N4473)</f>
        <v/>
      </c>
      <c r="G4469" s="7" t="str">
        <f>IF('Payments Export'!A4473="","",'Payments Export'!O4473)</f>
        <v/>
      </c>
      <c r="H4469" s="7" t="str">
        <f>IF('Payments Export'!B4473="","",G4469-F4469)</f>
        <v/>
      </c>
      <c r="I4469" s="3" t="str">
        <f>IF(C4469&lt;&gt;"",_xlfn.XLOOKUP(IFERROR(VALUE(C4469),C4469),'Items database'!A:A,'Items database'!B:B),(_xlfn.XLOOKUP(LEFT(E4469,3),Services,Services,"")))</f>
        <v/>
      </c>
      <c r="J4469" s="3" t="str">
        <f t="shared" si="139"/>
        <v/>
      </c>
    </row>
    <row r="4470" spans="1:10" x14ac:dyDescent="0.35">
      <c r="A4470" s="7" t="str">
        <f>IF('Payments Export'!A4474="","",'Payments Export'!A4474)</f>
        <v/>
      </c>
      <c r="B4470" s="7" t="str">
        <f>IF('Payments Export'!A4474="","",'Payments Export'!B4474)</f>
        <v/>
      </c>
      <c r="C4470" s="7" t="str">
        <f>IF(IFERROR(VALUE('Payments Export'!H4474),'Payments Export'!H4474)&lt;&gt;0,IFERROR(VALUE('Payments Export'!H4474),'Payments Export'!H4474),"")</f>
        <v/>
      </c>
      <c r="D4470" s="7" t="str">
        <f>IF('Payments Export'!I4474="","",'Payments Export'!I4474)</f>
        <v/>
      </c>
      <c r="E4470" s="7" t="str">
        <f t="shared" si="138"/>
        <v/>
      </c>
      <c r="F4470" s="7" t="str">
        <f>IF('Payments Export'!A4474="","",'Payments Export'!N4474)</f>
        <v/>
      </c>
      <c r="G4470" s="7" t="str">
        <f>IF('Payments Export'!A4474="","",'Payments Export'!O4474)</f>
        <v/>
      </c>
      <c r="H4470" s="7" t="str">
        <f>IF('Payments Export'!B4474="","",G4470-F4470)</f>
        <v/>
      </c>
      <c r="I4470" s="3" t="str">
        <f>IF(C4470&lt;&gt;"",_xlfn.XLOOKUP(IFERROR(VALUE(C4470),C4470),'Items database'!A:A,'Items database'!B:B),(_xlfn.XLOOKUP(LEFT(E4470,3),Services,Services,"")))</f>
        <v/>
      </c>
      <c r="J4470" s="3" t="str">
        <f t="shared" si="139"/>
        <v/>
      </c>
    </row>
    <row r="4471" spans="1:10" x14ac:dyDescent="0.35">
      <c r="A4471" s="7" t="str">
        <f>IF('Payments Export'!A4475="","",'Payments Export'!A4475)</f>
        <v/>
      </c>
      <c r="B4471" s="7" t="str">
        <f>IF('Payments Export'!A4475="","",'Payments Export'!B4475)</f>
        <v/>
      </c>
      <c r="C4471" s="7" t="str">
        <f>IF(IFERROR(VALUE('Payments Export'!H4475),'Payments Export'!H4475)&lt;&gt;0,IFERROR(VALUE('Payments Export'!H4475),'Payments Export'!H4475),"")</f>
        <v/>
      </c>
      <c r="D4471" s="7" t="str">
        <f>IF('Payments Export'!I4475="","",'Payments Export'!I4475)</f>
        <v/>
      </c>
      <c r="E4471" s="7" t="str">
        <f t="shared" si="138"/>
        <v/>
      </c>
      <c r="F4471" s="7" t="str">
        <f>IF('Payments Export'!A4475="","",'Payments Export'!N4475)</f>
        <v/>
      </c>
      <c r="G4471" s="7" t="str">
        <f>IF('Payments Export'!A4475="","",'Payments Export'!O4475)</f>
        <v/>
      </c>
      <c r="H4471" s="7" t="str">
        <f>IF('Payments Export'!B4475="","",G4471-F4471)</f>
        <v/>
      </c>
      <c r="I4471" s="3" t="str">
        <f>IF(C4471&lt;&gt;"",_xlfn.XLOOKUP(IFERROR(VALUE(C4471),C4471),'Items database'!A:A,'Items database'!B:B),(_xlfn.XLOOKUP(LEFT(E4471,3),Services,Services,"")))</f>
        <v/>
      </c>
      <c r="J4471" s="3" t="str">
        <f t="shared" si="139"/>
        <v/>
      </c>
    </row>
    <row r="4472" spans="1:10" x14ac:dyDescent="0.35">
      <c r="A4472" s="7" t="str">
        <f>IF('Payments Export'!A4476="","",'Payments Export'!A4476)</f>
        <v/>
      </c>
      <c r="B4472" s="7" t="str">
        <f>IF('Payments Export'!A4476="","",'Payments Export'!B4476)</f>
        <v/>
      </c>
      <c r="C4472" s="7" t="str">
        <f>IF(IFERROR(VALUE('Payments Export'!H4476),'Payments Export'!H4476)&lt;&gt;0,IFERROR(VALUE('Payments Export'!H4476),'Payments Export'!H4476),"")</f>
        <v/>
      </c>
      <c r="D4472" s="7" t="str">
        <f>IF('Payments Export'!I4476="","",'Payments Export'!I4476)</f>
        <v/>
      </c>
      <c r="E4472" s="7" t="str">
        <f t="shared" si="138"/>
        <v/>
      </c>
      <c r="F4472" s="7" t="str">
        <f>IF('Payments Export'!A4476="","",'Payments Export'!N4476)</f>
        <v/>
      </c>
      <c r="G4472" s="7" t="str">
        <f>IF('Payments Export'!A4476="","",'Payments Export'!O4476)</f>
        <v/>
      </c>
      <c r="H4472" s="7" t="str">
        <f>IF('Payments Export'!B4476="","",G4472-F4472)</f>
        <v/>
      </c>
      <c r="I4472" s="3" t="str">
        <f>IF(C4472&lt;&gt;"",_xlfn.XLOOKUP(IFERROR(VALUE(C4472),C4472),'Items database'!A:A,'Items database'!B:B),(_xlfn.XLOOKUP(LEFT(E4472,3),Services,Services,"")))</f>
        <v/>
      </c>
      <c r="J4472" s="3" t="str">
        <f t="shared" si="139"/>
        <v/>
      </c>
    </row>
    <row r="4473" spans="1:10" x14ac:dyDescent="0.35">
      <c r="A4473" s="7" t="str">
        <f>IF('Payments Export'!A4477="","",'Payments Export'!A4477)</f>
        <v/>
      </c>
      <c r="B4473" s="7" t="str">
        <f>IF('Payments Export'!A4477="","",'Payments Export'!B4477)</f>
        <v/>
      </c>
      <c r="C4473" s="7" t="str">
        <f>IF(IFERROR(VALUE('Payments Export'!H4477),'Payments Export'!H4477)&lt;&gt;0,IFERROR(VALUE('Payments Export'!H4477),'Payments Export'!H4477),"")</f>
        <v/>
      </c>
      <c r="D4473" s="7" t="str">
        <f>IF('Payments Export'!I4477="","",'Payments Export'!I4477)</f>
        <v/>
      </c>
      <c r="E4473" s="7" t="str">
        <f t="shared" si="138"/>
        <v/>
      </c>
      <c r="F4473" s="7" t="str">
        <f>IF('Payments Export'!A4477="","",'Payments Export'!N4477)</f>
        <v/>
      </c>
      <c r="G4473" s="7" t="str">
        <f>IF('Payments Export'!A4477="","",'Payments Export'!O4477)</f>
        <v/>
      </c>
      <c r="H4473" s="7" t="str">
        <f>IF('Payments Export'!B4477="","",G4473-F4473)</f>
        <v/>
      </c>
      <c r="I4473" s="3" t="str">
        <f>IF(C4473&lt;&gt;"",_xlfn.XLOOKUP(IFERROR(VALUE(C4473),C4473),'Items database'!A:A,'Items database'!B:B),(_xlfn.XLOOKUP(LEFT(E4473,3),Services,Services,"")))</f>
        <v/>
      </c>
      <c r="J4473" s="3" t="str">
        <f t="shared" si="139"/>
        <v/>
      </c>
    </row>
    <row r="4474" spans="1:10" x14ac:dyDescent="0.35">
      <c r="A4474" s="7" t="str">
        <f>IF('Payments Export'!A4478="","",'Payments Export'!A4478)</f>
        <v/>
      </c>
      <c r="B4474" s="7" t="str">
        <f>IF('Payments Export'!A4478="","",'Payments Export'!B4478)</f>
        <v/>
      </c>
      <c r="C4474" s="7" t="str">
        <f>IF(IFERROR(VALUE('Payments Export'!H4478),'Payments Export'!H4478)&lt;&gt;0,IFERROR(VALUE('Payments Export'!H4478),'Payments Export'!H4478),"")</f>
        <v/>
      </c>
      <c r="D4474" s="7" t="str">
        <f>IF('Payments Export'!I4478="","",'Payments Export'!I4478)</f>
        <v/>
      </c>
      <c r="E4474" s="7" t="str">
        <f t="shared" si="138"/>
        <v/>
      </c>
      <c r="F4474" s="7" t="str">
        <f>IF('Payments Export'!A4478="","",'Payments Export'!N4478)</f>
        <v/>
      </c>
      <c r="G4474" s="7" t="str">
        <f>IF('Payments Export'!A4478="","",'Payments Export'!O4478)</f>
        <v/>
      </c>
      <c r="H4474" s="7" t="str">
        <f>IF('Payments Export'!B4478="","",G4474-F4474)</f>
        <v/>
      </c>
      <c r="I4474" s="3" t="str">
        <f>IF(C4474&lt;&gt;"",_xlfn.XLOOKUP(IFERROR(VALUE(C4474),C4474),'Items database'!A:A,'Items database'!B:B),(_xlfn.XLOOKUP(LEFT(E4474,3),Services,Services,"")))</f>
        <v/>
      </c>
      <c r="J4474" s="3" t="str">
        <f t="shared" si="139"/>
        <v/>
      </c>
    </row>
    <row r="4475" spans="1:10" x14ac:dyDescent="0.35">
      <c r="A4475" s="7" t="str">
        <f>IF('Payments Export'!A4479="","",'Payments Export'!A4479)</f>
        <v/>
      </c>
      <c r="B4475" s="7" t="str">
        <f>IF('Payments Export'!A4479="","",'Payments Export'!B4479)</f>
        <v/>
      </c>
      <c r="C4475" s="7" t="str">
        <f>IF(IFERROR(VALUE('Payments Export'!H4479),'Payments Export'!H4479)&lt;&gt;0,IFERROR(VALUE('Payments Export'!H4479),'Payments Export'!H4479),"")</f>
        <v/>
      </c>
      <c r="D4475" s="7" t="str">
        <f>IF('Payments Export'!I4479="","",'Payments Export'!I4479)</f>
        <v/>
      </c>
      <c r="E4475" s="7" t="str">
        <f t="shared" si="138"/>
        <v/>
      </c>
      <c r="F4475" s="7" t="str">
        <f>IF('Payments Export'!A4479="","",'Payments Export'!N4479)</f>
        <v/>
      </c>
      <c r="G4475" s="7" t="str">
        <f>IF('Payments Export'!A4479="","",'Payments Export'!O4479)</f>
        <v/>
      </c>
      <c r="H4475" s="7" t="str">
        <f>IF('Payments Export'!B4479="","",G4475-F4475)</f>
        <v/>
      </c>
      <c r="I4475" s="3" t="str">
        <f>IF(C4475&lt;&gt;"",_xlfn.XLOOKUP(IFERROR(VALUE(C4475),C4475),'Items database'!A:A,'Items database'!B:B),(_xlfn.XLOOKUP(LEFT(E4475,3),Services,Services,"")))</f>
        <v/>
      </c>
      <c r="J4475" s="3" t="str">
        <f t="shared" si="139"/>
        <v/>
      </c>
    </row>
    <row r="4476" spans="1:10" x14ac:dyDescent="0.35">
      <c r="A4476" s="7" t="str">
        <f>IF('Payments Export'!A4480="","",'Payments Export'!A4480)</f>
        <v/>
      </c>
      <c r="B4476" s="7" t="str">
        <f>IF('Payments Export'!A4480="","",'Payments Export'!B4480)</f>
        <v/>
      </c>
      <c r="C4476" s="7" t="str">
        <f>IF(IFERROR(VALUE('Payments Export'!H4480),'Payments Export'!H4480)&lt;&gt;0,IFERROR(VALUE('Payments Export'!H4480),'Payments Export'!H4480),"")</f>
        <v/>
      </c>
      <c r="D4476" s="7" t="str">
        <f>IF('Payments Export'!I4480="","",'Payments Export'!I4480)</f>
        <v/>
      </c>
      <c r="E4476" s="7" t="str">
        <f t="shared" si="138"/>
        <v/>
      </c>
      <c r="F4476" s="7" t="str">
        <f>IF('Payments Export'!A4480="","",'Payments Export'!N4480)</f>
        <v/>
      </c>
      <c r="G4476" s="7" t="str">
        <f>IF('Payments Export'!A4480="","",'Payments Export'!O4480)</f>
        <v/>
      </c>
      <c r="H4476" s="7" t="str">
        <f>IF('Payments Export'!B4480="","",G4476-F4476)</f>
        <v/>
      </c>
      <c r="I4476" s="3" t="str">
        <f>IF(C4476&lt;&gt;"",_xlfn.XLOOKUP(IFERROR(VALUE(C4476),C4476),'Items database'!A:A,'Items database'!B:B),(_xlfn.XLOOKUP(LEFT(E4476,3),Services,Services,"")))</f>
        <v/>
      </c>
      <c r="J4476" s="3" t="str">
        <f t="shared" si="139"/>
        <v/>
      </c>
    </row>
    <row r="4477" spans="1:10" x14ac:dyDescent="0.35">
      <c r="A4477" s="7" t="str">
        <f>IF('Payments Export'!A4481="","",'Payments Export'!A4481)</f>
        <v/>
      </c>
      <c r="B4477" s="7" t="str">
        <f>IF('Payments Export'!A4481="","",'Payments Export'!B4481)</f>
        <v/>
      </c>
      <c r="C4477" s="7" t="str">
        <f>IF(IFERROR(VALUE('Payments Export'!H4481),'Payments Export'!H4481)&lt;&gt;0,IFERROR(VALUE('Payments Export'!H4481),'Payments Export'!H4481),"")</f>
        <v/>
      </c>
      <c r="D4477" s="7" t="str">
        <f>IF('Payments Export'!I4481="","",'Payments Export'!I4481)</f>
        <v/>
      </c>
      <c r="E4477" s="7" t="str">
        <f t="shared" si="138"/>
        <v/>
      </c>
      <c r="F4477" s="7" t="str">
        <f>IF('Payments Export'!A4481="","",'Payments Export'!N4481)</f>
        <v/>
      </c>
      <c r="G4477" s="7" t="str">
        <f>IF('Payments Export'!A4481="","",'Payments Export'!O4481)</f>
        <v/>
      </c>
      <c r="H4477" s="7" t="str">
        <f>IF('Payments Export'!B4481="","",G4477-F4477)</f>
        <v/>
      </c>
      <c r="I4477" s="3" t="str">
        <f>IF(C4477&lt;&gt;"",_xlfn.XLOOKUP(IFERROR(VALUE(C4477),C4477),'Items database'!A:A,'Items database'!B:B),(_xlfn.XLOOKUP(LEFT(E4477,3),Services,Services,"")))</f>
        <v/>
      </c>
      <c r="J4477" s="3" t="str">
        <f t="shared" si="139"/>
        <v/>
      </c>
    </row>
    <row r="4478" spans="1:10" x14ac:dyDescent="0.35">
      <c r="A4478" s="7" t="str">
        <f>IF('Payments Export'!A4482="","",'Payments Export'!A4482)</f>
        <v/>
      </c>
      <c r="B4478" s="7" t="str">
        <f>IF('Payments Export'!A4482="","",'Payments Export'!B4482)</f>
        <v/>
      </c>
      <c r="C4478" s="7" t="str">
        <f>IF(IFERROR(VALUE('Payments Export'!H4482),'Payments Export'!H4482)&lt;&gt;0,IFERROR(VALUE('Payments Export'!H4482),'Payments Export'!H4482),"")</f>
        <v/>
      </c>
      <c r="D4478" s="7" t="str">
        <f>IF('Payments Export'!I4482="","",'Payments Export'!I4482)</f>
        <v/>
      </c>
      <c r="E4478" s="7" t="str">
        <f t="shared" si="138"/>
        <v/>
      </c>
      <c r="F4478" s="7" t="str">
        <f>IF('Payments Export'!A4482="","",'Payments Export'!N4482)</f>
        <v/>
      </c>
      <c r="G4478" s="7" t="str">
        <f>IF('Payments Export'!A4482="","",'Payments Export'!O4482)</f>
        <v/>
      </c>
      <c r="H4478" s="7" t="str">
        <f>IF('Payments Export'!B4482="","",G4478-F4478)</f>
        <v/>
      </c>
      <c r="I4478" s="3" t="str">
        <f>IF(C4478&lt;&gt;"",_xlfn.XLOOKUP(IFERROR(VALUE(C4478),C4478),'Items database'!A:A,'Items database'!B:B),(_xlfn.XLOOKUP(LEFT(E4478,3),Services,Services,"")))</f>
        <v/>
      </c>
      <c r="J4478" s="3" t="str">
        <f t="shared" si="139"/>
        <v/>
      </c>
    </row>
    <row r="4479" spans="1:10" x14ac:dyDescent="0.35">
      <c r="A4479" s="7" t="str">
        <f>IF('Payments Export'!A4483="","",'Payments Export'!A4483)</f>
        <v/>
      </c>
      <c r="B4479" s="7" t="str">
        <f>IF('Payments Export'!A4483="","",'Payments Export'!B4483)</f>
        <v/>
      </c>
      <c r="C4479" s="7" t="str">
        <f>IF(IFERROR(VALUE('Payments Export'!H4483),'Payments Export'!H4483)&lt;&gt;0,IFERROR(VALUE('Payments Export'!H4483),'Payments Export'!H4483),"")</f>
        <v/>
      </c>
      <c r="D4479" s="7" t="str">
        <f>IF('Payments Export'!I4483="","",'Payments Export'!I4483)</f>
        <v/>
      </c>
      <c r="E4479" s="7" t="str">
        <f t="shared" si="138"/>
        <v/>
      </c>
      <c r="F4479" s="7" t="str">
        <f>IF('Payments Export'!A4483="","",'Payments Export'!N4483)</f>
        <v/>
      </c>
      <c r="G4479" s="7" t="str">
        <f>IF('Payments Export'!A4483="","",'Payments Export'!O4483)</f>
        <v/>
      </c>
      <c r="H4479" s="7" t="str">
        <f>IF('Payments Export'!B4483="","",G4479-F4479)</f>
        <v/>
      </c>
      <c r="I4479" s="3" t="str">
        <f>IF(C4479&lt;&gt;"",_xlfn.XLOOKUP(IFERROR(VALUE(C4479),C4479),'Items database'!A:A,'Items database'!B:B),(_xlfn.XLOOKUP(LEFT(E4479,3),Services,Services,"")))</f>
        <v/>
      </c>
      <c r="J4479" s="3" t="str">
        <f t="shared" si="139"/>
        <v/>
      </c>
    </row>
    <row r="4480" spans="1:10" x14ac:dyDescent="0.35">
      <c r="A4480" s="7" t="str">
        <f>IF('Payments Export'!A4484="","",'Payments Export'!A4484)</f>
        <v/>
      </c>
      <c r="B4480" s="7" t="str">
        <f>IF('Payments Export'!A4484="","",'Payments Export'!B4484)</f>
        <v/>
      </c>
      <c r="C4480" s="7" t="str">
        <f>IF(IFERROR(VALUE('Payments Export'!H4484),'Payments Export'!H4484)&lt;&gt;0,IFERROR(VALUE('Payments Export'!H4484),'Payments Export'!H4484),"")</f>
        <v/>
      </c>
      <c r="D4480" s="7" t="str">
        <f>IF('Payments Export'!I4484="","",'Payments Export'!I4484)</f>
        <v/>
      </c>
      <c r="E4480" s="7" t="str">
        <f t="shared" si="138"/>
        <v/>
      </c>
      <c r="F4480" s="7" t="str">
        <f>IF('Payments Export'!A4484="","",'Payments Export'!N4484)</f>
        <v/>
      </c>
      <c r="G4480" s="7" t="str">
        <f>IF('Payments Export'!A4484="","",'Payments Export'!O4484)</f>
        <v/>
      </c>
      <c r="H4480" s="7" t="str">
        <f>IF('Payments Export'!B4484="","",G4480-F4480)</f>
        <v/>
      </c>
      <c r="I4480" s="3" t="str">
        <f>IF(C4480&lt;&gt;"",_xlfn.XLOOKUP(IFERROR(VALUE(C4480),C4480),'Items database'!A:A,'Items database'!B:B),(_xlfn.XLOOKUP(LEFT(E4480,3),Services,Services,"")))</f>
        <v/>
      </c>
      <c r="J4480" s="3" t="str">
        <f t="shared" si="139"/>
        <v/>
      </c>
    </row>
    <row r="4481" spans="1:10" x14ac:dyDescent="0.35">
      <c r="A4481" s="7" t="str">
        <f>IF('Payments Export'!A4485="","",'Payments Export'!A4485)</f>
        <v/>
      </c>
      <c r="B4481" s="7" t="str">
        <f>IF('Payments Export'!A4485="","",'Payments Export'!B4485)</f>
        <v/>
      </c>
      <c r="C4481" s="7" t="str">
        <f>IF(IFERROR(VALUE('Payments Export'!H4485),'Payments Export'!H4485)&lt;&gt;0,IFERROR(VALUE('Payments Export'!H4485),'Payments Export'!H4485),"")</f>
        <v/>
      </c>
      <c r="D4481" s="7" t="str">
        <f>IF('Payments Export'!I4485="","",'Payments Export'!I4485)</f>
        <v/>
      </c>
      <c r="E4481" s="7" t="str">
        <f t="shared" ref="E4481:E4544" si="140">LEFT(D4481,66)</f>
        <v/>
      </c>
      <c r="F4481" s="7" t="str">
        <f>IF('Payments Export'!A4485="","",'Payments Export'!N4485)</f>
        <v/>
      </c>
      <c r="G4481" s="7" t="str">
        <f>IF('Payments Export'!A4485="","",'Payments Export'!O4485)</f>
        <v/>
      </c>
      <c r="H4481" s="7" t="str">
        <f>IF('Payments Export'!B4485="","",G4481-F4481)</f>
        <v/>
      </c>
      <c r="I4481" s="3" t="str">
        <f>IF(C4481&lt;&gt;"",_xlfn.XLOOKUP(IFERROR(VALUE(C4481),C4481),'Items database'!A:A,'Items database'!B:B),(_xlfn.XLOOKUP(LEFT(E4481,3),Services,Services,"")))</f>
        <v/>
      </c>
      <c r="J4481" s="3" t="str">
        <f t="shared" ref="J4481:J4544" si="141">IF(ISNUMBER(F4481)=TRUE,IF(F4481=0,"","GST"),"")</f>
        <v/>
      </c>
    </row>
    <row r="4482" spans="1:10" x14ac:dyDescent="0.35">
      <c r="A4482" s="7" t="str">
        <f>IF('Payments Export'!A4486="","",'Payments Export'!A4486)</f>
        <v/>
      </c>
      <c r="B4482" s="7" t="str">
        <f>IF('Payments Export'!A4486="","",'Payments Export'!B4486)</f>
        <v/>
      </c>
      <c r="C4482" s="7" t="str">
        <f>IF(IFERROR(VALUE('Payments Export'!H4486),'Payments Export'!H4486)&lt;&gt;0,IFERROR(VALUE('Payments Export'!H4486),'Payments Export'!H4486),"")</f>
        <v/>
      </c>
      <c r="D4482" s="7" t="str">
        <f>IF('Payments Export'!I4486="","",'Payments Export'!I4486)</f>
        <v/>
      </c>
      <c r="E4482" s="7" t="str">
        <f t="shared" si="140"/>
        <v/>
      </c>
      <c r="F4482" s="7" t="str">
        <f>IF('Payments Export'!A4486="","",'Payments Export'!N4486)</f>
        <v/>
      </c>
      <c r="G4482" s="7" t="str">
        <f>IF('Payments Export'!A4486="","",'Payments Export'!O4486)</f>
        <v/>
      </c>
      <c r="H4482" s="7" t="str">
        <f>IF('Payments Export'!B4486="","",G4482-F4482)</f>
        <v/>
      </c>
      <c r="I4482" s="3" t="str">
        <f>IF(C4482&lt;&gt;"",_xlfn.XLOOKUP(IFERROR(VALUE(C4482),C4482),'Items database'!A:A,'Items database'!B:B),(_xlfn.XLOOKUP(LEFT(E4482,3),Services,Services,"")))</f>
        <v/>
      </c>
      <c r="J4482" s="3" t="str">
        <f t="shared" si="141"/>
        <v/>
      </c>
    </row>
    <row r="4483" spans="1:10" x14ac:dyDescent="0.35">
      <c r="A4483" s="7" t="str">
        <f>IF('Payments Export'!A4487="","",'Payments Export'!A4487)</f>
        <v/>
      </c>
      <c r="B4483" s="7" t="str">
        <f>IF('Payments Export'!A4487="","",'Payments Export'!B4487)</f>
        <v/>
      </c>
      <c r="C4483" s="7" t="str">
        <f>IF(IFERROR(VALUE('Payments Export'!H4487),'Payments Export'!H4487)&lt;&gt;0,IFERROR(VALUE('Payments Export'!H4487),'Payments Export'!H4487),"")</f>
        <v/>
      </c>
      <c r="D4483" s="7" t="str">
        <f>IF('Payments Export'!I4487="","",'Payments Export'!I4487)</f>
        <v/>
      </c>
      <c r="E4483" s="7" t="str">
        <f t="shared" si="140"/>
        <v/>
      </c>
      <c r="F4483" s="7" t="str">
        <f>IF('Payments Export'!A4487="","",'Payments Export'!N4487)</f>
        <v/>
      </c>
      <c r="G4483" s="7" t="str">
        <f>IF('Payments Export'!A4487="","",'Payments Export'!O4487)</f>
        <v/>
      </c>
      <c r="H4483" s="7" t="str">
        <f>IF('Payments Export'!B4487="","",G4483-F4483)</f>
        <v/>
      </c>
      <c r="I4483" s="3" t="str">
        <f>IF(C4483&lt;&gt;"",_xlfn.XLOOKUP(IFERROR(VALUE(C4483),C4483),'Items database'!A:A,'Items database'!B:B),(_xlfn.XLOOKUP(LEFT(E4483,3),Services,Services,"")))</f>
        <v/>
      </c>
      <c r="J4483" s="3" t="str">
        <f t="shared" si="141"/>
        <v/>
      </c>
    </row>
    <row r="4484" spans="1:10" x14ac:dyDescent="0.35">
      <c r="A4484" s="7" t="str">
        <f>IF('Payments Export'!A4488="","",'Payments Export'!A4488)</f>
        <v/>
      </c>
      <c r="B4484" s="7" t="str">
        <f>IF('Payments Export'!A4488="","",'Payments Export'!B4488)</f>
        <v/>
      </c>
      <c r="C4484" s="7" t="str">
        <f>IF(IFERROR(VALUE('Payments Export'!H4488),'Payments Export'!H4488)&lt;&gt;0,IFERROR(VALUE('Payments Export'!H4488),'Payments Export'!H4488),"")</f>
        <v/>
      </c>
      <c r="D4484" s="7" t="str">
        <f>IF('Payments Export'!I4488="","",'Payments Export'!I4488)</f>
        <v/>
      </c>
      <c r="E4484" s="7" t="str">
        <f t="shared" si="140"/>
        <v/>
      </c>
      <c r="F4484" s="7" t="str">
        <f>IF('Payments Export'!A4488="","",'Payments Export'!N4488)</f>
        <v/>
      </c>
      <c r="G4484" s="7" t="str">
        <f>IF('Payments Export'!A4488="","",'Payments Export'!O4488)</f>
        <v/>
      </c>
      <c r="H4484" s="7" t="str">
        <f>IF('Payments Export'!B4488="","",G4484-F4484)</f>
        <v/>
      </c>
      <c r="I4484" s="3" t="str">
        <f>IF(C4484&lt;&gt;"",_xlfn.XLOOKUP(IFERROR(VALUE(C4484),C4484),'Items database'!A:A,'Items database'!B:B),(_xlfn.XLOOKUP(LEFT(E4484,3),Services,Services,"")))</f>
        <v/>
      </c>
      <c r="J4484" s="3" t="str">
        <f t="shared" si="141"/>
        <v/>
      </c>
    </row>
    <row r="4485" spans="1:10" x14ac:dyDescent="0.35">
      <c r="A4485" s="7" t="str">
        <f>IF('Payments Export'!A4489="","",'Payments Export'!A4489)</f>
        <v/>
      </c>
      <c r="B4485" s="7" t="str">
        <f>IF('Payments Export'!A4489="","",'Payments Export'!B4489)</f>
        <v/>
      </c>
      <c r="C4485" s="7" t="str">
        <f>IF(IFERROR(VALUE('Payments Export'!H4489),'Payments Export'!H4489)&lt;&gt;0,IFERROR(VALUE('Payments Export'!H4489),'Payments Export'!H4489),"")</f>
        <v/>
      </c>
      <c r="D4485" s="7" t="str">
        <f>IF('Payments Export'!I4489="","",'Payments Export'!I4489)</f>
        <v/>
      </c>
      <c r="E4485" s="7" t="str">
        <f t="shared" si="140"/>
        <v/>
      </c>
      <c r="F4485" s="7" t="str">
        <f>IF('Payments Export'!A4489="","",'Payments Export'!N4489)</f>
        <v/>
      </c>
      <c r="G4485" s="7" t="str">
        <f>IF('Payments Export'!A4489="","",'Payments Export'!O4489)</f>
        <v/>
      </c>
      <c r="H4485" s="7" t="str">
        <f>IF('Payments Export'!B4489="","",G4485-F4485)</f>
        <v/>
      </c>
      <c r="I4485" s="3" t="str">
        <f>IF(C4485&lt;&gt;"",_xlfn.XLOOKUP(IFERROR(VALUE(C4485),C4485),'Items database'!A:A,'Items database'!B:B),(_xlfn.XLOOKUP(LEFT(E4485,3),Services,Services,"")))</f>
        <v/>
      </c>
      <c r="J4485" s="3" t="str">
        <f t="shared" si="141"/>
        <v/>
      </c>
    </row>
    <row r="4486" spans="1:10" x14ac:dyDescent="0.35">
      <c r="A4486" s="7" t="str">
        <f>IF('Payments Export'!A4490="","",'Payments Export'!A4490)</f>
        <v/>
      </c>
      <c r="B4486" s="7" t="str">
        <f>IF('Payments Export'!A4490="","",'Payments Export'!B4490)</f>
        <v/>
      </c>
      <c r="C4486" s="7" t="str">
        <f>IF(IFERROR(VALUE('Payments Export'!H4490),'Payments Export'!H4490)&lt;&gt;0,IFERROR(VALUE('Payments Export'!H4490),'Payments Export'!H4490),"")</f>
        <v/>
      </c>
      <c r="D4486" s="7" t="str">
        <f>IF('Payments Export'!I4490="","",'Payments Export'!I4490)</f>
        <v/>
      </c>
      <c r="E4486" s="7" t="str">
        <f t="shared" si="140"/>
        <v/>
      </c>
      <c r="F4486" s="7" t="str">
        <f>IF('Payments Export'!A4490="","",'Payments Export'!N4490)</f>
        <v/>
      </c>
      <c r="G4486" s="7" t="str">
        <f>IF('Payments Export'!A4490="","",'Payments Export'!O4490)</f>
        <v/>
      </c>
      <c r="H4486" s="7" t="str">
        <f>IF('Payments Export'!B4490="","",G4486-F4486)</f>
        <v/>
      </c>
      <c r="I4486" s="3" t="str">
        <f>IF(C4486&lt;&gt;"",_xlfn.XLOOKUP(IFERROR(VALUE(C4486),C4486),'Items database'!A:A,'Items database'!B:B),(_xlfn.XLOOKUP(LEFT(E4486,3),Services,Services,"")))</f>
        <v/>
      </c>
      <c r="J4486" s="3" t="str">
        <f t="shared" si="141"/>
        <v/>
      </c>
    </row>
    <row r="4487" spans="1:10" x14ac:dyDescent="0.35">
      <c r="A4487" s="7" t="str">
        <f>IF('Payments Export'!A4491="","",'Payments Export'!A4491)</f>
        <v/>
      </c>
      <c r="B4487" s="7" t="str">
        <f>IF('Payments Export'!A4491="","",'Payments Export'!B4491)</f>
        <v/>
      </c>
      <c r="C4487" s="7" t="str">
        <f>IF(IFERROR(VALUE('Payments Export'!H4491),'Payments Export'!H4491)&lt;&gt;0,IFERROR(VALUE('Payments Export'!H4491),'Payments Export'!H4491),"")</f>
        <v/>
      </c>
      <c r="D4487" s="7" t="str">
        <f>IF('Payments Export'!I4491="","",'Payments Export'!I4491)</f>
        <v/>
      </c>
      <c r="E4487" s="7" t="str">
        <f t="shared" si="140"/>
        <v/>
      </c>
      <c r="F4487" s="7" t="str">
        <f>IF('Payments Export'!A4491="","",'Payments Export'!N4491)</f>
        <v/>
      </c>
      <c r="G4487" s="7" t="str">
        <f>IF('Payments Export'!A4491="","",'Payments Export'!O4491)</f>
        <v/>
      </c>
      <c r="H4487" s="7" t="str">
        <f>IF('Payments Export'!B4491="","",G4487-F4487)</f>
        <v/>
      </c>
      <c r="I4487" s="3" t="str">
        <f>IF(C4487&lt;&gt;"",_xlfn.XLOOKUP(IFERROR(VALUE(C4487),C4487),'Items database'!A:A,'Items database'!B:B),(_xlfn.XLOOKUP(LEFT(E4487,3),Services,Services,"")))</f>
        <v/>
      </c>
      <c r="J4487" s="3" t="str">
        <f t="shared" si="141"/>
        <v/>
      </c>
    </row>
    <row r="4488" spans="1:10" x14ac:dyDescent="0.35">
      <c r="A4488" s="7" t="str">
        <f>IF('Payments Export'!A4492="","",'Payments Export'!A4492)</f>
        <v/>
      </c>
      <c r="B4488" s="7" t="str">
        <f>IF('Payments Export'!A4492="","",'Payments Export'!B4492)</f>
        <v/>
      </c>
      <c r="C4488" s="7" t="str">
        <f>IF(IFERROR(VALUE('Payments Export'!H4492),'Payments Export'!H4492)&lt;&gt;0,IFERROR(VALUE('Payments Export'!H4492),'Payments Export'!H4492),"")</f>
        <v/>
      </c>
      <c r="D4488" s="7" t="str">
        <f>IF('Payments Export'!I4492="","",'Payments Export'!I4492)</f>
        <v/>
      </c>
      <c r="E4488" s="7" t="str">
        <f t="shared" si="140"/>
        <v/>
      </c>
      <c r="F4488" s="7" t="str">
        <f>IF('Payments Export'!A4492="","",'Payments Export'!N4492)</f>
        <v/>
      </c>
      <c r="G4488" s="7" t="str">
        <f>IF('Payments Export'!A4492="","",'Payments Export'!O4492)</f>
        <v/>
      </c>
      <c r="H4488" s="7" t="str">
        <f>IF('Payments Export'!B4492="","",G4488-F4488)</f>
        <v/>
      </c>
      <c r="I4488" s="3" t="str">
        <f>IF(C4488&lt;&gt;"",_xlfn.XLOOKUP(IFERROR(VALUE(C4488),C4488),'Items database'!A:A,'Items database'!B:B),(_xlfn.XLOOKUP(LEFT(E4488,3),Services,Services,"")))</f>
        <v/>
      </c>
      <c r="J4488" s="3" t="str">
        <f t="shared" si="141"/>
        <v/>
      </c>
    </row>
    <row r="4489" spans="1:10" x14ac:dyDescent="0.35">
      <c r="A4489" s="7" t="str">
        <f>IF('Payments Export'!A4493="","",'Payments Export'!A4493)</f>
        <v/>
      </c>
      <c r="B4489" s="7" t="str">
        <f>IF('Payments Export'!A4493="","",'Payments Export'!B4493)</f>
        <v/>
      </c>
      <c r="C4489" s="7" t="str">
        <f>IF(IFERROR(VALUE('Payments Export'!H4493),'Payments Export'!H4493)&lt;&gt;0,IFERROR(VALUE('Payments Export'!H4493),'Payments Export'!H4493),"")</f>
        <v/>
      </c>
      <c r="D4489" s="7" t="str">
        <f>IF('Payments Export'!I4493="","",'Payments Export'!I4493)</f>
        <v/>
      </c>
      <c r="E4489" s="7" t="str">
        <f t="shared" si="140"/>
        <v/>
      </c>
      <c r="F4489" s="7" t="str">
        <f>IF('Payments Export'!A4493="","",'Payments Export'!N4493)</f>
        <v/>
      </c>
      <c r="G4489" s="7" t="str">
        <f>IF('Payments Export'!A4493="","",'Payments Export'!O4493)</f>
        <v/>
      </c>
      <c r="H4489" s="7" t="str">
        <f>IF('Payments Export'!B4493="","",G4489-F4489)</f>
        <v/>
      </c>
      <c r="I4489" s="3" t="str">
        <f>IF(C4489&lt;&gt;"",_xlfn.XLOOKUP(IFERROR(VALUE(C4489),C4489),'Items database'!A:A,'Items database'!B:B),(_xlfn.XLOOKUP(LEFT(E4489,3),Services,Services,"")))</f>
        <v/>
      </c>
      <c r="J4489" s="3" t="str">
        <f t="shared" si="141"/>
        <v/>
      </c>
    </row>
    <row r="4490" spans="1:10" x14ac:dyDescent="0.35">
      <c r="A4490" s="7" t="str">
        <f>IF('Payments Export'!A4494="","",'Payments Export'!A4494)</f>
        <v/>
      </c>
      <c r="B4490" s="7" t="str">
        <f>IF('Payments Export'!A4494="","",'Payments Export'!B4494)</f>
        <v/>
      </c>
      <c r="C4490" s="7" t="str">
        <f>IF(IFERROR(VALUE('Payments Export'!H4494),'Payments Export'!H4494)&lt;&gt;0,IFERROR(VALUE('Payments Export'!H4494),'Payments Export'!H4494),"")</f>
        <v/>
      </c>
      <c r="D4490" s="7" t="str">
        <f>IF('Payments Export'!I4494="","",'Payments Export'!I4494)</f>
        <v/>
      </c>
      <c r="E4490" s="7" t="str">
        <f t="shared" si="140"/>
        <v/>
      </c>
      <c r="F4490" s="7" t="str">
        <f>IF('Payments Export'!A4494="","",'Payments Export'!N4494)</f>
        <v/>
      </c>
      <c r="G4490" s="7" t="str">
        <f>IF('Payments Export'!A4494="","",'Payments Export'!O4494)</f>
        <v/>
      </c>
      <c r="H4490" s="7" t="str">
        <f>IF('Payments Export'!B4494="","",G4490-F4490)</f>
        <v/>
      </c>
      <c r="I4490" s="3" t="str">
        <f>IF(C4490&lt;&gt;"",_xlfn.XLOOKUP(IFERROR(VALUE(C4490),C4490),'Items database'!A:A,'Items database'!B:B),(_xlfn.XLOOKUP(LEFT(E4490,3),Services,Services,"")))</f>
        <v/>
      </c>
      <c r="J4490" s="3" t="str">
        <f t="shared" si="141"/>
        <v/>
      </c>
    </row>
    <row r="4491" spans="1:10" x14ac:dyDescent="0.35">
      <c r="A4491" s="7" t="str">
        <f>IF('Payments Export'!A4495="","",'Payments Export'!A4495)</f>
        <v/>
      </c>
      <c r="B4491" s="7" t="str">
        <f>IF('Payments Export'!A4495="","",'Payments Export'!B4495)</f>
        <v/>
      </c>
      <c r="C4491" s="7" t="str">
        <f>IF(IFERROR(VALUE('Payments Export'!H4495),'Payments Export'!H4495)&lt;&gt;0,IFERROR(VALUE('Payments Export'!H4495),'Payments Export'!H4495),"")</f>
        <v/>
      </c>
      <c r="D4491" s="7" t="str">
        <f>IF('Payments Export'!I4495="","",'Payments Export'!I4495)</f>
        <v/>
      </c>
      <c r="E4491" s="7" t="str">
        <f t="shared" si="140"/>
        <v/>
      </c>
      <c r="F4491" s="7" t="str">
        <f>IF('Payments Export'!A4495="","",'Payments Export'!N4495)</f>
        <v/>
      </c>
      <c r="G4491" s="7" t="str">
        <f>IF('Payments Export'!A4495="","",'Payments Export'!O4495)</f>
        <v/>
      </c>
      <c r="H4491" s="7" t="str">
        <f>IF('Payments Export'!B4495="","",G4491-F4491)</f>
        <v/>
      </c>
      <c r="I4491" s="3" t="str">
        <f>IF(C4491&lt;&gt;"",_xlfn.XLOOKUP(IFERROR(VALUE(C4491),C4491),'Items database'!A:A,'Items database'!B:B),(_xlfn.XLOOKUP(LEFT(E4491,3),Services,Services,"")))</f>
        <v/>
      </c>
      <c r="J4491" s="3" t="str">
        <f t="shared" si="141"/>
        <v/>
      </c>
    </row>
    <row r="4492" spans="1:10" x14ac:dyDescent="0.35">
      <c r="A4492" s="7" t="str">
        <f>IF('Payments Export'!A4496="","",'Payments Export'!A4496)</f>
        <v/>
      </c>
      <c r="B4492" s="7" t="str">
        <f>IF('Payments Export'!A4496="","",'Payments Export'!B4496)</f>
        <v/>
      </c>
      <c r="C4492" s="7" t="str">
        <f>IF(IFERROR(VALUE('Payments Export'!H4496),'Payments Export'!H4496)&lt;&gt;0,IFERROR(VALUE('Payments Export'!H4496),'Payments Export'!H4496),"")</f>
        <v/>
      </c>
      <c r="D4492" s="7" t="str">
        <f>IF('Payments Export'!I4496="","",'Payments Export'!I4496)</f>
        <v/>
      </c>
      <c r="E4492" s="7" t="str">
        <f t="shared" si="140"/>
        <v/>
      </c>
      <c r="F4492" s="7" t="str">
        <f>IF('Payments Export'!A4496="","",'Payments Export'!N4496)</f>
        <v/>
      </c>
      <c r="G4492" s="7" t="str">
        <f>IF('Payments Export'!A4496="","",'Payments Export'!O4496)</f>
        <v/>
      </c>
      <c r="H4492" s="7" t="str">
        <f>IF('Payments Export'!B4496="","",G4492-F4492)</f>
        <v/>
      </c>
      <c r="I4492" s="3" t="str">
        <f>IF(C4492&lt;&gt;"",_xlfn.XLOOKUP(IFERROR(VALUE(C4492),C4492),'Items database'!A:A,'Items database'!B:B),(_xlfn.XLOOKUP(LEFT(E4492,3),Services,Services,"")))</f>
        <v/>
      </c>
      <c r="J4492" s="3" t="str">
        <f t="shared" si="141"/>
        <v/>
      </c>
    </row>
    <row r="4493" spans="1:10" x14ac:dyDescent="0.35">
      <c r="A4493" s="7" t="str">
        <f>IF('Payments Export'!A4497="","",'Payments Export'!A4497)</f>
        <v/>
      </c>
      <c r="B4493" s="7" t="str">
        <f>IF('Payments Export'!A4497="","",'Payments Export'!B4497)</f>
        <v/>
      </c>
      <c r="C4493" s="7" t="str">
        <f>IF(IFERROR(VALUE('Payments Export'!H4497),'Payments Export'!H4497)&lt;&gt;0,IFERROR(VALUE('Payments Export'!H4497),'Payments Export'!H4497),"")</f>
        <v/>
      </c>
      <c r="D4493" s="7" t="str">
        <f>IF('Payments Export'!I4497="","",'Payments Export'!I4497)</f>
        <v/>
      </c>
      <c r="E4493" s="7" t="str">
        <f t="shared" si="140"/>
        <v/>
      </c>
      <c r="F4493" s="7" t="str">
        <f>IF('Payments Export'!A4497="","",'Payments Export'!N4497)</f>
        <v/>
      </c>
      <c r="G4493" s="7" t="str">
        <f>IF('Payments Export'!A4497="","",'Payments Export'!O4497)</f>
        <v/>
      </c>
      <c r="H4493" s="7" t="str">
        <f>IF('Payments Export'!B4497="","",G4493-F4493)</f>
        <v/>
      </c>
      <c r="I4493" s="3" t="str">
        <f>IF(C4493&lt;&gt;"",_xlfn.XLOOKUP(IFERROR(VALUE(C4493),C4493),'Items database'!A:A,'Items database'!B:B),(_xlfn.XLOOKUP(LEFT(E4493,3),Services,Services,"")))</f>
        <v/>
      </c>
      <c r="J4493" s="3" t="str">
        <f t="shared" si="141"/>
        <v/>
      </c>
    </row>
    <row r="4494" spans="1:10" x14ac:dyDescent="0.35">
      <c r="A4494" s="7" t="str">
        <f>IF('Payments Export'!A4498="","",'Payments Export'!A4498)</f>
        <v/>
      </c>
      <c r="B4494" s="7" t="str">
        <f>IF('Payments Export'!A4498="","",'Payments Export'!B4498)</f>
        <v/>
      </c>
      <c r="C4494" s="7" t="str">
        <f>IF(IFERROR(VALUE('Payments Export'!H4498),'Payments Export'!H4498)&lt;&gt;0,IFERROR(VALUE('Payments Export'!H4498),'Payments Export'!H4498),"")</f>
        <v/>
      </c>
      <c r="D4494" s="7" t="str">
        <f>IF('Payments Export'!I4498="","",'Payments Export'!I4498)</f>
        <v/>
      </c>
      <c r="E4494" s="7" t="str">
        <f t="shared" si="140"/>
        <v/>
      </c>
      <c r="F4494" s="7" t="str">
        <f>IF('Payments Export'!A4498="","",'Payments Export'!N4498)</f>
        <v/>
      </c>
      <c r="G4494" s="7" t="str">
        <f>IF('Payments Export'!A4498="","",'Payments Export'!O4498)</f>
        <v/>
      </c>
      <c r="H4494" s="7" t="str">
        <f>IF('Payments Export'!B4498="","",G4494-F4494)</f>
        <v/>
      </c>
      <c r="I4494" s="3" t="str">
        <f>IF(C4494&lt;&gt;"",_xlfn.XLOOKUP(IFERROR(VALUE(C4494),C4494),'Items database'!A:A,'Items database'!B:B),(_xlfn.XLOOKUP(LEFT(E4494,3),Services,Services,"")))</f>
        <v/>
      </c>
      <c r="J4494" s="3" t="str">
        <f t="shared" si="141"/>
        <v/>
      </c>
    </row>
    <row r="4495" spans="1:10" x14ac:dyDescent="0.35">
      <c r="A4495" s="7" t="str">
        <f>IF('Payments Export'!A4499="","",'Payments Export'!A4499)</f>
        <v/>
      </c>
      <c r="B4495" s="7" t="str">
        <f>IF('Payments Export'!A4499="","",'Payments Export'!B4499)</f>
        <v/>
      </c>
      <c r="C4495" s="7" t="str">
        <f>IF(IFERROR(VALUE('Payments Export'!H4499),'Payments Export'!H4499)&lt;&gt;0,IFERROR(VALUE('Payments Export'!H4499),'Payments Export'!H4499),"")</f>
        <v/>
      </c>
      <c r="D4495" s="7" t="str">
        <f>IF('Payments Export'!I4499="","",'Payments Export'!I4499)</f>
        <v/>
      </c>
      <c r="E4495" s="7" t="str">
        <f t="shared" si="140"/>
        <v/>
      </c>
      <c r="F4495" s="7" t="str">
        <f>IF('Payments Export'!A4499="","",'Payments Export'!N4499)</f>
        <v/>
      </c>
      <c r="G4495" s="7" t="str">
        <f>IF('Payments Export'!A4499="","",'Payments Export'!O4499)</f>
        <v/>
      </c>
      <c r="H4495" s="7" t="str">
        <f>IF('Payments Export'!B4499="","",G4495-F4495)</f>
        <v/>
      </c>
      <c r="I4495" s="3" t="str">
        <f>IF(C4495&lt;&gt;"",_xlfn.XLOOKUP(IFERROR(VALUE(C4495),C4495),'Items database'!A:A,'Items database'!B:B),(_xlfn.XLOOKUP(LEFT(E4495,3),Services,Services,"")))</f>
        <v/>
      </c>
      <c r="J4495" s="3" t="str">
        <f t="shared" si="141"/>
        <v/>
      </c>
    </row>
    <row r="4496" spans="1:10" x14ac:dyDescent="0.35">
      <c r="A4496" s="7" t="str">
        <f>IF('Payments Export'!A4500="","",'Payments Export'!A4500)</f>
        <v/>
      </c>
      <c r="B4496" s="7" t="str">
        <f>IF('Payments Export'!A4500="","",'Payments Export'!B4500)</f>
        <v/>
      </c>
      <c r="C4496" s="7" t="str">
        <f>IF(IFERROR(VALUE('Payments Export'!H4500),'Payments Export'!H4500)&lt;&gt;0,IFERROR(VALUE('Payments Export'!H4500),'Payments Export'!H4500),"")</f>
        <v/>
      </c>
      <c r="D4496" s="7" t="str">
        <f>IF('Payments Export'!I4500="","",'Payments Export'!I4500)</f>
        <v/>
      </c>
      <c r="E4496" s="7" t="str">
        <f t="shared" si="140"/>
        <v/>
      </c>
      <c r="F4496" s="7" t="str">
        <f>IF('Payments Export'!A4500="","",'Payments Export'!N4500)</f>
        <v/>
      </c>
      <c r="G4496" s="7" t="str">
        <f>IF('Payments Export'!A4500="","",'Payments Export'!O4500)</f>
        <v/>
      </c>
      <c r="H4496" s="7" t="str">
        <f>IF('Payments Export'!B4500="","",G4496-F4496)</f>
        <v/>
      </c>
      <c r="I4496" s="3" t="str">
        <f>IF(C4496&lt;&gt;"",_xlfn.XLOOKUP(IFERROR(VALUE(C4496),C4496),'Items database'!A:A,'Items database'!B:B),(_xlfn.XLOOKUP(LEFT(E4496,3),Services,Services,"")))</f>
        <v/>
      </c>
      <c r="J4496" s="3" t="str">
        <f t="shared" si="141"/>
        <v/>
      </c>
    </row>
    <row r="4497" spans="1:10" x14ac:dyDescent="0.35">
      <c r="A4497" s="7" t="str">
        <f>IF('Payments Export'!A4501="","",'Payments Export'!A4501)</f>
        <v/>
      </c>
      <c r="B4497" s="7" t="str">
        <f>IF('Payments Export'!A4501="","",'Payments Export'!B4501)</f>
        <v/>
      </c>
      <c r="C4497" s="7" t="str">
        <f>IF(IFERROR(VALUE('Payments Export'!H4501),'Payments Export'!H4501)&lt;&gt;0,IFERROR(VALUE('Payments Export'!H4501),'Payments Export'!H4501),"")</f>
        <v/>
      </c>
      <c r="D4497" s="7" t="str">
        <f>IF('Payments Export'!I4501="","",'Payments Export'!I4501)</f>
        <v/>
      </c>
      <c r="E4497" s="7" t="str">
        <f t="shared" si="140"/>
        <v/>
      </c>
      <c r="F4497" s="7" t="str">
        <f>IF('Payments Export'!A4501="","",'Payments Export'!N4501)</f>
        <v/>
      </c>
      <c r="G4497" s="7" t="str">
        <f>IF('Payments Export'!A4501="","",'Payments Export'!O4501)</f>
        <v/>
      </c>
      <c r="H4497" s="7" t="str">
        <f>IF('Payments Export'!B4501="","",G4497-F4497)</f>
        <v/>
      </c>
      <c r="I4497" s="3" t="str">
        <f>IF(C4497&lt;&gt;"",_xlfn.XLOOKUP(IFERROR(VALUE(C4497),C4497),'Items database'!A:A,'Items database'!B:B),(_xlfn.XLOOKUP(LEFT(E4497,3),Services,Services,"")))</f>
        <v/>
      </c>
      <c r="J4497" s="3" t="str">
        <f t="shared" si="141"/>
        <v/>
      </c>
    </row>
    <row r="4498" spans="1:10" x14ac:dyDescent="0.35">
      <c r="A4498" s="7" t="str">
        <f>IF('Payments Export'!A4502="","",'Payments Export'!A4502)</f>
        <v/>
      </c>
      <c r="B4498" s="7" t="str">
        <f>IF('Payments Export'!A4502="","",'Payments Export'!B4502)</f>
        <v/>
      </c>
      <c r="C4498" s="7" t="str">
        <f>IF(IFERROR(VALUE('Payments Export'!H4502),'Payments Export'!H4502)&lt;&gt;0,IFERROR(VALUE('Payments Export'!H4502),'Payments Export'!H4502),"")</f>
        <v/>
      </c>
      <c r="D4498" s="7" t="str">
        <f>IF('Payments Export'!I4502="","",'Payments Export'!I4502)</f>
        <v/>
      </c>
      <c r="E4498" s="7" t="str">
        <f t="shared" si="140"/>
        <v/>
      </c>
      <c r="F4498" s="7" t="str">
        <f>IF('Payments Export'!A4502="","",'Payments Export'!N4502)</f>
        <v/>
      </c>
      <c r="G4498" s="7" t="str">
        <f>IF('Payments Export'!A4502="","",'Payments Export'!O4502)</f>
        <v/>
      </c>
      <c r="H4498" s="7" t="str">
        <f>IF('Payments Export'!B4502="","",G4498-F4498)</f>
        <v/>
      </c>
      <c r="I4498" s="3" t="str">
        <f>IF(C4498&lt;&gt;"",_xlfn.XLOOKUP(IFERROR(VALUE(C4498),C4498),'Items database'!A:A,'Items database'!B:B),(_xlfn.XLOOKUP(LEFT(E4498,3),Services,Services,"")))</f>
        <v/>
      </c>
      <c r="J4498" s="3" t="str">
        <f t="shared" si="141"/>
        <v/>
      </c>
    </row>
    <row r="4499" spans="1:10" x14ac:dyDescent="0.35">
      <c r="A4499" s="7" t="str">
        <f>IF('Payments Export'!A4503="","",'Payments Export'!A4503)</f>
        <v/>
      </c>
      <c r="B4499" s="7" t="str">
        <f>IF('Payments Export'!A4503="","",'Payments Export'!B4503)</f>
        <v/>
      </c>
      <c r="C4499" s="7" t="str">
        <f>IF(IFERROR(VALUE('Payments Export'!H4503),'Payments Export'!H4503)&lt;&gt;0,IFERROR(VALUE('Payments Export'!H4503),'Payments Export'!H4503),"")</f>
        <v/>
      </c>
      <c r="D4499" s="7" t="str">
        <f>IF('Payments Export'!I4503="","",'Payments Export'!I4503)</f>
        <v/>
      </c>
      <c r="E4499" s="7" t="str">
        <f t="shared" si="140"/>
        <v/>
      </c>
      <c r="F4499" s="7" t="str">
        <f>IF('Payments Export'!A4503="","",'Payments Export'!N4503)</f>
        <v/>
      </c>
      <c r="G4499" s="7" t="str">
        <f>IF('Payments Export'!A4503="","",'Payments Export'!O4503)</f>
        <v/>
      </c>
      <c r="H4499" s="7" t="str">
        <f>IF('Payments Export'!B4503="","",G4499-F4499)</f>
        <v/>
      </c>
      <c r="I4499" s="3" t="str">
        <f>IF(C4499&lt;&gt;"",_xlfn.XLOOKUP(IFERROR(VALUE(C4499),C4499),'Items database'!A:A,'Items database'!B:B),(_xlfn.XLOOKUP(LEFT(E4499,3),Services,Services,"")))</f>
        <v/>
      </c>
      <c r="J4499" s="3" t="str">
        <f t="shared" si="141"/>
        <v/>
      </c>
    </row>
    <row r="4500" spans="1:10" x14ac:dyDescent="0.35">
      <c r="A4500" s="7" t="str">
        <f>IF('Payments Export'!A4504="","",'Payments Export'!A4504)</f>
        <v/>
      </c>
      <c r="B4500" s="7" t="str">
        <f>IF('Payments Export'!A4504="","",'Payments Export'!B4504)</f>
        <v/>
      </c>
      <c r="C4500" s="7" t="str">
        <f>IF(IFERROR(VALUE('Payments Export'!H4504),'Payments Export'!H4504)&lt;&gt;0,IFERROR(VALUE('Payments Export'!H4504),'Payments Export'!H4504),"")</f>
        <v/>
      </c>
      <c r="D4500" s="7" t="str">
        <f>IF('Payments Export'!I4504="","",'Payments Export'!I4504)</f>
        <v/>
      </c>
      <c r="E4500" s="7" t="str">
        <f t="shared" si="140"/>
        <v/>
      </c>
      <c r="F4500" s="7" t="str">
        <f>IF('Payments Export'!A4504="","",'Payments Export'!N4504)</f>
        <v/>
      </c>
      <c r="G4500" s="7" t="str">
        <f>IF('Payments Export'!A4504="","",'Payments Export'!O4504)</f>
        <v/>
      </c>
      <c r="H4500" s="7" t="str">
        <f>IF('Payments Export'!B4504="","",G4500-F4500)</f>
        <v/>
      </c>
      <c r="I4500" s="3" t="str">
        <f>IF(C4500&lt;&gt;"",_xlfn.XLOOKUP(IFERROR(VALUE(C4500),C4500),'Items database'!A:A,'Items database'!B:B),(_xlfn.XLOOKUP(LEFT(E4500,3),Services,Services,"")))</f>
        <v/>
      </c>
      <c r="J4500" s="3" t="str">
        <f t="shared" si="141"/>
        <v/>
      </c>
    </row>
    <row r="4501" spans="1:10" x14ac:dyDescent="0.35">
      <c r="A4501" s="7" t="str">
        <f>IF('Payments Export'!A4505="","",'Payments Export'!A4505)</f>
        <v/>
      </c>
      <c r="B4501" s="7" t="str">
        <f>IF('Payments Export'!A4505="","",'Payments Export'!B4505)</f>
        <v/>
      </c>
      <c r="C4501" s="7" t="str">
        <f>IF(IFERROR(VALUE('Payments Export'!H4505),'Payments Export'!H4505)&lt;&gt;0,IFERROR(VALUE('Payments Export'!H4505),'Payments Export'!H4505),"")</f>
        <v/>
      </c>
      <c r="D4501" s="7" t="str">
        <f>IF('Payments Export'!I4505="","",'Payments Export'!I4505)</f>
        <v/>
      </c>
      <c r="E4501" s="7" t="str">
        <f t="shared" si="140"/>
        <v/>
      </c>
      <c r="F4501" s="7" t="str">
        <f>IF('Payments Export'!A4505="","",'Payments Export'!N4505)</f>
        <v/>
      </c>
      <c r="G4501" s="7" t="str">
        <f>IF('Payments Export'!A4505="","",'Payments Export'!O4505)</f>
        <v/>
      </c>
      <c r="H4501" s="7" t="str">
        <f>IF('Payments Export'!B4505="","",G4501-F4501)</f>
        <v/>
      </c>
      <c r="I4501" s="3" t="str">
        <f>IF(C4501&lt;&gt;"",_xlfn.XLOOKUP(IFERROR(VALUE(C4501),C4501),'Items database'!A:A,'Items database'!B:B),(_xlfn.XLOOKUP(LEFT(E4501,3),Services,Services,"")))</f>
        <v/>
      </c>
      <c r="J4501" s="3" t="str">
        <f t="shared" si="141"/>
        <v/>
      </c>
    </row>
    <row r="4502" spans="1:10" x14ac:dyDescent="0.35">
      <c r="A4502" s="7" t="str">
        <f>IF('Payments Export'!A4506="","",'Payments Export'!A4506)</f>
        <v/>
      </c>
      <c r="B4502" s="7" t="str">
        <f>IF('Payments Export'!A4506="","",'Payments Export'!B4506)</f>
        <v/>
      </c>
      <c r="C4502" s="7" t="str">
        <f>IF(IFERROR(VALUE('Payments Export'!H4506),'Payments Export'!H4506)&lt;&gt;0,IFERROR(VALUE('Payments Export'!H4506),'Payments Export'!H4506),"")</f>
        <v/>
      </c>
      <c r="D4502" s="7" t="str">
        <f>IF('Payments Export'!I4506="","",'Payments Export'!I4506)</f>
        <v/>
      </c>
      <c r="E4502" s="7" t="str">
        <f t="shared" si="140"/>
        <v/>
      </c>
      <c r="F4502" s="7" t="str">
        <f>IF('Payments Export'!A4506="","",'Payments Export'!N4506)</f>
        <v/>
      </c>
      <c r="G4502" s="7" t="str">
        <f>IF('Payments Export'!A4506="","",'Payments Export'!O4506)</f>
        <v/>
      </c>
      <c r="H4502" s="7" t="str">
        <f>IF('Payments Export'!B4506="","",G4502-F4502)</f>
        <v/>
      </c>
      <c r="I4502" s="3" t="str">
        <f>IF(C4502&lt;&gt;"",_xlfn.XLOOKUP(IFERROR(VALUE(C4502),C4502),'Items database'!A:A,'Items database'!B:B),(_xlfn.XLOOKUP(LEFT(E4502,3),Services,Services,"")))</f>
        <v/>
      </c>
      <c r="J4502" s="3" t="str">
        <f t="shared" si="141"/>
        <v/>
      </c>
    </row>
    <row r="4503" spans="1:10" x14ac:dyDescent="0.35">
      <c r="A4503" s="7" t="str">
        <f>IF('Payments Export'!A4507="","",'Payments Export'!A4507)</f>
        <v/>
      </c>
      <c r="B4503" s="7" t="str">
        <f>IF('Payments Export'!A4507="","",'Payments Export'!B4507)</f>
        <v/>
      </c>
      <c r="C4503" s="7" t="str">
        <f>IF(IFERROR(VALUE('Payments Export'!H4507),'Payments Export'!H4507)&lt;&gt;0,IFERROR(VALUE('Payments Export'!H4507),'Payments Export'!H4507),"")</f>
        <v/>
      </c>
      <c r="D4503" s="7" t="str">
        <f>IF('Payments Export'!I4507="","",'Payments Export'!I4507)</f>
        <v/>
      </c>
      <c r="E4503" s="7" t="str">
        <f t="shared" si="140"/>
        <v/>
      </c>
      <c r="F4503" s="7" t="str">
        <f>IF('Payments Export'!A4507="","",'Payments Export'!N4507)</f>
        <v/>
      </c>
      <c r="G4503" s="7" t="str">
        <f>IF('Payments Export'!A4507="","",'Payments Export'!O4507)</f>
        <v/>
      </c>
      <c r="H4503" s="7" t="str">
        <f>IF('Payments Export'!B4507="","",G4503-F4503)</f>
        <v/>
      </c>
      <c r="I4503" s="3" t="str">
        <f>IF(C4503&lt;&gt;"",_xlfn.XLOOKUP(IFERROR(VALUE(C4503),C4503),'Items database'!A:A,'Items database'!B:B),(_xlfn.XLOOKUP(LEFT(E4503,3),Services,Services,"")))</f>
        <v/>
      </c>
      <c r="J4503" s="3" t="str">
        <f t="shared" si="141"/>
        <v/>
      </c>
    </row>
    <row r="4504" spans="1:10" x14ac:dyDescent="0.35">
      <c r="A4504" s="7" t="str">
        <f>IF('Payments Export'!A4508="","",'Payments Export'!A4508)</f>
        <v/>
      </c>
      <c r="B4504" s="7" t="str">
        <f>IF('Payments Export'!A4508="","",'Payments Export'!B4508)</f>
        <v/>
      </c>
      <c r="C4504" s="7" t="str">
        <f>IF(IFERROR(VALUE('Payments Export'!H4508),'Payments Export'!H4508)&lt;&gt;0,IFERROR(VALUE('Payments Export'!H4508),'Payments Export'!H4508),"")</f>
        <v/>
      </c>
      <c r="D4504" s="7" t="str">
        <f>IF('Payments Export'!I4508="","",'Payments Export'!I4508)</f>
        <v/>
      </c>
      <c r="E4504" s="7" t="str">
        <f t="shared" si="140"/>
        <v/>
      </c>
      <c r="F4504" s="7" t="str">
        <f>IF('Payments Export'!A4508="","",'Payments Export'!N4508)</f>
        <v/>
      </c>
      <c r="G4504" s="7" t="str">
        <f>IF('Payments Export'!A4508="","",'Payments Export'!O4508)</f>
        <v/>
      </c>
      <c r="H4504" s="7" t="str">
        <f>IF('Payments Export'!B4508="","",G4504-F4504)</f>
        <v/>
      </c>
      <c r="I4504" s="3" t="str">
        <f>IF(C4504&lt;&gt;"",_xlfn.XLOOKUP(IFERROR(VALUE(C4504),C4504),'Items database'!A:A,'Items database'!B:B),(_xlfn.XLOOKUP(LEFT(E4504,3),Services,Services,"")))</f>
        <v/>
      </c>
      <c r="J4504" s="3" t="str">
        <f t="shared" si="141"/>
        <v/>
      </c>
    </row>
    <row r="4505" spans="1:10" x14ac:dyDescent="0.35">
      <c r="A4505" s="7" t="str">
        <f>IF('Payments Export'!A4509="","",'Payments Export'!A4509)</f>
        <v/>
      </c>
      <c r="B4505" s="7" t="str">
        <f>IF('Payments Export'!A4509="","",'Payments Export'!B4509)</f>
        <v/>
      </c>
      <c r="C4505" s="7" t="str">
        <f>IF(IFERROR(VALUE('Payments Export'!H4509),'Payments Export'!H4509)&lt;&gt;0,IFERROR(VALUE('Payments Export'!H4509),'Payments Export'!H4509),"")</f>
        <v/>
      </c>
      <c r="D4505" s="7" t="str">
        <f>IF('Payments Export'!I4509="","",'Payments Export'!I4509)</f>
        <v/>
      </c>
      <c r="E4505" s="7" t="str">
        <f t="shared" si="140"/>
        <v/>
      </c>
      <c r="F4505" s="7" t="str">
        <f>IF('Payments Export'!A4509="","",'Payments Export'!N4509)</f>
        <v/>
      </c>
      <c r="G4505" s="7" t="str">
        <f>IF('Payments Export'!A4509="","",'Payments Export'!O4509)</f>
        <v/>
      </c>
      <c r="H4505" s="7" t="str">
        <f>IF('Payments Export'!B4509="","",G4505-F4505)</f>
        <v/>
      </c>
      <c r="I4505" s="3" t="str">
        <f>IF(C4505&lt;&gt;"",_xlfn.XLOOKUP(IFERROR(VALUE(C4505),C4505),'Items database'!A:A,'Items database'!B:B),(_xlfn.XLOOKUP(LEFT(E4505,3),Services,Services,"")))</f>
        <v/>
      </c>
      <c r="J4505" s="3" t="str">
        <f t="shared" si="141"/>
        <v/>
      </c>
    </row>
    <row r="4506" spans="1:10" x14ac:dyDescent="0.35">
      <c r="A4506" s="7" t="str">
        <f>IF('Payments Export'!A4510="","",'Payments Export'!A4510)</f>
        <v/>
      </c>
      <c r="B4506" s="7" t="str">
        <f>IF('Payments Export'!A4510="","",'Payments Export'!B4510)</f>
        <v/>
      </c>
      <c r="C4506" s="7" t="str">
        <f>IF(IFERROR(VALUE('Payments Export'!H4510),'Payments Export'!H4510)&lt;&gt;0,IFERROR(VALUE('Payments Export'!H4510),'Payments Export'!H4510),"")</f>
        <v/>
      </c>
      <c r="D4506" s="7" t="str">
        <f>IF('Payments Export'!I4510="","",'Payments Export'!I4510)</f>
        <v/>
      </c>
      <c r="E4506" s="7" t="str">
        <f t="shared" si="140"/>
        <v/>
      </c>
      <c r="F4506" s="7" t="str">
        <f>IF('Payments Export'!A4510="","",'Payments Export'!N4510)</f>
        <v/>
      </c>
      <c r="G4506" s="7" t="str">
        <f>IF('Payments Export'!A4510="","",'Payments Export'!O4510)</f>
        <v/>
      </c>
      <c r="H4506" s="7" t="str">
        <f>IF('Payments Export'!B4510="","",G4506-F4506)</f>
        <v/>
      </c>
      <c r="I4506" s="3" t="str">
        <f>IF(C4506&lt;&gt;"",_xlfn.XLOOKUP(IFERROR(VALUE(C4506),C4506),'Items database'!A:A,'Items database'!B:B),(_xlfn.XLOOKUP(LEFT(E4506,3),Services,Services,"")))</f>
        <v/>
      </c>
      <c r="J4506" s="3" t="str">
        <f t="shared" si="141"/>
        <v/>
      </c>
    </row>
    <row r="4507" spans="1:10" x14ac:dyDescent="0.35">
      <c r="A4507" s="7" t="str">
        <f>IF('Payments Export'!A4511="","",'Payments Export'!A4511)</f>
        <v/>
      </c>
      <c r="B4507" s="7" t="str">
        <f>IF('Payments Export'!A4511="","",'Payments Export'!B4511)</f>
        <v/>
      </c>
      <c r="C4507" s="7" t="str">
        <f>IF(IFERROR(VALUE('Payments Export'!H4511),'Payments Export'!H4511)&lt;&gt;0,IFERROR(VALUE('Payments Export'!H4511),'Payments Export'!H4511),"")</f>
        <v/>
      </c>
      <c r="D4507" s="7" t="str">
        <f>IF('Payments Export'!I4511="","",'Payments Export'!I4511)</f>
        <v/>
      </c>
      <c r="E4507" s="7" t="str">
        <f t="shared" si="140"/>
        <v/>
      </c>
      <c r="F4507" s="7" t="str">
        <f>IF('Payments Export'!A4511="","",'Payments Export'!N4511)</f>
        <v/>
      </c>
      <c r="G4507" s="7" t="str">
        <f>IF('Payments Export'!A4511="","",'Payments Export'!O4511)</f>
        <v/>
      </c>
      <c r="H4507" s="7" t="str">
        <f>IF('Payments Export'!B4511="","",G4507-F4507)</f>
        <v/>
      </c>
      <c r="I4507" s="3" t="str">
        <f>IF(C4507&lt;&gt;"",_xlfn.XLOOKUP(IFERROR(VALUE(C4507),C4507),'Items database'!A:A,'Items database'!B:B),(_xlfn.XLOOKUP(LEFT(E4507,3),Services,Services,"")))</f>
        <v/>
      </c>
      <c r="J4507" s="3" t="str">
        <f t="shared" si="141"/>
        <v/>
      </c>
    </row>
    <row r="4508" spans="1:10" x14ac:dyDescent="0.35">
      <c r="A4508" s="7" t="str">
        <f>IF('Payments Export'!A4512="","",'Payments Export'!A4512)</f>
        <v/>
      </c>
      <c r="B4508" s="7" t="str">
        <f>IF('Payments Export'!A4512="","",'Payments Export'!B4512)</f>
        <v/>
      </c>
      <c r="C4508" s="7" t="str">
        <f>IF(IFERROR(VALUE('Payments Export'!H4512),'Payments Export'!H4512)&lt;&gt;0,IFERROR(VALUE('Payments Export'!H4512),'Payments Export'!H4512),"")</f>
        <v/>
      </c>
      <c r="D4508" s="7" t="str">
        <f>IF('Payments Export'!I4512="","",'Payments Export'!I4512)</f>
        <v/>
      </c>
      <c r="E4508" s="7" t="str">
        <f t="shared" si="140"/>
        <v/>
      </c>
      <c r="F4508" s="7" t="str">
        <f>IF('Payments Export'!A4512="","",'Payments Export'!N4512)</f>
        <v/>
      </c>
      <c r="G4508" s="7" t="str">
        <f>IF('Payments Export'!A4512="","",'Payments Export'!O4512)</f>
        <v/>
      </c>
      <c r="H4508" s="7" t="str">
        <f>IF('Payments Export'!B4512="","",G4508-F4508)</f>
        <v/>
      </c>
      <c r="I4508" s="3" t="str">
        <f>IF(C4508&lt;&gt;"",_xlfn.XLOOKUP(IFERROR(VALUE(C4508),C4508),'Items database'!A:A,'Items database'!B:B),(_xlfn.XLOOKUP(LEFT(E4508,3),Services,Services,"")))</f>
        <v/>
      </c>
      <c r="J4508" s="3" t="str">
        <f t="shared" si="141"/>
        <v/>
      </c>
    </row>
    <row r="4509" spans="1:10" x14ac:dyDescent="0.35">
      <c r="A4509" s="7" t="str">
        <f>IF('Payments Export'!A4513="","",'Payments Export'!A4513)</f>
        <v/>
      </c>
      <c r="B4509" s="7" t="str">
        <f>IF('Payments Export'!A4513="","",'Payments Export'!B4513)</f>
        <v/>
      </c>
      <c r="C4509" s="7" t="str">
        <f>IF(IFERROR(VALUE('Payments Export'!H4513),'Payments Export'!H4513)&lt;&gt;0,IFERROR(VALUE('Payments Export'!H4513),'Payments Export'!H4513),"")</f>
        <v/>
      </c>
      <c r="D4509" s="7" t="str">
        <f>IF('Payments Export'!I4513="","",'Payments Export'!I4513)</f>
        <v/>
      </c>
      <c r="E4509" s="7" t="str">
        <f t="shared" si="140"/>
        <v/>
      </c>
      <c r="F4509" s="7" t="str">
        <f>IF('Payments Export'!A4513="","",'Payments Export'!N4513)</f>
        <v/>
      </c>
      <c r="G4509" s="7" t="str">
        <f>IF('Payments Export'!A4513="","",'Payments Export'!O4513)</f>
        <v/>
      </c>
      <c r="H4509" s="7" t="str">
        <f>IF('Payments Export'!B4513="","",G4509-F4509)</f>
        <v/>
      </c>
      <c r="I4509" s="3" t="str">
        <f>IF(C4509&lt;&gt;"",_xlfn.XLOOKUP(IFERROR(VALUE(C4509),C4509),'Items database'!A:A,'Items database'!B:B),(_xlfn.XLOOKUP(LEFT(E4509,3),Services,Services,"")))</f>
        <v/>
      </c>
      <c r="J4509" s="3" t="str">
        <f t="shared" si="141"/>
        <v/>
      </c>
    </row>
    <row r="4510" spans="1:10" x14ac:dyDescent="0.35">
      <c r="A4510" s="7" t="str">
        <f>IF('Payments Export'!A4514="","",'Payments Export'!A4514)</f>
        <v/>
      </c>
      <c r="B4510" s="7" t="str">
        <f>IF('Payments Export'!A4514="","",'Payments Export'!B4514)</f>
        <v/>
      </c>
      <c r="C4510" s="7" t="str">
        <f>IF(IFERROR(VALUE('Payments Export'!H4514),'Payments Export'!H4514)&lt;&gt;0,IFERROR(VALUE('Payments Export'!H4514),'Payments Export'!H4514),"")</f>
        <v/>
      </c>
      <c r="D4510" s="7" t="str">
        <f>IF('Payments Export'!I4514="","",'Payments Export'!I4514)</f>
        <v/>
      </c>
      <c r="E4510" s="7" t="str">
        <f t="shared" si="140"/>
        <v/>
      </c>
      <c r="F4510" s="7" t="str">
        <f>IF('Payments Export'!A4514="","",'Payments Export'!N4514)</f>
        <v/>
      </c>
      <c r="G4510" s="7" t="str">
        <f>IF('Payments Export'!A4514="","",'Payments Export'!O4514)</f>
        <v/>
      </c>
      <c r="H4510" s="7" t="str">
        <f>IF('Payments Export'!B4514="","",G4510-F4510)</f>
        <v/>
      </c>
      <c r="I4510" s="3" t="str">
        <f>IF(C4510&lt;&gt;"",_xlfn.XLOOKUP(IFERROR(VALUE(C4510),C4510),'Items database'!A:A,'Items database'!B:B),(_xlfn.XLOOKUP(LEFT(E4510,3),Services,Services,"")))</f>
        <v/>
      </c>
      <c r="J4510" s="3" t="str">
        <f t="shared" si="141"/>
        <v/>
      </c>
    </row>
    <row r="4511" spans="1:10" x14ac:dyDescent="0.35">
      <c r="A4511" s="7" t="str">
        <f>IF('Payments Export'!A4515="","",'Payments Export'!A4515)</f>
        <v/>
      </c>
      <c r="B4511" s="7" t="str">
        <f>IF('Payments Export'!A4515="","",'Payments Export'!B4515)</f>
        <v/>
      </c>
      <c r="C4511" s="7" t="str">
        <f>IF(IFERROR(VALUE('Payments Export'!H4515),'Payments Export'!H4515)&lt;&gt;0,IFERROR(VALUE('Payments Export'!H4515),'Payments Export'!H4515),"")</f>
        <v/>
      </c>
      <c r="D4511" s="7" t="str">
        <f>IF('Payments Export'!I4515="","",'Payments Export'!I4515)</f>
        <v/>
      </c>
      <c r="E4511" s="7" t="str">
        <f t="shared" si="140"/>
        <v/>
      </c>
      <c r="F4511" s="7" t="str">
        <f>IF('Payments Export'!A4515="","",'Payments Export'!N4515)</f>
        <v/>
      </c>
      <c r="G4511" s="7" t="str">
        <f>IF('Payments Export'!A4515="","",'Payments Export'!O4515)</f>
        <v/>
      </c>
      <c r="H4511" s="7" t="str">
        <f>IF('Payments Export'!B4515="","",G4511-F4511)</f>
        <v/>
      </c>
      <c r="I4511" s="3" t="str">
        <f>IF(C4511&lt;&gt;"",_xlfn.XLOOKUP(IFERROR(VALUE(C4511),C4511),'Items database'!A:A,'Items database'!B:B),(_xlfn.XLOOKUP(LEFT(E4511,3),Services,Services,"")))</f>
        <v/>
      </c>
      <c r="J4511" s="3" t="str">
        <f t="shared" si="141"/>
        <v/>
      </c>
    </row>
    <row r="4512" spans="1:10" x14ac:dyDescent="0.35">
      <c r="A4512" s="7" t="str">
        <f>IF('Payments Export'!A4516="","",'Payments Export'!A4516)</f>
        <v/>
      </c>
      <c r="B4512" s="7" t="str">
        <f>IF('Payments Export'!A4516="","",'Payments Export'!B4516)</f>
        <v/>
      </c>
      <c r="C4512" s="7" t="str">
        <f>IF(IFERROR(VALUE('Payments Export'!H4516),'Payments Export'!H4516)&lt;&gt;0,IFERROR(VALUE('Payments Export'!H4516),'Payments Export'!H4516),"")</f>
        <v/>
      </c>
      <c r="D4512" s="7" t="str">
        <f>IF('Payments Export'!I4516="","",'Payments Export'!I4516)</f>
        <v/>
      </c>
      <c r="E4512" s="7" t="str">
        <f t="shared" si="140"/>
        <v/>
      </c>
      <c r="F4512" s="7" t="str">
        <f>IF('Payments Export'!A4516="","",'Payments Export'!N4516)</f>
        <v/>
      </c>
      <c r="G4512" s="7" t="str">
        <f>IF('Payments Export'!A4516="","",'Payments Export'!O4516)</f>
        <v/>
      </c>
      <c r="H4512" s="7" t="str">
        <f>IF('Payments Export'!B4516="","",G4512-F4512)</f>
        <v/>
      </c>
      <c r="I4512" s="3" t="str">
        <f>IF(C4512&lt;&gt;"",_xlfn.XLOOKUP(IFERROR(VALUE(C4512),C4512),'Items database'!A:A,'Items database'!B:B),(_xlfn.XLOOKUP(LEFT(E4512,3),Services,Services,"")))</f>
        <v/>
      </c>
      <c r="J4512" s="3" t="str">
        <f t="shared" si="141"/>
        <v/>
      </c>
    </row>
    <row r="4513" spans="1:10" x14ac:dyDescent="0.35">
      <c r="A4513" s="7" t="str">
        <f>IF('Payments Export'!A4517="","",'Payments Export'!A4517)</f>
        <v/>
      </c>
      <c r="B4513" s="7" t="str">
        <f>IF('Payments Export'!A4517="","",'Payments Export'!B4517)</f>
        <v/>
      </c>
      <c r="C4513" s="7" t="str">
        <f>IF(IFERROR(VALUE('Payments Export'!H4517),'Payments Export'!H4517)&lt;&gt;0,IFERROR(VALUE('Payments Export'!H4517),'Payments Export'!H4517),"")</f>
        <v/>
      </c>
      <c r="D4513" s="7" t="str">
        <f>IF('Payments Export'!I4517="","",'Payments Export'!I4517)</f>
        <v/>
      </c>
      <c r="E4513" s="7" t="str">
        <f t="shared" si="140"/>
        <v/>
      </c>
      <c r="F4513" s="7" t="str">
        <f>IF('Payments Export'!A4517="","",'Payments Export'!N4517)</f>
        <v/>
      </c>
      <c r="G4513" s="7" t="str">
        <f>IF('Payments Export'!A4517="","",'Payments Export'!O4517)</f>
        <v/>
      </c>
      <c r="H4513" s="7" t="str">
        <f>IF('Payments Export'!B4517="","",G4513-F4513)</f>
        <v/>
      </c>
      <c r="I4513" s="3" t="str">
        <f>IF(C4513&lt;&gt;"",_xlfn.XLOOKUP(IFERROR(VALUE(C4513),C4513),'Items database'!A:A,'Items database'!B:B),(_xlfn.XLOOKUP(LEFT(E4513,3),Services,Services,"")))</f>
        <v/>
      </c>
      <c r="J4513" s="3" t="str">
        <f t="shared" si="141"/>
        <v/>
      </c>
    </row>
    <row r="4514" spans="1:10" x14ac:dyDescent="0.35">
      <c r="A4514" s="7" t="str">
        <f>IF('Payments Export'!A4518="","",'Payments Export'!A4518)</f>
        <v/>
      </c>
      <c r="B4514" s="7" t="str">
        <f>IF('Payments Export'!A4518="","",'Payments Export'!B4518)</f>
        <v/>
      </c>
      <c r="C4514" s="7" t="str">
        <f>IF(IFERROR(VALUE('Payments Export'!H4518),'Payments Export'!H4518)&lt;&gt;0,IFERROR(VALUE('Payments Export'!H4518),'Payments Export'!H4518),"")</f>
        <v/>
      </c>
      <c r="D4514" s="7" t="str">
        <f>IF('Payments Export'!I4518="","",'Payments Export'!I4518)</f>
        <v/>
      </c>
      <c r="E4514" s="7" t="str">
        <f t="shared" si="140"/>
        <v/>
      </c>
      <c r="F4514" s="7" t="str">
        <f>IF('Payments Export'!A4518="","",'Payments Export'!N4518)</f>
        <v/>
      </c>
      <c r="G4514" s="7" t="str">
        <f>IF('Payments Export'!A4518="","",'Payments Export'!O4518)</f>
        <v/>
      </c>
      <c r="H4514" s="7" t="str">
        <f>IF('Payments Export'!B4518="","",G4514-F4514)</f>
        <v/>
      </c>
      <c r="I4514" s="3" t="str">
        <f>IF(C4514&lt;&gt;"",_xlfn.XLOOKUP(IFERROR(VALUE(C4514),C4514),'Items database'!A:A,'Items database'!B:B),(_xlfn.XLOOKUP(LEFT(E4514,3),Services,Services,"")))</f>
        <v/>
      </c>
      <c r="J4514" s="3" t="str">
        <f t="shared" si="141"/>
        <v/>
      </c>
    </row>
    <row r="4515" spans="1:10" x14ac:dyDescent="0.35">
      <c r="A4515" s="7" t="str">
        <f>IF('Payments Export'!A4519="","",'Payments Export'!A4519)</f>
        <v/>
      </c>
      <c r="B4515" s="7" t="str">
        <f>IF('Payments Export'!A4519="","",'Payments Export'!B4519)</f>
        <v/>
      </c>
      <c r="C4515" s="7" t="str">
        <f>IF(IFERROR(VALUE('Payments Export'!H4519),'Payments Export'!H4519)&lt;&gt;0,IFERROR(VALUE('Payments Export'!H4519),'Payments Export'!H4519),"")</f>
        <v/>
      </c>
      <c r="D4515" s="7" t="str">
        <f>IF('Payments Export'!I4519="","",'Payments Export'!I4519)</f>
        <v/>
      </c>
      <c r="E4515" s="7" t="str">
        <f t="shared" si="140"/>
        <v/>
      </c>
      <c r="F4515" s="7" t="str">
        <f>IF('Payments Export'!A4519="","",'Payments Export'!N4519)</f>
        <v/>
      </c>
      <c r="G4515" s="7" t="str">
        <f>IF('Payments Export'!A4519="","",'Payments Export'!O4519)</f>
        <v/>
      </c>
      <c r="H4515" s="7" t="str">
        <f>IF('Payments Export'!B4519="","",G4515-F4515)</f>
        <v/>
      </c>
      <c r="I4515" s="3" t="str">
        <f>IF(C4515&lt;&gt;"",_xlfn.XLOOKUP(IFERROR(VALUE(C4515),C4515),'Items database'!A:A,'Items database'!B:B),(_xlfn.XLOOKUP(LEFT(E4515,3),Services,Services,"")))</f>
        <v/>
      </c>
      <c r="J4515" s="3" t="str">
        <f t="shared" si="141"/>
        <v/>
      </c>
    </row>
    <row r="4516" spans="1:10" x14ac:dyDescent="0.35">
      <c r="A4516" s="7" t="str">
        <f>IF('Payments Export'!A4520="","",'Payments Export'!A4520)</f>
        <v/>
      </c>
      <c r="B4516" s="7" t="str">
        <f>IF('Payments Export'!A4520="","",'Payments Export'!B4520)</f>
        <v/>
      </c>
      <c r="C4516" s="7" t="str">
        <f>IF(IFERROR(VALUE('Payments Export'!H4520),'Payments Export'!H4520)&lt;&gt;0,IFERROR(VALUE('Payments Export'!H4520),'Payments Export'!H4520),"")</f>
        <v/>
      </c>
      <c r="D4516" s="7" t="str">
        <f>IF('Payments Export'!I4520="","",'Payments Export'!I4520)</f>
        <v/>
      </c>
      <c r="E4516" s="7" t="str">
        <f t="shared" si="140"/>
        <v/>
      </c>
      <c r="F4516" s="7" t="str">
        <f>IF('Payments Export'!A4520="","",'Payments Export'!N4520)</f>
        <v/>
      </c>
      <c r="G4516" s="7" t="str">
        <f>IF('Payments Export'!A4520="","",'Payments Export'!O4520)</f>
        <v/>
      </c>
      <c r="H4516" s="7" t="str">
        <f>IF('Payments Export'!B4520="","",G4516-F4516)</f>
        <v/>
      </c>
      <c r="I4516" s="3" t="str">
        <f>IF(C4516&lt;&gt;"",_xlfn.XLOOKUP(IFERROR(VALUE(C4516),C4516),'Items database'!A:A,'Items database'!B:B),(_xlfn.XLOOKUP(LEFT(E4516,3),Services,Services,"")))</f>
        <v/>
      </c>
      <c r="J4516" s="3" t="str">
        <f t="shared" si="141"/>
        <v/>
      </c>
    </row>
    <row r="4517" spans="1:10" x14ac:dyDescent="0.35">
      <c r="A4517" s="7" t="str">
        <f>IF('Payments Export'!A4521="","",'Payments Export'!A4521)</f>
        <v/>
      </c>
      <c r="B4517" s="7" t="str">
        <f>IF('Payments Export'!A4521="","",'Payments Export'!B4521)</f>
        <v/>
      </c>
      <c r="C4517" s="7" t="str">
        <f>IF(IFERROR(VALUE('Payments Export'!H4521),'Payments Export'!H4521)&lt;&gt;0,IFERROR(VALUE('Payments Export'!H4521),'Payments Export'!H4521),"")</f>
        <v/>
      </c>
      <c r="D4517" s="7" t="str">
        <f>IF('Payments Export'!I4521="","",'Payments Export'!I4521)</f>
        <v/>
      </c>
      <c r="E4517" s="7" t="str">
        <f t="shared" si="140"/>
        <v/>
      </c>
      <c r="F4517" s="7" t="str">
        <f>IF('Payments Export'!A4521="","",'Payments Export'!N4521)</f>
        <v/>
      </c>
      <c r="G4517" s="7" t="str">
        <f>IF('Payments Export'!A4521="","",'Payments Export'!O4521)</f>
        <v/>
      </c>
      <c r="H4517" s="7" t="str">
        <f>IF('Payments Export'!B4521="","",G4517-F4517)</f>
        <v/>
      </c>
      <c r="I4517" s="3" t="str">
        <f>IF(C4517&lt;&gt;"",_xlfn.XLOOKUP(IFERROR(VALUE(C4517),C4517),'Items database'!A:A,'Items database'!B:B),(_xlfn.XLOOKUP(LEFT(E4517,3),Services,Services,"")))</f>
        <v/>
      </c>
      <c r="J4517" s="3" t="str">
        <f t="shared" si="141"/>
        <v/>
      </c>
    </row>
    <row r="4518" spans="1:10" x14ac:dyDescent="0.35">
      <c r="A4518" s="7" t="str">
        <f>IF('Payments Export'!A4522="","",'Payments Export'!A4522)</f>
        <v/>
      </c>
      <c r="B4518" s="7" t="str">
        <f>IF('Payments Export'!A4522="","",'Payments Export'!B4522)</f>
        <v/>
      </c>
      <c r="C4518" s="7" t="str">
        <f>IF(IFERROR(VALUE('Payments Export'!H4522),'Payments Export'!H4522)&lt;&gt;0,IFERROR(VALUE('Payments Export'!H4522),'Payments Export'!H4522),"")</f>
        <v/>
      </c>
      <c r="D4518" s="7" t="str">
        <f>IF('Payments Export'!I4522="","",'Payments Export'!I4522)</f>
        <v/>
      </c>
      <c r="E4518" s="7" t="str">
        <f t="shared" si="140"/>
        <v/>
      </c>
      <c r="F4518" s="7" t="str">
        <f>IF('Payments Export'!A4522="","",'Payments Export'!N4522)</f>
        <v/>
      </c>
      <c r="G4518" s="7" t="str">
        <f>IF('Payments Export'!A4522="","",'Payments Export'!O4522)</f>
        <v/>
      </c>
      <c r="H4518" s="7" t="str">
        <f>IF('Payments Export'!B4522="","",G4518-F4518)</f>
        <v/>
      </c>
      <c r="I4518" s="3" t="str">
        <f>IF(C4518&lt;&gt;"",_xlfn.XLOOKUP(IFERROR(VALUE(C4518),C4518),'Items database'!A:A,'Items database'!B:B),(_xlfn.XLOOKUP(LEFT(E4518,3),Services,Services,"")))</f>
        <v/>
      </c>
      <c r="J4518" s="3" t="str">
        <f t="shared" si="141"/>
        <v/>
      </c>
    </row>
    <row r="4519" spans="1:10" x14ac:dyDescent="0.35">
      <c r="A4519" s="7" t="str">
        <f>IF('Payments Export'!A4523="","",'Payments Export'!A4523)</f>
        <v/>
      </c>
      <c r="B4519" s="7" t="str">
        <f>IF('Payments Export'!A4523="","",'Payments Export'!B4523)</f>
        <v/>
      </c>
      <c r="C4519" s="7" t="str">
        <f>IF(IFERROR(VALUE('Payments Export'!H4523),'Payments Export'!H4523)&lt;&gt;0,IFERROR(VALUE('Payments Export'!H4523),'Payments Export'!H4523),"")</f>
        <v/>
      </c>
      <c r="D4519" s="7" t="str">
        <f>IF('Payments Export'!I4523="","",'Payments Export'!I4523)</f>
        <v/>
      </c>
      <c r="E4519" s="7" t="str">
        <f t="shared" si="140"/>
        <v/>
      </c>
      <c r="F4519" s="7" t="str">
        <f>IF('Payments Export'!A4523="","",'Payments Export'!N4523)</f>
        <v/>
      </c>
      <c r="G4519" s="7" t="str">
        <f>IF('Payments Export'!A4523="","",'Payments Export'!O4523)</f>
        <v/>
      </c>
      <c r="H4519" s="7" t="str">
        <f>IF('Payments Export'!B4523="","",G4519-F4519)</f>
        <v/>
      </c>
      <c r="I4519" s="3" t="str">
        <f>IF(C4519&lt;&gt;"",_xlfn.XLOOKUP(IFERROR(VALUE(C4519),C4519),'Items database'!A:A,'Items database'!B:B),(_xlfn.XLOOKUP(LEFT(E4519,3),Services,Services,"")))</f>
        <v/>
      </c>
      <c r="J4519" s="3" t="str">
        <f t="shared" si="141"/>
        <v/>
      </c>
    </row>
    <row r="4520" spans="1:10" x14ac:dyDescent="0.35">
      <c r="A4520" s="7" t="str">
        <f>IF('Payments Export'!A4524="","",'Payments Export'!A4524)</f>
        <v/>
      </c>
      <c r="B4520" s="7" t="str">
        <f>IF('Payments Export'!A4524="","",'Payments Export'!B4524)</f>
        <v/>
      </c>
      <c r="C4520" s="7" t="str">
        <f>IF(IFERROR(VALUE('Payments Export'!H4524),'Payments Export'!H4524)&lt;&gt;0,IFERROR(VALUE('Payments Export'!H4524),'Payments Export'!H4524),"")</f>
        <v/>
      </c>
      <c r="D4520" s="7" t="str">
        <f>IF('Payments Export'!I4524="","",'Payments Export'!I4524)</f>
        <v/>
      </c>
      <c r="E4520" s="7" t="str">
        <f t="shared" si="140"/>
        <v/>
      </c>
      <c r="F4520" s="7" t="str">
        <f>IF('Payments Export'!A4524="","",'Payments Export'!N4524)</f>
        <v/>
      </c>
      <c r="G4520" s="7" t="str">
        <f>IF('Payments Export'!A4524="","",'Payments Export'!O4524)</f>
        <v/>
      </c>
      <c r="H4520" s="7" t="str">
        <f>IF('Payments Export'!B4524="","",G4520-F4520)</f>
        <v/>
      </c>
      <c r="I4520" s="3" t="str">
        <f>IF(C4520&lt;&gt;"",_xlfn.XLOOKUP(IFERROR(VALUE(C4520),C4520),'Items database'!A:A,'Items database'!B:B),(_xlfn.XLOOKUP(LEFT(E4520,3),Services,Services,"")))</f>
        <v/>
      </c>
      <c r="J4520" s="3" t="str">
        <f t="shared" si="141"/>
        <v/>
      </c>
    </row>
    <row r="4521" spans="1:10" x14ac:dyDescent="0.35">
      <c r="A4521" s="7" t="str">
        <f>IF('Payments Export'!A4525="","",'Payments Export'!A4525)</f>
        <v/>
      </c>
      <c r="B4521" s="7" t="str">
        <f>IF('Payments Export'!A4525="","",'Payments Export'!B4525)</f>
        <v/>
      </c>
      <c r="C4521" s="7" t="str">
        <f>IF(IFERROR(VALUE('Payments Export'!H4525),'Payments Export'!H4525)&lt;&gt;0,IFERROR(VALUE('Payments Export'!H4525),'Payments Export'!H4525),"")</f>
        <v/>
      </c>
      <c r="D4521" s="7" t="str">
        <f>IF('Payments Export'!I4525="","",'Payments Export'!I4525)</f>
        <v/>
      </c>
      <c r="E4521" s="7" t="str">
        <f t="shared" si="140"/>
        <v/>
      </c>
      <c r="F4521" s="7" t="str">
        <f>IF('Payments Export'!A4525="","",'Payments Export'!N4525)</f>
        <v/>
      </c>
      <c r="G4521" s="7" t="str">
        <f>IF('Payments Export'!A4525="","",'Payments Export'!O4525)</f>
        <v/>
      </c>
      <c r="H4521" s="7" t="str">
        <f>IF('Payments Export'!B4525="","",G4521-F4521)</f>
        <v/>
      </c>
      <c r="I4521" s="3" t="str">
        <f>IF(C4521&lt;&gt;"",_xlfn.XLOOKUP(IFERROR(VALUE(C4521),C4521),'Items database'!A:A,'Items database'!B:B),(_xlfn.XLOOKUP(LEFT(E4521,3),Services,Services,"")))</f>
        <v/>
      </c>
      <c r="J4521" s="3" t="str">
        <f t="shared" si="141"/>
        <v/>
      </c>
    </row>
    <row r="4522" spans="1:10" x14ac:dyDescent="0.35">
      <c r="A4522" s="7" t="str">
        <f>IF('Payments Export'!A4526="","",'Payments Export'!A4526)</f>
        <v/>
      </c>
      <c r="B4522" s="7" t="str">
        <f>IF('Payments Export'!A4526="","",'Payments Export'!B4526)</f>
        <v/>
      </c>
      <c r="C4522" s="7" t="str">
        <f>IF(IFERROR(VALUE('Payments Export'!H4526),'Payments Export'!H4526)&lt;&gt;0,IFERROR(VALUE('Payments Export'!H4526),'Payments Export'!H4526),"")</f>
        <v/>
      </c>
      <c r="D4522" s="7" t="str">
        <f>IF('Payments Export'!I4526="","",'Payments Export'!I4526)</f>
        <v/>
      </c>
      <c r="E4522" s="7" t="str">
        <f t="shared" si="140"/>
        <v/>
      </c>
      <c r="F4522" s="7" t="str">
        <f>IF('Payments Export'!A4526="","",'Payments Export'!N4526)</f>
        <v/>
      </c>
      <c r="G4522" s="7" t="str">
        <f>IF('Payments Export'!A4526="","",'Payments Export'!O4526)</f>
        <v/>
      </c>
      <c r="H4522" s="7" t="str">
        <f>IF('Payments Export'!B4526="","",G4522-F4522)</f>
        <v/>
      </c>
      <c r="I4522" s="3" t="str">
        <f>IF(C4522&lt;&gt;"",_xlfn.XLOOKUP(IFERROR(VALUE(C4522),C4522),'Items database'!A:A,'Items database'!B:B),(_xlfn.XLOOKUP(LEFT(E4522,3),Services,Services,"")))</f>
        <v/>
      </c>
      <c r="J4522" s="3" t="str">
        <f t="shared" si="141"/>
        <v/>
      </c>
    </row>
    <row r="4523" spans="1:10" x14ac:dyDescent="0.35">
      <c r="A4523" s="7" t="str">
        <f>IF('Payments Export'!A4527="","",'Payments Export'!A4527)</f>
        <v/>
      </c>
      <c r="B4523" s="7" t="str">
        <f>IF('Payments Export'!A4527="","",'Payments Export'!B4527)</f>
        <v/>
      </c>
      <c r="C4523" s="7" t="str">
        <f>IF(IFERROR(VALUE('Payments Export'!H4527),'Payments Export'!H4527)&lt;&gt;0,IFERROR(VALUE('Payments Export'!H4527),'Payments Export'!H4527),"")</f>
        <v/>
      </c>
      <c r="D4523" s="7" t="str">
        <f>IF('Payments Export'!I4527="","",'Payments Export'!I4527)</f>
        <v/>
      </c>
      <c r="E4523" s="7" t="str">
        <f t="shared" si="140"/>
        <v/>
      </c>
      <c r="F4523" s="7" t="str">
        <f>IF('Payments Export'!A4527="","",'Payments Export'!N4527)</f>
        <v/>
      </c>
      <c r="G4523" s="7" t="str">
        <f>IF('Payments Export'!A4527="","",'Payments Export'!O4527)</f>
        <v/>
      </c>
      <c r="H4523" s="7" t="str">
        <f>IF('Payments Export'!B4527="","",G4523-F4523)</f>
        <v/>
      </c>
      <c r="I4523" s="3" t="str">
        <f>IF(C4523&lt;&gt;"",_xlfn.XLOOKUP(IFERROR(VALUE(C4523),C4523),'Items database'!A:A,'Items database'!B:B),(_xlfn.XLOOKUP(LEFT(E4523,3),Services,Services,"")))</f>
        <v/>
      </c>
      <c r="J4523" s="3" t="str">
        <f t="shared" si="141"/>
        <v/>
      </c>
    </row>
    <row r="4524" spans="1:10" x14ac:dyDescent="0.35">
      <c r="A4524" s="7" t="str">
        <f>IF('Payments Export'!A4528="","",'Payments Export'!A4528)</f>
        <v/>
      </c>
      <c r="B4524" s="7" t="str">
        <f>IF('Payments Export'!A4528="","",'Payments Export'!B4528)</f>
        <v/>
      </c>
      <c r="C4524" s="7" t="str">
        <f>IF(IFERROR(VALUE('Payments Export'!H4528),'Payments Export'!H4528)&lt;&gt;0,IFERROR(VALUE('Payments Export'!H4528),'Payments Export'!H4528),"")</f>
        <v/>
      </c>
      <c r="D4524" s="7" t="str">
        <f>IF('Payments Export'!I4528="","",'Payments Export'!I4528)</f>
        <v/>
      </c>
      <c r="E4524" s="7" t="str">
        <f t="shared" si="140"/>
        <v/>
      </c>
      <c r="F4524" s="7" t="str">
        <f>IF('Payments Export'!A4528="","",'Payments Export'!N4528)</f>
        <v/>
      </c>
      <c r="G4524" s="7" t="str">
        <f>IF('Payments Export'!A4528="","",'Payments Export'!O4528)</f>
        <v/>
      </c>
      <c r="H4524" s="7" t="str">
        <f>IF('Payments Export'!B4528="","",G4524-F4524)</f>
        <v/>
      </c>
      <c r="I4524" s="3" t="str">
        <f>IF(C4524&lt;&gt;"",_xlfn.XLOOKUP(IFERROR(VALUE(C4524),C4524),'Items database'!A:A,'Items database'!B:B),(_xlfn.XLOOKUP(LEFT(E4524,3),Services,Services,"")))</f>
        <v/>
      </c>
      <c r="J4524" s="3" t="str">
        <f t="shared" si="141"/>
        <v/>
      </c>
    </row>
    <row r="4525" spans="1:10" x14ac:dyDescent="0.35">
      <c r="A4525" s="7" t="str">
        <f>IF('Payments Export'!A4529="","",'Payments Export'!A4529)</f>
        <v/>
      </c>
      <c r="B4525" s="7" t="str">
        <f>IF('Payments Export'!A4529="","",'Payments Export'!B4529)</f>
        <v/>
      </c>
      <c r="C4525" s="7" t="str">
        <f>IF(IFERROR(VALUE('Payments Export'!H4529),'Payments Export'!H4529)&lt;&gt;0,IFERROR(VALUE('Payments Export'!H4529),'Payments Export'!H4529),"")</f>
        <v/>
      </c>
      <c r="D4525" s="7" t="str">
        <f>IF('Payments Export'!I4529="","",'Payments Export'!I4529)</f>
        <v/>
      </c>
      <c r="E4525" s="7" t="str">
        <f t="shared" si="140"/>
        <v/>
      </c>
      <c r="F4525" s="7" t="str">
        <f>IF('Payments Export'!A4529="","",'Payments Export'!N4529)</f>
        <v/>
      </c>
      <c r="G4525" s="7" t="str">
        <f>IF('Payments Export'!A4529="","",'Payments Export'!O4529)</f>
        <v/>
      </c>
      <c r="H4525" s="7" t="str">
        <f>IF('Payments Export'!B4529="","",G4525-F4525)</f>
        <v/>
      </c>
      <c r="I4525" s="3" t="str">
        <f>IF(C4525&lt;&gt;"",_xlfn.XLOOKUP(IFERROR(VALUE(C4525),C4525),'Items database'!A:A,'Items database'!B:B),(_xlfn.XLOOKUP(LEFT(E4525,3),Services,Services,"")))</f>
        <v/>
      </c>
      <c r="J4525" s="3" t="str">
        <f t="shared" si="141"/>
        <v/>
      </c>
    </row>
    <row r="4526" spans="1:10" x14ac:dyDescent="0.35">
      <c r="A4526" s="7" t="str">
        <f>IF('Payments Export'!A4530="","",'Payments Export'!A4530)</f>
        <v/>
      </c>
      <c r="B4526" s="7" t="str">
        <f>IF('Payments Export'!A4530="","",'Payments Export'!B4530)</f>
        <v/>
      </c>
      <c r="C4526" s="7" t="str">
        <f>IF(IFERROR(VALUE('Payments Export'!H4530),'Payments Export'!H4530)&lt;&gt;0,IFERROR(VALUE('Payments Export'!H4530),'Payments Export'!H4530),"")</f>
        <v/>
      </c>
      <c r="D4526" s="7" t="str">
        <f>IF('Payments Export'!I4530="","",'Payments Export'!I4530)</f>
        <v/>
      </c>
      <c r="E4526" s="7" t="str">
        <f t="shared" si="140"/>
        <v/>
      </c>
      <c r="F4526" s="7" t="str">
        <f>IF('Payments Export'!A4530="","",'Payments Export'!N4530)</f>
        <v/>
      </c>
      <c r="G4526" s="7" t="str">
        <f>IF('Payments Export'!A4530="","",'Payments Export'!O4530)</f>
        <v/>
      </c>
      <c r="H4526" s="7" t="str">
        <f>IF('Payments Export'!B4530="","",G4526-F4526)</f>
        <v/>
      </c>
      <c r="I4526" s="3" t="str">
        <f>IF(C4526&lt;&gt;"",_xlfn.XLOOKUP(IFERROR(VALUE(C4526),C4526),'Items database'!A:A,'Items database'!B:B),(_xlfn.XLOOKUP(LEFT(E4526,3),Services,Services,"")))</f>
        <v/>
      </c>
      <c r="J4526" s="3" t="str">
        <f t="shared" si="141"/>
        <v/>
      </c>
    </row>
    <row r="4527" spans="1:10" x14ac:dyDescent="0.35">
      <c r="A4527" s="7" t="str">
        <f>IF('Payments Export'!A4531="","",'Payments Export'!A4531)</f>
        <v/>
      </c>
      <c r="B4527" s="7" t="str">
        <f>IF('Payments Export'!A4531="","",'Payments Export'!B4531)</f>
        <v/>
      </c>
      <c r="C4527" s="7" t="str">
        <f>IF(IFERROR(VALUE('Payments Export'!H4531),'Payments Export'!H4531)&lt;&gt;0,IFERROR(VALUE('Payments Export'!H4531),'Payments Export'!H4531),"")</f>
        <v/>
      </c>
      <c r="D4527" s="7" t="str">
        <f>IF('Payments Export'!I4531="","",'Payments Export'!I4531)</f>
        <v/>
      </c>
      <c r="E4527" s="7" t="str">
        <f t="shared" si="140"/>
        <v/>
      </c>
      <c r="F4527" s="7" t="str">
        <f>IF('Payments Export'!A4531="","",'Payments Export'!N4531)</f>
        <v/>
      </c>
      <c r="G4527" s="7" t="str">
        <f>IF('Payments Export'!A4531="","",'Payments Export'!O4531)</f>
        <v/>
      </c>
      <c r="H4527" s="7" t="str">
        <f>IF('Payments Export'!B4531="","",G4527-F4527)</f>
        <v/>
      </c>
      <c r="I4527" s="3" t="str">
        <f>IF(C4527&lt;&gt;"",_xlfn.XLOOKUP(IFERROR(VALUE(C4527),C4527),'Items database'!A:A,'Items database'!B:B),(_xlfn.XLOOKUP(LEFT(E4527,3),Services,Services,"")))</f>
        <v/>
      </c>
      <c r="J4527" s="3" t="str">
        <f t="shared" si="141"/>
        <v/>
      </c>
    </row>
    <row r="4528" spans="1:10" x14ac:dyDescent="0.35">
      <c r="A4528" s="7" t="str">
        <f>IF('Payments Export'!A4532="","",'Payments Export'!A4532)</f>
        <v/>
      </c>
      <c r="B4528" s="7" t="str">
        <f>IF('Payments Export'!A4532="","",'Payments Export'!B4532)</f>
        <v/>
      </c>
      <c r="C4528" s="7" t="str">
        <f>IF(IFERROR(VALUE('Payments Export'!H4532),'Payments Export'!H4532)&lt;&gt;0,IFERROR(VALUE('Payments Export'!H4532),'Payments Export'!H4532),"")</f>
        <v/>
      </c>
      <c r="D4528" s="7" t="str">
        <f>IF('Payments Export'!I4532="","",'Payments Export'!I4532)</f>
        <v/>
      </c>
      <c r="E4528" s="7" t="str">
        <f t="shared" si="140"/>
        <v/>
      </c>
      <c r="F4528" s="7" t="str">
        <f>IF('Payments Export'!A4532="","",'Payments Export'!N4532)</f>
        <v/>
      </c>
      <c r="G4528" s="7" t="str">
        <f>IF('Payments Export'!A4532="","",'Payments Export'!O4532)</f>
        <v/>
      </c>
      <c r="H4528" s="7" t="str">
        <f>IF('Payments Export'!B4532="","",G4528-F4528)</f>
        <v/>
      </c>
      <c r="I4528" s="3" t="str">
        <f>IF(C4528&lt;&gt;"",_xlfn.XLOOKUP(IFERROR(VALUE(C4528),C4528),'Items database'!A:A,'Items database'!B:B),(_xlfn.XLOOKUP(LEFT(E4528,3),Services,Services,"")))</f>
        <v/>
      </c>
      <c r="J4528" s="3" t="str">
        <f t="shared" si="141"/>
        <v/>
      </c>
    </row>
    <row r="4529" spans="1:10" x14ac:dyDescent="0.35">
      <c r="A4529" s="7" t="str">
        <f>IF('Payments Export'!A4533="","",'Payments Export'!A4533)</f>
        <v/>
      </c>
      <c r="B4529" s="7" t="str">
        <f>IF('Payments Export'!A4533="","",'Payments Export'!B4533)</f>
        <v/>
      </c>
      <c r="C4529" s="7" t="str">
        <f>IF(IFERROR(VALUE('Payments Export'!H4533),'Payments Export'!H4533)&lt;&gt;0,IFERROR(VALUE('Payments Export'!H4533),'Payments Export'!H4533),"")</f>
        <v/>
      </c>
      <c r="D4529" s="7" t="str">
        <f>IF('Payments Export'!I4533="","",'Payments Export'!I4533)</f>
        <v/>
      </c>
      <c r="E4529" s="7" t="str">
        <f t="shared" si="140"/>
        <v/>
      </c>
      <c r="F4529" s="7" t="str">
        <f>IF('Payments Export'!A4533="","",'Payments Export'!N4533)</f>
        <v/>
      </c>
      <c r="G4529" s="7" t="str">
        <f>IF('Payments Export'!A4533="","",'Payments Export'!O4533)</f>
        <v/>
      </c>
      <c r="H4529" s="7" t="str">
        <f>IF('Payments Export'!B4533="","",G4529-F4529)</f>
        <v/>
      </c>
      <c r="I4529" s="3" t="str">
        <f>IF(C4529&lt;&gt;"",_xlfn.XLOOKUP(IFERROR(VALUE(C4529),C4529),'Items database'!A:A,'Items database'!B:B),(_xlfn.XLOOKUP(LEFT(E4529,3),Services,Services,"")))</f>
        <v/>
      </c>
      <c r="J4529" s="3" t="str">
        <f t="shared" si="141"/>
        <v/>
      </c>
    </row>
    <row r="4530" spans="1:10" x14ac:dyDescent="0.35">
      <c r="A4530" s="7" t="str">
        <f>IF('Payments Export'!A4534="","",'Payments Export'!A4534)</f>
        <v/>
      </c>
      <c r="B4530" s="7" t="str">
        <f>IF('Payments Export'!A4534="","",'Payments Export'!B4534)</f>
        <v/>
      </c>
      <c r="C4530" s="7" t="str">
        <f>IF(IFERROR(VALUE('Payments Export'!H4534),'Payments Export'!H4534)&lt;&gt;0,IFERROR(VALUE('Payments Export'!H4534),'Payments Export'!H4534),"")</f>
        <v/>
      </c>
      <c r="D4530" s="7" t="str">
        <f>IF('Payments Export'!I4534="","",'Payments Export'!I4534)</f>
        <v/>
      </c>
      <c r="E4530" s="7" t="str">
        <f t="shared" si="140"/>
        <v/>
      </c>
      <c r="F4530" s="7" t="str">
        <f>IF('Payments Export'!A4534="","",'Payments Export'!N4534)</f>
        <v/>
      </c>
      <c r="G4530" s="7" t="str">
        <f>IF('Payments Export'!A4534="","",'Payments Export'!O4534)</f>
        <v/>
      </c>
      <c r="H4530" s="7" t="str">
        <f>IF('Payments Export'!B4534="","",G4530-F4530)</f>
        <v/>
      </c>
      <c r="I4530" s="3" t="str">
        <f>IF(C4530&lt;&gt;"",_xlfn.XLOOKUP(IFERROR(VALUE(C4530),C4530),'Items database'!A:A,'Items database'!B:B),(_xlfn.XLOOKUP(LEFT(E4530,3),Services,Services,"")))</f>
        <v/>
      </c>
      <c r="J4530" s="3" t="str">
        <f t="shared" si="141"/>
        <v/>
      </c>
    </row>
    <row r="4531" spans="1:10" x14ac:dyDescent="0.35">
      <c r="A4531" s="7" t="str">
        <f>IF('Payments Export'!A4535="","",'Payments Export'!A4535)</f>
        <v/>
      </c>
      <c r="B4531" s="7" t="str">
        <f>IF('Payments Export'!A4535="","",'Payments Export'!B4535)</f>
        <v/>
      </c>
      <c r="C4531" s="7" t="str">
        <f>IF(IFERROR(VALUE('Payments Export'!H4535),'Payments Export'!H4535)&lt;&gt;0,IFERROR(VALUE('Payments Export'!H4535),'Payments Export'!H4535),"")</f>
        <v/>
      </c>
      <c r="D4531" s="7" t="str">
        <f>IF('Payments Export'!I4535="","",'Payments Export'!I4535)</f>
        <v/>
      </c>
      <c r="E4531" s="7" t="str">
        <f t="shared" si="140"/>
        <v/>
      </c>
      <c r="F4531" s="7" t="str">
        <f>IF('Payments Export'!A4535="","",'Payments Export'!N4535)</f>
        <v/>
      </c>
      <c r="G4531" s="7" t="str">
        <f>IF('Payments Export'!A4535="","",'Payments Export'!O4535)</f>
        <v/>
      </c>
      <c r="H4531" s="7" t="str">
        <f>IF('Payments Export'!B4535="","",G4531-F4531)</f>
        <v/>
      </c>
      <c r="I4531" s="3" t="str">
        <f>IF(C4531&lt;&gt;"",_xlfn.XLOOKUP(IFERROR(VALUE(C4531),C4531),'Items database'!A:A,'Items database'!B:B),(_xlfn.XLOOKUP(LEFT(E4531,3),Services,Services,"")))</f>
        <v/>
      </c>
      <c r="J4531" s="3" t="str">
        <f t="shared" si="141"/>
        <v/>
      </c>
    </row>
    <row r="4532" spans="1:10" x14ac:dyDescent="0.35">
      <c r="A4532" s="7" t="str">
        <f>IF('Payments Export'!A4536="","",'Payments Export'!A4536)</f>
        <v/>
      </c>
      <c r="B4532" s="7" t="str">
        <f>IF('Payments Export'!A4536="","",'Payments Export'!B4536)</f>
        <v/>
      </c>
      <c r="C4532" s="7" t="str">
        <f>IF(IFERROR(VALUE('Payments Export'!H4536),'Payments Export'!H4536)&lt;&gt;0,IFERROR(VALUE('Payments Export'!H4536),'Payments Export'!H4536),"")</f>
        <v/>
      </c>
      <c r="D4532" s="7" t="str">
        <f>IF('Payments Export'!I4536="","",'Payments Export'!I4536)</f>
        <v/>
      </c>
      <c r="E4532" s="7" t="str">
        <f t="shared" si="140"/>
        <v/>
      </c>
      <c r="F4532" s="7" t="str">
        <f>IF('Payments Export'!A4536="","",'Payments Export'!N4536)</f>
        <v/>
      </c>
      <c r="G4532" s="7" t="str">
        <f>IF('Payments Export'!A4536="","",'Payments Export'!O4536)</f>
        <v/>
      </c>
      <c r="H4532" s="7" t="str">
        <f>IF('Payments Export'!B4536="","",G4532-F4532)</f>
        <v/>
      </c>
      <c r="I4532" s="3" t="str">
        <f>IF(C4532&lt;&gt;"",_xlfn.XLOOKUP(IFERROR(VALUE(C4532),C4532),'Items database'!A:A,'Items database'!B:B),(_xlfn.XLOOKUP(LEFT(E4532,3),Services,Services,"")))</f>
        <v/>
      </c>
      <c r="J4532" s="3" t="str">
        <f t="shared" si="141"/>
        <v/>
      </c>
    </row>
    <row r="4533" spans="1:10" x14ac:dyDescent="0.35">
      <c r="A4533" s="7" t="str">
        <f>IF('Payments Export'!A4537="","",'Payments Export'!A4537)</f>
        <v/>
      </c>
      <c r="B4533" s="7" t="str">
        <f>IF('Payments Export'!A4537="","",'Payments Export'!B4537)</f>
        <v/>
      </c>
      <c r="C4533" s="7" t="str">
        <f>IF(IFERROR(VALUE('Payments Export'!H4537),'Payments Export'!H4537)&lt;&gt;0,IFERROR(VALUE('Payments Export'!H4537),'Payments Export'!H4537),"")</f>
        <v/>
      </c>
      <c r="D4533" s="7" t="str">
        <f>IF('Payments Export'!I4537="","",'Payments Export'!I4537)</f>
        <v/>
      </c>
      <c r="E4533" s="7" t="str">
        <f t="shared" si="140"/>
        <v/>
      </c>
      <c r="F4533" s="7" t="str">
        <f>IF('Payments Export'!A4537="","",'Payments Export'!N4537)</f>
        <v/>
      </c>
      <c r="G4533" s="7" t="str">
        <f>IF('Payments Export'!A4537="","",'Payments Export'!O4537)</f>
        <v/>
      </c>
      <c r="H4533" s="7" t="str">
        <f>IF('Payments Export'!B4537="","",G4533-F4533)</f>
        <v/>
      </c>
      <c r="I4533" s="3" t="str">
        <f>IF(C4533&lt;&gt;"",_xlfn.XLOOKUP(IFERROR(VALUE(C4533),C4533),'Items database'!A:A,'Items database'!B:B),(_xlfn.XLOOKUP(LEFT(E4533,3),Services,Services,"")))</f>
        <v/>
      </c>
      <c r="J4533" s="3" t="str">
        <f t="shared" si="141"/>
        <v/>
      </c>
    </row>
    <row r="4534" spans="1:10" x14ac:dyDescent="0.35">
      <c r="A4534" s="7" t="str">
        <f>IF('Payments Export'!A4538="","",'Payments Export'!A4538)</f>
        <v/>
      </c>
      <c r="B4534" s="7" t="str">
        <f>IF('Payments Export'!A4538="","",'Payments Export'!B4538)</f>
        <v/>
      </c>
      <c r="C4534" s="7" t="str">
        <f>IF(IFERROR(VALUE('Payments Export'!H4538),'Payments Export'!H4538)&lt;&gt;0,IFERROR(VALUE('Payments Export'!H4538),'Payments Export'!H4538),"")</f>
        <v/>
      </c>
      <c r="D4534" s="7" t="str">
        <f>IF('Payments Export'!I4538="","",'Payments Export'!I4538)</f>
        <v/>
      </c>
      <c r="E4534" s="7" t="str">
        <f t="shared" si="140"/>
        <v/>
      </c>
      <c r="F4534" s="7" t="str">
        <f>IF('Payments Export'!A4538="","",'Payments Export'!N4538)</f>
        <v/>
      </c>
      <c r="G4534" s="7" t="str">
        <f>IF('Payments Export'!A4538="","",'Payments Export'!O4538)</f>
        <v/>
      </c>
      <c r="H4534" s="7" t="str">
        <f>IF('Payments Export'!B4538="","",G4534-F4534)</f>
        <v/>
      </c>
      <c r="I4534" s="3" t="str">
        <f>IF(C4534&lt;&gt;"",_xlfn.XLOOKUP(IFERROR(VALUE(C4534),C4534),'Items database'!A:A,'Items database'!B:B),(_xlfn.XLOOKUP(LEFT(E4534,3),Services,Services,"")))</f>
        <v/>
      </c>
      <c r="J4534" s="3" t="str">
        <f t="shared" si="141"/>
        <v/>
      </c>
    </row>
    <row r="4535" spans="1:10" x14ac:dyDescent="0.35">
      <c r="A4535" s="7" t="str">
        <f>IF('Payments Export'!A4539="","",'Payments Export'!A4539)</f>
        <v/>
      </c>
      <c r="B4535" s="7" t="str">
        <f>IF('Payments Export'!A4539="","",'Payments Export'!B4539)</f>
        <v/>
      </c>
      <c r="C4535" s="7" t="str">
        <f>IF(IFERROR(VALUE('Payments Export'!H4539),'Payments Export'!H4539)&lt;&gt;0,IFERROR(VALUE('Payments Export'!H4539),'Payments Export'!H4539),"")</f>
        <v/>
      </c>
      <c r="D4535" s="7" t="str">
        <f>IF('Payments Export'!I4539="","",'Payments Export'!I4539)</f>
        <v/>
      </c>
      <c r="E4535" s="7" t="str">
        <f t="shared" si="140"/>
        <v/>
      </c>
      <c r="F4535" s="7" t="str">
        <f>IF('Payments Export'!A4539="","",'Payments Export'!N4539)</f>
        <v/>
      </c>
      <c r="G4535" s="7" t="str">
        <f>IF('Payments Export'!A4539="","",'Payments Export'!O4539)</f>
        <v/>
      </c>
      <c r="H4535" s="7" t="str">
        <f>IF('Payments Export'!B4539="","",G4535-F4535)</f>
        <v/>
      </c>
      <c r="I4535" s="3" t="str">
        <f>IF(C4535&lt;&gt;"",_xlfn.XLOOKUP(IFERROR(VALUE(C4535),C4535),'Items database'!A:A,'Items database'!B:B),(_xlfn.XLOOKUP(LEFT(E4535,3),Services,Services,"")))</f>
        <v/>
      </c>
      <c r="J4535" s="3" t="str">
        <f t="shared" si="141"/>
        <v/>
      </c>
    </row>
    <row r="4536" spans="1:10" x14ac:dyDescent="0.35">
      <c r="A4536" s="7" t="str">
        <f>IF('Payments Export'!A4540="","",'Payments Export'!A4540)</f>
        <v/>
      </c>
      <c r="B4536" s="7" t="str">
        <f>IF('Payments Export'!A4540="","",'Payments Export'!B4540)</f>
        <v/>
      </c>
      <c r="C4536" s="7" t="str">
        <f>IF(IFERROR(VALUE('Payments Export'!H4540),'Payments Export'!H4540)&lt;&gt;0,IFERROR(VALUE('Payments Export'!H4540),'Payments Export'!H4540),"")</f>
        <v/>
      </c>
      <c r="D4536" s="7" t="str">
        <f>IF('Payments Export'!I4540="","",'Payments Export'!I4540)</f>
        <v/>
      </c>
      <c r="E4536" s="7" t="str">
        <f t="shared" si="140"/>
        <v/>
      </c>
      <c r="F4536" s="7" t="str">
        <f>IF('Payments Export'!A4540="","",'Payments Export'!N4540)</f>
        <v/>
      </c>
      <c r="G4536" s="7" t="str">
        <f>IF('Payments Export'!A4540="","",'Payments Export'!O4540)</f>
        <v/>
      </c>
      <c r="H4536" s="7" t="str">
        <f>IF('Payments Export'!B4540="","",G4536-F4536)</f>
        <v/>
      </c>
      <c r="I4536" s="3" t="str">
        <f>IF(C4536&lt;&gt;"",_xlfn.XLOOKUP(IFERROR(VALUE(C4536),C4536),'Items database'!A:A,'Items database'!B:B),(_xlfn.XLOOKUP(LEFT(E4536,3),Services,Services,"")))</f>
        <v/>
      </c>
      <c r="J4536" s="3" t="str">
        <f t="shared" si="141"/>
        <v/>
      </c>
    </row>
    <row r="4537" spans="1:10" x14ac:dyDescent="0.35">
      <c r="A4537" s="7" t="str">
        <f>IF('Payments Export'!A4541="","",'Payments Export'!A4541)</f>
        <v/>
      </c>
      <c r="B4537" s="7" t="str">
        <f>IF('Payments Export'!A4541="","",'Payments Export'!B4541)</f>
        <v/>
      </c>
      <c r="C4537" s="7" t="str">
        <f>IF(IFERROR(VALUE('Payments Export'!H4541),'Payments Export'!H4541)&lt;&gt;0,IFERROR(VALUE('Payments Export'!H4541),'Payments Export'!H4541),"")</f>
        <v/>
      </c>
      <c r="D4537" s="7" t="str">
        <f>IF('Payments Export'!I4541="","",'Payments Export'!I4541)</f>
        <v/>
      </c>
      <c r="E4537" s="7" t="str">
        <f t="shared" si="140"/>
        <v/>
      </c>
      <c r="F4537" s="7" t="str">
        <f>IF('Payments Export'!A4541="","",'Payments Export'!N4541)</f>
        <v/>
      </c>
      <c r="G4537" s="7" t="str">
        <f>IF('Payments Export'!A4541="","",'Payments Export'!O4541)</f>
        <v/>
      </c>
      <c r="H4537" s="7" t="str">
        <f>IF('Payments Export'!B4541="","",G4537-F4537)</f>
        <v/>
      </c>
      <c r="I4537" s="3" t="str">
        <f>IF(C4537&lt;&gt;"",_xlfn.XLOOKUP(IFERROR(VALUE(C4537),C4537),'Items database'!A:A,'Items database'!B:B),(_xlfn.XLOOKUP(LEFT(E4537,3),Services,Services,"")))</f>
        <v/>
      </c>
      <c r="J4537" s="3" t="str">
        <f t="shared" si="141"/>
        <v/>
      </c>
    </row>
    <row r="4538" spans="1:10" x14ac:dyDescent="0.35">
      <c r="A4538" s="7" t="str">
        <f>IF('Payments Export'!A4542="","",'Payments Export'!A4542)</f>
        <v/>
      </c>
      <c r="B4538" s="7" t="str">
        <f>IF('Payments Export'!A4542="","",'Payments Export'!B4542)</f>
        <v/>
      </c>
      <c r="C4538" s="7" t="str">
        <f>IF(IFERROR(VALUE('Payments Export'!H4542),'Payments Export'!H4542)&lt;&gt;0,IFERROR(VALUE('Payments Export'!H4542),'Payments Export'!H4542),"")</f>
        <v/>
      </c>
      <c r="D4538" s="7" t="str">
        <f>IF('Payments Export'!I4542="","",'Payments Export'!I4542)</f>
        <v/>
      </c>
      <c r="E4538" s="7" t="str">
        <f t="shared" si="140"/>
        <v/>
      </c>
      <c r="F4538" s="7" t="str">
        <f>IF('Payments Export'!A4542="","",'Payments Export'!N4542)</f>
        <v/>
      </c>
      <c r="G4538" s="7" t="str">
        <f>IF('Payments Export'!A4542="","",'Payments Export'!O4542)</f>
        <v/>
      </c>
      <c r="H4538" s="7" t="str">
        <f>IF('Payments Export'!B4542="","",G4538-F4538)</f>
        <v/>
      </c>
      <c r="I4538" s="3" t="str">
        <f>IF(C4538&lt;&gt;"",_xlfn.XLOOKUP(IFERROR(VALUE(C4538),C4538),'Items database'!A:A,'Items database'!B:B),(_xlfn.XLOOKUP(LEFT(E4538,3),Services,Services,"")))</f>
        <v/>
      </c>
      <c r="J4538" s="3" t="str">
        <f t="shared" si="141"/>
        <v/>
      </c>
    </row>
    <row r="4539" spans="1:10" x14ac:dyDescent="0.35">
      <c r="A4539" s="7" t="str">
        <f>IF('Payments Export'!A4543="","",'Payments Export'!A4543)</f>
        <v/>
      </c>
      <c r="B4539" s="7" t="str">
        <f>IF('Payments Export'!A4543="","",'Payments Export'!B4543)</f>
        <v/>
      </c>
      <c r="C4539" s="7" t="str">
        <f>IF(IFERROR(VALUE('Payments Export'!H4543),'Payments Export'!H4543)&lt;&gt;0,IFERROR(VALUE('Payments Export'!H4543),'Payments Export'!H4543),"")</f>
        <v/>
      </c>
      <c r="D4539" s="7" t="str">
        <f>IF('Payments Export'!I4543="","",'Payments Export'!I4543)</f>
        <v/>
      </c>
      <c r="E4539" s="7" t="str">
        <f t="shared" si="140"/>
        <v/>
      </c>
      <c r="F4539" s="7" t="str">
        <f>IF('Payments Export'!A4543="","",'Payments Export'!N4543)</f>
        <v/>
      </c>
      <c r="G4539" s="7" t="str">
        <f>IF('Payments Export'!A4543="","",'Payments Export'!O4543)</f>
        <v/>
      </c>
      <c r="H4539" s="7" t="str">
        <f>IF('Payments Export'!B4543="","",G4539-F4539)</f>
        <v/>
      </c>
      <c r="I4539" s="3" t="str">
        <f>IF(C4539&lt;&gt;"",_xlfn.XLOOKUP(IFERROR(VALUE(C4539),C4539),'Items database'!A:A,'Items database'!B:B),(_xlfn.XLOOKUP(LEFT(E4539,3),Services,Services,"")))</f>
        <v/>
      </c>
      <c r="J4539" s="3" t="str">
        <f t="shared" si="141"/>
        <v/>
      </c>
    </row>
    <row r="4540" spans="1:10" x14ac:dyDescent="0.35">
      <c r="A4540" s="7" t="str">
        <f>IF('Payments Export'!A4544="","",'Payments Export'!A4544)</f>
        <v/>
      </c>
      <c r="B4540" s="7" t="str">
        <f>IF('Payments Export'!A4544="","",'Payments Export'!B4544)</f>
        <v/>
      </c>
      <c r="C4540" s="7" t="str">
        <f>IF(IFERROR(VALUE('Payments Export'!H4544),'Payments Export'!H4544)&lt;&gt;0,IFERROR(VALUE('Payments Export'!H4544),'Payments Export'!H4544),"")</f>
        <v/>
      </c>
      <c r="D4540" s="7" t="str">
        <f>IF('Payments Export'!I4544="","",'Payments Export'!I4544)</f>
        <v/>
      </c>
      <c r="E4540" s="7" t="str">
        <f t="shared" si="140"/>
        <v/>
      </c>
      <c r="F4540" s="7" t="str">
        <f>IF('Payments Export'!A4544="","",'Payments Export'!N4544)</f>
        <v/>
      </c>
      <c r="G4540" s="7" t="str">
        <f>IF('Payments Export'!A4544="","",'Payments Export'!O4544)</f>
        <v/>
      </c>
      <c r="H4540" s="7" t="str">
        <f>IF('Payments Export'!B4544="","",G4540-F4540)</f>
        <v/>
      </c>
      <c r="I4540" s="3" t="str">
        <f>IF(C4540&lt;&gt;"",_xlfn.XLOOKUP(IFERROR(VALUE(C4540),C4540),'Items database'!A:A,'Items database'!B:B),(_xlfn.XLOOKUP(LEFT(E4540,3),Services,Services,"")))</f>
        <v/>
      </c>
      <c r="J4540" s="3" t="str">
        <f t="shared" si="141"/>
        <v/>
      </c>
    </row>
    <row r="4541" spans="1:10" x14ac:dyDescent="0.35">
      <c r="A4541" s="7" t="str">
        <f>IF('Payments Export'!A4545="","",'Payments Export'!A4545)</f>
        <v/>
      </c>
      <c r="B4541" s="7" t="str">
        <f>IF('Payments Export'!A4545="","",'Payments Export'!B4545)</f>
        <v/>
      </c>
      <c r="C4541" s="7" t="str">
        <f>IF(IFERROR(VALUE('Payments Export'!H4545),'Payments Export'!H4545)&lt;&gt;0,IFERROR(VALUE('Payments Export'!H4545),'Payments Export'!H4545),"")</f>
        <v/>
      </c>
      <c r="D4541" s="7" t="str">
        <f>IF('Payments Export'!I4545="","",'Payments Export'!I4545)</f>
        <v/>
      </c>
      <c r="E4541" s="7" t="str">
        <f t="shared" si="140"/>
        <v/>
      </c>
      <c r="F4541" s="7" t="str">
        <f>IF('Payments Export'!A4545="","",'Payments Export'!N4545)</f>
        <v/>
      </c>
      <c r="G4541" s="7" t="str">
        <f>IF('Payments Export'!A4545="","",'Payments Export'!O4545)</f>
        <v/>
      </c>
      <c r="H4541" s="7" t="str">
        <f>IF('Payments Export'!B4545="","",G4541-F4541)</f>
        <v/>
      </c>
      <c r="I4541" s="3" t="str">
        <f>IF(C4541&lt;&gt;"",_xlfn.XLOOKUP(IFERROR(VALUE(C4541),C4541),'Items database'!A:A,'Items database'!B:B),(_xlfn.XLOOKUP(LEFT(E4541,3),Services,Services,"")))</f>
        <v/>
      </c>
      <c r="J4541" s="3" t="str">
        <f t="shared" si="141"/>
        <v/>
      </c>
    </row>
    <row r="4542" spans="1:10" x14ac:dyDescent="0.35">
      <c r="A4542" s="7" t="str">
        <f>IF('Payments Export'!A4546="","",'Payments Export'!A4546)</f>
        <v/>
      </c>
      <c r="B4542" s="7" t="str">
        <f>IF('Payments Export'!A4546="","",'Payments Export'!B4546)</f>
        <v/>
      </c>
      <c r="C4542" s="7" t="str">
        <f>IF(IFERROR(VALUE('Payments Export'!H4546),'Payments Export'!H4546)&lt;&gt;0,IFERROR(VALUE('Payments Export'!H4546),'Payments Export'!H4546),"")</f>
        <v/>
      </c>
      <c r="D4542" s="7" t="str">
        <f>IF('Payments Export'!I4546="","",'Payments Export'!I4546)</f>
        <v/>
      </c>
      <c r="E4542" s="7" t="str">
        <f t="shared" si="140"/>
        <v/>
      </c>
      <c r="F4542" s="7" t="str">
        <f>IF('Payments Export'!A4546="","",'Payments Export'!N4546)</f>
        <v/>
      </c>
      <c r="G4542" s="7" t="str">
        <f>IF('Payments Export'!A4546="","",'Payments Export'!O4546)</f>
        <v/>
      </c>
      <c r="H4542" s="7" t="str">
        <f>IF('Payments Export'!B4546="","",G4542-F4542)</f>
        <v/>
      </c>
      <c r="I4542" s="3" t="str">
        <f>IF(C4542&lt;&gt;"",_xlfn.XLOOKUP(IFERROR(VALUE(C4542),C4542),'Items database'!A:A,'Items database'!B:B),(_xlfn.XLOOKUP(LEFT(E4542,3),Services,Services,"")))</f>
        <v/>
      </c>
      <c r="J4542" s="3" t="str">
        <f t="shared" si="141"/>
        <v/>
      </c>
    </row>
    <row r="4543" spans="1:10" x14ac:dyDescent="0.35">
      <c r="A4543" s="7" t="str">
        <f>IF('Payments Export'!A4547="","",'Payments Export'!A4547)</f>
        <v/>
      </c>
      <c r="B4543" s="7" t="str">
        <f>IF('Payments Export'!A4547="","",'Payments Export'!B4547)</f>
        <v/>
      </c>
      <c r="C4543" s="7" t="str">
        <f>IF(IFERROR(VALUE('Payments Export'!H4547),'Payments Export'!H4547)&lt;&gt;0,IFERROR(VALUE('Payments Export'!H4547),'Payments Export'!H4547),"")</f>
        <v/>
      </c>
      <c r="D4543" s="7" t="str">
        <f>IF('Payments Export'!I4547="","",'Payments Export'!I4547)</f>
        <v/>
      </c>
      <c r="E4543" s="7" t="str">
        <f t="shared" si="140"/>
        <v/>
      </c>
      <c r="F4543" s="7" t="str">
        <f>IF('Payments Export'!A4547="","",'Payments Export'!N4547)</f>
        <v/>
      </c>
      <c r="G4543" s="7" t="str">
        <f>IF('Payments Export'!A4547="","",'Payments Export'!O4547)</f>
        <v/>
      </c>
      <c r="H4543" s="7" t="str">
        <f>IF('Payments Export'!B4547="","",G4543-F4543)</f>
        <v/>
      </c>
      <c r="I4543" s="3" t="str">
        <f>IF(C4543&lt;&gt;"",_xlfn.XLOOKUP(IFERROR(VALUE(C4543),C4543),'Items database'!A:A,'Items database'!B:B),(_xlfn.XLOOKUP(LEFT(E4543,3),Services,Services,"")))</f>
        <v/>
      </c>
      <c r="J4543" s="3" t="str">
        <f t="shared" si="141"/>
        <v/>
      </c>
    </row>
    <row r="4544" spans="1:10" x14ac:dyDescent="0.35">
      <c r="A4544" s="7" t="str">
        <f>IF('Payments Export'!A4548="","",'Payments Export'!A4548)</f>
        <v/>
      </c>
      <c r="B4544" s="7" t="str">
        <f>IF('Payments Export'!A4548="","",'Payments Export'!B4548)</f>
        <v/>
      </c>
      <c r="C4544" s="7" t="str">
        <f>IF(IFERROR(VALUE('Payments Export'!H4548),'Payments Export'!H4548)&lt;&gt;0,IFERROR(VALUE('Payments Export'!H4548),'Payments Export'!H4548),"")</f>
        <v/>
      </c>
      <c r="D4544" s="7" t="str">
        <f>IF('Payments Export'!I4548="","",'Payments Export'!I4548)</f>
        <v/>
      </c>
      <c r="E4544" s="7" t="str">
        <f t="shared" si="140"/>
        <v/>
      </c>
      <c r="F4544" s="7" t="str">
        <f>IF('Payments Export'!A4548="","",'Payments Export'!N4548)</f>
        <v/>
      </c>
      <c r="G4544" s="7" t="str">
        <f>IF('Payments Export'!A4548="","",'Payments Export'!O4548)</f>
        <v/>
      </c>
      <c r="H4544" s="7" t="str">
        <f>IF('Payments Export'!B4548="","",G4544-F4544)</f>
        <v/>
      </c>
      <c r="I4544" s="3" t="str">
        <f>IF(C4544&lt;&gt;"",_xlfn.XLOOKUP(IFERROR(VALUE(C4544),C4544),'Items database'!A:A,'Items database'!B:B),(_xlfn.XLOOKUP(LEFT(E4544,3),Services,Services,"")))</f>
        <v/>
      </c>
      <c r="J4544" s="3" t="str">
        <f t="shared" si="141"/>
        <v/>
      </c>
    </row>
    <row r="4545" spans="1:10" x14ac:dyDescent="0.35">
      <c r="A4545" s="7" t="str">
        <f>IF('Payments Export'!A4549="","",'Payments Export'!A4549)</f>
        <v/>
      </c>
      <c r="B4545" s="7" t="str">
        <f>IF('Payments Export'!A4549="","",'Payments Export'!B4549)</f>
        <v/>
      </c>
      <c r="C4545" s="7" t="str">
        <f>IF(IFERROR(VALUE('Payments Export'!H4549),'Payments Export'!H4549)&lt;&gt;0,IFERROR(VALUE('Payments Export'!H4549),'Payments Export'!H4549),"")</f>
        <v/>
      </c>
      <c r="D4545" s="7" t="str">
        <f>IF('Payments Export'!I4549="","",'Payments Export'!I4549)</f>
        <v/>
      </c>
      <c r="E4545" s="7" t="str">
        <f t="shared" ref="E4545:E4608" si="142">LEFT(D4545,66)</f>
        <v/>
      </c>
      <c r="F4545" s="7" t="str">
        <f>IF('Payments Export'!A4549="","",'Payments Export'!N4549)</f>
        <v/>
      </c>
      <c r="G4545" s="7" t="str">
        <f>IF('Payments Export'!A4549="","",'Payments Export'!O4549)</f>
        <v/>
      </c>
      <c r="H4545" s="7" t="str">
        <f>IF('Payments Export'!B4549="","",G4545-F4545)</f>
        <v/>
      </c>
      <c r="I4545" s="3" t="str">
        <f>IF(C4545&lt;&gt;"",_xlfn.XLOOKUP(IFERROR(VALUE(C4545),C4545),'Items database'!A:A,'Items database'!B:B),(_xlfn.XLOOKUP(LEFT(E4545,3),Services,Services,"")))</f>
        <v/>
      </c>
      <c r="J4545" s="3" t="str">
        <f t="shared" ref="J4545:J4608" si="143">IF(ISNUMBER(F4545)=TRUE,IF(F4545=0,"","GST"),"")</f>
        <v/>
      </c>
    </row>
    <row r="4546" spans="1:10" x14ac:dyDescent="0.35">
      <c r="A4546" s="7" t="str">
        <f>IF('Payments Export'!A4550="","",'Payments Export'!A4550)</f>
        <v/>
      </c>
      <c r="B4546" s="7" t="str">
        <f>IF('Payments Export'!A4550="","",'Payments Export'!B4550)</f>
        <v/>
      </c>
      <c r="C4546" s="7" t="str">
        <f>IF(IFERROR(VALUE('Payments Export'!H4550),'Payments Export'!H4550)&lt;&gt;0,IFERROR(VALUE('Payments Export'!H4550),'Payments Export'!H4550),"")</f>
        <v/>
      </c>
      <c r="D4546" s="7" t="str">
        <f>IF('Payments Export'!I4550="","",'Payments Export'!I4550)</f>
        <v/>
      </c>
      <c r="E4546" s="7" t="str">
        <f t="shared" si="142"/>
        <v/>
      </c>
      <c r="F4546" s="7" t="str">
        <f>IF('Payments Export'!A4550="","",'Payments Export'!N4550)</f>
        <v/>
      </c>
      <c r="G4546" s="7" t="str">
        <f>IF('Payments Export'!A4550="","",'Payments Export'!O4550)</f>
        <v/>
      </c>
      <c r="H4546" s="7" t="str">
        <f>IF('Payments Export'!B4550="","",G4546-F4546)</f>
        <v/>
      </c>
      <c r="I4546" s="3" t="str">
        <f>IF(C4546&lt;&gt;"",_xlfn.XLOOKUP(IFERROR(VALUE(C4546),C4546),'Items database'!A:A,'Items database'!B:B),(_xlfn.XLOOKUP(LEFT(E4546,3),Services,Services,"")))</f>
        <v/>
      </c>
      <c r="J4546" s="3" t="str">
        <f t="shared" si="143"/>
        <v/>
      </c>
    </row>
    <row r="4547" spans="1:10" x14ac:dyDescent="0.35">
      <c r="A4547" s="7" t="str">
        <f>IF('Payments Export'!A4551="","",'Payments Export'!A4551)</f>
        <v/>
      </c>
      <c r="B4547" s="7" t="str">
        <f>IF('Payments Export'!A4551="","",'Payments Export'!B4551)</f>
        <v/>
      </c>
      <c r="C4547" s="7" t="str">
        <f>IF(IFERROR(VALUE('Payments Export'!H4551),'Payments Export'!H4551)&lt;&gt;0,IFERROR(VALUE('Payments Export'!H4551),'Payments Export'!H4551),"")</f>
        <v/>
      </c>
      <c r="D4547" s="7" t="str">
        <f>IF('Payments Export'!I4551="","",'Payments Export'!I4551)</f>
        <v/>
      </c>
      <c r="E4547" s="7" t="str">
        <f t="shared" si="142"/>
        <v/>
      </c>
      <c r="F4547" s="7" t="str">
        <f>IF('Payments Export'!A4551="","",'Payments Export'!N4551)</f>
        <v/>
      </c>
      <c r="G4547" s="7" t="str">
        <f>IF('Payments Export'!A4551="","",'Payments Export'!O4551)</f>
        <v/>
      </c>
      <c r="H4547" s="7" t="str">
        <f>IF('Payments Export'!B4551="","",G4547-F4547)</f>
        <v/>
      </c>
      <c r="I4547" s="3" t="str">
        <f>IF(C4547&lt;&gt;"",_xlfn.XLOOKUP(IFERROR(VALUE(C4547),C4547),'Items database'!A:A,'Items database'!B:B),(_xlfn.XLOOKUP(LEFT(E4547,3),Services,Services,"")))</f>
        <v/>
      </c>
      <c r="J4547" s="3" t="str">
        <f t="shared" si="143"/>
        <v/>
      </c>
    </row>
    <row r="4548" spans="1:10" x14ac:dyDescent="0.35">
      <c r="A4548" s="7" t="str">
        <f>IF('Payments Export'!A4552="","",'Payments Export'!A4552)</f>
        <v/>
      </c>
      <c r="B4548" s="7" t="str">
        <f>IF('Payments Export'!A4552="","",'Payments Export'!B4552)</f>
        <v/>
      </c>
      <c r="C4548" s="7" t="str">
        <f>IF(IFERROR(VALUE('Payments Export'!H4552),'Payments Export'!H4552)&lt;&gt;0,IFERROR(VALUE('Payments Export'!H4552),'Payments Export'!H4552),"")</f>
        <v/>
      </c>
      <c r="D4548" s="7" t="str">
        <f>IF('Payments Export'!I4552="","",'Payments Export'!I4552)</f>
        <v/>
      </c>
      <c r="E4548" s="7" t="str">
        <f t="shared" si="142"/>
        <v/>
      </c>
      <c r="F4548" s="7" t="str">
        <f>IF('Payments Export'!A4552="","",'Payments Export'!N4552)</f>
        <v/>
      </c>
      <c r="G4548" s="7" t="str">
        <f>IF('Payments Export'!A4552="","",'Payments Export'!O4552)</f>
        <v/>
      </c>
      <c r="H4548" s="7" t="str">
        <f>IF('Payments Export'!B4552="","",G4548-F4548)</f>
        <v/>
      </c>
      <c r="I4548" s="3" t="str">
        <f>IF(C4548&lt;&gt;"",_xlfn.XLOOKUP(IFERROR(VALUE(C4548),C4548),'Items database'!A:A,'Items database'!B:B),(_xlfn.XLOOKUP(LEFT(E4548,3),Services,Services,"")))</f>
        <v/>
      </c>
      <c r="J4548" s="3" t="str">
        <f t="shared" si="143"/>
        <v/>
      </c>
    </row>
    <row r="4549" spans="1:10" x14ac:dyDescent="0.35">
      <c r="A4549" s="7" t="str">
        <f>IF('Payments Export'!A4553="","",'Payments Export'!A4553)</f>
        <v/>
      </c>
      <c r="B4549" s="7" t="str">
        <f>IF('Payments Export'!A4553="","",'Payments Export'!B4553)</f>
        <v/>
      </c>
      <c r="C4549" s="7" t="str">
        <f>IF(IFERROR(VALUE('Payments Export'!H4553),'Payments Export'!H4553)&lt;&gt;0,IFERROR(VALUE('Payments Export'!H4553),'Payments Export'!H4553),"")</f>
        <v/>
      </c>
      <c r="D4549" s="7" t="str">
        <f>IF('Payments Export'!I4553="","",'Payments Export'!I4553)</f>
        <v/>
      </c>
      <c r="E4549" s="7" t="str">
        <f t="shared" si="142"/>
        <v/>
      </c>
      <c r="F4549" s="7" t="str">
        <f>IF('Payments Export'!A4553="","",'Payments Export'!N4553)</f>
        <v/>
      </c>
      <c r="G4549" s="7" t="str">
        <f>IF('Payments Export'!A4553="","",'Payments Export'!O4553)</f>
        <v/>
      </c>
      <c r="H4549" s="7" t="str">
        <f>IF('Payments Export'!B4553="","",G4549-F4549)</f>
        <v/>
      </c>
      <c r="I4549" s="3" t="str">
        <f>IF(C4549&lt;&gt;"",_xlfn.XLOOKUP(IFERROR(VALUE(C4549),C4549),'Items database'!A:A,'Items database'!B:B),(_xlfn.XLOOKUP(LEFT(E4549,3),Services,Services,"")))</f>
        <v/>
      </c>
      <c r="J4549" s="3" t="str">
        <f t="shared" si="143"/>
        <v/>
      </c>
    </row>
    <row r="4550" spans="1:10" x14ac:dyDescent="0.35">
      <c r="A4550" s="7" t="str">
        <f>IF('Payments Export'!A4554="","",'Payments Export'!A4554)</f>
        <v/>
      </c>
      <c r="B4550" s="7" t="str">
        <f>IF('Payments Export'!A4554="","",'Payments Export'!B4554)</f>
        <v/>
      </c>
      <c r="C4550" s="7" t="str">
        <f>IF(IFERROR(VALUE('Payments Export'!H4554),'Payments Export'!H4554)&lt;&gt;0,IFERROR(VALUE('Payments Export'!H4554),'Payments Export'!H4554),"")</f>
        <v/>
      </c>
      <c r="D4550" s="7" t="str">
        <f>IF('Payments Export'!I4554="","",'Payments Export'!I4554)</f>
        <v/>
      </c>
      <c r="E4550" s="7" t="str">
        <f t="shared" si="142"/>
        <v/>
      </c>
      <c r="F4550" s="7" t="str">
        <f>IF('Payments Export'!A4554="","",'Payments Export'!N4554)</f>
        <v/>
      </c>
      <c r="G4550" s="7" t="str">
        <f>IF('Payments Export'!A4554="","",'Payments Export'!O4554)</f>
        <v/>
      </c>
      <c r="H4550" s="7" t="str">
        <f>IF('Payments Export'!B4554="","",G4550-F4550)</f>
        <v/>
      </c>
      <c r="I4550" s="3" t="str">
        <f>IF(C4550&lt;&gt;"",_xlfn.XLOOKUP(IFERROR(VALUE(C4550),C4550),'Items database'!A:A,'Items database'!B:B),(_xlfn.XLOOKUP(LEFT(E4550,3),Services,Services,"")))</f>
        <v/>
      </c>
      <c r="J4550" s="3" t="str">
        <f t="shared" si="143"/>
        <v/>
      </c>
    </row>
    <row r="4551" spans="1:10" x14ac:dyDescent="0.35">
      <c r="A4551" s="7" t="str">
        <f>IF('Payments Export'!A4555="","",'Payments Export'!A4555)</f>
        <v/>
      </c>
      <c r="B4551" s="7" t="str">
        <f>IF('Payments Export'!A4555="","",'Payments Export'!B4555)</f>
        <v/>
      </c>
      <c r="C4551" s="7" t="str">
        <f>IF(IFERROR(VALUE('Payments Export'!H4555),'Payments Export'!H4555)&lt;&gt;0,IFERROR(VALUE('Payments Export'!H4555),'Payments Export'!H4555),"")</f>
        <v/>
      </c>
      <c r="D4551" s="7" t="str">
        <f>IF('Payments Export'!I4555="","",'Payments Export'!I4555)</f>
        <v/>
      </c>
      <c r="E4551" s="7" t="str">
        <f t="shared" si="142"/>
        <v/>
      </c>
      <c r="F4551" s="7" t="str">
        <f>IF('Payments Export'!A4555="","",'Payments Export'!N4555)</f>
        <v/>
      </c>
      <c r="G4551" s="7" t="str">
        <f>IF('Payments Export'!A4555="","",'Payments Export'!O4555)</f>
        <v/>
      </c>
      <c r="H4551" s="7" t="str">
        <f>IF('Payments Export'!B4555="","",G4551-F4551)</f>
        <v/>
      </c>
      <c r="I4551" s="3" t="str">
        <f>IF(C4551&lt;&gt;"",_xlfn.XLOOKUP(IFERROR(VALUE(C4551),C4551),'Items database'!A:A,'Items database'!B:B),(_xlfn.XLOOKUP(LEFT(E4551,3),Services,Services,"")))</f>
        <v/>
      </c>
      <c r="J4551" s="3" t="str">
        <f t="shared" si="143"/>
        <v/>
      </c>
    </row>
    <row r="4552" spans="1:10" x14ac:dyDescent="0.35">
      <c r="A4552" s="7" t="str">
        <f>IF('Payments Export'!A4556="","",'Payments Export'!A4556)</f>
        <v/>
      </c>
      <c r="B4552" s="7" t="str">
        <f>IF('Payments Export'!A4556="","",'Payments Export'!B4556)</f>
        <v/>
      </c>
      <c r="C4552" s="7" t="str">
        <f>IF(IFERROR(VALUE('Payments Export'!H4556),'Payments Export'!H4556)&lt;&gt;0,IFERROR(VALUE('Payments Export'!H4556),'Payments Export'!H4556),"")</f>
        <v/>
      </c>
      <c r="D4552" s="7" t="str">
        <f>IF('Payments Export'!I4556="","",'Payments Export'!I4556)</f>
        <v/>
      </c>
      <c r="E4552" s="7" t="str">
        <f t="shared" si="142"/>
        <v/>
      </c>
      <c r="F4552" s="7" t="str">
        <f>IF('Payments Export'!A4556="","",'Payments Export'!N4556)</f>
        <v/>
      </c>
      <c r="G4552" s="7" t="str">
        <f>IF('Payments Export'!A4556="","",'Payments Export'!O4556)</f>
        <v/>
      </c>
      <c r="H4552" s="7" t="str">
        <f>IF('Payments Export'!B4556="","",G4552-F4552)</f>
        <v/>
      </c>
      <c r="I4552" s="3" t="str">
        <f>IF(C4552&lt;&gt;"",_xlfn.XLOOKUP(IFERROR(VALUE(C4552),C4552),'Items database'!A:A,'Items database'!B:B),(_xlfn.XLOOKUP(LEFT(E4552,3),Services,Services,"")))</f>
        <v/>
      </c>
      <c r="J4552" s="3" t="str">
        <f t="shared" si="143"/>
        <v/>
      </c>
    </row>
    <row r="4553" spans="1:10" x14ac:dyDescent="0.35">
      <c r="A4553" s="7" t="str">
        <f>IF('Payments Export'!A4557="","",'Payments Export'!A4557)</f>
        <v/>
      </c>
      <c r="B4553" s="7" t="str">
        <f>IF('Payments Export'!A4557="","",'Payments Export'!B4557)</f>
        <v/>
      </c>
      <c r="C4553" s="7" t="str">
        <f>IF(IFERROR(VALUE('Payments Export'!H4557),'Payments Export'!H4557)&lt;&gt;0,IFERROR(VALUE('Payments Export'!H4557),'Payments Export'!H4557),"")</f>
        <v/>
      </c>
      <c r="D4553" s="7" t="str">
        <f>IF('Payments Export'!I4557="","",'Payments Export'!I4557)</f>
        <v/>
      </c>
      <c r="E4553" s="7" t="str">
        <f t="shared" si="142"/>
        <v/>
      </c>
      <c r="F4553" s="7" t="str">
        <f>IF('Payments Export'!A4557="","",'Payments Export'!N4557)</f>
        <v/>
      </c>
      <c r="G4553" s="7" t="str">
        <f>IF('Payments Export'!A4557="","",'Payments Export'!O4557)</f>
        <v/>
      </c>
      <c r="H4553" s="7" t="str">
        <f>IF('Payments Export'!B4557="","",G4553-F4553)</f>
        <v/>
      </c>
      <c r="I4553" s="3" t="str">
        <f>IF(C4553&lt;&gt;"",_xlfn.XLOOKUP(IFERROR(VALUE(C4553),C4553),'Items database'!A:A,'Items database'!B:B),(_xlfn.XLOOKUP(LEFT(E4553,3),Services,Services,"")))</f>
        <v/>
      </c>
      <c r="J4553" s="3" t="str">
        <f t="shared" si="143"/>
        <v/>
      </c>
    </row>
    <row r="4554" spans="1:10" x14ac:dyDescent="0.35">
      <c r="A4554" s="7" t="str">
        <f>IF('Payments Export'!A4558="","",'Payments Export'!A4558)</f>
        <v/>
      </c>
      <c r="B4554" s="7" t="str">
        <f>IF('Payments Export'!A4558="","",'Payments Export'!B4558)</f>
        <v/>
      </c>
      <c r="C4554" s="7" t="str">
        <f>IF(IFERROR(VALUE('Payments Export'!H4558),'Payments Export'!H4558)&lt;&gt;0,IFERROR(VALUE('Payments Export'!H4558),'Payments Export'!H4558),"")</f>
        <v/>
      </c>
      <c r="D4554" s="7" t="str">
        <f>IF('Payments Export'!I4558="","",'Payments Export'!I4558)</f>
        <v/>
      </c>
      <c r="E4554" s="7" t="str">
        <f t="shared" si="142"/>
        <v/>
      </c>
      <c r="F4554" s="7" t="str">
        <f>IF('Payments Export'!A4558="","",'Payments Export'!N4558)</f>
        <v/>
      </c>
      <c r="G4554" s="7" t="str">
        <f>IF('Payments Export'!A4558="","",'Payments Export'!O4558)</f>
        <v/>
      </c>
      <c r="H4554" s="7" t="str">
        <f>IF('Payments Export'!B4558="","",G4554-F4554)</f>
        <v/>
      </c>
      <c r="I4554" s="3" t="str">
        <f>IF(C4554&lt;&gt;"",_xlfn.XLOOKUP(IFERROR(VALUE(C4554),C4554),'Items database'!A:A,'Items database'!B:B),(_xlfn.XLOOKUP(LEFT(E4554,3),Services,Services,"")))</f>
        <v/>
      </c>
      <c r="J4554" s="3" t="str">
        <f t="shared" si="143"/>
        <v/>
      </c>
    </row>
    <row r="4555" spans="1:10" x14ac:dyDescent="0.35">
      <c r="A4555" s="7" t="str">
        <f>IF('Payments Export'!A4559="","",'Payments Export'!A4559)</f>
        <v/>
      </c>
      <c r="B4555" s="7" t="str">
        <f>IF('Payments Export'!A4559="","",'Payments Export'!B4559)</f>
        <v/>
      </c>
      <c r="C4555" s="7" t="str">
        <f>IF(IFERROR(VALUE('Payments Export'!H4559),'Payments Export'!H4559)&lt;&gt;0,IFERROR(VALUE('Payments Export'!H4559),'Payments Export'!H4559),"")</f>
        <v/>
      </c>
      <c r="D4555" s="7" t="str">
        <f>IF('Payments Export'!I4559="","",'Payments Export'!I4559)</f>
        <v/>
      </c>
      <c r="E4555" s="7" t="str">
        <f t="shared" si="142"/>
        <v/>
      </c>
      <c r="F4555" s="7" t="str">
        <f>IF('Payments Export'!A4559="","",'Payments Export'!N4559)</f>
        <v/>
      </c>
      <c r="G4555" s="7" t="str">
        <f>IF('Payments Export'!A4559="","",'Payments Export'!O4559)</f>
        <v/>
      </c>
      <c r="H4555" s="7" t="str">
        <f>IF('Payments Export'!B4559="","",G4555-F4555)</f>
        <v/>
      </c>
      <c r="I4555" s="3" t="str">
        <f>IF(C4555&lt;&gt;"",_xlfn.XLOOKUP(IFERROR(VALUE(C4555),C4555),'Items database'!A:A,'Items database'!B:B),(_xlfn.XLOOKUP(LEFT(E4555,3),Services,Services,"")))</f>
        <v/>
      </c>
      <c r="J4555" s="3" t="str">
        <f t="shared" si="143"/>
        <v/>
      </c>
    </row>
    <row r="4556" spans="1:10" x14ac:dyDescent="0.35">
      <c r="A4556" s="7" t="str">
        <f>IF('Payments Export'!A4560="","",'Payments Export'!A4560)</f>
        <v/>
      </c>
      <c r="B4556" s="7" t="str">
        <f>IF('Payments Export'!A4560="","",'Payments Export'!B4560)</f>
        <v/>
      </c>
      <c r="C4556" s="7" t="str">
        <f>IF(IFERROR(VALUE('Payments Export'!H4560),'Payments Export'!H4560)&lt;&gt;0,IFERROR(VALUE('Payments Export'!H4560),'Payments Export'!H4560),"")</f>
        <v/>
      </c>
      <c r="D4556" s="7" t="str">
        <f>IF('Payments Export'!I4560="","",'Payments Export'!I4560)</f>
        <v/>
      </c>
      <c r="E4556" s="7" t="str">
        <f t="shared" si="142"/>
        <v/>
      </c>
      <c r="F4556" s="7" t="str">
        <f>IF('Payments Export'!A4560="","",'Payments Export'!N4560)</f>
        <v/>
      </c>
      <c r="G4556" s="7" t="str">
        <f>IF('Payments Export'!A4560="","",'Payments Export'!O4560)</f>
        <v/>
      </c>
      <c r="H4556" s="7" t="str">
        <f>IF('Payments Export'!B4560="","",G4556-F4556)</f>
        <v/>
      </c>
      <c r="I4556" s="3" t="str">
        <f>IF(C4556&lt;&gt;"",_xlfn.XLOOKUP(IFERROR(VALUE(C4556),C4556),'Items database'!A:A,'Items database'!B:B),(_xlfn.XLOOKUP(LEFT(E4556,3),Services,Services,"")))</f>
        <v/>
      </c>
      <c r="J4556" s="3" t="str">
        <f t="shared" si="143"/>
        <v/>
      </c>
    </row>
    <row r="4557" spans="1:10" x14ac:dyDescent="0.35">
      <c r="A4557" s="7" t="str">
        <f>IF('Payments Export'!A4561="","",'Payments Export'!A4561)</f>
        <v/>
      </c>
      <c r="B4557" s="7" t="str">
        <f>IF('Payments Export'!A4561="","",'Payments Export'!B4561)</f>
        <v/>
      </c>
      <c r="C4557" s="7" t="str">
        <f>IF(IFERROR(VALUE('Payments Export'!H4561),'Payments Export'!H4561)&lt;&gt;0,IFERROR(VALUE('Payments Export'!H4561),'Payments Export'!H4561),"")</f>
        <v/>
      </c>
      <c r="D4557" s="7" t="str">
        <f>IF('Payments Export'!I4561="","",'Payments Export'!I4561)</f>
        <v/>
      </c>
      <c r="E4557" s="7" t="str">
        <f t="shared" si="142"/>
        <v/>
      </c>
      <c r="F4557" s="7" t="str">
        <f>IF('Payments Export'!A4561="","",'Payments Export'!N4561)</f>
        <v/>
      </c>
      <c r="G4557" s="7" t="str">
        <f>IF('Payments Export'!A4561="","",'Payments Export'!O4561)</f>
        <v/>
      </c>
      <c r="H4557" s="7" t="str">
        <f>IF('Payments Export'!B4561="","",G4557-F4557)</f>
        <v/>
      </c>
      <c r="I4557" s="3" t="str">
        <f>IF(C4557&lt;&gt;"",_xlfn.XLOOKUP(IFERROR(VALUE(C4557),C4557),'Items database'!A:A,'Items database'!B:B),(_xlfn.XLOOKUP(LEFT(E4557,3),Services,Services,"")))</f>
        <v/>
      </c>
      <c r="J4557" s="3" t="str">
        <f t="shared" si="143"/>
        <v/>
      </c>
    </row>
    <row r="4558" spans="1:10" x14ac:dyDescent="0.35">
      <c r="A4558" s="7" t="str">
        <f>IF('Payments Export'!A4562="","",'Payments Export'!A4562)</f>
        <v/>
      </c>
      <c r="B4558" s="7" t="str">
        <f>IF('Payments Export'!A4562="","",'Payments Export'!B4562)</f>
        <v/>
      </c>
      <c r="C4558" s="7" t="str">
        <f>IF(IFERROR(VALUE('Payments Export'!H4562),'Payments Export'!H4562)&lt;&gt;0,IFERROR(VALUE('Payments Export'!H4562),'Payments Export'!H4562),"")</f>
        <v/>
      </c>
      <c r="D4558" s="7" t="str">
        <f>IF('Payments Export'!I4562="","",'Payments Export'!I4562)</f>
        <v/>
      </c>
      <c r="E4558" s="7" t="str">
        <f t="shared" si="142"/>
        <v/>
      </c>
      <c r="F4558" s="7" t="str">
        <f>IF('Payments Export'!A4562="","",'Payments Export'!N4562)</f>
        <v/>
      </c>
      <c r="G4558" s="7" t="str">
        <f>IF('Payments Export'!A4562="","",'Payments Export'!O4562)</f>
        <v/>
      </c>
      <c r="H4558" s="7" t="str">
        <f>IF('Payments Export'!B4562="","",G4558-F4558)</f>
        <v/>
      </c>
      <c r="I4558" s="3" t="str">
        <f>IF(C4558&lt;&gt;"",_xlfn.XLOOKUP(IFERROR(VALUE(C4558),C4558),'Items database'!A:A,'Items database'!B:B),(_xlfn.XLOOKUP(LEFT(E4558,3),Services,Services,"")))</f>
        <v/>
      </c>
      <c r="J4558" s="3" t="str">
        <f t="shared" si="143"/>
        <v/>
      </c>
    </row>
    <row r="4559" spans="1:10" x14ac:dyDescent="0.35">
      <c r="A4559" s="7" t="str">
        <f>IF('Payments Export'!A4563="","",'Payments Export'!A4563)</f>
        <v/>
      </c>
      <c r="B4559" s="7" t="str">
        <f>IF('Payments Export'!A4563="","",'Payments Export'!B4563)</f>
        <v/>
      </c>
      <c r="C4559" s="7" t="str">
        <f>IF(IFERROR(VALUE('Payments Export'!H4563),'Payments Export'!H4563)&lt;&gt;0,IFERROR(VALUE('Payments Export'!H4563),'Payments Export'!H4563),"")</f>
        <v/>
      </c>
      <c r="D4559" s="7" t="str">
        <f>IF('Payments Export'!I4563="","",'Payments Export'!I4563)</f>
        <v/>
      </c>
      <c r="E4559" s="7" t="str">
        <f t="shared" si="142"/>
        <v/>
      </c>
      <c r="F4559" s="7" t="str">
        <f>IF('Payments Export'!A4563="","",'Payments Export'!N4563)</f>
        <v/>
      </c>
      <c r="G4559" s="7" t="str">
        <f>IF('Payments Export'!A4563="","",'Payments Export'!O4563)</f>
        <v/>
      </c>
      <c r="H4559" s="7" t="str">
        <f>IF('Payments Export'!B4563="","",G4559-F4559)</f>
        <v/>
      </c>
      <c r="I4559" s="3" t="str">
        <f>IF(C4559&lt;&gt;"",_xlfn.XLOOKUP(IFERROR(VALUE(C4559),C4559),'Items database'!A:A,'Items database'!B:B),(_xlfn.XLOOKUP(LEFT(E4559,3),Services,Services,"")))</f>
        <v/>
      </c>
      <c r="J4559" s="3" t="str">
        <f t="shared" si="143"/>
        <v/>
      </c>
    </row>
    <row r="4560" spans="1:10" x14ac:dyDescent="0.35">
      <c r="A4560" s="7" t="str">
        <f>IF('Payments Export'!A4564="","",'Payments Export'!A4564)</f>
        <v/>
      </c>
      <c r="B4560" s="7" t="str">
        <f>IF('Payments Export'!A4564="","",'Payments Export'!B4564)</f>
        <v/>
      </c>
      <c r="C4560" s="7" t="str">
        <f>IF(IFERROR(VALUE('Payments Export'!H4564),'Payments Export'!H4564)&lt;&gt;0,IFERROR(VALUE('Payments Export'!H4564),'Payments Export'!H4564),"")</f>
        <v/>
      </c>
      <c r="D4560" s="7" t="str">
        <f>IF('Payments Export'!I4564="","",'Payments Export'!I4564)</f>
        <v/>
      </c>
      <c r="E4560" s="7" t="str">
        <f t="shared" si="142"/>
        <v/>
      </c>
      <c r="F4560" s="7" t="str">
        <f>IF('Payments Export'!A4564="","",'Payments Export'!N4564)</f>
        <v/>
      </c>
      <c r="G4560" s="7" t="str">
        <f>IF('Payments Export'!A4564="","",'Payments Export'!O4564)</f>
        <v/>
      </c>
      <c r="H4560" s="7" t="str">
        <f>IF('Payments Export'!B4564="","",G4560-F4560)</f>
        <v/>
      </c>
      <c r="I4560" s="3" t="str">
        <f>IF(C4560&lt;&gt;"",_xlfn.XLOOKUP(IFERROR(VALUE(C4560),C4560),'Items database'!A:A,'Items database'!B:B),(_xlfn.XLOOKUP(LEFT(E4560,3),Services,Services,"")))</f>
        <v/>
      </c>
      <c r="J4560" s="3" t="str">
        <f t="shared" si="143"/>
        <v/>
      </c>
    </row>
    <row r="4561" spans="1:10" x14ac:dyDescent="0.35">
      <c r="A4561" s="7" t="str">
        <f>IF('Payments Export'!A4565="","",'Payments Export'!A4565)</f>
        <v/>
      </c>
      <c r="B4561" s="7" t="str">
        <f>IF('Payments Export'!A4565="","",'Payments Export'!B4565)</f>
        <v/>
      </c>
      <c r="C4561" s="7" t="str">
        <f>IF(IFERROR(VALUE('Payments Export'!H4565),'Payments Export'!H4565)&lt;&gt;0,IFERROR(VALUE('Payments Export'!H4565),'Payments Export'!H4565),"")</f>
        <v/>
      </c>
      <c r="D4561" s="7" t="str">
        <f>IF('Payments Export'!I4565="","",'Payments Export'!I4565)</f>
        <v/>
      </c>
      <c r="E4561" s="7" t="str">
        <f t="shared" si="142"/>
        <v/>
      </c>
      <c r="F4561" s="7" t="str">
        <f>IF('Payments Export'!A4565="","",'Payments Export'!N4565)</f>
        <v/>
      </c>
      <c r="G4561" s="7" t="str">
        <f>IF('Payments Export'!A4565="","",'Payments Export'!O4565)</f>
        <v/>
      </c>
      <c r="H4561" s="7" t="str">
        <f>IF('Payments Export'!B4565="","",G4561-F4561)</f>
        <v/>
      </c>
      <c r="I4561" s="3" t="str">
        <f>IF(C4561&lt;&gt;"",_xlfn.XLOOKUP(IFERROR(VALUE(C4561),C4561),'Items database'!A:A,'Items database'!B:B),(_xlfn.XLOOKUP(LEFT(E4561,3),Services,Services,"")))</f>
        <v/>
      </c>
      <c r="J4561" s="3" t="str">
        <f t="shared" si="143"/>
        <v/>
      </c>
    </row>
    <row r="4562" spans="1:10" x14ac:dyDescent="0.35">
      <c r="A4562" s="7" t="str">
        <f>IF('Payments Export'!A4566="","",'Payments Export'!A4566)</f>
        <v/>
      </c>
      <c r="B4562" s="7" t="str">
        <f>IF('Payments Export'!A4566="","",'Payments Export'!B4566)</f>
        <v/>
      </c>
      <c r="C4562" s="7" t="str">
        <f>IF(IFERROR(VALUE('Payments Export'!H4566),'Payments Export'!H4566)&lt;&gt;0,IFERROR(VALUE('Payments Export'!H4566),'Payments Export'!H4566),"")</f>
        <v/>
      </c>
      <c r="D4562" s="7" t="str">
        <f>IF('Payments Export'!I4566="","",'Payments Export'!I4566)</f>
        <v/>
      </c>
      <c r="E4562" s="7" t="str">
        <f t="shared" si="142"/>
        <v/>
      </c>
      <c r="F4562" s="7" t="str">
        <f>IF('Payments Export'!A4566="","",'Payments Export'!N4566)</f>
        <v/>
      </c>
      <c r="G4562" s="7" t="str">
        <f>IF('Payments Export'!A4566="","",'Payments Export'!O4566)</f>
        <v/>
      </c>
      <c r="H4562" s="7" t="str">
        <f>IF('Payments Export'!B4566="","",G4562-F4562)</f>
        <v/>
      </c>
      <c r="I4562" s="3" t="str">
        <f>IF(C4562&lt;&gt;"",_xlfn.XLOOKUP(IFERROR(VALUE(C4562),C4562),'Items database'!A:A,'Items database'!B:B),(_xlfn.XLOOKUP(LEFT(E4562,3),Services,Services,"")))</f>
        <v/>
      </c>
      <c r="J4562" s="3" t="str">
        <f t="shared" si="143"/>
        <v/>
      </c>
    </row>
    <row r="4563" spans="1:10" x14ac:dyDescent="0.35">
      <c r="A4563" s="7" t="str">
        <f>IF('Payments Export'!A4567="","",'Payments Export'!A4567)</f>
        <v/>
      </c>
      <c r="B4563" s="7" t="str">
        <f>IF('Payments Export'!A4567="","",'Payments Export'!B4567)</f>
        <v/>
      </c>
      <c r="C4563" s="7" t="str">
        <f>IF(IFERROR(VALUE('Payments Export'!H4567),'Payments Export'!H4567)&lt;&gt;0,IFERROR(VALUE('Payments Export'!H4567),'Payments Export'!H4567),"")</f>
        <v/>
      </c>
      <c r="D4563" s="7" t="str">
        <f>IF('Payments Export'!I4567="","",'Payments Export'!I4567)</f>
        <v/>
      </c>
      <c r="E4563" s="7" t="str">
        <f t="shared" si="142"/>
        <v/>
      </c>
      <c r="F4563" s="7" t="str">
        <f>IF('Payments Export'!A4567="","",'Payments Export'!N4567)</f>
        <v/>
      </c>
      <c r="G4563" s="7" t="str">
        <f>IF('Payments Export'!A4567="","",'Payments Export'!O4567)</f>
        <v/>
      </c>
      <c r="H4563" s="7" t="str">
        <f>IF('Payments Export'!B4567="","",G4563-F4563)</f>
        <v/>
      </c>
      <c r="I4563" s="3" t="str">
        <f>IF(C4563&lt;&gt;"",_xlfn.XLOOKUP(IFERROR(VALUE(C4563),C4563),'Items database'!A:A,'Items database'!B:B),(_xlfn.XLOOKUP(LEFT(E4563,3),Services,Services,"")))</f>
        <v/>
      </c>
      <c r="J4563" s="3" t="str">
        <f t="shared" si="143"/>
        <v/>
      </c>
    </row>
    <row r="4564" spans="1:10" x14ac:dyDescent="0.35">
      <c r="A4564" s="7" t="str">
        <f>IF('Payments Export'!A4568="","",'Payments Export'!A4568)</f>
        <v/>
      </c>
      <c r="B4564" s="7" t="str">
        <f>IF('Payments Export'!A4568="","",'Payments Export'!B4568)</f>
        <v/>
      </c>
      <c r="C4564" s="7" t="str">
        <f>IF(IFERROR(VALUE('Payments Export'!H4568),'Payments Export'!H4568)&lt;&gt;0,IFERROR(VALUE('Payments Export'!H4568),'Payments Export'!H4568),"")</f>
        <v/>
      </c>
      <c r="D4564" s="7" t="str">
        <f>IF('Payments Export'!I4568="","",'Payments Export'!I4568)</f>
        <v/>
      </c>
      <c r="E4564" s="7" t="str">
        <f t="shared" si="142"/>
        <v/>
      </c>
      <c r="F4564" s="7" t="str">
        <f>IF('Payments Export'!A4568="","",'Payments Export'!N4568)</f>
        <v/>
      </c>
      <c r="G4564" s="7" t="str">
        <f>IF('Payments Export'!A4568="","",'Payments Export'!O4568)</f>
        <v/>
      </c>
      <c r="H4564" s="7" t="str">
        <f>IF('Payments Export'!B4568="","",G4564-F4564)</f>
        <v/>
      </c>
      <c r="I4564" s="3" t="str">
        <f>IF(C4564&lt;&gt;"",_xlfn.XLOOKUP(IFERROR(VALUE(C4564),C4564),'Items database'!A:A,'Items database'!B:B),(_xlfn.XLOOKUP(LEFT(E4564,3),Services,Services,"")))</f>
        <v/>
      </c>
      <c r="J4564" s="3" t="str">
        <f t="shared" si="143"/>
        <v/>
      </c>
    </row>
    <row r="4565" spans="1:10" x14ac:dyDescent="0.35">
      <c r="A4565" s="7" t="str">
        <f>IF('Payments Export'!A4569="","",'Payments Export'!A4569)</f>
        <v/>
      </c>
      <c r="B4565" s="7" t="str">
        <f>IF('Payments Export'!A4569="","",'Payments Export'!B4569)</f>
        <v/>
      </c>
      <c r="C4565" s="7" t="str">
        <f>IF(IFERROR(VALUE('Payments Export'!H4569),'Payments Export'!H4569)&lt;&gt;0,IFERROR(VALUE('Payments Export'!H4569),'Payments Export'!H4569),"")</f>
        <v/>
      </c>
      <c r="D4565" s="7" t="str">
        <f>IF('Payments Export'!I4569="","",'Payments Export'!I4569)</f>
        <v/>
      </c>
      <c r="E4565" s="7" t="str">
        <f t="shared" si="142"/>
        <v/>
      </c>
      <c r="F4565" s="7" t="str">
        <f>IF('Payments Export'!A4569="","",'Payments Export'!N4569)</f>
        <v/>
      </c>
      <c r="G4565" s="7" t="str">
        <f>IF('Payments Export'!A4569="","",'Payments Export'!O4569)</f>
        <v/>
      </c>
      <c r="H4565" s="7" t="str">
        <f>IF('Payments Export'!B4569="","",G4565-F4565)</f>
        <v/>
      </c>
      <c r="I4565" s="3" t="str">
        <f>IF(C4565&lt;&gt;"",_xlfn.XLOOKUP(IFERROR(VALUE(C4565),C4565),'Items database'!A:A,'Items database'!B:B),(_xlfn.XLOOKUP(LEFT(E4565,3),Services,Services,"")))</f>
        <v/>
      </c>
      <c r="J4565" s="3" t="str">
        <f t="shared" si="143"/>
        <v/>
      </c>
    </row>
    <row r="4566" spans="1:10" x14ac:dyDescent="0.35">
      <c r="A4566" s="7" t="str">
        <f>IF('Payments Export'!A4570="","",'Payments Export'!A4570)</f>
        <v/>
      </c>
      <c r="B4566" s="7" t="str">
        <f>IF('Payments Export'!A4570="","",'Payments Export'!B4570)</f>
        <v/>
      </c>
      <c r="C4566" s="7" t="str">
        <f>IF(IFERROR(VALUE('Payments Export'!H4570),'Payments Export'!H4570)&lt;&gt;0,IFERROR(VALUE('Payments Export'!H4570),'Payments Export'!H4570),"")</f>
        <v/>
      </c>
      <c r="D4566" s="7" t="str">
        <f>IF('Payments Export'!I4570="","",'Payments Export'!I4570)</f>
        <v/>
      </c>
      <c r="E4566" s="7" t="str">
        <f t="shared" si="142"/>
        <v/>
      </c>
      <c r="F4566" s="7" t="str">
        <f>IF('Payments Export'!A4570="","",'Payments Export'!N4570)</f>
        <v/>
      </c>
      <c r="G4566" s="7" t="str">
        <f>IF('Payments Export'!A4570="","",'Payments Export'!O4570)</f>
        <v/>
      </c>
      <c r="H4566" s="7" t="str">
        <f>IF('Payments Export'!B4570="","",G4566-F4566)</f>
        <v/>
      </c>
      <c r="I4566" s="3" t="str">
        <f>IF(C4566&lt;&gt;"",_xlfn.XLOOKUP(IFERROR(VALUE(C4566),C4566),'Items database'!A:A,'Items database'!B:B),(_xlfn.XLOOKUP(LEFT(E4566,3),Services,Services,"")))</f>
        <v/>
      </c>
      <c r="J4566" s="3" t="str">
        <f t="shared" si="143"/>
        <v/>
      </c>
    </row>
    <row r="4567" spans="1:10" x14ac:dyDescent="0.35">
      <c r="A4567" s="7" t="str">
        <f>IF('Payments Export'!A4571="","",'Payments Export'!A4571)</f>
        <v/>
      </c>
      <c r="B4567" s="7" t="str">
        <f>IF('Payments Export'!A4571="","",'Payments Export'!B4571)</f>
        <v/>
      </c>
      <c r="C4567" s="7" t="str">
        <f>IF(IFERROR(VALUE('Payments Export'!H4571),'Payments Export'!H4571)&lt;&gt;0,IFERROR(VALUE('Payments Export'!H4571),'Payments Export'!H4571),"")</f>
        <v/>
      </c>
      <c r="D4567" s="7" t="str">
        <f>IF('Payments Export'!I4571="","",'Payments Export'!I4571)</f>
        <v/>
      </c>
      <c r="E4567" s="7" t="str">
        <f t="shared" si="142"/>
        <v/>
      </c>
      <c r="F4567" s="7" t="str">
        <f>IF('Payments Export'!A4571="","",'Payments Export'!N4571)</f>
        <v/>
      </c>
      <c r="G4567" s="7" t="str">
        <f>IF('Payments Export'!A4571="","",'Payments Export'!O4571)</f>
        <v/>
      </c>
      <c r="H4567" s="7" t="str">
        <f>IF('Payments Export'!B4571="","",G4567-F4567)</f>
        <v/>
      </c>
      <c r="I4567" s="3" t="str">
        <f>IF(C4567&lt;&gt;"",_xlfn.XLOOKUP(IFERROR(VALUE(C4567),C4567),'Items database'!A:A,'Items database'!B:B),(_xlfn.XLOOKUP(LEFT(E4567,3),Services,Services,"")))</f>
        <v/>
      </c>
      <c r="J4567" s="3" t="str">
        <f t="shared" si="143"/>
        <v/>
      </c>
    </row>
    <row r="4568" spans="1:10" x14ac:dyDescent="0.35">
      <c r="A4568" s="7" t="str">
        <f>IF('Payments Export'!A4572="","",'Payments Export'!A4572)</f>
        <v/>
      </c>
      <c r="B4568" s="7" t="str">
        <f>IF('Payments Export'!A4572="","",'Payments Export'!B4572)</f>
        <v/>
      </c>
      <c r="C4568" s="7" t="str">
        <f>IF(IFERROR(VALUE('Payments Export'!H4572),'Payments Export'!H4572)&lt;&gt;0,IFERROR(VALUE('Payments Export'!H4572),'Payments Export'!H4572),"")</f>
        <v/>
      </c>
      <c r="D4568" s="7" t="str">
        <f>IF('Payments Export'!I4572="","",'Payments Export'!I4572)</f>
        <v/>
      </c>
      <c r="E4568" s="7" t="str">
        <f t="shared" si="142"/>
        <v/>
      </c>
      <c r="F4568" s="7" t="str">
        <f>IF('Payments Export'!A4572="","",'Payments Export'!N4572)</f>
        <v/>
      </c>
      <c r="G4568" s="7" t="str">
        <f>IF('Payments Export'!A4572="","",'Payments Export'!O4572)</f>
        <v/>
      </c>
      <c r="H4568" s="7" t="str">
        <f>IF('Payments Export'!B4572="","",G4568-F4568)</f>
        <v/>
      </c>
      <c r="I4568" s="3" t="str">
        <f>IF(C4568&lt;&gt;"",_xlfn.XLOOKUP(IFERROR(VALUE(C4568),C4568),'Items database'!A:A,'Items database'!B:B),(_xlfn.XLOOKUP(LEFT(E4568,3),Services,Services,"")))</f>
        <v/>
      </c>
      <c r="J4568" s="3" t="str">
        <f t="shared" si="143"/>
        <v/>
      </c>
    </row>
    <row r="4569" spans="1:10" x14ac:dyDescent="0.35">
      <c r="A4569" s="7" t="str">
        <f>IF('Payments Export'!A4573="","",'Payments Export'!A4573)</f>
        <v/>
      </c>
      <c r="B4569" s="7" t="str">
        <f>IF('Payments Export'!A4573="","",'Payments Export'!B4573)</f>
        <v/>
      </c>
      <c r="C4569" s="7" t="str">
        <f>IF(IFERROR(VALUE('Payments Export'!H4573),'Payments Export'!H4573)&lt;&gt;0,IFERROR(VALUE('Payments Export'!H4573),'Payments Export'!H4573),"")</f>
        <v/>
      </c>
      <c r="D4569" s="7" t="str">
        <f>IF('Payments Export'!I4573="","",'Payments Export'!I4573)</f>
        <v/>
      </c>
      <c r="E4569" s="7" t="str">
        <f t="shared" si="142"/>
        <v/>
      </c>
      <c r="F4569" s="7" t="str">
        <f>IF('Payments Export'!A4573="","",'Payments Export'!N4573)</f>
        <v/>
      </c>
      <c r="G4569" s="7" t="str">
        <f>IF('Payments Export'!A4573="","",'Payments Export'!O4573)</f>
        <v/>
      </c>
      <c r="H4569" s="7" t="str">
        <f>IF('Payments Export'!B4573="","",G4569-F4569)</f>
        <v/>
      </c>
      <c r="I4569" s="3" t="str">
        <f>IF(C4569&lt;&gt;"",_xlfn.XLOOKUP(IFERROR(VALUE(C4569),C4569),'Items database'!A:A,'Items database'!B:B),(_xlfn.XLOOKUP(LEFT(E4569,3),Services,Services,"")))</f>
        <v/>
      </c>
      <c r="J4569" s="3" t="str">
        <f t="shared" si="143"/>
        <v/>
      </c>
    </row>
    <row r="4570" spans="1:10" x14ac:dyDescent="0.35">
      <c r="A4570" s="7" t="str">
        <f>IF('Payments Export'!A4574="","",'Payments Export'!A4574)</f>
        <v/>
      </c>
      <c r="B4570" s="7" t="str">
        <f>IF('Payments Export'!A4574="","",'Payments Export'!B4574)</f>
        <v/>
      </c>
      <c r="C4570" s="7" t="str">
        <f>IF(IFERROR(VALUE('Payments Export'!H4574),'Payments Export'!H4574)&lt;&gt;0,IFERROR(VALUE('Payments Export'!H4574),'Payments Export'!H4574),"")</f>
        <v/>
      </c>
      <c r="D4570" s="7" t="str">
        <f>IF('Payments Export'!I4574="","",'Payments Export'!I4574)</f>
        <v/>
      </c>
      <c r="E4570" s="7" t="str">
        <f t="shared" si="142"/>
        <v/>
      </c>
      <c r="F4570" s="7" t="str">
        <f>IF('Payments Export'!A4574="","",'Payments Export'!N4574)</f>
        <v/>
      </c>
      <c r="G4570" s="7" t="str">
        <f>IF('Payments Export'!A4574="","",'Payments Export'!O4574)</f>
        <v/>
      </c>
      <c r="H4570" s="7" t="str">
        <f>IF('Payments Export'!B4574="","",G4570-F4570)</f>
        <v/>
      </c>
      <c r="I4570" s="3" t="str">
        <f>IF(C4570&lt;&gt;"",_xlfn.XLOOKUP(IFERROR(VALUE(C4570),C4570),'Items database'!A:A,'Items database'!B:B),(_xlfn.XLOOKUP(LEFT(E4570,3),Services,Services,"")))</f>
        <v/>
      </c>
      <c r="J4570" s="3" t="str">
        <f t="shared" si="143"/>
        <v/>
      </c>
    </row>
    <row r="4571" spans="1:10" x14ac:dyDescent="0.35">
      <c r="A4571" s="7" t="str">
        <f>IF('Payments Export'!A4575="","",'Payments Export'!A4575)</f>
        <v/>
      </c>
      <c r="B4571" s="7" t="str">
        <f>IF('Payments Export'!A4575="","",'Payments Export'!B4575)</f>
        <v/>
      </c>
      <c r="C4571" s="7" t="str">
        <f>IF(IFERROR(VALUE('Payments Export'!H4575),'Payments Export'!H4575)&lt;&gt;0,IFERROR(VALUE('Payments Export'!H4575),'Payments Export'!H4575),"")</f>
        <v/>
      </c>
      <c r="D4571" s="7" t="str">
        <f>IF('Payments Export'!I4575="","",'Payments Export'!I4575)</f>
        <v/>
      </c>
      <c r="E4571" s="7" t="str">
        <f t="shared" si="142"/>
        <v/>
      </c>
      <c r="F4571" s="7" t="str">
        <f>IF('Payments Export'!A4575="","",'Payments Export'!N4575)</f>
        <v/>
      </c>
      <c r="G4571" s="7" t="str">
        <f>IF('Payments Export'!A4575="","",'Payments Export'!O4575)</f>
        <v/>
      </c>
      <c r="H4571" s="7" t="str">
        <f>IF('Payments Export'!B4575="","",G4571-F4571)</f>
        <v/>
      </c>
      <c r="I4571" s="3" t="str">
        <f>IF(C4571&lt;&gt;"",_xlfn.XLOOKUP(IFERROR(VALUE(C4571),C4571),'Items database'!A:A,'Items database'!B:B),(_xlfn.XLOOKUP(LEFT(E4571,3),Services,Services,"")))</f>
        <v/>
      </c>
      <c r="J4571" s="3" t="str">
        <f t="shared" si="143"/>
        <v/>
      </c>
    </row>
    <row r="4572" spans="1:10" x14ac:dyDescent="0.35">
      <c r="A4572" s="7" t="str">
        <f>IF('Payments Export'!A4576="","",'Payments Export'!A4576)</f>
        <v/>
      </c>
      <c r="B4572" s="7" t="str">
        <f>IF('Payments Export'!A4576="","",'Payments Export'!B4576)</f>
        <v/>
      </c>
      <c r="C4572" s="7" t="str">
        <f>IF(IFERROR(VALUE('Payments Export'!H4576),'Payments Export'!H4576)&lt;&gt;0,IFERROR(VALUE('Payments Export'!H4576),'Payments Export'!H4576),"")</f>
        <v/>
      </c>
      <c r="D4572" s="7" t="str">
        <f>IF('Payments Export'!I4576="","",'Payments Export'!I4576)</f>
        <v/>
      </c>
      <c r="E4572" s="7" t="str">
        <f t="shared" si="142"/>
        <v/>
      </c>
      <c r="F4572" s="7" t="str">
        <f>IF('Payments Export'!A4576="","",'Payments Export'!N4576)</f>
        <v/>
      </c>
      <c r="G4572" s="7" t="str">
        <f>IF('Payments Export'!A4576="","",'Payments Export'!O4576)</f>
        <v/>
      </c>
      <c r="H4572" s="7" t="str">
        <f>IF('Payments Export'!B4576="","",G4572-F4572)</f>
        <v/>
      </c>
      <c r="I4572" s="3" t="str">
        <f>IF(C4572&lt;&gt;"",_xlfn.XLOOKUP(IFERROR(VALUE(C4572),C4572),'Items database'!A:A,'Items database'!B:B),(_xlfn.XLOOKUP(LEFT(E4572,3),Services,Services,"")))</f>
        <v/>
      </c>
      <c r="J4572" s="3" t="str">
        <f t="shared" si="143"/>
        <v/>
      </c>
    </row>
    <row r="4573" spans="1:10" x14ac:dyDescent="0.35">
      <c r="A4573" s="7" t="str">
        <f>IF('Payments Export'!A4577="","",'Payments Export'!A4577)</f>
        <v/>
      </c>
      <c r="B4573" s="7" t="str">
        <f>IF('Payments Export'!A4577="","",'Payments Export'!B4577)</f>
        <v/>
      </c>
      <c r="C4573" s="7" t="str">
        <f>IF(IFERROR(VALUE('Payments Export'!H4577),'Payments Export'!H4577)&lt;&gt;0,IFERROR(VALUE('Payments Export'!H4577),'Payments Export'!H4577),"")</f>
        <v/>
      </c>
      <c r="D4573" s="7" t="str">
        <f>IF('Payments Export'!I4577="","",'Payments Export'!I4577)</f>
        <v/>
      </c>
      <c r="E4573" s="7" t="str">
        <f t="shared" si="142"/>
        <v/>
      </c>
      <c r="F4573" s="7" t="str">
        <f>IF('Payments Export'!A4577="","",'Payments Export'!N4577)</f>
        <v/>
      </c>
      <c r="G4573" s="7" t="str">
        <f>IF('Payments Export'!A4577="","",'Payments Export'!O4577)</f>
        <v/>
      </c>
      <c r="H4573" s="7" t="str">
        <f>IF('Payments Export'!B4577="","",G4573-F4573)</f>
        <v/>
      </c>
      <c r="I4573" s="3" t="str">
        <f>IF(C4573&lt;&gt;"",_xlfn.XLOOKUP(IFERROR(VALUE(C4573),C4573),'Items database'!A:A,'Items database'!B:B),(_xlfn.XLOOKUP(LEFT(E4573,3),Services,Services,"")))</f>
        <v/>
      </c>
      <c r="J4573" s="3" t="str">
        <f t="shared" si="143"/>
        <v/>
      </c>
    </row>
    <row r="4574" spans="1:10" x14ac:dyDescent="0.35">
      <c r="A4574" s="7" t="str">
        <f>IF('Payments Export'!A4578="","",'Payments Export'!A4578)</f>
        <v/>
      </c>
      <c r="B4574" s="7" t="str">
        <f>IF('Payments Export'!A4578="","",'Payments Export'!B4578)</f>
        <v/>
      </c>
      <c r="C4574" s="7" t="str">
        <f>IF(IFERROR(VALUE('Payments Export'!H4578),'Payments Export'!H4578)&lt;&gt;0,IFERROR(VALUE('Payments Export'!H4578),'Payments Export'!H4578),"")</f>
        <v/>
      </c>
      <c r="D4574" s="7" t="str">
        <f>IF('Payments Export'!I4578="","",'Payments Export'!I4578)</f>
        <v/>
      </c>
      <c r="E4574" s="7" t="str">
        <f t="shared" si="142"/>
        <v/>
      </c>
      <c r="F4574" s="7" t="str">
        <f>IF('Payments Export'!A4578="","",'Payments Export'!N4578)</f>
        <v/>
      </c>
      <c r="G4574" s="7" t="str">
        <f>IF('Payments Export'!A4578="","",'Payments Export'!O4578)</f>
        <v/>
      </c>
      <c r="H4574" s="7" t="str">
        <f>IF('Payments Export'!B4578="","",G4574-F4574)</f>
        <v/>
      </c>
      <c r="I4574" s="3" t="str">
        <f>IF(C4574&lt;&gt;"",_xlfn.XLOOKUP(IFERROR(VALUE(C4574),C4574),'Items database'!A:A,'Items database'!B:B),(_xlfn.XLOOKUP(LEFT(E4574,3),Services,Services,"")))</f>
        <v/>
      </c>
      <c r="J4574" s="3" t="str">
        <f t="shared" si="143"/>
        <v/>
      </c>
    </row>
    <row r="4575" spans="1:10" x14ac:dyDescent="0.35">
      <c r="A4575" s="7" t="str">
        <f>IF('Payments Export'!A4579="","",'Payments Export'!A4579)</f>
        <v/>
      </c>
      <c r="B4575" s="7" t="str">
        <f>IF('Payments Export'!A4579="","",'Payments Export'!B4579)</f>
        <v/>
      </c>
      <c r="C4575" s="7" t="str">
        <f>IF(IFERROR(VALUE('Payments Export'!H4579),'Payments Export'!H4579)&lt;&gt;0,IFERROR(VALUE('Payments Export'!H4579),'Payments Export'!H4579),"")</f>
        <v/>
      </c>
      <c r="D4575" s="7" t="str">
        <f>IF('Payments Export'!I4579="","",'Payments Export'!I4579)</f>
        <v/>
      </c>
      <c r="E4575" s="7" t="str">
        <f t="shared" si="142"/>
        <v/>
      </c>
      <c r="F4575" s="7" t="str">
        <f>IF('Payments Export'!A4579="","",'Payments Export'!N4579)</f>
        <v/>
      </c>
      <c r="G4575" s="7" t="str">
        <f>IF('Payments Export'!A4579="","",'Payments Export'!O4579)</f>
        <v/>
      </c>
      <c r="H4575" s="7" t="str">
        <f>IF('Payments Export'!B4579="","",G4575-F4575)</f>
        <v/>
      </c>
      <c r="I4575" s="3" t="str">
        <f>IF(C4575&lt;&gt;"",_xlfn.XLOOKUP(IFERROR(VALUE(C4575),C4575),'Items database'!A:A,'Items database'!B:B),(_xlfn.XLOOKUP(LEFT(E4575,3),Services,Services,"")))</f>
        <v/>
      </c>
      <c r="J4575" s="3" t="str">
        <f t="shared" si="143"/>
        <v/>
      </c>
    </row>
    <row r="4576" spans="1:10" x14ac:dyDescent="0.35">
      <c r="A4576" s="7" t="str">
        <f>IF('Payments Export'!A4580="","",'Payments Export'!A4580)</f>
        <v/>
      </c>
      <c r="B4576" s="7" t="str">
        <f>IF('Payments Export'!A4580="","",'Payments Export'!B4580)</f>
        <v/>
      </c>
      <c r="C4576" s="7" t="str">
        <f>IF(IFERROR(VALUE('Payments Export'!H4580),'Payments Export'!H4580)&lt;&gt;0,IFERROR(VALUE('Payments Export'!H4580),'Payments Export'!H4580),"")</f>
        <v/>
      </c>
      <c r="D4576" s="7" t="str">
        <f>IF('Payments Export'!I4580="","",'Payments Export'!I4580)</f>
        <v/>
      </c>
      <c r="E4576" s="7" t="str">
        <f t="shared" si="142"/>
        <v/>
      </c>
      <c r="F4576" s="7" t="str">
        <f>IF('Payments Export'!A4580="","",'Payments Export'!N4580)</f>
        <v/>
      </c>
      <c r="G4576" s="7" t="str">
        <f>IF('Payments Export'!A4580="","",'Payments Export'!O4580)</f>
        <v/>
      </c>
      <c r="H4576" s="7" t="str">
        <f>IF('Payments Export'!B4580="","",G4576-F4576)</f>
        <v/>
      </c>
      <c r="I4576" s="3" t="str">
        <f>IF(C4576&lt;&gt;"",_xlfn.XLOOKUP(IFERROR(VALUE(C4576),C4576),'Items database'!A:A,'Items database'!B:B),(_xlfn.XLOOKUP(LEFT(E4576,3),Services,Services,"")))</f>
        <v/>
      </c>
      <c r="J4576" s="3" t="str">
        <f t="shared" si="143"/>
        <v/>
      </c>
    </row>
    <row r="4577" spans="1:10" x14ac:dyDescent="0.35">
      <c r="A4577" s="7" t="str">
        <f>IF('Payments Export'!A4581="","",'Payments Export'!A4581)</f>
        <v/>
      </c>
      <c r="B4577" s="7" t="str">
        <f>IF('Payments Export'!A4581="","",'Payments Export'!B4581)</f>
        <v/>
      </c>
      <c r="C4577" s="7" t="str">
        <f>IF(IFERROR(VALUE('Payments Export'!H4581),'Payments Export'!H4581)&lt;&gt;0,IFERROR(VALUE('Payments Export'!H4581),'Payments Export'!H4581),"")</f>
        <v/>
      </c>
      <c r="D4577" s="7" t="str">
        <f>IF('Payments Export'!I4581="","",'Payments Export'!I4581)</f>
        <v/>
      </c>
      <c r="E4577" s="7" t="str">
        <f t="shared" si="142"/>
        <v/>
      </c>
      <c r="F4577" s="7" t="str">
        <f>IF('Payments Export'!A4581="","",'Payments Export'!N4581)</f>
        <v/>
      </c>
      <c r="G4577" s="7" t="str">
        <f>IF('Payments Export'!A4581="","",'Payments Export'!O4581)</f>
        <v/>
      </c>
      <c r="H4577" s="7" t="str">
        <f>IF('Payments Export'!B4581="","",G4577-F4577)</f>
        <v/>
      </c>
      <c r="I4577" s="3" t="str">
        <f>IF(C4577&lt;&gt;"",_xlfn.XLOOKUP(IFERROR(VALUE(C4577),C4577),'Items database'!A:A,'Items database'!B:B),(_xlfn.XLOOKUP(LEFT(E4577,3),Services,Services,"")))</f>
        <v/>
      </c>
      <c r="J4577" s="3" t="str">
        <f t="shared" si="143"/>
        <v/>
      </c>
    </row>
    <row r="4578" spans="1:10" x14ac:dyDescent="0.35">
      <c r="A4578" s="7" t="str">
        <f>IF('Payments Export'!A4582="","",'Payments Export'!A4582)</f>
        <v/>
      </c>
      <c r="B4578" s="7" t="str">
        <f>IF('Payments Export'!A4582="","",'Payments Export'!B4582)</f>
        <v/>
      </c>
      <c r="C4578" s="7" t="str">
        <f>IF(IFERROR(VALUE('Payments Export'!H4582),'Payments Export'!H4582)&lt;&gt;0,IFERROR(VALUE('Payments Export'!H4582),'Payments Export'!H4582),"")</f>
        <v/>
      </c>
      <c r="D4578" s="7" t="str">
        <f>IF('Payments Export'!I4582="","",'Payments Export'!I4582)</f>
        <v/>
      </c>
      <c r="E4578" s="7" t="str">
        <f t="shared" si="142"/>
        <v/>
      </c>
      <c r="F4578" s="7" t="str">
        <f>IF('Payments Export'!A4582="","",'Payments Export'!N4582)</f>
        <v/>
      </c>
      <c r="G4578" s="7" t="str">
        <f>IF('Payments Export'!A4582="","",'Payments Export'!O4582)</f>
        <v/>
      </c>
      <c r="H4578" s="7" t="str">
        <f>IF('Payments Export'!B4582="","",G4578-F4578)</f>
        <v/>
      </c>
      <c r="I4578" s="3" t="str">
        <f>IF(C4578&lt;&gt;"",_xlfn.XLOOKUP(IFERROR(VALUE(C4578),C4578),'Items database'!A:A,'Items database'!B:B),(_xlfn.XLOOKUP(LEFT(E4578,3),Services,Services,"")))</f>
        <v/>
      </c>
      <c r="J4578" s="3" t="str">
        <f t="shared" si="143"/>
        <v/>
      </c>
    </row>
    <row r="4579" spans="1:10" x14ac:dyDescent="0.35">
      <c r="A4579" s="7" t="str">
        <f>IF('Payments Export'!A4583="","",'Payments Export'!A4583)</f>
        <v/>
      </c>
      <c r="B4579" s="7" t="str">
        <f>IF('Payments Export'!A4583="","",'Payments Export'!B4583)</f>
        <v/>
      </c>
      <c r="C4579" s="7" t="str">
        <f>IF(IFERROR(VALUE('Payments Export'!H4583),'Payments Export'!H4583)&lt;&gt;0,IFERROR(VALUE('Payments Export'!H4583),'Payments Export'!H4583),"")</f>
        <v/>
      </c>
      <c r="D4579" s="7" t="str">
        <f>IF('Payments Export'!I4583="","",'Payments Export'!I4583)</f>
        <v/>
      </c>
      <c r="E4579" s="7" t="str">
        <f t="shared" si="142"/>
        <v/>
      </c>
      <c r="F4579" s="7" t="str">
        <f>IF('Payments Export'!A4583="","",'Payments Export'!N4583)</f>
        <v/>
      </c>
      <c r="G4579" s="7" t="str">
        <f>IF('Payments Export'!A4583="","",'Payments Export'!O4583)</f>
        <v/>
      </c>
      <c r="H4579" s="7" t="str">
        <f>IF('Payments Export'!B4583="","",G4579-F4579)</f>
        <v/>
      </c>
      <c r="I4579" s="3" t="str">
        <f>IF(C4579&lt;&gt;"",_xlfn.XLOOKUP(IFERROR(VALUE(C4579),C4579),'Items database'!A:A,'Items database'!B:B),(_xlfn.XLOOKUP(LEFT(E4579,3),Services,Services,"")))</f>
        <v/>
      </c>
      <c r="J4579" s="3" t="str">
        <f t="shared" si="143"/>
        <v/>
      </c>
    </row>
    <row r="4580" spans="1:10" x14ac:dyDescent="0.35">
      <c r="A4580" s="7" t="str">
        <f>IF('Payments Export'!A4584="","",'Payments Export'!A4584)</f>
        <v/>
      </c>
      <c r="B4580" s="7" t="str">
        <f>IF('Payments Export'!A4584="","",'Payments Export'!B4584)</f>
        <v/>
      </c>
      <c r="C4580" s="7" t="str">
        <f>IF(IFERROR(VALUE('Payments Export'!H4584),'Payments Export'!H4584)&lt;&gt;0,IFERROR(VALUE('Payments Export'!H4584),'Payments Export'!H4584),"")</f>
        <v/>
      </c>
      <c r="D4580" s="7" t="str">
        <f>IF('Payments Export'!I4584="","",'Payments Export'!I4584)</f>
        <v/>
      </c>
      <c r="E4580" s="7" t="str">
        <f t="shared" si="142"/>
        <v/>
      </c>
      <c r="F4580" s="7" t="str">
        <f>IF('Payments Export'!A4584="","",'Payments Export'!N4584)</f>
        <v/>
      </c>
      <c r="G4580" s="7" t="str">
        <f>IF('Payments Export'!A4584="","",'Payments Export'!O4584)</f>
        <v/>
      </c>
      <c r="H4580" s="7" t="str">
        <f>IF('Payments Export'!B4584="","",G4580-F4580)</f>
        <v/>
      </c>
      <c r="I4580" s="3" t="str">
        <f>IF(C4580&lt;&gt;"",_xlfn.XLOOKUP(IFERROR(VALUE(C4580),C4580),'Items database'!A:A,'Items database'!B:B),(_xlfn.XLOOKUP(LEFT(E4580,3),Services,Services,"")))</f>
        <v/>
      </c>
      <c r="J4580" s="3" t="str">
        <f t="shared" si="143"/>
        <v/>
      </c>
    </row>
    <row r="4581" spans="1:10" x14ac:dyDescent="0.35">
      <c r="A4581" s="7" t="str">
        <f>IF('Payments Export'!A4585="","",'Payments Export'!A4585)</f>
        <v/>
      </c>
      <c r="B4581" s="7" t="str">
        <f>IF('Payments Export'!A4585="","",'Payments Export'!B4585)</f>
        <v/>
      </c>
      <c r="C4581" s="7" t="str">
        <f>IF(IFERROR(VALUE('Payments Export'!H4585),'Payments Export'!H4585)&lt;&gt;0,IFERROR(VALUE('Payments Export'!H4585),'Payments Export'!H4585),"")</f>
        <v/>
      </c>
      <c r="D4581" s="7" t="str">
        <f>IF('Payments Export'!I4585="","",'Payments Export'!I4585)</f>
        <v/>
      </c>
      <c r="E4581" s="7" t="str">
        <f t="shared" si="142"/>
        <v/>
      </c>
      <c r="F4581" s="7" t="str">
        <f>IF('Payments Export'!A4585="","",'Payments Export'!N4585)</f>
        <v/>
      </c>
      <c r="G4581" s="7" t="str">
        <f>IF('Payments Export'!A4585="","",'Payments Export'!O4585)</f>
        <v/>
      </c>
      <c r="H4581" s="7" t="str">
        <f>IF('Payments Export'!B4585="","",G4581-F4581)</f>
        <v/>
      </c>
      <c r="I4581" s="3" t="str">
        <f>IF(C4581&lt;&gt;"",_xlfn.XLOOKUP(IFERROR(VALUE(C4581),C4581),'Items database'!A:A,'Items database'!B:B),(_xlfn.XLOOKUP(LEFT(E4581,3),Services,Services,"")))</f>
        <v/>
      </c>
      <c r="J4581" s="3" t="str">
        <f t="shared" si="143"/>
        <v/>
      </c>
    </row>
    <row r="4582" spans="1:10" x14ac:dyDescent="0.35">
      <c r="A4582" s="7" t="str">
        <f>IF('Payments Export'!A4586="","",'Payments Export'!A4586)</f>
        <v/>
      </c>
      <c r="B4582" s="7" t="str">
        <f>IF('Payments Export'!A4586="","",'Payments Export'!B4586)</f>
        <v/>
      </c>
      <c r="C4582" s="7" t="str">
        <f>IF(IFERROR(VALUE('Payments Export'!H4586),'Payments Export'!H4586)&lt;&gt;0,IFERROR(VALUE('Payments Export'!H4586),'Payments Export'!H4586),"")</f>
        <v/>
      </c>
      <c r="D4582" s="7" t="str">
        <f>IF('Payments Export'!I4586="","",'Payments Export'!I4586)</f>
        <v/>
      </c>
      <c r="E4582" s="7" t="str">
        <f t="shared" si="142"/>
        <v/>
      </c>
      <c r="F4582" s="7" t="str">
        <f>IF('Payments Export'!A4586="","",'Payments Export'!N4586)</f>
        <v/>
      </c>
      <c r="G4582" s="7" t="str">
        <f>IF('Payments Export'!A4586="","",'Payments Export'!O4586)</f>
        <v/>
      </c>
      <c r="H4582" s="7" t="str">
        <f>IF('Payments Export'!B4586="","",G4582-F4582)</f>
        <v/>
      </c>
      <c r="I4582" s="3" t="str">
        <f>IF(C4582&lt;&gt;"",_xlfn.XLOOKUP(IFERROR(VALUE(C4582),C4582),'Items database'!A:A,'Items database'!B:B),(_xlfn.XLOOKUP(LEFT(E4582,3),Services,Services,"")))</f>
        <v/>
      </c>
      <c r="J4582" s="3" t="str">
        <f t="shared" si="143"/>
        <v/>
      </c>
    </row>
    <row r="4583" spans="1:10" x14ac:dyDescent="0.35">
      <c r="A4583" s="7" t="str">
        <f>IF('Payments Export'!A4587="","",'Payments Export'!A4587)</f>
        <v/>
      </c>
      <c r="B4583" s="7" t="str">
        <f>IF('Payments Export'!A4587="","",'Payments Export'!B4587)</f>
        <v/>
      </c>
      <c r="C4583" s="7" t="str">
        <f>IF(IFERROR(VALUE('Payments Export'!H4587),'Payments Export'!H4587)&lt;&gt;0,IFERROR(VALUE('Payments Export'!H4587),'Payments Export'!H4587),"")</f>
        <v/>
      </c>
      <c r="D4583" s="7" t="str">
        <f>IF('Payments Export'!I4587="","",'Payments Export'!I4587)</f>
        <v/>
      </c>
      <c r="E4583" s="7" t="str">
        <f t="shared" si="142"/>
        <v/>
      </c>
      <c r="F4583" s="7" t="str">
        <f>IF('Payments Export'!A4587="","",'Payments Export'!N4587)</f>
        <v/>
      </c>
      <c r="G4583" s="7" t="str">
        <f>IF('Payments Export'!A4587="","",'Payments Export'!O4587)</f>
        <v/>
      </c>
      <c r="H4583" s="7" t="str">
        <f>IF('Payments Export'!B4587="","",G4583-F4583)</f>
        <v/>
      </c>
      <c r="I4583" s="3" t="str">
        <f>IF(C4583&lt;&gt;"",_xlfn.XLOOKUP(IFERROR(VALUE(C4583),C4583),'Items database'!A:A,'Items database'!B:B),(_xlfn.XLOOKUP(LEFT(E4583,3),Services,Services,"")))</f>
        <v/>
      </c>
      <c r="J4583" s="3" t="str">
        <f t="shared" si="143"/>
        <v/>
      </c>
    </row>
    <row r="4584" spans="1:10" x14ac:dyDescent="0.35">
      <c r="A4584" s="7" t="str">
        <f>IF('Payments Export'!A4588="","",'Payments Export'!A4588)</f>
        <v/>
      </c>
      <c r="B4584" s="7" t="str">
        <f>IF('Payments Export'!A4588="","",'Payments Export'!B4588)</f>
        <v/>
      </c>
      <c r="C4584" s="7" t="str">
        <f>IF(IFERROR(VALUE('Payments Export'!H4588),'Payments Export'!H4588)&lt;&gt;0,IFERROR(VALUE('Payments Export'!H4588),'Payments Export'!H4588),"")</f>
        <v/>
      </c>
      <c r="D4584" s="7" t="str">
        <f>IF('Payments Export'!I4588="","",'Payments Export'!I4588)</f>
        <v/>
      </c>
      <c r="E4584" s="7" t="str">
        <f t="shared" si="142"/>
        <v/>
      </c>
      <c r="F4584" s="7" t="str">
        <f>IF('Payments Export'!A4588="","",'Payments Export'!N4588)</f>
        <v/>
      </c>
      <c r="G4584" s="7" t="str">
        <f>IF('Payments Export'!A4588="","",'Payments Export'!O4588)</f>
        <v/>
      </c>
      <c r="H4584" s="7" t="str">
        <f>IF('Payments Export'!B4588="","",G4584-F4584)</f>
        <v/>
      </c>
      <c r="I4584" s="3" t="str">
        <f>IF(C4584&lt;&gt;"",_xlfn.XLOOKUP(IFERROR(VALUE(C4584),C4584),'Items database'!A:A,'Items database'!B:B),(_xlfn.XLOOKUP(LEFT(E4584,3),Services,Services,"")))</f>
        <v/>
      </c>
      <c r="J4584" s="3" t="str">
        <f t="shared" si="143"/>
        <v/>
      </c>
    </row>
    <row r="4585" spans="1:10" x14ac:dyDescent="0.35">
      <c r="A4585" s="7" t="str">
        <f>IF('Payments Export'!A4589="","",'Payments Export'!A4589)</f>
        <v/>
      </c>
      <c r="B4585" s="7" t="str">
        <f>IF('Payments Export'!A4589="","",'Payments Export'!B4589)</f>
        <v/>
      </c>
      <c r="C4585" s="7" t="str">
        <f>IF(IFERROR(VALUE('Payments Export'!H4589),'Payments Export'!H4589)&lt;&gt;0,IFERROR(VALUE('Payments Export'!H4589),'Payments Export'!H4589),"")</f>
        <v/>
      </c>
      <c r="D4585" s="7" t="str">
        <f>IF('Payments Export'!I4589="","",'Payments Export'!I4589)</f>
        <v/>
      </c>
      <c r="E4585" s="7" t="str">
        <f t="shared" si="142"/>
        <v/>
      </c>
      <c r="F4585" s="7" t="str">
        <f>IF('Payments Export'!A4589="","",'Payments Export'!N4589)</f>
        <v/>
      </c>
      <c r="G4585" s="7" t="str">
        <f>IF('Payments Export'!A4589="","",'Payments Export'!O4589)</f>
        <v/>
      </c>
      <c r="H4585" s="7" t="str">
        <f>IF('Payments Export'!B4589="","",G4585-F4585)</f>
        <v/>
      </c>
      <c r="I4585" s="3" t="str">
        <f>IF(C4585&lt;&gt;"",_xlfn.XLOOKUP(IFERROR(VALUE(C4585),C4585),'Items database'!A:A,'Items database'!B:B),(_xlfn.XLOOKUP(LEFT(E4585,3),Services,Services,"")))</f>
        <v/>
      </c>
      <c r="J4585" s="3" t="str">
        <f t="shared" si="143"/>
        <v/>
      </c>
    </row>
    <row r="4586" spans="1:10" x14ac:dyDescent="0.35">
      <c r="A4586" s="7" t="str">
        <f>IF('Payments Export'!A4590="","",'Payments Export'!A4590)</f>
        <v/>
      </c>
      <c r="B4586" s="7" t="str">
        <f>IF('Payments Export'!A4590="","",'Payments Export'!B4590)</f>
        <v/>
      </c>
      <c r="C4586" s="7" t="str">
        <f>IF(IFERROR(VALUE('Payments Export'!H4590),'Payments Export'!H4590)&lt;&gt;0,IFERROR(VALUE('Payments Export'!H4590),'Payments Export'!H4590),"")</f>
        <v/>
      </c>
      <c r="D4586" s="7" t="str">
        <f>IF('Payments Export'!I4590="","",'Payments Export'!I4590)</f>
        <v/>
      </c>
      <c r="E4586" s="7" t="str">
        <f t="shared" si="142"/>
        <v/>
      </c>
      <c r="F4586" s="7" t="str">
        <f>IF('Payments Export'!A4590="","",'Payments Export'!N4590)</f>
        <v/>
      </c>
      <c r="G4586" s="7" t="str">
        <f>IF('Payments Export'!A4590="","",'Payments Export'!O4590)</f>
        <v/>
      </c>
      <c r="H4586" s="7" t="str">
        <f>IF('Payments Export'!B4590="","",G4586-F4586)</f>
        <v/>
      </c>
      <c r="I4586" s="3" t="str">
        <f>IF(C4586&lt;&gt;"",_xlfn.XLOOKUP(IFERROR(VALUE(C4586),C4586),'Items database'!A:A,'Items database'!B:B),(_xlfn.XLOOKUP(LEFT(E4586,3),Services,Services,"")))</f>
        <v/>
      </c>
      <c r="J4586" s="3" t="str">
        <f t="shared" si="143"/>
        <v/>
      </c>
    </row>
    <row r="4587" spans="1:10" x14ac:dyDescent="0.35">
      <c r="A4587" s="7" t="str">
        <f>IF('Payments Export'!A4591="","",'Payments Export'!A4591)</f>
        <v/>
      </c>
      <c r="B4587" s="7" t="str">
        <f>IF('Payments Export'!A4591="","",'Payments Export'!B4591)</f>
        <v/>
      </c>
      <c r="C4587" s="7" t="str">
        <f>IF(IFERROR(VALUE('Payments Export'!H4591),'Payments Export'!H4591)&lt;&gt;0,IFERROR(VALUE('Payments Export'!H4591),'Payments Export'!H4591),"")</f>
        <v/>
      </c>
      <c r="D4587" s="7" t="str">
        <f>IF('Payments Export'!I4591="","",'Payments Export'!I4591)</f>
        <v/>
      </c>
      <c r="E4587" s="7" t="str">
        <f t="shared" si="142"/>
        <v/>
      </c>
      <c r="F4587" s="7" t="str">
        <f>IF('Payments Export'!A4591="","",'Payments Export'!N4591)</f>
        <v/>
      </c>
      <c r="G4587" s="7" t="str">
        <f>IF('Payments Export'!A4591="","",'Payments Export'!O4591)</f>
        <v/>
      </c>
      <c r="H4587" s="7" t="str">
        <f>IF('Payments Export'!B4591="","",G4587-F4587)</f>
        <v/>
      </c>
      <c r="I4587" s="3" t="str">
        <f>IF(C4587&lt;&gt;"",_xlfn.XLOOKUP(IFERROR(VALUE(C4587),C4587),'Items database'!A:A,'Items database'!B:B),(_xlfn.XLOOKUP(LEFT(E4587,3),Services,Services,"")))</f>
        <v/>
      </c>
      <c r="J4587" s="3" t="str">
        <f t="shared" si="143"/>
        <v/>
      </c>
    </row>
    <row r="4588" spans="1:10" x14ac:dyDescent="0.35">
      <c r="A4588" s="7" t="str">
        <f>IF('Payments Export'!A4592="","",'Payments Export'!A4592)</f>
        <v/>
      </c>
      <c r="B4588" s="7" t="str">
        <f>IF('Payments Export'!A4592="","",'Payments Export'!B4592)</f>
        <v/>
      </c>
      <c r="C4588" s="7" t="str">
        <f>IF(IFERROR(VALUE('Payments Export'!H4592),'Payments Export'!H4592)&lt;&gt;0,IFERROR(VALUE('Payments Export'!H4592),'Payments Export'!H4592),"")</f>
        <v/>
      </c>
      <c r="D4588" s="7" t="str">
        <f>IF('Payments Export'!I4592="","",'Payments Export'!I4592)</f>
        <v/>
      </c>
      <c r="E4588" s="7" t="str">
        <f t="shared" si="142"/>
        <v/>
      </c>
      <c r="F4588" s="7" t="str">
        <f>IF('Payments Export'!A4592="","",'Payments Export'!N4592)</f>
        <v/>
      </c>
      <c r="G4588" s="7" t="str">
        <f>IF('Payments Export'!A4592="","",'Payments Export'!O4592)</f>
        <v/>
      </c>
      <c r="H4588" s="7" t="str">
        <f>IF('Payments Export'!B4592="","",G4588-F4588)</f>
        <v/>
      </c>
      <c r="I4588" s="3" t="str">
        <f>IF(C4588&lt;&gt;"",_xlfn.XLOOKUP(IFERROR(VALUE(C4588),C4588),'Items database'!A:A,'Items database'!B:B),(_xlfn.XLOOKUP(LEFT(E4588,3),Services,Services,"")))</f>
        <v/>
      </c>
      <c r="J4588" s="3" t="str">
        <f t="shared" si="143"/>
        <v/>
      </c>
    </row>
    <row r="4589" spans="1:10" x14ac:dyDescent="0.35">
      <c r="A4589" s="7" t="str">
        <f>IF('Payments Export'!A4593="","",'Payments Export'!A4593)</f>
        <v/>
      </c>
      <c r="B4589" s="7" t="str">
        <f>IF('Payments Export'!A4593="","",'Payments Export'!B4593)</f>
        <v/>
      </c>
      <c r="C4589" s="7" t="str">
        <f>IF(IFERROR(VALUE('Payments Export'!H4593),'Payments Export'!H4593)&lt;&gt;0,IFERROR(VALUE('Payments Export'!H4593),'Payments Export'!H4593),"")</f>
        <v/>
      </c>
      <c r="D4589" s="7" t="str">
        <f>IF('Payments Export'!I4593="","",'Payments Export'!I4593)</f>
        <v/>
      </c>
      <c r="E4589" s="7" t="str">
        <f t="shared" si="142"/>
        <v/>
      </c>
      <c r="F4589" s="7" t="str">
        <f>IF('Payments Export'!A4593="","",'Payments Export'!N4593)</f>
        <v/>
      </c>
      <c r="G4589" s="7" t="str">
        <f>IF('Payments Export'!A4593="","",'Payments Export'!O4593)</f>
        <v/>
      </c>
      <c r="H4589" s="7" t="str">
        <f>IF('Payments Export'!B4593="","",G4589-F4589)</f>
        <v/>
      </c>
      <c r="I4589" s="3" t="str">
        <f>IF(C4589&lt;&gt;"",_xlfn.XLOOKUP(IFERROR(VALUE(C4589),C4589),'Items database'!A:A,'Items database'!B:B),(_xlfn.XLOOKUP(LEFT(E4589,3),Services,Services,"")))</f>
        <v/>
      </c>
      <c r="J4589" s="3" t="str">
        <f t="shared" si="143"/>
        <v/>
      </c>
    </row>
    <row r="4590" spans="1:10" x14ac:dyDescent="0.35">
      <c r="A4590" s="7" t="str">
        <f>IF('Payments Export'!A4594="","",'Payments Export'!A4594)</f>
        <v/>
      </c>
      <c r="B4590" s="7" t="str">
        <f>IF('Payments Export'!A4594="","",'Payments Export'!B4594)</f>
        <v/>
      </c>
      <c r="C4590" s="7" t="str">
        <f>IF(IFERROR(VALUE('Payments Export'!H4594),'Payments Export'!H4594)&lt;&gt;0,IFERROR(VALUE('Payments Export'!H4594),'Payments Export'!H4594),"")</f>
        <v/>
      </c>
      <c r="D4590" s="7" t="str">
        <f>IF('Payments Export'!I4594="","",'Payments Export'!I4594)</f>
        <v/>
      </c>
      <c r="E4590" s="7" t="str">
        <f t="shared" si="142"/>
        <v/>
      </c>
      <c r="F4590" s="7" t="str">
        <f>IF('Payments Export'!A4594="","",'Payments Export'!N4594)</f>
        <v/>
      </c>
      <c r="G4590" s="7" t="str">
        <f>IF('Payments Export'!A4594="","",'Payments Export'!O4594)</f>
        <v/>
      </c>
      <c r="H4590" s="7" t="str">
        <f>IF('Payments Export'!B4594="","",G4590-F4590)</f>
        <v/>
      </c>
      <c r="I4590" s="3" t="str">
        <f>IF(C4590&lt;&gt;"",_xlfn.XLOOKUP(IFERROR(VALUE(C4590),C4590),'Items database'!A:A,'Items database'!B:B),(_xlfn.XLOOKUP(LEFT(E4590,3),Services,Services,"")))</f>
        <v/>
      </c>
      <c r="J4590" s="3" t="str">
        <f t="shared" si="143"/>
        <v/>
      </c>
    </row>
    <row r="4591" spans="1:10" x14ac:dyDescent="0.35">
      <c r="A4591" s="7" t="str">
        <f>IF('Payments Export'!A4595="","",'Payments Export'!A4595)</f>
        <v/>
      </c>
      <c r="B4591" s="7" t="str">
        <f>IF('Payments Export'!A4595="","",'Payments Export'!B4595)</f>
        <v/>
      </c>
      <c r="C4591" s="7" t="str">
        <f>IF(IFERROR(VALUE('Payments Export'!H4595),'Payments Export'!H4595)&lt;&gt;0,IFERROR(VALUE('Payments Export'!H4595),'Payments Export'!H4595),"")</f>
        <v/>
      </c>
      <c r="D4591" s="7" t="str">
        <f>IF('Payments Export'!I4595="","",'Payments Export'!I4595)</f>
        <v/>
      </c>
      <c r="E4591" s="7" t="str">
        <f t="shared" si="142"/>
        <v/>
      </c>
      <c r="F4591" s="7" t="str">
        <f>IF('Payments Export'!A4595="","",'Payments Export'!N4595)</f>
        <v/>
      </c>
      <c r="G4591" s="7" t="str">
        <f>IF('Payments Export'!A4595="","",'Payments Export'!O4595)</f>
        <v/>
      </c>
      <c r="H4591" s="7" t="str">
        <f>IF('Payments Export'!B4595="","",G4591-F4591)</f>
        <v/>
      </c>
      <c r="I4591" s="3" t="str">
        <f>IF(C4591&lt;&gt;"",_xlfn.XLOOKUP(IFERROR(VALUE(C4591),C4591),'Items database'!A:A,'Items database'!B:B),(_xlfn.XLOOKUP(LEFT(E4591,3),Services,Services,"")))</f>
        <v/>
      </c>
      <c r="J4591" s="3" t="str">
        <f t="shared" si="143"/>
        <v/>
      </c>
    </row>
    <row r="4592" spans="1:10" x14ac:dyDescent="0.35">
      <c r="A4592" s="7" t="str">
        <f>IF('Payments Export'!A4596="","",'Payments Export'!A4596)</f>
        <v/>
      </c>
      <c r="B4592" s="7" t="str">
        <f>IF('Payments Export'!A4596="","",'Payments Export'!B4596)</f>
        <v/>
      </c>
      <c r="C4592" s="7" t="str">
        <f>IF(IFERROR(VALUE('Payments Export'!H4596),'Payments Export'!H4596)&lt;&gt;0,IFERROR(VALUE('Payments Export'!H4596),'Payments Export'!H4596),"")</f>
        <v/>
      </c>
      <c r="D4592" s="7" t="str">
        <f>IF('Payments Export'!I4596="","",'Payments Export'!I4596)</f>
        <v/>
      </c>
      <c r="E4592" s="7" t="str">
        <f t="shared" si="142"/>
        <v/>
      </c>
      <c r="F4592" s="7" t="str">
        <f>IF('Payments Export'!A4596="","",'Payments Export'!N4596)</f>
        <v/>
      </c>
      <c r="G4592" s="7" t="str">
        <f>IF('Payments Export'!A4596="","",'Payments Export'!O4596)</f>
        <v/>
      </c>
      <c r="H4592" s="7" t="str">
        <f>IF('Payments Export'!B4596="","",G4592-F4592)</f>
        <v/>
      </c>
      <c r="I4592" s="3" t="str">
        <f>IF(C4592&lt;&gt;"",_xlfn.XLOOKUP(IFERROR(VALUE(C4592),C4592),'Items database'!A:A,'Items database'!B:B),(_xlfn.XLOOKUP(LEFT(E4592,3),Services,Services,"")))</f>
        <v/>
      </c>
      <c r="J4592" s="3" t="str">
        <f t="shared" si="143"/>
        <v/>
      </c>
    </row>
    <row r="4593" spans="1:10" x14ac:dyDescent="0.35">
      <c r="A4593" s="7" t="str">
        <f>IF('Payments Export'!A4597="","",'Payments Export'!A4597)</f>
        <v/>
      </c>
      <c r="B4593" s="7" t="str">
        <f>IF('Payments Export'!A4597="","",'Payments Export'!B4597)</f>
        <v/>
      </c>
      <c r="C4593" s="7" t="str">
        <f>IF(IFERROR(VALUE('Payments Export'!H4597),'Payments Export'!H4597)&lt;&gt;0,IFERROR(VALUE('Payments Export'!H4597),'Payments Export'!H4597),"")</f>
        <v/>
      </c>
      <c r="D4593" s="7" t="str">
        <f>IF('Payments Export'!I4597="","",'Payments Export'!I4597)</f>
        <v/>
      </c>
      <c r="E4593" s="7" t="str">
        <f t="shared" si="142"/>
        <v/>
      </c>
      <c r="F4593" s="7" t="str">
        <f>IF('Payments Export'!A4597="","",'Payments Export'!N4597)</f>
        <v/>
      </c>
      <c r="G4593" s="7" t="str">
        <f>IF('Payments Export'!A4597="","",'Payments Export'!O4597)</f>
        <v/>
      </c>
      <c r="H4593" s="7" t="str">
        <f>IF('Payments Export'!B4597="","",G4593-F4593)</f>
        <v/>
      </c>
      <c r="I4593" s="3" t="str">
        <f>IF(C4593&lt;&gt;"",_xlfn.XLOOKUP(IFERROR(VALUE(C4593),C4593),'Items database'!A:A,'Items database'!B:B),(_xlfn.XLOOKUP(LEFT(E4593,3),Services,Services,"")))</f>
        <v/>
      </c>
      <c r="J4593" s="3" t="str">
        <f t="shared" si="143"/>
        <v/>
      </c>
    </row>
    <row r="4594" spans="1:10" x14ac:dyDescent="0.35">
      <c r="A4594" s="7" t="str">
        <f>IF('Payments Export'!A4598="","",'Payments Export'!A4598)</f>
        <v/>
      </c>
      <c r="B4594" s="7" t="str">
        <f>IF('Payments Export'!A4598="","",'Payments Export'!B4598)</f>
        <v/>
      </c>
      <c r="C4594" s="7" t="str">
        <f>IF(IFERROR(VALUE('Payments Export'!H4598),'Payments Export'!H4598)&lt;&gt;0,IFERROR(VALUE('Payments Export'!H4598),'Payments Export'!H4598),"")</f>
        <v/>
      </c>
      <c r="D4594" s="7" t="str">
        <f>IF('Payments Export'!I4598="","",'Payments Export'!I4598)</f>
        <v/>
      </c>
      <c r="E4594" s="7" t="str">
        <f t="shared" si="142"/>
        <v/>
      </c>
      <c r="F4594" s="7" t="str">
        <f>IF('Payments Export'!A4598="","",'Payments Export'!N4598)</f>
        <v/>
      </c>
      <c r="G4594" s="7" t="str">
        <f>IF('Payments Export'!A4598="","",'Payments Export'!O4598)</f>
        <v/>
      </c>
      <c r="H4594" s="7" t="str">
        <f>IF('Payments Export'!B4598="","",G4594-F4594)</f>
        <v/>
      </c>
      <c r="I4594" s="3" t="str">
        <f>IF(C4594&lt;&gt;"",_xlfn.XLOOKUP(IFERROR(VALUE(C4594),C4594),'Items database'!A:A,'Items database'!B:B),(_xlfn.XLOOKUP(LEFT(E4594,3),Services,Services,"")))</f>
        <v/>
      </c>
      <c r="J4594" s="3" t="str">
        <f t="shared" si="143"/>
        <v/>
      </c>
    </row>
    <row r="4595" spans="1:10" x14ac:dyDescent="0.35">
      <c r="A4595" s="7" t="str">
        <f>IF('Payments Export'!A4599="","",'Payments Export'!A4599)</f>
        <v/>
      </c>
      <c r="B4595" s="7" t="str">
        <f>IF('Payments Export'!A4599="","",'Payments Export'!B4599)</f>
        <v/>
      </c>
      <c r="C4595" s="7" t="str">
        <f>IF(IFERROR(VALUE('Payments Export'!H4599),'Payments Export'!H4599)&lt;&gt;0,IFERROR(VALUE('Payments Export'!H4599),'Payments Export'!H4599),"")</f>
        <v/>
      </c>
      <c r="D4595" s="7" t="str">
        <f>IF('Payments Export'!I4599="","",'Payments Export'!I4599)</f>
        <v/>
      </c>
      <c r="E4595" s="7" t="str">
        <f t="shared" si="142"/>
        <v/>
      </c>
      <c r="F4595" s="7" t="str">
        <f>IF('Payments Export'!A4599="","",'Payments Export'!N4599)</f>
        <v/>
      </c>
      <c r="G4595" s="7" t="str">
        <f>IF('Payments Export'!A4599="","",'Payments Export'!O4599)</f>
        <v/>
      </c>
      <c r="H4595" s="7" t="str">
        <f>IF('Payments Export'!B4599="","",G4595-F4595)</f>
        <v/>
      </c>
      <c r="I4595" s="3" t="str">
        <f>IF(C4595&lt;&gt;"",_xlfn.XLOOKUP(IFERROR(VALUE(C4595),C4595),'Items database'!A:A,'Items database'!B:B),(_xlfn.XLOOKUP(LEFT(E4595,3),Services,Services,"")))</f>
        <v/>
      </c>
      <c r="J4595" s="3" t="str">
        <f t="shared" si="143"/>
        <v/>
      </c>
    </row>
    <row r="4596" spans="1:10" x14ac:dyDescent="0.35">
      <c r="A4596" s="7" t="str">
        <f>IF('Payments Export'!A4600="","",'Payments Export'!A4600)</f>
        <v/>
      </c>
      <c r="B4596" s="7" t="str">
        <f>IF('Payments Export'!A4600="","",'Payments Export'!B4600)</f>
        <v/>
      </c>
      <c r="C4596" s="7" t="str">
        <f>IF(IFERROR(VALUE('Payments Export'!H4600),'Payments Export'!H4600)&lt;&gt;0,IFERROR(VALUE('Payments Export'!H4600),'Payments Export'!H4600),"")</f>
        <v/>
      </c>
      <c r="D4596" s="7" t="str">
        <f>IF('Payments Export'!I4600="","",'Payments Export'!I4600)</f>
        <v/>
      </c>
      <c r="E4596" s="7" t="str">
        <f t="shared" si="142"/>
        <v/>
      </c>
      <c r="F4596" s="7" t="str">
        <f>IF('Payments Export'!A4600="","",'Payments Export'!N4600)</f>
        <v/>
      </c>
      <c r="G4596" s="7" t="str">
        <f>IF('Payments Export'!A4600="","",'Payments Export'!O4600)</f>
        <v/>
      </c>
      <c r="H4596" s="7" t="str">
        <f>IF('Payments Export'!B4600="","",G4596-F4596)</f>
        <v/>
      </c>
      <c r="I4596" s="3" t="str">
        <f>IF(C4596&lt;&gt;"",_xlfn.XLOOKUP(IFERROR(VALUE(C4596),C4596),'Items database'!A:A,'Items database'!B:B),(_xlfn.XLOOKUP(LEFT(E4596,3),Services,Services,"")))</f>
        <v/>
      </c>
      <c r="J4596" s="3" t="str">
        <f t="shared" si="143"/>
        <v/>
      </c>
    </row>
    <row r="4597" spans="1:10" x14ac:dyDescent="0.35">
      <c r="A4597" s="7" t="str">
        <f>IF('Payments Export'!A4601="","",'Payments Export'!A4601)</f>
        <v/>
      </c>
      <c r="B4597" s="7" t="str">
        <f>IF('Payments Export'!A4601="","",'Payments Export'!B4601)</f>
        <v/>
      </c>
      <c r="C4597" s="7" t="str">
        <f>IF(IFERROR(VALUE('Payments Export'!H4601),'Payments Export'!H4601)&lt;&gt;0,IFERROR(VALUE('Payments Export'!H4601),'Payments Export'!H4601),"")</f>
        <v/>
      </c>
      <c r="D4597" s="7" t="str">
        <f>IF('Payments Export'!I4601="","",'Payments Export'!I4601)</f>
        <v/>
      </c>
      <c r="E4597" s="7" t="str">
        <f t="shared" si="142"/>
        <v/>
      </c>
      <c r="F4597" s="7" t="str">
        <f>IF('Payments Export'!A4601="","",'Payments Export'!N4601)</f>
        <v/>
      </c>
      <c r="G4597" s="7" t="str">
        <f>IF('Payments Export'!A4601="","",'Payments Export'!O4601)</f>
        <v/>
      </c>
      <c r="H4597" s="7" t="str">
        <f>IF('Payments Export'!B4601="","",G4597-F4597)</f>
        <v/>
      </c>
      <c r="I4597" s="3" t="str">
        <f>IF(C4597&lt;&gt;"",_xlfn.XLOOKUP(IFERROR(VALUE(C4597),C4597),'Items database'!A:A,'Items database'!B:B),(_xlfn.XLOOKUP(LEFT(E4597,3),Services,Services,"")))</f>
        <v/>
      </c>
      <c r="J4597" s="3" t="str">
        <f t="shared" si="143"/>
        <v/>
      </c>
    </row>
    <row r="4598" spans="1:10" x14ac:dyDescent="0.35">
      <c r="A4598" s="7" t="str">
        <f>IF('Payments Export'!A4602="","",'Payments Export'!A4602)</f>
        <v/>
      </c>
      <c r="B4598" s="7" t="str">
        <f>IF('Payments Export'!A4602="","",'Payments Export'!B4602)</f>
        <v/>
      </c>
      <c r="C4598" s="7" t="str">
        <f>IF(IFERROR(VALUE('Payments Export'!H4602),'Payments Export'!H4602)&lt;&gt;0,IFERROR(VALUE('Payments Export'!H4602),'Payments Export'!H4602),"")</f>
        <v/>
      </c>
      <c r="D4598" s="7" t="str">
        <f>IF('Payments Export'!I4602="","",'Payments Export'!I4602)</f>
        <v/>
      </c>
      <c r="E4598" s="7" t="str">
        <f t="shared" si="142"/>
        <v/>
      </c>
      <c r="F4598" s="7" t="str">
        <f>IF('Payments Export'!A4602="","",'Payments Export'!N4602)</f>
        <v/>
      </c>
      <c r="G4598" s="7" t="str">
        <f>IF('Payments Export'!A4602="","",'Payments Export'!O4602)</f>
        <v/>
      </c>
      <c r="H4598" s="7" t="str">
        <f>IF('Payments Export'!B4602="","",G4598-F4598)</f>
        <v/>
      </c>
      <c r="I4598" s="3" t="str">
        <f>IF(C4598&lt;&gt;"",_xlfn.XLOOKUP(IFERROR(VALUE(C4598),C4598),'Items database'!A:A,'Items database'!B:B),(_xlfn.XLOOKUP(LEFT(E4598,3),Services,Services,"")))</f>
        <v/>
      </c>
      <c r="J4598" s="3" t="str">
        <f t="shared" si="143"/>
        <v/>
      </c>
    </row>
    <row r="4599" spans="1:10" x14ac:dyDescent="0.35">
      <c r="A4599" s="7" t="str">
        <f>IF('Payments Export'!A4603="","",'Payments Export'!A4603)</f>
        <v/>
      </c>
      <c r="B4599" s="7" t="str">
        <f>IF('Payments Export'!A4603="","",'Payments Export'!B4603)</f>
        <v/>
      </c>
      <c r="C4599" s="7" t="str">
        <f>IF(IFERROR(VALUE('Payments Export'!H4603),'Payments Export'!H4603)&lt;&gt;0,IFERROR(VALUE('Payments Export'!H4603),'Payments Export'!H4603),"")</f>
        <v/>
      </c>
      <c r="D4599" s="7" t="str">
        <f>IF('Payments Export'!I4603="","",'Payments Export'!I4603)</f>
        <v/>
      </c>
      <c r="E4599" s="7" t="str">
        <f t="shared" si="142"/>
        <v/>
      </c>
      <c r="F4599" s="7" t="str">
        <f>IF('Payments Export'!A4603="","",'Payments Export'!N4603)</f>
        <v/>
      </c>
      <c r="G4599" s="7" t="str">
        <f>IF('Payments Export'!A4603="","",'Payments Export'!O4603)</f>
        <v/>
      </c>
      <c r="H4599" s="7" t="str">
        <f>IF('Payments Export'!B4603="","",G4599-F4599)</f>
        <v/>
      </c>
      <c r="I4599" s="3" t="str">
        <f>IF(C4599&lt;&gt;"",_xlfn.XLOOKUP(IFERROR(VALUE(C4599),C4599),'Items database'!A:A,'Items database'!B:B),(_xlfn.XLOOKUP(LEFT(E4599,3),Services,Services,"")))</f>
        <v/>
      </c>
      <c r="J4599" s="3" t="str">
        <f t="shared" si="143"/>
        <v/>
      </c>
    </row>
    <row r="4600" spans="1:10" x14ac:dyDescent="0.35">
      <c r="A4600" s="7" t="str">
        <f>IF('Payments Export'!A4604="","",'Payments Export'!A4604)</f>
        <v/>
      </c>
      <c r="B4600" s="7" t="str">
        <f>IF('Payments Export'!A4604="","",'Payments Export'!B4604)</f>
        <v/>
      </c>
      <c r="C4600" s="7" t="str">
        <f>IF(IFERROR(VALUE('Payments Export'!H4604),'Payments Export'!H4604)&lt;&gt;0,IFERROR(VALUE('Payments Export'!H4604),'Payments Export'!H4604),"")</f>
        <v/>
      </c>
      <c r="D4600" s="7" t="str">
        <f>IF('Payments Export'!I4604="","",'Payments Export'!I4604)</f>
        <v/>
      </c>
      <c r="E4600" s="7" t="str">
        <f t="shared" si="142"/>
        <v/>
      </c>
      <c r="F4600" s="7" t="str">
        <f>IF('Payments Export'!A4604="","",'Payments Export'!N4604)</f>
        <v/>
      </c>
      <c r="G4600" s="7" t="str">
        <f>IF('Payments Export'!A4604="","",'Payments Export'!O4604)</f>
        <v/>
      </c>
      <c r="H4600" s="7" t="str">
        <f>IF('Payments Export'!B4604="","",G4600-F4600)</f>
        <v/>
      </c>
      <c r="I4600" s="3" t="str">
        <f>IF(C4600&lt;&gt;"",_xlfn.XLOOKUP(IFERROR(VALUE(C4600),C4600),'Items database'!A:A,'Items database'!B:B),(_xlfn.XLOOKUP(LEFT(E4600,3),Services,Services,"")))</f>
        <v/>
      </c>
      <c r="J4600" s="3" t="str">
        <f t="shared" si="143"/>
        <v/>
      </c>
    </row>
    <row r="4601" spans="1:10" x14ac:dyDescent="0.35">
      <c r="A4601" s="7" t="str">
        <f>IF('Payments Export'!A4605="","",'Payments Export'!A4605)</f>
        <v/>
      </c>
      <c r="B4601" s="7" t="str">
        <f>IF('Payments Export'!A4605="","",'Payments Export'!B4605)</f>
        <v/>
      </c>
      <c r="C4601" s="7" t="str">
        <f>IF(IFERROR(VALUE('Payments Export'!H4605),'Payments Export'!H4605)&lt;&gt;0,IFERROR(VALUE('Payments Export'!H4605),'Payments Export'!H4605),"")</f>
        <v/>
      </c>
      <c r="D4601" s="7" t="str">
        <f>IF('Payments Export'!I4605="","",'Payments Export'!I4605)</f>
        <v/>
      </c>
      <c r="E4601" s="7" t="str">
        <f t="shared" si="142"/>
        <v/>
      </c>
      <c r="F4601" s="7" t="str">
        <f>IF('Payments Export'!A4605="","",'Payments Export'!N4605)</f>
        <v/>
      </c>
      <c r="G4601" s="7" t="str">
        <f>IF('Payments Export'!A4605="","",'Payments Export'!O4605)</f>
        <v/>
      </c>
      <c r="H4601" s="7" t="str">
        <f>IF('Payments Export'!B4605="","",G4601-F4601)</f>
        <v/>
      </c>
      <c r="I4601" s="3" t="str">
        <f>IF(C4601&lt;&gt;"",_xlfn.XLOOKUP(IFERROR(VALUE(C4601),C4601),'Items database'!A:A,'Items database'!B:B),(_xlfn.XLOOKUP(LEFT(E4601,3),Services,Services,"")))</f>
        <v/>
      </c>
      <c r="J4601" s="3" t="str">
        <f t="shared" si="143"/>
        <v/>
      </c>
    </row>
    <row r="4602" spans="1:10" x14ac:dyDescent="0.35">
      <c r="A4602" s="7" t="str">
        <f>IF('Payments Export'!A4606="","",'Payments Export'!A4606)</f>
        <v/>
      </c>
      <c r="B4602" s="7" t="str">
        <f>IF('Payments Export'!A4606="","",'Payments Export'!B4606)</f>
        <v/>
      </c>
      <c r="C4602" s="7" t="str">
        <f>IF(IFERROR(VALUE('Payments Export'!H4606),'Payments Export'!H4606)&lt;&gt;0,IFERROR(VALUE('Payments Export'!H4606),'Payments Export'!H4606),"")</f>
        <v/>
      </c>
      <c r="D4602" s="7" t="str">
        <f>IF('Payments Export'!I4606="","",'Payments Export'!I4606)</f>
        <v/>
      </c>
      <c r="E4602" s="7" t="str">
        <f t="shared" si="142"/>
        <v/>
      </c>
      <c r="F4602" s="7" t="str">
        <f>IF('Payments Export'!A4606="","",'Payments Export'!N4606)</f>
        <v/>
      </c>
      <c r="G4602" s="7" t="str">
        <f>IF('Payments Export'!A4606="","",'Payments Export'!O4606)</f>
        <v/>
      </c>
      <c r="H4602" s="7" t="str">
        <f>IF('Payments Export'!B4606="","",G4602-F4602)</f>
        <v/>
      </c>
      <c r="I4602" s="3" t="str">
        <f>IF(C4602&lt;&gt;"",_xlfn.XLOOKUP(IFERROR(VALUE(C4602),C4602),'Items database'!A:A,'Items database'!B:B),(_xlfn.XLOOKUP(LEFT(E4602,3),Services,Services,"")))</f>
        <v/>
      </c>
      <c r="J4602" s="3" t="str">
        <f t="shared" si="143"/>
        <v/>
      </c>
    </row>
    <row r="4603" spans="1:10" x14ac:dyDescent="0.35">
      <c r="A4603" s="7" t="str">
        <f>IF('Payments Export'!A4607="","",'Payments Export'!A4607)</f>
        <v/>
      </c>
      <c r="B4603" s="7" t="str">
        <f>IF('Payments Export'!A4607="","",'Payments Export'!B4607)</f>
        <v/>
      </c>
      <c r="C4603" s="7" t="str">
        <f>IF(IFERROR(VALUE('Payments Export'!H4607),'Payments Export'!H4607)&lt;&gt;0,IFERROR(VALUE('Payments Export'!H4607),'Payments Export'!H4607),"")</f>
        <v/>
      </c>
      <c r="D4603" s="7" t="str">
        <f>IF('Payments Export'!I4607="","",'Payments Export'!I4607)</f>
        <v/>
      </c>
      <c r="E4603" s="7" t="str">
        <f t="shared" si="142"/>
        <v/>
      </c>
      <c r="F4603" s="7" t="str">
        <f>IF('Payments Export'!A4607="","",'Payments Export'!N4607)</f>
        <v/>
      </c>
      <c r="G4603" s="7" t="str">
        <f>IF('Payments Export'!A4607="","",'Payments Export'!O4607)</f>
        <v/>
      </c>
      <c r="H4603" s="7" t="str">
        <f>IF('Payments Export'!B4607="","",G4603-F4603)</f>
        <v/>
      </c>
      <c r="I4603" s="3" t="str">
        <f>IF(C4603&lt;&gt;"",_xlfn.XLOOKUP(IFERROR(VALUE(C4603),C4603),'Items database'!A:A,'Items database'!B:B),(_xlfn.XLOOKUP(LEFT(E4603,3),Services,Services,"")))</f>
        <v/>
      </c>
      <c r="J4603" s="3" t="str">
        <f t="shared" si="143"/>
        <v/>
      </c>
    </row>
    <row r="4604" spans="1:10" x14ac:dyDescent="0.35">
      <c r="A4604" s="7" t="str">
        <f>IF('Payments Export'!A4608="","",'Payments Export'!A4608)</f>
        <v/>
      </c>
      <c r="B4604" s="7" t="str">
        <f>IF('Payments Export'!A4608="","",'Payments Export'!B4608)</f>
        <v/>
      </c>
      <c r="C4604" s="7" t="str">
        <f>IF(IFERROR(VALUE('Payments Export'!H4608),'Payments Export'!H4608)&lt;&gt;0,IFERROR(VALUE('Payments Export'!H4608),'Payments Export'!H4608),"")</f>
        <v/>
      </c>
      <c r="D4604" s="7" t="str">
        <f>IF('Payments Export'!I4608="","",'Payments Export'!I4608)</f>
        <v/>
      </c>
      <c r="E4604" s="7" t="str">
        <f t="shared" si="142"/>
        <v/>
      </c>
      <c r="F4604" s="7" t="str">
        <f>IF('Payments Export'!A4608="","",'Payments Export'!N4608)</f>
        <v/>
      </c>
      <c r="G4604" s="7" t="str">
        <f>IF('Payments Export'!A4608="","",'Payments Export'!O4608)</f>
        <v/>
      </c>
      <c r="H4604" s="7" t="str">
        <f>IF('Payments Export'!B4608="","",G4604-F4604)</f>
        <v/>
      </c>
      <c r="I4604" s="3" t="str">
        <f>IF(C4604&lt;&gt;"",_xlfn.XLOOKUP(IFERROR(VALUE(C4604),C4604),'Items database'!A:A,'Items database'!B:B),(_xlfn.XLOOKUP(LEFT(E4604,3),Services,Services,"")))</f>
        <v/>
      </c>
      <c r="J4604" s="3" t="str">
        <f t="shared" si="143"/>
        <v/>
      </c>
    </row>
    <row r="4605" spans="1:10" x14ac:dyDescent="0.35">
      <c r="A4605" s="7" t="str">
        <f>IF('Payments Export'!A4609="","",'Payments Export'!A4609)</f>
        <v/>
      </c>
      <c r="B4605" s="7" t="str">
        <f>IF('Payments Export'!A4609="","",'Payments Export'!B4609)</f>
        <v/>
      </c>
      <c r="C4605" s="7" t="str">
        <f>IF(IFERROR(VALUE('Payments Export'!H4609),'Payments Export'!H4609)&lt;&gt;0,IFERROR(VALUE('Payments Export'!H4609),'Payments Export'!H4609),"")</f>
        <v/>
      </c>
      <c r="D4605" s="7" t="str">
        <f>IF('Payments Export'!I4609="","",'Payments Export'!I4609)</f>
        <v/>
      </c>
      <c r="E4605" s="7" t="str">
        <f t="shared" si="142"/>
        <v/>
      </c>
      <c r="F4605" s="7" t="str">
        <f>IF('Payments Export'!A4609="","",'Payments Export'!N4609)</f>
        <v/>
      </c>
      <c r="G4605" s="7" t="str">
        <f>IF('Payments Export'!A4609="","",'Payments Export'!O4609)</f>
        <v/>
      </c>
      <c r="H4605" s="7" t="str">
        <f>IF('Payments Export'!B4609="","",G4605-F4605)</f>
        <v/>
      </c>
      <c r="I4605" s="3" t="str">
        <f>IF(C4605&lt;&gt;"",_xlfn.XLOOKUP(IFERROR(VALUE(C4605),C4605),'Items database'!A:A,'Items database'!B:B),(_xlfn.XLOOKUP(LEFT(E4605,3),Services,Services,"")))</f>
        <v/>
      </c>
      <c r="J4605" s="3" t="str">
        <f t="shared" si="143"/>
        <v/>
      </c>
    </row>
    <row r="4606" spans="1:10" x14ac:dyDescent="0.35">
      <c r="A4606" s="7" t="str">
        <f>IF('Payments Export'!A4610="","",'Payments Export'!A4610)</f>
        <v/>
      </c>
      <c r="B4606" s="7" t="str">
        <f>IF('Payments Export'!A4610="","",'Payments Export'!B4610)</f>
        <v/>
      </c>
      <c r="C4606" s="7" t="str">
        <f>IF(IFERROR(VALUE('Payments Export'!H4610),'Payments Export'!H4610)&lt;&gt;0,IFERROR(VALUE('Payments Export'!H4610),'Payments Export'!H4610),"")</f>
        <v/>
      </c>
      <c r="D4606" s="7" t="str">
        <f>IF('Payments Export'!I4610="","",'Payments Export'!I4610)</f>
        <v/>
      </c>
      <c r="E4606" s="7" t="str">
        <f t="shared" si="142"/>
        <v/>
      </c>
      <c r="F4606" s="7" t="str">
        <f>IF('Payments Export'!A4610="","",'Payments Export'!N4610)</f>
        <v/>
      </c>
      <c r="G4606" s="7" t="str">
        <f>IF('Payments Export'!A4610="","",'Payments Export'!O4610)</f>
        <v/>
      </c>
      <c r="H4606" s="7" t="str">
        <f>IF('Payments Export'!B4610="","",G4606-F4606)</f>
        <v/>
      </c>
      <c r="I4606" s="3" t="str">
        <f>IF(C4606&lt;&gt;"",_xlfn.XLOOKUP(IFERROR(VALUE(C4606),C4606),'Items database'!A:A,'Items database'!B:B),(_xlfn.XLOOKUP(LEFT(E4606,3),Services,Services,"")))</f>
        <v/>
      </c>
      <c r="J4606" s="3" t="str">
        <f t="shared" si="143"/>
        <v/>
      </c>
    </row>
    <row r="4607" spans="1:10" x14ac:dyDescent="0.35">
      <c r="A4607" s="7" t="str">
        <f>IF('Payments Export'!A4611="","",'Payments Export'!A4611)</f>
        <v/>
      </c>
      <c r="B4607" s="7" t="str">
        <f>IF('Payments Export'!A4611="","",'Payments Export'!B4611)</f>
        <v/>
      </c>
      <c r="C4607" s="7" t="str">
        <f>IF(IFERROR(VALUE('Payments Export'!H4611),'Payments Export'!H4611)&lt;&gt;0,IFERROR(VALUE('Payments Export'!H4611),'Payments Export'!H4611),"")</f>
        <v/>
      </c>
      <c r="D4607" s="7" t="str">
        <f>IF('Payments Export'!I4611="","",'Payments Export'!I4611)</f>
        <v/>
      </c>
      <c r="E4607" s="7" t="str">
        <f t="shared" si="142"/>
        <v/>
      </c>
      <c r="F4607" s="7" t="str">
        <f>IF('Payments Export'!A4611="","",'Payments Export'!N4611)</f>
        <v/>
      </c>
      <c r="G4607" s="7" t="str">
        <f>IF('Payments Export'!A4611="","",'Payments Export'!O4611)</f>
        <v/>
      </c>
      <c r="H4607" s="7" t="str">
        <f>IF('Payments Export'!B4611="","",G4607-F4607)</f>
        <v/>
      </c>
      <c r="I4607" s="3" t="str">
        <f>IF(C4607&lt;&gt;"",_xlfn.XLOOKUP(IFERROR(VALUE(C4607),C4607),'Items database'!A:A,'Items database'!B:B),(_xlfn.XLOOKUP(LEFT(E4607,3),Services,Services,"")))</f>
        <v/>
      </c>
      <c r="J4607" s="3" t="str">
        <f t="shared" si="143"/>
        <v/>
      </c>
    </row>
    <row r="4608" spans="1:10" x14ac:dyDescent="0.35">
      <c r="A4608" s="7" t="str">
        <f>IF('Payments Export'!A4612="","",'Payments Export'!A4612)</f>
        <v/>
      </c>
      <c r="B4608" s="7" t="str">
        <f>IF('Payments Export'!A4612="","",'Payments Export'!B4612)</f>
        <v/>
      </c>
      <c r="C4608" s="7" t="str">
        <f>IF(IFERROR(VALUE('Payments Export'!H4612),'Payments Export'!H4612)&lt;&gt;0,IFERROR(VALUE('Payments Export'!H4612),'Payments Export'!H4612),"")</f>
        <v/>
      </c>
      <c r="D4608" s="7" t="str">
        <f>IF('Payments Export'!I4612="","",'Payments Export'!I4612)</f>
        <v/>
      </c>
      <c r="E4608" s="7" t="str">
        <f t="shared" si="142"/>
        <v/>
      </c>
      <c r="F4608" s="7" t="str">
        <f>IF('Payments Export'!A4612="","",'Payments Export'!N4612)</f>
        <v/>
      </c>
      <c r="G4608" s="7" t="str">
        <f>IF('Payments Export'!A4612="","",'Payments Export'!O4612)</f>
        <v/>
      </c>
      <c r="H4608" s="7" t="str">
        <f>IF('Payments Export'!B4612="","",G4608-F4608)</f>
        <v/>
      </c>
      <c r="I4608" s="3" t="str">
        <f>IF(C4608&lt;&gt;"",_xlfn.XLOOKUP(IFERROR(VALUE(C4608),C4608),'Items database'!A:A,'Items database'!B:B),(_xlfn.XLOOKUP(LEFT(E4608,3),Services,Services,"")))</f>
        <v/>
      </c>
      <c r="J4608" s="3" t="str">
        <f t="shared" si="143"/>
        <v/>
      </c>
    </row>
    <row r="4609" spans="1:10" x14ac:dyDescent="0.35">
      <c r="A4609" s="7" t="str">
        <f>IF('Payments Export'!A4613="","",'Payments Export'!A4613)</f>
        <v/>
      </c>
      <c r="B4609" s="7" t="str">
        <f>IF('Payments Export'!A4613="","",'Payments Export'!B4613)</f>
        <v/>
      </c>
      <c r="C4609" s="7" t="str">
        <f>IF(IFERROR(VALUE('Payments Export'!H4613),'Payments Export'!H4613)&lt;&gt;0,IFERROR(VALUE('Payments Export'!H4613),'Payments Export'!H4613),"")</f>
        <v/>
      </c>
      <c r="D4609" s="7" t="str">
        <f>IF('Payments Export'!I4613="","",'Payments Export'!I4613)</f>
        <v/>
      </c>
      <c r="E4609" s="7" t="str">
        <f t="shared" ref="E4609:E4672" si="144">LEFT(D4609,66)</f>
        <v/>
      </c>
      <c r="F4609" s="7" t="str">
        <f>IF('Payments Export'!A4613="","",'Payments Export'!N4613)</f>
        <v/>
      </c>
      <c r="G4609" s="7" t="str">
        <f>IF('Payments Export'!A4613="","",'Payments Export'!O4613)</f>
        <v/>
      </c>
      <c r="H4609" s="7" t="str">
        <f>IF('Payments Export'!B4613="","",G4609-F4609)</f>
        <v/>
      </c>
      <c r="I4609" s="3" t="str">
        <f>IF(C4609&lt;&gt;"",_xlfn.XLOOKUP(IFERROR(VALUE(C4609),C4609),'Items database'!A:A,'Items database'!B:B),(_xlfn.XLOOKUP(LEFT(E4609,3),Services,Services,"")))</f>
        <v/>
      </c>
      <c r="J4609" s="3" t="str">
        <f t="shared" ref="J4609:J4672" si="145">IF(ISNUMBER(F4609)=TRUE,IF(F4609=0,"","GST"),"")</f>
        <v/>
      </c>
    </row>
    <row r="4610" spans="1:10" x14ac:dyDescent="0.35">
      <c r="A4610" s="7" t="str">
        <f>IF('Payments Export'!A4614="","",'Payments Export'!A4614)</f>
        <v/>
      </c>
      <c r="B4610" s="7" t="str">
        <f>IF('Payments Export'!A4614="","",'Payments Export'!B4614)</f>
        <v/>
      </c>
      <c r="C4610" s="7" t="str">
        <f>IF(IFERROR(VALUE('Payments Export'!H4614),'Payments Export'!H4614)&lt;&gt;0,IFERROR(VALUE('Payments Export'!H4614),'Payments Export'!H4614),"")</f>
        <v/>
      </c>
      <c r="D4610" s="7" t="str">
        <f>IF('Payments Export'!I4614="","",'Payments Export'!I4614)</f>
        <v/>
      </c>
      <c r="E4610" s="7" t="str">
        <f t="shared" si="144"/>
        <v/>
      </c>
      <c r="F4610" s="7" t="str">
        <f>IF('Payments Export'!A4614="","",'Payments Export'!N4614)</f>
        <v/>
      </c>
      <c r="G4610" s="7" t="str">
        <f>IF('Payments Export'!A4614="","",'Payments Export'!O4614)</f>
        <v/>
      </c>
      <c r="H4610" s="7" t="str">
        <f>IF('Payments Export'!B4614="","",G4610-F4610)</f>
        <v/>
      </c>
      <c r="I4610" s="3" t="str">
        <f>IF(C4610&lt;&gt;"",_xlfn.XLOOKUP(IFERROR(VALUE(C4610),C4610),'Items database'!A:A,'Items database'!B:B),(_xlfn.XLOOKUP(LEFT(E4610,3),Services,Services,"")))</f>
        <v/>
      </c>
      <c r="J4610" s="3" t="str">
        <f t="shared" si="145"/>
        <v/>
      </c>
    </row>
    <row r="4611" spans="1:10" x14ac:dyDescent="0.35">
      <c r="A4611" s="7" t="str">
        <f>IF('Payments Export'!A4615="","",'Payments Export'!A4615)</f>
        <v/>
      </c>
      <c r="B4611" s="7" t="str">
        <f>IF('Payments Export'!A4615="","",'Payments Export'!B4615)</f>
        <v/>
      </c>
      <c r="C4611" s="7" t="str">
        <f>IF(IFERROR(VALUE('Payments Export'!H4615),'Payments Export'!H4615)&lt;&gt;0,IFERROR(VALUE('Payments Export'!H4615),'Payments Export'!H4615),"")</f>
        <v/>
      </c>
      <c r="D4611" s="7" t="str">
        <f>IF('Payments Export'!I4615="","",'Payments Export'!I4615)</f>
        <v/>
      </c>
      <c r="E4611" s="7" t="str">
        <f t="shared" si="144"/>
        <v/>
      </c>
      <c r="F4611" s="7" t="str">
        <f>IF('Payments Export'!A4615="","",'Payments Export'!N4615)</f>
        <v/>
      </c>
      <c r="G4611" s="7" t="str">
        <f>IF('Payments Export'!A4615="","",'Payments Export'!O4615)</f>
        <v/>
      </c>
      <c r="H4611" s="7" t="str">
        <f>IF('Payments Export'!B4615="","",G4611-F4611)</f>
        <v/>
      </c>
      <c r="I4611" s="3" t="str">
        <f>IF(C4611&lt;&gt;"",_xlfn.XLOOKUP(IFERROR(VALUE(C4611),C4611),'Items database'!A:A,'Items database'!B:B),(_xlfn.XLOOKUP(LEFT(E4611,3),Services,Services,"")))</f>
        <v/>
      </c>
      <c r="J4611" s="3" t="str">
        <f t="shared" si="145"/>
        <v/>
      </c>
    </row>
    <row r="4612" spans="1:10" x14ac:dyDescent="0.35">
      <c r="A4612" s="7" t="str">
        <f>IF('Payments Export'!A4616="","",'Payments Export'!A4616)</f>
        <v/>
      </c>
      <c r="B4612" s="7" t="str">
        <f>IF('Payments Export'!A4616="","",'Payments Export'!B4616)</f>
        <v/>
      </c>
      <c r="C4612" s="7" t="str">
        <f>IF(IFERROR(VALUE('Payments Export'!H4616),'Payments Export'!H4616)&lt;&gt;0,IFERROR(VALUE('Payments Export'!H4616),'Payments Export'!H4616),"")</f>
        <v/>
      </c>
      <c r="D4612" s="7" t="str">
        <f>IF('Payments Export'!I4616="","",'Payments Export'!I4616)</f>
        <v/>
      </c>
      <c r="E4612" s="7" t="str">
        <f t="shared" si="144"/>
        <v/>
      </c>
      <c r="F4612" s="7" t="str">
        <f>IF('Payments Export'!A4616="","",'Payments Export'!N4616)</f>
        <v/>
      </c>
      <c r="G4612" s="7" t="str">
        <f>IF('Payments Export'!A4616="","",'Payments Export'!O4616)</f>
        <v/>
      </c>
      <c r="H4612" s="7" t="str">
        <f>IF('Payments Export'!B4616="","",G4612-F4612)</f>
        <v/>
      </c>
      <c r="I4612" s="3" t="str">
        <f>IF(C4612&lt;&gt;"",_xlfn.XLOOKUP(IFERROR(VALUE(C4612),C4612),'Items database'!A:A,'Items database'!B:B),(_xlfn.XLOOKUP(LEFT(E4612,3),Services,Services,"")))</f>
        <v/>
      </c>
      <c r="J4612" s="3" t="str">
        <f t="shared" si="145"/>
        <v/>
      </c>
    </row>
    <row r="4613" spans="1:10" x14ac:dyDescent="0.35">
      <c r="A4613" s="7" t="str">
        <f>IF('Payments Export'!A4617="","",'Payments Export'!A4617)</f>
        <v/>
      </c>
      <c r="B4613" s="7" t="str">
        <f>IF('Payments Export'!A4617="","",'Payments Export'!B4617)</f>
        <v/>
      </c>
      <c r="C4613" s="7" t="str">
        <f>IF(IFERROR(VALUE('Payments Export'!H4617),'Payments Export'!H4617)&lt;&gt;0,IFERROR(VALUE('Payments Export'!H4617),'Payments Export'!H4617),"")</f>
        <v/>
      </c>
      <c r="D4613" s="7" t="str">
        <f>IF('Payments Export'!I4617="","",'Payments Export'!I4617)</f>
        <v/>
      </c>
      <c r="E4613" s="7" t="str">
        <f t="shared" si="144"/>
        <v/>
      </c>
      <c r="F4613" s="7" t="str">
        <f>IF('Payments Export'!A4617="","",'Payments Export'!N4617)</f>
        <v/>
      </c>
      <c r="G4613" s="7" t="str">
        <f>IF('Payments Export'!A4617="","",'Payments Export'!O4617)</f>
        <v/>
      </c>
      <c r="H4613" s="7" t="str">
        <f>IF('Payments Export'!B4617="","",G4613-F4613)</f>
        <v/>
      </c>
      <c r="I4613" s="3" t="str">
        <f>IF(C4613&lt;&gt;"",_xlfn.XLOOKUP(IFERROR(VALUE(C4613),C4613),'Items database'!A:A,'Items database'!B:B),(_xlfn.XLOOKUP(LEFT(E4613,3),Services,Services,"")))</f>
        <v/>
      </c>
      <c r="J4613" s="3" t="str">
        <f t="shared" si="145"/>
        <v/>
      </c>
    </row>
    <row r="4614" spans="1:10" x14ac:dyDescent="0.35">
      <c r="A4614" s="7" t="str">
        <f>IF('Payments Export'!A4618="","",'Payments Export'!A4618)</f>
        <v/>
      </c>
      <c r="B4614" s="7" t="str">
        <f>IF('Payments Export'!A4618="","",'Payments Export'!B4618)</f>
        <v/>
      </c>
      <c r="C4614" s="7" t="str">
        <f>IF(IFERROR(VALUE('Payments Export'!H4618),'Payments Export'!H4618)&lt;&gt;0,IFERROR(VALUE('Payments Export'!H4618),'Payments Export'!H4618),"")</f>
        <v/>
      </c>
      <c r="D4614" s="7" t="str">
        <f>IF('Payments Export'!I4618="","",'Payments Export'!I4618)</f>
        <v/>
      </c>
      <c r="E4614" s="7" t="str">
        <f t="shared" si="144"/>
        <v/>
      </c>
      <c r="F4614" s="7" t="str">
        <f>IF('Payments Export'!A4618="","",'Payments Export'!N4618)</f>
        <v/>
      </c>
      <c r="G4614" s="7" t="str">
        <f>IF('Payments Export'!A4618="","",'Payments Export'!O4618)</f>
        <v/>
      </c>
      <c r="H4614" s="7" t="str">
        <f>IF('Payments Export'!B4618="","",G4614-F4614)</f>
        <v/>
      </c>
      <c r="I4614" s="3" t="str">
        <f>IF(C4614&lt;&gt;"",_xlfn.XLOOKUP(IFERROR(VALUE(C4614),C4614),'Items database'!A:A,'Items database'!B:B),(_xlfn.XLOOKUP(LEFT(E4614,3),Services,Services,"")))</f>
        <v/>
      </c>
      <c r="J4614" s="3" t="str">
        <f t="shared" si="145"/>
        <v/>
      </c>
    </row>
    <row r="4615" spans="1:10" x14ac:dyDescent="0.35">
      <c r="A4615" s="7" t="str">
        <f>IF('Payments Export'!A4619="","",'Payments Export'!A4619)</f>
        <v/>
      </c>
      <c r="B4615" s="7" t="str">
        <f>IF('Payments Export'!A4619="","",'Payments Export'!B4619)</f>
        <v/>
      </c>
      <c r="C4615" s="7" t="str">
        <f>IF(IFERROR(VALUE('Payments Export'!H4619),'Payments Export'!H4619)&lt;&gt;0,IFERROR(VALUE('Payments Export'!H4619),'Payments Export'!H4619),"")</f>
        <v/>
      </c>
      <c r="D4615" s="7" t="str">
        <f>IF('Payments Export'!I4619="","",'Payments Export'!I4619)</f>
        <v/>
      </c>
      <c r="E4615" s="7" t="str">
        <f t="shared" si="144"/>
        <v/>
      </c>
      <c r="F4615" s="7" t="str">
        <f>IF('Payments Export'!A4619="","",'Payments Export'!N4619)</f>
        <v/>
      </c>
      <c r="G4615" s="7" t="str">
        <f>IF('Payments Export'!A4619="","",'Payments Export'!O4619)</f>
        <v/>
      </c>
      <c r="H4615" s="7" t="str">
        <f>IF('Payments Export'!B4619="","",G4615-F4615)</f>
        <v/>
      </c>
      <c r="I4615" s="3" t="str">
        <f>IF(C4615&lt;&gt;"",_xlfn.XLOOKUP(IFERROR(VALUE(C4615),C4615),'Items database'!A:A,'Items database'!B:B),(_xlfn.XLOOKUP(LEFT(E4615,3),Services,Services,"")))</f>
        <v/>
      </c>
      <c r="J4615" s="3" t="str">
        <f t="shared" si="145"/>
        <v/>
      </c>
    </row>
    <row r="4616" spans="1:10" x14ac:dyDescent="0.35">
      <c r="A4616" s="7" t="str">
        <f>IF('Payments Export'!A4620="","",'Payments Export'!A4620)</f>
        <v/>
      </c>
      <c r="B4616" s="7" t="str">
        <f>IF('Payments Export'!A4620="","",'Payments Export'!B4620)</f>
        <v/>
      </c>
      <c r="C4616" s="7" t="str">
        <f>IF(IFERROR(VALUE('Payments Export'!H4620),'Payments Export'!H4620)&lt;&gt;0,IFERROR(VALUE('Payments Export'!H4620),'Payments Export'!H4620),"")</f>
        <v/>
      </c>
      <c r="D4616" s="7" t="str">
        <f>IF('Payments Export'!I4620="","",'Payments Export'!I4620)</f>
        <v/>
      </c>
      <c r="E4616" s="7" t="str">
        <f t="shared" si="144"/>
        <v/>
      </c>
      <c r="F4616" s="7" t="str">
        <f>IF('Payments Export'!A4620="","",'Payments Export'!N4620)</f>
        <v/>
      </c>
      <c r="G4616" s="7" t="str">
        <f>IF('Payments Export'!A4620="","",'Payments Export'!O4620)</f>
        <v/>
      </c>
      <c r="H4616" s="7" t="str">
        <f>IF('Payments Export'!B4620="","",G4616-F4616)</f>
        <v/>
      </c>
      <c r="I4616" s="3" t="str">
        <f>IF(C4616&lt;&gt;"",_xlfn.XLOOKUP(IFERROR(VALUE(C4616),C4616),'Items database'!A:A,'Items database'!B:B),(_xlfn.XLOOKUP(LEFT(E4616,3),Services,Services,"")))</f>
        <v/>
      </c>
      <c r="J4616" s="3" t="str">
        <f t="shared" si="145"/>
        <v/>
      </c>
    </row>
    <row r="4617" spans="1:10" x14ac:dyDescent="0.35">
      <c r="A4617" s="7" t="str">
        <f>IF('Payments Export'!A4621="","",'Payments Export'!A4621)</f>
        <v/>
      </c>
      <c r="B4617" s="7" t="str">
        <f>IF('Payments Export'!A4621="","",'Payments Export'!B4621)</f>
        <v/>
      </c>
      <c r="C4617" s="7" t="str">
        <f>IF(IFERROR(VALUE('Payments Export'!H4621),'Payments Export'!H4621)&lt;&gt;0,IFERROR(VALUE('Payments Export'!H4621),'Payments Export'!H4621),"")</f>
        <v/>
      </c>
      <c r="D4617" s="7" t="str">
        <f>IF('Payments Export'!I4621="","",'Payments Export'!I4621)</f>
        <v/>
      </c>
      <c r="E4617" s="7" t="str">
        <f t="shared" si="144"/>
        <v/>
      </c>
      <c r="F4617" s="7" t="str">
        <f>IF('Payments Export'!A4621="","",'Payments Export'!N4621)</f>
        <v/>
      </c>
      <c r="G4617" s="7" t="str">
        <f>IF('Payments Export'!A4621="","",'Payments Export'!O4621)</f>
        <v/>
      </c>
      <c r="H4617" s="7" t="str">
        <f>IF('Payments Export'!B4621="","",G4617-F4617)</f>
        <v/>
      </c>
      <c r="I4617" s="3" t="str">
        <f>IF(C4617&lt;&gt;"",_xlfn.XLOOKUP(IFERROR(VALUE(C4617),C4617),'Items database'!A:A,'Items database'!B:B),(_xlfn.XLOOKUP(LEFT(E4617,3),Services,Services,"")))</f>
        <v/>
      </c>
      <c r="J4617" s="3" t="str">
        <f t="shared" si="145"/>
        <v/>
      </c>
    </row>
    <row r="4618" spans="1:10" x14ac:dyDescent="0.35">
      <c r="A4618" s="7" t="str">
        <f>IF('Payments Export'!A4622="","",'Payments Export'!A4622)</f>
        <v/>
      </c>
      <c r="B4618" s="7" t="str">
        <f>IF('Payments Export'!A4622="","",'Payments Export'!B4622)</f>
        <v/>
      </c>
      <c r="C4618" s="7" t="str">
        <f>IF(IFERROR(VALUE('Payments Export'!H4622),'Payments Export'!H4622)&lt;&gt;0,IFERROR(VALUE('Payments Export'!H4622),'Payments Export'!H4622),"")</f>
        <v/>
      </c>
      <c r="D4618" s="7" t="str">
        <f>IF('Payments Export'!I4622="","",'Payments Export'!I4622)</f>
        <v/>
      </c>
      <c r="E4618" s="7" t="str">
        <f t="shared" si="144"/>
        <v/>
      </c>
      <c r="F4618" s="7" t="str">
        <f>IF('Payments Export'!A4622="","",'Payments Export'!N4622)</f>
        <v/>
      </c>
      <c r="G4618" s="7" t="str">
        <f>IF('Payments Export'!A4622="","",'Payments Export'!O4622)</f>
        <v/>
      </c>
      <c r="H4618" s="7" t="str">
        <f>IF('Payments Export'!B4622="","",G4618-F4618)</f>
        <v/>
      </c>
      <c r="I4618" s="3" t="str">
        <f>IF(C4618&lt;&gt;"",_xlfn.XLOOKUP(IFERROR(VALUE(C4618),C4618),'Items database'!A:A,'Items database'!B:B),(_xlfn.XLOOKUP(LEFT(E4618,3),Services,Services,"")))</f>
        <v/>
      </c>
      <c r="J4618" s="3" t="str">
        <f t="shared" si="145"/>
        <v/>
      </c>
    </row>
    <row r="4619" spans="1:10" x14ac:dyDescent="0.35">
      <c r="A4619" s="7" t="str">
        <f>IF('Payments Export'!A4623="","",'Payments Export'!A4623)</f>
        <v/>
      </c>
      <c r="B4619" s="7" t="str">
        <f>IF('Payments Export'!A4623="","",'Payments Export'!B4623)</f>
        <v/>
      </c>
      <c r="C4619" s="7" t="str">
        <f>IF(IFERROR(VALUE('Payments Export'!H4623),'Payments Export'!H4623)&lt;&gt;0,IFERROR(VALUE('Payments Export'!H4623),'Payments Export'!H4623),"")</f>
        <v/>
      </c>
      <c r="D4619" s="7" t="str">
        <f>IF('Payments Export'!I4623="","",'Payments Export'!I4623)</f>
        <v/>
      </c>
      <c r="E4619" s="7" t="str">
        <f t="shared" si="144"/>
        <v/>
      </c>
      <c r="F4619" s="7" t="str">
        <f>IF('Payments Export'!A4623="","",'Payments Export'!N4623)</f>
        <v/>
      </c>
      <c r="G4619" s="7" t="str">
        <f>IF('Payments Export'!A4623="","",'Payments Export'!O4623)</f>
        <v/>
      </c>
      <c r="H4619" s="7" t="str">
        <f>IF('Payments Export'!B4623="","",G4619-F4619)</f>
        <v/>
      </c>
      <c r="I4619" s="3" t="str">
        <f>IF(C4619&lt;&gt;"",_xlfn.XLOOKUP(IFERROR(VALUE(C4619),C4619),'Items database'!A:A,'Items database'!B:B),(_xlfn.XLOOKUP(LEFT(E4619,3),Services,Services,"")))</f>
        <v/>
      </c>
      <c r="J4619" s="3" t="str">
        <f t="shared" si="145"/>
        <v/>
      </c>
    </row>
    <row r="4620" spans="1:10" x14ac:dyDescent="0.35">
      <c r="A4620" s="7" t="str">
        <f>IF('Payments Export'!A4624="","",'Payments Export'!A4624)</f>
        <v/>
      </c>
      <c r="B4620" s="7" t="str">
        <f>IF('Payments Export'!A4624="","",'Payments Export'!B4624)</f>
        <v/>
      </c>
      <c r="C4620" s="7" t="str">
        <f>IF(IFERROR(VALUE('Payments Export'!H4624),'Payments Export'!H4624)&lt;&gt;0,IFERROR(VALUE('Payments Export'!H4624),'Payments Export'!H4624),"")</f>
        <v/>
      </c>
      <c r="D4620" s="7" t="str">
        <f>IF('Payments Export'!I4624="","",'Payments Export'!I4624)</f>
        <v/>
      </c>
      <c r="E4620" s="7" t="str">
        <f t="shared" si="144"/>
        <v/>
      </c>
      <c r="F4620" s="7" t="str">
        <f>IF('Payments Export'!A4624="","",'Payments Export'!N4624)</f>
        <v/>
      </c>
      <c r="G4620" s="7" t="str">
        <f>IF('Payments Export'!A4624="","",'Payments Export'!O4624)</f>
        <v/>
      </c>
      <c r="H4620" s="7" t="str">
        <f>IF('Payments Export'!B4624="","",G4620-F4620)</f>
        <v/>
      </c>
      <c r="I4620" s="3" t="str">
        <f>IF(C4620&lt;&gt;"",_xlfn.XLOOKUP(IFERROR(VALUE(C4620),C4620),'Items database'!A:A,'Items database'!B:B),(_xlfn.XLOOKUP(LEFT(E4620,3),Services,Services,"")))</f>
        <v/>
      </c>
      <c r="J4620" s="3" t="str">
        <f t="shared" si="145"/>
        <v/>
      </c>
    </row>
    <row r="4621" spans="1:10" x14ac:dyDescent="0.35">
      <c r="A4621" s="7" t="str">
        <f>IF('Payments Export'!A4625="","",'Payments Export'!A4625)</f>
        <v/>
      </c>
      <c r="B4621" s="7" t="str">
        <f>IF('Payments Export'!A4625="","",'Payments Export'!B4625)</f>
        <v/>
      </c>
      <c r="C4621" s="7" t="str">
        <f>IF(IFERROR(VALUE('Payments Export'!H4625),'Payments Export'!H4625)&lt;&gt;0,IFERROR(VALUE('Payments Export'!H4625),'Payments Export'!H4625),"")</f>
        <v/>
      </c>
      <c r="D4621" s="7" t="str">
        <f>IF('Payments Export'!I4625="","",'Payments Export'!I4625)</f>
        <v/>
      </c>
      <c r="E4621" s="7" t="str">
        <f t="shared" si="144"/>
        <v/>
      </c>
      <c r="F4621" s="7" t="str">
        <f>IF('Payments Export'!A4625="","",'Payments Export'!N4625)</f>
        <v/>
      </c>
      <c r="G4621" s="7" t="str">
        <f>IF('Payments Export'!A4625="","",'Payments Export'!O4625)</f>
        <v/>
      </c>
      <c r="H4621" s="7" t="str">
        <f>IF('Payments Export'!B4625="","",G4621-F4621)</f>
        <v/>
      </c>
      <c r="I4621" s="3" t="str">
        <f>IF(C4621&lt;&gt;"",_xlfn.XLOOKUP(IFERROR(VALUE(C4621),C4621),'Items database'!A:A,'Items database'!B:B),(_xlfn.XLOOKUP(LEFT(E4621,3),Services,Services,"")))</f>
        <v/>
      </c>
      <c r="J4621" s="3" t="str">
        <f t="shared" si="145"/>
        <v/>
      </c>
    </row>
    <row r="4622" spans="1:10" x14ac:dyDescent="0.35">
      <c r="A4622" s="7" t="str">
        <f>IF('Payments Export'!A4626="","",'Payments Export'!A4626)</f>
        <v/>
      </c>
      <c r="B4622" s="7" t="str">
        <f>IF('Payments Export'!A4626="","",'Payments Export'!B4626)</f>
        <v/>
      </c>
      <c r="C4622" s="7" t="str">
        <f>IF(IFERROR(VALUE('Payments Export'!H4626),'Payments Export'!H4626)&lt;&gt;0,IFERROR(VALUE('Payments Export'!H4626),'Payments Export'!H4626),"")</f>
        <v/>
      </c>
      <c r="D4622" s="7" t="str">
        <f>IF('Payments Export'!I4626="","",'Payments Export'!I4626)</f>
        <v/>
      </c>
      <c r="E4622" s="7" t="str">
        <f t="shared" si="144"/>
        <v/>
      </c>
      <c r="F4622" s="7" t="str">
        <f>IF('Payments Export'!A4626="","",'Payments Export'!N4626)</f>
        <v/>
      </c>
      <c r="G4622" s="7" t="str">
        <f>IF('Payments Export'!A4626="","",'Payments Export'!O4626)</f>
        <v/>
      </c>
      <c r="H4622" s="7" t="str">
        <f>IF('Payments Export'!B4626="","",G4622-F4622)</f>
        <v/>
      </c>
      <c r="I4622" s="3" t="str">
        <f>IF(C4622&lt;&gt;"",_xlfn.XLOOKUP(IFERROR(VALUE(C4622),C4622),'Items database'!A:A,'Items database'!B:B),(_xlfn.XLOOKUP(LEFT(E4622,3),Services,Services,"")))</f>
        <v/>
      </c>
      <c r="J4622" s="3" t="str">
        <f t="shared" si="145"/>
        <v/>
      </c>
    </row>
    <row r="4623" spans="1:10" x14ac:dyDescent="0.35">
      <c r="A4623" s="7" t="str">
        <f>IF('Payments Export'!A4627="","",'Payments Export'!A4627)</f>
        <v/>
      </c>
      <c r="B4623" s="7" t="str">
        <f>IF('Payments Export'!A4627="","",'Payments Export'!B4627)</f>
        <v/>
      </c>
      <c r="C4623" s="7" t="str">
        <f>IF(IFERROR(VALUE('Payments Export'!H4627),'Payments Export'!H4627)&lt;&gt;0,IFERROR(VALUE('Payments Export'!H4627),'Payments Export'!H4627),"")</f>
        <v/>
      </c>
      <c r="D4623" s="7" t="str">
        <f>IF('Payments Export'!I4627="","",'Payments Export'!I4627)</f>
        <v/>
      </c>
      <c r="E4623" s="7" t="str">
        <f t="shared" si="144"/>
        <v/>
      </c>
      <c r="F4623" s="7" t="str">
        <f>IF('Payments Export'!A4627="","",'Payments Export'!N4627)</f>
        <v/>
      </c>
      <c r="G4623" s="7" t="str">
        <f>IF('Payments Export'!A4627="","",'Payments Export'!O4627)</f>
        <v/>
      </c>
      <c r="H4623" s="7" t="str">
        <f>IF('Payments Export'!B4627="","",G4623-F4623)</f>
        <v/>
      </c>
      <c r="I4623" s="3" t="str">
        <f>IF(C4623&lt;&gt;"",_xlfn.XLOOKUP(IFERROR(VALUE(C4623),C4623),'Items database'!A:A,'Items database'!B:B),(_xlfn.XLOOKUP(LEFT(E4623,3),Services,Services,"")))</f>
        <v/>
      </c>
      <c r="J4623" s="3" t="str">
        <f t="shared" si="145"/>
        <v/>
      </c>
    </row>
    <row r="4624" spans="1:10" x14ac:dyDescent="0.35">
      <c r="A4624" s="7" t="str">
        <f>IF('Payments Export'!A4628="","",'Payments Export'!A4628)</f>
        <v/>
      </c>
      <c r="B4624" s="7" t="str">
        <f>IF('Payments Export'!A4628="","",'Payments Export'!B4628)</f>
        <v/>
      </c>
      <c r="C4624" s="7" t="str">
        <f>IF(IFERROR(VALUE('Payments Export'!H4628),'Payments Export'!H4628)&lt;&gt;0,IFERROR(VALUE('Payments Export'!H4628),'Payments Export'!H4628),"")</f>
        <v/>
      </c>
      <c r="D4624" s="7" t="str">
        <f>IF('Payments Export'!I4628="","",'Payments Export'!I4628)</f>
        <v/>
      </c>
      <c r="E4624" s="7" t="str">
        <f t="shared" si="144"/>
        <v/>
      </c>
      <c r="F4624" s="7" t="str">
        <f>IF('Payments Export'!A4628="","",'Payments Export'!N4628)</f>
        <v/>
      </c>
      <c r="G4624" s="7" t="str">
        <f>IF('Payments Export'!A4628="","",'Payments Export'!O4628)</f>
        <v/>
      </c>
      <c r="H4624" s="7" t="str">
        <f>IF('Payments Export'!B4628="","",G4624-F4624)</f>
        <v/>
      </c>
      <c r="I4624" s="3" t="str">
        <f>IF(C4624&lt;&gt;"",_xlfn.XLOOKUP(IFERROR(VALUE(C4624),C4624),'Items database'!A:A,'Items database'!B:B),(_xlfn.XLOOKUP(LEFT(E4624,3),Services,Services,"")))</f>
        <v/>
      </c>
      <c r="J4624" s="3" t="str">
        <f t="shared" si="145"/>
        <v/>
      </c>
    </row>
    <row r="4625" spans="1:10" x14ac:dyDescent="0.35">
      <c r="A4625" s="7" t="str">
        <f>IF('Payments Export'!A4629="","",'Payments Export'!A4629)</f>
        <v/>
      </c>
      <c r="B4625" s="7" t="str">
        <f>IF('Payments Export'!A4629="","",'Payments Export'!B4629)</f>
        <v/>
      </c>
      <c r="C4625" s="7" t="str">
        <f>IF(IFERROR(VALUE('Payments Export'!H4629),'Payments Export'!H4629)&lt;&gt;0,IFERROR(VALUE('Payments Export'!H4629),'Payments Export'!H4629),"")</f>
        <v/>
      </c>
      <c r="D4625" s="7" t="str">
        <f>IF('Payments Export'!I4629="","",'Payments Export'!I4629)</f>
        <v/>
      </c>
      <c r="E4625" s="7" t="str">
        <f t="shared" si="144"/>
        <v/>
      </c>
      <c r="F4625" s="7" t="str">
        <f>IF('Payments Export'!A4629="","",'Payments Export'!N4629)</f>
        <v/>
      </c>
      <c r="G4625" s="7" t="str">
        <f>IF('Payments Export'!A4629="","",'Payments Export'!O4629)</f>
        <v/>
      </c>
      <c r="H4625" s="7" t="str">
        <f>IF('Payments Export'!B4629="","",G4625-F4625)</f>
        <v/>
      </c>
      <c r="I4625" s="3" t="str">
        <f>IF(C4625&lt;&gt;"",_xlfn.XLOOKUP(IFERROR(VALUE(C4625),C4625),'Items database'!A:A,'Items database'!B:B),(_xlfn.XLOOKUP(LEFT(E4625,3),Services,Services,"")))</f>
        <v/>
      </c>
      <c r="J4625" s="3" t="str">
        <f t="shared" si="145"/>
        <v/>
      </c>
    </row>
    <row r="4626" spans="1:10" x14ac:dyDescent="0.35">
      <c r="A4626" s="7" t="str">
        <f>IF('Payments Export'!A4630="","",'Payments Export'!A4630)</f>
        <v/>
      </c>
      <c r="B4626" s="7" t="str">
        <f>IF('Payments Export'!A4630="","",'Payments Export'!B4630)</f>
        <v/>
      </c>
      <c r="C4626" s="7" t="str">
        <f>IF(IFERROR(VALUE('Payments Export'!H4630),'Payments Export'!H4630)&lt;&gt;0,IFERROR(VALUE('Payments Export'!H4630),'Payments Export'!H4630),"")</f>
        <v/>
      </c>
      <c r="D4626" s="7" t="str">
        <f>IF('Payments Export'!I4630="","",'Payments Export'!I4630)</f>
        <v/>
      </c>
      <c r="E4626" s="7" t="str">
        <f t="shared" si="144"/>
        <v/>
      </c>
      <c r="F4626" s="7" t="str">
        <f>IF('Payments Export'!A4630="","",'Payments Export'!N4630)</f>
        <v/>
      </c>
      <c r="G4626" s="7" t="str">
        <f>IF('Payments Export'!A4630="","",'Payments Export'!O4630)</f>
        <v/>
      </c>
      <c r="H4626" s="7" t="str">
        <f>IF('Payments Export'!B4630="","",G4626-F4626)</f>
        <v/>
      </c>
      <c r="I4626" s="3" t="str">
        <f>IF(C4626&lt;&gt;"",_xlfn.XLOOKUP(IFERROR(VALUE(C4626),C4626),'Items database'!A:A,'Items database'!B:B),(_xlfn.XLOOKUP(LEFT(E4626,3),Services,Services,"")))</f>
        <v/>
      </c>
      <c r="J4626" s="3" t="str">
        <f t="shared" si="145"/>
        <v/>
      </c>
    </row>
    <row r="4627" spans="1:10" x14ac:dyDescent="0.35">
      <c r="A4627" s="7" t="str">
        <f>IF('Payments Export'!A4631="","",'Payments Export'!A4631)</f>
        <v/>
      </c>
      <c r="B4627" s="7" t="str">
        <f>IF('Payments Export'!A4631="","",'Payments Export'!B4631)</f>
        <v/>
      </c>
      <c r="C4627" s="7" t="str">
        <f>IF(IFERROR(VALUE('Payments Export'!H4631),'Payments Export'!H4631)&lt;&gt;0,IFERROR(VALUE('Payments Export'!H4631),'Payments Export'!H4631),"")</f>
        <v/>
      </c>
      <c r="D4627" s="7" t="str">
        <f>IF('Payments Export'!I4631="","",'Payments Export'!I4631)</f>
        <v/>
      </c>
      <c r="E4627" s="7" t="str">
        <f t="shared" si="144"/>
        <v/>
      </c>
      <c r="F4627" s="7" t="str">
        <f>IF('Payments Export'!A4631="","",'Payments Export'!N4631)</f>
        <v/>
      </c>
      <c r="G4627" s="7" t="str">
        <f>IF('Payments Export'!A4631="","",'Payments Export'!O4631)</f>
        <v/>
      </c>
      <c r="H4627" s="7" t="str">
        <f>IF('Payments Export'!B4631="","",G4627-F4627)</f>
        <v/>
      </c>
      <c r="I4627" s="3" t="str">
        <f>IF(C4627&lt;&gt;"",_xlfn.XLOOKUP(IFERROR(VALUE(C4627),C4627),'Items database'!A:A,'Items database'!B:B),(_xlfn.XLOOKUP(LEFT(E4627,3),Services,Services,"")))</f>
        <v/>
      </c>
      <c r="J4627" s="3" t="str">
        <f t="shared" si="145"/>
        <v/>
      </c>
    </row>
    <row r="4628" spans="1:10" x14ac:dyDescent="0.35">
      <c r="A4628" s="7" t="str">
        <f>IF('Payments Export'!A4632="","",'Payments Export'!A4632)</f>
        <v/>
      </c>
      <c r="B4628" s="7" t="str">
        <f>IF('Payments Export'!A4632="","",'Payments Export'!B4632)</f>
        <v/>
      </c>
      <c r="C4628" s="7" t="str">
        <f>IF(IFERROR(VALUE('Payments Export'!H4632),'Payments Export'!H4632)&lt;&gt;0,IFERROR(VALUE('Payments Export'!H4632),'Payments Export'!H4632),"")</f>
        <v/>
      </c>
      <c r="D4628" s="7" t="str">
        <f>IF('Payments Export'!I4632="","",'Payments Export'!I4632)</f>
        <v/>
      </c>
      <c r="E4628" s="7" t="str">
        <f t="shared" si="144"/>
        <v/>
      </c>
      <c r="F4628" s="7" t="str">
        <f>IF('Payments Export'!A4632="","",'Payments Export'!N4632)</f>
        <v/>
      </c>
      <c r="G4628" s="7" t="str">
        <f>IF('Payments Export'!A4632="","",'Payments Export'!O4632)</f>
        <v/>
      </c>
      <c r="H4628" s="7" t="str">
        <f>IF('Payments Export'!B4632="","",G4628-F4628)</f>
        <v/>
      </c>
      <c r="I4628" s="3" t="str">
        <f>IF(C4628&lt;&gt;"",_xlfn.XLOOKUP(IFERROR(VALUE(C4628),C4628),'Items database'!A:A,'Items database'!B:B),(_xlfn.XLOOKUP(LEFT(E4628,3),Services,Services,"")))</f>
        <v/>
      </c>
      <c r="J4628" s="3" t="str">
        <f t="shared" si="145"/>
        <v/>
      </c>
    </row>
    <row r="4629" spans="1:10" x14ac:dyDescent="0.35">
      <c r="A4629" s="7" t="str">
        <f>IF('Payments Export'!A4633="","",'Payments Export'!A4633)</f>
        <v/>
      </c>
      <c r="B4629" s="7" t="str">
        <f>IF('Payments Export'!A4633="","",'Payments Export'!B4633)</f>
        <v/>
      </c>
      <c r="C4629" s="7" t="str">
        <f>IF(IFERROR(VALUE('Payments Export'!H4633),'Payments Export'!H4633)&lt;&gt;0,IFERROR(VALUE('Payments Export'!H4633),'Payments Export'!H4633),"")</f>
        <v/>
      </c>
      <c r="D4629" s="7" t="str">
        <f>IF('Payments Export'!I4633="","",'Payments Export'!I4633)</f>
        <v/>
      </c>
      <c r="E4629" s="7" t="str">
        <f t="shared" si="144"/>
        <v/>
      </c>
      <c r="F4629" s="7" t="str">
        <f>IF('Payments Export'!A4633="","",'Payments Export'!N4633)</f>
        <v/>
      </c>
      <c r="G4629" s="7" t="str">
        <f>IF('Payments Export'!A4633="","",'Payments Export'!O4633)</f>
        <v/>
      </c>
      <c r="H4629" s="7" t="str">
        <f>IF('Payments Export'!B4633="","",G4629-F4629)</f>
        <v/>
      </c>
      <c r="I4629" s="3" t="str">
        <f>IF(C4629&lt;&gt;"",_xlfn.XLOOKUP(IFERROR(VALUE(C4629),C4629),'Items database'!A:A,'Items database'!B:B),(_xlfn.XLOOKUP(LEFT(E4629,3),Services,Services,"")))</f>
        <v/>
      </c>
      <c r="J4629" s="3" t="str">
        <f t="shared" si="145"/>
        <v/>
      </c>
    </row>
    <row r="4630" spans="1:10" x14ac:dyDescent="0.35">
      <c r="A4630" s="7" t="str">
        <f>IF('Payments Export'!A4634="","",'Payments Export'!A4634)</f>
        <v/>
      </c>
      <c r="B4630" s="7" t="str">
        <f>IF('Payments Export'!A4634="","",'Payments Export'!B4634)</f>
        <v/>
      </c>
      <c r="C4630" s="7" t="str">
        <f>IF(IFERROR(VALUE('Payments Export'!H4634),'Payments Export'!H4634)&lt;&gt;0,IFERROR(VALUE('Payments Export'!H4634),'Payments Export'!H4634),"")</f>
        <v/>
      </c>
      <c r="D4630" s="7" t="str">
        <f>IF('Payments Export'!I4634="","",'Payments Export'!I4634)</f>
        <v/>
      </c>
      <c r="E4630" s="7" t="str">
        <f t="shared" si="144"/>
        <v/>
      </c>
      <c r="F4630" s="7" t="str">
        <f>IF('Payments Export'!A4634="","",'Payments Export'!N4634)</f>
        <v/>
      </c>
      <c r="G4630" s="7" t="str">
        <f>IF('Payments Export'!A4634="","",'Payments Export'!O4634)</f>
        <v/>
      </c>
      <c r="H4630" s="7" t="str">
        <f>IF('Payments Export'!B4634="","",G4630-F4630)</f>
        <v/>
      </c>
      <c r="I4630" s="3" t="str">
        <f>IF(C4630&lt;&gt;"",_xlfn.XLOOKUP(IFERROR(VALUE(C4630),C4630),'Items database'!A:A,'Items database'!B:B),(_xlfn.XLOOKUP(LEFT(E4630,3),Services,Services,"")))</f>
        <v/>
      </c>
      <c r="J4630" s="3" t="str">
        <f t="shared" si="145"/>
        <v/>
      </c>
    </row>
    <row r="4631" spans="1:10" x14ac:dyDescent="0.35">
      <c r="A4631" s="7" t="str">
        <f>IF('Payments Export'!A4635="","",'Payments Export'!A4635)</f>
        <v/>
      </c>
      <c r="B4631" s="7" t="str">
        <f>IF('Payments Export'!A4635="","",'Payments Export'!B4635)</f>
        <v/>
      </c>
      <c r="C4631" s="7" t="str">
        <f>IF(IFERROR(VALUE('Payments Export'!H4635),'Payments Export'!H4635)&lt;&gt;0,IFERROR(VALUE('Payments Export'!H4635),'Payments Export'!H4635),"")</f>
        <v/>
      </c>
      <c r="D4631" s="7" t="str">
        <f>IF('Payments Export'!I4635="","",'Payments Export'!I4635)</f>
        <v/>
      </c>
      <c r="E4631" s="7" t="str">
        <f t="shared" si="144"/>
        <v/>
      </c>
      <c r="F4631" s="7" t="str">
        <f>IF('Payments Export'!A4635="","",'Payments Export'!N4635)</f>
        <v/>
      </c>
      <c r="G4631" s="7" t="str">
        <f>IF('Payments Export'!A4635="","",'Payments Export'!O4635)</f>
        <v/>
      </c>
      <c r="H4631" s="7" t="str">
        <f>IF('Payments Export'!B4635="","",G4631-F4631)</f>
        <v/>
      </c>
      <c r="I4631" s="3" t="str">
        <f>IF(C4631&lt;&gt;"",_xlfn.XLOOKUP(IFERROR(VALUE(C4631),C4631),'Items database'!A:A,'Items database'!B:B),(_xlfn.XLOOKUP(LEFT(E4631,3),Services,Services,"")))</f>
        <v/>
      </c>
      <c r="J4631" s="3" t="str">
        <f t="shared" si="145"/>
        <v/>
      </c>
    </row>
    <row r="4632" spans="1:10" x14ac:dyDescent="0.35">
      <c r="A4632" s="7" t="str">
        <f>IF('Payments Export'!A4636="","",'Payments Export'!A4636)</f>
        <v/>
      </c>
      <c r="B4632" s="7" t="str">
        <f>IF('Payments Export'!A4636="","",'Payments Export'!B4636)</f>
        <v/>
      </c>
      <c r="C4632" s="7" t="str">
        <f>IF(IFERROR(VALUE('Payments Export'!H4636),'Payments Export'!H4636)&lt;&gt;0,IFERROR(VALUE('Payments Export'!H4636),'Payments Export'!H4636),"")</f>
        <v/>
      </c>
      <c r="D4632" s="7" t="str">
        <f>IF('Payments Export'!I4636="","",'Payments Export'!I4636)</f>
        <v/>
      </c>
      <c r="E4632" s="7" t="str">
        <f t="shared" si="144"/>
        <v/>
      </c>
      <c r="F4632" s="7" t="str">
        <f>IF('Payments Export'!A4636="","",'Payments Export'!N4636)</f>
        <v/>
      </c>
      <c r="G4632" s="7" t="str">
        <f>IF('Payments Export'!A4636="","",'Payments Export'!O4636)</f>
        <v/>
      </c>
      <c r="H4632" s="7" t="str">
        <f>IF('Payments Export'!B4636="","",G4632-F4632)</f>
        <v/>
      </c>
      <c r="I4632" s="3" t="str">
        <f>IF(C4632&lt;&gt;"",_xlfn.XLOOKUP(IFERROR(VALUE(C4632),C4632),'Items database'!A:A,'Items database'!B:B),(_xlfn.XLOOKUP(LEFT(E4632,3),Services,Services,"")))</f>
        <v/>
      </c>
      <c r="J4632" s="3" t="str">
        <f t="shared" si="145"/>
        <v/>
      </c>
    </row>
    <row r="4633" spans="1:10" x14ac:dyDescent="0.35">
      <c r="A4633" s="7" t="str">
        <f>IF('Payments Export'!A4637="","",'Payments Export'!A4637)</f>
        <v/>
      </c>
      <c r="B4633" s="7" t="str">
        <f>IF('Payments Export'!A4637="","",'Payments Export'!B4637)</f>
        <v/>
      </c>
      <c r="C4633" s="7" t="str">
        <f>IF(IFERROR(VALUE('Payments Export'!H4637),'Payments Export'!H4637)&lt;&gt;0,IFERROR(VALUE('Payments Export'!H4637),'Payments Export'!H4637),"")</f>
        <v/>
      </c>
      <c r="D4633" s="7" t="str">
        <f>IF('Payments Export'!I4637="","",'Payments Export'!I4637)</f>
        <v/>
      </c>
      <c r="E4633" s="7" t="str">
        <f t="shared" si="144"/>
        <v/>
      </c>
      <c r="F4633" s="7" t="str">
        <f>IF('Payments Export'!A4637="","",'Payments Export'!N4637)</f>
        <v/>
      </c>
      <c r="G4633" s="7" t="str">
        <f>IF('Payments Export'!A4637="","",'Payments Export'!O4637)</f>
        <v/>
      </c>
      <c r="H4633" s="7" t="str">
        <f>IF('Payments Export'!B4637="","",G4633-F4633)</f>
        <v/>
      </c>
      <c r="I4633" s="3" t="str">
        <f>IF(C4633&lt;&gt;"",_xlfn.XLOOKUP(IFERROR(VALUE(C4633),C4633),'Items database'!A:A,'Items database'!B:B),(_xlfn.XLOOKUP(LEFT(E4633,3),Services,Services,"")))</f>
        <v/>
      </c>
      <c r="J4633" s="3" t="str">
        <f t="shared" si="145"/>
        <v/>
      </c>
    </row>
    <row r="4634" spans="1:10" x14ac:dyDescent="0.35">
      <c r="A4634" s="7" t="str">
        <f>IF('Payments Export'!A4638="","",'Payments Export'!A4638)</f>
        <v/>
      </c>
      <c r="B4634" s="7" t="str">
        <f>IF('Payments Export'!A4638="","",'Payments Export'!B4638)</f>
        <v/>
      </c>
      <c r="C4634" s="7" t="str">
        <f>IF(IFERROR(VALUE('Payments Export'!H4638),'Payments Export'!H4638)&lt;&gt;0,IFERROR(VALUE('Payments Export'!H4638),'Payments Export'!H4638),"")</f>
        <v/>
      </c>
      <c r="D4634" s="7" t="str">
        <f>IF('Payments Export'!I4638="","",'Payments Export'!I4638)</f>
        <v/>
      </c>
      <c r="E4634" s="7" t="str">
        <f t="shared" si="144"/>
        <v/>
      </c>
      <c r="F4634" s="7" t="str">
        <f>IF('Payments Export'!A4638="","",'Payments Export'!N4638)</f>
        <v/>
      </c>
      <c r="G4634" s="7" t="str">
        <f>IF('Payments Export'!A4638="","",'Payments Export'!O4638)</f>
        <v/>
      </c>
      <c r="H4634" s="7" t="str">
        <f>IF('Payments Export'!B4638="","",G4634-F4634)</f>
        <v/>
      </c>
      <c r="I4634" s="3" t="str">
        <f>IF(C4634&lt;&gt;"",_xlfn.XLOOKUP(IFERROR(VALUE(C4634),C4634),'Items database'!A:A,'Items database'!B:B),(_xlfn.XLOOKUP(LEFT(E4634,3),Services,Services,"")))</f>
        <v/>
      </c>
      <c r="J4634" s="3" t="str">
        <f t="shared" si="145"/>
        <v/>
      </c>
    </row>
    <row r="4635" spans="1:10" x14ac:dyDescent="0.35">
      <c r="A4635" s="7" t="str">
        <f>IF('Payments Export'!A4639="","",'Payments Export'!A4639)</f>
        <v/>
      </c>
      <c r="B4635" s="7" t="str">
        <f>IF('Payments Export'!A4639="","",'Payments Export'!B4639)</f>
        <v/>
      </c>
      <c r="C4635" s="7" t="str">
        <f>IF(IFERROR(VALUE('Payments Export'!H4639),'Payments Export'!H4639)&lt;&gt;0,IFERROR(VALUE('Payments Export'!H4639),'Payments Export'!H4639),"")</f>
        <v/>
      </c>
      <c r="D4635" s="7" t="str">
        <f>IF('Payments Export'!I4639="","",'Payments Export'!I4639)</f>
        <v/>
      </c>
      <c r="E4635" s="7" t="str">
        <f t="shared" si="144"/>
        <v/>
      </c>
      <c r="F4635" s="7" t="str">
        <f>IF('Payments Export'!A4639="","",'Payments Export'!N4639)</f>
        <v/>
      </c>
      <c r="G4635" s="7" t="str">
        <f>IF('Payments Export'!A4639="","",'Payments Export'!O4639)</f>
        <v/>
      </c>
      <c r="H4635" s="7" t="str">
        <f>IF('Payments Export'!B4639="","",G4635-F4635)</f>
        <v/>
      </c>
      <c r="I4635" s="3" t="str">
        <f>IF(C4635&lt;&gt;"",_xlfn.XLOOKUP(IFERROR(VALUE(C4635),C4635),'Items database'!A:A,'Items database'!B:B),(_xlfn.XLOOKUP(LEFT(E4635,3),Services,Services,"")))</f>
        <v/>
      </c>
      <c r="J4635" s="3" t="str">
        <f t="shared" si="145"/>
        <v/>
      </c>
    </row>
    <row r="4636" spans="1:10" x14ac:dyDescent="0.35">
      <c r="A4636" s="7" t="str">
        <f>IF('Payments Export'!A4640="","",'Payments Export'!A4640)</f>
        <v/>
      </c>
      <c r="B4636" s="7" t="str">
        <f>IF('Payments Export'!A4640="","",'Payments Export'!B4640)</f>
        <v/>
      </c>
      <c r="C4636" s="7" t="str">
        <f>IF(IFERROR(VALUE('Payments Export'!H4640),'Payments Export'!H4640)&lt;&gt;0,IFERROR(VALUE('Payments Export'!H4640),'Payments Export'!H4640),"")</f>
        <v/>
      </c>
      <c r="D4636" s="7" t="str">
        <f>IF('Payments Export'!I4640="","",'Payments Export'!I4640)</f>
        <v/>
      </c>
      <c r="E4636" s="7" t="str">
        <f t="shared" si="144"/>
        <v/>
      </c>
      <c r="F4636" s="7" t="str">
        <f>IF('Payments Export'!A4640="","",'Payments Export'!N4640)</f>
        <v/>
      </c>
      <c r="G4636" s="7" t="str">
        <f>IF('Payments Export'!A4640="","",'Payments Export'!O4640)</f>
        <v/>
      </c>
      <c r="H4636" s="7" t="str">
        <f>IF('Payments Export'!B4640="","",G4636-F4636)</f>
        <v/>
      </c>
      <c r="I4636" s="3" t="str">
        <f>IF(C4636&lt;&gt;"",_xlfn.XLOOKUP(IFERROR(VALUE(C4636),C4636),'Items database'!A:A,'Items database'!B:B),(_xlfn.XLOOKUP(LEFT(E4636,3),Services,Services,"")))</f>
        <v/>
      </c>
      <c r="J4636" s="3" t="str">
        <f t="shared" si="145"/>
        <v/>
      </c>
    </row>
    <row r="4637" spans="1:10" x14ac:dyDescent="0.35">
      <c r="A4637" s="7" t="str">
        <f>IF('Payments Export'!A4641="","",'Payments Export'!A4641)</f>
        <v/>
      </c>
      <c r="B4637" s="7" t="str">
        <f>IF('Payments Export'!A4641="","",'Payments Export'!B4641)</f>
        <v/>
      </c>
      <c r="C4637" s="7" t="str">
        <f>IF(IFERROR(VALUE('Payments Export'!H4641),'Payments Export'!H4641)&lt;&gt;0,IFERROR(VALUE('Payments Export'!H4641),'Payments Export'!H4641),"")</f>
        <v/>
      </c>
      <c r="D4637" s="7" t="str">
        <f>IF('Payments Export'!I4641="","",'Payments Export'!I4641)</f>
        <v/>
      </c>
      <c r="E4637" s="7" t="str">
        <f t="shared" si="144"/>
        <v/>
      </c>
      <c r="F4637" s="7" t="str">
        <f>IF('Payments Export'!A4641="","",'Payments Export'!N4641)</f>
        <v/>
      </c>
      <c r="G4637" s="7" t="str">
        <f>IF('Payments Export'!A4641="","",'Payments Export'!O4641)</f>
        <v/>
      </c>
      <c r="H4637" s="7" t="str">
        <f>IF('Payments Export'!B4641="","",G4637-F4637)</f>
        <v/>
      </c>
      <c r="I4637" s="3" t="str">
        <f>IF(C4637&lt;&gt;"",_xlfn.XLOOKUP(IFERROR(VALUE(C4637),C4637),'Items database'!A:A,'Items database'!B:B),(_xlfn.XLOOKUP(LEFT(E4637,3),Services,Services,"")))</f>
        <v/>
      </c>
      <c r="J4637" s="3" t="str">
        <f t="shared" si="145"/>
        <v/>
      </c>
    </row>
    <row r="4638" spans="1:10" x14ac:dyDescent="0.35">
      <c r="A4638" s="7" t="str">
        <f>IF('Payments Export'!A4642="","",'Payments Export'!A4642)</f>
        <v/>
      </c>
      <c r="B4638" s="7" t="str">
        <f>IF('Payments Export'!A4642="","",'Payments Export'!B4642)</f>
        <v/>
      </c>
      <c r="C4638" s="7" t="str">
        <f>IF(IFERROR(VALUE('Payments Export'!H4642),'Payments Export'!H4642)&lt;&gt;0,IFERROR(VALUE('Payments Export'!H4642),'Payments Export'!H4642),"")</f>
        <v/>
      </c>
      <c r="D4638" s="7" t="str">
        <f>IF('Payments Export'!I4642="","",'Payments Export'!I4642)</f>
        <v/>
      </c>
      <c r="E4638" s="7" t="str">
        <f t="shared" si="144"/>
        <v/>
      </c>
      <c r="F4638" s="7" t="str">
        <f>IF('Payments Export'!A4642="","",'Payments Export'!N4642)</f>
        <v/>
      </c>
      <c r="G4638" s="7" t="str">
        <f>IF('Payments Export'!A4642="","",'Payments Export'!O4642)</f>
        <v/>
      </c>
      <c r="H4638" s="7" t="str">
        <f>IF('Payments Export'!B4642="","",G4638-F4638)</f>
        <v/>
      </c>
      <c r="I4638" s="3" t="str">
        <f>IF(C4638&lt;&gt;"",_xlfn.XLOOKUP(IFERROR(VALUE(C4638),C4638),'Items database'!A:A,'Items database'!B:B),(_xlfn.XLOOKUP(LEFT(E4638,3),Services,Services,"")))</f>
        <v/>
      </c>
      <c r="J4638" s="3" t="str">
        <f t="shared" si="145"/>
        <v/>
      </c>
    </row>
    <row r="4639" spans="1:10" x14ac:dyDescent="0.35">
      <c r="A4639" s="7" t="str">
        <f>IF('Payments Export'!A4643="","",'Payments Export'!A4643)</f>
        <v/>
      </c>
      <c r="B4639" s="7" t="str">
        <f>IF('Payments Export'!A4643="","",'Payments Export'!B4643)</f>
        <v/>
      </c>
      <c r="C4639" s="7" t="str">
        <f>IF(IFERROR(VALUE('Payments Export'!H4643),'Payments Export'!H4643)&lt;&gt;0,IFERROR(VALUE('Payments Export'!H4643),'Payments Export'!H4643),"")</f>
        <v/>
      </c>
      <c r="D4639" s="7" t="str">
        <f>IF('Payments Export'!I4643="","",'Payments Export'!I4643)</f>
        <v/>
      </c>
      <c r="E4639" s="7" t="str">
        <f t="shared" si="144"/>
        <v/>
      </c>
      <c r="F4639" s="7" t="str">
        <f>IF('Payments Export'!A4643="","",'Payments Export'!N4643)</f>
        <v/>
      </c>
      <c r="G4639" s="7" t="str">
        <f>IF('Payments Export'!A4643="","",'Payments Export'!O4643)</f>
        <v/>
      </c>
      <c r="H4639" s="7" t="str">
        <f>IF('Payments Export'!B4643="","",G4639-F4639)</f>
        <v/>
      </c>
      <c r="I4639" s="3" t="str">
        <f>IF(C4639&lt;&gt;"",_xlfn.XLOOKUP(IFERROR(VALUE(C4639),C4639),'Items database'!A:A,'Items database'!B:B),(_xlfn.XLOOKUP(LEFT(E4639,3),Services,Services,"")))</f>
        <v/>
      </c>
      <c r="J4639" s="3" t="str">
        <f t="shared" si="145"/>
        <v/>
      </c>
    </row>
    <row r="4640" spans="1:10" x14ac:dyDescent="0.35">
      <c r="A4640" s="7" t="str">
        <f>IF('Payments Export'!A4644="","",'Payments Export'!A4644)</f>
        <v/>
      </c>
      <c r="B4640" s="7" t="str">
        <f>IF('Payments Export'!A4644="","",'Payments Export'!B4644)</f>
        <v/>
      </c>
      <c r="C4640" s="7" t="str">
        <f>IF(IFERROR(VALUE('Payments Export'!H4644),'Payments Export'!H4644)&lt;&gt;0,IFERROR(VALUE('Payments Export'!H4644),'Payments Export'!H4644),"")</f>
        <v/>
      </c>
      <c r="D4640" s="7" t="str">
        <f>IF('Payments Export'!I4644="","",'Payments Export'!I4644)</f>
        <v/>
      </c>
      <c r="E4640" s="7" t="str">
        <f t="shared" si="144"/>
        <v/>
      </c>
      <c r="F4640" s="7" t="str">
        <f>IF('Payments Export'!A4644="","",'Payments Export'!N4644)</f>
        <v/>
      </c>
      <c r="G4640" s="7" t="str">
        <f>IF('Payments Export'!A4644="","",'Payments Export'!O4644)</f>
        <v/>
      </c>
      <c r="H4640" s="7" t="str">
        <f>IF('Payments Export'!B4644="","",G4640-F4640)</f>
        <v/>
      </c>
      <c r="I4640" s="3" t="str">
        <f>IF(C4640&lt;&gt;"",_xlfn.XLOOKUP(IFERROR(VALUE(C4640),C4640),'Items database'!A:A,'Items database'!B:B),(_xlfn.XLOOKUP(LEFT(E4640,3),Services,Services,"")))</f>
        <v/>
      </c>
      <c r="J4640" s="3" t="str">
        <f t="shared" si="145"/>
        <v/>
      </c>
    </row>
    <row r="4641" spans="1:10" x14ac:dyDescent="0.35">
      <c r="A4641" s="7" t="str">
        <f>IF('Payments Export'!A4645="","",'Payments Export'!A4645)</f>
        <v/>
      </c>
      <c r="B4641" s="7" t="str">
        <f>IF('Payments Export'!A4645="","",'Payments Export'!B4645)</f>
        <v/>
      </c>
      <c r="C4641" s="7" t="str">
        <f>IF(IFERROR(VALUE('Payments Export'!H4645),'Payments Export'!H4645)&lt;&gt;0,IFERROR(VALUE('Payments Export'!H4645),'Payments Export'!H4645),"")</f>
        <v/>
      </c>
      <c r="D4641" s="7" t="str">
        <f>IF('Payments Export'!I4645="","",'Payments Export'!I4645)</f>
        <v/>
      </c>
      <c r="E4641" s="7" t="str">
        <f t="shared" si="144"/>
        <v/>
      </c>
      <c r="F4641" s="7" t="str">
        <f>IF('Payments Export'!A4645="","",'Payments Export'!N4645)</f>
        <v/>
      </c>
      <c r="G4641" s="7" t="str">
        <f>IF('Payments Export'!A4645="","",'Payments Export'!O4645)</f>
        <v/>
      </c>
      <c r="H4641" s="7" t="str">
        <f>IF('Payments Export'!B4645="","",G4641-F4641)</f>
        <v/>
      </c>
      <c r="I4641" s="3" t="str">
        <f>IF(C4641&lt;&gt;"",_xlfn.XLOOKUP(IFERROR(VALUE(C4641),C4641),'Items database'!A:A,'Items database'!B:B),(_xlfn.XLOOKUP(LEFT(E4641,3),Services,Services,"")))</f>
        <v/>
      </c>
      <c r="J4641" s="3" t="str">
        <f t="shared" si="145"/>
        <v/>
      </c>
    </row>
    <row r="4642" spans="1:10" x14ac:dyDescent="0.35">
      <c r="A4642" s="7" t="str">
        <f>IF('Payments Export'!A4646="","",'Payments Export'!A4646)</f>
        <v/>
      </c>
      <c r="B4642" s="7" t="str">
        <f>IF('Payments Export'!A4646="","",'Payments Export'!B4646)</f>
        <v/>
      </c>
      <c r="C4642" s="7" t="str">
        <f>IF(IFERROR(VALUE('Payments Export'!H4646),'Payments Export'!H4646)&lt;&gt;0,IFERROR(VALUE('Payments Export'!H4646),'Payments Export'!H4646),"")</f>
        <v/>
      </c>
      <c r="D4642" s="7" t="str">
        <f>IF('Payments Export'!I4646="","",'Payments Export'!I4646)</f>
        <v/>
      </c>
      <c r="E4642" s="7" t="str">
        <f t="shared" si="144"/>
        <v/>
      </c>
      <c r="F4642" s="7" t="str">
        <f>IF('Payments Export'!A4646="","",'Payments Export'!N4646)</f>
        <v/>
      </c>
      <c r="G4642" s="7" t="str">
        <f>IF('Payments Export'!A4646="","",'Payments Export'!O4646)</f>
        <v/>
      </c>
      <c r="H4642" s="7" t="str">
        <f>IF('Payments Export'!B4646="","",G4642-F4642)</f>
        <v/>
      </c>
      <c r="I4642" s="3" t="str">
        <f>IF(C4642&lt;&gt;"",_xlfn.XLOOKUP(IFERROR(VALUE(C4642),C4642),'Items database'!A:A,'Items database'!B:B),(_xlfn.XLOOKUP(LEFT(E4642,3),Services,Services,"")))</f>
        <v/>
      </c>
      <c r="J4642" s="3" t="str">
        <f t="shared" si="145"/>
        <v/>
      </c>
    </row>
    <row r="4643" spans="1:10" x14ac:dyDescent="0.35">
      <c r="A4643" s="7" t="str">
        <f>IF('Payments Export'!A4647="","",'Payments Export'!A4647)</f>
        <v/>
      </c>
      <c r="B4643" s="7" t="str">
        <f>IF('Payments Export'!A4647="","",'Payments Export'!B4647)</f>
        <v/>
      </c>
      <c r="C4643" s="7" t="str">
        <f>IF(IFERROR(VALUE('Payments Export'!H4647),'Payments Export'!H4647)&lt;&gt;0,IFERROR(VALUE('Payments Export'!H4647),'Payments Export'!H4647),"")</f>
        <v/>
      </c>
      <c r="D4643" s="7" t="str">
        <f>IF('Payments Export'!I4647="","",'Payments Export'!I4647)</f>
        <v/>
      </c>
      <c r="E4643" s="7" t="str">
        <f t="shared" si="144"/>
        <v/>
      </c>
      <c r="F4643" s="7" t="str">
        <f>IF('Payments Export'!A4647="","",'Payments Export'!N4647)</f>
        <v/>
      </c>
      <c r="G4643" s="7" t="str">
        <f>IF('Payments Export'!A4647="","",'Payments Export'!O4647)</f>
        <v/>
      </c>
      <c r="H4643" s="7" t="str">
        <f>IF('Payments Export'!B4647="","",G4643-F4643)</f>
        <v/>
      </c>
      <c r="I4643" s="3" t="str">
        <f>IF(C4643&lt;&gt;"",_xlfn.XLOOKUP(IFERROR(VALUE(C4643),C4643),'Items database'!A:A,'Items database'!B:B),(_xlfn.XLOOKUP(LEFT(E4643,3),Services,Services,"")))</f>
        <v/>
      </c>
      <c r="J4643" s="3" t="str">
        <f t="shared" si="145"/>
        <v/>
      </c>
    </row>
    <row r="4644" spans="1:10" x14ac:dyDescent="0.35">
      <c r="A4644" s="7" t="str">
        <f>IF('Payments Export'!A4648="","",'Payments Export'!A4648)</f>
        <v/>
      </c>
      <c r="B4644" s="7" t="str">
        <f>IF('Payments Export'!A4648="","",'Payments Export'!B4648)</f>
        <v/>
      </c>
      <c r="C4644" s="7" t="str">
        <f>IF(IFERROR(VALUE('Payments Export'!H4648),'Payments Export'!H4648)&lt;&gt;0,IFERROR(VALUE('Payments Export'!H4648),'Payments Export'!H4648),"")</f>
        <v/>
      </c>
      <c r="D4644" s="7" t="str">
        <f>IF('Payments Export'!I4648="","",'Payments Export'!I4648)</f>
        <v/>
      </c>
      <c r="E4644" s="7" t="str">
        <f t="shared" si="144"/>
        <v/>
      </c>
      <c r="F4644" s="7" t="str">
        <f>IF('Payments Export'!A4648="","",'Payments Export'!N4648)</f>
        <v/>
      </c>
      <c r="G4644" s="7" t="str">
        <f>IF('Payments Export'!A4648="","",'Payments Export'!O4648)</f>
        <v/>
      </c>
      <c r="H4644" s="7" t="str">
        <f>IF('Payments Export'!B4648="","",G4644-F4644)</f>
        <v/>
      </c>
      <c r="I4644" s="3" t="str">
        <f>IF(C4644&lt;&gt;"",_xlfn.XLOOKUP(IFERROR(VALUE(C4644),C4644),'Items database'!A:A,'Items database'!B:B),(_xlfn.XLOOKUP(LEFT(E4644,3),Services,Services,"")))</f>
        <v/>
      </c>
      <c r="J4644" s="3" t="str">
        <f t="shared" si="145"/>
        <v/>
      </c>
    </row>
    <row r="4645" spans="1:10" x14ac:dyDescent="0.35">
      <c r="A4645" s="7" t="str">
        <f>IF('Payments Export'!A4649="","",'Payments Export'!A4649)</f>
        <v/>
      </c>
      <c r="B4645" s="7" t="str">
        <f>IF('Payments Export'!A4649="","",'Payments Export'!B4649)</f>
        <v/>
      </c>
      <c r="C4645" s="7" t="str">
        <f>IF(IFERROR(VALUE('Payments Export'!H4649),'Payments Export'!H4649)&lt;&gt;0,IFERROR(VALUE('Payments Export'!H4649),'Payments Export'!H4649),"")</f>
        <v/>
      </c>
      <c r="D4645" s="7" t="str">
        <f>IF('Payments Export'!I4649="","",'Payments Export'!I4649)</f>
        <v/>
      </c>
      <c r="E4645" s="7" t="str">
        <f t="shared" si="144"/>
        <v/>
      </c>
      <c r="F4645" s="7" t="str">
        <f>IF('Payments Export'!A4649="","",'Payments Export'!N4649)</f>
        <v/>
      </c>
      <c r="G4645" s="7" t="str">
        <f>IF('Payments Export'!A4649="","",'Payments Export'!O4649)</f>
        <v/>
      </c>
      <c r="H4645" s="7" t="str">
        <f>IF('Payments Export'!B4649="","",G4645-F4645)</f>
        <v/>
      </c>
      <c r="I4645" s="3" t="str">
        <f>IF(C4645&lt;&gt;"",_xlfn.XLOOKUP(IFERROR(VALUE(C4645),C4645),'Items database'!A:A,'Items database'!B:B),(_xlfn.XLOOKUP(LEFT(E4645,3),Services,Services,"")))</f>
        <v/>
      </c>
      <c r="J4645" s="3" t="str">
        <f t="shared" si="145"/>
        <v/>
      </c>
    </row>
    <row r="4646" spans="1:10" x14ac:dyDescent="0.35">
      <c r="A4646" s="7" t="str">
        <f>IF('Payments Export'!A4650="","",'Payments Export'!A4650)</f>
        <v/>
      </c>
      <c r="B4646" s="7" t="str">
        <f>IF('Payments Export'!A4650="","",'Payments Export'!B4650)</f>
        <v/>
      </c>
      <c r="C4646" s="7" t="str">
        <f>IF(IFERROR(VALUE('Payments Export'!H4650),'Payments Export'!H4650)&lt;&gt;0,IFERROR(VALUE('Payments Export'!H4650),'Payments Export'!H4650),"")</f>
        <v/>
      </c>
      <c r="D4646" s="7" t="str">
        <f>IF('Payments Export'!I4650="","",'Payments Export'!I4650)</f>
        <v/>
      </c>
      <c r="E4646" s="7" t="str">
        <f t="shared" si="144"/>
        <v/>
      </c>
      <c r="F4646" s="7" t="str">
        <f>IF('Payments Export'!A4650="","",'Payments Export'!N4650)</f>
        <v/>
      </c>
      <c r="G4646" s="7" t="str">
        <f>IF('Payments Export'!A4650="","",'Payments Export'!O4650)</f>
        <v/>
      </c>
      <c r="H4646" s="7" t="str">
        <f>IF('Payments Export'!B4650="","",G4646-F4646)</f>
        <v/>
      </c>
      <c r="I4646" s="3" t="str">
        <f>IF(C4646&lt;&gt;"",_xlfn.XLOOKUP(IFERROR(VALUE(C4646),C4646),'Items database'!A:A,'Items database'!B:B),(_xlfn.XLOOKUP(LEFT(E4646,3),Services,Services,"")))</f>
        <v/>
      </c>
      <c r="J4646" s="3" t="str">
        <f t="shared" si="145"/>
        <v/>
      </c>
    </row>
    <row r="4647" spans="1:10" x14ac:dyDescent="0.35">
      <c r="A4647" s="7" t="str">
        <f>IF('Payments Export'!A4651="","",'Payments Export'!A4651)</f>
        <v/>
      </c>
      <c r="B4647" s="7" t="str">
        <f>IF('Payments Export'!A4651="","",'Payments Export'!B4651)</f>
        <v/>
      </c>
      <c r="C4647" s="7" t="str">
        <f>IF(IFERROR(VALUE('Payments Export'!H4651),'Payments Export'!H4651)&lt;&gt;0,IFERROR(VALUE('Payments Export'!H4651),'Payments Export'!H4651),"")</f>
        <v/>
      </c>
      <c r="D4647" s="7" t="str">
        <f>IF('Payments Export'!I4651="","",'Payments Export'!I4651)</f>
        <v/>
      </c>
      <c r="E4647" s="7" t="str">
        <f t="shared" si="144"/>
        <v/>
      </c>
      <c r="F4647" s="7" t="str">
        <f>IF('Payments Export'!A4651="","",'Payments Export'!N4651)</f>
        <v/>
      </c>
      <c r="G4647" s="7" t="str">
        <f>IF('Payments Export'!A4651="","",'Payments Export'!O4651)</f>
        <v/>
      </c>
      <c r="H4647" s="7" t="str">
        <f>IF('Payments Export'!B4651="","",G4647-F4647)</f>
        <v/>
      </c>
      <c r="I4647" s="3" t="str">
        <f>IF(C4647&lt;&gt;"",_xlfn.XLOOKUP(IFERROR(VALUE(C4647),C4647),'Items database'!A:A,'Items database'!B:B),(_xlfn.XLOOKUP(LEFT(E4647,3),Services,Services,"")))</f>
        <v/>
      </c>
      <c r="J4647" s="3" t="str">
        <f t="shared" si="145"/>
        <v/>
      </c>
    </row>
    <row r="4648" spans="1:10" x14ac:dyDescent="0.35">
      <c r="A4648" s="7" t="str">
        <f>IF('Payments Export'!A4652="","",'Payments Export'!A4652)</f>
        <v/>
      </c>
      <c r="B4648" s="7" t="str">
        <f>IF('Payments Export'!A4652="","",'Payments Export'!B4652)</f>
        <v/>
      </c>
      <c r="C4648" s="7" t="str">
        <f>IF(IFERROR(VALUE('Payments Export'!H4652),'Payments Export'!H4652)&lt;&gt;0,IFERROR(VALUE('Payments Export'!H4652),'Payments Export'!H4652),"")</f>
        <v/>
      </c>
      <c r="D4648" s="7" t="str">
        <f>IF('Payments Export'!I4652="","",'Payments Export'!I4652)</f>
        <v/>
      </c>
      <c r="E4648" s="7" t="str">
        <f t="shared" si="144"/>
        <v/>
      </c>
      <c r="F4648" s="7" t="str">
        <f>IF('Payments Export'!A4652="","",'Payments Export'!N4652)</f>
        <v/>
      </c>
      <c r="G4648" s="7" t="str">
        <f>IF('Payments Export'!A4652="","",'Payments Export'!O4652)</f>
        <v/>
      </c>
      <c r="H4648" s="7" t="str">
        <f>IF('Payments Export'!B4652="","",G4648-F4648)</f>
        <v/>
      </c>
      <c r="I4648" s="3" t="str">
        <f>IF(C4648&lt;&gt;"",_xlfn.XLOOKUP(IFERROR(VALUE(C4648),C4648),'Items database'!A:A,'Items database'!B:B),(_xlfn.XLOOKUP(LEFT(E4648,3),Services,Services,"")))</f>
        <v/>
      </c>
      <c r="J4648" s="3" t="str">
        <f t="shared" si="145"/>
        <v/>
      </c>
    </row>
    <row r="4649" spans="1:10" x14ac:dyDescent="0.35">
      <c r="A4649" s="7" t="str">
        <f>IF('Payments Export'!A4653="","",'Payments Export'!A4653)</f>
        <v/>
      </c>
      <c r="B4649" s="7" t="str">
        <f>IF('Payments Export'!A4653="","",'Payments Export'!B4653)</f>
        <v/>
      </c>
      <c r="C4649" s="7" t="str">
        <f>IF(IFERROR(VALUE('Payments Export'!H4653),'Payments Export'!H4653)&lt;&gt;0,IFERROR(VALUE('Payments Export'!H4653),'Payments Export'!H4653),"")</f>
        <v/>
      </c>
      <c r="D4649" s="7" t="str">
        <f>IF('Payments Export'!I4653="","",'Payments Export'!I4653)</f>
        <v/>
      </c>
      <c r="E4649" s="7" t="str">
        <f t="shared" si="144"/>
        <v/>
      </c>
      <c r="F4649" s="7" t="str">
        <f>IF('Payments Export'!A4653="","",'Payments Export'!N4653)</f>
        <v/>
      </c>
      <c r="G4649" s="7" t="str">
        <f>IF('Payments Export'!A4653="","",'Payments Export'!O4653)</f>
        <v/>
      </c>
      <c r="H4649" s="7" t="str">
        <f>IF('Payments Export'!B4653="","",G4649-F4649)</f>
        <v/>
      </c>
      <c r="I4649" s="3" t="str">
        <f>IF(C4649&lt;&gt;"",_xlfn.XLOOKUP(IFERROR(VALUE(C4649),C4649),'Items database'!A:A,'Items database'!B:B),(_xlfn.XLOOKUP(LEFT(E4649,3),Services,Services,"")))</f>
        <v/>
      </c>
      <c r="J4649" s="3" t="str">
        <f t="shared" si="145"/>
        <v/>
      </c>
    </row>
    <row r="4650" spans="1:10" x14ac:dyDescent="0.35">
      <c r="A4650" s="7" t="str">
        <f>IF('Payments Export'!A4654="","",'Payments Export'!A4654)</f>
        <v/>
      </c>
      <c r="B4650" s="7" t="str">
        <f>IF('Payments Export'!A4654="","",'Payments Export'!B4654)</f>
        <v/>
      </c>
      <c r="C4650" s="7" t="str">
        <f>IF(IFERROR(VALUE('Payments Export'!H4654),'Payments Export'!H4654)&lt;&gt;0,IFERROR(VALUE('Payments Export'!H4654),'Payments Export'!H4654),"")</f>
        <v/>
      </c>
      <c r="D4650" s="7" t="str">
        <f>IF('Payments Export'!I4654="","",'Payments Export'!I4654)</f>
        <v/>
      </c>
      <c r="E4650" s="7" t="str">
        <f t="shared" si="144"/>
        <v/>
      </c>
      <c r="F4650" s="7" t="str">
        <f>IF('Payments Export'!A4654="","",'Payments Export'!N4654)</f>
        <v/>
      </c>
      <c r="G4650" s="7" t="str">
        <f>IF('Payments Export'!A4654="","",'Payments Export'!O4654)</f>
        <v/>
      </c>
      <c r="H4650" s="7" t="str">
        <f>IF('Payments Export'!B4654="","",G4650-F4650)</f>
        <v/>
      </c>
      <c r="I4650" s="3" t="str">
        <f>IF(C4650&lt;&gt;"",_xlfn.XLOOKUP(IFERROR(VALUE(C4650),C4650),'Items database'!A:A,'Items database'!B:B),(_xlfn.XLOOKUP(LEFT(E4650,3),Services,Services,"")))</f>
        <v/>
      </c>
      <c r="J4650" s="3" t="str">
        <f t="shared" si="145"/>
        <v/>
      </c>
    </row>
    <row r="4651" spans="1:10" x14ac:dyDescent="0.35">
      <c r="A4651" s="7" t="str">
        <f>IF('Payments Export'!A4655="","",'Payments Export'!A4655)</f>
        <v/>
      </c>
      <c r="B4651" s="7" t="str">
        <f>IF('Payments Export'!A4655="","",'Payments Export'!B4655)</f>
        <v/>
      </c>
      <c r="C4651" s="7" t="str">
        <f>IF(IFERROR(VALUE('Payments Export'!H4655),'Payments Export'!H4655)&lt;&gt;0,IFERROR(VALUE('Payments Export'!H4655),'Payments Export'!H4655),"")</f>
        <v/>
      </c>
      <c r="D4651" s="7" t="str">
        <f>IF('Payments Export'!I4655="","",'Payments Export'!I4655)</f>
        <v/>
      </c>
      <c r="E4651" s="7" t="str">
        <f t="shared" si="144"/>
        <v/>
      </c>
      <c r="F4651" s="7" t="str">
        <f>IF('Payments Export'!A4655="","",'Payments Export'!N4655)</f>
        <v/>
      </c>
      <c r="G4651" s="7" t="str">
        <f>IF('Payments Export'!A4655="","",'Payments Export'!O4655)</f>
        <v/>
      </c>
      <c r="H4651" s="7" t="str">
        <f>IF('Payments Export'!B4655="","",G4651-F4651)</f>
        <v/>
      </c>
      <c r="I4651" s="3" t="str">
        <f>IF(C4651&lt;&gt;"",_xlfn.XLOOKUP(IFERROR(VALUE(C4651),C4651),'Items database'!A:A,'Items database'!B:B),(_xlfn.XLOOKUP(LEFT(E4651,3),Services,Services,"")))</f>
        <v/>
      </c>
      <c r="J4651" s="3" t="str">
        <f t="shared" si="145"/>
        <v/>
      </c>
    </row>
    <row r="4652" spans="1:10" x14ac:dyDescent="0.35">
      <c r="A4652" s="7" t="str">
        <f>IF('Payments Export'!A4656="","",'Payments Export'!A4656)</f>
        <v/>
      </c>
      <c r="B4652" s="7" t="str">
        <f>IF('Payments Export'!A4656="","",'Payments Export'!B4656)</f>
        <v/>
      </c>
      <c r="C4652" s="7" t="str">
        <f>IF(IFERROR(VALUE('Payments Export'!H4656),'Payments Export'!H4656)&lt;&gt;0,IFERROR(VALUE('Payments Export'!H4656),'Payments Export'!H4656),"")</f>
        <v/>
      </c>
      <c r="D4652" s="7" t="str">
        <f>IF('Payments Export'!I4656="","",'Payments Export'!I4656)</f>
        <v/>
      </c>
      <c r="E4652" s="7" t="str">
        <f t="shared" si="144"/>
        <v/>
      </c>
      <c r="F4652" s="7" t="str">
        <f>IF('Payments Export'!A4656="","",'Payments Export'!N4656)</f>
        <v/>
      </c>
      <c r="G4652" s="7" t="str">
        <f>IF('Payments Export'!A4656="","",'Payments Export'!O4656)</f>
        <v/>
      </c>
      <c r="H4652" s="7" t="str">
        <f>IF('Payments Export'!B4656="","",G4652-F4652)</f>
        <v/>
      </c>
      <c r="I4652" s="3" t="str">
        <f>IF(C4652&lt;&gt;"",_xlfn.XLOOKUP(IFERROR(VALUE(C4652),C4652),'Items database'!A:A,'Items database'!B:B),(_xlfn.XLOOKUP(LEFT(E4652,3),Services,Services,"")))</f>
        <v/>
      </c>
      <c r="J4652" s="3" t="str">
        <f t="shared" si="145"/>
        <v/>
      </c>
    </row>
    <row r="4653" spans="1:10" x14ac:dyDescent="0.35">
      <c r="A4653" s="7" t="str">
        <f>IF('Payments Export'!A4657="","",'Payments Export'!A4657)</f>
        <v/>
      </c>
      <c r="B4653" s="7" t="str">
        <f>IF('Payments Export'!A4657="","",'Payments Export'!B4657)</f>
        <v/>
      </c>
      <c r="C4653" s="7" t="str">
        <f>IF(IFERROR(VALUE('Payments Export'!H4657),'Payments Export'!H4657)&lt;&gt;0,IFERROR(VALUE('Payments Export'!H4657),'Payments Export'!H4657),"")</f>
        <v/>
      </c>
      <c r="D4653" s="7" t="str">
        <f>IF('Payments Export'!I4657="","",'Payments Export'!I4657)</f>
        <v/>
      </c>
      <c r="E4653" s="7" t="str">
        <f t="shared" si="144"/>
        <v/>
      </c>
      <c r="F4653" s="7" t="str">
        <f>IF('Payments Export'!A4657="","",'Payments Export'!N4657)</f>
        <v/>
      </c>
      <c r="G4653" s="7" t="str">
        <f>IF('Payments Export'!A4657="","",'Payments Export'!O4657)</f>
        <v/>
      </c>
      <c r="H4653" s="7" t="str">
        <f>IF('Payments Export'!B4657="","",G4653-F4653)</f>
        <v/>
      </c>
      <c r="I4653" s="3" t="str">
        <f>IF(C4653&lt;&gt;"",_xlfn.XLOOKUP(IFERROR(VALUE(C4653),C4653),'Items database'!A:A,'Items database'!B:B),(_xlfn.XLOOKUP(LEFT(E4653,3),Services,Services,"")))</f>
        <v/>
      </c>
      <c r="J4653" s="3" t="str">
        <f t="shared" si="145"/>
        <v/>
      </c>
    </row>
    <row r="4654" spans="1:10" x14ac:dyDescent="0.35">
      <c r="A4654" s="7" t="str">
        <f>IF('Payments Export'!A4658="","",'Payments Export'!A4658)</f>
        <v/>
      </c>
      <c r="B4654" s="7" t="str">
        <f>IF('Payments Export'!A4658="","",'Payments Export'!B4658)</f>
        <v/>
      </c>
      <c r="C4654" s="7" t="str">
        <f>IF(IFERROR(VALUE('Payments Export'!H4658),'Payments Export'!H4658)&lt;&gt;0,IFERROR(VALUE('Payments Export'!H4658),'Payments Export'!H4658),"")</f>
        <v/>
      </c>
      <c r="D4654" s="7" t="str">
        <f>IF('Payments Export'!I4658="","",'Payments Export'!I4658)</f>
        <v/>
      </c>
      <c r="E4654" s="7" t="str">
        <f t="shared" si="144"/>
        <v/>
      </c>
      <c r="F4654" s="7" t="str">
        <f>IF('Payments Export'!A4658="","",'Payments Export'!N4658)</f>
        <v/>
      </c>
      <c r="G4654" s="7" t="str">
        <f>IF('Payments Export'!A4658="","",'Payments Export'!O4658)</f>
        <v/>
      </c>
      <c r="H4654" s="7" t="str">
        <f>IF('Payments Export'!B4658="","",G4654-F4654)</f>
        <v/>
      </c>
      <c r="I4654" s="3" t="str">
        <f>IF(C4654&lt;&gt;"",_xlfn.XLOOKUP(IFERROR(VALUE(C4654),C4654),'Items database'!A:A,'Items database'!B:B),(_xlfn.XLOOKUP(LEFT(E4654,3),Services,Services,"")))</f>
        <v/>
      </c>
      <c r="J4654" s="3" t="str">
        <f t="shared" si="145"/>
        <v/>
      </c>
    </row>
    <row r="4655" spans="1:10" x14ac:dyDescent="0.35">
      <c r="A4655" s="7" t="str">
        <f>IF('Payments Export'!A4659="","",'Payments Export'!A4659)</f>
        <v/>
      </c>
      <c r="B4655" s="7" t="str">
        <f>IF('Payments Export'!A4659="","",'Payments Export'!B4659)</f>
        <v/>
      </c>
      <c r="C4655" s="7" t="str">
        <f>IF(IFERROR(VALUE('Payments Export'!H4659),'Payments Export'!H4659)&lt;&gt;0,IFERROR(VALUE('Payments Export'!H4659),'Payments Export'!H4659),"")</f>
        <v/>
      </c>
      <c r="D4655" s="7" t="str">
        <f>IF('Payments Export'!I4659="","",'Payments Export'!I4659)</f>
        <v/>
      </c>
      <c r="E4655" s="7" t="str">
        <f t="shared" si="144"/>
        <v/>
      </c>
      <c r="F4655" s="7" t="str">
        <f>IF('Payments Export'!A4659="","",'Payments Export'!N4659)</f>
        <v/>
      </c>
      <c r="G4655" s="7" t="str">
        <f>IF('Payments Export'!A4659="","",'Payments Export'!O4659)</f>
        <v/>
      </c>
      <c r="H4655" s="7" t="str">
        <f>IF('Payments Export'!B4659="","",G4655-F4655)</f>
        <v/>
      </c>
      <c r="I4655" s="3" t="str">
        <f>IF(C4655&lt;&gt;"",_xlfn.XLOOKUP(IFERROR(VALUE(C4655),C4655),'Items database'!A:A,'Items database'!B:B),(_xlfn.XLOOKUP(LEFT(E4655,3),Services,Services,"")))</f>
        <v/>
      </c>
      <c r="J4655" s="3" t="str">
        <f t="shared" si="145"/>
        <v/>
      </c>
    </row>
    <row r="4656" spans="1:10" x14ac:dyDescent="0.35">
      <c r="A4656" s="7" t="str">
        <f>IF('Payments Export'!A4660="","",'Payments Export'!A4660)</f>
        <v/>
      </c>
      <c r="B4656" s="7" t="str">
        <f>IF('Payments Export'!A4660="","",'Payments Export'!B4660)</f>
        <v/>
      </c>
      <c r="C4656" s="7" t="str">
        <f>IF(IFERROR(VALUE('Payments Export'!H4660),'Payments Export'!H4660)&lt;&gt;0,IFERROR(VALUE('Payments Export'!H4660),'Payments Export'!H4660),"")</f>
        <v/>
      </c>
      <c r="D4656" s="7" t="str">
        <f>IF('Payments Export'!I4660="","",'Payments Export'!I4660)</f>
        <v/>
      </c>
      <c r="E4656" s="7" t="str">
        <f t="shared" si="144"/>
        <v/>
      </c>
      <c r="F4656" s="7" t="str">
        <f>IF('Payments Export'!A4660="","",'Payments Export'!N4660)</f>
        <v/>
      </c>
      <c r="G4656" s="7" t="str">
        <f>IF('Payments Export'!A4660="","",'Payments Export'!O4660)</f>
        <v/>
      </c>
      <c r="H4656" s="7" t="str">
        <f>IF('Payments Export'!B4660="","",G4656-F4656)</f>
        <v/>
      </c>
      <c r="I4656" s="3" t="str">
        <f>IF(C4656&lt;&gt;"",_xlfn.XLOOKUP(IFERROR(VALUE(C4656),C4656),'Items database'!A:A,'Items database'!B:B),(_xlfn.XLOOKUP(LEFT(E4656,3),Services,Services,"")))</f>
        <v/>
      </c>
      <c r="J4656" s="3" t="str">
        <f t="shared" si="145"/>
        <v/>
      </c>
    </row>
    <row r="4657" spans="1:10" x14ac:dyDescent="0.35">
      <c r="A4657" s="7" t="str">
        <f>IF('Payments Export'!A4661="","",'Payments Export'!A4661)</f>
        <v/>
      </c>
      <c r="B4657" s="7" t="str">
        <f>IF('Payments Export'!A4661="","",'Payments Export'!B4661)</f>
        <v/>
      </c>
      <c r="C4657" s="7" t="str">
        <f>IF(IFERROR(VALUE('Payments Export'!H4661),'Payments Export'!H4661)&lt;&gt;0,IFERROR(VALUE('Payments Export'!H4661),'Payments Export'!H4661),"")</f>
        <v/>
      </c>
      <c r="D4657" s="7" t="str">
        <f>IF('Payments Export'!I4661="","",'Payments Export'!I4661)</f>
        <v/>
      </c>
      <c r="E4657" s="7" t="str">
        <f t="shared" si="144"/>
        <v/>
      </c>
      <c r="F4657" s="7" t="str">
        <f>IF('Payments Export'!A4661="","",'Payments Export'!N4661)</f>
        <v/>
      </c>
      <c r="G4657" s="7" t="str">
        <f>IF('Payments Export'!A4661="","",'Payments Export'!O4661)</f>
        <v/>
      </c>
      <c r="H4657" s="7" t="str">
        <f>IF('Payments Export'!B4661="","",G4657-F4657)</f>
        <v/>
      </c>
      <c r="I4657" s="3" t="str">
        <f>IF(C4657&lt;&gt;"",_xlfn.XLOOKUP(IFERROR(VALUE(C4657),C4657),'Items database'!A:A,'Items database'!B:B),(_xlfn.XLOOKUP(LEFT(E4657,3),Services,Services,"")))</f>
        <v/>
      </c>
      <c r="J4657" s="3" t="str">
        <f t="shared" si="145"/>
        <v/>
      </c>
    </row>
    <row r="4658" spans="1:10" x14ac:dyDescent="0.35">
      <c r="A4658" s="7" t="str">
        <f>IF('Payments Export'!A4662="","",'Payments Export'!A4662)</f>
        <v/>
      </c>
      <c r="B4658" s="7" t="str">
        <f>IF('Payments Export'!A4662="","",'Payments Export'!B4662)</f>
        <v/>
      </c>
      <c r="C4658" s="7" t="str">
        <f>IF(IFERROR(VALUE('Payments Export'!H4662),'Payments Export'!H4662)&lt;&gt;0,IFERROR(VALUE('Payments Export'!H4662),'Payments Export'!H4662),"")</f>
        <v/>
      </c>
      <c r="D4658" s="7" t="str">
        <f>IF('Payments Export'!I4662="","",'Payments Export'!I4662)</f>
        <v/>
      </c>
      <c r="E4658" s="7" t="str">
        <f t="shared" si="144"/>
        <v/>
      </c>
      <c r="F4658" s="7" t="str">
        <f>IF('Payments Export'!A4662="","",'Payments Export'!N4662)</f>
        <v/>
      </c>
      <c r="G4658" s="7" t="str">
        <f>IF('Payments Export'!A4662="","",'Payments Export'!O4662)</f>
        <v/>
      </c>
      <c r="H4658" s="7" t="str">
        <f>IF('Payments Export'!B4662="","",G4658-F4658)</f>
        <v/>
      </c>
      <c r="I4658" s="3" t="str">
        <f>IF(C4658&lt;&gt;"",_xlfn.XLOOKUP(IFERROR(VALUE(C4658),C4658),'Items database'!A:A,'Items database'!B:B),(_xlfn.XLOOKUP(LEFT(E4658,3),Services,Services,"")))</f>
        <v/>
      </c>
      <c r="J4658" s="3" t="str">
        <f t="shared" si="145"/>
        <v/>
      </c>
    </row>
    <row r="4659" spans="1:10" x14ac:dyDescent="0.35">
      <c r="A4659" s="7" t="str">
        <f>IF('Payments Export'!A4663="","",'Payments Export'!A4663)</f>
        <v/>
      </c>
      <c r="B4659" s="7" t="str">
        <f>IF('Payments Export'!A4663="","",'Payments Export'!B4663)</f>
        <v/>
      </c>
      <c r="C4659" s="7" t="str">
        <f>IF(IFERROR(VALUE('Payments Export'!H4663),'Payments Export'!H4663)&lt;&gt;0,IFERROR(VALUE('Payments Export'!H4663),'Payments Export'!H4663),"")</f>
        <v/>
      </c>
      <c r="D4659" s="7" t="str">
        <f>IF('Payments Export'!I4663="","",'Payments Export'!I4663)</f>
        <v/>
      </c>
      <c r="E4659" s="7" t="str">
        <f t="shared" si="144"/>
        <v/>
      </c>
      <c r="F4659" s="7" t="str">
        <f>IF('Payments Export'!A4663="","",'Payments Export'!N4663)</f>
        <v/>
      </c>
      <c r="G4659" s="7" t="str">
        <f>IF('Payments Export'!A4663="","",'Payments Export'!O4663)</f>
        <v/>
      </c>
      <c r="H4659" s="7" t="str">
        <f>IF('Payments Export'!B4663="","",G4659-F4659)</f>
        <v/>
      </c>
      <c r="I4659" s="3" t="str">
        <f>IF(C4659&lt;&gt;"",_xlfn.XLOOKUP(IFERROR(VALUE(C4659),C4659),'Items database'!A:A,'Items database'!B:B),(_xlfn.XLOOKUP(LEFT(E4659,3),Services,Services,"")))</f>
        <v/>
      </c>
      <c r="J4659" s="3" t="str">
        <f t="shared" si="145"/>
        <v/>
      </c>
    </row>
    <row r="4660" spans="1:10" x14ac:dyDescent="0.35">
      <c r="A4660" s="7" t="str">
        <f>IF('Payments Export'!A4664="","",'Payments Export'!A4664)</f>
        <v/>
      </c>
      <c r="B4660" s="7" t="str">
        <f>IF('Payments Export'!A4664="","",'Payments Export'!B4664)</f>
        <v/>
      </c>
      <c r="C4660" s="7" t="str">
        <f>IF(IFERROR(VALUE('Payments Export'!H4664),'Payments Export'!H4664)&lt;&gt;0,IFERROR(VALUE('Payments Export'!H4664),'Payments Export'!H4664),"")</f>
        <v/>
      </c>
      <c r="D4660" s="7" t="str">
        <f>IF('Payments Export'!I4664="","",'Payments Export'!I4664)</f>
        <v/>
      </c>
      <c r="E4660" s="7" t="str">
        <f t="shared" si="144"/>
        <v/>
      </c>
      <c r="F4660" s="7" t="str">
        <f>IF('Payments Export'!A4664="","",'Payments Export'!N4664)</f>
        <v/>
      </c>
      <c r="G4660" s="7" t="str">
        <f>IF('Payments Export'!A4664="","",'Payments Export'!O4664)</f>
        <v/>
      </c>
      <c r="H4660" s="7" t="str">
        <f>IF('Payments Export'!B4664="","",G4660-F4660)</f>
        <v/>
      </c>
      <c r="I4660" s="3" t="str">
        <f>IF(C4660&lt;&gt;"",_xlfn.XLOOKUP(IFERROR(VALUE(C4660),C4660),'Items database'!A:A,'Items database'!B:B),(_xlfn.XLOOKUP(LEFT(E4660,3),Services,Services,"")))</f>
        <v/>
      </c>
      <c r="J4660" s="3" t="str">
        <f t="shared" si="145"/>
        <v/>
      </c>
    </row>
    <row r="4661" spans="1:10" x14ac:dyDescent="0.35">
      <c r="A4661" s="7" t="str">
        <f>IF('Payments Export'!A4665="","",'Payments Export'!A4665)</f>
        <v/>
      </c>
      <c r="B4661" s="7" t="str">
        <f>IF('Payments Export'!A4665="","",'Payments Export'!B4665)</f>
        <v/>
      </c>
      <c r="C4661" s="7" t="str">
        <f>IF(IFERROR(VALUE('Payments Export'!H4665),'Payments Export'!H4665)&lt;&gt;0,IFERROR(VALUE('Payments Export'!H4665),'Payments Export'!H4665),"")</f>
        <v/>
      </c>
      <c r="D4661" s="7" t="str">
        <f>IF('Payments Export'!I4665="","",'Payments Export'!I4665)</f>
        <v/>
      </c>
      <c r="E4661" s="7" t="str">
        <f t="shared" si="144"/>
        <v/>
      </c>
      <c r="F4661" s="7" t="str">
        <f>IF('Payments Export'!A4665="","",'Payments Export'!N4665)</f>
        <v/>
      </c>
      <c r="G4661" s="7" t="str">
        <f>IF('Payments Export'!A4665="","",'Payments Export'!O4665)</f>
        <v/>
      </c>
      <c r="H4661" s="7" t="str">
        <f>IF('Payments Export'!B4665="","",G4661-F4661)</f>
        <v/>
      </c>
      <c r="I4661" s="3" t="str">
        <f>IF(C4661&lt;&gt;"",_xlfn.XLOOKUP(IFERROR(VALUE(C4661),C4661),'Items database'!A:A,'Items database'!B:B),(_xlfn.XLOOKUP(LEFT(E4661,3),Services,Services,"")))</f>
        <v/>
      </c>
      <c r="J4661" s="3" t="str">
        <f t="shared" si="145"/>
        <v/>
      </c>
    </row>
    <row r="4662" spans="1:10" x14ac:dyDescent="0.35">
      <c r="A4662" s="7" t="str">
        <f>IF('Payments Export'!A4666="","",'Payments Export'!A4666)</f>
        <v/>
      </c>
      <c r="B4662" s="7" t="str">
        <f>IF('Payments Export'!A4666="","",'Payments Export'!B4666)</f>
        <v/>
      </c>
      <c r="C4662" s="7" t="str">
        <f>IF(IFERROR(VALUE('Payments Export'!H4666),'Payments Export'!H4666)&lt;&gt;0,IFERROR(VALUE('Payments Export'!H4666),'Payments Export'!H4666),"")</f>
        <v/>
      </c>
      <c r="D4662" s="7" t="str">
        <f>IF('Payments Export'!I4666="","",'Payments Export'!I4666)</f>
        <v/>
      </c>
      <c r="E4662" s="7" t="str">
        <f t="shared" si="144"/>
        <v/>
      </c>
      <c r="F4662" s="7" t="str">
        <f>IF('Payments Export'!A4666="","",'Payments Export'!N4666)</f>
        <v/>
      </c>
      <c r="G4662" s="7" t="str">
        <f>IF('Payments Export'!A4666="","",'Payments Export'!O4666)</f>
        <v/>
      </c>
      <c r="H4662" s="7" t="str">
        <f>IF('Payments Export'!B4666="","",G4662-F4662)</f>
        <v/>
      </c>
      <c r="I4662" s="3" t="str">
        <f>IF(C4662&lt;&gt;"",_xlfn.XLOOKUP(IFERROR(VALUE(C4662),C4662),'Items database'!A:A,'Items database'!B:B),(_xlfn.XLOOKUP(LEFT(E4662,3),Services,Services,"")))</f>
        <v/>
      </c>
      <c r="J4662" s="3" t="str">
        <f t="shared" si="145"/>
        <v/>
      </c>
    </row>
    <row r="4663" spans="1:10" x14ac:dyDescent="0.35">
      <c r="A4663" s="7" t="str">
        <f>IF('Payments Export'!A4667="","",'Payments Export'!A4667)</f>
        <v/>
      </c>
      <c r="B4663" s="7" t="str">
        <f>IF('Payments Export'!A4667="","",'Payments Export'!B4667)</f>
        <v/>
      </c>
      <c r="C4663" s="7" t="str">
        <f>IF(IFERROR(VALUE('Payments Export'!H4667),'Payments Export'!H4667)&lt;&gt;0,IFERROR(VALUE('Payments Export'!H4667),'Payments Export'!H4667),"")</f>
        <v/>
      </c>
      <c r="D4663" s="7" t="str">
        <f>IF('Payments Export'!I4667="","",'Payments Export'!I4667)</f>
        <v/>
      </c>
      <c r="E4663" s="7" t="str">
        <f t="shared" si="144"/>
        <v/>
      </c>
      <c r="F4663" s="7" t="str">
        <f>IF('Payments Export'!A4667="","",'Payments Export'!N4667)</f>
        <v/>
      </c>
      <c r="G4663" s="7" t="str">
        <f>IF('Payments Export'!A4667="","",'Payments Export'!O4667)</f>
        <v/>
      </c>
      <c r="H4663" s="7" t="str">
        <f>IF('Payments Export'!B4667="","",G4663-F4663)</f>
        <v/>
      </c>
      <c r="I4663" s="3" t="str">
        <f>IF(C4663&lt;&gt;"",_xlfn.XLOOKUP(IFERROR(VALUE(C4663),C4663),'Items database'!A:A,'Items database'!B:B),(_xlfn.XLOOKUP(LEFT(E4663,3),Services,Services,"")))</f>
        <v/>
      </c>
      <c r="J4663" s="3" t="str">
        <f t="shared" si="145"/>
        <v/>
      </c>
    </row>
    <row r="4664" spans="1:10" x14ac:dyDescent="0.35">
      <c r="A4664" s="7" t="str">
        <f>IF('Payments Export'!A4668="","",'Payments Export'!A4668)</f>
        <v/>
      </c>
      <c r="B4664" s="7" t="str">
        <f>IF('Payments Export'!A4668="","",'Payments Export'!B4668)</f>
        <v/>
      </c>
      <c r="C4664" s="7" t="str">
        <f>IF(IFERROR(VALUE('Payments Export'!H4668),'Payments Export'!H4668)&lt;&gt;0,IFERROR(VALUE('Payments Export'!H4668),'Payments Export'!H4668),"")</f>
        <v/>
      </c>
      <c r="D4664" s="7" t="str">
        <f>IF('Payments Export'!I4668="","",'Payments Export'!I4668)</f>
        <v/>
      </c>
      <c r="E4664" s="7" t="str">
        <f t="shared" si="144"/>
        <v/>
      </c>
      <c r="F4664" s="7" t="str">
        <f>IF('Payments Export'!A4668="","",'Payments Export'!N4668)</f>
        <v/>
      </c>
      <c r="G4664" s="7" t="str">
        <f>IF('Payments Export'!A4668="","",'Payments Export'!O4668)</f>
        <v/>
      </c>
      <c r="H4664" s="7" t="str">
        <f>IF('Payments Export'!B4668="","",G4664-F4664)</f>
        <v/>
      </c>
      <c r="I4664" s="3" t="str">
        <f>IF(C4664&lt;&gt;"",_xlfn.XLOOKUP(IFERROR(VALUE(C4664),C4664),'Items database'!A:A,'Items database'!B:B),(_xlfn.XLOOKUP(LEFT(E4664,3),Services,Services,"")))</f>
        <v/>
      </c>
      <c r="J4664" s="3" t="str">
        <f t="shared" si="145"/>
        <v/>
      </c>
    </row>
    <row r="4665" spans="1:10" x14ac:dyDescent="0.35">
      <c r="A4665" s="7" t="str">
        <f>IF('Payments Export'!A4669="","",'Payments Export'!A4669)</f>
        <v/>
      </c>
      <c r="B4665" s="7" t="str">
        <f>IF('Payments Export'!A4669="","",'Payments Export'!B4669)</f>
        <v/>
      </c>
      <c r="C4665" s="7" t="str">
        <f>IF(IFERROR(VALUE('Payments Export'!H4669),'Payments Export'!H4669)&lt;&gt;0,IFERROR(VALUE('Payments Export'!H4669),'Payments Export'!H4669),"")</f>
        <v/>
      </c>
      <c r="D4665" s="7" t="str">
        <f>IF('Payments Export'!I4669="","",'Payments Export'!I4669)</f>
        <v/>
      </c>
      <c r="E4665" s="7" t="str">
        <f t="shared" si="144"/>
        <v/>
      </c>
      <c r="F4665" s="7" t="str">
        <f>IF('Payments Export'!A4669="","",'Payments Export'!N4669)</f>
        <v/>
      </c>
      <c r="G4665" s="7" t="str">
        <f>IF('Payments Export'!A4669="","",'Payments Export'!O4669)</f>
        <v/>
      </c>
      <c r="H4665" s="7" t="str">
        <f>IF('Payments Export'!B4669="","",G4665-F4665)</f>
        <v/>
      </c>
      <c r="I4665" s="3" t="str">
        <f>IF(C4665&lt;&gt;"",_xlfn.XLOOKUP(IFERROR(VALUE(C4665),C4665),'Items database'!A:A,'Items database'!B:B),(_xlfn.XLOOKUP(LEFT(E4665,3),Services,Services,"")))</f>
        <v/>
      </c>
      <c r="J4665" s="3" t="str">
        <f t="shared" si="145"/>
        <v/>
      </c>
    </row>
    <row r="4666" spans="1:10" x14ac:dyDescent="0.35">
      <c r="A4666" s="7" t="str">
        <f>IF('Payments Export'!A4670="","",'Payments Export'!A4670)</f>
        <v/>
      </c>
      <c r="B4666" s="7" t="str">
        <f>IF('Payments Export'!A4670="","",'Payments Export'!B4670)</f>
        <v/>
      </c>
      <c r="C4666" s="7" t="str">
        <f>IF(IFERROR(VALUE('Payments Export'!H4670),'Payments Export'!H4670)&lt;&gt;0,IFERROR(VALUE('Payments Export'!H4670),'Payments Export'!H4670),"")</f>
        <v/>
      </c>
      <c r="D4666" s="7" t="str">
        <f>IF('Payments Export'!I4670="","",'Payments Export'!I4670)</f>
        <v/>
      </c>
      <c r="E4666" s="7" t="str">
        <f t="shared" si="144"/>
        <v/>
      </c>
      <c r="F4666" s="7" t="str">
        <f>IF('Payments Export'!A4670="","",'Payments Export'!N4670)</f>
        <v/>
      </c>
      <c r="G4666" s="7" t="str">
        <f>IF('Payments Export'!A4670="","",'Payments Export'!O4670)</f>
        <v/>
      </c>
      <c r="H4666" s="7" t="str">
        <f>IF('Payments Export'!B4670="","",G4666-F4666)</f>
        <v/>
      </c>
      <c r="I4666" s="3" t="str">
        <f>IF(C4666&lt;&gt;"",_xlfn.XLOOKUP(IFERROR(VALUE(C4666),C4666),'Items database'!A:A,'Items database'!B:B),(_xlfn.XLOOKUP(LEFT(E4666,3),Services,Services,"")))</f>
        <v/>
      </c>
      <c r="J4666" s="3" t="str">
        <f t="shared" si="145"/>
        <v/>
      </c>
    </row>
    <row r="4667" spans="1:10" x14ac:dyDescent="0.35">
      <c r="A4667" s="7" t="str">
        <f>IF('Payments Export'!A4671="","",'Payments Export'!A4671)</f>
        <v/>
      </c>
      <c r="B4667" s="7" t="str">
        <f>IF('Payments Export'!A4671="","",'Payments Export'!B4671)</f>
        <v/>
      </c>
      <c r="C4667" s="7" t="str">
        <f>IF(IFERROR(VALUE('Payments Export'!H4671),'Payments Export'!H4671)&lt;&gt;0,IFERROR(VALUE('Payments Export'!H4671),'Payments Export'!H4671),"")</f>
        <v/>
      </c>
      <c r="D4667" s="7" t="str">
        <f>IF('Payments Export'!I4671="","",'Payments Export'!I4671)</f>
        <v/>
      </c>
      <c r="E4667" s="7" t="str">
        <f t="shared" si="144"/>
        <v/>
      </c>
      <c r="F4667" s="7" t="str">
        <f>IF('Payments Export'!A4671="","",'Payments Export'!N4671)</f>
        <v/>
      </c>
      <c r="G4667" s="7" t="str">
        <f>IF('Payments Export'!A4671="","",'Payments Export'!O4671)</f>
        <v/>
      </c>
      <c r="H4667" s="7" t="str">
        <f>IF('Payments Export'!B4671="","",G4667-F4667)</f>
        <v/>
      </c>
      <c r="I4667" s="3" t="str">
        <f>IF(C4667&lt;&gt;"",_xlfn.XLOOKUP(IFERROR(VALUE(C4667),C4667),'Items database'!A:A,'Items database'!B:B),(_xlfn.XLOOKUP(LEFT(E4667,3),Services,Services,"")))</f>
        <v/>
      </c>
      <c r="J4667" s="3" t="str">
        <f t="shared" si="145"/>
        <v/>
      </c>
    </row>
    <row r="4668" spans="1:10" x14ac:dyDescent="0.35">
      <c r="A4668" s="7" t="str">
        <f>IF('Payments Export'!A4672="","",'Payments Export'!A4672)</f>
        <v/>
      </c>
      <c r="B4668" s="7" t="str">
        <f>IF('Payments Export'!A4672="","",'Payments Export'!B4672)</f>
        <v/>
      </c>
      <c r="C4668" s="7" t="str">
        <f>IF(IFERROR(VALUE('Payments Export'!H4672),'Payments Export'!H4672)&lt;&gt;0,IFERROR(VALUE('Payments Export'!H4672),'Payments Export'!H4672),"")</f>
        <v/>
      </c>
      <c r="D4668" s="7" t="str">
        <f>IF('Payments Export'!I4672="","",'Payments Export'!I4672)</f>
        <v/>
      </c>
      <c r="E4668" s="7" t="str">
        <f t="shared" si="144"/>
        <v/>
      </c>
      <c r="F4668" s="7" t="str">
        <f>IF('Payments Export'!A4672="","",'Payments Export'!N4672)</f>
        <v/>
      </c>
      <c r="G4668" s="7" t="str">
        <f>IF('Payments Export'!A4672="","",'Payments Export'!O4672)</f>
        <v/>
      </c>
      <c r="H4668" s="7" t="str">
        <f>IF('Payments Export'!B4672="","",G4668-F4668)</f>
        <v/>
      </c>
      <c r="I4668" s="3" t="str">
        <f>IF(C4668&lt;&gt;"",_xlfn.XLOOKUP(IFERROR(VALUE(C4668),C4668),'Items database'!A:A,'Items database'!B:B),(_xlfn.XLOOKUP(LEFT(E4668,3),Services,Services,"")))</f>
        <v/>
      </c>
      <c r="J4668" s="3" t="str">
        <f t="shared" si="145"/>
        <v/>
      </c>
    </row>
    <row r="4669" spans="1:10" x14ac:dyDescent="0.35">
      <c r="A4669" s="7" t="str">
        <f>IF('Payments Export'!A4673="","",'Payments Export'!A4673)</f>
        <v/>
      </c>
      <c r="B4669" s="7" t="str">
        <f>IF('Payments Export'!A4673="","",'Payments Export'!B4673)</f>
        <v/>
      </c>
      <c r="C4669" s="7" t="str">
        <f>IF(IFERROR(VALUE('Payments Export'!H4673),'Payments Export'!H4673)&lt;&gt;0,IFERROR(VALUE('Payments Export'!H4673),'Payments Export'!H4673),"")</f>
        <v/>
      </c>
      <c r="D4669" s="7" t="str">
        <f>IF('Payments Export'!I4673="","",'Payments Export'!I4673)</f>
        <v/>
      </c>
      <c r="E4669" s="7" t="str">
        <f t="shared" si="144"/>
        <v/>
      </c>
      <c r="F4669" s="7" t="str">
        <f>IF('Payments Export'!A4673="","",'Payments Export'!N4673)</f>
        <v/>
      </c>
      <c r="G4669" s="7" t="str">
        <f>IF('Payments Export'!A4673="","",'Payments Export'!O4673)</f>
        <v/>
      </c>
      <c r="H4669" s="7" t="str">
        <f>IF('Payments Export'!B4673="","",G4669-F4669)</f>
        <v/>
      </c>
      <c r="I4669" s="3" t="str">
        <f>IF(C4669&lt;&gt;"",_xlfn.XLOOKUP(IFERROR(VALUE(C4669),C4669),'Items database'!A:A,'Items database'!B:B),(_xlfn.XLOOKUP(LEFT(E4669,3),Services,Services,"")))</f>
        <v/>
      </c>
      <c r="J4669" s="3" t="str">
        <f t="shared" si="145"/>
        <v/>
      </c>
    </row>
    <row r="4670" spans="1:10" x14ac:dyDescent="0.35">
      <c r="A4670" s="7" t="str">
        <f>IF('Payments Export'!A4674="","",'Payments Export'!A4674)</f>
        <v/>
      </c>
      <c r="B4670" s="7" t="str">
        <f>IF('Payments Export'!A4674="","",'Payments Export'!B4674)</f>
        <v/>
      </c>
      <c r="C4670" s="7" t="str">
        <f>IF(IFERROR(VALUE('Payments Export'!H4674),'Payments Export'!H4674)&lt;&gt;0,IFERROR(VALUE('Payments Export'!H4674),'Payments Export'!H4674),"")</f>
        <v/>
      </c>
      <c r="D4670" s="7" t="str">
        <f>IF('Payments Export'!I4674="","",'Payments Export'!I4674)</f>
        <v/>
      </c>
      <c r="E4670" s="7" t="str">
        <f t="shared" si="144"/>
        <v/>
      </c>
      <c r="F4670" s="7" t="str">
        <f>IF('Payments Export'!A4674="","",'Payments Export'!N4674)</f>
        <v/>
      </c>
      <c r="G4670" s="7" t="str">
        <f>IF('Payments Export'!A4674="","",'Payments Export'!O4674)</f>
        <v/>
      </c>
      <c r="H4670" s="7" t="str">
        <f>IF('Payments Export'!B4674="","",G4670-F4670)</f>
        <v/>
      </c>
      <c r="I4670" s="3" t="str">
        <f>IF(C4670&lt;&gt;"",_xlfn.XLOOKUP(IFERROR(VALUE(C4670),C4670),'Items database'!A:A,'Items database'!B:B),(_xlfn.XLOOKUP(LEFT(E4670,3),Services,Services,"")))</f>
        <v/>
      </c>
      <c r="J4670" s="3" t="str">
        <f t="shared" si="145"/>
        <v/>
      </c>
    </row>
    <row r="4671" spans="1:10" x14ac:dyDescent="0.35">
      <c r="A4671" s="7" t="str">
        <f>IF('Payments Export'!A4675="","",'Payments Export'!A4675)</f>
        <v/>
      </c>
      <c r="B4671" s="7" t="str">
        <f>IF('Payments Export'!A4675="","",'Payments Export'!B4675)</f>
        <v/>
      </c>
      <c r="C4671" s="7" t="str">
        <f>IF(IFERROR(VALUE('Payments Export'!H4675),'Payments Export'!H4675)&lt;&gt;0,IFERROR(VALUE('Payments Export'!H4675),'Payments Export'!H4675),"")</f>
        <v/>
      </c>
      <c r="D4671" s="7" t="str">
        <f>IF('Payments Export'!I4675="","",'Payments Export'!I4675)</f>
        <v/>
      </c>
      <c r="E4671" s="7" t="str">
        <f t="shared" si="144"/>
        <v/>
      </c>
      <c r="F4671" s="7" t="str">
        <f>IF('Payments Export'!A4675="","",'Payments Export'!N4675)</f>
        <v/>
      </c>
      <c r="G4671" s="7" t="str">
        <f>IF('Payments Export'!A4675="","",'Payments Export'!O4675)</f>
        <v/>
      </c>
      <c r="H4671" s="7" t="str">
        <f>IF('Payments Export'!B4675="","",G4671-F4671)</f>
        <v/>
      </c>
      <c r="I4671" s="3" t="str">
        <f>IF(C4671&lt;&gt;"",_xlfn.XLOOKUP(IFERROR(VALUE(C4671),C4671),'Items database'!A:A,'Items database'!B:B),(_xlfn.XLOOKUP(LEFT(E4671,3),Services,Services,"")))</f>
        <v/>
      </c>
      <c r="J4671" s="3" t="str">
        <f t="shared" si="145"/>
        <v/>
      </c>
    </row>
    <row r="4672" spans="1:10" x14ac:dyDescent="0.35">
      <c r="A4672" s="7" t="str">
        <f>IF('Payments Export'!A4676="","",'Payments Export'!A4676)</f>
        <v/>
      </c>
      <c r="B4672" s="7" t="str">
        <f>IF('Payments Export'!A4676="","",'Payments Export'!B4676)</f>
        <v/>
      </c>
      <c r="C4672" s="7" t="str">
        <f>IF(IFERROR(VALUE('Payments Export'!H4676),'Payments Export'!H4676)&lt;&gt;0,IFERROR(VALUE('Payments Export'!H4676),'Payments Export'!H4676),"")</f>
        <v/>
      </c>
      <c r="D4672" s="7" t="str">
        <f>IF('Payments Export'!I4676="","",'Payments Export'!I4676)</f>
        <v/>
      </c>
      <c r="E4672" s="7" t="str">
        <f t="shared" si="144"/>
        <v/>
      </c>
      <c r="F4672" s="7" t="str">
        <f>IF('Payments Export'!A4676="","",'Payments Export'!N4676)</f>
        <v/>
      </c>
      <c r="G4672" s="7" t="str">
        <f>IF('Payments Export'!A4676="","",'Payments Export'!O4676)</f>
        <v/>
      </c>
      <c r="H4672" s="7" t="str">
        <f>IF('Payments Export'!B4676="","",G4672-F4672)</f>
        <v/>
      </c>
      <c r="I4672" s="3" t="str">
        <f>IF(C4672&lt;&gt;"",_xlfn.XLOOKUP(IFERROR(VALUE(C4672),C4672),'Items database'!A:A,'Items database'!B:B),(_xlfn.XLOOKUP(LEFT(E4672,3),Services,Services,"")))</f>
        <v/>
      </c>
      <c r="J4672" s="3" t="str">
        <f t="shared" si="145"/>
        <v/>
      </c>
    </row>
    <row r="4673" spans="1:10" x14ac:dyDescent="0.35">
      <c r="A4673" s="7" t="str">
        <f>IF('Payments Export'!A4677="","",'Payments Export'!A4677)</f>
        <v/>
      </c>
      <c r="B4673" s="7" t="str">
        <f>IF('Payments Export'!A4677="","",'Payments Export'!B4677)</f>
        <v/>
      </c>
      <c r="C4673" s="7" t="str">
        <f>IF(IFERROR(VALUE('Payments Export'!H4677),'Payments Export'!H4677)&lt;&gt;0,IFERROR(VALUE('Payments Export'!H4677),'Payments Export'!H4677),"")</f>
        <v/>
      </c>
      <c r="D4673" s="7" t="str">
        <f>IF('Payments Export'!I4677="","",'Payments Export'!I4677)</f>
        <v/>
      </c>
      <c r="E4673" s="7" t="str">
        <f t="shared" ref="E4673:E4736" si="146">LEFT(D4673,66)</f>
        <v/>
      </c>
      <c r="F4673" s="7" t="str">
        <f>IF('Payments Export'!A4677="","",'Payments Export'!N4677)</f>
        <v/>
      </c>
      <c r="G4673" s="7" t="str">
        <f>IF('Payments Export'!A4677="","",'Payments Export'!O4677)</f>
        <v/>
      </c>
      <c r="H4673" s="7" t="str">
        <f>IF('Payments Export'!B4677="","",G4673-F4673)</f>
        <v/>
      </c>
      <c r="I4673" s="3" t="str">
        <f>IF(C4673&lt;&gt;"",_xlfn.XLOOKUP(IFERROR(VALUE(C4673),C4673),'Items database'!A:A,'Items database'!B:B),(_xlfn.XLOOKUP(LEFT(E4673,3),Services,Services,"")))</f>
        <v/>
      </c>
      <c r="J4673" s="3" t="str">
        <f t="shared" ref="J4673:J4736" si="147">IF(ISNUMBER(F4673)=TRUE,IF(F4673=0,"","GST"),"")</f>
        <v/>
      </c>
    </row>
    <row r="4674" spans="1:10" x14ac:dyDescent="0.35">
      <c r="A4674" s="7" t="str">
        <f>IF('Payments Export'!A4678="","",'Payments Export'!A4678)</f>
        <v/>
      </c>
      <c r="B4674" s="7" t="str">
        <f>IF('Payments Export'!A4678="","",'Payments Export'!B4678)</f>
        <v/>
      </c>
      <c r="C4674" s="7" t="str">
        <f>IF(IFERROR(VALUE('Payments Export'!H4678),'Payments Export'!H4678)&lt;&gt;0,IFERROR(VALUE('Payments Export'!H4678),'Payments Export'!H4678),"")</f>
        <v/>
      </c>
      <c r="D4674" s="7" t="str">
        <f>IF('Payments Export'!I4678="","",'Payments Export'!I4678)</f>
        <v/>
      </c>
      <c r="E4674" s="7" t="str">
        <f t="shared" si="146"/>
        <v/>
      </c>
      <c r="F4674" s="7" t="str">
        <f>IF('Payments Export'!A4678="","",'Payments Export'!N4678)</f>
        <v/>
      </c>
      <c r="G4674" s="7" t="str">
        <f>IF('Payments Export'!A4678="","",'Payments Export'!O4678)</f>
        <v/>
      </c>
      <c r="H4674" s="7" t="str">
        <f>IF('Payments Export'!B4678="","",G4674-F4674)</f>
        <v/>
      </c>
      <c r="I4674" s="3" t="str">
        <f>IF(C4674&lt;&gt;"",_xlfn.XLOOKUP(IFERROR(VALUE(C4674),C4674),'Items database'!A:A,'Items database'!B:B),(_xlfn.XLOOKUP(LEFT(E4674,3),Services,Services,"")))</f>
        <v/>
      </c>
      <c r="J4674" s="3" t="str">
        <f t="shared" si="147"/>
        <v/>
      </c>
    </row>
    <row r="4675" spans="1:10" x14ac:dyDescent="0.35">
      <c r="A4675" s="7" t="str">
        <f>IF('Payments Export'!A4679="","",'Payments Export'!A4679)</f>
        <v/>
      </c>
      <c r="B4675" s="7" t="str">
        <f>IF('Payments Export'!A4679="","",'Payments Export'!B4679)</f>
        <v/>
      </c>
      <c r="C4675" s="7" t="str">
        <f>IF(IFERROR(VALUE('Payments Export'!H4679),'Payments Export'!H4679)&lt;&gt;0,IFERROR(VALUE('Payments Export'!H4679),'Payments Export'!H4679),"")</f>
        <v/>
      </c>
      <c r="D4675" s="7" t="str">
        <f>IF('Payments Export'!I4679="","",'Payments Export'!I4679)</f>
        <v/>
      </c>
      <c r="E4675" s="7" t="str">
        <f t="shared" si="146"/>
        <v/>
      </c>
      <c r="F4675" s="7" t="str">
        <f>IF('Payments Export'!A4679="","",'Payments Export'!N4679)</f>
        <v/>
      </c>
      <c r="G4675" s="7" t="str">
        <f>IF('Payments Export'!A4679="","",'Payments Export'!O4679)</f>
        <v/>
      </c>
      <c r="H4675" s="7" t="str">
        <f>IF('Payments Export'!B4679="","",G4675-F4675)</f>
        <v/>
      </c>
      <c r="I4675" s="3" t="str">
        <f>IF(C4675&lt;&gt;"",_xlfn.XLOOKUP(IFERROR(VALUE(C4675),C4675),'Items database'!A:A,'Items database'!B:B),(_xlfn.XLOOKUP(LEFT(E4675,3),Services,Services,"")))</f>
        <v/>
      </c>
      <c r="J4675" s="3" t="str">
        <f t="shared" si="147"/>
        <v/>
      </c>
    </row>
    <row r="4676" spans="1:10" x14ac:dyDescent="0.35">
      <c r="A4676" s="7" t="str">
        <f>IF('Payments Export'!A4680="","",'Payments Export'!A4680)</f>
        <v/>
      </c>
      <c r="B4676" s="7" t="str">
        <f>IF('Payments Export'!A4680="","",'Payments Export'!B4680)</f>
        <v/>
      </c>
      <c r="C4676" s="7" t="str">
        <f>IF(IFERROR(VALUE('Payments Export'!H4680),'Payments Export'!H4680)&lt;&gt;0,IFERROR(VALUE('Payments Export'!H4680),'Payments Export'!H4680),"")</f>
        <v/>
      </c>
      <c r="D4676" s="7" t="str">
        <f>IF('Payments Export'!I4680="","",'Payments Export'!I4680)</f>
        <v/>
      </c>
      <c r="E4676" s="7" t="str">
        <f t="shared" si="146"/>
        <v/>
      </c>
      <c r="F4676" s="7" t="str">
        <f>IF('Payments Export'!A4680="","",'Payments Export'!N4680)</f>
        <v/>
      </c>
      <c r="G4676" s="7" t="str">
        <f>IF('Payments Export'!A4680="","",'Payments Export'!O4680)</f>
        <v/>
      </c>
      <c r="H4676" s="7" t="str">
        <f>IF('Payments Export'!B4680="","",G4676-F4676)</f>
        <v/>
      </c>
      <c r="I4676" s="3" t="str">
        <f>IF(C4676&lt;&gt;"",_xlfn.XLOOKUP(IFERROR(VALUE(C4676),C4676),'Items database'!A:A,'Items database'!B:B),(_xlfn.XLOOKUP(LEFT(E4676,3),Services,Services,"")))</f>
        <v/>
      </c>
      <c r="J4676" s="3" t="str">
        <f t="shared" si="147"/>
        <v/>
      </c>
    </row>
    <row r="4677" spans="1:10" x14ac:dyDescent="0.35">
      <c r="A4677" s="7" t="str">
        <f>IF('Payments Export'!A4681="","",'Payments Export'!A4681)</f>
        <v/>
      </c>
      <c r="B4677" s="7" t="str">
        <f>IF('Payments Export'!A4681="","",'Payments Export'!B4681)</f>
        <v/>
      </c>
      <c r="C4677" s="7" t="str">
        <f>IF(IFERROR(VALUE('Payments Export'!H4681),'Payments Export'!H4681)&lt;&gt;0,IFERROR(VALUE('Payments Export'!H4681),'Payments Export'!H4681),"")</f>
        <v/>
      </c>
      <c r="D4677" s="7" t="str">
        <f>IF('Payments Export'!I4681="","",'Payments Export'!I4681)</f>
        <v/>
      </c>
      <c r="E4677" s="7" t="str">
        <f t="shared" si="146"/>
        <v/>
      </c>
      <c r="F4677" s="7" t="str">
        <f>IF('Payments Export'!A4681="","",'Payments Export'!N4681)</f>
        <v/>
      </c>
      <c r="G4677" s="7" t="str">
        <f>IF('Payments Export'!A4681="","",'Payments Export'!O4681)</f>
        <v/>
      </c>
      <c r="H4677" s="7" t="str">
        <f>IF('Payments Export'!B4681="","",G4677-F4677)</f>
        <v/>
      </c>
      <c r="I4677" s="3" t="str">
        <f>IF(C4677&lt;&gt;"",_xlfn.XLOOKUP(IFERROR(VALUE(C4677),C4677),'Items database'!A:A,'Items database'!B:B),(_xlfn.XLOOKUP(LEFT(E4677,3),Services,Services,"")))</f>
        <v/>
      </c>
      <c r="J4677" s="3" t="str">
        <f t="shared" si="147"/>
        <v/>
      </c>
    </row>
    <row r="4678" spans="1:10" x14ac:dyDescent="0.35">
      <c r="A4678" s="7" t="str">
        <f>IF('Payments Export'!A4682="","",'Payments Export'!A4682)</f>
        <v/>
      </c>
      <c r="B4678" s="7" t="str">
        <f>IF('Payments Export'!A4682="","",'Payments Export'!B4682)</f>
        <v/>
      </c>
      <c r="C4678" s="7" t="str">
        <f>IF(IFERROR(VALUE('Payments Export'!H4682),'Payments Export'!H4682)&lt;&gt;0,IFERROR(VALUE('Payments Export'!H4682),'Payments Export'!H4682),"")</f>
        <v/>
      </c>
      <c r="D4678" s="7" t="str">
        <f>IF('Payments Export'!I4682="","",'Payments Export'!I4682)</f>
        <v/>
      </c>
      <c r="E4678" s="7" t="str">
        <f t="shared" si="146"/>
        <v/>
      </c>
      <c r="F4678" s="7" t="str">
        <f>IF('Payments Export'!A4682="","",'Payments Export'!N4682)</f>
        <v/>
      </c>
      <c r="G4678" s="7" t="str">
        <f>IF('Payments Export'!A4682="","",'Payments Export'!O4682)</f>
        <v/>
      </c>
      <c r="H4678" s="7" t="str">
        <f>IF('Payments Export'!B4682="","",G4678-F4678)</f>
        <v/>
      </c>
      <c r="I4678" s="3" t="str">
        <f>IF(C4678&lt;&gt;"",_xlfn.XLOOKUP(IFERROR(VALUE(C4678),C4678),'Items database'!A:A,'Items database'!B:B),(_xlfn.XLOOKUP(LEFT(E4678,3),Services,Services,"")))</f>
        <v/>
      </c>
      <c r="J4678" s="3" t="str">
        <f t="shared" si="147"/>
        <v/>
      </c>
    </row>
    <row r="4679" spans="1:10" x14ac:dyDescent="0.35">
      <c r="A4679" s="7" t="str">
        <f>IF('Payments Export'!A4683="","",'Payments Export'!A4683)</f>
        <v/>
      </c>
      <c r="B4679" s="7" t="str">
        <f>IF('Payments Export'!A4683="","",'Payments Export'!B4683)</f>
        <v/>
      </c>
      <c r="C4679" s="7" t="str">
        <f>IF(IFERROR(VALUE('Payments Export'!H4683),'Payments Export'!H4683)&lt;&gt;0,IFERROR(VALUE('Payments Export'!H4683),'Payments Export'!H4683),"")</f>
        <v/>
      </c>
      <c r="D4679" s="7" t="str">
        <f>IF('Payments Export'!I4683="","",'Payments Export'!I4683)</f>
        <v/>
      </c>
      <c r="E4679" s="7" t="str">
        <f t="shared" si="146"/>
        <v/>
      </c>
      <c r="F4679" s="7" t="str">
        <f>IF('Payments Export'!A4683="","",'Payments Export'!N4683)</f>
        <v/>
      </c>
      <c r="G4679" s="7" t="str">
        <f>IF('Payments Export'!A4683="","",'Payments Export'!O4683)</f>
        <v/>
      </c>
      <c r="H4679" s="7" t="str">
        <f>IF('Payments Export'!B4683="","",G4679-F4679)</f>
        <v/>
      </c>
      <c r="I4679" s="3" t="str">
        <f>IF(C4679&lt;&gt;"",_xlfn.XLOOKUP(IFERROR(VALUE(C4679),C4679),'Items database'!A:A,'Items database'!B:B),(_xlfn.XLOOKUP(LEFT(E4679,3),Services,Services,"")))</f>
        <v/>
      </c>
      <c r="J4679" s="3" t="str">
        <f t="shared" si="147"/>
        <v/>
      </c>
    </row>
    <row r="4680" spans="1:10" x14ac:dyDescent="0.35">
      <c r="A4680" s="7" t="str">
        <f>IF('Payments Export'!A4684="","",'Payments Export'!A4684)</f>
        <v/>
      </c>
      <c r="B4680" s="7" t="str">
        <f>IF('Payments Export'!A4684="","",'Payments Export'!B4684)</f>
        <v/>
      </c>
      <c r="C4680" s="7" t="str">
        <f>IF(IFERROR(VALUE('Payments Export'!H4684),'Payments Export'!H4684)&lt;&gt;0,IFERROR(VALUE('Payments Export'!H4684),'Payments Export'!H4684),"")</f>
        <v/>
      </c>
      <c r="D4680" s="7" t="str">
        <f>IF('Payments Export'!I4684="","",'Payments Export'!I4684)</f>
        <v/>
      </c>
      <c r="E4680" s="7" t="str">
        <f t="shared" si="146"/>
        <v/>
      </c>
      <c r="F4680" s="7" t="str">
        <f>IF('Payments Export'!A4684="","",'Payments Export'!N4684)</f>
        <v/>
      </c>
      <c r="G4680" s="7" t="str">
        <f>IF('Payments Export'!A4684="","",'Payments Export'!O4684)</f>
        <v/>
      </c>
      <c r="H4680" s="7" t="str">
        <f>IF('Payments Export'!B4684="","",G4680-F4680)</f>
        <v/>
      </c>
      <c r="I4680" s="3" t="str">
        <f>IF(C4680&lt;&gt;"",_xlfn.XLOOKUP(IFERROR(VALUE(C4680),C4680),'Items database'!A:A,'Items database'!B:B),(_xlfn.XLOOKUP(LEFT(E4680,3),Services,Services,"")))</f>
        <v/>
      </c>
      <c r="J4680" s="3" t="str">
        <f t="shared" si="147"/>
        <v/>
      </c>
    </row>
    <row r="4681" spans="1:10" x14ac:dyDescent="0.35">
      <c r="A4681" s="7" t="str">
        <f>IF('Payments Export'!A4685="","",'Payments Export'!A4685)</f>
        <v/>
      </c>
      <c r="B4681" s="7" t="str">
        <f>IF('Payments Export'!A4685="","",'Payments Export'!B4685)</f>
        <v/>
      </c>
      <c r="C4681" s="7" t="str">
        <f>IF(IFERROR(VALUE('Payments Export'!H4685),'Payments Export'!H4685)&lt;&gt;0,IFERROR(VALUE('Payments Export'!H4685),'Payments Export'!H4685),"")</f>
        <v/>
      </c>
      <c r="D4681" s="7" t="str">
        <f>IF('Payments Export'!I4685="","",'Payments Export'!I4685)</f>
        <v/>
      </c>
      <c r="E4681" s="7" t="str">
        <f t="shared" si="146"/>
        <v/>
      </c>
      <c r="F4681" s="7" t="str">
        <f>IF('Payments Export'!A4685="","",'Payments Export'!N4685)</f>
        <v/>
      </c>
      <c r="G4681" s="7" t="str">
        <f>IF('Payments Export'!A4685="","",'Payments Export'!O4685)</f>
        <v/>
      </c>
      <c r="H4681" s="7" t="str">
        <f>IF('Payments Export'!B4685="","",G4681-F4681)</f>
        <v/>
      </c>
      <c r="I4681" s="3" t="str">
        <f>IF(C4681&lt;&gt;"",_xlfn.XLOOKUP(IFERROR(VALUE(C4681),C4681),'Items database'!A:A,'Items database'!B:B),(_xlfn.XLOOKUP(LEFT(E4681,3),Services,Services,"")))</f>
        <v/>
      </c>
      <c r="J4681" s="3" t="str">
        <f t="shared" si="147"/>
        <v/>
      </c>
    </row>
    <row r="4682" spans="1:10" x14ac:dyDescent="0.35">
      <c r="A4682" s="7" t="str">
        <f>IF('Payments Export'!A4686="","",'Payments Export'!A4686)</f>
        <v/>
      </c>
      <c r="B4682" s="7" t="str">
        <f>IF('Payments Export'!A4686="","",'Payments Export'!B4686)</f>
        <v/>
      </c>
      <c r="C4682" s="7" t="str">
        <f>IF(IFERROR(VALUE('Payments Export'!H4686),'Payments Export'!H4686)&lt;&gt;0,IFERROR(VALUE('Payments Export'!H4686),'Payments Export'!H4686),"")</f>
        <v/>
      </c>
      <c r="D4682" s="7" t="str">
        <f>IF('Payments Export'!I4686="","",'Payments Export'!I4686)</f>
        <v/>
      </c>
      <c r="E4682" s="7" t="str">
        <f t="shared" si="146"/>
        <v/>
      </c>
      <c r="F4682" s="7" t="str">
        <f>IF('Payments Export'!A4686="","",'Payments Export'!N4686)</f>
        <v/>
      </c>
      <c r="G4682" s="7" t="str">
        <f>IF('Payments Export'!A4686="","",'Payments Export'!O4686)</f>
        <v/>
      </c>
      <c r="H4682" s="7" t="str">
        <f>IF('Payments Export'!B4686="","",G4682-F4682)</f>
        <v/>
      </c>
      <c r="I4682" s="3" t="str">
        <f>IF(C4682&lt;&gt;"",_xlfn.XLOOKUP(IFERROR(VALUE(C4682),C4682),'Items database'!A:A,'Items database'!B:B),(_xlfn.XLOOKUP(LEFT(E4682,3),Services,Services,"")))</f>
        <v/>
      </c>
      <c r="J4682" s="3" t="str">
        <f t="shared" si="147"/>
        <v/>
      </c>
    </row>
    <row r="4683" spans="1:10" x14ac:dyDescent="0.35">
      <c r="A4683" s="7" t="str">
        <f>IF('Payments Export'!A4687="","",'Payments Export'!A4687)</f>
        <v/>
      </c>
      <c r="B4683" s="7" t="str">
        <f>IF('Payments Export'!A4687="","",'Payments Export'!B4687)</f>
        <v/>
      </c>
      <c r="C4683" s="7" t="str">
        <f>IF(IFERROR(VALUE('Payments Export'!H4687),'Payments Export'!H4687)&lt;&gt;0,IFERROR(VALUE('Payments Export'!H4687),'Payments Export'!H4687),"")</f>
        <v/>
      </c>
      <c r="D4683" s="7" t="str">
        <f>IF('Payments Export'!I4687="","",'Payments Export'!I4687)</f>
        <v/>
      </c>
      <c r="E4683" s="7" t="str">
        <f t="shared" si="146"/>
        <v/>
      </c>
      <c r="F4683" s="7" t="str">
        <f>IF('Payments Export'!A4687="","",'Payments Export'!N4687)</f>
        <v/>
      </c>
      <c r="G4683" s="7" t="str">
        <f>IF('Payments Export'!A4687="","",'Payments Export'!O4687)</f>
        <v/>
      </c>
      <c r="H4683" s="7" t="str">
        <f>IF('Payments Export'!B4687="","",G4683-F4683)</f>
        <v/>
      </c>
      <c r="I4683" s="3" t="str">
        <f>IF(C4683&lt;&gt;"",_xlfn.XLOOKUP(IFERROR(VALUE(C4683),C4683),'Items database'!A:A,'Items database'!B:B),(_xlfn.XLOOKUP(LEFT(E4683,3),Services,Services,"")))</f>
        <v/>
      </c>
      <c r="J4683" s="3" t="str">
        <f t="shared" si="147"/>
        <v/>
      </c>
    </row>
    <row r="4684" spans="1:10" x14ac:dyDescent="0.35">
      <c r="A4684" s="7" t="str">
        <f>IF('Payments Export'!A4688="","",'Payments Export'!A4688)</f>
        <v/>
      </c>
      <c r="B4684" s="7" t="str">
        <f>IF('Payments Export'!A4688="","",'Payments Export'!B4688)</f>
        <v/>
      </c>
      <c r="C4684" s="7" t="str">
        <f>IF(IFERROR(VALUE('Payments Export'!H4688),'Payments Export'!H4688)&lt;&gt;0,IFERROR(VALUE('Payments Export'!H4688),'Payments Export'!H4688),"")</f>
        <v/>
      </c>
      <c r="D4684" s="7" t="str">
        <f>IF('Payments Export'!I4688="","",'Payments Export'!I4688)</f>
        <v/>
      </c>
      <c r="E4684" s="7" t="str">
        <f t="shared" si="146"/>
        <v/>
      </c>
      <c r="F4684" s="7" t="str">
        <f>IF('Payments Export'!A4688="","",'Payments Export'!N4688)</f>
        <v/>
      </c>
      <c r="G4684" s="7" t="str">
        <f>IF('Payments Export'!A4688="","",'Payments Export'!O4688)</f>
        <v/>
      </c>
      <c r="H4684" s="7" t="str">
        <f>IF('Payments Export'!B4688="","",G4684-F4684)</f>
        <v/>
      </c>
      <c r="I4684" s="3" t="str">
        <f>IF(C4684&lt;&gt;"",_xlfn.XLOOKUP(IFERROR(VALUE(C4684),C4684),'Items database'!A:A,'Items database'!B:B),(_xlfn.XLOOKUP(LEFT(E4684,3),Services,Services,"")))</f>
        <v/>
      </c>
      <c r="J4684" s="3" t="str">
        <f t="shared" si="147"/>
        <v/>
      </c>
    </row>
    <row r="4685" spans="1:10" x14ac:dyDescent="0.35">
      <c r="A4685" s="7" t="str">
        <f>IF('Payments Export'!A4689="","",'Payments Export'!A4689)</f>
        <v/>
      </c>
      <c r="B4685" s="7" t="str">
        <f>IF('Payments Export'!A4689="","",'Payments Export'!B4689)</f>
        <v/>
      </c>
      <c r="C4685" s="7" t="str">
        <f>IF(IFERROR(VALUE('Payments Export'!H4689),'Payments Export'!H4689)&lt;&gt;0,IFERROR(VALUE('Payments Export'!H4689),'Payments Export'!H4689),"")</f>
        <v/>
      </c>
      <c r="D4685" s="7" t="str">
        <f>IF('Payments Export'!I4689="","",'Payments Export'!I4689)</f>
        <v/>
      </c>
      <c r="E4685" s="7" t="str">
        <f t="shared" si="146"/>
        <v/>
      </c>
      <c r="F4685" s="7" t="str">
        <f>IF('Payments Export'!A4689="","",'Payments Export'!N4689)</f>
        <v/>
      </c>
      <c r="G4685" s="7" t="str">
        <f>IF('Payments Export'!A4689="","",'Payments Export'!O4689)</f>
        <v/>
      </c>
      <c r="H4685" s="7" t="str">
        <f>IF('Payments Export'!B4689="","",G4685-F4685)</f>
        <v/>
      </c>
      <c r="I4685" s="3" t="str">
        <f>IF(C4685&lt;&gt;"",_xlfn.XLOOKUP(IFERROR(VALUE(C4685),C4685),'Items database'!A:A,'Items database'!B:B),(_xlfn.XLOOKUP(LEFT(E4685,3),Services,Services,"")))</f>
        <v/>
      </c>
      <c r="J4685" s="3" t="str">
        <f t="shared" si="147"/>
        <v/>
      </c>
    </row>
    <row r="4686" spans="1:10" x14ac:dyDescent="0.35">
      <c r="A4686" s="7" t="str">
        <f>IF('Payments Export'!A4690="","",'Payments Export'!A4690)</f>
        <v/>
      </c>
      <c r="B4686" s="7" t="str">
        <f>IF('Payments Export'!A4690="","",'Payments Export'!B4690)</f>
        <v/>
      </c>
      <c r="C4686" s="7" t="str">
        <f>IF(IFERROR(VALUE('Payments Export'!H4690),'Payments Export'!H4690)&lt;&gt;0,IFERROR(VALUE('Payments Export'!H4690),'Payments Export'!H4690),"")</f>
        <v/>
      </c>
      <c r="D4686" s="7" t="str">
        <f>IF('Payments Export'!I4690="","",'Payments Export'!I4690)</f>
        <v/>
      </c>
      <c r="E4686" s="7" t="str">
        <f t="shared" si="146"/>
        <v/>
      </c>
      <c r="F4686" s="7" t="str">
        <f>IF('Payments Export'!A4690="","",'Payments Export'!N4690)</f>
        <v/>
      </c>
      <c r="G4686" s="7" t="str">
        <f>IF('Payments Export'!A4690="","",'Payments Export'!O4690)</f>
        <v/>
      </c>
      <c r="H4686" s="7" t="str">
        <f>IF('Payments Export'!B4690="","",G4686-F4686)</f>
        <v/>
      </c>
      <c r="I4686" s="3" t="str">
        <f>IF(C4686&lt;&gt;"",_xlfn.XLOOKUP(IFERROR(VALUE(C4686),C4686),'Items database'!A:A,'Items database'!B:B),(_xlfn.XLOOKUP(LEFT(E4686,3),Services,Services,"")))</f>
        <v/>
      </c>
      <c r="J4686" s="3" t="str">
        <f t="shared" si="147"/>
        <v/>
      </c>
    </row>
    <row r="4687" spans="1:10" x14ac:dyDescent="0.35">
      <c r="A4687" s="7" t="str">
        <f>IF('Payments Export'!A4691="","",'Payments Export'!A4691)</f>
        <v/>
      </c>
      <c r="B4687" s="7" t="str">
        <f>IF('Payments Export'!A4691="","",'Payments Export'!B4691)</f>
        <v/>
      </c>
      <c r="C4687" s="7" t="str">
        <f>IF(IFERROR(VALUE('Payments Export'!H4691),'Payments Export'!H4691)&lt;&gt;0,IFERROR(VALUE('Payments Export'!H4691),'Payments Export'!H4691),"")</f>
        <v/>
      </c>
      <c r="D4687" s="7" t="str">
        <f>IF('Payments Export'!I4691="","",'Payments Export'!I4691)</f>
        <v/>
      </c>
      <c r="E4687" s="7" t="str">
        <f t="shared" si="146"/>
        <v/>
      </c>
      <c r="F4687" s="7" t="str">
        <f>IF('Payments Export'!A4691="","",'Payments Export'!N4691)</f>
        <v/>
      </c>
      <c r="G4687" s="7" t="str">
        <f>IF('Payments Export'!A4691="","",'Payments Export'!O4691)</f>
        <v/>
      </c>
      <c r="H4687" s="7" t="str">
        <f>IF('Payments Export'!B4691="","",G4687-F4687)</f>
        <v/>
      </c>
      <c r="I4687" s="3" t="str">
        <f>IF(C4687&lt;&gt;"",_xlfn.XLOOKUP(IFERROR(VALUE(C4687),C4687),'Items database'!A:A,'Items database'!B:B),(_xlfn.XLOOKUP(LEFT(E4687,3),Services,Services,"")))</f>
        <v/>
      </c>
      <c r="J4687" s="3" t="str">
        <f t="shared" si="147"/>
        <v/>
      </c>
    </row>
    <row r="4688" spans="1:10" x14ac:dyDescent="0.35">
      <c r="A4688" s="7" t="str">
        <f>IF('Payments Export'!A4692="","",'Payments Export'!A4692)</f>
        <v/>
      </c>
      <c r="B4688" s="7" t="str">
        <f>IF('Payments Export'!A4692="","",'Payments Export'!B4692)</f>
        <v/>
      </c>
      <c r="C4688" s="7" t="str">
        <f>IF(IFERROR(VALUE('Payments Export'!H4692),'Payments Export'!H4692)&lt;&gt;0,IFERROR(VALUE('Payments Export'!H4692),'Payments Export'!H4692),"")</f>
        <v/>
      </c>
      <c r="D4688" s="7" t="str">
        <f>IF('Payments Export'!I4692="","",'Payments Export'!I4692)</f>
        <v/>
      </c>
      <c r="E4688" s="7" t="str">
        <f t="shared" si="146"/>
        <v/>
      </c>
      <c r="F4688" s="7" t="str">
        <f>IF('Payments Export'!A4692="","",'Payments Export'!N4692)</f>
        <v/>
      </c>
      <c r="G4688" s="7" t="str">
        <f>IF('Payments Export'!A4692="","",'Payments Export'!O4692)</f>
        <v/>
      </c>
      <c r="H4688" s="7" t="str">
        <f>IF('Payments Export'!B4692="","",G4688-F4688)</f>
        <v/>
      </c>
      <c r="I4688" s="3" t="str">
        <f>IF(C4688&lt;&gt;"",_xlfn.XLOOKUP(IFERROR(VALUE(C4688),C4688),'Items database'!A:A,'Items database'!B:B),(_xlfn.XLOOKUP(LEFT(E4688,3),Services,Services,"")))</f>
        <v/>
      </c>
      <c r="J4688" s="3" t="str">
        <f t="shared" si="147"/>
        <v/>
      </c>
    </row>
    <row r="4689" spans="1:10" x14ac:dyDescent="0.35">
      <c r="A4689" s="7" t="str">
        <f>IF('Payments Export'!A4693="","",'Payments Export'!A4693)</f>
        <v/>
      </c>
      <c r="B4689" s="7" t="str">
        <f>IF('Payments Export'!A4693="","",'Payments Export'!B4693)</f>
        <v/>
      </c>
      <c r="C4689" s="7" t="str">
        <f>IF(IFERROR(VALUE('Payments Export'!H4693),'Payments Export'!H4693)&lt;&gt;0,IFERROR(VALUE('Payments Export'!H4693),'Payments Export'!H4693),"")</f>
        <v/>
      </c>
      <c r="D4689" s="7" t="str">
        <f>IF('Payments Export'!I4693="","",'Payments Export'!I4693)</f>
        <v/>
      </c>
      <c r="E4689" s="7" t="str">
        <f t="shared" si="146"/>
        <v/>
      </c>
      <c r="F4689" s="7" t="str">
        <f>IF('Payments Export'!A4693="","",'Payments Export'!N4693)</f>
        <v/>
      </c>
      <c r="G4689" s="7" t="str">
        <f>IF('Payments Export'!A4693="","",'Payments Export'!O4693)</f>
        <v/>
      </c>
      <c r="H4689" s="7" t="str">
        <f>IF('Payments Export'!B4693="","",G4689-F4689)</f>
        <v/>
      </c>
      <c r="I4689" s="3" t="str">
        <f>IF(C4689&lt;&gt;"",_xlfn.XLOOKUP(IFERROR(VALUE(C4689),C4689),'Items database'!A:A,'Items database'!B:B),(_xlfn.XLOOKUP(LEFT(E4689,3),Services,Services,"")))</f>
        <v/>
      </c>
      <c r="J4689" s="3" t="str">
        <f t="shared" si="147"/>
        <v/>
      </c>
    </row>
    <row r="4690" spans="1:10" x14ac:dyDescent="0.35">
      <c r="A4690" s="7" t="str">
        <f>IF('Payments Export'!A4694="","",'Payments Export'!A4694)</f>
        <v/>
      </c>
      <c r="B4690" s="7" t="str">
        <f>IF('Payments Export'!A4694="","",'Payments Export'!B4694)</f>
        <v/>
      </c>
      <c r="C4690" s="7" t="str">
        <f>IF(IFERROR(VALUE('Payments Export'!H4694),'Payments Export'!H4694)&lt;&gt;0,IFERROR(VALUE('Payments Export'!H4694),'Payments Export'!H4694),"")</f>
        <v/>
      </c>
      <c r="D4690" s="7" t="str">
        <f>IF('Payments Export'!I4694="","",'Payments Export'!I4694)</f>
        <v/>
      </c>
      <c r="E4690" s="7" t="str">
        <f t="shared" si="146"/>
        <v/>
      </c>
      <c r="F4690" s="7" t="str">
        <f>IF('Payments Export'!A4694="","",'Payments Export'!N4694)</f>
        <v/>
      </c>
      <c r="G4690" s="7" t="str">
        <f>IF('Payments Export'!A4694="","",'Payments Export'!O4694)</f>
        <v/>
      </c>
      <c r="H4690" s="7" t="str">
        <f>IF('Payments Export'!B4694="","",G4690-F4690)</f>
        <v/>
      </c>
      <c r="I4690" s="3" t="str">
        <f>IF(C4690&lt;&gt;"",_xlfn.XLOOKUP(IFERROR(VALUE(C4690),C4690),'Items database'!A:A,'Items database'!B:B),(_xlfn.XLOOKUP(LEFT(E4690,3),Services,Services,"")))</f>
        <v/>
      </c>
      <c r="J4690" s="3" t="str">
        <f t="shared" si="147"/>
        <v/>
      </c>
    </row>
    <row r="4691" spans="1:10" x14ac:dyDescent="0.35">
      <c r="A4691" s="7" t="str">
        <f>IF('Payments Export'!A4695="","",'Payments Export'!A4695)</f>
        <v/>
      </c>
      <c r="B4691" s="7" t="str">
        <f>IF('Payments Export'!A4695="","",'Payments Export'!B4695)</f>
        <v/>
      </c>
      <c r="C4691" s="7" t="str">
        <f>IF(IFERROR(VALUE('Payments Export'!H4695),'Payments Export'!H4695)&lt;&gt;0,IFERROR(VALUE('Payments Export'!H4695),'Payments Export'!H4695),"")</f>
        <v/>
      </c>
      <c r="D4691" s="7" t="str">
        <f>IF('Payments Export'!I4695="","",'Payments Export'!I4695)</f>
        <v/>
      </c>
      <c r="E4691" s="7" t="str">
        <f t="shared" si="146"/>
        <v/>
      </c>
      <c r="F4691" s="7" t="str">
        <f>IF('Payments Export'!A4695="","",'Payments Export'!N4695)</f>
        <v/>
      </c>
      <c r="G4691" s="7" t="str">
        <f>IF('Payments Export'!A4695="","",'Payments Export'!O4695)</f>
        <v/>
      </c>
      <c r="H4691" s="7" t="str">
        <f>IF('Payments Export'!B4695="","",G4691-F4691)</f>
        <v/>
      </c>
      <c r="I4691" s="3" t="str">
        <f>IF(C4691&lt;&gt;"",_xlfn.XLOOKUP(IFERROR(VALUE(C4691),C4691),'Items database'!A:A,'Items database'!B:B),(_xlfn.XLOOKUP(LEFT(E4691,3),Services,Services,"")))</f>
        <v/>
      </c>
      <c r="J4691" s="3" t="str">
        <f t="shared" si="147"/>
        <v/>
      </c>
    </row>
    <row r="4692" spans="1:10" x14ac:dyDescent="0.35">
      <c r="A4692" s="7" t="str">
        <f>IF('Payments Export'!A4696="","",'Payments Export'!A4696)</f>
        <v/>
      </c>
      <c r="B4692" s="7" t="str">
        <f>IF('Payments Export'!A4696="","",'Payments Export'!B4696)</f>
        <v/>
      </c>
      <c r="C4692" s="7" t="str">
        <f>IF(IFERROR(VALUE('Payments Export'!H4696),'Payments Export'!H4696)&lt;&gt;0,IFERROR(VALUE('Payments Export'!H4696),'Payments Export'!H4696),"")</f>
        <v/>
      </c>
      <c r="D4692" s="7" t="str">
        <f>IF('Payments Export'!I4696="","",'Payments Export'!I4696)</f>
        <v/>
      </c>
      <c r="E4692" s="7" t="str">
        <f t="shared" si="146"/>
        <v/>
      </c>
      <c r="F4692" s="7" t="str">
        <f>IF('Payments Export'!A4696="","",'Payments Export'!N4696)</f>
        <v/>
      </c>
      <c r="G4692" s="7" t="str">
        <f>IF('Payments Export'!A4696="","",'Payments Export'!O4696)</f>
        <v/>
      </c>
      <c r="H4692" s="7" t="str">
        <f>IF('Payments Export'!B4696="","",G4692-F4692)</f>
        <v/>
      </c>
      <c r="I4692" s="3" t="str">
        <f>IF(C4692&lt;&gt;"",_xlfn.XLOOKUP(IFERROR(VALUE(C4692),C4692),'Items database'!A:A,'Items database'!B:B),(_xlfn.XLOOKUP(LEFT(E4692,3),Services,Services,"")))</f>
        <v/>
      </c>
      <c r="J4692" s="3" t="str">
        <f t="shared" si="147"/>
        <v/>
      </c>
    </row>
    <row r="4693" spans="1:10" x14ac:dyDescent="0.35">
      <c r="A4693" s="7" t="str">
        <f>IF('Payments Export'!A4697="","",'Payments Export'!A4697)</f>
        <v/>
      </c>
      <c r="B4693" s="7" t="str">
        <f>IF('Payments Export'!A4697="","",'Payments Export'!B4697)</f>
        <v/>
      </c>
      <c r="C4693" s="7" t="str">
        <f>IF(IFERROR(VALUE('Payments Export'!H4697),'Payments Export'!H4697)&lt;&gt;0,IFERROR(VALUE('Payments Export'!H4697),'Payments Export'!H4697),"")</f>
        <v/>
      </c>
      <c r="D4693" s="7" t="str">
        <f>IF('Payments Export'!I4697="","",'Payments Export'!I4697)</f>
        <v/>
      </c>
      <c r="E4693" s="7" t="str">
        <f t="shared" si="146"/>
        <v/>
      </c>
      <c r="F4693" s="7" t="str">
        <f>IF('Payments Export'!A4697="","",'Payments Export'!N4697)</f>
        <v/>
      </c>
      <c r="G4693" s="7" t="str">
        <f>IF('Payments Export'!A4697="","",'Payments Export'!O4697)</f>
        <v/>
      </c>
      <c r="H4693" s="7" t="str">
        <f>IF('Payments Export'!B4697="","",G4693-F4693)</f>
        <v/>
      </c>
      <c r="I4693" s="3" t="str">
        <f>IF(C4693&lt;&gt;"",_xlfn.XLOOKUP(IFERROR(VALUE(C4693),C4693),'Items database'!A:A,'Items database'!B:B),(_xlfn.XLOOKUP(LEFT(E4693,3),Services,Services,"")))</f>
        <v/>
      </c>
      <c r="J4693" s="3" t="str">
        <f t="shared" si="147"/>
        <v/>
      </c>
    </row>
    <row r="4694" spans="1:10" x14ac:dyDescent="0.35">
      <c r="A4694" s="7" t="str">
        <f>IF('Payments Export'!A4698="","",'Payments Export'!A4698)</f>
        <v/>
      </c>
      <c r="B4694" s="7" t="str">
        <f>IF('Payments Export'!A4698="","",'Payments Export'!B4698)</f>
        <v/>
      </c>
      <c r="C4694" s="7" t="str">
        <f>IF(IFERROR(VALUE('Payments Export'!H4698),'Payments Export'!H4698)&lt;&gt;0,IFERROR(VALUE('Payments Export'!H4698),'Payments Export'!H4698),"")</f>
        <v/>
      </c>
      <c r="D4694" s="7" t="str">
        <f>IF('Payments Export'!I4698="","",'Payments Export'!I4698)</f>
        <v/>
      </c>
      <c r="E4694" s="7" t="str">
        <f t="shared" si="146"/>
        <v/>
      </c>
      <c r="F4694" s="7" t="str">
        <f>IF('Payments Export'!A4698="","",'Payments Export'!N4698)</f>
        <v/>
      </c>
      <c r="G4694" s="7" t="str">
        <f>IF('Payments Export'!A4698="","",'Payments Export'!O4698)</f>
        <v/>
      </c>
      <c r="H4694" s="7" t="str">
        <f>IF('Payments Export'!B4698="","",G4694-F4694)</f>
        <v/>
      </c>
      <c r="I4694" s="3" t="str">
        <f>IF(C4694&lt;&gt;"",_xlfn.XLOOKUP(IFERROR(VALUE(C4694),C4694),'Items database'!A:A,'Items database'!B:B),(_xlfn.XLOOKUP(LEFT(E4694,3),Services,Services,"")))</f>
        <v/>
      </c>
      <c r="J4694" s="3" t="str">
        <f t="shared" si="147"/>
        <v/>
      </c>
    </row>
    <row r="4695" spans="1:10" x14ac:dyDescent="0.35">
      <c r="A4695" s="7" t="str">
        <f>IF('Payments Export'!A4699="","",'Payments Export'!A4699)</f>
        <v/>
      </c>
      <c r="B4695" s="7" t="str">
        <f>IF('Payments Export'!A4699="","",'Payments Export'!B4699)</f>
        <v/>
      </c>
      <c r="C4695" s="7" t="str">
        <f>IF(IFERROR(VALUE('Payments Export'!H4699),'Payments Export'!H4699)&lt;&gt;0,IFERROR(VALUE('Payments Export'!H4699),'Payments Export'!H4699),"")</f>
        <v/>
      </c>
      <c r="D4695" s="7" t="str">
        <f>IF('Payments Export'!I4699="","",'Payments Export'!I4699)</f>
        <v/>
      </c>
      <c r="E4695" s="7" t="str">
        <f t="shared" si="146"/>
        <v/>
      </c>
      <c r="F4695" s="7" t="str">
        <f>IF('Payments Export'!A4699="","",'Payments Export'!N4699)</f>
        <v/>
      </c>
      <c r="G4695" s="7" t="str">
        <f>IF('Payments Export'!A4699="","",'Payments Export'!O4699)</f>
        <v/>
      </c>
      <c r="H4695" s="7" t="str">
        <f>IF('Payments Export'!B4699="","",G4695-F4695)</f>
        <v/>
      </c>
      <c r="I4695" s="3" t="str">
        <f>IF(C4695&lt;&gt;"",_xlfn.XLOOKUP(IFERROR(VALUE(C4695),C4695),'Items database'!A:A,'Items database'!B:B),(_xlfn.XLOOKUP(LEFT(E4695,3),Services,Services,"")))</f>
        <v/>
      </c>
      <c r="J4695" s="3" t="str">
        <f t="shared" si="147"/>
        <v/>
      </c>
    </row>
    <row r="4696" spans="1:10" x14ac:dyDescent="0.35">
      <c r="A4696" s="7" t="str">
        <f>IF('Payments Export'!A4700="","",'Payments Export'!A4700)</f>
        <v/>
      </c>
      <c r="B4696" s="7" t="str">
        <f>IF('Payments Export'!A4700="","",'Payments Export'!B4700)</f>
        <v/>
      </c>
      <c r="C4696" s="7" t="str">
        <f>IF(IFERROR(VALUE('Payments Export'!H4700),'Payments Export'!H4700)&lt;&gt;0,IFERROR(VALUE('Payments Export'!H4700),'Payments Export'!H4700),"")</f>
        <v/>
      </c>
      <c r="D4696" s="7" t="str">
        <f>IF('Payments Export'!I4700="","",'Payments Export'!I4700)</f>
        <v/>
      </c>
      <c r="E4696" s="7" t="str">
        <f t="shared" si="146"/>
        <v/>
      </c>
      <c r="F4696" s="7" t="str">
        <f>IF('Payments Export'!A4700="","",'Payments Export'!N4700)</f>
        <v/>
      </c>
      <c r="G4696" s="7" t="str">
        <f>IF('Payments Export'!A4700="","",'Payments Export'!O4700)</f>
        <v/>
      </c>
      <c r="H4696" s="7" t="str">
        <f>IF('Payments Export'!B4700="","",G4696-F4696)</f>
        <v/>
      </c>
      <c r="I4696" s="3" t="str">
        <f>IF(C4696&lt;&gt;"",_xlfn.XLOOKUP(IFERROR(VALUE(C4696),C4696),'Items database'!A:A,'Items database'!B:B),(_xlfn.XLOOKUP(LEFT(E4696,3),Services,Services,"")))</f>
        <v/>
      </c>
      <c r="J4696" s="3" t="str">
        <f t="shared" si="147"/>
        <v/>
      </c>
    </row>
    <row r="4697" spans="1:10" x14ac:dyDescent="0.35">
      <c r="A4697" s="7" t="str">
        <f>IF('Payments Export'!A4701="","",'Payments Export'!A4701)</f>
        <v/>
      </c>
      <c r="B4697" s="7" t="str">
        <f>IF('Payments Export'!A4701="","",'Payments Export'!B4701)</f>
        <v/>
      </c>
      <c r="C4697" s="7" t="str">
        <f>IF(IFERROR(VALUE('Payments Export'!H4701),'Payments Export'!H4701)&lt;&gt;0,IFERROR(VALUE('Payments Export'!H4701),'Payments Export'!H4701),"")</f>
        <v/>
      </c>
      <c r="D4697" s="7" t="str">
        <f>IF('Payments Export'!I4701="","",'Payments Export'!I4701)</f>
        <v/>
      </c>
      <c r="E4697" s="7" t="str">
        <f t="shared" si="146"/>
        <v/>
      </c>
      <c r="F4697" s="7" t="str">
        <f>IF('Payments Export'!A4701="","",'Payments Export'!N4701)</f>
        <v/>
      </c>
      <c r="G4697" s="7" t="str">
        <f>IF('Payments Export'!A4701="","",'Payments Export'!O4701)</f>
        <v/>
      </c>
      <c r="H4697" s="7" t="str">
        <f>IF('Payments Export'!B4701="","",G4697-F4697)</f>
        <v/>
      </c>
      <c r="I4697" s="3" t="str">
        <f>IF(C4697&lt;&gt;"",_xlfn.XLOOKUP(IFERROR(VALUE(C4697),C4697),'Items database'!A:A,'Items database'!B:B),(_xlfn.XLOOKUP(LEFT(E4697,3),Services,Services,"")))</f>
        <v/>
      </c>
      <c r="J4697" s="3" t="str">
        <f t="shared" si="147"/>
        <v/>
      </c>
    </row>
    <row r="4698" spans="1:10" x14ac:dyDescent="0.35">
      <c r="A4698" s="7" t="str">
        <f>IF('Payments Export'!A4702="","",'Payments Export'!A4702)</f>
        <v/>
      </c>
      <c r="B4698" s="7" t="str">
        <f>IF('Payments Export'!A4702="","",'Payments Export'!B4702)</f>
        <v/>
      </c>
      <c r="C4698" s="7" t="str">
        <f>IF(IFERROR(VALUE('Payments Export'!H4702),'Payments Export'!H4702)&lt;&gt;0,IFERROR(VALUE('Payments Export'!H4702),'Payments Export'!H4702),"")</f>
        <v/>
      </c>
      <c r="D4698" s="7" t="str">
        <f>IF('Payments Export'!I4702="","",'Payments Export'!I4702)</f>
        <v/>
      </c>
      <c r="E4698" s="7" t="str">
        <f t="shared" si="146"/>
        <v/>
      </c>
      <c r="F4698" s="7" t="str">
        <f>IF('Payments Export'!A4702="","",'Payments Export'!N4702)</f>
        <v/>
      </c>
      <c r="G4698" s="7" t="str">
        <f>IF('Payments Export'!A4702="","",'Payments Export'!O4702)</f>
        <v/>
      </c>
      <c r="H4698" s="7" t="str">
        <f>IF('Payments Export'!B4702="","",G4698-F4698)</f>
        <v/>
      </c>
      <c r="I4698" s="3" t="str">
        <f>IF(C4698&lt;&gt;"",_xlfn.XLOOKUP(IFERROR(VALUE(C4698),C4698),'Items database'!A:A,'Items database'!B:B),(_xlfn.XLOOKUP(LEFT(E4698,3),Services,Services,"")))</f>
        <v/>
      </c>
      <c r="J4698" s="3" t="str">
        <f t="shared" si="147"/>
        <v/>
      </c>
    </row>
    <row r="4699" spans="1:10" x14ac:dyDescent="0.35">
      <c r="A4699" s="7" t="str">
        <f>IF('Payments Export'!A4703="","",'Payments Export'!A4703)</f>
        <v/>
      </c>
      <c r="B4699" s="7" t="str">
        <f>IF('Payments Export'!A4703="","",'Payments Export'!B4703)</f>
        <v/>
      </c>
      <c r="C4699" s="7" t="str">
        <f>IF(IFERROR(VALUE('Payments Export'!H4703),'Payments Export'!H4703)&lt;&gt;0,IFERROR(VALUE('Payments Export'!H4703),'Payments Export'!H4703),"")</f>
        <v/>
      </c>
      <c r="D4699" s="7" t="str">
        <f>IF('Payments Export'!I4703="","",'Payments Export'!I4703)</f>
        <v/>
      </c>
      <c r="E4699" s="7" t="str">
        <f t="shared" si="146"/>
        <v/>
      </c>
      <c r="F4699" s="7" t="str">
        <f>IF('Payments Export'!A4703="","",'Payments Export'!N4703)</f>
        <v/>
      </c>
      <c r="G4699" s="7" t="str">
        <f>IF('Payments Export'!A4703="","",'Payments Export'!O4703)</f>
        <v/>
      </c>
      <c r="H4699" s="7" t="str">
        <f>IF('Payments Export'!B4703="","",G4699-F4699)</f>
        <v/>
      </c>
      <c r="I4699" s="3" t="str">
        <f>IF(C4699&lt;&gt;"",_xlfn.XLOOKUP(IFERROR(VALUE(C4699),C4699),'Items database'!A:A,'Items database'!B:B),(_xlfn.XLOOKUP(LEFT(E4699,3),Services,Services,"")))</f>
        <v/>
      </c>
      <c r="J4699" s="3" t="str">
        <f t="shared" si="147"/>
        <v/>
      </c>
    </row>
    <row r="4700" spans="1:10" x14ac:dyDescent="0.35">
      <c r="A4700" s="7" t="str">
        <f>IF('Payments Export'!A4704="","",'Payments Export'!A4704)</f>
        <v/>
      </c>
      <c r="B4700" s="7" t="str">
        <f>IF('Payments Export'!A4704="","",'Payments Export'!B4704)</f>
        <v/>
      </c>
      <c r="C4700" s="7" t="str">
        <f>IF(IFERROR(VALUE('Payments Export'!H4704),'Payments Export'!H4704)&lt;&gt;0,IFERROR(VALUE('Payments Export'!H4704),'Payments Export'!H4704),"")</f>
        <v/>
      </c>
      <c r="D4700" s="7" t="str">
        <f>IF('Payments Export'!I4704="","",'Payments Export'!I4704)</f>
        <v/>
      </c>
      <c r="E4700" s="7" t="str">
        <f t="shared" si="146"/>
        <v/>
      </c>
      <c r="F4700" s="7" t="str">
        <f>IF('Payments Export'!A4704="","",'Payments Export'!N4704)</f>
        <v/>
      </c>
      <c r="G4700" s="7" t="str">
        <f>IF('Payments Export'!A4704="","",'Payments Export'!O4704)</f>
        <v/>
      </c>
      <c r="H4700" s="7" t="str">
        <f>IF('Payments Export'!B4704="","",G4700-F4700)</f>
        <v/>
      </c>
      <c r="I4700" s="3" t="str">
        <f>IF(C4700&lt;&gt;"",_xlfn.XLOOKUP(IFERROR(VALUE(C4700),C4700),'Items database'!A:A,'Items database'!B:B),(_xlfn.XLOOKUP(LEFT(E4700,3),Services,Services,"")))</f>
        <v/>
      </c>
      <c r="J4700" s="3" t="str">
        <f t="shared" si="147"/>
        <v/>
      </c>
    </row>
    <row r="4701" spans="1:10" x14ac:dyDescent="0.35">
      <c r="A4701" s="7" t="str">
        <f>IF('Payments Export'!A4705="","",'Payments Export'!A4705)</f>
        <v/>
      </c>
      <c r="B4701" s="7" t="str">
        <f>IF('Payments Export'!A4705="","",'Payments Export'!B4705)</f>
        <v/>
      </c>
      <c r="C4701" s="7" t="str">
        <f>IF(IFERROR(VALUE('Payments Export'!H4705),'Payments Export'!H4705)&lt;&gt;0,IFERROR(VALUE('Payments Export'!H4705),'Payments Export'!H4705),"")</f>
        <v/>
      </c>
      <c r="D4701" s="7" t="str">
        <f>IF('Payments Export'!I4705="","",'Payments Export'!I4705)</f>
        <v/>
      </c>
      <c r="E4701" s="7" t="str">
        <f t="shared" si="146"/>
        <v/>
      </c>
      <c r="F4701" s="7" t="str">
        <f>IF('Payments Export'!A4705="","",'Payments Export'!N4705)</f>
        <v/>
      </c>
      <c r="G4701" s="7" t="str">
        <f>IF('Payments Export'!A4705="","",'Payments Export'!O4705)</f>
        <v/>
      </c>
      <c r="H4701" s="7" t="str">
        <f>IF('Payments Export'!B4705="","",G4701-F4701)</f>
        <v/>
      </c>
      <c r="I4701" s="3" t="str">
        <f>IF(C4701&lt;&gt;"",_xlfn.XLOOKUP(IFERROR(VALUE(C4701),C4701),'Items database'!A:A,'Items database'!B:B),(_xlfn.XLOOKUP(LEFT(E4701,3),Services,Services,"")))</f>
        <v/>
      </c>
      <c r="J4701" s="3" t="str">
        <f t="shared" si="147"/>
        <v/>
      </c>
    </row>
    <row r="4702" spans="1:10" x14ac:dyDescent="0.35">
      <c r="A4702" s="7" t="str">
        <f>IF('Payments Export'!A4706="","",'Payments Export'!A4706)</f>
        <v/>
      </c>
      <c r="B4702" s="7" t="str">
        <f>IF('Payments Export'!A4706="","",'Payments Export'!B4706)</f>
        <v/>
      </c>
      <c r="C4702" s="7" t="str">
        <f>IF(IFERROR(VALUE('Payments Export'!H4706),'Payments Export'!H4706)&lt;&gt;0,IFERROR(VALUE('Payments Export'!H4706),'Payments Export'!H4706),"")</f>
        <v/>
      </c>
      <c r="D4702" s="7" t="str">
        <f>IF('Payments Export'!I4706="","",'Payments Export'!I4706)</f>
        <v/>
      </c>
      <c r="E4702" s="7" t="str">
        <f t="shared" si="146"/>
        <v/>
      </c>
      <c r="F4702" s="7" t="str">
        <f>IF('Payments Export'!A4706="","",'Payments Export'!N4706)</f>
        <v/>
      </c>
      <c r="G4702" s="7" t="str">
        <f>IF('Payments Export'!A4706="","",'Payments Export'!O4706)</f>
        <v/>
      </c>
      <c r="H4702" s="7" t="str">
        <f>IF('Payments Export'!B4706="","",G4702-F4702)</f>
        <v/>
      </c>
      <c r="I4702" s="3" t="str">
        <f>IF(C4702&lt;&gt;"",_xlfn.XLOOKUP(IFERROR(VALUE(C4702),C4702),'Items database'!A:A,'Items database'!B:B),(_xlfn.XLOOKUP(LEFT(E4702,3),Services,Services,"")))</f>
        <v/>
      </c>
      <c r="J4702" s="3" t="str">
        <f t="shared" si="147"/>
        <v/>
      </c>
    </row>
    <row r="4703" spans="1:10" x14ac:dyDescent="0.35">
      <c r="A4703" s="7" t="str">
        <f>IF('Payments Export'!A4707="","",'Payments Export'!A4707)</f>
        <v/>
      </c>
      <c r="B4703" s="7" t="str">
        <f>IF('Payments Export'!A4707="","",'Payments Export'!B4707)</f>
        <v/>
      </c>
      <c r="C4703" s="7" t="str">
        <f>IF(IFERROR(VALUE('Payments Export'!H4707),'Payments Export'!H4707)&lt;&gt;0,IFERROR(VALUE('Payments Export'!H4707),'Payments Export'!H4707),"")</f>
        <v/>
      </c>
      <c r="D4703" s="7" t="str">
        <f>IF('Payments Export'!I4707="","",'Payments Export'!I4707)</f>
        <v/>
      </c>
      <c r="E4703" s="7" t="str">
        <f t="shared" si="146"/>
        <v/>
      </c>
      <c r="F4703" s="7" t="str">
        <f>IF('Payments Export'!A4707="","",'Payments Export'!N4707)</f>
        <v/>
      </c>
      <c r="G4703" s="7" t="str">
        <f>IF('Payments Export'!A4707="","",'Payments Export'!O4707)</f>
        <v/>
      </c>
      <c r="H4703" s="7" t="str">
        <f>IF('Payments Export'!B4707="","",G4703-F4703)</f>
        <v/>
      </c>
      <c r="I4703" s="3" t="str">
        <f>IF(C4703&lt;&gt;"",_xlfn.XLOOKUP(IFERROR(VALUE(C4703),C4703),'Items database'!A:A,'Items database'!B:B),(_xlfn.XLOOKUP(LEFT(E4703,3),Services,Services,"")))</f>
        <v/>
      </c>
      <c r="J4703" s="3" t="str">
        <f t="shared" si="147"/>
        <v/>
      </c>
    </row>
    <row r="4704" spans="1:10" x14ac:dyDescent="0.35">
      <c r="A4704" s="7" t="str">
        <f>IF('Payments Export'!A4708="","",'Payments Export'!A4708)</f>
        <v/>
      </c>
      <c r="B4704" s="7" t="str">
        <f>IF('Payments Export'!A4708="","",'Payments Export'!B4708)</f>
        <v/>
      </c>
      <c r="C4704" s="7" t="str">
        <f>IF(IFERROR(VALUE('Payments Export'!H4708),'Payments Export'!H4708)&lt;&gt;0,IFERROR(VALUE('Payments Export'!H4708),'Payments Export'!H4708),"")</f>
        <v/>
      </c>
      <c r="D4704" s="7" t="str">
        <f>IF('Payments Export'!I4708="","",'Payments Export'!I4708)</f>
        <v/>
      </c>
      <c r="E4704" s="7" t="str">
        <f t="shared" si="146"/>
        <v/>
      </c>
      <c r="F4704" s="7" t="str">
        <f>IF('Payments Export'!A4708="","",'Payments Export'!N4708)</f>
        <v/>
      </c>
      <c r="G4704" s="7" t="str">
        <f>IF('Payments Export'!A4708="","",'Payments Export'!O4708)</f>
        <v/>
      </c>
      <c r="H4704" s="7" t="str">
        <f>IF('Payments Export'!B4708="","",G4704-F4704)</f>
        <v/>
      </c>
      <c r="I4704" s="3" t="str">
        <f>IF(C4704&lt;&gt;"",_xlfn.XLOOKUP(IFERROR(VALUE(C4704),C4704),'Items database'!A:A,'Items database'!B:B),(_xlfn.XLOOKUP(LEFT(E4704,3),Services,Services,"")))</f>
        <v/>
      </c>
      <c r="J4704" s="3" t="str">
        <f t="shared" si="147"/>
        <v/>
      </c>
    </row>
    <row r="4705" spans="1:10" x14ac:dyDescent="0.35">
      <c r="A4705" s="7" t="str">
        <f>IF('Payments Export'!A4709="","",'Payments Export'!A4709)</f>
        <v/>
      </c>
      <c r="B4705" s="7" t="str">
        <f>IF('Payments Export'!A4709="","",'Payments Export'!B4709)</f>
        <v/>
      </c>
      <c r="C4705" s="7" t="str">
        <f>IF(IFERROR(VALUE('Payments Export'!H4709),'Payments Export'!H4709)&lt;&gt;0,IFERROR(VALUE('Payments Export'!H4709),'Payments Export'!H4709),"")</f>
        <v/>
      </c>
      <c r="D4705" s="7" t="str">
        <f>IF('Payments Export'!I4709="","",'Payments Export'!I4709)</f>
        <v/>
      </c>
      <c r="E4705" s="7" t="str">
        <f t="shared" si="146"/>
        <v/>
      </c>
      <c r="F4705" s="7" t="str">
        <f>IF('Payments Export'!A4709="","",'Payments Export'!N4709)</f>
        <v/>
      </c>
      <c r="G4705" s="7" t="str">
        <f>IF('Payments Export'!A4709="","",'Payments Export'!O4709)</f>
        <v/>
      </c>
      <c r="H4705" s="7" t="str">
        <f>IF('Payments Export'!B4709="","",G4705-F4705)</f>
        <v/>
      </c>
      <c r="I4705" s="3" t="str">
        <f>IF(C4705&lt;&gt;"",_xlfn.XLOOKUP(IFERROR(VALUE(C4705),C4705),'Items database'!A:A,'Items database'!B:B),(_xlfn.XLOOKUP(LEFT(E4705,3),Services,Services,"")))</f>
        <v/>
      </c>
      <c r="J4705" s="3" t="str">
        <f t="shared" si="147"/>
        <v/>
      </c>
    </row>
    <row r="4706" spans="1:10" x14ac:dyDescent="0.35">
      <c r="A4706" s="7" t="str">
        <f>IF('Payments Export'!A4710="","",'Payments Export'!A4710)</f>
        <v/>
      </c>
      <c r="B4706" s="7" t="str">
        <f>IF('Payments Export'!A4710="","",'Payments Export'!B4710)</f>
        <v/>
      </c>
      <c r="C4706" s="7" t="str">
        <f>IF(IFERROR(VALUE('Payments Export'!H4710),'Payments Export'!H4710)&lt;&gt;0,IFERROR(VALUE('Payments Export'!H4710),'Payments Export'!H4710),"")</f>
        <v/>
      </c>
      <c r="D4706" s="7" t="str">
        <f>IF('Payments Export'!I4710="","",'Payments Export'!I4710)</f>
        <v/>
      </c>
      <c r="E4706" s="7" t="str">
        <f t="shared" si="146"/>
        <v/>
      </c>
      <c r="F4706" s="7" t="str">
        <f>IF('Payments Export'!A4710="","",'Payments Export'!N4710)</f>
        <v/>
      </c>
      <c r="G4706" s="7" t="str">
        <f>IF('Payments Export'!A4710="","",'Payments Export'!O4710)</f>
        <v/>
      </c>
      <c r="H4706" s="7" t="str">
        <f>IF('Payments Export'!B4710="","",G4706-F4706)</f>
        <v/>
      </c>
      <c r="I4706" s="3" t="str">
        <f>IF(C4706&lt;&gt;"",_xlfn.XLOOKUP(IFERROR(VALUE(C4706),C4706),'Items database'!A:A,'Items database'!B:B),(_xlfn.XLOOKUP(LEFT(E4706,3),Services,Services,"")))</f>
        <v/>
      </c>
      <c r="J4706" s="3" t="str">
        <f t="shared" si="147"/>
        <v/>
      </c>
    </row>
    <row r="4707" spans="1:10" x14ac:dyDescent="0.35">
      <c r="A4707" s="7" t="str">
        <f>IF('Payments Export'!A4711="","",'Payments Export'!A4711)</f>
        <v/>
      </c>
      <c r="B4707" s="7" t="str">
        <f>IF('Payments Export'!A4711="","",'Payments Export'!B4711)</f>
        <v/>
      </c>
      <c r="C4707" s="7" t="str">
        <f>IF(IFERROR(VALUE('Payments Export'!H4711),'Payments Export'!H4711)&lt;&gt;0,IFERROR(VALUE('Payments Export'!H4711),'Payments Export'!H4711),"")</f>
        <v/>
      </c>
      <c r="D4707" s="7" t="str">
        <f>IF('Payments Export'!I4711="","",'Payments Export'!I4711)</f>
        <v/>
      </c>
      <c r="E4707" s="7" t="str">
        <f t="shared" si="146"/>
        <v/>
      </c>
      <c r="F4707" s="7" t="str">
        <f>IF('Payments Export'!A4711="","",'Payments Export'!N4711)</f>
        <v/>
      </c>
      <c r="G4707" s="7" t="str">
        <f>IF('Payments Export'!A4711="","",'Payments Export'!O4711)</f>
        <v/>
      </c>
      <c r="H4707" s="7" t="str">
        <f>IF('Payments Export'!B4711="","",G4707-F4707)</f>
        <v/>
      </c>
      <c r="I4707" s="3" t="str">
        <f>IF(C4707&lt;&gt;"",_xlfn.XLOOKUP(IFERROR(VALUE(C4707),C4707),'Items database'!A:A,'Items database'!B:B),(_xlfn.XLOOKUP(LEFT(E4707,3),Services,Services,"")))</f>
        <v/>
      </c>
      <c r="J4707" s="3" t="str">
        <f t="shared" si="147"/>
        <v/>
      </c>
    </row>
    <row r="4708" spans="1:10" x14ac:dyDescent="0.35">
      <c r="A4708" s="7" t="str">
        <f>IF('Payments Export'!A4712="","",'Payments Export'!A4712)</f>
        <v/>
      </c>
      <c r="B4708" s="7" t="str">
        <f>IF('Payments Export'!A4712="","",'Payments Export'!B4712)</f>
        <v/>
      </c>
      <c r="C4708" s="7" t="str">
        <f>IF(IFERROR(VALUE('Payments Export'!H4712),'Payments Export'!H4712)&lt;&gt;0,IFERROR(VALUE('Payments Export'!H4712),'Payments Export'!H4712),"")</f>
        <v/>
      </c>
      <c r="D4708" s="7" t="str">
        <f>IF('Payments Export'!I4712="","",'Payments Export'!I4712)</f>
        <v/>
      </c>
      <c r="E4708" s="7" t="str">
        <f t="shared" si="146"/>
        <v/>
      </c>
      <c r="F4708" s="7" t="str">
        <f>IF('Payments Export'!A4712="","",'Payments Export'!N4712)</f>
        <v/>
      </c>
      <c r="G4708" s="7" t="str">
        <f>IF('Payments Export'!A4712="","",'Payments Export'!O4712)</f>
        <v/>
      </c>
      <c r="H4708" s="7" t="str">
        <f>IF('Payments Export'!B4712="","",G4708-F4708)</f>
        <v/>
      </c>
      <c r="I4708" s="3" t="str">
        <f>IF(C4708&lt;&gt;"",_xlfn.XLOOKUP(IFERROR(VALUE(C4708),C4708),'Items database'!A:A,'Items database'!B:B),(_xlfn.XLOOKUP(LEFT(E4708,3),Services,Services,"")))</f>
        <v/>
      </c>
      <c r="J4708" s="3" t="str">
        <f t="shared" si="147"/>
        <v/>
      </c>
    </row>
    <row r="4709" spans="1:10" x14ac:dyDescent="0.35">
      <c r="A4709" s="7" t="str">
        <f>IF('Payments Export'!A4713="","",'Payments Export'!A4713)</f>
        <v/>
      </c>
      <c r="B4709" s="7" t="str">
        <f>IF('Payments Export'!A4713="","",'Payments Export'!B4713)</f>
        <v/>
      </c>
      <c r="C4709" s="7" t="str">
        <f>IF(IFERROR(VALUE('Payments Export'!H4713),'Payments Export'!H4713)&lt;&gt;0,IFERROR(VALUE('Payments Export'!H4713),'Payments Export'!H4713),"")</f>
        <v/>
      </c>
      <c r="D4709" s="7" t="str">
        <f>IF('Payments Export'!I4713="","",'Payments Export'!I4713)</f>
        <v/>
      </c>
      <c r="E4709" s="7" t="str">
        <f t="shared" si="146"/>
        <v/>
      </c>
      <c r="F4709" s="7" t="str">
        <f>IF('Payments Export'!A4713="","",'Payments Export'!N4713)</f>
        <v/>
      </c>
      <c r="G4709" s="7" t="str">
        <f>IF('Payments Export'!A4713="","",'Payments Export'!O4713)</f>
        <v/>
      </c>
      <c r="H4709" s="7" t="str">
        <f>IF('Payments Export'!B4713="","",G4709-F4709)</f>
        <v/>
      </c>
      <c r="I4709" s="3" t="str">
        <f>IF(C4709&lt;&gt;"",_xlfn.XLOOKUP(IFERROR(VALUE(C4709),C4709),'Items database'!A:A,'Items database'!B:B),(_xlfn.XLOOKUP(LEFT(E4709,3),Services,Services,"")))</f>
        <v/>
      </c>
      <c r="J4709" s="3" t="str">
        <f t="shared" si="147"/>
        <v/>
      </c>
    </row>
    <row r="4710" spans="1:10" x14ac:dyDescent="0.35">
      <c r="A4710" s="7" t="str">
        <f>IF('Payments Export'!A4714="","",'Payments Export'!A4714)</f>
        <v/>
      </c>
      <c r="B4710" s="7" t="str">
        <f>IF('Payments Export'!A4714="","",'Payments Export'!B4714)</f>
        <v/>
      </c>
      <c r="C4710" s="7" t="str">
        <f>IF(IFERROR(VALUE('Payments Export'!H4714),'Payments Export'!H4714)&lt;&gt;0,IFERROR(VALUE('Payments Export'!H4714),'Payments Export'!H4714),"")</f>
        <v/>
      </c>
      <c r="D4710" s="7" t="str">
        <f>IF('Payments Export'!I4714="","",'Payments Export'!I4714)</f>
        <v/>
      </c>
      <c r="E4710" s="7" t="str">
        <f t="shared" si="146"/>
        <v/>
      </c>
      <c r="F4710" s="7" t="str">
        <f>IF('Payments Export'!A4714="","",'Payments Export'!N4714)</f>
        <v/>
      </c>
      <c r="G4710" s="7" t="str">
        <f>IF('Payments Export'!A4714="","",'Payments Export'!O4714)</f>
        <v/>
      </c>
      <c r="H4710" s="7" t="str">
        <f>IF('Payments Export'!B4714="","",G4710-F4710)</f>
        <v/>
      </c>
      <c r="I4710" s="3" t="str">
        <f>IF(C4710&lt;&gt;"",_xlfn.XLOOKUP(IFERROR(VALUE(C4710),C4710),'Items database'!A:A,'Items database'!B:B),(_xlfn.XLOOKUP(LEFT(E4710,3),Services,Services,"")))</f>
        <v/>
      </c>
      <c r="J4710" s="3" t="str">
        <f t="shared" si="147"/>
        <v/>
      </c>
    </row>
    <row r="4711" spans="1:10" x14ac:dyDescent="0.35">
      <c r="A4711" s="7" t="str">
        <f>IF('Payments Export'!A4715="","",'Payments Export'!A4715)</f>
        <v/>
      </c>
      <c r="B4711" s="7" t="str">
        <f>IF('Payments Export'!A4715="","",'Payments Export'!B4715)</f>
        <v/>
      </c>
      <c r="C4711" s="7" t="str">
        <f>IF(IFERROR(VALUE('Payments Export'!H4715),'Payments Export'!H4715)&lt;&gt;0,IFERROR(VALUE('Payments Export'!H4715),'Payments Export'!H4715),"")</f>
        <v/>
      </c>
      <c r="D4711" s="7" t="str">
        <f>IF('Payments Export'!I4715="","",'Payments Export'!I4715)</f>
        <v/>
      </c>
      <c r="E4711" s="7" t="str">
        <f t="shared" si="146"/>
        <v/>
      </c>
      <c r="F4711" s="7" t="str">
        <f>IF('Payments Export'!A4715="","",'Payments Export'!N4715)</f>
        <v/>
      </c>
      <c r="G4711" s="7" t="str">
        <f>IF('Payments Export'!A4715="","",'Payments Export'!O4715)</f>
        <v/>
      </c>
      <c r="H4711" s="7" t="str">
        <f>IF('Payments Export'!B4715="","",G4711-F4711)</f>
        <v/>
      </c>
      <c r="I4711" s="3" t="str">
        <f>IF(C4711&lt;&gt;"",_xlfn.XLOOKUP(IFERROR(VALUE(C4711),C4711),'Items database'!A:A,'Items database'!B:B),(_xlfn.XLOOKUP(LEFT(E4711,3),Services,Services,"")))</f>
        <v/>
      </c>
      <c r="J4711" s="3" t="str">
        <f t="shared" si="147"/>
        <v/>
      </c>
    </row>
    <row r="4712" spans="1:10" x14ac:dyDescent="0.35">
      <c r="A4712" s="7" t="str">
        <f>IF('Payments Export'!A4716="","",'Payments Export'!A4716)</f>
        <v/>
      </c>
      <c r="B4712" s="7" t="str">
        <f>IF('Payments Export'!A4716="","",'Payments Export'!B4716)</f>
        <v/>
      </c>
      <c r="C4712" s="7" t="str">
        <f>IF(IFERROR(VALUE('Payments Export'!H4716),'Payments Export'!H4716)&lt;&gt;0,IFERROR(VALUE('Payments Export'!H4716),'Payments Export'!H4716),"")</f>
        <v/>
      </c>
      <c r="D4712" s="7" t="str">
        <f>IF('Payments Export'!I4716="","",'Payments Export'!I4716)</f>
        <v/>
      </c>
      <c r="E4712" s="7" t="str">
        <f t="shared" si="146"/>
        <v/>
      </c>
      <c r="F4712" s="7" t="str">
        <f>IF('Payments Export'!A4716="","",'Payments Export'!N4716)</f>
        <v/>
      </c>
      <c r="G4712" s="7" t="str">
        <f>IF('Payments Export'!A4716="","",'Payments Export'!O4716)</f>
        <v/>
      </c>
      <c r="H4712" s="7" t="str">
        <f>IF('Payments Export'!B4716="","",G4712-F4712)</f>
        <v/>
      </c>
      <c r="I4712" s="3" t="str">
        <f>IF(C4712&lt;&gt;"",_xlfn.XLOOKUP(IFERROR(VALUE(C4712),C4712),'Items database'!A:A,'Items database'!B:B),(_xlfn.XLOOKUP(LEFT(E4712,3),Services,Services,"")))</f>
        <v/>
      </c>
      <c r="J4712" s="3" t="str">
        <f t="shared" si="147"/>
        <v/>
      </c>
    </row>
    <row r="4713" spans="1:10" x14ac:dyDescent="0.35">
      <c r="A4713" s="7" t="str">
        <f>IF('Payments Export'!A4717="","",'Payments Export'!A4717)</f>
        <v/>
      </c>
      <c r="B4713" s="7" t="str">
        <f>IF('Payments Export'!A4717="","",'Payments Export'!B4717)</f>
        <v/>
      </c>
      <c r="C4713" s="7" t="str">
        <f>IF(IFERROR(VALUE('Payments Export'!H4717),'Payments Export'!H4717)&lt;&gt;0,IFERROR(VALUE('Payments Export'!H4717),'Payments Export'!H4717),"")</f>
        <v/>
      </c>
      <c r="D4713" s="7" t="str">
        <f>IF('Payments Export'!I4717="","",'Payments Export'!I4717)</f>
        <v/>
      </c>
      <c r="E4713" s="7" t="str">
        <f t="shared" si="146"/>
        <v/>
      </c>
      <c r="F4713" s="7" t="str">
        <f>IF('Payments Export'!A4717="","",'Payments Export'!N4717)</f>
        <v/>
      </c>
      <c r="G4713" s="7" t="str">
        <f>IF('Payments Export'!A4717="","",'Payments Export'!O4717)</f>
        <v/>
      </c>
      <c r="H4713" s="7" t="str">
        <f>IF('Payments Export'!B4717="","",G4713-F4713)</f>
        <v/>
      </c>
      <c r="I4713" s="3" t="str">
        <f>IF(C4713&lt;&gt;"",_xlfn.XLOOKUP(IFERROR(VALUE(C4713),C4713),'Items database'!A:A,'Items database'!B:B),(_xlfn.XLOOKUP(LEFT(E4713,3),Services,Services,"")))</f>
        <v/>
      </c>
      <c r="J4713" s="3" t="str">
        <f t="shared" si="147"/>
        <v/>
      </c>
    </row>
    <row r="4714" spans="1:10" x14ac:dyDescent="0.35">
      <c r="A4714" s="7" t="str">
        <f>IF('Payments Export'!A4718="","",'Payments Export'!A4718)</f>
        <v/>
      </c>
      <c r="B4714" s="7" t="str">
        <f>IF('Payments Export'!A4718="","",'Payments Export'!B4718)</f>
        <v/>
      </c>
      <c r="C4714" s="7" t="str">
        <f>IF(IFERROR(VALUE('Payments Export'!H4718),'Payments Export'!H4718)&lt;&gt;0,IFERROR(VALUE('Payments Export'!H4718),'Payments Export'!H4718),"")</f>
        <v/>
      </c>
      <c r="D4714" s="7" t="str">
        <f>IF('Payments Export'!I4718="","",'Payments Export'!I4718)</f>
        <v/>
      </c>
      <c r="E4714" s="7" t="str">
        <f t="shared" si="146"/>
        <v/>
      </c>
      <c r="F4714" s="7" t="str">
        <f>IF('Payments Export'!A4718="","",'Payments Export'!N4718)</f>
        <v/>
      </c>
      <c r="G4714" s="7" t="str">
        <f>IF('Payments Export'!A4718="","",'Payments Export'!O4718)</f>
        <v/>
      </c>
      <c r="H4714" s="7" t="str">
        <f>IF('Payments Export'!B4718="","",G4714-F4714)</f>
        <v/>
      </c>
      <c r="I4714" s="3" t="str">
        <f>IF(C4714&lt;&gt;"",_xlfn.XLOOKUP(IFERROR(VALUE(C4714),C4714),'Items database'!A:A,'Items database'!B:B),(_xlfn.XLOOKUP(LEFT(E4714,3),Services,Services,"")))</f>
        <v/>
      </c>
      <c r="J4714" s="3" t="str">
        <f t="shared" si="147"/>
        <v/>
      </c>
    </row>
    <row r="4715" spans="1:10" x14ac:dyDescent="0.35">
      <c r="A4715" s="7" t="str">
        <f>IF('Payments Export'!A4719="","",'Payments Export'!A4719)</f>
        <v/>
      </c>
      <c r="B4715" s="7" t="str">
        <f>IF('Payments Export'!A4719="","",'Payments Export'!B4719)</f>
        <v/>
      </c>
      <c r="C4715" s="7" t="str">
        <f>IF(IFERROR(VALUE('Payments Export'!H4719),'Payments Export'!H4719)&lt;&gt;0,IFERROR(VALUE('Payments Export'!H4719),'Payments Export'!H4719),"")</f>
        <v/>
      </c>
      <c r="D4715" s="7" t="str">
        <f>IF('Payments Export'!I4719="","",'Payments Export'!I4719)</f>
        <v/>
      </c>
      <c r="E4715" s="7" t="str">
        <f t="shared" si="146"/>
        <v/>
      </c>
      <c r="F4715" s="7" t="str">
        <f>IF('Payments Export'!A4719="","",'Payments Export'!N4719)</f>
        <v/>
      </c>
      <c r="G4715" s="7" t="str">
        <f>IF('Payments Export'!A4719="","",'Payments Export'!O4719)</f>
        <v/>
      </c>
      <c r="H4715" s="7" t="str">
        <f>IF('Payments Export'!B4719="","",G4715-F4715)</f>
        <v/>
      </c>
      <c r="I4715" s="3" t="str">
        <f>IF(C4715&lt;&gt;"",_xlfn.XLOOKUP(IFERROR(VALUE(C4715),C4715),'Items database'!A:A,'Items database'!B:B),(_xlfn.XLOOKUP(LEFT(E4715,3),Services,Services,"")))</f>
        <v/>
      </c>
      <c r="J4715" s="3" t="str">
        <f t="shared" si="147"/>
        <v/>
      </c>
    </row>
    <row r="4716" spans="1:10" x14ac:dyDescent="0.35">
      <c r="A4716" s="7" t="str">
        <f>IF('Payments Export'!A4720="","",'Payments Export'!A4720)</f>
        <v/>
      </c>
      <c r="B4716" s="7" t="str">
        <f>IF('Payments Export'!A4720="","",'Payments Export'!B4720)</f>
        <v/>
      </c>
      <c r="C4716" s="7" t="str">
        <f>IF(IFERROR(VALUE('Payments Export'!H4720),'Payments Export'!H4720)&lt;&gt;0,IFERROR(VALUE('Payments Export'!H4720),'Payments Export'!H4720),"")</f>
        <v/>
      </c>
      <c r="D4716" s="7" t="str">
        <f>IF('Payments Export'!I4720="","",'Payments Export'!I4720)</f>
        <v/>
      </c>
      <c r="E4716" s="7" t="str">
        <f t="shared" si="146"/>
        <v/>
      </c>
      <c r="F4716" s="7" t="str">
        <f>IF('Payments Export'!A4720="","",'Payments Export'!N4720)</f>
        <v/>
      </c>
      <c r="G4716" s="7" t="str">
        <f>IF('Payments Export'!A4720="","",'Payments Export'!O4720)</f>
        <v/>
      </c>
      <c r="H4716" s="7" t="str">
        <f>IF('Payments Export'!B4720="","",G4716-F4716)</f>
        <v/>
      </c>
      <c r="I4716" s="3" t="str">
        <f>IF(C4716&lt;&gt;"",_xlfn.XLOOKUP(IFERROR(VALUE(C4716),C4716),'Items database'!A:A,'Items database'!B:B),(_xlfn.XLOOKUP(LEFT(E4716,3),Services,Services,"")))</f>
        <v/>
      </c>
      <c r="J4716" s="3" t="str">
        <f t="shared" si="147"/>
        <v/>
      </c>
    </row>
    <row r="4717" spans="1:10" x14ac:dyDescent="0.35">
      <c r="A4717" s="7" t="str">
        <f>IF('Payments Export'!A4721="","",'Payments Export'!A4721)</f>
        <v/>
      </c>
      <c r="B4717" s="7" t="str">
        <f>IF('Payments Export'!A4721="","",'Payments Export'!B4721)</f>
        <v/>
      </c>
      <c r="C4717" s="7" t="str">
        <f>IF(IFERROR(VALUE('Payments Export'!H4721),'Payments Export'!H4721)&lt;&gt;0,IFERROR(VALUE('Payments Export'!H4721),'Payments Export'!H4721),"")</f>
        <v/>
      </c>
      <c r="D4717" s="7" t="str">
        <f>IF('Payments Export'!I4721="","",'Payments Export'!I4721)</f>
        <v/>
      </c>
      <c r="E4717" s="7" t="str">
        <f t="shared" si="146"/>
        <v/>
      </c>
      <c r="F4717" s="7" t="str">
        <f>IF('Payments Export'!A4721="","",'Payments Export'!N4721)</f>
        <v/>
      </c>
      <c r="G4717" s="7" t="str">
        <f>IF('Payments Export'!A4721="","",'Payments Export'!O4721)</f>
        <v/>
      </c>
      <c r="H4717" s="7" t="str">
        <f>IF('Payments Export'!B4721="","",G4717-F4717)</f>
        <v/>
      </c>
      <c r="I4717" s="3" t="str">
        <f>IF(C4717&lt;&gt;"",_xlfn.XLOOKUP(IFERROR(VALUE(C4717),C4717),'Items database'!A:A,'Items database'!B:B),(_xlfn.XLOOKUP(LEFT(E4717,3),Services,Services,"")))</f>
        <v/>
      </c>
      <c r="J4717" s="3" t="str">
        <f t="shared" si="147"/>
        <v/>
      </c>
    </row>
    <row r="4718" spans="1:10" x14ac:dyDescent="0.35">
      <c r="A4718" s="7" t="str">
        <f>IF('Payments Export'!A4722="","",'Payments Export'!A4722)</f>
        <v/>
      </c>
      <c r="B4718" s="7" t="str">
        <f>IF('Payments Export'!A4722="","",'Payments Export'!B4722)</f>
        <v/>
      </c>
      <c r="C4718" s="7" t="str">
        <f>IF(IFERROR(VALUE('Payments Export'!H4722),'Payments Export'!H4722)&lt;&gt;0,IFERROR(VALUE('Payments Export'!H4722),'Payments Export'!H4722),"")</f>
        <v/>
      </c>
      <c r="D4718" s="7" t="str">
        <f>IF('Payments Export'!I4722="","",'Payments Export'!I4722)</f>
        <v/>
      </c>
      <c r="E4718" s="7" t="str">
        <f t="shared" si="146"/>
        <v/>
      </c>
      <c r="F4718" s="7" t="str">
        <f>IF('Payments Export'!A4722="","",'Payments Export'!N4722)</f>
        <v/>
      </c>
      <c r="G4718" s="7" t="str">
        <f>IF('Payments Export'!A4722="","",'Payments Export'!O4722)</f>
        <v/>
      </c>
      <c r="H4718" s="7" t="str">
        <f>IF('Payments Export'!B4722="","",G4718-F4718)</f>
        <v/>
      </c>
      <c r="I4718" s="3" t="str">
        <f>IF(C4718&lt;&gt;"",_xlfn.XLOOKUP(IFERROR(VALUE(C4718),C4718),'Items database'!A:A,'Items database'!B:B),(_xlfn.XLOOKUP(LEFT(E4718,3),Services,Services,"")))</f>
        <v/>
      </c>
      <c r="J4718" s="3" t="str">
        <f t="shared" si="147"/>
        <v/>
      </c>
    </row>
    <row r="4719" spans="1:10" x14ac:dyDescent="0.35">
      <c r="A4719" s="7" t="str">
        <f>IF('Payments Export'!A4723="","",'Payments Export'!A4723)</f>
        <v/>
      </c>
      <c r="B4719" s="7" t="str">
        <f>IF('Payments Export'!A4723="","",'Payments Export'!B4723)</f>
        <v/>
      </c>
      <c r="C4719" s="7" t="str">
        <f>IF(IFERROR(VALUE('Payments Export'!H4723),'Payments Export'!H4723)&lt;&gt;0,IFERROR(VALUE('Payments Export'!H4723),'Payments Export'!H4723),"")</f>
        <v/>
      </c>
      <c r="D4719" s="7" t="str">
        <f>IF('Payments Export'!I4723="","",'Payments Export'!I4723)</f>
        <v/>
      </c>
      <c r="E4719" s="7" t="str">
        <f t="shared" si="146"/>
        <v/>
      </c>
      <c r="F4719" s="7" t="str">
        <f>IF('Payments Export'!A4723="","",'Payments Export'!N4723)</f>
        <v/>
      </c>
      <c r="G4719" s="7" t="str">
        <f>IF('Payments Export'!A4723="","",'Payments Export'!O4723)</f>
        <v/>
      </c>
      <c r="H4719" s="7" t="str">
        <f>IF('Payments Export'!B4723="","",G4719-F4719)</f>
        <v/>
      </c>
      <c r="I4719" s="3" t="str">
        <f>IF(C4719&lt;&gt;"",_xlfn.XLOOKUP(IFERROR(VALUE(C4719),C4719),'Items database'!A:A,'Items database'!B:B),(_xlfn.XLOOKUP(LEFT(E4719,3),Services,Services,"")))</f>
        <v/>
      </c>
      <c r="J4719" s="3" t="str">
        <f t="shared" si="147"/>
        <v/>
      </c>
    </row>
    <row r="4720" spans="1:10" x14ac:dyDescent="0.35">
      <c r="A4720" s="7" t="str">
        <f>IF('Payments Export'!A4724="","",'Payments Export'!A4724)</f>
        <v/>
      </c>
      <c r="B4720" s="7" t="str">
        <f>IF('Payments Export'!A4724="","",'Payments Export'!B4724)</f>
        <v/>
      </c>
      <c r="C4720" s="7" t="str">
        <f>IF(IFERROR(VALUE('Payments Export'!H4724),'Payments Export'!H4724)&lt;&gt;0,IFERROR(VALUE('Payments Export'!H4724),'Payments Export'!H4724),"")</f>
        <v/>
      </c>
      <c r="D4720" s="7" t="str">
        <f>IF('Payments Export'!I4724="","",'Payments Export'!I4724)</f>
        <v/>
      </c>
      <c r="E4720" s="7" t="str">
        <f t="shared" si="146"/>
        <v/>
      </c>
      <c r="F4720" s="7" t="str">
        <f>IF('Payments Export'!A4724="","",'Payments Export'!N4724)</f>
        <v/>
      </c>
      <c r="G4720" s="7" t="str">
        <f>IF('Payments Export'!A4724="","",'Payments Export'!O4724)</f>
        <v/>
      </c>
      <c r="H4720" s="7" t="str">
        <f>IF('Payments Export'!B4724="","",G4720-F4720)</f>
        <v/>
      </c>
      <c r="I4720" s="3" t="str">
        <f>IF(C4720&lt;&gt;"",_xlfn.XLOOKUP(IFERROR(VALUE(C4720),C4720),'Items database'!A:A,'Items database'!B:B),(_xlfn.XLOOKUP(LEFT(E4720,3),Services,Services,"")))</f>
        <v/>
      </c>
      <c r="J4720" s="3" t="str">
        <f t="shared" si="147"/>
        <v/>
      </c>
    </row>
    <row r="4721" spans="1:10" x14ac:dyDescent="0.35">
      <c r="A4721" s="7" t="str">
        <f>IF('Payments Export'!A4725="","",'Payments Export'!A4725)</f>
        <v/>
      </c>
      <c r="B4721" s="7" t="str">
        <f>IF('Payments Export'!A4725="","",'Payments Export'!B4725)</f>
        <v/>
      </c>
      <c r="C4721" s="7" t="str">
        <f>IF(IFERROR(VALUE('Payments Export'!H4725),'Payments Export'!H4725)&lt;&gt;0,IFERROR(VALUE('Payments Export'!H4725),'Payments Export'!H4725),"")</f>
        <v/>
      </c>
      <c r="D4721" s="7" t="str">
        <f>IF('Payments Export'!I4725="","",'Payments Export'!I4725)</f>
        <v/>
      </c>
      <c r="E4721" s="7" t="str">
        <f t="shared" si="146"/>
        <v/>
      </c>
      <c r="F4721" s="7" t="str">
        <f>IF('Payments Export'!A4725="","",'Payments Export'!N4725)</f>
        <v/>
      </c>
      <c r="G4721" s="7" t="str">
        <f>IF('Payments Export'!A4725="","",'Payments Export'!O4725)</f>
        <v/>
      </c>
      <c r="H4721" s="7" t="str">
        <f>IF('Payments Export'!B4725="","",G4721-F4721)</f>
        <v/>
      </c>
      <c r="I4721" s="3" t="str">
        <f>IF(C4721&lt;&gt;"",_xlfn.XLOOKUP(IFERROR(VALUE(C4721),C4721),'Items database'!A:A,'Items database'!B:B),(_xlfn.XLOOKUP(LEFT(E4721,3),Services,Services,"")))</f>
        <v/>
      </c>
      <c r="J4721" s="3" t="str">
        <f t="shared" si="147"/>
        <v/>
      </c>
    </row>
    <row r="4722" spans="1:10" x14ac:dyDescent="0.35">
      <c r="A4722" s="7" t="str">
        <f>IF('Payments Export'!A4726="","",'Payments Export'!A4726)</f>
        <v/>
      </c>
      <c r="B4722" s="7" t="str">
        <f>IF('Payments Export'!A4726="","",'Payments Export'!B4726)</f>
        <v/>
      </c>
      <c r="C4722" s="7" t="str">
        <f>IF(IFERROR(VALUE('Payments Export'!H4726),'Payments Export'!H4726)&lt;&gt;0,IFERROR(VALUE('Payments Export'!H4726),'Payments Export'!H4726),"")</f>
        <v/>
      </c>
      <c r="D4722" s="7" t="str">
        <f>IF('Payments Export'!I4726="","",'Payments Export'!I4726)</f>
        <v/>
      </c>
      <c r="E4722" s="7" t="str">
        <f t="shared" si="146"/>
        <v/>
      </c>
      <c r="F4722" s="7" t="str">
        <f>IF('Payments Export'!A4726="","",'Payments Export'!N4726)</f>
        <v/>
      </c>
      <c r="G4722" s="7" t="str">
        <f>IF('Payments Export'!A4726="","",'Payments Export'!O4726)</f>
        <v/>
      </c>
      <c r="H4722" s="7" t="str">
        <f>IF('Payments Export'!B4726="","",G4722-F4722)</f>
        <v/>
      </c>
      <c r="I4722" s="3" t="str">
        <f>IF(C4722&lt;&gt;"",_xlfn.XLOOKUP(IFERROR(VALUE(C4722),C4722),'Items database'!A:A,'Items database'!B:B),(_xlfn.XLOOKUP(LEFT(E4722,3),Services,Services,"")))</f>
        <v/>
      </c>
      <c r="J4722" s="3" t="str">
        <f t="shared" si="147"/>
        <v/>
      </c>
    </row>
    <row r="4723" spans="1:10" x14ac:dyDescent="0.35">
      <c r="A4723" s="7" t="str">
        <f>IF('Payments Export'!A4727="","",'Payments Export'!A4727)</f>
        <v/>
      </c>
      <c r="B4723" s="7" t="str">
        <f>IF('Payments Export'!A4727="","",'Payments Export'!B4727)</f>
        <v/>
      </c>
      <c r="C4723" s="7" t="str">
        <f>IF(IFERROR(VALUE('Payments Export'!H4727),'Payments Export'!H4727)&lt;&gt;0,IFERROR(VALUE('Payments Export'!H4727),'Payments Export'!H4727),"")</f>
        <v/>
      </c>
      <c r="D4723" s="7" t="str">
        <f>IF('Payments Export'!I4727="","",'Payments Export'!I4727)</f>
        <v/>
      </c>
      <c r="E4723" s="7" t="str">
        <f t="shared" si="146"/>
        <v/>
      </c>
      <c r="F4723" s="7" t="str">
        <f>IF('Payments Export'!A4727="","",'Payments Export'!N4727)</f>
        <v/>
      </c>
      <c r="G4723" s="7" t="str">
        <f>IF('Payments Export'!A4727="","",'Payments Export'!O4727)</f>
        <v/>
      </c>
      <c r="H4723" s="7" t="str">
        <f>IF('Payments Export'!B4727="","",G4723-F4723)</f>
        <v/>
      </c>
      <c r="I4723" s="3" t="str">
        <f>IF(C4723&lt;&gt;"",_xlfn.XLOOKUP(IFERROR(VALUE(C4723),C4723),'Items database'!A:A,'Items database'!B:B),(_xlfn.XLOOKUP(LEFT(E4723,3),Services,Services,"")))</f>
        <v/>
      </c>
      <c r="J4723" s="3" t="str">
        <f t="shared" si="147"/>
        <v/>
      </c>
    </row>
    <row r="4724" spans="1:10" x14ac:dyDescent="0.35">
      <c r="A4724" s="7" t="str">
        <f>IF('Payments Export'!A4728="","",'Payments Export'!A4728)</f>
        <v/>
      </c>
      <c r="B4724" s="7" t="str">
        <f>IF('Payments Export'!A4728="","",'Payments Export'!B4728)</f>
        <v/>
      </c>
      <c r="C4724" s="7" t="str">
        <f>IF(IFERROR(VALUE('Payments Export'!H4728),'Payments Export'!H4728)&lt;&gt;0,IFERROR(VALUE('Payments Export'!H4728),'Payments Export'!H4728),"")</f>
        <v/>
      </c>
      <c r="D4724" s="7" t="str">
        <f>IF('Payments Export'!I4728="","",'Payments Export'!I4728)</f>
        <v/>
      </c>
      <c r="E4724" s="7" t="str">
        <f t="shared" si="146"/>
        <v/>
      </c>
      <c r="F4724" s="7" t="str">
        <f>IF('Payments Export'!A4728="","",'Payments Export'!N4728)</f>
        <v/>
      </c>
      <c r="G4724" s="7" t="str">
        <f>IF('Payments Export'!A4728="","",'Payments Export'!O4728)</f>
        <v/>
      </c>
      <c r="H4724" s="7" t="str">
        <f>IF('Payments Export'!B4728="","",G4724-F4724)</f>
        <v/>
      </c>
      <c r="I4724" s="3" t="str">
        <f>IF(C4724&lt;&gt;"",_xlfn.XLOOKUP(IFERROR(VALUE(C4724),C4724),'Items database'!A:A,'Items database'!B:B),(_xlfn.XLOOKUP(LEFT(E4724,3),Services,Services,"")))</f>
        <v/>
      </c>
      <c r="J4724" s="3" t="str">
        <f t="shared" si="147"/>
        <v/>
      </c>
    </row>
    <row r="4725" spans="1:10" x14ac:dyDescent="0.35">
      <c r="A4725" s="7" t="str">
        <f>IF('Payments Export'!A4729="","",'Payments Export'!A4729)</f>
        <v/>
      </c>
      <c r="B4725" s="7" t="str">
        <f>IF('Payments Export'!A4729="","",'Payments Export'!B4729)</f>
        <v/>
      </c>
      <c r="C4725" s="7" t="str">
        <f>IF(IFERROR(VALUE('Payments Export'!H4729),'Payments Export'!H4729)&lt;&gt;0,IFERROR(VALUE('Payments Export'!H4729),'Payments Export'!H4729),"")</f>
        <v/>
      </c>
      <c r="D4725" s="7" t="str">
        <f>IF('Payments Export'!I4729="","",'Payments Export'!I4729)</f>
        <v/>
      </c>
      <c r="E4725" s="7" t="str">
        <f t="shared" si="146"/>
        <v/>
      </c>
      <c r="F4725" s="7" t="str">
        <f>IF('Payments Export'!A4729="","",'Payments Export'!N4729)</f>
        <v/>
      </c>
      <c r="G4725" s="7" t="str">
        <f>IF('Payments Export'!A4729="","",'Payments Export'!O4729)</f>
        <v/>
      </c>
      <c r="H4725" s="7" t="str">
        <f>IF('Payments Export'!B4729="","",G4725-F4725)</f>
        <v/>
      </c>
      <c r="I4725" s="3" t="str">
        <f>IF(C4725&lt;&gt;"",_xlfn.XLOOKUP(IFERROR(VALUE(C4725),C4725),'Items database'!A:A,'Items database'!B:B),(_xlfn.XLOOKUP(LEFT(E4725,3),Services,Services,"")))</f>
        <v/>
      </c>
      <c r="J4725" s="3" t="str">
        <f t="shared" si="147"/>
        <v/>
      </c>
    </row>
    <row r="4726" spans="1:10" x14ac:dyDescent="0.35">
      <c r="A4726" s="7" t="str">
        <f>IF('Payments Export'!A4730="","",'Payments Export'!A4730)</f>
        <v/>
      </c>
      <c r="B4726" s="7" t="str">
        <f>IF('Payments Export'!A4730="","",'Payments Export'!B4730)</f>
        <v/>
      </c>
      <c r="C4726" s="7" t="str">
        <f>IF(IFERROR(VALUE('Payments Export'!H4730),'Payments Export'!H4730)&lt;&gt;0,IFERROR(VALUE('Payments Export'!H4730),'Payments Export'!H4730),"")</f>
        <v/>
      </c>
      <c r="D4726" s="7" t="str">
        <f>IF('Payments Export'!I4730="","",'Payments Export'!I4730)</f>
        <v/>
      </c>
      <c r="E4726" s="7" t="str">
        <f t="shared" si="146"/>
        <v/>
      </c>
      <c r="F4726" s="7" t="str">
        <f>IF('Payments Export'!A4730="","",'Payments Export'!N4730)</f>
        <v/>
      </c>
      <c r="G4726" s="7" t="str">
        <f>IF('Payments Export'!A4730="","",'Payments Export'!O4730)</f>
        <v/>
      </c>
      <c r="H4726" s="7" t="str">
        <f>IF('Payments Export'!B4730="","",G4726-F4726)</f>
        <v/>
      </c>
      <c r="I4726" s="3" t="str">
        <f>IF(C4726&lt;&gt;"",_xlfn.XLOOKUP(IFERROR(VALUE(C4726),C4726),'Items database'!A:A,'Items database'!B:B),(_xlfn.XLOOKUP(LEFT(E4726,3),Services,Services,"")))</f>
        <v/>
      </c>
      <c r="J4726" s="3" t="str">
        <f t="shared" si="147"/>
        <v/>
      </c>
    </row>
    <row r="4727" spans="1:10" x14ac:dyDescent="0.35">
      <c r="A4727" s="7" t="str">
        <f>IF('Payments Export'!A4731="","",'Payments Export'!A4731)</f>
        <v/>
      </c>
      <c r="B4727" s="7" t="str">
        <f>IF('Payments Export'!A4731="","",'Payments Export'!B4731)</f>
        <v/>
      </c>
      <c r="C4727" s="7" t="str">
        <f>IF(IFERROR(VALUE('Payments Export'!H4731),'Payments Export'!H4731)&lt;&gt;0,IFERROR(VALUE('Payments Export'!H4731),'Payments Export'!H4731),"")</f>
        <v/>
      </c>
      <c r="D4727" s="7" t="str">
        <f>IF('Payments Export'!I4731="","",'Payments Export'!I4731)</f>
        <v/>
      </c>
      <c r="E4727" s="7" t="str">
        <f t="shared" si="146"/>
        <v/>
      </c>
      <c r="F4727" s="7" t="str">
        <f>IF('Payments Export'!A4731="","",'Payments Export'!N4731)</f>
        <v/>
      </c>
      <c r="G4727" s="7" t="str">
        <f>IF('Payments Export'!A4731="","",'Payments Export'!O4731)</f>
        <v/>
      </c>
      <c r="H4727" s="7" t="str">
        <f>IF('Payments Export'!B4731="","",G4727-F4727)</f>
        <v/>
      </c>
      <c r="I4727" s="3" t="str">
        <f>IF(C4727&lt;&gt;"",_xlfn.XLOOKUP(IFERROR(VALUE(C4727),C4727),'Items database'!A:A,'Items database'!B:B),(_xlfn.XLOOKUP(LEFT(E4727,3),Services,Services,"")))</f>
        <v/>
      </c>
      <c r="J4727" s="3" t="str">
        <f t="shared" si="147"/>
        <v/>
      </c>
    </row>
    <row r="4728" spans="1:10" x14ac:dyDescent="0.35">
      <c r="A4728" s="7" t="str">
        <f>IF('Payments Export'!A4732="","",'Payments Export'!A4732)</f>
        <v/>
      </c>
      <c r="B4728" s="7" t="str">
        <f>IF('Payments Export'!A4732="","",'Payments Export'!B4732)</f>
        <v/>
      </c>
      <c r="C4728" s="7" t="str">
        <f>IF(IFERROR(VALUE('Payments Export'!H4732),'Payments Export'!H4732)&lt;&gt;0,IFERROR(VALUE('Payments Export'!H4732),'Payments Export'!H4732),"")</f>
        <v/>
      </c>
      <c r="D4728" s="7" t="str">
        <f>IF('Payments Export'!I4732="","",'Payments Export'!I4732)</f>
        <v/>
      </c>
      <c r="E4728" s="7" t="str">
        <f t="shared" si="146"/>
        <v/>
      </c>
      <c r="F4728" s="7" t="str">
        <f>IF('Payments Export'!A4732="","",'Payments Export'!N4732)</f>
        <v/>
      </c>
      <c r="G4728" s="7" t="str">
        <f>IF('Payments Export'!A4732="","",'Payments Export'!O4732)</f>
        <v/>
      </c>
      <c r="H4728" s="7" t="str">
        <f>IF('Payments Export'!B4732="","",G4728-F4728)</f>
        <v/>
      </c>
      <c r="I4728" s="3" t="str">
        <f>IF(C4728&lt;&gt;"",_xlfn.XLOOKUP(IFERROR(VALUE(C4728),C4728),'Items database'!A:A,'Items database'!B:B),(_xlfn.XLOOKUP(LEFT(E4728,3),Services,Services,"")))</f>
        <v/>
      </c>
      <c r="J4728" s="3" t="str">
        <f t="shared" si="147"/>
        <v/>
      </c>
    </row>
    <row r="4729" spans="1:10" x14ac:dyDescent="0.35">
      <c r="A4729" s="7" t="str">
        <f>IF('Payments Export'!A4733="","",'Payments Export'!A4733)</f>
        <v/>
      </c>
      <c r="B4729" s="7" t="str">
        <f>IF('Payments Export'!A4733="","",'Payments Export'!B4733)</f>
        <v/>
      </c>
      <c r="C4729" s="7" t="str">
        <f>IF(IFERROR(VALUE('Payments Export'!H4733),'Payments Export'!H4733)&lt;&gt;0,IFERROR(VALUE('Payments Export'!H4733),'Payments Export'!H4733),"")</f>
        <v/>
      </c>
      <c r="D4729" s="7" t="str">
        <f>IF('Payments Export'!I4733="","",'Payments Export'!I4733)</f>
        <v/>
      </c>
      <c r="E4729" s="7" t="str">
        <f t="shared" si="146"/>
        <v/>
      </c>
      <c r="F4729" s="7" t="str">
        <f>IF('Payments Export'!A4733="","",'Payments Export'!N4733)</f>
        <v/>
      </c>
      <c r="G4729" s="7" t="str">
        <f>IF('Payments Export'!A4733="","",'Payments Export'!O4733)</f>
        <v/>
      </c>
      <c r="H4729" s="7" t="str">
        <f>IF('Payments Export'!B4733="","",G4729-F4729)</f>
        <v/>
      </c>
      <c r="I4729" s="3" t="str">
        <f>IF(C4729&lt;&gt;"",_xlfn.XLOOKUP(IFERROR(VALUE(C4729),C4729),'Items database'!A:A,'Items database'!B:B),(_xlfn.XLOOKUP(LEFT(E4729,3),Services,Services,"")))</f>
        <v/>
      </c>
      <c r="J4729" s="3" t="str">
        <f t="shared" si="147"/>
        <v/>
      </c>
    </row>
    <row r="4730" spans="1:10" x14ac:dyDescent="0.35">
      <c r="A4730" s="7" t="str">
        <f>IF('Payments Export'!A4734="","",'Payments Export'!A4734)</f>
        <v/>
      </c>
      <c r="B4730" s="7" t="str">
        <f>IF('Payments Export'!A4734="","",'Payments Export'!B4734)</f>
        <v/>
      </c>
      <c r="C4730" s="7" t="str">
        <f>IF(IFERROR(VALUE('Payments Export'!H4734),'Payments Export'!H4734)&lt;&gt;0,IFERROR(VALUE('Payments Export'!H4734),'Payments Export'!H4734),"")</f>
        <v/>
      </c>
      <c r="D4730" s="7" t="str">
        <f>IF('Payments Export'!I4734="","",'Payments Export'!I4734)</f>
        <v/>
      </c>
      <c r="E4730" s="7" t="str">
        <f t="shared" si="146"/>
        <v/>
      </c>
      <c r="F4730" s="7" t="str">
        <f>IF('Payments Export'!A4734="","",'Payments Export'!N4734)</f>
        <v/>
      </c>
      <c r="G4730" s="7" t="str">
        <f>IF('Payments Export'!A4734="","",'Payments Export'!O4734)</f>
        <v/>
      </c>
      <c r="H4730" s="7" t="str">
        <f>IF('Payments Export'!B4734="","",G4730-F4730)</f>
        <v/>
      </c>
      <c r="I4730" s="3" t="str">
        <f>IF(C4730&lt;&gt;"",_xlfn.XLOOKUP(IFERROR(VALUE(C4730),C4730),'Items database'!A:A,'Items database'!B:B),(_xlfn.XLOOKUP(LEFT(E4730,3),Services,Services,"")))</f>
        <v/>
      </c>
      <c r="J4730" s="3" t="str">
        <f t="shared" si="147"/>
        <v/>
      </c>
    </row>
    <row r="4731" spans="1:10" x14ac:dyDescent="0.35">
      <c r="A4731" s="7" t="str">
        <f>IF('Payments Export'!A4735="","",'Payments Export'!A4735)</f>
        <v/>
      </c>
      <c r="B4731" s="7" t="str">
        <f>IF('Payments Export'!A4735="","",'Payments Export'!B4735)</f>
        <v/>
      </c>
      <c r="C4731" s="7" t="str">
        <f>IF(IFERROR(VALUE('Payments Export'!H4735),'Payments Export'!H4735)&lt;&gt;0,IFERROR(VALUE('Payments Export'!H4735),'Payments Export'!H4735),"")</f>
        <v/>
      </c>
      <c r="D4731" s="7" t="str">
        <f>IF('Payments Export'!I4735="","",'Payments Export'!I4735)</f>
        <v/>
      </c>
      <c r="E4731" s="7" t="str">
        <f t="shared" si="146"/>
        <v/>
      </c>
      <c r="F4731" s="7" t="str">
        <f>IF('Payments Export'!A4735="","",'Payments Export'!N4735)</f>
        <v/>
      </c>
      <c r="G4731" s="7" t="str">
        <f>IF('Payments Export'!A4735="","",'Payments Export'!O4735)</f>
        <v/>
      </c>
      <c r="H4731" s="7" t="str">
        <f>IF('Payments Export'!B4735="","",G4731-F4731)</f>
        <v/>
      </c>
      <c r="I4731" s="3" t="str">
        <f>IF(C4731&lt;&gt;"",_xlfn.XLOOKUP(IFERROR(VALUE(C4731),C4731),'Items database'!A:A,'Items database'!B:B),(_xlfn.XLOOKUP(LEFT(E4731,3),Services,Services,"")))</f>
        <v/>
      </c>
      <c r="J4731" s="3" t="str">
        <f t="shared" si="147"/>
        <v/>
      </c>
    </row>
    <row r="4732" spans="1:10" x14ac:dyDescent="0.35">
      <c r="A4732" s="7" t="str">
        <f>IF('Payments Export'!A4736="","",'Payments Export'!A4736)</f>
        <v/>
      </c>
      <c r="B4732" s="7" t="str">
        <f>IF('Payments Export'!A4736="","",'Payments Export'!B4736)</f>
        <v/>
      </c>
      <c r="C4732" s="7" t="str">
        <f>IF(IFERROR(VALUE('Payments Export'!H4736),'Payments Export'!H4736)&lt;&gt;0,IFERROR(VALUE('Payments Export'!H4736),'Payments Export'!H4736),"")</f>
        <v/>
      </c>
      <c r="D4732" s="7" t="str">
        <f>IF('Payments Export'!I4736="","",'Payments Export'!I4736)</f>
        <v/>
      </c>
      <c r="E4732" s="7" t="str">
        <f t="shared" si="146"/>
        <v/>
      </c>
      <c r="F4732" s="7" t="str">
        <f>IF('Payments Export'!A4736="","",'Payments Export'!N4736)</f>
        <v/>
      </c>
      <c r="G4732" s="7" t="str">
        <f>IF('Payments Export'!A4736="","",'Payments Export'!O4736)</f>
        <v/>
      </c>
      <c r="H4732" s="7" t="str">
        <f>IF('Payments Export'!B4736="","",G4732-F4732)</f>
        <v/>
      </c>
      <c r="I4732" s="3" t="str">
        <f>IF(C4732&lt;&gt;"",_xlfn.XLOOKUP(IFERROR(VALUE(C4732),C4732),'Items database'!A:A,'Items database'!B:B),(_xlfn.XLOOKUP(LEFT(E4732,3),Services,Services,"")))</f>
        <v/>
      </c>
      <c r="J4732" s="3" t="str">
        <f t="shared" si="147"/>
        <v/>
      </c>
    </row>
    <row r="4733" spans="1:10" x14ac:dyDescent="0.35">
      <c r="A4733" s="7" t="str">
        <f>IF('Payments Export'!A4737="","",'Payments Export'!A4737)</f>
        <v/>
      </c>
      <c r="B4733" s="7" t="str">
        <f>IF('Payments Export'!A4737="","",'Payments Export'!B4737)</f>
        <v/>
      </c>
      <c r="C4733" s="7" t="str">
        <f>IF(IFERROR(VALUE('Payments Export'!H4737),'Payments Export'!H4737)&lt;&gt;0,IFERROR(VALUE('Payments Export'!H4737),'Payments Export'!H4737),"")</f>
        <v/>
      </c>
      <c r="D4733" s="7" t="str">
        <f>IF('Payments Export'!I4737="","",'Payments Export'!I4737)</f>
        <v/>
      </c>
      <c r="E4733" s="7" t="str">
        <f t="shared" si="146"/>
        <v/>
      </c>
      <c r="F4733" s="7" t="str">
        <f>IF('Payments Export'!A4737="","",'Payments Export'!N4737)</f>
        <v/>
      </c>
      <c r="G4733" s="7" t="str">
        <f>IF('Payments Export'!A4737="","",'Payments Export'!O4737)</f>
        <v/>
      </c>
      <c r="H4733" s="7" t="str">
        <f>IF('Payments Export'!B4737="","",G4733-F4733)</f>
        <v/>
      </c>
      <c r="I4733" s="3" t="str">
        <f>IF(C4733&lt;&gt;"",_xlfn.XLOOKUP(IFERROR(VALUE(C4733),C4733),'Items database'!A:A,'Items database'!B:B),(_xlfn.XLOOKUP(LEFT(E4733,3),Services,Services,"")))</f>
        <v/>
      </c>
      <c r="J4733" s="3" t="str">
        <f t="shared" si="147"/>
        <v/>
      </c>
    </row>
    <row r="4734" spans="1:10" x14ac:dyDescent="0.35">
      <c r="A4734" s="7" t="str">
        <f>IF('Payments Export'!A4738="","",'Payments Export'!A4738)</f>
        <v/>
      </c>
      <c r="B4734" s="7" t="str">
        <f>IF('Payments Export'!A4738="","",'Payments Export'!B4738)</f>
        <v/>
      </c>
      <c r="C4734" s="7" t="str">
        <f>IF(IFERROR(VALUE('Payments Export'!H4738),'Payments Export'!H4738)&lt;&gt;0,IFERROR(VALUE('Payments Export'!H4738),'Payments Export'!H4738),"")</f>
        <v/>
      </c>
      <c r="D4734" s="7" t="str">
        <f>IF('Payments Export'!I4738="","",'Payments Export'!I4738)</f>
        <v/>
      </c>
      <c r="E4734" s="7" t="str">
        <f t="shared" si="146"/>
        <v/>
      </c>
      <c r="F4734" s="7" t="str">
        <f>IF('Payments Export'!A4738="","",'Payments Export'!N4738)</f>
        <v/>
      </c>
      <c r="G4734" s="7" t="str">
        <f>IF('Payments Export'!A4738="","",'Payments Export'!O4738)</f>
        <v/>
      </c>
      <c r="H4734" s="7" t="str">
        <f>IF('Payments Export'!B4738="","",G4734-F4734)</f>
        <v/>
      </c>
      <c r="I4734" s="3" t="str">
        <f>IF(C4734&lt;&gt;"",_xlfn.XLOOKUP(IFERROR(VALUE(C4734),C4734),'Items database'!A:A,'Items database'!B:B),(_xlfn.XLOOKUP(LEFT(E4734,3),Services,Services,"")))</f>
        <v/>
      </c>
      <c r="J4734" s="3" t="str">
        <f t="shared" si="147"/>
        <v/>
      </c>
    </row>
    <row r="4735" spans="1:10" x14ac:dyDescent="0.35">
      <c r="A4735" s="7" t="str">
        <f>IF('Payments Export'!A4739="","",'Payments Export'!A4739)</f>
        <v/>
      </c>
      <c r="B4735" s="7" t="str">
        <f>IF('Payments Export'!A4739="","",'Payments Export'!B4739)</f>
        <v/>
      </c>
      <c r="C4735" s="7" t="str">
        <f>IF(IFERROR(VALUE('Payments Export'!H4739),'Payments Export'!H4739)&lt;&gt;0,IFERROR(VALUE('Payments Export'!H4739),'Payments Export'!H4739),"")</f>
        <v/>
      </c>
      <c r="D4735" s="7" t="str">
        <f>IF('Payments Export'!I4739="","",'Payments Export'!I4739)</f>
        <v/>
      </c>
      <c r="E4735" s="7" t="str">
        <f t="shared" si="146"/>
        <v/>
      </c>
      <c r="F4735" s="7" t="str">
        <f>IF('Payments Export'!A4739="","",'Payments Export'!N4739)</f>
        <v/>
      </c>
      <c r="G4735" s="7" t="str">
        <f>IF('Payments Export'!A4739="","",'Payments Export'!O4739)</f>
        <v/>
      </c>
      <c r="H4735" s="7" t="str">
        <f>IF('Payments Export'!B4739="","",G4735-F4735)</f>
        <v/>
      </c>
      <c r="I4735" s="3" t="str">
        <f>IF(C4735&lt;&gt;"",_xlfn.XLOOKUP(IFERROR(VALUE(C4735),C4735),'Items database'!A:A,'Items database'!B:B),(_xlfn.XLOOKUP(LEFT(E4735,3),Services,Services,"")))</f>
        <v/>
      </c>
      <c r="J4735" s="3" t="str">
        <f t="shared" si="147"/>
        <v/>
      </c>
    </row>
    <row r="4736" spans="1:10" x14ac:dyDescent="0.35">
      <c r="A4736" s="7" t="str">
        <f>IF('Payments Export'!A4740="","",'Payments Export'!A4740)</f>
        <v/>
      </c>
      <c r="B4736" s="7" t="str">
        <f>IF('Payments Export'!A4740="","",'Payments Export'!B4740)</f>
        <v/>
      </c>
      <c r="C4736" s="7" t="str">
        <f>IF(IFERROR(VALUE('Payments Export'!H4740),'Payments Export'!H4740)&lt;&gt;0,IFERROR(VALUE('Payments Export'!H4740),'Payments Export'!H4740),"")</f>
        <v/>
      </c>
      <c r="D4736" s="7" t="str">
        <f>IF('Payments Export'!I4740="","",'Payments Export'!I4740)</f>
        <v/>
      </c>
      <c r="E4736" s="7" t="str">
        <f t="shared" si="146"/>
        <v/>
      </c>
      <c r="F4736" s="7" t="str">
        <f>IF('Payments Export'!A4740="","",'Payments Export'!N4740)</f>
        <v/>
      </c>
      <c r="G4736" s="7" t="str">
        <f>IF('Payments Export'!A4740="","",'Payments Export'!O4740)</f>
        <v/>
      </c>
      <c r="H4736" s="7" t="str">
        <f>IF('Payments Export'!B4740="","",G4736-F4736)</f>
        <v/>
      </c>
      <c r="I4736" s="3" t="str">
        <f>IF(C4736&lt;&gt;"",_xlfn.XLOOKUP(IFERROR(VALUE(C4736),C4736),'Items database'!A:A,'Items database'!B:B),(_xlfn.XLOOKUP(LEFT(E4736,3),Services,Services,"")))</f>
        <v/>
      </c>
      <c r="J4736" s="3" t="str">
        <f t="shared" si="147"/>
        <v/>
      </c>
    </row>
    <row r="4737" spans="1:10" x14ac:dyDescent="0.35">
      <c r="A4737" s="7" t="str">
        <f>IF('Payments Export'!A4741="","",'Payments Export'!A4741)</f>
        <v/>
      </c>
      <c r="B4737" s="7" t="str">
        <f>IF('Payments Export'!A4741="","",'Payments Export'!B4741)</f>
        <v/>
      </c>
      <c r="C4737" s="7" t="str">
        <f>IF(IFERROR(VALUE('Payments Export'!H4741),'Payments Export'!H4741)&lt;&gt;0,IFERROR(VALUE('Payments Export'!H4741),'Payments Export'!H4741),"")</f>
        <v/>
      </c>
      <c r="D4737" s="7" t="str">
        <f>IF('Payments Export'!I4741="","",'Payments Export'!I4741)</f>
        <v/>
      </c>
      <c r="E4737" s="7" t="str">
        <f t="shared" ref="E4737:E4800" si="148">LEFT(D4737,66)</f>
        <v/>
      </c>
      <c r="F4737" s="7" t="str">
        <f>IF('Payments Export'!A4741="","",'Payments Export'!N4741)</f>
        <v/>
      </c>
      <c r="G4737" s="7" t="str">
        <f>IF('Payments Export'!A4741="","",'Payments Export'!O4741)</f>
        <v/>
      </c>
      <c r="H4737" s="7" t="str">
        <f>IF('Payments Export'!B4741="","",G4737-F4737)</f>
        <v/>
      </c>
      <c r="I4737" s="3" t="str">
        <f>IF(C4737&lt;&gt;"",_xlfn.XLOOKUP(IFERROR(VALUE(C4737),C4737),'Items database'!A:A,'Items database'!B:B),(_xlfn.XLOOKUP(LEFT(E4737,3),Services,Services,"")))</f>
        <v/>
      </c>
      <c r="J4737" s="3" t="str">
        <f t="shared" ref="J4737:J4800" si="149">IF(ISNUMBER(F4737)=TRUE,IF(F4737=0,"","GST"),"")</f>
        <v/>
      </c>
    </row>
    <row r="4738" spans="1:10" x14ac:dyDescent="0.35">
      <c r="A4738" s="7" t="str">
        <f>IF('Payments Export'!A4742="","",'Payments Export'!A4742)</f>
        <v/>
      </c>
      <c r="B4738" s="7" t="str">
        <f>IF('Payments Export'!A4742="","",'Payments Export'!B4742)</f>
        <v/>
      </c>
      <c r="C4738" s="7" t="str">
        <f>IF(IFERROR(VALUE('Payments Export'!H4742),'Payments Export'!H4742)&lt;&gt;0,IFERROR(VALUE('Payments Export'!H4742),'Payments Export'!H4742),"")</f>
        <v/>
      </c>
      <c r="D4738" s="7" t="str">
        <f>IF('Payments Export'!I4742="","",'Payments Export'!I4742)</f>
        <v/>
      </c>
      <c r="E4738" s="7" t="str">
        <f t="shared" si="148"/>
        <v/>
      </c>
      <c r="F4738" s="7" t="str">
        <f>IF('Payments Export'!A4742="","",'Payments Export'!N4742)</f>
        <v/>
      </c>
      <c r="G4738" s="7" t="str">
        <f>IF('Payments Export'!A4742="","",'Payments Export'!O4742)</f>
        <v/>
      </c>
      <c r="H4738" s="7" t="str">
        <f>IF('Payments Export'!B4742="","",G4738-F4738)</f>
        <v/>
      </c>
      <c r="I4738" s="3" t="str">
        <f>IF(C4738&lt;&gt;"",_xlfn.XLOOKUP(IFERROR(VALUE(C4738),C4738),'Items database'!A:A,'Items database'!B:B),(_xlfn.XLOOKUP(LEFT(E4738,3),Services,Services,"")))</f>
        <v/>
      </c>
      <c r="J4738" s="3" t="str">
        <f t="shared" si="149"/>
        <v/>
      </c>
    </row>
    <row r="4739" spans="1:10" x14ac:dyDescent="0.35">
      <c r="A4739" s="7" t="str">
        <f>IF('Payments Export'!A4743="","",'Payments Export'!A4743)</f>
        <v/>
      </c>
      <c r="B4739" s="7" t="str">
        <f>IF('Payments Export'!A4743="","",'Payments Export'!B4743)</f>
        <v/>
      </c>
      <c r="C4739" s="7" t="str">
        <f>IF(IFERROR(VALUE('Payments Export'!H4743),'Payments Export'!H4743)&lt;&gt;0,IFERROR(VALUE('Payments Export'!H4743),'Payments Export'!H4743),"")</f>
        <v/>
      </c>
      <c r="D4739" s="7" t="str">
        <f>IF('Payments Export'!I4743="","",'Payments Export'!I4743)</f>
        <v/>
      </c>
      <c r="E4739" s="7" t="str">
        <f t="shared" si="148"/>
        <v/>
      </c>
      <c r="F4739" s="7" t="str">
        <f>IF('Payments Export'!A4743="","",'Payments Export'!N4743)</f>
        <v/>
      </c>
      <c r="G4739" s="7" t="str">
        <f>IF('Payments Export'!A4743="","",'Payments Export'!O4743)</f>
        <v/>
      </c>
      <c r="H4739" s="7" t="str">
        <f>IF('Payments Export'!B4743="","",G4739-F4739)</f>
        <v/>
      </c>
      <c r="I4739" s="3" t="str">
        <f>IF(C4739&lt;&gt;"",_xlfn.XLOOKUP(IFERROR(VALUE(C4739),C4739),'Items database'!A:A,'Items database'!B:B),(_xlfn.XLOOKUP(LEFT(E4739,3),Services,Services,"")))</f>
        <v/>
      </c>
      <c r="J4739" s="3" t="str">
        <f t="shared" si="149"/>
        <v/>
      </c>
    </row>
    <row r="4740" spans="1:10" x14ac:dyDescent="0.35">
      <c r="A4740" s="7" t="str">
        <f>IF('Payments Export'!A4744="","",'Payments Export'!A4744)</f>
        <v/>
      </c>
      <c r="B4740" s="7" t="str">
        <f>IF('Payments Export'!A4744="","",'Payments Export'!B4744)</f>
        <v/>
      </c>
      <c r="C4740" s="7" t="str">
        <f>IF(IFERROR(VALUE('Payments Export'!H4744),'Payments Export'!H4744)&lt;&gt;0,IFERROR(VALUE('Payments Export'!H4744),'Payments Export'!H4744),"")</f>
        <v/>
      </c>
      <c r="D4740" s="7" t="str">
        <f>IF('Payments Export'!I4744="","",'Payments Export'!I4744)</f>
        <v/>
      </c>
      <c r="E4740" s="7" t="str">
        <f t="shared" si="148"/>
        <v/>
      </c>
      <c r="F4740" s="7" t="str">
        <f>IF('Payments Export'!A4744="","",'Payments Export'!N4744)</f>
        <v/>
      </c>
      <c r="G4740" s="7" t="str">
        <f>IF('Payments Export'!A4744="","",'Payments Export'!O4744)</f>
        <v/>
      </c>
      <c r="H4740" s="7" t="str">
        <f>IF('Payments Export'!B4744="","",G4740-F4740)</f>
        <v/>
      </c>
      <c r="I4740" s="3" t="str">
        <f>IF(C4740&lt;&gt;"",_xlfn.XLOOKUP(IFERROR(VALUE(C4740),C4740),'Items database'!A:A,'Items database'!B:B),(_xlfn.XLOOKUP(LEFT(E4740,3),Services,Services,"")))</f>
        <v/>
      </c>
      <c r="J4740" s="3" t="str">
        <f t="shared" si="149"/>
        <v/>
      </c>
    </row>
    <row r="4741" spans="1:10" x14ac:dyDescent="0.35">
      <c r="A4741" s="7" t="str">
        <f>IF('Payments Export'!A4745="","",'Payments Export'!A4745)</f>
        <v/>
      </c>
      <c r="B4741" s="7" t="str">
        <f>IF('Payments Export'!A4745="","",'Payments Export'!B4745)</f>
        <v/>
      </c>
      <c r="C4741" s="7" t="str">
        <f>IF(IFERROR(VALUE('Payments Export'!H4745),'Payments Export'!H4745)&lt;&gt;0,IFERROR(VALUE('Payments Export'!H4745),'Payments Export'!H4745),"")</f>
        <v/>
      </c>
      <c r="D4741" s="7" t="str">
        <f>IF('Payments Export'!I4745="","",'Payments Export'!I4745)</f>
        <v/>
      </c>
      <c r="E4741" s="7" t="str">
        <f t="shared" si="148"/>
        <v/>
      </c>
      <c r="F4741" s="7" t="str">
        <f>IF('Payments Export'!A4745="","",'Payments Export'!N4745)</f>
        <v/>
      </c>
      <c r="G4741" s="7" t="str">
        <f>IF('Payments Export'!A4745="","",'Payments Export'!O4745)</f>
        <v/>
      </c>
      <c r="H4741" s="7" t="str">
        <f>IF('Payments Export'!B4745="","",G4741-F4741)</f>
        <v/>
      </c>
      <c r="I4741" s="3" t="str">
        <f>IF(C4741&lt;&gt;"",_xlfn.XLOOKUP(IFERROR(VALUE(C4741),C4741),'Items database'!A:A,'Items database'!B:B),(_xlfn.XLOOKUP(LEFT(E4741,3),Services,Services,"")))</f>
        <v/>
      </c>
      <c r="J4741" s="3" t="str">
        <f t="shared" si="149"/>
        <v/>
      </c>
    </row>
    <row r="4742" spans="1:10" x14ac:dyDescent="0.35">
      <c r="A4742" s="7" t="str">
        <f>IF('Payments Export'!A4746="","",'Payments Export'!A4746)</f>
        <v/>
      </c>
      <c r="B4742" s="7" t="str">
        <f>IF('Payments Export'!A4746="","",'Payments Export'!B4746)</f>
        <v/>
      </c>
      <c r="C4742" s="7" t="str">
        <f>IF(IFERROR(VALUE('Payments Export'!H4746),'Payments Export'!H4746)&lt;&gt;0,IFERROR(VALUE('Payments Export'!H4746),'Payments Export'!H4746),"")</f>
        <v/>
      </c>
      <c r="D4742" s="7" t="str">
        <f>IF('Payments Export'!I4746="","",'Payments Export'!I4746)</f>
        <v/>
      </c>
      <c r="E4742" s="7" t="str">
        <f t="shared" si="148"/>
        <v/>
      </c>
      <c r="F4742" s="7" t="str">
        <f>IF('Payments Export'!A4746="","",'Payments Export'!N4746)</f>
        <v/>
      </c>
      <c r="G4742" s="7" t="str">
        <f>IF('Payments Export'!A4746="","",'Payments Export'!O4746)</f>
        <v/>
      </c>
      <c r="H4742" s="7" t="str">
        <f>IF('Payments Export'!B4746="","",G4742-F4742)</f>
        <v/>
      </c>
      <c r="I4742" s="3" t="str">
        <f>IF(C4742&lt;&gt;"",_xlfn.XLOOKUP(IFERROR(VALUE(C4742),C4742),'Items database'!A:A,'Items database'!B:B),(_xlfn.XLOOKUP(LEFT(E4742,3),Services,Services,"")))</f>
        <v/>
      </c>
      <c r="J4742" s="3" t="str">
        <f t="shared" si="149"/>
        <v/>
      </c>
    </row>
    <row r="4743" spans="1:10" x14ac:dyDescent="0.35">
      <c r="A4743" s="7" t="str">
        <f>IF('Payments Export'!A4747="","",'Payments Export'!A4747)</f>
        <v/>
      </c>
      <c r="B4743" s="7" t="str">
        <f>IF('Payments Export'!A4747="","",'Payments Export'!B4747)</f>
        <v/>
      </c>
      <c r="C4743" s="7" t="str">
        <f>IF(IFERROR(VALUE('Payments Export'!H4747),'Payments Export'!H4747)&lt;&gt;0,IFERROR(VALUE('Payments Export'!H4747),'Payments Export'!H4747),"")</f>
        <v/>
      </c>
      <c r="D4743" s="7" t="str">
        <f>IF('Payments Export'!I4747="","",'Payments Export'!I4747)</f>
        <v/>
      </c>
      <c r="E4743" s="7" t="str">
        <f t="shared" si="148"/>
        <v/>
      </c>
      <c r="F4743" s="7" t="str">
        <f>IF('Payments Export'!A4747="","",'Payments Export'!N4747)</f>
        <v/>
      </c>
      <c r="G4743" s="7" t="str">
        <f>IF('Payments Export'!A4747="","",'Payments Export'!O4747)</f>
        <v/>
      </c>
      <c r="H4743" s="7" t="str">
        <f>IF('Payments Export'!B4747="","",G4743-F4743)</f>
        <v/>
      </c>
      <c r="I4743" s="3" t="str">
        <f>IF(C4743&lt;&gt;"",_xlfn.XLOOKUP(IFERROR(VALUE(C4743),C4743),'Items database'!A:A,'Items database'!B:B),(_xlfn.XLOOKUP(LEFT(E4743,3),Services,Services,"")))</f>
        <v/>
      </c>
      <c r="J4743" s="3" t="str">
        <f t="shared" si="149"/>
        <v/>
      </c>
    </row>
    <row r="4744" spans="1:10" x14ac:dyDescent="0.35">
      <c r="A4744" s="7" t="str">
        <f>IF('Payments Export'!A4748="","",'Payments Export'!A4748)</f>
        <v/>
      </c>
      <c r="B4744" s="7" t="str">
        <f>IF('Payments Export'!A4748="","",'Payments Export'!B4748)</f>
        <v/>
      </c>
      <c r="C4744" s="7" t="str">
        <f>IF(IFERROR(VALUE('Payments Export'!H4748),'Payments Export'!H4748)&lt;&gt;0,IFERROR(VALUE('Payments Export'!H4748),'Payments Export'!H4748),"")</f>
        <v/>
      </c>
      <c r="D4744" s="7" t="str">
        <f>IF('Payments Export'!I4748="","",'Payments Export'!I4748)</f>
        <v/>
      </c>
      <c r="E4744" s="7" t="str">
        <f t="shared" si="148"/>
        <v/>
      </c>
      <c r="F4744" s="7" t="str">
        <f>IF('Payments Export'!A4748="","",'Payments Export'!N4748)</f>
        <v/>
      </c>
      <c r="G4744" s="7" t="str">
        <f>IF('Payments Export'!A4748="","",'Payments Export'!O4748)</f>
        <v/>
      </c>
      <c r="H4744" s="7" t="str">
        <f>IF('Payments Export'!B4748="","",G4744-F4744)</f>
        <v/>
      </c>
      <c r="I4744" s="3" t="str">
        <f>IF(C4744&lt;&gt;"",_xlfn.XLOOKUP(IFERROR(VALUE(C4744),C4744),'Items database'!A:A,'Items database'!B:B),(_xlfn.XLOOKUP(LEFT(E4744,3),Services,Services,"")))</f>
        <v/>
      </c>
      <c r="J4744" s="3" t="str">
        <f t="shared" si="149"/>
        <v/>
      </c>
    </row>
    <row r="4745" spans="1:10" x14ac:dyDescent="0.35">
      <c r="A4745" s="7" t="str">
        <f>IF('Payments Export'!A4749="","",'Payments Export'!A4749)</f>
        <v/>
      </c>
      <c r="B4745" s="7" t="str">
        <f>IF('Payments Export'!A4749="","",'Payments Export'!B4749)</f>
        <v/>
      </c>
      <c r="C4745" s="7" t="str">
        <f>IF(IFERROR(VALUE('Payments Export'!H4749),'Payments Export'!H4749)&lt;&gt;0,IFERROR(VALUE('Payments Export'!H4749),'Payments Export'!H4749),"")</f>
        <v/>
      </c>
      <c r="D4745" s="7" t="str">
        <f>IF('Payments Export'!I4749="","",'Payments Export'!I4749)</f>
        <v/>
      </c>
      <c r="E4745" s="7" t="str">
        <f t="shared" si="148"/>
        <v/>
      </c>
      <c r="F4745" s="7" t="str">
        <f>IF('Payments Export'!A4749="","",'Payments Export'!N4749)</f>
        <v/>
      </c>
      <c r="G4745" s="7" t="str">
        <f>IF('Payments Export'!A4749="","",'Payments Export'!O4749)</f>
        <v/>
      </c>
      <c r="H4745" s="7" t="str">
        <f>IF('Payments Export'!B4749="","",G4745-F4745)</f>
        <v/>
      </c>
      <c r="I4745" s="3" t="str">
        <f>IF(C4745&lt;&gt;"",_xlfn.XLOOKUP(IFERROR(VALUE(C4745),C4745),'Items database'!A:A,'Items database'!B:B),(_xlfn.XLOOKUP(LEFT(E4745,3),Services,Services,"")))</f>
        <v/>
      </c>
      <c r="J4745" s="3" t="str">
        <f t="shared" si="149"/>
        <v/>
      </c>
    </row>
    <row r="4746" spans="1:10" x14ac:dyDescent="0.35">
      <c r="A4746" s="7" t="str">
        <f>IF('Payments Export'!A4750="","",'Payments Export'!A4750)</f>
        <v/>
      </c>
      <c r="B4746" s="7" t="str">
        <f>IF('Payments Export'!A4750="","",'Payments Export'!B4750)</f>
        <v/>
      </c>
      <c r="C4746" s="7" t="str">
        <f>IF(IFERROR(VALUE('Payments Export'!H4750),'Payments Export'!H4750)&lt;&gt;0,IFERROR(VALUE('Payments Export'!H4750),'Payments Export'!H4750),"")</f>
        <v/>
      </c>
      <c r="D4746" s="7" t="str">
        <f>IF('Payments Export'!I4750="","",'Payments Export'!I4750)</f>
        <v/>
      </c>
      <c r="E4746" s="7" t="str">
        <f t="shared" si="148"/>
        <v/>
      </c>
      <c r="F4746" s="7" t="str">
        <f>IF('Payments Export'!A4750="","",'Payments Export'!N4750)</f>
        <v/>
      </c>
      <c r="G4746" s="7" t="str">
        <f>IF('Payments Export'!A4750="","",'Payments Export'!O4750)</f>
        <v/>
      </c>
      <c r="H4746" s="7" t="str">
        <f>IF('Payments Export'!B4750="","",G4746-F4746)</f>
        <v/>
      </c>
      <c r="I4746" s="3" t="str">
        <f>IF(C4746&lt;&gt;"",_xlfn.XLOOKUP(IFERROR(VALUE(C4746),C4746),'Items database'!A:A,'Items database'!B:B),(_xlfn.XLOOKUP(LEFT(E4746,3),Services,Services,"")))</f>
        <v/>
      </c>
      <c r="J4746" s="3" t="str">
        <f t="shared" si="149"/>
        <v/>
      </c>
    </row>
    <row r="4747" spans="1:10" x14ac:dyDescent="0.35">
      <c r="A4747" s="7" t="str">
        <f>IF('Payments Export'!A4751="","",'Payments Export'!A4751)</f>
        <v/>
      </c>
      <c r="B4747" s="7" t="str">
        <f>IF('Payments Export'!A4751="","",'Payments Export'!B4751)</f>
        <v/>
      </c>
      <c r="C4747" s="7" t="str">
        <f>IF(IFERROR(VALUE('Payments Export'!H4751),'Payments Export'!H4751)&lt;&gt;0,IFERROR(VALUE('Payments Export'!H4751),'Payments Export'!H4751),"")</f>
        <v/>
      </c>
      <c r="D4747" s="7" t="str">
        <f>IF('Payments Export'!I4751="","",'Payments Export'!I4751)</f>
        <v/>
      </c>
      <c r="E4747" s="7" t="str">
        <f t="shared" si="148"/>
        <v/>
      </c>
      <c r="F4747" s="7" t="str">
        <f>IF('Payments Export'!A4751="","",'Payments Export'!N4751)</f>
        <v/>
      </c>
      <c r="G4747" s="7" t="str">
        <f>IF('Payments Export'!A4751="","",'Payments Export'!O4751)</f>
        <v/>
      </c>
      <c r="H4747" s="7" t="str">
        <f>IF('Payments Export'!B4751="","",G4747-F4747)</f>
        <v/>
      </c>
      <c r="I4747" s="3" t="str">
        <f>IF(C4747&lt;&gt;"",_xlfn.XLOOKUP(IFERROR(VALUE(C4747),C4747),'Items database'!A:A,'Items database'!B:B),(_xlfn.XLOOKUP(LEFT(E4747,3),Services,Services,"")))</f>
        <v/>
      </c>
      <c r="J4747" s="3" t="str">
        <f t="shared" si="149"/>
        <v/>
      </c>
    </row>
    <row r="4748" spans="1:10" x14ac:dyDescent="0.35">
      <c r="A4748" s="7" t="str">
        <f>IF('Payments Export'!A4752="","",'Payments Export'!A4752)</f>
        <v/>
      </c>
      <c r="B4748" s="7" t="str">
        <f>IF('Payments Export'!A4752="","",'Payments Export'!B4752)</f>
        <v/>
      </c>
      <c r="C4748" s="7" t="str">
        <f>IF(IFERROR(VALUE('Payments Export'!H4752),'Payments Export'!H4752)&lt;&gt;0,IFERROR(VALUE('Payments Export'!H4752),'Payments Export'!H4752),"")</f>
        <v/>
      </c>
      <c r="D4748" s="7" t="str">
        <f>IF('Payments Export'!I4752="","",'Payments Export'!I4752)</f>
        <v/>
      </c>
      <c r="E4748" s="7" t="str">
        <f t="shared" si="148"/>
        <v/>
      </c>
      <c r="F4748" s="7" t="str">
        <f>IF('Payments Export'!A4752="","",'Payments Export'!N4752)</f>
        <v/>
      </c>
      <c r="G4748" s="7" t="str">
        <f>IF('Payments Export'!A4752="","",'Payments Export'!O4752)</f>
        <v/>
      </c>
      <c r="H4748" s="7" t="str">
        <f>IF('Payments Export'!B4752="","",G4748-F4748)</f>
        <v/>
      </c>
      <c r="I4748" s="3" t="str">
        <f>IF(C4748&lt;&gt;"",_xlfn.XLOOKUP(IFERROR(VALUE(C4748),C4748),'Items database'!A:A,'Items database'!B:B),(_xlfn.XLOOKUP(LEFT(E4748,3),Services,Services,"")))</f>
        <v/>
      </c>
      <c r="J4748" s="3" t="str">
        <f t="shared" si="149"/>
        <v/>
      </c>
    </row>
    <row r="4749" spans="1:10" x14ac:dyDescent="0.35">
      <c r="A4749" s="7" t="str">
        <f>IF('Payments Export'!A4753="","",'Payments Export'!A4753)</f>
        <v/>
      </c>
      <c r="B4749" s="7" t="str">
        <f>IF('Payments Export'!A4753="","",'Payments Export'!B4753)</f>
        <v/>
      </c>
      <c r="C4749" s="7" t="str">
        <f>IF(IFERROR(VALUE('Payments Export'!H4753),'Payments Export'!H4753)&lt;&gt;0,IFERROR(VALUE('Payments Export'!H4753),'Payments Export'!H4753),"")</f>
        <v/>
      </c>
      <c r="D4749" s="7" t="str">
        <f>IF('Payments Export'!I4753="","",'Payments Export'!I4753)</f>
        <v/>
      </c>
      <c r="E4749" s="7" t="str">
        <f t="shared" si="148"/>
        <v/>
      </c>
      <c r="F4749" s="7" t="str">
        <f>IF('Payments Export'!A4753="","",'Payments Export'!N4753)</f>
        <v/>
      </c>
      <c r="G4749" s="7" t="str">
        <f>IF('Payments Export'!A4753="","",'Payments Export'!O4753)</f>
        <v/>
      </c>
      <c r="H4749" s="7" t="str">
        <f>IF('Payments Export'!B4753="","",G4749-F4749)</f>
        <v/>
      </c>
      <c r="I4749" s="3" t="str">
        <f>IF(C4749&lt;&gt;"",_xlfn.XLOOKUP(IFERROR(VALUE(C4749),C4749),'Items database'!A:A,'Items database'!B:B),(_xlfn.XLOOKUP(LEFT(E4749,3),Services,Services,"")))</f>
        <v/>
      </c>
      <c r="J4749" s="3" t="str">
        <f t="shared" si="149"/>
        <v/>
      </c>
    </row>
    <row r="4750" spans="1:10" x14ac:dyDescent="0.35">
      <c r="A4750" s="7" t="str">
        <f>IF('Payments Export'!A4754="","",'Payments Export'!A4754)</f>
        <v/>
      </c>
      <c r="B4750" s="7" t="str">
        <f>IF('Payments Export'!A4754="","",'Payments Export'!B4754)</f>
        <v/>
      </c>
      <c r="C4750" s="7" t="str">
        <f>IF(IFERROR(VALUE('Payments Export'!H4754),'Payments Export'!H4754)&lt;&gt;0,IFERROR(VALUE('Payments Export'!H4754),'Payments Export'!H4754),"")</f>
        <v/>
      </c>
      <c r="D4750" s="7" t="str">
        <f>IF('Payments Export'!I4754="","",'Payments Export'!I4754)</f>
        <v/>
      </c>
      <c r="E4750" s="7" t="str">
        <f t="shared" si="148"/>
        <v/>
      </c>
      <c r="F4750" s="7" t="str">
        <f>IF('Payments Export'!A4754="","",'Payments Export'!N4754)</f>
        <v/>
      </c>
      <c r="G4750" s="7" t="str">
        <f>IF('Payments Export'!A4754="","",'Payments Export'!O4754)</f>
        <v/>
      </c>
      <c r="H4750" s="7" t="str">
        <f>IF('Payments Export'!B4754="","",G4750-F4750)</f>
        <v/>
      </c>
      <c r="I4750" s="3" t="str">
        <f>IF(C4750&lt;&gt;"",_xlfn.XLOOKUP(IFERROR(VALUE(C4750),C4750),'Items database'!A:A,'Items database'!B:B),(_xlfn.XLOOKUP(LEFT(E4750,3),Services,Services,"")))</f>
        <v/>
      </c>
      <c r="J4750" s="3" t="str">
        <f t="shared" si="149"/>
        <v/>
      </c>
    </row>
    <row r="4751" spans="1:10" x14ac:dyDescent="0.35">
      <c r="A4751" s="7" t="str">
        <f>IF('Payments Export'!A4755="","",'Payments Export'!A4755)</f>
        <v/>
      </c>
      <c r="B4751" s="7" t="str">
        <f>IF('Payments Export'!A4755="","",'Payments Export'!B4755)</f>
        <v/>
      </c>
      <c r="C4751" s="7" t="str">
        <f>IF(IFERROR(VALUE('Payments Export'!H4755),'Payments Export'!H4755)&lt;&gt;0,IFERROR(VALUE('Payments Export'!H4755),'Payments Export'!H4755),"")</f>
        <v/>
      </c>
      <c r="D4751" s="7" t="str">
        <f>IF('Payments Export'!I4755="","",'Payments Export'!I4755)</f>
        <v/>
      </c>
      <c r="E4751" s="7" t="str">
        <f t="shared" si="148"/>
        <v/>
      </c>
      <c r="F4751" s="7" t="str">
        <f>IF('Payments Export'!A4755="","",'Payments Export'!N4755)</f>
        <v/>
      </c>
      <c r="G4751" s="7" t="str">
        <f>IF('Payments Export'!A4755="","",'Payments Export'!O4755)</f>
        <v/>
      </c>
      <c r="H4751" s="7" t="str">
        <f>IF('Payments Export'!B4755="","",G4751-F4751)</f>
        <v/>
      </c>
      <c r="I4751" s="3" t="str">
        <f>IF(C4751&lt;&gt;"",_xlfn.XLOOKUP(IFERROR(VALUE(C4751),C4751),'Items database'!A:A,'Items database'!B:B),(_xlfn.XLOOKUP(LEFT(E4751,3),Services,Services,"")))</f>
        <v/>
      </c>
      <c r="J4751" s="3" t="str">
        <f t="shared" si="149"/>
        <v/>
      </c>
    </row>
    <row r="4752" spans="1:10" x14ac:dyDescent="0.35">
      <c r="A4752" s="7" t="str">
        <f>IF('Payments Export'!A4756="","",'Payments Export'!A4756)</f>
        <v/>
      </c>
      <c r="B4752" s="7" t="str">
        <f>IF('Payments Export'!A4756="","",'Payments Export'!B4756)</f>
        <v/>
      </c>
      <c r="C4752" s="7" t="str">
        <f>IF(IFERROR(VALUE('Payments Export'!H4756),'Payments Export'!H4756)&lt;&gt;0,IFERROR(VALUE('Payments Export'!H4756),'Payments Export'!H4756),"")</f>
        <v/>
      </c>
      <c r="D4752" s="7" t="str">
        <f>IF('Payments Export'!I4756="","",'Payments Export'!I4756)</f>
        <v/>
      </c>
      <c r="E4752" s="7" t="str">
        <f t="shared" si="148"/>
        <v/>
      </c>
      <c r="F4752" s="7" t="str">
        <f>IF('Payments Export'!A4756="","",'Payments Export'!N4756)</f>
        <v/>
      </c>
      <c r="G4752" s="7" t="str">
        <f>IF('Payments Export'!A4756="","",'Payments Export'!O4756)</f>
        <v/>
      </c>
      <c r="H4752" s="7" t="str">
        <f>IF('Payments Export'!B4756="","",G4752-F4752)</f>
        <v/>
      </c>
      <c r="I4752" s="3" t="str">
        <f>IF(C4752&lt;&gt;"",_xlfn.XLOOKUP(IFERROR(VALUE(C4752),C4752),'Items database'!A:A,'Items database'!B:B),(_xlfn.XLOOKUP(LEFT(E4752,3),Services,Services,"")))</f>
        <v/>
      </c>
      <c r="J4752" s="3" t="str">
        <f t="shared" si="149"/>
        <v/>
      </c>
    </row>
    <row r="4753" spans="1:10" x14ac:dyDescent="0.35">
      <c r="A4753" s="7" t="str">
        <f>IF('Payments Export'!A4757="","",'Payments Export'!A4757)</f>
        <v/>
      </c>
      <c r="B4753" s="7" t="str">
        <f>IF('Payments Export'!A4757="","",'Payments Export'!B4757)</f>
        <v/>
      </c>
      <c r="C4753" s="7" t="str">
        <f>IF(IFERROR(VALUE('Payments Export'!H4757),'Payments Export'!H4757)&lt;&gt;0,IFERROR(VALUE('Payments Export'!H4757),'Payments Export'!H4757),"")</f>
        <v/>
      </c>
      <c r="D4753" s="7" t="str">
        <f>IF('Payments Export'!I4757="","",'Payments Export'!I4757)</f>
        <v/>
      </c>
      <c r="E4753" s="7" t="str">
        <f t="shared" si="148"/>
        <v/>
      </c>
      <c r="F4753" s="7" t="str">
        <f>IF('Payments Export'!A4757="","",'Payments Export'!N4757)</f>
        <v/>
      </c>
      <c r="G4753" s="7" t="str">
        <f>IF('Payments Export'!A4757="","",'Payments Export'!O4757)</f>
        <v/>
      </c>
      <c r="H4753" s="7" t="str">
        <f>IF('Payments Export'!B4757="","",G4753-F4753)</f>
        <v/>
      </c>
      <c r="I4753" s="3" t="str">
        <f>IF(C4753&lt;&gt;"",_xlfn.XLOOKUP(IFERROR(VALUE(C4753),C4753),'Items database'!A:A,'Items database'!B:B),(_xlfn.XLOOKUP(LEFT(E4753,3),Services,Services,"")))</f>
        <v/>
      </c>
      <c r="J4753" s="3" t="str">
        <f t="shared" si="149"/>
        <v/>
      </c>
    </row>
    <row r="4754" spans="1:10" x14ac:dyDescent="0.35">
      <c r="A4754" s="7" t="str">
        <f>IF('Payments Export'!A4758="","",'Payments Export'!A4758)</f>
        <v/>
      </c>
      <c r="B4754" s="7" t="str">
        <f>IF('Payments Export'!A4758="","",'Payments Export'!B4758)</f>
        <v/>
      </c>
      <c r="C4754" s="7" t="str">
        <f>IF(IFERROR(VALUE('Payments Export'!H4758),'Payments Export'!H4758)&lt;&gt;0,IFERROR(VALUE('Payments Export'!H4758),'Payments Export'!H4758),"")</f>
        <v/>
      </c>
      <c r="D4754" s="7" t="str">
        <f>IF('Payments Export'!I4758="","",'Payments Export'!I4758)</f>
        <v/>
      </c>
      <c r="E4754" s="7" t="str">
        <f t="shared" si="148"/>
        <v/>
      </c>
      <c r="F4754" s="7" t="str">
        <f>IF('Payments Export'!A4758="","",'Payments Export'!N4758)</f>
        <v/>
      </c>
      <c r="G4754" s="7" t="str">
        <f>IF('Payments Export'!A4758="","",'Payments Export'!O4758)</f>
        <v/>
      </c>
      <c r="H4754" s="7" t="str">
        <f>IF('Payments Export'!B4758="","",G4754-F4754)</f>
        <v/>
      </c>
      <c r="I4754" s="3" t="str">
        <f>IF(C4754&lt;&gt;"",_xlfn.XLOOKUP(IFERROR(VALUE(C4754),C4754),'Items database'!A:A,'Items database'!B:B),(_xlfn.XLOOKUP(LEFT(E4754,3),Services,Services,"")))</f>
        <v/>
      </c>
      <c r="J4754" s="3" t="str">
        <f t="shared" si="149"/>
        <v/>
      </c>
    </row>
    <row r="4755" spans="1:10" x14ac:dyDescent="0.35">
      <c r="A4755" s="7" t="str">
        <f>IF('Payments Export'!A4759="","",'Payments Export'!A4759)</f>
        <v/>
      </c>
      <c r="B4755" s="7" t="str">
        <f>IF('Payments Export'!A4759="","",'Payments Export'!B4759)</f>
        <v/>
      </c>
      <c r="C4755" s="7" t="str">
        <f>IF(IFERROR(VALUE('Payments Export'!H4759),'Payments Export'!H4759)&lt;&gt;0,IFERROR(VALUE('Payments Export'!H4759),'Payments Export'!H4759),"")</f>
        <v/>
      </c>
      <c r="D4755" s="7" t="str">
        <f>IF('Payments Export'!I4759="","",'Payments Export'!I4759)</f>
        <v/>
      </c>
      <c r="E4755" s="7" t="str">
        <f t="shared" si="148"/>
        <v/>
      </c>
      <c r="F4755" s="7" t="str">
        <f>IF('Payments Export'!A4759="","",'Payments Export'!N4759)</f>
        <v/>
      </c>
      <c r="G4755" s="7" t="str">
        <f>IF('Payments Export'!A4759="","",'Payments Export'!O4759)</f>
        <v/>
      </c>
      <c r="H4755" s="7" t="str">
        <f>IF('Payments Export'!B4759="","",G4755-F4755)</f>
        <v/>
      </c>
      <c r="I4755" s="3" t="str">
        <f>IF(C4755&lt;&gt;"",_xlfn.XLOOKUP(IFERROR(VALUE(C4755),C4755),'Items database'!A:A,'Items database'!B:B),(_xlfn.XLOOKUP(LEFT(E4755,3),Services,Services,"")))</f>
        <v/>
      </c>
      <c r="J4755" s="3" t="str">
        <f t="shared" si="149"/>
        <v/>
      </c>
    </row>
    <row r="4756" spans="1:10" x14ac:dyDescent="0.35">
      <c r="A4756" s="7" t="str">
        <f>IF('Payments Export'!A4760="","",'Payments Export'!A4760)</f>
        <v/>
      </c>
      <c r="B4756" s="7" t="str">
        <f>IF('Payments Export'!A4760="","",'Payments Export'!B4760)</f>
        <v/>
      </c>
      <c r="C4756" s="7" t="str">
        <f>IF(IFERROR(VALUE('Payments Export'!H4760),'Payments Export'!H4760)&lt;&gt;0,IFERROR(VALUE('Payments Export'!H4760),'Payments Export'!H4760),"")</f>
        <v/>
      </c>
      <c r="D4756" s="7" t="str">
        <f>IF('Payments Export'!I4760="","",'Payments Export'!I4760)</f>
        <v/>
      </c>
      <c r="E4756" s="7" t="str">
        <f t="shared" si="148"/>
        <v/>
      </c>
      <c r="F4756" s="7" t="str">
        <f>IF('Payments Export'!A4760="","",'Payments Export'!N4760)</f>
        <v/>
      </c>
      <c r="G4756" s="7" t="str">
        <f>IF('Payments Export'!A4760="","",'Payments Export'!O4760)</f>
        <v/>
      </c>
      <c r="H4756" s="7" t="str">
        <f>IF('Payments Export'!B4760="","",G4756-F4756)</f>
        <v/>
      </c>
      <c r="I4756" s="3" t="str">
        <f>IF(C4756&lt;&gt;"",_xlfn.XLOOKUP(IFERROR(VALUE(C4756),C4756),'Items database'!A:A,'Items database'!B:B),(_xlfn.XLOOKUP(LEFT(E4756,3),Services,Services,"")))</f>
        <v/>
      </c>
      <c r="J4756" s="3" t="str">
        <f t="shared" si="149"/>
        <v/>
      </c>
    </row>
    <row r="4757" spans="1:10" x14ac:dyDescent="0.35">
      <c r="A4757" s="7" t="str">
        <f>IF('Payments Export'!A4761="","",'Payments Export'!A4761)</f>
        <v/>
      </c>
      <c r="B4757" s="7" t="str">
        <f>IF('Payments Export'!A4761="","",'Payments Export'!B4761)</f>
        <v/>
      </c>
      <c r="C4757" s="7" t="str">
        <f>IF(IFERROR(VALUE('Payments Export'!H4761),'Payments Export'!H4761)&lt;&gt;0,IFERROR(VALUE('Payments Export'!H4761),'Payments Export'!H4761),"")</f>
        <v/>
      </c>
      <c r="D4757" s="7" t="str">
        <f>IF('Payments Export'!I4761="","",'Payments Export'!I4761)</f>
        <v/>
      </c>
      <c r="E4757" s="7" t="str">
        <f t="shared" si="148"/>
        <v/>
      </c>
      <c r="F4757" s="7" t="str">
        <f>IF('Payments Export'!A4761="","",'Payments Export'!N4761)</f>
        <v/>
      </c>
      <c r="G4757" s="7" t="str">
        <f>IF('Payments Export'!A4761="","",'Payments Export'!O4761)</f>
        <v/>
      </c>
      <c r="H4757" s="7" t="str">
        <f>IF('Payments Export'!B4761="","",G4757-F4757)</f>
        <v/>
      </c>
      <c r="I4757" s="3" t="str">
        <f>IF(C4757&lt;&gt;"",_xlfn.XLOOKUP(IFERROR(VALUE(C4757),C4757),'Items database'!A:A,'Items database'!B:B),(_xlfn.XLOOKUP(LEFT(E4757,3),Services,Services,"")))</f>
        <v/>
      </c>
      <c r="J4757" s="3" t="str">
        <f t="shared" si="149"/>
        <v/>
      </c>
    </row>
    <row r="4758" spans="1:10" x14ac:dyDescent="0.35">
      <c r="A4758" s="7" t="str">
        <f>IF('Payments Export'!A4762="","",'Payments Export'!A4762)</f>
        <v/>
      </c>
      <c r="B4758" s="7" t="str">
        <f>IF('Payments Export'!A4762="","",'Payments Export'!B4762)</f>
        <v/>
      </c>
      <c r="C4758" s="7" t="str">
        <f>IF(IFERROR(VALUE('Payments Export'!H4762),'Payments Export'!H4762)&lt;&gt;0,IFERROR(VALUE('Payments Export'!H4762),'Payments Export'!H4762),"")</f>
        <v/>
      </c>
      <c r="D4758" s="7" t="str">
        <f>IF('Payments Export'!I4762="","",'Payments Export'!I4762)</f>
        <v/>
      </c>
      <c r="E4758" s="7" t="str">
        <f t="shared" si="148"/>
        <v/>
      </c>
      <c r="F4758" s="7" t="str">
        <f>IF('Payments Export'!A4762="","",'Payments Export'!N4762)</f>
        <v/>
      </c>
      <c r="G4758" s="7" t="str">
        <f>IF('Payments Export'!A4762="","",'Payments Export'!O4762)</f>
        <v/>
      </c>
      <c r="H4758" s="7" t="str">
        <f>IF('Payments Export'!B4762="","",G4758-F4758)</f>
        <v/>
      </c>
      <c r="I4758" s="3" t="str">
        <f>IF(C4758&lt;&gt;"",_xlfn.XLOOKUP(IFERROR(VALUE(C4758),C4758),'Items database'!A:A,'Items database'!B:B),(_xlfn.XLOOKUP(LEFT(E4758,3),Services,Services,"")))</f>
        <v/>
      </c>
      <c r="J4758" s="3" t="str">
        <f t="shared" si="149"/>
        <v/>
      </c>
    </row>
    <row r="4759" spans="1:10" x14ac:dyDescent="0.35">
      <c r="A4759" s="7" t="str">
        <f>IF('Payments Export'!A4763="","",'Payments Export'!A4763)</f>
        <v/>
      </c>
      <c r="B4759" s="7" t="str">
        <f>IF('Payments Export'!A4763="","",'Payments Export'!B4763)</f>
        <v/>
      </c>
      <c r="C4759" s="7" t="str">
        <f>IF(IFERROR(VALUE('Payments Export'!H4763),'Payments Export'!H4763)&lt;&gt;0,IFERROR(VALUE('Payments Export'!H4763),'Payments Export'!H4763),"")</f>
        <v/>
      </c>
      <c r="D4759" s="7" t="str">
        <f>IF('Payments Export'!I4763="","",'Payments Export'!I4763)</f>
        <v/>
      </c>
      <c r="E4759" s="7" t="str">
        <f t="shared" si="148"/>
        <v/>
      </c>
      <c r="F4759" s="7" t="str">
        <f>IF('Payments Export'!A4763="","",'Payments Export'!N4763)</f>
        <v/>
      </c>
      <c r="G4759" s="7" t="str">
        <f>IF('Payments Export'!A4763="","",'Payments Export'!O4763)</f>
        <v/>
      </c>
      <c r="H4759" s="7" t="str">
        <f>IF('Payments Export'!B4763="","",G4759-F4759)</f>
        <v/>
      </c>
      <c r="I4759" s="3" t="str">
        <f>IF(C4759&lt;&gt;"",_xlfn.XLOOKUP(IFERROR(VALUE(C4759),C4759),'Items database'!A:A,'Items database'!B:B),(_xlfn.XLOOKUP(LEFT(E4759,3),Services,Services,"")))</f>
        <v/>
      </c>
      <c r="J4759" s="3" t="str">
        <f t="shared" si="149"/>
        <v/>
      </c>
    </row>
    <row r="4760" spans="1:10" x14ac:dyDescent="0.35">
      <c r="A4760" s="7" t="str">
        <f>IF('Payments Export'!A4764="","",'Payments Export'!A4764)</f>
        <v/>
      </c>
      <c r="B4760" s="7" t="str">
        <f>IF('Payments Export'!A4764="","",'Payments Export'!B4764)</f>
        <v/>
      </c>
      <c r="C4760" s="7" t="str">
        <f>IF(IFERROR(VALUE('Payments Export'!H4764),'Payments Export'!H4764)&lt;&gt;0,IFERROR(VALUE('Payments Export'!H4764),'Payments Export'!H4764),"")</f>
        <v/>
      </c>
      <c r="D4760" s="7" t="str">
        <f>IF('Payments Export'!I4764="","",'Payments Export'!I4764)</f>
        <v/>
      </c>
      <c r="E4760" s="7" t="str">
        <f t="shared" si="148"/>
        <v/>
      </c>
      <c r="F4760" s="7" t="str">
        <f>IF('Payments Export'!A4764="","",'Payments Export'!N4764)</f>
        <v/>
      </c>
      <c r="G4760" s="7" t="str">
        <f>IF('Payments Export'!A4764="","",'Payments Export'!O4764)</f>
        <v/>
      </c>
      <c r="H4760" s="7" t="str">
        <f>IF('Payments Export'!B4764="","",G4760-F4760)</f>
        <v/>
      </c>
      <c r="I4760" s="3" t="str">
        <f>IF(C4760&lt;&gt;"",_xlfn.XLOOKUP(IFERROR(VALUE(C4760),C4760),'Items database'!A:A,'Items database'!B:B),(_xlfn.XLOOKUP(LEFT(E4760,3),Services,Services,"")))</f>
        <v/>
      </c>
      <c r="J4760" s="3" t="str">
        <f t="shared" si="149"/>
        <v/>
      </c>
    </row>
    <row r="4761" spans="1:10" x14ac:dyDescent="0.35">
      <c r="A4761" s="7" t="str">
        <f>IF('Payments Export'!A4765="","",'Payments Export'!A4765)</f>
        <v/>
      </c>
      <c r="B4761" s="7" t="str">
        <f>IF('Payments Export'!A4765="","",'Payments Export'!B4765)</f>
        <v/>
      </c>
      <c r="C4761" s="7" t="str">
        <f>IF(IFERROR(VALUE('Payments Export'!H4765),'Payments Export'!H4765)&lt;&gt;0,IFERROR(VALUE('Payments Export'!H4765),'Payments Export'!H4765),"")</f>
        <v/>
      </c>
      <c r="D4761" s="7" t="str">
        <f>IF('Payments Export'!I4765="","",'Payments Export'!I4765)</f>
        <v/>
      </c>
      <c r="E4761" s="7" t="str">
        <f t="shared" si="148"/>
        <v/>
      </c>
      <c r="F4761" s="7" t="str">
        <f>IF('Payments Export'!A4765="","",'Payments Export'!N4765)</f>
        <v/>
      </c>
      <c r="G4761" s="7" t="str">
        <f>IF('Payments Export'!A4765="","",'Payments Export'!O4765)</f>
        <v/>
      </c>
      <c r="H4761" s="7" t="str">
        <f>IF('Payments Export'!B4765="","",G4761-F4761)</f>
        <v/>
      </c>
      <c r="I4761" s="3" t="str">
        <f>IF(C4761&lt;&gt;"",_xlfn.XLOOKUP(IFERROR(VALUE(C4761),C4761),'Items database'!A:A,'Items database'!B:B),(_xlfn.XLOOKUP(LEFT(E4761,3),Services,Services,"")))</f>
        <v/>
      </c>
      <c r="J4761" s="3" t="str">
        <f t="shared" si="149"/>
        <v/>
      </c>
    </row>
    <row r="4762" spans="1:10" x14ac:dyDescent="0.35">
      <c r="A4762" s="7" t="str">
        <f>IF('Payments Export'!A4766="","",'Payments Export'!A4766)</f>
        <v/>
      </c>
      <c r="B4762" s="7" t="str">
        <f>IF('Payments Export'!A4766="","",'Payments Export'!B4766)</f>
        <v/>
      </c>
      <c r="C4762" s="7" t="str">
        <f>IF(IFERROR(VALUE('Payments Export'!H4766),'Payments Export'!H4766)&lt;&gt;0,IFERROR(VALUE('Payments Export'!H4766),'Payments Export'!H4766),"")</f>
        <v/>
      </c>
      <c r="D4762" s="7" t="str">
        <f>IF('Payments Export'!I4766="","",'Payments Export'!I4766)</f>
        <v/>
      </c>
      <c r="E4762" s="7" t="str">
        <f t="shared" si="148"/>
        <v/>
      </c>
      <c r="F4762" s="7" t="str">
        <f>IF('Payments Export'!A4766="","",'Payments Export'!N4766)</f>
        <v/>
      </c>
      <c r="G4762" s="7" t="str">
        <f>IF('Payments Export'!A4766="","",'Payments Export'!O4766)</f>
        <v/>
      </c>
      <c r="H4762" s="7" t="str">
        <f>IF('Payments Export'!B4766="","",G4762-F4762)</f>
        <v/>
      </c>
      <c r="I4762" s="3" t="str">
        <f>IF(C4762&lt;&gt;"",_xlfn.XLOOKUP(IFERROR(VALUE(C4762),C4762),'Items database'!A:A,'Items database'!B:B),(_xlfn.XLOOKUP(LEFT(E4762,3),Services,Services,"")))</f>
        <v/>
      </c>
      <c r="J4762" s="3" t="str">
        <f t="shared" si="149"/>
        <v/>
      </c>
    </row>
    <row r="4763" spans="1:10" x14ac:dyDescent="0.35">
      <c r="A4763" s="7" t="str">
        <f>IF('Payments Export'!A4767="","",'Payments Export'!A4767)</f>
        <v/>
      </c>
      <c r="B4763" s="7" t="str">
        <f>IF('Payments Export'!A4767="","",'Payments Export'!B4767)</f>
        <v/>
      </c>
      <c r="C4763" s="7" t="str">
        <f>IF(IFERROR(VALUE('Payments Export'!H4767),'Payments Export'!H4767)&lt;&gt;0,IFERROR(VALUE('Payments Export'!H4767),'Payments Export'!H4767),"")</f>
        <v/>
      </c>
      <c r="D4763" s="7" t="str">
        <f>IF('Payments Export'!I4767="","",'Payments Export'!I4767)</f>
        <v/>
      </c>
      <c r="E4763" s="7" t="str">
        <f t="shared" si="148"/>
        <v/>
      </c>
      <c r="F4763" s="7" t="str">
        <f>IF('Payments Export'!A4767="","",'Payments Export'!N4767)</f>
        <v/>
      </c>
      <c r="G4763" s="7" t="str">
        <f>IF('Payments Export'!A4767="","",'Payments Export'!O4767)</f>
        <v/>
      </c>
      <c r="H4763" s="7" t="str">
        <f>IF('Payments Export'!B4767="","",G4763-F4763)</f>
        <v/>
      </c>
      <c r="I4763" s="3" t="str">
        <f>IF(C4763&lt;&gt;"",_xlfn.XLOOKUP(IFERROR(VALUE(C4763),C4763),'Items database'!A:A,'Items database'!B:B),(_xlfn.XLOOKUP(LEFT(E4763,3),Services,Services,"")))</f>
        <v/>
      </c>
      <c r="J4763" s="3" t="str">
        <f t="shared" si="149"/>
        <v/>
      </c>
    </row>
    <row r="4764" spans="1:10" x14ac:dyDescent="0.35">
      <c r="A4764" s="7" t="str">
        <f>IF('Payments Export'!A4768="","",'Payments Export'!A4768)</f>
        <v/>
      </c>
      <c r="B4764" s="7" t="str">
        <f>IF('Payments Export'!A4768="","",'Payments Export'!B4768)</f>
        <v/>
      </c>
      <c r="C4764" s="7" t="str">
        <f>IF(IFERROR(VALUE('Payments Export'!H4768),'Payments Export'!H4768)&lt;&gt;0,IFERROR(VALUE('Payments Export'!H4768),'Payments Export'!H4768),"")</f>
        <v/>
      </c>
      <c r="D4764" s="7" t="str">
        <f>IF('Payments Export'!I4768="","",'Payments Export'!I4768)</f>
        <v/>
      </c>
      <c r="E4764" s="7" t="str">
        <f t="shared" si="148"/>
        <v/>
      </c>
      <c r="F4764" s="7" t="str">
        <f>IF('Payments Export'!A4768="","",'Payments Export'!N4768)</f>
        <v/>
      </c>
      <c r="G4764" s="7" t="str">
        <f>IF('Payments Export'!A4768="","",'Payments Export'!O4768)</f>
        <v/>
      </c>
      <c r="H4764" s="7" t="str">
        <f>IF('Payments Export'!B4768="","",G4764-F4764)</f>
        <v/>
      </c>
      <c r="I4764" s="3" t="str">
        <f>IF(C4764&lt;&gt;"",_xlfn.XLOOKUP(IFERROR(VALUE(C4764),C4764),'Items database'!A:A,'Items database'!B:B),(_xlfn.XLOOKUP(LEFT(E4764,3),Services,Services,"")))</f>
        <v/>
      </c>
      <c r="J4764" s="3" t="str">
        <f t="shared" si="149"/>
        <v/>
      </c>
    </row>
    <row r="4765" spans="1:10" x14ac:dyDescent="0.35">
      <c r="A4765" s="7" t="str">
        <f>IF('Payments Export'!A4769="","",'Payments Export'!A4769)</f>
        <v/>
      </c>
      <c r="B4765" s="7" t="str">
        <f>IF('Payments Export'!A4769="","",'Payments Export'!B4769)</f>
        <v/>
      </c>
      <c r="C4765" s="7" t="str">
        <f>IF(IFERROR(VALUE('Payments Export'!H4769),'Payments Export'!H4769)&lt;&gt;0,IFERROR(VALUE('Payments Export'!H4769),'Payments Export'!H4769),"")</f>
        <v/>
      </c>
      <c r="D4765" s="7" t="str">
        <f>IF('Payments Export'!I4769="","",'Payments Export'!I4769)</f>
        <v/>
      </c>
      <c r="E4765" s="7" t="str">
        <f t="shared" si="148"/>
        <v/>
      </c>
      <c r="F4765" s="7" t="str">
        <f>IF('Payments Export'!A4769="","",'Payments Export'!N4769)</f>
        <v/>
      </c>
      <c r="G4765" s="7" t="str">
        <f>IF('Payments Export'!A4769="","",'Payments Export'!O4769)</f>
        <v/>
      </c>
      <c r="H4765" s="7" t="str">
        <f>IF('Payments Export'!B4769="","",G4765-F4765)</f>
        <v/>
      </c>
      <c r="I4765" s="3" t="str">
        <f>IF(C4765&lt;&gt;"",_xlfn.XLOOKUP(IFERROR(VALUE(C4765),C4765),'Items database'!A:A,'Items database'!B:B),(_xlfn.XLOOKUP(LEFT(E4765,3),Services,Services,"")))</f>
        <v/>
      </c>
      <c r="J4765" s="3" t="str">
        <f t="shared" si="149"/>
        <v/>
      </c>
    </row>
    <row r="4766" spans="1:10" x14ac:dyDescent="0.35">
      <c r="A4766" s="7" t="str">
        <f>IF('Payments Export'!A4770="","",'Payments Export'!A4770)</f>
        <v/>
      </c>
      <c r="B4766" s="7" t="str">
        <f>IF('Payments Export'!A4770="","",'Payments Export'!B4770)</f>
        <v/>
      </c>
      <c r="C4766" s="7" t="str">
        <f>IF(IFERROR(VALUE('Payments Export'!H4770),'Payments Export'!H4770)&lt;&gt;0,IFERROR(VALUE('Payments Export'!H4770),'Payments Export'!H4770),"")</f>
        <v/>
      </c>
      <c r="D4766" s="7" t="str">
        <f>IF('Payments Export'!I4770="","",'Payments Export'!I4770)</f>
        <v/>
      </c>
      <c r="E4766" s="7" t="str">
        <f t="shared" si="148"/>
        <v/>
      </c>
      <c r="F4766" s="7" t="str">
        <f>IF('Payments Export'!A4770="","",'Payments Export'!N4770)</f>
        <v/>
      </c>
      <c r="G4766" s="7" t="str">
        <f>IF('Payments Export'!A4770="","",'Payments Export'!O4770)</f>
        <v/>
      </c>
      <c r="H4766" s="7" t="str">
        <f>IF('Payments Export'!B4770="","",G4766-F4766)</f>
        <v/>
      </c>
      <c r="I4766" s="3" t="str">
        <f>IF(C4766&lt;&gt;"",_xlfn.XLOOKUP(IFERROR(VALUE(C4766),C4766),'Items database'!A:A,'Items database'!B:B),(_xlfn.XLOOKUP(LEFT(E4766,3),Services,Services,"")))</f>
        <v/>
      </c>
      <c r="J4766" s="3" t="str">
        <f t="shared" si="149"/>
        <v/>
      </c>
    </row>
    <row r="4767" spans="1:10" x14ac:dyDescent="0.35">
      <c r="A4767" s="7" t="str">
        <f>IF('Payments Export'!A4771="","",'Payments Export'!A4771)</f>
        <v/>
      </c>
      <c r="B4767" s="7" t="str">
        <f>IF('Payments Export'!A4771="","",'Payments Export'!B4771)</f>
        <v/>
      </c>
      <c r="C4767" s="7" t="str">
        <f>IF(IFERROR(VALUE('Payments Export'!H4771),'Payments Export'!H4771)&lt;&gt;0,IFERROR(VALUE('Payments Export'!H4771),'Payments Export'!H4771),"")</f>
        <v/>
      </c>
      <c r="D4767" s="7" t="str">
        <f>IF('Payments Export'!I4771="","",'Payments Export'!I4771)</f>
        <v/>
      </c>
      <c r="E4767" s="7" t="str">
        <f t="shared" si="148"/>
        <v/>
      </c>
      <c r="F4767" s="7" t="str">
        <f>IF('Payments Export'!A4771="","",'Payments Export'!N4771)</f>
        <v/>
      </c>
      <c r="G4767" s="7" t="str">
        <f>IF('Payments Export'!A4771="","",'Payments Export'!O4771)</f>
        <v/>
      </c>
      <c r="H4767" s="7" t="str">
        <f>IF('Payments Export'!B4771="","",G4767-F4767)</f>
        <v/>
      </c>
      <c r="I4767" s="3" t="str">
        <f>IF(C4767&lt;&gt;"",_xlfn.XLOOKUP(IFERROR(VALUE(C4767),C4767),'Items database'!A:A,'Items database'!B:B),(_xlfn.XLOOKUP(LEFT(E4767,3),Services,Services,"")))</f>
        <v/>
      </c>
      <c r="J4767" s="3" t="str">
        <f t="shared" si="149"/>
        <v/>
      </c>
    </row>
    <row r="4768" spans="1:10" x14ac:dyDescent="0.35">
      <c r="A4768" s="7" t="str">
        <f>IF('Payments Export'!A4772="","",'Payments Export'!A4772)</f>
        <v/>
      </c>
      <c r="B4768" s="7" t="str">
        <f>IF('Payments Export'!A4772="","",'Payments Export'!B4772)</f>
        <v/>
      </c>
      <c r="C4768" s="7" t="str">
        <f>IF(IFERROR(VALUE('Payments Export'!H4772),'Payments Export'!H4772)&lt;&gt;0,IFERROR(VALUE('Payments Export'!H4772),'Payments Export'!H4772),"")</f>
        <v/>
      </c>
      <c r="D4768" s="7" t="str">
        <f>IF('Payments Export'!I4772="","",'Payments Export'!I4772)</f>
        <v/>
      </c>
      <c r="E4768" s="7" t="str">
        <f t="shared" si="148"/>
        <v/>
      </c>
      <c r="F4768" s="7" t="str">
        <f>IF('Payments Export'!A4772="","",'Payments Export'!N4772)</f>
        <v/>
      </c>
      <c r="G4768" s="7" t="str">
        <f>IF('Payments Export'!A4772="","",'Payments Export'!O4772)</f>
        <v/>
      </c>
      <c r="H4768" s="7" t="str">
        <f>IF('Payments Export'!B4772="","",G4768-F4768)</f>
        <v/>
      </c>
      <c r="I4768" s="3" t="str">
        <f>IF(C4768&lt;&gt;"",_xlfn.XLOOKUP(IFERROR(VALUE(C4768),C4768),'Items database'!A:A,'Items database'!B:B),(_xlfn.XLOOKUP(LEFT(E4768,3),Services,Services,"")))</f>
        <v/>
      </c>
      <c r="J4768" s="3" t="str">
        <f t="shared" si="149"/>
        <v/>
      </c>
    </row>
    <row r="4769" spans="1:10" x14ac:dyDescent="0.35">
      <c r="A4769" s="7" t="str">
        <f>IF('Payments Export'!A4773="","",'Payments Export'!A4773)</f>
        <v/>
      </c>
      <c r="B4769" s="7" t="str">
        <f>IF('Payments Export'!A4773="","",'Payments Export'!B4773)</f>
        <v/>
      </c>
      <c r="C4769" s="7" t="str">
        <f>IF(IFERROR(VALUE('Payments Export'!H4773),'Payments Export'!H4773)&lt;&gt;0,IFERROR(VALUE('Payments Export'!H4773),'Payments Export'!H4773),"")</f>
        <v/>
      </c>
      <c r="D4769" s="7" t="str">
        <f>IF('Payments Export'!I4773="","",'Payments Export'!I4773)</f>
        <v/>
      </c>
      <c r="E4769" s="7" t="str">
        <f t="shared" si="148"/>
        <v/>
      </c>
      <c r="F4769" s="7" t="str">
        <f>IF('Payments Export'!A4773="","",'Payments Export'!N4773)</f>
        <v/>
      </c>
      <c r="G4769" s="7" t="str">
        <f>IF('Payments Export'!A4773="","",'Payments Export'!O4773)</f>
        <v/>
      </c>
      <c r="H4769" s="7" t="str">
        <f>IF('Payments Export'!B4773="","",G4769-F4769)</f>
        <v/>
      </c>
      <c r="I4769" s="3" t="str">
        <f>IF(C4769&lt;&gt;"",_xlfn.XLOOKUP(IFERROR(VALUE(C4769),C4769),'Items database'!A:A,'Items database'!B:B),(_xlfn.XLOOKUP(LEFT(E4769,3),Services,Services,"")))</f>
        <v/>
      </c>
      <c r="J4769" s="3" t="str">
        <f t="shared" si="149"/>
        <v/>
      </c>
    </row>
    <row r="4770" spans="1:10" x14ac:dyDescent="0.35">
      <c r="A4770" s="7" t="str">
        <f>IF('Payments Export'!A4774="","",'Payments Export'!A4774)</f>
        <v/>
      </c>
      <c r="B4770" s="7" t="str">
        <f>IF('Payments Export'!A4774="","",'Payments Export'!B4774)</f>
        <v/>
      </c>
      <c r="C4770" s="7" t="str">
        <f>IF(IFERROR(VALUE('Payments Export'!H4774),'Payments Export'!H4774)&lt;&gt;0,IFERROR(VALUE('Payments Export'!H4774),'Payments Export'!H4774),"")</f>
        <v/>
      </c>
      <c r="D4770" s="7" t="str">
        <f>IF('Payments Export'!I4774="","",'Payments Export'!I4774)</f>
        <v/>
      </c>
      <c r="E4770" s="7" t="str">
        <f t="shared" si="148"/>
        <v/>
      </c>
      <c r="F4770" s="7" t="str">
        <f>IF('Payments Export'!A4774="","",'Payments Export'!N4774)</f>
        <v/>
      </c>
      <c r="G4770" s="7" t="str">
        <f>IF('Payments Export'!A4774="","",'Payments Export'!O4774)</f>
        <v/>
      </c>
      <c r="H4770" s="7" t="str">
        <f>IF('Payments Export'!B4774="","",G4770-F4770)</f>
        <v/>
      </c>
      <c r="I4770" s="3" t="str">
        <f>IF(C4770&lt;&gt;"",_xlfn.XLOOKUP(IFERROR(VALUE(C4770),C4770),'Items database'!A:A,'Items database'!B:B),(_xlfn.XLOOKUP(LEFT(E4770,3),Services,Services,"")))</f>
        <v/>
      </c>
      <c r="J4770" s="3" t="str">
        <f t="shared" si="149"/>
        <v/>
      </c>
    </row>
    <row r="4771" spans="1:10" x14ac:dyDescent="0.35">
      <c r="A4771" s="7" t="str">
        <f>IF('Payments Export'!A4775="","",'Payments Export'!A4775)</f>
        <v/>
      </c>
      <c r="B4771" s="7" t="str">
        <f>IF('Payments Export'!A4775="","",'Payments Export'!B4775)</f>
        <v/>
      </c>
      <c r="C4771" s="7" t="str">
        <f>IF(IFERROR(VALUE('Payments Export'!H4775),'Payments Export'!H4775)&lt;&gt;0,IFERROR(VALUE('Payments Export'!H4775),'Payments Export'!H4775),"")</f>
        <v/>
      </c>
      <c r="D4771" s="7" t="str">
        <f>IF('Payments Export'!I4775="","",'Payments Export'!I4775)</f>
        <v/>
      </c>
      <c r="E4771" s="7" t="str">
        <f t="shared" si="148"/>
        <v/>
      </c>
      <c r="F4771" s="7" t="str">
        <f>IF('Payments Export'!A4775="","",'Payments Export'!N4775)</f>
        <v/>
      </c>
      <c r="G4771" s="7" t="str">
        <f>IF('Payments Export'!A4775="","",'Payments Export'!O4775)</f>
        <v/>
      </c>
      <c r="H4771" s="7" t="str">
        <f>IF('Payments Export'!B4775="","",G4771-F4771)</f>
        <v/>
      </c>
      <c r="I4771" s="3" t="str">
        <f>IF(C4771&lt;&gt;"",_xlfn.XLOOKUP(IFERROR(VALUE(C4771),C4771),'Items database'!A:A,'Items database'!B:B),(_xlfn.XLOOKUP(LEFT(E4771,3),Services,Services,"")))</f>
        <v/>
      </c>
      <c r="J4771" s="3" t="str">
        <f t="shared" si="149"/>
        <v/>
      </c>
    </row>
    <row r="4772" spans="1:10" x14ac:dyDescent="0.35">
      <c r="A4772" s="7" t="str">
        <f>IF('Payments Export'!A4776="","",'Payments Export'!A4776)</f>
        <v/>
      </c>
      <c r="B4772" s="7" t="str">
        <f>IF('Payments Export'!A4776="","",'Payments Export'!B4776)</f>
        <v/>
      </c>
      <c r="C4772" s="7" t="str">
        <f>IF(IFERROR(VALUE('Payments Export'!H4776),'Payments Export'!H4776)&lt;&gt;0,IFERROR(VALUE('Payments Export'!H4776),'Payments Export'!H4776),"")</f>
        <v/>
      </c>
      <c r="D4772" s="7" t="str">
        <f>IF('Payments Export'!I4776="","",'Payments Export'!I4776)</f>
        <v/>
      </c>
      <c r="E4772" s="7" t="str">
        <f t="shared" si="148"/>
        <v/>
      </c>
      <c r="F4772" s="7" t="str">
        <f>IF('Payments Export'!A4776="","",'Payments Export'!N4776)</f>
        <v/>
      </c>
      <c r="G4772" s="7" t="str">
        <f>IF('Payments Export'!A4776="","",'Payments Export'!O4776)</f>
        <v/>
      </c>
      <c r="H4772" s="7" t="str">
        <f>IF('Payments Export'!B4776="","",G4772-F4772)</f>
        <v/>
      </c>
      <c r="I4772" s="3" t="str">
        <f>IF(C4772&lt;&gt;"",_xlfn.XLOOKUP(IFERROR(VALUE(C4772),C4772),'Items database'!A:A,'Items database'!B:B),(_xlfn.XLOOKUP(LEFT(E4772,3),Services,Services,"")))</f>
        <v/>
      </c>
      <c r="J4772" s="3" t="str">
        <f t="shared" si="149"/>
        <v/>
      </c>
    </row>
    <row r="4773" spans="1:10" x14ac:dyDescent="0.35">
      <c r="A4773" s="7" t="str">
        <f>IF('Payments Export'!A4777="","",'Payments Export'!A4777)</f>
        <v/>
      </c>
      <c r="B4773" s="7" t="str">
        <f>IF('Payments Export'!A4777="","",'Payments Export'!B4777)</f>
        <v/>
      </c>
      <c r="C4773" s="7" t="str">
        <f>IF(IFERROR(VALUE('Payments Export'!H4777),'Payments Export'!H4777)&lt;&gt;0,IFERROR(VALUE('Payments Export'!H4777),'Payments Export'!H4777),"")</f>
        <v/>
      </c>
      <c r="D4773" s="7" t="str">
        <f>IF('Payments Export'!I4777="","",'Payments Export'!I4777)</f>
        <v/>
      </c>
      <c r="E4773" s="7" t="str">
        <f t="shared" si="148"/>
        <v/>
      </c>
      <c r="F4773" s="7" t="str">
        <f>IF('Payments Export'!A4777="","",'Payments Export'!N4777)</f>
        <v/>
      </c>
      <c r="G4773" s="7" t="str">
        <f>IF('Payments Export'!A4777="","",'Payments Export'!O4777)</f>
        <v/>
      </c>
      <c r="H4773" s="7" t="str">
        <f>IF('Payments Export'!B4777="","",G4773-F4773)</f>
        <v/>
      </c>
      <c r="I4773" s="3" t="str">
        <f>IF(C4773&lt;&gt;"",_xlfn.XLOOKUP(IFERROR(VALUE(C4773),C4773),'Items database'!A:A,'Items database'!B:B),(_xlfn.XLOOKUP(LEFT(E4773,3),Services,Services,"")))</f>
        <v/>
      </c>
      <c r="J4773" s="3" t="str">
        <f t="shared" si="149"/>
        <v/>
      </c>
    </row>
    <row r="4774" spans="1:10" x14ac:dyDescent="0.35">
      <c r="A4774" s="7" t="str">
        <f>IF('Payments Export'!A4778="","",'Payments Export'!A4778)</f>
        <v/>
      </c>
      <c r="B4774" s="7" t="str">
        <f>IF('Payments Export'!A4778="","",'Payments Export'!B4778)</f>
        <v/>
      </c>
      <c r="C4774" s="7" t="str">
        <f>IF(IFERROR(VALUE('Payments Export'!H4778),'Payments Export'!H4778)&lt;&gt;0,IFERROR(VALUE('Payments Export'!H4778),'Payments Export'!H4778),"")</f>
        <v/>
      </c>
      <c r="D4774" s="7" t="str">
        <f>IF('Payments Export'!I4778="","",'Payments Export'!I4778)</f>
        <v/>
      </c>
      <c r="E4774" s="7" t="str">
        <f t="shared" si="148"/>
        <v/>
      </c>
      <c r="F4774" s="7" t="str">
        <f>IF('Payments Export'!A4778="","",'Payments Export'!N4778)</f>
        <v/>
      </c>
      <c r="G4774" s="7" t="str">
        <f>IF('Payments Export'!A4778="","",'Payments Export'!O4778)</f>
        <v/>
      </c>
      <c r="H4774" s="7" t="str">
        <f>IF('Payments Export'!B4778="","",G4774-F4774)</f>
        <v/>
      </c>
      <c r="I4774" s="3" t="str">
        <f>IF(C4774&lt;&gt;"",_xlfn.XLOOKUP(IFERROR(VALUE(C4774),C4774),'Items database'!A:A,'Items database'!B:B),(_xlfn.XLOOKUP(LEFT(E4774,3),Services,Services,"")))</f>
        <v/>
      </c>
      <c r="J4774" s="3" t="str">
        <f t="shared" si="149"/>
        <v/>
      </c>
    </row>
    <row r="4775" spans="1:10" x14ac:dyDescent="0.35">
      <c r="A4775" s="7" t="str">
        <f>IF('Payments Export'!A4779="","",'Payments Export'!A4779)</f>
        <v/>
      </c>
      <c r="B4775" s="7" t="str">
        <f>IF('Payments Export'!A4779="","",'Payments Export'!B4779)</f>
        <v/>
      </c>
      <c r="C4775" s="7" t="str">
        <f>IF(IFERROR(VALUE('Payments Export'!H4779),'Payments Export'!H4779)&lt;&gt;0,IFERROR(VALUE('Payments Export'!H4779),'Payments Export'!H4779),"")</f>
        <v/>
      </c>
      <c r="D4775" s="7" t="str">
        <f>IF('Payments Export'!I4779="","",'Payments Export'!I4779)</f>
        <v/>
      </c>
      <c r="E4775" s="7" t="str">
        <f t="shared" si="148"/>
        <v/>
      </c>
      <c r="F4775" s="7" t="str">
        <f>IF('Payments Export'!A4779="","",'Payments Export'!N4779)</f>
        <v/>
      </c>
      <c r="G4775" s="7" t="str">
        <f>IF('Payments Export'!A4779="","",'Payments Export'!O4779)</f>
        <v/>
      </c>
      <c r="H4775" s="7" t="str">
        <f>IF('Payments Export'!B4779="","",G4775-F4775)</f>
        <v/>
      </c>
      <c r="I4775" s="3" t="str">
        <f>IF(C4775&lt;&gt;"",_xlfn.XLOOKUP(IFERROR(VALUE(C4775),C4775),'Items database'!A:A,'Items database'!B:B),(_xlfn.XLOOKUP(LEFT(E4775,3),Services,Services,"")))</f>
        <v/>
      </c>
      <c r="J4775" s="3" t="str">
        <f t="shared" si="149"/>
        <v/>
      </c>
    </row>
    <row r="4776" spans="1:10" x14ac:dyDescent="0.35">
      <c r="A4776" s="7" t="str">
        <f>IF('Payments Export'!A4780="","",'Payments Export'!A4780)</f>
        <v/>
      </c>
      <c r="B4776" s="7" t="str">
        <f>IF('Payments Export'!A4780="","",'Payments Export'!B4780)</f>
        <v/>
      </c>
      <c r="C4776" s="7" t="str">
        <f>IF(IFERROR(VALUE('Payments Export'!H4780),'Payments Export'!H4780)&lt;&gt;0,IFERROR(VALUE('Payments Export'!H4780),'Payments Export'!H4780),"")</f>
        <v/>
      </c>
      <c r="D4776" s="7" t="str">
        <f>IF('Payments Export'!I4780="","",'Payments Export'!I4780)</f>
        <v/>
      </c>
      <c r="E4776" s="7" t="str">
        <f t="shared" si="148"/>
        <v/>
      </c>
      <c r="F4776" s="7" t="str">
        <f>IF('Payments Export'!A4780="","",'Payments Export'!N4780)</f>
        <v/>
      </c>
      <c r="G4776" s="7" t="str">
        <f>IF('Payments Export'!A4780="","",'Payments Export'!O4780)</f>
        <v/>
      </c>
      <c r="H4776" s="7" t="str">
        <f>IF('Payments Export'!B4780="","",G4776-F4776)</f>
        <v/>
      </c>
      <c r="I4776" s="3" t="str">
        <f>IF(C4776&lt;&gt;"",_xlfn.XLOOKUP(IFERROR(VALUE(C4776),C4776),'Items database'!A:A,'Items database'!B:B),(_xlfn.XLOOKUP(LEFT(E4776,3),Services,Services,"")))</f>
        <v/>
      </c>
      <c r="J4776" s="3" t="str">
        <f t="shared" si="149"/>
        <v/>
      </c>
    </row>
    <row r="4777" spans="1:10" x14ac:dyDescent="0.35">
      <c r="A4777" s="7" t="str">
        <f>IF('Payments Export'!A4781="","",'Payments Export'!A4781)</f>
        <v/>
      </c>
      <c r="B4777" s="7" t="str">
        <f>IF('Payments Export'!A4781="","",'Payments Export'!B4781)</f>
        <v/>
      </c>
      <c r="C4777" s="7" t="str">
        <f>IF(IFERROR(VALUE('Payments Export'!H4781),'Payments Export'!H4781)&lt;&gt;0,IFERROR(VALUE('Payments Export'!H4781),'Payments Export'!H4781),"")</f>
        <v/>
      </c>
      <c r="D4777" s="7" t="str">
        <f>IF('Payments Export'!I4781="","",'Payments Export'!I4781)</f>
        <v/>
      </c>
      <c r="E4777" s="7" t="str">
        <f t="shared" si="148"/>
        <v/>
      </c>
      <c r="F4777" s="7" t="str">
        <f>IF('Payments Export'!A4781="","",'Payments Export'!N4781)</f>
        <v/>
      </c>
      <c r="G4777" s="7" t="str">
        <f>IF('Payments Export'!A4781="","",'Payments Export'!O4781)</f>
        <v/>
      </c>
      <c r="H4777" s="7" t="str">
        <f>IF('Payments Export'!B4781="","",G4777-F4777)</f>
        <v/>
      </c>
      <c r="I4777" s="3" t="str">
        <f>IF(C4777&lt;&gt;"",_xlfn.XLOOKUP(IFERROR(VALUE(C4777),C4777),'Items database'!A:A,'Items database'!B:B),(_xlfn.XLOOKUP(LEFT(E4777,3),Services,Services,"")))</f>
        <v/>
      </c>
      <c r="J4777" s="3" t="str">
        <f t="shared" si="149"/>
        <v/>
      </c>
    </row>
    <row r="4778" spans="1:10" x14ac:dyDescent="0.35">
      <c r="A4778" s="7" t="str">
        <f>IF('Payments Export'!A4782="","",'Payments Export'!A4782)</f>
        <v/>
      </c>
      <c r="B4778" s="7" t="str">
        <f>IF('Payments Export'!A4782="","",'Payments Export'!B4782)</f>
        <v/>
      </c>
      <c r="C4778" s="7" t="str">
        <f>IF(IFERROR(VALUE('Payments Export'!H4782),'Payments Export'!H4782)&lt;&gt;0,IFERROR(VALUE('Payments Export'!H4782),'Payments Export'!H4782),"")</f>
        <v/>
      </c>
      <c r="D4778" s="7" t="str">
        <f>IF('Payments Export'!I4782="","",'Payments Export'!I4782)</f>
        <v/>
      </c>
      <c r="E4778" s="7" t="str">
        <f t="shared" si="148"/>
        <v/>
      </c>
      <c r="F4778" s="7" t="str">
        <f>IF('Payments Export'!A4782="","",'Payments Export'!N4782)</f>
        <v/>
      </c>
      <c r="G4778" s="7" t="str">
        <f>IF('Payments Export'!A4782="","",'Payments Export'!O4782)</f>
        <v/>
      </c>
      <c r="H4778" s="7" t="str">
        <f>IF('Payments Export'!B4782="","",G4778-F4778)</f>
        <v/>
      </c>
      <c r="I4778" s="3" t="str">
        <f>IF(C4778&lt;&gt;"",_xlfn.XLOOKUP(IFERROR(VALUE(C4778),C4778),'Items database'!A:A,'Items database'!B:B),(_xlfn.XLOOKUP(LEFT(E4778,3),Services,Services,"")))</f>
        <v/>
      </c>
      <c r="J4778" s="3" t="str">
        <f t="shared" si="149"/>
        <v/>
      </c>
    </row>
    <row r="4779" spans="1:10" x14ac:dyDescent="0.35">
      <c r="A4779" s="7" t="str">
        <f>IF('Payments Export'!A4783="","",'Payments Export'!A4783)</f>
        <v/>
      </c>
      <c r="B4779" s="7" t="str">
        <f>IF('Payments Export'!A4783="","",'Payments Export'!B4783)</f>
        <v/>
      </c>
      <c r="C4779" s="7" t="str">
        <f>IF(IFERROR(VALUE('Payments Export'!H4783),'Payments Export'!H4783)&lt;&gt;0,IFERROR(VALUE('Payments Export'!H4783),'Payments Export'!H4783),"")</f>
        <v/>
      </c>
      <c r="D4779" s="7" t="str">
        <f>IF('Payments Export'!I4783="","",'Payments Export'!I4783)</f>
        <v/>
      </c>
      <c r="E4779" s="7" t="str">
        <f t="shared" si="148"/>
        <v/>
      </c>
      <c r="F4779" s="7" t="str">
        <f>IF('Payments Export'!A4783="","",'Payments Export'!N4783)</f>
        <v/>
      </c>
      <c r="G4779" s="7" t="str">
        <f>IF('Payments Export'!A4783="","",'Payments Export'!O4783)</f>
        <v/>
      </c>
      <c r="H4779" s="7" t="str">
        <f>IF('Payments Export'!B4783="","",G4779-F4779)</f>
        <v/>
      </c>
      <c r="I4779" s="3" t="str">
        <f>IF(C4779&lt;&gt;"",_xlfn.XLOOKUP(IFERROR(VALUE(C4779),C4779),'Items database'!A:A,'Items database'!B:B),(_xlfn.XLOOKUP(LEFT(E4779,3),Services,Services,"")))</f>
        <v/>
      </c>
      <c r="J4779" s="3" t="str">
        <f t="shared" si="149"/>
        <v/>
      </c>
    </row>
    <row r="4780" spans="1:10" x14ac:dyDescent="0.35">
      <c r="A4780" s="7" t="str">
        <f>IF('Payments Export'!A4784="","",'Payments Export'!A4784)</f>
        <v/>
      </c>
      <c r="B4780" s="7" t="str">
        <f>IF('Payments Export'!A4784="","",'Payments Export'!B4784)</f>
        <v/>
      </c>
      <c r="C4780" s="7" t="str">
        <f>IF(IFERROR(VALUE('Payments Export'!H4784),'Payments Export'!H4784)&lt;&gt;0,IFERROR(VALUE('Payments Export'!H4784),'Payments Export'!H4784),"")</f>
        <v/>
      </c>
      <c r="D4780" s="7" t="str">
        <f>IF('Payments Export'!I4784="","",'Payments Export'!I4784)</f>
        <v/>
      </c>
      <c r="E4780" s="7" t="str">
        <f t="shared" si="148"/>
        <v/>
      </c>
      <c r="F4780" s="7" t="str">
        <f>IF('Payments Export'!A4784="","",'Payments Export'!N4784)</f>
        <v/>
      </c>
      <c r="G4780" s="7" t="str">
        <f>IF('Payments Export'!A4784="","",'Payments Export'!O4784)</f>
        <v/>
      </c>
      <c r="H4780" s="7" t="str">
        <f>IF('Payments Export'!B4784="","",G4780-F4780)</f>
        <v/>
      </c>
      <c r="I4780" s="3" t="str">
        <f>IF(C4780&lt;&gt;"",_xlfn.XLOOKUP(IFERROR(VALUE(C4780),C4780),'Items database'!A:A,'Items database'!B:B),(_xlfn.XLOOKUP(LEFT(E4780,3),Services,Services,"")))</f>
        <v/>
      </c>
      <c r="J4780" s="3" t="str">
        <f t="shared" si="149"/>
        <v/>
      </c>
    </row>
    <row r="4781" spans="1:10" x14ac:dyDescent="0.35">
      <c r="A4781" s="7" t="str">
        <f>IF('Payments Export'!A4785="","",'Payments Export'!A4785)</f>
        <v/>
      </c>
      <c r="B4781" s="7" t="str">
        <f>IF('Payments Export'!A4785="","",'Payments Export'!B4785)</f>
        <v/>
      </c>
      <c r="C4781" s="7" t="str">
        <f>IF(IFERROR(VALUE('Payments Export'!H4785),'Payments Export'!H4785)&lt;&gt;0,IFERROR(VALUE('Payments Export'!H4785),'Payments Export'!H4785),"")</f>
        <v/>
      </c>
      <c r="D4781" s="7" t="str">
        <f>IF('Payments Export'!I4785="","",'Payments Export'!I4785)</f>
        <v/>
      </c>
      <c r="E4781" s="7" t="str">
        <f t="shared" si="148"/>
        <v/>
      </c>
      <c r="F4781" s="7" t="str">
        <f>IF('Payments Export'!A4785="","",'Payments Export'!N4785)</f>
        <v/>
      </c>
      <c r="G4781" s="7" t="str">
        <f>IF('Payments Export'!A4785="","",'Payments Export'!O4785)</f>
        <v/>
      </c>
      <c r="H4781" s="7" t="str">
        <f>IF('Payments Export'!B4785="","",G4781-F4781)</f>
        <v/>
      </c>
      <c r="I4781" s="3" t="str">
        <f>IF(C4781&lt;&gt;"",_xlfn.XLOOKUP(IFERROR(VALUE(C4781),C4781),'Items database'!A:A,'Items database'!B:B),(_xlfn.XLOOKUP(LEFT(E4781,3),Services,Services,"")))</f>
        <v/>
      </c>
      <c r="J4781" s="3" t="str">
        <f t="shared" si="149"/>
        <v/>
      </c>
    </row>
    <row r="4782" spans="1:10" x14ac:dyDescent="0.35">
      <c r="A4782" s="7" t="str">
        <f>IF('Payments Export'!A4786="","",'Payments Export'!A4786)</f>
        <v/>
      </c>
      <c r="B4782" s="7" t="str">
        <f>IF('Payments Export'!A4786="","",'Payments Export'!B4786)</f>
        <v/>
      </c>
      <c r="C4782" s="7" t="str">
        <f>IF(IFERROR(VALUE('Payments Export'!H4786),'Payments Export'!H4786)&lt;&gt;0,IFERROR(VALUE('Payments Export'!H4786),'Payments Export'!H4786),"")</f>
        <v/>
      </c>
      <c r="D4782" s="7" t="str">
        <f>IF('Payments Export'!I4786="","",'Payments Export'!I4786)</f>
        <v/>
      </c>
      <c r="E4782" s="7" t="str">
        <f t="shared" si="148"/>
        <v/>
      </c>
      <c r="F4782" s="7" t="str">
        <f>IF('Payments Export'!A4786="","",'Payments Export'!N4786)</f>
        <v/>
      </c>
      <c r="G4782" s="7" t="str">
        <f>IF('Payments Export'!A4786="","",'Payments Export'!O4786)</f>
        <v/>
      </c>
      <c r="H4782" s="7" t="str">
        <f>IF('Payments Export'!B4786="","",G4782-F4782)</f>
        <v/>
      </c>
      <c r="I4782" s="3" t="str">
        <f>IF(C4782&lt;&gt;"",_xlfn.XLOOKUP(IFERROR(VALUE(C4782),C4782),'Items database'!A:A,'Items database'!B:B),(_xlfn.XLOOKUP(LEFT(E4782,3),Services,Services,"")))</f>
        <v/>
      </c>
      <c r="J4782" s="3" t="str">
        <f t="shared" si="149"/>
        <v/>
      </c>
    </row>
    <row r="4783" spans="1:10" x14ac:dyDescent="0.35">
      <c r="A4783" s="7" t="str">
        <f>IF('Payments Export'!A4787="","",'Payments Export'!A4787)</f>
        <v/>
      </c>
      <c r="B4783" s="7" t="str">
        <f>IF('Payments Export'!A4787="","",'Payments Export'!B4787)</f>
        <v/>
      </c>
      <c r="C4783" s="7" t="str">
        <f>IF(IFERROR(VALUE('Payments Export'!H4787),'Payments Export'!H4787)&lt;&gt;0,IFERROR(VALUE('Payments Export'!H4787),'Payments Export'!H4787),"")</f>
        <v/>
      </c>
      <c r="D4783" s="7" t="str">
        <f>IF('Payments Export'!I4787="","",'Payments Export'!I4787)</f>
        <v/>
      </c>
      <c r="E4783" s="7" t="str">
        <f t="shared" si="148"/>
        <v/>
      </c>
      <c r="F4783" s="7" t="str">
        <f>IF('Payments Export'!A4787="","",'Payments Export'!N4787)</f>
        <v/>
      </c>
      <c r="G4783" s="7" t="str">
        <f>IF('Payments Export'!A4787="","",'Payments Export'!O4787)</f>
        <v/>
      </c>
      <c r="H4783" s="7" t="str">
        <f>IF('Payments Export'!B4787="","",G4783-F4783)</f>
        <v/>
      </c>
      <c r="I4783" s="3" t="str">
        <f>IF(C4783&lt;&gt;"",_xlfn.XLOOKUP(IFERROR(VALUE(C4783),C4783),'Items database'!A:A,'Items database'!B:B),(_xlfn.XLOOKUP(LEFT(E4783,3),Services,Services,"")))</f>
        <v/>
      </c>
      <c r="J4783" s="3" t="str">
        <f t="shared" si="149"/>
        <v/>
      </c>
    </row>
    <row r="4784" spans="1:10" x14ac:dyDescent="0.35">
      <c r="A4784" s="7" t="str">
        <f>IF('Payments Export'!A4788="","",'Payments Export'!A4788)</f>
        <v/>
      </c>
      <c r="B4784" s="7" t="str">
        <f>IF('Payments Export'!A4788="","",'Payments Export'!B4788)</f>
        <v/>
      </c>
      <c r="C4784" s="7" t="str">
        <f>IF(IFERROR(VALUE('Payments Export'!H4788),'Payments Export'!H4788)&lt;&gt;0,IFERROR(VALUE('Payments Export'!H4788),'Payments Export'!H4788),"")</f>
        <v/>
      </c>
      <c r="D4784" s="7" t="str">
        <f>IF('Payments Export'!I4788="","",'Payments Export'!I4788)</f>
        <v/>
      </c>
      <c r="E4784" s="7" t="str">
        <f t="shared" si="148"/>
        <v/>
      </c>
      <c r="F4784" s="7" t="str">
        <f>IF('Payments Export'!A4788="","",'Payments Export'!N4788)</f>
        <v/>
      </c>
      <c r="G4784" s="7" t="str">
        <f>IF('Payments Export'!A4788="","",'Payments Export'!O4788)</f>
        <v/>
      </c>
      <c r="H4784" s="7" t="str">
        <f>IF('Payments Export'!B4788="","",G4784-F4784)</f>
        <v/>
      </c>
      <c r="I4784" s="3" t="str">
        <f>IF(C4784&lt;&gt;"",_xlfn.XLOOKUP(IFERROR(VALUE(C4784),C4784),'Items database'!A:A,'Items database'!B:B),(_xlfn.XLOOKUP(LEFT(E4784,3),Services,Services,"")))</f>
        <v/>
      </c>
      <c r="J4784" s="3" t="str">
        <f t="shared" si="149"/>
        <v/>
      </c>
    </row>
    <row r="4785" spans="1:10" x14ac:dyDescent="0.35">
      <c r="A4785" s="7" t="str">
        <f>IF('Payments Export'!A4789="","",'Payments Export'!A4789)</f>
        <v/>
      </c>
      <c r="B4785" s="7" t="str">
        <f>IF('Payments Export'!A4789="","",'Payments Export'!B4789)</f>
        <v/>
      </c>
      <c r="C4785" s="7" t="str">
        <f>IF(IFERROR(VALUE('Payments Export'!H4789),'Payments Export'!H4789)&lt;&gt;0,IFERROR(VALUE('Payments Export'!H4789),'Payments Export'!H4789),"")</f>
        <v/>
      </c>
      <c r="D4785" s="7" t="str">
        <f>IF('Payments Export'!I4789="","",'Payments Export'!I4789)</f>
        <v/>
      </c>
      <c r="E4785" s="7" t="str">
        <f t="shared" si="148"/>
        <v/>
      </c>
      <c r="F4785" s="7" t="str">
        <f>IF('Payments Export'!A4789="","",'Payments Export'!N4789)</f>
        <v/>
      </c>
      <c r="G4785" s="7" t="str">
        <f>IF('Payments Export'!A4789="","",'Payments Export'!O4789)</f>
        <v/>
      </c>
      <c r="H4785" s="7" t="str">
        <f>IF('Payments Export'!B4789="","",G4785-F4785)</f>
        <v/>
      </c>
      <c r="I4785" s="3" t="str">
        <f>IF(C4785&lt;&gt;"",_xlfn.XLOOKUP(IFERROR(VALUE(C4785),C4785),'Items database'!A:A,'Items database'!B:B),(_xlfn.XLOOKUP(LEFT(E4785,3),Services,Services,"")))</f>
        <v/>
      </c>
      <c r="J4785" s="3" t="str">
        <f t="shared" si="149"/>
        <v/>
      </c>
    </row>
    <row r="4786" spans="1:10" x14ac:dyDescent="0.35">
      <c r="A4786" s="7" t="str">
        <f>IF('Payments Export'!A4790="","",'Payments Export'!A4790)</f>
        <v/>
      </c>
      <c r="B4786" s="7" t="str">
        <f>IF('Payments Export'!A4790="","",'Payments Export'!B4790)</f>
        <v/>
      </c>
      <c r="C4786" s="7" t="str">
        <f>IF(IFERROR(VALUE('Payments Export'!H4790),'Payments Export'!H4790)&lt;&gt;0,IFERROR(VALUE('Payments Export'!H4790),'Payments Export'!H4790),"")</f>
        <v/>
      </c>
      <c r="D4786" s="7" t="str">
        <f>IF('Payments Export'!I4790="","",'Payments Export'!I4790)</f>
        <v/>
      </c>
      <c r="E4786" s="7" t="str">
        <f t="shared" si="148"/>
        <v/>
      </c>
      <c r="F4786" s="7" t="str">
        <f>IF('Payments Export'!A4790="","",'Payments Export'!N4790)</f>
        <v/>
      </c>
      <c r="G4786" s="7" t="str">
        <f>IF('Payments Export'!A4790="","",'Payments Export'!O4790)</f>
        <v/>
      </c>
      <c r="H4786" s="7" t="str">
        <f>IF('Payments Export'!B4790="","",G4786-F4786)</f>
        <v/>
      </c>
      <c r="I4786" s="3" t="str">
        <f>IF(C4786&lt;&gt;"",_xlfn.XLOOKUP(IFERROR(VALUE(C4786),C4786),'Items database'!A:A,'Items database'!B:B),(_xlfn.XLOOKUP(LEFT(E4786,3),Services,Services,"")))</f>
        <v/>
      </c>
      <c r="J4786" s="3" t="str">
        <f t="shared" si="149"/>
        <v/>
      </c>
    </row>
    <row r="4787" spans="1:10" x14ac:dyDescent="0.35">
      <c r="A4787" s="7" t="str">
        <f>IF('Payments Export'!A4791="","",'Payments Export'!A4791)</f>
        <v/>
      </c>
      <c r="B4787" s="7" t="str">
        <f>IF('Payments Export'!A4791="","",'Payments Export'!B4791)</f>
        <v/>
      </c>
      <c r="C4787" s="7" t="str">
        <f>IF(IFERROR(VALUE('Payments Export'!H4791),'Payments Export'!H4791)&lt;&gt;0,IFERROR(VALUE('Payments Export'!H4791),'Payments Export'!H4791),"")</f>
        <v/>
      </c>
      <c r="D4787" s="7" t="str">
        <f>IF('Payments Export'!I4791="","",'Payments Export'!I4791)</f>
        <v/>
      </c>
      <c r="E4787" s="7" t="str">
        <f t="shared" si="148"/>
        <v/>
      </c>
      <c r="F4787" s="7" t="str">
        <f>IF('Payments Export'!A4791="","",'Payments Export'!N4791)</f>
        <v/>
      </c>
      <c r="G4787" s="7" t="str">
        <f>IF('Payments Export'!A4791="","",'Payments Export'!O4791)</f>
        <v/>
      </c>
      <c r="H4787" s="7" t="str">
        <f>IF('Payments Export'!B4791="","",G4787-F4787)</f>
        <v/>
      </c>
      <c r="I4787" s="3" t="str">
        <f>IF(C4787&lt;&gt;"",_xlfn.XLOOKUP(IFERROR(VALUE(C4787),C4787),'Items database'!A:A,'Items database'!B:B),(_xlfn.XLOOKUP(LEFT(E4787,3),Services,Services,"")))</f>
        <v/>
      </c>
      <c r="J4787" s="3" t="str">
        <f t="shared" si="149"/>
        <v/>
      </c>
    </row>
    <row r="4788" spans="1:10" x14ac:dyDescent="0.35">
      <c r="A4788" s="7" t="str">
        <f>IF('Payments Export'!A4792="","",'Payments Export'!A4792)</f>
        <v/>
      </c>
      <c r="B4788" s="7" t="str">
        <f>IF('Payments Export'!A4792="","",'Payments Export'!B4792)</f>
        <v/>
      </c>
      <c r="C4788" s="7" t="str">
        <f>IF(IFERROR(VALUE('Payments Export'!H4792),'Payments Export'!H4792)&lt;&gt;0,IFERROR(VALUE('Payments Export'!H4792),'Payments Export'!H4792),"")</f>
        <v/>
      </c>
      <c r="D4788" s="7" t="str">
        <f>IF('Payments Export'!I4792="","",'Payments Export'!I4792)</f>
        <v/>
      </c>
      <c r="E4788" s="7" t="str">
        <f t="shared" si="148"/>
        <v/>
      </c>
      <c r="F4788" s="7" t="str">
        <f>IF('Payments Export'!A4792="","",'Payments Export'!N4792)</f>
        <v/>
      </c>
      <c r="G4788" s="7" t="str">
        <f>IF('Payments Export'!A4792="","",'Payments Export'!O4792)</f>
        <v/>
      </c>
      <c r="H4788" s="7" t="str">
        <f>IF('Payments Export'!B4792="","",G4788-F4788)</f>
        <v/>
      </c>
      <c r="I4788" s="3" t="str">
        <f>IF(C4788&lt;&gt;"",_xlfn.XLOOKUP(IFERROR(VALUE(C4788),C4788),'Items database'!A:A,'Items database'!B:B),(_xlfn.XLOOKUP(LEFT(E4788,3),Services,Services,"")))</f>
        <v/>
      </c>
      <c r="J4788" s="3" t="str">
        <f t="shared" si="149"/>
        <v/>
      </c>
    </row>
    <row r="4789" spans="1:10" x14ac:dyDescent="0.35">
      <c r="A4789" s="7" t="str">
        <f>IF('Payments Export'!A4793="","",'Payments Export'!A4793)</f>
        <v/>
      </c>
      <c r="B4789" s="7" t="str">
        <f>IF('Payments Export'!A4793="","",'Payments Export'!B4793)</f>
        <v/>
      </c>
      <c r="C4789" s="7" t="str">
        <f>IF(IFERROR(VALUE('Payments Export'!H4793),'Payments Export'!H4793)&lt;&gt;0,IFERROR(VALUE('Payments Export'!H4793),'Payments Export'!H4793),"")</f>
        <v/>
      </c>
      <c r="D4789" s="7" t="str">
        <f>IF('Payments Export'!I4793="","",'Payments Export'!I4793)</f>
        <v/>
      </c>
      <c r="E4789" s="7" t="str">
        <f t="shared" si="148"/>
        <v/>
      </c>
      <c r="F4789" s="7" t="str">
        <f>IF('Payments Export'!A4793="","",'Payments Export'!N4793)</f>
        <v/>
      </c>
      <c r="G4789" s="7" t="str">
        <f>IF('Payments Export'!A4793="","",'Payments Export'!O4793)</f>
        <v/>
      </c>
      <c r="H4789" s="7" t="str">
        <f>IF('Payments Export'!B4793="","",G4789-F4789)</f>
        <v/>
      </c>
      <c r="I4789" s="3" t="str">
        <f>IF(C4789&lt;&gt;"",_xlfn.XLOOKUP(IFERROR(VALUE(C4789),C4789),'Items database'!A:A,'Items database'!B:B),(_xlfn.XLOOKUP(LEFT(E4789,3),Services,Services,"")))</f>
        <v/>
      </c>
      <c r="J4789" s="3" t="str">
        <f t="shared" si="149"/>
        <v/>
      </c>
    </row>
    <row r="4790" spans="1:10" x14ac:dyDescent="0.35">
      <c r="A4790" s="7" t="str">
        <f>IF('Payments Export'!A4794="","",'Payments Export'!A4794)</f>
        <v/>
      </c>
      <c r="B4790" s="7" t="str">
        <f>IF('Payments Export'!A4794="","",'Payments Export'!B4794)</f>
        <v/>
      </c>
      <c r="C4790" s="7" t="str">
        <f>IF(IFERROR(VALUE('Payments Export'!H4794),'Payments Export'!H4794)&lt;&gt;0,IFERROR(VALUE('Payments Export'!H4794),'Payments Export'!H4794),"")</f>
        <v/>
      </c>
      <c r="D4790" s="7" t="str">
        <f>IF('Payments Export'!I4794="","",'Payments Export'!I4794)</f>
        <v/>
      </c>
      <c r="E4790" s="7" t="str">
        <f t="shared" si="148"/>
        <v/>
      </c>
      <c r="F4790" s="7" t="str">
        <f>IF('Payments Export'!A4794="","",'Payments Export'!N4794)</f>
        <v/>
      </c>
      <c r="G4790" s="7" t="str">
        <f>IF('Payments Export'!A4794="","",'Payments Export'!O4794)</f>
        <v/>
      </c>
      <c r="H4790" s="7" t="str">
        <f>IF('Payments Export'!B4794="","",G4790-F4790)</f>
        <v/>
      </c>
      <c r="I4790" s="3" t="str">
        <f>IF(C4790&lt;&gt;"",_xlfn.XLOOKUP(IFERROR(VALUE(C4790),C4790),'Items database'!A:A,'Items database'!B:B),(_xlfn.XLOOKUP(LEFT(E4790,3),Services,Services,"")))</f>
        <v/>
      </c>
      <c r="J4790" s="3" t="str">
        <f t="shared" si="149"/>
        <v/>
      </c>
    </row>
    <row r="4791" spans="1:10" x14ac:dyDescent="0.35">
      <c r="A4791" s="7" t="str">
        <f>IF('Payments Export'!A4795="","",'Payments Export'!A4795)</f>
        <v/>
      </c>
      <c r="B4791" s="7" t="str">
        <f>IF('Payments Export'!A4795="","",'Payments Export'!B4795)</f>
        <v/>
      </c>
      <c r="C4791" s="7" t="str">
        <f>IF(IFERROR(VALUE('Payments Export'!H4795),'Payments Export'!H4795)&lt;&gt;0,IFERROR(VALUE('Payments Export'!H4795),'Payments Export'!H4795),"")</f>
        <v/>
      </c>
      <c r="D4791" s="7" t="str">
        <f>IF('Payments Export'!I4795="","",'Payments Export'!I4795)</f>
        <v/>
      </c>
      <c r="E4791" s="7" t="str">
        <f t="shared" si="148"/>
        <v/>
      </c>
      <c r="F4791" s="7" t="str">
        <f>IF('Payments Export'!A4795="","",'Payments Export'!N4795)</f>
        <v/>
      </c>
      <c r="G4791" s="7" t="str">
        <f>IF('Payments Export'!A4795="","",'Payments Export'!O4795)</f>
        <v/>
      </c>
      <c r="H4791" s="7" t="str">
        <f>IF('Payments Export'!B4795="","",G4791-F4791)</f>
        <v/>
      </c>
      <c r="I4791" s="3" t="str">
        <f>IF(C4791&lt;&gt;"",_xlfn.XLOOKUP(IFERROR(VALUE(C4791),C4791),'Items database'!A:A,'Items database'!B:B),(_xlfn.XLOOKUP(LEFT(E4791,3),Services,Services,"")))</f>
        <v/>
      </c>
      <c r="J4791" s="3" t="str">
        <f t="shared" si="149"/>
        <v/>
      </c>
    </row>
    <row r="4792" spans="1:10" x14ac:dyDescent="0.35">
      <c r="A4792" s="7" t="str">
        <f>IF('Payments Export'!A4796="","",'Payments Export'!A4796)</f>
        <v/>
      </c>
      <c r="B4792" s="7" t="str">
        <f>IF('Payments Export'!A4796="","",'Payments Export'!B4796)</f>
        <v/>
      </c>
      <c r="C4792" s="7" t="str">
        <f>IF(IFERROR(VALUE('Payments Export'!H4796),'Payments Export'!H4796)&lt;&gt;0,IFERROR(VALUE('Payments Export'!H4796),'Payments Export'!H4796),"")</f>
        <v/>
      </c>
      <c r="D4792" s="7" t="str">
        <f>IF('Payments Export'!I4796="","",'Payments Export'!I4796)</f>
        <v/>
      </c>
      <c r="E4792" s="7" t="str">
        <f t="shared" si="148"/>
        <v/>
      </c>
      <c r="F4792" s="7" t="str">
        <f>IF('Payments Export'!A4796="","",'Payments Export'!N4796)</f>
        <v/>
      </c>
      <c r="G4792" s="7" t="str">
        <f>IF('Payments Export'!A4796="","",'Payments Export'!O4796)</f>
        <v/>
      </c>
      <c r="H4792" s="7" t="str">
        <f>IF('Payments Export'!B4796="","",G4792-F4792)</f>
        <v/>
      </c>
      <c r="I4792" s="3" t="str">
        <f>IF(C4792&lt;&gt;"",_xlfn.XLOOKUP(IFERROR(VALUE(C4792),C4792),'Items database'!A:A,'Items database'!B:B),(_xlfn.XLOOKUP(LEFT(E4792,3),Services,Services,"")))</f>
        <v/>
      </c>
      <c r="J4792" s="3" t="str">
        <f t="shared" si="149"/>
        <v/>
      </c>
    </row>
    <row r="4793" spans="1:10" x14ac:dyDescent="0.35">
      <c r="A4793" s="7" t="str">
        <f>IF('Payments Export'!A4797="","",'Payments Export'!A4797)</f>
        <v/>
      </c>
      <c r="B4793" s="7" t="str">
        <f>IF('Payments Export'!A4797="","",'Payments Export'!B4797)</f>
        <v/>
      </c>
      <c r="C4793" s="7" t="str">
        <f>IF(IFERROR(VALUE('Payments Export'!H4797),'Payments Export'!H4797)&lt;&gt;0,IFERROR(VALUE('Payments Export'!H4797),'Payments Export'!H4797),"")</f>
        <v/>
      </c>
      <c r="D4793" s="7" t="str">
        <f>IF('Payments Export'!I4797="","",'Payments Export'!I4797)</f>
        <v/>
      </c>
      <c r="E4793" s="7" t="str">
        <f t="shared" si="148"/>
        <v/>
      </c>
      <c r="F4793" s="7" t="str">
        <f>IF('Payments Export'!A4797="","",'Payments Export'!N4797)</f>
        <v/>
      </c>
      <c r="G4793" s="7" t="str">
        <f>IF('Payments Export'!A4797="","",'Payments Export'!O4797)</f>
        <v/>
      </c>
      <c r="H4793" s="7" t="str">
        <f>IF('Payments Export'!B4797="","",G4793-F4793)</f>
        <v/>
      </c>
      <c r="I4793" s="3" t="str">
        <f>IF(C4793&lt;&gt;"",_xlfn.XLOOKUP(IFERROR(VALUE(C4793),C4793),'Items database'!A:A,'Items database'!B:B),(_xlfn.XLOOKUP(LEFT(E4793,3),Services,Services,"")))</f>
        <v/>
      </c>
      <c r="J4793" s="3" t="str">
        <f t="shared" si="149"/>
        <v/>
      </c>
    </row>
    <row r="4794" spans="1:10" x14ac:dyDescent="0.35">
      <c r="A4794" s="7" t="str">
        <f>IF('Payments Export'!A4798="","",'Payments Export'!A4798)</f>
        <v/>
      </c>
      <c r="B4794" s="7" t="str">
        <f>IF('Payments Export'!A4798="","",'Payments Export'!B4798)</f>
        <v/>
      </c>
      <c r="C4794" s="7" t="str">
        <f>IF(IFERROR(VALUE('Payments Export'!H4798),'Payments Export'!H4798)&lt;&gt;0,IFERROR(VALUE('Payments Export'!H4798),'Payments Export'!H4798),"")</f>
        <v/>
      </c>
      <c r="D4794" s="7" t="str">
        <f>IF('Payments Export'!I4798="","",'Payments Export'!I4798)</f>
        <v/>
      </c>
      <c r="E4794" s="7" t="str">
        <f t="shared" si="148"/>
        <v/>
      </c>
      <c r="F4794" s="7" t="str">
        <f>IF('Payments Export'!A4798="","",'Payments Export'!N4798)</f>
        <v/>
      </c>
      <c r="G4794" s="7" t="str">
        <f>IF('Payments Export'!A4798="","",'Payments Export'!O4798)</f>
        <v/>
      </c>
      <c r="H4794" s="7" t="str">
        <f>IF('Payments Export'!B4798="","",G4794-F4794)</f>
        <v/>
      </c>
      <c r="I4794" s="3" t="str">
        <f>IF(C4794&lt;&gt;"",_xlfn.XLOOKUP(IFERROR(VALUE(C4794),C4794),'Items database'!A:A,'Items database'!B:B),(_xlfn.XLOOKUP(LEFT(E4794,3),Services,Services,"")))</f>
        <v/>
      </c>
      <c r="J4794" s="3" t="str">
        <f t="shared" si="149"/>
        <v/>
      </c>
    </row>
    <row r="4795" spans="1:10" x14ac:dyDescent="0.35">
      <c r="A4795" s="7" t="str">
        <f>IF('Payments Export'!A4799="","",'Payments Export'!A4799)</f>
        <v/>
      </c>
      <c r="B4795" s="7" t="str">
        <f>IF('Payments Export'!A4799="","",'Payments Export'!B4799)</f>
        <v/>
      </c>
      <c r="C4795" s="7" t="str">
        <f>IF(IFERROR(VALUE('Payments Export'!H4799),'Payments Export'!H4799)&lt;&gt;0,IFERROR(VALUE('Payments Export'!H4799),'Payments Export'!H4799),"")</f>
        <v/>
      </c>
      <c r="D4795" s="7" t="str">
        <f>IF('Payments Export'!I4799="","",'Payments Export'!I4799)</f>
        <v/>
      </c>
      <c r="E4795" s="7" t="str">
        <f t="shared" si="148"/>
        <v/>
      </c>
      <c r="F4795" s="7" t="str">
        <f>IF('Payments Export'!A4799="","",'Payments Export'!N4799)</f>
        <v/>
      </c>
      <c r="G4795" s="7" t="str">
        <f>IF('Payments Export'!A4799="","",'Payments Export'!O4799)</f>
        <v/>
      </c>
      <c r="H4795" s="7" t="str">
        <f>IF('Payments Export'!B4799="","",G4795-F4795)</f>
        <v/>
      </c>
      <c r="I4795" s="3" t="str">
        <f>IF(C4795&lt;&gt;"",_xlfn.XLOOKUP(IFERROR(VALUE(C4795),C4795),'Items database'!A:A,'Items database'!B:B),(_xlfn.XLOOKUP(LEFT(E4795,3),Services,Services,"")))</f>
        <v/>
      </c>
      <c r="J4795" s="3" t="str">
        <f t="shared" si="149"/>
        <v/>
      </c>
    </row>
    <row r="4796" spans="1:10" x14ac:dyDescent="0.35">
      <c r="A4796" s="7" t="str">
        <f>IF('Payments Export'!A4800="","",'Payments Export'!A4800)</f>
        <v/>
      </c>
      <c r="B4796" s="7" t="str">
        <f>IF('Payments Export'!A4800="","",'Payments Export'!B4800)</f>
        <v/>
      </c>
      <c r="C4796" s="7" t="str">
        <f>IF(IFERROR(VALUE('Payments Export'!H4800),'Payments Export'!H4800)&lt;&gt;0,IFERROR(VALUE('Payments Export'!H4800),'Payments Export'!H4800),"")</f>
        <v/>
      </c>
      <c r="D4796" s="7" t="str">
        <f>IF('Payments Export'!I4800="","",'Payments Export'!I4800)</f>
        <v/>
      </c>
      <c r="E4796" s="7" t="str">
        <f t="shared" si="148"/>
        <v/>
      </c>
      <c r="F4796" s="7" t="str">
        <f>IF('Payments Export'!A4800="","",'Payments Export'!N4800)</f>
        <v/>
      </c>
      <c r="G4796" s="7" t="str">
        <f>IF('Payments Export'!A4800="","",'Payments Export'!O4800)</f>
        <v/>
      </c>
      <c r="H4796" s="7" t="str">
        <f>IF('Payments Export'!B4800="","",G4796-F4796)</f>
        <v/>
      </c>
      <c r="I4796" s="3" t="str">
        <f>IF(C4796&lt;&gt;"",_xlfn.XLOOKUP(IFERROR(VALUE(C4796),C4796),'Items database'!A:A,'Items database'!B:B),(_xlfn.XLOOKUP(LEFT(E4796,3),Services,Services,"")))</f>
        <v/>
      </c>
      <c r="J4796" s="3" t="str">
        <f t="shared" si="149"/>
        <v/>
      </c>
    </row>
    <row r="4797" spans="1:10" x14ac:dyDescent="0.35">
      <c r="A4797" s="7" t="str">
        <f>IF('Payments Export'!A4801="","",'Payments Export'!A4801)</f>
        <v/>
      </c>
      <c r="B4797" s="7" t="str">
        <f>IF('Payments Export'!A4801="","",'Payments Export'!B4801)</f>
        <v/>
      </c>
      <c r="C4797" s="7" t="str">
        <f>IF(IFERROR(VALUE('Payments Export'!H4801),'Payments Export'!H4801)&lt;&gt;0,IFERROR(VALUE('Payments Export'!H4801),'Payments Export'!H4801),"")</f>
        <v/>
      </c>
      <c r="D4797" s="7" t="str">
        <f>IF('Payments Export'!I4801="","",'Payments Export'!I4801)</f>
        <v/>
      </c>
      <c r="E4797" s="7" t="str">
        <f t="shared" si="148"/>
        <v/>
      </c>
      <c r="F4797" s="7" t="str">
        <f>IF('Payments Export'!A4801="","",'Payments Export'!N4801)</f>
        <v/>
      </c>
      <c r="G4797" s="7" t="str">
        <f>IF('Payments Export'!A4801="","",'Payments Export'!O4801)</f>
        <v/>
      </c>
      <c r="H4797" s="7" t="str">
        <f>IF('Payments Export'!B4801="","",G4797-F4797)</f>
        <v/>
      </c>
      <c r="I4797" s="3" t="str">
        <f>IF(C4797&lt;&gt;"",_xlfn.XLOOKUP(IFERROR(VALUE(C4797),C4797),'Items database'!A:A,'Items database'!B:B),(_xlfn.XLOOKUP(LEFT(E4797,3),Services,Services,"")))</f>
        <v/>
      </c>
      <c r="J4797" s="3" t="str">
        <f t="shared" si="149"/>
        <v/>
      </c>
    </row>
    <row r="4798" spans="1:10" x14ac:dyDescent="0.35">
      <c r="A4798" s="7" t="str">
        <f>IF('Payments Export'!A4802="","",'Payments Export'!A4802)</f>
        <v/>
      </c>
      <c r="B4798" s="7" t="str">
        <f>IF('Payments Export'!A4802="","",'Payments Export'!B4802)</f>
        <v/>
      </c>
      <c r="C4798" s="7" t="str">
        <f>IF(IFERROR(VALUE('Payments Export'!H4802),'Payments Export'!H4802)&lt;&gt;0,IFERROR(VALUE('Payments Export'!H4802),'Payments Export'!H4802),"")</f>
        <v/>
      </c>
      <c r="D4798" s="7" t="str">
        <f>IF('Payments Export'!I4802="","",'Payments Export'!I4802)</f>
        <v/>
      </c>
      <c r="E4798" s="7" t="str">
        <f t="shared" si="148"/>
        <v/>
      </c>
      <c r="F4798" s="7" t="str">
        <f>IF('Payments Export'!A4802="","",'Payments Export'!N4802)</f>
        <v/>
      </c>
      <c r="G4798" s="7" t="str">
        <f>IF('Payments Export'!A4802="","",'Payments Export'!O4802)</f>
        <v/>
      </c>
      <c r="H4798" s="7" t="str">
        <f>IF('Payments Export'!B4802="","",G4798-F4798)</f>
        <v/>
      </c>
      <c r="I4798" s="3" t="str">
        <f>IF(C4798&lt;&gt;"",_xlfn.XLOOKUP(IFERROR(VALUE(C4798),C4798),'Items database'!A:A,'Items database'!B:B),(_xlfn.XLOOKUP(LEFT(E4798,3),Services,Services,"")))</f>
        <v/>
      </c>
      <c r="J4798" s="3" t="str">
        <f t="shared" si="149"/>
        <v/>
      </c>
    </row>
    <row r="4799" spans="1:10" x14ac:dyDescent="0.35">
      <c r="A4799" s="7" t="str">
        <f>IF('Payments Export'!A4803="","",'Payments Export'!A4803)</f>
        <v/>
      </c>
      <c r="B4799" s="7" t="str">
        <f>IF('Payments Export'!A4803="","",'Payments Export'!B4803)</f>
        <v/>
      </c>
      <c r="C4799" s="7" t="str">
        <f>IF(IFERROR(VALUE('Payments Export'!H4803),'Payments Export'!H4803)&lt;&gt;0,IFERROR(VALUE('Payments Export'!H4803),'Payments Export'!H4803),"")</f>
        <v/>
      </c>
      <c r="D4799" s="7" t="str">
        <f>IF('Payments Export'!I4803="","",'Payments Export'!I4803)</f>
        <v/>
      </c>
      <c r="E4799" s="7" t="str">
        <f t="shared" si="148"/>
        <v/>
      </c>
      <c r="F4799" s="7" t="str">
        <f>IF('Payments Export'!A4803="","",'Payments Export'!N4803)</f>
        <v/>
      </c>
      <c r="G4799" s="7" t="str">
        <f>IF('Payments Export'!A4803="","",'Payments Export'!O4803)</f>
        <v/>
      </c>
      <c r="H4799" s="7" t="str">
        <f>IF('Payments Export'!B4803="","",G4799-F4799)</f>
        <v/>
      </c>
      <c r="I4799" s="3" t="str">
        <f>IF(C4799&lt;&gt;"",_xlfn.XLOOKUP(IFERROR(VALUE(C4799),C4799),'Items database'!A:A,'Items database'!B:B),(_xlfn.XLOOKUP(LEFT(E4799,3),Services,Services,"")))</f>
        <v/>
      </c>
      <c r="J4799" s="3" t="str">
        <f t="shared" si="149"/>
        <v/>
      </c>
    </row>
    <row r="4800" spans="1:10" x14ac:dyDescent="0.35">
      <c r="A4800" s="7" t="str">
        <f>IF('Payments Export'!A4804="","",'Payments Export'!A4804)</f>
        <v/>
      </c>
      <c r="B4800" s="7" t="str">
        <f>IF('Payments Export'!A4804="","",'Payments Export'!B4804)</f>
        <v/>
      </c>
      <c r="C4800" s="7" t="str">
        <f>IF(IFERROR(VALUE('Payments Export'!H4804),'Payments Export'!H4804)&lt;&gt;0,IFERROR(VALUE('Payments Export'!H4804),'Payments Export'!H4804),"")</f>
        <v/>
      </c>
      <c r="D4800" s="7" t="str">
        <f>IF('Payments Export'!I4804="","",'Payments Export'!I4804)</f>
        <v/>
      </c>
      <c r="E4800" s="7" t="str">
        <f t="shared" si="148"/>
        <v/>
      </c>
      <c r="F4800" s="7" t="str">
        <f>IF('Payments Export'!A4804="","",'Payments Export'!N4804)</f>
        <v/>
      </c>
      <c r="G4800" s="7" t="str">
        <f>IF('Payments Export'!A4804="","",'Payments Export'!O4804)</f>
        <v/>
      </c>
      <c r="H4800" s="7" t="str">
        <f>IF('Payments Export'!B4804="","",G4800-F4800)</f>
        <v/>
      </c>
      <c r="I4800" s="3" t="str">
        <f>IF(C4800&lt;&gt;"",_xlfn.XLOOKUP(IFERROR(VALUE(C4800),C4800),'Items database'!A:A,'Items database'!B:B),(_xlfn.XLOOKUP(LEFT(E4800,3),Services,Services,"")))</f>
        <v/>
      </c>
      <c r="J4800" s="3" t="str">
        <f t="shared" si="149"/>
        <v/>
      </c>
    </row>
    <row r="4801" spans="1:10" x14ac:dyDescent="0.35">
      <c r="A4801" s="7" t="str">
        <f>IF('Payments Export'!A4805="","",'Payments Export'!A4805)</f>
        <v/>
      </c>
      <c r="B4801" s="7" t="str">
        <f>IF('Payments Export'!A4805="","",'Payments Export'!B4805)</f>
        <v/>
      </c>
      <c r="C4801" s="7" t="str">
        <f>IF(IFERROR(VALUE('Payments Export'!H4805),'Payments Export'!H4805)&lt;&gt;0,IFERROR(VALUE('Payments Export'!H4805),'Payments Export'!H4805),"")</f>
        <v/>
      </c>
      <c r="D4801" s="7" t="str">
        <f>IF('Payments Export'!I4805="","",'Payments Export'!I4805)</f>
        <v/>
      </c>
      <c r="E4801" s="7" t="str">
        <f t="shared" ref="E4801:E4864" si="150">LEFT(D4801,66)</f>
        <v/>
      </c>
      <c r="F4801" s="7" t="str">
        <f>IF('Payments Export'!A4805="","",'Payments Export'!N4805)</f>
        <v/>
      </c>
      <c r="G4801" s="7" t="str">
        <f>IF('Payments Export'!A4805="","",'Payments Export'!O4805)</f>
        <v/>
      </c>
      <c r="H4801" s="7" t="str">
        <f>IF('Payments Export'!B4805="","",G4801-F4801)</f>
        <v/>
      </c>
      <c r="I4801" s="3" t="str">
        <f>IF(C4801&lt;&gt;"",_xlfn.XLOOKUP(IFERROR(VALUE(C4801),C4801),'Items database'!A:A,'Items database'!B:B),(_xlfn.XLOOKUP(LEFT(E4801,3),Services,Services,"")))</f>
        <v/>
      </c>
      <c r="J4801" s="3" t="str">
        <f t="shared" ref="J4801:J4864" si="151">IF(ISNUMBER(F4801)=TRUE,IF(F4801=0,"","GST"),"")</f>
        <v/>
      </c>
    </row>
    <row r="4802" spans="1:10" x14ac:dyDescent="0.35">
      <c r="A4802" s="7" t="str">
        <f>IF('Payments Export'!A4806="","",'Payments Export'!A4806)</f>
        <v/>
      </c>
      <c r="B4802" s="7" t="str">
        <f>IF('Payments Export'!A4806="","",'Payments Export'!B4806)</f>
        <v/>
      </c>
      <c r="C4802" s="7" t="str">
        <f>IF(IFERROR(VALUE('Payments Export'!H4806),'Payments Export'!H4806)&lt;&gt;0,IFERROR(VALUE('Payments Export'!H4806),'Payments Export'!H4806),"")</f>
        <v/>
      </c>
      <c r="D4802" s="7" t="str">
        <f>IF('Payments Export'!I4806="","",'Payments Export'!I4806)</f>
        <v/>
      </c>
      <c r="E4802" s="7" t="str">
        <f t="shared" si="150"/>
        <v/>
      </c>
      <c r="F4802" s="7" t="str">
        <f>IF('Payments Export'!A4806="","",'Payments Export'!N4806)</f>
        <v/>
      </c>
      <c r="G4802" s="7" t="str">
        <f>IF('Payments Export'!A4806="","",'Payments Export'!O4806)</f>
        <v/>
      </c>
      <c r="H4802" s="7" t="str">
        <f>IF('Payments Export'!B4806="","",G4802-F4802)</f>
        <v/>
      </c>
      <c r="I4802" s="3" t="str">
        <f>IF(C4802&lt;&gt;"",_xlfn.XLOOKUP(IFERROR(VALUE(C4802),C4802),'Items database'!A:A,'Items database'!B:B),(_xlfn.XLOOKUP(LEFT(E4802,3),Services,Services,"")))</f>
        <v/>
      </c>
      <c r="J4802" s="3" t="str">
        <f t="shared" si="151"/>
        <v/>
      </c>
    </row>
    <row r="4803" spans="1:10" x14ac:dyDescent="0.35">
      <c r="A4803" s="7" t="str">
        <f>IF('Payments Export'!A4807="","",'Payments Export'!A4807)</f>
        <v/>
      </c>
      <c r="B4803" s="7" t="str">
        <f>IF('Payments Export'!A4807="","",'Payments Export'!B4807)</f>
        <v/>
      </c>
      <c r="C4803" s="7" t="str">
        <f>IF(IFERROR(VALUE('Payments Export'!H4807),'Payments Export'!H4807)&lt;&gt;0,IFERROR(VALUE('Payments Export'!H4807),'Payments Export'!H4807),"")</f>
        <v/>
      </c>
      <c r="D4803" s="7" t="str">
        <f>IF('Payments Export'!I4807="","",'Payments Export'!I4807)</f>
        <v/>
      </c>
      <c r="E4803" s="7" t="str">
        <f t="shared" si="150"/>
        <v/>
      </c>
      <c r="F4803" s="7" t="str">
        <f>IF('Payments Export'!A4807="","",'Payments Export'!N4807)</f>
        <v/>
      </c>
      <c r="G4803" s="7" t="str">
        <f>IF('Payments Export'!A4807="","",'Payments Export'!O4807)</f>
        <v/>
      </c>
      <c r="H4803" s="7" t="str">
        <f>IF('Payments Export'!B4807="","",G4803-F4803)</f>
        <v/>
      </c>
      <c r="I4803" s="3" t="str">
        <f>IF(C4803&lt;&gt;"",_xlfn.XLOOKUP(IFERROR(VALUE(C4803),C4803),'Items database'!A:A,'Items database'!B:B),(_xlfn.XLOOKUP(LEFT(E4803,3),Services,Services,"")))</f>
        <v/>
      </c>
      <c r="J4803" s="3" t="str">
        <f t="shared" si="151"/>
        <v/>
      </c>
    </row>
    <row r="4804" spans="1:10" x14ac:dyDescent="0.35">
      <c r="A4804" s="7" t="str">
        <f>IF('Payments Export'!A4808="","",'Payments Export'!A4808)</f>
        <v/>
      </c>
      <c r="B4804" s="7" t="str">
        <f>IF('Payments Export'!A4808="","",'Payments Export'!B4808)</f>
        <v/>
      </c>
      <c r="C4804" s="7" t="str">
        <f>IF(IFERROR(VALUE('Payments Export'!H4808),'Payments Export'!H4808)&lt;&gt;0,IFERROR(VALUE('Payments Export'!H4808),'Payments Export'!H4808),"")</f>
        <v/>
      </c>
      <c r="D4804" s="7" t="str">
        <f>IF('Payments Export'!I4808="","",'Payments Export'!I4808)</f>
        <v/>
      </c>
      <c r="E4804" s="7" t="str">
        <f t="shared" si="150"/>
        <v/>
      </c>
      <c r="F4804" s="7" t="str">
        <f>IF('Payments Export'!A4808="","",'Payments Export'!N4808)</f>
        <v/>
      </c>
      <c r="G4804" s="7" t="str">
        <f>IF('Payments Export'!A4808="","",'Payments Export'!O4808)</f>
        <v/>
      </c>
      <c r="H4804" s="7" t="str">
        <f>IF('Payments Export'!B4808="","",G4804-F4804)</f>
        <v/>
      </c>
      <c r="I4804" s="3" t="str">
        <f>IF(C4804&lt;&gt;"",_xlfn.XLOOKUP(IFERROR(VALUE(C4804),C4804),'Items database'!A:A,'Items database'!B:B),(_xlfn.XLOOKUP(LEFT(E4804,3),Services,Services,"")))</f>
        <v/>
      </c>
      <c r="J4804" s="3" t="str">
        <f t="shared" si="151"/>
        <v/>
      </c>
    </row>
    <row r="4805" spans="1:10" x14ac:dyDescent="0.35">
      <c r="A4805" s="7" t="str">
        <f>IF('Payments Export'!A4809="","",'Payments Export'!A4809)</f>
        <v/>
      </c>
      <c r="B4805" s="7" t="str">
        <f>IF('Payments Export'!A4809="","",'Payments Export'!B4809)</f>
        <v/>
      </c>
      <c r="C4805" s="7" t="str">
        <f>IF(IFERROR(VALUE('Payments Export'!H4809),'Payments Export'!H4809)&lt;&gt;0,IFERROR(VALUE('Payments Export'!H4809),'Payments Export'!H4809),"")</f>
        <v/>
      </c>
      <c r="D4805" s="7" t="str">
        <f>IF('Payments Export'!I4809="","",'Payments Export'!I4809)</f>
        <v/>
      </c>
      <c r="E4805" s="7" t="str">
        <f t="shared" si="150"/>
        <v/>
      </c>
      <c r="F4805" s="7" t="str">
        <f>IF('Payments Export'!A4809="","",'Payments Export'!N4809)</f>
        <v/>
      </c>
      <c r="G4805" s="7" t="str">
        <f>IF('Payments Export'!A4809="","",'Payments Export'!O4809)</f>
        <v/>
      </c>
      <c r="H4805" s="7" t="str">
        <f>IF('Payments Export'!B4809="","",G4805-F4805)</f>
        <v/>
      </c>
      <c r="I4805" s="3" t="str">
        <f>IF(C4805&lt;&gt;"",_xlfn.XLOOKUP(IFERROR(VALUE(C4805),C4805),'Items database'!A:A,'Items database'!B:B),(_xlfn.XLOOKUP(LEFT(E4805,3),Services,Services,"")))</f>
        <v/>
      </c>
      <c r="J4805" s="3" t="str">
        <f t="shared" si="151"/>
        <v/>
      </c>
    </row>
    <row r="4806" spans="1:10" x14ac:dyDescent="0.35">
      <c r="A4806" s="7" t="str">
        <f>IF('Payments Export'!A4810="","",'Payments Export'!A4810)</f>
        <v/>
      </c>
      <c r="B4806" s="7" t="str">
        <f>IF('Payments Export'!A4810="","",'Payments Export'!B4810)</f>
        <v/>
      </c>
      <c r="C4806" s="7" t="str">
        <f>IF(IFERROR(VALUE('Payments Export'!H4810),'Payments Export'!H4810)&lt;&gt;0,IFERROR(VALUE('Payments Export'!H4810),'Payments Export'!H4810),"")</f>
        <v/>
      </c>
      <c r="D4806" s="7" t="str">
        <f>IF('Payments Export'!I4810="","",'Payments Export'!I4810)</f>
        <v/>
      </c>
      <c r="E4806" s="7" t="str">
        <f t="shared" si="150"/>
        <v/>
      </c>
      <c r="F4806" s="7" t="str">
        <f>IF('Payments Export'!A4810="","",'Payments Export'!N4810)</f>
        <v/>
      </c>
      <c r="G4806" s="7" t="str">
        <f>IF('Payments Export'!A4810="","",'Payments Export'!O4810)</f>
        <v/>
      </c>
      <c r="H4806" s="7" t="str">
        <f>IF('Payments Export'!B4810="","",G4806-F4806)</f>
        <v/>
      </c>
      <c r="I4806" s="3" t="str">
        <f>IF(C4806&lt;&gt;"",_xlfn.XLOOKUP(IFERROR(VALUE(C4806),C4806),'Items database'!A:A,'Items database'!B:B),(_xlfn.XLOOKUP(LEFT(E4806,3),Services,Services,"")))</f>
        <v/>
      </c>
      <c r="J4806" s="3" t="str">
        <f t="shared" si="151"/>
        <v/>
      </c>
    </row>
    <row r="4807" spans="1:10" x14ac:dyDescent="0.35">
      <c r="A4807" s="7" t="str">
        <f>IF('Payments Export'!A4811="","",'Payments Export'!A4811)</f>
        <v/>
      </c>
      <c r="B4807" s="7" t="str">
        <f>IF('Payments Export'!A4811="","",'Payments Export'!B4811)</f>
        <v/>
      </c>
      <c r="C4807" s="7" t="str">
        <f>IF(IFERROR(VALUE('Payments Export'!H4811),'Payments Export'!H4811)&lt;&gt;0,IFERROR(VALUE('Payments Export'!H4811),'Payments Export'!H4811),"")</f>
        <v/>
      </c>
      <c r="D4807" s="7" t="str">
        <f>IF('Payments Export'!I4811="","",'Payments Export'!I4811)</f>
        <v/>
      </c>
      <c r="E4807" s="7" t="str">
        <f t="shared" si="150"/>
        <v/>
      </c>
      <c r="F4807" s="7" t="str">
        <f>IF('Payments Export'!A4811="","",'Payments Export'!N4811)</f>
        <v/>
      </c>
      <c r="G4807" s="7" t="str">
        <f>IF('Payments Export'!A4811="","",'Payments Export'!O4811)</f>
        <v/>
      </c>
      <c r="H4807" s="7" t="str">
        <f>IF('Payments Export'!B4811="","",G4807-F4807)</f>
        <v/>
      </c>
      <c r="I4807" s="3" t="str">
        <f>IF(C4807&lt;&gt;"",_xlfn.XLOOKUP(IFERROR(VALUE(C4807),C4807),'Items database'!A:A,'Items database'!B:B),(_xlfn.XLOOKUP(LEFT(E4807,3),Services,Services,"")))</f>
        <v/>
      </c>
      <c r="J4807" s="3" t="str">
        <f t="shared" si="151"/>
        <v/>
      </c>
    </row>
    <row r="4808" spans="1:10" x14ac:dyDescent="0.35">
      <c r="A4808" s="7" t="str">
        <f>IF('Payments Export'!A4812="","",'Payments Export'!A4812)</f>
        <v/>
      </c>
      <c r="B4808" s="7" t="str">
        <f>IF('Payments Export'!A4812="","",'Payments Export'!B4812)</f>
        <v/>
      </c>
      <c r="C4808" s="7" t="str">
        <f>IF(IFERROR(VALUE('Payments Export'!H4812),'Payments Export'!H4812)&lt;&gt;0,IFERROR(VALUE('Payments Export'!H4812),'Payments Export'!H4812),"")</f>
        <v/>
      </c>
      <c r="D4808" s="7" t="str">
        <f>IF('Payments Export'!I4812="","",'Payments Export'!I4812)</f>
        <v/>
      </c>
      <c r="E4808" s="7" t="str">
        <f t="shared" si="150"/>
        <v/>
      </c>
      <c r="F4808" s="7" t="str">
        <f>IF('Payments Export'!A4812="","",'Payments Export'!N4812)</f>
        <v/>
      </c>
      <c r="G4808" s="7" t="str">
        <f>IF('Payments Export'!A4812="","",'Payments Export'!O4812)</f>
        <v/>
      </c>
      <c r="H4808" s="7" t="str">
        <f>IF('Payments Export'!B4812="","",G4808-F4808)</f>
        <v/>
      </c>
      <c r="I4808" s="3" t="str">
        <f>IF(C4808&lt;&gt;"",_xlfn.XLOOKUP(IFERROR(VALUE(C4808),C4808),'Items database'!A:A,'Items database'!B:B),(_xlfn.XLOOKUP(LEFT(E4808,3),Services,Services,"")))</f>
        <v/>
      </c>
      <c r="J4808" s="3" t="str">
        <f t="shared" si="151"/>
        <v/>
      </c>
    </row>
    <row r="4809" spans="1:10" x14ac:dyDescent="0.35">
      <c r="A4809" s="7" t="str">
        <f>IF('Payments Export'!A4813="","",'Payments Export'!A4813)</f>
        <v/>
      </c>
      <c r="B4809" s="7" t="str">
        <f>IF('Payments Export'!A4813="","",'Payments Export'!B4813)</f>
        <v/>
      </c>
      <c r="C4809" s="7" t="str">
        <f>IF(IFERROR(VALUE('Payments Export'!H4813),'Payments Export'!H4813)&lt;&gt;0,IFERROR(VALUE('Payments Export'!H4813),'Payments Export'!H4813),"")</f>
        <v/>
      </c>
      <c r="D4809" s="7" t="str">
        <f>IF('Payments Export'!I4813="","",'Payments Export'!I4813)</f>
        <v/>
      </c>
      <c r="E4809" s="7" t="str">
        <f t="shared" si="150"/>
        <v/>
      </c>
      <c r="F4809" s="7" t="str">
        <f>IF('Payments Export'!A4813="","",'Payments Export'!N4813)</f>
        <v/>
      </c>
      <c r="G4809" s="7" t="str">
        <f>IF('Payments Export'!A4813="","",'Payments Export'!O4813)</f>
        <v/>
      </c>
      <c r="H4809" s="7" t="str">
        <f>IF('Payments Export'!B4813="","",G4809-F4809)</f>
        <v/>
      </c>
      <c r="I4809" s="3" t="str">
        <f>IF(C4809&lt;&gt;"",_xlfn.XLOOKUP(IFERROR(VALUE(C4809),C4809),'Items database'!A:A,'Items database'!B:B),(_xlfn.XLOOKUP(LEFT(E4809,3),Services,Services,"")))</f>
        <v/>
      </c>
      <c r="J4809" s="3" t="str">
        <f t="shared" si="151"/>
        <v/>
      </c>
    </row>
    <row r="4810" spans="1:10" x14ac:dyDescent="0.35">
      <c r="A4810" s="7" t="str">
        <f>IF('Payments Export'!A4814="","",'Payments Export'!A4814)</f>
        <v/>
      </c>
      <c r="B4810" s="7" t="str">
        <f>IF('Payments Export'!A4814="","",'Payments Export'!B4814)</f>
        <v/>
      </c>
      <c r="C4810" s="7" t="str">
        <f>IF(IFERROR(VALUE('Payments Export'!H4814),'Payments Export'!H4814)&lt;&gt;0,IFERROR(VALUE('Payments Export'!H4814),'Payments Export'!H4814),"")</f>
        <v/>
      </c>
      <c r="D4810" s="7" t="str">
        <f>IF('Payments Export'!I4814="","",'Payments Export'!I4814)</f>
        <v/>
      </c>
      <c r="E4810" s="7" t="str">
        <f t="shared" si="150"/>
        <v/>
      </c>
      <c r="F4810" s="7" t="str">
        <f>IF('Payments Export'!A4814="","",'Payments Export'!N4814)</f>
        <v/>
      </c>
      <c r="G4810" s="7" t="str">
        <f>IF('Payments Export'!A4814="","",'Payments Export'!O4814)</f>
        <v/>
      </c>
      <c r="H4810" s="7" t="str">
        <f>IF('Payments Export'!B4814="","",G4810-F4810)</f>
        <v/>
      </c>
      <c r="I4810" s="3" t="str">
        <f>IF(C4810&lt;&gt;"",_xlfn.XLOOKUP(IFERROR(VALUE(C4810),C4810),'Items database'!A:A,'Items database'!B:B),(_xlfn.XLOOKUP(LEFT(E4810,3),Services,Services,"")))</f>
        <v/>
      </c>
      <c r="J4810" s="3" t="str">
        <f t="shared" si="151"/>
        <v/>
      </c>
    </row>
    <row r="4811" spans="1:10" x14ac:dyDescent="0.35">
      <c r="A4811" s="7" t="str">
        <f>IF('Payments Export'!A4815="","",'Payments Export'!A4815)</f>
        <v/>
      </c>
      <c r="B4811" s="7" t="str">
        <f>IF('Payments Export'!A4815="","",'Payments Export'!B4815)</f>
        <v/>
      </c>
      <c r="C4811" s="7" t="str">
        <f>IF(IFERROR(VALUE('Payments Export'!H4815),'Payments Export'!H4815)&lt;&gt;0,IFERROR(VALUE('Payments Export'!H4815),'Payments Export'!H4815),"")</f>
        <v/>
      </c>
      <c r="D4811" s="7" t="str">
        <f>IF('Payments Export'!I4815="","",'Payments Export'!I4815)</f>
        <v/>
      </c>
      <c r="E4811" s="7" t="str">
        <f t="shared" si="150"/>
        <v/>
      </c>
      <c r="F4811" s="7" t="str">
        <f>IF('Payments Export'!A4815="","",'Payments Export'!N4815)</f>
        <v/>
      </c>
      <c r="G4811" s="7" t="str">
        <f>IF('Payments Export'!A4815="","",'Payments Export'!O4815)</f>
        <v/>
      </c>
      <c r="H4811" s="7" t="str">
        <f>IF('Payments Export'!B4815="","",G4811-F4811)</f>
        <v/>
      </c>
      <c r="I4811" s="3" t="str">
        <f>IF(C4811&lt;&gt;"",_xlfn.XLOOKUP(IFERROR(VALUE(C4811),C4811),'Items database'!A:A,'Items database'!B:B),(_xlfn.XLOOKUP(LEFT(E4811,3),Services,Services,"")))</f>
        <v/>
      </c>
      <c r="J4811" s="3" t="str">
        <f t="shared" si="151"/>
        <v/>
      </c>
    </row>
    <row r="4812" spans="1:10" x14ac:dyDescent="0.35">
      <c r="A4812" s="7" t="str">
        <f>IF('Payments Export'!A4816="","",'Payments Export'!A4816)</f>
        <v/>
      </c>
      <c r="B4812" s="7" t="str">
        <f>IF('Payments Export'!A4816="","",'Payments Export'!B4816)</f>
        <v/>
      </c>
      <c r="C4812" s="7" t="str">
        <f>IF(IFERROR(VALUE('Payments Export'!H4816),'Payments Export'!H4816)&lt;&gt;0,IFERROR(VALUE('Payments Export'!H4816),'Payments Export'!H4816),"")</f>
        <v/>
      </c>
      <c r="D4812" s="7" t="str">
        <f>IF('Payments Export'!I4816="","",'Payments Export'!I4816)</f>
        <v/>
      </c>
      <c r="E4812" s="7" t="str">
        <f t="shared" si="150"/>
        <v/>
      </c>
      <c r="F4812" s="7" t="str">
        <f>IF('Payments Export'!A4816="","",'Payments Export'!N4816)</f>
        <v/>
      </c>
      <c r="G4812" s="7" t="str">
        <f>IF('Payments Export'!A4816="","",'Payments Export'!O4816)</f>
        <v/>
      </c>
      <c r="H4812" s="7" t="str">
        <f>IF('Payments Export'!B4816="","",G4812-F4812)</f>
        <v/>
      </c>
      <c r="I4812" s="3" t="str">
        <f>IF(C4812&lt;&gt;"",_xlfn.XLOOKUP(IFERROR(VALUE(C4812),C4812),'Items database'!A:A,'Items database'!B:B),(_xlfn.XLOOKUP(LEFT(E4812,3),Services,Services,"")))</f>
        <v/>
      </c>
      <c r="J4812" s="3" t="str">
        <f t="shared" si="151"/>
        <v/>
      </c>
    </row>
    <row r="4813" spans="1:10" x14ac:dyDescent="0.35">
      <c r="A4813" s="7" t="str">
        <f>IF('Payments Export'!A4817="","",'Payments Export'!A4817)</f>
        <v/>
      </c>
      <c r="B4813" s="7" t="str">
        <f>IF('Payments Export'!A4817="","",'Payments Export'!B4817)</f>
        <v/>
      </c>
      <c r="C4813" s="7" t="str">
        <f>IF(IFERROR(VALUE('Payments Export'!H4817),'Payments Export'!H4817)&lt;&gt;0,IFERROR(VALUE('Payments Export'!H4817),'Payments Export'!H4817),"")</f>
        <v/>
      </c>
      <c r="D4813" s="7" t="str">
        <f>IF('Payments Export'!I4817="","",'Payments Export'!I4817)</f>
        <v/>
      </c>
      <c r="E4813" s="7" t="str">
        <f t="shared" si="150"/>
        <v/>
      </c>
      <c r="F4813" s="7" t="str">
        <f>IF('Payments Export'!A4817="","",'Payments Export'!N4817)</f>
        <v/>
      </c>
      <c r="G4813" s="7" t="str">
        <f>IF('Payments Export'!A4817="","",'Payments Export'!O4817)</f>
        <v/>
      </c>
      <c r="H4813" s="7" t="str">
        <f>IF('Payments Export'!B4817="","",G4813-F4813)</f>
        <v/>
      </c>
      <c r="I4813" s="3" t="str">
        <f>IF(C4813&lt;&gt;"",_xlfn.XLOOKUP(IFERROR(VALUE(C4813),C4813),'Items database'!A:A,'Items database'!B:B),(_xlfn.XLOOKUP(LEFT(E4813,3),Services,Services,"")))</f>
        <v/>
      </c>
      <c r="J4813" s="3" t="str">
        <f t="shared" si="151"/>
        <v/>
      </c>
    </row>
    <row r="4814" spans="1:10" x14ac:dyDescent="0.35">
      <c r="A4814" s="7" t="str">
        <f>IF('Payments Export'!A4818="","",'Payments Export'!A4818)</f>
        <v/>
      </c>
      <c r="B4814" s="7" t="str">
        <f>IF('Payments Export'!A4818="","",'Payments Export'!B4818)</f>
        <v/>
      </c>
      <c r="C4814" s="7" t="str">
        <f>IF(IFERROR(VALUE('Payments Export'!H4818),'Payments Export'!H4818)&lt;&gt;0,IFERROR(VALUE('Payments Export'!H4818),'Payments Export'!H4818),"")</f>
        <v/>
      </c>
      <c r="D4814" s="7" t="str">
        <f>IF('Payments Export'!I4818="","",'Payments Export'!I4818)</f>
        <v/>
      </c>
      <c r="E4814" s="7" t="str">
        <f t="shared" si="150"/>
        <v/>
      </c>
      <c r="F4814" s="7" t="str">
        <f>IF('Payments Export'!A4818="","",'Payments Export'!N4818)</f>
        <v/>
      </c>
      <c r="G4814" s="7" t="str">
        <f>IF('Payments Export'!A4818="","",'Payments Export'!O4818)</f>
        <v/>
      </c>
      <c r="H4814" s="7" t="str">
        <f>IF('Payments Export'!B4818="","",G4814-F4814)</f>
        <v/>
      </c>
      <c r="I4814" s="3" t="str">
        <f>IF(C4814&lt;&gt;"",_xlfn.XLOOKUP(IFERROR(VALUE(C4814),C4814),'Items database'!A:A,'Items database'!B:B),(_xlfn.XLOOKUP(LEFT(E4814,3),Services,Services,"")))</f>
        <v/>
      </c>
      <c r="J4814" s="3" t="str">
        <f t="shared" si="151"/>
        <v/>
      </c>
    </row>
    <row r="4815" spans="1:10" x14ac:dyDescent="0.35">
      <c r="A4815" s="7" t="str">
        <f>IF('Payments Export'!A4819="","",'Payments Export'!A4819)</f>
        <v/>
      </c>
      <c r="B4815" s="7" t="str">
        <f>IF('Payments Export'!A4819="","",'Payments Export'!B4819)</f>
        <v/>
      </c>
      <c r="C4815" s="7" t="str">
        <f>IF(IFERROR(VALUE('Payments Export'!H4819),'Payments Export'!H4819)&lt;&gt;0,IFERROR(VALUE('Payments Export'!H4819),'Payments Export'!H4819),"")</f>
        <v/>
      </c>
      <c r="D4815" s="7" t="str">
        <f>IF('Payments Export'!I4819="","",'Payments Export'!I4819)</f>
        <v/>
      </c>
      <c r="E4815" s="7" t="str">
        <f t="shared" si="150"/>
        <v/>
      </c>
      <c r="F4815" s="7" t="str">
        <f>IF('Payments Export'!A4819="","",'Payments Export'!N4819)</f>
        <v/>
      </c>
      <c r="G4815" s="7" t="str">
        <f>IF('Payments Export'!A4819="","",'Payments Export'!O4819)</f>
        <v/>
      </c>
      <c r="H4815" s="7" t="str">
        <f>IF('Payments Export'!B4819="","",G4815-F4815)</f>
        <v/>
      </c>
      <c r="I4815" s="3" t="str">
        <f>IF(C4815&lt;&gt;"",_xlfn.XLOOKUP(IFERROR(VALUE(C4815),C4815),'Items database'!A:A,'Items database'!B:B),(_xlfn.XLOOKUP(LEFT(E4815,3),Services,Services,"")))</f>
        <v/>
      </c>
      <c r="J4815" s="3" t="str">
        <f t="shared" si="151"/>
        <v/>
      </c>
    </row>
    <row r="4816" spans="1:10" x14ac:dyDescent="0.35">
      <c r="A4816" s="7" t="str">
        <f>IF('Payments Export'!A4820="","",'Payments Export'!A4820)</f>
        <v/>
      </c>
      <c r="B4816" s="7" t="str">
        <f>IF('Payments Export'!A4820="","",'Payments Export'!B4820)</f>
        <v/>
      </c>
      <c r="C4816" s="7" t="str">
        <f>IF(IFERROR(VALUE('Payments Export'!H4820),'Payments Export'!H4820)&lt;&gt;0,IFERROR(VALUE('Payments Export'!H4820),'Payments Export'!H4820),"")</f>
        <v/>
      </c>
      <c r="D4816" s="7" t="str">
        <f>IF('Payments Export'!I4820="","",'Payments Export'!I4820)</f>
        <v/>
      </c>
      <c r="E4816" s="7" t="str">
        <f t="shared" si="150"/>
        <v/>
      </c>
      <c r="F4816" s="7" t="str">
        <f>IF('Payments Export'!A4820="","",'Payments Export'!N4820)</f>
        <v/>
      </c>
      <c r="G4816" s="7" t="str">
        <f>IF('Payments Export'!A4820="","",'Payments Export'!O4820)</f>
        <v/>
      </c>
      <c r="H4816" s="7" t="str">
        <f>IF('Payments Export'!B4820="","",G4816-F4816)</f>
        <v/>
      </c>
      <c r="I4816" s="3" t="str">
        <f>IF(C4816&lt;&gt;"",_xlfn.XLOOKUP(IFERROR(VALUE(C4816),C4816),'Items database'!A:A,'Items database'!B:B),(_xlfn.XLOOKUP(LEFT(E4816,3),Services,Services,"")))</f>
        <v/>
      </c>
      <c r="J4816" s="3" t="str">
        <f t="shared" si="151"/>
        <v/>
      </c>
    </row>
    <row r="4817" spans="1:10" x14ac:dyDescent="0.35">
      <c r="A4817" s="7" t="str">
        <f>IF('Payments Export'!A4821="","",'Payments Export'!A4821)</f>
        <v/>
      </c>
      <c r="B4817" s="7" t="str">
        <f>IF('Payments Export'!A4821="","",'Payments Export'!B4821)</f>
        <v/>
      </c>
      <c r="C4817" s="7" t="str">
        <f>IF(IFERROR(VALUE('Payments Export'!H4821),'Payments Export'!H4821)&lt;&gt;0,IFERROR(VALUE('Payments Export'!H4821),'Payments Export'!H4821),"")</f>
        <v/>
      </c>
      <c r="D4817" s="7" t="str">
        <f>IF('Payments Export'!I4821="","",'Payments Export'!I4821)</f>
        <v/>
      </c>
      <c r="E4817" s="7" t="str">
        <f t="shared" si="150"/>
        <v/>
      </c>
      <c r="F4817" s="7" t="str">
        <f>IF('Payments Export'!A4821="","",'Payments Export'!N4821)</f>
        <v/>
      </c>
      <c r="G4817" s="7" t="str">
        <f>IF('Payments Export'!A4821="","",'Payments Export'!O4821)</f>
        <v/>
      </c>
      <c r="H4817" s="7" t="str">
        <f>IF('Payments Export'!B4821="","",G4817-F4817)</f>
        <v/>
      </c>
      <c r="I4817" s="3" t="str">
        <f>IF(C4817&lt;&gt;"",_xlfn.XLOOKUP(IFERROR(VALUE(C4817),C4817),'Items database'!A:A,'Items database'!B:B),(_xlfn.XLOOKUP(LEFT(E4817,3),Services,Services,"")))</f>
        <v/>
      </c>
      <c r="J4817" s="3" t="str">
        <f t="shared" si="151"/>
        <v/>
      </c>
    </row>
    <row r="4818" spans="1:10" x14ac:dyDescent="0.35">
      <c r="A4818" s="7" t="str">
        <f>IF('Payments Export'!A4822="","",'Payments Export'!A4822)</f>
        <v/>
      </c>
      <c r="B4818" s="7" t="str">
        <f>IF('Payments Export'!A4822="","",'Payments Export'!B4822)</f>
        <v/>
      </c>
      <c r="C4818" s="7" t="str">
        <f>IF(IFERROR(VALUE('Payments Export'!H4822),'Payments Export'!H4822)&lt;&gt;0,IFERROR(VALUE('Payments Export'!H4822),'Payments Export'!H4822),"")</f>
        <v/>
      </c>
      <c r="D4818" s="7" t="str">
        <f>IF('Payments Export'!I4822="","",'Payments Export'!I4822)</f>
        <v/>
      </c>
      <c r="E4818" s="7" t="str">
        <f t="shared" si="150"/>
        <v/>
      </c>
      <c r="F4818" s="7" t="str">
        <f>IF('Payments Export'!A4822="","",'Payments Export'!N4822)</f>
        <v/>
      </c>
      <c r="G4818" s="7" t="str">
        <f>IF('Payments Export'!A4822="","",'Payments Export'!O4822)</f>
        <v/>
      </c>
      <c r="H4818" s="7" t="str">
        <f>IF('Payments Export'!B4822="","",G4818-F4818)</f>
        <v/>
      </c>
      <c r="I4818" s="3" t="str">
        <f>IF(C4818&lt;&gt;"",_xlfn.XLOOKUP(IFERROR(VALUE(C4818),C4818),'Items database'!A:A,'Items database'!B:B),(_xlfn.XLOOKUP(LEFT(E4818,3),Services,Services,"")))</f>
        <v/>
      </c>
      <c r="J4818" s="3" t="str">
        <f t="shared" si="151"/>
        <v/>
      </c>
    </row>
    <row r="4819" spans="1:10" x14ac:dyDescent="0.35">
      <c r="A4819" s="7" t="str">
        <f>IF('Payments Export'!A4823="","",'Payments Export'!A4823)</f>
        <v/>
      </c>
      <c r="B4819" s="7" t="str">
        <f>IF('Payments Export'!A4823="","",'Payments Export'!B4823)</f>
        <v/>
      </c>
      <c r="C4819" s="7" t="str">
        <f>IF(IFERROR(VALUE('Payments Export'!H4823),'Payments Export'!H4823)&lt;&gt;0,IFERROR(VALUE('Payments Export'!H4823),'Payments Export'!H4823),"")</f>
        <v/>
      </c>
      <c r="D4819" s="7" t="str">
        <f>IF('Payments Export'!I4823="","",'Payments Export'!I4823)</f>
        <v/>
      </c>
      <c r="E4819" s="7" t="str">
        <f t="shared" si="150"/>
        <v/>
      </c>
      <c r="F4819" s="7" t="str">
        <f>IF('Payments Export'!A4823="","",'Payments Export'!N4823)</f>
        <v/>
      </c>
      <c r="G4819" s="7" t="str">
        <f>IF('Payments Export'!A4823="","",'Payments Export'!O4823)</f>
        <v/>
      </c>
      <c r="H4819" s="7" t="str">
        <f>IF('Payments Export'!B4823="","",G4819-F4819)</f>
        <v/>
      </c>
      <c r="I4819" s="3" t="str">
        <f>IF(C4819&lt;&gt;"",_xlfn.XLOOKUP(IFERROR(VALUE(C4819),C4819),'Items database'!A:A,'Items database'!B:B),(_xlfn.XLOOKUP(LEFT(E4819,3),Services,Services,"")))</f>
        <v/>
      </c>
      <c r="J4819" s="3" t="str">
        <f t="shared" si="151"/>
        <v/>
      </c>
    </row>
    <row r="4820" spans="1:10" x14ac:dyDescent="0.35">
      <c r="A4820" s="7" t="str">
        <f>IF('Payments Export'!A4824="","",'Payments Export'!A4824)</f>
        <v/>
      </c>
      <c r="B4820" s="7" t="str">
        <f>IF('Payments Export'!A4824="","",'Payments Export'!B4824)</f>
        <v/>
      </c>
      <c r="C4820" s="7" t="str">
        <f>IF(IFERROR(VALUE('Payments Export'!H4824),'Payments Export'!H4824)&lt;&gt;0,IFERROR(VALUE('Payments Export'!H4824),'Payments Export'!H4824),"")</f>
        <v/>
      </c>
      <c r="D4820" s="7" t="str">
        <f>IF('Payments Export'!I4824="","",'Payments Export'!I4824)</f>
        <v/>
      </c>
      <c r="E4820" s="7" t="str">
        <f t="shared" si="150"/>
        <v/>
      </c>
      <c r="F4820" s="7" t="str">
        <f>IF('Payments Export'!A4824="","",'Payments Export'!N4824)</f>
        <v/>
      </c>
      <c r="G4820" s="7" t="str">
        <f>IF('Payments Export'!A4824="","",'Payments Export'!O4824)</f>
        <v/>
      </c>
      <c r="H4820" s="7" t="str">
        <f>IF('Payments Export'!B4824="","",G4820-F4820)</f>
        <v/>
      </c>
      <c r="I4820" s="3" t="str">
        <f>IF(C4820&lt;&gt;"",_xlfn.XLOOKUP(IFERROR(VALUE(C4820),C4820),'Items database'!A:A,'Items database'!B:B),(_xlfn.XLOOKUP(LEFT(E4820,3),Services,Services,"")))</f>
        <v/>
      </c>
      <c r="J4820" s="3" t="str">
        <f t="shared" si="151"/>
        <v/>
      </c>
    </row>
    <row r="4821" spans="1:10" x14ac:dyDescent="0.35">
      <c r="A4821" s="7" t="str">
        <f>IF('Payments Export'!A4825="","",'Payments Export'!A4825)</f>
        <v/>
      </c>
      <c r="B4821" s="7" t="str">
        <f>IF('Payments Export'!A4825="","",'Payments Export'!B4825)</f>
        <v/>
      </c>
      <c r="C4821" s="7" t="str">
        <f>IF(IFERROR(VALUE('Payments Export'!H4825),'Payments Export'!H4825)&lt;&gt;0,IFERROR(VALUE('Payments Export'!H4825),'Payments Export'!H4825),"")</f>
        <v/>
      </c>
      <c r="D4821" s="7" t="str">
        <f>IF('Payments Export'!I4825="","",'Payments Export'!I4825)</f>
        <v/>
      </c>
      <c r="E4821" s="7" t="str">
        <f t="shared" si="150"/>
        <v/>
      </c>
      <c r="F4821" s="7" t="str">
        <f>IF('Payments Export'!A4825="","",'Payments Export'!N4825)</f>
        <v/>
      </c>
      <c r="G4821" s="7" t="str">
        <f>IF('Payments Export'!A4825="","",'Payments Export'!O4825)</f>
        <v/>
      </c>
      <c r="H4821" s="7" t="str">
        <f>IF('Payments Export'!B4825="","",G4821-F4821)</f>
        <v/>
      </c>
      <c r="I4821" s="3" t="str">
        <f>IF(C4821&lt;&gt;"",_xlfn.XLOOKUP(IFERROR(VALUE(C4821),C4821),'Items database'!A:A,'Items database'!B:B),(_xlfn.XLOOKUP(LEFT(E4821,3),Services,Services,"")))</f>
        <v/>
      </c>
      <c r="J4821" s="3" t="str">
        <f t="shared" si="151"/>
        <v/>
      </c>
    </row>
    <row r="4822" spans="1:10" x14ac:dyDescent="0.35">
      <c r="A4822" s="7" t="str">
        <f>IF('Payments Export'!A4826="","",'Payments Export'!A4826)</f>
        <v/>
      </c>
      <c r="B4822" s="7" t="str">
        <f>IF('Payments Export'!A4826="","",'Payments Export'!B4826)</f>
        <v/>
      </c>
      <c r="C4822" s="7" t="str">
        <f>IF(IFERROR(VALUE('Payments Export'!H4826),'Payments Export'!H4826)&lt;&gt;0,IFERROR(VALUE('Payments Export'!H4826),'Payments Export'!H4826),"")</f>
        <v/>
      </c>
      <c r="D4822" s="7" t="str">
        <f>IF('Payments Export'!I4826="","",'Payments Export'!I4826)</f>
        <v/>
      </c>
      <c r="E4822" s="7" t="str">
        <f t="shared" si="150"/>
        <v/>
      </c>
      <c r="F4822" s="7" t="str">
        <f>IF('Payments Export'!A4826="","",'Payments Export'!N4826)</f>
        <v/>
      </c>
      <c r="G4822" s="7" t="str">
        <f>IF('Payments Export'!A4826="","",'Payments Export'!O4826)</f>
        <v/>
      </c>
      <c r="H4822" s="7" t="str">
        <f>IF('Payments Export'!B4826="","",G4822-F4822)</f>
        <v/>
      </c>
      <c r="I4822" s="3" t="str">
        <f>IF(C4822&lt;&gt;"",_xlfn.XLOOKUP(IFERROR(VALUE(C4822),C4822),'Items database'!A:A,'Items database'!B:B),(_xlfn.XLOOKUP(LEFT(E4822,3),Services,Services,"")))</f>
        <v/>
      </c>
      <c r="J4822" s="3" t="str">
        <f t="shared" si="151"/>
        <v/>
      </c>
    </row>
    <row r="4823" spans="1:10" x14ac:dyDescent="0.35">
      <c r="A4823" s="7" t="str">
        <f>IF('Payments Export'!A4827="","",'Payments Export'!A4827)</f>
        <v/>
      </c>
      <c r="B4823" s="7" t="str">
        <f>IF('Payments Export'!A4827="","",'Payments Export'!B4827)</f>
        <v/>
      </c>
      <c r="C4823" s="7" t="str">
        <f>IF(IFERROR(VALUE('Payments Export'!H4827),'Payments Export'!H4827)&lt;&gt;0,IFERROR(VALUE('Payments Export'!H4827),'Payments Export'!H4827),"")</f>
        <v/>
      </c>
      <c r="D4823" s="7" t="str">
        <f>IF('Payments Export'!I4827="","",'Payments Export'!I4827)</f>
        <v/>
      </c>
      <c r="E4823" s="7" t="str">
        <f t="shared" si="150"/>
        <v/>
      </c>
      <c r="F4823" s="7" t="str">
        <f>IF('Payments Export'!A4827="","",'Payments Export'!N4827)</f>
        <v/>
      </c>
      <c r="G4823" s="7" t="str">
        <f>IF('Payments Export'!A4827="","",'Payments Export'!O4827)</f>
        <v/>
      </c>
      <c r="H4823" s="7" t="str">
        <f>IF('Payments Export'!B4827="","",G4823-F4823)</f>
        <v/>
      </c>
      <c r="I4823" s="3" t="str">
        <f>IF(C4823&lt;&gt;"",_xlfn.XLOOKUP(IFERROR(VALUE(C4823),C4823),'Items database'!A:A,'Items database'!B:B),(_xlfn.XLOOKUP(LEFT(E4823,3),Services,Services,"")))</f>
        <v/>
      </c>
      <c r="J4823" s="3" t="str">
        <f t="shared" si="151"/>
        <v/>
      </c>
    </row>
    <row r="4824" spans="1:10" x14ac:dyDescent="0.35">
      <c r="A4824" s="7" t="str">
        <f>IF('Payments Export'!A4828="","",'Payments Export'!A4828)</f>
        <v/>
      </c>
      <c r="B4824" s="7" t="str">
        <f>IF('Payments Export'!A4828="","",'Payments Export'!B4828)</f>
        <v/>
      </c>
      <c r="C4824" s="7" t="str">
        <f>IF(IFERROR(VALUE('Payments Export'!H4828),'Payments Export'!H4828)&lt;&gt;0,IFERROR(VALUE('Payments Export'!H4828),'Payments Export'!H4828),"")</f>
        <v/>
      </c>
      <c r="D4824" s="7" t="str">
        <f>IF('Payments Export'!I4828="","",'Payments Export'!I4828)</f>
        <v/>
      </c>
      <c r="E4824" s="7" t="str">
        <f t="shared" si="150"/>
        <v/>
      </c>
      <c r="F4824" s="7" t="str">
        <f>IF('Payments Export'!A4828="","",'Payments Export'!N4828)</f>
        <v/>
      </c>
      <c r="G4824" s="7" t="str">
        <f>IF('Payments Export'!A4828="","",'Payments Export'!O4828)</f>
        <v/>
      </c>
      <c r="H4824" s="7" t="str">
        <f>IF('Payments Export'!B4828="","",G4824-F4824)</f>
        <v/>
      </c>
      <c r="I4824" s="3" t="str">
        <f>IF(C4824&lt;&gt;"",_xlfn.XLOOKUP(IFERROR(VALUE(C4824),C4824),'Items database'!A:A,'Items database'!B:B),(_xlfn.XLOOKUP(LEFT(E4824,3),Services,Services,"")))</f>
        <v/>
      </c>
      <c r="J4824" s="3" t="str">
        <f t="shared" si="151"/>
        <v/>
      </c>
    </row>
    <row r="4825" spans="1:10" x14ac:dyDescent="0.35">
      <c r="A4825" s="7" t="str">
        <f>IF('Payments Export'!A4829="","",'Payments Export'!A4829)</f>
        <v/>
      </c>
      <c r="B4825" s="7" t="str">
        <f>IF('Payments Export'!A4829="","",'Payments Export'!B4829)</f>
        <v/>
      </c>
      <c r="C4825" s="7" t="str">
        <f>IF(IFERROR(VALUE('Payments Export'!H4829),'Payments Export'!H4829)&lt;&gt;0,IFERROR(VALUE('Payments Export'!H4829),'Payments Export'!H4829),"")</f>
        <v/>
      </c>
      <c r="D4825" s="7" t="str">
        <f>IF('Payments Export'!I4829="","",'Payments Export'!I4829)</f>
        <v/>
      </c>
      <c r="E4825" s="7" t="str">
        <f t="shared" si="150"/>
        <v/>
      </c>
      <c r="F4825" s="7" t="str">
        <f>IF('Payments Export'!A4829="","",'Payments Export'!N4829)</f>
        <v/>
      </c>
      <c r="G4825" s="7" t="str">
        <f>IF('Payments Export'!A4829="","",'Payments Export'!O4829)</f>
        <v/>
      </c>
      <c r="H4825" s="7" t="str">
        <f>IF('Payments Export'!B4829="","",G4825-F4825)</f>
        <v/>
      </c>
      <c r="I4825" s="3" t="str">
        <f>IF(C4825&lt;&gt;"",_xlfn.XLOOKUP(IFERROR(VALUE(C4825),C4825),'Items database'!A:A,'Items database'!B:B),(_xlfn.XLOOKUP(LEFT(E4825,3),Services,Services,"")))</f>
        <v/>
      </c>
      <c r="J4825" s="3" t="str">
        <f t="shared" si="151"/>
        <v/>
      </c>
    </row>
    <row r="4826" spans="1:10" x14ac:dyDescent="0.35">
      <c r="A4826" s="7" t="str">
        <f>IF('Payments Export'!A4830="","",'Payments Export'!A4830)</f>
        <v/>
      </c>
      <c r="B4826" s="7" t="str">
        <f>IF('Payments Export'!A4830="","",'Payments Export'!B4830)</f>
        <v/>
      </c>
      <c r="C4826" s="7" t="str">
        <f>IF(IFERROR(VALUE('Payments Export'!H4830),'Payments Export'!H4830)&lt;&gt;0,IFERROR(VALUE('Payments Export'!H4830),'Payments Export'!H4830),"")</f>
        <v/>
      </c>
      <c r="D4826" s="7" t="str">
        <f>IF('Payments Export'!I4830="","",'Payments Export'!I4830)</f>
        <v/>
      </c>
      <c r="E4826" s="7" t="str">
        <f t="shared" si="150"/>
        <v/>
      </c>
      <c r="F4826" s="7" t="str">
        <f>IF('Payments Export'!A4830="","",'Payments Export'!N4830)</f>
        <v/>
      </c>
      <c r="G4826" s="7" t="str">
        <f>IF('Payments Export'!A4830="","",'Payments Export'!O4830)</f>
        <v/>
      </c>
      <c r="H4826" s="7" t="str">
        <f>IF('Payments Export'!B4830="","",G4826-F4826)</f>
        <v/>
      </c>
      <c r="I4826" s="3" t="str">
        <f>IF(C4826&lt;&gt;"",_xlfn.XLOOKUP(IFERROR(VALUE(C4826),C4826),'Items database'!A:A,'Items database'!B:B),(_xlfn.XLOOKUP(LEFT(E4826,3),Services,Services,"")))</f>
        <v/>
      </c>
      <c r="J4826" s="3" t="str">
        <f t="shared" si="151"/>
        <v/>
      </c>
    </row>
    <row r="4827" spans="1:10" x14ac:dyDescent="0.35">
      <c r="A4827" s="7" t="str">
        <f>IF('Payments Export'!A4831="","",'Payments Export'!A4831)</f>
        <v/>
      </c>
      <c r="B4827" s="7" t="str">
        <f>IF('Payments Export'!A4831="","",'Payments Export'!B4831)</f>
        <v/>
      </c>
      <c r="C4827" s="7" t="str">
        <f>IF(IFERROR(VALUE('Payments Export'!H4831),'Payments Export'!H4831)&lt;&gt;0,IFERROR(VALUE('Payments Export'!H4831),'Payments Export'!H4831),"")</f>
        <v/>
      </c>
      <c r="D4827" s="7" t="str">
        <f>IF('Payments Export'!I4831="","",'Payments Export'!I4831)</f>
        <v/>
      </c>
      <c r="E4827" s="7" t="str">
        <f t="shared" si="150"/>
        <v/>
      </c>
      <c r="F4827" s="7" t="str">
        <f>IF('Payments Export'!A4831="","",'Payments Export'!N4831)</f>
        <v/>
      </c>
      <c r="G4827" s="7" t="str">
        <f>IF('Payments Export'!A4831="","",'Payments Export'!O4831)</f>
        <v/>
      </c>
      <c r="H4827" s="7" t="str">
        <f>IF('Payments Export'!B4831="","",G4827-F4827)</f>
        <v/>
      </c>
      <c r="I4827" s="3" t="str">
        <f>IF(C4827&lt;&gt;"",_xlfn.XLOOKUP(IFERROR(VALUE(C4827),C4827),'Items database'!A:A,'Items database'!B:B),(_xlfn.XLOOKUP(LEFT(E4827,3),Services,Services,"")))</f>
        <v/>
      </c>
      <c r="J4827" s="3" t="str">
        <f t="shared" si="151"/>
        <v/>
      </c>
    </row>
    <row r="4828" spans="1:10" x14ac:dyDescent="0.35">
      <c r="A4828" s="7" t="str">
        <f>IF('Payments Export'!A4832="","",'Payments Export'!A4832)</f>
        <v/>
      </c>
      <c r="B4828" s="7" t="str">
        <f>IF('Payments Export'!A4832="","",'Payments Export'!B4832)</f>
        <v/>
      </c>
      <c r="C4828" s="7" t="str">
        <f>IF(IFERROR(VALUE('Payments Export'!H4832),'Payments Export'!H4832)&lt;&gt;0,IFERROR(VALUE('Payments Export'!H4832),'Payments Export'!H4832),"")</f>
        <v/>
      </c>
      <c r="D4828" s="7" t="str">
        <f>IF('Payments Export'!I4832="","",'Payments Export'!I4832)</f>
        <v/>
      </c>
      <c r="E4828" s="7" t="str">
        <f t="shared" si="150"/>
        <v/>
      </c>
      <c r="F4828" s="7" t="str">
        <f>IF('Payments Export'!A4832="","",'Payments Export'!N4832)</f>
        <v/>
      </c>
      <c r="G4828" s="7" t="str">
        <f>IF('Payments Export'!A4832="","",'Payments Export'!O4832)</f>
        <v/>
      </c>
      <c r="H4828" s="7" t="str">
        <f>IF('Payments Export'!B4832="","",G4828-F4828)</f>
        <v/>
      </c>
      <c r="I4828" s="3" t="str">
        <f>IF(C4828&lt;&gt;"",_xlfn.XLOOKUP(IFERROR(VALUE(C4828),C4828),'Items database'!A:A,'Items database'!B:B),(_xlfn.XLOOKUP(LEFT(E4828,3),Services,Services,"")))</f>
        <v/>
      </c>
      <c r="J4828" s="3" t="str">
        <f t="shared" si="151"/>
        <v/>
      </c>
    </row>
    <row r="4829" spans="1:10" x14ac:dyDescent="0.35">
      <c r="A4829" s="7" t="str">
        <f>IF('Payments Export'!A4833="","",'Payments Export'!A4833)</f>
        <v/>
      </c>
      <c r="B4829" s="7" t="str">
        <f>IF('Payments Export'!A4833="","",'Payments Export'!B4833)</f>
        <v/>
      </c>
      <c r="C4829" s="7" t="str">
        <f>IF(IFERROR(VALUE('Payments Export'!H4833),'Payments Export'!H4833)&lt;&gt;0,IFERROR(VALUE('Payments Export'!H4833),'Payments Export'!H4833),"")</f>
        <v/>
      </c>
      <c r="D4829" s="7" t="str">
        <f>IF('Payments Export'!I4833="","",'Payments Export'!I4833)</f>
        <v/>
      </c>
      <c r="E4829" s="7" t="str">
        <f t="shared" si="150"/>
        <v/>
      </c>
      <c r="F4829" s="7" t="str">
        <f>IF('Payments Export'!A4833="","",'Payments Export'!N4833)</f>
        <v/>
      </c>
      <c r="G4829" s="7" t="str">
        <f>IF('Payments Export'!A4833="","",'Payments Export'!O4833)</f>
        <v/>
      </c>
      <c r="H4829" s="7" t="str">
        <f>IF('Payments Export'!B4833="","",G4829-F4829)</f>
        <v/>
      </c>
      <c r="I4829" s="3" t="str">
        <f>IF(C4829&lt;&gt;"",_xlfn.XLOOKUP(IFERROR(VALUE(C4829),C4829),'Items database'!A:A,'Items database'!B:B),(_xlfn.XLOOKUP(LEFT(E4829,3),Services,Services,"")))</f>
        <v/>
      </c>
      <c r="J4829" s="3" t="str">
        <f t="shared" si="151"/>
        <v/>
      </c>
    </row>
    <row r="4830" spans="1:10" x14ac:dyDescent="0.35">
      <c r="A4830" s="7" t="str">
        <f>IF('Payments Export'!A4834="","",'Payments Export'!A4834)</f>
        <v/>
      </c>
      <c r="B4830" s="7" t="str">
        <f>IF('Payments Export'!A4834="","",'Payments Export'!B4834)</f>
        <v/>
      </c>
      <c r="C4830" s="7" t="str">
        <f>IF(IFERROR(VALUE('Payments Export'!H4834),'Payments Export'!H4834)&lt;&gt;0,IFERROR(VALUE('Payments Export'!H4834),'Payments Export'!H4834),"")</f>
        <v/>
      </c>
      <c r="D4830" s="7" t="str">
        <f>IF('Payments Export'!I4834="","",'Payments Export'!I4834)</f>
        <v/>
      </c>
      <c r="E4830" s="7" t="str">
        <f t="shared" si="150"/>
        <v/>
      </c>
      <c r="F4830" s="7" t="str">
        <f>IF('Payments Export'!A4834="","",'Payments Export'!N4834)</f>
        <v/>
      </c>
      <c r="G4830" s="7" t="str">
        <f>IF('Payments Export'!A4834="","",'Payments Export'!O4834)</f>
        <v/>
      </c>
      <c r="H4830" s="7" t="str">
        <f>IF('Payments Export'!B4834="","",G4830-F4830)</f>
        <v/>
      </c>
      <c r="I4830" s="3" t="str">
        <f>IF(C4830&lt;&gt;"",_xlfn.XLOOKUP(IFERROR(VALUE(C4830),C4830),'Items database'!A:A,'Items database'!B:B),(_xlfn.XLOOKUP(LEFT(E4830,3),Services,Services,"")))</f>
        <v/>
      </c>
      <c r="J4830" s="3" t="str">
        <f t="shared" si="151"/>
        <v/>
      </c>
    </row>
    <row r="4831" spans="1:10" x14ac:dyDescent="0.35">
      <c r="A4831" s="7" t="str">
        <f>IF('Payments Export'!A4835="","",'Payments Export'!A4835)</f>
        <v/>
      </c>
      <c r="B4831" s="7" t="str">
        <f>IF('Payments Export'!A4835="","",'Payments Export'!B4835)</f>
        <v/>
      </c>
      <c r="C4831" s="7" t="str">
        <f>IF(IFERROR(VALUE('Payments Export'!H4835),'Payments Export'!H4835)&lt;&gt;0,IFERROR(VALUE('Payments Export'!H4835),'Payments Export'!H4835),"")</f>
        <v/>
      </c>
      <c r="D4831" s="7" t="str">
        <f>IF('Payments Export'!I4835="","",'Payments Export'!I4835)</f>
        <v/>
      </c>
      <c r="E4831" s="7" t="str">
        <f t="shared" si="150"/>
        <v/>
      </c>
      <c r="F4831" s="7" t="str">
        <f>IF('Payments Export'!A4835="","",'Payments Export'!N4835)</f>
        <v/>
      </c>
      <c r="G4831" s="7" t="str">
        <f>IF('Payments Export'!A4835="","",'Payments Export'!O4835)</f>
        <v/>
      </c>
      <c r="H4831" s="7" t="str">
        <f>IF('Payments Export'!B4835="","",G4831-F4831)</f>
        <v/>
      </c>
      <c r="I4831" s="3" t="str">
        <f>IF(C4831&lt;&gt;"",_xlfn.XLOOKUP(IFERROR(VALUE(C4831),C4831),'Items database'!A:A,'Items database'!B:B),(_xlfn.XLOOKUP(LEFT(E4831,3),Services,Services,"")))</f>
        <v/>
      </c>
      <c r="J4831" s="3" t="str">
        <f t="shared" si="151"/>
        <v/>
      </c>
    </row>
    <row r="4832" spans="1:10" x14ac:dyDescent="0.35">
      <c r="A4832" s="7" t="str">
        <f>IF('Payments Export'!A4836="","",'Payments Export'!A4836)</f>
        <v/>
      </c>
      <c r="B4832" s="7" t="str">
        <f>IF('Payments Export'!A4836="","",'Payments Export'!B4836)</f>
        <v/>
      </c>
      <c r="C4832" s="7" t="str">
        <f>IF(IFERROR(VALUE('Payments Export'!H4836),'Payments Export'!H4836)&lt;&gt;0,IFERROR(VALUE('Payments Export'!H4836),'Payments Export'!H4836),"")</f>
        <v/>
      </c>
      <c r="D4832" s="7" t="str">
        <f>IF('Payments Export'!I4836="","",'Payments Export'!I4836)</f>
        <v/>
      </c>
      <c r="E4832" s="7" t="str">
        <f t="shared" si="150"/>
        <v/>
      </c>
      <c r="F4832" s="7" t="str">
        <f>IF('Payments Export'!A4836="","",'Payments Export'!N4836)</f>
        <v/>
      </c>
      <c r="G4832" s="7" t="str">
        <f>IF('Payments Export'!A4836="","",'Payments Export'!O4836)</f>
        <v/>
      </c>
      <c r="H4832" s="7" t="str">
        <f>IF('Payments Export'!B4836="","",G4832-F4832)</f>
        <v/>
      </c>
      <c r="I4832" s="3" t="str">
        <f>IF(C4832&lt;&gt;"",_xlfn.XLOOKUP(IFERROR(VALUE(C4832),C4832),'Items database'!A:A,'Items database'!B:B),(_xlfn.XLOOKUP(LEFT(E4832,3),Services,Services,"")))</f>
        <v/>
      </c>
      <c r="J4832" s="3" t="str">
        <f t="shared" si="151"/>
        <v/>
      </c>
    </row>
    <row r="4833" spans="1:10" x14ac:dyDescent="0.35">
      <c r="A4833" s="7" t="str">
        <f>IF('Payments Export'!A4837="","",'Payments Export'!A4837)</f>
        <v/>
      </c>
      <c r="B4833" s="7" t="str">
        <f>IF('Payments Export'!A4837="","",'Payments Export'!B4837)</f>
        <v/>
      </c>
      <c r="C4833" s="7" t="str">
        <f>IF(IFERROR(VALUE('Payments Export'!H4837),'Payments Export'!H4837)&lt;&gt;0,IFERROR(VALUE('Payments Export'!H4837),'Payments Export'!H4837),"")</f>
        <v/>
      </c>
      <c r="D4833" s="7" t="str">
        <f>IF('Payments Export'!I4837="","",'Payments Export'!I4837)</f>
        <v/>
      </c>
      <c r="E4833" s="7" t="str">
        <f t="shared" si="150"/>
        <v/>
      </c>
      <c r="F4833" s="7" t="str">
        <f>IF('Payments Export'!A4837="","",'Payments Export'!N4837)</f>
        <v/>
      </c>
      <c r="G4833" s="7" t="str">
        <f>IF('Payments Export'!A4837="","",'Payments Export'!O4837)</f>
        <v/>
      </c>
      <c r="H4833" s="7" t="str">
        <f>IF('Payments Export'!B4837="","",G4833-F4833)</f>
        <v/>
      </c>
      <c r="I4833" s="3" t="str">
        <f>IF(C4833&lt;&gt;"",_xlfn.XLOOKUP(IFERROR(VALUE(C4833),C4833),'Items database'!A:A,'Items database'!B:B),(_xlfn.XLOOKUP(LEFT(E4833,3),Services,Services,"")))</f>
        <v/>
      </c>
      <c r="J4833" s="3" t="str">
        <f t="shared" si="151"/>
        <v/>
      </c>
    </row>
    <row r="4834" spans="1:10" x14ac:dyDescent="0.35">
      <c r="A4834" s="7" t="str">
        <f>IF('Payments Export'!A4838="","",'Payments Export'!A4838)</f>
        <v/>
      </c>
      <c r="B4834" s="7" t="str">
        <f>IF('Payments Export'!A4838="","",'Payments Export'!B4838)</f>
        <v/>
      </c>
      <c r="C4834" s="7" t="str">
        <f>IF(IFERROR(VALUE('Payments Export'!H4838),'Payments Export'!H4838)&lt;&gt;0,IFERROR(VALUE('Payments Export'!H4838),'Payments Export'!H4838),"")</f>
        <v/>
      </c>
      <c r="D4834" s="7" t="str">
        <f>IF('Payments Export'!I4838="","",'Payments Export'!I4838)</f>
        <v/>
      </c>
      <c r="E4834" s="7" t="str">
        <f t="shared" si="150"/>
        <v/>
      </c>
      <c r="F4834" s="7" t="str">
        <f>IF('Payments Export'!A4838="","",'Payments Export'!N4838)</f>
        <v/>
      </c>
      <c r="G4834" s="7" t="str">
        <f>IF('Payments Export'!A4838="","",'Payments Export'!O4838)</f>
        <v/>
      </c>
      <c r="H4834" s="7" t="str">
        <f>IF('Payments Export'!B4838="","",G4834-F4834)</f>
        <v/>
      </c>
      <c r="I4834" s="3" t="str">
        <f>IF(C4834&lt;&gt;"",_xlfn.XLOOKUP(IFERROR(VALUE(C4834),C4834),'Items database'!A:A,'Items database'!B:B),(_xlfn.XLOOKUP(LEFT(E4834,3),Services,Services,"")))</f>
        <v/>
      </c>
      <c r="J4834" s="3" t="str">
        <f t="shared" si="151"/>
        <v/>
      </c>
    </row>
    <row r="4835" spans="1:10" x14ac:dyDescent="0.35">
      <c r="A4835" s="7" t="str">
        <f>IF('Payments Export'!A4839="","",'Payments Export'!A4839)</f>
        <v/>
      </c>
      <c r="B4835" s="7" t="str">
        <f>IF('Payments Export'!A4839="","",'Payments Export'!B4839)</f>
        <v/>
      </c>
      <c r="C4835" s="7" t="str">
        <f>IF(IFERROR(VALUE('Payments Export'!H4839),'Payments Export'!H4839)&lt;&gt;0,IFERROR(VALUE('Payments Export'!H4839),'Payments Export'!H4839),"")</f>
        <v/>
      </c>
      <c r="D4835" s="7" t="str">
        <f>IF('Payments Export'!I4839="","",'Payments Export'!I4839)</f>
        <v/>
      </c>
      <c r="E4835" s="7" t="str">
        <f t="shared" si="150"/>
        <v/>
      </c>
      <c r="F4835" s="7" t="str">
        <f>IF('Payments Export'!A4839="","",'Payments Export'!N4839)</f>
        <v/>
      </c>
      <c r="G4835" s="7" t="str">
        <f>IF('Payments Export'!A4839="","",'Payments Export'!O4839)</f>
        <v/>
      </c>
      <c r="H4835" s="7" t="str">
        <f>IF('Payments Export'!B4839="","",G4835-F4835)</f>
        <v/>
      </c>
      <c r="I4835" s="3" t="str">
        <f>IF(C4835&lt;&gt;"",_xlfn.XLOOKUP(IFERROR(VALUE(C4835),C4835),'Items database'!A:A,'Items database'!B:B),(_xlfn.XLOOKUP(LEFT(E4835,3),Services,Services,"")))</f>
        <v/>
      </c>
      <c r="J4835" s="3" t="str">
        <f t="shared" si="151"/>
        <v/>
      </c>
    </row>
    <row r="4836" spans="1:10" x14ac:dyDescent="0.35">
      <c r="A4836" s="7" t="str">
        <f>IF('Payments Export'!A4840="","",'Payments Export'!A4840)</f>
        <v/>
      </c>
      <c r="B4836" s="7" t="str">
        <f>IF('Payments Export'!A4840="","",'Payments Export'!B4840)</f>
        <v/>
      </c>
      <c r="C4836" s="7" t="str">
        <f>IF(IFERROR(VALUE('Payments Export'!H4840),'Payments Export'!H4840)&lt;&gt;0,IFERROR(VALUE('Payments Export'!H4840),'Payments Export'!H4840),"")</f>
        <v/>
      </c>
      <c r="D4836" s="7" t="str">
        <f>IF('Payments Export'!I4840="","",'Payments Export'!I4840)</f>
        <v/>
      </c>
      <c r="E4836" s="7" t="str">
        <f t="shared" si="150"/>
        <v/>
      </c>
      <c r="F4836" s="7" t="str">
        <f>IF('Payments Export'!A4840="","",'Payments Export'!N4840)</f>
        <v/>
      </c>
      <c r="G4836" s="7" t="str">
        <f>IF('Payments Export'!A4840="","",'Payments Export'!O4840)</f>
        <v/>
      </c>
      <c r="H4836" s="7" t="str">
        <f>IF('Payments Export'!B4840="","",G4836-F4836)</f>
        <v/>
      </c>
      <c r="I4836" s="3" t="str">
        <f>IF(C4836&lt;&gt;"",_xlfn.XLOOKUP(IFERROR(VALUE(C4836),C4836),'Items database'!A:A,'Items database'!B:B),(_xlfn.XLOOKUP(LEFT(E4836,3),Services,Services,"")))</f>
        <v/>
      </c>
      <c r="J4836" s="3" t="str">
        <f t="shared" si="151"/>
        <v/>
      </c>
    </row>
    <row r="4837" spans="1:10" x14ac:dyDescent="0.35">
      <c r="A4837" s="7" t="str">
        <f>IF('Payments Export'!A4841="","",'Payments Export'!A4841)</f>
        <v/>
      </c>
      <c r="B4837" s="7" t="str">
        <f>IF('Payments Export'!A4841="","",'Payments Export'!B4841)</f>
        <v/>
      </c>
      <c r="C4837" s="7" t="str">
        <f>IF(IFERROR(VALUE('Payments Export'!H4841),'Payments Export'!H4841)&lt;&gt;0,IFERROR(VALUE('Payments Export'!H4841),'Payments Export'!H4841),"")</f>
        <v/>
      </c>
      <c r="D4837" s="7" t="str">
        <f>IF('Payments Export'!I4841="","",'Payments Export'!I4841)</f>
        <v/>
      </c>
      <c r="E4837" s="7" t="str">
        <f t="shared" si="150"/>
        <v/>
      </c>
      <c r="F4837" s="7" t="str">
        <f>IF('Payments Export'!A4841="","",'Payments Export'!N4841)</f>
        <v/>
      </c>
      <c r="G4837" s="7" t="str">
        <f>IF('Payments Export'!A4841="","",'Payments Export'!O4841)</f>
        <v/>
      </c>
      <c r="H4837" s="7" t="str">
        <f>IF('Payments Export'!B4841="","",G4837-F4837)</f>
        <v/>
      </c>
      <c r="I4837" s="3" t="str">
        <f>IF(C4837&lt;&gt;"",_xlfn.XLOOKUP(IFERROR(VALUE(C4837),C4837),'Items database'!A:A,'Items database'!B:B),(_xlfn.XLOOKUP(LEFT(E4837,3),Services,Services,"")))</f>
        <v/>
      </c>
      <c r="J4837" s="3" t="str">
        <f t="shared" si="151"/>
        <v/>
      </c>
    </row>
    <row r="4838" spans="1:10" x14ac:dyDescent="0.35">
      <c r="A4838" s="7" t="str">
        <f>IF('Payments Export'!A4842="","",'Payments Export'!A4842)</f>
        <v/>
      </c>
      <c r="B4838" s="7" t="str">
        <f>IF('Payments Export'!A4842="","",'Payments Export'!B4842)</f>
        <v/>
      </c>
      <c r="C4838" s="7" t="str">
        <f>IF(IFERROR(VALUE('Payments Export'!H4842),'Payments Export'!H4842)&lt;&gt;0,IFERROR(VALUE('Payments Export'!H4842),'Payments Export'!H4842),"")</f>
        <v/>
      </c>
      <c r="D4838" s="7" t="str">
        <f>IF('Payments Export'!I4842="","",'Payments Export'!I4842)</f>
        <v/>
      </c>
      <c r="E4838" s="7" t="str">
        <f t="shared" si="150"/>
        <v/>
      </c>
      <c r="F4838" s="7" t="str">
        <f>IF('Payments Export'!A4842="","",'Payments Export'!N4842)</f>
        <v/>
      </c>
      <c r="G4838" s="7" t="str">
        <f>IF('Payments Export'!A4842="","",'Payments Export'!O4842)</f>
        <v/>
      </c>
      <c r="H4838" s="7" t="str">
        <f>IF('Payments Export'!B4842="","",G4838-F4838)</f>
        <v/>
      </c>
      <c r="I4838" s="3" t="str">
        <f>IF(C4838&lt;&gt;"",_xlfn.XLOOKUP(IFERROR(VALUE(C4838),C4838),'Items database'!A:A,'Items database'!B:B),(_xlfn.XLOOKUP(LEFT(E4838,3),Services,Services,"")))</f>
        <v/>
      </c>
      <c r="J4838" s="3" t="str">
        <f t="shared" si="151"/>
        <v/>
      </c>
    </row>
    <row r="4839" spans="1:10" x14ac:dyDescent="0.35">
      <c r="A4839" s="7" t="str">
        <f>IF('Payments Export'!A4843="","",'Payments Export'!A4843)</f>
        <v/>
      </c>
      <c r="B4839" s="7" t="str">
        <f>IF('Payments Export'!A4843="","",'Payments Export'!B4843)</f>
        <v/>
      </c>
      <c r="C4839" s="7" t="str">
        <f>IF(IFERROR(VALUE('Payments Export'!H4843),'Payments Export'!H4843)&lt;&gt;0,IFERROR(VALUE('Payments Export'!H4843),'Payments Export'!H4843),"")</f>
        <v/>
      </c>
      <c r="D4839" s="7" t="str">
        <f>IF('Payments Export'!I4843="","",'Payments Export'!I4843)</f>
        <v/>
      </c>
      <c r="E4839" s="7" t="str">
        <f t="shared" si="150"/>
        <v/>
      </c>
      <c r="F4839" s="7" t="str">
        <f>IF('Payments Export'!A4843="","",'Payments Export'!N4843)</f>
        <v/>
      </c>
      <c r="G4839" s="7" t="str">
        <f>IF('Payments Export'!A4843="","",'Payments Export'!O4843)</f>
        <v/>
      </c>
      <c r="H4839" s="7" t="str">
        <f>IF('Payments Export'!B4843="","",G4839-F4839)</f>
        <v/>
      </c>
      <c r="I4839" s="3" t="str">
        <f>IF(C4839&lt;&gt;"",_xlfn.XLOOKUP(IFERROR(VALUE(C4839),C4839),'Items database'!A:A,'Items database'!B:B),(_xlfn.XLOOKUP(LEFT(E4839,3),Services,Services,"")))</f>
        <v/>
      </c>
      <c r="J4839" s="3" t="str">
        <f t="shared" si="151"/>
        <v/>
      </c>
    </row>
    <row r="4840" spans="1:10" x14ac:dyDescent="0.35">
      <c r="A4840" s="7" t="str">
        <f>IF('Payments Export'!A4844="","",'Payments Export'!A4844)</f>
        <v/>
      </c>
      <c r="B4840" s="7" t="str">
        <f>IF('Payments Export'!A4844="","",'Payments Export'!B4844)</f>
        <v/>
      </c>
      <c r="C4840" s="7" t="str">
        <f>IF(IFERROR(VALUE('Payments Export'!H4844),'Payments Export'!H4844)&lt;&gt;0,IFERROR(VALUE('Payments Export'!H4844),'Payments Export'!H4844),"")</f>
        <v/>
      </c>
      <c r="D4840" s="7" t="str">
        <f>IF('Payments Export'!I4844="","",'Payments Export'!I4844)</f>
        <v/>
      </c>
      <c r="E4840" s="7" t="str">
        <f t="shared" si="150"/>
        <v/>
      </c>
      <c r="F4840" s="7" t="str">
        <f>IF('Payments Export'!A4844="","",'Payments Export'!N4844)</f>
        <v/>
      </c>
      <c r="G4840" s="7" t="str">
        <f>IF('Payments Export'!A4844="","",'Payments Export'!O4844)</f>
        <v/>
      </c>
      <c r="H4840" s="7" t="str">
        <f>IF('Payments Export'!B4844="","",G4840-F4840)</f>
        <v/>
      </c>
      <c r="I4840" s="3" t="str">
        <f>IF(C4840&lt;&gt;"",_xlfn.XLOOKUP(IFERROR(VALUE(C4840),C4840),'Items database'!A:A,'Items database'!B:B),(_xlfn.XLOOKUP(LEFT(E4840,3),Services,Services,"")))</f>
        <v/>
      </c>
      <c r="J4840" s="3" t="str">
        <f t="shared" si="151"/>
        <v/>
      </c>
    </row>
    <row r="4841" spans="1:10" x14ac:dyDescent="0.35">
      <c r="A4841" s="7" t="str">
        <f>IF('Payments Export'!A4845="","",'Payments Export'!A4845)</f>
        <v/>
      </c>
      <c r="B4841" s="7" t="str">
        <f>IF('Payments Export'!A4845="","",'Payments Export'!B4845)</f>
        <v/>
      </c>
      <c r="C4841" s="7" t="str">
        <f>IF(IFERROR(VALUE('Payments Export'!H4845),'Payments Export'!H4845)&lt;&gt;0,IFERROR(VALUE('Payments Export'!H4845),'Payments Export'!H4845),"")</f>
        <v/>
      </c>
      <c r="D4841" s="7" t="str">
        <f>IF('Payments Export'!I4845="","",'Payments Export'!I4845)</f>
        <v/>
      </c>
      <c r="E4841" s="7" t="str">
        <f t="shared" si="150"/>
        <v/>
      </c>
      <c r="F4841" s="7" t="str">
        <f>IF('Payments Export'!A4845="","",'Payments Export'!N4845)</f>
        <v/>
      </c>
      <c r="G4841" s="7" t="str">
        <f>IF('Payments Export'!A4845="","",'Payments Export'!O4845)</f>
        <v/>
      </c>
      <c r="H4841" s="7" t="str">
        <f>IF('Payments Export'!B4845="","",G4841-F4841)</f>
        <v/>
      </c>
      <c r="I4841" s="3" t="str">
        <f>IF(C4841&lt;&gt;"",_xlfn.XLOOKUP(IFERROR(VALUE(C4841),C4841),'Items database'!A:A,'Items database'!B:B),(_xlfn.XLOOKUP(LEFT(E4841,3),Services,Services,"")))</f>
        <v/>
      </c>
      <c r="J4841" s="3" t="str">
        <f t="shared" si="151"/>
        <v/>
      </c>
    </row>
    <row r="4842" spans="1:10" x14ac:dyDescent="0.35">
      <c r="A4842" s="7" t="str">
        <f>IF('Payments Export'!A4846="","",'Payments Export'!A4846)</f>
        <v/>
      </c>
      <c r="B4842" s="7" t="str">
        <f>IF('Payments Export'!A4846="","",'Payments Export'!B4846)</f>
        <v/>
      </c>
      <c r="C4842" s="7" t="str">
        <f>IF(IFERROR(VALUE('Payments Export'!H4846),'Payments Export'!H4846)&lt;&gt;0,IFERROR(VALUE('Payments Export'!H4846),'Payments Export'!H4846),"")</f>
        <v/>
      </c>
      <c r="D4842" s="7" t="str">
        <f>IF('Payments Export'!I4846="","",'Payments Export'!I4846)</f>
        <v/>
      </c>
      <c r="E4842" s="7" t="str">
        <f t="shared" si="150"/>
        <v/>
      </c>
      <c r="F4842" s="7" t="str">
        <f>IF('Payments Export'!A4846="","",'Payments Export'!N4846)</f>
        <v/>
      </c>
      <c r="G4842" s="7" t="str">
        <f>IF('Payments Export'!A4846="","",'Payments Export'!O4846)</f>
        <v/>
      </c>
      <c r="H4842" s="7" t="str">
        <f>IF('Payments Export'!B4846="","",G4842-F4842)</f>
        <v/>
      </c>
      <c r="I4842" s="3" t="str">
        <f>IF(C4842&lt;&gt;"",_xlfn.XLOOKUP(IFERROR(VALUE(C4842),C4842),'Items database'!A:A,'Items database'!B:B),(_xlfn.XLOOKUP(LEFT(E4842,3),Services,Services,"")))</f>
        <v/>
      </c>
      <c r="J4842" s="3" t="str">
        <f t="shared" si="151"/>
        <v/>
      </c>
    </row>
    <row r="4843" spans="1:10" x14ac:dyDescent="0.35">
      <c r="A4843" s="7" t="str">
        <f>IF('Payments Export'!A4847="","",'Payments Export'!A4847)</f>
        <v/>
      </c>
      <c r="B4843" s="7" t="str">
        <f>IF('Payments Export'!A4847="","",'Payments Export'!B4847)</f>
        <v/>
      </c>
      <c r="C4843" s="7" t="str">
        <f>IF(IFERROR(VALUE('Payments Export'!H4847),'Payments Export'!H4847)&lt;&gt;0,IFERROR(VALUE('Payments Export'!H4847),'Payments Export'!H4847),"")</f>
        <v/>
      </c>
      <c r="D4843" s="7" t="str">
        <f>IF('Payments Export'!I4847="","",'Payments Export'!I4847)</f>
        <v/>
      </c>
      <c r="E4843" s="7" t="str">
        <f t="shared" si="150"/>
        <v/>
      </c>
      <c r="F4843" s="7" t="str">
        <f>IF('Payments Export'!A4847="","",'Payments Export'!N4847)</f>
        <v/>
      </c>
      <c r="G4843" s="7" t="str">
        <f>IF('Payments Export'!A4847="","",'Payments Export'!O4847)</f>
        <v/>
      </c>
      <c r="H4843" s="7" t="str">
        <f>IF('Payments Export'!B4847="","",G4843-F4843)</f>
        <v/>
      </c>
      <c r="I4843" s="3" t="str">
        <f>IF(C4843&lt;&gt;"",_xlfn.XLOOKUP(IFERROR(VALUE(C4843),C4843),'Items database'!A:A,'Items database'!B:B),(_xlfn.XLOOKUP(LEFT(E4843,3),Services,Services,"")))</f>
        <v/>
      </c>
      <c r="J4843" s="3" t="str">
        <f t="shared" si="151"/>
        <v/>
      </c>
    </row>
    <row r="4844" spans="1:10" x14ac:dyDescent="0.35">
      <c r="A4844" s="7" t="str">
        <f>IF('Payments Export'!A4848="","",'Payments Export'!A4848)</f>
        <v/>
      </c>
      <c r="B4844" s="7" t="str">
        <f>IF('Payments Export'!A4848="","",'Payments Export'!B4848)</f>
        <v/>
      </c>
      <c r="C4844" s="7" t="str">
        <f>IF(IFERROR(VALUE('Payments Export'!H4848),'Payments Export'!H4848)&lt;&gt;0,IFERROR(VALUE('Payments Export'!H4848),'Payments Export'!H4848),"")</f>
        <v/>
      </c>
      <c r="D4844" s="7" t="str">
        <f>IF('Payments Export'!I4848="","",'Payments Export'!I4848)</f>
        <v/>
      </c>
      <c r="E4844" s="7" t="str">
        <f t="shared" si="150"/>
        <v/>
      </c>
      <c r="F4844" s="7" t="str">
        <f>IF('Payments Export'!A4848="","",'Payments Export'!N4848)</f>
        <v/>
      </c>
      <c r="G4844" s="7" t="str">
        <f>IF('Payments Export'!A4848="","",'Payments Export'!O4848)</f>
        <v/>
      </c>
      <c r="H4844" s="7" t="str">
        <f>IF('Payments Export'!B4848="","",G4844-F4844)</f>
        <v/>
      </c>
      <c r="I4844" s="3" t="str">
        <f>IF(C4844&lt;&gt;"",_xlfn.XLOOKUP(IFERROR(VALUE(C4844),C4844),'Items database'!A:A,'Items database'!B:B),(_xlfn.XLOOKUP(LEFT(E4844,3),Services,Services,"")))</f>
        <v/>
      </c>
      <c r="J4844" s="3" t="str">
        <f t="shared" si="151"/>
        <v/>
      </c>
    </row>
    <row r="4845" spans="1:10" x14ac:dyDescent="0.35">
      <c r="A4845" s="7" t="str">
        <f>IF('Payments Export'!A4849="","",'Payments Export'!A4849)</f>
        <v/>
      </c>
      <c r="B4845" s="7" t="str">
        <f>IF('Payments Export'!A4849="","",'Payments Export'!B4849)</f>
        <v/>
      </c>
      <c r="C4845" s="7" t="str">
        <f>IF(IFERROR(VALUE('Payments Export'!H4849),'Payments Export'!H4849)&lt;&gt;0,IFERROR(VALUE('Payments Export'!H4849),'Payments Export'!H4849),"")</f>
        <v/>
      </c>
      <c r="D4845" s="7" t="str">
        <f>IF('Payments Export'!I4849="","",'Payments Export'!I4849)</f>
        <v/>
      </c>
      <c r="E4845" s="7" t="str">
        <f t="shared" si="150"/>
        <v/>
      </c>
      <c r="F4845" s="7" t="str">
        <f>IF('Payments Export'!A4849="","",'Payments Export'!N4849)</f>
        <v/>
      </c>
      <c r="G4845" s="7" t="str">
        <f>IF('Payments Export'!A4849="","",'Payments Export'!O4849)</f>
        <v/>
      </c>
      <c r="H4845" s="7" t="str">
        <f>IF('Payments Export'!B4849="","",G4845-F4845)</f>
        <v/>
      </c>
      <c r="I4845" s="3" t="str">
        <f>IF(C4845&lt;&gt;"",_xlfn.XLOOKUP(IFERROR(VALUE(C4845),C4845),'Items database'!A:A,'Items database'!B:B),(_xlfn.XLOOKUP(LEFT(E4845,3),Services,Services,"")))</f>
        <v/>
      </c>
      <c r="J4845" s="3" t="str">
        <f t="shared" si="151"/>
        <v/>
      </c>
    </row>
    <row r="4846" spans="1:10" x14ac:dyDescent="0.35">
      <c r="A4846" s="7" t="str">
        <f>IF('Payments Export'!A4850="","",'Payments Export'!A4850)</f>
        <v/>
      </c>
      <c r="B4846" s="7" t="str">
        <f>IF('Payments Export'!A4850="","",'Payments Export'!B4850)</f>
        <v/>
      </c>
      <c r="C4846" s="7" t="str">
        <f>IF(IFERROR(VALUE('Payments Export'!H4850),'Payments Export'!H4850)&lt;&gt;0,IFERROR(VALUE('Payments Export'!H4850),'Payments Export'!H4850),"")</f>
        <v/>
      </c>
      <c r="D4846" s="7" t="str">
        <f>IF('Payments Export'!I4850="","",'Payments Export'!I4850)</f>
        <v/>
      </c>
      <c r="E4846" s="7" t="str">
        <f t="shared" si="150"/>
        <v/>
      </c>
      <c r="F4846" s="7" t="str">
        <f>IF('Payments Export'!A4850="","",'Payments Export'!N4850)</f>
        <v/>
      </c>
      <c r="G4846" s="7" t="str">
        <f>IF('Payments Export'!A4850="","",'Payments Export'!O4850)</f>
        <v/>
      </c>
      <c r="H4846" s="7" t="str">
        <f>IF('Payments Export'!B4850="","",G4846-F4846)</f>
        <v/>
      </c>
      <c r="I4846" s="3" t="str">
        <f>IF(C4846&lt;&gt;"",_xlfn.XLOOKUP(IFERROR(VALUE(C4846),C4846),'Items database'!A:A,'Items database'!B:B),(_xlfn.XLOOKUP(LEFT(E4846,3),Services,Services,"")))</f>
        <v/>
      </c>
      <c r="J4846" s="3" t="str">
        <f t="shared" si="151"/>
        <v/>
      </c>
    </row>
    <row r="4847" spans="1:10" x14ac:dyDescent="0.35">
      <c r="A4847" s="7" t="str">
        <f>IF('Payments Export'!A4851="","",'Payments Export'!A4851)</f>
        <v/>
      </c>
      <c r="B4847" s="7" t="str">
        <f>IF('Payments Export'!A4851="","",'Payments Export'!B4851)</f>
        <v/>
      </c>
      <c r="C4847" s="7" t="str">
        <f>IF(IFERROR(VALUE('Payments Export'!H4851),'Payments Export'!H4851)&lt;&gt;0,IFERROR(VALUE('Payments Export'!H4851),'Payments Export'!H4851),"")</f>
        <v/>
      </c>
      <c r="D4847" s="7" t="str">
        <f>IF('Payments Export'!I4851="","",'Payments Export'!I4851)</f>
        <v/>
      </c>
      <c r="E4847" s="7" t="str">
        <f t="shared" si="150"/>
        <v/>
      </c>
      <c r="F4847" s="7" t="str">
        <f>IF('Payments Export'!A4851="","",'Payments Export'!N4851)</f>
        <v/>
      </c>
      <c r="G4847" s="7" t="str">
        <f>IF('Payments Export'!A4851="","",'Payments Export'!O4851)</f>
        <v/>
      </c>
      <c r="H4847" s="7" t="str">
        <f>IF('Payments Export'!B4851="","",G4847-F4847)</f>
        <v/>
      </c>
      <c r="I4847" s="3" t="str">
        <f>IF(C4847&lt;&gt;"",_xlfn.XLOOKUP(IFERROR(VALUE(C4847),C4847),'Items database'!A:A,'Items database'!B:B),(_xlfn.XLOOKUP(LEFT(E4847,3),Services,Services,"")))</f>
        <v/>
      </c>
      <c r="J4847" s="3" t="str">
        <f t="shared" si="151"/>
        <v/>
      </c>
    </row>
    <row r="4848" spans="1:10" x14ac:dyDescent="0.35">
      <c r="A4848" s="7" t="str">
        <f>IF('Payments Export'!A4852="","",'Payments Export'!A4852)</f>
        <v/>
      </c>
      <c r="B4848" s="7" t="str">
        <f>IF('Payments Export'!A4852="","",'Payments Export'!B4852)</f>
        <v/>
      </c>
      <c r="C4848" s="7" t="str">
        <f>IF(IFERROR(VALUE('Payments Export'!H4852),'Payments Export'!H4852)&lt;&gt;0,IFERROR(VALUE('Payments Export'!H4852),'Payments Export'!H4852),"")</f>
        <v/>
      </c>
      <c r="D4848" s="7" t="str">
        <f>IF('Payments Export'!I4852="","",'Payments Export'!I4852)</f>
        <v/>
      </c>
      <c r="E4848" s="7" t="str">
        <f t="shared" si="150"/>
        <v/>
      </c>
      <c r="F4848" s="7" t="str">
        <f>IF('Payments Export'!A4852="","",'Payments Export'!N4852)</f>
        <v/>
      </c>
      <c r="G4848" s="7" t="str">
        <f>IF('Payments Export'!A4852="","",'Payments Export'!O4852)</f>
        <v/>
      </c>
      <c r="H4848" s="7" t="str">
        <f>IF('Payments Export'!B4852="","",G4848-F4848)</f>
        <v/>
      </c>
      <c r="I4848" s="3" t="str">
        <f>IF(C4848&lt;&gt;"",_xlfn.XLOOKUP(IFERROR(VALUE(C4848),C4848),'Items database'!A:A,'Items database'!B:B),(_xlfn.XLOOKUP(LEFT(E4848,3),Services,Services,"")))</f>
        <v/>
      </c>
      <c r="J4848" s="3" t="str">
        <f t="shared" si="151"/>
        <v/>
      </c>
    </row>
    <row r="4849" spans="1:10" x14ac:dyDescent="0.35">
      <c r="A4849" s="7" t="str">
        <f>IF('Payments Export'!A4853="","",'Payments Export'!A4853)</f>
        <v/>
      </c>
      <c r="B4849" s="7" t="str">
        <f>IF('Payments Export'!A4853="","",'Payments Export'!B4853)</f>
        <v/>
      </c>
      <c r="C4849" s="7" t="str">
        <f>IF(IFERROR(VALUE('Payments Export'!H4853),'Payments Export'!H4853)&lt;&gt;0,IFERROR(VALUE('Payments Export'!H4853),'Payments Export'!H4853),"")</f>
        <v/>
      </c>
      <c r="D4849" s="7" t="str">
        <f>IF('Payments Export'!I4853="","",'Payments Export'!I4853)</f>
        <v/>
      </c>
      <c r="E4849" s="7" t="str">
        <f t="shared" si="150"/>
        <v/>
      </c>
      <c r="F4849" s="7" t="str">
        <f>IF('Payments Export'!A4853="","",'Payments Export'!N4853)</f>
        <v/>
      </c>
      <c r="G4849" s="7" t="str">
        <f>IF('Payments Export'!A4853="","",'Payments Export'!O4853)</f>
        <v/>
      </c>
      <c r="H4849" s="7" t="str">
        <f>IF('Payments Export'!B4853="","",G4849-F4849)</f>
        <v/>
      </c>
      <c r="I4849" s="3" t="str">
        <f>IF(C4849&lt;&gt;"",_xlfn.XLOOKUP(IFERROR(VALUE(C4849),C4849),'Items database'!A:A,'Items database'!B:B),(_xlfn.XLOOKUP(LEFT(E4849,3),Services,Services,"")))</f>
        <v/>
      </c>
      <c r="J4849" s="3" t="str">
        <f t="shared" si="151"/>
        <v/>
      </c>
    </row>
    <row r="4850" spans="1:10" x14ac:dyDescent="0.35">
      <c r="A4850" s="7" t="str">
        <f>IF('Payments Export'!A4854="","",'Payments Export'!A4854)</f>
        <v/>
      </c>
      <c r="B4850" s="7" t="str">
        <f>IF('Payments Export'!A4854="","",'Payments Export'!B4854)</f>
        <v/>
      </c>
      <c r="C4850" s="7" t="str">
        <f>IF(IFERROR(VALUE('Payments Export'!H4854),'Payments Export'!H4854)&lt;&gt;0,IFERROR(VALUE('Payments Export'!H4854),'Payments Export'!H4854),"")</f>
        <v/>
      </c>
      <c r="D4850" s="7" t="str">
        <f>IF('Payments Export'!I4854="","",'Payments Export'!I4854)</f>
        <v/>
      </c>
      <c r="E4850" s="7" t="str">
        <f t="shared" si="150"/>
        <v/>
      </c>
      <c r="F4850" s="7" t="str">
        <f>IF('Payments Export'!A4854="","",'Payments Export'!N4854)</f>
        <v/>
      </c>
      <c r="G4850" s="7" t="str">
        <f>IF('Payments Export'!A4854="","",'Payments Export'!O4854)</f>
        <v/>
      </c>
      <c r="H4850" s="7" t="str">
        <f>IF('Payments Export'!B4854="","",G4850-F4850)</f>
        <v/>
      </c>
      <c r="I4850" s="3" t="str">
        <f>IF(C4850&lt;&gt;"",_xlfn.XLOOKUP(IFERROR(VALUE(C4850),C4850),'Items database'!A:A,'Items database'!B:B),(_xlfn.XLOOKUP(LEFT(E4850,3),Services,Services,"")))</f>
        <v/>
      </c>
      <c r="J4850" s="3" t="str">
        <f t="shared" si="151"/>
        <v/>
      </c>
    </row>
    <row r="4851" spans="1:10" x14ac:dyDescent="0.35">
      <c r="A4851" s="7" t="str">
        <f>IF('Payments Export'!A4855="","",'Payments Export'!A4855)</f>
        <v/>
      </c>
      <c r="B4851" s="7" t="str">
        <f>IF('Payments Export'!A4855="","",'Payments Export'!B4855)</f>
        <v/>
      </c>
      <c r="C4851" s="7" t="str">
        <f>IF(IFERROR(VALUE('Payments Export'!H4855),'Payments Export'!H4855)&lt;&gt;0,IFERROR(VALUE('Payments Export'!H4855),'Payments Export'!H4855),"")</f>
        <v/>
      </c>
      <c r="D4851" s="7" t="str">
        <f>IF('Payments Export'!I4855="","",'Payments Export'!I4855)</f>
        <v/>
      </c>
      <c r="E4851" s="7" t="str">
        <f t="shared" si="150"/>
        <v/>
      </c>
      <c r="F4851" s="7" t="str">
        <f>IF('Payments Export'!A4855="","",'Payments Export'!N4855)</f>
        <v/>
      </c>
      <c r="G4851" s="7" t="str">
        <f>IF('Payments Export'!A4855="","",'Payments Export'!O4855)</f>
        <v/>
      </c>
      <c r="H4851" s="7" t="str">
        <f>IF('Payments Export'!B4855="","",G4851-F4851)</f>
        <v/>
      </c>
      <c r="I4851" s="3" t="str">
        <f>IF(C4851&lt;&gt;"",_xlfn.XLOOKUP(IFERROR(VALUE(C4851),C4851),'Items database'!A:A,'Items database'!B:B),(_xlfn.XLOOKUP(LEFT(E4851,3),Services,Services,"")))</f>
        <v/>
      </c>
      <c r="J4851" s="3" t="str">
        <f t="shared" si="151"/>
        <v/>
      </c>
    </row>
    <row r="4852" spans="1:10" x14ac:dyDescent="0.35">
      <c r="A4852" s="7" t="str">
        <f>IF('Payments Export'!A4856="","",'Payments Export'!A4856)</f>
        <v/>
      </c>
      <c r="B4852" s="7" t="str">
        <f>IF('Payments Export'!A4856="","",'Payments Export'!B4856)</f>
        <v/>
      </c>
      <c r="C4852" s="7" t="str">
        <f>IF(IFERROR(VALUE('Payments Export'!H4856),'Payments Export'!H4856)&lt;&gt;0,IFERROR(VALUE('Payments Export'!H4856),'Payments Export'!H4856),"")</f>
        <v/>
      </c>
      <c r="D4852" s="7" t="str">
        <f>IF('Payments Export'!I4856="","",'Payments Export'!I4856)</f>
        <v/>
      </c>
      <c r="E4852" s="7" t="str">
        <f t="shared" si="150"/>
        <v/>
      </c>
      <c r="F4852" s="7" t="str">
        <f>IF('Payments Export'!A4856="","",'Payments Export'!N4856)</f>
        <v/>
      </c>
      <c r="G4852" s="7" t="str">
        <f>IF('Payments Export'!A4856="","",'Payments Export'!O4856)</f>
        <v/>
      </c>
      <c r="H4852" s="7" t="str">
        <f>IF('Payments Export'!B4856="","",G4852-F4852)</f>
        <v/>
      </c>
      <c r="I4852" s="3" t="str">
        <f>IF(C4852&lt;&gt;"",_xlfn.XLOOKUP(IFERROR(VALUE(C4852),C4852),'Items database'!A:A,'Items database'!B:B),(_xlfn.XLOOKUP(LEFT(E4852,3),Services,Services,"")))</f>
        <v/>
      </c>
      <c r="J4852" s="3" t="str">
        <f t="shared" si="151"/>
        <v/>
      </c>
    </row>
    <row r="4853" spans="1:10" x14ac:dyDescent="0.35">
      <c r="A4853" s="7" t="str">
        <f>IF('Payments Export'!A4857="","",'Payments Export'!A4857)</f>
        <v/>
      </c>
      <c r="B4853" s="7" t="str">
        <f>IF('Payments Export'!A4857="","",'Payments Export'!B4857)</f>
        <v/>
      </c>
      <c r="C4853" s="7" t="str">
        <f>IF(IFERROR(VALUE('Payments Export'!H4857),'Payments Export'!H4857)&lt;&gt;0,IFERROR(VALUE('Payments Export'!H4857),'Payments Export'!H4857),"")</f>
        <v/>
      </c>
      <c r="D4853" s="7" t="str">
        <f>IF('Payments Export'!I4857="","",'Payments Export'!I4857)</f>
        <v/>
      </c>
      <c r="E4853" s="7" t="str">
        <f t="shared" si="150"/>
        <v/>
      </c>
      <c r="F4853" s="7" t="str">
        <f>IF('Payments Export'!A4857="","",'Payments Export'!N4857)</f>
        <v/>
      </c>
      <c r="G4853" s="7" t="str">
        <f>IF('Payments Export'!A4857="","",'Payments Export'!O4857)</f>
        <v/>
      </c>
      <c r="H4853" s="7" t="str">
        <f>IF('Payments Export'!B4857="","",G4853-F4853)</f>
        <v/>
      </c>
      <c r="I4853" s="3" t="str">
        <f>IF(C4853&lt;&gt;"",_xlfn.XLOOKUP(IFERROR(VALUE(C4853),C4853),'Items database'!A:A,'Items database'!B:B),(_xlfn.XLOOKUP(LEFT(E4853,3),Services,Services,"")))</f>
        <v/>
      </c>
      <c r="J4853" s="3" t="str">
        <f t="shared" si="151"/>
        <v/>
      </c>
    </row>
    <row r="4854" spans="1:10" x14ac:dyDescent="0.35">
      <c r="A4854" s="7" t="str">
        <f>IF('Payments Export'!A4858="","",'Payments Export'!A4858)</f>
        <v/>
      </c>
      <c r="B4854" s="7" t="str">
        <f>IF('Payments Export'!A4858="","",'Payments Export'!B4858)</f>
        <v/>
      </c>
      <c r="C4854" s="7" t="str">
        <f>IF(IFERROR(VALUE('Payments Export'!H4858),'Payments Export'!H4858)&lt;&gt;0,IFERROR(VALUE('Payments Export'!H4858),'Payments Export'!H4858),"")</f>
        <v/>
      </c>
      <c r="D4854" s="7" t="str">
        <f>IF('Payments Export'!I4858="","",'Payments Export'!I4858)</f>
        <v/>
      </c>
      <c r="E4854" s="7" t="str">
        <f t="shared" si="150"/>
        <v/>
      </c>
      <c r="F4854" s="7" t="str">
        <f>IF('Payments Export'!A4858="","",'Payments Export'!N4858)</f>
        <v/>
      </c>
      <c r="G4854" s="7" t="str">
        <f>IF('Payments Export'!A4858="","",'Payments Export'!O4858)</f>
        <v/>
      </c>
      <c r="H4854" s="7" t="str">
        <f>IF('Payments Export'!B4858="","",G4854-F4854)</f>
        <v/>
      </c>
      <c r="I4854" s="3" t="str">
        <f>IF(C4854&lt;&gt;"",_xlfn.XLOOKUP(IFERROR(VALUE(C4854),C4854),'Items database'!A:A,'Items database'!B:B),(_xlfn.XLOOKUP(LEFT(E4854,3),Services,Services,"")))</f>
        <v/>
      </c>
      <c r="J4854" s="3" t="str">
        <f t="shared" si="151"/>
        <v/>
      </c>
    </row>
    <row r="4855" spans="1:10" x14ac:dyDescent="0.35">
      <c r="A4855" s="7" t="str">
        <f>IF('Payments Export'!A4859="","",'Payments Export'!A4859)</f>
        <v/>
      </c>
      <c r="B4855" s="7" t="str">
        <f>IF('Payments Export'!A4859="","",'Payments Export'!B4859)</f>
        <v/>
      </c>
      <c r="C4855" s="7" t="str">
        <f>IF(IFERROR(VALUE('Payments Export'!H4859),'Payments Export'!H4859)&lt;&gt;0,IFERROR(VALUE('Payments Export'!H4859),'Payments Export'!H4859),"")</f>
        <v/>
      </c>
      <c r="D4855" s="7" t="str">
        <f>IF('Payments Export'!I4859="","",'Payments Export'!I4859)</f>
        <v/>
      </c>
      <c r="E4855" s="7" t="str">
        <f t="shared" si="150"/>
        <v/>
      </c>
      <c r="F4855" s="7" t="str">
        <f>IF('Payments Export'!A4859="","",'Payments Export'!N4859)</f>
        <v/>
      </c>
      <c r="G4855" s="7" t="str">
        <f>IF('Payments Export'!A4859="","",'Payments Export'!O4859)</f>
        <v/>
      </c>
      <c r="H4855" s="7" t="str">
        <f>IF('Payments Export'!B4859="","",G4855-F4855)</f>
        <v/>
      </c>
      <c r="I4855" s="3" t="str">
        <f>IF(C4855&lt;&gt;"",_xlfn.XLOOKUP(IFERROR(VALUE(C4855),C4855),'Items database'!A:A,'Items database'!B:B),(_xlfn.XLOOKUP(LEFT(E4855,3),Services,Services,"")))</f>
        <v/>
      </c>
      <c r="J4855" s="3" t="str">
        <f t="shared" si="151"/>
        <v/>
      </c>
    </row>
    <row r="4856" spans="1:10" x14ac:dyDescent="0.35">
      <c r="A4856" s="7" t="str">
        <f>IF('Payments Export'!A4860="","",'Payments Export'!A4860)</f>
        <v/>
      </c>
      <c r="B4856" s="7" t="str">
        <f>IF('Payments Export'!A4860="","",'Payments Export'!B4860)</f>
        <v/>
      </c>
      <c r="C4856" s="7" t="str">
        <f>IF(IFERROR(VALUE('Payments Export'!H4860),'Payments Export'!H4860)&lt;&gt;0,IFERROR(VALUE('Payments Export'!H4860),'Payments Export'!H4860),"")</f>
        <v/>
      </c>
      <c r="D4856" s="7" t="str">
        <f>IF('Payments Export'!I4860="","",'Payments Export'!I4860)</f>
        <v/>
      </c>
      <c r="E4856" s="7" t="str">
        <f t="shared" si="150"/>
        <v/>
      </c>
      <c r="F4856" s="7" t="str">
        <f>IF('Payments Export'!A4860="","",'Payments Export'!N4860)</f>
        <v/>
      </c>
      <c r="G4856" s="7" t="str">
        <f>IF('Payments Export'!A4860="","",'Payments Export'!O4860)</f>
        <v/>
      </c>
      <c r="H4856" s="7" t="str">
        <f>IF('Payments Export'!B4860="","",G4856-F4856)</f>
        <v/>
      </c>
      <c r="I4856" s="3" t="str">
        <f>IF(C4856&lt;&gt;"",_xlfn.XLOOKUP(IFERROR(VALUE(C4856),C4856),'Items database'!A:A,'Items database'!B:B),(_xlfn.XLOOKUP(LEFT(E4856,3),Services,Services,"")))</f>
        <v/>
      </c>
      <c r="J4856" s="3" t="str">
        <f t="shared" si="151"/>
        <v/>
      </c>
    </row>
    <row r="4857" spans="1:10" x14ac:dyDescent="0.35">
      <c r="A4857" s="7" t="str">
        <f>IF('Payments Export'!A4861="","",'Payments Export'!A4861)</f>
        <v/>
      </c>
      <c r="B4857" s="7" t="str">
        <f>IF('Payments Export'!A4861="","",'Payments Export'!B4861)</f>
        <v/>
      </c>
      <c r="C4857" s="7" t="str">
        <f>IF(IFERROR(VALUE('Payments Export'!H4861),'Payments Export'!H4861)&lt;&gt;0,IFERROR(VALUE('Payments Export'!H4861),'Payments Export'!H4861),"")</f>
        <v/>
      </c>
      <c r="D4857" s="7" t="str">
        <f>IF('Payments Export'!I4861="","",'Payments Export'!I4861)</f>
        <v/>
      </c>
      <c r="E4857" s="7" t="str">
        <f t="shared" si="150"/>
        <v/>
      </c>
      <c r="F4857" s="7" t="str">
        <f>IF('Payments Export'!A4861="","",'Payments Export'!N4861)</f>
        <v/>
      </c>
      <c r="G4857" s="7" t="str">
        <f>IF('Payments Export'!A4861="","",'Payments Export'!O4861)</f>
        <v/>
      </c>
      <c r="H4857" s="7" t="str">
        <f>IF('Payments Export'!B4861="","",G4857-F4857)</f>
        <v/>
      </c>
      <c r="I4857" s="3" t="str">
        <f>IF(C4857&lt;&gt;"",_xlfn.XLOOKUP(IFERROR(VALUE(C4857),C4857),'Items database'!A:A,'Items database'!B:B),(_xlfn.XLOOKUP(LEFT(E4857,3),Services,Services,"")))</f>
        <v/>
      </c>
      <c r="J4857" s="3" t="str">
        <f t="shared" si="151"/>
        <v/>
      </c>
    </row>
    <row r="4858" spans="1:10" x14ac:dyDescent="0.35">
      <c r="A4858" s="7" t="str">
        <f>IF('Payments Export'!A4862="","",'Payments Export'!A4862)</f>
        <v/>
      </c>
      <c r="B4858" s="7" t="str">
        <f>IF('Payments Export'!A4862="","",'Payments Export'!B4862)</f>
        <v/>
      </c>
      <c r="C4858" s="7" t="str">
        <f>IF(IFERROR(VALUE('Payments Export'!H4862),'Payments Export'!H4862)&lt;&gt;0,IFERROR(VALUE('Payments Export'!H4862),'Payments Export'!H4862),"")</f>
        <v/>
      </c>
      <c r="D4858" s="7" t="str">
        <f>IF('Payments Export'!I4862="","",'Payments Export'!I4862)</f>
        <v/>
      </c>
      <c r="E4858" s="7" t="str">
        <f t="shared" si="150"/>
        <v/>
      </c>
      <c r="F4858" s="7" t="str">
        <f>IF('Payments Export'!A4862="","",'Payments Export'!N4862)</f>
        <v/>
      </c>
      <c r="G4858" s="7" t="str">
        <f>IF('Payments Export'!A4862="","",'Payments Export'!O4862)</f>
        <v/>
      </c>
      <c r="H4858" s="7" t="str">
        <f>IF('Payments Export'!B4862="","",G4858-F4858)</f>
        <v/>
      </c>
      <c r="I4858" s="3" t="str">
        <f>IF(C4858&lt;&gt;"",_xlfn.XLOOKUP(IFERROR(VALUE(C4858),C4858),'Items database'!A:A,'Items database'!B:B),(_xlfn.XLOOKUP(LEFT(E4858,3),Services,Services,"")))</f>
        <v/>
      </c>
      <c r="J4858" s="3" t="str">
        <f t="shared" si="151"/>
        <v/>
      </c>
    </row>
    <row r="4859" spans="1:10" x14ac:dyDescent="0.35">
      <c r="A4859" s="7" t="str">
        <f>IF('Payments Export'!A4863="","",'Payments Export'!A4863)</f>
        <v/>
      </c>
      <c r="B4859" s="7" t="str">
        <f>IF('Payments Export'!A4863="","",'Payments Export'!B4863)</f>
        <v/>
      </c>
      <c r="C4859" s="7" t="str">
        <f>IF(IFERROR(VALUE('Payments Export'!H4863),'Payments Export'!H4863)&lt;&gt;0,IFERROR(VALUE('Payments Export'!H4863),'Payments Export'!H4863),"")</f>
        <v/>
      </c>
      <c r="D4859" s="7" t="str">
        <f>IF('Payments Export'!I4863="","",'Payments Export'!I4863)</f>
        <v/>
      </c>
      <c r="E4859" s="7" t="str">
        <f t="shared" si="150"/>
        <v/>
      </c>
      <c r="F4859" s="7" t="str">
        <f>IF('Payments Export'!A4863="","",'Payments Export'!N4863)</f>
        <v/>
      </c>
      <c r="G4859" s="7" t="str">
        <f>IF('Payments Export'!A4863="","",'Payments Export'!O4863)</f>
        <v/>
      </c>
      <c r="H4859" s="7" t="str">
        <f>IF('Payments Export'!B4863="","",G4859-F4859)</f>
        <v/>
      </c>
      <c r="I4859" s="3" t="str">
        <f>IF(C4859&lt;&gt;"",_xlfn.XLOOKUP(IFERROR(VALUE(C4859),C4859),'Items database'!A:A,'Items database'!B:B),(_xlfn.XLOOKUP(LEFT(E4859,3),Services,Services,"")))</f>
        <v/>
      </c>
      <c r="J4859" s="3" t="str">
        <f t="shared" si="151"/>
        <v/>
      </c>
    </row>
    <row r="4860" spans="1:10" x14ac:dyDescent="0.35">
      <c r="A4860" s="7" t="str">
        <f>IF('Payments Export'!A4864="","",'Payments Export'!A4864)</f>
        <v/>
      </c>
      <c r="B4860" s="7" t="str">
        <f>IF('Payments Export'!A4864="","",'Payments Export'!B4864)</f>
        <v/>
      </c>
      <c r="C4860" s="7" t="str">
        <f>IF(IFERROR(VALUE('Payments Export'!H4864),'Payments Export'!H4864)&lt;&gt;0,IFERROR(VALUE('Payments Export'!H4864),'Payments Export'!H4864),"")</f>
        <v/>
      </c>
      <c r="D4860" s="7" t="str">
        <f>IF('Payments Export'!I4864="","",'Payments Export'!I4864)</f>
        <v/>
      </c>
      <c r="E4860" s="7" t="str">
        <f t="shared" si="150"/>
        <v/>
      </c>
      <c r="F4860" s="7" t="str">
        <f>IF('Payments Export'!A4864="","",'Payments Export'!N4864)</f>
        <v/>
      </c>
      <c r="G4860" s="7" t="str">
        <f>IF('Payments Export'!A4864="","",'Payments Export'!O4864)</f>
        <v/>
      </c>
      <c r="H4860" s="7" t="str">
        <f>IF('Payments Export'!B4864="","",G4860-F4860)</f>
        <v/>
      </c>
      <c r="I4860" s="3" t="str">
        <f>IF(C4860&lt;&gt;"",_xlfn.XLOOKUP(IFERROR(VALUE(C4860),C4860),'Items database'!A:A,'Items database'!B:B),(_xlfn.XLOOKUP(LEFT(E4860,3),Services,Services,"")))</f>
        <v/>
      </c>
      <c r="J4860" s="3" t="str">
        <f t="shared" si="151"/>
        <v/>
      </c>
    </row>
    <row r="4861" spans="1:10" x14ac:dyDescent="0.35">
      <c r="A4861" s="7" t="str">
        <f>IF('Payments Export'!A4865="","",'Payments Export'!A4865)</f>
        <v/>
      </c>
      <c r="B4861" s="7" t="str">
        <f>IF('Payments Export'!A4865="","",'Payments Export'!B4865)</f>
        <v/>
      </c>
      <c r="C4861" s="7" t="str">
        <f>IF(IFERROR(VALUE('Payments Export'!H4865),'Payments Export'!H4865)&lt;&gt;0,IFERROR(VALUE('Payments Export'!H4865),'Payments Export'!H4865),"")</f>
        <v/>
      </c>
      <c r="D4861" s="7" t="str">
        <f>IF('Payments Export'!I4865="","",'Payments Export'!I4865)</f>
        <v/>
      </c>
      <c r="E4861" s="7" t="str">
        <f t="shared" si="150"/>
        <v/>
      </c>
      <c r="F4861" s="7" t="str">
        <f>IF('Payments Export'!A4865="","",'Payments Export'!N4865)</f>
        <v/>
      </c>
      <c r="G4861" s="7" t="str">
        <f>IF('Payments Export'!A4865="","",'Payments Export'!O4865)</f>
        <v/>
      </c>
      <c r="H4861" s="7" t="str">
        <f>IF('Payments Export'!B4865="","",G4861-F4861)</f>
        <v/>
      </c>
      <c r="I4861" s="3" t="str">
        <f>IF(C4861&lt;&gt;"",_xlfn.XLOOKUP(IFERROR(VALUE(C4861),C4861),'Items database'!A:A,'Items database'!B:B),(_xlfn.XLOOKUP(LEFT(E4861,3),Services,Services,"")))</f>
        <v/>
      </c>
      <c r="J4861" s="3" t="str">
        <f t="shared" si="151"/>
        <v/>
      </c>
    </row>
    <row r="4862" spans="1:10" x14ac:dyDescent="0.35">
      <c r="A4862" s="7" t="str">
        <f>IF('Payments Export'!A4866="","",'Payments Export'!A4866)</f>
        <v/>
      </c>
      <c r="B4862" s="7" t="str">
        <f>IF('Payments Export'!A4866="","",'Payments Export'!B4866)</f>
        <v/>
      </c>
      <c r="C4862" s="7" t="str">
        <f>IF(IFERROR(VALUE('Payments Export'!H4866),'Payments Export'!H4866)&lt;&gt;0,IFERROR(VALUE('Payments Export'!H4866),'Payments Export'!H4866),"")</f>
        <v/>
      </c>
      <c r="D4862" s="7" t="str">
        <f>IF('Payments Export'!I4866="","",'Payments Export'!I4866)</f>
        <v/>
      </c>
      <c r="E4862" s="7" t="str">
        <f t="shared" si="150"/>
        <v/>
      </c>
      <c r="F4862" s="7" t="str">
        <f>IF('Payments Export'!A4866="","",'Payments Export'!N4866)</f>
        <v/>
      </c>
      <c r="G4862" s="7" t="str">
        <f>IF('Payments Export'!A4866="","",'Payments Export'!O4866)</f>
        <v/>
      </c>
      <c r="H4862" s="7" t="str">
        <f>IF('Payments Export'!B4866="","",G4862-F4862)</f>
        <v/>
      </c>
      <c r="I4862" s="3" t="str">
        <f>IF(C4862&lt;&gt;"",_xlfn.XLOOKUP(IFERROR(VALUE(C4862),C4862),'Items database'!A:A,'Items database'!B:B),(_xlfn.XLOOKUP(LEFT(E4862,3),Services,Services,"")))</f>
        <v/>
      </c>
      <c r="J4862" s="3" t="str">
        <f t="shared" si="151"/>
        <v/>
      </c>
    </row>
    <row r="4863" spans="1:10" x14ac:dyDescent="0.35">
      <c r="A4863" s="7" t="str">
        <f>IF('Payments Export'!A4867="","",'Payments Export'!A4867)</f>
        <v/>
      </c>
      <c r="B4863" s="7" t="str">
        <f>IF('Payments Export'!A4867="","",'Payments Export'!B4867)</f>
        <v/>
      </c>
      <c r="C4863" s="7" t="str">
        <f>IF(IFERROR(VALUE('Payments Export'!H4867),'Payments Export'!H4867)&lt;&gt;0,IFERROR(VALUE('Payments Export'!H4867),'Payments Export'!H4867),"")</f>
        <v/>
      </c>
      <c r="D4863" s="7" t="str">
        <f>IF('Payments Export'!I4867="","",'Payments Export'!I4867)</f>
        <v/>
      </c>
      <c r="E4863" s="7" t="str">
        <f t="shared" si="150"/>
        <v/>
      </c>
      <c r="F4863" s="7" t="str">
        <f>IF('Payments Export'!A4867="","",'Payments Export'!N4867)</f>
        <v/>
      </c>
      <c r="G4863" s="7" t="str">
        <f>IF('Payments Export'!A4867="","",'Payments Export'!O4867)</f>
        <v/>
      </c>
      <c r="H4863" s="7" t="str">
        <f>IF('Payments Export'!B4867="","",G4863-F4863)</f>
        <v/>
      </c>
      <c r="I4863" s="3" t="str">
        <f>IF(C4863&lt;&gt;"",_xlfn.XLOOKUP(IFERROR(VALUE(C4863),C4863),'Items database'!A:A,'Items database'!B:B),(_xlfn.XLOOKUP(LEFT(E4863,3),Services,Services,"")))</f>
        <v/>
      </c>
      <c r="J4863" s="3" t="str">
        <f t="shared" si="151"/>
        <v/>
      </c>
    </row>
    <row r="4864" spans="1:10" x14ac:dyDescent="0.35">
      <c r="A4864" s="7" t="str">
        <f>IF('Payments Export'!A4868="","",'Payments Export'!A4868)</f>
        <v/>
      </c>
      <c r="B4864" s="7" t="str">
        <f>IF('Payments Export'!A4868="","",'Payments Export'!B4868)</f>
        <v/>
      </c>
      <c r="C4864" s="7" t="str">
        <f>IF(IFERROR(VALUE('Payments Export'!H4868),'Payments Export'!H4868)&lt;&gt;0,IFERROR(VALUE('Payments Export'!H4868),'Payments Export'!H4868),"")</f>
        <v/>
      </c>
      <c r="D4864" s="7" t="str">
        <f>IF('Payments Export'!I4868="","",'Payments Export'!I4868)</f>
        <v/>
      </c>
      <c r="E4864" s="7" t="str">
        <f t="shared" si="150"/>
        <v/>
      </c>
      <c r="F4864" s="7" t="str">
        <f>IF('Payments Export'!A4868="","",'Payments Export'!N4868)</f>
        <v/>
      </c>
      <c r="G4864" s="7" t="str">
        <f>IF('Payments Export'!A4868="","",'Payments Export'!O4868)</f>
        <v/>
      </c>
      <c r="H4864" s="7" t="str">
        <f>IF('Payments Export'!B4868="","",G4864-F4864)</f>
        <v/>
      </c>
      <c r="I4864" s="3" t="str">
        <f>IF(C4864&lt;&gt;"",_xlfn.XLOOKUP(IFERROR(VALUE(C4864),C4864),'Items database'!A:A,'Items database'!B:B),(_xlfn.XLOOKUP(LEFT(E4864,3),Services,Services,"")))</f>
        <v/>
      </c>
      <c r="J4864" s="3" t="str">
        <f t="shared" si="151"/>
        <v/>
      </c>
    </row>
    <row r="4865" spans="1:10" x14ac:dyDescent="0.35">
      <c r="A4865" s="7" t="str">
        <f>IF('Payments Export'!A4869="","",'Payments Export'!A4869)</f>
        <v/>
      </c>
      <c r="B4865" s="7" t="str">
        <f>IF('Payments Export'!A4869="","",'Payments Export'!B4869)</f>
        <v/>
      </c>
      <c r="C4865" s="7" t="str">
        <f>IF(IFERROR(VALUE('Payments Export'!H4869),'Payments Export'!H4869)&lt;&gt;0,IFERROR(VALUE('Payments Export'!H4869),'Payments Export'!H4869),"")</f>
        <v/>
      </c>
      <c r="D4865" s="7" t="str">
        <f>IF('Payments Export'!I4869="","",'Payments Export'!I4869)</f>
        <v/>
      </c>
      <c r="E4865" s="7" t="str">
        <f t="shared" ref="E4865:E4928" si="152">LEFT(D4865,66)</f>
        <v/>
      </c>
      <c r="F4865" s="7" t="str">
        <f>IF('Payments Export'!A4869="","",'Payments Export'!N4869)</f>
        <v/>
      </c>
      <c r="G4865" s="7" t="str">
        <f>IF('Payments Export'!A4869="","",'Payments Export'!O4869)</f>
        <v/>
      </c>
      <c r="H4865" s="7" t="str">
        <f>IF('Payments Export'!B4869="","",G4865-F4865)</f>
        <v/>
      </c>
      <c r="I4865" s="3" t="str">
        <f>IF(C4865&lt;&gt;"",_xlfn.XLOOKUP(IFERROR(VALUE(C4865),C4865),'Items database'!A:A,'Items database'!B:B),(_xlfn.XLOOKUP(LEFT(E4865,3),Services,Services,"")))</f>
        <v/>
      </c>
      <c r="J4865" s="3" t="str">
        <f t="shared" ref="J4865:J4928" si="153">IF(ISNUMBER(F4865)=TRUE,IF(F4865=0,"","GST"),"")</f>
        <v/>
      </c>
    </row>
    <row r="4866" spans="1:10" x14ac:dyDescent="0.35">
      <c r="A4866" s="7" t="str">
        <f>IF('Payments Export'!A4870="","",'Payments Export'!A4870)</f>
        <v/>
      </c>
      <c r="B4866" s="7" t="str">
        <f>IF('Payments Export'!A4870="","",'Payments Export'!B4870)</f>
        <v/>
      </c>
      <c r="C4866" s="7" t="str">
        <f>IF(IFERROR(VALUE('Payments Export'!H4870),'Payments Export'!H4870)&lt;&gt;0,IFERROR(VALUE('Payments Export'!H4870),'Payments Export'!H4870),"")</f>
        <v/>
      </c>
      <c r="D4866" s="7" t="str">
        <f>IF('Payments Export'!I4870="","",'Payments Export'!I4870)</f>
        <v/>
      </c>
      <c r="E4866" s="7" t="str">
        <f t="shared" si="152"/>
        <v/>
      </c>
      <c r="F4866" s="7" t="str">
        <f>IF('Payments Export'!A4870="","",'Payments Export'!N4870)</f>
        <v/>
      </c>
      <c r="G4866" s="7" t="str">
        <f>IF('Payments Export'!A4870="","",'Payments Export'!O4870)</f>
        <v/>
      </c>
      <c r="H4866" s="7" t="str">
        <f>IF('Payments Export'!B4870="","",G4866-F4866)</f>
        <v/>
      </c>
      <c r="I4866" s="3" t="str">
        <f>IF(C4866&lt;&gt;"",_xlfn.XLOOKUP(IFERROR(VALUE(C4866),C4866),'Items database'!A:A,'Items database'!B:B),(_xlfn.XLOOKUP(LEFT(E4866,3),Services,Services,"")))</f>
        <v/>
      </c>
      <c r="J4866" s="3" t="str">
        <f t="shared" si="153"/>
        <v/>
      </c>
    </row>
    <row r="4867" spans="1:10" x14ac:dyDescent="0.35">
      <c r="A4867" s="7" t="str">
        <f>IF('Payments Export'!A4871="","",'Payments Export'!A4871)</f>
        <v/>
      </c>
      <c r="B4867" s="7" t="str">
        <f>IF('Payments Export'!A4871="","",'Payments Export'!B4871)</f>
        <v/>
      </c>
      <c r="C4867" s="7" t="str">
        <f>IF(IFERROR(VALUE('Payments Export'!H4871),'Payments Export'!H4871)&lt;&gt;0,IFERROR(VALUE('Payments Export'!H4871),'Payments Export'!H4871),"")</f>
        <v/>
      </c>
      <c r="D4867" s="7" t="str">
        <f>IF('Payments Export'!I4871="","",'Payments Export'!I4871)</f>
        <v/>
      </c>
      <c r="E4867" s="7" t="str">
        <f t="shared" si="152"/>
        <v/>
      </c>
      <c r="F4867" s="7" t="str">
        <f>IF('Payments Export'!A4871="","",'Payments Export'!N4871)</f>
        <v/>
      </c>
      <c r="G4867" s="7" t="str">
        <f>IF('Payments Export'!A4871="","",'Payments Export'!O4871)</f>
        <v/>
      </c>
      <c r="H4867" s="7" t="str">
        <f>IF('Payments Export'!B4871="","",G4867-F4867)</f>
        <v/>
      </c>
      <c r="I4867" s="3" t="str">
        <f>IF(C4867&lt;&gt;"",_xlfn.XLOOKUP(IFERROR(VALUE(C4867),C4867),'Items database'!A:A,'Items database'!B:B),(_xlfn.XLOOKUP(LEFT(E4867,3),Services,Services,"")))</f>
        <v/>
      </c>
      <c r="J4867" s="3" t="str">
        <f t="shared" si="153"/>
        <v/>
      </c>
    </row>
    <row r="4868" spans="1:10" x14ac:dyDescent="0.35">
      <c r="A4868" s="7" t="str">
        <f>IF('Payments Export'!A4872="","",'Payments Export'!A4872)</f>
        <v/>
      </c>
      <c r="B4868" s="7" t="str">
        <f>IF('Payments Export'!A4872="","",'Payments Export'!B4872)</f>
        <v/>
      </c>
      <c r="C4868" s="7" t="str">
        <f>IF(IFERROR(VALUE('Payments Export'!H4872),'Payments Export'!H4872)&lt;&gt;0,IFERROR(VALUE('Payments Export'!H4872),'Payments Export'!H4872),"")</f>
        <v/>
      </c>
      <c r="D4868" s="7" t="str">
        <f>IF('Payments Export'!I4872="","",'Payments Export'!I4872)</f>
        <v/>
      </c>
      <c r="E4868" s="7" t="str">
        <f t="shared" si="152"/>
        <v/>
      </c>
      <c r="F4868" s="7" t="str">
        <f>IF('Payments Export'!A4872="","",'Payments Export'!N4872)</f>
        <v/>
      </c>
      <c r="G4868" s="7" t="str">
        <f>IF('Payments Export'!A4872="","",'Payments Export'!O4872)</f>
        <v/>
      </c>
      <c r="H4868" s="7" t="str">
        <f>IF('Payments Export'!B4872="","",G4868-F4868)</f>
        <v/>
      </c>
      <c r="I4868" s="3" t="str">
        <f>IF(C4868&lt;&gt;"",_xlfn.XLOOKUP(IFERROR(VALUE(C4868),C4868),'Items database'!A:A,'Items database'!B:B),(_xlfn.XLOOKUP(LEFT(E4868,3),Services,Services,"")))</f>
        <v/>
      </c>
      <c r="J4868" s="3" t="str">
        <f t="shared" si="153"/>
        <v/>
      </c>
    </row>
    <row r="4869" spans="1:10" x14ac:dyDescent="0.35">
      <c r="A4869" s="7" t="str">
        <f>IF('Payments Export'!A4873="","",'Payments Export'!A4873)</f>
        <v/>
      </c>
      <c r="B4869" s="7" t="str">
        <f>IF('Payments Export'!A4873="","",'Payments Export'!B4873)</f>
        <v/>
      </c>
      <c r="C4869" s="7" t="str">
        <f>IF(IFERROR(VALUE('Payments Export'!H4873),'Payments Export'!H4873)&lt;&gt;0,IFERROR(VALUE('Payments Export'!H4873),'Payments Export'!H4873),"")</f>
        <v/>
      </c>
      <c r="D4869" s="7" t="str">
        <f>IF('Payments Export'!I4873="","",'Payments Export'!I4873)</f>
        <v/>
      </c>
      <c r="E4869" s="7" t="str">
        <f t="shared" si="152"/>
        <v/>
      </c>
      <c r="F4869" s="7" t="str">
        <f>IF('Payments Export'!A4873="","",'Payments Export'!N4873)</f>
        <v/>
      </c>
      <c r="G4869" s="7" t="str">
        <f>IF('Payments Export'!A4873="","",'Payments Export'!O4873)</f>
        <v/>
      </c>
      <c r="H4869" s="7" t="str">
        <f>IF('Payments Export'!B4873="","",G4869-F4869)</f>
        <v/>
      </c>
      <c r="I4869" s="3" t="str">
        <f>IF(C4869&lt;&gt;"",_xlfn.XLOOKUP(IFERROR(VALUE(C4869),C4869),'Items database'!A:A,'Items database'!B:B),(_xlfn.XLOOKUP(LEFT(E4869,3),Services,Services,"")))</f>
        <v/>
      </c>
      <c r="J4869" s="3" t="str">
        <f t="shared" si="153"/>
        <v/>
      </c>
    </row>
    <row r="4870" spans="1:10" x14ac:dyDescent="0.35">
      <c r="A4870" s="7" t="str">
        <f>IF('Payments Export'!A4874="","",'Payments Export'!A4874)</f>
        <v/>
      </c>
      <c r="B4870" s="7" t="str">
        <f>IF('Payments Export'!A4874="","",'Payments Export'!B4874)</f>
        <v/>
      </c>
      <c r="C4870" s="7" t="str">
        <f>IF(IFERROR(VALUE('Payments Export'!H4874),'Payments Export'!H4874)&lt;&gt;0,IFERROR(VALUE('Payments Export'!H4874),'Payments Export'!H4874),"")</f>
        <v/>
      </c>
      <c r="D4870" s="7" t="str">
        <f>IF('Payments Export'!I4874="","",'Payments Export'!I4874)</f>
        <v/>
      </c>
      <c r="E4870" s="7" t="str">
        <f t="shared" si="152"/>
        <v/>
      </c>
      <c r="F4870" s="7" t="str">
        <f>IF('Payments Export'!A4874="","",'Payments Export'!N4874)</f>
        <v/>
      </c>
      <c r="G4870" s="7" t="str">
        <f>IF('Payments Export'!A4874="","",'Payments Export'!O4874)</f>
        <v/>
      </c>
      <c r="H4870" s="7" t="str">
        <f>IF('Payments Export'!B4874="","",G4870-F4870)</f>
        <v/>
      </c>
      <c r="I4870" s="3" t="str">
        <f>IF(C4870&lt;&gt;"",_xlfn.XLOOKUP(IFERROR(VALUE(C4870),C4870),'Items database'!A:A,'Items database'!B:B),(_xlfn.XLOOKUP(LEFT(E4870,3),Services,Services,"")))</f>
        <v/>
      </c>
      <c r="J4870" s="3" t="str">
        <f t="shared" si="153"/>
        <v/>
      </c>
    </row>
    <row r="4871" spans="1:10" x14ac:dyDescent="0.35">
      <c r="A4871" s="7" t="str">
        <f>IF('Payments Export'!A4875="","",'Payments Export'!A4875)</f>
        <v/>
      </c>
      <c r="B4871" s="7" t="str">
        <f>IF('Payments Export'!A4875="","",'Payments Export'!B4875)</f>
        <v/>
      </c>
      <c r="C4871" s="7" t="str">
        <f>IF(IFERROR(VALUE('Payments Export'!H4875),'Payments Export'!H4875)&lt;&gt;0,IFERROR(VALUE('Payments Export'!H4875),'Payments Export'!H4875),"")</f>
        <v/>
      </c>
      <c r="D4871" s="7" t="str">
        <f>IF('Payments Export'!I4875="","",'Payments Export'!I4875)</f>
        <v/>
      </c>
      <c r="E4871" s="7" t="str">
        <f t="shared" si="152"/>
        <v/>
      </c>
      <c r="F4871" s="7" t="str">
        <f>IF('Payments Export'!A4875="","",'Payments Export'!N4875)</f>
        <v/>
      </c>
      <c r="G4871" s="7" t="str">
        <f>IF('Payments Export'!A4875="","",'Payments Export'!O4875)</f>
        <v/>
      </c>
      <c r="H4871" s="7" t="str">
        <f>IF('Payments Export'!B4875="","",G4871-F4871)</f>
        <v/>
      </c>
      <c r="I4871" s="3" t="str">
        <f>IF(C4871&lt;&gt;"",_xlfn.XLOOKUP(IFERROR(VALUE(C4871),C4871),'Items database'!A:A,'Items database'!B:B),(_xlfn.XLOOKUP(LEFT(E4871,3),Services,Services,"")))</f>
        <v/>
      </c>
      <c r="J4871" s="3" t="str">
        <f t="shared" si="153"/>
        <v/>
      </c>
    </row>
    <row r="4872" spans="1:10" x14ac:dyDescent="0.35">
      <c r="A4872" s="7" t="str">
        <f>IF('Payments Export'!A4876="","",'Payments Export'!A4876)</f>
        <v/>
      </c>
      <c r="B4872" s="7" t="str">
        <f>IF('Payments Export'!A4876="","",'Payments Export'!B4876)</f>
        <v/>
      </c>
      <c r="C4872" s="7" t="str">
        <f>IF(IFERROR(VALUE('Payments Export'!H4876),'Payments Export'!H4876)&lt;&gt;0,IFERROR(VALUE('Payments Export'!H4876),'Payments Export'!H4876),"")</f>
        <v/>
      </c>
      <c r="D4872" s="7" t="str">
        <f>IF('Payments Export'!I4876="","",'Payments Export'!I4876)</f>
        <v/>
      </c>
      <c r="E4872" s="7" t="str">
        <f t="shared" si="152"/>
        <v/>
      </c>
      <c r="F4872" s="7" t="str">
        <f>IF('Payments Export'!A4876="","",'Payments Export'!N4876)</f>
        <v/>
      </c>
      <c r="G4872" s="7" t="str">
        <f>IF('Payments Export'!A4876="","",'Payments Export'!O4876)</f>
        <v/>
      </c>
      <c r="H4872" s="7" t="str">
        <f>IF('Payments Export'!B4876="","",G4872-F4872)</f>
        <v/>
      </c>
      <c r="I4872" s="3" t="str">
        <f>IF(C4872&lt;&gt;"",_xlfn.XLOOKUP(IFERROR(VALUE(C4872),C4872),'Items database'!A:A,'Items database'!B:B),(_xlfn.XLOOKUP(LEFT(E4872,3),Services,Services,"")))</f>
        <v/>
      </c>
      <c r="J4872" s="3" t="str">
        <f t="shared" si="153"/>
        <v/>
      </c>
    </row>
    <row r="4873" spans="1:10" x14ac:dyDescent="0.35">
      <c r="A4873" s="7" t="str">
        <f>IF('Payments Export'!A4877="","",'Payments Export'!A4877)</f>
        <v/>
      </c>
      <c r="B4873" s="7" t="str">
        <f>IF('Payments Export'!A4877="","",'Payments Export'!B4877)</f>
        <v/>
      </c>
      <c r="C4873" s="7" t="str">
        <f>IF(IFERROR(VALUE('Payments Export'!H4877),'Payments Export'!H4877)&lt;&gt;0,IFERROR(VALUE('Payments Export'!H4877),'Payments Export'!H4877),"")</f>
        <v/>
      </c>
      <c r="D4873" s="7" t="str">
        <f>IF('Payments Export'!I4877="","",'Payments Export'!I4877)</f>
        <v/>
      </c>
      <c r="E4873" s="7" t="str">
        <f t="shared" si="152"/>
        <v/>
      </c>
      <c r="F4873" s="7" t="str">
        <f>IF('Payments Export'!A4877="","",'Payments Export'!N4877)</f>
        <v/>
      </c>
      <c r="G4873" s="7" t="str">
        <f>IF('Payments Export'!A4877="","",'Payments Export'!O4877)</f>
        <v/>
      </c>
      <c r="H4873" s="7" t="str">
        <f>IF('Payments Export'!B4877="","",G4873-F4873)</f>
        <v/>
      </c>
      <c r="I4873" s="3" t="str">
        <f>IF(C4873&lt;&gt;"",_xlfn.XLOOKUP(IFERROR(VALUE(C4873),C4873),'Items database'!A:A,'Items database'!B:B),(_xlfn.XLOOKUP(LEFT(E4873,3),Services,Services,"")))</f>
        <v/>
      </c>
      <c r="J4873" s="3" t="str">
        <f t="shared" si="153"/>
        <v/>
      </c>
    </row>
    <row r="4874" spans="1:10" x14ac:dyDescent="0.35">
      <c r="A4874" s="7" t="str">
        <f>IF('Payments Export'!A4878="","",'Payments Export'!A4878)</f>
        <v/>
      </c>
      <c r="B4874" s="7" t="str">
        <f>IF('Payments Export'!A4878="","",'Payments Export'!B4878)</f>
        <v/>
      </c>
      <c r="C4874" s="7" t="str">
        <f>IF(IFERROR(VALUE('Payments Export'!H4878),'Payments Export'!H4878)&lt;&gt;0,IFERROR(VALUE('Payments Export'!H4878),'Payments Export'!H4878),"")</f>
        <v/>
      </c>
      <c r="D4874" s="7" t="str">
        <f>IF('Payments Export'!I4878="","",'Payments Export'!I4878)</f>
        <v/>
      </c>
      <c r="E4874" s="7" t="str">
        <f t="shared" si="152"/>
        <v/>
      </c>
      <c r="F4874" s="7" t="str">
        <f>IF('Payments Export'!A4878="","",'Payments Export'!N4878)</f>
        <v/>
      </c>
      <c r="G4874" s="7" t="str">
        <f>IF('Payments Export'!A4878="","",'Payments Export'!O4878)</f>
        <v/>
      </c>
      <c r="H4874" s="7" t="str">
        <f>IF('Payments Export'!B4878="","",G4874-F4874)</f>
        <v/>
      </c>
      <c r="I4874" s="3" t="str">
        <f>IF(C4874&lt;&gt;"",_xlfn.XLOOKUP(IFERROR(VALUE(C4874),C4874),'Items database'!A:A,'Items database'!B:B),(_xlfn.XLOOKUP(LEFT(E4874,3),Services,Services,"")))</f>
        <v/>
      </c>
      <c r="J4874" s="3" t="str">
        <f t="shared" si="153"/>
        <v/>
      </c>
    </row>
    <row r="4875" spans="1:10" x14ac:dyDescent="0.35">
      <c r="A4875" s="7" t="str">
        <f>IF('Payments Export'!A4879="","",'Payments Export'!A4879)</f>
        <v/>
      </c>
      <c r="B4875" s="7" t="str">
        <f>IF('Payments Export'!A4879="","",'Payments Export'!B4879)</f>
        <v/>
      </c>
      <c r="C4875" s="7" t="str">
        <f>IF(IFERROR(VALUE('Payments Export'!H4879),'Payments Export'!H4879)&lt;&gt;0,IFERROR(VALUE('Payments Export'!H4879),'Payments Export'!H4879),"")</f>
        <v/>
      </c>
      <c r="D4875" s="7" t="str">
        <f>IF('Payments Export'!I4879="","",'Payments Export'!I4879)</f>
        <v/>
      </c>
      <c r="E4875" s="7" t="str">
        <f t="shared" si="152"/>
        <v/>
      </c>
      <c r="F4875" s="7" t="str">
        <f>IF('Payments Export'!A4879="","",'Payments Export'!N4879)</f>
        <v/>
      </c>
      <c r="G4875" s="7" t="str">
        <f>IF('Payments Export'!A4879="","",'Payments Export'!O4879)</f>
        <v/>
      </c>
      <c r="H4875" s="7" t="str">
        <f>IF('Payments Export'!B4879="","",G4875-F4875)</f>
        <v/>
      </c>
      <c r="I4875" s="3" t="str">
        <f>IF(C4875&lt;&gt;"",_xlfn.XLOOKUP(IFERROR(VALUE(C4875),C4875),'Items database'!A:A,'Items database'!B:B),(_xlfn.XLOOKUP(LEFT(E4875,3),Services,Services,"")))</f>
        <v/>
      </c>
      <c r="J4875" s="3" t="str">
        <f t="shared" si="153"/>
        <v/>
      </c>
    </row>
    <row r="4876" spans="1:10" x14ac:dyDescent="0.35">
      <c r="A4876" s="7" t="str">
        <f>IF('Payments Export'!A4880="","",'Payments Export'!A4880)</f>
        <v/>
      </c>
      <c r="B4876" s="7" t="str">
        <f>IF('Payments Export'!A4880="","",'Payments Export'!B4880)</f>
        <v/>
      </c>
      <c r="C4876" s="7" t="str">
        <f>IF(IFERROR(VALUE('Payments Export'!H4880),'Payments Export'!H4880)&lt;&gt;0,IFERROR(VALUE('Payments Export'!H4880),'Payments Export'!H4880),"")</f>
        <v/>
      </c>
      <c r="D4876" s="7" t="str">
        <f>IF('Payments Export'!I4880="","",'Payments Export'!I4880)</f>
        <v/>
      </c>
      <c r="E4876" s="7" t="str">
        <f t="shared" si="152"/>
        <v/>
      </c>
      <c r="F4876" s="7" t="str">
        <f>IF('Payments Export'!A4880="","",'Payments Export'!N4880)</f>
        <v/>
      </c>
      <c r="G4876" s="7" t="str">
        <f>IF('Payments Export'!A4880="","",'Payments Export'!O4880)</f>
        <v/>
      </c>
      <c r="H4876" s="7" t="str">
        <f>IF('Payments Export'!B4880="","",G4876-F4876)</f>
        <v/>
      </c>
      <c r="I4876" s="3" t="str">
        <f>IF(C4876&lt;&gt;"",_xlfn.XLOOKUP(IFERROR(VALUE(C4876),C4876),'Items database'!A:A,'Items database'!B:B),(_xlfn.XLOOKUP(LEFT(E4876,3),Services,Services,"")))</f>
        <v/>
      </c>
      <c r="J4876" s="3" t="str">
        <f t="shared" si="153"/>
        <v/>
      </c>
    </row>
    <row r="4877" spans="1:10" x14ac:dyDescent="0.35">
      <c r="A4877" s="7" t="str">
        <f>IF('Payments Export'!A4881="","",'Payments Export'!A4881)</f>
        <v/>
      </c>
      <c r="B4877" s="7" t="str">
        <f>IF('Payments Export'!A4881="","",'Payments Export'!B4881)</f>
        <v/>
      </c>
      <c r="C4877" s="7" t="str">
        <f>IF(IFERROR(VALUE('Payments Export'!H4881),'Payments Export'!H4881)&lt;&gt;0,IFERROR(VALUE('Payments Export'!H4881),'Payments Export'!H4881),"")</f>
        <v/>
      </c>
      <c r="D4877" s="7" t="str">
        <f>IF('Payments Export'!I4881="","",'Payments Export'!I4881)</f>
        <v/>
      </c>
      <c r="E4877" s="7" t="str">
        <f t="shared" si="152"/>
        <v/>
      </c>
      <c r="F4877" s="7" t="str">
        <f>IF('Payments Export'!A4881="","",'Payments Export'!N4881)</f>
        <v/>
      </c>
      <c r="G4877" s="7" t="str">
        <f>IF('Payments Export'!A4881="","",'Payments Export'!O4881)</f>
        <v/>
      </c>
      <c r="H4877" s="7" t="str">
        <f>IF('Payments Export'!B4881="","",G4877-F4877)</f>
        <v/>
      </c>
      <c r="I4877" s="3" t="str">
        <f>IF(C4877&lt;&gt;"",_xlfn.XLOOKUP(IFERROR(VALUE(C4877),C4877),'Items database'!A:A,'Items database'!B:B),(_xlfn.XLOOKUP(LEFT(E4877,3),Services,Services,"")))</f>
        <v/>
      </c>
      <c r="J4877" s="3" t="str">
        <f t="shared" si="153"/>
        <v/>
      </c>
    </row>
    <row r="4878" spans="1:10" x14ac:dyDescent="0.35">
      <c r="A4878" s="7" t="str">
        <f>IF('Payments Export'!A4882="","",'Payments Export'!A4882)</f>
        <v/>
      </c>
      <c r="B4878" s="7" t="str">
        <f>IF('Payments Export'!A4882="","",'Payments Export'!B4882)</f>
        <v/>
      </c>
      <c r="C4878" s="7" t="str">
        <f>IF(IFERROR(VALUE('Payments Export'!H4882),'Payments Export'!H4882)&lt;&gt;0,IFERROR(VALUE('Payments Export'!H4882),'Payments Export'!H4882),"")</f>
        <v/>
      </c>
      <c r="D4878" s="7" t="str">
        <f>IF('Payments Export'!I4882="","",'Payments Export'!I4882)</f>
        <v/>
      </c>
      <c r="E4878" s="7" t="str">
        <f t="shared" si="152"/>
        <v/>
      </c>
      <c r="F4878" s="7" t="str">
        <f>IF('Payments Export'!A4882="","",'Payments Export'!N4882)</f>
        <v/>
      </c>
      <c r="G4878" s="7" t="str">
        <f>IF('Payments Export'!A4882="","",'Payments Export'!O4882)</f>
        <v/>
      </c>
      <c r="H4878" s="7" t="str">
        <f>IF('Payments Export'!B4882="","",G4878-F4878)</f>
        <v/>
      </c>
      <c r="I4878" s="3" t="str">
        <f>IF(C4878&lt;&gt;"",_xlfn.XLOOKUP(IFERROR(VALUE(C4878),C4878),'Items database'!A:A,'Items database'!B:B),(_xlfn.XLOOKUP(LEFT(E4878,3),Services,Services,"")))</f>
        <v/>
      </c>
      <c r="J4878" s="3" t="str">
        <f t="shared" si="153"/>
        <v/>
      </c>
    </row>
    <row r="4879" spans="1:10" x14ac:dyDescent="0.35">
      <c r="A4879" s="7" t="str">
        <f>IF('Payments Export'!A4883="","",'Payments Export'!A4883)</f>
        <v/>
      </c>
      <c r="B4879" s="7" t="str">
        <f>IF('Payments Export'!A4883="","",'Payments Export'!B4883)</f>
        <v/>
      </c>
      <c r="C4879" s="7" t="str">
        <f>IF(IFERROR(VALUE('Payments Export'!H4883),'Payments Export'!H4883)&lt;&gt;0,IFERROR(VALUE('Payments Export'!H4883),'Payments Export'!H4883),"")</f>
        <v/>
      </c>
      <c r="D4879" s="7" t="str">
        <f>IF('Payments Export'!I4883="","",'Payments Export'!I4883)</f>
        <v/>
      </c>
      <c r="E4879" s="7" t="str">
        <f t="shared" si="152"/>
        <v/>
      </c>
      <c r="F4879" s="7" t="str">
        <f>IF('Payments Export'!A4883="","",'Payments Export'!N4883)</f>
        <v/>
      </c>
      <c r="G4879" s="7" t="str">
        <f>IF('Payments Export'!A4883="","",'Payments Export'!O4883)</f>
        <v/>
      </c>
      <c r="H4879" s="7" t="str">
        <f>IF('Payments Export'!B4883="","",G4879-F4879)</f>
        <v/>
      </c>
      <c r="I4879" s="3" t="str">
        <f>IF(C4879&lt;&gt;"",_xlfn.XLOOKUP(IFERROR(VALUE(C4879),C4879),'Items database'!A:A,'Items database'!B:B),(_xlfn.XLOOKUP(LEFT(E4879,3),Services,Services,"")))</f>
        <v/>
      </c>
      <c r="J4879" s="3" t="str">
        <f t="shared" si="153"/>
        <v/>
      </c>
    </row>
    <row r="4880" spans="1:10" x14ac:dyDescent="0.35">
      <c r="A4880" s="7" t="str">
        <f>IF('Payments Export'!A4884="","",'Payments Export'!A4884)</f>
        <v/>
      </c>
      <c r="B4880" s="7" t="str">
        <f>IF('Payments Export'!A4884="","",'Payments Export'!B4884)</f>
        <v/>
      </c>
      <c r="C4880" s="7" t="str">
        <f>IF(IFERROR(VALUE('Payments Export'!H4884),'Payments Export'!H4884)&lt;&gt;0,IFERROR(VALUE('Payments Export'!H4884),'Payments Export'!H4884),"")</f>
        <v/>
      </c>
      <c r="D4880" s="7" t="str">
        <f>IF('Payments Export'!I4884="","",'Payments Export'!I4884)</f>
        <v/>
      </c>
      <c r="E4880" s="7" t="str">
        <f t="shared" si="152"/>
        <v/>
      </c>
      <c r="F4880" s="7" t="str">
        <f>IF('Payments Export'!A4884="","",'Payments Export'!N4884)</f>
        <v/>
      </c>
      <c r="G4880" s="7" t="str">
        <f>IF('Payments Export'!A4884="","",'Payments Export'!O4884)</f>
        <v/>
      </c>
      <c r="H4880" s="7" t="str">
        <f>IF('Payments Export'!B4884="","",G4880-F4880)</f>
        <v/>
      </c>
      <c r="I4880" s="3" t="str">
        <f>IF(C4880&lt;&gt;"",_xlfn.XLOOKUP(IFERROR(VALUE(C4880),C4880),'Items database'!A:A,'Items database'!B:B),(_xlfn.XLOOKUP(LEFT(E4880,3),Services,Services,"")))</f>
        <v/>
      </c>
      <c r="J4880" s="3" t="str">
        <f t="shared" si="153"/>
        <v/>
      </c>
    </row>
    <row r="4881" spans="1:10" x14ac:dyDescent="0.35">
      <c r="A4881" s="7" t="str">
        <f>IF('Payments Export'!A4885="","",'Payments Export'!A4885)</f>
        <v/>
      </c>
      <c r="B4881" s="7" t="str">
        <f>IF('Payments Export'!A4885="","",'Payments Export'!B4885)</f>
        <v/>
      </c>
      <c r="C4881" s="7" t="str">
        <f>IF(IFERROR(VALUE('Payments Export'!H4885),'Payments Export'!H4885)&lt;&gt;0,IFERROR(VALUE('Payments Export'!H4885),'Payments Export'!H4885),"")</f>
        <v/>
      </c>
      <c r="D4881" s="7" t="str">
        <f>IF('Payments Export'!I4885="","",'Payments Export'!I4885)</f>
        <v/>
      </c>
      <c r="E4881" s="7" t="str">
        <f t="shared" si="152"/>
        <v/>
      </c>
      <c r="F4881" s="7" t="str">
        <f>IF('Payments Export'!A4885="","",'Payments Export'!N4885)</f>
        <v/>
      </c>
      <c r="G4881" s="7" t="str">
        <f>IF('Payments Export'!A4885="","",'Payments Export'!O4885)</f>
        <v/>
      </c>
      <c r="H4881" s="7" t="str">
        <f>IF('Payments Export'!B4885="","",G4881-F4881)</f>
        <v/>
      </c>
      <c r="I4881" s="3" t="str">
        <f>IF(C4881&lt;&gt;"",_xlfn.XLOOKUP(IFERROR(VALUE(C4881),C4881),'Items database'!A:A,'Items database'!B:B),(_xlfn.XLOOKUP(LEFT(E4881,3),Services,Services,"")))</f>
        <v/>
      </c>
      <c r="J4881" s="3" t="str">
        <f t="shared" si="153"/>
        <v/>
      </c>
    </row>
    <row r="4882" spans="1:10" x14ac:dyDescent="0.35">
      <c r="A4882" s="7" t="str">
        <f>IF('Payments Export'!A4886="","",'Payments Export'!A4886)</f>
        <v/>
      </c>
      <c r="B4882" s="7" t="str">
        <f>IF('Payments Export'!A4886="","",'Payments Export'!B4886)</f>
        <v/>
      </c>
      <c r="C4882" s="7" t="str">
        <f>IF(IFERROR(VALUE('Payments Export'!H4886),'Payments Export'!H4886)&lt;&gt;0,IFERROR(VALUE('Payments Export'!H4886),'Payments Export'!H4886),"")</f>
        <v/>
      </c>
      <c r="D4882" s="7" t="str">
        <f>IF('Payments Export'!I4886="","",'Payments Export'!I4886)</f>
        <v/>
      </c>
      <c r="E4882" s="7" t="str">
        <f t="shared" si="152"/>
        <v/>
      </c>
      <c r="F4882" s="7" t="str">
        <f>IF('Payments Export'!A4886="","",'Payments Export'!N4886)</f>
        <v/>
      </c>
      <c r="G4882" s="7" t="str">
        <f>IF('Payments Export'!A4886="","",'Payments Export'!O4886)</f>
        <v/>
      </c>
      <c r="H4882" s="7" t="str">
        <f>IF('Payments Export'!B4886="","",G4882-F4882)</f>
        <v/>
      </c>
      <c r="I4882" s="3" t="str">
        <f>IF(C4882&lt;&gt;"",_xlfn.XLOOKUP(IFERROR(VALUE(C4882),C4882),'Items database'!A:A,'Items database'!B:B),(_xlfn.XLOOKUP(LEFT(E4882,3),Services,Services,"")))</f>
        <v/>
      </c>
      <c r="J4882" s="3" t="str">
        <f t="shared" si="153"/>
        <v/>
      </c>
    </row>
    <row r="4883" spans="1:10" x14ac:dyDescent="0.35">
      <c r="A4883" s="7" t="str">
        <f>IF('Payments Export'!A4887="","",'Payments Export'!A4887)</f>
        <v/>
      </c>
      <c r="B4883" s="7" t="str">
        <f>IF('Payments Export'!A4887="","",'Payments Export'!B4887)</f>
        <v/>
      </c>
      <c r="C4883" s="7" t="str">
        <f>IF(IFERROR(VALUE('Payments Export'!H4887),'Payments Export'!H4887)&lt;&gt;0,IFERROR(VALUE('Payments Export'!H4887),'Payments Export'!H4887),"")</f>
        <v/>
      </c>
      <c r="D4883" s="7" t="str">
        <f>IF('Payments Export'!I4887="","",'Payments Export'!I4887)</f>
        <v/>
      </c>
      <c r="E4883" s="7" t="str">
        <f t="shared" si="152"/>
        <v/>
      </c>
      <c r="F4883" s="7" t="str">
        <f>IF('Payments Export'!A4887="","",'Payments Export'!N4887)</f>
        <v/>
      </c>
      <c r="G4883" s="7" t="str">
        <f>IF('Payments Export'!A4887="","",'Payments Export'!O4887)</f>
        <v/>
      </c>
      <c r="H4883" s="7" t="str">
        <f>IF('Payments Export'!B4887="","",G4883-F4883)</f>
        <v/>
      </c>
      <c r="I4883" s="3" t="str">
        <f>IF(C4883&lt;&gt;"",_xlfn.XLOOKUP(IFERROR(VALUE(C4883),C4883),'Items database'!A:A,'Items database'!B:B),(_xlfn.XLOOKUP(LEFT(E4883,3),Services,Services,"")))</f>
        <v/>
      </c>
      <c r="J4883" s="3" t="str">
        <f t="shared" si="153"/>
        <v/>
      </c>
    </row>
    <row r="4884" spans="1:10" x14ac:dyDescent="0.35">
      <c r="A4884" s="7" t="str">
        <f>IF('Payments Export'!A4888="","",'Payments Export'!A4888)</f>
        <v/>
      </c>
      <c r="B4884" s="7" t="str">
        <f>IF('Payments Export'!A4888="","",'Payments Export'!B4888)</f>
        <v/>
      </c>
      <c r="C4884" s="7" t="str">
        <f>IF(IFERROR(VALUE('Payments Export'!H4888),'Payments Export'!H4888)&lt;&gt;0,IFERROR(VALUE('Payments Export'!H4888),'Payments Export'!H4888),"")</f>
        <v/>
      </c>
      <c r="D4884" s="7" t="str">
        <f>IF('Payments Export'!I4888="","",'Payments Export'!I4888)</f>
        <v/>
      </c>
      <c r="E4884" s="7" t="str">
        <f t="shared" si="152"/>
        <v/>
      </c>
      <c r="F4884" s="7" t="str">
        <f>IF('Payments Export'!A4888="","",'Payments Export'!N4888)</f>
        <v/>
      </c>
      <c r="G4884" s="7" t="str">
        <f>IF('Payments Export'!A4888="","",'Payments Export'!O4888)</f>
        <v/>
      </c>
      <c r="H4884" s="7" t="str">
        <f>IF('Payments Export'!B4888="","",G4884-F4884)</f>
        <v/>
      </c>
      <c r="I4884" s="3" t="str">
        <f>IF(C4884&lt;&gt;"",_xlfn.XLOOKUP(IFERROR(VALUE(C4884),C4884),'Items database'!A:A,'Items database'!B:B),(_xlfn.XLOOKUP(LEFT(E4884,3),Services,Services,"")))</f>
        <v/>
      </c>
      <c r="J4884" s="3" t="str">
        <f t="shared" si="153"/>
        <v/>
      </c>
    </row>
    <row r="4885" spans="1:10" x14ac:dyDescent="0.35">
      <c r="A4885" s="7" t="str">
        <f>IF('Payments Export'!A4889="","",'Payments Export'!A4889)</f>
        <v/>
      </c>
      <c r="B4885" s="7" t="str">
        <f>IF('Payments Export'!A4889="","",'Payments Export'!B4889)</f>
        <v/>
      </c>
      <c r="C4885" s="7" t="str">
        <f>IF(IFERROR(VALUE('Payments Export'!H4889),'Payments Export'!H4889)&lt;&gt;0,IFERROR(VALUE('Payments Export'!H4889),'Payments Export'!H4889),"")</f>
        <v/>
      </c>
      <c r="D4885" s="7" t="str">
        <f>IF('Payments Export'!I4889="","",'Payments Export'!I4889)</f>
        <v/>
      </c>
      <c r="E4885" s="7" t="str">
        <f t="shared" si="152"/>
        <v/>
      </c>
      <c r="F4885" s="7" t="str">
        <f>IF('Payments Export'!A4889="","",'Payments Export'!N4889)</f>
        <v/>
      </c>
      <c r="G4885" s="7" t="str">
        <f>IF('Payments Export'!A4889="","",'Payments Export'!O4889)</f>
        <v/>
      </c>
      <c r="H4885" s="7" t="str">
        <f>IF('Payments Export'!B4889="","",G4885-F4885)</f>
        <v/>
      </c>
      <c r="I4885" s="3" t="str">
        <f>IF(C4885&lt;&gt;"",_xlfn.XLOOKUP(IFERROR(VALUE(C4885),C4885),'Items database'!A:A,'Items database'!B:B),(_xlfn.XLOOKUP(LEFT(E4885,3),Services,Services,"")))</f>
        <v/>
      </c>
      <c r="J4885" s="3" t="str">
        <f t="shared" si="153"/>
        <v/>
      </c>
    </row>
    <row r="4886" spans="1:10" x14ac:dyDescent="0.35">
      <c r="A4886" s="7" t="str">
        <f>IF('Payments Export'!A4890="","",'Payments Export'!A4890)</f>
        <v/>
      </c>
      <c r="B4886" s="7" t="str">
        <f>IF('Payments Export'!A4890="","",'Payments Export'!B4890)</f>
        <v/>
      </c>
      <c r="C4886" s="7" t="str">
        <f>IF(IFERROR(VALUE('Payments Export'!H4890),'Payments Export'!H4890)&lt;&gt;0,IFERROR(VALUE('Payments Export'!H4890),'Payments Export'!H4890),"")</f>
        <v/>
      </c>
      <c r="D4886" s="7" t="str">
        <f>IF('Payments Export'!I4890="","",'Payments Export'!I4890)</f>
        <v/>
      </c>
      <c r="E4886" s="7" t="str">
        <f t="shared" si="152"/>
        <v/>
      </c>
      <c r="F4886" s="7" t="str">
        <f>IF('Payments Export'!A4890="","",'Payments Export'!N4890)</f>
        <v/>
      </c>
      <c r="G4886" s="7" t="str">
        <f>IF('Payments Export'!A4890="","",'Payments Export'!O4890)</f>
        <v/>
      </c>
      <c r="H4886" s="7" t="str">
        <f>IF('Payments Export'!B4890="","",G4886-F4886)</f>
        <v/>
      </c>
      <c r="I4886" s="3" t="str">
        <f>IF(C4886&lt;&gt;"",_xlfn.XLOOKUP(IFERROR(VALUE(C4886),C4886),'Items database'!A:A,'Items database'!B:B),(_xlfn.XLOOKUP(LEFT(E4886,3),Services,Services,"")))</f>
        <v/>
      </c>
      <c r="J4886" s="3" t="str">
        <f t="shared" si="153"/>
        <v/>
      </c>
    </row>
    <row r="4887" spans="1:10" x14ac:dyDescent="0.35">
      <c r="A4887" s="7" t="str">
        <f>IF('Payments Export'!A4891="","",'Payments Export'!A4891)</f>
        <v/>
      </c>
      <c r="B4887" s="7" t="str">
        <f>IF('Payments Export'!A4891="","",'Payments Export'!B4891)</f>
        <v/>
      </c>
      <c r="C4887" s="7" t="str">
        <f>IF(IFERROR(VALUE('Payments Export'!H4891),'Payments Export'!H4891)&lt;&gt;0,IFERROR(VALUE('Payments Export'!H4891),'Payments Export'!H4891),"")</f>
        <v/>
      </c>
      <c r="D4887" s="7" t="str">
        <f>IF('Payments Export'!I4891="","",'Payments Export'!I4891)</f>
        <v/>
      </c>
      <c r="E4887" s="7" t="str">
        <f t="shared" si="152"/>
        <v/>
      </c>
      <c r="F4887" s="7" t="str">
        <f>IF('Payments Export'!A4891="","",'Payments Export'!N4891)</f>
        <v/>
      </c>
      <c r="G4887" s="7" t="str">
        <f>IF('Payments Export'!A4891="","",'Payments Export'!O4891)</f>
        <v/>
      </c>
      <c r="H4887" s="7" t="str">
        <f>IF('Payments Export'!B4891="","",G4887-F4887)</f>
        <v/>
      </c>
      <c r="I4887" s="3" t="str">
        <f>IF(C4887&lt;&gt;"",_xlfn.XLOOKUP(IFERROR(VALUE(C4887),C4887),'Items database'!A:A,'Items database'!B:B),(_xlfn.XLOOKUP(LEFT(E4887,3),Services,Services,"")))</f>
        <v/>
      </c>
      <c r="J4887" s="3" t="str">
        <f t="shared" si="153"/>
        <v/>
      </c>
    </row>
    <row r="4888" spans="1:10" x14ac:dyDescent="0.35">
      <c r="A4888" s="7" t="str">
        <f>IF('Payments Export'!A4892="","",'Payments Export'!A4892)</f>
        <v/>
      </c>
      <c r="B4888" s="7" t="str">
        <f>IF('Payments Export'!A4892="","",'Payments Export'!B4892)</f>
        <v/>
      </c>
      <c r="C4888" s="7" t="str">
        <f>IF(IFERROR(VALUE('Payments Export'!H4892),'Payments Export'!H4892)&lt;&gt;0,IFERROR(VALUE('Payments Export'!H4892),'Payments Export'!H4892),"")</f>
        <v/>
      </c>
      <c r="D4888" s="7" t="str">
        <f>IF('Payments Export'!I4892="","",'Payments Export'!I4892)</f>
        <v/>
      </c>
      <c r="E4888" s="7" t="str">
        <f t="shared" si="152"/>
        <v/>
      </c>
      <c r="F4888" s="7" t="str">
        <f>IF('Payments Export'!A4892="","",'Payments Export'!N4892)</f>
        <v/>
      </c>
      <c r="G4888" s="7" t="str">
        <f>IF('Payments Export'!A4892="","",'Payments Export'!O4892)</f>
        <v/>
      </c>
      <c r="H4888" s="7" t="str">
        <f>IF('Payments Export'!B4892="","",G4888-F4888)</f>
        <v/>
      </c>
      <c r="I4888" s="3" t="str">
        <f>IF(C4888&lt;&gt;"",_xlfn.XLOOKUP(IFERROR(VALUE(C4888),C4888),'Items database'!A:A,'Items database'!B:B),(_xlfn.XLOOKUP(LEFT(E4888,3),Services,Services,"")))</f>
        <v/>
      </c>
      <c r="J4888" s="3" t="str">
        <f t="shared" si="153"/>
        <v/>
      </c>
    </row>
    <row r="4889" spans="1:10" x14ac:dyDescent="0.35">
      <c r="A4889" s="7" t="str">
        <f>IF('Payments Export'!A4893="","",'Payments Export'!A4893)</f>
        <v/>
      </c>
      <c r="B4889" s="7" t="str">
        <f>IF('Payments Export'!A4893="","",'Payments Export'!B4893)</f>
        <v/>
      </c>
      <c r="C4889" s="7" t="str">
        <f>IF(IFERROR(VALUE('Payments Export'!H4893),'Payments Export'!H4893)&lt;&gt;0,IFERROR(VALUE('Payments Export'!H4893),'Payments Export'!H4893),"")</f>
        <v/>
      </c>
      <c r="D4889" s="7" t="str">
        <f>IF('Payments Export'!I4893="","",'Payments Export'!I4893)</f>
        <v/>
      </c>
      <c r="E4889" s="7" t="str">
        <f t="shared" si="152"/>
        <v/>
      </c>
      <c r="F4889" s="7" t="str">
        <f>IF('Payments Export'!A4893="","",'Payments Export'!N4893)</f>
        <v/>
      </c>
      <c r="G4889" s="7" t="str">
        <f>IF('Payments Export'!A4893="","",'Payments Export'!O4893)</f>
        <v/>
      </c>
      <c r="H4889" s="7" t="str">
        <f>IF('Payments Export'!B4893="","",G4889-F4889)</f>
        <v/>
      </c>
      <c r="I4889" s="3" t="str">
        <f>IF(C4889&lt;&gt;"",_xlfn.XLOOKUP(IFERROR(VALUE(C4889),C4889),'Items database'!A:A,'Items database'!B:B),(_xlfn.XLOOKUP(LEFT(E4889,3),Services,Services,"")))</f>
        <v/>
      </c>
      <c r="J4889" s="3" t="str">
        <f t="shared" si="153"/>
        <v/>
      </c>
    </row>
    <row r="4890" spans="1:10" x14ac:dyDescent="0.35">
      <c r="A4890" s="7" t="str">
        <f>IF('Payments Export'!A4894="","",'Payments Export'!A4894)</f>
        <v/>
      </c>
      <c r="B4890" s="7" t="str">
        <f>IF('Payments Export'!A4894="","",'Payments Export'!B4894)</f>
        <v/>
      </c>
      <c r="C4890" s="7" t="str">
        <f>IF(IFERROR(VALUE('Payments Export'!H4894),'Payments Export'!H4894)&lt;&gt;0,IFERROR(VALUE('Payments Export'!H4894),'Payments Export'!H4894),"")</f>
        <v/>
      </c>
      <c r="D4890" s="7" t="str">
        <f>IF('Payments Export'!I4894="","",'Payments Export'!I4894)</f>
        <v/>
      </c>
      <c r="E4890" s="7" t="str">
        <f t="shared" si="152"/>
        <v/>
      </c>
      <c r="F4890" s="7" t="str">
        <f>IF('Payments Export'!A4894="","",'Payments Export'!N4894)</f>
        <v/>
      </c>
      <c r="G4890" s="7" t="str">
        <f>IF('Payments Export'!A4894="","",'Payments Export'!O4894)</f>
        <v/>
      </c>
      <c r="H4890" s="7" t="str">
        <f>IF('Payments Export'!B4894="","",G4890-F4890)</f>
        <v/>
      </c>
      <c r="I4890" s="3" t="str">
        <f>IF(C4890&lt;&gt;"",_xlfn.XLOOKUP(IFERROR(VALUE(C4890),C4890),'Items database'!A:A,'Items database'!B:B),(_xlfn.XLOOKUP(LEFT(E4890,3),Services,Services,"")))</f>
        <v/>
      </c>
      <c r="J4890" s="3" t="str">
        <f t="shared" si="153"/>
        <v/>
      </c>
    </row>
    <row r="4891" spans="1:10" x14ac:dyDescent="0.35">
      <c r="A4891" s="7" t="str">
        <f>IF('Payments Export'!A4895="","",'Payments Export'!A4895)</f>
        <v/>
      </c>
      <c r="B4891" s="7" t="str">
        <f>IF('Payments Export'!A4895="","",'Payments Export'!B4895)</f>
        <v/>
      </c>
      <c r="C4891" s="7" t="str">
        <f>IF(IFERROR(VALUE('Payments Export'!H4895),'Payments Export'!H4895)&lt;&gt;0,IFERROR(VALUE('Payments Export'!H4895),'Payments Export'!H4895),"")</f>
        <v/>
      </c>
      <c r="D4891" s="7" t="str">
        <f>IF('Payments Export'!I4895="","",'Payments Export'!I4895)</f>
        <v/>
      </c>
      <c r="E4891" s="7" t="str">
        <f t="shared" si="152"/>
        <v/>
      </c>
      <c r="F4891" s="7" t="str">
        <f>IF('Payments Export'!A4895="","",'Payments Export'!N4895)</f>
        <v/>
      </c>
      <c r="G4891" s="7" t="str">
        <f>IF('Payments Export'!A4895="","",'Payments Export'!O4895)</f>
        <v/>
      </c>
      <c r="H4891" s="7" t="str">
        <f>IF('Payments Export'!B4895="","",G4891-F4891)</f>
        <v/>
      </c>
      <c r="I4891" s="3" t="str">
        <f>IF(C4891&lt;&gt;"",_xlfn.XLOOKUP(IFERROR(VALUE(C4891),C4891),'Items database'!A:A,'Items database'!B:B),(_xlfn.XLOOKUP(LEFT(E4891,3),Services,Services,"")))</f>
        <v/>
      </c>
      <c r="J4891" s="3" t="str">
        <f t="shared" si="153"/>
        <v/>
      </c>
    </row>
    <row r="4892" spans="1:10" x14ac:dyDescent="0.35">
      <c r="A4892" s="7" t="str">
        <f>IF('Payments Export'!A4896="","",'Payments Export'!A4896)</f>
        <v/>
      </c>
      <c r="B4892" s="7" t="str">
        <f>IF('Payments Export'!A4896="","",'Payments Export'!B4896)</f>
        <v/>
      </c>
      <c r="C4892" s="7" t="str">
        <f>IF(IFERROR(VALUE('Payments Export'!H4896),'Payments Export'!H4896)&lt;&gt;0,IFERROR(VALUE('Payments Export'!H4896),'Payments Export'!H4896),"")</f>
        <v/>
      </c>
      <c r="D4892" s="7" t="str">
        <f>IF('Payments Export'!I4896="","",'Payments Export'!I4896)</f>
        <v/>
      </c>
      <c r="E4892" s="7" t="str">
        <f t="shared" si="152"/>
        <v/>
      </c>
      <c r="F4892" s="7" t="str">
        <f>IF('Payments Export'!A4896="","",'Payments Export'!N4896)</f>
        <v/>
      </c>
      <c r="G4892" s="7" t="str">
        <f>IF('Payments Export'!A4896="","",'Payments Export'!O4896)</f>
        <v/>
      </c>
      <c r="H4892" s="7" t="str">
        <f>IF('Payments Export'!B4896="","",G4892-F4892)</f>
        <v/>
      </c>
      <c r="I4892" s="3" t="str">
        <f>IF(C4892&lt;&gt;"",_xlfn.XLOOKUP(IFERROR(VALUE(C4892),C4892),'Items database'!A:A,'Items database'!B:B),(_xlfn.XLOOKUP(LEFT(E4892,3),Services,Services,"")))</f>
        <v/>
      </c>
      <c r="J4892" s="3" t="str">
        <f t="shared" si="153"/>
        <v/>
      </c>
    </row>
    <row r="4893" spans="1:10" x14ac:dyDescent="0.35">
      <c r="A4893" s="7" t="str">
        <f>IF('Payments Export'!A4897="","",'Payments Export'!A4897)</f>
        <v/>
      </c>
      <c r="B4893" s="7" t="str">
        <f>IF('Payments Export'!A4897="","",'Payments Export'!B4897)</f>
        <v/>
      </c>
      <c r="C4893" s="7" t="str">
        <f>IF(IFERROR(VALUE('Payments Export'!H4897),'Payments Export'!H4897)&lt;&gt;0,IFERROR(VALUE('Payments Export'!H4897),'Payments Export'!H4897),"")</f>
        <v/>
      </c>
      <c r="D4893" s="7" t="str">
        <f>IF('Payments Export'!I4897="","",'Payments Export'!I4897)</f>
        <v/>
      </c>
      <c r="E4893" s="7" t="str">
        <f t="shared" si="152"/>
        <v/>
      </c>
      <c r="F4893" s="7" t="str">
        <f>IF('Payments Export'!A4897="","",'Payments Export'!N4897)</f>
        <v/>
      </c>
      <c r="G4893" s="7" t="str">
        <f>IF('Payments Export'!A4897="","",'Payments Export'!O4897)</f>
        <v/>
      </c>
      <c r="H4893" s="7" t="str">
        <f>IF('Payments Export'!B4897="","",G4893-F4893)</f>
        <v/>
      </c>
      <c r="I4893" s="3" t="str">
        <f>IF(C4893&lt;&gt;"",_xlfn.XLOOKUP(IFERROR(VALUE(C4893),C4893),'Items database'!A:A,'Items database'!B:B),(_xlfn.XLOOKUP(LEFT(E4893,3),Services,Services,"")))</f>
        <v/>
      </c>
      <c r="J4893" s="3" t="str">
        <f t="shared" si="153"/>
        <v/>
      </c>
    </row>
    <row r="4894" spans="1:10" x14ac:dyDescent="0.35">
      <c r="A4894" s="7" t="str">
        <f>IF('Payments Export'!A4898="","",'Payments Export'!A4898)</f>
        <v/>
      </c>
      <c r="B4894" s="7" t="str">
        <f>IF('Payments Export'!A4898="","",'Payments Export'!B4898)</f>
        <v/>
      </c>
      <c r="C4894" s="7" t="str">
        <f>IF(IFERROR(VALUE('Payments Export'!H4898),'Payments Export'!H4898)&lt;&gt;0,IFERROR(VALUE('Payments Export'!H4898),'Payments Export'!H4898),"")</f>
        <v/>
      </c>
      <c r="D4894" s="7" t="str">
        <f>IF('Payments Export'!I4898="","",'Payments Export'!I4898)</f>
        <v/>
      </c>
      <c r="E4894" s="7" t="str">
        <f t="shared" si="152"/>
        <v/>
      </c>
      <c r="F4894" s="7" t="str">
        <f>IF('Payments Export'!A4898="","",'Payments Export'!N4898)</f>
        <v/>
      </c>
      <c r="G4894" s="7" t="str">
        <f>IF('Payments Export'!A4898="","",'Payments Export'!O4898)</f>
        <v/>
      </c>
      <c r="H4894" s="7" t="str">
        <f>IF('Payments Export'!B4898="","",G4894-F4894)</f>
        <v/>
      </c>
      <c r="I4894" s="3" t="str">
        <f>IF(C4894&lt;&gt;"",_xlfn.XLOOKUP(IFERROR(VALUE(C4894),C4894),'Items database'!A:A,'Items database'!B:B),(_xlfn.XLOOKUP(LEFT(E4894,3),Services,Services,"")))</f>
        <v/>
      </c>
      <c r="J4894" s="3" t="str">
        <f t="shared" si="153"/>
        <v/>
      </c>
    </row>
    <row r="4895" spans="1:10" x14ac:dyDescent="0.35">
      <c r="A4895" s="7" t="str">
        <f>IF('Payments Export'!A4899="","",'Payments Export'!A4899)</f>
        <v/>
      </c>
      <c r="B4895" s="7" t="str">
        <f>IF('Payments Export'!A4899="","",'Payments Export'!B4899)</f>
        <v/>
      </c>
      <c r="C4895" s="7" t="str">
        <f>IF(IFERROR(VALUE('Payments Export'!H4899),'Payments Export'!H4899)&lt;&gt;0,IFERROR(VALUE('Payments Export'!H4899),'Payments Export'!H4899),"")</f>
        <v/>
      </c>
      <c r="D4895" s="7" t="str">
        <f>IF('Payments Export'!I4899="","",'Payments Export'!I4899)</f>
        <v/>
      </c>
      <c r="E4895" s="7" t="str">
        <f t="shared" si="152"/>
        <v/>
      </c>
      <c r="F4895" s="7" t="str">
        <f>IF('Payments Export'!A4899="","",'Payments Export'!N4899)</f>
        <v/>
      </c>
      <c r="G4895" s="7" t="str">
        <f>IF('Payments Export'!A4899="","",'Payments Export'!O4899)</f>
        <v/>
      </c>
      <c r="H4895" s="7" t="str">
        <f>IF('Payments Export'!B4899="","",G4895-F4895)</f>
        <v/>
      </c>
      <c r="I4895" s="3" t="str">
        <f>IF(C4895&lt;&gt;"",_xlfn.XLOOKUP(IFERROR(VALUE(C4895),C4895),'Items database'!A:A,'Items database'!B:B),(_xlfn.XLOOKUP(LEFT(E4895,3),Services,Services,"")))</f>
        <v/>
      </c>
      <c r="J4895" s="3" t="str">
        <f t="shared" si="153"/>
        <v/>
      </c>
    </row>
    <row r="4896" spans="1:10" x14ac:dyDescent="0.35">
      <c r="A4896" s="7" t="str">
        <f>IF('Payments Export'!A4900="","",'Payments Export'!A4900)</f>
        <v/>
      </c>
      <c r="B4896" s="7" t="str">
        <f>IF('Payments Export'!A4900="","",'Payments Export'!B4900)</f>
        <v/>
      </c>
      <c r="C4896" s="7" t="str">
        <f>IF(IFERROR(VALUE('Payments Export'!H4900),'Payments Export'!H4900)&lt;&gt;0,IFERROR(VALUE('Payments Export'!H4900),'Payments Export'!H4900),"")</f>
        <v/>
      </c>
      <c r="D4896" s="7" t="str">
        <f>IF('Payments Export'!I4900="","",'Payments Export'!I4900)</f>
        <v/>
      </c>
      <c r="E4896" s="7" t="str">
        <f t="shared" si="152"/>
        <v/>
      </c>
      <c r="F4896" s="7" t="str">
        <f>IF('Payments Export'!A4900="","",'Payments Export'!N4900)</f>
        <v/>
      </c>
      <c r="G4896" s="7" t="str">
        <f>IF('Payments Export'!A4900="","",'Payments Export'!O4900)</f>
        <v/>
      </c>
      <c r="H4896" s="7" t="str">
        <f>IF('Payments Export'!B4900="","",G4896-F4896)</f>
        <v/>
      </c>
      <c r="I4896" s="3" t="str">
        <f>IF(C4896&lt;&gt;"",_xlfn.XLOOKUP(IFERROR(VALUE(C4896),C4896),'Items database'!A:A,'Items database'!B:B),(_xlfn.XLOOKUP(LEFT(E4896,3),Services,Services,"")))</f>
        <v/>
      </c>
      <c r="J4896" s="3" t="str">
        <f t="shared" si="153"/>
        <v/>
      </c>
    </row>
    <row r="4897" spans="1:10" x14ac:dyDescent="0.35">
      <c r="A4897" s="7" t="str">
        <f>IF('Payments Export'!A4901="","",'Payments Export'!A4901)</f>
        <v/>
      </c>
      <c r="B4897" s="7" t="str">
        <f>IF('Payments Export'!A4901="","",'Payments Export'!B4901)</f>
        <v/>
      </c>
      <c r="C4897" s="7" t="str">
        <f>IF(IFERROR(VALUE('Payments Export'!H4901),'Payments Export'!H4901)&lt;&gt;0,IFERROR(VALUE('Payments Export'!H4901),'Payments Export'!H4901),"")</f>
        <v/>
      </c>
      <c r="D4897" s="7" t="str">
        <f>IF('Payments Export'!I4901="","",'Payments Export'!I4901)</f>
        <v/>
      </c>
      <c r="E4897" s="7" t="str">
        <f t="shared" si="152"/>
        <v/>
      </c>
      <c r="F4897" s="7" t="str">
        <f>IF('Payments Export'!A4901="","",'Payments Export'!N4901)</f>
        <v/>
      </c>
      <c r="G4897" s="7" t="str">
        <f>IF('Payments Export'!A4901="","",'Payments Export'!O4901)</f>
        <v/>
      </c>
      <c r="H4897" s="7" t="str">
        <f>IF('Payments Export'!B4901="","",G4897-F4897)</f>
        <v/>
      </c>
      <c r="I4897" s="3" t="str">
        <f>IF(C4897&lt;&gt;"",_xlfn.XLOOKUP(IFERROR(VALUE(C4897),C4897),'Items database'!A:A,'Items database'!B:B),(_xlfn.XLOOKUP(LEFT(E4897,3),Services,Services,"")))</f>
        <v/>
      </c>
      <c r="J4897" s="3" t="str">
        <f t="shared" si="153"/>
        <v/>
      </c>
    </row>
    <row r="4898" spans="1:10" x14ac:dyDescent="0.35">
      <c r="A4898" s="7" t="str">
        <f>IF('Payments Export'!A4902="","",'Payments Export'!A4902)</f>
        <v/>
      </c>
      <c r="B4898" s="7" t="str">
        <f>IF('Payments Export'!A4902="","",'Payments Export'!B4902)</f>
        <v/>
      </c>
      <c r="C4898" s="7" t="str">
        <f>IF(IFERROR(VALUE('Payments Export'!H4902),'Payments Export'!H4902)&lt;&gt;0,IFERROR(VALUE('Payments Export'!H4902),'Payments Export'!H4902),"")</f>
        <v/>
      </c>
      <c r="D4898" s="7" t="str">
        <f>IF('Payments Export'!I4902="","",'Payments Export'!I4902)</f>
        <v/>
      </c>
      <c r="E4898" s="7" t="str">
        <f t="shared" si="152"/>
        <v/>
      </c>
      <c r="F4898" s="7" t="str">
        <f>IF('Payments Export'!A4902="","",'Payments Export'!N4902)</f>
        <v/>
      </c>
      <c r="G4898" s="7" t="str">
        <f>IF('Payments Export'!A4902="","",'Payments Export'!O4902)</f>
        <v/>
      </c>
      <c r="H4898" s="7" t="str">
        <f>IF('Payments Export'!B4902="","",G4898-F4898)</f>
        <v/>
      </c>
      <c r="I4898" s="3" t="str">
        <f>IF(C4898&lt;&gt;"",_xlfn.XLOOKUP(IFERROR(VALUE(C4898),C4898),'Items database'!A:A,'Items database'!B:B),(_xlfn.XLOOKUP(LEFT(E4898,3),Services,Services,"")))</f>
        <v/>
      </c>
      <c r="J4898" s="3" t="str">
        <f t="shared" si="153"/>
        <v/>
      </c>
    </row>
    <row r="4899" spans="1:10" x14ac:dyDescent="0.35">
      <c r="A4899" s="7" t="str">
        <f>IF('Payments Export'!A4903="","",'Payments Export'!A4903)</f>
        <v/>
      </c>
      <c r="B4899" s="7" t="str">
        <f>IF('Payments Export'!A4903="","",'Payments Export'!B4903)</f>
        <v/>
      </c>
      <c r="C4899" s="7" t="str">
        <f>IF(IFERROR(VALUE('Payments Export'!H4903),'Payments Export'!H4903)&lt;&gt;0,IFERROR(VALUE('Payments Export'!H4903),'Payments Export'!H4903),"")</f>
        <v/>
      </c>
      <c r="D4899" s="7" t="str">
        <f>IF('Payments Export'!I4903="","",'Payments Export'!I4903)</f>
        <v/>
      </c>
      <c r="E4899" s="7" t="str">
        <f t="shared" si="152"/>
        <v/>
      </c>
      <c r="F4899" s="7" t="str">
        <f>IF('Payments Export'!A4903="","",'Payments Export'!N4903)</f>
        <v/>
      </c>
      <c r="G4899" s="7" t="str">
        <f>IF('Payments Export'!A4903="","",'Payments Export'!O4903)</f>
        <v/>
      </c>
      <c r="H4899" s="7" t="str">
        <f>IF('Payments Export'!B4903="","",G4899-F4899)</f>
        <v/>
      </c>
      <c r="I4899" s="3" t="str">
        <f>IF(C4899&lt;&gt;"",_xlfn.XLOOKUP(IFERROR(VALUE(C4899),C4899),'Items database'!A:A,'Items database'!B:B),(_xlfn.XLOOKUP(LEFT(E4899,3),Services,Services,"")))</f>
        <v/>
      </c>
      <c r="J4899" s="3" t="str">
        <f t="shared" si="153"/>
        <v/>
      </c>
    </row>
    <row r="4900" spans="1:10" x14ac:dyDescent="0.35">
      <c r="A4900" s="7" t="str">
        <f>IF('Payments Export'!A4904="","",'Payments Export'!A4904)</f>
        <v/>
      </c>
      <c r="B4900" s="7" t="str">
        <f>IF('Payments Export'!A4904="","",'Payments Export'!B4904)</f>
        <v/>
      </c>
      <c r="C4900" s="7" t="str">
        <f>IF(IFERROR(VALUE('Payments Export'!H4904),'Payments Export'!H4904)&lt;&gt;0,IFERROR(VALUE('Payments Export'!H4904),'Payments Export'!H4904),"")</f>
        <v/>
      </c>
      <c r="D4900" s="7" t="str">
        <f>IF('Payments Export'!I4904="","",'Payments Export'!I4904)</f>
        <v/>
      </c>
      <c r="E4900" s="7" t="str">
        <f t="shared" si="152"/>
        <v/>
      </c>
      <c r="F4900" s="7" t="str">
        <f>IF('Payments Export'!A4904="","",'Payments Export'!N4904)</f>
        <v/>
      </c>
      <c r="G4900" s="7" t="str">
        <f>IF('Payments Export'!A4904="","",'Payments Export'!O4904)</f>
        <v/>
      </c>
      <c r="H4900" s="7" t="str">
        <f>IF('Payments Export'!B4904="","",G4900-F4900)</f>
        <v/>
      </c>
      <c r="I4900" s="3" t="str">
        <f>IF(C4900&lt;&gt;"",_xlfn.XLOOKUP(IFERROR(VALUE(C4900),C4900),'Items database'!A:A,'Items database'!B:B),(_xlfn.XLOOKUP(LEFT(E4900,3),Services,Services,"")))</f>
        <v/>
      </c>
      <c r="J4900" s="3" t="str">
        <f t="shared" si="153"/>
        <v/>
      </c>
    </row>
    <row r="4901" spans="1:10" x14ac:dyDescent="0.35">
      <c r="A4901" s="7" t="str">
        <f>IF('Payments Export'!A4905="","",'Payments Export'!A4905)</f>
        <v/>
      </c>
      <c r="B4901" s="7" t="str">
        <f>IF('Payments Export'!A4905="","",'Payments Export'!B4905)</f>
        <v/>
      </c>
      <c r="C4901" s="7" t="str">
        <f>IF(IFERROR(VALUE('Payments Export'!H4905),'Payments Export'!H4905)&lt;&gt;0,IFERROR(VALUE('Payments Export'!H4905),'Payments Export'!H4905),"")</f>
        <v/>
      </c>
      <c r="D4901" s="7" t="str">
        <f>IF('Payments Export'!I4905="","",'Payments Export'!I4905)</f>
        <v/>
      </c>
      <c r="E4901" s="7" t="str">
        <f t="shared" si="152"/>
        <v/>
      </c>
      <c r="F4901" s="7" t="str">
        <f>IF('Payments Export'!A4905="","",'Payments Export'!N4905)</f>
        <v/>
      </c>
      <c r="G4901" s="7" t="str">
        <f>IF('Payments Export'!A4905="","",'Payments Export'!O4905)</f>
        <v/>
      </c>
      <c r="H4901" s="7" t="str">
        <f>IF('Payments Export'!B4905="","",G4901-F4901)</f>
        <v/>
      </c>
      <c r="I4901" s="3" t="str">
        <f>IF(C4901&lt;&gt;"",_xlfn.XLOOKUP(IFERROR(VALUE(C4901),C4901),'Items database'!A:A,'Items database'!B:B),(_xlfn.XLOOKUP(LEFT(E4901,3),Services,Services,"")))</f>
        <v/>
      </c>
      <c r="J4901" s="3" t="str">
        <f t="shared" si="153"/>
        <v/>
      </c>
    </row>
    <row r="4902" spans="1:10" x14ac:dyDescent="0.35">
      <c r="A4902" s="7" t="str">
        <f>IF('Payments Export'!A4906="","",'Payments Export'!A4906)</f>
        <v/>
      </c>
      <c r="B4902" s="7" t="str">
        <f>IF('Payments Export'!A4906="","",'Payments Export'!B4906)</f>
        <v/>
      </c>
      <c r="C4902" s="7" t="str">
        <f>IF(IFERROR(VALUE('Payments Export'!H4906),'Payments Export'!H4906)&lt;&gt;0,IFERROR(VALUE('Payments Export'!H4906),'Payments Export'!H4906),"")</f>
        <v/>
      </c>
      <c r="D4902" s="7" t="str">
        <f>IF('Payments Export'!I4906="","",'Payments Export'!I4906)</f>
        <v/>
      </c>
      <c r="E4902" s="7" t="str">
        <f t="shared" si="152"/>
        <v/>
      </c>
      <c r="F4902" s="7" t="str">
        <f>IF('Payments Export'!A4906="","",'Payments Export'!N4906)</f>
        <v/>
      </c>
      <c r="G4902" s="7" t="str">
        <f>IF('Payments Export'!A4906="","",'Payments Export'!O4906)</f>
        <v/>
      </c>
      <c r="H4902" s="7" t="str">
        <f>IF('Payments Export'!B4906="","",G4902-F4902)</f>
        <v/>
      </c>
      <c r="I4902" s="3" t="str">
        <f>IF(C4902&lt;&gt;"",_xlfn.XLOOKUP(IFERROR(VALUE(C4902),C4902),'Items database'!A:A,'Items database'!B:B),(_xlfn.XLOOKUP(LEFT(E4902,3),Services,Services,"")))</f>
        <v/>
      </c>
      <c r="J4902" s="3" t="str">
        <f t="shared" si="153"/>
        <v/>
      </c>
    </row>
    <row r="4903" spans="1:10" x14ac:dyDescent="0.35">
      <c r="A4903" s="7" t="str">
        <f>IF('Payments Export'!A4907="","",'Payments Export'!A4907)</f>
        <v/>
      </c>
      <c r="B4903" s="7" t="str">
        <f>IF('Payments Export'!A4907="","",'Payments Export'!B4907)</f>
        <v/>
      </c>
      <c r="C4903" s="7" t="str">
        <f>IF(IFERROR(VALUE('Payments Export'!H4907),'Payments Export'!H4907)&lt;&gt;0,IFERROR(VALUE('Payments Export'!H4907),'Payments Export'!H4907),"")</f>
        <v/>
      </c>
      <c r="D4903" s="7" t="str">
        <f>IF('Payments Export'!I4907="","",'Payments Export'!I4907)</f>
        <v/>
      </c>
      <c r="E4903" s="7" t="str">
        <f t="shared" si="152"/>
        <v/>
      </c>
      <c r="F4903" s="7" t="str">
        <f>IF('Payments Export'!A4907="","",'Payments Export'!N4907)</f>
        <v/>
      </c>
      <c r="G4903" s="7" t="str">
        <f>IF('Payments Export'!A4907="","",'Payments Export'!O4907)</f>
        <v/>
      </c>
      <c r="H4903" s="7" t="str">
        <f>IF('Payments Export'!B4907="","",G4903-F4903)</f>
        <v/>
      </c>
      <c r="I4903" s="3" t="str">
        <f>IF(C4903&lt;&gt;"",_xlfn.XLOOKUP(IFERROR(VALUE(C4903),C4903),'Items database'!A:A,'Items database'!B:B),(_xlfn.XLOOKUP(LEFT(E4903,3),Services,Services,"")))</f>
        <v/>
      </c>
      <c r="J4903" s="3" t="str">
        <f t="shared" si="153"/>
        <v/>
      </c>
    </row>
    <row r="4904" spans="1:10" x14ac:dyDescent="0.35">
      <c r="A4904" s="7" t="str">
        <f>IF('Payments Export'!A4908="","",'Payments Export'!A4908)</f>
        <v/>
      </c>
      <c r="B4904" s="7" t="str">
        <f>IF('Payments Export'!A4908="","",'Payments Export'!B4908)</f>
        <v/>
      </c>
      <c r="C4904" s="7" t="str">
        <f>IF(IFERROR(VALUE('Payments Export'!H4908),'Payments Export'!H4908)&lt;&gt;0,IFERROR(VALUE('Payments Export'!H4908),'Payments Export'!H4908),"")</f>
        <v/>
      </c>
      <c r="D4904" s="7" t="str">
        <f>IF('Payments Export'!I4908="","",'Payments Export'!I4908)</f>
        <v/>
      </c>
      <c r="E4904" s="7" t="str">
        <f t="shared" si="152"/>
        <v/>
      </c>
      <c r="F4904" s="7" t="str">
        <f>IF('Payments Export'!A4908="","",'Payments Export'!N4908)</f>
        <v/>
      </c>
      <c r="G4904" s="7" t="str">
        <f>IF('Payments Export'!A4908="","",'Payments Export'!O4908)</f>
        <v/>
      </c>
      <c r="H4904" s="7" t="str">
        <f>IF('Payments Export'!B4908="","",G4904-F4904)</f>
        <v/>
      </c>
      <c r="I4904" s="3" t="str">
        <f>IF(C4904&lt;&gt;"",_xlfn.XLOOKUP(IFERROR(VALUE(C4904),C4904),'Items database'!A:A,'Items database'!B:B),(_xlfn.XLOOKUP(LEFT(E4904,3),Services,Services,"")))</f>
        <v/>
      </c>
      <c r="J4904" s="3" t="str">
        <f t="shared" si="153"/>
        <v/>
      </c>
    </row>
    <row r="4905" spans="1:10" x14ac:dyDescent="0.35">
      <c r="A4905" s="7" t="str">
        <f>IF('Payments Export'!A4909="","",'Payments Export'!A4909)</f>
        <v/>
      </c>
      <c r="B4905" s="7" t="str">
        <f>IF('Payments Export'!A4909="","",'Payments Export'!B4909)</f>
        <v/>
      </c>
      <c r="C4905" s="7" t="str">
        <f>IF(IFERROR(VALUE('Payments Export'!H4909),'Payments Export'!H4909)&lt;&gt;0,IFERROR(VALUE('Payments Export'!H4909),'Payments Export'!H4909),"")</f>
        <v/>
      </c>
      <c r="D4905" s="7" t="str">
        <f>IF('Payments Export'!I4909="","",'Payments Export'!I4909)</f>
        <v/>
      </c>
      <c r="E4905" s="7" t="str">
        <f t="shared" si="152"/>
        <v/>
      </c>
      <c r="F4905" s="7" t="str">
        <f>IF('Payments Export'!A4909="","",'Payments Export'!N4909)</f>
        <v/>
      </c>
      <c r="G4905" s="7" t="str">
        <f>IF('Payments Export'!A4909="","",'Payments Export'!O4909)</f>
        <v/>
      </c>
      <c r="H4905" s="7" t="str">
        <f>IF('Payments Export'!B4909="","",G4905-F4905)</f>
        <v/>
      </c>
      <c r="I4905" s="3" t="str">
        <f>IF(C4905&lt;&gt;"",_xlfn.XLOOKUP(IFERROR(VALUE(C4905),C4905),'Items database'!A:A,'Items database'!B:B),(_xlfn.XLOOKUP(LEFT(E4905,3),Services,Services,"")))</f>
        <v/>
      </c>
      <c r="J4905" s="3" t="str">
        <f t="shared" si="153"/>
        <v/>
      </c>
    </row>
    <row r="4906" spans="1:10" x14ac:dyDescent="0.35">
      <c r="A4906" s="7" t="str">
        <f>IF('Payments Export'!A4910="","",'Payments Export'!A4910)</f>
        <v/>
      </c>
      <c r="B4906" s="7" t="str">
        <f>IF('Payments Export'!A4910="","",'Payments Export'!B4910)</f>
        <v/>
      </c>
      <c r="C4906" s="7" t="str">
        <f>IF(IFERROR(VALUE('Payments Export'!H4910),'Payments Export'!H4910)&lt;&gt;0,IFERROR(VALUE('Payments Export'!H4910),'Payments Export'!H4910),"")</f>
        <v/>
      </c>
      <c r="D4906" s="7" t="str">
        <f>IF('Payments Export'!I4910="","",'Payments Export'!I4910)</f>
        <v/>
      </c>
      <c r="E4906" s="7" t="str">
        <f t="shared" si="152"/>
        <v/>
      </c>
      <c r="F4906" s="7" t="str">
        <f>IF('Payments Export'!A4910="","",'Payments Export'!N4910)</f>
        <v/>
      </c>
      <c r="G4906" s="7" t="str">
        <f>IF('Payments Export'!A4910="","",'Payments Export'!O4910)</f>
        <v/>
      </c>
      <c r="H4906" s="7" t="str">
        <f>IF('Payments Export'!B4910="","",G4906-F4906)</f>
        <v/>
      </c>
      <c r="I4906" s="3" t="str">
        <f>IF(C4906&lt;&gt;"",_xlfn.XLOOKUP(IFERROR(VALUE(C4906),C4906),'Items database'!A:A,'Items database'!B:B),(_xlfn.XLOOKUP(LEFT(E4906,3),Services,Services,"")))</f>
        <v/>
      </c>
      <c r="J4906" s="3" t="str">
        <f t="shared" si="153"/>
        <v/>
      </c>
    </row>
    <row r="4907" spans="1:10" x14ac:dyDescent="0.35">
      <c r="A4907" s="7" t="str">
        <f>IF('Payments Export'!A4911="","",'Payments Export'!A4911)</f>
        <v/>
      </c>
      <c r="B4907" s="7" t="str">
        <f>IF('Payments Export'!A4911="","",'Payments Export'!B4911)</f>
        <v/>
      </c>
      <c r="C4907" s="7" t="str">
        <f>IF(IFERROR(VALUE('Payments Export'!H4911),'Payments Export'!H4911)&lt;&gt;0,IFERROR(VALUE('Payments Export'!H4911),'Payments Export'!H4911),"")</f>
        <v/>
      </c>
      <c r="D4907" s="7" t="str">
        <f>IF('Payments Export'!I4911="","",'Payments Export'!I4911)</f>
        <v/>
      </c>
      <c r="E4907" s="7" t="str">
        <f t="shared" si="152"/>
        <v/>
      </c>
      <c r="F4907" s="7" t="str">
        <f>IF('Payments Export'!A4911="","",'Payments Export'!N4911)</f>
        <v/>
      </c>
      <c r="G4907" s="7" t="str">
        <f>IF('Payments Export'!A4911="","",'Payments Export'!O4911)</f>
        <v/>
      </c>
      <c r="H4907" s="7" t="str">
        <f>IF('Payments Export'!B4911="","",G4907-F4907)</f>
        <v/>
      </c>
      <c r="I4907" s="3" t="str">
        <f>IF(C4907&lt;&gt;"",_xlfn.XLOOKUP(IFERROR(VALUE(C4907),C4907),'Items database'!A:A,'Items database'!B:B),(_xlfn.XLOOKUP(LEFT(E4907,3),Services,Services,"")))</f>
        <v/>
      </c>
      <c r="J4907" s="3" t="str">
        <f t="shared" si="153"/>
        <v/>
      </c>
    </row>
    <row r="4908" spans="1:10" x14ac:dyDescent="0.35">
      <c r="A4908" s="7" t="str">
        <f>IF('Payments Export'!A4912="","",'Payments Export'!A4912)</f>
        <v/>
      </c>
      <c r="B4908" s="7" t="str">
        <f>IF('Payments Export'!A4912="","",'Payments Export'!B4912)</f>
        <v/>
      </c>
      <c r="C4908" s="7" t="str">
        <f>IF(IFERROR(VALUE('Payments Export'!H4912),'Payments Export'!H4912)&lt;&gt;0,IFERROR(VALUE('Payments Export'!H4912),'Payments Export'!H4912),"")</f>
        <v/>
      </c>
      <c r="D4908" s="7" t="str">
        <f>IF('Payments Export'!I4912="","",'Payments Export'!I4912)</f>
        <v/>
      </c>
      <c r="E4908" s="7" t="str">
        <f t="shared" si="152"/>
        <v/>
      </c>
      <c r="F4908" s="7" t="str">
        <f>IF('Payments Export'!A4912="","",'Payments Export'!N4912)</f>
        <v/>
      </c>
      <c r="G4908" s="7" t="str">
        <f>IF('Payments Export'!A4912="","",'Payments Export'!O4912)</f>
        <v/>
      </c>
      <c r="H4908" s="7" t="str">
        <f>IF('Payments Export'!B4912="","",G4908-F4908)</f>
        <v/>
      </c>
      <c r="I4908" s="3" t="str">
        <f>IF(C4908&lt;&gt;"",_xlfn.XLOOKUP(IFERROR(VALUE(C4908),C4908),'Items database'!A:A,'Items database'!B:B),(_xlfn.XLOOKUP(LEFT(E4908,3),Services,Services,"")))</f>
        <v/>
      </c>
      <c r="J4908" s="3" t="str">
        <f t="shared" si="153"/>
        <v/>
      </c>
    </row>
    <row r="4909" spans="1:10" x14ac:dyDescent="0.35">
      <c r="A4909" s="7" t="str">
        <f>IF('Payments Export'!A4913="","",'Payments Export'!A4913)</f>
        <v/>
      </c>
      <c r="B4909" s="7" t="str">
        <f>IF('Payments Export'!A4913="","",'Payments Export'!B4913)</f>
        <v/>
      </c>
      <c r="C4909" s="7" t="str">
        <f>IF(IFERROR(VALUE('Payments Export'!H4913),'Payments Export'!H4913)&lt;&gt;0,IFERROR(VALUE('Payments Export'!H4913),'Payments Export'!H4913),"")</f>
        <v/>
      </c>
      <c r="D4909" s="7" t="str">
        <f>IF('Payments Export'!I4913="","",'Payments Export'!I4913)</f>
        <v/>
      </c>
      <c r="E4909" s="7" t="str">
        <f t="shared" si="152"/>
        <v/>
      </c>
      <c r="F4909" s="7" t="str">
        <f>IF('Payments Export'!A4913="","",'Payments Export'!N4913)</f>
        <v/>
      </c>
      <c r="G4909" s="7" t="str">
        <f>IF('Payments Export'!A4913="","",'Payments Export'!O4913)</f>
        <v/>
      </c>
      <c r="H4909" s="7" t="str">
        <f>IF('Payments Export'!B4913="","",G4909-F4909)</f>
        <v/>
      </c>
      <c r="I4909" s="3" t="str">
        <f>IF(C4909&lt;&gt;"",_xlfn.XLOOKUP(IFERROR(VALUE(C4909),C4909),'Items database'!A:A,'Items database'!B:B),(_xlfn.XLOOKUP(LEFT(E4909,3),Services,Services,"")))</f>
        <v/>
      </c>
      <c r="J4909" s="3" t="str">
        <f t="shared" si="153"/>
        <v/>
      </c>
    </row>
    <row r="4910" spans="1:10" x14ac:dyDescent="0.35">
      <c r="A4910" s="7" t="str">
        <f>IF('Payments Export'!A4914="","",'Payments Export'!A4914)</f>
        <v/>
      </c>
      <c r="B4910" s="7" t="str">
        <f>IF('Payments Export'!A4914="","",'Payments Export'!B4914)</f>
        <v/>
      </c>
      <c r="C4910" s="7" t="str">
        <f>IF(IFERROR(VALUE('Payments Export'!H4914),'Payments Export'!H4914)&lt;&gt;0,IFERROR(VALUE('Payments Export'!H4914),'Payments Export'!H4914),"")</f>
        <v/>
      </c>
      <c r="D4910" s="7" t="str">
        <f>IF('Payments Export'!I4914="","",'Payments Export'!I4914)</f>
        <v/>
      </c>
      <c r="E4910" s="7" t="str">
        <f t="shared" si="152"/>
        <v/>
      </c>
      <c r="F4910" s="7" t="str">
        <f>IF('Payments Export'!A4914="","",'Payments Export'!N4914)</f>
        <v/>
      </c>
      <c r="G4910" s="7" t="str">
        <f>IF('Payments Export'!A4914="","",'Payments Export'!O4914)</f>
        <v/>
      </c>
      <c r="H4910" s="7" t="str">
        <f>IF('Payments Export'!B4914="","",G4910-F4910)</f>
        <v/>
      </c>
      <c r="I4910" s="3" t="str">
        <f>IF(C4910&lt;&gt;"",_xlfn.XLOOKUP(IFERROR(VALUE(C4910),C4910),'Items database'!A:A,'Items database'!B:B),(_xlfn.XLOOKUP(LEFT(E4910,3),Services,Services,"")))</f>
        <v/>
      </c>
      <c r="J4910" s="3" t="str">
        <f t="shared" si="153"/>
        <v/>
      </c>
    </row>
    <row r="4911" spans="1:10" x14ac:dyDescent="0.35">
      <c r="A4911" s="7" t="str">
        <f>IF('Payments Export'!A4915="","",'Payments Export'!A4915)</f>
        <v/>
      </c>
      <c r="B4911" s="7" t="str">
        <f>IF('Payments Export'!A4915="","",'Payments Export'!B4915)</f>
        <v/>
      </c>
      <c r="C4911" s="7" t="str">
        <f>IF(IFERROR(VALUE('Payments Export'!H4915),'Payments Export'!H4915)&lt;&gt;0,IFERROR(VALUE('Payments Export'!H4915),'Payments Export'!H4915),"")</f>
        <v/>
      </c>
      <c r="D4911" s="7" t="str">
        <f>IF('Payments Export'!I4915="","",'Payments Export'!I4915)</f>
        <v/>
      </c>
      <c r="E4911" s="7" t="str">
        <f t="shared" si="152"/>
        <v/>
      </c>
      <c r="F4911" s="7" t="str">
        <f>IF('Payments Export'!A4915="","",'Payments Export'!N4915)</f>
        <v/>
      </c>
      <c r="G4911" s="7" t="str">
        <f>IF('Payments Export'!A4915="","",'Payments Export'!O4915)</f>
        <v/>
      </c>
      <c r="H4911" s="7" t="str">
        <f>IF('Payments Export'!B4915="","",G4911-F4911)</f>
        <v/>
      </c>
      <c r="I4911" s="3" t="str">
        <f>IF(C4911&lt;&gt;"",_xlfn.XLOOKUP(IFERROR(VALUE(C4911),C4911),'Items database'!A:A,'Items database'!B:B),(_xlfn.XLOOKUP(LEFT(E4911,3),Services,Services,"")))</f>
        <v/>
      </c>
      <c r="J4911" s="3" t="str">
        <f t="shared" si="153"/>
        <v/>
      </c>
    </row>
    <row r="4912" spans="1:10" x14ac:dyDescent="0.35">
      <c r="A4912" s="7" t="str">
        <f>IF('Payments Export'!A4916="","",'Payments Export'!A4916)</f>
        <v/>
      </c>
      <c r="B4912" s="7" t="str">
        <f>IF('Payments Export'!A4916="","",'Payments Export'!B4916)</f>
        <v/>
      </c>
      <c r="C4912" s="7" t="str">
        <f>IF(IFERROR(VALUE('Payments Export'!H4916),'Payments Export'!H4916)&lt;&gt;0,IFERROR(VALUE('Payments Export'!H4916),'Payments Export'!H4916),"")</f>
        <v/>
      </c>
      <c r="D4912" s="7" t="str">
        <f>IF('Payments Export'!I4916="","",'Payments Export'!I4916)</f>
        <v/>
      </c>
      <c r="E4912" s="7" t="str">
        <f t="shared" si="152"/>
        <v/>
      </c>
      <c r="F4912" s="7" t="str">
        <f>IF('Payments Export'!A4916="","",'Payments Export'!N4916)</f>
        <v/>
      </c>
      <c r="G4912" s="7" t="str">
        <f>IF('Payments Export'!A4916="","",'Payments Export'!O4916)</f>
        <v/>
      </c>
      <c r="H4912" s="7" t="str">
        <f>IF('Payments Export'!B4916="","",G4912-F4912)</f>
        <v/>
      </c>
      <c r="I4912" s="3" t="str">
        <f>IF(C4912&lt;&gt;"",_xlfn.XLOOKUP(IFERROR(VALUE(C4912),C4912),'Items database'!A:A,'Items database'!B:B),(_xlfn.XLOOKUP(LEFT(E4912,3),Services,Services,"")))</f>
        <v/>
      </c>
      <c r="J4912" s="3" t="str">
        <f t="shared" si="153"/>
        <v/>
      </c>
    </row>
    <row r="4913" spans="1:10" x14ac:dyDescent="0.35">
      <c r="A4913" s="7" t="str">
        <f>IF('Payments Export'!A4917="","",'Payments Export'!A4917)</f>
        <v/>
      </c>
      <c r="B4913" s="7" t="str">
        <f>IF('Payments Export'!A4917="","",'Payments Export'!B4917)</f>
        <v/>
      </c>
      <c r="C4913" s="7" t="str">
        <f>IF(IFERROR(VALUE('Payments Export'!H4917),'Payments Export'!H4917)&lt;&gt;0,IFERROR(VALUE('Payments Export'!H4917),'Payments Export'!H4917),"")</f>
        <v/>
      </c>
      <c r="D4913" s="7" t="str">
        <f>IF('Payments Export'!I4917="","",'Payments Export'!I4917)</f>
        <v/>
      </c>
      <c r="E4913" s="7" t="str">
        <f t="shared" si="152"/>
        <v/>
      </c>
      <c r="F4913" s="7" t="str">
        <f>IF('Payments Export'!A4917="","",'Payments Export'!N4917)</f>
        <v/>
      </c>
      <c r="G4913" s="7" t="str">
        <f>IF('Payments Export'!A4917="","",'Payments Export'!O4917)</f>
        <v/>
      </c>
      <c r="H4913" s="7" t="str">
        <f>IF('Payments Export'!B4917="","",G4913-F4913)</f>
        <v/>
      </c>
      <c r="I4913" s="3" t="str">
        <f>IF(C4913&lt;&gt;"",_xlfn.XLOOKUP(IFERROR(VALUE(C4913),C4913),'Items database'!A:A,'Items database'!B:B),(_xlfn.XLOOKUP(LEFT(E4913,3),Services,Services,"")))</f>
        <v/>
      </c>
      <c r="J4913" s="3" t="str">
        <f t="shared" si="153"/>
        <v/>
      </c>
    </row>
    <row r="4914" spans="1:10" x14ac:dyDescent="0.35">
      <c r="A4914" s="7" t="str">
        <f>IF('Payments Export'!A4918="","",'Payments Export'!A4918)</f>
        <v/>
      </c>
      <c r="B4914" s="7" t="str">
        <f>IF('Payments Export'!A4918="","",'Payments Export'!B4918)</f>
        <v/>
      </c>
      <c r="C4914" s="7" t="str">
        <f>IF(IFERROR(VALUE('Payments Export'!H4918),'Payments Export'!H4918)&lt;&gt;0,IFERROR(VALUE('Payments Export'!H4918),'Payments Export'!H4918),"")</f>
        <v/>
      </c>
      <c r="D4914" s="7" t="str">
        <f>IF('Payments Export'!I4918="","",'Payments Export'!I4918)</f>
        <v/>
      </c>
      <c r="E4914" s="7" t="str">
        <f t="shared" si="152"/>
        <v/>
      </c>
      <c r="F4914" s="7" t="str">
        <f>IF('Payments Export'!A4918="","",'Payments Export'!N4918)</f>
        <v/>
      </c>
      <c r="G4914" s="7" t="str">
        <f>IF('Payments Export'!A4918="","",'Payments Export'!O4918)</f>
        <v/>
      </c>
      <c r="H4914" s="7" t="str">
        <f>IF('Payments Export'!B4918="","",G4914-F4914)</f>
        <v/>
      </c>
      <c r="I4914" s="3" t="str">
        <f>IF(C4914&lt;&gt;"",_xlfn.XLOOKUP(IFERROR(VALUE(C4914),C4914),'Items database'!A:A,'Items database'!B:B),(_xlfn.XLOOKUP(LEFT(E4914,3),Services,Services,"")))</f>
        <v/>
      </c>
      <c r="J4914" s="3" t="str">
        <f t="shared" si="153"/>
        <v/>
      </c>
    </row>
    <row r="4915" spans="1:10" x14ac:dyDescent="0.35">
      <c r="A4915" s="7" t="str">
        <f>IF('Payments Export'!A4919="","",'Payments Export'!A4919)</f>
        <v/>
      </c>
      <c r="B4915" s="7" t="str">
        <f>IF('Payments Export'!A4919="","",'Payments Export'!B4919)</f>
        <v/>
      </c>
      <c r="C4915" s="7" t="str">
        <f>IF(IFERROR(VALUE('Payments Export'!H4919),'Payments Export'!H4919)&lt;&gt;0,IFERROR(VALUE('Payments Export'!H4919),'Payments Export'!H4919),"")</f>
        <v/>
      </c>
      <c r="D4915" s="7" t="str">
        <f>IF('Payments Export'!I4919="","",'Payments Export'!I4919)</f>
        <v/>
      </c>
      <c r="E4915" s="7" t="str">
        <f t="shared" si="152"/>
        <v/>
      </c>
      <c r="F4915" s="7" t="str">
        <f>IF('Payments Export'!A4919="","",'Payments Export'!N4919)</f>
        <v/>
      </c>
      <c r="G4915" s="7" t="str">
        <f>IF('Payments Export'!A4919="","",'Payments Export'!O4919)</f>
        <v/>
      </c>
      <c r="H4915" s="7" t="str">
        <f>IF('Payments Export'!B4919="","",G4915-F4915)</f>
        <v/>
      </c>
      <c r="I4915" s="3" t="str">
        <f>IF(C4915&lt;&gt;"",_xlfn.XLOOKUP(IFERROR(VALUE(C4915),C4915),'Items database'!A:A,'Items database'!B:B),(_xlfn.XLOOKUP(LEFT(E4915,3),Services,Services,"")))</f>
        <v/>
      </c>
      <c r="J4915" s="3" t="str">
        <f t="shared" si="153"/>
        <v/>
      </c>
    </row>
    <row r="4916" spans="1:10" x14ac:dyDescent="0.35">
      <c r="A4916" s="7" t="str">
        <f>IF('Payments Export'!A4920="","",'Payments Export'!A4920)</f>
        <v/>
      </c>
      <c r="B4916" s="7" t="str">
        <f>IF('Payments Export'!A4920="","",'Payments Export'!B4920)</f>
        <v/>
      </c>
      <c r="C4916" s="7" t="str">
        <f>IF(IFERROR(VALUE('Payments Export'!H4920),'Payments Export'!H4920)&lt;&gt;0,IFERROR(VALUE('Payments Export'!H4920),'Payments Export'!H4920),"")</f>
        <v/>
      </c>
      <c r="D4916" s="7" t="str">
        <f>IF('Payments Export'!I4920="","",'Payments Export'!I4920)</f>
        <v/>
      </c>
      <c r="E4916" s="7" t="str">
        <f t="shared" si="152"/>
        <v/>
      </c>
      <c r="F4916" s="7" t="str">
        <f>IF('Payments Export'!A4920="","",'Payments Export'!N4920)</f>
        <v/>
      </c>
      <c r="G4916" s="7" t="str">
        <f>IF('Payments Export'!A4920="","",'Payments Export'!O4920)</f>
        <v/>
      </c>
      <c r="H4916" s="7" t="str">
        <f>IF('Payments Export'!B4920="","",G4916-F4916)</f>
        <v/>
      </c>
      <c r="I4916" s="3" t="str">
        <f>IF(C4916&lt;&gt;"",_xlfn.XLOOKUP(IFERROR(VALUE(C4916),C4916),'Items database'!A:A,'Items database'!B:B),(_xlfn.XLOOKUP(LEFT(E4916,3),Services,Services,"")))</f>
        <v/>
      </c>
      <c r="J4916" s="3" t="str">
        <f t="shared" si="153"/>
        <v/>
      </c>
    </row>
    <row r="4917" spans="1:10" x14ac:dyDescent="0.35">
      <c r="A4917" s="7" t="str">
        <f>IF('Payments Export'!A4921="","",'Payments Export'!A4921)</f>
        <v/>
      </c>
      <c r="B4917" s="7" t="str">
        <f>IF('Payments Export'!A4921="","",'Payments Export'!B4921)</f>
        <v/>
      </c>
      <c r="C4917" s="7" t="str">
        <f>IF(IFERROR(VALUE('Payments Export'!H4921),'Payments Export'!H4921)&lt;&gt;0,IFERROR(VALUE('Payments Export'!H4921),'Payments Export'!H4921),"")</f>
        <v/>
      </c>
      <c r="D4917" s="7" t="str">
        <f>IF('Payments Export'!I4921="","",'Payments Export'!I4921)</f>
        <v/>
      </c>
      <c r="E4917" s="7" t="str">
        <f t="shared" si="152"/>
        <v/>
      </c>
      <c r="F4917" s="7" t="str">
        <f>IF('Payments Export'!A4921="","",'Payments Export'!N4921)</f>
        <v/>
      </c>
      <c r="G4917" s="7" t="str">
        <f>IF('Payments Export'!A4921="","",'Payments Export'!O4921)</f>
        <v/>
      </c>
      <c r="H4917" s="7" t="str">
        <f>IF('Payments Export'!B4921="","",G4917-F4917)</f>
        <v/>
      </c>
      <c r="I4917" s="3" t="str">
        <f>IF(C4917&lt;&gt;"",_xlfn.XLOOKUP(IFERROR(VALUE(C4917),C4917),'Items database'!A:A,'Items database'!B:B),(_xlfn.XLOOKUP(LEFT(E4917,3),Services,Services,"")))</f>
        <v/>
      </c>
      <c r="J4917" s="3" t="str">
        <f t="shared" si="153"/>
        <v/>
      </c>
    </row>
    <row r="4918" spans="1:10" x14ac:dyDescent="0.35">
      <c r="A4918" s="7" t="str">
        <f>IF('Payments Export'!A4922="","",'Payments Export'!A4922)</f>
        <v/>
      </c>
      <c r="B4918" s="7" t="str">
        <f>IF('Payments Export'!A4922="","",'Payments Export'!B4922)</f>
        <v/>
      </c>
      <c r="C4918" s="7" t="str">
        <f>IF(IFERROR(VALUE('Payments Export'!H4922),'Payments Export'!H4922)&lt;&gt;0,IFERROR(VALUE('Payments Export'!H4922),'Payments Export'!H4922),"")</f>
        <v/>
      </c>
      <c r="D4918" s="7" t="str">
        <f>IF('Payments Export'!I4922="","",'Payments Export'!I4922)</f>
        <v/>
      </c>
      <c r="E4918" s="7" t="str">
        <f t="shared" si="152"/>
        <v/>
      </c>
      <c r="F4918" s="7" t="str">
        <f>IF('Payments Export'!A4922="","",'Payments Export'!N4922)</f>
        <v/>
      </c>
      <c r="G4918" s="7" t="str">
        <f>IF('Payments Export'!A4922="","",'Payments Export'!O4922)</f>
        <v/>
      </c>
      <c r="H4918" s="7" t="str">
        <f>IF('Payments Export'!B4922="","",G4918-F4918)</f>
        <v/>
      </c>
      <c r="I4918" s="3" t="str">
        <f>IF(C4918&lt;&gt;"",_xlfn.XLOOKUP(IFERROR(VALUE(C4918),C4918),'Items database'!A:A,'Items database'!B:B),(_xlfn.XLOOKUP(LEFT(E4918,3),Services,Services,"")))</f>
        <v/>
      </c>
      <c r="J4918" s="3" t="str">
        <f t="shared" si="153"/>
        <v/>
      </c>
    </row>
    <row r="4919" spans="1:10" x14ac:dyDescent="0.35">
      <c r="A4919" s="7" t="str">
        <f>IF('Payments Export'!A4923="","",'Payments Export'!A4923)</f>
        <v/>
      </c>
      <c r="B4919" s="7" t="str">
        <f>IF('Payments Export'!A4923="","",'Payments Export'!B4923)</f>
        <v/>
      </c>
      <c r="C4919" s="7" t="str">
        <f>IF(IFERROR(VALUE('Payments Export'!H4923),'Payments Export'!H4923)&lt;&gt;0,IFERROR(VALUE('Payments Export'!H4923),'Payments Export'!H4923),"")</f>
        <v/>
      </c>
      <c r="D4919" s="7" t="str">
        <f>IF('Payments Export'!I4923="","",'Payments Export'!I4923)</f>
        <v/>
      </c>
      <c r="E4919" s="7" t="str">
        <f t="shared" si="152"/>
        <v/>
      </c>
      <c r="F4919" s="7" t="str">
        <f>IF('Payments Export'!A4923="","",'Payments Export'!N4923)</f>
        <v/>
      </c>
      <c r="G4919" s="7" t="str">
        <f>IF('Payments Export'!A4923="","",'Payments Export'!O4923)</f>
        <v/>
      </c>
      <c r="H4919" s="7" t="str">
        <f>IF('Payments Export'!B4923="","",G4919-F4919)</f>
        <v/>
      </c>
      <c r="I4919" s="3" t="str">
        <f>IF(C4919&lt;&gt;"",_xlfn.XLOOKUP(IFERROR(VALUE(C4919),C4919),'Items database'!A:A,'Items database'!B:B),(_xlfn.XLOOKUP(LEFT(E4919,3),Services,Services,"")))</f>
        <v/>
      </c>
      <c r="J4919" s="3" t="str">
        <f t="shared" si="153"/>
        <v/>
      </c>
    </row>
    <row r="4920" spans="1:10" x14ac:dyDescent="0.35">
      <c r="A4920" s="7" t="str">
        <f>IF('Payments Export'!A4924="","",'Payments Export'!A4924)</f>
        <v/>
      </c>
      <c r="B4920" s="7" t="str">
        <f>IF('Payments Export'!A4924="","",'Payments Export'!B4924)</f>
        <v/>
      </c>
      <c r="C4920" s="7" t="str">
        <f>IF(IFERROR(VALUE('Payments Export'!H4924),'Payments Export'!H4924)&lt;&gt;0,IFERROR(VALUE('Payments Export'!H4924),'Payments Export'!H4924),"")</f>
        <v/>
      </c>
      <c r="D4920" s="7" t="str">
        <f>IF('Payments Export'!I4924="","",'Payments Export'!I4924)</f>
        <v/>
      </c>
      <c r="E4920" s="7" t="str">
        <f t="shared" si="152"/>
        <v/>
      </c>
      <c r="F4920" s="7" t="str">
        <f>IF('Payments Export'!A4924="","",'Payments Export'!N4924)</f>
        <v/>
      </c>
      <c r="G4920" s="7" t="str">
        <f>IF('Payments Export'!A4924="","",'Payments Export'!O4924)</f>
        <v/>
      </c>
      <c r="H4920" s="7" t="str">
        <f>IF('Payments Export'!B4924="","",G4920-F4920)</f>
        <v/>
      </c>
      <c r="I4920" s="3" t="str">
        <f>IF(C4920&lt;&gt;"",_xlfn.XLOOKUP(IFERROR(VALUE(C4920),C4920),'Items database'!A:A,'Items database'!B:B),(_xlfn.XLOOKUP(LEFT(E4920,3),Services,Services,"")))</f>
        <v/>
      </c>
      <c r="J4920" s="3" t="str">
        <f t="shared" si="153"/>
        <v/>
      </c>
    </row>
    <row r="4921" spans="1:10" x14ac:dyDescent="0.35">
      <c r="A4921" s="7" t="str">
        <f>IF('Payments Export'!A4925="","",'Payments Export'!A4925)</f>
        <v/>
      </c>
      <c r="B4921" s="7" t="str">
        <f>IF('Payments Export'!A4925="","",'Payments Export'!B4925)</f>
        <v/>
      </c>
      <c r="C4921" s="7" t="str">
        <f>IF(IFERROR(VALUE('Payments Export'!H4925),'Payments Export'!H4925)&lt;&gt;0,IFERROR(VALUE('Payments Export'!H4925),'Payments Export'!H4925),"")</f>
        <v/>
      </c>
      <c r="D4921" s="7" t="str">
        <f>IF('Payments Export'!I4925="","",'Payments Export'!I4925)</f>
        <v/>
      </c>
      <c r="E4921" s="7" t="str">
        <f t="shared" si="152"/>
        <v/>
      </c>
      <c r="F4921" s="7" t="str">
        <f>IF('Payments Export'!A4925="","",'Payments Export'!N4925)</f>
        <v/>
      </c>
      <c r="G4921" s="7" t="str">
        <f>IF('Payments Export'!A4925="","",'Payments Export'!O4925)</f>
        <v/>
      </c>
      <c r="H4921" s="7" t="str">
        <f>IF('Payments Export'!B4925="","",G4921-F4921)</f>
        <v/>
      </c>
      <c r="I4921" s="3" t="str">
        <f>IF(C4921&lt;&gt;"",_xlfn.XLOOKUP(IFERROR(VALUE(C4921),C4921),'Items database'!A:A,'Items database'!B:B),(_xlfn.XLOOKUP(LEFT(E4921,3),Services,Services,"")))</f>
        <v/>
      </c>
      <c r="J4921" s="3" t="str">
        <f t="shared" si="153"/>
        <v/>
      </c>
    </row>
    <row r="4922" spans="1:10" x14ac:dyDescent="0.35">
      <c r="A4922" s="7" t="str">
        <f>IF('Payments Export'!A4926="","",'Payments Export'!A4926)</f>
        <v/>
      </c>
      <c r="B4922" s="7" t="str">
        <f>IF('Payments Export'!A4926="","",'Payments Export'!B4926)</f>
        <v/>
      </c>
      <c r="C4922" s="7" t="str">
        <f>IF(IFERROR(VALUE('Payments Export'!H4926),'Payments Export'!H4926)&lt;&gt;0,IFERROR(VALUE('Payments Export'!H4926),'Payments Export'!H4926),"")</f>
        <v/>
      </c>
      <c r="D4922" s="7" t="str">
        <f>IF('Payments Export'!I4926="","",'Payments Export'!I4926)</f>
        <v/>
      </c>
      <c r="E4922" s="7" t="str">
        <f t="shared" si="152"/>
        <v/>
      </c>
      <c r="F4922" s="7" t="str">
        <f>IF('Payments Export'!A4926="","",'Payments Export'!N4926)</f>
        <v/>
      </c>
      <c r="G4922" s="7" t="str">
        <f>IF('Payments Export'!A4926="","",'Payments Export'!O4926)</f>
        <v/>
      </c>
      <c r="H4922" s="7" t="str">
        <f>IF('Payments Export'!B4926="","",G4922-F4922)</f>
        <v/>
      </c>
      <c r="I4922" s="3" t="str">
        <f>IF(C4922&lt;&gt;"",_xlfn.XLOOKUP(IFERROR(VALUE(C4922),C4922),'Items database'!A:A,'Items database'!B:B),(_xlfn.XLOOKUP(LEFT(E4922,3),Services,Services,"")))</f>
        <v/>
      </c>
      <c r="J4922" s="3" t="str">
        <f t="shared" si="153"/>
        <v/>
      </c>
    </row>
    <row r="4923" spans="1:10" x14ac:dyDescent="0.35">
      <c r="A4923" s="7" t="str">
        <f>IF('Payments Export'!A4927="","",'Payments Export'!A4927)</f>
        <v/>
      </c>
      <c r="B4923" s="7" t="str">
        <f>IF('Payments Export'!A4927="","",'Payments Export'!B4927)</f>
        <v/>
      </c>
      <c r="C4923" s="7" t="str">
        <f>IF(IFERROR(VALUE('Payments Export'!H4927),'Payments Export'!H4927)&lt;&gt;0,IFERROR(VALUE('Payments Export'!H4927),'Payments Export'!H4927),"")</f>
        <v/>
      </c>
      <c r="D4923" s="7" t="str">
        <f>IF('Payments Export'!I4927="","",'Payments Export'!I4927)</f>
        <v/>
      </c>
      <c r="E4923" s="7" t="str">
        <f t="shared" si="152"/>
        <v/>
      </c>
      <c r="F4923" s="7" t="str">
        <f>IF('Payments Export'!A4927="","",'Payments Export'!N4927)</f>
        <v/>
      </c>
      <c r="G4923" s="7" t="str">
        <f>IF('Payments Export'!A4927="","",'Payments Export'!O4927)</f>
        <v/>
      </c>
      <c r="H4923" s="7" t="str">
        <f>IF('Payments Export'!B4927="","",G4923-F4923)</f>
        <v/>
      </c>
      <c r="I4923" s="3" t="str">
        <f>IF(C4923&lt;&gt;"",_xlfn.XLOOKUP(IFERROR(VALUE(C4923),C4923),'Items database'!A:A,'Items database'!B:B),(_xlfn.XLOOKUP(LEFT(E4923,3),Services,Services,"")))</f>
        <v/>
      </c>
      <c r="J4923" s="3" t="str">
        <f t="shared" si="153"/>
        <v/>
      </c>
    </row>
    <row r="4924" spans="1:10" x14ac:dyDescent="0.35">
      <c r="A4924" s="7" t="str">
        <f>IF('Payments Export'!A4928="","",'Payments Export'!A4928)</f>
        <v/>
      </c>
      <c r="B4924" s="7" t="str">
        <f>IF('Payments Export'!A4928="","",'Payments Export'!B4928)</f>
        <v/>
      </c>
      <c r="C4924" s="7" t="str">
        <f>IF(IFERROR(VALUE('Payments Export'!H4928),'Payments Export'!H4928)&lt;&gt;0,IFERROR(VALUE('Payments Export'!H4928),'Payments Export'!H4928),"")</f>
        <v/>
      </c>
      <c r="D4924" s="7" t="str">
        <f>IF('Payments Export'!I4928="","",'Payments Export'!I4928)</f>
        <v/>
      </c>
      <c r="E4924" s="7" t="str">
        <f t="shared" si="152"/>
        <v/>
      </c>
      <c r="F4924" s="7" t="str">
        <f>IF('Payments Export'!A4928="","",'Payments Export'!N4928)</f>
        <v/>
      </c>
      <c r="G4924" s="7" t="str">
        <f>IF('Payments Export'!A4928="","",'Payments Export'!O4928)</f>
        <v/>
      </c>
      <c r="H4924" s="7" t="str">
        <f>IF('Payments Export'!B4928="","",G4924-F4924)</f>
        <v/>
      </c>
      <c r="I4924" s="3" t="str">
        <f>IF(C4924&lt;&gt;"",_xlfn.XLOOKUP(IFERROR(VALUE(C4924),C4924),'Items database'!A:A,'Items database'!B:B),(_xlfn.XLOOKUP(LEFT(E4924,3),Services,Services,"")))</f>
        <v/>
      </c>
      <c r="J4924" s="3" t="str">
        <f t="shared" si="153"/>
        <v/>
      </c>
    </row>
    <row r="4925" spans="1:10" x14ac:dyDescent="0.35">
      <c r="A4925" s="7" t="str">
        <f>IF('Payments Export'!A4929="","",'Payments Export'!A4929)</f>
        <v/>
      </c>
      <c r="B4925" s="7" t="str">
        <f>IF('Payments Export'!A4929="","",'Payments Export'!B4929)</f>
        <v/>
      </c>
      <c r="C4925" s="7" t="str">
        <f>IF(IFERROR(VALUE('Payments Export'!H4929),'Payments Export'!H4929)&lt;&gt;0,IFERROR(VALUE('Payments Export'!H4929),'Payments Export'!H4929),"")</f>
        <v/>
      </c>
      <c r="D4925" s="7" t="str">
        <f>IF('Payments Export'!I4929="","",'Payments Export'!I4929)</f>
        <v/>
      </c>
      <c r="E4925" s="7" t="str">
        <f t="shared" si="152"/>
        <v/>
      </c>
      <c r="F4925" s="7" t="str">
        <f>IF('Payments Export'!A4929="","",'Payments Export'!N4929)</f>
        <v/>
      </c>
      <c r="G4925" s="7" t="str">
        <f>IF('Payments Export'!A4929="","",'Payments Export'!O4929)</f>
        <v/>
      </c>
      <c r="H4925" s="7" t="str">
        <f>IF('Payments Export'!B4929="","",G4925-F4925)</f>
        <v/>
      </c>
      <c r="I4925" s="3" t="str">
        <f>IF(C4925&lt;&gt;"",_xlfn.XLOOKUP(IFERROR(VALUE(C4925),C4925),'Items database'!A:A,'Items database'!B:B),(_xlfn.XLOOKUP(LEFT(E4925,3),Services,Services,"")))</f>
        <v/>
      </c>
      <c r="J4925" s="3" t="str">
        <f t="shared" si="153"/>
        <v/>
      </c>
    </row>
    <row r="4926" spans="1:10" x14ac:dyDescent="0.35">
      <c r="A4926" s="7" t="str">
        <f>IF('Payments Export'!A4930="","",'Payments Export'!A4930)</f>
        <v/>
      </c>
      <c r="B4926" s="7" t="str">
        <f>IF('Payments Export'!A4930="","",'Payments Export'!B4930)</f>
        <v/>
      </c>
      <c r="C4926" s="7" t="str">
        <f>IF(IFERROR(VALUE('Payments Export'!H4930),'Payments Export'!H4930)&lt;&gt;0,IFERROR(VALUE('Payments Export'!H4930),'Payments Export'!H4930),"")</f>
        <v/>
      </c>
      <c r="D4926" s="7" t="str">
        <f>IF('Payments Export'!I4930="","",'Payments Export'!I4930)</f>
        <v/>
      </c>
      <c r="E4926" s="7" t="str">
        <f t="shared" si="152"/>
        <v/>
      </c>
      <c r="F4926" s="7" t="str">
        <f>IF('Payments Export'!A4930="","",'Payments Export'!N4930)</f>
        <v/>
      </c>
      <c r="G4926" s="7" t="str">
        <f>IF('Payments Export'!A4930="","",'Payments Export'!O4930)</f>
        <v/>
      </c>
      <c r="H4926" s="7" t="str">
        <f>IF('Payments Export'!B4930="","",G4926-F4926)</f>
        <v/>
      </c>
      <c r="I4926" s="3" t="str">
        <f>IF(C4926&lt;&gt;"",_xlfn.XLOOKUP(IFERROR(VALUE(C4926),C4926),'Items database'!A:A,'Items database'!B:B),(_xlfn.XLOOKUP(LEFT(E4926,3),Services,Services,"")))</f>
        <v/>
      </c>
      <c r="J4926" s="3" t="str">
        <f t="shared" si="153"/>
        <v/>
      </c>
    </row>
    <row r="4927" spans="1:10" x14ac:dyDescent="0.35">
      <c r="A4927" s="7" t="str">
        <f>IF('Payments Export'!A4931="","",'Payments Export'!A4931)</f>
        <v/>
      </c>
      <c r="B4927" s="7" t="str">
        <f>IF('Payments Export'!A4931="","",'Payments Export'!B4931)</f>
        <v/>
      </c>
      <c r="C4927" s="7" t="str">
        <f>IF(IFERROR(VALUE('Payments Export'!H4931),'Payments Export'!H4931)&lt;&gt;0,IFERROR(VALUE('Payments Export'!H4931),'Payments Export'!H4931),"")</f>
        <v/>
      </c>
      <c r="D4927" s="7" t="str">
        <f>IF('Payments Export'!I4931="","",'Payments Export'!I4931)</f>
        <v/>
      </c>
      <c r="E4927" s="7" t="str">
        <f t="shared" si="152"/>
        <v/>
      </c>
      <c r="F4927" s="7" t="str">
        <f>IF('Payments Export'!A4931="","",'Payments Export'!N4931)</f>
        <v/>
      </c>
      <c r="G4927" s="7" t="str">
        <f>IF('Payments Export'!A4931="","",'Payments Export'!O4931)</f>
        <v/>
      </c>
      <c r="H4927" s="7" t="str">
        <f>IF('Payments Export'!B4931="","",G4927-F4927)</f>
        <v/>
      </c>
      <c r="I4927" s="3" t="str">
        <f>IF(C4927&lt;&gt;"",_xlfn.XLOOKUP(IFERROR(VALUE(C4927),C4927),'Items database'!A:A,'Items database'!B:B),(_xlfn.XLOOKUP(LEFT(E4927,3),Services,Services,"")))</f>
        <v/>
      </c>
      <c r="J4927" s="3" t="str">
        <f t="shared" si="153"/>
        <v/>
      </c>
    </row>
    <row r="4928" spans="1:10" x14ac:dyDescent="0.35">
      <c r="A4928" s="7" t="str">
        <f>IF('Payments Export'!A4932="","",'Payments Export'!A4932)</f>
        <v/>
      </c>
      <c r="B4928" s="7" t="str">
        <f>IF('Payments Export'!A4932="","",'Payments Export'!B4932)</f>
        <v/>
      </c>
      <c r="C4928" s="7" t="str">
        <f>IF(IFERROR(VALUE('Payments Export'!H4932),'Payments Export'!H4932)&lt;&gt;0,IFERROR(VALUE('Payments Export'!H4932),'Payments Export'!H4932),"")</f>
        <v/>
      </c>
      <c r="D4928" s="7" t="str">
        <f>IF('Payments Export'!I4932="","",'Payments Export'!I4932)</f>
        <v/>
      </c>
      <c r="E4928" s="7" t="str">
        <f t="shared" si="152"/>
        <v/>
      </c>
      <c r="F4928" s="7" t="str">
        <f>IF('Payments Export'!A4932="","",'Payments Export'!N4932)</f>
        <v/>
      </c>
      <c r="G4928" s="7" t="str">
        <f>IF('Payments Export'!A4932="","",'Payments Export'!O4932)</f>
        <v/>
      </c>
      <c r="H4928" s="7" t="str">
        <f>IF('Payments Export'!B4932="","",G4928-F4928)</f>
        <v/>
      </c>
      <c r="I4928" s="3" t="str">
        <f>IF(C4928&lt;&gt;"",_xlfn.XLOOKUP(IFERROR(VALUE(C4928),C4928),'Items database'!A:A,'Items database'!B:B),(_xlfn.XLOOKUP(LEFT(E4928,3),Services,Services,"")))</f>
        <v/>
      </c>
      <c r="J4928" s="3" t="str">
        <f t="shared" si="153"/>
        <v/>
      </c>
    </row>
    <row r="4929" spans="1:10" x14ac:dyDescent="0.35">
      <c r="A4929" s="7" t="str">
        <f>IF('Payments Export'!A4933="","",'Payments Export'!A4933)</f>
        <v/>
      </c>
      <c r="B4929" s="7" t="str">
        <f>IF('Payments Export'!A4933="","",'Payments Export'!B4933)</f>
        <v/>
      </c>
      <c r="C4929" s="7" t="str">
        <f>IF(IFERROR(VALUE('Payments Export'!H4933),'Payments Export'!H4933)&lt;&gt;0,IFERROR(VALUE('Payments Export'!H4933),'Payments Export'!H4933),"")</f>
        <v/>
      </c>
      <c r="D4929" s="7" t="str">
        <f>IF('Payments Export'!I4933="","",'Payments Export'!I4933)</f>
        <v/>
      </c>
      <c r="E4929" s="7" t="str">
        <f t="shared" ref="E4929:E4992" si="154">LEFT(D4929,66)</f>
        <v/>
      </c>
      <c r="F4929" s="7" t="str">
        <f>IF('Payments Export'!A4933="","",'Payments Export'!N4933)</f>
        <v/>
      </c>
      <c r="G4929" s="7" t="str">
        <f>IF('Payments Export'!A4933="","",'Payments Export'!O4933)</f>
        <v/>
      </c>
      <c r="H4929" s="7" t="str">
        <f>IF('Payments Export'!B4933="","",G4929-F4929)</f>
        <v/>
      </c>
      <c r="I4929" s="3" t="str">
        <f>IF(C4929&lt;&gt;"",_xlfn.XLOOKUP(IFERROR(VALUE(C4929),C4929),'Items database'!A:A,'Items database'!B:B),(_xlfn.XLOOKUP(LEFT(E4929,3),Services,Services,"")))</f>
        <v/>
      </c>
      <c r="J4929" s="3" t="str">
        <f t="shared" ref="J4929:J4992" si="155">IF(ISNUMBER(F4929)=TRUE,IF(F4929=0,"","GST"),"")</f>
        <v/>
      </c>
    </row>
    <row r="4930" spans="1:10" x14ac:dyDescent="0.35">
      <c r="A4930" s="7" t="str">
        <f>IF('Payments Export'!A4934="","",'Payments Export'!A4934)</f>
        <v/>
      </c>
      <c r="B4930" s="7" t="str">
        <f>IF('Payments Export'!A4934="","",'Payments Export'!B4934)</f>
        <v/>
      </c>
      <c r="C4930" s="7" t="str">
        <f>IF(IFERROR(VALUE('Payments Export'!H4934),'Payments Export'!H4934)&lt;&gt;0,IFERROR(VALUE('Payments Export'!H4934),'Payments Export'!H4934),"")</f>
        <v/>
      </c>
      <c r="D4930" s="7" t="str">
        <f>IF('Payments Export'!I4934="","",'Payments Export'!I4934)</f>
        <v/>
      </c>
      <c r="E4930" s="7" t="str">
        <f t="shared" si="154"/>
        <v/>
      </c>
      <c r="F4930" s="7" t="str">
        <f>IF('Payments Export'!A4934="","",'Payments Export'!N4934)</f>
        <v/>
      </c>
      <c r="G4930" s="7" t="str">
        <f>IF('Payments Export'!A4934="","",'Payments Export'!O4934)</f>
        <v/>
      </c>
      <c r="H4930" s="7" t="str">
        <f>IF('Payments Export'!B4934="","",G4930-F4930)</f>
        <v/>
      </c>
      <c r="I4930" s="3" t="str">
        <f>IF(C4930&lt;&gt;"",_xlfn.XLOOKUP(IFERROR(VALUE(C4930),C4930),'Items database'!A:A,'Items database'!B:B),(_xlfn.XLOOKUP(LEFT(E4930,3),Services,Services,"")))</f>
        <v/>
      </c>
      <c r="J4930" s="3" t="str">
        <f t="shared" si="155"/>
        <v/>
      </c>
    </row>
    <row r="4931" spans="1:10" x14ac:dyDescent="0.35">
      <c r="A4931" s="7" t="str">
        <f>IF('Payments Export'!A4935="","",'Payments Export'!A4935)</f>
        <v/>
      </c>
      <c r="B4931" s="7" t="str">
        <f>IF('Payments Export'!A4935="","",'Payments Export'!B4935)</f>
        <v/>
      </c>
      <c r="C4931" s="7" t="str">
        <f>IF(IFERROR(VALUE('Payments Export'!H4935),'Payments Export'!H4935)&lt;&gt;0,IFERROR(VALUE('Payments Export'!H4935),'Payments Export'!H4935),"")</f>
        <v/>
      </c>
      <c r="D4931" s="7" t="str">
        <f>IF('Payments Export'!I4935="","",'Payments Export'!I4935)</f>
        <v/>
      </c>
      <c r="E4931" s="7" t="str">
        <f t="shared" si="154"/>
        <v/>
      </c>
      <c r="F4931" s="7" t="str">
        <f>IF('Payments Export'!A4935="","",'Payments Export'!N4935)</f>
        <v/>
      </c>
      <c r="G4931" s="7" t="str">
        <f>IF('Payments Export'!A4935="","",'Payments Export'!O4935)</f>
        <v/>
      </c>
      <c r="H4931" s="7" t="str">
        <f>IF('Payments Export'!B4935="","",G4931-F4931)</f>
        <v/>
      </c>
      <c r="I4931" s="3" t="str">
        <f>IF(C4931&lt;&gt;"",_xlfn.XLOOKUP(IFERROR(VALUE(C4931),C4931),'Items database'!A:A,'Items database'!B:B),(_xlfn.XLOOKUP(LEFT(E4931,3),Services,Services,"")))</f>
        <v/>
      </c>
      <c r="J4931" s="3" t="str">
        <f t="shared" si="155"/>
        <v/>
      </c>
    </row>
    <row r="4932" spans="1:10" x14ac:dyDescent="0.35">
      <c r="A4932" s="7" t="str">
        <f>IF('Payments Export'!A4936="","",'Payments Export'!A4936)</f>
        <v/>
      </c>
      <c r="B4932" s="7" t="str">
        <f>IF('Payments Export'!A4936="","",'Payments Export'!B4936)</f>
        <v/>
      </c>
      <c r="C4932" s="7" t="str">
        <f>IF(IFERROR(VALUE('Payments Export'!H4936),'Payments Export'!H4936)&lt;&gt;0,IFERROR(VALUE('Payments Export'!H4936),'Payments Export'!H4936),"")</f>
        <v/>
      </c>
      <c r="D4932" s="7" t="str">
        <f>IF('Payments Export'!I4936="","",'Payments Export'!I4936)</f>
        <v/>
      </c>
      <c r="E4932" s="7" t="str">
        <f t="shared" si="154"/>
        <v/>
      </c>
      <c r="F4932" s="7" t="str">
        <f>IF('Payments Export'!A4936="","",'Payments Export'!N4936)</f>
        <v/>
      </c>
      <c r="G4932" s="7" t="str">
        <f>IF('Payments Export'!A4936="","",'Payments Export'!O4936)</f>
        <v/>
      </c>
      <c r="H4932" s="7" t="str">
        <f>IF('Payments Export'!B4936="","",G4932-F4932)</f>
        <v/>
      </c>
      <c r="I4932" s="3" t="str">
        <f>IF(C4932&lt;&gt;"",_xlfn.XLOOKUP(IFERROR(VALUE(C4932),C4932),'Items database'!A:A,'Items database'!B:B),(_xlfn.XLOOKUP(LEFT(E4932,3),Services,Services,"")))</f>
        <v/>
      </c>
      <c r="J4932" s="3" t="str">
        <f t="shared" si="155"/>
        <v/>
      </c>
    </row>
    <row r="4933" spans="1:10" x14ac:dyDescent="0.35">
      <c r="A4933" s="7" t="str">
        <f>IF('Payments Export'!A4937="","",'Payments Export'!A4937)</f>
        <v/>
      </c>
      <c r="B4933" s="7" t="str">
        <f>IF('Payments Export'!A4937="","",'Payments Export'!B4937)</f>
        <v/>
      </c>
      <c r="C4933" s="7" t="str">
        <f>IF(IFERROR(VALUE('Payments Export'!H4937),'Payments Export'!H4937)&lt;&gt;0,IFERROR(VALUE('Payments Export'!H4937),'Payments Export'!H4937),"")</f>
        <v/>
      </c>
      <c r="D4933" s="7" t="str">
        <f>IF('Payments Export'!I4937="","",'Payments Export'!I4937)</f>
        <v/>
      </c>
      <c r="E4933" s="7" t="str">
        <f t="shared" si="154"/>
        <v/>
      </c>
      <c r="F4933" s="7" t="str">
        <f>IF('Payments Export'!A4937="","",'Payments Export'!N4937)</f>
        <v/>
      </c>
      <c r="G4933" s="7" t="str">
        <f>IF('Payments Export'!A4937="","",'Payments Export'!O4937)</f>
        <v/>
      </c>
      <c r="H4933" s="7" t="str">
        <f>IF('Payments Export'!B4937="","",G4933-F4933)</f>
        <v/>
      </c>
      <c r="I4933" s="3" t="str">
        <f>IF(C4933&lt;&gt;"",_xlfn.XLOOKUP(IFERROR(VALUE(C4933),C4933),'Items database'!A:A,'Items database'!B:B),(_xlfn.XLOOKUP(LEFT(E4933,3),Services,Services,"")))</f>
        <v/>
      </c>
      <c r="J4933" s="3" t="str">
        <f t="shared" si="155"/>
        <v/>
      </c>
    </row>
    <row r="4934" spans="1:10" x14ac:dyDescent="0.35">
      <c r="A4934" s="7" t="str">
        <f>IF('Payments Export'!A4938="","",'Payments Export'!A4938)</f>
        <v/>
      </c>
      <c r="B4934" s="7" t="str">
        <f>IF('Payments Export'!A4938="","",'Payments Export'!B4938)</f>
        <v/>
      </c>
      <c r="C4934" s="7" t="str">
        <f>IF(IFERROR(VALUE('Payments Export'!H4938),'Payments Export'!H4938)&lt;&gt;0,IFERROR(VALUE('Payments Export'!H4938),'Payments Export'!H4938),"")</f>
        <v/>
      </c>
      <c r="D4934" s="7" t="str">
        <f>IF('Payments Export'!I4938="","",'Payments Export'!I4938)</f>
        <v/>
      </c>
      <c r="E4934" s="7" t="str">
        <f t="shared" si="154"/>
        <v/>
      </c>
      <c r="F4934" s="7" t="str">
        <f>IF('Payments Export'!A4938="","",'Payments Export'!N4938)</f>
        <v/>
      </c>
      <c r="G4934" s="7" t="str">
        <f>IF('Payments Export'!A4938="","",'Payments Export'!O4938)</f>
        <v/>
      </c>
      <c r="H4934" s="7" t="str">
        <f>IF('Payments Export'!B4938="","",G4934-F4934)</f>
        <v/>
      </c>
      <c r="I4934" s="3" t="str">
        <f>IF(C4934&lt;&gt;"",_xlfn.XLOOKUP(IFERROR(VALUE(C4934),C4934),'Items database'!A:A,'Items database'!B:B),(_xlfn.XLOOKUP(LEFT(E4934,3),Services,Services,"")))</f>
        <v/>
      </c>
      <c r="J4934" s="3" t="str">
        <f t="shared" si="155"/>
        <v/>
      </c>
    </row>
    <row r="4935" spans="1:10" x14ac:dyDescent="0.35">
      <c r="A4935" s="7" t="str">
        <f>IF('Payments Export'!A4939="","",'Payments Export'!A4939)</f>
        <v/>
      </c>
      <c r="B4935" s="7" t="str">
        <f>IF('Payments Export'!A4939="","",'Payments Export'!B4939)</f>
        <v/>
      </c>
      <c r="C4935" s="7" t="str">
        <f>IF(IFERROR(VALUE('Payments Export'!H4939),'Payments Export'!H4939)&lt;&gt;0,IFERROR(VALUE('Payments Export'!H4939),'Payments Export'!H4939),"")</f>
        <v/>
      </c>
      <c r="D4935" s="7" t="str">
        <f>IF('Payments Export'!I4939="","",'Payments Export'!I4939)</f>
        <v/>
      </c>
      <c r="E4935" s="7" t="str">
        <f t="shared" si="154"/>
        <v/>
      </c>
      <c r="F4935" s="7" t="str">
        <f>IF('Payments Export'!A4939="","",'Payments Export'!N4939)</f>
        <v/>
      </c>
      <c r="G4935" s="7" t="str">
        <f>IF('Payments Export'!A4939="","",'Payments Export'!O4939)</f>
        <v/>
      </c>
      <c r="H4935" s="7" t="str">
        <f>IF('Payments Export'!B4939="","",G4935-F4935)</f>
        <v/>
      </c>
      <c r="I4935" s="3" t="str">
        <f>IF(C4935&lt;&gt;"",_xlfn.XLOOKUP(IFERROR(VALUE(C4935),C4935),'Items database'!A:A,'Items database'!B:B),(_xlfn.XLOOKUP(LEFT(E4935,3),Services,Services,"")))</f>
        <v/>
      </c>
      <c r="J4935" s="3" t="str">
        <f t="shared" si="155"/>
        <v/>
      </c>
    </row>
    <row r="4936" spans="1:10" x14ac:dyDescent="0.35">
      <c r="A4936" s="7" t="str">
        <f>IF('Payments Export'!A4940="","",'Payments Export'!A4940)</f>
        <v/>
      </c>
      <c r="B4936" s="7" t="str">
        <f>IF('Payments Export'!A4940="","",'Payments Export'!B4940)</f>
        <v/>
      </c>
      <c r="C4936" s="7" t="str">
        <f>IF(IFERROR(VALUE('Payments Export'!H4940),'Payments Export'!H4940)&lt;&gt;0,IFERROR(VALUE('Payments Export'!H4940),'Payments Export'!H4940),"")</f>
        <v/>
      </c>
      <c r="D4936" s="7" t="str">
        <f>IF('Payments Export'!I4940="","",'Payments Export'!I4940)</f>
        <v/>
      </c>
      <c r="E4936" s="7" t="str">
        <f t="shared" si="154"/>
        <v/>
      </c>
      <c r="F4936" s="7" t="str">
        <f>IF('Payments Export'!A4940="","",'Payments Export'!N4940)</f>
        <v/>
      </c>
      <c r="G4936" s="7" t="str">
        <f>IF('Payments Export'!A4940="","",'Payments Export'!O4940)</f>
        <v/>
      </c>
      <c r="H4936" s="7" t="str">
        <f>IF('Payments Export'!B4940="","",G4936-F4936)</f>
        <v/>
      </c>
      <c r="I4936" s="3" t="str">
        <f>IF(C4936&lt;&gt;"",_xlfn.XLOOKUP(IFERROR(VALUE(C4936),C4936),'Items database'!A:A,'Items database'!B:B),(_xlfn.XLOOKUP(LEFT(E4936,3),Services,Services,"")))</f>
        <v/>
      </c>
      <c r="J4936" s="3" t="str">
        <f t="shared" si="155"/>
        <v/>
      </c>
    </row>
    <row r="4937" spans="1:10" x14ac:dyDescent="0.35">
      <c r="A4937" s="7" t="str">
        <f>IF('Payments Export'!A4941="","",'Payments Export'!A4941)</f>
        <v/>
      </c>
      <c r="B4937" s="7" t="str">
        <f>IF('Payments Export'!A4941="","",'Payments Export'!B4941)</f>
        <v/>
      </c>
      <c r="C4937" s="7" t="str">
        <f>IF(IFERROR(VALUE('Payments Export'!H4941),'Payments Export'!H4941)&lt;&gt;0,IFERROR(VALUE('Payments Export'!H4941),'Payments Export'!H4941),"")</f>
        <v/>
      </c>
      <c r="D4937" s="7" t="str">
        <f>IF('Payments Export'!I4941="","",'Payments Export'!I4941)</f>
        <v/>
      </c>
      <c r="E4937" s="7" t="str">
        <f t="shared" si="154"/>
        <v/>
      </c>
      <c r="F4937" s="7" t="str">
        <f>IF('Payments Export'!A4941="","",'Payments Export'!N4941)</f>
        <v/>
      </c>
      <c r="G4937" s="7" t="str">
        <f>IF('Payments Export'!A4941="","",'Payments Export'!O4941)</f>
        <v/>
      </c>
      <c r="H4937" s="7" t="str">
        <f>IF('Payments Export'!B4941="","",G4937-F4937)</f>
        <v/>
      </c>
      <c r="I4937" s="3" t="str">
        <f>IF(C4937&lt;&gt;"",_xlfn.XLOOKUP(IFERROR(VALUE(C4937),C4937),'Items database'!A:A,'Items database'!B:B),(_xlfn.XLOOKUP(LEFT(E4937,3),Services,Services,"")))</f>
        <v/>
      </c>
      <c r="J4937" s="3" t="str">
        <f t="shared" si="155"/>
        <v/>
      </c>
    </row>
    <row r="4938" spans="1:10" x14ac:dyDescent="0.35">
      <c r="A4938" s="7" t="str">
        <f>IF('Payments Export'!A4942="","",'Payments Export'!A4942)</f>
        <v/>
      </c>
      <c r="B4938" s="7" t="str">
        <f>IF('Payments Export'!A4942="","",'Payments Export'!B4942)</f>
        <v/>
      </c>
      <c r="C4938" s="7" t="str">
        <f>IF(IFERROR(VALUE('Payments Export'!H4942),'Payments Export'!H4942)&lt;&gt;0,IFERROR(VALUE('Payments Export'!H4942),'Payments Export'!H4942),"")</f>
        <v/>
      </c>
      <c r="D4938" s="7" t="str">
        <f>IF('Payments Export'!I4942="","",'Payments Export'!I4942)</f>
        <v/>
      </c>
      <c r="E4938" s="7" t="str">
        <f t="shared" si="154"/>
        <v/>
      </c>
      <c r="F4938" s="7" t="str">
        <f>IF('Payments Export'!A4942="","",'Payments Export'!N4942)</f>
        <v/>
      </c>
      <c r="G4938" s="7" t="str">
        <f>IF('Payments Export'!A4942="","",'Payments Export'!O4942)</f>
        <v/>
      </c>
      <c r="H4938" s="7" t="str">
        <f>IF('Payments Export'!B4942="","",G4938-F4938)</f>
        <v/>
      </c>
      <c r="I4938" s="3" t="str">
        <f>IF(C4938&lt;&gt;"",_xlfn.XLOOKUP(IFERROR(VALUE(C4938),C4938),'Items database'!A:A,'Items database'!B:B),(_xlfn.XLOOKUP(LEFT(E4938,3),Services,Services,"")))</f>
        <v/>
      </c>
      <c r="J4938" s="3" t="str">
        <f t="shared" si="155"/>
        <v/>
      </c>
    </row>
    <row r="4939" spans="1:10" x14ac:dyDescent="0.35">
      <c r="A4939" s="7" t="str">
        <f>IF('Payments Export'!A4943="","",'Payments Export'!A4943)</f>
        <v/>
      </c>
      <c r="B4939" s="7" t="str">
        <f>IF('Payments Export'!A4943="","",'Payments Export'!B4943)</f>
        <v/>
      </c>
      <c r="C4939" s="7" t="str">
        <f>IF(IFERROR(VALUE('Payments Export'!H4943),'Payments Export'!H4943)&lt;&gt;0,IFERROR(VALUE('Payments Export'!H4943),'Payments Export'!H4943),"")</f>
        <v/>
      </c>
      <c r="D4939" s="7" t="str">
        <f>IF('Payments Export'!I4943="","",'Payments Export'!I4943)</f>
        <v/>
      </c>
      <c r="E4939" s="7" t="str">
        <f t="shared" si="154"/>
        <v/>
      </c>
      <c r="F4939" s="7" t="str">
        <f>IF('Payments Export'!A4943="","",'Payments Export'!N4943)</f>
        <v/>
      </c>
      <c r="G4939" s="7" t="str">
        <f>IF('Payments Export'!A4943="","",'Payments Export'!O4943)</f>
        <v/>
      </c>
      <c r="H4939" s="7" t="str">
        <f>IF('Payments Export'!B4943="","",G4939-F4939)</f>
        <v/>
      </c>
      <c r="I4939" s="3" t="str">
        <f>IF(C4939&lt;&gt;"",_xlfn.XLOOKUP(IFERROR(VALUE(C4939),C4939),'Items database'!A:A,'Items database'!B:B),(_xlfn.XLOOKUP(LEFT(E4939,3),Services,Services,"")))</f>
        <v/>
      </c>
      <c r="J4939" s="3" t="str">
        <f t="shared" si="155"/>
        <v/>
      </c>
    </row>
    <row r="4940" spans="1:10" x14ac:dyDescent="0.35">
      <c r="A4940" s="7" t="str">
        <f>IF('Payments Export'!A4944="","",'Payments Export'!A4944)</f>
        <v/>
      </c>
      <c r="B4940" s="7" t="str">
        <f>IF('Payments Export'!A4944="","",'Payments Export'!B4944)</f>
        <v/>
      </c>
      <c r="C4940" s="7" t="str">
        <f>IF(IFERROR(VALUE('Payments Export'!H4944),'Payments Export'!H4944)&lt;&gt;0,IFERROR(VALUE('Payments Export'!H4944),'Payments Export'!H4944),"")</f>
        <v/>
      </c>
      <c r="D4940" s="7" t="str">
        <f>IF('Payments Export'!I4944="","",'Payments Export'!I4944)</f>
        <v/>
      </c>
      <c r="E4940" s="7" t="str">
        <f t="shared" si="154"/>
        <v/>
      </c>
      <c r="F4940" s="7" t="str">
        <f>IF('Payments Export'!A4944="","",'Payments Export'!N4944)</f>
        <v/>
      </c>
      <c r="G4940" s="7" t="str">
        <f>IF('Payments Export'!A4944="","",'Payments Export'!O4944)</f>
        <v/>
      </c>
      <c r="H4940" s="7" t="str">
        <f>IF('Payments Export'!B4944="","",G4940-F4940)</f>
        <v/>
      </c>
      <c r="I4940" s="3" t="str">
        <f>IF(C4940&lt;&gt;"",_xlfn.XLOOKUP(IFERROR(VALUE(C4940),C4940),'Items database'!A:A,'Items database'!B:B),(_xlfn.XLOOKUP(LEFT(E4940,3),Services,Services,"")))</f>
        <v/>
      </c>
      <c r="J4940" s="3" t="str">
        <f t="shared" si="155"/>
        <v/>
      </c>
    </row>
    <row r="4941" spans="1:10" x14ac:dyDescent="0.35">
      <c r="A4941" s="7" t="str">
        <f>IF('Payments Export'!A4945="","",'Payments Export'!A4945)</f>
        <v/>
      </c>
      <c r="B4941" s="7" t="str">
        <f>IF('Payments Export'!A4945="","",'Payments Export'!B4945)</f>
        <v/>
      </c>
      <c r="C4941" s="7" t="str">
        <f>IF(IFERROR(VALUE('Payments Export'!H4945),'Payments Export'!H4945)&lt;&gt;0,IFERROR(VALUE('Payments Export'!H4945),'Payments Export'!H4945),"")</f>
        <v/>
      </c>
      <c r="D4941" s="7" t="str">
        <f>IF('Payments Export'!I4945="","",'Payments Export'!I4945)</f>
        <v/>
      </c>
      <c r="E4941" s="7" t="str">
        <f t="shared" si="154"/>
        <v/>
      </c>
      <c r="F4941" s="7" t="str">
        <f>IF('Payments Export'!A4945="","",'Payments Export'!N4945)</f>
        <v/>
      </c>
      <c r="G4941" s="7" t="str">
        <f>IF('Payments Export'!A4945="","",'Payments Export'!O4945)</f>
        <v/>
      </c>
      <c r="H4941" s="7" t="str">
        <f>IF('Payments Export'!B4945="","",G4941-F4941)</f>
        <v/>
      </c>
      <c r="I4941" s="3" t="str">
        <f>IF(C4941&lt;&gt;"",_xlfn.XLOOKUP(IFERROR(VALUE(C4941),C4941),'Items database'!A:A,'Items database'!B:B),(_xlfn.XLOOKUP(LEFT(E4941,3),Services,Services,"")))</f>
        <v/>
      </c>
      <c r="J4941" s="3" t="str">
        <f t="shared" si="155"/>
        <v/>
      </c>
    </row>
    <row r="4942" spans="1:10" x14ac:dyDescent="0.35">
      <c r="A4942" s="7" t="str">
        <f>IF('Payments Export'!A4946="","",'Payments Export'!A4946)</f>
        <v/>
      </c>
      <c r="B4942" s="7" t="str">
        <f>IF('Payments Export'!A4946="","",'Payments Export'!B4946)</f>
        <v/>
      </c>
      <c r="C4942" s="7" t="str">
        <f>IF(IFERROR(VALUE('Payments Export'!H4946),'Payments Export'!H4946)&lt;&gt;0,IFERROR(VALUE('Payments Export'!H4946),'Payments Export'!H4946),"")</f>
        <v/>
      </c>
      <c r="D4942" s="7" t="str">
        <f>IF('Payments Export'!I4946="","",'Payments Export'!I4946)</f>
        <v/>
      </c>
      <c r="E4942" s="7" t="str">
        <f t="shared" si="154"/>
        <v/>
      </c>
      <c r="F4942" s="7" t="str">
        <f>IF('Payments Export'!A4946="","",'Payments Export'!N4946)</f>
        <v/>
      </c>
      <c r="G4942" s="7" t="str">
        <f>IF('Payments Export'!A4946="","",'Payments Export'!O4946)</f>
        <v/>
      </c>
      <c r="H4942" s="7" t="str">
        <f>IF('Payments Export'!B4946="","",G4942-F4942)</f>
        <v/>
      </c>
      <c r="I4942" s="3" t="str">
        <f>IF(C4942&lt;&gt;"",_xlfn.XLOOKUP(IFERROR(VALUE(C4942),C4942),'Items database'!A:A,'Items database'!B:B),(_xlfn.XLOOKUP(LEFT(E4942,3),Services,Services,"")))</f>
        <v/>
      </c>
      <c r="J4942" s="3" t="str">
        <f t="shared" si="155"/>
        <v/>
      </c>
    </row>
    <row r="4943" spans="1:10" x14ac:dyDescent="0.35">
      <c r="A4943" s="7" t="str">
        <f>IF('Payments Export'!A4947="","",'Payments Export'!A4947)</f>
        <v/>
      </c>
      <c r="B4943" s="7" t="str">
        <f>IF('Payments Export'!A4947="","",'Payments Export'!B4947)</f>
        <v/>
      </c>
      <c r="C4943" s="7" t="str">
        <f>IF(IFERROR(VALUE('Payments Export'!H4947),'Payments Export'!H4947)&lt;&gt;0,IFERROR(VALUE('Payments Export'!H4947),'Payments Export'!H4947),"")</f>
        <v/>
      </c>
      <c r="D4943" s="7" t="str">
        <f>IF('Payments Export'!I4947="","",'Payments Export'!I4947)</f>
        <v/>
      </c>
      <c r="E4943" s="7" t="str">
        <f t="shared" si="154"/>
        <v/>
      </c>
      <c r="F4943" s="7" t="str">
        <f>IF('Payments Export'!A4947="","",'Payments Export'!N4947)</f>
        <v/>
      </c>
      <c r="G4943" s="7" t="str">
        <f>IF('Payments Export'!A4947="","",'Payments Export'!O4947)</f>
        <v/>
      </c>
      <c r="H4943" s="7" t="str">
        <f>IF('Payments Export'!B4947="","",G4943-F4943)</f>
        <v/>
      </c>
      <c r="I4943" s="3" t="str">
        <f>IF(C4943&lt;&gt;"",_xlfn.XLOOKUP(IFERROR(VALUE(C4943),C4943),'Items database'!A:A,'Items database'!B:B),(_xlfn.XLOOKUP(LEFT(E4943,3),Services,Services,"")))</f>
        <v/>
      </c>
      <c r="J4943" s="3" t="str">
        <f t="shared" si="155"/>
        <v/>
      </c>
    </row>
    <row r="4944" spans="1:10" x14ac:dyDescent="0.35">
      <c r="A4944" s="7" t="str">
        <f>IF('Payments Export'!A4948="","",'Payments Export'!A4948)</f>
        <v/>
      </c>
      <c r="B4944" s="7" t="str">
        <f>IF('Payments Export'!A4948="","",'Payments Export'!B4948)</f>
        <v/>
      </c>
      <c r="C4944" s="7" t="str">
        <f>IF(IFERROR(VALUE('Payments Export'!H4948),'Payments Export'!H4948)&lt;&gt;0,IFERROR(VALUE('Payments Export'!H4948),'Payments Export'!H4948),"")</f>
        <v/>
      </c>
      <c r="D4944" s="7" t="str">
        <f>IF('Payments Export'!I4948="","",'Payments Export'!I4948)</f>
        <v/>
      </c>
      <c r="E4944" s="7" t="str">
        <f t="shared" si="154"/>
        <v/>
      </c>
      <c r="F4944" s="7" t="str">
        <f>IF('Payments Export'!A4948="","",'Payments Export'!N4948)</f>
        <v/>
      </c>
      <c r="G4944" s="7" t="str">
        <f>IF('Payments Export'!A4948="","",'Payments Export'!O4948)</f>
        <v/>
      </c>
      <c r="H4944" s="7" t="str">
        <f>IF('Payments Export'!B4948="","",G4944-F4944)</f>
        <v/>
      </c>
      <c r="I4944" s="3" t="str">
        <f>IF(C4944&lt;&gt;"",_xlfn.XLOOKUP(IFERROR(VALUE(C4944),C4944),'Items database'!A:A,'Items database'!B:B),(_xlfn.XLOOKUP(LEFT(E4944,3),Services,Services,"")))</f>
        <v/>
      </c>
      <c r="J4944" s="3" t="str">
        <f t="shared" si="155"/>
        <v/>
      </c>
    </row>
    <row r="4945" spans="1:10" x14ac:dyDescent="0.35">
      <c r="A4945" s="7" t="str">
        <f>IF('Payments Export'!A4949="","",'Payments Export'!A4949)</f>
        <v/>
      </c>
      <c r="B4945" s="7" t="str">
        <f>IF('Payments Export'!A4949="","",'Payments Export'!B4949)</f>
        <v/>
      </c>
      <c r="C4945" s="7" t="str">
        <f>IF(IFERROR(VALUE('Payments Export'!H4949),'Payments Export'!H4949)&lt;&gt;0,IFERROR(VALUE('Payments Export'!H4949),'Payments Export'!H4949),"")</f>
        <v/>
      </c>
      <c r="D4945" s="7" t="str">
        <f>IF('Payments Export'!I4949="","",'Payments Export'!I4949)</f>
        <v/>
      </c>
      <c r="E4945" s="7" t="str">
        <f t="shared" si="154"/>
        <v/>
      </c>
      <c r="F4945" s="7" t="str">
        <f>IF('Payments Export'!A4949="","",'Payments Export'!N4949)</f>
        <v/>
      </c>
      <c r="G4945" s="7" t="str">
        <f>IF('Payments Export'!A4949="","",'Payments Export'!O4949)</f>
        <v/>
      </c>
      <c r="H4945" s="7" t="str">
        <f>IF('Payments Export'!B4949="","",G4945-F4945)</f>
        <v/>
      </c>
      <c r="I4945" s="3" t="str">
        <f>IF(C4945&lt;&gt;"",_xlfn.XLOOKUP(IFERROR(VALUE(C4945),C4945),'Items database'!A:A,'Items database'!B:B),(_xlfn.XLOOKUP(LEFT(E4945,3),Services,Services,"")))</f>
        <v/>
      </c>
      <c r="J4945" s="3" t="str">
        <f t="shared" si="155"/>
        <v/>
      </c>
    </row>
    <row r="4946" spans="1:10" x14ac:dyDescent="0.35">
      <c r="A4946" s="7" t="str">
        <f>IF('Payments Export'!A4950="","",'Payments Export'!A4950)</f>
        <v/>
      </c>
      <c r="B4946" s="7" t="str">
        <f>IF('Payments Export'!A4950="","",'Payments Export'!B4950)</f>
        <v/>
      </c>
      <c r="C4946" s="7" t="str">
        <f>IF(IFERROR(VALUE('Payments Export'!H4950),'Payments Export'!H4950)&lt;&gt;0,IFERROR(VALUE('Payments Export'!H4950),'Payments Export'!H4950),"")</f>
        <v/>
      </c>
      <c r="D4946" s="7" t="str">
        <f>IF('Payments Export'!I4950="","",'Payments Export'!I4950)</f>
        <v/>
      </c>
      <c r="E4946" s="7" t="str">
        <f t="shared" si="154"/>
        <v/>
      </c>
      <c r="F4946" s="7" t="str">
        <f>IF('Payments Export'!A4950="","",'Payments Export'!N4950)</f>
        <v/>
      </c>
      <c r="G4946" s="7" t="str">
        <f>IF('Payments Export'!A4950="","",'Payments Export'!O4950)</f>
        <v/>
      </c>
      <c r="H4946" s="7" t="str">
        <f>IF('Payments Export'!B4950="","",G4946-F4946)</f>
        <v/>
      </c>
      <c r="I4946" s="3" t="str">
        <f>IF(C4946&lt;&gt;"",_xlfn.XLOOKUP(IFERROR(VALUE(C4946),C4946),'Items database'!A:A,'Items database'!B:B),(_xlfn.XLOOKUP(LEFT(E4946,3),Services,Services,"")))</f>
        <v/>
      </c>
      <c r="J4946" s="3" t="str">
        <f t="shared" si="155"/>
        <v/>
      </c>
    </row>
    <row r="4947" spans="1:10" x14ac:dyDescent="0.35">
      <c r="A4947" s="7" t="str">
        <f>IF('Payments Export'!A4951="","",'Payments Export'!A4951)</f>
        <v/>
      </c>
      <c r="B4947" s="7" t="str">
        <f>IF('Payments Export'!A4951="","",'Payments Export'!B4951)</f>
        <v/>
      </c>
      <c r="C4947" s="7" t="str">
        <f>IF(IFERROR(VALUE('Payments Export'!H4951),'Payments Export'!H4951)&lt;&gt;0,IFERROR(VALUE('Payments Export'!H4951),'Payments Export'!H4951),"")</f>
        <v/>
      </c>
      <c r="D4947" s="7" t="str">
        <f>IF('Payments Export'!I4951="","",'Payments Export'!I4951)</f>
        <v/>
      </c>
      <c r="E4947" s="7" t="str">
        <f t="shared" si="154"/>
        <v/>
      </c>
      <c r="F4947" s="7" t="str">
        <f>IF('Payments Export'!A4951="","",'Payments Export'!N4951)</f>
        <v/>
      </c>
      <c r="G4947" s="7" t="str">
        <f>IF('Payments Export'!A4951="","",'Payments Export'!O4951)</f>
        <v/>
      </c>
      <c r="H4947" s="7" t="str">
        <f>IF('Payments Export'!B4951="","",G4947-F4947)</f>
        <v/>
      </c>
      <c r="I4947" s="3" t="str">
        <f>IF(C4947&lt;&gt;"",_xlfn.XLOOKUP(IFERROR(VALUE(C4947),C4947),'Items database'!A:A,'Items database'!B:B),(_xlfn.XLOOKUP(LEFT(E4947,3),Services,Services,"")))</f>
        <v/>
      </c>
      <c r="J4947" s="3" t="str">
        <f t="shared" si="155"/>
        <v/>
      </c>
    </row>
    <row r="4948" spans="1:10" x14ac:dyDescent="0.35">
      <c r="A4948" s="7" t="str">
        <f>IF('Payments Export'!A4952="","",'Payments Export'!A4952)</f>
        <v/>
      </c>
      <c r="B4948" s="7" t="str">
        <f>IF('Payments Export'!A4952="","",'Payments Export'!B4952)</f>
        <v/>
      </c>
      <c r="C4948" s="7" t="str">
        <f>IF(IFERROR(VALUE('Payments Export'!H4952),'Payments Export'!H4952)&lt;&gt;0,IFERROR(VALUE('Payments Export'!H4952),'Payments Export'!H4952),"")</f>
        <v/>
      </c>
      <c r="D4948" s="7" t="str">
        <f>IF('Payments Export'!I4952="","",'Payments Export'!I4952)</f>
        <v/>
      </c>
      <c r="E4948" s="7" t="str">
        <f t="shared" si="154"/>
        <v/>
      </c>
      <c r="F4948" s="7" t="str">
        <f>IF('Payments Export'!A4952="","",'Payments Export'!N4952)</f>
        <v/>
      </c>
      <c r="G4948" s="7" t="str">
        <f>IF('Payments Export'!A4952="","",'Payments Export'!O4952)</f>
        <v/>
      </c>
      <c r="H4948" s="7" t="str">
        <f>IF('Payments Export'!B4952="","",G4948-F4948)</f>
        <v/>
      </c>
      <c r="I4948" s="3" t="str">
        <f>IF(C4948&lt;&gt;"",_xlfn.XLOOKUP(IFERROR(VALUE(C4948),C4948),'Items database'!A:A,'Items database'!B:B),(_xlfn.XLOOKUP(LEFT(E4948,3),Services,Services,"")))</f>
        <v/>
      </c>
      <c r="J4948" s="3" t="str">
        <f t="shared" si="155"/>
        <v/>
      </c>
    </row>
    <row r="4949" spans="1:10" x14ac:dyDescent="0.35">
      <c r="A4949" s="7" t="str">
        <f>IF('Payments Export'!A4953="","",'Payments Export'!A4953)</f>
        <v/>
      </c>
      <c r="B4949" s="7" t="str">
        <f>IF('Payments Export'!A4953="","",'Payments Export'!B4953)</f>
        <v/>
      </c>
      <c r="C4949" s="7" t="str">
        <f>IF(IFERROR(VALUE('Payments Export'!H4953),'Payments Export'!H4953)&lt;&gt;0,IFERROR(VALUE('Payments Export'!H4953),'Payments Export'!H4953),"")</f>
        <v/>
      </c>
      <c r="D4949" s="7" t="str">
        <f>IF('Payments Export'!I4953="","",'Payments Export'!I4953)</f>
        <v/>
      </c>
      <c r="E4949" s="7" t="str">
        <f t="shared" si="154"/>
        <v/>
      </c>
      <c r="F4949" s="7" t="str">
        <f>IF('Payments Export'!A4953="","",'Payments Export'!N4953)</f>
        <v/>
      </c>
      <c r="G4949" s="7" t="str">
        <f>IF('Payments Export'!A4953="","",'Payments Export'!O4953)</f>
        <v/>
      </c>
      <c r="H4949" s="7" t="str">
        <f>IF('Payments Export'!B4953="","",G4949-F4949)</f>
        <v/>
      </c>
      <c r="I4949" s="3" t="str">
        <f>IF(C4949&lt;&gt;"",_xlfn.XLOOKUP(IFERROR(VALUE(C4949),C4949),'Items database'!A:A,'Items database'!B:B),(_xlfn.XLOOKUP(LEFT(E4949,3),Services,Services,"")))</f>
        <v/>
      </c>
      <c r="J4949" s="3" t="str">
        <f t="shared" si="155"/>
        <v/>
      </c>
    </row>
    <row r="4950" spans="1:10" x14ac:dyDescent="0.35">
      <c r="A4950" s="7" t="str">
        <f>IF('Payments Export'!A4954="","",'Payments Export'!A4954)</f>
        <v/>
      </c>
      <c r="B4950" s="7" t="str">
        <f>IF('Payments Export'!A4954="","",'Payments Export'!B4954)</f>
        <v/>
      </c>
      <c r="C4950" s="7" t="str">
        <f>IF(IFERROR(VALUE('Payments Export'!H4954),'Payments Export'!H4954)&lt;&gt;0,IFERROR(VALUE('Payments Export'!H4954),'Payments Export'!H4954),"")</f>
        <v/>
      </c>
      <c r="D4950" s="7" t="str">
        <f>IF('Payments Export'!I4954="","",'Payments Export'!I4954)</f>
        <v/>
      </c>
      <c r="E4950" s="7" t="str">
        <f t="shared" si="154"/>
        <v/>
      </c>
      <c r="F4950" s="7" t="str">
        <f>IF('Payments Export'!A4954="","",'Payments Export'!N4954)</f>
        <v/>
      </c>
      <c r="G4950" s="7" t="str">
        <f>IF('Payments Export'!A4954="","",'Payments Export'!O4954)</f>
        <v/>
      </c>
      <c r="H4950" s="7" t="str">
        <f>IF('Payments Export'!B4954="","",G4950-F4950)</f>
        <v/>
      </c>
      <c r="I4950" s="3" t="str">
        <f>IF(C4950&lt;&gt;"",_xlfn.XLOOKUP(IFERROR(VALUE(C4950),C4950),'Items database'!A:A,'Items database'!B:B),(_xlfn.XLOOKUP(LEFT(E4950,3),Services,Services,"")))</f>
        <v/>
      </c>
      <c r="J4950" s="3" t="str">
        <f t="shared" si="155"/>
        <v/>
      </c>
    </row>
    <row r="4951" spans="1:10" x14ac:dyDescent="0.35">
      <c r="A4951" s="7" t="str">
        <f>IF('Payments Export'!A4955="","",'Payments Export'!A4955)</f>
        <v/>
      </c>
      <c r="B4951" s="7" t="str">
        <f>IF('Payments Export'!A4955="","",'Payments Export'!B4955)</f>
        <v/>
      </c>
      <c r="C4951" s="7" t="str">
        <f>IF(IFERROR(VALUE('Payments Export'!H4955),'Payments Export'!H4955)&lt;&gt;0,IFERROR(VALUE('Payments Export'!H4955),'Payments Export'!H4955),"")</f>
        <v/>
      </c>
      <c r="D4951" s="7" t="str">
        <f>IF('Payments Export'!I4955="","",'Payments Export'!I4955)</f>
        <v/>
      </c>
      <c r="E4951" s="7" t="str">
        <f t="shared" si="154"/>
        <v/>
      </c>
      <c r="F4951" s="7" t="str">
        <f>IF('Payments Export'!A4955="","",'Payments Export'!N4955)</f>
        <v/>
      </c>
      <c r="G4951" s="7" t="str">
        <f>IF('Payments Export'!A4955="","",'Payments Export'!O4955)</f>
        <v/>
      </c>
      <c r="H4951" s="7" t="str">
        <f>IF('Payments Export'!B4955="","",G4951-F4951)</f>
        <v/>
      </c>
      <c r="I4951" s="3" t="str">
        <f>IF(C4951&lt;&gt;"",_xlfn.XLOOKUP(IFERROR(VALUE(C4951),C4951),'Items database'!A:A,'Items database'!B:B),(_xlfn.XLOOKUP(LEFT(E4951,3),Services,Services,"")))</f>
        <v/>
      </c>
      <c r="J4951" s="3" t="str">
        <f t="shared" si="155"/>
        <v/>
      </c>
    </row>
    <row r="4952" spans="1:10" x14ac:dyDescent="0.35">
      <c r="A4952" s="7" t="str">
        <f>IF('Payments Export'!A4956="","",'Payments Export'!A4956)</f>
        <v/>
      </c>
      <c r="B4952" s="7" t="str">
        <f>IF('Payments Export'!A4956="","",'Payments Export'!B4956)</f>
        <v/>
      </c>
      <c r="C4952" s="7" t="str">
        <f>IF(IFERROR(VALUE('Payments Export'!H4956),'Payments Export'!H4956)&lt;&gt;0,IFERROR(VALUE('Payments Export'!H4956),'Payments Export'!H4956),"")</f>
        <v/>
      </c>
      <c r="D4952" s="7" t="str">
        <f>IF('Payments Export'!I4956="","",'Payments Export'!I4956)</f>
        <v/>
      </c>
      <c r="E4952" s="7" t="str">
        <f t="shared" si="154"/>
        <v/>
      </c>
      <c r="F4952" s="7" t="str">
        <f>IF('Payments Export'!A4956="","",'Payments Export'!N4956)</f>
        <v/>
      </c>
      <c r="G4952" s="7" t="str">
        <f>IF('Payments Export'!A4956="","",'Payments Export'!O4956)</f>
        <v/>
      </c>
      <c r="H4952" s="7" t="str">
        <f>IF('Payments Export'!B4956="","",G4952-F4952)</f>
        <v/>
      </c>
      <c r="I4952" s="3" t="str">
        <f>IF(C4952&lt;&gt;"",_xlfn.XLOOKUP(IFERROR(VALUE(C4952),C4952),'Items database'!A:A,'Items database'!B:B),(_xlfn.XLOOKUP(LEFT(E4952,3),Services,Services,"")))</f>
        <v/>
      </c>
      <c r="J4952" s="3" t="str">
        <f t="shared" si="155"/>
        <v/>
      </c>
    </row>
    <row r="4953" spans="1:10" x14ac:dyDescent="0.35">
      <c r="A4953" s="7" t="str">
        <f>IF('Payments Export'!A4957="","",'Payments Export'!A4957)</f>
        <v/>
      </c>
      <c r="B4953" s="7" t="str">
        <f>IF('Payments Export'!A4957="","",'Payments Export'!B4957)</f>
        <v/>
      </c>
      <c r="C4953" s="7" t="str">
        <f>IF(IFERROR(VALUE('Payments Export'!H4957),'Payments Export'!H4957)&lt;&gt;0,IFERROR(VALUE('Payments Export'!H4957),'Payments Export'!H4957),"")</f>
        <v/>
      </c>
      <c r="D4953" s="7" t="str">
        <f>IF('Payments Export'!I4957="","",'Payments Export'!I4957)</f>
        <v/>
      </c>
      <c r="E4953" s="7" t="str">
        <f t="shared" si="154"/>
        <v/>
      </c>
      <c r="F4953" s="7" t="str">
        <f>IF('Payments Export'!A4957="","",'Payments Export'!N4957)</f>
        <v/>
      </c>
      <c r="G4953" s="7" t="str">
        <f>IF('Payments Export'!A4957="","",'Payments Export'!O4957)</f>
        <v/>
      </c>
      <c r="H4953" s="7" t="str">
        <f>IF('Payments Export'!B4957="","",G4953-F4953)</f>
        <v/>
      </c>
      <c r="I4953" s="3" t="str">
        <f>IF(C4953&lt;&gt;"",_xlfn.XLOOKUP(IFERROR(VALUE(C4953),C4953),'Items database'!A:A,'Items database'!B:B),(_xlfn.XLOOKUP(LEFT(E4953,3),Services,Services,"")))</f>
        <v/>
      </c>
      <c r="J4953" s="3" t="str">
        <f t="shared" si="155"/>
        <v/>
      </c>
    </row>
    <row r="4954" spans="1:10" x14ac:dyDescent="0.35">
      <c r="A4954" s="7" t="str">
        <f>IF('Payments Export'!A4958="","",'Payments Export'!A4958)</f>
        <v/>
      </c>
      <c r="B4954" s="7" t="str">
        <f>IF('Payments Export'!A4958="","",'Payments Export'!B4958)</f>
        <v/>
      </c>
      <c r="C4954" s="7" t="str">
        <f>IF(IFERROR(VALUE('Payments Export'!H4958),'Payments Export'!H4958)&lt;&gt;0,IFERROR(VALUE('Payments Export'!H4958),'Payments Export'!H4958),"")</f>
        <v/>
      </c>
      <c r="D4954" s="7" t="str">
        <f>IF('Payments Export'!I4958="","",'Payments Export'!I4958)</f>
        <v/>
      </c>
      <c r="E4954" s="7" t="str">
        <f t="shared" si="154"/>
        <v/>
      </c>
      <c r="F4954" s="7" t="str">
        <f>IF('Payments Export'!A4958="","",'Payments Export'!N4958)</f>
        <v/>
      </c>
      <c r="G4954" s="7" t="str">
        <f>IF('Payments Export'!A4958="","",'Payments Export'!O4958)</f>
        <v/>
      </c>
      <c r="H4954" s="7" t="str">
        <f>IF('Payments Export'!B4958="","",G4954-F4954)</f>
        <v/>
      </c>
      <c r="I4954" s="3" t="str">
        <f>IF(C4954&lt;&gt;"",_xlfn.XLOOKUP(IFERROR(VALUE(C4954),C4954),'Items database'!A:A,'Items database'!B:B),(_xlfn.XLOOKUP(LEFT(E4954,3),Services,Services,"")))</f>
        <v/>
      </c>
      <c r="J4954" s="3" t="str">
        <f t="shared" si="155"/>
        <v/>
      </c>
    </row>
    <row r="4955" spans="1:10" x14ac:dyDescent="0.35">
      <c r="A4955" s="7" t="str">
        <f>IF('Payments Export'!A4959="","",'Payments Export'!A4959)</f>
        <v/>
      </c>
      <c r="B4955" s="7" t="str">
        <f>IF('Payments Export'!A4959="","",'Payments Export'!B4959)</f>
        <v/>
      </c>
      <c r="C4955" s="7" t="str">
        <f>IF(IFERROR(VALUE('Payments Export'!H4959),'Payments Export'!H4959)&lt;&gt;0,IFERROR(VALUE('Payments Export'!H4959),'Payments Export'!H4959),"")</f>
        <v/>
      </c>
      <c r="D4955" s="7" t="str">
        <f>IF('Payments Export'!I4959="","",'Payments Export'!I4959)</f>
        <v/>
      </c>
      <c r="E4955" s="7" t="str">
        <f t="shared" si="154"/>
        <v/>
      </c>
      <c r="F4955" s="7" t="str">
        <f>IF('Payments Export'!A4959="","",'Payments Export'!N4959)</f>
        <v/>
      </c>
      <c r="G4955" s="7" t="str">
        <f>IF('Payments Export'!A4959="","",'Payments Export'!O4959)</f>
        <v/>
      </c>
      <c r="H4955" s="7" t="str">
        <f>IF('Payments Export'!B4959="","",G4955-F4955)</f>
        <v/>
      </c>
      <c r="I4955" s="3" t="str">
        <f>IF(C4955&lt;&gt;"",_xlfn.XLOOKUP(IFERROR(VALUE(C4955),C4955),'Items database'!A:A,'Items database'!B:B),(_xlfn.XLOOKUP(LEFT(E4955,3),Services,Services,"")))</f>
        <v/>
      </c>
      <c r="J4955" s="3" t="str">
        <f t="shared" si="155"/>
        <v/>
      </c>
    </row>
    <row r="4956" spans="1:10" x14ac:dyDescent="0.35">
      <c r="A4956" s="7" t="str">
        <f>IF('Payments Export'!A4960="","",'Payments Export'!A4960)</f>
        <v/>
      </c>
      <c r="B4956" s="7" t="str">
        <f>IF('Payments Export'!A4960="","",'Payments Export'!B4960)</f>
        <v/>
      </c>
      <c r="C4956" s="7" t="str">
        <f>IF(IFERROR(VALUE('Payments Export'!H4960),'Payments Export'!H4960)&lt;&gt;0,IFERROR(VALUE('Payments Export'!H4960),'Payments Export'!H4960),"")</f>
        <v/>
      </c>
      <c r="D4956" s="7" t="str">
        <f>IF('Payments Export'!I4960="","",'Payments Export'!I4960)</f>
        <v/>
      </c>
      <c r="E4956" s="7" t="str">
        <f t="shared" si="154"/>
        <v/>
      </c>
      <c r="F4956" s="7" t="str">
        <f>IF('Payments Export'!A4960="","",'Payments Export'!N4960)</f>
        <v/>
      </c>
      <c r="G4956" s="7" t="str">
        <f>IF('Payments Export'!A4960="","",'Payments Export'!O4960)</f>
        <v/>
      </c>
      <c r="H4956" s="7" t="str">
        <f>IF('Payments Export'!B4960="","",G4956-F4956)</f>
        <v/>
      </c>
      <c r="I4956" s="3" t="str">
        <f>IF(C4956&lt;&gt;"",_xlfn.XLOOKUP(IFERROR(VALUE(C4956),C4956),'Items database'!A:A,'Items database'!B:B),(_xlfn.XLOOKUP(LEFT(E4956,3),Services,Services,"")))</f>
        <v/>
      </c>
      <c r="J4956" s="3" t="str">
        <f t="shared" si="155"/>
        <v/>
      </c>
    </row>
    <row r="4957" spans="1:10" x14ac:dyDescent="0.35">
      <c r="A4957" s="7" t="str">
        <f>IF('Payments Export'!A4961="","",'Payments Export'!A4961)</f>
        <v/>
      </c>
      <c r="B4957" s="7" t="str">
        <f>IF('Payments Export'!A4961="","",'Payments Export'!B4961)</f>
        <v/>
      </c>
      <c r="C4957" s="7" t="str">
        <f>IF(IFERROR(VALUE('Payments Export'!H4961),'Payments Export'!H4961)&lt;&gt;0,IFERROR(VALUE('Payments Export'!H4961),'Payments Export'!H4961),"")</f>
        <v/>
      </c>
      <c r="D4957" s="7" t="str">
        <f>IF('Payments Export'!I4961="","",'Payments Export'!I4961)</f>
        <v/>
      </c>
      <c r="E4957" s="7" t="str">
        <f t="shared" si="154"/>
        <v/>
      </c>
      <c r="F4957" s="7" t="str">
        <f>IF('Payments Export'!A4961="","",'Payments Export'!N4961)</f>
        <v/>
      </c>
      <c r="G4957" s="7" t="str">
        <f>IF('Payments Export'!A4961="","",'Payments Export'!O4961)</f>
        <v/>
      </c>
      <c r="H4957" s="7" t="str">
        <f>IF('Payments Export'!B4961="","",G4957-F4957)</f>
        <v/>
      </c>
      <c r="I4957" s="3" t="str">
        <f>IF(C4957&lt;&gt;"",_xlfn.XLOOKUP(IFERROR(VALUE(C4957),C4957),'Items database'!A:A,'Items database'!B:B),(_xlfn.XLOOKUP(LEFT(E4957,3),Services,Services,"")))</f>
        <v/>
      </c>
      <c r="J4957" s="3" t="str">
        <f t="shared" si="155"/>
        <v/>
      </c>
    </row>
    <row r="4958" spans="1:10" x14ac:dyDescent="0.35">
      <c r="A4958" s="7" t="str">
        <f>IF('Payments Export'!A4962="","",'Payments Export'!A4962)</f>
        <v/>
      </c>
      <c r="B4958" s="7" t="str">
        <f>IF('Payments Export'!A4962="","",'Payments Export'!B4962)</f>
        <v/>
      </c>
      <c r="C4958" s="7" t="str">
        <f>IF(IFERROR(VALUE('Payments Export'!H4962),'Payments Export'!H4962)&lt;&gt;0,IFERROR(VALUE('Payments Export'!H4962),'Payments Export'!H4962),"")</f>
        <v/>
      </c>
      <c r="D4958" s="7" t="str">
        <f>IF('Payments Export'!I4962="","",'Payments Export'!I4962)</f>
        <v/>
      </c>
      <c r="E4958" s="7" t="str">
        <f t="shared" si="154"/>
        <v/>
      </c>
      <c r="F4958" s="7" t="str">
        <f>IF('Payments Export'!A4962="","",'Payments Export'!N4962)</f>
        <v/>
      </c>
      <c r="G4958" s="7" t="str">
        <f>IF('Payments Export'!A4962="","",'Payments Export'!O4962)</f>
        <v/>
      </c>
      <c r="H4958" s="7" t="str">
        <f>IF('Payments Export'!B4962="","",G4958-F4958)</f>
        <v/>
      </c>
      <c r="I4958" s="3" t="str">
        <f>IF(C4958&lt;&gt;"",_xlfn.XLOOKUP(IFERROR(VALUE(C4958),C4958),'Items database'!A:A,'Items database'!B:B),(_xlfn.XLOOKUP(LEFT(E4958,3),Services,Services,"")))</f>
        <v/>
      </c>
      <c r="J4958" s="3" t="str">
        <f t="shared" si="155"/>
        <v/>
      </c>
    </row>
    <row r="4959" spans="1:10" x14ac:dyDescent="0.35">
      <c r="A4959" s="7" t="str">
        <f>IF('Payments Export'!A4963="","",'Payments Export'!A4963)</f>
        <v/>
      </c>
      <c r="B4959" s="7" t="str">
        <f>IF('Payments Export'!A4963="","",'Payments Export'!B4963)</f>
        <v/>
      </c>
      <c r="C4959" s="7" t="str">
        <f>IF(IFERROR(VALUE('Payments Export'!H4963),'Payments Export'!H4963)&lt;&gt;0,IFERROR(VALUE('Payments Export'!H4963),'Payments Export'!H4963),"")</f>
        <v/>
      </c>
      <c r="D4959" s="7" t="str">
        <f>IF('Payments Export'!I4963="","",'Payments Export'!I4963)</f>
        <v/>
      </c>
      <c r="E4959" s="7" t="str">
        <f t="shared" si="154"/>
        <v/>
      </c>
      <c r="F4959" s="7" t="str">
        <f>IF('Payments Export'!A4963="","",'Payments Export'!N4963)</f>
        <v/>
      </c>
      <c r="G4959" s="7" t="str">
        <f>IF('Payments Export'!A4963="","",'Payments Export'!O4963)</f>
        <v/>
      </c>
      <c r="H4959" s="7" t="str">
        <f>IF('Payments Export'!B4963="","",G4959-F4959)</f>
        <v/>
      </c>
      <c r="I4959" s="3" t="str">
        <f>IF(C4959&lt;&gt;"",_xlfn.XLOOKUP(IFERROR(VALUE(C4959),C4959),'Items database'!A:A,'Items database'!B:B),(_xlfn.XLOOKUP(LEFT(E4959,3),Services,Services,"")))</f>
        <v/>
      </c>
      <c r="J4959" s="3" t="str">
        <f t="shared" si="155"/>
        <v/>
      </c>
    </row>
    <row r="4960" spans="1:10" x14ac:dyDescent="0.35">
      <c r="A4960" s="7" t="str">
        <f>IF('Payments Export'!A4964="","",'Payments Export'!A4964)</f>
        <v/>
      </c>
      <c r="B4960" s="7" t="str">
        <f>IF('Payments Export'!A4964="","",'Payments Export'!B4964)</f>
        <v/>
      </c>
      <c r="C4960" s="7" t="str">
        <f>IF(IFERROR(VALUE('Payments Export'!H4964),'Payments Export'!H4964)&lt;&gt;0,IFERROR(VALUE('Payments Export'!H4964),'Payments Export'!H4964),"")</f>
        <v/>
      </c>
      <c r="D4960" s="7" t="str">
        <f>IF('Payments Export'!I4964="","",'Payments Export'!I4964)</f>
        <v/>
      </c>
      <c r="E4960" s="7" t="str">
        <f t="shared" si="154"/>
        <v/>
      </c>
      <c r="F4960" s="7" t="str">
        <f>IF('Payments Export'!A4964="","",'Payments Export'!N4964)</f>
        <v/>
      </c>
      <c r="G4960" s="7" t="str">
        <f>IF('Payments Export'!A4964="","",'Payments Export'!O4964)</f>
        <v/>
      </c>
      <c r="H4960" s="7" t="str">
        <f>IF('Payments Export'!B4964="","",G4960-F4960)</f>
        <v/>
      </c>
      <c r="I4960" s="3" t="str">
        <f>IF(C4960&lt;&gt;"",_xlfn.XLOOKUP(IFERROR(VALUE(C4960),C4960),'Items database'!A:A,'Items database'!B:B),(_xlfn.XLOOKUP(LEFT(E4960,3),Services,Services,"")))</f>
        <v/>
      </c>
      <c r="J4960" s="3" t="str">
        <f t="shared" si="155"/>
        <v/>
      </c>
    </row>
    <row r="4961" spans="1:10" x14ac:dyDescent="0.35">
      <c r="A4961" s="7" t="str">
        <f>IF('Payments Export'!A4965="","",'Payments Export'!A4965)</f>
        <v/>
      </c>
      <c r="B4961" s="7" t="str">
        <f>IF('Payments Export'!A4965="","",'Payments Export'!B4965)</f>
        <v/>
      </c>
      <c r="C4961" s="7" t="str">
        <f>IF(IFERROR(VALUE('Payments Export'!H4965),'Payments Export'!H4965)&lt;&gt;0,IFERROR(VALUE('Payments Export'!H4965),'Payments Export'!H4965),"")</f>
        <v/>
      </c>
      <c r="D4961" s="7" t="str">
        <f>IF('Payments Export'!I4965="","",'Payments Export'!I4965)</f>
        <v/>
      </c>
      <c r="E4961" s="7" t="str">
        <f t="shared" si="154"/>
        <v/>
      </c>
      <c r="F4961" s="7" t="str">
        <f>IF('Payments Export'!A4965="","",'Payments Export'!N4965)</f>
        <v/>
      </c>
      <c r="G4961" s="7" t="str">
        <f>IF('Payments Export'!A4965="","",'Payments Export'!O4965)</f>
        <v/>
      </c>
      <c r="H4961" s="7" t="str">
        <f>IF('Payments Export'!B4965="","",G4961-F4961)</f>
        <v/>
      </c>
      <c r="I4961" s="3" t="str">
        <f>IF(C4961&lt;&gt;"",_xlfn.XLOOKUP(IFERROR(VALUE(C4961),C4961),'Items database'!A:A,'Items database'!B:B),(_xlfn.XLOOKUP(LEFT(E4961,3),Services,Services,"")))</f>
        <v/>
      </c>
      <c r="J4961" s="3" t="str">
        <f t="shared" si="155"/>
        <v/>
      </c>
    </row>
    <row r="4962" spans="1:10" x14ac:dyDescent="0.35">
      <c r="A4962" s="7" t="str">
        <f>IF('Payments Export'!A4966="","",'Payments Export'!A4966)</f>
        <v/>
      </c>
      <c r="B4962" s="7" t="str">
        <f>IF('Payments Export'!A4966="","",'Payments Export'!B4966)</f>
        <v/>
      </c>
      <c r="C4962" s="7" t="str">
        <f>IF(IFERROR(VALUE('Payments Export'!H4966),'Payments Export'!H4966)&lt;&gt;0,IFERROR(VALUE('Payments Export'!H4966),'Payments Export'!H4966),"")</f>
        <v/>
      </c>
      <c r="D4962" s="7" t="str">
        <f>IF('Payments Export'!I4966="","",'Payments Export'!I4966)</f>
        <v/>
      </c>
      <c r="E4962" s="7" t="str">
        <f t="shared" si="154"/>
        <v/>
      </c>
      <c r="F4962" s="7" t="str">
        <f>IF('Payments Export'!A4966="","",'Payments Export'!N4966)</f>
        <v/>
      </c>
      <c r="G4962" s="7" t="str">
        <f>IF('Payments Export'!A4966="","",'Payments Export'!O4966)</f>
        <v/>
      </c>
      <c r="H4962" s="7" t="str">
        <f>IF('Payments Export'!B4966="","",G4962-F4962)</f>
        <v/>
      </c>
      <c r="I4962" s="3" t="str">
        <f>IF(C4962&lt;&gt;"",_xlfn.XLOOKUP(IFERROR(VALUE(C4962),C4962),'Items database'!A:A,'Items database'!B:B),(_xlfn.XLOOKUP(LEFT(E4962,3),Services,Services,"")))</f>
        <v/>
      </c>
      <c r="J4962" s="3" t="str">
        <f t="shared" si="155"/>
        <v/>
      </c>
    </row>
    <row r="4963" spans="1:10" x14ac:dyDescent="0.35">
      <c r="A4963" s="7" t="str">
        <f>IF('Payments Export'!A4967="","",'Payments Export'!A4967)</f>
        <v/>
      </c>
      <c r="B4963" s="7" t="str">
        <f>IF('Payments Export'!A4967="","",'Payments Export'!B4967)</f>
        <v/>
      </c>
      <c r="C4963" s="7" t="str">
        <f>IF(IFERROR(VALUE('Payments Export'!H4967),'Payments Export'!H4967)&lt;&gt;0,IFERROR(VALUE('Payments Export'!H4967),'Payments Export'!H4967),"")</f>
        <v/>
      </c>
      <c r="D4963" s="7" t="str">
        <f>IF('Payments Export'!I4967="","",'Payments Export'!I4967)</f>
        <v/>
      </c>
      <c r="E4963" s="7" t="str">
        <f t="shared" si="154"/>
        <v/>
      </c>
      <c r="F4963" s="7" t="str">
        <f>IF('Payments Export'!A4967="","",'Payments Export'!N4967)</f>
        <v/>
      </c>
      <c r="G4963" s="7" t="str">
        <f>IF('Payments Export'!A4967="","",'Payments Export'!O4967)</f>
        <v/>
      </c>
      <c r="H4963" s="7" t="str">
        <f>IF('Payments Export'!B4967="","",G4963-F4963)</f>
        <v/>
      </c>
      <c r="I4963" s="3" t="str">
        <f>IF(C4963&lt;&gt;"",_xlfn.XLOOKUP(IFERROR(VALUE(C4963),C4963),'Items database'!A:A,'Items database'!B:B),(_xlfn.XLOOKUP(LEFT(E4963,3),Services,Services,"")))</f>
        <v/>
      </c>
      <c r="J4963" s="3" t="str">
        <f t="shared" si="155"/>
        <v/>
      </c>
    </row>
    <row r="4964" spans="1:10" x14ac:dyDescent="0.35">
      <c r="A4964" s="7" t="str">
        <f>IF('Payments Export'!A4968="","",'Payments Export'!A4968)</f>
        <v/>
      </c>
      <c r="B4964" s="7" t="str">
        <f>IF('Payments Export'!A4968="","",'Payments Export'!B4968)</f>
        <v/>
      </c>
      <c r="C4964" s="7" t="str">
        <f>IF(IFERROR(VALUE('Payments Export'!H4968),'Payments Export'!H4968)&lt;&gt;0,IFERROR(VALUE('Payments Export'!H4968),'Payments Export'!H4968),"")</f>
        <v/>
      </c>
      <c r="D4964" s="7" t="str">
        <f>IF('Payments Export'!I4968="","",'Payments Export'!I4968)</f>
        <v/>
      </c>
      <c r="E4964" s="7" t="str">
        <f t="shared" si="154"/>
        <v/>
      </c>
      <c r="F4964" s="7" t="str">
        <f>IF('Payments Export'!A4968="","",'Payments Export'!N4968)</f>
        <v/>
      </c>
      <c r="G4964" s="7" t="str">
        <f>IF('Payments Export'!A4968="","",'Payments Export'!O4968)</f>
        <v/>
      </c>
      <c r="H4964" s="7" t="str">
        <f>IF('Payments Export'!B4968="","",G4964-F4964)</f>
        <v/>
      </c>
      <c r="I4964" s="3" t="str">
        <f>IF(C4964&lt;&gt;"",_xlfn.XLOOKUP(IFERROR(VALUE(C4964),C4964),'Items database'!A:A,'Items database'!B:B),(_xlfn.XLOOKUP(LEFT(E4964,3),Services,Services,"")))</f>
        <v/>
      </c>
      <c r="J4964" s="3" t="str">
        <f t="shared" si="155"/>
        <v/>
      </c>
    </row>
    <row r="4965" spans="1:10" x14ac:dyDescent="0.35">
      <c r="A4965" s="7" t="str">
        <f>IF('Payments Export'!A4969="","",'Payments Export'!A4969)</f>
        <v/>
      </c>
      <c r="B4965" s="7" t="str">
        <f>IF('Payments Export'!A4969="","",'Payments Export'!B4969)</f>
        <v/>
      </c>
      <c r="C4965" s="7" t="str">
        <f>IF(IFERROR(VALUE('Payments Export'!H4969),'Payments Export'!H4969)&lt;&gt;0,IFERROR(VALUE('Payments Export'!H4969),'Payments Export'!H4969),"")</f>
        <v/>
      </c>
      <c r="D4965" s="7" t="str">
        <f>IF('Payments Export'!I4969="","",'Payments Export'!I4969)</f>
        <v/>
      </c>
      <c r="E4965" s="7" t="str">
        <f t="shared" si="154"/>
        <v/>
      </c>
      <c r="F4965" s="7" t="str">
        <f>IF('Payments Export'!A4969="","",'Payments Export'!N4969)</f>
        <v/>
      </c>
      <c r="G4965" s="7" t="str">
        <f>IF('Payments Export'!A4969="","",'Payments Export'!O4969)</f>
        <v/>
      </c>
      <c r="H4965" s="7" t="str">
        <f>IF('Payments Export'!B4969="","",G4965-F4965)</f>
        <v/>
      </c>
      <c r="I4965" s="3" t="str">
        <f>IF(C4965&lt;&gt;"",_xlfn.XLOOKUP(IFERROR(VALUE(C4965),C4965),'Items database'!A:A,'Items database'!B:B),(_xlfn.XLOOKUP(LEFT(E4965,3),Services,Services,"")))</f>
        <v/>
      </c>
      <c r="J4965" s="3" t="str">
        <f t="shared" si="155"/>
        <v/>
      </c>
    </row>
    <row r="4966" spans="1:10" x14ac:dyDescent="0.35">
      <c r="A4966" s="7" t="str">
        <f>IF('Payments Export'!A4970="","",'Payments Export'!A4970)</f>
        <v/>
      </c>
      <c r="B4966" s="7" t="str">
        <f>IF('Payments Export'!A4970="","",'Payments Export'!B4970)</f>
        <v/>
      </c>
      <c r="C4966" s="7" t="str">
        <f>IF(IFERROR(VALUE('Payments Export'!H4970),'Payments Export'!H4970)&lt;&gt;0,IFERROR(VALUE('Payments Export'!H4970),'Payments Export'!H4970),"")</f>
        <v/>
      </c>
      <c r="D4966" s="7" t="str">
        <f>IF('Payments Export'!I4970="","",'Payments Export'!I4970)</f>
        <v/>
      </c>
      <c r="E4966" s="7" t="str">
        <f t="shared" si="154"/>
        <v/>
      </c>
      <c r="F4966" s="7" t="str">
        <f>IF('Payments Export'!A4970="","",'Payments Export'!N4970)</f>
        <v/>
      </c>
      <c r="G4966" s="7" t="str">
        <f>IF('Payments Export'!A4970="","",'Payments Export'!O4970)</f>
        <v/>
      </c>
      <c r="H4966" s="7" t="str">
        <f>IF('Payments Export'!B4970="","",G4966-F4966)</f>
        <v/>
      </c>
      <c r="I4966" s="3" t="str">
        <f>IF(C4966&lt;&gt;"",_xlfn.XLOOKUP(IFERROR(VALUE(C4966),C4966),'Items database'!A:A,'Items database'!B:B),(_xlfn.XLOOKUP(LEFT(E4966,3),Services,Services,"")))</f>
        <v/>
      </c>
      <c r="J4966" s="3" t="str">
        <f t="shared" si="155"/>
        <v/>
      </c>
    </row>
    <row r="4967" spans="1:10" x14ac:dyDescent="0.35">
      <c r="A4967" s="7" t="str">
        <f>IF('Payments Export'!A4971="","",'Payments Export'!A4971)</f>
        <v/>
      </c>
      <c r="B4967" s="7" t="str">
        <f>IF('Payments Export'!A4971="","",'Payments Export'!B4971)</f>
        <v/>
      </c>
      <c r="C4967" s="7" t="str">
        <f>IF(IFERROR(VALUE('Payments Export'!H4971),'Payments Export'!H4971)&lt;&gt;0,IFERROR(VALUE('Payments Export'!H4971),'Payments Export'!H4971),"")</f>
        <v/>
      </c>
      <c r="D4967" s="7" t="str">
        <f>IF('Payments Export'!I4971="","",'Payments Export'!I4971)</f>
        <v/>
      </c>
      <c r="E4967" s="7" t="str">
        <f t="shared" si="154"/>
        <v/>
      </c>
      <c r="F4967" s="7" t="str">
        <f>IF('Payments Export'!A4971="","",'Payments Export'!N4971)</f>
        <v/>
      </c>
      <c r="G4967" s="7" t="str">
        <f>IF('Payments Export'!A4971="","",'Payments Export'!O4971)</f>
        <v/>
      </c>
      <c r="H4967" s="7" t="str">
        <f>IF('Payments Export'!B4971="","",G4967-F4967)</f>
        <v/>
      </c>
      <c r="I4967" s="3" t="str">
        <f>IF(C4967&lt;&gt;"",_xlfn.XLOOKUP(IFERROR(VALUE(C4967),C4967),'Items database'!A:A,'Items database'!B:B),(_xlfn.XLOOKUP(LEFT(E4967,3),Services,Services,"")))</f>
        <v/>
      </c>
      <c r="J4967" s="3" t="str">
        <f t="shared" si="155"/>
        <v/>
      </c>
    </row>
    <row r="4968" spans="1:10" x14ac:dyDescent="0.35">
      <c r="A4968" s="7" t="str">
        <f>IF('Payments Export'!A4972="","",'Payments Export'!A4972)</f>
        <v/>
      </c>
      <c r="B4968" s="7" t="str">
        <f>IF('Payments Export'!A4972="","",'Payments Export'!B4972)</f>
        <v/>
      </c>
      <c r="C4968" s="7" t="str">
        <f>IF(IFERROR(VALUE('Payments Export'!H4972),'Payments Export'!H4972)&lt;&gt;0,IFERROR(VALUE('Payments Export'!H4972),'Payments Export'!H4972),"")</f>
        <v/>
      </c>
      <c r="D4968" s="7" t="str">
        <f>IF('Payments Export'!I4972="","",'Payments Export'!I4972)</f>
        <v/>
      </c>
      <c r="E4968" s="7" t="str">
        <f t="shared" si="154"/>
        <v/>
      </c>
      <c r="F4968" s="7" t="str">
        <f>IF('Payments Export'!A4972="","",'Payments Export'!N4972)</f>
        <v/>
      </c>
      <c r="G4968" s="7" t="str">
        <f>IF('Payments Export'!A4972="","",'Payments Export'!O4972)</f>
        <v/>
      </c>
      <c r="H4968" s="7" t="str">
        <f>IF('Payments Export'!B4972="","",G4968-F4968)</f>
        <v/>
      </c>
      <c r="I4968" s="3" t="str">
        <f>IF(C4968&lt;&gt;"",_xlfn.XLOOKUP(IFERROR(VALUE(C4968),C4968),'Items database'!A:A,'Items database'!B:B),(_xlfn.XLOOKUP(LEFT(E4968,3),Services,Services,"")))</f>
        <v/>
      </c>
      <c r="J4968" s="3" t="str">
        <f t="shared" si="155"/>
        <v/>
      </c>
    </row>
    <row r="4969" spans="1:10" x14ac:dyDescent="0.35">
      <c r="A4969" s="7" t="str">
        <f>IF('Payments Export'!A4973="","",'Payments Export'!A4973)</f>
        <v/>
      </c>
      <c r="B4969" s="7" t="str">
        <f>IF('Payments Export'!A4973="","",'Payments Export'!B4973)</f>
        <v/>
      </c>
      <c r="C4969" s="7" t="str">
        <f>IF(IFERROR(VALUE('Payments Export'!H4973),'Payments Export'!H4973)&lt;&gt;0,IFERROR(VALUE('Payments Export'!H4973),'Payments Export'!H4973),"")</f>
        <v/>
      </c>
      <c r="D4969" s="7" t="str">
        <f>IF('Payments Export'!I4973="","",'Payments Export'!I4973)</f>
        <v/>
      </c>
      <c r="E4969" s="7" t="str">
        <f t="shared" si="154"/>
        <v/>
      </c>
      <c r="F4969" s="7" t="str">
        <f>IF('Payments Export'!A4973="","",'Payments Export'!N4973)</f>
        <v/>
      </c>
      <c r="G4969" s="7" t="str">
        <f>IF('Payments Export'!A4973="","",'Payments Export'!O4973)</f>
        <v/>
      </c>
      <c r="H4969" s="7" t="str">
        <f>IF('Payments Export'!B4973="","",G4969-F4969)</f>
        <v/>
      </c>
      <c r="I4969" s="3" t="str">
        <f>IF(C4969&lt;&gt;"",_xlfn.XLOOKUP(IFERROR(VALUE(C4969),C4969),'Items database'!A:A,'Items database'!B:B),(_xlfn.XLOOKUP(LEFT(E4969,3),Services,Services,"")))</f>
        <v/>
      </c>
      <c r="J4969" s="3" t="str">
        <f t="shared" si="155"/>
        <v/>
      </c>
    </row>
    <row r="4970" spans="1:10" x14ac:dyDescent="0.35">
      <c r="A4970" s="7" t="str">
        <f>IF('Payments Export'!A4974="","",'Payments Export'!A4974)</f>
        <v/>
      </c>
      <c r="B4970" s="7" t="str">
        <f>IF('Payments Export'!A4974="","",'Payments Export'!B4974)</f>
        <v/>
      </c>
      <c r="C4970" s="7" t="str">
        <f>IF(IFERROR(VALUE('Payments Export'!H4974),'Payments Export'!H4974)&lt;&gt;0,IFERROR(VALUE('Payments Export'!H4974),'Payments Export'!H4974),"")</f>
        <v/>
      </c>
      <c r="D4970" s="7" t="str">
        <f>IF('Payments Export'!I4974="","",'Payments Export'!I4974)</f>
        <v/>
      </c>
      <c r="E4970" s="7" t="str">
        <f t="shared" si="154"/>
        <v/>
      </c>
      <c r="F4970" s="7" t="str">
        <f>IF('Payments Export'!A4974="","",'Payments Export'!N4974)</f>
        <v/>
      </c>
      <c r="G4970" s="7" t="str">
        <f>IF('Payments Export'!A4974="","",'Payments Export'!O4974)</f>
        <v/>
      </c>
      <c r="H4970" s="7" t="str">
        <f>IF('Payments Export'!B4974="","",G4970-F4970)</f>
        <v/>
      </c>
      <c r="I4970" s="3" t="str">
        <f>IF(C4970&lt;&gt;"",_xlfn.XLOOKUP(IFERROR(VALUE(C4970),C4970),'Items database'!A:A,'Items database'!B:B),(_xlfn.XLOOKUP(LEFT(E4970,3),Services,Services,"")))</f>
        <v/>
      </c>
      <c r="J4970" s="3" t="str">
        <f t="shared" si="155"/>
        <v/>
      </c>
    </row>
    <row r="4971" spans="1:10" x14ac:dyDescent="0.35">
      <c r="A4971" s="7" t="str">
        <f>IF('Payments Export'!A4975="","",'Payments Export'!A4975)</f>
        <v/>
      </c>
      <c r="B4971" s="7" t="str">
        <f>IF('Payments Export'!A4975="","",'Payments Export'!B4975)</f>
        <v/>
      </c>
      <c r="C4971" s="7" t="str">
        <f>IF(IFERROR(VALUE('Payments Export'!H4975),'Payments Export'!H4975)&lt;&gt;0,IFERROR(VALUE('Payments Export'!H4975),'Payments Export'!H4975),"")</f>
        <v/>
      </c>
      <c r="D4971" s="7" t="str">
        <f>IF('Payments Export'!I4975="","",'Payments Export'!I4975)</f>
        <v/>
      </c>
      <c r="E4971" s="7" t="str">
        <f t="shared" si="154"/>
        <v/>
      </c>
      <c r="F4971" s="7" t="str">
        <f>IF('Payments Export'!A4975="","",'Payments Export'!N4975)</f>
        <v/>
      </c>
      <c r="G4971" s="7" t="str">
        <f>IF('Payments Export'!A4975="","",'Payments Export'!O4975)</f>
        <v/>
      </c>
      <c r="H4971" s="7" t="str">
        <f>IF('Payments Export'!B4975="","",G4971-F4971)</f>
        <v/>
      </c>
      <c r="I4971" s="3" t="str">
        <f>IF(C4971&lt;&gt;"",_xlfn.XLOOKUP(IFERROR(VALUE(C4971),C4971),'Items database'!A:A,'Items database'!B:B),(_xlfn.XLOOKUP(LEFT(E4971,3),Services,Services,"")))</f>
        <v/>
      </c>
      <c r="J4971" s="3" t="str">
        <f t="shared" si="155"/>
        <v/>
      </c>
    </row>
    <row r="4972" spans="1:10" x14ac:dyDescent="0.35">
      <c r="A4972" s="7" t="str">
        <f>IF('Payments Export'!A4976="","",'Payments Export'!A4976)</f>
        <v/>
      </c>
      <c r="B4972" s="7" t="str">
        <f>IF('Payments Export'!A4976="","",'Payments Export'!B4976)</f>
        <v/>
      </c>
      <c r="C4972" s="7" t="str">
        <f>IF(IFERROR(VALUE('Payments Export'!H4976),'Payments Export'!H4976)&lt;&gt;0,IFERROR(VALUE('Payments Export'!H4976),'Payments Export'!H4976),"")</f>
        <v/>
      </c>
      <c r="D4972" s="7" t="str">
        <f>IF('Payments Export'!I4976="","",'Payments Export'!I4976)</f>
        <v/>
      </c>
      <c r="E4972" s="7" t="str">
        <f t="shared" si="154"/>
        <v/>
      </c>
      <c r="F4972" s="7" t="str">
        <f>IF('Payments Export'!A4976="","",'Payments Export'!N4976)</f>
        <v/>
      </c>
      <c r="G4972" s="7" t="str">
        <f>IF('Payments Export'!A4976="","",'Payments Export'!O4976)</f>
        <v/>
      </c>
      <c r="H4972" s="7" t="str">
        <f>IF('Payments Export'!B4976="","",G4972-F4972)</f>
        <v/>
      </c>
      <c r="I4972" s="3" t="str">
        <f>IF(C4972&lt;&gt;"",_xlfn.XLOOKUP(IFERROR(VALUE(C4972),C4972),'Items database'!A:A,'Items database'!B:B),(_xlfn.XLOOKUP(LEFT(E4972,3),Services,Services,"")))</f>
        <v/>
      </c>
      <c r="J4972" s="3" t="str">
        <f t="shared" si="155"/>
        <v/>
      </c>
    </row>
    <row r="4973" spans="1:10" x14ac:dyDescent="0.35">
      <c r="A4973" s="7" t="str">
        <f>IF('Payments Export'!A4977="","",'Payments Export'!A4977)</f>
        <v/>
      </c>
      <c r="B4973" s="7" t="str">
        <f>IF('Payments Export'!A4977="","",'Payments Export'!B4977)</f>
        <v/>
      </c>
      <c r="C4973" s="7" t="str">
        <f>IF(IFERROR(VALUE('Payments Export'!H4977),'Payments Export'!H4977)&lt;&gt;0,IFERROR(VALUE('Payments Export'!H4977),'Payments Export'!H4977),"")</f>
        <v/>
      </c>
      <c r="D4973" s="7" t="str">
        <f>IF('Payments Export'!I4977="","",'Payments Export'!I4977)</f>
        <v/>
      </c>
      <c r="E4973" s="7" t="str">
        <f t="shared" si="154"/>
        <v/>
      </c>
      <c r="F4973" s="7" t="str">
        <f>IF('Payments Export'!A4977="","",'Payments Export'!N4977)</f>
        <v/>
      </c>
      <c r="G4973" s="7" t="str">
        <f>IF('Payments Export'!A4977="","",'Payments Export'!O4977)</f>
        <v/>
      </c>
      <c r="H4973" s="7" t="str">
        <f>IF('Payments Export'!B4977="","",G4973-F4973)</f>
        <v/>
      </c>
      <c r="I4973" s="3" t="str">
        <f>IF(C4973&lt;&gt;"",_xlfn.XLOOKUP(IFERROR(VALUE(C4973),C4973),'Items database'!A:A,'Items database'!B:B),(_xlfn.XLOOKUP(LEFT(E4973,3),Services,Services,"")))</f>
        <v/>
      </c>
      <c r="J4973" s="3" t="str">
        <f t="shared" si="155"/>
        <v/>
      </c>
    </row>
    <row r="4974" spans="1:10" x14ac:dyDescent="0.35">
      <c r="A4974" s="7" t="str">
        <f>IF('Payments Export'!A4978="","",'Payments Export'!A4978)</f>
        <v/>
      </c>
      <c r="B4974" s="7" t="str">
        <f>IF('Payments Export'!A4978="","",'Payments Export'!B4978)</f>
        <v/>
      </c>
      <c r="C4974" s="7" t="str">
        <f>IF(IFERROR(VALUE('Payments Export'!H4978),'Payments Export'!H4978)&lt;&gt;0,IFERROR(VALUE('Payments Export'!H4978),'Payments Export'!H4978),"")</f>
        <v/>
      </c>
      <c r="D4974" s="7" t="str">
        <f>IF('Payments Export'!I4978="","",'Payments Export'!I4978)</f>
        <v/>
      </c>
      <c r="E4974" s="7" t="str">
        <f t="shared" si="154"/>
        <v/>
      </c>
      <c r="F4974" s="7" t="str">
        <f>IF('Payments Export'!A4978="","",'Payments Export'!N4978)</f>
        <v/>
      </c>
      <c r="G4974" s="7" t="str">
        <f>IF('Payments Export'!A4978="","",'Payments Export'!O4978)</f>
        <v/>
      </c>
      <c r="H4974" s="7" t="str">
        <f>IF('Payments Export'!B4978="","",G4974-F4974)</f>
        <v/>
      </c>
      <c r="I4974" s="3" t="str">
        <f>IF(C4974&lt;&gt;"",_xlfn.XLOOKUP(IFERROR(VALUE(C4974),C4974),'Items database'!A:A,'Items database'!B:B),(_xlfn.XLOOKUP(LEFT(E4974,3),Services,Services,"")))</f>
        <v/>
      </c>
      <c r="J4974" s="3" t="str">
        <f t="shared" si="155"/>
        <v/>
      </c>
    </row>
    <row r="4975" spans="1:10" x14ac:dyDescent="0.35">
      <c r="A4975" s="7" t="str">
        <f>IF('Payments Export'!A4979="","",'Payments Export'!A4979)</f>
        <v/>
      </c>
      <c r="B4975" s="7" t="str">
        <f>IF('Payments Export'!A4979="","",'Payments Export'!B4979)</f>
        <v/>
      </c>
      <c r="C4975" s="7" t="str">
        <f>IF(IFERROR(VALUE('Payments Export'!H4979),'Payments Export'!H4979)&lt;&gt;0,IFERROR(VALUE('Payments Export'!H4979),'Payments Export'!H4979),"")</f>
        <v/>
      </c>
      <c r="D4975" s="7" t="str">
        <f>IF('Payments Export'!I4979="","",'Payments Export'!I4979)</f>
        <v/>
      </c>
      <c r="E4975" s="7" t="str">
        <f t="shared" si="154"/>
        <v/>
      </c>
      <c r="F4975" s="7" t="str">
        <f>IF('Payments Export'!A4979="","",'Payments Export'!N4979)</f>
        <v/>
      </c>
      <c r="G4975" s="7" t="str">
        <f>IF('Payments Export'!A4979="","",'Payments Export'!O4979)</f>
        <v/>
      </c>
      <c r="H4975" s="7" t="str">
        <f>IF('Payments Export'!B4979="","",G4975-F4975)</f>
        <v/>
      </c>
      <c r="I4975" s="3" t="str">
        <f>IF(C4975&lt;&gt;"",_xlfn.XLOOKUP(IFERROR(VALUE(C4975),C4975),'Items database'!A:A,'Items database'!B:B),(_xlfn.XLOOKUP(LEFT(E4975,3),Services,Services,"")))</f>
        <v/>
      </c>
      <c r="J4975" s="3" t="str">
        <f t="shared" si="155"/>
        <v/>
      </c>
    </row>
    <row r="4976" spans="1:10" x14ac:dyDescent="0.35">
      <c r="A4976" s="7" t="str">
        <f>IF('Payments Export'!A4980="","",'Payments Export'!A4980)</f>
        <v/>
      </c>
      <c r="B4976" s="7" t="str">
        <f>IF('Payments Export'!A4980="","",'Payments Export'!B4980)</f>
        <v/>
      </c>
      <c r="C4976" s="7" t="str">
        <f>IF(IFERROR(VALUE('Payments Export'!H4980),'Payments Export'!H4980)&lt;&gt;0,IFERROR(VALUE('Payments Export'!H4980),'Payments Export'!H4980),"")</f>
        <v/>
      </c>
      <c r="D4976" s="7" t="str">
        <f>IF('Payments Export'!I4980="","",'Payments Export'!I4980)</f>
        <v/>
      </c>
      <c r="E4976" s="7" t="str">
        <f t="shared" si="154"/>
        <v/>
      </c>
      <c r="F4976" s="7" t="str">
        <f>IF('Payments Export'!A4980="","",'Payments Export'!N4980)</f>
        <v/>
      </c>
      <c r="G4976" s="7" t="str">
        <f>IF('Payments Export'!A4980="","",'Payments Export'!O4980)</f>
        <v/>
      </c>
      <c r="H4976" s="7" t="str">
        <f>IF('Payments Export'!B4980="","",G4976-F4976)</f>
        <v/>
      </c>
      <c r="I4976" s="3" t="str">
        <f>IF(C4976&lt;&gt;"",_xlfn.XLOOKUP(IFERROR(VALUE(C4976),C4976),'Items database'!A:A,'Items database'!B:B),(_xlfn.XLOOKUP(LEFT(E4976,3),Services,Services,"")))</f>
        <v/>
      </c>
      <c r="J4976" s="3" t="str">
        <f t="shared" si="155"/>
        <v/>
      </c>
    </row>
    <row r="4977" spans="1:10" x14ac:dyDescent="0.35">
      <c r="A4977" s="7" t="str">
        <f>IF('Payments Export'!A4981="","",'Payments Export'!A4981)</f>
        <v/>
      </c>
      <c r="B4977" s="7" t="str">
        <f>IF('Payments Export'!A4981="","",'Payments Export'!B4981)</f>
        <v/>
      </c>
      <c r="C4977" s="7" t="str">
        <f>IF(IFERROR(VALUE('Payments Export'!H4981),'Payments Export'!H4981)&lt;&gt;0,IFERROR(VALUE('Payments Export'!H4981),'Payments Export'!H4981),"")</f>
        <v/>
      </c>
      <c r="D4977" s="7" t="str">
        <f>IF('Payments Export'!I4981="","",'Payments Export'!I4981)</f>
        <v/>
      </c>
      <c r="E4977" s="7" t="str">
        <f t="shared" si="154"/>
        <v/>
      </c>
      <c r="F4977" s="7" t="str">
        <f>IF('Payments Export'!A4981="","",'Payments Export'!N4981)</f>
        <v/>
      </c>
      <c r="G4977" s="7" t="str">
        <f>IF('Payments Export'!A4981="","",'Payments Export'!O4981)</f>
        <v/>
      </c>
      <c r="H4977" s="7" t="str">
        <f>IF('Payments Export'!B4981="","",G4977-F4977)</f>
        <v/>
      </c>
      <c r="I4977" s="3" t="str">
        <f>IF(C4977&lt;&gt;"",_xlfn.XLOOKUP(IFERROR(VALUE(C4977),C4977),'Items database'!A:A,'Items database'!B:B),(_xlfn.XLOOKUP(LEFT(E4977,3),Services,Services,"")))</f>
        <v/>
      </c>
      <c r="J4977" s="3" t="str">
        <f t="shared" si="155"/>
        <v/>
      </c>
    </row>
    <row r="4978" spans="1:10" x14ac:dyDescent="0.35">
      <c r="A4978" s="7" t="str">
        <f>IF('Payments Export'!A4982="","",'Payments Export'!A4982)</f>
        <v/>
      </c>
      <c r="B4978" s="7" t="str">
        <f>IF('Payments Export'!A4982="","",'Payments Export'!B4982)</f>
        <v/>
      </c>
      <c r="C4978" s="7" t="str">
        <f>IF(IFERROR(VALUE('Payments Export'!H4982),'Payments Export'!H4982)&lt;&gt;0,IFERROR(VALUE('Payments Export'!H4982),'Payments Export'!H4982),"")</f>
        <v/>
      </c>
      <c r="D4978" s="7" t="str">
        <f>IF('Payments Export'!I4982="","",'Payments Export'!I4982)</f>
        <v/>
      </c>
      <c r="E4978" s="7" t="str">
        <f t="shared" si="154"/>
        <v/>
      </c>
      <c r="F4978" s="7" t="str">
        <f>IF('Payments Export'!A4982="","",'Payments Export'!N4982)</f>
        <v/>
      </c>
      <c r="G4978" s="7" t="str">
        <f>IF('Payments Export'!A4982="","",'Payments Export'!O4982)</f>
        <v/>
      </c>
      <c r="H4978" s="7" t="str">
        <f>IF('Payments Export'!B4982="","",G4978-F4978)</f>
        <v/>
      </c>
      <c r="I4978" s="3" t="str">
        <f>IF(C4978&lt;&gt;"",_xlfn.XLOOKUP(IFERROR(VALUE(C4978),C4978),'Items database'!A:A,'Items database'!B:B),(_xlfn.XLOOKUP(LEFT(E4978,3),Services,Services,"")))</f>
        <v/>
      </c>
      <c r="J4978" s="3" t="str">
        <f t="shared" si="155"/>
        <v/>
      </c>
    </row>
    <row r="4979" spans="1:10" x14ac:dyDescent="0.35">
      <c r="A4979" s="7" t="str">
        <f>IF('Payments Export'!A4983="","",'Payments Export'!A4983)</f>
        <v/>
      </c>
      <c r="B4979" s="7" t="str">
        <f>IF('Payments Export'!A4983="","",'Payments Export'!B4983)</f>
        <v/>
      </c>
      <c r="C4979" s="7" t="str">
        <f>IF(IFERROR(VALUE('Payments Export'!H4983),'Payments Export'!H4983)&lt;&gt;0,IFERROR(VALUE('Payments Export'!H4983),'Payments Export'!H4983),"")</f>
        <v/>
      </c>
      <c r="D4979" s="7" t="str">
        <f>IF('Payments Export'!I4983="","",'Payments Export'!I4983)</f>
        <v/>
      </c>
      <c r="E4979" s="7" t="str">
        <f t="shared" si="154"/>
        <v/>
      </c>
      <c r="F4979" s="7" t="str">
        <f>IF('Payments Export'!A4983="","",'Payments Export'!N4983)</f>
        <v/>
      </c>
      <c r="G4979" s="7" t="str">
        <f>IF('Payments Export'!A4983="","",'Payments Export'!O4983)</f>
        <v/>
      </c>
      <c r="H4979" s="7" t="str">
        <f>IF('Payments Export'!B4983="","",G4979-F4979)</f>
        <v/>
      </c>
      <c r="I4979" s="3" t="str">
        <f>IF(C4979&lt;&gt;"",_xlfn.XLOOKUP(IFERROR(VALUE(C4979),C4979),'Items database'!A:A,'Items database'!B:B),(_xlfn.XLOOKUP(LEFT(E4979,3),Services,Services,"")))</f>
        <v/>
      </c>
      <c r="J4979" s="3" t="str">
        <f t="shared" si="155"/>
        <v/>
      </c>
    </row>
    <row r="4980" spans="1:10" x14ac:dyDescent="0.35">
      <c r="A4980" s="7" t="str">
        <f>IF('Payments Export'!A4984="","",'Payments Export'!A4984)</f>
        <v/>
      </c>
      <c r="B4980" s="7" t="str">
        <f>IF('Payments Export'!A4984="","",'Payments Export'!B4984)</f>
        <v/>
      </c>
      <c r="C4980" s="7" t="str">
        <f>IF(IFERROR(VALUE('Payments Export'!H4984),'Payments Export'!H4984)&lt;&gt;0,IFERROR(VALUE('Payments Export'!H4984),'Payments Export'!H4984),"")</f>
        <v/>
      </c>
      <c r="D4980" s="7" t="str">
        <f>IF('Payments Export'!I4984="","",'Payments Export'!I4984)</f>
        <v/>
      </c>
      <c r="E4980" s="7" t="str">
        <f t="shared" si="154"/>
        <v/>
      </c>
      <c r="F4980" s="7" t="str">
        <f>IF('Payments Export'!A4984="","",'Payments Export'!N4984)</f>
        <v/>
      </c>
      <c r="G4980" s="7" t="str">
        <f>IF('Payments Export'!A4984="","",'Payments Export'!O4984)</f>
        <v/>
      </c>
      <c r="H4980" s="7" t="str">
        <f>IF('Payments Export'!B4984="","",G4980-F4980)</f>
        <v/>
      </c>
      <c r="I4980" s="3" t="str">
        <f>IF(C4980&lt;&gt;"",_xlfn.XLOOKUP(IFERROR(VALUE(C4980),C4980),'Items database'!A:A,'Items database'!B:B),(_xlfn.XLOOKUP(LEFT(E4980,3),Services,Services,"")))</f>
        <v/>
      </c>
      <c r="J4980" s="3" t="str">
        <f t="shared" si="155"/>
        <v/>
      </c>
    </row>
    <row r="4981" spans="1:10" x14ac:dyDescent="0.35">
      <c r="A4981" s="7" t="str">
        <f>IF('Payments Export'!A4985="","",'Payments Export'!A4985)</f>
        <v/>
      </c>
      <c r="B4981" s="7" t="str">
        <f>IF('Payments Export'!A4985="","",'Payments Export'!B4985)</f>
        <v/>
      </c>
      <c r="C4981" s="7" t="str">
        <f>IF(IFERROR(VALUE('Payments Export'!H4985),'Payments Export'!H4985)&lt;&gt;0,IFERROR(VALUE('Payments Export'!H4985),'Payments Export'!H4985),"")</f>
        <v/>
      </c>
      <c r="D4981" s="7" t="str">
        <f>IF('Payments Export'!I4985="","",'Payments Export'!I4985)</f>
        <v/>
      </c>
      <c r="E4981" s="7" t="str">
        <f t="shared" si="154"/>
        <v/>
      </c>
      <c r="F4981" s="7" t="str">
        <f>IF('Payments Export'!A4985="","",'Payments Export'!N4985)</f>
        <v/>
      </c>
      <c r="G4981" s="7" t="str">
        <f>IF('Payments Export'!A4985="","",'Payments Export'!O4985)</f>
        <v/>
      </c>
      <c r="H4981" s="7" t="str">
        <f>IF('Payments Export'!B4985="","",G4981-F4981)</f>
        <v/>
      </c>
      <c r="I4981" s="3" t="str">
        <f>IF(C4981&lt;&gt;"",_xlfn.XLOOKUP(IFERROR(VALUE(C4981),C4981),'Items database'!A:A,'Items database'!B:B),(_xlfn.XLOOKUP(LEFT(E4981,3),Services,Services,"")))</f>
        <v/>
      </c>
      <c r="J4981" s="3" t="str">
        <f t="shared" si="155"/>
        <v/>
      </c>
    </row>
    <row r="4982" spans="1:10" x14ac:dyDescent="0.35">
      <c r="A4982" s="7" t="str">
        <f>IF('Payments Export'!A4986="","",'Payments Export'!A4986)</f>
        <v/>
      </c>
      <c r="B4982" s="7" t="str">
        <f>IF('Payments Export'!A4986="","",'Payments Export'!B4986)</f>
        <v/>
      </c>
      <c r="C4982" s="7" t="str">
        <f>IF(IFERROR(VALUE('Payments Export'!H4986),'Payments Export'!H4986)&lt;&gt;0,IFERROR(VALUE('Payments Export'!H4986),'Payments Export'!H4986),"")</f>
        <v/>
      </c>
      <c r="D4982" s="7" t="str">
        <f>IF('Payments Export'!I4986="","",'Payments Export'!I4986)</f>
        <v/>
      </c>
      <c r="E4982" s="7" t="str">
        <f t="shared" si="154"/>
        <v/>
      </c>
      <c r="F4982" s="7" t="str">
        <f>IF('Payments Export'!A4986="","",'Payments Export'!N4986)</f>
        <v/>
      </c>
      <c r="G4982" s="7" t="str">
        <f>IF('Payments Export'!A4986="","",'Payments Export'!O4986)</f>
        <v/>
      </c>
      <c r="H4982" s="7" t="str">
        <f>IF('Payments Export'!B4986="","",G4982-F4982)</f>
        <v/>
      </c>
      <c r="I4982" s="3" t="str">
        <f>IF(C4982&lt;&gt;"",_xlfn.XLOOKUP(IFERROR(VALUE(C4982),C4982),'Items database'!A:A,'Items database'!B:B),(_xlfn.XLOOKUP(LEFT(E4982,3),Services,Services,"")))</f>
        <v/>
      </c>
      <c r="J4982" s="3" t="str">
        <f t="shared" si="155"/>
        <v/>
      </c>
    </row>
    <row r="4983" spans="1:10" x14ac:dyDescent="0.35">
      <c r="A4983" s="7" t="str">
        <f>IF('Payments Export'!A4987="","",'Payments Export'!A4987)</f>
        <v/>
      </c>
      <c r="B4983" s="7" t="str">
        <f>IF('Payments Export'!A4987="","",'Payments Export'!B4987)</f>
        <v/>
      </c>
      <c r="C4983" s="7" t="str">
        <f>IF(IFERROR(VALUE('Payments Export'!H4987),'Payments Export'!H4987)&lt;&gt;0,IFERROR(VALUE('Payments Export'!H4987),'Payments Export'!H4987),"")</f>
        <v/>
      </c>
      <c r="D4983" s="7" t="str">
        <f>IF('Payments Export'!I4987="","",'Payments Export'!I4987)</f>
        <v/>
      </c>
      <c r="E4983" s="7" t="str">
        <f t="shared" si="154"/>
        <v/>
      </c>
      <c r="F4983" s="7" t="str">
        <f>IF('Payments Export'!A4987="","",'Payments Export'!N4987)</f>
        <v/>
      </c>
      <c r="G4983" s="7" t="str">
        <f>IF('Payments Export'!A4987="","",'Payments Export'!O4987)</f>
        <v/>
      </c>
      <c r="H4983" s="7" t="str">
        <f>IF('Payments Export'!B4987="","",G4983-F4983)</f>
        <v/>
      </c>
      <c r="I4983" s="3" t="str">
        <f>IF(C4983&lt;&gt;"",_xlfn.XLOOKUP(IFERROR(VALUE(C4983),C4983),'Items database'!A:A,'Items database'!B:B),(_xlfn.XLOOKUP(LEFT(E4983,3),Services,Services,"")))</f>
        <v/>
      </c>
      <c r="J4983" s="3" t="str">
        <f t="shared" si="155"/>
        <v/>
      </c>
    </row>
    <row r="4984" spans="1:10" x14ac:dyDescent="0.35">
      <c r="A4984" s="7" t="str">
        <f>IF('Payments Export'!A4988="","",'Payments Export'!A4988)</f>
        <v/>
      </c>
      <c r="B4984" s="7" t="str">
        <f>IF('Payments Export'!A4988="","",'Payments Export'!B4988)</f>
        <v/>
      </c>
      <c r="C4984" s="7" t="str">
        <f>IF(IFERROR(VALUE('Payments Export'!H4988),'Payments Export'!H4988)&lt;&gt;0,IFERROR(VALUE('Payments Export'!H4988),'Payments Export'!H4988),"")</f>
        <v/>
      </c>
      <c r="D4984" s="7" t="str">
        <f>IF('Payments Export'!I4988="","",'Payments Export'!I4988)</f>
        <v/>
      </c>
      <c r="E4984" s="7" t="str">
        <f t="shared" si="154"/>
        <v/>
      </c>
      <c r="F4984" s="7" t="str">
        <f>IF('Payments Export'!A4988="","",'Payments Export'!N4988)</f>
        <v/>
      </c>
      <c r="G4984" s="7" t="str">
        <f>IF('Payments Export'!A4988="","",'Payments Export'!O4988)</f>
        <v/>
      </c>
      <c r="H4984" s="7" t="str">
        <f>IF('Payments Export'!B4988="","",G4984-F4984)</f>
        <v/>
      </c>
      <c r="I4984" s="3" t="str">
        <f>IF(C4984&lt;&gt;"",_xlfn.XLOOKUP(IFERROR(VALUE(C4984),C4984),'Items database'!A:A,'Items database'!B:B),(_xlfn.XLOOKUP(LEFT(E4984,3),Services,Services,"")))</f>
        <v/>
      </c>
      <c r="J4984" s="3" t="str">
        <f t="shared" si="155"/>
        <v/>
      </c>
    </row>
    <row r="4985" spans="1:10" x14ac:dyDescent="0.35">
      <c r="A4985" s="7" t="str">
        <f>IF('Payments Export'!A4989="","",'Payments Export'!A4989)</f>
        <v/>
      </c>
      <c r="B4985" s="7" t="str">
        <f>IF('Payments Export'!A4989="","",'Payments Export'!B4989)</f>
        <v/>
      </c>
      <c r="C4985" s="7" t="str">
        <f>IF(IFERROR(VALUE('Payments Export'!H4989),'Payments Export'!H4989)&lt;&gt;0,IFERROR(VALUE('Payments Export'!H4989),'Payments Export'!H4989),"")</f>
        <v/>
      </c>
      <c r="D4985" s="7" t="str">
        <f>IF('Payments Export'!I4989="","",'Payments Export'!I4989)</f>
        <v/>
      </c>
      <c r="E4985" s="7" t="str">
        <f t="shared" si="154"/>
        <v/>
      </c>
      <c r="F4985" s="7" t="str">
        <f>IF('Payments Export'!A4989="","",'Payments Export'!N4989)</f>
        <v/>
      </c>
      <c r="G4985" s="7" t="str">
        <f>IF('Payments Export'!A4989="","",'Payments Export'!O4989)</f>
        <v/>
      </c>
      <c r="H4985" s="7" t="str">
        <f>IF('Payments Export'!B4989="","",G4985-F4985)</f>
        <v/>
      </c>
      <c r="I4985" s="3" t="str">
        <f>IF(C4985&lt;&gt;"",_xlfn.XLOOKUP(IFERROR(VALUE(C4985),C4985),'Items database'!A:A,'Items database'!B:B),(_xlfn.XLOOKUP(LEFT(E4985,3),Services,Services,"")))</f>
        <v/>
      </c>
      <c r="J4985" s="3" t="str">
        <f t="shared" si="155"/>
        <v/>
      </c>
    </row>
    <row r="4986" spans="1:10" x14ac:dyDescent="0.35">
      <c r="A4986" s="7" t="str">
        <f>IF('Payments Export'!A4990="","",'Payments Export'!A4990)</f>
        <v/>
      </c>
      <c r="B4986" s="7" t="str">
        <f>IF('Payments Export'!A4990="","",'Payments Export'!B4990)</f>
        <v/>
      </c>
      <c r="C4986" s="7" t="str">
        <f>IF(IFERROR(VALUE('Payments Export'!H4990),'Payments Export'!H4990)&lt;&gt;0,IFERROR(VALUE('Payments Export'!H4990),'Payments Export'!H4990),"")</f>
        <v/>
      </c>
      <c r="D4986" s="7" t="str">
        <f>IF('Payments Export'!I4990="","",'Payments Export'!I4990)</f>
        <v/>
      </c>
      <c r="E4986" s="7" t="str">
        <f t="shared" si="154"/>
        <v/>
      </c>
      <c r="F4986" s="7" t="str">
        <f>IF('Payments Export'!A4990="","",'Payments Export'!N4990)</f>
        <v/>
      </c>
      <c r="G4986" s="7" t="str">
        <f>IF('Payments Export'!A4990="","",'Payments Export'!O4990)</f>
        <v/>
      </c>
      <c r="H4986" s="7" t="str">
        <f>IF('Payments Export'!B4990="","",G4986-F4986)</f>
        <v/>
      </c>
      <c r="I4986" s="3" t="str">
        <f>IF(C4986&lt;&gt;"",_xlfn.XLOOKUP(IFERROR(VALUE(C4986),C4986),'Items database'!A:A,'Items database'!B:B),(_xlfn.XLOOKUP(LEFT(E4986,3),Services,Services,"")))</f>
        <v/>
      </c>
      <c r="J4986" s="3" t="str">
        <f t="shared" si="155"/>
        <v/>
      </c>
    </row>
    <row r="4987" spans="1:10" x14ac:dyDescent="0.35">
      <c r="A4987" s="7" t="str">
        <f>IF('Payments Export'!A4991="","",'Payments Export'!A4991)</f>
        <v/>
      </c>
      <c r="B4987" s="7" t="str">
        <f>IF('Payments Export'!A4991="","",'Payments Export'!B4991)</f>
        <v/>
      </c>
      <c r="C4987" s="7" t="str">
        <f>IF(IFERROR(VALUE('Payments Export'!H4991),'Payments Export'!H4991)&lt;&gt;0,IFERROR(VALUE('Payments Export'!H4991),'Payments Export'!H4991),"")</f>
        <v/>
      </c>
      <c r="D4987" s="7" t="str">
        <f>IF('Payments Export'!I4991="","",'Payments Export'!I4991)</f>
        <v/>
      </c>
      <c r="E4987" s="7" t="str">
        <f t="shared" si="154"/>
        <v/>
      </c>
      <c r="F4987" s="7" t="str">
        <f>IF('Payments Export'!A4991="","",'Payments Export'!N4991)</f>
        <v/>
      </c>
      <c r="G4987" s="7" t="str">
        <f>IF('Payments Export'!A4991="","",'Payments Export'!O4991)</f>
        <v/>
      </c>
      <c r="H4987" s="7" t="str">
        <f>IF('Payments Export'!B4991="","",G4987-F4987)</f>
        <v/>
      </c>
      <c r="I4987" s="3" t="str">
        <f>IF(C4987&lt;&gt;"",_xlfn.XLOOKUP(IFERROR(VALUE(C4987),C4987),'Items database'!A:A,'Items database'!B:B),(_xlfn.XLOOKUP(LEFT(E4987,3),Services,Services,"")))</f>
        <v/>
      </c>
      <c r="J4987" s="3" t="str">
        <f t="shared" si="155"/>
        <v/>
      </c>
    </row>
    <row r="4988" spans="1:10" x14ac:dyDescent="0.35">
      <c r="A4988" s="7" t="str">
        <f>IF('Payments Export'!A4992="","",'Payments Export'!A4992)</f>
        <v/>
      </c>
      <c r="B4988" s="7" t="str">
        <f>IF('Payments Export'!A4992="","",'Payments Export'!B4992)</f>
        <v/>
      </c>
      <c r="C4988" s="7" t="str">
        <f>IF(IFERROR(VALUE('Payments Export'!H4992),'Payments Export'!H4992)&lt;&gt;0,IFERROR(VALUE('Payments Export'!H4992),'Payments Export'!H4992),"")</f>
        <v/>
      </c>
      <c r="D4988" s="7" t="str">
        <f>IF('Payments Export'!I4992="","",'Payments Export'!I4992)</f>
        <v/>
      </c>
      <c r="E4988" s="7" t="str">
        <f t="shared" si="154"/>
        <v/>
      </c>
      <c r="F4988" s="7" t="str">
        <f>IF('Payments Export'!A4992="","",'Payments Export'!N4992)</f>
        <v/>
      </c>
      <c r="G4988" s="7" t="str">
        <f>IF('Payments Export'!A4992="","",'Payments Export'!O4992)</f>
        <v/>
      </c>
      <c r="H4988" s="7" t="str">
        <f>IF('Payments Export'!B4992="","",G4988-F4988)</f>
        <v/>
      </c>
      <c r="I4988" s="3" t="str">
        <f>IF(C4988&lt;&gt;"",_xlfn.XLOOKUP(IFERROR(VALUE(C4988),C4988),'Items database'!A:A,'Items database'!B:B),(_xlfn.XLOOKUP(LEFT(E4988,3),Services,Services,"")))</f>
        <v/>
      </c>
      <c r="J4988" s="3" t="str">
        <f t="shared" si="155"/>
        <v/>
      </c>
    </row>
    <row r="4989" spans="1:10" x14ac:dyDescent="0.35">
      <c r="A4989" s="7" t="str">
        <f>IF('Payments Export'!A4993="","",'Payments Export'!A4993)</f>
        <v/>
      </c>
      <c r="B4989" s="7" t="str">
        <f>IF('Payments Export'!A4993="","",'Payments Export'!B4993)</f>
        <v/>
      </c>
      <c r="C4989" s="7" t="str">
        <f>IF(IFERROR(VALUE('Payments Export'!H4993),'Payments Export'!H4993)&lt;&gt;0,IFERROR(VALUE('Payments Export'!H4993),'Payments Export'!H4993),"")</f>
        <v/>
      </c>
      <c r="D4989" s="7" t="str">
        <f>IF('Payments Export'!I4993="","",'Payments Export'!I4993)</f>
        <v/>
      </c>
      <c r="E4989" s="7" t="str">
        <f t="shared" si="154"/>
        <v/>
      </c>
      <c r="F4989" s="7" t="str">
        <f>IF('Payments Export'!A4993="","",'Payments Export'!N4993)</f>
        <v/>
      </c>
      <c r="G4989" s="7" t="str">
        <f>IF('Payments Export'!A4993="","",'Payments Export'!O4993)</f>
        <v/>
      </c>
      <c r="H4989" s="7" t="str">
        <f>IF('Payments Export'!B4993="","",G4989-F4989)</f>
        <v/>
      </c>
      <c r="I4989" s="3" t="str">
        <f>IF(C4989&lt;&gt;"",_xlfn.XLOOKUP(IFERROR(VALUE(C4989),C4989),'Items database'!A:A,'Items database'!B:B),(_xlfn.XLOOKUP(LEFT(E4989,3),Services,Services,"")))</f>
        <v/>
      </c>
      <c r="J4989" s="3" t="str">
        <f t="shared" si="155"/>
        <v/>
      </c>
    </row>
    <row r="4990" spans="1:10" x14ac:dyDescent="0.35">
      <c r="A4990" s="7" t="str">
        <f>IF('Payments Export'!A4994="","",'Payments Export'!A4994)</f>
        <v/>
      </c>
      <c r="B4990" s="7" t="str">
        <f>IF('Payments Export'!A4994="","",'Payments Export'!B4994)</f>
        <v/>
      </c>
      <c r="C4990" s="7" t="str">
        <f>IF(IFERROR(VALUE('Payments Export'!H4994),'Payments Export'!H4994)&lt;&gt;0,IFERROR(VALUE('Payments Export'!H4994),'Payments Export'!H4994),"")</f>
        <v/>
      </c>
      <c r="D4990" s="7" t="str">
        <f>IF('Payments Export'!I4994="","",'Payments Export'!I4994)</f>
        <v/>
      </c>
      <c r="E4990" s="7" t="str">
        <f t="shared" si="154"/>
        <v/>
      </c>
      <c r="F4990" s="7" t="str">
        <f>IF('Payments Export'!A4994="","",'Payments Export'!N4994)</f>
        <v/>
      </c>
      <c r="G4990" s="7" t="str">
        <f>IF('Payments Export'!A4994="","",'Payments Export'!O4994)</f>
        <v/>
      </c>
      <c r="H4990" s="7" t="str">
        <f>IF('Payments Export'!B4994="","",G4990-F4990)</f>
        <v/>
      </c>
      <c r="I4990" s="3" t="str">
        <f>IF(C4990&lt;&gt;"",_xlfn.XLOOKUP(IFERROR(VALUE(C4990),C4990),'Items database'!A:A,'Items database'!B:B),(_xlfn.XLOOKUP(LEFT(E4990,3),Services,Services,"")))</f>
        <v/>
      </c>
      <c r="J4990" s="3" t="str">
        <f t="shared" si="155"/>
        <v/>
      </c>
    </row>
    <row r="4991" spans="1:10" x14ac:dyDescent="0.35">
      <c r="A4991" s="7" t="str">
        <f>IF('Payments Export'!A4995="","",'Payments Export'!A4995)</f>
        <v/>
      </c>
      <c r="B4991" s="7" t="str">
        <f>IF('Payments Export'!A4995="","",'Payments Export'!B4995)</f>
        <v/>
      </c>
      <c r="C4991" s="7" t="str">
        <f>IF(IFERROR(VALUE('Payments Export'!H4995),'Payments Export'!H4995)&lt;&gt;0,IFERROR(VALUE('Payments Export'!H4995),'Payments Export'!H4995),"")</f>
        <v/>
      </c>
      <c r="D4991" s="7" t="str">
        <f>IF('Payments Export'!I4995="","",'Payments Export'!I4995)</f>
        <v/>
      </c>
      <c r="E4991" s="7" t="str">
        <f t="shared" si="154"/>
        <v/>
      </c>
      <c r="F4991" s="7" t="str">
        <f>IF('Payments Export'!A4995="","",'Payments Export'!N4995)</f>
        <v/>
      </c>
      <c r="G4991" s="7" t="str">
        <f>IF('Payments Export'!A4995="","",'Payments Export'!O4995)</f>
        <v/>
      </c>
      <c r="H4991" s="7" t="str">
        <f>IF('Payments Export'!B4995="","",G4991-F4991)</f>
        <v/>
      </c>
      <c r="I4991" s="3" t="str">
        <f>IF(C4991&lt;&gt;"",_xlfn.XLOOKUP(IFERROR(VALUE(C4991),C4991),'Items database'!A:A,'Items database'!B:B),(_xlfn.XLOOKUP(LEFT(E4991,3),Services,Services,"")))</f>
        <v/>
      </c>
      <c r="J4991" s="3" t="str">
        <f t="shared" si="155"/>
        <v/>
      </c>
    </row>
    <row r="4992" spans="1:10" x14ac:dyDescent="0.35">
      <c r="A4992" s="7" t="str">
        <f>IF('Payments Export'!A4996="","",'Payments Export'!A4996)</f>
        <v/>
      </c>
      <c r="B4992" s="7" t="str">
        <f>IF('Payments Export'!A4996="","",'Payments Export'!B4996)</f>
        <v/>
      </c>
      <c r="C4992" s="7" t="str">
        <f>IF(IFERROR(VALUE('Payments Export'!H4996),'Payments Export'!H4996)&lt;&gt;0,IFERROR(VALUE('Payments Export'!H4996),'Payments Export'!H4996),"")</f>
        <v/>
      </c>
      <c r="D4992" s="7" t="str">
        <f>IF('Payments Export'!I4996="","",'Payments Export'!I4996)</f>
        <v/>
      </c>
      <c r="E4992" s="7" t="str">
        <f t="shared" si="154"/>
        <v/>
      </c>
      <c r="F4992" s="7" t="str">
        <f>IF('Payments Export'!A4996="","",'Payments Export'!N4996)</f>
        <v/>
      </c>
      <c r="G4992" s="7" t="str">
        <f>IF('Payments Export'!A4996="","",'Payments Export'!O4996)</f>
        <v/>
      </c>
      <c r="H4992" s="7" t="str">
        <f>IF('Payments Export'!B4996="","",G4992-F4992)</f>
        <v/>
      </c>
      <c r="I4992" s="3" t="str">
        <f>IF(C4992&lt;&gt;"",_xlfn.XLOOKUP(IFERROR(VALUE(C4992),C4992),'Items database'!A:A,'Items database'!B:B),(_xlfn.XLOOKUP(LEFT(E4992,3),Services,Services,"")))</f>
        <v/>
      </c>
      <c r="J4992" s="3" t="str">
        <f t="shared" si="155"/>
        <v/>
      </c>
    </row>
    <row r="4993" spans="1:10" x14ac:dyDescent="0.35">
      <c r="A4993" s="7" t="str">
        <f>IF('Payments Export'!A4997="","",'Payments Export'!A4997)</f>
        <v/>
      </c>
      <c r="B4993" s="7" t="str">
        <f>IF('Payments Export'!A4997="","",'Payments Export'!B4997)</f>
        <v/>
      </c>
      <c r="C4993" s="7" t="str">
        <f>IF(IFERROR(VALUE('Payments Export'!H4997),'Payments Export'!H4997)&lt;&gt;0,IFERROR(VALUE('Payments Export'!H4997),'Payments Export'!H4997),"")</f>
        <v/>
      </c>
      <c r="D4993" s="7" t="str">
        <f>IF('Payments Export'!I4997="","",'Payments Export'!I4997)</f>
        <v/>
      </c>
      <c r="E4993" s="7" t="str">
        <f t="shared" ref="E4993:E5056" si="156">LEFT(D4993,66)</f>
        <v/>
      </c>
      <c r="F4993" s="7" t="str">
        <f>IF('Payments Export'!A4997="","",'Payments Export'!N4997)</f>
        <v/>
      </c>
      <c r="G4993" s="7" t="str">
        <f>IF('Payments Export'!A4997="","",'Payments Export'!O4997)</f>
        <v/>
      </c>
      <c r="H4993" s="7" t="str">
        <f>IF('Payments Export'!B4997="","",G4993-F4993)</f>
        <v/>
      </c>
      <c r="I4993" s="3" t="str">
        <f>IF(C4993&lt;&gt;"",_xlfn.XLOOKUP(IFERROR(VALUE(C4993),C4993),'Items database'!A:A,'Items database'!B:B),(_xlfn.XLOOKUP(LEFT(E4993,3),Services,Services,"")))</f>
        <v/>
      </c>
      <c r="J4993" s="3" t="str">
        <f t="shared" ref="J4993:J5056" si="157">IF(ISNUMBER(F4993)=TRUE,IF(F4993=0,"","GST"),"")</f>
        <v/>
      </c>
    </row>
    <row r="4994" spans="1:10" x14ac:dyDescent="0.35">
      <c r="A4994" s="7" t="str">
        <f>IF('Payments Export'!A4998="","",'Payments Export'!A4998)</f>
        <v/>
      </c>
      <c r="B4994" s="7" t="str">
        <f>IF('Payments Export'!A4998="","",'Payments Export'!B4998)</f>
        <v/>
      </c>
      <c r="C4994" s="7" t="str">
        <f>IF(IFERROR(VALUE('Payments Export'!H4998),'Payments Export'!H4998)&lt;&gt;0,IFERROR(VALUE('Payments Export'!H4998),'Payments Export'!H4998),"")</f>
        <v/>
      </c>
      <c r="D4994" s="7" t="str">
        <f>IF('Payments Export'!I4998="","",'Payments Export'!I4998)</f>
        <v/>
      </c>
      <c r="E4994" s="7" t="str">
        <f t="shared" si="156"/>
        <v/>
      </c>
      <c r="F4994" s="7" t="str">
        <f>IF('Payments Export'!A4998="","",'Payments Export'!N4998)</f>
        <v/>
      </c>
      <c r="G4994" s="7" t="str">
        <f>IF('Payments Export'!A4998="","",'Payments Export'!O4998)</f>
        <v/>
      </c>
      <c r="H4994" s="7" t="str">
        <f>IF('Payments Export'!B4998="","",G4994-F4994)</f>
        <v/>
      </c>
      <c r="I4994" s="3" t="str">
        <f>IF(C4994&lt;&gt;"",_xlfn.XLOOKUP(IFERROR(VALUE(C4994),C4994),'Items database'!A:A,'Items database'!B:B),(_xlfn.XLOOKUP(LEFT(E4994,3),Services,Services,"")))</f>
        <v/>
      </c>
      <c r="J4994" s="3" t="str">
        <f t="shared" si="157"/>
        <v/>
      </c>
    </row>
    <row r="4995" spans="1:10" x14ac:dyDescent="0.35">
      <c r="A4995" s="7" t="str">
        <f>IF('Payments Export'!A4999="","",'Payments Export'!A4999)</f>
        <v/>
      </c>
      <c r="B4995" s="7" t="str">
        <f>IF('Payments Export'!A4999="","",'Payments Export'!B4999)</f>
        <v/>
      </c>
      <c r="C4995" s="7" t="str">
        <f>IF(IFERROR(VALUE('Payments Export'!H4999),'Payments Export'!H4999)&lt;&gt;0,IFERROR(VALUE('Payments Export'!H4999),'Payments Export'!H4999),"")</f>
        <v/>
      </c>
      <c r="D4995" s="7" t="str">
        <f>IF('Payments Export'!I4999="","",'Payments Export'!I4999)</f>
        <v/>
      </c>
      <c r="E4995" s="7" t="str">
        <f t="shared" si="156"/>
        <v/>
      </c>
      <c r="F4995" s="7" t="str">
        <f>IF('Payments Export'!A4999="","",'Payments Export'!N4999)</f>
        <v/>
      </c>
      <c r="G4995" s="7" t="str">
        <f>IF('Payments Export'!A4999="","",'Payments Export'!O4999)</f>
        <v/>
      </c>
      <c r="H4995" s="7" t="str">
        <f>IF('Payments Export'!B4999="","",G4995-F4995)</f>
        <v/>
      </c>
      <c r="I4995" s="3" t="str">
        <f>IF(C4995&lt;&gt;"",_xlfn.XLOOKUP(IFERROR(VALUE(C4995),C4995),'Items database'!A:A,'Items database'!B:B),(_xlfn.XLOOKUP(LEFT(E4995,3),Services,Services,"")))</f>
        <v/>
      </c>
      <c r="J4995" s="3" t="str">
        <f t="shared" si="157"/>
        <v/>
      </c>
    </row>
    <row r="4996" spans="1:10" x14ac:dyDescent="0.35">
      <c r="A4996" s="7" t="str">
        <f>IF('Payments Export'!A5000="","",'Payments Export'!A5000)</f>
        <v/>
      </c>
      <c r="B4996" s="7" t="str">
        <f>IF('Payments Export'!A5000="","",'Payments Export'!B5000)</f>
        <v/>
      </c>
      <c r="C4996" s="7" t="str">
        <f>IF(IFERROR(VALUE('Payments Export'!H5000),'Payments Export'!H5000)&lt;&gt;0,IFERROR(VALUE('Payments Export'!H5000),'Payments Export'!H5000),"")</f>
        <v/>
      </c>
      <c r="D4996" s="7" t="str">
        <f>IF('Payments Export'!I5000="","",'Payments Export'!I5000)</f>
        <v/>
      </c>
      <c r="E4996" s="7" t="str">
        <f t="shared" si="156"/>
        <v/>
      </c>
      <c r="F4996" s="7" t="str">
        <f>IF('Payments Export'!A5000="","",'Payments Export'!N5000)</f>
        <v/>
      </c>
      <c r="G4996" s="7" t="str">
        <f>IF('Payments Export'!A5000="","",'Payments Export'!O5000)</f>
        <v/>
      </c>
      <c r="H4996" s="7" t="str">
        <f>IF('Payments Export'!B5000="","",G4996-F4996)</f>
        <v/>
      </c>
      <c r="I4996" s="3" t="str">
        <f>IF(C4996&lt;&gt;"",_xlfn.XLOOKUP(IFERROR(VALUE(C4996),C4996),'Items database'!A:A,'Items database'!B:B),(_xlfn.XLOOKUP(LEFT(E4996,3),Services,Services,"")))</f>
        <v/>
      </c>
      <c r="J4996" s="3" t="str">
        <f t="shared" si="157"/>
        <v/>
      </c>
    </row>
    <row r="4997" spans="1:10" x14ac:dyDescent="0.35">
      <c r="A4997" s="7" t="str">
        <f>IF('Payments Export'!A5001="","",'Payments Export'!A5001)</f>
        <v/>
      </c>
      <c r="B4997" s="7" t="str">
        <f>IF('Payments Export'!A5001="","",'Payments Export'!B5001)</f>
        <v/>
      </c>
      <c r="C4997" s="7" t="str">
        <f>IF(IFERROR(VALUE('Payments Export'!H5001),'Payments Export'!H5001)&lt;&gt;0,IFERROR(VALUE('Payments Export'!H5001),'Payments Export'!H5001),"")</f>
        <v/>
      </c>
      <c r="D4997" s="7" t="str">
        <f>IF('Payments Export'!I5001="","",'Payments Export'!I5001)</f>
        <v/>
      </c>
      <c r="E4997" s="7" t="str">
        <f t="shared" si="156"/>
        <v/>
      </c>
      <c r="F4997" s="7" t="str">
        <f>IF('Payments Export'!A5001="","",'Payments Export'!N5001)</f>
        <v/>
      </c>
      <c r="G4997" s="7" t="str">
        <f>IF('Payments Export'!A5001="","",'Payments Export'!O5001)</f>
        <v/>
      </c>
      <c r="H4997" s="7" t="str">
        <f>IF('Payments Export'!B5001="","",G4997-F4997)</f>
        <v/>
      </c>
      <c r="I4997" s="3" t="str">
        <f>IF(C4997&lt;&gt;"",_xlfn.XLOOKUP(IFERROR(VALUE(C4997),C4997),'Items database'!A:A,'Items database'!B:B),(_xlfn.XLOOKUP(LEFT(E4997,3),Services,Services,"")))</f>
        <v/>
      </c>
      <c r="J4997" s="3" t="str">
        <f t="shared" si="157"/>
        <v/>
      </c>
    </row>
    <row r="4998" spans="1:10" x14ac:dyDescent="0.35">
      <c r="A4998" s="7" t="str">
        <f>IF('Payments Export'!A5002="","",'Payments Export'!A5002)</f>
        <v/>
      </c>
      <c r="B4998" s="7" t="str">
        <f>IF('Payments Export'!A5002="","",'Payments Export'!B5002)</f>
        <v/>
      </c>
      <c r="C4998" s="7" t="str">
        <f>IF(IFERROR(VALUE('Payments Export'!H5002),'Payments Export'!H5002)&lt;&gt;0,IFERROR(VALUE('Payments Export'!H5002),'Payments Export'!H5002),"")</f>
        <v/>
      </c>
      <c r="D4998" s="7" t="str">
        <f>IF('Payments Export'!I5002="","",'Payments Export'!I5002)</f>
        <v/>
      </c>
      <c r="E4998" s="7" t="str">
        <f t="shared" si="156"/>
        <v/>
      </c>
      <c r="F4998" s="7" t="str">
        <f>IF('Payments Export'!A5002="","",'Payments Export'!N5002)</f>
        <v/>
      </c>
      <c r="G4998" s="7" t="str">
        <f>IF('Payments Export'!A5002="","",'Payments Export'!O5002)</f>
        <v/>
      </c>
      <c r="H4998" s="7" t="str">
        <f>IF('Payments Export'!B5002="","",G4998-F4998)</f>
        <v/>
      </c>
      <c r="I4998" s="3" t="str">
        <f>IF(C4998&lt;&gt;"",_xlfn.XLOOKUP(IFERROR(VALUE(C4998),C4998),'Items database'!A:A,'Items database'!B:B),(_xlfn.XLOOKUP(LEFT(E4998,3),Services,Services,"")))</f>
        <v/>
      </c>
      <c r="J4998" s="3" t="str">
        <f t="shared" si="157"/>
        <v/>
      </c>
    </row>
    <row r="4999" spans="1:10" x14ac:dyDescent="0.35">
      <c r="A4999" s="7" t="str">
        <f>IF('Payments Export'!A5003="","",'Payments Export'!A5003)</f>
        <v/>
      </c>
      <c r="B4999" s="7" t="str">
        <f>IF('Payments Export'!A5003="","",'Payments Export'!B5003)</f>
        <v/>
      </c>
      <c r="C4999" s="7" t="str">
        <f>IF(IFERROR(VALUE('Payments Export'!H5003),'Payments Export'!H5003)&lt;&gt;0,IFERROR(VALUE('Payments Export'!H5003),'Payments Export'!H5003),"")</f>
        <v/>
      </c>
      <c r="D4999" s="7" t="str">
        <f>IF('Payments Export'!I5003="","",'Payments Export'!I5003)</f>
        <v/>
      </c>
      <c r="E4999" s="7" t="str">
        <f t="shared" si="156"/>
        <v/>
      </c>
      <c r="F4999" s="7" t="str">
        <f>IF('Payments Export'!A5003="","",'Payments Export'!N5003)</f>
        <v/>
      </c>
      <c r="G4999" s="7" t="str">
        <f>IF('Payments Export'!A5003="","",'Payments Export'!O5003)</f>
        <v/>
      </c>
      <c r="H4999" s="7" t="str">
        <f>IF('Payments Export'!B5003="","",G4999-F4999)</f>
        <v/>
      </c>
      <c r="I4999" s="3" t="str">
        <f>IF(C4999&lt;&gt;"",_xlfn.XLOOKUP(IFERROR(VALUE(C4999),C4999),'Items database'!A:A,'Items database'!B:B),(_xlfn.XLOOKUP(LEFT(E4999,3),Services,Services,"")))</f>
        <v/>
      </c>
      <c r="J4999" s="3" t="str">
        <f t="shared" si="157"/>
        <v/>
      </c>
    </row>
    <row r="5000" spans="1:10" x14ac:dyDescent="0.35">
      <c r="A5000" s="7" t="str">
        <f>IF('Payments Export'!A5004="","",'Payments Export'!A5004)</f>
        <v/>
      </c>
      <c r="B5000" s="7" t="str">
        <f>IF('Payments Export'!A5004="","",'Payments Export'!B5004)</f>
        <v/>
      </c>
      <c r="C5000" s="7" t="str">
        <f>IF(IFERROR(VALUE('Payments Export'!H5004),'Payments Export'!H5004)&lt;&gt;0,IFERROR(VALUE('Payments Export'!H5004),'Payments Export'!H5004),"")</f>
        <v/>
      </c>
      <c r="D5000" s="7" t="str">
        <f>IF('Payments Export'!I5004="","",'Payments Export'!I5004)</f>
        <v/>
      </c>
      <c r="E5000" s="7" t="str">
        <f t="shared" si="156"/>
        <v/>
      </c>
      <c r="F5000" s="7" t="str">
        <f>IF('Payments Export'!A5004="","",'Payments Export'!N5004)</f>
        <v/>
      </c>
      <c r="G5000" s="7" t="str">
        <f>IF('Payments Export'!A5004="","",'Payments Export'!O5004)</f>
        <v/>
      </c>
      <c r="H5000" s="7" t="str">
        <f>IF('Payments Export'!B5004="","",G5000-F5000)</f>
        <v/>
      </c>
      <c r="I5000" s="3" t="str">
        <f>IF(C5000&lt;&gt;"",_xlfn.XLOOKUP(IFERROR(VALUE(C5000),C5000),'Items database'!A:A,'Items database'!B:B),(_xlfn.XLOOKUP(LEFT(E5000,3),Services,Services,"")))</f>
        <v/>
      </c>
      <c r="J5000" s="3" t="str">
        <f t="shared" si="157"/>
        <v/>
      </c>
    </row>
    <row r="5001" spans="1:10" x14ac:dyDescent="0.35">
      <c r="A5001" s="7" t="str">
        <f>IF('Payments Export'!A5005="","",'Payments Export'!A5005)</f>
        <v/>
      </c>
      <c r="B5001" s="7" t="str">
        <f>IF('Payments Export'!A5005="","",'Payments Export'!B5005)</f>
        <v/>
      </c>
      <c r="C5001" s="7" t="str">
        <f>IF(IFERROR(VALUE('Payments Export'!H5005),'Payments Export'!H5005)&lt;&gt;0,IFERROR(VALUE('Payments Export'!H5005),'Payments Export'!H5005),"")</f>
        <v/>
      </c>
      <c r="D5001" s="7" t="str">
        <f>IF('Payments Export'!I5005="","",'Payments Export'!I5005)</f>
        <v/>
      </c>
      <c r="E5001" s="7" t="str">
        <f t="shared" si="156"/>
        <v/>
      </c>
      <c r="F5001" s="7" t="str">
        <f>IF('Payments Export'!A5005="","",'Payments Export'!N5005)</f>
        <v/>
      </c>
      <c r="G5001" s="7" t="str">
        <f>IF('Payments Export'!A5005="","",'Payments Export'!O5005)</f>
        <v/>
      </c>
      <c r="H5001" s="7" t="str">
        <f>IF('Payments Export'!B5005="","",G5001-F5001)</f>
        <v/>
      </c>
      <c r="I5001" s="3" t="str">
        <f>IF(C5001&lt;&gt;"",_xlfn.XLOOKUP(IFERROR(VALUE(C5001),C5001),'Items database'!A:A,'Items database'!B:B),(_xlfn.XLOOKUP(LEFT(E5001,3),Services,Services,"")))</f>
        <v/>
      </c>
      <c r="J5001" s="3" t="str">
        <f t="shared" si="157"/>
        <v/>
      </c>
    </row>
    <row r="5002" spans="1:10" x14ac:dyDescent="0.35">
      <c r="A5002" s="7" t="str">
        <f>IF('Payments Export'!A5006="","",'Payments Export'!A5006)</f>
        <v/>
      </c>
      <c r="B5002" s="7" t="str">
        <f>IF('Payments Export'!A5006="","",'Payments Export'!B5006)</f>
        <v/>
      </c>
      <c r="C5002" s="7" t="str">
        <f>IF(IFERROR(VALUE('Payments Export'!H5006),'Payments Export'!H5006)&lt;&gt;0,IFERROR(VALUE('Payments Export'!H5006),'Payments Export'!H5006),"")</f>
        <v/>
      </c>
      <c r="D5002" s="7" t="str">
        <f>IF('Payments Export'!I5006="","",'Payments Export'!I5006)</f>
        <v/>
      </c>
      <c r="E5002" s="7" t="str">
        <f t="shared" si="156"/>
        <v/>
      </c>
      <c r="F5002" s="7" t="str">
        <f>IF('Payments Export'!A5006="","",'Payments Export'!N5006)</f>
        <v/>
      </c>
      <c r="G5002" s="7" t="str">
        <f>IF('Payments Export'!A5006="","",'Payments Export'!O5006)</f>
        <v/>
      </c>
      <c r="H5002" s="7" t="str">
        <f>IF('Payments Export'!B5006="","",G5002-F5002)</f>
        <v/>
      </c>
      <c r="I5002" s="3" t="str">
        <f>IF(C5002&lt;&gt;"",_xlfn.XLOOKUP(IFERROR(VALUE(C5002),C5002),'Items database'!A:A,'Items database'!B:B),(_xlfn.XLOOKUP(LEFT(E5002,3),Services,Services,"")))</f>
        <v/>
      </c>
      <c r="J5002" s="3" t="str">
        <f t="shared" si="157"/>
        <v/>
      </c>
    </row>
    <row r="5003" spans="1:10" x14ac:dyDescent="0.35">
      <c r="A5003" s="7" t="str">
        <f>IF('Payments Export'!A5007="","",'Payments Export'!A5007)</f>
        <v/>
      </c>
      <c r="B5003" s="7" t="str">
        <f>IF('Payments Export'!A5007="","",'Payments Export'!B5007)</f>
        <v/>
      </c>
      <c r="C5003" s="7" t="str">
        <f>IF(IFERROR(VALUE('Payments Export'!H5007),'Payments Export'!H5007)&lt;&gt;0,IFERROR(VALUE('Payments Export'!H5007),'Payments Export'!H5007),"")</f>
        <v/>
      </c>
      <c r="D5003" s="7" t="str">
        <f>IF('Payments Export'!I5007="","",'Payments Export'!I5007)</f>
        <v/>
      </c>
      <c r="E5003" s="7" t="str">
        <f t="shared" si="156"/>
        <v/>
      </c>
      <c r="F5003" s="7" t="str">
        <f>IF('Payments Export'!A5007="","",'Payments Export'!N5007)</f>
        <v/>
      </c>
      <c r="G5003" s="7" t="str">
        <f>IF('Payments Export'!A5007="","",'Payments Export'!O5007)</f>
        <v/>
      </c>
      <c r="H5003" s="7" t="str">
        <f>IF('Payments Export'!B5007="","",G5003-F5003)</f>
        <v/>
      </c>
      <c r="I5003" s="3" t="str">
        <f>IF(C5003&lt;&gt;"",_xlfn.XLOOKUP(IFERROR(VALUE(C5003),C5003),'Items database'!A:A,'Items database'!B:B),(_xlfn.XLOOKUP(LEFT(E5003,3),Services,Services,"")))</f>
        <v/>
      </c>
      <c r="J5003" s="3" t="str">
        <f t="shared" si="157"/>
        <v/>
      </c>
    </row>
    <row r="5004" spans="1:10" x14ac:dyDescent="0.35">
      <c r="A5004" s="7" t="str">
        <f>IF('Payments Export'!A5008="","",'Payments Export'!A5008)</f>
        <v/>
      </c>
      <c r="B5004" s="7" t="str">
        <f>IF('Payments Export'!A5008="","",'Payments Export'!B5008)</f>
        <v/>
      </c>
      <c r="C5004" s="7" t="str">
        <f>IF(IFERROR(VALUE('Payments Export'!H5008),'Payments Export'!H5008)&lt;&gt;0,IFERROR(VALUE('Payments Export'!H5008),'Payments Export'!H5008),"")</f>
        <v/>
      </c>
      <c r="D5004" s="7" t="str">
        <f>IF('Payments Export'!I5008="","",'Payments Export'!I5008)</f>
        <v/>
      </c>
      <c r="E5004" s="7" t="str">
        <f t="shared" si="156"/>
        <v/>
      </c>
      <c r="F5004" s="7" t="str">
        <f>IF('Payments Export'!A5008="","",'Payments Export'!N5008)</f>
        <v/>
      </c>
      <c r="G5004" s="7" t="str">
        <f>IF('Payments Export'!A5008="","",'Payments Export'!O5008)</f>
        <v/>
      </c>
      <c r="H5004" s="7" t="str">
        <f>IF('Payments Export'!B5008="","",G5004-F5004)</f>
        <v/>
      </c>
      <c r="I5004" s="3" t="str">
        <f>IF(C5004&lt;&gt;"",_xlfn.XLOOKUP(IFERROR(VALUE(C5004),C5004),'Items database'!A:A,'Items database'!B:B),(_xlfn.XLOOKUP(LEFT(E5004,3),Services,Services,"")))</f>
        <v/>
      </c>
      <c r="J5004" s="3" t="str">
        <f t="shared" si="157"/>
        <v/>
      </c>
    </row>
    <row r="5005" spans="1:10" x14ac:dyDescent="0.35">
      <c r="A5005" s="7" t="str">
        <f>IF('Payments Export'!A5009="","",'Payments Export'!A5009)</f>
        <v/>
      </c>
      <c r="B5005" s="7" t="str">
        <f>IF('Payments Export'!A5009="","",'Payments Export'!B5009)</f>
        <v/>
      </c>
      <c r="C5005" s="7" t="str">
        <f>IF(IFERROR(VALUE('Payments Export'!H5009),'Payments Export'!H5009)&lt;&gt;0,IFERROR(VALUE('Payments Export'!H5009),'Payments Export'!H5009),"")</f>
        <v/>
      </c>
      <c r="D5005" s="7" t="str">
        <f>IF('Payments Export'!I5009="","",'Payments Export'!I5009)</f>
        <v/>
      </c>
      <c r="E5005" s="7" t="str">
        <f t="shared" si="156"/>
        <v/>
      </c>
      <c r="F5005" s="7" t="str">
        <f>IF('Payments Export'!A5009="","",'Payments Export'!N5009)</f>
        <v/>
      </c>
      <c r="G5005" s="7" t="str">
        <f>IF('Payments Export'!A5009="","",'Payments Export'!O5009)</f>
        <v/>
      </c>
      <c r="H5005" s="7" t="str">
        <f>IF('Payments Export'!B5009="","",G5005-F5005)</f>
        <v/>
      </c>
      <c r="I5005" s="3" t="str">
        <f>IF(C5005&lt;&gt;"",_xlfn.XLOOKUP(IFERROR(VALUE(C5005),C5005),'Items database'!A:A,'Items database'!B:B),(_xlfn.XLOOKUP(LEFT(E5005,3),Services,Services,"")))</f>
        <v/>
      </c>
      <c r="J5005" s="3" t="str">
        <f t="shared" si="157"/>
        <v/>
      </c>
    </row>
    <row r="5006" spans="1:10" x14ac:dyDescent="0.35">
      <c r="A5006" s="7" t="str">
        <f>IF('Payments Export'!A5010="","",'Payments Export'!A5010)</f>
        <v/>
      </c>
      <c r="B5006" s="7" t="str">
        <f>IF('Payments Export'!A5010="","",'Payments Export'!B5010)</f>
        <v/>
      </c>
      <c r="C5006" s="7" t="str">
        <f>IF(IFERROR(VALUE('Payments Export'!H5010),'Payments Export'!H5010)&lt;&gt;0,IFERROR(VALUE('Payments Export'!H5010),'Payments Export'!H5010),"")</f>
        <v/>
      </c>
      <c r="D5006" s="7" t="str">
        <f>IF('Payments Export'!I5010="","",'Payments Export'!I5010)</f>
        <v/>
      </c>
      <c r="E5006" s="7" t="str">
        <f t="shared" si="156"/>
        <v/>
      </c>
      <c r="F5006" s="7" t="str">
        <f>IF('Payments Export'!A5010="","",'Payments Export'!N5010)</f>
        <v/>
      </c>
      <c r="G5006" s="7" t="str">
        <f>IF('Payments Export'!A5010="","",'Payments Export'!O5010)</f>
        <v/>
      </c>
      <c r="H5006" s="7" t="str">
        <f>IF('Payments Export'!B5010="","",G5006-F5006)</f>
        <v/>
      </c>
      <c r="I5006" s="3" t="str">
        <f>IF(C5006&lt;&gt;"",_xlfn.XLOOKUP(IFERROR(VALUE(C5006),C5006),'Items database'!A:A,'Items database'!B:B),(_xlfn.XLOOKUP(LEFT(E5006,3),Services,Services,"")))</f>
        <v/>
      </c>
      <c r="J5006" s="3" t="str">
        <f t="shared" si="157"/>
        <v/>
      </c>
    </row>
    <row r="5007" spans="1:10" x14ac:dyDescent="0.35">
      <c r="A5007" s="7" t="str">
        <f>IF('Payments Export'!A5011="","",'Payments Export'!A5011)</f>
        <v/>
      </c>
      <c r="B5007" s="7" t="str">
        <f>IF('Payments Export'!A5011="","",'Payments Export'!B5011)</f>
        <v/>
      </c>
      <c r="C5007" s="7" t="str">
        <f>IF(IFERROR(VALUE('Payments Export'!H5011),'Payments Export'!H5011)&lt;&gt;0,IFERROR(VALUE('Payments Export'!H5011),'Payments Export'!H5011),"")</f>
        <v/>
      </c>
      <c r="D5007" s="7" t="str">
        <f>IF('Payments Export'!I5011="","",'Payments Export'!I5011)</f>
        <v/>
      </c>
      <c r="E5007" s="7" t="str">
        <f t="shared" si="156"/>
        <v/>
      </c>
      <c r="F5007" s="7" t="str">
        <f>IF('Payments Export'!A5011="","",'Payments Export'!N5011)</f>
        <v/>
      </c>
      <c r="G5007" s="7" t="str">
        <f>IF('Payments Export'!A5011="","",'Payments Export'!O5011)</f>
        <v/>
      </c>
      <c r="H5007" s="7" t="str">
        <f>IF('Payments Export'!B5011="","",G5007-F5007)</f>
        <v/>
      </c>
      <c r="I5007" s="3" t="str">
        <f>IF(C5007&lt;&gt;"",_xlfn.XLOOKUP(IFERROR(VALUE(C5007),C5007),'Items database'!A:A,'Items database'!B:B),(_xlfn.XLOOKUP(LEFT(E5007,3),Services,Services,"")))</f>
        <v/>
      </c>
      <c r="J5007" s="3" t="str">
        <f t="shared" si="157"/>
        <v/>
      </c>
    </row>
    <row r="5008" spans="1:10" x14ac:dyDescent="0.35">
      <c r="A5008" s="7" t="str">
        <f>IF('Payments Export'!A5012="","",'Payments Export'!A5012)</f>
        <v/>
      </c>
      <c r="B5008" s="7" t="str">
        <f>IF('Payments Export'!A5012="","",'Payments Export'!B5012)</f>
        <v/>
      </c>
      <c r="C5008" s="7" t="str">
        <f>IF(IFERROR(VALUE('Payments Export'!H5012),'Payments Export'!H5012)&lt;&gt;0,IFERROR(VALUE('Payments Export'!H5012),'Payments Export'!H5012),"")</f>
        <v/>
      </c>
      <c r="D5008" s="7" t="str">
        <f>IF('Payments Export'!I5012="","",'Payments Export'!I5012)</f>
        <v/>
      </c>
      <c r="E5008" s="7" t="str">
        <f t="shared" si="156"/>
        <v/>
      </c>
      <c r="F5008" s="7" t="str">
        <f>IF('Payments Export'!A5012="","",'Payments Export'!N5012)</f>
        <v/>
      </c>
      <c r="G5008" s="7" t="str">
        <f>IF('Payments Export'!A5012="","",'Payments Export'!O5012)</f>
        <v/>
      </c>
      <c r="H5008" s="7" t="str">
        <f>IF('Payments Export'!B5012="","",G5008-F5008)</f>
        <v/>
      </c>
      <c r="I5008" s="3" t="str">
        <f>IF(C5008&lt;&gt;"",_xlfn.XLOOKUP(IFERROR(VALUE(C5008),C5008),'Items database'!A:A,'Items database'!B:B),(_xlfn.XLOOKUP(LEFT(E5008,3),Services,Services,"")))</f>
        <v/>
      </c>
      <c r="J5008" s="3" t="str">
        <f t="shared" si="157"/>
        <v/>
      </c>
    </row>
    <row r="5009" spans="1:10" x14ac:dyDescent="0.35">
      <c r="A5009" s="7" t="str">
        <f>IF('Payments Export'!A5013="","",'Payments Export'!A5013)</f>
        <v/>
      </c>
      <c r="B5009" s="7" t="str">
        <f>IF('Payments Export'!A5013="","",'Payments Export'!B5013)</f>
        <v/>
      </c>
      <c r="C5009" s="7" t="str">
        <f>IF(IFERROR(VALUE('Payments Export'!H5013),'Payments Export'!H5013)&lt;&gt;0,IFERROR(VALUE('Payments Export'!H5013),'Payments Export'!H5013),"")</f>
        <v/>
      </c>
      <c r="D5009" s="7" t="str">
        <f>IF('Payments Export'!I5013="","",'Payments Export'!I5013)</f>
        <v/>
      </c>
      <c r="E5009" s="7" t="str">
        <f t="shared" si="156"/>
        <v/>
      </c>
      <c r="F5009" s="7" t="str">
        <f>IF('Payments Export'!A5013="","",'Payments Export'!N5013)</f>
        <v/>
      </c>
      <c r="G5009" s="7" t="str">
        <f>IF('Payments Export'!A5013="","",'Payments Export'!O5013)</f>
        <v/>
      </c>
      <c r="H5009" s="7" t="str">
        <f>IF('Payments Export'!B5013="","",G5009-F5009)</f>
        <v/>
      </c>
      <c r="I5009" s="3" t="str">
        <f>IF(C5009&lt;&gt;"",_xlfn.XLOOKUP(IFERROR(VALUE(C5009),C5009),'Items database'!A:A,'Items database'!B:B),(_xlfn.XLOOKUP(LEFT(E5009,3),Services,Services,"")))</f>
        <v/>
      </c>
      <c r="J5009" s="3" t="str">
        <f t="shared" si="157"/>
        <v/>
      </c>
    </row>
    <row r="5010" spans="1:10" x14ac:dyDescent="0.35">
      <c r="A5010" s="7" t="str">
        <f>IF('Payments Export'!A5014="","",'Payments Export'!A5014)</f>
        <v/>
      </c>
      <c r="B5010" s="7" t="str">
        <f>IF('Payments Export'!A5014="","",'Payments Export'!B5014)</f>
        <v/>
      </c>
      <c r="C5010" s="7" t="str">
        <f>IF(IFERROR(VALUE('Payments Export'!H5014),'Payments Export'!H5014)&lt;&gt;0,IFERROR(VALUE('Payments Export'!H5014),'Payments Export'!H5014),"")</f>
        <v/>
      </c>
      <c r="D5010" s="7" t="str">
        <f>IF('Payments Export'!I5014="","",'Payments Export'!I5014)</f>
        <v/>
      </c>
      <c r="E5010" s="7" t="str">
        <f t="shared" si="156"/>
        <v/>
      </c>
      <c r="F5010" s="7" t="str">
        <f>IF('Payments Export'!A5014="","",'Payments Export'!N5014)</f>
        <v/>
      </c>
      <c r="G5010" s="7" t="str">
        <f>IF('Payments Export'!A5014="","",'Payments Export'!O5014)</f>
        <v/>
      </c>
      <c r="H5010" s="7" t="str">
        <f>IF('Payments Export'!B5014="","",G5010-F5010)</f>
        <v/>
      </c>
      <c r="I5010" s="3" t="str">
        <f>IF(C5010&lt;&gt;"",_xlfn.XLOOKUP(IFERROR(VALUE(C5010),C5010),'Items database'!A:A,'Items database'!B:B),(_xlfn.XLOOKUP(LEFT(E5010,3),Services,Services,"")))</f>
        <v/>
      </c>
      <c r="J5010" s="3" t="str">
        <f t="shared" si="157"/>
        <v/>
      </c>
    </row>
    <row r="5011" spans="1:10" x14ac:dyDescent="0.35">
      <c r="A5011" s="7" t="str">
        <f>IF('Payments Export'!A5015="","",'Payments Export'!A5015)</f>
        <v/>
      </c>
      <c r="B5011" s="7" t="str">
        <f>IF('Payments Export'!A5015="","",'Payments Export'!B5015)</f>
        <v/>
      </c>
      <c r="C5011" s="7" t="str">
        <f>IF(IFERROR(VALUE('Payments Export'!H5015),'Payments Export'!H5015)&lt;&gt;0,IFERROR(VALUE('Payments Export'!H5015),'Payments Export'!H5015),"")</f>
        <v/>
      </c>
      <c r="D5011" s="7" t="str">
        <f>IF('Payments Export'!I5015="","",'Payments Export'!I5015)</f>
        <v/>
      </c>
      <c r="E5011" s="7" t="str">
        <f t="shared" si="156"/>
        <v/>
      </c>
      <c r="F5011" s="7" t="str">
        <f>IF('Payments Export'!A5015="","",'Payments Export'!N5015)</f>
        <v/>
      </c>
      <c r="G5011" s="7" t="str">
        <f>IF('Payments Export'!A5015="","",'Payments Export'!O5015)</f>
        <v/>
      </c>
      <c r="H5011" s="7" t="str">
        <f>IF('Payments Export'!B5015="","",G5011-F5011)</f>
        <v/>
      </c>
      <c r="I5011" s="3" t="str">
        <f>IF(C5011&lt;&gt;"",_xlfn.XLOOKUP(IFERROR(VALUE(C5011),C5011),'Items database'!A:A,'Items database'!B:B),(_xlfn.XLOOKUP(LEFT(E5011,3),Services,Services,"")))</f>
        <v/>
      </c>
      <c r="J5011" s="3" t="str">
        <f t="shared" si="157"/>
        <v/>
      </c>
    </row>
    <row r="5012" spans="1:10" x14ac:dyDescent="0.35">
      <c r="A5012" s="7" t="str">
        <f>IF('Payments Export'!A5016="","",'Payments Export'!A5016)</f>
        <v/>
      </c>
      <c r="B5012" s="7" t="str">
        <f>IF('Payments Export'!A5016="","",'Payments Export'!B5016)</f>
        <v/>
      </c>
      <c r="C5012" s="7" t="str">
        <f>IF(IFERROR(VALUE('Payments Export'!H5016),'Payments Export'!H5016)&lt;&gt;0,IFERROR(VALUE('Payments Export'!H5016),'Payments Export'!H5016),"")</f>
        <v/>
      </c>
      <c r="D5012" s="7" t="str">
        <f>IF('Payments Export'!I5016="","",'Payments Export'!I5016)</f>
        <v/>
      </c>
      <c r="E5012" s="7" t="str">
        <f t="shared" si="156"/>
        <v/>
      </c>
      <c r="F5012" s="7" t="str">
        <f>IF('Payments Export'!A5016="","",'Payments Export'!N5016)</f>
        <v/>
      </c>
      <c r="G5012" s="7" t="str">
        <f>IF('Payments Export'!A5016="","",'Payments Export'!O5016)</f>
        <v/>
      </c>
      <c r="H5012" s="7" t="str">
        <f>IF('Payments Export'!B5016="","",G5012-F5012)</f>
        <v/>
      </c>
      <c r="I5012" s="3" t="str">
        <f>IF(C5012&lt;&gt;"",_xlfn.XLOOKUP(IFERROR(VALUE(C5012),C5012),'Items database'!A:A,'Items database'!B:B),(_xlfn.XLOOKUP(LEFT(E5012,3),Services,Services,"")))</f>
        <v/>
      </c>
      <c r="J5012" s="3" t="str">
        <f t="shared" si="157"/>
        <v/>
      </c>
    </row>
    <row r="5013" spans="1:10" x14ac:dyDescent="0.35">
      <c r="A5013" s="7" t="str">
        <f>IF('Payments Export'!A5017="","",'Payments Export'!A5017)</f>
        <v/>
      </c>
      <c r="B5013" s="7" t="str">
        <f>IF('Payments Export'!A5017="","",'Payments Export'!B5017)</f>
        <v/>
      </c>
      <c r="C5013" s="7" t="str">
        <f>IF(IFERROR(VALUE('Payments Export'!H5017),'Payments Export'!H5017)&lt;&gt;0,IFERROR(VALUE('Payments Export'!H5017),'Payments Export'!H5017),"")</f>
        <v/>
      </c>
      <c r="D5013" s="7" t="str">
        <f>IF('Payments Export'!I5017="","",'Payments Export'!I5017)</f>
        <v/>
      </c>
      <c r="E5013" s="7" t="str">
        <f t="shared" si="156"/>
        <v/>
      </c>
      <c r="F5013" s="7" t="str">
        <f>IF('Payments Export'!A5017="","",'Payments Export'!N5017)</f>
        <v/>
      </c>
      <c r="G5013" s="7" t="str">
        <f>IF('Payments Export'!A5017="","",'Payments Export'!O5017)</f>
        <v/>
      </c>
      <c r="H5013" s="7" t="str">
        <f>IF('Payments Export'!B5017="","",G5013-F5013)</f>
        <v/>
      </c>
      <c r="I5013" s="3" t="str">
        <f>IF(C5013&lt;&gt;"",_xlfn.XLOOKUP(IFERROR(VALUE(C5013),C5013),'Items database'!A:A,'Items database'!B:B),(_xlfn.XLOOKUP(LEFT(E5013,3),Services,Services,"")))</f>
        <v/>
      </c>
      <c r="J5013" s="3" t="str">
        <f t="shared" si="157"/>
        <v/>
      </c>
    </row>
    <row r="5014" spans="1:10" x14ac:dyDescent="0.35">
      <c r="A5014" s="7" t="str">
        <f>IF('Payments Export'!A5018="","",'Payments Export'!A5018)</f>
        <v/>
      </c>
      <c r="B5014" s="7" t="str">
        <f>IF('Payments Export'!A5018="","",'Payments Export'!B5018)</f>
        <v/>
      </c>
      <c r="C5014" s="7" t="str">
        <f>IF(IFERROR(VALUE('Payments Export'!H5018),'Payments Export'!H5018)&lt;&gt;0,IFERROR(VALUE('Payments Export'!H5018),'Payments Export'!H5018),"")</f>
        <v/>
      </c>
      <c r="D5014" s="7" t="str">
        <f>IF('Payments Export'!I5018="","",'Payments Export'!I5018)</f>
        <v/>
      </c>
      <c r="E5014" s="7" t="str">
        <f t="shared" si="156"/>
        <v/>
      </c>
      <c r="F5014" s="7" t="str">
        <f>IF('Payments Export'!A5018="","",'Payments Export'!N5018)</f>
        <v/>
      </c>
      <c r="G5014" s="7" t="str">
        <f>IF('Payments Export'!A5018="","",'Payments Export'!O5018)</f>
        <v/>
      </c>
      <c r="H5014" s="7" t="str">
        <f>IF('Payments Export'!B5018="","",G5014-F5014)</f>
        <v/>
      </c>
      <c r="I5014" s="3" t="str">
        <f>IF(C5014&lt;&gt;"",_xlfn.XLOOKUP(IFERROR(VALUE(C5014),C5014),'Items database'!A:A,'Items database'!B:B),(_xlfn.XLOOKUP(LEFT(E5014,3),Services,Services,"")))</f>
        <v/>
      </c>
      <c r="J5014" s="3" t="str">
        <f t="shared" si="157"/>
        <v/>
      </c>
    </row>
    <row r="5015" spans="1:10" x14ac:dyDescent="0.35">
      <c r="A5015" s="7" t="str">
        <f>IF('Payments Export'!A5019="","",'Payments Export'!A5019)</f>
        <v/>
      </c>
      <c r="B5015" s="7" t="str">
        <f>IF('Payments Export'!A5019="","",'Payments Export'!B5019)</f>
        <v/>
      </c>
      <c r="C5015" s="7" t="str">
        <f>IF(IFERROR(VALUE('Payments Export'!H5019),'Payments Export'!H5019)&lt;&gt;0,IFERROR(VALUE('Payments Export'!H5019),'Payments Export'!H5019),"")</f>
        <v/>
      </c>
      <c r="D5015" s="7" t="str">
        <f>IF('Payments Export'!I5019="","",'Payments Export'!I5019)</f>
        <v/>
      </c>
      <c r="E5015" s="7" t="str">
        <f t="shared" si="156"/>
        <v/>
      </c>
      <c r="F5015" s="7" t="str">
        <f>IF('Payments Export'!A5019="","",'Payments Export'!N5019)</f>
        <v/>
      </c>
      <c r="G5015" s="7" t="str">
        <f>IF('Payments Export'!A5019="","",'Payments Export'!O5019)</f>
        <v/>
      </c>
      <c r="H5015" s="7" t="str">
        <f>IF('Payments Export'!B5019="","",G5015-F5015)</f>
        <v/>
      </c>
      <c r="I5015" s="3" t="str">
        <f>IF(C5015&lt;&gt;"",_xlfn.XLOOKUP(IFERROR(VALUE(C5015),C5015),'Items database'!A:A,'Items database'!B:B),(_xlfn.XLOOKUP(LEFT(E5015,3),Services,Services,"")))</f>
        <v/>
      </c>
      <c r="J5015" s="3" t="str">
        <f t="shared" si="157"/>
        <v/>
      </c>
    </row>
    <row r="5016" spans="1:10" x14ac:dyDescent="0.35">
      <c r="A5016" s="7" t="str">
        <f>IF('Payments Export'!A5020="","",'Payments Export'!A5020)</f>
        <v/>
      </c>
      <c r="B5016" s="7" t="str">
        <f>IF('Payments Export'!A5020="","",'Payments Export'!B5020)</f>
        <v/>
      </c>
      <c r="C5016" s="7" t="str">
        <f>IF(IFERROR(VALUE('Payments Export'!H5020),'Payments Export'!H5020)&lt;&gt;0,IFERROR(VALUE('Payments Export'!H5020),'Payments Export'!H5020),"")</f>
        <v/>
      </c>
      <c r="D5016" s="7" t="str">
        <f>IF('Payments Export'!I5020="","",'Payments Export'!I5020)</f>
        <v/>
      </c>
      <c r="E5016" s="7" t="str">
        <f t="shared" si="156"/>
        <v/>
      </c>
      <c r="F5016" s="7" t="str">
        <f>IF('Payments Export'!A5020="","",'Payments Export'!N5020)</f>
        <v/>
      </c>
      <c r="G5016" s="7" t="str">
        <f>IF('Payments Export'!A5020="","",'Payments Export'!O5020)</f>
        <v/>
      </c>
      <c r="H5016" s="7" t="str">
        <f>IF('Payments Export'!B5020="","",G5016-F5016)</f>
        <v/>
      </c>
      <c r="I5016" s="3" t="str">
        <f>IF(C5016&lt;&gt;"",_xlfn.XLOOKUP(IFERROR(VALUE(C5016),C5016),'Items database'!A:A,'Items database'!B:B),(_xlfn.XLOOKUP(LEFT(E5016,3),Services,Services,"")))</f>
        <v/>
      </c>
      <c r="J5016" s="3" t="str">
        <f t="shared" si="157"/>
        <v/>
      </c>
    </row>
    <row r="5017" spans="1:10" x14ac:dyDescent="0.35">
      <c r="A5017" s="7" t="str">
        <f>IF('Payments Export'!A5021="","",'Payments Export'!A5021)</f>
        <v/>
      </c>
      <c r="B5017" s="7" t="str">
        <f>IF('Payments Export'!A5021="","",'Payments Export'!B5021)</f>
        <v/>
      </c>
      <c r="C5017" s="7" t="str">
        <f>IF(IFERROR(VALUE('Payments Export'!H5021),'Payments Export'!H5021)&lt;&gt;0,IFERROR(VALUE('Payments Export'!H5021),'Payments Export'!H5021),"")</f>
        <v/>
      </c>
      <c r="D5017" s="7" t="str">
        <f>IF('Payments Export'!I5021="","",'Payments Export'!I5021)</f>
        <v/>
      </c>
      <c r="E5017" s="7" t="str">
        <f t="shared" si="156"/>
        <v/>
      </c>
      <c r="F5017" s="7" t="str">
        <f>IF('Payments Export'!A5021="","",'Payments Export'!N5021)</f>
        <v/>
      </c>
      <c r="G5017" s="7" t="str">
        <f>IF('Payments Export'!A5021="","",'Payments Export'!O5021)</f>
        <v/>
      </c>
      <c r="H5017" s="7" t="str">
        <f>IF('Payments Export'!B5021="","",G5017-F5017)</f>
        <v/>
      </c>
      <c r="I5017" s="3" t="str">
        <f>IF(C5017&lt;&gt;"",_xlfn.XLOOKUP(IFERROR(VALUE(C5017),C5017),'Items database'!A:A,'Items database'!B:B),(_xlfn.XLOOKUP(LEFT(E5017,3),Services,Services,"")))</f>
        <v/>
      </c>
      <c r="J5017" s="3" t="str">
        <f t="shared" si="157"/>
        <v/>
      </c>
    </row>
    <row r="5018" spans="1:10" x14ac:dyDescent="0.35">
      <c r="A5018" s="7" t="str">
        <f>IF('Payments Export'!A5022="","",'Payments Export'!A5022)</f>
        <v/>
      </c>
      <c r="B5018" s="7" t="str">
        <f>IF('Payments Export'!A5022="","",'Payments Export'!B5022)</f>
        <v/>
      </c>
      <c r="C5018" s="7" t="str">
        <f>IF(IFERROR(VALUE('Payments Export'!H5022),'Payments Export'!H5022)&lt;&gt;0,IFERROR(VALUE('Payments Export'!H5022),'Payments Export'!H5022),"")</f>
        <v/>
      </c>
      <c r="D5018" s="7" t="str">
        <f>IF('Payments Export'!I5022="","",'Payments Export'!I5022)</f>
        <v/>
      </c>
      <c r="E5018" s="7" t="str">
        <f t="shared" si="156"/>
        <v/>
      </c>
      <c r="F5018" s="7" t="str">
        <f>IF('Payments Export'!A5022="","",'Payments Export'!N5022)</f>
        <v/>
      </c>
      <c r="G5018" s="7" t="str">
        <f>IF('Payments Export'!A5022="","",'Payments Export'!O5022)</f>
        <v/>
      </c>
      <c r="H5018" s="7" t="str">
        <f>IF('Payments Export'!B5022="","",G5018-F5018)</f>
        <v/>
      </c>
      <c r="I5018" s="3" t="str">
        <f>IF(C5018&lt;&gt;"",_xlfn.XLOOKUP(IFERROR(VALUE(C5018),C5018),'Items database'!A:A,'Items database'!B:B),(_xlfn.XLOOKUP(LEFT(E5018,3),Services,Services,"")))</f>
        <v/>
      </c>
      <c r="J5018" s="3" t="str">
        <f t="shared" si="157"/>
        <v/>
      </c>
    </row>
    <row r="5019" spans="1:10" x14ac:dyDescent="0.35">
      <c r="A5019" s="7" t="str">
        <f>IF('Payments Export'!A5023="","",'Payments Export'!A5023)</f>
        <v/>
      </c>
      <c r="B5019" s="7" t="str">
        <f>IF('Payments Export'!A5023="","",'Payments Export'!B5023)</f>
        <v/>
      </c>
      <c r="C5019" s="7" t="str">
        <f>IF(IFERROR(VALUE('Payments Export'!H5023),'Payments Export'!H5023)&lt;&gt;0,IFERROR(VALUE('Payments Export'!H5023),'Payments Export'!H5023),"")</f>
        <v/>
      </c>
      <c r="D5019" s="7" t="str">
        <f>IF('Payments Export'!I5023="","",'Payments Export'!I5023)</f>
        <v/>
      </c>
      <c r="E5019" s="7" t="str">
        <f t="shared" si="156"/>
        <v/>
      </c>
      <c r="F5019" s="7" t="str">
        <f>IF('Payments Export'!A5023="","",'Payments Export'!N5023)</f>
        <v/>
      </c>
      <c r="G5019" s="7" t="str">
        <f>IF('Payments Export'!A5023="","",'Payments Export'!O5023)</f>
        <v/>
      </c>
      <c r="H5019" s="7" t="str">
        <f>IF('Payments Export'!B5023="","",G5019-F5019)</f>
        <v/>
      </c>
      <c r="I5019" s="3" t="str">
        <f>IF(C5019&lt;&gt;"",_xlfn.XLOOKUP(IFERROR(VALUE(C5019),C5019),'Items database'!A:A,'Items database'!B:B),(_xlfn.XLOOKUP(LEFT(E5019,3),Services,Services,"")))</f>
        <v/>
      </c>
      <c r="J5019" s="3" t="str">
        <f t="shared" si="157"/>
        <v/>
      </c>
    </row>
    <row r="5020" spans="1:10" x14ac:dyDescent="0.35">
      <c r="A5020" s="7" t="str">
        <f>IF('Payments Export'!A5024="","",'Payments Export'!A5024)</f>
        <v/>
      </c>
      <c r="B5020" s="7" t="str">
        <f>IF('Payments Export'!A5024="","",'Payments Export'!B5024)</f>
        <v/>
      </c>
      <c r="C5020" s="7" t="str">
        <f>IF(IFERROR(VALUE('Payments Export'!H5024),'Payments Export'!H5024)&lt;&gt;0,IFERROR(VALUE('Payments Export'!H5024),'Payments Export'!H5024),"")</f>
        <v/>
      </c>
      <c r="D5020" s="7" t="str">
        <f>IF('Payments Export'!I5024="","",'Payments Export'!I5024)</f>
        <v/>
      </c>
      <c r="E5020" s="7" t="str">
        <f t="shared" si="156"/>
        <v/>
      </c>
      <c r="F5020" s="7" t="str">
        <f>IF('Payments Export'!A5024="","",'Payments Export'!N5024)</f>
        <v/>
      </c>
      <c r="G5020" s="7" t="str">
        <f>IF('Payments Export'!A5024="","",'Payments Export'!O5024)</f>
        <v/>
      </c>
      <c r="H5020" s="7" t="str">
        <f>IF('Payments Export'!B5024="","",G5020-F5020)</f>
        <v/>
      </c>
      <c r="I5020" s="3" t="str">
        <f>IF(C5020&lt;&gt;"",_xlfn.XLOOKUP(IFERROR(VALUE(C5020),C5020),'Items database'!A:A,'Items database'!B:B),(_xlfn.XLOOKUP(LEFT(E5020,3),Services,Services,"")))</f>
        <v/>
      </c>
      <c r="J5020" s="3" t="str">
        <f t="shared" si="157"/>
        <v/>
      </c>
    </row>
    <row r="5021" spans="1:10" x14ac:dyDescent="0.35">
      <c r="A5021" s="7" t="str">
        <f>IF('Payments Export'!A5025="","",'Payments Export'!A5025)</f>
        <v/>
      </c>
      <c r="B5021" s="7" t="str">
        <f>IF('Payments Export'!A5025="","",'Payments Export'!B5025)</f>
        <v/>
      </c>
      <c r="C5021" s="7" t="str">
        <f>IF(IFERROR(VALUE('Payments Export'!H5025),'Payments Export'!H5025)&lt;&gt;0,IFERROR(VALUE('Payments Export'!H5025),'Payments Export'!H5025),"")</f>
        <v/>
      </c>
      <c r="D5021" s="7" t="str">
        <f>IF('Payments Export'!I5025="","",'Payments Export'!I5025)</f>
        <v/>
      </c>
      <c r="E5021" s="7" t="str">
        <f t="shared" si="156"/>
        <v/>
      </c>
      <c r="F5021" s="7" t="str">
        <f>IF('Payments Export'!A5025="","",'Payments Export'!N5025)</f>
        <v/>
      </c>
      <c r="G5021" s="7" t="str">
        <f>IF('Payments Export'!A5025="","",'Payments Export'!O5025)</f>
        <v/>
      </c>
      <c r="H5021" s="7" t="str">
        <f>IF('Payments Export'!B5025="","",G5021-F5021)</f>
        <v/>
      </c>
      <c r="I5021" s="3" t="str">
        <f>IF(C5021&lt;&gt;"",_xlfn.XLOOKUP(IFERROR(VALUE(C5021),C5021),'Items database'!A:A,'Items database'!B:B),(_xlfn.XLOOKUP(LEFT(E5021,3),Services,Services,"")))</f>
        <v/>
      </c>
      <c r="J5021" s="3" t="str">
        <f t="shared" si="157"/>
        <v/>
      </c>
    </row>
    <row r="5022" spans="1:10" x14ac:dyDescent="0.35">
      <c r="A5022" s="7" t="str">
        <f>IF('Payments Export'!A5026="","",'Payments Export'!A5026)</f>
        <v/>
      </c>
      <c r="B5022" s="7" t="str">
        <f>IF('Payments Export'!A5026="","",'Payments Export'!B5026)</f>
        <v/>
      </c>
      <c r="C5022" s="7" t="str">
        <f>IF(IFERROR(VALUE('Payments Export'!H5026),'Payments Export'!H5026)&lt;&gt;0,IFERROR(VALUE('Payments Export'!H5026),'Payments Export'!H5026),"")</f>
        <v/>
      </c>
      <c r="D5022" s="7" t="str">
        <f>IF('Payments Export'!I5026="","",'Payments Export'!I5026)</f>
        <v/>
      </c>
      <c r="E5022" s="7" t="str">
        <f t="shared" si="156"/>
        <v/>
      </c>
      <c r="F5022" s="7" t="str">
        <f>IF('Payments Export'!A5026="","",'Payments Export'!N5026)</f>
        <v/>
      </c>
      <c r="G5022" s="7" t="str">
        <f>IF('Payments Export'!A5026="","",'Payments Export'!O5026)</f>
        <v/>
      </c>
      <c r="H5022" s="7" t="str">
        <f>IF('Payments Export'!B5026="","",G5022-F5022)</f>
        <v/>
      </c>
      <c r="I5022" s="3" t="str">
        <f>IF(C5022&lt;&gt;"",_xlfn.XLOOKUP(IFERROR(VALUE(C5022),C5022),'Items database'!A:A,'Items database'!B:B),(_xlfn.XLOOKUP(LEFT(E5022,3),Services,Services,"")))</f>
        <v/>
      </c>
      <c r="J5022" s="3" t="str">
        <f t="shared" si="157"/>
        <v/>
      </c>
    </row>
    <row r="5023" spans="1:10" x14ac:dyDescent="0.35">
      <c r="A5023" s="7" t="str">
        <f>IF('Payments Export'!A5027="","",'Payments Export'!A5027)</f>
        <v/>
      </c>
      <c r="B5023" s="7" t="str">
        <f>IF('Payments Export'!A5027="","",'Payments Export'!B5027)</f>
        <v/>
      </c>
      <c r="C5023" s="7" t="str">
        <f>IF(IFERROR(VALUE('Payments Export'!H5027),'Payments Export'!H5027)&lt;&gt;0,IFERROR(VALUE('Payments Export'!H5027),'Payments Export'!H5027),"")</f>
        <v/>
      </c>
      <c r="D5023" s="7" t="str">
        <f>IF('Payments Export'!I5027="","",'Payments Export'!I5027)</f>
        <v/>
      </c>
      <c r="E5023" s="7" t="str">
        <f t="shared" si="156"/>
        <v/>
      </c>
      <c r="F5023" s="7" t="str">
        <f>IF('Payments Export'!A5027="","",'Payments Export'!N5027)</f>
        <v/>
      </c>
      <c r="G5023" s="7" t="str">
        <f>IF('Payments Export'!A5027="","",'Payments Export'!O5027)</f>
        <v/>
      </c>
      <c r="H5023" s="7" t="str">
        <f>IF('Payments Export'!B5027="","",G5023-F5023)</f>
        <v/>
      </c>
      <c r="I5023" s="3" t="str">
        <f>IF(C5023&lt;&gt;"",_xlfn.XLOOKUP(IFERROR(VALUE(C5023),C5023),'Items database'!A:A,'Items database'!B:B),(_xlfn.XLOOKUP(LEFT(E5023,3),Services,Services,"")))</f>
        <v/>
      </c>
      <c r="J5023" s="3" t="str">
        <f t="shared" si="157"/>
        <v/>
      </c>
    </row>
    <row r="5024" spans="1:10" x14ac:dyDescent="0.35">
      <c r="A5024" s="7" t="str">
        <f>IF('Payments Export'!A5028="","",'Payments Export'!A5028)</f>
        <v/>
      </c>
      <c r="B5024" s="7" t="str">
        <f>IF('Payments Export'!A5028="","",'Payments Export'!B5028)</f>
        <v/>
      </c>
      <c r="C5024" s="7" t="str">
        <f>IF(IFERROR(VALUE('Payments Export'!H5028),'Payments Export'!H5028)&lt;&gt;0,IFERROR(VALUE('Payments Export'!H5028),'Payments Export'!H5028),"")</f>
        <v/>
      </c>
      <c r="D5024" s="7" t="str">
        <f>IF('Payments Export'!I5028="","",'Payments Export'!I5028)</f>
        <v/>
      </c>
      <c r="E5024" s="7" t="str">
        <f t="shared" si="156"/>
        <v/>
      </c>
      <c r="F5024" s="7" t="str">
        <f>IF('Payments Export'!A5028="","",'Payments Export'!N5028)</f>
        <v/>
      </c>
      <c r="G5024" s="7" t="str">
        <f>IF('Payments Export'!A5028="","",'Payments Export'!O5028)</f>
        <v/>
      </c>
      <c r="H5024" s="7" t="str">
        <f>IF('Payments Export'!B5028="","",G5024-F5024)</f>
        <v/>
      </c>
      <c r="I5024" s="3" t="str">
        <f>IF(C5024&lt;&gt;"",_xlfn.XLOOKUP(IFERROR(VALUE(C5024),C5024),'Items database'!A:A,'Items database'!B:B),(_xlfn.XLOOKUP(LEFT(E5024,3),Services,Services,"")))</f>
        <v/>
      </c>
      <c r="J5024" s="3" t="str">
        <f t="shared" si="157"/>
        <v/>
      </c>
    </row>
    <row r="5025" spans="1:10" x14ac:dyDescent="0.35">
      <c r="A5025" s="7" t="str">
        <f>IF('Payments Export'!A5029="","",'Payments Export'!A5029)</f>
        <v/>
      </c>
      <c r="B5025" s="7" t="str">
        <f>IF('Payments Export'!A5029="","",'Payments Export'!B5029)</f>
        <v/>
      </c>
      <c r="C5025" s="7" t="str">
        <f>IF(IFERROR(VALUE('Payments Export'!H5029),'Payments Export'!H5029)&lt;&gt;0,IFERROR(VALUE('Payments Export'!H5029),'Payments Export'!H5029),"")</f>
        <v/>
      </c>
      <c r="D5025" s="7" t="str">
        <f>IF('Payments Export'!I5029="","",'Payments Export'!I5029)</f>
        <v/>
      </c>
      <c r="E5025" s="7" t="str">
        <f t="shared" si="156"/>
        <v/>
      </c>
      <c r="F5025" s="7" t="str">
        <f>IF('Payments Export'!A5029="","",'Payments Export'!N5029)</f>
        <v/>
      </c>
      <c r="G5025" s="7" t="str">
        <f>IF('Payments Export'!A5029="","",'Payments Export'!O5029)</f>
        <v/>
      </c>
      <c r="H5025" s="7" t="str">
        <f>IF('Payments Export'!B5029="","",G5025-F5025)</f>
        <v/>
      </c>
      <c r="I5025" s="3" t="str">
        <f>IF(C5025&lt;&gt;"",_xlfn.XLOOKUP(IFERROR(VALUE(C5025),C5025),'Items database'!A:A,'Items database'!B:B),(_xlfn.XLOOKUP(LEFT(E5025,3),Services,Services,"")))</f>
        <v/>
      </c>
      <c r="J5025" s="3" t="str">
        <f t="shared" si="157"/>
        <v/>
      </c>
    </row>
    <row r="5026" spans="1:10" x14ac:dyDescent="0.35">
      <c r="A5026" s="7" t="str">
        <f>IF('Payments Export'!A5030="","",'Payments Export'!A5030)</f>
        <v/>
      </c>
      <c r="B5026" s="7" t="str">
        <f>IF('Payments Export'!A5030="","",'Payments Export'!B5030)</f>
        <v/>
      </c>
      <c r="C5026" s="7" t="str">
        <f>IF(IFERROR(VALUE('Payments Export'!H5030),'Payments Export'!H5030)&lt;&gt;0,IFERROR(VALUE('Payments Export'!H5030),'Payments Export'!H5030),"")</f>
        <v/>
      </c>
      <c r="D5026" s="7" t="str">
        <f>IF('Payments Export'!I5030="","",'Payments Export'!I5030)</f>
        <v/>
      </c>
      <c r="E5026" s="7" t="str">
        <f t="shared" si="156"/>
        <v/>
      </c>
      <c r="F5026" s="7" t="str">
        <f>IF('Payments Export'!A5030="","",'Payments Export'!N5030)</f>
        <v/>
      </c>
      <c r="G5026" s="7" t="str">
        <f>IF('Payments Export'!A5030="","",'Payments Export'!O5030)</f>
        <v/>
      </c>
      <c r="H5026" s="7" t="str">
        <f>IF('Payments Export'!B5030="","",G5026-F5026)</f>
        <v/>
      </c>
      <c r="I5026" s="3" t="str">
        <f>IF(C5026&lt;&gt;"",_xlfn.XLOOKUP(IFERROR(VALUE(C5026),C5026),'Items database'!A:A,'Items database'!B:B),(_xlfn.XLOOKUP(LEFT(E5026,3),Services,Services,"")))</f>
        <v/>
      </c>
      <c r="J5026" s="3" t="str">
        <f t="shared" si="157"/>
        <v/>
      </c>
    </row>
    <row r="5027" spans="1:10" x14ac:dyDescent="0.35">
      <c r="A5027" s="7" t="str">
        <f>IF('Payments Export'!A5031="","",'Payments Export'!A5031)</f>
        <v/>
      </c>
      <c r="B5027" s="7" t="str">
        <f>IF('Payments Export'!A5031="","",'Payments Export'!B5031)</f>
        <v/>
      </c>
      <c r="C5027" s="7" t="str">
        <f>IF(IFERROR(VALUE('Payments Export'!H5031),'Payments Export'!H5031)&lt;&gt;0,IFERROR(VALUE('Payments Export'!H5031),'Payments Export'!H5031),"")</f>
        <v/>
      </c>
      <c r="D5027" s="7" t="str">
        <f>IF('Payments Export'!I5031="","",'Payments Export'!I5031)</f>
        <v/>
      </c>
      <c r="E5027" s="7" t="str">
        <f t="shared" si="156"/>
        <v/>
      </c>
      <c r="F5027" s="7" t="str">
        <f>IF('Payments Export'!A5031="","",'Payments Export'!N5031)</f>
        <v/>
      </c>
      <c r="G5027" s="7" t="str">
        <f>IF('Payments Export'!A5031="","",'Payments Export'!O5031)</f>
        <v/>
      </c>
      <c r="H5027" s="7" t="str">
        <f>IF('Payments Export'!B5031="","",G5027-F5027)</f>
        <v/>
      </c>
      <c r="I5027" s="3" t="str">
        <f>IF(C5027&lt;&gt;"",_xlfn.XLOOKUP(IFERROR(VALUE(C5027),C5027),'Items database'!A:A,'Items database'!B:B),(_xlfn.XLOOKUP(LEFT(E5027,3),Services,Services,"")))</f>
        <v/>
      </c>
      <c r="J5027" s="3" t="str">
        <f t="shared" si="157"/>
        <v/>
      </c>
    </row>
    <row r="5028" spans="1:10" x14ac:dyDescent="0.35">
      <c r="A5028" s="7" t="str">
        <f>IF('Payments Export'!A5032="","",'Payments Export'!A5032)</f>
        <v/>
      </c>
      <c r="B5028" s="7" t="str">
        <f>IF('Payments Export'!A5032="","",'Payments Export'!B5032)</f>
        <v/>
      </c>
      <c r="C5028" s="7" t="str">
        <f>IF(IFERROR(VALUE('Payments Export'!H5032),'Payments Export'!H5032)&lt;&gt;0,IFERROR(VALUE('Payments Export'!H5032),'Payments Export'!H5032),"")</f>
        <v/>
      </c>
      <c r="D5028" s="7" t="str">
        <f>IF('Payments Export'!I5032="","",'Payments Export'!I5032)</f>
        <v/>
      </c>
      <c r="E5028" s="7" t="str">
        <f t="shared" si="156"/>
        <v/>
      </c>
      <c r="F5028" s="7" t="str">
        <f>IF('Payments Export'!A5032="","",'Payments Export'!N5032)</f>
        <v/>
      </c>
      <c r="G5028" s="7" t="str">
        <f>IF('Payments Export'!A5032="","",'Payments Export'!O5032)</f>
        <v/>
      </c>
      <c r="H5028" s="7" t="str">
        <f>IF('Payments Export'!B5032="","",G5028-F5028)</f>
        <v/>
      </c>
      <c r="I5028" s="3" t="str">
        <f>IF(C5028&lt;&gt;"",_xlfn.XLOOKUP(IFERROR(VALUE(C5028),C5028),'Items database'!A:A,'Items database'!B:B),(_xlfn.XLOOKUP(LEFT(E5028,3),Services,Services,"")))</f>
        <v/>
      </c>
      <c r="J5028" s="3" t="str">
        <f t="shared" si="157"/>
        <v/>
      </c>
    </row>
    <row r="5029" spans="1:10" x14ac:dyDescent="0.35">
      <c r="A5029" s="7" t="str">
        <f>IF('Payments Export'!A5033="","",'Payments Export'!A5033)</f>
        <v/>
      </c>
      <c r="B5029" s="7" t="str">
        <f>IF('Payments Export'!A5033="","",'Payments Export'!B5033)</f>
        <v/>
      </c>
      <c r="C5029" s="7" t="str">
        <f>IF(IFERROR(VALUE('Payments Export'!H5033),'Payments Export'!H5033)&lt;&gt;0,IFERROR(VALUE('Payments Export'!H5033),'Payments Export'!H5033),"")</f>
        <v/>
      </c>
      <c r="D5029" s="7" t="str">
        <f>IF('Payments Export'!I5033="","",'Payments Export'!I5033)</f>
        <v/>
      </c>
      <c r="E5029" s="7" t="str">
        <f t="shared" si="156"/>
        <v/>
      </c>
      <c r="F5029" s="7" t="str">
        <f>IF('Payments Export'!A5033="","",'Payments Export'!N5033)</f>
        <v/>
      </c>
      <c r="G5029" s="7" t="str">
        <f>IF('Payments Export'!A5033="","",'Payments Export'!O5033)</f>
        <v/>
      </c>
      <c r="H5029" s="7" t="str">
        <f>IF('Payments Export'!B5033="","",G5029-F5029)</f>
        <v/>
      </c>
      <c r="I5029" s="3" t="str">
        <f>IF(C5029&lt;&gt;"",_xlfn.XLOOKUP(IFERROR(VALUE(C5029),C5029),'Items database'!A:A,'Items database'!B:B),(_xlfn.XLOOKUP(LEFT(E5029,3),Services,Services,"")))</f>
        <v/>
      </c>
      <c r="J5029" s="3" t="str">
        <f t="shared" si="157"/>
        <v/>
      </c>
    </row>
    <row r="5030" spans="1:10" x14ac:dyDescent="0.35">
      <c r="A5030" s="7" t="str">
        <f>IF('Payments Export'!A5034="","",'Payments Export'!A5034)</f>
        <v/>
      </c>
      <c r="B5030" s="7" t="str">
        <f>IF('Payments Export'!A5034="","",'Payments Export'!B5034)</f>
        <v/>
      </c>
      <c r="C5030" s="7" t="str">
        <f>IF(IFERROR(VALUE('Payments Export'!H5034),'Payments Export'!H5034)&lt;&gt;0,IFERROR(VALUE('Payments Export'!H5034),'Payments Export'!H5034),"")</f>
        <v/>
      </c>
      <c r="D5030" s="7" t="str">
        <f>IF('Payments Export'!I5034="","",'Payments Export'!I5034)</f>
        <v/>
      </c>
      <c r="E5030" s="7" t="str">
        <f t="shared" si="156"/>
        <v/>
      </c>
      <c r="F5030" s="7" t="str">
        <f>IF('Payments Export'!A5034="","",'Payments Export'!N5034)</f>
        <v/>
      </c>
      <c r="G5030" s="7" t="str">
        <f>IF('Payments Export'!A5034="","",'Payments Export'!O5034)</f>
        <v/>
      </c>
      <c r="H5030" s="7" t="str">
        <f>IF('Payments Export'!B5034="","",G5030-F5030)</f>
        <v/>
      </c>
      <c r="I5030" s="3" t="str">
        <f>IF(C5030&lt;&gt;"",_xlfn.XLOOKUP(IFERROR(VALUE(C5030),C5030),'Items database'!A:A,'Items database'!B:B),(_xlfn.XLOOKUP(LEFT(E5030,3),Services,Services,"")))</f>
        <v/>
      </c>
      <c r="J5030" s="3" t="str">
        <f t="shared" si="157"/>
        <v/>
      </c>
    </row>
    <row r="5031" spans="1:10" x14ac:dyDescent="0.35">
      <c r="A5031" s="7" t="str">
        <f>IF('Payments Export'!A5035="","",'Payments Export'!A5035)</f>
        <v/>
      </c>
      <c r="B5031" s="7" t="str">
        <f>IF('Payments Export'!A5035="","",'Payments Export'!B5035)</f>
        <v/>
      </c>
      <c r="C5031" s="7" t="str">
        <f>IF(IFERROR(VALUE('Payments Export'!H5035),'Payments Export'!H5035)&lt;&gt;0,IFERROR(VALUE('Payments Export'!H5035),'Payments Export'!H5035),"")</f>
        <v/>
      </c>
      <c r="D5031" s="7" t="str">
        <f>IF('Payments Export'!I5035="","",'Payments Export'!I5035)</f>
        <v/>
      </c>
      <c r="E5031" s="7" t="str">
        <f t="shared" si="156"/>
        <v/>
      </c>
      <c r="F5031" s="7" t="str">
        <f>IF('Payments Export'!A5035="","",'Payments Export'!N5035)</f>
        <v/>
      </c>
      <c r="G5031" s="7" t="str">
        <f>IF('Payments Export'!A5035="","",'Payments Export'!O5035)</f>
        <v/>
      </c>
      <c r="H5031" s="7" t="str">
        <f>IF('Payments Export'!B5035="","",G5031-F5031)</f>
        <v/>
      </c>
      <c r="I5031" s="3" t="str">
        <f>IF(C5031&lt;&gt;"",_xlfn.XLOOKUP(IFERROR(VALUE(C5031),C5031),'Items database'!A:A,'Items database'!B:B),(_xlfn.XLOOKUP(LEFT(E5031,3),Services,Services,"")))</f>
        <v/>
      </c>
      <c r="J5031" s="3" t="str">
        <f t="shared" si="157"/>
        <v/>
      </c>
    </row>
    <row r="5032" spans="1:10" x14ac:dyDescent="0.35">
      <c r="A5032" s="7" t="str">
        <f>IF('Payments Export'!A5036="","",'Payments Export'!A5036)</f>
        <v/>
      </c>
      <c r="B5032" s="7" t="str">
        <f>IF('Payments Export'!A5036="","",'Payments Export'!B5036)</f>
        <v/>
      </c>
      <c r="C5032" s="7" t="str">
        <f>IF(IFERROR(VALUE('Payments Export'!H5036),'Payments Export'!H5036)&lt;&gt;0,IFERROR(VALUE('Payments Export'!H5036),'Payments Export'!H5036),"")</f>
        <v/>
      </c>
      <c r="D5032" s="7" t="str">
        <f>IF('Payments Export'!I5036="","",'Payments Export'!I5036)</f>
        <v/>
      </c>
      <c r="E5032" s="7" t="str">
        <f t="shared" si="156"/>
        <v/>
      </c>
      <c r="F5032" s="7" t="str">
        <f>IF('Payments Export'!A5036="","",'Payments Export'!N5036)</f>
        <v/>
      </c>
      <c r="G5032" s="7" t="str">
        <f>IF('Payments Export'!A5036="","",'Payments Export'!O5036)</f>
        <v/>
      </c>
      <c r="H5032" s="7" t="str">
        <f>IF('Payments Export'!B5036="","",G5032-F5032)</f>
        <v/>
      </c>
      <c r="I5032" s="3" t="str">
        <f>IF(C5032&lt;&gt;"",_xlfn.XLOOKUP(IFERROR(VALUE(C5032),C5032),'Items database'!A:A,'Items database'!B:B),(_xlfn.XLOOKUP(LEFT(E5032,3),Services,Services,"")))</f>
        <v/>
      </c>
      <c r="J5032" s="3" t="str">
        <f t="shared" si="157"/>
        <v/>
      </c>
    </row>
    <row r="5033" spans="1:10" x14ac:dyDescent="0.35">
      <c r="A5033" s="7" t="str">
        <f>IF('Payments Export'!A5037="","",'Payments Export'!A5037)</f>
        <v/>
      </c>
      <c r="B5033" s="7" t="str">
        <f>IF('Payments Export'!A5037="","",'Payments Export'!B5037)</f>
        <v/>
      </c>
      <c r="C5033" s="7" t="str">
        <f>IF(IFERROR(VALUE('Payments Export'!H5037),'Payments Export'!H5037)&lt;&gt;0,IFERROR(VALUE('Payments Export'!H5037),'Payments Export'!H5037),"")</f>
        <v/>
      </c>
      <c r="D5033" s="7" t="str">
        <f>IF('Payments Export'!I5037="","",'Payments Export'!I5037)</f>
        <v/>
      </c>
      <c r="E5033" s="7" t="str">
        <f t="shared" si="156"/>
        <v/>
      </c>
      <c r="F5033" s="7" t="str">
        <f>IF('Payments Export'!A5037="","",'Payments Export'!N5037)</f>
        <v/>
      </c>
      <c r="G5033" s="7" t="str">
        <f>IF('Payments Export'!A5037="","",'Payments Export'!O5037)</f>
        <v/>
      </c>
      <c r="H5033" s="7" t="str">
        <f>IF('Payments Export'!B5037="","",G5033-F5033)</f>
        <v/>
      </c>
      <c r="I5033" s="3" t="str">
        <f>IF(C5033&lt;&gt;"",_xlfn.XLOOKUP(IFERROR(VALUE(C5033),C5033),'Items database'!A:A,'Items database'!B:B),(_xlfn.XLOOKUP(LEFT(E5033,3),Services,Services,"")))</f>
        <v/>
      </c>
      <c r="J5033" s="3" t="str">
        <f t="shared" si="157"/>
        <v/>
      </c>
    </row>
    <row r="5034" spans="1:10" x14ac:dyDescent="0.35">
      <c r="A5034" s="7" t="str">
        <f>IF('Payments Export'!A5038="","",'Payments Export'!A5038)</f>
        <v/>
      </c>
      <c r="B5034" s="7" t="str">
        <f>IF('Payments Export'!A5038="","",'Payments Export'!B5038)</f>
        <v/>
      </c>
      <c r="C5034" s="7" t="str">
        <f>IF(IFERROR(VALUE('Payments Export'!H5038),'Payments Export'!H5038)&lt;&gt;0,IFERROR(VALUE('Payments Export'!H5038),'Payments Export'!H5038),"")</f>
        <v/>
      </c>
      <c r="D5034" s="7" t="str">
        <f>IF('Payments Export'!I5038="","",'Payments Export'!I5038)</f>
        <v/>
      </c>
      <c r="E5034" s="7" t="str">
        <f t="shared" si="156"/>
        <v/>
      </c>
      <c r="F5034" s="7" t="str">
        <f>IF('Payments Export'!A5038="","",'Payments Export'!N5038)</f>
        <v/>
      </c>
      <c r="G5034" s="7" t="str">
        <f>IF('Payments Export'!A5038="","",'Payments Export'!O5038)</f>
        <v/>
      </c>
      <c r="H5034" s="7" t="str">
        <f>IF('Payments Export'!B5038="","",G5034-F5034)</f>
        <v/>
      </c>
      <c r="I5034" s="3" t="str">
        <f>IF(C5034&lt;&gt;"",_xlfn.XLOOKUP(IFERROR(VALUE(C5034),C5034),'Items database'!A:A,'Items database'!B:B),(_xlfn.XLOOKUP(LEFT(E5034,3),Services,Services,"")))</f>
        <v/>
      </c>
      <c r="J5034" s="3" t="str">
        <f t="shared" si="157"/>
        <v/>
      </c>
    </row>
    <row r="5035" spans="1:10" x14ac:dyDescent="0.35">
      <c r="A5035" s="7" t="str">
        <f>IF('Payments Export'!A5039="","",'Payments Export'!A5039)</f>
        <v/>
      </c>
      <c r="B5035" s="7" t="str">
        <f>IF('Payments Export'!A5039="","",'Payments Export'!B5039)</f>
        <v/>
      </c>
      <c r="C5035" s="7" t="str">
        <f>IF(IFERROR(VALUE('Payments Export'!H5039),'Payments Export'!H5039)&lt;&gt;0,IFERROR(VALUE('Payments Export'!H5039),'Payments Export'!H5039),"")</f>
        <v/>
      </c>
      <c r="D5035" s="7" t="str">
        <f>IF('Payments Export'!I5039="","",'Payments Export'!I5039)</f>
        <v/>
      </c>
      <c r="E5035" s="7" t="str">
        <f t="shared" si="156"/>
        <v/>
      </c>
      <c r="F5035" s="7" t="str">
        <f>IF('Payments Export'!A5039="","",'Payments Export'!N5039)</f>
        <v/>
      </c>
      <c r="G5035" s="7" t="str">
        <f>IF('Payments Export'!A5039="","",'Payments Export'!O5039)</f>
        <v/>
      </c>
      <c r="H5035" s="7" t="str">
        <f>IF('Payments Export'!B5039="","",G5035-F5035)</f>
        <v/>
      </c>
      <c r="I5035" s="3" t="str">
        <f>IF(C5035&lt;&gt;"",_xlfn.XLOOKUP(IFERROR(VALUE(C5035),C5035),'Items database'!A:A,'Items database'!B:B),(_xlfn.XLOOKUP(LEFT(E5035,3),Services,Services,"")))</f>
        <v/>
      </c>
      <c r="J5035" s="3" t="str">
        <f t="shared" si="157"/>
        <v/>
      </c>
    </row>
    <row r="5036" spans="1:10" x14ac:dyDescent="0.35">
      <c r="A5036" s="7" t="str">
        <f>IF('Payments Export'!A5040="","",'Payments Export'!A5040)</f>
        <v/>
      </c>
      <c r="B5036" s="7" t="str">
        <f>IF('Payments Export'!A5040="","",'Payments Export'!B5040)</f>
        <v/>
      </c>
      <c r="C5036" s="7" t="str">
        <f>IF(IFERROR(VALUE('Payments Export'!H5040),'Payments Export'!H5040)&lt;&gt;0,IFERROR(VALUE('Payments Export'!H5040),'Payments Export'!H5040),"")</f>
        <v/>
      </c>
      <c r="D5036" s="7" t="str">
        <f>IF('Payments Export'!I5040="","",'Payments Export'!I5040)</f>
        <v/>
      </c>
      <c r="E5036" s="7" t="str">
        <f t="shared" si="156"/>
        <v/>
      </c>
      <c r="F5036" s="7" t="str">
        <f>IF('Payments Export'!A5040="","",'Payments Export'!N5040)</f>
        <v/>
      </c>
      <c r="G5036" s="7" t="str">
        <f>IF('Payments Export'!A5040="","",'Payments Export'!O5040)</f>
        <v/>
      </c>
      <c r="H5036" s="7" t="str">
        <f>IF('Payments Export'!B5040="","",G5036-F5036)</f>
        <v/>
      </c>
      <c r="I5036" s="3" t="str">
        <f>IF(C5036&lt;&gt;"",_xlfn.XLOOKUP(IFERROR(VALUE(C5036),C5036),'Items database'!A:A,'Items database'!B:B),(_xlfn.XLOOKUP(LEFT(E5036,3),Services,Services,"")))</f>
        <v/>
      </c>
      <c r="J5036" s="3" t="str">
        <f t="shared" si="157"/>
        <v/>
      </c>
    </row>
    <row r="5037" spans="1:10" x14ac:dyDescent="0.35">
      <c r="A5037" s="7" t="str">
        <f>IF('Payments Export'!A5041="","",'Payments Export'!A5041)</f>
        <v/>
      </c>
      <c r="B5037" s="7" t="str">
        <f>IF('Payments Export'!A5041="","",'Payments Export'!B5041)</f>
        <v/>
      </c>
      <c r="C5037" s="7" t="str">
        <f>IF(IFERROR(VALUE('Payments Export'!H5041),'Payments Export'!H5041)&lt;&gt;0,IFERROR(VALUE('Payments Export'!H5041),'Payments Export'!H5041),"")</f>
        <v/>
      </c>
      <c r="D5037" s="7" t="str">
        <f>IF('Payments Export'!I5041="","",'Payments Export'!I5041)</f>
        <v/>
      </c>
      <c r="E5037" s="7" t="str">
        <f t="shared" si="156"/>
        <v/>
      </c>
      <c r="F5037" s="7" t="str">
        <f>IF('Payments Export'!A5041="","",'Payments Export'!N5041)</f>
        <v/>
      </c>
      <c r="G5037" s="7" t="str">
        <f>IF('Payments Export'!A5041="","",'Payments Export'!O5041)</f>
        <v/>
      </c>
      <c r="H5037" s="7" t="str">
        <f>IF('Payments Export'!B5041="","",G5037-F5037)</f>
        <v/>
      </c>
      <c r="I5037" s="3" t="str">
        <f>IF(C5037&lt;&gt;"",_xlfn.XLOOKUP(IFERROR(VALUE(C5037),C5037),'Items database'!A:A,'Items database'!B:B),(_xlfn.XLOOKUP(LEFT(E5037,3),Services,Services,"")))</f>
        <v/>
      </c>
      <c r="J5037" s="3" t="str">
        <f t="shared" si="157"/>
        <v/>
      </c>
    </row>
    <row r="5038" spans="1:10" x14ac:dyDescent="0.35">
      <c r="A5038" s="7" t="str">
        <f>IF('Payments Export'!A5042="","",'Payments Export'!A5042)</f>
        <v/>
      </c>
      <c r="B5038" s="7" t="str">
        <f>IF('Payments Export'!A5042="","",'Payments Export'!B5042)</f>
        <v/>
      </c>
      <c r="C5038" s="7" t="str">
        <f>IF(IFERROR(VALUE('Payments Export'!H5042),'Payments Export'!H5042)&lt;&gt;0,IFERROR(VALUE('Payments Export'!H5042),'Payments Export'!H5042),"")</f>
        <v/>
      </c>
      <c r="D5038" s="7" t="str">
        <f>IF('Payments Export'!I5042="","",'Payments Export'!I5042)</f>
        <v/>
      </c>
      <c r="E5038" s="7" t="str">
        <f t="shared" si="156"/>
        <v/>
      </c>
      <c r="F5038" s="7" t="str">
        <f>IF('Payments Export'!A5042="","",'Payments Export'!N5042)</f>
        <v/>
      </c>
      <c r="G5038" s="7" t="str">
        <f>IF('Payments Export'!A5042="","",'Payments Export'!O5042)</f>
        <v/>
      </c>
      <c r="H5038" s="7" t="str">
        <f>IF('Payments Export'!B5042="","",G5038-F5038)</f>
        <v/>
      </c>
      <c r="I5038" s="3" t="str">
        <f>IF(C5038&lt;&gt;"",_xlfn.XLOOKUP(IFERROR(VALUE(C5038),C5038),'Items database'!A:A,'Items database'!B:B),(_xlfn.XLOOKUP(LEFT(E5038,3),Services,Services,"")))</f>
        <v/>
      </c>
      <c r="J5038" s="3" t="str">
        <f t="shared" si="157"/>
        <v/>
      </c>
    </row>
    <row r="5039" spans="1:10" x14ac:dyDescent="0.35">
      <c r="A5039" s="7" t="str">
        <f>IF('Payments Export'!A5043="","",'Payments Export'!A5043)</f>
        <v/>
      </c>
      <c r="B5039" s="7" t="str">
        <f>IF('Payments Export'!A5043="","",'Payments Export'!B5043)</f>
        <v/>
      </c>
      <c r="C5039" s="7" t="str">
        <f>IF(IFERROR(VALUE('Payments Export'!H5043),'Payments Export'!H5043)&lt;&gt;0,IFERROR(VALUE('Payments Export'!H5043),'Payments Export'!H5043),"")</f>
        <v/>
      </c>
      <c r="D5039" s="7" t="str">
        <f>IF('Payments Export'!I5043="","",'Payments Export'!I5043)</f>
        <v/>
      </c>
      <c r="E5039" s="7" t="str">
        <f t="shared" si="156"/>
        <v/>
      </c>
      <c r="F5039" s="7" t="str">
        <f>IF('Payments Export'!A5043="","",'Payments Export'!N5043)</f>
        <v/>
      </c>
      <c r="G5039" s="7" t="str">
        <f>IF('Payments Export'!A5043="","",'Payments Export'!O5043)</f>
        <v/>
      </c>
      <c r="H5039" s="7" t="str">
        <f>IF('Payments Export'!B5043="","",G5039-F5039)</f>
        <v/>
      </c>
      <c r="I5039" s="3" t="str">
        <f>IF(C5039&lt;&gt;"",_xlfn.XLOOKUP(IFERROR(VALUE(C5039),C5039),'Items database'!A:A,'Items database'!B:B),(_xlfn.XLOOKUP(LEFT(E5039,3),Services,Services,"")))</f>
        <v/>
      </c>
      <c r="J5039" s="3" t="str">
        <f t="shared" si="157"/>
        <v/>
      </c>
    </row>
    <row r="5040" spans="1:10" x14ac:dyDescent="0.35">
      <c r="A5040" s="7" t="str">
        <f>IF('Payments Export'!A5044="","",'Payments Export'!A5044)</f>
        <v/>
      </c>
      <c r="B5040" s="7" t="str">
        <f>IF('Payments Export'!A5044="","",'Payments Export'!B5044)</f>
        <v/>
      </c>
      <c r="C5040" s="7" t="str">
        <f>IF(IFERROR(VALUE('Payments Export'!H5044),'Payments Export'!H5044)&lt;&gt;0,IFERROR(VALUE('Payments Export'!H5044),'Payments Export'!H5044),"")</f>
        <v/>
      </c>
      <c r="D5040" s="7" t="str">
        <f>IF('Payments Export'!I5044="","",'Payments Export'!I5044)</f>
        <v/>
      </c>
      <c r="E5040" s="7" t="str">
        <f t="shared" si="156"/>
        <v/>
      </c>
      <c r="F5040" s="7" t="str">
        <f>IF('Payments Export'!A5044="","",'Payments Export'!N5044)</f>
        <v/>
      </c>
      <c r="G5040" s="7" t="str">
        <f>IF('Payments Export'!A5044="","",'Payments Export'!O5044)</f>
        <v/>
      </c>
      <c r="H5040" s="7" t="str">
        <f>IF('Payments Export'!B5044="","",G5040-F5040)</f>
        <v/>
      </c>
      <c r="I5040" s="3" t="str">
        <f>IF(C5040&lt;&gt;"",_xlfn.XLOOKUP(IFERROR(VALUE(C5040),C5040),'Items database'!A:A,'Items database'!B:B),(_xlfn.XLOOKUP(LEFT(E5040,3),Services,Services,"")))</f>
        <v/>
      </c>
      <c r="J5040" s="3" t="str">
        <f t="shared" si="157"/>
        <v/>
      </c>
    </row>
    <row r="5041" spans="1:10" x14ac:dyDescent="0.35">
      <c r="A5041" s="7" t="str">
        <f>IF('Payments Export'!A5045="","",'Payments Export'!A5045)</f>
        <v/>
      </c>
      <c r="B5041" s="7" t="str">
        <f>IF('Payments Export'!A5045="","",'Payments Export'!B5045)</f>
        <v/>
      </c>
      <c r="C5041" s="7" t="str">
        <f>IF(IFERROR(VALUE('Payments Export'!H5045),'Payments Export'!H5045)&lt;&gt;0,IFERROR(VALUE('Payments Export'!H5045),'Payments Export'!H5045),"")</f>
        <v/>
      </c>
      <c r="D5041" s="7" t="str">
        <f>IF('Payments Export'!I5045="","",'Payments Export'!I5045)</f>
        <v/>
      </c>
      <c r="E5041" s="7" t="str">
        <f t="shared" si="156"/>
        <v/>
      </c>
      <c r="F5041" s="7" t="str">
        <f>IF('Payments Export'!A5045="","",'Payments Export'!N5045)</f>
        <v/>
      </c>
      <c r="G5041" s="7" t="str">
        <f>IF('Payments Export'!A5045="","",'Payments Export'!O5045)</f>
        <v/>
      </c>
      <c r="H5041" s="7" t="str">
        <f>IF('Payments Export'!B5045="","",G5041-F5041)</f>
        <v/>
      </c>
      <c r="I5041" s="3" t="str">
        <f>IF(C5041&lt;&gt;"",_xlfn.XLOOKUP(IFERROR(VALUE(C5041),C5041),'Items database'!A:A,'Items database'!B:B),(_xlfn.XLOOKUP(LEFT(E5041,3),Services,Services,"")))</f>
        <v/>
      </c>
      <c r="J5041" s="3" t="str">
        <f t="shared" si="157"/>
        <v/>
      </c>
    </row>
    <row r="5042" spans="1:10" x14ac:dyDescent="0.35">
      <c r="A5042" s="7" t="str">
        <f>IF('Payments Export'!A5046="","",'Payments Export'!A5046)</f>
        <v/>
      </c>
      <c r="B5042" s="7" t="str">
        <f>IF('Payments Export'!A5046="","",'Payments Export'!B5046)</f>
        <v/>
      </c>
      <c r="C5042" s="7" t="str">
        <f>IF(IFERROR(VALUE('Payments Export'!H5046),'Payments Export'!H5046)&lt;&gt;0,IFERROR(VALUE('Payments Export'!H5046),'Payments Export'!H5046),"")</f>
        <v/>
      </c>
      <c r="D5042" s="7" t="str">
        <f>IF('Payments Export'!I5046="","",'Payments Export'!I5046)</f>
        <v/>
      </c>
      <c r="E5042" s="7" t="str">
        <f t="shared" si="156"/>
        <v/>
      </c>
      <c r="F5042" s="7" t="str">
        <f>IF('Payments Export'!A5046="","",'Payments Export'!N5046)</f>
        <v/>
      </c>
      <c r="G5042" s="7" t="str">
        <f>IF('Payments Export'!A5046="","",'Payments Export'!O5046)</f>
        <v/>
      </c>
      <c r="H5042" s="7" t="str">
        <f>IF('Payments Export'!B5046="","",G5042-F5042)</f>
        <v/>
      </c>
      <c r="I5042" s="3" t="str">
        <f>IF(C5042&lt;&gt;"",_xlfn.XLOOKUP(IFERROR(VALUE(C5042),C5042),'Items database'!A:A,'Items database'!B:B),(_xlfn.XLOOKUP(LEFT(E5042,3),Services,Services,"")))</f>
        <v/>
      </c>
      <c r="J5042" s="3" t="str">
        <f t="shared" si="157"/>
        <v/>
      </c>
    </row>
    <row r="5043" spans="1:10" x14ac:dyDescent="0.35">
      <c r="A5043" s="7" t="str">
        <f>IF('Payments Export'!A5047="","",'Payments Export'!A5047)</f>
        <v/>
      </c>
      <c r="B5043" s="7" t="str">
        <f>IF('Payments Export'!A5047="","",'Payments Export'!B5047)</f>
        <v/>
      </c>
      <c r="C5043" s="7" t="str">
        <f>IF(IFERROR(VALUE('Payments Export'!H5047),'Payments Export'!H5047)&lt;&gt;0,IFERROR(VALUE('Payments Export'!H5047),'Payments Export'!H5047),"")</f>
        <v/>
      </c>
      <c r="D5043" s="7" t="str">
        <f>IF('Payments Export'!I5047="","",'Payments Export'!I5047)</f>
        <v/>
      </c>
      <c r="E5043" s="7" t="str">
        <f t="shared" si="156"/>
        <v/>
      </c>
      <c r="F5043" s="7" t="str">
        <f>IF('Payments Export'!A5047="","",'Payments Export'!N5047)</f>
        <v/>
      </c>
      <c r="G5043" s="7" t="str">
        <f>IF('Payments Export'!A5047="","",'Payments Export'!O5047)</f>
        <v/>
      </c>
      <c r="H5043" s="7" t="str">
        <f>IF('Payments Export'!B5047="","",G5043-F5043)</f>
        <v/>
      </c>
      <c r="I5043" s="3" t="str">
        <f>IF(C5043&lt;&gt;"",_xlfn.XLOOKUP(IFERROR(VALUE(C5043),C5043),'Items database'!A:A,'Items database'!B:B),(_xlfn.XLOOKUP(LEFT(E5043,3),Services,Services,"")))</f>
        <v/>
      </c>
      <c r="J5043" s="3" t="str">
        <f t="shared" si="157"/>
        <v/>
      </c>
    </row>
    <row r="5044" spans="1:10" x14ac:dyDescent="0.35">
      <c r="A5044" s="7" t="str">
        <f>IF('Payments Export'!A5048="","",'Payments Export'!A5048)</f>
        <v/>
      </c>
      <c r="B5044" s="7" t="str">
        <f>IF('Payments Export'!A5048="","",'Payments Export'!B5048)</f>
        <v/>
      </c>
      <c r="C5044" s="7" t="str">
        <f>IF(IFERROR(VALUE('Payments Export'!H5048),'Payments Export'!H5048)&lt;&gt;0,IFERROR(VALUE('Payments Export'!H5048),'Payments Export'!H5048),"")</f>
        <v/>
      </c>
      <c r="D5044" s="7" t="str">
        <f>IF('Payments Export'!I5048="","",'Payments Export'!I5048)</f>
        <v/>
      </c>
      <c r="E5044" s="7" t="str">
        <f t="shared" si="156"/>
        <v/>
      </c>
      <c r="F5044" s="7" t="str">
        <f>IF('Payments Export'!A5048="","",'Payments Export'!N5048)</f>
        <v/>
      </c>
      <c r="G5044" s="7" t="str">
        <f>IF('Payments Export'!A5048="","",'Payments Export'!O5048)</f>
        <v/>
      </c>
      <c r="H5044" s="7" t="str">
        <f>IF('Payments Export'!B5048="","",G5044-F5044)</f>
        <v/>
      </c>
      <c r="I5044" s="3" t="str">
        <f>IF(C5044&lt;&gt;"",_xlfn.XLOOKUP(IFERROR(VALUE(C5044),C5044),'Items database'!A:A,'Items database'!B:B),(_xlfn.XLOOKUP(LEFT(E5044,3),Services,Services,"")))</f>
        <v/>
      </c>
      <c r="J5044" s="3" t="str">
        <f t="shared" si="157"/>
        <v/>
      </c>
    </row>
    <row r="5045" spans="1:10" x14ac:dyDescent="0.35">
      <c r="A5045" s="7" t="str">
        <f>IF('Payments Export'!A5049="","",'Payments Export'!A5049)</f>
        <v/>
      </c>
      <c r="B5045" s="7" t="str">
        <f>IF('Payments Export'!A5049="","",'Payments Export'!B5049)</f>
        <v/>
      </c>
      <c r="C5045" s="7" t="str">
        <f>IF(IFERROR(VALUE('Payments Export'!H5049),'Payments Export'!H5049)&lt;&gt;0,IFERROR(VALUE('Payments Export'!H5049),'Payments Export'!H5049),"")</f>
        <v/>
      </c>
      <c r="D5045" s="7" t="str">
        <f>IF('Payments Export'!I5049="","",'Payments Export'!I5049)</f>
        <v/>
      </c>
      <c r="E5045" s="7" t="str">
        <f t="shared" si="156"/>
        <v/>
      </c>
      <c r="F5045" s="7" t="str">
        <f>IF('Payments Export'!A5049="","",'Payments Export'!N5049)</f>
        <v/>
      </c>
      <c r="G5045" s="7" t="str">
        <f>IF('Payments Export'!A5049="","",'Payments Export'!O5049)</f>
        <v/>
      </c>
      <c r="H5045" s="7" t="str">
        <f>IF('Payments Export'!B5049="","",G5045-F5045)</f>
        <v/>
      </c>
      <c r="I5045" s="3" t="str">
        <f>IF(C5045&lt;&gt;"",_xlfn.XLOOKUP(IFERROR(VALUE(C5045),C5045),'Items database'!A:A,'Items database'!B:B),(_xlfn.XLOOKUP(LEFT(E5045,3),Services,Services,"")))</f>
        <v/>
      </c>
      <c r="J5045" s="3" t="str">
        <f t="shared" si="157"/>
        <v/>
      </c>
    </row>
    <row r="5046" spans="1:10" x14ac:dyDescent="0.35">
      <c r="A5046" s="7" t="str">
        <f>IF('Payments Export'!A5050="","",'Payments Export'!A5050)</f>
        <v/>
      </c>
      <c r="B5046" s="7" t="str">
        <f>IF('Payments Export'!A5050="","",'Payments Export'!B5050)</f>
        <v/>
      </c>
      <c r="C5046" s="7" t="str">
        <f>IF(IFERROR(VALUE('Payments Export'!H5050),'Payments Export'!H5050)&lt;&gt;0,IFERROR(VALUE('Payments Export'!H5050),'Payments Export'!H5050),"")</f>
        <v/>
      </c>
      <c r="D5046" s="7" t="str">
        <f>IF('Payments Export'!I5050="","",'Payments Export'!I5050)</f>
        <v/>
      </c>
      <c r="E5046" s="7" t="str">
        <f t="shared" si="156"/>
        <v/>
      </c>
      <c r="F5046" s="7" t="str">
        <f>IF('Payments Export'!A5050="","",'Payments Export'!N5050)</f>
        <v/>
      </c>
      <c r="G5046" s="7" t="str">
        <f>IF('Payments Export'!A5050="","",'Payments Export'!O5050)</f>
        <v/>
      </c>
      <c r="H5046" s="7" t="str">
        <f>IF('Payments Export'!B5050="","",G5046-F5046)</f>
        <v/>
      </c>
      <c r="I5046" s="3" t="str">
        <f>IF(C5046&lt;&gt;"",_xlfn.XLOOKUP(IFERROR(VALUE(C5046),C5046),'Items database'!A:A,'Items database'!B:B),(_xlfn.XLOOKUP(LEFT(E5046,3),Services,Services,"")))</f>
        <v/>
      </c>
      <c r="J5046" s="3" t="str">
        <f t="shared" si="157"/>
        <v/>
      </c>
    </row>
    <row r="5047" spans="1:10" x14ac:dyDescent="0.35">
      <c r="A5047" s="7" t="str">
        <f>IF('Payments Export'!A5051="","",'Payments Export'!A5051)</f>
        <v/>
      </c>
      <c r="B5047" s="7" t="str">
        <f>IF('Payments Export'!A5051="","",'Payments Export'!B5051)</f>
        <v/>
      </c>
      <c r="C5047" s="7" t="str">
        <f>IF(IFERROR(VALUE('Payments Export'!H5051),'Payments Export'!H5051)&lt;&gt;0,IFERROR(VALUE('Payments Export'!H5051),'Payments Export'!H5051),"")</f>
        <v/>
      </c>
      <c r="D5047" s="7" t="str">
        <f>IF('Payments Export'!I5051="","",'Payments Export'!I5051)</f>
        <v/>
      </c>
      <c r="E5047" s="7" t="str">
        <f t="shared" si="156"/>
        <v/>
      </c>
      <c r="F5047" s="7" t="str">
        <f>IF('Payments Export'!A5051="","",'Payments Export'!N5051)</f>
        <v/>
      </c>
      <c r="G5047" s="7" t="str">
        <f>IF('Payments Export'!A5051="","",'Payments Export'!O5051)</f>
        <v/>
      </c>
      <c r="H5047" s="7" t="str">
        <f>IF('Payments Export'!B5051="","",G5047-F5047)</f>
        <v/>
      </c>
      <c r="I5047" s="3" t="str">
        <f>IF(C5047&lt;&gt;"",_xlfn.XLOOKUP(IFERROR(VALUE(C5047),C5047),'Items database'!A:A,'Items database'!B:B),(_xlfn.XLOOKUP(LEFT(E5047,3),Services,Services,"")))</f>
        <v/>
      </c>
      <c r="J5047" s="3" t="str">
        <f t="shared" si="157"/>
        <v/>
      </c>
    </row>
    <row r="5048" spans="1:10" x14ac:dyDescent="0.35">
      <c r="A5048" s="7" t="str">
        <f>IF('Payments Export'!A5052="","",'Payments Export'!A5052)</f>
        <v/>
      </c>
      <c r="B5048" s="7" t="str">
        <f>IF('Payments Export'!A5052="","",'Payments Export'!B5052)</f>
        <v/>
      </c>
      <c r="C5048" s="7" t="str">
        <f>IF(IFERROR(VALUE('Payments Export'!H5052),'Payments Export'!H5052)&lt;&gt;0,IFERROR(VALUE('Payments Export'!H5052),'Payments Export'!H5052),"")</f>
        <v/>
      </c>
      <c r="D5048" s="7" t="str">
        <f>IF('Payments Export'!I5052="","",'Payments Export'!I5052)</f>
        <v/>
      </c>
      <c r="E5048" s="7" t="str">
        <f t="shared" si="156"/>
        <v/>
      </c>
      <c r="F5048" s="7" t="str">
        <f>IF('Payments Export'!A5052="","",'Payments Export'!N5052)</f>
        <v/>
      </c>
      <c r="G5048" s="7" t="str">
        <f>IF('Payments Export'!A5052="","",'Payments Export'!O5052)</f>
        <v/>
      </c>
      <c r="H5048" s="7" t="str">
        <f>IF('Payments Export'!B5052="","",G5048-F5048)</f>
        <v/>
      </c>
      <c r="I5048" s="3" t="str">
        <f>IF(C5048&lt;&gt;"",_xlfn.XLOOKUP(IFERROR(VALUE(C5048),C5048),'Items database'!A:A,'Items database'!B:B),(_xlfn.XLOOKUP(LEFT(E5048,3),Services,Services,"")))</f>
        <v/>
      </c>
      <c r="J5048" s="3" t="str">
        <f t="shared" si="157"/>
        <v/>
      </c>
    </row>
    <row r="5049" spans="1:10" x14ac:dyDescent="0.35">
      <c r="A5049" s="7" t="str">
        <f>IF('Payments Export'!A5053="","",'Payments Export'!A5053)</f>
        <v/>
      </c>
      <c r="B5049" s="7" t="str">
        <f>IF('Payments Export'!A5053="","",'Payments Export'!B5053)</f>
        <v/>
      </c>
      <c r="C5049" s="7" t="str">
        <f>IF(IFERROR(VALUE('Payments Export'!H5053),'Payments Export'!H5053)&lt;&gt;0,IFERROR(VALUE('Payments Export'!H5053),'Payments Export'!H5053),"")</f>
        <v/>
      </c>
      <c r="D5049" s="7" t="str">
        <f>IF('Payments Export'!I5053="","",'Payments Export'!I5053)</f>
        <v/>
      </c>
      <c r="E5049" s="7" t="str">
        <f t="shared" si="156"/>
        <v/>
      </c>
      <c r="F5049" s="7" t="str">
        <f>IF('Payments Export'!A5053="","",'Payments Export'!N5053)</f>
        <v/>
      </c>
      <c r="G5049" s="7" t="str">
        <f>IF('Payments Export'!A5053="","",'Payments Export'!O5053)</f>
        <v/>
      </c>
      <c r="H5049" s="7" t="str">
        <f>IF('Payments Export'!B5053="","",G5049-F5049)</f>
        <v/>
      </c>
      <c r="I5049" s="3" t="str">
        <f>IF(C5049&lt;&gt;"",_xlfn.XLOOKUP(IFERROR(VALUE(C5049),C5049),'Items database'!A:A,'Items database'!B:B),(_xlfn.XLOOKUP(LEFT(E5049,3),Services,Services,"")))</f>
        <v/>
      </c>
      <c r="J5049" s="3" t="str">
        <f t="shared" si="157"/>
        <v/>
      </c>
    </row>
    <row r="5050" spans="1:10" x14ac:dyDescent="0.35">
      <c r="A5050" s="7" t="str">
        <f>IF('Payments Export'!A5054="","",'Payments Export'!A5054)</f>
        <v/>
      </c>
      <c r="B5050" s="7" t="str">
        <f>IF('Payments Export'!A5054="","",'Payments Export'!B5054)</f>
        <v/>
      </c>
      <c r="C5050" s="7" t="str">
        <f>IF(IFERROR(VALUE('Payments Export'!H5054),'Payments Export'!H5054)&lt;&gt;0,IFERROR(VALUE('Payments Export'!H5054),'Payments Export'!H5054),"")</f>
        <v/>
      </c>
      <c r="D5050" s="7" t="str">
        <f>IF('Payments Export'!I5054="","",'Payments Export'!I5054)</f>
        <v/>
      </c>
      <c r="E5050" s="7" t="str">
        <f t="shared" si="156"/>
        <v/>
      </c>
      <c r="F5050" s="7" t="str">
        <f>IF('Payments Export'!A5054="","",'Payments Export'!N5054)</f>
        <v/>
      </c>
      <c r="G5050" s="7" t="str">
        <f>IF('Payments Export'!A5054="","",'Payments Export'!O5054)</f>
        <v/>
      </c>
      <c r="H5050" s="7" t="str">
        <f>IF('Payments Export'!B5054="","",G5050-F5050)</f>
        <v/>
      </c>
      <c r="I5050" s="3" t="str">
        <f>IF(C5050&lt;&gt;"",_xlfn.XLOOKUP(IFERROR(VALUE(C5050),C5050),'Items database'!A:A,'Items database'!B:B),(_xlfn.XLOOKUP(LEFT(E5050,3),Services,Services,"")))</f>
        <v/>
      </c>
      <c r="J5050" s="3" t="str">
        <f t="shared" si="157"/>
        <v/>
      </c>
    </row>
    <row r="5051" spans="1:10" x14ac:dyDescent="0.35">
      <c r="A5051" s="7" t="str">
        <f>IF('Payments Export'!A5055="","",'Payments Export'!A5055)</f>
        <v/>
      </c>
      <c r="B5051" s="7" t="str">
        <f>IF('Payments Export'!A5055="","",'Payments Export'!B5055)</f>
        <v/>
      </c>
      <c r="C5051" s="7" t="str">
        <f>IF(IFERROR(VALUE('Payments Export'!H5055),'Payments Export'!H5055)&lt;&gt;0,IFERROR(VALUE('Payments Export'!H5055),'Payments Export'!H5055),"")</f>
        <v/>
      </c>
      <c r="D5051" s="7" t="str">
        <f>IF('Payments Export'!I5055="","",'Payments Export'!I5055)</f>
        <v/>
      </c>
      <c r="E5051" s="7" t="str">
        <f t="shared" si="156"/>
        <v/>
      </c>
      <c r="F5051" s="7" t="str">
        <f>IF('Payments Export'!A5055="","",'Payments Export'!N5055)</f>
        <v/>
      </c>
      <c r="G5051" s="7" t="str">
        <f>IF('Payments Export'!A5055="","",'Payments Export'!O5055)</f>
        <v/>
      </c>
      <c r="H5051" s="7" t="str">
        <f>IF('Payments Export'!B5055="","",G5051-F5051)</f>
        <v/>
      </c>
      <c r="I5051" s="3" t="str">
        <f>IF(C5051&lt;&gt;"",_xlfn.XLOOKUP(IFERROR(VALUE(C5051),C5051),'Items database'!A:A,'Items database'!B:B),(_xlfn.XLOOKUP(LEFT(E5051,3),Services,Services,"")))</f>
        <v/>
      </c>
      <c r="J5051" s="3" t="str">
        <f t="shared" si="157"/>
        <v/>
      </c>
    </row>
    <row r="5052" spans="1:10" x14ac:dyDescent="0.35">
      <c r="A5052" s="7" t="str">
        <f>IF('Payments Export'!A5056="","",'Payments Export'!A5056)</f>
        <v/>
      </c>
      <c r="B5052" s="7" t="str">
        <f>IF('Payments Export'!A5056="","",'Payments Export'!B5056)</f>
        <v/>
      </c>
      <c r="C5052" s="7" t="str">
        <f>IF(IFERROR(VALUE('Payments Export'!H5056),'Payments Export'!H5056)&lt;&gt;0,IFERROR(VALUE('Payments Export'!H5056),'Payments Export'!H5056),"")</f>
        <v/>
      </c>
      <c r="D5052" s="7" t="str">
        <f>IF('Payments Export'!I5056="","",'Payments Export'!I5056)</f>
        <v/>
      </c>
      <c r="E5052" s="7" t="str">
        <f t="shared" si="156"/>
        <v/>
      </c>
      <c r="F5052" s="7" t="str">
        <f>IF('Payments Export'!A5056="","",'Payments Export'!N5056)</f>
        <v/>
      </c>
      <c r="G5052" s="7" t="str">
        <f>IF('Payments Export'!A5056="","",'Payments Export'!O5056)</f>
        <v/>
      </c>
      <c r="H5052" s="7" t="str">
        <f>IF('Payments Export'!B5056="","",G5052-F5052)</f>
        <v/>
      </c>
      <c r="I5052" s="3" t="str">
        <f>IF(C5052&lt;&gt;"",_xlfn.XLOOKUP(IFERROR(VALUE(C5052),C5052),'Items database'!A:A,'Items database'!B:B),(_xlfn.XLOOKUP(LEFT(E5052,3),Services,Services,"")))</f>
        <v/>
      </c>
      <c r="J5052" s="3" t="str">
        <f t="shared" si="157"/>
        <v/>
      </c>
    </row>
    <row r="5053" spans="1:10" x14ac:dyDescent="0.35">
      <c r="A5053" s="7" t="str">
        <f>IF('Payments Export'!A5057="","",'Payments Export'!A5057)</f>
        <v/>
      </c>
      <c r="B5053" s="7" t="str">
        <f>IF('Payments Export'!A5057="","",'Payments Export'!B5057)</f>
        <v/>
      </c>
      <c r="C5053" s="7" t="str">
        <f>IF(IFERROR(VALUE('Payments Export'!H5057),'Payments Export'!H5057)&lt;&gt;0,IFERROR(VALUE('Payments Export'!H5057),'Payments Export'!H5057),"")</f>
        <v/>
      </c>
      <c r="D5053" s="7" t="str">
        <f>IF('Payments Export'!I5057="","",'Payments Export'!I5057)</f>
        <v/>
      </c>
      <c r="E5053" s="7" t="str">
        <f t="shared" si="156"/>
        <v/>
      </c>
      <c r="F5053" s="7" t="str">
        <f>IF('Payments Export'!A5057="","",'Payments Export'!N5057)</f>
        <v/>
      </c>
      <c r="G5053" s="7" t="str">
        <f>IF('Payments Export'!A5057="","",'Payments Export'!O5057)</f>
        <v/>
      </c>
      <c r="H5053" s="7" t="str">
        <f>IF('Payments Export'!B5057="","",G5053-F5053)</f>
        <v/>
      </c>
      <c r="I5053" s="3" t="str">
        <f>IF(C5053&lt;&gt;"",_xlfn.XLOOKUP(IFERROR(VALUE(C5053),C5053),'Items database'!A:A,'Items database'!B:B),(_xlfn.XLOOKUP(LEFT(E5053,3),Services,Services,"")))</f>
        <v/>
      </c>
      <c r="J5053" s="3" t="str">
        <f t="shared" si="157"/>
        <v/>
      </c>
    </row>
    <row r="5054" spans="1:10" x14ac:dyDescent="0.35">
      <c r="A5054" s="7" t="str">
        <f>IF('Payments Export'!A5058="","",'Payments Export'!A5058)</f>
        <v/>
      </c>
      <c r="B5054" s="7" t="str">
        <f>IF('Payments Export'!A5058="","",'Payments Export'!B5058)</f>
        <v/>
      </c>
      <c r="C5054" s="7" t="str">
        <f>IF(IFERROR(VALUE('Payments Export'!H5058),'Payments Export'!H5058)&lt;&gt;0,IFERROR(VALUE('Payments Export'!H5058),'Payments Export'!H5058),"")</f>
        <v/>
      </c>
      <c r="D5054" s="7" t="str">
        <f>IF('Payments Export'!I5058="","",'Payments Export'!I5058)</f>
        <v/>
      </c>
      <c r="E5054" s="7" t="str">
        <f t="shared" si="156"/>
        <v/>
      </c>
      <c r="F5054" s="7" t="str">
        <f>IF('Payments Export'!A5058="","",'Payments Export'!N5058)</f>
        <v/>
      </c>
      <c r="G5054" s="7" t="str">
        <f>IF('Payments Export'!A5058="","",'Payments Export'!O5058)</f>
        <v/>
      </c>
      <c r="H5054" s="7" t="str">
        <f>IF('Payments Export'!B5058="","",G5054-F5054)</f>
        <v/>
      </c>
      <c r="I5054" s="3" t="str">
        <f>IF(C5054&lt;&gt;"",_xlfn.XLOOKUP(IFERROR(VALUE(C5054),C5054),'Items database'!A:A,'Items database'!B:B),(_xlfn.XLOOKUP(LEFT(E5054,3),Services,Services,"")))</f>
        <v/>
      </c>
      <c r="J5054" s="3" t="str">
        <f t="shared" si="157"/>
        <v/>
      </c>
    </row>
    <row r="5055" spans="1:10" x14ac:dyDescent="0.35">
      <c r="A5055" s="7" t="str">
        <f>IF('Payments Export'!A5059="","",'Payments Export'!A5059)</f>
        <v/>
      </c>
      <c r="B5055" s="7" t="str">
        <f>IF('Payments Export'!A5059="","",'Payments Export'!B5059)</f>
        <v/>
      </c>
      <c r="C5055" s="7" t="str">
        <f>IF(IFERROR(VALUE('Payments Export'!H5059),'Payments Export'!H5059)&lt;&gt;0,IFERROR(VALUE('Payments Export'!H5059),'Payments Export'!H5059),"")</f>
        <v/>
      </c>
      <c r="D5055" s="7" t="str">
        <f>IF('Payments Export'!I5059="","",'Payments Export'!I5059)</f>
        <v/>
      </c>
      <c r="E5055" s="7" t="str">
        <f t="shared" si="156"/>
        <v/>
      </c>
      <c r="F5055" s="7" t="str">
        <f>IF('Payments Export'!A5059="","",'Payments Export'!N5059)</f>
        <v/>
      </c>
      <c r="G5055" s="7" t="str">
        <f>IF('Payments Export'!A5059="","",'Payments Export'!O5059)</f>
        <v/>
      </c>
      <c r="H5055" s="7" t="str">
        <f>IF('Payments Export'!B5059="","",G5055-F5055)</f>
        <v/>
      </c>
      <c r="I5055" s="3" t="str">
        <f>IF(C5055&lt;&gt;"",_xlfn.XLOOKUP(IFERROR(VALUE(C5055),C5055),'Items database'!A:A,'Items database'!B:B),(_xlfn.XLOOKUP(LEFT(E5055,3),Services,Services,"")))</f>
        <v/>
      </c>
      <c r="J5055" s="3" t="str">
        <f t="shared" si="157"/>
        <v/>
      </c>
    </row>
    <row r="5056" spans="1:10" x14ac:dyDescent="0.35">
      <c r="A5056" s="7" t="str">
        <f>IF('Payments Export'!A5060="","",'Payments Export'!A5060)</f>
        <v/>
      </c>
      <c r="B5056" s="7" t="str">
        <f>IF('Payments Export'!A5060="","",'Payments Export'!B5060)</f>
        <v/>
      </c>
      <c r="C5056" s="7" t="str">
        <f>IF(IFERROR(VALUE('Payments Export'!H5060),'Payments Export'!H5060)&lt;&gt;0,IFERROR(VALUE('Payments Export'!H5060),'Payments Export'!H5060),"")</f>
        <v/>
      </c>
      <c r="D5056" s="7" t="str">
        <f>IF('Payments Export'!I5060="","",'Payments Export'!I5060)</f>
        <v/>
      </c>
      <c r="E5056" s="7" t="str">
        <f t="shared" si="156"/>
        <v/>
      </c>
      <c r="F5056" s="7" t="str">
        <f>IF('Payments Export'!A5060="","",'Payments Export'!N5060)</f>
        <v/>
      </c>
      <c r="G5056" s="7" t="str">
        <f>IF('Payments Export'!A5060="","",'Payments Export'!O5060)</f>
        <v/>
      </c>
      <c r="H5056" s="7" t="str">
        <f>IF('Payments Export'!B5060="","",G5056-F5056)</f>
        <v/>
      </c>
      <c r="I5056" s="3" t="str">
        <f>IF(C5056&lt;&gt;"",_xlfn.XLOOKUP(IFERROR(VALUE(C5056),C5056),'Items database'!A:A,'Items database'!B:B),(_xlfn.XLOOKUP(LEFT(E5056,3),Services,Services,"")))</f>
        <v/>
      </c>
      <c r="J5056" s="3" t="str">
        <f t="shared" si="157"/>
        <v/>
      </c>
    </row>
    <row r="5057" spans="1:10" x14ac:dyDescent="0.35">
      <c r="A5057" s="7" t="str">
        <f>IF('Payments Export'!A5061="","",'Payments Export'!A5061)</f>
        <v/>
      </c>
      <c r="B5057" s="7" t="str">
        <f>IF('Payments Export'!A5061="","",'Payments Export'!B5061)</f>
        <v/>
      </c>
      <c r="C5057" s="7" t="str">
        <f>IF(IFERROR(VALUE('Payments Export'!H5061),'Payments Export'!H5061)&lt;&gt;0,IFERROR(VALUE('Payments Export'!H5061),'Payments Export'!H5061),"")</f>
        <v/>
      </c>
      <c r="D5057" s="7" t="str">
        <f>IF('Payments Export'!I5061="","",'Payments Export'!I5061)</f>
        <v/>
      </c>
      <c r="E5057" s="7" t="str">
        <f t="shared" ref="E5057:E5120" si="158">LEFT(D5057,66)</f>
        <v/>
      </c>
      <c r="F5057" s="7" t="str">
        <f>IF('Payments Export'!A5061="","",'Payments Export'!N5061)</f>
        <v/>
      </c>
      <c r="G5057" s="7" t="str">
        <f>IF('Payments Export'!A5061="","",'Payments Export'!O5061)</f>
        <v/>
      </c>
      <c r="H5057" s="7" t="str">
        <f>IF('Payments Export'!B5061="","",G5057-F5057)</f>
        <v/>
      </c>
      <c r="I5057" s="3" t="str">
        <f>IF(C5057&lt;&gt;"",_xlfn.XLOOKUP(IFERROR(VALUE(C5057),C5057),'Items database'!A:A,'Items database'!B:B),(_xlfn.XLOOKUP(LEFT(E5057,3),Services,Services,"")))</f>
        <v/>
      </c>
      <c r="J5057" s="3" t="str">
        <f t="shared" ref="J5057:J5120" si="159">IF(ISNUMBER(F5057)=TRUE,IF(F5057=0,"","GST"),"")</f>
        <v/>
      </c>
    </row>
    <row r="5058" spans="1:10" x14ac:dyDescent="0.35">
      <c r="A5058" s="7" t="str">
        <f>IF('Payments Export'!A5062="","",'Payments Export'!A5062)</f>
        <v/>
      </c>
      <c r="B5058" s="7" t="str">
        <f>IF('Payments Export'!A5062="","",'Payments Export'!B5062)</f>
        <v/>
      </c>
      <c r="C5058" s="7" t="str">
        <f>IF(IFERROR(VALUE('Payments Export'!H5062),'Payments Export'!H5062)&lt;&gt;0,IFERROR(VALUE('Payments Export'!H5062),'Payments Export'!H5062),"")</f>
        <v/>
      </c>
      <c r="D5058" s="7" t="str">
        <f>IF('Payments Export'!I5062="","",'Payments Export'!I5062)</f>
        <v/>
      </c>
      <c r="E5058" s="7" t="str">
        <f t="shared" si="158"/>
        <v/>
      </c>
      <c r="F5058" s="7" t="str">
        <f>IF('Payments Export'!A5062="","",'Payments Export'!N5062)</f>
        <v/>
      </c>
      <c r="G5058" s="7" t="str">
        <f>IF('Payments Export'!A5062="","",'Payments Export'!O5062)</f>
        <v/>
      </c>
      <c r="H5058" s="7" t="str">
        <f>IF('Payments Export'!B5062="","",G5058-F5058)</f>
        <v/>
      </c>
      <c r="I5058" s="3" t="str">
        <f>IF(C5058&lt;&gt;"",_xlfn.XLOOKUP(IFERROR(VALUE(C5058),C5058),'Items database'!A:A,'Items database'!B:B),(_xlfn.XLOOKUP(LEFT(E5058,3),Services,Services,"")))</f>
        <v/>
      </c>
      <c r="J5058" s="3" t="str">
        <f t="shared" si="159"/>
        <v/>
      </c>
    </row>
    <row r="5059" spans="1:10" x14ac:dyDescent="0.35">
      <c r="A5059" s="7" t="str">
        <f>IF('Payments Export'!A5063="","",'Payments Export'!A5063)</f>
        <v/>
      </c>
      <c r="B5059" s="7" t="str">
        <f>IF('Payments Export'!A5063="","",'Payments Export'!B5063)</f>
        <v/>
      </c>
      <c r="C5059" s="7" t="str">
        <f>IF(IFERROR(VALUE('Payments Export'!H5063),'Payments Export'!H5063)&lt;&gt;0,IFERROR(VALUE('Payments Export'!H5063),'Payments Export'!H5063),"")</f>
        <v/>
      </c>
      <c r="D5059" s="7" t="str">
        <f>IF('Payments Export'!I5063="","",'Payments Export'!I5063)</f>
        <v/>
      </c>
      <c r="E5059" s="7" t="str">
        <f t="shared" si="158"/>
        <v/>
      </c>
      <c r="F5059" s="7" t="str">
        <f>IF('Payments Export'!A5063="","",'Payments Export'!N5063)</f>
        <v/>
      </c>
      <c r="G5059" s="7" t="str">
        <f>IF('Payments Export'!A5063="","",'Payments Export'!O5063)</f>
        <v/>
      </c>
      <c r="H5059" s="7" t="str">
        <f>IF('Payments Export'!B5063="","",G5059-F5059)</f>
        <v/>
      </c>
      <c r="I5059" s="3" t="str">
        <f>IF(C5059&lt;&gt;"",_xlfn.XLOOKUP(IFERROR(VALUE(C5059),C5059),'Items database'!A:A,'Items database'!B:B),(_xlfn.XLOOKUP(LEFT(E5059,3),Services,Services,"")))</f>
        <v/>
      </c>
      <c r="J5059" s="3" t="str">
        <f t="shared" si="159"/>
        <v/>
      </c>
    </row>
    <row r="5060" spans="1:10" x14ac:dyDescent="0.35">
      <c r="A5060" s="7" t="str">
        <f>IF('Payments Export'!A5064="","",'Payments Export'!A5064)</f>
        <v/>
      </c>
      <c r="B5060" s="7" t="str">
        <f>IF('Payments Export'!A5064="","",'Payments Export'!B5064)</f>
        <v/>
      </c>
      <c r="C5060" s="7" t="str">
        <f>IF(IFERROR(VALUE('Payments Export'!H5064),'Payments Export'!H5064)&lt;&gt;0,IFERROR(VALUE('Payments Export'!H5064),'Payments Export'!H5064),"")</f>
        <v/>
      </c>
      <c r="D5060" s="7" t="str">
        <f>IF('Payments Export'!I5064="","",'Payments Export'!I5064)</f>
        <v/>
      </c>
      <c r="E5060" s="7" t="str">
        <f t="shared" si="158"/>
        <v/>
      </c>
      <c r="F5060" s="7" t="str">
        <f>IF('Payments Export'!A5064="","",'Payments Export'!N5064)</f>
        <v/>
      </c>
      <c r="G5060" s="7" t="str">
        <f>IF('Payments Export'!A5064="","",'Payments Export'!O5064)</f>
        <v/>
      </c>
      <c r="H5060" s="7" t="str">
        <f>IF('Payments Export'!B5064="","",G5060-F5060)</f>
        <v/>
      </c>
      <c r="I5060" s="3" t="str">
        <f>IF(C5060&lt;&gt;"",_xlfn.XLOOKUP(IFERROR(VALUE(C5060),C5060),'Items database'!A:A,'Items database'!B:B),(_xlfn.XLOOKUP(LEFT(E5060,3),Services,Services,"")))</f>
        <v/>
      </c>
      <c r="J5060" s="3" t="str">
        <f t="shared" si="159"/>
        <v/>
      </c>
    </row>
    <row r="5061" spans="1:10" x14ac:dyDescent="0.35">
      <c r="A5061" s="7" t="str">
        <f>IF('Payments Export'!A5065="","",'Payments Export'!A5065)</f>
        <v/>
      </c>
      <c r="B5061" s="7" t="str">
        <f>IF('Payments Export'!A5065="","",'Payments Export'!B5065)</f>
        <v/>
      </c>
      <c r="C5061" s="7" t="str">
        <f>IF(IFERROR(VALUE('Payments Export'!H5065),'Payments Export'!H5065)&lt;&gt;0,IFERROR(VALUE('Payments Export'!H5065),'Payments Export'!H5065),"")</f>
        <v/>
      </c>
      <c r="D5061" s="7" t="str">
        <f>IF('Payments Export'!I5065="","",'Payments Export'!I5065)</f>
        <v/>
      </c>
      <c r="E5061" s="7" t="str">
        <f t="shared" si="158"/>
        <v/>
      </c>
      <c r="F5061" s="7" t="str">
        <f>IF('Payments Export'!A5065="","",'Payments Export'!N5065)</f>
        <v/>
      </c>
      <c r="G5061" s="7" t="str">
        <f>IF('Payments Export'!A5065="","",'Payments Export'!O5065)</f>
        <v/>
      </c>
      <c r="H5061" s="7" t="str">
        <f>IF('Payments Export'!B5065="","",G5061-F5061)</f>
        <v/>
      </c>
      <c r="I5061" s="3" t="str">
        <f>IF(C5061&lt;&gt;"",_xlfn.XLOOKUP(IFERROR(VALUE(C5061),C5061),'Items database'!A:A,'Items database'!B:B),(_xlfn.XLOOKUP(LEFT(E5061,3),Services,Services,"")))</f>
        <v/>
      </c>
      <c r="J5061" s="3" t="str">
        <f t="shared" si="159"/>
        <v/>
      </c>
    </row>
    <row r="5062" spans="1:10" x14ac:dyDescent="0.35">
      <c r="A5062" s="7" t="str">
        <f>IF('Payments Export'!A5066="","",'Payments Export'!A5066)</f>
        <v/>
      </c>
      <c r="B5062" s="7" t="str">
        <f>IF('Payments Export'!A5066="","",'Payments Export'!B5066)</f>
        <v/>
      </c>
      <c r="C5062" s="7" t="str">
        <f>IF(IFERROR(VALUE('Payments Export'!H5066),'Payments Export'!H5066)&lt;&gt;0,IFERROR(VALUE('Payments Export'!H5066),'Payments Export'!H5066),"")</f>
        <v/>
      </c>
      <c r="D5062" s="7" t="str">
        <f>IF('Payments Export'!I5066="","",'Payments Export'!I5066)</f>
        <v/>
      </c>
      <c r="E5062" s="7" t="str">
        <f t="shared" si="158"/>
        <v/>
      </c>
      <c r="F5062" s="7" t="str">
        <f>IF('Payments Export'!A5066="","",'Payments Export'!N5066)</f>
        <v/>
      </c>
      <c r="G5062" s="7" t="str">
        <f>IF('Payments Export'!A5066="","",'Payments Export'!O5066)</f>
        <v/>
      </c>
      <c r="H5062" s="7" t="str">
        <f>IF('Payments Export'!B5066="","",G5062-F5062)</f>
        <v/>
      </c>
      <c r="I5062" s="3" t="str">
        <f>IF(C5062&lt;&gt;"",_xlfn.XLOOKUP(IFERROR(VALUE(C5062),C5062),'Items database'!A:A,'Items database'!B:B),(_xlfn.XLOOKUP(LEFT(E5062,3),Services,Services,"")))</f>
        <v/>
      </c>
      <c r="J5062" s="3" t="str">
        <f t="shared" si="159"/>
        <v/>
      </c>
    </row>
    <row r="5063" spans="1:10" x14ac:dyDescent="0.35">
      <c r="A5063" s="7" t="str">
        <f>IF('Payments Export'!A5067="","",'Payments Export'!A5067)</f>
        <v/>
      </c>
      <c r="B5063" s="7" t="str">
        <f>IF('Payments Export'!A5067="","",'Payments Export'!B5067)</f>
        <v/>
      </c>
      <c r="C5063" s="7" t="str">
        <f>IF(IFERROR(VALUE('Payments Export'!H5067),'Payments Export'!H5067)&lt;&gt;0,IFERROR(VALUE('Payments Export'!H5067),'Payments Export'!H5067),"")</f>
        <v/>
      </c>
      <c r="D5063" s="7" t="str">
        <f>IF('Payments Export'!I5067="","",'Payments Export'!I5067)</f>
        <v/>
      </c>
      <c r="E5063" s="7" t="str">
        <f t="shared" si="158"/>
        <v/>
      </c>
      <c r="F5063" s="7" t="str">
        <f>IF('Payments Export'!A5067="","",'Payments Export'!N5067)</f>
        <v/>
      </c>
      <c r="G5063" s="7" t="str">
        <f>IF('Payments Export'!A5067="","",'Payments Export'!O5067)</f>
        <v/>
      </c>
      <c r="H5063" s="7" t="str">
        <f>IF('Payments Export'!B5067="","",G5063-F5063)</f>
        <v/>
      </c>
      <c r="I5063" s="3" t="str">
        <f>IF(C5063&lt;&gt;"",_xlfn.XLOOKUP(IFERROR(VALUE(C5063),C5063),'Items database'!A:A,'Items database'!B:B),(_xlfn.XLOOKUP(LEFT(E5063,3),Services,Services,"")))</f>
        <v/>
      </c>
      <c r="J5063" s="3" t="str">
        <f t="shared" si="159"/>
        <v/>
      </c>
    </row>
    <row r="5064" spans="1:10" x14ac:dyDescent="0.35">
      <c r="A5064" s="7" t="str">
        <f>IF('Payments Export'!A5068="","",'Payments Export'!A5068)</f>
        <v/>
      </c>
      <c r="B5064" s="7" t="str">
        <f>IF('Payments Export'!A5068="","",'Payments Export'!B5068)</f>
        <v/>
      </c>
      <c r="C5064" s="7" t="str">
        <f>IF(IFERROR(VALUE('Payments Export'!H5068),'Payments Export'!H5068)&lt;&gt;0,IFERROR(VALUE('Payments Export'!H5068),'Payments Export'!H5068),"")</f>
        <v/>
      </c>
      <c r="D5064" s="7" t="str">
        <f>IF('Payments Export'!I5068="","",'Payments Export'!I5068)</f>
        <v/>
      </c>
      <c r="E5064" s="7" t="str">
        <f t="shared" si="158"/>
        <v/>
      </c>
      <c r="F5064" s="7" t="str">
        <f>IF('Payments Export'!A5068="","",'Payments Export'!N5068)</f>
        <v/>
      </c>
      <c r="G5064" s="7" t="str">
        <f>IF('Payments Export'!A5068="","",'Payments Export'!O5068)</f>
        <v/>
      </c>
      <c r="H5064" s="7" t="str">
        <f>IF('Payments Export'!B5068="","",G5064-F5064)</f>
        <v/>
      </c>
      <c r="I5064" s="3" t="str">
        <f>IF(C5064&lt;&gt;"",_xlfn.XLOOKUP(IFERROR(VALUE(C5064),C5064),'Items database'!A:A,'Items database'!B:B),(_xlfn.XLOOKUP(LEFT(E5064,3),Services,Services,"")))</f>
        <v/>
      </c>
      <c r="J5064" s="3" t="str">
        <f t="shared" si="159"/>
        <v/>
      </c>
    </row>
    <row r="5065" spans="1:10" x14ac:dyDescent="0.35">
      <c r="A5065" s="7" t="str">
        <f>IF('Payments Export'!A5069="","",'Payments Export'!A5069)</f>
        <v/>
      </c>
      <c r="B5065" s="7" t="str">
        <f>IF('Payments Export'!A5069="","",'Payments Export'!B5069)</f>
        <v/>
      </c>
      <c r="C5065" s="7" t="str">
        <f>IF(IFERROR(VALUE('Payments Export'!H5069),'Payments Export'!H5069)&lt;&gt;0,IFERROR(VALUE('Payments Export'!H5069),'Payments Export'!H5069),"")</f>
        <v/>
      </c>
      <c r="D5065" s="7" t="str">
        <f>IF('Payments Export'!I5069="","",'Payments Export'!I5069)</f>
        <v/>
      </c>
      <c r="E5065" s="7" t="str">
        <f t="shared" si="158"/>
        <v/>
      </c>
      <c r="F5065" s="7" t="str">
        <f>IF('Payments Export'!A5069="","",'Payments Export'!N5069)</f>
        <v/>
      </c>
      <c r="G5065" s="7" t="str">
        <f>IF('Payments Export'!A5069="","",'Payments Export'!O5069)</f>
        <v/>
      </c>
      <c r="H5065" s="7" t="str">
        <f>IF('Payments Export'!B5069="","",G5065-F5065)</f>
        <v/>
      </c>
      <c r="I5065" s="3" t="str">
        <f>IF(C5065&lt;&gt;"",_xlfn.XLOOKUP(IFERROR(VALUE(C5065),C5065),'Items database'!A:A,'Items database'!B:B),(_xlfn.XLOOKUP(LEFT(E5065,3),Services,Services,"")))</f>
        <v/>
      </c>
      <c r="J5065" s="3" t="str">
        <f t="shared" si="159"/>
        <v/>
      </c>
    </row>
    <row r="5066" spans="1:10" x14ac:dyDescent="0.35">
      <c r="A5066" s="7" t="str">
        <f>IF('Payments Export'!A5070="","",'Payments Export'!A5070)</f>
        <v/>
      </c>
      <c r="B5066" s="7" t="str">
        <f>IF('Payments Export'!A5070="","",'Payments Export'!B5070)</f>
        <v/>
      </c>
      <c r="C5066" s="7" t="str">
        <f>IF(IFERROR(VALUE('Payments Export'!H5070),'Payments Export'!H5070)&lt;&gt;0,IFERROR(VALUE('Payments Export'!H5070),'Payments Export'!H5070),"")</f>
        <v/>
      </c>
      <c r="D5066" s="7" t="str">
        <f>IF('Payments Export'!I5070="","",'Payments Export'!I5070)</f>
        <v/>
      </c>
      <c r="E5066" s="7" t="str">
        <f t="shared" si="158"/>
        <v/>
      </c>
      <c r="F5066" s="7" t="str">
        <f>IF('Payments Export'!A5070="","",'Payments Export'!N5070)</f>
        <v/>
      </c>
      <c r="G5066" s="7" t="str">
        <f>IF('Payments Export'!A5070="","",'Payments Export'!O5070)</f>
        <v/>
      </c>
      <c r="H5066" s="7" t="str">
        <f>IF('Payments Export'!B5070="","",G5066-F5066)</f>
        <v/>
      </c>
      <c r="I5066" s="3" t="str">
        <f>IF(C5066&lt;&gt;"",_xlfn.XLOOKUP(IFERROR(VALUE(C5066),C5066),'Items database'!A:A,'Items database'!B:B),(_xlfn.XLOOKUP(LEFT(E5066,3),Services,Services,"")))</f>
        <v/>
      </c>
      <c r="J5066" s="3" t="str">
        <f t="shared" si="159"/>
        <v/>
      </c>
    </row>
    <row r="5067" spans="1:10" x14ac:dyDescent="0.35">
      <c r="A5067" s="7" t="str">
        <f>IF('Payments Export'!A5071="","",'Payments Export'!A5071)</f>
        <v/>
      </c>
      <c r="B5067" s="7" t="str">
        <f>IF('Payments Export'!A5071="","",'Payments Export'!B5071)</f>
        <v/>
      </c>
      <c r="C5067" s="7" t="str">
        <f>IF(IFERROR(VALUE('Payments Export'!H5071),'Payments Export'!H5071)&lt;&gt;0,IFERROR(VALUE('Payments Export'!H5071),'Payments Export'!H5071),"")</f>
        <v/>
      </c>
      <c r="D5067" s="7" t="str">
        <f>IF('Payments Export'!I5071="","",'Payments Export'!I5071)</f>
        <v/>
      </c>
      <c r="E5067" s="7" t="str">
        <f t="shared" si="158"/>
        <v/>
      </c>
      <c r="F5067" s="7" t="str">
        <f>IF('Payments Export'!A5071="","",'Payments Export'!N5071)</f>
        <v/>
      </c>
      <c r="G5067" s="7" t="str">
        <f>IF('Payments Export'!A5071="","",'Payments Export'!O5071)</f>
        <v/>
      </c>
      <c r="H5067" s="7" t="str">
        <f>IF('Payments Export'!B5071="","",G5067-F5067)</f>
        <v/>
      </c>
      <c r="I5067" s="3" t="str">
        <f>IF(C5067&lt;&gt;"",_xlfn.XLOOKUP(IFERROR(VALUE(C5067),C5067),'Items database'!A:A,'Items database'!B:B),(_xlfn.XLOOKUP(LEFT(E5067,3),Services,Services,"")))</f>
        <v/>
      </c>
      <c r="J5067" s="3" t="str">
        <f t="shared" si="159"/>
        <v/>
      </c>
    </row>
    <row r="5068" spans="1:10" x14ac:dyDescent="0.35">
      <c r="A5068" s="7" t="str">
        <f>IF('Payments Export'!A5072="","",'Payments Export'!A5072)</f>
        <v/>
      </c>
      <c r="B5068" s="7" t="str">
        <f>IF('Payments Export'!A5072="","",'Payments Export'!B5072)</f>
        <v/>
      </c>
      <c r="C5068" s="7" t="str">
        <f>IF(IFERROR(VALUE('Payments Export'!H5072),'Payments Export'!H5072)&lt;&gt;0,IFERROR(VALUE('Payments Export'!H5072),'Payments Export'!H5072),"")</f>
        <v/>
      </c>
      <c r="D5068" s="7" t="str">
        <f>IF('Payments Export'!I5072="","",'Payments Export'!I5072)</f>
        <v/>
      </c>
      <c r="E5068" s="7" t="str">
        <f t="shared" si="158"/>
        <v/>
      </c>
      <c r="F5068" s="7" t="str">
        <f>IF('Payments Export'!A5072="","",'Payments Export'!N5072)</f>
        <v/>
      </c>
      <c r="G5068" s="7" t="str">
        <f>IF('Payments Export'!A5072="","",'Payments Export'!O5072)</f>
        <v/>
      </c>
      <c r="H5068" s="7" t="str">
        <f>IF('Payments Export'!B5072="","",G5068-F5068)</f>
        <v/>
      </c>
      <c r="I5068" s="3" t="str">
        <f>IF(C5068&lt;&gt;"",_xlfn.XLOOKUP(IFERROR(VALUE(C5068),C5068),'Items database'!A:A,'Items database'!B:B),(_xlfn.XLOOKUP(LEFT(E5068,3),Services,Services,"")))</f>
        <v/>
      </c>
      <c r="J5068" s="3" t="str">
        <f t="shared" si="159"/>
        <v/>
      </c>
    </row>
    <row r="5069" spans="1:10" x14ac:dyDescent="0.35">
      <c r="A5069" s="7" t="str">
        <f>IF('Payments Export'!A5073="","",'Payments Export'!A5073)</f>
        <v/>
      </c>
      <c r="B5069" s="7" t="str">
        <f>IF('Payments Export'!A5073="","",'Payments Export'!B5073)</f>
        <v/>
      </c>
      <c r="C5069" s="7" t="str">
        <f>IF(IFERROR(VALUE('Payments Export'!H5073),'Payments Export'!H5073)&lt;&gt;0,IFERROR(VALUE('Payments Export'!H5073),'Payments Export'!H5073),"")</f>
        <v/>
      </c>
      <c r="D5069" s="7" t="str">
        <f>IF('Payments Export'!I5073="","",'Payments Export'!I5073)</f>
        <v/>
      </c>
      <c r="E5069" s="7" t="str">
        <f t="shared" si="158"/>
        <v/>
      </c>
      <c r="F5069" s="7" t="str">
        <f>IF('Payments Export'!A5073="","",'Payments Export'!N5073)</f>
        <v/>
      </c>
      <c r="G5069" s="7" t="str">
        <f>IF('Payments Export'!A5073="","",'Payments Export'!O5073)</f>
        <v/>
      </c>
      <c r="H5069" s="7" t="str">
        <f>IF('Payments Export'!B5073="","",G5069-F5069)</f>
        <v/>
      </c>
      <c r="I5069" s="3" t="str">
        <f>IF(C5069&lt;&gt;"",_xlfn.XLOOKUP(IFERROR(VALUE(C5069),C5069),'Items database'!A:A,'Items database'!B:B),(_xlfn.XLOOKUP(LEFT(E5069,3),Services,Services,"")))</f>
        <v/>
      </c>
      <c r="J5069" s="3" t="str">
        <f t="shared" si="159"/>
        <v/>
      </c>
    </row>
    <row r="5070" spans="1:10" x14ac:dyDescent="0.35">
      <c r="A5070" s="7" t="str">
        <f>IF('Payments Export'!A5074="","",'Payments Export'!A5074)</f>
        <v/>
      </c>
      <c r="B5070" s="7" t="str">
        <f>IF('Payments Export'!A5074="","",'Payments Export'!B5074)</f>
        <v/>
      </c>
      <c r="C5070" s="7" t="str">
        <f>IF(IFERROR(VALUE('Payments Export'!H5074),'Payments Export'!H5074)&lt;&gt;0,IFERROR(VALUE('Payments Export'!H5074),'Payments Export'!H5074),"")</f>
        <v/>
      </c>
      <c r="D5070" s="7" t="str">
        <f>IF('Payments Export'!I5074="","",'Payments Export'!I5074)</f>
        <v/>
      </c>
      <c r="E5070" s="7" t="str">
        <f t="shared" si="158"/>
        <v/>
      </c>
      <c r="F5070" s="7" t="str">
        <f>IF('Payments Export'!A5074="","",'Payments Export'!N5074)</f>
        <v/>
      </c>
      <c r="G5070" s="7" t="str">
        <f>IF('Payments Export'!A5074="","",'Payments Export'!O5074)</f>
        <v/>
      </c>
      <c r="H5070" s="7" t="str">
        <f>IF('Payments Export'!B5074="","",G5070-F5070)</f>
        <v/>
      </c>
      <c r="I5070" s="3" t="str">
        <f>IF(C5070&lt;&gt;"",_xlfn.XLOOKUP(IFERROR(VALUE(C5070),C5070),'Items database'!A:A,'Items database'!B:B),(_xlfn.XLOOKUP(LEFT(E5070,3),Services,Services,"")))</f>
        <v/>
      </c>
      <c r="J5070" s="3" t="str">
        <f t="shared" si="159"/>
        <v/>
      </c>
    </row>
    <row r="5071" spans="1:10" x14ac:dyDescent="0.35">
      <c r="A5071" s="7" t="str">
        <f>IF('Payments Export'!A5075="","",'Payments Export'!A5075)</f>
        <v/>
      </c>
      <c r="B5071" s="7" t="str">
        <f>IF('Payments Export'!A5075="","",'Payments Export'!B5075)</f>
        <v/>
      </c>
      <c r="C5071" s="7" t="str">
        <f>IF(IFERROR(VALUE('Payments Export'!H5075),'Payments Export'!H5075)&lt;&gt;0,IFERROR(VALUE('Payments Export'!H5075),'Payments Export'!H5075),"")</f>
        <v/>
      </c>
      <c r="D5071" s="7" t="str">
        <f>IF('Payments Export'!I5075="","",'Payments Export'!I5075)</f>
        <v/>
      </c>
      <c r="E5071" s="7" t="str">
        <f t="shared" si="158"/>
        <v/>
      </c>
      <c r="F5071" s="7" t="str">
        <f>IF('Payments Export'!A5075="","",'Payments Export'!N5075)</f>
        <v/>
      </c>
      <c r="G5071" s="7" t="str">
        <f>IF('Payments Export'!A5075="","",'Payments Export'!O5075)</f>
        <v/>
      </c>
      <c r="H5071" s="7" t="str">
        <f>IF('Payments Export'!B5075="","",G5071-F5071)</f>
        <v/>
      </c>
      <c r="I5071" s="3" t="str">
        <f>IF(C5071&lt;&gt;"",_xlfn.XLOOKUP(IFERROR(VALUE(C5071),C5071),'Items database'!A:A,'Items database'!B:B),(_xlfn.XLOOKUP(LEFT(E5071,3),Services,Services,"")))</f>
        <v/>
      </c>
      <c r="J5071" s="3" t="str">
        <f t="shared" si="159"/>
        <v/>
      </c>
    </row>
    <row r="5072" spans="1:10" x14ac:dyDescent="0.35">
      <c r="A5072" s="7" t="str">
        <f>IF('Payments Export'!A5076="","",'Payments Export'!A5076)</f>
        <v/>
      </c>
      <c r="B5072" s="7" t="str">
        <f>IF('Payments Export'!A5076="","",'Payments Export'!B5076)</f>
        <v/>
      </c>
      <c r="C5072" s="7" t="str">
        <f>IF(IFERROR(VALUE('Payments Export'!H5076),'Payments Export'!H5076)&lt;&gt;0,IFERROR(VALUE('Payments Export'!H5076),'Payments Export'!H5076),"")</f>
        <v/>
      </c>
      <c r="D5072" s="7" t="str">
        <f>IF('Payments Export'!I5076="","",'Payments Export'!I5076)</f>
        <v/>
      </c>
      <c r="E5072" s="7" t="str">
        <f t="shared" si="158"/>
        <v/>
      </c>
      <c r="F5072" s="7" t="str">
        <f>IF('Payments Export'!A5076="","",'Payments Export'!N5076)</f>
        <v/>
      </c>
      <c r="G5072" s="7" t="str">
        <f>IF('Payments Export'!A5076="","",'Payments Export'!O5076)</f>
        <v/>
      </c>
      <c r="H5072" s="7" t="str">
        <f>IF('Payments Export'!B5076="","",G5072-F5072)</f>
        <v/>
      </c>
      <c r="I5072" s="3" t="str">
        <f>IF(C5072&lt;&gt;"",_xlfn.XLOOKUP(IFERROR(VALUE(C5072),C5072),'Items database'!A:A,'Items database'!B:B),(_xlfn.XLOOKUP(LEFT(E5072,3),Services,Services,"")))</f>
        <v/>
      </c>
      <c r="J5072" s="3" t="str">
        <f t="shared" si="159"/>
        <v/>
      </c>
    </row>
    <row r="5073" spans="1:10" x14ac:dyDescent="0.35">
      <c r="A5073" s="7" t="str">
        <f>IF('Payments Export'!A5077="","",'Payments Export'!A5077)</f>
        <v/>
      </c>
      <c r="B5073" s="7" t="str">
        <f>IF('Payments Export'!A5077="","",'Payments Export'!B5077)</f>
        <v/>
      </c>
      <c r="C5073" s="7" t="str">
        <f>IF(IFERROR(VALUE('Payments Export'!H5077),'Payments Export'!H5077)&lt;&gt;0,IFERROR(VALUE('Payments Export'!H5077),'Payments Export'!H5077),"")</f>
        <v/>
      </c>
      <c r="D5073" s="7" t="str">
        <f>IF('Payments Export'!I5077="","",'Payments Export'!I5077)</f>
        <v/>
      </c>
      <c r="E5073" s="7" t="str">
        <f t="shared" si="158"/>
        <v/>
      </c>
      <c r="F5073" s="7" t="str">
        <f>IF('Payments Export'!A5077="","",'Payments Export'!N5077)</f>
        <v/>
      </c>
      <c r="G5073" s="7" t="str">
        <f>IF('Payments Export'!A5077="","",'Payments Export'!O5077)</f>
        <v/>
      </c>
      <c r="H5073" s="7" t="str">
        <f>IF('Payments Export'!B5077="","",G5073-F5073)</f>
        <v/>
      </c>
      <c r="I5073" s="3" t="str">
        <f>IF(C5073&lt;&gt;"",_xlfn.XLOOKUP(IFERROR(VALUE(C5073),C5073),'Items database'!A:A,'Items database'!B:B),(_xlfn.XLOOKUP(LEFT(E5073,3),Services,Services,"")))</f>
        <v/>
      </c>
      <c r="J5073" s="3" t="str">
        <f t="shared" si="159"/>
        <v/>
      </c>
    </row>
    <row r="5074" spans="1:10" x14ac:dyDescent="0.35">
      <c r="A5074" s="7" t="str">
        <f>IF('Payments Export'!A5078="","",'Payments Export'!A5078)</f>
        <v/>
      </c>
      <c r="B5074" s="7" t="str">
        <f>IF('Payments Export'!A5078="","",'Payments Export'!B5078)</f>
        <v/>
      </c>
      <c r="C5074" s="7" t="str">
        <f>IF(IFERROR(VALUE('Payments Export'!H5078),'Payments Export'!H5078)&lt;&gt;0,IFERROR(VALUE('Payments Export'!H5078),'Payments Export'!H5078),"")</f>
        <v/>
      </c>
      <c r="D5074" s="7" t="str">
        <f>IF('Payments Export'!I5078="","",'Payments Export'!I5078)</f>
        <v/>
      </c>
      <c r="E5074" s="7" t="str">
        <f t="shared" si="158"/>
        <v/>
      </c>
      <c r="F5074" s="7" t="str">
        <f>IF('Payments Export'!A5078="","",'Payments Export'!N5078)</f>
        <v/>
      </c>
      <c r="G5074" s="7" t="str">
        <f>IF('Payments Export'!A5078="","",'Payments Export'!O5078)</f>
        <v/>
      </c>
      <c r="H5074" s="7" t="str">
        <f>IF('Payments Export'!B5078="","",G5074-F5074)</f>
        <v/>
      </c>
      <c r="I5074" s="3" t="str">
        <f>IF(C5074&lt;&gt;"",_xlfn.XLOOKUP(IFERROR(VALUE(C5074),C5074),'Items database'!A:A,'Items database'!B:B),(_xlfn.XLOOKUP(LEFT(E5074,3),Services,Services,"")))</f>
        <v/>
      </c>
      <c r="J5074" s="3" t="str">
        <f t="shared" si="159"/>
        <v/>
      </c>
    </row>
    <row r="5075" spans="1:10" x14ac:dyDescent="0.35">
      <c r="A5075" s="7" t="str">
        <f>IF('Payments Export'!A5079="","",'Payments Export'!A5079)</f>
        <v/>
      </c>
      <c r="B5075" s="7" t="str">
        <f>IF('Payments Export'!A5079="","",'Payments Export'!B5079)</f>
        <v/>
      </c>
      <c r="C5075" s="7" t="str">
        <f>IF(IFERROR(VALUE('Payments Export'!H5079),'Payments Export'!H5079)&lt;&gt;0,IFERROR(VALUE('Payments Export'!H5079),'Payments Export'!H5079),"")</f>
        <v/>
      </c>
      <c r="D5075" s="7" t="str">
        <f>IF('Payments Export'!I5079="","",'Payments Export'!I5079)</f>
        <v/>
      </c>
      <c r="E5075" s="7" t="str">
        <f t="shared" si="158"/>
        <v/>
      </c>
      <c r="F5075" s="7" t="str">
        <f>IF('Payments Export'!A5079="","",'Payments Export'!N5079)</f>
        <v/>
      </c>
      <c r="G5075" s="7" t="str">
        <f>IF('Payments Export'!A5079="","",'Payments Export'!O5079)</f>
        <v/>
      </c>
      <c r="H5075" s="7" t="str">
        <f>IF('Payments Export'!B5079="","",G5075-F5075)</f>
        <v/>
      </c>
      <c r="I5075" s="3" t="str">
        <f>IF(C5075&lt;&gt;"",_xlfn.XLOOKUP(IFERROR(VALUE(C5075),C5075),'Items database'!A:A,'Items database'!B:B),(_xlfn.XLOOKUP(LEFT(E5075,3),Services,Services,"")))</f>
        <v/>
      </c>
      <c r="J5075" s="3" t="str">
        <f t="shared" si="159"/>
        <v/>
      </c>
    </row>
    <row r="5076" spans="1:10" x14ac:dyDescent="0.35">
      <c r="A5076" s="7" t="str">
        <f>IF('Payments Export'!A5080="","",'Payments Export'!A5080)</f>
        <v/>
      </c>
      <c r="B5076" s="7" t="str">
        <f>IF('Payments Export'!A5080="","",'Payments Export'!B5080)</f>
        <v/>
      </c>
      <c r="C5076" s="7" t="str">
        <f>IF(IFERROR(VALUE('Payments Export'!H5080),'Payments Export'!H5080)&lt;&gt;0,IFERROR(VALUE('Payments Export'!H5080),'Payments Export'!H5080),"")</f>
        <v/>
      </c>
      <c r="D5076" s="7" t="str">
        <f>IF('Payments Export'!I5080="","",'Payments Export'!I5080)</f>
        <v/>
      </c>
      <c r="E5076" s="7" t="str">
        <f t="shared" si="158"/>
        <v/>
      </c>
      <c r="F5076" s="7" t="str">
        <f>IF('Payments Export'!A5080="","",'Payments Export'!N5080)</f>
        <v/>
      </c>
      <c r="G5076" s="7" t="str">
        <f>IF('Payments Export'!A5080="","",'Payments Export'!O5080)</f>
        <v/>
      </c>
      <c r="H5076" s="7" t="str">
        <f>IF('Payments Export'!B5080="","",G5076-F5076)</f>
        <v/>
      </c>
      <c r="I5076" s="3" t="str">
        <f>IF(C5076&lt;&gt;"",_xlfn.XLOOKUP(IFERROR(VALUE(C5076),C5076),'Items database'!A:A,'Items database'!B:B),(_xlfn.XLOOKUP(LEFT(E5076,3),Services,Services,"")))</f>
        <v/>
      </c>
      <c r="J5076" s="3" t="str">
        <f t="shared" si="159"/>
        <v/>
      </c>
    </row>
    <row r="5077" spans="1:10" x14ac:dyDescent="0.35">
      <c r="A5077" s="7" t="str">
        <f>IF('Payments Export'!A5081="","",'Payments Export'!A5081)</f>
        <v/>
      </c>
      <c r="B5077" s="7" t="str">
        <f>IF('Payments Export'!A5081="","",'Payments Export'!B5081)</f>
        <v/>
      </c>
      <c r="C5077" s="7" t="str">
        <f>IF(IFERROR(VALUE('Payments Export'!H5081),'Payments Export'!H5081)&lt;&gt;0,IFERROR(VALUE('Payments Export'!H5081),'Payments Export'!H5081),"")</f>
        <v/>
      </c>
      <c r="D5077" s="7" t="str">
        <f>IF('Payments Export'!I5081="","",'Payments Export'!I5081)</f>
        <v/>
      </c>
      <c r="E5077" s="7" t="str">
        <f t="shared" si="158"/>
        <v/>
      </c>
      <c r="F5077" s="7" t="str">
        <f>IF('Payments Export'!A5081="","",'Payments Export'!N5081)</f>
        <v/>
      </c>
      <c r="G5077" s="7" t="str">
        <f>IF('Payments Export'!A5081="","",'Payments Export'!O5081)</f>
        <v/>
      </c>
      <c r="H5077" s="7" t="str">
        <f>IF('Payments Export'!B5081="","",G5077-F5077)</f>
        <v/>
      </c>
      <c r="I5077" s="3" t="str">
        <f>IF(C5077&lt;&gt;"",_xlfn.XLOOKUP(IFERROR(VALUE(C5077),C5077),'Items database'!A:A,'Items database'!B:B),(_xlfn.XLOOKUP(LEFT(E5077,3),Services,Services,"")))</f>
        <v/>
      </c>
      <c r="J5077" s="3" t="str">
        <f t="shared" si="159"/>
        <v/>
      </c>
    </row>
    <row r="5078" spans="1:10" x14ac:dyDescent="0.35">
      <c r="A5078" s="7" t="str">
        <f>IF('Payments Export'!A5082="","",'Payments Export'!A5082)</f>
        <v/>
      </c>
      <c r="B5078" s="7" t="str">
        <f>IF('Payments Export'!A5082="","",'Payments Export'!B5082)</f>
        <v/>
      </c>
      <c r="C5078" s="7" t="str">
        <f>IF(IFERROR(VALUE('Payments Export'!H5082),'Payments Export'!H5082)&lt;&gt;0,IFERROR(VALUE('Payments Export'!H5082),'Payments Export'!H5082),"")</f>
        <v/>
      </c>
      <c r="D5078" s="7" t="str">
        <f>IF('Payments Export'!I5082="","",'Payments Export'!I5082)</f>
        <v/>
      </c>
      <c r="E5078" s="7" t="str">
        <f t="shared" si="158"/>
        <v/>
      </c>
      <c r="F5078" s="7" t="str">
        <f>IF('Payments Export'!A5082="","",'Payments Export'!N5082)</f>
        <v/>
      </c>
      <c r="G5078" s="7" t="str">
        <f>IF('Payments Export'!A5082="","",'Payments Export'!O5082)</f>
        <v/>
      </c>
      <c r="H5078" s="7" t="str">
        <f>IF('Payments Export'!B5082="","",G5078-F5078)</f>
        <v/>
      </c>
      <c r="I5078" s="3" t="str">
        <f>IF(C5078&lt;&gt;"",_xlfn.XLOOKUP(IFERROR(VALUE(C5078),C5078),'Items database'!A:A,'Items database'!B:B),(_xlfn.XLOOKUP(LEFT(E5078,3),Services,Services,"")))</f>
        <v/>
      </c>
      <c r="J5078" s="3" t="str">
        <f t="shared" si="159"/>
        <v/>
      </c>
    </row>
    <row r="5079" spans="1:10" x14ac:dyDescent="0.35">
      <c r="A5079" s="7" t="str">
        <f>IF('Payments Export'!A5083="","",'Payments Export'!A5083)</f>
        <v/>
      </c>
      <c r="B5079" s="7" t="str">
        <f>IF('Payments Export'!A5083="","",'Payments Export'!B5083)</f>
        <v/>
      </c>
      <c r="C5079" s="7" t="str">
        <f>IF(IFERROR(VALUE('Payments Export'!H5083),'Payments Export'!H5083)&lt;&gt;0,IFERROR(VALUE('Payments Export'!H5083),'Payments Export'!H5083),"")</f>
        <v/>
      </c>
      <c r="D5079" s="7" t="str">
        <f>IF('Payments Export'!I5083="","",'Payments Export'!I5083)</f>
        <v/>
      </c>
      <c r="E5079" s="7" t="str">
        <f t="shared" si="158"/>
        <v/>
      </c>
      <c r="F5079" s="7" t="str">
        <f>IF('Payments Export'!A5083="","",'Payments Export'!N5083)</f>
        <v/>
      </c>
      <c r="G5079" s="7" t="str">
        <f>IF('Payments Export'!A5083="","",'Payments Export'!O5083)</f>
        <v/>
      </c>
      <c r="H5079" s="7" t="str">
        <f>IF('Payments Export'!B5083="","",G5079-F5079)</f>
        <v/>
      </c>
      <c r="I5079" s="3" t="str">
        <f>IF(C5079&lt;&gt;"",_xlfn.XLOOKUP(IFERROR(VALUE(C5079),C5079),'Items database'!A:A,'Items database'!B:B),(_xlfn.XLOOKUP(LEFT(E5079,3),Services,Services,"")))</f>
        <v/>
      </c>
      <c r="J5079" s="3" t="str">
        <f t="shared" si="159"/>
        <v/>
      </c>
    </row>
    <row r="5080" spans="1:10" x14ac:dyDescent="0.35">
      <c r="A5080" s="7" t="str">
        <f>IF('Payments Export'!A5084="","",'Payments Export'!A5084)</f>
        <v/>
      </c>
      <c r="B5080" s="7" t="str">
        <f>IF('Payments Export'!A5084="","",'Payments Export'!B5084)</f>
        <v/>
      </c>
      <c r="C5080" s="7" t="str">
        <f>IF(IFERROR(VALUE('Payments Export'!H5084),'Payments Export'!H5084)&lt;&gt;0,IFERROR(VALUE('Payments Export'!H5084),'Payments Export'!H5084),"")</f>
        <v/>
      </c>
      <c r="D5080" s="7" t="str">
        <f>IF('Payments Export'!I5084="","",'Payments Export'!I5084)</f>
        <v/>
      </c>
      <c r="E5080" s="7" t="str">
        <f t="shared" si="158"/>
        <v/>
      </c>
      <c r="F5080" s="7" t="str">
        <f>IF('Payments Export'!A5084="","",'Payments Export'!N5084)</f>
        <v/>
      </c>
      <c r="G5080" s="7" t="str">
        <f>IF('Payments Export'!A5084="","",'Payments Export'!O5084)</f>
        <v/>
      </c>
      <c r="H5080" s="7" t="str">
        <f>IF('Payments Export'!B5084="","",G5080-F5080)</f>
        <v/>
      </c>
      <c r="I5080" s="3" t="str">
        <f>IF(C5080&lt;&gt;"",_xlfn.XLOOKUP(IFERROR(VALUE(C5080),C5080),'Items database'!A:A,'Items database'!B:B),(_xlfn.XLOOKUP(LEFT(E5080,3),Services,Services,"")))</f>
        <v/>
      </c>
      <c r="J5080" s="3" t="str">
        <f t="shared" si="159"/>
        <v/>
      </c>
    </row>
    <row r="5081" spans="1:10" x14ac:dyDescent="0.35">
      <c r="A5081" s="7" t="str">
        <f>IF('Payments Export'!A5085="","",'Payments Export'!A5085)</f>
        <v/>
      </c>
      <c r="B5081" s="7" t="str">
        <f>IF('Payments Export'!A5085="","",'Payments Export'!B5085)</f>
        <v/>
      </c>
      <c r="C5081" s="7" t="str">
        <f>IF(IFERROR(VALUE('Payments Export'!H5085),'Payments Export'!H5085)&lt;&gt;0,IFERROR(VALUE('Payments Export'!H5085),'Payments Export'!H5085),"")</f>
        <v/>
      </c>
      <c r="D5081" s="7" t="str">
        <f>IF('Payments Export'!I5085="","",'Payments Export'!I5085)</f>
        <v/>
      </c>
      <c r="E5081" s="7" t="str">
        <f t="shared" si="158"/>
        <v/>
      </c>
      <c r="F5081" s="7" t="str">
        <f>IF('Payments Export'!A5085="","",'Payments Export'!N5085)</f>
        <v/>
      </c>
      <c r="G5081" s="7" t="str">
        <f>IF('Payments Export'!A5085="","",'Payments Export'!O5085)</f>
        <v/>
      </c>
      <c r="H5081" s="7" t="str">
        <f>IF('Payments Export'!B5085="","",G5081-F5081)</f>
        <v/>
      </c>
      <c r="I5081" s="3" t="str">
        <f>IF(C5081&lt;&gt;"",_xlfn.XLOOKUP(IFERROR(VALUE(C5081),C5081),'Items database'!A:A,'Items database'!B:B),(_xlfn.XLOOKUP(LEFT(E5081,3),Services,Services,"")))</f>
        <v/>
      </c>
      <c r="J5081" s="3" t="str">
        <f t="shared" si="159"/>
        <v/>
      </c>
    </row>
    <row r="5082" spans="1:10" x14ac:dyDescent="0.35">
      <c r="A5082" s="7" t="str">
        <f>IF('Payments Export'!A5086="","",'Payments Export'!A5086)</f>
        <v/>
      </c>
      <c r="B5082" s="7" t="str">
        <f>IF('Payments Export'!A5086="","",'Payments Export'!B5086)</f>
        <v/>
      </c>
      <c r="C5082" s="7" t="str">
        <f>IF(IFERROR(VALUE('Payments Export'!H5086),'Payments Export'!H5086)&lt;&gt;0,IFERROR(VALUE('Payments Export'!H5086),'Payments Export'!H5086),"")</f>
        <v/>
      </c>
      <c r="D5082" s="7" t="str">
        <f>IF('Payments Export'!I5086="","",'Payments Export'!I5086)</f>
        <v/>
      </c>
      <c r="E5082" s="7" t="str">
        <f t="shared" si="158"/>
        <v/>
      </c>
      <c r="F5082" s="7" t="str">
        <f>IF('Payments Export'!A5086="","",'Payments Export'!N5086)</f>
        <v/>
      </c>
      <c r="G5082" s="7" t="str">
        <f>IF('Payments Export'!A5086="","",'Payments Export'!O5086)</f>
        <v/>
      </c>
      <c r="H5082" s="7" t="str">
        <f>IF('Payments Export'!B5086="","",G5082-F5082)</f>
        <v/>
      </c>
      <c r="I5082" s="3" t="str">
        <f>IF(C5082&lt;&gt;"",_xlfn.XLOOKUP(IFERROR(VALUE(C5082),C5082),'Items database'!A:A,'Items database'!B:B),(_xlfn.XLOOKUP(LEFT(E5082,3),Services,Services,"")))</f>
        <v/>
      </c>
      <c r="J5082" s="3" t="str">
        <f t="shared" si="159"/>
        <v/>
      </c>
    </row>
    <row r="5083" spans="1:10" x14ac:dyDescent="0.35">
      <c r="A5083" s="7" t="str">
        <f>IF('Payments Export'!A5087="","",'Payments Export'!A5087)</f>
        <v/>
      </c>
      <c r="B5083" s="7" t="str">
        <f>IF('Payments Export'!A5087="","",'Payments Export'!B5087)</f>
        <v/>
      </c>
      <c r="C5083" s="7" t="str">
        <f>IF(IFERROR(VALUE('Payments Export'!H5087),'Payments Export'!H5087)&lt;&gt;0,IFERROR(VALUE('Payments Export'!H5087),'Payments Export'!H5087),"")</f>
        <v/>
      </c>
      <c r="D5083" s="7" t="str">
        <f>IF('Payments Export'!I5087="","",'Payments Export'!I5087)</f>
        <v/>
      </c>
      <c r="E5083" s="7" t="str">
        <f t="shared" si="158"/>
        <v/>
      </c>
      <c r="F5083" s="7" t="str">
        <f>IF('Payments Export'!A5087="","",'Payments Export'!N5087)</f>
        <v/>
      </c>
      <c r="G5083" s="7" t="str">
        <f>IF('Payments Export'!A5087="","",'Payments Export'!O5087)</f>
        <v/>
      </c>
      <c r="H5083" s="7" t="str">
        <f>IF('Payments Export'!B5087="","",G5083-F5083)</f>
        <v/>
      </c>
      <c r="I5083" s="3" t="str">
        <f>IF(C5083&lt;&gt;"",_xlfn.XLOOKUP(IFERROR(VALUE(C5083),C5083),'Items database'!A:A,'Items database'!B:B),(_xlfn.XLOOKUP(LEFT(E5083,3),Services,Services,"")))</f>
        <v/>
      </c>
      <c r="J5083" s="3" t="str">
        <f t="shared" si="159"/>
        <v/>
      </c>
    </row>
    <row r="5084" spans="1:10" x14ac:dyDescent="0.35">
      <c r="A5084" s="7" t="str">
        <f>IF('Payments Export'!A5088="","",'Payments Export'!A5088)</f>
        <v/>
      </c>
      <c r="B5084" s="7" t="str">
        <f>IF('Payments Export'!A5088="","",'Payments Export'!B5088)</f>
        <v/>
      </c>
      <c r="C5084" s="7" t="str">
        <f>IF(IFERROR(VALUE('Payments Export'!H5088),'Payments Export'!H5088)&lt;&gt;0,IFERROR(VALUE('Payments Export'!H5088),'Payments Export'!H5088),"")</f>
        <v/>
      </c>
      <c r="D5084" s="7" t="str">
        <f>IF('Payments Export'!I5088="","",'Payments Export'!I5088)</f>
        <v/>
      </c>
      <c r="E5084" s="7" t="str">
        <f t="shared" si="158"/>
        <v/>
      </c>
      <c r="F5084" s="7" t="str">
        <f>IF('Payments Export'!A5088="","",'Payments Export'!N5088)</f>
        <v/>
      </c>
      <c r="G5084" s="7" t="str">
        <f>IF('Payments Export'!A5088="","",'Payments Export'!O5088)</f>
        <v/>
      </c>
      <c r="H5084" s="7" t="str">
        <f>IF('Payments Export'!B5088="","",G5084-F5084)</f>
        <v/>
      </c>
      <c r="I5084" s="3" t="str">
        <f>IF(C5084&lt;&gt;"",_xlfn.XLOOKUP(IFERROR(VALUE(C5084),C5084),'Items database'!A:A,'Items database'!B:B),(_xlfn.XLOOKUP(LEFT(E5084,3),Services,Services,"")))</f>
        <v/>
      </c>
      <c r="J5084" s="3" t="str">
        <f t="shared" si="159"/>
        <v/>
      </c>
    </row>
    <row r="5085" spans="1:10" x14ac:dyDescent="0.35">
      <c r="A5085" s="7" t="str">
        <f>IF('Payments Export'!A5089="","",'Payments Export'!A5089)</f>
        <v/>
      </c>
      <c r="B5085" s="7" t="str">
        <f>IF('Payments Export'!A5089="","",'Payments Export'!B5089)</f>
        <v/>
      </c>
      <c r="C5085" s="7" t="str">
        <f>IF(IFERROR(VALUE('Payments Export'!H5089),'Payments Export'!H5089)&lt;&gt;0,IFERROR(VALUE('Payments Export'!H5089),'Payments Export'!H5089),"")</f>
        <v/>
      </c>
      <c r="D5085" s="7" t="str">
        <f>IF('Payments Export'!I5089="","",'Payments Export'!I5089)</f>
        <v/>
      </c>
      <c r="E5085" s="7" t="str">
        <f t="shared" si="158"/>
        <v/>
      </c>
      <c r="F5085" s="7" t="str">
        <f>IF('Payments Export'!A5089="","",'Payments Export'!N5089)</f>
        <v/>
      </c>
      <c r="G5085" s="7" t="str">
        <f>IF('Payments Export'!A5089="","",'Payments Export'!O5089)</f>
        <v/>
      </c>
      <c r="H5085" s="7" t="str">
        <f>IF('Payments Export'!B5089="","",G5085-F5085)</f>
        <v/>
      </c>
      <c r="I5085" s="3" t="str">
        <f>IF(C5085&lt;&gt;"",_xlfn.XLOOKUP(IFERROR(VALUE(C5085),C5085),'Items database'!A:A,'Items database'!B:B),(_xlfn.XLOOKUP(LEFT(E5085,3),Services,Services,"")))</f>
        <v/>
      </c>
      <c r="J5085" s="3" t="str">
        <f t="shared" si="159"/>
        <v/>
      </c>
    </row>
    <row r="5086" spans="1:10" x14ac:dyDescent="0.35">
      <c r="A5086" s="7" t="str">
        <f>IF('Payments Export'!A5090="","",'Payments Export'!A5090)</f>
        <v/>
      </c>
      <c r="B5086" s="7" t="str">
        <f>IF('Payments Export'!A5090="","",'Payments Export'!B5090)</f>
        <v/>
      </c>
      <c r="C5086" s="7" t="str">
        <f>IF(IFERROR(VALUE('Payments Export'!H5090),'Payments Export'!H5090)&lt;&gt;0,IFERROR(VALUE('Payments Export'!H5090),'Payments Export'!H5090),"")</f>
        <v/>
      </c>
      <c r="D5086" s="7" t="str">
        <f>IF('Payments Export'!I5090="","",'Payments Export'!I5090)</f>
        <v/>
      </c>
      <c r="E5086" s="7" t="str">
        <f t="shared" si="158"/>
        <v/>
      </c>
      <c r="F5086" s="7" t="str">
        <f>IF('Payments Export'!A5090="","",'Payments Export'!N5090)</f>
        <v/>
      </c>
      <c r="G5086" s="7" t="str">
        <f>IF('Payments Export'!A5090="","",'Payments Export'!O5090)</f>
        <v/>
      </c>
      <c r="H5086" s="7" t="str">
        <f>IF('Payments Export'!B5090="","",G5086-F5086)</f>
        <v/>
      </c>
      <c r="I5086" s="3" t="str">
        <f>IF(C5086&lt;&gt;"",_xlfn.XLOOKUP(IFERROR(VALUE(C5086),C5086),'Items database'!A:A,'Items database'!B:B),(_xlfn.XLOOKUP(LEFT(E5086,3),Services,Services,"")))</f>
        <v/>
      </c>
      <c r="J5086" s="3" t="str">
        <f t="shared" si="159"/>
        <v/>
      </c>
    </row>
    <row r="5087" spans="1:10" x14ac:dyDescent="0.35">
      <c r="A5087" s="7" t="str">
        <f>IF('Payments Export'!A5091="","",'Payments Export'!A5091)</f>
        <v/>
      </c>
      <c r="B5087" s="7" t="str">
        <f>IF('Payments Export'!A5091="","",'Payments Export'!B5091)</f>
        <v/>
      </c>
      <c r="C5087" s="7" t="str">
        <f>IF(IFERROR(VALUE('Payments Export'!H5091),'Payments Export'!H5091)&lt;&gt;0,IFERROR(VALUE('Payments Export'!H5091),'Payments Export'!H5091),"")</f>
        <v/>
      </c>
      <c r="D5087" s="7" t="str">
        <f>IF('Payments Export'!I5091="","",'Payments Export'!I5091)</f>
        <v/>
      </c>
      <c r="E5087" s="7" t="str">
        <f t="shared" si="158"/>
        <v/>
      </c>
      <c r="F5087" s="7" t="str">
        <f>IF('Payments Export'!A5091="","",'Payments Export'!N5091)</f>
        <v/>
      </c>
      <c r="G5087" s="7" t="str">
        <f>IF('Payments Export'!A5091="","",'Payments Export'!O5091)</f>
        <v/>
      </c>
      <c r="H5087" s="7" t="str">
        <f>IF('Payments Export'!B5091="","",G5087-F5087)</f>
        <v/>
      </c>
      <c r="I5087" s="3" t="str">
        <f>IF(C5087&lt;&gt;"",_xlfn.XLOOKUP(IFERROR(VALUE(C5087),C5087),'Items database'!A:A,'Items database'!B:B),(_xlfn.XLOOKUP(LEFT(E5087,3),Services,Services,"")))</f>
        <v/>
      </c>
      <c r="J5087" s="3" t="str">
        <f t="shared" si="159"/>
        <v/>
      </c>
    </row>
    <row r="5088" spans="1:10" x14ac:dyDescent="0.35">
      <c r="A5088" s="7" t="str">
        <f>IF('Payments Export'!A5092="","",'Payments Export'!A5092)</f>
        <v/>
      </c>
      <c r="B5088" s="7" t="str">
        <f>IF('Payments Export'!A5092="","",'Payments Export'!B5092)</f>
        <v/>
      </c>
      <c r="C5088" s="7" t="str">
        <f>IF(IFERROR(VALUE('Payments Export'!H5092),'Payments Export'!H5092)&lt;&gt;0,IFERROR(VALUE('Payments Export'!H5092),'Payments Export'!H5092),"")</f>
        <v/>
      </c>
      <c r="D5088" s="7" t="str">
        <f>IF('Payments Export'!I5092="","",'Payments Export'!I5092)</f>
        <v/>
      </c>
      <c r="E5088" s="7" t="str">
        <f t="shared" si="158"/>
        <v/>
      </c>
      <c r="F5088" s="7" t="str">
        <f>IF('Payments Export'!A5092="","",'Payments Export'!N5092)</f>
        <v/>
      </c>
      <c r="G5088" s="7" t="str">
        <f>IF('Payments Export'!A5092="","",'Payments Export'!O5092)</f>
        <v/>
      </c>
      <c r="H5088" s="7" t="str">
        <f>IF('Payments Export'!B5092="","",G5088-F5088)</f>
        <v/>
      </c>
      <c r="I5088" s="3" t="str">
        <f>IF(C5088&lt;&gt;"",_xlfn.XLOOKUP(IFERROR(VALUE(C5088),C5088),'Items database'!A:A,'Items database'!B:B),(_xlfn.XLOOKUP(LEFT(E5088,3),Services,Services,"")))</f>
        <v/>
      </c>
      <c r="J5088" s="3" t="str">
        <f t="shared" si="159"/>
        <v/>
      </c>
    </row>
    <row r="5089" spans="1:10" x14ac:dyDescent="0.35">
      <c r="A5089" s="7" t="str">
        <f>IF('Payments Export'!A5093="","",'Payments Export'!A5093)</f>
        <v/>
      </c>
      <c r="B5089" s="7" t="str">
        <f>IF('Payments Export'!A5093="","",'Payments Export'!B5093)</f>
        <v/>
      </c>
      <c r="C5089" s="7" t="str">
        <f>IF(IFERROR(VALUE('Payments Export'!H5093),'Payments Export'!H5093)&lt;&gt;0,IFERROR(VALUE('Payments Export'!H5093),'Payments Export'!H5093),"")</f>
        <v/>
      </c>
      <c r="D5089" s="7" t="str">
        <f>IF('Payments Export'!I5093="","",'Payments Export'!I5093)</f>
        <v/>
      </c>
      <c r="E5089" s="7" t="str">
        <f t="shared" si="158"/>
        <v/>
      </c>
      <c r="F5089" s="7" t="str">
        <f>IF('Payments Export'!A5093="","",'Payments Export'!N5093)</f>
        <v/>
      </c>
      <c r="G5089" s="7" t="str">
        <f>IF('Payments Export'!A5093="","",'Payments Export'!O5093)</f>
        <v/>
      </c>
      <c r="H5089" s="7" t="str">
        <f>IF('Payments Export'!B5093="","",G5089-F5089)</f>
        <v/>
      </c>
      <c r="I5089" s="3" t="str">
        <f>IF(C5089&lt;&gt;"",_xlfn.XLOOKUP(IFERROR(VALUE(C5089),C5089),'Items database'!A:A,'Items database'!B:B),(_xlfn.XLOOKUP(LEFT(E5089,3),Services,Services,"")))</f>
        <v/>
      </c>
      <c r="J5089" s="3" t="str">
        <f t="shared" si="159"/>
        <v/>
      </c>
    </row>
    <row r="5090" spans="1:10" x14ac:dyDescent="0.35">
      <c r="A5090" s="7" t="str">
        <f>IF('Payments Export'!A5094="","",'Payments Export'!A5094)</f>
        <v/>
      </c>
      <c r="B5090" s="7" t="str">
        <f>IF('Payments Export'!A5094="","",'Payments Export'!B5094)</f>
        <v/>
      </c>
      <c r="C5090" s="7" t="str">
        <f>IF(IFERROR(VALUE('Payments Export'!H5094),'Payments Export'!H5094)&lt;&gt;0,IFERROR(VALUE('Payments Export'!H5094),'Payments Export'!H5094),"")</f>
        <v/>
      </c>
      <c r="D5090" s="7" t="str">
        <f>IF('Payments Export'!I5094="","",'Payments Export'!I5094)</f>
        <v/>
      </c>
      <c r="E5090" s="7" t="str">
        <f t="shared" si="158"/>
        <v/>
      </c>
      <c r="F5090" s="7" t="str">
        <f>IF('Payments Export'!A5094="","",'Payments Export'!N5094)</f>
        <v/>
      </c>
      <c r="G5090" s="7" t="str">
        <f>IF('Payments Export'!A5094="","",'Payments Export'!O5094)</f>
        <v/>
      </c>
      <c r="H5090" s="7" t="str">
        <f>IF('Payments Export'!B5094="","",G5090-F5090)</f>
        <v/>
      </c>
      <c r="I5090" s="3" t="str">
        <f>IF(C5090&lt;&gt;"",_xlfn.XLOOKUP(IFERROR(VALUE(C5090),C5090),'Items database'!A:A,'Items database'!B:B),(_xlfn.XLOOKUP(LEFT(E5090,3),Services,Services,"")))</f>
        <v/>
      </c>
      <c r="J5090" s="3" t="str">
        <f t="shared" si="159"/>
        <v/>
      </c>
    </row>
    <row r="5091" spans="1:10" x14ac:dyDescent="0.35">
      <c r="A5091" s="7" t="str">
        <f>IF('Payments Export'!A5095="","",'Payments Export'!A5095)</f>
        <v/>
      </c>
      <c r="B5091" s="7" t="str">
        <f>IF('Payments Export'!A5095="","",'Payments Export'!B5095)</f>
        <v/>
      </c>
      <c r="C5091" s="7" t="str">
        <f>IF(IFERROR(VALUE('Payments Export'!H5095),'Payments Export'!H5095)&lt;&gt;0,IFERROR(VALUE('Payments Export'!H5095),'Payments Export'!H5095),"")</f>
        <v/>
      </c>
      <c r="D5091" s="7" t="str">
        <f>IF('Payments Export'!I5095="","",'Payments Export'!I5095)</f>
        <v/>
      </c>
      <c r="E5091" s="7" t="str">
        <f t="shared" si="158"/>
        <v/>
      </c>
      <c r="F5091" s="7" t="str">
        <f>IF('Payments Export'!A5095="","",'Payments Export'!N5095)</f>
        <v/>
      </c>
      <c r="G5091" s="7" t="str">
        <f>IF('Payments Export'!A5095="","",'Payments Export'!O5095)</f>
        <v/>
      </c>
      <c r="H5091" s="7" t="str">
        <f>IF('Payments Export'!B5095="","",G5091-F5091)</f>
        <v/>
      </c>
      <c r="I5091" s="3" t="str">
        <f>IF(C5091&lt;&gt;"",_xlfn.XLOOKUP(IFERROR(VALUE(C5091),C5091),'Items database'!A:A,'Items database'!B:B),(_xlfn.XLOOKUP(LEFT(E5091,3),Services,Services,"")))</f>
        <v/>
      </c>
      <c r="J5091" s="3" t="str">
        <f t="shared" si="159"/>
        <v/>
      </c>
    </row>
    <row r="5092" spans="1:10" x14ac:dyDescent="0.35">
      <c r="A5092" s="7" t="str">
        <f>IF('Payments Export'!A5096="","",'Payments Export'!A5096)</f>
        <v/>
      </c>
      <c r="B5092" s="7" t="str">
        <f>IF('Payments Export'!A5096="","",'Payments Export'!B5096)</f>
        <v/>
      </c>
      <c r="C5092" s="7" t="str">
        <f>IF(IFERROR(VALUE('Payments Export'!H5096),'Payments Export'!H5096)&lt;&gt;0,IFERROR(VALUE('Payments Export'!H5096),'Payments Export'!H5096),"")</f>
        <v/>
      </c>
      <c r="D5092" s="7" t="str">
        <f>IF('Payments Export'!I5096="","",'Payments Export'!I5096)</f>
        <v/>
      </c>
      <c r="E5092" s="7" t="str">
        <f t="shared" si="158"/>
        <v/>
      </c>
      <c r="F5092" s="7" t="str">
        <f>IF('Payments Export'!A5096="","",'Payments Export'!N5096)</f>
        <v/>
      </c>
      <c r="G5092" s="7" t="str">
        <f>IF('Payments Export'!A5096="","",'Payments Export'!O5096)</f>
        <v/>
      </c>
      <c r="H5092" s="7" t="str">
        <f>IF('Payments Export'!B5096="","",G5092-F5092)</f>
        <v/>
      </c>
      <c r="I5092" s="3" t="str">
        <f>IF(C5092&lt;&gt;"",_xlfn.XLOOKUP(IFERROR(VALUE(C5092),C5092),'Items database'!A:A,'Items database'!B:B),(_xlfn.XLOOKUP(LEFT(E5092,3),Services,Services,"")))</f>
        <v/>
      </c>
      <c r="J5092" s="3" t="str">
        <f t="shared" si="159"/>
        <v/>
      </c>
    </row>
    <row r="5093" spans="1:10" x14ac:dyDescent="0.35">
      <c r="A5093" s="7" t="str">
        <f>IF('Payments Export'!A5097="","",'Payments Export'!A5097)</f>
        <v/>
      </c>
      <c r="B5093" s="7" t="str">
        <f>IF('Payments Export'!A5097="","",'Payments Export'!B5097)</f>
        <v/>
      </c>
      <c r="C5093" s="7" t="str">
        <f>IF(IFERROR(VALUE('Payments Export'!H5097),'Payments Export'!H5097)&lt;&gt;0,IFERROR(VALUE('Payments Export'!H5097),'Payments Export'!H5097),"")</f>
        <v/>
      </c>
      <c r="D5093" s="7" t="str">
        <f>IF('Payments Export'!I5097="","",'Payments Export'!I5097)</f>
        <v/>
      </c>
      <c r="E5093" s="7" t="str">
        <f t="shared" si="158"/>
        <v/>
      </c>
      <c r="F5093" s="7" t="str">
        <f>IF('Payments Export'!A5097="","",'Payments Export'!N5097)</f>
        <v/>
      </c>
      <c r="G5093" s="7" t="str">
        <f>IF('Payments Export'!A5097="","",'Payments Export'!O5097)</f>
        <v/>
      </c>
      <c r="H5093" s="7" t="str">
        <f>IF('Payments Export'!B5097="","",G5093-F5093)</f>
        <v/>
      </c>
      <c r="I5093" s="3" t="str">
        <f>IF(C5093&lt;&gt;"",_xlfn.XLOOKUP(IFERROR(VALUE(C5093),C5093),'Items database'!A:A,'Items database'!B:B),(_xlfn.XLOOKUP(LEFT(E5093,3),Services,Services,"")))</f>
        <v/>
      </c>
      <c r="J5093" s="3" t="str">
        <f t="shared" si="159"/>
        <v/>
      </c>
    </row>
    <row r="5094" spans="1:10" x14ac:dyDescent="0.35">
      <c r="A5094" s="7" t="str">
        <f>IF('Payments Export'!A5098="","",'Payments Export'!A5098)</f>
        <v/>
      </c>
      <c r="B5094" s="7" t="str">
        <f>IF('Payments Export'!A5098="","",'Payments Export'!B5098)</f>
        <v/>
      </c>
      <c r="C5094" s="7" t="str">
        <f>IF(IFERROR(VALUE('Payments Export'!H5098),'Payments Export'!H5098)&lt;&gt;0,IFERROR(VALUE('Payments Export'!H5098),'Payments Export'!H5098),"")</f>
        <v/>
      </c>
      <c r="D5094" s="7" t="str">
        <f>IF('Payments Export'!I5098="","",'Payments Export'!I5098)</f>
        <v/>
      </c>
      <c r="E5094" s="7" t="str">
        <f t="shared" si="158"/>
        <v/>
      </c>
      <c r="F5094" s="7" t="str">
        <f>IF('Payments Export'!A5098="","",'Payments Export'!N5098)</f>
        <v/>
      </c>
      <c r="G5094" s="7" t="str">
        <f>IF('Payments Export'!A5098="","",'Payments Export'!O5098)</f>
        <v/>
      </c>
      <c r="H5094" s="7" t="str">
        <f>IF('Payments Export'!B5098="","",G5094-F5094)</f>
        <v/>
      </c>
      <c r="I5094" s="3" t="str">
        <f>IF(C5094&lt;&gt;"",_xlfn.XLOOKUP(IFERROR(VALUE(C5094),C5094),'Items database'!A:A,'Items database'!B:B),(_xlfn.XLOOKUP(LEFT(E5094,3),Services,Services,"")))</f>
        <v/>
      </c>
      <c r="J5094" s="3" t="str">
        <f t="shared" si="159"/>
        <v/>
      </c>
    </row>
    <row r="5095" spans="1:10" x14ac:dyDescent="0.35">
      <c r="A5095" s="7" t="str">
        <f>IF('Payments Export'!A5099="","",'Payments Export'!A5099)</f>
        <v/>
      </c>
      <c r="B5095" s="7" t="str">
        <f>IF('Payments Export'!A5099="","",'Payments Export'!B5099)</f>
        <v/>
      </c>
      <c r="C5095" s="7" t="str">
        <f>IF(IFERROR(VALUE('Payments Export'!H5099),'Payments Export'!H5099)&lt;&gt;0,IFERROR(VALUE('Payments Export'!H5099),'Payments Export'!H5099),"")</f>
        <v/>
      </c>
      <c r="D5095" s="7" t="str">
        <f>IF('Payments Export'!I5099="","",'Payments Export'!I5099)</f>
        <v/>
      </c>
      <c r="E5095" s="7" t="str">
        <f t="shared" si="158"/>
        <v/>
      </c>
      <c r="F5095" s="7" t="str">
        <f>IF('Payments Export'!A5099="","",'Payments Export'!N5099)</f>
        <v/>
      </c>
      <c r="G5095" s="7" t="str">
        <f>IF('Payments Export'!A5099="","",'Payments Export'!O5099)</f>
        <v/>
      </c>
      <c r="H5095" s="7" t="str">
        <f>IF('Payments Export'!B5099="","",G5095-F5095)</f>
        <v/>
      </c>
      <c r="I5095" s="3" t="str">
        <f>IF(C5095&lt;&gt;"",_xlfn.XLOOKUP(IFERROR(VALUE(C5095),C5095),'Items database'!A:A,'Items database'!B:B),(_xlfn.XLOOKUP(LEFT(E5095,3),Services,Services,"")))</f>
        <v/>
      </c>
      <c r="J5095" s="3" t="str">
        <f t="shared" si="159"/>
        <v/>
      </c>
    </row>
    <row r="5096" spans="1:10" x14ac:dyDescent="0.35">
      <c r="A5096" s="7" t="str">
        <f>IF('Payments Export'!A5100="","",'Payments Export'!A5100)</f>
        <v/>
      </c>
      <c r="B5096" s="7" t="str">
        <f>IF('Payments Export'!A5100="","",'Payments Export'!B5100)</f>
        <v/>
      </c>
      <c r="C5096" s="7" t="str">
        <f>IF(IFERROR(VALUE('Payments Export'!H5100),'Payments Export'!H5100)&lt;&gt;0,IFERROR(VALUE('Payments Export'!H5100),'Payments Export'!H5100),"")</f>
        <v/>
      </c>
      <c r="D5096" s="7" t="str">
        <f>IF('Payments Export'!I5100="","",'Payments Export'!I5100)</f>
        <v/>
      </c>
      <c r="E5096" s="7" t="str">
        <f t="shared" si="158"/>
        <v/>
      </c>
      <c r="F5096" s="7" t="str">
        <f>IF('Payments Export'!A5100="","",'Payments Export'!N5100)</f>
        <v/>
      </c>
      <c r="G5096" s="7" t="str">
        <f>IF('Payments Export'!A5100="","",'Payments Export'!O5100)</f>
        <v/>
      </c>
      <c r="H5096" s="7" t="str">
        <f>IF('Payments Export'!B5100="","",G5096-F5096)</f>
        <v/>
      </c>
      <c r="I5096" s="3" t="str">
        <f>IF(C5096&lt;&gt;"",_xlfn.XLOOKUP(IFERROR(VALUE(C5096),C5096),'Items database'!A:A,'Items database'!B:B),(_xlfn.XLOOKUP(LEFT(E5096,3),Services,Services,"")))</f>
        <v/>
      </c>
      <c r="J5096" s="3" t="str">
        <f t="shared" si="159"/>
        <v/>
      </c>
    </row>
    <row r="5097" spans="1:10" x14ac:dyDescent="0.35">
      <c r="A5097" s="7" t="str">
        <f>IF('Payments Export'!A5101="","",'Payments Export'!A5101)</f>
        <v/>
      </c>
      <c r="B5097" s="7" t="str">
        <f>IF('Payments Export'!A5101="","",'Payments Export'!B5101)</f>
        <v/>
      </c>
      <c r="C5097" s="7" t="str">
        <f>IF(IFERROR(VALUE('Payments Export'!H5101),'Payments Export'!H5101)&lt;&gt;0,IFERROR(VALUE('Payments Export'!H5101),'Payments Export'!H5101),"")</f>
        <v/>
      </c>
      <c r="D5097" s="7" t="str">
        <f>IF('Payments Export'!I5101="","",'Payments Export'!I5101)</f>
        <v/>
      </c>
      <c r="E5097" s="7" t="str">
        <f t="shared" si="158"/>
        <v/>
      </c>
      <c r="F5097" s="7" t="str">
        <f>IF('Payments Export'!A5101="","",'Payments Export'!N5101)</f>
        <v/>
      </c>
      <c r="G5097" s="7" t="str">
        <f>IF('Payments Export'!A5101="","",'Payments Export'!O5101)</f>
        <v/>
      </c>
      <c r="H5097" s="7" t="str">
        <f>IF('Payments Export'!B5101="","",G5097-F5097)</f>
        <v/>
      </c>
      <c r="I5097" s="3" t="str">
        <f>IF(C5097&lt;&gt;"",_xlfn.XLOOKUP(IFERROR(VALUE(C5097),C5097),'Items database'!A:A,'Items database'!B:B),(_xlfn.XLOOKUP(LEFT(E5097,3),Services,Services,"")))</f>
        <v/>
      </c>
      <c r="J5097" s="3" t="str">
        <f t="shared" si="159"/>
        <v/>
      </c>
    </row>
    <row r="5098" spans="1:10" x14ac:dyDescent="0.35">
      <c r="A5098" s="7" t="str">
        <f>IF('Payments Export'!A5102="","",'Payments Export'!A5102)</f>
        <v/>
      </c>
      <c r="B5098" s="7" t="str">
        <f>IF('Payments Export'!A5102="","",'Payments Export'!B5102)</f>
        <v/>
      </c>
      <c r="C5098" s="7" t="str">
        <f>IF(IFERROR(VALUE('Payments Export'!H5102),'Payments Export'!H5102)&lt;&gt;0,IFERROR(VALUE('Payments Export'!H5102),'Payments Export'!H5102),"")</f>
        <v/>
      </c>
      <c r="D5098" s="7" t="str">
        <f>IF('Payments Export'!I5102="","",'Payments Export'!I5102)</f>
        <v/>
      </c>
      <c r="E5098" s="7" t="str">
        <f t="shared" si="158"/>
        <v/>
      </c>
      <c r="F5098" s="7" t="str">
        <f>IF('Payments Export'!A5102="","",'Payments Export'!N5102)</f>
        <v/>
      </c>
      <c r="G5098" s="7" t="str">
        <f>IF('Payments Export'!A5102="","",'Payments Export'!O5102)</f>
        <v/>
      </c>
      <c r="H5098" s="7" t="str">
        <f>IF('Payments Export'!B5102="","",G5098-F5098)</f>
        <v/>
      </c>
      <c r="I5098" s="3" t="str">
        <f>IF(C5098&lt;&gt;"",_xlfn.XLOOKUP(IFERROR(VALUE(C5098),C5098),'Items database'!A:A,'Items database'!B:B),(_xlfn.XLOOKUP(LEFT(E5098,3),Services,Services,"")))</f>
        <v/>
      </c>
      <c r="J5098" s="3" t="str">
        <f t="shared" si="159"/>
        <v/>
      </c>
    </row>
    <row r="5099" spans="1:10" x14ac:dyDescent="0.35">
      <c r="A5099" s="7" t="str">
        <f>IF('Payments Export'!A5103="","",'Payments Export'!A5103)</f>
        <v/>
      </c>
      <c r="B5099" s="7" t="str">
        <f>IF('Payments Export'!A5103="","",'Payments Export'!B5103)</f>
        <v/>
      </c>
      <c r="C5099" s="7" t="str">
        <f>IF(IFERROR(VALUE('Payments Export'!H5103),'Payments Export'!H5103)&lt;&gt;0,IFERROR(VALUE('Payments Export'!H5103),'Payments Export'!H5103),"")</f>
        <v/>
      </c>
      <c r="D5099" s="7" t="str">
        <f>IF('Payments Export'!I5103="","",'Payments Export'!I5103)</f>
        <v/>
      </c>
      <c r="E5099" s="7" t="str">
        <f t="shared" si="158"/>
        <v/>
      </c>
      <c r="F5099" s="7" t="str">
        <f>IF('Payments Export'!A5103="","",'Payments Export'!N5103)</f>
        <v/>
      </c>
      <c r="G5099" s="7" t="str">
        <f>IF('Payments Export'!A5103="","",'Payments Export'!O5103)</f>
        <v/>
      </c>
      <c r="H5099" s="7" t="str">
        <f>IF('Payments Export'!B5103="","",G5099-F5099)</f>
        <v/>
      </c>
      <c r="I5099" s="3" t="str">
        <f>IF(C5099&lt;&gt;"",_xlfn.XLOOKUP(IFERROR(VALUE(C5099),C5099),'Items database'!A:A,'Items database'!B:B),(_xlfn.XLOOKUP(LEFT(E5099,3),Services,Services,"")))</f>
        <v/>
      </c>
      <c r="J5099" s="3" t="str">
        <f t="shared" si="159"/>
        <v/>
      </c>
    </row>
    <row r="5100" spans="1:10" x14ac:dyDescent="0.35">
      <c r="A5100" s="7" t="str">
        <f>IF('Payments Export'!A5104="","",'Payments Export'!A5104)</f>
        <v/>
      </c>
      <c r="B5100" s="7" t="str">
        <f>IF('Payments Export'!A5104="","",'Payments Export'!B5104)</f>
        <v/>
      </c>
      <c r="C5100" s="7" t="str">
        <f>IF(IFERROR(VALUE('Payments Export'!H5104),'Payments Export'!H5104)&lt;&gt;0,IFERROR(VALUE('Payments Export'!H5104),'Payments Export'!H5104),"")</f>
        <v/>
      </c>
      <c r="D5100" s="7" t="str">
        <f>IF('Payments Export'!I5104="","",'Payments Export'!I5104)</f>
        <v/>
      </c>
      <c r="E5100" s="7" t="str">
        <f t="shared" si="158"/>
        <v/>
      </c>
      <c r="F5100" s="7" t="str">
        <f>IF('Payments Export'!A5104="","",'Payments Export'!N5104)</f>
        <v/>
      </c>
      <c r="G5100" s="7" t="str">
        <f>IF('Payments Export'!A5104="","",'Payments Export'!O5104)</f>
        <v/>
      </c>
      <c r="H5100" s="7" t="str">
        <f>IF('Payments Export'!B5104="","",G5100-F5100)</f>
        <v/>
      </c>
      <c r="I5100" s="3" t="str">
        <f>IF(C5100&lt;&gt;"",_xlfn.XLOOKUP(IFERROR(VALUE(C5100),C5100),'Items database'!A:A,'Items database'!B:B),(_xlfn.XLOOKUP(LEFT(E5100,3),Services,Services,"")))</f>
        <v/>
      </c>
      <c r="J5100" s="3" t="str">
        <f t="shared" si="159"/>
        <v/>
      </c>
    </row>
    <row r="5101" spans="1:10" x14ac:dyDescent="0.35">
      <c r="A5101" s="7" t="str">
        <f>IF('Payments Export'!A5105="","",'Payments Export'!A5105)</f>
        <v/>
      </c>
      <c r="B5101" s="7" t="str">
        <f>IF('Payments Export'!A5105="","",'Payments Export'!B5105)</f>
        <v/>
      </c>
      <c r="C5101" s="7" t="str">
        <f>IF(IFERROR(VALUE('Payments Export'!H5105),'Payments Export'!H5105)&lt;&gt;0,IFERROR(VALUE('Payments Export'!H5105),'Payments Export'!H5105),"")</f>
        <v/>
      </c>
      <c r="D5101" s="7" t="str">
        <f>IF('Payments Export'!I5105="","",'Payments Export'!I5105)</f>
        <v/>
      </c>
      <c r="E5101" s="7" t="str">
        <f t="shared" si="158"/>
        <v/>
      </c>
      <c r="F5101" s="7" t="str">
        <f>IF('Payments Export'!A5105="","",'Payments Export'!N5105)</f>
        <v/>
      </c>
      <c r="G5101" s="7" t="str">
        <f>IF('Payments Export'!A5105="","",'Payments Export'!O5105)</f>
        <v/>
      </c>
      <c r="H5101" s="7" t="str">
        <f>IF('Payments Export'!B5105="","",G5101-F5101)</f>
        <v/>
      </c>
      <c r="I5101" s="3" t="str">
        <f>IF(C5101&lt;&gt;"",_xlfn.XLOOKUP(IFERROR(VALUE(C5101),C5101),'Items database'!A:A,'Items database'!B:B),(_xlfn.XLOOKUP(LEFT(E5101,3),Services,Services,"")))</f>
        <v/>
      </c>
      <c r="J5101" s="3" t="str">
        <f t="shared" si="159"/>
        <v/>
      </c>
    </row>
    <row r="5102" spans="1:10" x14ac:dyDescent="0.35">
      <c r="A5102" s="7" t="str">
        <f>IF('Payments Export'!A5106="","",'Payments Export'!A5106)</f>
        <v/>
      </c>
      <c r="B5102" s="7" t="str">
        <f>IF('Payments Export'!A5106="","",'Payments Export'!B5106)</f>
        <v/>
      </c>
      <c r="C5102" s="7" t="str">
        <f>IF(IFERROR(VALUE('Payments Export'!H5106),'Payments Export'!H5106)&lt;&gt;0,IFERROR(VALUE('Payments Export'!H5106),'Payments Export'!H5106),"")</f>
        <v/>
      </c>
      <c r="D5102" s="7" t="str">
        <f>IF('Payments Export'!I5106="","",'Payments Export'!I5106)</f>
        <v/>
      </c>
      <c r="E5102" s="7" t="str">
        <f t="shared" si="158"/>
        <v/>
      </c>
      <c r="F5102" s="7" t="str">
        <f>IF('Payments Export'!A5106="","",'Payments Export'!N5106)</f>
        <v/>
      </c>
      <c r="G5102" s="7" t="str">
        <f>IF('Payments Export'!A5106="","",'Payments Export'!O5106)</f>
        <v/>
      </c>
      <c r="H5102" s="7" t="str">
        <f>IF('Payments Export'!B5106="","",G5102-F5102)</f>
        <v/>
      </c>
      <c r="I5102" s="3" t="str">
        <f>IF(C5102&lt;&gt;"",_xlfn.XLOOKUP(IFERROR(VALUE(C5102),C5102),'Items database'!A:A,'Items database'!B:B),(_xlfn.XLOOKUP(LEFT(E5102,3),Services,Services,"")))</f>
        <v/>
      </c>
      <c r="J5102" s="3" t="str">
        <f t="shared" si="159"/>
        <v/>
      </c>
    </row>
    <row r="5103" spans="1:10" x14ac:dyDescent="0.35">
      <c r="A5103" s="7" t="str">
        <f>IF('Payments Export'!A5107="","",'Payments Export'!A5107)</f>
        <v/>
      </c>
      <c r="B5103" s="7" t="str">
        <f>IF('Payments Export'!A5107="","",'Payments Export'!B5107)</f>
        <v/>
      </c>
      <c r="C5103" s="7" t="str">
        <f>IF(IFERROR(VALUE('Payments Export'!H5107),'Payments Export'!H5107)&lt;&gt;0,IFERROR(VALUE('Payments Export'!H5107),'Payments Export'!H5107),"")</f>
        <v/>
      </c>
      <c r="D5103" s="7" t="str">
        <f>IF('Payments Export'!I5107="","",'Payments Export'!I5107)</f>
        <v/>
      </c>
      <c r="E5103" s="7" t="str">
        <f t="shared" si="158"/>
        <v/>
      </c>
      <c r="F5103" s="7" t="str">
        <f>IF('Payments Export'!A5107="","",'Payments Export'!N5107)</f>
        <v/>
      </c>
      <c r="G5103" s="7" t="str">
        <f>IF('Payments Export'!A5107="","",'Payments Export'!O5107)</f>
        <v/>
      </c>
      <c r="H5103" s="7" t="str">
        <f>IF('Payments Export'!B5107="","",G5103-F5103)</f>
        <v/>
      </c>
      <c r="I5103" s="3" t="str">
        <f>IF(C5103&lt;&gt;"",_xlfn.XLOOKUP(IFERROR(VALUE(C5103),C5103),'Items database'!A:A,'Items database'!B:B),(_xlfn.XLOOKUP(LEFT(E5103,3),Services,Services,"")))</f>
        <v/>
      </c>
      <c r="J5103" s="3" t="str">
        <f t="shared" si="159"/>
        <v/>
      </c>
    </row>
    <row r="5104" spans="1:10" x14ac:dyDescent="0.35">
      <c r="A5104" s="7" t="str">
        <f>IF('Payments Export'!A5108="","",'Payments Export'!A5108)</f>
        <v/>
      </c>
      <c r="B5104" s="7" t="str">
        <f>IF('Payments Export'!A5108="","",'Payments Export'!B5108)</f>
        <v/>
      </c>
      <c r="C5104" s="7" t="str">
        <f>IF(IFERROR(VALUE('Payments Export'!H5108),'Payments Export'!H5108)&lt;&gt;0,IFERROR(VALUE('Payments Export'!H5108),'Payments Export'!H5108),"")</f>
        <v/>
      </c>
      <c r="D5104" s="7" t="str">
        <f>IF('Payments Export'!I5108="","",'Payments Export'!I5108)</f>
        <v/>
      </c>
      <c r="E5104" s="7" t="str">
        <f t="shared" si="158"/>
        <v/>
      </c>
      <c r="F5104" s="7" t="str">
        <f>IF('Payments Export'!A5108="","",'Payments Export'!N5108)</f>
        <v/>
      </c>
      <c r="G5104" s="7" t="str">
        <f>IF('Payments Export'!A5108="","",'Payments Export'!O5108)</f>
        <v/>
      </c>
      <c r="H5104" s="7" t="str">
        <f>IF('Payments Export'!B5108="","",G5104-F5104)</f>
        <v/>
      </c>
      <c r="I5104" s="3" t="str">
        <f>IF(C5104&lt;&gt;"",_xlfn.XLOOKUP(IFERROR(VALUE(C5104),C5104),'Items database'!A:A,'Items database'!B:B),(_xlfn.XLOOKUP(LEFT(E5104,3),Services,Services,"")))</f>
        <v/>
      </c>
      <c r="J5104" s="3" t="str">
        <f t="shared" si="159"/>
        <v/>
      </c>
    </row>
    <row r="5105" spans="1:10" x14ac:dyDescent="0.35">
      <c r="A5105" s="7" t="str">
        <f>IF('Payments Export'!A5109="","",'Payments Export'!A5109)</f>
        <v/>
      </c>
      <c r="B5105" s="7" t="str">
        <f>IF('Payments Export'!A5109="","",'Payments Export'!B5109)</f>
        <v/>
      </c>
      <c r="C5105" s="7" t="str">
        <f>IF(IFERROR(VALUE('Payments Export'!H5109),'Payments Export'!H5109)&lt;&gt;0,IFERROR(VALUE('Payments Export'!H5109),'Payments Export'!H5109),"")</f>
        <v/>
      </c>
      <c r="D5105" s="7" t="str">
        <f>IF('Payments Export'!I5109="","",'Payments Export'!I5109)</f>
        <v/>
      </c>
      <c r="E5105" s="7" t="str">
        <f t="shared" si="158"/>
        <v/>
      </c>
      <c r="F5105" s="7" t="str">
        <f>IF('Payments Export'!A5109="","",'Payments Export'!N5109)</f>
        <v/>
      </c>
      <c r="G5105" s="7" t="str">
        <f>IF('Payments Export'!A5109="","",'Payments Export'!O5109)</f>
        <v/>
      </c>
      <c r="H5105" s="7" t="str">
        <f>IF('Payments Export'!B5109="","",G5105-F5105)</f>
        <v/>
      </c>
      <c r="I5105" s="3" t="str">
        <f>IF(C5105&lt;&gt;"",_xlfn.XLOOKUP(IFERROR(VALUE(C5105),C5105),'Items database'!A:A,'Items database'!B:B),(_xlfn.XLOOKUP(LEFT(E5105,3),Services,Services,"")))</f>
        <v/>
      </c>
      <c r="J5105" s="3" t="str">
        <f t="shared" si="159"/>
        <v/>
      </c>
    </row>
    <row r="5106" spans="1:10" x14ac:dyDescent="0.35">
      <c r="A5106" s="7" t="str">
        <f>IF('Payments Export'!A5110="","",'Payments Export'!A5110)</f>
        <v/>
      </c>
      <c r="B5106" s="7" t="str">
        <f>IF('Payments Export'!A5110="","",'Payments Export'!B5110)</f>
        <v/>
      </c>
      <c r="C5106" s="7" t="str">
        <f>IF(IFERROR(VALUE('Payments Export'!H5110),'Payments Export'!H5110)&lt;&gt;0,IFERROR(VALUE('Payments Export'!H5110),'Payments Export'!H5110),"")</f>
        <v/>
      </c>
      <c r="D5106" s="7" t="str">
        <f>IF('Payments Export'!I5110="","",'Payments Export'!I5110)</f>
        <v/>
      </c>
      <c r="E5106" s="7" t="str">
        <f t="shared" si="158"/>
        <v/>
      </c>
      <c r="F5106" s="7" t="str">
        <f>IF('Payments Export'!A5110="","",'Payments Export'!N5110)</f>
        <v/>
      </c>
      <c r="G5106" s="7" t="str">
        <f>IF('Payments Export'!A5110="","",'Payments Export'!O5110)</f>
        <v/>
      </c>
      <c r="H5106" s="7" t="str">
        <f>IF('Payments Export'!B5110="","",G5106-F5106)</f>
        <v/>
      </c>
      <c r="I5106" s="3" t="str">
        <f>IF(C5106&lt;&gt;"",_xlfn.XLOOKUP(IFERROR(VALUE(C5106),C5106),'Items database'!A:A,'Items database'!B:B),(_xlfn.XLOOKUP(LEFT(E5106,3),Services,Services,"")))</f>
        <v/>
      </c>
      <c r="J5106" s="3" t="str">
        <f t="shared" si="159"/>
        <v/>
      </c>
    </row>
    <row r="5107" spans="1:10" x14ac:dyDescent="0.35">
      <c r="A5107" s="7" t="str">
        <f>IF('Payments Export'!A5111="","",'Payments Export'!A5111)</f>
        <v/>
      </c>
      <c r="B5107" s="7" t="str">
        <f>IF('Payments Export'!A5111="","",'Payments Export'!B5111)</f>
        <v/>
      </c>
      <c r="C5107" s="7" t="str">
        <f>IF(IFERROR(VALUE('Payments Export'!H5111),'Payments Export'!H5111)&lt;&gt;0,IFERROR(VALUE('Payments Export'!H5111),'Payments Export'!H5111),"")</f>
        <v/>
      </c>
      <c r="D5107" s="7" t="str">
        <f>IF('Payments Export'!I5111="","",'Payments Export'!I5111)</f>
        <v/>
      </c>
      <c r="E5107" s="7" t="str">
        <f t="shared" si="158"/>
        <v/>
      </c>
      <c r="F5107" s="7" t="str">
        <f>IF('Payments Export'!A5111="","",'Payments Export'!N5111)</f>
        <v/>
      </c>
      <c r="G5107" s="7" t="str">
        <f>IF('Payments Export'!A5111="","",'Payments Export'!O5111)</f>
        <v/>
      </c>
      <c r="H5107" s="7" t="str">
        <f>IF('Payments Export'!B5111="","",G5107-F5107)</f>
        <v/>
      </c>
      <c r="I5107" s="3" t="str">
        <f>IF(C5107&lt;&gt;"",_xlfn.XLOOKUP(IFERROR(VALUE(C5107),C5107),'Items database'!A:A,'Items database'!B:B),(_xlfn.XLOOKUP(LEFT(E5107,3),Services,Services,"")))</f>
        <v/>
      </c>
      <c r="J5107" s="3" t="str">
        <f t="shared" si="159"/>
        <v/>
      </c>
    </row>
    <row r="5108" spans="1:10" x14ac:dyDescent="0.35">
      <c r="A5108" s="7" t="str">
        <f>IF('Payments Export'!A5112="","",'Payments Export'!A5112)</f>
        <v/>
      </c>
      <c r="B5108" s="7" t="str">
        <f>IF('Payments Export'!A5112="","",'Payments Export'!B5112)</f>
        <v/>
      </c>
      <c r="C5108" s="7" t="str">
        <f>IF(IFERROR(VALUE('Payments Export'!H5112),'Payments Export'!H5112)&lt;&gt;0,IFERROR(VALUE('Payments Export'!H5112),'Payments Export'!H5112),"")</f>
        <v/>
      </c>
      <c r="D5108" s="7" t="str">
        <f>IF('Payments Export'!I5112="","",'Payments Export'!I5112)</f>
        <v/>
      </c>
      <c r="E5108" s="7" t="str">
        <f t="shared" si="158"/>
        <v/>
      </c>
      <c r="F5108" s="7" t="str">
        <f>IF('Payments Export'!A5112="","",'Payments Export'!N5112)</f>
        <v/>
      </c>
      <c r="G5108" s="7" t="str">
        <f>IF('Payments Export'!A5112="","",'Payments Export'!O5112)</f>
        <v/>
      </c>
      <c r="H5108" s="7" t="str">
        <f>IF('Payments Export'!B5112="","",G5108-F5108)</f>
        <v/>
      </c>
      <c r="I5108" s="3" t="str">
        <f>IF(C5108&lt;&gt;"",_xlfn.XLOOKUP(IFERROR(VALUE(C5108),C5108),'Items database'!A:A,'Items database'!B:B),(_xlfn.XLOOKUP(LEFT(E5108,3),Services,Services,"")))</f>
        <v/>
      </c>
      <c r="J5108" s="3" t="str">
        <f t="shared" si="159"/>
        <v/>
      </c>
    </row>
    <row r="5109" spans="1:10" x14ac:dyDescent="0.35">
      <c r="A5109" s="7" t="str">
        <f>IF('Payments Export'!A5113="","",'Payments Export'!A5113)</f>
        <v/>
      </c>
      <c r="B5109" s="7" t="str">
        <f>IF('Payments Export'!A5113="","",'Payments Export'!B5113)</f>
        <v/>
      </c>
      <c r="C5109" s="7" t="str">
        <f>IF(IFERROR(VALUE('Payments Export'!H5113),'Payments Export'!H5113)&lt;&gt;0,IFERROR(VALUE('Payments Export'!H5113),'Payments Export'!H5113),"")</f>
        <v/>
      </c>
      <c r="D5109" s="7" t="str">
        <f>IF('Payments Export'!I5113="","",'Payments Export'!I5113)</f>
        <v/>
      </c>
      <c r="E5109" s="7" t="str">
        <f t="shared" si="158"/>
        <v/>
      </c>
      <c r="F5109" s="7" t="str">
        <f>IF('Payments Export'!A5113="","",'Payments Export'!N5113)</f>
        <v/>
      </c>
      <c r="G5109" s="7" t="str">
        <f>IF('Payments Export'!A5113="","",'Payments Export'!O5113)</f>
        <v/>
      </c>
      <c r="H5109" s="7" t="str">
        <f>IF('Payments Export'!B5113="","",G5109-F5109)</f>
        <v/>
      </c>
      <c r="I5109" s="3" t="str">
        <f>IF(C5109&lt;&gt;"",_xlfn.XLOOKUP(IFERROR(VALUE(C5109),C5109),'Items database'!A:A,'Items database'!B:B),(_xlfn.XLOOKUP(LEFT(E5109,3),Services,Services,"")))</f>
        <v/>
      </c>
      <c r="J5109" s="3" t="str">
        <f t="shared" si="159"/>
        <v/>
      </c>
    </row>
    <row r="5110" spans="1:10" x14ac:dyDescent="0.35">
      <c r="A5110" s="7" t="str">
        <f>IF('Payments Export'!A5114="","",'Payments Export'!A5114)</f>
        <v/>
      </c>
      <c r="B5110" s="7" t="str">
        <f>IF('Payments Export'!A5114="","",'Payments Export'!B5114)</f>
        <v/>
      </c>
      <c r="C5110" s="7" t="str">
        <f>IF(IFERROR(VALUE('Payments Export'!H5114),'Payments Export'!H5114)&lt;&gt;0,IFERROR(VALUE('Payments Export'!H5114),'Payments Export'!H5114),"")</f>
        <v/>
      </c>
      <c r="D5110" s="7" t="str">
        <f>IF('Payments Export'!I5114="","",'Payments Export'!I5114)</f>
        <v/>
      </c>
      <c r="E5110" s="7" t="str">
        <f t="shared" si="158"/>
        <v/>
      </c>
      <c r="F5110" s="7" t="str">
        <f>IF('Payments Export'!A5114="","",'Payments Export'!N5114)</f>
        <v/>
      </c>
      <c r="G5110" s="7" t="str">
        <f>IF('Payments Export'!A5114="","",'Payments Export'!O5114)</f>
        <v/>
      </c>
      <c r="H5110" s="7" t="str">
        <f>IF('Payments Export'!B5114="","",G5110-F5110)</f>
        <v/>
      </c>
      <c r="I5110" s="3" t="str">
        <f>IF(C5110&lt;&gt;"",_xlfn.XLOOKUP(IFERROR(VALUE(C5110),C5110),'Items database'!A:A,'Items database'!B:B),(_xlfn.XLOOKUP(LEFT(E5110,3),Services,Services,"")))</f>
        <v/>
      </c>
      <c r="J5110" s="3" t="str">
        <f t="shared" si="159"/>
        <v/>
      </c>
    </row>
    <row r="5111" spans="1:10" x14ac:dyDescent="0.35">
      <c r="A5111" s="7" t="str">
        <f>IF('Payments Export'!A5115="","",'Payments Export'!A5115)</f>
        <v/>
      </c>
      <c r="B5111" s="7" t="str">
        <f>IF('Payments Export'!A5115="","",'Payments Export'!B5115)</f>
        <v/>
      </c>
      <c r="C5111" s="7" t="str">
        <f>IF(IFERROR(VALUE('Payments Export'!H5115),'Payments Export'!H5115)&lt;&gt;0,IFERROR(VALUE('Payments Export'!H5115),'Payments Export'!H5115),"")</f>
        <v/>
      </c>
      <c r="D5111" s="7" t="str">
        <f>IF('Payments Export'!I5115="","",'Payments Export'!I5115)</f>
        <v/>
      </c>
      <c r="E5111" s="7" t="str">
        <f t="shared" si="158"/>
        <v/>
      </c>
      <c r="F5111" s="7" t="str">
        <f>IF('Payments Export'!A5115="","",'Payments Export'!N5115)</f>
        <v/>
      </c>
      <c r="G5111" s="7" t="str">
        <f>IF('Payments Export'!A5115="","",'Payments Export'!O5115)</f>
        <v/>
      </c>
      <c r="H5111" s="7" t="str">
        <f>IF('Payments Export'!B5115="","",G5111-F5111)</f>
        <v/>
      </c>
      <c r="I5111" s="3" t="str">
        <f>IF(C5111&lt;&gt;"",_xlfn.XLOOKUP(IFERROR(VALUE(C5111),C5111),'Items database'!A:A,'Items database'!B:B),(_xlfn.XLOOKUP(LEFT(E5111,3),Services,Services,"")))</f>
        <v/>
      </c>
      <c r="J5111" s="3" t="str">
        <f t="shared" si="159"/>
        <v/>
      </c>
    </row>
    <row r="5112" spans="1:10" x14ac:dyDescent="0.35">
      <c r="A5112" s="7" t="str">
        <f>IF('Payments Export'!A5116="","",'Payments Export'!A5116)</f>
        <v/>
      </c>
      <c r="B5112" s="7" t="str">
        <f>IF('Payments Export'!A5116="","",'Payments Export'!B5116)</f>
        <v/>
      </c>
      <c r="C5112" s="7" t="str">
        <f>IF(IFERROR(VALUE('Payments Export'!H5116),'Payments Export'!H5116)&lt;&gt;0,IFERROR(VALUE('Payments Export'!H5116),'Payments Export'!H5116),"")</f>
        <v/>
      </c>
      <c r="D5112" s="7" t="str">
        <f>IF('Payments Export'!I5116="","",'Payments Export'!I5116)</f>
        <v/>
      </c>
      <c r="E5112" s="7" t="str">
        <f t="shared" si="158"/>
        <v/>
      </c>
      <c r="F5112" s="7" t="str">
        <f>IF('Payments Export'!A5116="","",'Payments Export'!N5116)</f>
        <v/>
      </c>
      <c r="G5112" s="7" t="str">
        <f>IF('Payments Export'!A5116="","",'Payments Export'!O5116)</f>
        <v/>
      </c>
      <c r="H5112" s="7" t="str">
        <f>IF('Payments Export'!B5116="","",G5112-F5112)</f>
        <v/>
      </c>
      <c r="I5112" s="3" t="str">
        <f>IF(C5112&lt;&gt;"",_xlfn.XLOOKUP(IFERROR(VALUE(C5112),C5112),'Items database'!A:A,'Items database'!B:B),(_xlfn.XLOOKUP(LEFT(E5112,3),Services,Services,"")))</f>
        <v/>
      </c>
      <c r="J5112" s="3" t="str">
        <f t="shared" si="159"/>
        <v/>
      </c>
    </row>
    <row r="5113" spans="1:10" x14ac:dyDescent="0.35">
      <c r="A5113" s="7" t="str">
        <f>IF('Payments Export'!A5117="","",'Payments Export'!A5117)</f>
        <v/>
      </c>
      <c r="B5113" s="7" t="str">
        <f>IF('Payments Export'!A5117="","",'Payments Export'!B5117)</f>
        <v/>
      </c>
      <c r="C5113" s="7" t="str">
        <f>IF(IFERROR(VALUE('Payments Export'!H5117),'Payments Export'!H5117)&lt;&gt;0,IFERROR(VALUE('Payments Export'!H5117),'Payments Export'!H5117),"")</f>
        <v/>
      </c>
      <c r="D5113" s="7" t="str">
        <f>IF('Payments Export'!I5117="","",'Payments Export'!I5117)</f>
        <v/>
      </c>
      <c r="E5113" s="7" t="str">
        <f t="shared" si="158"/>
        <v/>
      </c>
      <c r="F5113" s="7" t="str">
        <f>IF('Payments Export'!A5117="","",'Payments Export'!N5117)</f>
        <v/>
      </c>
      <c r="G5113" s="7" t="str">
        <f>IF('Payments Export'!A5117="","",'Payments Export'!O5117)</f>
        <v/>
      </c>
      <c r="H5113" s="7" t="str">
        <f>IF('Payments Export'!B5117="","",G5113-F5113)</f>
        <v/>
      </c>
      <c r="I5113" s="3" t="str">
        <f>IF(C5113&lt;&gt;"",_xlfn.XLOOKUP(IFERROR(VALUE(C5113),C5113),'Items database'!A:A,'Items database'!B:B),(_xlfn.XLOOKUP(LEFT(E5113,3),Services,Services,"")))</f>
        <v/>
      </c>
      <c r="J5113" s="3" t="str">
        <f t="shared" si="159"/>
        <v/>
      </c>
    </row>
    <row r="5114" spans="1:10" x14ac:dyDescent="0.35">
      <c r="A5114" s="7" t="str">
        <f>IF('Payments Export'!A5118="","",'Payments Export'!A5118)</f>
        <v/>
      </c>
      <c r="B5114" s="7" t="str">
        <f>IF('Payments Export'!A5118="","",'Payments Export'!B5118)</f>
        <v/>
      </c>
      <c r="C5114" s="7" t="str">
        <f>IF(IFERROR(VALUE('Payments Export'!H5118),'Payments Export'!H5118)&lt;&gt;0,IFERROR(VALUE('Payments Export'!H5118),'Payments Export'!H5118),"")</f>
        <v/>
      </c>
      <c r="D5114" s="7" t="str">
        <f>IF('Payments Export'!I5118="","",'Payments Export'!I5118)</f>
        <v/>
      </c>
      <c r="E5114" s="7" t="str">
        <f t="shared" si="158"/>
        <v/>
      </c>
      <c r="F5114" s="7" t="str">
        <f>IF('Payments Export'!A5118="","",'Payments Export'!N5118)</f>
        <v/>
      </c>
      <c r="G5114" s="7" t="str">
        <f>IF('Payments Export'!A5118="","",'Payments Export'!O5118)</f>
        <v/>
      </c>
      <c r="H5114" s="7" t="str">
        <f>IF('Payments Export'!B5118="","",G5114-F5114)</f>
        <v/>
      </c>
      <c r="I5114" s="3" t="str">
        <f>IF(C5114&lt;&gt;"",_xlfn.XLOOKUP(IFERROR(VALUE(C5114),C5114),'Items database'!A:A,'Items database'!B:B),(_xlfn.XLOOKUP(LEFT(E5114,3),Services,Services,"")))</f>
        <v/>
      </c>
      <c r="J5114" s="3" t="str">
        <f t="shared" si="159"/>
        <v/>
      </c>
    </row>
    <row r="5115" spans="1:10" x14ac:dyDescent="0.35">
      <c r="A5115" s="7" t="str">
        <f>IF('Payments Export'!A5119="","",'Payments Export'!A5119)</f>
        <v/>
      </c>
      <c r="B5115" s="7" t="str">
        <f>IF('Payments Export'!A5119="","",'Payments Export'!B5119)</f>
        <v/>
      </c>
      <c r="C5115" s="7" t="str">
        <f>IF(IFERROR(VALUE('Payments Export'!H5119),'Payments Export'!H5119)&lt;&gt;0,IFERROR(VALUE('Payments Export'!H5119),'Payments Export'!H5119),"")</f>
        <v/>
      </c>
      <c r="D5115" s="7" t="str">
        <f>IF('Payments Export'!I5119="","",'Payments Export'!I5119)</f>
        <v/>
      </c>
      <c r="E5115" s="7" t="str">
        <f t="shared" si="158"/>
        <v/>
      </c>
      <c r="F5115" s="7" t="str">
        <f>IF('Payments Export'!A5119="","",'Payments Export'!N5119)</f>
        <v/>
      </c>
      <c r="G5115" s="7" t="str">
        <f>IF('Payments Export'!A5119="","",'Payments Export'!O5119)</f>
        <v/>
      </c>
      <c r="H5115" s="7" t="str">
        <f>IF('Payments Export'!B5119="","",G5115-F5115)</f>
        <v/>
      </c>
      <c r="I5115" s="3" t="str">
        <f>IF(C5115&lt;&gt;"",_xlfn.XLOOKUP(IFERROR(VALUE(C5115),C5115),'Items database'!A:A,'Items database'!B:B),(_xlfn.XLOOKUP(LEFT(E5115,3),Services,Services,"")))</f>
        <v/>
      </c>
      <c r="J5115" s="3" t="str">
        <f t="shared" si="159"/>
        <v/>
      </c>
    </row>
    <row r="5116" spans="1:10" x14ac:dyDescent="0.35">
      <c r="A5116" s="7" t="str">
        <f>IF('Payments Export'!A5120="","",'Payments Export'!A5120)</f>
        <v/>
      </c>
      <c r="B5116" s="7" t="str">
        <f>IF('Payments Export'!A5120="","",'Payments Export'!B5120)</f>
        <v/>
      </c>
      <c r="C5116" s="7" t="str">
        <f>IF(IFERROR(VALUE('Payments Export'!H5120),'Payments Export'!H5120)&lt;&gt;0,IFERROR(VALUE('Payments Export'!H5120),'Payments Export'!H5120),"")</f>
        <v/>
      </c>
      <c r="D5116" s="7" t="str">
        <f>IF('Payments Export'!I5120="","",'Payments Export'!I5120)</f>
        <v/>
      </c>
      <c r="E5116" s="7" t="str">
        <f t="shared" si="158"/>
        <v/>
      </c>
      <c r="F5116" s="7" t="str">
        <f>IF('Payments Export'!A5120="","",'Payments Export'!N5120)</f>
        <v/>
      </c>
      <c r="G5116" s="7" t="str">
        <f>IF('Payments Export'!A5120="","",'Payments Export'!O5120)</f>
        <v/>
      </c>
      <c r="H5116" s="7" t="str">
        <f>IF('Payments Export'!B5120="","",G5116-F5116)</f>
        <v/>
      </c>
      <c r="I5116" s="3" t="str">
        <f>IF(C5116&lt;&gt;"",_xlfn.XLOOKUP(IFERROR(VALUE(C5116),C5116),'Items database'!A:A,'Items database'!B:B),(_xlfn.XLOOKUP(LEFT(E5116,3),Services,Services,"")))</f>
        <v/>
      </c>
      <c r="J5116" s="3" t="str">
        <f t="shared" si="159"/>
        <v/>
      </c>
    </row>
    <row r="5117" spans="1:10" x14ac:dyDescent="0.35">
      <c r="A5117" s="7" t="str">
        <f>IF('Payments Export'!A5121="","",'Payments Export'!A5121)</f>
        <v/>
      </c>
      <c r="B5117" s="7" t="str">
        <f>IF('Payments Export'!A5121="","",'Payments Export'!B5121)</f>
        <v/>
      </c>
      <c r="C5117" s="7" t="str">
        <f>IF(IFERROR(VALUE('Payments Export'!H5121),'Payments Export'!H5121)&lt;&gt;0,IFERROR(VALUE('Payments Export'!H5121),'Payments Export'!H5121),"")</f>
        <v/>
      </c>
      <c r="D5117" s="7" t="str">
        <f>IF('Payments Export'!I5121="","",'Payments Export'!I5121)</f>
        <v/>
      </c>
      <c r="E5117" s="7" t="str">
        <f t="shared" si="158"/>
        <v/>
      </c>
      <c r="F5117" s="7" t="str">
        <f>IF('Payments Export'!A5121="","",'Payments Export'!N5121)</f>
        <v/>
      </c>
      <c r="G5117" s="7" t="str">
        <f>IF('Payments Export'!A5121="","",'Payments Export'!O5121)</f>
        <v/>
      </c>
      <c r="H5117" s="7" t="str">
        <f>IF('Payments Export'!B5121="","",G5117-F5117)</f>
        <v/>
      </c>
      <c r="I5117" s="3" t="str">
        <f>IF(C5117&lt;&gt;"",_xlfn.XLOOKUP(IFERROR(VALUE(C5117),C5117),'Items database'!A:A,'Items database'!B:B),(_xlfn.XLOOKUP(LEFT(E5117,3),Services,Services,"")))</f>
        <v/>
      </c>
      <c r="J5117" s="3" t="str">
        <f t="shared" si="159"/>
        <v/>
      </c>
    </row>
    <row r="5118" spans="1:10" x14ac:dyDescent="0.35">
      <c r="A5118" s="7" t="str">
        <f>IF('Payments Export'!A5122="","",'Payments Export'!A5122)</f>
        <v/>
      </c>
      <c r="B5118" s="7" t="str">
        <f>IF('Payments Export'!A5122="","",'Payments Export'!B5122)</f>
        <v/>
      </c>
      <c r="C5118" s="7" t="str">
        <f>IF(IFERROR(VALUE('Payments Export'!H5122),'Payments Export'!H5122)&lt;&gt;0,IFERROR(VALUE('Payments Export'!H5122),'Payments Export'!H5122),"")</f>
        <v/>
      </c>
      <c r="D5118" s="7" t="str">
        <f>IF('Payments Export'!I5122="","",'Payments Export'!I5122)</f>
        <v/>
      </c>
      <c r="E5118" s="7" t="str">
        <f t="shared" si="158"/>
        <v/>
      </c>
      <c r="F5118" s="7" t="str">
        <f>IF('Payments Export'!A5122="","",'Payments Export'!N5122)</f>
        <v/>
      </c>
      <c r="G5118" s="7" t="str">
        <f>IF('Payments Export'!A5122="","",'Payments Export'!O5122)</f>
        <v/>
      </c>
      <c r="H5118" s="7" t="str">
        <f>IF('Payments Export'!B5122="","",G5118-F5118)</f>
        <v/>
      </c>
      <c r="I5118" s="3" t="str">
        <f>IF(C5118&lt;&gt;"",_xlfn.XLOOKUP(IFERROR(VALUE(C5118),C5118),'Items database'!A:A,'Items database'!B:B),(_xlfn.XLOOKUP(LEFT(E5118,3),Services,Services,"")))</f>
        <v/>
      </c>
      <c r="J5118" s="3" t="str">
        <f t="shared" si="159"/>
        <v/>
      </c>
    </row>
    <row r="5119" spans="1:10" x14ac:dyDescent="0.35">
      <c r="A5119" s="7" t="str">
        <f>IF('Payments Export'!A5123="","",'Payments Export'!A5123)</f>
        <v/>
      </c>
      <c r="B5119" s="7" t="str">
        <f>IF('Payments Export'!A5123="","",'Payments Export'!B5123)</f>
        <v/>
      </c>
      <c r="C5119" s="7" t="str">
        <f>IF(IFERROR(VALUE('Payments Export'!H5123),'Payments Export'!H5123)&lt;&gt;0,IFERROR(VALUE('Payments Export'!H5123),'Payments Export'!H5123),"")</f>
        <v/>
      </c>
      <c r="D5119" s="7" t="str">
        <f>IF('Payments Export'!I5123="","",'Payments Export'!I5123)</f>
        <v/>
      </c>
      <c r="E5119" s="7" t="str">
        <f t="shared" si="158"/>
        <v/>
      </c>
      <c r="F5119" s="7" t="str">
        <f>IF('Payments Export'!A5123="","",'Payments Export'!N5123)</f>
        <v/>
      </c>
      <c r="G5119" s="7" t="str">
        <f>IF('Payments Export'!A5123="","",'Payments Export'!O5123)</f>
        <v/>
      </c>
      <c r="H5119" s="7" t="str">
        <f>IF('Payments Export'!B5123="","",G5119-F5119)</f>
        <v/>
      </c>
      <c r="I5119" s="3" t="str">
        <f>IF(C5119&lt;&gt;"",_xlfn.XLOOKUP(IFERROR(VALUE(C5119),C5119),'Items database'!A:A,'Items database'!B:B),(_xlfn.XLOOKUP(LEFT(E5119,3),Services,Services,"")))</f>
        <v/>
      </c>
      <c r="J5119" s="3" t="str">
        <f t="shared" si="159"/>
        <v/>
      </c>
    </row>
    <row r="5120" spans="1:10" x14ac:dyDescent="0.35">
      <c r="A5120" s="7" t="str">
        <f>IF('Payments Export'!A5124="","",'Payments Export'!A5124)</f>
        <v/>
      </c>
      <c r="B5120" s="7" t="str">
        <f>IF('Payments Export'!A5124="","",'Payments Export'!B5124)</f>
        <v/>
      </c>
      <c r="C5120" s="7" t="str">
        <f>IF(IFERROR(VALUE('Payments Export'!H5124),'Payments Export'!H5124)&lt;&gt;0,IFERROR(VALUE('Payments Export'!H5124),'Payments Export'!H5124),"")</f>
        <v/>
      </c>
      <c r="D5120" s="7" t="str">
        <f>IF('Payments Export'!I5124="","",'Payments Export'!I5124)</f>
        <v/>
      </c>
      <c r="E5120" s="7" t="str">
        <f t="shared" si="158"/>
        <v/>
      </c>
      <c r="F5120" s="7" t="str">
        <f>IF('Payments Export'!A5124="","",'Payments Export'!N5124)</f>
        <v/>
      </c>
      <c r="G5120" s="7" t="str">
        <f>IF('Payments Export'!A5124="","",'Payments Export'!O5124)</f>
        <v/>
      </c>
      <c r="H5120" s="7" t="str">
        <f>IF('Payments Export'!B5124="","",G5120-F5120)</f>
        <v/>
      </c>
      <c r="I5120" s="3" t="str">
        <f>IF(C5120&lt;&gt;"",_xlfn.XLOOKUP(IFERROR(VALUE(C5120),C5120),'Items database'!A:A,'Items database'!B:B),(_xlfn.XLOOKUP(LEFT(E5120,3),Services,Services,"")))</f>
        <v/>
      </c>
      <c r="J5120" s="3" t="str">
        <f t="shared" si="159"/>
        <v/>
      </c>
    </row>
    <row r="5121" spans="1:10" x14ac:dyDescent="0.35">
      <c r="A5121" s="7" t="str">
        <f>IF('Payments Export'!A5125="","",'Payments Export'!A5125)</f>
        <v/>
      </c>
      <c r="B5121" s="7" t="str">
        <f>IF('Payments Export'!A5125="","",'Payments Export'!B5125)</f>
        <v/>
      </c>
      <c r="C5121" s="7" t="str">
        <f>IF(IFERROR(VALUE('Payments Export'!H5125),'Payments Export'!H5125)&lt;&gt;0,IFERROR(VALUE('Payments Export'!H5125),'Payments Export'!H5125),"")</f>
        <v/>
      </c>
      <c r="D5121" s="7" t="str">
        <f>IF('Payments Export'!I5125="","",'Payments Export'!I5125)</f>
        <v/>
      </c>
      <c r="E5121" s="7" t="str">
        <f t="shared" ref="E5121:E5184" si="160">LEFT(D5121,66)</f>
        <v/>
      </c>
      <c r="F5121" s="7" t="str">
        <f>IF('Payments Export'!A5125="","",'Payments Export'!N5125)</f>
        <v/>
      </c>
      <c r="G5121" s="7" t="str">
        <f>IF('Payments Export'!A5125="","",'Payments Export'!O5125)</f>
        <v/>
      </c>
      <c r="H5121" s="7" t="str">
        <f>IF('Payments Export'!B5125="","",G5121-F5121)</f>
        <v/>
      </c>
      <c r="I5121" s="3" t="str">
        <f>IF(C5121&lt;&gt;"",_xlfn.XLOOKUP(IFERROR(VALUE(C5121),C5121),'Items database'!A:A,'Items database'!B:B),(_xlfn.XLOOKUP(LEFT(E5121,3),Services,Services,"")))</f>
        <v/>
      </c>
      <c r="J5121" s="3" t="str">
        <f t="shared" ref="J5121:J5184" si="161">IF(ISNUMBER(F5121)=TRUE,IF(F5121=0,"","GST"),"")</f>
        <v/>
      </c>
    </row>
    <row r="5122" spans="1:10" x14ac:dyDescent="0.35">
      <c r="A5122" s="7" t="str">
        <f>IF('Payments Export'!A5126="","",'Payments Export'!A5126)</f>
        <v/>
      </c>
      <c r="B5122" s="7" t="str">
        <f>IF('Payments Export'!A5126="","",'Payments Export'!B5126)</f>
        <v/>
      </c>
      <c r="C5122" s="7" t="str">
        <f>IF(IFERROR(VALUE('Payments Export'!H5126),'Payments Export'!H5126)&lt;&gt;0,IFERROR(VALUE('Payments Export'!H5126),'Payments Export'!H5126),"")</f>
        <v/>
      </c>
      <c r="D5122" s="7" t="str">
        <f>IF('Payments Export'!I5126="","",'Payments Export'!I5126)</f>
        <v/>
      </c>
      <c r="E5122" s="7" t="str">
        <f t="shared" si="160"/>
        <v/>
      </c>
      <c r="F5122" s="7" t="str">
        <f>IF('Payments Export'!A5126="","",'Payments Export'!N5126)</f>
        <v/>
      </c>
      <c r="G5122" s="7" t="str">
        <f>IF('Payments Export'!A5126="","",'Payments Export'!O5126)</f>
        <v/>
      </c>
      <c r="H5122" s="7" t="str">
        <f>IF('Payments Export'!B5126="","",G5122-F5122)</f>
        <v/>
      </c>
      <c r="I5122" s="3" t="str">
        <f>IF(C5122&lt;&gt;"",_xlfn.XLOOKUP(IFERROR(VALUE(C5122),C5122),'Items database'!A:A,'Items database'!B:B),(_xlfn.XLOOKUP(LEFT(E5122,3),Services,Services,"")))</f>
        <v/>
      </c>
      <c r="J5122" s="3" t="str">
        <f t="shared" si="161"/>
        <v/>
      </c>
    </row>
    <row r="5123" spans="1:10" x14ac:dyDescent="0.35">
      <c r="A5123" s="7" t="str">
        <f>IF('Payments Export'!A5127="","",'Payments Export'!A5127)</f>
        <v/>
      </c>
      <c r="B5123" s="7" t="str">
        <f>IF('Payments Export'!A5127="","",'Payments Export'!B5127)</f>
        <v/>
      </c>
      <c r="C5123" s="7" t="str">
        <f>IF(IFERROR(VALUE('Payments Export'!H5127),'Payments Export'!H5127)&lt;&gt;0,IFERROR(VALUE('Payments Export'!H5127),'Payments Export'!H5127),"")</f>
        <v/>
      </c>
      <c r="D5123" s="7" t="str">
        <f>IF('Payments Export'!I5127="","",'Payments Export'!I5127)</f>
        <v/>
      </c>
      <c r="E5123" s="7" t="str">
        <f t="shared" si="160"/>
        <v/>
      </c>
      <c r="F5123" s="7" t="str">
        <f>IF('Payments Export'!A5127="","",'Payments Export'!N5127)</f>
        <v/>
      </c>
      <c r="G5123" s="7" t="str">
        <f>IF('Payments Export'!A5127="","",'Payments Export'!O5127)</f>
        <v/>
      </c>
      <c r="H5123" s="7" t="str">
        <f>IF('Payments Export'!B5127="","",G5123-F5123)</f>
        <v/>
      </c>
      <c r="I5123" s="3" t="str">
        <f>IF(C5123&lt;&gt;"",_xlfn.XLOOKUP(IFERROR(VALUE(C5123),C5123),'Items database'!A:A,'Items database'!B:B),(_xlfn.XLOOKUP(LEFT(E5123,3),Services,Services,"")))</f>
        <v/>
      </c>
      <c r="J5123" s="3" t="str">
        <f t="shared" si="161"/>
        <v/>
      </c>
    </row>
    <row r="5124" spans="1:10" x14ac:dyDescent="0.35">
      <c r="A5124" s="7" t="str">
        <f>IF('Payments Export'!A5128="","",'Payments Export'!A5128)</f>
        <v/>
      </c>
      <c r="B5124" s="7" t="str">
        <f>IF('Payments Export'!A5128="","",'Payments Export'!B5128)</f>
        <v/>
      </c>
      <c r="C5124" s="7" t="str">
        <f>IF(IFERROR(VALUE('Payments Export'!H5128),'Payments Export'!H5128)&lt;&gt;0,IFERROR(VALUE('Payments Export'!H5128),'Payments Export'!H5128),"")</f>
        <v/>
      </c>
      <c r="D5124" s="7" t="str">
        <f>IF('Payments Export'!I5128="","",'Payments Export'!I5128)</f>
        <v/>
      </c>
      <c r="E5124" s="7" t="str">
        <f t="shared" si="160"/>
        <v/>
      </c>
      <c r="F5124" s="7" t="str">
        <f>IF('Payments Export'!A5128="","",'Payments Export'!N5128)</f>
        <v/>
      </c>
      <c r="G5124" s="7" t="str">
        <f>IF('Payments Export'!A5128="","",'Payments Export'!O5128)</f>
        <v/>
      </c>
      <c r="H5124" s="7" t="str">
        <f>IF('Payments Export'!B5128="","",G5124-F5124)</f>
        <v/>
      </c>
      <c r="I5124" s="3" t="str">
        <f>IF(C5124&lt;&gt;"",_xlfn.XLOOKUP(IFERROR(VALUE(C5124),C5124),'Items database'!A:A,'Items database'!B:B),(_xlfn.XLOOKUP(LEFT(E5124,3),Services,Services,"")))</f>
        <v/>
      </c>
      <c r="J5124" s="3" t="str">
        <f t="shared" si="161"/>
        <v/>
      </c>
    </row>
    <row r="5125" spans="1:10" x14ac:dyDescent="0.35">
      <c r="A5125" s="7" t="str">
        <f>IF('Payments Export'!A5129="","",'Payments Export'!A5129)</f>
        <v/>
      </c>
      <c r="B5125" s="7" t="str">
        <f>IF('Payments Export'!A5129="","",'Payments Export'!B5129)</f>
        <v/>
      </c>
      <c r="C5125" s="7" t="str">
        <f>IF(IFERROR(VALUE('Payments Export'!H5129),'Payments Export'!H5129)&lt;&gt;0,IFERROR(VALUE('Payments Export'!H5129),'Payments Export'!H5129),"")</f>
        <v/>
      </c>
      <c r="D5125" s="7" t="str">
        <f>IF('Payments Export'!I5129="","",'Payments Export'!I5129)</f>
        <v/>
      </c>
      <c r="E5125" s="7" t="str">
        <f t="shared" si="160"/>
        <v/>
      </c>
      <c r="F5125" s="7" t="str">
        <f>IF('Payments Export'!A5129="","",'Payments Export'!N5129)</f>
        <v/>
      </c>
      <c r="G5125" s="7" t="str">
        <f>IF('Payments Export'!A5129="","",'Payments Export'!O5129)</f>
        <v/>
      </c>
      <c r="H5125" s="7" t="str">
        <f>IF('Payments Export'!B5129="","",G5125-F5125)</f>
        <v/>
      </c>
      <c r="I5125" s="3" t="str">
        <f>IF(C5125&lt;&gt;"",_xlfn.XLOOKUP(IFERROR(VALUE(C5125),C5125),'Items database'!A:A,'Items database'!B:B),(_xlfn.XLOOKUP(LEFT(E5125,3),Services,Services,"")))</f>
        <v/>
      </c>
      <c r="J5125" s="3" t="str">
        <f t="shared" si="161"/>
        <v/>
      </c>
    </row>
    <row r="5126" spans="1:10" x14ac:dyDescent="0.35">
      <c r="A5126" s="7" t="str">
        <f>IF('Payments Export'!A5130="","",'Payments Export'!A5130)</f>
        <v/>
      </c>
      <c r="B5126" s="7" t="str">
        <f>IF('Payments Export'!A5130="","",'Payments Export'!B5130)</f>
        <v/>
      </c>
      <c r="C5126" s="7" t="str">
        <f>IF(IFERROR(VALUE('Payments Export'!H5130),'Payments Export'!H5130)&lt;&gt;0,IFERROR(VALUE('Payments Export'!H5130),'Payments Export'!H5130),"")</f>
        <v/>
      </c>
      <c r="D5126" s="7" t="str">
        <f>IF('Payments Export'!I5130="","",'Payments Export'!I5130)</f>
        <v/>
      </c>
      <c r="E5126" s="7" t="str">
        <f t="shared" si="160"/>
        <v/>
      </c>
      <c r="F5126" s="7" t="str">
        <f>IF('Payments Export'!A5130="","",'Payments Export'!N5130)</f>
        <v/>
      </c>
      <c r="G5126" s="7" t="str">
        <f>IF('Payments Export'!A5130="","",'Payments Export'!O5130)</f>
        <v/>
      </c>
      <c r="H5126" s="7" t="str">
        <f>IF('Payments Export'!B5130="","",G5126-F5126)</f>
        <v/>
      </c>
      <c r="I5126" s="3" t="str">
        <f>IF(C5126&lt;&gt;"",_xlfn.XLOOKUP(IFERROR(VALUE(C5126),C5126),'Items database'!A:A,'Items database'!B:B),(_xlfn.XLOOKUP(LEFT(E5126,3),Services,Services,"")))</f>
        <v/>
      </c>
      <c r="J5126" s="3" t="str">
        <f t="shared" si="161"/>
        <v/>
      </c>
    </row>
    <row r="5127" spans="1:10" x14ac:dyDescent="0.35">
      <c r="A5127" s="7" t="str">
        <f>IF('Payments Export'!A5131="","",'Payments Export'!A5131)</f>
        <v/>
      </c>
      <c r="B5127" s="7" t="str">
        <f>IF('Payments Export'!A5131="","",'Payments Export'!B5131)</f>
        <v/>
      </c>
      <c r="C5127" s="7" t="str">
        <f>IF(IFERROR(VALUE('Payments Export'!H5131),'Payments Export'!H5131)&lt;&gt;0,IFERROR(VALUE('Payments Export'!H5131),'Payments Export'!H5131),"")</f>
        <v/>
      </c>
      <c r="D5127" s="7" t="str">
        <f>IF('Payments Export'!I5131="","",'Payments Export'!I5131)</f>
        <v/>
      </c>
      <c r="E5127" s="7" t="str">
        <f t="shared" si="160"/>
        <v/>
      </c>
      <c r="F5127" s="7" t="str">
        <f>IF('Payments Export'!A5131="","",'Payments Export'!N5131)</f>
        <v/>
      </c>
      <c r="G5127" s="7" t="str">
        <f>IF('Payments Export'!A5131="","",'Payments Export'!O5131)</f>
        <v/>
      </c>
      <c r="H5127" s="7" t="str">
        <f>IF('Payments Export'!B5131="","",G5127-F5127)</f>
        <v/>
      </c>
      <c r="I5127" s="3" t="str">
        <f>IF(C5127&lt;&gt;"",_xlfn.XLOOKUP(IFERROR(VALUE(C5127),C5127),'Items database'!A:A,'Items database'!B:B),(_xlfn.XLOOKUP(LEFT(E5127,3),Services,Services,"")))</f>
        <v/>
      </c>
      <c r="J5127" s="3" t="str">
        <f t="shared" si="161"/>
        <v/>
      </c>
    </row>
    <row r="5128" spans="1:10" x14ac:dyDescent="0.35">
      <c r="A5128" s="7" t="str">
        <f>IF('Payments Export'!A5132="","",'Payments Export'!A5132)</f>
        <v/>
      </c>
      <c r="B5128" s="7" t="str">
        <f>IF('Payments Export'!A5132="","",'Payments Export'!B5132)</f>
        <v/>
      </c>
      <c r="C5128" s="7" t="str">
        <f>IF(IFERROR(VALUE('Payments Export'!H5132),'Payments Export'!H5132)&lt;&gt;0,IFERROR(VALUE('Payments Export'!H5132),'Payments Export'!H5132),"")</f>
        <v/>
      </c>
      <c r="D5128" s="7" t="str">
        <f>IF('Payments Export'!I5132="","",'Payments Export'!I5132)</f>
        <v/>
      </c>
      <c r="E5128" s="7" t="str">
        <f t="shared" si="160"/>
        <v/>
      </c>
      <c r="F5128" s="7" t="str">
        <f>IF('Payments Export'!A5132="","",'Payments Export'!N5132)</f>
        <v/>
      </c>
      <c r="G5128" s="7" t="str">
        <f>IF('Payments Export'!A5132="","",'Payments Export'!O5132)</f>
        <v/>
      </c>
      <c r="H5128" s="7" t="str">
        <f>IF('Payments Export'!B5132="","",G5128-F5128)</f>
        <v/>
      </c>
      <c r="I5128" s="3" t="str">
        <f>IF(C5128&lt;&gt;"",_xlfn.XLOOKUP(IFERROR(VALUE(C5128),C5128),'Items database'!A:A,'Items database'!B:B),(_xlfn.XLOOKUP(LEFT(E5128,3),Services,Services,"")))</f>
        <v/>
      </c>
      <c r="J5128" s="3" t="str">
        <f t="shared" si="161"/>
        <v/>
      </c>
    </row>
    <row r="5129" spans="1:10" x14ac:dyDescent="0.35">
      <c r="A5129" s="7" t="str">
        <f>IF('Payments Export'!A5133="","",'Payments Export'!A5133)</f>
        <v/>
      </c>
      <c r="B5129" s="7" t="str">
        <f>IF('Payments Export'!A5133="","",'Payments Export'!B5133)</f>
        <v/>
      </c>
      <c r="C5129" s="7" t="str">
        <f>IF(IFERROR(VALUE('Payments Export'!H5133),'Payments Export'!H5133)&lt;&gt;0,IFERROR(VALUE('Payments Export'!H5133),'Payments Export'!H5133),"")</f>
        <v/>
      </c>
      <c r="D5129" s="7" t="str">
        <f>IF('Payments Export'!I5133="","",'Payments Export'!I5133)</f>
        <v/>
      </c>
      <c r="E5129" s="7" t="str">
        <f t="shared" si="160"/>
        <v/>
      </c>
      <c r="F5129" s="7" t="str">
        <f>IF('Payments Export'!A5133="","",'Payments Export'!N5133)</f>
        <v/>
      </c>
      <c r="G5129" s="7" t="str">
        <f>IF('Payments Export'!A5133="","",'Payments Export'!O5133)</f>
        <v/>
      </c>
      <c r="H5129" s="7" t="str">
        <f>IF('Payments Export'!B5133="","",G5129-F5129)</f>
        <v/>
      </c>
      <c r="I5129" s="3" t="str">
        <f>IF(C5129&lt;&gt;"",_xlfn.XLOOKUP(IFERROR(VALUE(C5129),C5129),'Items database'!A:A,'Items database'!B:B),(_xlfn.XLOOKUP(LEFT(E5129,3),Services,Services,"")))</f>
        <v/>
      </c>
      <c r="J5129" s="3" t="str">
        <f t="shared" si="161"/>
        <v/>
      </c>
    </row>
    <row r="5130" spans="1:10" x14ac:dyDescent="0.35">
      <c r="A5130" s="7" t="str">
        <f>IF('Payments Export'!A5134="","",'Payments Export'!A5134)</f>
        <v/>
      </c>
      <c r="B5130" s="7" t="str">
        <f>IF('Payments Export'!A5134="","",'Payments Export'!B5134)</f>
        <v/>
      </c>
      <c r="C5130" s="7" t="str">
        <f>IF(IFERROR(VALUE('Payments Export'!H5134),'Payments Export'!H5134)&lt;&gt;0,IFERROR(VALUE('Payments Export'!H5134),'Payments Export'!H5134),"")</f>
        <v/>
      </c>
      <c r="D5130" s="7" t="str">
        <f>IF('Payments Export'!I5134="","",'Payments Export'!I5134)</f>
        <v/>
      </c>
      <c r="E5130" s="7" t="str">
        <f t="shared" si="160"/>
        <v/>
      </c>
      <c r="F5130" s="7" t="str">
        <f>IF('Payments Export'!A5134="","",'Payments Export'!N5134)</f>
        <v/>
      </c>
      <c r="G5130" s="7" t="str">
        <f>IF('Payments Export'!A5134="","",'Payments Export'!O5134)</f>
        <v/>
      </c>
      <c r="H5130" s="7" t="str">
        <f>IF('Payments Export'!B5134="","",G5130-F5130)</f>
        <v/>
      </c>
      <c r="I5130" s="3" t="str">
        <f>IF(C5130&lt;&gt;"",_xlfn.XLOOKUP(IFERROR(VALUE(C5130),C5130),'Items database'!A:A,'Items database'!B:B),(_xlfn.XLOOKUP(LEFT(E5130,3),Services,Services,"")))</f>
        <v/>
      </c>
      <c r="J5130" s="3" t="str">
        <f t="shared" si="161"/>
        <v/>
      </c>
    </row>
    <row r="5131" spans="1:10" x14ac:dyDescent="0.35">
      <c r="A5131" s="7" t="str">
        <f>IF('Payments Export'!A5135="","",'Payments Export'!A5135)</f>
        <v/>
      </c>
      <c r="B5131" s="7" t="str">
        <f>IF('Payments Export'!A5135="","",'Payments Export'!B5135)</f>
        <v/>
      </c>
      <c r="C5131" s="7" t="str">
        <f>IF(IFERROR(VALUE('Payments Export'!H5135),'Payments Export'!H5135)&lt;&gt;0,IFERROR(VALUE('Payments Export'!H5135),'Payments Export'!H5135),"")</f>
        <v/>
      </c>
      <c r="D5131" s="7" t="str">
        <f>IF('Payments Export'!I5135="","",'Payments Export'!I5135)</f>
        <v/>
      </c>
      <c r="E5131" s="7" t="str">
        <f t="shared" si="160"/>
        <v/>
      </c>
      <c r="F5131" s="7" t="str">
        <f>IF('Payments Export'!A5135="","",'Payments Export'!N5135)</f>
        <v/>
      </c>
      <c r="G5131" s="7" t="str">
        <f>IF('Payments Export'!A5135="","",'Payments Export'!O5135)</f>
        <v/>
      </c>
      <c r="H5131" s="7" t="str">
        <f>IF('Payments Export'!B5135="","",G5131-F5131)</f>
        <v/>
      </c>
      <c r="I5131" s="3" t="str">
        <f>IF(C5131&lt;&gt;"",_xlfn.XLOOKUP(IFERROR(VALUE(C5131),C5131),'Items database'!A:A,'Items database'!B:B),(_xlfn.XLOOKUP(LEFT(E5131,3),Services,Services,"")))</f>
        <v/>
      </c>
      <c r="J5131" s="3" t="str">
        <f t="shared" si="161"/>
        <v/>
      </c>
    </row>
    <row r="5132" spans="1:10" x14ac:dyDescent="0.35">
      <c r="A5132" s="7" t="str">
        <f>IF('Payments Export'!A5136="","",'Payments Export'!A5136)</f>
        <v/>
      </c>
      <c r="B5132" s="7" t="str">
        <f>IF('Payments Export'!A5136="","",'Payments Export'!B5136)</f>
        <v/>
      </c>
      <c r="C5132" s="7" t="str">
        <f>IF(IFERROR(VALUE('Payments Export'!H5136),'Payments Export'!H5136)&lt;&gt;0,IFERROR(VALUE('Payments Export'!H5136),'Payments Export'!H5136),"")</f>
        <v/>
      </c>
      <c r="D5132" s="7" t="str">
        <f>IF('Payments Export'!I5136="","",'Payments Export'!I5136)</f>
        <v/>
      </c>
      <c r="E5132" s="7" t="str">
        <f t="shared" si="160"/>
        <v/>
      </c>
      <c r="F5132" s="7" t="str">
        <f>IF('Payments Export'!A5136="","",'Payments Export'!N5136)</f>
        <v/>
      </c>
      <c r="G5132" s="7" t="str">
        <f>IF('Payments Export'!A5136="","",'Payments Export'!O5136)</f>
        <v/>
      </c>
      <c r="H5132" s="7" t="str">
        <f>IF('Payments Export'!B5136="","",G5132-F5132)</f>
        <v/>
      </c>
      <c r="I5132" s="3" t="str">
        <f>IF(C5132&lt;&gt;"",_xlfn.XLOOKUP(IFERROR(VALUE(C5132),C5132),'Items database'!A:A,'Items database'!B:B),(_xlfn.XLOOKUP(LEFT(E5132,3),Services,Services,"")))</f>
        <v/>
      </c>
      <c r="J5132" s="3" t="str">
        <f t="shared" si="161"/>
        <v/>
      </c>
    </row>
    <row r="5133" spans="1:10" x14ac:dyDescent="0.35">
      <c r="A5133" s="7" t="str">
        <f>IF('Payments Export'!A5137="","",'Payments Export'!A5137)</f>
        <v/>
      </c>
      <c r="B5133" s="7" t="str">
        <f>IF('Payments Export'!A5137="","",'Payments Export'!B5137)</f>
        <v/>
      </c>
      <c r="C5133" s="7" t="str">
        <f>IF(IFERROR(VALUE('Payments Export'!H5137),'Payments Export'!H5137)&lt;&gt;0,IFERROR(VALUE('Payments Export'!H5137),'Payments Export'!H5137),"")</f>
        <v/>
      </c>
      <c r="D5133" s="7" t="str">
        <f>IF('Payments Export'!I5137="","",'Payments Export'!I5137)</f>
        <v/>
      </c>
      <c r="E5133" s="7" t="str">
        <f t="shared" si="160"/>
        <v/>
      </c>
      <c r="F5133" s="7" t="str">
        <f>IF('Payments Export'!A5137="","",'Payments Export'!N5137)</f>
        <v/>
      </c>
      <c r="G5133" s="7" t="str">
        <f>IF('Payments Export'!A5137="","",'Payments Export'!O5137)</f>
        <v/>
      </c>
      <c r="H5133" s="7" t="str">
        <f>IF('Payments Export'!B5137="","",G5133-F5133)</f>
        <v/>
      </c>
      <c r="I5133" s="3" t="str">
        <f>IF(C5133&lt;&gt;"",_xlfn.XLOOKUP(IFERROR(VALUE(C5133),C5133),'Items database'!A:A,'Items database'!B:B),(_xlfn.XLOOKUP(LEFT(E5133,3),Services,Services,"")))</f>
        <v/>
      </c>
      <c r="J5133" s="3" t="str">
        <f t="shared" si="161"/>
        <v/>
      </c>
    </row>
    <row r="5134" spans="1:10" x14ac:dyDescent="0.35">
      <c r="A5134" s="7" t="str">
        <f>IF('Payments Export'!A5138="","",'Payments Export'!A5138)</f>
        <v/>
      </c>
      <c r="B5134" s="7" t="str">
        <f>IF('Payments Export'!A5138="","",'Payments Export'!B5138)</f>
        <v/>
      </c>
      <c r="C5134" s="7" t="str">
        <f>IF(IFERROR(VALUE('Payments Export'!H5138),'Payments Export'!H5138)&lt;&gt;0,IFERROR(VALUE('Payments Export'!H5138),'Payments Export'!H5138),"")</f>
        <v/>
      </c>
      <c r="D5134" s="7" t="str">
        <f>IF('Payments Export'!I5138="","",'Payments Export'!I5138)</f>
        <v/>
      </c>
      <c r="E5134" s="7" t="str">
        <f t="shared" si="160"/>
        <v/>
      </c>
      <c r="F5134" s="7" t="str">
        <f>IF('Payments Export'!A5138="","",'Payments Export'!N5138)</f>
        <v/>
      </c>
      <c r="G5134" s="7" t="str">
        <f>IF('Payments Export'!A5138="","",'Payments Export'!O5138)</f>
        <v/>
      </c>
      <c r="H5134" s="7" t="str">
        <f>IF('Payments Export'!B5138="","",G5134-F5134)</f>
        <v/>
      </c>
      <c r="I5134" s="3" t="str">
        <f>IF(C5134&lt;&gt;"",_xlfn.XLOOKUP(IFERROR(VALUE(C5134),C5134),'Items database'!A:A,'Items database'!B:B),(_xlfn.XLOOKUP(LEFT(E5134,3),Services,Services,"")))</f>
        <v/>
      </c>
      <c r="J5134" s="3" t="str">
        <f t="shared" si="161"/>
        <v/>
      </c>
    </row>
    <row r="5135" spans="1:10" x14ac:dyDescent="0.35">
      <c r="A5135" s="7" t="str">
        <f>IF('Payments Export'!A5139="","",'Payments Export'!A5139)</f>
        <v/>
      </c>
      <c r="B5135" s="7" t="str">
        <f>IF('Payments Export'!A5139="","",'Payments Export'!B5139)</f>
        <v/>
      </c>
      <c r="C5135" s="7" t="str">
        <f>IF(IFERROR(VALUE('Payments Export'!H5139),'Payments Export'!H5139)&lt;&gt;0,IFERROR(VALUE('Payments Export'!H5139),'Payments Export'!H5139),"")</f>
        <v/>
      </c>
      <c r="D5135" s="7" t="str">
        <f>IF('Payments Export'!I5139="","",'Payments Export'!I5139)</f>
        <v/>
      </c>
      <c r="E5135" s="7" t="str">
        <f t="shared" si="160"/>
        <v/>
      </c>
      <c r="F5135" s="7" t="str">
        <f>IF('Payments Export'!A5139="","",'Payments Export'!N5139)</f>
        <v/>
      </c>
      <c r="G5135" s="7" t="str">
        <f>IF('Payments Export'!A5139="","",'Payments Export'!O5139)</f>
        <v/>
      </c>
      <c r="H5135" s="7" t="str">
        <f>IF('Payments Export'!B5139="","",G5135-F5135)</f>
        <v/>
      </c>
      <c r="I5135" s="3" t="str">
        <f>IF(C5135&lt;&gt;"",_xlfn.XLOOKUP(IFERROR(VALUE(C5135),C5135),'Items database'!A:A,'Items database'!B:B),(_xlfn.XLOOKUP(LEFT(E5135,3),Services,Services,"")))</f>
        <v/>
      </c>
      <c r="J5135" s="3" t="str">
        <f t="shared" si="161"/>
        <v/>
      </c>
    </row>
    <row r="5136" spans="1:10" x14ac:dyDescent="0.35">
      <c r="A5136" s="7" t="str">
        <f>IF('Payments Export'!A5140="","",'Payments Export'!A5140)</f>
        <v/>
      </c>
      <c r="B5136" s="7" t="str">
        <f>IF('Payments Export'!A5140="","",'Payments Export'!B5140)</f>
        <v/>
      </c>
      <c r="C5136" s="7" t="str">
        <f>IF(IFERROR(VALUE('Payments Export'!H5140),'Payments Export'!H5140)&lt;&gt;0,IFERROR(VALUE('Payments Export'!H5140),'Payments Export'!H5140),"")</f>
        <v/>
      </c>
      <c r="D5136" s="7" t="str">
        <f>IF('Payments Export'!I5140="","",'Payments Export'!I5140)</f>
        <v/>
      </c>
      <c r="E5136" s="7" t="str">
        <f t="shared" si="160"/>
        <v/>
      </c>
      <c r="F5136" s="7" t="str">
        <f>IF('Payments Export'!A5140="","",'Payments Export'!N5140)</f>
        <v/>
      </c>
      <c r="G5136" s="7" t="str">
        <f>IF('Payments Export'!A5140="","",'Payments Export'!O5140)</f>
        <v/>
      </c>
      <c r="H5136" s="7" t="str">
        <f>IF('Payments Export'!B5140="","",G5136-F5136)</f>
        <v/>
      </c>
      <c r="I5136" s="3" t="str">
        <f>IF(C5136&lt;&gt;"",_xlfn.XLOOKUP(IFERROR(VALUE(C5136),C5136),'Items database'!A:A,'Items database'!B:B),(_xlfn.XLOOKUP(LEFT(E5136,3),Services,Services,"")))</f>
        <v/>
      </c>
      <c r="J5136" s="3" t="str">
        <f t="shared" si="161"/>
        <v/>
      </c>
    </row>
    <row r="5137" spans="1:10" x14ac:dyDescent="0.35">
      <c r="A5137" s="7" t="str">
        <f>IF('Payments Export'!A5141="","",'Payments Export'!A5141)</f>
        <v/>
      </c>
      <c r="B5137" s="7" t="str">
        <f>IF('Payments Export'!A5141="","",'Payments Export'!B5141)</f>
        <v/>
      </c>
      <c r="C5137" s="7" t="str">
        <f>IF(IFERROR(VALUE('Payments Export'!H5141),'Payments Export'!H5141)&lt;&gt;0,IFERROR(VALUE('Payments Export'!H5141),'Payments Export'!H5141),"")</f>
        <v/>
      </c>
      <c r="D5137" s="7" t="str">
        <f>IF('Payments Export'!I5141="","",'Payments Export'!I5141)</f>
        <v/>
      </c>
      <c r="E5137" s="7" t="str">
        <f t="shared" si="160"/>
        <v/>
      </c>
      <c r="F5137" s="7" t="str">
        <f>IF('Payments Export'!A5141="","",'Payments Export'!N5141)</f>
        <v/>
      </c>
      <c r="G5137" s="7" t="str">
        <f>IF('Payments Export'!A5141="","",'Payments Export'!O5141)</f>
        <v/>
      </c>
      <c r="H5137" s="7" t="str">
        <f>IF('Payments Export'!B5141="","",G5137-F5137)</f>
        <v/>
      </c>
      <c r="I5137" s="3" t="str">
        <f>IF(C5137&lt;&gt;"",_xlfn.XLOOKUP(IFERROR(VALUE(C5137),C5137),'Items database'!A:A,'Items database'!B:B),(_xlfn.XLOOKUP(LEFT(E5137,3),Services,Services,"")))</f>
        <v/>
      </c>
      <c r="J5137" s="3" t="str">
        <f t="shared" si="161"/>
        <v/>
      </c>
    </row>
    <row r="5138" spans="1:10" x14ac:dyDescent="0.35">
      <c r="A5138" s="7" t="str">
        <f>IF('Payments Export'!A5142="","",'Payments Export'!A5142)</f>
        <v/>
      </c>
      <c r="B5138" s="7" t="str">
        <f>IF('Payments Export'!A5142="","",'Payments Export'!B5142)</f>
        <v/>
      </c>
      <c r="C5138" s="7" t="str">
        <f>IF(IFERROR(VALUE('Payments Export'!H5142),'Payments Export'!H5142)&lt;&gt;0,IFERROR(VALUE('Payments Export'!H5142),'Payments Export'!H5142),"")</f>
        <v/>
      </c>
      <c r="D5138" s="7" t="str">
        <f>IF('Payments Export'!I5142="","",'Payments Export'!I5142)</f>
        <v/>
      </c>
      <c r="E5138" s="7" t="str">
        <f t="shared" si="160"/>
        <v/>
      </c>
      <c r="F5138" s="7" t="str">
        <f>IF('Payments Export'!A5142="","",'Payments Export'!N5142)</f>
        <v/>
      </c>
      <c r="G5138" s="7" t="str">
        <f>IF('Payments Export'!A5142="","",'Payments Export'!O5142)</f>
        <v/>
      </c>
      <c r="H5138" s="7" t="str">
        <f>IF('Payments Export'!B5142="","",G5138-F5138)</f>
        <v/>
      </c>
      <c r="I5138" s="3" t="str">
        <f>IF(C5138&lt;&gt;"",_xlfn.XLOOKUP(IFERROR(VALUE(C5138),C5138),'Items database'!A:A,'Items database'!B:B),(_xlfn.XLOOKUP(LEFT(E5138,3),Services,Services,"")))</f>
        <v/>
      </c>
      <c r="J5138" s="3" t="str">
        <f t="shared" si="161"/>
        <v/>
      </c>
    </row>
    <row r="5139" spans="1:10" x14ac:dyDescent="0.35">
      <c r="A5139" s="7" t="str">
        <f>IF('Payments Export'!A5143="","",'Payments Export'!A5143)</f>
        <v/>
      </c>
      <c r="B5139" s="7" t="str">
        <f>IF('Payments Export'!A5143="","",'Payments Export'!B5143)</f>
        <v/>
      </c>
      <c r="C5139" s="7" t="str">
        <f>IF(IFERROR(VALUE('Payments Export'!H5143),'Payments Export'!H5143)&lt;&gt;0,IFERROR(VALUE('Payments Export'!H5143),'Payments Export'!H5143),"")</f>
        <v/>
      </c>
      <c r="D5139" s="7" t="str">
        <f>IF('Payments Export'!I5143="","",'Payments Export'!I5143)</f>
        <v/>
      </c>
      <c r="E5139" s="7" t="str">
        <f t="shared" si="160"/>
        <v/>
      </c>
      <c r="F5139" s="7" t="str">
        <f>IF('Payments Export'!A5143="","",'Payments Export'!N5143)</f>
        <v/>
      </c>
      <c r="G5139" s="7" t="str">
        <f>IF('Payments Export'!A5143="","",'Payments Export'!O5143)</f>
        <v/>
      </c>
      <c r="H5139" s="7" t="str">
        <f>IF('Payments Export'!B5143="","",G5139-F5139)</f>
        <v/>
      </c>
      <c r="I5139" s="3" t="str">
        <f>IF(C5139&lt;&gt;"",_xlfn.XLOOKUP(IFERROR(VALUE(C5139),C5139),'Items database'!A:A,'Items database'!B:B),(_xlfn.XLOOKUP(LEFT(E5139,3),Services,Services,"")))</f>
        <v/>
      </c>
      <c r="J5139" s="3" t="str">
        <f t="shared" si="161"/>
        <v/>
      </c>
    </row>
    <row r="5140" spans="1:10" x14ac:dyDescent="0.35">
      <c r="A5140" s="7" t="str">
        <f>IF('Payments Export'!A5144="","",'Payments Export'!A5144)</f>
        <v/>
      </c>
      <c r="B5140" s="7" t="str">
        <f>IF('Payments Export'!A5144="","",'Payments Export'!B5144)</f>
        <v/>
      </c>
      <c r="C5140" s="7" t="str">
        <f>IF(IFERROR(VALUE('Payments Export'!H5144),'Payments Export'!H5144)&lt;&gt;0,IFERROR(VALUE('Payments Export'!H5144),'Payments Export'!H5144),"")</f>
        <v/>
      </c>
      <c r="D5140" s="7" t="str">
        <f>IF('Payments Export'!I5144="","",'Payments Export'!I5144)</f>
        <v/>
      </c>
      <c r="E5140" s="7" t="str">
        <f t="shared" si="160"/>
        <v/>
      </c>
      <c r="F5140" s="7" t="str">
        <f>IF('Payments Export'!A5144="","",'Payments Export'!N5144)</f>
        <v/>
      </c>
      <c r="G5140" s="7" t="str">
        <f>IF('Payments Export'!A5144="","",'Payments Export'!O5144)</f>
        <v/>
      </c>
      <c r="H5140" s="7" t="str">
        <f>IF('Payments Export'!B5144="","",G5140-F5140)</f>
        <v/>
      </c>
      <c r="I5140" s="3" t="str">
        <f>IF(C5140&lt;&gt;"",_xlfn.XLOOKUP(IFERROR(VALUE(C5140),C5140),'Items database'!A:A,'Items database'!B:B),(_xlfn.XLOOKUP(LEFT(E5140,3),Services,Services,"")))</f>
        <v/>
      </c>
      <c r="J5140" s="3" t="str">
        <f t="shared" si="161"/>
        <v/>
      </c>
    </row>
    <row r="5141" spans="1:10" x14ac:dyDescent="0.35">
      <c r="A5141" s="7" t="str">
        <f>IF('Payments Export'!A5145="","",'Payments Export'!A5145)</f>
        <v/>
      </c>
      <c r="B5141" s="7" t="str">
        <f>IF('Payments Export'!A5145="","",'Payments Export'!B5145)</f>
        <v/>
      </c>
      <c r="C5141" s="7" t="str">
        <f>IF(IFERROR(VALUE('Payments Export'!H5145),'Payments Export'!H5145)&lt;&gt;0,IFERROR(VALUE('Payments Export'!H5145),'Payments Export'!H5145),"")</f>
        <v/>
      </c>
      <c r="D5141" s="7" t="str">
        <f>IF('Payments Export'!I5145="","",'Payments Export'!I5145)</f>
        <v/>
      </c>
      <c r="E5141" s="7" t="str">
        <f t="shared" si="160"/>
        <v/>
      </c>
      <c r="F5141" s="7" t="str">
        <f>IF('Payments Export'!A5145="","",'Payments Export'!N5145)</f>
        <v/>
      </c>
      <c r="G5141" s="7" t="str">
        <f>IF('Payments Export'!A5145="","",'Payments Export'!O5145)</f>
        <v/>
      </c>
      <c r="H5141" s="7" t="str">
        <f>IF('Payments Export'!B5145="","",G5141-F5141)</f>
        <v/>
      </c>
      <c r="I5141" s="3" t="str">
        <f>IF(C5141&lt;&gt;"",_xlfn.XLOOKUP(IFERROR(VALUE(C5141),C5141),'Items database'!A:A,'Items database'!B:B),(_xlfn.XLOOKUP(LEFT(E5141,3),Services,Services,"")))</f>
        <v/>
      </c>
      <c r="J5141" s="3" t="str">
        <f t="shared" si="161"/>
        <v/>
      </c>
    </row>
    <row r="5142" spans="1:10" x14ac:dyDescent="0.35">
      <c r="A5142" s="7" t="str">
        <f>IF('Payments Export'!A5146="","",'Payments Export'!A5146)</f>
        <v/>
      </c>
      <c r="B5142" s="7" t="str">
        <f>IF('Payments Export'!A5146="","",'Payments Export'!B5146)</f>
        <v/>
      </c>
      <c r="C5142" s="7" t="str">
        <f>IF(IFERROR(VALUE('Payments Export'!H5146),'Payments Export'!H5146)&lt;&gt;0,IFERROR(VALUE('Payments Export'!H5146),'Payments Export'!H5146),"")</f>
        <v/>
      </c>
      <c r="D5142" s="7" t="str">
        <f>IF('Payments Export'!I5146="","",'Payments Export'!I5146)</f>
        <v/>
      </c>
      <c r="E5142" s="7" t="str">
        <f t="shared" si="160"/>
        <v/>
      </c>
      <c r="F5142" s="7" t="str">
        <f>IF('Payments Export'!A5146="","",'Payments Export'!N5146)</f>
        <v/>
      </c>
      <c r="G5142" s="7" t="str">
        <f>IF('Payments Export'!A5146="","",'Payments Export'!O5146)</f>
        <v/>
      </c>
      <c r="H5142" s="7" t="str">
        <f>IF('Payments Export'!B5146="","",G5142-F5142)</f>
        <v/>
      </c>
      <c r="I5142" s="3" t="str">
        <f>IF(C5142&lt;&gt;"",_xlfn.XLOOKUP(IFERROR(VALUE(C5142),C5142),'Items database'!A:A,'Items database'!B:B),(_xlfn.XLOOKUP(LEFT(E5142,3),Services,Services,"")))</f>
        <v/>
      </c>
      <c r="J5142" s="3" t="str">
        <f t="shared" si="161"/>
        <v/>
      </c>
    </row>
    <row r="5143" spans="1:10" x14ac:dyDescent="0.35">
      <c r="A5143" s="7" t="str">
        <f>IF('Payments Export'!A5147="","",'Payments Export'!A5147)</f>
        <v/>
      </c>
      <c r="B5143" s="7" t="str">
        <f>IF('Payments Export'!A5147="","",'Payments Export'!B5147)</f>
        <v/>
      </c>
      <c r="C5143" s="7" t="str">
        <f>IF(IFERROR(VALUE('Payments Export'!H5147),'Payments Export'!H5147)&lt;&gt;0,IFERROR(VALUE('Payments Export'!H5147),'Payments Export'!H5147),"")</f>
        <v/>
      </c>
      <c r="D5143" s="7" t="str">
        <f>IF('Payments Export'!I5147="","",'Payments Export'!I5147)</f>
        <v/>
      </c>
      <c r="E5143" s="7" t="str">
        <f t="shared" si="160"/>
        <v/>
      </c>
      <c r="F5143" s="7" t="str">
        <f>IF('Payments Export'!A5147="","",'Payments Export'!N5147)</f>
        <v/>
      </c>
      <c r="G5143" s="7" t="str">
        <f>IF('Payments Export'!A5147="","",'Payments Export'!O5147)</f>
        <v/>
      </c>
      <c r="H5143" s="7" t="str">
        <f>IF('Payments Export'!B5147="","",G5143-F5143)</f>
        <v/>
      </c>
      <c r="I5143" s="3" t="str">
        <f>IF(C5143&lt;&gt;"",_xlfn.XLOOKUP(IFERROR(VALUE(C5143),C5143),'Items database'!A:A,'Items database'!B:B),(_xlfn.XLOOKUP(LEFT(E5143,3),Services,Services,"")))</f>
        <v/>
      </c>
      <c r="J5143" s="3" t="str">
        <f t="shared" si="161"/>
        <v/>
      </c>
    </row>
    <row r="5144" spans="1:10" x14ac:dyDescent="0.35">
      <c r="A5144" s="7" t="str">
        <f>IF('Payments Export'!A5148="","",'Payments Export'!A5148)</f>
        <v/>
      </c>
      <c r="B5144" s="7" t="str">
        <f>IF('Payments Export'!A5148="","",'Payments Export'!B5148)</f>
        <v/>
      </c>
      <c r="C5144" s="7" t="str">
        <f>IF(IFERROR(VALUE('Payments Export'!H5148),'Payments Export'!H5148)&lt;&gt;0,IFERROR(VALUE('Payments Export'!H5148),'Payments Export'!H5148),"")</f>
        <v/>
      </c>
      <c r="D5144" s="7" t="str">
        <f>IF('Payments Export'!I5148="","",'Payments Export'!I5148)</f>
        <v/>
      </c>
      <c r="E5144" s="7" t="str">
        <f t="shared" si="160"/>
        <v/>
      </c>
      <c r="F5144" s="7" t="str">
        <f>IF('Payments Export'!A5148="","",'Payments Export'!N5148)</f>
        <v/>
      </c>
      <c r="G5144" s="7" t="str">
        <f>IF('Payments Export'!A5148="","",'Payments Export'!O5148)</f>
        <v/>
      </c>
      <c r="H5144" s="7" t="str">
        <f>IF('Payments Export'!B5148="","",G5144-F5144)</f>
        <v/>
      </c>
      <c r="I5144" s="3" t="str">
        <f>IF(C5144&lt;&gt;"",_xlfn.XLOOKUP(IFERROR(VALUE(C5144),C5144),'Items database'!A:A,'Items database'!B:B),(_xlfn.XLOOKUP(LEFT(E5144,3),Services,Services,"")))</f>
        <v/>
      </c>
      <c r="J5144" s="3" t="str">
        <f t="shared" si="161"/>
        <v/>
      </c>
    </row>
    <row r="5145" spans="1:10" x14ac:dyDescent="0.35">
      <c r="A5145" s="7" t="str">
        <f>IF('Payments Export'!A5149="","",'Payments Export'!A5149)</f>
        <v/>
      </c>
      <c r="B5145" s="7" t="str">
        <f>IF('Payments Export'!A5149="","",'Payments Export'!B5149)</f>
        <v/>
      </c>
      <c r="C5145" s="7" t="str">
        <f>IF(IFERROR(VALUE('Payments Export'!H5149),'Payments Export'!H5149)&lt;&gt;0,IFERROR(VALUE('Payments Export'!H5149),'Payments Export'!H5149),"")</f>
        <v/>
      </c>
      <c r="D5145" s="7" t="str">
        <f>IF('Payments Export'!I5149="","",'Payments Export'!I5149)</f>
        <v/>
      </c>
      <c r="E5145" s="7" t="str">
        <f t="shared" si="160"/>
        <v/>
      </c>
      <c r="F5145" s="7" t="str">
        <f>IF('Payments Export'!A5149="","",'Payments Export'!N5149)</f>
        <v/>
      </c>
      <c r="G5145" s="7" t="str">
        <f>IF('Payments Export'!A5149="","",'Payments Export'!O5149)</f>
        <v/>
      </c>
      <c r="H5145" s="7" t="str">
        <f>IF('Payments Export'!B5149="","",G5145-F5145)</f>
        <v/>
      </c>
      <c r="I5145" s="3" t="str">
        <f>IF(C5145&lt;&gt;"",_xlfn.XLOOKUP(IFERROR(VALUE(C5145),C5145),'Items database'!A:A,'Items database'!B:B),(_xlfn.XLOOKUP(LEFT(E5145,3),Services,Services,"")))</f>
        <v/>
      </c>
      <c r="J5145" s="3" t="str">
        <f t="shared" si="161"/>
        <v/>
      </c>
    </row>
    <row r="5146" spans="1:10" x14ac:dyDescent="0.35">
      <c r="A5146" s="7" t="str">
        <f>IF('Payments Export'!A5150="","",'Payments Export'!A5150)</f>
        <v/>
      </c>
      <c r="B5146" s="7" t="str">
        <f>IF('Payments Export'!A5150="","",'Payments Export'!B5150)</f>
        <v/>
      </c>
      <c r="C5146" s="7" t="str">
        <f>IF(IFERROR(VALUE('Payments Export'!H5150),'Payments Export'!H5150)&lt;&gt;0,IFERROR(VALUE('Payments Export'!H5150),'Payments Export'!H5150),"")</f>
        <v/>
      </c>
      <c r="D5146" s="7" t="str">
        <f>IF('Payments Export'!I5150="","",'Payments Export'!I5150)</f>
        <v/>
      </c>
      <c r="E5146" s="7" t="str">
        <f t="shared" si="160"/>
        <v/>
      </c>
      <c r="F5146" s="7" t="str">
        <f>IF('Payments Export'!A5150="","",'Payments Export'!N5150)</f>
        <v/>
      </c>
      <c r="G5146" s="7" t="str">
        <f>IF('Payments Export'!A5150="","",'Payments Export'!O5150)</f>
        <v/>
      </c>
      <c r="H5146" s="7" t="str">
        <f>IF('Payments Export'!B5150="","",G5146-F5146)</f>
        <v/>
      </c>
      <c r="I5146" s="3" t="str">
        <f>IF(C5146&lt;&gt;"",_xlfn.XLOOKUP(IFERROR(VALUE(C5146),C5146),'Items database'!A:A,'Items database'!B:B),(_xlfn.XLOOKUP(LEFT(E5146,3),Services,Services,"")))</f>
        <v/>
      </c>
      <c r="J5146" s="3" t="str">
        <f t="shared" si="161"/>
        <v/>
      </c>
    </row>
    <row r="5147" spans="1:10" x14ac:dyDescent="0.35">
      <c r="A5147" s="7" t="str">
        <f>IF('Payments Export'!A5151="","",'Payments Export'!A5151)</f>
        <v/>
      </c>
      <c r="B5147" s="7" t="str">
        <f>IF('Payments Export'!A5151="","",'Payments Export'!B5151)</f>
        <v/>
      </c>
      <c r="C5147" s="7" t="str">
        <f>IF(IFERROR(VALUE('Payments Export'!H5151),'Payments Export'!H5151)&lt;&gt;0,IFERROR(VALUE('Payments Export'!H5151),'Payments Export'!H5151),"")</f>
        <v/>
      </c>
      <c r="D5147" s="7" t="str">
        <f>IF('Payments Export'!I5151="","",'Payments Export'!I5151)</f>
        <v/>
      </c>
      <c r="E5147" s="7" t="str">
        <f t="shared" si="160"/>
        <v/>
      </c>
      <c r="F5147" s="7" t="str">
        <f>IF('Payments Export'!A5151="","",'Payments Export'!N5151)</f>
        <v/>
      </c>
      <c r="G5147" s="7" t="str">
        <f>IF('Payments Export'!A5151="","",'Payments Export'!O5151)</f>
        <v/>
      </c>
      <c r="H5147" s="7" t="str">
        <f>IF('Payments Export'!B5151="","",G5147-F5147)</f>
        <v/>
      </c>
      <c r="I5147" s="3" t="str">
        <f>IF(C5147&lt;&gt;"",_xlfn.XLOOKUP(IFERROR(VALUE(C5147),C5147),'Items database'!A:A,'Items database'!B:B),(_xlfn.XLOOKUP(LEFT(E5147,3),Services,Services,"")))</f>
        <v/>
      </c>
      <c r="J5147" s="3" t="str">
        <f t="shared" si="161"/>
        <v/>
      </c>
    </row>
    <row r="5148" spans="1:10" x14ac:dyDescent="0.35">
      <c r="A5148" s="7" t="str">
        <f>IF('Payments Export'!A5152="","",'Payments Export'!A5152)</f>
        <v/>
      </c>
      <c r="B5148" s="7" t="str">
        <f>IF('Payments Export'!A5152="","",'Payments Export'!B5152)</f>
        <v/>
      </c>
      <c r="C5148" s="7" t="str">
        <f>IF(IFERROR(VALUE('Payments Export'!H5152),'Payments Export'!H5152)&lt;&gt;0,IFERROR(VALUE('Payments Export'!H5152),'Payments Export'!H5152),"")</f>
        <v/>
      </c>
      <c r="D5148" s="7" t="str">
        <f>IF('Payments Export'!I5152="","",'Payments Export'!I5152)</f>
        <v/>
      </c>
      <c r="E5148" s="7" t="str">
        <f t="shared" si="160"/>
        <v/>
      </c>
      <c r="F5148" s="7" t="str">
        <f>IF('Payments Export'!A5152="","",'Payments Export'!N5152)</f>
        <v/>
      </c>
      <c r="G5148" s="7" t="str">
        <f>IF('Payments Export'!A5152="","",'Payments Export'!O5152)</f>
        <v/>
      </c>
      <c r="H5148" s="7" t="str">
        <f>IF('Payments Export'!B5152="","",G5148-F5148)</f>
        <v/>
      </c>
      <c r="I5148" s="3" t="str">
        <f>IF(C5148&lt;&gt;"",_xlfn.XLOOKUP(IFERROR(VALUE(C5148),C5148),'Items database'!A:A,'Items database'!B:B),(_xlfn.XLOOKUP(LEFT(E5148,3),Services,Services,"")))</f>
        <v/>
      </c>
      <c r="J5148" s="3" t="str">
        <f t="shared" si="161"/>
        <v/>
      </c>
    </row>
    <row r="5149" spans="1:10" x14ac:dyDescent="0.35">
      <c r="A5149" s="7" t="str">
        <f>IF('Payments Export'!A5153="","",'Payments Export'!A5153)</f>
        <v/>
      </c>
      <c r="B5149" s="7" t="str">
        <f>IF('Payments Export'!A5153="","",'Payments Export'!B5153)</f>
        <v/>
      </c>
      <c r="C5149" s="7" t="str">
        <f>IF(IFERROR(VALUE('Payments Export'!H5153),'Payments Export'!H5153)&lt;&gt;0,IFERROR(VALUE('Payments Export'!H5153),'Payments Export'!H5153),"")</f>
        <v/>
      </c>
      <c r="D5149" s="7" t="str">
        <f>IF('Payments Export'!I5153="","",'Payments Export'!I5153)</f>
        <v/>
      </c>
      <c r="E5149" s="7" t="str">
        <f t="shared" si="160"/>
        <v/>
      </c>
      <c r="F5149" s="7" t="str">
        <f>IF('Payments Export'!A5153="","",'Payments Export'!N5153)</f>
        <v/>
      </c>
      <c r="G5149" s="7" t="str">
        <f>IF('Payments Export'!A5153="","",'Payments Export'!O5153)</f>
        <v/>
      </c>
      <c r="H5149" s="7" t="str">
        <f>IF('Payments Export'!B5153="","",G5149-F5149)</f>
        <v/>
      </c>
      <c r="I5149" s="3" t="str">
        <f>IF(C5149&lt;&gt;"",_xlfn.XLOOKUP(IFERROR(VALUE(C5149),C5149),'Items database'!A:A,'Items database'!B:B),(_xlfn.XLOOKUP(LEFT(E5149,3),Services,Services,"")))</f>
        <v/>
      </c>
      <c r="J5149" s="3" t="str">
        <f t="shared" si="161"/>
        <v/>
      </c>
    </row>
    <row r="5150" spans="1:10" x14ac:dyDescent="0.35">
      <c r="A5150" s="7" t="str">
        <f>IF('Payments Export'!A5154="","",'Payments Export'!A5154)</f>
        <v/>
      </c>
      <c r="B5150" s="7" t="str">
        <f>IF('Payments Export'!A5154="","",'Payments Export'!B5154)</f>
        <v/>
      </c>
      <c r="C5150" s="7" t="str">
        <f>IF(IFERROR(VALUE('Payments Export'!H5154),'Payments Export'!H5154)&lt;&gt;0,IFERROR(VALUE('Payments Export'!H5154),'Payments Export'!H5154),"")</f>
        <v/>
      </c>
      <c r="D5150" s="7" t="str">
        <f>IF('Payments Export'!I5154="","",'Payments Export'!I5154)</f>
        <v/>
      </c>
      <c r="E5150" s="7" t="str">
        <f t="shared" si="160"/>
        <v/>
      </c>
      <c r="F5150" s="7" t="str">
        <f>IF('Payments Export'!A5154="","",'Payments Export'!N5154)</f>
        <v/>
      </c>
      <c r="G5150" s="7" t="str">
        <f>IF('Payments Export'!A5154="","",'Payments Export'!O5154)</f>
        <v/>
      </c>
      <c r="H5150" s="7" t="str">
        <f>IF('Payments Export'!B5154="","",G5150-F5150)</f>
        <v/>
      </c>
      <c r="I5150" s="3" t="str">
        <f>IF(C5150&lt;&gt;"",_xlfn.XLOOKUP(IFERROR(VALUE(C5150),C5150),'Items database'!A:A,'Items database'!B:B),(_xlfn.XLOOKUP(LEFT(E5150,3),Services,Services,"")))</f>
        <v/>
      </c>
      <c r="J5150" s="3" t="str">
        <f t="shared" si="161"/>
        <v/>
      </c>
    </row>
    <row r="5151" spans="1:10" x14ac:dyDescent="0.35">
      <c r="A5151" s="7" t="str">
        <f>IF('Payments Export'!A5155="","",'Payments Export'!A5155)</f>
        <v/>
      </c>
      <c r="B5151" s="7" t="str">
        <f>IF('Payments Export'!A5155="","",'Payments Export'!B5155)</f>
        <v/>
      </c>
      <c r="C5151" s="7" t="str">
        <f>IF(IFERROR(VALUE('Payments Export'!H5155),'Payments Export'!H5155)&lt;&gt;0,IFERROR(VALUE('Payments Export'!H5155),'Payments Export'!H5155),"")</f>
        <v/>
      </c>
      <c r="D5151" s="7" t="str">
        <f>IF('Payments Export'!I5155="","",'Payments Export'!I5155)</f>
        <v/>
      </c>
      <c r="E5151" s="7" t="str">
        <f t="shared" si="160"/>
        <v/>
      </c>
      <c r="F5151" s="7" t="str">
        <f>IF('Payments Export'!A5155="","",'Payments Export'!N5155)</f>
        <v/>
      </c>
      <c r="G5151" s="7" t="str">
        <f>IF('Payments Export'!A5155="","",'Payments Export'!O5155)</f>
        <v/>
      </c>
      <c r="H5151" s="7" t="str">
        <f>IF('Payments Export'!B5155="","",G5151-F5151)</f>
        <v/>
      </c>
      <c r="I5151" s="3" t="str">
        <f>IF(C5151&lt;&gt;"",_xlfn.XLOOKUP(IFERROR(VALUE(C5151),C5151),'Items database'!A:A,'Items database'!B:B),(_xlfn.XLOOKUP(LEFT(E5151,3),Services,Services,"")))</f>
        <v/>
      </c>
      <c r="J5151" s="3" t="str">
        <f t="shared" si="161"/>
        <v/>
      </c>
    </row>
    <row r="5152" spans="1:10" x14ac:dyDescent="0.35">
      <c r="A5152" s="7" t="str">
        <f>IF('Payments Export'!A5156="","",'Payments Export'!A5156)</f>
        <v/>
      </c>
      <c r="B5152" s="7" t="str">
        <f>IF('Payments Export'!A5156="","",'Payments Export'!B5156)</f>
        <v/>
      </c>
      <c r="C5152" s="7" t="str">
        <f>IF(IFERROR(VALUE('Payments Export'!H5156),'Payments Export'!H5156)&lt;&gt;0,IFERROR(VALUE('Payments Export'!H5156),'Payments Export'!H5156),"")</f>
        <v/>
      </c>
      <c r="D5152" s="7" t="str">
        <f>IF('Payments Export'!I5156="","",'Payments Export'!I5156)</f>
        <v/>
      </c>
      <c r="E5152" s="7" t="str">
        <f t="shared" si="160"/>
        <v/>
      </c>
      <c r="F5152" s="7" t="str">
        <f>IF('Payments Export'!A5156="","",'Payments Export'!N5156)</f>
        <v/>
      </c>
      <c r="G5152" s="7" t="str">
        <f>IF('Payments Export'!A5156="","",'Payments Export'!O5156)</f>
        <v/>
      </c>
      <c r="H5152" s="7" t="str">
        <f>IF('Payments Export'!B5156="","",G5152-F5152)</f>
        <v/>
      </c>
      <c r="I5152" s="3" t="str">
        <f>IF(C5152&lt;&gt;"",_xlfn.XLOOKUP(IFERROR(VALUE(C5152),C5152),'Items database'!A:A,'Items database'!B:B),(_xlfn.XLOOKUP(LEFT(E5152,3),Services,Services,"")))</f>
        <v/>
      </c>
      <c r="J5152" s="3" t="str">
        <f t="shared" si="161"/>
        <v/>
      </c>
    </row>
    <row r="5153" spans="1:10" x14ac:dyDescent="0.35">
      <c r="A5153" s="7" t="str">
        <f>IF('Payments Export'!A5157="","",'Payments Export'!A5157)</f>
        <v/>
      </c>
      <c r="B5153" s="7" t="str">
        <f>IF('Payments Export'!A5157="","",'Payments Export'!B5157)</f>
        <v/>
      </c>
      <c r="C5153" s="7" t="str">
        <f>IF(IFERROR(VALUE('Payments Export'!H5157),'Payments Export'!H5157)&lt;&gt;0,IFERROR(VALUE('Payments Export'!H5157),'Payments Export'!H5157),"")</f>
        <v/>
      </c>
      <c r="D5153" s="7" t="str">
        <f>IF('Payments Export'!I5157="","",'Payments Export'!I5157)</f>
        <v/>
      </c>
      <c r="E5153" s="7" t="str">
        <f t="shared" si="160"/>
        <v/>
      </c>
      <c r="F5153" s="7" t="str">
        <f>IF('Payments Export'!A5157="","",'Payments Export'!N5157)</f>
        <v/>
      </c>
      <c r="G5153" s="7" t="str">
        <f>IF('Payments Export'!A5157="","",'Payments Export'!O5157)</f>
        <v/>
      </c>
      <c r="H5153" s="7" t="str">
        <f>IF('Payments Export'!B5157="","",G5153-F5153)</f>
        <v/>
      </c>
      <c r="I5153" s="3" t="str">
        <f>IF(C5153&lt;&gt;"",_xlfn.XLOOKUP(IFERROR(VALUE(C5153),C5153),'Items database'!A:A,'Items database'!B:B),(_xlfn.XLOOKUP(LEFT(E5153,3),Services,Services,"")))</f>
        <v/>
      </c>
      <c r="J5153" s="3" t="str">
        <f t="shared" si="161"/>
        <v/>
      </c>
    </row>
    <row r="5154" spans="1:10" x14ac:dyDescent="0.35">
      <c r="A5154" s="7" t="str">
        <f>IF('Payments Export'!A5158="","",'Payments Export'!A5158)</f>
        <v/>
      </c>
      <c r="B5154" s="7" t="str">
        <f>IF('Payments Export'!A5158="","",'Payments Export'!B5158)</f>
        <v/>
      </c>
      <c r="C5154" s="7" t="str">
        <f>IF(IFERROR(VALUE('Payments Export'!H5158),'Payments Export'!H5158)&lt;&gt;0,IFERROR(VALUE('Payments Export'!H5158),'Payments Export'!H5158),"")</f>
        <v/>
      </c>
      <c r="D5154" s="7" t="str">
        <f>IF('Payments Export'!I5158="","",'Payments Export'!I5158)</f>
        <v/>
      </c>
      <c r="E5154" s="7" t="str">
        <f t="shared" si="160"/>
        <v/>
      </c>
      <c r="F5154" s="7" t="str">
        <f>IF('Payments Export'!A5158="","",'Payments Export'!N5158)</f>
        <v/>
      </c>
      <c r="G5154" s="7" t="str">
        <f>IF('Payments Export'!A5158="","",'Payments Export'!O5158)</f>
        <v/>
      </c>
      <c r="H5154" s="7" t="str">
        <f>IF('Payments Export'!B5158="","",G5154-F5154)</f>
        <v/>
      </c>
      <c r="I5154" s="3" t="str">
        <f>IF(C5154&lt;&gt;"",_xlfn.XLOOKUP(IFERROR(VALUE(C5154),C5154),'Items database'!A:A,'Items database'!B:B),(_xlfn.XLOOKUP(LEFT(E5154,3),Services,Services,"")))</f>
        <v/>
      </c>
      <c r="J5154" s="3" t="str">
        <f t="shared" si="161"/>
        <v/>
      </c>
    </row>
    <row r="5155" spans="1:10" x14ac:dyDescent="0.35">
      <c r="A5155" s="7" t="str">
        <f>IF('Payments Export'!A5159="","",'Payments Export'!A5159)</f>
        <v/>
      </c>
      <c r="B5155" s="7" t="str">
        <f>IF('Payments Export'!A5159="","",'Payments Export'!B5159)</f>
        <v/>
      </c>
      <c r="C5155" s="7" t="str">
        <f>IF(IFERROR(VALUE('Payments Export'!H5159),'Payments Export'!H5159)&lt;&gt;0,IFERROR(VALUE('Payments Export'!H5159),'Payments Export'!H5159),"")</f>
        <v/>
      </c>
      <c r="D5155" s="7" t="str">
        <f>IF('Payments Export'!I5159="","",'Payments Export'!I5159)</f>
        <v/>
      </c>
      <c r="E5155" s="7" t="str">
        <f t="shared" si="160"/>
        <v/>
      </c>
      <c r="F5155" s="7" t="str">
        <f>IF('Payments Export'!A5159="","",'Payments Export'!N5159)</f>
        <v/>
      </c>
      <c r="G5155" s="7" t="str">
        <f>IF('Payments Export'!A5159="","",'Payments Export'!O5159)</f>
        <v/>
      </c>
      <c r="H5155" s="7" t="str">
        <f>IF('Payments Export'!B5159="","",G5155-F5155)</f>
        <v/>
      </c>
      <c r="I5155" s="3" t="str">
        <f>IF(C5155&lt;&gt;"",_xlfn.XLOOKUP(IFERROR(VALUE(C5155),C5155),'Items database'!A:A,'Items database'!B:B),(_xlfn.XLOOKUP(LEFT(E5155,3),Services,Services,"")))</f>
        <v/>
      </c>
      <c r="J5155" s="3" t="str">
        <f t="shared" si="161"/>
        <v/>
      </c>
    </row>
    <row r="5156" spans="1:10" x14ac:dyDescent="0.35">
      <c r="A5156" s="7" t="str">
        <f>IF('Payments Export'!A5160="","",'Payments Export'!A5160)</f>
        <v/>
      </c>
      <c r="B5156" s="7" t="str">
        <f>IF('Payments Export'!A5160="","",'Payments Export'!B5160)</f>
        <v/>
      </c>
      <c r="C5156" s="7" t="str">
        <f>IF(IFERROR(VALUE('Payments Export'!H5160),'Payments Export'!H5160)&lt;&gt;0,IFERROR(VALUE('Payments Export'!H5160),'Payments Export'!H5160),"")</f>
        <v/>
      </c>
      <c r="D5156" s="7" t="str">
        <f>IF('Payments Export'!I5160="","",'Payments Export'!I5160)</f>
        <v/>
      </c>
      <c r="E5156" s="7" t="str">
        <f t="shared" si="160"/>
        <v/>
      </c>
      <c r="F5156" s="7" t="str">
        <f>IF('Payments Export'!A5160="","",'Payments Export'!N5160)</f>
        <v/>
      </c>
      <c r="G5156" s="7" t="str">
        <f>IF('Payments Export'!A5160="","",'Payments Export'!O5160)</f>
        <v/>
      </c>
      <c r="H5156" s="7" t="str">
        <f>IF('Payments Export'!B5160="","",G5156-F5156)</f>
        <v/>
      </c>
      <c r="I5156" s="3" t="str">
        <f>IF(C5156&lt;&gt;"",_xlfn.XLOOKUP(IFERROR(VALUE(C5156),C5156),'Items database'!A:A,'Items database'!B:B),(_xlfn.XLOOKUP(LEFT(E5156,3),Services,Services,"")))</f>
        <v/>
      </c>
      <c r="J5156" s="3" t="str">
        <f t="shared" si="161"/>
        <v/>
      </c>
    </row>
    <row r="5157" spans="1:10" x14ac:dyDescent="0.35">
      <c r="A5157" s="7" t="str">
        <f>IF('Payments Export'!A5161="","",'Payments Export'!A5161)</f>
        <v/>
      </c>
      <c r="B5157" s="7" t="str">
        <f>IF('Payments Export'!A5161="","",'Payments Export'!B5161)</f>
        <v/>
      </c>
      <c r="C5157" s="7" t="str">
        <f>IF(IFERROR(VALUE('Payments Export'!H5161),'Payments Export'!H5161)&lt;&gt;0,IFERROR(VALUE('Payments Export'!H5161),'Payments Export'!H5161),"")</f>
        <v/>
      </c>
      <c r="D5157" s="7" t="str">
        <f>IF('Payments Export'!I5161="","",'Payments Export'!I5161)</f>
        <v/>
      </c>
      <c r="E5157" s="7" t="str">
        <f t="shared" si="160"/>
        <v/>
      </c>
      <c r="F5157" s="7" t="str">
        <f>IF('Payments Export'!A5161="","",'Payments Export'!N5161)</f>
        <v/>
      </c>
      <c r="G5157" s="7" t="str">
        <f>IF('Payments Export'!A5161="","",'Payments Export'!O5161)</f>
        <v/>
      </c>
      <c r="H5157" s="7" t="str">
        <f>IF('Payments Export'!B5161="","",G5157-F5157)</f>
        <v/>
      </c>
      <c r="I5157" s="3" t="str">
        <f>IF(C5157&lt;&gt;"",_xlfn.XLOOKUP(IFERROR(VALUE(C5157),C5157),'Items database'!A:A,'Items database'!B:B),(_xlfn.XLOOKUP(LEFT(E5157,3),Services,Services,"")))</f>
        <v/>
      </c>
      <c r="J5157" s="3" t="str">
        <f t="shared" si="161"/>
        <v/>
      </c>
    </row>
    <row r="5158" spans="1:10" x14ac:dyDescent="0.35">
      <c r="A5158" s="7" t="str">
        <f>IF('Payments Export'!A5162="","",'Payments Export'!A5162)</f>
        <v/>
      </c>
      <c r="B5158" s="7" t="str">
        <f>IF('Payments Export'!A5162="","",'Payments Export'!B5162)</f>
        <v/>
      </c>
      <c r="C5158" s="7" t="str">
        <f>IF(IFERROR(VALUE('Payments Export'!H5162),'Payments Export'!H5162)&lt;&gt;0,IFERROR(VALUE('Payments Export'!H5162),'Payments Export'!H5162),"")</f>
        <v/>
      </c>
      <c r="D5158" s="7" t="str">
        <f>IF('Payments Export'!I5162="","",'Payments Export'!I5162)</f>
        <v/>
      </c>
      <c r="E5158" s="7" t="str">
        <f t="shared" si="160"/>
        <v/>
      </c>
      <c r="F5158" s="7" t="str">
        <f>IF('Payments Export'!A5162="","",'Payments Export'!N5162)</f>
        <v/>
      </c>
      <c r="G5158" s="7" t="str">
        <f>IF('Payments Export'!A5162="","",'Payments Export'!O5162)</f>
        <v/>
      </c>
      <c r="H5158" s="7" t="str">
        <f>IF('Payments Export'!B5162="","",G5158-F5158)</f>
        <v/>
      </c>
      <c r="I5158" s="3" t="str">
        <f>IF(C5158&lt;&gt;"",_xlfn.XLOOKUP(IFERROR(VALUE(C5158),C5158),'Items database'!A:A,'Items database'!B:B),(_xlfn.XLOOKUP(LEFT(E5158,3),Services,Services,"")))</f>
        <v/>
      </c>
      <c r="J5158" s="3" t="str">
        <f t="shared" si="161"/>
        <v/>
      </c>
    </row>
    <row r="5159" spans="1:10" x14ac:dyDescent="0.35">
      <c r="A5159" s="7" t="str">
        <f>IF('Payments Export'!A5163="","",'Payments Export'!A5163)</f>
        <v/>
      </c>
      <c r="B5159" s="7" t="str">
        <f>IF('Payments Export'!A5163="","",'Payments Export'!B5163)</f>
        <v/>
      </c>
      <c r="C5159" s="7" t="str">
        <f>IF(IFERROR(VALUE('Payments Export'!H5163),'Payments Export'!H5163)&lt;&gt;0,IFERROR(VALUE('Payments Export'!H5163),'Payments Export'!H5163),"")</f>
        <v/>
      </c>
      <c r="D5159" s="7" t="str">
        <f>IF('Payments Export'!I5163="","",'Payments Export'!I5163)</f>
        <v/>
      </c>
      <c r="E5159" s="7" t="str">
        <f t="shared" si="160"/>
        <v/>
      </c>
      <c r="F5159" s="7" t="str">
        <f>IF('Payments Export'!A5163="","",'Payments Export'!N5163)</f>
        <v/>
      </c>
      <c r="G5159" s="7" t="str">
        <f>IF('Payments Export'!A5163="","",'Payments Export'!O5163)</f>
        <v/>
      </c>
      <c r="H5159" s="7" t="str">
        <f>IF('Payments Export'!B5163="","",G5159-F5159)</f>
        <v/>
      </c>
      <c r="I5159" s="3" t="str">
        <f>IF(C5159&lt;&gt;"",_xlfn.XLOOKUP(IFERROR(VALUE(C5159),C5159),'Items database'!A:A,'Items database'!B:B),(_xlfn.XLOOKUP(LEFT(E5159,3),Services,Services,"")))</f>
        <v/>
      </c>
      <c r="J5159" s="3" t="str">
        <f t="shared" si="161"/>
        <v/>
      </c>
    </row>
    <row r="5160" spans="1:10" x14ac:dyDescent="0.35">
      <c r="A5160" s="7" t="str">
        <f>IF('Payments Export'!A5164="","",'Payments Export'!A5164)</f>
        <v/>
      </c>
      <c r="B5160" s="7" t="str">
        <f>IF('Payments Export'!A5164="","",'Payments Export'!B5164)</f>
        <v/>
      </c>
      <c r="C5160" s="7" t="str">
        <f>IF(IFERROR(VALUE('Payments Export'!H5164),'Payments Export'!H5164)&lt;&gt;0,IFERROR(VALUE('Payments Export'!H5164),'Payments Export'!H5164),"")</f>
        <v/>
      </c>
      <c r="D5160" s="7" t="str">
        <f>IF('Payments Export'!I5164="","",'Payments Export'!I5164)</f>
        <v/>
      </c>
      <c r="E5160" s="7" t="str">
        <f t="shared" si="160"/>
        <v/>
      </c>
      <c r="F5160" s="7" t="str">
        <f>IF('Payments Export'!A5164="","",'Payments Export'!N5164)</f>
        <v/>
      </c>
      <c r="G5160" s="7" t="str">
        <f>IF('Payments Export'!A5164="","",'Payments Export'!O5164)</f>
        <v/>
      </c>
      <c r="H5160" s="7" t="str">
        <f>IF('Payments Export'!B5164="","",G5160-F5160)</f>
        <v/>
      </c>
      <c r="I5160" s="3" t="str">
        <f>IF(C5160&lt;&gt;"",_xlfn.XLOOKUP(IFERROR(VALUE(C5160),C5160),'Items database'!A:A,'Items database'!B:B),(_xlfn.XLOOKUP(LEFT(E5160,3),Services,Services,"")))</f>
        <v/>
      </c>
      <c r="J5160" s="3" t="str">
        <f t="shared" si="161"/>
        <v/>
      </c>
    </row>
    <row r="5161" spans="1:10" x14ac:dyDescent="0.35">
      <c r="A5161" s="7" t="str">
        <f>IF('Payments Export'!A5165="","",'Payments Export'!A5165)</f>
        <v/>
      </c>
      <c r="B5161" s="7" t="str">
        <f>IF('Payments Export'!A5165="","",'Payments Export'!B5165)</f>
        <v/>
      </c>
      <c r="C5161" s="7" t="str">
        <f>IF(IFERROR(VALUE('Payments Export'!H5165),'Payments Export'!H5165)&lt;&gt;0,IFERROR(VALUE('Payments Export'!H5165),'Payments Export'!H5165),"")</f>
        <v/>
      </c>
      <c r="D5161" s="7" t="str">
        <f>IF('Payments Export'!I5165="","",'Payments Export'!I5165)</f>
        <v/>
      </c>
      <c r="E5161" s="7" t="str">
        <f t="shared" si="160"/>
        <v/>
      </c>
      <c r="F5161" s="7" t="str">
        <f>IF('Payments Export'!A5165="","",'Payments Export'!N5165)</f>
        <v/>
      </c>
      <c r="G5161" s="7" t="str">
        <f>IF('Payments Export'!A5165="","",'Payments Export'!O5165)</f>
        <v/>
      </c>
      <c r="H5161" s="7" t="str">
        <f>IF('Payments Export'!B5165="","",G5161-F5161)</f>
        <v/>
      </c>
      <c r="I5161" s="3" t="str">
        <f>IF(C5161&lt;&gt;"",_xlfn.XLOOKUP(IFERROR(VALUE(C5161),C5161),'Items database'!A:A,'Items database'!B:B),(_xlfn.XLOOKUP(LEFT(E5161,3),Services,Services,"")))</f>
        <v/>
      </c>
      <c r="J5161" s="3" t="str">
        <f t="shared" si="161"/>
        <v/>
      </c>
    </row>
    <row r="5162" spans="1:10" x14ac:dyDescent="0.35">
      <c r="A5162" s="7" t="str">
        <f>IF('Payments Export'!A5166="","",'Payments Export'!A5166)</f>
        <v/>
      </c>
      <c r="B5162" s="7" t="str">
        <f>IF('Payments Export'!A5166="","",'Payments Export'!B5166)</f>
        <v/>
      </c>
      <c r="C5162" s="7" t="str">
        <f>IF(IFERROR(VALUE('Payments Export'!H5166),'Payments Export'!H5166)&lt;&gt;0,IFERROR(VALUE('Payments Export'!H5166),'Payments Export'!H5166),"")</f>
        <v/>
      </c>
      <c r="D5162" s="7" t="str">
        <f>IF('Payments Export'!I5166="","",'Payments Export'!I5166)</f>
        <v/>
      </c>
      <c r="E5162" s="7" t="str">
        <f t="shared" si="160"/>
        <v/>
      </c>
      <c r="F5162" s="7" t="str">
        <f>IF('Payments Export'!A5166="","",'Payments Export'!N5166)</f>
        <v/>
      </c>
      <c r="G5162" s="7" t="str">
        <f>IF('Payments Export'!A5166="","",'Payments Export'!O5166)</f>
        <v/>
      </c>
      <c r="H5162" s="7" t="str">
        <f>IF('Payments Export'!B5166="","",G5162-F5162)</f>
        <v/>
      </c>
      <c r="I5162" s="3" t="str">
        <f>IF(C5162&lt;&gt;"",_xlfn.XLOOKUP(IFERROR(VALUE(C5162),C5162),'Items database'!A:A,'Items database'!B:B),(_xlfn.XLOOKUP(LEFT(E5162,3),Services,Services,"")))</f>
        <v/>
      </c>
      <c r="J5162" s="3" t="str">
        <f t="shared" si="161"/>
        <v/>
      </c>
    </row>
    <row r="5163" spans="1:10" x14ac:dyDescent="0.35">
      <c r="A5163" s="7" t="str">
        <f>IF('Payments Export'!A5167="","",'Payments Export'!A5167)</f>
        <v/>
      </c>
      <c r="B5163" s="7" t="str">
        <f>IF('Payments Export'!A5167="","",'Payments Export'!B5167)</f>
        <v/>
      </c>
      <c r="C5163" s="7" t="str">
        <f>IF(IFERROR(VALUE('Payments Export'!H5167),'Payments Export'!H5167)&lt;&gt;0,IFERROR(VALUE('Payments Export'!H5167),'Payments Export'!H5167),"")</f>
        <v/>
      </c>
      <c r="D5163" s="7" t="str">
        <f>IF('Payments Export'!I5167="","",'Payments Export'!I5167)</f>
        <v/>
      </c>
      <c r="E5163" s="7" t="str">
        <f t="shared" si="160"/>
        <v/>
      </c>
      <c r="F5163" s="7" t="str">
        <f>IF('Payments Export'!A5167="","",'Payments Export'!N5167)</f>
        <v/>
      </c>
      <c r="G5163" s="7" t="str">
        <f>IF('Payments Export'!A5167="","",'Payments Export'!O5167)</f>
        <v/>
      </c>
      <c r="H5163" s="7" t="str">
        <f>IF('Payments Export'!B5167="","",G5163-F5163)</f>
        <v/>
      </c>
      <c r="I5163" s="3" t="str">
        <f>IF(C5163&lt;&gt;"",_xlfn.XLOOKUP(IFERROR(VALUE(C5163),C5163),'Items database'!A:A,'Items database'!B:B),(_xlfn.XLOOKUP(LEFT(E5163,3),Services,Services,"")))</f>
        <v/>
      </c>
      <c r="J5163" s="3" t="str">
        <f t="shared" si="161"/>
        <v/>
      </c>
    </row>
    <row r="5164" spans="1:10" x14ac:dyDescent="0.35">
      <c r="A5164" s="7" t="str">
        <f>IF('Payments Export'!A5168="","",'Payments Export'!A5168)</f>
        <v/>
      </c>
      <c r="B5164" s="7" t="str">
        <f>IF('Payments Export'!A5168="","",'Payments Export'!B5168)</f>
        <v/>
      </c>
      <c r="C5164" s="7" t="str">
        <f>IF(IFERROR(VALUE('Payments Export'!H5168),'Payments Export'!H5168)&lt;&gt;0,IFERROR(VALUE('Payments Export'!H5168),'Payments Export'!H5168),"")</f>
        <v/>
      </c>
      <c r="D5164" s="7" t="str">
        <f>IF('Payments Export'!I5168="","",'Payments Export'!I5168)</f>
        <v/>
      </c>
      <c r="E5164" s="7" t="str">
        <f t="shared" si="160"/>
        <v/>
      </c>
      <c r="F5164" s="7" t="str">
        <f>IF('Payments Export'!A5168="","",'Payments Export'!N5168)</f>
        <v/>
      </c>
      <c r="G5164" s="7" t="str">
        <f>IF('Payments Export'!A5168="","",'Payments Export'!O5168)</f>
        <v/>
      </c>
      <c r="H5164" s="7" t="str">
        <f>IF('Payments Export'!B5168="","",G5164-F5164)</f>
        <v/>
      </c>
      <c r="I5164" s="3" t="str">
        <f>IF(C5164&lt;&gt;"",_xlfn.XLOOKUP(IFERROR(VALUE(C5164),C5164),'Items database'!A:A,'Items database'!B:B),(_xlfn.XLOOKUP(LEFT(E5164,3),Services,Services,"")))</f>
        <v/>
      </c>
      <c r="J5164" s="3" t="str">
        <f t="shared" si="161"/>
        <v/>
      </c>
    </row>
    <row r="5165" spans="1:10" x14ac:dyDescent="0.35">
      <c r="A5165" s="7" t="str">
        <f>IF('Payments Export'!A5169="","",'Payments Export'!A5169)</f>
        <v/>
      </c>
      <c r="B5165" s="7" t="str">
        <f>IF('Payments Export'!A5169="","",'Payments Export'!B5169)</f>
        <v/>
      </c>
      <c r="C5165" s="7" t="str">
        <f>IF(IFERROR(VALUE('Payments Export'!H5169),'Payments Export'!H5169)&lt;&gt;0,IFERROR(VALUE('Payments Export'!H5169),'Payments Export'!H5169),"")</f>
        <v/>
      </c>
      <c r="D5165" s="7" t="str">
        <f>IF('Payments Export'!I5169="","",'Payments Export'!I5169)</f>
        <v/>
      </c>
      <c r="E5165" s="7" t="str">
        <f t="shared" si="160"/>
        <v/>
      </c>
      <c r="F5165" s="7" t="str">
        <f>IF('Payments Export'!A5169="","",'Payments Export'!N5169)</f>
        <v/>
      </c>
      <c r="G5165" s="7" t="str">
        <f>IF('Payments Export'!A5169="","",'Payments Export'!O5169)</f>
        <v/>
      </c>
      <c r="H5165" s="7" t="str">
        <f>IF('Payments Export'!B5169="","",G5165-F5165)</f>
        <v/>
      </c>
      <c r="I5165" s="3" t="str">
        <f>IF(C5165&lt;&gt;"",_xlfn.XLOOKUP(IFERROR(VALUE(C5165),C5165),'Items database'!A:A,'Items database'!B:B),(_xlfn.XLOOKUP(LEFT(E5165,3),Services,Services,"")))</f>
        <v/>
      </c>
      <c r="J5165" s="3" t="str">
        <f t="shared" si="161"/>
        <v/>
      </c>
    </row>
    <row r="5166" spans="1:10" x14ac:dyDescent="0.35">
      <c r="A5166" s="7" t="str">
        <f>IF('Payments Export'!A5170="","",'Payments Export'!A5170)</f>
        <v/>
      </c>
      <c r="B5166" s="7" t="str">
        <f>IF('Payments Export'!A5170="","",'Payments Export'!B5170)</f>
        <v/>
      </c>
      <c r="C5166" s="7" t="str">
        <f>IF(IFERROR(VALUE('Payments Export'!H5170),'Payments Export'!H5170)&lt;&gt;0,IFERROR(VALUE('Payments Export'!H5170),'Payments Export'!H5170),"")</f>
        <v/>
      </c>
      <c r="D5166" s="7" t="str">
        <f>IF('Payments Export'!I5170="","",'Payments Export'!I5170)</f>
        <v/>
      </c>
      <c r="E5166" s="7" t="str">
        <f t="shared" si="160"/>
        <v/>
      </c>
      <c r="F5166" s="7" t="str">
        <f>IF('Payments Export'!A5170="","",'Payments Export'!N5170)</f>
        <v/>
      </c>
      <c r="G5166" s="7" t="str">
        <f>IF('Payments Export'!A5170="","",'Payments Export'!O5170)</f>
        <v/>
      </c>
      <c r="H5166" s="7" t="str">
        <f>IF('Payments Export'!B5170="","",G5166-F5166)</f>
        <v/>
      </c>
      <c r="I5166" s="3" t="str">
        <f>IF(C5166&lt;&gt;"",_xlfn.XLOOKUP(IFERROR(VALUE(C5166),C5166),'Items database'!A:A,'Items database'!B:B),(_xlfn.XLOOKUP(LEFT(E5166,3),Services,Services,"")))</f>
        <v/>
      </c>
      <c r="J5166" s="3" t="str">
        <f t="shared" si="161"/>
        <v/>
      </c>
    </row>
    <row r="5167" spans="1:10" x14ac:dyDescent="0.35">
      <c r="A5167" s="7" t="str">
        <f>IF('Payments Export'!A5171="","",'Payments Export'!A5171)</f>
        <v/>
      </c>
      <c r="B5167" s="7" t="str">
        <f>IF('Payments Export'!A5171="","",'Payments Export'!B5171)</f>
        <v/>
      </c>
      <c r="C5167" s="7" t="str">
        <f>IF(IFERROR(VALUE('Payments Export'!H5171),'Payments Export'!H5171)&lt;&gt;0,IFERROR(VALUE('Payments Export'!H5171),'Payments Export'!H5171),"")</f>
        <v/>
      </c>
      <c r="D5167" s="7" t="str">
        <f>IF('Payments Export'!I5171="","",'Payments Export'!I5171)</f>
        <v/>
      </c>
      <c r="E5167" s="7" t="str">
        <f t="shared" si="160"/>
        <v/>
      </c>
      <c r="F5167" s="7" t="str">
        <f>IF('Payments Export'!A5171="","",'Payments Export'!N5171)</f>
        <v/>
      </c>
      <c r="G5167" s="7" t="str">
        <f>IF('Payments Export'!A5171="","",'Payments Export'!O5171)</f>
        <v/>
      </c>
      <c r="H5167" s="7" t="str">
        <f>IF('Payments Export'!B5171="","",G5167-F5167)</f>
        <v/>
      </c>
      <c r="I5167" s="3" t="str">
        <f>IF(C5167&lt;&gt;"",_xlfn.XLOOKUP(IFERROR(VALUE(C5167),C5167),'Items database'!A:A,'Items database'!B:B),(_xlfn.XLOOKUP(LEFT(E5167,3),Services,Services,"")))</f>
        <v/>
      </c>
      <c r="J5167" s="3" t="str">
        <f t="shared" si="161"/>
        <v/>
      </c>
    </row>
    <row r="5168" spans="1:10" x14ac:dyDescent="0.35">
      <c r="A5168" s="7" t="str">
        <f>IF('Payments Export'!A5172="","",'Payments Export'!A5172)</f>
        <v/>
      </c>
      <c r="B5168" s="7" t="str">
        <f>IF('Payments Export'!A5172="","",'Payments Export'!B5172)</f>
        <v/>
      </c>
      <c r="C5168" s="7" t="str">
        <f>IF(IFERROR(VALUE('Payments Export'!H5172),'Payments Export'!H5172)&lt;&gt;0,IFERROR(VALUE('Payments Export'!H5172),'Payments Export'!H5172),"")</f>
        <v/>
      </c>
      <c r="D5168" s="7" t="str">
        <f>IF('Payments Export'!I5172="","",'Payments Export'!I5172)</f>
        <v/>
      </c>
      <c r="E5168" s="7" t="str">
        <f t="shared" si="160"/>
        <v/>
      </c>
      <c r="F5168" s="7" t="str">
        <f>IF('Payments Export'!A5172="","",'Payments Export'!N5172)</f>
        <v/>
      </c>
      <c r="G5168" s="7" t="str">
        <f>IF('Payments Export'!A5172="","",'Payments Export'!O5172)</f>
        <v/>
      </c>
      <c r="H5168" s="7" t="str">
        <f>IF('Payments Export'!B5172="","",G5168-F5168)</f>
        <v/>
      </c>
      <c r="I5168" s="3" t="str">
        <f>IF(C5168&lt;&gt;"",_xlfn.XLOOKUP(IFERROR(VALUE(C5168),C5168),'Items database'!A:A,'Items database'!B:B),(_xlfn.XLOOKUP(LEFT(E5168,3),Services,Services,"")))</f>
        <v/>
      </c>
      <c r="J5168" s="3" t="str">
        <f t="shared" si="161"/>
        <v/>
      </c>
    </row>
    <row r="5169" spans="1:10" x14ac:dyDescent="0.35">
      <c r="A5169" s="7" t="str">
        <f>IF('Payments Export'!A5173="","",'Payments Export'!A5173)</f>
        <v/>
      </c>
      <c r="B5169" s="7" t="str">
        <f>IF('Payments Export'!A5173="","",'Payments Export'!B5173)</f>
        <v/>
      </c>
      <c r="C5169" s="7" t="str">
        <f>IF(IFERROR(VALUE('Payments Export'!H5173),'Payments Export'!H5173)&lt;&gt;0,IFERROR(VALUE('Payments Export'!H5173),'Payments Export'!H5173),"")</f>
        <v/>
      </c>
      <c r="D5169" s="7" t="str">
        <f>IF('Payments Export'!I5173="","",'Payments Export'!I5173)</f>
        <v/>
      </c>
      <c r="E5169" s="7" t="str">
        <f t="shared" si="160"/>
        <v/>
      </c>
      <c r="F5169" s="7" t="str">
        <f>IF('Payments Export'!A5173="","",'Payments Export'!N5173)</f>
        <v/>
      </c>
      <c r="G5169" s="7" t="str">
        <f>IF('Payments Export'!A5173="","",'Payments Export'!O5173)</f>
        <v/>
      </c>
      <c r="H5169" s="7" t="str">
        <f>IF('Payments Export'!B5173="","",G5169-F5169)</f>
        <v/>
      </c>
      <c r="I5169" s="3" t="str">
        <f>IF(C5169&lt;&gt;"",_xlfn.XLOOKUP(IFERROR(VALUE(C5169),C5169),'Items database'!A:A,'Items database'!B:B),(_xlfn.XLOOKUP(LEFT(E5169,3),Services,Services,"")))</f>
        <v/>
      </c>
      <c r="J5169" s="3" t="str">
        <f t="shared" si="161"/>
        <v/>
      </c>
    </row>
    <row r="5170" spans="1:10" x14ac:dyDescent="0.35">
      <c r="A5170" s="7" t="str">
        <f>IF('Payments Export'!A5174="","",'Payments Export'!A5174)</f>
        <v/>
      </c>
      <c r="B5170" s="7" t="str">
        <f>IF('Payments Export'!A5174="","",'Payments Export'!B5174)</f>
        <v/>
      </c>
      <c r="C5170" s="7" t="str">
        <f>IF(IFERROR(VALUE('Payments Export'!H5174),'Payments Export'!H5174)&lt;&gt;0,IFERROR(VALUE('Payments Export'!H5174),'Payments Export'!H5174),"")</f>
        <v/>
      </c>
      <c r="D5170" s="7" t="str">
        <f>IF('Payments Export'!I5174="","",'Payments Export'!I5174)</f>
        <v/>
      </c>
      <c r="E5170" s="7" t="str">
        <f t="shared" si="160"/>
        <v/>
      </c>
      <c r="F5170" s="7" t="str">
        <f>IF('Payments Export'!A5174="","",'Payments Export'!N5174)</f>
        <v/>
      </c>
      <c r="G5170" s="7" t="str">
        <f>IF('Payments Export'!A5174="","",'Payments Export'!O5174)</f>
        <v/>
      </c>
      <c r="H5170" s="7" t="str">
        <f>IF('Payments Export'!B5174="","",G5170-F5170)</f>
        <v/>
      </c>
      <c r="I5170" s="3" t="str">
        <f>IF(C5170&lt;&gt;"",_xlfn.XLOOKUP(IFERROR(VALUE(C5170),C5170),'Items database'!A:A,'Items database'!B:B),(_xlfn.XLOOKUP(LEFT(E5170,3),Services,Services,"")))</f>
        <v/>
      </c>
      <c r="J5170" s="3" t="str">
        <f t="shared" si="161"/>
        <v/>
      </c>
    </row>
    <row r="5171" spans="1:10" x14ac:dyDescent="0.35">
      <c r="A5171" s="7" t="str">
        <f>IF('Payments Export'!A5175="","",'Payments Export'!A5175)</f>
        <v/>
      </c>
      <c r="B5171" s="7" t="str">
        <f>IF('Payments Export'!A5175="","",'Payments Export'!B5175)</f>
        <v/>
      </c>
      <c r="C5171" s="7" t="str">
        <f>IF(IFERROR(VALUE('Payments Export'!H5175),'Payments Export'!H5175)&lt;&gt;0,IFERROR(VALUE('Payments Export'!H5175),'Payments Export'!H5175),"")</f>
        <v/>
      </c>
      <c r="D5171" s="7" t="str">
        <f>IF('Payments Export'!I5175="","",'Payments Export'!I5175)</f>
        <v/>
      </c>
      <c r="E5171" s="7" t="str">
        <f t="shared" si="160"/>
        <v/>
      </c>
      <c r="F5171" s="7" t="str">
        <f>IF('Payments Export'!A5175="","",'Payments Export'!N5175)</f>
        <v/>
      </c>
      <c r="G5171" s="7" t="str">
        <f>IF('Payments Export'!A5175="","",'Payments Export'!O5175)</f>
        <v/>
      </c>
      <c r="H5171" s="7" t="str">
        <f>IF('Payments Export'!B5175="","",G5171-F5171)</f>
        <v/>
      </c>
      <c r="I5171" s="3" t="str">
        <f>IF(C5171&lt;&gt;"",_xlfn.XLOOKUP(IFERROR(VALUE(C5171),C5171),'Items database'!A:A,'Items database'!B:B),(_xlfn.XLOOKUP(LEFT(E5171,3),Services,Services,"")))</f>
        <v/>
      </c>
      <c r="J5171" s="3" t="str">
        <f t="shared" si="161"/>
        <v/>
      </c>
    </row>
    <row r="5172" spans="1:10" x14ac:dyDescent="0.35">
      <c r="A5172" s="7" t="str">
        <f>IF('Payments Export'!A5176="","",'Payments Export'!A5176)</f>
        <v/>
      </c>
      <c r="B5172" s="7" t="str">
        <f>IF('Payments Export'!A5176="","",'Payments Export'!B5176)</f>
        <v/>
      </c>
      <c r="C5172" s="7" t="str">
        <f>IF(IFERROR(VALUE('Payments Export'!H5176),'Payments Export'!H5176)&lt;&gt;0,IFERROR(VALUE('Payments Export'!H5176),'Payments Export'!H5176),"")</f>
        <v/>
      </c>
      <c r="D5172" s="7" t="str">
        <f>IF('Payments Export'!I5176="","",'Payments Export'!I5176)</f>
        <v/>
      </c>
      <c r="E5172" s="7" t="str">
        <f t="shared" si="160"/>
        <v/>
      </c>
      <c r="F5172" s="7" t="str">
        <f>IF('Payments Export'!A5176="","",'Payments Export'!N5176)</f>
        <v/>
      </c>
      <c r="G5172" s="7" t="str">
        <f>IF('Payments Export'!A5176="","",'Payments Export'!O5176)</f>
        <v/>
      </c>
      <c r="H5172" s="7" t="str">
        <f>IF('Payments Export'!B5176="","",G5172-F5172)</f>
        <v/>
      </c>
      <c r="I5172" s="3" t="str">
        <f>IF(C5172&lt;&gt;"",_xlfn.XLOOKUP(IFERROR(VALUE(C5172),C5172),'Items database'!A:A,'Items database'!B:B),(_xlfn.XLOOKUP(LEFT(E5172,3),Services,Services,"")))</f>
        <v/>
      </c>
      <c r="J5172" s="3" t="str">
        <f t="shared" si="161"/>
        <v/>
      </c>
    </row>
    <row r="5173" spans="1:10" x14ac:dyDescent="0.35">
      <c r="A5173" s="7" t="str">
        <f>IF('Payments Export'!A5177="","",'Payments Export'!A5177)</f>
        <v/>
      </c>
      <c r="B5173" s="7" t="str">
        <f>IF('Payments Export'!A5177="","",'Payments Export'!B5177)</f>
        <v/>
      </c>
      <c r="C5173" s="7" t="str">
        <f>IF(IFERROR(VALUE('Payments Export'!H5177),'Payments Export'!H5177)&lt;&gt;0,IFERROR(VALUE('Payments Export'!H5177),'Payments Export'!H5177),"")</f>
        <v/>
      </c>
      <c r="D5173" s="7" t="str">
        <f>IF('Payments Export'!I5177="","",'Payments Export'!I5177)</f>
        <v/>
      </c>
      <c r="E5173" s="7" t="str">
        <f t="shared" si="160"/>
        <v/>
      </c>
      <c r="F5173" s="7" t="str">
        <f>IF('Payments Export'!A5177="","",'Payments Export'!N5177)</f>
        <v/>
      </c>
      <c r="G5173" s="7" t="str">
        <f>IF('Payments Export'!A5177="","",'Payments Export'!O5177)</f>
        <v/>
      </c>
      <c r="H5173" s="7" t="str">
        <f>IF('Payments Export'!B5177="","",G5173-F5173)</f>
        <v/>
      </c>
      <c r="I5173" s="3" t="str">
        <f>IF(C5173&lt;&gt;"",_xlfn.XLOOKUP(IFERROR(VALUE(C5173),C5173),'Items database'!A:A,'Items database'!B:B),(_xlfn.XLOOKUP(LEFT(E5173,3),Services,Services,"")))</f>
        <v/>
      </c>
      <c r="J5173" s="3" t="str">
        <f t="shared" si="161"/>
        <v/>
      </c>
    </row>
    <row r="5174" spans="1:10" x14ac:dyDescent="0.35">
      <c r="A5174" s="7" t="str">
        <f>IF('Payments Export'!A5178="","",'Payments Export'!A5178)</f>
        <v/>
      </c>
      <c r="B5174" s="7" t="str">
        <f>IF('Payments Export'!A5178="","",'Payments Export'!B5178)</f>
        <v/>
      </c>
      <c r="C5174" s="7" t="str">
        <f>IF(IFERROR(VALUE('Payments Export'!H5178),'Payments Export'!H5178)&lt;&gt;0,IFERROR(VALUE('Payments Export'!H5178),'Payments Export'!H5178),"")</f>
        <v/>
      </c>
      <c r="D5174" s="7" t="str">
        <f>IF('Payments Export'!I5178="","",'Payments Export'!I5178)</f>
        <v/>
      </c>
      <c r="E5174" s="7" t="str">
        <f t="shared" si="160"/>
        <v/>
      </c>
      <c r="F5174" s="7" t="str">
        <f>IF('Payments Export'!A5178="","",'Payments Export'!N5178)</f>
        <v/>
      </c>
      <c r="G5174" s="7" t="str">
        <f>IF('Payments Export'!A5178="","",'Payments Export'!O5178)</f>
        <v/>
      </c>
      <c r="H5174" s="7" t="str">
        <f>IF('Payments Export'!B5178="","",G5174-F5174)</f>
        <v/>
      </c>
      <c r="I5174" s="3" t="str">
        <f>IF(C5174&lt;&gt;"",_xlfn.XLOOKUP(IFERROR(VALUE(C5174),C5174),'Items database'!A:A,'Items database'!B:B),(_xlfn.XLOOKUP(LEFT(E5174,3),Services,Services,"")))</f>
        <v/>
      </c>
      <c r="J5174" s="3" t="str">
        <f t="shared" si="161"/>
        <v/>
      </c>
    </row>
    <row r="5175" spans="1:10" x14ac:dyDescent="0.35">
      <c r="A5175" s="7" t="str">
        <f>IF('Payments Export'!A5179="","",'Payments Export'!A5179)</f>
        <v/>
      </c>
      <c r="B5175" s="7" t="str">
        <f>IF('Payments Export'!A5179="","",'Payments Export'!B5179)</f>
        <v/>
      </c>
      <c r="C5175" s="7" t="str">
        <f>IF(IFERROR(VALUE('Payments Export'!H5179),'Payments Export'!H5179)&lt;&gt;0,IFERROR(VALUE('Payments Export'!H5179),'Payments Export'!H5179),"")</f>
        <v/>
      </c>
      <c r="D5175" s="7" t="str">
        <f>IF('Payments Export'!I5179="","",'Payments Export'!I5179)</f>
        <v/>
      </c>
      <c r="E5175" s="7" t="str">
        <f t="shared" si="160"/>
        <v/>
      </c>
      <c r="F5175" s="7" t="str">
        <f>IF('Payments Export'!A5179="","",'Payments Export'!N5179)</f>
        <v/>
      </c>
      <c r="G5175" s="7" t="str">
        <f>IF('Payments Export'!A5179="","",'Payments Export'!O5179)</f>
        <v/>
      </c>
      <c r="H5175" s="7" t="str">
        <f>IF('Payments Export'!B5179="","",G5175-F5175)</f>
        <v/>
      </c>
      <c r="I5175" s="3" t="str">
        <f>IF(C5175&lt;&gt;"",_xlfn.XLOOKUP(IFERROR(VALUE(C5175),C5175),'Items database'!A:A,'Items database'!B:B),(_xlfn.XLOOKUP(LEFT(E5175,3),Services,Services,"")))</f>
        <v/>
      </c>
      <c r="J5175" s="3" t="str">
        <f t="shared" si="161"/>
        <v/>
      </c>
    </row>
    <row r="5176" spans="1:10" x14ac:dyDescent="0.35">
      <c r="A5176" s="7" t="str">
        <f>IF('Payments Export'!A5180="","",'Payments Export'!A5180)</f>
        <v/>
      </c>
      <c r="B5176" s="7" t="str">
        <f>IF('Payments Export'!A5180="","",'Payments Export'!B5180)</f>
        <v/>
      </c>
      <c r="C5176" s="7" t="str">
        <f>IF(IFERROR(VALUE('Payments Export'!H5180),'Payments Export'!H5180)&lt;&gt;0,IFERROR(VALUE('Payments Export'!H5180),'Payments Export'!H5180),"")</f>
        <v/>
      </c>
      <c r="D5176" s="7" t="str">
        <f>IF('Payments Export'!I5180="","",'Payments Export'!I5180)</f>
        <v/>
      </c>
      <c r="E5176" s="7" t="str">
        <f t="shared" si="160"/>
        <v/>
      </c>
      <c r="F5176" s="7" t="str">
        <f>IF('Payments Export'!A5180="","",'Payments Export'!N5180)</f>
        <v/>
      </c>
      <c r="G5176" s="7" t="str">
        <f>IF('Payments Export'!A5180="","",'Payments Export'!O5180)</f>
        <v/>
      </c>
      <c r="H5176" s="7" t="str">
        <f>IF('Payments Export'!B5180="","",G5176-F5176)</f>
        <v/>
      </c>
      <c r="I5176" s="3" t="str">
        <f>IF(C5176&lt;&gt;"",_xlfn.XLOOKUP(IFERROR(VALUE(C5176),C5176),'Items database'!A:A,'Items database'!B:B),(_xlfn.XLOOKUP(LEFT(E5176,3),Services,Services,"")))</f>
        <v/>
      </c>
      <c r="J5176" s="3" t="str">
        <f t="shared" si="161"/>
        <v/>
      </c>
    </row>
    <row r="5177" spans="1:10" x14ac:dyDescent="0.35">
      <c r="A5177" s="7" t="str">
        <f>IF('Payments Export'!A5181="","",'Payments Export'!A5181)</f>
        <v/>
      </c>
      <c r="B5177" s="7" t="str">
        <f>IF('Payments Export'!A5181="","",'Payments Export'!B5181)</f>
        <v/>
      </c>
      <c r="C5177" s="7" t="str">
        <f>IF(IFERROR(VALUE('Payments Export'!H5181),'Payments Export'!H5181)&lt;&gt;0,IFERROR(VALUE('Payments Export'!H5181),'Payments Export'!H5181),"")</f>
        <v/>
      </c>
      <c r="D5177" s="7" t="str">
        <f>IF('Payments Export'!I5181="","",'Payments Export'!I5181)</f>
        <v/>
      </c>
      <c r="E5177" s="7" t="str">
        <f t="shared" si="160"/>
        <v/>
      </c>
      <c r="F5177" s="7" t="str">
        <f>IF('Payments Export'!A5181="","",'Payments Export'!N5181)</f>
        <v/>
      </c>
      <c r="G5177" s="7" t="str">
        <f>IF('Payments Export'!A5181="","",'Payments Export'!O5181)</f>
        <v/>
      </c>
      <c r="H5177" s="7" t="str">
        <f>IF('Payments Export'!B5181="","",G5177-F5177)</f>
        <v/>
      </c>
      <c r="I5177" s="3" t="str">
        <f>IF(C5177&lt;&gt;"",_xlfn.XLOOKUP(IFERROR(VALUE(C5177),C5177),'Items database'!A:A,'Items database'!B:B),(_xlfn.XLOOKUP(LEFT(E5177,3),Services,Services,"")))</f>
        <v/>
      </c>
      <c r="J5177" s="3" t="str">
        <f t="shared" si="161"/>
        <v/>
      </c>
    </row>
    <row r="5178" spans="1:10" x14ac:dyDescent="0.35">
      <c r="A5178" s="7" t="str">
        <f>IF('Payments Export'!A5182="","",'Payments Export'!A5182)</f>
        <v/>
      </c>
      <c r="B5178" s="7" t="str">
        <f>IF('Payments Export'!A5182="","",'Payments Export'!B5182)</f>
        <v/>
      </c>
      <c r="C5178" s="7" t="str">
        <f>IF(IFERROR(VALUE('Payments Export'!H5182),'Payments Export'!H5182)&lt;&gt;0,IFERROR(VALUE('Payments Export'!H5182),'Payments Export'!H5182),"")</f>
        <v/>
      </c>
      <c r="D5178" s="7" t="str">
        <f>IF('Payments Export'!I5182="","",'Payments Export'!I5182)</f>
        <v/>
      </c>
      <c r="E5178" s="7" t="str">
        <f t="shared" si="160"/>
        <v/>
      </c>
      <c r="F5178" s="7" t="str">
        <f>IF('Payments Export'!A5182="","",'Payments Export'!N5182)</f>
        <v/>
      </c>
      <c r="G5178" s="7" t="str">
        <f>IF('Payments Export'!A5182="","",'Payments Export'!O5182)</f>
        <v/>
      </c>
      <c r="H5178" s="7" t="str">
        <f>IF('Payments Export'!B5182="","",G5178-F5178)</f>
        <v/>
      </c>
      <c r="I5178" s="3" t="str">
        <f>IF(C5178&lt;&gt;"",_xlfn.XLOOKUP(IFERROR(VALUE(C5178),C5178),'Items database'!A:A,'Items database'!B:B),(_xlfn.XLOOKUP(LEFT(E5178,3),Services,Services,"")))</f>
        <v/>
      </c>
      <c r="J5178" s="3" t="str">
        <f t="shared" si="161"/>
        <v/>
      </c>
    </row>
    <row r="5179" spans="1:10" x14ac:dyDescent="0.35">
      <c r="A5179" s="7" t="str">
        <f>IF('Payments Export'!A5183="","",'Payments Export'!A5183)</f>
        <v/>
      </c>
      <c r="B5179" s="7" t="str">
        <f>IF('Payments Export'!A5183="","",'Payments Export'!B5183)</f>
        <v/>
      </c>
      <c r="C5179" s="7" t="str">
        <f>IF(IFERROR(VALUE('Payments Export'!H5183),'Payments Export'!H5183)&lt;&gt;0,IFERROR(VALUE('Payments Export'!H5183),'Payments Export'!H5183),"")</f>
        <v/>
      </c>
      <c r="D5179" s="7" t="str">
        <f>IF('Payments Export'!I5183="","",'Payments Export'!I5183)</f>
        <v/>
      </c>
      <c r="E5179" s="7" t="str">
        <f t="shared" si="160"/>
        <v/>
      </c>
      <c r="F5179" s="7" t="str">
        <f>IF('Payments Export'!A5183="","",'Payments Export'!N5183)</f>
        <v/>
      </c>
      <c r="G5179" s="7" t="str">
        <f>IF('Payments Export'!A5183="","",'Payments Export'!O5183)</f>
        <v/>
      </c>
      <c r="H5179" s="7" t="str">
        <f>IF('Payments Export'!B5183="","",G5179-F5179)</f>
        <v/>
      </c>
      <c r="I5179" s="3" t="str">
        <f>IF(C5179&lt;&gt;"",_xlfn.XLOOKUP(IFERROR(VALUE(C5179),C5179),'Items database'!A:A,'Items database'!B:B),(_xlfn.XLOOKUP(LEFT(E5179,3),Services,Services,"")))</f>
        <v/>
      </c>
      <c r="J5179" s="3" t="str">
        <f t="shared" si="161"/>
        <v/>
      </c>
    </row>
    <row r="5180" spans="1:10" x14ac:dyDescent="0.35">
      <c r="A5180" s="7" t="str">
        <f>IF('Payments Export'!A5184="","",'Payments Export'!A5184)</f>
        <v/>
      </c>
      <c r="B5180" s="7" t="str">
        <f>IF('Payments Export'!A5184="","",'Payments Export'!B5184)</f>
        <v/>
      </c>
      <c r="C5180" s="7" t="str">
        <f>IF(IFERROR(VALUE('Payments Export'!H5184),'Payments Export'!H5184)&lt;&gt;0,IFERROR(VALUE('Payments Export'!H5184),'Payments Export'!H5184),"")</f>
        <v/>
      </c>
      <c r="D5180" s="7" t="str">
        <f>IF('Payments Export'!I5184="","",'Payments Export'!I5184)</f>
        <v/>
      </c>
      <c r="E5180" s="7" t="str">
        <f t="shared" si="160"/>
        <v/>
      </c>
      <c r="F5180" s="7" t="str">
        <f>IF('Payments Export'!A5184="","",'Payments Export'!N5184)</f>
        <v/>
      </c>
      <c r="G5180" s="7" t="str">
        <f>IF('Payments Export'!A5184="","",'Payments Export'!O5184)</f>
        <v/>
      </c>
      <c r="H5180" s="7" t="str">
        <f>IF('Payments Export'!B5184="","",G5180-F5180)</f>
        <v/>
      </c>
      <c r="I5180" s="3" t="str">
        <f>IF(C5180&lt;&gt;"",_xlfn.XLOOKUP(IFERROR(VALUE(C5180),C5180),'Items database'!A:A,'Items database'!B:B),(_xlfn.XLOOKUP(LEFT(E5180,3),Services,Services,"")))</f>
        <v/>
      </c>
      <c r="J5180" s="3" t="str">
        <f t="shared" si="161"/>
        <v/>
      </c>
    </row>
    <row r="5181" spans="1:10" x14ac:dyDescent="0.35">
      <c r="A5181" s="7" t="str">
        <f>IF('Payments Export'!A5185="","",'Payments Export'!A5185)</f>
        <v/>
      </c>
      <c r="B5181" s="7" t="str">
        <f>IF('Payments Export'!A5185="","",'Payments Export'!B5185)</f>
        <v/>
      </c>
      <c r="C5181" s="7" t="str">
        <f>IF(IFERROR(VALUE('Payments Export'!H5185),'Payments Export'!H5185)&lt;&gt;0,IFERROR(VALUE('Payments Export'!H5185),'Payments Export'!H5185),"")</f>
        <v/>
      </c>
      <c r="D5181" s="7" t="str">
        <f>IF('Payments Export'!I5185="","",'Payments Export'!I5185)</f>
        <v/>
      </c>
      <c r="E5181" s="7" t="str">
        <f t="shared" si="160"/>
        <v/>
      </c>
      <c r="F5181" s="7" t="str">
        <f>IF('Payments Export'!A5185="","",'Payments Export'!N5185)</f>
        <v/>
      </c>
      <c r="G5181" s="7" t="str">
        <f>IF('Payments Export'!A5185="","",'Payments Export'!O5185)</f>
        <v/>
      </c>
      <c r="H5181" s="7" t="str">
        <f>IF('Payments Export'!B5185="","",G5181-F5181)</f>
        <v/>
      </c>
      <c r="I5181" s="3" t="str">
        <f>IF(C5181&lt;&gt;"",_xlfn.XLOOKUP(IFERROR(VALUE(C5181),C5181),'Items database'!A:A,'Items database'!B:B),(_xlfn.XLOOKUP(LEFT(E5181,3),Services,Services,"")))</f>
        <v/>
      </c>
      <c r="J5181" s="3" t="str">
        <f t="shared" si="161"/>
        <v/>
      </c>
    </row>
    <row r="5182" spans="1:10" x14ac:dyDescent="0.35">
      <c r="A5182" s="7" t="str">
        <f>IF('Payments Export'!A5186="","",'Payments Export'!A5186)</f>
        <v/>
      </c>
      <c r="B5182" s="7" t="str">
        <f>IF('Payments Export'!A5186="","",'Payments Export'!B5186)</f>
        <v/>
      </c>
      <c r="C5182" s="7" t="str">
        <f>IF(IFERROR(VALUE('Payments Export'!H5186),'Payments Export'!H5186)&lt;&gt;0,IFERROR(VALUE('Payments Export'!H5186),'Payments Export'!H5186),"")</f>
        <v/>
      </c>
      <c r="D5182" s="7" t="str">
        <f>IF('Payments Export'!I5186="","",'Payments Export'!I5186)</f>
        <v/>
      </c>
      <c r="E5182" s="7" t="str">
        <f t="shared" si="160"/>
        <v/>
      </c>
      <c r="F5182" s="7" t="str">
        <f>IF('Payments Export'!A5186="","",'Payments Export'!N5186)</f>
        <v/>
      </c>
      <c r="G5182" s="7" t="str">
        <f>IF('Payments Export'!A5186="","",'Payments Export'!O5186)</f>
        <v/>
      </c>
      <c r="H5182" s="7" t="str">
        <f>IF('Payments Export'!B5186="","",G5182-F5182)</f>
        <v/>
      </c>
      <c r="I5182" s="3" t="str">
        <f>IF(C5182&lt;&gt;"",_xlfn.XLOOKUP(IFERROR(VALUE(C5182),C5182),'Items database'!A:A,'Items database'!B:B),(_xlfn.XLOOKUP(LEFT(E5182,3),Services,Services,"")))</f>
        <v/>
      </c>
      <c r="J5182" s="3" t="str">
        <f t="shared" si="161"/>
        <v/>
      </c>
    </row>
    <row r="5183" spans="1:10" x14ac:dyDescent="0.35">
      <c r="A5183" s="7" t="str">
        <f>IF('Payments Export'!A5187="","",'Payments Export'!A5187)</f>
        <v/>
      </c>
      <c r="B5183" s="7" t="str">
        <f>IF('Payments Export'!A5187="","",'Payments Export'!B5187)</f>
        <v/>
      </c>
      <c r="C5183" s="7" t="str">
        <f>IF(IFERROR(VALUE('Payments Export'!H5187),'Payments Export'!H5187)&lt;&gt;0,IFERROR(VALUE('Payments Export'!H5187),'Payments Export'!H5187),"")</f>
        <v/>
      </c>
      <c r="D5183" s="7" t="str">
        <f>IF('Payments Export'!I5187="","",'Payments Export'!I5187)</f>
        <v/>
      </c>
      <c r="E5183" s="7" t="str">
        <f t="shared" si="160"/>
        <v/>
      </c>
      <c r="F5183" s="7" t="str">
        <f>IF('Payments Export'!A5187="","",'Payments Export'!N5187)</f>
        <v/>
      </c>
      <c r="G5183" s="7" t="str">
        <f>IF('Payments Export'!A5187="","",'Payments Export'!O5187)</f>
        <v/>
      </c>
      <c r="H5183" s="7" t="str">
        <f>IF('Payments Export'!B5187="","",G5183-F5183)</f>
        <v/>
      </c>
      <c r="I5183" s="3" t="str">
        <f>IF(C5183&lt;&gt;"",_xlfn.XLOOKUP(IFERROR(VALUE(C5183),C5183),'Items database'!A:A,'Items database'!B:B),(_xlfn.XLOOKUP(LEFT(E5183,3),Services,Services,"")))</f>
        <v/>
      </c>
      <c r="J5183" s="3" t="str">
        <f t="shared" si="161"/>
        <v/>
      </c>
    </row>
    <row r="5184" spans="1:10" x14ac:dyDescent="0.35">
      <c r="A5184" s="7" t="str">
        <f>IF('Payments Export'!A5188="","",'Payments Export'!A5188)</f>
        <v/>
      </c>
      <c r="B5184" s="7" t="str">
        <f>IF('Payments Export'!A5188="","",'Payments Export'!B5188)</f>
        <v/>
      </c>
      <c r="C5184" s="7" t="str">
        <f>IF(IFERROR(VALUE('Payments Export'!H5188),'Payments Export'!H5188)&lt;&gt;0,IFERROR(VALUE('Payments Export'!H5188),'Payments Export'!H5188),"")</f>
        <v/>
      </c>
      <c r="D5184" s="7" t="str">
        <f>IF('Payments Export'!I5188="","",'Payments Export'!I5188)</f>
        <v/>
      </c>
      <c r="E5184" s="7" t="str">
        <f t="shared" si="160"/>
        <v/>
      </c>
      <c r="F5184" s="7" t="str">
        <f>IF('Payments Export'!A5188="","",'Payments Export'!N5188)</f>
        <v/>
      </c>
      <c r="G5184" s="7" t="str">
        <f>IF('Payments Export'!A5188="","",'Payments Export'!O5188)</f>
        <v/>
      </c>
      <c r="H5184" s="7" t="str">
        <f>IF('Payments Export'!B5188="","",G5184-F5184)</f>
        <v/>
      </c>
      <c r="I5184" s="3" t="str">
        <f>IF(C5184&lt;&gt;"",_xlfn.XLOOKUP(IFERROR(VALUE(C5184),C5184),'Items database'!A:A,'Items database'!B:B),(_xlfn.XLOOKUP(LEFT(E5184,3),Services,Services,"")))</f>
        <v/>
      </c>
      <c r="J5184" s="3" t="str">
        <f t="shared" si="161"/>
        <v/>
      </c>
    </row>
    <row r="5185" spans="1:10" x14ac:dyDescent="0.35">
      <c r="A5185" s="7" t="str">
        <f>IF('Payments Export'!A5189="","",'Payments Export'!A5189)</f>
        <v/>
      </c>
      <c r="B5185" s="7" t="str">
        <f>IF('Payments Export'!A5189="","",'Payments Export'!B5189)</f>
        <v/>
      </c>
      <c r="C5185" s="7" t="str">
        <f>IF(IFERROR(VALUE('Payments Export'!H5189),'Payments Export'!H5189)&lt;&gt;0,IFERROR(VALUE('Payments Export'!H5189),'Payments Export'!H5189),"")</f>
        <v/>
      </c>
      <c r="D5185" s="7" t="str">
        <f>IF('Payments Export'!I5189="","",'Payments Export'!I5189)</f>
        <v/>
      </c>
      <c r="E5185" s="7" t="str">
        <f t="shared" ref="E5185:E5248" si="162">LEFT(D5185,66)</f>
        <v/>
      </c>
      <c r="F5185" s="7" t="str">
        <f>IF('Payments Export'!A5189="","",'Payments Export'!N5189)</f>
        <v/>
      </c>
      <c r="G5185" s="7" t="str">
        <f>IF('Payments Export'!A5189="","",'Payments Export'!O5189)</f>
        <v/>
      </c>
      <c r="H5185" s="7" t="str">
        <f>IF('Payments Export'!B5189="","",G5185-F5185)</f>
        <v/>
      </c>
      <c r="I5185" s="3" t="str">
        <f>IF(C5185&lt;&gt;"",_xlfn.XLOOKUP(IFERROR(VALUE(C5185),C5185),'Items database'!A:A,'Items database'!B:B),(_xlfn.XLOOKUP(LEFT(E5185,3),Services,Services,"")))</f>
        <v/>
      </c>
      <c r="J5185" s="3" t="str">
        <f t="shared" ref="J5185:J5248" si="163">IF(ISNUMBER(F5185)=TRUE,IF(F5185=0,"","GST"),"")</f>
        <v/>
      </c>
    </row>
    <row r="5186" spans="1:10" x14ac:dyDescent="0.35">
      <c r="A5186" s="7" t="str">
        <f>IF('Payments Export'!A5190="","",'Payments Export'!A5190)</f>
        <v/>
      </c>
      <c r="B5186" s="7" t="str">
        <f>IF('Payments Export'!A5190="","",'Payments Export'!B5190)</f>
        <v/>
      </c>
      <c r="C5186" s="7" t="str">
        <f>IF(IFERROR(VALUE('Payments Export'!H5190),'Payments Export'!H5190)&lt;&gt;0,IFERROR(VALUE('Payments Export'!H5190),'Payments Export'!H5190),"")</f>
        <v/>
      </c>
      <c r="D5186" s="7" t="str">
        <f>IF('Payments Export'!I5190="","",'Payments Export'!I5190)</f>
        <v/>
      </c>
      <c r="E5186" s="7" t="str">
        <f t="shared" si="162"/>
        <v/>
      </c>
      <c r="F5186" s="7" t="str">
        <f>IF('Payments Export'!A5190="","",'Payments Export'!N5190)</f>
        <v/>
      </c>
      <c r="G5186" s="7" t="str">
        <f>IF('Payments Export'!A5190="","",'Payments Export'!O5190)</f>
        <v/>
      </c>
      <c r="H5186" s="7" t="str">
        <f>IF('Payments Export'!B5190="","",G5186-F5186)</f>
        <v/>
      </c>
      <c r="I5186" s="3" t="str">
        <f>IF(C5186&lt;&gt;"",_xlfn.XLOOKUP(IFERROR(VALUE(C5186),C5186),'Items database'!A:A,'Items database'!B:B),(_xlfn.XLOOKUP(LEFT(E5186,3),Services,Services,"")))</f>
        <v/>
      </c>
      <c r="J5186" s="3" t="str">
        <f t="shared" si="163"/>
        <v/>
      </c>
    </row>
    <row r="5187" spans="1:10" x14ac:dyDescent="0.35">
      <c r="A5187" s="7" t="str">
        <f>IF('Payments Export'!A5191="","",'Payments Export'!A5191)</f>
        <v/>
      </c>
      <c r="B5187" s="7" t="str">
        <f>IF('Payments Export'!A5191="","",'Payments Export'!B5191)</f>
        <v/>
      </c>
      <c r="C5187" s="7" t="str">
        <f>IF(IFERROR(VALUE('Payments Export'!H5191),'Payments Export'!H5191)&lt;&gt;0,IFERROR(VALUE('Payments Export'!H5191),'Payments Export'!H5191),"")</f>
        <v/>
      </c>
      <c r="D5187" s="7" t="str">
        <f>IF('Payments Export'!I5191="","",'Payments Export'!I5191)</f>
        <v/>
      </c>
      <c r="E5187" s="7" t="str">
        <f t="shared" si="162"/>
        <v/>
      </c>
      <c r="F5187" s="7" t="str">
        <f>IF('Payments Export'!A5191="","",'Payments Export'!N5191)</f>
        <v/>
      </c>
      <c r="G5187" s="7" t="str">
        <f>IF('Payments Export'!A5191="","",'Payments Export'!O5191)</f>
        <v/>
      </c>
      <c r="H5187" s="7" t="str">
        <f>IF('Payments Export'!B5191="","",G5187-F5187)</f>
        <v/>
      </c>
      <c r="I5187" s="3" t="str">
        <f>IF(C5187&lt;&gt;"",_xlfn.XLOOKUP(IFERROR(VALUE(C5187),C5187),'Items database'!A:A,'Items database'!B:B),(_xlfn.XLOOKUP(LEFT(E5187,3),Services,Services,"")))</f>
        <v/>
      </c>
      <c r="J5187" s="3" t="str">
        <f t="shared" si="163"/>
        <v/>
      </c>
    </row>
    <row r="5188" spans="1:10" x14ac:dyDescent="0.35">
      <c r="A5188" s="7" t="str">
        <f>IF('Payments Export'!A5192="","",'Payments Export'!A5192)</f>
        <v/>
      </c>
      <c r="B5188" s="7" t="str">
        <f>IF('Payments Export'!A5192="","",'Payments Export'!B5192)</f>
        <v/>
      </c>
      <c r="C5188" s="7" t="str">
        <f>IF(IFERROR(VALUE('Payments Export'!H5192),'Payments Export'!H5192)&lt;&gt;0,IFERROR(VALUE('Payments Export'!H5192),'Payments Export'!H5192),"")</f>
        <v/>
      </c>
      <c r="D5188" s="7" t="str">
        <f>IF('Payments Export'!I5192="","",'Payments Export'!I5192)</f>
        <v/>
      </c>
      <c r="E5188" s="7" t="str">
        <f t="shared" si="162"/>
        <v/>
      </c>
      <c r="F5188" s="7" t="str">
        <f>IF('Payments Export'!A5192="","",'Payments Export'!N5192)</f>
        <v/>
      </c>
      <c r="G5188" s="7" t="str">
        <f>IF('Payments Export'!A5192="","",'Payments Export'!O5192)</f>
        <v/>
      </c>
      <c r="H5188" s="7" t="str">
        <f>IF('Payments Export'!B5192="","",G5188-F5188)</f>
        <v/>
      </c>
      <c r="I5188" s="3" t="str">
        <f>IF(C5188&lt;&gt;"",_xlfn.XLOOKUP(IFERROR(VALUE(C5188),C5188),'Items database'!A:A,'Items database'!B:B),(_xlfn.XLOOKUP(LEFT(E5188,3),Services,Services,"")))</f>
        <v/>
      </c>
      <c r="J5188" s="3" t="str">
        <f t="shared" si="163"/>
        <v/>
      </c>
    </row>
    <row r="5189" spans="1:10" x14ac:dyDescent="0.35">
      <c r="A5189" s="7" t="str">
        <f>IF('Payments Export'!A5193="","",'Payments Export'!A5193)</f>
        <v/>
      </c>
      <c r="B5189" s="7" t="str">
        <f>IF('Payments Export'!A5193="","",'Payments Export'!B5193)</f>
        <v/>
      </c>
      <c r="C5189" s="7" t="str">
        <f>IF(IFERROR(VALUE('Payments Export'!H5193),'Payments Export'!H5193)&lt;&gt;0,IFERROR(VALUE('Payments Export'!H5193),'Payments Export'!H5193),"")</f>
        <v/>
      </c>
      <c r="D5189" s="7" t="str">
        <f>IF('Payments Export'!I5193="","",'Payments Export'!I5193)</f>
        <v/>
      </c>
      <c r="E5189" s="7" t="str">
        <f t="shared" si="162"/>
        <v/>
      </c>
      <c r="F5189" s="7" t="str">
        <f>IF('Payments Export'!A5193="","",'Payments Export'!N5193)</f>
        <v/>
      </c>
      <c r="G5189" s="7" t="str">
        <f>IF('Payments Export'!A5193="","",'Payments Export'!O5193)</f>
        <v/>
      </c>
      <c r="H5189" s="7" t="str">
        <f>IF('Payments Export'!B5193="","",G5189-F5189)</f>
        <v/>
      </c>
      <c r="I5189" s="3" t="str">
        <f>IF(C5189&lt;&gt;"",_xlfn.XLOOKUP(IFERROR(VALUE(C5189),C5189),'Items database'!A:A,'Items database'!B:B),(_xlfn.XLOOKUP(LEFT(E5189,3),Services,Services,"")))</f>
        <v/>
      </c>
      <c r="J5189" s="3" t="str">
        <f t="shared" si="163"/>
        <v/>
      </c>
    </row>
    <row r="5190" spans="1:10" x14ac:dyDescent="0.35">
      <c r="A5190" s="7" t="str">
        <f>IF('Payments Export'!A5194="","",'Payments Export'!A5194)</f>
        <v/>
      </c>
      <c r="B5190" s="7" t="str">
        <f>IF('Payments Export'!A5194="","",'Payments Export'!B5194)</f>
        <v/>
      </c>
      <c r="C5190" s="7" t="str">
        <f>IF(IFERROR(VALUE('Payments Export'!H5194),'Payments Export'!H5194)&lt;&gt;0,IFERROR(VALUE('Payments Export'!H5194),'Payments Export'!H5194),"")</f>
        <v/>
      </c>
      <c r="D5190" s="7" t="str">
        <f>IF('Payments Export'!I5194="","",'Payments Export'!I5194)</f>
        <v/>
      </c>
      <c r="E5190" s="7" t="str">
        <f t="shared" si="162"/>
        <v/>
      </c>
      <c r="F5190" s="7" t="str">
        <f>IF('Payments Export'!A5194="","",'Payments Export'!N5194)</f>
        <v/>
      </c>
      <c r="G5190" s="7" t="str">
        <f>IF('Payments Export'!A5194="","",'Payments Export'!O5194)</f>
        <v/>
      </c>
      <c r="H5190" s="7" t="str">
        <f>IF('Payments Export'!B5194="","",G5190-F5190)</f>
        <v/>
      </c>
      <c r="I5190" s="3" t="str">
        <f>IF(C5190&lt;&gt;"",_xlfn.XLOOKUP(IFERROR(VALUE(C5190),C5190),'Items database'!A:A,'Items database'!B:B),(_xlfn.XLOOKUP(LEFT(E5190,3),Services,Services,"")))</f>
        <v/>
      </c>
      <c r="J5190" s="3" t="str">
        <f t="shared" si="163"/>
        <v/>
      </c>
    </row>
    <row r="5191" spans="1:10" x14ac:dyDescent="0.35">
      <c r="A5191" s="7" t="str">
        <f>IF('Payments Export'!A5195="","",'Payments Export'!A5195)</f>
        <v/>
      </c>
      <c r="B5191" s="7" t="str">
        <f>IF('Payments Export'!A5195="","",'Payments Export'!B5195)</f>
        <v/>
      </c>
      <c r="C5191" s="7" t="str">
        <f>IF(IFERROR(VALUE('Payments Export'!H5195),'Payments Export'!H5195)&lt;&gt;0,IFERROR(VALUE('Payments Export'!H5195),'Payments Export'!H5195),"")</f>
        <v/>
      </c>
      <c r="D5191" s="7" t="str">
        <f>IF('Payments Export'!I5195="","",'Payments Export'!I5195)</f>
        <v/>
      </c>
      <c r="E5191" s="7" t="str">
        <f t="shared" si="162"/>
        <v/>
      </c>
      <c r="F5191" s="7" t="str">
        <f>IF('Payments Export'!A5195="","",'Payments Export'!N5195)</f>
        <v/>
      </c>
      <c r="G5191" s="7" t="str">
        <f>IF('Payments Export'!A5195="","",'Payments Export'!O5195)</f>
        <v/>
      </c>
      <c r="H5191" s="7" t="str">
        <f>IF('Payments Export'!B5195="","",G5191-F5191)</f>
        <v/>
      </c>
      <c r="I5191" s="3" t="str">
        <f>IF(C5191&lt;&gt;"",_xlfn.XLOOKUP(IFERROR(VALUE(C5191),C5191),'Items database'!A:A,'Items database'!B:B),(_xlfn.XLOOKUP(LEFT(E5191,3),Services,Services,"")))</f>
        <v/>
      </c>
      <c r="J5191" s="3" t="str">
        <f t="shared" si="163"/>
        <v/>
      </c>
    </row>
    <row r="5192" spans="1:10" x14ac:dyDescent="0.35">
      <c r="A5192" s="7" t="str">
        <f>IF('Payments Export'!A5196="","",'Payments Export'!A5196)</f>
        <v/>
      </c>
      <c r="B5192" s="7" t="str">
        <f>IF('Payments Export'!A5196="","",'Payments Export'!B5196)</f>
        <v/>
      </c>
      <c r="C5192" s="7" t="str">
        <f>IF(IFERROR(VALUE('Payments Export'!H5196),'Payments Export'!H5196)&lt;&gt;0,IFERROR(VALUE('Payments Export'!H5196),'Payments Export'!H5196),"")</f>
        <v/>
      </c>
      <c r="D5192" s="7" t="str">
        <f>IF('Payments Export'!I5196="","",'Payments Export'!I5196)</f>
        <v/>
      </c>
      <c r="E5192" s="7" t="str">
        <f t="shared" si="162"/>
        <v/>
      </c>
      <c r="F5192" s="7" t="str">
        <f>IF('Payments Export'!A5196="","",'Payments Export'!N5196)</f>
        <v/>
      </c>
      <c r="G5192" s="7" t="str">
        <f>IF('Payments Export'!A5196="","",'Payments Export'!O5196)</f>
        <v/>
      </c>
      <c r="H5192" s="7" t="str">
        <f>IF('Payments Export'!B5196="","",G5192-F5192)</f>
        <v/>
      </c>
      <c r="I5192" s="3" t="str">
        <f>IF(C5192&lt;&gt;"",_xlfn.XLOOKUP(IFERROR(VALUE(C5192),C5192),'Items database'!A:A,'Items database'!B:B),(_xlfn.XLOOKUP(LEFT(E5192,3),Services,Services,"")))</f>
        <v/>
      </c>
      <c r="J5192" s="3" t="str">
        <f t="shared" si="163"/>
        <v/>
      </c>
    </row>
    <row r="5193" spans="1:10" x14ac:dyDescent="0.35">
      <c r="A5193" s="7" t="str">
        <f>IF('Payments Export'!A5197="","",'Payments Export'!A5197)</f>
        <v/>
      </c>
      <c r="B5193" s="7" t="str">
        <f>IF('Payments Export'!A5197="","",'Payments Export'!B5197)</f>
        <v/>
      </c>
      <c r="C5193" s="7" t="str">
        <f>IF(IFERROR(VALUE('Payments Export'!H5197),'Payments Export'!H5197)&lt;&gt;0,IFERROR(VALUE('Payments Export'!H5197),'Payments Export'!H5197),"")</f>
        <v/>
      </c>
      <c r="D5193" s="7" t="str">
        <f>IF('Payments Export'!I5197="","",'Payments Export'!I5197)</f>
        <v/>
      </c>
      <c r="E5193" s="7" t="str">
        <f t="shared" si="162"/>
        <v/>
      </c>
      <c r="F5193" s="7" t="str">
        <f>IF('Payments Export'!A5197="","",'Payments Export'!N5197)</f>
        <v/>
      </c>
      <c r="G5193" s="7" t="str">
        <f>IF('Payments Export'!A5197="","",'Payments Export'!O5197)</f>
        <v/>
      </c>
      <c r="H5193" s="7" t="str">
        <f>IF('Payments Export'!B5197="","",G5193-F5193)</f>
        <v/>
      </c>
      <c r="I5193" s="3" t="str">
        <f>IF(C5193&lt;&gt;"",_xlfn.XLOOKUP(IFERROR(VALUE(C5193),C5193),'Items database'!A:A,'Items database'!B:B),(_xlfn.XLOOKUP(LEFT(E5193,3),Services,Services,"")))</f>
        <v/>
      </c>
      <c r="J5193" s="3" t="str">
        <f t="shared" si="163"/>
        <v/>
      </c>
    </row>
    <row r="5194" spans="1:10" x14ac:dyDescent="0.35">
      <c r="A5194" s="7" t="str">
        <f>IF('Payments Export'!A5198="","",'Payments Export'!A5198)</f>
        <v/>
      </c>
      <c r="B5194" s="7" t="str">
        <f>IF('Payments Export'!A5198="","",'Payments Export'!B5198)</f>
        <v/>
      </c>
      <c r="C5194" s="7" t="str">
        <f>IF(IFERROR(VALUE('Payments Export'!H5198),'Payments Export'!H5198)&lt;&gt;0,IFERROR(VALUE('Payments Export'!H5198),'Payments Export'!H5198),"")</f>
        <v/>
      </c>
      <c r="D5194" s="7" t="str">
        <f>IF('Payments Export'!I5198="","",'Payments Export'!I5198)</f>
        <v/>
      </c>
      <c r="E5194" s="7" t="str">
        <f t="shared" si="162"/>
        <v/>
      </c>
      <c r="F5194" s="7" t="str">
        <f>IF('Payments Export'!A5198="","",'Payments Export'!N5198)</f>
        <v/>
      </c>
      <c r="G5194" s="7" t="str">
        <f>IF('Payments Export'!A5198="","",'Payments Export'!O5198)</f>
        <v/>
      </c>
      <c r="H5194" s="7" t="str">
        <f>IF('Payments Export'!B5198="","",G5194-F5194)</f>
        <v/>
      </c>
      <c r="I5194" s="3" t="str">
        <f>IF(C5194&lt;&gt;"",_xlfn.XLOOKUP(IFERROR(VALUE(C5194),C5194),'Items database'!A:A,'Items database'!B:B),(_xlfn.XLOOKUP(LEFT(E5194,3),Services,Services,"")))</f>
        <v/>
      </c>
      <c r="J5194" s="3" t="str">
        <f t="shared" si="163"/>
        <v/>
      </c>
    </row>
    <row r="5195" spans="1:10" x14ac:dyDescent="0.35">
      <c r="A5195" s="7" t="str">
        <f>IF('Payments Export'!A5199="","",'Payments Export'!A5199)</f>
        <v/>
      </c>
      <c r="B5195" s="7" t="str">
        <f>IF('Payments Export'!A5199="","",'Payments Export'!B5199)</f>
        <v/>
      </c>
      <c r="C5195" s="7" t="str">
        <f>IF(IFERROR(VALUE('Payments Export'!H5199),'Payments Export'!H5199)&lt;&gt;0,IFERROR(VALUE('Payments Export'!H5199),'Payments Export'!H5199),"")</f>
        <v/>
      </c>
      <c r="D5195" s="7" t="str">
        <f>IF('Payments Export'!I5199="","",'Payments Export'!I5199)</f>
        <v/>
      </c>
      <c r="E5195" s="7" t="str">
        <f t="shared" si="162"/>
        <v/>
      </c>
      <c r="F5195" s="7" t="str">
        <f>IF('Payments Export'!A5199="","",'Payments Export'!N5199)</f>
        <v/>
      </c>
      <c r="G5195" s="7" t="str">
        <f>IF('Payments Export'!A5199="","",'Payments Export'!O5199)</f>
        <v/>
      </c>
      <c r="H5195" s="7" t="str">
        <f>IF('Payments Export'!B5199="","",G5195-F5195)</f>
        <v/>
      </c>
      <c r="I5195" s="3" t="str">
        <f>IF(C5195&lt;&gt;"",_xlfn.XLOOKUP(IFERROR(VALUE(C5195),C5195),'Items database'!A:A,'Items database'!B:B),(_xlfn.XLOOKUP(LEFT(E5195,3),Services,Services,"")))</f>
        <v/>
      </c>
      <c r="J5195" s="3" t="str">
        <f t="shared" si="163"/>
        <v/>
      </c>
    </row>
    <row r="5196" spans="1:10" x14ac:dyDescent="0.35">
      <c r="A5196" s="7" t="str">
        <f>IF('Payments Export'!A5200="","",'Payments Export'!A5200)</f>
        <v/>
      </c>
      <c r="B5196" s="7" t="str">
        <f>IF('Payments Export'!A5200="","",'Payments Export'!B5200)</f>
        <v/>
      </c>
      <c r="C5196" s="7" t="str">
        <f>IF(IFERROR(VALUE('Payments Export'!H5200),'Payments Export'!H5200)&lt;&gt;0,IFERROR(VALUE('Payments Export'!H5200),'Payments Export'!H5200),"")</f>
        <v/>
      </c>
      <c r="D5196" s="7" t="str">
        <f>IF('Payments Export'!I5200="","",'Payments Export'!I5200)</f>
        <v/>
      </c>
      <c r="E5196" s="7" t="str">
        <f t="shared" si="162"/>
        <v/>
      </c>
      <c r="F5196" s="7" t="str">
        <f>IF('Payments Export'!A5200="","",'Payments Export'!N5200)</f>
        <v/>
      </c>
      <c r="G5196" s="7" t="str">
        <f>IF('Payments Export'!A5200="","",'Payments Export'!O5200)</f>
        <v/>
      </c>
      <c r="H5196" s="7" t="str">
        <f>IF('Payments Export'!B5200="","",G5196-F5196)</f>
        <v/>
      </c>
      <c r="I5196" s="3" t="str">
        <f>IF(C5196&lt;&gt;"",_xlfn.XLOOKUP(IFERROR(VALUE(C5196),C5196),'Items database'!A:A,'Items database'!B:B),(_xlfn.XLOOKUP(LEFT(E5196,3),Services,Services,"")))</f>
        <v/>
      </c>
      <c r="J5196" s="3" t="str">
        <f t="shared" si="163"/>
        <v/>
      </c>
    </row>
    <row r="5197" spans="1:10" x14ac:dyDescent="0.35">
      <c r="A5197" s="7" t="str">
        <f>IF('Payments Export'!A5201="","",'Payments Export'!A5201)</f>
        <v/>
      </c>
      <c r="B5197" s="7" t="str">
        <f>IF('Payments Export'!A5201="","",'Payments Export'!B5201)</f>
        <v/>
      </c>
      <c r="C5197" s="7" t="str">
        <f>IF(IFERROR(VALUE('Payments Export'!H5201),'Payments Export'!H5201)&lt;&gt;0,IFERROR(VALUE('Payments Export'!H5201),'Payments Export'!H5201),"")</f>
        <v/>
      </c>
      <c r="D5197" s="7" t="str">
        <f>IF('Payments Export'!I5201="","",'Payments Export'!I5201)</f>
        <v/>
      </c>
      <c r="E5197" s="7" t="str">
        <f t="shared" si="162"/>
        <v/>
      </c>
      <c r="F5197" s="7" t="str">
        <f>IF('Payments Export'!A5201="","",'Payments Export'!N5201)</f>
        <v/>
      </c>
      <c r="G5197" s="7" t="str">
        <f>IF('Payments Export'!A5201="","",'Payments Export'!O5201)</f>
        <v/>
      </c>
      <c r="H5197" s="7" t="str">
        <f>IF('Payments Export'!B5201="","",G5197-F5197)</f>
        <v/>
      </c>
      <c r="I5197" s="3" t="str">
        <f>IF(C5197&lt;&gt;"",_xlfn.XLOOKUP(IFERROR(VALUE(C5197),C5197),'Items database'!A:A,'Items database'!B:B),(_xlfn.XLOOKUP(LEFT(E5197,3),Services,Services,"")))</f>
        <v/>
      </c>
      <c r="J5197" s="3" t="str">
        <f t="shared" si="163"/>
        <v/>
      </c>
    </row>
    <row r="5198" spans="1:10" x14ac:dyDescent="0.35">
      <c r="A5198" s="7" t="str">
        <f>IF('Payments Export'!A5202="","",'Payments Export'!A5202)</f>
        <v/>
      </c>
      <c r="B5198" s="7" t="str">
        <f>IF('Payments Export'!A5202="","",'Payments Export'!B5202)</f>
        <v/>
      </c>
      <c r="C5198" s="7" t="str">
        <f>IF(IFERROR(VALUE('Payments Export'!H5202),'Payments Export'!H5202)&lt;&gt;0,IFERROR(VALUE('Payments Export'!H5202),'Payments Export'!H5202),"")</f>
        <v/>
      </c>
      <c r="D5198" s="7" t="str">
        <f>IF('Payments Export'!I5202="","",'Payments Export'!I5202)</f>
        <v/>
      </c>
      <c r="E5198" s="7" t="str">
        <f t="shared" si="162"/>
        <v/>
      </c>
      <c r="F5198" s="7" t="str">
        <f>IF('Payments Export'!A5202="","",'Payments Export'!N5202)</f>
        <v/>
      </c>
      <c r="G5198" s="7" t="str">
        <f>IF('Payments Export'!A5202="","",'Payments Export'!O5202)</f>
        <v/>
      </c>
      <c r="H5198" s="7" t="str">
        <f>IF('Payments Export'!B5202="","",G5198-F5198)</f>
        <v/>
      </c>
      <c r="I5198" s="3" t="str">
        <f>IF(C5198&lt;&gt;"",_xlfn.XLOOKUP(IFERROR(VALUE(C5198),C5198),'Items database'!A:A,'Items database'!B:B),(_xlfn.XLOOKUP(LEFT(E5198,3),Services,Services,"")))</f>
        <v/>
      </c>
      <c r="J5198" s="3" t="str">
        <f t="shared" si="163"/>
        <v/>
      </c>
    </row>
    <row r="5199" spans="1:10" x14ac:dyDescent="0.35">
      <c r="A5199" s="7" t="str">
        <f>IF('Payments Export'!A5203="","",'Payments Export'!A5203)</f>
        <v/>
      </c>
      <c r="B5199" s="7" t="str">
        <f>IF('Payments Export'!A5203="","",'Payments Export'!B5203)</f>
        <v/>
      </c>
      <c r="C5199" s="7" t="str">
        <f>IF(IFERROR(VALUE('Payments Export'!H5203),'Payments Export'!H5203)&lt;&gt;0,IFERROR(VALUE('Payments Export'!H5203),'Payments Export'!H5203),"")</f>
        <v/>
      </c>
      <c r="D5199" s="7" t="str">
        <f>IF('Payments Export'!I5203="","",'Payments Export'!I5203)</f>
        <v/>
      </c>
      <c r="E5199" s="7" t="str">
        <f t="shared" si="162"/>
        <v/>
      </c>
      <c r="F5199" s="7" t="str">
        <f>IF('Payments Export'!A5203="","",'Payments Export'!N5203)</f>
        <v/>
      </c>
      <c r="G5199" s="7" t="str">
        <f>IF('Payments Export'!A5203="","",'Payments Export'!O5203)</f>
        <v/>
      </c>
      <c r="H5199" s="7" t="str">
        <f>IF('Payments Export'!B5203="","",G5199-F5199)</f>
        <v/>
      </c>
      <c r="I5199" s="3" t="str">
        <f>IF(C5199&lt;&gt;"",_xlfn.XLOOKUP(IFERROR(VALUE(C5199),C5199),'Items database'!A:A,'Items database'!B:B),(_xlfn.XLOOKUP(LEFT(E5199,3),Services,Services,"")))</f>
        <v/>
      </c>
      <c r="J5199" s="3" t="str">
        <f t="shared" si="163"/>
        <v/>
      </c>
    </row>
    <row r="5200" spans="1:10" x14ac:dyDescent="0.35">
      <c r="A5200" s="7" t="str">
        <f>IF('Payments Export'!A5204="","",'Payments Export'!A5204)</f>
        <v/>
      </c>
      <c r="B5200" s="7" t="str">
        <f>IF('Payments Export'!A5204="","",'Payments Export'!B5204)</f>
        <v/>
      </c>
      <c r="C5200" s="7" t="str">
        <f>IF(IFERROR(VALUE('Payments Export'!H5204),'Payments Export'!H5204)&lt;&gt;0,IFERROR(VALUE('Payments Export'!H5204),'Payments Export'!H5204),"")</f>
        <v/>
      </c>
      <c r="D5200" s="7" t="str">
        <f>IF('Payments Export'!I5204="","",'Payments Export'!I5204)</f>
        <v/>
      </c>
      <c r="E5200" s="7" t="str">
        <f t="shared" si="162"/>
        <v/>
      </c>
      <c r="F5200" s="7" t="str">
        <f>IF('Payments Export'!A5204="","",'Payments Export'!N5204)</f>
        <v/>
      </c>
      <c r="G5200" s="7" t="str">
        <f>IF('Payments Export'!A5204="","",'Payments Export'!O5204)</f>
        <v/>
      </c>
      <c r="H5200" s="7" t="str">
        <f>IF('Payments Export'!B5204="","",G5200-F5200)</f>
        <v/>
      </c>
      <c r="I5200" s="3" t="str">
        <f>IF(C5200&lt;&gt;"",_xlfn.XLOOKUP(IFERROR(VALUE(C5200),C5200),'Items database'!A:A,'Items database'!B:B),(_xlfn.XLOOKUP(LEFT(E5200,3),Services,Services,"")))</f>
        <v/>
      </c>
      <c r="J5200" s="3" t="str">
        <f t="shared" si="163"/>
        <v/>
      </c>
    </row>
    <row r="5201" spans="1:10" x14ac:dyDescent="0.35">
      <c r="A5201" s="7" t="str">
        <f>IF('Payments Export'!A5205="","",'Payments Export'!A5205)</f>
        <v/>
      </c>
      <c r="B5201" s="7" t="str">
        <f>IF('Payments Export'!A5205="","",'Payments Export'!B5205)</f>
        <v/>
      </c>
      <c r="C5201" s="7" t="str">
        <f>IF(IFERROR(VALUE('Payments Export'!H5205),'Payments Export'!H5205)&lt;&gt;0,IFERROR(VALUE('Payments Export'!H5205),'Payments Export'!H5205),"")</f>
        <v/>
      </c>
      <c r="D5201" s="7" t="str">
        <f>IF('Payments Export'!I5205="","",'Payments Export'!I5205)</f>
        <v/>
      </c>
      <c r="E5201" s="7" t="str">
        <f t="shared" si="162"/>
        <v/>
      </c>
      <c r="F5201" s="7" t="str">
        <f>IF('Payments Export'!A5205="","",'Payments Export'!N5205)</f>
        <v/>
      </c>
      <c r="G5201" s="7" t="str">
        <f>IF('Payments Export'!A5205="","",'Payments Export'!O5205)</f>
        <v/>
      </c>
      <c r="H5201" s="7" t="str">
        <f>IF('Payments Export'!B5205="","",G5201-F5201)</f>
        <v/>
      </c>
      <c r="I5201" s="3" t="str">
        <f>IF(C5201&lt;&gt;"",_xlfn.XLOOKUP(IFERROR(VALUE(C5201),C5201),'Items database'!A:A,'Items database'!B:B),(_xlfn.XLOOKUP(LEFT(E5201,3),Services,Services,"")))</f>
        <v/>
      </c>
      <c r="J5201" s="3" t="str">
        <f t="shared" si="163"/>
        <v/>
      </c>
    </row>
    <row r="5202" spans="1:10" x14ac:dyDescent="0.35">
      <c r="A5202" s="7" t="str">
        <f>IF('Payments Export'!A5206="","",'Payments Export'!A5206)</f>
        <v/>
      </c>
      <c r="B5202" s="7" t="str">
        <f>IF('Payments Export'!A5206="","",'Payments Export'!B5206)</f>
        <v/>
      </c>
      <c r="C5202" s="7" t="str">
        <f>IF(IFERROR(VALUE('Payments Export'!H5206),'Payments Export'!H5206)&lt;&gt;0,IFERROR(VALUE('Payments Export'!H5206),'Payments Export'!H5206),"")</f>
        <v/>
      </c>
      <c r="D5202" s="7" t="str">
        <f>IF('Payments Export'!I5206="","",'Payments Export'!I5206)</f>
        <v/>
      </c>
      <c r="E5202" s="7" t="str">
        <f t="shared" si="162"/>
        <v/>
      </c>
      <c r="F5202" s="7" t="str">
        <f>IF('Payments Export'!A5206="","",'Payments Export'!N5206)</f>
        <v/>
      </c>
      <c r="G5202" s="7" t="str">
        <f>IF('Payments Export'!A5206="","",'Payments Export'!O5206)</f>
        <v/>
      </c>
      <c r="H5202" s="7" t="str">
        <f>IF('Payments Export'!B5206="","",G5202-F5202)</f>
        <v/>
      </c>
      <c r="I5202" s="3" t="str">
        <f>IF(C5202&lt;&gt;"",_xlfn.XLOOKUP(IFERROR(VALUE(C5202),C5202),'Items database'!A:A,'Items database'!B:B),(_xlfn.XLOOKUP(LEFT(E5202,3),Services,Services,"")))</f>
        <v/>
      </c>
      <c r="J5202" s="3" t="str">
        <f t="shared" si="163"/>
        <v/>
      </c>
    </row>
    <row r="5203" spans="1:10" x14ac:dyDescent="0.35">
      <c r="A5203" s="7" t="str">
        <f>IF('Payments Export'!A5207="","",'Payments Export'!A5207)</f>
        <v/>
      </c>
      <c r="B5203" s="7" t="str">
        <f>IF('Payments Export'!A5207="","",'Payments Export'!B5207)</f>
        <v/>
      </c>
      <c r="C5203" s="7" t="str">
        <f>IF(IFERROR(VALUE('Payments Export'!H5207),'Payments Export'!H5207)&lt;&gt;0,IFERROR(VALUE('Payments Export'!H5207),'Payments Export'!H5207),"")</f>
        <v/>
      </c>
      <c r="D5203" s="7" t="str">
        <f>IF('Payments Export'!I5207="","",'Payments Export'!I5207)</f>
        <v/>
      </c>
      <c r="E5203" s="7" t="str">
        <f t="shared" si="162"/>
        <v/>
      </c>
      <c r="F5203" s="7" t="str">
        <f>IF('Payments Export'!A5207="","",'Payments Export'!N5207)</f>
        <v/>
      </c>
      <c r="G5203" s="7" t="str">
        <f>IF('Payments Export'!A5207="","",'Payments Export'!O5207)</f>
        <v/>
      </c>
      <c r="H5203" s="7" t="str">
        <f>IF('Payments Export'!B5207="","",G5203-F5203)</f>
        <v/>
      </c>
      <c r="I5203" s="3" t="str">
        <f>IF(C5203&lt;&gt;"",_xlfn.XLOOKUP(IFERROR(VALUE(C5203),C5203),'Items database'!A:A,'Items database'!B:B),(_xlfn.XLOOKUP(LEFT(E5203,3),Services,Services,"")))</f>
        <v/>
      </c>
      <c r="J5203" s="3" t="str">
        <f t="shared" si="163"/>
        <v/>
      </c>
    </row>
    <row r="5204" spans="1:10" x14ac:dyDescent="0.35">
      <c r="A5204" s="7" t="str">
        <f>IF('Payments Export'!A5208="","",'Payments Export'!A5208)</f>
        <v/>
      </c>
      <c r="B5204" s="7" t="str">
        <f>IF('Payments Export'!A5208="","",'Payments Export'!B5208)</f>
        <v/>
      </c>
      <c r="C5204" s="7" t="str">
        <f>IF(IFERROR(VALUE('Payments Export'!H5208),'Payments Export'!H5208)&lt;&gt;0,IFERROR(VALUE('Payments Export'!H5208),'Payments Export'!H5208),"")</f>
        <v/>
      </c>
      <c r="D5204" s="7" t="str">
        <f>IF('Payments Export'!I5208="","",'Payments Export'!I5208)</f>
        <v/>
      </c>
      <c r="E5204" s="7" t="str">
        <f t="shared" si="162"/>
        <v/>
      </c>
      <c r="F5204" s="7" t="str">
        <f>IF('Payments Export'!A5208="","",'Payments Export'!N5208)</f>
        <v/>
      </c>
      <c r="G5204" s="7" t="str">
        <f>IF('Payments Export'!A5208="","",'Payments Export'!O5208)</f>
        <v/>
      </c>
      <c r="H5204" s="7" t="str">
        <f>IF('Payments Export'!B5208="","",G5204-F5204)</f>
        <v/>
      </c>
      <c r="I5204" s="3" t="str">
        <f>IF(C5204&lt;&gt;"",_xlfn.XLOOKUP(IFERROR(VALUE(C5204),C5204),'Items database'!A:A,'Items database'!B:B),(_xlfn.XLOOKUP(LEFT(E5204,3),Services,Services,"")))</f>
        <v/>
      </c>
      <c r="J5204" s="3" t="str">
        <f t="shared" si="163"/>
        <v/>
      </c>
    </row>
    <row r="5205" spans="1:10" x14ac:dyDescent="0.35">
      <c r="A5205" s="7" t="str">
        <f>IF('Payments Export'!A5209="","",'Payments Export'!A5209)</f>
        <v/>
      </c>
      <c r="B5205" s="7" t="str">
        <f>IF('Payments Export'!A5209="","",'Payments Export'!B5209)</f>
        <v/>
      </c>
      <c r="C5205" s="7" t="str">
        <f>IF(IFERROR(VALUE('Payments Export'!H5209),'Payments Export'!H5209)&lt;&gt;0,IFERROR(VALUE('Payments Export'!H5209),'Payments Export'!H5209),"")</f>
        <v/>
      </c>
      <c r="D5205" s="7" t="str">
        <f>IF('Payments Export'!I5209="","",'Payments Export'!I5209)</f>
        <v/>
      </c>
      <c r="E5205" s="7" t="str">
        <f t="shared" si="162"/>
        <v/>
      </c>
      <c r="F5205" s="7" t="str">
        <f>IF('Payments Export'!A5209="","",'Payments Export'!N5209)</f>
        <v/>
      </c>
      <c r="G5205" s="7" t="str">
        <f>IF('Payments Export'!A5209="","",'Payments Export'!O5209)</f>
        <v/>
      </c>
      <c r="H5205" s="7" t="str">
        <f>IF('Payments Export'!B5209="","",G5205-F5205)</f>
        <v/>
      </c>
      <c r="I5205" s="3" t="str">
        <f>IF(C5205&lt;&gt;"",_xlfn.XLOOKUP(IFERROR(VALUE(C5205),C5205),'Items database'!A:A,'Items database'!B:B),(_xlfn.XLOOKUP(LEFT(E5205,3),Services,Services,"")))</f>
        <v/>
      </c>
      <c r="J5205" s="3" t="str">
        <f t="shared" si="163"/>
        <v/>
      </c>
    </row>
    <row r="5206" spans="1:10" x14ac:dyDescent="0.35">
      <c r="A5206" s="7" t="str">
        <f>IF('Payments Export'!A5210="","",'Payments Export'!A5210)</f>
        <v/>
      </c>
      <c r="B5206" s="7" t="str">
        <f>IF('Payments Export'!A5210="","",'Payments Export'!B5210)</f>
        <v/>
      </c>
      <c r="C5206" s="7" t="str">
        <f>IF(IFERROR(VALUE('Payments Export'!H5210),'Payments Export'!H5210)&lt;&gt;0,IFERROR(VALUE('Payments Export'!H5210),'Payments Export'!H5210),"")</f>
        <v/>
      </c>
      <c r="D5206" s="7" t="str">
        <f>IF('Payments Export'!I5210="","",'Payments Export'!I5210)</f>
        <v/>
      </c>
      <c r="E5206" s="7" t="str">
        <f t="shared" si="162"/>
        <v/>
      </c>
      <c r="F5206" s="7" t="str">
        <f>IF('Payments Export'!A5210="","",'Payments Export'!N5210)</f>
        <v/>
      </c>
      <c r="G5206" s="7" t="str">
        <f>IF('Payments Export'!A5210="","",'Payments Export'!O5210)</f>
        <v/>
      </c>
      <c r="H5206" s="7" t="str">
        <f>IF('Payments Export'!B5210="","",G5206-F5206)</f>
        <v/>
      </c>
      <c r="I5206" s="3" t="str">
        <f>IF(C5206&lt;&gt;"",_xlfn.XLOOKUP(IFERROR(VALUE(C5206),C5206),'Items database'!A:A,'Items database'!B:B),(_xlfn.XLOOKUP(LEFT(E5206,3),Services,Services,"")))</f>
        <v/>
      </c>
      <c r="J5206" s="3" t="str">
        <f t="shared" si="163"/>
        <v/>
      </c>
    </row>
    <row r="5207" spans="1:10" x14ac:dyDescent="0.35">
      <c r="A5207" s="7" t="str">
        <f>IF('Payments Export'!A5211="","",'Payments Export'!A5211)</f>
        <v/>
      </c>
      <c r="B5207" s="7" t="str">
        <f>IF('Payments Export'!A5211="","",'Payments Export'!B5211)</f>
        <v/>
      </c>
      <c r="C5207" s="7" t="str">
        <f>IF(IFERROR(VALUE('Payments Export'!H5211),'Payments Export'!H5211)&lt;&gt;0,IFERROR(VALUE('Payments Export'!H5211),'Payments Export'!H5211),"")</f>
        <v/>
      </c>
      <c r="D5207" s="7" t="str">
        <f>IF('Payments Export'!I5211="","",'Payments Export'!I5211)</f>
        <v/>
      </c>
      <c r="E5207" s="7" t="str">
        <f t="shared" si="162"/>
        <v/>
      </c>
      <c r="F5207" s="7" t="str">
        <f>IF('Payments Export'!A5211="","",'Payments Export'!N5211)</f>
        <v/>
      </c>
      <c r="G5207" s="7" t="str">
        <f>IF('Payments Export'!A5211="","",'Payments Export'!O5211)</f>
        <v/>
      </c>
      <c r="H5207" s="7" t="str">
        <f>IF('Payments Export'!B5211="","",G5207-F5207)</f>
        <v/>
      </c>
      <c r="I5207" s="3" t="str">
        <f>IF(C5207&lt;&gt;"",_xlfn.XLOOKUP(IFERROR(VALUE(C5207),C5207),'Items database'!A:A,'Items database'!B:B),(_xlfn.XLOOKUP(LEFT(E5207,3),Services,Services,"")))</f>
        <v/>
      </c>
      <c r="J5207" s="3" t="str">
        <f t="shared" si="163"/>
        <v/>
      </c>
    </row>
    <row r="5208" spans="1:10" x14ac:dyDescent="0.35">
      <c r="A5208" s="7" t="str">
        <f>IF('Payments Export'!A5212="","",'Payments Export'!A5212)</f>
        <v/>
      </c>
      <c r="B5208" s="7" t="str">
        <f>IF('Payments Export'!A5212="","",'Payments Export'!B5212)</f>
        <v/>
      </c>
      <c r="C5208" s="7" t="str">
        <f>IF(IFERROR(VALUE('Payments Export'!H5212),'Payments Export'!H5212)&lt;&gt;0,IFERROR(VALUE('Payments Export'!H5212),'Payments Export'!H5212),"")</f>
        <v/>
      </c>
      <c r="D5208" s="7" t="str">
        <f>IF('Payments Export'!I5212="","",'Payments Export'!I5212)</f>
        <v/>
      </c>
      <c r="E5208" s="7" t="str">
        <f t="shared" si="162"/>
        <v/>
      </c>
      <c r="F5208" s="7" t="str">
        <f>IF('Payments Export'!A5212="","",'Payments Export'!N5212)</f>
        <v/>
      </c>
      <c r="G5208" s="7" t="str">
        <f>IF('Payments Export'!A5212="","",'Payments Export'!O5212)</f>
        <v/>
      </c>
      <c r="H5208" s="7" t="str">
        <f>IF('Payments Export'!B5212="","",G5208-F5208)</f>
        <v/>
      </c>
      <c r="I5208" s="3" t="str">
        <f>IF(C5208&lt;&gt;"",_xlfn.XLOOKUP(IFERROR(VALUE(C5208),C5208),'Items database'!A:A,'Items database'!B:B),(_xlfn.XLOOKUP(LEFT(E5208,3),Services,Services,"")))</f>
        <v/>
      </c>
      <c r="J5208" s="3" t="str">
        <f t="shared" si="163"/>
        <v/>
      </c>
    </row>
    <row r="5209" spans="1:10" x14ac:dyDescent="0.35">
      <c r="A5209" s="7" t="str">
        <f>IF('Payments Export'!A5213="","",'Payments Export'!A5213)</f>
        <v/>
      </c>
      <c r="B5209" s="7" t="str">
        <f>IF('Payments Export'!A5213="","",'Payments Export'!B5213)</f>
        <v/>
      </c>
      <c r="C5209" s="7" t="str">
        <f>IF(IFERROR(VALUE('Payments Export'!H5213),'Payments Export'!H5213)&lt;&gt;0,IFERROR(VALUE('Payments Export'!H5213),'Payments Export'!H5213),"")</f>
        <v/>
      </c>
      <c r="D5209" s="7" t="str">
        <f>IF('Payments Export'!I5213="","",'Payments Export'!I5213)</f>
        <v/>
      </c>
      <c r="E5209" s="7" t="str">
        <f t="shared" si="162"/>
        <v/>
      </c>
      <c r="F5209" s="7" t="str">
        <f>IF('Payments Export'!A5213="","",'Payments Export'!N5213)</f>
        <v/>
      </c>
      <c r="G5209" s="7" t="str">
        <f>IF('Payments Export'!A5213="","",'Payments Export'!O5213)</f>
        <v/>
      </c>
      <c r="H5209" s="7" t="str">
        <f>IF('Payments Export'!B5213="","",G5209-F5209)</f>
        <v/>
      </c>
      <c r="I5209" s="3" t="str">
        <f>IF(C5209&lt;&gt;"",_xlfn.XLOOKUP(IFERROR(VALUE(C5209),C5209),'Items database'!A:A,'Items database'!B:B),(_xlfn.XLOOKUP(LEFT(E5209,3),Services,Services,"")))</f>
        <v/>
      </c>
      <c r="J5209" s="3" t="str">
        <f t="shared" si="163"/>
        <v/>
      </c>
    </row>
    <row r="5210" spans="1:10" x14ac:dyDescent="0.35">
      <c r="A5210" s="7" t="str">
        <f>IF('Payments Export'!A5214="","",'Payments Export'!A5214)</f>
        <v/>
      </c>
      <c r="B5210" s="7" t="str">
        <f>IF('Payments Export'!A5214="","",'Payments Export'!B5214)</f>
        <v/>
      </c>
      <c r="C5210" s="7" t="str">
        <f>IF(IFERROR(VALUE('Payments Export'!H5214),'Payments Export'!H5214)&lt;&gt;0,IFERROR(VALUE('Payments Export'!H5214),'Payments Export'!H5214),"")</f>
        <v/>
      </c>
      <c r="D5210" s="7" t="str">
        <f>IF('Payments Export'!I5214="","",'Payments Export'!I5214)</f>
        <v/>
      </c>
      <c r="E5210" s="7" t="str">
        <f t="shared" si="162"/>
        <v/>
      </c>
      <c r="F5210" s="7" t="str">
        <f>IF('Payments Export'!A5214="","",'Payments Export'!N5214)</f>
        <v/>
      </c>
      <c r="G5210" s="7" t="str">
        <f>IF('Payments Export'!A5214="","",'Payments Export'!O5214)</f>
        <v/>
      </c>
      <c r="H5210" s="7" t="str">
        <f>IF('Payments Export'!B5214="","",G5210-F5210)</f>
        <v/>
      </c>
      <c r="I5210" s="3" t="str">
        <f>IF(C5210&lt;&gt;"",_xlfn.XLOOKUP(IFERROR(VALUE(C5210),C5210),'Items database'!A:A,'Items database'!B:B),(_xlfn.XLOOKUP(LEFT(E5210,3),Services,Services,"")))</f>
        <v/>
      </c>
      <c r="J5210" s="3" t="str">
        <f t="shared" si="163"/>
        <v/>
      </c>
    </row>
    <row r="5211" spans="1:10" x14ac:dyDescent="0.35">
      <c r="A5211" s="7" t="str">
        <f>IF('Payments Export'!A5215="","",'Payments Export'!A5215)</f>
        <v/>
      </c>
      <c r="B5211" s="7" t="str">
        <f>IF('Payments Export'!A5215="","",'Payments Export'!B5215)</f>
        <v/>
      </c>
      <c r="C5211" s="7" t="str">
        <f>IF(IFERROR(VALUE('Payments Export'!H5215),'Payments Export'!H5215)&lt;&gt;0,IFERROR(VALUE('Payments Export'!H5215),'Payments Export'!H5215),"")</f>
        <v/>
      </c>
      <c r="D5211" s="7" t="str">
        <f>IF('Payments Export'!I5215="","",'Payments Export'!I5215)</f>
        <v/>
      </c>
      <c r="E5211" s="7" t="str">
        <f t="shared" si="162"/>
        <v/>
      </c>
      <c r="F5211" s="7" t="str">
        <f>IF('Payments Export'!A5215="","",'Payments Export'!N5215)</f>
        <v/>
      </c>
      <c r="G5211" s="7" t="str">
        <f>IF('Payments Export'!A5215="","",'Payments Export'!O5215)</f>
        <v/>
      </c>
      <c r="H5211" s="7" t="str">
        <f>IF('Payments Export'!B5215="","",G5211-F5211)</f>
        <v/>
      </c>
      <c r="I5211" s="3" t="str">
        <f>IF(C5211&lt;&gt;"",_xlfn.XLOOKUP(IFERROR(VALUE(C5211),C5211),'Items database'!A:A,'Items database'!B:B),(_xlfn.XLOOKUP(LEFT(E5211,3),Services,Services,"")))</f>
        <v/>
      </c>
      <c r="J5211" s="3" t="str">
        <f t="shared" si="163"/>
        <v/>
      </c>
    </row>
    <row r="5212" spans="1:10" x14ac:dyDescent="0.35">
      <c r="A5212" s="7" t="str">
        <f>IF('Payments Export'!A5216="","",'Payments Export'!A5216)</f>
        <v/>
      </c>
      <c r="B5212" s="7" t="str">
        <f>IF('Payments Export'!A5216="","",'Payments Export'!B5216)</f>
        <v/>
      </c>
      <c r="C5212" s="7" t="str">
        <f>IF(IFERROR(VALUE('Payments Export'!H5216),'Payments Export'!H5216)&lt;&gt;0,IFERROR(VALUE('Payments Export'!H5216),'Payments Export'!H5216),"")</f>
        <v/>
      </c>
      <c r="D5212" s="7" t="str">
        <f>IF('Payments Export'!I5216="","",'Payments Export'!I5216)</f>
        <v/>
      </c>
      <c r="E5212" s="7" t="str">
        <f t="shared" si="162"/>
        <v/>
      </c>
      <c r="F5212" s="7" t="str">
        <f>IF('Payments Export'!A5216="","",'Payments Export'!N5216)</f>
        <v/>
      </c>
      <c r="G5212" s="7" t="str">
        <f>IF('Payments Export'!A5216="","",'Payments Export'!O5216)</f>
        <v/>
      </c>
      <c r="H5212" s="7" t="str">
        <f>IF('Payments Export'!B5216="","",G5212-F5212)</f>
        <v/>
      </c>
      <c r="I5212" s="3" t="str">
        <f>IF(C5212&lt;&gt;"",_xlfn.XLOOKUP(IFERROR(VALUE(C5212),C5212),'Items database'!A:A,'Items database'!B:B),(_xlfn.XLOOKUP(LEFT(E5212,3),Services,Services,"")))</f>
        <v/>
      </c>
      <c r="J5212" s="3" t="str">
        <f t="shared" si="163"/>
        <v/>
      </c>
    </row>
    <row r="5213" spans="1:10" x14ac:dyDescent="0.35">
      <c r="A5213" s="7" t="str">
        <f>IF('Payments Export'!A5217="","",'Payments Export'!A5217)</f>
        <v/>
      </c>
      <c r="B5213" s="7" t="str">
        <f>IF('Payments Export'!A5217="","",'Payments Export'!B5217)</f>
        <v/>
      </c>
      <c r="C5213" s="7" t="str">
        <f>IF(IFERROR(VALUE('Payments Export'!H5217),'Payments Export'!H5217)&lt;&gt;0,IFERROR(VALUE('Payments Export'!H5217),'Payments Export'!H5217),"")</f>
        <v/>
      </c>
      <c r="D5213" s="7" t="str">
        <f>IF('Payments Export'!I5217="","",'Payments Export'!I5217)</f>
        <v/>
      </c>
      <c r="E5213" s="7" t="str">
        <f t="shared" si="162"/>
        <v/>
      </c>
      <c r="F5213" s="7" t="str">
        <f>IF('Payments Export'!A5217="","",'Payments Export'!N5217)</f>
        <v/>
      </c>
      <c r="G5213" s="7" t="str">
        <f>IF('Payments Export'!A5217="","",'Payments Export'!O5217)</f>
        <v/>
      </c>
      <c r="H5213" s="7" t="str">
        <f>IF('Payments Export'!B5217="","",G5213-F5213)</f>
        <v/>
      </c>
      <c r="I5213" s="3" t="str">
        <f>IF(C5213&lt;&gt;"",_xlfn.XLOOKUP(IFERROR(VALUE(C5213),C5213),'Items database'!A:A,'Items database'!B:B),(_xlfn.XLOOKUP(LEFT(E5213,3),Services,Services,"")))</f>
        <v/>
      </c>
      <c r="J5213" s="3" t="str">
        <f t="shared" si="163"/>
        <v/>
      </c>
    </row>
    <row r="5214" spans="1:10" x14ac:dyDescent="0.35">
      <c r="A5214" s="7" t="str">
        <f>IF('Payments Export'!A5218="","",'Payments Export'!A5218)</f>
        <v/>
      </c>
      <c r="B5214" s="7" t="str">
        <f>IF('Payments Export'!A5218="","",'Payments Export'!B5218)</f>
        <v/>
      </c>
      <c r="C5214" s="7" t="str">
        <f>IF(IFERROR(VALUE('Payments Export'!H5218),'Payments Export'!H5218)&lt;&gt;0,IFERROR(VALUE('Payments Export'!H5218),'Payments Export'!H5218),"")</f>
        <v/>
      </c>
      <c r="D5214" s="7" t="str">
        <f>IF('Payments Export'!I5218="","",'Payments Export'!I5218)</f>
        <v/>
      </c>
      <c r="E5214" s="7" t="str">
        <f t="shared" si="162"/>
        <v/>
      </c>
      <c r="F5214" s="7" t="str">
        <f>IF('Payments Export'!A5218="","",'Payments Export'!N5218)</f>
        <v/>
      </c>
      <c r="G5214" s="7" t="str">
        <f>IF('Payments Export'!A5218="","",'Payments Export'!O5218)</f>
        <v/>
      </c>
      <c r="H5214" s="7" t="str">
        <f>IF('Payments Export'!B5218="","",G5214-F5214)</f>
        <v/>
      </c>
      <c r="I5214" s="3" t="str">
        <f>IF(C5214&lt;&gt;"",_xlfn.XLOOKUP(IFERROR(VALUE(C5214),C5214),'Items database'!A:A,'Items database'!B:B),(_xlfn.XLOOKUP(LEFT(E5214,3),Services,Services,"")))</f>
        <v/>
      </c>
      <c r="J5214" s="3" t="str">
        <f t="shared" si="163"/>
        <v/>
      </c>
    </row>
    <row r="5215" spans="1:10" x14ac:dyDescent="0.35">
      <c r="A5215" s="7" t="str">
        <f>IF('Payments Export'!A5219="","",'Payments Export'!A5219)</f>
        <v/>
      </c>
      <c r="B5215" s="7" t="str">
        <f>IF('Payments Export'!A5219="","",'Payments Export'!B5219)</f>
        <v/>
      </c>
      <c r="C5215" s="7" t="str">
        <f>IF(IFERROR(VALUE('Payments Export'!H5219),'Payments Export'!H5219)&lt;&gt;0,IFERROR(VALUE('Payments Export'!H5219),'Payments Export'!H5219),"")</f>
        <v/>
      </c>
      <c r="D5215" s="7" t="str">
        <f>IF('Payments Export'!I5219="","",'Payments Export'!I5219)</f>
        <v/>
      </c>
      <c r="E5215" s="7" t="str">
        <f t="shared" si="162"/>
        <v/>
      </c>
      <c r="F5215" s="7" t="str">
        <f>IF('Payments Export'!A5219="","",'Payments Export'!N5219)</f>
        <v/>
      </c>
      <c r="G5215" s="7" t="str">
        <f>IF('Payments Export'!A5219="","",'Payments Export'!O5219)</f>
        <v/>
      </c>
      <c r="H5215" s="7" t="str">
        <f>IF('Payments Export'!B5219="","",G5215-F5215)</f>
        <v/>
      </c>
      <c r="I5215" s="3" t="str">
        <f>IF(C5215&lt;&gt;"",_xlfn.XLOOKUP(IFERROR(VALUE(C5215),C5215),'Items database'!A:A,'Items database'!B:B),(_xlfn.XLOOKUP(LEFT(E5215,3),Services,Services,"")))</f>
        <v/>
      </c>
      <c r="J5215" s="3" t="str">
        <f t="shared" si="163"/>
        <v/>
      </c>
    </row>
    <row r="5216" spans="1:10" x14ac:dyDescent="0.35">
      <c r="A5216" s="7" t="str">
        <f>IF('Payments Export'!A5220="","",'Payments Export'!A5220)</f>
        <v/>
      </c>
      <c r="B5216" s="7" t="str">
        <f>IF('Payments Export'!A5220="","",'Payments Export'!B5220)</f>
        <v/>
      </c>
      <c r="C5216" s="7" t="str">
        <f>IF(IFERROR(VALUE('Payments Export'!H5220),'Payments Export'!H5220)&lt;&gt;0,IFERROR(VALUE('Payments Export'!H5220),'Payments Export'!H5220),"")</f>
        <v/>
      </c>
      <c r="D5216" s="7" t="str">
        <f>IF('Payments Export'!I5220="","",'Payments Export'!I5220)</f>
        <v/>
      </c>
      <c r="E5216" s="7" t="str">
        <f t="shared" si="162"/>
        <v/>
      </c>
      <c r="F5216" s="7" t="str">
        <f>IF('Payments Export'!A5220="","",'Payments Export'!N5220)</f>
        <v/>
      </c>
      <c r="G5216" s="7" t="str">
        <f>IF('Payments Export'!A5220="","",'Payments Export'!O5220)</f>
        <v/>
      </c>
      <c r="H5216" s="7" t="str">
        <f>IF('Payments Export'!B5220="","",G5216-F5216)</f>
        <v/>
      </c>
      <c r="I5216" s="3" t="str">
        <f>IF(C5216&lt;&gt;"",_xlfn.XLOOKUP(IFERROR(VALUE(C5216),C5216),'Items database'!A:A,'Items database'!B:B),(_xlfn.XLOOKUP(LEFT(E5216,3),Services,Services,"")))</f>
        <v/>
      </c>
      <c r="J5216" s="3" t="str">
        <f t="shared" si="163"/>
        <v/>
      </c>
    </row>
    <row r="5217" spans="1:10" x14ac:dyDescent="0.35">
      <c r="A5217" s="7" t="str">
        <f>IF('Payments Export'!A5221="","",'Payments Export'!A5221)</f>
        <v/>
      </c>
      <c r="B5217" s="7" t="str">
        <f>IF('Payments Export'!A5221="","",'Payments Export'!B5221)</f>
        <v/>
      </c>
      <c r="C5217" s="7" t="str">
        <f>IF(IFERROR(VALUE('Payments Export'!H5221),'Payments Export'!H5221)&lt;&gt;0,IFERROR(VALUE('Payments Export'!H5221),'Payments Export'!H5221),"")</f>
        <v/>
      </c>
      <c r="D5217" s="7" t="str">
        <f>IF('Payments Export'!I5221="","",'Payments Export'!I5221)</f>
        <v/>
      </c>
      <c r="E5217" s="7" t="str">
        <f t="shared" si="162"/>
        <v/>
      </c>
      <c r="F5217" s="7" t="str">
        <f>IF('Payments Export'!A5221="","",'Payments Export'!N5221)</f>
        <v/>
      </c>
      <c r="G5217" s="7" t="str">
        <f>IF('Payments Export'!A5221="","",'Payments Export'!O5221)</f>
        <v/>
      </c>
      <c r="H5217" s="7" t="str">
        <f>IF('Payments Export'!B5221="","",G5217-F5217)</f>
        <v/>
      </c>
      <c r="I5217" s="3" t="str">
        <f>IF(C5217&lt;&gt;"",_xlfn.XLOOKUP(IFERROR(VALUE(C5217),C5217),'Items database'!A:A,'Items database'!B:B),(_xlfn.XLOOKUP(LEFT(E5217,3),Services,Services,"")))</f>
        <v/>
      </c>
      <c r="J5217" s="3" t="str">
        <f t="shared" si="163"/>
        <v/>
      </c>
    </row>
    <row r="5218" spans="1:10" x14ac:dyDescent="0.35">
      <c r="A5218" s="7" t="str">
        <f>IF('Payments Export'!A5222="","",'Payments Export'!A5222)</f>
        <v/>
      </c>
      <c r="B5218" s="7" t="str">
        <f>IF('Payments Export'!A5222="","",'Payments Export'!B5222)</f>
        <v/>
      </c>
      <c r="C5218" s="7" t="str">
        <f>IF(IFERROR(VALUE('Payments Export'!H5222),'Payments Export'!H5222)&lt;&gt;0,IFERROR(VALUE('Payments Export'!H5222),'Payments Export'!H5222),"")</f>
        <v/>
      </c>
      <c r="D5218" s="7" t="str">
        <f>IF('Payments Export'!I5222="","",'Payments Export'!I5222)</f>
        <v/>
      </c>
      <c r="E5218" s="7" t="str">
        <f t="shared" si="162"/>
        <v/>
      </c>
      <c r="F5218" s="7" t="str">
        <f>IF('Payments Export'!A5222="","",'Payments Export'!N5222)</f>
        <v/>
      </c>
      <c r="G5218" s="7" t="str">
        <f>IF('Payments Export'!A5222="","",'Payments Export'!O5222)</f>
        <v/>
      </c>
      <c r="H5218" s="7" t="str">
        <f>IF('Payments Export'!B5222="","",G5218-F5218)</f>
        <v/>
      </c>
      <c r="I5218" s="3" t="str">
        <f>IF(C5218&lt;&gt;"",_xlfn.XLOOKUP(IFERROR(VALUE(C5218),C5218),'Items database'!A:A,'Items database'!B:B),(_xlfn.XLOOKUP(LEFT(E5218,3),Services,Services,"")))</f>
        <v/>
      </c>
      <c r="J5218" s="3" t="str">
        <f t="shared" si="163"/>
        <v/>
      </c>
    </row>
    <row r="5219" spans="1:10" x14ac:dyDescent="0.35">
      <c r="A5219" s="7" t="str">
        <f>IF('Payments Export'!A5223="","",'Payments Export'!A5223)</f>
        <v/>
      </c>
      <c r="B5219" s="7" t="str">
        <f>IF('Payments Export'!A5223="","",'Payments Export'!B5223)</f>
        <v/>
      </c>
      <c r="C5219" s="7" t="str">
        <f>IF(IFERROR(VALUE('Payments Export'!H5223),'Payments Export'!H5223)&lt;&gt;0,IFERROR(VALUE('Payments Export'!H5223),'Payments Export'!H5223),"")</f>
        <v/>
      </c>
      <c r="D5219" s="7" t="str">
        <f>IF('Payments Export'!I5223="","",'Payments Export'!I5223)</f>
        <v/>
      </c>
      <c r="E5219" s="7" t="str">
        <f t="shared" si="162"/>
        <v/>
      </c>
      <c r="F5219" s="7" t="str">
        <f>IF('Payments Export'!A5223="","",'Payments Export'!N5223)</f>
        <v/>
      </c>
      <c r="G5219" s="7" t="str">
        <f>IF('Payments Export'!A5223="","",'Payments Export'!O5223)</f>
        <v/>
      </c>
      <c r="H5219" s="7" t="str">
        <f>IF('Payments Export'!B5223="","",G5219-F5219)</f>
        <v/>
      </c>
      <c r="I5219" s="3" t="str">
        <f>IF(C5219&lt;&gt;"",_xlfn.XLOOKUP(IFERROR(VALUE(C5219),C5219),'Items database'!A:A,'Items database'!B:B),(_xlfn.XLOOKUP(LEFT(E5219,3),Services,Services,"")))</f>
        <v/>
      </c>
      <c r="J5219" s="3" t="str">
        <f t="shared" si="163"/>
        <v/>
      </c>
    </row>
    <row r="5220" spans="1:10" x14ac:dyDescent="0.35">
      <c r="A5220" s="7" t="str">
        <f>IF('Payments Export'!A5224="","",'Payments Export'!A5224)</f>
        <v/>
      </c>
      <c r="B5220" s="7" t="str">
        <f>IF('Payments Export'!A5224="","",'Payments Export'!B5224)</f>
        <v/>
      </c>
      <c r="C5220" s="7" t="str">
        <f>IF(IFERROR(VALUE('Payments Export'!H5224),'Payments Export'!H5224)&lt;&gt;0,IFERROR(VALUE('Payments Export'!H5224),'Payments Export'!H5224),"")</f>
        <v/>
      </c>
      <c r="D5220" s="7" t="str">
        <f>IF('Payments Export'!I5224="","",'Payments Export'!I5224)</f>
        <v/>
      </c>
      <c r="E5220" s="7" t="str">
        <f t="shared" si="162"/>
        <v/>
      </c>
      <c r="F5220" s="7" t="str">
        <f>IF('Payments Export'!A5224="","",'Payments Export'!N5224)</f>
        <v/>
      </c>
      <c r="G5220" s="7" t="str">
        <f>IF('Payments Export'!A5224="","",'Payments Export'!O5224)</f>
        <v/>
      </c>
      <c r="H5220" s="7" t="str">
        <f>IF('Payments Export'!B5224="","",G5220-F5220)</f>
        <v/>
      </c>
      <c r="I5220" s="3" t="str">
        <f>IF(C5220&lt;&gt;"",_xlfn.XLOOKUP(IFERROR(VALUE(C5220),C5220),'Items database'!A:A,'Items database'!B:B),(_xlfn.XLOOKUP(LEFT(E5220,3),Services,Services,"")))</f>
        <v/>
      </c>
      <c r="J5220" s="3" t="str">
        <f t="shared" si="163"/>
        <v/>
      </c>
    </row>
    <row r="5221" spans="1:10" x14ac:dyDescent="0.35">
      <c r="A5221" s="7" t="str">
        <f>IF('Payments Export'!A5225="","",'Payments Export'!A5225)</f>
        <v/>
      </c>
      <c r="B5221" s="7" t="str">
        <f>IF('Payments Export'!A5225="","",'Payments Export'!B5225)</f>
        <v/>
      </c>
      <c r="C5221" s="7" t="str">
        <f>IF(IFERROR(VALUE('Payments Export'!H5225),'Payments Export'!H5225)&lt;&gt;0,IFERROR(VALUE('Payments Export'!H5225),'Payments Export'!H5225),"")</f>
        <v/>
      </c>
      <c r="D5221" s="7" t="str">
        <f>IF('Payments Export'!I5225="","",'Payments Export'!I5225)</f>
        <v/>
      </c>
      <c r="E5221" s="7" t="str">
        <f t="shared" si="162"/>
        <v/>
      </c>
      <c r="F5221" s="7" t="str">
        <f>IF('Payments Export'!A5225="","",'Payments Export'!N5225)</f>
        <v/>
      </c>
      <c r="G5221" s="7" t="str">
        <f>IF('Payments Export'!A5225="","",'Payments Export'!O5225)</f>
        <v/>
      </c>
      <c r="H5221" s="7" t="str">
        <f>IF('Payments Export'!B5225="","",G5221-F5221)</f>
        <v/>
      </c>
      <c r="I5221" s="3" t="str">
        <f>IF(C5221&lt;&gt;"",_xlfn.XLOOKUP(IFERROR(VALUE(C5221),C5221),'Items database'!A:A,'Items database'!B:B),(_xlfn.XLOOKUP(LEFT(E5221,3),Services,Services,"")))</f>
        <v/>
      </c>
      <c r="J5221" s="3" t="str">
        <f t="shared" si="163"/>
        <v/>
      </c>
    </row>
    <row r="5222" spans="1:10" x14ac:dyDescent="0.35">
      <c r="A5222" s="7" t="str">
        <f>IF('Payments Export'!A5226="","",'Payments Export'!A5226)</f>
        <v/>
      </c>
      <c r="B5222" s="7" t="str">
        <f>IF('Payments Export'!A5226="","",'Payments Export'!B5226)</f>
        <v/>
      </c>
      <c r="C5222" s="7" t="str">
        <f>IF(IFERROR(VALUE('Payments Export'!H5226),'Payments Export'!H5226)&lt;&gt;0,IFERROR(VALUE('Payments Export'!H5226),'Payments Export'!H5226),"")</f>
        <v/>
      </c>
      <c r="D5222" s="7" t="str">
        <f>IF('Payments Export'!I5226="","",'Payments Export'!I5226)</f>
        <v/>
      </c>
      <c r="E5222" s="7" t="str">
        <f t="shared" si="162"/>
        <v/>
      </c>
      <c r="F5222" s="7" t="str">
        <f>IF('Payments Export'!A5226="","",'Payments Export'!N5226)</f>
        <v/>
      </c>
      <c r="G5222" s="7" t="str">
        <f>IF('Payments Export'!A5226="","",'Payments Export'!O5226)</f>
        <v/>
      </c>
      <c r="H5222" s="7" t="str">
        <f>IF('Payments Export'!B5226="","",G5222-F5222)</f>
        <v/>
      </c>
      <c r="I5222" s="3" t="str">
        <f>IF(C5222&lt;&gt;"",_xlfn.XLOOKUP(IFERROR(VALUE(C5222),C5222),'Items database'!A:A,'Items database'!B:B),(_xlfn.XLOOKUP(LEFT(E5222,3),Services,Services,"")))</f>
        <v/>
      </c>
      <c r="J5222" s="3" t="str">
        <f t="shared" si="163"/>
        <v/>
      </c>
    </row>
    <row r="5223" spans="1:10" x14ac:dyDescent="0.35">
      <c r="A5223" s="7" t="str">
        <f>IF('Payments Export'!A5227="","",'Payments Export'!A5227)</f>
        <v/>
      </c>
      <c r="B5223" s="7" t="str">
        <f>IF('Payments Export'!A5227="","",'Payments Export'!B5227)</f>
        <v/>
      </c>
      <c r="C5223" s="7" t="str">
        <f>IF(IFERROR(VALUE('Payments Export'!H5227),'Payments Export'!H5227)&lt;&gt;0,IFERROR(VALUE('Payments Export'!H5227),'Payments Export'!H5227),"")</f>
        <v/>
      </c>
      <c r="D5223" s="7" t="str">
        <f>IF('Payments Export'!I5227="","",'Payments Export'!I5227)</f>
        <v/>
      </c>
      <c r="E5223" s="7" t="str">
        <f t="shared" si="162"/>
        <v/>
      </c>
      <c r="F5223" s="7" t="str">
        <f>IF('Payments Export'!A5227="","",'Payments Export'!N5227)</f>
        <v/>
      </c>
      <c r="G5223" s="7" t="str">
        <f>IF('Payments Export'!A5227="","",'Payments Export'!O5227)</f>
        <v/>
      </c>
      <c r="H5223" s="7" t="str">
        <f>IF('Payments Export'!B5227="","",G5223-F5223)</f>
        <v/>
      </c>
      <c r="I5223" s="3" t="str">
        <f>IF(C5223&lt;&gt;"",_xlfn.XLOOKUP(IFERROR(VALUE(C5223),C5223),'Items database'!A:A,'Items database'!B:B),(_xlfn.XLOOKUP(LEFT(E5223,3),Services,Services,"")))</f>
        <v/>
      </c>
      <c r="J5223" s="3" t="str">
        <f t="shared" si="163"/>
        <v/>
      </c>
    </row>
    <row r="5224" spans="1:10" x14ac:dyDescent="0.35">
      <c r="A5224" s="7" t="str">
        <f>IF('Payments Export'!A5228="","",'Payments Export'!A5228)</f>
        <v/>
      </c>
      <c r="B5224" s="7" t="str">
        <f>IF('Payments Export'!A5228="","",'Payments Export'!B5228)</f>
        <v/>
      </c>
      <c r="C5224" s="7" t="str">
        <f>IF(IFERROR(VALUE('Payments Export'!H5228),'Payments Export'!H5228)&lt;&gt;0,IFERROR(VALUE('Payments Export'!H5228),'Payments Export'!H5228),"")</f>
        <v/>
      </c>
      <c r="D5224" s="7" t="str">
        <f>IF('Payments Export'!I5228="","",'Payments Export'!I5228)</f>
        <v/>
      </c>
      <c r="E5224" s="7" t="str">
        <f t="shared" si="162"/>
        <v/>
      </c>
      <c r="F5224" s="7" t="str">
        <f>IF('Payments Export'!A5228="","",'Payments Export'!N5228)</f>
        <v/>
      </c>
      <c r="G5224" s="7" t="str">
        <f>IF('Payments Export'!A5228="","",'Payments Export'!O5228)</f>
        <v/>
      </c>
      <c r="H5224" s="7" t="str">
        <f>IF('Payments Export'!B5228="","",G5224-F5224)</f>
        <v/>
      </c>
      <c r="I5224" s="3" t="str">
        <f>IF(C5224&lt;&gt;"",_xlfn.XLOOKUP(IFERROR(VALUE(C5224),C5224),'Items database'!A:A,'Items database'!B:B),(_xlfn.XLOOKUP(LEFT(E5224,3),Services,Services,"")))</f>
        <v/>
      </c>
      <c r="J5224" s="3" t="str">
        <f t="shared" si="163"/>
        <v/>
      </c>
    </row>
    <row r="5225" spans="1:10" x14ac:dyDescent="0.35">
      <c r="A5225" s="7" t="str">
        <f>IF('Payments Export'!A5229="","",'Payments Export'!A5229)</f>
        <v/>
      </c>
      <c r="B5225" s="7" t="str">
        <f>IF('Payments Export'!A5229="","",'Payments Export'!B5229)</f>
        <v/>
      </c>
      <c r="C5225" s="7" t="str">
        <f>IF(IFERROR(VALUE('Payments Export'!H5229),'Payments Export'!H5229)&lt;&gt;0,IFERROR(VALUE('Payments Export'!H5229),'Payments Export'!H5229),"")</f>
        <v/>
      </c>
      <c r="D5225" s="7" t="str">
        <f>IF('Payments Export'!I5229="","",'Payments Export'!I5229)</f>
        <v/>
      </c>
      <c r="E5225" s="7" t="str">
        <f t="shared" si="162"/>
        <v/>
      </c>
      <c r="F5225" s="7" t="str">
        <f>IF('Payments Export'!A5229="","",'Payments Export'!N5229)</f>
        <v/>
      </c>
      <c r="G5225" s="7" t="str">
        <f>IF('Payments Export'!A5229="","",'Payments Export'!O5229)</f>
        <v/>
      </c>
      <c r="H5225" s="7" t="str">
        <f>IF('Payments Export'!B5229="","",G5225-F5225)</f>
        <v/>
      </c>
      <c r="I5225" s="3" t="str">
        <f>IF(C5225&lt;&gt;"",_xlfn.XLOOKUP(IFERROR(VALUE(C5225),C5225),'Items database'!A:A,'Items database'!B:B),(_xlfn.XLOOKUP(LEFT(E5225,3),Services,Services,"")))</f>
        <v/>
      </c>
      <c r="J5225" s="3" t="str">
        <f t="shared" si="163"/>
        <v/>
      </c>
    </row>
    <row r="5226" spans="1:10" x14ac:dyDescent="0.35">
      <c r="A5226" s="7" t="str">
        <f>IF('Payments Export'!A5230="","",'Payments Export'!A5230)</f>
        <v/>
      </c>
      <c r="B5226" s="7" t="str">
        <f>IF('Payments Export'!A5230="","",'Payments Export'!B5230)</f>
        <v/>
      </c>
      <c r="C5226" s="7" t="str">
        <f>IF(IFERROR(VALUE('Payments Export'!H5230),'Payments Export'!H5230)&lt;&gt;0,IFERROR(VALUE('Payments Export'!H5230),'Payments Export'!H5230),"")</f>
        <v/>
      </c>
      <c r="D5226" s="7" t="str">
        <f>IF('Payments Export'!I5230="","",'Payments Export'!I5230)</f>
        <v/>
      </c>
      <c r="E5226" s="7" t="str">
        <f t="shared" si="162"/>
        <v/>
      </c>
      <c r="F5226" s="7" t="str">
        <f>IF('Payments Export'!A5230="","",'Payments Export'!N5230)</f>
        <v/>
      </c>
      <c r="G5226" s="7" t="str">
        <f>IF('Payments Export'!A5230="","",'Payments Export'!O5230)</f>
        <v/>
      </c>
      <c r="H5226" s="7" t="str">
        <f>IF('Payments Export'!B5230="","",G5226-F5226)</f>
        <v/>
      </c>
      <c r="I5226" s="3" t="str">
        <f>IF(C5226&lt;&gt;"",_xlfn.XLOOKUP(IFERROR(VALUE(C5226),C5226),'Items database'!A:A,'Items database'!B:B),(_xlfn.XLOOKUP(LEFT(E5226,3),Services,Services,"")))</f>
        <v/>
      </c>
      <c r="J5226" s="3" t="str">
        <f t="shared" si="163"/>
        <v/>
      </c>
    </row>
    <row r="5227" spans="1:10" x14ac:dyDescent="0.35">
      <c r="A5227" s="7" t="str">
        <f>IF('Payments Export'!A5231="","",'Payments Export'!A5231)</f>
        <v/>
      </c>
      <c r="B5227" s="7" t="str">
        <f>IF('Payments Export'!A5231="","",'Payments Export'!B5231)</f>
        <v/>
      </c>
      <c r="C5227" s="7" t="str">
        <f>IF(IFERROR(VALUE('Payments Export'!H5231),'Payments Export'!H5231)&lt;&gt;0,IFERROR(VALUE('Payments Export'!H5231),'Payments Export'!H5231),"")</f>
        <v/>
      </c>
      <c r="D5227" s="7" t="str">
        <f>IF('Payments Export'!I5231="","",'Payments Export'!I5231)</f>
        <v/>
      </c>
      <c r="E5227" s="7" t="str">
        <f t="shared" si="162"/>
        <v/>
      </c>
      <c r="F5227" s="7" t="str">
        <f>IF('Payments Export'!A5231="","",'Payments Export'!N5231)</f>
        <v/>
      </c>
      <c r="G5227" s="7" t="str">
        <f>IF('Payments Export'!A5231="","",'Payments Export'!O5231)</f>
        <v/>
      </c>
      <c r="H5227" s="7" t="str">
        <f>IF('Payments Export'!B5231="","",G5227-F5227)</f>
        <v/>
      </c>
      <c r="I5227" s="3" t="str">
        <f>IF(C5227&lt;&gt;"",_xlfn.XLOOKUP(IFERROR(VALUE(C5227),C5227),'Items database'!A:A,'Items database'!B:B),(_xlfn.XLOOKUP(LEFT(E5227,3),Services,Services,"")))</f>
        <v/>
      </c>
      <c r="J5227" s="3" t="str">
        <f t="shared" si="163"/>
        <v/>
      </c>
    </row>
    <row r="5228" spans="1:10" x14ac:dyDescent="0.35">
      <c r="A5228" s="7" t="str">
        <f>IF('Payments Export'!A5232="","",'Payments Export'!A5232)</f>
        <v/>
      </c>
      <c r="B5228" s="7" t="str">
        <f>IF('Payments Export'!A5232="","",'Payments Export'!B5232)</f>
        <v/>
      </c>
      <c r="C5228" s="7" t="str">
        <f>IF(IFERROR(VALUE('Payments Export'!H5232),'Payments Export'!H5232)&lt;&gt;0,IFERROR(VALUE('Payments Export'!H5232),'Payments Export'!H5232),"")</f>
        <v/>
      </c>
      <c r="D5228" s="7" t="str">
        <f>IF('Payments Export'!I5232="","",'Payments Export'!I5232)</f>
        <v/>
      </c>
      <c r="E5228" s="7" t="str">
        <f t="shared" si="162"/>
        <v/>
      </c>
      <c r="F5228" s="7" t="str">
        <f>IF('Payments Export'!A5232="","",'Payments Export'!N5232)</f>
        <v/>
      </c>
      <c r="G5228" s="7" t="str">
        <f>IF('Payments Export'!A5232="","",'Payments Export'!O5232)</f>
        <v/>
      </c>
      <c r="H5228" s="7" t="str">
        <f>IF('Payments Export'!B5232="","",G5228-F5228)</f>
        <v/>
      </c>
      <c r="I5228" s="3" t="str">
        <f>IF(C5228&lt;&gt;"",_xlfn.XLOOKUP(IFERROR(VALUE(C5228),C5228),'Items database'!A:A,'Items database'!B:B),(_xlfn.XLOOKUP(LEFT(E5228,3),Services,Services,"")))</f>
        <v/>
      </c>
      <c r="J5228" s="3" t="str">
        <f t="shared" si="163"/>
        <v/>
      </c>
    </row>
    <row r="5229" spans="1:10" x14ac:dyDescent="0.35">
      <c r="A5229" s="7" t="str">
        <f>IF('Payments Export'!A5233="","",'Payments Export'!A5233)</f>
        <v/>
      </c>
      <c r="B5229" s="7" t="str">
        <f>IF('Payments Export'!A5233="","",'Payments Export'!B5233)</f>
        <v/>
      </c>
      <c r="C5229" s="7" t="str">
        <f>IF(IFERROR(VALUE('Payments Export'!H5233),'Payments Export'!H5233)&lt;&gt;0,IFERROR(VALUE('Payments Export'!H5233),'Payments Export'!H5233),"")</f>
        <v/>
      </c>
      <c r="D5229" s="7" t="str">
        <f>IF('Payments Export'!I5233="","",'Payments Export'!I5233)</f>
        <v/>
      </c>
      <c r="E5229" s="7" t="str">
        <f t="shared" si="162"/>
        <v/>
      </c>
      <c r="F5229" s="7" t="str">
        <f>IF('Payments Export'!A5233="","",'Payments Export'!N5233)</f>
        <v/>
      </c>
      <c r="G5229" s="7" t="str">
        <f>IF('Payments Export'!A5233="","",'Payments Export'!O5233)</f>
        <v/>
      </c>
      <c r="H5229" s="7" t="str">
        <f>IF('Payments Export'!B5233="","",G5229-F5229)</f>
        <v/>
      </c>
      <c r="I5229" s="3" t="str">
        <f>IF(C5229&lt;&gt;"",_xlfn.XLOOKUP(IFERROR(VALUE(C5229),C5229),'Items database'!A:A,'Items database'!B:B),(_xlfn.XLOOKUP(LEFT(E5229,3),Services,Services,"")))</f>
        <v/>
      </c>
      <c r="J5229" s="3" t="str">
        <f t="shared" si="163"/>
        <v/>
      </c>
    </row>
    <row r="5230" spans="1:10" x14ac:dyDescent="0.35">
      <c r="A5230" s="7" t="str">
        <f>IF('Payments Export'!A5234="","",'Payments Export'!A5234)</f>
        <v/>
      </c>
      <c r="B5230" s="7" t="str">
        <f>IF('Payments Export'!A5234="","",'Payments Export'!B5234)</f>
        <v/>
      </c>
      <c r="C5230" s="7" t="str">
        <f>IF(IFERROR(VALUE('Payments Export'!H5234),'Payments Export'!H5234)&lt;&gt;0,IFERROR(VALUE('Payments Export'!H5234),'Payments Export'!H5234),"")</f>
        <v/>
      </c>
      <c r="D5230" s="7" t="str">
        <f>IF('Payments Export'!I5234="","",'Payments Export'!I5234)</f>
        <v/>
      </c>
      <c r="E5230" s="7" t="str">
        <f t="shared" si="162"/>
        <v/>
      </c>
      <c r="F5230" s="7" t="str">
        <f>IF('Payments Export'!A5234="","",'Payments Export'!N5234)</f>
        <v/>
      </c>
      <c r="G5230" s="7" t="str">
        <f>IF('Payments Export'!A5234="","",'Payments Export'!O5234)</f>
        <v/>
      </c>
      <c r="H5230" s="7" t="str">
        <f>IF('Payments Export'!B5234="","",G5230-F5230)</f>
        <v/>
      </c>
      <c r="I5230" s="3" t="str">
        <f>IF(C5230&lt;&gt;"",_xlfn.XLOOKUP(IFERROR(VALUE(C5230),C5230),'Items database'!A:A,'Items database'!B:B),(_xlfn.XLOOKUP(LEFT(E5230,3),Services,Services,"")))</f>
        <v/>
      </c>
      <c r="J5230" s="3" t="str">
        <f t="shared" si="163"/>
        <v/>
      </c>
    </row>
    <row r="5231" spans="1:10" x14ac:dyDescent="0.35">
      <c r="A5231" s="7" t="str">
        <f>IF('Payments Export'!A5235="","",'Payments Export'!A5235)</f>
        <v/>
      </c>
      <c r="B5231" s="7" t="str">
        <f>IF('Payments Export'!A5235="","",'Payments Export'!B5235)</f>
        <v/>
      </c>
      <c r="C5231" s="7" t="str">
        <f>IF(IFERROR(VALUE('Payments Export'!H5235),'Payments Export'!H5235)&lt;&gt;0,IFERROR(VALUE('Payments Export'!H5235),'Payments Export'!H5235),"")</f>
        <v/>
      </c>
      <c r="D5231" s="7" t="str">
        <f>IF('Payments Export'!I5235="","",'Payments Export'!I5235)</f>
        <v/>
      </c>
      <c r="E5231" s="7" t="str">
        <f t="shared" si="162"/>
        <v/>
      </c>
      <c r="F5231" s="7" t="str">
        <f>IF('Payments Export'!A5235="","",'Payments Export'!N5235)</f>
        <v/>
      </c>
      <c r="G5231" s="7" t="str">
        <f>IF('Payments Export'!A5235="","",'Payments Export'!O5235)</f>
        <v/>
      </c>
      <c r="H5231" s="7" t="str">
        <f>IF('Payments Export'!B5235="","",G5231-F5231)</f>
        <v/>
      </c>
      <c r="I5231" s="3" t="str">
        <f>IF(C5231&lt;&gt;"",_xlfn.XLOOKUP(IFERROR(VALUE(C5231),C5231),'Items database'!A:A,'Items database'!B:B),(_xlfn.XLOOKUP(LEFT(E5231,3),Services,Services,"")))</f>
        <v/>
      </c>
      <c r="J5231" s="3" t="str">
        <f t="shared" si="163"/>
        <v/>
      </c>
    </row>
    <row r="5232" spans="1:10" x14ac:dyDescent="0.35">
      <c r="A5232" s="7" t="str">
        <f>IF('Payments Export'!A5236="","",'Payments Export'!A5236)</f>
        <v/>
      </c>
      <c r="B5232" s="7" t="str">
        <f>IF('Payments Export'!A5236="","",'Payments Export'!B5236)</f>
        <v/>
      </c>
      <c r="C5232" s="7" t="str">
        <f>IF(IFERROR(VALUE('Payments Export'!H5236),'Payments Export'!H5236)&lt;&gt;0,IFERROR(VALUE('Payments Export'!H5236),'Payments Export'!H5236),"")</f>
        <v/>
      </c>
      <c r="D5232" s="7" t="str">
        <f>IF('Payments Export'!I5236="","",'Payments Export'!I5236)</f>
        <v/>
      </c>
      <c r="E5232" s="7" t="str">
        <f t="shared" si="162"/>
        <v/>
      </c>
      <c r="F5232" s="7" t="str">
        <f>IF('Payments Export'!A5236="","",'Payments Export'!N5236)</f>
        <v/>
      </c>
      <c r="G5232" s="7" t="str">
        <f>IF('Payments Export'!A5236="","",'Payments Export'!O5236)</f>
        <v/>
      </c>
      <c r="H5232" s="7" t="str">
        <f>IF('Payments Export'!B5236="","",G5232-F5232)</f>
        <v/>
      </c>
      <c r="I5232" s="3" t="str">
        <f>IF(C5232&lt;&gt;"",_xlfn.XLOOKUP(IFERROR(VALUE(C5232),C5232),'Items database'!A:A,'Items database'!B:B),(_xlfn.XLOOKUP(LEFT(E5232,3),Services,Services,"")))</f>
        <v/>
      </c>
      <c r="J5232" s="3" t="str">
        <f t="shared" si="163"/>
        <v/>
      </c>
    </row>
    <row r="5233" spans="1:10" x14ac:dyDescent="0.35">
      <c r="A5233" s="7" t="str">
        <f>IF('Payments Export'!A5237="","",'Payments Export'!A5237)</f>
        <v/>
      </c>
      <c r="B5233" s="7" t="str">
        <f>IF('Payments Export'!A5237="","",'Payments Export'!B5237)</f>
        <v/>
      </c>
      <c r="C5233" s="7" t="str">
        <f>IF(IFERROR(VALUE('Payments Export'!H5237),'Payments Export'!H5237)&lt;&gt;0,IFERROR(VALUE('Payments Export'!H5237),'Payments Export'!H5237),"")</f>
        <v/>
      </c>
      <c r="D5233" s="7" t="str">
        <f>IF('Payments Export'!I5237="","",'Payments Export'!I5237)</f>
        <v/>
      </c>
      <c r="E5233" s="7" t="str">
        <f t="shared" si="162"/>
        <v/>
      </c>
      <c r="F5233" s="7" t="str">
        <f>IF('Payments Export'!A5237="","",'Payments Export'!N5237)</f>
        <v/>
      </c>
      <c r="G5233" s="7" t="str">
        <f>IF('Payments Export'!A5237="","",'Payments Export'!O5237)</f>
        <v/>
      </c>
      <c r="H5233" s="7" t="str">
        <f>IF('Payments Export'!B5237="","",G5233-F5233)</f>
        <v/>
      </c>
      <c r="I5233" s="3" t="str">
        <f>IF(C5233&lt;&gt;"",_xlfn.XLOOKUP(IFERROR(VALUE(C5233),C5233),'Items database'!A:A,'Items database'!B:B),(_xlfn.XLOOKUP(LEFT(E5233,3),Services,Services,"")))</f>
        <v/>
      </c>
      <c r="J5233" s="3" t="str">
        <f t="shared" si="163"/>
        <v/>
      </c>
    </row>
    <row r="5234" spans="1:10" x14ac:dyDescent="0.35">
      <c r="A5234" s="7" t="str">
        <f>IF('Payments Export'!A5238="","",'Payments Export'!A5238)</f>
        <v/>
      </c>
      <c r="B5234" s="7" t="str">
        <f>IF('Payments Export'!A5238="","",'Payments Export'!B5238)</f>
        <v/>
      </c>
      <c r="C5234" s="7" t="str">
        <f>IF(IFERROR(VALUE('Payments Export'!H5238),'Payments Export'!H5238)&lt;&gt;0,IFERROR(VALUE('Payments Export'!H5238),'Payments Export'!H5238),"")</f>
        <v/>
      </c>
      <c r="D5234" s="7" t="str">
        <f>IF('Payments Export'!I5238="","",'Payments Export'!I5238)</f>
        <v/>
      </c>
      <c r="E5234" s="7" t="str">
        <f t="shared" si="162"/>
        <v/>
      </c>
      <c r="F5234" s="7" t="str">
        <f>IF('Payments Export'!A5238="","",'Payments Export'!N5238)</f>
        <v/>
      </c>
      <c r="G5234" s="7" t="str">
        <f>IF('Payments Export'!A5238="","",'Payments Export'!O5238)</f>
        <v/>
      </c>
      <c r="H5234" s="7" t="str">
        <f>IF('Payments Export'!B5238="","",G5234-F5234)</f>
        <v/>
      </c>
      <c r="I5234" s="3" t="str">
        <f>IF(C5234&lt;&gt;"",_xlfn.XLOOKUP(IFERROR(VALUE(C5234),C5234),'Items database'!A:A,'Items database'!B:B),(_xlfn.XLOOKUP(LEFT(E5234,3),Services,Services,"")))</f>
        <v/>
      </c>
      <c r="J5234" s="3" t="str">
        <f t="shared" si="163"/>
        <v/>
      </c>
    </row>
    <row r="5235" spans="1:10" x14ac:dyDescent="0.35">
      <c r="A5235" s="7" t="str">
        <f>IF('Payments Export'!A5239="","",'Payments Export'!A5239)</f>
        <v/>
      </c>
      <c r="B5235" s="7" t="str">
        <f>IF('Payments Export'!A5239="","",'Payments Export'!B5239)</f>
        <v/>
      </c>
      <c r="C5235" s="7" t="str">
        <f>IF(IFERROR(VALUE('Payments Export'!H5239),'Payments Export'!H5239)&lt;&gt;0,IFERROR(VALUE('Payments Export'!H5239),'Payments Export'!H5239),"")</f>
        <v/>
      </c>
      <c r="D5235" s="7" t="str">
        <f>IF('Payments Export'!I5239="","",'Payments Export'!I5239)</f>
        <v/>
      </c>
      <c r="E5235" s="7" t="str">
        <f t="shared" si="162"/>
        <v/>
      </c>
      <c r="F5235" s="7" t="str">
        <f>IF('Payments Export'!A5239="","",'Payments Export'!N5239)</f>
        <v/>
      </c>
      <c r="G5235" s="7" t="str">
        <f>IF('Payments Export'!A5239="","",'Payments Export'!O5239)</f>
        <v/>
      </c>
      <c r="H5235" s="7" t="str">
        <f>IF('Payments Export'!B5239="","",G5235-F5235)</f>
        <v/>
      </c>
      <c r="I5235" s="3" t="str">
        <f>IF(C5235&lt;&gt;"",_xlfn.XLOOKUP(IFERROR(VALUE(C5235),C5235),'Items database'!A:A,'Items database'!B:B),(_xlfn.XLOOKUP(LEFT(E5235,3),Services,Services,"")))</f>
        <v/>
      </c>
      <c r="J5235" s="3" t="str">
        <f t="shared" si="163"/>
        <v/>
      </c>
    </row>
    <row r="5236" spans="1:10" x14ac:dyDescent="0.35">
      <c r="A5236" s="7" t="str">
        <f>IF('Payments Export'!A5240="","",'Payments Export'!A5240)</f>
        <v/>
      </c>
      <c r="B5236" s="7" t="str">
        <f>IF('Payments Export'!A5240="","",'Payments Export'!B5240)</f>
        <v/>
      </c>
      <c r="C5236" s="7" t="str">
        <f>IF(IFERROR(VALUE('Payments Export'!H5240),'Payments Export'!H5240)&lt;&gt;0,IFERROR(VALUE('Payments Export'!H5240),'Payments Export'!H5240),"")</f>
        <v/>
      </c>
      <c r="D5236" s="7" t="str">
        <f>IF('Payments Export'!I5240="","",'Payments Export'!I5240)</f>
        <v/>
      </c>
      <c r="E5236" s="7" t="str">
        <f t="shared" si="162"/>
        <v/>
      </c>
      <c r="F5236" s="7" t="str">
        <f>IF('Payments Export'!A5240="","",'Payments Export'!N5240)</f>
        <v/>
      </c>
      <c r="G5236" s="7" t="str">
        <f>IF('Payments Export'!A5240="","",'Payments Export'!O5240)</f>
        <v/>
      </c>
      <c r="H5236" s="7" t="str">
        <f>IF('Payments Export'!B5240="","",G5236-F5236)</f>
        <v/>
      </c>
      <c r="I5236" s="3" t="str">
        <f>IF(C5236&lt;&gt;"",_xlfn.XLOOKUP(IFERROR(VALUE(C5236),C5236),'Items database'!A:A,'Items database'!B:B),(_xlfn.XLOOKUP(LEFT(E5236,3),Services,Services,"")))</f>
        <v/>
      </c>
      <c r="J5236" s="3" t="str">
        <f t="shared" si="163"/>
        <v/>
      </c>
    </row>
    <row r="5237" spans="1:10" x14ac:dyDescent="0.35">
      <c r="A5237" s="7" t="str">
        <f>IF('Payments Export'!A5241="","",'Payments Export'!A5241)</f>
        <v/>
      </c>
      <c r="B5237" s="7" t="str">
        <f>IF('Payments Export'!A5241="","",'Payments Export'!B5241)</f>
        <v/>
      </c>
      <c r="C5237" s="7" t="str">
        <f>IF(IFERROR(VALUE('Payments Export'!H5241),'Payments Export'!H5241)&lt;&gt;0,IFERROR(VALUE('Payments Export'!H5241),'Payments Export'!H5241),"")</f>
        <v/>
      </c>
      <c r="D5237" s="7" t="str">
        <f>IF('Payments Export'!I5241="","",'Payments Export'!I5241)</f>
        <v/>
      </c>
      <c r="E5237" s="7" t="str">
        <f t="shared" si="162"/>
        <v/>
      </c>
      <c r="F5237" s="7" t="str">
        <f>IF('Payments Export'!A5241="","",'Payments Export'!N5241)</f>
        <v/>
      </c>
      <c r="G5237" s="7" t="str">
        <f>IF('Payments Export'!A5241="","",'Payments Export'!O5241)</f>
        <v/>
      </c>
      <c r="H5237" s="7" t="str">
        <f>IF('Payments Export'!B5241="","",G5237-F5237)</f>
        <v/>
      </c>
      <c r="I5237" s="3" t="str">
        <f>IF(C5237&lt;&gt;"",_xlfn.XLOOKUP(IFERROR(VALUE(C5237),C5237),'Items database'!A:A,'Items database'!B:B),(_xlfn.XLOOKUP(LEFT(E5237,3),Services,Services,"")))</f>
        <v/>
      </c>
      <c r="J5237" s="3" t="str">
        <f t="shared" si="163"/>
        <v/>
      </c>
    </row>
    <row r="5238" spans="1:10" x14ac:dyDescent="0.35">
      <c r="A5238" s="7" t="str">
        <f>IF('Payments Export'!A5242="","",'Payments Export'!A5242)</f>
        <v/>
      </c>
      <c r="B5238" s="7" t="str">
        <f>IF('Payments Export'!A5242="","",'Payments Export'!B5242)</f>
        <v/>
      </c>
      <c r="C5238" s="7" t="str">
        <f>IF(IFERROR(VALUE('Payments Export'!H5242),'Payments Export'!H5242)&lt;&gt;0,IFERROR(VALUE('Payments Export'!H5242),'Payments Export'!H5242),"")</f>
        <v/>
      </c>
      <c r="D5238" s="7" t="str">
        <f>IF('Payments Export'!I5242="","",'Payments Export'!I5242)</f>
        <v/>
      </c>
      <c r="E5238" s="7" t="str">
        <f t="shared" si="162"/>
        <v/>
      </c>
      <c r="F5238" s="7" t="str">
        <f>IF('Payments Export'!A5242="","",'Payments Export'!N5242)</f>
        <v/>
      </c>
      <c r="G5238" s="7" t="str">
        <f>IF('Payments Export'!A5242="","",'Payments Export'!O5242)</f>
        <v/>
      </c>
      <c r="H5238" s="7" t="str">
        <f>IF('Payments Export'!B5242="","",G5238-F5238)</f>
        <v/>
      </c>
      <c r="I5238" s="3" t="str">
        <f>IF(C5238&lt;&gt;"",_xlfn.XLOOKUP(IFERROR(VALUE(C5238),C5238),'Items database'!A:A,'Items database'!B:B),(_xlfn.XLOOKUP(LEFT(E5238,3),Services,Services,"")))</f>
        <v/>
      </c>
      <c r="J5238" s="3" t="str">
        <f t="shared" si="163"/>
        <v/>
      </c>
    </row>
    <row r="5239" spans="1:10" x14ac:dyDescent="0.35">
      <c r="A5239" s="7" t="str">
        <f>IF('Payments Export'!A5243="","",'Payments Export'!A5243)</f>
        <v/>
      </c>
      <c r="B5239" s="7" t="str">
        <f>IF('Payments Export'!A5243="","",'Payments Export'!B5243)</f>
        <v/>
      </c>
      <c r="C5239" s="7" t="str">
        <f>IF(IFERROR(VALUE('Payments Export'!H5243),'Payments Export'!H5243)&lt;&gt;0,IFERROR(VALUE('Payments Export'!H5243),'Payments Export'!H5243),"")</f>
        <v/>
      </c>
      <c r="D5239" s="7" t="str">
        <f>IF('Payments Export'!I5243="","",'Payments Export'!I5243)</f>
        <v/>
      </c>
      <c r="E5239" s="7" t="str">
        <f t="shared" si="162"/>
        <v/>
      </c>
      <c r="F5239" s="7" t="str">
        <f>IF('Payments Export'!A5243="","",'Payments Export'!N5243)</f>
        <v/>
      </c>
      <c r="G5239" s="7" t="str">
        <f>IF('Payments Export'!A5243="","",'Payments Export'!O5243)</f>
        <v/>
      </c>
      <c r="H5239" s="7" t="str">
        <f>IF('Payments Export'!B5243="","",G5239-F5239)</f>
        <v/>
      </c>
      <c r="I5239" s="3" t="str">
        <f>IF(C5239&lt;&gt;"",_xlfn.XLOOKUP(IFERROR(VALUE(C5239),C5239),'Items database'!A:A,'Items database'!B:B),(_xlfn.XLOOKUP(LEFT(E5239,3),Services,Services,"")))</f>
        <v/>
      </c>
      <c r="J5239" s="3" t="str">
        <f t="shared" si="163"/>
        <v/>
      </c>
    </row>
    <row r="5240" spans="1:10" x14ac:dyDescent="0.35">
      <c r="A5240" s="7" t="str">
        <f>IF('Payments Export'!A5244="","",'Payments Export'!A5244)</f>
        <v/>
      </c>
      <c r="B5240" s="7" t="str">
        <f>IF('Payments Export'!A5244="","",'Payments Export'!B5244)</f>
        <v/>
      </c>
      <c r="C5240" s="7" t="str">
        <f>IF(IFERROR(VALUE('Payments Export'!H5244),'Payments Export'!H5244)&lt;&gt;0,IFERROR(VALUE('Payments Export'!H5244),'Payments Export'!H5244),"")</f>
        <v/>
      </c>
      <c r="D5240" s="7" t="str">
        <f>IF('Payments Export'!I5244="","",'Payments Export'!I5244)</f>
        <v/>
      </c>
      <c r="E5240" s="7" t="str">
        <f t="shared" si="162"/>
        <v/>
      </c>
      <c r="F5240" s="7" t="str">
        <f>IF('Payments Export'!A5244="","",'Payments Export'!N5244)</f>
        <v/>
      </c>
      <c r="G5240" s="7" t="str">
        <f>IF('Payments Export'!A5244="","",'Payments Export'!O5244)</f>
        <v/>
      </c>
      <c r="H5240" s="7" t="str">
        <f>IF('Payments Export'!B5244="","",G5240-F5240)</f>
        <v/>
      </c>
      <c r="I5240" s="3" t="str">
        <f>IF(C5240&lt;&gt;"",_xlfn.XLOOKUP(IFERROR(VALUE(C5240),C5240),'Items database'!A:A,'Items database'!B:B),(_xlfn.XLOOKUP(LEFT(E5240,3),Services,Services,"")))</f>
        <v/>
      </c>
      <c r="J5240" s="3" t="str">
        <f t="shared" si="163"/>
        <v/>
      </c>
    </row>
    <row r="5241" spans="1:10" x14ac:dyDescent="0.35">
      <c r="A5241" s="7" t="str">
        <f>IF('Payments Export'!A5245="","",'Payments Export'!A5245)</f>
        <v/>
      </c>
      <c r="B5241" s="7" t="str">
        <f>IF('Payments Export'!A5245="","",'Payments Export'!B5245)</f>
        <v/>
      </c>
      <c r="C5241" s="7" t="str">
        <f>IF(IFERROR(VALUE('Payments Export'!H5245),'Payments Export'!H5245)&lt;&gt;0,IFERROR(VALUE('Payments Export'!H5245),'Payments Export'!H5245),"")</f>
        <v/>
      </c>
      <c r="D5241" s="7" t="str">
        <f>IF('Payments Export'!I5245="","",'Payments Export'!I5245)</f>
        <v/>
      </c>
      <c r="E5241" s="7" t="str">
        <f t="shared" si="162"/>
        <v/>
      </c>
      <c r="F5241" s="7" t="str">
        <f>IF('Payments Export'!A5245="","",'Payments Export'!N5245)</f>
        <v/>
      </c>
      <c r="G5241" s="7" t="str">
        <f>IF('Payments Export'!A5245="","",'Payments Export'!O5245)</f>
        <v/>
      </c>
      <c r="H5241" s="7" t="str">
        <f>IF('Payments Export'!B5245="","",G5241-F5241)</f>
        <v/>
      </c>
      <c r="I5241" s="3" t="str">
        <f>IF(C5241&lt;&gt;"",_xlfn.XLOOKUP(IFERROR(VALUE(C5241),C5241),'Items database'!A:A,'Items database'!B:B),(_xlfn.XLOOKUP(LEFT(E5241,3),Services,Services,"")))</f>
        <v/>
      </c>
      <c r="J5241" s="3" t="str">
        <f t="shared" si="163"/>
        <v/>
      </c>
    </row>
    <row r="5242" spans="1:10" x14ac:dyDescent="0.35">
      <c r="A5242" s="7" t="str">
        <f>IF('Payments Export'!A5246="","",'Payments Export'!A5246)</f>
        <v/>
      </c>
      <c r="B5242" s="7" t="str">
        <f>IF('Payments Export'!A5246="","",'Payments Export'!B5246)</f>
        <v/>
      </c>
      <c r="C5242" s="7" t="str">
        <f>IF(IFERROR(VALUE('Payments Export'!H5246),'Payments Export'!H5246)&lt;&gt;0,IFERROR(VALUE('Payments Export'!H5246),'Payments Export'!H5246),"")</f>
        <v/>
      </c>
      <c r="D5242" s="7" t="str">
        <f>IF('Payments Export'!I5246="","",'Payments Export'!I5246)</f>
        <v/>
      </c>
      <c r="E5242" s="7" t="str">
        <f t="shared" si="162"/>
        <v/>
      </c>
      <c r="F5242" s="7" t="str">
        <f>IF('Payments Export'!A5246="","",'Payments Export'!N5246)</f>
        <v/>
      </c>
      <c r="G5242" s="7" t="str">
        <f>IF('Payments Export'!A5246="","",'Payments Export'!O5246)</f>
        <v/>
      </c>
      <c r="H5242" s="7" t="str">
        <f>IF('Payments Export'!B5246="","",G5242-F5242)</f>
        <v/>
      </c>
      <c r="I5242" s="3" t="str">
        <f>IF(C5242&lt;&gt;"",_xlfn.XLOOKUP(IFERROR(VALUE(C5242),C5242),'Items database'!A:A,'Items database'!B:B),(_xlfn.XLOOKUP(LEFT(E5242,3),Services,Services,"")))</f>
        <v/>
      </c>
      <c r="J5242" s="3" t="str">
        <f t="shared" si="163"/>
        <v/>
      </c>
    </row>
    <row r="5243" spans="1:10" x14ac:dyDescent="0.35">
      <c r="A5243" s="7" t="str">
        <f>IF('Payments Export'!A5247="","",'Payments Export'!A5247)</f>
        <v/>
      </c>
      <c r="B5243" s="7" t="str">
        <f>IF('Payments Export'!A5247="","",'Payments Export'!B5247)</f>
        <v/>
      </c>
      <c r="C5243" s="7" t="str">
        <f>IF(IFERROR(VALUE('Payments Export'!H5247),'Payments Export'!H5247)&lt;&gt;0,IFERROR(VALUE('Payments Export'!H5247),'Payments Export'!H5247),"")</f>
        <v/>
      </c>
      <c r="D5243" s="7" t="str">
        <f>IF('Payments Export'!I5247="","",'Payments Export'!I5247)</f>
        <v/>
      </c>
      <c r="E5243" s="7" t="str">
        <f t="shared" si="162"/>
        <v/>
      </c>
      <c r="F5243" s="7" t="str">
        <f>IF('Payments Export'!A5247="","",'Payments Export'!N5247)</f>
        <v/>
      </c>
      <c r="G5243" s="7" t="str">
        <f>IF('Payments Export'!A5247="","",'Payments Export'!O5247)</f>
        <v/>
      </c>
      <c r="H5243" s="7" t="str">
        <f>IF('Payments Export'!B5247="","",G5243-F5243)</f>
        <v/>
      </c>
      <c r="I5243" s="3" t="str">
        <f>IF(C5243&lt;&gt;"",_xlfn.XLOOKUP(IFERROR(VALUE(C5243),C5243),'Items database'!A:A,'Items database'!B:B),(_xlfn.XLOOKUP(LEFT(E5243,3),Services,Services,"")))</f>
        <v/>
      </c>
      <c r="J5243" s="3" t="str">
        <f t="shared" si="163"/>
        <v/>
      </c>
    </row>
    <row r="5244" spans="1:10" x14ac:dyDescent="0.35">
      <c r="A5244" s="7" t="str">
        <f>IF('Payments Export'!A5248="","",'Payments Export'!A5248)</f>
        <v/>
      </c>
      <c r="B5244" s="7" t="str">
        <f>IF('Payments Export'!A5248="","",'Payments Export'!B5248)</f>
        <v/>
      </c>
      <c r="C5244" s="7" t="str">
        <f>IF(IFERROR(VALUE('Payments Export'!H5248),'Payments Export'!H5248)&lt;&gt;0,IFERROR(VALUE('Payments Export'!H5248),'Payments Export'!H5248),"")</f>
        <v/>
      </c>
      <c r="D5244" s="7" t="str">
        <f>IF('Payments Export'!I5248="","",'Payments Export'!I5248)</f>
        <v/>
      </c>
      <c r="E5244" s="7" t="str">
        <f t="shared" si="162"/>
        <v/>
      </c>
      <c r="F5244" s="7" t="str">
        <f>IF('Payments Export'!A5248="","",'Payments Export'!N5248)</f>
        <v/>
      </c>
      <c r="G5244" s="7" t="str">
        <f>IF('Payments Export'!A5248="","",'Payments Export'!O5248)</f>
        <v/>
      </c>
      <c r="H5244" s="7" t="str">
        <f>IF('Payments Export'!B5248="","",G5244-F5244)</f>
        <v/>
      </c>
      <c r="I5244" s="3" t="str">
        <f>IF(C5244&lt;&gt;"",_xlfn.XLOOKUP(IFERROR(VALUE(C5244),C5244),'Items database'!A:A,'Items database'!B:B),(_xlfn.XLOOKUP(LEFT(E5244,3),Services,Services,"")))</f>
        <v/>
      </c>
      <c r="J5244" s="3" t="str">
        <f t="shared" si="163"/>
        <v/>
      </c>
    </row>
    <row r="5245" spans="1:10" x14ac:dyDescent="0.35">
      <c r="A5245" s="7" t="str">
        <f>IF('Payments Export'!A5249="","",'Payments Export'!A5249)</f>
        <v/>
      </c>
      <c r="B5245" s="7" t="str">
        <f>IF('Payments Export'!A5249="","",'Payments Export'!B5249)</f>
        <v/>
      </c>
      <c r="C5245" s="7" t="str">
        <f>IF(IFERROR(VALUE('Payments Export'!H5249),'Payments Export'!H5249)&lt;&gt;0,IFERROR(VALUE('Payments Export'!H5249),'Payments Export'!H5249),"")</f>
        <v/>
      </c>
      <c r="D5245" s="7" t="str">
        <f>IF('Payments Export'!I5249="","",'Payments Export'!I5249)</f>
        <v/>
      </c>
      <c r="E5245" s="7" t="str">
        <f t="shared" si="162"/>
        <v/>
      </c>
      <c r="F5245" s="7" t="str">
        <f>IF('Payments Export'!A5249="","",'Payments Export'!N5249)</f>
        <v/>
      </c>
      <c r="G5245" s="7" t="str">
        <f>IF('Payments Export'!A5249="","",'Payments Export'!O5249)</f>
        <v/>
      </c>
      <c r="H5245" s="7" t="str">
        <f>IF('Payments Export'!B5249="","",G5245-F5245)</f>
        <v/>
      </c>
      <c r="I5245" s="3" t="str">
        <f>IF(C5245&lt;&gt;"",_xlfn.XLOOKUP(IFERROR(VALUE(C5245),C5245),'Items database'!A:A,'Items database'!B:B),(_xlfn.XLOOKUP(LEFT(E5245,3),Services,Services,"")))</f>
        <v/>
      </c>
      <c r="J5245" s="3" t="str">
        <f t="shared" si="163"/>
        <v/>
      </c>
    </row>
    <row r="5246" spans="1:10" x14ac:dyDescent="0.35">
      <c r="A5246" s="7" t="str">
        <f>IF('Payments Export'!A5250="","",'Payments Export'!A5250)</f>
        <v/>
      </c>
      <c r="B5246" s="7" t="str">
        <f>IF('Payments Export'!A5250="","",'Payments Export'!B5250)</f>
        <v/>
      </c>
      <c r="C5246" s="7" t="str">
        <f>IF(IFERROR(VALUE('Payments Export'!H5250),'Payments Export'!H5250)&lt;&gt;0,IFERROR(VALUE('Payments Export'!H5250),'Payments Export'!H5250),"")</f>
        <v/>
      </c>
      <c r="D5246" s="7" t="str">
        <f>IF('Payments Export'!I5250="","",'Payments Export'!I5250)</f>
        <v/>
      </c>
      <c r="E5246" s="7" t="str">
        <f t="shared" si="162"/>
        <v/>
      </c>
      <c r="F5246" s="7" t="str">
        <f>IF('Payments Export'!A5250="","",'Payments Export'!N5250)</f>
        <v/>
      </c>
      <c r="G5246" s="7" t="str">
        <f>IF('Payments Export'!A5250="","",'Payments Export'!O5250)</f>
        <v/>
      </c>
      <c r="H5246" s="7" t="str">
        <f>IF('Payments Export'!B5250="","",G5246-F5246)</f>
        <v/>
      </c>
      <c r="I5246" s="3" t="str">
        <f>IF(C5246&lt;&gt;"",_xlfn.XLOOKUP(IFERROR(VALUE(C5246),C5246),'Items database'!A:A,'Items database'!B:B),(_xlfn.XLOOKUP(LEFT(E5246,3),Services,Services,"")))</f>
        <v/>
      </c>
      <c r="J5246" s="3" t="str">
        <f t="shared" si="163"/>
        <v/>
      </c>
    </row>
    <row r="5247" spans="1:10" x14ac:dyDescent="0.35">
      <c r="A5247" s="7" t="str">
        <f>IF('Payments Export'!A5251="","",'Payments Export'!A5251)</f>
        <v/>
      </c>
      <c r="B5247" s="7" t="str">
        <f>IF('Payments Export'!A5251="","",'Payments Export'!B5251)</f>
        <v/>
      </c>
      <c r="C5247" s="7" t="str">
        <f>IF(IFERROR(VALUE('Payments Export'!H5251),'Payments Export'!H5251)&lt;&gt;0,IFERROR(VALUE('Payments Export'!H5251),'Payments Export'!H5251),"")</f>
        <v/>
      </c>
      <c r="D5247" s="7" t="str">
        <f>IF('Payments Export'!I5251="","",'Payments Export'!I5251)</f>
        <v/>
      </c>
      <c r="E5247" s="7" t="str">
        <f t="shared" si="162"/>
        <v/>
      </c>
      <c r="F5247" s="7" t="str">
        <f>IF('Payments Export'!A5251="","",'Payments Export'!N5251)</f>
        <v/>
      </c>
      <c r="G5247" s="7" t="str">
        <f>IF('Payments Export'!A5251="","",'Payments Export'!O5251)</f>
        <v/>
      </c>
      <c r="H5247" s="7" t="str">
        <f>IF('Payments Export'!B5251="","",G5247-F5247)</f>
        <v/>
      </c>
      <c r="I5247" s="3" t="str">
        <f>IF(C5247&lt;&gt;"",_xlfn.XLOOKUP(IFERROR(VALUE(C5247),C5247),'Items database'!A:A,'Items database'!B:B),(_xlfn.XLOOKUP(LEFT(E5247,3),Services,Services,"")))</f>
        <v/>
      </c>
      <c r="J5247" s="3" t="str">
        <f t="shared" si="163"/>
        <v/>
      </c>
    </row>
    <row r="5248" spans="1:10" x14ac:dyDescent="0.35">
      <c r="A5248" s="7" t="str">
        <f>IF('Payments Export'!A5252="","",'Payments Export'!A5252)</f>
        <v/>
      </c>
      <c r="B5248" s="7" t="str">
        <f>IF('Payments Export'!A5252="","",'Payments Export'!B5252)</f>
        <v/>
      </c>
      <c r="C5248" s="7" t="str">
        <f>IF(IFERROR(VALUE('Payments Export'!H5252),'Payments Export'!H5252)&lt;&gt;0,IFERROR(VALUE('Payments Export'!H5252),'Payments Export'!H5252),"")</f>
        <v/>
      </c>
      <c r="D5248" s="7" t="str">
        <f>IF('Payments Export'!I5252="","",'Payments Export'!I5252)</f>
        <v/>
      </c>
      <c r="E5248" s="7" t="str">
        <f t="shared" si="162"/>
        <v/>
      </c>
      <c r="F5248" s="7" t="str">
        <f>IF('Payments Export'!A5252="","",'Payments Export'!N5252)</f>
        <v/>
      </c>
      <c r="G5248" s="7" t="str">
        <f>IF('Payments Export'!A5252="","",'Payments Export'!O5252)</f>
        <v/>
      </c>
      <c r="H5248" s="7" t="str">
        <f>IF('Payments Export'!B5252="","",G5248-F5248)</f>
        <v/>
      </c>
      <c r="I5248" s="3" t="str">
        <f>IF(C5248&lt;&gt;"",_xlfn.XLOOKUP(IFERROR(VALUE(C5248),C5248),'Items database'!A:A,'Items database'!B:B),(_xlfn.XLOOKUP(LEFT(E5248,3),Services,Services,"")))</f>
        <v/>
      </c>
      <c r="J5248" s="3" t="str">
        <f t="shared" si="163"/>
        <v/>
      </c>
    </row>
    <row r="5249" spans="1:10" x14ac:dyDescent="0.35">
      <c r="A5249" s="7" t="str">
        <f>IF('Payments Export'!A5253="","",'Payments Export'!A5253)</f>
        <v/>
      </c>
      <c r="B5249" s="7" t="str">
        <f>IF('Payments Export'!A5253="","",'Payments Export'!B5253)</f>
        <v/>
      </c>
      <c r="C5249" s="7" t="str">
        <f>IF(IFERROR(VALUE('Payments Export'!H5253),'Payments Export'!H5253)&lt;&gt;0,IFERROR(VALUE('Payments Export'!H5253),'Payments Export'!H5253),"")</f>
        <v/>
      </c>
      <c r="D5249" s="7" t="str">
        <f>IF('Payments Export'!I5253="","",'Payments Export'!I5253)</f>
        <v/>
      </c>
      <c r="E5249" s="7" t="str">
        <f t="shared" ref="E5249:E5312" si="164">LEFT(D5249,66)</f>
        <v/>
      </c>
      <c r="F5249" s="7" t="str">
        <f>IF('Payments Export'!A5253="","",'Payments Export'!N5253)</f>
        <v/>
      </c>
      <c r="G5249" s="7" t="str">
        <f>IF('Payments Export'!A5253="","",'Payments Export'!O5253)</f>
        <v/>
      </c>
      <c r="H5249" s="7" t="str">
        <f>IF('Payments Export'!B5253="","",G5249-F5249)</f>
        <v/>
      </c>
      <c r="I5249" s="3" t="str">
        <f>IF(C5249&lt;&gt;"",_xlfn.XLOOKUP(IFERROR(VALUE(C5249),C5249),'Items database'!A:A,'Items database'!B:B),(_xlfn.XLOOKUP(LEFT(E5249,3),Services,Services,"")))</f>
        <v/>
      </c>
      <c r="J5249" s="3" t="str">
        <f t="shared" ref="J5249:J5312" si="165">IF(ISNUMBER(F5249)=TRUE,IF(F5249=0,"","GST"),"")</f>
        <v/>
      </c>
    </row>
    <row r="5250" spans="1:10" x14ac:dyDescent="0.35">
      <c r="A5250" s="7" t="str">
        <f>IF('Payments Export'!A5254="","",'Payments Export'!A5254)</f>
        <v/>
      </c>
      <c r="B5250" s="7" t="str">
        <f>IF('Payments Export'!A5254="","",'Payments Export'!B5254)</f>
        <v/>
      </c>
      <c r="C5250" s="7" t="str">
        <f>IF(IFERROR(VALUE('Payments Export'!H5254),'Payments Export'!H5254)&lt;&gt;0,IFERROR(VALUE('Payments Export'!H5254),'Payments Export'!H5254),"")</f>
        <v/>
      </c>
      <c r="D5250" s="7" t="str">
        <f>IF('Payments Export'!I5254="","",'Payments Export'!I5254)</f>
        <v/>
      </c>
      <c r="E5250" s="7" t="str">
        <f t="shared" si="164"/>
        <v/>
      </c>
      <c r="F5250" s="7" t="str">
        <f>IF('Payments Export'!A5254="","",'Payments Export'!N5254)</f>
        <v/>
      </c>
      <c r="G5250" s="7" t="str">
        <f>IF('Payments Export'!A5254="","",'Payments Export'!O5254)</f>
        <v/>
      </c>
      <c r="H5250" s="7" t="str">
        <f>IF('Payments Export'!B5254="","",G5250-F5250)</f>
        <v/>
      </c>
      <c r="I5250" s="3" t="str">
        <f>IF(C5250&lt;&gt;"",_xlfn.XLOOKUP(IFERROR(VALUE(C5250),C5250),'Items database'!A:A,'Items database'!B:B),(_xlfn.XLOOKUP(LEFT(E5250,3),Services,Services,"")))</f>
        <v/>
      </c>
      <c r="J5250" s="3" t="str">
        <f t="shared" si="165"/>
        <v/>
      </c>
    </row>
    <row r="5251" spans="1:10" x14ac:dyDescent="0.35">
      <c r="A5251" s="7" t="str">
        <f>IF('Payments Export'!A5255="","",'Payments Export'!A5255)</f>
        <v/>
      </c>
      <c r="B5251" s="7" t="str">
        <f>IF('Payments Export'!A5255="","",'Payments Export'!B5255)</f>
        <v/>
      </c>
      <c r="C5251" s="7" t="str">
        <f>IF(IFERROR(VALUE('Payments Export'!H5255),'Payments Export'!H5255)&lt;&gt;0,IFERROR(VALUE('Payments Export'!H5255),'Payments Export'!H5255),"")</f>
        <v/>
      </c>
      <c r="D5251" s="7" t="str">
        <f>IF('Payments Export'!I5255="","",'Payments Export'!I5255)</f>
        <v/>
      </c>
      <c r="E5251" s="7" t="str">
        <f t="shared" si="164"/>
        <v/>
      </c>
      <c r="F5251" s="7" t="str">
        <f>IF('Payments Export'!A5255="","",'Payments Export'!N5255)</f>
        <v/>
      </c>
      <c r="G5251" s="7" t="str">
        <f>IF('Payments Export'!A5255="","",'Payments Export'!O5255)</f>
        <v/>
      </c>
      <c r="H5251" s="7" t="str">
        <f>IF('Payments Export'!B5255="","",G5251-F5251)</f>
        <v/>
      </c>
      <c r="I5251" s="3" t="str">
        <f>IF(C5251&lt;&gt;"",_xlfn.XLOOKUP(IFERROR(VALUE(C5251),C5251),'Items database'!A:A,'Items database'!B:B),(_xlfn.XLOOKUP(LEFT(E5251,3),Services,Services,"")))</f>
        <v/>
      </c>
      <c r="J5251" s="3" t="str">
        <f t="shared" si="165"/>
        <v/>
      </c>
    </row>
    <row r="5252" spans="1:10" x14ac:dyDescent="0.35">
      <c r="A5252" s="7" t="str">
        <f>IF('Payments Export'!A5256="","",'Payments Export'!A5256)</f>
        <v/>
      </c>
      <c r="B5252" s="7" t="str">
        <f>IF('Payments Export'!A5256="","",'Payments Export'!B5256)</f>
        <v/>
      </c>
      <c r="C5252" s="7" t="str">
        <f>IF(IFERROR(VALUE('Payments Export'!H5256),'Payments Export'!H5256)&lt;&gt;0,IFERROR(VALUE('Payments Export'!H5256),'Payments Export'!H5256),"")</f>
        <v/>
      </c>
      <c r="D5252" s="7" t="str">
        <f>IF('Payments Export'!I5256="","",'Payments Export'!I5256)</f>
        <v/>
      </c>
      <c r="E5252" s="7" t="str">
        <f t="shared" si="164"/>
        <v/>
      </c>
      <c r="F5252" s="7" t="str">
        <f>IF('Payments Export'!A5256="","",'Payments Export'!N5256)</f>
        <v/>
      </c>
      <c r="G5252" s="7" t="str">
        <f>IF('Payments Export'!A5256="","",'Payments Export'!O5256)</f>
        <v/>
      </c>
      <c r="H5252" s="7" t="str">
        <f>IF('Payments Export'!B5256="","",G5252-F5252)</f>
        <v/>
      </c>
      <c r="I5252" s="3" t="str">
        <f>IF(C5252&lt;&gt;"",_xlfn.XLOOKUP(IFERROR(VALUE(C5252),C5252),'Items database'!A:A,'Items database'!B:B),(_xlfn.XLOOKUP(LEFT(E5252,3),Services,Services,"")))</f>
        <v/>
      </c>
      <c r="J5252" s="3" t="str">
        <f t="shared" si="165"/>
        <v/>
      </c>
    </row>
    <row r="5253" spans="1:10" x14ac:dyDescent="0.35">
      <c r="A5253" s="7" t="str">
        <f>IF('Payments Export'!A5257="","",'Payments Export'!A5257)</f>
        <v/>
      </c>
      <c r="B5253" s="7" t="str">
        <f>IF('Payments Export'!A5257="","",'Payments Export'!B5257)</f>
        <v/>
      </c>
      <c r="C5253" s="7" t="str">
        <f>IF(IFERROR(VALUE('Payments Export'!H5257),'Payments Export'!H5257)&lt;&gt;0,IFERROR(VALUE('Payments Export'!H5257),'Payments Export'!H5257),"")</f>
        <v/>
      </c>
      <c r="D5253" s="7" t="str">
        <f>IF('Payments Export'!I5257="","",'Payments Export'!I5257)</f>
        <v/>
      </c>
      <c r="E5253" s="7" t="str">
        <f t="shared" si="164"/>
        <v/>
      </c>
      <c r="F5253" s="7" t="str">
        <f>IF('Payments Export'!A5257="","",'Payments Export'!N5257)</f>
        <v/>
      </c>
      <c r="G5253" s="7" t="str">
        <f>IF('Payments Export'!A5257="","",'Payments Export'!O5257)</f>
        <v/>
      </c>
      <c r="H5253" s="7" t="str">
        <f>IF('Payments Export'!B5257="","",G5253-F5253)</f>
        <v/>
      </c>
      <c r="I5253" s="3" t="str">
        <f>IF(C5253&lt;&gt;"",_xlfn.XLOOKUP(IFERROR(VALUE(C5253),C5253),'Items database'!A:A,'Items database'!B:B),(_xlfn.XLOOKUP(LEFT(E5253,3),Services,Services,"")))</f>
        <v/>
      </c>
      <c r="J5253" s="3" t="str">
        <f t="shared" si="165"/>
        <v/>
      </c>
    </row>
    <row r="5254" spans="1:10" x14ac:dyDescent="0.35">
      <c r="A5254" s="7" t="str">
        <f>IF('Payments Export'!A5258="","",'Payments Export'!A5258)</f>
        <v/>
      </c>
      <c r="B5254" s="7" t="str">
        <f>IF('Payments Export'!A5258="","",'Payments Export'!B5258)</f>
        <v/>
      </c>
      <c r="C5254" s="7" t="str">
        <f>IF(IFERROR(VALUE('Payments Export'!H5258),'Payments Export'!H5258)&lt;&gt;0,IFERROR(VALUE('Payments Export'!H5258),'Payments Export'!H5258),"")</f>
        <v/>
      </c>
      <c r="D5254" s="7" t="str">
        <f>IF('Payments Export'!I5258="","",'Payments Export'!I5258)</f>
        <v/>
      </c>
      <c r="E5254" s="7" t="str">
        <f t="shared" si="164"/>
        <v/>
      </c>
      <c r="F5254" s="7" t="str">
        <f>IF('Payments Export'!A5258="","",'Payments Export'!N5258)</f>
        <v/>
      </c>
      <c r="G5254" s="7" t="str">
        <f>IF('Payments Export'!A5258="","",'Payments Export'!O5258)</f>
        <v/>
      </c>
      <c r="H5254" s="7" t="str">
        <f>IF('Payments Export'!B5258="","",G5254-F5254)</f>
        <v/>
      </c>
      <c r="I5254" s="3" t="str">
        <f>IF(C5254&lt;&gt;"",_xlfn.XLOOKUP(IFERROR(VALUE(C5254),C5254),'Items database'!A:A,'Items database'!B:B),(_xlfn.XLOOKUP(LEFT(E5254,3),Services,Services,"")))</f>
        <v/>
      </c>
      <c r="J5254" s="3" t="str">
        <f t="shared" si="165"/>
        <v/>
      </c>
    </row>
    <row r="5255" spans="1:10" x14ac:dyDescent="0.35">
      <c r="A5255" s="7" t="str">
        <f>IF('Payments Export'!A5259="","",'Payments Export'!A5259)</f>
        <v/>
      </c>
      <c r="B5255" s="7" t="str">
        <f>IF('Payments Export'!A5259="","",'Payments Export'!B5259)</f>
        <v/>
      </c>
      <c r="C5255" s="7" t="str">
        <f>IF(IFERROR(VALUE('Payments Export'!H5259),'Payments Export'!H5259)&lt;&gt;0,IFERROR(VALUE('Payments Export'!H5259),'Payments Export'!H5259),"")</f>
        <v/>
      </c>
      <c r="D5255" s="7" t="str">
        <f>IF('Payments Export'!I5259="","",'Payments Export'!I5259)</f>
        <v/>
      </c>
      <c r="E5255" s="7" t="str">
        <f t="shared" si="164"/>
        <v/>
      </c>
      <c r="F5255" s="7" t="str">
        <f>IF('Payments Export'!A5259="","",'Payments Export'!N5259)</f>
        <v/>
      </c>
      <c r="G5255" s="7" t="str">
        <f>IF('Payments Export'!A5259="","",'Payments Export'!O5259)</f>
        <v/>
      </c>
      <c r="H5255" s="7" t="str">
        <f>IF('Payments Export'!B5259="","",G5255-F5255)</f>
        <v/>
      </c>
      <c r="I5255" s="3" t="str">
        <f>IF(C5255&lt;&gt;"",_xlfn.XLOOKUP(IFERROR(VALUE(C5255),C5255),'Items database'!A:A,'Items database'!B:B),(_xlfn.XLOOKUP(LEFT(E5255,3),Services,Services,"")))</f>
        <v/>
      </c>
      <c r="J5255" s="3" t="str">
        <f t="shared" si="165"/>
        <v/>
      </c>
    </row>
    <row r="5256" spans="1:10" x14ac:dyDescent="0.35">
      <c r="A5256" s="7" t="str">
        <f>IF('Payments Export'!A5260="","",'Payments Export'!A5260)</f>
        <v/>
      </c>
      <c r="B5256" s="7" t="str">
        <f>IF('Payments Export'!A5260="","",'Payments Export'!B5260)</f>
        <v/>
      </c>
      <c r="C5256" s="7" t="str">
        <f>IF(IFERROR(VALUE('Payments Export'!H5260),'Payments Export'!H5260)&lt;&gt;0,IFERROR(VALUE('Payments Export'!H5260),'Payments Export'!H5260),"")</f>
        <v/>
      </c>
      <c r="D5256" s="7" t="str">
        <f>IF('Payments Export'!I5260="","",'Payments Export'!I5260)</f>
        <v/>
      </c>
      <c r="E5256" s="7" t="str">
        <f t="shared" si="164"/>
        <v/>
      </c>
      <c r="F5256" s="7" t="str">
        <f>IF('Payments Export'!A5260="","",'Payments Export'!N5260)</f>
        <v/>
      </c>
      <c r="G5256" s="7" t="str">
        <f>IF('Payments Export'!A5260="","",'Payments Export'!O5260)</f>
        <v/>
      </c>
      <c r="H5256" s="7" t="str">
        <f>IF('Payments Export'!B5260="","",G5256-F5256)</f>
        <v/>
      </c>
      <c r="I5256" s="3" t="str">
        <f>IF(C5256&lt;&gt;"",_xlfn.XLOOKUP(IFERROR(VALUE(C5256),C5256),'Items database'!A:A,'Items database'!B:B),(_xlfn.XLOOKUP(LEFT(E5256,3),Services,Services,"")))</f>
        <v/>
      </c>
      <c r="J5256" s="3" t="str">
        <f t="shared" si="165"/>
        <v/>
      </c>
    </row>
    <row r="5257" spans="1:10" x14ac:dyDescent="0.35">
      <c r="A5257" s="7" t="str">
        <f>IF('Payments Export'!A5261="","",'Payments Export'!A5261)</f>
        <v/>
      </c>
      <c r="B5257" s="7" t="str">
        <f>IF('Payments Export'!A5261="","",'Payments Export'!B5261)</f>
        <v/>
      </c>
      <c r="C5257" s="7" t="str">
        <f>IF(IFERROR(VALUE('Payments Export'!H5261),'Payments Export'!H5261)&lt;&gt;0,IFERROR(VALUE('Payments Export'!H5261),'Payments Export'!H5261),"")</f>
        <v/>
      </c>
      <c r="D5257" s="7" t="str">
        <f>IF('Payments Export'!I5261="","",'Payments Export'!I5261)</f>
        <v/>
      </c>
      <c r="E5257" s="7" t="str">
        <f t="shared" si="164"/>
        <v/>
      </c>
      <c r="F5257" s="7" t="str">
        <f>IF('Payments Export'!A5261="","",'Payments Export'!N5261)</f>
        <v/>
      </c>
      <c r="G5257" s="7" t="str">
        <f>IF('Payments Export'!A5261="","",'Payments Export'!O5261)</f>
        <v/>
      </c>
      <c r="H5257" s="7" t="str">
        <f>IF('Payments Export'!B5261="","",G5257-F5257)</f>
        <v/>
      </c>
      <c r="I5257" s="3" t="str">
        <f>IF(C5257&lt;&gt;"",_xlfn.XLOOKUP(IFERROR(VALUE(C5257),C5257),'Items database'!A:A,'Items database'!B:B),(_xlfn.XLOOKUP(LEFT(E5257,3),Services,Services,"")))</f>
        <v/>
      </c>
      <c r="J5257" s="3" t="str">
        <f t="shared" si="165"/>
        <v/>
      </c>
    </row>
    <row r="5258" spans="1:10" x14ac:dyDescent="0.35">
      <c r="A5258" s="7" t="str">
        <f>IF('Payments Export'!A5262="","",'Payments Export'!A5262)</f>
        <v/>
      </c>
      <c r="B5258" s="7" t="str">
        <f>IF('Payments Export'!A5262="","",'Payments Export'!B5262)</f>
        <v/>
      </c>
      <c r="C5258" s="7" t="str">
        <f>IF(IFERROR(VALUE('Payments Export'!H5262),'Payments Export'!H5262)&lt;&gt;0,IFERROR(VALUE('Payments Export'!H5262),'Payments Export'!H5262),"")</f>
        <v/>
      </c>
      <c r="D5258" s="7" t="str">
        <f>IF('Payments Export'!I5262="","",'Payments Export'!I5262)</f>
        <v/>
      </c>
      <c r="E5258" s="7" t="str">
        <f t="shared" si="164"/>
        <v/>
      </c>
      <c r="F5258" s="7" t="str">
        <f>IF('Payments Export'!A5262="","",'Payments Export'!N5262)</f>
        <v/>
      </c>
      <c r="G5258" s="7" t="str">
        <f>IF('Payments Export'!A5262="","",'Payments Export'!O5262)</f>
        <v/>
      </c>
      <c r="H5258" s="7" t="str">
        <f>IF('Payments Export'!B5262="","",G5258-F5258)</f>
        <v/>
      </c>
      <c r="I5258" s="3" t="str">
        <f>IF(C5258&lt;&gt;"",_xlfn.XLOOKUP(IFERROR(VALUE(C5258),C5258),'Items database'!A:A,'Items database'!B:B),(_xlfn.XLOOKUP(LEFT(E5258,3),Services,Services,"")))</f>
        <v/>
      </c>
      <c r="J5258" s="3" t="str">
        <f t="shared" si="165"/>
        <v/>
      </c>
    </row>
    <row r="5259" spans="1:10" x14ac:dyDescent="0.35">
      <c r="A5259" s="7" t="str">
        <f>IF('Payments Export'!A5263="","",'Payments Export'!A5263)</f>
        <v/>
      </c>
      <c r="B5259" s="7" t="str">
        <f>IF('Payments Export'!A5263="","",'Payments Export'!B5263)</f>
        <v/>
      </c>
      <c r="C5259" s="7" t="str">
        <f>IF(IFERROR(VALUE('Payments Export'!H5263),'Payments Export'!H5263)&lt;&gt;0,IFERROR(VALUE('Payments Export'!H5263),'Payments Export'!H5263),"")</f>
        <v/>
      </c>
      <c r="D5259" s="7" t="str">
        <f>IF('Payments Export'!I5263="","",'Payments Export'!I5263)</f>
        <v/>
      </c>
      <c r="E5259" s="7" t="str">
        <f t="shared" si="164"/>
        <v/>
      </c>
      <c r="F5259" s="7" t="str">
        <f>IF('Payments Export'!A5263="","",'Payments Export'!N5263)</f>
        <v/>
      </c>
      <c r="G5259" s="7" t="str">
        <f>IF('Payments Export'!A5263="","",'Payments Export'!O5263)</f>
        <v/>
      </c>
      <c r="H5259" s="7" t="str">
        <f>IF('Payments Export'!B5263="","",G5259-F5259)</f>
        <v/>
      </c>
      <c r="I5259" s="3" t="str">
        <f>IF(C5259&lt;&gt;"",_xlfn.XLOOKUP(IFERROR(VALUE(C5259),C5259),'Items database'!A:A,'Items database'!B:B),(_xlfn.XLOOKUP(LEFT(E5259,3),Services,Services,"")))</f>
        <v/>
      </c>
      <c r="J5259" s="3" t="str">
        <f t="shared" si="165"/>
        <v/>
      </c>
    </row>
    <row r="5260" spans="1:10" x14ac:dyDescent="0.35">
      <c r="A5260" s="7" t="str">
        <f>IF('Payments Export'!A5264="","",'Payments Export'!A5264)</f>
        <v/>
      </c>
      <c r="B5260" s="7" t="str">
        <f>IF('Payments Export'!A5264="","",'Payments Export'!B5264)</f>
        <v/>
      </c>
      <c r="C5260" s="7" t="str">
        <f>IF(IFERROR(VALUE('Payments Export'!H5264),'Payments Export'!H5264)&lt;&gt;0,IFERROR(VALUE('Payments Export'!H5264),'Payments Export'!H5264),"")</f>
        <v/>
      </c>
      <c r="D5260" s="7" t="str">
        <f>IF('Payments Export'!I5264="","",'Payments Export'!I5264)</f>
        <v/>
      </c>
      <c r="E5260" s="7" t="str">
        <f t="shared" si="164"/>
        <v/>
      </c>
      <c r="F5260" s="7" t="str">
        <f>IF('Payments Export'!A5264="","",'Payments Export'!N5264)</f>
        <v/>
      </c>
      <c r="G5260" s="7" t="str">
        <f>IF('Payments Export'!A5264="","",'Payments Export'!O5264)</f>
        <v/>
      </c>
      <c r="H5260" s="7" t="str">
        <f>IF('Payments Export'!B5264="","",G5260-F5260)</f>
        <v/>
      </c>
      <c r="I5260" s="3" t="str">
        <f>IF(C5260&lt;&gt;"",_xlfn.XLOOKUP(IFERROR(VALUE(C5260),C5260),'Items database'!A:A,'Items database'!B:B),(_xlfn.XLOOKUP(LEFT(E5260,3),Services,Services,"")))</f>
        <v/>
      </c>
      <c r="J5260" s="3" t="str">
        <f t="shared" si="165"/>
        <v/>
      </c>
    </row>
    <row r="5261" spans="1:10" x14ac:dyDescent="0.35">
      <c r="A5261" s="7" t="str">
        <f>IF('Payments Export'!A5265="","",'Payments Export'!A5265)</f>
        <v/>
      </c>
      <c r="B5261" s="7" t="str">
        <f>IF('Payments Export'!A5265="","",'Payments Export'!B5265)</f>
        <v/>
      </c>
      <c r="C5261" s="7" t="str">
        <f>IF(IFERROR(VALUE('Payments Export'!H5265),'Payments Export'!H5265)&lt;&gt;0,IFERROR(VALUE('Payments Export'!H5265),'Payments Export'!H5265),"")</f>
        <v/>
      </c>
      <c r="D5261" s="7" t="str">
        <f>IF('Payments Export'!I5265="","",'Payments Export'!I5265)</f>
        <v/>
      </c>
      <c r="E5261" s="7" t="str">
        <f t="shared" si="164"/>
        <v/>
      </c>
      <c r="F5261" s="7" t="str">
        <f>IF('Payments Export'!A5265="","",'Payments Export'!N5265)</f>
        <v/>
      </c>
      <c r="G5261" s="7" t="str">
        <f>IF('Payments Export'!A5265="","",'Payments Export'!O5265)</f>
        <v/>
      </c>
      <c r="H5261" s="7" t="str">
        <f>IF('Payments Export'!B5265="","",G5261-F5261)</f>
        <v/>
      </c>
      <c r="I5261" s="3" t="str">
        <f>IF(C5261&lt;&gt;"",_xlfn.XLOOKUP(IFERROR(VALUE(C5261),C5261),'Items database'!A:A,'Items database'!B:B),(_xlfn.XLOOKUP(LEFT(E5261,3),Services,Services,"")))</f>
        <v/>
      </c>
      <c r="J5261" s="3" t="str">
        <f t="shared" si="165"/>
        <v/>
      </c>
    </row>
    <row r="5262" spans="1:10" x14ac:dyDescent="0.35">
      <c r="A5262" s="7" t="str">
        <f>IF('Payments Export'!A5266="","",'Payments Export'!A5266)</f>
        <v/>
      </c>
      <c r="B5262" s="7" t="str">
        <f>IF('Payments Export'!A5266="","",'Payments Export'!B5266)</f>
        <v/>
      </c>
      <c r="C5262" s="7" t="str">
        <f>IF(IFERROR(VALUE('Payments Export'!H5266),'Payments Export'!H5266)&lt;&gt;0,IFERROR(VALUE('Payments Export'!H5266),'Payments Export'!H5266),"")</f>
        <v/>
      </c>
      <c r="D5262" s="7" t="str">
        <f>IF('Payments Export'!I5266="","",'Payments Export'!I5266)</f>
        <v/>
      </c>
      <c r="E5262" s="7" t="str">
        <f t="shared" si="164"/>
        <v/>
      </c>
      <c r="F5262" s="7" t="str">
        <f>IF('Payments Export'!A5266="","",'Payments Export'!N5266)</f>
        <v/>
      </c>
      <c r="G5262" s="7" t="str">
        <f>IF('Payments Export'!A5266="","",'Payments Export'!O5266)</f>
        <v/>
      </c>
      <c r="H5262" s="7" t="str">
        <f>IF('Payments Export'!B5266="","",G5262-F5262)</f>
        <v/>
      </c>
      <c r="I5262" s="3" t="str">
        <f>IF(C5262&lt;&gt;"",_xlfn.XLOOKUP(IFERROR(VALUE(C5262),C5262),'Items database'!A:A,'Items database'!B:B),(_xlfn.XLOOKUP(LEFT(E5262,3),Services,Services,"")))</f>
        <v/>
      </c>
      <c r="J5262" s="3" t="str">
        <f t="shared" si="165"/>
        <v/>
      </c>
    </row>
    <row r="5263" spans="1:10" x14ac:dyDescent="0.35">
      <c r="A5263" s="7" t="str">
        <f>IF('Payments Export'!A5267="","",'Payments Export'!A5267)</f>
        <v/>
      </c>
      <c r="B5263" s="7" t="str">
        <f>IF('Payments Export'!A5267="","",'Payments Export'!B5267)</f>
        <v/>
      </c>
      <c r="C5263" s="7" t="str">
        <f>IF(IFERROR(VALUE('Payments Export'!H5267),'Payments Export'!H5267)&lt;&gt;0,IFERROR(VALUE('Payments Export'!H5267),'Payments Export'!H5267),"")</f>
        <v/>
      </c>
      <c r="D5263" s="7" t="str">
        <f>IF('Payments Export'!I5267="","",'Payments Export'!I5267)</f>
        <v/>
      </c>
      <c r="E5263" s="7" t="str">
        <f t="shared" si="164"/>
        <v/>
      </c>
      <c r="F5263" s="7" t="str">
        <f>IF('Payments Export'!A5267="","",'Payments Export'!N5267)</f>
        <v/>
      </c>
      <c r="G5263" s="7" t="str">
        <f>IF('Payments Export'!A5267="","",'Payments Export'!O5267)</f>
        <v/>
      </c>
      <c r="H5263" s="7" t="str">
        <f>IF('Payments Export'!B5267="","",G5263-F5263)</f>
        <v/>
      </c>
      <c r="I5263" s="3" t="str">
        <f>IF(C5263&lt;&gt;"",_xlfn.XLOOKUP(IFERROR(VALUE(C5263),C5263),'Items database'!A:A,'Items database'!B:B),(_xlfn.XLOOKUP(LEFT(E5263,3),Services,Services,"")))</f>
        <v/>
      </c>
      <c r="J5263" s="3" t="str">
        <f t="shared" si="165"/>
        <v/>
      </c>
    </row>
    <row r="5264" spans="1:10" x14ac:dyDescent="0.35">
      <c r="A5264" s="7" t="str">
        <f>IF('Payments Export'!A5268="","",'Payments Export'!A5268)</f>
        <v/>
      </c>
      <c r="B5264" s="7" t="str">
        <f>IF('Payments Export'!A5268="","",'Payments Export'!B5268)</f>
        <v/>
      </c>
      <c r="C5264" s="7" t="str">
        <f>IF(IFERROR(VALUE('Payments Export'!H5268),'Payments Export'!H5268)&lt;&gt;0,IFERROR(VALUE('Payments Export'!H5268),'Payments Export'!H5268),"")</f>
        <v/>
      </c>
      <c r="D5264" s="7" t="str">
        <f>IF('Payments Export'!I5268="","",'Payments Export'!I5268)</f>
        <v/>
      </c>
      <c r="E5264" s="7" t="str">
        <f t="shared" si="164"/>
        <v/>
      </c>
      <c r="F5264" s="7" t="str">
        <f>IF('Payments Export'!A5268="","",'Payments Export'!N5268)</f>
        <v/>
      </c>
      <c r="G5264" s="7" t="str">
        <f>IF('Payments Export'!A5268="","",'Payments Export'!O5268)</f>
        <v/>
      </c>
      <c r="H5264" s="7" t="str">
        <f>IF('Payments Export'!B5268="","",G5264-F5264)</f>
        <v/>
      </c>
      <c r="I5264" s="3" t="str">
        <f>IF(C5264&lt;&gt;"",_xlfn.XLOOKUP(IFERROR(VALUE(C5264),C5264),'Items database'!A:A,'Items database'!B:B),(_xlfn.XLOOKUP(LEFT(E5264,3),Services,Services,"")))</f>
        <v/>
      </c>
      <c r="J5264" s="3" t="str">
        <f t="shared" si="165"/>
        <v/>
      </c>
    </row>
    <row r="5265" spans="1:10" x14ac:dyDescent="0.35">
      <c r="A5265" s="7" t="str">
        <f>IF('Payments Export'!A5269="","",'Payments Export'!A5269)</f>
        <v/>
      </c>
      <c r="B5265" s="7" t="str">
        <f>IF('Payments Export'!A5269="","",'Payments Export'!B5269)</f>
        <v/>
      </c>
      <c r="C5265" s="7" t="str">
        <f>IF(IFERROR(VALUE('Payments Export'!H5269),'Payments Export'!H5269)&lt;&gt;0,IFERROR(VALUE('Payments Export'!H5269),'Payments Export'!H5269),"")</f>
        <v/>
      </c>
      <c r="D5265" s="7" t="str">
        <f>IF('Payments Export'!I5269="","",'Payments Export'!I5269)</f>
        <v/>
      </c>
      <c r="E5265" s="7" t="str">
        <f t="shared" si="164"/>
        <v/>
      </c>
      <c r="F5265" s="7" t="str">
        <f>IF('Payments Export'!A5269="","",'Payments Export'!N5269)</f>
        <v/>
      </c>
      <c r="G5265" s="7" t="str">
        <f>IF('Payments Export'!A5269="","",'Payments Export'!O5269)</f>
        <v/>
      </c>
      <c r="H5265" s="7" t="str">
        <f>IF('Payments Export'!B5269="","",G5265-F5265)</f>
        <v/>
      </c>
      <c r="I5265" s="3" t="str">
        <f>IF(C5265&lt;&gt;"",_xlfn.XLOOKUP(IFERROR(VALUE(C5265),C5265),'Items database'!A:A,'Items database'!B:B),(_xlfn.XLOOKUP(LEFT(E5265,3),Services,Services,"")))</f>
        <v/>
      </c>
      <c r="J5265" s="3" t="str">
        <f t="shared" si="165"/>
        <v/>
      </c>
    </row>
    <row r="5266" spans="1:10" x14ac:dyDescent="0.35">
      <c r="A5266" s="7" t="str">
        <f>IF('Payments Export'!A5270="","",'Payments Export'!A5270)</f>
        <v/>
      </c>
      <c r="B5266" s="7" t="str">
        <f>IF('Payments Export'!A5270="","",'Payments Export'!B5270)</f>
        <v/>
      </c>
      <c r="C5266" s="7" t="str">
        <f>IF(IFERROR(VALUE('Payments Export'!H5270),'Payments Export'!H5270)&lt;&gt;0,IFERROR(VALUE('Payments Export'!H5270),'Payments Export'!H5270),"")</f>
        <v/>
      </c>
      <c r="D5266" s="7" t="str">
        <f>IF('Payments Export'!I5270="","",'Payments Export'!I5270)</f>
        <v/>
      </c>
      <c r="E5266" s="7" t="str">
        <f t="shared" si="164"/>
        <v/>
      </c>
      <c r="F5266" s="7" t="str">
        <f>IF('Payments Export'!A5270="","",'Payments Export'!N5270)</f>
        <v/>
      </c>
      <c r="G5266" s="7" t="str">
        <f>IF('Payments Export'!A5270="","",'Payments Export'!O5270)</f>
        <v/>
      </c>
      <c r="H5266" s="7" t="str">
        <f>IF('Payments Export'!B5270="","",G5266-F5266)</f>
        <v/>
      </c>
      <c r="I5266" s="3" t="str">
        <f>IF(C5266&lt;&gt;"",_xlfn.XLOOKUP(IFERROR(VALUE(C5266),C5266),'Items database'!A:A,'Items database'!B:B),(_xlfn.XLOOKUP(LEFT(E5266,3),Services,Services,"")))</f>
        <v/>
      </c>
      <c r="J5266" s="3" t="str">
        <f t="shared" si="165"/>
        <v/>
      </c>
    </row>
    <row r="5267" spans="1:10" x14ac:dyDescent="0.35">
      <c r="A5267" s="7" t="str">
        <f>IF('Payments Export'!A5271="","",'Payments Export'!A5271)</f>
        <v/>
      </c>
      <c r="B5267" s="7" t="str">
        <f>IF('Payments Export'!A5271="","",'Payments Export'!B5271)</f>
        <v/>
      </c>
      <c r="C5267" s="7" t="str">
        <f>IF(IFERROR(VALUE('Payments Export'!H5271),'Payments Export'!H5271)&lt;&gt;0,IFERROR(VALUE('Payments Export'!H5271),'Payments Export'!H5271),"")</f>
        <v/>
      </c>
      <c r="D5267" s="7" t="str">
        <f>IF('Payments Export'!I5271="","",'Payments Export'!I5271)</f>
        <v/>
      </c>
      <c r="E5267" s="7" t="str">
        <f t="shared" si="164"/>
        <v/>
      </c>
      <c r="F5267" s="7" t="str">
        <f>IF('Payments Export'!A5271="","",'Payments Export'!N5271)</f>
        <v/>
      </c>
      <c r="G5267" s="7" t="str">
        <f>IF('Payments Export'!A5271="","",'Payments Export'!O5271)</f>
        <v/>
      </c>
      <c r="H5267" s="7" t="str">
        <f>IF('Payments Export'!B5271="","",G5267-F5267)</f>
        <v/>
      </c>
      <c r="I5267" s="3" t="str">
        <f>IF(C5267&lt;&gt;"",_xlfn.XLOOKUP(IFERROR(VALUE(C5267),C5267),'Items database'!A:A,'Items database'!B:B),(_xlfn.XLOOKUP(LEFT(E5267,3),Services,Services,"")))</f>
        <v/>
      </c>
      <c r="J5267" s="3" t="str">
        <f t="shared" si="165"/>
        <v/>
      </c>
    </row>
    <row r="5268" spans="1:10" x14ac:dyDescent="0.35">
      <c r="A5268" s="7" t="str">
        <f>IF('Payments Export'!A5272="","",'Payments Export'!A5272)</f>
        <v/>
      </c>
      <c r="B5268" s="7" t="str">
        <f>IF('Payments Export'!A5272="","",'Payments Export'!B5272)</f>
        <v/>
      </c>
      <c r="C5268" s="7" t="str">
        <f>IF(IFERROR(VALUE('Payments Export'!H5272),'Payments Export'!H5272)&lt;&gt;0,IFERROR(VALUE('Payments Export'!H5272),'Payments Export'!H5272),"")</f>
        <v/>
      </c>
      <c r="D5268" s="7" t="str">
        <f>IF('Payments Export'!I5272="","",'Payments Export'!I5272)</f>
        <v/>
      </c>
      <c r="E5268" s="7" t="str">
        <f t="shared" si="164"/>
        <v/>
      </c>
      <c r="F5268" s="7" t="str">
        <f>IF('Payments Export'!A5272="","",'Payments Export'!N5272)</f>
        <v/>
      </c>
      <c r="G5268" s="7" t="str">
        <f>IF('Payments Export'!A5272="","",'Payments Export'!O5272)</f>
        <v/>
      </c>
      <c r="H5268" s="7" t="str">
        <f>IF('Payments Export'!B5272="","",G5268-F5268)</f>
        <v/>
      </c>
      <c r="I5268" s="3" t="str">
        <f>IF(C5268&lt;&gt;"",_xlfn.XLOOKUP(IFERROR(VALUE(C5268),C5268),'Items database'!A:A,'Items database'!B:B),(_xlfn.XLOOKUP(LEFT(E5268,3),Services,Services,"")))</f>
        <v/>
      </c>
      <c r="J5268" s="3" t="str">
        <f t="shared" si="165"/>
        <v/>
      </c>
    </row>
    <row r="5269" spans="1:10" x14ac:dyDescent="0.35">
      <c r="A5269" s="7" t="str">
        <f>IF('Payments Export'!A5273="","",'Payments Export'!A5273)</f>
        <v/>
      </c>
      <c r="B5269" s="7" t="str">
        <f>IF('Payments Export'!A5273="","",'Payments Export'!B5273)</f>
        <v/>
      </c>
      <c r="C5269" s="7" t="str">
        <f>IF(IFERROR(VALUE('Payments Export'!H5273),'Payments Export'!H5273)&lt;&gt;0,IFERROR(VALUE('Payments Export'!H5273),'Payments Export'!H5273),"")</f>
        <v/>
      </c>
      <c r="D5269" s="7" t="str">
        <f>IF('Payments Export'!I5273="","",'Payments Export'!I5273)</f>
        <v/>
      </c>
      <c r="E5269" s="7" t="str">
        <f t="shared" si="164"/>
        <v/>
      </c>
      <c r="F5269" s="7" t="str">
        <f>IF('Payments Export'!A5273="","",'Payments Export'!N5273)</f>
        <v/>
      </c>
      <c r="G5269" s="7" t="str">
        <f>IF('Payments Export'!A5273="","",'Payments Export'!O5273)</f>
        <v/>
      </c>
      <c r="H5269" s="7" t="str">
        <f>IF('Payments Export'!B5273="","",G5269-F5269)</f>
        <v/>
      </c>
      <c r="I5269" s="3" t="str">
        <f>IF(C5269&lt;&gt;"",_xlfn.XLOOKUP(IFERROR(VALUE(C5269),C5269),'Items database'!A:A,'Items database'!B:B),(_xlfn.XLOOKUP(LEFT(E5269,3),Services,Services,"")))</f>
        <v/>
      </c>
      <c r="J5269" s="3" t="str">
        <f t="shared" si="165"/>
        <v/>
      </c>
    </row>
    <row r="5270" spans="1:10" x14ac:dyDescent="0.35">
      <c r="A5270" s="7" t="str">
        <f>IF('Payments Export'!A5274="","",'Payments Export'!A5274)</f>
        <v/>
      </c>
      <c r="B5270" s="7" t="str">
        <f>IF('Payments Export'!A5274="","",'Payments Export'!B5274)</f>
        <v/>
      </c>
      <c r="C5270" s="7" t="str">
        <f>IF(IFERROR(VALUE('Payments Export'!H5274),'Payments Export'!H5274)&lt;&gt;0,IFERROR(VALUE('Payments Export'!H5274),'Payments Export'!H5274),"")</f>
        <v/>
      </c>
      <c r="D5270" s="7" t="str">
        <f>IF('Payments Export'!I5274="","",'Payments Export'!I5274)</f>
        <v/>
      </c>
      <c r="E5270" s="7" t="str">
        <f t="shared" si="164"/>
        <v/>
      </c>
      <c r="F5270" s="7" t="str">
        <f>IF('Payments Export'!A5274="","",'Payments Export'!N5274)</f>
        <v/>
      </c>
      <c r="G5270" s="7" t="str">
        <f>IF('Payments Export'!A5274="","",'Payments Export'!O5274)</f>
        <v/>
      </c>
      <c r="H5270" s="7" t="str">
        <f>IF('Payments Export'!B5274="","",G5270-F5270)</f>
        <v/>
      </c>
      <c r="I5270" s="3" t="str">
        <f>IF(C5270&lt;&gt;"",_xlfn.XLOOKUP(IFERROR(VALUE(C5270),C5270),'Items database'!A:A,'Items database'!B:B),(_xlfn.XLOOKUP(LEFT(E5270,3),Services,Services,"")))</f>
        <v/>
      </c>
      <c r="J5270" s="3" t="str">
        <f t="shared" si="165"/>
        <v/>
      </c>
    </row>
    <row r="5271" spans="1:10" x14ac:dyDescent="0.35">
      <c r="A5271" s="7" t="str">
        <f>IF('Payments Export'!A5275="","",'Payments Export'!A5275)</f>
        <v/>
      </c>
      <c r="B5271" s="7" t="str">
        <f>IF('Payments Export'!A5275="","",'Payments Export'!B5275)</f>
        <v/>
      </c>
      <c r="C5271" s="7" t="str">
        <f>IF(IFERROR(VALUE('Payments Export'!H5275),'Payments Export'!H5275)&lt;&gt;0,IFERROR(VALUE('Payments Export'!H5275),'Payments Export'!H5275),"")</f>
        <v/>
      </c>
      <c r="D5271" s="7" t="str">
        <f>IF('Payments Export'!I5275="","",'Payments Export'!I5275)</f>
        <v/>
      </c>
      <c r="E5271" s="7" t="str">
        <f t="shared" si="164"/>
        <v/>
      </c>
      <c r="F5271" s="7" t="str">
        <f>IF('Payments Export'!A5275="","",'Payments Export'!N5275)</f>
        <v/>
      </c>
      <c r="G5271" s="7" t="str">
        <f>IF('Payments Export'!A5275="","",'Payments Export'!O5275)</f>
        <v/>
      </c>
      <c r="H5271" s="7" t="str">
        <f>IF('Payments Export'!B5275="","",G5271-F5271)</f>
        <v/>
      </c>
      <c r="I5271" s="3" t="str">
        <f>IF(C5271&lt;&gt;"",_xlfn.XLOOKUP(IFERROR(VALUE(C5271),C5271),'Items database'!A:A,'Items database'!B:B),(_xlfn.XLOOKUP(LEFT(E5271,3),Services,Services,"")))</f>
        <v/>
      </c>
      <c r="J5271" s="3" t="str">
        <f t="shared" si="165"/>
        <v/>
      </c>
    </row>
    <row r="5272" spans="1:10" x14ac:dyDescent="0.35">
      <c r="A5272" s="7" t="str">
        <f>IF('Payments Export'!A5276="","",'Payments Export'!A5276)</f>
        <v/>
      </c>
      <c r="B5272" s="7" t="str">
        <f>IF('Payments Export'!A5276="","",'Payments Export'!B5276)</f>
        <v/>
      </c>
      <c r="C5272" s="7" t="str">
        <f>IF(IFERROR(VALUE('Payments Export'!H5276),'Payments Export'!H5276)&lt;&gt;0,IFERROR(VALUE('Payments Export'!H5276),'Payments Export'!H5276),"")</f>
        <v/>
      </c>
      <c r="D5272" s="7" t="str">
        <f>IF('Payments Export'!I5276="","",'Payments Export'!I5276)</f>
        <v/>
      </c>
      <c r="E5272" s="7" t="str">
        <f t="shared" si="164"/>
        <v/>
      </c>
      <c r="F5272" s="7" t="str">
        <f>IF('Payments Export'!A5276="","",'Payments Export'!N5276)</f>
        <v/>
      </c>
      <c r="G5272" s="7" t="str">
        <f>IF('Payments Export'!A5276="","",'Payments Export'!O5276)</f>
        <v/>
      </c>
      <c r="H5272" s="7" t="str">
        <f>IF('Payments Export'!B5276="","",G5272-F5272)</f>
        <v/>
      </c>
      <c r="I5272" s="3" t="str">
        <f>IF(C5272&lt;&gt;"",_xlfn.XLOOKUP(IFERROR(VALUE(C5272),C5272),'Items database'!A:A,'Items database'!B:B),(_xlfn.XLOOKUP(LEFT(E5272,3),Services,Services,"")))</f>
        <v/>
      </c>
      <c r="J5272" s="3" t="str">
        <f t="shared" si="165"/>
        <v/>
      </c>
    </row>
    <row r="5273" spans="1:10" x14ac:dyDescent="0.35">
      <c r="A5273" s="7" t="str">
        <f>IF('Payments Export'!A5277="","",'Payments Export'!A5277)</f>
        <v/>
      </c>
      <c r="B5273" s="7" t="str">
        <f>IF('Payments Export'!A5277="","",'Payments Export'!B5277)</f>
        <v/>
      </c>
      <c r="C5273" s="7" t="str">
        <f>IF(IFERROR(VALUE('Payments Export'!H5277),'Payments Export'!H5277)&lt;&gt;0,IFERROR(VALUE('Payments Export'!H5277),'Payments Export'!H5277),"")</f>
        <v/>
      </c>
      <c r="D5273" s="7" t="str">
        <f>IF('Payments Export'!I5277="","",'Payments Export'!I5277)</f>
        <v/>
      </c>
      <c r="E5273" s="7" t="str">
        <f t="shared" si="164"/>
        <v/>
      </c>
      <c r="F5273" s="7" t="str">
        <f>IF('Payments Export'!A5277="","",'Payments Export'!N5277)</f>
        <v/>
      </c>
      <c r="G5273" s="7" t="str">
        <f>IF('Payments Export'!A5277="","",'Payments Export'!O5277)</f>
        <v/>
      </c>
      <c r="H5273" s="7" t="str">
        <f>IF('Payments Export'!B5277="","",G5273-F5273)</f>
        <v/>
      </c>
      <c r="I5273" s="3" t="str">
        <f>IF(C5273&lt;&gt;"",_xlfn.XLOOKUP(IFERROR(VALUE(C5273),C5273),'Items database'!A:A,'Items database'!B:B),(_xlfn.XLOOKUP(LEFT(E5273,3),Services,Services,"")))</f>
        <v/>
      </c>
      <c r="J5273" s="3" t="str">
        <f t="shared" si="165"/>
        <v/>
      </c>
    </row>
    <row r="5274" spans="1:10" x14ac:dyDescent="0.35">
      <c r="A5274" s="7" t="str">
        <f>IF('Payments Export'!A5278="","",'Payments Export'!A5278)</f>
        <v/>
      </c>
      <c r="B5274" s="7" t="str">
        <f>IF('Payments Export'!A5278="","",'Payments Export'!B5278)</f>
        <v/>
      </c>
      <c r="C5274" s="7" t="str">
        <f>IF(IFERROR(VALUE('Payments Export'!H5278),'Payments Export'!H5278)&lt;&gt;0,IFERROR(VALUE('Payments Export'!H5278),'Payments Export'!H5278),"")</f>
        <v/>
      </c>
      <c r="D5274" s="7" t="str">
        <f>IF('Payments Export'!I5278="","",'Payments Export'!I5278)</f>
        <v/>
      </c>
      <c r="E5274" s="7" t="str">
        <f t="shared" si="164"/>
        <v/>
      </c>
      <c r="F5274" s="7" t="str">
        <f>IF('Payments Export'!A5278="","",'Payments Export'!N5278)</f>
        <v/>
      </c>
      <c r="G5274" s="7" t="str">
        <f>IF('Payments Export'!A5278="","",'Payments Export'!O5278)</f>
        <v/>
      </c>
      <c r="H5274" s="7" t="str">
        <f>IF('Payments Export'!B5278="","",G5274-F5274)</f>
        <v/>
      </c>
      <c r="I5274" s="3" t="str">
        <f>IF(C5274&lt;&gt;"",_xlfn.XLOOKUP(IFERROR(VALUE(C5274),C5274),'Items database'!A:A,'Items database'!B:B),(_xlfn.XLOOKUP(LEFT(E5274,3),Services,Services,"")))</f>
        <v/>
      </c>
      <c r="J5274" s="3" t="str">
        <f t="shared" si="165"/>
        <v/>
      </c>
    </row>
    <row r="5275" spans="1:10" x14ac:dyDescent="0.35">
      <c r="A5275" s="7" t="str">
        <f>IF('Payments Export'!A5279="","",'Payments Export'!A5279)</f>
        <v/>
      </c>
      <c r="B5275" s="7" t="str">
        <f>IF('Payments Export'!A5279="","",'Payments Export'!B5279)</f>
        <v/>
      </c>
      <c r="C5275" s="7" t="str">
        <f>IF(IFERROR(VALUE('Payments Export'!H5279),'Payments Export'!H5279)&lt;&gt;0,IFERROR(VALUE('Payments Export'!H5279),'Payments Export'!H5279),"")</f>
        <v/>
      </c>
      <c r="D5275" s="7" t="str">
        <f>IF('Payments Export'!I5279="","",'Payments Export'!I5279)</f>
        <v/>
      </c>
      <c r="E5275" s="7" t="str">
        <f t="shared" si="164"/>
        <v/>
      </c>
      <c r="F5275" s="7" t="str">
        <f>IF('Payments Export'!A5279="","",'Payments Export'!N5279)</f>
        <v/>
      </c>
      <c r="G5275" s="7" t="str">
        <f>IF('Payments Export'!A5279="","",'Payments Export'!O5279)</f>
        <v/>
      </c>
      <c r="H5275" s="7" t="str">
        <f>IF('Payments Export'!B5279="","",G5275-F5275)</f>
        <v/>
      </c>
      <c r="I5275" s="3" t="str">
        <f>IF(C5275&lt;&gt;"",_xlfn.XLOOKUP(IFERROR(VALUE(C5275),C5275),'Items database'!A:A,'Items database'!B:B),(_xlfn.XLOOKUP(LEFT(E5275,3),Services,Services,"")))</f>
        <v/>
      </c>
      <c r="J5275" s="3" t="str">
        <f t="shared" si="165"/>
        <v/>
      </c>
    </row>
    <row r="5276" spans="1:10" x14ac:dyDescent="0.35">
      <c r="A5276" s="7" t="str">
        <f>IF('Payments Export'!A5280="","",'Payments Export'!A5280)</f>
        <v/>
      </c>
      <c r="B5276" s="7" t="str">
        <f>IF('Payments Export'!A5280="","",'Payments Export'!B5280)</f>
        <v/>
      </c>
      <c r="C5276" s="7" t="str">
        <f>IF(IFERROR(VALUE('Payments Export'!H5280),'Payments Export'!H5280)&lt;&gt;0,IFERROR(VALUE('Payments Export'!H5280),'Payments Export'!H5280),"")</f>
        <v/>
      </c>
      <c r="D5276" s="7" t="str">
        <f>IF('Payments Export'!I5280="","",'Payments Export'!I5280)</f>
        <v/>
      </c>
      <c r="E5276" s="7" t="str">
        <f t="shared" si="164"/>
        <v/>
      </c>
      <c r="F5276" s="7" t="str">
        <f>IF('Payments Export'!A5280="","",'Payments Export'!N5280)</f>
        <v/>
      </c>
      <c r="G5276" s="7" t="str">
        <f>IF('Payments Export'!A5280="","",'Payments Export'!O5280)</f>
        <v/>
      </c>
      <c r="H5276" s="7" t="str">
        <f>IF('Payments Export'!B5280="","",G5276-F5276)</f>
        <v/>
      </c>
      <c r="I5276" s="3" t="str">
        <f>IF(C5276&lt;&gt;"",_xlfn.XLOOKUP(IFERROR(VALUE(C5276),C5276),'Items database'!A:A,'Items database'!B:B),(_xlfn.XLOOKUP(LEFT(E5276,3),Services,Services,"")))</f>
        <v/>
      </c>
      <c r="J5276" s="3" t="str">
        <f t="shared" si="165"/>
        <v/>
      </c>
    </row>
    <row r="5277" spans="1:10" x14ac:dyDescent="0.35">
      <c r="A5277" s="7" t="str">
        <f>IF('Payments Export'!A5281="","",'Payments Export'!A5281)</f>
        <v/>
      </c>
      <c r="B5277" s="7" t="str">
        <f>IF('Payments Export'!A5281="","",'Payments Export'!B5281)</f>
        <v/>
      </c>
      <c r="C5277" s="7" t="str">
        <f>IF(IFERROR(VALUE('Payments Export'!H5281),'Payments Export'!H5281)&lt;&gt;0,IFERROR(VALUE('Payments Export'!H5281),'Payments Export'!H5281),"")</f>
        <v/>
      </c>
      <c r="D5277" s="7" t="str">
        <f>IF('Payments Export'!I5281="","",'Payments Export'!I5281)</f>
        <v/>
      </c>
      <c r="E5277" s="7" t="str">
        <f t="shared" si="164"/>
        <v/>
      </c>
      <c r="F5277" s="7" t="str">
        <f>IF('Payments Export'!A5281="","",'Payments Export'!N5281)</f>
        <v/>
      </c>
      <c r="G5277" s="7" t="str">
        <f>IF('Payments Export'!A5281="","",'Payments Export'!O5281)</f>
        <v/>
      </c>
      <c r="H5277" s="7" t="str">
        <f>IF('Payments Export'!B5281="","",G5277-F5277)</f>
        <v/>
      </c>
      <c r="I5277" s="3" t="str">
        <f>IF(C5277&lt;&gt;"",_xlfn.XLOOKUP(IFERROR(VALUE(C5277),C5277),'Items database'!A:A,'Items database'!B:B),(_xlfn.XLOOKUP(LEFT(E5277,3),Services,Services,"")))</f>
        <v/>
      </c>
      <c r="J5277" s="3" t="str">
        <f t="shared" si="165"/>
        <v/>
      </c>
    </row>
    <row r="5278" spans="1:10" x14ac:dyDescent="0.35">
      <c r="A5278" s="7" t="str">
        <f>IF('Payments Export'!A5282="","",'Payments Export'!A5282)</f>
        <v/>
      </c>
      <c r="B5278" s="7" t="str">
        <f>IF('Payments Export'!A5282="","",'Payments Export'!B5282)</f>
        <v/>
      </c>
      <c r="C5278" s="7" t="str">
        <f>IF(IFERROR(VALUE('Payments Export'!H5282),'Payments Export'!H5282)&lt;&gt;0,IFERROR(VALUE('Payments Export'!H5282),'Payments Export'!H5282),"")</f>
        <v/>
      </c>
      <c r="D5278" s="7" t="str">
        <f>IF('Payments Export'!I5282="","",'Payments Export'!I5282)</f>
        <v/>
      </c>
      <c r="E5278" s="7" t="str">
        <f t="shared" si="164"/>
        <v/>
      </c>
      <c r="F5278" s="7" t="str">
        <f>IF('Payments Export'!A5282="","",'Payments Export'!N5282)</f>
        <v/>
      </c>
      <c r="G5278" s="7" t="str">
        <f>IF('Payments Export'!A5282="","",'Payments Export'!O5282)</f>
        <v/>
      </c>
      <c r="H5278" s="7" t="str">
        <f>IF('Payments Export'!B5282="","",G5278-F5278)</f>
        <v/>
      </c>
      <c r="I5278" s="3" t="str">
        <f>IF(C5278&lt;&gt;"",_xlfn.XLOOKUP(IFERROR(VALUE(C5278),C5278),'Items database'!A:A,'Items database'!B:B),(_xlfn.XLOOKUP(LEFT(E5278,3),Services,Services,"")))</f>
        <v/>
      </c>
      <c r="J5278" s="3" t="str">
        <f t="shared" si="165"/>
        <v/>
      </c>
    </row>
    <row r="5279" spans="1:10" x14ac:dyDescent="0.35">
      <c r="A5279" s="7" t="str">
        <f>IF('Payments Export'!A5283="","",'Payments Export'!A5283)</f>
        <v/>
      </c>
      <c r="B5279" s="7" t="str">
        <f>IF('Payments Export'!A5283="","",'Payments Export'!B5283)</f>
        <v/>
      </c>
      <c r="C5279" s="7" t="str">
        <f>IF(IFERROR(VALUE('Payments Export'!H5283),'Payments Export'!H5283)&lt;&gt;0,IFERROR(VALUE('Payments Export'!H5283),'Payments Export'!H5283),"")</f>
        <v/>
      </c>
      <c r="D5279" s="7" t="str">
        <f>IF('Payments Export'!I5283="","",'Payments Export'!I5283)</f>
        <v/>
      </c>
      <c r="E5279" s="7" t="str">
        <f t="shared" si="164"/>
        <v/>
      </c>
      <c r="F5279" s="7" t="str">
        <f>IF('Payments Export'!A5283="","",'Payments Export'!N5283)</f>
        <v/>
      </c>
      <c r="G5279" s="7" t="str">
        <f>IF('Payments Export'!A5283="","",'Payments Export'!O5283)</f>
        <v/>
      </c>
      <c r="H5279" s="7" t="str">
        <f>IF('Payments Export'!B5283="","",G5279-F5279)</f>
        <v/>
      </c>
      <c r="I5279" s="3" t="str">
        <f>IF(C5279&lt;&gt;"",_xlfn.XLOOKUP(IFERROR(VALUE(C5279),C5279),'Items database'!A:A,'Items database'!B:B),(_xlfn.XLOOKUP(LEFT(E5279,3),Services,Services,"")))</f>
        <v/>
      </c>
      <c r="J5279" s="3" t="str">
        <f t="shared" si="165"/>
        <v/>
      </c>
    </row>
    <row r="5280" spans="1:10" x14ac:dyDescent="0.35">
      <c r="A5280" s="7" t="str">
        <f>IF('Payments Export'!A5284="","",'Payments Export'!A5284)</f>
        <v/>
      </c>
      <c r="B5280" s="7" t="str">
        <f>IF('Payments Export'!A5284="","",'Payments Export'!B5284)</f>
        <v/>
      </c>
      <c r="C5280" s="7" t="str">
        <f>IF(IFERROR(VALUE('Payments Export'!H5284),'Payments Export'!H5284)&lt;&gt;0,IFERROR(VALUE('Payments Export'!H5284),'Payments Export'!H5284),"")</f>
        <v/>
      </c>
      <c r="D5280" s="7" t="str">
        <f>IF('Payments Export'!I5284="","",'Payments Export'!I5284)</f>
        <v/>
      </c>
      <c r="E5280" s="7" t="str">
        <f t="shared" si="164"/>
        <v/>
      </c>
      <c r="F5280" s="7" t="str">
        <f>IF('Payments Export'!A5284="","",'Payments Export'!N5284)</f>
        <v/>
      </c>
      <c r="G5280" s="7" t="str">
        <f>IF('Payments Export'!A5284="","",'Payments Export'!O5284)</f>
        <v/>
      </c>
      <c r="H5280" s="7" t="str">
        <f>IF('Payments Export'!B5284="","",G5280-F5280)</f>
        <v/>
      </c>
      <c r="I5280" s="3" t="str">
        <f>IF(C5280&lt;&gt;"",_xlfn.XLOOKUP(IFERROR(VALUE(C5280),C5280),'Items database'!A:A,'Items database'!B:B),(_xlfn.XLOOKUP(LEFT(E5280,3),Services,Services,"")))</f>
        <v/>
      </c>
      <c r="J5280" s="3" t="str">
        <f t="shared" si="165"/>
        <v/>
      </c>
    </row>
    <row r="5281" spans="1:10" x14ac:dyDescent="0.35">
      <c r="A5281" s="7" t="str">
        <f>IF('Payments Export'!A5285="","",'Payments Export'!A5285)</f>
        <v/>
      </c>
      <c r="B5281" s="7" t="str">
        <f>IF('Payments Export'!A5285="","",'Payments Export'!B5285)</f>
        <v/>
      </c>
      <c r="C5281" s="7" t="str">
        <f>IF(IFERROR(VALUE('Payments Export'!H5285),'Payments Export'!H5285)&lt;&gt;0,IFERROR(VALUE('Payments Export'!H5285),'Payments Export'!H5285),"")</f>
        <v/>
      </c>
      <c r="D5281" s="7" t="str">
        <f>IF('Payments Export'!I5285="","",'Payments Export'!I5285)</f>
        <v/>
      </c>
      <c r="E5281" s="7" t="str">
        <f t="shared" si="164"/>
        <v/>
      </c>
      <c r="F5281" s="7" t="str">
        <f>IF('Payments Export'!A5285="","",'Payments Export'!N5285)</f>
        <v/>
      </c>
      <c r="G5281" s="7" t="str">
        <f>IF('Payments Export'!A5285="","",'Payments Export'!O5285)</f>
        <v/>
      </c>
      <c r="H5281" s="7" t="str">
        <f>IF('Payments Export'!B5285="","",G5281-F5281)</f>
        <v/>
      </c>
      <c r="I5281" s="3" t="str">
        <f>IF(C5281&lt;&gt;"",_xlfn.XLOOKUP(IFERROR(VALUE(C5281),C5281),'Items database'!A:A,'Items database'!B:B),(_xlfn.XLOOKUP(LEFT(E5281,3),Services,Services,"")))</f>
        <v/>
      </c>
      <c r="J5281" s="3" t="str">
        <f t="shared" si="165"/>
        <v/>
      </c>
    </row>
    <row r="5282" spans="1:10" x14ac:dyDescent="0.35">
      <c r="A5282" s="7" t="str">
        <f>IF('Payments Export'!A5286="","",'Payments Export'!A5286)</f>
        <v/>
      </c>
      <c r="B5282" s="7" t="str">
        <f>IF('Payments Export'!A5286="","",'Payments Export'!B5286)</f>
        <v/>
      </c>
      <c r="C5282" s="7" t="str">
        <f>IF(IFERROR(VALUE('Payments Export'!H5286),'Payments Export'!H5286)&lt;&gt;0,IFERROR(VALUE('Payments Export'!H5286),'Payments Export'!H5286),"")</f>
        <v/>
      </c>
      <c r="D5282" s="7" t="str">
        <f>IF('Payments Export'!I5286="","",'Payments Export'!I5286)</f>
        <v/>
      </c>
      <c r="E5282" s="7" t="str">
        <f t="shared" si="164"/>
        <v/>
      </c>
      <c r="F5282" s="7" t="str">
        <f>IF('Payments Export'!A5286="","",'Payments Export'!N5286)</f>
        <v/>
      </c>
      <c r="G5282" s="7" t="str">
        <f>IF('Payments Export'!A5286="","",'Payments Export'!O5286)</f>
        <v/>
      </c>
      <c r="H5282" s="7" t="str">
        <f>IF('Payments Export'!B5286="","",G5282-F5282)</f>
        <v/>
      </c>
      <c r="I5282" s="3" t="str">
        <f>IF(C5282&lt;&gt;"",_xlfn.XLOOKUP(IFERROR(VALUE(C5282),C5282),'Items database'!A:A,'Items database'!B:B),(_xlfn.XLOOKUP(LEFT(E5282,3),Services,Services,"")))</f>
        <v/>
      </c>
      <c r="J5282" s="3" t="str">
        <f t="shared" si="165"/>
        <v/>
      </c>
    </row>
    <row r="5283" spans="1:10" x14ac:dyDescent="0.35">
      <c r="A5283" s="7" t="str">
        <f>IF('Payments Export'!A5287="","",'Payments Export'!A5287)</f>
        <v/>
      </c>
      <c r="B5283" s="7" t="str">
        <f>IF('Payments Export'!A5287="","",'Payments Export'!B5287)</f>
        <v/>
      </c>
      <c r="C5283" s="7" t="str">
        <f>IF(IFERROR(VALUE('Payments Export'!H5287),'Payments Export'!H5287)&lt;&gt;0,IFERROR(VALUE('Payments Export'!H5287),'Payments Export'!H5287),"")</f>
        <v/>
      </c>
      <c r="D5283" s="7" t="str">
        <f>IF('Payments Export'!I5287="","",'Payments Export'!I5287)</f>
        <v/>
      </c>
      <c r="E5283" s="7" t="str">
        <f t="shared" si="164"/>
        <v/>
      </c>
      <c r="F5283" s="7" t="str">
        <f>IF('Payments Export'!A5287="","",'Payments Export'!N5287)</f>
        <v/>
      </c>
      <c r="G5283" s="7" t="str">
        <f>IF('Payments Export'!A5287="","",'Payments Export'!O5287)</f>
        <v/>
      </c>
      <c r="H5283" s="7" t="str">
        <f>IF('Payments Export'!B5287="","",G5283-F5283)</f>
        <v/>
      </c>
      <c r="I5283" s="3" t="str">
        <f>IF(C5283&lt;&gt;"",_xlfn.XLOOKUP(IFERROR(VALUE(C5283),C5283),'Items database'!A:A,'Items database'!B:B),(_xlfn.XLOOKUP(LEFT(E5283,3),Services,Services,"")))</f>
        <v/>
      </c>
      <c r="J5283" s="3" t="str">
        <f t="shared" si="165"/>
        <v/>
      </c>
    </row>
    <row r="5284" spans="1:10" x14ac:dyDescent="0.35">
      <c r="A5284" s="7" t="str">
        <f>IF('Payments Export'!A5288="","",'Payments Export'!A5288)</f>
        <v/>
      </c>
      <c r="B5284" s="7" t="str">
        <f>IF('Payments Export'!A5288="","",'Payments Export'!B5288)</f>
        <v/>
      </c>
      <c r="C5284" s="7" t="str">
        <f>IF(IFERROR(VALUE('Payments Export'!H5288),'Payments Export'!H5288)&lt;&gt;0,IFERROR(VALUE('Payments Export'!H5288),'Payments Export'!H5288),"")</f>
        <v/>
      </c>
      <c r="D5284" s="7" t="str">
        <f>IF('Payments Export'!I5288="","",'Payments Export'!I5288)</f>
        <v/>
      </c>
      <c r="E5284" s="7" t="str">
        <f t="shared" si="164"/>
        <v/>
      </c>
      <c r="F5284" s="7" t="str">
        <f>IF('Payments Export'!A5288="","",'Payments Export'!N5288)</f>
        <v/>
      </c>
      <c r="G5284" s="7" t="str">
        <f>IF('Payments Export'!A5288="","",'Payments Export'!O5288)</f>
        <v/>
      </c>
      <c r="H5284" s="7" t="str">
        <f>IF('Payments Export'!B5288="","",G5284-F5284)</f>
        <v/>
      </c>
      <c r="I5284" s="3" t="str">
        <f>IF(C5284&lt;&gt;"",_xlfn.XLOOKUP(IFERROR(VALUE(C5284),C5284),'Items database'!A:A,'Items database'!B:B),(_xlfn.XLOOKUP(LEFT(E5284,3),Services,Services,"")))</f>
        <v/>
      </c>
      <c r="J5284" s="3" t="str">
        <f t="shared" si="165"/>
        <v/>
      </c>
    </row>
    <row r="5285" spans="1:10" x14ac:dyDescent="0.35">
      <c r="A5285" s="7" t="str">
        <f>IF('Payments Export'!A5289="","",'Payments Export'!A5289)</f>
        <v/>
      </c>
      <c r="B5285" s="7" t="str">
        <f>IF('Payments Export'!A5289="","",'Payments Export'!B5289)</f>
        <v/>
      </c>
      <c r="C5285" s="7" t="str">
        <f>IF(IFERROR(VALUE('Payments Export'!H5289),'Payments Export'!H5289)&lt;&gt;0,IFERROR(VALUE('Payments Export'!H5289),'Payments Export'!H5289),"")</f>
        <v/>
      </c>
      <c r="D5285" s="7" t="str">
        <f>IF('Payments Export'!I5289="","",'Payments Export'!I5289)</f>
        <v/>
      </c>
      <c r="E5285" s="7" t="str">
        <f t="shared" si="164"/>
        <v/>
      </c>
      <c r="F5285" s="7" t="str">
        <f>IF('Payments Export'!A5289="","",'Payments Export'!N5289)</f>
        <v/>
      </c>
      <c r="G5285" s="7" t="str">
        <f>IF('Payments Export'!A5289="","",'Payments Export'!O5289)</f>
        <v/>
      </c>
      <c r="H5285" s="7" t="str">
        <f>IF('Payments Export'!B5289="","",G5285-F5285)</f>
        <v/>
      </c>
      <c r="I5285" s="3" t="str">
        <f>IF(C5285&lt;&gt;"",_xlfn.XLOOKUP(IFERROR(VALUE(C5285),C5285),'Items database'!A:A,'Items database'!B:B),(_xlfn.XLOOKUP(LEFT(E5285,3),Services,Services,"")))</f>
        <v/>
      </c>
      <c r="J5285" s="3" t="str">
        <f t="shared" si="165"/>
        <v/>
      </c>
    </row>
    <row r="5286" spans="1:10" x14ac:dyDescent="0.35">
      <c r="A5286" s="7" t="str">
        <f>IF('Payments Export'!A5290="","",'Payments Export'!A5290)</f>
        <v/>
      </c>
      <c r="B5286" s="7" t="str">
        <f>IF('Payments Export'!A5290="","",'Payments Export'!B5290)</f>
        <v/>
      </c>
      <c r="C5286" s="7" t="str">
        <f>IF(IFERROR(VALUE('Payments Export'!H5290),'Payments Export'!H5290)&lt;&gt;0,IFERROR(VALUE('Payments Export'!H5290),'Payments Export'!H5290),"")</f>
        <v/>
      </c>
      <c r="D5286" s="7" t="str">
        <f>IF('Payments Export'!I5290="","",'Payments Export'!I5290)</f>
        <v/>
      </c>
      <c r="E5286" s="7" t="str">
        <f t="shared" si="164"/>
        <v/>
      </c>
      <c r="F5286" s="7" t="str">
        <f>IF('Payments Export'!A5290="","",'Payments Export'!N5290)</f>
        <v/>
      </c>
      <c r="G5286" s="7" t="str">
        <f>IF('Payments Export'!A5290="","",'Payments Export'!O5290)</f>
        <v/>
      </c>
      <c r="H5286" s="7" t="str">
        <f>IF('Payments Export'!B5290="","",G5286-F5286)</f>
        <v/>
      </c>
      <c r="I5286" s="3" t="str">
        <f>IF(C5286&lt;&gt;"",_xlfn.XLOOKUP(IFERROR(VALUE(C5286),C5286),'Items database'!A:A,'Items database'!B:B),(_xlfn.XLOOKUP(LEFT(E5286,3),Services,Services,"")))</f>
        <v/>
      </c>
      <c r="J5286" s="3" t="str">
        <f t="shared" si="165"/>
        <v/>
      </c>
    </row>
    <row r="5287" spans="1:10" x14ac:dyDescent="0.35">
      <c r="A5287" s="7" t="str">
        <f>IF('Payments Export'!A5291="","",'Payments Export'!A5291)</f>
        <v/>
      </c>
      <c r="B5287" s="7" t="str">
        <f>IF('Payments Export'!A5291="","",'Payments Export'!B5291)</f>
        <v/>
      </c>
      <c r="C5287" s="7" t="str">
        <f>IF(IFERROR(VALUE('Payments Export'!H5291),'Payments Export'!H5291)&lt;&gt;0,IFERROR(VALUE('Payments Export'!H5291),'Payments Export'!H5291),"")</f>
        <v/>
      </c>
      <c r="D5287" s="7" t="str">
        <f>IF('Payments Export'!I5291="","",'Payments Export'!I5291)</f>
        <v/>
      </c>
      <c r="E5287" s="7" t="str">
        <f t="shared" si="164"/>
        <v/>
      </c>
      <c r="F5287" s="7" t="str">
        <f>IF('Payments Export'!A5291="","",'Payments Export'!N5291)</f>
        <v/>
      </c>
      <c r="G5287" s="7" t="str">
        <f>IF('Payments Export'!A5291="","",'Payments Export'!O5291)</f>
        <v/>
      </c>
      <c r="H5287" s="7" t="str">
        <f>IF('Payments Export'!B5291="","",G5287-F5287)</f>
        <v/>
      </c>
      <c r="I5287" s="3" t="str">
        <f>IF(C5287&lt;&gt;"",_xlfn.XLOOKUP(IFERROR(VALUE(C5287),C5287),'Items database'!A:A,'Items database'!B:B),(_xlfn.XLOOKUP(LEFT(E5287,3),Services,Services,"")))</f>
        <v/>
      </c>
      <c r="J5287" s="3" t="str">
        <f t="shared" si="165"/>
        <v/>
      </c>
    </row>
    <row r="5288" spans="1:10" x14ac:dyDescent="0.35">
      <c r="A5288" s="7" t="str">
        <f>IF('Payments Export'!A5292="","",'Payments Export'!A5292)</f>
        <v/>
      </c>
      <c r="B5288" s="7" t="str">
        <f>IF('Payments Export'!A5292="","",'Payments Export'!B5292)</f>
        <v/>
      </c>
      <c r="C5288" s="7" t="str">
        <f>IF(IFERROR(VALUE('Payments Export'!H5292),'Payments Export'!H5292)&lt;&gt;0,IFERROR(VALUE('Payments Export'!H5292),'Payments Export'!H5292),"")</f>
        <v/>
      </c>
      <c r="D5288" s="7" t="str">
        <f>IF('Payments Export'!I5292="","",'Payments Export'!I5292)</f>
        <v/>
      </c>
      <c r="E5288" s="7" t="str">
        <f t="shared" si="164"/>
        <v/>
      </c>
      <c r="F5288" s="7" t="str">
        <f>IF('Payments Export'!A5292="","",'Payments Export'!N5292)</f>
        <v/>
      </c>
      <c r="G5288" s="7" t="str">
        <f>IF('Payments Export'!A5292="","",'Payments Export'!O5292)</f>
        <v/>
      </c>
      <c r="H5288" s="7" t="str">
        <f>IF('Payments Export'!B5292="","",G5288-F5288)</f>
        <v/>
      </c>
      <c r="I5288" s="3" t="str">
        <f>IF(C5288&lt;&gt;"",_xlfn.XLOOKUP(IFERROR(VALUE(C5288),C5288),'Items database'!A:A,'Items database'!B:B),(_xlfn.XLOOKUP(LEFT(E5288,3),Services,Services,"")))</f>
        <v/>
      </c>
      <c r="J5288" s="3" t="str">
        <f t="shared" si="165"/>
        <v/>
      </c>
    </row>
    <row r="5289" spans="1:10" x14ac:dyDescent="0.35">
      <c r="A5289" s="7" t="str">
        <f>IF('Payments Export'!A5293="","",'Payments Export'!A5293)</f>
        <v/>
      </c>
      <c r="B5289" s="7" t="str">
        <f>IF('Payments Export'!A5293="","",'Payments Export'!B5293)</f>
        <v/>
      </c>
      <c r="C5289" s="7" t="str">
        <f>IF(IFERROR(VALUE('Payments Export'!H5293),'Payments Export'!H5293)&lt;&gt;0,IFERROR(VALUE('Payments Export'!H5293),'Payments Export'!H5293),"")</f>
        <v/>
      </c>
      <c r="D5289" s="7" t="str">
        <f>IF('Payments Export'!I5293="","",'Payments Export'!I5293)</f>
        <v/>
      </c>
      <c r="E5289" s="7" t="str">
        <f t="shared" si="164"/>
        <v/>
      </c>
      <c r="F5289" s="7" t="str">
        <f>IF('Payments Export'!A5293="","",'Payments Export'!N5293)</f>
        <v/>
      </c>
      <c r="G5289" s="7" t="str">
        <f>IF('Payments Export'!A5293="","",'Payments Export'!O5293)</f>
        <v/>
      </c>
      <c r="H5289" s="7" t="str">
        <f>IF('Payments Export'!B5293="","",G5289-F5289)</f>
        <v/>
      </c>
      <c r="I5289" s="3" t="str">
        <f>IF(C5289&lt;&gt;"",_xlfn.XLOOKUP(IFERROR(VALUE(C5289),C5289),'Items database'!A:A,'Items database'!B:B),(_xlfn.XLOOKUP(LEFT(E5289,3),Services,Services,"")))</f>
        <v/>
      </c>
      <c r="J5289" s="3" t="str">
        <f t="shared" si="165"/>
        <v/>
      </c>
    </row>
    <row r="5290" spans="1:10" x14ac:dyDescent="0.35">
      <c r="A5290" s="7" t="str">
        <f>IF('Payments Export'!A5294="","",'Payments Export'!A5294)</f>
        <v/>
      </c>
      <c r="B5290" s="7" t="str">
        <f>IF('Payments Export'!A5294="","",'Payments Export'!B5294)</f>
        <v/>
      </c>
      <c r="C5290" s="7" t="str">
        <f>IF(IFERROR(VALUE('Payments Export'!H5294),'Payments Export'!H5294)&lt;&gt;0,IFERROR(VALUE('Payments Export'!H5294),'Payments Export'!H5294),"")</f>
        <v/>
      </c>
      <c r="D5290" s="7" t="str">
        <f>IF('Payments Export'!I5294="","",'Payments Export'!I5294)</f>
        <v/>
      </c>
      <c r="E5290" s="7" t="str">
        <f t="shared" si="164"/>
        <v/>
      </c>
      <c r="F5290" s="7" t="str">
        <f>IF('Payments Export'!A5294="","",'Payments Export'!N5294)</f>
        <v/>
      </c>
      <c r="G5290" s="7" t="str">
        <f>IF('Payments Export'!A5294="","",'Payments Export'!O5294)</f>
        <v/>
      </c>
      <c r="H5290" s="7" t="str">
        <f>IF('Payments Export'!B5294="","",G5290-F5290)</f>
        <v/>
      </c>
      <c r="I5290" s="3" t="str">
        <f>IF(C5290&lt;&gt;"",_xlfn.XLOOKUP(IFERROR(VALUE(C5290),C5290),'Items database'!A:A,'Items database'!B:B),(_xlfn.XLOOKUP(LEFT(E5290,3),Services,Services,"")))</f>
        <v/>
      </c>
      <c r="J5290" s="3" t="str">
        <f t="shared" si="165"/>
        <v/>
      </c>
    </row>
    <row r="5291" spans="1:10" x14ac:dyDescent="0.35">
      <c r="A5291" s="7" t="str">
        <f>IF('Payments Export'!A5295="","",'Payments Export'!A5295)</f>
        <v/>
      </c>
      <c r="B5291" s="7" t="str">
        <f>IF('Payments Export'!A5295="","",'Payments Export'!B5295)</f>
        <v/>
      </c>
      <c r="C5291" s="7" t="str">
        <f>IF(IFERROR(VALUE('Payments Export'!H5295),'Payments Export'!H5295)&lt;&gt;0,IFERROR(VALUE('Payments Export'!H5295),'Payments Export'!H5295),"")</f>
        <v/>
      </c>
      <c r="D5291" s="7" t="str">
        <f>IF('Payments Export'!I5295="","",'Payments Export'!I5295)</f>
        <v/>
      </c>
      <c r="E5291" s="7" t="str">
        <f t="shared" si="164"/>
        <v/>
      </c>
      <c r="F5291" s="7" t="str">
        <f>IF('Payments Export'!A5295="","",'Payments Export'!N5295)</f>
        <v/>
      </c>
      <c r="G5291" s="7" t="str">
        <f>IF('Payments Export'!A5295="","",'Payments Export'!O5295)</f>
        <v/>
      </c>
      <c r="H5291" s="7" t="str">
        <f>IF('Payments Export'!B5295="","",G5291-F5291)</f>
        <v/>
      </c>
      <c r="I5291" s="3" t="str">
        <f>IF(C5291&lt;&gt;"",_xlfn.XLOOKUP(IFERROR(VALUE(C5291),C5291),'Items database'!A:A,'Items database'!B:B),(_xlfn.XLOOKUP(LEFT(E5291,3),Services,Services,"")))</f>
        <v/>
      </c>
      <c r="J5291" s="3" t="str">
        <f t="shared" si="165"/>
        <v/>
      </c>
    </row>
    <row r="5292" spans="1:10" x14ac:dyDescent="0.35">
      <c r="A5292" s="7" t="str">
        <f>IF('Payments Export'!A5296="","",'Payments Export'!A5296)</f>
        <v/>
      </c>
      <c r="B5292" s="7" t="str">
        <f>IF('Payments Export'!A5296="","",'Payments Export'!B5296)</f>
        <v/>
      </c>
      <c r="C5292" s="7" t="str">
        <f>IF(IFERROR(VALUE('Payments Export'!H5296),'Payments Export'!H5296)&lt;&gt;0,IFERROR(VALUE('Payments Export'!H5296),'Payments Export'!H5296),"")</f>
        <v/>
      </c>
      <c r="D5292" s="7" t="str">
        <f>IF('Payments Export'!I5296="","",'Payments Export'!I5296)</f>
        <v/>
      </c>
      <c r="E5292" s="7" t="str">
        <f t="shared" si="164"/>
        <v/>
      </c>
      <c r="F5292" s="7" t="str">
        <f>IF('Payments Export'!A5296="","",'Payments Export'!N5296)</f>
        <v/>
      </c>
      <c r="G5292" s="7" t="str">
        <f>IF('Payments Export'!A5296="","",'Payments Export'!O5296)</f>
        <v/>
      </c>
      <c r="H5292" s="7" t="str">
        <f>IF('Payments Export'!B5296="","",G5292-F5292)</f>
        <v/>
      </c>
      <c r="I5292" s="3" t="str">
        <f>IF(C5292&lt;&gt;"",_xlfn.XLOOKUP(IFERROR(VALUE(C5292),C5292),'Items database'!A:A,'Items database'!B:B),(_xlfn.XLOOKUP(LEFT(E5292,3),Services,Services,"")))</f>
        <v/>
      </c>
      <c r="J5292" s="3" t="str">
        <f t="shared" si="165"/>
        <v/>
      </c>
    </row>
    <row r="5293" spans="1:10" x14ac:dyDescent="0.35">
      <c r="A5293" s="7" t="str">
        <f>IF('Payments Export'!A5297="","",'Payments Export'!A5297)</f>
        <v/>
      </c>
      <c r="B5293" s="7" t="str">
        <f>IF('Payments Export'!A5297="","",'Payments Export'!B5297)</f>
        <v/>
      </c>
      <c r="C5293" s="7" t="str">
        <f>IF(IFERROR(VALUE('Payments Export'!H5297),'Payments Export'!H5297)&lt;&gt;0,IFERROR(VALUE('Payments Export'!H5297),'Payments Export'!H5297),"")</f>
        <v/>
      </c>
      <c r="D5293" s="7" t="str">
        <f>IF('Payments Export'!I5297="","",'Payments Export'!I5297)</f>
        <v/>
      </c>
      <c r="E5293" s="7" t="str">
        <f t="shared" si="164"/>
        <v/>
      </c>
      <c r="F5293" s="7" t="str">
        <f>IF('Payments Export'!A5297="","",'Payments Export'!N5297)</f>
        <v/>
      </c>
      <c r="G5293" s="7" t="str">
        <f>IF('Payments Export'!A5297="","",'Payments Export'!O5297)</f>
        <v/>
      </c>
      <c r="H5293" s="7" t="str">
        <f>IF('Payments Export'!B5297="","",G5293-F5293)</f>
        <v/>
      </c>
      <c r="I5293" s="3" t="str">
        <f>IF(C5293&lt;&gt;"",_xlfn.XLOOKUP(IFERROR(VALUE(C5293),C5293),'Items database'!A:A,'Items database'!B:B),(_xlfn.XLOOKUP(LEFT(E5293,3),Services,Services,"")))</f>
        <v/>
      </c>
      <c r="J5293" s="3" t="str">
        <f t="shared" si="165"/>
        <v/>
      </c>
    </row>
    <row r="5294" spans="1:10" x14ac:dyDescent="0.35">
      <c r="A5294" s="7" t="str">
        <f>IF('Payments Export'!A5298="","",'Payments Export'!A5298)</f>
        <v/>
      </c>
      <c r="B5294" s="7" t="str">
        <f>IF('Payments Export'!A5298="","",'Payments Export'!B5298)</f>
        <v/>
      </c>
      <c r="C5294" s="7" t="str">
        <f>IF(IFERROR(VALUE('Payments Export'!H5298),'Payments Export'!H5298)&lt;&gt;0,IFERROR(VALUE('Payments Export'!H5298),'Payments Export'!H5298),"")</f>
        <v/>
      </c>
      <c r="D5294" s="7" t="str">
        <f>IF('Payments Export'!I5298="","",'Payments Export'!I5298)</f>
        <v/>
      </c>
      <c r="E5294" s="7" t="str">
        <f t="shared" si="164"/>
        <v/>
      </c>
      <c r="F5294" s="7" t="str">
        <f>IF('Payments Export'!A5298="","",'Payments Export'!N5298)</f>
        <v/>
      </c>
      <c r="G5294" s="7" t="str">
        <f>IF('Payments Export'!A5298="","",'Payments Export'!O5298)</f>
        <v/>
      </c>
      <c r="H5294" s="7" t="str">
        <f>IF('Payments Export'!B5298="","",G5294-F5294)</f>
        <v/>
      </c>
      <c r="I5294" s="3" t="str">
        <f>IF(C5294&lt;&gt;"",_xlfn.XLOOKUP(IFERROR(VALUE(C5294),C5294),'Items database'!A:A,'Items database'!B:B),(_xlfn.XLOOKUP(LEFT(E5294,3),Services,Services,"")))</f>
        <v/>
      </c>
      <c r="J5294" s="3" t="str">
        <f t="shared" si="165"/>
        <v/>
      </c>
    </row>
    <row r="5295" spans="1:10" x14ac:dyDescent="0.35">
      <c r="A5295" s="7" t="str">
        <f>IF('Payments Export'!A5299="","",'Payments Export'!A5299)</f>
        <v/>
      </c>
      <c r="B5295" s="7" t="str">
        <f>IF('Payments Export'!A5299="","",'Payments Export'!B5299)</f>
        <v/>
      </c>
      <c r="C5295" s="7" t="str">
        <f>IF(IFERROR(VALUE('Payments Export'!H5299),'Payments Export'!H5299)&lt;&gt;0,IFERROR(VALUE('Payments Export'!H5299),'Payments Export'!H5299),"")</f>
        <v/>
      </c>
      <c r="D5295" s="7" t="str">
        <f>IF('Payments Export'!I5299="","",'Payments Export'!I5299)</f>
        <v/>
      </c>
      <c r="E5295" s="7" t="str">
        <f t="shared" si="164"/>
        <v/>
      </c>
      <c r="F5295" s="7" t="str">
        <f>IF('Payments Export'!A5299="","",'Payments Export'!N5299)</f>
        <v/>
      </c>
      <c r="G5295" s="7" t="str">
        <f>IF('Payments Export'!A5299="","",'Payments Export'!O5299)</f>
        <v/>
      </c>
      <c r="H5295" s="7" t="str">
        <f>IF('Payments Export'!B5299="","",G5295-F5295)</f>
        <v/>
      </c>
      <c r="I5295" s="3" t="str">
        <f>IF(C5295&lt;&gt;"",_xlfn.XLOOKUP(IFERROR(VALUE(C5295),C5295),'Items database'!A:A,'Items database'!B:B),(_xlfn.XLOOKUP(LEFT(E5295,3),Services,Services,"")))</f>
        <v/>
      </c>
      <c r="J5295" s="3" t="str">
        <f t="shared" si="165"/>
        <v/>
      </c>
    </row>
    <row r="5296" spans="1:10" x14ac:dyDescent="0.35">
      <c r="A5296" s="7" t="str">
        <f>IF('Payments Export'!A5300="","",'Payments Export'!A5300)</f>
        <v/>
      </c>
      <c r="B5296" s="7" t="str">
        <f>IF('Payments Export'!A5300="","",'Payments Export'!B5300)</f>
        <v/>
      </c>
      <c r="C5296" s="7" t="str">
        <f>IF(IFERROR(VALUE('Payments Export'!H5300),'Payments Export'!H5300)&lt;&gt;0,IFERROR(VALUE('Payments Export'!H5300),'Payments Export'!H5300),"")</f>
        <v/>
      </c>
      <c r="D5296" s="7" t="str">
        <f>IF('Payments Export'!I5300="","",'Payments Export'!I5300)</f>
        <v/>
      </c>
      <c r="E5296" s="7" t="str">
        <f t="shared" si="164"/>
        <v/>
      </c>
      <c r="F5296" s="7" t="str">
        <f>IF('Payments Export'!A5300="","",'Payments Export'!N5300)</f>
        <v/>
      </c>
      <c r="G5296" s="7" t="str">
        <f>IF('Payments Export'!A5300="","",'Payments Export'!O5300)</f>
        <v/>
      </c>
      <c r="H5296" s="7" t="str">
        <f>IF('Payments Export'!B5300="","",G5296-F5296)</f>
        <v/>
      </c>
      <c r="I5296" s="3" t="str">
        <f>IF(C5296&lt;&gt;"",_xlfn.XLOOKUP(IFERROR(VALUE(C5296),C5296),'Items database'!A:A,'Items database'!B:B),(_xlfn.XLOOKUP(LEFT(E5296,3),Services,Services,"")))</f>
        <v/>
      </c>
      <c r="J5296" s="3" t="str">
        <f t="shared" si="165"/>
        <v/>
      </c>
    </row>
    <row r="5297" spans="1:10" x14ac:dyDescent="0.35">
      <c r="A5297" s="7" t="str">
        <f>IF('Payments Export'!A5301="","",'Payments Export'!A5301)</f>
        <v/>
      </c>
      <c r="B5297" s="7" t="str">
        <f>IF('Payments Export'!A5301="","",'Payments Export'!B5301)</f>
        <v/>
      </c>
      <c r="C5297" s="7" t="str">
        <f>IF(IFERROR(VALUE('Payments Export'!H5301),'Payments Export'!H5301)&lt;&gt;0,IFERROR(VALUE('Payments Export'!H5301),'Payments Export'!H5301),"")</f>
        <v/>
      </c>
      <c r="D5297" s="7" t="str">
        <f>IF('Payments Export'!I5301="","",'Payments Export'!I5301)</f>
        <v/>
      </c>
      <c r="E5297" s="7" t="str">
        <f t="shared" si="164"/>
        <v/>
      </c>
      <c r="F5297" s="7" t="str">
        <f>IF('Payments Export'!A5301="","",'Payments Export'!N5301)</f>
        <v/>
      </c>
      <c r="G5297" s="7" t="str">
        <f>IF('Payments Export'!A5301="","",'Payments Export'!O5301)</f>
        <v/>
      </c>
      <c r="H5297" s="7" t="str">
        <f>IF('Payments Export'!B5301="","",G5297-F5297)</f>
        <v/>
      </c>
      <c r="I5297" s="3" t="str">
        <f>IF(C5297&lt;&gt;"",_xlfn.XLOOKUP(IFERROR(VALUE(C5297),C5297),'Items database'!A:A,'Items database'!B:B),(_xlfn.XLOOKUP(LEFT(E5297,3),Services,Services,"")))</f>
        <v/>
      </c>
      <c r="J5297" s="3" t="str">
        <f t="shared" si="165"/>
        <v/>
      </c>
    </row>
    <row r="5298" spans="1:10" x14ac:dyDescent="0.35">
      <c r="A5298" s="7" t="str">
        <f>IF('Payments Export'!A5302="","",'Payments Export'!A5302)</f>
        <v/>
      </c>
      <c r="B5298" s="7" t="str">
        <f>IF('Payments Export'!A5302="","",'Payments Export'!B5302)</f>
        <v/>
      </c>
      <c r="C5298" s="7" t="str">
        <f>IF(IFERROR(VALUE('Payments Export'!H5302),'Payments Export'!H5302)&lt;&gt;0,IFERROR(VALUE('Payments Export'!H5302),'Payments Export'!H5302),"")</f>
        <v/>
      </c>
      <c r="D5298" s="7" t="str">
        <f>IF('Payments Export'!I5302="","",'Payments Export'!I5302)</f>
        <v/>
      </c>
      <c r="E5298" s="7" t="str">
        <f t="shared" si="164"/>
        <v/>
      </c>
      <c r="F5298" s="7" t="str">
        <f>IF('Payments Export'!A5302="","",'Payments Export'!N5302)</f>
        <v/>
      </c>
      <c r="G5298" s="7" t="str">
        <f>IF('Payments Export'!A5302="","",'Payments Export'!O5302)</f>
        <v/>
      </c>
      <c r="H5298" s="7" t="str">
        <f>IF('Payments Export'!B5302="","",G5298-F5298)</f>
        <v/>
      </c>
      <c r="I5298" s="3" t="str">
        <f>IF(C5298&lt;&gt;"",_xlfn.XLOOKUP(IFERROR(VALUE(C5298),C5298),'Items database'!A:A,'Items database'!B:B),(_xlfn.XLOOKUP(LEFT(E5298,3),Services,Services,"")))</f>
        <v/>
      </c>
      <c r="J5298" s="3" t="str">
        <f t="shared" si="165"/>
        <v/>
      </c>
    </row>
    <row r="5299" spans="1:10" x14ac:dyDescent="0.35">
      <c r="A5299" s="7" t="str">
        <f>IF('Payments Export'!A5303="","",'Payments Export'!A5303)</f>
        <v/>
      </c>
      <c r="B5299" s="7" t="str">
        <f>IF('Payments Export'!A5303="","",'Payments Export'!B5303)</f>
        <v/>
      </c>
      <c r="C5299" s="7" t="str">
        <f>IF(IFERROR(VALUE('Payments Export'!H5303),'Payments Export'!H5303)&lt;&gt;0,IFERROR(VALUE('Payments Export'!H5303),'Payments Export'!H5303),"")</f>
        <v/>
      </c>
      <c r="D5299" s="7" t="str">
        <f>IF('Payments Export'!I5303="","",'Payments Export'!I5303)</f>
        <v/>
      </c>
      <c r="E5299" s="7" t="str">
        <f t="shared" si="164"/>
        <v/>
      </c>
      <c r="F5299" s="7" t="str">
        <f>IF('Payments Export'!A5303="","",'Payments Export'!N5303)</f>
        <v/>
      </c>
      <c r="G5299" s="7" t="str">
        <f>IF('Payments Export'!A5303="","",'Payments Export'!O5303)</f>
        <v/>
      </c>
      <c r="H5299" s="7" t="str">
        <f>IF('Payments Export'!B5303="","",G5299-F5299)</f>
        <v/>
      </c>
      <c r="I5299" s="3" t="str">
        <f>IF(C5299&lt;&gt;"",_xlfn.XLOOKUP(IFERROR(VALUE(C5299),C5299),'Items database'!A:A,'Items database'!B:B),(_xlfn.XLOOKUP(LEFT(E5299,3),Services,Services,"")))</f>
        <v/>
      </c>
      <c r="J5299" s="3" t="str">
        <f t="shared" si="165"/>
        <v/>
      </c>
    </row>
    <row r="5300" spans="1:10" x14ac:dyDescent="0.35">
      <c r="A5300" s="7" t="str">
        <f>IF('Payments Export'!A5304="","",'Payments Export'!A5304)</f>
        <v/>
      </c>
      <c r="B5300" s="7" t="str">
        <f>IF('Payments Export'!A5304="","",'Payments Export'!B5304)</f>
        <v/>
      </c>
      <c r="C5300" s="7" t="str">
        <f>IF(IFERROR(VALUE('Payments Export'!H5304),'Payments Export'!H5304)&lt;&gt;0,IFERROR(VALUE('Payments Export'!H5304),'Payments Export'!H5304),"")</f>
        <v/>
      </c>
      <c r="D5300" s="7" t="str">
        <f>IF('Payments Export'!I5304="","",'Payments Export'!I5304)</f>
        <v/>
      </c>
      <c r="E5300" s="7" t="str">
        <f t="shared" si="164"/>
        <v/>
      </c>
      <c r="F5300" s="7" t="str">
        <f>IF('Payments Export'!A5304="","",'Payments Export'!N5304)</f>
        <v/>
      </c>
      <c r="G5300" s="7" t="str">
        <f>IF('Payments Export'!A5304="","",'Payments Export'!O5304)</f>
        <v/>
      </c>
      <c r="H5300" s="7" t="str">
        <f>IF('Payments Export'!B5304="","",G5300-F5300)</f>
        <v/>
      </c>
      <c r="I5300" s="3" t="str">
        <f>IF(C5300&lt;&gt;"",_xlfn.XLOOKUP(IFERROR(VALUE(C5300),C5300),'Items database'!A:A,'Items database'!B:B),(_xlfn.XLOOKUP(LEFT(E5300,3),Services,Services,"")))</f>
        <v/>
      </c>
      <c r="J5300" s="3" t="str">
        <f t="shared" si="165"/>
        <v/>
      </c>
    </row>
    <row r="5301" spans="1:10" x14ac:dyDescent="0.35">
      <c r="A5301" s="7" t="str">
        <f>IF('Payments Export'!A5305="","",'Payments Export'!A5305)</f>
        <v/>
      </c>
      <c r="B5301" s="7" t="str">
        <f>IF('Payments Export'!A5305="","",'Payments Export'!B5305)</f>
        <v/>
      </c>
      <c r="C5301" s="7" t="str">
        <f>IF(IFERROR(VALUE('Payments Export'!H5305),'Payments Export'!H5305)&lt;&gt;0,IFERROR(VALUE('Payments Export'!H5305),'Payments Export'!H5305),"")</f>
        <v/>
      </c>
      <c r="D5301" s="7" t="str">
        <f>IF('Payments Export'!I5305="","",'Payments Export'!I5305)</f>
        <v/>
      </c>
      <c r="E5301" s="7" t="str">
        <f t="shared" si="164"/>
        <v/>
      </c>
      <c r="F5301" s="7" t="str">
        <f>IF('Payments Export'!A5305="","",'Payments Export'!N5305)</f>
        <v/>
      </c>
      <c r="G5301" s="7" t="str">
        <f>IF('Payments Export'!A5305="","",'Payments Export'!O5305)</f>
        <v/>
      </c>
      <c r="H5301" s="7" t="str">
        <f>IF('Payments Export'!B5305="","",G5301-F5301)</f>
        <v/>
      </c>
      <c r="I5301" s="3" t="str">
        <f>IF(C5301&lt;&gt;"",_xlfn.XLOOKUP(IFERROR(VALUE(C5301),C5301),'Items database'!A:A,'Items database'!B:B),(_xlfn.XLOOKUP(LEFT(E5301,3),Services,Services,"")))</f>
        <v/>
      </c>
      <c r="J5301" s="3" t="str">
        <f t="shared" si="165"/>
        <v/>
      </c>
    </row>
    <row r="5302" spans="1:10" x14ac:dyDescent="0.35">
      <c r="A5302" s="7" t="str">
        <f>IF('Payments Export'!A5306="","",'Payments Export'!A5306)</f>
        <v/>
      </c>
      <c r="B5302" s="7" t="str">
        <f>IF('Payments Export'!A5306="","",'Payments Export'!B5306)</f>
        <v/>
      </c>
      <c r="C5302" s="7" t="str">
        <f>IF(IFERROR(VALUE('Payments Export'!H5306),'Payments Export'!H5306)&lt;&gt;0,IFERROR(VALUE('Payments Export'!H5306),'Payments Export'!H5306),"")</f>
        <v/>
      </c>
      <c r="D5302" s="7" t="str">
        <f>IF('Payments Export'!I5306="","",'Payments Export'!I5306)</f>
        <v/>
      </c>
      <c r="E5302" s="7" t="str">
        <f t="shared" si="164"/>
        <v/>
      </c>
      <c r="F5302" s="7" t="str">
        <f>IF('Payments Export'!A5306="","",'Payments Export'!N5306)</f>
        <v/>
      </c>
      <c r="G5302" s="7" t="str">
        <f>IF('Payments Export'!A5306="","",'Payments Export'!O5306)</f>
        <v/>
      </c>
      <c r="H5302" s="7" t="str">
        <f>IF('Payments Export'!B5306="","",G5302-F5302)</f>
        <v/>
      </c>
      <c r="I5302" s="3" t="str">
        <f>IF(C5302&lt;&gt;"",_xlfn.XLOOKUP(IFERROR(VALUE(C5302),C5302),'Items database'!A:A,'Items database'!B:B),(_xlfn.XLOOKUP(LEFT(E5302,3),Services,Services,"")))</f>
        <v/>
      </c>
      <c r="J5302" s="3" t="str">
        <f t="shared" si="165"/>
        <v/>
      </c>
    </row>
    <row r="5303" spans="1:10" x14ac:dyDescent="0.35">
      <c r="A5303" s="7" t="str">
        <f>IF('Payments Export'!A5307="","",'Payments Export'!A5307)</f>
        <v/>
      </c>
      <c r="B5303" s="7" t="str">
        <f>IF('Payments Export'!A5307="","",'Payments Export'!B5307)</f>
        <v/>
      </c>
      <c r="C5303" s="7" t="str">
        <f>IF(IFERROR(VALUE('Payments Export'!H5307),'Payments Export'!H5307)&lt;&gt;0,IFERROR(VALUE('Payments Export'!H5307),'Payments Export'!H5307),"")</f>
        <v/>
      </c>
      <c r="D5303" s="7" t="str">
        <f>IF('Payments Export'!I5307="","",'Payments Export'!I5307)</f>
        <v/>
      </c>
      <c r="E5303" s="7" t="str">
        <f t="shared" si="164"/>
        <v/>
      </c>
      <c r="F5303" s="7" t="str">
        <f>IF('Payments Export'!A5307="","",'Payments Export'!N5307)</f>
        <v/>
      </c>
      <c r="G5303" s="7" t="str">
        <f>IF('Payments Export'!A5307="","",'Payments Export'!O5307)</f>
        <v/>
      </c>
      <c r="H5303" s="7" t="str">
        <f>IF('Payments Export'!B5307="","",G5303-F5303)</f>
        <v/>
      </c>
      <c r="I5303" s="3" t="str">
        <f>IF(C5303&lt;&gt;"",_xlfn.XLOOKUP(IFERROR(VALUE(C5303),C5303),'Items database'!A:A,'Items database'!B:B),(_xlfn.XLOOKUP(LEFT(E5303,3),Services,Services,"")))</f>
        <v/>
      </c>
      <c r="J5303" s="3" t="str">
        <f t="shared" si="165"/>
        <v/>
      </c>
    </row>
    <row r="5304" spans="1:10" x14ac:dyDescent="0.35">
      <c r="A5304" s="7" t="str">
        <f>IF('Payments Export'!A5308="","",'Payments Export'!A5308)</f>
        <v/>
      </c>
      <c r="B5304" s="7" t="str">
        <f>IF('Payments Export'!A5308="","",'Payments Export'!B5308)</f>
        <v/>
      </c>
      <c r="C5304" s="7" t="str">
        <f>IF(IFERROR(VALUE('Payments Export'!H5308),'Payments Export'!H5308)&lt;&gt;0,IFERROR(VALUE('Payments Export'!H5308),'Payments Export'!H5308),"")</f>
        <v/>
      </c>
      <c r="D5304" s="7" t="str">
        <f>IF('Payments Export'!I5308="","",'Payments Export'!I5308)</f>
        <v/>
      </c>
      <c r="E5304" s="7" t="str">
        <f t="shared" si="164"/>
        <v/>
      </c>
      <c r="F5304" s="7" t="str">
        <f>IF('Payments Export'!A5308="","",'Payments Export'!N5308)</f>
        <v/>
      </c>
      <c r="G5304" s="7" t="str">
        <f>IF('Payments Export'!A5308="","",'Payments Export'!O5308)</f>
        <v/>
      </c>
      <c r="H5304" s="7" t="str">
        <f>IF('Payments Export'!B5308="","",G5304-F5304)</f>
        <v/>
      </c>
      <c r="I5304" s="3" t="str">
        <f>IF(C5304&lt;&gt;"",_xlfn.XLOOKUP(IFERROR(VALUE(C5304),C5304),'Items database'!A:A,'Items database'!B:B),(_xlfn.XLOOKUP(LEFT(E5304,3),Services,Services,"")))</f>
        <v/>
      </c>
      <c r="J5304" s="3" t="str">
        <f t="shared" si="165"/>
        <v/>
      </c>
    </row>
    <row r="5305" spans="1:10" x14ac:dyDescent="0.35">
      <c r="A5305" s="7" t="str">
        <f>IF('Payments Export'!A5309="","",'Payments Export'!A5309)</f>
        <v/>
      </c>
      <c r="B5305" s="7" t="str">
        <f>IF('Payments Export'!A5309="","",'Payments Export'!B5309)</f>
        <v/>
      </c>
      <c r="C5305" s="7" t="str">
        <f>IF(IFERROR(VALUE('Payments Export'!H5309),'Payments Export'!H5309)&lt;&gt;0,IFERROR(VALUE('Payments Export'!H5309),'Payments Export'!H5309),"")</f>
        <v/>
      </c>
      <c r="D5305" s="7" t="str">
        <f>IF('Payments Export'!I5309="","",'Payments Export'!I5309)</f>
        <v/>
      </c>
      <c r="E5305" s="7" t="str">
        <f t="shared" si="164"/>
        <v/>
      </c>
      <c r="F5305" s="7" t="str">
        <f>IF('Payments Export'!A5309="","",'Payments Export'!N5309)</f>
        <v/>
      </c>
      <c r="G5305" s="7" t="str">
        <f>IF('Payments Export'!A5309="","",'Payments Export'!O5309)</f>
        <v/>
      </c>
      <c r="H5305" s="7" t="str">
        <f>IF('Payments Export'!B5309="","",G5305-F5305)</f>
        <v/>
      </c>
      <c r="I5305" s="3" t="str">
        <f>IF(C5305&lt;&gt;"",_xlfn.XLOOKUP(IFERROR(VALUE(C5305),C5305),'Items database'!A:A,'Items database'!B:B),(_xlfn.XLOOKUP(LEFT(E5305,3),Services,Services,"")))</f>
        <v/>
      </c>
      <c r="J5305" s="3" t="str">
        <f t="shared" si="165"/>
        <v/>
      </c>
    </row>
    <row r="5306" spans="1:10" x14ac:dyDescent="0.35">
      <c r="A5306" s="7" t="str">
        <f>IF('Payments Export'!A5310="","",'Payments Export'!A5310)</f>
        <v/>
      </c>
      <c r="B5306" s="7" t="str">
        <f>IF('Payments Export'!A5310="","",'Payments Export'!B5310)</f>
        <v/>
      </c>
      <c r="C5306" s="7" t="str">
        <f>IF(IFERROR(VALUE('Payments Export'!H5310),'Payments Export'!H5310)&lt;&gt;0,IFERROR(VALUE('Payments Export'!H5310),'Payments Export'!H5310),"")</f>
        <v/>
      </c>
      <c r="D5306" s="7" t="str">
        <f>IF('Payments Export'!I5310="","",'Payments Export'!I5310)</f>
        <v/>
      </c>
      <c r="E5306" s="7" t="str">
        <f t="shared" si="164"/>
        <v/>
      </c>
      <c r="F5306" s="7" t="str">
        <f>IF('Payments Export'!A5310="","",'Payments Export'!N5310)</f>
        <v/>
      </c>
      <c r="G5306" s="7" t="str">
        <f>IF('Payments Export'!A5310="","",'Payments Export'!O5310)</f>
        <v/>
      </c>
      <c r="H5306" s="7" t="str">
        <f>IF('Payments Export'!B5310="","",G5306-F5306)</f>
        <v/>
      </c>
      <c r="I5306" s="3" t="str">
        <f>IF(C5306&lt;&gt;"",_xlfn.XLOOKUP(IFERROR(VALUE(C5306),C5306),'Items database'!A:A,'Items database'!B:B),(_xlfn.XLOOKUP(LEFT(E5306,3),Services,Services,"")))</f>
        <v/>
      </c>
      <c r="J5306" s="3" t="str">
        <f t="shared" si="165"/>
        <v/>
      </c>
    </row>
    <row r="5307" spans="1:10" x14ac:dyDescent="0.35">
      <c r="A5307" s="7" t="str">
        <f>IF('Payments Export'!A5311="","",'Payments Export'!A5311)</f>
        <v/>
      </c>
      <c r="B5307" s="7" t="str">
        <f>IF('Payments Export'!A5311="","",'Payments Export'!B5311)</f>
        <v/>
      </c>
      <c r="C5307" s="7" t="str">
        <f>IF(IFERROR(VALUE('Payments Export'!H5311),'Payments Export'!H5311)&lt;&gt;0,IFERROR(VALUE('Payments Export'!H5311),'Payments Export'!H5311),"")</f>
        <v/>
      </c>
      <c r="D5307" s="7" t="str">
        <f>IF('Payments Export'!I5311="","",'Payments Export'!I5311)</f>
        <v/>
      </c>
      <c r="E5307" s="7" t="str">
        <f t="shared" si="164"/>
        <v/>
      </c>
      <c r="F5307" s="7" t="str">
        <f>IF('Payments Export'!A5311="","",'Payments Export'!N5311)</f>
        <v/>
      </c>
      <c r="G5307" s="7" t="str">
        <f>IF('Payments Export'!A5311="","",'Payments Export'!O5311)</f>
        <v/>
      </c>
      <c r="H5307" s="7" t="str">
        <f>IF('Payments Export'!B5311="","",G5307-F5307)</f>
        <v/>
      </c>
      <c r="I5307" s="3" t="str">
        <f>IF(C5307&lt;&gt;"",_xlfn.XLOOKUP(IFERROR(VALUE(C5307),C5307),'Items database'!A:A,'Items database'!B:B),(_xlfn.XLOOKUP(LEFT(E5307,3),Services,Services,"")))</f>
        <v/>
      </c>
      <c r="J5307" s="3" t="str">
        <f t="shared" si="165"/>
        <v/>
      </c>
    </row>
    <row r="5308" spans="1:10" x14ac:dyDescent="0.35">
      <c r="A5308" s="7" t="str">
        <f>IF('Payments Export'!A5312="","",'Payments Export'!A5312)</f>
        <v/>
      </c>
      <c r="B5308" s="7" t="str">
        <f>IF('Payments Export'!A5312="","",'Payments Export'!B5312)</f>
        <v/>
      </c>
      <c r="C5308" s="7" t="str">
        <f>IF(IFERROR(VALUE('Payments Export'!H5312),'Payments Export'!H5312)&lt;&gt;0,IFERROR(VALUE('Payments Export'!H5312),'Payments Export'!H5312),"")</f>
        <v/>
      </c>
      <c r="D5308" s="7" t="str">
        <f>IF('Payments Export'!I5312="","",'Payments Export'!I5312)</f>
        <v/>
      </c>
      <c r="E5308" s="7" t="str">
        <f t="shared" si="164"/>
        <v/>
      </c>
      <c r="F5308" s="7" t="str">
        <f>IF('Payments Export'!A5312="","",'Payments Export'!N5312)</f>
        <v/>
      </c>
      <c r="G5308" s="7" t="str">
        <f>IF('Payments Export'!A5312="","",'Payments Export'!O5312)</f>
        <v/>
      </c>
      <c r="H5308" s="7" t="str">
        <f>IF('Payments Export'!B5312="","",G5308-F5308)</f>
        <v/>
      </c>
      <c r="I5308" s="3" t="str">
        <f>IF(C5308&lt;&gt;"",_xlfn.XLOOKUP(IFERROR(VALUE(C5308),C5308),'Items database'!A:A,'Items database'!B:B),(_xlfn.XLOOKUP(LEFT(E5308,3),Services,Services,"")))</f>
        <v/>
      </c>
      <c r="J5308" s="3" t="str">
        <f t="shared" si="165"/>
        <v/>
      </c>
    </row>
    <row r="5309" spans="1:10" x14ac:dyDescent="0.35">
      <c r="A5309" s="7" t="str">
        <f>IF('Payments Export'!A5313="","",'Payments Export'!A5313)</f>
        <v/>
      </c>
      <c r="B5309" s="7" t="str">
        <f>IF('Payments Export'!A5313="","",'Payments Export'!B5313)</f>
        <v/>
      </c>
      <c r="C5309" s="7" t="str">
        <f>IF(IFERROR(VALUE('Payments Export'!H5313),'Payments Export'!H5313)&lt;&gt;0,IFERROR(VALUE('Payments Export'!H5313),'Payments Export'!H5313),"")</f>
        <v/>
      </c>
      <c r="D5309" s="7" t="str">
        <f>IF('Payments Export'!I5313="","",'Payments Export'!I5313)</f>
        <v/>
      </c>
      <c r="E5309" s="7" t="str">
        <f t="shared" si="164"/>
        <v/>
      </c>
      <c r="F5309" s="7" t="str">
        <f>IF('Payments Export'!A5313="","",'Payments Export'!N5313)</f>
        <v/>
      </c>
      <c r="G5309" s="7" t="str">
        <f>IF('Payments Export'!A5313="","",'Payments Export'!O5313)</f>
        <v/>
      </c>
      <c r="H5309" s="7" t="str">
        <f>IF('Payments Export'!B5313="","",G5309-F5309)</f>
        <v/>
      </c>
      <c r="I5309" s="3" t="str">
        <f>IF(C5309&lt;&gt;"",_xlfn.XLOOKUP(IFERROR(VALUE(C5309),C5309),'Items database'!A:A,'Items database'!B:B),(_xlfn.XLOOKUP(LEFT(E5309,3),Services,Services,"")))</f>
        <v/>
      </c>
      <c r="J5309" s="3" t="str">
        <f t="shared" si="165"/>
        <v/>
      </c>
    </row>
    <row r="5310" spans="1:10" x14ac:dyDescent="0.35">
      <c r="A5310" s="7" t="str">
        <f>IF('Payments Export'!A5314="","",'Payments Export'!A5314)</f>
        <v/>
      </c>
      <c r="B5310" s="7" t="str">
        <f>IF('Payments Export'!A5314="","",'Payments Export'!B5314)</f>
        <v/>
      </c>
      <c r="C5310" s="7" t="str">
        <f>IF(IFERROR(VALUE('Payments Export'!H5314),'Payments Export'!H5314)&lt;&gt;0,IFERROR(VALUE('Payments Export'!H5314),'Payments Export'!H5314),"")</f>
        <v/>
      </c>
      <c r="D5310" s="7" t="str">
        <f>IF('Payments Export'!I5314="","",'Payments Export'!I5314)</f>
        <v/>
      </c>
      <c r="E5310" s="7" t="str">
        <f t="shared" si="164"/>
        <v/>
      </c>
      <c r="F5310" s="7" t="str">
        <f>IF('Payments Export'!A5314="","",'Payments Export'!N5314)</f>
        <v/>
      </c>
      <c r="G5310" s="7" t="str">
        <f>IF('Payments Export'!A5314="","",'Payments Export'!O5314)</f>
        <v/>
      </c>
      <c r="H5310" s="7" t="str">
        <f>IF('Payments Export'!B5314="","",G5310-F5310)</f>
        <v/>
      </c>
      <c r="I5310" s="3" t="str">
        <f>IF(C5310&lt;&gt;"",_xlfn.XLOOKUP(IFERROR(VALUE(C5310),C5310),'Items database'!A:A,'Items database'!B:B),(_xlfn.XLOOKUP(LEFT(E5310,3),Services,Services,"")))</f>
        <v/>
      </c>
      <c r="J5310" s="3" t="str">
        <f t="shared" si="165"/>
        <v/>
      </c>
    </row>
    <row r="5311" spans="1:10" x14ac:dyDescent="0.35">
      <c r="A5311" s="7" t="str">
        <f>IF('Payments Export'!A5315="","",'Payments Export'!A5315)</f>
        <v/>
      </c>
      <c r="B5311" s="7" t="str">
        <f>IF('Payments Export'!A5315="","",'Payments Export'!B5315)</f>
        <v/>
      </c>
      <c r="C5311" s="7" t="str">
        <f>IF(IFERROR(VALUE('Payments Export'!H5315),'Payments Export'!H5315)&lt;&gt;0,IFERROR(VALUE('Payments Export'!H5315),'Payments Export'!H5315),"")</f>
        <v/>
      </c>
      <c r="D5311" s="7" t="str">
        <f>IF('Payments Export'!I5315="","",'Payments Export'!I5315)</f>
        <v/>
      </c>
      <c r="E5311" s="7" t="str">
        <f t="shared" si="164"/>
        <v/>
      </c>
      <c r="F5311" s="7" t="str">
        <f>IF('Payments Export'!A5315="","",'Payments Export'!N5315)</f>
        <v/>
      </c>
      <c r="G5311" s="7" t="str">
        <f>IF('Payments Export'!A5315="","",'Payments Export'!O5315)</f>
        <v/>
      </c>
      <c r="H5311" s="7" t="str">
        <f>IF('Payments Export'!B5315="","",G5311-F5311)</f>
        <v/>
      </c>
      <c r="I5311" s="3" t="str">
        <f>IF(C5311&lt;&gt;"",_xlfn.XLOOKUP(IFERROR(VALUE(C5311),C5311),'Items database'!A:A,'Items database'!B:B),(_xlfn.XLOOKUP(LEFT(E5311,3),Services,Services,"")))</f>
        <v/>
      </c>
      <c r="J5311" s="3" t="str">
        <f t="shared" si="165"/>
        <v/>
      </c>
    </row>
    <row r="5312" spans="1:10" x14ac:dyDescent="0.35">
      <c r="A5312" s="7" t="str">
        <f>IF('Payments Export'!A5316="","",'Payments Export'!A5316)</f>
        <v/>
      </c>
      <c r="B5312" s="7" t="str">
        <f>IF('Payments Export'!A5316="","",'Payments Export'!B5316)</f>
        <v/>
      </c>
      <c r="C5312" s="7" t="str">
        <f>IF(IFERROR(VALUE('Payments Export'!H5316),'Payments Export'!H5316)&lt;&gt;0,IFERROR(VALUE('Payments Export'!H5316),'Payments Export'!H5316),"")</f>
        <v/>
      </c>
      <c r="D5312" s="7" t="str">
        <f>IF('Payments Export'!I5316="","",'Payments Export'!I5316)</f>
        <v/>
      </c>
      <c r="E5312" s="7" t="str">
        <f t="shared" si="164"/>
        <v/>
      </c>
      <c r="F5312" s="7" t="str">
        <f>IF('Payments Export'!A5316="","",'Payments Export'!N5316)</f>
        <v/>
      </c>
      <c r="G5312" s="7" t="str">
        <f>IF('Payments Export'!A5316="","",'Payments Export'!O5316)</f>
        <v/>
      </c>
      <c r="H5312" s="7" t="str">
        <f>IF('Payments Export'!B5316="","",G5312-F5312)</f>
        <v/>
      </c>
      <c r="I5312" s="3" t="str">
        <f>IF(C5312&lt;&gt;"",_xlfn.XLOOKUP(IFERROR(VALUE(C5312),C5312),'Items database'!A:A,'Items database'!B:B),(_xlfn.XLOOKUP(LEFT(E5312,3),Services,Services,"")))</f>
        <v/>
      </c>
      <c r="J5312" s="3" t="str">
        <f t="shared" si="165"/>
        <v/>
      </c>
    </row>
    <row r="5313" spans="1:10" x14ac:dyDescent="0.35">
      <c r="A5313" s="7" t="str">
        <f>IF('Payments Export'!A5317="","",'Payments Export'!A5317)</f>
        <v/>
      </c>
      <c r="B5313" s="7" t="str">
        <f>IF('Payments Export'!A5317="","",'Payments Export'!B5317)</f>
        <v/>
      </c>
      <c r="C5313" s="7" t="str">
        <f>IF(IFERROR(VALUE('Payments Export'!H5317),'Payments Export'!H5317)&lt;&gt;0,IFERROR(VALUE('Payments Export'!H5317),'Payments Export'!H5317),"")</f>
        <v/>
      </c>
      <c r="D5313" s="7" t="str">
        <f>IF('Payments Export'!I5317="","",'Payments Export'!I5317)</f>
        <v/>
      </c>
      <c r="E5313" s="7" t="str">
        <f t="shared" ref="E5313:E5376" si="166">LEFT(D5313,66)</f>
        <v/>
      </c>
      <c r="F5313" s="7" t="str">
        <f>IF('Payments Export'!A5317="","",'Payments Export'!N5317)</f>
        <v/>
      </c>
      <c r="G5313" s="7" t="str">
        <f>IF('Payments Export'!A5317="","",'Payments Export'!O5317)</f>
        <v/>
      </c>
      <c r="H5313" s="7" t="str">
        <f>IF('Payments Export'!B5317="","",G5313-F5313)</f>
        <v/>
      </c>
      <c r="I5313" s="3" t="str">
        <f>IF(C5313&lt;&gt;"",_xlfn.XLOOKUP(IFERROR(VALUE(C5313),C5313),'Items database'!A:A,'Items database'!B:B),(_xlfn.XLOOKUP(LEFT(E5313,3),Services,Services,"")))</f>
        <v/>
      </c>
      <c r="J5313" s="3" t="str">
        <f t="shared" ref="J5313:J5376" si="167">IF(ISNUMBER(F5313)=TRUE,IF(F5313=0,"","GST"),"")</f>
        <v/>
      </c>
    </row>
    <row r="5314" spans="1:10" x14ac:dyDescent="0.35">
      <c r="A5314" s="7" t="str">
        <f>IF('Payments Export'!A5318="","",'Payments Export'!A5318)</f>
        <v/>
      </c>
      <c r="B5314" s="7" t="str">
        <f>IF('Payments Export'!A5318="","",'Payments Export'!B5318)</f>
        <v/>
      </c>
      <c r="C5314" s="7" t="str">
        <f>IF(IFERROR(VALUE('Payments Export'!H5318),'Payments Export'!H5318)&lt;&gt;0,IFERROR(VALUE('Payments Export'!H5318),'Payments Export'!H5318),"")</f>
        <v/>
      </c>
      <c r="D5314" s="7" t="str">
        <f>IF('Payments Export'!I5318="","",'Payments Export'!I5318)</f>
        <v/>
      </c>
      <c r="E5314" s="7" t="str">
        <f t="shared" si="166"/>
        <v/>
      </c>
      <c r="F5314" s="7" t="str">
        <f>IF('Payments Export'!A5318="","",'Payments Export'!N5318)</f>
        <v/>
      </c>
      <c r="G5314" s="7" t="str">
        <f>IF('Payments Export'!A5318="","",'Payments Export'!O5318)</f>
        <v/>
      </c>
      <c r="H5314" s="7" t="str">
        <f>IF('Payments Export'!B5318="","",G5314-F5314)</f>
        <v/>
      </c>
      <c r="I5314" s="3" t="str">
        <f>IF(C5314&lt;&gt;"",_xlfn.XLOOKUP(IFERROR(VALUE(C5314),C5314),'Items database'!A:A,'Items database'!B:B),(_xlfn.XLOOKUP(LEFT(E5314,3),Services,Services,"")))</f>
        <v/>
      </c>
      <c r="J5314" s="3" t="str">
        <f t="shared" si="167"/>
        <v/>
      </c>
    </row>
    <row r="5315" spans="1:10" x14ac:dyDescent="0.35">
      <c r="A5315" s="7" t="str">
        <f>IF('Payments Export'!A5319="","",'Payments Export'!A5319)</f>
        <v/>
      </c>
      <c r="B5315" s="7" t="str">
        <f>IF('Payments Export'!A5319="","",'Payments Export'!B5319)</f>
        <v/>
      </c>
      <c r="C5315" s="7" t="str">
        <f>IF(IFERROR(VALUE('Payments Export'!H5319),'Payments Export'!H5319)&lt;&gt;0,IFERROR(VALUE('Payments Export'!H5319),'Payments Export'!H5319),"")</f>
        <v/>
      </c>
      <c r="D5315" s="7" t="str">
        <f>IF('Payments Export'!I5319="","",'Payments Export'!I5319)</f>
        <v/>
      </c>
      <c r="E5315" s="7" t="str">
        <f t="shared" si="166"/>
        <v/>
      </c>
      <c r="F5315" s="7" t="str">
        <f>IF('Payments Export'!A5319="","",'Payments Export'!N5319)</f>
        <v/>
      </c>
      <c r="G5315" s="7" t="str">
        <f>IF('Payments Export'!A5319="","",'Payments Export'!O5319)</f>
        <v/>
      </c>
      <c r="H5315" s="7" t="str">
        <f>IF('Payments Export'!B5319="","",G5315-F5315)</f>
        <v/>
      </c>
      <c r="I5315" s="3" t="str">
        <f>IF(C5315&lt;&gt;"",_xlfn.XLOOKUP(IFERROR(VALUE(C5315),C5315),'Items database'!A:A,'Items database'!B:B),(_xlfn.XLOOKUP(LEFT(E5315,3),Services,Services,"")))</f>
        <v/>
      </c>
      <c r="J5315" s="3" t="str">
        <f t="shared" si="167"/>
        <v/>
      </c>
    </row>
    <row r="5316" spans="1:10" x14ac:dyDescent="0.35">
      <c r="A5316" s="7" t="str">
        <f>IF('Payments Export'!A5320="","",'Payments Export'!A5320)</f>
        <v/>
      </c>
      <c r="B5316" s="7" t="str">
        <f>IF('Payments Export'!A5320="","",'Payments Export'!B5320)</f>
        <v/>
      </c>
      <c r="C5316" s="7" t="str">
        <f>IF(IFERROR(VALUE('Payments Export'!H5320),'Payments Export'!H5320)&lt;&gt;0,IFERROR(VALUE('Payments Export'!H5320),'Payments Export'!H5320),"")</f>
        <v/>
      </c>
      <c r="D5316" s="7" t="str">
        <f>IF('Payments Export'!I5320="","",'Payments Export'!I5320)</f>
        <v/>
      </c>
      <c r="E5316" s="7" t="str">
        <f t="shared" si="166"/>
        <v/>
      </c>
      <c r="F5316" s="7" t="str">
        <f>IF('Payments Export'!A5320="","",'Payments Export'!N5320)</f>
        <v/>
      </c>
      <c r="G5316" s="7" t="str">
        <f>IF('Payments Export'!A5320="","",'Payments Export'!O5320)</f>
        <v/>
      </c>
      <c r="H5316" s="7" t="str">
        <f>IF('Payments Export'!B5320="","",G5316-F5316)</f>
        <v/>
      </c>
      <c r="I5316" s="3" t="str">
        <f>IF(C5316&lt;&gt;"",_xlfn.XLOOKUP(IFERROR(VALUE(C5316),C5316),'Items database'!A:A,'Items database'!B:B),(_xlfn.XLOOKUP(LEFT(E5316,3),Services,Services,"")))</f>
        <v/>
      </c>
      <c r="J5316" s="3" t="str">
        <f t="shared" si="167"/>
        <v/>
      </c>
    </row>
    <row r="5317" spans="1:10" x14ac:dyDescent="0.35">
      <c r="A5317" s="7" t="str">
        <f>IF('Payments Export'!A5321="","",'Payments Export'!A5321)</f>
        <v/>
      </c>
      <c r="B5317" s="7" t="str">
        <f>IF('Payments Export'!A5321="","",'Payments Export'!B5321)</f>
        <v/>
      </c>
      <c r="C5317" s="7" t="str">
        <f>IF(IFERROR(VALUE('Payments Export'!H5321),'Payments Export'!H5321)&lt;&gt;0,IFERROR(VALUE('Payments Export'!H5321),'Payments Export'!H5321),"")</f>
        <v/>
      </c>
      <c r="D5317" s="7" t="str">
        <f>IF('Payments Export'!I5321="","",'Payments Export'!I5321)</f>
        <v/>
      </c>
      <c r="E5317" s="7" t="str">
        <f t="shared" si="166"/>
        <v/>
      </c>
      <c r="F5317" s="7" t="str">
        <f>IF('Payments Export'!A5321="","",'Payments Export'!N5321)</f>
        <v/>
      </c>
      <c r="G5317" s="7" t="str">
        <f>IF('Payments Export'!A5321="","",'Payments Export'!O5321)</f>
        <v/>
      </c>
      <c r="H5317" s="7" t="str">
        <f>IF('Payments Export'!B5321="","",G5317-F5317)</f>
        <v/>
      </c>
      <c r="I5317" s="3" t="str">
        <f>IF(C5317&lt;&gt;"",_xlfn.XLOOKUP(IFERROR(VALUE(C5317),C5317),'Items database'!A:A,'Items database'!B:B),(_xlfn.XLOOKUP(LEFT(E5317,3),Services,Services,"")))</f>
        <v/>
      </c>
      <c r="J5317" s="3" t="str">
        <f t="shared" si="167"/>
        <v/>
      </c>
    </row>
    <row r="5318" spans="1:10" x14ac:dyDescent="0.35">
      <c r="A5318" s="7" t="str">
        <f>IF('Payments Export'!A5322="","",'Payments Export'!A5322)</f>
        <v/>
      </c>
      <c r="B5318" s="7" t="str">
        <f>IF('Payments Export'!A5322="","",'Payments Export'!B5322)</f>
        <v/>
      </c>
      <c r="C5318" s="7" t="str">
        <f>IF(IFERROR(VALUE('Payments Export'!H5322),'Payments Export'!H5322)&lt;&gt;0,IFERROR(VALUE('Payments Export'!H5322),'Payments Export'!H5322),"")</f>
        <v/>
      </c>
      <c r="D5318" s="7" t="str">
        <f>IF('Payments Export'!I5322="","",'Payments Export'!I5322)</f>
        <v/>
      </c>
      <c r="E5318" s="7" t="str">
        <f t="shared" si="166"/>
        <v/>
      </c>
      <c r="F5318" s="7" t="str">
        <f>IF('Payments Export'!A5322="","",'Payments Export'!N5322)</f>
        <v/>
      </c>
      <c r="G5318" s="7" t="str">
        <f>IF('Payments Export'!A5322="","",'Payments Export'!O5322)</f>
        <v/>
      </c>
      <c r="H5318" s="7" t="str">
        <f>IF('Payments Export'!B5322="","",G5318-F5318)</f>
        <v/>
      </c>
      <c r="I5318" s="3" t="str">
        <f>IF(C5318&lt;&gt;"",_xlfn.XLOOKUP(IFERROR(VALUE(C5318),C5318),'Items database'!A:A,'Items database'!B:B),(_xlfn.XLOOKUP(LEFT(E5318,3),Services,Services,"")))</f>
        <v/>
      </c>
      <c r="J5318" s="3" t="str">
        <f t="shared" si="167"/>
        <v/>
      </c>
    </row>
    <row r="5319" spans="1:10" x14ac:dyDescent="0.35">
      <c r="A5319" s="7" t="str">
        <f>IF('Payments Export'!A5323="","",'Payments Export'!A5323)</f>
        <v/>
      </c>
      <c r="B5319" s="7" t="str">
        <f>IF('Payments Export'!A5323="","",'Payments Export'!B5323)</f>
        <v/>
      </c>
      <c r="C5319" s="7" t="str">
        <f>IF(IFERROR(VALUE('Payments Export'!H5323),'Payments Export'!H5323)&lt;&gt;0,IFERROR(VALUE('Payments Export'!H5323),'Payments Export'!H5323),"")</f>
        <v/>
      </c>
      <c r="D5319" s="7" t="str">
        <f>IF('Payments Export'!I5323="","",'Payments Export'!I5323)</f>
        <v/>
      </c>
      <c r="E5319" s="7" t="str">
        <f t="shared" si="166"/>
        <v/>
      </c>
      <c r="F5319" s="7" t="str">
        <f>IF('Payments Export'!A5323="","",'Payments Export'!N5323)</f>
        <v/>
      </c>
      <c r="G5319" s="7" t="str">
        <f>IF('Payments Export'!A5323="","",'Payments Export'!O5323)</f>
        <v/>
      </c>
      <c r="H5319" s="7" t="str">
        <f>IF('Payments Export'!B5323="","",G5319-F5319)</f>
        <v/>
      </c>
      <c r="I5319" s="3" t="str">
        <f>IF(C5319&lt;&gt;"",_xlfn.XLOOKUP(IFERROR(VALUE(C5319),C5319),'Items database'!A:A,'Items database'!B:B),(_xlfn.XLOOKUP(LEFT(E5319,3),Services,Services,"")))</f>
        <v/>
      </c>
      <c r="J5319" s="3" t="str">
        <f t="shared" si="167"/>
        <v/>
      </c>
    </row>
    <row r="5320" spans="1:10" x14ac:dyDescent="0.35">
      <c r="A5320" s="7" t="str">
        <f>IF('Payments Export'!A5324="","",'Payments Export'!A5324)</f>
        <v/>
      </c>
      <c r="B5320" s="7" t="str">
        <f>IF('Payments Export'!A5324="","",'Payments Export'!B5324)</f>
        <v/>
      </c>
      <c r="C5320" s="7" t="str">
        <f>IF(IFERROR(VALUE('Payments Export'!H5324),'Payments Export'!H5324)&lt;&gt;0,IFERROR(VALUE('Payments Export'!H5324),'Payments Export'!H5324),"")</f>
        <v/>
      </c>
      <c r="D5320" s="7" t="str">
        <f>IF('Payments Export'!I5324="","",'Payments Export'!I5324)</f>
        <v/>
      </c>
      <c r="E5320" s="7" t="str">
        <f t="shared" si="166"/>
        <v/>
      </c>
      <c r="F5320" s="7" t="str">
        <f>IF('Payments Export'!A5324="","",'Payments Export'!N5324)</f>
        <v/>
      </c>
      <c r="G5320" s="7" t="str">
        <f>IF('Payments Export'!A5324="","",'Payments Export'!O5324)</f>
        <v/>
      </c>
      <c r="H5320" s="7" t="str">
        <f>IF('Payments Export'!B5324="","",G5320-F5320)</f>
        <v/>
      </c>
      <c r="I5320" s="3" t="str">
        <f>IF(C5320&lt;&gt;"",_xlfn.XLOOKUP(IFERROR(VALUE(C5320),C5320),'Items database'!A:A,'Items database'!B:B),(_xlfn.XLOOKUP(LEFT(E5320,3),Services,Services,"")))</f>
        <v/>
      </c>
      <c r="J5320" s="3" t="str">
        <f t="shared" si="167"/>
        <v/>
      </c>
    </row>
    <row r="5321" spans="1:10" x14ac:dyDescent="0.35">
      <c r="A5321" s="7" t="str">
        <f>IF('Payments Export'!A5325="","",'Payments Export'!A5325)</f>
        <v/>
      </c>
      <c r="B5321" s="7" t="str">
        <f>IF('Payments Export'!A5325="","",'Payments Export'!B5325)</f>
        <v/>
      </c>
      <c r="C5321" s="7" t="str">
        <f>IF(IFERROR(VALUE('Payments Export'!H5325),'Payments Export'!H5325)&lt;&gt;0,IFERROR(VALUE('Payments Export'!H5325),'Payments Export'!H5325),"")</f>
        <v/>
      </c>
      <c r="D5321" s="7" t="str">
        <f>IF('Payments Export'!I5325="","",'Payments Export'!I5325)</f>
        <v/>
      </c>
      <c r="E5321" s="7" t="str">
        <f t="shared" si="166"/>
        <v/>
      </c>
      <c r="F5321" s="7" t="str">
        <f>IF('Payments Export'!A5325="","",'Payments Export'!N5325)</f>
        <v/>
      </c>
      <c r="G5321" s="7" t="str">
        <f>IF('Payments Export'!A5325="","",'Payments Export'!O5325)</f>
        <v/>
      </c>
      <c r="H5321" s="7" t="str">
        <f>IF('Payments Export'!B5325="","",G5321-F5321)</f>
        <v/>
      </c>
      <c r="I5321" s="3" t="str">
        <f>IF(C5321&lt;&gt;"",_xlfn.XLOOKUP(IFERROR(VALUE(C5321),C5321),'Items database'!A:A,'Items database'!B:B),(_xlfn.XLOOKUP(LEFT(E5321,3),Services,Services,"")))</f>
        <v/>
      </c>
      <c r="J5321" s="3" t="str">
        <f t="shared" si="167"/>
        <v/>
      </c>
    </row>
    <row r="5322" spans="1:10" x14ac:dyDescent="0.35">
      <c r="A5322" s="7" t="str">
        <f>IF('Payments Export'!A5326="","",'Payments Export'!A5326)</f>
        <v/>
      </c>
      <c r="B5322" s="7" t="str">
        <f>IF('Payments Export'!A5326="","",'Payments Export'!B5326)</f>
        <v/>
      </c>
      <c r="C5322" s="7" t="str">
        <f>IF(IFERROR(VALUE('Payments Export'!H5326),'Payments Export'!H5326)&lt;&gt;0,IFERROR(VALUE('Payments Export'!H5326),'Payments Export'!H5326),"")</f>
        <v/>
      </c>
      <c r="D5322" s="7" t="str">
        <f>IF('Payments Export'!I5326="","",'Payments Export'!I5326)</f>
        <v/>
      </c>
      <c r="E5322" s="7" t="str">
        <f t="shared" si="166"/>
        <v/>
      </c>
      <c r="F5322" s="7" t="str">
        <f>IF('Payments Export'!A5326="","",'Payments Export'!N5326)</f>
        <v/>
      </c>
      <c r="G5322" s="7" t="str">
        <f>IF('Payments Export'!A5326="","",'Payments Export'!O5326)</f>
        <v/>
      </c>
      <c r="H5322" s="7" t="str">
        <f>IF('Payments Export'!B5326="","",G5322-F5322)</f>
        <v/>
      </c>
      <c r="I5322" s="3" t="str">
        <f>IF(C5322&lt;&gt;"",_xlfn.XLOOKUP(IFERROR(VALUE(C5322),C5322),'Items database'!A:A,'Items database'!B:B),(_xlfn.XLOOKUP(LEFT(E5322,3),Services,Services,"")))</f>
        <v/>
      </c>
      <c r="J5322" s="3" t="str">
        <f t="shared" si="167"/>
        <v/>
      </c>
    </row>
    <row r="5323" spans="1:10" x14ac:dyDescent="0.35">
      <c r="A5323" s="7" t="str">
        <f>IF('Payments Export'!A5327="","",'Payments Export'!A5327)</f>
        <v/>
      </c>
      <c r="B5323" s="7" t="str">
        <f>IF('Payments Export'!A5327="","",'Payments Export'!B5327)</f>
        <v/>
      </c>
      <c r="C5323" s="7" t="str">
        <f>IF(IFERROR(VALUE('Payments Export'!H5327),'Payments Export'!H5327)&lt;&gt;0,IFERROR(VALUE('Payments Export'!H5327),'Payments Export'!H5327),"")</f>
        <v/>
      </c>
      <c r="D5323" s="7" t="str">
        <f>IF('Payments Export'!I5327="","",'Payments Export'!I5327)</f>
        <v/>
      </c>
      <c r="E5323" s="7" t="str">
        <f t="shared" si="166"/>
        <v/>
      </c>
      <c r="F5323" s="7" t="str">
        <f>IF('Payments Export'!A5327="","",'Payments Export'!N5327)</f>
        <v/>
      </c>
      <c r="G5323" s="7" t="str">
        <f>IF('Payments Export'!A5327="","",'Payments Export'!O5327)</f>
        <v/>
      </c>
      <c r="H5323" s="7" t="str">
        <f>IF('Payments Export'!B5327="","",G5323-F5323)</f>
        <v/>
      </c>
      <c r="I5323" s="3" t="str">
        <f>IF(C5323&lt;&gt;"",_xlfn.XLOOKUP(IFERROR(VALUE(C5323),C5323),'Items database'!A:A,'Items database'!B:B),(_xlfn.XLOOKUP(LEFT(E5323,3),Services,Services,"")))</f>
        <v/>
      </c>
      <c r="J5323" s="3" t="str">
        <f t="shared" si="167"/>
        <v/>
      </c>
    </row>
    <row r="5324" spans="1:10" x14ac:dyDescent="0.35">
      <c r="A5324" s="7" t="str">
        <f>IF('Payments Export'!A5328="","",'Payments Export'!A5328)</f>
        <v/>
      </c>
      <c r="B5324" s="7" t="str">
        <f>IF('Payments Export'!A5328="","",'Payments Export'!B5328)</f>
        <v/>
      </c>
      <c r="C5324" s="7" t="str">
        <f>IF(IFERROR(VALUE('Payments Export'!H5328),'Payments Export'!H5328)&lt;&gt;0,IFERROR(VALUE('Payments Export'!H5328),'Payments Export'!H5328),"")</f>
        <v/>
      </c>
      <c r="D5324" s="7" t="str">
        <f>IF('Payments Export'!I5328="","",'Payments Export'!I5328)</f>
        <v/>
      </c>
      <c r="E5324" s="7" t="str">
        <f t="shared" si="166"/>
        <v/>
      </c>
      <c r="F5324" s="7" t="str">
        <f>IF('Payments Export'!A5328="","",'Payments Export'!N5328)</f>
        <v/>
      </c>
      <c r="G5324" s="7" t="str">
        <f>IF('Payments Export'!A5328="","",'Payments Export'!O5328)</f>
        <v/>
      </c>
      <c r="H5324" s="7" t="str">
        <f>IF('Payments Export'!B5328="","",G5324-F5324)</f>
        <v/>
      </c>
      <c r="I5324" s="3" t="str">
        <f>IF(C5324&lt;&gt;"",_xlfn.XLOOKUP(IFERROR(VALUE(C5324),C5324),'Items database'!A:A,'Items database'!B:B),(_xlfn.XLOOKUP(LEFT(E5324,3),Services,Services,"")))</f>
        <v/>
      </c>
      <c r="J5324" s="3" t="str">
        <f t="shared" si="167"/>
        <v/>
      </c>
    </row>
    <row r="5325" spans="1:10" x14ac:dyDescent="0.35">
      <c r="A5325" s="7" t="str">
        <f>IF('Payments Export'!A5329="","",'Payments Export'!A5329)</f>
        <v/>
      </c>
      <c r="B5325" s="7" t="str">
        <f>IF('Payments Export'!A5329="","",'Payments Export'!B5329)</f>
        <v/>
      </c>
      <c r="C5325" s="7" t="str">
        <f>IF(IFERROR(VALUE('Payments Export'!H5329),'Payments Export'!H5329)&lt;&gt;0,IFERROR(VALUE('Payments Export'!H5329),'Payments Export'!H5329),"")</f>
        <v/>
      </c>
      <c r="D5325" s="7" t="str">
        <f>IF('Payments Export'!I5329="","",'Payments Export'!I5329)</f>
        <v/>
      </c>
      <c r="E5325" s="7" t="str">
        <f t="shared" si="166"/>
        <v/>
      </c>
      <c r="F5325" s="7" t="str">
        <f>IF('Payments Export'!A5329="","",'Payments Export'!N5329)</f>
        <v/>
      </c>
      <c r="G5325" s="7" t="str">
        <f>IF('Payments Export'!A5329="","",'Payments Export'!O5329)</f>
        <v/>
      </c>
      <c r="H5325" s="7" t="str">
        <f>IF('Payments Export'!B5329="","",G5325-F5325)</f>
        <v/>
      </c>
      <c r="I5325" s="3" t="str">
        <f>IF(C5325&lt;&gt;"",_xlfn.XLOOKUP(IFERROR(VALUE(C5325),C5325),'Items database'!A:A,'Items database'!B:B),(_xlfn.XLOOKUP(LEFT(E5325,3),Services,Services,"")))</f>
        <v/>
      </c>
      <c r="J5325" s="3" t="str">
        <f t="shared" si="167"/>
        <v/>
      </c>
    </row>
    <row r="5326" spans="1:10" x14ac:dyDescent="0.35">
      <c r="A5326" s="7" t="str">
        <f>IF('Payments Export'!A5330="","",'Payments Export'!A5330)</f>
        <v/>
      </c>
      <c r="B5326" s="7" t="str">
        <f>IF('Payments Export'!A5330="","",'Payments Export'!B5330)</f>
        <v/>
      </c>
      <c r="C5326" s="7" t="str">
        <f>IF(IFERROR(VALUE('Payments Export'!H5330),'Payments Export'!H5330)&lt;&gt;0,IFERROR(VALUE('Payments Export'!H5330),'Payments Export'!H5330),"")</f>
        <v/>
      </c>
      <c r="D5326" s="7" t="str">
        <f>IF('Payments Export'!I5330="","",'Payments Export'!I5330)</f>
        <v/>
      </c>
      <c r="E5326" s="7" t="str">
        <f t="shared" si="166"/>
        <v/>
      </c>
      <c r="F5326" s="7" t="str">
        <f>IF('Payments Export'!A5330="","",'Payments Export'!N5330)</f>
        <v/>
      </c>
      <c r="G5326" s="7" t="str">
        <f>IF('Payments Export'!A5330="","",'Payments Export'!O5330)</f>
        <v/>
      </c>
      <c r="H5326" s="7" t="str">
        <f>IF('Payments Export'!B5330="","",G5326-F5326)</f>
        <v/>
      </c>
      <c r="I5326" s="3" t="str">
        <f>IF(C5326&lt;&gt;"",_xlfn.XLOOKUP(IFERROR(VALUE(C5326),C5326),'Items database'!A:A,'Items database'!B:B),(_xlfn.XLOOKUP(LEFT(E5326,3),Services,Services,"")))</f>
        <v/>
      </c>
      <c r="J5326" s="3" t="str">
        <f t="shared" si="167"/>
        <v/>
      </c>
    </row>
    <row r="5327" spans="1:10" x14ac:dyDescent="0.35">
      <c r="A5327" s="7" t="str">
        <f>IF('Payments Export'!A5331="","",'Payments Export'!A5331)</f>
        <v/>
      </c>
      <c r="B5327" s="7" t="str">
        <f>IF('Payments Export'!A5331="","",'Payments Export'!B5331)</f>
        <v/>
      </c>
      <c r="C5327" s="7" t="str">
        <f>IF(IFERROR(VALUE('Payments Export'!H5331),'Payments Export'!H5331)&lt;&gt;0,IFERROR(VALUE('Payments Export'!H5331),'Payments Export'!H5331),"")</f>
        <v/>
      </c>
      <c r="D5327" s="7" t="str">
        <f>IF('Payments Export'!I5331="","",'Payments Export'!I5331)</f>
        <v/>
      </c>
      <c r="E5327" s="7" t="str">
        <f t="shared" si="166"/>
        <v/>
      </c>
      <c r="F5327" s="7" t="str">
        <f>IF('Payments Export'!A5331="","",'Payments Export'!N5331)</f>
        <v/>
      </c>
      <c r="G5327" s="7" t="str">
        <f>IF('Payments Export'!A5331="","",'Payments Export'!O5331)</f>
        <v/>
      </c>
      <c r="H5327" s="7" t="str">
        <f>IF('Payments Export'!B5331="","",G5327-F5327)</f>
        <v/>
      </c>
      <c r="I5327" s="3" t="str">
        <f>IF(C5327&lt;&gt;"",_xlfn.XLOOKUP(IFERROR(VALUE(C5327),C5327),'Items database'!A:A,'Items database'!B:B),(_xlfn.XLOOKUP(LEFT(E5327,3),Services,Services,"")))</f>
        <v/>
      </c>
      <c r="J5327" s="3" t="str">
        <f t="shared" si="167"/>
        <v/>
      </c>
    </row>
    <row r="5328" spans="1:10" x14ac:dyDescent="0.35">
      <c r="A5328" s="7" t="str">
        <f>IF('Payments Export'!A5332="","",'Payments Export'!A5332)</f>
        <v/>
      </c>
      <c r="B5328" s="7" t="str">
        <f>IF('Payments Export'!A5332="","",'Payments Export'!B5332)</f>
        <v/>
      </c>
      <c r="C5328" s="7" t="str">
        <f>IF(IFERROR(VALUE('Payments Export'!H5332),'Payments Export'!H5332)&lt;&gt;0,IFERROR(VALUE('Payments Export'!H5332),'Payments Export'!H5332),"")</f>
        <v/>
      </c>
      <c r="D5328" s="7" t="str">
        <f>IF('Payments Export'!I5332="","",'Payments Export'!I5332)</f>
        <v/>
      </c>
      <c r="E5328" s="7" t="str">
        <f t="shared" si="166"/>
        <v/>
      </c>
      <c r="F5328" s="7" t="str">
        <f>IF('Payments Export'!A5332="","",'Payments Export'!N5332)</f>
        <v/>
      </c>
      <c r="G5328" s="7" t="str">
        <f>IF('Payments Export'!A5332="","",'Payments Export'!O5332)</f>
        <v/>
      </c>
      <c r="H5328" s="7" t="str">
        <f>IF('Payments Export'!B5332="","",G5328-F5328)</f>
        <v/>
      </c>
      <c r="I5328" s="3" t="str">
        <f>IF(C5328&lt;&gt;"",_xlfn.XLOOKUP(IFERROR(VALUE(C5328),C5328),'Items database'!A:A,'Items database'!B:B),(_xlfn.XLOOKUP(LEFT(E5328,3),Services,Services,"")))</f>
        <v/>
      </c>
      <c r="J5328" s="3" t="str">
        <f t="shared" si="167"/>
        <v/>
      </c>
    </row>
    <row r="5329" spans="1:10" x14ac:dyDescent="0.35">
      <c r="A5329" s="7" t="str">
        <f>IF('Payments Export'!A5333="","",'Payments Export'!A5333)</f>
        <v/>
      </c>
      <c r="B5329" s="7" t="str">
        <f>IF('Payments Export'!A5333="","",'Payments Export'!B5333)</f>
        <v/>
      </c>
      <c r="C5329" s="7" t="str">
        <f>IF(IFERROR(VALUE('Payments Export'!H5333),'Payments Export'!H5333)&lt;&gt;0,IFERROR(VALUE('Payments Export'!H5333),'Payments Export'!H5333),"")</f>
        <v/>
      </c>
      <c r="D5329" s="7" t="str">
        <f>IF('Payments Export'!I5333="","",'Payments Export'!I5333)</f>
        <v/>
      </c>
      <c r="E5329" s="7" t="str">
        <f t="shared" si="166"/>
        <v/>
      </c>
      <c r="F5329" s="7" t="str">
        <f>IF('Payments Export'!A5333="","",'Payments Export'!N5333)</f>
        <v/>
      </c>
      <c r="G5329" s="7" t="str">
        <f>IF('Payments Export'!A5333="","",'Payments Export'!O5333)</f>
        <v/>
      </c>
      <c r="H5329" s="7" t="str">
        <f>IF('Payments Export'!B5333="","",G5329-F5329)</f>
        <v/>
      </c>
      <c r="I5329" s="3" t="str">
        <f>IF(C5329&lt;&gt;"",_xlfn.XLOOKUP(IFERROR(VALUE(C5329),C5329),'Items database'!A:A,'Items database'!B:B),(_xlfn.XLOOKUP(LEFT(E5329,3),Services,Services,"")))</f>
        <v/>
      </c>
      <c r="J5329" s="3" t="str">
        <f t="shared" si="167"/>
        <v/>
      </c>
    </row>
    <row r="5330" spans="1:10" x14ac:dyDescent="0.35">
      <c r="A5330" s="7" t="str">
        <f>IF('Payments Export'!A5334="","",'Payments Export'!A5334)</f>
        <v/>
      </c>
      <c r="B5330" s="7" t="str">
        <f>IF('Payments Export'!A5334="","",'Payments Export'!B5334)</f>
        <v/>
      </c>
      <c r="C5330" s="7" t="str">
        <f>IF(IFERROR(VALUE('Payments Export'!H5334),'Payments Export'!H5334)&lt;&gt;0,IFERROR(VALUE('Payments Export'!H5334),'Payments Export'!H5334),"")</f>
        <v/>
      </c>
      <c r="D5330" s="7" t="str">
        <f>IF('Payments Export'!I5334="","",'Payments Export'!I5334)</f>
        <v/>
      </c>
      <c r="E5330" s="7" t="str">
        <f t="shared" si="166"/>
        <v/>
      </c>
      <c r="F5330" s="7" t="str">
        <f>IF('Payments Export'!A5334="","",'Payments Export'!N5334)</f>
        <v/>
      </c>
      <c r="G5330" s="7" t="str">
        <f>IF('Payments Export'!A5334="","",'Payments Export'!O5334)</f>
        <v/>
      </c>
      <c r="H5330" s="7" t="str">
        <f>IF('Payments Export'!B5334="","",G5330-F5330)</f>
        <v/>
      </c>
      <c r="I5330" s="3" t="str">
        <f>IF(C5330&lt;&gt;"",_xlfn.XLOOKUP(IFERROR(VALUE(C5330),C5330),'Items database'!A:A,'Items database'!B:B),(_xlfn.XLOOKUP(LEFT(E5330,3),Services,Services,"")))</f>
        <v/>
      </c>
      <c r="J5330" s="3" t="str">
        <f t="shared" si="167"/>
        <v/>
      </c>
    </row>
    <row r="5331" spans="1:10" x14ac:dyDescent="0.35">
      <c r="A5331" s="7" t="str">
        <f>IF('Payments Export'!A5335="","",'Payments Export'!A5335)</f>
        <v/>
      </c>
      <c r="B5331" s="7" t="str">
        <f>IF('Payments Export'!A5335="","",'Payments Export'!B5335)</f>
        <v/>
      </c>
      <c r="C5331" s="7" t="str">
        <f>IF(IFERROR(VALUE('Payments Export'!H5335),'Payments Export'!H5335)&lt;&gt;0,IFERROR(VALUE('Payments Export'!H5335),'Payments Export'!H5335),"")</f>
        <v/>
      </c>
      <c r="D5331" s="7" t="str">
        <f>IF('Payments Export'!I5335="","",'Payments Export'!I5335)</f>
        <v/>
      </c>
      <c r="E5331" s="7" t="str">
        <f t="shared" si="166"/>
        <v/>
      </c>
      <c r="F5331" s="7" t="str">
        <f>IF('Payments Export'!A5335="","",'Payments Export'!N5335)</f>
        <v/>
      </c>
      <c r="G5331" s="7" t="str">
        <f>IF('Payments Export'!A5335="","",'Payments Export'!O5335)</f>
        <v/>
      </c>
      <c r="H5331" s="7" t="str">
        <f>IF('Payments Export'!B5335="","",G5331-F5331)</f>
        <v/>
      </c>
      <c r="I5331" s="3" t="str">
        <f>IF(C5331&lt;&gt;"",_xlfn.XLOOKUP(IFERROR(VALUE(C5331),C5331),'Items database'!A:A,'Items database'!B:B),(_xlfn.XLOOKUP(LEFT(E5331,3),Services,Services,"")))</f>
        <v/>
      </c>
      <c r="J5331" s="3" t="str">
        <f t="shared" si="167"/>
        <v/>
      </c>
    </row>
    <row r="5332" spans="1:10" x14ac:dyDescent="0.35">
      <c r="A5332" s="7" t="str">
        <f>IF('Payments Export'!A5336="","",'Payments Export'!A5336)</f>
        <v/>
      </c>
      <c r="B5332" s="7" t="str">
        <f>IF('Payments Export'!A5336="","",'Payments Export'!B5336)</f>
        <v/>
      </c>
      <c r="C5332" s="7" t="str">
        <f>IF(IFERROR(VALUE('Payments Export'!H5336),'Payments Export'!H5336)&lt;&gt;0,IFERROR(VALUE('Payments Export'!H5336),'Payments Export'!H5336),"")</f>
        <v/>
      </c>
      <c r="D5332" s="7" t="str">
        <f>IF('Payments Export'!I5336="","",'Payments Export'!I5336)</f>
        <v/>
      </c>
      <c r="E5332" s="7" t="str">
        <f t="shared" si="166"/>
        <v/>
      </c>
      <c r="F5332" s="7" t="str">
        <f>IF('Payments Export'!A5336="","",'Payments Export'!N5336)</f>
        <v/>
      </c>
      <c r="G5332" s="7" t="str">
        <f>IF('Payments Export'!A5336="","",'Payments Export'!O5336)</f>
        <v/>
      </c>
      <c r="H5332" s="7" t="str">
        <f>IF('Payments Export'!B5336="","",G5332-F5332)</f>
        <v/>
      </c>
      <c r="I5332" s="3" t="str">
        <f>IF(C5332&lt;&gt;"",_xlfn.XLOOKUP(IFERROR(VALUE(C5332),C5332),'Items database'!A:A,'Items database'!B:B),(_xlfn.XLOOKUP(LEFT(E5332,3),Services,Services,"")))</f>
        <v/>
      </c>
      <c r="J5332" s="3" t="str">
        <f t="shared" si="167"/>
        <v/>
      </c>
    </row>
    <row r="5333" spans="1:10" x14ac:dyDescent="0.35">
      <c r="A5333" s="7" t="str">
        <f>IF('Payments Export'!A5337="","",'Payments Export'!A5337)</f>
        <v/>
      </c>
      <c r="B5333" s="7" t="str">
        <f>IF('Payments Export'!A5337="","",'Payments Export'!B5337)</f>
        <v/>
      </c>
      <c r="C5333" s="7" t="str">
        <f>IF(IFERROR(VALUE('Payments Export'!H5337),'Payments Export'!H5337)&lt;&gt;0,IFERROR(VALUE('Payments Export'!H5337),'Payments Export'!H5337),"")</f>
        <v/>
      </c>
      <c r="D5333" s="7" t="str">
        <f>IF('Payments Export'!I5337="","",'Payments Export'!I5337)</f>
        <v/>
      </c>
      <c r="E5333" s="7" t="str">
        <f t="shared" si="166"/>
        <v/>
      </c>
      <c r="F5333" s="7" t="str">
        <f>IF('Payments Export'!A5337="","",'Payments Export'!N5337)</f>
        <v/>
      </c>
      <c r="G5333" s="7" t="str">
        <f>IF('Payments Export'!A5337="","",'Payments Export'!O5337)</f>
        <v/>
      </c>
      <c r="H5333" s="7" t="str">
        <f>IF('Payments Export'!B5337="","",G5333-F5333)</f>
        <v/>
      </c>
      <c r="I5333" s="3" t="str">
        <f>IF(C5333&lt;&gt;"",_xlfn.XLOOKUP(IFERROR(VALUE(C5333),C5333),'Items database'!A:A,'Items database'!B:B),(_xlfn.XLOOKUP(LEFT(E5333,3),Services,Services,"")))</f>
        <v/>
      </c>
      <c r="J5333" s="3" t="str">
        <f t="shared" si="167"/>
        <v/>
      </c>
    </row>
    <row r="5334" spans="1:10" x14ac:dyDescent="0.35">
      <c r="A5334" s="7" t="str">
        <f>IF('Payments Export'!A5338="","",'Payments Export'!A5338)</f>
        <v/>
      </c>
      <c r="B5334" s="7" t="str">
        <f>IF('Payments Export'!A5338="","",'Payments Export'!B5338)</f>
        <v/>
      </c>
      <c r="C5334" s="7" t="str">
        <f>IF(IFERROR(VALUE('Payments Export'!H5338),'Payments Export'!H5338)&lt;&gt;0,IFERROR(VALUE('Payments Export'!H5338),'Payments Export'!H5338),"")</f>
        <v/>
      </c>
      <c r="D5334" s="7" t="str">
        <f>IF('Payments Export'!I5338="","",'Payments Export'!I5338)</f>
        <v/>
      </c>
      <c r="E5334" s="7" t="str">
        <f t="shared" si="166"/>
        <v/>
      </c>
      <c r="F5334" s="7" t="str">
        <f>IF('Payments Export'!A5338="","",'Payments Export'!N5338)</f>
        <v/>
      </c>
      <c r="G5334" s="7" t="str">
        <f>IF('Payments Export'!A5338="","",'Payments Export'!O5338)</f>
        <v/>
      </c>
      <c r="H5334" s="7" t="str">
        <f>IF('Payments Export'!B5338="","",G5334-F5334)</f>
        <v/>
      </c>
      <c r="I5334" s="3" t="str">
        <f>IF(C5334&lt;&gt;"",_xlfn.XLOOKUP(IFERROR(VALUE(C5334),C5334),'Items database'!A:A,'Items database'!B:B),(_xlfn.XLOOKUP(LEFT(E5334,3),Services,Services,"")))</f>
        <v/>
      </c>
      <c r="J5334" s="3" t="str">
        <f t="shared" si="167"/>
        <v/>
      </c>
    </row>
    <row r="5335" spans="1:10" x14ac:dyDescent="0.35">
      <c r="A5335" s="7" t="str">
        <f>IF('Payments Export'!A5339="","",'Payments Export'!A5339)</f>
        <v/>
      </c>
      <c r="B5335" s="7" t="str">
        <f>IF('Payments Export'!A5339="","",'Payments Export'!B5339)</f>
        <v/>
      </c>
      <c r="C5335" s="7" t="str">
        <f>IF(IFERROR(VALUE('Payments Export'!H5339),'Payments Export'!H5339)&lt;&gt;0,IFERROR(VALUE('Payments Export'!H5339),'Payments Export'!H5339),"")</f>
        <v/>
      </c>
      <c r="D5335" s="7" t="str">
        <f>IF('Payments Export'!I5339="","",'Payments Export'!I5339)</f>
        <v/>
      </c>
      <c r="E5335" s="7" t="str">
        <f t="shared" si="166"/>
        <v/>
      </c>
      <c r="F5335" s="7" t="str">
        <f>IF('Payments Export'!A5339="","",'Payments Export'!N5339)</f>
        <v/>
      </c>
      <c r="G5335" s="7" t="str">
        <f>IF('Payments Export'!A5339="","",'Payments Export'!O5339)</f>
        <v/>
      </c>
      <c r="H5335" s="7" t="str">
        <f>IF('Payments Export'!B5339="","",G5335-F5335)</f>
        <v/>
      </c>
      <c r="I5335" s="3" t="str">
        <f>IF(C5335&lt;&gt;"",_xlfn.XLOOKUP(IFERROR(VALUE(C5335),C5335),'Items database'!A:A,'Items database'!B:B),(_xlfn.XLOOKUP(LEFT(E5335,3),Services,Services,"")))</f>
        <v/>
      </c>
      <c r="J5335" s="3" t="str">
        <f t="shared" si="167"/>
        <v/>
      </c>
    </row>
    <row r="5336" spans="1:10" x14ac:dyDescent="0.35">
      <c r="A5336" s="7" t="str">
        <f>IF('Payments Export'!A5340="","",'Payments Export'!A5340)</f>
        <v/>
      </c>
      <c r="B5336" s="7" t="str">
        <f>IF('Payments Export'!A5340="","",'Payments Export'!B5340)</f>
        <v/>
      </c>
      <c r="C5336" s="7" t="str">
        <f>IF(IFERROR(VALUE('Payments Export'!H5340),'Payments Export'!H5340)&lt;&gt;0,IFERROR(VALUE('Payments Export'!H5340),'Payments Export'!H5340),"")</f>
        <v/>
      </c>
      <c r="D5336" s="7" t="str">
        <f>IF('Payments Export'!I5340="","",'Payments Export'!I5340)</f>
        <v/>
      </c>
      <c r="E5336" s="7" t="str">
        <f t="shared" si="166"/>
        <v/>
      </c>
      <c r="F5336" s="7" t="str">
        <f>IF('Payments Export'!A5340="","",'Payments Export'!N5340)</f>
        <v/>
      </c>
      <c r="G5336" s="7" t="str">
        <f>IF('Payments Export'!A5340="","",'Payments Export'!O5340)</f>
        <v/>
      </c>
      <c r="H5336" s="7" t="str">
        <f>IF('Payments Export'!B5340="","",G5336-F5336)</f>
        <v/>
      </c>
      <c r="I5336" s="3" t="str">
        <f>IF(C5336&lt;&gt;"",_xlfn.XLOOKUP(IFERROR(VALUE(C5336),C5336),'Items database'!A:A,'Items database'!B:B),(_xlfn.XLOOKUP(LEFT(E5336,3),Services,Services,"")))</f>
        <v/>
      </c>
      <c r="J5336" s="3" t="str">
        <f t="shared" si="167"/>
        <v/>
      </c>
    </row>
    <row r="5337" spans="1:10" x14ac:dyDescent="0.35">
      <c r="A5337" s="7" t="str">
        <f>IF('Payments Export'!A5341="","",'Payments Export'!A5341)</f>
        <v/>
      </c>
      <c r="B5337" s="7" t="str">
        <f>IF('Payments Export'!A5341="","",'Payments Export'!B5341)</f>
        <v/>
      </c>
      <c r="C5337" s="7" t="str">
        <f>IF(IFERROR(VALUE('Payments Export'!H5341),'Payments Export'!H5341)&lt;&gt;0,IFERROR(VALUE('Payments Export'!H5341),'Payments Export'!H5341),"")</f>
        <v/>
      </c>
      <c r="D5337" s="7" t="str">
        <f>IF('Payments Export'!I5341="","",'Payments Export'!I5341)</f>
        <v/>
      </c>
      <c r="E5337" s="7" t="str">
        <f t="shared" si="166"/>
        <v/>
      </c>
      <c r="F5337" s="7" t="str">
        <f>IF('Payments Export'!A5341="","",'Payments Export'!N5341)</f>
        <v/>
      </c>
      <c r="G5337" s="7" t="str">
        <f>IF('Payments Export'!A5341="","",'Payments Export'!O5341)</f>
        <v/>
      </c>
      <c r="H5337" s="7" t="str">
        <f>IF('Payments Export'!B5341="","",G5337-F5337)</f>
        <v/>
      </c>
      <c r="I5337" s="3" t="str">
        <f>IF(C5337&lt;&gt;"",_xlfn.XLOOKUP(IFERROR(VALUE(C5337),C5337),'Items database'!A:A,'Items database'!B:B),(_xlfn.XLOOKUP(LEFT(E5337,3),Services,Services,"")))</f>
        <v/>
      </c>
      <c r="J5337" s="3" t="str">
        <f t="shared" si="167"/>
        <v/>
      </c>
    </row>
    <row r="5338" spans="1:10" x14ac:dyDescent="0.35">
      <c r="A5338" s="7" t="str">
        <f>IF('Payments Export'!A5342="","",'Payments Export'!A5342)</f>
        <v/>
      </c>
      <c r="B5338" s="7" t="str">
        <f>IF('Payments Export'!A5342="","",'Payments Export'!B5342)</f>
        <v/>
      </c>
      <c r="C5338" s="7" t="str">
        <f>IF(IFERROR(VALUE('Payments Export'!H5342),'Payments Export'!H5342)&lt;&gt;0,IFERROR(VALUE('Payments Export'!H5342),'Payments Export'!H5342),"")</f>
        <v/>
      </c>
      <c r="D5338" s="7" t="str">
        <f>IF('Payments Export'!I5342="","",'Payments Export'!I5342)</f>
        <v/>
      </c>
      <c r="E5338" s="7" t="str">
        <f t="shared" si="166"/>
        <v/>
      </c>
      <c r="F5338" s="7" t="str">
        <f>IF('Payments Export'!A5342="","",'Payments Export'!N5342)</f>
        <v/>
      </c>
      <c r="G5338" s="7" t="str">
        <f>IF('Payments Export'!A5342="","",'Payments Export'!O5342)</f>
        <v/>
      </c>
      <c r="H5338" s="7" t="str">
        <f>IF('Payments Export'!B5342="","",G5338-F5338)</f>
        <v/>
      </c>
      <c r="I5338" s="3" t="str">
        <f>IF(C5338&lt;&gt;"",_xlfn.XLOOKUP(IFERROR(VALUE(C5338),C5338),'Items database'!A:A,'Items database'!B:B),(_xlfn.XLOOKUP(LEFT(E5338,3),Services,Services,"")))</f>
        <v/>
      </c>
      <c r="J5338" s="3" t="str">
        <f t="shared" si="167"/>
        <v/>
      </c>
    </row>
    <row r="5339" spans="1:10" x14ac:dyDescent="0.35">
      <c r="A5339" s="7" t="str">
        <f>IF('Payments Export'!A5343="","",'Payments Export'!A5343)</f>
        <v/>
      </c>
      <c r="B5339" s="7" t="str">
        <f>IF('Payments Export'!A5343="","",'Payments Export'!B5343)</f>
        <v/>
      </c>
      <c r="C5339" s="7" t="str">
        <f>IF(IFERROR(VALUE('Payments Export'!H5343),'Payments Export'!H5343)&lt;&gt;0,IFERROR(VALUE('Payments Export'!H5343),'Payments Export'!H5343),"")</f>
        <v/>
      </c>
      <c r="D5339" s="7" t="str">
        <f>IF('Payments Export'!I5343="","",'Payments Export'!I5343)</f>
        <v/>
      </c>
      <c r="E5339" s="7" t="str">
        <f t="shared" si="166"/>
        <v/>
      </c>
      <c r="F5339" s="7" t="str">
        <f>IF('Payments Export'!A5343="","",'Payments Export'!N5343)</f>
        <v/>
      </c>
      <c r="G5339" s="7" t="str">
        <f>IF('Payments Export'!A5343="","",'Payments Export'!O5343)</f>
        <v/>
      </c>
      <c r="H5339" s="7" t="str">
        <f>IF('Payments Export'!B5343="","",G5339-F5339)</f>
        <v/>
      </c>
      <c r="I5339" s="3" t="str">
        <f>IF(C5339&lt;&gt;"",_xlfn.XLOOKUP(IFERROR(VALUE(C5339),C5339),'Items database'!A:A,'Items database'!B:B),(_xlfn.XLOOKUP(LEFT(E5339,3),Services,Services,"")))</f>
        <v/>
      </c>
      <c r="J5339" s="3" t="str">
        <f t="shared" si="167"/>
        <v/>
      </c>
    </row>
    <row r="5340" spans="1:10" x14ac:dyDescent="0.35">
      <c r="A5340" s="7" t="str">
        <f>IF('Payments Export'!A5344="","",'Payments Export'!A5344)</f>
        <v/>
      </c>
      <c r="B5340" s="7" t="str">
        <f>IF('Payments Export'!A5344="","",'Payments Export'!B5344)</f>
        <v/>
      </c>
      <c r="C5340" s="7" t="str">
        <f>IF(IFERROR(VALUE('Payments Export'!H5344),'Payments Export'!H5344)&lt;&gt;0,IFERROR(VALUE('Payments Export'!H5344),'Payments Export'!H5344),"")</f>
        <v/>
      </c>
      <c r="D5340" s="7" t="str">
        <f>IF('Payments Export'!I5344="","",'Payments Export'!I5344)</f>
        <v/>
      </c>
      <c r="E5340" s="7" t="str">
        <f t="shared" si="166"/>
        <v/>
      </c>
      <c r="F5340" s="7" t="str">
        <f>IF('Payments Export'!A5344="","",'Payments Export'!N5344)</f>
        <v/>
      </c>
      <c r="G5340" s="7" t="str">
        <f>IF('Payments Export'!A5344="","",'Payments Export'!O5344)</f>
        <v/>
      </c>
      <c r="H5340" s="7" t="str">
        <f>IF('Payments Export'!B5344="","",G5340-F5340)</f>
        <v/>
      </c>
      <c r="I5340" s="3" t="str">
        <f>IF(C5340&lt;&gt;"",_xlfn.XLOOKUP(IFERROR(VALUE(C5340),C5340),'Items database'!A:A,'Items database'!B:B),(_xlfn.XLOOKUP(LEFT(E5340,3),Services,Services,"")))</f>
        <v/>
      </c>
      <c r="J5340" s="3" t="str">
        <f t="shared" si="167"/>
        <v/>
      </c>
    </row>
    <row r="5341" spans="1:10" x14ac:dyDescent="0.35">
      <c r="A5341" s="7" t="str">
        <f>IF('Payments Export'!A5345="","",'Payments Export'!A5345)</f>
        <v/>
      </c>
      <c r="B5341" s="7" t="str">
        <f>IF('Payments Export'!A5345="","",'Payments Export'!B5345)</f>
        <v/>
      </c>
      <c r="C5341" s="7" t="str">
        <f>IF(IFERROR(VALUE('Payments Export'!H5345),'Payments Export'!H5345)&lt;&gt;0,IFERROR(VALUE('Payments Export'!H5345),'Payments Export'!H5345),"")</f>
        <v/>
      </c>
      <c r="D5341" s="7" t="str">
        <f>IF('Payments Export'!I5345="","",'Payments Export'!I5345)</f>
        <v/>
      </c>
      <c r="E5341" s="7" t="str">
        <f t="shared" si="166"/>
        <v/>
      </c>
      <c r="F5341" s="7" t="str">
        <f>IF('Payments Export'!A5345="","",'Payments Export'!N5345)</f>
        <v/>
      </c>
      <c r="G5341" s="7" t="str">
        <f>IF('Payments Export'!A5345="","",'Payments Export'!O5345)</f>
        <v/>
      </c>
      <c r="H5341" s="7" t="str">
        <f>IF('Payments Export'!B5345="","",G5341-F5341)</f>
        <v/>
      </c>
      <c r="I5341" s="3" t="str">
        <f>IF(C5341&lt;&gt;"",_xlfn.XLOOKUP(IFERROR(VALUE(C5341),C5341),'Items database'!A:A,'Items database'!B:B),(_xlfn.XLOOKUP(LEFT(E5341,3),Services,Services,"")))</f>
        <v/>
      </c>
      <c r="J5341" s="3" t="str">
        <f t="shared" si="167"/>
        <v/>
      </c>
    </row>
    <row r="5342" spans="1:10" x14ac:dyDescent="0.35">
      <c r="A5342" s="7" t="str">
        <f>IF('Payments Export'!A5346="","",'Payments Export'!A5346)</f>
        <v/>
      </c>
      <c r="B5342" s="7" t="str">
        <f>IF('Payments Export'!A5346="","",'Payments Export'!B5346)</f>
        <v/>
      </c>
      <c r="C5342" s="7" t="str">
        <f>IF(IFERROR(VALUE('Payments Export'!H5346),'Payments Export'!H5346)&lt;&gt;0,IFERROR(VALUE('Payments Export'!H5346),'Payments Export'!H5346),"")</f>
        <v/>
      </c>
      <c r="D5342" s="7" t="str">
        <f>IF('Payments Export'!I5346="","",'Payments Export'!I5346)</f>
        <v/>
      </c>
      <c r="E5342" s="7" t="str">
        <f t="shared" si="166"/>
        <v/>
      </c>
      <c r="F5342" s="7" t="str">
        <f>IF('Payments Export'!A5346="","",'Payments Export'!N5346)</f>
        <v/>
      </c>
      <c r="G5342" s="7" t="str">
        <f>IF('Payments Export'!A5346="","",'Payments Export'!O5346)</f>
        <v/>
      </c>
      <c r="H5342" s="7" t="str">
        <f>IF('Payments Export'!B5346="","",G5342-F5342)</f>
        <v/>
      </c>
      <c r="I5342" s="3" t="str">
        <f>IF(C5342&lt;&gt;"",_xlfn.XLOOKUP(IFERROR(VALUE(C5342),C5342),'Items database'!A:A,'Items database'!B:B),(_xlfn.XLOOKUP(LEFT(E5342,3),Services,Services,"")))</f>
        <v/>
      </c>
      <c r="J5342" s="3" t="str">
        <f t="shared" si="167"/>
        <v/>
      </c>
    </row>
    <row r="5343" spans="1:10" x14ac:dyDescent="0.35">
      <c r="A5343" s="7" t="str">
        <f>IF('Payments Export'!A5347="","",'Payments Export'!A5347)</f>
        <v/>
      </c>
      <c r="B5343" s="7" t="str">
        <f>IF('Payments Export'!A5347="","",'Payments Export'!B5347)</f>
        <v/>
      </c>
      <c r="C5343" s="7" t="str">
        <f>IF(IFERROR(VALUE('Payments Export'!H5347),'Payments Export'!H5347)&lt;&gt;0,IFERROR(VALUE('Payments Export'!H5347),'Payments Export'!H5347),"")</f>
        <v/>
      </c>
      <c r="D5343" s="7" t="str">
        <f>IF('Payments Export'!I5347="","",'Payments Export'!I5347)</f>
        <v/>
      </c>
      <c r="E5343" s="7" t="str">
        <f t="shared" si="166"/>
        <v/>
      </c>
      <c r="F5343" s="7" t="str">
        <f>IF('Payments Export'!A5347="","",'Payments Export'!N5347)</f>
        <v/>
      </c>
      <c r="G5343" s="7" t="str">
        <f>IF('Payments Export'!A5347="","",'Payments Export'!O5347)</f>
        <v/>
      </c>
      <c r="H5343" s="7" t="str">
        <f>IF('Payments Export'!B5347="","",G5343-F5343)</f>
        <v/>
      </c>
      <c r="I5343" s="3" t="str">
        <f>IF(C5343&lt;&gt;"",_xlfn.XLOOKUP(IFERROR(VALUE(C5343),C5343),'Items database'!A:A,'Items database'!B:B),(_xlfn.XLOOKUP(LEFT(E5343,3),Services,Services,"")))</f>
        <v/>
      </c>
      <c r="J5343" s="3" t="str">
        <f t="shared" si="167"/>
        <v/>
      </c>
    </row>
    <row r="5344" spans="1:10" x14ac:dyDescent="0.35">
      <c r="A5344" s="7" t="str">
        <f>IF('Payments Export'!A5348="","",'Payments Export'!A5348)</f>
        <v/>
      </c>
      <c r="B5344" s="7" t="str">
        <f>IF('Payments Export'!A5348="","",'Payments Export'!B5348)</f>
        <v/>
      </c>
      <c r="C5344" s="7" t="str">
        <f>IF(IFERROR(VALUE('Payments Export'!H5348),'Payments Export'!H5348)&lt;&gt;0,IFERROR(VALUE('Payments Export'!H5348),'Payments Export'!H5348),"")</f>
        <v/>
      </c>
      <c r="D5344" s="7" t="str">
        <f>IF('Payments Export'!I5348="","",'Payments Export'!I5348)</f>
        <v/>
      </c>
      <c r="E5344" s="7" t="str">
        <f t="shared" si="166"/>
        <v/>
      </c>
      <c r="F5344" s="7" t="str">
        <f>IF('Payments Export'!A5348="","",'Payments Export'!N5348)</f>
        <v/>
      </c>
      <c r="G5344" s="7" t="str">
        <f>IF('Payments Export'!A5348="","",'Payments Export'!O5348)</f>
        <v/>
      </c>
      <c r="H5344" s="7" t="str">
        <f>IF('Payments Export'!B5348="","",G5344-F5344)</f>
        <v/>
      </c>
      <c r="I5344" s="3" t="str">
        <f>IF(C5344&lt;&gt;"",_xlfn.XLOOKUP(IFERROR(VALUE(C5344),C5344),'Items database'!A:A,'Items database'!B:B),(_xlfn.XLOOKUP(LEFT(E5344,3),Services,Services,"")))</f>
        <v/>
      </c>
      <c r="J5344" s="3" t="str">
        <f t="shared" si="167"/>
        <v/>
      </c>
    </row>
    <row r="5345" spans="1:10" x14ac:dyDescent="0.35">
      <c r="A5345" s="7" t="str">
        <f>IF('Payments Export'!A5349="","",'Payments Export'!A5349)</f>
        <v/>
      </c>
      <c r="B5345" s="7" t="str">
        <f>IF('Payments Export'!A5349="","",'Payments Export'!B5349)</f>
        <v/>
      </c>
      <c r="C5345" s="7" t="str">
        <f>IF(IFERROR(VALUE('Payments Export'!H5349),'Payments Export'!H5349)&lt;&gt;0,IFERROR(VALUE('Payments Export'!H5349),'Payments Export'!H5349),"")</f>
        <v/>
      </c>
      <c r="D5345" s="7" t="str">
        <f>IF('Payments Export'!I5349="","",'Payments Export'!I5349)</f>
        <v/>
      </c>
      <c r="E5345" s="7" t="str">
        <f t="shared" si="166"/>
        <v/>
      </c>
      <c r="F5345" s="7" t="str">
        <f>IF('Payments Export'!A5349="","",'Payments Export'!N5349)</f>
        <v/>
      </c>
      <c r="G5345" s="7" t="str">
        <f>IF('Payments Export'!A5349="","",'Payments Export'!O5349)</f>
        <v/>
      </c>
      <c r="H5345" s="7" t="str">
        <f>IF('Payments Export'!B5349="","",G5345-F5345)</f>
        <v/>
      </c>
      <c r="I5345" s="3" t="str">
        <f>IF(C5345&lt;&gt;"",_xlfn.XLOOKUP(IFERROR(VALUE(C5345),C5345),'Items database'!A:A,'Items database'!B:B),(_xlfn.XLOOKUP(LEFT(E5345,3),Services,Services,"")))</f>
        <v/>
      </c>
      <c r="J5345" s="3" t="str">
        <f t="shared" si="167"/>
        <v/>
      </c>
    </row>
    <row r="5346" spans="1:10" x14ac:dyDescent="0.35">
      <c r="A5346" s="7" t="str">
        <f>IF('Payments Export'!A5350="","",'Payments Export'!A5350)</f>
        <v/>
      </c>
      <c r="B5346" s="7" t="str">
        <f>IF('Payments Export'!A5350="","",'Payments Export'!B5350)</f>
        <v/>
      </c>
      <c r="C5346" s="7" t="str">
        <f>IF(IFERROR(VALUE('Payments Export'!H5350),'Payments Export'!H5350)&lt;&gt;0,IFERROR(VALUE('Payments Export'!H5350),'Payments Export'!H5350),"")</f>
        <v/>
      </c>
      <c r="D5346" s="7" t="str">
        <f>IF('Payments Export'!I5350="","",'Payments Export'!I5350)</f>
        <v/>
      </c>
      <c r="E5346" s="7" t="str">
        <f t="shared" si="166"/>
        <v/>
      </c>
      <c r="F5346" s="7" t="str">
        <f>IF('Payments Export'!A5350="","",'Payments Export'!N5350)</f>
        <v/>
      </c>
      <c r="G5346" s="7" t="str">
        <f>IF('Payments Export'!A5350="","",'Payments Export'!O5350)</f>
        <v/>
      </c>
      <c r="H5346" s="7" t="str">
        <f>IF('Payments Export'!B5350="","",G5346-F5346)</f>
        <v/>
      </c>
      <c r="I5346" s="3" t="str">
        <f>IF(C5346&lt;&gt;"",_xlfn.XLOOKUP(IFERROR(VALUE(C5346),C5346),'Items database'!A:A,'Items database'!B:B),(_xlfn.XLOOKUP(LEFT(E5346,3),Services,Services,"")))</f>
        <v/>
      </c>
      <c r="J5346" s="3" t="str">
        <f t="shared" si="167"/>
        <v/>
      </c>
    </row>
    <row r="5347" spans="1:10" x14ac:dyDescent="0.35">
      <c r="A5347" s="7" t="str">
        <f>IF('Payments Export'!A5351="","",'Payments Export'!A5351)</f>
        <v/>
      </c>
      <c r="B5347" s="7" t="str">
        <f>IF('Payments Export'!A5351="","",'Payments Export'!B5351)</f>
        <v/>
      </c>
      <c r="C5347" s="7" t="str">
        <f>IF(IFERROR(VALUE('Payments Export'!H5351),'Payments Export'!H5351)&lt;&gt;0,IFERROR(VALUE('Payments Export'!H5351),'Payments Export'!H5351),"")</f>
        <v/>
      </c>
      <c r="D5347" s="7" t="str">
        <f>IF('Payments Export'!I5351="","",'Payments Export'!I5351)</f>
        <v/>
      </c>
      <c r="E5347" s="7" t="str">
        <f t="shared" si="166"/>
        <v/>
      </c>
      <c r="F5347" s="7" t="str">
        <f>IF('Payments Export'!A5351="","",'Payments Export'!N5351)</f>
        <v/>
      </c>
      <c r="G5347" s="7" t="str">
        <f>IF('Payments Export'!A5351="","",'Payments Export'!O5351)</f>
        <v/>
      </c>
      <c r="H5347" s="7" t="str">
        <f>IF('Payments Export'!B5351="","",G5347-F5347)</f>
        <v/>
      </c>
      <c r="I5347" s="3" t="str">
        <f>IF(C5347&lt;&gt;"",_xlfn.XLOOKUP(IFERROR(VALUE(C5347),C5347),'Items database'!A:A,'Items database'!B:B),(_xlfn.XLOOKUP(LEFT(E5347,3),Services,Services,"")))</f>
        <v/>
      </c>
      <c r="J5347" s="3" t="str">
        <f t="shared" si="167"/>
        <v/>
      </c>
    </row>
    <row r="5348" spans="1:10" x14ac:dyDescent="0.35">
      <c r="A5348" s="7" t="str">
        <f>IF('Payments Export'!A5352="","",'Payments Export'!A5352)</f>
        <v/>
      </c>
      <c r="B5348" s="7" t="str">
        <f>IF('Payments Export'!A5352="","",'Payments Export'!B5352)</f>
        <v/>
      </c>
      <c r="C5348" s="7" t="str">
        <f>IF(IFERROR(VALUE('Payments Export'!H5352),'Payments Export'!H5352)&lt;&gt;0,IFERROR(VALUE('Payments Export'!H5352),'Payments Export'!H5352),"")</f>
        <v/>
      </c>
      <c r="D5348" s="7" t="str">
        <f>IF('Payments Export'!I5352="","",'Payments Export'!I5352)</f>
        <v/>
      </c>
      <c r="E5348" s="7" t="str">
        <f t="shared" si="166"/>
        <v/>
      </c>
      <c r="F5348" s="7" t="str">
        <f>IF('Payments Export'!A5352="","",'Payments Export'!N5352)</f>
        <v/>
      </c>
      <c r="G5348" s="7" t="str">
        <f>IF('Payments Export'!A5352="","",'Payments Export'!O5352)</f>
        <v/>
      </c>
      <c r="H5348" s="7" t="str">
        <f>IF('Payments Export'!B5352="","",G5348-F5348)</f>
        <v/>
      </c>
      <c r="I5348" s="3" t="str">
        <f>IF(C5348&lt;&gt;"",_xlfn.XLOOKUP(IFERROR(VALUE(C5348),C5348),'Items database'!A:A,'Items database'!B:B),(_xlfn.XLOOKUP(LEFT(E5348,3),Services,Services,"")))</f>
        <v/>
      </c>
      <c r="J5348" s="3" t="str">
        <f t="shared" si="167"/>
        <v/>
      </c>
    </row>
    <row r="5349" spans="1:10" x14ac:dyDescent="0.35">
      <c r="A5349" s="7" t="str">
        <f>IF('Payments Export'!A5353="","",'Payments Export'!A5353)</f>
        <v/>
      </c>
      <c r="B5349" s="7" t="str">
        <f>IF('Payments Export'!A5353="","",'Payments Export'!B5353)</f>
        <v/>
      </c>
      <c r="C5349" s="7" t="str">
        <f>IF(IFERROR(VALUE('Payments Export'!H5353),'Payments Export'!H5353)&lt;&gt;0,IFERROR(VALUE('Payments Export'!H5353),'Payments Export'!H5353),"")</f>
        <v/>
      </c>
      <c r="D5349" s="7" t="str">
        <f>IF('Payments Export'!I5353="","",'Payments Export'!I5353)</f>
        <v/>
      </c>
      <c r="E5349" s="7" t="str">
        <f t="shared" si="166"/>
        <v/>
      </c>
      <c r="F5349" s="7" t="str">
        <f>IF('Payments Export'!A5353="","",'Payments Export'!N5353)</f>
        <v/>
      </c>
      <c r="G5349" s="7" t="str">
        <f>IF('Payments Export'!A5353="","",'Payments Export'!O5353)</f>
        <v/>
      </c>
      <c r="H5349" s="7" t="str">
        <f>IF('Payments Export'!B5353="","",G5349-F5349)</f>
        <v/>
      </c>
      <c r="I5349" s="3" t="str">
        <f>IF(C5349&lt;&gt;"",_xlfn.XLOOKUP(IFERROR(VALUE(C5349),C5349),'Items database'!A:A,'Items database'!B:B),(_xlfn.XLOOKUP(LEFT(E5349,3),Services,Services,"")))</f>
        <v/>
      </c>
      <c r="J5349" s="3" t="str">
        <f t="shared" si="167"/>
        <v/>
      </c>
    </row>
    <row r="5350" spans="1:10" x14ac:dyDescent="0.35">
      <c r="A5350" s="7" t="str">
        <f>IF('Payments Export'!A5354="","",'Payments Export'!A5354)</f>
        <v/>
      </c>
      <c r="B5350" s="7" t="str">
        <f>IF('Payments Export'!A5354="","",'Payments Export'!B5354)</f>
        <v/>
      </c>
      <c r="C5350" s="7" t="str">
        <f>IF(IFERROR(VALUE('Payments Export'!H5354),'Payments Export'!H5354)&lt;&gt;0,IFERROR(VALUE('Payments Export'!H5354),'Payments Export'!H5354),"")</f>
        <v/>
      </c>
      <c r="D5350" s="7" t="str">
        <f>IF('Payments Export'!I5354="","",'Payments Export'!I5354)</f>
        <v/>
      </c>
      <c r="E5350" s="7" t="str">
        <f t="shared" si="166"/>
        <v/>
      </c>
      <c r="F5350" s="7" t="str">
        <f>IF('Payments Export'!A5354="","",'Payments Export'!N5354)</f>
        <v/>
      </c>
      <c r="G5350" s="7" t="str">
        <f>IF('Payments Export'!A5354="","",'Payments Export'!O5354)</f>
        <v/>
      </c>
      <c r="H5350" s="7" t="str">
        <f>IF('Payments Export'!B5354="","",G5350-F5350)</f>
        <v/>
      </c>
      <c r="I5350" s="3" t="str">
        <f>IF(C5350&lt;&gt;"",_xlfn.XLOOKUP(IFERROR(VALUE(C5350),C5350),'Items database'!A:A,'Items database'!B:B),(_xlfn.XLOOKUP(LEFT(E5350,3),Services,Services,"")))</f>
        <v/>
      </c>
      <c r="J5350" s="3" t="str">
        <f t="shared" si="167"/>
        <v/>
      </c>
    </row>
    <row r="5351" spans="1:10" x14ac:dyDescent="0.35">
      <c r="A5351" s="7" t="str">
        <f>IF('Payments Export'!A5355="","",'Payments Export'!A5355)</f>
        <v/>
      </c>
      <c r="B5351" s="7" t="str">
        <f>IF('Payments Export'!A5355="","",'Payments Export'!B5355)</f>
        <v/>
      </c>
      <c r="C5351" s="7" t="str">
        <f>IF(IFERROR(VALUE('Payments Export'!H5355),'Payments Export'!H5355)&lt;&gt;0,IFERROR(VALUE('Payments Export'!H5355),'Payments Export'!H5355),"")</f>
        <v/>
      </c>
      <c r="D5351" s="7" t="str">
        <f>IF('Payments Export'!I5355="","",'Payments Export'!I5355)</f>
        <v/>
      </c>
      <c r="E5351" s="7" t="str">
        <f t="shared" si="166"/>
        <v/>
      </c>
      <c r="F5351" s="7" t="str">
        <f>IF('Payments Export'!A5355="","",'Payments Export'!N5355)</f>
        <v/>
      </c>
      <c r="G5351" s="7" t="str">
        <f>IF('Payments Export'!A5355="","",'Payments Export'!O5355)</f>
        <v/>
      </c>
      <c r="H5351" s="7" t="str">
        <f>IF('Payments Export'!B5355="","",G5351-F5351)</f>
        <v/>
      </c>
      <c r="I5351" s="3" t="str">
        <f>IF(C5351&lt;&gt;"",_xlfn.XLOOKUP(IFERROR(VALUE(C5351),C5351),'Items database'!A:A,'Items database'!B:B),(_xlfn.XLOOKUP(LEFT(E5351,3),Services,Services,"")))</f>
        <v/>
      </c>
      <c r="J5351" s="3" t="str">
        <f t="shared" si="167"/>
        <v/>
      </c>
    </row>
    <row r="5352" spans="1:10" x14ac:dyDescent="0.35">
      <c r="A5352" s="7" t="str">
        <f>IF('Payments Export'!A5356="","",'Payments Export'!A5356)</f>
        <v/>
      </c>
      <c r="B5352" s="7" t="str">
        <f>IF('Payments Export'!A5356="","",'Payments Export'!B5356)</f>
        <v/>
      </c>
      <c r="C5352" s="7" t="str">
        <f>IF(IFERROR(VALUE('Payments Export'!H5356),'Payments Export'!H5356)&lt;&gt;0,IFERROR(VALUE('Payments Export'!H5356),'Payments Export'!H5356),"")</f>
        <v/>
      </c>
      <c r="D5352" s="7" t="str">
        <f>IF('Payments Export'!I5356="","",'Payments Export'!I5356)</f>
        <v/>
      </c>
      <c r="E5352" s="7" t="str">
        <f t="shared" si="166"/>
        <v/>
      </c>
      <c r="F5352" s="7" t="str">
        <f>IF('Payments Export'!A5356="","",'Payments Export'!N5356)</f>
        <v/>
      </c>
      <c r="G5352" s="7" t="str">
        <f>IF('Payments Export'!A5356="","",'Payments Export'!O5356)</f>
        <v/>
      </c>
      <c r="H5352" s="7" t="str">
        <f>IF('Payments Export'!B5356="","",G5352-F5352)</f>
        <v/>
      </c>
      <c r="I5352" s="3" t="str">
        <f>IF(C5352&lt;&gt;"",_xlfn.XLOOKUP(IFERROR(VALUE(C5352),C5352),'Items database'!A:A,'Items database'!B:B),(_xlfn.XLOOKUP(LEFT(E5352,3),Services,Services,"")))</f>
        <v/>
      </c>
      <c r="J5352" s="3" t="str">
        <f t="shared" si="167"/>
        <v/>
      </c>
    </row>
    <row r="5353" spans="1:10" x14ac:dyDescent="0.35">
      <c r="A5353" s="7" t="str">
        <f>IF('Payments Export'!A5357="","",'Payments Export'!A5357)</f>
        <v/>
      </c>
      <c r="B5353" s="7" t="str">
        <f>IF('Payments Export'!A5357="","",'Payments Export'!B5357)</f>
        <v/>
      </c>
      <c r="C5353" s="7" t="str">
        <f>IF(IFERROR(VALUE('Payments Export'!H5357),'Payments Export'!H5357)&lt;&gt;0,IFERROR(VALUE('Payments Export'!H5357),'Payments Export'!H5357),"")</f>
        <v/>
      </c>
      <c r="D5353" s="7" t="str">
        <f>IF('Payments Export'!I5357="","",'Payments Export'!I5357)</f>
        <v/>
      </c>
      <c r="E5353" s="7" t="str">
        <f t="shared" si="166"/>
        <v/>
      </c>
      <c r="F5353" s="7" t="str">
        <f>IF('Payments Export'!A5357="","",'Payments Export'!N5357)</f>
        <v/>
      </c>
      <c r="G5353" s="7" t="str">
        <f>IF('Payments Export'!A5357="","",'Payments Export'!O5357)</f>
        <v/>
      </c>
      <c r="H5353" s="7" t="str">
        <f>IF('Payments Export'!B5357="","",G5353-F5353)</f>
        <v/>
      </c>
      <c r="I5353" s="3" t="str">
        <f>IF(C5353&lt;&gt;"",_xlfn.XLOOKUP(IFERROR(VALUE(C5353),C5353),'Items database'!A:A,'Items database'!B:B),(_xlfn.XLOOKUP(LEFT(E5353,3),Services,Services,"")))</f>
        <v/>
      </c>
      <c r="J5353" s="3" t="str">
        <f t="shared" si="167"/>
        <v/>
      </c>
    </row>
    <row r="5354" spans="1:10" x14ac:dyDescent="0.35">
      <c r="A5354" s="7" t="str">
        <f>IF('Payments Export'!A5358="","",'Payments Export'!A5358)</f>
        <v/>
      </c>
      <c r="B5354" s="7" t="str">
        <f>IF('Payments Export'!A5358="","",'Payments Export'!B5358)</f>
        <v/>
      </c>
      <c r="C5354" s="7" t="str">
        <f>IF(IFERROR(VALUE('Payments Export'!H5358),'Payments Export'!H5358)&lt;&gt;0,IFERROR(VALUE('Payments Export'!H5358),'Payments Export'!H5358),"")</f>
        <v/>
      </c>
      <c r="D5354" s="7" t="str">
        <f>IF('Payments Export'!I5358="","",'Payments Export'!I5358)</f>
        <v/>
      </c>
      <c r="E5354" s="7" t="str">
        <f t="shared" si="166"/>
        <v/>
      </c>
      <c r="F5354" s="7" t="str">
        <f>IF('Payments Export'!A5358="","",'Payments Export'!N5358)</f>
        <v/>
      </c>
      <c r="G5354" s="7" t="str">
        <f>IF('Payments Export'!A5358="","",'Payments Export'!O5358)</f>
        <v/>
      </c>
      <c r="H5354" s="7" t="str">
        <f>IF('Payments Export'!B5358="","",G5354-F5354)</f>
        <v/>
      </c>
      <c r="I5354" s="3" t="str">
        <f>IF(C5354&lt;&gt;"",_xlfn.XLOOKUP(IFERROR(VALUE(C5354),C5354),'Items database'!A:A,'Items database'!B:B),(_xlfn.XLOOKUP(LEFT(E5354,3),Services,Services,"")))</f>
        <v/>
      </c>
      <c r="J5354" s="3" t="str">
        <f t="shared" si="167"/>
        <v/>
      </c>
    </row>
    <row r="5355" spans="1:10" x14ac:dyDescent="0.35">
      <c r="A5355" s="7" t="str">
        <f>IF('Payments Export'!A5359="","",'Payments Export'!A5359)</f>
        <v/>
      </c>
      <c r="B5355" s="7" t="str">
        <f>IF('Payments Export'!A5359="","",'Payments Export'!B5359)</f>
        <v/>
      </c>
      <c r="C5355" s="7" t="str">
        <f>IF(IFERROR(VALUE('Payments Export'!H5359),'Payments Export'!H5359)&lt;&gt;0,IFERROR(VALUE('Payments Export'!H5359),'Payments Export'!H5359),"")</f>
        <v/>
      </c>
      <c r="D5355" s="7" t="str">
        <f>IF('Payments Export'!I5359="","",'Payments Export'!I5359)</f>
        <v/>
      </c>
      <c r="E5355" s="7" t="str">
        <f t="shared" si="166"/>
        <v/>
      </c>
      <c r="F5355" s="7" t="str">
        <f>IF('Payments Export'!A5359="","",'Payments Export'!N5359)</f>
        <v/>
      </c>
      <c r="G5355" s="7" t="str">
        <f>IF('Payments Export'!A5359="","",'Payments Export'!O5359)</f>
        <v/>
      </c>
      <c r="H5355" s="7" t="str">
        <f>IF('Payments Export'!B5359="","",G5355-F5355)</f>
        <v/>
      </c>
      <c r="I5355" s="3" t="str">
        <f>IF(C5355&lt;&gt;"",_xlfn.XLOOKUP(IFERROR(VALUE(C5355),C5355),'Items database'!A:A,'Items database'!B:B),(_xlfn.XLOOKUP(LEFT(E5355,3),Services,Services,"")))</f>
        <v/>
      </c>
      <c r="J5355" s="3" t="str">
        <f t="shared" si="167"/>
        <v/>
      </c>
    </row>
    <row r="5356" spans="1:10" x14ac:dyDescent="0.35">
      <c r="A5356" s="7" t="str">
        <f>IF('Payments Export'!A5360="","",'Payments Export'!A5360)</f>
        <v/>
      </c>
      <c r="B5356" s="7" t="str">
        <f>IF('Payments Export'!A5360="","",'Payments Export'!B5360)</f>
        <v/>
      </c>
      <c r="C5356" s="7" t="str">
        <f>IF(IFERROR(VALUE('Payments Export'!H5360),'Payments Export'!H5360)&lt;&gt;0,IFERROR(VALUE('Payments Export'!H5360),'Payments Export'!H5360),"")</f>
        <v/>
      </c>
      <c r="D5356" s="7" t="str">
        <f>IF('Payments Export'!I5360="","",'Payments Export'!I5360)</f>
        <v/>
      </c>
      <c r="E5356" s="7" t="str">
        <f t="shared" si="166"/>
        <v/>
      </c>
      <c r="F5356" s="7" t="str">
        <f>IF('Payments Export'!A5360="","",'Payments Export'!N5360)</f>
        <v/>
      </c>
      <c r="G5356" s="7" t="str">
        <f>IF('Payments Export'!A5360="","",'Payments Export'!O5360)</f>
        <v/>
      </c>
      <c r="H5356" s="7" t="str">
        <f>IF('Payments Export'!B5360="","",G5356-F5356)</f>
        <v/>
      </c>
      <c r="I5356" s="3" t="str">
        <f>IF(C5356&lt;&gt;"",_xlfn.XLOOKUP(IFERROR(VALUE(C5356),C5356),'Items database'!A:A,'Items database'!B:B),(_xlfn.XLOOKUP(LEFT(E5356,3),Services,Services,"")))</f>
        <v/>
      </c>
      <c r="J5356" s="3" t="str">
        <f t="shared" si="167"/>
        <v/>
      </c>
    </row>
    <row r="5357" spans="1:10" x14ac:dyDescent="0.35">
      <c r="A5357" s="7" t="str">
        <f>IF('Payments Export'!A5361="","",'Payments Export'!A5361)</f>
        <v/>
      </c>
      <c r="B5357" s="7" t="str">
        <f>IF('Payments Export'!A5361="","",'Payments Export'!B5361)</f>
        <v/>
      </c>
      <c r="C5357" s="7" t="str">
        <f>IF(IFERROR(VALUE('Payments Export'!H5361),'Payments Export'!H5361)&lt;&gt;0,IFERROR(VALUE('Payments Export'!H5361),'Payments Export'!H5361),"")</f>
        <v/>
      </c>
      <c r="D5357" s="7" t="str">
        <f>IF('Payments Export'!I5361="","",'Payments Export'!I5361)</f>
        <v/>
      </c>
      <c r="E5357" s="7" t="str">
        <f t="shared" si="166"/>
        <v/>
      </c>
      <c r="F5357" s="7" t="str">
        <f>IF('Payments Export'!A5361="","",'Payments Export'!N5361)</f>
        <v/>
      </c>
      <c r="G5357" s="7" t="str">
        <f>IF('Payments Export'!A5361="","",'Payments Export'!O5361)</f>
        <v/>
      </c>
      <c r="H5357" s="7" t="str">
        <f>IF('Payments Export'!B5361="","",G5357-F5357)</f>
        <v/>
      </c>
      <c r="I5357" s="3" t="str">
        <f>IF(C5357&lt;&gt;"",_xlfn.XLOOKUP(IFERROR(VALUE(C5357),C5357),'Items database'!A:A,'Items database'!B:B),(_xlfn.XLOOKUP(LEFT(E5357,3),Services,Services,"")))</f>
        <v/>
      </c>
      <c r="J5357" s="3" t="str">
        <f t="shared" si="167"/>
        <v/>
      </c>
    </row>
    <row r="5358" spans="1:10" x14ac:dyDescent="0.35">
      <c r="A5358" s="7" t="str">
        <f>IF('Payments Export'!A5362="","",'Payments Export'!A5362)</f>
        <v/>
      </c>
      <c r="B5358" s="7" t="str">
        <f>IF('Payments Export'!A5362="","",'Payments Export'!B5362)</f>
        <v/>
      </c>
      <c r="C5358" s="7" t="str">
        <f>IF(IFERROR(VALUE('Payments Export'!H5362),'Payments Export'!H5362)&lt;&gt;0,IFERROR(VALUE('Payments Export'!H5362),'Payments Export'!H5362),"")</f>
        <v/>
      </c>
      <c r="D5358" s="7" t="str">
        <f>IF('Payments Export'!I5362="","",'Payments Export'!I5362)</f>
        <v/>
      </c>
      <c r="E5358" s="7" t="str">
        <f t="shared" si="166"/>
        <v/>
      </c>
      <c r="F5358" s="7" t="str">
        <f>IF('Payments Export'!A5362="","",'Payments Export'!N5362)</f>
        <v/>
      </c>
      <c r="G5358" s="7" t="str">
        <f>IF('Payments Export'!A5362="","",'Payments Export'!O5362)</f>
        <v/>
      </c>
      <c r="H5358" s="7" t="str">
        <f>IF('Payments Export'!B5362="","",G5358-F5358)</f>
        <v/>
      </c>
      <c r="I5358" s="3" t="str">
        <f>IF(C5358&lt;&gt;"",_xlfn.XLOOKUP(IFERROR(VALUE(C5358),C5358),'Items database'!A:A,'Items database'!B:B),(_xlfn.XLOOKUP(LEFT(E5358,3),Services,Services,"")))</f>
        <v/>
      </c>
      <c r="J5358" s="3" t="str">
        <f t="shared" si="167"/>
        <v/>
      </c>
    </row>
    <row r="5359" spans="1:10" x14ac:dyDescent="0.35">
      <c r="A5359" s="7" t="str">
        <f>IF('Payments Export'!A5363="","",'Payments Export'!A5363)</f>
        <v/>
      </c>
      <c r="B5359" s="7" t="str">
        <f>IF('Payments Export'!A5363="","",'Payments Export'!B5363)</f>
        <v/>
      </c>
      <c r="C5359" s="7" t="str">
        <f>IF(IFERROR(VALUE('Payments Export'!H5363),'Payments Export'!H5363)&lt;&gt;0,IFERROR(VALUE('Payments Export'!H5363),'Payments Export'!H5363),"")</f>
        <v/>
      </c>
      <c r="D5359" s="7" t="str">
        <f>IF('Payments Export'!I5363="","",'Payments Export'!I5363)</f>
        <v/>
      </c>
      <c r="E5359" s="7" t="str">
        <f t="shared" si="166"/>
        <v/>
      </c>
      <c r="F5359" s="7" t="str">
        <f>IF('Payments Export'!A5363="","",'Payments Export'!N5363)</f>
        <v/>
      </c>
      <c r="G5359" s="7" t="str">
        <f>IF('Payments Export'!A5363="","",'Payments Export'!O5363)</f>
        <v/>
      </c>
      <c r="H5359" s="7" t="str">
        <f>IF('Payments Export'!B5363="","",G5359-F5359)</f>
        <v/>
      </c>
      <c r="I5359" s="3" t="str">
        <f>IF(C5359&lt;&gt;"",_xlfn.XLOOKUP(IFERROR(VALUE(C5359),C5359),'Items database'!A:A,'Items database'!B:B),(_xlfn.XLOOKUP(LEFT(E5359,3),Services,Services,"")))</f>
        <v/>
      </c>
      <c r="J5359" s="3" t="str">
        <f t="shared" si="167"/>
        <v/>
      </c>
    </row>
    <row r="5360" spans="1:10" x14ac:dyDescent="0.35">
      <c r="A5360" s="7" t="str">
        <f>IF('Payments Export'!A5364="","",'Payments Export'!A5364)</f>
        <v/>
      </c>
      <c r="B5360" s="7" t="str">
        <f>IF('Payments Export'!A5364="","",'Payments Export'!B5364)</f>
        <v/>
      </c>
      <c r="C5360" s="7" t="str">
        <f>IF(IFERROR(VALUE('Payments Export'!H5364),'Payments Export'!H5364)&lt;&gt;0,IFERROR(VALUE('Payments Export'!H5364),'Payments Export'!H5364),"")</f>
        <v/>
      </c>
      <c r="D5360" s="7" t="str">
        <f>IF('Payments Export'!I5364="","",'Payments Export'!I5364)</f>
        <v/>
      </c>
      <c r="E5360" s="7" t="str">
        <f t="shared" si="166"/>
        <v/>
      </c>
      <c r="F5360" s="7" t="str">
        <f>IF('Payments Export'!A5364="","",'Payments Export'!N5364)</f>
        <v/>
      </c>
      <c r="G5360" s="7" t="str">
        <f>IF('Payments Export'!A5364="","",'Payments Export'!O5364)</f>
        <v/>
      </c>
      <c r="H5360" s="7" t="str">
        <f>IF('Payments Export'!B5364="","",G5360-F5360)</f>
        <v/>
      </c>
      <c r="I5360" s="3" t="str">
        <f>IF(C5360&lt;&gt;"",_xlfn.XLOOKUP(IFERROR(VALUE(C5360),C5360),'Items database'!A:A,'Items database'!B:B),(_xlfn.XLOOKUP(LEFT(E5360,3),Services,Services,"")))</f>
        <v/>
      </c>
      <c r="J5360" s="3" t="str">
        <f t="shared" si="167"/>
        <v/>
      </c>
    </row>
    <row r="5361" spans="1:10" x14ac:dyDescent="0.35">
      <c r="A5361" s="7" t="str">
        <f>IF('Payments Export'!A5365="","",'Payments Export'!A5365)</f>
        <v/>
      </c>
      <c r="B5361" s="7" t="str">
        <f>IF('Payments Export'!A5365="","",'Payments Export'!B5365)</f>
        <v/>
      </c>
      <c r="C5361" s="7" t="str">
        <f>IF(IFERROR(VALUE('Payments Export'!H5365),'Payments Export'!H5365)&lt;&gt;0,IFERROR(VALUE('Payments Export'!H5365),'Payments Export'!H5365),"")</f>
        <v/>
      </c>
      <c r="D5361" s="7" t="str">
        <f>IF('Payments Export'!I5365="","",'Payments Export'!I5365)</f>
        <v/>
      </c>
      <c r="E5361" s="7" t="str">
        <f t="shared" si="166"/>
        <v/>
      </c>
      <c r="F5361" s="7" t="str">
        <f>IF('Payments Export'!A5365="","",'Payments Export'!N5365)</f>
        <v/>
      </c>
      <c r="G5361" s="7" t="str">
        <f>IF('Payments Export'!A5365="","",'Payments Export'!O5365)</f>
        <v/>
      </c>
      <c r="H5361" s="7" t="str">
        <f>IF('Payments Export'!B5365="","",G5361-F5361)</f>
        <v/>
      </c>
      <c r="I5361" s="3" t="str">
        <f>IF(C5361&lt;&gt;"",_xlfn.XLOOKUP(IFERROR(VALUE(C5361),C5361),'Items database'!A:A,'Items database'!B:B),(_xlfn.XLOOKUP(LEFT(E5361,3),Services,Services,"")))</f>
        <v/>
      </c>
      <c r="J5361" s="3" t="str">
        <f t="shared" si="167"/>
        <v/>
      </c>
    </row>
    <row r="5362" spans="1:10" x14ac:dyDescent="0.35">
      <c r="A5362" s="7" t="str">
        <f>IF('Payments Export'!A5366="","",'Payments Export'!A5366)</f>
        <v/>
      </c>
      <c r="B5362" s="7" t="str">
        <f>IF('Payments Export'!A5366="","",'Payments Export'!B5366)</f>
        <v/>
      </c>
      <c r="C5362" s="7" t="str">
        <f>IF(IFERROR(VALUE('Payments Export'!H5366),'Payments Export'!H5366)&lt;&gt;0,IFERROR(VALUE('Payments Export'!H5366),'Payments Export'!H5366),"")</f>
        <v/>
      </c>
      <c r="D5362" s="7" t="str">
        <f>IF('Payments Export'!I5366="","",'Payments Export'!I5366)</f>
        <v/>
      </c>
      <c r="E5362" s="7" t="str">
        <f t="shared" si="166"/>
        <v/>
      </c>
      <c r="F5362" s="7" t="str">
        <f>IF('Payments Export'!A5366="","",'Payments Export'!N5366)</f>
        <v/>
      </c>
      <c r="G5362" s="7" t="str">
        <f>IF('Payments Export'!A5366="","",'Payments Export'!O5366)</f>
        <v/>
      </c>
      <c r="H5362" s="7" t="str">
        <f>IF('Payments Export'!B5366="","",G5362-F5362)</f>
        <v/>
      </c>
      <c r="I5362" s="3" t="str">
        <f>IF(C5362&lt;&gt;"",_xlfn.XLOOKUP(IFERROR(VALUE(C5362),C5362),'Items database'!A:A,'Items database'!B:B),(_xlfn.XLOOKUP(LEFT(E5362,3),Services,Services,"")))</f>
        <v/>
      </c>
      <c r="J5362" s="3" t="str">
        <f t="shared" si="167"/>
        <v/>
      </c>
    </row>
    <row r="5363" spans="1:10" x14ac:dyDescent="0.35">
      <c r="A5363" s="7" t="str">
        <f>IF('Payments Export'!A5367="","",'Payments Export'!A5367)</f>
        <v/>
      </c>
      <c r="B5363" s="7" t="str">
        <f>IF('Payments Export'!A5367="","",'Payments Export'!B5367)</f>
        <v/>
      </c>
      <c r="C5363" s="7" t="str">
        <f>IF(IFERROR(VALUE('Payments Export'!H5367),'Payments Export'!H5367)&lt;&gt;0,IFERROR(VALUE('Payments Export'!H5367),'Payments Export'!H5367),"")</f>
        <v/>
      </c>
      <c r="D5363" s="7" t="str">
        <f>IF('Payments Export'!I5367="","",'Payments Export'!I5367)</f>
        <v/>
      </c>
      <c r="E5363" s="7" t="str">
        <f t="shared" si="166"/>
        <v/>
      </c>
      <c r="F5363" s="7" t="str">
        <f>IF('Payments Export'!A5367="","",'Payments Export'!N5367)</f>
        <v/>
      </c>
      <c r="G5363" s="7" t="str">
        <f>IF('Payments Export'!A5367="","",'Payments Export'!O5367)</f>
        <v/>
      </c>
      <c r="H5363" s="7" t="str">
        <f>IF('Payments Export'!B5367="","",G5363-F5363)</f>
        <v/>
      </c>
      <c r="I5363" s="3" t="str">
        <f>IF(C5363&lt;&gt;"",_xlfn.XLOOKUP(IFERROR(VALUE(C5363),C5363),'Items database'!A:A,'Items database'!B:B),(_xlfn.XLOOKUP(LEFT(E5363,3),Services,Services,"")))</f>
        <v/>
      </c>
      <c r="J5363" s="3" t="str">
        <f t="shared" si="167"/>
        <v/>
      </c>
    </row>
    <row r="5364" spans="1:10" x14ac:dyDescent="0.35">
      <c r="A5364" s="7" t="str">
        <f>IF('Payments Export'!A5368="","",'Payments Export'!A5368)</f>
        <v/>
      </c>
      <c r="B5364" s="7" t="str">
        <f>IF('Payments Export'!A5368="","",'Payments Export'!B5368)</f>
        <v/>
      </c>
      <c r="C5364" s="7" t="str">
        <f>IF(IFERROR(VALUE('Payments Export'!H5368),'Payments Export'!H5368)&lt;&gt;0,IFERROR(VALUE('Payments Export'!H5368),'Payments Export'!H5368),"")</f>
        <v/>
      </c>
      <c r="D5364" s="7" t="str">
        <f>IF('Payments Export'!I5368="","",'Payments Export'!I5368)</f>
        <v/>
      </c>
      <c r="E5364" s="7" t="str">
        <f t="shared" si="166"/>
        <v/>
      </c>
      <c r="F5364" s="7" t="str">
        <f>IF('Payments Export'!A5368="","",'Payments Export'!N5368)</f>
        <v/>
      </c>
      <c r="G5364" s="7" t="str">
        <f>IF('Payments Export'!A5368="","",'Payments Export'!O5368)</f>
        <v/>
      </c>
      <c r="H5364" s="7" t="str">
        <f>IF('Payments Export'!B5368="","",G5364-F5364)</f>
        <v/>
      </c>
      <c r="I5364" s="3" t="str">
        <f>IF(C5364&lt;&gt;"",_xlfn.XLOOKUP(IFERROR(VALUE(C5364),C5364),'Items database'!A:A,'Items database'!B:B),(_xlfn.XLOOKUP(LEFT(E5364,3),Services,Services,"")))</f>
        <v/>
      </c>
      <c r="J5364" s="3" t="str">
        <f t="shared" si="167"/>
        <v/>
      </c>
    </row>
    <row r="5365" spans="1:10" x14ac:dyDescent="0.35">
      <c r="A5365" s="7" t="str">
        <f>IF('Payments Export'!A5369="","",'Payments Export'!A5369)</f>
        <v/>
      </c>
      <c r="B5365" s="7" t="str">
        <f>IF('Payments Export'!A5369="","",'Payments Export'!B5369)</f>
        <v/>
      </c>
      <c r="C5365" s="7" t="str">
        <f>IF(IFERROR(VALUE('Payments Export'!H5369),'Payments Export'!H5369)&lt;&gt;0,IFERROR(VALUE('Payments Export'!H5369),'Payments Export'!H5369),"")</f>
        <v/>
      </c>
      <c r="D5365" s="7" t="str">
        <f>IF('Payments Export'!I5369="","",'Payments Export'!I5369)</f>
        <v/>
      </c>
      <c r="E5365" s="7" t="str">
        <f t="shared" si="166"/>
        <v/>
      </c>
      <c r="F5365" s="7" t="str">
        <f>IF('Payments Export'!A5369="","",'Payments Export'!N5369)</f>
        <v/>
      </c>
      <c r="G5365" s="7" t="str">
        <f>IF('Payments Export'!A5369="","",'Payments Export'!O5369)</f>
        <v/>
      </c>
      <c r="H5365" s="7" t="str">
        <f>IF('Payments Export'!B5369="","",G5365-F5365)</f>
        <v/>
      </c>
      <c r="I5365" s="3" t="str">
        <f>IF(C5365&lt;&gt;"",_xlfn.XLOOKUP(IFERROR(VALUE(C5365),C5365),'Items database'!A:A,'Items database'!B:B),(_xlfn.XLOOKUP(LEFT(E5365,3),Services,Services,"")))</f>
        <v/>
      </c>
      <c r="J5365" s="3" t="str">
        <f t="shared" si="167"/>
        <v/>
      </c>
    </row>
    <row r="5366" spans="1:10" x14ac:dyDescent="0.35">
      <c r="A5366" s="7" t="str">
        <f>IF('Payments Export'!A5370="","",'Payments Export'!A5370)</f>
        <v/>
      </c>
      <c r="B5366" s="7" t="str">
        <f>IF('Payments Export'!A5370="","",'Payments Export'!B5370)</f>
        <v/>
      </c>
      <c r="C5366" s="7" t="str">
        <f>IF(IFERROR(VALUE('Payments Export'!H5370),'Payments Export'!H5370)&lt;&gt;0,IFERROR(VALUE('Payments Export'!H5370),'Payments Export'!H5370),"")</f>
        <v/>
      </c>
      <c r="D5366" s="7" t="str">
        <f>IF('Payments Export'!I5370="","",'Payments Export'!I5370)</f>
        <v/>
      </c>
      <c r="E5366" s="7" t="str">
        <f t="shared" si="166"/>
        <v/>
      </c>
      <c r="F5366" s="7" t="str">
        <f>IF('Payments Export'!A5370="","",'Payments Export'!N5370)</f>
        <v/>
      </c>
      <c r="G5366" s="7" t="str">
        <f>IF('Payments Export'!A5370="","",'Payments Export'!O5370)</f>
        <v/>
      </c>
      <c r="H5366" s="7" t="str">
        <f>IF('Payments Export'!B5370="","",G5366-F5366)</f>
        <v/>
      </c>
      <c r="I5366" s="3" t="str">
        <f>IF(C5366&lt;&gt;"",_xlfn.XLOOKUP(IFERROR(VALUE(C5366),C5366),'Items database'!A:A,'Items database'!B:B),(_xlfn.XLOOKUP(LEFT(E5366,3),Services,Services,"")))</f>
        <v/>
      </c>
      <c r="J5366" s="3" t="str">
        <f t="shared" si="167"/>
        <v/>
      </c>
    </row>
    <row r="5367" spans="1:10" x14ac:dyDescent="0.35">
      <c r="A5367" s="7" t="str">
        <f>IF('Payments Export'!A5371="","",'Payments Export'!A5371)</f>
        <v/>
      </c>
      <c r="B5367" s="7" t="str">
        <f>IF('Payments Export'!A5371="","",'Payments Export'!B5371)</f>
        <v/>
      </c>
      <c r="C5367" s="7" t="str">
        <f>IF(IFERROR(VALUE('Payments Export'!H5371),'Payments Export'!H5371)&lt;&gt;0,IFERROR(VALUE('Payments Export'!H5371),'Payments Export'!H5371),"")</f>
        <v/>
      </c>
      <c r="D5367" s="7" t="str">
        <f>IF('Payments Export'!I5371="","",'Payments Export'!I5371)</f>
        <v/>
      </c>
      <c r="E5367" s="7" t="str">
        <f t="shared" si="166"/>
        <v/>
      </c>
      <c r="F5367" s="7" t="str">
        <f>IF('Payments Export'!A5371="","",'Payments Export'!N5371)</f>
        <v/>
      </c>
      <c r="G5367" s="7" t="str">
        <f>IF('Payments Export'!A5371="","",'Payments Export'!O5371)</f>
        <v/>
      </c>
      <c r="H5367" s="7" t="str">
        <f>IF('Payments Export'!B5371="","",G5367-F5367)</f>
        <v/>
      </c>
      <c r="I5367" s="3" t="str">
        <f>IF(C5367&lt;&gt;"",_xlfn.XLOOKUP(IFERROR(VALUE(C5367),C5367),'Items database'!A:A,'Items database'!B:B),(_xlfn.XLOOKUP(LEFT(E5367,3),Services,Services,"")))</f>
        <v/>
      </c>
      <c r="J5367" s="3" t="str">
        <f t="shared" si="167"/>
        <v/>
      </c>
    </row>
    <row r="5368" spans="1:10" x14ac:dyDescent="0.35">
      <c r="A5368" s="7" t="str">
        <f>IF('Payments Export'!A5372="","",'Payments Export'!A5372)</f>
        <v/>
      </c>
      <c r="B5368" s="7" t="str">
        <f>IF('Payments Export'!A5372="","",'Payments Export'!B5372)</f>
        <v/>
      </c>
      <c r="C5368" s="7" t="str">
        <f>IF(IFERROR(VALUE('Payments Export'!H5372),'Payments Export'!H5372)&lt;&gt;0,IFERROR(VALUE('Payments Export'!H5372),'Payments Export'!H5372),"")</f>
        <v/>
      </c>
      <c r="D5368" s="7" t="str">
        <f>IF('Payments Export'!I5372="","",'Payments Export'!I5372)</f>
        <v/>
      </c>
      <c r="E5368" s="7" t="str">
        <f t="shared" si="166"/>
        <v/>
      </c>
      <c r="F5368" s="7" t="str">
        <f>IF('Payments Export'!A5372="","",'Payments Export'!N5372)</f>
        <v/>
      </c>
      <c r="G5368" s="7" t="str">
        <f>IF('Payments Export'!A5372="","",'Payments Export'!O5372)</f>
        <v/>
      </c>
      <c r="H5368" s="7" t="str">
        <f>IF('Payments Export'!B5372="","",G5368-F5368)</f>
        <v/>
      </c>
      <c r="I5368" s="3" t="str">
        <f>IF(C5368&lt;&gt;"",_xlfn.XLOOKUP(IFERROR(VALUE(C5368),C5368),'Items database'!A:A,'Items database'!B:B),(_xlfn.XLOOKUP(LEFT(E5368,3),Services,Services,"")))</f>
        <v/>
      </c>
      <c r="J5368" s="3" t="str">
        <f t="shared" si="167"/>
        <v/>
      </c>
    </row>
    <row r="5369" spans="1:10" x14ac:dyDescent="0.35">
      <c r="A5369" s="7" t="str">
        <f>IF('Payments Export'!A5373="","",'Payments Export'!A5373)</f>
        <v/>
      </c>
      <c r="B5369" s="7" t="str">
        <f>IF('Payments Export'!A5373="","",'Payments Export'!B5373)</f>
        <v/>
      </c>
      <c r="C5369" s="7" t="str">
        <f>IF(IFERROR(VALUE('Payments Export'!H5373),'Payments Export'!H5373)&lt;&gt;0,IFERROR(VALUE('Payments Export'!H5373),'Payments Export'!H5373),"")</f>
        <v/>
      </c>
      <c r="D5369" s="7" t="str">
        <f>IF('Payments Export'!I5373="","",'Payments Export'!I5373)</f>
        <v/>
      </c>
      <c r="E5369" s="7" t="str">
        <f t="shared" si="166"/>
        <v/>
      </c>
      <c r="F5369" s="7" t="str">
        <f>IF('Payments Export'!A5373="","",'Payments Export'!N5373)</f>
        <v/>
      </c>
      <c r="G5369" s="7" t="str">
        <f>IF('Payments Export'!A5373="","",'Payments Export'!O5373)</f>
        <v/>
      </c>
      <c r="H5369" s="7" t="str">
        <f>IF('Payments Export'!B5373="","",G5369-F5369)</f>
        <v/>
      </c>
      <c r="I5369" s="3" t="str">
        <f>IF(C5369&lt;&gt;"",_xlfn.XLOOKUP(IFERROR(VALUE(C5369),C5369),'Items database'!A:A,'Items database'!B:B),(_xlfn.XLOOKUP(LEFT(E5369,3),Services,Services,"")))</f>
        <v/>
      </c>
      <c r="J5369" s="3" t="str">
        <f t="shared" si="167"/>
        <v/>
      </c>
    </row>
    <row r="5370" spans="1:10" x14ac:dyDescent="0.35">
      <c r="A5370" s="7" t="str">
        <f>IF('Payments Export'!A5374="","",'Payments Export'!A5374)</f>
        <v/>
      </c>
      <c r="B5370" s="7" t="str">
        <f>IF('Payments Export'!A5374="","",'Payments Export'!B5374)</f>
        <v/>
      </c>
      <c r="C5370" s="7" t="str">
        <f>IF(IFERROR(VALUE('Payments Export'!H5374),'Payments Export'!H5374)&lt;&gt;0,IFERROR(VALUE('Payments Export'!H5374),'Payments Export'!H5374),"")</f>
        <v/>
      </c>
      <c r="D5370" s="7" t="str">
        <f>IF('Payments Export'!I5374="","",'Payments Export'!I5374)</f>
        <v/>
      </c>
      <c r="E5370" s="7" t="str">
        <f t="shared" si="166"/>
        <v/>
      </c>
      <c r="F5370" s="7" t="str">
        <f>IF('Payments Export'!A5374="","",'Payments Export'!N5374)</f>
        <v/>
      </c>
      <c r="G5370" s="7" t="str">
        <f>IF('Payments Export'!A5374="","",'Payments Export'!O5374)</f>
        <v/>
      </c>
      <c r="H5370" s="7" t="str">
        <f>IF('Payments Export'!B5374="","",G5370-F5370)</f>
        <v/>
      </c>
      <c r="I5370" s="3" t="str">
        <f>IF(C5370&lt;&gt;"",_xlfn.XLOOKUP(IFERROR(VALUE(C5370),C5370),'Items database'!A:A,'Items database'!B:B),(_xlfn.XLOOKUP(LEFT(E5370,3),Services,Services,"")))</f>
        <v/>
      </c>
      <c r="J5370" s="3" t="str">
        <f t="shared" si="167"/>
        <v/>
      </c>
    </row>
    <row r="5371" spans="1:10" x14ac:dyDescent="0.35">
      <c r="A5371" s="7" t="str">
        <f>IF('Payments Export'!A5375="","",'Payments Export'!A5375)</f>
        <v/>
      </c>
      <c r="B5371" s="7" t="str">
        <f>IF('Payments Export'!A5375="","",'Payments Export'!B5375)</f>
        <v/>
      </c>
      <c r="C5371" s="7" t="str">
        <f>IF(IFERROR(VALUE('Payments Export'!H5375),'Payments Export'!H5375)&lt;&gt;0,IFERROR(VALUE('Payments Export'!H5375),'Payments Export'!H5375),"")</f>
        <v/>
      </c>
      <c r="D5371" s="7" t="str">
        <f>IF('Payments Export'!I5375="","",'Payments Export'!I5375)</f>
        <v/>
      </c>
      <c r="E5371" s="7" t="str">
        <f t="shared" si="166"/>
        <v/>
      </c>
      <c r="F5371" s="7" t="str">
        <f>IF('Payments Export'!A5375="","",'Payments Export'!N5375)</f>
        <v/>
      </c>
      <c r="G5371" s="7" t="str">
        <f>IF('Payments Export'!A5375="","",'Payments Export'!O5375)</f>
        <v/>
      </c>
      <c r="H5371" s="7" t="str">
        <f>IF('Payments Export'!B5375="","",G5371-F5371)</f>
        <v/>
      </c>
      <c r="I5371" s="3" t="str">
        <f>IF(C5371&lt;&gt;"",_xlfn.XLOOKUP(IFERROR(VALUE(C5371),C5371),'Items database'!A:A,'Items database'!B:B),(_xlfn.XLOOKUP(LEFT(E5371,3),Services,Services,"")))</f>
        <v/>
      </c>
      <c r="J5371" s="3" t="str">
        <f t="shared" si="167"/>
        <v/>
      </c>
    </row>
    <row r="5372" spans="1:10" x14ac:dyDescent="0.35">
      <c r="A5372" s="7" t="str">
        <f>IF('Payments Export'!A5376="","",'Payments Export'!A5376)</f>
        <v/>
      </c>
      <c r="B5372" s="7" t="str">
        <f>IF('Payments Export'!A5376="","",'Payments Export'!B5376)</f>
        <v/>
      </c>
      <c r="C5372" s="7" t="str">
        <f>IF(IFERROR(VALUE('Payments Export'!H5376),'Payments Export'!H5376)&lt;&gt;0,IFERROR(VALUE('Payments Export'!H5376),'Payments Export'!H5376),"")</f>
        <v/>
      </c>
      <c r="D5372" s="7" t="str">
        <f>IF('Payments Export'!I5376="","",'Payments Export'!I5376)</f>
        <v/>
      </c>
      <c r="E5372" s="7" t="str">
        <f t="shared" si="166"/>
        <v/>
      </c>
      <c r="F5372" s="7" t="str">
        <f>IF('Payments Export'!A5376="","",'Payments Export'!N5376)</f>
        <v/>
      </c>
      <c r="G5372" s="7" t="str">
        <f>IF('Payments Export'!A5376="","",'Payments Export'!O5376)</f>
        <v/>
      </c>
      <c r="H5372" s="7" t="str">
        <f>IF('Payments Export'!B5376="","",G5372-F5372)</f>
        <v/>
      </c>
      <c r="I5372" s="3" t="str">
        <f>IF(C5372&lt;&gt;"",_xlfn.XLOOKUP(IFERROR(VALUE(C5372),C5372),'Items database'!A:A,'Items database'!B:B),(_xlfn.XLOOKUP(LEFT(E5372,3),Services,Services,"")))</f>
        <v/>
      </c>
      <c r="J5372" s="3" t="str">
        <f t="shared" si="167"/>
        <v/>
      </c>
    </row>
    <row r="5373" spans="1:10" x14ac:dyDescent="0.35">
      <c r="A5373" s="7" t="str">
        <f>IF('Payments Export'!A5377="","",'Payments Export'!A5377)</f>
        <v/>
      </c>
      <c r="B5373" s="7" t="str">
        <f>IF('Payments Export'!A5377="","",'Payments Export'!B5377)</f>
        <v/>
      </c>
      <c r="C5373" s="7" t="str">
        <f>IF(IFERROR(VALUE('Payments Export'!H5377),'Payments Export'!H5377)&lt;&gt;0,IFERROR(VALUE('Payments Export'!H5377),'Payments Export'!H5377),"")</f>
        <v/>
      </c>
      <c r="D5373" s="7" t="str">
        <f>IF('Payments Export'!I5377="","",'Payments Export'!I5377)</f>
        <v/>
      </c>
      <c r="E5373" s="7" t="str">
        <f t="shared" si="166"/>
        <v/>
      </c>
      <c r="F5373" s="7" t="str">
        <f>IF('Payments Export'!A5377="","",'Payments Export'!N5377)</f>
        <v/>
      </c>
      <c r="G5373" s="7" t="str">
        <f>IF('Payments Export'!A5377="","",'Payments Export'!O5377)</f>
        <v/>
      </c>
      <c r="H5373" s="7" t="str">
        <f>IF('Payments Export'!B5377="","",G5373-F5373)</f>
        <v/>
      </c>
      <c r="I5373" s="3" t="str">
        <f>IF(C5373&lt;&gt;"",_xlfn.XLOOKUP(IFERROR(VALUE(C5373),C5373),'Items database'!A:A,'Items database'!B:B),(_xlfn.XLOOKUP(LEFT(E5373,3),Services,Services,"")))</f>
        <v/>
      </c>
      <c r="J5373" s="3" t="str">
        <f t="shared" si="167"/>
        <v/>
      </c>
    </row>
    <row r="5374" spans="1:10" x14ac:dyDescent="0.35">
      <c r="A5374" s="7" t="str">
        <f>IF('Payments Export'!A5378="","",'Payments Export'!A5378)</f>
        <v/>
      </c>
      <c r="B5374" s="7" t="str">
        <f>IF('Payments Export'!A5378="","",'Payments Export'!B5378)</f>
        <v/>
      </c>
      <c r="C5374" s="7" t="str">
        <f>IF(IFERROR(VALUE('Payments Export'!H5378),'Payments Export'!H5378)&lt;&gt;0,IFERROR(VALUE('Payments Export'!H5378),'Payments Export'!H5378),"")</f>
        <v/>
      </c>
      <c r="D5374" s="7" t="str">
        <f>IF('Payments Export'!I5378="","",'Payments Export'!I5378)</f>
        <v/>
      </c>
      <c r="E5374" s="7" t="str">
        <f t="shared" si="166"/>
        <v/>
      </c>
      <c r="F5374" s="7" t="str">
        <f>IF('Payments Export'!A5378="","",'Payments Export'!N5378)</f>
        <v/>
      </c>
      <c r="G5374" s="7" t="str">
        <f>IF('Payments Export'!A5378="","",'Payments Export'!O5378)</f>
        <v/>
      </c>
      <c r="H5374" s="7" t="str">
        <f>IF('Payments Export'!B5378="","",G5374-F5374)</f>
        <v/>
      </c>
      <c r="I5374" s="3" t="str">
        <f>IF(C5374&lt;&gt;"",_xlfn.XLOOKUP(IFERROR(VALUE(C5374),C5374),'Items database'!A:A,'Items database'!B:B),(_xlfn.XLOOKUP(LEFT(E5374,3),Services,Services,"")))</f>
        <v/>
      </c>
      <c r="J5374" s="3" t="str">
        <f t="shared" si="167"/>
        <v/>
      </c>
    </row>
    <row r="5375" spans="1:10" x14ac:dyDescent="0.35">
      <c r="A5375" s="7" t="str">
        <f>IF('Payments Export'!A5379="","",'Payments Export'!A5379)</f>
        <v/>
      </c>
      <c r="B5375" s="7" t="str">
        <f>IF('Payments Export'!A5379="","",'Payments Export'!B5379)</f>
        <v/>
      </c>
      <c r="C5375" s="7" t="str">
        <f>IF(IFERROR(VALUE('Payments Export'!H5379),'Payments Export'!H5379)&lt;&gt;0,IFERROR(VALUE('Payments Export'!H5379),'Payments Export'!H5379),"")</f>
        <v/>
      </c>
      <c r="D5375" s="7" t="str">
        <f>IF('Payments Export'!I5379="","",'Payments Export'!I5379)</f>
        <v/>
      </c>
      <c r="E5375" s="7" t="str">
        <f t="shared" si="166"/>
        <v/>
      </c>
      <c r="F5375" s="7" t="str">
        <f>IF('Payments Export'!A5379="","",'Payments Export'!N5379)</f>
        <v/>
      </c>
      <c r="G5375" s="7" t="str">
        <f>IF('Payments Export'!A5379="","",'Payments Export'!O5379)</f>
        <v/>
      </c>
      <c r="H5375" s="7" t="str">
        <f>IF('Payments Export'!B5379="","",G5375-F5375)</f>
        <v/>
      </c>
      <c r="I5375" s="3" t="str">
        <f>IF(C5375&lt;&gt;"",_xlfn.XLOOKUP(IFERROR(VALUE(C5375),C5375),'Items database'!A:A,'Items database'!B:B),(_xlfn.XLOOKUP(LEFT(E5375,3),Services,Services,"")))</f>
        <v/>
      </c>
      <c r="J5375" s="3" t="str">
        <f t="shared" si="167"/>
        <v/>
      </c>
    </row>
    <row r="5376" spans="1:10" x14ac:dyDescent="0.35">
      <c r="A5376" s="7" t="str">
        <f>IF('Payments Export'!A5380="","",'Payments Export'!A5380)</f>
        <v/>
      </c>
      <c r="B5376" s="7" t="str">
        <f>IF('Payments Export'!A5380="","",'Payments Export'!B5380)</f>
        <v/>
      </c>
      <c r="C5376" s="7" t="str">
        <f>IF(IFERROR(VALUE('Payments Export'!H5380),'Payments Export'!H5380)&lt;&gt;0,IFERROR(VALUE('Payments Export'!H5380),'Payments Export'!H5380),"")</f>
        <v/>
      </c>
      <c r="D5376" s="7" t="str">
        <f>IF('Payments Export'!I5380="","",'Payments Export'!I5380)</f>
        <v/>
      </c>
      <c r="E5376" s="7" t="str">
        <f t="shared" si="166"/>
        <v/>
      </c>
      <c r="F5376" s="7" t="str">
        <f>IF('Payments Export'!A5380="","",'Payments Export'!N5380)</f>
        <v/>
      </c>
      <c r="G5376" s="7" t="str">
        <f>IF('Payments Export'!A5380="","",'Payments Export'!O5380)</f>
        <v/>
      </c>
      <c r="H5376" s="7" t="str">
        <f>IF('Payments Export'!B5380="","",G5376-F5376)</f>
        <v/>
      </c>
      <c r="I5376" s="3" t="str">
        <f>IF(C5376&lt;&gt;"",_xlfn.XLOOKUP(IFERROR(VALUE(C5376),C5376),'Items database'!A:A,'Items database'!B:B),(_xlfn.XLOOKUP(LEFT(E5376,3),Services,Services,"")))</f>
        <v/>
      </c>
      <c r="J5376" s="3" t="str">
        <f t="shared" si="167"/>
        <v/>
      </c>
    </row>
    <row r="5377" spans="1:10" x14ac:dyDescent="0.35">
      <c r="A5377" s="7" t="str">
        <f>IF('Payments Export'!A5381="","",'Payments Export'!A5381)</f>
        <v/>
      </c>
      <c r="B5377" s="7" t="str">
        <f>IF('Payments Export'!A5381="","",'Payments Export'!B5381)</f>
        <v/>
      </c>
      <c r="C5377" s="7" t="str">
        <f>IF(IFERROR(VALUE('Payments Export'!H5381),'Payments Export'!H5381)&lt;&gt;0,IFERROR(VALUE('Payments Export'!H5381),'Payments Export'!H5381),"")</f>
        <v/>
      </c>
      <c r="D5377" s="7" t="str">
        <f>IF('Payments Export'!I5381="","",'Payments Export'!I5381)</f>
        <v/>
      </c>
      <c r="E5377" s="7" t="str">
        <f t="shared" ref="E5377:E5440" si="168">LEFT(D5377,66)</f>
        <v/>
      </c>
      <c r="F5377" s="7" t="str">
        <f>IF('Payments Export'!A5381="","",'Payments Export'!N5381)</f>
        <v/>
      </c>
      <c r="G5377" s="7" t="str">
        <f>IF('Payments Export'!A5381="","",'Payments Export'!O5381)</f>
        <v/>
      </c>
      <c r="H5377" s="7" t="str">
        <f>IF('Payments Export'!B5381="","",G5377-F5377)</f>
        <v/>
      </c>
      <c r="I5377" s="3" t="str">
        <f>IF(C5377&lt;&gt;"",_xlfn.XLOOKUP(IFERROR(VALUE(C5377),C5377),'Items database'!A:A,'Items database'!B:B),(_xlfn.XLOOKUP(LEFT(E5377,3),Services,Services,"")))</f>
        <v/>
      </c>
      <c r="J5377" s="3" t="str">
        <f t="shared" ref="J5377:J5440" si="169">IF(ISNUMBER(F5377)=TRUE,IF(F5377=0,"","GST"),"")</f>
        <v/>
      </c>
    </row>
    <row r="5378" spans="1:10" x14ac:dyDescent="0.35">
      <c r="A5378" s="7" t="str">
        <f>IF('Payments Export'!A5382="","",'Payments Export'!A5382)</f>
        <v/>
      </c>
      <c r="B5378" s="7" t="str">
        <f>IF('Payments Export'!A5382="","",'Payments Export'!B5382)</f>
        <v/>
      </c>
      <c r="C5378" s="7" t="str">
        <f>IF(IFERROR(VALUE('Payments Export'!H5382),'Payments Export'!H5382)&lt;&gt;0,IFERROR(VALUE('Payments Export'!H5382),'Payments Export'!H5382),"")</f>
        <v/>
      </c>
      <c r="D5378" s="7" t="str">
        <f>IF('Payments Export'!I5382="","",'Payments Export'!I5382)</f>
        <v/>
      </c>
      <c r="E5378" s="7" t="str">
        <f t="shared" si="168"/>
        <v/>
      </c>
      <c r="F5378" s="7" t="str">
        <f>IF('Payments Export'!A5382="","",'Payments Export'!N5382)</f>
        <v/>
      </c>
      <c r="G5378" s="7" t="str">
        <f>IF('Payments Export'!A5382="","",'Payments Export'!O5382)</f>
        <v/>
      </c>
      <c r="H5378" s="7" t="str">
        <f>IF('Payments Export'!B5382="","",G5378-F5378)</f>
        <v/>
      </c>
      <c r="I5378" s="3" t="str">
        <f>IF(C5378&lt;&gt;"",_xlfn.XLOOKUP(IFERROR(VALUE(C5378),C5378),'Items database'!A:A,'Items database'!B:B),(_xlfn.XLOOKUP(LEFT(E5378,3),Services,Services,"")))</f>
        <v/>
      </c>
      <c r="J5378" s="3" t="str">
        <f t="shared" si="169"/>
        <v/>
      </c>
    </row>
    <row r="5379" spans="1:10" x14ac:dyDescent="0.35">
      <c r="A5379" s="7" t="str">
        <f>IF('Payments Export'!A5383="","",'Payments Export'!A5383)</f>
        <v/>
      </c>
      <c r="B5379" s="7" t="str">
        <f>IF('Payments Export'!A5383="","",'Payments Export'!B5383)</f>
        <v/>
      </c>
      <c r="C5379" s="7" t="str">
        <f>IF(IFERROR(VALUE('Payments Export'!H5383),'Payments Export'!H5383)&lt;&gt;0,IFERROR(VALUE('Payments Export'!H5383),'Payments Export'!H5383),"")</f>
        <v/>
      </c>
      <c r="D5379" s="7" t="str">
        <f>IF('Payments Export'!I5383="","",'Payments Export'!I5383)</f>
        <v/>
      </c>
      <c r="E5379" s="7" t="str">
        <f t="shared" si="168"/>
        <v/>
      </c>
      <c r="F5379" s="7" t="str">
        <f>IF('Payments Export'!A5383="","",'Payments Export'!N5383)</f>
        <v/>
      </c>
      <c r="G5379" s="7" t="str">
        <f>IF('Payments Export'!A5383="","",'Payments Export'!O5383)</f>
        <v/>
      </c>
      <c r="H5379" s="7" t="str">
        <f>IF('Payments Export'!B5383="","",G5379-F5379)</f>
        <v/>
      </c>
      <c r="I5379" s="3" t="str">
        <f>IF(C5379&lt;&gt;"",_xlfn.XLOOKUP(IFERROR(VALUE(C5379),C5379),'Items database'!A:A,'Items database'!B:B),(_xlfn.XLOOKUP(LEFT(E5379,3),Services,Services,"")))</f>
        <v/>
      </c>
      <c r="J5379" s="3" t="str">
        <f t="shared" si="169"/>
        <v/>
      </c>
    </row>
    <row r="5380" spans="1:10" x14ac:dyDescent="0.35">
      <c r="A5380" s="7" t="str">
        <f>IF('Payments Export'!A5384="","",'Payments Export'!A5384)</f>
        <v/>
      </c>
      <c r="B5380" s="7" t="str">
        <f>IF('Payments Export'!A5384="","",'Payments Export'!B5384)</f>
        <v/>
      </c>
      <c r="C5380" s="7" t="str">
        <f>IF(IFERROR(VALUE('Payments Export'!H5384),'Payments Export'!H5384)&lt;&gt;0,IFERROR(VALUE('Payments Export'!H5384),'Payments Export'!H5384),"")</f>
        <v/>
      </c>
      <c r="D5380" s="7" t="str">
        <f>IF('Payments Export'!I5384="","",'Payments Export'!I5384)</f>
        <v/>
      </c>
      <c r="E5380" s="7" t="str">
        <f t="shared" si="168"/>
        <v/>
      </c>
      <c r="F5380" s="7" t="str">
        <f>IF('Payments Export'!A5384="","",'Payments Export'!N5384)</f>
        <v/>
      </c>
      <c r="G5380" s="7" t="str">
        <f>IF('Payments Export'!A5384="","",'Payments Export'!O5384)</f>
        <v/>
      </c>
      <c r="H5380" s="7" t="str">
        <f>IF('Payments Export'!B5384="","",G5380-F5380)</f>
        <v/>
      </c>
      <c r="I5380" s="3" t="str">
        <f>IF(C5380&lt;&gt;"",_xlfn.XLOOKUP(IFERROR(VALUE(C5380),C5380),'Items database'!A:A,'Items database'!B:B),(_xlfn.XLOOKUP(LEFT(E5380,3),Services,Services,"")))</f>
        <v/>
      </c>
      <c r="J5380" s="3" t="str">
        <f t="shared" si="169"/>
        <v/>
      </c>
    </row>
    <row r="5381" spans="1:10" x14ac:dyDescent="0.35">
      <c r="A5381" s="7" t="str">
        <f>IF('Payments Export'!A5385="","",'Payments Export'!A5385)</f>
        <v/>
      </c>
      <c r="B5381" s="7" t="str">
        <f>IF('Payments Export'!A5385="","",'Payments Export'!B5385)</f>
        <v/>
      </c>
      <c r="C5381" s="7" t="str">
        <f>IF(IFERROR(VALUE('Payments Export'!H5385),'Payments Export'!H5385)&lt;&gt;0,IFERROR(VALUE('Payments Export'!H5385),'Payments Export'!H5385),"")</f>
        <v/>
      </c>
      <c r="D5381" s="7" t="str">
        <f>IF('Payments Export'!I5385="","",'Payments Export'!I5385)</f>
        <v/>
      </c>
      <c r="E5381" s="7" t="str">
        <f t="shared" si="168"/>
        <v/>
      </c>
      <c r="F5381" s="7" t="str">
        <f>IF('Payments Export'!A5385="","",'Payments Export'!N5385)</f>
        <v/>
      </c>
      <c r="G5381" s="7" t="str">
        <f>IF('Payments Export'!A5385="","",'Payments Export'!O5385)</f>
        <v/>
      </c>
      <c r="H5381" s="7" t="str">
        <f>IF('Payments Export'!B5385="","",G5381-F5381)</f>
        <v/>
      </c>
      <c r="I5381" s="3" t="str">
        <f>IF(C5381&lt;&gt;"",_xlfn.XLOOKUP(IFERROR(VALUE(C5381),C5381),'Items database'!A:A,'Items database'!B:B),(_xlfn.XLOOKUP(LEFT(E5381,3),Services,Services,"")))</f>
        <v/>
      </c>
      <c r="J5381" s="3" t="str">
        <f t="shared" si="169"/>
        <v/>
      </c>
    </row>
    <row r="5382" spans="1:10" x14ac:dyDescent="0.35">
      <c r="A5382" s="7" t="str">
        <f>IF('Payments Export'!A5386="","",'Payments Export'!A5386)</f>
        <v/>
      </c>
      <c r="B5382" s="7" t="str">
        <f>IF('Payments Export'!A5386="","",'Payments Export'!B5386)</f>
        <v/>
      </c>
      <c r="C5382" s="7" t="str">
        <f>IF(IFERROR(VALUE('Payments Export'!H5386),'Payments Export'!H5386)&lt;&gt;0,IFERROR(VALUE('Payments Export'!H5386),'Payments Export'!H5386),"")</f>
        <v/>
      </c>
      <c r="D5382" s="7" t="str">
        <f>IF('Payments Export'!I5386="","",'Payments Export'!I5386)</f>
        <v/>
      </c>
      <c r="E5382" s="7" t="str">
        <f t="shared" si="168"/>
        <v/>
      </c>
      <c r="F5382" s="7" t="str">
        <f>IF('Payments Export'!A5386="","",'Payments Export'!N5386)</f>
        <v/>
      </c>
      <c r="G5382" s="7" t="str">
        <f>IF('Payments Export'!A5386="","",'Payments Export'!O5386)</f>
        <v/>
      </c>
      <c r="H5382" s="7" t="str">
        <f>IF('Payments Export'!B5386="","",G5382-F5382)</f>
        <v/>
      </c>
      <c r="I5382" s="3" t="str">
        <f>IF(C5382&lt;&gt;"",_xlfn.XLOOKUP(IFERROR(VALUE(C5382),C5382),'Items database'!A:A,'Items database'!B:B),(_xlfn.XLOOKUP(LEFT(E5382,3),Services,Services,"")))</f>
        <v/>
      </c>
      <c r="J5382" s="3" t="str">
        <f t="shared" si="169"/>
        <v/>
      </c>
    </row>
    <row r="5383" spans="1:10" x14ac:dyDescent="0.35">
      <c r="A5383" s="7" t="str">
        <f>IF('Payments Export'!A5387="","",'Payments Export'!A5387)</f>
        <v/>
      </c>
      <c r="B5383" s="7" t="str">
        <f>IF('Payments Export'!A5387="","",'Payments Export'!B5387)</f>
        <v/>
      </c>
      <c r="C5383" s="7" t="str">
        <f>IF(IFERROR(VALUE('Payments Export'!H5387),'Payments Export'!H5387)&lt;&gt;0,IFERROR(VALUE('Payments Export'!H5387),'Payments Export'!H5387),"")</f>
        <v/>
      </c>
      <c r="D5383" s="7" t="str">
        <f>IF('Payments Export'!I5387="","",'Payments Export'!I5387)</f>
        <v/>
      </c>
      <c r="E5383" s="7" t="str">
        <f t="shared" si="168"/>
        <v/>
      </c>
      <c r="F5383" s="7" t="str">
        <f>IF('Payments Export'!A5387="","",'Payments Export'!N5387)</f>
        <v/>
      </c>
      <c r="G5383" s="7" t="str">
        <f>IF('Payments Export'!A5387="","",'Payments Export'!O5387)</f>
        <v/>
      </c>
      <c r="H5383" s="7" t="str">
        <f>IF('Payments Export'!B5387="","",G5383-F5383)</f>
        <v/>
      </c>
      <c r="I5383" s="3" t="str">
        <f>IF(C5383&lt;&gt;"",_xlfn.XLOOKUP(IFERROR(VALUE(C5383),C5383),'Items database'!A:A,'Items database'!B:B),(_xlfn.XLOOKUP(LEFT(E5383,3),Services,Services,"")))</f>
        <v/>
      </c>
      <c r="J5383" s="3" t="str">
        <f t="shared" si="169"/>
        <v/>
      </c>
    </row>
    <row r="5384" spans="1:10" x14ac:dyDescent="0.35">
      <c r="A5384" s="7" t="str">
        <f>IF('Payments Export'!A5388="","",'Payments Export'!A5388)</f>
        <v/>
      </c>
      <c r="B5384" s="7" t="str">
        <f>IF('Payments Export'!A5388="","",'Payments Export'!B5388)</f>
        <v/>
      </c>
      <c r="C5384" s="7" t="str">
        <f>IF(IFERROR(VALUE('Payments Export'!H5388),'Payments Export'!H5388)&lt;&gt;0,IFERROR(VALUE('Payments Export'!H5388),'Payments Export'!H5388),"")</f>
        <v/>
      </c>
      <c r="D5384" s="7" t="str">
        <f>IF('Payments Export'!I5388="","",'Payments Export'!I5388)</f>
        <v/>
      </c>
      <c r="E5384" s="7" t="str">
        <f t="shared" si="168"/>
        <v/>
      </c>
      <c r="F5384" s="7" t="str">
        <f>IF('Payments Export'!A5388="","",'Payments Export'!N5388)</f>
        <v/>
      </c>
      <c r="G5384" s="7" t="str">
        <f>IF('Payments Export'!A5388="","",'Payments Export'!O5388)</f>
        <v/>
      </c>
      <c r="H5384" s="7" t="str">
        <f>IF('Payments Export'!B5388="","",G5384-F5384)</f>
        <v/>
      </c>
      <c r="I5384" s="3" t="str">
        <f>IF(C5384&lt;&gt;"",_xlfn.XLOOKUP(IFERROR(VALUE(C5384),C5384),'Items database'!A:A,'Items database'!B:B),(_xlfn.XLOOKUP(LEFT(E5384,3),Services,Services,"")))</f>
        <v/>
      </c>
      <c r="J5384" s="3" t="str">
        <f t="shared" si="169"/>
        <v/>
      </c>
    </row>
    <row r="5385" spans="1:10" x14ac:dyDescent="0.35">
      <c r="A5385" s="7" t="str">
        <f>IF('Payments Export'!A5389="","",'Payments Export'!A5389)</f>
        <v/>
      </c>
      <c r="B5385" s="7" t="str">
        <f>IF('Payments Export'!A5389="","",'Payments Export'!B5389)</f>
        <v/>
      </c>
      <c r="C5385" s="7" t="str">
        <f>IF(IFERROR(VALUE('Payments Export'!H5389),'Payments Export'!H5389)&lt;&gt;0,IFERROR(VALUE('Payments Export'!H5389),'Payments Export'!H5389),"")</f>
        <v/>
      </c>
      <c r="D5385" s="7" t="str">
        <f>IF('Payments Export'!I5389="","",'Payments Export'!I5389)</f>
        <v/>
      </c>
      <c r="E5385" s="7" t="str">
        <f t="shared" si="168"/>
        <v/>
      </c>
      <c r="F5385" s="7" t="str">
        <f>IF('Payments Export'!A5389="","",'Payments Export'!N5389)</f>
        <v/>
      </c>
      <c r="G5385" s="7" t="str">
        <f>IF('Payments Export'!A5389="","",'Payments Export'!O5389)</f>
        <v/>
      </c>
      <c r="H5385" s="7" t="str">
        <f>IF('Payments Export'!B5389="","",G5385-F5385)</f>
        <v/>
      </c>
      <c r="I5385" s="3" t="str">
        <f>IF(C5385&lt;&gt;"",_xlfn.XLOOKUP(IFERROR(VALUE(C5385),C5385),'Items database'!A:A,'Items database'!B:B),(_xlfn.XLOOKUP(LEFT(E5385,3),Services,Services,"")))</f>
        <v/>
      </c>
      <c r="J5385" s="3" t="str">
        <f t="shared" si="169"/>
        <v/>
      </c>
    </row>
    <row r="5386" spans="1:10" x14ac:dyDescent="0.35">
      <c r="A5386" s="7" t="str">
        <f>IF('Payments Export'!A5390="","",'Payments Export'!A5390)</f>
        <v/>
      </c>
      <c r="B5386" s="7" t="str">
        <f>IF('Payments Export'!A5390="","",'Payments Export'!B5390)</f>
        <v/>
      </c>
      <c r="C5386" s="7" t="str">
        <f>IF(IFERROR(VALUE('Payments Export'!H5390),'Payments Export'!H5390)&lt;&gt;0,IFERROR(VALUE('Payments Export'!H5390),'Payments Export'!H5390),"")</f>
        <v/>
      </c>
      <c r="D5386" s="7" t="str">
        <f>IF('Payments Export'!I5390="","",'Payments Export'!I5390)</f>
        <v/>
      </c>
      <c r="E5386" s="7" t="str">
        <f t="shared" si="168"/>
        <v/>
      </c>
      <c r="F5386" s="7" t="str">
        <f>IF('Payments Export'!A5390="","",'Payments Export'!N5390)</f>
        <v/>
      </c>
      <c r="G5386" s="7" t="str">
        <f>IF('Payments Export'!A5390="","",'Payments Export'!O5390)</f>
        <v/>
      </c>
      <c r="H5386" s="7" t="str">
        <f>IF('Payments Export'!B5390="","",G5386-F5386)</f>
        <v/>
      </c>
      <c r="I5386" s="3" t="str">
        <f>IF(C5386&lt;&gt;"",_xlfn.XLOOKUP(IFERROR(VALUE(C5386),C5386),'Items database'!A:A,'Items database'!B:B),(_xlfn.XLOOKUP(LEFT(E5386,3),Services,Services,"")))</f>
        <v/>
      </c>
      <c r="J5386" s="3" t="str">
        <f t="shared" si="169"/>
        <v/>
      </c>
    </row>
    <row r="5387" spans="1:10" x14ac:dyDescent="0.35">
      <c r="A5387" s="7" t="str">
        <f>IF('Payments Export'!A5391="","",'Payments Export'!A5391)</f>
        <v/>
      </c>
      <c r="B5387" s="7" t="str">
        <f>IF('Payments Export'!A5391="","",'Payments Export'!B5391)</f>
        <v/>
      </c>
      <c r="C5387" s="7" t="str">
        <f>IF(IFERROR(VALUE('Payments Export'!H5391),'Payments Export'!H5391)&lt;&gt;0,IFERROR(VALUE('Payments Export'!H5391),'Payments Export'!H5391),"")</f>
        <v/>
      </c>
      <c r="D5387" s="7" t="str">
        <f>IF('Payments Export'!I5391="","",'Payments Export'!I5391)</f>
        <v/>
      </c>
      <c r="E5387" s="7" t="str">
        <f t="shared" si="168"/>
        <v/>
      </c>
      <c r="F5387" s="7" t="str">
        <f>IF('Payments Export'!A5391="","",'Payments Export'!N5391)</f>
        <v/>
      </c>
      <c r="G5387" s="7" t="str">
        <f>IF('Payments Export'!A5391="","",'Payments Export'!O5391)</f>
        <v/>
      </c>
      <c r="H5387" s="7" t="str">
        <f>IF('Payments Export'!B5391="","",G5387-F5387)</f>
        <v/>
      </c>
      <c r="I5387" s="3" t="str">
        <f>IF(C5387&lt;&gt;"",_xlfn.XLOOKUP(IFERROR(VALUE(C5387),C5387),'Items database'!A:A,'Items database'!B:B),(_xlfn.XLOOKUP(LEFT(E5387,3),Services,Services,"")))</f>
        <v/>
      </c>
      <c r="J5387" s="3" t="str">
        <f t="shared" si="169"/>
        <v/>
      </c>
    </row>
    <row r="5388" spans="1:10" x14ac:dyDescent="0.35">
      <c r="A5388" s="7" t="str">
        <f>IF('Payments Export'!A5392="","",'Payments Export'!A5392)</f>
        <v/>
      </c>
      <c r="B5388" s="7" t="str">
        <f>IF('Payments Export'!A5392="","",'Payments Export'!B5392)</f>
        <v/>
      </c>
      <c r="C5388" s="7" t="str">
        <f>IF(IFERROR(VALUE('Payments Export'!H5392),'Payments Export'!H5392)&lt;&gt;0,IFERROR(VALUE('Payments Export'!H5392),'Payments Export'!H5392),"")</f>
        <v/>
      </c>
      <c r="D5388" s="7" t="str">
        <f>IF('Payments Export'!I5392="","",'Payments Export'!I5392)</f>
        <v/>
      </c>
      <c r="E5388" s="7" t="str">
        <f t="shared" si="168"/>
        <v/>
      </c>
      <c r="F5388" s="7" t="str">
        <f>IF('Payments Export'!A5392="","",'Payments Export'!N5392)</f>
        <v/>
      </c>
      <c r="G5388" s="7" t="str">
        <f>IF('Payments Export'!A5392="","",'Payments Export'!O5392)</f>
        <v/>
      </c>
      <c r="H5388" s="7" t="str">
        <f>IF('Payments Export'!B5392="","",G5388-F5388)</f>
        <v/>
      </c>
      <c r="I5388" s="3" t="str">
        <f>IF(C5388&lt;&gt;"",_xlfn.XLOOKUP(IFERROR(VALUE(C5388),C5388),'Items database'!A:A,'Items database'!B:B),(_xlfn.XLOOKUP(LEFT(E5388,3),Services,Services,"")))</f>
        <v/>
      </c>
      <c r="J5388" s="3" t="str">
        <f t="shared" si="169"/>
        <v/>
      </c>
    </row>
    <row r="5389" spans="1:10" x14ac:dyDescent="0.35">
      <c r="A5389" s="7" t="str">
        <f>IF('Payments Export'!A5393="","",'Payments Export'!A5393)</f>
        <v/>
      </c>
      <c r="B5389" s="7" t="str">
        <f>IF('Payments Export'!A5393="","",'Payments Export'!B5393)</f>
        <v/>
      </c>
      <c r="C5389" s="7" t="str">
        <f>IF(IFERROR(VALUE('Payments Export'!H5393),'Payments Export'!H5393)&lt;&gt;0,IFERROR(VALUE('Payments Export'!H5393),'Payments Export'!H5393),"")</f>
        <v/>
      </c>
      <c r="D5389" s="7" t="str">
        <f>IF('Payments Export'!I5393="","",'Payments Export'!I5393)</f>
        <v/>
      </c>
      <c r="E5389" s="7" t="str">
        <f t="shared" si="168"/>
        <v/>
      </c>
      <c r="F5389" s="7" t="str">
        <f>IF('Payments Export'!A5393="","",'Payments Export'!N5393)</f>
        <v/>
      </c>
      <c r="G5389" s="7" t="str">
        <f>IF('Payments Export'!A5393="","",'Payments Export'!O5393)</f>
        <v/>
      </c>
      <c r="H5389" s="7" t="str">
        <f>IF('Payments Export'!B5393="","",G5389-F5389)</f>
        <v/>
      </c>
      <c r="I5389" s="3" t="str">
        <f>IF(C5389&lt;&gt;"",_xlfn.XLOOKUP(IFERROR(VALUE(C5389),C5389),'Items database'!A:A,'Items database'!B:B),(_xlfn.XLOOKUP(LEFT(E5389,3),Services,Services,"")))</f>
        <v/>
      </c>
      <c r="J5389" s="3" t="str">
        <f t="shared" si="169"/>
        <v/>
      </c>
    </row>
    <row r="5390" spans="1:10" x14ac:dyDescent="0.35">
      <c r="A5390" s="7" t="str">
        <f>IF('Payments Export'!A5394="","",'Payments Export'!A5394)</f>
        <v/>
      </c>
      <c r="B5390" s="7" t="str">
        <f>IF('Payments Export'!A5394="","",'Payments Export'!B5394)</f>
        <v/>
      </c>
      <c r="C5390" s="7" t="str">
        <f>IF(IFERROR(VALUE('Payments Export'!H5394),'Payments Export'!H5394)&lt;&gt;0,IFERROR(VALUE('Payments Export'!H5394),'Payments Export'!H5394),"")</f>
        <v/>
      </c>
      <c r="D5390" s="7" t="str">
        <f>IF('Payments Export'!I5394="","",'Payments Export'!I5394)</f>
        <v/>
      </c>
      <c r="E5390" s="7" t="str">
        <f t="shared" si="168"/>
        <v/>
      </c>
      <c r="F5390" s="7" t="str">
        <f>IF('Payments Export'!A5394="","",'Payments Export'!N5394)</f>
        <v/>
      </c>
      <c r="G5390" s="7" t="str">
        <f>IF('Payments Export'!A5394="","",'Payments Export'!O5394)</f>
        <v/>
      </c>
      <c r="H5390" s="7" t="str">
        <f>IF('Payments Export'!B5394="","",G5390-F5390)</f>
        <v/>
      </c>
      <c r="I5390" s="3" t="str">
        <f>IF(C5390&lt;&gt;"",_xlfn.XLOOKUP(IFERROR(VALUE(C5390),C5390),'Items database'!A:A,'Items database'!B:B),(_xlfn.XLOOKUP(LEFT(E5390,3),Services,Services,"")))</f>
        <v/>
      </c>
      <c r="J5390" s="3" t="str">
        <f t="shared" si="169"/>
        <v/>
      </c>
    </row>
    <row r="5391" spans="1:10" x14ac:dyDescent="0.35">
      <c r="A5391" s="7" t="str">
        <f>IF('Payments Export'!A5395="","",'Payments Export'!A5395)</f>
        <v/>
      </c>
      <c r="B5391" s="7" t="str">
        <f>IF('Payments Export'!A5395="","",'Payments Export'!B5395)</f>
        <v/>
      </c>
      <c r="C5391" s="7" t="str">
        <f>IF(IFERROR(VALUE('Payments Export'!H5395),'Payments Export'!H5395)&lt;&gt;0,IFERROR(VALUE('Payments Export'!H5395),'Payments Export'!H5395),"")</f>
        <v/>
      </c>
      <c r="D5391" s="7" t="str">
        <f>IF('Payments Export'!I5395="","",'Payments Export'!I5395)</f>
        <v/>
      </c>
      <c r="E5391" s="7" t="str">
        <f t="shared" si="168"/>
        <v/>
      </c>
      <c r="F5391" s="7" t="str">
        <f>IF('Payments Export'!A5395="","",'Payments Export'!N5395)</f>
        <v/>
      </c>
      <c r="G5391" s="7" t="str">
        <f>IF('Payments Export'!A5395="","",'Payments Export'!O5395)</f>
        <v/>
      </c>
      <c r="H5391" s="7" t="str">
        <f>IF('Payments Export'!B5395="","",G5391-F5391)</f>
        <v/>
      </c>
      <c r="I5391" s="3" t="str">
        <f>IF(C5391&lt;&gt;"",_xlfn.XLOOKUP(IFERROR(VALUE(C5391),C5391),'Items database'!A:A,'Items database'!B:B),(_xlfn.XLOOKUP(LEFT(E5391,3),Services,Services,"")))</f>
        <v/>
      </c>
      <c r="J5391" s="3" t="str">
        <f t="shared" si="169"/>
        <v/>
      </c>
    </row>
    <row r="5392" spans="1:10" x14ac:dyDescent="0.35">
      <c r="A5392" s="7" t="str">
        <f>IF('Payments Export'!A5396="","",'Payments Export'!A5396)</f>
        <v/>
      </c>
      <c r="B5392" s="7" t="str">
        <f>IF('Payments Export'!A5396="","",'Payments Export'!B5396)</f>
        <v/>
      </c>
      <c r="C5392" s="7" t="str">
        <f>IF(IFERROR(VALUE('Payments Export'!H5396),'Payments Export'!H5396)&lt;&gt;0,IFERROR(VALUE('Payments Export'!H5396),'Payments Export'!H5396),"")</f>
        <v/>
      </c>
      <c r="D5392" s="7" t="str">
        <f>IF('Payments Export'!I5396="","",'Payments Export'!I5396)</f>
        <v/>
      </c>
      <c r="E5392" s="7" t="str">
        <f t="shared" si="168"/>
        <v/>
      </c>
      <c r="F5392" s="7" t="str">
        <f>IF('Payments Export'!A5396="","",'Payments Export'!N5396)</f>
        <v/>
      </c>
      <c r="G5392" s="7" t="str">
        <f>IF('Payments Export'!A5396="","",'Payments Export'!O5396)</f>
        <v/>
      </c>
      <c r="H5392" s="7" t="str">
        <f>IF('Payments Export'!B5396="","",G5392-F5392)</f>
        <v/>
      </c>
      <c r="I5392" s="3" t="str">
        <f>IF(C5392&lt;&gt;"",_xlfn.XLOOKUP(IFERROR(VALUE(C5392),C5392),'Items database'!A:A,'Items database'!B:B),(_xlfn.XLOOKUP(LEFT(E5392,3),Services,Services,"")))</f>
        <v/>
      </c>
      <c r="J5392" s="3" t="str">
        <f t="shared" si="169"/>
        <v/>
      </c>
    </row>
    <row r="5393" spans="1:10" x14ac:dyDescent="0.35">
      <c r="A5393" s="7" t="str">
        <f>IF('Payments Export'!A5397="","",'Payments Export'!A5397)</f>
        <v/>
      </c>
      <c r="B5393" s="7" t="str">
        <f>IF('Payments Export'!A5397="","",'Payments Export'!B5397)</f>
        <v/>
      </c>
      <c r="C5393" s="7" t="str">
        <f>IF(IFERROR(VALUE('Payments Export'!H5397),'Payments Export'!H5397)&lt;&gt;0,IFERROR(VALUE('Payments Export'!H5397),'Payments Export'!H5397),"")</f>
        <v/>
      </c>
      <c r="D5393" s="7" t="str">
        <f>IF('Payments Export'!I5397="","",'Payments Export'!I5397)</f>
        <v/>
      </c>
      <c r="E5393" s="7" t="str">
        <f t="shared" si="168"/>
        <v/>
      </c>
      <c r="F5393" s="7" t="str">
        <f>IF('Payments Export'!A5397="","",'Payments Export'!N5397)</f>
        <v/>
      </c>
      <c r="G5393" s="7" t="str">
        <f>IF('Payments Export'!A5397="","",'Payments Export'!O5397)</f>
        <v/>
      </c>
      <c r="H5393" s="7" t="str">
        <f>IF('Payments Export'!B5397="","",G5393-F5393)</f>
        <v/>
      </c>
      <c r="I5393" s="3" t="str">
        <f>IF(C5393&lt;&gt;"",_xlfn.XLOOKUP(IFERROR(VALUE(C5393),C5393),'Items database'!A:A,'Items database'!B:B),(_xlfn.XLOOKUP(LEFT(E5393,3),Services,Services,"")))</f>
        <v/>
      </c>
      <c r="J5393" s="3" t="str">
        <f t="shared" si="169"/>
        <v/>
      </c>
    </row>
    <row r="5394" spans="1:10" x14ac:dyDescent="0.35">
      <c r="A5394" s="7" t="str">
        <f>IF('Payments Export'!A5398="","",'Payments Export'!A5398)</f>
        <v/>
      </c>
      <c r="B5394" s="7" t="str">
        <f>IF('Payments Export'!A5398="","",'Payments Export'!B5398)</f>
        <v/>
      </c>
      <c r="C5394" s="7" t="str">
        <f>IF(IFERROR(VALUE('Payments Export'!H5398),'Payments Export'!H5398)&lt;&gt;0,IFERROR(VALUE('Payments Export'!H5398),'Payments Export'!H5398),"")</f>
        <v/>
      </c>
      <c r="D5394" s="7" t="str">
        <f>IF('Payments Export'!I5398="","",'Payments Export'!I5398)</f>
        <v/>
      </c>
      <c r="E5394" s="7" t="str">
        <f t="shared" si="168"/>
        <v/>
      </c>
      <c r="F5394" s="7" t="str">
        <f>IF('Payments Export'!A5398="","",'Payments Export'!N5398)</f>
        <v/>
      </c>
      <c r="G5394" s="7" t="str">
        <f>IF('Payments Export'!A5398="","",'Payments Export'!O5398)</f>
        <v/>
      </c>
      <c r="H5394" s="7" t="str">
        <f>IF('Payments Export'!B5398="","",G5394-F5394)</f>
        <v/>
      </c>
      <c r="I5394" s="3" t="str">
        <f>IF(C5394&lt;&gt;"",_xlfn.XLOOKUP(IFERROR(VALUE(C5394),C5394),'Items database'!A:A,'Items database'!B:B),(_xlfn.XLOOKUP(LEFT(E5394,3),Services,Services,"")))</f>
        <v/>
      </c>
      <c r="J5394" s="3" t="str">
        <f t="shared" si="169"/>
        <v/>
      </c>
    </row>
    <row r="5395" spans="1:10" x14ac:dyDescent="0.35">
      <c r="A5395" s="7" t="str">
        <f>IF('Payments Export'!A5399="","",'Payments Export'!A5399)</f>
        <v/>
      </c>
      <c r="B5395" s="7" t="str">
        <f>IF('Payments Export'!A5399="","",'Payments Export'!B5399)</f>
        <v/>
      </c>
      <c r="C5395" s="7" t="str">
        <f>IF(IFERROR(VALUE('Payments Export'!H5399),'Payments Export'!H5399)&lt;&gt;0,IFERROR(VALUE('Payments Export'!H5399),'Payments Export'!H5399),"")</f>
        <v/>
      </c>
      <c r="D5395" s="7" t="str">
        <f>IF('Payments Export'!I5399="","",'Payments Export'!I5399)</f>
        <v/>
      </c>
      <c r="E5395" s="7" t="str">
        <f t="shared" si="168"/>
        <v/>
      </c>
      <c r="F5395" s="7" t="str">
        <f>IF('Payments Export'!A5399="","",'Payments Export'!N5399)</f>
        <v/>
      </c>
      <c r="G5395" s="7" t="str">
        <f>IF('Payments Export'!A5399="","",'Payments Export'!O5399)</f>
        <v/>
      </c>
      <c r="H5395" s="7" t="str">
        <f>IF('Payments Export'!B5399="","",G5395-F5395)</f>
        <v/>
      </c>
      <c r="I5395" s="3" t="str">
        <f>IF(C5395&lt;&gt;"",_xlfn.XLOOKUP(IFERROR(VALUE(C5395),C5395),'Items database'!A:A,'Items database'!B:B),(_xlfn.XLOOKUP(LEFT(E5395,3),Services,Services,"")))</f>
        <v/>
      </c>
      <c r="J5395" s="3" t="str">
        <f t="shared" si="169"/>
        <v/>
      </c>
    </row>
    <row r="5396" spans="1:10" x14ac:dyDescent="0.35">
      <c r="A5396" s="7" t="str">
        <f>IF('Payments Export'!A5400="","",'Payments Export'!A5400)</f>
        <v/>
      </c>
      <c r="B5396" s="7" t="str">
        <f>IF('Payments Export'!A5400="","",'Payments Export'!B5400)</f>
        <v/>
      </c>
      <c r="C5396" s="7" t="str">
        <f>IF(IFERROR(VALUE('Payments Export'!H5400),'Payments Export'!H5400)&lt;&gt;0,IFERROR(VALUE('Payments Export'!H5400),'Payments Export'!H5400),"")</f>
        <v/>
      </c>
      <c r="D5396" s="7" t="str">
        <f>IF('Payments Export'!I5400="","",'Payments Export'!I5400)</f>
        <v/>
      </c>
      <c r="E5396" s="7" t="str">
        <f t="shared" si="168"/>
        <v/>
      </c>
      <c r="F5396" s="7" t="str">
        <f>IF('Payments Export'!A5400="","",'Payments Export'!N5400)</f>
        <v/>
      </c>
      <c r="G5396" s="7" t="str">
        <f>IF('Payments Export'!A5400="","",'Payments Export'!O5400)</f>
        <v/>
      </c>
      <c r="H5396" s="7" t="str">
        <f>IF('Payments Export'!B5400="","",G5396-F5396)</f>
        <v/>
      </c>
      <c r="I5396" s="3" t="str">
        <f>IF(C5396&lt;&gt;"",_xlfn.XLOOKUP(IFERROR(VALUE(C5396),C5396),'Items database'!A:A,'Items database'!B:B),(_xlfn.XLOOKUP(LEFT(E5396,3),Services,Services,"")))</f>
        <v/>
      </c>
      <c r="J5396" s="3" t="str">
        <f t="shared" si="169"/>
        <v/>
      </c>
    </row>
    <row r="5397" spans="1:10" x14ac:dyDescent="0.35">
      <c r="A5397" s="7" t="str">
        <f>IF('Payments Export'!A5401="","",'Payments Export'!A5401)</f>
        <v/>
      </c>
      <c r="B5397" s="7" t="str">
        <f>IF('Payments Export'!A5401="","",'Payments Export'!B5401)</f>
        <v/>
      </c>
      <c r="C5397" s="7" t="str">
        <f>IF(IFERROR(VALUE('Payments Export'!H5401),'Payments Export'!H5401)&lt;&gt;0,IFERROR(VALUE('Payments Export'!H5401),'Payments Export'!H5401),"")</f>
        <v/>
      </c>
      <c r="D5397" s="7" t="str">
        <f>IF('Payments Export'!I5401="","",'Payments Export'!I5401)</f>
        <v/>
      </c>
      <c r="E5397" s="7" t="str">
        <f t="shared" si="168"/>
        <v/>
      </c>
      <c r="F5397" s="7" t="str">
        <f>IF('Payments Export'!A5401="","",'Payments Export'!N5401)</f>
        <v/>
      </c>
      <c r="G5397" s="7" t="str">
        <f>IF('Payments Export'!A5401="","",'Payments Export'!O5401)</f>
        <v/>
      </c>
      <c r="H5397" s="7" t="str">
        <f>IF('Payments Export'!B5401="","",G5397-F5397)</f>
        <v/>
      </c>
      <c r="I5397" s="3" t="str">
        <f>IF(C5397&lt;&gt;"",_xlfn.XLOOKUP(IFERROR(VALUE(C5397),C5397),'Items database'!A:A,'Items database'!B:B),(_xlfn.XLOOKUP(LEFT(E5397,3),Services,Services,"")))</f>
        <v/>
      </c>
      <c r="J5397" s="3" t="str">
        <f t="shared" si="169"/>
        <v/>
      </c>
    </row>
    <row r="5398" spans="1:10" x14ac:dyDescent="0.35">
      <c r="A5398" s="7" t="str">
        <f>IF('Payments Export'!A5402="","",'Payments Export'!A5402)</f>
        <v/>
      </c>
      <c r="B5398" s="7" t="str">
        <f>IF('Payments Export'!A5402="","",'Payments Export'!B5402)</f>
        <v/>
      </c>
      <c r="C5398" s="7" t="str">
        <f>IF(IFERROR(VALUE('Payments Export'!H5402),'Payments Export'!H5402)&lt;&gt;0,IFERROR(VALUE('Payments Export'!H5402),'Payments Export'!H5402),"")</f>
        <v/>
      </c>
      <c r="D5398" s="7" t="str">
        <f>IF('Payments Export'!I5402="","",'Payments Export'!I5402)</f>
        <v/>
      </c>
      <c r="E5398" s="7" t="str">
        <f t="shared" si="168"/>
        <v/>
      </c>
      <c r="F5398" s="7" t="str">
        <f>IF('Payments Export'!A5402="","",'Payments Export'!N5402)</f>
        <v/>
      </c>
      <c r="G5398" s="7" t="str">
        <f>IF('Payments Export'!A5402="","",'Payments Export'!O5402)</f>
        <v/>
      </c>
      <c r="H5398" s="7" t="str">
        <f>IF('Payments Export'!B5402="","",G5398-F5398)</f>
        <v/>
      </c>
      <c r="I5398" s="3" t="str">
        <f>IF(C5398&lt;&gt;"",_xlfn.XLOOKUP(IFERROR(VALUE(C5398),C5398),'Items database'!A:A,'Items database'!B:B),(_xlfn.XLOOKUP(LEFT(E5398,3),Services,Services,"")))</f>
        <v/>
      </c>
      <c r="J5398" s="3" t="str">
        <f t="shared" si="169"/>
        <v/>
      </c>
    </row>
    <row r="5399" spans="1:10" x14ac:dyDescent="0.35">
      <c r="A5399" s="7" t="str">
        <f>IF('Payments Export'!A5403="","",'Payments Export'!A5403)</f>
        <v/>
      </c>
      <c r="B5399" s="7" t="str">
        <f>IF('Payments Export'!A5403="","",'Payments Export'!B5403)</f>
        <v/>
      </c>
      <c r="C5399" s="7" t="str">
        <f>IF(IFERROR(VALUE('Payments Export'!H5403),'Payments Export'!H5403)&lt;&gt;0,IFERROR(VALUE('Payments Export'!H5403),'Payments Export'!H5403),"")</f>
        <v/>
      </c>
      <c r="D5399" s="7" t="str">
        <f>IF('Payments Export'!I5403="","",'Payments Export'!I5403)</f>
        <v/>
      </c>
      <c r="E5399" s="7" t="str">
        <f t="shared" si="168"/>
        <v/>
      </c>
      <c r="F5399" s="7" t="str">
        <f>IF('Payments Export'!A5403="","",'Payments Export'!N5403)</f>
        <v/>
      </c>
      <c r="G5399" s="7" t="str">
        <f>IF('Payments Export'!A5403="","",'Payments Export'!O5403)</f>
        <v/>
      </c>
      <c r="H5399" s="7" t="str">
        <f>IF('Payments Export'!B5403="","",G5399-F5399)</f>
        <v/>
      </c>
      <c r="I5399" s="3" t="str">
        <f>IF(C5399&lt;&gt;"",_xlfn.XLOOKUP(IFERROR(VALUE(C5399),C5399),'Items database'!A:A,'Items database'!B:B),(_xlfn.XLOOKUP(LEFT(E5399,3),Services,Services,"")))</f>
        <v/>
      </c>
      <c r="J5399" s="3" t="str">
        <f t="shared" si="169"/>
        <v/>
      </c>
    </row>
    <row r="5400" spans="1:10" x14ac:dyDescent="0.35">
      <c r="A5400" s="7" t="str">
        <f>IF('Payments Export'!A5404="","",'Payments Export'!A5404)</f>
        <v/>
      </c>
      <c r="B5400" s="7" t="str">
        <f>IF('Payments Export'!A5404="","",'Payments Export'!B5404)</f>
        <v/>
      </c>
      <c r="C5400" s="7" t="str">
        <f>IF(IFERROR(VALUE('Payments Export'!H5404),'Payments Export'!H5404)&lt;&gt;0,IFERROR(VALUE('Payments Export'!H5404),'Payments Export'!H5404),"")</f>
        <v/>
      </c>
      <c r="D5400" s="7" t="str">
        <f>IF('Payments Export'!I5404="","",'Payments Export'!I5404)</f>
        <v/>
      </c>
      <c r="E5400" s="7" t="str">
        <f t="shared" si="168"/>
        <v/>
      </c>
      <c r="F5400" s="7" t="str">
        <f>IF('Payments Export'!A5404="","",'Payments Export'!N5404)</f>
        <v/>
      </c>
      <c r="G5400" s="7" t="str">
        <f>IF('Payments Export'!A5404="","",'Payments Export'!O5404)</f>
        <v/>
      </c>
      <c r="H5400" s="7" t="str">
        <f>IF('Payments Export'!B5404="","",G5400-F5400)</f>
        <v/>
      </c>
      <c r="I5400" s="3" t="str">
        <f>IF(C5400&lt;&gt;"",_xlfn.XLOOKUP(IFERROR(VALUE(C5400),C5400),'Items database'!A:A,'Items database'!B:B),(_xlfn.XLOOKUP(LEFT(E5400,3),Services,Services,"")))</f>
        <v/>
      </c>
      <c r="J5400" s="3" t="str">
        <f t="shared" si="169"/>
        <v/>
      </c>
    </row>
    <row r="5401" spans="1:10" x14ac:dyDescent="0.35">
      <c r="A5401" s="7" t="str">
        <f>IF('Payments Export'!A5405="","",'Payments Export'!A5405)</f>
        <v/>
      </c>
      <c r="B5401" s="7" t="str">
        <f>IF('Payments Export'!A5405="","",'Payments Export'!B5405)</f>
        <v/>
      </c>
      <c r="C5401" s="7" t="str">
        <f>IF(IFERROR(VALUE('Payments Export'!H5405),'Payments Export'!H5405)&lt;&gt;0,IFERROR(VALUE('Payments Export'!H5405),'Payments Export'!H5405),"")</f>
        <v/>
      </c>
      <c r="D5401" s="7" t="str">
        <f>IF('Payments Export'!I5405="","",'Payments Export'!I5405)</f>
        <v/>
      </c>
      <c r="E5401" s="7" t="str">
        <f t="shared" si="168"/>
        <v/>
      </c>
      <c r="F5401" s="7" t="str">
        <f>IF('Payments Export'!A5405="","",'Payments Export'!N5405)</f>
        <v/>
      </c>
      <c r="G5401" s="7" t="str">
        <f>IF('Payments Export'!A5405="","",'Payments Export'!O5405)</f>
        <v/>
      </c>
      <c r="H5401" s="7" t="str">
        <f>IF('Payments Export'!B5405="","",G5401-F5401)</f>
        <v/>
      </c>
      <c r="I5401" s="3" t="str">
        <f>IF(C5401&lt;&gt;"",_xlfn.XLOOKUP(IFERROR(VALUE(C5401),C5401),'Items database'!A:A,'Items database'!B:B),(_xlfn.XLOOKUP(LEFT(E5401,3),Services,Services,"")))</f>
        <v/>
      </c>
      <c r="J5401" s="3" t="str">
        <f t="shared" si="169"/>
        <v/>
      </c>
    </row>
    <row r="5402" spans="1:10" x14ac:dyDescent="0.35">
      <c r="A5402" s="7" t="str">
        <f>IF('Payments Export'!A5406="","",'Payments Export'!A5406)</f>
        <v/>
      </c>
      <c r="B5402" s="7" t="str">
        <f>IF('Payments Export'!A5406="","",'Payments Export'!B5406)</f>
        <v/>
      </c>
      <c r="C5402" s="7" t="str">
        <f>IF(IFERROR(VALUE('Payments Export'!H5406),'Payments Export'!H5406)&lt;&gt;0,IFERROR(VALUE('Payments Export'!H5406),'Payments Export'!H5406),"")</f>
        <v/>
      </c>
      <c r="D5402" s="7" t="str">
        <f>IF('Payments Export'!I5406="","",'Payments Export'!I5406)</f>
        <v/>
      </c>
      <c r="E5402" s="7" t="str">
        <f t="shared" si="168"/>
        <v/>
      </c>
      <c r="F5402" s="7" t="str">
        <f>IF('Payments Export'!A5406="","",'Payments Export'!N5406)</f>
        <v/>
      </c>
      <c r="G5402" s="7" t="str">
        <f>IF('Payments Export'!A5406="","",'Payments Export'!O5406)</f>
        <v/>
      </c>
      <c r="H5402" s="7" t="str">
        <f>IF('Payments Export'!B5406="","",G5402-F5402)</f>
        <v/>
      </c>
      <c r="I5402" s="3" t="str">
        <f>IF(C5402&lt;&gt;"",_xlfn.XLOOKUP(IFERROR(VALUE(C5402),C5402),'Items database'!A:A,'Items database'!B:B),(_xlfn.XLOOKUP(LEFT(E5402,3),Services,Services,"")))</f>
        <v/>
      </c>
      <c r="J5402" s="3" t="str">
        <f t="shared" si="169"/>
        <v/>
      </c>
    </row>
    <row r="5403" spans="1:10" x14ac:dyDescent="0.35">
      <c r="A5403" s="7" t="str">
        <f>IF('Payments Export'!A5407="","",'Payments Export'!A5407)</f>
        <v/>
      </c>
      <c r="B5403" s="7" t="str">
        <f>IF('Payments Export'!A5407="","",'Payments Export'!B5407)</f>
        <v/>
      </c>
      <c r="C5403" s="7" t="str">
        <f>IF(IFERROR(VALUE('Payments Export'!H5407),'Payments Export'!H5407)&lt;&gt;0,IFERROR(VALUE('Payments Export'!H5407),'Payments Export'!H5407),"")</f>
        <v/>
      </c>
      <c r="D5403" s="7" t="str">
        <f>IF('Payments Export'!I5407="","",'Payments Export'!I5407)</f>
        <v/>
      </c>
      <c r="E5403" s="7" t="str">
        <f t="shared" si="168"/>
        <v/>
      </c>
      <c r="F5403" s="7" t="str">
        <f>IF('Payments Export'!A5407="","",'Payments Export'!N5407)</f>
        <v/>
      </c>
      <c r="G5403" s="7" t="str">
        <f>IF('Payments Export'!A5407="","",'Payments Export'!O5407)</f>
        <v/>
      </c>
      <c r="H5403" s="7" t="str">
        <f>IF('Payments Export'!B5407="","",G5403-F5403)</f>
        <v/>
      </c>
      <c r="I5403" s="3" t="str">
        <f>IF(C5403&lt;&gt;"",_xlfn.XLOOKUP(IFERROR(VALUE(C5403),C5403),'Items database'!A:A,'Items database'!B:B),(_xlfn.XLOOKUP(LEFT(E5403,3),Services,Services,"")))</f>
        <v/>
      </c>
      <c r="J5403" s="3" t="str">
        <f t="shared" si="169"/>
        <v/>
      </c>
    </row>
    <row r="5404" spans="1:10" x14ac:dyDescent="0.35">
      <c r="A5404" s="7" t="str">
        <f>IF('Payments Export'!A5408="","",'Payments Export'!A5408)</f>
        <v/>
      </c>
      <c r="B5404" s="7" t="str">
        <f>IF('Payments Export'!A5408="","",'Payments Export'!B5408)</f>
        <v/>
      </c>
      <c r="C5404" s="7" t="str">
        <f>IF(IFERROR(VALUE('Payments Export'!H5408),'Payments Export'!H5408)&lt;&gt;0,IFERROR(VALUE('Payments Export'!H5408),'Payments Export'!H5408),"")</f>
        <v/>
      </c>
      <c r="D5404" s="7" t="str">
        <f>IF('Payments Export'!I5408="","",'Payments Export'!I5408)</f>
        <v/>
      </c>
      <c r="E5404" s="7" t="str">
        <f t="shared" si="168"/>
        <v/>
      </c>
      <c r="F5404" s="7" t="str">
        <f>IF('Payments Export'!A5408="","",'Payments Export'!N5408)</f>
        <v/>
      </c>
      <c r="G5404" s="7" t="str">
        <f>IF('Payments Export'!A5408="","",'Payments Export'!O5408)</f>
        <v/>
      </c>
      <c r="H5404" s="7" t="str">
        <f>IF('Payments Export'!B5408="","",G5404-F5404)</f>
        <v/>
      </c>
      <c r="I5404" s="3" t="str">
        <f>IF(C5404&lt;&gt;"",_xlfn.XLOOKUP(IFERROR(VALUE(C5404),C5404),'Items database'!A:A,'Items database'!B:B),(_xlfn.XLOOKUP(LEFT(E5404,3),Services,Services,"")))</f>
        <v/>
      </c>
      <c r="J5404" s="3" t="str">
        <f t="shared" si="169"/>
        <v/>
      </c>
    </row>
    <row r="5405" spans="1:10" x14ac:dyDescent="0.35">
      <c r="A5405" s="7" t="str">
        <f>IF('Payments Export'!A5409="","",'Payments Export'!A5409)</f>
        <v/>
      </c>
      <c r="B5405" s="7" t="str">
        <f>IF('Payments Export'!A5409="","",'Payments Export'!B5409)</f>
        <v/>
      </c>
      <c r="C5405" s="7" t="str">
        <f>IF(IFERROR(VALUE('Payments Export'!H5409),'Payments Export'!H5409)&lt;&gt;0,IFERROR(VALUE('Payments Export'!H5409),'Payments Export'!H5409),"")</f>
        <v/>
      </c>
      <c r="D5405" s="7" t="str">
        <f>IF('Payments Export'!I5409="","",'Payments Export'!I5409)</f>
        <v/>
      </c>
      <c r="E5405" s="7" t="str">
        <f t="shared" si="168"/>
        <v/>
      </c>
      <c r="F5405" s="7" t="str">
        <f>IF('Payments Export'!A5409="","",'Payments Export'!N5409)</f>
        <v/>
      </c>
      <c r="G5405" s="7" t="str">
        <f>IF('Payments Export'!A5409="","",'Payments Export'!O5409)</f>
        <v/>
      </c>
      <c r="H5405" s="7" t="str">
        <f>IF('Payments Export'!B5409="","",G5405-F5405)</f>
        <v/>
      </c>
      <c r="I5405" s="3" t="str">
        <f>IF(C5405&lt;&gt;"",_xlfn.XLOOKUP(IFERROR(VALUE(C5405),C5405),'Items database'!A:A,'Items database'!B:B),(_xlfn.XLOOKUP(LEFT(E5405,3),Services,Services,"")))</f>
        <v/>
      </c>
      <c r="J5405" s="3" t="str">
        <f t="shared" si="169"/>
        <v/>
      </c>
    </row>
    <row r="5406" spans="1:10" x14ac:dyDescent="0.35">
      <c r="A5406" s="7" t="str">
        <f>IF('Payments Export'!A5410="","",'Payments Export'!A5410)</f>
        <v/>
      </c>
      <c r="B5406" s="7" t="str">
        <f>IF('Payments Export'!A5410="","",'Payments Export'!B5410)</f>
        <v/>
      </c>
      <c r="C5406" s="7" t="str">
        <f>IF(IFERROR(VALUE('Payments Export'!H5410),'Payments Export'!H5410)&lt;&gt;0,IFERROR(VALUE('Payments Export'!H5410),'Payments Export'!H5410),"")</f>
        <v/>
      </c>
      <c r="D5406" s="7" t="str">
        <f>IF('Payments Export'!I5410="","",'Payments Export'!I5410)</f>
        <v/>
      </c>
      <c r="E5406" s="7" t="str">
        <f t="shared" si="168"/>
        <v/>
      </c>
      <c r="F5406" s="7" t="str">
        <f>IF('Payments Export'!A5410="","",'Payments Export'!N5410)</f>
        <v/>
      </c>
      <c r="G5406" s="7" t="str">
        <f>IF('Payments Export'!A5410="","",'Payments Export'!O5410)</f>
        <v/>
      </c>
      <c r="H5406" s="7" t="str">
        <f>IF('Payments Export'!B5410="","",G5406-F5406)</f>
        <v/>
      </c>
      <c r="I5406" s="3" t="str">
        <f>IF(C5406&lt;&gt;"",_xlfn.XLOOKUP(IFERROR(VALUE(C5406),C5406),'Items database'!A:A,'Items database'!B:B),(_xlfn.XLOOKUP(LEFT(E5406,3),Services,Services,"")))</f>
        <v/>
      </c>
      <c r="J5406" s="3" t="str">
        <f t="shared" si="169"/>
        <v/>
      </c>
    </row>
    <row r="5407" spans="1:10" x14ac:dyDescent="0.35">
      <c r="A5407" s="7" t="str">
        <f>IF('Payments Export'!A5411="","",'Payments Export'!A5411)</f>
        <v/>
      </c>
      <c r="B5407" s="7" t="str">
        <f>IF('Payments Export'!A5411="","",'Payments Export'!B5411)</f>
        <v/>
      </c>
      <c r="C5407" s="7" t="str">
        <f>IF(IFERROR(VALUE('Payments Export'!H5411),'Payments Export'!H5411)&lt;&gt;0,IFERROR(VALUE('Payments Export'!H5411),'Payments Export'!H5411),"")</f>
        <v/>
      </c>
      <c r="D5407" s="7" t="str">
        <f>IF('Payments Export'!I5411="","",'Payments Export'!I5411)</f>
        <v/>
      </c>
      <c r="E5407" s="7" t="str">
        <f t="shared" si="168"/>
        <v/>
      </c>
      <c r="F5407" s="7" t="str">
        <f>IF('Payments Export'!A5411="","",'Payments Export'!N5411)</f>
        <v/>
      </c>
      <c r="G5407" s="7" t="str">
        <f>IF('Payments Export'!A5411="","",'Payments Export'!O5411)</f>
        <v/>
      </c>
      <c r="H5407" s="7" t="str">
        <f>IF('Payments Export'!B5411="","",G5407-F5407)</f>
        <v/>
      </c>
      <c r="I5407" s="3" t="str">
        <f>IF(C5407&lt;&gt;"",_xlfn.XLOOKUP(IFERROR(VALUE(C5407),C5407),'Items database'!A:A,'Items database'!B:B),(_xlfn.XLOOKUP(LEFT(E5407,3),Services,Services,"")))</f>
        <v/>
      </c>
      <c r="J5407" s="3" t="str">
        <f t="shared" si="169"/>
        <v/>
      </c>
    </row>
    <row r="5408" spans="1:10" x14ac:dyDescent="0.35">
      <c r="A5408" s="7" t="str">
        <f>IF('Payments Export'!A5412="","",'Payments Export'!A5412)</f>
        <v/>
      </c>
      <c r="B5408" s="7" t="str">
        <f>IF('Payments Export'!A5412="","",'Payments Export'!B5412)</f>
        <v/>
      </c>
      <c r="C5408" s="7" t="str">
        <f>IF(IFERROR(VALUE('Payments Export'!H5412),'Payments Export'!H5412)&lt;&gt;0,IFERROR(VALUE('Payments Export'!H5412),'Payments Export'!H5412),"")</f>
        <v/>
      </c>
      <c r="D5408" s="7" t="str">
        <f>IF('Payments Export'!I5412="","",'Payments Export'!I5412)</f>
        <v/>
      </c>
      <c r="E5408" s="7" t="str">
        <f t="shared" si="168"/>
        <v/>
      </c>
      <c r="F5408" s="7" t="str">
        <f>IF('Payments Export'!A5412="","",'Payments Export'!N5412)</f>
        <v/>
      </c>
      <c r="G5408" s="7" t="str">
        <f>IF('Payments Export'!A5412="","",'Payments Export'!O5412)</f>
        <v/>
      </c>
      <c r="H5408" s="7" t="str">
        <f>IF('Payments Export'!B5412="","",G5408-F5408)</f>
        <v/>
      </c>
      <c r="I5408" s="3" t="str">
        <f>IF(C5408&lt;&gt;"",_xlfn.XLOOKUP(IFERROR(VALUE(C5408),C5408),'Items database'!A:A,'Items database'!B:B),(_xlfn.XLOOKUP(LEFT(E5408,3),Services,Services,"")))</f>
        <v/>
      </c>
      <c r="J5408" s="3" t="str">
        <f t="shared" si="169"/>
        <v/>
      </c>
    </row>
    <row r="5409" spans="1:10" x14ac:dyDescent="0.35">
      <c r="A5409" s="7" t="str">
        <f>IF('Payments Export'!A5413="","",'Payments Export'!A5413)</f>
        <v/>
      </c>
      <c r="B5409" s="7" t="str">
        <f>IF('Payments Export'!A5413="","",'Payments Export'!B5413)</f>
        <v/>
      </c>
      <c r="C5409" s="7" t="str">
        <f>IF(IFERROR(VALUE('Payments Export'!H5413),'Payments Export'!H5413)&lt;&gt;0,IFERROR(VALUE('Payments Export'!H5413),'Payments Export'!H5413),"")</f>
        <v/>
      </c>
      <c r="D5409" s="7" t="str">
        <f>IF('Payments Export'!I5413="","",'Payments Export'!I5413)</f>
        <v/>
      </c>
      <c r="E5409" s="7" t="str">
        <f t="shared" si="168"/>
        <v/>
      </c>
      <c r="F5409" s="7" t="str">
        <f>IF('Payments Export'!A5413="","",'Payments Export'!N5413)</f>
        <v/>
      </c>
      <c r="G5409" s="7" t="str">
        <f>IF('Payments Export'!A5413="","",'Payments Export'!O5413)</f>
        <v/>
      </c>
      <c r="H5409" s="7" t="str">
        <f>IF('Payments Export'!B5413="","",G5409-F5409)</f>
        <v/>
      </c>
      <c r="I5409" s="3" t="str">
        <f>IF(C5409&lt;&gt;"",_xlfn.XLOOKUP(IFERROR(VALUE(C5409),C5409),'Items database'!A:A,'Items database'!B:B),(_xlfn.XLOOKUP(LEFT(E5409,3),Services,Services,"")))</f>
        <v/>
      </c>
      <c r="J5409" s="3" t="str">
        <f t="shared" si="169"/>
        <v/>
      </c>
    </row>
    <row r="5410" spans="1:10" x14ac:dyDescent="0.35">
      <c r="A5410" s="7" t="str">
        <f>IF('Payments Export'!A5414="","",'Payments Export'!A5414)</f>
        <v/>
      </c>
      <c r="B5410" s="7" t="str">
        <f>IF('Payments Export'!A5414="","",'Payments Export'!B5414)</f>
        <v/>
      </c>
      <c r="C5410" s="7" t="str">
        <f>IF(IFERROR(VALUE('Payments Export'!H5414),'Payments Export'!H5414)&lt;&gt;0,IFERROR(VALUE('Payments Export'!H5414),'Payments Export'!H5414),"")</f>
        <v/>
      </c>
      <c r="D5410" s="7" t="str">
        <f>IF('Payments Export'!I5414="","",'Payments Export'!I5414)</f>
        <v/>
      </c>
      <c r="E5410" s="7" t="str">
        <f t="shared" si="168"/>
        <v/>
      </c>
      <c r="F5410" s="7" t="str">
        <f>IF('Payments Export'!A5414="","",'Payments Export'!N5414)</f>
        <v/>
      </c>
      <c r="G5410" s="7" t="str">
        <f>IF('Payments Export'!A5414="","",'Payments Export'!O5414)</f>
        <v/>
      </c>
      <c r="H5410" s="7" t="str">
        <f>IF('Payments Export'!B5414="","",G5410-F5410)</f>
        <v/>
      </c>
      <c r="I5410" s="3" t="str">
        <f>IF(C5410&lt;&gt;"",_xlfn.XLOOKUP(IFERROR(VALUE(C5410),C5410),'Items database'!A:A,'Items database'!B:B),(_xlfn.XLOOKUP(LEFT(E5410,3),Services,Services,"")))</f>
        <v/>
      </c>
      <c r="J5410" s="3" t="str">
        <f t="shared" si="169"/>
        <v/>
      </c>
    </row>
    <row r="5411" spans="1:10" x14ac:dyDescent="0.35">
      <c r="A5411" s="7" t="str">
        <f>IF('Payments Export'!A5415="","",'Payments Export'!A5415)</f>
        <v/>
      </c>
      <c r="B5411" s="7" t="str">
        <f>IF('Payments Export'!A5415="","",'Payments Export'!B5415)</f>
        <v/>
      </c>
      <c r="C5411" s="7" t="str">
        <f>IF(IFERROR(VALUE('Payments Export'!H5415),'Payments Export'!H5415)&lt;&gt;0,IFERROR(VALUE('Payments Export'!H5415),'Payments Export'!H5415),"")</f>
        <v/>
      </c>
      <c r="D5411" s="7" t="str">
        <f>IF('Payments Export'!I5415="","",'Payments Export'!I5415)</f>
        <v/>
      </c>
      <c r="E5411" s="7" t="str">
        <f t="shared" si="168"/>
        <v/>
      </c>
      <c r="F5411" s="7" t="str">
        <f>IF('Payments Export'!A5415="","",'Payments Export'!N5415)</f>
        <v/>
      </c>
      <c r="G5411" s="7" t="str">
        <f>IF('Payments Export'!A5415="","",'Payments Export'!O5415)</f>
        <v/>
      </c>
      <c r="H5411" s="7" t="str">
        <f>IF('Payments Export'!B5415="","",G5411-F5411)</f>
        <v/>
      </c>
      <c r="I5411" s="3" t="str">
        <f>IF(C5411&lt;&gt;"",_xlfn.XLOOKUP(IFERROR(VALUE(C5411),C5411),'Items database'!A:A,'Items database'!B:B),(_xlfn.XLOOKUP(LEFT(E5411,3),Services,Services,"")))</f>
        <v/>
      </c>
      <c r="J5411" s="3" t="str">
        <f t="shared" si="169"/>
        <v/>
      </c>
    </row>
    <row r="5412" spans="1:10" x14ac:dyDescent="0.35">
      <c r="A5412" s="7" t="str">
        <f>IF('Payments Export'!A5416="","",'Payments Export'!A5416)</f>
        <v/>
      </c>
      <c r="B5412" s="7" t="str">
        <f>IF('Payments Export'!A5416="","",'Payments Export'!B5416)</f>
        <v/>
      </c>
      <c r="C5412" s="7" t="str">
        <f>IF(IFERROR(VALUE('Payments Export'!H5416),'Payments Export'!H5416)&lt;&gt;0,IFERROR(VALUE('Payments Export'!H5416),'Payments Export'!H5416),"")</f>
        <v/>
      </c>
      <c r="D5412" s="7" t="str">
        <f>IF('Payments Export'!I5416="","",'Payments Export'!I5416)</f>
        <v/>
      </c>
      <c r="E5412" s="7" t="str">
        <f t="shared" si="168"/>
        <v/>
      </c>
      <c r="F5412" s="7" t="str">
        <f>IF('Payments Export'!A5416="","",'Payments Export'!N5416)</f>
        <v/>
      </c>
      <c r="G5412" s="7" t="str">
        <f>IF('Payments Export'!A5416="","",'Payments Export'!O5416)</f>
        <v/>
      </c>
      <c r="H5412" s="7" t="str">
        <f>IF('Payments Export'!B5416="","",G5412-F5412)</f>
        <v/>
      </c>
      <c r="I5412" s="3" t="str">
        <f>IF(C5412&lt;&gt;"",_xlfn.XLOOKUP(IFERROR(VALUE(C5412),C5412),'Items database'!A:A,'Items database'!B:B),(_xlfn.XLOOKUP(LEFT(E5412,3),Services,Services,"")))</f>
        <v/>
      </c>
      <c r="J5412" s="3" t="str">
        <f t="shared" si="169"/>
        <v/>
      </c>
    </row>
    <row r="5413" spans="1:10" x14ac:dyDescent="0.35">
      <c r="A5413" s="7" t="str">
        <f>IF('Payments Export'!A5417="","",'Payments Export'!A5417)</f>
        <v/>
      </c>
      <c r="B5413" s="7" t="str">
        <f>IF('Payments Export'!A5417="","",'Payments Export'!B5417)</f>
        <v/>
      </c>
      <c r="C5413" s="7" t="str">
        <f>IF(IFERROR(VALUE('Payments Export'!H5417),'Payments Export'!H5417)&lt;&gt;0,IFERROR(VALUE('Payments Export'!H5417),'Payments Export'!H5417),"")</f>
        <v/>
      </c>
      <c r="D5413" s="7" t="str">
        <f>IF('Payments Export'!I5417="","",'Payments Export'!I5417)</f>
        <v/>
      </c>
      <c r="E5413" s="7" t="str">
        <f t="shared" si="168"/>
        <v/>
      </c>
      <c r="F5413" s="7" t="str">
        <f>IF('Payments Export'!A5417="","",'Payments Export'!N5417)</f>
        <v/>
      </c>
      <c r="G5413" s="7" t="str">
        <f>IF('Payments Export'!A5417="","",'Payments Export'!O5417)</f>
        <v/>
      </c>
      <c r="H5413" s="7" t="str">
        <f>IF('Payments Export'!B5417="","",G5413-F5413)</f>
        <v/>
      </c>
      <c r="I5413" s="3" t="str">
        <f>IF(C5413&lt;&gt;"",_xlfn.XLOOKUP(IFERROR(VALUE(C5413),C5413),'Items database'!A:A,'Items database'!B:B),(_xlfn.XLOOKUP(LEFT(E5413,3),Services,Services,"")))</f>
        <v/>
      </c>
      <c r="J5413" s="3" t="str">
        <f t="shared" si="169"/>
        <v/>
      </c>
    </row>
    <row r="5414" spans="1:10" x14ac:dyDescent="0.35">
      <c r="A5414" s="7" t="str">
        <f>IF('Payments Export'!A5418="","",'Payments Export'!A5418)</f>
        <v/>
      </c>
      <c r="B5414" s="7" t="str">
        <f>IF('Payments Export'!A5418="","",'Payments Export'!B5418)</f>
        <v/>
      </c>
      <c r="C5414" s="7" t="str">
        <f>IF(IFERROR(VALUE('Payments Export'!H5418),'Payments Export'!H5418)&lt;&gt;0,IFERROR(VALUE('Payments Export'!H5418),'Payments Export'!H5418),"")</f>
        <v/>
      </c>
      <c r="D5414" s="7" t="str">
        <f>IF('Payments Export'!I5418="","",'Payments Export'!I5418)</f>
        <v/>
      </c>
      <c r="E5414" s="7" t="str">
        <f t="shared" si="168"/>
        <v/>
      </c>
      <c r="F5414" s="7" t="str">
        <f>IF('Payments Export'!A5418="","",'Payments Export'!N5418)</f>
        <v/>
      </c>
      <c r="G5414" s="7" t="str">
        <f>IF('Payments Export'!A5418="","",'Payments Export'!O5418)</f>
        <v/>
      </c>
      <c r="H5414" s="7" t="str">
        <f>IF('Payments Export'!B5418="","",G5414-F5414)</f>
        <v/>
      </c>
      <c r="I5414" s="3" t="str">
        <f>IF(C5414&lt;&gt;"",_xlfn.XLOOKUP(IFERROR(VALUE(C5414),C5414),'Items database'!A:A,'Items database'!B:B),(_xlfn.XLOOKUP(LEFT(E5414,3),Services,Services,"")))</f>
        <v/>
      </c>
      <c r="J5414" s="3" t="str">
        <f t="shared" si="169"/>
        <v/>
      </c>
    </row>
    <row r="5415" spans="1:10" x14ac:dyDescent="0.35">
      <c r="A5415" s="7" t="str">
        <f>IF('Payments Export'!A5419="","",'Payments Export'!A5419)</f>
        <v/>
      </c>
      <c r="B5415" s="7" t="str">
        <f>IF('Payments Export'!A5419="","",'Payments Export'!B5419)</f>
        <v/>
      </c>
      <c r="C5415" s="7" t="str">
        <f>IF(IFERROR(VALUE('Payments Export'!H5419),'Payments Export'!H5419)&lt;&gt;0,IFERROR(VALUE('Payments Export'!H5419),'Payments Export'!H5419),"")</f>
        <v/>
      </c>
      <c r="D5415" s="7" t="str">
        <f>IF('Payments Export'!I5419="","",'Payments Export'!I5419)</f>
        <v/>
      </c>
      <c r="E5415" s="7" t="str">
        <f t="shared" si="168"/>
        <v/>
      </c>
      <c r="F5415" s="7" t="str">
        <f>IF('Payments Export'!A5419="","",'Payments Export'!N5419)</f>
        <v/>
      </c>
      <c r="G5415" s="7" t="str">
        <f>IF('Payments Export'!A5419="","",'Payments Export'!O5419)</f>
        <v/>
      </c>
      <c r="H5415" s="7" t="str">
        <f>IF('Payments Export'!B5419="","",G5415-F5415)</f>
        <v/>
      </c>
      <c r="I5415" s="3" t="str">
        <f>IF(C5415&lt;&gt;"",_xlfn.XLOOKUP(IFERROR(VALUE(C5415),C5415),'Items database'!A:A,'Items database'!B:B),(_xlfn.XLOOKUP(LEFT(E5415,3),Services,Services,"")))</f>
        <v/>
      </c>
      <c r="J5415" s="3" t="str">
        <f t="shared" si="169"/>
        <v/>
      </c>
    </row>
    <row r="5416" spans="1:10" x14ac:dyDescent="0.35">
      <c r="A5416" s="7" t="str">
        <f>IF('Payments Export'!A5420="","",'Payments Export'!A5420)</f>
        <v/>
      </c>
      <c r="B5416" s="7" t="str">
        <f>IF('Payments Export'!A5420="","",'Payments Export'!B5420)</f>
        <v/>
      </c>
      <c r="C5416" s="7" t="str">
        <f>IF(IFERROR(VALUE('Payments Export'!H5420),'Payments Export'!H5420)&lt;&gt;0,IFERROR(VALUE('Payments Export'!H5420),'Payments Export'!H5420),"")</f>
        <v/>
      </c>
      <c r="D5416" s="7" t="str">
        <f>IF('Payments Export'!I5420="","",'Payments Export'!I5420)</f>
        <v/>
      </c>
      <c r="E5416" s="7" t="str">
        <f t="shared" si="168"/>
        <v/>
      </c>
      <c r="F5416" s="7" t="str">
        <f>IF('Payments Export'!A5420="","",'Payments Export'!N5420)</f>
        <v/>
      </c>
      <c r="G5416" s="7" t="str">
        <f>IF('Payments Export'!A5420="","",'Payments Export'!O5420)</f>
        <v/>
      </c>
      <c r="H5416" s="7" t="str">
        <f>IF('Payments Export'!B5420="","",G5416-F5416)</f>
        <v/>
      </c>
      <c r="I5416" s="3" t="str">
        <f>IF(C5416&lt;&gt;"",_xlfn.XLOOKUP(IFERROR(VALUE(C5416),C5416),'Items database'!A:A,'Items database'!B:B),(_xlfn.XLOOKUP(LEFT(E5416,3),Services,Services,"")))</f>
        <v/>
      </c>
      <c r="J5416" s="3" t="str">
        <f t="shared" si="169"/>
        <v/>
      </c>
    </row>
    <row r="5417" spans="1:10" x14ac:dyDescent="0.35">
      <c r="A5417" s="7" t="str">
        <f>IF('Payments Export'!A5421="","",'Payments Export'!A5421)</f>
        <v/>
      </c>
      <c r="B5417" s="7" t="str">
        <f>IF('Payments Export'!A5421="","",'Payments Export'!B5421)</f>
        <v/>
      </c>
      <c r="C5417" s="7" t="str">
        <f>IF(IFERROR(VALUE('Payments Export'!H5421),'Payments Export'!H5421)&lt;&gt;0,IFERROR(VALUE('Payments Export'!H5421),'Payments Export'!H5421),"")</f>
        <v/>
      </c>
      <c r="D5417" s="7" t="str">
        <f>IF('Payments Export'!I5421="","",'Payments Export'!I5421)</f>
        <v/>
      </c>
      <c r="E5417" s="7" t="str">
        <f t="shared" si="168"/>
        <v/>
      </c>
      <c r="F5417" s="7" t="str">
        <f>IF('Payments Export'!A5421="","",'Payments Export'!N5421)</f>
        <v/>
      </c>
      <c r="G5417" s="7" t="str">
        <f>IF('Payments Export'!A5421="","",'Payments Export'!O5421)</f>
        <v/>
      </c>
      <c r="H5417" s="7" t="str">
        <f>IF('Payments Export'!B5421="","",G5417-F5417)</f>
        <v/>
      </c>
      <c r="I5417" s="3" t="str">
        <f>IF(C5417&lt;&gt;"",_xlfn.XLOOKUP(IFERROR(VALUE(C5417),C5417),'Items database'!A:A,'Items database'!B:B),(_xlfn.XLOOKUP(LEFT(E5417,3),Services,Services,"")))</f>
        <v/>
      </c>
      <c r="J5417" s="3" t="str">
        <f t="shared" si="169"/>
        <v/>
      </c>
    </row>
    <row r="5418" spans="1:10" x14ac:dyDescent="0.35">
      <c r="A5418" s="7" t="str">
        <f>IF('Payments Export'!A5422="","",'Payments Export'!A5422)</f>
        <v/>
      </c>
      <c r="B5418" s="7" t="str">
        <f>IF('Payments Export'!A5422="","",'Payments Export'!B5422)</f>
        <v/>
      </c>
      <c r="C5418" s="7" t="str">
        <f>IF(IFERROR(VALUE('Payments Export'!H5422),'Payments Export'!H5422)&lt;&gt;0,IFERROR(VALUE('Payments Export'!H5422),'Payments Export'!H5422),"")</f>
        <v/>
      </c>
      <c r="D5418" s="7" t="str">
        <f>IF('Payments Export'!I5422="","",'Payments Export'!I5422)</f>
        <v/>
      </c>
      <c r="E5418" s="7" t="str">
        <f t="shared" si="168"/>
        <v/>
      </c>
      <c r="F5418" s="7" t="str">
        <f>IF('Payments Export'!A5422="","",'Payments Export'!N5422)</f>
        <v/>
      </c>
      <c r="G5418" s="7" t="str">
        <f>IF('Payments Export'!A5422="","",'Payments Export'!O5422)</f>
        <v/>
      </c>
      <c r="H5418" s="7" t="str">
        <f>IF('Payments Export'!B5422="","",G5418-F5418)</f>
        <v/>
      </c>
      <c r="I5418" s="3" t="str">
        <f>IF(C5418&lt;&gt;"",_xlfn.XLOOKUP(IFERROR(VALUE(C5418),C5418),'Items database'!A:A,'Items database'!B:B),(_xlfn.XLOOKUP(LEFT(E5418,3),Services,Services,"")))</f>
        <v/>
      </c>
      <c r="J5418" s="3" t="str">
        <f t="shared" si="169"/>
        <v/>
      </c>
    </row>
    <row r="5419" spans="1:10" x14ac:dyDescent="0.35">
      <c r="A5419" s="7" t="str">
        <f>IF('Payments Export'!A5423="","",'Payments Export'!A5423)</f>
        <v/>
      </c>
      <c r="B5419" s="7" t="str">
        <f>IF('Payments Export'!A5423="","",'Payments Export'!B5423)</f>
        <v/>
      </c>
      <c r="C5419" s="7" t="str">
        <f>IF(IFERROR(VALUE('Payments Export'!H5423),'Payments Export'!H5423)&lt;&gt;0,IFERROR(VALUE('Payments Export'!H5423),'Payments Export'!H5423),"")</f>
        <v/>
      </c>
      <c r="D5419" s="7" t="str">
        <f>IF('Payments Export'!I5423="","",'Payments Export'!I5423)</f>
        <v/>
      </c>
      <c r="E5419" s="7" t="str">
        <f t="shared" si="168"/>
        <v/>
      </c>
      <c r="F5419" s="7" t="str">
        <f>IF('Payments Export'!A5423="","",'Payments Export'!N5423)</f>
        <v/>
      </c>
      <c r="G5419" s="7" t="str">
        <f>IF('Payments Export'!A5423="","",'Payments Export'!O5423)</f>
        <v/>
      </c>
      <c r="H5419" s="7" t="str">
        <f>IF('Payments Export'!B5423="","",G5419-F5419)</f>
        <v/>
      </c>
      <c r="I5419" s="3" t="str">
        <f>IF(C5419&lt;&gt;"",_xlfn.XLOOKUP(IFERROR(VALUE(C5419),C5419),'Items database'!A:A,'Items database'!B:B),(_xlfn.XLOOKUP(LEFT(E5419,3),Services,Services,"")))</f>
        <v/>
      </c>
      <c r="J5419" s="3" t="str">
        <f t="shared" si="169"/>
        <v/>
      </c>
    </row>
    <row r="5420" spans="1:10" x14ac:dyDescent="0.35">
      <c r="A5420" s="7" t="str">
        <f>IF('Payments Export'!A5424="","",'Payments Export'!A5424)</f>
        <v/>
      </c>
      <c r="B5420" s="7" t="str">
        <f>IF('Payments Export'!A5424="","",'Payments Export'!B5424)</f>
        <v/>
      </c>
      <c r="C5420" s="7" t="str">
        <f>IF(IFERROR(VALUE('Payments Export'!H5424),'Payments Export'!H5424)&lt;&gt;0,IFERROR(VALUE('Payments Export'!H5424),'Payments Export'!H5424),"")</f>
        <v/>
      </c>
      <c r="D5420" s="7" t="str">
        <f>IF('Payments Export'!I5424="","",'Payments Export'!I5424)</f>
        <v/>
      </c>
      <c r="E5420" s="7" t="str">
        <f t="shared" si="168"/>
        <v/>
      </c>
      <c r="F5420" s="7" t="str">
        <f>IF('Payments Export'!A5424="","",'Payments Export'!N5424)</f>
        <v/>
      </c>
      <c r="G5420" s="7" t="str">
        <f>IF('Payments Export'!A5424="","",'Payments Export'!O5424)</f>
        <v/>
      </c>
      <c r="H5420" s="7" t="str">
        <f>IF('Payments Export'!B5424="","",G5420-F5420)</f>
        <v/>
      </c>
      <c r="I5420" s="3" t="str">
        <f>IF(C5420&lt;&gt;"",_xlfn.XLOOKUP(IFERROR(VALUE(C5420),C5420),'Items database'!A:A,'Items database'!B:B),(_xlfn.XLOOKUP(LEFT(E5420,3),Services,Services,"")))</f>
        <v/>
      </c>
      <c r="J5420" s="3" t="str">
        <f t="shared" si="169"/>
        <v/>
      </c>
    </row>
    <row r="5421" spans="1:10" x14ac:dyDescent="0.35">
      <c r="A5421" s="7" t="str">
        <f>IF('Payments Export'!A5425="","",'Payments Export'!A5425)</f>
        <v/>
      </c>
      <c r="B5421" s="7" t="str">
        <f>IF('Payments Export'!A5425="","",'Payments Export'!B5425)</f>
        <v/>
      </c>
      <c r="C5421" s="7" t="str">
        <f>IF(IFERROR(VALUE('Payments Export'!H5425),'Payments Export'!H5425)&lt;&gt;0,IFERROR(VALUE('Payments Export'!H5425),'Payments Export'!H5425),"")</f>
        <v/>
      </c>
      <c r="D5421" s="7" t="str">
        <f>IF('Payments Export'!I5425="","",'Payments Export'!I5425)</f>
        <v/>
      </c>
      <c r="E5421" s="7" t="str">
        <f t="shared" si="168"/>
        <v/>
      </c>
      <c r="F5421" s="7" t="str">
        <f>IF('Payments Export'!A5425="","",'Payments Export'!N5425)</f>
        <v/>
      </c>
      <c r="G5421" s="7" t="str">
        <f>IF('Payments Export'!A5425="","",'Payments Export'!O5425)</f>
        <v/>
      </c>
      <c r="H5421" s="7" t="str">
        <f>IF('Payments Export'!B5425="","",G5421-F5421)</f>
        <v/>
      </c>
      <c r="I5421" s="3" t="str">
        <f>IF(C5421&lt;&gt;"",_xlfn.XLOOKUP(IFERROR(VALUE(C5421),C5421),'Items database'!A:A,'Items database'!B:B),(_xlfn.XLOOKUP(LEFT(E5421,3),Services,Services,"")))</f>
        <v/>
      </c>
      <c r="J5421" s="3" t="str">
        <f t="shared" si="169"/>
        <v/>
      </c>
    </row>
    <row r="5422" spans="1:10" x14ac:dyDescent="0.35">
      <c r="A5422" s="7" t="str">
        <f>IF('Payments Export'!A5426="","",'Payments Export'!A5426)</f>
        <v/>
      </c>
      <c r="B5422" s="7" t="str">
        <f>IF('Payments Export'!A5426="","",'Payments Export'!B5426)</f>
        <v/>
      </c>
      <c r="C5422" s="7" t="str">
        <f>IF(IFERROR(VALUE('Payments Export'!H5426),'Payments Export'!H5426)&lt;&gt;0,IFERROR(VALUE('Payments Export'!H5426),'Payments Export'!H5426),"")</f>
        <v/>
      </c>
      <c r="D5422" s="7" t="str">
        <f>IF('Payments Export'!I5426="","",'Payments Export'!I5426)</f>
        <v/>
      </c>
      <c r="E5422" s="7" t="str">
        <f t="shared" si="168"/>
        <v/>
      </c>
      <c r="F5422" s="7" t="str">
        <f>IF('Payments Export'!A5426="","",'Payments Export'!N5426)</f>
        <v/>
      </c>
      <c r="G5422" s="7" t="str">
        <f>IF('Payments Export'!A5426="","",'Payments Export'!O5426)</f>
        <v/>
      </c>
      <c r="H5422" s="7" t="str">
        <f>IF('Payments Export'!B5426="","",G5422-F5422)</f>
        <v/>
      </c>
      <c r="I5422" s="3" t="str">
        <f>IF(C5422&lt;&gt;"",_xlfn.XLOOKUP(IFERROR(VALUE(C5422),C5422),'Items database'!A:A,'Items database'!B:B),(_xlfn.XLOOKUP(LEFT(E5422,3),Services,Services,"")))</f>
        <v/>
      </c>
      <c r="J5422" s="3" t="str">
        <f t="shared" si="169"/>
        <v/>
      </c>
    </row>
    <row r="5423" spans="1:10" x14ac:dyDescent="0.35">
      <c r="A5423" s="7" t="str">
        <f>IF('Payments Export'!A5427="","",'Payments Export'!A5427)</f>
        <v/>
      </c>
      <c r="B5423" s="7" t="str">
        <f>IF('Payments Export'!A5427="","",'Payments Export'!B5427)</f>
        <v/>
      </c>
      <c r="C5423" s="7" t="str">
        <f>IF(IFERROR(VALUE('Payments Export'!H5427),'Payments Export'!H5427)&lt;&gt;0,IFERROR(VALUE('Payments Export'!H5427),'Payments Export'!H5427),"")</f>
        <v/>
      </c>
      <c r="D5423" s="7" t="str">
        <f>IF('Payments Export'!I5427="","",'Payments Export'!I5427)</f>
        <v/>
      </c>
      <c r="E5423" s="7" t="str">
        <f t="shared" si="168"/>
        <v/>
      </c>
      <c r="F5423" s="7" t="str">
        <f>IF('Payments Export'!A5427="","",'Payments Export'!N5427)</f>
        <v/>
      </c>
      <c r="G5423" s="7" t="str">
        <f>IF('Payments Export'!A5427="","",'Payments Export'!O5427)</f>
        <v/>
      </c>
      <c r="H5423" s="7" t="str">
        <f>IF('Payments Export'!B5427="","",G5423-F5423)</f>
        <v/>
      </c>
      <c r="I5423" s="3" t="str">
        <f>IF(C5423&lt;&gt;"",_xlfn.XLOOKUP(IFERROR(VALUE(C5423),C5423),'Items database'!A:A,'Items database'!B:B),(_xlfn.XLOOKUP(LEFT(E5423,3),Services,Services,"")))</f>
        <v/>
      </c>
      <c r="J5423" s="3" t="str">
        <f t="shared" si="169"/>
        <v/>
      </c>
    </row>
    <row r="5424" spans="1:10" x14ac:dyDescent="0.35">
      <c r="A5424" s="7" t="str">
        <f>IF('Payments Export'!A5428="","",'Payments Export'!A5428)</f>
        <v/>
      </c>
      <c r="B5424" s="7" t="str">
        <f>IF('Payments Export'!A5428="","",'Payments Export'!B5428)</f>
        <v/>
      </c>
      <c r="C5424" s="7" t="str">
        <f>IF(IFERROR(VALUE('Payments Export'!H5428),'Payments Export'!H5428)&lt;&gt;0,IFERROR(VALUE('Payments Export'!H5428),'Payments Export'!H5428),"")</f>
        <v/>
      </c>
      <c r="D5424" s="7" t="str">
        <f>IF('Payments Export'!I5428="","",'Payments Export'!I5428)</f>
        <v/>
      </c>
      <c r="E5424" s="7" t="str">
        <f t="shared" si="168"/>
        <v/>
      </c>
      <c r="F5424" s="7" t="str">
        <f>IF('Payments Export'!A5428="","",'Payments Export'!N5428)</f>
        <v/>
      </c>
      <c r="G5424" s="7" t="str">
        <f>IF('Payments Export'!A5428="","",'Payments Export'!O5428)</f>
        <v/>
      </c>
      <c r="H5424" s="7" t="str">
        <f>IF('Payments Export'!B5428="","",G5424-F5424)</f>
        <v/>
      </c>
      <c r="I5424" s="3" t="str">
        <f>IF(C5424&lt;&gt;"",_xlfn.XLOOKUP(IFERROR(VALUE(C5424),C5424),'Items database'!A:A,'Items database'!B:B),(_xlfn.XLOOKUP(LEFT(E5424,3),Services,Services,"")))</f>
        <v/>
      </c>
      <c r="J5424" s="3" t="str">
        <f t="shared" si="169"/>
        <v/>
      </c>
    </row>
    <row r="5425" spans="1:10" x14ac:dyDescent="0.35">
      <c r="A5425" s="7" t="str">
        <f>IF('Payments Export'!A5429="","",'Payments Export'!A5429)</f>
        <v/>
      </c>
      <c r="B5425" s="7" t="str">
        <f>IF('Payments Export'!A5429="","",'Payments Export'!B5429)</f>
        <v/>
      </c>
      <c r="C5425" s="7" t="str">
        <f>IF(IFERROR(VALUE('Payments Export'!H5429),'Payments Export'!H5429)&lt;&gt;0,IFERROR(VALUE('Payments Export'!H5429),'Payments Export'!H5429),"")</f>
        <v/>
      </c>
      <c r="D5425" s="7" t="str">
        <f>IF('Payments Export'!I5429="","",'Payments Export'!I5429)</f>
        <v/>
      </c>
      <c r="E5425" s="7" t="str">
        <f t="shared" si="168"/>
        <v/>
      </c>
      <c r="F5425" s="7" t="str">
        <f>IF('Payments Export'!A5429="","",'Payments Export'!N5429)</f>
        <v/>
      </c>
      <c r="G5425" s="7" t="str">
        <f>IF('Payments Export'!A5429="","",'Payments Export'!O5429)</f>
        <v/>
      </c>
      <c r="H5425" s="7" t="str">
        <f>IF('Payments Export'!B5429="","",G5425-F5425)</f>
        <v/>
      </c>
      <c r="I5425" s="3" t="str">
        <f>IF(C5425&lt;&gt;"",_xlfn.XLOOKUP(IFERROR(VALUE(C5425),C5425),'Items database'!A:A,'Items database'!B:B),(_xlfn.XLOOKUP(LEFT(E5425,3),Services,Services,"")))</f>
        <v/>
      </c>
      <c r="J5425" s="3" t="str">
        <f t="shared" si="169"/>
        <v/>
      </c>
    </row>
    <row r="5426" spans="1:10" x14ac:dyDescent="0.35">
      <c r="A5426" s="7" t="str">
        <f>IF('Payments Export'!A5430="","",'Payments Export'!A5430)</f>
        <v/>
      </c>
      <c r="B5426" s="7" t="str">
        <f>IF('Payments Export'!A5430="","",'Payments Export'!B5430)</f>
        <v/>
      </c>
      <c r="C5426" s="7" t="str">
        <f>IF(IFERROR(VALUE('Payments Export'!H5430),'Payments Export'!H5430)&lt;&gt;0,IFERROR(VALUE('Payments Export'!H5430),'Payments Export'!H5430),"")</f>
        <v/>
      </c>
      <c r="D5426" s="7" t="str">
        <f>IF('Payments Export'!I5430="","",'Payments Export'!I5430)</f>
        <v/>
      </c>
      <c r="E5426" s="7" t="str">
        <f t="shared" si="168"/>
        <v/>
      </c>
      <c r="F5426" s="7" t="str">
        <f>IF('Payments Export'!A5430="","",'Payments Export'!N5430)</f>
        <v/>
      </c>
      <c r="G5426" s="7" t="str">
        <f>IF('Payments Export'!A5430="","",'Payments Export'!O5430)</f>
        <v/>
      </c>
      <c r="H5426" s="7" t="str">
        <f>IF('Payments Export'!B5430="","",G5426-F5426)</f>
        <v/>
      </c>
      <c r="I5426" s="3" t="str">
        <f>IF(C5426&lt;&gt;"",_xlfn.XLOOKUP(IFERROR(VALUE(C5426),C5426),'Items database'!A:A,'Items database'!B:B),(_xlfn.XLOOKUP(LEFT(E5426,3),Services,Services,"")))</f>
        <v/>
      </c>
      <c r="J5426" s="3" t="str">
        <f t="shared" si="169"/>
        <v/>
      </c>
    </row>
    <row r="5427" spans="1:10" x14ac:dyDescent="0.35">
      <c r="A5427" s="7" t="str">
        <f>IF('Payments Export'!A5431="","",'Payments Export'!A5431)</f>
        <v/>
      </c>
      <c r="B5427" s="7" t="str">
        <f>IF('Payments Export'!A5431="","",'Payments Export'!B5431)</f>
        <v/>
      </c>
      <c r="C5427" s="7" t="str">
        <f>IF(IFERROR(VALUE('Payments Export'!H5431),'Payments Export'!H5431)&lt;&gt;0,IFERROR(VALUE('Payments Export'!H5431),'Payments Export'!H5431),"")</f>
        <v/>
      </c>
      <c r="D5427" s="7" t="str">
        <f>IF('Payments Export'!I5431="","",'Payments Export'!I5431)</f>
        <v/>
      </c>
      <c r="E5427" s="7" t="str">
        <f t="shared" si="168"/>
        <v/>
      </c>
      <c r="F5427" s="7" t="str">
        <f>IF('Payments Export'!A5431="","",'Payments Export'!N5431)</f>
        <v/>
      </c>
      <c r="G5427" s="7" t="str">
        <f>IF('Payments Export'!A5431="","",'Payments Export'!O5431)</f>
        <v/>
      </c>
      <c r="H5427" s="7" t="str">
        <f>IF('Payments Export'!B5431="","",G5427-F5427)</f>
        <v/>
      </c>
      <c r="I5427" s="3" t="str">
        <f>IF(C5427&lt;&gt;"",_xlfn.XLOOKUP(IFERROR(VALUE(C5427),C5427),'Items database'!A:A,'Items database'!B:B),(_xlfn.XLOOKUP(LEFT(E5427,3),Services,Services,"")))</f>
        <v/>
      </c>
      <c r="J5427" s="3" t="str">
        <f t="shared" si="169"/>
        <v/>
      </c>
    </row>
    <row r="5428" spans="1:10" x14ac:dyDescent="0.35">
      <c r="A5428" s="7" t="str">
        <f>IF('Payments Export'!A5432="","",'Payments Export'!A5432)</f>
        <v/>
      </c>
      <c r="B5428" s="7" t="str">
        <f>IF('Payments Export'!A5432="","",'Payments Export'!B5432)</f>
        <v/>
      </c>
      <c r="C5428" s="7" t="str">
        <f>IF(IFERROR(VALUE('Payments Export'!H5432),'Payments Export'!H5432)&lt;&gt;0,IFERROR(VALUE('Payments Export'!H5432),'Payments Export'!H5432),"")</f>
        <v/>
      </c>
      <c r="D5428" s="7" t="str">
        <f>IF('Payments Export'!I5432="","",'Payments Export'!I5432)</f>
        <v/>
      </c>
      <c r="E5428" s="7" t="str">
        <f t="shared" si="168"/>
        <v/>
      </c>
      <c r="F5428" s="7" t="str">
        <f>IF('Payments Export'!A5432="","",'Payments Export'!N5432)</f>
        <v/>
      </c>
      <c r="G5428" s="7" t="str">
        <f>IF('Payments Export'!A5432="","",'Payments Export'!O5432)</f>
        <v/>
      </c>
      <c r="H5428" s="7" t="str">
        <f>IF('Payments Export'!B5432="","",G5428-F5428)</f>
        <v/>
      </c>
      <c r="I5428" s="3" t="str">
        <f>IF(C5428&lt;&gt;"",_xlfn.XLOOKUP(IFERROR(VALUE(C5428),C5428),'Items database'!A:A,'Items database'!B:B),(_xlfn.XLOOKUP(LEFT(E5428,3),Services,Services,"")))</f>
        <v/>
      </c>
      <c r="J5428" s="3" t="str">
        <f t="shared" si="169"/>
        <v/>
      </c>
    </row>
    <row r="5429" spans="1:10" x14ac:dyDescent="0.35">
      <c r="A5429" s="7" t="str">
        <f>IF('Payments Export'!A5433="","",'Payments Export'!A5433)</f>
        <v/>
      </c>
      <c r="B5429" s="7" t="str">
        <f>IF('Payments Export'!A5433="","",'Payments Export'!B5433)</f>
        <v/>
      </c>
      <c r="C5429" s="7" t="str">
        <f>IF(IFERROR(VALUE('Payments Export'!H5433),'Payments Export'!H5433)&lt;&gt;0,IFERROR(VALUE('Payments Export'!H5433),'Payments Export'!H5433),"")</f>
        <v/>
      </c>
      <c r="D5429" s="7" t="str">
        <f>IF('Payments Export'!I5433="","",'Payments Export'!I5433)</f>
        <v/>
      </c>
      <c r="E5429" s="7" t="str">
        <f t="shared" si="168"/>
        <v/>
      </c>
      <c r="F5429" s="7" t="str">
        <f>IF('Payments Export'!A5433="","",'Payments Export'!N5433)</f>
        <v/>
      </c>
      <c r="G5429" s="7" t="str">
        <f>IF('Payments Export'!A5433="","",'Payments Export'!O5433)</f>
        <v/>
      </c>
      <c r="H5429" s="7" t="str">
        <f>IF('Payments Export'!B5433="","",G5429-F5429)</f>
        <v/>
      </c>
      <c r="I5429" s="3" t="str">
        <f>IF(C5429&lt;&gt;"",_xlfn.XLOOKUP(IFERROR(VALUE(C5429),C5429),'Items database'!A:A,'Items database'!B:B),(_xlfn.XLOOKUP(LEFT(E5429,3),Services,Services,"")))</f>
        <v/>
      </c>
      <c r="J5429" s="3" t="str">
        <f t="shared" si="169"/>
        <v/>
      </c>
    </row>
    <row r="5430" spans="1:10" x14ac:dyDescent="0.35">
      <c r="A5430" s="7" t="str">
        <f>IF('Payments Export'!A5434="","",'Payments Export'!A5434)</f>
        <v/>
      </c>
      <c r="B5430" s="7" t="str">
        <f>IF('Payments Export'!A5434="","",'Payments Export'!B5434)</f>
        <v/>
      </c>
      <c r="C5430" s="7" t="str">
        <f>IF(IFERROR(VALUE('Payments Export'!H5434),'Payments Export'!H5434)&lt;&gt;0,IFERROR(VALUE('Payments Export'!H5434),'Payments Export'!H5434),"")</f>
        <v/>
      </c>
      <c r="D5430" s="7" t="str">
        <f>IF('Payments Export'!I5434="","",'Payments Export'!I5434)</f>
        <v/>
      </c>
      <c r="E5430" s="7" t="str">
        <f t="shared" si="168"/>
        <v/>
      </c>
      <c r="F5430" s="7" t="str">
        <f>IF('Payments Export'!A5434="","",'Payments Export'!N5434)</f>
        <v/>
      </c>
      <c r="G5430" s="7" t="str">
        <f>IF('Payments Export'!A5434="","",'Payments Export'!O5434)</f>
        <v/>
      </c>
      <c r="H5430" s="7" t="str">
        <f>IF('Payments Export'!B5434="","",G5430-F5430)</f>
        <v/>
      </c>
      <c r="I5430" s="3" t="str">
        <f>IF(C5430&lt;&gt;"",_xlfn.XLOOKUP(IFERROR(VALUE(C5430),C5430),'Items database'!A:A,'Items database'!B:B),(_xlfn.XLOOKUP(LEFT(E5430,3),Services,Services,"")))</f>
        <v/>
      </c>
      <c r="J5430" s="3" t="str">
        <f t="shared" si="169"/>
        <v/>
      </c>
    </row>
    <row r="5431" spans="1:10" x14ac:dyDescent="0.35">
      <c r="A5431" s="7" t="str">
        <f>IF('Payments Export'!A5435="","",'Payments Export'!A5435)</f>
        <v/>
      </c>
      <c r="B5431" s="7" t="str">
        <f>IF('Payments Export'!A5435="","",'Payments Export'!B5435)</f>
        <v/>
      </c>
      <c r="C5431" s="7" t="str">
        <f>IF(IFERROR(VALUE('Payments Export'!H5435),'Payments Export'!H5435)&lt;&gt;0,IFERROR(VALUE('Payments Export'!H5435),'Payments Export'!H5435),"")</f>
        <v/>
      </c>
      <c r="D5431" s="7" t="str">
        <f>IF('Payments Export'!I5435="","",'Payments Export'!I5435)</f>
        <v/>
      </c>
      <c r="E5431" s="7" t="str">
        <f t="shared" si="168"/>
        <v/>
      </c>
      <c r="F5431" s="7" t="str">
        <f>IF('Payments Export'!A5435="","",'Payments Export'!N5435)</f>
        <v/>
      </c>
      <c r="G5431" s="7" t="str">
        <f>IF('Payments Export'!A5435="","",'Payments Export'!O5435)</f>
        <v/>
      </c>
      <c r="H5431" s="7" t="str">
        <f>IF('Payments Export'!B5435="","",G5431-F5431)</f>
        <v/>
      </c>
      <c r="I5431" s="3" t="str">
        <f>IF(C5431&lt;&gt;"",_xlfn.XLOOKUP(IFERROR(VALUE(C5431),C5431),'Items database'!A:A,'Items database'!B:B),(_xlfn.XLOOKUP(LEFT(E5431,3),Services,Services,"")))</f>
        <v/>
      </c>
      <c r="J5431" s="3" t="str">
        <f t="shared" si="169"/>
        <v/>
      </c>
    </row>
    <row r="5432" spans="1:10" x14ac:dyDescent="0.35">
      <c r="A5432" s="7" t="str">
        <f>IF('Payments Export'!A5436="","",'Payments Export'!A5436)</f>
        <v/>
      </c>
      <c r="B5432" s="7" t="str">
        <f>IF('Payments Export'!A5436="","",'Payments Export'!B5436)</f>
        <v/>
      </c>
      <c r="C5432" s="7" t="str">
        <f>IF(IFERROR(VALUE('Payments Export'!H5436),'Payments Export'!H5436)&lt;&gt;0,IFERROR(VALUE('Payments Export'!H5436),'Payments Export'!H5436),"")</f>
        <v/>
      </c>
      <c r="D5432" s="7" t="str">
        <f>IF('Payments Export'!I5436="","",'Payments Export'!I5436)</f>
        <v/>
      </c>
      <c r="E5432" s="7" t="str">
        <f t="shared" si="168"/>
        <v/>
      </c>
      <c r="F5432" s="7" t="str">
        <f>IF('Payments Export'!A5436="","",'Payments Export'!N5436)</f>
        <v/>
      </c>
      <c r="G5432" s="7" t="str">
        <f>IF('Payments Export'!A5436="","",'Payments Export'!O5436)</f>
        <v/>
      </c>
      <c r="H5432" s="7" t="str">
        <f>IF('Payments Export'!B5436="","",G5432-F5432)</f>
        <v/>
      </c>
      <c r="I5432" s="3" t="str">
        <f>IF(C5432&lt;&gt;"",_xlfn.XLOOKUP(IFERROR(VALUE(C5432),C5432),'Items database'!A:A,'Items database'!B:B),(_xlfn.XLOOKUP(LEFT(E5432,3),Services,Services,"")))</f>
        <v/>
      </c>
      <c r="J5432" s="3" t="str">
        <f t="shared" si="169"/>
        <v/>
      </c>
    </row>
    <row r="5433" spans="1:10" x14ac:dyDescent="0.35">
      <c r="A5433" s="7" t="str">
        <f>IF('Payments Export'!A5437="","",'Payments Export'!A5437)</f>
        <v/>
      </c>
      <c r="B5433" s="7" t="str">
        <f>IF('Payments Export'!A5437="","",'Payments Export'!B5437)</f>
        <v/>
      </c>
      <c r="C5433" s="7" t="str">
        <f>IF(IFERROR(VALUE('Payments Export'!H5437),'Payments Export'!H5437)&lt;&gt;0,IFERROR(VALUE('Payments Export'!H5437),'Payments Export'!H5437),"")</f>
        <v/>
      </c>
      <c r="D5433" s="7" t="str">
        <f>IF('Payments Export'!I5437="","",'Payments Export'!I5437)</f>
        <v/>
      </c>
      <c r="E5433" s="7" t="str">
        <f t="shared" si="168"/>
        <v/>
      </c>
      <c r="F5433" s="7" t="str">
        <f>IF('Payments Export'!A5437="","",'Payments Export'!N5437)</f>
        <v/>
      </c>
      <c r="G5433" s="7" t="str">
        <f>IF('Payments Export'!A5437="","",'Payments Export'!O5437)</f>
        <v/>
      </c>
      <c r="H5433" s="7" t="str">
        <f>IF('Payments Export'!B5437="","",G5433-F5433)</f>
        <v/>
      </c>
      <c r="I5433" s="3" t="str">
        <f>IF(C5433&lt;&gt;"",_xlfn.XLOOKUP(IFERROR(VALUE(C5433),C5433),'Items database'!A:A,'Items database'!B:B),(_xlfn.XLOOKUP(LEFT(E5433,3),Services,Services,"")))</f>
        <v/>
      </c>
      <c r="J5433" s="3" t="str">
        <f t="shared" si="169"/>
        <v/>
      </c>
    </row>
    <row r="5434" spans="1:10" x14ac:dyDescent="0.35">
      <c r="A5434" s="7" t="str">
        <f>IF('Payments Export'!A5438="","",'Payments Export'!A5438)</f>
        <v/>
      </c>
      <c r="B5434" s="7" t="str">
        <f>IF('Payments Export'!A5438="","",'Payments Export'!B5438)</f>
        <v/>
      </c>
      <c r="C5434" s="7" t="str">
        <f>IF(IFERROR(VALUE('Payments Export'!H5438),'Payments Export'!H5438)&lt;&gt;0,IFERROR(VALUE('Payments Export'!H5438),'Payments Export'!H5438),"")</f>
        <v/>
      </c>
      <c r="D5434" s="7" t="str">
        <f>IF('Payments Export'!I5438="","",'Payments Export'!I5438)</f>
        <v/>
      </c>
      <c r="E5434" s="7" t="str">
        <f t="shared" si="168"/>
        <v/>
      </c>
      <c r="F5434" s="7" t="str">
        <f>IF('Payments Export'!A5438="","",'Payments Export'!N5438)</f>
        <v/>
      </c>
      <c r="G5434" s="7" t="str">
        <f>IF('Payments Export'!A5438="","",'Payments Export'!O5438)</f>
        <v/>
      </c>
      <c r="H5434" s="7" t="str">
        <f>IF('Payments Export'!B5438="","",G5434-F5434)</f>
        <v/>
      </c>
      <c r="I5434" s="3" t="str">
        <f>IF(C5434&lt;&gt;"",_xlfn.XLOOKUP(IFERROR(VALUE(C5434),C5434),'Items database'!A:A,'Items database'!B:B),(_xlfn.XLOOKUP(LEFT(E5434,3),Services,Services,"")))</f>
        <v/>
      </c>
      <c r="J5434" s="3" t="str">
        <f t="shared" si="169"/>
        <v/>
      </c>
    </row>
    <row r="5435" spans="1:10" x14ac:dyDescent="0.35">
      <c r="A5435" s="7" t="str">
        <f>IF('Payments Export'!A5439="","",'Payments Export'!A5439)</f>
        <v/>
      </c>
      <c r="B5435" s="7" t="str">
        <f>IF('Payments Export'!A5439="","",'Payments Export'!B5439)</f>
        <v/>
      </c>
      <c r="C5435" s="7" t="str">
        <f>IF(IFERROR(VALUE('Payments Export'!H5439),'Payments Export'!H5439)&lt;&gt;0,IFERROR(VALUE('Payments Export'!H5439),'Payments Export'!H5439),"")</f>
        <v/>
      </c>
      <c r="D5435" s="7" t="str">
        <f>IF('Payments Export'!I5439="","",'Payments Export'!I5439)</f>
        <v/>
      </c>
      <c r="E5435" s="7" t="str">
        <f t="shared" si="168"/>
        <v/>
      </c>
      <c r="F5435" s="7" t="str">
        <f>IF('Payments Export'!A5439="","",'Payments Export'!N5439)</f>
        <v/>
      </c>
      <c r="G5435" s="7" t="str">
        <f>IF('Payments Export'!A5439="","",'Payments Export'!O5439)</f>
        <v/>
      </c>
      <c r="H5435" s="7" t="str">
        <f>IF('Payments Export'!B5439="","",G5435-F5435)</f>
        <v/>
      </c>
      <c r="I5435" s="3" t="str">
        <f>IF(C5435&lt;&gt;"",_xlfn.XLOOKUP(IFERROR(VALUE(C5435),C5435),'Items database'!A:A,'Items database'!B:B),(_xlfn.XLOOKUP(LEFT(E5435,3),Services,Services,"")))</f>
        <v/>
      </c>
      <c r="J5435" s="3" t="str">
        <f t="shared" si="169"/>
        <v/>
      </c>
    </row>
    <row r="5436" spans="1:10" x14ac:dyDescent="0.35">
      <c r="A5436" s="7" t="str">
        <f>IF('Payments Export'!A5440="","",'Payments Export'!A5440)</f>
        <v/>
      </c>
      <c r="B5436" s="7" t="str">
        <f>IF('Payments Export'!A5440="","",'Payments Export'!B5440)</f>
        <v/>
      </c>
      <c r="C5436" s="7" t="str">
        <f>IF(IFERROR(VALUE('Payments Export'!H5440),'Payments Export'!H5440)&lt;&gt;0,IFERROR(VALUE('Payments Export'!H5440),'Payments Export'!H5440),"")</f>
        <v/>
      </c>
      <c r="D5436" s="7" t="str">
        <f>IF('Payments Export'!I5440="","",'Payments Export'!I5440)</f>
        <v/>
      </c>
      <c r="E5436" s="7" t="str">
        <f t="shared" si="168"/>
        <v/>
      </c>
      <c r="F5436" s="7" t="str">
        <f>IF('Payments Export'!A5440="","",'Payments Export'!N5440)</f>
        <v/>
      </c>
      <c r="G5436" s="7" t="str">
        <f>IF('Payments Export'!A5440="","",'Payments Export'!O5440)</f>
        <v/>
      </c>
      <c r="H5436" s="7" t="str">
        <f>IF('Payments Export'!B5440="","",G5436-F5436)</f>
        <v/>
      </c>
      <c r="I5436" s="3" t="str">
        <f>IF(C5436&lt;&gt;"",_xlfn.XLOOKUP(IFERROR(VALUE(C5436),C5436),'Items database'!A:A,'Items database'!B:B),(_xlfn.XLOOKUP(LEFT(E5436,3),Services,Services,"")))</f>
        <v/>
      </c>
      <c r="J5436" s="3" t="str">
        <f t="shared" si="169"/>
        <v/>
      </c>
    </row>
    <row r="5437" spans="1:10" x14ac:dyDescent="0.35">
      <c r="A5437" s="7" t="str">
        <f>IF('Payments Export'!A5441="","",'Payments Export'!A5441)</f>
        <v/>
      </c>
      <c r="B5437" s="7" t="str">
        <f>IF('Payments Export'!A5441="","",'Payments Export'!B5441)</f>
        <v/>
      </c>
      <c r="C5437" s="7" t="str">
        <f>IF(IFERROR(VALUE('Payments Export'!H5441),'Payments Export'!H5441)&lt;&gt;0,IFERROR(VALUE('Payments Export'!H5441),'Payments Export'!H5441),"")</f>
        <v/>
      </c>
      <c r="D5437" s="7" t="str">
        <f>IF('Payments Export'!I5441="","",'Payments Export'!I5441)</f>
        <v/>
      </c>
      <c r="E5437" s="7" t="str">
        <f t="shared" si="168"/>
        <v/>
      </c>
      <c r="F5437" s="7" t="str">
        <f>IF('Payments Export'!A5441="","",'Payments Export'!N5441)</f>
        <v/>
      </c>
      <c r="G5437" s="7" t="str">
        <f>IF('Payments Export'!A5441="","",'Payments Export'!O5441)</f>
        <v/>
      </c>
      <c r="H5437" s="7" t="str">
        <f>IF('Payments Export'!B5441="","",G5437-F5437)</f>
        <v/>
      </c>
      <c r="I5437" s="3" t="str">
        <f>IF(C5437&lt;&gt;"",_xlfn.XLOOKUP(IFERROR(VALUE(C5437),C5437),'Items database'!A:A,'Items database'!B:B),(_xlfn.XLOOKUP(LEFT(E5437,3),Services,Services,"")))</f>
        <v/>
      </c>
      <c r="J5437" s="3" t="str">
        <f t="shared" si="169"/>
        <v/>
      </c>
    </row>
    <row r="5438" spans="1:10" x14ac:dyDescent="0.35">
      <c r="A5438" s="7" t="str">
        <f>IF('Payments Export'!A5442="","",'Payments Export'!A5442)</f>
        <v/>
      </c>
      <c r="B5438" s="7" t="str">
        <f>IF('Payments Export'!A5442="","",'Payments Export'!B5442)</f>
        <v/>
      </c>
      <c r="C5438" s="7" t="str">
        <f>IF(IFERROR(VALUE('Payments Export'!H5442),'Payments Export'!H5442)&lt;&gt;0,IFERROR(VALUE('Payments Export'!H5442),'Payments Export'!H5442),"")</f>
        <v/>
      </c>
      <c r="D5438" s="7" t="str">
        <f>IF('Payments Export'!I5442="","",'Payments Export'!I5442)</f>
        <v/>
      </c>
      <c r="E5438" s="7" t="str">
        <f t="shared" si="168"/>
        <v/>
      </c>
      <c r="F5438" s="7" t="str">
        <f>IF('Payments Export'!A5442="","",'Payments Export'!N5442)</f>
        <v/>
      </c>
      <c r="G5438" s="7" t="str">
        <f>IF('Payments Export'!A5442="","",'Payments Export'!O5442)</f>
        <v/>
      </c>
      <c r="H5438" s="7" t="str">
        <f>IF('Payments Export'!B5442="","",G5438-F5438)</f>
        <v/>
      </c>
      <c r="I5438" s="3" t="str">
        <f>IF(C5438&lt;&gt;"",_xlfn.XLOOKUP(IFERROR(VALUE(C5438),C5438),'Items database'!A:A,'Items database'!B:B),(_xlfn.XLOOKUP(LEFT(E5438,3),Services,Services,"")))</f>
        <v/>
      </c>
      <c r="J5438" s="3" t="str">
        <f t="shared" si="169"/>
        <v/>
      </c>
    </row>
    <row r="5439" spans="1:10" x14ac:dyDescent="0.35">
      <c r="A5439" s="7" t="str">
        <f>IF('Payments Export'!A5443="","",'Payments Export'!A5443)</f>
        <v/>
      </c>
      <c r="B5439" s="7" t="str">
        <f>IF('Payments Export'!A5443="","",'Payments Export'!B5443)</f>
        <v/>
      </c>
      <c r="C5439" s="7" t="str">
        <f>IF(IFERROR(VALUE('Payments Export'!H5443),'Payments Export'!H5443)&lt;&gt;0,IFERROR(VALUE('Payments Export'!H5443),'Payments Export'!H5443),"")</f>
        <v/>
      </c>
      <c r="D5439" s="7" t="str">
        <f>IF('Payments Export'!I5443="","",'Payments Export'!I5443)</f>
        <v/>
      </c>
      <c r="E5439" s="7" t="str">
        <f t="shared" si="168"/>
        <v/>
      </c>
      <c r="F5439" s="7" t="str">
        <f>IF('Payments Export'!A5443="","",'Payments Export'!N5443)</f>
        <v/>
      </c>
      <c r="G5439" s="7" t="str">
        <f>IF('Payments Export'!A5443="","",'Payments Export'!O5443)</f>
        <v/>
      </c>
      <c r="H5439" s="7" t="str">
        <f>IF('Payments Export'!B5443="","",G5439-F5439)</f>
        <v/>
      </c>
      <c r="I5439" s="3" t="str">
        <f>IF(C5439&lt;&gt;"",_xlfn.XLOOKUP(IFERROR(VALUE(C5439),C5439),'Items database'!A:A,'Items database'!B:B),(_xlfn.XLOOKUP(LEFT(E5439,3),Services,Services,"")))</f>
        <v/>
      </c>
      <c r="J5439" s="3" t="str">
        <f t="shared" si="169"/>
        <v/>
      </c>
    </row>
    <row r="5440" spans="1:10" x14ac:dyDescent="0.35">
      <c r="A5440" s="7" t="str">
        <f>IF('Payments Export'!A5444="","",'Payments Export'!A5444)</f>
        <v/>
      </c>
      <c r="B5440" s="7" t="str">
        <f>IF('Payments Export'!A5444="","",'Payments Export'!B5444)</f>
        <v/>
      </c>
      <c r="C5440" s="7" t="str">
        <f>IF(IFERROR(VALUE('Payments Export'!H5444),'Payments Export'!H5444)&lt;&gt;0,IFERROR(VALUE('Payments Export'!H5444),'Payments Export'!H5444),"")</f>
        <v/>
      </c>
      <c r="D5440" s="7" t="str">
        <f>IF('Payments Export'!I5444="","",'Payments Export'!I5444)</f>
        <v/>
      </c>
      <c r="E5440" s="7" t="str">
        <f t="shared" si="168"/>
        <v/>
      </c>
      <c r="F5440" s="7" t="str">
        <f>IF('Payments Export'!A5444="","",'Payments Export'!N5444)</f>
        <v/>
      </c>
      <c r="G5440" s="7" t="str">
        <f>IF('Payments Export'!A5444="","",'Payments Export'!O5444)</f>
        <v/>
      </c>
      <c r="H5440" s="7" t="str">
        <f>IF('Payments Export'!B5444="","",G5440-F5440)</f>
        <v/>
      </c>
      <c r="I5440" s="3" t="str">
        <f>IF(C5440&lt;&gt;"",_xlfn.XLOOKUP(IFERROR(VALUE(C5440),C5440),'Items database'!A:A,'Items database'!B:B),(_xlfn.XLOOKUP(LEFT(E5440,3),Services,Services,"")))</f>
        <v/>
      </c>
      <c r="J5440" s="3" t="str">
        <f t="shared" si="169"/>
        <v/>
      </c>
    </row>
    <row r="5441" spans="1:10" x14ac:dyDescent="0.35">
      <c r="A5441" s="7" t="str">
        <f>IF('Payments Export'!A5445="","",'Payments Export'!A5445)</f>
        <v/>
      </c>
      <c r="B5441" s="7" t="str">
        <f>IF('Payments Export'!A5445="","",'Payments Export'!B5445)</f>
        <v/>
      </c>
      <c r="C5441" s="7" t="str">
        <f>IF(IFERROR(VALUE('Payments Export'!H5445),'Payments Export'!H5445)&lt;&gt;0,IFERROR(VALUE('Payments Export'!H5445),'Payments Export'!H5445),"")</f>
        <v/>
      </c>
      <c r="D5441" s="7" t="str">
        <f>IF('Payments Export'!I5445="","",'Payments Export'!I5445)</f>
        <v/>
      </c>
      <c r="E5441" s="7" t="str">
        <f t="shared" ref="E5441:E5504" si="170">LEFT(D5441,66)</f>
        <v/>
      </c>
      <c r="F5441" s="7" t="str">
        <f>IF('Payments Export'!A5445="","",'Payments Export'!N5445)</f>
        <v/>
      </c>
      <c r="G5441" s="7" t="str">
        <f>IF('Payments Export'!A5445="","",'Payments Export'!O5445)</f>
        <v/>
      </c>
      <c r="H5441" s="7" t="str">
        <f>IF('Payments Export'!B5445="","",G5441-F5441)</f>
        <v/>
      </c>
      <c r="I5441" s="3" t="str">
        <f>IF(C5441&lt;&gt;"",_xlfn.XLOOKUP(IFERROR(VALUE(C5441),C5441),'Items database'!A:A,'Items database'!B:B),(_xlfn.XLOOKUP(LEFT(E5441,3),Services,Services,"")))</f>
        <v/>
      </c>
      <c r="J5441" s="3" t="str">
        <f t="shared" ref="J5441:J5504" si="171">IF(ISNUMBER(F5441)=TRUE,IF(F5441=0,"","GST"),"")</f>
        <v/>
      </c>
    </row>
    <row r="5442" spans="1:10" x14ac:dyDescent="0.35">
      <c r="A5442" s="7" t="str">
        <f>IF('Payments Export'!A5446="","",'Payments Export'!A5446)</f>
        <v/>
      </c>
      <c r="B5442" s="7" t="str">
        <f>IF('Payments Export'!A5446="","",'Payments Export'!B5446)</f>
        <v/>
      </c>
      <c r="C5442" s="7" t="str">
        <f>IF(IFERROR(VALUE('Payments Export'!H5446),'Payments Export'!H5446)&lt;&gt;0,IFERROR(VALUE('Payments Export'!H5446),'Payments Export'!H5446),"")</f>
        <v/>
      </c>
      <c r="D5442" s="7" t="str">
        <f>IF('Payments Export'!I5446="","",'Payments Export'!I5446)</f>
        <v/>
      </c>
      <c r="E5442" s="7" t="str">
        <f t="shared" si="170"/>
        <v/>
      </c>
      <c r="F5442" s="7" t="str">
        <f>IF('Payments Export'!A5446="","",'Payments Export'!N5446)</f>
        <v/>
      </c>
      <c r="G5442" s="7" t="str">
        <f>IF('Payments Export'!A5446="","",'Payments Export'!O5446)</f>
        <v/>
      </c>
      <c r="H5442" s="7" t="str">
        <f>IF('Payments Export'!B5446="","",G5442-F5442)</f>
        <v/>
      </c>
      <c r="I5442" s="3" t="str">
        <f>IF(C5442&lt;&gt;"",_xlfn.XLOOKUP(IFERROR(VALUE(C5442),C5442),'Items database'!A:A,'Items database'!B:B),(_xlfn.XLOOKUP(LEFT(E5442,3),Services,Services,"")))</f>
        <v/>
      </c>
      <c r="J5442" s="3" t="str">
        <f t="shared" si="171"/>
        <v/>
      </c>
    </row>
    <row r="5443" spans="1:10" x14ac:dyDescent="0.35">
      <c r="A5443" s="7" t="str">
        <f>IF('Payments Export'!A5447="","",'Payments Export'!A5447)</f>
        <v/>
      </c>
      <c r="B5443" s="7" t="str">
        <f>IF('Payments Export'!A5447="","",'Payments Export'!B5447)</f>
        <v/>
      </c>
      <c r="C5443" s="7" t="str">
        <f>IF(IFERROR(VALUE('Payments Export'!H5447),'Payments Export'!H5447)&lt;&gt;0,IFERROR(VALUE('Payments Export'!H5447),'Payments Export'!H5447),"")</f>
        <v/>
      </c>
      <c r="D5443" s="7" t="str">
        <f>IF('Payments Export'!I5447="","",'Payments Export'!I5447)</f>
        <v/>
      </c>
      <c r="E5443" s="7" t="str">
        <f t="shared" si="170"/>
        <v/>
      </c>
      <c r="F5443" s="7" t="str">
        <f>IF('Payments Export'!A5447="","",'Payments Export'!N5447)</f>
        <v/>
      </c>
      <c r="G5443" s="7" t="str">
        <f>IF('Payments Export'!A5447="","",'Payments Export'!O5447)</f>
        <v/>
      </c>
      <c r="H5443" s="7" t="str">
        <f>IF('Payments Export'!B5447="","",G5443-F5443)</f>
        <v/>
      </c>
      <c r="I5443" s="3" t="str">
        <f>IF(C5443&lt;&gt;"",_xlfn.XLOOKUP(IFERROR(VALUE(C5443),C5443),'Items database'!A:A,'Items database'!B:B),(_xlfn.XLOOKUP(LEFT(E5443,3),Services,Services,"")))</f>
        <v/>
      </c>
      <c r="J5443" s="3" t="str">
        <f t="shared" si="171"/>
        <v/>
      </c>
    </row>
    <row r="5444" spans="1:10" x14ac:dyDescent="0.35">
      <c r="A5444" s="7" t="str">
        <f>IF('Payments Export'!A5448="","",'Payments Export'!A5448)</f>
        <v/>
      </c>
      <c r="B5444" s="7" t="str">
        <f>IF('Payments Export'!A5448="","",'Payments Export'!B5448)</f>
        <v/>
      </c>
      <c r="C5444" s="7" t="str">
        <f>IF(IFERROR(VALUE('Payments Export'!H5448),'Payments Export'!H5448)&lt;&gt;0,IFERROR(VALUE('Payments Export'!H5448),'Payments Export'!H5448),"")</f>
        <v/>
      </c>
      <c r="D5444" s="7" t="str">
        <f>IF('Payments Export'!I5448="","",'Payments Export'!I5448)</f>
        <v/>
      </c>
      <c r="E5444" s="7" t="str">
        <f t="shared" si="170"/>
        <v/>
      </c>
      <c r="F5444" s="7" t="str">
        <f>IF('Payments Export'!A5448="","",'Payments Export'!N5448)</f>
        <v/>
      </c>
      <c r="G5444" s="7" t="str">
        <f>IF('Payments Export'!A5448="","",'Payments Export'!O5448)</f>
        <v/>
      </c>
      <c r="H5444" s="7" t="str">
        <f>IF('Payments Export'!B5448="","",G5444-F5444)</f>
        <v/>
      </c>
      <c r="I5444" s="3" t="str">
        <f>IF(C5444&lt;&gt;"",_xlfn.XLOOKUP(IFERROR(VALUE(C5444),C5444),'Items database'!A:A,'Items database'!B:B),(_xlfn.XLOOKUP(LEFT(E5444,3),Services,Services,"")))</f>
        <v/>
      </c>
      <c r="J5444" s="3" t="str">
        <f t="shared" si="171"/>
        <v/>
      </c>
    </row>
    <row r="5445" spans="1:10" x14ac:dyDescent="0.35">
      <c r="A5445" s="7" t="str">
        <f>IF('Payments Export'!A5449="","",'Payments Export'!A5449)</f>
        <v/>
      </c>
      <c r="B5445" s="7" t="str">
        <f>IF('Payments Export'!A5449="","",'Payments Export'!B5449)</f>
        <v/>
      </c>
      <c r="C5445" s="7" t="str">
        <f>IF(IFERROR(VALUE('Payments Export'!H5449),'Payments Export'!H5449)&lt;&gt;0,IFERROR(VALUE('Payments Export'!H5449),'Payments Export'!H5449),"")</f>
        <v/>
      </c>
      <c r="D5445" s="7" t="str">
        <f>IF('Payments Export'!I5449="","",'Payments Export'!I5449)</f>
        <v/>
      </c>
      <c r="E5445" s="7" t="str">
        <f t="shared" si="170"/>
        <v/>
      </c>
      <c r="F5445" s="7" t="str">
        <f>IF('Payments Export'!A5449="","",'Payments Export'!N5449)</f>
        <v/>
      </c>
      <c r="G5445" s="7" t="str">
        <f>IF('Payments Export'!A5449="","",'Payments Export'!O5449)</f>
        <v/>
      </c>
      <c r="H5445" s="7" t="str">
        <f>IF('Payments Export'!B5449="","",G5445-F5445)</f>
        <v/>
      </c>
      <c r="I5445" s="3" t="str">
        <f>IF(C5445&lt;&gt;"",_xlfn.XLOOKUP(IFERROR(VALUE(C5445),C5445),'Items database'!A:A,'Items database'!B:B),(_xlfn.XLOOKUP(LEFT(E5445,3),Services,Services,"")))</f>
        <v/>
      </c>
      <c r="J5445" s="3" t="str">
        <f t="shared" si="171"/>
        <v/>
      </c>
    </row>
    <row r="5446" spans="1:10" x14ac:dyDescent="0.35">
      <c r="A5446" s="7" t="str">
        <f>IF('Payments Export'!A5450="","",'Payments Export'!A5450)</f>
        <v/>
      </c>
      <c r="B5446" s="7" t="str">
        <f>IF('Payments Export'!A5450="","",'Payments Export'!B5450)</f>
        <v/>
      </c>
      <c r="C5446" s="7" t="str">
        <f>IF(IFERROR(VALUE('Payments Export'!H5450),'Payments Export'!H5450)&lt;&gt;0,IFERROR(VALUE('Payments Export'!H5450),'Payments Export'!H5450),"")</f>
        <v/>
      </c>
      <c r="D5446" s="7" t="str">
        <f>IF('Payments Export'!I5450="","",'Payments Export'!I5450)</f>
        <v/>
      </c>
      <c r="E5446" s="7" t="str">
        <f t="shared" si="170"/>
        <v/>
      </c>
      <c r="F5446" s="7" t="str">
        <f>IF('Payments Export'!A5450="","",'Payments Export'!N5450)</f>
        <v/>
      </c>
      <c r="G5446" s="7" t="str">
        <f>IF('Payments Export'!A5450="","",'Payments Export'!O5450)</f>
        <v/>
      </c>
      <c r="H5446" s="7" t="str">
        <f>IF('Payments Export'!B5450="","",G5446-F5446)</f>
        <v/>
      </c>
      <c r="I5446" s="3" t="str">
        <f>IF(C5446&lt;&gt;"",_xlfn.XLOOKUP(IFERROR(VALUE(C5446),C5446),'Items database'!A:A,'Items database'!B:B),(_xlfn.XLOOKUP(LEFT(E5446,3),Services,Services,"")))</f>
        <v/>
      </c>
      <c r="J5446" s="3" t="str">
        <f t="shared" si="171"/>
        <v/>
      </c>
    </row>
    <row r="5447" spans="1:10" x14ac:dyDescent="0.35">
      <c r="A5447" s="7" t="str">
        <f>IF('Payments Export'!A5451="","",'Payments Export'!A5451)</f>
        <v/>
      </c>
      <c r="B5447" s="7" t="str">
        <f>IF('Payments Export'!A5451="","",'Payments Export'!B5451)</f>
        <v/>
      </c>
      <c r="C5447" s="7" t="str">
        <f>IF(IFERROR(VALUE('Payments Export'!H5451),'Payments Export'!H5451)&lt;&gt;0,IFERROR(VALUE('Payments Export'!H5451),'Payments Export'!H5451),"")</f>
        <v/>
      </c>
      <c r="D5447" s="7" t="str">
        <f>IF('Payments Export'!I5451="","",'Payments Export'!I5451)</f>
        <v/>
      </c>
      <c r="E5447" s="7" t="str">
        <f t="shared" si="170"/>
        <v/>
      </c>
      <c r="F5447" s="7" t="str">
        <f>IF('Payments Export'!A5451="","",'Payments Export'!N5451)</f>
        <v/>
      </c>
      <c r="G5447" s="7" t="str">
        <f>IF('Payments Export'!A5451="","",'Payments Export'!O5451)</f>
        <v/>
      </c>
      <c r="H5447" s="7" t="str">
        <f>IF('Payments Export'!B5451="","",G5447-F5447)</f>
        <v/>
      </c>
      <c r="I5447" s="3" t="str">
        <f>IF(C5447&lt;&gt;"",_xlfn.XLOOKUP(IFERROR(VALUE(C5447),C5447),'Items database'!A:A,'Items database'!B:B),(_xlfn.XLOOKUP(LEFT(E5447,3),Services,Services,"")))</f>
        <v/>
      </c>
      <c r="J5447" s="3" t="str">
        <f t="shared" si="171"/>
        <v/>
      </c>
    </row>
    <row r="5448" spans="1:10" x14ac:dyDescent="0.35">
      <c r="A5448" s="7" t="str">
        <f>IF('Payments Export'!A5452="","",'Payments Export'!A5452)</f>
        <v/>
      </c>
      <c r="B5448" s="7" t="str">
        <f>IF('Payments Export'!A5452="","",'Payments Export'!B5452)</f>
        <v/>
      </c>
      <c r="C5448" s="7" t="str">
        <f>IF(IFERROR(VALUE('Payments Export'!H5452),'Payments Export'!H5452)&lt;&gt;0,IFERROR(VALUE('Payments Export'!H5452),'Payments Export'!H5452),"")</f>
        <v/>
      </c>
      <c r="D5448" s="7" t="str">
        <f>IF('Payments Export'!I5452="","",'Payments Export'!I5452)</f>
        <v/>
      </c>
      <c r="E5448" s="7" t="str">
        <f t="shared" si="170"/>
        <v/>
      </c>
      <c r="F5448" s="7" t="str">
        <f>IF('Payments Export'!A5452="","",'Payments Export'!N5452)</f>
        <v/>
      </c>
      <c r="G5448" s="7" t="str">
        <f>IF('Payments Export'!A5452="","",'Payments Export'!O5452)</f>
        <v/>
      </c>
      <c r="H5448" s="7" t="str">
        <f>IF('Payments Export'!B5452="","",G5448-F5448)</f>
        <v/>
      </c>
      <c r="I5448" s="3" t="str">
        <f>IF(C5448&lt;&gt;"",_xlfn.XLOOKUP(IFERROR(VALUE(C5448),C5448),'Items database'!A:A,'Items database'!B:B),(_xlfn.XLOOKUP(LEFT(E5448,3),Services,Services,"")))</f>
        <v/>
      </c>
      <c r="J5448" s="3" t="str">
        <f t="shared" si="171"/>
        <v/>
      </c>
    </row>
    <row r="5449" spans="1:10" x14ac:dyDescent="0.35">
      <c r="A5449" s="7" t="str">
        <f>IF('Payments Export'!A5453="","",'Payments Export'!A5453)</f>
        <v/>
      </c>
      <c r="B5449" s="7" t="str">
        <f>IF('Payments Export'!A5453="","",'Payments Export'!B5453)</f>
        <v/>
      </c>
      <c r="C5449" s="7" t="str">
        <f>IF(IFERROR(VALUE('Payments Export'!H5453),'Payments Export'!H5453)&lt;&gt;0,IFERROR(VALUE('Payments Export'!H5453),'Payments Export'!H5453),"")</f>
        <v/>
      </c>
      <c r="D5449" s="7" t="str">
        <f>IF('Payments Export'!I5453="","",'Payments Export'!I5453)</f>
        <v/>
      </c>
      <c r="E5449" s="7" t="str">
        <f t="shared" si="170"/>
        <v/>
      </c>
      <c r="F5449" s="7" t="str">
        <f>IF('Payments Export'!A5453="","",'Payments Export'!N5453)</f>
        <v/>
      </c>
      <c r="G5449" s="7" t="str">
        <f>IF('Payments Export'!A5453="","",'Payments Export'!O5453)</f>
        <v/>
      </c>
      <c r="H5449" s="7" t="str">
        <f>IF('Payments Export'!B5453="","",G5449-F5449)</f>
        <v/>
      </c>
      <c r="I5449" s="3" t="str">
        <f>IF(C5449&lt;&gt;"",_xlfn.XLOOKUP(IFERROR(VALUE(C5449),C5449),'Items database'!A:A,'Items database'!B:B),(_xlfn.XLOOKUP(LEFT(E5449,3),Services,Services,"")))</f>
        <v/>
      </c>
      <c r="J5449" s="3" t="str">
        <f t="shared" si="171"/>
        <v/>
      </c>
    </row>
    <row r="5450" spans="1:10" x14ac:dyDescent="0.35">
      <c r="A5450" s="7" t="str">
        <f>IF('Payments Export'!A5454="","",'Payments Export'!A5454)</f>
        <v/>
      </c>
      <c r="B5450" s="7" t="str">
        <f>IF('Payments Export'!A5454="","",'Payments Export'!B5454)</f>
        <v/>
      </c>
      <c r="C5450" s="7" t="str">
        <f>IF(IFERROR(VALUE('Payments Export'!H5454),'Payments Export'!H5454)&lt;&gt;0,IFERROR(VALUE('Payments Export'!H5454),'Payments Export'!H5454),"")</f>
        <v/>
      </c>
      <c r="D5450" s="7" t="str">
        <f>IF('Payments Export'!I5454="","",'Payments Export'!I5454)</f>
        <v/>
      </c>
      <c r="E5450" s="7" t="str">
        <f t="shared" si="170"/>
        <v/>
      </c>
      <c r="F5450" s="7" t="str">
        <f>IF('Payments Export'!A5454="","",'Payments Export'!N5454)</f>
        <v/>
      </c>
      <c r="G5450" s="7" t="str">
        <f>IF('Payments Export'!A5454="","",'Payments Export'!O5454)</f>
        <v/>
      </c>
      <c r="H5450" s="7" t="str">
        <f>IF('Payments Export'!B5454="","",G5450-F5450)</f>
        <v/>
      </c>
      <c r="I5450" s="3" t="str">
        <f>IF(C5450&lt;&gt;"",_xlfn.XLOOKUP(IFERROR(VALUE(C5450),C5450),'Items database'!A:A,'Items database'!B:B),(_xlfn.XLOOKUP(LEFT(E5450,3),Services,Services,"")))</f>
        <v/>
      </c>
      <c r="J5450" s="3" t="str">
        <f t="shared" si="171"/>
        <v/>
      </c>
    </row>
    <row r="5451" spans="1:10" x14ac:dyDescent="0.35">
      <c r="A5451" s="7" t="str">
        <f>IF('Payments Export'!A5455="","",'Payments Export'!A5455)</f>
        <v/>
      </c>
      <c r="B5451" s="7" t="str">
        <f>IF('Payments Export'!A5455="","",'Payments Export'!B5455)</f>
        <v/>
      </c>
      <c r="C5451" s="7" t="str">
        <f>IF(IFERROR(VALUE('Payments Export'!H5455),'Payments Export'!H5455)&lt;&gt;0,IFERROR(VALUE('Payments Export'!H5455),'Payments Export'!H5455),"")</f>
        <v/>
      </c>
      <c r="D5451" s="7" t="str">
        <f>IF('Payments Export'!I5455="","",'Payments Export'!I5455)</f>
        <v/>
      </c>
      <c r="E5451" s="7" t="str">
        <f t="shared" si="170"/>
        <v/>
      </c>
      <c r="F5451" s="7" t="str">
        <f>IF('Payments Export'!A5455="","",'Payments Export'!N5455)</f>
        <v/>
      </c>
      <c r="G5451" s="7" t="str">
        <f>IF('Payments Export'!A5455="","",'Payments Export'!O5455)</f>
        <v/>
      </c>
      <c r="H5451" s="7" t="str">
        <f>IF('Payments Export'!B5455="","",G5451-F5451)</f>
        <v/>
      </c>
      <c r="I5451" s="3" t="str">
        <f>IF(C5451&lt;&gt;"",_xlfn.XLOOKUP(IFERROR(VALUE(C5451),C5451),'Items database'!A:A,'Items database'!B:B),(_xlfn.XLOOKUP(LEFT(E5451,3),Services,Services,"")))</f>
        <v/>
      </c>
      <c r="J5451" s="3" t="str">
        <f t="shared" si="171"/>
        <v/>
      </c>
    </row>
    <row r="5452" spans="1:10" x14ac:dyDescent="0.35">
      <c r="A5452" s="7" t="str">
        <f>IF('Payments Export'!A5456="","",'Payments Export'!A5456)</f>
        <v/>
      </c>
      <c r="B5452" s="7" t="str">
        <f>IF('Payments Export'!A5456="","",'Payments Export'!B5456)</f>
        <v/>
      </c>
      <c r="C5452" s="7" t="str">
        <f>IF(IFERROR(VALUE('Payments Export'!H5456),'Payments Export'!H5456)&lt;&gt;0,IFERROR(VALUE('Payments Export'!H5456),'Payments Export'!H5456),"")</f>
        <v/>
      </c>
      <c r="D5452" s="7" t="str">
        <f>IF('Payments Export'!I5456="","",'Payments Export'!I5456)</f>
        <v/>
      </c>
      <c r="E5452" s="7" t="str">
        <f t="shared" si="170"/>
        <v/>
      </c>
      <c r="F5452" s="7" t="str">
        <f>IF('Payments Export'!A5456="","",'Payments Export'!N5456)</f>
        <v/>
      </c>
      <c r="G5452" s="7" t="str">
        <f>IF('Payments Export'!A5456="","",'Payments Export'!O5456)</f>
        <v/>
      </c>
      <c r="H5452" s="7" t="str">
        <f>IF('Payments Export'!B5456="","",G5452-F5452)</f>
        <v/>
      </c>
      <c r="I5452" s="3" t="str">
        <f>IF(C5452&lt;&gt;"",_xlfn.XLOOKUP(IFERROR(VALUE(C5452),C5452),'Items database'!A:A,'Items database'!B:B),(_xlfn.XLOOKUP(LEFT(E5452,3),Services,Services,"")))</f>
        <v/>
      </c>
      <c r="J5452" s="3" t="str">
        <f t="shared" si="171"/>
        <v/>
      </c>
    </row>
    <row r="5453" spans="1:10" x14ac:dyDescent="0.35">
      <c r="A5453" s="7" t="str">
        <f>IF('Payments Export'!A5457="","",'Payments Export'!A5457)</f>
        <v/>
      </c>
      <c r="B5453" s="7" t="str">
        <f>IF('Payments Export'!A5457="","",'Payments Export'!B5457)</f>
        <v/>
      </c>
      <c r="C5453" s="7" t="str">
        <f>IF(IFERROR(VALUE('Payments Export'!H5457),'Payments Export'!H5457)&lt;&gt;0,IFERROR(VALUE('Payments Export'!H5457),'Payments Export'!H5457),"")</f>
        <v/>
      </c>
      <c r="D5453" s="7" t="str">
        <f>IF('Payments Export'!I5457="","",'Payments Export'!I5457)</f>
        <v/>
      </c>
      <c r="E5453" s="7" t="str">
        <f t="shared" si="170"/>
        <v/>
      </c>
      <c r="F5453" s="7" t="str">
        <f>IF('Payments Export'!A5457="","",'Payments Export'!N5457)</f>
        <v/>
      </c>
      <c r="G5453" s="7" t="str">
        <f>IF('Payments Export'!A5457="","",'Payments Export'!O5457)</f>
        <v/>
      </c>
      <c r="H5453" s="7" t="str">
        <f>IF('Payments Export'!B5457="","",G5453-F5453)</f>
        <v/>
      </c>
      <c r="I5453" s="3" t="str">
        <f>IF(C5453&lt;&gt;"",_xlfn.XLOOKUP(IFERROR(VALUE(C5453),C5453),'Items database'!A:A,'Items database'!B:B),(_xlfn.XLOOKUP(LEFT(E5453,3),Services,Services,"")))</f>
        <v/>
      </c>
      <c r="J5453" s="3" t="str">
        <f t="shared" si="171"/>
        <v/>
      </c>
    </row>
    <row r="5454" spans="1:10" x14ac:dyDescent="0.35">
      <c r="A5454" s="7" t="str">
        <f>IF('Payments Export'!A5458="","",'Payments Export'!A5458)</f>
        <v/>
      </c>
      <c r="B5454" s="7" t="str">
        <f>IF('Payments Export'!A5458="","",'Payments Export'!B5458)</f>
        <v/>
      </c>
      <c r="C5454" s="7" t="str">
        <f>IF(IFERROR(VALUE('Payments Export'!H5458),'Payments Export'!H5458)&lt;&gt;0,IFERROR(VALUE('Payments Export'!H5458),'Payments Export'!H5458),"")</f>
        <v/>
      </c>
      <c r="D5454" s="7" t="str">
        <f>IF('Payments Export'!I5458="","",'Payments Export'!I5458)</f>
        <v/>
      </c>
      <c r="E5454" s="7" t="str">
        <f t="shared" si="170"/>
        <v/>
      </c>
      <c r="F5454" s="7" t="str">
        <f>IF('Payments Export'!A5458="","",'Payments Export'!N5458)</f>
        <v/>
      </c>
      <c r="G5454" s="7" t="str">
        <f>IF('Payments Export'!A5458="","",'Payments Export'!O5458)</f>
        <v/>
      </c>
      <c r="H5454" s="7" t="str">
        <f>IF('Payments Export'!B5458="","",G5454-F5454)</f>
        <v/>
      </c>
      <c r="I5454" s="3" t="str">
        <f>IF(C5454&lt;&gt;"",_xlfn.XLOOKUP(IFERROR(VALUE(C5454),C5454),'Items database'!A:A,'Items database'!B:B),(_xlfn.XLOOKUP(LEFT(E5454,3),Services,Services,"")))</f>
        <v/>
      </c>
      <c r="J5454" s="3" t="str">
        <f t="shared" si="171"/>
        <v/>
      </c>
    </row>
    <row r="5455" spans="1:10" x14ac:dyDescent="0.35">
      <c r="A5455" s="7" t="str">
        <f>IF('Payments Export'!A5459="","",'Payments Export'!A5459)</f>
        <v/>
      </c>
      <c r="B5455" s="7" t="str">
        <f>IF('Payments Export'!A5459="","",'Payments Export'!B5459)</f>
        <v/>
      </c>
      <c r="C5455" s="7" t="str">
        <f>IF(IFERROR(VALUE('Payments Export'!H5459),'Payments Export'!H5459)&lt;&gt;0,IFERROR(VALUE('Payments Export'!H5459),'Payments Export'!H5459),"")</f>
        <v/>
      </c>
      <c r="D5455" s="7" t="str">
        <f>IF('Payments Export'!I5459="","",'Payments Export'!I5459)</f>
        <v/>
      </c>
      <c r="E5455" s="7" t="str">
        <f t="shared" si="170"/>
        <v/>
      </c>
      <c r="F5455" s="7" t="str">
        <f>IF('Payments Export'!A5459="","",'Payments Export'!N5459)</f>
        <v/>
      </c>
      <c r="G5455" s="7" t="str">
        <f>IF('Payments Export'!A5459="","",'Payments Export'!O5459)</f>
        <v/>
      </c>
      <c r="H5455" s="7" t="str">
        <f>IF('Payments Export'!B5459="","",G5455-F5455)</f>
        <v/>
      </c>
      <c r="I5455" s="3" t="str">
        <f>IF(C5455&lt;&gt;"",_xlfn.XLOOKUP(IFERROR(VALUE(C5455),C5455),'Items database'!A:A,'Items database'!B:B),(_xlfn.XLOOKUP(LEFT(E5455,3),Services,Services,"")))</f>
        <v/>
      </c>
      <c r="J5455" s="3" t="str">
        <f t="shared" si="171"/>
        <v/>
      </c>
    </row>
    <row r="5456" spans="1:10" x14ac:dyDescent="0.35">
      <c r="A5456" s="7" t="str">
        <f>IF('Payments Export'!A5460="","",'Payments Export'!A5460)</f>
        <v/>
      </c>
      <c r="B5456" s="7" t="str">
        <f>IF('Payments Export'!A5460="","",'Payments Export'!B5460)</f>
        <v/>
      </c>
      <c r="C5456" s="7" t="str">
        <f>IF(IFERROR(VALUE('Payments Export'!H5460),'Payments Export'!H5460)&lt;&gt;0,IFERROR(VALUE('Payments Export'!H5460),'Payments Export'!H5460),"")</f>
        <v/>
      </c>
      <c r="D5456" s="7" t="str">
        <f>IF('Payments Export'!I5460="","",'Payments Export'!I5460)</f>
        <v/>
      </c>
      <c r="E5456" s="7" t="str">
        <f t="shared" si="170"/>
        <v/>
      </c>
      <c r="F5456" s="7" t="str">
        <f>IF('Payments Export'!A5460="","",'Payments Export'!N5460)</f>
        <v/>
      </c>
      <c r="G5456" s="7" t="str">
        <f>IF('Payments Export'!A5460="","",'Payments Export'!O5460)</f>
        <v/>
      </c>
      <c r="H5456" s="7" t="str">
        <f>IF('Payments Export'!B5460="","",G5456-F5456)</f>
        <v/>
      </c>
      <c r="I5456" s="3" t="str">
        <f>IF(C5456&lt;&gt;"",_xlfn.XLOOKUP(IFERROR(VALUE(C5456),C5456),'Items database'!A:A,'Items database'!B:B),(_xlfn.XLOOKUP(LEFT(E5456,3),Services,Services,"")))</f>
        <v/>
      </c>
      <c r="J5456" s="3" t="str">
        <f t="shared" si="171"/>
        <v/>
      </c>
    </row>
    <row r="5457" spans="1:10" x14ac:dyDescent="0.35">
      <c r="A5457" s="7" t="str">
        <f>IF('Payments Export'!A5461="","",'Payments Export'!A5461)</f>
        <v/>
      </c>
      <c r="B5457" s="7" t="str">
        <f>IF('Payments Export'!A5461="","",'Payments Export'!B5461)</f>
        <v/>
      </c>
      <c r="C5457" s="7" t="str">
        <f>IF(IFERROR(VALUE('Payments Export'!H5461),'Payments Export'!H5461)&lt;&gt;0,IFERROR(VALUE('Payments Export'!H5461),'Payments Export'!H5461),"")</f>
        <v/>
      </c>
      <c r="D5457" s="7" t="str">
        <f>IF('Payments Export'!I5461="","",'Payments Export'!I5461)</f>
        <v/>
      </c>
      <c r="E5457" s="7" t="str">
        <f t="shared" si="170"/>
        <v/>
      </c>
      <c r="F5457" s="7" t="str">
        <f>IF('Payments Export'!A5461="","",'Payments Export'!N5461)</f>
        <v/>
      </c>
      <c r="G5457" s="7" t="str">
        <f>IF('Payments Export'!A5461="","",'Payments Export'!O5461)</f>
        <v/>
      </c>
      <c r="H5457" s="7" t="str">
        <f>IF('Payments Export'!B5461="","",G5457-F5457)</f>
        <v/>
      </c>
      <c r="I5457" s="3" t="str">
        <f>IF(C5457&lt;&gt;"",_xlfn.XLOOKUP(IFERROR(VALUE(C5457),C5457),'Items database'!A:A,'Items database'!B:B),(_xlfn.XLOOKUP(LEFT(E5457,3),Services,Services,"")))</f>
        <v/>
      </c>
      <c r="J5457" s="3" t="str">
        <f t="shared" si="171"/>
        <v/>
      </c>
    </row>
    <row r="5458" spans="1:10" x14ac:dyDescent="0.35">
      <c r="A5458" s="7" t="str">
        <f>IF('Payments Export'!A5462="","",'Payments Export'!A5462)</f>
        <v/>
      </c>
      <c r="B5458" s="7" t="str">
        <f>IF('Payments Export'!A5462="","",'Payments Export'!B5462)</f>
        <v/>
      </c>
      <c r="C5458" s="7" t="str">
        <f>IF(IFERROR(VALUE('Payments Export'!H5462),'Payments Export'!H5462)&lt;&gt;0,IFERROR(VALUE('Payments Export'!H5462),'Payments Export'!H5462),"")</f>
        <v/>
      </c>
      <c r="D5458" s="7" t="str">
        <f>IF('Payments Export'!I5462="","",'Payments Export'!I5462)</f>
        <v/>
      </c>
      <c r="E5458" s="7" t="str">
        <f t="shared" si="170"/>
        <v/>
      </c>
      <c r="F5458" s="7" t="str">
        <f>IF('Payments Export'!A5462="","",'Payments Export'!N5462)</f>
        <v/>
      </c>
      <c r="G5458" s="7" t="str">
        <f>IF('Payments Export'!A5462="","",'Payments Export'!O5462)</f>
        <v/>
      </c>
      <c r="H5458" s="7" t="str">
        <f>IF('Payments Export'!B5462="","",G5458-F5458)</f>
        <v/>
      </c>
      <c r="I5458" s="3" t="str">
        <f>IF(C5458&lt;&gt;"",_xlfn.XLOOKUP(IFERROR(VALUE(C5458),C5458),'Items database'!A:A,'Items database'!B:B),(_xlfn.XLOOKUP(LEFT(E5458,3),Services,Services,"")))</f>
        <v/>
      </c>
      <c r="J5458" s="3" t="str">
        <f t="shared" si="171"/>
        <v/>
      </c>
    </row>
    <row r="5459" spans="1:10" x14ac:dyDescent="0.35">
      <c r="A5459" s="7" t="str">
        <f>IF('Payments Export'!A5463="","",'Payments Export'!A5463)</f>
        <v/>
      </c>
      <c r="B5459" s="7" t="str">
        <f>IF('Payments Export'!A5463="","",'Payments Export'!B5463)</f>
        <v/>
      </c>
      <c r="C5459" s="7" t="str">
        <f>IF(IFERROR(VALUE('Payments Export'!H5463),'Payments Export'!H5463)&lt;&gt;0,IFERROR(VALUE('Payments Export'!H5463),'Payments Export'!H5463),"")</f>
        <v/>
      </c>
      <c r="D5459" s="7" t="str">
        <f>IF('Payments Export'!I5463="","",'Payments Export'!I5463)</f>
        <v/>
      </c>
      <c r="E5459" s="7" t="str">
        <f t="shared" si="170"/>
        <v/>
      </c>
      <c r="F5459" s="7" t="str">
        <f>IF('Payments Export'!A5463="","",'Payments Export'!N5463)</f>
        <v/>
      </c>
      <c r="G5459" s="7" t="str">
        <f>IF('Payments Export'!A5463="","",'Payments Export'!O5463)</f>
        <v/>
      </c>
      <c r="H5459" s="7" t="str">
        <f>IF('Payments Export'!B5463="","",G5459-F5459)</f>
        <v/>
      </c>
      <c r="I5459" s="3" t="str">
        <f>IF(C5459&lt;&gt;"",_xlfn.XLOOKUP(IFERROR(VALUE(C5459),C5459),'Items database'!A:A,'Items database'!B:B),(_xlfn.XLOOKUP(LEFT(E5459,3),Services,Services,"")))</f>
        <v/>
      </c>
      <c r="J5459" s="3" t="str">
        <f t="shared" si="171"/>
        <v/>
      </c>
    </row>
    <row r="5460" spans="1:10" x14ac:dyDescent="0.35">
      <c r="A5460" s="7" t="str">
        <f>IF('Payments Export'!A5464="","",'Payments Export'!A5464)</f>
        <v/>
      </c>
      <c r="B5460" s="7" t="str">
        <f>IF('Payments Export'!A5464="","",'Payments Export'!B5464)</f>
        <v/>
      </c>
      <c r="C5460" s="7" t="str">
        <f>IF(IFERROR(VALUE('Payments Export'!H5464),'Payments Export'!H5464)&lt;&gt;0,IFERROR(VALUE('Payments Export'!H5464),'Payments Export'!H5464),"")</f>
        <v/>
      </c>
      <c r="D5460" s="7" t="str">
        <f>IF('Payments Export'!I5464="","",'Payments Export'!I5464)</f>
        <v/>
      </c>
      <c r="E5460" s="7" t="str">
        <f t="shared" si="170"/>
        <v/>
      </c>
      <c r="F5460" s="7" t="str">
        <f>IF('Payments Export'!A5464="","",'Payments Export'!N5464)</f>
        <v/>
      </c>
      <c r="G5460" s="7" t="str">
        <f>IF('Payments Export'!A5464="","",'Payments Export'!O5464)</f>
        <v/>
      </c>
      <c r="H5460" s="7" t="str">
        <f>IF('Payments Export'!B5464="","",G5460-F5460)</f>
        <v/>
      </c>
      <c r="I5460" s="3" t="str">
        <f>IF(C5460&lt;&gt;"",_xlfn.XLOOKUP(IFERROR(VALUE(C5460),C5460),'Items database'!A:A,'Items database'!B:B),(_xlfn.XLOOKUP(LEFT(E5460,3),Services,Services,"")))</f>
        <v/>
      </c>
      <c r="J5460" s="3" t="str">
        <f t="shared" si="171"/>
        <v/>
      </c>
    </row>
    <row r="5461" spans="1:10" x14ac:dyDescent="0.35">
      <c r="A5461" s="7" t="str">
        <f>IF('Payments Export'!A5465="","",'Payments Export'!A5465)</f>
        <v/>
      </c>
      <c r="B5461" s="7" t="str">
        <f>IF('Payments Export'!A5465="","",'Payments Export'!B5465)</f>
        <v/>
      </c>
      <c r="C5461" s="7" t="str">
        <f>IF(IFERROR(VALUE('Payments Export'!H5465),'Payments Export'!H5465)&lt;&gt;0,IFERROR(VALUE('Payments Export'!H5465),'Payments Export'!H5465),"")</f>
        <v/>
      </c>
      <c r="D5461" s="7" t="str">
        <f>IF('Payments Export'!I5465="","",'Payments Export'!I5465)</f>
        <v/>
      </c>
      <c r="E5461" s="7" t="str">
        <f t="shared" si="170"/>
        <v/>
      </c>
      <c r="F5461" s="7" t="str">
        <f>IF('Payments Export'!A5465="","",'Payments Export'!N5465)</f>
        <v/>
      </c>
      <c r="G5461" s="7" t="str">
        <f>IF('Payments Export'!A5465="","",'Payments Export'!O5465)</f>
        <v/>
      </c>
      <c r="H5461" s="7" t="str">
        <f>IF('Payments Export'!B5465="","",G5461-F5461)</f>
        <v/>
      </c>
      <c r="I5461" s="3" t="str">
        <f>IF(C5461&lt;&gt;"",_xlfn.XLOOKUP(IFERROR(VALUE(C5461),C5461),'Items database'!A:A,'Items database'!B:B),(_xlfn.XLOOKUP(LEFT(E5461,3),Services,Services,"")))</f>
        <v/>
      </c>
      <c r="J5461" s="3" t="str">
        <f t="shared" si="171"/>
        <v/>
      </c>
    </row>
    <row r="5462" spans="1:10" x14ac:dyDescent="0.35">
      <c r="A5462" s="7" t="str">
        <f>IF('Payments Export'!A5466="","",'Payments Export'!A5466)</f>
        <v/>
      </c>
      <c r="B5462" s="7" t="str">
        <f>IF('Payments Export'!A5466="","",'Payments Export'!B5466)</f>
        <v/>
      </c>
      <c r="C5462" s="7" t="str">
        <f>IF(IFERROR(VALUE('Payments Export'!H5466),'Payments Export'!H5466)&lt;&gt;0,IFERROR(VALUE('Payments Export'!H5466),'Payments Export'!H5466),"")</f>
        <v/>
      </c>
      <c r="D5462" s="7" t="str">
        <f>IF('Payments Export'!I5466="","",'Payments Export'!I5466)</f>
        <v/>
      </c>
      <c r="E5462" s="7" t="str">
        <f t="shared" si="170"/>
        <v/>
      </c>
      <c r="F5462" s="7" t="str">
        <f>IF('Payments Export'!A5466="","",'Payments Export'!N5466)</f>
        <v/>
      </c>
      <c r="G5462" s="7" t="str">
        <f>IF('Payments Export'!A5466="","",'Payments Export'!O5466)</f>
        <v/>
      </c>
      <c r="H5462" s="7" t="str">
        <f>IF('Payments Export'!B5466="","",G5462-F5462)</f>
        <v/>
      </c>
      <c r="I5462" s="3" t="str">
        <f>IF(C5462&lt;&gt;"",_xlfn.XLOOKUP(IFERROR(VALUE(C5462),C5462),'Items database'!A:A,'Items database'!B:B),(_xlfn.XLOOKUP(LEFT(E5462,3),Services,Services,"")))</f>
        <v/>
      </c>
      <c r="J5462" s="3" t="str">
        <f t="shared" si="171"/>
        <v/>
      </c>
    </row>
    <row r="5463" spans="1:10" x14ac:dyDescent="0.35">
      <c r="A5463" s="7" t="str">
        <f>IF('Payments Export'!A5467="","",'Payments Export'!A5467)</f>
        <v/>
      </c>
      <c r="B5463" s="7" t="str">
        <f>IF('Payments Export'!A5467="","",'Payments Export'!B5467)</f>
        <v/>
      </c>
      <c r="C5463" s="7" t="str">
        <f>IF(IFERROR(VALUE('Payments Export'!H5467),'Payments Export'!H5467)&lt;&gt;0,IFERROR(VALUE('Payments Export'!H5467),'Payments Export'!H5467),"")</f>
        <v/>
      </c>
      <c r="D5463" s="7" t="str">
        <f>IF('Payments Export'!I5467="","",'Payments Export'!I5467)</f>
        <v/>
      </c>
      <c r="E5463" s="7" t="str">
        <f t="shared" si="170"/>
        <v/>
      </c>
      <c r="F5463" s="7" t="str">
        <f>IF('Payments Export'!A5467="","",'Payments Export'!N5467)</f>
        <v/>
      </c>
      <c r="G5463" s="7" t="str">
        <f>IF('Payments Export'!A5467="","",'Payments Export'!O5467)</f>
        <v/>
      </c>
      <c r="H5463" s="7" t="str">
        <f>IF('Payments Export'!B5467="","",G5463-F5463)</f>
        <v/>
      </c>
      <c r="I5463" s="3" t="str">
        <f>IF(C5463&lt;&gt;"",_xlfn.XLOOKUP(IFERROR(VALUE(C5463),C5463),'Items database'!A:A,'Items database'!B:B),(_xlfn.XLOOKUP(LEFT(E5463,3),Services,Services,"")))</f>
        <v/>
      </c>
      <c r="J5463" s="3" t="str">
        <f t="shared" si="171"/>
        <v/>
      </c>
    </row>
    <row r="5464" spans="1:10" x14ac:dyDescent="0.35">
      <c r="A5464" s="7" t="str">
        <f>IF('Payments Export'!A5468="","",'Payments Export'!A5468)</f>
        <v/>
      </c>
      <c r="B5464" s="7" t="str">
        <f>IF('Payments Export'!A5468="","",'Payments Export'!B5468)</f>
        <v/>
      </c>
      <c r="C5464" s="7" t="str">
        <f>IF(IFERROR(VALUE('Payments Export'!H5468),'Payments Export'!H5468)&lt;&gt;0,IFERROR(VALUE('Payments Export'!H5468),'Payments Export'!H5468),"")</f>
        <v/>
      </c>
      <c r="D5464" s="7" t="str">
        <f>IF('Payments Export'!I5468="","",'Payments Export'!I5468)</f>
        <v/>
      </c>
      <c r="E5464" s="7" t="str">
        <f t="shared" si="170"/>
        <v/>
      </c>
      <c r="F5464" s="7" t="str">
        <f>IF('Payments Export'!A5468="","",'Payments Export'!N5468)</f>
        <v/>
      </c>
      <c r="G5464" s="7" t="str">
        <f>IF('Payments Export'!A5468="","",'Payments Export'!O5468)</f>
        <v/>
      </c>
      <c r="H5464" s="7" t="str">
        <f>IF('Payments Export'!B5468="","",G5464-F5464)</f>
        <v/>
      </c>
      <c r="I5464" s="3" t="str">
        <f>IF(C5464&lt;&gt;"",_xlfn.XLOOKUP(IFERROR(VALUE(C5464),C5464),'Items database'!A:A,'Items database'!B:B),(_xlfn.XLOOKUP(LEFT(E5464,3),Services,Services,"")))</f>
        <v/>
      </c>
      <c r="J5464" s="3" t="str">
        <f t="shared" si="171"/>
        <v/>
      </c>
    </row>
    <row r="5465" spans="1:10" x14ac:dyDescent="0.35">
      <c r="A5465" s="7" t="str">
        <f>IF('Payments Export'!A5469="","",'Payments Export'!A5469)</f>
        <v/>
      </c>
      <c r="B5465" s="7" t="str">
        <f>IF('Payments Export'!A5469="","",'Payments Export'!B5469)</f>
        <v/>
      </c>
      <c r="C5465" s="7" t="str">
        <f>IF(IFERROR(VALUE('Payments Export'!H5469),'Payments Export'!H5469)&lt;&gt;0,IFERROR(VALUE('Payments Export'!H5469),'Payments Export'!H5469),"")</f>
        <v/>
      </c>
      <c r="D5465" s="7" t="str">
        <f>IF('Payments Export'!I5469="","",'Payments Export'!I5469)</f>
        <v/>
      </c>
      <c r="E5465" s="7" t="str">
        <f t="shared" si="170"/>
        <v/>
      </c>
      <c r="F5465" s="7" t="str">
        <f>IF('Payments Export'!A5469="","",'Payments Export'!N5469)</f>
        <v/>
      </c>
      <c r="G5465" s="7" t="str">
        <f>IF('Payments Export'!A5469="","",'Payments Export'!O5469)</f>
        <v/>
      </c>
      <c r="H5465" s="7" t="str">
        <f>IF('Payments Export'!B5469="","",G5465-F5465)</f>
        <v/>
      </c>
      <c r="I5465" s="3" t="str">
        <f>IF(C5465&lt;&gt;"",_xlfn.XLOOKUP(IFERROR(VALUE(C5465),C5465),'Items database'!A:A,'Items database'!B:B),(_xlfn.XLOOKUP(LEFT(E5465,3),Services,Services,"")))</f>
        <v/>
      </c>
      <c r="J5465" s="3" t="str">
        <f t="shared" si="171"/>
        <v/>
      </c>
    </row>
    <row r="5466" spans="1:10" x14ac:dyDescent="0.35">
      <c r="A5466" s="7" t="str">
        <f>IF('Payments Export'!A5470="","",'Payments Export'!A5470)</f>
        <v/>
      </c>
      <c r="B5466" s="7" t="str">
        <f>IF('Payments Export'!A5470="","",'Payments Export'!B5470)</f>
        <v/>
      </c>
      <c r="C5466" s="7" t="str">
        <f>IF(IFERROR(VALUE('Payments Export'!H5470),'Payments Export'!H5470)&lt;&gt;0,IFERROR(VALUE('Payments Export'!H5470),'Payments Export'!H5470),"")</f>
        <v/>
      </c>
      <c r="D5466" s="7" t="str">
        <f>IF('Payments Export'!I5470="","",'Payments Export'!I5470)</f>
        <v/>
      </c>
      <c r="E5466" s="7" t="str">
        <f t="shared" si="170"/>
        <v/>
      </c>
      <c r="F5466" s="7" t="str">
        <f>IF('Payments Export'!A5470="","",'Payments Export'!N5470)</f>
        <v/>
      </c>
      <c r="G5466" s="7" t="str">
        <f>IF('Payments Export'!A5470="","",'Payments Export'!O5470)</f>
        <v/>
      </c>
      <c r="H5466" s="7" t="str">
        <f>IF('Payments Export'!B5470="","",G5466-F5466)</f>
        <v/>
      </c>
      <c r="I5466" s="3" t="str">
        <f>IF(C5466&lt;&gt;"",_xlfn.XLOOKUP(IFERROR(VALUE(C5466),C5466),'Items database'!A:A,'Items database'!B:B),(_xlfn.XLOOKUP(LEFT(E5466,3),Services,Services,"")))</f>
        <v/>
      </c>
      <c r="J5466" s="3" t="str">
        <f t="shared" si="171"/>
        <v/>
      </c>
    </row>
    <row r="5467" spans="1:10" x14ac:dyDescent="0.35">
      <c r="A5467" s="7" t="str">
        <f>IF('Payments Export'!A5471="","",'Payments Export'!A5471)</f>
        <v/>
      </c>
      <c r="B5467" s="7" t="str">
        <f>IF('Payments Export'!A5471="","",'Payments Export'!B5471)</f>
        <v/>
      </c>
      <c r="C5467" s="7" t="str">
        <f>IF(IFERROR(VALUE('Payments Export'!H5471),'Payments Export'!H5471)&lt;&gt;0,IFERROR(VALUE('Payments Export'!H5471),'Payments Export'!H5471),"")</f>
        <v/>
      </c>
      <c r="D5467" s="7" t="str">
        <f>IF('Payments Export'!I5471="","",'Payments Export'!I5471)</f>
        <v/>
      </c>
      <c r="E5467" s="7" t="str">
        <f t="shared" si="170"/>
        <v/>
      </c>
      <c r="F5467" s="7" t="str">
        <f>IF('Payments Export'!A5471="","",'Payments Export'!N5471)</f>
        <v/>
      </c>
      <c r="G5467" s="7" t="str">
        <f>IF('Payments Export'!A5471="","",'Payments Export'!O5471)</f>
        <v/>
      </c>
      <c r="H5467" s="7" t="str">
        <f>IF('Payments Export'!B5471="","",G5467-F5467)</f>
        <v/>
      </c>
      <c r="I5467" s="3" t="str">
        <f>IF(C5467&lt;&gt;"",_xlfn.XLOOKUP(IFERROR(VALUE(C5467),C5467),'Items database'!A:A,'Items database'!B:B),(_xlfn.XLOOKUP(LEFT(E5467,3),Services,Services,"")))</f>
        <v/>
      </c>
      <c r="J5467" s="3" t="str">
        <f t="shared" si="171"/>
        <v/>
      </c>
    </row>
    <row r="5468" spans="1:10" x14ac:dyDescent="0.35">
      <c r="A5468" s="7" t="str">
        <f>IF('Payments Export'!A5472="","",'Payments Export'!A5472)</f>
        <v/>
      </c>
      <c r="B5468" s="7" t="str">
        <f>IF('Payments Export'!A5472="","",'Payments Export'!B5472)</f>
        <v/>
      </c>
      <c r="C5468" s="7" t="str">
        <f>IF(IFERROR(VALUE('Payments Export'!H5472),'Payments Export'!H5472)&lt;&gt;0,IFERROR(VALUE('Payments Export'!H5472),'Payments Export'!H5472),"")</f>
        <v/>
      </c>
      <c r="D5468" s="7" t="str">
        <f>IF('Payments Export'!I5472="","",'Payments Export'!I5472)</f>
        <v/>
      </c>
      <c r="E5468" s="7" t="str">
        <f t="shared" si="170"/>
        <v/>
      </c>
      <c r="F5468" s="7" t="str">
        <f>IF('Payments Export'!A5472="","",'Payments Export'!N5472)</f>
        <v/>
      </c>
      <c r="G5468" s="7" t="str">
        <f>IF('Payments Export'!A5472="","",'Payments Export'!O5472)</f>
        <v/>
      </c>
      <c r="H5468" s="7" t="str">
        <f>IF('Payments Export'!B5472="","",G5468-F5468)</f>
        <v/>
      </c>
      <c r="I5468" s="3" t="str">
        <f>IF(C5468&lt;&gt;"",_xlfn.XLOOKUP(IFERROR(VALUE(C5468),C5468),'Items database'!A:A,'Items database'!B:B),(_xlfn.XLOOKUP(LEFT(E5468,3),Services,Services,"")))</f>
        <v/>
      </c>
      <c r="J5468" s="3" t="str">
        <f t="shared" si="171"/>
        <v/>
      </c>
    </row>
    <row r="5469" spans="1:10" x14ac:dyDescent="0.35">
      <c r="A5469" s="7" t="str">
        <f>IF('Payments Export'!A5473="","",'Payments Export'!A5473)</f>
        <v/>
      </c>
      <c r="B5469" s="7" t="str">
        <f>IF('Payments Export'!A5473="","",'Payments Export'!B5473)</f>
        <v/>
      </c>
      <c r="C5469" s="7" t="str">
        <f>IF(IFERROR(VALUE('Payments Export'!H5473),'Payments Export'!H5473)&lt;&gt;0,IFERROR(VALUE('Payments Export'!H5473),'Payments Export'!H5473),"")</f>
        <v/>
      </c>
      <c r="D5469" s="7" t="str">
        <f>IF('Payments Export'!I5473="","",'Payments Export'!I5473)</f>
        <v/>
      </c>
      <c r="E5469" s="7" t="str">
        <f t="shared" si="170"/>
        <v/>
      </c>
      <c r="F5469" s="7" t="str">
        <f>IF('Payments Export'!A5473="","",'Payments Export'!N5473)</f>
        <v/>
      </c>
      <c r="G5469" s="7" t="str">
        <f>IF('Payments Export'!A5473="","",'Payments Export'!O5473)</f>
        <v/>
      </c>
      <c r="H5469" s="7" t="str">
        <f>IF('Payments Export'!B5473="","",G5469-F5469)</f>
        <v/>
      </c>
      <c r="I5469" s="3" t="str">
        <f>IF(C5469&lt;&gt;"",_xlfn.XLOOKUP(IFERROR(VALUE(C5469),C5469),'Items database'!A:A,'Items database'!B:B),(_xlfn.XLOOKUP(LEFT(E5469,3),Services,Services,"")))</f>
        <v/>
      </c>
      <c r="J5469" s="3" t="str">
        <f t="shared" si="171"/>
        <v/>
      </c>
    </row>
    <row r="5470" spans="1:10" x14ac:dyDescent="0.35">
      <c r="A5470" s="7" t="str">
        <f>IF('Payments Export'!A5474="","",'Payments Export'!A5474)</f>
        <v/>
      </c>
      <c r="B5470" s="7" t="str">
        <f>IF('Payments Export'!A5474="","",'Payments Export'!B5474)</f>
        <v/>
      </c>
      <c r="C5470" s="7" t="str">
        <f>IF(IFERROR(VALUE('Payments Export'!H5474),'Payments Export'!H5474)&lt;&gt;0,IFERROR(VALUE('Payments Export'!H5474),'Payments Export'!H5474),"")</f>
        <v/>
      </c>
      <c r="D5470" s="7" t="str">
        <f>IF('Payments Export'!I5474="","",'Payments Export'!I5474)</f>
        <v/>
      </c>
      <c r="E5470" s="7" t="str">
        <f t="shared" si="170"/>
        <v/>
      </c>
      <c r="F5470" s="7" t="str">
        <f>IF('Payments Export'!A5474="","",'Payments Export'!N5474)</f>
        <v/>
      </c>
      <c r="G5470" s="7" t="str">
        <f>IF('Payments Export'!A5474="","",'Payments Export'!O5474)</f>
        <v/>
      </c>
      <c r="H5470" s="7" t="str">
        <f>IF('Payments Export'!B5474="","",G5470-F5470)</f>
        <v/>
      </c>
      <c r="I5470" s="3" t="str">
        <f>IF(C5470&lt;&gt;"",_xlfn.XLOOKUP(IFERROR(VALUE(C5470),C5470),'Items database'!A:A,'Items database'!B:B),(_xlfn.XLOOKUP(LEFT(E5470,3),Services,Services,"")))</f>
        <v/>
      </c>
      <c r="J5470" s="3" t="str">
        <f t="shared" si="171"/>
        <v/>
      </c>
    </row>
    <row r="5471" spans="1:10" x14ac:dyDescent="0.35">
      <c r="A5471" s="7" t="str">
        <f>IF('Payments Export'!A5475="","",'Payments Export'!A5475)</f>
        <v/>
      </c>
      <c r="B5471" s="7" t="str">
        <f>IF('Payments Export'!A5475="","",'Payments Export'!B5475)</f>
        <v/>
      </c>
      <c r="C5471" s="7" t="str">
        <f>IF(IFERROR(VALUE('Payments Export'!H5475),'Payments Export'!H5475)&lt;&gt;0,IFERROR(VALUE('Payments Export'!H5475),'Payments Export'!H5475),"")</f>
        <v/>
      </c>
      <c r="D5471" s="7" t="str">
        <f>IF('Payments Export'!I5475="","",'Payments Export'!I5475)</f>
        <v/>
      </c>
      <c r="E5471" s="7" t="str">
        <f t="shared" si="170"/>
        <v/>
      </c>
      <c r="F5471" s="7" t="str">
        <f>IF('Payments Export'!A5475="","",'Payments Export'!N5475)</f>
        <v/>
      </c>
      <c r="G5471" s="7" t="str">
        <f>IF('Payments Export'!A5475="","",'Payments Export'!O5475)</f>
        <v/>
      </c>
      <c r="H5471" s="7" t="str">
        <f>IF('Payments Export'!B5475="","",G5471-F5471)</f>
        <v/>
      </c>
      <c r="I5471" s="3" t="str">
        <f>IF(C5471&lt;&gt;"",_xlfn.XLOOKUP(IFERROR(VALUE(C5471),C5471),'Items database'!A:A,'Items database'!B:B),(_xlfn.XLOOKUP(LEFT(E5471,3),Services,Services,"")))</f>
        <v/>
      </c>
      <c r="J5471" s="3" t="str">
        <f t="shared" si="171"/>
        <v/>
      </c>
    </row>
    <row r="5472" spans="1:10" x14ac:dyDescent="0.35">
      <c r="A5472" s="7" t="str">
        <f>IF('Payments Export'!A5476="","",'Payments Export'!A5476)</f>
        <v/>
      </c>
      <c r="B5472" s="7" t="str">
        <f>IF('Payments Export'!A5476="","",'Payments Export'!B5476)</f>
        <v/>
      </c>
      <c r="C5472" s="7" t="str">
        <f>IF(IFERROR(VALUE('Payments Export'!H5476),'Payments Export'!H5476)&lt;&gt;0,IFERROR(VALUE('Payments Export'!H5476),'Payments Export'!H5476),"")</f>
        <v/>
      </c>
      <c r="D5472" s="7" t="str">
        <f>IF('Payments Export'!I5476="","",'Payments Export'!I5476)</f>
        <v/>
      </c>
      <c r="E5472" s="7" t="str">
        <f t="shared" si="170"/>
        <v/>
      </c>
      <c r="F5472" s="7" t="str">
        <f>IF('Payments Export'!A5476="","",'Payments Export'!N5476)</f>
        <v/>
      </c>
      <c r="G5472" s="7" t="str">
        <f>IF('Payments Export'!A5476="","",'Payments Export'!O5476)</f>
        <v/>
      </c>
      <c r="H5472" s="7" t="str">
        <f>IF('Payments Export'!B5476="","",G5472-F5472)</f>
        <v/>
      </c>
      <c r="I5472" s="3" t="str">
        <f>IF(C5472&lt;&gt;"",_xlfn.XLOOKUP(IFERROR(VALUE(C5472),C5472),'Items database'!A:A,'Items database'!B:B),(_xlfn.XLOOKUP(LEFT(E5472,3),Services,Services,"")))</f>
        <v/>
      </c>
      <c r="J5472" s="3" t="str">
        <f t="shared" si="171"/>
        <v/>
      </c>
    </row>
    <row r="5473" spans="1:10" x14ac:dyDescent="0.35">
      <c r="A5473" s="7" t="str">
        <f>IF('Payments Export'!A5477="","",'Payments Export'!A5477)</f>
        <v/>
      </c>
      <c r="B5473" s="7" t="str">
        <f>IF('Payments Export'!A5477="","",'Payments Export'!B5477)</f>
        <v/>
      </c>
      <c r="C5473" s="7" t="str">
        <f>IF(IFERROR(VALUE('Payments Export'!H5477),'Payments Export'!H5477)&lt;&gt;0,IFERROR(VALUE('Payments Export'!H5477),'Payments Export'!H5477),"")</f>
        <v/>
      </c>
      <c r="D5473" s="7" t="str">
        <f>IF('Payments Export'!I5477="","",'Payments Export'!I5477)</f>
        <v/>
      </c>
      <c r="E5473" s="7" t="str">
        <f t="shared" si="170"/>
        <v/>
      </c>
      <c r="F5473" s="7" t="str">
        <f>IF('Payments Export'!A5477="","",'Payments Export'!N5477)</f>
        <v/>
      </c>
      <c r="G5473" s="7" t="str">
        <f>IF('Payments Export'!A5477="","",'Payments Export'!O5477)</f>
        <v/>
      </c>
      <c r="H5473" s="7" t="str">
        <f>IF('Payments Export'!B5477="","",G5473-F5473)</f>
        <v/>
      </c>
      <c r="I5473" s="3" t="str">
        <f>IF(C5473&lt;&gt;"",_xlfn.XLOOKUP(IFERROR(VALUE(C5473),C5473),'Items database'!A:A,'Items database'!B:B),(_xlfn.XLOOKUP(LEFT(E5473,3),Services,Services,"")))</f>
        <v/>
      </c>
      <c r="J5473" s="3" t="str">
        <f t="shared" si="171"/>
        <v/>
      </c>
    </row>
    <row r="5474" spans="1:10" x14ac:dyDescent="0.35">
      <c r="A5474" s="7" t="str">
        <f>IF('Payments Export'!A5478="","",'Payments Export'!A5478)</f>
        <v/>
      </c>
      <c r="B5474" s="7" t="str">
        <f>IF('Payments Export'!A5478="","",'Payments Export'!B5478)</f>
        <v/>
      </c>
      <c r="C5474" s="7" t="str">
        <f>IF(IFERROR(VALUE('Payments Export'!H5478),'Payments Export'!H5478)&lt;&gt;0,IFERROR(VALUE('Payments Export'!H5478),'Payments Export'!H5478),"")</f>
        <v/>
      </c>
      <c r="D5474" s="7" t="str">
        <f>IF('Payments Export'!I5478="","",'Payments Export'!I5478)</f>
        <v/>
      </c>
      <c r="E5474" s="7" t="str">
        <f t="shared" si="170"/>
        <v/>
      </c>
      <c r="F5474" s="7" t="str">
        <f>IF('Payments Export'!A5478="","",'Payments Export'!N5478)</f>
        <v/>
      </c>
      <c r="G5474" s="7" t="str">
        <f>IF('Payments Export'!A5478="","",'Payments Export'!O5478)</f>
        <v/>
      </c>
      <c r="H5474" s="7" t="str">
        <f>IF('Payments Export'!B5478="","",G5474-F5474)</f>
        <v/>
      </c>
      <c r="I5474" s="3" t="str">
        <f>IF(C5474&lt;&gt;"",_xlfn.XLOOKUP(IFERROR(VALUE(C5474),C5474),'Items database'!A:A,'Items database'!B:B),(_xlfn.XLOOKUP(LEFT(E5474,3),Services,Services,"")))</f>
        <v/>
      </c>
      <c r="J5474" s="3" t="str">
        <f t="shared" si="171"/>
        <v/>
      </c>
    </row>
    <row r="5475" spans="1:10" x14ac:dyDescent="0.35">
      <c r="A5475" s="7" t="str">
        <f>IF('Payments Export'!A5479="","",'Payments Export'!A5479)</f>
        <v/>
      </c>
      <c r="B5475" s="7" t="str">
        <f>IF('Payments Export'!A5479="","",'Payments Export'!B5479)</f>
        <v/>
      </c>
      <c r="C5475" s="7" t="str">
        <f>IF(IFERROR(VALUE('Payments Export'!H5479),'Payments Export'!H5479)&lt;&gt;0,IFERROR(VALUE('Payments Export'!H5479),'Payments Export'!H5479),"")</f>
        <v/>
      </c>
      <c r="D5475" s="7" t="str">
        <f>IF('Payments Export'!I5479="","",'Payments Export'!I5479)</f>
        <v/>
      </c>
      <c r="E5475" s="7" t="str">
        <f t="shared" si="170"/>
        <v/>
      </c>
      <c r="F5475" s="7" t="str">
        <f>IF('Payments Export'!A5479="","",'Payments Export'!N5479)</f>
        <v/>
      </c>
      <c r="G5475" s="7" t="str">
        <f>IF('Payments Export'!A5479="","",'Payments Export'!O5479)</f>
        <v/>
      </c>
      <c r="H5475" s="7" t="str">
        <f>IF('Payments Export'!B5479="","",G5475-F5475)</f>
        <v/>
      </c>
      <c r="I5475" s="3" t="str">
        <f>IF(C5475&lt;&gt;"",_xlfn.XLOOKUP(IFERROR(VALUE(C5475),C5475),'Items database'!A:A,'Items database'!B:B),(_xlfn.XLOOKUP(LEFT(E5475,3),Services,Services,"")))</f>
        <v/>
      </c>
      <c r="J5475" s="3" t="str">
        <f t="shared" si="171"/>
        <v/>
      </c>
    </row>
    <row r="5476" spans="1:10" x14ac:dyDescent="0.35">
      <c r="A5476" s="7" t="str">
        <f>IF('Payments Export'!A5480="","",'Payments Export'!A5480)</f>
        <v/>
      </c>
      <c r="B5476" s="7" t="str">
        <f>IF('Payments Export'!A5480="","",'Payments Export'!B5480)</f>
        <v/>
      </c>
      <c r="C5476" s="7" t="str">
        <f>IF(IFERROR(VALUE('Payments Export'!H5480),'Payments Export'!H5480)&lt;&gt;0,IFERROR(VALUE('Payments Export'!H5480),'Payments Export'!H5480),"")</f>
        <v/>
      </c>
      <c r="D5476" s="7" t="str">
        <f>IF('Payments Export'!I5480="","",'Payments Export'!I5480)</f>
        <v/>
      </c>
      <c r="E5476" s="7" t="str">
        <f t="shared" si="170"/>
        <v/>
      </c>
      <c r="F5476" s="7" t="str">
        <f>IF('Payments Export'!A5480="","",'Payments Export'!N5480)</f>
        <v/>
      </c>
      <c r="G5476" s="7" t="str">
        <f>IF('Payments Export'!A5480="","",'Payments Export'!O5480)</f>
        <v/>
      </c>
      <c r="H5476" s="7" t="str">
        <f>IF('Payments Export'!B5480="","",G5476-F5476)</f>
        <v/>
      </c>
      <c r="I5476" s="3" t="str">
        <f>IF(C5476&lt;&gt;"",_xlfn.XLOOKUP(IFERROR(VALUE(C5476),C5476),'Items database'!A:A,'Items database'!B:B),(_xlfn.XLOOKUP(LEFT(E5476,3),Services,Services,"")))</f>
        <v/>
      </c>
      <c r="J5476" s="3" t="str">
        <f t="shared" si="171"/>
        <v/>
      </c>
    </row>
    <row r="5477" spans="1:10" x14ac:dyDescent="0.35">
      <c r="A5477" s="7" t="str">
        <f>IF('Payments Export'!A5481="","",'Payments Export'!A5481)</f>
        <v/>
      </c>
      <c r="B5477" s="7" t="str">
        <f>IF('Payments Export'!A5481="","",'Payments Export'!B5481)</f>
        <v/>
      </c>
      <c r="C5477" s="7" t="str">
        <f>IF(IFERROR(VALUE('Payments Export'!H5481),'Payments Export'!H5481)&lt;&gt;0,IFERROR(VALUE('Payments Export'!H5481),'Payments Export'!H5481),"")</f>
        <v/>
      </c>
      <c r="D5477" s="7" t="str">
        <f>IF('Payments Export'!I5481="","",'Payments Export'!I5481)</f>
        <v/>
      </c>
      <c r="E5477" s="7" t="str">
        <f t="shared" si="170"/>
        <v/>
      </c>
      <c r="F5477" s="7" t="str">
        <f>IF('Payments Export'!A5481="","",'Payments Export'!N5481)</f>
        <v/>
      </c>
      <c r="G5477" s="7" t="str">
        <f>IF('Payments Export'!A5481="","",'Payments Export'!O5481)</f>
        <v/>
      </c>
      <c r="H5477" s="7" t="str">
        <f>IF('Payments Export'!B5481="","",G5477-F5477)</f>
        <v/>
      </c>
      <c r="I5477" s="3" t="str">
        <f>IF(C5477&lt;&gt;"",_xlfn.XLOOKUP(IFERROR(VALUE(C5477),C5477),'Items database'!A:A,'Items database'!B:B),(_xlfn.XLOOKUP(LEFT(E5477,3),Services,Services,"")))</f>
        <v/>
      </c>
      <c r="J5477" s="3" t="str">
        <f t="shared" si="171"/>
        <v/>
      </c>
    </row>
    <row r="5478" spans="1:10" x14ac:dyDescent="0.35">
      <c r="A5478" s="7" t="str">
        <f>IF('Payments Export'!A5482="","",'Payments Export'!A5482)</f>
        <v/>
      </c>
      <c r="B5478" s="7" t="str">
        <f>IF('Payments Export'!A5482="","",'Payments Export'!B5482)</f>
        <v/>
      </c>
      <c r="C5478" s="7" t="str">
        <f>IF(IFERROR(VALUE('Payments Export'!H5482),'Payments Export'!H5482)&lt;&gt;0,IFERROR(VALUE('Payments Export'!H5482),'Payments Export'!H5482),"")</f>
        <v/>
      </c>
      <c r="D5478" s="7" t="str">
        <f>IF('Payments Export'!I5482="","",'Payments Export'!I5482)</f>
        <v/>
      </c>
      <c r="E5478" s="7" t="str">
        <f t="shared" si="170"/>
        <v/>
      </c>
      <c r="F5478" s="7" t="str">
        <f>IF('Payments Export'!A5482="","",'Payments Export'!N5482)</f>
        <v/>
      </c>
      <c r="G5478" s="7" t="str">
        <f>IF('Payments Export'!A5482="","",'Payments Export'!O5482)</f>
        <v/>
      </c>
      <c r="H5478" s="7" t="str">
        <f>IF('Payments Export'!B5482="","",G5478-F5478)</f>
        <v/>
      </c>
      <c r="I5478" s="3" t="str">
        <f>IF(C5478&lt;&gt;"",_xlfn.XLOOKUP(IFERROR(VALUE(C5478),C5478),'Items database'!A:A,'Items database'!B:B),(_xlfn.XLOOKUP(LEFT(E5478,3),Services,Services,"")))</f>
        <v/>
      </c>
      <c r="J5478" s="3" t="str">
        <f t="shared" si="171"/>
        <v/>
      </c>
    </row>
    <row r="5479" spans="1:10" x14ac:dyDescent="0.35">
      <c r="A5479" s="7" t="str">
        <f>IF('Payments Export'!A5483="","",'Payments Export'!A5483)</f>
        <v/>
      </c>
      <c r="B5479" s="7" t="str">
        <f>IF('Payments Export'!A5483="","",'Payments Export'!B5483)</f>
        <v/>
      </c>
      <c r="C5479" s="7" t="str">
        <f>IF(IFERROR(VALUE('Payments Export'!H5483),'Payments Export'!H5483)&lt;&gt;0,IFERROR(VALUE('Payments Export'!H5483),'Payments Export'!H5483),"")</f>
        <v/>
      </c>
      <c r="D5479" s="7" t="str">
        <f>IF('Payments Export'!I5483="","",'Payments Export'!I5483)</f>
        <v/>
      </c>
      <c r="E5479" s="7" t="str">
        <f t="shared" si="170"/>
        <v/>
      </c>
      <c r="F5479" s="7" t="str">
        <f>IF('Payments Export'!A5483="","",'Payments Export'!N5483)</f>
        <v/>
      </c>
      <c r="G5479" s="7" t="str">
        <f>IF('Payments Export'!A5483="","",'Payments Export'!O5483)</f>
        <v/>
      </c>
      <c r="H5479" s="7" t="str">
        <f>IF('Payments Export'!B5483="","",G5479-F5479)</f>
        <v/>
      </c>
      <c r="I5479" s="3" t="str">
        <f>IF(C5479&lt;&gt;"",_xlfn.XLOOKUP(IFERROR(VALUE(C5479),C5479),'Items database'!A:A,'Items database'!B:B),(_xlfn.XLOOKUP(LEFT(E5479,3),Services,Services,"")))</f>
        <v/>
      </c>
      <c r="J5479" s="3" t="str">
        <f t="shared" si="171"/>
        <v/>
      </c>
    </row>
    <row r="5480" spans="1:10" x14ac:dyDescent="0.35">
      <c r="A5480" s="7" t="str">
        <f>IF('Payments Export'!A5484="","",'Payments Export'!A5484)</f>
        <v/>
      </c>
      <c r="B5480" s="7" t="str">
        <f>IF('Payments Export'!A5484="","",'Payments Export'!B5484)</f>
        <v/>
      </c>
      <c r="C5480" s="7" t="str">
        <f>IF(IFERROR(VALUE('Payments Export'!H5484),'Payments Export'!H5484)&lt;&gt;0,IFERROR(VALUE('Payments Export'!H5484),'Payments Export'!H5484),"")</f>
        <v/>
      </c>
      <c r="D5480" s="7" t="str">
        <f>IF('Payments Export'!I5484="","",'Payments Export'!I5484)</f>
        <v/>
      </c>
      <c r="E5480" s="7" t="str">
        <f t="shared" si="170"/>
        <v/>
      </c>
      <c r="F5480" s="7" t="str">
        <f>IF('Payments Export'!A5484="","",'Payments Export'!N5484)</f>
        <v/>
      </c>
      <c r="G5480" s="7" t="str">
        <f>IF('Payments Export'!A5484="","",'Payments Export'!O5484)</f>
        <v/>
      </c>
      <c r="H5480" s="7" t="str">
        <f>IF('Payments Export'!B5484="","",G5480-F5480)</f>
        <v/>
      </c>
      <c r="I5480" s="3" t="str">
        <f>IF(C5480&lt;&gt;"",_xlfn.XLOOKUP(IFERROR(VALUE(C5480),C5480),'Items database'!A:A,'Items database'!B:B),(_xlfn.XLOOKUP(LEFT(E5480,3),Services,Services,"")))</f>
        <v/>
      </c>
      <c r="J5480" s="3" t="str">
        <f t="shared" si="171"/>
        <v/>
      </c>
    </row>
    <row r="5481" spans="1:10" x14ac:dyDescent="0.35">
      <c r="A5481" s="7" t="str">
        <f>IF('Payments Export'!A5485="","",'Payments Export'!A5485)</f>
        <v/>
      </c>
      <c r="B5481" s="7" t="str">
        <f>IF('Payments Export'!A5485="","",'Payments Export'!B5485)</f>
        <v/>
      </c>
      <c r="C5481" s="7" t="str">
        <f>IF(IFERROR(VALUE('Payments Export'!H5485),'Payments Export'!H5485)&lt;&gt;0,IFERROR(VALUE('Payments Export'!H5485),'Payments Export'!H5485),"")</f>
        <v/>
      </c>
      <c r="D5481" s="7" t="str">
        <f>IF('Payments Export'!I5485="","",'Payments Export'!I5485)</f>
        <v/>
      </c>
      <c r="E5481" s="7" t="str">
        <f t="shared" si="170"/>
        <v/>
      </c>
      <c r="F5481" s="7" t="str">
        <f>IF('Payments Export'!A5485="","",'Payments Export'!N5485)</f>
        <v/>
      </c>
      <c r="G5481" s="7" t="str">
        <f>IF('Payments Export'!A5485="","",'Payments Export'!O5485)</f>
        <v/>
      </c>
      <c r="H5481" s="7" t="str">
        <f>IF('Payments Export'!B5485="","",G5481-F5481)</f>
        <v/>
      </c>
      <c r="I5481" s="3" t="str">
        <f>IF(C5481&lt;&gt;"",_xlfn.XLOOKUP(IFERROR(VALUE(C5481),C5481),'Items database'!A:A,'Items database'!B:B),(_xlfn.XLOOKUP(LEFT(E5481,3),Services,Services,"")))</f>
        <v/>
      </c>
      <c r="J5481" s="3" t="str">
        <f t="shared" si="171"/>
        <v/>
      </c>
    </row>
    <row r="5482" spans="1:10" x14ac:dyDescent="0.35">
      <c r="A5482" s="7" t="str">
        <f>IF('Payments Export'!A5486="","",'Payments Export'!A5486)</f>
        <v/>
      </c>
      <c r="B5482" s="7" t="str">
        <f>IF('Payments Export'!A5486="","",'Payments Export'!B5486)</f>
        <v/>
      </c>
      <c r="C5482" s="7" t="str">
        <f>IF(IFERROR(VALUE('Payments Export'!H5486),'Payments Export'!H5486)&lt;&gt;0,IFERROR(VALUE('Payments Export'!H5486),'Payments Export'!H5486),"")</f>
        <v/>
      </c>
      <c r="D5482" s="7" t="str">
        <f>IF('Payments Export'!I5486="","",'Payments Export'!I5486)</f>
        <v/>
      </c>
      <c r="E5482" s="7" t="str">
        <f t="shared" si="170"/>
        <v/>
      </c>
      <c r="F5482" s="7" t="str">
        <f>IF('Payments Export'!A5486="","",'Payments Export'!N5486)</f>
        <v/>
      </c>
      <c r="G5482" s="7" t="str">
        <f>IF('Payments Export'!A5486="","",'Payments Export'!O5486)</f>
        <v/>
      </c>
      <c r="H5482" s="7" t="str">
        <f>IF('Payments Export'!B5486="","",G5482-F5482)</f>
        <v/>
      </c>
      <c r="I5482" s="3" t="str">
        <f>IF(C5482&lt;&gt;"",_xlfn.XLOOKUP(IFERROR(VALUE(C5482),C5482),'Items database'!A:A,'Items database'!B:B),(_xlfn.XLOOKUP(LEFT(E5482,3),Services,Services,"")))</f>
        <v/>
      </c>
      <c r="J5482" s="3" t="str">
        <f t="shared" si="171"/>
        <v/>
      </c>
    </row>
    <row r="5483" spans="1:10" x14ac:dyDescent="0.35">
      <c r="A5483" s="7" t="str">
        <f>IF('Payments Export'!A5487="","",'Payments Export'!A5487)</f>
        <v/>
      </c>
      <c r="B5483" s="7" t="str">
        <f>IF('Payments Export'!A5487="","",'Payments Export'!B5487)</f>
        <v/>
      </c>
      <c r="C5483" s="7" t="str">
        <f>IF(IFERROR(VALUE('Payments Export'!H5487),'Payments Export'!H5487)&lt;&gt;0,IFERROR(VALUE('Payments Export'!H5487),'Payments Export'!H5487),"")</f>
        <v/>
      </c>
      <c r="D5483" s="7" t="str">
        <f>IF('Payments Export'!I5487="","",'Payments Export'!I5487)</f>
        <v/>
      </c>
      <c r="E5483" s="7" t="str">
        <f t="shared" si="170"/>
        <v/>
      </c>
      <c r="F5483" s="7" t="str">
        <f>IF('Payments Export'!A5487="","",'Payments Export'!N5487)</f>
        <v/>
      </c>
      <c r="G5483" s="7" t="str">
        <f>IF('Payments Export'!A5487="","",'Payments Export'!O5487)</f>
        <v/>
      </c>
      <c r="H5483" s="7" t="str">
        <f>IF('Payments Export'!B5487="","",G5483-F5483)</f>
        <v/>
      </c>
      <c r="I5483" s="3" t="str">
        <f>IF(C5483&lt;&gt;"",_xlfn.XLOOKUP(IFERROR(VALUE(C5483),C5483),'Items database'!A:A,'Items database'!B:B),(_xlfn.XLOOKUP(LEFT(E5483,3),Services,Services,"")))</f>
        <v/>
      </c>
      <c r="J5483" s="3" t="str">
        <f t="shared" si="171"/>
        <v/>
      </c>
    </row>
    <row r="5484" spans="1:10" x14ac:dyDescent="0.35">
      <c r="A5484" s="7" t="str">
        <f>IF('Payments Export'!A5488="","",'Payments Export'!A5488)</f>
        <v/>
      </c>
      <c r="B5484" s="7" t="str">
        <f>IF('Payments Export'!A5488="","",'Payments Export'!B5488)</f>
        <v/>
      </c>
      <c r="C5484" s="7" t="str">
        <f>IF(IFERROR(VALUE('Payments Export'!H5488),'Payments Export'!H5488)&lt;&gt;0,IFERROR(VALUE('Payments Export'!H5488),'Payments Export'!H5488),"")</f>
        <v/>
      </c>
      <c r="D5484" s="7" t="str">
        <f>IF('Payments Export'!I5488="","",'Payments Export'!I5488)</f>
        <v/>
      </c>
      <c r="E5484" s="7" t="str">
        <f t="shared" si="170"/>
        <v/>
      </c>
      <c r="F5484" s="7" t="str">
        <f>IF('Payments Export'!A5488="","",'Payments Export'!N5488)</f>
        <v/>
      </c>
      <c r="G5484" s="7" t="str">
        <f>IF('Payments Export'!A5488="","",'Payments Export'!O5488)</f>
        <v/>
      </c>
      <c r="H5484" s="7" t="str">
        <f>IF('Payments Export'!B5488="","",G5484-F5484)</f>
        <v/>
      </c>
      <c r="I5484" s="3" t="str">
        <f>IF(C5484&lt;&gt;"",_xlfn.XLOOKUP(IFERROR(VALUE(C5484),C5484),'Items database'!A:A,'Items database'!B:B),(_xlfn.XLOOKUP(LEFT(E5484,3),Services,Services,"")))</f>
        <v/>
      </c>
      <c r="J5484" s="3" t="str">
        <f t="shared" si="171"/>
        <v/>
      </c>
    </row>
    <row r="5485" spans="1:10" x14ac:dyDescent="0.35">
      <c r="A5485" s="7" t="str">
        <f>IF('Payments Export'!A5489="","",'Payments Export'!A5489)</f>
        <v/>
      </c>
      <c r="B5485" s="7" t="str">
        <f>IF('Payments Export'!A5489="","",'Payments Export'!B5489)</f>
        <v/>
      </c>
      <c r="C5485" s="7" t="str">
        <f>IF(IFERROR(VALUE('Payments Export'!H5489),'Payments Export'!H5489)&lt;&gt;0,IFERROR(VALUE('Payments Export'!H5489),'Payments Export'!H5489),"")</f>
        <v/>
      </c>
      <c r="D5485" s="7" t="str">
        <f>IF('Payments Export'!I5489="","",'Payments Export'!I5489)</f>
        <v/>
      </c>
      <c r="E5485" s="7" t="str">
        <f t="shared" si="170"/>
        <v/>
      </c>
      <c r="F5485" s="7" t="str">
        <f>IF('Payments Export'!A5489="","",'Payments Export'!N5489)</f>
        <v/>
      </c>
      <c r="G5485" s="7" t="str">
        <f>IF('Payments Export'!A5489="","",'Payments Export'!O5489)</f>
        <v/>
      </c>
      <c r="H5485" s="7" t="str">
        <f>IF('Payments Export'!B5489="","",G5485-F5485)</f>
        <v/>
      </c>
      <c r="I5485" s="3" t="str">
        <f>IF(C5485&lt;&gt;"",_xlfn.XLOOKUP(IFERROR(VALUE(C5485),C5485),'Items database'!A:A,'Items database'!B:B),(_xlfn.XLOOKUP(LEFT(E5485,3),Services,Services,"")))</f>
        <v/>
      </c>
      <c r="J5485" s="3" t="str">
        <f t="shared" si="171"/>
        <v/>
      </c>
    </row>
    <row r="5486" spans="1:10" x14ac:dyDescent="0.35">
      <c r="A5486" s="7" t="str">
        <f>IF('Payments Export'!A5490="","",'Payments Export'!A5490)</f>
        <v/>
      </c>
      <c r="B5486" s="7" t="str">
        <f>IF('Payments Export'!A5490="","",'Payments Export'!B5490)</f>
        <v/>
      </c>
      <c r="C5486" s="7" t="str">
        <f>IF(IFERROR(VALUE('Payments Export'!H5490),'Payments Export'!H5490)&lt;&gt;0,IFERROR(VALUE('Payments Export'!H5490),'Payments Export'!H5490),"")</f>
        <v/>
      </c>
      <c r="D5486" s="7" t="str">
        <f>IF('Payments Export'!I5490="","",'Payments Export'!I5490)</f>
        <v/>
      </c>
      <c r="E5486" s="7" t="str">
        <f t="shared" si="170"/>
        <v/>
      </c>
      <c r="F5486" s="7" t="str">
        <f>IF('Payments Export'!A5490="","",'Payments Export'!N5490)</f>
        <v/>
      </c>
      <c r="G5486" s="7" t="str">
        <f>IF('Payments Export'!A5490="","",'Payments Export'!O5490)</f>
        <v/>
      </c>
      <c r="H5486" s="7" t="str">
        <f>IF('Payments Export'!B5490="","",G5486-F5486)</f>
        <v/>
      </c>
      <c r="I5486" s="3" t="str">
        <f>IF(C5486&lt;&gt;"",_xlfn.XLOOKUP(IFERROR(VALUE(C5486),C5486),'Items database'!A:A,'Items database'!B:B),(_xlfn.XLOOKUP(LEFT(E5486,3),Services,Services,"")))</f>
        <v/>
      </c>
      <c r="J5486" s="3" t="str">
        <f t="shared" si="171"/>
        <v/>
      </c>
    </row>
    <row r="5487" spans="1:10" x14ac:dyDescent="0.35">
      <c r="A5487" s="7" t="str">
        <f>IF('Payments Export'!A5491="","",'Payments Export'!A5491)</f>
        <v/>
      </c>
      <c r="B5487" s="7" t="str">
        <f>IF('Payments Export'!A5491="","",'Payments Export'!B5491)</f>
        <v/>
      </c>
      <c r="C5487" s="7" t="str">
        <f>IF(IFERROR(VALUE('Payments Export'!H5491),'Payments Export'!H5491)&lt;&gt;0,IFERROR(VALUE('Payments Export'!H5491),'Payments Export'!H5491),"")</f>
        <v/>
      </c>
      <c r="D5487" s="7" t="str">
        <f>IF('Payments Export'!I5491="","",'Payments Export'!I5491)</f>
        <v/>
      </c>
      <c r="E5487" s="7" t="str">
        <f t="shared" si="170"/>
        <v/>
      </c>
      <c r="F5487" s="7" t="str">
        <f>IF('Payments Export'!A5491="","",'Payments Export'!N5491)</f>
        <v/>
      </c>
      <c r="G5487" s="7" t="str">
        <f>IF('Payments Export'!A5491="","",'Payments Export'!O5491)</f>
        <v/>
      </c>
      <c r="H5487" s="7" t="str">
        <f>IF('Payments Export'!B5491="","",G5487-F5487)</f>
        <v/>
      </c>
      <c r="I5487" s="3" t="str">
        <f>IF(C5487&lt;&gt;"",_xlfn.XLOOKUP(IFERROR(VALUE(C5487),C5487),'Items database'!A:A,'Items database'!B:B),(_xlfn.XLOOKUP(LEFT(E5487,3),Services,Services,"")))</f>
        <v/>
      </c>
      <c r="J5487" s="3" t="str">
        <f t="shared" si="171"/>
        <v/>
      </c>
    </row>
    <row r="5488" spans="1:10" x14ac:dyDescent="0.35">
      <c r="A5488" s="7" t="str">
        <f>IF('Payments Export'!A5492="","",'Payments Export'!A5492)</f>
        <v/>
      </c>
      <c r="B5488" s="7" t="str">
        <f>IF('Payments Export'!A5492="","",'Payments Export'!B5492)</f>
        <v/>
      </c>
      <c r="C5488" s="7" t="str">
        <f>IF(IFERROR(VALUE('Payments Export'!H5492),'Payments Export'!H5492)&lt;&gt;0,IFERROR(VALUE('Payments Export'!H5492),'Payments Export'!H5492),"")</f>
        <v/>
      </c>
      <c r="D5488" s="7" t="str">
        <f>IF('Payments Export'!I5492="","",'Payments Export'!I5492)</f>
        <v/>
      </c>
      <c r="E5488" s="7" t="str">
        <f t="shared" si="170"/>
        <v/>
      </c>
      <c r="F5488" s="7" t="str">
        <f>IF('Payments Export'!A5492="","",'Payments Export'!N5492)</f>
        <v/>
      </c>
      <c r="G5488" s="7" t="str">
        <f>IF('Payments Export'!A5492="","",'Payments Export'!O5492)</f>
        <v/>
      </c>
      <c r="H5488" s="7" t="str">
        <f>IF('Payments Export'!B5492="","",G5488-F5488)</f>
        <v/>
      </c>
      <c r="I5488" s="3" t="str">
        <f>IF(C5488&lt;&gt;"",_xlfn.XLOOKUP(IFERROR(VALUE(C5488),C5488),'Items database'!A:A,'Items database'!B:B),(_xlfn.XLOOKUP(LEFT(E5488,3),Services,Services,"")))</f>
        <v/>
      </c>
      <c r="J5488" s="3" t="str">
        <f t="shared" si="171"/>
        <v/>
      </c>
    </row>
    <row r="5489" spans="1:10" x14ac:dyDescent="0.35">
      <c r="A5489" s="7" t="str">
        <f>IF('Payments Export'!A5493="","",'Payments Export'!A5493)</f>
        <v/>
      </c>
      <c r="B5489" s="7" t="str">
        <f>IF('Payments Export'!A5493="","",'Payments Export'!B5493)</f>
        <v/>
      </c>
      <c r="C5489" s="7" t="str">
        <f>IF(IFERROR(VALUE('Payments Export'!H5493),'Payments Export'!H5493)&lt;&gt;0,IFERROR(VALUE('Payments Export'!H5493),'Payments Export'!H5493),"")</f>
        <v/>
      </c>
      <c r="D5489" s="7" t="str">
        <f>IF('Payments Export'!I5493="","",'Payments Export'!I5493)</f>
        <v/>
      </c>
      <c r="E5489" s="7" t="str">
        <f t="shared" si="170"/>
        <v/>
      </c>
      <c r="F5489" s="7" t="str">
        <f>IF('Payments Export'!A5493="","",'Payments Export'!N5493)</f>
        <v/>
      </c>
      <c r="G5489" s="7" t="str">
        <f>IF('Payments Export'!A5493="","",'Payments Export'!O5493)</f>
        <v/>
      </c>
      <c r="H5489" s="7" t="str">
        <f>IF('Payments Export'!B5493="","",G5489-F5489)</f>
        <v/>
      </c>
      <c r="I5489" s="3" t="str">
        <f>IF(C5489&lt;&gt;"",_xlfn.XLOOKUP(IFERROR(VALUE(C5489),C5489),'Items database'!A:A,'Items database'!B:B),(_xlfn.XLOOKUP(LEFT(E5489,3),Services,Services,"")))</f>
        <v/>
      </c>
      <c r="J5489" s="3" t="str">
        <f t="shared" si="171"/>
        <v/>
      </c>
    </row>
    <row r="5490" spans="1:10" x14ac:dyDescent="0.35">
      <c r="A5490" s="7" t="str">
        <f>IF('Payments Export'!A5494="","",'Payments Export'!A5494)</f>
        <v/>
      </c>
      <c r="B5490" s="7" t="str">
        <f>IF('Payments Export'!A5494="","",'Payments Export'!B5494)</f>
        <v/>
      </c>
      <c r="C5490" s="7" t="str">
        <f>IF(IFERROR(VALUE('Payments Export'!H5494),'Payments Export'!H5494)&lt;&gt;0,IFERROR(VALUE('Payments Export'!H5494),'Payments Export'!H5494),"")</f>
        <v/>
      </c>
      <c r="D5490" s="7" t="str">
        <f>IF('Payments Export'!I5494="","",'Payments Export'!I5494)</f>
        <v/>
      </c>
      <c r="E5490" s="7" t="str">
        <f t="shared" si="170"/>
        <v/>
      </c>
      <c r="F5490" s="7" t="str">
        <f>IF('Payments Export'!A5494="","",'Payments Export'!N5494)</f>
        <v/>
      </c>
      <c r="G5490" s="7" t="str">
        <f>IF('Payments Export'!A5494="","",'Payments Export'!O5494)</f>
        <v/>
      </c>
      <c r="H5490" s="7" t="str">
        <f>IF('Payments Export'!B5494="","",G5490-F5490)</f>
        <v/>
      </c>
      <c r="I5490" s="3" t="str">
        <f>IF(C5490&lt;&gt;"",_xlfn.XLOOKUP(IFERROR(VALUE(C5490),C5490),'Items database'!A:A,'Items database'!B:B),(_xlfn.XLOOKUP(LEFT(E5490,3),Services,Services,"")))</f>
        <v/>
      </c>
      <c r="J5490" s="3" t="str">
        <f t="shared" si="171"/>
        <v/>
      </c>
    </row>
    <row r="5491" spans="1:10" x14ac:dyDescent="0.35">
      <c r="A5491" s="7" t="str">
        <f>IF('Payments Export'!A5495="","",'Payments Export'!A5495)</f>
        <v/>
      </c>
      <c r="B5491" s="7" t="str">
        <f>IF('Payments Export'!A5495="","",'Payments Export'!B5495)</f>
        <v/>
      </c>
      <c r="C5491" s="7" t="str">
        <f>IF(IFERROR(VALUE('Payments Export'!H5495),'Payments Export'!H5495)&lt;&gt;0,IFERROR(VALUE('Payments Export'!H5495),'Payments Export'!H5495),"")</f>
        <v/>
      </c>
      <c r="D5491" s="7" t="str">
        <f>IF('Payments Export'!I5495="","",'Payments Export'!I5495)</f>
        <v/>
      </c>
      <c r="E5491" s="7" t="str">
        <f t="shared" si="170"/>
        <v/>
      </c>
      <c r="F5491" s="7" t="str">
        <f>IF('Payments Export'!A5495="","",'Payments Export'!N5495)</f>
        <v/>
      </c>
      <c r="G5491" s="7" t="str">
        <f>IF('Payments Export'!A5495="","",'Payments Export'!O5495)</f>
        <v/>
      </c>
      <c r="H5491" s="7" t="str">
        <f>IF('Payments Export'!B5495="","",G5491-F5491)</f>
        <v/>
      </c>
      <c r="I5491" s="3" t="str">
        <f>IF(C5491&lt;&gt;"",_xlfn.XLOOKUP(IFERROR(VALUE(C5491),C5491),'Items database'!A:A,'Items database'!B:B),(_xlfn.XLOOKUP(LEFT(E5491,3),Services,Services,"")))</f>
        <v/>
      </c>
      <c r="J5491" s="3" t="str">
        <f t="shared" si="171"/>
        <v/>
      </c>
    </row>
    <row r="5492" spans="1:10" x14ac:dyDescent="0.35">
      <c r="A5492" s="7" t="str">
        <f>IF('Payments Export'!A5496="","",'Payments Export'!A5496)</f>
        <v/>
      </c>
      <c r="B5492" s="7" t="str">
        <f>IF('Payments Export'!A5496="","",'Payments Export'!B5496)</f>
        <v/>
      </c>
      <c r="C5492" s="7" t="str">
        <f>IF(IFERROR(VALUE('Payments Export'!H5496),'Payments Export'!H5496)&lt;&gt;0,IFERROR(VALUE('Payments Export'!H5496),'Payments Export'!H5496),"")</f>
        <v/>
      </c>
      <c r="D5492" s="7" t="str">
        <f>IF('Payments Export'!I5496="","",'Payments Export'!I5496)</f>
        <v/>
      </c>
      <c r="E5492" s="7" t="str">
        <f t="shared" si="170"/>
        <v/>
      </c>
      <c r="F5492" s="7" t="str">
        <f>IF('Payments Export'!A5496="","",'Payments Export'!N5496)</f>
        <v/>
      </c>
      <c r="G5492" s="7" t="str">
        <f>IF('Payments Export'!A5496="","",'Payments Export'!O5496)</f>
        <v/>
      </c>
      <c r="H5492" s="7" t="str">
        <f>IF('Payments Export'!B5496="","",G5492-F5492)</f>
        <v/>
      </c>
      <c r="I5492" s="3" t="str">
        <f>IF(C5492&lt;&gt;"",_xlfn.XLOOKUP(IFERROR(VALUE(C5492),C5492),'Items database'!A:A,'Items database'!B:B),(_xlfn.XLOOKUP(LEFT(E5492,3),Services,Services,"")))</f>
        <v/>
      </c>
      <c r="J5492" s="3" t="str">
        <f t="shared" si="171"/>
        <v/>
      </c>
    </row>
    <row r="5493" spans="1:10" x14ac:dyDescent="0.35">
      <c r="A5493" s="7" t="str">
        <f>IF('Payments Export'!A5497="","",'Payments Export'!A5497)</f>
        <v/>
      </c>
      <c r="B5493" s="7" t="str">
        <f>IF('Payments Export'!A5497="","",'Payments Export'!B5497)</f>
        <v/>
      </c>
      <c r="C5493" s="7" t="str">
        <f>IF(IFERROR(VALUE('Payments Export'!H5497),'Payments Export'!H5497)&lt;&gt;0,IFERROR(VALUE('Payments Export'!H5497),'Payments Export'!H5497),"")</f>
        <v/>
      </c>
      <c r="D5493" s="7" t="str">
        <f>IF('Payments Export'!I5497="","",'Payments Export'!I5497)</f>
        <v/>
      </c>
      <c r="E5493" s="7" t="str">
        <f t="shared" si="170"/>
        <v/>
      </c>
      <c r="F5493" s="7" t="str">
        <f>IF('Payments Export'!A5497="","",'Payments Export'!N5497)</f>
        <v/>
      </c>
      <c r="G5493" s="7" t="str">
        <f>IF('Payments Export'!A5497="","",'Payments Export'!O5497)</f>
        <v/>
      </c>
      <c r="H5493" s="7" t="str">
        <f>IF('Payments Export'!B5497="","",G5493-F5493)</f>
        <v/>
      </c>
      <c r="I5493" s="3" t="str">
        <f>IF(C5493&lt;&gt;"",_xlfn.XLOOKUP(IFERROR(VALUE(C5493),C5493),'Items database'!A:A,'Items database'!B:B),(_xlfn.XLOOKUP(LEFT(E5493,3),Services,Services,"")))</f>
        <v/>
      </c>
      <c r="J5493" s="3" t="str">
        <f t="shared" si="171"/>
        <v/>
      </c>
    </row>
    <row r="5494" spans="1:10" x14ac:dyDescent="0.35">
      <c r="A5494" s="7" t="str">
        <f>IF('Payments Export'!A5498="","",'Payments Export'!A5498)</f>
        <v/>
      </c>
      <c r="B5494" s="7" t="str">
        <f>IF('Payments Export'!A5498="","",'Payments Export'!B5498)</f>
        <v/>
      </c>
      <c r="C5494" s="7" t="str">
        <f>IF(IFERROR(VALUE('Payments Export'!H5498),'Payments Export'!H5498)&lt;&gt;0,IFERROR(VALUE('Payments Export'!H5498),'Payments Export'!H5498),"")</f>
        <v/>
      </c>
      <c r="D5494" s="7" t="str">
        <f>IF('Payments Export'!I5498="","",'Payments Export'!I5498)</f>
        <v/>
      </c>
      <c r="E5494" s="7" t="str">
        <f t="shared" si="170"/>
        <v/>
      </c>
      <c r="F5494" s="7" t="str">
        <f>IF('Payments Export'!A5498="","",'Payments Export'!N5498)</f>
        <v/>
      </c>
      <c r="G5494" s="7" t="str">
        <f>IF('Payments Export'!A5498="","",'Payments Export'!O5498)</f>
        <v/>
      </c>
      <c r="H5494" s="7" t="str">
        <f>IF('Payments Export'!B5498="","",G5494-F5494)</f>
        <v/>
      </c>
      <c r="I5494" s="3" t="str">
        <f>IF(C5494&lt;&gt;"",_xlfn.XLOOKUP(IFERROR(VALUE(C5494),C5494),'Items database'!A:A,'Items database'!B:B),(_xlfn.XLOOKUP(LEFT(E5494,3),Services,Services,"")))</f>
        <v/>
      </c>
      <c r="J5494" s="3" t="str">
        <f t="shared" si="171"/>
        <v/>
      </c>
    </row>
    <row r="5495" spans="1:10" x14ac:dyDescent="0.35">
      <c r="A5495" s="7" t="str">
        <f>IF('Payments Export'!A5499="","",'Payments Export'!A5499)</f>
        <v/>
      </c>
      <c r="B5495" s="7" t="str">
        <f>IF('Payments Export'!A5499="","",'Payments Export'!B5499)</f>
        <v/>
      </c>
      <c r="C5495" s="7" t="str">
        <f>IF(IFERROR(VALUE('Payments Export'!H5499),'Payments Export'!H5499)&lt;&gt;0,IFERROR(VALUE('Payments Export'!H5499),'Payments Export'!H5499),"")</f>
        <v/>
      </c>
      <c r="D5495" s="7" t="str">
        <f>IF('Payments Export'!I5499="","",'Payments Export'!I5499)</f>
        <v/>
      </c>
      <c r="E5495" s="7" t="str">
        <f t="shared" si="170"/>
        <v/>
      </c>
      <c r="F5495" s="7" t="str">
        <f>IF('Payments Export'!A5499="","",'Payments Export'!N5499)</f>
        <v/>
      </c>
      <c r="G5495" s="7" t="str">
        <f>IF('Payments Export'!A5499="","",'Payments Export'!O5499)</f>
        <v/>
      </c>
      <c r="H5495" s="7" t="str">
        <f>IF('Payments Export'!B5499="","",G5495-F5495)</f>
        <v/>
      </c>
      <c r="I5495" s="3" t="str">
        <f>IF(C5495&lt;&gt;"",_xlfn.XLOOKUP(IFERROR(VALUE(C5495),C5495),'Items database'!A:A,'Items database'!B:B),(_xlfn.XLOOKUP(LEFT(E5495,3),Services,Services,"")))</f>
        <v/>
      </c>
      <c r="J5495" s="3" t="str">
        <f t="shared" si="171"/>
        <v/>
      </c>
    </row>
    <row r="5496" spans="1:10" x14ac:dyDescent="0.35">
      <c r="A5496" s="7" t="str">
        <f>IF('Payments Export'!A5500="","",'Payments Export'!A5500)</f>
        <v/>
      </c>
      <c r="B5496" s="7" t="str">
        <f>IF('Payments Export'!A5500="","",'Payments Export'!B5500)</f>
        <v/>
      </c>
      <c r="C5496" s="7" t="str">
        <f>IF(IFERROR(VALUE('Payments Export'!H5500),'Payments Export'!H5500)&lt;&gt;0,IFERROR(VALUE('Payments Export'!H5500),'Payments Export'!H5500),"")</f>
        <v/>
      </c>
      <c r="D5496" s="7" t="str">
        <f>IF('Payments Export'!I5500="","",'Payments Export'!I5500)</f>
        <v/>
      </c>
      <c r="E5496" s="7" t="str">
        <f t="shared" si="170"/>
        <v/>
      </c>
      <c r="F5496" s="7" t="str">
        <f>IF('Payments Export'!A5500="","",'Payments Export'!N5500)</f>
        <v/>
      </c>
      <c r="G5496" s="7" t="str">
        <f>IF('Payments Export'!A5500="","",'Payments Export'!O5500)</f>
        <v/>
      </c>
      <c r="H5496" s="7" t="str">
        <f>IF('Payments Export'!B5500="","",G5496-F5496)</f>
        <v/>
      </c>
      <c r="I5496" s="3" t="str">
        <f>IF(C5496&lt;&gt;"",_xlfn.XLOOKUP(IFERROR(VALUE(C5496),C5496),'Items database'!A:A,'Items database'!B:B),(_xlfn.XLOOKUP(LEFT(E5496,3),Services,Services,"")))</f>
        <v/>
      </c>
      <c r="J5496" s="3" t="str">
        <f t="shared" si="171"/>
        <v/>
      </c>
    </row>
    <row r="5497" spans="1:10" x14ac:dyDescent="0.35">
      <c r="A5497" s="7" t="str">
        <f>IF('Payments Export'!A5501="","",'Payments Export'!A5501)</f>
        <v/>
      </c>
      <c r="B5497" s="7" t="str">
        <f>IF('Payments Export'!A5501="","",'Payments Export'!B5501)</f>
        <v/>
      </c>
      <c r="C5497" s="7" t="str">
        <f>IF(IFERROR(VALUE('Payments Export'!H5501),'Payments Export'!H5501)&lt;&gt;0,IFERROR(VALUE('Payments Export'!H5501),'Payments Export'!H5501),"")</f>
        <v/>
      </c>
      <c r="D5497" s="7" t="str">
        <f>IF('Payments Export'!I5501="","",'Payments Export'!I5501)</f>
        <v/>
      </c>
      <c r="E5497" s="7" t="str">
        <f t="shared" si="170"/>
        <v/>
      </c>
      <c r="F5497" s="7" t="str">
        <f>IF('Payments Export'!A5501="","",'Payments Export'!N5501)</f>
        <v/>
      </c>
      <c r="G5497" s="7" t="str">
        <f>IF('Payments Export'!A5501="","",'Payments Export'!O5501)</f>
        <v/>
      </c>
      <c r="H5497" s="7" t="str">
        <f>IF('Payments Export'!B5501="","",G5497-F5497)</f>
        <v/>
      </c>
      <c r="I5497" s="3" t="str">
        <f>IF(C5497&lt;&gt;"",_xlfn.XLOOKUP(IFERROR(VALUE(C5497),C5497),'Items database'!A:A,'Items database'!B:B),(_xlfn.XLOOKUP(LEFT(E5497,3),Services,Services,"")))</f>
        <v/>
      </c>
      <c r="J5497" s="3" t="str">
        <f t="shared" si="171"/>
        <v/>
      </c>
    </row>
    <row r="5498" spans="1:10" x14ac:dyDescent="0.35">
      <c r="A5498" s="7" t="str">
        <f>IF('Payments Export'!A5502="","",'Payments Export'!A5502)</f>
        <v/>
      </c>
      <c r="B5498" s="7" t="str">
        <f>IF('Payments Export'!A5502="","",'Payments Export'!B5502)</f>
        <v/>
      </c>
      <c r="C5498" s="7" t="str">
        <f>IF(IFERROR(VALUE('Payments Export'!H5502),'Payments Export'!H5502)&lt;&gt;0,IFERROR(VALUE('Payments Export'!H5502),'Payments Export'!H5502),"")</f>
        <v/>
      </c>
      <c r="D5498" s="7" t="str">
        <f>IF('Payments Export'!I5502="","",'Payments Export'!I5502)</f>
        <v/>
      </c>
      <c r="E5498" s="7" t="str">
        <f t="shared" si="170"/>
        <v/>
      </c>
      <c r="F5498" s="7" t="str">
        <f>IF('Payments Export'!A5502="","",'Payments Export'!N5502)</f>
        <v/>
      </c>
      <c r="G5498" s="7" t="str">
        <f>IF('Payments Export'!A5502="","",'Payments Export'!O5502)</f>
        <v/>
      </c>
      <c r="H5498" s="7" t="str">
        <f>IF('Payments Export'!B5502="","",G5498-F5498)</f>
        <v/>
      </c>
      <c r="I5498" s="3" t="str">
        <f>IF(C5498&lt;&gt;"",_xlfn.XLOOKUP(IFERROR(VALUE(C5498),C5498),'Items database'!A:A,'Items database'!B:B),(_xlfn.XLOOKUP(LEFT(E5498,3),Services,Services,"")))</f>
        <v/>
      </c>
      <c r="J5498" s="3" t="str">
        <f t="shared" si="171"/>
        <v/>
      </c>
    </row>
    <row r="5499" spans="1:10" x14ac:dyDescent="0.35">
      <c r="A5499" s="7" t="str">
        <f>IF('Payments Export'!A5503="","",'Payments Export'!A5503)</f>
        <v/>
      </c>
      <c r="B5499" s="7" t="str">
        <f>IF('Payments Export'!A5503="","",'Payments Export'!B5503)</f>
        <v/>
      </c>
      <c r="C5499" s="7" t="str">
        <f>IF(IFERROR(VALUE('Payments Export'!H5503),'Payments Export'!H5503)&lt;&gt;0,IFERROR(VALUE('Payments Export'!H5503),'Payments Export'!H5503),"")</f>
        <v/>
      </c>
      <c r="D5499" s="7" t="str">
        <f>IF('Payments Export'!I5503="","",'Payments Export'!I5503)</f>
        <v/>
      </c>
      <c r="E5499" s="7" t="str">
        <f t="shared" si="170"/>
        <v/>
      </c>
      <c r="F5499" s="7" t="str">
        <f>IF('Payments Export'!A5503="","",'Payments Export'!N5503)</f>
        <v/>
      </c>
      <c r="G5499" s="7" t="str">
        <f>IF('Payments Export'!A5503="","",'Payments Export'!O5503)</f>
        <v/>
      </c>
      <c r="H5499" s="7" t="str">
        <f>IF('Payments Export'!B5503="","",G5499-F5499)</f>
        <v/>
      </c>
      <c r="I5499" s="3" t="str">
        <f>IF(C5499&lt;&gt;"",_xlfn.XLOOKUP(IFERROR(VALUE(C5499),C5499),'Items database'!A:A,'Items database'!B:B),(_xlfn.XLOOKUP(LEFT(E5499,3),Services,Services,"")))</f>
        <v/>
      </c>
      <c r="J5499" s="3" t="str">
        <f t="shared" si="171"/>
        <v/>
      </c>
    </row>
    <row r="5500" spans="1:10" x14ac:dyDescent="0.35">
      <c r="A5500" s="7" t="str">
        <f>IF('Payments Export'!A5504="","",'Payments Export'!A5504)</f>
        <v/>
      </c>
      <c r="B5500" s="7" t="str">
        <f>IF('Payments Export'!A5504="","",'Payments Export'!B5504)</f>
        <v/>
      </c>
      <c r="C5500" s="7" t="str">
        <f>IF(IFERROR(VALUE('Payments Export'!H5504),'Payments Export'!H5504)&lt;&gt;0,IFERROR(VALUE('Payments Export'!H5504),'Payments Export'!H5504),"")</f>
        <v/>
      </c>
      <c r="D5500" s="7" t="str">
        <f>IF('Payments Export'!I5504="","",'Payments Export'!I5504)</f>
        <v/>
      </c>
      <c r="E5500" s="7" t="str">
        <f t="shared" si="170"/>
        <v/>
      </c>
      <c r="F5500" s="7" t="str">
        <f>IF('Payments Export'!A5504="","",'Payments Export'!N5504)</f>
        <v/>
      </c>
      <c r="G5500" s="7" t="str">
        <f>IF('Payments Export'!A5504="","",'Payments Export'!O5504)</f>
        <v/>
      </c>
      <c r="H5500" s="7" t="str">
        <f>IF('Payments Export'!B5504="","",G5500-F5500)</f>
        <v/>
      </c>
      <c r="I5500" s="3" t="str">
        <f>IF(C5500&lt;&gt;"",_xlfn.XLOOKUP(IFERROR(VALUE(C5500),C5500),'Items database'!A:A,'Items database'!B:B),(_xlfn.XLOOKUP(LEFT(E5500,3),Services,Services,"")))</f>
        <v/>
      </c>
      <c r="J5500" s="3" t="str">
        <f t="shared" si="171"/>
        <v/>
      </c>
    </row>
    <row r="5501" spans="1:10" x14ac:dyDescent="0.35">
      <c r="A5501" s="7" t="str">
        <f>IF('Payments Export'!A5505="","",'Payments Export'!A5505)</f>
        <v/>
      </c>
      <c r="B5501" s="7" t="str">
        <f>IF('Payments Export'!A5505="","",'Payments Export'!B5505)</f>
        <v/>
      </c>
      <c r="C5501" s="7" t="str">
        <f>IF(IFERROR(VALUE('Payments Export'!H5505),'Payments Export'!H5505)&lt;&gt;0,IFERROR(VALUE('Payments Export'!H5505),'Payments Export'!H5505),"")</f>
        <v/>
      </c>
      <c r="D5501" s="7" t="str">
        <f>IF('Payments Export'!I5505="","",'Payments Export'!I5505)</f>
        <v/>
      </c>
      <c r="E5501" s="7" t="str">
        <f t="shared" si="170"/>
        <v/>
      </c>
      <c r="F5501" s="7" t="str">
        <f>IF('Payments Export'!A5505="","",'Payments Export'!N5505)</f>
        <v/>
      </c>
      <c r="G5501" s="7" t="str">
        <f>IF('Payments Export'!A5505="","",'Payments Export'!O5505)</f>
        <v/>
      </c>
      <c r="H5501" s="7" t="str">
        <f>IF('Payments Export'!B5505="","",G5501-F5501)</f>
        <v/>
      </c>
      <c r="I5501" s="3" t="str">
        <f>IF(C5501&lt;&gt;"",_xlfn.XLOOKUP(IFERROR(VALUE(C5501),C5501),'Items database'!A:A,'Items database'!B:B),(_xlfn.XLOOKUP(LEFT(E5501,3),Services,Services,"")))</f>
        <v/>
      </c>
      <c r="J5501" s="3" t="str">
        <f t="shared" si="171"/>
        <v/>
      </c>
    </row>
    <row r="5502" spans="1:10" x14ac:dyDescent="0.35">
      <c r="A5502" s="7" t="str">
        <f>IF('Payments Export'!A5506="","",'Payments Export'!A5506)</f>
        <v/>
      </c>
      <c r="B5502" s="7" t="str">
        <f>IF('Payments Export'!A5506="","",'Payments Export'!B5506)</f>
        <v/>
      </c>
      <c r="C5502" s="7" t="str">
        <f>IF(IFERROR(VALUE('Payments Export'!H5506),'Payments Export'!H5506)&lt;&gt;0,IFERROR(VALUE('Payments Export'!H5506),'Payments Export'!H5506),"")</f>
        <v/>
      </c>
      <c r="D5502" s="7" t="str">
        <f>IF('Payments Export'!I5506="","",'Payments Export'!I5506)</f>
        <v/>
      </c>
      <c r="E5502" s="7" t="str">
        <f t="shared" si="170"/>
        <v/>
      </c>
      <c r="F5502" s="7" t="str">
        <f>IF('Payments Export'!A5506="","",'Payments Export'!N5506)</f>
        <v/>
      </c>
      <c r="G5502" s="7" t="str">
        <f>IF('Payments Export'!A5506="","",'Payments Export'!O5506)</f>
        <v/>
      </c>
      <c r="H5502" s="7" t="str">
        <f>IF('Payments Export'!B5506="","",G5502-F5502)</f>
        <v/>
      </c>
      <c r="I5502" s="3" t="str">
        <f>IF(C5502&lt;&gt;"",_xlfn.XLOOKUP(IFERROR(VALUE(C5502),C5502),'Items database'!A:A,'Items database'!B:B),(_xlfn.XLOOKUP(LEFT(E5502,3),Services,Services,"")))</f>
        <v/>
      </c>
      <c r="J5502" s="3" t="str">
        <f t="shared" si="171"/>
        <v/>
      </c>
    </row>
    <row r="5503" spans="1:10" x14ac:dyDescent="0.35">
      <c r="A5503" s="7" t="str">
        <f>IF('Payments Export'!A5507="","",'Payments Export'!A5507)</f>
        <v/>
      </c>
      <c r="B5503" s="7" t="str">
        <f>IF('Payments Export'!A5507="","",'Payments Export'!B5507)</f>
        <v/>
      </c>
      <c r="C5503" s="7" t="str">
        <f>IF(IFERROR(VALUE('Payments Export'!H5507),'Payments Export'!H5507)&lt;&gt;0,IFERROR(VALUE('Payments Export'!H5507),'Payments Export'!H5507),"")</f>
        <v/>
      </c>
      <c r="D5503" s="7" t="str">
        <f>IF('Payments Export'!I5507="","",'Payments Export'!I5507)</f>
        <v/>
      </c>
      <c r="E5503" s="7" t="str">
        <f t="shared" si="170"/>
        <v/>
      </c>
      <c r="F5503" s="7" t="str">
        <f>IF('Payments Export'!A5507="","",'Payments Export'!N5507)</f>
        <v/>
      </c>
      <c r="G5503" s="7" t="str">
        <f>IF('Payments Export'!A5507="","",'Payments Export'!O5507)</f>
        <v/>
      </c>
      <c r="H5503" s="7" t="str">
        <f>IF('Payments Export'!B5507="","",G5503-F5503)</f>
        <v/>
      </c>
      <c r="I5503" s="3" t="str">
        <f>IF(C5503&lt;&gt;"",_xlfn.XLOOKUP(IFERROR(VALUE(C5503),C5503),'Items database'!A:A,'Items database'!B:B),(_xlfn.XLOOKUP(LEFT(E5503,3),Services,Services,"")))</f>
        <v/>
      </c>
      <c r="J5503" s="3" t="str">
        <f t="shared" si="171"/>
        <v/>
      </c>
    </row>
    <row r="5504" spans="1:10" x14ac:dyDescent="0.35">
      <c r="A5504" s="7" t="str">
        <f>IF('Payments Export'!A5508="","",'Payments Export'!A5508)</f>
        <v/>
      </c>
      <c r="B5504" s="7" t="str">
        <f>IF('Payments Export'!A5508="","",'Payments Export'!B5508)</f>
        <v/>
      </c>
      <c r="C5504" s="7" t="str">
        <f>IF(IFERROR(VALUE('Payments Export'!H5508),'Payments Export'!H5508)&lt;&gt;0,IFERROR(VALUE('Payments Export'!H5508),'Payments Export'!H5508),"")</f>
        <v/>
      </c>
      <c r="D5504" s="7" t="str">
        <f>IF('Payments Export'!I5508="","",'Payments Export'!I5508)</f>
        <v/>
      </c>
      <c r="E5504" s="7" t="str">
        <f t="shared" si="170"/>
        <v/>
      </c>
      <c r="F5504" s="7" t="str">
        <f>IF('Payments Export'!A5508="","",'Payments Export'!N5508)</f>
        <v/>
      </c>
      <c r="G5504" s="7" t="str">
        <f>IF('Payments Export'!A5508="","",'Payments Export'!O5508)</f>
        <v/>
      </c>
      <c r="H5504" s="7" t="str">
        <f>IF('Payments Export'!B5508="","",G5504-F5504)</f>
        <v/>
      </c>
      <c r="I5504" s="3" t="str">
        <f>IF(C5504&lt;&gt;"",_xlfn.XLOOKUP(IFERROR(VALUE(C5504),C5504),'Items database'!A:A,'Items database'!B:B),(_xlfn.XLOOKUP(LEFT(E5504,3),Services,Services,"")))</f>
        <v/>
      </c>
      <c r="J5504" s="3" t="str">
        <f t="shared" si="171"/>
        <v/>
      </c>
    </row>
    <row r="5505" spans="1:10" x14ac:dyDescent="0.35">
      <c r="A5505" s="7" t="str">
        <f>IF('Payments Export'!A5509="","",'Payments Export'!A5509)</f>
        <v/>
      </c>
      <c r="B5505" s="7" t="str">
        <f>IF('Payments Export'!A5509="","",'Payments Export'!B5509)</f>
        <v/>
      </c>
      <c r="C5505" s="7" t="str">
        <f>IF(IFERROR(VALUE('Payments Export'!H5509),'Payments Export'!H5509)&lt;&gt;0,IFERROR(VALUE('Payments Export'!H5509),'Payments Export'!H5509),"")</f>
        <v/>
      </c>
      <c r="D5505" s="7" t="str">
        <f>IF('Payments Export'!I5509="","",'Payments Export'!I5509)</f>
        <v/>
      </c>
      <c r="E5505" s="7" t="str">
        <f t="shared" ref="E5505:E5568" si="172">LEFT(D5505,66)</f>
        <v/>
      </c>
      <c r="F5505" s="7" t="str">
        <f>IF('Payments Export'!A5509="","",'Payments Export'!N5509)</f>
        <v/>
      </c>
      <c r="G5505" s="7" t="str">
        <f>IF('Payments Export'!A5509="","",'Payments Export'!O5509)</f>
        <v/>
      </c>
      <c r="H5505" s="7" t="str">
        <f>IF('Payments Export'!B5509="","",G5505-F5505)</f>
        <v/>
      </c>
      <c r="I5505" s="3" t="str">
        <f>IF(C5505&lt;&gt;"",_xlfn.XLOOKUP(IFERROR(VALUE(C5505),C5505),'Items database'!A:A,'Items database'!B:B),(_xlfn.XLOOKUP(LEFT(E5505,3),Services,Services,"")))</f>
        <v/>
      </c>
      <c r="J5505" s="3" t="str">
        <f t="shared" ref="J5505:J5568" si="173">IF(ISNUMBER(F5505)=TRUE,IF(F5505=0,"","GST"),"")</f>
        <v/>
      </c>
    </row>
    <row r="5506" spans="1:10" x14ac:dyDescent="0.35">
      <c r="A5506" s="7" t="str">
        <f>IF('Payments Export'!A5510="","",'Payments Export'!A5510)</f>
        <v/>
      </c>
      <c r="B5506" s="7" t="str">
        <f>IF('Payments Export'!A5510="","",'Payments Export'!B5510)</f>
        <v/>
      </c>
      <c r="C5506" s="7" t="str">
        <f>IF(IFERROR(VALUE('Payments Export'!H5510),'Payments Export'!H5510)&lt;&gt;0,IFERROR(VALUE('Payments Export'!H5510),'Payments Export'!H5510),"")</f>
        <v/>
      </c>
      <c r="D5506" s="7" t="str">
        <f>IF('Payments Export'!I5510="","",'Payments Export'!I5510)</f>
        <v/>
      </c>
      <c r="E5506" s="7" t="str">
        <f t="shared" si="172"/>
        <v/>
      </c>
      <c r="F5506" s="7" t="str">
        <f>IF('Payments Export'!A5510="","",'Payments Export'!N5510)</f>
        <v/>
      </c>
      <c r="G5506" s="7" t="str">
        <f>IF('Payments Export'!A5510="","",'Payments Export'!O5510)</f>
        <v/>
      </c>
      <c r="H5506" s="7" t="str">
        <f>IF('Payments Export'!B5510="","",G5506-F5506)</f>
        <v/>
      </c>
      <c r="I5506" s="3" t="str">
        <f>IF(C5506&lt;&gt;"",_xlfn.XLOOKUP(IFERROR(VALUE(C5506),C5506),'Items database'!A:A,'Items database'!B:B),(_xlfn.XLOOKUP(LEFT(E5506,3),Services,Services,"")))</f>
        <v/>
      </c>
      <c r="J5506" s="3" t="str">
        <f t="shared" si="173"/>
        <v/>
      </c>
    </row>
    <row r="5507" spans="1:10" x14ac:dyDescent="0.35">
      <c r="A5507" s="7" t="str">
        <f>IF('Payments Export'!A5511="","",'Payments Export'!A5511)</f>
        <v/>
      </c>
      <c r="B5507" s="7" t="str">
        <f>IF('Payments Export'!A5511="","",'Payments Export'!B5511)</f>
        <v/>
      </c>
      <c r="C5507" s="7" t="str">
        <f>IF(IFERROR(VALUE('Payments Export'!H5511),'Payments Export'!H5511)&lt;&gt;0,IFERROR(VALUE('Payments Export'!H5511),'Payments Export'!H5511),"")</f>
        <v/>
      </c>
      <c r="D5507" s="7" t="str">
        <f>IF('Payments Export'!I5511="","",'Payments Export'!I5511)</f>
        <v/>
      </c>
      <c r="E5507" s="7" t="str">
        <f t="shared" si="172"/>
        <v/>
      </c>
      <c r="F5507" s="7" t="str">
        <f>IF('Payments Export'!A5511="","",'Payments Export'!N5511)</f>
        <v/>
      </c>
      <c r="G5507" s="7" t="str">
        <f>IF('Payments Export'!A5511="","",'Payments Export'!O5511)</f>
        <v/>
      </c>
      <c r="H5507" s="7" t="str">
        <f>IF('Payments Export'!B5511="","",G5507-F5507)</f>
        <v/>
      </c>
      <c r="I5507" s="3" t="str">
        <f>IF(C5507&lt;&gt;"",_xlfn.XLOOKUP(IFERROR(VALUE(C5507),C5507),'Items database'!A:A,'Items database'!B:B),(_xlfn.XLOOKUP(LEFT(E5507,3),Services,Services,"")))</f>
        <v/>
      </c>
      <c r="J5507" s="3" t="str">
        <f t="shared" si="173"/>
        <v/>
      </c>
    </row>
    <row r="5508" spans="1:10" x14ac:dyDescent="0.35">
      <c r="A5508" s="7" t="str">
        <f>IF('Payments Export'!A5512="","",'Payments Export'!A5512)</f>
        <v/>
      </c>
      <c r="B5508" s="7" t="str">
        <f>IF('Payments Export'!A5512="","",'Payments Export'!B5512)</f>
        <v/>
      </c>
      <c r="C5508" s="7" t="str">
        <f>IF(IFERROR(VALUE('Payments Export'!H5512),'Payments Export'!H5512)&lt;&gt;0,IFERROR(VALUE('Payments Export'!H5512),'Payments Export'!H5512),"")</f>
        <v/>
      </c>
      <c r="D5508" s="7" t="str">
        <f>IF('Payments Export'!I5512="","",'Payments Export'!I5512)</f>
        <v/>
      </c>
      <c r="E5508" s="7" t="str">
        <f t="shared" si="172"/>
        <v/>
      </c>
      <c r="F5508" s="7" t="str">
        <f>IF('Payments Export'!A5512="","",'Payments Export'!N5512)</f>
        <v/>
      </c>
      <c r="G5508" s="7" t="str">
        <f>IF('Payments Export'!A5512="","",'Payments Export'!O5512)</f>
        <v/>
      </c>
      <c r="H5508" s="7" t="str">
        <f>IF('Payments Export'!B5512="","",G5508-F5508)</f>
        <v/>
      </c>
      <c r="I5508" s="3" t="str">
        <f>IF(C5508&lt;&gt;"",_xlfn.XLOOKUP(IFERROR(VALUE(C5508),C5508),'Items database'!A:A,'Items database'!B:B),(_xlfn.XLOOKUP(LEFT(E5508,3),Services,Services,"")))</f>
        <v/>
      </c>
      <c r="J5508" s="3" t="str">
        <f t="shared" si="173"/>
        <v/>
      </c>
    </row>
    <row r="5509" spans="1:10" x14ac:dyDescent="0.35">
      <c r="A5509" s="7" t="str">
        <f>IF('Payments Export'!A5513="","",'Payments Export'!A5513)</f>
        <v/>
      </c>
      <c r="B5509" s="7" t="str">
        <f>IF('Payments Export'!A5513="","",'Payments Export'!B5513)</f>
        <v/>
      </c>
      <c r="C5509" s="7" t="str">
        <f>IF(IFERROR(VALUE('Payments Export'!H5513),'Payments Export'!H5513)&lt;&gt;0,IFERROR(VALUE('Payments Export'!H5513),'Payments Export'!H5513),"")</f>
        <v/>
      </c>
      <c r="D5509" s="7" t="str">
        <f>IF('Payments Export'!I5513="","",'Payments Export'!I5513)</f>
        <v/>
      </c>
      <c r="E5509" s="7" t="str">
        <f t="shared" si="172"/>
        <v/>
      </c>
      <c r="F5509" s="7" t="str">
        <f>IF('Payments Export'!A5513="","",'Payments Export'!N5513)</f>
        <v/>
      </c>
      <c r="G5509" s="7" t="str">
        <f>IF('Payments Export'!A5513="","",'Payments Export'!O5513)</f>
        <v/>
      </c>
      <c r="H5509" s="7" t="str">
        <f>IF('Payments Export'!B5513="","",G5509-F5509)</f>
        <v/>
      </c>
      <c r="I5509" s="3" t="str">
        <f>IF(C5509&lt;&gt;"",_xlfn.XLOOKUP(IFERROR(VALUE(C5509),C5509),'Items database'!A:A,'Items database'!B:B),(_xlfn.XLOOKUP(LEFT(E5509,3),Services,Services,"")))</f>
        <v/>
      </c>
      <c r="J5509" s="3" t="str">
        <f t="shared" si="173"/>
        <v/>
      </c>
    </row>
    <row r="5510" spans="1:10" x14ac:dyDescent="0.35">
      <c r="A5510" s="7" t="str">
        <f>IF('Payments Export'!A5514="","",'Payments Export'!A5514)</f>
        <v/>
      </c>
      <c r="B5510" s="7" t="str">
        <f>IF('Payments Export'!A5514="","",'Payments Export'!B5514)</f>
        <v/>
      </c>
      <c r="C5510" s="7" t="str">
        <f>IF(IFERROR(VALUE('Payments Export'!H5514),'Payments Export'!H5514)&lt;&gt;0,IFERROR(VALUE('Payments Export'!H5514),'Payments Export'!H5514),"")</f>
        <v/>
      </c>
      <c r="D5510" s="7" t="str">
        <f>IF('Payments Export'!I5514="","",'Payments Export'!I5514)</f>
        <v/>
      </c>
      <c r="E5510" s="7" t="str">
        <f t="shared" si="172"/>
        <v/>
      </c>
      <c r="F5510" s="7" t="str">
        <f>IF('Payments Export'!A5514="","",'Payments Export'!N5514)</f>
        <v/>
      </c>
      <c r="G5510" s="7" t="str">
        <f>IF('Payments Export'!A5514="","",'Payments Export'!O5514)</f>
        <v/>
      </c>
      <c r="H5510" s="7" t="str">
        <f>IF('Payments Export'!B5514="","",G5510-F5510)</f>
        <v/>
      </c>
      <c r="I5510" s="3" t="str">
        <f>IF(C5510&lt;&gt;"",_xlfn.XLOOKUP(IFERROR(VALUE(C5510),C5510),'Items database'!A:A,'Items database'!B:B),(_xlfn.XLOOKUP(LEFT(E5510,3),Services,Services,"")))</f>
        <v/>
      </c>
      <c r="J5510" s="3" t="str">
        <f t="shared" si="173"/>
        <v/>
      </c>
    </row>
    <row r="5511" spans="1:10" x14ac:dyDescent="0.35">
      <c r="A5511" s="7" t="str">
        <f>IF('Payments Export'!A5515="","",'Payments Export'!A5515)</f>
        <v/>
      </c>
      <c r="B5511" s="7" t="str">
        <f>IF('Payments Export'!A5515="","",'Payments Export'!B5515)</f>
        <v/>
      </c>
      <c r="C5511" s="7" t="str">
        <f>IF(IFERROR(VALUE('Payments Export'!H5515),'Payments Export'!H5515)&lt;&gt;0,IFERROR(VALUE('Payments Export'!H5515),'Payments Export'!H5515),"")</f>
        <v/>
      </c>
      <c r="D5511" s="7" t="str">
        <f>IF('Payments Export'!I5515="","",'Payments Export'!I5515)</f>
        <v/>
      </c>
      <c r="E5511" s="7" t="str">
        <f t="shared" si="172"/>
        <v/>
      </c>
      <c r="F5511" s="7" t="str">
        <f>IF('Payments Export'!A5515="","",'Payments Export'!N5515)</f>
        <v/>
      </c>
      <c r="G5511" s="7" t="str">
        <f>IF('Payments Export'!A5515="","",'Payments Export'!O5515)</f>
        <v/>
      </c>
      <c r="H5511" s="7" t="str">
        <f>IF('Payments Export'!B5515="","",G5511-F5511)</f>
        <v/>
      </c>
      <c r="I5511" s="3" t="str">
        <f>IF(C5511&lt;&gt;"",_xlfn.XLOOKUP(IFERROR(VALUE(C5511),C5511),'Items database'!A:A,'Items database'!B:B),(_xlfn.XLOOKUP(LEFT(E5511,3),Services,Services,"")))</f>
        <v/>
      </c>
      <c r="J5511" s="3" t="str">
        <f t="shared" si="173"/>
        <v/>
      </c>
    </row>
    <row r="5512" spans="1:10" x14ac:dyDescent="0.35">
      <c r="A5512" s="7" t="str">
        <f>IF('Payments Export'!A5516="","",'Payments Export'!A5516)</f>
        <v/>
      </c>
      <c r="B5512" s="7" t="str">
        <f>IF('Payments Export'!A5516="","",'Payments Export'!B5516)</f>
        <v/>
      </c>
      <c r="C5512" s="7" t="str">
        <f>IF(IFERROR(VALUE('Payments Export'!H5516),'Payments Export'!H5516)&lt;&gt;0,IFERROR(VALUE('Payments Export'!H5516),'Payments Export'!H5516),"")</f>
        <v/>
      </c>
      <c r="D5512" s="7" t="str">
        <f>IF('Payments Export'!I5516="","",'Payments Export'!I5516)</f>
        <v/>
      </c>
      <c r="E5512" s="7" t="str">
        <f t="shared" si="172"/>
        <v/>
      </c>
      <c r="F5512" s="7" t="str">
        <f>IF('Payments Export'!A5516="","",'Payments Export'!N5516)</f>
        <v/>
      </c>
      <c r="G5512" s="7" t="str">
        <f>IF('Payments Export'!A5516="","",'Payments Export'!O5516)</f>
        <v/>
      </c>
      <c r="H5512" s="7" t="str">
        <f>IF('Payments Export'!B5516="","",G5512-F5512)</f>
        <v/>
      </c>
      <c r="I5512" s="3" t="str">
        <f>IF(C5512&lt;&gt;"",_xlfn.XLOOKUP(IFERROR(VALUE(C5512),C5512),'Items database'!A:A,'Items database'!B:B),(_xlfn.XLOOKUP(LEFT(E5512,3),Services,Services,"")))</f>
        <v/>
      </c>
      <c r="J5512" s="3" t="str">
        <f t="shared" si="173"/>
        <v/>
      </c>
    </row>
    <row r="5513" spans="1:10" x14ac:dyDescent="0.35">
      <c r="A5513" s="7" t="str">
        <f>IF('Payments Export'!A5517="","",'Payments Export'!A5517)</f>
        <v/>
      </c>
      <c r="B5513" s="7" t="str">
        <f>IF('Payments Export'!A5517="","",'Payments Export'!B5517)</f>
        <v/>
      </c>
      <c r="C5513" s="7" t="str">
        <f>IF(IFERROR(VALUE('Payments Export'!H5517),'Payments Export'!H5517)&lt;&gt;0,IFERROR(VALUE('Payments Export'!H5517),'Payments Export'!H5517),"")</f>
        <v/>
      </c>
      <c r="D5513" s="7" t="str">
        <f>IF('Payments Export'!I5517="","",'Payments Export'!I5517)</f>
        <v/>
      </c>
      <c r="E5513" s="7" t="str">
        <f t="shared" si="172"/>
        <v/>
      </c>
      <c r="F5513" s="7" t="str">
        <f>IF('Payments Export'!A5517="","",'Payments Export'!N5517)</f>
        <v/>
      </c>
      <c r="G5513" s="7" t="str">
        <f>IF('Payments Export'!A5517="","",'Payments Export'!O5517)</f>
        <v/>
      </c>
      <c r="H5513" s="7" t="str">
        <f>IF('Payments Export'!B5517="","",G5513-F5513)</f>
        <v/>
      </c>
      <c r="I5513" s="3" t="str">
        <f>IF(C5513&lt;&gt;"",_xlfn.XLOOKUP(IFERROR(VALUE(C5513),C5513),'Items database'!A:A,'Items database'!B:B),(_xlfn.XLOOKUP(LEFT(E5513,3),Services,Services,"")))</f>
        <v/>
      </c>
      <c r="J5513" s="3" t="str">
        <f t="shared" si="173"/>
        <v/>
      </c>
    </row>
    <row r="5514" spans="1:10" x14ac:dyDescent="0.35">
      <c r="A5514" s="7" t="str">
        <f>IF('Payments Export'!A5518="","",'Payments Export'!A5518)</f>
        <v/>
      </c>
      <c r="B5514" s="7" t="str">
        <f>IF('Payments Export'!A5518="","",'Payments Export'!B5518)</f>
        <v/>
      </c>
      <c r="C5514" s="7" t="str">
        <f>IF(IFERROR(VALUE('Payments Export'!H5518),'Payments Export'!H5518)&lt;&gt;0,IFERROR(VALUE('Payments Export'!H5518),'Payments Export'!H5518),"")</f>
        <v/>
      </c>
      <c r="D5514" s="7" t="str">
        <f>IF('Payments Export'!I5518="","",'Payments Export'!I5518)</f>
        <v/>
      </c>
      <c r="E5514" s="7" t="str">
        <f t="shared" si="172"/>
        <v/>
      </c>
      <c r="F5514" s="7" t="str">
        <f>IF('Payments Export'!A5518="","",'Payments Export'!N5518)</f>
        <v/>
      </c>
      <c r="G5514" s="7" t="str">
        <f>IF('Payments Export'!A5518="","",'Payments Export'!O5518)</f>
        <v/>
      </c>
      <c r="H5514" s="7" t="str">
        <f>IF('Payments Export'!B5518="","",G5514-F5514)</f>
        <v/>
      </c>
      <c r="I5514" s="3" t="str">
        <f>IF(C5514&lt;&gt;"",_xlfn.XLOOKUP(IFERROR(VALUE(C5514),C5514),'Items database'!A:A,'Items database'!B:B),(_xlfn.XLOOKUP(LEFT(E5514,3),Services,Services,"")))</f>
        <v/>
      </c>
      <c r="J5514" s="3" t="str">
        <f t="shared" si="173"/>
        <v/>
      </c>
    </row>
    <row r="5515" spans="1:10" x14ac:dyDescent="0.35">
      <c r="A5515" s="7" t="str">
        <f>IF('Payments Export'!A5519="","",'Payments Export'!A5519)</f>
        <v/>
      </c>
      <c r="B5515" s="7" t="str">
        <f>IF('Payments Export'!A5519="","",'Payments Export'!B5519)</f>
        <v/>
      </c>
      <c r="C5515" s="7" t="str">
        <f>IF(IFERROR(VALUE('Payments Export'!H5519),'Payments Export'!H5519)&lt;&gt;0,IFERROR(VALUE('Payments Export'!H5519),'Payments Export'!H5519),"")</f>
        <v/>
      </c>
      <c r="D5515" s="7" t="str">
        <f>IF('Payments Export'!I5519="","",'Payments Export'!I5519)</f>
        <v/>
      </c>
      <c r="E5515" s="7" t="str">
        <f t="shared" si="172"/>
        <v/>
      </c>
      <c r="F5515" s="7" t="str">
        <f>IF('Payments Export'!A5519="","",'Payments Export'!N5519)</f>
        <v/>
      </c>
      <c r="G5515" s="7" t="str">
        <f>IF('Payments Export'!A5519="","",'Payments Export'!O5519)</f>
        <v/>
      </c>
      <c r="H5515" s="7" t="str">
        <f>IF('Payments Export'!B5519="","",G5515-F5515)</f>
        <v/>
      </c>
      <c r="I5515" s="3" t="str">
        <f>IF(C5515&lt;&gt;"",_xlfn.XLOOKUP(IFERROR(VALUE(C5515),C5515),'Items database'!A:A,'Items database'!B:B),(_xlfn.XLOOKUP(LEFT(E5515,3),Services,Services,"")))</f>
        <v/>
      </c>
      <c r="J5515" s="3" t="str">
        <f t="shared" si="173"/>
        <v/>
      </c>
    </row>
    <row r="5516" spans="1:10" x14ac:dyDescent="0.35">
      <c r="A5516" s="7" t="str">
        <f>IF('Payments Export'!A5520="","",'Payments Export'!A5520)</f>
        <v/>
      </c>
      <c r="B5516" s="7" t="str">
        <f>IF('Payments Export'!A5520="","",'Payments Export'!B5520)</f>
        <v/>
      </c>
      <c r="C5516" s="7" t="str">
        <f>IF(IFERROR(VALUE('Payments Export'!H5520),'Payments Export'!H5520)&lt;&gt;0,IFERROR(VALUE('Payments Export'!H5520),'Payments Export'!H5520),"")</f>
        <v/>
      </c>
      <c r="D5516" s="7" t="str">
        <f>IF('Payments Export'!I5520="","",'Payments Export'!I5520)</f>
        <v/>
      </c>
      <c r="E5516" s="7" t="str">
        <f t="shared" si="172"/>
        <v/>
      </c>
      <c r="F5516" s="7" t="str">
        <f>IF('Payments Export'!A5520="","",'Payments Export'!N5520)</f>
        <v/>
      </c>
      <c r="G5516" s="7" t="str">
        <f>IF('Payments Export'!A5520="","",'Payments Export'!O5520)</f>
        <v/>
      </c>
      <c r="H5516" s="7" t="str">
        <f>IF('Payments Export'!B5520="","",G5516-F5516)</f>
        <v/>
      </c>
      <c r="I5516" s="3" t="str">
        <f>IF(C5516&lt;&gt;"",_xlfn.XLOOKUP(IFERROR(VALUE(C5516),C5516),'Items database'!A:A,'Items database'!B:B),(_xlfn.XLOOKUP(LEFT(E5516,3),Services,Services,"")))</f>
        <v/>
      </c>
      <c r="J5516" s="3" t="str">
        <f t="shared" si="173"/>
        <v/>
      </c>
    </row>
    <row r="5517" spans="1:10" x14ac:dyDescent="0.35">
      <c r="A5517" s="7" t="str">
        <f>IF('Payments Export'!A5521="","",'Payments Export'!A5521)</f>
        <v/>
      </c>
      <c r="B5517" s="7" t="str">
        <f>IF('Payments Export'!A5521="","",'Payments Export'!B5521)</f>
        <v/>
      </c>
      <c r="C5517" s="7" t="str">
        <f>IF(IFERROR(VALUE('Payments Export'!H5521),'Payments Export'!H5521)&lt;&gt;0,IFERROR(VALUE('Payments Export'!H5521),'Payments Export'!H5521),"")</f>
        <v/>
      </c>
      <c r="D5517" s="7" t="str">
        <f>IF('Payments Export'!I5521="","",'Payments Export'!I5521)</f>
        <v/>
      </c>
      <c r="E5517" s="7" t="str">
        <f t="shared" si="172"/>
        <v/>
      </c>
      <c r="F5517" s="7" t="str">
        <f>IF('Payments Export'!A5521="","",'Payments Export'!N5521)</f>
        <v/>
      </c>
      <c r="G5517" s="7" t="str">
        <f>IF('Payments Export'!A5521="","",'Payments Export'!O5521)</f>
        <v/>
      </c>
      <c r="H5517" s="7" t="str">
        <f>IF('Payments Export'!B5521="","",G5517-F5517)</f>
        <v/>
      </c>
      <c r="I5517" s="3" t="str">
        <f>IF(C5517&lt;&gt;"",_xlfn.XLOOKUP(IFERROR(VALUE(C5517),C5517),'Items database'!A:A,'Items database'!B:B),(_xlfn.XLOOKUP(LEFT(E5517,3),Services,Services,"")))</f>
        <v/>
      </c>
      <c r="J5517" s="3" t="str">
        <f t="shared" si="173"/>
        <v/>
      </c>
    </row>
    <row r="5518" spans="1:10" x14ac:dyDescent="0.35">
      <c r="A5518" s="7" t="str">
        <f>IF('Payments Export'!A5522="","",'Payments Export'!A5522)</f>
        <v/>
      </c>
      <c r="B5518" s="7" t="str">
        <f>IF('Payments Export'!A5522="","",'Payments Export'!B5522)</f>
        <v/>
      </c>
      <c r="C5518" s="7" t="str">
        <f>IF(IFERROR(VALUE('Payments Export'!H5522),'Payments Export'!H5522)&lt;&gt;0,IFERROR(VALUE('Payments Export'!H5522),'Payments Export'!H5522),"")</f>
        <v/>
      </c>
      <c r="D5518" s="7" t="str">
        <f>IF('Payments Export'!I5522="","",'Payments Export'!I5522)</f>
        <v/>
      </c>
      <c r="E5518" s="7" t="str">
        <f t="shared" si="172"/>
        <v/>
      </c>
      <c r="F5518" s="7" t="str">
        <f>IF('Payments Export'!A5522="","",'Payments Export'!N5522)</f>
        <v/>
      </c>
      <c r="G5518" s="7" t="str">
        <f>IF('Payments Export'!A5522="","",'Payments Export'!O5522)</f>
        <v/>
      </c>
      <c r="H5518" s="7" t="str">
        <f>IF('Payments Export'!B5522="","",G5518-F5518)</f>
        <v/>
      </c>
      <c r="I5518" s="3" t="str">
        <f>IF(C5518&lt;&gt;"",_xlfn.XLOOKUP(IFERROR(VALUE(C5518),C5518),'Items database'!A:A,'Items database'!B:B),(_xlfn.XLOOKUP(LEFT(E5518,3),Services,Services,"")))</f>
        <v/>
      </c>
      <c r="J5518" s="3" t="str">
        <f t="shared" si="173"/>
        <v/>
      </c>
    </row>
    <row r="5519" spans="1:10" x14ac:dyDescent="0.35">
      <c r="A5519" s="7" t="str">
        <f>IF('Payments Export'!A5523="","",'Payments Export'!A5523)</f>
        <v/>
      </c>
      <c r="B5519" s="7" t="str">
        <f>IF('Payments Export'!A5523="","",'Payments Export'!B5523)</f>
        <v/>
      </c>
      <c r="C5519" s="7" t="str">
        <f>IF(IFERROR(VALUE('Payments Export'!H5523),'Payments Export'!H5523)&lt;&gt;0,IFERROR(VALUE('Payments Export'!H5523),'Payments Export'!H5523),"")</f>
        <v/>
      </c>
      <c r="D5519" s="7" t="str">
        <f>IF('Payments Export'!I5523="","",'Payments Export'!I5523)</f>
        <v/>
      </c>
      <c r="E5519" s="7" t="str">
        <f t="shared" si="172"/>
        <v/>
      </c>
      <c r="F5519" s="7" t="str">
        <f>IF('Payments Export'!A5523="","",'Payments Export'!N5523)</f>
        <v/>
      </c>
      <c r="G5519" s="7" t="str">
        <f>IF('Payments Export'!A5523="","",'Payments Export'!O5523)</f>
        <v/>
      </c>
      <c r="H5519" s="7" t="str">
        <f>IF('Payments Export'!B5523="","",G5519-F5519)</f>
        <v/>
      </c>
      <c r="I5519" s="3" t="str">
        <f>IF(C5519&lt;&gt;"",_xlfn.XLOOKUP(IFERROR(VALUE(C5519),C5519),'Items database'!A:A,'Items database'!B:B),(_xlfn.XLOOKUP(LEFT(E5519,3),Services,Services,"")))</f>
        <v/>
      </c>
      <c r="J5519" s="3" t="str">
        <f t="shared" si="173"/>
        <v/>
      </c>
    </row>
    <row r="5520" spans="1:10" x14ac:dyDescent="0.35">
      <c r="A5520" s="7" t="str">
        <f>IF('Payments Export'!A5524="","",'Payments Export'!A5524)</f>
        <v/>
      </c>
      <c r="B5520" s="7" t="str">
        <f>IF('Payments Export'!A5524="","",'Payments Export'!B5524)</f>
        <v/>
      </c>
      <c r="C5520" s="7" t="str">
        <f>IF(IFERROR(VALUE('Payments Export'!H5524),'Payments Export'!H5524)&lt;&gt;0,IFERROR(VALUE('Payments Export'!H5524),'Payments Export'!H5524),"")</f>
        <v/>
      </c>
      <c r="D5520" s="7" t="str">
        <f>IF('Payments Export'!I5524="","",'Payments Export'!I5524)</f>
        <v/>
      </c>
      <c r="E5520" s="7" t="str">
        <f t="shared" si="172"/>
        <v/>
      </c>
      <c r="F5520" s="7" t="str">
        <f>IF('Payments Export'!A5524="","",'Payments Export'!N5524)</f>
        <v/>
      </c>
      <c r="G5520" s="7" t="str">
        <f>IF('Payments Export'!A5524="","",'Payments Export'!O5524)</f>
        <v/>
      </c>
      <c r="H5520" s="7" t="str">
        <f>IF('Payments Export'!B5524="","",G5520-F5520)</f>
        <v/>
      </c>
      <c r="I5520" s="3" t="str">
        <f>IF(C5520&lt;&gt;"",_xlfn.XLOOKUP(IFERROR(VALUE(C5520),C5520),'Items database'!A:A,'Items database'!B:B),(_xlfn.XLOOKUP(LEFT(E5520,3),Services,Services,"")))</f>
        <v/>
      </c>
      <c r="J5520" s="3" t="str">
        <f t="shared" si="173"/>
        <v/>
      </c>
    </row>
    <row r="5521" spans="1:10" x14ac:dyDescent="0.35">
      <c r="A5521" s="7" t="str">
        <f>IF('Payments Export'!A5525="","",'Payments Export'!A5525)</f>
        <v/>
      </c>
      <c r="B5521" s="7" t="str">
        <f>IF('Payments Export'!A5525="","",'Payments Export'!B5525)</f>
        <v/>
      </c>
      <c r="C5521" s="7" t="str">
        <f>IF(IFERROR(VALUE('Payments Export'!H5525),'Payments Export'!H5525)&lt;&gt;0,IFERROR(VALUE('Payments Export'!H5525),'Payments Export'!H5525),"")</f>
        <v/>
      </c>
      <c r="D5521" s="7" t="str">
        <f>IF('Payments Export'!I5525="","",'Payments Export'!I5525)</f>
        <v/>
      </c>
      <c r="E5521" s="7" t="str">
        <f t="shared" si="172"/>
        <v/>
      </c>
      <c r="F5521" s="7" t="str">
        <f>IF('Payments Export'!A5525="","",'Payments Export'!N5525)</f>
        <v/>
      </c>
      <c r="G5521" s="7" t="str">
        <f>IF('Payments Export'!A5525="","",'Payments Export'!O5525)</f>
        <v/>
      </c>
      <c r="H5521" s="7" t="str">
        <f>IF('Payments Export'!B5525="","",G5521-F5521)</f>
        <v/>
      </c>
      <c r="I5521" s="3" t="str">
        <f>IF(C5521&lt;&gt;"",_xlfn.XLOOKUP(IFERROR(VALUE(C5521),C5521),'Items database'!A:A,'Items database'!B:B),(_xlfn.XLOOKUP(LEFT(E5521,3),Services,Services,"")))</f>
        <v/>
      </c>
      <c r="J5521" s="3" t="str">
        <f t="shared" si="173"/>
        <v/>
      </c>
    </row>
    <row r="5522" spans="1:10" x14ac:dyDescent="0.35">
      <c r="A5522" s="7" t="str">
        <f>IF('Payments Export'!A5526="","",'Payments Export'!A5526)</f>
        <v/>
      </c>
      <c r="B5522" s="7" t="str">
        <f>IF('Payments Export'!A5526="","",'Payments Export'!B5526)</f>
        <v/>
      </c>
      <c r="C5522" s="7" t="str">
        <f>IF(IFERROR(VALUE('Payments Export'!H5526),'Payments Export'!H5526)&lt;&gt;0,IFERROR(VALUE('Payments Export'!H5526),'Payments Export'!H5526),"")</f>
        <v/>
      </c>
      <c r="D5522" s="7" t="str">
        <f>IF('Payments Export'!I5526="","",'Payments Export'!I5526)</f>
        <v/>
      </c>
      <c r="E5522" s="7" t="str">
        <f t="shared" si="172"/>
        <v/>
      </c>
      <c r="F5522" s="7" t="str">
        <f>IF('Payments Export'!A5526="","",'Payments Export'!N5526)</f>
        <v/>
      </c>
      <c r="G5522" s="7" t="str">
        <f>IF('Payments Export'!A5526="","",'Payments Export'!O5526)</f>
        <v/>
      </c>
      <c r="H5522" s="7" t="str">
        <f>IF('Payments Export'!B5526="","",G5522-F5522)</f>
        <v/>
      </c>
      <c r="I5522" s="3" t="str">
        <f>IF(C5522&lt;&gt;"",_xlfn.XLOOKUP(IFERROR(VALUE(C5522),C5522),'Items database'!A:A,'Items database'!B:B),(_xlfn.XLOOKUP(LEFT(E5522,3),Services,Services,"")))</f>
        <v/>
      </c>
      <c r="J5522" s="3" t="str">
        <f t="shared" si="173"/>
        <v/>
      </c>
    </row>
    <row r="5523" spans="1:10" x14ac:dyDescent="0.35">
      <c r="A5523" s="7" t="str">
        <f>IF('Payments Export'!A5527="","",'Payments Export'!A5527)</f>
        <v/>
      </c>
      <c r="B5523" s="7" t="str">
        <f>IF('Payments Export'!A5527="","",'Payments Export'!B5527)</f>
        <v/>
      </c>
      <c r="C5523" s="7" t="str">
        <f>IF(IFERROR(VALUE('Payments Export'!H5527),'Payments Export'!H5527)&lt;&gt;0,IFERROR(VALUE('Payments Export'!H5527),'Payments Export'!H5527),"")</f>
        <v/>
      </c>
      <c r="D5523" s="7" t="str">
        <f>IF('Payments Export'!I5527="","",'Payments Export'!I5527)</f>
        <v/>
      </c>
      <c r="E5523" s="7" t="str">
        <f t="shared" si="172"/>
        <v/>
      </c>
      <c r="F5523" s="7" t="str">
        <f>IF('Payments Export'!A5527="","",'Payments Export'!N5527)</f>
        <v/>
      </c>
      <c r="G5523" s="7" t="str">
        <f>IF('Payments Export'!A5527="","",'Payments Export'!O5527)</f>
        <v/>
      </c>
      <c r="H5523" s="7" t="str">
        <f>IF('Payments Export'!B5527="","",G5523-F5523)</f>
        <v/>
      </c>
      <c r="I5523" s="3" t="str">
        <f>IF(C5523&lt;&gt;"",_xlfn.XLOOKUP(IFERROR(VALUE(C5523),C5523),'Items database'!A:A,'Items database'!B:B),(_xlfn.XLOOKUP(LEFT(E5523,3),Services,Services,"")))</f>
        <v/>
      </c>
      <c r="J5523" s="3" t="str">
        <f t="shared" si="173"/>
        <v/>
      </c>
    </row>
    <row r="5524" spans="1:10" x14ac:dyDescent="0.35">
      <c r="A5524" s="7" t="str">
        <f>IF('Payments Export'!A5528="","",'Payments Export'!A5528)</f>
        <v/>
      </c>
      <c r="B5524" s="7" t="str">
        <f>IF('Payments Export'!A5528="","",'Payments Export'!B5528)</f>
        <v/>
      </c>
      <c r="C5524" s="7" t="str">
        <f>IF(IFERROR(VALUE('Payments Export'!H5528),'Payments Export'!H5528)&lt;&gt;0,IFERROR(VALUE('Payments Export'!H5528),'Payments Export'!H5528),"")</f>
        <v/>
      </c>
      <c r="D5524" s="7" t="str">
        <f>IF('Payments Export'!I5528="","",'Payments Export'!I5528)</f>
        <v/>
      </c>
      <c r="E5524" s="7" t="str">
        <f t="shared" si="172"/>
        <v/>
      </c>
      <c r="F5524" s="7" t="str">
        <f>IF('Payments Export'!A5528="","",'Payments Export'!N5528)</f>
        <v/>
      </c>
      <c r="G5524" s="7" t="str">
        <f>IF('Payments Export'!A5528="","",'Payments Export'!O5528)</f>
        <v/>
      </c>
      <c r="H5524" s="7" t="str">
        <f>IF('Payments Export'!B5528="","",G5524-F5524)</f>
        <v/>
      </c>
      <c r="I5524" s="3" t="str">
        <f>IF(C5524&lt;&gt;"",_xlfn.XLOOKUP(IFERROR(VALUE(C5524),C5524),'Items database'!A:A,'Items database'!B:B),(_xlfn.XLOOKUP(LEFT(E5524,3),Services,Services,"")))</f>
        <v/>
      </c>
      <c r="J5524" s="3" t="str">
        <f t="shared" si="173"/>
        <v/>
      </c>
    </row>
    <row r="5525" spans="1:10" x14ac:dyDescent="0.35">
      <c r="A5525" s="7" t="str">
        <f>IF('Payments Export'!A5529="","",'Payments Export'!A5529)</f>
        <v/>
      </c>
      <c r="B5525" s="7" t="str">
        <f>IF('Payments Export'!A5529="","",'Payments Export'!B5529)</f>
        <v/>
      </c>
      <c r="C5525" s="7" t="str">
        <f>IF(IFERROR(VALUE('Payments Export'!H5529),'Payments Export'!H5529)&lt;&gt;0,IFERROR(VALUE('Payments Export'!H5529),'Payments Export'!H5529),"")</f>
        <v/>
      </c>
      <c r="D5525" s="7" t="str">
        <f>IF('Payments Export'!I5529="","",'Payments Export'!I5529)</f>
        <v/>
      </c>
      <c r="E5525" s="7" t="str">
        <f t="shared" si="172"/>
        <v/>
      </c>
      <c r="F5525" s="7" t="str">
        <f>IF('Payments Export'!A5529="","",'Payments Export'!N5529)</f>
        <v/>
      </c>
      <c r="G5525" s="7" t="str">
        <f>IF('Payments Export'!A5529="","",'Payments Export'!O5529)</f>
        <v/>
      </c>
      <c r="H5525" s="7" t="str">
        <f>IF('Payments Export'!B5529="","",G5525-F5525)</f>
        <v/>
      </c>
      <c r="I5525" s="3" t="str">
        <f>IF(C5525&lt;&gt;"",_xlfn.XLOOKUP(IFERROR(VALUE(C5525),C5525),'Items database'!A:A,'Items database'!B:B),(_xlfn.XLOOKUP(LEFT(E5525,3),Services,Services,"")))</f>
        <v/>
      </c>
      <c r="J5525" s="3" t="str">
        <f t="shared" si="173"/>
        <v/>
      </c>
    </row>
    <row r="5526" spans="1:10" x14ac:dyDescent="0.35">
      <c r="A5526" s="7" t="str">
        <f>IF('Payments Export'!A5530="","",'Payments Export'!A5530)</f>
        <v/>
      </c>
      <c r="B5526" s="7" t="str">
        <f>IF('Payments Export'!A5530="","",'Payments Export'!B5530)</f>
        <v/>
      </c>
      <c r="C5526" s="7" t="str">
        <f>IF(IFERROR(VALUE('Payments Export'!H5530),'Payments Export'!H5530)&lt;&gt;0,IFERROR(VALUE('Payments Export'!H5530),'Payments Export'!H5530),"")</f>
        <v/>
      </c>
      <c r="D5526" s="7" t="str">
        <f>IF('Payments Export'!I5530="","",'Payments Export'!I5530)</f>
        <v/>
      </c>
      <c r="E5526" s="7" t="str">
        <f t="shared" si="172"/>
        <v/>
      </c>
      <c r="F5526" s="7" t="str">
        <f>IF('Payments Export'!A5530="","",'Payments Export'!N5530)</f>
        <v/>
      </c>
      <c r="G5526" s="7" t="str">
        <f>IF('Payments Export'!A5530="","",'Payments Export'!O5530)</f>
        <v/>
      </c>
      <c r="H5526" s="7" t="str">
        <f>IF('Payments Export'!B5530="","",G5526-F5526)</f>
        <v/>
      </c>
      <c r="I5526" s="3" t="str">
        <f>IF(C5526&lt;&gt;"",_xlfn.XLOOKUP(IFERROR(VALUE(C5526),C5526),'Items database'!A:A,'Items database'!B:B),(_xlfn.XLOOKUP(LEFT(E5526,3),Services,Services,"")))</f>
        <v/>
      </c>
      <c r="J5526" s="3" t="str">
        <f t="shared" si="173"/>
        <v/>
      </c>
    </row>
    <row r="5527" spans="1:10" x14ac:dyDescent="0.35">
      <c r="A5527" s="7" t="str">
        <f>IF('Payments Export'!A5531="","",'Payments Export'!A5531)</f>
        <v/>
      </c>
      <c r="B5527" s="7" t="str">
        <f>IF('Payments Export'!A5531="","",'Payments Export'!B5531)</f>
        <v/>
      </c>
      <c r="C5527" s="7" t="str">
        <f>IF(IFERROR(VALUE('Payments Export'!H5531),'Payments Export'!H5531)&lt;&gt;0,IFERROR(VALUE('Payments Export'!H5531),'Payments Export'!H5531),"")</f>
        <v/>
      </c>
      <c r="D5527" s="7" t="str">
        <f>IF('Payments Export'!I5531="","",'Payments Export'!I5531)</f>
        <v/>
      </c>
      <c r="E5527" s="7" t="str">
        <f t="shared" si="172"/>
        <v/>
      </c>
      <c r="F5527" s="7" t="str">
        <f>IF('Payments Export'!A5531="","",'Payments Export'!N5531)</f>
        <v/>
      </c>
      <c r="G5527" s="7" t="str">
        <f>IF('Payments Export'!A5531="","",'Payments Export'!O5531)</f>
        <v/>
      </c>
      <c r="H5527" s="7" t="str">
        <f>IF('Payments Export'!B5531="","",G5527-F5527)</f>
        <v/>
      </c>
      <c r="I5527" s="3" t="str">
        <f>IF(C5527&lt;&gt;"",_xlfn.XLOOKUP(IFERROR(VALUE(C5527),C5527),'Items database'!A:A,'Items database'!B:B),(_xlfn.XLOOKUP(LEFT(E5527,3),Services,Services,"")))</f>
        <v/>
      </c>
      <c r="J5527" s="3" t="str">
        <f t="shared" si="173"/>
        <v/>
      </c>
    </row>
    <row r="5528" spans="1:10" x14ac:dyDescent="0.35">
      <c r="A5528" s="7" t="str">
        <f>IF('Payments Export'!A5532="","",'Payments Export'!A5532)</f>
        <v/>
      </c>
      <c r="B5528" s="7" t="str">
        <f>IF('Payments Export'!A5532="","",'Payments Export'!B5532)</f>
        <v/>
      </c>
      <c r="C5528" s="7" t="str">
        <f>IF(IFERROR(VALUE('Payments Export'!H5532),'Payments Export'!H5532)&lt;&gt;0,IFERROR(VALUE('Payments Export'!H5532),'Payments Export'!H5532),"")</f>
        <v/>
      </c>
      <c r="D5528" s="7" t="str">
        <f>IF('Payments Export'!I5532="","",'Payments Export'!I5532)</f>
        <v/>
      </c>
      <c r="E5528" s="7" t="str">
        <f t="shared" si="172"/>
        <v/>
      </c>
      <c r="F5528" s="7" t="str">
        <f>IF('Payments Export'!A5532="","",'Payments Export'!N5532)</f>
        <v/>
      </c>
      <c r="G5528" s="7" t="str">
        <f>IF('Payments Export'!A5532="","",'Payments Export'!O5532)</f>
        <v/>
      </c>
      <c r="H5528" s="7" t="str">
        <f>IF('Payments Export'!B5532="","",G5528-F5528)</f>
        <v/>
      </c>
      <c r="I5528" s="3" t="str">
        <f>IF(C5528&lt;&gt;"",_xlfn.XLOOKUP(IFERROR(VALUE(C5528),C5528),'Items database'!A:A,'Items database'!B:B),(_xlfn.XLOOKUP(LEFT(E5528,3),Services,Services,"")))</f>
        <v/>
      </c>
      <c r="J5528" s="3" t="str">
        <f t="shared" si="173"/>
        <v/>
      </c>
    </row>
    <row r="5529" spans="1:10" x14ac:dyDescent="0.35">
      <c r="A5529" s="7" t="str">
        <f>IF('Payments Export'!A5533="","",'Payments Export'!A5533)</f>
        <v/>
      </c>
      <c r="B5529" s="7" t="str">
        <f>IF('Payments Export'!A5533="","",'Payments Export'!B5533)</f>
        <v/>
      </c>
      <c r="C5529" s="7" t="str">
        <f>IF(IFERROR(VALUE('Payments Export'!H5533),'Payments Export'!H5533)&lt;&gt;0,IFERROR(VALUE('Payments Export'!H5533),'Payments Export'!H5533),"")</f>
        <v/>
      </c>
      <c r="D5529" s="7" t="str">
        <f>IF('Payments Export'!I5533="","",'Payments Export'!I5533)</f>
        <v/>
      </c>
      <c r="E5529" s="7" t="str">
        <f t="shared" si="172"/>
        <v/>
      </c>
      <c r="F5529" s="7" t="str">
        <f>IF('Payments Export'!A5533="","",'Payments Export'!N5533)</f>
        <v/>
      </c>
      <c r="G5529" s="7" t="str">
        <f>IF('Payments Export'!A5533="","",'Payments Export'!O5533)</f>
        <v/>
      </c>
      <c r="H5529" s="7" t="str">
        <f>IF('Payments Export'!B5533="","",G5529-F5529)</f>
        <v/>
      </c>
      <c r="I5529" s="3" t="str">
        <f>IF(C5529&lt;&gt;"",_xlfn.XLOOKUP(IFERROR(VALUE(C5529),C5529),'Items database'!A:A,'Items database'!B:B),(_xlfn.XLOOKUP(LEFT(E5529,3),Services,Services,"")))</f>
        <v/>
      </c>
      <c r="J5529" s="3" t="str">
        <f t="shared" si="173"/>
        <v/>
      </c>
    </row>
    <row r="5530" spans="1:10" x14ac:dyDescent="0.35">
      <c r="A5530" s="7" t="str">
        <f>IF('Payments Export'!A5534="","",'Payments Export'!A5534)</f>
        <v/>
      </c>
      <c r="B5530" s="7" t="str">
        <f>IF('Payments Export'!A5534="","",'Payments Export'!B5534)</f>
        <v/>
      </c>
      <c r="C5530" s="7" t="str">
        <f>IF(IFERROR(VALUE('Payments Export'!H5534),'Payments Export'!H5534)&lt;&gt;0,IFERROR(VALUE('Payments Export'!H5534),'Payments Export'!H5534),"")</f>
        <v/>
      </c>
      <c r="D5530" s="7" t="str">
        <f>IF('Payments Export'!I5534="","",'Payments Export'!I5534)</f>
        <v/>
      </c>
      <c r="E5530" s="7" t="str">
        <f t="shared" si="172"/>
        <v/>
      </c>
      <c r="F5530" s="7" t="str">
        <f>IF('Payments Export'!A5534="","",'Payments Export'!N5534)</f>
        <v/>
      </c>
      <c r="G5530" s="7" t="str">
        <f>IF('Payments Export'!A5534="","",'Payments Export'!O5534)</f>
        <v/>
      </c>
      <c r="H5530" s="7" t="str">
        <f>IF('Payments Export'!B5534="","",G5530-F5530)</f>
        <v/>
      </c>
      <c r="I5530" s="3" t="str">
        <f>IF(C5530&lt;&gt;"",_xlfn.XLOOKUP(IFERROR(VALUE(C5530),C5530),'Items database'!A:A,'Items database'!B:B),(_xlfn.XLOOKUP(LEFT(E5530,3),Services,Services,"")))</f>
        <v/>
      </c>
      <c r="J5530" s="3" t="str">
        <f t="shared" si="173"/>
        <v/>
      </c>
    </row>
    <row r="5531" spans="1:10" x14ac:dyDescent="0.35">
      <c r="A5531" s="7" t="str">
        <f>IF('Payments Export'!A5535="","",'Payments Export'!A5535)</f>
        <v/>
      </c>
      <c r="B5531" s="7" t="str">
        <f>IF('Payments Export'!A5535="","",'Payments Export'!B5535)</f>
        <v/>
      </c>
      <c r="C5531" s="7" t="str">
        <f>IF(IFERROR(VALUE('Payments Export'!H5535),'Payments Export'!H5535)&lt;&gt;0,IFERROR(VALUE('Payments Export'!H5535),'Payments Export'!H5535),"")</f>
        <v/>
      </c>
      <c r="D5531" s="7" t="str">
        <f>IF('Payments Export'!I5535="","",'Payments Export'!I5535)</f>
        <v/>
      </c>
      <c r="E5531" s="7" t="str">
        <f t="shared" si="172"/>
        <v/>
      </c>
      <c r="F5531" s="7" t="str">
        <f>IF('Payments Export'!A5535="","",'Payments Export'!N5535)</f>
        <v/>
      </c>
      <c r="G5531" s="7" t="str">
        <f>IF('Payments Export'!A5535="","",'Payments Export'!O5535)</f>
        <v/>
      </c>
      <c r="H5531" s="7" t="str">
        <f>IF('Payments Export'!B5535="","",G5531-F5531)</f>
        <v/>
      </c>
      <c r="I5531" s="3" t="str">
        <f>IF(C5531&lt;&gt;"",_xlfn.XLOOKUP(IFERROR(VALUE(C5531),C5531),'Items database'!A:A,'Items database'!B:B),(_xlfn.XLOOKUP(LEFT(E5531,3),Services,Services,"")))</f>
        <v/>
      </c>
      <c r="J5531" s="3" t="str">
        <f t="shared" si="173"/>
        <v/>
      </c>
    </row>
    <row r="5532" spans="1:10" x14ac:dyDescent="0.35">
      <c r="A5532" s="7" t="str">
        <f>IF('Payments Export'!A5536="","",'Payments Export'!A5536)</f>
        <v/>
      </c>
      <c r="B5532" s="7" t="str">
        <f>IF('Payments Export'!A5536="","",'Payments Export'!B5536)</f>
        <v/>
      </c>
      <c r="C5532" s="7" t="str">
        <f>IF(IFERROR(VALUE('Payments Export'!H5536),'Payments Export'!H5536)&lt;&gt;0,IFERROR(VALUE('Payments Export'!H5536),'Payments Export'!H5536),"")</f>
        <v/>
      </c>
      <c r="D5532" s="7" t="str">
        <f>IF('Payments Export'!I5536="","",'Payments Export'!I5536)</f>
        <v/>
      </c>
      <c r="E5532" s="7" t="str">
        <f t="shared" si="172"/>
        <v/>
      </c>
      <c r="F5532" s="7" t="str">
        <f>IF('Payments Export'!A5536="","",'Payments Export'!N5536)</f>
        <v/>
      </c>
      <c r="G5532" s="7" t="str">
        <f>IF('Payments Export'!A5536="","",'Payments Export'!O5536)</f>
        <v/>
      </c>
      <c r="H5532" s="7" t="str">
        <f>IF('Payments Export'!B5536="","",G5532-F5532)</f>
        <v/>
      </c>
      <c r="I5532" s="3" t="str">
        <f>IF(C5532&lt;&gt;"",_xlfn.XLOOKUP(IFERROR(VALUE(C5532),C5532),'Items database'!A:A,'Items database'!B:B),(_xlfn.XLOOKUP(LEFT(E5532,3),Services,Services,"")))</f>
        <v/>
      </c>
      <c r="J5532" s="3" t="str">
        <f t="shared" si="173"/>
        <v/>
      </c>
    </row>
    <row r="5533" spans="1:10" x14ac:dyDescent="0.35">
      <c r="A5533" s="7" t="str">
        <f>IF('Payments Export'!A5537="","",'Payments Export'!A5537)</f>
        <v/>
      </c>
      <c r="B5533" s="7" t="str">
        <f>IF('Payments Export'!A5537="","",'Payments Export'!B5537)</f>
        <v/>
      </c>
      <c r="C5533" s="7" t="str">
        <f>IF(IFERROR(VALUE('Payments Export'!H5537),'Payments Export'!H5537)&lt;&gt;0,IFERROR(VALUE('Payments Export'!H5537),'Payments Export'!H5537),"")</f>
        <v/>
      </c>
      <c r="D5533" s="7" t="str">
        <f>IF('Payments Export'!I5537="","",'Payments Export'!I5537)</f>
        <v/>
      </c>
      <c r="E5533" s="7" t="str">
        <f t="shared" si="172"/>
        <v/>
      </c>
      <c r="F5533" s="7" t="str">
        <f>IF('Payments Export'!A5537="","",'Payments Export'!N5537)</f>
        <v/>
      </c>
      <c r="G5533" s="7" t="str">
        <f>IF('Payments Export'!A5537="","",'Payments Export'!O5537)</f>
        <v/>
      </c>
      <c r="H5533" s="7" t="str">
        <f>IF('Payments Export'!B5537="","",G5533-F5533)</f>
        <v/>
      </c>
      <c r="I5533" s="3" t="str">
        <f>IF(C5533&lt;&gt;"",_xlfn.XLOOKUP(IFERROR(VALUE(C5533),C5533),'Items database'!A:A,'Items database'!B:B),(_xlfn.XLOOKUP(LEFT(E5533,3),Services,Services,"")))</f>
        <v/>
      </c>
      <c r="J5533" s="3" t="str">
        <f t="shared" si="173"/>
        <v/>
      </c>
    </row>
    <row r="5534" spans="1:10" x14ac:dyDescent="0.35">
      <c r="A5534" s="7" t="str">
        <f>IF('Payments Export'!A5538="","",'Payments Export'!A5538)</f>
        <v/>
      </c>
      <c r="B5534" s="7" t="str">
        <f>IF('Payments Export'!A5538="","",'Payments Export'!B5538)</f>
        <v/>
      </c>
      <c r="C5534" s="7" t="str">
        <f>IF(IFERROR(VALUE('Payments Export'!H5538),'Payments Export'!H5538)&lt;&gt;0,IFERROR(VALUE('Payments Export'!H5538),'Payments Export'!H5538),"")</f>
        <v/>
      </c>
      <c r="D5534" s="7" t="str">
        <f>IF('Payments Export'!I5538="","",'Payments Export'!I5538)</f>
        <v/>
      </c>
      <c r="E5534" s="7" t="str">
        <f t="shared" si="172"/>
        <v/>
      </c>
      <c r="F5534" s="7" t="str">
        <f>IF('Payments Export'!A5538="","",'Payments Export'!N5538)</f>
        <v/>
      </c>
      <c r="G5534" s="7" t="str">
        <f>IF('Payments Export'!A5538="","",'Payments Export'!O5538)</f>
        <v/>
      </c>
      <c r="H5534" s="7" t="str">
        <f>IF('Payments Export'!B5538="","",G5534-F5534)</f>
        <v/>
      </c>
      <c r="I5534" s="3" t="str">
        <f>IF(C5534&lt;&gt;"",_xlfn.XLOOKUP(IFERROR(VALUE(C5534),C5534),'Items database'!A:A,'Items database'!B:B),(_xlfn.XLOOKUP(LEFT(E5534,3),Services,Services,"")))</f>
        <v/>
      </c>
      <c r="J5534" s="3" t="str">
        <f t="shared" si="173"/>
        <v/>
      </c>
    </row>
    <row r="5535" spans="1:10" x14ac:dyDescent="0.35">
      <c r="A5535" s="7" t="str">
        <f>IF('Payments Export'!A5539="","",'Payments Export'!A5539)</f>
        <v/>
      </c>
      <c r="B5535" s="7" t="str">
        <f>IF('Payments Export'!A5539="","",'Payments Export'!B5539)</f>
        <v/>
      </c>
      <c r="C5535" s="7" t="str">
        <f>IF(IFERROR(VALUE('Payments Export'!H5539),'Payments Export'!H5539)&lt;&gt;0,IFERROR(VALUE('Payments Export'!H5539),'Payments Export'!H5539),"")</f>
        <v/>
      </c>
      <c r="D5535" s="7" t="str">
        <f>IF('Payments Export'!I5539="","",'Payments Export'!I5539)</f>
        <v/>
      </c>
      <c r="E5535" s="7" t="str">
        <f t="shared" si="172"/>
        <v/>
      </c>
      <c r="F5535" s="7" t="str">
        <f>IF('Payments Export'!A5539="","",'Payments Export'!N5539)</f>
        <v/>
      </c>
      <c r="G5535" s="7" t="str">
        <f>IF('Payments Export'!A5539="","",'Payments Export'!O5539)</f>
        <v/>
      </c>
      <c r="H5535" s="7" t="str">
        <f>IF('Payments Export'!B5539="","",G5535-F5535)</f>
        <v/>
      </c>
      <c r="I5535" s="3" t="str">
        <f>IF(C5535&lt;&gt;"",_xlfn.XLOOKUP(IFERROR(VALUE(C5535),C5535),'Items database'!A:A,'Items database'!B:B),(_xlfn.XLOOKUP(LEFT(E5535,3),Services,Services,"")))</f>
        <v/>
      </c>
      <c r="J5535" s="3" t="str">
        <f t="shared" si="173"/>
        <v/>
      </c>
    </row>
    <row r="5536" spans="1:10" x14ac:dyDescent="0.35">
      <c r="A5536" s="7" t="str">
        <f>IF('Payments Export'!A5540="","",'Payments Export'!A5540)</f>
        <v/>
      </c>
      <c r="B5536" s="7" t="str">
        <f>IF('Payments Export'!A5540="","",'Payments Export'!B5540)</f>
        <v/>
      </c>
      <c r="C5536" s="7" t="str">
        <f>IF(IFERROR(VALUE('Payments Export'!H5540),'Payments Export'!H5540)&lt;&gt;0,IFERROR(VALUE('Payments Export'!H5540),'Payments Export'!H5540),"")</f>
        <v/>
      </c>
      <c r="D5536" s="7" t="str">
        <f>IF('Payments Export'!I5540="","",'Payments Export'!I5540)</f>
        <v/>
      </c>
      <c r="E5536" s="7" t="str">
        <f t="shared" si="172"/>
        <v/>
      </c>
      <c r="F5536" s="7" t="str">
        <f>IF('Payments Export'!A5540="","",'Payments Export'!N5540)</f>
        <v/>
      </c>
      <c r="G5536" s="7" t="str">
        <f>IF('Payments Export'!A5540="","",'Payments Export'!O5540)</f>
        <v/>
      </c>
      <c r="H5536" s="7" t="str">
        <f>IF('Payments Export'!B5540="","",G5536-F5536)</f>
        <v/>
      </c>
      <c r="I5536" s="3" t="str">
        <f>IF(C5536&lt;&gt;"",_xlfn.XLOOKUP(IFERROR(VALUE(C5536),C5536),'Items database'!A:A,'Items database'!B:B),(_xlfn.XLOOKUP(LEFT(E5536,3),Services,Services,"")))</f>
        <v/>
      </c>
      <c r="J5536" s="3" t="str">
        <f t="shared" si="173"/>
        <v/>
      </c>
    </row>
    <row r="5537" spans="1:10" x14ac:dyDescent="0.35">
      <c r="A5537" s="7" t="str">
        <f>IF('Payments Export'!A5541="","",'Payments Export'!A5541)</f>
        <v/>
      </c>
      <c r="B5537" s="7" t="str">
        <f>IF('Payments Export'!A5541="","",'Payments Export'!B5541)</f>
        <v/>
      </c>
      <c r="C5537" s="7" t="str">
        <f>IF(IFERROR(VALUE('Payments Export'!H5541),'Payments Export'!H5541)&lt;&gt;0,IFERROR(VALUE('Payments Export'!H5541),'Payments Export'!H5541),"")</f>
        <v/>
      </c>
      <c r="D5537" s="7" t="str">
        <f>IF('Payments Export'!I5541="","",'Payments Export'!I5541)</f>
        <v/>
      </c>
      <c r="E5537" s="7" t="str">
        <f t="shared" si="172"/>
        <v/>
      </c>
      <c r="F5537" s="7" t="str">
        <f>IF('Payments Export'!A5541="","",'Payments Export'!N5541)</f>
        <v/>
      </c>
      <c r="G5537" s="7" t="str">
        <f>IF('Payments Export'!A5541="","",'Payments Export'!O5541)</f>
        <v/>
      </c>
      <c r="H5537" s="7" t="str">
        <f>IF('Payments Export'!B5541="","",G5537-F5537)</f>
        <v/>
      </c>
      <c r="I5537" s="3" t="str">
        <f>IF(C5537&lt;&gt;"",_xlfn.XLOOKUP(IFERROR(VALUE(C5537),C5537),'Items database'!A:A,'Items database'!B:B),(_xlfn.XLOOKUP(LEFT(E5537,3),Services,Services,"")))</f>
        <v/>
      </c>
      <c r="J5537" s="3" t="str">
        <f t="shared" si="173"/>
        <v/>
      </c>
    </row>
    <row r="5538" spans="1:10" x14ac:dyDescent="0.35">
      <c r="A5538" s="7" t="str">
        <f>IF('Payments Export'!A5542="","",'Payments Export'!A5542)</f>
        <v/>
      </c>
      <c r="B5538" s="7" t="str">
        <f>IF('Payments Export'!A5542="","",'Payments Export'!B5542)</f>
        <v/>
      </c>
      <c r="C5538" s="7" t="str">
        <f>IF(IFERROR(VALUE('Payments Export'!H5542),'Payments Export'!H5542)&lt;&gt;0,IFERROR(VALUE('Payments Export'!H5542),'Payments Export'!H5542),"")</f>
        <v/>
      </c>
      <c r="D5538" s="7" t="str">
        <f>IF('Payments Export'!I5542="","",'Payments Export'!I5542)</f>
        <v/>
      </c>
      <c r="E5538" s="7" t="str">
        <f t="shared" si="172"/>
        <v/>
      </c>
      <c r="F5538" s="7" t="str">
        <f>IF('Payments Export'!A5542="","",'Payments Export'!N5542)</f>
        <v/>
      </c>
      <c r="G5538" s="7" t="str">
        <f>IF('Payments Export'!A5542="","",'Payments Export'!O5542)</f>
        <v/>
      </c>
      <c r="H5538" s="7" t="str">
        <f>IF('Payments Export'!B5542="","",G5538-F5538)</f>
        <v/>
      </c>
      <c r="I5538" s="3" t="str">
        <f>IF(C5538&lt;&gt;"",_xlfn.XLOOKUP(IFERROR(VALUE(C5538),C5538),'Items database'!A:A,'Items database'!B:B),(_xlfn.XLOOKUP(LEFT(E5538,3),Services,Services,"")))</f>
        <v/>
      </c>
      <c r="J5538" s="3" t="str">
        <f t="shared" si="173"/>
        <v/>
      </c>
    </row>
    <row r="5539" spans="1:10" x14ac:dyDescent="0.35">
      <c r="A5539" s="7" t="str">
        <f>IF('Payments Export'!A5543="","",'Payments Export'!A5543)</f>
        <v/>
      </c>
      <c r="B5539" s="7" t="str">
        <f>IF('Payments Export'!A5543="","",'Payments Export'!B5543)</f>
        <v/>
      </c>
      <c r="C5539" s="7" t="str">
        <f>IF(IFERROR(VALUE('Payments Export'!H5543),'Payments Export'!H5543)&lt;&gt;0,IFERROR(VALUE('Payments Export'!H5543),'Payments Export'!H5543),"")</f>
        <v/>
      </c>
      <c r="D5539" s="7" t="str">
        <f>IF('Payments Export'!I5543="","",'Payments Export'!I5543)</f>
        <v/>
      </c>
      <c r="E5539" s="7" t="str">
        <f t="shared" si="172"/>
        <v/>
      </c>
      <c r="F5539" s="7" t="str">
        <f>IF('Payments Export'!A5543="","",'Payments Export'!N5543)</f>
        <v/>
      </c>
      <c r="G5539" s="7" t="str">
        <f>IF('Payments Export'!A5543="","",'Payments Export'!O5543)</f>
        <v/>
      </c>
      <c r="H5539" s="7" t="str">
        <f>IF('Payments Export'!B5543="","",G5539-F5539)</f>
        <v/>
      </c>
      <c r="I5539" s="3" t="str">
        <f>IF(C5539&lt;&gt;"",_xlfn.XLOOKUP(IFERROR(VALUE(C5539),C5539),'Items database'!A:A,'Items database'!B:B),(_xlfn.XLOOKUP(LEFT(E5539,3),Services,Services,"")))</f>
        <v/>
      </c>
      <c r="J5539" s="3" t="str">
        <f t="shared" si="173"/>
        <v/>
      </c>
    </row>
    <row r="5540" spans="1:10" x14ac:dyDescent="0.35">
      <c r="A5540" s="7" t="str">
        <f>IF('Payments Export'!A5544="","",'Payments Export'!A5544)</f>
        <v/>
      </c>
      <c r="B5540" s="7" t="str">
        <f>IF('Payments Export'!A5544="","",'Payments Export'!B5544)</f>
        <v/>
      </c>
      <c r="C5540" s="7" t="str">
        <f>IF(IFERROR(VALUE('Payments Export'!H5544),'Payments Export'!H5544)&lt;&gt;0,IFERROR(VALUE('Payments Export'!H5544),'Payments Export'!H5544),"")</f>
        <v/>
      </c>
      <c r="D5540" s="7" t="str">
        <f>IF('Payments Export'!I5544="","",'Payments Export'!I5544)</f>
        <v/>
      </c>
      <c r="E5540" s="7" t="str">
        <f t="shared" si="172"/>
        <v/>
      </c>
      <c r="F5540" s="7" t="str">
        <f>IF('Payments Export'!A5544="","",'Payments Export'!N5544)</f>
        <v/>
      </c>
      <c r="G5540" s="7" t="str">
        <f>IF('Payments Export'!A5544="","",'Payments Export'!O5544)</f>
        <v/>
      </c>
      <c r="H5540" s="7" t="str">
        <f>IF('Payments Export'!B5544="","",G5540-F5540)</f>
        <v/>
      </c>
      <c r="I5540" s="3" t="str">
        <f>IF(C5540&lt;&gt;"",_xlfn.XLOOKUP(IFERROR(VALUE(C5540),C5540),'Items database'!A:A,'Items database'!B:B),(_xlfn.XLOOKUP(LEFT(E5540,3),Services,Services,"")))</f>
        <v/>
      </c>
      <c r="J5540" s="3" t="str">
        <f t="shared" si="173"/>
        <v/>
      </c>
    </row>
    <row r="5541" spans="1:10" x14ac:dyDescent="0.35">
      <c r="A5541" s="7" t="str">
        <f>IF('Payments Export'!A5545="","",'Payments Export'!A5545)</f>
        <v/>
      </c>
      <c r="B5541" s="7" t="str">
        <f>IF('Payments Export'!A5545="","",'Payments Export'!B5545)</f>
        <v/>
      </c>
      <c r="C5541" s="7" t="str">
        <f>IF(IFERROR(VALUE('Payments Export'!H5545),'Payments Export'!H5545)&lt;&gt;0,IFERROR(VALUE('Payments Export'!H5545),'Payments Export'!H5545),"")</f>
        <v/>
      </c>
      <c r="D5541" s="7" t="str">
        <f>IF('Payments Export'!I5545="","",'Payments Export'!I5545)</f>
        <v/>
      </c>
      <c r="E5541" s="7" t="str">
        <f t="shared" si="172"/>
        <v/>
      </c>
      <c r="F5541" s="7" t="str">
        <f>IF('Payments Export'!A5545="","",'Payments Export'!N5545)</f>
        <v/>
      </c>
      <c r="G5541" s="7" t="str">
        <f>IF('Payments Export'!A5545="","",'Payments Export'!O5545)</f>
        <v/>
      </c>
      <c r="H5541" s="7" t="str">
        <f>IF('Payments Export'!B5545="","",G5541-F5541)</f>
        <v/>
      </c>
      <c r="I5541" s="3" t="str">
        <f>IF(C5541&lt;&gt;"",_xlfn.XLOOKUP(IFERROR(VALUE(C5541),C5541),'Items database'!A:A,'Items database'!B:B),(_xlfn.XLOOKUP(LEFT(E5541,3),Services,Services,"")))</f>
        <v/>
      </c>
      <c r="J5541" s="3" t="str">
        <f t="shared" si="173"/>
        <v/>
      </c>
    </row>
    <row r="5542" spans="1:10" x14ac:dyDescent="0.35">
      <c r="A5542" s="7" t="str">
        <f>IF('Payments Export'!A5546="","",'Payments Export'!A5546)</f>
        <v/>
      </c>
      <c r="B5542" s="7" t="str">
        <f>IF('Payments Export'!A5546="","",'Payments Export'!B5546)</f>
        <v/>
      </c>
      <c r="C5542" s="7" t="str">
        <f>IF(IFERROR(VALUE('Payments Export'!H5546),'Payments Export'!H5546)&lt;&gt;0,IFERROR(VALUE('Payments Export'!H5546),'Payments Export'!H5546),"")</f>
        <v/>
      </c>
      <c r="D5542" s="7" t="str">
        <f>IF('Payments Export'!I5546="","",'Payments Export'!I5546)</f>
        <v/>
      </c>
      <c r="E5542" s="7" t="str">
        <f t="shared" si="172"/>
        <v/>
      </c>
      <c r="F5542" s="7" t="str">
        <f>IF('Payments Export'!A5546="","",'Payments Export'!N5546)</f>
        <v/>
      </c>
      <c r="G5542" s="7" t="str">
        <f>IF('Payments Export'!A5546="","",'Payments Export'!O5546)</f>
        <v/>
      </c>
      <c r="H5542" s="7" t="str">
        <f>IF('Payments Export'!B5546="","",G5542-F5542)</f>
        <v/>
      </c>
      <c r="I5542" s="3" t="str">
        <f>IF(C5542&lt;&gt;"",_xlfn.XLOOKUP(IFERROR(VALUE(C5542),C5542),'Items database'!A:A,'Items database'!B:B),(_xlfn.XLOOKUP(LEFT(E5542,3),Services,Services,"")))</f>
        <v/>
      </c>
      <c r="J5542" s="3" t="str">
        <f t="shared" si="173"/>
        <v/>
      </c>
    </row>
    <row r="5543" spans="1:10" x14ac:dyDescent="0.35">
      <c r="A5543" s="7" t="str">
        <f>IF('Payments Export'!A5547="","",'Payments Export'!A5547)</f>
        <v/>
      </c>
      <c r="B5543" s="7" t="str">
        <f>IF('Payments Export'!A5547="","",'Payments Export'!B5547)</f>
        <v/>
      </c>
      <c r="C5543" s="7" t="str">
        <f>IF(IFERROR(VALUE('Payments Export'!H5547),'Payments Export'!H5547)&lt;&gt;0,IFERROR(VALUE('Payments Export'!H5547),'Payments Export'!H5547),"")</f>
        <v/>
      </c>
      <c r="D5543" s="7" t="str">
        <f>IF('Payments Export'!I5547="","",'Payments Export'!I5547)</f>
        <v/>
      </c>
      <c r="E5543" s="7" t="str">
        <f t="shared" si="172"/>
        <v/>
      </c>
      <c r="F5543" s="7" t="str">
        <f>IF('Payments Export'!A5547="","",'Payments Export'!N5547)</f>
        <v/>
      </c>
      <c r="G5543" s="7" t="str">
        <f>IF('Payments Export'!A5547="","",'Payments Export'!O5547)</f>
        <v/>
      </c>
      <c r="H5543" s="7" t="str">
        <f>IF('Payments Export'!B5547="","",G5543-F5543)</f>
        <v/>
      </c>
      <c r="I5543" s="3" t="str">
        <f>IF(C5543&lt;&gt;"",_xlfn.XLOOKUP(IFERROR(VALUE(C5543),C5543),'Items database'!A:A,'Items database'!B:B),(_xlfn.XLOOKUP(LEFT(E5543,3),Services,Services,"")))</f>
        <v/>
      </c>
      <c r="J5543" s="3" t="str">
        <f t="shared" si="173"/>
        <v/>
      </c>
    </row>
    <row r="5544" spans="1:10" x14ac:dyDescent="0.35">
      <c r="A5544" s="7" t="str">
        <f>IF('Payments Export'!A5548="","",'Payments Export'!A5548)</f>
        <v/>
      </c>
      <c r="B5544" s="7" t="str">
        <f>IF('Payments Export'!A5548="","",'Payments Export'!B5548)</f>
        <v/>
      </c>
      <c r="C5544" s="7" t="str">
        <f>IF(IFERROR(VALUE('Payments Export'!H5548),'Payments Export'!H5548)&lt;&gt;0,IFERROR(VALUE('Payments Export'!H5548),'Payments Export'!H5548),"")</f>
        <v/>
      </c>
      <c r="D5544" s="7" t="str">
        <f>IF('Payments Export'!I5548="","",'Payments Export'!I5548)</f>
        <v/>
      </c>
      <c r="E5544" s="7" t="str">
        <f t="shared" si="172"/>
        <v/>
      </c>
      <c r="F5544" s="7" t="str">
        <f>IF('Payments Export'!A5548="","",'Payments Export'!N5548)</f>
        <v/>
      </c>
      <c r="G5544" s="7" t="str">
        <f>IF('Payments Export'!A5548="","",'Payments Export'!O5548)</f>
        <v/>
      </c>
      <c r="H5544" s="7" t="str">
        <f>IF('Payments Export'!B5548="","",G5544-F5544)</f>
        <v/>
      </c>
      <c r="I5544" s="3" t="str">
        <f>IF(C5544&lt;&gt;"",_xlfn.XLOOKUP(IFERROR(VALUE(C5544),C5544),'Items database'!A:A,'Items database'!B:B),(_xlfn.XLOOKUP(LEFT(E5544,3),Services,Services,"")))</f>
        <v/>
      </c>
      <c r="J5544" s="3" t="str">
        <f t="shared" si="173"/>
        <v/>
      </c>
    </row>
    <row r="5545" spans="1:10" x14ac:dyDescent="0.35">
      <c r="A5545" s="7" t="str">
        <f>IF('Payments Export'!A5549="","",'Payments Export'!A5549)</f>
        <v/>
      </c>
      <c r="B5545" s="7" t="str">
        <f>IF('Payments Export'!A5549="","",'Payments Export'!B5549)</f>
        <v/>
      </c>
      <c r="C5545" s="7" t="str">
        <f>IF(IFERROR(VALUE('Payments Export'!H5549),'Payments Export'!H5549)&lt;&gt;0,IFERROR(VALUE('Payments Export'!H5549),'Payments Export'!H5549),"")</f>
        <v/>
      </c>
      <c r="D5545" s="7" t="str">
        <f>IF('Payments Export'!I5549="","",'Payments Export'!I5549)</f>
        <v/>
      </c>
      <c r="E5545" s="7" t="str">
        <f t="shared" si="172"/>
        <v/>
      </c>
      <c r="F5545" s="7" t="str">
        <f>IF('Payments Export'!A5549="","",'Payments Export'!N5549)</f>
        <v/>
      </c>
      <c r="G5545" s="7" t="str">
        <f>IF('Payments Export'!A5549="","",'Payments Export'!O5549)</f>
        <v/>
      </c>
      <c r="H5545" s="7" t="str">
        <f>IF('Payments Export'!B5549="","",G5545-F5545)</f>
        <v/>
      </c>
      <c r="I5545" s="3" t="str">
        <f>IF(C5545&lt;&gt;"",_xlfn.XLOOKUP(IFERROR(VALUE(C5545),C5545),'Items database'!A:A,'Items database'!B:B),(_xlfn.XLOOKUP(LEFT(E5545,3),Services,Services,"")))</f>
        <v/>
      </c>
      <c r="J5545" s="3" t="str">
        <f t="shared" si="173"/>
        <v/>
      </c>
    </row>
    <row r="5546" spans="1:10" x14ac:dyDescent="0.35">
      <c r="A5546" s="7" t="str">
        <f>IF('Payments Export'!A5550="","",'Payments Export'!A5550)</f>
        <v/>
      </c>
      <c r="B5546" s="7" t="str">
        <f>IF('Payments Export'!A5550="","",'Payments Export'!B5550)</f>
        <v/>
      </c>
      <c r="C5546" s="7" t="str">
        <f>IF(IFERROR(VALUE('Payments Export'!H5550),'Payments Export'!H5550)&lt;&gt;0,IFERROR(VALUE('Payments Export'!H5550),'Payments Export'!H5550),"")</f>
        <v/>
      </c>
      <c r="D5546" s="7" t="str">
        <f>IF('Payments Export'!I5550="","",'Payments Export'!I5550)</f>
        <v/>
      </c>
      <c r="E5546" s="7" t="str">
        <f t="shared" si="172"/>
        <v/>
      </c>
      <c r="F5546" s="7" t="str">
        <f>IF('Payments Export'!A5550="","",'Payments Export'!N5550)</f>
        <v/>
      </c>
      <c r="G5546" s="7" t="str">
        <f>IF('Payments Export'!A5550="","",'Payments Export'!O5550)</f>
        <v/>
      </c>
      <c r="H5546" s="7" t="str">
        <f>IF('Payments Export'!B5550="","",G5546-F5546)</f>
        <v/>
      </c>
      <c r="I5546" s="3" t="str">
        <f>IF(C5546&lt;&gt;"",_xlfn.XLOOKUP(IFERROR(VALUE(C5546),C5546),'Items database'!A:A,'Items database'!B:B),(_xlfn.XLOOKUP(LEFT(E5546,3),Services,Services,"")))</f>
        <v/>
      </c>
      <c r="J5546" s="3" t="str">
        <f t="shared" si="173"/>
        <v/>
      </c>
    </row>
    <row r="5547" spans="1:10" x14ac:dyDescent="0.35">
      <c r="A5547" s="7" t="str">
        <f>IF('Payments Export'!A5551="","",'Payments Export'!A5551)</f>
        <v/>
      </c>
      <c r="B5547" s="7" t="str">
        <f>IF('Payments Export'!A5551="","",'Payments Export'!B5551)</f>
        <v/>
      </c>
      <c r="C5547" s="7" t="str">
        <f>IF(IFERROR(VALUE('Payments Export'!H5551),'Payments Export'!H5551)&lt;&gt;0,IFERROR(VALUE('Payments Export'!H5551),'Payments Export'!H5551),"")</f>
        <v/>
      </c>
      <c r="D5547" s="7" t="str">
        <f>IF('Payments Export'!I5551="","",'Payments Export'!I5551)</f>
        <v/>
      </c>
      <c r="E5547" s="7" t="str">
        <f t="shared" si="172"/>
        <v/>
      </c>
      <c r="F5547" s="7" t="str">
        <f>IF('Payments Export'!A5551="","",'Payments Export'!N5551)</f>
        <v/>
      </c>
      <c r="G5547" s="7" t="str">
        <f>IF('Payments Export'!A5551="","",'Payments Export'!O5551)</f>
        <v/>
      </c>
      <c r="H5547" s="7" t="str">
        <f>IF('Payments Export'!B5551="","",G5547-F5547)</f>
        <v/>
      </c>
      <c r="I5547" s="3" t="str">
        <f>IF(C5547&lt;&gt;"",_xlfn.XLOOKUP(IFERROR(VALUE(C5547),C5547),'Items database'!A:A,'Items database'!B:B),(_xlfn.XLOOKUP(LEFT(E5547,3),Services,Services,"")))</f>
        <v/>
      </c>
      <c r="J5547" s="3" t="str">
        <f t="shared" si="173"/>
        <v/>
      </c>
    </row>
    <row r="5548" spans="1:10" x14ac:dyDescent="0.35">
      <c r="A5548" s="7" t="str">
        <f>IF('Payments Export'!A5552="","",'Payments Export'!A5552)</f>
        <v/>
      </c>
      <c r="B5548" s="7" t="str">
        <f>IF('Payments Export'!A5552="","",'Payments Export'!B5552)</f>
        <v/>
      </c>
      <c r="C5548" s="7" t="str">
        <f>IF(IFERROR(VALUE('Payments Export'!H5552),'Payments Export'!H5552)&lt;&gt;0,IFERROR(VALUE('Payments Export'!H5552),'Payments Export'!H5552),"")</f>
        <v/>
      </c>
      <c r="D5548" s="7" t="str">
        <f>IF('Payments Export'!I5552="","",'Payments Export'!I5552)</f>
        <v/>
      </c>
      <c r="E5548" s="7" t="str">
        <f t="shared" si="172"/>
        <v/>
      </c>
      <c r="F5548" s="7" t="str">
        <f>IF('Payments Export'!A5552="","",'Payments Export'!N5552)</f>
        <v/>
      </c>
      <c r="G5548" s="7" t="str">
        <f>IF('Payments Export'!A5552="","",'Payments Export'!O5552)</f>
        <v/>
      </c>
      <c r="H5548" s="7" t="str">
        <f>IF('Payments Export'!B5552="","",G5548-F5548)</f>
        <v/>
      </c>
      <c r="I5548" s="3" t="str">
        <f>IF(C5548&lt;&gt;"",_xlfn.XLOOKUP(IFERROR(VALUE(C5548),C5548),'Items database'!A:A,'Items database'!B:B),(_xlfn.XLOOKUP(LEFT(E5548,3),Services,Services,"")))</f>
        <v/>
      </c>
      <c r="J5548" s="3" t="str">
        <f t="shared" si="173"/>
        <v/>
      </c>
    </row>
    <row r="5549" spans="1:10" x14ac:dyDescent="0.35">
      <c r="A5549" s="7" t="str">
        <f>IF('Payments Export'!A5553="","",'Payments Export'!A5553)</f>
        <v/>
      </c>
      <c r="B5549" s="7" t="str">
        <f>IF('Payments Export'!A5553="","",'Payments Export'!B5553)</f>
        <v/>
      </c>
      <c r="C5549" s="7" t="str">
        <f>IF(IFERROR(VALUE('Payments Export'!H5553),'Payments Export'!H5553)&lt;&gt;0,IFERROR(VALUE('Payments Export'!H5553),'Payments Export'!H5553),"")</f>
        <v/>
      </c>
      <c r="D5549" s="7" t="str">
        <f>IF('Payments Export'!I5553="","",'Payments Export'!I5553)</f>
        <v/>
      </c>
      <c r="E5549" s="7" t="str">
        <f t="shared" si="172"/>
        <v/>
      </c>
      <c r="F5549" s="7" t="str">
        <f>IF('Payments Export'!A5553="","",'Payments Export'!N5553)</f>
        <v/>
      </c>
      <c r="G5549" s="7" t="str">
        <f>IF('Payments Export'!A5553="","",'Payments Export'!O5553)</f>
        <v/>
      </c>
      <c r="H5549" s="7" t="str">
        <f>IF('Payments Export'!B5553="","",G5549-F5549)</f>
        <v/>
      </c>
      <c r="I5549" s="3" t="str">
        <f>IF(C5549&lt;&gt;"",_xlfn.XLOOKUP(IFERROR(VALUE(C5549),C5549),'Items database'!A:A,'Items database'!B:B),(_xlfn.XLOOKUP(LEFT(E5549,3),Services,Services,"")))</f>
        <v/>
      </c>
      <c r="J5549" s="3" t="str">
        <f t="shared" si="173"/>
        <v/>
      </c>
    </row>
    <row r="5550" spans="1:10" x14ac:dyDescent="0.35">
      <c r="A5550" s="7" t="str">
        <f>IF('Payments Export'!A5554="","",'Payments Export'!A5554)</f>
        <v/>
      </c>
      <c r="B5550" s="7" t="str">
        <f>IF('Payments Export'!A5554="","",'Payments Export'!B5554)</f>
        <v/>
      </c>
      <c r="C5550" s="7" t="str">
        <f>IF(IFERROR(VALUE('Payments Export'!H5554),'Payments Export'!H5554)&lt;&gt;0,IFERROR(VALUE('Payments Export'!H5554),'Payments Export'!H5554),"")</f>
        <v/>
      </c>
      <c r="D5550" s="7" t="str">
        <f>IF('Payments Export'!I5554="","",'Payments Export'!I5554)</f>
        <v/>
      </c>
      <c r="E5550" s="7" t="str">
        <f t="shared" si="172"/>
        <v/>
      </c>
      <c r="F5550" s="7" t="str">
        <f>IF('Payments Export'!A5554="","",'Payments Export'!N5554)</f>
        <v/>
      </c>
      <c r="G5550" s="7" t="str">
        <f>IF('Payments Export'!A5554="","",'Payments Export'!O5554)</f>
        <v/>
      </c>
      <c r="H5550" s="7" t="str">
        <f>IF('Payments Export'!B5554="","",G5550-F5550)</f>
        <v/>
      </c>
      <c r="I5550" s="3" t="str">
        <f>IF(C5550&lt;&gt;"",_xlfn.XLOOKUP(IFERROR(VALUE(C5550),C5550),'Items database'!A:A,'Items database'!B:B),(_xlfn.XLOOKUP(LEFT(E5550,3),Services,Services,"")))</f>
        <v/>
      </c>
      <c r="J5550" s="3" t="str">
        <f t="shared" si="173"/>
        <v/>
      </c>
    </row>
    <row r="5551" spans="1:10" x14ac:dyDescent="0.35">
      <c r="A5551" s="7" t="str">
        <f>IF('Payments Export'!A5555="","",'Payments Export'!A5555)</f>
        <v/>
      </c>
      <c r="B5551" s="7" t="str">
        <f>IF('Payments Export'!A5555="","",'Payments Export'!B5555)</f>
        <v/>
      </c>
      <c r="C5551" s="7" t="str">
        <f>IF(IFERROR(VALUE('Payments Export'!H5555),'Payments Export'!H5555)&lt;&gt;0,IFERROR(VALUE('Payments Export'!H5555),'Payments Export'!H5555),"")</f>
        <v/>
      </c>
      <c r="D5551" s="7" t="str">
        <f>IF('Payments Export'!I5555="","",'Payments Export'!I5555)</f>
        <v/>
      </c>
      <c r="E5551" s="7" t="str">
        <f t="shared" si="172"/>
        <v/>
      </c>
      <c r="F5551" s="7" t="str">
        <f>IF('Payments Export'!A5555="","",'Payments Export'!N5555)</f>
        <v/>
      </c>
      <c r="G5551" s="7" t="str">
        <f>IF('Payments Export'!A5555="","",'Payments Export'!O5555)</f>
        <v/>
      </c>
      <c r="H5551" s="7" t="str">
        <f>IF('Payments Export'!B5555="","",G5551-F5551)</f>
        <v/>
      </c>
      <c r="I5551" s="3" t="str">
        <f>IF(C5551&lt;&gt;"",_xlfn.XLOOKUP(IFERROR(VALUE(C5551),C5551),'Items database'!A:A,'Items database'!B:B),(_xlfn.XLOOKUP(LEFT(E5551,3),Services,Services,"")))</f>
        <v/>
      </c>
      <c r="J5551" s="3" t="str">
        <f t="shared" si="173"/>
        <v/>
      </c>
    </row>
    <row r="5552" spans="1:10" x14ac:dyDescent="0.35">
      <c r="A5552" s="7" t="str">
        <f>IF('Payments Export'!A5556="","",'Payments Export'!A5556)</f>
        <v/>
      </c>
      <c r="B5552" s="7" t="str">
        <f>IF('Payments Export'!A5556="","",'Payments Export'!B5556)</f>
        <v/>
      </c>
      <c r="C5552" s="7" t="str">
        <f>IF(IFERROR(VALUE('Payments Export'!H5556),'Payments Export'!H5556)&lt;&gt;0,IFERROR(VALUE('Payments Export'!H5556),'Payments Export'!H5556),"")</f>
        <v/>
      </c>
      <c r="D5552" s="7" t="str">
        <f>IF('Payments Export'!I5556="","",'Payments Export'!I5556)</f>
        <v/>
      </c>
      <c r="E5552" s="7" t="str">
        <f t="shared" si="172"/>
        <v/>
      </c>
      <c r="F5552" s="7" t="str">
        <f>IF('Payments Export'!A5556="","",'Payments Export'!N5556)</f>
        <v/>
      </c>
      <c r="G5552" s="7" t="str">
        <f>IF('Payments Export'!A5556="","",'Payments Export'!O5556)</f>
        <v/>
      </c>
      <c r="H5552" s="7" t="str">
        <f>IF('Payments Export'!B5556="","",G5552-F5552)</f>
        <v/>
      </c>
      <c r="I5552" s="3" t="str">
        <f>IF(C5552&lt;&gt;"",_xlfn.XLOOKUP(IFERROR(VALUE(C5552),C5552),'Items database'!A:A,'Items database'!B:B),(_xlfn.XLOOKUP(LEFT(E5552,3),Services,Services,"")))</f>
        <v/>
      </c>
      <c r="J5552" s="3" t="str">
        <f t="shared" si="173"/>
        <v/>
      </c>
    </row>
    <row r="5553" spans="1:10" x14ac:dyDescent="0.35">
      <c r="A5553" s="7" t="str">
        <f>IF('Payments Export'!A5557="","",'Payments Export'!A5557)</f>
        <v/>
      </c>
      <c r="B5553" s="7" t="str">
        <f>IF('Payments Export'!A5557="","",'Payments Export'!B5557)</f>
        <v/>
      </c>
      <c r="C5553" s="7" t="str">
        <f>IF(IFERROR(VALUE('Payments Export'!H5557),'Payments Export'!H5557)&lt;&gt;0,IFERROR(VALUE('Payments Export'!H5557),'Payments Export'!H5557),"")</f>
        <v/>
      </c>
      <c r="D5553" s="7" t="str">
        <f>IF('Payments Export'!I5557="","",'Payments Export'!I5557)</f>
        <v/>
      </c>
      <c r="E5553" s="7" t="str">
        <f t="shared" si="172"/>
        <v/>
      </c>
      <c r="F5553" s="7" t="str">
        <f>IF('Payments Export'!A5557="","",'Payments Export'!N5557)</f>
        <v/>
      </c>
      <c r="G5553" s="7" t="str">
        <f>IF('Payments Export'!A5557="","",'Payments Export'!O5557)</f>
        <v/>
      </c>
      <c r="H5553" s="7" t="str">
        <f>IF('Payments Export'!B5557="","",G5553-F5553)</f>
        <v/>
      </c>
      <c r="I5553" s="3" t="str">
        <f>IF(C5553&lt;&gt;"",_xlfn.XLOOKUP(IFERROR(VALUE(C5553),C5553),'Items database'!A:A,'Items database'!B:B),(_xlfn.XLOOKUP(LEFT(E5553,3),Services,Services,"")))</f>
        <v/>
      </c>
      <c r="J5553" s="3" t="str">
        <f t="shared" si="173"/>
        <v/>
      </c>
    </row>
    <row r="5554" spans="1:10" x14ac:dyDescent="0.35">
      <c r="A5554" s="7" t="str">
        <f>IF('Payments Export'!A5558="","",'Payments Export'!A5558)</f>
        <v/>
      </c>
      <c r="B5554" s="7" t="str">
        <f>IF('Payments Export'!A5558="","",'Payments Export'!B5558)</f>
        <v/>
      </c>
      <c r="C5554" s="7" t="str">
        <f>IF(IFERROR(VALUE('Payments Export'!H5558),'Payments Export'!H5558)&lt;&gt;0,IFERROR(VALUE('Payments Export'!H5558),'Payments Export'!H5558),"")</f>
        <v/>
      </c>
      <c r="D5554" s="7" t="str">
        <f>IF('Payments Export'!I5558="","",'Payments Export'!I5558)</f>
        <v/>
      </c>
      <c r="E5554" s="7" t="str">
        <f t="shared" si="172"/>
        <v/>
      </c>
      <c r="F5554" s="7" t="str">
        <f>IF('Payments Export'!A5558="","",'Payments Export'!N5558)</f>
        <v/>
      </c>
      <c r="G5554" s="7" t="str">
        <f>IF('Payments Export'!A5558="","",'Payments Export'!O5558)</f>
        <v/>
      </c>
      <c r="H5554" s="7" t="str">
        <f>IF('Payments Export'!B5558="","",G5554-F5554)</f>
        <v/>
      </c>
      <c r="I5554" s="3" t="str">
        <f>IF(C5554&lt;&gt;"",_xlfn.XLOOKUP(IFERROR(VALUE(C5554),C5554),'Items database'!A:A,'Items database'!B:B),(_xlfn.XLOOKUP(LEFT(E5554,3),Services,Services,"")))</f>
        <v/>
      </c>
      <c r="J5554" s="3" t="str">
        <f t="shared" si="173"/>
        <v/>
      </c>
    </row>
    <row r="5555" spans="1:10" x14ac:dyDescent="0.35">
      <c r="A5555" s="7" t="str">
        <f>IF('Payments Export'!A5559="","",'Payments Export'!A5559)</f>
        <v/>
      </c>
      <c r="B5555" s="7" t="str">
        <f>IF('Payments Export'!A5559="","",'Payments Export'!B5559)</f>
        <v/>
      </c>
      <c r="C5555" s="7" t="str">
        <f>IF(IFERROR(VALUE('Payments Export'!H5559),'Payments Export'!H5559)&lt;&gt;0,IFERROR(VALUE('Payments Export'!H5559),'Payments Export'!H5559),"")</f>
        <v/>
      </c>
      <c r="D5555" s="7" t="str">
        <f>IF('Payments Export'!I5559="","",'Payments Export'!I5559)</f>
        <v/>
      </c>
      <c r="E5555" s="7" t="str">
        <f t="shared" si="172"/>
        <v/>
      </c>
      <c r="F5555" s="7" t="str">
        <f>IF('Payments Export'!A5559="","",'Payments Export'!N5559)</f>
        <v/>
      </c>
      <c r="G5555" s="7" t="str">
        <f>IF('Payments Export'!A5559="","",'Payments Export'!O5559)</f>
        <v/>
      </c>
      <c r="H5555" s="7" t="str">
        <f>IF('Payments Export'!B5559="","",G5555-F5555)</f>
        <v/>
      </c>
      <c r="I5555" s="3" t="str">
        <f>IF(C5555&lt;&gt;"",_xlfn.XLOOKUP(IFERROR(VALUE(C5555),C5555),'Items database'!A:A,'Items database'!B:B),(_xlfn.XLOOKUP(LEFT(E5555,3),Services,Services,"")))</f>
        <v/>
      </c>
      <c r="J5555" s="3" t="str">
        <f t="shared" si="173"/>
        <v/>
      </c>
    </row>
    <row r="5556" spans="1:10" x14ac:dyDescent="0.35">
      <c r="A5556" s="7" t="str">
        <f>IF('Payments Export'!A5560="","",'Payments Export'!A5560)</f>
        <v/>
      </c>
      <c r="B5556" s="7" t="str">
        <f>IF('Payments Export'!A5560="","",'Payments Export'!B5560)</f>
        <v/>
      </c>
      <c r="C5556" s="7" t="str">
        <f>IF(IFERROR(VALUE('Payments Export'!H5560),'Payments Export'!H5560)&lt;&gt;0,IFERROR(VALUE('Payments Export'!H5560),'Payments Export'!H5560),"")</f>
        <v/>
      </c>
      <c r="D5556" s="7" t="str">
        <f>IF('Payments Export'!I5560="","",'Payments Export'!I5560)</f>
        <v/>
      </c>
      <c r="E5556" s="7" t="str">
        <f t="shared" si="172"/>
        <v/>
      </c>
      <c r="F5556" s="7" t="str">
        <f>IF('Payments Export'!A5560="","",'Payments Export'!N5560)</f>
        <v/>
      </c>
      <c r="G5556" s="7" t="str">
        <f>IF('Payments Export'!A5560="","",'Payments Export'!O5560)</f>
        <v/>
      </c>
      <c r="H5556" s="7" t="str">
        <f>IF('Payments Export'!B5560="","",G5556-F5556)</f>
        <v/>
      </c>
      <c r="I5556" s="3" t="str">
        <f>IF(C5556&lt;&gt;"",_xlfn.XLOOKUP(IFERROR(VALUE(C5556),C5556),'Items database'!A:A,'Items database'!B:B),(_xlfn.XLOOKUP(LEFT(E5556,3),Services,Services,"")))</f>
        <v/>
      </c>
      <c r="J5556" s="3" t="str">
        <f t="shared" si="173"/>
        <v/>
      </c>
    </row>
    <row r="5557" spans="1:10" x14ac:dyDescent="0.35">
      <c r="A5557" s="7" t="str">
        <f>IF('Payments Export'!A5561="","",'Payments Export'!A5561)</f>
        <v/>
      </c>
      <c r="B5557" s="7" t="str">
        <f>IF('Payments Export'!A5561="","",'Payments Export'!B5561)</f>
        <v/>
      </c>
      <c r="C5557" s="7" t="str">
        <f>IF(IFERROR(VALUE('Payments Export'!H5561),'Payments Export'!H5561)&lt;&gt;0,IFERROR(VALUE('Payments Export'!H5561),'Payments Export'!H5561),"")</f>
        <v/>
      </c>
      <c r="D5557" s="7" t="str">
        <f>IF('Payments Export'!I5561="","",'Payments Export'!I5561)</f>
        <v/>
      </c>
      <c r="E5557" s="7" t="str">
        <f t="shared" si="172"/>
        <v/>
      </c>
      <c r="F5557" s="7" t="str">
        <f>IF('Payments Export'!A5561="","",'Payments Export'!N5561)</f>
        <v/>
      </c>
      <c r="G5557" s="7" t="str">
        <f>IF('Payments Export'!A5561="","",'Payments Export'!O5561)</f>
        <v/>
      </c>
      <c r="H5557" s="7" t="str">
        <f>IF('Payments Export'!B5561="","",G5557-F5557)</f>
        <v/>
      </c>
      <c r="I5557" s="3" t="str">
        <f>IF(C5557&lt;&gt;"",_xlfn.XLOOKUP(IFERROR(VALUE(C5557),C5557),'Items database'!A:A,'Items database'!B:B),(_xlfn.XLOOKUP(LEFT(E5557,3),Services,Services,"")))</f>
        <v/>
      </c>
      <c r="J5557" s="3" t="str">
        <f t="shared" si="173"/>
        <v/>
      </c>
    </row>
    <row r="5558" spans="1:10" x14ac:dyDescent="0.35">
      <c r="A5558" s="7" t="str">
        <f>IF('Payments Export'!A5562="","",'Payments Export'!A5562)</f>
        <v/>
      </c>
      <c r="B5558" s="7" t="str">
        <f>IF('Payments Export'!A5562="","",'Payments Export'!B5562)</f>
        <v/>
      </c>
      <c r="C5558" s="7" t="str">
        <f>IF(IFERROR(VALUE('Payments Export'!H5562),'Payments Export'!H5562)&lt;&gt;0,IFERROR(VALUE('Payments Export'!H5562),'Payments Export'!H5562),"")</f>
        <v/>
      </c>
      <c r="D5558" s="7" t="str">
        <f>IF('Payments Export'!I5562="","",'Payments Export'!I5562)</f>
        <v/>
      </c>
      <c r="E5558" s="7" t="str">
        <f t="shared" si="172"/>
        <v/>
      </c>
      <c r="F5558" s="7" t="str">
        <f>IF('Payments Export'!A5562="","",'Payments Export'!N5562)</f>
        <v/>
      </c>
      <c r="G5558" s="7" t="str">
        <f>IF('Payments Export'!A5562="","",'Payments Export'!O5562)</f>
        <v/>
      </c>
      <c r="H5558" s="7" t="str">
        <f>IF('Payments Export'!B5562="","",G5558-F5558)</f>
        <v/>
      </c>
      <c r="I5558" s="3" t="str">
        <f>IF(C5558&lt;&gt;"",_xlfn.XLOOKUP(IFERROR(VALUE(C5558),C5558),'Items database'!A:A,'Items database'!B:B),(_xlfn.XLOOKUP(LEFT(E5558,3),Services,Services,"")))</f>
        <v/>
      </c>
      <c r="J5558" s="3" t="str">
        <f t="shared" si="173"/>
        <v/>
      </c>
    </row>
    <row r="5559" spans="1:10" x14ac:dyDescent="0.35">
      <c r="A5559" s="7" t="str">
        <f>IF('Payments Export'!A5563="","",'Payments Export'!A5563)</f>
        <v/>
      </c>
      <c r="B5559" s="7" t="str">
        <f>IF('Payments Export'!A5563="","",'Payments Export'!B5563)</f>
        <v/>
      </c>
      <c r="C5559" s="7" t="str">
        <f>IF(IFERROR(VALUE('Payments Export'!H5563),'Payments Export'!H5563)&lt;&gt;0,IFERROR(VALUE('Payments Export'!H5563),'Payments Export'!H5563),"")</f>
        <v/>
      </c>
      <c r="D5559" s="7" t="str">
        <f>IF('Payments Export'!I5563="","",'Payments Export'!I5563)</f>
        <v/>
      </c>
      <c r="E5559" s="7" t="str">
        <f t="shared" si="172"/>
        <v/>
      </c>
      <c r="F5559" s="7" t="str">
        <f>IF('Payments Export'!A5563="","",'Payments Export'!N5563)</f>
        <v/>
      </c>
      <c r="G5559" s="7" t="str">
        <f>IF('Payments Export'!A5563="","",'Payments Export'!O5563)</f>
        <v/>
      </c>
      <c r="H5559" s="7" t="str">
        <f>IF('Payments Export'!B5563="","",G5559-F5559)</f>
        <v/>
      </c>
      <c r="I5559" s="3" t="str">
        <f>IF(C5559&lt;&gt;"",_xlfn.XLOOKUP(IFERROR(VALUE(C5559),C5559),'Items database'!A:A,'Items database'!B:B),(_xlfn.XLOOKUP(LEFT(E5559,3),Services,Services,"")))</f>
        <v/>
      </c>
      <c r="J5559" s="3" t="str">
        <f t="shared" si="173"/>
        <v/>
      </c>
    </row>
    <row r="5560" spans="1:10" x14ac:dyDescent="0.35">
      <c r="A5560" s="7" t="str">
        <f>IF('Payments Export'!A5564="","",'Payments Export'!A5564)</f>
        <v/>
      </c>
      <c r="B5560" s="7" t="str">
        <f>IF('Payments Export'!A5564="","",'Payments Export'!B5564)</f>
        <v/>
      </c>
      <c r="C5560" s="7" t="str">
        <f>IF(IFERROR(VALUE('Payments Export'!H5564),'Payments Export'!H5564)&lt;&gt;0,IFERROR(VALUE('Payments Export'!H5564),'Payments Export'!H5564),"")</f>
        <v/>
      </c>
      <c r="D5560" s="7" t="str">
        <f>IF('Payments Export'!I5564="","",'Payments Export'!I5564)</f>
        <v/>
      </c>
      <c r="E5560" s="7" t="str">
        <f t="shared" si="172"/>
        <v/>
      </c>
      <c r="F5560" s="7" t="str">
        <f>IF('Payments Export'!A5564="","",'Payments Export'!N5564)</f>
        <v/>
      </c>
      <c r="G5560" s="7" t="str">
        <f>IF('Payments Export'!A5564="","",'Payments Export'!O5564)</f>
        <v/>
      </c>
      <c r="H5560" s="7" t="str">
        <f>IF('Payments Export'!B5564="","",G5560-F5560)</f>
        <v/>
      </c>
      <c r="I5560" s="3" t="str">
        <f>IF(C5560&lt;&gt;"",_xlfn.XLOOKUP(IFERROR(VALUE(C5560),C5560),'Items database'!A:A,'Items database'!B:B),(_xlfn.XLOOKUP(LEFT(E5560,3),Services,Services,"")))</f>
        <v/>
      </c>
      <c r="J5560" s="3" t="str">
        <f t="shared" si="173"/>
        <v/>
      </c>
    </row>
    <row r="5561" spans="1:10" x14ac:dyDescent="0.35">
      <c r="A5561" s="7" t="str">
        <f>IF('Payments Export'!A5565="","",'Payments Export'!A5565)</f>
        <v/>
      </c>
      <c r="B5561" s="7" t="str">
        <f>IF('Payments Export'!A5565="","",'Payments Export'!B5565)</f>
        <v/>
      </c>
      <c r="C5561" s="7" t="str">
        <f>IF(IFERROR(VALUE('Payments Export'!H5565),'Payments Export'!H5565)&lt;&gt;0,IFERROR(VALUE('Payments Export'!H5565),'Payments Export'!H5565),"")</f>
        <v/>
      </c>
      <c r="D5561" s="7" t="str">
        <f>IF('Payments Export'!I5565="","",'Payments Export'!I5565)</f>
        <v/>
      </c>
      <c r="E5561" s="7" t="str">
        <f t="shared" si="172"/>
        <v/>
      </c>
      <c r="F5561" s="7" t="str">
        <f>IF('Payments Export'!A5565="","",'Payments Export'!N5565)</f>
        <v/>
      </c>
      <c r="G5561" s="7" t="str">
        <f>IF('Payments Export'!A5565="","",'Payments Export'!O5565)</f>
        <v/>
      </c>
      <c r="H5561" s="7" t="str">
        <f>IF('Payments Export'!B5565="","",G5561-F5561)</f>
        <v/>
      </c>
      <c r="I5561" s="3" t="str">
        <f>IF(C5561&lt;&gt;"",_xlfn.XLOOKUP(IFERROR(VALUE(C5561),C5561),'Items database'!A:A,'Items database'!B:B),(_xlfn.XLOOKUP(LEFT(E5561,3),Services,Services,"")))</f>
        <v/>
      </c>
      <c r="J5561" s="3" t="str">
        <f t="shared" si="173"/>
        <v/>
      </c>
    </row>
    <row r="5562" spans="1:10" x14ac:dyDescent="0.35">
      <c r="A5562" s="7" t="str">
        <f>IF('Payments Export'!A5566="","",'Payments Export'!A5566)</f>
        <v/>
      </c>
      <c r="B5562" s="7" t="str">
        <f>IF('Payments Export'!A5566="","",'Payments Export'!B5566)</f>
        <v/>
      </c>
      <c r="C5562" s="7" t="str">
        <f>IF(IFERROR(VALUE('Payments Export'!H5566),'Payments Export'!H5566)&lt;&gt;0,IFERROR(VALUE('Payments Export'!H5566),'Payments Export'!H5566),"")</f>
        <v/>
      </c>
      <c r="D5562" s="7" t="str">
        <f>IF('Payments Export'!I5566="","",'Payments Export'!I5566)</f>
        <v/>
      </c>
      <c r="E5562" s="7" t="str">
        <f t="shared" si="172"/>
        <v/>
      </c>
      <c r="F5562" s="7" t="str">
        <f>IF('Payments Export'!A5566="","",'Payments Export'!N5566)</f>
        <v/>
      </c>
      <c r="G5562" s="7" t="str">
        <f>IF('Payments Export'!A5566="","",'Payments Export'!O5566)</f>
        <v/>
      </c>
      <c r="H5562" s="7" t="str">
        <f>IF('Payments Export'!B5566="","",G5562-F5562)</f>
        <v/>
      </c>
      <c r="I5562" s="3" t="str">
        <f>IF(C5562&lt;&gt;"",_xlfn.XLOOKUP(IFERROR(VALUE(C5562),C5562),'Items database'!A:A,'Items database'!B:B),(_xlfn.XLOOKUP(LEFT(E5562,3),Services,Services,"")))</f>
        <v/>
      </c>
      <c r="J5562" s="3" t="str">
        <f t="shared" si="173"/>
        <v/>
      </c>
    </row>
    <row r="5563" spans="1:10" x14ac:dyDescent="0.35">
      <c r="A5563" s="7" t="str">
        <f>IF('Payments Export'!A5567="","",'Payments Export'!A5567)</f>
        <v/>
      </c>
      <c r="B5563" s="7" t="str">
        <f>IF('Payments Export'!A5567="","",'Payments Export'!B5567)</f>
        <v/>
      </c>
      <c r="C5563" s="7" t="str">
        <f>IF(IFERROR(VALUE('Payments Export'!H5567),'Payments Export'!H5567)&lt;&gt;0,IFERROR(VALUE('Payments Export'!H5567),'Payments Export'!H5567),"")</f>
        <v/>
      </c>
      <c r="D5563" s="7" t="str">
        <f>IF('Payments Export'!I5567="","",'Payments Export'!I5567)</f>
        <v/>
      </c>
      <c r="E5563" s="7" t="str">
        <f t="shared" si="172"/>
        <v/>
      </c>
      <c r="F5563" s="7" t="str">
        <f>IF('Payments Export'!A5567="","",'Payments Export'!N5567)</f>
        <v/>
      </c>
      <c r="G5563" s="7" t="str">
        <f>IF('Payments Export'!A5567="","",'Payments Export'!O5567)</f>
        <v/>
      </c>
      <c r="H5563" s="7" t="str">
        <f>IF('Payments Export'!B5567="","",G5563-F5563)</f>
        <v/>
      </c>
      <c r="I5563" s="3" t="str">
        <f>IF(C5563&lt;&gt;"",_xlfn.XLOOKUP(IFERROR(VALUE(C5563),C5563),'Items database'!A:A,'Items database'!B:B),(_xlfn.XLOOKUP(LEFT(E5563,3),Services,Services,"")))</f>
        <v/>
      </c>
      <c r="J5563" s="3" t="str">
        <f t="shared" si="173"/>
        <v/>
      </c>
    </row>
    <row r="5564" spans="1:10" x14ac:dyDescent="0.35">
      <c r="A5564" s="7" t="str">
        <f>IF('Payments Export'!A5568="","",'Payments Export'!A5568)</f>
        <v/>
      </c>
      <c r="B5564" s="7" t="str">
        <f>IF('Payments Export'!A5568="","",'Payments Export'!B5568)</f>
        <v/>
      </c>
      <c r="C5564" s="7" t="str">
        <f>IF(IFERROR(VALUE('Payments Export'!H5568),'Payments Export'!H5568)&lt;&gt;0,IFERROR(VALUE('Payments Export'!H5568),'Payments Export'!H5568),"")</f>
        <v/>
      </c>
      <c r="D5564" s="7" t="str">
        <f>IF('Payments Export'!I5568="","",'Payments Export'!I5568)</f>
        <v/>
      </c>
      <c r="E5564" s="7" t="str">
        <f t="shared" si="172"/>
        <v/>
      </c>
      <c r="F5564" s="7" t="str">
        <f>IF('Payments Export'!A5568="","",'Payments Export'!N5568)</f>
        <v/>
      </c>
      <c r="G5564" s="7" t="str">
        <f>IF('Payments Export'!A5568="","",'Payments Export'!O5568)</f>
        <v/>
      </c>
      <c r="H5564" s="7" t="str">
        <f>IF('Payments Export'!B5568="","",G5564-F5564)</f>
        <v/>
      </c>
      <c r="I5564" s="3" t="str">
        <f>IF(C5564&lt;&gt;"",_xlfn.XLOOKUP(IFERROR(VALUE(C5564),C5564),'Items database'!A:A,'Items database'!B:B),(_xlfn.XLOOKUP(LEFT(E5564,3),Services,Services,"")))</f>
        <v/>
      </c>
      <c r="J5564" s="3" t="str">
        <f t="shared" si="173"/>
        <v/>
      </c>
    </row>
    <row r="5565" spans="1:10" x14ac:dyDescent="0.35">
      <c r="A5565" s="7" t="str">
        <f>IF('Payments Export'!A5569="","",'Payments Export'!A5569)</f>
        <v/>
      </c>
      <c r="B5565" s="7" t="str">
        <f>IF('Payments Export'!A5569="","",'Payments Export'!B5569)</f>
        <v/>
      </c>
      <c r="C5565" s="7" t="str">
        <f>IF(IFERROR(VALUE('Payments Export'!H5569),'Payments Export'!H5569)&lt;&gt;0,IFERROR(VALUE('Payments Export'!H5569),'Payments Export'!H5569),"")</f>
        <v/>
      </c>
      <c r="D5565" s="7" t="str">
        <f>IF('Payments Export'!I5569="","",'Payments Export'!I5569)</f>
        <v/>
      </c>
      <c r="E5565" s="7" t="str">
        <f t="shared" si="172"/>
        <v/>
      </c>
      <c r="F5565" s="7" t="str">
        <f>IF('Payments Export'!A5569="","",'Payments Export'!N5569)</f>
        <v/>
      </c>
      <c r="G5565" s="7" t="str">
        <f>IF('Payments Export'!A5569="","",'Payments Export'!O5569)</f>
        <v/>
      </c>
      <c r="H5565" s="7" t="str">
        <f>IF('Payments Export'!B5569="","",G5565-F5565)</f>
        <v/>
      </c>
      <c r="I5565" s="3" t="str">
        <f>IF(C5565&lt;&gt;"",_xlfn.XLOOKUP(IFERROR(VALUE(C5565),C5565),'Items database'!A:A,'Items database'!B:B),(_xlfn.XLOOKUP(LEFT(E5565,3),Services,Services,"")))</f>
        <v/>
      </c>
      <c r="J5565" s="3" t="str">
        <f t="shared" si="173"/>
        <v/>
      </c>
    </row>
    <row r="5566" spans="1:10" x14ac:dyDescent="0.35">
      <c r="A5566" s="7" t="str">
        <f>IF('Payments Export'!A5570="","",'Payments Export'!A5570)</f>
        <v/>
      </c>
      <c r="B5566" s="7" t="str">
        <f>IF('Payments Export'!A5570="","",'Payments Export'!B5570)</f>
        <v/>
      </c>
      <c r="C5566" s="7" t="str">
        <f>IF(IFERROR(VALUE('Payments Export'!H5570),'Payments Export'!H5570)&lt;&gt;0,IFERROR(VALUE('Payments Export'!H5570),'Payments Export'!H5570),"")</f>
        <v/>
      </c>
      <c r="D5566" s="7" t="str">
        <f>IF('Payments Export'!I5570="","",'Payments Export'!I5570)</f>
        <v/>
      </c>
      <c r="E5566" s="7" t="str">
        <f t="shared" si="172"/>
        <v/>
      </c>
      <c r="F5566" s="7" t="str">
        <f>IF('Payments Export'!A5570="","",'Payments Export'!N5570)</f>
        <v/>
      </c>
      <c r="G5566" s="7" t="str">
        <f>IF('Payments Export'!A5570="","",'Payments Export'!O5570)</f>
        <v/>
      </c>
      <c r="H5566" s="7" t="str">
        <f>IF('Payments Export'!B5570="","",G5566-F5566)</f>
        <v/>
      </c>
      <c r="I5566" s="3" t="str">
        <f>IF(C5566&lt;&gt;"",_xlfn.XLOOKUP(IFERROR(VALUE(C5566),C5566),'Items database'!A:A,'Items database'!B:B),(_xlfn.XLOOKUP(LEFT(E5566,3),Services,Services,"")))</f>
        <v/>
      </c>
      <c r="J5566" s="3" t="str">
        <f t="shared" si="173"/>
        <v/>
      </c>
    </row>
    <row r="5567" spans="1:10" x14ac:dyDescent="0.35">
      <c r="A5567" s="7" t="str">
        <f>IF('Payments Export'!A5571="","",'Payments Export'!A5571)</f>
        <v/>
      </c>
      <c r="B5567" s="7" t="str">
        <f>IF('Payments Export'!A5571="","",'Payments Export'!B5571)</f>
        <v/>
      </c>
      <c r="C5567" s="7" t="str">
        <f>IF(IFERROR(VALUE('Payments Export'!H5571),'Payments Export'!H5571)&lt;&gt;0,IFERROR(VALUE('Payments Export'!H5571),'Payments Export'!H5571),"")</f>
        <v/>
      </c>
      <c r="D5567" s="7" t="str">
        <f>IF('Payments Export'!I5571="","",'Payments Export'!I5571)</f>
        <v/>
      </c>
      <c r="E5567" s="7" t="str">
        <f t="shared" si="172"/>
        <v/>
      </c>
      <c r="F5567" s="7" t="str">
        <f>IF('Payments Export'!A5571="","",'Payments Export'!N5571)</f>
        <v/>
      </c>
      <c r="G5567" s="7" t="str">
        <f>IF('Payments Export'!A5571="","",'Payments Export'!O5571)</f>
        <v/>
      </c>
      <c r="H5567" s="7" t="str">
        <f>IF('Payments Export'!B5571="","",G5567-F5567)</f>
        <v/>
      </c>
      <c r="I5567" s="3" t="str">
        <f>IF(C5567&lt;&gt;"",_xlfn.XLOOKUP(IFERROR(VALUE(C5567),C5567),'Items database'!A:A,'Items database'!B:B),(_xlfn.XLOOKUP(LEFT(E5567,3),Services,Services,"")))</f>
        <v/>
      </c>
      <c r="J5567" s="3" t="str">
        <f t="shared" si="173"/>
        <v/>
      </c>
    </row>
    <row r="5568" spans="1:10" x14ac:dyDescent="0.35">
      <c r="A5568" s="7" t="str">
        <f>IF('Payments Export'!A5572="","",'Payments Export'!A5572)</f>
        <v/>
      </c>
      <c r="B5568" s="7" t="str">
        <f>IF('Payments Export'!A5572="","",'Payments Export'!B5572)</f>
        <v/>
      </c>
      <c r="C5568" s="7" t="str">
        <f>IF(IFERROR(VALUE('Payments Export'!H5572),'Payments Export'!H5572)&lt;&gt;0,IFERROR(VALUE('Payments Export'!H5572),'Payments Export'!H5572),"")</f>
        <v/>
      </c>
      <c r="D5568" s="7" t="str">
        <f>IF('Payments Export'!I5572="","",'Payments Export'!I5572)</f>
        <v/>
      </c>
      <c r="E5568" s="7" t="str">
        <f t="shared" si="172"/>
        <v/>
      </c>
      <c r="F5568" s="7" t="str">
        <f>IF('Payments Export'!A5572="","",'Payments Export'!N5572)</f>
        <v/>
      </c>
      <c r="G5568" s="7" t="str">
        <f>IF('Payments Export'!A5572="","",'Payments Export'!O5572)</f>
        <v/>
      </c>
      <c r="H5568" s="7" t="str">
        <f>IF('Payments Export'!B5572="","",G5568-F5568)</f>
        <v/>
      </c>
      <c r="I5568" s="3" t="str">
        <f>IF(C5568&lt;&gt;"",_xlfn.XLOOKUP(IFERROR(VALUE(C5568),C5568),'Items database'!A:A,'Items database'!B:B),(_xlfn.XLOOKUP(LEFT(E5568,3),Services,Services,"")))</f>
        <v/>
      </c>
      <c r="J5568" s="3" t="str">
        <f t="shared" si="173"/>
        <v/>
      </c>
    </row>
    <row r="5569" spans="1:10" x14ac:dyDescent="0.35">
      <c r="A5569" s="7" t="str">
        <f>IF('Payments Export'!A5573="","",'Payments Export'!A5573)</f>
        <v/>
      </c>
      <c r="B5569" s="7" t="str">
        <f>IF('Payments Export'!A5573="","",'Payments Export'!B5573)</f>
        <v/>
      </c>
      <c r="C5569" s="7" t="str">
        <f>IF(IFERROR(VALUE('Payments Export'!H5573),'Payments Export'!H5573)&lt;&gt;0,IFERROR(VALUE('Payments Export'!H5573),'Payments Export'!H5573),"")</f>
        <v/>
      </c>
      <c r="D5569" s="7" t="str">
        <f>IF('Payments Export'!I5573="","",'Payments Export'!I5573)</f>
        <v/>
      </c>
      <c r="E5569" s="7" t="str">
        <f t="shared" ref="E5569:E5632" si="174">LEFT(D5569,66)</f>
        <v/>
      </c>
      <c r="F5569" s="7" t="str">
        <f>IF('Payments Export'!A5573="","",'Payments Export'!N5573)</f>
        <v/>
      </c>
      <c r="G5569" s="7" t="str">
        <f>IF('Payments Export'!A5573="","",'Payments Export'!O5573)</f>
        <v/>
      </c>
      <c r="H5569" s="7" t="str">
        <f>IF('Payments Export'!B5573="","",G5569-F5569)</f>
        <v/>
      </c>
      <c r="I5569" s="3" t="str">
        <f>IF(C5569&lt;&gt;"",_xlfn.XLOOKUP(IFERROR(VALUE(C5569),C5569),'Items database'!A:A,'Items database'!B:B),(_xlfn.XLOOKUP(LEFT(E5569,3),Services,Services,"")))</f>
        <v/>
      </c>
      <c r="J5569" s="3" t="str">
        <f t="shared" ref="J5569:J5632" si="175">IF(ISNUMBER(F5569)=TRUE,IF(F5569=0,"","GST"),"")</f>
        <v/>
      </c>
    </row>
    <row r="5570" spans="1:10" x14ac:dyDescent="0.35">
      <c r="A5570" s="7" t="str">
        <f>IF('Payments Export'!A5574="","",'Payments Export'!A5574)</f>
        <v/>
      </c>
      <c r="B5570" s="7" t="str">
        <f>IF('Payments Export'!A5574="","",'Payments Export'!B5574)</f>
        <v/>
      </c>
      <c r="C5570" s="7" t="str">
        <f>IF(IFERROR(VALUE('Payments Export'!H5574),'Payments Export'!H5574)&lt;&gt;0,IFERROR(VALUE('Payments Export'!H5574),'Payments Export'!H5574),"")</f>
        <v/>
      </c>
      <c r="D5570" s="7" t="str">
        <f>IF('Payments Export'!I5574="","",'Payments Export'!I5574)</f>
        <v/>
      </c>
      <c r="E5570" s="7" t="str">
        <f t="shared" si="174"/>
        <v/>
      </c>
      <c r="F5570" s="7" t="str">
        <f>IF('Payments Export'!A5574="","",'Payments Export'!N5574)</f>
        <v/>
      </c>
      <c r="G5570" s="7" t="str">
        <f>IF('Payments Export'!A5574="","",'Payments Export'!O5574)</f>
        <v/>
      </c>
      <c r="H5570" s="7" t="str">
        <f>IF('Payments Export'!B5574="","",G5570-F5570)</f>
        <v/>
      </c>
      <c r="I5570" s="3" t="str">
        <f>IF(C5570&lt;&gt;"",_xlfn.XLOOKUP(IFERROR(VALUE(C5570),C5570),'Items database'!A:A,'Items database'!B:B),(_xlfn.XLOOKUP(LEFT(E5570,3),Services,Services,"")))</f>
        <v/>
      </c>
      <c r="J5570" s="3" t="str">
        <f t="shared" si="175"/>
        <v/>
      </c>
    </row>
    <row r="5571" spans="1:10" x14ac:dyDescent="0.35">
      <c r="A5571" s="7" t="str">
        <f>IF('Payments Export'!A5575="","",'Payments Export'!A5575)</f>
        <v/>
      </c>
      <c r="B5571" s="7" t="str">
        <f>IF('Payments Export'!A5575="","",'Payments Export'!B5575)</f>
        <v/>
      </c>
      <c r="C5571" s="7" t="str">
        <f>IF(IFERROR(VALUE('Payments Export'!H5575),'Payments Export'!H5575)&lt;&gt;0,IFERROR(VALUE('Payments Export'!H5575),'Payments Export'!H5575),"")</f>
        <v/>
      </c>
      <c r="D5571" s="7" t="str">
        <f>IF('Payments Export'!I5575="","",'Payments Export'!I5575)</f>
        <v/>
      </c>
      <c r="E5571" s="7" t="str">
        <f t="shared" si="174"/>
        <v/>
      </c>
      <c r="F5571" s="7" t="str">
        <f>IF('Payments Export'!A5575="","",'Payments Export'!N5575)</f>
        <v/>
      </c>
      <c r="G5571" s="7" t="str">
        <f>IF('Payments Export'!A5575="","",'Payments Export'!O5575)</f>
        <v/>
      </c>
      <c r="H5571" s="7" t="str">
        <f>IF('Payments Export'!B5575="","",G5571-F5571)</f>
        <v/>
      </c>
      <c r="I5571" s="3" t="str">
        <f>IF(C5571&lt;&gt;"",_xlfn.XLOOKUP(IFERROR(VALUE(C5571),C5571),'Items database'!A:A,'Items database'!B:B),(_xlfn.XLOOKUP(LEFT(E5571,3),Services,Services,"")))</f>
        <v/>
      </c>
      <c r="J5571" s="3" t="str">
        <f t="shared" si="175"/>
        <v/>
      </c>
    </row>
    <row r="5572" spans="1:10" x14ac:dyDescent="0.35">
      <c r="A5572" s="7" t="str">
        <f>IF('Payments Export'!A5576="","",'Payments Export'!A5576)</f>
        <v/>
      </c>
      <c r="B5572" s="7" t="str">
        <f>IF('Payments Export'!A5576="","",'Payments Export'!B5576)</f>
        <v/>
      </c>
      <c r="C5572" s="7" t="str">
        <f>IF(IFERROR(VALUE('Payments Export'!H5576),'Payments Export'!H5576)&lt;&gt;0,IFERROR(VALUE('Payments Export'!H5576),'Payments Export'!H5576),"")</f>
        <v/>
      </c>
      <c r="D5572" s="7" t="str">
        <f>IF('Payments Export'!I5576="","",'Payments Export'!I5576)</f>
        <v/>
      </c>
      <c r="E5572" s="7" t="str">
        <f t="shared" si="174"/>
        <v/>
      </c>
      <c r="F5572" s="7" t="str">
        <f>IF('Payments Export'!A5576="","",'Payments Export'!N5576)</f>
        <v/>
      </c>
      <c r="G5572" s="7" t="str">
        <f>IF('Payments Export'!A5576="","",'Payments Export'!O5576)</f>
        <v/>
      </c>
      <c r="H5572" s="7" t="str">
        <f>IF('Payments Export'!B5576="","",G5572-F5572)</f>
        <v/>
      </c>
      <c r="I5572" s="3" t="str">
        <f>IF(C5572&lt;&gt;"",_xlfn.XLOOKUP(IFERROR(VALUE(C5572),C5572),'Items database'!A:A,'Items database'!B:B),(_xlfn.XLOOKUP(LEFT(E5572,3),Services,Services,"")))</f>
        <v/>
      </c>
      <c r="J5572" s="3" t="str">
        <f t="shared" si="175"/>
        <v/>
      </c>
    </row>
    <row r="5573" spans="1:10" x14ac:dyDescent="0.35">
      <c r="A5573" s="7" t="str">
        <f>IF('Payments Export'!A5577="","",'Payments Export'!A5577)</f>
        <v/>
      </c>
      <c r="B5573" s="7" t="str">
        <f>IF('Payments Export'!A5577="","",'Payments Export'!B5577)</f>
        <v/>
      </c>
      <c r="C5573" s="7" t="str">
        <f>IF(IFERROR(VALUE('Payments Export'!H5577),'Payments Export'!H5577)&lt;&gt;0,IFERROR(VALUE('Payments Export'!H5577),'Payments Export'!H5577),"")</f>
        <v/>
      </c>
      <c r="D5573" s="7" t="str">
        <f>IF('Payments Export'!I5577="","",'Payments Export'!I5577)</f>
        <v/>
      </c>
      <c r="E5573" s="7" t="str">
        <f t="shared" si="174"/>
        <v/>
      </c>
      <c r="F5573" s="7" t="str">
        <f>IF('Payments Export'!A5577="","",'Payments Export'!N5577)</f>
        <v/>
      </c>
      <c r="G5573" s="7" t="str">
        <f>IF('Payments Export'!A5577="","",'Payments Export'!O5577)</f>
        <v/>
      </c>
      <c r="H5573" s="7" t="str">
        <f>IF('Payments Export'!B5577="","",G5573-F5573)</f>
        <v/>
      </c>
      <c r="I5573" s="3" t="str">
        <f>IF(C5573&lt;&gt;"",_xlfn.XLOOKUP(IFERROR(VALUE(C5573),C5573),'Items database'!A:A,'Items database'!B:B),(_xlfn.XLOOKUP(LEFT(E5573,3),Services,Services,"")))</f>
        <v/>
      </c>
      <c r="J5573" s="3" t="str">
        <f t="shared" si="175"/>
        <v/>
      </c>
    </row>
    <row r="5574" spans="1:10" x14ac:dyDescent="0.35">
      <c r="A5574" s="7" t="str">
        <f>IF('Payments Export'!A5578="","",'Payments Export'!A5578)</f>
        <v/>
      </c>
      <c r="B5574" s="7" t="str">
        <f>IF('Payments Export'!A5578="","",'Payments Export'!B5578)</f>
        <v/>
      </c>
      <c r="C5574" s="7" t="str">
        <f>IF(IFERROR(VALUE('Payments Export'!H5578),'Payments Export'!H5578)&lt;&gt;0,IFERROR(VALUE('Payments Export'!H5578),'Payments Export'!H5578),"")</f>
        <v/>
      </c>
      <c r="D5574" s="7" t="str">
        <f>IF('Payments Export'!I5578="","",'Payments Export'!I5578)</f>
        <v/>
      </c>
      <c r="E5574" s="7" t="str">
        <f t="shared" si="174"/>
        <v/>
      </c>
      <c r="F5574" s="7" t="str">
        <f>IF('Payments Export'!A5578="","",'Payments Export'!N5578)</f>
        <v/>
      </c>
      <c r="G5574" s="7" t="str">
        <f>IF('Payments Export'!A5578="","",'Payments Export'!O5578)</f>
        <v/>
      </c>
      <c r="H5574" s="7" t="str">
        <f>IF('Payments Export'!B5578="","",G5574-F5574)</f>
        <v/>
      </c>
      <c r="I5574" s="3" t="str">
        <f>IF(C5574&lt;&gt;"",_xlfn.XLOOKUP(IFERROR(VALUE(C5574),C5574),'Items database'!A:A,'Items database'!B:B),(_xlfn.XLOOKUP(LEFT(E5574,3),Services,Services,"")))</f>
        <v/>
      </c>
      <c r="J5574" s="3" t="str">
        <f t="shared" si="175"/>
        <v/>
      </c>
    </row>
    <row r="5575" spans="1:10" x14ac:dyDescent="0.35">
      <c r="A5575" s="7" t="str">
        <f>IF('Payments Export'!A5579="","",'Payments Export'!A5579)</f>
        <v/>
      </c>
      <c r="B5575" s="7" t="str">
        <f>IF('Payments Export'!A5579="","",'Payments Export'!B5579)</f>
        <v/>
      </c>
      <c r="C5575" s="7" t="str">
        <f>IF(IFERROR(VALUE('Payments Export'!H5579),'Payments Export'!H5579)&lt;&gt;0,IFERROR(VALUE('Payments Export'!H5579),'Payments Export'!H5579),"")</f>
        <v/>
      </c>
      <c r="D5575" s="7" t="str">
        <f>IF('Payments Export'!I5579="","",'Payments Export'!I5579)</f>
        <v/>
      </c>
      <c r="E5575" s="7" t="str">
        <f t="shared" si="174"/>
        <v/>
      </c>
      <c r="F5575" s="7" t="str">
        <f>IF('Payments Export'!A5579="","",'Payments Export'!N5579)</f>
        <v/>
      </c>
      <c r="G5575" s="7" t="str">
        <f>IF('Payments Export'!A5579="","",'Payments Export'!O5579)</f>
        <v/>
      </c>
      <c r="H5575" s="7" t="str">
        <f>IF('Payments Export'!B5579="","",G5575-F5575)</f>
        <v/>
      </c>
      <c r="I5575" s="3" t="str">
        <f>IF(C5575&lt;&gt;"",_xlfn.XLOOKUP(IFERROR(VALUE(C5575),C5575),'Items database'!A:A,'Items database'!B:B),(_xlfn.XLOOKUP(LEFT(E5575,3),Services,Services,"")))</f>
        <v/>
      </c>
      <c r="J5575" s="3" t="str">
        <f t="shared" si="175"/>
        <v/>
      </c>
    </row>
    <row r="5576" spans="1:10" x14ac:dyDescent="0.35">
      <c r="A5576" s="7" t="str">
        <f>IF('Payments Export'!A5580="","",'Payments Export'!A5580)</f>
        <v/>
      </c>
      <c r="B5576" s="7" t="str">
        <f>IF('Payments Export'!A5580="","",'Payments Export'!B5580)</f>
        <v/>
      </c>
      <c r="C5576" s="7" t="str">
        <f>IF(IFERROR(VALUE('Payments Export'!H5580),'Payments Export'!H5580)&lt;&gt;0,IFERROR(VALUE('Payments Export'!H5580),'Payments Export'!H5580),"")</f>
        <v/>
      </c>
      <c r="D5576" s="7" t="str">
        <f>IF('Payments Export'!I5580="","",'Payments Export'!I5580)</f>
        <v/>
      </c>
      <c r="E5576" s="7" t="str">
        <f t="shared" si="174"/>
        <v/>
      </c>
      <c r="F5576" s="7" t="str">
        <f>IF('Payments Export'!A5580="","",'Payments Export'!N5580)</f>
        <v/>
      </c>
      <c r="G5576" s="7" t="str">
        <f>IF('Payments Export'!A5580="","",'Payments Export'!O5580)</f>
        <v/>
      </c>
      <c r="H5576" s="7" t="str">
        <f>IF('Payments Export'!B5580="","",G5576-F5576)</f>
        <v/>
      </c>
      <c r="I5576" s="3" t="str">
        <f>IF(C5576&lt;&gt;"",_xlfn.XLOOKUP(IFERROR(VALUE(C5576),C5576),'Items database'!A:A,'Items database'!B:B),(_xlfn.XLOOKUP(LEFT(E5576,3),Services,Services,"")))</f>
        <v/>
      </c>
      <c r="J5576" s="3" t="str">
        <f t="shared" si="175"/>
        <v/>
      </c>
    </row>
    <row r="5577" spans="1:10" x14ac:dyDescent="0.35">
      <c r="A5577" s="7" t="str">
        <f>IF('Payments Export'!A5581="","",'Payments Export'!A5581)</f>
        <v/>
      </c>
      <c r="B5577" s="7" t="str">
        <f>IF('Payments Export'!A5581="","",'Payments Export'!B5581)</f>
        <v/>
      </c>
      <c r="C5577" s="7" t="str">
        <f>IF(IFERROR(VALUE('Payments Export'!H5581),'Payments Export'!H5581)&lt;&gt;0,IFERROR(VALUE('Payments Export'!H5581),'Payments Export'!H5581),"")</f>
        <v/>
      </c>
      <c r="D5577" s="7" t="str">
        <f>IF('Payments Export'!I5581="","",'Payments Export'!I5581)</f>
        <v/>
      </c>
      <c r="E5577" s="7" t="str">
        <f t="shared" si="174"/>
        <v/>
      </c>
      <c r="F5577" s="7" t="str">
        <f>IF('Payments Export'!A5581="","",'Payments Export'!N5581)</f>
        <v/>
      </c>
      <c r="G5577" s="7" t="str">
        <f>IF('Payments Export'!A5581="","",'Payments Export'!O5581)</f>
        <v/>
      </c>
      <c r="H5577" s="7" t="str">
        <f>IF('Payments Export'!B5581="","",G5577-F5577)</f>
        <v/>
      </c>
      <c r="I5577" s="3" t="str">
        <f>IF(C5577&lt;&gt;"",_xlfn.XLOOKUP(IFERROR(VALUE(C5577),C5577),'Items database'!A:A,'Items database'!B:B),(_xlfn.XLOOKUP(LEFT(E5577,3),Services,Services,"")))</f>
        <v/>
      </c>
      <c r="J5577" s="3" t="str">
        <f t="shared" si="175"/>
        <v/>
      </c>
    </row>
    <row r="5578" spans="1:10" x14ac:dyDescent="0.35">
      <c r="A5578" s="7" t="str">
        <f>IF('Payments Export'!A5582="","",'Payments Export'!A5582)</f>
        <v/>
      </c>
      <c r="B5578" s="7" t="str">
        <f>IF('Payments Export'!A5582="","",'Payments Export'!B5582)</f>
        <v/>
      </c>
      <c r="C5578" s="7" t="str">
        <f>IF(IFERROR(VALUE('Payments Export'!H5582),'Payments Export'!H5582)&lt;&gt;0,IFERROR(VALUE('Payments Export'!H5582),'Payments Export'!H5582),"")</f>
        <v/>
      </c>
      <c r="D5578" s="7" t="str">
        <f>IF('Payments Export'!I5582="","",'Payments Export'!I5582)</f>
        <v/>
      </c>
      <c r="E5578" s="7" t="str">
        <f t="shared" si="174"/>
        <v/>
      </c>
      <c r="F5578" s="7" t="str">
        <f>IF('Payments Export'!A5582="","",'Payments Export'!N5582)</f>
        <v/>
      </c>
      <c r="G5578" s="7" t="str">
        <f>IF('Payments Export'!A5582="","",'Payments Export'!O5582)</f>
        <v/>
      </c>
      <c r="H5578" s="7" t="str">
        <f>IF('Payments Export'!B5582="","",G5578-F5578)</f>
        <v/>
      </c>
      <c r="I5578" s="3" t="str">
        <f>IF(C5578&lt;&gt;"",_xlfn.XLOOKUP(IFERROR(VALUE(C5578),C5578),'Items database'!A:A,'Items database'!B:B),(_xlfn.XLOOKUP(LEFT(E5578,3),Services,Services,"")))</f>
        <v/>
      </c>
      <c r="J5578" s="3" t="str">
        <f t="shared" si="175"/>
        <v/>
      </c>
    </row>
    <row r="5579" spans="1:10" x14ac:dyDescent="0.35">
      <c r="A5579" s="7" t="str">
        <f>IF('Payments Export'!A5583="","",'Payments Export'!A5583)</f>
        <v/>
      </c>
      <c r="B5579" s="7" t="str">
        <f>IF('Payments Export'!A5583="","",'Payments Export'!B5583)</f>
        <v/>
      </c>
      <c r="C5579" s="7" t="str">
        <f>IF(IFERROR(VALUE('Payments Export'!H5583),'Payments Export'!H5583)&lt;&gt;0,IFERROR(VALUE('Payments Export'!H5583),'Payments Export'!H5583),"")</f>
        <v/>
      </c>
      <c r="D5579" s="7" t="str">
        <f>IF('Payments Export'!I5583="","",'Payments Export'!I5583)</f>
        <v/>
      </c>
      <c r="E5579" s="7" t="str">
        <f t="shared" si="174"/>
        <v/>
      </c>
      <c r="F5579" s="7" t="str">
        <f>IF('Payments Export'!A5583="","",'Payments Export'!N5583)</f>
        <v/>
      </c>
      <c r="G5579" s="7" t="str">
        <f>IF('Payments Export'!A5583="","",'Payments Export'!O5583)</f>
        <v/>
      </c>
      <c r="H5579" s="7" t="str">
        <f>IF('Payments Export'!B5583="","",G5579-F5579)</f>
        <v/>
      </c>
      <c r="I5579" s="3" t="str">
        <f>IF(C5579&lt;&gt;"",_xlfn.XLOOKUP(IFERROR(VALUE(C5579),C5579),'Items database'!A:A,'Items database'!B:B),(_xlfn.XLOOKUP(LEFT(E5579,3),Services,Services,"")))</f>
        <v/>
      </c>
      <c r="J5579" s="3" t="str">
        <f t="shared" si="175"/>
        <v/>
      </c>
    </row>
    <row r="5580" spans="1:10" x14ac:dyDescent="0.35">
      <c r="A5580" s="7" t="str">
        <f>IF('Payments Export'!A5584="","",'Payments Export'!A5584)</f>
        <v/>
      </c>
      <c r="B5580" s="7" t="str">
        <f>IF('Payments Export'!A5584="","",'Payments Export'!B5584)</f>
        <v/>
      </c>
      <c r="C5580" s="7" t="str">
        <f>IF(IFERROR(VALUE('Payments Export'!H5584),'Payments Export'!H5584)&lt;&gt;0,IFERROR(VALUE('Payments Export'!H5584),'Payments Export'!H5584),"")</f>
        <v/>
      </c>
      <c r="D5580" s="7" t="str">
        <f>IF('Payments Export'!I5584="","",'Payments Export'!I5584)</f>
        <v/>
      </c>
      <c r="E5580" s="7" t="str">
        <f t="shared" si="174"/>
        <v/>
      </c>
      <c r="F5580" s="7" t="str">
        <f>IF('Payments Export'!A5584="","",'Payments Export'!N5584)</f>
        <v/>
      </c>
      <c r="G5580" s="7" t="str">
        <f>IF('Payments Export'!A5584="","",'Payments Export'!O5584)</f>
        <v/>
      </c>
      <c r="H5580" s="7" t="str">
        <f>IF('Payments Export'!B5584="","",G5580-F5580)</f>
        <v/>
      </c>
      <c r="I5580" s="3" t="str">
        <f>IF(C5580&lt;&gt;"",_xlfn.XLOOKUP(IFERROR(VALUE(C5580),C5580),'Items database'!A:A,'Items database'!B:B),(_xlfn.XLOOKUP(LEFT(E5580,3),Services,Services,"")))</f>
        <v/>
      </c>
      <c r="J5580" s="3" t="str">
        <f t="shared" si="175"/>
        <v/>
      </c>
    </row>
    <row r="5581" spans="1:10" x14ac:dyDescent="0.35">
      <c r="A5581" s="7" t="str">
        <f>IF('Payments Export'!A5585="","",'Payments Export'!A5585)</f>
        <v/>
      </c>
      <c r="B5581" s="7" t="str">
        <f>IF('Payments Export'!A5585="","",'Payments Export'!B5585)</f>
        <v/>
      </c>
      <c r="C5581" s="7" t="str">
        <f>IF(IFERROR(VALUE('Payments Export'!H5585),'Payments Export'!H5585)&lt;&gt;0,IFERROR(VALUE('Payments Export'!H5585),'Payments Export'!H5585),"")</f>
        <v/>
      </c>
      <c r="D5581" s="7" t="str">
        <f>IF('Payments Export'!I5585="","",'Payments Export'!I5585)</f>
        <v/>
      </c>
      <c r="E5581" s="7" t="str">
        <f t="shared" si="174"/>
        <v/>
      </c>
      <c r="F5581" s="7" t="str">
        <f>IF('Payments Export'!A5585="","",'Payments Export'!N5585)</f>
        <v/>
      </c>
      <c r="G5581" s="7" t="str">
        <f>IF('Payments Export'!A5585="","",'Payments Export'!O5585)</f>
        <v/>
      </c>
      <c r="H5581" s="7" t="str">
        <f>IF('Payments Export'!B5585="","",G5581-F5581)</f>
        <v/>
      </c>
      <c r="I5581" s="3" t="str">
        <f>IF(C5581&lt;&gt;"",_xlfn.XLOOKUP(IFERROR(VALUE(C5581),C5581),'Items database'!A:A,'Items database'!B:B),(_xlfn.XLOOKUP(LEFT(E5581,3),Services,Services,"")))</f>
        <v/>
      </c>
      <c r="J5581" s="3" t="str">
        <f t="shared" si="175"/>
        <v/>
      </c>
    </row>
    <row r="5582" spans="1:10" x14ac:dyDescent="0.35">
      <c r="A5582" s="7" t="str">
        <f>IF('Payments Export'!A5586="","",'Payments Export'!A5586)</f>
        <v/>
      </c>
      <c r="B5582" s="7" t="str">
        <f>IF('Payments Export'!A5586="","",'Payments Export'!B5586)</f>
        <v/>
      </c>
      <c r="C5582" s="7" t="str">
        <f>IF(IFERROR(VALUE('Payments Export'!H5586),'Payments Export'!H5586)&lt;&gt;0,IFERROR(VALUE('Payments Export'!H5586),'Payments Export'!H5586),"")</f>
        <v/>
      </c>
      <c r="D5582" s="7" t="str">
        <f>IF('Payments Export'!I5586="","",'Payments Export'!I5586)</f>
        <v/>
      </c>
      <c r="E5582" s="7" t="str">
        <f t="shared" si="174"/>
        <v/>
      </c>
      <c r="F5582" s="7" t="str">
        <f>IF('Payments Export'!A5586="","",'Payments Export'!N5586)</f>
        <v/>
      </c>
      <c r="G5582" s="7" t="str">
        <f>IF('Payments Export'!A5586="","",'Payments Export'!O5586)</f>
        <v/>
      </c>
      <c r="H5582" s="7" t="str">
        <f>IF('Payments Export'!B5586="","",G5582-F5582)</f>
        <v/>
      </c>
      <c r="I5582" s="3" t="str">
        <f>IF(C5582&lt;&gt;"",_xlfn.XLOOKUP(IFERROR(VALUE(C5582),C5582),'Items database'!A:A,'Items database'!B:B),(_xlfn.XLOOKUP(LEFT(E5582,3),Services,Services,"")))</f>
        <v/>
      </c>
      <c r="J5582" s="3" t="str">
        <f t="shared" si="175"/>
        <v/>
      </c>
    </row>
    <row r="5583" spans="1:10" x14ac:dyDescent="0.35">
      <c r="A5583" s="7" t="str">
        <f>IF('Payments Export'!A5587="","",'Payments Export'!A5587)</f>
        <v/>
      </c>
      <c r="B5583" s="7" t="str">
        <f>IF('Payments Export'!A5587="","",'Payments Export'!B5587)</f>
        <v/>
      </c>
      <c r="C5583" s="7" t="str">
        <f>IF(IFERROR(VALUE('Payments Export'!H5587),'Payments Export'!H5587)&lt;&gt;0,IFERROR(VALUE('Payments Export'!H5587),'Payments Export'!H5587),"")</f>
        <v/>
      </c>
      <c r="D5583" s="7" t="str">
        <f>IF('Payments Export'!I5587="","",'Payments Export'!I5587)</f>
        <v/>
      </c>
      <c r="E5583" s="7" t="str">
        <f t="shared" si="174"/>
        <v/>
      </c>
      <c r="F5583" s="7" t="str">
        <f>IF('Payments Export'!A5587="","",'Payments Export'!N5587)</f>
        <v/>
      </c>
      <c r="G5583" s="7" t="str">
        <f>IF('Payments Export'!A5587="","",'Payments Export'!O5587)</f>
        <v/>
      </c>
      <c r="H5583" s="7" t="str">
        <f>IF('Payments Export'!B5587="","",G5583-F5583)</f>
        <v/>
      </c>
      <c r="I5583" s="3" t="str">
        <f>IF(C5583&lt;&gt;"",_xlfn.XLOOKUP(IFERROR(VALUE(C5583),C5583),'Items database'!A:A,'Items database'!B:B),(_xlfn.XLOOKUP(LEFT(E5583,3),Services,Services,"")))</f>
        <v/>
      </c>
      <c r="J5583" s="3" t="str">
        <f t="shared" si="175"/>
        <v/>
      </c>
    </row>
    <row r="5584" spans="1:10" x14ac:dyDescent="0.35">
      <c r="A5584" s="7" t="str">
        <f>IF('Payments Export'!A5588="","",'Payments Export'!A5588)</f>
        <v/>
      </c>
      <c r="B5584" s="7" t="str">
        <f>IF('Payments Export'!A5588="","",'Payments Export'!B5588)</f>
        <v/>
      </c>
      <c r="C5584" s="7" t="str">
        <f>IF(IFERROR(VALUE('Payments Export'!H5588),'Payments Export'!H5588)&lt;&gt;0,IFERROR(VALUE('Payments Export'!H5588),'Payments Export'!H5588),"")</f>
        <v/>
      </c>
      <c r="D5584" s="7" t="str">
        <f>IF('Payments Export'!I5588="","",'Payments Export'!I5588)</f>
        <v/>
      </c>
      <c r="E5584" s="7" t="str">
        <f t="shared" si="174"/>
        <v/>
      </c>
      <c r="F5584" s="7" t="str">
        <f>IF('Payments Export'!A5588="","",'Payments Export'!N5588)</f>
        <v/>
      </c>
      <c r="G5584" s="7" t="str">
        <f>IF('Payments Export'!A5588="","",'Payments Export'!O5588)</f>
        <v/>
      </c>
      <c r="H5584" s="7" t="str">
        <f>IF('Payments Export'!B5588="","",G5584-F5584)</f>
        <v/>
      </c>
      <c r="I5584" s="3" t="str">
        <f>IF(C5584&lt;&gt;"",_xlfn.XLOOKUP(IFERROR(VALUE(C5584),C5584),'Items database'!A:A,'Items database'!B:B),(_xlfn.XLOOKUP(LEFT(E5584,3),Services,Services,"")))</f>
        <v/>
      </c>
      <c r="J5584" s="3" t="str">
        <f t="shared" si="175"/>
        <v/>
      </c>
    </row>
    <row r="5585" spans="1:10" x14ac:dyDescent="0.35">
      <c r="A5585" s="7" t="str">
        <f>IF('Payments Export'!A5589="","",'Payments Export'!A5589)</f>
        <v/>
      </c>
      <c r="B5585" s="7" t="str">
        <f>IF('Payments Export'!A5589="","",'Payments Export'!B5589)</f>
        <v/>
      </c>
      <c r="C5585" s="7" t="str">
        <f>IF(IFERROR(VALUE('Payments Export'!H5589),'Payments Export'!H5589)&lt;&gt;0,IFERROR(VALUE('Payments Export'!H5589),'Payments Export'!H5589),"")</f>
        <v/>
      </c>
      <c r="D5585" s="7" t="str">
        <f>IF('Payments Export'!I5589="","",'Payments Export'!I5589)</f>
        <v/>
      </c>
      <c r="E5585" s="7" t="str">
        <f t="shared" si="174"/>
        <v/>
      </c>
      <c r="F5585" s="7" t="str">
        <f>IF('Payments Export'!A5589="","",'Payments Export'!N5589)</f>
        <v/>
      </c>
      <c r="G5585" s="7" t="str">
        <f>IF('Payments Export'!A5589="","",'Payments Export'!O5589)</f>
        <v/>
      </c>
      <c r="H5585" s="7" t="str">
        <f>IF('Payments Export'!B5589="","",G5585-F5585)</f>
        <v/>
      </c>
      <c r="I5585" s="3" t="str">
        <f>IF(C5585&lt;&gt;"",_xlfn.XLOOKUP(IFERROR(VALUE(C5585),C5585),'Items database'!A:A,'Items database'!B:B),(_xlfn.XLOOKUP(LEFT(E5585,3),Services,Services,"")))</f>
        <v/>
      </c>
      <c r="J5585" s="3" t="str">
        <f t="shared" si="175"/>
        <v/>
      </c>
    </row>
    <row r="5586" spans="1:10" x14ac:dyDescent="0.35">
      <c r="A5586" s="7" t="str">
        <f>IF('Payments Export'!A5590="","",'Payments Export'!A5590)</f>
        <v/>
      </c>
      <c r="B5586" s="7" t="str">
        <f>IF('Payments Export'!A5590="","",'Payments Export'!B5590)</f>
        <v/>
      </c>
      <c r="C5586" s="7" t="str">
        <f>IF(IFERROR(VALUE('Payments Export'!H5590),'Payments Export'!H5590)&lt;&gt;0,IFERROR(VALUE('Payments Export'!H5590),'Payments Export'!H5590),"")</f>
        <v/>
      </c>
      <c r="D5586" s="7" t="str">
        <f>IF('Payments Export'!I5590="","",'Payments Export'!I5590)</f>
        <v/>
      </c>
      <c r="E5586" s="7" t="str">
        <f t="shared" si="174"/>
        <v/>
      </c>
      <c r="F5586" s="7" t="str">
        <f>IF('Payments Export'!A5590="","",'Payments Export'!N5590)</f>
        <v/>
      </c>
      <c r="G5586" s="7" t="str">
        <f>IF('Payments Export'!A5590="","",'Payments Export'!O5590)</f>
        <v/>
      </c>
      <c r="H5586" s="7" t="str">
        <f>IF('Payments Export'!B5590="","",G5586-F5586)</f>
        <v/>
      </c>
      <c r="I5586" s="3" t="str">
        <f>IF(C5586&lt;&gt;"",_xlfn.XLOOKUP(IFERROR(VALUE(C5586),C5586),'Items database'!A:A,'Items database'!B:B),(_xlfn.XLOOKUP(LEFT(E5586,3),Services,Services,"")))</f>
        <v/>
      </c>
      <c r="J5586" s="3" t="str">
        <f t="shared" si="175"/>
        <v/>
      </c>
    </row>
    <row r="5587" spans="1:10" x14ac:dyDescent="0.35">
      <c r="A5587" s="7" t="str">
        <f>IF('Payments Export'!A5591="","",'Payments Export'!A5591)</f>
        <v/>
      </c>
      <c r="B5587" s="7" t="str">
        <f>IF('Payments Export'!A5591="","",'Payments Export'!B5591)</f>
        <v/>
      </c>
      <c r="C5587" s="7" t="str">
        <f>IF(IFERROR(VALUE('Payments Export'!H5591),'Payments Export'!H5591)&lt;&gt;0,IFERROR(VALUE('Payments Export'!H5591),'Payments Export'!H5591),"")</f>
        <v/>
      </c>
      <c r="D5587" s="7" t="str">
        <f>IF('Payments Export'!I5591="","",'Payments Export'!I5591)</f>
        <v/>
      </c>
      <c r="E5587" s="7" t="str">
        <f t="shared" si="174"/>
        <v/>
      </c>
      <c r="F5587" s="7" t="str">
        <f>IF('Payments Export'!A5591="","",'Payments Export'!N5591)</f>
        <v/>
      </c>
      <c r="G5587" s="7" t="str">
        <f>IF('Payments Export'!A5591="","",'Payments Export'!O5591)</f>
        <v/>
      </c>
      <c r="H5587" s="7" t="str">
        <f>IF('Payments Export'!B5591="","",G5587-F5587)</f>
        <v/>
      </c>
      <c r="I5587" s="3" t="str">
        <f>IF(C5587&lt;&gt;"",_xlfn.XLOOKUP(IFERROR(VALUE(C5587),C5587),'Items database'!A:A,'Items database'!B:B),(_xlfn.XLOOKUP(LEFT(E5587,3),Services,Services,"")))</f>
        <v/>
      </c>
      <c r="J5587" s="3" t="str">
        <f t="shared" si="175"/>
        <v/>
      </c>
    </row>
    <row r="5588" spans="1:10" x14ac:dyDescent="0.35">
      <c r="A5588" s="7" t="str">
        <f>IF('Payments Export'!A5592="","",'Payments Export'!A5592)</f>
        <v/>
      </c>
      <c r="B5588" s="7" t="str">
        <f>IF('Payments Export'!A5592="","",'Payments Export'!B5592)</f>
        <v/>
      </c>
      <c r="C5588" s="7" t="str">
        <f>IF(IFERROR(VALUE('Payments Export'!H5592),'Payments Export'!H5592)&lt;&gt;0,IFERROR(VALUE('Payments Export'!H5592),'Payments Export'!H5592),"")</f>
        <v/>
      </c>
      <c r="D5588" s="7" t="str">
        <f>IF('Payments Export'!I5592="","",'Payments Export'!I5592)</f>
        <v/>
      </c>
      <c r="E5588" s="7" t="str">
        <f t="shared" si="174"/>
        <v/>
      </c>
      <c r="F5588" s="7" t="str">
        <f>IF('Payments Export'!A5592="","",'Payments Export'!N5592)</f>
        <v/>
      </c>
      <c r="G5588" s="7" t="str">
        <f>IF('Payments Export'!A5592="","",'Payments Export'!O5592)</f>
        <v/>
      </c>
      <c r="H5588" s="7" t="str">
        <f>IF('Payments Export'!B5592="","",G5588-F5588)</f>
        <v/>
      </c>
      <c r="I5588" s="3" t="str">
        <f>IF(C5588&lt;&gt;"",_xlfn.XLOOKUP(IFERROR(VALUE(C5588),C5588),'Items database'!A:A,'Items database'!B:B),(_xlfn.XLOOKUP(LEFT(E5588,3),Services,Services,"")))</f>
        <v/>
      </c>
      <c r="J5588" s="3" t="str">
        <f t="shared" si="175"/>
        <v/>
      </c>
    </row>
    <row r="5589" spans="1:10" x14ac:dyDescent="0.35">
      <c r="A5589" s="7" t="str">
        <f>IF('Payments Export'!A5593="","",'Payments Export'!A5593)</f>
        <v/>
      </c>
      <c r="B5589" s="7" t="str">
        <f>IF('Payments Export'!A5593="","",'Payments Export'!B5593)</f>
        <v/>
      </c>
      <c r="C5589" s="7" t="str">
        <f>IF(IFERROR(VALUE('Payments Export'!H5593),'Payments Export'!H5593)&lt;&gt;0,IFERROR(VALUE('Payments Export'!H5593),'Payments Export'!H5593),"")</f>
        <v/>
      </c>
      <c r="D5589" s="7" t="str">
        <f>IF('Payments Export'!I5593="","",'Payments Export'!I5593)</f>
        <v/>
      </c>
      <c r="E5589" s="7" t="str">
        <f t="shared" si="174"/>
        <v/>
      </c>
      <c r="F5589" s="7" t="str">
        <f>IF('Payments Export'!A5593="","",'Payments Export'!N5593)</f>
        <v/>
      </c>
      <c r="G5589" s="7" t="str">
        <f>IF('Payments Export'!A5593="","",'Payments Export'!O5593)</f>
        <v/>
      </c>
      <c r="H5589" s="7" t="str">
        <f>IF('Payments Export'!B5593="","",G5589-F5589)</f>
        <v/>
      </c>
      <c r="I5589" s="3" t="str">
        <f>IF(C5589&lt;&gt;"",_xlfn.XLOOKUP(IFERROR(VALUE(C5589),C5589),'Items database'!A:A,'Items database'!B:B),(_xlfn.XLOOKUP(LEFT(E5589,3),Services,Services,"")))</f>
        <v/>
      </c>
      <c r="J5589" s="3" t="str">
        <f t="shared" si="175"/>
        <v/>
      </c>
    </row>
    <row r="5590" spans="1:10" x14ac:dyDescent="0.35">
      <c r="A5590" s="7" t="str">
        <f>IF('Payments Export'!A5594="","",'Payments Export'!A5594)</f>
        <v/>
      </c>
      <c r="B5590" s="7" t="str">
        <f>IF('Payments Export'!A5594="","",'Payments Export'!B5594)</f>
        <v/>
      </c>
      <c r="C5590" s="7" t="str">
        <f>IF(IFERROR(VALUE('Payments Export'!H5594),'Payments Export'!H5594)&lt;&gt;0,IFERROR(VALUE('Payments Export'!H5594),'Payments Export'!H5594),"")</f>
        <v/>
      </c>
      <c r="D5590" s="7" t="str">
        <f>IF('Payments Export'!I5594="","",'Payments Export'!I5594)</f>
        <v/>
      </c>
      <c r="E5590" s="7" t="str">
        <f t="shared" si="174"/>
        <v/>
      </c>
      <c r="F5590" s="7" t="str">
        <f>IF('Payments Export'!A5594="","",'Payments Export'!N5594)</f>
        <v/>
      </c>
      <c r="G5590" s="7" t="str">
        <f>IF('Payments Export'!A5594="","",'Payments Export'!O5594)</f>
        <v/>
      </c>
      <c r="H5590" s="7" t="str">
        <f>IF('Payments Export'!B5594="","",G5590-F5590)</f>
        <v/>
      </c>
      <c r="I5590" s="3" t="str">
        <f>IF(C5590&lt;&gt;"",_xlfn.XLOOKUP(IFERROR(VALUE(C5590),C5590),'Items database'!A:A,'Items database'!B:B),(_xlfn.XLOOKUP(LEFT(E5590,3),Services,Services,"")))</f>
        <v/>
      </c>
      <c r="J5590" s="3" t="str">
        <f t="shared" si="175"/>
        <v/>
      </c>
    </row>
    <row r="5591" spans="1:10" x14ac:dyDescent="0.35">
      <c r="A5591" s="7" t="str">
        <f>IF('Payments Export'!A5595="","",'Payments Export'!A5595)</f>
        <v/>
      </c>
      <c r="B5591" s="7" t="str">
        <f>IF('Payments Export'!A5595="","",'Payments Export'!B5595)</f>
        <v/>
      </c>
      <c r="C5591" s="7" t="str">
        <f>IF(IFERROR(VALUE('Payments Export'!H5595),'Payments Export'!H5595)&lt;&gt;0,IFERROR(VALUE('Payments Export'!H5595),'Payments Export'!H5595),"")</f>
        <v/>
      </c>
      <c r="D5591" s="7" t="str">
        <f>IF('Payments Export'!I5595="","",'Payments Export'!I5595)</f>
        <v/>
      </c>
      <c r="E5591" s="7" t="str">
        <f t="shared" si="174"/>
        <v/>
      </c>
      <c r="F5591" s="7" t="str">
        <f>IF('Payments Export'!A5595="","",'Payments Export'!N5595)</f>
        <v/>
      </c>
      <c r="G5591" s="7" t="str">
        <f>IF('Payments Export'!A5595="","",'Payments Export'!O5595)</f>
        <v/>
      </c>
      <c r="H5591" s="7" t="str">
        <f>IF('Payments Export'!B5595="","",G5591-F5591)</f>
        <v/>
      </c>
      <c r="I5591" s="3" t="str">
        <f>IF(C5591&lt;&gt;"",_xlfn.XLOOKUP(IFERROR(VALUE(C5591),C5591),'Items database'!A:A,'Items database'!B:B),(_xlfn.XLOOKUP(LEFT(E5591,3),Services,Services,"")))</f>
        <v/>
      </c>
      <c r="J5591" s="3" t="str">
        <f t="shared" si="175"/>
        <v/>
      </c>
    </row>
    <row r="5592" spans="1:10" x14ac:dyDescent="0.35">
      <c r="A5592" s="7" t="str">
        <f>IF('Payments Export'!A5596="","",'Payments Export'!A5596)</f>
        <v/>
      </c>
      <c r="B5592" s="7" t="str">
        <f>IF('Payments Export'!A5596="","",'Payments Export'!B5596)</f>
        <v/>
      </c>
      <c r="C5592" s="7" t="str">
        <f>IF(IFERROR(VALUE('Payments Export'!H5596),'Payments Export'!H5596)&lt;&gt;0,IFERROR(VALUE('Payments Export'!H5596),'Payments Export'!H5596),"")</f>
        <v/>
      </c>
      <c r="D5592" s="7" t="str">
        <f>IF('Payments Export'!I5596="","",'Payments Export'!I5596)</f>
        <v/>
      </c>
      <c r="E5592" s="7" t="str">
        <f t="shared" si="174"/>
        <v/>
      </c>
      <c r="F5592" s="7" t="str">
        <f>IF('Payments Export'!A5596="","",'Payments Export'!N5596)</f>
        <v/>
      </c>
      <c r="G5592" s="7" t="str">
        <f>IF('Payments Export'!A5596="","",'Payments Export'!O5596)</f>
        <v/>
      </c>
      <c r="H5592" s="7" t="str">
        <f>IF('Payments Export'!B5596="","",G5592-F5592)</f>
        <v/>
      </c>
      <c r="I5592" s="3" t="str">
        <f>IF(C5592&lt;&gt;"",_xlfn.XLOOKUP(IFERROR(VALUE(C5592),C5592),'Items database'!A:A,'Items database'!B:B),(_xlfn.XLOOKUP(LEFT(E5592,3),Services,Services,"")))</f>
        <v/>
      </c>
      <c r="J5592" s="3" t="str">
        <f t="shared" si="175"/>
        <v/>
      </c>
    </row>
    <row r="5593" spans="1:10" x14ac:dyDescent="0.35">
      <c r="A5593" s="7" t="str">
        <f>IF('Payments Export'!A5597="","",'Payments Export'!A5597)</f>
        <v/>
      </c>
      <c r="B5593" s="7" t="str">
        <f>IF('Payments Export'!A5597="","",'Payments Export'!B5597)</f>
        <v/>
      </c>
      <c r="C5593" s="7" t="str">
        <f>IF(IFERROR(VALUE('Payments Export'!H5597),'Payments Export'!H5597)&lt;&gt;0,IFERROR(VALUE('Payments Export'!H5597),'Payments Export'!H5597),"")</f>
        <v/>
      </c>
      <c r="D5593" s="7" t="str">
        <f>IF('Payments Export'!I5597="","",'Payments Export'!I5597)</f>
        <v/>
      </c>
      <c r="E5593" s="7" t="str">
        <f t="shared" si="174"/>
        <v/>
      </c>
      <c r="F5593" s="7" t="str">
        <f>IF('Payments Export'!A5597="","",'Payments Export'!N5597)</f>
        <v/>
      </c>
      <c r="G5593" s="7" t="str">
        <f>IF('Payments Export'!A5597="","",'Payments Export'!O5597)</f>
        <v/>
      </c>
      <c r="H5593" s="7" t="str">
        <f>IF('Payments Export'!B5597="","",G5593-F5593)</f>
        <v/>
      </c>
      <c r="I5593" s="3" t="str">
        <f>IF(C5593&lt;&gt;"",_xlfn.XLOOKUP(IFERROR(VALUE(C5593),C5593),'Items database'!A:A,'Items database'!B:B),(_xlfn.XLOOKUP(LEFT(E5593,3),Services,Services,"")))</f>
        <v/>
      </c>
      <c r="J5593" s="3" t="str">
        <f t="shared" si="175"/>
        <v/>
      </c>
    </row>
    <row r="5594" spans="1:10" x14ac:dyDescent="0.35">
      <c r="A5594" s="7" t="str">
        <f>IF('Payments Export'!A5598="","",'Payments Export'!A5598)</f>
        <v/>
      </c>
      <c r="B5594" s="7" t="str">
        <f>IF('Payments Export'!A5598="","",'Payments Export'!B5598)</f>
        <v/>
      </c>
      <c r="C5594" s="7" t="str">
        <f>IF(IFERROR(VALUE('Payments Export'!H5598),'Payments Export'!H5598)&lt;&gt;0,IFERROR(VALUE('Payments Export'!H5598),'Payments Export'!H5598),"")</f>
        <v/>
      </c>
      <c r="D5594" s="7" t="str">
        <f>IF('Payments Export'!I5598="","",'Payments Export'!I5598)</f>
        <v/>
      </c>
      <c r="E5594" s="7" t="str">
        <f t="shared" si="174"/>
        <v/>
      </c>
      <c r="F5594" s="7" t="str">
        <f>IF('Payments Export'!A5598="","",'Payments Export'!N5598)</f>
        <v/>
      </c>
      <c r="G5594" s="7" t="str">
        <f>IF('Payments Export'!A5598="","",'Payments Export'!O5598)</f>
        <v/>
      </c>
      <c r="H5594" s="7" t="str">
        <f>IF('Payments Export'!B5598="","",G5594-F5594)</f>
        <v/>
      </c>
      <c r="I5594" s="3" t="str">
        <f>IF(C5594&lt;&gt;"",_xlfn.XLOOKUP(IFERROR(VALUE(C5594),C5594),'Items database'!A:A,'Items database'!B:B),(_xlfn.XLOOKUP(LEFT(E5594,3),Services,Services,"")))</f>
        <v/>
      </c>
      <c r="J5594" s="3" t="str">
        <f t="shared" si="175"/>
        <v/>
      </c>
    </row>
    <row r="5595" spans="1:10" x14ac:dyDescent="0.35">
      <c r="A5595" s="7" t="str">
        <f>IF('Payments Export'!A5599="","",'Payments Export'!A5599)</f>
        <v/>
      </c>
      <c r="B5595" s="7" t="str">
        <f>IF('Payments Export'!A5599="","",'Payments Export'!B5599)</f>
        <v/>
      </c>
      <c r="C5595" s="7" t="str">
        <f>IF(IFERROR(VALUE('Payments Export'!H5599),'Payments Export'!H5599)&lt;&gt;0,IFERROR(VALUE('Payments Export'!H5599),'Payments Export'!H5599),"")</f>
        <v/>
      </c>
      <c r="D5595" s="7" t="str">
        <f>IF('Payments Export'!I5599="","",'Payments Export'!I5599)</f>
        <v/>
      </c>
      <c r="E5595" s="7" t="str">
        <f t="shared" si="174"/>
        <v/>
      </c>
      <c r="F5595" s="7" t="str">
        <f>IF('Payments Export'!A5599="","",'Payments Export'!N5599)</f>
        <v/>
      </c>
      <c r="G5595" s="7" t="str">
        <f>IF('Payments Export'!A5599="","",'Payments Export'!O5599)</f>
        <v/>
      </c>
      <c r="H5595" s="7" t="str">
        <f>IF('Payments Export'!B5599="","",G5595-F5595)</f>
        <v/>
      </c>
      <c r="I5595" s="3" t="str">
        <f>IF(C5595&lt;&gt;"",_xlfn.XLOOKUP(IFERROR(VALUE(C5595),C5595),'Items database'!A:A,'Items database'!B:B),(_xlfn.XLOOKUP(LEFT(E5595,3),Services,Services,"")))</f>
        <v/>
      </c>
      <c r="J5595" s="3" t="str">
        <f t="shared" si="175"/>
        <v/>
      </c>
    </row>
    <row r="5596" spans="1:10" x14ac:dyDescent="0.35">
      <c r="A5596" s="7" t="str">
        <f>IF('Payments Export'!A5600="","",'Payments Export'!A5600)</f>
        <v/>
      </c>
      <c r="B5596" s="7" t="str">
        <f>IF('Payments Export'!A5600="","",'Payments Export'!B5600)</f>
        <v/>
      </c>
      <c r="C5596" s="7" t="str">
        <f>IF(IFERROR(VALUE('Payments Export'!H5600),'Payments Export'!H5600)&lt;&gt;0,IFERROR(VALUE('Payments Export'!H5600),'Payments Export'!H5600),"")</f>
        <v/>
      </c>
      <c r="D5596" s="7" t="str">
        <f>IF('Payments Export'!I5600="","",'Payments Export'!I5600)</f>
        <v/>
      </c>
      <c r="E5596" s="7" t="str">
        <f t="shared" si="174"/>
        <v/>
      </c>
      <c r="F5596" s="7" t="str">
        <f>IF('Payments Export'!A5600="","",'Payments Export'!N5600)</f>
        <v/>
      </c>
      <c r="G5596" s="7" t="str">
        <f>IF('Payments Export'!A5600="","",'Payments Export'!O5600)</f>
        <v/>
      </c>
      <c r="H5596" s="7" t="str">
        <f>IF('Payments Export'!B5600="","",G5596-F5596)</f>
        <v/>
      </c>
      <c r="I5596" s="3" t="str">
        <f>IF(C5596&lt;&gt;"",_xlfn.XLOOKUP(IFERROR(VALUE(C5596),C5596),'Items database'!A:A,'Items database'!B:B),(_xlfn.XLOOKUP(LEFT(E5596,3),Services,Services,"")))</f>
        <v/>
      </c>
      <c r="J5596" s="3" t="str">
        <f t="shared" si="175"/>
        <v/>
      </c>
    </row>
    <row r="5597" spans="1:10" x14ac:dyDescent="0.35">
      <c r="A5597" s="7" t="str">
        <f>IF('Payments Export'!A5601="","",'Payments Export'!A5601)</f>
        <v/>
      </c>
      <c r="B5597" s="7" t="str">
        <f>IF('Payments Export'!A5601="","",'Payments Export'!B5601)</f>
        <v/>
      </c>
      <c r="C5597" s="7" t="str">
        <f>IF(IFERROR(VALUE('Payments Export'!H5601),'Payments Export'!H5601)&lt;&gt;0,IFERROR(VALUE('Payments Export'!H5601),'Payments Export'!H5601),"")</f>
        <v/>
      </c>
      <c r="D5597" s="7" t="str">
        <f>IF('Payments Export'!I5601="","",'Payments Export'!I5601)</f>
        <v/>
      </c>
      <c r="E5597" s="7" t="str">
        <f t="shared" si="174"/>
        <v/>
      </c>
      <c r="F5597" s="7" t="str">
        <f>IF('Payments Export'!A5601="","",'Payments Export'!N5601)</f>
        <v/>
      </c>
      <c r="G5597" s="7" t="str">
        <f>IF('Payments Export'!A5601="","",'Payments Export'!O5601)</f>
        <v/>
      </c>
      <c r="H5597" s="7" t="str">
        <f>IF('Payments Export'!B5601="","",G5597-F5597)</f>
        <v/>
      </c>
      <c r="I5597" s="3" t="str">
        <f>IF(C5597&lt;&gt;"",_xlfn.XLOOKUP(IFERROR(VALUE(C5597),C5597),'Items database'!A:A,'Items database'!B:B),(_xlfn.XLOOKUP(LEFT(E5597,3),Services,Services,"")))</f>
        <v/>
      </c>
      <c r="J5597" s="3" t="str">
        <f t="shared" si="175"/>
        <v/>
      </c>
    </row>
    <row r="5598" spans="1:10" x14ac:dyDescent="0.35">
      <c r="A5598" s="7" t="str">
        <f>IF('Payments Export'!A5602="","",'Payments Export'!A5602)</f>
        <v/>
      </c>
      <c r="B5598" s="7" t="str">
        <f>IF('Payments Export'!A5602="","",'Payments Export'!B5602)</f>
        <v/>
      </c>
      <c r="C5598" s="7" t="str">
        <f>IF(IFERROR(VALUE('Payments Export'!H5602),'Payments Export'!H5602)&lt;&gt;0,IFERROR(VALUE('Payments Export'!H5602),'Payments Export'!H5602),"")</f>
        <v/>
      </c>
      <c r="D5598" s="7" t="str">
        <f>IF('Payments Export'!I5602="","",'Payments Export'!I5602)</f>
        <v/>
      </c>
      <c r="E5598" s="7" t="str">
        <f t="shared" si="174"/>
        <v/>
      </c>
      <c r="F5598" s="7" t="str">
        <f>IF('Payments Export'!A5602="","",'Payments Export'!N5602)</f>
        <v/>
      </c>
      <c r="G5598" s="7" t="str">
        <f>IF('Payments Export'!A5602="","",'Payments Export'!O5602)</f>
        <v/>
      </c>
      <c r="H5598" s="7" t="str">
        <f>IF('Payments Export'!B5602="","",G5598-F5598)</f>
        <v/>
      </c>
      <c r="I5598" s="3" t="str">
        <f>IF(C5598&lt;&gt;"",_xlfn.XLOOKUP(IFERROR(VALUE(C5598),C5598),'Items database'!A:A,'Items database'!B:B),(_xlfn.XLOOKUP(LEFT(E5598,3),Services,Services,"")))</f>
        <v/>
      </c>
      <c r="J5598" s="3" t="str">
        <f t="shared" si="175"/>
        <v/>
      </c>
    </row>
    <row r="5599" spans="1:10" x14ac:dyDescent="0.35">
      <c r="A5599" s="7" t="str">
        <f>IF('Payments Export'!A5603="","",'Payments Export'!A5603)</f>
        <v/>
      </c>
      <c r="B5599" s="7" t="str">
        <f>IF('Payments Export'!A5603="","",'Payments Export'!B5603)</f>
        <v/>
      </c>
      <c r="C5599" s="7" t="str">
        <f>IF(IFERROR(VALUE('Payments Export'!H5603),'Payments Export'!H5603)&lt;&gt;0,IFERROR(VALUE('Payments Export'!H5603),'Payments Export'!H5603),"")</f>
        <v/>
      </c>
      <c r="D5599" s="7" t="str">
        <f>IF('Payments Export'!I5603="","",'Payments Export'!I5603)</f>
        <v/>
      </c>
      <c r="E5599" s="7" t="str">
        <f t="shared" si="174"/>
        <v/>
      </c>
      <c r="F5599" s="7" t="str">
        <f>IF('Payments Export'!A5603="","",'Payments Export'!N5603)</f>
        <v/>
      </c>
      <c r="G5599" s="7" t="str">
        <f>IF('Payments Export'!A5603="","",'Payments Export'!O5603)</f>
        <v/>
      </c>
      <c r="H5599" s="7" t="str">
        <f>IF('Payments Export'!B5603="","",G5599-F5599)</f>
        <v/>
      </c>
      <c r="I5599" s="3" t="str">
        <f>IF(C5599&lt;&gt;"",_xlfn.XLOOKUP(IFERROR(VALUE(C5599),C5599),'Items database'!A:A,'Items database'!B:B),(_xlfn.XLOOKUP(LEFT(E5599,3),Services,Services,"")))</f>
        <v/>
      </c>
      <c r="J5599" s="3" t="str">
        <f t="shared" si="175"/>
        <v/>
      </c>
    </row>
    <row r="5600" spans="1:10" x14ac:dyDescent="0.35">
      <c r="A5600" s="7" t="str">
        <f>IF('Payments Export'!A5604="","",'Payments Export'!A5604)</f>
        <v/>
      </c>
      <c r="B5600" s="7" t="str">
        <f>IF('Payments Export'!A5604="","",'Payments Export'!B5604)</f>
        <v/>
      </c>
      <c r="C5600" s="7" t="str">
        <f>IF(IFERROR(VALUE('Payments Export'!H5604),'Payments Export'!H5604)&lt;&gt;0,IFERROR(VALUE('Payments Export'!H5604),'Payments Export'!H5604),"")</f>
        <v/>
      </c>
      <c r="D5600" s="7" t="str">
        <f>IF('Payments Export'!I5604="","",'Payments Export'!I5604)</f>
        <v/>
      </c>
      <c r="E5600" s="7" t="str">
        <f t="shared" si="174"/>
        <v/>
      </c>
      <c r="F5600" s="7" t="str">
        <f>IF('Payments Export'!A5604="","",'Payments Export'!N5604)</f>
        <v/>
      </c>
      <c r="G5600" s="7" t="str">
        <f>IF('Payments Export'!A5604="","",'Payments Export'!O5604)</f>
        <v/>
      </c>
      <c r="H5600" s="7" t="str">
        <f>IF('Payments Export'!B5604="","",G5600-F5600)</f>
        <v/>
      </c>
      <c r="I5600" s="3" t="str">
        <f>IF(C5600&lt;&gt;"",_xlfn.XLOOKUP(IFERROR(VALUE(C5600),C5600),'Items database'!A:A,'Items database'!B:B),(_xlfn.XLOOKUP(LEFT(E5600,3),Services,Services,"")))</f>
        <v/>
      </c>
      <c r="J5600" s="3" t="str">
        <f t="shared" si="175"/>
        <v/>
      </c>
    </row>
    <row r="5601" spans="1:10" x14ac:dyDescent="0.35">
      <c r="A5601" s="7" t="str">
        <f>IF('Payments Export'!A5605="","",'Payments Export'!A5605)</f>
        <v/>
      </c>
      <c r="B5601" s="7" t="str">
        <f>IF('Payments Export'!A5605="","",'Payments Export'!B5605)</f>
        <v/>
      </c>
      <c r="C5601" s="7" t="str">
        <f>IF(IFERROR(VALUE('Payments Export'!H5605),'Payments Export'!H5605)&lt;&gt;0,IFERROR(VALUE('Payments Export'!H5605),'Payments Export'!H5605),"")</f>
        <v/>
      </c>
      <c r="D5601" s="7" t="str">
        <f>IF('Payments Export'!I5605="","",'Payments Export'!I5605)</f>
        <v/>
      </c>
      <c r="E5601" s="7" t="str">
        <f t="shared" si="174"/>
        <v/>
      </c>
      <c r="F5601" s="7" t="str">
        <f>IF('Payments Export'!A5605="","",'Payments Export'!N5605)</f>
        <v/>
      </c>
      <c r="G5601" s="7" t="str">
        <f>IF('Payments Export'!A5605="","",'Payments Export'!O5605)</f>
        <v/>
      </c>
      <c r="H5601" s="7" t="str">
        <f>IF('Payments Export'!B5605="","",G5601-F5601)</f>
        <v/>
      </c>
      <c r="I5601" s="3" t="str">
        <f>IF(C5601&lt;&gt;"",_xlfn.XLOOKUP(IFERROR(VALUE(C5601),C5601),'Items database'!A:A,'Items database'!B:B),(_xlfn.XLOOKUP(LEFT(E5601,3),Services,Services,"")))</f>
        <v/>
      </c>
      <c r="J5601" s="3" t="str">
        <f t="shared" si="175"/>
        <v/>
      </c>
    </row>
    <row r="5602" spans="1:10" x14ac:dyDescent="0.35">
      <c r="A5602" s="7" t="str">
        <f>IF('Payments Export'!A5606="","",'Payments Export'!A5606)</f>
        <v/>
      </c>
      <c r="B5602" s="7" t="str">
        <f>IF('Payments Export'!A5606="","",'Payments Export'!B5606)</f>
        <v/>
      </c>
      <c r="C5602" s="7" t="str">
        <f>IF(IFERROR(VALUE('Payments Export'!H5606),'Payments Export'!H5606)&lt;&gt;0,IFERROR(VALUE('Payments Export'!H5606),'Payments Export'!H5606),"")</f>
        <v/>
      </c>
      <c r="D5602" s="7" t="str">
        <f>IF('Payments Export'!I5606="","",'Payments Export'!I5606)</f>
        <v/>
      </c>
      <c r="E5602" s="7" t="str">
        <f t="shared" si="174"/>
        <v/>
      </c>
      <c r="F5602" s="7" t="str">
        <f>IF('Payments Export'!A5606="","",'Payments Export'!N5606)</f>
        <v/>
      </c>
      <c r="G5602" s="7" t="str">
        <f>IF('Payments Export'!A5606="","",'Payments Export'!O5606)</f>
        <v/>
      </c>
      <c r="H5602" s="7" t="str">
        <f>IF('Payments Export'!B5606="","",G5602-F5602)</f>
        <v/>
      </c>
      <c r="I5602" s="3" t="str">
        <f>IF(C5602&lt;&gt;"",_xlfn.XLOOKUP(IFERROR(VALUE(C5602),C5602),'Items database'!A:A,'Items database'!B:B),(_xlfn.XLOOKUP(LEFT(E5602,3),Services,Services,"")))</f>
        <v/>
      </c>
      <c r="J5602" s="3" t="str">
        <f t="shared" si="175"/>
        <v/>
      </c>
    </row>
    <row r="5603" spans="1:10" x14ac:dyDescent="0.35">
      <c r="A5603" s="7" t="str">
        <f>IF('Payments Export'!A5607="","",'Payments Export'!A5607)</f>
        <v/>
      </c>
      <c r="B5603" s="7" t="str">
        <f>IF('Payments Export'!A5607="","",'Payments Export'!B5607)</f>
        <v/>
      </c>
      <c r="C5603" s="7" t="str">
        <f>IF(IFERROR(VALUE('Payments Export'!H5607),'Payments Export'!H5607)&lt;&gt;0,IFERROR(VALUE('Payments Export'!H5607),'Payments Export'!H5607),"")</f>
        <v/>
      </c>
      <c r="D5603" s="7" t="str">
        <f>IF('Payments Export'!I5607="","",'Payments Export'!I5607)</f>
        <v/>
      </c>
      <c r="E5603" s="7" t="str">
        <f t="shared" si="174"/>
        <v/>
      </c>
      <c r="F5603" s="7" t="str">
        <f>IF('Payments Export'!A5607="","",'Payments Export'!N5607)</f>
        <v/>
      </c>
      <c r="G5603" s="7" t="str">
        <f>IF('Payments Export'!A5607="","",'Payments Export'!O5607)</f>
        <v/>
      </c>
      <c r="H5603" s="7" t="str">
        <f>IF('Payments Export'!B5607="","",G5603-F5603)</f>
        <v/>
      </c>
      <c r="I5603" s="3" t="str">
        <f>IF(C5603&lt;&gt;"",_xlfn.XLOOKUP(IFERROR(VALUE(C5603),C5603),'Items database'!A:A,'Items database'!B:B),(_xlfn.XLOOKUP(LEFT(E5603,3),Services,Services,"")))</f>
        <v/>
      </c>
      <c r="J5603" s="3" t="str">
        <f t="shared" si="175"/>
        <v/>
      </c>
    </row>
    <row r="5604" spans="1:10" x14ac:dyDescent="0.35">
      <c r="A5604" s="7" t="str">
        <f>IF('Payments Export'!A5608="","",'Payments Export'!A5608)</f>
        <v/>
      </c>
      <c r="B5604" s="7" t="str">
        <f>IF('Payments Export'!A5608="","",'Payments Export'!B5608)</f>
        <v/>
      </c>
      <c r="C5604" s="7" t="str">
        <f>IF(IFERROR(VALUE('Payments Export'!H5608),'Payments Export'!H5608)&lt;&gt;0,IFERROR(VALUE('Payments Export'!H5608),'Payments Export'!H5608),"")</f>
        <v/>
      </c>
      <c r="D5604" s="7" t="str">
        <f>IF('Payments Export'!I5608="","",'Payments Export'!I5608)</f>
        <v/>
      </c>
      <c r="E5604" s="7" t="str">
        <f t="shared" si="174"/>
        <v/>
      </c>
      <c r="F5604" s="7" t="str">
        <f>IF('Payments Export'!A5608="","",'Payments Export'!N5608)</f>
        <v/>
      </c>
      <c r="G5604" s="7" t="str">
        <f>IF('Payments Export'!A5608="","",'Payments Export'!O5608)</f>
        <v/>
      </c>
      <c r="H5604" s="7" t="str">
        <f>IF('Payments Export'!B5608="","",G5604-F5604)</f>
        <v/>
      </c>
      <c r="I5604" s="3" t="str">
        <f>IF(C5604&lt;&gt;"",_xlfn.XLOOKUP(IFERROR(VALUE(C5604),C5604),'Items database'!A:A,'Items database'!B:B),(_xlfn.XLOOKUP(LEFT(E5604,3),Services,Services,"")))</f>
        <v/>
      </c>
      <c r="J5604" s="3" t="str">
        <f t="shared" si="175"/>
        <v/>
      </c>
    </row>
    <row r="5605" spans="1:10" x14ac:dyDescent="0.35">
      <c r="A5605" s="7" t="str">
        <f>IF('Payments Export'!A5609="","",'Payments Export'!A5609)</f>
        <v/>
      </c>
      <c r="B5605" s="7" t="str">
        <f>IF('Payments Export'!A5609="","",'Payments Export'!B5609)</f>
        <v/>
      </c>
      <c r="C5605" s="7" t="str">
        <f>IF(IFERROR(VALUE('Payments Export'!H5609),'Payments Export'!H5609)&lt;&gt;0,IFERROR(VALUE('Payments Export'!H5609),'Payments Export'!H5609),"")</f>
        <v/>
      </c>
      <c r="D5605" s="7" t="str">
        <f>IF('Payments Export'!I5609="","",'Payments Export'!I5609)</f>
        <v/>
      </c>
      <c r="E5605" s="7" t="str">
        <f t="shared" si="174"/>
        <v/>
      </c>
      <c r="F5605" s="7" t="str">
        <f>IF('Payments Export'!A5609="","",'Payments Export'!N5609)</f>
        <v/>
      </c>
      <c r="G5605" s="7" t="str">
        <f>IF('Payments Export'!A5609="","",'Payments Export'!O5609)</f>
        <v/>
      </c>
      <c r="H5605" s="7" t="str">
        <f>IF('Payments Export'!B5609="","",G5605-F5605)</f>
        <v/>
      </c>
      <c r="I5605" s="3" t="str">
        <f>IF(C5605&lt;&gt;"",_xlfn.XLOOKUP(IFERROR(VALUE(C5605),C5605),'Items database'!A:A,'Items database'!B:B),(_xlfn.XLOOKUP(LEFT(E5605,3),Services,Services,"")))</f>
        <v/>
      </c>
      <c r="J5605" s="3" t="str">
        <f t="shared" si="175"/>
        <v/>
      </c>
    </row>
    <row r="5606" spans="1:10" x14ac:dyDescent="0.35">
      <c r="A5606" s="7" t="str">
        <f>IF('Payments Export'!A5610="","",'Payments Export'!A5610)</f>
        <v/>
      </c>
      <c r="B5606" s="7" t="str">
        <f>IF('Payments Export'!A5610="","",'Payments Export'!B5610)</f>
        <v/>
      </c>
      <c r="C5606" s="7" t="str">
        <f>IF(IFERROR(VALUE('Payments Export'!H5610),'Payments Export'!H5610)&lt;&gt;0,IFERROR(VALUE('Payments Export'!H5610),'Payments Export'!H5610),"")</f>
        <v/>
      </c>
      <c r="D5606" s="7" t="str">
        <f>IF('Payments Export'!I5610="","",'Payments Export'!I5610)</f>
        <v/>
      </c>
      <c r="E5606" s="7" t="str">
        <f t="shared" si="174"/>
        <v/>
      </c>
      <c r="F5606" s="7" t="str">
        <f>IF('Payments Export'!A5610="","",'Payments Export'!N5610)</f>
        <v/>
      </c>
      <c r="G5606" s="7" t="str">
        <f>IF('Payments Export'!A5610="","",'Payments Export'!O5610)</f>
        <v/>
      </c>
      <c r="H5606" s="7" t="str">
        <f>IF('Payments Export'!B5610="","",G5606-F5606)</f>
        <v/>
      </c>
      <c r="I5606" s="3" t="str">
        <f>IF(C5606&lt;&gt;"",_xlfn.XLOOKUP(IFERROR(VALUE(C5606),C5606),'Items database'!A:A,'Items database'!B:B),(_xlfn.XLOOKUP(LEFT(E5606,3),Services,Services,"")))</f>
        <v/>
      </c>
      <c r="J5606" s="3" t="str">
        <f t="shared" si="175"/>
        <v/>
      </c>
    </row>
    <row r="5607" spans="1:10" x14ac:dyDescent="0.35">
      <c r="A5607" s="7" t="str">
        <f>IF('Payments Export'!A5611="","",'Payments Export'!A5611)</f>
        <v/>
      </c>
      <c r="B5607" s="7" t="str">
        <f>IF('Payments Export'!A5611="","",'Payments Export'!B5611)</f>
        <v/>
      </c>
      <c r="C5607" s="7" t="str">
        <f>IF(IFERROR(VALUE('Payments Export'!H5611),'Payments Export'!H5611)&lt;&gt;0,IFERROR(VALUE('Payments Export'!H5611),'Payments Export'!H5611),"")</f>
        <v/>
      </c>
      <c r="D5607" s="7" t="str">
        <f>IF('Payments Export'!I5611="","",'Payments Export'!I5611)</f>
        <v/>
      </c>
      <c r="E5607" s="7" t="str">
        <f t="shared" si="174"/>
        <v/>
      </c>
      <c r="F5607" s="7" t="str">
        <f>IF('Payments Export'!A5611="","",'Payments Export'!N5611)</f>
        <v/>
      </c>
      <c r="G5607" s="7" t="str">
        <f>IF('Payments Export'!A5611="","",'Payments Export'!O5611)</f>
        <v/>
      </c>
      <c r="H5607" s="7" t="str">
        <f>IF('Payments Export'!B5611="","",G5607-F5607)</f>
        <v/>
      </c>
      <c r="I5607" s="3" t="str">
        <f>IF(C5607&lt;&gt;"",_xlfn.XLOOKUP(IFERROR(VALUE(C5607),C5607),'Items database'!A:A,'Items database'!B:B),(_xlfn.XLOOKUP(LEFT(E5607,3),Services,Services,"")))</f>
        <v/>
      </c>
      <c r="J5607" s="3" t="str">
        <f t="shared" si="175"/>
        <v/>
      </c>
    </row>
    <row r="5608" spans="1:10" x14ac:dyDescent="0.35">
      <c r="A5608" s="7" t="str">
        <f>IF('Payments Export'!A5612="","",'Payments Export'!A5612)</f>
        <v/>
      </c>
      <c r="B5608" s="7" t="str">
        <f>IF('Payments Export'!A5612="","",'Payments Export'!B5612)</f>
        <v/>
      </c>
      <c r="C5608" s="7" t="str">
        <f>IF(IFERROR(VALUE('Payments Export'!H5612),'Payments Export'!H5612)&lt;&gt;0,IFERROR(VALUE('Payments Export'!H5612),'Payments Export'!H5612),"")</f>
        <v/>
      </c>
      <c r="D5608" s="7" t="str">
        <f>IF('Payments Export'!I5612="","",'Payments Export'!I5612)</f>
        <v/>
      </c>
      <c r="E5608" s="7" t="str">
        <f t="shared" si="174"/>
        <v/>
      </c>
      <c r="F5608" s="7" t="str">
        <f>IF('Payments Export'!A5612="","",'Payments Export'!N5612)</f>
        <v/>
      </c>
      <c r="G5608" s="7" t="str">
        <f>IF('Payments Export'!A5612="","",'Payments Export'!O5612)</f>
        <v/>
      </c>
      <c r="H5608" s="7" t="str">
        <f>IF('Payments Export'!B5612="","",G5608-F5608)</f>
        <v/>
      </c>
      <c r="I5608" s="3" t="str">
        <f>IF(C5608&lt;&gt;"",_xlfn.XLOOKUP(IFERROR(VALUE(C5608),C5608),'Items database'!A:A,'Items database'!B:B),(_xlfn.XLOOKUP(LEFT(E5608,3),Services,Services,"")))</f>
        <v/>
      </c>
      <c r="J5608" s="3" t="str">
        <f t="shared" si="175"/>
        <v/>
      </c>
    </row>
    <row r="5609" spans="1:10" x14ac:dyDescent="0.35">
      <c r="A5609" s="7" t="str">
        <f>IF('Payments Export'!A5613="","",'Payments Export'!A5613)</f>
        <v/>
      </c>
      <c r="B5609" s="7" t="str">
        <f>IF('Payments Export'!A5613="","",'Payments Export'!B5613)</f>
        <v/>
      </c>
      <c r="C5609" s="7" t="str">
        <f>IF(IFERROR(VALUE('Payments Export'!H5613),'Payments Export'!H5613)&lt;&gt;0,IFERROR(VALUE('Payments Export'!H5613),'Payments Export'!H5613),"")</f>
        <v/>
      </c>
      <c r="D5609" s="7" t="str">
        <f>IF('Payments Export'!I5613="","",'Payments Export'!I5613)</f>
        <v/>
      </c>
      <c r="E5609" s="7" t="str">
        <f t="shared" si="174"/>
        <v/>
      </c>
      <c r="F5609" s="7" t="str">
        <f>IF('Payments Export'!A5613="","",'Payments Export'!N5613)</f>
        <v/>
      </c>
      <c r="G5609" s="7" t="str">
        <f>IF('Payments Export'!A5613="","",'Payments Export'!O5613)</f>
        <v/>
      </c>
      <c r="H5609" s="7" t="str">
        <f>IF('Payments Export'!B5613="","",G5609-F5609)</f>
        <v/>
      </c>
      <c r="I5609" s="3" t="str">
        <f>IF(C5609&lt;&gt;"",_xlfn.XLOOKUP(IFERROR(VALUE(C5609),C5609),'Items database'!A:A,'Items database'!B:B),(_xlfn.XLOOKUP(LEFT(E5609,3),Services,Services,"")))</f>
        <v/>
      </c>
      <c r="J5609" s="3" t="str">
        <f t="shared" si="175"/>
        <v/>
      </c>
    </row>
    <row r="5610" spans="1:10" x14ac:dyDescent="0.35">
      <c r="A5610" s="7" t="str">
        <f>IF('Payments Export'!A5614="","",'Payments Export'!A5614)</f>
        <v/>
      </c>
      <c r="B5610" s="7" t="str">
        <f>IF('Payments Export'!A5614="","",'Payments Export'!B5614)</f>
        <v/>
      </c>
      <c r="C5610" s="7" t="str">
        <f>IF(IFERROR(VALUE('Payments Export'!H5614),'Payments Export'!H5614)&lt;&gt;0,IFERROR(VALUE('Payments Export'!H5614),'Payments Export'!H5614),"")</f>
        <v/>
      </c>
      <c r="D5610" s="7" t="str">
        <f>IF('Payments Export'!I5614="","",'Payments Export'!I5614)</f>
        <v/>
      </c>
      <c r="E5610" s="7" t="str">
        <f t="shared" si="174"/>
        <v/>
      </c>
      <c r="F5610" s="7" t="str">
        <f>IF('Payments Export'!A5614="","",'Payments Export'!N5614)</f>
        <v/>
      </c>
      <c r="G5610" s="7" t="str">
        <f>IF('Payments Export'!A5614="","",'Payments Export'!O5614)</f>
        <v/>
      </c>
      <c r="H5610" s="7" t="str">
        <f>IF('Payments Export'!B5614="","",G5610-F5610)</f>
        <v/>
      </c>
      <c r="I5610" s="3" t="str">
        <f>IF(C5610&lt;&gt;"",_xlfn.XLOOKUP(IFERROR(VALUE(C5610),C5610),'Items database'!A:A,'Items database'!B:B),(_xlfn.XLOOKUP(LEFT(E5610,3),Services,Services,"")))</f>
        <v/>
      </c>
      <c r="J5610" s="3" t="str">
        <f t="shared" si="175"/>
        <v/>
      </c>
    </row>
    <row r="5611" spans="1:10" x14ac:dyDescent="0.35">
      <c r="A5611" s="7" t="str">
        <f>IF('Payments Export'!A5615="","",'Payments Export'!A5615)</f>
        <v/>
      </c>
      <c r="B5611" s="7" t="str">
        <f>IF('Payments Export'!A5615="","",'Payments Export'!B5615)</f>
        <v/>
      </c>
      <c r="C5611" s="7" t="str">
        <f>IF(IFERROR(VALUE('Payments Export'!H5615),'Payments Export'!H5615)&lt;&gt;0,IFERROR(VALUE('Payments Export'!H5615),'Payments Export'!H5615),"")</f>
        <v/>
      </c>
      <c r="D5611" s="7" t="str">
        <f>IF('Payments Export'!I5615="","",'Payments Export'!I5615)</f>
        <v/>
      </c>
      <c r="E5611" s="7" t="str">
        <f t="shared" si="174"/>
        <v/>
      </c>
      <c r="F5611" s="7" t="str">
        <f>IF('Payments Export'!A5615="","",'Payments Export'!N5615)</f>
        <v/>
      </c>
      <c r="G5611" s="7" t="str">
        <f>IF('Payments Export'!A5615="","",'Payments Export'!O5615)</f>
        <v/>
      </c>
      <c r="H5611" s="7" t="str">
        <f>IF('Payments Export'!B5615="","",G5611-F5611)</f>
        <v/>
      </c>
      <c r="I5611" s="3" t="str">
        <f>IF(C5611&lt;&gt;"",_xlfn.XLOOKUP(IFERROR(VALUE(C5611),C5611),'Items database'!A:A,'Items database'!B:B),(_xlfn.XLOOKUP(LEFT(E5611,3),Services,Services,"")))</f>
        <v/>
      </c>
      <c r="J5611" s="3" t="str">
        <f t="shared" si="175"/>
        <v/>
      </c>
    </row>
    <row r="5612" spans="1:10" x14ac:dyDescent="0.35">
      <c r="A5612" s="7" t="str">
        <f>IF('Payments Export'!A5616="","",'Payments Export'!A5616)</f>
        <v/>
      </c>
      <c r="B5612" s="7" t="str">
        <f>IF('Payments Export'!A5616="","",'Payments Export'!B5616)</f>
        <v/>
      </c>
      <c r="C5612" s="7" t="str">
        <f>IF(IFERROR(VALUE('Payments Export'!H5616),'Payments Export'!H5616)&lt;&gt;0,IFERROR(VALUE('Payments Export'!H5616),'Payments Export'!H5616),"")</f>
        <v/>
      </c>
      <c r="D5612" s="7" t="str">
        <f>IF('Payments Export'!I5616="","",'Payments Export'!I5616)</f>
        <v/>
      </c>
      <c r="E5612" s="7" t="str">
        <f t="shared" si="174"/>
        <v/>
      </c>
      <c r="F5612" s="7" t="str">
        <f>IF('Payments Export'!A5616="","",'Payments Export'!N5616)</f>
        <v/>
      </c>
      <c r="G5612" s="7" t="str">
        <f>IF('Payments Export'!A5616="","",'Payments Export'!O5616)</f>
        <v/>
      </c>
      <c r="H5612" s="7" t="str">
        <f>IF('Payments Export'!B5616="","",G5612-F5612)</f>
        <v/>
      </c>
      <c r="I5612" s="3" t="str">
        <f>IF(C5612&lt;&gt;"",_xlfn.XLOOKUP(IFERROR(VALUE(C5612),C5612),'Items database'!A:A,'Items database'!B:B),(_xlfn.XLOOKUP(LEFT(E5612,3),Services,Services,"")))</f>
        <v/>
      </c>
      <c r="J5612" s="3" t="str">
        <f t="shared" si="175"/>
        <v/>
      </c>
    </row>
    <row r="5613" spans="1:10" x14ac:dyDescent="0.35">
      <c r="A5613" s="7" t="str">
        <f>IF('Payments Export'!A5617="","",'Payments Export'!A5617)</f>
        <v/>
      </c>
      <c r="B5613" s="7" t="str">
        <f>IF('Payments Export'!A5617="","",'Payments Export'!B5617)</f>
        <v/>
      </c>
      <c r="C5613" s="7" t="str">
        <f>IF(IFERROR(VALUE('Payments Export'!H5617),'Payments Export'!H5617)&lt;&gt;0,IFERROR(VALUE('Payments Export'!H5617),'Payments Export'!H5617),"")</f>
        <v/>
      </c>
      <c r="D5613" s="7" t="str">
        <f>IF('Payments Export'!I5617="","",'Payments Export'!I5617)</f>
        <v/>
      </c>
      <c r="E5613" s="7" t="str">
        <f t="shared" si="174"/>
        <v/>
      </c>
      <c r="F5613" s="7" t="str">
        <f>IF('Payments Export'!A5617="","",'Payments Export'!N5617)</f>
        <v/>
      </c>
      <c r="G5613" s="7" t="str">
        <f>IF('Payments Export'!A5617="","",'Payments Export'!O5617)</f>
        <v/>
      </c>
      <c r="H5613" s="7" t="str">
        <f>IF('Payments Export'!B5617="","",G5613-F5613)</f>
        <v/>
      </c>
      <c r="I5613" s="3" t="str">
        <f>IF(C5613&lt;&gt;"",_xlfn.XLOOKUP(IFERROR(VALUE(C5613),C5613),'Items database'!A:A,'Items database'!B:B),(_xlfn.XLOOKUP(LEFT(E5613,3),Services,Services,"")))</f>
        <v/>
      </c>
      <c r="J5613" s="3" t="str">
        <f t="shared" si="175"/>
        <v/>
      </c>
    </row>
    <row r="5614" spans="1:10" x14ac:dyDescent="0.35">
      <c r="A5614" s="7" t="str">
        <f>IF('Payments Export'!A5618="","",'Payments Export'!A5618)</f>
        <v/>
      </c>
      <c r="B5614" s="7" t="str">
        <f>IF('Payments Export'!A5618="","",'Payments Export'!B5618)</f>
        <v/>
      </c>
      <c r="C5614" s="7" t="str">
        <f>IF(IFERROR(VALUE('Payments Export'!H5618),'Payments Export'!H5618)&lt;&gt;0,IFERROR(VALUE('Payments Export'!H5618),'Payments Export'!H5618),"")</f>
        <v/>
      </c>
      <c r="D5614" s="7" t="str">
        <f>IF('Payments Export'!I5618="","",'Payments Export'!I5618)</f>
        <v/>
      </c>
      <c r="E5614" s="7" t="str">
        <f t="shared" si="174"/>
        <v/>
      </c>
      <c r="F5614" s="7" t="str">
        <f>IF('Payments Export'!A5618="","",'Payments Export'!N5618)</f>
        <v/>
      </c>
      <c r="G5614" s="7" t="str">
        <f>IF('Payments Export'!A5618="","",'Payments Export'!O5618)</f>
        <v/>
      </c>
      <c r="H5614" s="7" t="str">
        <f>IF('Payments Export'!B5618="","",G5614-F5614)</f>
        <v/>
      </c>
      <c r="I5614" s="3" t="str">
        <f>IF(C5614&lt;&gt;"",_xlfn.XLOOKUP(IFERROR(VALUE(C5614),C5614),'Items database'!A:A,'Items database'!B:B),(_xlfn.XLOOKUP(LEFT(E5614,3),Services,Services,"")))</f>
        <v/>
      </c>
      <c r="J5614" s="3" t="str">
        <f t="shared" si="175"/>
        <v/>
      </c>
    </row>
    <row r="5615" spans="1:10" x14ac:dyDescent="0.35">
      <c r="A5615" s="7" t="str">
        <f>IF('Payments Export'!A5619="","",'Payments Export'!A5619)</f>
        <v/>
      </c>
      <c r="B5615" s="7" t="str">
        <f>IF('Payments Export'!A5619="","",'Payments Export'!B5619)</f>
        <v/>
      </c>
      <c r="C5615" s="7" t="str">
        <f>IF(IFERROR(VALUE('Payments Export'!H5619),'Payments Export'!H5619)&lt;&gt;0,IFERROR(VALUE('Payments Export'!H5619),'Payments Export'!H5619),"")</f>
        <v/>
      </c>
      <c r="D5615" s="7" t="str">
        <f>IF('Payments Export'!I5619="","",'Payments Export'!I5619)</f>
        <v/>
      </c>
      <c r="E5615" s="7" t="str">
        <f t="shared" si="174"/>
        <v/>
      </c>
      <c r="F5615" s="7" t="str">
        <f>IF('Payments Export'!A5619="","",'Payments Export'!N5619)</f>
        <v/>
      </c>
      <c r="G5615" s="7" t="str">
        <f>IF('Payments Export'!A5619="","",'Payments Export'!O5619)</f>
        <v/>
      </c>
      <c r="H5615" s="7" t="str">
        <f>IF('Payments Export'!B5619="","",G5615-F5615)</f>
        <v/>
      </c>
      <c r="I5615" s="3" t="str">
        <f>IF(C5615&lt;&gt;"",_xlfn.XLOOKUP(IFERROR(VALUE(C5615),C5615),'Items database'!A:A,'Items database'!B:B),(_xlfn.XLOOKUP(LEFT(E5615,3),Services,Services,"")))</f>
        <v/>
      </c>
      <c r="J5615" s="3" t="str">
        <f t="shared" si="175"/>
        <v/>
      </c>
    </row>
    <row r="5616" spans="1:10" x14ac:dyDescent="0.35">
      <c r="A5616" s="7" t="str">
        <f>IF('Payments Export'!A5620="","",'Payments Export'!A5620)</f>
        <v/>
      </c>
      <c r="B5616" s="7" t="str">
        <f>IF('Payments Export'!A5620="","",'Payments Export'!B5620)</f>
        <v/>
      </c>
      <c r="C5616" s="7" t="str">
        <f>IF(IFERROR(VALUE('Payments Export'!H5620),'Payments Export'!H5620)&lt;&gt;0,IFERROR(VALUE('Payments Export'!H5620),'Payments Export'!H5620),"")</f>
        <v/>
      </c>
      <c r="D5616" s="7" t="str">
        <f>IF('Payments Export'!I5620="","",'Payments Export'!I5620)</f>
        <v/>
      </c>
      <c r="E5616" s="7" t="str">
        <f t="shared" si="174"/>
        <v/>
      </c>
      <c r="F5616" s="7" t="str">
        <f>IF('Payments Export'!A5620="","",'Payments Export'!N5620)</f>
        <v/>
      </c>
      <c r="G5616" s="7" t="str">
        <f>IF('Payments Export'!A5620="","",'Payments Export'!O5620)</f>
        <v/>
      </c>
      <c r="H5616" s="7" t="str">
        <f>IF('Payments Export'!B5620="","",G5616-F5616)</f>
        <v/>
      </c>
      <c r="I5616" s="3" t="str">
        <f>IF(C5616&lt;&gt;"",_xlfn.XLOOKUP(IFERROR(VALUE(C5616),C5616),'Items database'!A:A,'Items database'!B:B),(_xlfn.XLOOKUP(LEFT(E5616,3),Services,Services,"")))</f>
        <v/>
      </c>
      <c r="J5616" s="3" t="str">
        <f t="shared" si="175"/>
        <v/>
      </c>
    </row>
    <row r="5617" spans="1:10" x14ac:dyDescent="0.35">
      <c r="A5617" s="7" t="str">
        <f>IF('Payments Export'!A5621="","",'Payments Export'!A5621)</f>
        <v/>
      </c>
      <c r="B5617" s="7" t="str">
        <f>IF('Payments Export'!A5621="","",'Payments Export'!B5621)</f>
        <v/>
      </c>
      <c r="C5617" s="7" t="str">
        <f>IF(IFERROR(VALUE('Payments Export'!H5621),'Payments Export'!H5621)&lt;&gt;0,IFERROR(VALUE('Payments Export'!H5621),'Payments Export'!H5621),"")</f>
        <v/>
      </c>
      <c r="D5617" s="7" t="str">
        <f>IF('Payments Export'!I5621="","",'Payments Export'!I5621)</f>
        <v/>
      </c>
      <c r="E5617" s="7" t="str">
        <f t="shared" si="174"/>
        <v/>
      </c>
      <c r="F5617" s="7" t="str">
        <f>IF('Payments Export'!A5621="","",'Payments Export'!N5621)</f>
        <v/>
      </c>
      <c r="G5617" s="7" t="str">
        <f>IF('Payments Export'!A5621="","",'Payments Export'!O5621)</f>
        <v/>
      </c>
      <c r="H5617" s="7" t="str">
        <f>IF('Payments Export'!B5621="","",G5617-F5617)</f>
        <v/>
      </c>
      <c r="I5617" s="3" t="str">
        <f>IF(C5617&lt;&gt;"",_xlfn.XLOOKUP(IFERROR(VALUE(C5617),C5617),'Items database'!A:A,'Items database'!B:B),(_xlfn.XLOOKUP(LEFT(E5617,3),Services,Services,"")))</f>
        <v/>
      </c>
      <c r="J5617" s="3" t="str">
        <f t="shared" si="175"/>
        <v/>
      </c>
    </row>
    <row r="5618" spans="1:10" x14ac:dyDescent="0.35">
      <c r="A5618" s="7" t="str">
        <f>IF('Payments Export'!A5622="","",'Payments Export'!A5622)</f>
        <v/>
      </c>
      <c r="B5618" s="7" t="str">
        <f>IF('Payments Export'!A5622="","",'Payments Export'!B5622)</f>
        <v/>
      </c>
      <c r="C5618" s="7" t="str">
        <f>IF(IFERROR(VALUE('Payments Export'!H5622),'Payments Export'!H5622)&lt;&gt;0,IFERROR(VALUE('Payments Export'!H5622),'Payments Export'!H5622),"")</f>
        <v/>
      </c>
      <c r="D5618" s="7" t="str">
        <f>IF('Payments Export'!I5622="","",'Payments Export'!I5622)</f>
        <v/>
      </c>
      <c r="E5618" s="7" t="str">
        <f t="shared" si="174"/>
        <v/>
      </c>
      <c r="F5618" s="7" t="str">
        <f>IF('Payments Export'!A5622="","",'Payments Export'!N5622)</f>
        <v/>
      </c>
      <c r="G5618" s="7" t="str">
        <f>IF('Payments Export'!A5622="","",'Payments Export'!O5622)</f>
        <v/>
      </c>
      <c r="H5618" s="7" t="str">
        <f>IF('Payments Export'!B5622="","",G5618-F5618)</f>
        <v/>
      </c>
      <c r="I5618" s="3" t="str">
        <f>IF(C5618&lt;&gt;"",_xlfn.XLOOKUP(IFERROR(VALUE(C5618),C5618),'Items database'!A:A,'Items database'!B:B),(_xlfn.XLOOKUP(LEFT(E5618,3),Services,Services,"")))</f>
        <v/>
      </c>
      <c r="J5618" s="3" t="str">
        <f t="shared" si="175"/>
        <v/>
      </c>
    </row>
    <row r="5619" spans="1:10" x14ac:dyDescent="0.35">
      <c r="A5619" s="7" t="str">
        <f>IF('Payments Export'!A5623="","",'Payments Export'!A5623)</f>
        <v/>
      </c>
      <c r="B5619" s="7" t="str">
        <f>IF('Payments Export'!A5623="","",'Payments Export'!B5623)</f>
        <v/>
      </c>
      <c r="C5619" s="7" t="str">
        <f>IF(IFERROR(VALUE('Payments Export'!H5623),'Payments Export'!H5623)&lt;&gt;0,IFERROR(VALUE('Payments Export'!H5623),'Payments Export'!H5623),"")</f>
        <v/>
      </c>
      <c r="D5619" s="7" t="str">
        <f>IF('Payments Export'!I5623="","",'Payments Export'!I5623)</f>
        <v/>
      </c>
      <c r="E5619" s="7" t="str">
        <f t="shared" si="174"/>
        <v/>
      </c>
      <c r="F5619" s="7" t="str">
        <f>IF('Payments Export'!A5623="","",'Payments Export'!N5623)</f>
        <v/>
      </c>
      <c r="G5619" s="7" t="str">
        <f>IF('Payments Export'!A5623="","",'Payments Export'!O5623)</f>
        <v/>
      </c>
      <c r="H5619" s="7" t="str">
        <f>IF('Payments Export'!B5623="","",G5619-F5619)</f>
        <v/>
      </c>
      <c r="I5619" s="3" t="str">
        <f>IF(C5619&lt;&gt;"",_xlfn.XLOOKUP(IFERROR(VALUE(C5619),C5619),'Items database'!A:A,'Items database'!B:B),(_xlfn.XLOOKUP(LEFT(E5619,3),Services,Services,"")))</f>
        <v/>
      </c>
      <c r="J5619" s="3" t="str">
        <f t="shared" si="175"/>
        <v/>
      </c>
    </row>
    <row r="5620" spans="1:10" x14ac:dyDescent="0.35">
      <c r="A5620" s="7" t="str">
        <f>IF('Payments Export'!A5624="","",'Payments Export'!A5624)</f>
        <v/>
      </c>
      <c r="B5620" s="7" t="str">
        <f>IF('Payments Export'!A5624="","",'Payments Export'!B5624)</f>
        <v/>
      </c>
      <c r="C5620" s="7" t="str">
        <f>IF(IFERROR(VALUE('Payments Export'!H5624),'Payments Export'!H5624)&lt;&gt;0,IFERROR(VALUE('Payments Export'!H5624),'Payments Export'!H5624),"")</f>
        <v/>
      </c>
      <c r="D5620" s="7" t="str">
        <f>IF('Payments Export'!I5624="","",'Payments Export'!I5624)</f>
        <v/>
      </c>
      <c r="E5620" s="7" t="str">
        <f t="shared" si="174"/>
        <v/>
      </c>
      <c r="F5620" s="7" t="str">
        <f>IF('Payments Export'!A5624="","",'Payments Export'!N5624)</f>
        <v/>
      </c>
      <c r="G5620" s="7" t="str">
        <f>IF('Payments Export'!A5624="","",'Payments Export'!O5624)</f>
        <v/>
      </c>
      <c r="H5620" s="7" t="str">
        <f>IF('Payments Export'!B5624="","",G5620-F5620)</f>
        <v/>
      </c>
      <c r="I5620" s="3" t="str">
        <f>IF(C5620&lt;&gt;"",_xlfn.XLOOKUP(IFERROR(VALUE(C5620),C5620),'Items database'!A:A,'Items database'!B:B),(_xlfn.XLOOKUP(LEFT(E5620,3),Services,Services,"")))</f>
        <v/>
      </c>
      <c r="J5620" s="3" t="str">
        <f t="shared" si="175"/>
        <v/>
      </c>
    </row>
    <row r="5621" spans="1:10" x14ac:dyDescent="0.35">
      <c r="A5621" s="7" t="str">
        <f>IF('Payments Export'!A5625="","",'Payments Export'!A5625)</f>
        <v/>
      </c>
      <c r="B5621" s="7" t="str">
        <f>IF('Payments Export'!A5625="","",'Payments Export'!B5625)</f>
        <v/>
      </c>
      <c r="C5621" s="7" t="str">
        <f>IF(IFERROR(VALUE('Payments Export'!H5625),'Payments Export'!H5625)&lt;&gt;0,IFERROR(VALUE('Payments Export'!H5625),'Payments Export'!H5625),"")</f>
        <v/>
      </c>
      <c r="D5621" s="7" t="str">
        <f>IF('Payments Export'!I5625="","",'Payments Export'!I5625)</f>
        <v/>
      </c>
      <c r="E5621" s="7" t="str">
        <f t="shared" si="174"/>
        <v/>
      </c>
      <c r="F5621" s="7" t="str">
        <f>IF('Payments Export'!A5625="","",'Payments Export'!N5625)</f>
        <v/>
      </c>
      <c r="G5621" s="7" t="str">
        <f>IF('Payments Export'!A5625="","",'Payments Export'!O5625)</f>
        <v/>
      </c>
      <c r="H5621" s="7" t="str">
        <f>IF('Payments Export'!B5625="","",G5621-F5621)</f>
        <v/>
      </c>
      <c r="I5621" s="3" t="str">
        <f>IF(C5621&lt;&gt;"",_xlfn.XLOOKUP(IFERROR(VALUE(C5621),C5621),'Items database'!A:A,'Items database'!B:B),(_xlfn.XLOOKUP(LEFT(E5621,3),Services,Services,"")))</f>
        <v/>
      </c>
      <c r="J5621" s="3" t="str">
        <f t="shared" si="175"/>
        <v/>
      </c>
    </row>
    <row r="5622" spans="1:10" x14ac:dyDescent="0.35">
      <c r="A5622" s="7" t="str">
        <f>IF('Payments Export'!A5626="","",'Payments Export'!A5626)</f>
        <v/>
      </c>
      <c r="B5622" s="7" t="str">
        <f>IF('Payments Export'!A5626="","",'Payments Export'!B5626)</f>
        <v/>
      </c>
      <c r="C5622" s="7" t="str">
        <f>IF(IFERROR(VALUE('Payments Export'!H5626),'Payments Export'!H5626)&lt;&gt;0,IFERROR(VALUE('Payments Export'!H5626),'Payments Export'!H5626),"")</f>
        <v/>
      </c>
      <c r="D5622" s="7" t="str">
        <f>IF('Payments Export'!I5626="","",'Payments Export'!I5626)</f>
        <v/>
      </c>
      <c r="E5622" s="7" t="str">
        <f t="shared" si="174"/>
        <v/>
      </c>
      <c r="F5622" s="7" t="str">
        <f>IF('Payments Export'!A5626="","",'Payments Export'!N5626)</f>
        <v/>
      </c>
      <c r="G5622" s="7" t="str">
        <f>IF('Payments Export'!A5626="","",'Payments Export'!O5626)</f>
        <v/>
      </c>
      <c r="H5622" s="7" t="str">
        <f>IF('Payments Export'!B5626="","",G5622-F5622)</f>
        <v/>
      </c>
      <c r="I5622" s="3" t="str">
        <f>IF(C5622&lt;&gt;"",_xlfn.XLOOKUP(IFERROR(VALUE(C5622),C5622),'Items database'!A:A,'Items database'!B:B),(_xlfn.XLOOKUP(LEFT(E5622,3),Services,Services,"")))</f>
        <v/>
      </c>
      <c r="J5622" s="3" t="str">
        <f t="shared" si="175"/>
        <v/>
      </c>
    </row>
    <row r="5623" spans="1:10" x14ac:dyDescent="0.35">
      <c r="A5623" s="7" t="str">
        <f>IF('Payments Export'!A5627="","",'Payments Export'!A5627)</f>
        <v/>
      </c>
      <c r="B5623" s="7" t="str">
        <f>IF('Payments Export'!A5627="","",'Payments Export'!B5627)</f>
        <v/>
      </c>
      <c r="C5623" s="7" t="str">
        <f>IF(IFERROR(VALUE('Payments Export'!H5627),'Payments Export'!H5627)&lt;&gt;0,IFERROR(VALUE('Payments Export'!H5627),'Payments Export'!H5627),"")</f>
        <v/>
      </c>
      <c r="D5623" s="7" t="str">
        <f>IF('Payments Export'!I5627="","",'Payments Export'!I5627)</f>
        <v/>
      </c>
      <c r="E5623" s="7" t="str">
        <f t="shared" si="174"/>
        <v/>
      </c>
      <c r="F5623" s="7" t="str">
        <f>IF('Payments Export'!A5627="","",'Payments Export'!N5627)</f>
        <v/>
      </c>
      <c r="G5623" s="7" t="str">
        <f>IF('Payments Export'!A5627="","",'Payments Export'!O5627)</f>
        <v/>
      </c>
      <c r="H5623" s="7" t="str">
        <f>IF('Payments Export'!B5627="","",G5623-F5623)</f>
        <v/>
      </c>
      <c r="I5623" s="3" t="str">
        <f>IF(C5623&lt;&gt;"",_xlfn.XLOOKUP(IFERROR(VALUE(C5623),C5623),'Items database'!A:A,'Items database'!B:B),(_xlfn.XLOOKUP(LEFT(E5623,3),Services,Services,"")))</f>
        <v/>
      </c>
      <c r="J5623" s="3" t="str">
        <f t="shared" si="175"/>
        <v/>
      </c>
    </row>
    <row r="5624" spans="1:10" x14ac:dyDescent="0.35">
      <c r="A5624" s="7" t="str">
        <f>IF('Payments Export'!A5628="","",'Payments Export'!A5628)</f>
        <v/>
      </c>
      <c r="B5624" s="7" t="str">
        <f>IF('Payments Export'!A5628="","",'Payments Export'!B5628)</f>
        <v/>
      </c>
      <c r="C5624" s="7" t="str">
        <f>IF(IFERROR(VALUE('Payments Export'!H5628),'Payments Export'!H5628)&lt;&gt;0,IFERROR(VALUE('Payments Export'!H5628),'Payments Export'!H5628),"")</f>
        <v/>
      </c>
      <c r="D5624" s="7" t="str">
        <f>IF('Payments Export'!I5628="","",'Payments Export'!I5628)</f>
        <v/>
      </c>
      <c r="E5624" s="7" t="str">
        <f t="shared" si="174"/>
        <v/>
      </c>
      <c r="F5624" s="7" t="str">
        <f>IF('Payments Export'!A5628="","",'Payments Export'!N5628)</f>
        <v/>
      </c>
      <c r="G5624" s="7" t="str">
        <f>IF('Payments Export'!A5628="","",'Payments Export'!O5628)</f>
        <v/>
      </c>
      <c r="H5624" s="7" t="str">
        <f>IF('Payments Export'!B5628="","",G5624-F5624)</f>
        <v/>
      </c>
      <c r="I5624" s="3" t="str">
        <f>IF(C5624&lt;&gt;"",_xlfn.XLOOKUP(IFERROR(VALUE(C5624),C5624),'Items database'!A:A,'Items database'!B:B),(_xlfn.XLOOKUP(LEFT(E5624,3),Services,Services,"")))</f>
        <v/>
      </c>
      <c r="J5624" s="3" t="str">
        <f t="shared" si="175"/>
        <v/>
      </c>
    </row>
    <row r="5625" spans="1:10" x14ac:dyDescent="0.35">
      <c r="A5625" s="7" t="str">
        <f>IF('Payments Export'!A5629="","",'Payments Export'!A5629)</f>
        <v/>
      </c>
      <c r="B5625" s="7" t="str">
        <f>IF('Payments Export'!A5629="","",'Payments Export'!B5629)</f>
        <v/>
      </c>
      <c r="C5625" s="7" t="str">
        <f>IF(IFERROR(VALUE('Payments Export'!H5629),'Payments Export'!H5629)&lt;&gt;0,IFERROR(VALUE('Payments Export'!H5629),'Payments Export'!H5629),"")</f>
        <v/>
      </c>
      <c r="D5625" s="7" t="str">
        <f>IF('Payments Export'!I5629="","",'Payments Export'!I5629)</f>
        <v/>
      </c>
      <c r="E5625" s="7" t="str">
        <f t="shared" si="174"/>
        <v/>
      </c>
      <c r="F5625" s="7" t="str">
        <f>IF('Payments Export'!A5629="","",'Payments Export'!N5629)</f>
        <v/>
      </c>
      <c r="G5625" s="7" t="str">
        <f>IF('Payments Export'!A5629="","",'Payments Export'!O5629)</f>
        <v/>
      </c>
      <c r="H5625" s="7" t="str">
        <f>IF('Payments Export'!B5629="","",G5625-F5625)</f>
        <v/>
      </c>
      <c r="I5625" s="3" t="str">
        <f>IF(C5625&lt;&gt;"",_xlfn.XLOOKUP(IFERROR(VALUE(C5625),C5625),'Items database'!A:A,'Items database'!B:B),(_xlfn.XLOOKUP(LEFT(E5625,3),Services,Services,"")))</f>
        <v/>
      </c>
      <c r="J5625" s="3" t="str">
        <f t="shared" si="175"/>
        <v/>
      </c>
    </row>
    <row r="5626" spans="1:10" x14ac:dyDescent="0.35">
      <c r="A5626" s="7" t="str">
        <f>IF('Payments Export'!A5630="","",'Payments Export'!A5630)</f>
        <v/>
      </c>
      <c r="B5626" s="7" t="str">
        <f>IF('Payments Export'!A5630="","",'Payments Export'!B5630)</f>
        <v/>
      </c>
      <c r="C5626" s="7" t="str">
        <f>IF(IFERROR(VALUE('Payments Export'!H5630),'Payments Export'!H5630)&lt;&gt;0,IFERROR(VALUE('Payments Export'!H5630),'Payments Export'!H5630),"")</f>
        <v/>
      </c>
      <c r="D5626" s="7" t="str">
        <f>IF('Payments Export'!I5630="","",'Payments Export'!I5630)</f>
        <v/>
      </c>
      <c r="E5626" s="7" t="str">
        <f t="shared" si="174"/>
        <v/>
      </c>
      <c r="F5626" s="7" t="str">
        <f>IF('Payments Export'!A5630="","",'Payments Export'!N5630)</f>
        <v/>
      </c>
      <c r="G5626" s="7" t="str">
        <f>IF('Payments Export'!A5630="","",'Payments Export'!O5630)</f>
        <v/>
      </c>
      <c r="H5626" s="7" t="str">
        <f>IF('Payments Export'!B5630="","",G5626-F5626)</f>
        <v/>
      </c>
      <c r="I5626" s="3" t="str">
        <f>IF(C5626&lt;&gt;"",_xlfn.XLOOKUP(IFERROR(VALUE(C5626),C5626),'Items database'!A:A,'Items database'!B:B),(_xlfn.XLOOKUP(LEFT(E5626,3),Services,Services,"")))</f>
        <v/>
      </c>
      <c r="J5626" s="3" t="str">
        <f t="shared" si="175"/>
        <v/>
      </c>
    </row>
    <row r="5627" spans="1:10" x14ac:dyDescent="0.35">
      <c r="A5627" s="7" t="str">
        <f>IF('Payments Export'!A5631="","",'Payments Export'!A5631)</f>
        <v/>
      </c>
      <c r="B5627" s="7" t="str">
        <f>IF('Payments Export'!A5631="","",'Payments Export'!B5631)</f>
        <v/>
      </c>
      <c r="C5627" s="7" t="str">
        <f>IF(IFERROR(VALUE('Payments Export'!H5631),'Payments Export'!H5631)&lt;&gt;0,IFERROR(VALUE('Payments Export'!H5631),'Payments Export'!H5631),"")</f>
        <v/>
      </c>
      <c r="D5627" s="7" t="str">
        <f>IF('Payments Export'!I5631="","",'Payments Export'!I5631)</f>
        <v/>
      </c>
      <c r="E5627" s="7" t="str">
        <f t="shared" si="174"/>
        <v/>
      </c>
      <c r="F5627" s="7" t="str">
        <f>IF('Payments Export'!A5631="","",'Payments Export'!N5631)</f>
        <v/>
      </c>
      <c r="G5627" s="7" t="str">
        <f>IF('Payments Export'!A5631="","",'Payments Export'!O5631)</f>
        <v/>
      </c>
      <c r="H5627" s="7" t="str">
        <f>IF('Payments Export'!B5631="","",G5627-F5627)</f>
        <v/>
      </c>
      <c r="I5627" s="3" t="str">
        <f>IF(C5627&lt;&gt;"",_xlfn.XLOOKUP(IFERROR(VALUE(C5627),C5627),'Items database'!A:A,'Items database'!B:B),(_xlfn.XLOOKUP(LEFT(E5627,3),Services,Services,"")))</f>
        <v/>
      </c>
      <c r="J5627" s="3" t="str">
        <f t="shared" si="175"/>
        <v/>
      </c>
    </row>
    <row r="5628" spans="1:10" x14ac:dyDescent="0.35">
      <c r="A5628" s="7" t="str">
        <f>IF('Payments Export'!A5632="","",'Payments Export'!A5632)</f>
        <v/>
      </c>
      <c r="B5628" s="7" t="str">
        <f>IF('Payments Export'!A5632="","",'Payments Export'!B5632)</f>
        <v/>
      </c>
      <c r="C5628" s="7" t="str">
        <f>IF(IFERROR(VALUE('Payments Export'!H5632),'Payments Export'!H5632)&lt;&gt;0,IFERROR(VALUE('Payments Export'!H5632),'Payments Export'!H5632),"")</f>
        <v/>
      </c>
      <c r="D5628" s="7" t="str">
        <f>IF('Payments Export'!I5632="","",'Payments Export'!I5632)</f>
        <v/>
      </c>
      <c r="E5628" s="7" t="str">
        <f t="shared" si="174"/>
        <v/>
      </c>
      <c r="F5628" s="7" t="str">
        <f>IF('Payments Export'!A5632="","",'Payments Export'!N5632)</f>
        <v/>
      </c>
      <c r="G5628" s="7" t="str">
        <f>IF('Payments Export'!A5632="","",'Payments Export'!O5632)</f>
        <v/>
      </c>
      <c r="H5628" s="7" t="str">
        <f>IF('Payments Export'!B5632="","",G5628-F5628)</f>
        <v/>
      </c>
      <c r="I5628" s="3" t="str">
        <f>IF(C5628&lt;&gt;"",_xlfn.XLOOKUP(IFERROR(VALUE(C5628),C5628),'Items database'!A:A,'Items database'!B:B),(_xlfn.XLOOKUP(LEFT(E5628,3),Services,Services,"")))</f>
        <v/>
      </c>
      <c r="J5628" s="3" t="str">
        <f t="shared" si="175"/>
        <v/>
      </c>
    </row>
    <row r="5629" spans="1:10" x14ac:dyDescent="0.35">
      <c r="A5629" s="7" t="str">
        <f>IF('Payments Export'!A5633="","",'Payments Export'!A5633)</f>
        <v/>
      </c>
      <c r="B5629" s="7" t="str">
        <f>IF('Payments Export'!A5633="","",'Payments Export'!B5633)</f>
        <v/>
      </c>
      <c r="C5629" s="7" t="str">
        <f>IF(IFERROR(VALUE('Payments Export'!H5633),'Payments Export'!H5633)&lt;&gt;0,IFERROR(VALUE('Payments Export'!H5633),'Payments Export'!H5633),"")</f>
        <v/>
      </c>
      <c r="D5629" s="7" t="str">
        <f>IF('Payments Export'!I5633="","",'Payments Export'!I5633)</f>
        <v/>
      </c>
      <c r="E5629" s="7" t="str">
        <f t="shared" si="174"/>
        <v/>
      </c>
      <c r="F5629" s="7" t="str">
        <f>IF('Payments Export'!A5633="","",'Payments Export'!N5633)</f>
        <v/>
      </c>
      <c r="G5629" s="7" t="str">
        <f>IF('Payments Export'!A5633="","",'Payments Export'!O5633)</f>
        <v/>
      </c>
      <c r="H5629" s="7" t="str">
        <f>IF('Payments Export'!B5633="","",G5629-F5629)</f>
        <v/>
      </c>
      <c r="I5629" s="3" t="str">
        <f>IF(C5629&lt;&gt;"",_xlfn.XLOOKUP(IFERROR(VALUE(C5629),C5629),'Items database'!A:A,'Items database'!B:B),(_xlfn.XLOOKUP(LEFT(E5629,3),Services,Services,"")))</f>
        <v/>
      </c>
      <c r="J5629" s="3" t="str">
        <f t="shared" si="175"/>
        <v/>
      </c>
    </row>
    <row r="5630" spans="1:10" x14ac:dyDescent="0.35">
      <c r="A5630" s="7" t="str">
        <f>IF('Payments Export'!A5634="","",'Payments Export'!A5634)</f>
        <v/>
      </c>
      <c r="B5630" s="7" t="str">
        <f>IF('Payments Export'!A5634="","",'Payments Export'!B5634)</f>
        <v/>
      </c>
      <c r="C5630" s="7" t="str">
        <f>IF(IFERROR(VALUE('Payments Export'!H5634),'Payments Export'!H5634)&lt;&gt;0,IFERROR(VALUE('Payments Export'!H5634),'Payments Export'!H5634),"")</f>
        <v/>
      </c>
      <c r="D5630" s="7" t="str">
        <f>IF('Payments Export'!I5634="","",'Payments Export'!I5634)</f>
        <v/>
      </c>
      <c r="E5630" s="7" t="str">
        <f t="shared" si="174"/>
        <v/>
      </c>
      <c r="F5630" s="7" t="str">
        <f>IF('Payments Export'!A5634="","",'Payments Export'!N5634)</f>
        <v/>
      </c>
      <c r="G5630" s="7" t="str">
        <f>IF('Payments Export'!A5634="","",'Payments Export'!O5634)</f>
        <v/>
      </c>
      <c r="H5630" s="7" t="str">
        <f>IF('Payments Export'!B5634="","",G5630-F5630)</f>
        <v/>
      </c>
      <c r="I5630" s="3" t="str">
        <f>IF(C5630&lt;&gt;"",_xlfn.XLOOKUP(IFERROR(VALUE(C5630),C5630),'Items database'!A:A,'Items database'!B:B),(_xlfn.XLOOKUP(LEFT(E5630,3),Services,Services,"")))</f>
        <v/>
      </c>
      <c r="J5630" s="3" t="str">
        <f t="shared" si="175"/>
        <v/>
      </c>
    </row>
    <row r="5631" spans="1:10" x14ac:dyDescent="0.35">
      <c r="A5631" s="7" t="str">
        <f>IF('Payments Export'!A5635="","",'Payments Export'!A5635)</f>
        <v/>
      </c>
      <c r="B5631" s="7" t="str">
        <f>IF('Payments Export'!A5635="","",'Payments Export'!B5635)</f>
        <v/>
      </c>
      <c r="C5631" s="7" t="str">
        <f>IF(IFERROR(VALUE('Payments Export'!H5635),'Payments Export'!H5635)&lt;&gt;0,IFERROR(VALUE('Payments Export'!H5635),'Payments Export'!H5635),"")</f>
        <v/>
      </c>
      <c r="D5631" s="7" t="str">
        <f>IF('Payments Export'!I5635="","",'Payments Export'!I5635)</f>
        <v/>
      </c>
      <c r="E5631" s="7" t="str">
        <f t="shared" si="174"/>
        <v/>
      </c>
      <c r="F5631" s="7" t="str">
        <f>IF('Payments Export'!A5635="","",'Payments Export'!N5635)</f>
        <v/>
      </c>
      <c r="G5631" s="7" t="str">
        <f>IF('Payments Export'!A5635="","",'Payments Export'!O5635)</f>
        <v/>
      </c>
      <c r="H5631" s="7" t="str">
        <f>IF('Payments Export'!B5635="","",G5631-F5631)</f>
        <v/>
      </c>
      <c r="I5631" s="3" t="str">
        <f>IF(C5631&lt;&gt;"",_xlfn.XLOOKUP(IFERROR(VALUE(C5631),C5631),'Items database'!A:A,'Items database'!B:B),(_xlfn.XLOOKUP(LEFT(E5631,3),Services,Services,"")))</f>
        <v/>
      </c>
      <c r="J5631" s="3" t="str">
        <f t="shared" si="175"/>
        <v/>
      </c>
    </row>
    <row r="5632" spans="1:10" x14ac:dyDescent="0.35">
      <c r="A5632" s="7" t="str">
        <f>IF('Payments Export'!A5636="","",'Payments Export'!A5636)</f>
        <v/>
      </c>
      <c r="B5632" s="7" t="str">
        <f>IF('Payments Export'!A5636="","",'Payments Export'!B5636)</f>
        <v/>
      </c>
      <c r="C5632" s="7" t="str">
        <f>IF(IFERROR(VALUE('Payments Export'!H5636),'Payments Export'!H5636)&lt;&gt;0,IFERROR(VALUE('Payments Export'!H5636),'Payments Export'!H5636),"")</f>
        <v/>
      </c>
      <c r="D5632" s="7" t="str">
        <f>IF('Payments Export'!I5636="","",'Payments Export'!I5636)</f>
        <v/>
      </c>
      <c r="E5632" s="7" t="str">
        <f t="shared" si="174"/>
        <v/>
      </c>
      <c r="F5632" s="7" t="str">
        <f>IF('Payments Export'!A5636="","",'Payments Export'!N5636)</f>
        <v/>
      </c>
      <c r="G5632" s="7" t="str">
        <f>IF('Payments Export'!A5636="","",'Payments Export'!O5636)</f>
        <v/>
      </c>
      <c r="H5632" s="7" t="str">
        <f>IF('Payments Export'!B5636="","",G5632-F5632)</f>
        <v/>
      </c>
      <c r="I5632" s="3" t="str">
        <f>IF(C5632&lt;&gt;"",_xlfn.XLOOKUP(IFERROR(VALUE(C5632),C5632),'Items database'!A:A,'Items database'!B:B),(_xlfn.XLOOKUP(LEFT(E5632,3),Services,Services,"")))</f>
        <v/>
      </c>
      <c r="J5632" s="3" t="str">
        <f t="shared" si="175"/>
        <v/>
      </c>
    </row>
    <row r="5633" spans="1:10" x14ac:dyDescent="0.35">
      <c r="A5633" s="7" t="str">
        <f>IF('Payments Export'!A5637="","",'Payments Export'!A5637)</f>
        <v/>
      </c>
      <c r="B5633" s="7" t="str">
        <f>IF('Payments Export'!A5637="","",'Payments Export'!B5637)</f>
        <v/>
      </c>
      <c r="C5633" s="7" t="str">
        <f>IF(IFERROR(VALUE('Payments Export'!H5637),'Payments Export'!H5637)&lt;&gt;0,IFERROR(VALUE('Payments Export'!H5637),'Payments Export'!H5637),"")</f>
        <v/>
      </c>
      <c r="D5633" s="7" t="str">
        <f>IF('Payments Export'!I5637="","",'Payments Export'!I5637)</f>
        <v/>
      </c>
      <c r="E5633" s="7" t="str">
        <f t="shared" ref="E5633:E5696" si="176">LEFT(D5633,66)</f>
        <v/>
      </c>
      <c r="F5633" s="7" t="str">
        <f>IF('Payments Export'!A5637="","",'Payments Export'!N5637)</f>
        <v/>
      </c>
      <c r="G5633" s="7" t="str">
        <f>IF('Payments Export'!A5637="","",'Payments Export'!O5637)</f>
        <v/>
      </c>
      <c r="H5633" s="7" t="str">
        <f>IF('Payments Export'!B5637="","",G5633-F5633)</f>
        <v/>
      </c>
      <c r="I5633" s="3" t="str">
        <f>IF(C5633&lt;&gt;"",_xlfn.XLOOKUP(IFERROR(VALUE(C5633),C5633),'Items database'!A:A,'Items database'!B:B),(_xlfn.XLOOKUP(LEFT(E5633,3),Services,Services,"")))</f>
        <v/>
      </c>
      <c r="J5633" s="3" t="str">
        <f t="shared" ref="J5633:J5696" si="177">IF(ISNUMBER(F5633)=TRUE,IF(F5633=0,"","GST"),"")</f>
        <v/>
      </c>
    </row>
    <row r="5634" spans="1:10" x14ac:dyDescent="0.35">
      <c r="A5634" s="7" t="str">
        <f>IF('Payments Export'!A5638="","",'Payments Export'!A5638)</f>
        <v/>
      </c>
      <c r="B5634" s="7" t="str">
        <f>IF('Payments Export'!A5638="","",'Payments Export'!B5638)</f>
        <v/>
      </c>
      <c r="C5634" s="7" t="str">
        <f>IF(IFERROR(VALUE('Payments Export'!H5638),'Payments Export'!H5638)&lt;&gt;0,IFERROR(VALUE('Payments Export'!H5638),'Payments Export'!H5638),"")</f>
        <v/>
      </c>
      <c r="D5634" s="7" t="str">
        <f>IF('Payments Export'!I5638="","",'Payments Export'!I5638)</f>
        <v/>
      </c>
      <c r="E5634" s="7" t="str">
        <f t="shared" si="176"/>
        <v/>
      </c>
      <c r="F5634" s="7" t="str">
        <f>IF('Payments Export'!A5638="","",'Payments Export'!N5638)</f>
        <v/>
      </c>
      <c r="G5634" s="7" t="str">
        <f>IF('Payments Export'!A5638="","",'Payments Export'!O5638)</f>
        <v/>
      </c>
      <c r="H5634" s="7" t="str">
        <f>IF('Payments Export'!B5638="","",G5634-F5634)</f>
        <v/>
      </c>
      <c r="I5634" s="3" t="str">
        <f>IF(C5634&lt;&gt;"",_xlfn.XLOOKUP(IFERROR(VALUE(C5634),C5634),'Items database'!A:A,'Items database'!B:B),(_xlfn.XLOOKUP(LEFT(E5634,3),Services,Services,"")))</f>
        <v/>
      </c>
      <c r="J5634" s="3" t="str">
        <f t="shared" si="177"/>
        <v/>
      </c>
    </row>
    <row r="5635" spans="1:10" x14ac:dyDescent="0.35">
      <c r="A5635" s="7" t="str">
        <f>IF('Payments Export'!A5639="","",'Payments Export'!A5639)</f>
        <v/>
      </c>
      <c r="B5635" s="7" t="str">
        <f>IF('Payments Export'!A5639="","",'Payments Export'!B5639)</f>
        <v/>
      </c>
      <c r="C5635" s="7" t="str">
        <f>IF(IFERROR(VALUE('Payments Export'!H5639),'Payments Export'!H5639)&lt;&gt;0,IFERROR(VALUE('Payments Export'!H5639),'Payments Export'!H5639),"")</f>
        <v/>
      </c>
      <c r="D5635" s="7" t="str">
        <f>IF('Payments Export'!I5639="","",'Payments Export'!I5639)</f>
        <v/>
      </c>
      <c r="E5635" s="7" t="str">
        <f t="shared" si="176"/>
        <v/>
      </c>
      <c r="F5635" s="7" t="str">
        <f>IF('Payments Export'!A5639="","",'Payments Export'!N5639)</f>
        <v/>
      </c>
      <c r="G5635" s="7" t="str">
        <f>IF('Payments Export'!A5639="","",'Payments Export'!O5639)</f>
        <v/>
      </c>
      <c r="H5635" s="7" t="str">
        <f>IF('Payments Export'!B5639="","",G5635-F5635)</f>
        <v/>
      </c>
      <c r="I5635" s="3" t="str">
        <f>IF(C5635&lt;&gt;"",_xlfn.XLOOKUP(IFERROR(VALUE(C5635),C5635),'Items database'!A:A,'Items database'!B:B),(_xlfn.XLOOKUP(LEFT(E5635,3),Services,Services,"")))</f>
        <v/>
      </c>
      <c r="J5635" s="3" t="str">
        <f t="shared" si="177"/>
        <v/>
      </c>
    </row>
    <row r="5636" spans="1:10" x14ac:dyDescent="0.35">
      <c r="A5636" s="7" t="str">
        <f>IF('Payments Export'!A5640="","",'Payments Export'!A5640)</f>
        <v/>
      </c>
      <c r="B5636" s="7" t="str">
        <f>IF('Payments Export'!A5640="","",'Payments Export'!B5640)</f>
        <v/>
      </c>
      <c r="C5636" s="7" t="str">
        <f>IF(IFERROR(VALUE('Payments Export'!H5640),'Payments Export'!H5640)&lt;&gt;0,IFERROR(VALUE('Payments Export'!H5640),'Payments Export'!H5640),"")</f>
        <v/>
      </c>
      <c r="D5636" s="7" t="str">
        <f>IF('Payments Export'!I5640="","",'Payments Export'!I5640)</f>
        <v/>
      </c>
      <c r="E5636" s="7" t="str">
        <f t="shared" si="176"/>
        <v/>
      </c>
      <c r="F5636" s="7" t="str">
        <f>IF('Payments Export'!A5640="","",'Payments Export'!N5640)</f>
        <v/>
      </c>
      <c r="G5636" s="7" t="str">
        <f>IF('Payments Export'!A5640="","",'Payments Export'!O5640)</f>
        <v/>
      </c>
      <c r="H5636" s="7" t="str">
        <f>IF('Payments Export'!B5640="","",G5636-F5636)</f>
        <v/>
      </c>
      <c r="I5636" s="3" t="str">
        <f>IF(C5636&lt;&gt;"",_xlfn.XLOOKUP(IFERROR(VALUE(C5636),C5636),'Items database'!A:A,'Items database'!B:B),(_xlfn.XLOOKUP(LEFT(E5636,3),Services,Services,"")))</f>
        <v/>
      </c>
      <c r="J5636" s="3" t="str">
        <f t="shared" si="177"/>
        <v/>
      </c>
    </row>
    <row r="5637" spans="1:10" x14ac:dyDescent="0.35">
      <c r="A5637" s="7" t="str">
        <f>IF('Payments Export'!A5641="","",'Payments Export'!A5641)</f>
        <v/>
      </c>
      <c r="B5637" s="7" t="str">
        <f>IF('Payments Export'!A5641="","",'Payments Export'!B5641)</f>
        <v/>
      </c>
      <c r="C5637" s="7" t="str">
        <f>IF(IFERROR(VALUE('Payments Export'!H5641),'Payments Export'!H5641)&lt;&gt;0,IFERROR(VALUE('Payments Export'!H5641),'Payments Export'!H5641),"")</f>
        <v/>
      </c>
      <c r="D5637" s="7" t="str">
        <f>IF('Payments Export'!I5641="","",'Payments Export'!I5641)</f>
        <v/>
      </c>
      <c r="E5637" s="7" t="str">
        <f t="shared" si="176"/>
        <v/>
      </c>
      <c r="F5637" s="7" t="str">
        <f>IF('Payments Export'!A5641="","",'Payments Export'!N5641)</f>
        <v/>
      </c>
      <c r="G5637" s="7" t="str">
        <f>IF('Payments Export'!A5641="","",'Payments Export'!O5641)</f>
        <v/>
      </c>
      <c r="H5637" s="7" t="str">
        <f>IF('Payments Export'!B5641="","",G5637-F5637)</f>
        <v/>
      </c>
      <c r="I5637" s="3" t="str">
        <f>IF(C5637&lt;&gt;"",_xlfn.XLOOKUP(IFERROR(VALUE(C5637),C5637),'Items database'!A:A,'Items database'!B:B),(_xlfn.XLOOKUP(LEFT(E5637,3),Services,Services,"")))</f>
        <v/>
      </c>
      <c r="J5637" s="3" t="str">
        <f t="shared" si="177"/>
        <v/>
      </c>
    </row>
    <row r="5638" spans="1:10" x14ac:dyDescent="0.35">
      <c r="A5638" s="7" t="str">
        <f>IF('Payments Export'!A5642="","",'Payments Export'!A5642)</f>
        <v/>
      </c>
      <c r="B5638" s="7" t="str">
        <f>IF('Payments Export'!A5642="","",'Payments Export'!B5642)</f>
        <v/>
      </c>
      <c r="C5638" s="7" t="str">
        <f>IF(IFERROR(VALUE('Payments Export'!H5642),'Payments Export'!H5642)&lt;&gt;0,IFERROR(VALUE('Payments Export'!H5642),'Payments Export'!H5642),"")</f>
        <v/>
      </c>
      <c r="D5638" s="7" t="str">
        <f>IF('Payments Export'!I5642="","",'Payments Export'!I5642)</f>
        <v/>
      </c>
      <c r="E5638" s="7" t="str">
        <f t="shared" si="176"/>
        <v/>
      </c>
      <c r="F5638" s="7" t="str">
        <f>IF('Payments Export'!A5642="","",'Payments Export'!N5642)</f>
        <v/>
      </c>
      <c r="G5638" s="7" t="str">
        <f>IF('Payments Export'!A5642="","",'Payments Export'!O5642)</f>
        <v/>
      </c>
      <c r="H5638" s="7" t="str">
        <f>IF('Payments Export'!B5642="","",G5638-F5638)</f>
        <v/>
      </c>
      <c r="I5638" s="3" t="str">
        <f>IF(C5638&lt;&gt;"",_xlfn.XLOOKUP(IFERROR(VALUE(C5638),C5638),'Items database'!A:A,'Items database'!B:B),(_xlfn.XLOOKUP(LEFT(E5638,3),Services,Services,"")))</f>
        <v/>
      </c>
      <c r="J5638" s="3" t="str">
        <f t="shared" si="177"/>
        <v/>
      </c>
    </row>
    <row r="5639" spans="1:10" x14ac:dyDescent="0.35">
      <c r="A5639" s="7" t="str">
        <f>IF('Payments Export'!A5643="","",'Payments Export'!A5643)</f>
        <v/>
      </c>
      <c r="B5639" s="7" t="str">
        <f>IF('Payments Export'!A5643="","",'Payments Export'!B5643)</f>
        <v/>
      </c>
      <c r="C5639" s="7" t="str">
        <f>IF(IFERROR(VALUE('Payments Export'!H5643),'Payments Export'!H5643)&lt;&gt;0,IFERROR(VALUE('Payments Export'!H5643),'Payments Export'!H5643),"")</f>
        <v/>
      </c>
      <c r="D5639" s="7" t="str">
        <f>IF('Payments Export'!I5643="","",'Payments Export'!I5643)</f>
        <v/>
      </c>
      <c r="E5639" s="7" t="str">
        <f t="shared" si="176"/>
        <v/>
      </c>
      <c r="F5639" s="7" t="str">
        <f>IF('Payments Export'!A5643="","",'Payments Export'!N5643)</f>
        <v/>
      </c>
      <c r="G5639" s="7" t="str">
        <f>IF('Payments Export'!A5643="","",'Payments Export'!O5643)</f>
        <v/>
      </c>
      <c r="H5639" s="7" t="str">
        <f>IF('Payments Export'!B5643="","",G5639-F5639)</f>
        <v/>
      </c>
      <c r="I5639" s="3" t="str">
        <f>IF(C5639&lt;&gt;"",_xlfn.XLOOKUP(IFERROR(VALUE(C5639),C5639),'Items database'!A:A,'Items database'!B:B),(_xlfn.XLOOKUP(LEFT(E5639,3),Services,Services,"")))</f>
        <v/>
      </c>
      <c r="J5639" s="3" t="str">
        <f t="shared" si="177"/>
        <v/>
      </c>
    </row>
    <row r="5640" spans="1:10" x14ac:dyDescent="0.35">
      <c r="A5640" s="7" t="str">
        <f>IF('Payments Export'!A5644="","",'Payments Export'!A5644)</f>
        <v/>
      </c>
      <c r="B5640" s="7" t="str">
        <f>IF('Payments Export'!A5644="","",'Payments Export'!B5644)</f>
        <v/>
      </c>
      <c r="C5640" s="7" t="str">
        <f>IF(IFERROR(VALUE('Payments Export'!H5644),'Payments Export'!H5644)&lt;&gt;0,IFERROR(VALUE('Payments Export'!H5644),'Payments Export'!H5644),"")</f>
        <v/>
      </c>
      <c r="D5640" s="7" t="str">
        <f>IF('Payments Export'!I5644="","",'Payments Export'!I5644)</f>
        <v/>
      </c>
      <c r="E5640" s="7" t="str">
        <f t="shared" si="176"/>
        <v/>
      </c>
      <c r="F5640" s="7" t="str">
        <f>IF('Payments Export'!A5644="","",'Payments Export'!N5644)</f>
        <v/>
      </c>
      <c r="G5640" s="7" t="str">
        <f>IF('Payments Export'!A5644="","",'Payments Export'!O5644)</f>
        <v/>
      </c>
      <c r="H5640" s="7" t="str">
        <f>IF('Payments Export'!B5644="","",G5640-F5640)</f>
        <v/>
      </c>
      <c r="I5640" s="3" t="str">
        <f>IF(C5640&lt;&gt;"",_xlfn.XLOOKUP(IFERROR(VALUE(C5640),C5640),'Items database'!A:A,'Items database'!B:B),(_xlfn.XLOOKUP(LEFT(E5640,3),Services,Services,"")))</f>
        <v/>
      </c>
      <c r="J5640" s="3" t="str">
        <f t="shared" si="177"/>
        <v/>
      </c>
    </row>
    <row r="5641" spans="1:10" x14ac:dyDescent="0.35">
      <c r="A5641" s="7" t="str">
        <f>IF('Payments Export'!A5645="","",'Payments Export'!A5645)</f>
        <v/>
      </c>
      <c r="B5641" s="7" t="str">
        <f>IF('Payments Export'!A5645="","",'Payments Export'!B5645)</f>
        <v/>
      </c>
      <c r="C5641" s="7" t="str">
        <f>IF(IFERROR(VALUE('Payments Export'!H5645),'Payments Export'!H5645)&lt;&gt;0,IFERROR(VALUE('Payments Export'!H5645),'Payments Export'!H5645),"")</f>
        <v/>
      </c>
      <c r="D5641" s="7" t="str">
        <f>IF('Payments Export'!I5645="","",'Payments Export'!I5645)</f>
        <v/>
      </c>
      <c r="E5641" s="7" t="str">
        <f t="shared" si="176"/>
        <v/>
      </c>
      <c r="F5641" s="7" t="str">
        <f>IF('Payments Export'!A5645="","",'Payments Export'!N5645)</f>
        <v/>
      </c>
      <c r="G5641" s="7" t="str">
        <f>IF('Payments Export'!A5645="","",'Payments Export'!O5645)</f>
        <v/>
      </c>
      <c r="H5641" s="7" t="str">
        <f>IF('Payments Export'!B5645="","",G5641-F5641)</f>
        <v/>
      </c>
      <c r="I5641" s="3" t="str">
        <f>IF(C5641&lt;&gt;"",_xlfn.XLOOKUP(IFERROR(VALUE(C5641),C5641),'Items database'!A:A,'Items database'!B:B),(_xlfn.XLOOKUP(LEFT(E5641,3),Services,Services,"")))</f>
        <v/>
      </c>
      <c r="J5641" s="3" t="str">
        <f t="shared" si="177"/>
        <v/>
      </c>
    </row>
    <row r="5642" spans="1:10" x14ac:dyDescent="0.35">
      <c r="A5642" s="7" t="str">
        <f>IF('Payments Export'!A5646="","",'Payments Export'!A5646)</f>
        <v/>
      </c>
      <c r="B5642" s="7" t="str">
        <f>IF('Payments Export'!A5646="","",'Payments Export'!B5646)</f>
        <v/>
      </c>
      <c r="C5642" s="7" t="str">
        <f>IF(IFERROR(VALUE('Payments Export'!H5646),'Payments Export'!H5646)&lt;&gt;0,IFERROR(VALUE('Payments Export'!H5646),'Payments Export'!H5646),"")</f>
        <v/>
      </c>
      <c r="D5642" s="7" t="str">
        <f>IF('Payments Export'!I5646="","",'Payments Export'!I5646)</f>
        <v/>
      </c>
      <c r="E5642" s="7" t="str">
        <f t="shared" si="176"/>
        <v/>
      </c>
      <c r="F5642" s="7" t="str">
        <f>IF('Payments Export'!A5646="","",'Payments Export'!N5646)</f>
        <v/>
      </c>
      <c r="G5642" s="7" t="str">
        <f>IF('Payments Export'!A5646="","",'Payments Export'!O5646)</f>
        <v/>
      </c>
      <c r="H5642" s="7" t="str">
        <f>IF('Payments Export'!B5646="","",G5642-F5642)</f>
        <v/>
      </c>
      <c r="I5642" s="3" t="str">
        <f>IF(C5642&lt;&gt;"",_xlfn.XLOOKUP(IFERROR(VALUE(C5642),C5642),'Items database'!A:A,'Items database'!B:B),(_xlfn.XLOOKUP(LEFT(E5642,3),Services,Services,"")))</f>
        <v/>
      </c>
      <c r="J5642" s="3" t="str">
        <f t="shared" si="177"/>
        <v/>
      </c>
    </row>
    <row r="5643" spans="1:10" x14ac:dyDescent="0.35">
      <c r="A5643" s="7" t="str">
        <f>IF('Payments Export'!A5647="","",'Payments Export'!A5647)</f>
        <v/>
      </c>
      <c r="B5643" s="7" t="str">
        <f>IF('Payments Export'!A5647="","",'Payments Export'!B5647)</f>
        <v/>
      </c>
      <c r="C5643" s="7" t="str">
        <f>IF(IFERROR(VALUE('Payments Export'!H5647),'Payments Export'!H5647)&lt;&gt;0,IFERROR(VALUE('Payments Export'!H5647),'Payments Export'!H5647),"")</f>
        <v/>
      </c>
      <c r="D5643" s="7" t="str">
        <f>IF('Payments Export'!I5647="","",'Payments Export'!I5647)</f>
        <v/>
      </c>
      <c r="E5643" s="7" t="str">
        <f t="shared" si="176"/>
        <v/>
      </c>
      <c r="F5643" s="7" t="str">
        <f>IF('Payments Export'!A5647="","",'Payments Export'!N5647)</f>
        <v/>
      </c>
      <c r="G5643" s="7" t="str">
        <f>IF('Payments Export'!A5647="","",'Payments Export'!O5647)</f>
        <v/>
      </c>
      <c r="H5643" s="7" t="str">
        <f>IF('Payments Export'!B5647="","",G5643-F5643)</f>
        <v/>
      </c>
      <c r="I5643" s="3" t="str">
        <f>IF(C5643&lt;&gt;"",_xlfn.XLOOKUP(IFERROR(VALUE(C5643),C5643),'Items database'!A:A,'Items database'!B:B),(_xlfn.XLOOKUP(LEFT(E5643,3),Services,Services,"")))</f>
        <v/>
      </c>
      <c r="J5643" s="3" t="str">
        <f t="shared" si="177"/>
        <v/>
      </c>
    </row>
    <row r="5644" spans="1:10" x14ac:dyDescent="0.35">
      <c r="A5644" s="7" t="str">
        <f>IF('Payments Export'!A5648="","",'Payments Export'!A5648)</f>
        <v/>
      </c>
      <c r="B5644" s="7" t="str">
        <f>IF('Payments Export'!A5648="","",'Payments Export'!B5648)</f>
        <v/>
      </c>
      <c r="C5644" s="7" t="str">
        <f>IF(IFERROR(VALUE('Payments Export'!H5648),'Payments Export'!H5648)&lt;&gt;0,IFERROR(VALUE('Payments Export'!H5648),'Payments Export'!H5648),"")</f>
        <v/>
      </c>
      <c r="D5644" s="7" t="str">
        <f>IF('Payments Export'!I5648="","",'Payments Export'!I5648)</f>
        <v/>
      </c>
      <c r="E5644" s="7" t="str">
        <f t="shared" si="176"/>
        <v/>
      </c>
      <c r="F5644" s="7" t="str">
        <f>IF('Payments Export'!A5648="","",'Payments Export'!N5648)</f>
        <v/>
      </c>
      <c r="G5644" s="7" t="str">
        <f>IF('Payments Export'!A5648="","",'Payments Export'!O5648)</f>
        <v/>
      </c>
      <c r="H5644" s="7" t="str">
        <f>IF('Payments Export'!B5648="","",G5644-F5644)</f>
        <v/>
      </c>
      <c r="I5644" s="3" t="str">
        <f>IF(C5644&lt;&gt;"",_xlfn.XLOOKUP(IFERROR(VALUE(C5644),C5644),'Items database'!A:A,'Items database'!B:B),(_xlfn.XLOOKUP(LEFT(E5644,3),Services,Services,"")))</f>
        <v/>
      </c>
      <c r="J5644" s="3" t="str">
        <f t="shared" si="177"/>
        <v/>
      </c>
    </row>
    <row r="5645" spans="1:10" x14ac:dyDescent="0.35">
      <c r="A5645" s="7" t="str">
        <f>IF('Payments Export'!A5649="","",'Payments Export'!A5649)</f>
        <v/>
      </c>
      <c r="B5645" s="7" t="str">
        <f>IF('Payments Export'!A5649="","",'Payments Export'!B5649)</f>
        <v/>
      </c>
      <c r="C5645" s="7" t="str">
        <f>IF(IFERROR(VALUE('Payments Export'!H5649),'Payments Export'!H5649)&lt;&gt;0,IFERROR(VALUE('Payments Export'!H5649),'Payments Export'!H5649),"")</f>
        <v/>
      </c>
      <c r="D5645" s="7" t="str">
        <f>IF('Payments Export'!I5649="","",'Payments Export'!I5649)</f>
        <v/>
      </c>
      <c r="E5645" s="7" t="str">
        <f t="shared" si="176"/>
        <v/>
      </c>
      <c r="F5645" s="7" t="str">
        <f>IF('Payments Export'!A5649="","",'Payments Export'!N5649)</f>
        <v/>
      </c>
      <c r="G5645" s="7" t="str">
        <f>IF('Payments Export'!A5649="","",'Payments Export'!O5649)</f>
        <v/>
      </c>
      <c r="H5645" s="7" t="str">
        <f>IF('Payments Export'!B5649="","",G5645-F5645)</f>
        <v/>
      </c>
      <c r="I5645" s="3" t="str">
        <f>IF(C5645&lt;&gt;"",_xlfn.XLOOKUP(IFERROR(VALUE(C5645),C5645),'Items database'!A:A,'Items database'!B:B),(_xlfn.XLOOKUP(LEFT(E5645,3),Services,Services,"")))</f>
        <v/>
      </c>
      <c r="J5645" s="3" t="str">
        <f t="shared" si="177"/>
        <v/>
      </c>
    </row>
    <row r="5646" spans="1:10" x14ac:dyDescent="0.35">
      <c r="A5646" s="7" t="str">
        <f>IF('Payments Export'!A5650="","",'Payments Export'!A5650)</f>
        <v/>
      </c>
      <c r="B5646" s="7" t="str">
        <f>IF('Payments Export'!A5650="","",'Payments Export'!B5650)</f>
        <v/>
      </c>
      <c r="C5646" s="7" t="str">
        <f>IF(IFERROR(VALUE('Payments Export'!H5650),'Payments Export'!H5650)&lt;&gt;0,IFERROR(VALUE('Payments Export'!H5650),'Payments Export'!H5650),"")</f>
        <v/>
      </c>
      <c r="D5646" s="7" t="str">
        <f>IF('Payments Export'!I5650="","",'Payments Export'!I5650)</f>
        <v/>
      </c>
      <c r="E5646" s="7" t="str">
        <f t="shared" si="176"/>
        <v/>
      </c>
      <c r="F5646" s="7" t="str">
        <f>IF('Payments Export'!A5650="","",'Payments Export'!N5650)</f>
        <v/>
      </c>
      <c r="G5646" s="7" t="str">
        <f>IF('Payments Export'!A5650="","",'Payments Export'!O5650)</f>
        <v/>
      </c>
      <c r="H5646" s="7" t="str">
        <f>IF('Payments Export'!B5650="","",G5646-F5646)</f>
        <v/>
      </c>
      <c r="I5646" s="3" t="str">
        <f>IF(C5646&lt;&gt;"",_xlfn.XLOOKUP(IFERROR(VALUE(C5646),C5646),'Items database'!A:A,'Items database'!B:B),(_xlfn.XLOOKUP(LEFT(E5646,3),Services,Services,"")))</f>
        <v/>
      </c>
      <c r="J5646" s="3" t="str">
        <f t="shared" si="177"/>
        <v/>
      </c>
    </row>
    <row r="5647" spans="1:10" x14ac:dyDescent="0.35">
      <c r="A5647" s="7" t="str">
        <f>IF('Payments Export'!A5651="","",'Payments Export'!A5651)</f>
        <v/>
      </c>
      <c r="B5647" s="7" t="str">
        <f>IF('Payments Export'!A5651="","",'Payments Export'!B5651)</f>
        <v/>
      </c>
      <c r="C5647" s="7" t="str">
        <f>IF(IFERROR(VALUE('Payments Export'!H5651),'Payments Export'!H5651)&lt;&gt;0,IFERROR(VALUE('Payments Export'!H5651),'Payments Export'!H5651),"")</f>
        <v/>
      </c>
      <c r="D5647" s="7" t="str">
        <f>IF('Payments Export'!I5651="","",'Payments Export'!I5651)</f>
        <v/>
      </c>
      <c r="E5647" s="7" t="str">
        <f t="shared" si="176"/>
        <v/>
      </c>
      <c r="F5647" s="7" t="str">
        <f>IF('Payments Export'!A5651="","",'Payments Export'!N5651)</f>
        <v/>
      </c>
      <c r="G5647" s="7" t="str">
        <f>IF('Payments Export'!A5651="","",'Payments Export'!O5651)</f>
        <v/>
      </c>
      <c r="H5647" s="7" t="str">
        <f>IF('Payments Export'!B5651="","",G5647-F5647)</f>
        <v/>
      </c>
      <c r="I5647" s="3" t="str">
        <f>IF(C5647&lt;&gt;"",_xlfn.XLOOKUP(IFERROR(VALUE(C5647),C5647),'Items database'!A:A,'Items database'!B:B),(_xlfn.XLOOKUP(LEFT(E5647,3),Services,Services,"")))</f>
        <v/>
      </c>
      <c r="J5647" s="3" t="str">
        <f t="shared" si="177"/>
        <v/>
      </c>
    </row>
    <row r="5648" spans="1:10" x14ac:dyDescent="0.35">
      <c r="A5648" s="7" t="str">
        <f>IF('Payments Export'!A5652="","",'Payments Export'!A5652)</f>
        <v/>
      </c>
      <c r="B5648" s="7" t="str">
        <f>IF('Payments Export'!A5652="","",'Payments Export'!B5652)</f>
        <v/>
      </c>
      <c r="C5648" s="7" t="str">
        <f>IF(IFERROR(VALUE('Payments Export'!H5652),'Payments Export'!H5652)&lt;&gt;0,IFERROR(VALUE('Payments Export'!H5652),'Payments Export'!H5652),"")</f>
        <v/>
      </c>
      <c r="D5648" s="7" t="str">
        <f>IF('Payments Export'!I5652="","",'Payments Export'!I5652)</f>
        <v/>
      </c>
      <c r="E5648" s="7" t="str">
        <f t="shared" si="176"/>
        <v/>
      </c>
      <c r="F5648" s="7" t="str">
        <f>IF('Payments Export'!A5652="","",'Payments Export'!N5652)</f>
        <v/>
      </c>
      <c r="G5648" s="7" t="str">
        <f>IF('Payments Export'!A5652="","",'Payments Export'!O5652)</f>
        <v/>
      </c>
      <c r="H5648" s="7" t="str">
        <f>IF('Payments Export'!B5652="","",G5648-F5648)</f>
        <v/>
      </c>
      <c r="I5648" s="3" t="str">
        <f>IF(C5648&lt;&gt;"",_xlfn.XLOOKUP(IFERROR(VALUE(C5648),C5648),'Items database'!A:A,'Items database'!B:B),(_xlfn.XLOOKUP(LEFT(E5648,3),Services,Services,"")))</f>
        <v/>
      </c>
      <c r="J5648" s="3" t="str">
        <f t="shared" si="177"/>
        <v/>
      </c>
    </row>
    <row r="5649" spans="1:10" x14ac:dyDescent="0.35">
      <c r="A5649" s="7" t="str">
        <f>IF('Payments Export'!A5653="","",'Payments Export'!A5653)</f>
        <v/>
      </c>
      <c r="B5649" s="7" t="str">
        <f>IF('Payments Export'!A5653="","",'Payments Export'!B5653)</f>
        <v/>
      </c>
      <c r="C5649" s="7" t="str">
        <f>IF(IFERROR(VALUE('Payments Export'!H5653),'Payments Export'!H5653)&lt;&gt;0,IFERROR(VALUE('Payments Export'!H5653),'Payments Export'!H5653),"")</f>
        <v/>
      </c>
      <c r="D5649" s="7" t="str">
        <f>IF('Payments Export'!I5653="","",'Payments Export'!I5653)</f>
        <v/>
      </c>
      <c r="E5649" s="7" t="str">
        <f t="shared" si="176"/>
        <v/>
      </c>
      <c r="F5649" s="7" t="str">
        <f>IF('Payments Export'!A5653="","",'Payments Export'!N5653)</f>
        <v/>
      </c>
      <c r="G5649" s="7" t="str">
        <f>IF('Payments Export'!A5653="","",'Payments Export'!O5653)</f>
        <v/>
      </c>
      <c r="H5649" s="7" t="str">
        <f>IF('Payments Export'!B5653="","",G5649-F5649)</f>
        <v/>
      </c>
      <c r="I5649" s="3" t="str">
        <f>IF(C5649&lt;&gt;"",_xlfn.XLOOKUP(IFERROR(VALUE(C5649),C5649),'Items database'!A:A,'Items database'!B:B),(_xlfn.XLOOKUP(LEFT(E5649,3),Services,Services,"")))</f>
        <v/>
      </c>
      <c r="J5649" s="3" t="str">
        <f t="shared" si="177"/>
        <v/>
      </c>
    </row>
    <row r="5650" spans="1:10" x14ac:dyDescent="0.35">
      <c r="A5650" s="7" t="str">
        <f>IF('Payments Export'!A5654="","",'Payments Export'!A5654)</f>
        <v/>
      </c>
      <c r="B5650" s="7" t="str">
        <f>IF('Payments Export'!A5654="","",'Payments Export'!B5654)</f>
        <v/>
      </c>
      <c r="C5650" s="7" t="str">
        <f>IF(IFERROR(VALUE('Payments Export'!H5654),'Payments Export'!H5654)&lt;&gt;0,IFERROR(VALUE('Payments Export'!H5654),'Payments Export'!H5654),"")</f>
        <v/>
      </c>
      <c r="D5650" s="7" t="str">
        <f>IF('Payments Export'!I5654="","",'Payments Export'!I5654)</f>
        <v/>
      </c>
      <c r="E5650" s="7" t="str">
        <f t="shared" si="176"/>
        <v/>
      </c>
      <c r="F5650" s="7" t="str">
        <f>IF('Payments Export'!A5654="","",'Payments Export'!N5654)</f>
        <v/>
      </c>
      <c r="G5650" s="7" t="str">
        <f>IF('Payments Export'!A5654="","",'Payments Export'!O5654)</f>
        <v/>
      </c>
      <c r="H5650" s="7" t="str">
        <f>IF('Payments Export'!B5654="","",G5650-F5650)</f>
        <v/>
      </c>
      <c r="I5650" s="3" t="str">
        <f>IF(C5650&lt;&gt;"",_xlfn.XLOOKUP(IFERROR(VALUE(C5650),C5650),'Items database'!A:A,'Items database'!B:B),(_xlfn.XLOOKUP(LEFT(E5650,3),Services,Services,"")))</f>
        <v/>
      </c>
      <c r="J5650" s="3" t="str">
        <f t="shared" si="177"/>
        <v/>
      </c>
    </row>
    <row r="5651" spans="1:10" x14ac:dyDescent="0.35">
      <c r="A5651" s="7" t="str">
        <f>IF('Payments Export'!A5655="","",'Payments Export'!A5655)</f>
        <v/>
      </c>
      <c r="B5651" s="7" t="str">
        <f>IF('Payments Export'!A5655="","",'Payments Export'!B5655)</f>
        <v/>
      </c>
      <c r="C5651" s="7" t="str">
        <f>IF(IFERROR(VALUE('Payments Export'!H5655),'Payments Export'!H5655)&lt;&gt;0,IFERROR(VALUE('Payments Export'!H5655),'Payments Export'!H5655),"")</f>
        <v/>
      </c>
      <c r="D5651" s="7" t="str">
        <f>IF('Payments Export'!I5655="","",'Payments Export'!I5655)</f>
        <v/>
      </c>
      <c r="E5651" s="7" t="str">
        <f t="shared" si="176"/>
        <v/>
      </c>
      <c r="F5651" s="7" t="str">
        <f>IF('Payments Export'!A5655="","",'Payments Export'!N5655)</f>
        <v/>
      </c>
      <c r="G5651" s="7" t="str">
        <f>IF('Payments Export'!A5655="","",'Payments Export'!O5655)</f>
        <v/>
      </c>
      <c r="H5651" s="7" t="str">
        <f>IF('Payments Export'!B5655="","",G5651-F5651)</f>
        <v/>
      </c>
      <c r="I5651" s="3" t="str">
        <f>IF(C5651&lt;&gt;"",_xlfn.XLOOKUP(IFERROR(VALUE(C5651),C5651),'Items database'!A:A,'Items database'!B:B),(_xlfn.XLOOKUP(LEFT(E5651,3),Services,Services,"")))</f>
        <v/>
      </c>
      <c r="J5651" s="3" t="str">
        <f t="shared" si="177"/>
        <v/>
      </c>
    </row>
    <row r="5652" spans="1:10" x14ac:dyDescent="0.35">
      <c r="A5652" s="7" t="str">
        <f>IF('Payments Export'!A5656="","",'Payments Export'!A5656)</f>
        <v/>
      </c>
      <c r="B5652" s="7" t="str">
        <f>IF('Payments Export'!A5656="","",'Payments Export'!B5656)</f>
        <v/>
      </c>
      <c r="C5652" s="7" t="str">
        <f>IF(IFERROR(VALUE('Payments Export'!H5656),'Payments Export'!H5656)&lt;&gt;0,IFERROR(VALUE('Payments Export'!H5656),'Payments Export'!H5656),"")</f>
        <v/>
      </c>
      <c r="D5652" s="7" t="str">
        <f>IF('Payments Export'!I5656="","",'Payments Export'!I5656)</f>
        <v/>
      </c>
      <c r="E5652" s="7" t="str">
        <f t="shared" si="176"/>
        <v/>
      </c>
      <c r="F5652" s="7" t="str">
        <f>IF('Payments Export'!A5656="","",'Payments Export'!N5656)</f>
        <v/>
      </c>
      <c r="G5652" s="7" t="str">
        <f>IF('Payments Export'!A5656="","",'Payments Export'!O5656)</f>
        <v/>
      </c>
      <c r="H5652" s="7" t="str">
        <f>IF('Payments Export'!B5656="","",G5652-F5652)</f>
        <v/>
      </c>
      <c r="I5652" s="3" t="str">
        <f>IF(C5652&lt;&gt;"",_xlfn.XLOOKUP(IFERROR(VALUE(C5652),C5652),'Items database'!A:A,'Items database'!B:B),(_xlfn.XLOOKUP(LEFT(E5652,3),Services,Services,"")))</f>
        <v/>
      </c>
      <c r="J5652" s="3" t="str">
        <f t="shared" si="177"/>
        <v/>
      </c>
    </row>
    <row r="5653" spans="1:10" x14ac:dyDescent="0.35">
      <c r="A5653" s="7" t="str">
        <f>IF('Payments Export'!A5657="","",'Payments Export'!A5657)</f>
        <v/>
      </c>
      <c r="B5653" s="7" t="str">
        <f>IF('Payments Export'!A5657="","",'Payments Export'!B5657)</f>
        <v/>
      </c>
      <c r="C5653" s="7" t="str">
        <f>IF(IFERROR(VALUE('Payments Export'!H5657),'Payments Export'!H5657)&lt;&gt;0,IFERROR(VALUE('Payments Export'!H5657),'Payments Export'!H5657),"")</f>
        <v/>
      </c>
      <c r="D5653" s="7" t="str">
        <f>IF('Payments Export'!I5657="","",'Payments Export'!I5657)</f>
        <v/>
      </c>
      <c r="E5653" s="7" t="str">
        <f t="shared" si="176"/>
        <v/>
      </c>
      <c r="F5653" s="7" t="str">
        <f>IF('Payments Export'!A5657="","",'Payments Export'!N5657)</f>
        <v/>
      </c>
      <c r="G5653" s="7" t="str">
        <f>IF('Payments Export'!A5657="","",'Payments Export'!O5657)</f>
        <v/>
      </c>
      <c r="H5653" s="7" t="str">
        <f>IF('Payments Export'!B5657="","",G5653-F5653)</f>
        <v/>
      </c>
      <c r="I5653" s="3" t="str">
        <f>IF(C5653&lt;&gt;"",_xlfn.XLOOKUP(IFERROR(VALUE(C5653),C5653),'Items database'!A:A,'Items database'!B:B),(_xlfn.XLOOKUP(LEFT(E5653,3),Services,Services,"")))</f>
        <v/>
      </c>
      <c r="J5653" s="3" t="str">
        <f t="shared" si="177"/>
        <v/>
      </c>
    </row>
    <row r="5654" spans="1:10" x14ac:dyDescent="0.35">
      <c r="A5654" s="7" t="str">
        <f>IF('Payments Export'!A5658="","",'Payments Export'!A5658)</f>
        <v/>
      </c>
      <c r="B5654" s="7" t="str">
        <f>IF('Payments Export'!A5658="","",'Payments Export'!B5658)</f>
        <v/>
      </c>
      <c r="C5654" s="7" t="str">
        <f>IF(IFERROR(VALUE('Payments Export'!H5658),'Payments Export'!H5658)&lt;&gt;0,IFERROR(VALUE('Payments Export'!H5658),'Payments Export'!H5658),"")</f>
        <v/>
      </c>
      <c r="D5654" s="7" t="str">
        <f>IF('Payments Export'!I5658="","",'Payments Export'!I5658)</f>
        <v/>
      </c>
      <c r="E5654" s="7" t="str">
        <f t="shared" si="176"/>
        <v/>
      </c>
      <c r="F5654" s="7" t="str">
        <f>IF('Payments Export'!A5658="","",'Payments Export'!N5658)</f>
        <v/>
      </c>
      <c r="G5654" s="7" t="str">
        <f>IF('Payments Export'!A5658="","",'Payments Export'!O5658)</f>
        <v/>
      </c>
      <c r="H5654" s="7" t="str">
        <f>IF('Payments Export'!B5658="","",G5654-F5654)</f>
        <v/>
      </c>
      <c r="I5654" s="3" t="str">
        <f>IF(C5654&lt;&gt;"",_xlfn.XLOOKUP(IFERROR(VALUE(C5654),C5654),'Items database'!A:A,'Items database'!B:B),(_xlfn.XLOOKUP(LEFT(E5654,3),Services,Services,"")))</f>
        <v/>
      </c>
      <c r="J5654" s="3" t="str">
        <f t="shared" si="177"/>
        <v/>
      </c>
    </row>
    <row r="5655" spans="1:10" x14ac:dyDescent="0.35">
      <c r="A5655" s="7" t="str">
        <f>IF('Payments Export'!A5659="","",'Payments Export'!A5659)</f>
        <v/>
      </c>
      <c r="B5655" s="7" t="str">
        <f>IF('Payments Export'!A5659="","",'Payments Export'!B5659)</f>
        <v/>
      </c>
      <c r="C5655" s="7" t="str">
        <f>IF(IFERROR(VALUE('Payments Export'!H5659),'Payments Export'!H5659)&lt;&gt;0,IFERROR(VALUE('Payments Export'!H5659),'Payments Export'!H5659),"")</f>
        <v/>
      </c>
      <c r="D5655" s="7" t="str">
        <f>IF('Payments Export'!I5659="","",'Payments Export'!I5659)</f>
        <v/>
      </c>
      <c r="E5655" s="7" t="str">
        <f t="shared" si="176"/>
        <v/>
      </c>
      <c r="F5655" s="7" t="str">
        <f>IF('Payments Export'!A5659="","",'Payments Export'!N5659)</f>
        <v/>
      </c>
      <c r="G5655" s="7" t="str">
        <f>IF('Payments Export'!A5659="","",'Payments Export'!O5659)</f>
        <v/>
      </c>
      <c r="H5655" s="7" t="str">
        <f>IF('Payments Export'!B5659="","",G5655-F5655)</f>
        <v/>
      </c>
      <c r="I5655" s="3" t="str">
        <f>IF(C5655&lt;&gt;"",_xlfn.XLOOKUP(IFERROR(VALUE(C5655),C5655),'Items database'!A:A,'Items database'!B:B),(_xlfn.XLOOKUP(LEFT(E5655,3),Services,Services,"")))</f>
        <v/>
      </c>
      <c r="J5655" s="3" t="str">
        <f t="shared" si="177"/>
        <v/>
      </c>
    </row>
    <row r="5656" spans="1:10" x14ac:dyDescent="0.35">
      <c r="A5656" s="7" t="str">
        <f>IF('Payments Export'!A5660="","",'Payments Export'!A5660)</f>
        <v/>
      </c>
      <c r="B5656" s="7" t="str">
        <f>IF('Payments Export'!A5660="","",'Payments Export'!B5660)</f>
        <v/>
      </c>
      <c r="C5656" s="7" t="str">
        <f>IF(IFERROR(VALUE('Payments Export'!H5660),'Payments Export'!H5660)&lt;&gt;0,IFERROR(VALUE('Payments Export'!H5660),'Payments Export'!H5660),"")</f>
        <v/>
      </c>
      <c r="D5656" s="7" t="str">
        <f>IF('Payments Export'!I5660="","",'Payments Export'!I5660)</f>
        <v/>
      </c>
      <c r="E5656" s="7" t="str">
        <f t="shared" si="176"/>
        <v/>
      </c>
      <c r="F5656" s="7" t="str">
        <f>IF('Payments Export'!A5660="","",'Payments Export'!N5660)</f>
        <v/>
      </c>
      <c r="G5656" s="7" t="str">
        <f>IF('Payments Export'!A5660="","",'Payments Export'!O5660)</f>
        <v/>
      </c>
      <c r="H5656" s="7" t="str">
        <f>IF('Payments Export'!B5660="","",G5656-F5656)</f>
        <v/>
      </c>
      <c r="I5656" s="3" t="str">
        <f>IF(C5656&lt;&gt;"",_xlfn.XLOOKUP(IFERROR(VALUE(C5656),C5656),'Items database'!A:A,'Items database'!B:B),(_xlfn.XLOOKUP(LEFT(E5656,3),Services,Services,"")))</f>
        <v/>
      </c>
      <c r="J5656" s="3" t="str">
        <f t="shared" si="177"/>
        <v/>
      </c>
    </row>
    <row r="5657" spans="1:10" x14ac:dyDescent="0.35">
      <c r="A5657" s="7" t="str">
        <f>IF('Payments Export'!A5661="","",'Payments Export'!A5661)</f>
        <v/>
      </c>
      <c r="B5657" s="7" t="str">
        <f>IF('Payments Export'!A5661="","",'Payments Export'!B5661)</f>
        <v/>
      </c>
      <c r="C5657" s="7" t="str">
        <f>IF(IFERROR(VALUE('Payments Export'!H5661),'Payments Export'!H5661)&lt;&gt;0,IFERROR(VALUE('Payments Export'!H5661),'Payments Export'!H5661),"")</f>
        <v/>
      </c>
      <c r="D5657" s="7" t="str">
        <f>IF('Payments Export'!I5661="","",'Payments Export'!I5661)</f>
        <v/>
      </c>
      <c r="E5657" s="7" t="str">
        <f t="shared" si="176"/>
        <v/>
      </c>
      <c r="F5657" s="7" t="str">
        <f>IF('Payments Export'!A5661="","",'Payments Export'!N5661)</f>
        <v/>
      </c>
      <c r="G5657" s="7" t="str">
        <f>IF('Payments Export'!A5661="","",'Payments Export'!O5661)</f>
        <v/>
      </c>
      <c r="H5657" s="7" t="str">
        <f>IF('Payments Export'!B5661="","",G5657-F5657)</f>
        <v/>
      </c>
      <c r="I5657" s="3" t="str">
        <f>IF(C5657&lt;&gt;"",_xlfn.XLOOKUP(IFERROR(VALUE(C5657),C5657),'Items database'!A:A,'Items database'!B:B),(_xlfn.XLOOKUP(LEFT(E5657,3),Services,Services,"")))</f>
        <v/>
      </c>
      <c r="J5657" s="3" t="str">
        <f t="shared" si="177"/>
        <v/>
      </c>
    </row>
    <row r="5658" spans="1:10" x14ac:dyDescent="0.35">
      <c r="A5658" s="7" t="str">
        <f>IF('Payments Export'!A5662="","",'Payments Export'!A5662)</f>
        <v/>
      </c>
      <c r="B5658" s="7" t="str">
        <f>IF('Payments Export'!A5662="","",'Payments Export'!B5662)</f>
        <v/>
      </c>
      <c r="C5658" s="7" t="str">
        <f>IF(IFERROR(VALUE('Payments Export'!H5662),'Payments Export'!H5662)&lt;&gt;0,IFERROR(VALUE('Payments Export'!H5662),'Payments Export'!H5662),"")</f>
        <v/>
      </c>
      <c r="D5658" s="7" t="str">
        <f>IF('Payments Export'!I5662="","",'Payments Export'!I5662)</f>
        <v/>
      </c>
      <c r="E5658" s="7" t="str">
        <f t="shared" si="176"/>
        <v/>
      </c>
      <c r="F5658" s="7" t="str">
        <f>IF('Payments Export'!A5662="","",'Payments Export'!N5662)</f>
        <v/>
      </c>
      <c r="G5658" s="7" t="str">
        <f>IF('Payments Export'!A5662="","",'Payments Export'!O5662)</f>
        <v/>
      </c>
      <c r="H5658" s="7" t="str">
        <f>IF('Payments Export'!B5662="","",G5658-F5658)</f>
        <v/>
      </c>
      <c r="I5658" s="3" t="str">
        <f>IF(C5658&lt;&gt;"",_xlfn.XLOOKUP(IFERROR(VALUE(C5658),C5658),'Items database'!A:A,'Items database'!B:B),(_xlfn.XLOOKUP(LEFT(E5658,3),Services,Services,"")))</f>
        <v/>
      </c>
      <c r="J5658" s="3" t="str">
        <f t="shared" si="177"/>
        <v/>
      </c>
    </row>
    <row r="5659" spans="1:10" x14ac:dyDescent="0.35">
      <c r="A5659" s="7" t="str">
        <f>IF('Payments Export'!A5663="","",'Payments Export'!A5663)</f>
        <v/>
      </c>
      <c r="B5659" s="7" t="str">
        <f>IF('Payments Export'!A5663="","",'Payments Export'!B5663)</f>
        <v/>
      </c>
      <c r="C5659" s="7" t="str">
        <f>IF(IFERROR(VALUE('Payments Export'!H5663),'Payments Export'!H5663)&lt;&gt;0,IFERROR(VALUE('Payments Export'!H5663),'Payments Export'!H5663),"")</f>
        <v/>
      </c>
      <c r="D5659" s="7" t="str">
        <f>IF('Payments Export'!I5663="","",'Payments Export'!I5663)</f>
        <v/>
      </c>
      <c r="E5659" s="7" t="str">
        <f t="shared" si="176"/>
        <v/>
      </c>
      <c r="F5659" s="7" t="str">
        <f>IF('Payments Export'!A5663="","",'Payments Export'!N5663)</f>
        <v/>
      </c>
      <c r="G5659" s="7" t="str">
        <f>IF('Payments Export'!A5663="","",'Payments Export'!O5663)</f>
        <v/>
      </c>
      <c r="H5659" s="7" t="str">
        <f>IF('Payments Export'!B5663="","",G5659-F5659)</f>
        <v/>
      </c>
      <c r="I5659" s="3" t="str">
        <f>IF(C5659&lt;&gt;"",_xlfn.XLOOKUP(IFERROR(VALUE(C5659),C5659),'Items database'!A:A,'Items database'!B:B),(_xlfn.XLOOKUP(LEFT(E5659,3),Services,Services,"")))</f>
        <v/>
      </c>
      <c r="J5659" s="3" t="str">
        <f t="shared" si="177"/>
        <v/>
      </c>
    </row>
    <row r="5660" spans="1:10" x14ac:dyDescent="0.35">
      <c r="A5660" s="7" t="str">
        <f>IF('Payments Export'!A5664="","",'Payments Export'!A5664)</f>
        <v/>
      </c>
      <c r="B5660" s="7" t="str">
        <f>IF('Payments Export'!A5664="","",'Payments Export'!B5664)</f>
        <v/>
      </c>
      <c r="C5660" s="7" t="str">
        <f>IF(IFERROR(VALUE('Payments Export'!H5664),'Payments Export'!H5664)&lt;&gt;0,IFERROR(VALUE('Payments Export'!H5664),'Payments Export'!H5664),"")</f>
        <v/>
      </c>
      <c r="D5660" s="7" t="str">
        <f>IF('Payments Export'!I5664="","",'Payments Export'!I5664)</f>
        <v/>
      </c>
      <c r="E5660" s="7" t="str">
        <f t="shared" si="176"/>
        <v/>
      </c>
      <c r="F5660" s="7" t="str">
        <f>IF('Payments Export'!A5664="","",'Payments Export'!N5664)</f>
        <v/>
      </c>
      <c r="G5660" s="7" t="str">
        <f>IF('Payments Export'!A5664="","",'Payments Export'!O5664)</f>
        <v/>
      </c>
      <c r="H5660" s="7" t="str">
        <f>IF('Payments Export'!B5664="","",G5660-F5660)</f>
        <v/>
      </c>
      <c r="I5660" s="3" t="str">
        <f>IF(C5660&lt;&gt;"",_xlfn.XLOOKUP(IFERROR(VALUE(C5660),C5660),'Items database'!A:A,'Items database'!B:B),(_xlfn.XLOOKUP(LEFT(E5660,3),Services,Services,"")))</f>
        <v/>
      </c>
      <c r="J5660" s="3" t="str">
        <f t="shared" si="177"/>
        <v/>
      </c>
    </row>
    <row r="5661" spans="1:10" x14ac:dyDescent="0.35">
      <c r="A5661" s="7" t="str">
        <f>IF('Payments Export'!A5665="","",'Payments Export'!A5665)</f>
        <v/>
      </c>
      <c r="B5661" s="7" t="str">
        <f>IF('Payments Export'!A5665="","",'Payments Export'!B5665)</f>
        <v/>
      </c>
      <c r="C5661" s="7" t="str">
        <f>IF(IFERROR(VALUE('Payments Export'!H5665),'Payments Export'!H5665)&lt;&gt;0,IFERROR(VALUE('Payments Export'!H5665),'Payments Export'!H5665),"")</f>
        <v/>
      </c>
      <c r="D5661" s="7" t="str">
        <f>IF('Payments Export'!I5665="","",'Payments Export'!I5665)</f>
        <v/>
      </c>
      <c r="E5661" s="7" t="str">
        <f t="shared" si="176"/>
        <v/>
      </c>
      <c r="F5661" s="7" t="str">
        <f>IF('Payments Export'!A5665="","",'Payments Export'!N5665)</f>
        <v/>
      </c>
      <c r="G5661" s="7" t="str">
        <f>IF('Payments Export'!A5665="","",'Payments Export'!O5665)</f>
        <v/>
      </c>
      <c r="H5661" s="7" t="str">
        <f>IF('Payments Export'!B5665="","",G5661-F5661)</f>
        <v/>
      </c>
      <c r="I5661" s="3" t="str">
        <f>IF(C5661&lt;&gt;"",_xlfn.XLOOKUP(IFERROR(VALUE(C5661),C5661),'Items database'!A:A,'Items database'!B:B),(_xlfn.XLOOKUP(LEFT(E5661,3),Services,Services,"")))</f>
        <v/>
      </c>
      <c r="J5661" s="3" t="str">
        <f t="shared" si="177"/>
        <v/>
      </c>
    </row>
    <row r="5662" spans="1:10" x14ac:dyDescent="0.35">
      <c r="A5662" s="7" t="str">
        <f>IF('Payments Export'!A5666="","",'Payments Export'!A5666)</f>
        <v/>
      </c>
      <c r="B5662" s="7" t="str">
        <f>IF('Payments Export'!A5666="","",'Payments Export'!B5666)</f>
        <v/>
      </c>
      <c r="C5662" s="7" t="str">
        <f>IF(IFERROR(VALUE('Payments Export'!H5666),'Payments Export'!H5666)&lt;&gt;0,IFERROR(VALUE('Payments Export'!H5666),'Payments Export'!H5666),"")</f>
        <v/>
      </c>
      <c r="D5662" s="7" t="str">
        <f>IF('Payments Export'!I5666="","",'Payments Export'!I5666)</f>
        <v/>
      </c>
      <c r="E5662" s="7" t="str">
        <f t="shared" si="176"/>
        <v/>
      </c>
      <c r="F5662" s="7" t="str">
        <f>IF('Payments Export'!A5666="","",'Payments Export'!N5666)</f>
        <v/>
      </c>
      <c r="G5662" s="7" t="str">
        <f>IF('Payments Export'!A5666="","",'Payments Export'!O5666)</f>
        <v/>
      </c>
      <c r="H5662" s="7" t="str">
        <f>IF('Payments Export'!B5666="","",G5662-F5662)</f>
        <v/>
      </c>
      <c r="I5662" s="3" t="str">
        <f>IF(C5662&lt;&gt;"",_xlfn.XLOOKUP(IFERROR(VALUE(C5662),C5662),'Items database'!A:A,'Items database'!B:B),(_xlfn.XLOOKUP(LEFT(E5662,3),Services,Services,"")))</f>
        <v/>
      </c>
      <c r="J5662" s="3" t="str">
        <f t="shared" si="177"/>
        <v/>
      </c>
    </row>
    <row r="5663" spans="1:10" x14ac:dyDescent="0.35">
      <c r="A5663" s="7" t="str">
        <f>IF('Payments Export'!A5667="","",'Payments Export'!A5667)</f>
        <v/>
      </c>
      <c r="B5663" s="7" t="str">
        <f>IF('Payments Export'!A5667="","",'Payments Export'!B5667)</f>
        <v/>
      </c>
      <c r="C5663" s="7" t="str">
        <f>IF(IFERROR(VALUE('Payments Export'!H5667),'Payments Export'!H5667)&lt;&gt;0,IFERROR(VALUE('Payments Export'!H5667),'Payments Export'!H5667),"")</f>
        <v/>
      </c>
      <c r="D5663" s="7" t="str">
        <f>IF('Payments Export'!I5667="","",'Payments Export'!I5667)</f>
        <v/>
      </c>
      <c r="E5663" s="7" t="str">
        <f t="shared" si="176"/>
        <v/>
      </c>
      <c r="F5663" s="7" t="str">
        <f>IF('Payments Export'!A5667="","",'Payments Export'!N5667)</f>
        <v/>
      </c>
      <c r="G5663" s="7" t="str">
        <f>IF('Payments Export'!A5667="","",'Payments Export'!O5667)</f>
        <v/>
      </c>
      <c r="H5663" s="7" t="str">
        <f>IF('Payments Export'!B5667="","",G5663-F5663)</f>
        <v/>
      </c>
      <c r="I5663" s="3" t="str">
        <f>IF(C5663&lt;&gt;"",_xlfn.XLOOKUP(IFERROR(VALUE(C5663),C5663),'Items database'!A:A,'Items database'!B:B),(_xlfn.XLOOKUP(LEFT(E5663,3),Services,Services,"")))</f>
        <v/>
      </c>
      <c r="J5663" s="3" t="str">
        <f t="shared" si="177"/>
        <v/>
      </c>
    </row>
    <row r="5664" spans="1:10" x14ac:dyDescent="0.35">
      <c r="A5664" s="7" t="str">
        <f>IF('Payments Export'!A5668="","",'Payments Export'!A5668)</f>
        <v/>
      </c>
      <c r="B5664" s="7" t="str">
        <f>IF('Payments Export'!A5668="","",'Payments Export'!B5668)</f>
        <v/>
      </c>
      <c r="C5664" s="7" t="str">
        <f>IF(IFERROR(VALUE('Payments Export'!H5668),'Payments Export'!H5668)&lt;&gt;0,IFERROR(VALUE('Payments Export'!H5668),'Payments Export'!H5668),"")</f>
        <v/>
      </c>
      <c r="D5664" s="7" t="str">
        <f>IF('Payments Export'!I5668="","",'Payments Export'!I5668)</f>
        <v/>
      </c>
      <c r="E5664" s="7" t="str">
        <f t="shared" si="176"/>
        <v/>
      </c>
      <c r="F5664" s="7" t="str">
        <f>IF('Payments Export'!A5668="","",'Payments Export'!N5668)</f>
        <v/>
      </c>
      <c r="G5664" s="7" t="str">
        <f>IF('Payments Export'!A5668="","",'Payments Export'!O5668)</f>
        <v/>
      </c>
      <c r="H5664" s="7" t="str">
        <f>IF('Payments Export'!B5668="","",G5664-F5664)</f>
        <v/>
      </c>
      <c r="I5664" s="3" t="str">
        <f>IF(C5664&lt;&gt;"",_xlfn.XLOOKUP(IFERROR(VALUE(C5664),C5664),'Items database'!A:A,'Items database'!B:B),(_xlfn.XLOOKUP(LEFT(E5664,3),Services,Services,"")))</f>
        <v/>
      </c>
      <c r="J5664" s="3" t="str">
        <f t="shared" si="177"/>
        <v/>
      </c>
    </row>
    <row r="5665" spans="1:10" x14ac:dyDescent="0.35">
      <c r="A5665" s="7" t="str">
        <f>IF('Payments Export'!A5669="","",'Payments Export'!A5669)</f>
        <v/>
      </c>
      <c r="B5665" s="7" t="str">
        <f>IF('Payments Export'!A5669="","",'Payments Export'!B5669)</f>
        <v/>
      </c>
      <c r="C5665" s="7" t="str">
        <f>IF(IFERROR(VALUE('Payments Export'!H5669),'Payments Export'!H5669)&lt;&gt;0,IFERROR(VALUE('Payments Export'!H5669),'Payments Export'!H5669),"")</f>
        <v/>
      </c>
      <c r="D5665" s="7" t="str">
        <f>IF('Payments Export'!I5669="","",'Payments Export'!I5669)</f>
        <v/>
      </c>
      <c r="E5665" s="7" t="str">
        <f t="shared" si="176"/>
        <v/>
      </c>
      <c r="F5665" s="7" t="str">
        <f>IF('Payments Export'!A5669="","",'Payments Export'!N5669)</f>
        <v/>
      </c>
      <c r="G5665" s="7" t="str">
        <f>IF('Payments Export'!A5669="","",'Payments Export'!O5669)</f>
        <v/>
      </c>
      <c r="H5665" s="7" t="str">
        <f>IF('Payments Export'!B5669="","",G5665-F5665)</f>
        <v/>
      </c>
      <c r="I5665" s="3" t="str">
        <f>IF(C5665&lt;&gt;"",_xlfn.XLOOKUP(IFERROR(VALUE(C5665),C5665),'Items database'!A:A,'Items database'!B:B),(_xlfn.XLOOKUP(LEFT(E5665,3),Services,Services,"")))</f>
        <v/>
      </c>
      <c r="J5665" s="3" t="str">
        <f t="shared" si="177"/>
        <v/>
      </c>
    </row>
    <row r="5666" spans="1:10" x14ac:dyDescent="0.35">
      <c r="A5666" s="7" t="str">
        <f>IF('Payments Export'!A5670="","",'Payments Export'!A5670)</f>
        <v/>
      </c>
      <c r="B5666" s="7" t="str">
        <f>IF('Payments Export'!A5670="","",'Payments Export'!B5670)</f>
        <v/>
      </c>
      <c r="C5666" s="7" t="str">
        <f>IF(IFERROR(VALUE('Payments Export'!H5670),'Payments Export'!H5670)&lt;&gt;0,IFERROR(VALUE('Payments Export'!H5670),'Payments Export'!H5670),"")</f>
        <v/>
      </c>
      <c r="D5666" s="7" t="str">
        <f>IF('Payments Export'!I5670="","",'Payments Export'!I5670)</f>
        <v/>
      </c>
      <c r="E5666" s="7" t="str">
        <f t="shared" si="176"/>
        <v/>
      </c>
      <c r="F5666" s="7" t="str">
        <f>IF('Payments Export'!A5670="","",'Payments Export'!N5670)</f>
        <v/>
      </c>
      <c r="G5666" s="7" t="str">
        <f>IF('Payments Export'!A5670="","",'Payments Export'!O5670)</f>
        <v/>
      </c>
      <c r="H5666" s="7" t="str">
        <f>IF('Payments Export'!B5670="","",G5666-F5666)</f>
        <v/>
      </c>
      <c r="I5666" s="3" t="str">
        <f>IF(C5666&lt;&gt;"",_xlfn.XLOOKUP(IFERROR(VALUE(C5666),C5666),'Items database'!A:A,'Items database'!B:B),(_xlfn.XLOOKUP(LEFT(E5666,3),Services,Services,"")))</f>
        <v/>
      </c>
      <c r="J5666" s="3" t="str">
        <f t="shared" si="177"/>
        <v/>
      </c>
    </row>
    <row r="5667" spans="1:10" x14ac:dyDescent="0.35">
      <c r="A5667" s="7" t="str">
        <f>IF('Payments Export'!A5671="","",'Payments Export'!A5671)</f>
        <v/>
      </c>
      <c r="B5667" s="7" t="str">
        <f>IF('Payments Export'!A5671="","",'Payments Export'!B5671)</f>
        <v/>
      </c>
      <c r="C5667" s="7" t="str">
        <f>IF(IFERROR(VALUE('Payments Export'!H5671),'Payments Export'!H5671)&lt;&gt;0,IFERROR(VALUE('Payments Export'!H5671),'Payments Export'!H5671),"")</f>
        <v/>
      </c>
      <c r="D5667" s="7" t="str">
        <f>IF('Payments Export'!I5671="","",'Payments Export'!I5671)</f>
        <v/>
      </c>
      <c r="E5667" s="7" t="str">
        <f t="shared" si="176"/>
        <v/>
      </c>
      <c r="F5667" s="7" t="str">
        <f>IF('Payments Export'!A5671="","",'Payments Export'!N5671)</f>
        <v/>
      </c>
      <c r="G5667" s="7" t="str">
        <f>IF('Payments Export'!A5671="","",'Payments Export'!O5671)</f>
        <v/>
      </c>
      <c r="H5667" s="7" t="str">
        <f>IF('Payments Export'!B5671="","",G5667-F5667)</f>
        <v/>
      </c>
      <c r="I5667" s="3" t="str">
        <f>IF(C5667&lt;&gt;"",_xlfn.XLOOKUP(IFERROR(VALUE(C5667),C5667),'Items database'!A:A,'Items database'!B:B),(_xlfn.XLOOKUP(LEFT(E5667,3),Services,Services,"")))</f>
        <v/>
      </c>
      <c r="J5667" s="3" t="str">
        <f t="shared" si="177"/>
        <v/>
      </c>
    </row>
    <row r="5668" spans="1:10" x14ac:dyDescent="0.35">
      <c r="A5668" s="7" t="str">
        <f>IF('Payments Export'!A5672="","",'Payments Export'!A5672)</f>
        <v/>
      </c>
      <c r="B5668" s="7" t="str">
        <f>IF('Payments Export'!A5672="","",'Payments Export'!B5672)</f>
        <v/>
      </c>
      <c r="C5668" s="7" t="str">
        <f>IF(IFERROR(VALUE('Payments Export'!H5672),'Payments Export'!H5672)&lt;&gt;0,IFERROR(VALUE('Payments Export'!H5672),'Payments Export'!H5672),"")</f>
        <v/>
      </c>
      <c r="D5668" s="7" t="str">
        <f>IF('Payments Export'!I5672="","",'Payments Export'!I5672)</f>
        <v/>
      </c>
      <c r="E5668" s="7" t="str">
        <f t="shared" si="176"/>
        <v/>
      </c>
      <c r="F5668" s="7" t="str">
        <f>IF('Payments Export'!A5672="","",'Payments Export'!N5672)</f>
        <v/>
      </c>
      <c r="G5668" s="7" t="str">
        <f>IF('Payments Export'!A5672="","",'Payments Export'!O5672)</f>
        <v/>
      </c>
      <c r="H5668" s="7" t="str">
        <f>IF('Payments Export'!B5672="","",G5668-F5668)</f>
        <v/>
      </c>
      <c r="I5668" s="3" t="str">
        <f>IF(C5668&lt;&gt;"",_xlfn.XLOOKUP(IFERROR(VALUE(C5668),C5668),'Items database'!A:A,'Items database'!B:B),(_xlfn.XLOOKUP(LEFT(E5668,3),Services,Services,"")))</f>
        <v/>
      </c>
      <c r="J5668" s="3" t="str">
        <f t="shared" si="177"/>
        <v/>
      </c>
    </row>
    <row r="5669" spans="1:10" x14ac:dyDescent="0.35">
      <c r="A5669" s="7" t="str">
        <f>IF('Payments Export'!A5673="","",'Payments Export'!A5673)</f>
        <v/>
      </c>
      <c r="B5669" s="7" t="str">
        <f>IF('Payments Export'!A5673="","",'Payments Export'!B5673)</f>
        <v/>
      </c>
      <c r="C5669" s="7" t="str">
        <f>IF(IFERROR(VALUE('Payments Export'!H5673),'Payments Export'!H5673)&lt;&gt;0,IFERROR(VALUE('Payments Export'!H5673),'Payments Export'!H5673),"")</f>
        <v/>
      </c>
      <c r="D5669" s="7" t="str">
        <f>IF('Payments Export'!I5673="","",'Payments Export'!I5673)</f>
        <v/>
      </c>
      <c r="E5669" s="7" t="str">
        <f t="shared" si="176"/>
        <v/>
      </c>
      <c r="F5669" s="7" t="str">
        <f>IF('Payments Export'!A5673="","",'Payments Export'!N5673)</f>
        <v/>
      </c>
      <c r="G5669" s="7" t="str">
        <f>IF('Payments Export'!A5673="","",'Payments Export'!O5673)</f>
        <v/>
      </c>
      <c r="H5669" s="7" t="str">
        <f>IF('Payments Export'!B5673="","",G5669-F5669)</f>
        <v/>
      </c>
      <c r="I5669" s="3" t="str">
        <f>IF(C5669&lt;&gt;"",_xlfn.XLOOKUP(IFERROR(VALUE(C5669),C5669),'Items database'!A:A,'Items database'!B:B),(_xlfn.XLOOKUP(LEFT(E5669,3),Services,Services,"")))</f>
        <v/>
      </c>
      <c r="J5669" s="3" t="str">
        <f t="shared" si="177"/>
        <v/>
      </c>
    </row>
    <row r="5670" spans="1:10" x14ac:dyDescent="0.35">
      <c r="A5670" s="7" t="str">
        <f>IF('Payments Export'!A5674="","",'Payments Export'!A5674)</f>
        <v/>
      </c>
      <c r="B5670" s="7" t="str">
        <f>IF('Payments Export'!A5674="","",'Payments Export'!B5674)</f>
        <v/>
      </c>
      <c r="C5670" s="7" t="str">
        <f>IF(IFERROR(VALUE('Payments Export'!H5674),'Payments Export'!H5674)&lt;&gt;0,IFERROR(VALUE('Payments Export'!H5674),'Payments Export'!H5674),"")</f>
        <v/>
      </c>
      <c r="D5670" s="7" t="str">
        <f>IF('Payments Export'!I5674="","",'Payments Export'!I5674)</f>
        <v/>
      </c>
      <c r="E5670" s="7" t="str">
        <f t="shared" si="176"/>
        <v/>
      </c>
      <c r="F5670" s="7" t="str">
        <f>IF('Payments Export'!A5674="","",'Payments Export'!N5674)</f>
        <v/>
      </c>
      <c r="G5670" s="7" t="str">
        <f>IF('Payments Export'!A5674="","",'Payments Export'!O5674)</f>
        <v/>
      </c>
      <c r="H5670" s="7" t="str">
        <f>IF('Payments Export'!B5674="","",G5670-F5670)</f>
        <v/>
      </c>
      <c r="I5670" s="3" t="str">
        <f>IF(C5670&lt;&gt;"",_xlfn.XLOOKUP(IFERROR(VALUE(C5670),C5670),'Items database'!A:A,'Items database'!B:B),(_xlfn.XLOOKUP(LEFT(E5670,3),Services,Services,"")))</f>
        <v/>
      </c>
      <c r="J5670" s="3" t="str">
        <f t="shared" si="177"/>
        <v/>
      </c>
    </row>
    <row r="5671" spans="1:10" x14ac:dyDescent="0.35">
      <c r="A5671" s="7" t="str">
        <f>IF('Payments Export'!A5675="","",'Payments Export'!A5675)</f>
        <v/>
      </c>
      <c r="B5671" s="7" t="str">
        <f>IF('Payments Export'!A5675="","",'Payments Export'!B5675)</f>
        <v/>
      </c>
      <c r="C5671" s="7" t="str">
        <f>IF(IFERROR(VALUE('Payments Export'!H5675),'Payments Export'!H5675)&lt;&gt;0,IFERROR(VALUE('Payments Export'!H5675),'Payments Export'!H5675),"")</f>
        <v/>
      </c>
      <c r="D5671" s="7" t="str">
        <f>IF('Payments Export'!I5675="","",'Payments Export'!I5675)</f>
        <v/>
      </c>
      <c r="E5671" s="7" t="str">
        <f t="shared" si="176"/>
        <v/>
      </c>
      <c r="F5671" s="7" t="str">
        <f>IF('Payments Export'!A5675="","",'Payments Export'!N5675)</f>
        <v/>
      </c>
      <c r="G5671" s="7" t="str">
        <f>IF('Payments Export'!A5675="","",'Payments Export'!O5675)</f>
        <v/>
      </c>
      <c r="H5671" s="7" t="str">
        <f>IF('Payments Export'!B5675="","",G5671-F5671)</f>
        <v/>
      </c>
      <c r="I5671" s="3" t="str">
        <f>IF(C5671&lt;&gt;"",_xlfn.XLOOKUP(IFERROR(VALUE(C5671),C5671),'Items database'!A:A,'Items database'!B:B),(_xlfn.XLOOKUP(LEFT(E5671,3),Services,Services,"")))</f>
        <v/>
      </c>
      <c r="J5671" s="3" t="str">
        <f t="shared" si="177"/>
        <v/>
      </c>
    </row>
    <row r="5672" spans="1:10" x14ac:dyDescent="0.35">
      <c r="A5672" s="7" t="str">
        <f>IF('Payments Export'!A5676="","",'Payments Export'!A5676)</f>
        <v/>
      </c>
      <c r="B5672" s="7" t="str">
        <f>IF('Payments Export'!A5676="","",'Payments Export'!B5676)</f>
        <v/>
      </c>
      <c r="C5672" s="7" t="str">
        <f>IF(IFERROR(VALUE('Payments Export'!H5676),'Payments Export'!H5676)&lt;&gt;0,IFERROR(VALUE('Payments Export'!H5676),'Payments Export'!H5676),"")</f>
        <v/>
      </c>
      <c r="D5672" s="7" t="str">
        <f>IF('Payments Export'!I5676="","",'Payments Export'!I5676)</f>
        <v/>
      </c>
      <c r="E5672" s="7" t="str">
        <f t="shared" si="176"/>
        <v/>
      </c>
      <c r="F5672" s="7" t="str">
        <f>IF('Payments Export'!A5676="","",'Payments Export'!N5676)</f>
        <v/>
      </c>
      <c r="G5672" s="7" t="str">
        <f>IF('Payments Export'!A5676="","",'Payments Export'!O5676)</f>
        <v/>
      </c>
      <c r="H5672" s="7" t="str">
        <f>IF('Payments Export'!B5676="","",G5672-F5672)</f>
        <v/>
      </c>
      <c r="I5672" s="3" t="str">
        <f>IF(C5672&lt;&gt;"",_xlfn.XLOOKUP(IFERROR(VALUE(C5672),C5672),'Items database'!A:A,'Items database'!B:B),(_xlfn.XLOOKUP(LEFT(E5672,3),Services,Services,"")))</f>
        <v/>
      </c>
      <c r="J5672" s="3" t="str">
        <f t="shared" si="177"/>
        <v/>
      </c>
    </row>
    <row r="5673" spans="1:10" x14ac:dyDescent="0.35">
      <c r="A5673" s="7" t="str">
        <f>IF('Payments Export'!A5677="","",'Payments Export'!A5677)</f>
        <v/>
      </c>
      <c r="B5673" s="7" t="str">
        <f>IF('Payments Export'!A5677="","",'Payments Export'!B5677)</f>
        <v/>
      </c>
      <c r="C5673" s="7" t="str">
        <f>IF(IFERROR(VALUE('Payments Export'!H5677),'Payments Export'!H5677)&lt;&gt;0,IFERROR(VALUE('Payments Export'!H5677),'Payments Export'!H5677),"")</f>
        <v/>
      </c>
      <c r="D5673" s="7" t="str">
        <f>IF('Payments Export'!I5677="","",'Payments Export'!I5677)</f>
        <v/>
      </c>
      <c r="E5673" s="7" t="str">
        <f t="shared" si="176"/>
        <v/>
      </c>
      <c r="F5673" s="7" t="str">
        <f>IF('Payments Export'!A5677="","",'Payments Export'!N5677)</f>
        <v/>
      </c>
      <c r="G5673" s="7" t="str">
        <f>IF('Payments Export'!A5677="","",'Payments Export'!O5677)</f>
        <v/>
      </c>
      <c r="H5673" s="7" t="str">
        <f>IF('Payments Export'!B5677="","",G5673-F5673)</f>
        <v/>
      </c>
      <c r="I5673" s="3" t="str">
        <f>IF(C5673&lt;&gt;"",_xlfn.XLOOKUP(IFERROR(VALUE(C5673),C5673),'Items database'!A:A,'Items database'!B:B),(_xlfn.XLOOKUP(LEFT(E5673,3),Services,Services,"")))</f>
        <v/>
      </c>
      <c r="J5673" s="3" t="str">
        <f t="shared" si="177"/>
        <v/>
      </c>
    </row>
    <row r="5674" spans="1:10" x14ac:dyDescent="0.35">
      <c r="A5674" s="7" t="str">
        <f>IF('Payments Export'!A5678="","",'Payments Export'!A5678)</f>
        <v/>
      </c>
      <c r="B5674" s="7" t="str">
        <f>IF('Payments Export'!A5678="","",'Payments Export'!B5678)</f>
        <v/>
      </c>
      <c r="C5674" s="7" t="str">
        <f>IF(IFERROR(VALUE('Payments Export'!H5678),'Payments Export'!H5678)&lt;&gt;0,IFERROR(VALUE('Payments Export'!H5678),'Payments Export'!H5678),"")</f>
        <v/>
      </c>
      <c r="D5674" s="7" t="str">
        <f>IF('Payments Export'!I5678="","",'Payments Export'!I5678)</f>
        <v/>
      </c>
      <c r="E5674" s="7" t="str">
        <f t="shared" si="176"/>
        <v/>
      </c>
      <c r="F5674" s="7" t="str">
        <f>IF('Payments Export'!A5678="","",'Payments Export'!N5678)</f>
        <v/>
      </c>
      <c r="G5674" s="7" t="str">
        <f>IF('Payments Export'!A5678="","",'Payments Export'!O5678)</f>
        <v/>
      </c>
      <c r="H5674" s="7" t="str">
        <f>IF('Payments Export'!B5678="","",G5674-F5674)</f>
        <v/>
      </c>
      <c r="I5674" s="3" t="str">
        <f>IF(C5674&lt;&gt;"",_xlfn.XLOOKUP(IFERROR(VALUE(C5674),C5674),'Items database'!A:A,'Items database'!B:B),(_xlfn.XLOOKUP(LEFT(E5674,3),Services,Services,"")))</f>
        <v/>
      </c>
      <c r="J5674" s="3" t="str">
        <f t="shared" si="177"/>
        <v/>
      </c>
    </row>
    <row r="5675" spans="1:10" x14ac:dyDescent="0.35">
      <c r="A5675" s="7" t="str">
        <f>IF('Payments Export'!A5679="","",'Payments Export'!A5679)</f>
        <v/>
      </c>
      <c r="B5675" s="7" t="str">
        <f>IF('Payments Export'!A5679="","",'Payments Export'!B5679)</f>
        <v/>
      </c>
      <c r="C5675" s="7" t="str">
        <f>IF(IFERROR(VALUE('Payments Export'!H5679),'Payments Export'!H5679)&lt;&gt;0,IFERROR(VALUE('Payments Export'!H5679),'Payments Export'!H5679),"")</f>
        <v/>
      </c>
      <c r="D5675" s="7" t="str">
        <f>IF('Payments Export'!I5679="","",'Payments Export'!I5679)</f>
        <v/>
      </c>
      <c r="E5675" s="7" t="str">
        <f t="shared" si="176"/>
        <v/>
      </c>
      <c r="F5675" s="7" t="str">
        <f>IF('Payments Export'!A5679="","",'Payments Export'!N5679)</f>
        <v/>
      </c>
      <c r="G5675" s="7" t="str">
        <f>IF('Payments Export'!A5679="","",'Payments Export'!O5679)</f>
        <v/>
      </c>
      <c r="H5675" s="7" t="str">
        <f>IF('Payments Export'!B5679="","",G5675-F5675)</f>
        <v/>
      </c>
      <c r="I5675" s="3" t="str">
        <f>IF(C5675&lt;&gt;"",_xlfn.XLOOKUP(IFERROR(VALUE(C5675),C5675),'Items database'!A:A,'Items database'!B:B),(_xlfn.XLOOKUP(LEFT(E5675,3),Services,Services,"")))</f>
        <v/>
      </c>
      <c r="J5675" s="3" t="str">
        <f t="shared" si="177"/>
        <v/>
      </c>
    </row>
    <row r="5676" spans="1:10" x14ac:dyDescent="0.35">
      <c r="A5676" s="7" t="str">
        <f>IF('Payments Export'!A5680="","",'Payments Export'!A5680)</f>
        <v/>
      </c>
      <c r="B5676" s="7" t="str">
        <f>IF('Payments Export'!A5680="","",'Payments Export'!B5680)</f>
        <v/>
      </c>
      <c r="C5676" s="7" t="str">
        <f>IF(IFERROR(VALUE('Payments Export'!H5680),'Payments Export'!H5680)&lt;&gt;0,IFERROR(VALUE('Payments Export'!H5680),'Payments Export'!H5680),"")</f>
        <v/>
      </c>
      <c r="D5676" s="7" t="str">
        <f>IF('Payments Export'!I5680="","",'Payments Export'!I5680)</f>
        <v/>
      </c>
      <c r="E5676" s="7" t="str">
        <f t="shared" si="176"/>
        <v/>
      </c>
      <c r="F5676" s="7" t="str">
        <f>IF('Payments Export'!A5680="","",'Payments Export'!N5680)</f>
        <v/>
      </c>
      <c r="G5676" s="7" t="str">
        <f>IF('Payments Export'!A5680="","",'Payments Export'!O5680)</f>
        <v/>
      </c>
      <c r="H5676" s="7" t="str">
        <f>IF('Payments Export'!B5680="","",G5676-F5676)</f>
        <v/>
      </c>
      <c r="I5676" s="3" t="str">
        <f>IF(C5676&lt;&gt;"",_xlfn.XLOOKUP(IFERROR(VALUE(C5676),C5676),'Items database'!A:A,'Items database'!B:B),(_xlfn.XLOOKUP(LEFT(E5676,3),Services,Services,"")))</f>
        <v/>
      </c>
      <c r="J5676" s="3" t="str">
        <f t="shared" si="177"/>
        <v/>
      </c>
    </row>
    <row r="5677" spans="1:10" x14ac:dyDescent="0.35">
      <c r="A5677" s="7" t="str">
        <f>IF('Payments Export'!A5681="","",'Payments Export'!A5681)</f>
        <v/>
      </c>
      <c r="B5677" s="7" t="str">
        <f>IF('Payments Export'!A5681="","",'Payments Export'!B5681)</f>
        <v/>
      </c>
      <c r="C5677" s="7" t="str">
        <f>IF(IFERROR(VALUE('Payments Export'!H5681),'Payments Export'!H5681)&lt;&gt;0,IFERROR(VALUE('Payments Export'!H5681),'Payments Export'!H5681),"")</f>
        <v/>
      </c>
      <c r="D5677" s="7" t="str">
        <f>IF('Payments Export'!I5681="","",'Payments Export'!I5681)</f>
        <v/>
      </c>
      <c r="E5677" s="7" t="str">
        <f t="shared" si="176"/>
        <v/>
      </c>
      <c r="F5677" s="7" t="str">
        <f>IF('Payments Export'!A5681="","",'Payments Export'!N5681)</f>
        <v/>
      </c>
      <c r="G5677" s="7" t="str">
        <f>IF('Payments Export'!A5681="","",'Payments Export'!O5681)</f>
        <v/>
      </c>
      <c r="H5677" s="7" t="str">
        <f>IF('Payments Export'!B5681="","",G5677-F5677)</f>
        <v/>
      </c>
      <c r="I5677" s="3" t="str">
        <f>IF(C5677&lt;&gt;"",_xlfn.XLOOKUP(IFERROR(VALUE(C5677),C5677),'Items database'!A:A,'Items database'!B:B),(_xlfn.XLOOKUP(LEFT(E5677,3),Services,Services,"")))</f>
        <v/>
      </c>
      <c r="J5677" s="3" t="str">
        <f t="shared" si="177"/>
        <v/>
      </c>
    </row>
    <row r="5678" spans="1:10" x14ac:dyDescent="0.35">
      <c r="A5678" s="7" t="str">
        <f>IF('Payments Export'!A5682="","",'Payments Export'!A5682)</f>
        <v/>
      </c>
      <c r="B5678" s="7" t="str">
        <f>IF('Payments Export'!A5682="","",'Payments Export'!B5682)</f>
        <v/>
      </c>
      <c r="C5678" s="7" t="str">
        <f>IF(IFERROR(VALUE('Payments Export'!H5682),'Payments Export'!H5682)&lt;&gt;0,IFERROR(VALUE('Payments Export'!H5682),'Payments Export'!H5682),"")</f>
        <v/>
      </c>
      <c r="D5678" s="7" t="str">
        <f>IF('Payments Export'!I5682="","",'Payments Export'!I5682)</f>
        <v/>
      </c>
      <c r="E5678" s="7" t="str">
        <f t="shared" si="176"/>
        <v/>
      </c>
      <c r="F5678" s="7" t="str">
        <f>IF('Payments Export'!A5682="","",'Payments Export'!N5682)</f>
        <v/>
      </c>
      <c r="G5678" s="7" t="str">
        <f>IF('Payments Export'!A5682="","",'Payments Export'!O5682)</f>
        <v/>
      </c>
      <c r="H5678" s="7" t="str">
        <f>IF('Payments Export'!B5682="","",G5678-F5678)</f>
        <v/>
      </c>
      <c r="I5678" s="3" t="str">
        <f>IF(C5678&lt;&gt;"",_xlfn.XLOOKUP(IFERROR(VALUE(C5678),C5678),'Items database'!A:A,'Items database'!B:B),(_xlfn.XLOOKUP(LEFT(E5678,3),Services,Services,"")))</f>
        <v/>
      </c>
      <c r="J5678" s="3" t="str">
        <f t="shared" si="177"/>
        <v/>
      </c>
    </row>
    <row r="5679" spans="1:10" x14ac:dyDescent="0.35">
      <c r="A5679" s="7" t="str">
        <f>IF('Payments Export'!A5683="","",'Payments Export'!A5683)</f>
        <v/>
      </c>
      <c r="B5679" s="7" t="str">
        <f>IF('Payments Export'!A5683="","",'Payments Export'!B5683)</f>
        <v/>
      </c>
      <c r="C5679" s="7" t="str">
        <f>IF(IFERROR(VALUE('Payments Export'!H5683),'Payments Export'!H5683)&lt;&gt;0,IFERROR(VALUE('Payments Export'!H5683),'Payments Export'!H5683),"")</f>
        <v/>
      </c>
      <c r="D5679" s="7" t="str">
        <f>IF('Payments Export'!I5683="","",'Payments Export'!I5683)</f>
        <v/>
      </c>
      <c r="E5679" s="7" t="str">
        <f t="shared" si="176"/>
        <v/>
      </c>
      <c r="F5679" s="7" t="str">
        <f>IF('Payments Export'!A5683="","",'Payments Export'!N5683)</f>
        <v/>
      </c>
      <c r="G5679" s="7" t="str">
        <f>IF('Payments Export'!A5683="","",'Payments Export'!O5683)</f>
        <v/>
      </c>
      <c r="H5679" s="7" t="str">
        <f>IF('Payments Export'!B5683="","",G5679-F5679)</f>
        <v/>
      </c>
      <c r="I5679" s="3" t="str">
        <f>IF(C5679&lt;&gt;"",_xlfn.XLOOKUP(IFERROR(VALUE(C5679),C5679),'Items database'!A:A,'Items database'!B:B),(_xlfn.XLOOKUP(LEFT(E5679,3),Services,Services,"")))</f>
        <v/>
      </c>
      <c r="J5679" s="3" t="str">
        <f t="shared" si="177"/>
        <v/>
      </c>
    </row>
    <row r="5680" spans="1:10" x14ac:dyDescent="0.35">
      <c r="A5680" s="7" t="str">
        <f>IF('Payments Export'!A5684="","",'Payments Export'!A5684)</f>
        <v/>
      </c>
      <c r="B5680" s="7" t="str">
        <f>IF('Payments Export'!A5684="","",'Payments Export'!B5684)</f>
        <v/>
      </c>
      <c r="C5680" s="7" t="str">
        <f>IF(IFERROR(VALUE('Payments Export'!H5684),'Payments Export'!H5684)&lt;&gt;0,IFERROR(VALUE('Payments Export'!H5684),'Payments Export'!H5684),"")</f>
        <v/>
      </c>
      <c r="D5680" s="7" t="str">
        <f>IF('Payments Export'!I5684="","",'Payments Export'!I5684)</f>
        <v/>
      </c>
      <c r="E5680" s="7" t="str">
        <f t="shared" si="176"/>
        <v/>
      </c>
      <c r="F5680" s="7" t="str">
        <f>IF('Payments Export'!A5684="","",'Payments Export'!N5684)</f>
        <v/>
      </c>
      <c r="G5680" s="7" t="str">
        <f>IF('Payments Export'!A5684="","",'Payments Export'!O5684)</f>
        <v/>
      </c>
      <c r="H5680" s="7" t="str">
        <f>IF('Payments Export'!B5684="","",G5680-F5680)</f>
        <v/>
      </c>
      <c r="I5680" s="3" t="str">
        <f>IF(C5680&lt;&gt;"",_xlfn.XLOOKUP(IFERROR(VALUE(C5680),C5680),'Items database'!A:A,'Items database'!B:B),(_xlfn.XLOOKUP(LEFT(E5680,3),Services,Services,"")))</f>
        <v/>
      </c>
      <c r="J5680" s="3" t="str">
        <f t="shared" si="177"/>
        <v/>
      </c>
    </row>
    <row r="5681" spans="1:10" x14ac:dyDescent="0.35">
      <c r="A5681" s="7" t="str">
        <f>IF('Payments Export'!A5685="","",'Payments Export'!A5685)</f>
        <v/>
      </c>
      <c r="B5681" s="7" t="str">
        <f>IF('Payments Export'!A5685="","",'Payments Export'!B5685)</f>
        <v/>
      </c>
      <c r="C5681" s="7" t="str">
        <f>IF(IFERROR(VALUE('Payments Export'!H5685),'Payments Export'!H5685)&lt;&gt;0,IFERROR(VALUE('Payments Export'!H5685),'Payments Export'!H5685),"")</f>
        <v/>
      </c>
      <c r="D5681" s="7" t="str">
        <f>IF('Payments Export'!I5685="","",'Payments Export'!I5685)</f>
        <v/>
      </c>
      <c r="E5681" s="7" t="str">
        <f t="shared" si="176"/>
        <v/>
      </c>
      <c r="F5681" s="7" t="str">
        <f>IF('Payments Export'!A5685="","",'Payments Export'!N5685)</f>
        <v/>
      </c>
      <c r="G5681" s="7" t="str">
        <f>IF('Payments Export'!A5685="","",'Payments Export'!O5685)</f>
        <v/>
      </c>
      <c r="H5681" s="7" t="str">
        <f>IF('Payments Export'!B5685="","",G5681-F5681)</f>
        <v/>
      </c>
      <c r="I5681" s="3" t="str">
        <f>IF(C5681&lt;&gt;"",_xlfn.XLOOKUP(IFERROR(VALUE(C5681),C5681),'Items database'!A:A,'Items database'!B:B),(_xlfn.XLOOKUP(LEFT(E5681,3),Services,Services,"")))</f>
        <v/>
      </c>
      <c r="J5681" s="3" t="str">
        <f t="shared" si="177"/>
        <v/>
      </c>
    </row>
    <row r="5682" spans="1:10" x14ac:dyDescent="0.35">
      <c r="A5682" s="7" t="str">
        <f>IF('Payments Export'!A5686="","",'Payments Export'!A5686)</f>
        <v/>
      </c>
      <c r="B5682" s="7" t="str">
        <f>IF('Payments Export'!A5686="","",'Payments Export'!B5686)</f>
        <v/>
      </c>
      <c r="C5682" s="7" t="str">
        <f>IF(IFERROR(VALUE('Payments Export'!H5686),'Payments Export'!H5686)&lt;&gt;0,IFERROR(VALUE('Payments Export'!H5686),'Payments Export'!H5686),"")</f>
        <v/>
      </c>
      <c r="D5682" s="7" t="str">
        <f>IF('Payments Export'!I5686="","",'Payments Export'!I5686)</f>
        <v/>
      </c>
      <c r="E5682" s="7" t="str">
        <f t="shared" si="176"/>
        <v/>
      </c>
      <c r="F5682" s="7" t="str">
        <f>IF('Payments Export'!A5686="","",'Payments Export'!N5686)</f>
        <v/>
      </c>
      <c r="G5682" s="7" t="str">
        <f>IF('Payments Export'!A5686="","",'Payments Export'!O5686)</f>
        <v/>
      </c>
      <c r="H5682" s="7" t="str">
        <f>IF('Payments Export'!B5686="","",G5682-F5682)</f>
        <v/>
      </c>
      <c r="I5682" s="3" t="str">
        <f>IF(C5682&lt;&gt;"",_xlfn.XLOOKUP(IFERROR(VALUE(C5682),C5682),'Items database'!A:A,'Items database'!B:B),(_xlfn.XLOOKUP(LEFT(E5682,3),Services,Services,"")))</f>
        <v/>
      </c>
      <c r="J5682" s="3" t="str">
        <f t="shared" si="177"/>
        <v/>
      </c>
    </row>
    <row r="5683" spans="1:10" x14ac:dyDescent="0.35">
      <c r="A5683" s="7" t="str">
        <f>IF('Payments Export'!A5687="","",'Payments Export'!A5687)</f>
        <v/>
      </c>
      <c r="B5683" s="7" t="str">
        <f>IF('Payments Export'!A5687="","",'Payments Export'!B5687)</f>
        <v/>
      </c>
      <c r="C5683" s="7" t="str">
        <f>IF(IFERROR(VALUE('Payments Export'!H5687),'Payments Export'!H5687)&lt;&gt;0,IFERROR(VALUE('Payments Export'!H5687),'Payments Export'!H5687),"")</f>
        <v/>
      </c>
      <c r="D5683" s="7" t="str">
        <f>IF('Payments Export'!I5687="","",'Payments Export'!I5687)</f>
        <v/>
      </c>
      <c r="E5683" s="7" t="str">
        <f t="shared" si="176"/>
        <v/>
      </c>
      <c r="F5683" s="7" t="str">
        <f>IF('Payments Export'!A5687="","",'Payments Export'!N5687)</f>
        <v/>
      </c>
      <c r="G5683" s="7" t="str">
        <f>IF('Payments Export'!A5687="","",'Payments Export'!O5687)</f>
        <v/>
      </c>
      <c r="H5683" s="7" t="str">
        <f>IF('Payments Export'!B5687="","",G5683-F5683)</f>
        <v/>
      </c>
      <c r="I5683" s="3" t="str">
        <f>IF(C5683&lt;&gt;"",_xlfn.XLOOKUP(IFERROR(VALUE(C5683),C5683),'Items database'!A:A,'Items database'!B:B),(_xlfn.XLOOKUP(LEFT(E5683,3),Services,Services,"")))</f>
        <v/>
      </c>
      <c r="J5683" s="3" t="str">
        <f t="shared" si="177"/>
        <v/>
      </c>
    </row>
    <row r="5684" spans="1:10" x14ac:dyDescent="0.35">
      <c r="A5684" s="7" t="str">
        <f>IF('Payments Export'!A5688="","",'Payments Export'!A5688)</f>
        <v/>
      </c>
      <c r="B5684" s="7" t="str">
        <f>IF('Payments Export'!A5688="","",'Payments Export'!B5688)</f>
        <v/>
      </c>
      <c r="C5684" s="7" t="str">
        <f>IF(IFERROR(VALUE('Payments Export'!H5688),'Payments Export'!H5688)&lt;&gt;0,IFERROR(VALUE('Payments Export'!H5688),'Payments Export'!H5688),"")</f>
        <v/>
      </c>
      <c r="D5684" s="7" t="str">
        <f>IF('Payments Export'!I5688="","",'Payments Export'!I5688)</f>
        <v/>
      </c>
      <c r="E5684" s="7" t="str">
        <f t="shared" si="176"/>
        <v/>
      </c>
      <c r="F5684" s="7" t="str">
        <f>IF('Payments Export'!A5688="","",'Payments Export'!N5688)</f>
        <v/>
      </c>
      <c r="G5684" s="7" t="str">
        <f>IF('Payments Export'!A5688="","",'Payments Export'!O5688)</f>
        <v/>
      </c>
      <c r="H5684" s="7" t="str">
        <f>IF('Payments Export'!B5688="","",G5684-F5684)</f>
        <v/>
      </c>
      <c r="I5684" s="3" t="str">
        <f>IF(C5684&lt;&gt;"",_xlfn.XLOOKUP(IFERROR(VALUE(C5684),C5684),'Items database'!A:A,'Items database'!B:B),(_xlfn.XLOOKUP(LEFT(E5684,3),Services,Services,"")))</f>
        <v/>
      </c>
      <c r="J5684" s="3" t="str">
        <f t="shared" si="177"/>
        <v/>
      </c>
    </row>
    <row r="5685" spans="1:10" x14ac:dyDescent="0.35">
      <c r="A5685" s="7" t="str">
        <f>IF('Payments Export'!A5689="","",'Payments Export'!A5689)</f>
        <v/>
      </c>
      <c r="B5685" s="7" t="str">
        <f>IF('Payments Export'!A5689="","",'Payments Export'!B5689)</f>
        <v/>
      </c>
      <c r="C5685" s="7" t="str">
        <f>IF(IFERROR(VALUE('Payments Export'!H5689),'Payments Export'!H5689)&lt;&gt;0,IFERROR(VALUE('Payments Export'!H5689),'Payments Export'!H5689),"")</f>
        <v/>
      </c>
      <c r="D5685" s="7" t="str">
        <f>IF('Payments Export'!I5689="","",'Payments Export'!I5689)</f>
        <v/>
      </c>
      <c r="E5685" s="7" t="str">
        <f t="shared" si="176"/>
        <v/>
      </c>
      <c r="F5685" s="7" t="str">
        <f>IF('Payments Export'!A5689="","",'Payments Export'!N5689)</f>
        <v/>
      </c>
      <c r="G5685" s="7" t="str">
        <f>IF('Payments Export'!A5689="","",'Payments Export'!O5689)</f>
        <v/>
      </c>
      <c r="H5685" s="7" t="str">
        <f>IF('Payments Export'!B5689="","",G5685-F5685)</f>
        <v/>
      </c>
      <c r="I5685" s="3" t="str">
        <f>IF(C5685&lt;&gt;"",_xlfn.XLOOKUP(IFERROR(VALUE(C5685),C5685),'Items database'!A:A,'Items database'!B:B),(_xlfn.XLOOKUP(LEFT(E5685,3),Services,Services,"")))</f>
        <v/>
      </c>
      <c r="J5685" s="3" t="str">
        <f t="shared" si="177"/>
        <v/>
      </c>
    </row>
    <row r="5686" spans="1:10" x14ac:dyDescent="0.35">
      <c r="A5686" s="7" t="str">
        <f>IF('Payments Export'!A5690="","",'Payments Export'!A5690)</f>
        <v/>
      </c>
      <c r="B5686" s="7" t="str">
        <f>IF('Payments Export'!A5690="","",'Payments Export'!B5690)</f>
        <v/>
      </c>
      <c r="C5686" s="7" t="str">
        <f>IF(IFERROR(VALUE('Payments Export'!H5690),'Payments Export'!H5690)&lt;&gt;0,IFERROR(VALUE('Payments Export'!H5690),'Payments Export'!H5690),"")</f>
        <v/>
      </c>
      <c r="D5686" s="7" t="str">
        <f>IF('Payments Export'!I5690="","",'Payments Export'!I5690)</f>
        <v/>
      </c>
      <c r="E5686" s="7" t="str">
        <f t="shared" si="176"/>
        <v/>
      </c>
      <c r="F5686" s="7" t="str">
        <f>IF('Payments Export'!A5690="","",'Payments Export'!N5690)</f>
        <v/>
      </c>
      <c r="G5686" s="7" t="str">
        <f>IF('Payments Export'!A5690="","",'Payments Export'!O5690)</f>
        <v/>
      </c>
      <c r="H5686" s="7" t="str">
        <f>IF('Payments Export'!B5690="","",G5686-F5686)</f>
        <v/>
      </c>
      <c r="I5686" s="3" t="str">
        <f>IF(C5686&lt;&gt;"",_xlfn.XLOOKUP(IFERROR(VALUE(C5686),C5686),'Items database'!A:A,'Items database'!B:B),(_xlfn.XLOOKUP(LEFT(E5686,3),Services,Services,"")))</f>
        <v/>
      </c>
      <c r="J5686" s="3" t="str">
        <f t="shared" si="177"/>
        <v/>
      </c>
    </row>
    <row r="5687" spans="1:10" x14ac:dyDescent="0.35">
      <c r="A5687" s="7" t="str">
        <f>IF('Payments Export'!A5691="","",'Payments Export'!A5691)</f>
        <v/>
      </c>
      <c r="B5687" s="7" t="str">
        <f>IF('Payments Export'!A5691="","",'Payments Export'!B5691)</f>
        <v/>
      </c>
      <c r="C5687" s="7" t="str">
        <f>IF(IFERROR(VALUE('Payments Export'!H5691),'Payments Export'!H5691)&lt;&gt;0,IFERROR(VALUE('Payments Export'!H5691),'Payments Export'!H5691),"")</f>
        <v/>
      </c>
      <c r="D5687" s="7" t="str">
        <f>IF('Payments Export'!I5691="","",'Payments Export'!I5691)</f>
        <v/>
      </c>
      <c r="E5687" s="7" t="str">
        <f t="shared" si="176"/>
        <v/>
      </c>
      <c r="F5687" s="7" t="str">
        <f>IF('Payments Export'!A5691="","",'Payments Export'!N5691)</f>
        <v/>
      </c>
      <c r="G5687" s="7" t="str">
        <f>IF('Payments Export'!A5691="","",'Payments Export'!O5691)</f>
        <v/>
      </c>
      <c r="H5687" s="7" t="str">
        <f>IF('Payments Export'!B5691="","",G5687-F5687)</f>
        <v/>
      </c>
      <c r="I5687" s="3" t="str">
        <f>IF(C5687&lt;&gt;"",_xlfn.XLOOKUP(IFERROR(VALUE(C5687),C5687),'Items database'!A:A,'Items database'!B:B),(_xlfn.XLOOKUP(LEFT(E5687,3),Services,Services,"")))</f>
        <v/>
      </c>
      <c r="J5687" s="3" t="str">
        <f t="shared" si="177"/>
        <v/>
      </c>
    </row>
    <row r="5688" spans="1:10" x14ac:dyDescent="0.35">
      <c r="A5688" s="7" t="str">
        <f>IF('Payments Export'!A5692="","",'Payments Export'!A5692)</f>
        <v/>
      </c>
      <c r="B5688" s="7" t="str">
        <f>IF('Payments Export'!A5692="","",'Payments Export'!B5692)</f>
        <v/>
      </c>
      <c r="C5688" s="7" t="str">
        <f>IF(IFERROR(VALUE('Payments Export'!H5692),'Payments Export'!H5692)&lt;&gt;0,IFERROR(VALUE('Payments Export'!H5692),'Payments Export'!H5692),"")</f>
        <v/>
      </c>
      <c r="D5688" s="7" t="str">
        <f>IF('Payments Export'!I5692="","",'Payments Export'!I5692)</f>
        <v/>
      </c>
      <c r="E5688" s="7" t="str">
        <f t="shared" si="176"/>
        <v/>
      </c>
      <c r="F5688" s="7" t="str">
        <f>IF('Payments Export'!A5692="","",'Payments Export'!N5692)</f>
        <v/>
      </c>
      <c r="G5688" s="7" t="str">
        <f>IF('Payments Export'!A5692="","",'Payments Export'!O5692)</f>
        <v/>
      </c>
      <c r="H5688" s="7" t="str">
        <f>IF('Payments Export'!B5692="","",G5688-F5688)</f>
        <v/>
      </c>
      <c r="I5688" s="3" t="str">
        <f>IF(C5688&lt;&gt;"",_xlfn.XLOOKUP(IFERROR(VALUE(C5688),C5688),'Items database'!A:A,'Items database'!B:B),(_xlfn.XLOOKUP(LEFT(E5688,3),Services,Services,"")))</f>
        <v/>
      </c>
      <c r="J5688" s="3" t="str">
        <f t="shared" si="177"/>
        <v/>
      </c>
    </row>
    <row r="5689" spans="1:10" x14ac:dyDescent="0.35">
      <c r="A5689" s="7" t="str">
        <f>IF('Payments Export'!A5693="","",'Payments Export'!A5693)</f>
        <v/>
      </c>
      <c r="B5689" s="7" t="str">
        <f>IF('Payments Export'!A5693="","",'Payments Export'!B5693)</f>
        <v/>
      </c>
      <c r="C5689" s="7" t="str">
        <f>IF(IFERROR(VALUE('Payments Export'!H5693),'Payments Export'!H5693)&lt;&gt;0,IFERROR(VALUE('Payments Export'!H5693),'Payments Export'!H5693),"")</f>
        <v/>
      </c>
      <c r="D5689" s="7" t="str">
        <f>IF('Payments Export'!I5693="","",'Payments Export'!I5693)</f>
        <v/>
      </c>
      <c r="E5689" s="7" t="str">
        <f t="shared" si="176"/>
        <v/>
      </c>
      <c r="F5689" s="7" t="str">
        <f>IF('Payments Export'!A5693="","",'Payments Export'!N5693)</f>
        <v/>
      </c>
      <c r="G5689" s="7" t="str">
        <f>IF('Payments Export'!A5693="","",'Payments Export'!O5693)</f>
        <v/>
      </c>
      <c r="H5689" s="7" t="str">
        <f>IF('Payments Export'!B5693="","",G5689-F5689)</f>
        <v/>
      </c>
      <c r="I5689" s="3" t="str">
        <f>IF(C5689&lt;&gt;"",_xlfn.XLOOKUP(IFERROR(VALUE(C5689),C5689),'Items database'!A:A,'Items database'!B:B),(_xlfn.XLOOKUP(LEFT(E5689,3),Services,Services,"")))</f>
        <v/>
      </c>
      <c r="J5689" s="3" t="str">
        <f t="shared" si="177"/>
        <v/>
      </c>
    </row>
    <row r="5690" spans="1:10" x14ac:dyDescent="0.35">
      <c r="A5690" s="7" t="str">
        <f>IF('Payments Export'!A5694="","",'Payments Export'!A5694)</f>
        <v/>
      </c>
      <c r="B5690" s="7" t="str">
        <f>IF('Payments Export'!A5694="","",'Payments Export'!B5694)</f>
        <v/>
      </c>
      <c r="C5690" s="7" t="str">
        <f>IF(IFERROR(VALUE('Payments Export'!H5694),'Payments Export'!H5694)&lt;&gt;0,IFERROR(VALUE('Payments Export'!H5694),'Payments Export'!H5694),"")</f>
        <v/>
      </c>
      <c r="D5690" s="7" t="str">
        <f>IF('Payments Export'!I5694="","",'Payments Export'!I5694)</f>
        <v/>
      </c>
      <c r="E5690" s="7" t="str">
        <f t="shared" si="176"/>
        <v/>
      </c>
      <c r="F5690" s="7" t="str">
        <f>IF('Payments Export'!A5694="","",'Payments Export'!N5694)</f>
        <v/>
      </c>
      <c r="G5690" s="7" t="str">
        <f>IF('Payments Export'!A5694="","",'Payments Export'!O5694)</f>
        <v/>
      </c>
      <c r="H5690" s="7" t="str">
        <f>IF('Payments Export'!B5694="","",G5690-F5690)</f>
        <v/>
      </c>
      <c r="I5690" s="3" t="str">
        <f>IF(C5690&lt;&gt;"",_xlfn.XLOOKUP(IFERROR(VALUE(C5690),C5690),'Items database'!A:A,'Items database'!B:B),(_xlfn.XLOOKUP(LEFT(E5690,3),Services,Services,"")))</f>
        <v/>
      </c>
      <c r="J5690" s="3" t="str">
        <f t="shared" si="177"/>
        <v/>
      </c>
    </row>
    <row r="5691" spans="1:10" x14ac:dyDescent="0.35">
      <c r="A5691" s="7" t="str">
        <f>IF('Payments Export'!A5695="","",'Payments Export'!A5695)</f>
        <v/>
      </c>
      <c r="B5691" s="7" t="str">
        <f>IF('Payments Export'!A5695="","",'Payments Export'!B5695)</f>
        <v/>
      </c>
      <c r="C5691" s="7" t="str">
        <f>IF(IFERROR(VALUE('Payments Export'!H5695),'Payments Export'!H5695)&lt;&gt;0,IFERROR(VALUE('Payments Export'!H5695),'Payments Export'!H5695),"")</f>
        <v/>
      </c>
      <c r="D5691" s="7" t="str">
        <f>IF('Payments Export'!I5695="","",'Payments Export'!I5695)</f>
        <v/>
      </c>
      <c r="E5691" s="7" t="str">
        <f t="shared" si="176"/>
        <v/>
      </c>
      <c r="F5691" s="7" t="str">
        <f>IF('Payments Export'!A5695="","",'Payments Export'!N5695)</f>
        <v/>
      </c>
      <c r="G5691" s="7" t="str">
        <f>IF('Payments Export'!A5695="","",'Payments Export'!O5695)</f>
        <v/>
      </c>
      <c r="H5691" s="7" t="str">
        <f>IF('Payments Export'!B5695="","",G5691-F5691)</f>
        <v/>
      </c>
      <c r="I5691" s="3" t="str">
        <f>IF(C5691&lt;&gt;"",_xlfn.XLOOKUP(IFERROR(VALUE(C5691),C5691),'Items database'!A:A,'Items database'!B:B),(_xlfn.XLOOKUP(LEFT(E5691,3),Services,Services,"")))</f>
        <v/>
      </c>
      <c r="J5691" s="3" t="str">
        <f t="shared" si="177"/>
        <v/>
      </c>
    </row>
    <row r="5692" spans="1:10" x14ac:dyDescent="0.35">
      <c r="A5692" s="7" t="str">
        <f>IF('Payments Export'!A5696="","",'Payments Export'!A5696)</f>
        <v/>
      </c>
      <c r="B5692" s="7" t="str">
        <f>IF('Payments Export'!A5696="","",'Payments Export'!B5696)</f>
        <v/>
      </c>
      <c r="C5692" s="7" t="str">
        <f>IF(IFERROR(VALUE('Payments Export'!H5696),'Payments Export'!H5696)&lt;&gt;0,IFERROR(VALUE('Payments Export'!H5696),'Payments Export'!H5696),"")</f>
        <v/>
      </c>
      <c r="D5692" s="7" t="str">
        <f>IF('Payments Export'!I5696="","",'Payments Export'!I5696)</f>
        <v/>
      </c>
      <c r="E5692" s="7" t="str">
        <f t="shared" si="176"/>
        <v/>
      </c>
      <c r="F5692" s="7" t="str">
        <f>IF('Payments Export'!A5696="","",'Payments Export'!N5696)</f>
        <v/>
      </c>
      <c r="G5692" s="7" t="str">
        <f>IF('Payments Export'!A5696="","",'Payments Export'!O5696)</f>
        <v/>
      </c>
      <c r="H5692" s="7" t="str">
        <f>IF('Payments Export'!B5696="","",G5692-F5692)</f>
        <v/>
      </c>
      <c r="I5692" s="3" t="str">
        <f>IF(C5692&lt;&gt;"",_xlfn.XLOOKUP(IFERROR(VALUE(C5692),C5692),'Items database'!A:A,'Items database'!B:B),(_xlfn.XLOOKUP(LEFT(E5692,3),Services,Services,"")))</f>
        <v/>
      </c>
      <c r="J5692" s="3" t="str">
        <f t="shared" si="177"/>
        <v/>
      </c>
    </row>
    <row r="5693" spans="1:10" x14ac:dyDescent="0.35">
      <c r="A5693" s="7" t="str">
        <f>IF('Payments Export'!A5697="","",'Payments Export'!A5697)</f>
        <v/>
      </c>
      <c r="B5693" s="7" t="str">
        <f>IF('Payments Export'!A5697="","",'Payments Export'!B5697)</f>
        <v/>
      </c>
      <c r="C5693" s="7" t="str">
        <f>IF(IFERROR(VALUE('Payments Export'!H5697),'Payments Export'!H5697)&lt;&gt;0,IFERROR(VALUE('Payments Export'!H5697),'Payments Export'!H5697),"")</f>
        <v/>
      </c>
      <c r="D5693" s="7" t="str">
        <f>IF('Payments Export'!I5697="","",'Payments Export'!I5697)</f>
        <v/>
      </c>
      <c r="E5693" s="7" t="str">
        <f t="shared" si="176"/>
        <v/>
      </c>
      <c r="F5693" s="7" t="str">
        <f>IF('Payments Export'!A5697="","",'Payments Export'!N5697)</f>
        <v/>
      </c>
      <c r="G5693" s="7" t="str">
        <f>IF('Payments Export'!A5697="","",'Payments Export'!O5697)</f>
        <v/>
      </c>
      <c r="H5693" s="7" t="str">
        <f>IF('Payments Export'!B5697="","",G5693-F5693)</f>
        <v/>
      </c>
      <c r="I5693" s="3" t="str">
        <f>IF(C5693&lt;&gt;"",_xlfn.XLOOKUP(IFERROR(VALUE(C5693),C5693),'Items database'!A:A,'Items database'!B:B),(_xlfn.XLOOKUP(LEFT(E5693,3),Services,Services,"")))</f>
        <v/>
      </c>
      <c r="J5693" s="3" t="str">
        <f t="shared" si="177"/>
        <v/>
      </c>
    </row>
    <row r="5694" spans="1:10" x14ac:dyDescent="0.35">
      <c r="A5694" s="7" t="str">
        <f>IF('Payments Export'!A5698="","",'Payments Export'!A5698)</f>
        <v/>
      </c>
      <c r="B5694" s="7" t="str">
        <f>IF('Payments Export'!A5698="","",'Payments Export'!B5698)</f>
        <v/>
      </c>
      <c r="C5694" s="7" t="str">
        <f>IF(IFERROR(VALUE('Payments Export'!H5698),'Payments Export'!H5698)&lt;&gt;0,IFERROR(VALUE('Payments Export'!H5698),'Payments Export'!H5698),"")</f>
        <v/>
      </c>
      <c r="D5694" s="7" t="str">
        <f>IF('Payments Export'!I5698="","",'Payments Export'!I5698)</f>
        <v/>
      </c>
      <c r="E5694" s="7" t="str">
        <f t="shared" si="176"/>
        <v/>
      </c>
      <c r="F5694" s="7" t="str">
        <f>IF('Payments Export'!A5698="","",'Payments Export'!N5698)</f>
        <v/>
      </c>
      <c r="G5694" s="7" t="str">
        <f>IF('Payments Export'!A5698="","",'Payments Export'!O5698)</f>
        <v/>
      </c>
      <c r="H5694" s="7" t="str">
        <f>IF('Payments Export'!B5698="","",G5694-F5694)</f>
        <v/>
      </c>
      <c r="I5694" s="3" t="str">
        <f>IF(C5694&lt;&gt;"",_xlfn.XLOOKUP(IFERROR(VALUE(C5694),C5694),'Items database'!A:A,'Items database'!B:B),(_xlfn.XLOOKUP(LEFT(E5694,3),Services,Services,"")))</f>
        <v/>
      </c>
      <c r="J5694" s="3" t="str">
        <f t="shared" si="177"/>
        <v/>
      </c>
    </row>
    <row r="5695" spans="1:10" x14ac:dyDescent="0.35">
      <c r="A5695" s="7" t="str">
        <f>IF('Payments Export'!A5699="","",'Payments Export'!A5699)</f>
        <v/>
      </c>
      <c r="B5695" s="7" t="str">
        <f>IF('Payments Export'!A5699="","",'Payments Export'!B5699)</f>
        <v/>
      </c>
      <c r="C5695" s="7" t="str">
        <f>IF(IFERROR(VALUE('Payments Export'!H5699),'Payments Export'!H5699)&lt;&gt;0,IFERROR(VALUE('Payments Export'!H5699),'Payments Export'!H5699),"")</f>
        <v/>
      </c>
      <c r="D5695" s="7" t="str">
        <f>IF('Payments Export'!I5699="","",'Payments Export'!I5699)</f>
        <v/>
      </c>
      <c r="E5695" s="7" t="str">
        <f t="shared" si="176"/>
        <v/>
      </c>
      <c r="F5695" s="7" t="str">
        <f>IF('Payments Export'!A5699="","",'Payments Export'!N5699)</f>
        <v/>
      </c>
      <c r="G5695" s="7" t="str">
        <f>IF('Payments Export'!A5699="","",'Payments Export'!O5699)</f>
        <v/>
      </c>
      <c r="H5695" s="7" t="str">
        <f>IF('Payments Export'!B5699="","",G5695-F5695)</f>
        <v/>
      </c>
      <c r="I5695" s="3" t="str">
        <f>IF(C5695&lt;&gt;"",_xlfn.XLOOKUP(IFERROR(VALUE(C5695),C5695),'Items database'!A:A,'Items database'!B:B),(_xlfn.XLOOKUP(LEFT(E5695,3),Services,Services,"")))</f>
        <v/>
      </c>
      <c r="J5695" s="3" t="str">
        <f t="shared" si="177"/>
        <v/>
      </c>
    </row>
    <row r="5696" spans="1:10" x14ac:dyDescent="0.35">
      <c r="A5696" s="7" t="str">
        <f>IF('Payments Export'!A5700="","",'Payments Export'!A5700)</f>
        <v/>
      </c>
      <c r="B5696" s="7" t="str">
        <f>IF('Payments Export'!A5700="","",'Payments Export'!B5700)</f>
        <v/>
      </c>
      <c r="C5696" s="7" t="str">
        <f>IF(IFERROR(VALUE('Payments Export'!H5700),'Payments Export'!H5700)&lt;&gt;0,IFERROR(VALUE('Payments Export'!H5700),'Payments Export'!H5700),"")</f>
        <v/>
      </c>
      <c r="D5696" s="7" t="str">
        <f>IF('Payments Export'!I5700="","",'Payments Export'!I5700)</f>
        <v/>
      </c>
      <c r="E5696" s="7" t="str">
        <f t="shared" si="176"/>
        <v/>
      </c>
      <c r="F5696" s="7" t="str">
        <f>IF('Payments Export'!A5700="","",'Payments Export'!N5700)</f>
        <v/>
      </c>
      <c r="G5696" s="7" t="str">
        <f>IF('Payments Export'!A5700="","",'Payments Export'!O5700)</f>
        <v/>
      </c>
      <c r="H5696" s="7" t="str">
        <f>IF('Payments Export'!B5700="","",G5696-F5696)</f>
        <v/>
      </c>
      <c r="I5696" s="3" t="str">
        <f>IF(C5696&lt;&gt;"",_xlfn.XLOOKUP(IFERROR(VALUE(C5696),C5696),'Items database'!A:A,'Items database'!B:B),(_xlfn.XLOOKUP(LEFT(E5696,3),Services,Services,"")))</f>
        <v/>
      </c>
      <c r="J5696" s="3" t="str">
        <f t="shared" si="177"/>
        <v/>
      </c>
    </row>
    <row r="5697" spans="1:10" x14ac:dyDescent="0.35">
      <c r="A5697" s="7" t="str">
        <f>IF('Payments Export'!A5701="","",'Payments Export'!A5701)</f>
        <v/>
      </c>
      <c r="B5697" s="7" t="str">
        <f>IF('Payments Export'!A5701="","",'Payments Export'!B5701)</f>
        <v/>
      </c>
      <c r="C5697" s="7" t="str">
        <f>IF(IFERROR(VALUE('Payments Export'!H5701),'Payments Export'!H5701)&lt;&gt;0,IFERROR(VALUE('Payments Export'!H5701),'Payments Export'!H5701),"")</f>
        <v/>
      </c>
      <c r="D5697" s="7" t="str">
        <f>IF('Payments Export'!I5701="","",'Payments Export'!I5701)</f>
        <v/>
      </c>
      <c r="E5697" s="7" t="str">
        <f t="shared" ref="E5697:E5760" si="178">LEFT(D5697,66)</f>
        <v/>
      </c>
      <c r="F5697" s="7" t="str">
        <f>IF('Payments Export'!A5701="","",'Payments Export'!N5701)</f>
        <v/>
      </c>
      <c r="G5697" s="7" t="str">
        <f>IF('Payments Export'!A5701="","",'Payments Export'!O5701)</f>
        <v/>
      </c>
      <c r="H5697" s="7" t="str">
        <f>IF('Payments Export'!B5701="","",G5697-F5697)</f>
        <v/>
      </c>
      <c r="I5697" s="3" t="str">
        <f>IF(C5697&lt;&gt;"",_xlfn.XLOOKUP(IFERROR(VALUE(C5697),C5697),'Items database'!A:A,'Items database'!B:B),(_xlfn.XLOOKUP(LEFT(E5697,3),Services,Services,"")))</f>
        <v/>
      </c>
      <c r="J5697" s="3" t="str">
        <f t="shared" ref="J5697:J5760" si="179">IF(ISNUMBER(F5697)=TRUE,IF(F5697=0,"","GST"),"")</f>
        <v/>
      </c>
    </row>
    <row r="5698" spans="1:10" x14ac:dyDescent="0.35">
      <c r="A5698" s="7" t="str">
        <f>IF('Payments Export'!A5702="","",'Payments Export'!A5702)</f>
        <v/>
      </c>
      <c r="B5698" s="7" t="str">
        <f>IF('Payments Export'!A5702="","",'Payments Export'!B5702)</f>
        <v/>
      </c>
      <c r="C5698" s="7" t="str">
        <f>IF(IFERROR(VALUE('Payments Export'!H5702),'Payments Export'!H5702)&lt;&gt;0,IFERROR(VALUE('Payments Export'!H5702),'Payments Export'!H5702),"")</f>
        <v/>
      </c>
      <c r="D5698" s="7" t="str">
        <f>IF('Payments Export'!I5702="","",'Payments Export'!I5702)</f>
        <v/>
      </c>
      <c r="E5698" s="7" t="str">
        <f t="shared" si="178"/>
        <v/>
      </c>
      <c r="F5698" s="7" t="str">
        <f>IF('Payments Export'!A5702="","",'Payments Export'!N5702)</f>
        <v/>
      </c>
      <c r="G5698" s="7" t="str">
        <f>IF('Payments Export'!A5702="","",'Payments Export'!O5702)</f>
        <v/>
      </c>
      <c r="H5698" s="7" t="str">
        <f>IF('Payments Export'!B5702="","",G5698-F5698)</f>
        <v/>
      </c>
      <c r="I5698" s="3" t="str">
        <f>IF(C5698&lt;&gt;"",_xlfn.XLOOKUP(IFERROR(VALUE(C5698),C5698),'Items database'!A:A,'Items database'!B:B),(_xlfn.XLOOKUP(LEFT(E5698,3),Services,Services,"")))</f>
        <v/>
      </c>
      <c r="J5698" s="3" t="str">
        <f t="shared" si="179"/>
        <v/>
      </c>
    </row>
    <row r="5699" spans="1:10" x14ac:dyDescent="0.35">
      <c r="A5699" s="7" t="str">
        <f>IF('Payments Export'!A5703="","",'Payments Export'!A5703)</f>
        <v/>
      </c>
      <c r="B5699" s="7" t="str">
        <f>IF('Payments Export'!A5703="","",'Payments Export'!B5703)</f>
        <v/>
      </c>
      <c r="C5699" s="7" t="str">
        <f>IF(IFERROR(VALUE('Payments Export'!H5703),'Payments Export'!H5703)&lt;&gt;0,IFERROR(VALUE('Payments Export'!H5703),'Payments Export'!H5703),"")</f>
        <v/>
      </c>
      <c r="D5699" s="7" t="str">
        <f>IF('Payments Export'!I5703="","",'Payments Export'!I5703)</f>
        <v/>
      </c>
      <c r="E5699" s="7" t="str">
        <f t="shared" si="178"/>
        <v/>
      </c>
      <c r="F5699" s="7" t="str">
        <f>IF('Payments Export'!A5703="","",'Payments Export'!N5703)</f>
        <v/>
      </c>
      <c r="G5699" s="7" t="str">
        <f>IF('Payments Export'!A5703="","",'Payments Export'!O5703)</f>
        <v/>
      </c>
      <c r="H5699" s="7" t="str">
        <f>IF('Payments Export'!B5703="","",G5699-F5699)</f>
        <v/>
      </c>
      <c r="I5699" s="3" t="str">
        <f>IF(C5699&lt;&gt;"",_xlfn.XLOOKUP(IFERROR(VALUE(C5699),C5699),'Items database'!A:A,'Items database'!B:B),(_xlfn.XLOOKUP(LEFT(E5699,3),Services,Services,"")))</f>
        <v/>
      </c>
      <c r="J5699" s="3" t="str">
        <f t="shared" si="179"/>
        <v/>
      </c>
    </row>
    <row r="5700" spans="1:10" x14ac:dyDescent="0.35">
      <c r="A5700" s="7" t="str">
        <f>IF('Payments Export'!A5704="","",'Payments Export'!A5704)</f>
        <v/>
      </c>
      <c r="B5700" s="7" t="str">
        <f>IF('Payments Export'!A5704="","",'Payments Export'!B5704)</f>
        <v/>
      </c>
      <c r="C5700" s="7" t="str">
        <f>IF(IFERROR(VALUE('Payments Export'!H5704),'Payments Export'!H5704)&lt;&gt;0,IFERROR(VALUE('Payments Export'!H5704),'Payments Export'!H5704),"")</f>
        <v/>
      </c>
      <c r="D5700" s="7" t="str">
        <f>IF('Payments Export'!I5704="","",'Payments Export'!I5704)</f>
        <v/>
      </c>
      <c r="E5700" s="7" t="str">
        <f t="shared" si="178"/>
        <v/>
      </c>
      <c r="F5700" s="7" t="str">
        <f>IF('Payments Export'!A5704="","",'Payments Export'!N5704)</f>
        <v/>
      </c>
      <c r="G5700" s="7" t="str">
        <f>IF('Payments Export'!A5704="","",'Payments Export'!O5704)</f>
        <v/>
      </c>
      <c r="H5700" s="7" t="str">
        <f>IF('Payments Export'!B5704="","",G5700-F5700)</f>
        <v/>
      </c>
      <c r="I5700" s="3" t="str">
        <f>IF(C5700&lt;&gt;"",_xlfn.XLOOKUP(IFERROR(VALUE(C5700),C5700),'Items database'!A:A,'Items database'!B:B),(_xlfn.XLOOKUP(LEFT(E5700,3),Services,Services,"")))</f>
        <v/>
      </c>
      <c r="J5700" s="3" t="str">
        <f t="shared" si="179"/>
        <v/>
      </c>
    </row>
    <row r="5701" spans="1:10" x14ac:dyDescent="0.35">
      <c r="A5701" s="7" t="str">
        <f>IF('Payments Export'!A5705="","",'Payments Export'!A5705)</f>
        <v/>
      </c>
      <c r="B5701" s="7" t="str">
        <f>IF('Payments Export'!A5705="","",'Payments Export'!B5705)</f>
        <v/>
      </c>
      <c r="C5701" s="7" t="str">
        <f>IF(IFERROR(VALUE('Payments Export'!H5705),'Payments Export'!H5705)&lt;&gt;0,IFERROR(VALUE('Payments Export'!H5705),'Payments Export'!H5705),"")</f>
        <v/>
      </c>
      <c r="D5701" s="7" t="str">
        <f>IF('Payments Export'!I5705="","",'Payments Export'!I5705)</f>
        <v/>
      </c>
      <c r="E5701" s="7" t="str">
        <f t="shared" si="178"/>
        <v/>
      </c>
      <c r="F5701" s="7" t="str">
        <f>IF('Payments Export'!A5705="","",'Payments Export'!N5705)</f>
        <v/>
      </c>
      <c r="G5701" s="7" t="str">
        <f>IF('Payments Export'!A5705="","",'Payments Export'!O5705)</f>
        <v/>
      </c>
      <c r="H5701" s="7" t="str">
        <f>IF('Payments Export'!B5705="","",G5701-F5701)</f>
        <v/>
      </c>
      <c r="I5701" s="3" t="str">
        <f>IF(C5701&lt;&gt;"",_xlfn.XLOOKUP(IFERROR(VALUE(C5701),C5701),'Items database'!A:A,'Items database'!B:B),(_xlfn.XLOOKUP(LEFT(E5701,3),Services,Services,"")))</f>
        <v/>
      </c>
      <c r="J5701" s="3" t="str">
        <f t="shared" si="179"/>
        <v/>
      </c>
    </row>
    <row r="5702" spans="1:10" x14ac:dyDescent="0.35">
      <c r="A5702" s="7" t="str">
        <f>IF('Payments Export'!A5706="","",'Payments Export'!A5706)</f>
        <v/>
      </c>
      <c r="B5702" s="7" t="str">
        <f>IF('Payments Export'!A5706="","",'Payments Export'!B5706)</f>
        <v/>
      </c>
      <c r="C5702" s="7" t="str">
        <f>IF(IFERROR(VALUE('Payments Export'!H5706),'Payments Export'!H5706)&lt;&gt;0,IFERROR(VALUE('Payments Export'!H5706),'Payments Export'!H5706),"")</f>
        <v/>
      </c>
      <c r="D5702" s="7" t="str">
        <f>IF('Payments Export'!I5706="","",'Payments Export'!I5706)</f>
        <v/>
      </c>
      <c r="E5702" s="7" t="str">
        <f t="shared" si="178"/>
        <v/>
      </c>
      <c r="F5702" s="7" t="str">
        <f>IF('Payments Export'!A5706="","",'Payments Export'!N5706)</f>
        <v/>
      </c>
      <c r="G5702" s="7" t="str">
        <f>IF('Payments Export'!A5706="","",'Payments Export'!O5706)</f>
        <v/>
      </c>
      <c r="H5702" s="7" t="str">
        <f>IF('Payments Export'!B5706="","",G5702-F5702)</f>
        <v/>
      </c>
      <c r="I5702" s="3" t="str">
        <f>IF(C5702&lt;&gt;"",_xlfn.XLOOKUP(IFERROR(VALUE(C5702),C5702),'Items database'!A:A,'Items database'!B:B),(_xlfn.XLOOKUP(LEFT(E5702,3),Services,Services,"")))</f>
        <v/>
      </c>
      <c r="J5702" s="3" t="str">
        <f t="shared" si="179"/>
        <v/>
      </c>
    </row>
    <row r="5703" spans="1:10" x14ac:dyDescent="0.35">
      <c r="A5703" s="7" t="str">
        <f>IF('Payments Export'!A5707="","",'Payments Export'!A5707)</f>
        <v/>
      </c>
      <c r="B5703" s="7" t="str">
        <f>IF('Payments Export'!A5707="","",'Payments Export'!B5707)</f>
        <v/>
      </c>
      <c r="C5703" s="7" t="str">
        <f>IF(IFERROR(VALUE('Payments Export'!H5707),'Payments Export'!H5707)&lt;&gt;0,IFERROR(VALUE('Payments Export'!H5707),'Payments Export'!H5707),"")</f>
        <v/>
      </c>
      <c r="D5703" s="7" t="str">
        <f>IF('Payments Export'!I5707="","",'Payments Export'!I5707)</f>
        <v/>
      </c>
      <c r="E5703" s="7" t="str">
        <f t="shared" si="178"/>
        <v/>
      </c>
      <c r="F5703" s="7" t="str">
        <f>IF('Payments Export'!A5707="","",'Payments Export'!N5707)</f>
        <v/>
      </c>
      <c r="G5703" s="7" t="str">
        <f>IF('Payments Export'!A5707="","",'Payments Export'!O5707)</f>
        <v/>
      </c>
      <c r="H5703" s="7" t="str">
        <f>IF('Payments Export'!B5707="","",G5703-F5703)</f>
        <v/>
      </c>
      <c r="I5703" s="3" t="str">
        <f>IF(C5703&lt;&gt;"",_xlfn.XLOOKUP(IFERROR(VALUE(C5703),C5703),'Items database'!A:A,'Items database'!B:B),(_xlfn.XLOOKUP(LEFT(E5703,3),Services,Services,"")))</f>
        <v/>
      </c>
      <c r="J5703" s="3" t="str">
        <f t="shared" si="179"/>
        <v/>
      </c>
    </row>
    <row r="5704" spans="1:10" x14ac:dyDescent="0.35">
      <c r="A5704" s="7" t="str">
        <f>IF('Payments Export'!A5708="","",'Payments Export'!A5708)</f>
        <v/>
      </c>
      <c r="B5704" s="7" t="str">
        <f>IF('Payments Export'!A5708="","",'Payments Export'!B5708)</f>
        <v/>
      </c>
      <c r="C5704" s="7" t="str">
        <f>IF(IFERROR(VALUE('Payments Export'!H5708),'Payments Export'!H5708)&lt;&gt;0,IFERROR(VALUE('Payments Export'!H5708),'Payments Export'!H5708),"")</f>
        <v/>
      </c>
      <c r="D5704" s="7" t="str">
        <f>IF('Payments Export'!I5708="","",'Payments Export'!I5708)</f>
        <v/>
      </c>
      <c r="E5704" s="7" t="str">
        <f t="shared" si="178"/>
        <v/>
      </c>
      <c r="F5704" s="7" t="str">
        <f>IF('Payments Export'!A5708="","",'Payments Export'!N5708)</f>
        <v/>
      </c>
      <c r="G5704" s="7" t="str">
        <f>IF('Payments Export'!A5708="","",'Payments Export'!O5708)</f>
        <v/>
      </c>
      <c r="H5704" s="7" t="str">
        <f>IF('Payments Export'!B5708="","",G5704-F5704)</f>
        <v/>
      </c>
      <c r="I5704" s="3" t="str">
        <f>IF(C5704&lt;&gt;"",_xlfn.XLOOKUP(IFERROR(VALUE(C5704),C5704),'Items database'!A:A,'Items database'!B:B),(_xlfn.XLOOKUP(LEFT(E5704,3),Services,Services,"")))</f>
        <v/>
      </c>
      <c r="J5704" s="3" t="str">
        <f t="shared" si="179"/>
        <v/>
      </c>
    </row>
    <row r="5705" spans="1:10" x14ac:dyDescent="0.35">
      <c r="A5705" s="7" t="str">
        <f>IF('Payments Export'!A5709="","",'Payments Export'!A5709)</f>
        <v/>
      </c>
      <c r="B5705" s="7" t="str">
        <f>IF('Payments Export'!A5709="","",'Payments Export'!B5709)</f>
        <v/>
      </c>
      <c r="C5705" s="7" t="str">
        <f>IF(IFERROR(VALUE('Payments Export'!H5709),'Payments Export'!H5709)&lt;&gt;0,IFERROR(VALUE('Payments Export'!H5709),'Payments Export'!H5709),"")</f>
        <v/>
      </c>
      <c r="D5705" s="7" t="str">
        <f>IF('Payments Export'!I5709="","",'Payments Export'!I5709)</f>
        <v/>
      </c>
      <c r="E5705" s="7" t="str">
        <f t="shared" si="178"/>
        <v/>
      </c>
      <c r="F5705" s="7" t="str">
        <f>IF('Payments Export'!A5709="","",'Payments Export'!N5709)</f>
        <v/>
      </c>
      <c r="G5705" s="7" t="str">
        <f>IF('Payments Export'!A5709="","",'Payments Export'!O5709)</f>
        <v/>
      </c>
      <c r="H5705" s="7" t="str">
        <f>IF('Payments Export'!B5709="","",G5705-F5705)</f>
        <v/>
      </c>
      <c r="I5705" s="3" t="str">
        <f>IF(C5705&lt;&gt;"",_xlfn.XLOOKUP(IFERROR(VALUE(C5705),C5705),'Items database'!A:A,'Items database'!B:B),(_xlfn.XLOOKUP(LEFT(E5705,3),Services,Services,"")))</f>
        <v/>
      </c>
      <c r="J5705" s="3" t="str">
        <f t="shared" si="179"/>
        <v/>
      </c>
    </row>
    <row r="5706" spans="1:10" x14ac:dyDescent="0.35">
      <c r="A5706" s="7" t="str">
        <f>IF('Payments Export'!A5710="","",'Payments Export'!A5710)</f>
        <v/>
      </c>
      <c r="B5706" s="7" t="str">
        <f>IF('Payments Export'!A5710="","",'Payments Export'!B5710)</f>
        <v/>
      </c>
      <c r="C5706" s="7" t="str">
        <f>IF(IFERROR(VALUE('Payments Export'!H5710),'Payments Export'!H5710)&lt;&gt;0,IFERROR(VALUE('Payments Export'!H5710),'Payments Export'!H5710),"")</f>
        <v/>
      </c>
      <c r="D5706" s="7" t="str">
        <f>IF('Payments Export'!I5710="","",'Payments Export'!I5710)</f>
        <v/>
      </c>
      <c r="E5706" s="7" t="str">
        <f t="shared" si="178"/>
        <v/>
      </c>
      <c r="F5706" s="7" t="str">
        <f>IF('Payments Export'!A5710="","",'Payments Export'!N5710)</f>
        <v/>
      </c>
      <c r="G5706" s="7" t="str">
        <f>IF('Payments Export'!A5710="","",'Payments Export'!O5710)</f>
        <v/>
      </c>
      <c r="H5706" s="7" t="str">
        <f>IF('Payments Export'!B5710="","",G5706-F5706)</f>
        <v/>
      </c>
      <c r="I5706" s="3" t="str">
        <f>IF(C5706&lt;&gt;"",_xlfn.XLOOKUP(IFERROR(VALUE(C5706),C5706),'Items database'!A:A,'Items database'!B:B),(_xlfn.XLOOKUP(LEFT(E5706,3),Services,Services,"")))</f>
        <v/>
      </c>
      <c r="J5706" s="3" t="str">
        <f t="shared" si="179"/>
        <v/>
      </c>
    </row>
    <row r="5707" spans="1:10" x14ac:dyDescent="0.35">
      <c r="A5707" s="7" t="str">
        <f>IF('Payments Export'!A5711="","",'Payments Export'!A5711)</f>
        <v/>
      </c>
      <c r="B5707" s="7" t="str">
        <f>IF('Payments Export'!A5711="","",'Payments Export'!B5711)</f>
        <v/>
      </c>
      <c r="C5707" s="7" t="str">
        <f>IF(IFERROR(VALUE('Payments Export'!H5711),'Payments Export'!H5711)&lt;&gt;0,IFERROR(VALUE('Payments Export'!H5711),'Payments Export'!H5711),"")</f>
        <v/>
      </c>
      <c r="D5707" s="7" t="str">
        <f>IF('Payments Export'!I5711="","",'Payments Export'!I5711)</f>
        <v/>
      </c>
      <c r="E5707" s="7" t="str">
        <f t="shared" si="178"/>
        <v/>
      </c>
      <c r="F5707" s="7" t="str">
        <f>IF('Payments Export'!A5711="","",'Payments Export'!N5711)</f>
        <v/>
      </c>
      <c r="G5707" s="7" t="str">
        <f>IF('Payments Export'!A5711="","",'Payments Export'!O5711)</f>
        <v/>
      </c>
      <c r="H5707" s="7" t="str">
        <f>IF('Payments Export'!B5711="","",G5707-F5707)</f>
        <v/>
      </c>
      <c r="I5707" s="3" t="str">
        <f>IF(C5707&lt;&gt;"",_xlfn.XLOOKUP(IFERROR(VALUE(C5707),C5707),'Items database'!A:A,'Items database'!B:B),(_xlfn.XLOOKUP(LEFT(E5707,3),Services,Services,"")))</f>
        <v/>
      </c>
      <c r="J5707" s="3" t="str">
        <f t="shared" si="179"/>
        <v/>
      </c>
    </row>
    <row r="5708" spans="1:10" x14ac:dyDescent="0.35">
      <c r="A5708" s="7" t="str">
        <f>IF('Payments Export'!A5712="","",'Payments Export'!A5712)</f>
        <v/>
      </c>
      <c r="B5708" s="7" t="str">
        <f>IF('Payments Export'!A5712="","",'Payments Export'!B5712)</f>
        <v/>
      </c>
      <c r="C5708" s="7" t="str">
        <f>IF(IFERROR(VALUE('Payments Export'!H5712),'Payments Export'!H5712)&lt;&gt;0,IFERROR(VALUE('Payments Export'!H5712),'Payments Export'!H5712),"")</f>
        <v/>
      </c>
      <c r="D5708" s="7" t="str">
        <f>IF('Payments Export'!I5712="","",'Payments Export'!I5712)</f>
        <v/>
      </c>
      <c r="E5708" s="7" t="str">
        <f t="shared" si="178"/>
        <v/>
      </c>
      <c r="F5708" s="7" t="str">
        <f>IF('Payments Export'!A5712="","",'Payments Export'!N5712)</f>
        <v/>
      </c>
      <c r="G5708" s="7" t="str">
        <f>IF('Payments Export'!A5712="","",'Payments Export'!O5712)</f>
        <v/>
      </c>
      <c r="H5708" s="7" t="str">
        <f>IF('Payments Export'!B5712="","",G5708-F5708)</f>
        <v/>
      </c>
      <c r="I5708" s="3" t="str">
        <f>IF(C5708&lt;&gt;"",_xlfn.XLOOKUP(IFERROR(VALUE(C5708),C5708),'Items database'!A:A,'Items database'!B:B),(_xlfn.XLOOKUP(LEFT(E5708,3),Services,Services,"")))</f>
        <v/>
      </c>
      <c r="J5708" s="3" t="str">
        <f t="shared" si="179"/>
        <v/>
      </c>
    </row>
    <row r="5709" spans="1:10" x14ac:dyDescent="0.35">
      <c r="A5709" s="7" t="str">
        <f>IF('Payments Export'!A5713="","",'Payments Export'!A5713)</f>
        <v/>
      </c>
      <c r="B5709" s="7" t="str">
        <f>IF('Payments Export'!A5713="","",'Payments Export'!B5713)</f>
        <v/>
      </c>
      <c r="C5709" s="7" t="str">
        <f>IF(IFERROR(VALUE('Payments Export'!H5713),'Payments Export'!H5713)&lt;&gt;0,IFERROR(VALUE('Payments Export'!H5713),'Payments Export'!H5713),"")</f>
        <v/>
      </c>
      <c r="D5709" s="7" t="str">
        <f>IF('Payments Export'!I5713="","",'Payments Export'!I5713)</f>
        <v/>
      </c>
      <c r="E5709" s="7" t="str">
        <f t="shared" si="178"/>
        <v/>
      </c>
      <c r="F5709" s="7" t="str">
        <f>IF('Payments Export'!A5713="","",'Payments Export'!N5713)</f>
        <v/>
      </c>
      <c r="G5709" s="7" t="str">
        <f>IF('Payments Export'!A5713="","",'Payments Export'!O5713)</f>
        <v/>
      </c>
      <c r="H5709" s="7" t="str">
        <f>IF('Payments Export'!B5713="","",G5709-F5709)</f>
        <v/>
      </c>
      <c r="I5709" s="3" t="str">
        <f>IF(C5709&lt;&gt;"",_xlfn.XLOOKUP(IFERROR(VALUE(C5709),C5709),'Items database'!A:A,'Items database'!B:B),(_xlfn.XLOOKUP(LEFT(E5709,3),Services,Services,"")))</f>
        <v/>
      </c>
      <c r="J5709" s="3" t="str">
        <f t="shared" si="179"/>
        <v/>
      </c>
    </row>
    <row r="5710" spans="1:10" x14ac:dyDescent="0.35">
      <c r="A5710" s="7" t="str">
        <f>IF('Payments Export'!A5714="","",'Payments Export'!A5714)</f>
        <v/>
      </c>
      <c r="B5710" s="7" t="str">
        <f>IF('Payments Export'!A5714="","",'Payments Export'!B5714)</f>
        <v/>
      </c>
      <c r="C5710" s="7" t="str">
        <f>IF(IFERROR(VALUE('Payments Export'!H5714),'Payments Export'!H5714)&lt;&gt;0,IFERROR(VALUE('Payments Export'!H5714),'Payments Export'!H5714),"")</f>
        <v/>
      </c>
      <c r="D5710" s="7" t="str">
        <f>IF('Payments Export'!I5714="","",'Payments Export'!I5714)</f>
        <v/>
      </c>
      <c r="E5710" s="7" t="str">
        <f t="shared" si="178"/>
        <v/>
      </c>
      <c r="F5710" s="7" t="str">
        <f>IF('Payments Export'!A5714="","",'Payments Export'!N5714)</f>
        <v/>
      </c>
      <c r="G5710" s="7" t="str">
        <f>IF('Payments Export'!A5714="","",'Payments Export'!O5714)</f>
        <v/>
      </c>
      <c r="H5710" s="7" t="str">
        <f>IF('Payments Export'!B5714="","",G5710-F5710)</f>
        <v/>
      </c>
      <c r="I5710" s="3" t="str">
        <f>IF(C5710&lt;&gt;"",_xlfn.XLOOKUP(IFERROR(VALUE(C5710),C5710),'Items database'!A:A,'Items database'!B:B),(_xlfn.XLOOKUP(LEFT(E5710,3),Services,Services,"")))</f>
        <v/>
      </c>
      <c r="J5710" s="3" t="str">
        <f t="shared" si="179"/>
        <v/>
      </c>
    </row>
    <row r="5711" spans="1:10" x14ac:dyDescent="0.35">
      <c r="A5711" s="7" t="str">
        <f>IF('Payments Export'!A5715="","",'Payments Export'!A5715)</f>
        <v/>
      </c>
      <c r="B5711" s="7" t="str">
        <f>IF('Payments Export'!A5715="","",'Payments Export'!B5715)</f>
        <v/>
      </c>
      <c r="C5711" s="7" t="str">
        <f>IF(IFERROR(VALUE('Payments Export'!H5715),'Payments Export'!H5715)&lt;&gt;0,IFERROR(VALUE('Payments Export'!H5715),'Payments Export'!H5715),"")</f>
        <v/>
      </c>
      <c r="D5711" s="7" t="str">
        <f>IF('Payments Export'!I5715="","",'Payments Export'!I5715)</f>
        <v/>
      </c>
      <c r="E5711" s="7" t="str">
        <f t="shared" si="178"/>
        <v/>
      </c>
      <c r="F5711" s="7" t="str">
        <f>IF('Payments Export'!A5715="","",'Payments Export'!N5715)</f>
        <v/>
      </c>
      <c r="G5711" s="7" t="str">
        <f>IF('Payments Export'!A5715="","",'Payments Export'!O5715)</f>
        <v/>
      </c>
      <c r="H5711" s="7" t="str">
        <f>IF('Payments Export'!B5715="","",G5711-F5711)</f>
        <v/>
      </c>
      <c r="I5711" s="3" t="str">
        <f>IF(C5711&lt;&gt;"",_xlfn.XLOOKUP(IFERROR(VALUE(C5711),C5711),'Items database'!A:A,'Items database'!B:B),(_xlfn.XLOOKUP(LEFT(E5711,3),Services,Services,"")))</f>
        <v/>
      </c>
      <c r="J5711" s="3" t="str">
        <f t="shared" si="179"/>
        <v/>
      </c>
    </row>
    <row r="5712" spans="1:10" x14ac:dyDescent="0.35">
      <c r="A5712" s="7" t="str">
        <f>IF('Payments Export'!A5716="","",'Payments Export'!A5716)</f>
        <v/>
      </c>
      <c r="B5712" s="7" t="str">
        <f>IF('Payments Export'!A5716="","",'Payments Export'!B5716)</f>
        <v/>
      </c>
      <c r="C5712" s="7" t="str">
        <f>IF(IFERROR(VALUE('Payments Export'!H5716),'Payments Export'!H5716)&lt;&gt;0,IFERROR(VALUE('Payments Export'!H5716),'Payments Export'!H5716),"")</f>
        <v/>
      </c>
      <c r="D5712" s="7" t="str">
        <f>IF('Payments Export'!I5716="","",'Payments Export'!I5716)</f>
        <v/>
      </c>
      <c r="E5712" s="7" t="str">
        <f t="shared" si="178"/>
        <v/>
      </c>
      <c r="F5712" s="7" t="str">
        <f>IF('Payments Export'!A5716="","",'Payments Export'!N5716)</f>
        <v/>
      </c>
      <c r="G5712" s="7" t="str">
        <f>IF('Payments Export'!A5716="","",'Payments Export'!O5716)</f>
        <v/>
      </c>
      <c r="H5712" s="7" t="str">
        <f>IF('Payments Export'!B5716="","",G5712-F5712)</f>
        <v/>
      </c>
      <c r="I5712" s="3" t="str">
        <f>IF(C5712&lt;&gt;"",_xlfn.XLOOKUP(IFERROR(VALUE(C5712),C5712),'Items database'!A:A,'Items database'!B:B),(_xlfn.XLOOKUP(LEFT(E5712,3),Services,Services,"")))</f>
        <v/>
      </c>
      <c r="J5712" s="3" t="str">
        <f t="shared" si="179"/>
        <v/>
      </c>
    </row>
    <row r="5713" spans="1:10" x14ac:dyDescent="0.35">
      <c r="A5713" s="7" t="str">
        <f>IF('Payments Export'!A5717="","",'Payments Export'!A5717)</f>
        <v/>
      </c>
      <c r="B5713" s="7" t="str">
        <f>IF('Payments Export'!A5717="","",'Payments Export'!B5717)</f>
        <v/>
      </c>
      <c r="C5713" s="7" t="str">
        <f>IF(IFERROR(VALUE('Payments Export'!H5717),'Payments Export'!H5717)&lt;&gt;0,IFERROR(VALUE('Payments Export'!H5717),'Payments Export'!H5717),"")</f>
        <v/>
      </c>
      <c r="D5713" s="7" t="str">
        <f>IF('Payments Export'!I5717="","",'Payments Export'!I5717)</f>
        <v/>
      </c>
      <c r="E5713" s="7" t="str">
        <f t="shared" si="178"/>
        <v/>
      </c>
      <c r="F5713" s="7" t="str">
        <f>IF('Payments Export'!A5717="","",'Payments Export'!N5717)</f>
        <v/>
      </c>
      <c r="G5713" s="7" t="str">
        <f>IF('Payments Export'!A5717="","",'Payments Export'!O5717)</f>
        <v/>
      </c>
      <c r="H5713" s="7" t="str">
        <f>IF('Payments Export'!B5717="","",G5713-F5713)</f>
        <v/>
      </c>
      <c r="I5713" s="3" t="str">
        <f>IF(C5713&lt;&gt;"",_xlfn.XLOOKUP(IFERROR(VALUE(C5713),C5713),'Items database'!A:A,'Items database'!B:B),(_xlfn.XLOOKUP(LEFT(E5713,3),Services,Services,"")))</f>
        <v/>
      </c>
      <c r="J5713" s="3" t="str">
        <f t="shared" si="179"/>
        <v/>
      </c>
    </row>
    <row r="5714" spans="1:10" x14ac:dyDescent="0.35">
      <c r="A5714" s="7" t="str">
        <f>IF('Payments Export'!A5718="","",'Payments Export'!A5718)</f>
        <v/>
      </c>
      <c r="B5714" s="7" t="str">
        <f>IF('Payments Export'!A5718="","",'Payments Export'!B5718)</f>
        <v/>
      </c>
      <c r="C5714" s="7" t="str">
        <f>IF(IFERROR(VALUE('Payments Export'!H5718),'Payments Export'!H5718)&lt;&gt;0,IFERROR(VALUE('Payments Export'!H5718),'Payments Export'!H5718),"")</f>
        <v/>
      </c>
      <c r="D5714" s="7" t="str">
        <f>IF('Payments Export'!I5718="","",'Payments Export'!I5718)</f>
        <v/>
      </c>
      <c r="E5714" s="7" t="str">
        <f t="shared" si="178"/>
        <v/>
      </c>
      <c r="F5714" s="7" t="str">
        <f>IF('Payments Export'!A5718="","",'Payments Export'!N5718)</f>
        <v/>
      </c>
      <c r="G5714" s="7" t="str">
        <f>IF('Payments Export'!A5718="","",'Payments Export'!O5718)</f>
        <v/>
      </c>
      <c r="H5714" s="7" t="str">
        <f>IF('Payments Export'!B5718="","",G5714-F5714)</f>
        <v/>
      </c>
      <c r="I5714" s="3" t="str">
        <f>IF(C5714&lt;&gt;"",_xlfn.XLOOKUP(IFERROR(VALUE(C5714),C5714),'Items database'!A:A,'Items database'!B:B),(_xlfn.XLOOKUP(LEFT(E5714,3),Services,Services,"")))</f>
        <v/>
      </c>
      <c r="J5714" s="3" t="str">
        <f t="shared" si="179"/>
        <v/>
      </c>
    </row>
    <row r="5715" spans="1:10" x14ac:dyDescent="0.35">
      <c r="A5715" s="7" t="str">
        <f>IF('Payments Export'!A5719="","",'Payments Export'!A5719)</f>
        <v/>
      </c>
      <c r="B5715" s="7" t="str">
        <f>IF('Payments Export'!A5719="","",'Payments Export'!B5719)</f>
        <v/>
      </c>
      <c r="C5715" s="7" t="str">
        <f>IF(IFERROR(VALUE('Payments Export'!H5719),'Payments Export'!H5719)&lt;&gt;0,IFERROR(VALUE('Payments Export'!H5719),'Payments Export'!H5719),"")</f>
        <v/>
      </c>
      <c r="D5715" s="7" t="str">
        <f>IF('Payments Export'!I5719="","",'Payments Export'!I5719)</f>
        <v/>
      </c>
      <c r="E5715" s="7" t="str">
        <f t="shared" si="178"/>
        <v/>
      </c>
      <c r="F5715" s="7" t="str">
        <f>IF('Payments Export'!A5719="","",'Payments Export'!N5719)</f>
        <v/>
      </c>
      <c r="G5715" s="7" t="str">
        <f>IF('Payments Export'!A5719="","",'Payments Export'!O5719)</f>
        <v/>
      </c>
      <c r="H5715" s="7" t="str">
        <f>IF('Payments Export'!B5719="","",G5715-F5715)</f>
        <v/>
      </c>
      <c r="I5715" s="3" t="str">
        <f>IF(C5715&lt;&gt;"",_xlfn.XLOOKUP(IFERROR(VALUE(C5715),C5715),'Items database'!A:A,'Items database'!B:B),(_xlfn.XLOOKUP(LEFT(E5715,3),Services,Services,"")))</f>
        <v/>
      </c>
      <c r="J5715" s="3" t="str">
        <f t="shared" si="179"/>
        <v/>
      </c>
    </row>
    <row r="5716" spans="1:10" x14ac:dyDescent="0.35">
      <c r="A5716" s="7" t="str">
        <f>IF('Payments Export'!A5720="","",'Payments Export'!A5720)</f>
        <v/>
      </c>
      <c r="B5716" s="7" t="str">
        <f>IF('Payments Export'!A5720="","",'Payments Export'!B5720)</f>
        <v/>
      </c>
      <c r="C5716" s="7" t="str">
        <f>IF(IFERROR(VALUE('Payments Export'!H5720),'Payments Export'!H5720)&lt;&gt;0,IFERROR(VALUE('Payments Export'!H5720),'Payments Export'!H5720),"")</f>
        <v/>
      </c>
      <c r="D5716" s="7" t="str">
        <f>IF('Payments Export'!I5720="","",'Payments Export'!I5720)</f>
        <v/>
      </c>
      <c r="E5716" s="7" t="str">
        <f t="shared" si="178"/>
        <v/>
      </c>
      <c r="F5716" s="7" t="str">
        <f>IF('Payments Export'!A5720="","",'Payments Export'!N5720)</f>
        <v/>
      </c>
      <c r="G5716" s="7" t="str">
        <f>IF('Payments Export'!A5720="","",'Payments Export'!O5720)</f>
        <v/>
      </c>
      <c r="H5716" s="7" t="str">
        <f>IF('Payments Export'!B5720="","",G5716-F5716)</f>
        <v/>
      </c>
      <c r="I5716" s="3" t="str">
        <f>IF(C5716&lt;&gt;"",_xlfn.XLOOKUP(IFERROR(VALUE(C5716),C5716),'Items database'!A:A,'Items database'!B:B),(_xlfn.XLOOKUP(LEFT(E5716,3),Services,Services,"")))</f>
        <v/>
      </c>
      <c r="J5716" s="3" t="str">
        <f t="shared" si="179"/>
        <v/>
      </c>
    </row>
    <row r="5717" spans="1:10" x14ac:dyDescent="0.35">
      <c r="A5717" s="7" t="str">
        <f>IF('Payments Export'!A5721="","",'Payments Export'!A5721)</f>
        <v/>
      </c>
      <c r="B5717" s="7" t="str">
        <f>IF('Payments Export'!A5721="","",'Payments Export'!B5721)</f>
        <v/>
      </c>
      <c r="C5717" s="7" t="str">
        <f>IF(IFERROR(VALUE('Payments Export'!H5721),'Payments Export'!H5721)&lt;&gt;0,IFERROR(VALUE('Payments Export'!H5721),'Payments Export'!H5721),"")</f>
        <v/>
      </c>
      <c r="D5717" s="7" t="str">
        <f>IF('Payments Export'!I5721="","",'Payments Export'!I5721)</f>
        <v/>
      </c>
      <c r="E5717" s="7" t="str">
        <f t="shared" si="178"/>
        <v/>
      </c>
      <c r="F5717" s="7" t="str">
        <f>IF('Payments Export'!A5721="","",'Payments Export'!N5721)</f>
        <v/>
      </c>
      <c r="G5717" s="7" t="str">
        <f>IF('Payments Export'!A5721="","",'Payments Export'!O5721)</f>
        <v/>
      </c>
      <c r="H5717" s="7" t="str">
        <f>IF('Payments Export'!B5721="","",G5717-F5717)</f>
        <v/>
      </c>
      <c r="I5717" s="3" t="str">
        <f>IF(C5717&lt;&gt;"",_xlfn.XLOOKUP(IFERROR(VALUE(C5717),C5717),'Items database'!A:A,'Items database'!B:B),(_xlfn.XLOOKUP(LEFT(E5717,3),Services,Services,"")))</f>
        <v/>
      </c>
      <c r="J5717" s="3" t="str">
        <f t="shared" si="179"/>
        <v/>
      </c>
    </row>
    <row r="5718" spans="1:10" x14ac:dyDescent="0.35">
      <c r="A5718" s="7" t="str">
        <f>IF('Payments Export'!A5722="","",'Payments Export'!A5722)</f>
        <v/>
      </c>
      <c r="B5718" s="7" t="str">
        <f>IF('Payments Export'!A5722="","",'Payments Export'!B5722)</f>
        <v/>
      </c>
      <c r="C5718" s="7" t="str">
        <f>IF(IFERROR(VALUE('Payments Export'!H5722),'Payments Export'!H5722)&lt;&gt;0,IFERROR(VALUE('Payments Export'!H5722),'Payments Export'!H5722),"")</f>
        <v/>
      </c>
      <c r="D5718" s="7" t="str">
        <f>IF('Payments Export'!I5722="","",'Payments Export'!I5722)</f>
        <v/>
      </c>
      <c r="E5718" s="7" t="str">
        <f t="shared" si="178"/>
        <v/>
      </c>
      <c r="F5718" s="7" t="str">
        <f>IF('Payments Export'!A5722="","",'Payments Export'!N5722)</f>
        <v/>
      </c>
      <c r="G5718" s="7" t="str">
        <f>IF('Payments Export'!A5722="","",'Payments Export'!O5722)</f>
        <v/>
      </c>
      <c r="H5718" s="7" t="str">
        <f>IF('Payments Export'!B5722="","",G5718-F5718)</f>
        <v/>
      </c>
      <c r="I5718" s="3" t="str">
        <f>IF(C5718&lt;&gt;"",_xlfn.XLOOKUP(IFERROR(VALUE(C5718),C5718),'Items database'!A:A,'Items database'!B:B),(_xlfn.XLOOKUP(LEFT(E5718,3),Services,Services,"")))</f>
        <v/>
      </c>
      <c r="J5718" s="3" t="str">
        <f t="shared" si="179"/>
        <v/>
      </c>
    </row>
    <row r="5719" spans="1:10" x14ac:dyDescent="0.35">
      <c r="A5719" s="7" t="str">
        <f>IF('Payments Export'!A5723="","",'Payments Export'!A5723)</f>
        <v/>
      </c>
      <c r="B5719" s="7" t="str">
        <f>IF('Payments Export'!A5723="","",'Payments Export'!B5723)</f>
        <v/>
      </c>
      <c r="C5719" s="7" t="str">
        <f>IF(IFERROR(VALUE('Payments Export'!H5723),'Payments Export'!H5723)&lt;&gt;0,IFERROR(VALUE('Payments Export'!H5723),'Payments Export'!H5723),"")</f>
        <v/>
      </c>
      <c r="D5719" s="7" t="str">
        <f>IF('Payments Export'!I5723="","",'Payments Export'!I5723)</f>
        <v/>
      </c>
      <c r="E5719" s="7" t="str">
        <f t="shared" si="178"/>
        <v/>
      </c>
      <c r="F5719" s="7" t="str">
        <f>IF('Payments Export'!A5723="","",'Payments Export'!N5723)</f>
        <v/>
      </c>
      <c r="G5719" s="7" t="str">
        <f>IF('Payments Export'!A5723="","",'Payments Export'!O5723)</f>
        <v/>
      </c>
      <c r="H5719" s="7" t="str">
        <f>IF('Payments Export'!B5723="","",G5719-F5719)</f>
        <v/>
      </c>
      <c r="I5719" s="3" t="str">
        <f>IF(C5719&lt;&gt;"",_xlfn.XLOOKUP(IFERROR(VALUE(C5719),C5719),'Items database'!A:A,'Items database'!B:B),(_xlfn.XLOOKUP(LEFT(E5719,3),Services,Services,"")))</f>
        <v/>
      </c>
      <c r="J5719" s="3" t="str">
        <f t="shared" si="179"/>
        <v/>
      </c>
    </row>
    <row r="5720" spans="1:10" x14ac:dyDescent="0.35">
      <c r="A5720" s="7" t="str">
        <f>IF('Payments Export'!A5724="","",'Payments Export'!A5724)</f>
        <v/>
      </c>
      <c r="B5720" s="7" t="str">
        <f>IF('Payments Export'!A5724="","",'Payments Export'!B5724)</f>
        <v/>
      </c>
      <c r="C5720" s="7" t="str">
        <f>IF(IFERROR(VALUE('Payments Export'!H5724),'Payments Export'!H5724)&lt;&gt;0,IFERROR(VALUE('Payments Export'!H5724),'Payments Export'!H5724),"")</f>
        <v/>
      </c>
      <c r="D5720" s="7" t="str">
        <f>IF('Payments Export'!I5724="","",'Payments Export'!I5724)</f>
        <v/>
      </c>
      <c r="E5720" s="7" t="str">
        <f t="shared" si="178"/>
        <v/>
      </c>
      <c r="F5720" s="7" t="str">
        <f>IF('Payments Export'!A5724="","",'Payments Export'!N5724)</f>
        <v/>
      </c>
      <c r="G5720" s="7" t="str">
        <f>IF('Payments Export'!A5724="","",'Payments Export'!O5724)</f>
        <v/>
      </c>
      <c r="H5720" s="7" t="str">
        <f>IF('Payments Export'!B5724="","",G5720-F5720)</f>
        <v/>
      </c>
      <c r="I5720" s="3" t="str">
        <f>IF(C5720&lt;&gt;"",_xlfn.XLOOKUP(IFERROR(VALUE(C5720),C5720),'Items database'!A:A,'Items database'!B:B),(_xlfn.XLOOKUP(LEFT(E5720,3),Services,Services,"")))</f>
        <v/>
      </c>
      <c r="J5720" s="3" t="str">
        <f t="shared" si="179"/>
        <v/>
      </c>
    </row>
    <row r="5721" spans="1:10" x14ac:dyDescent="0.35">
      <c r="A5721" s="7" t="str">
        <f>IF('Payments Export'!A5725="","",'Payments Export'!A5725)</f>
        <v/>
      </c>
      <c r="B5721" s="7" t="str">
        <f>IF('Payments Export'!A5725="","",'Payments Export'!B5725)</f>
        <v/>
      </c>
      <c r="C5721" s="7" t="str">
        <f>IF(IFERROR(VALUE('Payments Export'!H5725),'Payments Export'!H5725)&lt;&gt;0,IFERROR(VALUE('Payments Export'!H5725),'Payments Export'!H5725),"")</f>
        <v/>
      </c>
      <c r="D5721" s="7" t="str">
        <f>IF('Payments Export'!I5725="","",'Payments Export'!I5725)</f>
        <v/>
      </c>
      <c r="E5721" s="7" t="str">
        <f t="shared" si="178"/>
        <v/>
      </c>
      <c r="F5721" s="7" t="str">
        <f>IF('Payments Export'!A5725="","",'Payments Export'!N5725)</f>
        <v/>
      </c>
      <c r="G5721" s="7" t="str">
        <f>IF('Payments Export'!A5725="","",'Payments Export'!O5725)</f>
        <v/>
      </c>
      <c r="H5721" s="7" t="str">
        <f>IF('Payments Export'!B5725="","",G5721-F5721)</f>
        <v/>
      </c>
      <c r="I5721" s="3" t="str">
        <f>IF(C5721&lt;&gt;"",_xlfn.XLOOKUP(IFERROR(VALUE(C5721),C5721),'Items database'!A:A,'Items database'!B:B),(_xlfn.XLOOKUP(LEFT(E5721,3),Services,Services,"")))</f>
        <v/>
      </c>
      <c r="J5721" s="3" t="str">
        <f t="shared" si="179"/>
        <v/>
      </c>
    </row>
    <row r="5722" spans="1:10" x14ac:dyDescent="0.35">
      <c r="A5722" s="7" t="str">
        <f>IF('Payments Export'!A5726="","",'Payments Export'!A5726)</f>
        <v/>
      </c>
      <c r="B5722" s="7" t="str">
        <f>IF('Payments Export'!A5726="","",'Payments Export'!B5726)</f>
        <v/>
      </c>
      <c r="C5722" s="7" t="str">
        <f>IF(IFERROR(VALUE('Payments Export'!H5726),'Payments Export'!H5726)&lt;&gt;0,IFERROR(VALUE('Payments Export'!H5726),'Payments Export'!H5726),"")</f>
        <v/>
      </c>
      <c r="D5722" s="7" t="str">
        <f>IF('Payments Export'!I5726="","",'Payments Export'!I5726)</f>
        <v/>
      </c>
      <c r="E5722" s="7" t="str">
        <f t="shared" si="178"/>
        <v/>
      </c>
      <c r="F5722" s="7" t="str">
        <f>IF('Payments Export'!A5726="","",'Payments Export'!N5726)</f>
        <v/>
      </c>
      <c r="G5722" s="7" t="str">
        <f>IF('Payments Export'!A5726="","",'Payments Export'!O5726)</f>
        <v/>
      </c>
      <c r="H5722" s="7" t="str">
        <f>IF('Payments Export'!B5726="","",G5722-F5722)</f>
        <v/>
      </c>
      <c r="I5722" s="3" t="str">
        <f>IF(C5722&lt;&gt;"",_xlfn.XLOOKUP(IFERROR(VALUE(C5722),C5722),'Items database'!A:A,'Items database'!B:B),(_xlfn.XLOOKUP(LEFT(E5722,3),Services,Services,"")))</f>
        <v/>
      </c>
      <c r="J5722" s="3" t="str">
        <f t="shared" si="179"/>
        <v/>
      </c>
    </row>
    <row r="5723" spans="1:10" x14ac:dyDescent="0.35">
      <c r="A5723" s="7" t="str">
        <f>IF('Payments Export'!A5727="","",'Payments Export'!A5727)</f>
        <v/>
      </c>
      <c r="B5723" s="7" t="str">
        <f>IF('Payments Export'!A5727="","",'Payments Export'!B5727)</f>
        <v/>
      </c>
      <c r="C5723" s="7" t="str">
        <f>IF(IFERROR(VALUE('Payments Export'!H5727),'Payments Export'!H5727)&lt;&gt;0,IFERROR(VALUE('Payments Export'!H5727),'Payments Export'!H5727),"")</f>
        <v/>
      </c>
      <c r="D5723" s="7" t="str">
        <f>IF('Payments Export'!I5727="","",'Payments Export'!I5727)</f>
        <v/>
      </c>
      <c r="E5723" s="7" t="str">
        <f t="shared" si="178"/>
        <v/>
      </c>
      <c r="F5723" s="7" t="str">
        <f>IF('Payments Export'!A5727="","",'Payments Export'!N5727)</f>
        <v/>
      </c>
      <c r="G5723" s="7" t="str">
        <f>IF('Payments Export'!A5727="","",'Payments Export'!O5727)</f>
        <v/>
      </c>
      <c r="H5723" s="7" t="str">
        <f>IF('Payments Export'!B5727="","",G5723-F5723)</f>
        <v/>
      </c>
      <c r="I5723" s="3" t="str">
        <f>IF(C5723&lt;&gt;"",_xlfn.XLOOKUP(IFERROR(VALUE(C5723),C5723),'Items database'!A:A,'Items database'!B:B),(_xlfn.XLOOKUP(LEFT(E5723,3),Services,Services,"")))</f>
        <v/>
      </c>
      <c r="J5723" s="3" t="str">
        <f t="shared" si="179"/>
        <v/>
      </c>
    </row>
    <row r="5724" spans="1:10" x14ac:dyDescent="0.35">
      <c r="A5724" s="7" t="str">
        <f>IF('Payments Export'!A5728="","",'Payments Export'!A5728)</f>
        <v/>
      </c>
      <c r="B5724" s="7" t="str">
        <f>IF('Payments Export'!A5728="","",'Payments Export'!B5728)</f>
        <v/>
      </c>
      <c r="C5724" s="7" t="str">
        <f>IF(IFERROR(VALUE('Payments Export'!H5728),'Payments Export'!H5728)&lt;&gt;0,IFERROR(VALUE('Payments Export'!H5728),'Payments Export'!H5728),"")</f>
        <v/>
      </c>
      <c r="D5724" s="7" t="str">
        <f>IF('Payments Export'!I5728="","",'Payments Export'!I5728)</f>
        <v/>
      </c>
      <c r="E5724" s="7" t="str">
        <f t="shared" si="178"/>
        <v/>
      </c>
      <c r="F5724" s="7" t="str">
        <f>IF('Payments Export'!A5728="","",'Payments Export'!N5728)</f>
        <v/>
      </c>
      <c r="G5724" s="7" t="str">
        <f>IF('Payments Export'!A5728="","",'Payments Export'!O5728)</f>
        <v/>
      </c>
      <c r="H5724" s="7" t="str">
        <f>IF('Payments Export'!B5728="","",G5724-F5724)</f>
        <v/>
      </c>
      <c r="I5724" s="3" t="str">
        <f>IF(C5724&lt;&gt;"",_xlfn.XLOOKUP(IFERROR(VALUE(C5724),C5724),'Items database'!A:A,'Items database'!B:B),(_xlfn.XLOOKUP(LEFT(E5724,3),Services,Services,"")))</f>
        <v/>
      </c>
      <c r="J5724" s="3" t="str">
        <f t="shared" si="179"/>
        <v/>
      </c>
    </row>
    <row r="5725" spans="1:10" x14ac:dyDescent="0.35">
      <c r="A5725" s="7" t="str">
        <f>IF('Payments Export'!A5729="","",'Payments Export'!A5729)</f>
        <v/>
      </c>
      <c r="B5725" s="7" t="str">
        <f>IF('Payments Export'!A5729="","",'Payments Export'!B5729)</f>
        <v/>
      </c>
      <c r="C5725" s="7" t="str">
        <f>IF(IFERROR(VALUE('Payments Export'!H5729),'Payments Export'!H5729)&lt;&gt;0,IFERROR(VALUE('Payments Export'!H5729),'Payments Export'!H5729),"")</f>
        <v/>
      </c>
      <c r="D5725" s="7" t="str">
        <f>IF('Payments Export'!I5729="","",'Payments Export'!I5729)</f>
        <v/>
      </c>
      <c r="E5725" s="7" t="str">
        <f t="shared" si="178"/>
        <v/>
      </c>
      <c r="F5725" s="7" t="str">
        <f>IF('Payments Export'!A5729="","",'Payments Export'!N5729)</f>
        <v/>
      </c>
      <c r="G5725" s="7" t="str">
        <f>IF('Payments Export'!A5729="","",'Payments Export'!O5729)</f>
        <v/>
      </c>
      <c r="H5725" s="7" t="str">
        <f>IF('Payments Export'!B5729="","",G5725-F5725)</f>
        <v/>
      </c>
      <c r="I5725" s="3" t="str">
        <f>IF(C5725&lt;&gt;"",_xlfn.XLOOKUP(IFERROR(VALUE(C5725),C5725),'Items database'!A:A,'Items database'!B:B),(_xlfn.XLOOKUP(LEFT(E5725,3),Services,Services,"")))</f>
        <v/>
      </c>
      <c r="J5725" s="3" t="str">
        <f t="shared" si="179"/>
        <v/>
      </c>
    </row>
    <row r="5726" spans="1:10" x14ac:dyDescent="0.35">
      <c r="A5726" s="7" t="str">
        <f>IF('Payments Export'!A5730="","",'Payments Export'!A5730)</f>
        <v/>
      </c>
      <c r="B5726" s="7" t="str">
        <f>IF('Payments Export'!A5730="","",'Payments Export'!B5730)</f>
        <v/>
      </c>
      <c r="C5726" s="7" t="str">
        <f>IF(IFERROR(VALUE('Payments Export'!H5730),'Payments Export'!H5730)&lt;&gt;0,IFERROR(VALUE('Payments Export'!H5730),'Payments Export'!H5730),"")</f>
        <v/>
      </c>
      <c r="D5726" s="7" t="str">
        <f>IF('Payments Export'!I5730="","",'Payments Export'!I5730)</f>
        <v/>
      </c>
      <c r="E5726" s="7" t="str">
        <f t="shared" si="178"/>
        <v/>
      </c>
      <c r="F5726" s="7" t="str">
        <f>IF('Payments Export'!A5730="","",'Payments Export'!N5730)</f>
        <v/>
      </c>
      <c r="G5726" s="7" t="str">
        <f>IF('Payments Export'!A5730="","",'Payments Export'!O5730)</f>
        <v/>
      </c>
      <c r="H5726" s="7" t="str">
        <f>IF('Payments Export'!B5730="","",G5726-F5726)</f>
        <v/>
      </c>
      <c r="I5726" s="3" t="str">
        <f>IF(C5726&lt;&gt;"",_xlfn.XLOOKUP(IFERROR(VALUE(C5726),C5726),'Items database'!A:A,'Items database'!B:B),(_xlfn.XLOOKUP(LEFT(E5726,3),Services,Services,"")))</f>
        <v/>
      </c>
      <c r="J5726" s="3" t="str">
        <f t="shared" si="179"/>
        <v/>
      </c>
    </row>
    <row r="5727" spans="1:10" x14ac:dyDescent="0.35">
      <c r="A5727" s="7" t="str">
        <f>IF('Payments Export'!A5731="","",'Payments Export'!A5731)</f>
        <v/>
      </c>
      <c r="B5727" s="7" t="str">
        <f>IF('Payments Export'!A5731="","",'Payments Export'!B5731)</f>
        <v/>
      </c>
      <c r="C5727" s="7" t="str">
        <f>IF(IFERROR(VALUE('Payments Export'!H5731),'Payments Export'!H5731)&lt;&gt;0,IFERROR(VALUE('Payments Export'!H5731),'Payments Export'!H5731),"")</f>
        <v/>
      </c>
      <c r="D5727" s="7" t="str">
        <f>IF('Payments Export'!I5731="","",'Payments Export'!I5731)</f>
        <v/>
      </c>
      <c r="E5727" s="7" t="str">
        <f t="shared" si="178"/>
        <v/>
      </c>
      <c r="F5727" s="7" t="str">
        <f>IF('Payments Export'!A5731="","",'Payments Export'!N5731)</f>
        <v/>
      </c>
      <c r="G5727" s="7" t="str">
        <f>IF('Payments Export'!A5731="","",'Payments Export'!O5731)</f>
        <v/>
      </c>
      <c r="H5727" s="7" t="str">
        <f>IF('Payments Export'!B5731="","",G5727-F5727)</f>
        <v/>
      </c>
      <c r="I5727" s="3" t="str">
        <f>IF(C5727&lt;&gt;"",_xlfn.XLOOKUP(IFERROR(VALUE(C5727),C5727),'Items database'!A:A,'Items database'!B:B),(_xlfn.XLOOKUP(LEFT(E5727,3),Services,Services,"")))</f>
        <v/>
      </c>
      <c r="J5727" s="3" t="str">
        <f t="shared" si="179"/>
        <v/>
      </c>
    </row>
    <row r="5728" spans="1:10" x14ac:dyDescent="0.35">
      <c r="A5728" s="7" t="str">
        <f>IF('Payments Export'!A5732="","",'Payments Export'!A5732)</f>
        <v/>
      </c>
      <c r="B5728" s="7" t="str">
        <f>IF('Payments Export'!A5732="","",'Payments Export'!B5732)</f>
        <v/>
      </c>
      <c r="C5728" s="7" t="str">
        <f>IF(IFERROR(VALUE('Payments Export'!H5732),'Payments Export'!H5732)&lt;&gt;0,IFERROR(VALUE('Payments Export'!H5732),'Payments Export'!H5732),"")</f>
        <v/>
      </c>
      <c r="D5728" s="7" t="str">
        <f>IF('Payments Export'!I5732="","",'Payments Export'!I5732)</f>
        <v/>
      </c>
      <c r="E5728" s="7" t="str">
        <f t="shared" si="178"/>
        <v/>
      </c>
      <c r="F5728" s="7" t="str">
        <f>IF('Payments Export'!A5732="","",'Payments Export'!N5732)</f>
        <v/>
      </c>
      <c r="G5728" s="7" t="str">
        <f>IF('Payments Export'!A5732="","",'Payments Export'!O5732)</f>
        <v/>
      </c>
      <c r="H5728" s="7" t="str">
        <f>IF('Payments Export'!B5732="","",G5728-F5728)</f>
        <v/>
      </c>
      <c r="I5728" s="3" t="str">
        <f>IF(C5728&lt;&gt;"",_xlfn.XLOOKUP(IFERROR(VALUE(C5728),C5728),'Items database'!A:A,'Items database'!B:B),(_xlfn.XLOOKUP(LEFT(E5728,3),Services,Services,"")))</f>
        <v/>
      </c>
      <c r="J5728" s="3" t="str">
        <f t="shared" si="179"/>
        <v/>
      </c>
    </row>
    <row r="5729" spans="1:10" x14ac:dyDescent="0.35">
      <c r="A5729" s="7" t="str">
        <f>IF('Payments Export'!A5733="","",'Payments Export'!A5733)</f>
        <v/>
      </c>
      <c r="B5729" s="7" t="str">
        <f>IF('Payments Export'!A5733="","",'Payments Export'!B5733)</f>
        <v/>
      </c>
      <c r="C5729" s="7" t="str">
        <f>IF(IFERROR(VALUE('Payments Export'!H5733),'Payments Export'!H5733)&lt;&gt;0,IFERROR(VALUE('Payments Export'!H5733),'Payments Export'!H5733),"")</f>
        <v/>
      </c>
      <c r="D5729" s="7" t="str">
        <f>IF('Payments Export'!I5733="","",'Payments Export'!I5733)</f>
        <v/>
      </c>
      <c r="E5729" s="7" t="str">
        <f t="shared" si="178"/>
        <v/>
      </c>
      <c r="F5729" s="7" t="str">
        <f>IF('Payments Export'!A5733="","",'Payments Export'!N5733)</f>
        <v/>
      </c>
      <c r="G5729" s="7" t="str">
        <f>IF('Payments Export'!A5733="","",'Payments Export'!O5733)</f>
        <v/>
      </c>
      <c r="H5729" s="7" t="str">
        <f>IF('Payments Export'!B5733="","",G5729-F5729)</f>
        <v/>
      </c>
      <c r="I5729" s="3" t="str">
        <f>IF(C5729&lt;&gt;"",_xlfn.XLOOKUP(IFERROR(VALUE(C5729),C5729),'Items database'!A:A,'Items database'!B:B),(_xlfn.XLOOKUP(LEFT(E5729,3),Services,Services,"")))</f>
        <v/>
      </c>
      <c r="J5729" s="3" t="str">
        <f t="shared" si="179"/>
        <v/>
      </c>
    </row>
    <row r="5730" spans="1:10" x14ac:dyDescent="0.35">
      <c r="A5730" s="7" t="str">
        <f>IF('Payments Export'!A5734="","",'Payments Export'!A5734)</f>
        <v/>
      </c>
      <c r="B5730" s="7" t="str">
        <f>IF('Payments Export'!A5734="","",'Payments Export'!B5734)</f>
        <v/>
      </c>
      <c r="C5730" s="7" t="str">
        <f>IF(IFERROR(VALUE('Payments Export'!H5734),'Payments Export'!H5734)&lt;&gt;0,IFERROR(VALUE('Payments Export'!H5734),'Payments Export'!H5734),"")</f>
        <v/>
      </c>
      <c r="D5730" s="7" t="str">
        <f>IF('Payments Export'!I5734="","",'Payments Export'!I5734)</f>
        <v/>
      </c>
      <c r="E5730" s="7" t="str">
        <f t="shared" si="178"/>
        <v/>
      </c>
      <c r="F5730" s="7" t="str">
        <f>IF('Payments Export'!A5734="","",'Payments Export'!N5734)</f>
        <v/>
      </c>
      <c r="G5730" s="7" t="str">
        <f>IF('Payments Export'!A5734="","",'Payments Export'!O5734)</f>
        <v/>
      </c>
      <c r="H5730" s="7" t="str">
        <f>IF('Payments Export'!B5734="","",G5730-F5730)</f>
        <v/>
      </c>
      <c r="I5730" s="3" t="str">
        <f>IF(C5730&lt;&gt;"",_xlfn.XLOOKUP(IFERROR(VALUE(C5730),C5730),'Items database'!A:A,'Items database'!B:B),(_xlfn.XLOOKUP(LEFT(E5730,3),Services,Services,"")))</f>
        <v/>
      </c>
      <c r="J5730" s="3" t="str">
        <f t="shared" si="179"/>
        <v/>
      </c>
    </row>
    <row r="5731" spans="1:10" x14ac:dyDescent="0.35">
      <c r="A5731" s="7" t="str">
        <f>IF('Payments Export'!A5735="","",'Payments Export'!A5735)</f>
        <v/>
      </c>
      <c r="B5731" s="7" t="str">
        <f>IF('Payments Export'!A5735="","",'Payments Export'!B5735)</f>
        <v/>
      </c>
      <c r="C5731" s="7" t="str">
        <f>IF(IFERROR(VALUE('Payments Export'!H5735),'Payments Export'!H5735)&lt;&gt;0,IFERROR(VALUE('Payments Export'!H5735),'Payments Export'!H5735),"")</f>
        <v/>
      </c>
      <c r="D5731" s="7" t="str">
        <f>IF('Payments Export'!I5735="","",'Payments Export'!I5735)</f>
        <v/>
      </c>
      <c r="E5731" s="7" t="str">
        <f t="shared" si="178"/>
        <v/>
      </c>
      <c r="F5731" s="7" t="str">
        <f>IF('Payments Export'!A5735="","",'Payments Export'!N5735)</f>
        <v/>
      </c>
      <c r="G5731" s="7" t="str">
        <f>IF('Payments Export'!A5735="","",'Payments Export'!O5735)</f>
        <v/>
      </c>
      <c r="H5731" s="7" t="str">
        <f>IF('Payments Export'!B5735="","",G5731-F5731)</f>
        <v/>
      </c>
      <c r="I5731" s="3" t="str">
        <f>IF(C5731&lt;&gt;"",_xlfn.XLOOKUP(IFERROR(VALUE(C5731),C5731),'Items database'!A:A,'Items database'!B:B),(_xlfn.XLOOKUP(LEFT(E5731,3),Services,Services,"")))</f>
        <v/>
      </c>
      <c r="J5731" s="3" t="str">
        <f t="shared" si="179"/>
        <v/>
      </c>
    </row>
    <row r="5732" spans="1:10" x14ac:dyDescent="0.35">
      <c r="A5732" s="7" t="str">
        <f>IF('Payments Export'!A5736="","",'Payments Export'!A5736)</f>
        <v/>
      </c>
      <c r="B5732" s="7" t="str">
        <f>IF('Payments Export'!A5736="","",'Payments Export'!B5736)</f>
        <v/>
      </c>
      <c r="C5732" s="7" t="str">
        <f>IF(IFERROR(VALUE('Payments Export'!H5736),'Payments Export'!H5736)&lt;&gt;0,IFERROR(VALUE('Payments Export'!H5736),'Payments Export'!H5736),"")</f>
        <v/>
      </c>
      <c r="D5732" s="7" t="str">
        <f>IF('Payments Export'!I5736="","",'Payments Export'!I5736)</f>
        <v/>
      </c>
      <c r="E5732" s="7" t="str">
        <f t="shared" si="178"/>
        <v/>
      </c>
      <c r="F5732" s="7" t="str">
        <f>IF('Payments Export'!A5736="","",'Payments Export'!N5736)</f>
        <v/>
      </c>
      <c r="G5732" s="7" t="str">
        <f>IF('Payments Export'!A5736="","",'Payments Export'!O5736)</f>
        <v/>
      </c>
      <c r="H5732" s="7" t="str">
        <f>IF('Payments Export'!B5736="","",G5732-F5732)</f>
        <v/>
      </c>
      <c r="I5732" s="3" t="str">
        <f>IF(C5732&lt;&gt;"",_xlfn.XLOOKUP(IFERROR(VALUE(C5732),C5732),'Items database'!A:A,'Items database'!B:B),(_xlfn.XLOOKUP(LEFT(E5732,3),Services,Services,"")))</f>
        <v/>
      </c>
      <c r="J5732" s="3" t="str">
        <f t="shared" si="179"/>
        <v/>
      </c>
    </row>
    <row r="5733" spans="1:10" x14ac:dyDescent="0.35">
      <c r="A5733" s="7" t="str">
        <f>IF('Payments Export'!A5737="","",'Payments Export'!A5737)</f>
        <v/>
      </c>
      <c r="B5733" s="7" t="str">
        <f>IF('Payments Export'!A5737="","",'Payments Export'!B5737)</f>
        <v/>
      </c>
      <c r="C5733" s="7" t="str">
        <f>IF(IFERROR(VALUE('Payments Export'!H5737),'Payments Export'!H5737)&lt;&gt;0,IFERROR(VALUE('Payments Export'!H5737),'Payments Export'!H5737),"")</f>
        <v/>
      </c>
      <c r="D5733" s="7" t="str">
        <f>IF('Payments Export'!I5737="","",'Payments Export'!I5737)</f>
        <v/>
      </c>
      <c r="E5733" s="7" t="str">
        <f t="shared" si="178"/>
        <v/>
      </c>
      <c r="F5733" s="7" t="str">
        <f>IF('Payments Export'!A5737="","",'Payments Export'!N5737)</f>
        <v/>
      </c>
      <c r="G5733" s="7" t="str">
        <f>IF('Payments Export'!A5737="","",'Payments Export'!O5737)</f>
        <v/>
      </c>
      <c r="H5733" s="7" t="str">
        <f>IF('Payments Export'!B5737="","",G5733-F5733)</f>
        <v/>
      </c>
      <c r="I5733" s="3" t="str">
        <f>IF(C5733&lt;&gt;"",_xlfn.XLOOKUP(IFERROR(VALUE(C5733),C5733),'Items database'!A:A,'Items database'!B:B),(_xlfn.XLOOKUP(LEFT(E5733,3),Services,Services,"")))</f>
        <v/>
      </c>
      <c r="J5733" s="3" t="str">
        <f t="shared" si="179"/>
        <v/>
      </c>
    </row>
    <row r="5734" spans="1:10" x14ac:dyDescent="0.35">
      <c r="A5734" s="7" t="str">
        <f>IF('Payments Export'!A5738="","",'Payments Export'!A5738)</f>
        <v/>
      </c>
      <c r="B5734" s="7" t="str">
        <f>IF('Payments Export'!A5738="","",'Payments Export'!B5738)</f>
        <v/>
      </c>
      <c r="C5734" s="7" t="str">
        <f>IF(IFERROR(VALUE('Payments Export'!H5738),'Payments Export'!H5738)&lt;&gt;0,IFERROR(VALUE('Payments Export'!H5738),'Payments Export'!H5738),"")</f>
        <v/>
      </c>
      <c r="D5734" s="7" t="str">
        <f>IF('Payments Export'!I5738="","",'Payments Export'!I5738)</f>
        <v/>
      </c>
      <c r="E5734" s="7" t="str">
        <f t="shared" si="178"/>
        <v/>
      </c>
      <c r="F5734" s="7" t="str">
        <f>IF('Payments Export'!A5738="","",'Payments Export'!N5738)</f>
        <v/>
      </c>
      <c r="G5734" s="7" t="str">
        <f>IF('Payments Export'!A5738="","",'Payments Export'!O5738)</f>
        <v/>
      </c>
      <c r="H5734" s="7" t="str">
        <f>IF('Payments Export'!B5738="","",G5734-F5734)</f>
        <v/>
      </c>
      <c r="I5734" s="3" t="str">
        <f>IF(C5734&lt;&gt;"",_xlfn.XLOOKUP(IFERROR(VALUE(C5734),C5734),'Items database'!A:A,'Items database'!B:B),(_xlfn.XLOOKUP(LEFT(E5734,3),Services,Services,"")))</f>
        <v/>
      </c>
      <c r="J5734" s="3" t="str">
        <f t="shared" si="179"/>
        <v/>
      </c>
    </row>
    <row r="5735" spans="1:10" x14ac:dyDescent="0.35">
      <c r="A5735" s="7" t="str">
        <f>IF('Payments Export'!A5739="","",'Payments Export'!A5739)</f>
        <v/>
      </c>
      <c r="B5735" s="7" t="str">
        <f>IF('Payments Export'!A5739="","",'Payments Export'!B5739)</f>
        <v/>
      </c>
      <c r="C5735" s="7" t="str">
        <f>IF(IFERROR(VALUE('Payments Export'!H5739),'Payments Export'!H5739)&lt;&gt;0,IFERROR(VALUE('Payments Export'!H5739),'Payments Export'!H5739),"")</f>
        <v/>
      </c>
      <c r="D5735" s="7" t="str">
        <f>IF('Payments Export'!I5739="","",'Payments Export'!I5739)</f>
        <v/>
      </c>
      <c r="E5735" s="7" t="str">
        <f t="shared" si="178"/>
        <v/>
      </c>
      <c r="F5735" s="7" t="str">
        <f>IF('Payments Export'!A5739="","",'Payments Export'!N5739)</f>
        <v/>
      </c>
      <c r="G5735" s="7" t="str">
        <f>IF('Payments Export'!A5739="","",'Payments Export'!O5739)</f>
        <v/>
      </c>
      <c r="H5735" s="7" t="str">
        <f>IF('Payments Export'!B5739="","",G5735-F5735)</f>
        <v/>
      </c>
      <c r="I5735" s="3" t="str">
        <f>IF(C5735&lt;&gt;"",_xlfn.XLOOKUP(IFERROR(VALUE(C5735),C5735),'Items database'!A:A,'Items database'!B:B),(_xlfn.XLOOKUP(LEFT(E5735,3),Services,Services,"")))</f>
        <v/>
      </c>
      <c r="J5735" s="3" t="str">
        <f t="shared" si="179"/>
        <v/>
      </c>
    </row>
    <row r="5736" spans="1:10" x14ac:dyDescent="0.35">
      <c r="A5736" s="7" t="str">
        <f>IF('Payments Export'!A5740="","",'Payments Export'!A5740)</f>
        <v/>
      </c>
      <c r="B5736" s="7" t="str">
        <f>IF('Payments Export'!A5740="","",'Payments Export'!B5740)</f>
        <v/>
      </c>
      <c r="C5736" s="7" t="str">
        <f>IF(IFERROR(VALUE('Payments Export'!H5740),'Payments Export'!H5740)&lt;&gt;0,IFERROR(VALUE('Payments Export'!H5740),'Payments Export'!H5740),"")</f>
        <v/>
      </c>
      <c r="D5736" s="7" t="str">
        <f>IF('Payments Export'!I5740="","",'Payments Export'!I5740)</f>
        <v/>
      </c>
      <c r="E5736" s="7" t="str">
        <f t="shared" si="178"/>
        <v/>
      </c>
      <c r="F5736" s="7" t="str">
        <f>IF('Payments Export'!A5740="","",'Payments Export'!N5740)</f>
        <v/>
      </c>
      <c r="G5736" s="7" t="str">
        <f>IF('Payments Export'!A5740="","",'Payments Export'!O5740)</f>
        <v/>
      </c>
      <c r="H5736" s="7" t="str">
        <f>IF('Payments Export'!B5740="","",G5736-F5736)</f>
        <v/>
      </c>
      <c r="I5736" s="3" t="str">
        <f>IF(C5736&lt;&gt;"",_xlfn.XLOOKUP(IFERROR(VALUE(C5736),C5736),'Items database'!A:A,'Items database'!B:B),(_xlfn.XLOOKUP(LEFT(E5736,3),Services,Services,"")))</f>
        <v/>
      </c>
      <c r="J5736" s="3" t="str">
        <f t="shared" si="179"/>
        <v/>
      </c>
    </row>
    <row r="5737" spans="1:10" x14ac:dyDescent="0.35">
      <c r="A5737" s="7" t="str">
        <f>IF('Payments Export'!A5741="","",'Payments Export'!A5741)</f>
        <v/>
      </c>
      <c r="B5737" s="7" t="str">
        <f>IF('Payments Export'!A5741="","",'Payments Export'!B5741)</f>
        <v/>
      </c>
      <c r="C5737" s="7" t="str">
        <f>IF(IFERROR(VALUE('Payments Export'!H5741),'Payments Export'!H5741)&lt;&gt;0,IFERROR(VALUE('Payments Export'!H5741),'Payments Export'!H5741),"")</f>
        <v/>
      </c>
      <c r="D5737" s="7" t="str">
        <f>IF('Payments Export'!I5741="","",'Payments Export'!I5741)</f>
        <v/>
      </c>
      <c r="E5737" s="7" t="str">
        <f t="shared" si="178"/>
        <v/>
      </c>
      <c r="F5737" s="7" t="str">
        <f>IF('Payments Export'!A5741="","",'Payments Export'!N5741)</f>
        <v/>
      </c>
      <c r="G5737" s="7" t="str">
        <f>IF('Payments Export'!A5741="","",'Payments Export'!O5741)</f>
        <v/>
      </c>
      <c r="H5737" s="7" t="str">
        <f>IF('Payments Export'!B5741="","",G5737-F5737)</f>
        <v/>
      </c>
      <c r="I5737" s="3" t="str">
        <f>IF(C5737&lt;&gt;"",_xlfn.XLOOKUP(IFERROR(VALUE(C5737),C5737),'Items database'!A:A,'Items database'!B:B),(_xlfn.XLOOKUP(LEFT(E5737,3),Services,Services,"")))</f>
        <v/>
      </c>
      <c r="J5737" s="3" t="str">
        <f t="shared" si="179"/>
        <v/>
      </c>
    </row>
    <row r="5738" spans="1:10" x14ac:dyDescent="0.35">
      <c r="A5738" s="7" t="str">
        <f>IF('Payments Export'!A5742="","",'Payments Export'!A5742)</f>
        <v/>
      </c>
      <c r="B5738" s="7" t="str">
        <f>IF('Payments Export'!A5742="","",'Payments Export'!B5742)</f>
        <v/>
      </c>
      <c r="C5738" s="7" t="str">
        <f>IF(IFERROR(VALUE('Payments Export'!H5742),'Payments Export'!H5742)&lt;&gt;0,IFERROR(VALUE('Payments Export'!H5742),'Payments Export'!H5742),"")</f>
        <v/>
      </c>
      <c r="D5738" s="7" t="str">
        <f>IF('Payments Export'!I5742="","",'Payments Export'!I5742)</f>
        <v/>
      </c>
      <c r="E5738" s="7" t="str">
        <f t="shared" si="178"/>
        <v/>
      </c>
      <c r="F5738" s="7" t="str">
        <f>IF('Payments Export'!A5742="","",'Payments Export'!N5742)</f>
        <v/>
      </c>
      <c r="G5738" s="7" t="str">
        <f>IF('Payments Export'!A5742="","",'Payments Export'!O5742)</f>
        <v/>
      </c>
      <c r="H5738" s="7" t="str">
        <f>IF('Payments Export'!B5742="","",G5738-F5738)</f>
        <v/>
      </c>
      <c r="I5738" s="3" t="str">
        <f>IF(C5738&lt;&gt;"",_xlfn.XLOOKUP(IFERROR(VALUE(C5738),C5738),'Items database'!A:A,'Items database'!B:B),(_xlfn.XLOOKUP(LEFT(E5738,3),Services,Services,"")))</f>
        <v/>
      </c>
      <c r="J5738" s="3" t="str">
        <f t="shared" si="179"/>
        <v/>
      </c>
    </row>
    <row r="5739" spans="1:10" x14ac:dyDescent="0.35">
      <c r="A5739" s="7" t="str">
        <f>IF('Payments Export'!A5743="","",'Payments Export'!A5743)</f>
        <v/>
      </c>
      <c r="B5739" s="7" t="str">
        <f>IF('Payments Export'!A5743="","",'Payments Export'!B5743)</f>
        <v/>
      </c>
      <c r="C5739" s="7" t="str">
        <f>IF(IFERROR(VALUE('Payments Export'!H5743),'Payments Export'!H5743)&lt;&gt;0,IFERROR(VALUE('Payments Export'!H5743),'Payments Export'!H5743),"")</f>
        <v/>
      </c>
      <c r="D5739" s="7" t="str">
        <f>IF('Payments Export'!I5743="","",'Payments Export'!I5743)</f>
        <v/>
      </c>
      <c r="E5739" s="7" t="str">
        <f t="shared" si="178"/>
        <v/>
      </c>
      <c r="F5739" s="7" t="str">
        <f>IF('Payments Export'!A5743="","",'Payments Export'!N5743)</f>
        <v/>
      </c>
      <c r="G5739" s="7" t="str">
        <f>IF('Payments Export'!A5743="","",'Payments Export'!O5743)</f>
        <v/>
      </c>
      <c r="H5739" s="7" t="str">
        <f>IF('Payments Export'!B5743="","",G5739-F5739)</f>
        <v/>
      </c>
      <c r="I5739" s="3" t="str">
        <f>IF(C5739&lt;&gt;"",_xlfn.XLOOKUP(IFERROR(VALUE(C5739),C5739),'Items database'!A:A,'Items database'!B:B),(_xlfn.XLOOKUP(LEFT(E5739,3),Services,Services,"")))</f>
        <v/>
      </c>
      <c r="J5739" s="3" t="str">
        <f t="shared" si="179"/>
        <v/>
      </c>
    </row>
    <row r="5740" spans="1:10" x14ac:dyDescent="0.35">
      <c r="A5740" s="7" t="str">
        <f>IF('Payments Export'!A5744="","",'Payments Export'!A5744)</f>
        <v/>
      </c>
      <c r="B5740" s="7" t="str">
        <f>IF('Payments Export'!A5744="","",'Payments Export'!B5744)</f>
        <v/>
      </c>
      <c r="C5740" s="7" t="str">
        <f>IF(IFERROR(VALUE('Payments Export'!H5744),'Payments Export'!H5744)&lt;&gt;0,IFERROR(VALUE('Payments Export'!H5744),'Payments Export'!H5744),"")</f>
        <v/>
      </c>
      <c r="D5740" s="7" t="str">
        <f>IF('Payments Export'!I5744="","",'Payments Export'!I5744)</f>
        <v/>
      </c>
      <c r="E5740" s="7" t="str">
        <f t="shared" si="178"/>
        <v/>
      </c>
      <c r="F5740" s="7" t="str">
        <f>IF('Payments Export'!A5744="","",'Payments Export'!N5744)</f>
        <v/>
      </c>
      <c r="G5740" s="7" t="str">
        <f>IF('Payments Export'!A5744="","",'Payments Export'!O5744)</f>
        <v/>
      </c>
      <c r="H5740" s="7" t="str">
        <f>IF('Payments Export'!B5744="","",G5740-F5740)</f>
        <v/>
      </c>
      <c r="I5740" s="3" t="str">
        <f>IF(C5740&lt;&gt;"",_xlfn.XLOOKUP(IFERROR(VALUE(C5740),C5740),'Items database'!A:A,'Items database'!B:B),(_xlfn.XLOOKUP(LEFT(E5740,3),Services,Services,"")))</f>
        <v/>
      </c>
      <c r="J5740" s="3" t="str">
        <f t="shared" si="179"/>
        <v/>
      </c>
    </row>
    <row r="5741" spans="1:10" x14ac:dyDescent="0.35">
      <c r="A5741" s="7" t="str">
        <f>IF('Payments Export'!A5745="","",'Payments Export'!A5745)</f>
        <v/>
      </c>
      <c r="B5741" s="7" t="str">
        <f>IF('Payments Export'!A5745="","",'Payments Export'!B5745)</f>
        <v/>
      </c>
      <c r="C5741" s="7" t="str">
        <f>IF(IFERROR(VALUE('Payments Export'!H5745),'Payments Export'!H5745)&lt;&gt;0,IFERROR(VALUE('Payments Export'!H5745),'Payments Export'!H5745),"")</f>
        <v/>
      </c>
      <c r="D5741" s="7" t="str">
        <f>IF('Payments Export'!I5745="","",'Payments Export'!I5745)</f>
        <v/>
      </c>
      <c r="E5741" s="7" t="str">
        <f t="shared" si="178"/>
        <v/>
      </c>
      <c r="F5741" s="7" t="str">
        <f>IF('Payments Export'!A5745="","",'Payments Export'!N5745)</f>
        <v/>
      </c>
      <c r="G5741" s="7" t="str">
        <f>IF('Payments Export'!A5745="","",'Payments Export'!O5745)</f>
        <v/>
      </c>
      <c r="H5741" s="7" t="str">
        <f>IF('Payments Export'!B5745="","",G5741-F5741)</f>
        <v/>
      </c>
      <c r="I5741" s="3" t="str">
        <f>IF(C5741&lt;&gt;"",_xlfn.XLOOKUP(IFERROR(VALUE(C5741),C5741),'Items database'!A:A,'Items database'!B:B),(_xlfn.XLOOKUP(LEFT(E5741,3),Services,Services,"")))</f>
        <v/>
      </c>
      <c r="J5741" s="3" t="str">
        <f t="shared" si="179"/>
        <v/>
      </c>
    </row>
    <row r="5742" spans="1:10" x14ac:dyDescent="0.35">
      <c r="A5742" s="7" t="str">
        <f>IF('Payments Export'!A5746="","",'Payments Export'!A5746)</f>
        <v/>
      </c>
      <c r="B5742" s="7" t="str">
        <f>IF('Payments Export'!A5746="","",'Payments Export'!B5746)</f>
        <v/>
      </c>
      <c r="C5742" s="7" t="str">
        <f>IF(IFERROR(VALUE('Payments Export'!H5746),'Payments Export'!H5746)&lt;&gt;0,IFERROR(VALUE('Payments Export'!H5746),'Payments Export'!H5746),"")</f>
        <v/>
      </c>
      <c r="D5742" s="7" t="str">
        <f>IF('Payments Export'!I5746="","",'Payments Export'!I5746)</f>
        <v/>
      </c>
      <c r="E5742" s="7" t="str">
        <f t="shared" si="178"/>
        <v/>
      </c>
      <c r="F5742" s="7" t="str">
        <f>IF('Payments Export'!A5746="","",'Payments Export'!N5746)</f>
        <v/>
      </c>
      <c r="G5742" s="7" t="str">
        <f>IF('Payments Export'!A5746="","",'Payments Export'!O5746)</f>
        <v/>
      </c>
      <c r="H5742" s="7" t="str">
        <f>IF('Payments Export'!B5746="","",G5742-F5742)</f>
        <v/>
      </c>
      <c r="I5742" s="3" t="str">
        <f>IF(C5742&lt;&gt;"",_xlfn.XLOOKUP(IFERROR(VALUE(C5742),C5742),'Items database'!A:A,'Items database'!B:B),(_xlfn.XLOOKUP(LEFT(E5742,3),Services,Services,"")))</f>
        <v/>
      </c>
      <c r="J5742" s="3" t="str">
        <f t="shared" si="179"/>
        <v/>
      </c>
    </row>
    <row r="5743" spans="1:10" x14ac:dyDescent="0.35">
      <c r="A5743" s="7" t="str">
        <f>IF('Payments Export'!A5747="","",'Payments Export'!A5747)</f>
        <v/>
      </c>
      <c r="B5743" s="7" t="str">
        <f>IF('Payments Export'!A5747="","",'Payments Export'!B5747)</f>
        <v/>
      </c>
      <c r="C5743" s="7" t="str">
        <f>IF(IFERROR(VALUE('Payments Export'!H5747),'Payments Export'!H5747)&lt;&gt;0,IFERROR(VALUE('Payments Export'!H5747),'Payments Export'!H5747),"")</f>
        <v/>
      </c>
      <c r="D5743" s="7" t="str">
        <f>IF('Payments Export'!I5747="","",'Payments Export'!I5747)</f>
        <v/>
      </c>
      <c r="E5743" s="7" t="str">
        <f t="shared" si="178"/>
        <v/>
      </c>
      <c r="F5743" s="7" t="str">
        <f>IF('Payments Export'!A5747="","",'Payments Export'!N5747)</f>
        <v/>
      </c>
      <c r="G5743" s="7" t="str">
        <f>IF('Payments Export'!A5747="","",'Payments Export'!O5747)</f>
        <v/>
      </c>
      <c r="H5743" s="7" t="str">
        <f>IF('Payments Export'!B5747="","",G5743-F5743)</f>
        <v/>
      </c>
      <c r="I5743" s="3" t="str">
        <f>IF(C5743&lt;&gt;"",_xlfn.XLOOKUP(IFERROR(VALUE(C5743),C5743),'Items database'!A:A,'Items database'!B:B),(_xlfn.XLOOKUP(LEFT(E5743,3),Services,Services,"")))</f>
        <v/>
      </c>
      <c r="J5743" s="3" t="str">
        <f t="shared" si="179"/>
        <v/>
      </c>
    </row>
    <row r="5744" spans="1:10" x14ac:dyDescent="0.35">
      <c r="A5744" s="7" t="str">
        <f>IF('Payments Export'!A5748="","",'Payments Export'!A5748)</f>
        <v/>
      </c>
      <c r="B5744" s="7" t="str">
        <f>IF('Payments Export'!A5748="","",'Payments Export'!B5748)</f>
        <v/>
      </c>
      <c r="C5744" s="7" t="str">
        <f>IF(IFERROR(VALUE('Payments Export'!H5748),'Payments Export'!H5748)&lt;&gt;0,IFERROR(VALUE('Payments Export'!H5748),'Payments Export'!H5748),"")</f>
        <v/>
      </c>
      <c r="D5744" s="7" t="str">
        <f>IF('Payments Export'!I5748="","",'Payments Export'!I5748)</f>
        <v/>
      </c>
      <c r="E5744" s="7" t="str">
        <f t="shared" si="178"/>
        <v/>
      </c>
      <c r="F5744" s="7" t="str">
        <f>IF('Payments Export'!A5748="","",'Payments Export'!N5748)</f>
        <v/>
      </c>
      <c r="G5744" s="7" t="str">
        <f>IF('Payments Export'!A5748="","",'Payments Export'!O5748)</f>
        <v/>
      </c>
      <c r="H5744" s="7" t="str">
        <f>IF('Payments Export'!B5748="","",G5744-F5744)</f>
        <v/>
      </c>
      <c r="I5744" s="3" t="str">
        <f>IF(C5744&lt;&gt;"",_xlfn.XLOOKUP(IFERROR(VALUE(C5744),C5744),'Items database'!A:A,'Items database'!B:B),(_xlfn.XLOOKUP(LEFT(E5744,3),Services,Services,"")))</f>
        <v/>
      </c>
      <c r="J5744" s="3" t="str">
        <f t="shared" si="179"/>
        <v/>
      </c>
    </row>
    <row r="5745" spans="1:10" x14ac:dyDescent="0.35">
      <c r="A5745" s="7" t="str">
        <f>IF('Payments Export'!A5749="","",'Payments Export'!A5749)</f>
        <v/>
      </c>
      <c r="B5745" s="7" t="str">
        <f>IF('Payments Export'!A5749="","",'Payments Export'!B5749)</f>
        <v/>
      </c>
      <c r="C5745" s="7" t="str">
        <f>IF(IFERROR(VALUE('Payments Export'!H5749),'Payments Export'!H5749)&lt;&gt;0,IFERROR(VALUE('Payments Export'!H5749),'Payments Export'!H5749),"")</f>
        <v/>
      </c>
      <c r="D5745" s="7" t="str">
        <f>IF('Payments Export'!I5749="","",'Payments Export'!I5749)</f>
        <v/>
      </c>
      <c r="E5745" s="7" t="str">
        <f t="shared" si="178"/>
        <v/>
      </c>
      <c r="F5745" s="7" t="str">
        <f>IF('Payments Export'!A5749="","",'Payments Export'!N5749)</f>
        <v/>
      </c>
      <c r="G5745" s="7" t="str">
        <f>IF('Payments Export'!A5749="","",'Payments Export'!O5749)</f>
        <v/>
      </c>
      <c r="H5745" s="7" t="str">
        <f>IF('Payments Export'!B5749="","",G5745-F5745)</f>
        <v/>
      </c>
      <c r="I5745" s="3" t="str">
        <f>IF(C5745&lt;&gt;"",_xlfn.XLOOKUP(IFERROR(VALUE(C5745),C5745),'Items database'!A:A,'Items database'!B:B),(_xlfn.XLOOKUP(LEFT(E5745,3),Services,Services,"")))</f>
        <v/>
      </c>
      <c r="J5745" s="3" t="str">
        <f t="shared" si="179"/>
        <v/>
      </c>
    </row>
    <row r="5746" spans="1:10" x14ac:dyDescent="0.35">
      <c r="A5746" s="7" t="str">
        <f>IF('Payments Export'!A5750="","",'Payments Export'!A5750)</f>
        <v/>
      </c>
      <c r="B5746" s="7" t="str">
        <f>IF('Payments Export'!A5750="","",'Payments Export'!B5750)</f>
        <v/>
      </c>
      <c r="C5746" s="7" t="str">
        <f>IF(IFERROR(VALUE('Payments Export'!H5750),'Payments Export'!H5750)&lt;&gt;0,IFERROR(VALUE('Payments Export'!H5750),'Payments Export'!H5750),"")</f>
        <v/>
      </c>
      <c r="D5746" s="7" t="str">
        <f>IF('Payments Export'!I5750="","",'Payments Export'!I5750)</f>
        <v/>
      </c>
      <c r="E5746" s="7" t="str">
        <f t="shared" si="178"/>
        <v/>
      </c>
      <c r="F5746" s="7" t="str">
        <f>IF('Payments Export'!A5750="","",'Payments Export'!N5750)</f>
        <v/>
      </c>
      <c r="G5746" s="7" t="str">
        <f>IF('Payments Export'!A5750="","",'Payments Export'!O5750)</f>
        <v/>
      </c>
      <c r="H5746" s="7" t="str">
        <f>IF('Payments Export'!B5750="","",G5746-F5746)</f>
        <v/>
      </c>
      <c r="I5746" s="3" t="str">
        <f>IF(C5746&lt;&gt;"",_xlfn.XLOOKUP(IFERROR(VALUE(C5746),C5746),'Items database'!A:A,'Items database'!B:B),(_xlfn.XLOOKUP(LEFT(E5746,3),Services,Services,"")))</f>
        <v/>
      </c>
      <c r="J5746" s="3" t="str">
        <f t="shared" si="179"/>
        <v/>
      </c>
    </row>
    <row r="5747" spans="1:10" x14ac:dyDescent="0.35">
      <c r="A5747" s="7" t="str">
        <f>IF('Payments Export'!A5751="","",'Payments Export'!A5751)</f>
        <v/>
      </c>
      <c r="B5747" s="7" t="str">
        <f>IF('Payments Export'!A5751="","",'Payments Export'!B5751)</f>
        <v/>
      </c>
      <c r="C5747" s="7" t="str">
        <f>IF(IFERROR(VALUE('Payments Export'!H5751),'Payments Export'!H5751)&lt;&gt;0,IFERROR(VALUE('Payments Export'!H5751),'Payments Export'!H5751),"")</f>
        <v/>
      </c>
      <c r="D5747" s="7" t="str">
        <f>IF('Payments Export'!I5751="","",'Payments Export'!I5751)</f>
        <v/>
      </c>
      <c r="E5747" s="7" t="str">
        <f t="shared" si="178"/>
        <v/>
      </c>
      <c r="F5747" s="7" t="str">
        <f>IF('Payments Export'!A5751="","",'Payments Export'!N5751)</f>
        <v/>
      </c>
      <c r="G5747" s="7" t="str">
        <f>IF('Payments Export'!A5751="","",'Payments Export'!O5751)</f>
        <v/>
      </c>
      <c r="H5747" s="7" t="str">
        <f>IF('Payments Export'!B5751="","",G5747-F5747)</f>
        <v/>
      </c>
      <c r="I5747" s="3" t="str">
        <f>IF(C5747&lt;&gt;"",_xlfn.XLOOKUP(IFERROR(VALUE(C5747),C5747),'Items database'!A:A,'Items database'!B:B),(_xlfn.XLOOKUP(LEFT(E5747,3),Services,Services,"")))</f>
        <v/>
      </c>
      <c r="J5747" s="3" t="str">
        <f t="shared" si="179"/>
        <v/>
      </c>
    </row>
    <row r="5748" spans="1:10" x14ac:dyDescent="0.35">
      <c r="A5748" s="7" t="str">
        <f>IF('Payments Export'!A5752="","",'Payments Export'!A5752)</f>
        <v/>
      </c>
      <c r="B5748" s="7" t="str">
        <f>IF('Payments Export'!A5752="","",'Payments Export'!B5752)</f>
        <v/>
      </c>
      <c r="C5748" s="7" t="str">
        <f>IF(IFERROR(VALUE('Payments Export'!H5752),'Payments Export'!H5752)&lt;&gt;0,IFERROR(VALUE('Payments Export'!H5752),'Payments Export'!H5752),"")</f>
        <v/>
      </c>
      <c r="D5748" s="7" t="str">
        <f>IF('Payments Export'!I5752="","",'Payments Export'!I5752)</f>
        <v/>
      </c>
      <c r="E5748" s="7" t="str">
        <f t="shared" si="178"/>
        <v/>
      </c>
      <c r="F5748" s="7" t="str">
        <f>IF('Payments Export'!A5752="","",'Payments Export'!N5752)</f>
        <v/>
      </c>
      <c r="G5748" s="7" t="str">
        <f>IF('Payments Export'!A5752="","",'Payments Export'!O5752)</f>
        <v/>
      </c>
      <c r="H5748" s="7" t="str">
        <f>IF('Payments Export'!B5752="","",G5748-F5748)</f>
        <v/>
      </c>
      <c r="I5748" s="3" t="str">
        <f>IF(C5748&lt;&gt;"",_xlfn.XLOOKUP(IFERROR(VALUE(C5748),C5748),'Items database'!A:A,'Items database'!B:B),(_xlfn.XLOOKUP(LEFT(E5748,3),Services,Services,"")))</f>
        <v/>
      </c>
      <c r="J5748" s="3" t="str">
        <f t="shared" si="179"/>
        <v/>
      </c>
    </row>
    <row r="5749" spans="1:10" x14ac:dyDescent="0.35">
      <c r="A5749" s="7" t="str">
        <f>IF('Payments Export'!A5753="","",'Payments Export'!A5753)</f>
        <v/>
      </c>
      <c r="B5749" s="7" t="str">
        <f>IF('Payments Export'!A5753="","",'Payments Export'!B5753)</f>
        <v/>
      </c>
      <c r="C5749" s="7" t="str">
        <f>IF(IFERROR(VALUE('Payments Export'!H5753),'Payments Export'!H5753)&lt;&gt;0,IFERROR(VALUE('Payments Export'!H5753),'Payments Export'!H5753),"")</f>
        <v/>
      </c>
      <c r="D5749" s="7" t="str">
        <f>IF('Payments Export'!I5753="","",'Payments Export'!I5753)</f>
        <v/>
      </c>
      <c r="E5749" s="7" t="str">
        <f t="shared" si="178"/>
        <v/>
      </c>
      <c r="F5749" s="7" t="str">
        <f>IF('Payments Export'!A5753="","",'Payments Export'!N5753)</f>
        <v/>
      </c>
      <c r="G5749" s="7" t="str">
        <f>IF('Payments Export'!A5753="","",'Payments Export'!O5753)</f>
        <v/>
      </c>
      <c r="H5749" s="7" t="str">
        <f>IF('Payments Export'!B5753="","",G5749-F5749)</f>
        <v/>
      </c>
      <c r="I5749" s="3" t="str">
        <f>IF(C5749&lt;&gt;"",_xlfn.XLOOKUP(IFERROR(VALUE(C5749),C5749),'Items database'!A:A,'Items database'!B:B),(_xlfn.XLOOKUP(LEFT(E5749,3),Services,Services,"")))</f>
        <v/>
      </c>
      <c r="J5749" s="3" t="str">
        <f t="shared" si="179"/>
        <v/>
      </c>
    </row>
    <row r="5750" spans="1:10" x14ac:dyDescent="0.35">
      <c r="A5750" s="7" t="str">
        <f>IF('Payments Export'!A5754="","",'Payments Export'!A5754)</f>
        <v/>
      </c>
      <c r="B5750" s="7" t="str">
        <f>IF('Payments Export'!A5754="","",'Payments Export'!B5754)</f>
        <v/>
      </c>
      <c r="C5750" s="7" t="str">
        <f>IF(IFERROR(VALUE('Payments Export'!H5754),'Payments Export'!H5754)&lt;&gt;0,IFERROR(VALUE('Payments Export'!H5754),'Payments Export'!H5754),"")</f>
        <v/>
      </c>
      <c r="D5750" s="7" t="str">
        <f>IF('Payments Export'!I5754="","",'Payments Export'!I5754)</f>
        <v/>
      </c>
      <c r="E5750" s="7" t="str">
        <f t="shared" si="178"/>
        <v/>
      </c>
      <c r="F5750" s="7" t="str">
        <f>IF('Payments Export'!A5754="","",'Payments Export'!N5754)</f>
        <v/>
      </c>
      <c r="G5750" s="7" t="str">
        <f>IF('Payments Export'!A5754="","",'Payments Export'!O5754)</f>
        <v/>
      </c>
      <c r="H5750" s="7" t="str">
        <f>IF('Payments Export'!B5754="","",G5750-F5750)</f>
        <v/>
      </c>
      <c r="I5750" s="3" t="str">
        <f>IF(C5750&lt;&gt;"",_xlfn.XLOOKUP(IFERROR(VALUE(C5750),C5750),'Items database'!A:A,'Items database'!B:B),(_xlfn.XLOOKUP(LEFT(E5750,3),Services,Services,"")))</f>
        <v/>
      </c>
      <c r="J5750" s="3" t="str">
        <f t="shared" si="179"/>
        <v/>
      </c>
    </row>
    <row r="5751" spans="1:10" x14ac:dyDescent="0.35">
      <c r="A5751" s="7" t="str">
        <f>IF('Payments Export'!A5755="","",'Payments Export'!A5755)</f>
        <v/>
      </c>
      <c r="B5751" s="7" t="str">
        <f>IF('Payments Export'!A5755="","",'Payments Export'!B5755)</f>
        <v/>
      </c>
      <c r="C5751" s="7" t="str">
        <f>IF(IFERROR(VALUE('Payments Export'!H5755),'Payments Export'!H5755)&lt;&gt;0,IFERROR(VALUE('Payments Export'!H5755),'Payments Export'!H5755),"")</f>
        <v/>
      </c>
      <c r="D5751" s="7" t="str">
        <f>IF('Payments Export'!I5755="","",'Payments Export'!I5755)</f>
        <v/>
      </c>
      <c r="E5751" s="7" t="str">
        <f t="shared" si="178"/>
        <v/>
      </c>
      <c r="F5751" s="7" t="str">
        <f>IF('Payments Export'!A5755="","",'Payments Export'!N5755)</f>
        <v/>
      </c>
      <c r="G5751" s="7" t="str">
        <f>IF('Payments Export'!A5755="","",'Payments Export'!O5755)</f>
        <v/>
      </c>
      <c r="H5751" s="7" t="str">
        <f>IF('Payments Export'!B5755="","",G5751-F5751)</f>
        <v/>
      </c>
      <c r="I5751" s="3" t="str">
        <f>IF(C5751&lt;&gt;"",_xlfn.XLOOKUP(IFERROR(VALUE(C5751),C5751),'Items database'!A:A,'Items database'!B:B),(_xlfn.XLOOKUP(LEFT(E5751,3),Services,Services,"")))</f>
        <v/>
      </c>
      <c r="J5751" s="3" t="str">
        <f t="shared" si="179"/>
        <v/>
      </c>
    </row>
    <row r="5752" spans="1:10" x14ac:dyDescent="0.35">
      <c r="A5752" s="7" t="str">
        <f>IF('Payments Export'!A5756="","",'Payments Export'!A5756)</f>
        <v/>
      </c>
      <c r="B5752" s="7" t="str">
        <f>IF('Payments Export'!A5756="","",'Payments Export'!B5756)</f>
        <v/>
      </c>
      <c r="C5752" s="7" t="str">
        <f>IF(IFERROR(VALUE('Payments Export'!H5756),'Payments Export'!H5756)&lt;&gt;0,IFERROR(VALUE('Payments Export'!H5756),'Payments Export'!H5756),"")</f>
        <v/>
      </c>
      <c r="D5752" s="7" t="str">
        <f>IF('Payments Export'!I5756="","",'Payments Export'!I5756)</f>
        <v/>
      </c>
      <c r="E5752" s="7" t="str">
        <f t="shared" si="178"/>
        <v/>
      </c>
      <c r="F5752" s="7" t="str">
        <f>IF('Payments Export'!A5756="","",'Payments Export'!N5756)</f>
        <v/>
      </c>
      <c r="G5752" s="7" t="str">
        <f>IF('Payments Export'!A5756="","",'Payments Export'!O5756)</f>
        <v/>
      </c>
      <c r="H5752" s="7" t="str">
        <f>IF('Payments Export'!B5756="","",G5752-F5752)</f>
        <v/>
      </c>
      <c r="I5752" s="3" t="str">
        <f>IF(C5752&lt;&gt;"",_xlfn.XLOOKUP(IFERROR(VALUE(C5752),C5752),'Items database'!A:A,'Items database'!B:B),(_xlfn.XLOOKUP(LEFT(E5752,3),Services,Services,"")))</f>
        <v/>
      </c>
      <c r="J5752" s="3" t="str">
        <f t="shared" si="179"/>
        <v/>
      </c>
    </row>
    <row r="5753" spans="1:10" x14ac:dyDescent="0.35">
      <c r="A5753" s="7" t="str">
        <f>IF('Payments Export'!A5757="","",'Payments Export'!A5757)</f>
        <v/>
      </c>
      <c r="B5753" s="7" t="str">
        <f>IF('Payments Export'!A5757="","",'Payments Export'!B5757)</f>
        <v/>
      </c>
      <c r="C5753" s="7" t="str">
        <f>IF(IFERROR(VALUE('Payments Export'!H5757),'Payments Export'!H5757)&lt;&gt;0,IFERROR(VALUE('Payments Export'!H5757),'Payments Export'!H5757),"")</f>
        <v/>
      </c>
      <c r="D5753" s="7" t="str">
        <f>IF('Payments Export'!I5757="","",'Payments Export'!I5757)</f>
        <v/>
      </c>
      <c r="E5753" s="7" t="str">
        <f t="shared" si="178"/>
        <v/>
      </c>
      <c r="F5753" s="7" t="str">
        <f>IF('Payments Export'!A5757="","",'Payments Export'!N5757)</f>
        <v/>
      </c>
      <c r="G5753" s="7" t="str">
        <f>IF('Payments Export'!A5757="","",'Payments Export'!O5757)</f>
        <v/>
      </c>
      <c r="H5753" s="7" t="str">
        <f>IF('Payments Export'!B5757="","",G5753-F5753)</f>
        <v/>
      </c>
      <c r="I5753" s="3" t="str">
        <f>IF(C5753&lt;&gt;"",_xlfn.XLOOKUP(IFERROR(VALUE(C5753),C5753),'Items database'!A:A,'Items database'!B:B),(_xlfn.XLOOKUP(LEFT(E5753,3),Services,Services,"")))</f>
        <v/>
      </c>
      <c r="J5753" s="3" t="str">
        <f t="shared" si="179"/>
        <v/>
      </c>
    </row>
    <row r="5754" spans="1:10" x14ac:dyDescent="0.35">
      <c r="A5754" s="7" t="str">
        <f>IF('Payments Export'!A5758="","",'Payments Export'!A5758)</f>
        <v/>
      </c>
      <c r="B5754" s="7" t="str">
        <f>IF('Payments Export'!A5758="","",'Payments Export'!B5758)</f>
        <v/>
      </c>
      <c r="C5754" s="7" t="str">
        <f>IF(IFERROR(VALUE('Payments Export'!H5758),'Payments Export'!H5758)&lt;&gt;0,IFERROR(VALUE('Payments Export'!H5758),'Payments Export'!H5758),"")</f>
        <v/>
      </c>
      <c r="D5754" s="7" t="str">
        <f>IF('Payments Export'!I5758="","",'Payments Export'!I5758)</f>
        <v/>
      </c>
      <c r="E5754" s="7" t="str">
        <f t="shared" si="178"/>
        <v/>
      </c>
      <c r="F5754" s="7" t="str">
        <f>IF('Payments Export'!A5758="","",'Payments Export'!N5758)</f>
        <v/>
      </c>
      <c r="G5754" s="7" t="str">
        <f>IF('Payments Export'!A5758="","",'Payments Export'!O5758)</f>
        <v/>
      </c>
      <c r="H5754" s="7" t="str">
        <f>IF('Payments Export'!B5758="","",G5754-F5754)</f>
        <v/>
      </c>
      <c r="I5754" s="3" t="str">
        <f>IF(C5754&lt;&gt;"",_xlfn.XLOOKUP(IFERROR(VALUE(C5754),C5754),'Items database'!A:A,'Items database'!B:B),(_xlfn.XLOOKUP(LEFT(E5754,3),Services,Services,"")))</f>
        <v/>
      </c>
      <c r="J5754" s="3" t="str">
        <f t="shared" si="179"/>
        <v/>
      </c>
    </row>
    <row r="5755" spans="1:10" x14ac:dyDescent="0.35">
      <c r="A5755" s="7" t="str">
        <f>IF('Payments Export'!A5759="","",'Payments Export'!A5759)</f>
        <v/>
      </c>
      <c r="B5755" s="7" t="str">
        <f>IF('Payments Export'!A5759="","",'Payments Export'!B5759)</f>
        <v/>
      </c>
      <c r="C5755" s="7" t="str">
        <f>IF(IFERROR(VALUE('Payments Export'!H5759),'Payments Export'!H5759)&lt;&gt;0,IFERROR(VALUE('Payments Export'!H5759),'Payments Export'!H5759),"")</f>
        <v/>
      </c>
      <c r="D5755" s="7" t="str">
        <f>IF('Payments Export'!I5759="","",'Payments Export'!I5759)</f>
        <v/>
      </c>
      <c r="E5755" s="7" t="str">
        <f t="shared" si="178"/>
        <v/>
      </c>
      <c r="F5755" s="7" t="str">
        <f>IF('Payments Export'!A5759="","",'Payments Export'!N5759)</f>
        <v/>
      </c>
      <c r="G5755" s="7" t="str">
        <f>IF('Payments Export'!A5759="","",'Payments Export'!O5759)</f>
        <v/>
      </c>
      <c r="H5755" s="7" t="str">
        <f>IF('Payments Export'!B5759="","",G5755-F5755)</f>
        <v/>
      </c>
      <c r="I5755" s="3" t="str">
        <f>IF(C5755&lt;&gt;"",_xlfn.XLOOKUP(IFERROR(VALUE(C5755),C5755),'Items database'!A:A,'Items database'!B:B),(_xlfn.XLOOKUP(LEFT(E5755,3),Services,Services,"")))</f>
        <v/>
      </c>
      <c r="J5755" s="3" t="str">
        <f t="shared" si="179"/>
        <v/>
      </c>
    </row>
    <row r="5756" spans="1:10" x14ac:dyDescent="0.35">
      <c r="A5756" s="7" t="str">
        <f>IF('Payments Export'!A5760="","",'Payments Export'!A5760)</f>
        <v/>
      </c>
      <c r="B5756" s="7" t="str">
        <f>IF('Payments Export'!A5760="","",'Payments Export'!B5760)</f>
        <v/>
      </c>
      <c r="C5756" s="7" t="str">
        <f>IF(IFERROR(VALUE('Payments Export'!H5760),'Payments Export'!H5760)&lt;&gt;0,IFERROR(VALUE('Payments Export'!H5760),'Payments Export'!H5760),"")</f>
        <v/>
      </c>
      <c r="D5756" s="7" t="str">
        <f>IF('Payments Export'!I5760="","",'Payments Export'!I5760)</f>
        <v/>
      </c>
      <c r="E5756" s="7" t="str">
        <f t="shared" si="178"/>
        <v/>
      </c>
      <c r="F5756" s="7" t="str">
        <f>IF('Payments Export'!A5760="","",'Payments Export'!N5760)</f>
        <v/>
      </c>
      <c r="G5756" s="7" t="str">
        <f>IF('Payments Export'!A5760="","",'Payments Export'!O5760)</f>
        <v/>
      </c>
      <c r="H5756" s="7" t="str">
        <f>IF('Payments Export'!B5760="","",G5756-F5756)</f>
        <v/>
      </c>
      <c r="I5756" s="3" t="str">
        <f>IF(C5756&lt;&gt;"",_xlfn.XLOOKUP(IFERROR(VALUE(C5756),C5756),'Items database'!A:A,'Items database'!B:B),(_xlfn.XLOOKUP(LEFT(E5756,3),Services,Services,"")))</f>
        <v/>
      </c>
      <c r="J5756" s="3" t="str">
        <f t="shared" si="179"/>
        <v/>
      </c>
    </row>
    <row r="5757" spans="1:10" x14ac:dyDescent="0.35">
      <c r="A5757" s="7" t="str">
        <f>IF('Payments Export'!A5761="","",'Payments Export'!A5761)</f>
        <v/>
      </c>
      <c r="B5757" s="7" t="str">
        <f>IF('Payments Export'!A5761="","",'Payments Export'!B5761)</f>
        <v/>
      </c>
      <c r="C5757" s="7" t="str">
        <f>IF(IFERROR(VALUE('Payments Export'!H5761),'Payments Export'!H5761)&lt;&gt;0,IFERROR(VALUE('Payments Export'!H5761),'Payments Export'!H5761),"")</f>
        <v/>
      </c>
      <c r="D5757" s="7" t="str">
        <f>IF('Payments Export'!I5761="","",'Payments Export'!I5761)</f>
        <v/>
      </c>
      <c r="E5757" s="7" t="str">
        <f t="shared" si="178"/>
        <v/>
      </c>
      <c r="F5757" s="7" t="str">
        <f>IF('Payments Export'!A5761="","",'Payments Export'!N5761)</f>
        <v/>
      </c>
      <c r="G5757" s="7" t="str">
        <f>IF('Payments Export'!A5761="","",'Payments Export'!O5761)</f>
        <v/>
      </c>
      <c r="H5757" s="7" t="str">
        <f>IF('Payments Export'!B5761="","",G5757-F5757)</f>
        <v/>
      </c>
      <c r="I5757" s="3" t="str">
        <f>IF(C5757&lt;&gt;"",_xlfn.XLOOKUP(IFERROR(VALUE(C5757),C5757),'Items database'!A:A,'Items database'!B:B),(_xlfn.XLOOKUP(LEFT(E5757,3),Services,Services,"")))</f>
        <v/>
      </c>
      <c r="J5757" s="3" t="str">
        <f t="shared" si="179"/>
        <v/>
      </c>
    </row>
    <row r="5758" spans="1:10" x14ac:dyDescent="0.35">
      <c r="A5758" s="7" t="str">
        <f>IF('Payments Export'!A5762="","",'Payments Export'!A5762)</f>
        <v/>
      </c>
      <c r="B5758" s="7" t="str">
        <f>IF('Payments Export'!A5762="","",'Payments Export'!B5762)</f>
        <v/>
      </c>
      <c r="C5758" s="7" t="str">
        <f>IF(IFERROR(VALUE('Payments Export'!H5762),'Payments Export'!H5762)&lt;&gt;0,IFERROR(VALUE('Payments Export'!H5762),'Payments Export'!H5762),"")</f>
        <v/>
      </c>
      <c r="D5758" s="7" t="str">
        <f>IF('Payments Export'!I5762="","",'Payments Export'!I5762)</f>
        <v/>
      </c>
      <c r="E5758" s="7" t="str">
        <f t="shared" si="178"/>
        <v/>
      </c>
      <c r="F5758" s="7" t="str">
        <f>IF('Payments Export'!A5762="","",'Payments Export'!N5762)</f>
        <v/>
      </c>
      <c r="G5758" s="7" t="str">
        <f>IF('Payments Export'!A5762="","",'Payments Export'!O5762)</f>
        <v/>
      </c>
      <c r="H5758" s="7" t="str">
        <f>IF('Payments Export'!B5762="","",G5758-F5758)</f>
        <v/>
      </c>
      <c r="I5758" s="3" t="str">
        <f>IF(C5758&lt;&gt;"",_xlfn.XLOOKUP(IFERROR(VALUE(C5758),C5758),'Items database'!A:A,'Items database'!B:B),(_xlfn.XLOOKUP(LEFT(E5758,3),Services,Services,"")))</f>
        <v/>
      </c>
      <c r="J5758" s="3" t="str">
        <f t="shared" si="179"/>
        <v/>
      </c>
    </row>
    <row r="5759" spans="1:10" x14ac:dyDescent="0.35">
      <c r="A5759" s="7" t="str">
        <f>IF('Payments Export'!A5763="","",'Payments Export'!A5763)</f>
        <v/>
      </c>
      <c r="B5759" s="7" t="str">
        <f>IF('Payments Export'!A5763="","",'Payments Export'!B5763)</f>
        <v/>
      </c>
      <c r="C5759" s="7" t="str">
        <f>IF(IFERROR(VALUE('Payments Export'!H5763),'Payments Export'!H5763)&lt;&gt;0,IFERROR(VALUE('Payments Export'!H5763),'Payments Export'!H5763),"")</f>
        <v/>
      </c>
      <c r="D5759" s="7" t="str">
        <f>IF('Payments Export'!I5763="","",'Payments Export'!I5763)</f>
        <v/>
      </c>
      <c r="E5759" s="7" t="str">
        <f t="shared" si="178"/>
        <v/>
      </c>
      <c r="F5759" s="7" t="str">
        <f>IF('Payments Export'!A5763="","",'Payments Export'!N5763)</f>
        <v/>
      </c>
      <c r="G5759" s="7" t="str">
        <f>IF('Payments Export'!A5763="","",'Payments Export'!O5763)</f>
        <v/>
      </c>
      <c r="H5759" s="7" t="str">
        <f>IF('Payments Export'!B5763="","",G5759-F5759)</f>
        <v/>
      </c>
      <c r="I5759" s="3" t="str">
        <f>IF(C5759&lt;&gt;"",_xlfn.XLOOKUP(IFERROR(VALUE(C5759),C5759),'Items database'!A:A,'Items database'!B:B),(_xlfn.XLOOKUP(LEFT(E5759,3),Services,Services,"")))</f>
        <v/>
      </c>
      <c r="J5759" s="3" t="str">
        <f t="shared" si="179"/>
        <v/>
      </c>
    </row>
    <row r="5760" spans="1:10" x14ac:dyDescent="0.35">
      <c r="A5760" s="7" t="str">
        <f>IF('Payments Export'!A5764="","",'Payments Export'!A5764)</f>
        <v/>
      </c>
      <c r="B5760" s="7" t="str">
        <f>IF('Payments Export'!A5764="","",'Payments Export'!B5764)</f>
        <v/>
      </c>
      <c r="C5760" s="7" t="str">
        <f>IF(IFERROR(VALUE('Payments Export'!H5764),'Payments Export'!H5764)&lt;&gt;0,IFERROR(VALUE('Payments Export'!H5764),'Payments Export'!H5764),"")</f>
        <v/>
      </c>
      <c r="D5760" s="7" t="str">
        <f>IF('Payments Export'!I5764="","",'Payments Export'!I5764)</f>
        <v/>
      </c>
      <c r="E5760" s="7" t="str">
        <f t="shared" si="178"/>
        <v/>
      </c>
      <c r="F5760" s="7" t="str">
        <f>IF('Payments Export'!A5764="","",'Payments Export'!N5764)</f>
        <v/>
      </c>
      <c r="G5760" s="7" t="str">
        <f>IF('Payments Export'!A5764="","",'Payments Export'!O5764)</f>
        <v/>
      </c>
      <c r="H5760" s="7" t="str">
        <f>IF('Payments Export'!B5764="","",G5760-F5760)</f>
        <v/>
      </c>
      <c r="I5760" s="3" t="str">
        <f>IF(C5760&lt;&gt;"",_xlfn.XLOOKUP(IFERROR(VALUE(C5760),C5760),'Items database'!A:A,'Items database'!B:B),(_xlfn.XLOOKUP(LEFT(E5760,3),Services,Services,"")))</f>
        <v/>
      </c>
      <c r="J5760" s="3" t="str">
        <f t="shared" si="179"/>
        <v/>
      </c>
    </row>
    <row r="5761" spans="1:10" x14ac:dyDescent="0.35">
      <c r="A5761" s="7" t="str">
        <f>IF('Payments Export'!A5765="","",'Payments Export'!A5765)</f>
        <v/>
      </c>
      <c r="B5761" s="7" t="str">
        <f>IF('Payments Export'!A5765="","",'Payments Export'!B5765)</f>
        <v/>
      </c>
      <c r="C5761" s="7" t="str">
        <f>IF(IFERROR(VALUE('Payments Export'!H5765),'Payments Export'!H5765)&lt;&gt;0,IFERROR(VALUE('Payments Export'!H5765),'Payments Export'!H5765),"")</f>
        <v/>
      </c>
      <c r="D5761" s="7" t="str">
        <f>IF('Payments Export'!I5765="","",'Payments Export'!I5765)</f>
        <v/>
      </c>
      <c r="E5761" s="7" t="str">
        <f t="shared" ref="E5761:E5824" si="180">LEFT(D5761,66)</f>
        <v/>
      </c>
      <c r="F5761" s="7" t="str">
        <f>IF('Payments Export'!A5765="","",'Payments Export'!N5765)</f>
        <v/>
      </c>
      <c r="G5761" s="7" t="str">
        <f>IF('Payments Export'!A5765="","",'Payments Export'!O5765)</f>
        <v/>
      </c>
      <c r="H5761" s="7" t="str">
        <f>IF('Payments Export'!B5765="","",G5761-F5761)</f>
        <v/>
      </c>
      <c r="I5761" s="3" t="str">
        <f>IF(C5761&lt;&gt;"",_xlfn.XLOOKUP(IFERROR(VALUE(C5761),C5761),'Items database'!A:A,'Items database'!B:B),(_xlfn.XLOOKUP(LEFT(E5761,3),Services,Services,"")))</f>
        <v/>
      </c>
      <c r="J5761" s="3" t="str">
        <f t="shared" ref="J5761:J5824" si="181">IF(ISNUMBER(F5761)=TRUE,IF(F5761=0,"","GST"),"")</f>
        <v/>
      </c>
    </row>
    <row r="5762" spans="1:10" x14ac:dyDescent="0.35">
      <c r="A5762" s="7" t="str">
        <f>IF('Payments Export'!A5766="","",'Payments Export'!A5766)</f>
        <v/>
      </c>
      <c r="B5762" s="7" t="str">
        <f>IF('Payments Export'!A5766="","",'Payments Export'!B5766)</f>
        <v/>
      </c>
      <c r="C5762" s="7" t="str">
        <f>IF(IFERROR(VALUE('Payments Export'!H5766),'Payments Export'!H5766)&lt;&gt;0,IFERROR(VALUE('Payments Export'!H5766),'Payments Export'!H5766),"")</f>
        <v/>
      </c>
      <c r="D5762" s="7" t="str">
        <f>IF('Payments Export'!I5766="","",'Payments Export'!I5766)</f>
        <v/>
      </c>
      <c r="E5762" s="7" t="str">
        <f t="shared" si="180"/>
        <v/>
      </c>
      <c r="F5762" s="7" t="str">
        <f>IF('Payments Export'!A5766="","",'Payments Export'!N5766)</f>
        <v/>
      </c>
      <c r="G5762" s="7" t="str">
        <f>IF('Payments Export'!A5766="","",'Payments Export'!O5766)</f>
        <v/>
      </c>
      <c r="H5762" s="7" t="str">
        <f>IF('Payments Export'!B5766="","",G5762-F5762)</f>
        <v/>
      </c>
      <c r="I5762" s="3" t="str">
        <f>IF(C5762&lt;&gt;"",_xlfn.XLOOKUP(IFERROR(VALUE(C5762),C5762),'Items database'!A:A,'Items database'!B:B),(_xlfn.XLOOKUP(LEFT(E5762,3),Services,Services,"")))</f>
        <v/>
      </c>
      <c r="J5762" s="3" t="str">
        <f t="shared" si="181"/>
        <v/>
      </c>
    </row>
    <row r="5763" spans="1:10" x14ac:dyDescent="0.35">
      <c r="A5763" s="7" t="str">
        <f>IF('Payments Export'!A5767="","",'Payments Export'!A5767)</f>
        <v/>
      </c>
      <c r="B5763" s="7" t="str">
        <f>IF('Payments Export'!A5767="","",'Payments Export'!B5767)</f>
        <v/>
      </c>
      <c r="C5763" s="7" t="str">
        <f>IF(IFERROR(VALUE('Payments Export'!H5767),'Payments Export'!H5767)&lt;&gt;0,IFERROR(VALUE('Payments Export'!H5767),'Payments Export'!H5767),"")</f>
        <v/>
      </c>
      <c r="D5763" s="7" t="str">
        <f>IF('Payments Export'!I5767="","",'Payments Export'!I5767)</f>
        <v/>
      </c>
      <c r="E5763" s="7" t="str">
        <f t="shared" si="180"/>
        <v/>
      </c>
      <c r="F5763" s="7" t="str">
        <f>IF('Payments Export'!A5767="","",'Payments Export'!N5767)</f>
        <v/>
      </c>
      <c r="G5763" s="7" t="str">
        <f>IF('Payments Export'!A5767="","",'Payments Export'!O5767)</f>
        <v/>
      </c>
      <c r="H5763" s="7" t="str">
        <f>IF('Payments Export'!B5767="","",G5763-F5763)</f>
        <v/>
      </c>
      <c r="I5763" s="3" t="str">
        <f>IF(C5763&lt;&gt;"",_xlfn.XLOOKUP(IFERROR(VALUE(C5763),C5763),'Items database'!A:A,'Items database'!B:B),(_xlfn.XLOOKUP(LEFT(E5763,3),Services,Services,"")))</f>
        <v/>
      </c>
      <c r="J5763" s="3" t="str">
        <f t="shared" si="181"/>
        <v/>
      </c>
    </row>
    <row r="5764" spans="1:10" x14ac:dyDescent="0.35">
      <c r="A5764" s="7" t="str">
        <f>IF('Payments Export'!A5768="","",'Payments Export'!A5768)</f>
        <v/>
      </c>
      <c r="B5764" s="7" t="str">
        <f>IF('Payments Export'!A5768="","",'Payments Export'!B5768)</f>
        <v/>
      </c>
      <c r="C5764" s="7" t="str">
        <f>IF(IFERROR(VALUE('Payments Export'!H5768),'Payments Export'!H5768)&lt;&gt;0,IFERROR(VALUE('Payments Export'!H5768),'Payments Export'!H5768),"")</f>
        <v/>
      </c>
      <c r="D5764" s="7" t="str">
        <f>IF('Payments Export'!I5768="","",'Payments Export'!I5768)</f>
        <v/>
      </c>
      <c r="E5764" s="7" t="str">
        <f t="shared" si="180"/>
        <v/>
      </c>
      <c r="F5764" s="7" t="str">
        <f>IF('Payments Export'!A5768="","",'Payments Export'!N5768)</f>
        <v/>
      </c>
      <c r="G5764" s="7" t="str">
        <f>IF('Payments Export'!A5768="","",'Payments Export'!O5768)</f>
        <v/>
      </c>
      <c r="H5764" s="7" t="str">
        <f>IF('Payments Export'!B5768="","",G5764-F5764)</f>
        <v/>
      </c>
      <c r="I5764" s="3" t="str">
        <f>IF(C5764&lt;&gt;"",_xlfn.XLOOKUP(IFERROR(VALUE(C5764),C5764),'Items database'!A:A,'Items database'!B:B),(_xlfn.XLOOKUP(LEFT(E5764,3),Services,Services,"")))</f>
        <v/>
      </c>
      <c r="J5764" s="3" t="str">
        <f t="shared" si="181"/>
        <v/>
      </c>
    </row>
    <row r="5765" spans="1:10" x14ac:dyDescent="0.35">
      <c r="A5765" s="7" t="str">
        <f>IF('Payments Export'!A5769="","",'Payments Export'!A5769)</f>
        <v/>
      </c>
      <c r="B5765" s="7" t="str">
        <f>IF('Payments Export'!A5769="","",'Payments Export'!B5769)</f>
        <v/>
      </c>
      <c r="C5765" s="7" t="str">
        <f>IF(IFERROR(VALUE('Payments Export'!H5769),'Payments Export'!H5769)&lt;&gt;0,IFERROR(VALUE('Payments Export'!H5769),'Payments Export'!H5769),"")</f>
        <v/>
      </c>
      <c r="D5765" s="7" t="str">
        <f>IF('Payments Export'!I5769="","",'Payments Export'!I5769)</f>
        <v/>
      </c>
      <c r="E5765" s="7" t="str">
        <f t="shared" si="180"/>
        <v/>
      </c>
      <c r="F5765" s="7" t="str">
        <f>IF('Payments Export'!A5769="","",'Payments Export'!N5769)</f>
        <v/>
      </c>
      <c r="G5765" s="7" t="str">
        <f>IF('Payments Export'!A5769="","",'Payments Export'!O5769)</f>
        <v/>
      </c>
      <c r="H5765" s="7" t="str">
        <f>IF('Payments Export'!B5769="","",G5765-F5765)</f>
        <v/>
      </c>
      <c r="I5765" s="3" t="str">
        <f>IF(C5765&lt;&gt;"",_xlfn.XLOOKUP(IFERROR(VALUE(C5765),C5765),'Items database'!A:A,'Items database'!B:B),(_xlfn.XLOOKUP(LEFT(E5765,3),Services,Services,"")))</f>
        <v/>
      </c>
      <c r="J5765" s="3" t="str">
        <f t="shared" si="181"/>
        <v/>
      </c>
    </row>
    <row r="5766" spans="1:10" x14ac:dyDescent="0.35">
      <c r="A5766" s="7" t="str">
        <f>IF('Payments Export'!A5770="","",'Payments Export'!A5770)</f>
        <v/>
      </c>
      <c r="B5766" s="7" t="str">
        <f>IF('Payments Export'!A5770="","",'Payments Export'!B5770)</f>
        <v/>
      </c>
      <c r="C5766" s="7" t="str">
        <f>IF(IFERROR(VALUE('Payments Export'!H5770),'Payments Export'!H5770)&lt;&gt;0,IFERROR(VALUE('Payments Export'!H5770),'Payments Export'!H5770),"")</f>
        <v/>
      </c>
      <c r="D5766" s="7" t="str">
        <f>IF('Payments Export'!I5770="","",'Payments Export'!I5770)</f>
        <v/>
      </c>
      <c r="E5766" s="7" t="str">
        <f t="shared" si="180"/>
        <v/>
      </c>
      <c r="F5766" s="7" t="str">
        <f>IF('Payments Export'!A5770="","",'Payments Export'!N5770)</f>
        <v/>
      </c>
      <c r="G5766" s="7" t="str">
        <f>IF('Payments Export'!A5770="","",'Payments Export'!O5770)</f>
        <v/>
      </c>
      <c r="H5766" s="7" t="str">
        <f>IF('Payments Export'!B5770="","",G5766-F5766)</f>
        <v/>
      </c>
      <c r="I5766" s="3" t="str">
        <f>IF(C5766&lt;&gt;"",_xlfn.XLOOKUP(IFERROR(VALUE(C5766),C5766),'Items database'!A:A,'Items database'!B:B),(_xlfn.XLOOKUP(LEFT(E5766,3),Services,Services,"")))</f>
        <v/>
      </c>
      <c r="J5766" s="3" t="str">
        <f t="shared" si="181"/>
        <v/>
      </c>
    </row>
    <row r="5767" spans="1:10" x14ac:dyDescent="0.35">
      <c r="A5767" s="7" t="str">
        <f>IF('Payments Export'!A5771="","",'Payments Export'!A5771)</f>
        <v/>
      </c>
      <c r="B5767" s="7" t="str">
        <f>IF('Payments Export'!A5771="","",'Payments Export'!B5771)</f>
        <v/>
      </c>
      <c r="C5767" s="7" t="str">
        <f>IF(IFERROR(VALUE('Payments Export'!H5771),'Payments Export'!H5771)&lt;&gt;0,IFERROR(VALUE('Payments Export'!H5771),'Payments Export'!H5771),"")</f>
        <v/>
      </c>
      <c r="D5767" s="7" t="str">
        <f>IF('Payments Export'!I5771="","",'Payments Export'!I5771)</f>
        <v/>
      </c>
      <c r="E5767" s="7" t="str">
        <f t="shared" si="180"/>
        <v/>
      </c>
      <c r="F5767" s="7" t="str">
        <f>IF('Payments Export'!A5771="","",'Payments Export'!N5771)</f>
        <v/>
      </c>
      <c r="G5767" s="7" t="str">
        <f>IF('Payments Export'!A5771="","",'Payments Export'!O5771)</f>
        <v/>
      </c>
      <c r="H5767" s="7" t="str">
        <f>IF('Payments Export'!B5771="","",G5767-F5767)</f>
        <v/>
      </c>
      <c r="I5767" s="3" t="str">
        <f>IF(C5767&lt;&gt;"",_xlfn.XLOOKUP(IFERROR(VALUE(C5767),C5767),'Items database'!A:A,'Items database'!B:B),(_xlfn.XLOOKUP(LEFT(E5767,3),Services,Services,"")))</f>
        <v/>
      </c>
      <c r="J5767" s="3" t="str">
        <f t="shared" si="181"/>
        <v/>
      </c>
    </row>
    <row r="5768" spans="1:10" x14ac:dyDescent="0.35">
      <c r="A5768" s="7" t="str">
        <f>IF('Payments Export'!A5772="","",'Payments Export'!A5772)</f>
        <v/>
      </c>
      <c r="B5768" s="7" t="str">
        <f>IF('Payments Export'!A5772="","",'Payments Export'!B5772)</f>
        <v/>
      </c>
      <c r="C5768" s="7" t="str">
        <f>IF(IFERROR(VALUE('Payments Export'!H5772),'Payments Export'!H5772)&lt;&gt;0,IFERROR(VALUE('Payments Export'!H5772),'Payments Export'!H5772),"")</f>
        <v/>
      </c>
      <c r="D5768" s="7" t="str">
        <f>IF('Payments Export'!I5772="","",'Payments Export'!I5772)</f>
        <v/>
      </c>
      <c r="E5768" s="7" t="str">
        <f t="shared" si="180"/>
        <v/>
      </c>
      <c r="F5768" s="7" t="str">
        <f>IF('Payments Export'!A5772="","",'Payments Export'!N5772)</f>
        <v/>
      </c>
      <c r="G5768" s="7" t="str">
        <f>IF('Payments Export'!A5772="","",'Payments Export'!O5772)</f>
        <v/>
      </c>
      <c r="H5768" s="7" t="str">
        <f>IF('Payments Export'!B5772="","",G5768-F5768)</f>
        <v/>
      </c>
      <c r="I5768" s="3" t="str">
        <f>IF(C5768&lt;&gt;"",_xlfn.XLOOKUP(IFERROR(VALUE(C5768),C5768),'Items database'!A:A,'Items database'!B:B),(_xlfn.XLOOKUP(LEFT(E5768,3),Services,Services,"")))</f>
        <v/>
      </c>
      <c r="J5768" s="3" t="str">
        <f t="shared" si="181"/>
        <v/>
      </c>
    </row>
    <row r="5769" spans="1:10" x14ac:dyDescent="0.35">
      <c r="A5769" s="7" t="str">
        <f>IF('Payments Export'!A5773="","",'Payments Export'!A5773)</f>
        <v/>
      </c>
      <c r="B5769" s="7" t="str">
        <f>IF('Payments Export'!A5773="","",'Payments Export'!B5773)</f>
        <v/>
      </c>
      <c r="C5769" s="7" t="str">
        <f>IF(IFERROR(VALUE('Payments Export'!H5773),'Payments Export'!H5773)&lt;&gt;0,IFERROR(VALUE('Payments Export'!H5773),'Payments Export'!H5773),"")</f>
        <v/>
      </c>
      <c r="D5769" s="7" t="str">
        <f>IF('Payments Export'!I5773="","",'Payments Export'!I5773)</f>
        <v/>
      </c>
      <c r="E5769" s="7" t="str">
        <f t="shared" si="180"/>
        <v/>
      </c>
      <c r="F5769" s="7" t="str">
        <f>IF('Payments Export'!A5773="","",'Payments Export'!N5773)</f>
        <v/>
      </c>
      <c r="G5769" s="7" t="str">
        <f>IF('Payments Export'!A5773="","",'Payments Export'!O5773)</f>
        <v/>
      </c>
      <c r="H5769" s="7" t="str">
        <f>IF('Payments Export'!B5773="","",G5769-F5769)</f>
        <v/>
      </c>
      <c r="I5769" s="3" t="str">
        <f>IF(C5769&lt;&gt;"",_xlfn.XLOOKUP(IFERROR(VALUE(C5769),C5769),'Items database'!A:A,'Items database'!B:B),(_xlfn.XLOOKUP(LEFT(E5769,3),Services,Services,"")))</f>
        <v/>
      </c>
      <c r="J5769" s="3" t="str">
        <f t="shared" si="181"/>
        <v/>
      </c>
    </row>
    <row r="5770" spans="1:10" x14ac:dyDescent="0.35">
      <c r="A5770" s="7" t="str">
        <f>IF('Payments Export'!A5774="","",'Payments Export'!A5774)</f>
        <v/>
      </c>
      <c r="B5770" s="7" t="str">
        <f>IF('Payments Export'!A5774="","",'Payments Export'!B5774)</f>
        <v/>
      </c>
      <c r="C5770" s="7" t="str">
        <f>IF(IFERROR(VALUE('Payments Export'!H5774),'Payments Export'!H5774)&lt;&gt;0,IFERROR(VALUE('Payments Export'!H5774),'Payments Export'!H5774),"")</f>
        <v/>
      </c>
      <c r="D5770" s="7" t="str">
        <f>IF('Payments Export'!I5774="","",'Payments Export'!I5774)</f>
        <v/>
      </c>
      <c r="E5770" s="7" t="str">
        <f t="shared" si="180"/>
        <v/>
      </c>
      <c r="F5770" s="7" t="str">
        <f>IF('Payments Export'!A5774="","",'Payments Export'!N5774)</f>
        <v/>
      </c>
      <c r="G5770" s="7" t="str">
        <f>IF('Payments Export'!A5774="","",'Payments Export'!O5774)</f>
        <v/>
      </c>
      <c r="H5770" s="7" t="str">
        <f>IF('Payments Export'!B5774="","",G5770-F5770)</f>
        <v/>
      </c>
      <c r="I5770" s="3" t="str">
        <f>IF(C5770&lt;&gt;"",_xlfn.XLOOKUP(IFERROR(VALUE(C5770),C5770),'Items database'!A:A,'Items database'!B:B),(_xlfn.XLOOKUP(LEFT(E5770,3),Services,Services,"")))</f>
        <v/>
      </c>
      <c r="J5770" s="3" t="str">
        <f t="shared" si="181"/>
        <v/>
      </c>
    </row>
    <row r="5771" spans="1:10" x14ac:dyDescent="0.35">
      <c r="A5771" s="7" t="str">
        <f>IF('Payments Export'!A5775="","",'Payments Export'!A5775)</f>
        <v/>
      </c>
      <c r="B5771" s="7" t="str">
        <f>IF('Payments Export'!A5775="","",'Payments Export'!B5775)</f>
        <v/>
      </c>
      <c r="C5771" s="7" t="str">
        <f>IF(IFERROR(VALUE('Payments Export'!H5775),'Payments Export'!H5775)&lt;&gt;0,IFERROR(VALUE('Payments Export'!H5775),'Payments Export'!H5775),"")</f>
        <v/>
      </c>
      <c r="D5771" s="7" t="str">
        <f>IF('Payments Export'!I5775="","",'Payments Export'!I5775)</f>
        <v/>
      </c>
      <c r="E5771" s="7" t="str">
        <f t="shared" si="180"/>
        <v/>
      </c>
      <c r="F5771" s="7" t="str">
        <f>IF('Payments Export'!A5775="","",'Payments Export'!N5775)</f>
        <v/>
      </c>
      <c r="G5771" s="7" t="str">
        <f>IF('Payments Export'!A5775="","",'Payments Export'!O5775)</f>
        <v/>
      </c>
      <c r="H5771" s="7" t="str">
        <f>IF('Payments Export'!B5775="","",G5771-F5771)</f>
        <v/>
      </c>
      <c r="I5771" s="3" t="str">
        <f>IF(C5771&lt;&gt;"",_xlfn.XLOOKUP(IFERROR(VALUE(C5771),C5771),'Items database'!A:A,'Items database'!B:B),(_xlfn.XLOOKUP(LEFT(E5771,3),Services,Services,"")))</f>
        <v/>
      </c>
      <c r="J5771" s="3" t="str">
        <f t="shared" si="181"/>
        <v/>
      </c>
    </row>
    <row r="5772" spans="1:10" x14ac:dyDescent="0.35">
      <c r="A5772" s="7" t="str">
        <f>IF('Payments Export'!A5776="","",'Payments Export'!A5776)</f>
        <v/>
      </c>
      <c r="B5772" s="7" t="str">
        <f>IF('Payments Export'!A5776="","",'Payments Export'!B5776)</f>
        <v/>
      </c>
      <c r="C5772" s="7" t="str">
        <f>IF(IFERROR(VALUE('Payments Export'!H5776),'Payments Export'!H5776)&lt;&gt;0,IFERROR(VALUE('Payments Export'!H5776),'Payments Export'!H5776),"")</f>
        <v/>
      </c>
      <c r="D5772" s="7" t="str">
        <f>IF('Payments Export'!I5776="","",'Payments Export'!I5776)</f>
        <v/>
      </c>
      <c r="E5772" s="7" t="str">
        <f t="shared" si="180"/>
        <v/>
      </c>
      <c r="F5772" s="7" t="str">
        <f>IF('Payments Export'!A5776="","",'Payments Export'!N5776)</f>
        <v/>
      </c>
      <c r="G5772" s="7" t="str">
        <f>IF('Payments Export'!A5776="","",'Payments Export'!O5776)</f>
        <v/>
      </c>
      <c r="H5772" s="7" t="str">
        <f>IF('Payments Export'!B5776="","",G5772-F5772)</f>
        <v/>
      </c>
      <c r="I5772" s="3" t="str">
        <f>IF(C5772&lt;&gt;"",_xlfn.XLOOKUP(IFERROR(VALUE(C5772),C5772),'Items database'!A:A,'Items database'!B:B),(_xlfn.XLOOKUP(LEFT(E5772,3),Services,Services,"")))</f>
        <v/>
      </c>
      <c r="J5772" s="3" t="str">
        <f t="shared" si="181"/>
        <v/>
      </c>
    </row>
    <row r="5773" spans="1:10" x14ac:dyDescent="0.35">
      <c r="A5773" s="7" t="str">
        <f>IF('Payments Export'!A5777="","",'Payments Export'!A5777)</f>
        <v/>
      </c>
      <c r="B5773" s="7" t="str">
        <f>IF('Payments Export'!A5777="","",'Payments Export'!B5777)</f>
        <v/>
      </c>
      <c r="C5773" s="7" t="str">
        <f>IF(IFERROR(VALUE('Payments Export'!H5777),'Payments Export'!H5777)&lt;&gt;0,IFERROR(VALUE('Payments Export'!H5777),'Payments Export'!H5777),"")</f>
        <v/>
      </c>
      <c r="D5773" s="7" t="str">
        <f>IF('Payments Export'!I5777="","",'Payments Export'!I5777)</f>
        <v/>
      </c>
      <c r="E5773" s="7" t="str">
        <f t="shared" si="180"/>
        <v/>
      </c>
      <c r="F5773" s="7" t="str">
        <f>IF('Payments Export'!A5777="","",'Payments Export'!N5777)</f>
        <v/>
      </c>
      <c r="G5773" s="7" t="str">
        <f>IF('Payments Export'!A5777="","",'Payments Export'!O5777)</f>
        <v/>
      </c>
      <c r="H5773" s="7" t="str">
        <f>IF('Payments Export'!B5777="","",G5773-F5773)</f>
        <v/>
      </c>
      <c r="I5773" s="3" t="str">
        <f>IF(C5773&lt;&gt;"",_xlfn.XLOOKUP(IFERROR(VALUE(C5773),C5773),'Items database'!A:A,'Items database'!B:B),(_xlfn.XLOOKUP(LEFT(E5773,3),Services,Services,"")))</f>
        <v/>
      </c>
      <c r="J5773" s="3" t="str">
        <f t="shared" si="181"/>
        <v/>
      </c>
    </row>
    <row r="5774" spans="1:10" x14ac:dyDescent="0.35">
      <c r="A5774" s="7" t="str">
        <f>IF('Payments Export'!A5778="","",'Payments Export'!A5778)</f>
        <v/>
      </c>
      <c r="B5774" s="7" t="str">
        <f>IF('Payments Export'!A5778="","",'Payments Export'!B5778)</f>
        <v/>
      </c>
      <c r="C5774" s="7" t="str">
        <f>IF(IFERROR(VALUE('Payments Export'!H5778),'Payments Export'!H5778)&lt;&gt;0,IFERROR(VALUE('Payments Export'!H5778),'Payments Export'!H5778),"")</f>
        <v/>
      </c>
      <c r="D5774" s="7" t="str">
        <f>IF('Payments Export'!I5778="","",'Payments Export'!I5778)</f>
        <v/>
      </c>
      <c r="E5774" s="7" t="str">
        <f t="shared" si="180"/>
        <v/>
      </c>
      <c r="F5774" s="7" t="str">
        <f>IF('Payments Export'!A5778="","",'Payments Export'!N5778)</f>
        <v/>
      </c>
      <c r="G5774" s="7" t="str">
        <f>IF('Payments Export'!A5778="","",'Payments Export'!O5778)</f>
        <v/>
      </c>
      <c r="H5774" s="7" t="str">
        <f>IF('Payments Export'!B5778="","",G5774-F5774)</f>
        <v/>
      </c>
      <c r="I5774" s="3" t="str">
        <f>IF(C5774&lt;&gt;"",_xlfn.XLOOKUP(IFERROR(VALUE(C5774),C5774),'Items database'!A:A,'Items database'!B:B),(_xlfn.XLOOKUP(LEFT(E5774,3),Services,Services,"")))</f>
        <v/>
      </c>
      <c r="J5774" s="3" t="str">
        <f t="shared" si="181"/>
        <v/>
      </c>
    </row>
    <row r="5775" spans="1:10" x14ac:dyDescent="0.35">
      <c r="A5775" s="7" t="str">
        <f>IF('Payments Export'!A5779="","",'Payments Export'!A5779)</f>
        <v/>
      </c>
      <c r="B5775" s="7" t="str">
        <f>IF('Payments Export'!A5779="","",'Payments Export'!B5779)</f>
        <v/>
      </c>
      <c r="C5775" s="7" t="str">
        <f>IF(IFERROR(VALUE('Payments Export'!H5779),'Payments Export'!H5779)&lt;&gt;0,IFERROR(VALUE('Payments Export'!H5779),'Payments Export'!H5779),"")</f>
        <v/>
      </c>
      <c r="D5775" s="7" t="str">
        <f>IF('Payments Export'!I5779="","",'Payments Export'!I5779)</f>
        <v/>
      </c>
      <c r="E5775" s="7" t="str">
        <f t="shared" si="180"/>
        <v/>
      </c>
      <c r="F5775" s="7" t="str">
        <f>IF('Payments Export'!A5779="","",'Payments Export'!N5779)</f>
        <v/>
      </c>
      <c r="G5775" s="7" t="str">
        <f>IF('Payments Export'!A5779="","",'Payments Export'!O5779)</f>
        <v/>
      </c>
      <c r="H5775" s="7" t="str">
        <f>IF('Payments Export'!B5779="","",G5775-F5775)</f>
        <v/>
      </c>
      <c r="I5775" s="3" t="str">
        <f>IF(C5775&lt;&gt;"",_xlfn.XLOOKUP(IFERROR(VALUE(C5775),C5775),'Items database'!A:A,'Items database'!B:B),(_xlfn.XLOOKUP(LEFT(E5775,3),Services,Services,"")))</f>
        <v/>
      </c>
      <c r="J5775" s="3" t="str">
        <f t="shared" si="181"/>
        <v/>
      </c>
    </row>
    <row r="5776" spans="1:10" x14ac:dyDescent="0.35">
      <c r="A5776" s="7" t="str">
        <f>IF('Payments Export'!A5780="","",'Payments Export'!A5780)</f>
        <v/>
      </c>
      <c r="B5776" s="7" t="str">
        <f>IF('Payments Export'!A5780="","",'Payments Export'!B5780)</f>
        <v/>
      </c>
      <c r="C5776" s="7" t="str">
        <f>IF(IFERROR(VALUE('Payments Export'!H5780),'Payments Export'!H5780)&lt;&gt;0,IFERROR(VALUE('Payments Export'!H5780),'Payments Export'!H5780),"")</f>
        <v/>
      </c>
      <c r="D5776" s="7" t="str">
        <f>IF('Payments Export'!I5780="","",'Payments Export'!I5780)</f>
        <v/>
      </c>
      <c r="E5776" s="7" t="str">
        <f t="shared" si="180"/>
        <v/>
      </c>
      <c r="F5776" s="7" t="str">
        <f>IF('Payments Export'!A5780="","",'Payments Export'!N5780)</f>
        <v/>
      </c>
      <c r="G5776" s="7" t="str">
        <f>IF('Payments Export'!A5780="","",'Payments Export'!O5780)</f>
        <v/>
      </c>
      <c r="H5776" s="7" t="str">
        <f>IF('Payments Export'!B5780="","",G5776-F5776)</f>
        <v/>
      </c>
      <c r="I5776" s="3" t="str">
        <f>IF(C5776&lt;&gt;"",_xlfn.XLOOKUP(IFERROR(VALUE(C5776),C5776),'Items database'!A:A,'Items database'!B:B),(_xlfn.XLOOKUP(LEFT(E5776,3),Services,Services,"")))</f>
        <v/>
      </c>
      <c r="J5776" s="3" t="str">
        <f t="shared" si="181"/>
        <v/>
      </c>
    </row>
    <row r="5777" spans="1:10" x14ac:dyDescent="0.35">
      <c r="A5777" s="7" t="str">
        <f>IF('Payments Export'!A5781="","",'Payments Export'!A5781)</f>
        <v/>
      </c>
      <c r="B5777" s="7" t="str">
        <f>IF('Payments Export'!A5781="","",'Payments Export'!B5781)</f>
        <v/>
      </c>
      <c r="C5777" s="7" t="str">
        <f>IF(IFERROR(VALUE('Payments Export'!H5781),'Payments Export'!H5781)&lt;&gt;0,IFERROR(VALUE('Payments Export'!H5781),'Payments Export'!H5781),"")</f>
        <v/>
      </c>
      <c r="D5777" s="7" t="str">
        <f>IF('Payments Export'!I5781="","",'Payments Export'!I5781)</f>
        <v/>
      </c>
      <c r="E5777" s="7" t="str">
        <f t="shared" si="180"/>
        <v/>
      </c>
      <c r="F5777" s="7" t="str">
        <f>IF('Payments Export'!A5781="","",'Payments Export'!N5781)</f>
        <v/>
      </c>
      <c r="G5777" s="7" t="str">
        <f>IF('Payments Export'!A5781="","",'Payments Export'!O5781)</f>
        <v/>
      </c>
      <c r="H5777" s="7" t="str">
        <f>IF('Payments Export'!B5781="","",G5777-F5777)</f>
        <v/>
      </c>
      <c r="I5777" s="3" t="str">
        <f>IF(C5777&lt;&gt;"",_xlfn.XLOOKUP(IFERROR(VALUE(C5777),C5777),'Items database'!A:A,'Items database'!B:B),(_xlfn.XLOOKUP(LEFT(E5777,3),Services,Services,"")))</f>
        <v/>
      </c>
      <c r="J5777" s="3" t="str">
        <f t="shared" si="181"/>
        <v/>
      </c>
    </row>
    <row r="5778" spans="1:10" x14ac:dyDescent="0.35">
      <c r="A5778" s="7" t="str">
        <f>IF('Payments Export'!A5782="","",'Payments Export'!A5782)</f>
        <v/>
      </c>
      <c r="B5778" s="7" t="str">
        <f>IF('Payments Export'!A5782="","",'Payments Export'!B5782)</f>
        <v/>
      </c>
      <c r="C5778" s="7" t="str">
        <f>IF(IFERROR(VALUE('Payments Export'!H5782),'Payments Export'!H5782)&lt;&gt;0,IFERROR(VALUE('Payments Export'!H5782),'Payments Export'!H5782),"")</f>
        <v/>
      </c>
      <c r="D5778" s="7" t="str">
        <f>IF('Payments Export'!I5782="","",'Payments Export'!I5782)</f>
        <v/>
      </c>
      <c r="E5778" s="7" t="str">
        <f t="shared" si="180"/>
        <v/>
      </c>
      <c r="F5778" s="7" t="str">
        <f>IF('Payments Export'!A5782="","",'Payments Export'!N5782)</f>
        <v/>
      </c>
      <c r="G5778" s="7" t="str">
        <f>IF('Payments Export'!A5782="","",'Payments Export'!O5782)</f>
        <v/>
      </c>
      <c r="H5778" s="7" t="str">
        <f>IF('Payments Export'!B5782="","",G5778-F5778)</f>
        <v/>
      </c>
      <c r="I5778" s="3" t="str">
        <f>IF(C5778&lt;&gt;"",_xlfn.XLOOKUP(IFERROR(VALUE(C5778),C5778),'Items database'!A:A,'Items database'!B:B),(_xlfn.XLOOKUP(LEFT(E5778,3),Services,Services,"")))</f>
        <v/>
      </c>
      <c r="J5778" s="3" t="str">
        <f t="shared" si="181"/>
        <v/>
      </c>
    </row>
    <row r="5779" spans="1:10" x14ac:dyDescent="0.35">
      <c r="A5779" s="7" t="str">
        <f>IF('Payments Export'!A5783="","",'Payments Export'!A5783)</f>
        <v/>
      </c>
      <c r="B5779" s="7" t="str">
        <f>IF('Payments Export'!A5783="","",'Payments Export'!B5783)</f>
        <v/>
      </c>
      <c r="C5779" s="7" t="str">
        <f>IF(IFERROR(VALUE('Payments Export'!H5783),'Payments Export'!H5783)&lt;&gt;0,IFERROR(VALUE('Payments Export'!H5783),'Payments Export'!H5783),"")</f>
        <v/>
      </c>
      <c r="D5779" s="7" t="str">
        <f>IF('Payments Export'!I5783="","",'Payments Export'!I5783)</f>
        <v/>
      </c>
      <c r="E5779" s="7" t="str">
        <f t="shared" si="180"/>
        <v/>
      </c>
      <c r="F5779" s="7" t="str">
        <f>IF('Payments Export'!A5783="","",'Payments Export'!N5783)</f>
        <v/>
      </c>
      <c r="G5779" s="7" t="str">
        <f>IF('Payments Export'!A5783="","",'Payments Export'!O5783)</f>
        <v/>
      </c>
      <c r="H5779" s="7" t="str">
        <f>IF('Payments Export'!B5783="","",G5779-F5779)</f>
        <v/>
      </c>
      <c r="I5779" s="3" t="str">
        <f>IF(C5779&lt;&gt;"",_xlfn.XLOOKUP(IFERROR(VALUE(C5779),C5779),'Items database'!A:A,'Items database'!B:B),(_xlfn.XLOOKUP(LEFT(E5779,3),Services,Services,"")))</f>
        <v/>
      </c>
      <c r="J5779" s="3" t="str">
        <f t="shared" si="181"/>
        <v/>
      </c>
    </row>
    <row r="5780" spans="1:10" x14ac:dyDescent="0.35">
      <c r="A5780" s="7" t="str">
        <f>IF('Payments Export'!A5784="","",'Payments Export'!A5784)</f>
        <v/>
      </c>
      <c r="B5780" s="7" t="str">
        <f>IF('Payments Export'!A5784="","",'Payments Export'!B5784)</f>
        <v/>
      </c>
      <c r="C5780" s="7" t="str">
        <f>IF(IFERROR(VALUE('Payments Export'!H5784),'Payments Export'!H5784)&lt;&gt;0,IFERROR(VALUE('Payments Export'!H5784),'Payments Export'!H5784),"")</f>
        <v/>
      </c>
      <c r="D5780" s="7" t="str">
        <f>IF('Payments Export'!I5784="","",'Payments Export'!I5784)</f>
        <v/>
      </c>
      <c r="E5780" s="7" t="str">
        <f t="shared" si="180"/>
        <v/>
      </c>
      <c r="F5780" s="7" t="str">
        <f>IF('Payments Export'!A5784="","",'Payments Export'!N5784)</f>
        <v/>
      </c>
      <c r="G5780" s="7" t="str">
        <f>IF('Payments Export'!A5784="","",'Payments Export'!O5784)</f>
        <v/>
      </c>
      <c r="H5780" s="7" t="str">
        <f>IF('Payments Export'!B5784="","",G5780-F5780)</f>
        <v/>
      </c>
      <c r="I5780" s="3" t="str">
        <f>IF(C5780&lt;&gt;"",_xlfn.XLOOKUP(IFERROR(VALUE(C5780),C5780),'Items database'!A:A,'Items database'!B:B),(_xlfn.XLOOKUP(LEFT(E5780,3),Services,Services,"")))</f>
        <v/>
      </c>
      <c r="J5780" s="3" t="str">
        <f t="shared" si="181"/>
        <v/>
      </c>
    </row>
    <row r="5781" spans="1:10" x14ac:dyDescent="0.35">
      <c r="A5781" s="7" t="str">
        <f>IF('Payments Export'!A5785="","",'Payments Export'!A5785)</f>
        <v/>
      </c>
      <c r="B5781" s="7" t="str">
        <f>IF('Payments Export'!A5785="","",'Payments Export'!B5785)</f>
        <v/>
      </c>
      <c r="C5781" s="7" t="str">
        <f>IF(IFERROR(VALUE('Payments Export'!H5785),'Payments Export'!H5785)&lt;&gt;0,IFERROR(VALUE('Payments Export'!H5785),'Payments Export'!H5785),"")</f>
        <v/>
      </c>
      <c r="D5781" s="7" t="str">
        <f>IF('Payments Export'!I5785="","",'Payments Export'!I5785)</f>
        <v/>
      </c>
      <c r="E5781" s="7" t="str">
        <f t="shared" si="180"/>
        <v/>
      </c>
      <c r="F5781" s="7" t="str">
        <f>IF('Payments Export'!A5785="","",'Payments Export'!N5785)</f>
        <v/>
      </c>
      <c r="G5781" s="7" t="str">
        <f>IF('Payments Export'!A5785="","",'Payments Export'!O5785)</f>
        <v/>
      </c>
      <c r="H5781" s="7" t="str">
        <f>IF('Payments Export'!B5785="","",G5781-F5781)</f>
        <v/>
      </c>
      <c r="I5781" s="3" t="str">
        <f>IF(C5781&lt;&gt;"",_xlfn.XLOOKUP(IFERROR(VALUE(C5781),C5781),'Items database'!A:A,'Items database'!B:B),(_xlfn.XLOOKUP(LEFT(E5781,3),Services,Services,"")))</f>
        <v/>
      </c>
      <c r="J5781" s="3" t="str">
        <f t="shared" si="181"/>
        <v/>
      </c>
    </row>
    <row r="5782" spans="1:10" x14ac:dyDescent="0.35">
      <c r="A5782" s="7" t="str">
        <f>IF('Payments Export'!A5786="","",'Payments Export'!A5786)</f>
        <v/>
      </c>
      <c r="B5782" s="7" t="str">
        <f>IF('Payments Export'!A5786="","",'Payments Export'!B5786)</f>
        <v/>
      </c>
      <c r="C5782" s="7" t="str">
        <f>IF(IFERROR(VALUE('Payments Export'!H5786),'Payments Export'!H5786)&lt;&gt;0,IFERROR(VALUE('Payments Export'!H5786),'Payments Export'!H5786),"")</f>
        <v/>
      </c>
      <c r="D5782" s="7" t="str">
        <f>IF('Payments Export'!I5786="","",'Payments Export'!I5786)</f>
        <v/>
      </c>
      <c r="E5782" s="7" t="str">
        <f t="shared" si="180"/>
        <v/>
      </c>
      <c r="F5782" s="7" t="str">
        <f>IF('Payments Export'!A5786="","",'Payments Export'!N5786)</f>
        <v/>
      </c>
      <c r="G5782" s="7" t="str">
        <f>IF('Payments Export'!A5786="","",'Payments Export'!O5786)</f>
        <v/>
      </c>
      <c r="H5782" s="7" t="str">
        <f>IF('Payments Export'!B5786="","",G5782-F5782)</f>
        <v/>
      </c>
      <c r="I5782" s="3" t="str">
        <f>IF(C5782&lt;&gt;"",_xlfn.XLOOKUP(IFERROR(VALUE(C5782),C5782),'Items database'!A:A,'Items database'!B:B),(_xlfn.XLOOKUP(LEFT(E5782,3),Services,Services,"")))</f>
        <v/>
      </c>
      <c r="J5782" s="3" t="str">
        <f t="shared" si="181"/>
        <v/>
      </c>
    </row>
    <row r="5783" spans="1:10" x14ac:dyDescent="0.35">
      <c r="A5783" s="7" t="str">
        <f>IF('Payments Export'!A5787="","",'Payments Export'!A5787)</f>
        <v/>
      </c>
      <c r="B5783" s="7" t="str">
        <f>IF('Payments Export'!A5787="","",'Payments Export'!B5787)</f>
        <v/>
      </c>
      <c r="C5783" s="7" t="str">
        <f>IF(IFERROR(VALUE('Payments Export'!H5787),'Payments Export'!H5787)&lt;&gt;0,IFERROR(VALUE('Payments Export'!H5787),'Payments Export'!H5787),"")</f>
        <v/>
      </c>
      <c r="D5783" s="7" t="str">
        <f>IF('Payments Export'!I5787="","",'Payments Export'!I5787)</f>
        <v/>
      </c>
      <c r="E5783" s="7" t="str">
        <f t="shared" si="180"/>
        <v/>
      </c>
      <c r="F5783" s="7" t="str">
        <f>IF('Payments Export'!A5787="","",'Payments Export'!N5787)</f>
        <v/>
      </c>
      <c r="G5783" s="7" t="str">
        <f>IF('Payments Export'!A5787="","",'Payments Export'!O5787)</f>
        <v/>
      </c>
      <c r="H5783" s="7" t="str">
        <f>IF('Payments Export'!B5787="","",G5783-F5783)</f>
        <v/>
      </c>
      <c r="I5783" s="3" t="str">
        <f>IF(C5783&lt;&gt;"",_xlfn.XLOOKUP(IFERROR(VALUE(C5783),C5783),'Items database'!A:A,'Items database'!B:B),(_xlfn.XLOOKUP(LEFT(E5783,3),Services,Services,"")))</f>
        <v/>
      </c>
      <c r="J5783" s="3" t="str">
        <f t="shared" si="181"/>
        <v/>
      </c>
    </row>
    <row r="5784" spans="1:10" x14ac:dyDescent="0.35">
      <c r="A5784" s="7" t="str">
        <f>IF('Payments Export'!A5788="","",'Payments Export'!A5788)</f>
        <v/>
      </c>
      <c r="B5784" s="7" t="str">
        <f>IF('Payments Export'!A5788="","",'Payments Export'!B5788)</f>
        <v/>
      </c>
      <c r="C5784" s="7" t="str">
        <f>IF(IFERROR(VALUE('Payments Export'!H5788),'Payments Export'!H5788)&lt;&gt;0,IFERROR(VALUE('Payments Export'!H5788),'Payments Export'!H5788),"")</f>
        <v/>
      </c>
      <c r="D5784" s="7" t="str">
        <f>IF('Payments Export'!I5788="","",'Payments Export'!I5788)</f>
        <v/>
      </c>
      <c r="E5784" s="7" t="str">
        <f t="shared" si="180"/>
        <v/>
      </c>
      <c r="F5784" s="7" t="str">
        <f>IF('Payments Export'!A5788="","",'Payments Export'!N5788)</f>
        <v/>
      </c>
      <c r="G5784" s="7" t="str">
        <f>IF('Payments Export'!A5788="","",'Payments Export'!O5788)</f>
        <v/>
      </c>
      <c r="H5784" s="7" t="str">
        <f>IF('Payments Export'!B5788="","",G5784-F5784)</f>
        <v/>
      </c>
      <c r="I5784" s="3" t="str">
        <f>IF(C5784&lt;&gt;"",_xlfn.XLOOKUP(IFERROR(VALUE(C5784),C5784),'Items database'!A:A,'Items database'!B:B),(_xlfn.XLOOKUP(LEFT(E5784,3),Services,Services,"")))</f>
        <v/>
      </c>
      <c r="J5784" s="3" t="str">
        <f t="shared" si="181"/>
        <v/>
      </c>
    </row>
    <row r="5785" spans="1:10" x14ac:dyDescent="0.35">
      <c r="A5785" s="7" t="str">
        <f>IF('Payments Export'!A5789="","",'Payments Export'!A5789)</f>
        <v/>
      </c>
      <c r="B5785" s="7" t="str">
        <f>IF('Payments Export'!A5789="","",'Payments Export'!B5789)</f>
        <v/>
      </c>
      <c r="C5785" s="7" t="str">
        <f>IF(IFERROR(VALUE('Payments Export'!H5789),'Payments Export'!H5789)&lt;&gt;0,IFERROR(VALUE('Payments Export'!H5789),'Payments Export'!H5789),"")</f>
        <v/>
      </c>
      <c r="D5785" s="7" t="str">
        <f>IF('Payments Export'!I5789="","",'Payments Export'!I5789)</f>
        <v/>
      </c>
      <c r="E5785" s="7" t="str">
        <f t="shared" si="180"/>
        <v/>
      </c>
      <c r="F5785" s="7" t="str">
        <f>IF('Payments Export'!A5789="","",'Payments Export'!N5789)</f>
        <v/>
      </c>
      <c r="G5785" s="7" t="str">
        <f>IF('Payments Export'!A5789="","",'Payments Export'!O5789)</f>
        <v/>
      </c>
      <c r="H5785" s="7" t="str">
        <f>IF('Payments Export'!B5789="","",G5785-F5785)</f>
        <v/>
      </c>
      <c r="I5785" s="3" t="str">
        <f>IF(C5785&lt;&gt;"",_xlfn.XLOOKUP(IFERROR(VALUE(C5785),C5785),'Items database'!A:A,'Items database'!B:B),(_xlfn.XLOOKUP(LEFT(E5785,3),Services,Services,"")))</f>
        <v/>
      </c>
      <c r="J5785" s="3" t="str">
        <f t="shared" si="181"/>
        <v/>
      </c>
    </row>
    <row r="5786" spans="1:10" x14ac:dyDescent="0.35">
      <c r="A5786" s="7" t="str">
        <f>IF('Payments Export'!A5790="","",'Payments Export'!A5790)</f>
        <v/>
      </c>
      <c r="B5786" s="7" t="str">
        <f>IF('Payments Export'!A5790="","",'Payments Export'!B5790)</f>
        <v/>
      </c>
      <c r="C5786" s="7" t="str">
        <f>IF(IFERROR(VALUE('Payments Export'!H5790),'Payments Export'!H5790)&lt;&gt;0,IFERROR(VALUE('Payments Export'!H5790),'Payments Export'!H5790),"")</f>
        <v/>
      </c>
      <c r="D5786" s="7" t="str">
        <f>IF('Payments Export'!I5790="","",'Payments Export'!I5790)</f>
        <v/>
      </c>
      <c r="E5786" s="7" t="str">
        <f t="shared" si="180"/>
        <v/>
      </c>
      <c r="F5786" s="7" t="str">
        <f>IF('Payments Export'!A5790="","",'Payments Export'!N5790)</f>
        <v/>
      </c>
      <c r="G5786" s="7" t="str">
        <f>IF('Payments Export'!A5790="","",'Payments Export'!O5790)</f>
        <v/>
      </c>
      <c r="H5786" s="7" t="str">
        <f>IF('Payments Export'!B5790="","",G5786-F5786)</f>
        <v/>
      </c>
      <c r="I5786" s="3" t="str">
        <f>IF(C5786&lt;&gt;"",_xlfn.XLOOKUP(IFERROR(VALUE(C5786),C5786),'Items database'!A:A,'Items database'!B:B),(_xlfn.XLOOKUP(LEFT(E5786,3),Services,Services,"")))</f>
        <v/>
      </c>
      <c r="J5786" s="3" t="str">
        <f t="shared" si="181"/>
        <v/>
      </c>
    </row>
    <row r="5787" spans="1:10" x14ac:dyDescent="0.35">
      <c r="A5787" s="7" t="str">
        <f>IF('Payments Export'!A5791="","",'Payments Export'!A5791)</f>
        <v/>
      </c>
      <c r="B5787" s="7" t="str">
        <f>IF('Payments Export'!A5791="","",'Payments Export'!B5791)</f>
        <v/>
      </c>
      <c r="C5787" s="7" t="str">
        <f>IF(IFERROR(VALUE('Payments Export'!H5791),'Payments Export'!H5791)&lt;&gt;0,IFERROR(VALUE('Payments Export'!H5791),'Payments Export'!H5791),"")</f>
        <v/>
      </c>
      <c r="D5787" s="7" t="str">
        <f>IF('Payments Export'!I5791="","",'Payments Export'!I5791)</f>
        <v/>
      </c>
      <c r="E5787" s="7" t="str">
        <f t="shared" si="180"/>
        <v/>
      </c>
      <c r="F5787" s="7" t="str">
        <f>IF('Payments Export'!A5791="","",'Payments Export'!N5791)</f>
        <v/>
      </c>
      <c r="G5787" s="7" t="str">
        <f>IF('Payments Export'!A5791="","",'Payments Export'!O5791)</f>
        <v/>
      </c>
      <c r="H5787" s="7" t="str">
        <f>IF('Payments Export'!B5791="","",G5787-F5787)</f>
        <v/>
      </c>
      <c r="I5787" s="3" t="str">
        <f>IF(C5787&lt;&gt;"",_xlfn.XLOOKUP(IFERROR(VALUE(C5787),C5787),'Items database'!A:A,'Items database'!B:B),(_xlfn.XLOOKUP(LEFT(E5787,3),Services,Services,"")))</f>
        <v/>
      </c>
      <c r="J5787" s="3" t="str">
        <f t="shared" si="181"/>
        <v/>
      </c>
    </row>
    <row r="5788" spans="1:10" x14ac:dyDescent="0.35">
      <c r="A5788" s="7" t="str">
        <f>IF('Payments Export'!A5792="","",'Payments Export'!A5792)</f>
        <v/>
      </c>
      <c r="B5788" s="7" t="str">
        <f>IF('Payments Export'!A5792="","",'Payments Export'!B5792)</f>
        <v/>
      </c>
      <c r="C5788" s="7" t="str">
        <f>IF(IFERROR(VALUE('Payments Export'!H5792),'Payments Export'!H5792)&lt;&gt;0,IFERROR(VALUE('Payments Export'!H5792),'Payments Export'!H5792),"")</f>
        <v/>
      </c>
      <c r="D5788" s="7" t="str">
        <f>IF('Payments Export'!I5792="","",'Payments Export'!I5792)</f>
        <v/>
      </c>
      <c r="E5788" s="7" t="str">
        <f t="shared" si="180"/>
        <v/>
      </c>
      <c r="F5788" s="7" t="str">
        <f>IF('Payments Export'!A5792="","",'Payments Export'!N5792)</f>
        <v/>
      </c>
      <c r="G5788" s="7" t="str">
        <f>IF('Payments Export'!A5792="","",'Payments Export'!O5792)</f>
        <v/>
      </c>
      <c r="H5788" s="7" t="str">
        <f>IF('Payments Export'!B5792="","",G5788-F5788)</f>
        <v/>
      </c>
      <c r="I5788" s="3" t="str">
        <f>IF(C5788&lt;&gt;"",_xlfn.XLOOKUP(IFERROR(VALUE(C5788),C5788),'Items database'!A:A,'Items database'!B:B),(_xlfn.XLOOKUP(LEFT(E5788,3),Services,Services,"")))</f>
        <v/>
      </c>
      <c r="J5788" s="3" t="str">
        <f t="shared" si="181"/>
        <v/>
      </c>
    </row>
    <row r="5789" spans="1:10" x14ac:dyDescent="0.35">
      <c r="A5789" s="7" t="str">
        <f>IF('Payments Export'!A5793="","",'Payments Export'!A5793)</f>
        <v/>
      </c>
      <c r="B5789" s="7" t="str">
        <f>IF('Payments Export'!A5793="","",'Payments Export'!B5793)</f>
        <v/>
      </c>
      <c r="C5789" s="7" t="str">
        <f>IF(IFERROR(VALUE('Payments Export'!H5793),'Payments Export'!H5793)&lt;&gt;0,IFERROR(VALUE('Payments Export'!H5793),'Payments Export'!H5793),"")</f>
        <v/>
      </c>
      <c r="D5789" s="7" t="str">
        <f>IF('Payments Export'!I5793="","",'Payments Export'!I5793)</f>
        <v/>
      </c>
      <c r="E5789" s="7" t="str">
        <f t="shared" si="180"/>
        <v/>
      </c>
      <c r="F5789" s="7" t="str">
        <f>IF('Payments Export'!A5793="","",'Payments Export'!N5793)</f>
        <v/>
      </c>
      <c r="G5789" s="7" t="str">
        <f>IF('Payments Export'!A5793="","",'Payments Export'!O5793)</f>
        <v/>
      </c>
      <c r="H5789" s="7" t="str">
        <f>IF('Payments Export'!B5793="","",G5789-F5789)</f>
        <v/>
      </c>
      <c r="I5789" s="3" t="str">
        <f>IF(C5789&lt;&gt;"",_xlfn.XLOOKUP(IFERROR(VALUE(C5789),C5789),'Items database'!A:A,'Items database'!B:B),(_xlfn.XLOOKUP(LEFT(E5789,3),Services,Services,"")))</f>
        <v/>
      </c>
      <c r="J5789" s="3" t="str">
        <f t="shared" si="181"/>
        <v/>
      </c>
    </row>
    <row r="5790" spans="1:10" x14ac:dyDescent="0.35">
      <c r="A5790" s="7" t="str">
        <f>IF('Payments Export'!A5794="","",'Payments Export'!A5794)</f>
        <v/>
      </c>
      <c r="B5790" s="7" t="str">
        <f>IF('Payments Export'!A5794="","",'Payments Export'!B5794)</f>
        <v/>
      </c>
      <c r="C5790" s="7" t="str">
        <f>IF(IFERROR(VALUE('Payments Export'!H5794),'Payments Export'!H5794)&lt;&gt;0,IFERROR(VALUE('Payments Export'!H5794),'Payments Export'!H5794),"")</f>
        <v/>
      </c>
      <c r="D5790" s="7" t="str">
        <f>IF('Payments Export'!I5794="","",'Payments Export'!I5794)</f>
        <v/>
      </c>
      <c r="E5790" s="7" t="str">
        <f t="shared" si="180"/>
        <v/>
      </c>
      <c r="F5790" s="7" t="str">
        <f>IF('Payments Export'!A5794="","",'Payments Export'!N5794)</f>
        <v/>
      </c>
      <c r="G5790" s="7" t="str">
        <f>IF('Payments Export'!A5794="","",'Payments Export'!O5794)</f>
        <v/>
      </c>
      <c r="H5790" s="7" t="str">
        <f>IF('Payments Export'!B5794="","",G5790-F5790)</f>
        <v/>
      </c>
      <c r="I5790" s="3" t="str">
        <f>IF(C5790&lt;&gt;"",_xlfn.XLOOKUP(IFERROR(VALUE(C5790),C5790),'Items database'!A:A,'Items database'!B:B),(_xlfn.XLOOKUP(LEFT(E5790,3),Services,Services,"")))</f>
        <v/>
      </c>
      <c r="J5790" s="3" t="str">
        <f t="shared" si="181"/>
        <v/>
      </c>
    </row>
    <row r="5791" spans="1:10" x14ac:dyDescent="0.35">
      <c r="A5791" s="7" t="str">
        <f>IF('Payments Export'!A5795="","",'Payments Export'!A5795)</f>
        <v/>
      </c>
      <c r="B5791" s="7" t="str">
        <f>IF('Payments Export'!A5795="","",'Payments Export'!B5795)</f>
        <v/>
      </c>
      <c r="C5791" s="7" t="str">
        <f>IF(IFERROR(VALUE('Payments Export'!H5795),'Payments Export'!H5795)&lt;&gt;0,IFERROR(VALUE('Payments Export'!H5795),'Payments Export'!H5795),"")</f>
        <v/>
      </c>
      <c r="D5791" s="7" t="str">
        <f>IF('Payments Export'!I5795="","",'Payments Export'!I5795)</f>
        <v/>
      </c>
      <c r="E5791" s="7" t="str">
        <f t="shared" si="180"/>
        <v/>
      </c>
      <c r="F5791" s="7" t="str">
        <f>IF('Payments Export'!A5795="","",'Payments Export'!N5795)</f>
        <v/>
      </c>
      <c r="G5791" s="7" t="str">
        <f>IF('Payments Export'!A5795="","",'Payments Export'!O5795)</f>
        <v/>
      </c>
      <c r="H5791" s="7" t="str">
        <f>IF('Payments Export'!B5795="","",G5791-F5791)</f>
        <v/>
      </c>
      <c r="I5791" s="3" t="str">
        <f>IF(C5791&lt;&gt;"",_xlfn.XLOOKUP(IFERROR(VALUE(C5791),C5791),'Items database'!A:A,'Items database'!B:B),(_xlfn.XLOOKUP(LEFT(E5791,3),Services,Services,"")))</f>
        <v/>
      </c>
      <c r="J5791" s="3" t="str">
        <f t="shared" si="181"/>
        <v/>
      </c>
    </row>
    <row r="5792" spans="1:10" x14ac:dyDescent="0.35">
      <c r="A5792" s="7" t="str">
        <f>IF('Payments Export'!A5796="","",'Payments Export'!A5796)</f>
        <v/>
      </c>
      <c r="B5792" s="7" t="str">
        <f>IF('Payments Export'!A5796="","",'Payments Export'!B5796)</f>
        <v/>
      </c>
      <c r="C5792" s="7" t="str">
        <f>IF(IFERROR(VALUE('Payments Export'!H5796),'Payments Export'!H5796)&lt;&gt;0,IFERROR(VALUE('Payments Export'!H5796),'Payments Export'!H5796),"")</f>
        <v/>
      </c>
      <c r="D5792" s="7" t="str">
        <f>IF('Payments Export'!I5796="","",'Payments Export'!I5796)</f>
        <v/>
      </c>
      <c r="E5792" s="7" t="str">
        <f t="shared" si="180"/>
        <v/>
      </c>
      <c r="F5792" s="7" t="str">
        <f>IF('Payments Export'!A5796="","",'Payments Export'!N5796)</f>
        <v/>
      </c>
      <c r="G5792" s="7" t="str">
        <f>IF('Payments Export'!A5796="","",'Payments Export'!O5796)</f>
        <v/>
      </c>
      <c r="H5792" s="7" t="str">
        <f>IF('Payments Export'!B5796="","",G5792-F5792)</f>
        <v/>
      </c>
      <c r="I5792" s="3" t="str">
        <f>IF(C5792&lt;&gt;"",_xlfn.XLOOKUP(IFERROR(VALUE(C5792),C5792),'Items database'!A:A,'Items database'!B:B),(_xlfn.XLOOKUP(LEFT(E5792,3),Services,Services,"")))</f>
        <v/>
      </c>
      <c r="J5792" s="3" t="str">
        <f t="shared" si="181"/>
        <v/>
      </c>
    </row>
    <row r="5793" spans="1:10" x14ac:dyDescent="0.35">
      <c r="A5793" s="7" t="str">
        <f>IF('Payments Export'!A5797="","",'Payments Export'!A5797)</f>
        <v/>
      </c>
      <c r="B5793" s="7" t="str">
        <f>IF('Payments Export'!A5797="","",'Payments Export'!B5797)</f>
        <v/>
      </c>
      <c r="C5793" s="7" t="str">
        <f>IF(IFERROR(VALUE('Payments Export'!H5797),'Payments Export'!H5797)&lt;&gt;0,IFERROR(VALUE('Payments Export'!H5797),'Payments Export'!H5797),"")</f>
        <v/>
      </c>
      <c r="D5793" s="7" t="str">
        <f>IF('Payments Export'!I5797="","",'Payments Export'!I5797)</f>
        <v/>
      </c>
      <c r="E5793" s="7" t="str">
        <f t="shared" si="180"/>
        <v/>
      </c>
      <c r="F5793" s="7" t="str">
        <f>IF('Payments Export'!A5797="","",'Payments Export'!N5797)</f>
        <v/>
      </c>
      <c r="G5793" s="7" t="str">
        <f>IF('Payments Export'!A5797="","",'Payments Export'!O5797)</f>
        <v/>
      </c>
      <c r="H5793" s="7" t="str">
        <f>IF('Payments Export'!B5797="","",G5793-F5793)</f>
        <v/>
      </c>
      <c r="I5793" s="3" t="str">
        <f>IF(C5793&lt;&gt;"",_xlfn.XLOOKUP(IFERROR(VALUE(C5793),C5793),'Items database'!A:A,'Items database'!B:B),(_xlfn.XLOOKUP(LEFT(E5793,3),Services,Services,"")))</f>
        <v/>
      </c>
      <c r="J5793" s="3" t="str">
        <f t="shared" si="181"/>
        <v/>
      </c>
    </row>
    <row r="5794" spans="1:10" x14ac:dyDescent="0.35">
      <c r="A5794" s="7" t="str">
        <f>IF('Payments Export'!A5798="","",'Payments Export'!A5798)</f>
        <v/>
      </c>
      <c r="B5794" s="7" t="str">
        <f>IF('Payments Export'!A5798="","",'Payments Export'!B5798)</f>
        <v/>
      </c>
      <c r="C5794" s="7" t="str">
        <f>IF(IFERROR(VALUE('Payments Export'!H5798),'Payments Export'!H5798)&lt;&gt;0,IFERROR(VALUE('Payments Export'!H5798),'Payments Export'!H5798),"")</f>
        <v/>
      </c>
      <c r="D5794" s="7" t="str">
        <f>IF('Payments Export'!I5798="","",'Payments Export'!I5798)</f>
        <v/>
      </c>
      <c r="E5794" s="7" t="str">
        <f t="shared" si="180"/>
        <v/>
      </c>
      <c r="F5794" s="7" t="str">
        <f>IF('Payments Export'!A5798="","",'Payments Export'!N5798)</f>
        <v/>
      </c>
      <c r="G5794" s="7" t="str">
        <f>IF('Payments Export'!A5798="","",'Payments Export'!O5798)</f>
        <v/>
      </c>
      <c r="H5794" s="7" t="str">
        <f>IF('Payments Export'!B5798="","",G5794-F5794)</f>
        <v/>
      </c>
      <c r="I5794" s="3" t="str">
        <f>IF(C5794&lt;&gt;"",_xlfn.XLOOKUP(IFERROR(VALUE(C5794),C5794),'Items database'!A:A,'Items database'!B:B),(_xlfn.XLOOKUP(LEFT(E5794,3),Services,Services,"")))</f>
        <v/>
      </c>
      <c r="J5794" s="3" t="str">
        <f t="shared" si="181"/>
        <v/>
      </c>
    </row>
    <row r="5795" spans="1:10" x14ac:dyDescent="0.35">
      <c r="A5795" s="7" t="str">
        <f>IF('Payments Export'!A5799="","",'Payments Export'!A5799)</f>
        <v/>
      </c>
      <c r="B5795" s="7" t="str">
        <f>IF('Payments Export'!A5799="","",'Payments Export'!B5799)</f>
        <v/>
      </c>
      <c r="C5795" s="7" t="str">
        <f>IF(IFERROR(VALUE('Payments Export'!H5799),'Payments Export'!H5799)&lt;&gt;0,IFERROR(VALUE('Payments Export'!H5799),'Payments Export'!H5799),"")</f>
        <v/>
      </c>
      <c r="D5795" s="7" t="str">
        <f>IF('Payments Export'!I5799="","",'Payments Export'!I5799)</f>
        <v/>
      </c>
      <c r="E5795" s="7" t="str">
        <f t="shared" si="180"/>
        <v/>
      </c>
      <c r="F5795" s="7" t="str">
        <f>IF('Payments Export'!A5799="","",'Payments Export'!N5799)</f>
        <v/>
      </c>
      <c r="G5795" s="7" t="str">
        <f>IF('Payments Export'!A5799="","",'Payments Export'!O5799)</f>
        <v/>
      </c>
      <c r="H5795" s="7" t="str">
        <f>IF('Payments Export'!B5799="","",G5795-F5795)</f>
        <v/>
      </c>
      <c r="I5795" s="3" t="str">
        <f>IF(C5795&lt;&gt;"",_xlfn.XLOOKUP(IFERROR(VALUE(C5795),C5795),'Items database'!A:A,'Items database'!B:B),(_xlfn.XLOOKUP(LEFT(E5795,3),Services,Services,"")))</f>
        <v/>
      </c>
      <c r="J5795" s="3" t="str">
        <f t="shared" si="181"/>
        <v/>
      </c>
    </row>
    <row r="5796" spans="1:10" x14ac:dyDescent="0.35">
      <c r="A5796" s="7" t="str">
        <f>IF('Payments Export'!A5800="","",'Payments Export'!A5800)</f>
        <v/>
      </c>
      <c r="B5796" s="7" t="str">
        <f>IF('Payments Export'!A5800="","",'Payments Export'!B5800)</f>
        <v/>
      </c>
      <c r="C5796" s="7" t="str">
        <f>IF(IFERROR(VALUE('Payments Export'!H5800),'Payments Export'!H5800)&lt;&gt;0,IFERROR(VALUE('Payments Export'!H5800),'Payments Export'!H5800),"")</f>
        <v/>
      </c>
      <c r="D5796" s="7" t="str">
        <f>IF('Payments Export'!I5800="","",'Payments Export'!I5800)</f>
        <v/>
      </c>
      <c r="E5796" s="7" t="str">
        <f t="shared" si="180"/>
        <v/>
      </c>
      <c r="F5796" s="7" t="str">
        <f>IF('Payments Export'!A5800="","",'Payments Export'!N5800)</f>
        <v/>
      </c>
      <c r="G5796" s="7" t="str">
        <f>IF('Payments Export'!A5800="","",'Payments Export'!O5800)</f>
        <v/>
      </c>
      <c r="H5796" s="7" t="str">
        <f>IF('Payments Export'!B5800="","",G5796-F5796)</f>
        <v/>
      </c>
      <c r="I5796" s="3" t="str">
        <f>IF(C5796&lt;&gt;"",_xlfn.XLOOKUP(IFERROR(VALUE(C5796),C5796),'Items database'!A:A,'Items database'!B:B),(_xlfn.XLOOKUP(LEFT(E5796,3),Services,Services,"")))</f>
        <v/>
      </c>
      <c r="J5796" s="3" t="str">
        <f t="shared" si="181"/>
        <v/>
      </c>
    </row>
    <row r="5797" spans="1:10" x14ac:dyDescent="0.35">
      <c r="A5797" s="7" t="str">
        <f>IF('Payments Export'!A5801="","",'Payments Export'!A5801)</f>
        <v/>
      </c>
      <c r="B5797" s="7" t="str">
        <f>IF('Payments Export'!A5801="","",'Payments Export'!B5801)</f>
        <v/>
      </c>
      <c r="C5797" s="7" t="str">
        <f>IF(IFERROR(VALUE('Payments Export'!H5801),'Payments Export'!H5801)&lt;&gt;0,IFERROR(VALUE('Payments Export'!H5801),'Payments Export'!H5801),"")</f>
        <v/>
      </c>
      <c r="D5797" s="7" t="str">
        <f>IF('Payments Export'!I5801="","",'Payments Export'!I5801)</f>
        <v/>
      </c>
      <c r="E5797" s="7" t="str">
        <f t="shared" si="180"/>
        <v/>
      </c>
      <c r="F5797" s="7" t="str">
        <f>IF('Payments Export'!A5801="","",'Payments Export'!N5801)</f>
        <v/>
      </c>
      <c r="G5797" s="7" t="str">
        <f>IF('Payments Export'!A5801="","",'Payments Export'!O5801)</f>
        <v/>
      </c>
      <c r="H5797" s="7" t="str">
        <f>IF('Payments Export'!B5801="","",G5797-F5797)</f>
        <v/>
      </c>
      <c r="I5797" s="3" t="str">
        <f>IF(C5797&lt;&gt;"",_xlfn.XLOOKUP(IFERROR(VALUE(C5797),C5797),'Items database'!A:A,'Items database'!B:B),(_xlfn.XLOOKUP(LEFT(E5797,3),Services,Services,"")))</f>
        <v/>
      </c>
      <c r="J5797" s="3" t="str">
        <f t="shared" si="181"/>
        <v/>
      </c>
    </row>
    <row r="5798" spans="1:10" x14ac:dyDescent="0.35">
      <c r="A5798" s="7" t="str">
        <f>IF('Payments Export'!A5802="","",'Payments Export'!A5802)</f>
        <v/>
      </c>
      <c r="B5798" s="7" t="str">
        <f>IF('Payments Export'!A5802="","",'Payments Export'!B5802)</f>
        <v/>
      </c>
      <c r="C5798" s="7" t="str">
        <f>IF(IFERROR(VALUE('Payments Export'!H5802),'Payments Export'!H5802)&lt;&gt;0,IFERROR(VALUE('Payments Export'!H5802),'Payments Export'!H5802),"")</f>
        <v/>
      </c>
      <c r="D5798" s="7" t="str">
        <f>IF('Payments Export'!I5802="","",'Payments Export'!I5802)</f>
        <v/>
      </c>
      <c r="E5798" s="7" t="str">
        <f t="shared" si="180"/>
        <v/>
      </c>
      <c r="F5798" s="7" t="str">
        <f>IF('Payments Export'!A5802="","",'Payments Export'!N5802)</f>
        <v/>
      </c>
      <c r="G5798" s="7" t="str">
        <f>IF('Payments Export'!A5802="","",'Payments Export'!O5802)</f>
        <v/>
      </c>
      <c r="H5798" s="7" t="str">
        <f>IF('Payments Export'!B5802="","",G5798-F5798)</f>
        <v/>
      </c>
      <c r="I5798" s="3" t="str">
        <f>IF(C5798&lt;&gt;"",_xlfn.XLOOKUP(IFERROR(VALUE(C5798),C5798),'Items database'!A:A,'Items database'!B:B),(_xlfn.XLOOKUP(LEFT(E5798,3),Services,Services,"")))</f>
        <v/>
      </c>
      <c r="J5798" s="3" t="str">
        <f t="shared" si="181"/>
        <v/>
      </c>
    </row>
    <row r="5799" spans="1:10" x14ac:dyDescent="0.35">
      <c r="A5799" s="7" t="str">
        <f>IF('Payments Export'!A5803="","",'Payments Export'!A5803)</f>
        <v/>
      </c>
      <c r="B5799" s="7" t="str">
        <f>IF('Payments Export'!A5803="","",'Payments Export'!B5803)</f>
        <v/>
      </c>
      <c r="C5799" s="7" t="str">
        <f>IF(IFERROR(VALUE('Payments Export'!H5803),'Payments Export'!H5803)&lt;&gt;0,IFERROR(VALUE('Payments Export'!H5803),'Payments Export'!H5803),"")</f>
        <v/>
      </c>
      <c r="D5799" s="7" t="str">
        <f>IF('Payments Export'!I5803="","",'Payments Export'!I5803)</f>
        <v/>
      </c>
      <c r="E5799" s="7" t="str">
        <f t="shared" si="180"/>
        <v/>
      </c>
      <c r="F5799" s="7" t="str">
        <f>IF('Payments Export'!A5803="","",'Payments Export'!N5803)</f>
        <v/>
      </c>
      <c r="G5799" s="7" t="str">
        <f>IF('Payments Export'!A5803="","",'Payments Export'!O5803)</f>
        <v/>
      </c>
      <c r="H5799" s="7" t="str">
        <f>IF('Payments Export'!B5803="","",G5799-F5799)</f>
        <v/>
      </c>
      <c r="I5799" s="3" t="str">
        <f>IF(C5799&lt;&gt;"",_xlfn.XLOOKUP(IFERROR(VALUE(C5799),C5799),'Items database'!A:A,'Items database'!B:B),(_xlfn.XLOOKUP(LEFT(E5799,3),Services,Services,"")))</f>
        <v/>
      </c>
      <c r="J5799" s="3" t="str">
        <f t="shared" si="181"/>
        <v/>
      </c>
    </row>
    <row r="5800" spans="1:10" x14ac:dyDescent="0.35">
      <c r="A5800" s="7" t="str">
        <f>IF('Payments Export'!A5804="","",'Payments Export'!A5804)</f>
        <v/>
      </c>
      <c r="B5800" s="7" t="str">
        <f>IF('Payments Export'!A5804="","",'Payments Export'!B5804)</f>
        <v/>
      </c>
      <c r="C5800" s="7" t="str">
        <f>IF(IFERROR(VALUE('Payments Export'!H5804),'Payments Export'!H5804)&lt;&gt;0,IFERROR(VALUE('Payments Export'!H5804),'Payments Export'!H5804),"")</f>
        <v/>
      </c>
      <c r="D5800" s="7" t="str">
        <f>IF('Payments Export'!I5804="","",'Payments Export'!I5804)</f>
        <v/>
      </c>
      <c r="E5800" s="7" t="str">
        <f t="shared" si="180"/>
        <v/>
      </c>
      <c r="F5800" s="7" t="str">
        <f>IF('Payments Export'!A5804="","",'Payments Export'!N5804)</f>
        <v/>
      </c>
      <c r="G5800" s="7" t="str">
        <f>IF('Payments Export'!A5804="","",'Payments Export'!O5804)</f>
        <v/>
      </c>
      <c r="H5800" s="7" t="str">
        <f>IF('Payments Export'!B5804="","",G5800-F5800)</f>
        <v/>
      </c>
      <c r="I5800" s="3" t="str">
        <f>IF(C5800&lt;&gt;"",_xlfn.XLOOKUP(IFERROR(VALUE(C5800),C5800),'Items database'!A:A,'Items database'!B:B),(_xlfn.XLOOKUP(LEFT(E5800,3),Services,Services,"")))</f>
        <v/>
      </c>
      <c r="J5800" s="3" t="str">
        <f t="shared" si="181"/>
        <v/>
      </c>
    </row>
    <row r="5801" spans="1:10" x14ac:dyDescent="0.35">
      <c r="A5801" s="7" t="str">
        <f>IF('Payments Export'!A5805="","",'Payments Export'!A5805)</f>
        <v/>
      </c>
      <c r="B5801" s="7" t="str">
        <f>IF('Payments Export'!A5805="","",'Payments Export'!B5805)</f>
        <v/>
      </c>
      <c r="C5801" s="7" t="str">
        <f>IF(IFERROR(VALUE('Payments Export'!H5805),'Payments Export'!H5805)&lt;&gt;0,IFERROR(VALUE('Payments Export'!H5805),'Payments Export'!H5805),"")</f>
        <v/>
      </c>
      <c r="D5801" s="7" t="str">
        <f>IF('Payments Export'!I5805="","",'Payments Export'!I5805)</f>
        <v/>
      </c>
      <c r="E5801" s="7" t="str">
        <f t="shared" si="180"/>
        <v/>
      </c>
      <c r="F5801" s="7" t="str">
        <f>IF('Payments Export'!A5805="","",'Payments Export'!N5805)</f>
        <v/>
      </c>
      <c r="G5801" s="7" t="str">
        <f>IF('Payments Export'!A5805="","",'Payments Export'!O5805)</f>
        <v/>
      </c>
      <c r="H5801" s="7" t="str">
        <f>IF('Payments Export'!B5805="","",G5801-F5801)</f>
        <v/>
      </c>
      <c r="I5801" s="3" t="str">
        <f>IF(C5801&lt;&gt;"",_xlfn.XLOOKUP(IFERROR(VALUE(C5801),C5801),'Items database'!A:A,'Items database'!B:B),(_xlfn.XLOOKUP(LEFT(E5801,3),Services,Services,"")))</f>
        <v/>
      </c>
      <c r="J5801" s="3" t="str">
        <f t="shared" si="181"/>
        <v/>
      </c>
    </row>
    <row r="5802" spans="1:10" x14ac:dyDescent="0.35">
      <c r="A5802" s="7" t="str">
        <f>IF('Payments Export'!A5806="","",'Payments Export'!A5806)</f>
        <v/>
      </c>
      <c r="B5802" s="7" t="str">
        <f>IF('Payments Export'!A5806="","",'Payments Export'!B5806)</f>
        <v/>
      </c>
      <c r="C5802" s="7" t="str">
        <f>IF(IFERROR(VALUE('Payments Export'!H5806),'Payments Export'!H5806)&lt;&gt;0,IFERROR(VALUE('Payments Export'!H5806),'Payments Export'!H5806),"")</f>
        <v/>
      </c>
      <c r="D5802" s="7" t="str">
        <f>IF('Payments Export'!I5806="","",'Payments Export'!I5806)</f>
        <v/>
      </c>
      <c r="E5802" s="7" t="str">
        <f t="shared" si="180"/>
        <v/>
      </c>
      <c r="F5802" s="7" t="str">
        <f>IF('Payments Export'!A5806="","",'Payments Export'!N5806)</f>
        <v/>
      </c>
      <c r="G5802" s="7" t="str">
        <f>IF('Payments Export'!A5806="","",'Payments Export'!O5806)</f>
        <v/>
      </c>
      <c r="H5802" s="7" t="str">
        <f>IF('Payments Export'!B5806="","",G5802-F5802)</f>
        <v/>
      </c>
      <c r="I5802" s="3" t="str">
        <f>IF(C5802&lt;&gt;"",_xlfn.XLOOKUP(IFERROR(VALUE(C5802),C5802),'Items database'!A:A,'Items database'!B:B),(_xlfn.XLOOKUP(LEFT(E5802,3),Services,Services,"")))</f>
        <v/>
      </c>
      <c r="J5802" s="3" t="str">
        <f t="shared" si="181"/>
        <v/>
      </c>
    </row>
    <row r="5803" spans="1:10" x14ac:dyDescent="0.35">
      <c r="A5803" s="7" t="str">
        <f>IF('Payments Export'!A5807="","",'Payments Export'!A5807)</f>
        <v/>
      </c>
      <c r="B5803" s="7" t="str">
        <f>IF('Payments Export'!A5807="","",'Payments Export'!B5807)</f>
        <v/>
      </c>
      <c r="C5803" s="7" t="str">
        <f>IF(IFERROR(VALUE('Payments Export'!H5807),'Payments Export'!H5807)&lt;&gt;0,IFERROR(VALUE('Payments Export'!H5807),'Payments Export'!H5807),"")</f>
        <v/>
      </c>
      <c r="D5803" s="7" t="str">
        <f>IF('Payments Export'!I5807="","",'Payments Export'!I5807)</f>
        <v/>
      </c>
      <c r="E5803" s="7" t="str">
        <f t="shared" si="180"/>
        <v/>
      </c>
      <c r="F5803" s="7" t="str">
        <f>IF('Payments Export'!A5807="","",'Payments Export'!N5807)</f>
        <v/>
      </c>
      <c r="G5803" s="7" t="str">
        <f>IF('Payments Export'!A5807="","",'Payments Export'!O5807)</f>
        <v/>
      </c>
      <c r="H5803" s="7" t="str">
        <f>IF('Payments Export'!B5807="","",G5803-F5803)</f>
        <v/>
      </c>
      <c r="I5803" s="3" t="str">
        <f>IF(C5803&lt;&gt;"",_xlfn.XLOOKUP(IFERROR(VALUE(C5803),C5803),'Items database'!A:A,'Items database'!B:B),(_xlfn.XLOOKUP(LEFT(E5803,3),Services,Services,"")))</f>
        <v/>
      </c>
      <c r="J5803" s="3" t="str">
        <f t="shared" si="181"/>
        <v/>
      </c>
    </row>
    <row r="5804" spans="1:10" x14ac:dyDescent="0.35">
      <c r="A5804" s="7" t="str">
        <f>IF('Payments Export'!A5808="","",'Payments Export'!A5808)</f>
        <v/>
      </c>
      <c r="B5804" s="7" t="str">
        <f>IF('Payments Export'!A5808="","",'Payments Export'!B5808)</f>
        <v/>
      </c>
      <c r="C5804" s="7" t="str">
        <f>IF(IFERROR(VALUE('Payments Export'!H5808),'Payments Export'!H5808)&lt;&gt;0,IFERROR(VALUE('Payments Export'!H5808),'Payments Export'!H5808),"")</f>
        <v/>
      </c>
      <c r="D5804" s="7" t="str">
        <f>IF('Payments Export'!I5808="","",'Payments Export'!I5808)</f>
        <v/>
      </c>
      <c r="E5804" s="7" t="str">
        <f t="shared" si="180"/>
        <v/>
      </c>
      <c r="F5804" s="7" t="str">
        <f>IF('Payments Export'!A5808="","",'Payments Export'!N5808)</f>
        <v/>
      </c>
      <c r="G5804" s="7" t="str">
        <f>IF('Payments Export'!A5808="","",'Payments Export'!O5808)</f>
        <v/>
      </c>
      <c r="H5804" s="7" t="str">
        <f>IF('Payments Export'!B5808="","",G5804-F5804)</f>
        <v/>
      </c>
      <c r="I5804" s="3" t="str">
        <f>IF(C5804&lt;&gt;"",_xlfn.XLOOKUP(IFERROR(VALUE(C5804),C5804),'Items database'!A:A,'Items database'!B:B),(_xlfn.XLOOKUP(LEFT(E5804,3),Services,Services,"")))</f>
        <v/>
      </c>
      <c r="J5804" s="3" t="str">
        <f t="shared" si="181"/>
        <v/>
      </c>
    </row>
    <row r="5805" spans="1:10" x14ac:dyDescent="0.35">
      <c r="A5805" s="7" t="str">
        <f>IF('Payments Export'!A5809="","",'Payments Export'!A5809)</f>
        <v/>
      </c>
      <c r="B5805" s="7" t="str">
        <f>IF('Payments Export'!A5809="","",'Payments Export'!B5809)</f>
        <v/>
      </c>
      <c r="C5805" s="7" t="str">
        <f>IF(IFERROR(VALUE('Payments Export'!H5809),'Payments Export'!H5809)&lt;&gt;0,IFERROR(VALUE('Payments Export'!H5809),'Payments Export'!H5809),"")</f>
        <v/>
      </c>
      <c r="D5805" s="7" t="str">
        <f>IF('Payments Export'!I5809="","",'Payments Export'!I5809)</f>
        <v/>
      </c>
      <c r="E5805" s="7" t="str">
        <f t="shared" si="180"/>
        <v/>
      </c>
      <c r="F5805" s="7" t="str">
        <f>IF('Payments Export'!A5809="","",'Payments Export'!N5809)</f>
        <v/>
      </c>
      <c r="G5805" s="7" t="str">
        <f>IF('Payments Export'!A5809="","",'Payments Export'!O5809)</f>
        <v/>
      </c>
      <c r="H5805" s="7" t="str">
        <f>IF('Payments Export'!B5809="","",G5805-F5805)</f>
        <v/>
      </c>
      <c r="I5805" s="3" t="str">
        <f>IF(C5805&lt;&gt;"",_xlfn.XLOOKUP(IFERROR(VALUE(C5805),C5805),'Items database'!A:A,'Items database'!B:B),(_xlfn.XLOOKUP(LEFT(E5805,3),Services,Services,"")))</f>
        <v/>
      </c>
      <c r="J5805" s="3" t="str">
        <f t="shared" si="181"/>
        <v/>
      </c>
    </row>
    <row r="5806" spans="1:10" x14ac:dyDescent="0.35">
      <c r="A5806" s="7" t="str">
        <f>IF('Payments Export'!A5810="","",'Payments Export'!A5810)</f>
        <v/>
      </c>
      <c r="B5806" s="7" t="str">
        <f>IF('Payments Export'!A5810="","",'Payments Export'!B5810)</f>
        <v/>
      </c>
      <c r="C5806" s="7" t="str">
        <f>IF(IFERROR(VALUE('Payments Export'!H5810),'Payments Export'!H5810)&lt;&gt;0,IFERROR(VALUE('Payments Export'!H5810),'Payments Export'!H5810),"")</f>
        <v/>
      </c>
      <c r="D5806" s="7" t="str">
        <f>IF('Payments Export'!I5810="","",'Payments Export'!I5810)</f>
        <v/>
      </c>
      <c r="E5806" s="7" t="str">
        <f t="shared" si="180"/>
        <v/>
      </c>
      <c r="F5806" s="7" t="str">
        <f>IF('Payments Export'!A5810="","",'Payments Export'!N5810)</f>
        <v/>
      </c>
      <c r="G5806" s="7" t="str">
        <f>IF('Payments Export'!A5810="","",'Payments Export'!O5810)</f>
        <v/>
      </c>
      <c r="H5806" s="7" t="str">
        <f>IF('Payments Export'!B5810="","",G5806-F5806)</f>
        <v/>
      </c>
      <c r="I5806" s="3" t="str">
        <f>IF(C5806&lt;&gt;"",_xlfn.XLOOKUP(IFERROR(VALUE(C5806),C5806),'Items database'!A:A,'Items database'!B:B),(_xlfn.XLOOKUP(LEFT(E5806,3),Services,Services,"")))</f>
        <v/>
      </c>
      <c r="J5806" s="3" t="str">
        <f t="shared" si="181"/>
        <v/>
      </c>
    </row>
    <row r="5807" spans="1:10" x14ac:dyDescent="0.35">
      <c r="A5807" s="7" t="str">
        <f>IF('Payments Export'!A5811="","",'Payments Export'!A5811)</f>
        <v/>
      </c>
      <c r="B5807" s="7" t="str">
        <f>IF('Payments Export'!A5811="","",'Payments Export'!B5811)</f>
        <v/>
      </c>
      <c r="C5807" s="7" t="str">
        <f>IF(IFERROR(VALUE('Payments Export'!H5811),'Payments Export'!H5811)&lt;&gt;0,IFERROR(VALUE('Payments Export'!H5811),'Payments Export'!H5811),"")</f>
        <v/>
      </c>
      <c r="D5807" s="7" t="str">
        <f>IF('Payments Export'!I5811="","",'Payments Export'!I5811)</f>
        <v/>
      </c>
      <c r="E5807" s="7" t="str">
        <f t="shared" si="180"/>
        <v/>
      </c>
      <c r="F5807" s="7" t="str">
        <f>IF('Payments Export'!A5811="","",'Payments Export'!N5811)</f>
        <v/>
      </c>
      <c r="G5807" s="7" t="str">
        <f>IF('Payments Export'!A5811="","",'Payments Export'!O5811)</f>
        <v/>
      </c>
      <c r="H5807" s="7" t="str">
        <f>IF('Payments Export'!B5811="","",G5807-F5807)</f>
        <v/>
      </c>
      <c r="I5807" s="3" t="str">
        <f>IF(C5807&lt;&gt;"",_xlfn.XLOOKUP(IFERROR(VALUE(C5807),C5807),'Items database'!A:A,'Items database'!B:B),(_xlfn.XLOOKUP(LEFT(E5807,3),Services,Services,"")))</f>
        <v/>
      </c>
      <c r="J5807" s="3" t="str">
        <f t="shared" si="181"/>
        <v/>
      </c>
    </row>
    <row r="5808" spans="1:10" x14ac:dyDescent="0.35">
      <c r="A5808" s="7" t="str">
        <f>IF('Payments Export'!A5812="","",'Payments Export'!A5812)</f>
        <v/>
      </c>
      <c r="B5808" s="7" t="str">
        <f>IF('Payments Export'!A5812="","",'Payments Export'!B5812)</f>
        <v/>
      </c>
      <c r="C5808" s="7" t="str">
        <f>IF(IFERROR(VALUE('Payments Export'!H5812),'Payments Export'!H5812)&lt;&gt;0,IFERROR(VALUE('Payments Export'!H5812),'Payments Export'!H5812),"")</f>
        <v/>
      </c>
      <c r="D5808" s="7" t="str">
        <f>IF('Payments Export'!I5812="","",'Payments Export'!I5812)</f>
        <v/>
      </c>
      <c r="E5808" s="7" t="str">
        <f t="shared" si="180"/>
        <v/>
      </c>
      <c r="F5808" s="7" t="str">
        <f>IF('Payments Export'!A5812="","",'Payments Export'!N5812)</f>
        <v/>
      </c>
      <c r="G5808" s="7" t="str">
        <f>IF('Payments Export'!A5812="","",'Payments Export'!O5812)</f>
        <v/>
      </c>
      <c r="H5808" s="7" t="str">
        <f>IF('Payments Export'!B5812="","",G5808-F5808)</f>
        <v/>
      </c>
      <c r="I5808" s="3" t="str">
        <f>IF(C5808&lt;&gt;"",_xlfn.XLOOKUP(IFERROR(VALUE(C5808),C5808),'Items database'!A:A,'Items database'!B:B),(_xlfn.XLOOKUP(LEFT(E5808,3),Services,Services,"")))</f>
        <v/>
      </c>
      <c r="J5808" s="3" t="str">
        <f t="shared" si="181"/>
        <v/>
      </c>
    </row>
    <row r="5809" spans="1:10" x14ac:dyDescent="0.35">
      <c r="A5809" s="7" t="str">
        <f>IF('Payments Export'!A5813="","",'Payments Export'!A5813)</f>
        <v/>
      </c>
      <c r="B5809" s="7" t="str">
        <f>IF('Payments Export'!A5813="","",'Payments Export'!B5813)</f>
        <v/>
      </c>
      <c r="C5809" s="7" t="str">
        <f>IF(IFERROR(VALUE('Payments Export'!H5813),'Payments Export'!H5813)&lt;&gt;0,IFERROR(VALUE('Payments Export'!H5813),'Payments Export'!H5813),"")</f>
        <v/>
      </c>
      <c r="D5809" s="7" t="str">
        <f>IF('Payments Export'!I5813="","",'Payments Export'!I5813)</f>
        <v/>
      </c>
      <c r="E5809" s="7" t="str">
        <f t="shared" si="180"/>
        <v/>
      </c>
      <c r="F5809" s="7" t="str">
        <f>IF('Payments Export'!A5813="","",'Payments Export'!N5813)</f>
        <v/>
      </c>
      <c r="G5809" s="7" t="str">
        <f>IF('Payments Export'!A5813="","",'Payments Export'!O5813)</f>
        <v/>
      </c>
      <c r="H5809" s="7" t="str">
        <f>IF('Payments Export'!B5813="","",G5809-F5809)</f>
        <v/>
      </c>
      <c r="I5809" s="3" t="str">
        <f>IF(C5809&lt;&gt;"",_xlfn.XLOOKUP(IFERROR(VALUE(C5809),C5809),'Items database'!A:A,'Items database'!B:B),(_xlfn.XLOOKUP(LEFT(E5809,3),Services,Services,"")))</f>
        <v/>
      </c>
      <c r="J5809" s="3" t="str">
        <f t="shared" si="181"/>
        <v/>
      </c>
    </row>
    <row r="5810" spans="1:10" x14ac:dyDescent="0.35">
      <c r="A5810" s="7" t="str">
        <f>IF('Payments Export'!A5814="","",'Payments Export'!A5814)</f>
        <v/>
      </c>
      <c r="B5810" s="7" t="str">
        <f>IF('Payments Export'!A5814="","",'Payments Export'!B5814)</f>
        <v/>
      </c>
      <c r="C5810" s="7" t="str">
        <f>IF(IFERROR(VALUE('Payments Export'!H5814),'Payments Export'!H5814)&lt;&gt;0,IFERROR(VALUE('Payments Export'!H5814),'Payments Export'!H5814),"")</f>
        <v/>
      </c>
      <c r="D5810" s="7" t="str">
        <f>IF('Payments Export'!I5814="","",'Payments Export'!I5814)</f>
        <v/>
      </c>
      <c r="E5810" s="7" t="str">
        <f t="shared" si="180"/>
        <v/>
      </c>
      <c r="F5810" s="7" t="str">
        <f>IF('Payments Export'!A5814="","",'Payments Export'!N5814)</f>
        <v/>
      </c>
      <c r="G5810" s="7" t="str">
        <f>IF('Payments Export'!A5814="","",'Payments Export'!O5814)</f>
        <v/>
      </c>
      <c r="H5810" s="7" t="str">
        <f>IF('Payments Export'!B5814="","",G5810-F5810)</f>
        <v/>
      </c>
      <c r="I5810" s="3" t="str">
        <f>IF(C5810&lt;&gt;"",_xlfn.XLOOKUP(IFERROR(VALUE(C5810),C5810),'Items database'!A:A,'Items database'!B:B),(_xlfn.XLOOKUP(LEFT(E5810,3),Services,Services,"")))</f>
        <v/>
      </c>
      <c r="J5810" s="3" t="str">
        <f t="shared" si="181"/>
        <v/>
      </c>
    </row>
    <row r="5811" spans="1:10" x14ac:dyDescent="0.35">
      <c r="A5811" s="7" t="str">
        <f>IF('Payments Export'!A5815="","",'Payments Export'!A5815)</f>
        <v/>
      </c>
      <c r="B5811" s="7" t="str">
        <f>IF('Payments Export'!A5815="","",'Payments Export'!B5815)</f>
        <v/>
      </c>
      <c r="C5811" s="7" t="str">
        <f>IF(IFERROR(VALUE('Payments Export'!H5815),'Payments Export'!H5815)&lt;&gt;0,IFERROR(VALUE('Payments Export'!H5815),'Payments Export'!H5815),"")</f>
        <v/>
      </c>
      <c r="D5811" s="7" t="str">
        <f>IF('Payments Export'!I5815="","",'Payments Export'!I5815)</f>
        <v/>
      </c>
      <c r="E5811" s="7" t="str">
        <f t="shared" si="180"/>
        <v/>
      </c>
      <c r="F5811" s="7" t="str">
        <f>IF('Payments Export'!A5815="","",'Payments Export'!N5815)</f>
        <v/>
      </c>
      <c r="G5811" s="7" t="str">
        <f>IF('Payments Export'!A5815="","",'Payments Export'!O5815)</f>
        <v/>
      </c>
      <c r="H5811" s="7" t="str">
        <f>IF('Payments Export'!B5815="","",G5811-F5811)</f>
        <v/>
      </c>
      <c r="I5811" s="3" t="str">
        <f>IF(C5811&lt;&gt;"",_xlfn.XLOOKUP(IFERROR(VALUE(C5811),C5811),'Items database'!A:A,'Items database'!B:B),(_xlfn.XLOOKUP(LEFT(E5811,3),Services,Services,"")))</f>
        <v/>
      </c>
      <c r="J5811" s="3" t="str">
        <f t="shared" si="181"/>
        <v/>
      </c>
    </row>
    <row r="5812" spans="1:10" x14ac:dyDescent="0.35">
      <c r="A5812" s="7" t="str">
        <f>IF('Payments Export'!A5816="","",'Payments Export'!A5816)</f>
        <v/>
      </c>
      <c r="B5812" s="7" t="str">
        <f>IF('Payments Export'!A5816="","",'Payments Export'!B5816)</f>
        <v/>
      </c>
      <c r="C5812" s="7" t="str">
        <f>IF(IFERROR(VALUE('Payments Export'!H5816),'Payments Export'!H5816)&lt;&gt;0,IFERROR(VALUE('Payments Export'!H5816),'Payments Export'!H5816),"")</f>
        <v/>
      </c>
      <c r="D5812" s="7" t="str">
        <f>IF('Payments Export'!I5816="","",'Payments Export'!I5816)</f>
        <v/>
      </c>
      <c r="E5812" s="7" t="str">
        <f t="shared" si="180"/>
        <v/>
      </c>
      <c r="F5812" s="7" t="str">
        <f>IF('Payments Export'!A5816="","",'Payments Export'!N5816)</f>
        <v/>
      </c>
      <c r="G5812" s="7" t="str">
        <f>IF('Payments Export'!A5816="","",'Payments Export'!O5816)</f>
        <v/>
      </c>
      <c r="H5812" s="7" t="str">
        <f>IF('Payments Export'!B5816="","",G5812-F5812)</f>
        <v/>
      </c>
      <c r="I5812" s="3" t="str">
        <f>IF(C5812&lt;&gt;"",_xlfn.XLOOKUP(IFERROR(VALUE(C5812),C5812),'Items database'!A:A,'Items database'!B:B),(_xlfn.XLOOKUP(LEFT(E5812,3),Services,Services,"")))</f>
        <v/>
      </c>
      <c r="J5812" s="3" t="str">
        <f t="shared" si="181"/>
        <v/>
      </c>
    </row>
    <row r="5813" spans="1:10" x14ac:dyDescent="0.35">
      <c r="A5813" s="7" t="str">
        <f>IF('Payments Export'!A5817="","",'Payments Export'!A5817)</f>
        <v/>
      </c>
      <c r="B5813" s="7" t="str">
        <f>IF('Payments Export'!A5817="","",'Payments Export'!B5817)</f>
        <v/>
      </c>
      <c r="C5813" s="7" t="str">
        <f>IF(IFERROR(VALUE('Payments Export'!H5817),'Payments Export'!H5817)&lt;&gt;0,IFERROR(VALUE('Payments Export'!H5817),'Payments Export'!H5817),"")</f>
        <v/>
      </c>
      <c r="D5813" s="7" t="str">
        <f>IF('Payments Export'!I5817="","",'Payments Export'!I5817)</f>
        <v/>
      </c>
      <c r="E5813" s="7" t="str">
        <f t="shared" si="180"/>
        <v/>
      </c>
      <c r="F5813" s="7" t="str">
        <f>IF('Payments Export'!A5817="","",'Payments Export'!N5817)</f>
        <v/>
      </c>
      <c r="G5813" s="7" t="str">
        <f>IF('Payments Export'!A5817="","",'Payments Export'!O5817)</f>
        <v/>
      </c>
      <c r="H5813" s="7" t="str">
        <f>IF('Payments Export'!B5817="","",G5813-F5813)</f>
        <v/>
      </c>
      <c r="I5813" s="3" t="str">
        <f>IF(C5813&lt;&gt;"",_xlfn.XLOOKUP(IFERROR(VALUE(C5813),C5813),'Items database'!A:A,'Items database'!B:B),(_xlfn.XLOOKUP(LEFT(E5813,3),Services,Services,"")))</f>
        <v/>
      </c>
      <c r="J5813" s="3" t="str">
        <f t="shared" si="181"/>
        <v/>
      </c>
    </row>
    <row r="5814" spans="1:10" x14ac:dyDescent="0.35">
      <c r="A5814" s="7" t="str">
        <f>IF('Payments Export'!A5818="","",'Payments Export'!A5818)</f>
        <v/>
      </c>
      <c r="B5814" s="7" t="str">
        <f>IF('Payments Export'!A5818="","",'Payments Export'!B5818)</f>
        <v/>
      </c>
      <c r="C5814" s="7" t="str">
        <f>IF(IFERROR(VALUE('Payments Export'!H5818),'Payments Export'!H5818)&lt;&gt;0,IFERROR(VALUE('Payments Export'!H5818),'Payments Export'!H5818),"")</f>
        <v/>
      </c>
      <c r="D5814" s="7" t="str">
        <f>IF('Payments Export'!I5818="","",'Payments Export'!I5818)</f>
        <v/>
      </c>
      <c r="E5814" s="7" t="str">
        <f t="shared" si="180"/>
        <v/>
      </c>
      <c r="F5814" s="7" t="str">
        <f>IF('Payments Export'!A5818="","",'Payments Export'!N5818)</f>
        <v/>
      </c>
      <c r="G5814" s="7" t="str">
        <f>IF('Payments Export'!A5818="","",'Payments Export'!O5818)</f>
        <v/>
      </c>
      <c r="H5814" s="7" t="str">
        <f>IF('Payments Export'!B5818="","",G5814-F5814)</f>
        <v/>
      </c>
      <c r="I5814" s="3" t="str">
        <f>IF(C5814&lt;&gt;"",_xlfn.XLOOKUP(IFERROR(VALUE(C5814),C5814),'Items database'!A:A,'Items database'!B:B),(_xlfn.XLOOKUP(LEFT(E5814,3),Services,Services,"")))</f>
        <v/>
      </c>
      <c r="J5814" s="3" t="str">
        <f t="shared" si="181"/>
        <v/>
      </c>
    </row>
    <row r="5815" spans="1:10" x14ac:dyDescent="0.35">
      <c r="A5815" s="7" t="str">
        <f>IF('Payments Export'!A5819="","",'Payments Export'!A5819)</f>
        <v/>
      </c>
      <c r="B5815" s="7" t="str">
        <f>IF('Payments Export'!A5819="","",'Payments Export'!B5819)</f>
        <v/>
      </c>
      <c r="C5815" s="7" t="str">
        <f>IF(IFERROR(VALUE('Payments Export'!H5819),'Payments Export'!H5819)&lt;&gt;0,IFERROR(VALUE('Payments Export'!H5819),'Payments Export'!H5819),"")</f>
        <v/>
      </c>
      <c r="D5815" s="7" t="str">
        <f>IF('Payments Export'!I5819="","",'Payments Export'!I5819)</f>
        <v/>
      </c>
      <c r="E5815" s="7" t="str">
        <f t="shared" si="180"/>
        <v/>
      </c>
      <c r="F5815" s="7" t="str">
        <f>IF('Payments Export'!A5819="","",'Payments Export'!N5819)</f>
        <v/>
      </c>
      <c r="G5815" s="7" t="str">
        <f>IF('Payments Export'!A5819="","",'Payments Export'!O5819)</f>
        <v/>
      </c>
      <c r="H5815" s="7" t="str">
        <f>IF('Payments Export'!B5819="","",G5815-F5815)</f>
        <v/>
      </c>
      <c r="I5815" s="3" t="str">
        <f>IF(C5815&lt;&gt;"",_xlfn.XLOOKUP(IFERROR(VALUE(C5815),C5815),'Items database'!A:A,'Items database'!B:B),(_xlfn.XLOOKUP(LEFT(E5815,3),Services,Services,"")))</f>
        <v/>
      </c>
      <c r="J5815" s="3" t="str">
        <f t="shared" si="181"/>
        <v/>
      </c>
    </row>
    <row r="5816" spans="1:10" x14ac:dyDescent="0.35">
      <c r="A5816" s="7" t="str">
        <f>IF('Payments Export'!A5820="","",'Payments Export'!A5820)</f>
        <v/>
      </c>
      <c r="B5816" s="7" t="str">
        <f>IF('Payments Export'!A5820="","",'Payments Export'!B5820)</f>
        <v/>
      </c>
      <c r="C5816" s="7" t="str">
        <f>IF(IFERROR(VALUE('Payments Export'!H5820),'Payments Export'!H5820)&lt;&gt;0,IFERROR(VALUE('Payments Export'!H5820),'Payments Export'!H5820),"")</f>
        <v/>
      </c>
      <c r="D5816" s="7" t="str">
        <f>IF('Payments Export'!I5820="","",'Payments Export'!I5820)</f>
        <v/>
      </c>
      <c r="E5816" s="7" t="str">
        <f t="shared" si="180"/>
        <v/>
      </c>
      <c r="F5816" s="7" t="str">
        <f>IF('Payments Export'!A5820="","",'Payments Export'!N5820)</f>
        <v/>
      </c>
      <c r="G5816" s="7" t="str">
        <f>IF('Payments Export'!A5820="","",'Payments Export'!O5820)</f>
        <v/>
      </c>
      <c r="H5816" s="7" t="str">
        <f>IF('Payments Export'!B5820="","",G5816-F5816)</f>
        <v/>
      </c>
      <c r="I5816" s="3" t="str">
        <f>IF(C5816&lt;&gt;"",_xlfn.XLOOKUP(IFERROR(VALUE(C5816),C5816),'Items database'!A:A,'Items database'!B:B),(_xlfn.XLOOKUP(LEFT(E5816,3),Services,Services,"")))</f>
        <v/>
      </c>
      <c r="J5816" s="3" t="str">
        <f t="shared" si="181"/>
        <v/>
      </c>
    </row>
    <row r="5817" spans="1:10" x14ac:dyDescent="0.35">
      <c r="A5817" s="7" t="str">
        <f>IF('Payments Export'!A5821="","",'Payments Export'!A5821)</f>
        <v/>
      </c>
      <c r="B5817" s="7" t="str">
        <f>IF('Payments Export'!A5821="","",'Payments Export'!B5821)</f>
        <v/>
      </c>
      <c r="C5817" s="7" t="str">
        <f>IF(IFERROR(VALUE('Payments Export'!H5821),'Payments Export'!H5821)&lt;&gt;0,IFERROR(VALUE('Payments Export'!H5821),'Payments Export'!H5821),"")</f>
        <v/>
      </c>
      <c r="D5817" s="7" t="str">
        <f>IF('Payments Export'!I5821="","",'Payments Export'!I5821)</f>
        <v/>
      </c>
      <c r="E5817" s="7" t="str">
        <f t="shared" si="180"/>
        <v/>
      </c>
      <c r="F5817" s="7" t="str">
        <f>IF('Payments Export'!A5821="","",'Payments Export'!N5821)</f>
        <v/>
      </c>
      <c r="G5817" s="7" t="str">
        <f>IF('Payments Export'!A5821="","",'Payments Export'!O5821)</f>
        <v/>
      </c>
      <c r="H5817" s="7" t="str">
        <f>IF('Payments Export'!B5821="","",G5817-F5817)</f>
        <v/>
      </c>
      <c r="I5817" s="3" t="str">
        <f>IF(C5817&lt;&gt;"",_xlfn.XLOOKUP(IFERROR(VALUE(C5817),C5817),'Items database'!A:A,'Items database'!B:B),(_xlfn.XLOOKUP(LEFT(E5817,3),Services,Services,"")))</f>
        <v/>
      </c>
      <c r="J5817" s="3" t="str">
        <f t="shared" si="181"/>
        <v/>
      </c>
    </row>
    <row r="5818" spans="1:10" x14ac:dyDescent="0.35">
      <c r="A5818" s="7" t="str">
        <f>IF('Payments Export'!A5822="","",'Payments Export'!A5822)</f>
        <v/>
      </c>
      <c r="B5818" s="7" t="str">
        <f>IF('Payments Export'!A5822="","",'Payments Export'!B5822)</f>
        <v/>
      </c>
      <c r="C5818" s="7" t="str">
        <f>IF(IFERROR(VALUE('Payments Export'!H5822),'Payments Export'!H5822)&lt;&gt;0,IFERROR(VALUE('Payments Export'!H5822),'Payments Export'!H5822),"")</f>
        <v/>
      </c>
      <c r="D5818" s="7" t="str">
        <f>IF('Payments Export'!I5822="","",'Payments Export'!I5822)</f>
        <v/>
      </c>
      <c r="E5818" s="7" t="str">
        <f t="shared" si="180"/>
        <v/>
      </c>
      <c r="F5818" s="7" t="str">
        <f>IF('Payments Export'!A5822="","",'Payments Export'!N5822)</f>
        <v/>
      </c>
      <c r="G5818" s="7" t="str">
        <f>IF('Payments Export'!A5822="","",'Payments Export'!O5822)</f>
        <v/>
      </c>
      <c r="H5818" s="7" t="str">
        <f>IF('Payments Export'!B5822="","",G5818-F5818)</f>
        <v/>
      </c>
      <c r="I5818" s="3" t="str">
        <f>IF(C5818&lt;&gt;"",_xlfn.XLOOKUP(IFERROR(VALUE(C5818),C5818),'Items database'!A:A,'Items database'!B:B),(_xlfn.XLOOKUP(LEFT(E5818,3),Services,Services,"")))</f>
        <v/>
      </c>
      <c r="J5818" s="3" t="str">
        <f t="shared" si="181"/>
        <v/>
      </c>
    </row>
    <row r="5819" spans="1:10" x14ac:dyDescent="0.35">
      <c r="A5819" s="7" t="str">
        <f>IF('Payments Export'!A5823="","",'Payments Export'!A5823)</f>
        <v/>
      </c>
      <c r="B5819" s="7" t="str">
        <f>IF('Payments Export'!A5823="","",'Payments Export'!B5823)</f>
        <v/>
      </c>
      <c r="C5819" s="7" t="str">
        <f>IF(IFERROR(VALUE('Payments Export'!H5823),'Payments Export'!H5823)&lt;&gt;0,IFERROR(VALUE('Payments Export'!H5823),'Payments Export'!H5823),"")</f>
        <v/>
      </c>
      <c r="D5819" s="7" t="str">
        <f>IF('Payments Export'!I5823="","",'Payments Export'!I5823)</f>
        <v/>
      </c>
      <c r="E5819" s="7" t="str">
        <f t="shared" si="180"/>
        <v/>
      </c>
      <c r="F5819" s="7" t="str">
        <f>IF('Payments Export'!A5823="","",'Payments Export'!N5823)</f>
        <v/>
      </c>
      <c r="G5819" s="7" t="str">
        <f>IF('Payments Export'!A5823="","",'Payments Export'!O5823)</f>
        <v/>
      </c>
      <c r="H5819" s="7" t="str">
        <f>IF('Payments Export'!B5823="","",G5819-F5819)</f>
        <v/>
      </c>
      <c r="I5819" s="3" t="str">
        <f>IF(C5819&lt;&gt;"",_xlfn.XLOOKUP(IFERROR(VALUE(C5819),C5819),'Items database'!A:A,'Items database'!B:B),(_xlfn.XLOOKUP(LEFT(E5819,3),Services,Services,"")))</f>
        <v/>
      </c>
      <c r="J5819" s="3" t="str">
        <f t="shared" si="181"/>
        <v/>
      </c>
    </row>
    <row r="5820" spans="1:10" x14ac:dyDescent="0.35">
      <c r="A5820" s="7" t="str">
        <f>IF('Payments Export'!A5824="","",'Payments Export'!A5824)</f>
        <v/>
      </c>
      <c r="B5820" s="7" t="str">
        <f>IF('Payments Export'!A5824="","",'Payments Export'!B5824)</f>
        <v/>
      </c>
      <c r="C5820" s="7" t="str">
        <f>IF(IFERROR(VALUE('Payments Export'!H5824),'Payments Export'!H5824)&lt;&gt;0,IFERROR(VALUE('Payments Export'!H5824),'Payments Export'!H5824),"")</f>
        <v/>
      </c>
      <c r="D5820" s="7" t="str">
        <f>IF('Payments Export'!I5824="","",'Payments Export'!I5824)</f>
        <v/>
      </c>
      <c r="E5820" s="7" t="str">
        <f t="shared" si="180"/>
        <v/>
      </c>
      <c r="F5820" s="7" t="str">
        <f>IF('Payments Export'!A5824="","",'Payments Export'!N5824)</f>
        <v/>
      </c>
      <c r="G5820" s="7" t="str">
        <f>IF('Payments Export'!A5824="","",'Payments Export'!O5824)</f>
        <v/>
      </c>
      <c r="H5820" s="7" t="str">
        <f>IF('Payments Export'!B5824="","",G5820-F5820)</f>
        <v/>
      </c>
      <c r="I5820" s="3" t="str">
        <f>IF(C5820&lt;&gt;"",_xlfn.XLOOKUP(IFERROR(VALUE(C5820),C5820),'Items database'!A:A,'Items database'!B:B),(_xlfn.XLOOKUP(LEFT(E5820,3),Services,Services,"")))</f>
        <v/>
      </c>
      <c r="J5820" s="3" t="str">
        <f t="shared" si="181"/>
        <v/>
      </c>
    </row>
    <row r="5821" spans="1:10" x14ac:dyDescent="0.35">
      <c r="A5821" s="7" t="str">
        <f>IF('Payments Export'!A5825="","",'Payments Export'!A5825)</f>
        <v/>
      </c>
      <c r="B5821" s="7" t="str">
        <f>IF('Payments Export'!A5825="","",'Payments Export'!B5825)</f>
        <v/>
      </c>
      <c r="C5821" s="7" t="str">
        <f>IF(IFERROR(VALUE('Payments Export'!H5825),'Payments Export'!H5825)&lt;&gt;0,IFERROR(VALUE('Payments Export'!H5825),'Payments Export'!H5825),"")</f>
        <v/>
      </c>
      <c r="D5821" s="7" t="str">
        <f>IF('Payments Export'!I5825="","",'Payments Export'!I5825)</f>
        <v/>
      </c>
      <c r="E5821" s="7" t="str">
        <f t="shared" si="180"/>
        <v/>
      </c>
      <c r="F5821" s="7" t="str">
        <f>IF('Payments Export'!A5825="","",'Payments Export'!N5825)</f>
        <v/>
      </c>
      <c r="G5821" s="7" t="str">
        <f>IF('Payments Export'!A5825="","",'Payments Export'!O5825)</f>
        <v/>
      </c>
      <c r="H5821" s="7" t="str">
        <f>IF('Payments Export'!B5825="","",G5821-F5821)</f>
        <v/>
      </c>
      <c r="I5821" s="3" t="str">
        <f>IF(C5821&lt;&gt;"",_xlfn.XLOOKUP(IFERROR(VALUE(C5821),C5821),'Items database'!A:A,'Items database'!B:B),(_xlfn.XLOOKUP(LEFT(E5821,3),Services,Services,"")))</f>
        <v/>
      </c>
      <c r="J5821" s="3" t="str">
        <f t="shared" si="181"/>
        <v/>
      </c>
    </row>
    <row r="5822" spans="1:10" x14ac:dyDescent="0.35">
      <c r="A5822" s="7" t="str">
        <f>IF('Payments Export'!A5826="","",'Payments Export'!A5826)</f>
        <v/>
      </c>
      <c r="B5822" s="7" t="str">
        <f>IF('Payments Export'!A5826="","",'Payments Export'!B5826)</f>
        <v/>
      </c>
      <c r="C5822" s="7" t="str">
        <f>IF(IFERROR(VALUE('Payments Export'!H5826),'Payments Export'!H5826)&lt;&gt;0,IFERROR(VALUE('Payments Export'!H5826),'Payments Export'!H5826),"")</f>
        <v/>
      </c>
      <c r="D5822" s="7" t="str">
        <f>IF('Payments Export'!I5826="","",'Payments Export'!I5826)</f>
        <v/>
      </c>
      <c r="E5822" s="7" t="str">
        <f t="shared" si="180"/>
        <v/>
      </c>
      <c r="F5822" s="7" t="str">
        <f>IF('Payments Export'!A5826="","",'Payments Export'!N5826)</f>
        <v/>
      </c>
      <c r="G5822" s="7" t="str">
        <f>IF('Payments Export'!A5826="","",'Payments Export'!O5826)</f>
        <v/>
      </c>
      <c r="H5822" s="7" t="str">
        <f>IF('Payments Export'!B5826="","",G5822-F5822)</f>
        <v/>
      </c>
      <c r="I5822" s="3" t="str">
        <f>IF(C5822&lt;&gt;"",_xlfn.XLOOKUP(IFERROR(VALUE(C5822),C5822),'Items database'!A:A,'Items database'!B:B),(_xlfn.XLOOKUP(LEFT(E5822,3),Services,Services,"")))</f>
        <v/>
      </c>
      <c r="J5822" s="3" t="str">
        <f t="shared" si="181"/>
        <v/>
      </c>
    </row>
    <row r="5823" spans="1:10" x14ac:dyDescent="0.35">
      <c r="A5823" s="7" t="str">
        <f>IF('Payments Export'!A5827="","",'Payments Export'!A5827)</f>
        <v/>
      </c>
      <c r="B5823" s="7" t="str">
        <f>IF('Payments Export'!A5827="","",'Payments Export'!B5827)</f>
        <v/>
      </c>
      <c r="C5823" s="7" t="str">
        <f>IF(IFERROR(VALUE('Payments Export'!H5827),'Payments Export'!H5827)&lt;&gt;0,IFERROR(VALUE('Payments Export'!H5827),'Payments Export'!H5827),"")</f>
        <v/>
      </c>
      <c r="D5823" s="7" t="str">
        <f>IF('Payments Export'!I5827="","",'Payments Export'!I5827)</f>
        <v/>
      </c>
      <c r="E5823" s="7" t="str">
        <f t="shared" si="180"/>
        <v/>
      </c>
      <c r="F5823" s="7" t="str">
        <f>IF('Payments Export'!A5827="","",'Payments Export'!N5827)</f>
        <v/>
      </c>
      <c r="G5823" s="7" t="str">
        <f>IF('Payments Export'!A5827="","",'Payments Export'!O5827)</f>
        <v/>
      </c>
      <c r="H5823" s="7" t="str">
        <f>IF('Payments Export'!B5827="","",G5823-F5823)</f>
        <v/>
      </c>
      <c r="I5823" s="3" t="str">
        <f>IF(C5823&lt;&gt;"",_xlfn.XLOOKUP(IFERROR(VALUE(C5823),C5823),'Items database'!A:A,'Items database'!B:B),(_xlfn.XLOOKUP(LEFT(E5823,3),Services,Services,"")))</f>
        <v/>
      </c>
      <c r="J5823" s="3" t="str">
        <f t="shared" si="181"/>
        <v/>
      </c>
    </row>
    <row r="5824" spans="1:10" x14ac:dyDescent="0.35">
      <c r="A5824" s="7" t="str">
        <f>IF('Payments Export'!A5828="","",'Payments Export'!A5828)</f>
        <v/>
      </c>
      <c r="B5824" s="7" t="str">
        <f>IF('Payments Export'!A5828="","",'Payments Export'!B5828)</f>
        <v/>
      </c>
      <c r="C5824" s="7" t="str">
        <f>IF(IFERROR(VALUE('Payments Export'!H5828),'Payments Export'!H5828)&lt;&gt;0,IFERROR(VALUE('Payments Export'!H5828),'Payments Export'!H5828),"")</f>
        <v/>
      </c>
      <c r="D5824" s="7" t="str">
        <f>IF('Payments Export'!I5828="","",'Payments Export'!I5828)</f>
        <v/>
      </c>
      <c r="E5824" s="7" t="str">
        <f t="shared" si="180"/>
        <v/>
      </c>
      <c r="F5824" s="7" t="str">
        <f>IF('Payments Export'!A5828="","",'Payments Export'!N5828)</f>
        <v/>
      </c>
      <c r="G5824" s="7" t="str">
        <f>IF('Payments Export'!A5828="","",'Payments Export'!O5828)</f>
        <v/>
      </c>
      <c r="H5824" s="7" t="str">
        <f>IF('Payments Export'!B5828="","",G5824-F5824)</f>
        <v/>
      </c>
      <c r="I5824" s="3" t="str">
        <f>IF(C5824&lt;&gt;"",_xlfn.XLOOKUP(IFERROR(VALUE(C5824),C5824),'Items database'!A:A,'Items database'!B:B),(_xlfn.XLOOKUP(LEFT(E5824,3),Services,Services,"")))</f>
        <v/>
      </c>
      <c r="J5824" s="3" t="str">
        <f t="shared" si="181"/>
        <v/>
      </c>
    </row>
    <row r="5825" spans="1:10" x14ac:dyDescent="0.35">
      <c r="A5825" s="7" t="str">
        <f>IF('Payments Export'!A5829="","",'Payments Export'!A5829)</f>
        <v/>
      </c>
      <c r="B5825" s="7" t="str">
        <f>IF('Payments Export'!A5829="","",'Payments Export'!B5829)</f>
        <v/>
      </c>
      <c r="C5825" s="7" t="str">
        <f>IF(IFERROR(VALUE('Payments Export'!H5829),'Payments Export'!H5829)&lt;&gt;0,IFERROR(VALUE('Payments Export'!H5829),'Payments Export'!H5829),"")</f>
        <v/>
      </c>
      <c r="D5825" s="7" t="str">
        <f>IF('Payments Export'!I5829="","",'Payments Export'!I5829)</f>
        <v/>
      </c>
      <c r="E5825" s="7" t="str">
        <f t="shared" ref="E5825:E5888" si="182">LEFT(D5825,66)</f>
        <v/>
      </c>
      <c r="F5825" s="7" t="str">
        <f>IF('Payments Export'!A5829="","",'Payments Export'!N5829)</f>
        <v/>
      </c>
      <c r="G5825" s="7" t="str">
        <f>IF('Payments Export'!A5829="","",'Payments Export'!O5829)</f>
        <v/>
      </c>
      <c r="H5825" s="7" t="str">
        <f>IF('Payments Export'!B5829="","",G5825-F5825)</f>
        <v/>
      </c>
      <c r="I5825" s="3" t="str">
        <f>IF(C5825&lt;&gt;"",_xlfn.XLOOKUP(IFERROR(VALUE(C5825),C5825),'Items database'!A:A,'Items database'!B:B),(_xlfn.XLOOKUP(LEFT(E5825,3),Services,Services,"")))</f>
        <v/>
      </c>
      <c r="J5825" s="3" t="str">
        <f t="shared" ref="J5825:J5888" si="183">IF(ISNUMBER(F5825)=TRUE,IF(F5825=0,"","GST"),"")</f>
        <v/>
      </c>
    </row>
    <row r="5826" spans="1:10" x14ac:dyDescent="0.35">
      <c r="A5826" s="7" t="str">
        <f>IF('Payments Export'!A5830="","",'Payments Export'!A5830)</f>
        <v/>
      </c>
      <c r="B5826" s="7" t="str">
        <f>IF('Payments Export'!A5830="","",'Payments Export'!B5830)</f>
        <v/>
      </c>
      <c r="C5826" s="7" t="str">
        <f>IF(IFERROR(VALUE('Payments Export'!H5830),'Payments Export'!H5830)&lt;&gt;0,IFERROR(VALUE('Payments Export'!H5830),'Payments Export'!H5830),"")</f>
        <v/>
      </c>
      <c r="D5826" s="7" t="str">
        <f>IF('Payments Export'!I5830="","",'Payments Export'!I5830)</f>
        <v/>
      </c>
      <c r="E5826" s="7" t="str">
        <f t="shared" si="182"/>
        <v/>
      </c>
      <c r="F5826" s="7" t="str">
        <f>IF('Payments Export'!A5830="","",'Payments Export'!N5830)</f>
        <v/>
      </c>
      <c r="G5826" s="7" t="str">
        <f>IF('Payments Export'!A5830="","",'Payments Export'!O5830)</f>
        <v/>
      </c>
      <c r="H5826" s="7" t="str">
        <f>IF('Payments Export'!B5830="","",G5826-F5826)</f>
        <v/>
      </c>
      <c r="I5826" s="3" t="str">
        <f>IF(C5826&lt;&gt;"",_xlfn.XLOOKUP(IFERROR(VALUE(C5826),C5826),'Items database'!A:A,'Items database'!B:B),(_xlfn.XLOOKUP(LEFT(E5826,3),Services,Services,"")))</f>
        <v/>
      </c>
      <c r="J5826" s="3" t="str">
        <f t="shared" si="183"/>
        <v/>
      </c>
    </row>
    <row r="5827" spans="1:10" x14ac:dyDescent="0.35">
      <c r="A5827" s="7" t="str">
        <f>IF('Payments Export'!A5831="","",'Payments Export'!A5831)</f>
        <v/>
      </c>
      <c r="B5827" s="7" t="str">
        <f>IF('Payments Export'!A5831="","",'Payments Export'!B5831)</f>
        <v/>
      </c>
      <c r="C5827" s="7" t="str">
        <f>IF(IFERROR(VALUE('Payments Export'!H5831),'Payments Export'!H5831)&lt;&gt;0,IFERROR(VALUE('Payments Export'!H5831),'Payments Export'!H5831),"")</f>
        <v/>
      </c>
      <c r="D5827" s="7" t="str">
        <f>IF('Payments Export'!I5831="","",'Payments Export'!I5831)</f>
        <v/>
      </c>
      <c r="E5827" s="7" t="str">
        <f t="shared" si="182"/>
        <v/>
      </c>
      <c r="F5827" s="7" t="str">
        <f>IF('Payments Export'!A5831="","",'Payments Export'!N5831)</f>
        <v/>
      </c>
      <c r="G5827" s="7" t="str">
        <f>IF('Payments Export'!A5831="","",'Payments Export'!O5831)</f>
        <v/>
      </c>
      <c r="H5827" s="7" t="str">
        <f>IF('Payments Export'!B5831="","",G5827-F5827)</f>
        <v/>
      </c>
      <c r="I5827" s="3" t="str">
        <f>IF(C5827&lt;&gt;"",_xlfn.XLOOKUP(IFERROR(VALUE(C5827),C5827),'Items database'!A:A,'Items database'!B:B),(_xlfn.XLOOKUP(LEFT(E5827,3),Services,Services,"")))</f>
        <v/>
      </c>
      <c r="J5827" s="3" t="str">
        <f t="shared" si="183"/>
        <v/>
      </c>
    </row>
    <row r="5828" spans="1:10" x14ac:dyDescent="0.35">
      <c r="A5828" s="7" t="str">
        <f>IF('Payments Export'!A5832="","",'Payments Export'!A5832)</f>
        <v/>
      </c>
      <c r="B5828" s="7" t="str">
        <f>IF('Payments Export'!A5832="","",'Payments Export'!B5832)</f>
        <v/>
      </c>
      <c r="C5828" s="7" t="str">
        <f>IF(IFERROR(VALUE('Payments Export'!H5832),'Payments Export'!H5832)&lt;&gt;0,IFERROR(VALUE('Payments Export'!H5832),'Payments Export'!H5832),"")</f>
        <v/>
      </c>
      <c r="D5828" s="7" t="str">
        <f>IF('Payments Export'!I5832="","",'Payments Export'!I5832)</f>
        <v/>
      </c>
      <c r="E5828" s="7" t="str">
        <f t="shared" si="182"/>
        <v/>
      </c>
      <c r="F5828" s="7" t="str">
        <f>IF('Payments Export'!A5832="","",'Payments Export'!N5832)</f>
        <v/>
      </c>
      <c r="G5828" s="7" t="str">
        <f>IF('Payments Export'!A5832="","",'Payments Export'!O5832)</f>
        <v/>
      </c>
      <c r="H5828" s="7" t="str">
        <f>IF('Payments Export'!B5832="","",G5828-F5828)</f>
        <v/>
      </c>
      <c r="I5828" s="3" t="str">
        <f>IF(C5828&lt;&gt;"",_xlfn.XLOOKUP(IFERROR(VALUE(C5828),C5828),'Items database'!A:A,'Items database'!B:B),(_xlfn.XLOOKUP(LEFT(E5828,3),Services,Services,"")))</f>
        <v/>
      </c>
      <c r="J5828" s="3" t="str">
        <f t="shared" si="183"/>
        <v/>
      </c>
    </row>
    <row r="5829" spans="1:10" x14ac:dyDescent="0.35">
      <c r="A5829" s="7" t="str">
        <f>IF('Payments Export'!A5833="","",'Payments Export'!A5833)</f>
        <v/>
      </c>
      <c r="B5829" s="7" t="str">
        <f>IF('Payments Export'!A5833="","",'Payments Export'!B5833)</f>
        <v/>
      </c>
      <c r="C5829" s="7" t="str">
        <f>IF(IFERROR(VALUE('Payments Export'!H5833),'Payments Export'!H5833)&lt;&gt;0,IFERROR(VALUE('Payments Export'!H5833),'Payments Export'!H5833),"")</f>
        <v/>
      </c>
      <c r="D5829" s="7" t="str">
        <f>IF('Payments Export'!I5833="","",'Payments Export'!I5833)</f>
        <v/>
      </c>
      <c r="E5829" s="7" t="str">
        <f t="shared" si="182"/>
        <v/>
      </c>
      <c r="F5829" s="7" t="str">
        <f>IF('Payments Export'!A5833="","",'Payments Export'!N5833)</f>
        <v/>
      </c>
      <c r="G5829" s="7" t="str">
        <f>IF('Payments Export'!A5833="","",'Payments Export'!O5833)</f>
        <v/>
      </c>
      <c r="H5829" s="7" t="str">
        <f>IF('Payments Export'!B5833="","",G5829-F5829)</f>
        <v/>
      </c>
      <c r="I5829" s="3" t="str">
        <f>IF(C5829&lt;&gt;"",_xlfn.XLOOKUP(IFERROR(VALUE(C5829),C5829),'Items database'!A:A,'Items database'!B:B),(_xlfn.XLOOKUP(LEFT(E5829,3),Services,Services,"")))</f>
        <v/>
      </c>
      <c r="J5829" s="3" t="str">
        <f t="shared" si="183"/>
        <v/>
      </c>
    </row>
    <row r="5830" spans="1:10" x14ac:dyDescent="0.35">
      <c r="A5830" s="7" t="str">
        <f>IF('Payments Export'!A5834="","",'Payments Export'!A5834)</f>
        <v/>
      </c>
      <c r="B5830" s="7" t="str">
        <f>IF('Payments Export'!A5834="","",'Payments Export'!B5834)</f>
        <v/>
      </c>
      <c r="C5830" s="7" t="str">
        <f>IF(IFERROR(VALUE('Payments Export'!H5834),'Payments Export'!H5834)&lt;&gt;0,IFERROR(VALUE('Payments Export'!H5834),'Payments Export'!H5834),"")</f>
        <v/>
      </c>
      <c r="D5830" s="7" t="str">
        <f>IF('Payments Export'!I5834="","",'Payments Export'!I5834)</f>
        <v/>
      </c>
      <c r="E5830" s="7" t="str">
        <f t="shared" si="182"/>
        <v/>
      </c>
      <c r="F5830" s="7" t="str">
        <f>IF('Payments Export'!A5834="","",'Payments Export'!N5834)</f>
        <v/>
      </c>
      <c r="G5830" s="7" t="str">
        <f>IF('Payments Export'!A5834="","",'Payments Export'!O5834)</f>
        <v/>
      </c>
      <c r="H5830" s="7" t="str">
        <f>IF('Payments Export'!B5834="","",G5830-F5830)</f>
        <v/>
      </c>
      <c r="I5830" s="3" t="str">
        <f>IF(C5830&lt;&gt;"",_xlfn.XLOOKUP(IFERROR(VALUE(C5830),C5830),'Items database'!A:A,'Items database'!B:B),(_xlfn.XLOOKUP(LEFT(E5830,3),Services,Services,"")))</f>
        <v/>
      </c>
      <c r="J5830" s="3" t="str">
        <f t="shared" si="183"/>
        <v/>
      </c>
    </row>
    <row r="5831" spans="1:10" x14ac:dyDescent="0.35">
      <c r="A5831" s="7" t="str">
        <f>IF('Payments Export'!A5835="","",'Payments Export'!A5835)</f>
        <v/>
      </c>
      <c r="B5831" s="7" t="str">
        <f>IF('Payments Export'!A5835="","",'Payments Export'!B5835)</f>
        <v/>
      </c>
      <c r="C5831" s="7" t="str">
        <f>IF(IFERROR(VALUE('Payments Export'!H5835),'Payments Export'!H5835)&lt;&gt;0,IFERROR(VALUE('Payments Export'!H5835),'Payments Export'!H5835),"")</f>
        <v/>
      </c>
      <c r="D5831" s="7" t="str">
        <f>IF('Payments Export'!I5835="","",'Payments Export'!I5835)</f>
        <v/>
      </c>
      <c r="E5831" s="7" t="str">
        <f t="shared" si="182"/>
        <v/>
      </c>
      <c r="F5831" s="7" t="str">
        <f>IF('Payments Export'!A5835="","",'Payments Export'!N5835)</f>
        <v/>
      </c>
      <c r="G5831" s="7" t="str">
        <f>IF('Payments Export'!A5835="","",'Payments Export'!O5835)</f>
        <v/>
      </c>
      <c r="H5831" s="7" t="str">
        <f>IF('Payments Export'!B5835="","",G5831-F5831)</f>
        <v/>
      </c>
      <c r="I5831" s="3" t="str">
        <f>IF(C5831&lt;&gt;"",_xlfn.XLOOKUP(IFERROR(VALUE(C5831),C5831),'Items database'!A:A,'Items database'!B:B),(_xlfn.XLOOKUP(LEFT(E5831,3),Services,Services,"")))</f>
        <v/>
      </c>
      <c r="J5831" s="3" t="str">
        <f t="shared" si="183"/>
        <v/>
      </c>
    </row>
    <row r="5832" spans="1:10" x14ac:dyDescent="0.35">
      <c r="A5832" s="7" t="str">
        <f>IF('Payments Export'!A5836="","",'Payments Export'!A5836)</f>
        <v/>
      </c>
      <c r="B5832" s="7" t="str">
        <f>IF('Payments Export'!A5836="","",'Payments Export'!B5836)</f>
        <v/>
      </c>
      <c r="C5832" s="7" t="str">
        <f>IF(IFERROR(VALUE('Payments Export'!H5836),'Payments Export'!H5836)&lt;&gt;0,IFERROR(VALUE('Payments Export'!H5836),'Payments Export'!H5836),"")</f>
        <v/>
      </c>
      <c r="D5832" s="7" t="str">
        <f>IF('Payments Export'!I5836="","",'Payments Export'!I5836)</f>
        <v/>
      </c>
      <c r="E5832" s="7" t="str">
        <f t="shared" si="182"/>
        <v/>
      </c>
      <c r="F5832" s="7" t="str">
        <f>IF('Payments Export'!A5836="","",'Payments Export'!N5836)</f>
        <v/>
      </c>
      <c r="G5832" s="7" t="str">
        <f>IF('Payments Export'!A5836="","",'Payments Export'!O5836)</f>
        <v/>
      </c>
      <c r="H5832" s="7" t="str">
        <f>IF('Payments Export'!B5836="","",G5832-F5832)</f>
        <v/>
      </c>
      <c r="I5832" s="3" t="str">
        <f>IF(C5832&lt;&gt;"",_xlfn.XLOOKUP(IFERROR(VALUE(C5832),C5832),'Items database'!A:A,'Items database'!B:B),(_xlfn.XLOOKUP(LEFT(E5832,3),Services,Services,"")))</f>
        <v/>
      </c>
      <c r="J5832" s="3" t="str">
        <f t="shared" si="183"/>
        <v/>
      </c>
    </row>
    <row r="5833" spans="1:10" x14ac:dyDescent="0.35">
      <c r="A5833" s="7" t="str">
        <f>IF('Payments Export'!A5837="","",'Payments Export'!A5837)</f>
        <v/>
      </c>
      <c r="B5833" s="7" t="str">
        <f>IF('Payments Export'!A5837="","",'Payments Export'!B5837)</f>
        <v/>
      </c>
      <c r="C5833" s="7" t="str">
        <f>IF(IFERROR(VALUE('Payments Export'!H5837),'Payments Export'!H5837)&lt;&gt;0,IFERROR(VALUE('Payments Export'!H5837),'Payments Export'!H5837),"")</f>
        <v/>
      </c>
      <c r="D5833" s="7" t="str">
        <f>IF('Payments Export'!I5837="","",'Payments Export'!I5837)</f>
        <v/>
      </c>
      <c r="E5833" s="7" t="str">
        <f t="shared" si="182"/>
        <v/>
      </c>
      <c r="F5833" s="7" t="str">
        <f>IF('Payments Export'!A5837="","",'Payments Export'!N5837)</f>
        <v/>
      </c>
      <c r="G5833" s="7" t="str">
        <f>IF('Payments Export'!A5837="","",'Payments Export'!O5837)</f>
        <v/>
      </c>
      <c r="H5833" s="7" t="str">
        <f>IF('Payments Export'!B5837="","",G5833-F5833)</f>
        <v/>
      </c>
      <c r="I5833" s="3" t="str">
        <f>IF(C5833&lt;&gt;"",_xlfn.XLOOKUP(IFERROR(VALUE(C5833),C5833),'Items database'!A:A,'Items database'!B:B),(_xlfn.XLOOKUP(LEFT(E5833,3),Services,Services,"")))</f>
        <v/>
      </c>
      <c r="J5833" s="3" t="str">
        <f t="shared" si="183"/>
        <v/>
      </c>
    </row>
    <row r="5834" spans="1:10" x14ac:dyDescent="0.35">
      <c r="A5834" s="7" t="str">
        <f>IF('Payments Export'!A5838="","",'Payments Export'!A5838)</f>
        <v/>
      </c>
      <c r="B5834" s="7" t="str">
        <f>IF('Payments Export'!A5838="","",'Payments Export'!B5838)</f>
        <v/>
      </c>
      <c r="C5834" s="7" t="str">
        <f>IF(IFERROR(VALUE('Payments Export'!H5838),'Payments Export'!H5838)&lt;&gt;0,IFERROR(VALUE('Payments Export'!H5838),'Payments Export'!H5838),"")</f>
        <v/>
      </c>
      <c r="D5834" s="7" t="str">
        <f>IF('Payments Export'!I5838="","",'Payments Export'!I5838)</f>
        <v/>
      </c>
      <c r="E5834" s="7" t="str">
        <f t="shared" si="182"/>
        <v/>
      </c>
      <c r="F5834" s="7" t="str">
        <f>IF('Payments Export'!A5838="","",'Payments Export'!N5838)</f>
        <v/>
      </c>
      <c r="G5834" s="7" t="str">
        <f>IF('Payments Export'!A5838="","",'Payments Export'!O5838)</f>
        <v/>
      </c>
      <c r="H5834" s="7" t="str">
        <f>IF('Payments Export'!B5838="","",G5834-F5834)</f>
        <v/>
      </c>
      <c r="I5834" s="3" t="str">
        <f>IF(C5834&lt;&gt;"",_xlfn.XLOOKUP(IFERROR(VALUE(C5834),C5834),'Items database'!A:A,'Items database'!B:B),(_xlfn.XLOOKUP(LEFT(E5834,3),Services,Services,"")))</f>
        <v/>
      </c>
      <c r="J5834" s="3" t="str">
        <f t="shared" si="183"/>
        <v/>
      </c>
    </row>
    <row r="5835" spans="1:10" x14ac:dyDescent="0.35">
      <c r="A5835" s="7" t="str">
        <f>IF('Payments Export'!A5839="","",'Payments Export'!A5839)</f>
        <v/>
      </c>
      <c r="B5835" s="7" t="str">
        <f>IF('Payments Export'!A5839="","",'Payments Export'!B5839)</f>
        <v/>
      </c>
      <c r="C5835" s="7" t="str">
        <f>IF(IFERROR(VALUE('Payments Export'!H5839),'Payments Export'!H5839)&lt;&gt;0,IFERROR(VALUE('Payments Export'!H5839),'Payments Export'!H5839),"")</f>
        <v/>
      </c>
      <c r="D5835" s="7" t="str">
        <f>IF('Payments Export'!I5839="","",'Payments Export'!I5839)</f>
        <v/>
      </c>
      <c r="E5835" s="7" t="str">
        <f t="shared" si="182"/>
        <v/>
      </c>
      <c r="F5835" s="7" t="str">
        <f>IF('Payments Export'!A5839="","",'Payments Export'!N5839)</f>
        <v/>
      </c>
      <c r="G5835" s="7" t="str">
        <f>IF('Payments Export'!A5839="","",'Payments Export'!O5839)</f>
        <v/>
      </c>
      <c r="H5835" s="7" t="str">
        <f>IF('Payments Export'!B5839="","",G5835-F5835)</f>
        <v/>
      </c>
      <c r="I5835" s="3" t="str">
        <f>IF(C5835&lt;&gt;"",_xlfn.XLOOKUP(IFERROR(VALUE(C5835),C5835),'Items database'!A:A,'Items database'!B:B),(_xlfn.XLOOKUP(LEFT(E5835,3),Services,Services,"")))</f>
        <v/>
      </c>
      <c r="J5835" s="3" t="str">
        <f t="shared" si="183"/>
        <v/>
      </c>
    </row>
    <row r="5836" spans="1:10" x14ac:dyDescent="0.35">
      <c r="A5836" s="7" t="str">
        <f>IF('Payments Export'!A5840="","",'Payments Export'!A5840)</f>
        <v/>
      </c>
      <c r="B5836" s="7" t="str">
        <f>IF('Payments Export'!A5840="","",'Payments Export'!B5840)</f>
        <v/>
      </c>
      <c r="C5836" s="7" t="str">
        <f>IF(IFERROR(VALUE('Payments Export'!H5840),'Payments Export'!H5840)&lt;&gt;0,IFERROR(VALUE('Payments Export'!H5840),'Payments Export'!H5840),"")</f>
        <v/>
      </c>
      <c r="D5836" s="7" t="str">
        <f>IF('Payments Export'!I5840="","",'Payments Export'!I5840)</f>
        <v/>
      </c>
      <c r="E5836" s="7" t="str">
        <f t="shared" si="182"/>
        <v/>
      </c>
      <c r="F5836" s="7" t="str">
        <f>IF('Payments Export'!A5840="","",'Payments Export'!N5840)</f>
        <v/>
      </c>
      <c r="G5836" s="7" t="str">
        <f>IF('Payments Export'!A5840="","",'Payments Export'!O5840)</f>
        <v/>
      </c>
      <c r="H5836" s="7" t="str">
        <f>IF('Payments Export'!B5840="","",G5836-F5836)</f>
        <v/>
      </c>
      <c r="I5836" s="3" t="str">
        <f>IF(C5836&lt;&gt;"",_xlfn.XLOOKUP(IFERROR(VALUE(C5836),C5836),'Items database'!A:A,'Items database'!B:B),(_xlfn.XLOOKUP(LEFT(E5836,3),Services,Services,"")))</f>
        <v/>
      </c>
      <c r="J5836" s="3" t="str">
        <f t="shared" si="183"/>
        <v/>
      </c>
    </row>
    <row r="5837" spans="1:10" x14ac:dyDescent="0.35">
      <c r="A5837" s="7" t="str">
        <f>IF('Payments Export'!A5841="","",'Payments Export'!A5841)</f>
        <v/>
      </c>
      <c r="B5837" s="7" t="str">
        <f>IF('Payments Export'!A5841="","",'Payments Export'!B5841)</f>
        <v/>
      </c>
      <c r="C5837" s="7" t="str">
        <f>IF(IFERROR(VALUE('Payments Export'!H5841),'Payments Export'!H5841)&lt;&gt;0,IFERROR(VALUE('Payments Export'!H5841),'Payments Export'!H5841),"")</f>
        <v/>
      </c>
      <c r="D5837" s="7" t="str">
        <f>IF('Payments Export'!I5841="","",'Payments Export'!I5841)</f>
        <v/>
      </c>
      <c r="E5837" s="7" t="str">
        <f t="shared" si="182"/>
        <v/>
      </c>
      <c r="F5837" s="7" t="str">
        <f>IF('Payments Export'!A5841="","",'Payments Export'!N5841)</f>
        <v/>
      </c>
      <c r="G5837" s="7" t="str">
        <f>IF('Payments Export'!A5841="","",'Payments Export'!O5841)</f>
        <v/>
      </c>
      <c r="H5837" s="7" t="str">
        <f>IF('Payments Export'!B5841="","",G5837-F5837)</f>
        <v/>
      </c>
      <c r="I5837" s="3" t="str">
        <f>IF(C5837&lt;&gt;"",_xlfn.XLOOKUP(IFERROR(VALUE(C5837),C5837),'Items database'!A:A,'Items database'!B:B),(_xlfn.XLOOKUP(LEFT(E5837,3),Services,Services,"")))</f>
        <v/>
      </c>
      <c r="J5837" s="3" t="str">
        <f t="shared" si="183"/>
        <v/>
      </c>
    </row>
    <row r="5838" spans="1:10" x14ac:dyDescent="0.35">
      <c r="A5838" s="7" t="str">
        <f>IF('Payments Export'!A5842="","",'Payments Export'!A5842)</f>
        <v/>
      </c>
      <c r="B5838" s="7" t="str">
        <f>IF('Payments Export'!A5842="","",'Payments Export'!B5842)</f>
        <v/>
      </c>
      <c r="C5838" s="7" t="str">
        <f>IF(IFERROR(VALUE('Payments Export'!H5842),'Payments Export'!H5842)&lt;&gt;0,IFERROR(VALUE('Payments Export'!H5842),'Payments Export'!H5842),"")</f>
        <v/>
      </c>
      <c r="D5838" s="7" t="str">
        <f>IF('Payments Export'!I5842="","",'Payments Export'!I5842)</f>
        <v/>
      </c>
      <c r="E5838" s="7" t="str">
        <f t="shared" si="182"/>
        <v/>
      </c>
      <c r="F5838" s="7" t="str">
        <f>IF('Payments Export'!A5842="","",'Payments Export'!N5842)</f>
        <v/>
      </c>
      <c r="G5838" s="7" t="str">
        <f>IF('Payments Export'!A5842="","",'Payments Export'!O5842)</f>
        <v/>
      </c>
      <c r="H5838" s="7" t="str">
        <f>IF('Payments Export'!B5842="","",G5838-F5838)</f>
        <v/>
      </c>
      <c r="I5838" s="3" t="str">
        <f>IF(C5838&lt;&gt;"",_xlfn.XLOOKUP(IFERROR(VALUE(C5838),C5838),'Items database'!A:A,'Items database'!B:B),(_xlfn.XLOOKUP(LEFT(E5838,3),Services,Services,"")))</f>
        <v/>
      </c>
      <c r="J5838" s="3" t="str">
        <f t="shared" si="183"/>
        <v/>
      </c>
    </row>
    <row r="5839" spans="1:10" x14ac:dyDescent="0.35">
      <c r="A5839" s="7" t="str">
        <f>IF('Payments Export'!A5843="","",'Payments Export'!A5843)</f>
        <v/>
      </c>
      <c r="B5839" s="7" t="str">
        <f>IF('Payments Export'!A5843="","",'Payments Export'!B5843)</f>
        <v/>
      </c>
      <c r="C5839" s="7" t="str">
        <f>IF(IFERROR(VALUE('Payments Export'!H5843),'Payments Export'!H5843)&lt;&gt;0,IFERROR(VALUE('Payments Export'!H5843),'Payments Export'!H5843),"")</f>
        <v/>
      </c>
      <c r="D5839" s="7" t="str">
        <f>IF('Payments Export'!I5843="","",'Payments Export'!I5843)</f>
        <v/>
      </c>
      <c r="E5839" s="7" t="str">
        <f t="shared" si="182"/>
        <v/>
      </c>
      <c r="F5839" s="7" t="str">
        <f>IF('Payments Export'!A5843="","",'Payments Export'!N5843)</f>
        <v/>
      </c>
      <c r="G5839" s="7" t="str">
        <f>IF('Payments Export'!A5843="","",'Payments Export'!O5843)</f>
        <v/>
      </c>
      <c r="H5839" s="7" t="str">
        <f>IF('Payments Export'!B5843="","",G5839-F5839)</f>
        <v/>
      </c>
      <c r="I5839" s="3" t="str">
        <f>IF(C5839&lt;&gt;"",_xlfn.XLOOKUP(IFERROR(VALUE(C5839),C5839),'Items database'!A:A,'Items database'!B:B),(_xlfn.XLOOKUP(LEFT(E5839,3),Services,Services,"")))</f>
        <v/>
      </c>
      <c r="J5839" s="3" t="str">
        <f t="shared" si="183"/>
        <v/>
      </c>
    </row>
    <row r="5840" spans="1:10" x14ac:dyDescent="0.35">
      <c r="A5840" s="7" t="str">
        <f>IF('Payments Export'!A5844="","",'Payments Export'!A5844)</f>
        <v/>
      </c>
      <c r="B5840" s="7" t="str">
        <f>IF('Payments Export'!A5844="","",'Payments Export'!B5844)</f>
        <v/>
      </c>
      <c r="C5840" s="7" t="str">
        <f>IF(IFERROR(VALUE('Payments Export'!H5844),'Payments Export'!H5844)&lt;&gt;0,IFERROR(VALUE('Payments Export'!H5844),'Payments Export'!H5844),"")</f>
        <v/>
      </c>
      <c r="D5840" s="7" t="str">
        <f>IF('Payments Export'!I5844="","",'Payments Export'!I5844)</f>
        <v/>
      </c>
      <c r="E5840" s="7" t="str">
        <f t="shared" si="182"/>
        <v/>
      </c>
      <c r="F5840" s="7" t="str">
        <f>IF('Payments Export'!A5844="","",'Payments Export'!N5844)</f>
        <v/>
      </c>
      <c r="G5840" s="7" t="str">
        <f>IF('Payments Export'!A5844="","",'Payments Export'!O5844)</f>
        <v/>
      </c>
      <c r="H5840" s="7" t="str">
        <f>IF('Payments Export'!B5844="","",G5840-F5840)</f>
        <v/>
      </c>
      <c r="I5840" s="3" t="str">
        <f>IF(C5840&lt;&gt;"",_xlfn.XLOOKUP(IFERROR(VALUE(C5840),C5840),'Items database'!A:A,'Items database'!B:B),(_xlfn.XLOOKUP(LEFT(E5840,3),Services,Services,"")))</f>
        <v/>
      </c>
      <c r="J5840" s="3" t="str">
        <f t="shared" si="183"/>
        <v/>
      </c>
    </row>
    <row r="5841" spans="1:10" x14ac:dyDescent="0.35">
      <c r="A5841" s="7" t="str">
        <f>IF('Payments Export'!A5845="","",'Payments Export'!A5845)</f>
        <v/>
      </c>
      <c r="B5841" s="7" t="str">
        <f>IF('Payments Export'!A5845="","",'Payments Export'!B5845)</f>
        <v/>
      </c>
      <c r="C5841" s="7" t="str">
        <f>IF(IFERROR(VALUE('Payments Export'!H5845),'Payments Export'!H5845)&lt;&gt;0,IFERROR(VALUE('Payments Export'!H5845),'Payments Export'!H5845),"")</f>
        <v/>
      </c>
      <c r="D5841" s="7" t="str">
        <f>IF('Payments Export'!I5845="","",'Payments Export'!I5845)</f>
        <v/>
      </c>
      <c r="E5841" s="7" t="str">
        <f t="shared" si="182"/>
        <v/>
      </c>
      <c r="F5841" s="7" t="str">
        <f>IF('Payments Export'!A5845="","",'Payments Export'!N5845)</f>
        <v/>
      </c>
      <c r="G5841" s="7" t="str">
        <f>IF('Payments Export'!A5845="","",'Payments Export'!O5845)</f>
        <v/>
      </c>
      <c r="H5841" s="7" t="str">
        <f>IF('Payments Export'!B5845="","",G5841-F5841)</f>
        <v/>
      </c>
      <c r="I5841" s="3" t="str">
        <f>IF(C5841&lt;&gt;"",_xlfn.XLOOKUP(IFERROR(VALUE(C5841),C5841),'Items database'!A:A,'Items database'!B:B),(_xlfn.XLOOKUP(LEFT(E5841,3),Services,Services,"")))</f>
        <v/>
      </c>
      <c r="J5841" s="3" t="str">
        <f t="shared" si="183"/>
        <v/>
      </c>
    </row>
    <row r="5842" spans="1:10" x14ac:dyDescent="0.35">
      <c r="A5842" s="7" t="str">
        <f>IF('Payments Export'!A5846="","",'Payments Export'!A5846)</f>
        <v/>
      </c>
      <c r="B5842" s="7" t="str">
        <f>IF('Payments Export'!A5846="","",'Payments Export'!B5846)</f>
        <v/>
      </c>
      <c r="C5842" s="7" t="str">
        <f>IF(IFERROR(VALUE('Payments Export'!H5846),'Payments Export'!H5846)&lt;&gt;0,IFERROR(VALUE('Payments Export'!H5846),'Payments Export'!H5846),"")</f>
        <v/>
      </c>
      <c r="D5842" s="7" t="str">
        <f>IF('Payments Export'!I5846="","",'Payments Export'!I5846)</f>
        <v/>
      </c>
      <c r="E5842" s="7" t="str">
        <f t="shared" si="182"/>
        <v/>
      </c>
      <c r="F5842" s="7" t="str">
        <f>IF('Payments Export'!A5846="","",'Payments Export'!N5846)</f>
        <v/>
      </c>
      <c r="G5842" s="7" t="str">
        <f>IF('Payments Export'!A5846="","",'Payments Export'!O5846)</f>
        <v/>
      </c>
      <c r="H5842" s="7" t="str">
        <f>IF('Payments Export'!B5846="","",G5842-F5842)</f>
        <v/>
      </c>
      <c r="I5842" s="3" t="str">
        <f>IF(C5842&lt;&gt;"",_xlfn.XLOOKUP(IFERROR(VALUE(C5842),C5842),'Items database'!A:A,'Items database'!B:B),(_xlfn.XLOOKUP(LEFT(E5842,3),Services,Services,"")))</f>
        <v/>
      </c>
      <c r="J5842" s="3" t="str">
        <f t="shared" si="183"/>
        <v/>
      </c>
    </row>
    <row r="5843" spans="1:10" x14ac:dyDescent="0.35">
      <c r="A5843" s="7" t="str">
        <f>IF('Payments Export'!A5847="","",'Payments Export'!A5847)</f>
        <v/>
      </c>
      <c r="B5843" s="7" t="str">
        <f>IF('Payments Export'!A5847="","",'Payments Export'!B5847)</f>
        <v/>
      </c>
      <c r="C5843" s="7" t="str">
        <f>IF(IFERROR(VALUE('Payments Export'!H5847),'Payments Export'!H5847)&lt;&gt;0,IFERROR(VALUE('Payments Export'!H5847),'Payments Export'!H5847),"")</f>
        <v/>
      </c>
      <c r="D5843" s="7" t="str">
        <f>IF('Payments Export'!I5847="","",'Payments Export'!I5847)</f>
        <v/>
      </c>
      <c r="E5843" s="7" t="str">
        <f t="shared" si="182"/>
        <v/>
      </c>
      <c r="F5843" s="7" t="str">
        <f>IF('Payments Export'!A5847="","",'Payments Export'!N5847)</f>
        <v/>
      </c>
      <c r="G5843" s="7" t="str">
        <f>IF('Payments Export'!A5847="","",'Payments Export'!O5847)</f>
        <v/>
      </c>
      <c r="H5843" s="7" t="str">
        <f>IF('Payments Export'!B5847="","",G5843-F5843)</f>
        <v/>
      </c>
      <c r="I5843" s="3" t="str">
        <f>IF(C5843&lt;&gt;"",_xlfn.XLOOKUP(IFERROR(VALUE(C5843),C5843),'Items database'!A:A,'Items database'!B:B),(_xlfn.XLOOKUP(LEFT(E5843,3),Services,Services,"")))</f>
        <v/>
      </c>
      <c r="J5843" s="3" t="str">
        <f t="shared" si="183"/>
        <v/>
      </c>
    </row>
    <row r="5844" spans="1:10" x14ac:dyDescent="0.35">
      <c r="A5844" s="7" t="str">
        <f>IF('Payments Export'!A5848="","",'Payments Export'!A5848)</f>
        <v/>
      </c>
      <c r="B5844" s="7" t="str">
        <f>IF('Payments Export'!A5848="","",'Payments Export'!B5848)</f>
        <v/>
      </c>
      <c r="C5844" s="7" t="str">
        <f>IF(IFERROR(VALUE('Payments Export'!H5848),'Payments Export'!H5848)&lt;&gt;0,IFERROR(VALUE('Payments Export'!H5848),'Payments Export'!H5848),"")</f>
        <v/>
      </c>
      <c r="D5844" s="7" t="str">
        <f>IF('Payments Export'!I5848="","",'Payments Export'!I5848)</f>
        <v/>
      </c>
      <c r="E5844" s="7" t="str">
        <f t="shared" si="182"/>
        <v/>
      </c>
      <c r="F5844" s="7" t="str">
        <f>IF('Payments Export'!A5848="","",'Payments Export'!N5848)</f>
        <v/>
      </c>
      <c r="G5844" s="7" t="str">
        <f>IF('Payments Export'!A5848="","",'Payments Export'!O5848)</f>
        <v/>
      </c>
      <c r="H5844" s="7" t="str">
        <f>IF('Payments Export'!B5848="","",G5844-F5844)</f>
        <v/>
      </c>
      <c r="I5844" s="3" t="str">
        <f>IF(C5844&lt;&gt;"",_xlfn.XLOOKUP(IFERROR(VALUE(C5844),C5844),'Items database'!A:A,'Items database'!B:B),(_xlfn.XLOOKUP(LEFT(E5844,3),Services,Services,"")))</f>
        <v/>
      </c>
      <c r="J5844" s="3" t="str">
        <f t="shared" si="183"/>
        <v/>
      </c>
    </row>
    <row r="5845" spans="1:10" x14ac:dyDescent="0.35">
      <c r="A5845" s="7" t="str">
        <f>IF('Payments Export'!A5849="","",'Payments Export'!A5849)</f>
        <v/>
      </c>
      <c r="B5845" s="7" t="str">
        <f>IF('Payments Export'!A5849="","",'Payments Export'!B5849)</f>
        <v/>
      </c>
      <c r="C5845" s="7" t="str">
        <f>IF(IFERROR(VALUE('Payments Export'!H5849),'Payments Export'!H5849)&lt;&gt;0,IFERROR(VALUE('Payments Export'!H5849),'Payments Export'!H5849),"")</f>
        <v/>
      </c>
      <c r="D5845" s="7" t="str">
        <f>IF('Payments Export'!I5849="","",'Payments Export'!I5849)</f>
        <v/>
      </c>
      <c r="E5845" s="7" t="str">
        <f t="shared" si="182"/>
        <v/>
      </c>
      <c r="F5845" s="7" t="str">
        <f>IF('Payments Export'!A5849="","",'Payments Export'!N5849)</f>
        <v/>
      </c>
      <c r="G5845" s="7" t="str">
        <f>IF('Payments Export'!A5849="","",'Payments Export'!O5849)</f>
        <v/>
      </c>
      <c r="H5845" s="7" t="str">
        <f>IF('Payments Export'!B5849="","",G5845-F5845)</f>
        <v/>
      </c>
      <c r="I5845" s="3" t="str">
        <f>IF(C5845&lt;&gt;"",_xlfn.XLOOKUP(IFERROR(VALUE(C5845),C5845),'Items database'!A:A,'Items database'!B:B),(_xlfn.XLOOKUP(LEFT(E5845,3),Services,Services,"")))</f>
        <v/>
      </c>
      <c r="J5845" s="3" t="str">
        <f t="shared" si="183"/>
        <v/>
      </c>
    </row>
    <row r="5846" spans="1:10" x14ac:dyDescent="0.35">
      <c r="A5846" s="7" t="str">
        <f>IF('Payments Export'!A5850="","",'Payments Export'!A5850)</f>
        <v/>
      </c>
      <c r="B5846" s="7" t="str">
        <f>IF('Payments Export'!A5850="","",'Payments Export'!B5850)</f>
        <v/>
      </c>
      <c r="C5846" s="7" t="str">
        <f>IF(IFERROR(VALUE('Payments Export'!H5850),'Payments Export'!H5850)&lt;&gt;0,IFERROR(VALUE('Payments Export'!H5850),'Payments Export'!H5850),"")</f>
        <v/>
      </c>
      <c r="D5846" s="7" t="str">
        <f>IF('Payments Export'!I5850="","",'Payments Export'!I5850)</f>
        <v/>
      </c>
      <c r="E5846" s="7" t="str">
        <f t="shared" si="182"/>
        <v/>
      </c>
      <c r="F5846" s="7" t="str">
        <f>IF('Payments Export'!A5850="","",'Payments Export'!N5850)</f>
        <v/>
      </c>
      <c r="G5846" s="7" t="str">
        <f>IF('Payments Export'!A5850="","",'Payments Export'!O5850)</f>
        <v/>
      </c>
      <c r="H5846" s="7" t="str">
        <f>IF('Payments Export'!B5850="","",G5846-F5846)</f>
        <v/>
      </c>
      <c r="I5846" s="3" t="str">
        <f>IF(C5846&lt;&gt;"",_xlfn.XLOOKUP(IFERROR(VALUE(C5846),C5846),'Items database'!A:A,'Items database'!B:B),(_xlfn.XLOOKUP(LEFT(E5846,3),Services,Services,"")))</f>
        <v/>
      </c>
      <c r="J5846" s="3" t="str">
        <f t="shared" si="183"/>
        <v/>
      </c>
    </row>
    <row r="5847" spans="1:10" x14ac:dyDescent="0.35">
      <c r="A5847" s="7" t="str">
        <f>IF('Payments Export'!A5851="","",'Payments Export'!A5851)</f>
        <v/>
      </c>
      <c r="B5847" s="7" t="str">
        <f>IF('Payments Export'!A5851="","",'Payments Export'!B5851)</f>
        <v/>
      </c>
      <c r="C5847" s="7" t="str">
        <f>IF(IFERROR(VALUE('Payments Export'!H5851),'Payments Export'!H5851)&lt;&gt;0,IFERROR(VALUE('Payments Export'!H5851),'Payments Export'!H5851),"")</f>
        <v/>
      </c>
      <c r="D5847" s="7" t="str">
        <f>IF('Payments Export'!I5851="","",'Payments Export'!I5851)</f>
        <v/>
      </c>
      <c r="E5847" s="7" t="str">
        <f t="shared" si="182"/>
        <v/>
      </c>
      <c r="F5847" s="7" t="str">
        <f>IF('Payments Export'!A5851="","",'Payments Export'!N5851)</f>
        <v/>
      </c>
      <c r="G5847" s="7" t="str">
        <f>IF('Payments Export'!A5851="","",'Payments Export'!O5851)</f>
        <v/>
      </c>
      <c r="H5847" s="7" t="str">
        <f>IF('Payments Export'!B5851="","",G5847-F5847)</f>
        <v/>
      </c>
      <c r="I5847" s="3" t="str">
        <f>IF(C5847&lt;&gt;"",_xlfn.XLOOKUP(IFERROR(VALUE(C5847),C5847),'Items database'!A:A,'Items database'!B:B),(_xlfn.XLOOKUP(LEFT(E5847,3),Services,Services,"")))</f>
        <v/>
      </c>
      <c r="J5847" s="3" t="str">
        <f t="shared" si="183"/>
        <v/>
      </c>
    </row>
    <row r="5848" spans="1:10" x14ac:dyDescent="0.35">
      <c r="A5848" s="7" t="str">
        <f>IF('Payments Export'!A5852="","",'Payments Export'!A5852)</f>
        <v/>
      </c>
      <c r="B5848" s="7" t="str">
        <f>IF('Payments Export'!A5852="","",'Payments Export'!B5852)</f>
        <v/>
      </c>
      <c r="C5848" s="7" t="str">
        <f>IF(IFERROR(VALUE('Payments Export'!H5852),'Payments Export'!H5852)&lt;&gt;0,IFERROR(VALUE('Payments Export'!H5852),'Payments Export'!H5852),"")</f>
        <v/>
      </c>
      <c r="D5848" s="7" t="str">
        <f>IF('Payments Export'!I5852="","",'Payments Export'!I5852)</f>
        <v/>
      </c>
      <c r="E5848" s="7" t="str">
        <f t="shared" si="182"/>
        <v/>
      </c>
      <c r="F5848" s="7" t="str">
        <f>IF('Payments Export'!A5852="","",'Payments Export'!N5852)</f>
        <v/>
      </c>
      <c r="G5848" s="7" t="str">
        <f>IF('Payments Export'!A5852="","",'Payments Export'!O5852)</f>
        <v/>
      </c>
      <c r="H5848" s="7" t="str">
        <f>IF('Payments Export'!B5852="","",G5848-F5848)</f>
        <v/>
      </c>
      <c r="I5848" s="3" t="str">
        <f>IF(C5848&lt;&gt;"",_xlfn.XLOOKUP(IFERROR(VALUE(C5848),C5848),'Items database'!A:A,'Items database'!B:B),(_xlfn.XLOOKUP(LEFT(E5848,3),Services,Services,"")))</f>
        <v/>
      </c>
      <c r="J5848" s="3" t="str">
        <f t="shared" si="183"/>
        <v/>
      </c>
    </row>
    <row r="5849" spans="1:10" x14ac:dyDescent="0.35">
      <c r="A5849" s="7" t="str">
        <f>IF('Payments Export'!A5853="","",'Payments Export'!A5853)</f>
        <v/>
      </c>
      <c r="B5849" s="7" t="str">
        <f>IF('Payments Export'!A5853="","",'Payments Export'!B5853)</f>
        <v/>
      </c>
      <c r="C5849" s="7" t="str">
        <f>IF(IFERROR(VALUE('Payments Export'!H5853),'Payments Export'!H5853)&lt;&gt;0,IFERROR(VALUE('Payments Export'!H5853),'Payments Export'!H5853),"")</f>
        <v/>
      </c>
      <c r="D5849" s="7" t="str">
        <f>IF('Payments Export'!I5853="","",'Payments Export'!I5853)</f>
        <v/>
      </c>
      <c r="E5849" s="7" t="str">
        <f t="shared" si="182"/>
        <v/>
      </c>
      <c r="F5849" s="7" t="str">
        <f>IF('Payments Export'!A5853="","",'Payments Export'!N5853)</f>
        <v/>
      </c>
      <c r="G5849" s="7" t="str">
        <f>IF('Payments Export'!A5853="","",'Payments Export'!O5853)</f>
        <v/>
      </c>
      <c r="H5849" s="7" t="str">
        <f>IF('Payments Export'!B5853="","",G5849-F5849)</f>
        <v/>
      </c>
      <c r="I5849" s="3" t="str">
        <f>IF(C5849&lt;&gt;"",_xlfn.XLOOKUP(IFERROR(VALUE(C5849),C5849),'Items database'!A:A,'Items database'!B:B),(_xlfn.XLOOKUP(LEFT(E5849,3),Services,Services,"")))</f>
        <v/>
      </c>
      <c r="J5849" s="3" t="str">
        <f t="shared" si="183"/>
        <v/>
      </c>
    </row>
    <row r="5850" spans="1:10" x14ac:dyDescent="0.35">
      <c r="A5850" s="7" t="str">
        <f>IF('Payments Export'!A5854="","",'Payments Export'!A5854)</f>
        <v/>
      </c>
      <c r="B5850" s="7" t="str">
        <f>IF('Payments Export'!A5854="","",'Payments Export'!B5854)</f>
        <v/>
      </c>
      <c r="C5850" s="7" t="str">
        <f>IF(IFERROR(VALUE('Payments Export'!H5854),'Payments Export'!H5854)&lt;&gt;0,IFERROR(VALUE('Payments Export'!H5854),'Payments Export'!H5854),"")</f>
        <v/>
      </c>
      <c r="D5850" s="7" t="str">
        <f>IF('Payments Export'!I5854="","",'Payments Export'!I5854)</f>
        <v/>
      </c>
      <c r="E5850" s="7" t="str">
        <f t="shared" si="182"/>
        <v/>
      </c>
      <c r="F5850" s="7" t="str">
        <f>IF('Payments Export'!A5854="","",'Payments Export'!N5854)</f>
        <v/>
      </c>
      <c r="G5850" s="7" t="str">
        <f>IF('Payments Export'!A5854="","",'Payments Export'!O5854)</f>
        <v/>
      </c>
      <c r="H5850" s="7" t="str">
        <f>IF('Payments Export'!B5854="","",G5850-F5850)</f>
        <v/>
      </c>
      <c r="I5850" s="3" t="str">
        <f>IF(C5850&lt;&gt;"",_xlfn.XLOOKUP(IFERROR(VALUE(C5850),C5850),'Items database'!A:A,'Items database'!B:B),(_xlfn.XLOOKUP(LEFT(E5850,3),Services,Services,"")))</f>
        <v/>
      </c>
      <c r="J5850" s="3" t="str">
        <f t="shared" si="183"/>
        <v/>
      </c>
    </row>
    <row r="5851" spans="1:10" x14ac:dyDescent="0.35">
      <c r="A5851" s="7" t="str">
        <f>IF('Payments Export'!A5855="","",'Payments Export'!A5855)</f>
        <v/>
      </c>
      <c r="B5851" s="7" t="str">
        <f>IF('Payments Export'!A5855="","",'Payments Export'!B5855)</f>
        <v/>
      </c>
      <c r="C5851" s="7" t="str">
        <f>IF(IFERROR(VALUE('Payments Export'!H5855),'Payments Export'!H5855)&lt;&gt;0,IFERROR(VALUE('Payments Export'!H5855),'Payments Export'!H5855),"")</f>
        <v/>
      </c>
      <c r="D5851" s="7" t="str">
        <f>IF('Payments Export'!I5855="","",'Payments Export'!I5855)</f>
        <v/>
      </c>
      <c r="E5851" s="7" t="str">
        <f t="shared" si="182"/>
        <v/>
      </c>
      <c r="F5851" s="7" t="str">
        <f>IF('Payments Export'!A5855="","",'Payments Export'!N5855)</f>
        <v/>
      </c>
      <c r="G5851" s="7" t="str">
        <f>IF('Payments Export'!A5855="","",'Payments Export'!O5855)</f>
        <v/>
      </c>
      <c r="H5851" s="7" t="str">
        <f>IF('Payments Export'!B5855="","",G5851-F5851)</f>
        <v/>
      </c>
      <c r="I5851" s="3" t="str">
        <f>IF(C5851&lt;&gt;"",_xlfn.XLOOKUP(IFERROR(VALUE(C5851),C5851),'Items database'!A:A,'Items database'!B:B),(_xlfn.XLOOKUP(LEFT(E5851,3),Services,Services,"")))</f>
        <v/>
      </c>
      <c r="J5851" s="3" t="str">
        <f t="shared" si="183"/>
        <v/>
      </c>
    </row>
    <row r="5852" spans="1:10" x14ac:dyDescent="0.35">
      <c r="A5852" s="7" t="str">
        <f>IF('Payments Export'!A5856="","",'Payments Export'!A5856)</f>
        <v/>
      </c>
      <c r="B5852" s="7" t="str">
        <f>IF('Payments Export'!A5856="","",'Payments Export'!B5856)</f>
        <v/>
      </c>
      <c r="C5852" s="7" t="str">
        <f>IF(IFERROR(VALUE('Payments Export'!H5856),'Payments Export'!H5856)&lt;&gt;0,IFERROR(VALUE('Payments Export'!H5856),'Payments Export'!H5856),"")</f>
        <v/>
      </c>
      <c r="D5852" s="7" t="str">
        <f>IF('Payments Export'!I5856="","",'Payments Export'!I5856)</f>
        <v/>
      </c>
      <c r="E5852" s="7" t="str">
        <f t="shared" si="182"/>
        <v/>
      </c>
      <c r="F5852" s="7" t="str">
        <f>IF('Payments Export'!A5856="","",'Payments Export'!N5856)</f>
        <v/>
      </c>
      <c r="G5852" s="7" t="str">
        <f>IF('Payments Export'!A5856="","",'Payments Export'!O5856)</f>
        <v/>
      </c>
      <c r="H5852" s="7" t="str">
        <f>IF('Payments Export'!B5856="","",G5852-F5852)</f>
        <v/>
      </c>
      <c r="I5852" s="3" t="str">
        <f>IF(C5852&lt;&gt;"",_xlfn.XLOOKUP(IFERROR(VALUE(C5852),C5852),'Items database'!A:A,'Items database'!B:B),(_xlfn.XLOOKUP(LEFT(E5852,3),Services,Services,"")))</f>
        <v/>
      </c>
      <c r="J5852" s="3" t="str">
        <f t="shared" si="183"/>
        <v/>
      </c>
    </row>
    <row r="5853" spans="1:10" x14ac:dyDescent="0.35">
      <c r="A5853" s="7" t="str">
        <f>IF('Payments Export'!A5857="","",'Payments Export'!A5857)</f>
        <v/>
      </c>
      <c r="B5853" s="7" t="str">
        <f>IF('Payments Export'!A5857="","",'Payments Export'!B5857)</f>
        <v/>
      </c>
      <c r="C5853" s="7" t="str">
        <f>IF(IFERROR(VALUE('Payments Export'!H5857),'Payments Export'!H5857)&lt;&gt;0,IFERROR(VALUE('Payments Export'!H5857),'Payments Export'!H5857),"")</f>
        <v/>
      </c>
      <c r="D5853" s="7" t="str">
        <f>IF('Payments Export'!I5857="","",'Payments Export'!I5857)</f>
        <v/>
      </c>
      <c r="E5853" s="7" t="str">
        <f t="shared" si="182"/>
        <v/>
      </c>
      <c r="F5853" s="7" t="str">
        <f>IF('Payments Export'!A5857="","",'Payments Export'!N5857)</f>
        <v/>
      </c>
      <c r="G5853" s="7" t="str">
        <f>IF('Payments Export'!A5857="","",'Payments Export'!O5857)</f>
        <v/>
      </c>
      <c r="H5853" s="7" t="str">
        <f>IF('Payments Export'!B5857="","",G5853-F5853)</f>
        <v/>
      </c>
      <c r="I5853" s="3" t="str">
        <f>IF(C5853&lt;&gt;"",_xlfn.XLOOKUP(IFERROR(VALUE(C5853),C5853),'Items database'!A:A,'Items database'!B:B),(_xlfn.XLOOKUP(LEFT(E5853,3),Services,Services,"")))</f>
        <v/>
      </c>
      <c r="J5853" s="3" t="str">
        <f t="shared" si="183"/>
        <v/>
      </c>
    </row>
    <row r="5854" spans="1:10" x14ac:dyDescent="0.35">
      <c r="A5854" s="7" t="str">
        <f>IF('Payments Export'!A5858="","",'Payments Export'!A5858)</f>
        <v/>
      </c>
      <c r="B5854" s="7" t="str">
        <f>IF('Payments Export'!A5858="","",'Payments Export'!B5858)</f>
        <v/>
      </c>
      <c r="C5854" s="7" t="str">
        <f>IF(IFERROR(VALUE('Payments Export'!H5858),'Payments Export'!H5858)&lt;&gt;0,IFERROR(VALUE('Payments Export'!H5858),'Payments Export'!H5858),"")</f>
        <v/>
      </c>
      <c r="D5854" s="7" t="str">
        <f>IF('Payments Export'!I5858="","",'Payments Export'!I5858)</f>
        <v/>
      </c>
      <c r="E5854" s="7" t="str">
        <f t="shared" si="182"/>
        <v/>
      </c>
      <c r="F5854" s="7" t="str">
        <f>IF('Payments Export'!A5858="","",'Payments Export'!N5858)</f>
        <v/>
      </c>
      <c r="G5854" s="7" t="str">
        <f>IF('Payments Export'!A5858="","",'Payments Export'!O5858)</f>
        <v/>
      </c>
      <c r="H5854" s="7" t="str">
        <f>IF('Payments Export'!B5858="","",G5854-F5854)</f>
        <v/>
      </c>
      <c r="I5854" s="3" t="str">
        <f>IF(C5854&lt;&gt;"",_xlfn.XLOOKUP(IFERROR(VALUE(C5854),C5854),'Items database'!A:A,'Items database'!B:B),(_xlfn.XLOOKUP(LEFT(E5854,3),Services,Services,"")))</f>
        <v/>
      </c>
      <c r="J5854" s="3" t="str">
        <f t="shared" si="183"/>
        <v/>
      </c>
    </row>
    <row r="5855" spans="1:10" x14ac:dyDescent="0.35">
      <c r="A5855" s="7" t="str">
        <f>IF('Payments Export'!A5859="","",'Payments Export'!A5859)</f>
        <v/>
      </c>
      <c r="B5855" s="7" t="str">
        <f>IF('Payments Export'!A5859="","",'Payments Export'!B5859)</f>
        <v/>
      </c>
      <c r="C5855" s="7" t="str">
        <f>IF(IFERROR(VALUE('Payments Export'!H5859),'Payments Export'!H5859)&lt;&gt;0,IFERROR(VALUE('Payments Export'!H5859),'Payments Export'!H5859),"")</f>
        <v/>
      </c>
      <c r="D5855" s="7" t="str">
        <f>IF('Payments Export'!I5859="","",'Payments Export'!I5859)</f>
        <v/>
      </c>
      <c r="E5855" s="7" t="str">
        <f t="shared" si="182"/>
        <v/>
      </c>
      <c r="F5855" s="7" t="str">
        <f>IF('Payments Export'!A5859="","",'Payments Export'!N5859)</f>
        <v/>
      </c>
      <c r="G5855" s="7" t="str">
        <f>IF('Payments Export'!A5859="","",'Payments Export'!O5859)</f>
        <v/>
      </c>
      <c r="H5855" s="7" t="str">
        <f>IF('Payments Export'!B5859="","",G5855-F5855)</f>
        <v/>
      </c>
      <c r="I5855" s="3" t="str">
        <f>IF(C5855&lt;&gt;"",_xlfn.XLOOKUP(IFERROR(VALUE(C5855),C5855),'Items database'!A:A,'Items database'!B:B),(_xlfn.XLOOKUP(LEFT(E5855,3),Services,Services,"")))</f>
        <v/>
      </c>
      <c r="J5855" s="3" t="str">
        <f t="shared" si="183"/>
        <v/>
      </c>
    </row>
    <row r="5856" spans="1:10" x14ac:dyDescent="0.35">
      <c r="A5856" s="7" t="str">
        <f>IF('Payments Export'!A5860="","",'Payments Export'!A5860)</f>
        <v/>
      </c>
      <c r="B5856" s="7" t="str">
        <f>IF('Payments Export'!A5860="","",'Payments Export'!B5860)</f>
        <v/>
      </c>
      <c r="C5856" s="7" t="str">
        <f>IF(IFERROR(VALUE('Payments Export'!H5860),'Payments Export'!H5860)&lt;&gt;0,IFERROR(VALUE('Payments Export'!H5860),'Payments Export'!H5860),"")</f>
        <v/>
      </c>
      <c r="D5856" s="7" t="str">
        <f>IF('Payments Export'!I5860="","",'Payments Export'!I5860)</f>
        <v/>
      </c>
      <c r="E5856" s="7" t="str">
        <f t="shared" si="182"/>
        <v/>
      </c>
      <c r="F5856" s="7" t="str">
        <f>IF('Payments Export'!A5860="","",'Payments Export'!N5860)</f>
        <v/>
      </c>
      <c r="G5856" s="7" t="str">
        <f>IF('Payments Export'!A5860="","",'Payments Export'!O5860)</f>
        <v/>
      </c>
      <c r="H5856" s="7" t="str">
        <f>IF('Payments Export'!B5860="","",G5856-F5856)</f>
        <v/>
      </c>
      <c r="I5856" s="3" t="str">
        <f>IF(C5856&lt;&gt;"",_xlfn.XLOOKUP(IFERROR(VALUE(C5856),C5856),'Items database'!A:A,'Items database'!B:B),(_xlfn.XLOOKUP(LEFT(E5856,3),Services,Services,"")))</f>
        <v/>
      </c>
      <c r="J5856" s="3" t="str">
        <f t="shared" si="183"/>
        <v/>
      </c>
    </row>
    <row r="5857" spans="1:10" x14ac:dyDescent="0.35">
      <c r="A5857" s="7" t="str">
        <f>IF('Payments Export'!A5861="","",'Payments Export'!A5861)</f>
        <v/>
      </c>
      <c r="B5857" s="7" t="str">
        <f>IF('Payments Export'!A5861="","",'Payments Export'!B5861)</f>
        <v/>
      </c>
      <c r="C5857" s="7" t="str">
        <f>IF(IFERROR(VALUE('Payments Export'!H5861),'Payments Export'!H5861)&lt;&gt;0,IFERROR(VALUE('Payments Export'!H5861),'Payments Export'!H5861),"")</f>
        <v/>
      </c>
      <c r="D5857" s="7" t="str">
        <f>IF('Payments Export'!I5861="","",'Payments Export'!I5861)</f>
        <v/>
      </c>
      <c r="E5857" s="7" t="str">
        <f t="shared" si="182"/>
        <v/>
      </c>
      <c r="F5857" s="7" t="str">
        <f>IF('Payments Export'!A5861="","",'Payments Export'!N5861)</f>
        <v/>
      </c>
      <c r="G5857" s="7" t="str">
        <f>IF('Payments Export'!A5861="","",'Payments Export'!O5861)</f>
        <v/>
      </c>
      <c r="H5857" s="7" t="str">
        <f>IF('Payments Export'!B5861="","",G5857-F5857)</f>
        <v/>
      </c>
      <c r="I5857" s="3" t="str">
        <f>IF(C5857&lt;&gt;"",_xlfn.XLOOKUP(IFERROR(VALUE(C5857),C5857),'Items database'!A:A,'Items database'!B:B),(_xlfn.XLOOKUP(LEFT(E5857,3),Services,Services,"")))</f>
        <v/>
      </c>
      <c r="J5857" s="3" t="str">
        <f t="shared" si="183"/>
        <v/>
      </c>
    </row>
    <row r="5858" spans="1:10" x14ac:dyDescent="0.35">
      <c r="A5858" s="7" t="str">
        <f>IF('Payments Export'!A5862="","",'Payments Export'!A5862)</f>
        <v/>
      </c>
      <c r="B5858" s="7" t="str">
        <f>IF('Payments Export'!A5862="","",'Payments Export'!B5862)</f>
        <v/>
      </c>
      <c r="C5858" s="7" t="str">
        <f>IF(IFERROR(VALUE('Payments Export'!H5862),'Payments Export'!H5862)&lt;&gt;0,IFERROR(VALUE('Payments Export'!H5862),'Payments Export'!H5862),"")</f>
        <v/>
      </c>
      <c r="D5858" s="7" t="str">
        <f>IF('Payments Export'!I5862="","",'Payments Export'!I5862)</f>
        <v/>
      </c>
      <c r="E5858" s="7" t="str">
        <f t="shared" si="182"/>
        <v/>
      </c>
      <c r="F5858" s="7" t="str">
        <f>IF('Payments Export'!A5862="","",'Payments Export'!N5862)</f>
        <v/>
      </c>
      <c r="G5858" s="7" t="str">
        <f>IF('Payments Export'!A5862="","",'Payments Export'!O5862)</f>
        <v/>
      </c>
      <c r="H5858" s="7" t="str">
        <f>IF('Payments Export'!B5862="","",G5858-F5858)</f>
        <v/>
      </c>
      <c r="I5858" s="3" t="str">
        <f>IF(C5858&lt;&gt;"",_xlfn.XLOOKUP(IFERROR(VALUE(C5858),C5858),'Items database'!A:A,'Items database'!B:B),(_xlfn.XLOOKUP(LEFT(E5858,3),Services,Services,"")))</f>
        <v/>
      </c>
      <c r="J5858" s="3" t="str">
        <f t="shared" si="183"/>
        <v/>
      </c>
    </row>
    <row r="5859" spans="1:10" x14ac:dyDescent="0.35">
      <c r="A5859" s="7" t="str">
        <f>IF('Payments Export'!A5863="","",'Payments Export'!A5863)</f>
        <v/>
      </c>
      <c r="B5859" s="7" t="str">
        <f>IF('Payments Export'!A5863="","",'Payments Export'!B5863)</f>
        <v/>
      </c>
      <c r="C5859" s="7" t="str">
        <f>IF(IFERROR(VALUE('Payments Export'!H5863),'Payments Export'!H5863)&lt;&gt;0,IFERROR(VALUE('Payments Export'!H5863),'Payments Export'!H5863),"")</f>
        <v/>
      </c>
      <c r="D5859" s="7" t="str">
        <f>IF('Payments Export'!I5863="","",'Payments Export'!I5863)</f>
        <v/>
      </c>
      <c r="E5859" s="7" t="str">
        <f t="shared" si="182"/>
        <v/>
      </c>
      <c r="F5859" s="7" t="str">
        <f>IF('Payments Export'!A5863="","",'Payments Export'!N5863)</f>
        <v/>
      </c>
      <c r="G5859" s="7" t="str">
        <f>IF('Payments Export'!A5863="","",'Payments Export'!O5863)</f>
        <v/>
      </c>
      <c r="H5859" s="7" t="str">
        <f>IF('Payments Export'!B5863="","",G5859-F5859)</f>
        <v/>
      </c>
      <c r="I5859" s="3" t="str">
        <f>IF(C5859&lt;&gt;"",_xlfn.XLOOKUP(IFERROR(VALUE(C5859),C5859),'Items database'!A:A,'Items database'!B:B),(_xlfn.XLOOKUP(LEFT(E5859,3),Services,Services,"")))</f>
        <v/>
      </c>
      <c r="J5859" s="3" t="str">
        <f t="shared" si="183"/>
        <v/>
      </c>
    </row>
    <row r="5860" spans="1:10" x14ac:dyDescent="0.35">
      <c r="A5860" s="7" t="str">
        <f>IF('Payments Export'!A5864="","",'Payments Export'!A5864)</f>
        <v/>
      </c>
      <c r="B5860" s="7" t="str">
        <f>IF('Payments Export'!A5864="","",'Payments Export'!B5864)</f>
        <v/>
      </c>
      <c r="C5860" s="7" t="str">
        <f>IF(IFERROR(VALUE('Payments Export'!H5864),'Payments Export'!H5864)&lt;&gt;0,IFERROR(VALUE('Payments Export'!H5864),'Payments Export'!H5864),"")</f>
        <v/>
      </c>
      <c r="D5860" s="7" t="str">
        <f>IF('Payments Export'!I5864="","",'Payments Export'!I5864)</f>
        <v/>
      </c>
      <c r="E5860" s="7" t="str">
        <f t="shared" si="182"/>
        <v/>
      </c>
      <c r="F5860" s="7" t="str">
        <f>IF('Payments Export'!A5864="","",'Payments Export'!N5864)</f>
        <v/>
      </c>
      <c r="G5860" s="7" t="str">
        <f>IF('Payments Export'!A5864="","",'Payments Export'!O5864)</f>
        <v/>
      </c>
      <c r="H5860" s="7" t="str">
        <f>IF('Payments Export'!B5864="","",G5860-F5860)</f>
        <v/>
      </c>
      <c r="I5860" s="3" t="str">
        <f>IF(C5860&lt;&gt;"",_xlfn.XLOOKUP(IFERROR(VALUE(C5860),C5860),'Items database'!A:A,'Items database'!B:B),(_xlfn.XLOOKUP(LEFT(E5860,3),Services,Services,"")))</f>
        <v/>
      </c>
      <c r="J5860" s="3" t="str">
        <f t="shared" si="183"/>
        <v/>
      </c>
    </row>
    <row r="5861" spans="1:10" x14ac:dyDescent="0.35">
      <c r="A5861" s="7" t="str">
        <f>IF('Payments Export'!A5865="","",'Payments Export'!A5865)</f>
        <v/>
      </c>
      <c r="B5861" s="7" t="str">
        <f>IF('Payments Export'!A5865="","",'Payments Export'!B5865)</f>
        <v/>
      </c>
      <c r="C5861" s="7" t="str">
        <f>IF(IFERROR(VALUE('Payments Export'!H5865),'Payments Export'!H5865)&lt;&gt;0,IFERROR(VALUE('Payments Export'!H5865),'Payments Export'!H5865),"")</f>
        <v/>
      </c>
      <c r="D5861" s="7" t="str">
        <f>IF('Payments Export'!I5865="","",'Payments Export'!I5865)</f>
        <v/>
      </c>
      <c r="E5861" s="7" t="str">
        <f t="shared" si="182"/>
        <v/>
      </c>
      <c r="F5861" s="7" t="str">
        <f>IF('Payments Export'!A5865="","",'Payments Export'!N5865)</f>
        <v/>
      </c>
      <c r="G5861" s="7" t="str">
        <f>IF('Payments Export'!A5865="","",'Payments Export'!O5865)</f>
        <v/>
      </c>
      <c r="H5861" s="7" t="str">
        <f>IF('Payments Export'!B5865="","",G5861-F5861)</f>
        <v/>
      </c>
      <c r="I5861" s="3" t="str">
        <f>IF(C5861&lt;&gt;"",_xlfn.XLOOKUP(IFERROR(VALUE(C5861),C5861),'Items database'!A:A,'Items database'!B:B),(_xlfn.XLOOKUP(LEFT(E5861,3),Services,Services,"")))</f>
        <v/>
      </c>
      <c r="J5861" s="3" t="str">
        <f t="shared" si="183"/>
        <v/>
      </c>
    </row>
    <row r="5862" spans="1:10" x14ac:dyDescent="0.35">
      <c r="A5862" s="7" t="str">
        <f>IF('Payments Export'!A5866="","",'Payments Export'!A5866)</f>
        <v/>
      </c>
      <c r="B5862" s="7" t="str">
        <f>IF('Payments Export'!A5866="","",'Payments Export'!B5866)</f>
        <v/>
      </c>
      <c r="C5862" s="7" t="str">
        <f>IF(IFERROR(VALUE('Payments Export'!H5866),'Payments Export'!H5866)&lt;&gt;0,IFERROR(VALUE('Payments Export'!H5866),'Payments Export'!H5866),"")</f>
        <v/>
      </c>
      <c r="D5862" s="7" t="str">
        <f>IF('Payments Export'!I5866="","",'Payments Export'!I5866)</f>
        <v/>
      </c>
      <c r="E5862" s="7" t="str">
        <f t="shared" si="182"/>
        <v/>
      </c>
      <c r="F5862" s="7" t="str">
        <f>IF('Payments Export'!A5866="","",'Payments Export'!N5866)</f>
        <v/>
      </c>
      <c r="G5862" s="7" t="str">
        <f>IF('Payments Export'!A5866="","",'Payments Export'!O5866)</f>
        <v/>
      </c>
      <c r="H5862" s="7" t="str">
        <f>IF('Payments Export'!B5866="","",G5862-F5862)</f>
        <v/>
      </c>
      <c r="I5862" s="3" t="str">
        <f>IF(C5862&lt;&gt;"",_xlfn.XLOOKUP(IFERROR(VALUE(C5862),C5862),'Items database'!A:A,'Items database'!B:B),(_xlfn.XLOOKUP(LEFT(E5862,3),Services,Services,"")))</f>
        <v/>
      </c>
      <c r="J5862" s="3" t="str">
        <f t="shared" si="183"/>
        <v/>
      </c>
    </row>
    <row r="5863" spans="1:10" x14ac:dyDescent="0.35">
      <c r="A5863" s="7" t="str">
        <f>IF('Payments Export'!A5867="","",'Payments Export'!A5867)</f>
        <v/>
      </c>
      <c r="B5863" s="7" t="str">
        <f>IF('Payments Export'!A5867="","",'Payments Export'!B5867)</f>
        <v/>
      </c>
      <c r="C5863" s="7" t="str">
        <f>IF(IFERROR(VALUE('Payments Export'!H5867),'Payments Export'!H5867)&lt;&gt;0,IFERROR(VALUE('Payments Export'!H5867),'Payments Export'!H5867),"")</f>
        <v/>
      </c>
      <c r="D5863" s="7" t="str">
        <f>IF('Payments Export'!I5867="","",'Payments Export'!I5867)</f>
        <v/>
      </c>
      <c r="E5863" s="7" t="str">
        <f t="shared" si="182"/>
        <v/>
      </c>
      <c r="F5863" s="7" t="str">
        <f>IF('Payments Export'!A5867="","",'Payments Export'!N5867)</f>
        <v/>
      </c>
      <c r="G5863" s="7" t="str">
        <f>IF('Payments Export'!A5867="","",'Payments Export'!O5867)</f>
        <v/>
      </c>
      <c r="H5863" s="7" t="str">
        <f>IF('Payments Export'!B5867="","",G5863-F5863)</f>
        <v/>
      </c>
      <c r="I5863" s="3" t="str">
        <f>IF(C5863&lt;&gt;"",_xlfn.XLOOKUP(IFERROR(VALUE(C5863),C5863),'Items database'!A:A,'Items database'!B:B),(_xlfn.XLOOKUP(LEFT(E5863,3),Services,Services,"")))</f>
        <v/>
      </c>
      <c r="J5863" s="3" t="str">
        <f t="shared" si="183"/>
        <v/>
      </c>
    </row>
    <row r="5864" spans="1:10" x14ac:dyDescent="0.35">
      <c r="A5864" s="7" t="str">
        <f>IF('Payments Export'!A5868="","",'Payments Export'!A5868)</f>
        <v/>
      </c>
      <c r="B5864" s="7" t="str">
        <f>IF('Payments Export'!A5868="","",'Payments Export'!B5868)</f>
        <v/>
      </c>
      <c r="C5864" s="7" t="str">
        <f>IF(IFERROR(VALUE('Payments Export'!H5868),'Payments Export'!H5868)&lt;&gt;0,IFERROR(VALUE('Payments Export'!H5868),'Payments Export'!H5868),"")</f>
        <v/>
      </c>
      <c r="D5864" s="7" t="str">
        <f>IF('Payments Export'!I5868="","",'Payments Export'!I5868)</f>
        <v/>
      </c>
      <c r="E5864" s="7" t="str">
        <f t="shared" si="182"/>
        <v/>
      </c>
      <c r="F5864" s="7" t="str">
        <f>IF('Payments Export'!A5868="","",'Payments Export'!N5868)</f>
        <v/>
      </c>
      <c r="G5864" s="7" t="str">
        <f>IF('Payments Export'!A5868="","",'Payments Export'!O5868)</f>
        <v/>
      </c>
      <c r="H5864" s="7" t="str">
        <f>IF('Payments Export'!B5868="","",G5864-F5864)</f>
        <v/>
      </c>
      <c r="I5864" s="3" t="str">
        <f>IF(C5864&lt;&gt;"",_xlfn.XLOOKUP(IFERROR(VALUE(C5864),C5864),'Items database'!A:A,'Items database'!B:B),(_xlfn.XLOOKUP(LEFT(E5864,3),Services,Services,"")))</f>
        <v/>
      </c>
      <c r="J5864" s="3" t="str">
        <f t="shared" si="183"/>
        <v/>
      </c>
    </row>
    <row r="5865" spans="1:10" x14ac:dyDescent="0.35">
      <c r="A5865" s="7" t="str">
        <f>IF('Payments Export'!A5869="","",'Payments Export'!A5869)</f>
        <v/>
      </c>
      <c r="B5865" s="7" t="str">
        <f>IF('Payments Export'!A5869="","",'Payments Export'!B5869)</f>
        <v/>
      </c>
      <c r="C5865" s="7" t="str">
        <f>IF(IFERROR(VALUE('Payments Export'!H5869),'Payments Export'!H5869)&lt;&gt;0,IFERROR(VALUE('Payments Export'!H5869),'Payments Export'!H5869),"")</f>
        <v/>
      </c>
      <c r="D5865" s="7" t="str">
        <f>IF('Payments Export'!I5869="","",'Payments Export'!I5869)</f>
        <v/>
      </c>
      <c r="E5865" s="7" t="str">
        <f t="shared" si="182"/>
        <v/>
      </c>
      <c r="F5865" s="7" t="str">
        <f>IF('Payments Export'!A5869="","",'Payments Export'!N5869)</f>
        <v/>
      </c>
      <c r="G5865" s="7" t="str">
        <f>IF('Payments Export'!A5869="","",'Payments Export'!O5869)</f>
        <v/>
      </c>
      <c r="H5865" s="7" t="str">
        <f>IF('Payments Export'!B5869="","",G5865-F5865)</f>
        <v/>
      </c>
      <c r="I5865" s="3" t="str">
        <f>IF(C5865&lt;&gt;"",_xlfn.XLOOKUP(IFERROR(VALUE(C5865),C5865),'Items database'!A:A,'Items database'!B:B),(_xlfn.XLOOKUP(LEFT(E5865,3),Services,Services,"")))</f>
        <v/>
      </c>
      <c r="J5865" s="3" t="str">
        <f t="shared" si="183"/>
        <v/>
      </c>
    </row>
    <row r="5866" spans="1:10" x14ac:dyDescent="0.35">
      <c r="A5866" s="7" t="str">
        <f>IF('Payments Export'!A5870="","",'Payments Export'!A5870)</f>
        <v/>
      </c>
      <c r="B5866" s="7" t="str">
        <f>IF('Payments Export'!A5870="","",'Payments Export'!B5870)</f>
        <v/>
      </c>
      <c r="C5866" s="7" t="str">
        <f>IF(IFERROR(VALUE('Payments Export'!H5870),'Payments Export'!H5870)&lt;&gt;0,IFERROR(VALUE('Payments Export'!H5870),'Payments Export'!H5870),"")</f>
        <v/>
      </c>
      <c r="D5866" s="7" t="str">
        <f>IF('Payments Export'!I5870="","",'Payments Export'!I5870)</f>
        <v/>
      </c>
      <c r="E5866" s="7" t="str">
        <f t="shared" si="182"/>
        <v/>
      </c>
      <c r="F5866" s="7" t="str">
        <f>IF('Payments Export'!A5870="","",'Payments Export'!N5870)</f>
        <v/>
      </c>
      <c r="G5866" s="7" t="str">
        <f>IF('Payments Export'!A5870="","",'Payments Export'!O5870)</f>
        <v/>
      </c>
      <c r="H5866" s="7" t="str">
        <f>IF('Payments Export'!B5870="","",G5866-F5866)</f>
        <v/>
      </c>
      <c r="I5866" s="3" t="str">
        <f>IF(C5866&lt;&gt;"",_xlfn.XLOOKUP(IFERROR(VALUE(C5866),C5866),'Items database'!A:A,'Items database'!B:B),(_xlfn.XLOOKUP(LEFT(E5866,3),Services,Services,"")))</f>
        <v/>
      </c>
      <c r="J5866" s="3" t="str">
        <f t="shared" si="183"/>
        <v/>
      </c>
    </row>
    <row r="5867" spans="1:10" x14ac:dyDescent="0.35">
      <c r="A5867" s="7" t="str">
        <f>IF('Payments Export'!A5871="","",'Payments Export'!A5871)</f>
        <v/>
      </c>
      <c r="B5867" s="7" t="str">
        <f>IF('Payments Export'!A5871="","",'Payments Export'!B5871)</f>
        <v/>
      </c>
      <c r="C5867" s="7" t="str">
        <f>IF(IFERROR(VALUE('Payments Export'!H5871),'Payments Export'!H5871)&lt;&gt;0,IFERROR(VALUE('Payments Export'!H5871),'Payments Export'!H5871),"")</f>
        <v/>
      </c>
      <c r="D5867" s="7" t="str">
        <f>IF('Payments Export'!I5871="","",'Payments Export'!I5871)</f>
        <v/>
      </c>
      <c r="E5867" s="7" t="str">
        <f t="shared" si="182"/>
        <v/>
      </c>
      <c r="F5867" s="7" t="str">
        <f>IF('Payments Export'!A5871="","",'Payments Export'!N5871)</f>
        <v/>
      </c>
      <c r="G5867" s="7" t="str">
        <f>IF('Payments Export'!A5871="","",'Payments Export'!O5871)</f>
        <v/>
      </c>
      <c r="H5867" s="7" t="str">
        <f>IF('Payments Export'!B5871="","",G5867-F5867)</f>
        <v/>
      </c>
      <c r="I5867" s="3" t="str">
        <f>IF(C5867&lt;&gt;"",_xlfn.XLOOKUP(IFERROR(VALUE(C5867),C5867),'Items database'!A:A,'Items database'!B:B),(_xlfn.XLOOKUP(LEFT(E5867,3),Services,Services,"")))</f>
        <v/>
      </c>
      <c r="J5867" s="3" t="str">
        <f t="shared" si="183"/>
        <v/>
      </c>
    </row>
    <row r="5868" spans="1:10" x14ac:dyDescent="0.35">
      <c r="A5868" s="7" t="str">
        <f>IF('Payments Export'!A5872="","",'Payments Export'!A5872)</f>
        <v/>
      </c>
      <c r="B5868" s="7" t="str">
        <f>IF('Payments Export'!A5872="","",'Payments Export'!B5872)</f>
        <v/>
      </c>
      <c r="C5868" s="7" t="str">
        <f>IF(IFERROR(VALUE('Payments Export'!H5872),'Payments Export'!H5872)&lt;&gt;0,IFERROR(VALUE('Payments Export'!H5872),'Payments Export'!H5872),"")</f>
        <v/>
      </c>
      <c r="D5868" s="7" t="str">
        <f>IF('Payments Export'!I5872="","",'Payments Export'!I5872)</f>
        <v/>
      </c>
      <c r="E5868" s="7" t="str">
        <f t="shared" si="182"/>
        <v/>
      </c>
      <c r="F5868" s="7" t="str">
        <f>IF('Payments Export'!A5872="","",'Payments Export'!N5872)</f>
        <v/>
      </c>
      <c r="G5868" s="7" t="str">
        <f>IF('Payments Export'!A5872="","",'Payments Export'!O5872)</f>
        <v/>
      </c>
      <c r="H5868" s="7" t="str">
        <f>IF('Payments Export'!B5872="","",G5868-F5868)</f>
        <v/>
      </c>
      <c r="I5868" s="3" t="str">
        <f>IF(C5868&lt;&gt;"",_xlfn.XLOOKUP(IFERROR(VALUE(C5868),C5868),'Items database'!A:A,'Items database'!B:B),(_xlfn.XLOOKUP(LEFT(E5868,3),Services,Services,"")))</f>
        <v/>
      </c>
      <c r="J5868" s="3" t="str">
        <f t="shared" si="183"/>
        <v/>
      </c>
    </row>
    <row r="5869" spans="1:10" x14ac:dyDescent="0.35">
      <c r="A5869" s="7" t="str">
        <f>IF('Payments Export'!A5873="","",'Payments Export'!A5873)</f>
        <v/>
      </c>
      <c r="B5869" s="7" t="str">
        <f>IF('Payments Export'!A5873="","",'Payments Export'!B5873)</f>
        <v/>
      </c>
      <c r="C5869" s="7" t="str">
        <f>IF(IFERROR(VALUE('Payments Export'!H5873),'Payments Export'!H5873)&lt;&gt;0,IFERROR(VALUE('Payments Export'!H5873),'Payments Export'!H5873),"")</f>
        <v/>
      </c>
      <c r="D5869" s="7" t="str">
        <f>IF('Payments Export'!I5873="","",'Payments Export'!I5873)</f>
        <v/>
      </c>
      <c r="E5869" s="7" t="str">
        <f t="shared" si="182"/>
        <v/>
      </c>
      <c r="F5869" s="7" t="str">
        <f>IF('Payments Export'!A5873="","",'Payments Export'!N5873)</f>
        <v/>
      </c>
      <c r="G5869" s="7" t="str">
        <f>IF('Payments Export'!A5873="","",'Payments Export'!O5873)</f>
        <v/>
      </c>
      <c r="H5869" s="7" t="str">
        <f>IF('Payments Export'!B5873="","",G5869-F5869)</f>
        <v/>
      </c>
      <c r="I5869" s="3" t="str">
        <f>IF(C5869&lt;&gt;"",_xlfn.XLOOKUP(IFERROR(VALUE(C5869),C5869),'Items database'!A:A,'Items database'!B:B),(_xlfn.XLOOKUP(LEFT(E5869,3),Services,Services,"")))</f>
        <v/>
      </c>
      <c r="J5869" s="3" t="str">
        <f t="shared" si="183"/>
        <v/>
      </c>
    </row>
    <row r="5870" spans="1:10" x14ac:dyDescent="0.35">
      <c r="A5870" s="7" t="str">
        <f>IF('Payments Export'!A5874="","",'Payments Export'!A5874)</f>
        <v/>
      </c>
      <c r="B5870" s="7" t="str">
        <f>IF('Payments Export'!A5874="","",'Payments Export'!B5874)</f>
        <v/>
      </c>
      <c r="C5870" s="7" t="str">
        <f>IF(IFERROR(VALUE('Payments Export'!H5874),'Payments Export'!H5874)&lt;&gt;0,IFERROR(VALUE('Payments Export'!H5874),'Payments Export'!H5874),"")</f>
        <v/>
      </c>
      <c r="D5870" s="7" t="str">
        <f>IF('Payments Export'!I5874="","",'Payments Export'!I5874)</f>
        <v/>
      </c>
      <c r="E5870" s="7" t="str">
        <f t="shared" si="182"/>
        <v/>
      </c>
      <c r="F5870" s="7" t="str">
        <f>IF('Payments Export'!A5874="","",'Payments Export'!N5874)</f>
        <v/>
      </c>
      <c r="G5870" s="7" t="str">
        <f>IF('Payments Export'!A5874="","",'Payments Export'!O5874)</f>
        <v/>
      </c>
      <c r="H5870" s="7" t="str">
        <f>IF('Payments Export'!B5874="","",G5870-F5870)</f>
        <v/>
      </c>
      <c r="I5870" s="3" t="str">
        <f>IF(C5870&lt;&gt;"",_xlfn.XLOOKUP(IFERROR(VALUE(C5870),C5870),'Items database'!A:A,'Items database'!B:B),(_xlfn.XLOOKUP(LEFT(E5870,3),Services,Services,"")))</f>
        <v/>
      </c>
      <c r="J5870" s="3" t="str">
        <f t="shared" si="183"/>
        <v/>
      </c>
    </row>
    <row r="5871" spans="1:10" x14ac:dyDescent="0.35">
      <c r="A5871" s="7" t="str">
        <f>IF('Payments Export'!A5875="","",'Payments Export'!A5875)</f>
        <v/>
      </c>
      <c r="B5871" s="7" t="str">
        <f>IF('Payments Export'!A5875="","",'Payments Export'!B5875)</f>
        <v/>
      </c>
      <c r="C5871" s="7" t="str">
        <f>IF(IFERROR(VALUE('Payments Export'!H5875),'Payments Export'!H5875)&lt;&gt;0,IFERROR(VALUE('Payments Export'!H5875),'Payments Export'!H5875),"")</f>
        <v/>
      </c>
      <c r="D5871" s="7" t="str">
        <f>IF('Payments Export'!I5875="","",'Payments Export'!I5875)</f>
        <v/>
      </c>
      <c r="E5871" s="7" t="str">
        <f t="shared" si="182"/>
        <v/>
      </c>
      <c r="F5871" s="7" t="str">
        <f>IF('Payments Export'!A5875="","",'Payments Export'!N5875)</f>
        <v/>
      </c>
      <c r="G5871" s="7" t="str">
        <f>IF('Payments Export'!A5875="","",'Payments Export'!O5875)</f>
        <v/>
      </c>
      <c r="H5871" s="7" t="str">
        <f>IF('Payments Export'!B5875="","",G5871-F5871)</f>
        <v/>
      </c>
      <c r="I5871" s="3" t="str">
        <f>IF(C5871&lt;&gt;"",_xlfn.XLOOKUP(IFERROR(VALUE(C5871),C5871),'Items database'!A:A,'Items database'!B:B),(_xlfn.XLOOKUP(LEFT(E5871,3),Services,Services,"")))</f>
        <v/>
      </c>
      <c r="J5871" s="3" t="str">
        <f t="shared" si="183"/>
        <v/>
      </c>
    </row>
    <row r="5872" spans="1:10" x14ac:dyDescent="0.35">
      <c r="A5872" s="7" t="str">
        <f>IF('Payments Export'!A5876="","",'Payments Export'!A5876)</f>
        <v/>
      </c>
      <c r="B5872" s="7" t="str">
        <f>IF('Payments Export'!A5876="","",'Payments Export'!B5876)</f>
        <v/>
      </c>
      <c r="C5872" s="7" t="str">
        <f>IF(IFERROR(VALUE('Payments Export'!H5876),'Payments Export'!H5876)&lt;&gt;0,IFERROR(VALUE('Payments Export'!H5876),'Payments Export'!H5876),"")</f>
        <v/>
      </c>
      <c r="D5872" s="7" t="str">
        <f>IF('Payments Export'!I5876="","",'Payments Export'!I5876)</f>
        <v/>
      </c>
      <c r="E5872" s="7" t="str">
        <f t="shared" si="182"/>
        <v/>
      </c>
      <c r="F5872" s="7" t="str">
        <f>IF('Payments Export'!A5876="","",'Payments Export'!N5876)</f>
        <v/>
      </c>
      <c r="G5872" s="7" t="str">
        <f>IF('Payments Export'!A5876="","",'Payments Export'!O5876)</f>
        <v/>
      </c>
      <c r="H5872" s="7" t="str">
        <f>IF('Payments Export'!B5876="","",G5872-F5872)</f>
        <v/>
      </c>
      <c r="I5872" s="3" t="str">
        <f>IF(C5872&lt;&gt;"",_xlfn.XLOOKUP(IFERROR(VALUE(C5872),C5872),'Items database'!A:A,'Items database'!B:B),(_xlfn.XLOOKUP(LEFT(E5872,3),Services,Services,"")))</f>
        <v/>
      </c>
      <c r="J5872" s="3" t="str">
        <f t="shared" si="183"/>
        <v/>
      </c>
    </row>
    <row r="5873" spans="1:10" x14ac:dyDescent="0.35">
      <c r="A5873" s="7" t="str">
        <f>IF('Payments Export'!A5877="","",'Payments Export'!A5877)</f>
        <v/>
      </c>
      <c r="B5873" s="7" t="str">
        <f>IF('Payments Export'!A5877="","",'Payments Export'!B5877)</f>
        <v/>
      </c>
      <c r="C5873" s="7" t="str">
        <f>IF(IFERROR(VALUE('Payments Export'!H5877),'Payments Export'!H5877)&lt;&gt;0,IFERROR(VALUE('Payments Export'!H5877),'Payments Export'!H5877),"")</f>
        <v/>
      </c>
      <c r="D5873" s="7" t="str">
        <f>IF('Payments Export'!I5877="","",'Payments Export'!I5877)</f>
        <v/>
      </c>
      <c r="E5873" s="7" t="str">
        <f t="shared" si="182"/>
        <v/>
      </c>
      <c r="F5873" s="7" t="str">
        <f>IF('Payments Export'!A5877="","",'Payments Export'!N5877)</f>
        <v/>
      </c>
      <c r="G5873" s="7" t="str">
        <f>IF('Payments Export'!A5877="","",'Payments Export'!O5877)</f>
        <v/>
      </c>
      <c r="H5873" s="7" t="str">
        <f>IF('Payments Export'!B5877="","",G5873-F5873)</f>
        <v/>
      </c>
      <c r="I5873" s="3" t="str">
        <f>IF(C5873&lt;&gt;"",_xlfn.XLOOKUP(IFERROR(VALUE(C5873),C5873),'Items database'!A:A,'Items database'!B:B),(_xlfn.XLOOKUP(LEFT(E5873,3),Services,Services,"")))</f>
        <v/>
      </c>
      <c r="J5873" s="3" t="str">
        <f t="shared" si="183"/>
        <v/>
      </c>
    </row>
    <row r="5874" spans="1:10" x14ac:dyDescent="0.35">
      <c r="A5874" s="7" t="str">
        <f>IF('Payments Export'!A5878="","",'Payments Export'!A5878)</f>
        <v/>
      </c>
      <c r="B5874" s="7" t="str">
        <f>IF('Payments Export'!A5878="","",'Payments Export'!B5878)</f>
        <v/>
      </c>
      <c r="C5874" s="7" t="str">
        <f>IF(IFERROR(VALUE('Payments Export'!H5878),'Payments Export'!H5878)&lt;&gt;0,IFERROR(VALUE('Payments Export'!H5878),'Payments Export'!H5878),"")</f>
        <v/>
      </c>
      <c r="D5874" s="7" t="str">
        <f>IF('Payments Export'!I5878="","",'Payments Export'!I5878)</f>
        <v/>
      </c>
      <c r="E5874" s="7" t="str">
        <f t="shared" si="182"/>
        <v/>
      </c>
      <c r="F5874" s="7" t="str">
        <f>IF('Payments Export'!A5878="","",'Payments Export'!N5878)</f>
        <v/>
      </c>
      <c r="G5874" s="7" t="str">
        <f>IF('Payments Export'!A5878="","",'Payments Export'!O5878)</f>
        <v/>
      </c>
      <c r="H5874" s="7" t="str">
        <f>IF('Payments Export'!B5878="","",G5874-F5874)</f>
        <v/>
      </c>
      <c r="I5874" s="3" t="str">
        <f>IF(C5874&lt;&gt;"",_xlfn.XLOOKUP(IFERROR(VALUE(C5874),C5874),'Items database'!A:A,'Items database'!B:B),(_xlfn.XLOOKUP(LEFT(E5874,3),Services,Services,"")))</f>
        <v/>
      </c>
      <c r="J5874" s="3" t="str">
        <f t="shared" si="183"/>
        <v/>
      </c>
    </row>
    <row r="5875" spans="1:10" x14ac:dyDescent="0.35">
      <c r="A5875" s="7" t="str">
        <f>IF('Payments Export'!A5879="","",'Payments Export'!A5879)</f>
        <v/>
      </c>
      <c r="B5875" s="7" t="str">
        <f>IF('Payments Export'!A5879="","",'Payments Export'!B5879)</f>
        <v/>
      </c>
      <c r="C5875" s="7" t="str">
        <f>IF(IFERROR(VALUE('Payments Export'!H5879),'Payments Export'!H5879)&lt;&gt;0,IFERROR(VALUE('Payments Export'!H5879),'Payments Export'!H5879),"")</f>
        <v/>
      </c>
      <c r="D5875" s="7" t="str">
        <f>IF('Payments Export'!I5879="","",'Payments Export'!I5879)</f>
        <v/>
      </c>
      <c r="E5875" s="7" t="str">
        <f t="shared" si="182"/>
        <v/>
      </c>
      <c r="F5875" s="7" t="str">
        <f>IF('Payments Export'!A5879="","",'Payments Export'!N5879)</f>
        <v/>
      </c>
      <c r="G5875" s="7" t="str">
        <f>IF('Payments Export'!A5879="","",'Payments Export'!O5879)</f>
        <v/>
      </c>
      <c r="H5875" s="7" t="str">
        <f>IF('Payments Export'!B5879="","",G5875-F5875)</f>
        <v/>
      </c>
      <c r="I5875" s="3" t="str">
        <f>IF(C5875&lt;&gt;"",_xlfn.XLOOKUP(IFERROR(VALUE(C5875),C5875),'Items database'!A:A,'Items database'!B:B),(_xlfn.XLOOKUP(LEFT(E5875,3),Services,Services,"")))</f>
        <v/>
      </c>
      <c r="J5875" s="3" t="str">
        <f t="shared" si="183"/>
        <v/>
      </c>
    </row>
    <row r="5876" spans="1:10" x14ac:dyDescent="0.35">
      <c r="A5876" s="7" t="str">
        <f>IF('Payments Export'!A5880="","",'Payments Export'!A5880)</f>
        <v/>
      </c>
      <c r="B5876" s="7" t="str">
        <f>IF('Payments Export'!A5880="","",'Payments Export'!B5880)</f>
        <v/>
      </c>
      <c r="C5876" s="7" t="str">
        <f>IF(IFERROR(VALUE('Payments Export'!H5880),'Payments Export'!H5880)&lt;&gt;0,IFERROR(VALUE('Payments Export'!H5880),'Payments Export'!H5880),"")</f>
        <v/>
      </c>
      <c r="D5876" s="7" t="str">
        <f>IF('Payments Export'!I5880="","",'Payments Export'!I5880)</f>
        <v/>
      </c>
      <c r="E5876" s="7" t="str">
        <f t="shared" si="182"/>
        <v/>
      </c>
      <c r="F5876" s="7" t="str">
        <f>IF('Payments Export'!A5880="","",'Payments Export'!N5880)</f>
        <v/>
      </c>
      <c r="G5876" s="7" t="str">
        <f>IF('Payments Export'!A5880="","",'Payments Export'!O5880)</f>
        <v/>
      </c>
      <c r="H5876" s="7" t="str">
        <f>IF('Payments Export'!B5880="","",G5876-F5876)</f>
        <v/>
      </c>
      <c r="I5876" s="3" t="str">
        <f>IF(C5876&lt;&gt;"",_xlfn.XLOOKUP(IFERROR(VALUE(C5876),C5876),'Items database'!A:A,'Items database'!B:B),(_xlfn.XLOOKUP(LEFT(E5876,3),Services,Services,"")))</f>
        <v/>
      </c>
      <c r="J5876" s="3" t="str">
        <f t="shared" si="183"/>
        <v/>
      </c>
    </row>
    <row r="5877" spans="1:10" x14ac:dyDescent="0.35">
      <c r="A5877" s="7" t="str">
        <f>IF('Payments Export'!A5881="","",'Payments Export'!A5881)</f>
        <v/>
      </c>
      <c r="B5877" s="7" t="str">
        <f>IF('Payments Export'!A5881="","",'Payments Export'!B5881)</f>
        <v/>
      </c>
      <c r="C5877" s="7" t="str">
        <f>IF(IFERROR(VALUE('Payments Export'!H5881),'Payments Export'!H5881)&lt;&gt;0,IFERROR(VALUE('Payments Export'!H5881),'Payments Export'!H5881),"")</f>
        <v/>
      </c>
      <c r="D5877" s="7" t="str">
        <f>IF('Payments Export'!I5881="","",'Payments Export'!I5881)</f>
        <v/>
      </c>
      <c r="E5877" s="7" t="str">
        <f t="shared" si="182"/>
        <v/>
      </c>
      <c r="F5877" s="7" t="str">
        <f>IF('Payments Export'!A5881="","",'Payments Export'!N5881)</f>
        <v/>
      </c>
      <c r="G5877" s="7" t="str">
        <f>IF('Payments Export'!A5881="","",'Payments Export'!O5881)</f>
        <v/>
      </c>
      <c r="H5877" s="7" t="str">
        <f>IF('Payments Export'!B5881="","",G5877-F5877)</f>
        <v/>
      </c>
      <c r="I5877" s="3" t="str">
        <f>IF(C5877&lt;&gt;"",_xlfn.XLOOKUP(IFERROR(VALUE(C5877),C5877),'Items database'!A:A,'Items database'!B:B),(_xlfn.XLOOKUP(LEFT(E5877,3),Services,Services,"")))</f>
        <v/>
      </c>
      <c r="J5877" s="3" t="str">
        <f t="shared" si="183"/>
        <v/>
      </c>
    </row>
    <row r="5878" spans="1:10" x14ac:dyDescent="0.35">
      <c r="A5878" s="7" t="str">
        <f>IF('Payments Export'!A5882="","",'Payments Export'!A5882)</f>
        <v/>
      </c>
      <c r="B5878" s="7" t="str">
        <f>IF('Payments Export'!A5882="","",'Payments Export'!B5882)</f>
        <v/>
      </c>
      <c r="C5878" s="7" t="str">
        <f>IF(IFERROR(VALUE('Payments Export'!H5882),'Payments Export'!H5882)&lt;&gt;0,IFERROR(VALUE('Payments Export'!H5882),'Payments Export'!H5882),"")</f>
        <v/>
      </c>
      <c r="D5878" s="7" t="str">
        <f>IF('Payments Export'!I5882="","",'Payments Export'!I5882)</f>
        <v/>
      </c>
      <c r="E5878" s="7" t="str">
        <f t="shared" si="182"/>
        <v/>
      </c>
      <c r="F5878" s="7" t="str">
        <f>IF('Payments Export'!A5882="","",'Payments Export'!N5882)</f>
        <v/>
      </c>
      <c r="G5878" s="7" t="str">
        <f>IF('Payments Export'!A5882="","",'Payments Export'!O5882)</f>
        <v/>
      </c>
      <c r="H5878" s="7" t="str">
        <f>IF('Payments Export'!B5882="","",G5878-F5878)</f>
        <v/>
      </c>
      <c r="I5878" s="3" t="str">
        <f>IF(C5878&lt;&gt;"",_xlfn.XLOOKUP(IFERROR(VALUE(C5878),C5878),'Items database'!A:A,'Items database'!B:B),(_xlfn.XLOOKUP(LEFT(E5878,3),Services,Services,"")))</f>
        <v/>
      </c>
      <c r="J5878" s="3" t="str">
        <f t="shared" si="183"/>
        <v/>
      </c>
    </row>
    <row r="5879" spans="1:10" x14ac:dyDescent="0.35">
      <c r="A5879" s="7" t="str">
        <f>IF('Payments Export'!A5883="","",'Payments Export'!A5883)</f>
        <v/>
      </c>
      <c r="B5879" s="7" t="str">
        <f>IF('Payments Export'!A5883="","",'Payments Export'!B5883)</f>
        <v/>
      </c>
      <c r="C5879" s="7" t="str">
        <f>IF(IFERROR(VALUE('Payments Export'!H5883),'Payments Export'!H5883)&lt;&gt;0,IFERROR(VALUE('Payments Export'!H5883),'Payments Export'!H5883),"")</f>
        <v/>
      </c>
      <c r="D5879" s="7" t="str">
        <f>IF('Payments Export'!I5883="","",'Payments Export'!I5883)</f>
        <v/>
      </c>
      <c r="E5879" s="7" t="str">
        <f t="shared" si="182"/>
        <v/>
      </c>
      <c r="F5879" s="7" t="str">
        <f>IF('Payments Export'!A5883="","",'Payments Export'!N5883)</f>
        <v/>
      </c>
      <c r="G5879" s="7" t="str">
        <f>IF('Payments Export'!A5883="","",'Payments Export'!O5883)</f>
        <v/>
      </c>
      <c r="H5879" s="7" t="str">
        <f>IF('Payments Export'!B5883="","",G5879-F5879)</f>
        <v/>
      </c>
      <c r="I5879" s="3" t="str">
        <f>IF(C5879&lt;&gt;"",_xlfn.XLOOKUP(IFERROR(VALUE(C5879),C5879),'Items database'!A:A,'Items database'!B:B),(_xlfn.XLOOKUP(LEFT(E5879,3),Services,Services,"")))</f>
        <v/>
      </c>
      <c r="J5879" s="3" t="str">
        <f t="shared" si="183"/>
        <v/>
      </c>
    </row>
    <row r="5880" spans="1:10" x14ac:dyDescent="0.35">
      <c r="A5880" s="7" t="str">
        <f>IF('Payments Export'!A5884="","",'Payments Export'!A5884)</f>
        <v/>
      </c>
      <c r="B5880" s="7" t="str">
        <f>IF('Payments Export'!A5884="","",'Payments Export'!B5884)</f>
        <v/>
      </c>
      <c r="C5880" s="7" t="str">
        <f>IF(IFERROR(VALUE('Payments Export'!H5884),'Payments Export'!H5884)&lt;&gt;0,IFERROR(VALUE('Payments Export'!H5884),'Payments Export'!H5884),"")</f>
        <v/>
      </c>
      <c r="D5880" s="7" t="str">
        <f>IF('Payments Export'!I5884="","",'Payments Export'!I5884)</f>
        <v/>
      </c>
      <c r="E5880" s="7" t="str">
        <f t="shared" si="182"/>
        <v/>
      </c>
      <c r="F5880" s="7" t="str">
        <f>IF('Payments Export'!A5884="","",'Payments Export'!N5884)</f>
        <v/>
      </c>
      <c r="G5880" s="7" t="str">
        <f>IF('Payments Export'!A5884="","",'Payments Export'!O5884)</f>
        <v/>
      </c>
      <c r="H5880" s="7" t="str">
        <f>IF('Payments Export'!B5884="","",G5880-F5880)</f>
        <v/>
      </c>
      <c r="I5880" s="3" t="str">
        <f>IF(C5880&lt;&gt;"",_xlfn.XLOOKUP(IFERROR(VALUE(C5880),C5880),'Items database'!A:A,'Items database'!B:B),(_xlfn.XLOOKUP(LEFT(E5880,3),Services,Services,"")))</f>
        <v/>
      </c>
      <c r="J5880" s="3" t="str">
        <f t="shared" si="183"/>
        <v/>
      </c>
    </row>
    <row r="5881" spans="1:10" x14ac:dyDescent="0.35">
      <c r="A5881" s="7" t="str">
        <f>IF('Payments Export'!A5885="","",'Payments Export'!A5885)</f>
        <v/>
      </c>
      <c r="B5881" s="7" t="str">
        <f>IF('Payments Export'!A5885="","",'Payments Export'!B5885)</f>
        <v/>
      </c>
      <c r="C5881" s="7" t="str">
        <f>IF(IFERROR(VALUE('Payments Export'!H5885),'Payments Export'!H5885)&lt;&gt;0,IFERROR(VALUE('Payments Export'!H5885),'Payments Export'!H5885),"")</f>
        <v/>
      </c>
      <c r="D5881" s="7" t="str">
        <f>IF('Payments Export'!I5885="","",'Payments Export'!I5885)</f>
        <v/>
      </c>
      <c r="E5881" s="7" t="str">
        <f t="shared" si="182"/>
        <v/>
      </c>
      <c r="F5881" s="7" t="str">
        <f>IF('Payments Export'!A5885="","",'Payments Export'!N5885)</f>
        <v/>
      </c>
      <c r="G5881" s="7" t="str">
        <f>IF('Payments Export'!A5885="","",'Payments Export'!O5885)</f>
        <v/>
      </c>
      <c r="H5881" s="7" t="str">
        <f>IF('Payments Export'!B5885="","",G5881-F5881)</f>
        <v/>
      </c>
      <c r="I5881" s="3" t="str">
        <f>IF(C5881&lt;&gt;"",_xlfn.XLOOKUP(IFERROR(VALUE(C5881),C5881),'Items database'!A:A,'Items database'!B:B),(_xlfn.XLOOKUP(LEFT(E5881,3),Services,Services,"")))</f>
        <v/>
      </c>
      <c r="J5881" s="3" t="str">
        <f t="shared" si="183"/>
        <v/>
      </c>
    </row>
    <row r="5882" spans="1:10" x14ac:dyDescent="0.35">
      <c r="A5882" s="7" t="str">
        <f>IF('Payments Export'!A5886="","",'Payments Export'!A5886)</f>
        <v/>
      </c>
      <c r="B5882" s="7" t="str">
        <f>IF('Payments Export'!A5886="","",'Payments Export'!B5886)</f>
        <v/>
      </c>
      <c r="C5882" s="7" t="str">
        <f>IF(IFERROR(VALUE('Payments Export'!H5886),'Payments Export'!H5886)&lt;&gt;0,IFERROR(VALUE('Payments Export'!H5886),'Payments Export'!H5886),"")</f>
        <v/>
      </c>
      <c r="D5882" s="7" t="str">
        <f>IF('Payments Export'!I5886="","",'Payments Export'!I5886)</f>
        <v/>
      </c>
      <c r="E5882" s="7" t="str">
        <f t="shared" si="182"/>
        <v/>
      </c>
      <c r="F5882" s="7" t="str">
        <f>IF('Payments Export'!A5886="","",'Payments Export'!N5886)</f>
        <v/>
      </c>
      <c r="G5882" s="7" t="str">
        <f>IF('Payments Export'!A5886="","",'Payments Export'!O5886)</f>
        <v/>
      </c>
      <c r="H5882" s="7" t="str">
        <f>IF('Payments Export'!B5886="","",G5882-F5882)</f>
        <v/>
      </c>
      <c r="I5882" s="3" t="str">
        <f>IF(C5882&lt;&gt;"",_xlfn.XLOOKUP(IFERROR(VALUE(C5882),C5882),'Items database'!A:A,'Items database'!B:B),(_xlfn.XLOOKUP(LEFT(E5882,3),Services,Services,"")))</f>
        <v/>
      </c>
      <c r="J5882" s="3" t="str">
        <f t="shared" si="183"/>
        <v/>
      </c>
    </row>
    <row r="5883" spans="1:10" x14ac:dyDescent="0.35">
      <c r="A5883" s="7" t="str">
        <f>IF('Payments Export'!A5887="","",'Payments Export'!A5887)</f>
        <v/>
      </c>
      <c r="B5883" s="7" t="str">
        <f>IF('Payments Export'!A5887="","",'Payments Export'!B5887)</f>
        <v/>
      </c>
      <c r="C5883" s="7" t="str">
        <f>IF(IFERROR(VALUE('Payments Export'!H5887),'Payments Export'!H5887)&lt;&gt;0,IFERROR(VALUE('Payments Export'!H5887),'Payments Export'!H5887),"")</f>
        <v/>
      </c>
      <c r="D5883" s="7" t="str">
        <f>IF('Payments Export'!I5887="","",'Payments Export'!I5887)</f>
        <v/>
      </c>
      <c r="E5883" s="7" t="str">
        <f t="shared" si="182"/>
        <v/>
      </c>
      <c r="F5883" s="7" t="str">
        <f>IF('Payments Export'!A5887="","",'Payments Export'!N5887)</f>
        <v/>
      </c>
      <c r="G5883" s="7" t="str">
        <f>IF('Payments Export'!A5887="","",'Payments Export'!O5887)</f>
        <v/>
      </c>
      <c r="H5883" s="7" t="str">
        <f>IF('Payments Export'!B5887="","",G5883-F5883)</f>
        <v/>
      </c>
      <c r="I5883" s="3" t="str">
        <f>IF(C5883&lt;&gt;"",_xlfn.XLOOKUP(IFERROR(VALUE(C5883),C5883),'Items database'!A:A,'Items database'!B:B),(_xlfn.XLOOKUP(LEFT(E5883,3),Services,Services,"")))</f>
        <v/>
      </c>
      <c r="J5883" s="3" t="str">
        <f t="shared" si="183"/>
        <v/>
      </c>
    </row>
    <row r="5884" spans="1:10" x14ac:dyDescent="0.35">
      <c r="A5884" s="7" t="str">
        <f>IF('Payments Export'!A5888="","",'Payments Export'!A5888)</f>
        <v/>
      </c>
      <c r="B5884" s="7" t="str">
        <f>IF('Payments Export'!A5888="","",'Payments Export'!B5888)</f>
        <v/>
      </c>
      <c r="C5884" s="7" t="str">
        <f>IF(IFERROR(VALUE('Payments Export'!H5888),'Payments Export'!H5888)&lt;&gt;0,IFERROR(VALUE('Payments Export'!H5888),'Payments Export'!H5888),"")</f>
        <v/>
      </c>
      <c r="D5884" s="7" t="str">
        <f>IF('Payments Export'!I5888="","",'Payments Export'!I5888)</f>
        <v/>
      </c>
      <c r="E5884" s="7" t="str">
        <f t="shared" si="182"/>
        <v/>
      </c>
      <c r="F5884" s="7" t="str">
        <f>IF('Payments Export'!A5888="","",'Payments Export'!N5888)</f>
        <v/>
      </c>
      <c r="G5884" s="7" t="str">
        <f>IF('Payments Export'!A5888="","",'Payments Export'!O5888)</f>
        <v/>
      </c>
      <c r="H5884" s="7" t="str">
        <f>IF('Payments Export'!B5888="","",G5884-F5884)</f>
        <v/>
      </c>
      <c r="I5884" s="3" t="str">
        <f>IF(C5884&lt;&gt;"",_xlfn.XLOOKUP(IFERROR(VALUE(C5884),C5884),'Items database'!A:A,'Items database'!B:B),(_xlfn.XLOOKUP(LEFT(E5884,3),Services,Services,"")))</f>
        <v/>
      </c>
      <c r="J5884" s="3" t="str">
        <f t="shared" si="183"/>
        <v/>
      </c>
    </row>
    <row r="5885" spans="1:10" x14ac:dyDescent="0.35">
      <c r="A5885" s="7" t="str">
        <f>IF('Payments Export'!A5889="","",'Payments Export'!A5889)</f>
        <v/>
      </c>
      <c r="B5885" s="7" t="str">
        <f>IF('Payments Export'!A5889="","",'Payments Export'!B5889)</f>
        <v/>
      </c>
      <c r="C5885" s="7" t="str">
        <f>IF(IFERROR(VALUE('Payments Export'!H5889),'Payments Export'!H5889)&lt;&gt;0,IFERROR(VALUE('Payments Export'!H5889),'Payments Export'!H5889),"")</f>
        <v/>
      </c>
      <c r="D5885" s="7" t="str">
        <f>IF('Payments Export'!I5889="","",'Payments Export'!I5889)</f>
        <v/>
      </c>
      <c r="E5885" s="7" t="str">
        <f t="shared" si="182"/>
        <v/>
      </c>
      <c r="F5885" s="7" t="str">
        <f>IF('Payments Export'!A5889="","",'Payments Export'!N5889)</f>
        <v/>
      </c>
      <c r="G5885" s="7" t="str">
        <f>IF('Payments Export'!A5889="","",'Payments Export'!O5889)</f>
        <v/>
      </c>
      <c r="H5885" s="7" t="str">
        <f>IF('Payments Export'!B5889="","",G5885-F5885)</f>
        <v/>
      </c>
      <c r="I5885" s="3" t="str">
        <f>IF(C5885&lt;&gt;"",_xlfn.XLOOKUP(IFERROR(VALUE(C5885),C5885),'Items database'!A:A,'Items database'!B:B),(_xlfn.XLOOKUP(LEFT(E5885,3),Services,Services,"")))</f>
        <v/>
      </c>
      <c r="J5885" s="3" t="str">
        <f t="shared" si="183"/>
        <v/>
      </c>
    </row>
    <row r="5886" spans="1:10" x14ac:dyDescent="0.35">
      <c r="A5886" s="7" t="str">
        <f>IF('Payments Export'!A5890="","",'Payments Export'!A5890)</f>
        <v/>
      </c>
      <c r="B5886" s="7" t="str">
        <f>IF('Payments Export'!A5890="","",'Payments Export'!B5890)</f>
        <v/>
      </c>
      <c r="C5886" s="7" t="str">
        <f>IF(IFERROR(VALUE('Payments Export'!H5890),'Payments Export'!H5890)&lt;&gt;0,IFERROR(VALUE('Payments Export'!H5890),'Payments Export'!H5890),"")</f>
        <v/>
      </c>
      <c r="D5886" s="7" t="str">
        <f>IF('Payments Export'!I5890="","",'Payments Export'!I5890)</f>
        <v/>
      </c>
      <c r="E5886" s="7" t="str">
        <f t="shared" si="182"/>
        <v/>
      </c>
      <c r="F5886" s="7" t="str">
        <f>IF('Payments Export'!A5890="","",'Payments Export'!N5890)</f>
        <v/>
      </c>
      <c r="G5886" s="7" t="str">
        <f>IF('Payments Export'!A5890="","",'Payments Export'!O5890)</f>
        <v/>
      </c>
      <c r="H5886" s="7" t="str">
        <f>IF('Payments Export'!B5890="","",G5886-F5886)</f>
        <v/>
      </c>
      <c r="I5886" s="3" t="str">
        <f>IF(C5886&lt;&gt;"",_xlfn.XLOOKUP(IFERROR(VALUE(C5886),C5886),'Items database'!A:A,'Items database'!B:B),(_xlfn.XLOOKUP(LEFT(E5886,3),Services,Services,"")))</f>
        <v/>
      </c>
      <c r="J5886" s="3" t="str">
        <f t="shared" si="183"/>
        <v/>
      </c>
    </row>
    <row r="5887" spans="1:10" x14ac:dyDescent="0.35">
      <c r="A5887" s="7" t="str">
        <f>IF('Payments Export'!A5891="","",'Payments Export'!A5891)</f>
        <v/>
      </c>
      <c r="B5887" s="7" t="str">
        <f>IF('Payments Export'!A5891="","",'Payments Export'!B5891)</f>
        <v/>
      </c>
      <c r="C5887" s="7" t="str">
        <f>IF(IFERROR(VALUE('Payments Export'!H5891),'Payments Export'!H5891)&lt;&gt;0,IFERROR(VALUE('Payments Export'!H5891),'Payments Export'!H5891),"")</f>
        <v/>
      </c>
      <c r="D5887" s="7" t="str">
        <f>IF('Payments Export'!I5891="","",'Payments Export'!I5891)</f>
        <v/>
      </c>
      <c r="E5887" s="7" t="str">
        <f t="shared" si="182"/>
        <v/>
      </c>
      <c r="F5887" s="7" t="str">
        <f>IF('Payments Export'!A5891="","",'Payments Export'!N5891)</f>
        <v/>
      </c>
      <c r="G5887" s="7" t="str">
        <f>IF('Payments Export'!A5891="","",'Payments Export'!O5891)</f>
        <v/>
      </c>
      <c r="H5887" s="7" t="str">
        <f>IF('Payments Export'!B5891="","",G5887-F5887)</f>
        <v/>
      </c>
      <c r="I5887" s="3" t="str">
        <f>IF(C5887&lt;&gt;"",_xlfn.XLOOKUP(IFERROR(VALUE(C5887),C5887),'Items database'!A:A,'Items database'!B:B),(_xlfn.XLOOKUP(LEFT(E5887,3),Services,Services,"")))</f>
        <v/>
      </c>
      <c r="J5887" s="3" t="str">
        <f t="shared" si="183"/>
        <v/>
      </c>
    </row>
    <row r="5888" spans="1:10" x14ac:dyDescent="0.35">
      <c r="A5888" s="7" t="str">
        <f>IF('Payments Export'!A5892="","",'Payments Export'!A5892)</f>
        <v/>
      </c>
      <c r="B5888" s="7" t="str">
        <f>IF('Payments Export'!A5892="","",'Payments Export'!B5892)</f>
        <v/>
      </c>
      <c r="C5888" s="7" t="str">
        <f>IF(IFERROR(VALUE('Payments Export'!H5892),'Payments Export'!H5892)&lt;&gt;0,IFERROR(VALUE('Payments Export'!H5892),'Payments Export'!H5892),"")</f>
        <v/>
      </c>
      <c r="D5888" s="7" t="str">
        <f>IF('Payments Export'!I5892="","",'Payments Export'!I5892)</f>
        <v/>
      </c>
      <c r="E5888" s="7" t="str">
        <f t="shared" si="182"/>
        <v/>
      </c>
      <c r="F5888" s="7" t="str">
        <f>IF('Payments Export'!A5892="","",'Payments Export'!N5892)</f>
        <v/>
      </c>
      <c r="G5888" s="7" t="str">
        <f>IF('Payments Export'!A5892="","",'Payments Export'!O5892)</f>
        <v/>
      </c>
      <c r="H5888" s="7" t="str">
        <f>IF('Payments Export'!B5892="","",G5888-F5888)</f>
        <v/>
      </c>
      <c r="I5888" s="3" t="str">
        <f>IF(C5888&lt;&gt;"",_xlfn.XLOOKUP(IFERROR(VALUE(C5888),C5888),'Items database'!A:A,'Items database'!B:B),(_xlfn.XLOOKUP(LEFT(E5888,3),Services,Services,"")))</f>
        <v/>
      </c>
      <c r="J5888" s="3" t="str">
        <f t="shared" si="183"/>
        <v/>
      </c>
    </row>
    <row r="5889" spans="1:10" x14ac:dyDescent="0.35">
      <c r="A5889" s="7" t="str">
        <f>IF('Payments Export'!A5893="","",'Payments Export'!A5893)</f>
        <v/>
      </c>
      <c r="B5889" s="7" t="str">
        <f>IF('Payments Export'!A5893="","",'Payments Export'!B5893)</f>
        <v/>
      </c>
      <c r="C5889" s="7" t="str">
        <f>IF(IFERROR(VALUE('Payments Export'!H5893),'Payments Export'!H5893)&lt;&gt;0,IFERROR(VALUE('Payments Export'!H5893),'Payments Export'!H5893),"")</f>
        <v/>
      </c>
      <c r="D5889" s="7" t="str">
        <f>IF('Payments Export'!I5893="","",'Payments Export'!I5893)</f>
        <v/>
      </c>
      <c r="E5889" s="7" t="str">
        <f t="shared" ref="E5889:E5952" si="184">LEFT(D5889,66)</f>
        <v/>
      </c>
      <c r="F5889" s="7" t="str">
        <f>IF('Payments Export'!A5893="","",'Payments Export'!N5893)</f>
        <v/>
      </c>
      <c r="G5889" s="7" t="str">
        <f>IF('Payments Export'!A5893="","",'Payments Export'!O5893)</f>
        <v/>
      </c>
      <c r="H5889" s="7" t="str">
        <f>IF('Payments Export'!B5893="","",G5889-F5889)</f>
        <v/>
      </c>
      <c r="I5889" s="3" t="str">
        <f>IF(C5889&lt;&gt;"",_xlfn.XLOOKUP(IFERROR(VALUE(C5889),C5889),'Items database'!A:A,'Items database'!B:B),(_xlfn.XLOOKUP(LEFT(E5889,3),Services,Services,"")))</f>
        <v/>
      </c>
      <c r="J5889" s="3" t="str">
        <f t="shared" ref="J5889:J5952" si="185">IF(ISNUMBER(F5889)=TRUE,IF(F5889=0,"","GST"),"")</f>
        <v/>
      </c>
    </row>
    <row r="5890" spans="1:10" x14ac:dyDescent="0.35">
      <c r="A5890" s="7" t="str">
        <f>IF('Payments Export'!A5894="","",'Payments Export'!A5894)</f>
        <v/>
      </c>
      <c r="B5890" s="7" t="str">
        <f>IF('Payments Export'!A5894="","",'Payments Export'!B5894)</f>
        <v/>
      </c>
      <c r="C5890" s="7" t="str">
        <f>IF(IFERROR(VALUE('Payments Export'!H5894),'Payments Export'!H5894)&lt;&gt;0,IFERROR(VALUE('Payments Export'!H5894),'Payments Export'!H5894),"")</f>
        <v/>
      </c>
      <c r="D5890" s="7" t="str">
        <f>IF('Payments Export'!I5894="","",'Payments Export'!I5894)</f>
        <v/>
      </c>
      <c r="E5890" s="7" t="str">
        <f t="shared" si="184"/>
        <v/>
      </c>
      <c r="F5890" s="7" t="str">
        <f>IF('Payments Export'!A5894="","",'Payments Export'!N5894)</f>
        <v/>
      </c>
      <c r="G5890" s="7" t="str">
        <f>IF('Payments Export'!A5894="","",'Payments Export'!O5894)</f>
        <v/>
      </c>
      <c r="H5890" s="7" t="str">
        <f>IF('Payments Export'!B5894="","",G5890-F5890)</f>
        <v/>
      </c>
      <c r="I5890" s="3" t="str">
        <f>IF(C5890&lt;&gt;"",_xlfn.XLOOKUP(IFERROR(VALUE(C5890),C5890),'Items database'!A:A,'Items database'!B:B),(_xlfn.XLOOKUP(LEFT(E5890,3),Services,Services,"")))</f>
        <v/>
      </c>
      <c r="J5890" s="3" t="str">
        <f t="shared" si="185"/>
        <v/>
      </c>
    </row>
    <row r="5891" spans="1:10" x14ac:dyDescent="0.35">
      <c r="A5891" s="7" t="str">
        <f>IF('Payments Export'!A5895="","",'Payments Export'!A5895)</f>
        <v/>
      </c>
      <c r="B5891" s="7" t="str">
        <f>IF('Payments Export'!A5895="","",'Payments Export'!B5895)</f>
        <v/>
      </c>
      <c r="C5891" s="7" t="str">
        <f>IF(IFERROR(VALUE('Payments Export'!H5895),'Payments Export'!H5895)&lt;&gt;0,IFERROR(VALUE('Payments Export'!H5895),'Payments Export'!H5895),"")</f>
        <v/>
      </c>
      <c r="D5891" s="7" t="str">
        <f>IF('Payments Export'!I5895="","",'Payments Export'!I5895)</f>
        <v/>
      </c>
      <c r="E5891" s="7" t="str">
        <f t="shared" si="184"/>
        <v/>
      </c>
      <c r="F5891" s="7" t="str">
        <f>IF('Payments Export'!A5895="","",'Payments Export'!N5895)</f>
        <v/>
      </c>
      <c r="G5891" s="7" t="str">
        <f>IF('Payments Export'!A5895="","",'Payments Export'!O5895)</f>
        <v/>
      </c>
      <c r="H5891" s="7" t="str">
        <f>IF('Payments Export'!B5895="","",G5891-F5891)</f>
        <v/>
      </c>
      <c r="I5891" s="3" t="str">
        <f>IF(C5891&lt;&gt;"",_xlfn.XLOOKUP(IFERROR(VALUE(C5891),C5891),'Items database'!A:A,'Items database'!B:B),(_xlfn.XLOOKUP(LEFT(E5891,3),Services,Services,"")))</f>
        <v/>
      </c>
      <c r="J5891" s="3" t="str">
        <f t="shared" si="185"/>
        <v/>
      </c>
    </row>
    <row r="5892" spans="1:10" x14ac:dyDescent="0.35">
      <c r="A5892" s="7" t="str">
        <f>IF('Payments Export'!A5896="","",'Payments Export'!A5896)</f>
        <v/>
      </c>
      <c r="B5892" s="7" t="str">
        <f>IF('Payments Export'!A5896="","",'Payments Export'!B5896)</f>
        <v/>
      </c>
      <c r="C5892" s="7" t="str">
        <f>IF(IFERROR(VALUE('Payments Export'!H5896),'Payments Export'!H5896)&lt;&gt;0,IFERROR(VALUE('Payments Export'!H5896),'Payments Export'!H5896),"")</f>
        <v/>
      </c>
      <c r="D5892" s="7" t="str">
        <f>IF('Payments Export'!I5896="","",'Payments Export'!I5896)</f>
        <v/>
      </c>
      <c r="E5892" s="7" t="str">
        <f t="shared" si="184"/>
        <v/>
      </c>
      <c r="F5892" s="7" t="str">
        <f>IF('Payments Export'!A5896="","",'Payments Export'!N5896)</f>
        <v/>
      </c>
      <c r="G5892" s="7" t="str">
        <f>IF('Payments Export'!A5896="","",'Payments Export'!O5896)</f>
        <v/>
      </c>
      <c r="H5892" s="7" t="str">
        <f>IF('Payments Export'!B5896="","",G5892-F5892)</f>
        <v/>
      </c>
      <c r="I5892" s="3" t="str">
        <f>IF(C5892&lt;&gt;"",_xlfn.XLOOKUP(IFERROR(VALUE(C5892),C5892),'Items database'!A:A,'Items database'!B:B),(_xlfn.XLOOKUP(LEFT(E5892,3),Services,Services,"")))</f>
        <v/>
      </c>
      <c r="J5892" s="3" t="str">
        <f t="shared" si="185"/>
        <v/>
      </c>
    </row>
    <row r="5893" spans="1:10" x14ac:dyDescent="0.35">
      <c r="A5893" s="7" t="str">
        <f>IF('Payments Export'!A5897="","",'Payments Export'!A5897)</f>
        <v/>
      </c>
      <c r="B5893" s="7" t="str">
        <f>IF('Payments Export'!A5897="","",'Payments Export'!B5897)</f>
        <v/>
      </c>
      <c r="C5893" s="7" t="str">
        <f>IF(IFERROR(VALUE('Payments Export'!H5897),'Payments Export'!H5897)&lt;&gt;0,IFERROR(VALUE('Payments Export'!H5897),'Payments Export'!H5897),"")</f>
        <v/>
      </c>
      <c r="D5893" s="7" t="str">
        <f>IF('Payments Export'!I5897="","",'Payments Export'!I5897)</f>
        <v/>
      </c>
      <c r="E5893" s="7" t="str">
        <f t="shared" si="184"/>
        <v/>
      </c>
      <c r="F5893" s="7" t="str">
        <f>IF('Payments Export'!A5897="","",'Payments Export'!N5897)</f>
        <v/>
      </c>
      <c r="G5893" s="7" t="str">
        <f>IF('Payments Export'!A5897="","",'Payments Export'!O5897)</f>
        <v/>
      </c>
      <c r="H5893" s="7" t="str">
        <f>IF('Payments Export'!B5897="","",G5893-F5893)</f>
        <v/>
      </c>
      <c r="I5893" s="3" t="str">
        <f>IF(C5893&lt;&gt;"",_xlfn.XLOOKUP(IFERROR(VALUE(C5893),C5893),'Items database'!A:A,'Items database'!B:B),(_xlfn.XLOOKUP(LEFT(E5893,3),Services,Services,"")))</f>
        <v/>
      </c>
      <c r="J5893" s="3" t="str">
        <f t="shared" si="185"/>
        <v/>
      </c>
    </row>
    <row r="5894" spans="1:10" x14ac:dyDescent="0.35">
      <c r="A5894" s="7" t="str">
        <f>IF('Payments Export'!A5898="","",'Payments Export'!A5898)</f>
        <v/>
      </c>
      <c r="B5894" s="7" t="str">
        <f>IF('Payments Export'!A5898="","",'Payments Export'!B5898)</f>
        <v/>
      </c>
      <c r="C5894" s="7" t="str">
        <f>IF(IFERROR(VALUE('Payments Export'!H5898),'Payments Export'!H5898)&lt;&gt;0,IFERROR(VALUE('Payments Export'!H5898),'Payments Export'!H5898),"")</f>
        <v/>
      </c>
      <c r="D5894" s="7" t="str">
        <f>IF('Payments Export'!I5898="","",'Payments Export'!I5898)</f>
        <v/>
      </c>
      <c r="E5894" s="7" t="str">
        <f t="shared" si="184"/>
        <v/>
      </c>
      <c r="F5894" s="7" t="str">
        <f>IF('Payments Export'!A5898="","",'Payments Export'!N5898)</f>
        <v/>
      </c>
      <c r="G5894" s="7" t="str">
        <f>IF('Payments Export'!A5898="","",'Payments Export'!O5898)</f>
        <v/>
      </c>
      <c r="H5894" s="7" t="str">
        <f>IF('Payments Export'!B5898="","",G5894-F5894)</f>
        <v/>
      </c>
      <c r="I5894" s="3" t="str">
        <f>IF(C5894&lt;&gt;"",_xlfn.XLOOKUP(IFERROR(VALUE(C5894),C5894),'Items database'!A:A,'Items database'!B:B),(_xlfn.XLOOKUP(LEFT(E5894,3),Services,Services,"")))</f>
        <v/>
      </c>
      <c r="J5894" s="3" t="str">
        <f t="shared" si="185"/>
        <v/>
      </c>
    </row>
    <row r="5895" spans="1:10" x14ac:dyDescent="0.35">
      <c r="A5895" s="7" t="str">
        <f>IF('Payments Export'!A5899="","",'Payments Export'!A5899)</f>
        <v/>
      </c>
      <c r="B5895" s="7" t="str">
        <f>IF('Payments Export'!A5899="","",'Payments Export'!B5899)</f>
        <v/>
      </c>
      <c r="C5895" s="7" t="str">
        <f>IF(IFERROR(VALUE('Payments Export'!H5899),'Payments Export'!H5899)&lt;&gt;0,IFERROR(VALUE('Payments Export'!H5899),'Payments Export'!H5899),"")</f>
        <v/>
      </c>
      <c r="D5895" s="7" t="str">
        <f>IF('Payments Export'!I5899="","",'Payments Export'!I5899)</f>
        <v/>
      </c>
      <c r="E5895" s="7" t="str">
        <f t="shared" si="184"/>
        <v/>
      </c>
      <c r="F5895" s="7" t="str">
        <f>IF('Payments Export'!A5899="","",'Payments Export'!N5899)</f>
        <v/>
      </c>
      <c r="G5895" s="7" t="str">
        <f>IF('Payments Export'!A5899="","",'Payments Export'!O5899)</f>
        <v/>
      </c>
      <c r="H5895" s="7" t="str">
        <f>IF('Payments Export'!B5899="","",G5895-F5895)</f>
        <v/>
      </c>
      <c r="I5895" s="3" t="str">
        <f>IF(C5895&lt;&gt;"",_xlfn.XLOOKUP(IFERROR(VALUE(C5895),C5895),'Items database'!A:A,'Items database'!B:B),(_xlfn.XLOOKUP(LEFT(E5895,3),Services,Services,"")))</f>
        <v/>
      </c>
      <c r="J5895" s="3" t="str">
        <f t="shared" si="185"/>
        <v/>
      </c>
    </row>
    <row r="5896" spans="1:10" x14ac:dyDescent="0.35">
      <c r="A5896" s="7" t="str">
        <f>IF('Payments Export'!A5900="","",'Payments Export'!A5900)</f>
        <v/>
      </c>
      <c r="B5896" s="7" t="str">
        <f>IF('Payments Export'!A5900="","",'Payments Export'!B5900)</f>
        <v/>
      </c>
      <c r="C5896" s="7" t="str">
        <f>IF(IFERROR(VALUE('Payments Export'!H5900),'Payments Export'!H5900)&lt;&gt;0,IFERROR(VALUE('Payments Export'!H5900),'Payments Export'!H5900),"")</f>
        <v/>
      </c>
      <c r="D5896" s="7" t="str">
        <f>IF('Payments Export'!I5900="","",'Payments Export'!I5900)</f>
        <v/>
      </c>
      <c r="E5896" s="7" t="str">
        <f t="shared" si="184"/>
        <v/>
      </c>
      <c r="F5896" s="7" t="str">
        <f>IF('Payments Export'!A5900="","",'Payments Export'!N5900)</f>
        <v/>
      </c>
      <c r="G5896" s="7" t="str">
        <f>IF('Payments Export'!A5900="","",'Payments Export'!O5900)</f>
        <v/>
      </c>
      <c r="H5896" s="7" t="str">
        <f>IF('Payments Export'!B5900="","",G5896-F5896)</f>
        <v/>
      </c>
      <c r="I5896" s="3" t="str">
        <f>IF(C5896&lt;&gt;"",_xlfn.XLOOKUP(IFERROR(VALUE(C5896),C5896),'Items database'!A:A,'Items database'!B:B),(_xlfn.XLOOKUP(LEFT(E5896,3),Services,Services,"")))</f>
        <v/>
      </c>
      <c r="J5896" s="3" t="str">
        <f t="shared" si="185"/>
        <v/>
      </c>
    </row>
    <row r="5897" spans="1:10" x14ac:dyDescent="0.35">
      <c r="A5897" s="7" t="str">
        <f>IF('Payments Export'!A5901="","",'Payments Export'!A5901)</f>
        <v/>
      </c>
      <c r="B5897" s="7" t="str">
        <f>IF('Payments Export'!A5901="","",'Payments Export'!B5901)</f>
        <v/>
      </c>
      <c r="C5897" s="7" t="str">
        <f>IF(IFERROR(VALUE('Payments Export'!H5901),'Payments Export'!H5901)&lt;&gt;0,IFERROR(VALUE('Payments Export'!H5901),'Payments Export'!H5901),"")</f>
        <v/>
      </c>
      <c r="D5897" s="7" t="str">
        <f>IF('Payments Export'!I5901="","",'Payments Export'!I5901)</f>
        <v/>
      </c>
      <c r="E5897" s="7" t="str">
        <f t="shared" si="184"/>
        <v/>
      </c>
      <c r="F5897" s="7" t="str">
        <f>IF('Payments Export'!A5901="","",'Payments Export'!N5901)</f>
        <v/>
      </c>
      <c r="G5897" s="7" t="str">
        <f>IF('Payments Export'!A5901="","",'Payments Export'!O5901)</f>
        <v/>
      </c>
      <c r="H5897" s="7" t="str">
        <f>IF('Payments Export'!B5901="","",G5897-F5897)</f>
        <v/>
      </c>
      <c r="I5897" s="3" t="str">
        <f>IF(C5897&lt;&gt;"",_xlfn.XLOOKUP(IFERROR(VALUE(C5897),C5897),'Items database'!A:A,'Items database'!B:B),(_xlfn.XLOOKUP(LEFT(E5897,3),Services,Services,"")))</f>
        <v/>
      </c>
      <c r="J5897" s="3" t="str">
        <f t="shared" si="185"/>
        <v/>
      </c>
    </row>
    <row r="5898" spans="1:10" x14ac:dyDescent="0.35">
      <c r="A5898" s="7" t="str">
        <f>IF('Payments Export'!A5902="","",'Payments Export'!A5902)</f>
        <v/>
      </c>
      <c r="B5898" s="7" t="str">
        <f>IF('Payments Export'!A5902="","",'Payments Export'!B5902)</f>
        <v/>
      </c>
      <c r="C5898" s="7" t="str">
        <f>IF(IFERROR(VALUE('Payments Export'!H5902),'Payments Export'!H5902)&lt;&gt;0,IFERROR(VALUE('Payments Export'!H5902),'Payments Export'!H5902),"")</f>
        <v/>
      </c>
      <c r="D5898" s="7" t="str">
        <f>IF('Payments Export'!I5902="","",'Payments Export'!I5902)</f>
        <v/>
      </c>
      <c r="E5898" s="7" t="str">
        <f t="shared" si="184"/>
        <v/>
      </c>
      <c r="F5898" s="7" t="str">
        <f>IF('Payments Export'!A5902="","",'Payments Export'!N5902)</f>
        <v/>
      </c>
      <c r="G5898" s="7" t="str">
        <f>IF('Payments Export'!A5902="","",'Payments Export'!O5902)</f>
        <v/>
      </c>
      <c r="H5898" s="7" t="str">
        <f>IF('Payments Export'!B5902="","",G5898-F5898)</f>
        <v/>
      </c>
      <c r="I5898" s="3" t="str">
        <f>IF(C5898&lt;&gt;"",_xlfn.XLOOKUP(IFERROR(VALUE(C5898),C5898),'Items database'!A:A,'Items database'!B:B),(_xlfn.XLOOKUP(LEFT(E5898,3),Services,Services,"")))</f>
        <v/>
      </c>
      <c r="J5898" s="3" t="str">
        <f t="shared" si="185"/>
        <v/>
      </c>
    </row>
    <row r="5899" spans="1:10" x14ac:dyDescent="0.35">
      <c r="A5899" s="7" t="str">
        <f>IF('Payments Export'!A5903="","",'Payments Export'!A5903)</f>
        <v/>
      </c>
      <c r="B5899" s="7" t="str">
        <f>IF('Payments Export'!A5903="","",'Payments Export'!B5903)</f>
        <v/>
      </c>
      <c r="C5899" s="7" t="str">
        <f>IF(IFERROR(VALUE('Payments Export'!H5903),'Payments Export'!H5903)&lt;&gt;0,IFERROR(VALUE('Payments Export'!H5903),'Payments Export'!H5903),"")</f>
        <v/>
      </c>
      <c r="D5899" s="7" t="str">
        <f>IF('Payments Export'!I5903="","",'Payments Export'!I5903)</f>
        <v/>
      </c>
      <c r="E5899" s="7" t="str">
        <f t="shared" si="184"/>
        <v/>
      </c>
      <c r="F5899" s="7" t="str">
        <f>IF('Payments Export'!A5903="","",'Payments Export'!N5903)</f>
        <v/>
      </c>
      <c r="G5899" s="7" t="str">
        <f>IF('Payments Export'!A5903="","",'Payments Export'!O5903)</f>
        <v/>
      </c>
      <c r="H5899" s="7" t="str">
        <f>IF('Payments Export'!B5903="","",G5899-F5899)</f>
        <v/>
      </c>
      <c r="I5899" s="3" t="str">
        <f>IF(C5899&lt;&gt;"",_xlfn.XLOOKUP(IFERROR(VALUE(C5899),C5899),'Items database'!A:A,'Items database'!B:B),(_xlfn.XLOOKUP(LEFT(E5899,3),Services,Services,"")))</f>
        <v/>
      </c>
      <c r="J5899" s="3" t="str">
        <f t="shared" si="185"/>
        <v/>
      </c>
    </row>
    <row r="5900" spans="1:10" x14ac:dyDescent="0.35">
      <c r="A5900" s="7" t="str">
        <f>IF('Payments Export'!A5904="","",'Payments Export'!A5904)</f>
        <v/>
      </c>
      <c r="B5900" s="7" t="str">
        <f>IF('Payments Export'!A5904="","",'Payments Export'!B5904)</f>
        <v/>
      </c>
      <c r="C5900" s="7" t="str">
        <f>IF(IFERROR(VALUE('Payments Export'!H5904),'Payments Export'!H5904)&lt;&gt;0,IFERROR(VALUE('Payments Export'!H5904),'Payments Export'!H5904),"")</f>
        <v/>
      </c>
      <c r="D5900" s="7" t="str">
        <f>IF('Payments Export'!I5904="","",'Payments Export'!I5904)</f>
        <v/>
      </c>
      <c r="E5900" s="7" t="str">
        <f t="shared" si="184"/>
        <v/>
      </c>
      <c r="F5900" s="7" t="str">
        <f>IF('Payments Export'!A5904="","",'Payments Export'!N5904)</f>
        <v/>
      </c>
      <c r="G5900" s="7" t="str">
        <f>IF('Payments Export'!A5904="","",'Payments Export'!O5904)</f>
        <v/>
      </c>
      <c r="H5900" s="7" t="str">
        <f>IF('Payments Export'!B5904="","",G5900-F5900)</f>
        <v/>
      </c>
      <c r="I5900" s="3" t="str">
        <f>IF(C5900&lt;&gt;"",_xlfn.XLOOKUP(IFERROR(VALUE(C5900),C5900),'Items database'!A:A,'Items database'!B:B),(_xlfn.XLOOKUP(LEFT(E5900,3),Services,Services,"")))</f>
        <v/>
      </c>
      <c r="J5900" s="3" t="str">
        <f t="shared" si="185"/>
        <v/>
      </c>
    </row>
    <row r="5901" spans="1:10" x14ac:dyDescent="0.35">
      <c r="A5901" s="7" t="str">
        <f>IF('Payments Export'!A5905="","",'Payments Export'!A5905)</f>
        <v/>
      </c>
      <c r="B5901" s="7" t="str">
        <f>IF('Payments Export'!A5905="","",'Payments Export'!B5905)</f>
        <v/>
      </c>
      <c r="C5901" s="7" t="str">
        <f>IF(IFERROR(VALUE('Payments Export'!H5905),'Payments Export'!H5905)&lt;&gt;0,IFERROR(VALUE('Payments Export'!H5905),'Payments Export'!H5905),"")</f>
        <v/>
      </c>
      <c r="D5901" s="7" t="str">
        <f>IF('Payments Export'!I5905="","",'Payments Export'!I5905)</f>
        <v/>
      </c>
      <c r="E5901" s="7" t="str">
        <f t="shared" si="184"/>
        <v/>
      </c>
      <c r="F5901" s="7" t="str">
        <f>IF('Payments Export'!A5905="","",'Payments Export'!N5905)</f>
        <v/>
      </c>
      <c r="G5901" s="7" t="str">
        <f>IF('Payments Export'!A5905="","",'Payments Export'!O5905)</f>
        <v/>
      </c>
      <c r="H5901" s="7" t="str">
        <f>IF('Payments Export'!B5905="","",G5901-F5901)</f>
        <v/>
      </c>
      <c r="I5901" s="3" t="str">
        <f>IF(C5901&lt;&gt;"",_xlfn.XLOOKUP(IFERROR(VALUE(C5901),C5901),'Items database'!A:A,'Items database'!B:B),(_xlfn.XLOOKUP(LEFT(E5901,3),Services,Services,"")))</f>
        <v/>
      </c>
      <c r="J5901" s="3" t="str">
        <f t="shared" si="185"/>
        <v/>
      </c>
    </row>
    <row r="5902" spans="1:10" x14ac:dyDescent="0.35">
      <c r="A5902" s="7" t="str">
        <f>IF('Payments Export'!A5906="","",'Payments Export'!A5906)</f>
        <v/>
      </c>
      <c r="B5902" s="7" t="str">
        <f>IF('Payments Export'!A5906="","",'Payments Export'!B5906)</f>
        <v/>
      </c>
      <c r="C5902" s="7" t="str">
        <f>IF(IFERROR(VALUE('Payments Export'!H5906),'Payments Export'!H5906)&lt;&gt;0,IFERROR(VALUE('Payments Export'!H5906),'Payments Export'!H5906),"")</f>
        <v/>
      </c>
      <c r="D5902" s="7" t="str">
        <f>IF('Payments Export'!I5906="","",'Payments Export'!I5906)</f>
        <v/>
      </c>
      <c r="E5902" s="7" t="str">
        <f t="shared" si="184"/>
        <v/>
      </c>
      <c r="F5902" s="7" t="str">
        <f>IF('Payments Export'!A5906="","",'Payments Export'!N5906)</f>
        <v/>
      </c>
      <c r="G5902" s="7" t="str">
        <f>IF('Payments Export'!A5906="","",'Payments Export'!O5906)</f>
        <v/>
      </c>
      <c r="H5902" s="7" t="str">
        <f>IF('Payments Export'!B5906="","",G5902-F5902)</f>
        <v/>
      </c>
      <c r="I5902" s="3" t="str">
        <f>IF(C5902&lt;&gt;"",_xlfn.XLOOKUP(IFERROR(VALUE(C5902),C5902),'Items database'!A:A,'Items database'!B:B),(_xlfn.XLOOKUP(LEFT(E5902,3),Services,Services,"")))</f>
        <v/>
      </c>
      <c r="J5902" s="3" t="str">
        <f t="shared" si="185"/>
        <v/>
      </c>
    </row>
    <row r="5903" spans="1:10" x14ac:dyDescent="0.35">
      <c r="A5903" s="7" t="str">
        <f>IF('Payments Export'!A5907="","",'Payments Export'!A5907)</f>
        <v/>
      </c>
      <c r="B5903" s="7" t="str">
        <f>IF('Payments Export'!A5907="","",'Payments Export'!B5907)</f>
        <v/>
      </c>
      <c r="C5903" s="7" t="str">
        <f>IF(IFERROR(VALUE('Payments Export'!H5907),'Payments Export'!H5907)&lt;&gt;0,IFERROR(VALUE('Payments Export'!H5907),'Payments Export'!H5907),"")</f>
        <v/>
      </c>
      <c r="D5903" s="7" t="str">
        <f>IF('Payments Export'!I5907="","",'Payments Export'!I5907)</f>
        <v/>
      </c>
      <c r="E5903" s="7" t="str">
        <f t="shared" si="184"/>
        <v/>
      </c>
      <c r="F5903" s="7" t="str">
        <f>IF('Payments Export'!A5907="","",'Payments Export'!N5907)</f>
        <v/>
      </c>
      <c r="G5903" s="7" t="str">
        <f>IF('Payments Export'!A5907="","",'Payments Export'!O5907)</f>
        <v/>
      </c>
      <c r="H5903" s="7" t="str">
        <f>IF('Payments Export'!B5907="","",G5903-F5903)</f>
        <v/>
      </c>
      <c r="I5903" s="3" t="str">
        <f>IF(C5903&lt;&gt;"",_xlfn.XLOOKUP(IFERROR(VALUE(C5903),C5903),'Items database'!A:A,'Items database'!B:B),(_xlfn.XLOOKUP(LEFT(E5903,3),Services,Services,"")))</f>
        <v/>
      </c>
      <c r="J5903" s="3" t="str">
        <f t="shared" si="185"/>
        <v/>
      </c>
    </row>
    <row r="5904" spans="1:10" x14ac:dyDescent="0.35">
      <c r="A5904" s="7" t="str">
        <f>IF('Payments Export'!A5908="","",'Payments Export'!A5908)</f>
        <v/>
      </c>
      <c r="B5904" s="7" t="str">
        <f>IF('Payments Export'!A5908="","",'Payments Export'!B5908)</f>
        <v/>
      </c>
      <c r="C5904" s="7" t="str">
        <f>IF(IFERROR(VALUE('Payments Export'!H5908),'Payments Export'!H5908)&lt;&gt;0,IFERROR(VALUE('Payments Export'!H5908),'Payments Export'!H5908),"")</f>
        <v/>
      </c>
      <c r="D5904" s="7" t="str">
        <f>IF('Payments Export'!I5908="","",'Payments Export'!I5908)</f>
        <v/>
      </c>
      <c r="E5904" s="7" t="str">
        <f t="shared" si="184"/>
        <v/>
      </c>
      <c r="F5904" s="7" t="str">
        <f>IF('Payments Export'!A5908="","",'Payments Export'!N5908)</f>
        <v/>
      </c>
      <c r="G5904" s="7" t="str">
        <f>IF('Payments Export'!A5908="","",'Payments Export'!O5908)</f>
        <v/>
      </c>
      <c r="H5904" s="7" t="str">
        <f>IF('Payments Export'!B5908="","",G5904-F5904)</f>
        <v/>
      </c>
      <c r="I5904" s="3" t="str">
        <f>IF(C5904&lt;&gt;"",_xlfn.XLOOKUP(IFERROR(VALUE(C5904),C5904),'Items database'!A:A,'Items database'!B:B),(_xlfn.XLOOKUP(LEFT(E5904,3),Services,Services,"")))</f>
        <v/>
      </c>
      <c r="J5904" s="3" t="str">
        <f t="shared" si="185"/>
        <v/>
      </c>
    </row>
    <row r="5905" spans="1:10" x14ac:dyDescent="0.35">
      <c r="A5905" s="7" t="str">
        <f>IF('Payments Export'!A5909="","",'Payments Export'!A5909)</f>
        <v/>
      </c>
      <c r="B5905" s="7" t="str">
        <f>IF('Payments Export'!A5909="","",'Payments Export'!B5909)</f>
        <v/>
      </c>
      <c r="C5905" s="7" t="str">
        <f>IF(IFERROR(VALUE('Payments Export'!H5909),'Payments Export'!H5909)&lt;&gt;0,IFERROR(VALUE('Payments Export'!H5909),'Payments Export'!H5909),"")</f>
        <v/>
      </c>
      <c r="D5905" s="7" t="str">
        <f>IF('Payments Export'!I5909="","",'Payments Export'!I5909)</f>
        <v/>
      </c>
      <c r="E5905" s="7" t="str">
        <f t="shared" si="184"/>
        <v/>
      </c>
      <c r="F5905" s="7" t="str">
        <f>IF('Payments Export'!A5909="","",'Payments Export'!N5909)</f>
        <v/>
      </c>
      <c r="G5905" s="7" t="str">
        <f>IF('Payments Export'!A5909="","",'Payments Export'!O5909)</f>
        <v/>
      </c>
      <c r="H5905" s="7" t="str">
        <f>IF('Payments Export'!B5909="","",G5905-F5905)</f>
        <v/>
      </c>
      <c r="I5905" s="3" t="str">
        <f>IF(C5905&lt;&gt;"",_xlfn.XLOOKUP(IFERROR(VALUE(C5905),C5905),'Items database'!A:A,'Items database'!B:B),(_xlfn.XLOOKUP(LEFT(E5905,3),Services,Services,"")))</f>
        <v/>
      </c>
      <c r="J5905" s="3" t="str">
        <f t="shared" si="185"/>
        <v/>
      </c>
    </row>
    <row r="5906" spans="1:10" x14ac:dyDescent="0.35">
      <c r="A5906" s="7" t="str">
        <f>IF('Payments Export'!A5910="","",'Payments Export'!A5910)</f>
        <v/>
      </c>
      <c r="B5906" s="7" t="str">
        <f>IF('Payments Export'!A5910="","",'Payments Export'!B5910)</f>
        <v/>
      </c>
      <c r="C5906" s="7" t="str">
        <f>IF(IFERROR(VALUE('Payments Export'!H5910),'Payments Export'!H5910)&lt;&gt;0,IFERROR(VALUE('Payments Export'!H5910),'Payments Export'!H5910),"")</f>
        <v/>
      </c>
      <c r="D5906" s="7" t="str">
        <f>IF('Payments Export'!I5910="","",'Payments Export'!I5910)</f>
        <v/>
      </c>
      <c r="E5906" s="7" t="str">
        <f t="shared" si="184"/>
        <v/>
      </c>
      <c r="F5906" s="7" t="str">
        <f>IF('Payments Export'!A5910="","",'Payments Export'!N5910)</f>
        <v/>
      </c>
      <c r="G5906" s="7" t="str">
        <f>IF('Payments Export'!A5910="","",'Payments Export'!O5910)</f>
        <v/>
      </c>
      <c r="H5906" s="7" t="str">
        <f>IF('Payments Export'!B5910="","",G5906-F5906)</f>
        <v/>
      </c>
      <c r="I5906" s="3" t="str">
        <f>IF(C5906&lt;&gt;"",_xlfn.XLOOKUP(IFERROR(VALUE(C5906),C5906),'Items database'!A:A,'Items database'!B:B),(_xlfn.XLOOKUP(LEFT(E5906,3),Services,Services,"")))</f>
        <v/>
      </c>
      <c r="J5906" s="3" t="str">
        <f t="shared" si="185"/>
        <v/>
      </c>
    </row>
    <row r="5907" spans="1:10" x14ac:dyDescent="0.35">
      <c r="A5907" s="7" t="str">
        <f>IF('Payments Export'!A5911="","",'Payments Export'!A5911)</f>
        <v/>
      </c>
      <c r="B5907" s="7" t="str">
        <f>IF('Payments Export'!A5911="","",'Payments Export'!B5911)</f>
        <v/>
      </c>
      <c r="C5907" s="7" t="str">
        <f>IF(IFERROR(VALUE('Payments Export'!H5911),'Payments Export'!H5911)&lt;&gt;0,IFERROR(VALUE('Payments Export'!H5911),'Payments Export'!H5911),"")</f>
        <v/>
      </c>
      <c r="D5907" s="7" t="str">
        <f>IF('Payments Export'!I5911="","",'Payments Export'!I5911)</f>
        <v/>
      </c>
      <c r="E5907" s="7" t="str">
        <f t="shared" si="184"/>
        <v/>
      </c>
      <c r="F5907" s="7" t="str">
        <f>IF('Payments Export'!A5911="","",'Payments Export'!N5911)</f>
        <v/>
      </c>
      <c r="G5907" s="7" t="str">
        <f>IF('Payments Export'!A5911="","",'Payments Export'!O5911)</f>
        <v/>
      </c>
      <c r="H5907" s="7" t="str">
        <f>IF('Payments Export'!B5911="","",G5907-F5907)</f>
        <v/>
      </c>
      <c r="I5907" s="3" t="str">
        <f>IF(C5907&lt;&gt;"",_xlfn.XLOOKUP(IFERROR(VALUE(C5907),C5907),'Items database'!A:A,'Items database'!B:B),(_xlfn.XLOOKUP(LEFT(E5907,3),Services,Services,"")))</f>
        <v/>
      </c>
      <c r="J5907" s="3" t="str">
        <f t="shared" si="185"/>
        <v/>
      </c>
    </row>
    <row r="5908" spans="1:10" x14ac:dyDescent="0.35">
      <c r="A5908" s="7" t="str">
        <f>IF('Payments Export'!A5912="","",'Payments Export'!A5912)</f>
        <v/>
      </c>
      <c r="B5908" s="7" t="str">
        <f>IF('Payments Export'!A5912="","",'Payments Export'!B5912)</f>
        <v/>
      </c>
      <c r="C5908" s="7" t="str">
        <f>IF(IFERROR(VALUE('Payments Export'!H5912),'Payments Export'!H5912)&lt;&gt;0,IFERROR(VALUE('Payments Export'!H5912),'Payments Export'!H5912),"")</f>
        <v/>
      </c>
      <c r="D5908" s="7" t="str">
        <f>IF('Payments Export'!I5912="","",'Payments Export'!I5912)</f>
        <v/>
      </c>
      <c r="E5908" s="7" t="str">
        <f t="shared" si="184"/>
        <v/>
      </c>
      <c r="F5908" s="7" t="str">
        <f>IF('Payments Export'!A5912="","",'Payments Export'!N5912)</f>
        <v/>
      </c>
      <c r="G5908" s="7" t="str">
        <f>IF('Payments Export'!A5912="","",'Payments Export'!O5912)</f>
        <v/>
      </c>
      <c r="H5908" s="7" t="str">
        <f>IF('Payments Export'!B5912="","",G5908-F5908)</f>
        <v/>
      </c>
      <c r="I5908" s="3" t="str">
        <f>IF(C5908&lt;&gt;"",_xlfn.XLOOKUP(IFERROR(VALUE(C5908),C5908),'Items database'!A:A,'Items database'!B:B),(_xlfn.XLOOKUP(LEFT(E5908,3),Services,Services,"")))</f>
        <v/>
      </c>
      <c r="J5908" s="3" t="str">
        <f t="shared" si="185"/>
        <v/>
      </c>
    </row>
    <row r="5909" spans="1:10" x14ac:dyDescent="0.35">
      <c r="A5909" s="7" t="str">
        <f>IF('Payments Export'!A5913="","",'Payments Export'!A5913)</f>
        <v/>
      </c>
      <c r="B5909" s="7" t="str">
        <f>IF('Payments Export'!A5913="","",'Payments Export'!B5913)</f>
        <v/>
      </c>
      <c r="C5909" s="7" t="str">
        <f>IF(IFERROR(VALUE('Payments Export'!H5913),'Payments Export'!H5913)&lt;&gt;0,IFERROR(VALUE('Payments Export'!H5913),'Payments Export'!H5913),"")</f>
        <v/>
      </c>
      <c r="D5909" s="7" t="str">
        <f>IF('Payments Export'!I5913="","",'Payments Export'!I5913)</f>
        <v/>
      </c>
      <c r="E5909" s="7" t="str">
        <f t="shared" si="184"/>
        <v/>
      </c>
      <c r="F5909" s="7" t="str">
        <f>IF('Payments Export'!A5913="","",'Payments Export'!N5913)</f>
        <v/>
      </c>
      <c r="G5909" s="7" t="str">
        <f>IF('Payments Export'!A5913="","",'Payments Export'!O5913)</f>
        <v/>
      </c>
      <c r="H5909" s="7" t="str">
        <f>IF('Payments Export'!B5913="","",G5909-F5909)</f>
        <v/>
      </c>
      <c r="I5909" s="3" t="str">
        <f>IF(C5909&lt;&gt;"",_xlfn.XLOOKUP(IFERROR(VALUE(C5909),C5909),'Items database'!A:A,'Items database'!B:B),(_xlfn.XLOOKUP(LEFT(E5909,3),Services,Services,"")))</f>
        <v/>
      </c>
      <c r="J5909" s="3" t="str">
        <f t="shared" si="185"/>
        <v/>
      </c>
    </row>
    <row r="5910" spans="1:10" x14ac:dyDescent="0.35">
      <c r="A5910" s="7" t="str">
        <f>IF('Payments Export'!A5914="","",'Payments Export'!A5914)</f>
        <v/>
      </c>
      <c r="B5910" s="7" t="str">
        <f>IF('Payments Export'!A5914="","",'Payments Export'!B5914)</f>
        <v/>
      </c>
      <c r="C5910" s="7" t="str">
        <f>IF(IFERROR(VALUE('Payments Export'!H5914),'Payments Export'!H5914)&lt;&gt;0,IFERROR(VALUE('Payments Export'!H5914),'Payments Export'!H5914),"")</f>
        <v/>
      </c>
      <c r="D5910" s="7" t="str">
        <f>IF('Payments Export'!I5914="","",'Payments Export'!I5914)</f>
        <v/>
      </c>
      <c r="E5910" s="7" t="str">
        <f t="shared" si="184"/>
        <v/>
      </c>
      <c r="F5910" s="7" t="str">
        <f>IF('Payments Export'!A5914="","",'Payments Export'!N5914)</f>
        <v/>
      </c>
      <c r="G5910" s="7" t="str">
        <f>IF('Payments Export'!A5914="","",'Payments Export'!O5914)</f>
        <v/>
      </c>
      <c r="H5910" s="7" t="str">
        <f>IF('Payments Export'!B5914="","",G5910-F5910)</f>
        <v/>
      </c>
      <c r="I5910" s="3" t="str">
        <f>IF(C5910&lt;&gt;"",_xlfn.XLOOKUP(IFERROR(VALUE(C5910),C5910),'Items database'!A:A,'Items database'!B:B),(_xlfn.XLOOKUP(LEFT(E5910,3),Services,Services,"")))</f>
        <v/>
      </c>
      <c r="J5910" s="3" t="str">
        <f t="shared" si="185"/>
        <v/>
      </c>
    </row>
    <row r="5911" spans="1:10" x14ac:dyDescent="0.35">
      <c r="A5911" s="7" t="str">
        <f>IF('Payments Export'!A5915="","",'Payments Export'!A5915)</f>
        <v/>
      </c>
      <c r="B5911" s="7" t="str">
        <f>IF('Payments Export'!A5915="","",'Payments Export'!B5915)</f>
        <v/>
      </c>
      <c r="C5911" s="7" t="str">
        <f>IF(IFERROR(VALUE('Payments Export'!H5915),'Payments Export'!H5915)&lt;&gt;0,IFERROR(VALUE('Payments Export'!H5915),'Payments Export'!H5915),"")</f>
        <v/>
      </c>
      <c r="D5911" s="7" t="str">
        <f>IF('Payments Export'!I5915="","",'Payments Export'!I5915)</f>
        <v/>
      </c>
      <c r="E5911" s="7" t="str">
        <f t="shared" si="184"/>
        <v/>
      </c>
      <c r="F5911" s="7" t="str">
        <f>IF('Payments Export'!A5915="","",'Payments Export'!N5915)</f>
        <v/>
      </c>
      <c r="G5911" s="7" t="str">
        <f>IF('Payments Export'!A5915="","",'Payments Export'!O5915)</f>
        <v/>
      </c>
      <c r="H5911" s="7" t="str">
        <f>IF('Payments Export'!B5915="","",G5911-F5911)</f>
        <v/>
      </c>
      <c r="I5911" s="3" t="str">
        <f>IF(C5911&lt;&gt;"",_xlfn.XLOOKUP(IFERROR(VALUE(C5911),C5911),'Items database'!A:A,'Items database'!B:B),(_xlfn.XLOOKUP(LEFT(E5911,3),Services,Services,"")))</f>
        <v/>
      </c>
      <c r="J5911" s="3" t="str">
        <f t="shared" si="185"/>
        <v/>
      </c>
    </row>
    <row r="5912" spans="1:10" x14ac:dyDescent="0.35">
      <c r="A5912" s="7" t="str">
        <f>IF('Payments Export'!A5916="","",'Payments Export'!A5916)</f>
        <v/>
      </c>
      <c r="B5912" s="7" t="str">
        <f>IF('Payments Export'!A5916="","",'Payments Export'!B5916)</f>
        <v/>
      </c>
      <c r="C5912" s="7" t="str">
        <f>IF(IFERROR(VALUE('Payments Export'!H5916),'Payments Export'!H5916)&lt;&gt;0,IFERROR(VALUE('Payments Export'!H5916),'Payments Export'!H5916),"")</f>
        <v/>
      </c>
      <c r="D5912" s="7" t="str">
        <f>IF('Payments Export'!I5916="","",'Payments Export'!I5916)</f>
        <v/>
      </c>
      <c r="E5912" s="7" t="str">
        <f t="shared" si="184"/>
        <v/>
      </c>
      <c r="F5912" s="7" t="str">
        <f>IF('Payments Export'!A5916="","",'Payments Export'!N5916)</f>
        <v/>
      </c>
      <c r="G5912" s="7" t="str">
        <f>IF('Payments Export'!A5916="","",'Payments Export'!O5916)</f>
        <v/>
      </c>
      <c r="H5912" s="7" t="str">
        <f>IF('Payments Export'!B5916="","",G5912-F5912)</f>
        <v/>
      </c>
      <c r="I5912" s="3" t="str">
        <f>IF(C5912&lt;&gt;"",_xlfn.XLOOKUP(IFERROR(VALUE(C5912),C5912),'Items database'!A:A,'Items database'!B:B),(_xlfn.XLOOKUP(LEFT(E5912,3),Services,Services,"")))</f>
        <v/>
      </c>
      <c r="J5912" s="3" t="str">
        <f t="shared" si="185"/>
        <v/>
      </c>
    </row>
    <row r="5913" spans="1:10" x14ac:dyDescent="0.35">
      <c r="A5913" s="7" t="str">
        <f>IF('Payments Export'!A5917="","",'Payments Export'!A5917)</f>
        <v/>
      </c>
      <c r="B5913" s="7" t="str">
        <f>IF('Payments Export'!A5917="","",'Payments Export'!B5917)</f>
        <v/>
      </c>
      <c r="C5913" s="7" t="str">
        <f>IF(IFERROR(VALUE('Payments Export'!H5917),'Payments Export'!H5917)&lt;&gt;0,IFERROR(VALUE('Payments Export'!H5917),'Payments Export'!H5917),"")</f>
        <v/>
      </c>
      <c r="D5913" s="7" t="str">
        <f>IF('Payments Export'!I5917="","",'Payments Export'!I5917)</f>
        <v/>
      </c>
      <c r="E5913" s="7" t="str">
        <f t="shared" si="184"/>
        <v/>
      </c>
      <c r="F5913" s="7" t="str">
        <f>IF('Payments Export'!A5917="","",'Payments Export'!N5917)</f>
        <v/>
      </c>
      <c r="G5913" s="7" t="str">
        <f>IF('Payments Export'!A5917="","",'Payments Export'!O5917)</f>
        <v/>
      </c>
      <c r="H5913" s="7" t="str">
        <f>IF('Payments Export'!B5917="","",G5913-F5913)</f>
        <v/>
      </c>
      <c r="I5913" s="3" t="str">
        <f>IF(C5913&lt;&gt;"",_xlfn.XLOOKUP(IFERROR(VALUE(C5913),C5913),'Items database'!A:A,'Items database'!B:B),(_xlfn.XLOOKUP(LEFT(E5913,3),Services,Services,"")))</f>
        <v/>
      </c>
      <c r="J5913" s="3" t="str">
        <f t="shared" si="185"/>
        <v/>
      </c>
    </row>
    <row r="5914" spans="1:10" x14ac:dyDescent="0.35">
      <c r="A5914" s="7" t="str">
        <f>IF('Payments Export'!A5918="","",'Payments Export'!A5918)</f>
        <v/>
      </c>
      <c r="B5914" s="7" t="str">
        <f>IF('Payments Export'!A5918="","",'Payments Export'!B5918)</f>
        <v/>
      </c>
      <c r="C5914" s="7" t="str">
        <f>IF(IFERROR(VALUE('Payments Export'!H5918),'Payments Export'!H5918)&lt;&gt;0,IFERROR(VALUE('Payments Export'!H5918),'Payments Export'!H5918),"")</f>
        <v/>
      </c>
      <c r="D5914" s="7" t="str">
        <f>IF('Payments Export'!I5918="","",'Payments Export'!I5918)</f>
        <v/>
      </c>
      <c r="E5914" s="7" t="str">
        <f t="shared" si="184"/>
        <v/>
      </c>
      <c r="F5914" s="7" t="str">
        <f>IF('Payments Export'!A5918="","",'Payments Export'!N5918)</f>
        <v/>
      </c>
      <c r="G5914" s="7" t="str">
        <f>IF('Payments Export'!A5918="","",'Payments Export'!O5918)</f>
        <v/>
      </c>
      <c r="H5914" s="7" t="str">
        <f>IF('Payments Export'!B5918="","",G5914-F5914)</f>
        <v/>
      </c>
      <c r="I5914" s="3" t="str">
        <f>IF(C5914&lt;&gt;"",_xlfn.XLOOKUP(IFERROR(VALUE(C5914),C5914),'Items database'!A:A,'Items database'!B:B),(_xlfn.XLOOKUP(LEFT(E5914,3),Services,Services,"")))</f>
        <v/>
      </c>
      <c r="J5914" s="3" t="str">
        <f t="shared" si="185"/>
        <v/>
      </c>
    </row>
    <row r="5915" spans="1:10" x14ac:dyDescent="0.35">
      <c r="A5915" s="7" t="str">
        <f>IF('Payments Export'!A5919="","",'Payments Export'!A5919)</f>
        <v/>
      </c>
      <c r="B5915" s="7" t="str">
        <f>IF('Payments Export'!A5919="","",'Payments Export'!B5919)</f>
        <v/>
      </c>
      <c r="C5915" s="7" t="str">
        <f>IF(IFERROR(VALUE('Payments Export'!H5919),'Payments Export'!H5919)&lt;&gt;0,IFERROR(VALUE('Payments Export'!H5919),'Payments Export'!H5919),"")</f>
        <v/>
      </c>
      <c r="D5915" s="7" t="str">
        <f>IF('Payments Export'!I5919="","",'Payments Export'!I5919)</f>
        <v/>
      </c>
      <c r="E5915" s="7" t="str">
        <f t="shared" si="184"/>
        <v/>
      </c>
      <c r="F5915" s="7" t="str">
        <f>IF('Payments Export'!A5919="","",'Payments Export'!N5919)</f>
        <v/>
      </c>
      <c r="G5915" s="7" t="str">
        <f>IF('Payments Export'!A5919="","",'Payments Export'!O5919)</f>
        <v/>
      </c>
      <c r="H5915" s="7" t="str">
        <f>IF('Payments Export'!B5919="","",G5915-F5915)</f>
        <v/>
      </c>
      <c r="I5915" s="3" t="str">
        <f>IF(C5915&lt;&gt;"",_xlfn.XLOOKUP(IFERROR(VALUE(C5915),C5915),'Items database'!A:A,'Items database'!B:B),(_xlfn.XLOOKUP(LEFT(E5915,3),Services,Services,"")))</f>
        <v/>
      </c>
      <c r="J5915" s="3" t="str">
        <f t="shared" si="185"/>
        <v/>
      </c>
    </row>
    <row r="5916" spans="1:10" x14ac:dyDescent="0.35">
      <c r="A5916" s="7" t="str">
        <f>IF('Payments Export'!A5920="","",'Payments Export'!A5920)</f>
        <v/>
      </c>
      <c r="B5916" s="7" t="str">
        <f>IF('Payments Export'!A5920="","",'Payments Export'!B5920)</f>
        <v/>
      </c>
      <c r="C5916" s="7" t="str">
        <f>IF(IFERROR(VALUE('Payments Export'!H5920),'Payments Export'!H5920)&lt;&gt;0,IFERROR(VALUE('Payments Export'!H5920),'Payments Export'!H5920),"")</f>
        <v/>
      </c>
      <c r="D5916" s="7" t="str">
        <f>IF('Payments Export'!I5920="","",'Payments Export'!I5920)</f>
        <v/>
      </c>
      <c r="E5916" s="7" t="str">
        <f t="shared" si="184"/>
        <v/>
      </c>
      <c r="F5916" s="7" t="str">
        <f>IF('Payments Export'!A5920="","",'Payments Export'!N5920)</f>
        <v/>
      </c>
      <c r="G5916" s="7" t="str">
        <f>IF('Payments Export'!A5920="","",'Payments Export'!O5920)</f>
        <v/>
      </c>
      <c r="H5916" s="7" t="str">
        <f>IF('Payments Export'!B5920="","",G5916-F5916)</f>
        <v/>
      </c>
      <c r="I5916" s="3" t="str">
        <f>IF(C5916&lt;&gt;"",_xlfn.XLOOKUP(IFERROR(VALUE(C5916),C5916),'Items database'!A:A,'Items database'!B:B),(_xlfn.XLOOKUP(LEFT(E5916,3),Services,Services,"")))</f>
        <v/>
      </c>
      <c r="J5916" s="3" t="str">
        <f t="shared" si="185"/>
        <v/>
      </c>
    </row>
    <row r="5917" spans="1:10" x14ac:dyDescent="0.35">
      <c r="A5917" s="7" t="str">
        <f>IF('Payments Export'!A5921="","",'Payments Export'!A5921)</f>
        <v/>
      </c>
      <c r="B5917" s="7" t="str">
        <f>IF('Payments Export'!A5921="","",'Payments Export'!B5921)</f>
        <v/>
      </c>
      <c r="C5917" s="7" t="str">
        <f>IF(IFERROR(VALUE('Payments Export'!H5921),'Payments Export'!H5921)&lt;&gt;0,IFERROR(VALUE('Payments Export'!H5921),'Payments Export'!H5921),"")</f>
        <v/>
      </c>
      <c r="D5917" s="7" t="str">
        <f>IF('Payments Export'!I5921="","",'Payments Export'!I5921)</f>
        <v/>
      </c>
      <c r="E5917" s="7" t="str">
        <f t="shared" si="184"/>
        <v/>
      </c>
      <c r="F5917" s="7" t="str">
        <f>IF('Payments Export'!A5921="","",'Payments Export'!N5921)</f>
        <v/>
      </c>
      <c r="G5917" s="7" t="str">
        <f>IF('Payments Export'!A5921="","",'Payments Export'!O5921)</f>
        <v/>
      </c>
      <c r="H5917" s="7" t="str">
        <f>IF('Payments Export'!B5921="","",G5917-F5917)</f>
        <v/>
      </c>
      <c r="I5917" s="3" t="str">
        <f>IF(C5917&lt;&gt;"",_xlfn.XLOOKUP(IFERROR(VALUE(C5917),C5917),'Items database'!A:A,'Items database'!B:B),(_xlfn.XLOOKUP(LEFT(E5917,3),Services,Services,"")))</f>
        <v/>
      </c>
      <c r="J5917" s="3" t="str">
        <f t="shared" si="185"/>
        <v/>
      </c>
    </row>
    <row r="5918" spans="1:10" x14ac:dyDescent="0.35">
      <c r="A5918" s="7" t="str">
        <f>IF('Payments Export'!A5922="","",'Payments Export'!A5922)</f>
        <v/>
      </c>
      <c r="B5918" s="7" t="str">
        <f>IF('Payments Export'!A5922="","",'Payments Export'!B5922)</f>
        <v/>
      </c>
      <c r="C5918" s="7" t="str">
        <f>IF(IFERROR(VALUE('Payments Export'!H5922),'Payments Export'!H5922)&lt;&gt;0,IFERROR(VALUE('Payments Export'!H5922),'Payments Export'!H5922),"")</f>
        <v/>
      </c>
      <c r="D5918" s="7" t="str">
        <f>IF('Payments Export'!I5922="","",'Payments Export'!I5922)</f>
        <v/>
      </c>
      <c r="E5918" s="7" t="str">
        <f t="shared" si="184"/>
        <v/>
      </c>
      <c r="F5918" s="7" t="str">
        <f>IF('Payments Export'!A5922="","",'Payments Export'!N5922)</f>
        <v/>
      </c>
      <c r="G5918" s="7" t="str">
        <f>IF('Payments Export'!A5922="","",'Payments Export'!O5922)</f>
        <v/>
      </c>
      <c r="H5918" s="7" t="str">
        <f>IF('Payments Export'!B5922="","",G5918-F5918)</f>
        <v/>
      </c>
      <c r="I5918" s="3" t="str">
        <f>IF(C5918&lt;&gt;"",_xlfn.XLOOKUP(IFERROR(VALUE(C5918),C5918),'Items database'!A:A,'Items database'!B:B),(_xlfn.XLOOKUP(LEFT(E5918,3),Services,Services,"")))</f>
        <v/>
      </c>
      <c r="J5918" s="3" t="str">
        <f t="shared" si="185"/>
        <v/>
      </c>
    </row>
    <row r="5919" spans="1:10" x14ac:dyDescent="0.35">
      <c r="A5919" s="7" t="str">
        <f>IF('Payments Export'!A5923="","",'Payments Export'!A5923)</f>
        <v/>
      </c>
      <c r="B5919" s="7" t="str">
        <f>IF('Payments Export'!A5923="","",'Payments Export'!B5923)</f>
        <v/>
      </c>
      <c r="C5919" s="7" t="str">
        <f>IF(IFERROR(VALUE('Payments Export'!H5923),'Payments Export'!H5923)&lt;&gt;0,IFERROR(VALUE('Payments Export'!H5923),'Payments Export'!H5923),"")</f>
        <v/>
      </c>
      <c r="D5919" s="7" t="str">
        <f>IF('Payments Export'!I5923="","",'Payments Export'!I5923)</f>
        <v/>
      </c>
      <c r="E5919" s="7" t="str">
        <f t="shared" si="184"/>
        <v/>
      </c>
      <c r="F5919" s="7" t="str">
        <f>IF('Payments Export'!A5923="","",'Payments Export'!N5923)</f>
        <v/>
      </c>
      <c r="G5919" s="7" t="str">
        <f>IF('Payments Export'!A5923="","",'Payments Export'!O5923)</f>
        <v/>
      </c>
      <c r="H5919" s="7" t="str">
        <f>IF('Payments Export'!B5923="","",G5919-F5919)</f>
        <v/>
      </c>
      <c r="I5919" s="3" t="str">
        <f>IF(C5919&lt;&gt;"",_xlfn.XLOOKUP(IFERROR(VALUE(C5919),C5919),'Items database'!A:A,'Items database'!B:B),(_xlfn.XLOOKUP(LEFT(E5919,3),Services,Services,"")))</f>
        <v/>
      </c>
      <c r="J5919" s="3" t="str">
        <f t="shared" si="185"/>
        <v/>
      </c>
    </row>
    <row r="5920" spans="1:10" x14ac:dyDescent="0.35">
      <c r="A5920" s="7" t="str">
        <f>IF('Payments Export'!A5924="","",'Payments Export'!A5924)</f>
        <v/>
      </c>
      <c r="B5920" s="7" t="str">
        <f>IF('Payments Export'!A5924="","",'Payments Export'!B5924)</f>
        <v/>
      </c>
      <c r="C5920" s="7" t="str">
        <f>IF(IFERROR(VALUE('Payments Export'!H5924),'Payments Export'!H5924)&lt;&gt;0,IFERROR(VALUE('Payments Export'!H5924),'Payments Export'!H5924),"")</f>
        <v/>
      </c>
      <c r="D5920" s="7" t="str">
        <f>IF('Payments Export'!I5924="","",'Payments Export'!I5924)</f>
        <v/>
      </c>
      <c r="E5920" s="7" t="str">
        <f t="shared" si="184"/>
        <v/>
      </c>
      <c r="F5920" s="7" t="str">
        <f>IF('Payments Export'!A5924="","",'Payments Export'!N5924)</f>
        <v/>
      </c>
      <c r="G5920" s="7" t="str">
        <f>IF('Payments Export'!A5924="","",'Payments Export'!O5924)</f>
        <v/>
      </c>
      <c r="H5920" s="7" t="str">
        <f>IF('Payments Export'!B5924="","",G5920-F5920)</f>
        <v/>
      </c>
      <c r="I5920" s="3" t="str">
        <f>IF(C5920&lt;&gt;"",_xlfn.XLOOKUP(IFERROR(VALUE(C5920),C5920),'Items database'!A:A,'Items database'!B:B),(_xlfn.XLOOKUP(LEFT(E5920,3),Services,Services,"")))</f>
        <v/>
      </c>
      <c r="J5920" s="3" t="str">
        <f t="shared" si="185"/>
        <v/>
      </c>
    </row>
    <row r="5921" spans="1:10" x14ac:dyDescent="0.35">
      <c r="A5921" s="7" t="str">
        <f>IF('Payments Export'!A5925="","",'Payments Export'!A5925)</f>
        <v/>
      </c>
      <c r="B5921" s="7" t="str">
        <f>IF('Payments Export'!A5925="","",'Payments Export'!B5925)</f>
        <v/>
      </c>
      <c r="C5921" s="7" t="str">
        <f>IF(IFERROR(VALUE('Payments Export'!H5925),'Payments Export'!H5925)&lt;&gt;0,IFERROR(VALUE('Payments Export'!H5925),'Payments Export'!H5925),"")</f>
        <v/>
      </c>
      <c r="D5921" s="7" t="str">
        <f>IF('Payments Export'!I5925="","",'Payments Export'!I5925)</f>
        <v/>
      </c>
      <c r="E5921" s="7" t="str">
        <f t="shared" si="184"/>
        <v/>
      </c>
      <c r="F5921" s="7" t="str">
        <f>IF('Payments Export'!A5925="","",'Payments Export'!N5925)</f>
        <v/>
      </c>
      <c r="G5921" s="7" t="str">
        <f>IF('Payments Export'!A5925="","",'Payments Export'!O5925)</f>
        <v/>
      </c>
      <c r="H5921" s="7" t="str">
        <f>IF('Payments Export'!B5925="","",G5921-F5921)</f>
        <v/>
      </c>
      <c r="I5921" s="3" t="str">
        <f>IF(C5921&lt;&gt;"",_xlfn.XLOOKUP(IFERROR(VALUE(C5921),C5921),'Items database'!A:A,'Items database'!B:B),(_xlfn.XLOOKUP(LEFT(E5921,3),Services,Services,"")))</f>
        <v/>
      </c>
      <c r="J5921" s="3" t="str">
        <f t="shared" si="185"/>
        <v/>
      </c>
    </row>
    <row r="5922" spans="1:10" x14ac:dyDescent="0.35">
      <c r="A5922" s="7" t="str">
        <f>IF('Payments Export'!A5926="","",'Payments Export'!A5926)</f>
        <v/>
      </c>
      <c r="B5922" s="7" t="str">
        <f>IF('Payments Export'!A5926="","",'Payments Export'!B5926)</f>
        <v/>
      </c>
      <c r="C5922" s="7" t="str">
        <f>IF(IFERROR(VALUE('Payments Export'!H5926),'Payments Export'!H5926)&lt;&gt;0,IFERROR(VALUE('Payments Export'!H5926),'Payments Export'!H5926),"")</f>
        <v/>
      </c>
      <c r="D5922" s="7" t="str">
        <f>IF('Payments Export'!I5926="","",'Payments Export'!I5926)</f>
        <v/>
      </c>
      <c r="E5922" s="7" t="str">
        <f t="shared" si="184"/>
        <v/>
      </c>
      <c r="F5922" s="7" t="str">
        <f>IF('Payments Export'!A5926="","",'Payments Export'!N5926)</f>
        <v/>
      </c>
      <c r="G5922" s="7" t="str">
        <f>IF('Payments Export'!A5926="","",'Payments Export'!O5926)</f>
        <v/>
      </c>
      <c r="H5922" s="7" t="str">
        <f>IF('Payments Export'!B5926="","",G5922-F5922)</f>
        <v/>
      </c>
      <c r="I5922" s="3" t="str">
        <f>IF(C5922&lt;&gt;"",_xlfn.XLOOKUP(IFERROR(VALUE(C5922),C5922),'Items database'!A:A,'Items database'!B:B),(_xlfn.XLOOKUP(LEFT(E5922,3),Services,Services,"")))</f>
        <v/>
      </c>
      <c r="J5922" s="3" t="str">
        <f t="shared" si="185"/>
        <v/>
      </c>
    </row>
    <row r="5923" spans="1:10" x14ac:dyDescent="0.35">
      <c r="A5923" s="7" t="str">
        <f>IF('Payments Export'!A5927="","",'Payments Export'!A5927)</f>
        <v/>
      </c>
      <c r="B5923" s="7" t="str">
        <f>IF('Payments Export'!A5927="","",'Payments Export'!B5927)</f>
        <v/>
      </c>
      <c r="C5923" s="7" t="str">
        <f>IF(IFERROR(VALUE('Payments Export'!H5927),'Payments Export'!H5927)&lt;&gt;0,IFERROR(VALUE('Payments Export'!H5927),'Payments Export'!H5927),"")</f>
        <v/>
      </c>
      <c r="D5923" s="7" t="str">
        <f>IF('Payments Export'!I5927="","",'Payments Export'!I5927)</f>
        <v/>
      </c>
      <c r="E5923" s="7" t="str">
        <f t="shared" si="184"/>
        <v/>
      </c>
      <c r="F5923" s="7" t="str">
        <f>IF('Payments Export'!A5927="","",'Payments Export'!N5927)</f>
        <v/>
      </c>
      <c r="G5923" s="7" t="str">
        <f>IF('Payments Export'!A5927="","",'Payments Export'!O5927)</f>
        <v/>
      </c>
      <c r="H5923" s="7" t="str">
        <f>IF('Payments Export'!B5927="","",G5923-F5923)</f>
        <v/>
      </c>
      <c r="I5923" s="3" t="str">
        <f>IF(C5923&lt;&gt;"",_xlfn.XLOOKUP(IFERROR(VALUE(C5923),C5923),'Items database'!A:A,'Items database'!B:B),(_xlfn.XLOOKUP(LEFT(E5923,3),Services,Services,"")))</f>
        <v/>
      </c>
      <c r="J5923" s="3" t="str">
        <f t="shared" si="185"/>
        <v/>
      </c>
    </row>
    <row r="5924" spans="1:10" x14ac:dyDescent="0.35">
      <c r="A5924" s="7" t="str">
        <f>IF('Payments Export'!A5928="","",'Payments Export'!A5928)</f>
        <v/>
      </c>
      <c r="B5924" s="7" t="str">
        <f>IF('Payments Export'!A5928="","",'Payments Export'!B5928)</f>
        <v/>
      </c>
      <c r="C5924" s="7" t="str">
        <f>IF(IFERROR(VALUE('Payments Export'!H5928),'Payments Export'!H5928)&lt;&gt;0,IFERROR(VALUE('Payments Export'!H5928),'Payments Export'!H5928),"")</f>
        <v/>
      </c>
      <c r="D5924" s="7" t="str">
        <f>IF('Payments Export'!I5928="","",'Payments Export'!I5928)</f>
        <v/>
      </c>
      <c r="E5924" s="7" t="str">
        <f t="shared" si="184"/>
        <v/>
      </c>
      <c r="F5924" s="7" t="str">
        <f>IF('Payments Export'!A5928="","",'Payments Export'!N5928)</f>
        <v/>
      </c>
      <c r="G5924" s="7" t="str">
        <f>IF('Payments Export'!A5928="","",'Payments Export'!O5928)</f>
        <v/>
      </c>
      <c r="H5924" s="7" t="str">
        <f>IF('Payments Export'!B5928="","",G5924-F5924)</f>
        <v/>
      </c>
      <c r="I5924" s="3" t="str">
        <f>IF(C5924&lt;&gt;"",_xlfn.XLOOKUP(IFERROR(VALUE(C5924),C5924),'Items database'!A:A,'Items database'!B:B),(_xlfn.XLOOKUP(LEFT(E5924,3),Services,Services,"")))</f>
        <v/>
      </c>
      <c r="J5924" s="3" t="str">
        <f t="shared" si="185"/>
        <v/>
      </c>
    </row>
    <row r="5925" spans="1:10" x14ac:dyDescent="0.35">
      <c r="A5925" s="7" t="str">
        <f>IF('Payments Export'!A5929="","",'Payments Export'!A5929)</f>
        <v/>
      </c>
      <c r="B5925" s="7" t="str">
        <f>IF('Payments Export'!A5929="","",'Payments Export'!B5929)</f>
        <v/>
      </c>
      <c r="C5925" s="7" t="str">
        <f>IF(IFERROR(VALUE('Payments Export'!H5929),'Payments Export'!H5929)&lt;&gt;0,IFERROR(VALUE('Payments Export'!H5929),'Payments Export'!H5929),"")</f>
        <v/>
      </c>
      <c r="D5925" s="7" t="str">
        <f>IF('Payments Export'!I5929="","",'Payments Export'!I5929)</f>
        <v/>
      </c>
      <c r="E5925" s="7" t="str">
        <f t="shared" si="184"/>
        <v/>
      </c>
      <c r="F5925" s="7" t="str">
        <f>IF('Payments Export'!A5929="","",'Payments Export'!N5929)</f>
        <v/>
      </c>
      <c r="G5925" s="7" t="str">
        <f>IF('Payments Export'!A5929="","",'Payments Export'!O5929)</f>
        <v/>
      </c>
      <c r="H5925" s="7" t="str">
        <f>IF('Payments Export'!B5929="","",G5925-F5925)</f>
        <v/>
      </c>
      <c r="I5925" s="3" t="str">
        <f>IF(C5925&lt;&gt;"",_xlfn.XLOOKUP(IFERROR(VALUE(C5925),C5925),'Items database'!A:A,'Items database'!B:B),(_xlfn.XLOOKUP(LEFT(E5925,3),Services,Services,"")))</f>
        <v/>
      </c>
      <c r="J5925" s="3" t="str">
        <f t="shared" si="185"/>
        <v/>
      </c>
    </row>
    <row r="5926" spans="1:10" x14ac:dyDescent="0.35">
      <c r="A5926" s="7" t="str">
        <f>IF('Payments Export'!A5930="","",'Payments Export'!A5930)</f>
        <v/>
      </c>
      <c r="B5926" s="7" t="str">
        <f>IF('Payments Export'!A5930="","",'Payments Export'!B5930)</f>
        <v/>
      </c>
      <c r="C5926" s="7" t="str">
        <f>IF(IFERROR(VALUE('Payments Export'!H5930),'Payments Export'!H5930)&lt;&gt;0,IFERROR(VALUE('Payments Export'!H5930),'Payments Export'!H5930),"")</f>
        <v/>
      </c>
      <c r="D5926" s="7" t="str">
        <f>IF('Payments Export'!I5930="","",'Payments Export'!I5930)</f>
        <v/>
      </c>
      <c r="E5926" s="7" t="str">
        <f t="shared" si="184"/>
        <v/>
      </c>
      <c r="F5926" s="7" t="str">
        <f>IF('Payments Export'!A5930="","",'Payments Export'!N5930)</f>
        <v/>
      </c>
      <c r="G5926" s="7" t="str">
        <f>IF('Payments Export'!A5930="","",'Payments Export'!O5930)</f>
        <v/>
      </c>
      <c r="H5926" s="7" t="str">
        <f>IF('Payments Export'!B5930="","",G5926-F5926)</f>
        <v/>
      </c>
      <c r="I5926" s="3" t="str">
        <f>IF(C5926&lt;&gt;"",_xlfn.XLOOKUP(IFERROR(VALUE(C5926),C5926),'Items database'!A:A,'Items database'!B:B),(_xlfn.XLOOKUP(LEFT(E5926,3),Services,Services,"")))</f>
        <v/>
      </c>
      <c r="J5926" s="3" t="str">
        <f t="shared" si="185"/>
        <v/>
      </c>
    </row>
    <row r="5927" spans="1:10" x14ac:dyDescent="0.35">
      <c r="A5927" s="7" t="str">
        <f>IF('Payments Export'!A5931="","",'Payments Export'!A5931)</f>
        <v/>
      </c>
      <c r="B5927" s="7" t="str">
        <f>IF('Payments Export'!A5931="","",'Payments Export'!B5931)</f>
        <v/>
      </c>
      <c r="C5927" s="7" t="str">
        <f>IF(IFERROR(VALUE('Payments Export'!H5931),'Payments Export'!H5931)&lt;&gt;0,IFERROR(VALUE('Payments Export'!H5931),'Payments Export'!H5931),"")</f>
        <v/>
      </c>
      <c r="D5927" s="7" t="str">
        <f>IF('Payments Export'!I5931="","",'Payments Export'!I5931)</f>
        <v/>
      </c>
      <c r="E5927" s="7" t="str">
        <f t="shared" si="184"/>
        <v/>
      </c>
      <c r="F5927" s="7" t="str">
        <f>IF('Payments Export'!A5931="","",'Payments Export'!N5931)</f>
        <v/>
      </c>
      <c r="G5927" s="7" t="str">
        <f>IF('Payments Export'!A5931="","",'Payments Export'!O5931)</f>
        <v/>
      </c>
      <c r="H5927" s="7" t="str">
        <f>IF('Payments Export'!B5931="","",G5927-F5927)</f>
        <v/>
      </c>
      <c r="I5927" s="3" t="str">
        <f>IF(C5927&lt;&gt;"",_xlfn.XLOOKUP(IFERROR(VALUE(C5927),C5927),'Items database'!A:A,'Items database'!B:B),(_xlfn.XLOOKUP(LEFT(E5927,3),Services,Services,"")))</f>
        <v/>
      </c>
      <c r="J5927" s="3" t="str">
        <f t="shared" si="185"/>
        <v/>
      </c>
    </row>
    <row r="5928" spans="1:10" x14ac:dyDescent="0.35">
      <c r="A5928" s="7" t="str">
        <f>IF('Payments Export'!A5932="","",'Payments Export'!A5932)</f>
        <v/>
      </c>
      <c r="B5928" s="7" t="str">
        <f>IF('Payments Export'!A5932="","",'Payments Export'!B5932)</f>
        <v/>
      </c>
      <c r="C5928" s="7" t="str">
        <f>IF(IFERROR(VALUE('Payments Export'!H5932),'Payments Export'!H5932)&lt;&gt;0,IFERROR(VALUE('Payments Export'!H5932),'Payments Export'!H5932),"")</f>
        <v/>
      </c>
      <c r="D5928" s="7" t="str">
        <f>IF('Payments Export'!I5932="","",'Payments Export'!I5932)</f>
        <v/>
      </c>
      <c r="E5928" s="7" t="str">
        <f t="shared" si="184"/>
        <v/>
      </c>
      <c r="F5928" s="7" t="str">
        <f>IF('Payments Export'!A5932="","",'Payments Export'!N5932)</f>
        <v/>
      </c>
      <c r="G5928" s="7" t="str">
        <f>IF('Payments Export'!A5932="","",'Payments Export'!O5932)</f>
        <v/>
      </c>
      <c r="H5928" s="7" t="str">
        <f>IF('Payments Export'!B5932="","",G5928-F5928)</f>
        <v/>
      </c>
      <c r="I5928" s="3" t="str">
        <f>IF(C5928&lt;&gt;"",_xlfn.XLOOKUP(IFERROR(VALUE(C5928),C5928),'Items database'!A:A,'Items database'!B:B),(_xlfn.XLOOKUP(LEFT(E5928,3),Services,Services,"")))</f>
        <v/>
      </c>
      <c r="J5928" s="3" t="str">
        <f t="shared" si="185"/>
        <v/>
      </c>
    </row>
    <row r="5929" spans="1:10" x14ac:dyDescent="0.35">
      <c r="A5929" s="7" t="str">
        <f>IF('Payments Export'!A5933="","",'Payments Export'!A5933)</f>
        <v/>
      </c>
      <c r="B5929" s="7" t="str">
        <f>IF('Payments Export'!A5933="","",'Payments Export'!B5933)</f>
        <v/>
      </c>
      <c r="C5929" s="7" t="str">
        <f>IF(IFERROR(VALUE('Payments Export'!H5933),'Payments Export'!H5933)&lt;&gt;0,IFERROR(VALUE('Payments Export'!H5933),'Payments Export'!H5933),"")</f>
        <v/>
      </c>
      <c r="D5929" s="7" t="str">
        <f>IF('Payments Export'!I5933="","",'Payments Export'!I5933)</f>
        <v/>
      </c>
      <c r="E5929" s="7" t="str">
        <f t="shared" si="184"/>
        <v/>
      </c>
      <c r="F5929" s="7" t="str">
        <f>IF('Payments Export'!A5933="","",'Payments Export'!N5933)</f>
        <v/>
      </c>
      <c r="G5929" s="7" t="str">
        <f>IF('Payments Export'!A5933="","",'Payments Export'!O5933)</f>
        <v/>
      </c>
      <c r="H5929" s="7" t="str">
        <f>IF('Payments Export'!B5933="","",G5929-F5929)</f>
        <v/>
      </c>
      <c r="I5929" s="3" t="str">
        <f>IF(C5929&lt;&gt;"",_xlfn.XLOOKUP(IFERROR(VALUE(C5929),C5929),'Items database'!A:A,'Items database'!B:B),(_xlfn.XLOOKUP(LEFT(E5929,3),Services,Services,"")))</f>
        <v/>
      </c>
      <c r="J5929" s="3" t="str">
        <f t="shared" si="185"/>
        <v/>
      </c>
    </row>
    <row r="5930" spans="1:10" x14ac:dyDescent="0.35">
      <c r="A5930" s="7" t="str">
        <f>IF('Payments Export'!A5934="","",'Payments Export'!A5934)</f>
        <v/>
      </c>
      <c r="B5930" s="7" t="str">
        <f>IF('Payments Export'!A5934="","",'Payments Export'!B5934)</f>
        <v/>
      </c>
      <c r="C5930" s="7" t="str">
        <f>IF(IFERROR(VALUE('Payments Export'!H5934),'Payments Export'!H5934)&lt;&gt;0,IFERROR(VALUE('Payments Export'!H5934),'Payments Export'!H5934),"")</f>
        <v/>
      </c>
      <c r="D5930" s="7" t="str">
        <f>IF('Payments Export'!I5934="","",'Payments Export'!I5934)</f>
        <v/>
      </c>
      <c r="E5930" s="7" t="str">
        <f t="shared" si="184"/>
        <v/>
      </c>
      <c r="F5930" s="7" t="str">
        <f>IF('Payments Export'!A5934="","",'Payments Export'!N5934)</f>
        <v/>
      </c>
      <c r="G5930" s="7" t="str">
        <f>IF('Payments Export'!A5934="","",'Payments Export'!O5934)</f>
        <v/>
      </c>
      <c r="H5930" s="7" t="str">
        <f>IF('Payments Export'!B5934="","",G5930-F5930)</f>
        <v/>
      </c>
      <c r="I5930" s="3" t="str">
        <f>IF(C5930&lt;&gt;"",_xlfn.XLOOKUP(IFERROR(VALUE(C5930),C5930),'Items database'!A:A,'Items database'!B:B),(_xlfn.XLOOKUP(LEFT(E5930,3),Services,Services,"")))</f>
        <v/>
      </c>
      <c r="J5930" s="3" t="str">
        <f t="shared" si="185"/>
        <v/>
      </c>
    </row>
    <row r="5931" spans="1:10" x14ac:dyDescent="0.35">
      <c r="A5931" s="7" t="str">
        <f>IF('Payments Export'!A5935="","",'Payments Export'!A5935)</f>
        <v/>
      </c>
      <c r="B5931" s="7" t="str">
        <f>IF('Payments Export'!A5935="","",'Payments Export'!B5935)</f>
        <v/>
      </c>
      <c r="C5931" s="7" t="str">
        <f>IF(IFERROR(VALUE('Payments Export'!H5935),'Payments Export'!H5935)&lt;&gt;0,IFERROR(VALUE('Payments Export'!H5935),'Payments Export'!H5935),"")</f>
        <v/>
      </c>
      <c r="D5931" s="7" t="str">
        <f>IF('Payments Export'!I5935="","",'Payments Export'!I5935)</f>
        <v/>
      </c>
      <c r="E5931" s="7" t="str">
        <f t="shared" si="184"/>
        <v/>
      </c>
      <c r="F5931" s="7" t="str">
        <f>IF('Payments Export'!A5935="","",'Payments Export'!N5935)</f>
        <v/>
      </c>
      <c r="G5931" s="7" t="str">
        <f>IF('Payments Export'!A5935="","",'Payments Export'!O5935)</f>
        <v/>
      </c>
      <c r="H5931" s="7" t="str">
        <f>IF('Payments Export'!B5935="","",G5931-F5931)</f>
        <v/>
      </c>
      <c r="I5931" s="3" t="str">
        <f>IF(C5931&lt;&gt;"",_xlfn.XLOOKUP(IFERROR(VALUE(C5931),C5931),'Items database'!A:A,'Items database'!B:B),(_xlfn.XLOOKUP(LEFT(E5931,3),Services,Services,"")))</f>
        <v/>
      </c>
      <c r="J5931" s="3" t="str">
        <f t="shared" si="185"/>
        <v/>
      </c>
    </row>
    <row r="5932" spans="1:10" x14ac:dyDescent="0.35">
      <c r="A5932" s="7" t="str">
        <f>IF('Payments Export'!A5936="","",'Payments Export'!A5936)</f>
        <v/>
      </c>
      <c r="B5932" s="7" t="str">
        <f>IF('Payments Export'!A5936="","",'Payments Export'!B5936)</f>
        <v/>
      </c>
      <c r="C5932" s="7" t="str">
        <f>IF(IFERROR(VALUE('Payments Export'!H5936),'Payments Export'!H5936)&lt;&gt;0,IFERROR(VALUE('Payments Export'!H5936),'Payments Export'!H5936),"")</f>
        <v/>
      </c>
      <c r="D5932" s="7" t="str">
        <f>IF('Payments Export'!I5936="","",'Payments Export'!I5936)</f>
        <v/>
      </c>
      <c r="E5932" s="7" t="str">
        <f t="shared" si="184"/>
        <v/>
      </c>
      <c r="F5932" s="7" t="str">
        <f>IF('Payments Export'!A5936="","",'Payments Export'!N5936)</f>
        <v/>
      </c>
      <c r="G5932" s="7" t="str">
        <f>IF('Payments Export'!A5936="","",'Payments Export'!O5936)</f>
        <v/>
      </c>
      <c r="H5932" s="7" t="str">
        <f>IF('Payments Export'!B5936="","",G5932-F5932)</f>
        <v/>
      </c>
      <c r="I5932" s="3" t="str">
        <f>IF(C5932&lt;&gt;"",_xlfn.XLOOKUP(IFERROR(VALUE(C5932),C5932),'Items database'!A:A,'Items database'!B:B),(_xlfn.XLOOKUP(LEFT(E5932,3),Services,Services,"")))</f>
        <v/>
      </c>
      <c r="J5932" s="3" t="str">
        <f t="shared" si="185"/>
        <v/>
      </c>
    </row>
    <row r="5933" spans="1:10" x14ac:dyDescent="0.35">
      <c r="A5933" s="7" t="str">
        <f>IF('Payments Export'!A5937="","",'Payments Export'!A5937)</f>
        <v/>
      </c>
      <c r="B5933" s="7" t="str">
        <f>IF('Payments Export'!A5937="","",'Payments Export'!B5937)</f>
        <v/>
      </c>
      <c r="C5933" s="7" t="str">
        <f>IF(IFERROR(VALUE('Payments Export'!H5937),'Payments Export'!H5937)&lt;&gt;0,IFERROR(VALUE('Payments Export'!H5937),'Payments Export'!H5937),"")</f>
        <v/>
      </c>
      <c r="D5933" s="7" t="str">
        <f>IF('Payments Export'!I5937="","",'Payments Export'!I5937)</f>
        <v/>
      </c>
      <c r="E5933" s="7" t="str">
        <f t="shared" si="184"/>
        <v/>
      </c>
      <c r="F5933" s="7" t="str">
        <f>IF('Payments Export'!A5937="","",'Payments Export'!N5937)</f>
        <v/>
      </c>
      <c r="G5933" s="7" t="str">
        <f>IF('Payments Export'!A5937="","",'Payments Export'!O5937)</f>
        <v/>
      </c>
      <c r="H5933" s="7" t="str">
        <f>IF('Payments Export'!B5937="","",G5933-F5933)</f>
        <v/>
      </c>
      <c r="I5933" s="3" t="str">
        <f>IF(C5933&lt;&gt;"",_xlfn.XLOOKUP(IFERROR(VALUE(C5933),C5933),'Items database'!A:A,'Items database'!B:B),(_xlfn.XLOOKUP(LEFT(E5933,3),Services,Services,"")))</f>
        <v/>
      </c>
      <c r="J5933" s="3" t="str">
        <f t="shared" si="185"/>
        <v/>
      </c>
    </row>
    <row r="5934" spans="1:10" x14ac:dyDescent="0.35">
      <c r="A5934" s="7" t="str">
        <f>IF('Payments Export'!A5938="","",'Payments Export'!A5938)</f>
        <v/>
      </c>
      <c r="B5934" s="7" t="str">
        <f>IF('Payments Export'!A5938="","",'Payments Export'!B5938)</f>
        <v/>
      </c>
      <c r="C5934" s="7" t="str">
        <f>IF(IFERROR(VALUE('Payments Export'!H5938),'Payments Export'!H5938)&lt;&gt;0,IFERROR(VALUE('Payments Export'!H5938),'Payments Export'!H5938),"")</f>
        <v/>
      </c>
      <c r="D5934" s="7" t="str">
        <f>IF('Payments Export'!I5938="","",'Payments Export'!I5938)</f>
        <v/>
      </c>
      <c r="E5934" s="7" t="str">
        <f t="shared" si="184"/>
        <v/>
      </c>
      <c r="F5934" s="7" t="str">
        <f>IF('Payments Export'!A5938="","",'Payments Export'!N5938)</f>
        <v/>
      </c>
      <c r="G5934" s="7" t="str">
        <f>IF('Payments Export'!A5938="","",'Payments Export'!O5938)</f>
        <v/>
      </c>
      <c r="H5934" s="7" t="str">
        <f>IF('Payments Export'!B5938="","",G5934-F5934)</f>
        <v/>
      </c>
      <c r="I5934" s="3" t="str">
        <f>IF(C5934&lt;&gt;"",_xlfn.XLOOKUP(IFERROR(VALUE(C5934),C5934),'Items database'!A:A,'Items database'!B:B),(_xlfn.XLOOKUP(LEFT(E5934,3),Services,Services,"")))</f>
        <v/>
      </c>
      <c r="J5934" s="3" t="str">
        <f t="shared" si="185"/>
        <v/>
      </c>
    </row>
    <row r="5935" spans="1:10" x14ac:dyDescent="0.35">
      <c r="A5935" s="7" t="str">
        <f>IF('Payments Export'!A5939="","",'Payments Export'!A5939)</f>
        <v/>
      </c>
      <c r="B5935" s="7" t="str">
        <f>IF('Payments Export'!A5939="","",'Payments Export'!B5939)</f>
        <v/>
      </c>
      <c r="C5935" s="7" t="str">
        <f>IF(IFERROR(VALUE('Payments Export'!H5939),'Payments Export'!H5939)&lt;&gt;0,IFERROR(VALUE('Payments Export'!H5939),'Payments Export'!H5939),"")</f>
        <v/>
      </c>
      <c r="D5935" s="7" t="str">
        <f>IF('Payments Export'!I5939="","",'Payments Export'!I5939)</f>
        <v/>
      </c>
      <c r="E5935" s="7" t="str">
        <f t="shared" si="184"/>
        <v/>
      </c>
      <c r="F5935" s="7" t="str">
        <f>IF('Payments Export'!A5939="","",'Payments Export'!N5939)</f>
        <v/>
      </c>
      <c r="G5935" s="7" t="str">
        <f>IF('Payments Export'!A5939="","",'Payments Export'!O5939)</f>
        <v/>
      </c>
      <c r="H5935" s="7" t="str">
        <f>IF('Payments Export'!B5939="","",G5935-F5935)</f>
        <v/>
      </c>
      <c r="I5935" s="3" t="str">
        <f>IF(C5935&lt;&gt;"",_xlfn.XLOOKUP(IFERROR(VALUE(C5935),C5935),'Items database'!A:A,'Items database'!B:B),(_xlfn.XLOOKUP(LEFT(E5935,3),Services,Services,"")))</f>
        <v/>
      </c>
      <c r="J5935" s="3" t="str">
        <f t="shared" si="185"/>
        <v/>
      </c>
    </row>
    <row r="5936" spans="1:10" x14ac:dyDescent="0.35">
      <c r="A5936" s="7" t="str">
        <f>IF('Payments Export'!A5940="","",'Payments Export'!A5940)</f>
        <v/>
      </c>
      <c r="B5936" s="7" t="str">
        <f>IF('Payments Export'!A5940="","",'Payments Export'!B5940)</f>
        <v/>
      </c>
      <c r="C5936" s="7" t="str">
        <f>IF(IFERROR(VALUE('Payments Export'!H5940),'Payments Export'!H5940)&lt;&gt;0,IFERROR(VALUE('Payments Export'!H5940),'Payments Export'!H5940),"")</f>
        <v/>
      </c>
      <c r="D5936" s="7" t="str">
        <f>IF('Payments Export'!I5940="","",'Payments Export'!I5940)</f>
        <v/>
      </c>
      <c r="E5936" s="7" t="str">
        <f t="shared" si="184"/>
        <v/>
      </c>
      <c r="F5936" s="7" t="str">
        <f>IF('Payments Export'!A5940="","",'Payments Export'!N5940)</f>
        <v/>
      </c>
      <c r="G5936" s="7" t="str">
        <f>IF('Payments Export'!A5940="","",'Payments Export'!O5940)</f>
        <v/>
      </c>
      <c r="H5936" s="7" t="str">
        <f>IF('Payments Export'!B5940="","",G5936-F5936)</f>
        <v/>
      </c>
      <c r="I5936" s="3" t="str">
        <f>IF(C5936&lt;&gt;"",_xlfn.XLOOKUP(IFERROR(VALUE(C5936),C5936),'Items database'!A:A,'Items database'!B:B),(_xlfn.XLOOKUP(LEFT(E5936,3),Services,Services,"")))</f>
        <v/>
      </c>
      <c r="J5936" s="3" t="str">
        <f t="shared" si="185"/>
        <v/>
      </c>
    </row>
    <row r="5937" spans="1:10" x14ac:dyDescent="0.35">
      <c r="A5937" s="7" t="str">
        <f>IF('Payments Export'!A5941="","",'Payments Export'!A5941)</f>
        <v/>
      </c>
      <c r="B5937" s="7" t="str">
        <f>IF('Payments Export'!A5941="","",'Payments Export'!B5941)</f>
        <v/>
      </c>
      <c r="C5937" s="7" t="str">
        <f>IF(IFERROR(VALUE('Payments Export'!H5941),'Payments Export'!H5941)&lt;&gt;0,IFERROR(VALUE('Payments Export'!H5941),'Payments Export'!H5941),"")</f>
        <v/>
      </c>
      <c r="D5937" s="7" t="str">
        <f>IF('Payments Export'!I5941="","",'Payments Export'!I5941)</f>
        <v/>
      </c>
      <c r="E5937" s="7" t="str">
        <f t="shared" si="184"/>
        <v/>
      </c>
      <c r="F5937" s="7" t="str">
        <f>IF('Payments Export'!A5941="","",'Payments Export'!N5941)</f>
        <v/>
      </c>
      <c r="G5937" s="7" t="str">
        <f>IF('Payments Export'!A5941="","",'Payments Export'!O5941)</f>
        <v/>
      </c>
      <c r="H5937" s="7" t="str">
        <f>IF('Payments Export'!B5941="","",G5937-F5937)</f>
        <v/>
      </c>
      <c r="I5937" s="3" t="str">
        <f>IF(C5937&lt;&gt;"",_xlfn.XLOOKUP(IFERROR(VALUE(C5937),C5937),'Items database'!A:A,'Items database'!B:B),(_xlfn.XLOOKUP(LEFT(E5937,3),Services,Services,"")))</f>
        <v/>
      </c>
      <c r="J5937" s="3" t="str">
        <f t="shared" si="185"/>
        <v/>
      </c>
    </row>
    <row r="5938" spans="1:10" x14ac:dyDescent="0.35">
      <c r="A5938" s="7" t="str">
        <f>IF('Payments Export'!A5942="","",'Payments Export'!A5942)</f>
        <v/>
      </c>
      <c r="B5938" s="7" t="str">
        <f>IF('Payments Export'!A5942="","",'Payments Export'!B5942)</f>
        <v/>
      </c>
      <c r="C5938" s="7" t="str">
        <f>IF(IFERROR(VALUE('Payments Export'!H5942),'Payments Export'!H5942)&lt;&gt;0,IFERROR(VALUE('Payments Export'!H5942),'Payments Export'!H5942),"")</f>
        <v/>
      </c>
      <c r="D5938" s="7" t="str">
        <f>IF('Payments Export'!I5942="","",'Payments Export'!I5942)</f>
        <v/>
      </c>
      <c r="E5938" s="7" t="str">
        <f t="shared" si="184"/>
        <v/>
      </c>
      <c r="F5938" s="7" t="str">
        <f>IF('Payments Export'!A5942="","",'Payments Export'!N5942)</f>
        <v/>
      </c>
      <c r="G5938" s="7" t="str">
        <f>IF('Payments Export'!A5942="","",'Payments Export'!O5942)</f>
        <v/>
      </c>
      <c r="H5938" s="7" t="str">
        <f>IF('Payments Export'!B5942="","",G5938-F5938)</f>
        <v/>
      </c>
      <c r="I5938" s="3" t="str">
        <f>IF(C5938&lt;&gt;"",_xlfn.XLOOKUP(IFERROR(VALUE(C5938),C5938),'Items database'!A:A,'Items database'!B:B),(_xlfn.XLOOKUP(LEFT(E5938,3),Services,Services,"")))</f>
        <v/>
      </c>
      <c r="J5938" s="3" t="str">
        <f t="shared" si="185"/>
        <v/>
      </c>
    </row>
    <row r="5939" spans="1:10" x14ac:dyDescent="0.35">
      <c r="A5939" s="7" t="str">
        <f>IF('Payments Export'!A5943="","",'Payments Export'!A5943)</f>
        <v/>
      </c>
      <c r="B5939" s="7" t="str">
        <f>IF('Payments Export'!A5943="","",'Payments Export'!B5943)</f>
        <v/>
      </c>
      <c r="C5939" s="7" t="str">
        <f>IF(IFERROR(VALUE('Payments Export'!H5943),'Payments Export'!H5943)&lt;&gt;0,IFERROR(VALUE('Payments Export'!H5943),'Payments Export'!H5943),"")</f>
        <v/>
      </c>
      <c r="D5939" s="7" t="str">
        <f>IF('Payments Export'!I5943="","",'Payments Export'!I5943)</f>
        <v/>
      </c>
      <c r="E5939" s="7" t="str">
        <f t="shared" si="184"/>
        <v/>
      </c>
      <c r="F5939" s="7" t="str">
        <f>IF('Payments Export'!A5943="","",'Payments Export'!N5943)</f>
        <v/>
      </c>
      <c r="G5939" s="7" t="str">
        <f>IF('Payments Export'!A5943="","",'Payments Export'!O5943)</f>
        <v/>
      </c>
      <c r="H5939" s="7" t="str">
        <f>IF('Payments Export'!B5943="","",G5939-F5939)</f>
        <v/>
      </c>
      <c r="I5939" s="3" t="str">
        <f>IF(C5939&lt;&gt;"",_xlfn.XLOOKUP(IFERROR(VALUE(C5939),C5939),'Items database'!A:A,'Items database'!B:B),(_xlfn.XLOOKUP(LEFT(E5939,3),Services,Services,"")))</f>
        <v/>
      </c>
      <c r="J5939" s="3" t="str">
        <f t="shared" si="185"/>
        <v/>
      </c>
    </row>
    <row r="5940" spans="1:10" x14ac:dyDescent="0.35">
      <c r="A5940" s="7" t="str">
        <f>IF('Payments Export'!A5944="","",'Payments Export'!A5944)</f>
        <v/>
      </c>
      <c r="B5940" s="7" t="str">
        <f>IF('Payments Export'!A5944="","",'Payments Export'!B5944)</f>
        <v/>
      </c>
      <c r="C5940" s="7" t="str">
        <f>IF(IFERROR(VALUE('Payments Export'!H5944),'Payments Export'!H5944)&lt;&gt;0,IFERROR(VALUE('Payments Export'!H5944),'Payments Export'!H5944),"")</f>
        <v/>
      </c>
      <c r="D5940" s="7" t="str">
        <f>IF('Payments Export'!I5944="","",'Payments Export'!I5944)</f>
        <v/>
      </c>
      <c r="E5940" s="7" t="str">
        <f t="shared" si="184"/>
        <v/>
      </c>
      <c r="F5940" s="7" t="str">
        <f>IF('Payments Export'!A5944="","",'Payments Export'!N5944)</f>
        <v/>
      </c>
      <c r="G5940" s="7" t="str">
        <f>IF('Payments Export'!A5944="","",'Payments Export'!O5944)</f>
        <v/>
      </c>
      <c r="H5940" s="7" t="str">
        <f>IF('Payments Export'!B5944="","",G5940-F5940)</f>
        <v/>
      </c>
      <c r="I5940" s="3" t="str">
        <f>IF(C5940&lt;&gt;"",_xlfn.XLOOKUP(IFERROR(VALUE(C5940),C5940),'Items database'!A:A,'Items database'!B:B),(_xlfn.XLOOKUP(LEFT(E5940,3),Services,Services,"")))</f>
        <v/>
      </c>
      <c r="J5940" s="3" t="str">
        <f t="shared" si="185"/>
        <v/>
      </c>
    </row>
    <row r="5941" spans="1:10" x14ac:dyDescent="0.35">
      <c r="A5941" s="7" t="str">
        <f>IF('Payments Export'!A5945="","",'Payments Export'!A5945)</f>
        <v/>
      </c>
      <c r="B5941" s="7" t="str">
        <f>IF('Payments Export'!A5945="","",'Payments Export'!B5945)</f>
        <v/>
      </c>
      <c r="C5941" s="7" t="str">
        <f>IF(IFERROR(VALUE('Payments Export'!H5945),'Payments Export'!H5945)&lt;&gt;0,IFERROR(VALUE('Payments Export'!H5945),'Payments Export'!H5945),"")</f>
        <v/>
      </c>
      <c r="D5941" s="7" t="str">
        <f>IF('Payments Export'!I5945="","",'Payments Export'!I5945)</f>
        <v/>
      </c>
      <c r="E5941" s="7" t="str">
        <f t="shared" si="184"/>
        <v/>
      </c>
      <c r="F5941" s="7" t="str">
        <f>IF('Payments Export'!A5945="","",'Payments Export'!N5945)</f>
        <v/>
      </c>
      <c r="G5941" s="7" t="str">
        <f>IF('Payments Export'!A5945="","",'Payments Export'!O5945)</f>
        <v/>
      </c>
      <c r="H5941" s="7" t="str">
        <f>IF('Payments Export'!B5945="","",G5941-F5941)</f>
        <v/>
      </c>
      <c r="I5941" s="3" t="str">
        <f>IF(C5941&lt;&gt;"",_xlfn.XLOOKUP(IFERROR(VALUE(C5941),C5941),'Items database'!A:A,'Items database'!B:B),(_xlfn.XLOOKUP(LEFT(E5941,3),Services,Services,"")))</f>
        <v/>
      </c>
      <c r="J5941" s="3" t="str">
        <f t="shared" si="185"/>
        <v/>
      </c>
    </row>
    <row r="5942" spans="1:10" x14ac:dyDescent="0.35">
      <c r="A5942" s="7" t="str">
        <f>IF('Payments Export'!A5946="","",'Payments Export'!A5946)</f>
        <v/>
      </c>
      <c r="B5942" s="7" t="str">
        <f>IF('Payments Export'!A5946="","",'Payments Export'!B5946)</f>
        <v/>
      </c>
      <c r="C5942" s="7" t="str">
        <f>IF(IFERROR(VALUE('Payments Export'!H5946),'Payments Export'!H5946)&lt;&gt;0,IFERROR(VALUE('Payments Export'!H5946),'Payments Export'!H5946),"")</f>
        <v/>
      </c>
      <c r="D5942" s="7" t="str">
        <f>IF('Payments Export'!I5946="","",'Payments Export'!I5946)</f>
        <v/>
      </c>
      <c r="E5942" s="7" t="str">
        <f t="shared" si="184"/>
        <v/>
      </c>
      <c r="F5942" s="7" t="str">
        <f>IF('Payments Export'!A5946="","",'Payments Export'!N5946)</f>
        <v/>
      </c>
      <c r="G5942" s="7" t="str">
        <f>IF('Payments Export'!A5946="","",'Payments Export'!O5946)</f>
        <v/>
      </c>
      <c r="H5942" s="7" t="str">
        <f>IF('Payments Export'!B5946="","",G5942-F5942)</f>
        <v/>
      </c>
      <c r="I5942" s="3" t="str">
        <f>IF(C5942&lt;&gt;"",_xlfn.XLOOKUP(IFERROR(VALUE(C5942),C5942),'Items database'!A:A,'Items database'!B:B),(_xlfn.XLOOKUP(LEFT(E5942,3),Services,Services,"")))</f>
        <v/>
      </c>
      <c r="J5942" s="3" t="str">
        <f t="shared" si="185"/>
        <v/>
      </c>
    </row>
    <row r="5943" spans="1:10" x14ac:dyDescent="0.35">
      <c r="A5943" s="7" t="str">
        <f>IF('Payments Export'!A5947="","",'Payments Export'!A5947)</f>
        <v/>
      </c>
      <c r="B5943" s="7" t="str">
        <f>IF('Payments Export'!A5947="","",'Payments Export'!B5947)</f>
        <v/>
      </c>
      <c r="C5943" s="7" t="str">
        <f>IF(IFERROR(VALUE('Payments Export'!H5947),'Payments Export'!H5947)&lt;&gt;0,IFERROR(VALUE('Payments Export'!H5947),'Payments Export'!H5947),"")</f>
        <v/>
      </c>
      <c r="D5943" s="7" t="str">
        <f>IF('Payments Export'!I5947="","",'Payments Export'!I5947)</f>
        <v/>
      </c>
      <c r="E5943" s="7" t="str">
        <f t="shared" si="184"/>
        <v/>
      </c>
      <c r="F5943" s="7" t="str">
        <f>IF('Payments Export'!A5947="","",'Payments Export'!N5947)</f>
        <v/>
      </c>
      <c r="G5943" s="7" t="str">
        <f>IF('Payments Export'!A5947="","",'Payments Export'!O5947)</f>
        <v/>
      </c>
      <c r="H5943" s="7" t="str">
        <f>IF('Payments Export'!B5947="","",G5943-F5943)</f>
        <v/>
      </c>
      <c r="I5943" s="3" t="str">
        <f>IF(C5943&lt;&gt;"",_xlfn.XLOOKUP(IFERROR(VALUE(C5943),C5943),'Items database'!A:A,'Items database'!B:B),(_xlfn.XLOOKUP(LEFT(E5943,3),Services,Services,"")))</f>
        <v/>
      </c>
      <c r="J5943" s="3" t="str">
        <f t="shared" si="185"/>
        <v/>
      </c>
    </row>
    <row r="5944" spans="1:10" x14ac:dyDescent="0.35">
      <c r="A5944" s="7" t="str">
        <f>IF('Payments Export'!A5948="","",'Payments Export'!A5948)</f>
        <v/>
      </c>
      <c r="B5944" s="7" t="str">
        <f>IF('Payments Export'!A5948="","",'Payments Export'!B5948)</f>
        <v/>
      </c>
      <c r="C5944" s="7" t="str">
        <f>IF(IFERROR(VALUE('Payments Export'!H5948),'Payments Export'!H5948)&lt;&gt;0,IFERROR(VALUE('Payments Export'!H5948),'Payments Export'!H5948),"")</f>
        <v/>
      </c>
      <c r="D5944" s="7" t="str">
        <f>IF('Payments Export'!I5948="","",'Payments Export'!I5948)</f>
        <v/>
      </c>
      <c r="E5944" s="7" t="str">
        <f t="shared" si="184"/>
        <v/>
      </c>
      <c r="F5944" s="7" t="str">
        <f>IF('Payments Export'!A5948="","",'Payments Export'!N5948)</f>
        <v/>
      </c>
      <c r="G5944" s="7" t="str">
        <f>IF('Payments Export'!A5948="","",'Payments Export'!O5948)</f>
        <v/>
      </c>
      <c r="H5944" s="7" t="str">
        <f>IF('Payments Export'!B5948="","",G5944-F5944)</f>
        <v/>
      </c>
      <c r="I5944" s="3" t="str">
        <f>IF(C5944&lt;&gt;"",_xlfn.XLOOKUP(IFERROR(VALUE(C5944),C5944),'Items database'!A:A,'Items database'!B:B),(_xlfn.XLOOKUP(LEFT(E5944,3),Services,Services,"")))</f>
        <v/>
      </c>
      <c r="J5944" s="3" t="str">
        <f t="shared" si="185"/>
        <v/>
      </c>
    </row>
    <row r="5945" spans="1:10" x14ac:dyDescent="0.35">
      <c r="A5945" s="7" t="str">
        <f>IF('Payments Export'!A5949="","",'Payments Export'!A5949)</f>
        <v/>
      </c>
      <c r="B5945" s="7" t="str">
        <f>IF('Payments Export'!A5949="","",'Payments Export'!B5949)</f>
        <v/>
      </c>
      <c r="C5945" s="7" t="str">
        <f>IF(IFERROR(VALUE('Payments Export'!H5949),'Payments Export'!H5949)&lt;&gt;0,IFERROR(VALUE('Payments Export'!H5949),'Payments Export'!H5949),"")</f>
        <v/>
      </c>
      <c r="D5945" s="7" t="str">
        <f>IF('Payments Export'!I5949="","",'Payments Export'!I5949)</f>
        <v/>
      </c>
      <c r="E5945" s="7" t="str">
        <f t="shared" si="184"/>
        <v/>
      </c>
      <c r="F5945" s="7" t="str">
        <f>IF('Payments Export'!A5949="","",'Payments Export'!N5949)</f>
        <v/>
      </c>
      <c r="G5945" s="7" t="str">
        <f>IF('Payments Export'!A5949="","",'Payments Export'!O5949)</f>
        <v/>
      </c>
      <c r="H5945" s="7" t="str">
        <f>IF('Payments Export'!B5949="","",G5945-F5945)</f>
        <v/>
      </c>
      <c r="I5945" s="3" t="str">
        <f>IF(C5945&lt;&gt;"",_xlfn.XLOOKUP(IFERROR(VALUE(C5945),C5945),'Items database'!A:A,'Items database'!B:B),(_xlfn.XLOOKUP(LEFT(E5945,3),Services,Services,"")))</f>
        <v/>
      </c>
      <c r="J5945" s="3" t="str">
        <f t="shared" si="185"/>
        <v/>
      </c>
    </row>
    <row r="5946" spans="1:10" x14ac:dyDescent="0.35">
      <c r="A5946" s="7" t="str">
        <f>IF('Payments Export'!A5950="","",'Payments Export'!A5950)</f>
        <v/>
      </c>
      <c r="B5946" s="7" t="str">
        <f>IF('Payments Export'!A5950="","",'Payments Export'!B5950)</f>
        <v/>
      </c>
      <c r="C5946" s="7" t="str">
        <f>IF(IFERROR(VALUE('Payments Export'!H5950),'Payments Export'!H5950)&lt;&gt;0,IFERROR(VALUE('Payments Export'!H5950),'Payments Export'!H5950),"")</f>
        <v/>
      </c>
      <c r="D5946" s="7" t="str">
        <f>IF('Payments Export'!I5950="","",'Payments Export'!I5950)</f>
        <v/>
      </c>
      <c r="E5946" s="7" t="str">
        <f t="shared" si="184"/>
        <v/>
      </c>
      <c r="F5946" s="7" t="str">
        <f>IF('Payments Export'!A5950="","",'Payments Export'!N5950)</f>
        <v/>
      </c>
      <c r="G5946" s="7" t="str">
        <f>IF('Payments Export'!A5950="","",'Payments Export'!O5950)</f>
        <v/>
      </c>
      <c r="H5946" s="7" t="str">
        <f>IF('Payments Export'!B5950="","",G5946-F5946)</f>
        <v/>
      </c>
      <c r="I5946" s="3" t="str">
        <f>IF(C5946&lt;&gt;"",_xlfn.XLOOKUP(IFERROR(VALUE(C5946),C5946),'Items database'!A:A,'Items database'!B:B),(_xlfn.XLOOKUP(LEFT(E5946,3),Services,Services,"")))</f>
        <v/>
      </c>
      <c r="J5946" s="3" t="str">
        <f t="shared" si="185"/>
        <v/>
      </c>
    </row>
    <row r="5947" spans="1:10" x14ac:dyDescent="0.35">
      <c r="A5947" s="7" t="str">
        <f>IF('Payments Export'!A5951="","",'Payments Export'!A5951)</f>
        <v/>
      </c>
      <c r="B5947" s="7" t="str">
        <f>IF('Payments Export'!A5951="","",'Payments Export'!B5951)</f>
        <v/>
      </c>
      <c r="C5947" s="7" t="str">
        <f>IF(IFERROR(VALUE('Payments Export'!H5951),'Payments Export'!H5951)&lt;&gt;0,IFERROR(VALUE('Payments Export'!H5951),'Payments Export'!H5951),"")</f>
        <v/>
      </c>
      <c r="D5947" s="7" t="str">
        <f>IF('Payments Export'!I5951="","",'Payments Export'!I5951)</f>
        <v/>
      </c>
      <c r="E5947" s="7" t="str">
        <f t="shared" si="184"/>
        <v/>
      </c>
      <c r="F5947" s="7" t="str">
        <f>IF('Payments Export'!A5951="","",'Payments Export'!N5951)</f>
        <v/>
      </c>
      <c r="G5947" s="7" t="str">
        <f>IF('Payments Export'!A5951="","",'Payments Export'!O5951)</f>
        <v/>
      </c>
      <c r="H5947" s="7" t="str">
        <f>IF('Payments Export'!B5951="","",G5947-F5947)</f>
        <v/>
      </c>
      <c r="I5947" s="3" t="str">
        <f>IF(C5947&lt;&gt;"",_xlfn.XLOOKUP(IFERROR(VALUE(C5947),C5947),'Items database'!A:A,'Items database'!B:B),(_xlfn.XLOOKUP(LEFT(E5947,3),Services,Services,"")))</f>
        <v/>
      </c>
      <c r="J5947" s="3" t="str">
        <f t="shared" si="185"/>
        <v/>
      </c>
    </row>
    <row r="5948" spans="1:10" x14ac:dyDescent="0.35">
      <c r="A5948" s="7" t="str">
        <f>IF('Payments Export'!A5952="","",'Payments Export'!A5952)</f>
        <v/>
      </c>
      <c r="B5948" s="7" t="str">
        <f>IF('Payments Export'!A5952="","",'Payments Export'!B5952)</f>
        <v/>
      </c>
      <c r="C5948" s="7" t="str">
        <f>IF(IFERROR(VALUE('Payments Export'!H5952),'Payments Export'!H5952)&lt;&gt;0,IFERROR(VALUE('Payments Export'!H5952),'Payments Export'!H5952),"")</f>
        <v/>
      </c>
      <c r="D5948" s="7" t="str">
        <f>IF('Payments Export'!I5952="","",'Payments Export'!I5952)</f>
        <v/>
      </c>
      <c r="E5948" s="7" t="str">
        <f t="shared" si="184"/>
        <v/>
      </c>
      <c r="F5948" s="7" t="str">
        <f>IF('Payments Export'!A5952="","",'Payments Export'!N5952)</f>
        <v/>
      </c>
      <c r="G5948" s="7" t="str">
        <f>IF('Payments Export'!A5952="","",'Payments Export'!O5952)</f>
        <v/>
      </c>
      <c r="H5948" s="7" t="str">
        <f>IF('Payments Export'!B5952="","",G5948-F5948)</f>
        <v/>
      </c>
      <c r="I5948" s="3" t="str">
        <f>IF(C5948&lt;&gt;"",_xlfn.XLOOKUP(IFERROR(VALUE(C5948),C5948),'Items database'!A:A,'Items database'!B:B),(_xlfn.XLOOKUP(LEFT(E5948,3),Services,Services,"")))</f>
        <v/>
      </c>
      <c r="J5948" s="3" t="str">
        <f t="shared" si="185"/>
        <v/>
      </c>
    </row>
    <row r="5949" spans="1:10" x14ac:dyDescent="0.35">
      <c r="A5949" s="7" t="str">
        <f>IF('Payments Export'!A5953="","",'Payments Export'!A5953)</f>
        <v/>
      </c>
      <c r="B5949" s="7" t="str">
        <f>IF('Payments Export'!A5953="","",'Payments Export'!B5953)</f>
        <v/>
      </c>
      <c r="C5949" s="7" t="str">
        <f>IF(IFERROR(VALUE('Payments Export'!H5953),'Payments Export'!H5953)&lt;&gt;0,IFERROR(VALUE('Payments Export'!H5953),'Payments Export'!H5953),"")</f>
        <v/>
      </c>
      <c r="D5949" s="7" t="str">
        <f>IF('Payments Export'!I5953="","",'Payments Export'!I5953)</f>
        <v/>
      </c>
      <c r="E5949" s="7" t="str">
        <f t="shared" si="184"/>
        <v/>
      </c>
      <c r="F5949" s="7" t="str">
        <f>IF('Payments Export'!A5953="","",'Payments Export'!N5953)</f>
        <v/>
      </c>
      <c r="G5949" s="7" t="str">
        <f>IF('Payments Export'!A5953="","",'Payments Export'!O5953)</f>
        <v/>
      </c>
      <c r="H5949" s="7" t="str">
        <f>IF('Payments Export'!B5953="","",G5949-F5949)</f>
        <v/>
      </c>
      <c r="I5949" s="3" t="str">
        <f>IF(C5949&lt;&gt;"",_xlfn.XLOOKUP(IFERROR(VALUE(C5949),C5949),'Items database'!A:A,'Items database'!B:B),(_xlfn.XLOOKUP(LEFT(E5949,3),Services,Services,"")))</f>
        <v/>
      </c>
      <c r="J5949" s="3" t="str">
        <f t="shared" si="185"/>
        <v/>
      </c>
    </row>
    <row r="5950" spans="1:10" x14ac:dyDescent="0.35">
      <c r="A5950" s="7" t="str">
        <f>IF('Payments Export'!A5954="","",'Payments Export'!A5954)</f>
        <v/>
      </c>
      <c r="B5950" s="7" t="str">
        <f>IF('Payments Export'!A5954="","",'Payments Export'!B5954)</f>
        <v/>
      </c>
      <c r="C5950" s="7" t="str">
        <f>IF(IFERROR(VALUE('Payments Export'!H5954),'Payments Export'!H5954)&lt;&gt;0,IFERROR(VALUE('Payments Export'!H5954),'Payments Export'!H5954),"")</f>
        <v/>
      </c>
      <c r="D5950" s="7" t="str">
        <f>IF('Payments Export'!I5954="","",'Payments Export'!I5954)</f>
        <v/>
      </c>
      <c r="E5950" s="7" t="str">
        <f t="shared" si="184"/>
        <v/>
      </c>
      <c r="F5950" s="7" t="str">
        <f>IF('Payments Export'!A5954="","",'Payments Export'!N5954)</f>
        <v/>
      </c>
      <c r="G5950" s="7" t="str">
        <f>IF('Payments Export'!A5954="","",'Payments Export'!O5954)</f>
        <v/>
      </c>
      <c r="H5950" s="7" t="str">
        <f>IF('Payments Export'!B5954="","",G5950-F5950)</f>
        <v/>
      </c>
      <c r="I5950" s="3" t="str">
        <f>IF(C5950&lt;&gt;"",_xlfn.XLOOKUP(IFERROR(VALUE(C5950),C5950),'Items database'!A:A,'Items database'!B:B),(_xlfn.XLOOKUP(LEFT(E5950,3),Services,Services,"")))</f>
        <v/>
      </c>
      <c r="J5950" s="3" t="str">
        <f t="shared" si="185"/>
        <v/>
      </c>
    </row>
    <row r="5951" spans="1:10" x14ac:dyDescent="0.35">
      <c r="A5951" s="7" t="str">
        <f>IF('Payments Export'!A5955="","",'Payments Export'!A5955)</f>
        <v/>
      </c>
      <c r="B5951" s="7" t="str">
        <f>IF('Payments Export'!A5955="","",'Payments Export'!B5955)</f>
        <v/>
      </c>
      <c r="C5951" s="7" t="str">
        <f>IF(IFERROR(VALUE('Payments Export'!H5955),'Payments Export'!H5955)&lt;&gt;0,IFERROR(VALUE('Payments Export'!H5955),'Payments Export'!H5955),"")</f>
        <v/>
      </c>
      <c r="D5951" s="7" t="str">
        <f>IF('Payments Export'!I5955="","",'Payments Export'!I5955)</f>
        <v/>
      </c>
      <c r="E5951" s="7" t="str">
        <f t="shared" si="184"/>
        <v/>
      </c>
      <c r="F5951" s="7" t="str">
        <f>IF('Payments Export'!A5955="","",'Payments Export'!N5955)</f>
        <v/>
      </c>
      <c r="G5951" s="7" t="str">
        <f>IF('Payments Export'!A5955="","",'Payments Export'!O5955)</f>
        <v/>
      </c>
      <c r="H5951" s="7" t="str">
        <f>IF('Payments Export'!B5955="","",G5951-F5951)</f>
        <v/>
      </c>
      <c r="I5951" s="3" t="str">
        <f>IF(C5951&lt;&gt;"",_xlfn.XLOOKUP(IFERROR(VALUE(C5951),C5951),'Items database'!A:A,'Items database'!B:B),(_xlfn.XLOOKUP(LEFT(E5951,3),Services,Services,"")))</f>
        <v/>
      </c>
      <c r="J5951" s="3" t="str">
        <f t="shared" si="185"/>
        <v/>
      </c>
    </row>
    <row r="5952" spans="1:10" x14ac:dyDescent="0.35">
      <c r="A5952" s="7" t="str">
        <f>IF('Payments Export'!A5956="","",'Payments Export'!A5956)</f>
        <v/>
      </c>
      <c r="B5952" s="7" t="str">
        <f>IF('Payments Export'!A5956="","",'Payments Export'!B5956)</f>
        <v/>
      </c>
      <c r="C5952" s="7" t="str">
        <f>IF(IFERROR(VALUE('Payments Export'!H5956),'Payments Export'!H5956)&lt;&gt;0,IFERROR(VALUE('Payments Export'!H5956),'Payments Export'!H5956),"")</f>
        <v/>
      </c>
      <c r="D5952" s="7" t="str">
        <f>IF('Payments Export'!I5956="","",'Payments Export'!I5956)</f>
        <v/>
      </c>
      <c r="E5952" s="7" t="str">
        <f t="shared" si="184"/>
        <v/>
      </c>
      <c r="F5952" s="7" t="str">
        <f>IF('Payments Export'!A5956="","",'Payments Export'!N5956)</f>
        <v/>
      </c>
      <c r="G5952" s="7" t="str">
        <f>IF('Payments Export'!A5956="","",'Payments Export'!O5956)</f>
        <v/>
      </c>
      <c r="H5952" s="7" t="str">
        <f>IF('Payments Export'!B5956="","",G5952-F5952)</f>
        <v/>
      </c>
      <c r="I5952" s="3" t="str">
        <f>IF(C5952&lt;&gt;"",_xlfn.XLOOKUP(IFERROR(VALUE(C5952),C5952),'Items database'!A:A,'Items database'!B:B),(_xlfn.XLOOKUP(LEFT(E5952,3),Services,Services,"")))</f>
        <v/>
      </c>
      <c r="J5952" s="3" t="str">
        <f t="shared" si="185"/>
        <v/>
      </c>
    </row>
    <row r="5953" spans="1:10" x14ac:dyDescent="0.35">
      <c r="A5953" s="7" t="str">
        <f>IF('Payments Export'!A5957="","",'Payments Export'!A5957)</f>
        <v/>
      </c>
      <c r="B5953" s="7" t="str">
        <f>IF('Payments Export'!A5957="","",'Payments Export'!B5957)</f>
        <v/>
      </c>
      <c r="C5953" s="7" t="str">
        <f>IF(IFERROR(VALUE('Payments Export'!H5957),'Payments Export'!H5957)&lt;&gt;0,IFERROR(VALUE('Payments Export'!H5957),'Payments Export'!H5957),"")</f>
        <v/>
      </c>
      <c r="D5953" s="7" t="str">
        <f>IF('Payments Export'!I5957="","",'Payments Export'!I5957)</f>
        <v/>
      </c>
      <c r="E5953" s="7" t="str">
        <f t="shared" ref="E5953:E6016" si="186">LEFT(D5953,66)</f>
        <v/>
      </c>
      <c r="F5953" s="7" t="str">
        <f>IF('Payments Export'!A5957="","",'Payments Export'!N5957)</f>
        <v/>
      </c>
      <c r="G5953" s="7" t="str">
        <f>IF('Payments Export'!A5957="","",'Payments Export'!O5957)</f>
        <v/>
      </c>
      <c r="H5953" s="7" t="str">
        <f>IF('Payments Export'!B5957="","",G5953-F5953)</f>
        <v/>
      </c>
      <c r="I5953" s="3" t="str">
        <f>IF(C5953&lt;&gt;"",_xlfn.XLOOKUP(IFERROR(VALUE(C5953),C5953),'Items database'!A:A,'Items database'!B:B),(_xlfn.XLOOKUP(LEFT(E5953,3),Services,Services,"")))</f>
        <v/>
      </c>
      <c r="J5953" s="3" t="str">
        <f t="shared" ref="J5953:J6016" si="187">IF(ISNUMBER(F5953)=TRUE,IF(F5953=0,"","GST"),"")</f>
        <v/>
      </c>
    </row>
    <row r="5954" spans="1:10" x14ac:dyDescent="0.35">
      <c r="A5954" s="7" t="str">
        <f>IF('Payments Export'!A5958="","",'Payments Export'!A5958)</f>
        <v/>
      </c>
      <c r="B5954" s="7" t="str">
        <f>IF('Payments Export'!A5958="","",'Payments Export'!B5958)</f>
        <v/>
      </c>
      <c r="C5954" s="7" t="str">
        <f>IF(IFERROR(VALUE('Payments Export'!H5958),'Payments Export'!H5958)&lt;&gt;0,IFERROR(VALUE('Payments Export'!H5958),'Payments Export'!H5958),"")</f>
        <v/>
      </c>
      <c r="D5954" s="7" t="str">
        <f>IF('Payments Export'!I5958="","",'Payments Export'!I5958)</f>
        <v/>
      </c>
      <c r="E5954" s="7" t="str">
        <f t="shared" si="186"/>
        <v/>
      </c>
      <c r="F5954" s="7" t="str">
        <f>IF('Payments Export'!A5958="","",'Payments Export'!N5958)</f>
        <v/>
      </c>
      <c r="G5954" s="7" t="str">
        <f>IF('Payments Export'!A5958="","",'Payments Export'!O5958)</f>
        <v/>
      </c>
      <c r="H5954" s="7" t="str">
        <f>IF('Payments Export'!B5958="","",G5954-F5954)</f>
        <v/>
      </c>
      <c r="I5954" s="3" t="str">
        <f>IF(C5954&lt;&gt;"",_xlfn.XLOOKUP(IFERROR(VALUE(C5954),C5954),'Items database'!A:A,'Items database'!B:B),(_xlfn.XLOOKUP(LEFT(E5954,3),Services,Services,"")))</f>
        <v/>
      </c>
      <c r="J5954" s="3" t="str">
        <f t="shared" si="187"/>
        <v/>
      </c>
    </row>
    <row r="5955" spans="1:10" x14ac:dyDescent="0.35">
      <c r="A5955" s="7" t="str">
        <f>IF('Payments Export'!A5959="","",'Payments Export'!A5959)</f>
        <v/>
      </c>
      <c r="B5955" s="7" t="str">
        <f>IF('Payments Export'!A5959="","",'Payments Export'!B5959)</f>
        <v/>
      </c>
      <c r="C5955" s="7" t="str">
        <f>IF(IFERROR(VALUE('Payments Export'!H5959),'Payments Export'!H5959)&lt;&gt;0,IFERROR(VALUE('Payments Export'!H5959),'Payments Export'!H5959),"")</f>
        <v/>
      </c>
      <c r="D5955" s="7" t="str">
        <f>IF('Payments Export'!I5959="","",'Payments Export'!I5959)</f>
        <v/>
      </c>
      <c r="E5955" s="7" t="str">
        <f t="shared" si="186"/>
        <v/>
      </c>
      <c r="F5955" s="7" t="str">
        <f>IF('Payments Export'!A5959="","",'Payments Export'!N5959)</f>
        <v/>
      </c>
      <c r="G5955" s="7" t="str">
        <f>IF('Payments Export'!A5959="","",'Payments Export'!O5959)</f>
        <v/>
      </c>
      <c r="H5955" s="7" t="str">
        <f>IF('Payments Export'!B5959="","",G5955-F5955)</f>
        <v/>
      </c>
      <c r="I5955" s="3" t="str">
        <f>IF(C5955&lt;&gt;"",_xlfn.XLOOKUP(IFERROR(VALUE(C5955),C5955),'Items database'!A:A,'Items database'!B:B),(_xlfn.XLOOKUP(LEFT(E5955,3),Services,Services,"")))</f>
        <v/>
      </c>
      <c r="J5955" s="3" t="str">
        <f t="shared" si="187"/>
        <v/>
      </c>
    </row>
    <row r="5956" spans="1:10" x14ac:dyDescent="0.35">
      <c r="A5956" s="7" t="str">
        <f>IF('Payments Export'!A5960="","",'Payments Export'!A5960)</f>
        <v/>
      </c>
      <c r="B5956" s="7" t="str">
        <f>IF('Payments Export'!A5960="","",'Payments Export'!B5960)</f>
        <v/>
      </c>
      <c r="C5956" s="7" t="str">
        <f>IF(IFERROR(VALUE('Payments Export'!H5960),'Payments Export'!H5960)&lt;&gt;0,IFERROR(VALUE('Payments Export'!H5960),'Payments Export'!H5960),"")</f>
        <v/>
      </c>
      <c r="D5956" s="7" t="str">
        <f>IF('Payments Export'!I5960="","",'Payments Export'!I5960)</f>
        <v/>
      </c>
      <c r="E5956" s="7" t="str">
        <f t="shared" si="186"/>
        <v/>
      </c>
      <c r="F5956" s="7" t="str">
        <f>IF('Payments Export'!A5960="","",'Payments Export'!N5960)</f>
        <v/>
      </c>
      <c r="G5956" s="7" t="str">
        <f>IF('Payments Export'!A5960="","",'Payments Export'!O5960)</f>
        <v/>
      </c>
      <c r="H5956" s="7" t="str">
        <f>IF('Payments Export'!B5960="","",G5956-F5956)</f>
        <v/>
      </c>
      <c r="I5956" s="3" t="str">
        <f>IF(C5956&lt;&gt;"",_xlfn.XLOOKUP(IFERROR(VALUE(C5956),C5956),'Items database'!A:A,'Items database'!B:B),(_xlfn.XLOOKUP(LEFT(E5956,3),Services,Services,"")))</f>
        <v/>
      </c>
      <c r="J5956" s="3" t="str">
        <f t="shared" si="187"/>
        <v/>
      </c>
    </row>
    <row r="5957" spans="1:10" x14ac:dyDescent="0.35">
      <c r="A5957" s="7" t="str">
        <f>IF('Payments Export'!A5961="","",'Payments Export'!A5961)</f>
        <v/>
      </c>
      <c r="B5957" s="7" t="str">
        <f>IF('Payments Export'!A5961="","",'Payments Export'!B5961)</f>
        <v/>
      </c>
      <c r="C5957" s="7" t="str">
        <f>IF(IFERROR(VALUE('Payments Export'!H5961),'Payments Export'!H5961)&lt;&gt;0,IFERROR(VALUE('Payments Export'!H5961),'Payments Export'!H5961),"")</f>
        <v/>
      </c>
      <c r="D5957" s="7" t="str">
        <f>IF('Payments Export'!I5961="","",'Payments Export'!I5961)</f>
        <v/>
      </c>
      <c r="E5957" s="7" t="str">
        <f t="shared" si="186"/>
        <v/>
      </c>
      <c r="F5957" s="7" t="str">
        <f>IF('Payments Export'!A5961="","",'Payments Export'!N5961)</f>
        <v/>
      </c>
      <c r="G5957" s="7" t="str">
        <f>IF('Payments Export'!A5961="","",'Payments Export'!O5961)</f>
        <v/>
      </c>
      <c r="H5957" s="7" t="str">
        <f>IF('Payments Export'!B5961="","",G5957-F5957)</f>
        <v/>
      </c>
      <c r="I5957" s="3" t="str">
        <f>IF(C5957&lt;&gt;"",_xlfn.XLOOKUP(IFERROR(VALUE(C5957),C5957),'Items database'!A:A,'Items database'!B:B),(_xlfn.XLOOKUP(LEFT(E5957,3),Services,Services,"")))</f>
        <v/>
      </c>
      <c r="J5957" s="3" t="str">
        <f t="shared" si="187"/>
        <v/>
      </c>
    </row>
    <row r="5958" spans="1:10" x14ac:dyDescent="0.35">
      <c r="A5958" s="7" t="str">
        <f>IF('Payments Export'!A5962="","",'Payments Export'!A5962)</f>
        <v/>
      </c>
      <c r="B5958" s="7" t="str">
        <f>IF('Payments Export'!A5962="","",'Payments Export'!B5962)</f>
        <v/>
      </c>
      <c r="C5958" s="7" t="str">
        <f>IF(IFERROR(VALUE('Payments Export'!H5962),'Payments Export'!H5962)&lt;&gt;0,IFERROR(VALUE('Payments Export'!H5962),'Payments Export'!H5962),"")</f>
        <v/>
      </c>
      <c r="D5958" s="7" t="str">
        <f>IF('Payments Export'!I5962="","",'Payments Export'!I5962)</f>
        <v/>
      </c>
      <c r="E5958" s="7" t="str">
        <f t="shared" si="186"/>
        <v/>
      </c>
      <c r="F5958" s="7" t="str">
        <f>IF('Payments Export'!A5962="","",'Payments Export'!N5962)</f>
        <v/>
      </c>
      <c r="G5958" s="7" t="str">
        <f>IF('Payments Export'!A5962="","",'Payments Export'!O5962)</f>
        <v/>
      </c>
      <c r="H5958" s="7" t="str">
        <f>IF('Payments Export'!B5962="","",G5958-F5958)</f>
        <v/>
      </c>
      <c r="I5958" s="3" t="str">
        <f>IF(C5958&lt;&gt;"",_xlfn.XLOOKUP(IFERROR(VALUE(C5958),C5958),'Items database'!A:A,'Items database'!B:B),(_xlfn.XLOOKUP(LEFT(E5958,3),Services,Services,"")))</f>
        <v/>
      </c>
      <c r="J5958" s="3" t="str">
        <f t="shared" si="187"/>
        <v/>
      </c>
    </row>
    <row r="5959" spans="1:10" x14ac:dyDescent="0.35">
      <c r="A5959" s="7" t="str">
        <f>IF('Payments Export'!A5963="","",'Payments Export'!A5963)</f>
        <v/>
      </c>
      <c r="B5959" s="7" t="str">
        <f>IF('Payments Export'!A5963="","",'Payments Export'!B5963)</f>
        <v/>
      </c>
      <c r="C5959" s="7" t="str">
        <f>IF(IFERROR(VALUE('Payments Export'!H5963),'Payments Export'!H5963)&lt;&gt;0,IFERROR(VALUE('Payments Export'!H5963),'Payments Export'!H5963),"")</f>
        <v/>
      </c>
      <c r="D5959" s="7" t="str">
        <f>IF('Payments Export'!I5963="","",'Payments Export'!I5963)</f>
        <v/>
      </c>
      <c r="E5959" s="7" t="str">
        <f t="shared" si="186"/>
        <v/>
      </c>
      <c r="F5959" s="7" t="str">
        <f>IF('Payments Export'!A5963="","",'Payments Export'!N5963)</f>
        <v/>
      </c>
      <c r="G5959" s="7" t="str">
        <f>IF('Payments Export'!A5963="","",'Payments Export'!O5963)</f>
        <v/>
      </c>
      <c r="H5959" s="7" t="str">
        <f>IF('Payments Export'!B5963="","",G5959-F5959)</f>
        <v/>
      </c>
      <c r="I5959" s="3" t="str">
        <f>IF(C5959&lt;&gt;"",_xlfn.XLOOKUP(IFERROR(VALUE(C5959),C5959),'Items database'!A:A,'Items database'!B:B),(_xlfn.XLOOKUP(LEFT(E5959,3),Services,Services,"")))</f>
        <v/>
      </c>
      <c r="J5959" s="3" t="str">
        <f t="shared" si="187"/>
        <v/>
      </c>
    </row>
    <row r="5960" spans="1:10" x14ac:dyDescent="0.35">
      <c r="A5960" s="7" t="str">
        <f>IF('Payments Export'!A5964="","",'Payments Export'!A5964)</f>
        <v/>
      </c>
      <c r="B5960" s="7" t="str">
        <f>IF('Payments Export'!A5964="","",'Payments Export'!B5964)</f>
        <v/>
      </c>
      <c r="C5960" s="7" t="str">
        <f>IF(IFERROR(VALUE('Payments Export'!H5964),'Payments Export'!H5964)&lt;&gt;0,IFERROR(VALUE('Payments Export'!H5964),'Payments Export'!H5964),"")</f>
        <v/>
      </c>
      <c r="D5960" s="7" t="str">
        <f>IF('Payments Export'!I5964="","",'Payments Export'!I5964)</f>
        <v/>
      </c>
      <c r="E5960" s="7" t="str">
        <f t="shared" si="186"/>
        <v/>
      </c>
      <c r="F5960" s="7" t="str">
        <f>IF('Payments Export'!A5964="","",'Payments Export'!N5964)</f>
        <v/>
      </c>
      <c r="G5960" s="7" t="str">
        <f>IF('Payments Export'!A5964="","",'Payments Export'!O5964)</f>
        <v/>
      </c>
      <c r="H5960" s="7" t="str">
        <f>IF('Payments Export'!B5964="","",G5960-F5960)</f>
        <v/>
      </c>
      <c r="I5960" s="3" t="str">
        <f>IF(C5960&lt;&gt;"",_xlfn.XLOOKUP(IFERROR(VALUE(C5960),C5960),'Items database'!A:A,'Items database'!B:B),(_xlfn.XLOOKUP(LEFT(E5960,3),Services,Services,"")))</f>
        <v/>
      </c>
      <c r="J5960" s="3" t="str">
        <f t="shared" si="187"/>
        <v/>
      </c>
    </row>
    <row r="5961" spans="1:10" x14ac:dyDescent="0.35">
      <c r="A5961" s="7" t="str">
        <f>IF('Payments Export'!A5965="","",'Payments Export'!A5965)</f>
        <v/>
      </c>
      <c r="B5961" s="7" t="str">
        <f>IF('Payments Export'!A5965="","",'Payments Export'!B5965)</f>
        <v/>
      </c>
      <c r="C5961" s="7" t="str">
        <f>IF(IFERROR(VALUE('Payments Export'!H5965),'Payments Export'!H5965)&lt;&gt;0,IFERROR(VALUE('Payments Export'!H5965),'Payments Export'!H5965),"")</f>
        <v/>
      </c>
      <c r="D5961" s="7" t="str">
        <f>IF('Payments Export'!I5965="","",'Payments Export'!I5965)</f>
        <v/>
      </c>
      <c r="E5961" s="7" t="str">
        <f t="shared" si="186"/>
        <v/>
      </c>
      <c r="F5961" s="7" t="str">
        <f>IF('Payments Export'!A5965="","",'Payments Export'!N5965)</f>
        <v/>
      </c>
      <c r="G5961" s="7" t="str">
        <f>IF('Payments Export'!A5965="","",'Payments Export'!O5965)</f>
        <v/>
      </c>
      <c r="H5961" s="7" t="str">
        <f>IF('Payments Export'!B5965="","",G5961-F5961)</f>
        <v/>
      </c>
      <c r="I5961" s="3" t="str">
        <f>IF(C5961&lt;&gt;"",_xlfn.XLOOKUP(IFERROR(VALUE(C5961),C5961),'Items database'!A:A,'Items database'!B:B),(_xlfn.XLOOKUP(LEFT(E5961,3),Services,Services,"")))</f>
        <v/>
      </c>
      <c r="J5961" s="3" t="str">
        <f t="shared" si="187"/>
        <v/>
      </c>
    </row>
    <row r="5962" spans="1:10" x14ac:dyDescent="0.35">
      <c r="A5962" s="7" t="str">
        <f>IF('Payments Export'!A5966="","",'Payments Export'!A5966)</f>
        <v/>
      </c>
      <c r="B5962" s="7" t="str">
        <f>IF('Payments Export'!A5966="","",'Payments Export'!B5966)</f>
        <v/>
      </c>
      <c r="C5962" s="7" t="str">
        <f>IF(IFERROR(VALUE('Payments Export'!H5966),'Payments Export'!H5966)&lt;&gt;0,IFERROR(VALUE('Payments Export'!H5966),'Payments Export'!H5966),"")</f>
        <v/>
      </c>
      <c r="D5962" s="7" t="str">
        <f>IF('Payments Export'!I5966="","",'Payments Export'!I5966)</f>
        <v/>
      </c>
      <c r="E5962" s="7" t="str">
        <f t="shared" si="186"/>
        <v/>
      </c>
      <c r="F5962" s="7" t="str">
        <f>IF('Payments Export'!A5966="","",'Payments Export'!N5966)</f>
        <v/>
      </c>
      <c r="G5962" s="7" t="str">
        <f>IF('Payments Export'!A5966="","",'Payments Export'!O5966)</f>
        <v/>
      </c>
      <c r="H5962" s="7" t="str">
        <f>IF('Payments Export'!B5966="","",G5962-F5962)</f>
        <v/>
      </c>
      <c r="I5962" s="3" t="str">
        <f>IF(C5962&lt;&gt;"",_xlfn.XLOOKUP(IFERROR(VALUE(C5962),C5962),'Items database'!A:A,'Items database'!B:B),(_xlfn.XLOOKUP(LEFT(E5962,3),Services,Services,"")))</f>
        <v/>
      </c>
      <c r="J5962" s="3" t="str">
        <f t="shared" si="187"/>
        <v/>
      </c>
    </row>
    <row r="5963" spans="1:10" x14ac:dyDescent="0.35">
      <c r="A5963" s="7" t="str">
        <f>IF('Payments Export'!A5967="","",'Payments Export'!A5967)</f>
        <v/>
      </c>
      <c r="B5963" s="7" t="str">
        <f>IF('Payments Export'!A5967="","",'Payments Export'!B5967)</f>
        <v/>
      </c>
      <c r="C5963" s="7" t="str">
        <f>IF(IFERROR(VALUE('Payments Export'!H5967),'Payments Export'!H5967)&lt;&gt;0,IFERROR(VALUE('Payments Export'!H5967),'Payments Export'!H5967),"")</f>
        <v/>
      </c>
      <c r="D5963" s="7" t="str">
        <f>IF('Payments Export'!I5967="","",'Payments Export'!I5967)</f>
        <v/>
      </c>
      <c r="E5963" s="7" t="str">
        <f t="shared" si="186"/>
        <v/>
      </c>
      <c r="F5963" s="7" t="str">
        <f>IF('Payments Export'!A5967="","",'Payments Export'!N5967)</f>
        <v/>
      </c>
      <c r="G5963" s="7" t="str">
        <f>IF('Payments Export'!A5967="","",'Payments Export'!O5967)</f>
        <v/>
      </c>
      <c r="H5963" s="7" t="str">
        <f>IF('Payments Export'!B5967="","",G5963-F5963)</f>
        <v/>
      </c>
      <c r="I5963" s="3" t="str">
        <f>IF(C5963&lt;&gt;"",_xlfn.XLOOKUP(IFERROR(VALUE(C5963),C5963),'Items database'!A:A,'Items database'!B:B),(_xlfn.XLOOKUP(LEFT(E5963,3),Services,Services,"")))</f>
        <v/>
      </c>
      <c r="J5963" s="3" t="str">
        <f t="shared" si="187"/>
        <v/>
      </c>
    </row>
    <row r="5964" spans="1:10" x14ac:dyDescent="0.35">
      <c r="A5964" s="7" t="str">
        <f>IF('Payments Export'!A5968="","",'Payments Export'!A5968)</f>
        <v/>
      </c>
      <c r="B5964" s="7" t="str">
        <f>IF('Payments Export'!A5968="","",'Payments Export'!B5968)</f>
        <v/>
      </c>
      <c r="C5964" s="7" t="str">
        <f>IF(IFERROR(VALUE('Payments Export'!H5968),'Payments Export'!H5968)&lt;&gt;0,IFERROR(VALUE('Payments Export'!H5968),'Payments Export'!H5968),"")</f>
        <v/>
      </c>
      <c r="D5964" s="7" t="str">
        <f>IF('Payments Export'!I5968="","",'Payments Export'!I5968)</f>
        <v/>
      </c>
      <c r="E5964" s="7" t="str">
        <f t="shared" si="186"/>
        <v/>
      </c>
      <c r="F5964" s="7" t="str">
        <f>IF('Payments Export'!A5968="","",'Payments Export'!N5968)</f>
        <v/>
      </c>
      <c r="G5964" s="7" t="str">
        <f>IF('Payments Export'!A5968="","",'Payments Export'!O5968)</f>
        <v/>
      </c>
      <c r="H5964" s="7" t="str">
        <f>IF('Payments Export'!B5968="","",G5964-F5964)</f>
        <v/>
      </c>
      <c r="I5964" s="3" t="str">
        <f>IF(C5964&lt;&gt;"",_xlfn.XLOOKUP(IFERROR(VALUE(C5964),C5964),'Items database'!A:A,'Items database'!B:B),(_xlfn.XLOOKUP(LEFT(E5964,3),Services,Services,"")))</f>
        <v/>
      </c>
      <c r="J5964" s="3" t="str">
        <f t="shared" si="187"/>
        <v/>
      </c>
    </row>
    <row r="5965" spans="1:10" x14ac:dyDescent="0.35">
      <c r="A5965" s="7" t="str">
        <f>IF('Payments Export'!A5969="","",'Payments Export'!A5969)</f>
        <v/>
      </c>
      <c r="B5965" s="7" t="str">
        <f>IF('Payments Export'!A5969="","",'Payments Export'!B5969)</f>
        <v/>
      </c>
      <c r="C5965" s="7" t="str">
        <f>IF(IFERROR(VALUE('Payments Export'!H5969),'Payments Export'!H5969)&lt;&gt;0,IFERROR(VALUE('Payments Export'!H5969),'Payments Export'!H5969),"")</f>
        <v/>
      </c>
      <c r="D5965" s="7" t="str">
        <f>IF('Payments Export'!I5969="","",'Payments Export'!I5969)</f>
        <v/>
      </c>
      <c r="E5965" s="7" t="str">
        <f t="shared" si="186"/>
        <v/>
      </c>
      <c r="F5965" s="7" t="str">
        <f>IF('Payments Export'!A5969="","",'Payments Export'!N5969)</f>
        <v/>
      </c>
      <c r="G5965" s="7" t="str">
        <f>IF('Payments Export'!A5969="","",'Payments Export'!O5969)</f>
        <v/>
      </c>
      <c r="H5965" s="7" t="str">
        <f>IF('Payments Export'!B5969="","",G5965-F5965)</f>
        <v/>
      </c>
      <c r="I5965" s="3" t="str">
        <f>IF(C5965&lt;&gt;"",_xlfn.XLOOKUP(IFERROR(VALUE(C5965),C5965),'Items database'!A:A,'Items database'!B:B),(_xlfn.XLOOKUP(LEFT(E5965,3),Services,Services,"")))</f>
        <v/>
      </c>
      <c r="J5965" s="3" t="str">
        <f t="shared" si="187"/>
        <v/>
      </c>
    </row>
    <row r="5966" spans="1:10" x14ac:dyDescent="0.35">
      <c r="A5966" s="7" t="str">
        <f>IF('Payments Export'!A5970="","",'Payments Export'!A5970)</f>
        <v/>
      </c>
      <c r="B5966" s="7" t="str">
        <f>IF('Payments Export'!A5970="","",'Payments Export'!B5970)</f>
        <v/>
      </c>
      <c r="C5966" s="7" t="str">
        <f>IF(IFERROR(VALUE('Payments Export'!H5970),'Payments Export'!H5970)&lt;&gt;0,IFERROR(VALUE('Payments Export'!H5970),'Payments Export'!H5970),"")</f>
        <v/>
      </c>
      <c r="D5966" s="7" t="str">
        <f>IF('Payments Export'!I5970="","",'Payments Export'!I5970)</f>
        <v/>
      </c>
      <c r="E5966" s="7" t="str">
        <f t="shared" si="186"/>
        <v/>
      </c>
      <c r="F5966" s="7" t="str">
        <f>IF('Payments Export'!A5970="","",'Payments Export'!N5970)</f>
        <v/>
      </c>
      <c r="G5966" s="7" t="str">
        <f>IF('Payments Export'!A5970="","",'Payments Export'!O5970)</f>
        <v/>
      </c>
      <c r="H5966" s="7" t="str">
        <f>IF('Payments Export'!B5970="","",G5966-F5966)</f>
        <v/>
      </c>
      <c r="I5966" s="3" t="str">
        <f>IF(C5966&lt;&gt;"",_xlfn.XLOOKUP(IFERROR(VALUE(C5966),C5966),'Items database'!A:A,'Items database'!B:B),(_xlfn.XLOOKUP(LEFT(E5966,3),Services,Services,"")))</f>
        <v/>
      </c>
      <c r="J5966" s="3" t="str">
        <f t="shared" si="187"/>
        <v/>
      </c>
    </row>
    <row r="5967" spans="1:10" x14ac:dyDescent="0.35">
      <c r="A5967" s="7" t="str">
        <f>IF('Payments Export'!A5971="","",'Payments Export'!A5971)</f>
        <v/>
      </c>
      <c r="B5967" s="7" t="str">
        <f>IF('Payments Export'!A5971="","",'Payments Export'!B5971)</f>
        <v/>
      </c>
      <c r="C5967" s="7" t="str">
        <f>IF(IFERROR(VALUE('Payments Export'!H5971),'Payments Export'!H5971)&lt;&gt;0,IFERROR(VALUE('Payments Export'!H5971),'Payments Export'!H5971),"")</f>
        <v/>
      </c>
      <c r="D5967" s="7" t="str">
        <f>IF('Payments Export'!I5971="","",'Payments Export'!I5971)</f>
        <v/>
      </c>
      <c r="E5967" s="7" t="str">
        <f t="shared" si="186"/>
        <v/>
      </c>
      <c r="F5967" s="7" t="str">
        <f>IF('Payments Export'!A5971="","",'Payments Export'!N5971)</f>
        <v/>
      </c>
      <c r="G5967" s="7" t="str">
        <f>IF('Payments Export'!A5971="","",'Payments Export'!O5971)</f>
        <v/>
      </c>
      <c r="H5967" s="7" t="str">
        <f>IF('Payments Export'!B5971="","",G5967-F5967)</f>
        <v/>
      </c>
      <c r="I5967" s="3" t="str">
        <f>IF(C5967&lt;&gt;"",_xlfn.XLOOKUP(IFERROR(VALUE(C5967),C5967),'Items database'!A:A,'Items database'!B:B),(_xlfn.XLOOKUP(LEFT(E5967,3),Services,Services,"")))</f>
        <v/>
      </c>
      <c r="J5967" s="3" t="str">
        <f t="shared" si="187"/>
        <v/>
      </c>
    </row>
    <row r="5968" spans="1:10" x14ac:dyDescent="0.35">
      <c r="A5968" s="7" t="str">
        <f>IF('Payments Export'!A5972="","",'Payments Export'!A5972)</f>
        <v/>
      </c>
      <c r="B5968" s="7" t="str">
        <f>IF('Payments Export'!A5972="","",'Payments Export'!B5972)</f>
        <v/>
      </c>
      <c r="C5968" s="7" t="str">
        <f>IF(IFERROR(VALUE('Payments Export'!H5972),'Payments Export'!H5972)&lt;&gt;0,IFERROR(VALUE('Payments Export'!H5972),'Payments Export'!H5972),"")</f>
        <v/>
      </c>
      <c r="D5968" s="7" t="str">
        <f>IF('Payments Export'!I5972="","",'Payments Export'!I5972)</f>
        <v/>
      </c>
      <c r="E5968" s="7" t="str">
        <f t="shared" si="186"/>
        <v/>
      </c>
      <c r="F5968" s="7" t="str">
        <f>IF('Payments Export'!A5972="","",'Payments Export'!N5972)</f>
        <v/>
      </c>
      <c r="G5968" s="7" t="str">
        <f>IF('Payments Export'!A5972="","",'Payments Export'!O5972)</f>
        <v/>
      </c>
      <c r="H5968" s="7" t="str">
        <f>IF('Payments Export'!B5972="","",G5968-F5968)</f>
        <v/>
      </c>
      <c r="I5968" s="3" t="str">
        <f>IF(C5968&lt;&gt;"",_xlfn.XLOOKUP(IFERROR(VALUE(C5968),C5968),'Items database'!A:A,'Items database'!B:B),(_xlfn.XLOOKUP(LEFT(E5968,3),Services,Services,"")))</f>
        <v/>
      </c>
      <c r="J5968" s="3" t="str">
        <f t="shared" si="187"/>
        <v/>
      </c>
    </row>
    <row r="5969" spans="1:10" x14ac:dyDescent="0.35">
      <c r="A5969" s="7" t="str">
        <f>IF('Payments Export'!A5973="","",'Payments Export'!A5973)</f>
        <v/>
      </c>
      <c r="B5969" s="7" t="str">
        <f>IF('Payments Export'!A5973="","",'Payments Export'!B5973)</f>
        <v/>
      </c>
      <c r="C5969" s="7" t="str">
        <f>IF(IFERROR(VALUE('Payments Export'!H5973),'Payments Export'!H5973)&lt;&gt;0,IFERROR(VALUE('Payments Export'!H5973),'Payments Export'!H5973),"")</f>
        <v/>
      </c>
      <c r="D5969" s="7" t="str">
        <f>IF('Payments Export'!I5973="","",'Payments Export'!I5973)</f>
        <v/>
      </c>
      <c r="E5969" s="7" t="str">
        <f t="shared" si="186"/>
        <v/>
      </c>
      <c r="F5969" s="7" t="str">
        <f>IF('Payments Export'!A5973="","",'Payments Export'!N5973)</f>
        <v/>
      </c>
      <c r="G5969" s="7" t="str">
        <f>IF('Payments Export'!A5973="","",'Payments Export'!O5973)</f>
        <v/>
      </c>
      <c r="H5969" s="7" t="str">
        <f>IF('Payments Export'!B5973="","",G5969-F5969)</f>
        <v/>
      </c>
      <c r="I5969" s="3" t="str">
        <f>IF(C5969&lt;&gt;"",_xlfn.XLOOKUP(IFERROR(VALUE(C5969),C5969),'Items database'!A:A,'Items database'!B:B),(_xlfn.XLOOKUP(LEFT(E5969,3),Services,Services,"")))</f>
        <v/>
      </c>
      <c r="J5969" s="3" t="str">
        <f t="shared" si="187"/>
        <v/>
      </c>
    </row>
    <row r="5970" spans="1:10" x14ac:dyDescent="0.35">
      <c r="A5970" s="7" t="str">
        <f>IF('Payments Export'!A5974="","",'Payments Export'!A5974)</f>
        <v/>
      </c>
      <c r="B5970" s="7" t="str">
        <f>IF('Payments Export'!A5974="","",'Payments Export'!B5974)</f>
        <v/>
      </c>
      <c r="C5970" s="7" t="str">
        <f>IF(IFERROR(VALUE('Payments Export'!H5974),'Payments Export'!H5974)&lt;&gt;0,IFERROR(VALUE('Payments Export'!H5974),'Payments Export'!H5974),"")</f>
        <v/>
      </c>
      <c r="D5970" s="7" t="str">
        <f>IF('Payments Export'!I5974="","",'Payments Export'!I5974)</f>
        <v/>
      </c>
      <c r="E5970" s="7" t="str">
        <f t="shared" si="186"/>
        <v/>
      </c>
      <c r="F5970" s="7" t="str">
        <f>IF('Payments Export'!A5974="","",'Payments Export'!N5974)</f>
        <v/>
      </c>
      <c r="G5970" s="7" t="str">
        <f>IF('Payments Export'!A5974="","",'Payments Export'!O5974)</f>
        <v/>
      </c>
      <c r="H5970" s="7" t="str">
        <f>IF('Payments Export'!B5974="","",G5970-F5970)</f>
        <v/>
      </c>
      <c r="I5970" s="3" t="str">
        <f>IF(C5970&lt;&gt;"",_xlfn.XLOOKUP(IFERROR(VALUE(C5970),C5970),'Items database'!A:A,'Items database'!B:B),(_xlfn.XLOOKUP(LEFT(E5970,3),Services,Services,"")))</f>
        <v/>
      </c>
      <c r="J5970" s="3" t="str">
        <f t="shared" si="187"/>
        <v/>
      </c>
    </row>
    <row r="5971" spans="1:10" x14ac:dyDescent="0.35">
      <c r="A5971" s="7" t="str">
        <f>IF('Payments Export'!A5975="","",'Payments Export'!A5975)</f>
        <v/>
      </c>
      <c r="B5971" s="7" t="str">
        <f>IF('Payments Export'!A5975="","",'Payments Export'!B5975)</f>
        <v/>
      </c>
      <c r="C5971" s="7" t="str">
        <f>IF(IFERROR(VALUE('Payments Export'!H5975),'Payments Export'!H5975)&lt;&gt;0,IFERROR(VALUE('Payments Export'!H5975),'Payments Export'!H5975),"")</f>
        <v/>
      </c>
      <c r="D5971" s="7" t="str">
        <f>IF('Payments Export'!I5975="","",'Payments Export'!I5975)</f>
        <v/>
      </c>
      <c r="E5971" s="7" t="str">
        <f t="shared" si="186"/>
        <v/>
      </c>
      <c r="F5971" s="7" t="str">
        <f>IF('Payments Export'!A5975="","",'Payments Export'!N5975)</f>
        <v/>
      </c>
      <c r="G5971" s="7" t="str">
        <f>IF('Payments Export'!A5975="","",'Payments Export'!O5975)</f>
        <v/>
      </c>
      <c r="H5971" s="7" t="str">
        <f>IF('Payments Export'!B5975="","",G5971-F5971)</f>
        <v/>
      </c>
      <c r="I5971" s="3" t="str">
        <f>IF(C5971&lt;&gt;"",_xlfn.XLOOKUP(IFERROR(VALUE(C5971),C5971),'Items database'!A:A,'Items database'!B:B),(_xlfn.XLOOKUP(LEFT(E5971,3),Services,Services,"")))</f>
        <v/>
      </c>
      <c r="J5971" s="3" t="str">
        <f t="shared" si="187"/>
        <v/>
      </c>
    </row>
    <row r="5972" spans="1:10" x14ac:dyDescent="0.35">
      <c r="A5972" s="7" t="str">
        <f>IF('Payments Export'!A5976="","",'Payments Export'!A5976)</f>
        <v/>
      </c>
      <c r="B5972" s="7" t="str">
        <f>IF('Payments Export'!A5976="","",'Payments Export'!B5976)</f>
        <v/>
      </c>
      <c r="C5972" s="7" t="str">
        <f>IF(IFERROR(VALUE('Payments Export'!H5976),'Payments Export'!H5976)&lt;&gt;0,IFERROR(VALUE('Payments Export'!H5976),'Payments Export'!H5976),"")</f>
        <v/>
      </c>
      <c r="D5972" s="7" t="str">
        <f>IF('Payments Export'!I5976="","",'Payments Export'!I5976)</f>
        <v/>
      </c>
      <c r="E5972" s="7" t="str">
        <f t="shared" si="186"/>
        <v/>
      </c>
      <c r="F5972" s="7" t="str">
        <f>IF('Payments Export'!A5976="","",'Payments Export'!N5976)</f>
        <v/>
      </c>
      <c r="G5972" s="7" t="str">
        <f>IF('Payments Export'!A5976="","",'Payments Export'!O5976)</f>
        <v/>
      </c>
      <c r="H5972" s="7" t="str">
        <f>IF('Payments Export'!B5976="","",G5972-F5972)</f>
        <v/>
      </c>
      <c r="I5972" s="3" t="str">
        <f>IF(C5972&lt;&gt;"",_xlfn.XLOOKUP(IFERROR(VALUE(C5972),C5972),'Items database'!A:A,'Items database'!B:B),(_xlfn.XLOOKUP(LEFT(E5972,3),Services,Services,"")))</f>
        <v/>
      </c>
      <c r="J5972" s="3" t="str">
        <f t="shared" si="187"/>
        <v/>
      </c>
    </row>
    <row r="5973" spans="1:10" x14ac:dyDescent="0.35">
      <c r="A5973" s="7" t="str">
        <f>IF('Payments Export'!A5977="","",'Payments Export'!A5977)</f>
        <v/>
      </c>
      <c r="B5973" s="7" t="str">
        <f>IF('Payments Export'!A5977="","",'Payments Export'!B5977)</f>
        <v/>
      </c>
      <c r="C5973" s="7" t="str">
        <f>IF(IFERROR(VALUE('Payments Export'!H5977),'Payments Export'!H5977)&lt;&gt;0,IFERROR(VALUE('Payments Export'!H5977),'Payments Export'!H5977),"")</f>
        <v/>
      </c>
      <c r="D5973" s="7" t="str">
        <f>IF('Payments Export'!I5977="","",'Payments Export'!I5977)</f>
        <v/>
      </c>
      <c r="E5973" s="7" t="str">
        <f t="shared" si="186"/>
        <v/>
      </c>
      <c r="F5973" s="7" t="str">
        <f>IF('Payments Export'!A5977="","",'Payments Export'!N5977)</f>
        <v/>
      </c>
      <c r="G5973" s="7" t="str">
        <f>IF('Payments Export'!A5977="","",'Payments Export'!O5977)</f>
        <v/>
      </c>
      <c r="H5973" s="7" t="str">
        <f>IF('Payments Export'!B5977="","",G5973-F5973)</f>
        <v/>
      </c>
      <c r="I5973" s="3" t="str">
        <f>IF(C5973&lt;&gt;"",_xlfn.XLOOKUP(IFERROR(VALUE(C5973),C5973),'Items database'!A:A,'Items database'!B:B),(_xlfn.XLOOKUP(LEFT(E5973,3),Services,Services,"")))</f>
        <v/>
      </c>
      <c r="J5973" s="3" t="str">
        <f t="shared" si="187"/>
        <v/>
      </c>
    </row>
    <row r="5974" spans="1:10" x14ac:dyDescent="0.35">
      <c r="A5974" s="7" t="str">
        <f>IF('Payments Export'!A5978="","",'Payments Export'!A5978)</f>
        <v/>
      </c>
      <c r="B5974" s="7" t="str">
        <f>IF('Payments Export'!A5978="","",'Payments Export'!B5978)</f>
        <v/>
      </c>
      <c r="C5974" s="7" t="str">
        <f>IF(IFERROR(VALUE('Payments Export'!H5978),'Payments Export'!H5978)&lt;&gt;0,IFERROR(VALUE('Payments Export'!H5978),'Payments Export'!H5978),"")</f>
        <v/>
      </c>
      <c r="D5974" s="7" t="str">
        <f>IF('Payments Export'!I5978="","",'Payments Export'!I5978)</f>
        <v/>
      </c>
      <c r="E5974" s="7" t="str">
        <f t="shared" si="186"/>
        <v/>
      </c>
      <c r="F5974" s="7" t="str">
        <f>IF('Payments Export'!A5978="","",'Payments Export'!N5978)</f>
        <v/>
      </c>
      <c r="G5974" s="7" t="str">
        <f>IF('Payments Export'!A5978="","",'Payments Export'!O5978)</f>
        <v/>
      </c>
      <c r="H5974" s="7" t="str">
        <f>IF('Payments Export'!B5978="","",G5974-F5974)</f>
        <v/>
      </c>
      <c r="I5974" s="3" t="str">
        <f>IF(C5974&lt;&gt;"",_xlfn.XLOOKUP(IFERROR(VALUE(C5974),C5974),'Items database'!A:A,'Items database'!B:B),(_xlfn.XLOOKUP(LEFT(E5974,3),Services,Services,"")))</f>
        <v/>
      </c>
      <c r="J5974" s="3" t="str">
        <f t="shared" si="187"/>
        <v/>
      </c>
    </row>
    <row r="5975" spans="1:10" x14ac:dyDescent="0.35">
      <c r="A5975" s="7" t="str">
        <f>IF('Payments Export'!A5979="","",'Payments Export'!A5979)</f>
        <v/>
      </c>
      <c r="B5975" s="7" t="str">
        <f>IF('Payments Export'!A5979="","",'Payments Export'!B5979)</f>
        <v/>
      </c>
      <c r="C5975" s="7" t="str">
        <f>IF(IFERROR(VALUE('Payments Export'!H5979),'Payments Export'!H5979)&lt;&gt;0,IFERROR(VALUE('Payments Export'!H5979),'Payments Export'!H5979),"")</f>
        <v/>
      </c>
      <c r="D5975" s="7" t="str">
        <f>IF('Payments Export'!I5979="","",'Payments Export'!I5979)</f>
        <v/>
      </c>
      <c r="E5975" s="7" t="str">
        <f t="shared" si="186"/>
        <v/>
      </c>
      <c r="F5975" s="7" t="str">
        <f>IF('Payments Export'!A5979="","",'Payments Export'!N5979)</f>
        <v/>
      </c>
      <c r="G5975" s="7" t="str">
        <f>IF('Payments Export'!A5979="","",'Payments Export'!O5979)</f>
        <v/>
      </c>
      <c r="H5975" s="7" t="str">
        <f>IF('Payments Export'!B5979="","",G5975-F5975)</f>
        <v/>
      </c>
      <c r="I5975" s="3" t="str">
        <f>IF(C5975&lt;&gt;"",_xlfn.XLOOKUP(IFERROR(VALUE(C5975),C5975),'Items database'!A:A,'Items database'!B:B),(_xlfn.XLOOKUP(LEFT(E5975,3),Services,Services,"")))</f>
        <v/>
      </c>
      <c r="J5975" s="3" t="str">
        <f t="shared" si="187"/>
        <v/>
      </c>
    </row>
    <row r="5976" spans="1:10" x14ac:dyDescent="0.35">
      <c r="A5976" s="7" t="str">
        <f>IF('Payments Export'!A5980="","",'Payments Export'!A5980)</f>
        <v/>
      </c>
      <c r="B5976" s="7" t="str">
        <f>IF('Payments Export'!A5980="","",'Payments Export'!B5980)</f>
        <v/>
      </c>
      <c r="C5976" s="7" t="str">
        <f>IF(IFERROR(VALUE('Payments Export'!H5980),'Payments Export'!H5980)&lt;&gt;0,IFERROR(VALUE('Payments Export'!H5980),'Payments Export'!H5980),"")</f>
        <v/>
      </c>
      <c r="D5976" s="7" t="str">
        <f>IF('Payments Export'!I5980="","",'Payments Export'!I5980)</f>
        <v/>
      </c>
      <c r="E5976" s="7" t="str">
        <f t="shared" si="186"/>
        <v/>
      </c>
      <c r="F5976" s="7" t="str">
        <f>IF('Payments Export'!A5980="","",'Payments Export'!N5980)</f>
        <v/>
      </c>
      <c r="G5976" s="7" t="str">
        <f>IF('Payments Export'!A5980="","",'Payments Export'!O5980)</f>
        <v/>
      </c>
      <c r="H5976" s="7" t="str">
        <f>IF('Payments Export'!B5980="","",G5976-F5976)</f>
        <v/>
      </c>
      <c r="I5976" s="3" t="str">
        <f>IF(C5976&lt;&gt;"",_xlfn.XLOOKUP(IFERROR(VALUE(C5976),C5976),'Items database'!A:A,'Items database'!B:B),(_xlfn.XLOOKUP(LEFT(E5976,3),Services,Services,"")))</f>
        <v/>
      </c>
      <c r="J5976" s="3" t="str">
        <f t="shared" si="187"/>
        <v/>
      </c>
    </row>
    <row r="5977" spans="1:10" x14ac:dyDescent="0.35">
      <c r="A5977" s="7" t="str">
        <f>IF('Payments Export'!A5981="","",'Payments Export'!A5981)</f>
        <v/>
      </c>
      <c r="B5977" s="7" t="str">
        <f>IF('Payments Export'!A5981="","",'Payments Export'!B5981)</f>
        <v/>
      </c>
      <c r="C5977" s="7" t="str">
        <f>IF(IFERROR(VALUE('Payments Export'!H5981),'Payments Export'!H5981)&lt;&gt;0,IFERROR(VALUE('Payments Export'!H5981),'Payments Export'!H5981),"")</f>
        <v/>
      </c>
      <c r="D5977" s="7" t="str">
        <f>IF('Payments Export'!I5981="","",'Payments Export'!I5981)</f>
        <v/>
      </c>
      <c r="E5977" s="7" t="str">
        <f t="shared" si="186"/>
        <v/>
      </c>
      <c r="F5977" s="7" t="str">
        <f>IF('Payments Export'!A5981="","",'Payments Export'!N5981)</f>
        <v/>
      </c>
      <c r="G5977" s="7" t="str">
        <f>IF('Payments Export'!A5981="","",'Payments Export'!O5981)</f>
        <v/>
      </c>
      <c r="H5977" s="7" t="str">
        <f>IF('Payments Export'!B5981="","",G5977-F5977)</f>
        <v/>
      </c>
      <c r="I5977" s="3" t="str">
        <f>IF(C5977&lt;&gt;"",_xlfn.XLOOKUP(IFERROR(VALUE(C5977),C5977),'Items database'!A:A,'Items database'!B:B),(_xlfn.XLOOKUP(LEFT(E5977,3),Services,Services,"")))</f>
        <v/>
      </c>
      <c r="J5977" s="3" t="str">
        <f t="shared" si="187"/>
        <v/>
      </c>
    </row>
    <row r="5978" spans="1:10" x14ac:dyDescent="0.35">
      <c r="A5978" s="7" t="str">
        <f>IF('Payments Export'!A5982="","",'Payments Export'!A5982)</f>
        <v/>
      </c>
      <c r="B5978" s="7" t="str">
        <f>IF('Payments Export'!A5982="","",'Payments Export'!B5982)</f>
        <v/>
      </c>
      <c r="C5978" s="7" t="str">
        <f>IF(IFERROR(VALUE('Payments Export'!H5982),'Payments Export'!H5982)&lt;&gt;0,IFERROR(VALUE('Payments Export'!H5982),'Payments Export'!H5982),"")</f>
        <v/>
      </c>
      <c r="D5978" s="7" t="str">
        <f>IF('Payments Export'!I5982="","",'Payments Export'!I5982)</f>
        <v/>
      </c>
      <c r="E5978" s="7" t="str">
        <f t="shared" si="186"/>
        <v/>
      </c>
      <c r="F5978" s="7" t="str">
        <f>IF('Payments Export'!A5982="","",'Payments Export'!N5982)</f>
        <v/>
      </c>
      <c r="G5978" s="7" t="str">
        <f>IF('Payments Export'!A5982="","",'Payments Export'!O5982)</f>
        <v/>
      </c>
      <c r="H5978" s="7" t="str">
        <f>IF('Payments Export'!B5982="","",G5978-F5978)</f>
        <v/>
      </c>
      <c r="I5978" s="3" t="str">
        <f>IF(C5978&lt;&gt;"",_xlfn.XLOOKUP(IFERROR(VALUE(C5978),C5978),'Items database'!A:A,'Items database'!B:B),(_xlfn.XLOOKUP(LEFT(E5978,3),Services,Services,"")))</f>
        <v/>
      </c>
      <c r="J5978" s="3" t="str">
        <f t="shared" si="187"/>
        <v/>
      </c>
    </row>
    <row r="5979" spans="1:10" x14ac:dyDescent="0.35">
      <c r="A5979" s="7" t="str">
        <f>IF('Payments Export'!A5983="","",'Payments Export'!A5983)</f>
        <v/>
      </c>
      <c r="B5979" s="7" t="str">
        <f>IF('Payments Export'!A5983="","",'Payments Export'!B5983)</f>
        <v/>
      </c>
      <c r="C5979" s="7" t="str">
        <f>IF(IFERROR(VALUE('Payments Export'!H5983),'Payments Export'!H5983)&lt;&gt;0,IFERROR(VALUE('Payments Export'!H5983),'Payments Export'!H5983),"")</f>
        <v/>
      </c>
      <c r="D5979" s="7" t="str">
        <f>IF('Payments Export'!I5983="","",'Payments Export'!I5983)</f>
        <v/>
      </c>
      <c r="E5979" s="7" t="str">
        <f t="shared" si="186"/>
        <v/>
      </c>
      <c r="F5979" s="7" t="str">
        <f>IF('Payments Export'!A5983="","",'Payments Export'!N5983)</f>
        <v/>
      </c>
      <c r="G5979" s="7" t="str">
        <f>IF('Payments Export'!A5983="","",'Payments Export'!O5983)</f>
        <v/>
      </c>
      <c r="H5979" s="7" t="str">
        <f>IF('Payments Export'!B5983="","",G5979-F5979)</f>
        <v/>
      </c>
      <c r="I5979" s="3" t="str">
        <f>IF(C5979&lt;&gt;"",_xlfn.XLOOKUP(IFERROR(VALUE(C5979),C5979),'Items database'!A:A,'Items database'!B:B),(_xlfn.XLOOKUP(LEFT(E5979,3),Services,Services,"")))</f>
        <v/>
      </c>
      <c r="J5979" s="3" t="str">
        <f t="shared" si="187"/>
        <v/>
      </c>
    </row>
    <row r="5980" spans="1:10" x14ac:dyDescent="0.35">
      <c r="A5980" s="7" t="str">
        <f>IF('Payments Export'!A5984="","",'Payments Export'!A5984)</f>
        <v/>
      </c>
      <c r="B5980" s="7" t="str">
        <f>IF('Payments Export'!A5984="","",'Payments Export'!B5984)</f>
        <v/>
      </c>
      <c r="C5980" s="7" t="str">
        <f>IF(IFERROR(VALUE('Payments Export'!H5984),'Payments Export'!H5984)&lt;&gt;0,IFERROR(VALUE('Payments Export'!H5984),'Payments Export'!H5984),"")</f>
        <v/>
      </c>
      <c r="D5980" s="7" t="str">
        <f>IF('Payments Export'!I5984="","",'Payments Export'!I5984)</f>
        <v/>
      </c>
      <c r="E5980" s="7" t="str">
        <f t="shared" si="186"/>
        <v/>
      </c>
      <c r="F5980" s="7" t="str">
        <f>IF('Payments Export'!A5984="","",'Payments Export'!N5984)</f>
        <v/>
      </c>
      <c r="G5980" s="7" t="str">
        <f>IF('Payments Export'!A5984="","",'Payments Export'!O5984)</f>
        <v/>
      </c>
      <c r="H5980" s="7" t="str">
        <f>IF('Payments Export'!B5984="","",G5980-F5980)</f>
        <v/>
      </c>
      <c r="I5980" s="3" t="str">
        <f>IF(C5980&lt;&gt;"",_xlfn.XLOOKUP(IFERROR(VALUE(C5980),C5980),'Items database'!A:A,'Items database'!B:B),(_xlfn.XLOOKUP(LEFT(E5980,3),Services,Services,"")))</f>
        <v/>
      </c>
      <c r="J5980" s="3" t="str">
        <f t="shared" si="187"/>
        <v/>
      </c>
    </row>
    <row r="5981" spans="1:10" x14ac:dyDescent="0.35">
      <c r="A5981" s="7" t="str">
        <f>IF('Payments Export'!A5985="","",'Payments Export'!A5985)</f>
        <v/>
      </c>
      <c r="B5981" s="7" t="str">
        <f>IF('Payments Export'!A5985="","",'Payments Export'!B5985)</f>
        <v/>
      </c>
      <c r="C5981" s="7" t="str">
        <f>IF(IFERROR(VALUE('Payments Export'!H5985),'Payments Export'!H5985)&lt;&gt;0,IFERROR(VALUE('Payments Export'!H5985),'Payments Export'!H5985),"")</f>
        <v/>
      </c>
      <c r="D5981" s="7" t="str">
        <f>IF('Payments Export'!I5985="","",'Payments Export'!I5985)</f>
        <v/>
      </c>
      <c r="E5981" s="7" t="str">
        <f t="shared" si="186"/>
        <v/>
      </c>
      <c r="F5981" s="7" t="str">
        <f>IF('Payments Export'!A5985="","",'Payments Export'!N5985)</f>
        <v/>
      </c>
      <c r="G5981" s="7" t="str">
        <f>IF('Payments Export'!A5985="","",'Payments Export'!O5985)</f>
        <v/>
      </c>
      <c r="H5981" s="7" t="str">
        <f>IF('Payments Export'!B5985="","",G5981-F5981)</f>
        <v/>
      </c>
      <c r="I5981" s="3" t="str">
        <f>IF(C5981&lt;&gt;"",_xlfn.XLOOKUP(IFERROR(VALUE(C5981),C5981),'Items database'!A:A,'Items database'!B:B),(_xlfn.XLOOKUP(LEFT(E5981,3),Services,Services,"")))</f>
        <v/>
      </c>
      <c r="J5981" s="3" t="str">
        <f t="shared" si="187"/>
        <v/>
      </c>
    </row>
    <row r="5982" spans="1:10" x14ac:dyDescent="0.35">
      <c r="A5982" s="7" t="str">
        <f>IF('Payments Export'!A5986="","",'Payments Export'!A5986)</f>
        <v/>
      </c>
      <c r="B5982" s="7" t="str">
        <f>IF('Payments Export'!A5986="","",'Payments Export'!B5986)</f>
        <v/>
      </c>
      <c r="C5982" s="7" t="str">
        <f>IF(IFERROR(VALUE('Payments Export'!H5986),'Payments Export'!H5986)&lt;&gt;0,IFERROR(VALUE('Payments Export'!H5986),'Payments Export'!H5986),"")</f>
        <v/>
      </c>
      <c r="D5982" s="7" t="str">
        <f>IF('Payments Export'!I5986="","",'Payments Export'!I5986)</f>
        <v/>
      </c>
      <c r="E5982" s="7" t="str">
        <f t="shared" si="186"/>
        <v/>
      </c>
      <c r="F5982" s="7" t="str">
        <f>IF('Payments Export'!A5986="","",'Payments Export'!N5986)</f>
        <v/>
      </c>
      <c r="G5982" s="7" t="str">
        <f>IF('Payments Export'!A5986="","",'Payments Export'!O5986)</f>
        <v/>
      </c>
      <c r="H5982" s="7" t="str">
        <f>IF('Payments Export'!B5986="","",G5982-F5982)</f>
        <v/>
      </c>
      <c r="I5982" s="3" t="str">
        <f>IF(C5982&lt;&gt;"",_xlfn.XLOOKUP(IFERROR(VALUE(C5982),C5982),'Items database'!A:A,'Items database'!B:B),(_xlfn.XLOOKUP(LEFT(E5982,3),Services,Services,"")))</f>
        <v/>
      </c>
      <c r="J5982" s="3" t="str">
        <f t="shared" si="187"/>
        <v/>
      </c>
    </row>
    <row r="5983" spans="1:10" x14ac:dyDescent="0.35">
      <c r="A5983" s="7" t="str">
        <f>IF('Payments Export'!A5987="","",'Payments Export'!A5987)</f>
        <v/>
      </c>
      <c r="B5983" s="7" t="str">
        <f>IF('Payments Export'!A5987="","",'Payments Export'!B5987)</f>
        <v/>
      </c>
      <c r="C5983" s="7" t="str">
        <f>IF(IFERROR(VALUE('Payments Export'!H5987),'Payments Export'!H5987)&lt;&gt;0,IFERROR(VALUE('Payments Export'!H5987),'Payments Export'!H5987),"")</f>
        <v/>
      </c>
      <c r="D5983" s="7" t="str">
        <f>IF('Payments Export'!I5987="","",'Payments Export'!I5987)</f>
        <v/>
      </c>
      <c r="E5983" s="7" t="str">
        <f t="shared" si="186"/>
        <v/>
      </c>
      <c r="F5983" s="7" t="str">
        <f>IF('Payments Export'!A5987="","",'Payments Export'!N5987)</f>
        <v/>
      </c>
      <c r="G5983" s="7" t="str">
        <f>IF('Payments Export'!A5987="","",'Payments Export'!O5987)</f>
        <v/>
      </c>
      <c r="H5983" s="7" t="str">
        <f>IF('Payments Export'!B5987="","",G5983-F5983)</f>
        <v/>
      </c>
      <c r="I5983" s="3" t="str">
        <f>IF(C5983&lt;&gt;"",_xlfn.XLOOKUP(IFERROR(VALUE(C5983),C5983),'Items database'!A:A,'Items database'!B:B),(_xlfn.XLOOKUP(LEFT(E5983,3),Services,Services,"")))</f>
        <v/>
      </c>
      <c r="J5983" s="3" t="str">
        <f t="shared" si="187"/>
        <v/>
      </c>
    </row>
    <row r="5984" spans="1:10" x14ac:dyDescent="0.35">
      <c r="A5984" s="7" t="str">
        <f>IF('Payments Export'!A5988="","",'Payments Export'!A5988)</f>
        <v/>
      </c>
      <c r="B5984" s="7" t="str">
        <f>IF('Payments Export'!A5988="","",'Payments Export'!B5988)</f>
        <v/>
      </c>
      <c r="C5984" s="7" t="str">
        <f>IF(IFERROR(VALUE('Payments Export'!H5988),'Payments Export'!H5988)&lt;&gt;0,IFERROR(VALUE('Payments Export'!H5988),'Payments Export'!H5988),"")</f>
        <v/>
      </c>
      <c r="D5984" s="7" t="str">
        <f>IF('Payments Export'!I5988="","",'Payments Export'!I5988)</f>
        <v/>
      </c>
      <c r="E5984" s="7" t="str">
        <f t="shared" si="186"/>
        <v/>
      </c>
      <c r="F5984" s="7" t="str">
        <f>IF('Payments Export'!A5988="","",'Payments Export'!N5988)</f>
        <v/>
      </c>
      <c r="G5984" s="7" t="str">
        <f>IF('Payments Export'!A5988="","",'Payments Export'!O5988)</f>
        <v/>
      </c>
      <c r="H5984" s="7" t="str">
        <f>IF('Payments Export'!B5988="","",G5984-F5984)</f>
        <v/>
      </c>
      <c r="I5984" s="3" t="str">
        <f>IF(C5984&lt;&gt;"",_xlfn.XLOOKUP(IFERROR(VALUE(C5984),C5984),'Items database'!A:A,'Items database'!B:B),(_xlfn.XLOOKUP(LEFT(E5984,3),Services,Services,"")))</f>
        <v/>
      </c>
      <c r="J5984" s="3" t="str">
        <f t="shared" si="187"/>
        <v/>
      </c>
    </row>
    <row r="5985" spans="1:10" x14ac:dyDescent="0.35">
      <c r="A5985" s="7" t="str">
        <f>IF('Payments Export'!A5989="","",'Payments Export'!A5989)</f>
        <v/>
      </c>
      <c r="B5985" s="7" t="str">
        <f>IF('Payments Export'!A5989="","",'Payments Export'!B5989)</f>
        <v/>
      </c>
      <c r="C5985" s="7" t="str">
        <f>IF(IFERROR(VALUE('Payments Export'!H5989),'Payments Export'!H5989)&lt;&gt;0,IFERROR(VALUE('Payments Export'!H5989),'Payments Export'!H5989),"")</f>
        <v/>
      </c>
      <c r="D5985" s="7" t="str">
        <f>IF('Payments Export'!I5989="","",'Payments Export'!I5989)</f>
        <v/>
      </c>
      <c r="E5985" s="7" t="str">
        <f t="shared" si="186"/>
        <v/>
      </c>
      <c r="F5985" s="7" t="str">
        <f>IF('Payments Export'!A5989="","",'Payments Export'!N5989)</f>
        <v/>
      </c>
      <c r="G5985" s="7" t="str">
        <f>IF('Payments Export'!A5989="","",'Payments Export'!O5989)</f>
        <v/>
      </c>
      <c r="H5985" s="7" t="str">
        <f>IF('Payments Export'!B5989="","",G5985-F5985)</f>
        <v/>
      </c>
      <c r="I5985" s="3" t="str">
        <f>IF(C5985&lt;&gt;"",_xlfn.XLOOKUP(IFERROR(VALUE(C5985),C5985),'Items database'!A:A,'Items database'!B:B),(_xlfn.XLOOKUP(LEFT(E5985,3),Services,Services,"")))</f>
        <v/>
      </c>
      <c r="J5985" s="3" t="str">
        <f t="shared" si="187"/>
        <v/>
      </c>
    </row>
    <row r="5986" spans="1:10" x14ac:dyDescent="0.35">
      <c r="A5986" s="7" t="str">
        <f>IF('Payments Export'!A5990="","",'Payments Export'!A5990)</f>
        <v/>
      </c>
      <c r="B5986" s="7" t="str">
        <f>IF('Payments Export'!A5990="","",'Payments Export'!B5990)</f>
        <v/>
      </c>
      <c r="C5986" s="7" t="str">
        <f>IF(IFERROR(VALUE('Payments Export'!H5990),'Payments Export'!H5990)&lt;&gt;0,IFERROR(VALUE('Payments Export'!H5990),'Payments Export'!H5990),"")</f>
        <v/>
      </c>
      <c r="D5986" s="7" t="str">
        <f>IF('Payments Export'!I5990="","",'Payments Export'!I5990)</f>
        <v/>
      </c>
      <c r="E5986" s="7" t="str">
        <f t="shared" si="186"/>
        <v/>
      </c>
      <c r="F5986" s="7" t="str">
        <f>IF('Payments Export'!A5990="","",'Payments Export'!N5990)</f>
        <v/>
      </c>
      <c r="G5986" s="7" t="str">
        <f>IF('Payments Export'!A5990="","",'Payments Export'!O5990)</f>
        <v/>
      </c>
      <c r="H5986" s="7" t="str">
        <f>IF('Payments Export'!B5990="","",G5986-F5986)</f>
        <v/>
      </c>
      <c r="I5986" s="3" t="str">
        <f>IF(C5986&lt;&gt;"",_xlfn.XLOOKUP(IFERROR(VALUE(C5986),C5986),'Items database'!A:A,'Items database'!B:B),(_xlfn.XLOOKUP(LEFT(E5986,3),Services,Services,"")))</f>
        <v/>
      </c>
      <c r="J5986" s="3" t="str">
        <f t="shared" si="187"/>
        <v/>
      </c>
    </row>
    <row r="5987" spans="1:10" x14ac:dyDescent="0.35">
      <c r="A5987" s="7" t="str">
        <f>IF('Payments Export'!A5991="","",'Payments Export'!A5991)</f>
        <v/>
      </c>
      <c r="B5987" s="7" t="str">
        <f>IF('Payments Export'!A5991="","",'Payments Export'!B5991)</f>
        <v/>
      </c>
      <c r="C5987" s="7" t="str">
        <f>IF(IFERROR(VALUE('Payments Export'!H5991),'Payments Export'!H5991)&lt;&gt;0,IFERROR(VALUE('Payments Export'!H5991),'Payments Export'!H5991),"")</f>
        <v/>
      </c>
      <c r="D5987" s="7" t="str">
        <f>IF('Payments Export'!I5991="","",'Payments Export'!I5991)</f>
        <v/>
      </c>
      <c r="E5987" s="7" t="str">
        <f t="shared" si="186"/>
        <v/>
      </c>
      <c r="F5987" s="7" t="str">
        <f>IF('Payments Export'!A5991="","",'Payments Export'!N5991)</f>
        <v/>
      </c>
      <c r="G5987" s="7" t="str">
        <f>IF('Payments Export'!A5991="","",'Payments Export'!O5991)</f>
        <v/>
      </c>
      <c r="H5987" s="7" t="str">
        <f>IF('Payments Export'!B5991="","",G5987-F5987)</f>
        <v/>
      </c>
      <c r="I5987" s="3" t="str">
        <f>IF(C5987&lt;&gt;"",_xlfn.XLOOKUP(IFERROR(VALUE(C5987),C5987),'Items database'!A:A,'Items database'!B:B),(_xlfn.XLOOKUP(LEFT(E5987,3),Services,Services,"")))</f>
        <v/>
      </c>
      <c r="J5987" s="3" t="str">
        <f t="shared" si="187"/>
        <v/>
      </c>
    </row>
    <row r="5988" spans="1:10" x14ac:dyDescent="0.35">
      <c r="A5988" s="7" t="str">
        <f>IF('Payments Export'!A5992="","",'Payments Export'!A5992)</f>
        <v/>
      </c>
      <c r="B5988" s="7" t="str">
        <f>IF('Payments Export'!A5992="","",'Payments Export'!B5992)</f>
        <v/>
      </c>
      <c r="C5988" s="7" t="str">
        <f>IF(IFERROR(VALUE('Payments Export'!H5992),'Payments Export'!H5992)&lt;&gt;0,IFERROR(VALUE('Payments Export'!H5992),'Payments Export'!H5992),"")</f>
        <v/>
      </c>
      <c r="D5988" s="7" t="str">
        <f>IF('Payments Export'!I5992="","",'Payments Export'!I5992)</f>
        <v/>
      </c>
      <c r="E5988" s="7" t="str">
        <f t="shared" si="186"/>
        <v/>
      </c>
      <c r="F5988" s="7" t="str">
        <f>IF('Payments Export'!A5992="","",'Payments Export'!N5992)</f>
        <v/>
      </c>
      <c r="G5988" s="7" t="str">
        <f>IF('Payments Export'!A5992="","",'Payments Export'!O5992)</f>
        <v/>
      </c>
      <c r="H5988" s="7" t="str">
        <f>IF('Payments Export'!B5992="","",G5988-F5988)</f>
        <v/>
      </c>
      <c r="I5988" s="3" t="str">
        <f>IF(C5988&lt;&gt;"",_xlfn.XLOOKUP(IFERROR(VALUE(C5988),C5988),'Items database'!A:A,'Items database'!B:B),(_xlfn.XLOOKUP(LEFT(E5988,3),Services,Services,"")))</f>
        <v/>
      </c>
      <c r="J5988" s="3" t="str">
        <f t="shared" si="187"/>
        <v/>
      </c>
    </row>
    <row r="5989" spans="1:10" x14ac:dyDescent="0.35">
      <c r="A5989" s="7" t="str">
        <f>IF('Payments Export'!A5993="","",'Payments Export'!A5993)</f>
        <v/>
      </c>
      <c r="B5989" s="7" t="str">
        <f>IF('Payments Export'!A5993="","",'Payments Export'!B5993)</f>
        <v/>
      </c>
      <c r="C5989" s="7" t="str">
        <f>IF(IFERROR(VALUE('Payments Export'!H5993),'Payments Export'!H5993)&lt;&gt;0,IFERROR(VALUE('Payments Export'!H5993),'Payments Export'!H5993),"")</f>
        <v/>
      </c>
      <c r="D5989" s="7" t="str">
        <f>IF('Payments Export'!I5993="","",'Payments Export'!I5993)</f>
        <v/>
      </c>
      <c r="E5989" s="7" t="str">
        <f t="shared" si="186"/>
        <v/>
      </c>
      <c r="F5989" s="7" t="str">
        <f>IF('Payments Export'!A5993="","",'Payments Export'!N5993)</f>
        <v/>
      </c>
      <c r="G5989" s="7" t="str">
        <f>IF('Payments Export'!A5993="","",'Payments Export'!O5993)</f>
        <v/>
      </c>
      <c r="H5989" s="7" t="str">
        <f>IF('Payments Export'!B5993="","",G5989-F5989)</f>
        <v/>
      </c>
      <c r="I5989" s="3" t="str">
        <f>IF(C5989&lt;&gt;"",_xlfn.XLOOKUP(IFERROR(VALUE(C5989),C5989),'Items database'!A:A,'Items database'!B:B),(_xlfn.XLOOKUP(LEFT(E5989,3),Services,Services,"")))</f>
        <v/>
      </c>
      <c r="J5989" s="3" t="str">
        <f t="shared" si="187"/>
        <v/>
      </c>
    </row>
    <row r="5990" spans="1:10" x14ac:dyDescent="0.35">
      <c r="A5990" s="7" t="str">
        <f>IF('Payments Export'!A5994="","",'Payments Export'!A5994)</f>
        <v/>
      </c>
      <c r="B5990" s="7" t="str">
        <f>IF('Payments Export'!A5994="","",'Payments Export'!B5994)</f>
        <v/>
      </c>
      <c r="C5990" s="7" t="str">
        <f>IF(IFERROR(VALUE('Payments Export'!H5994),'Payments Export'!H5994)&lt;&gt;0,IFERROR(VALUE('Payments Export'!H5994),'Payments Export'!H5994),"")</f>
        <v/>
      </c>
      <c r="D5990" s="7" t="str">
        <f>IF('Payments Export'!I5994="","",'Payments Export'!I5994)</f>
        <v/>
      </c>
      <c r="E5990" s="7" t="str">
        <f t="shared" si="186"/>
        <v/>
      </c>
      <c r="F5990" s="7" t="str">
        <f>IF('Payments Export'!A5994="","",'Payments Export'!N5994)</f>
        <v/>
      </c>
      <c r="G5990" s="7" t="str">
        <f>IF('Payments Export'!A5994="","",'Payments Export'!O5994)</f>
        <v/>
      </c>
      <c r="H5990" s="7" t="str">
        <f>IF('Payments Export'!B5994="","",G5990-F5990)</f>
        <v/>
      </c>
      <c r="I5990" s="3" t="str">
        <f>IF(C5990&lt;&gt;"",_xlfn.XLOOKUP(IFERROR(VALUE(C5990),C5990),'Items database'!A:A,'Items database'!B:B),(_xlfn.XLOOKUP(LEFT(E5990,3),Services,Services,"")))</f>
        <v/>
      </c>
      <c r="J5990" s="3" t="str">
        <f t="shared" si="187"/>
        <v/>
      </c>
    </row>
    <row r="5991" spans="1:10" x14ac:dyDescent="0.35">
      <c r="A5991" s="7" t="str">
        <f>IF('Payments Export'!A5995="","",'Payments Export'!A5995)</f>
        <v/>
      </c>
      <c r="B5991" s="7" t="str">
        <f>IF('Payments Export'!A5995="","",'Payments Export'!B5995)</f>
        <v/>
      </c>
      <c r="C5991" s="7" t="str">
        <f>IF(IFERROR(VALUE('Payments Export'!H5995),'Payments Export'!H5995)&lt;&gt;0,IFERROR(VALUE('Payments Export'!H5995),'Payments Export'!H5995),"")</f>
        <v/>
      </c>
      <c r="D5991" s="7" t="str">
        <f>IF('Payments Export'!I5995="","",'Payments Export'!I5995)</f>
        <v/>
      </c>
      <c r="E5991" s="7" t="str">
        <f t="shared" si="186"/>
        <v/>
      </c>
      <c r="F5991" s="7" t="str">
        <f>IF('Payments Export'!A5995="","",'Payments Export'!N5995)</f>
        <v/>
      </c>
      <c r="G5991" s="7" t="str">
        <f>IF('Payments Export'!A5995="","",'Payments Export'!O5995)</f>
        <v/>
      </c>
      <c r="H5991" s="7" t="str">
        <f>IF('Payments Export'!B5995="","",G5991-F5991)</f>
        <v/>
      </c>
      <c r="I5991" s="3" t="str">
        <f>IF(C5991&lt;&gt;"",_xlfn.XLOOKUP(IFERROR(VALUE(C5991),C5991),'Items database'!A:A,'Items database'!B:B),(_xlfn.XLOOKUP(LEFT(E5991,3),Services,Services,"")))</f>
        <v/>
      </c>
      <c r="J5991" s="3" t="str">
        <f t="shared" si="187"/>
        <v/>
      </c>
    </row>
    <row r="5992" spans="1:10" x14ac:dyDescent="0.35">
      <c r="A5992" s="7" t="str">
        <f>IF('Payments Export'!A5996="","",'Payments Export'!A5996)</f>
        <v/>
      </c>
      <c r="B5992" s="7" t="str">
        <f>IF('Payments Export'!A5996="","",'Payments Export'!B5996)</f>
        <v/>
      </c>
      <c r="C5992" s="7" t="str">
        <f>IF(IFERROR(VALUE('Payments Export'!H5996),'Payments Export'!H5996)&lt;&gt;0,IFERROR(VALUE('Payments Export'!H5996),'Payments Export'!H5996),"")</f>
        <v/>
      </c>
      <c r="D5992" s="7" t="str">
        <f>IF('Payments Export'!I5996="","",'Payments Export'!I5996)</f>
        <v/>
      </c>
      <c r="E5992" s="7" t="str">
        <f t="shared" si="186"/>
        <v/>
      </c>
      <c r="F5992" s="7" t="str">
        <f>IF('Payments Export'!A5996="","",'Payments Export'!N5996)</f>
        <v/>
      </c>
      <c r="G5992" s="7" t="str">
        <f>IF('Payments Export'!A5996="","",'Payments Export'!O5996)</f>
        <v/>
      </c>
      <c r="H5992" s="7" t="str">
        <f>IF('Payments Export'!B5996="","",G5992-F5992)</f>
        <v/>
      </c>
      <c r="I5992" s="3" t="str">
        <f>IF(C5992&lt;&gt;"",_xlfn.XLOOKUP(IFERROR(VALUE(C5992),C5992),'Items database'!A:A,'Items database'!B:B),(_xlfn.XLOOKUP(LEFT(E5992,3),Services,Services,"")))</f>
        <v/>
      </c>
      <c r="J5992" s="3" t="str">
        <f t="shared" si="187"/>
        <v/>
      </c>
    </row>
    <row r="5993" spans="1:10" x14ac:dyDescent="0.35">
      <c r="A5993" s="7" t="str">
        <f>IF('Payments Export'!A5997="","",'Payments Export'!A5997)</f>
        <v/>
      </c>
      <c r="B5993" s="7" t="str">
        <f>IF('Payments Export'!A5997="","",'Payments Export'!B5997)</f>
        <v/>
      </c>
      <c r="C5993" s="7" t="str">
        <f>IF(IFERROR(VALUE('Payments Export'!H5997),'Payments Export'!H5997)&lt;&gt;0,IFERROR(VALUE('Payments Export'!H5997),'Payments Export'!H5997),"")</f>
        <v/>
      </c>
      <c r="D5993" s="7" t="str">
        <f>IF('Payments Export'!I5997="","",'Payments Export'!I5997)</f>
        <v/>
      </c>
      <c r="E5993" s="7" t="str">
        <f t="shared" si="186"/>
        <v/>
      </c>
      <c r="F5993" s="7" t="str">
        <f>IF('Payments Export'!A5997="","",'Payments Export'!N5997)</f>
        <v/>
      </c>
      <c r="G5993" s="7" t="str">
        <f>IF('Payments Export'!A5997="","",'Payments Export'!O5997)</f>
        <v/>
      </c>
      <c r="H5993" s="7" t="str">
        <f>IF('Payments Export'!B5997="","",G5993-F5993)</f>
        <v/>
      </c>
      <c r="I5993" s="3" t="str">
        <f>IF(C5993&lt;&gt;"",_xlfn.XLOOKUP(IFERROR(VALUE(C5993),C5993),'Items database'!A:A,'Items database'!B:B),(_xlfn.XLOOKUP(LEFT(E5993,3),Services,Services,"")))</f>
        <v/>
      </c>
      <c r="J5993" s="3" t="str">
        <f t="shared" si="187"/>
        <v/>
      </c>
    </row>
    <row r="5994" spans="1:10" x14ac:dyDescent="0.35">
      <c r="A5994" s="7" t="str">
        <f>IF('Payments Export'!A5998="","",'Payments Export'!A5998)</f>
        <v/>
      </c>
      <c r="B5994" s="7" t="str">
        <f>IF('Payments Export'!A5998="","",'Payments Export'!B5998)</f>
        <v/>
      </c>
      <c r="C5994" s="7" t="str">
        <f>IF(IFERROR(VALUE('Payments Export'!H5998),'Payments Export'!H5998)&lt;&gt;0,IFERROR(VALUE('Payments Export'!H5998),'Payments Export'!H5998),"")</f>
        <v/>
      </c>
      <c r="D5994" s="7" t="str">
        <f>IF('Payments Export'!I5998="","",'Payments Export'!I5998)</f>
        <v/>
      </c>
      <c r="E5994" s="7" t="str">
        <f t="shared" si="186"/>
        <v/>
      </c>
      <c r="F5994" s="7" t="str">
        <f>IF('Payments Export'!A5998="","",'Payments Export'!N5998)</f>
        <v/>
      </c>
      <c r="G5994" s="7" t="str">
        <f>IF('Payments Export'!A5998="","",'Payments Export'!O5998)</f>
        <v/>
      </c>
      <c r="H5994" s="7" t="str">
        <f>IF('Payments Export'!B5998="","",G5994-F5994)</f>
        <v/>
      </c>
      <c r="I5994" s="3" t="str">
        <f>IF(C5994&lt;&gt;"",_xlfn.XLOOKUP(IFERROR(VALUE(C5994),C5994),'Items database'!A:A,'Items database'!B:B),(_xlfn.XLOOKUP(LEFT(E5994,3),Services,Services,"")))</f>
        <v/>
      </c>
      <c r="J5994" s="3" t="str">
        <f t="shared" si="187"/>
        <v/>
      </c>
    </row>
    <row r="5995" spans="1:10" x14ac:dyDescent="0.35">
      <c r="A5995" s="7" t="str">
        <f>IF('Payments Export'!A5999="","",'Payments Export'!A5999)</f>
        <v/>
      </c>
      <c r="B5995" s="7" t="str">
        <f>IF('Payments Export'!A5999="","",'Payments Export'!B5999)</f>
        <v/>
      </c>
      <c r="C5995" s="7" t="str">
        <f>IF(IFERROR(VALUE('Payments Export'!H5999),'Payments Export'!H5999)&lt;&gt;0,IFERROR(VALUE('Payments Export'!H5999),'Payments Export'!H5999),"")</f>
        <v/>
      </c>
      <c r="D5995" s="7" t="str">
        <f>IF('Payments Export'!I5999="","",'Payments Export'!I5999)</f>
        <v/>
      </c>
      <c r="E5995" s="7" t="str">
        <f t="shared" si="186"/>
        <v/>
      </c>
      <c r="F5995" s="7" t="str">
        <f>IF('Payments Export'!A5999="","",'Payments Export'!N5999)</f>
        <v/>
      </c>
      <c r="G5995" s="7" t="str">
        <f>IF('Payments Export'!A5999="","",'Payments Export'!O5999)</f>
        <v/>
      </c>
      <c r="H5995" s="7" t="str">
        <f>IF('Payments Export'!B5999="","",G5995-F5995)</f>
        <v/>
      </c>
      <c r="I5995" s="3" t="str">
        <f>IF(C5995&lt;&gt;"",_xlfn.XLOOKUP(IFERROR(VALUE(C5995),C5995),'Items database'!A:A,'Items database'!B:B),(_xlfn.XLOOKUP(LEFT(E5995,3),Services,Services,"")))</f>
        <v/>
      </c>
      <c r="J5995" s="3" t="str">
        <f t="shared" si="187"/>
        <v/>
      </c>
    </row>
    <row r="5996" spans="1:10" x14ac:dyDescent="0.35">
      <c r="A5996" s="7" t="str">
        <f>IF('Payments Export'!A6000="","",'Payments Export'!A6000)</f>
        <v/>
      </c>
      <c r="B5996" s="7" t="str">
        <f>IF('Payments Export'!A6000="","",'Payments Export'!B6000)</f>
        <v/>
      </c>
      <c r="C5996" s="7" t="str">
        <f>IF(IFERROR(VALUE('Payments Export'!H6000),'Payments Export'!H6000)&lt;&gt;0,IFERROR(VALUE('Payments Export'!H6000),'Payments Export'!H6000),"")</f>
        <v/>
      </c>
      <c r="D5996" s="7" t="str">
        <f>IF('Payments Export'!I6000="","",'Payments Export'!I6000)</f>
        <v/>
      </c>
      <c r="E5996" s="7" t="str">
        <f t="shared" si="186"/>
        <v/>
      </c>
      <c r="F5996" s="7" t="str">
        <f>IF('Payments Export'!A6000="","",'Payments Export'!N6000)</f>
        <v/>
      </c>
      <c r="G5996" s="7" t="str">
        <f>IF('Payments Export'!A6000="","",'Payments Export'!O6000)</f>
        <v/>
      </c>
      <c r="H5996" s="7" t="str">
        <f>IF('Payments Export'!B6000="","",G5996-F5996)</f>
        <v/>
      </c>
      <c r="I5996" s="3" t="str">
        <f>IF(C5996&lt;&gt;"",_xlfn.XLOOKUP(IFERROR(VALUE(C5996),C5996),'Items database'!A:A,'Items database'!B:B),(_xlfn.XLOOKUP(LEFT(E5996,3),Services,Services,"")))</f>
        <v/>
      </c>
      <c r="J5996" s="3" t="str">
        <f t="shared" si="187"/>
        <v/>
      </c>
    </row>
    <row r="5997" spans="1:10" x14ac:dyDescent="0.35">
      <c r="A5997" s="7" t="str">
        <f>IF('Payments Export'!A6001="","",'Payments Export'!A6001)</f>
        <v/>
      </c>
      <c r="B5997" s="7" t="str">
        <f>IF('Payments Export'!A6001="","",'Payments Export'!B6001)</f>
        <v/>
      </c>
      <c r="C5997" s="7" t="str">
        <f>IF(IFERROR(VALUE('Payments Export'!H6001),'Payments Export'!H6001)&lt;&gt;0,IFERROR(VALUE('Payments Export'!H6001),'Payments Export'!H6001),"")</f>
        <v/>
      </c>
      <c r="D5997" s="7" t="str">
        <f>IF('Payments Export'!I6001="","",'Payments Export'!I6001)</f>
        <v/>
      </c>
      <c r="E5997" s="7" t="str">
        <f t="shared" si="186"/>
        <v/>
      </c>
      <c r="F5997" s="7" t="str">
        <f>IF('Payments Export'!A6001="","",'Payments Export'!N6001)</f>
        <v/>
      </c>
      <c r="G5997" s="7" t="str">
        <f>IF('Payments Export'!A6001="","",'Payments Export'!O6001)</f>
        <v/>
      </c>
      <c r="H5997" s="7" t="str">
        <f>IF('Payments Export'!B6001="","",G5997-F5997)</f>
        <v/>
      </c>
      <c r="I5997" s="3" t="str">
        <f>IF(C5997&lt;&gt;"",_xlfn.XLOOKUP(IFERROR(VALUE(C5997),C5997),'Items database'!A:A,'Items database'!B:B),(_xlfn.XLOOKUP(LEFT(E5997,3),Services,Services,"")))</f>
        <v/>
      </c>
      <c r="J5997" s="3" t="str">
        <f t="shared" si="187"/>
        <v/>
      </c>
    </row>
    <row r="5998" spans="1:10" x14ac:dyDescent="0.35">
      <c r="A5998" s="7" t="str">
        <f>IF('Payments Export'!A6002="","",'Payments Export'!A6002)</f>
        <v/>
      </c>
      <c r="B5998" s="7" t="str">
        <f>IF('Payments Export'!A6002="","",'Payments Export'!B6002)</f>
        <v/>
      </c>
      <c r="C5998" s="7" t="str">
        <f>IF(IFERROR(VALUE('Payments Export'!H6002),'Payments Export'!H6002)&lt;&gt;0,IFERROR(VALUE('Payments Export'!H6002),'Payments Export'!H6002),"")</f>
        <v/>
      </c>
      <c r="D5998" s="7" t="str">
        <f>IF('Payments Export'!I6002="","",'Payments Export'!I6002)</f>
        <v/>
      </c>
      <c r="E5998" s="7" t="str">
        <f t="shared" si="186"/>
        <v/>
      </c>
      <c r="F5998" s="7" t="str">
        <f>IF('Payments Export'!A6002="","",'Payments Export'!N6002)</f>
        <v/>
      </c>
      <c r="G5998" s="7" t="str">
        <f>IF('Payments Export'!A6002="","",'Payments Export'!O6002)</f>
        <v/>
      </c>
      <c r="H5998" s="7" t="str">
        <f>IF('Payments Export'!B6002="","",G5998-F5998)</f>
        <v/>
      </c>
      <c r="I5998" s="3" t="str">
        <f>IF(C5998&lt;&gt;"",_xlfn.XLOOKUP(IFERROR(VALUE(C5998),C5998),'Items database'!A:A,'Items database'!B:B),(_xlfn.XLOOKUP(LEFT(E5998,3),Services,Services,"")))</f>
        <v/>
      </c>
      <c r="J5998" s="3" t="str">
        <f t="shared" si="187"/>
        <v/>
      </c>
    </row>
    <row r="5999" spans="1:10" x14ac:dyDescent="0.35">
      <c r="A5999" s="7" t="str">
        <f>IF('Payments Export'!A6003="","",'Payments Export'!A6003)</f>
        <v/>
      </c>
      <c r="B5999" s="7" t="str">
        <f>IF('Payments Export'!A6003="","",'Payments Export'!B6003)</f>
        <v/>
      </c>
      <c r="C5999" s="7" t="str">
        <f>IF(IFERROR(VALUE('Payments Export'!H6003),'Payments Export'!H6003)&lt;&gt;0,IFERROR(VALUE('Payments Export'!H6003),'Payments Export'!H6003),"")</f>
        <v/>
      </c>
      <c r="D5999" s="7" t="str">
        <f>IF('Payments Export'!I6003="","",'Payments Export'!I6003)</f>
        <v/>
      </c>
      <c r="E5999" s="7" t="str">
        <f t="shared" si="186"/>
        <v/>
      </c>
      <c r="F5999" s="7" t="str">
        <f>IF('Payments Export'!A6003="","",'Payments Export'!N6003)</f>
        <v/>
      </c>
      <c r="G5999" s="7" t="str">
        <f>IF('Payments Export'!A6003="","",'Payments Export'!O6003)</f>
        <v/>
      </c>
      <c r="H5999" s="7" t="str">
        <f>IF('Payments Export'!B6003="","",G5999-F5999)</f>
        <v/>
      </c>
      <c r="I5999" s="3" t="str">
        <f>IF(C5999&lt;&gt;"",_xlfn.XLOOKUP(IFERROR(VALUE(C5999),C5999),'Items database'!A:A,'Items database'!B:B),(_xlfn.XLOOKUP(LEFT(E5999,3),Services,Services,"")))</f>
        <v/>
      </c>
      <c r="J5999" s="3" t="str">
        <f t="shared" si="187"/>
        <v/>
      </c>
    </row>
    <row r="6000" spans="1:10" x14ac:dyDescent="0.35">
      <c r="A6000" s="7" t="str">
        <f>IF('Payments Export'!A6004="","",'Payments Export'!A6004)</f>
        <v/>
      </c>
      <c r="B6000" s="7" t="str">
        <f>IF('Payments Export'!A6004="","",'Payments Export'!B6004)</f>
        <v/>
      </c>
      <c r="C6000" s="7" t="str">
        <f>IF(IFERROR(VALUE('Payments Export'!H6004),'Payments Export'!H6004)&lt;&gt;0,IFERROR(VALUE('Payments Export'!H6004),'Payments Export'!H6004),"")</f>
        <v/>
      </c>
      <c r="D6000" s="7" t="str">
        <f>IF('Payments Export'!I6004="","",'Payments Export'!I6004)</f>
        <v/>
      </c>
      <c r="E6000" s="7" t="str">
        <f t="shared" si="186"/>
        <v/>
      </c>
      <c r="F6000" s="7" t="str">
        <f>IF('Payments Export'!A6004="","",'Payments Export'!N6004)</f>
        <v/>
      </c>
      <c r="G6000" s="7" t="str">
        <f>IF('Payments Export'!A6004="","",'Payments Export'!O6004)</f>
        <v/>
      </c>
      <c r="H6000" s="7" t="str">
        <f>IF('Payments Export'!B6004="","",G6000-F6000)</f>
        <v/>
      </c>
      <c r="I6000" s="3" t="str">
        <f>IF(C6000&lt;&gt;"",_xlfn.XLOOKUP(IFERROR(VALUE(C6000),C6000),'Items database'!A:A,'Items database'!B:B),(_xlfn.XLOOKUP(LEFT(E6000,3),Services,Services,"")))</f>
        <v/>
      </c>
      <c r="J6000" s="3" t="str">
        <f t="shared" si="187"/>
        <v/>
      </c>
    </row>
    <row r="6001" spans="1:10" x14ac:dyDescent="0.35">
      <c r="A6001" s="7" t="str">
        <f>IF('Payments Export'!A6005="","",'Payments Export'!A6005)</f>
        <v/>
      </c>
      <c r="B6001" s="7" t="str">
        <f>IF('Payments Export'!A6005="","",'Payments Export'!B6005)</f>
        <v/>
      </c>
      <c r="C6001" s="7" t="str">
        <f>IF(IFERROR(VALUE('Payments Export'!H6005),'Payments Export'!H6005)&lt;&gt;0,IFERROR(VALUE('Payments Export'!H6005),'Payments Export'!H6005),"")</f>
        <v/>
      </c>
      <c r="D6001" s="7" t="str">
        <f>IF('Payments Export'!I6005="","",'Payments Export'!I6005)</f>
        <v/>
      </c>
      <c r="E6001" s="7" t="str">
        <f t="shared" si="186"/>
        <v/>
      </c>
      <c r="F6001" s="7" t="str">
        <f>IF('Payments Export'!A6005="","",'Payments Export'!N6005)</f>
        <v/>
      </c>
      <c r="G6001" s="7" t="str">
        <f>IF('Payments Export'!A6005="","",'Payments Export'!O6005)</f>
        <v/>
      </c>
      <c r="H6001" s="7" t="str">
        <f>IF('Payments Export'!B6005="","",G6001-F6001)</f>
        <v/>
      </c>
      <c r="I6001" s="3" t="str">
        <f>IF(C6001&lt;&gt;"",_xlfn.XLOOKUP(IFERROR(VALUE(C6001),C6001),'Items database'!A:A,'Items database'!B:B),(_xlfn.XLOOKUP(LEFT(E6001,3),Services,Services,"")))</f>
        <v/>
      </c>
      <c r="J6001" s="3" t="str">
        <f t="shared" si="187"/>
        <v/>
      </c>
    </row>
    <row r="6002" spans="1:10" x14ac:dyDescent="0.35">
      <c r="A6002" s="7" t="str">
        <f>IF('Payments Export'!A6006="","",'Payments Export'!A6006)</f>
        <v/>
      </c>
      <c r="B6002" s="7" t="str">
        <f>IF('Payments Export'!A6006="","",'Payments Export'!B6006)</f>
        <v/>
      </c>
      <c r="C6002" s="7" t="str">
        <f>IF(IFERROR(VALUE('Payments Export'!H6006),'Payments Export'!H6006)&lt;&gt;0,IFERROR(VALUE('Payments Export'!H6006),'Payments Export'!H6006),"")</f>
        <v/>
      </c>
      <c r="D6002" s="7" t="str">
        <f>IF('Payments Export'!I6006="","",'Payments Export'!I6006)</f>
        <v/>
      </c>
      <c r="E6002" s="7" t="str">
        <f t="shared" si="186"/>
        <v/>
      </c>
      <c r="F6002" s="7" t="str">
        <f>IF('Payments Export'!A6006="","",'Payments Export'!N6006)</f>
        <v/>
      </c>
      <c r="G6002" s="7" t="str">
        <f>IF('Payments Export'!A6006="","",'Payments Export'!O6006)</f>
        <v/>
      </c>
      <c r="H6002" s="7" t="str">
        <f>IF('Payments Export'!B6006="","",G6002-F6002)</f>
        <v/>
      </c>
      <c r="I6002" s="3" t="str">
        <f>IF(C6002&lt;&gt;"",_xlfn.XLOOKUP(IFERROR(VALUE(C6002),C6002),'Items database'!A:A,'Items database'!B:B),(_xlfn.XLOOKUP(LEFT(E6002,3),Services,Services,"")))</f>
        <v/>
      </c>
      <c r="J6002" s="3" t="str">
        <f t="shared" si="187"/>
        <v/>
      </c>
    </row>
    <row r="6003" spans="1:10" x14ac:dyDescent="0.35">
      <c r="A6003" s="7" t="str">
        <f>IF('Payments Export'!A6007="","",'Payments Export'!A6007)</f>
        <v/>
      </c>
      <c r="B6003" s="7" t="str">
        <f>IF('Payments Export'!A6007="","",'Payments Export'!B6007)</f>
        <v/>
      </c>
      <c r="C6003" s="7" t="str">
        <f>IF(IFERROR(VALUE('Payments Export'!H6007),'Payments Export'!H6007)&lt;&gt;0,IFERROR(VALUE('Payments Export'!H6007),'Payments Export'!H6007),"")</f>
        <v/>
      </c>
      <c r="D6003" s="7" t="str">
        <f>IF('Payments Export'!I6007="","",'Payments Export'!I6007)</f>
        <v/>
      </c>
      <c r="E6003" s="7" t="str">
        <f t="shared" si="186"/>
        <v/>
      </c>
      <c r="F6003" s="7" t="str">
        <f>IF('Payments Export'!A6007="","",'Payments Export'!N6007)</f>
        <v/>
      </c>
      <c r="G6003" s="7" t="str">
        <f>IF('Payments Export'!A6007="","",'Payments Export'!O6007)</f>
        <v/>
      </c>
      <c r="H6003" s="7" t="str">
        <f>IF('Payments Export'!B6007="","",G6003-F6003)</f>
        <v/>
      </c>
      <c r="I6003" s="3" t="str">
        <f>IF(C6003&lt;&gt;"",_xlfn.XLOOKUP(IFERROR(VALUE(C6003),C6003),'Items database'!A:A,'Items database'!B:B),(_xlfn.XLOOKUP(LEFT(E6003,3),Services,Services,"")))</f>
        <v/>
      </c>
      <c r="J6003" s="3" t="str">
        <f t="shared" si="187"/>
        <v/>
      </c>
    </row>
    <row r="6004" spans="1:10" x14ac:dyDescent="0.35">
      <c r="A6004" s="7" t="str">
        <f>IF('Payments Export'!A6008="","",'Payments Export'!A6008)</f>
        <v/>
      </c>
      <c r="B6004" s="7" t="str">
        <f>IF('Payments Export'!A6008="","",'Payments Export'!B6008)</f>
        <v/>
      </c>
      <c r="C6004" s="7" t="str">
        <f>IF(IFERROR(VALUE('Payments Export'!H6008),'Payments Export'!H6008)&lt;&gt;0,IFERROR(VALUE('Payments Export'!H6008),'Payments Export'!H6008),"")</f>
        <v/>
      </c>
      <c r="D6004" s="7" t="str">
        <f>IF('Payments Export'!I6008="","",'Payments Export'!I6008)</f>
        <v/>
      </c>
      <c r="E6004" s="7" t="str">
        <f t="shared" si="186"/>
        <v/>
      </c>
      <c r="F6004" s="7" t="str">
        <f>IF('Payments Export'!A6008="","",'Payments Export'!N6008)</f>
        <v/>
      </c>
      <c r="G6004" s="7" t="str">
        <f>IF('Payments Export'!A6008="","",'Payments Export'!O6008)</f>
        <v/>
      </c>
      <c r="H6004" s="7" t="str">
        <f>IF('Payments Export'!B6008="","",G6004-F6004)</f>
        <v/>
      </c>
      <c r="I6004" s="3" t="str">
        <f>IF(C6004&lt;&gt;"",_xlfn.XLOOKUP(IFERROR(VALUE(C6004),C6004),'Items database'!A:A,'Items database'!B:B),(_xlfn.XLOOKUP(LEFT(E6004,3),Services,Services,"")))</f>
        <v/>
      </c>
      <c r="J6004" s="3" t="str">
        <f t="shared" si="187"/>
        <v/>
      </c>
    </row>
    <row r="6005" spans="1:10" x14ac:dyDescent="0.35">
      <c r="A6005" s="7" t="str">
        <f>IF('Payments Export'!A6009="","",'Payments Export'!A6009)</f>
        <v/>
      </c>
      <c r="B6005" s="7" t="str">
        <f>IF('Payments Export'!A6009="","",'Payments Export'!B6009)</f>
        <v/>
      </c>
      <c r="C6005" s="7" t="str">
        <f>IF(IFERROR(VALUE('Payments Export'!H6009),'Payments Export'!H6009)&lt;&gt;0,IFERROR(VALUE('Payments Export'!H6009),'Payments Export'!H6009),"")</f>
        <v/>
      </c>
      <c r="D6005" s="7" t="str">
        <f>IF('Payments Export'!I6009="","",'Payments Export'!I6009)</f>
        <v/>
      </c>
      <c r="E6005" s="7" t="str">
        <f t="shared" si="186"/>
        <v/>
      </c>
      <c r="F6005" s="7" t="str">
        <f>IF('Payments Export'!A6009="","",'Payments Export'!N6009)</f>
        <v/>
      </c>
      <c r="G6005" s="7" t="str">
        <f>IF('Payments Export'!A6009="","",'Payments Export'!O6009)</f>
        <v/>
      </c>
      <c r="H6005" s="7" t="str">
        <f>IF('Payments Export'!B6009="","",G6005-F6005)</f>
        <v/>
      </c>
      <c r="I6005" s="3" t="str">
        <f>IF(C6005&lt;&gt;"",_xlfn.XLOOKUP(IFERROR(VALUE(C6005),C6005),'Items database'!A:A,'Items database'!B:B),(_xlfn.XLOOKUP(LEFT(E6005,3),Services,Services,"")))</f>
        <v/>
      </c>
      <c r="J6005" s="3" t="str">
        <f t="shared" si="187"/>
        <v/>
      </c>
    </row>
    <row r="6006" spans="1:10" x14ac:dyDescent="0.35">
      <c r="A6006" s="7" t="str">
        <f>IF('Payments Export'!A6010="","",'Payments Export'!A6010)</f>
        <v/>
      </c>
      <c r="B6006" s="7" t="str">
        <f>IF('Payments Export'!A6010="","",'Payments Export'!B6010)</f>
        <v/>
      </c>
      <c r="C6006" s="7" t="str">
        <f>IF(IFERROR(VALUE('Payments Export'!H6010),'Payments Export'!H6010)&lt;&gt;0,IFERROR(VALUE('Payments Export'!H6010),'Payments Export'!H6010),"")</f>
        <v/>
      </c>
      <c r="D6006" s="7" t="str">
        <f>IF('Payments Export'!I6010="","",'Payments Export'!I6010)</f>
        <v/>
      </c>
      <c r="E6006" s="7" t="str">
        <f t="shared" si="186"/>
        <v/>
      </c>
      <c r="F6006" s="7" t="str">
        <f>IF('Payments Export'!A6010="","",'Payments Export'!N6010)</f>
        <v/>
      </c>
      <c r="G6006" s="7" t="str">
        <f>IF('Payments Export'!A6010="","",'Payments Export'!O6010)</f>
        <v/>
      </c>
      <c r="H6006" s="7" t="str">
        <f>IF('Payments Export'!B6010="","",G6006-F6006)</f>
        <v/>
      </c>
      <c r="I6006" s="3" t="str">
        <f>IF(C6006&lt;&gt;"",_xlfn.XLOOKUP(IFERROR(VALUE(C6006),C6006),'Items database'!A:A,'Items database'!B:B),(_xlfn.XLOOKUP(LEFT(E6006,3),Services,Services,"")))</f>
        <v/>
      </c>
      <c r="J6006" s="3" t="str">
        <f t="shared" si="187"/>
        <v/>
      </c>
    </row>
    <row r="6007" spans="1:10" x14ac:dyDescent="0.35">
      <c r="A6007" s="7" t="str">
        <f>IF('Payments Export'!A6011="","",'Payments Export'!A6011)</f>
        <v/>
      </c>
      <c r="B6007" s="7" t="str">
        <f>IF('Payments Export'!A6011="","",'Payments Export'!B6011)</f>
        <v/>
      </c>
      <c r="C6007" s="7" t="str">
        <f>IF(IFERROR(VALUE('Payments Export'!H6011),'Payments Export'!H6011)&lt;&gt;0,IFERROR(VALUE('Payments Export'!H6011),'Payments Export'!H6011),"")</f>
        <v/>
      </c>
      <c r="D6007" s="7" t="str">
        <f>IF('Payments Export'!I6011="","",'Payments Export'!I6011)</f>
        <v/>
      </c>
      <c r="E6007" s="7" t="str">
        <f t="shared" si="186"/>
        <v/>
      </c>
      <c r="F6007" s="7" t="str">
        <f>IF('Payments Export'!A6011="","",'Payments Export'!N6011)</f>
        <v/>
      </c>
      <c r="G6007" s="7" t="str">
        <f>IF('Payments Export'!A6011="","",'Payments Export'!O6011)</f>
        <v/>
      </c>
      <c r="H6007" s="7" t="str">
        <f>IF('Payments Export'!B6011="","",G6007-F6007)</f>
        <v/>
      </c>
      <c r="I6007" s="3" t="str">
        <f>IF(C6007&lt;&gt;"",_xlfn.XLOOKUP(IFERROR(VALUE(C6007),C6007),'Items database'!A:A,'Items database'!B:B),(_xlfn.XLOOKUP(LEFT(E6007,3),Services,Services,"")))</f>
        <v/>
      </c>
      <c r="J6007" s="3" t="str">
        <f t="shared" si="187"/>
        <v/>
      </c>
    </row>
    <row r="6008" spans="1:10" x14ac:dyDescent="0.35">
      <c r="A6008" s="7" t="str">
        <f>IF('Payments Export'!A6012="","",'Payments Export'!A6012)</f>
        <v/>
      </c>
      <c r="B6008" s="7" t="str">
        <f>IF('Payments Export'!A6012="","",'Payments Export'!B6012)</f>
        <v/>
      </c>
      <c r="C6008" s="7" t="str">
        <f>IF(IFERROR(VALUE('Payments Export'!H6012),'Payments Export'!H6012)&lt;&gt;0,IFERROR(VALUE('Payments Export'!H6012),'Payments Export'!H6012),"")</f>
        <v/>
      </c>
      <c r="D6008" s="7" t="str">
        <f>IF('Payments Export'!I6012="","",'Payments Export'!I6012)</f>
        <v/>
      </c>
      <c r="E6008" s="7" t="str">
        <f t="shared" si="186"/>
        <v/>
      </c>
      <c r="F6008" s="7" t="str">
        <f>IF('Payments Export'!A6012="","",'Payments Export'!N6012)</f>
        <v/>
      </c>
      <c r="G6008" s="7" t="str">
        <f>IF('Payments Export'!A6012="","",'Payments Export'!O6012)</f>
        <v/>
      </c>
      <c r="H6008" s="7" t="str">
        <f>IF('Payments Export'!B6012="","",G6008-F6008)</f>
        <v/>
      </c>
      <c r="I6008" s="3" t="str">
        <f>IF(C6008&lt;&gt;"",_xlfn.XLOOKUP(IFERROR(VALUE(C6008),C6008),'Items database'!A:A,'Items database'!B:B),(_xlfn.XLOOKUP(LEFT(E6008,3),Services,Services,"")))</f>
        <v/>
      </c>
      <c r="J6008" s="3" t="str">
        <f t="shared" si="187"/>
        <v/>
      </c>
    </row>
    <row r="6009" spans="1:10" x14ac:dyDescent="0.35">
      <c r="A6009" s="7" t="str">
        <f>IF('Payments Export'!A6013="","",'Payments Export'!A6013)</f>
        <v/>
      </c>
      <c r="B6009" s="7" t="str">
        <f>IF('Payments Export'!A6013="","",'Payments Export'!B6013)</f>
        <v/>
      </c>
      <c r="C6009" s="7" t="str">
        <f>IF(IFERROR(VALUE('Payments Export'!H6013),'Payments Export'!H6013)&lt;&gt;0,IFERROR(VALUE('Payments Export'!H6013),'Payments Export'!H6013),"")</f>
        <v/>
      </c>
      <c r="D6009" s="7" t="str">
        <f>IF('Payments Export'!I6013="","",'Payments Export'!I6013)</f>
        <v/>
      </c>
      <c r="E6009" s="7" t="str">
        <f t="shared" si="186"/>
        <v/>
      </c>
      <c r="F6009" s="7" t="str">
        <f>IF('Payments Export'!A6013="","",'Payments Export'!N6013)</f>
        <v/>
      </c>
      <c r="G6009" s="7" t="str">
        <f>IF('Payments Export'!A6013="","",'Payments Export'!O6013)</f>
        <v/>
      </c>
      <c r="H6009" s="7" t="str">
        <f>IF('Payments Export'!B6013="","",G6009-F6009)</f>
        <v/>
      </c>
      <c r="I6009" s="3" t="str">
        <f>IF(C6009&lt;&gt;"",_xlfn.XLOOKUP(IFERROR(VALUE(C6009),C6009),'Items database'!A:A,'Items database'!B:B),(_xlfn.XLOOKUP(LEFT(E6009,3),Services,Services,"")))</f>
        <v/>
      </c>
      <c r="J6009" s="3" t="str">
        <f t="shared" si="187"/>
        <v/>
      </c>
    </row>
    <row r="6010" spans="1:10" x14ac:dyDescent="0.35">
      <c r="A6010" s="7" t="str">
        <f>IF('Payments Export'!A6014="","",'Payments Export'!A6014)</f>
        <v/>
      </c>
      <c r="B6010" s="7" t="str">
        <f>IF('Payments Export'!A6014="","",'Payments Export'!B6014)</f>
        <v/>
      </c>
      <c r="C6010" s="7" t="str">
        <f>IF(IFERROR(VALUE('Payments Export'!H6014),'Payments Export'!H6014)&lt;&gt;0,IFERROR(VALUE('Payments Export'!H6014),'Payments Export'!H6014),"")</f>
        <v/>
      </c>
      <c r="D6010" s="7" t="str">
        <f>IF('Payments Export'!I6014="","",'Payments Export'!I6014)</f>
        <v/>
      </c>
      <c r="E6010" s="7" t="str">
        <f t="shared" si="186"/>
        <v/>
      </c>
      <c r="F6010" s="7" t="str">
        <f>IF('Payments Export'!A6014="","",'Payments Export'!N6014)</f>
        <v/>
      </c>
      <c r="G6010" s="7" t="str">
        <f>IF('Payments Export'!A6014="","",'Payments Export'!O6014)</f>
        <v/>
      </c>
      <c r="H6010" s="7" t="str">
        <f>IF('Payments Export'!B6014="","",G6010-F6010)</f>
        <v/>
      </c>
      <c r="I6010" s="3" t="str">
        <f>IF(C6010&lt;&gt;"",_xlfn.XLOOKUP(IFERROR(VALUE(C6010),C6010),'Items database'!A:A,'Items database'!B:B),(_xlfn.XLOOKUP(LEFT(E6010,3),Services,Services,"")))</f>
        <v/>
      </c>
      <c r="J6010" s="3" t="str">
        <f t="shared" si="187"/>
        <v/>
      </c>
    </row>
    <row r="6011" spans="1:10" x14ac:dyDescent="0.35">
      <c r="A6011" s="7" t="str">
        <f>IF('Payments Export'!A6015="","",'Payments Export'!A6015)</f>
        <v/>
      </c>
      <c r="B6011" s="7" t="str">
        <f>IF('Payments Export'!A6015="","",'Payments Export'!B6015)</f>
        <v/>
      </c>
      <c r="C6011" s="7" t="str">
        <f>IF(IFERROR(VALUE('Payments Export'!H6015),'Payments Export'!H6015)&lt;&gt;0,IFERROR(VALUE('Payments Export'!H6015),'Payments Export'!H6015),"")</f>
        <v/>
      </c>
      <c r="D6011" s="7" t="str">
        <f>IF('Payments Export'!I6015="","",'Payments Export'!I6015)</f>
        <v/>
      </c>
      <c r="E6011" s="7" t="str">
        <f t="shared" si="186"/>
        <v/>
      </c>
      <c r="F6011" s="7" t="str">
        <f>IF('Payments Export'!A6015="","",'Payments Export'!N6015)</f>
        <v/>
      </c>
      <c r="G6011" s="7" t="str">
        <f>IF('Payments Export'!A6015="","",'Payments Export'!O6015)</f>
        <v/>
      </c>
      <c r="H6011" s="7" t="str">
        <f>IF('Payments Export'!B6015="","",G6011-F6011)</f>
        <v/>
      </c>
      <c r="I6011" s="3" t="str">
        <f>IF(C6011&lt;&gt;"",_xlfn.XLOOKUP(IFERROR(VALUE(C6011),C6011),'Items database'!A:A,'Items database'!B:B),(_xlfn.XLOOKUP(LEFT(E6011,3),Services,Services,"")))</f>
        <v/>
      </c>
      <c r="J6011" s="3" t="str">
        <f t="shared" si="187"/>
        <v/>
      </c>
    </row>
    <row r="6012" spans="1:10" x14ac:dyDescent="0.35">
      <c r="A6012" s="7" t="str">
        <f>IF('Payments Export'!A6016="","",'Payments Export'!A6016)</f>
        <v/>
      </c>
      <c r="B6012" s="7" t="str">
        <f>IF('Payments Export'!A6016="","",'Payments Export'!B6016)</f>
        <v/>
      </c>
      <c r="C6012" s="7" t="str">
        <f>IF(IFERROR(VALUE('Payments Export'!H6016),'Payments Export'!H6016)&lt;&gt;0,IFERROR(VALUE('Payments Export'!H6016),'Payments Export'!H6016),"")</f>
        <v/>
      </c>
      <c r="D6012" s="7" t="str">
        <f>IF('Payments Export'!I6016="","",'Payments Export'!I6016)</f>
        <v/>
      </c>
      <c r="E6012" s="7" t="str">
        <f t="shared" si="186"/>
        <v/>
      </c>
      <c r="F6012" s="7" t="str">
        <f>IF('Payments Export'!A6016="","",'Payments Export'!N6016)</f>
        <v/>
      </c>
      <c r="G6012" s="7" t="str">
        <f>IF('Payments Export'!A6016="","",'Payments Export'!O6016)</f>
        <v/>
      </c>
      <c r="H6012" s="7" t="str">
        <f>IF('Payments Export'!B6016="","",G6012-F6012)</f>
        <v/>
      </c>
      <c r="I6012" s="3" t="str">
        <f>IF(C6012&lt;&gt;"",_xlfn.XLOOKUP(IFERROR(VALUE(C6012),C6012),'Items database'!A:A,'Items database'!B:B),(_xlfn.XLOOKUP(LEFT(E6012,3),Services,Services,"")))</f>
        <v/>
      </c>
      <c r="J6012" s="3" t="str">
        <f t="shared" si="187"/>
        <v/>
      </c>
    </row>
    <row r="6013" spans="1:10" x14ac:dyDescent="0.35">
      <c r="A6013" s="7" t="str">
        <f>IF('Payments Export'!A6017="","",'Payments Export'!A6017)</f>
        <v/>
      </c>
      <c r="B6013" s="7" t="str">
        <f>IF('Payments Export'!A6017="","",'Payments Export'!B6017)</f>
        <v/>
      </c>
      <c r="C6013" s="7" t="str">
        <f>IF(IFERROR(VALUE('Payments Export'!H6017),'Payments Export'!H6017)&lt;&gt;0,IFERROR(VALUE('Payments Export'!H6017),'Payments Export'!H6017),"")</f>
        <v/>
      </c>
      <c r="D6013" s="7" t="str">
        <f>IF('Payments Export'!I6017="","",'Payments Export'!I6017)</f>
        <v/>
      </c>
      <c r="E6013" s="7" t="str">
        <f t="shared" si="186"/>
        <v/>
      </c>
      <c r="F6013" s="7" t="str">
        <f>IF('Payments Export'!A6017="","",'Payments Export'!N6017)</f>
        <v/>
      </c>
      <c r="G6013" s="7" t="str">
        <f>IF('Payments Export'!A6017="","",'Payments Export'!O6017)</f>
        <v/>
      </c>
      <c r="H6013" s="7" t="str">
        <f>IF('Payments Export'!B6017="","",G6013-F6013)</f>
        <v/>
      </c>
      <c r="I6013" s="3" t="str">
        <f>IF(C6013&lt;&gt;"",_xlfn.XLOOKUP(IFERROR(VALUE(C6013),C6013),'Items database'!A:A,'Items database'!B:B),(_xlfn.XLOOKUP(LEFT(E6013,3),Services,Services,"")))</f>
        <v/>
      </c>
      <c r="J6013" s="3" t="str">
        <f t="shared" si="187"/>
        <v/>
      </c>
    </row>
    <row r="6014" spans="1:10" x14ac:dyDescent="0.35">
      <c r="A6014" s="7" t="str">
        <f>IF('Payments Export'!A6018="","",'Payments Export'!A6018)</f>
        <v/>
      </c>
      <c r="B6014" s="7" t="str">
        <f>IF('Payments Export'!A6018="","",'Payments Export'!B6018)</f>
        <v/>
      </c>
      <c r="C6014" s="7" t="str">
        <f>IF(IFERROR(VALUE('Payments Export'!H6018),'Payments Export'!H6018)&lt;&gt;0,IFERROR(VALUE('Payments Export'!H6018),'Payments Export'!H6018),"")</f>
        <v/>
      </c>
      <c r="D6014" s="7" t="str">
        <f>IF('Payments Export'!I6018="","",'Payments Export'!I6018)</f>
        <v/>
      </c>
      <c r="E6014" s="7" t="str">
        <f t="shared" si="186"/>
        <v/>
      </c>
      <c r="F6014" s="7" t="str">
        <f>IF('Payments Export'!A6018="","",'Payments Export'!N6018)</f>
        <v/>
      </c>
      <c r="G6014" s="7" t="str">
        <f>IF('Payments Export'!A6018="","",'Payments Export'!O6018)</f>
        <v/>
      </c>
      <c r="H6014" s="7" t="str">
        <f>IF('Payments Export'!B6018="","",G6014-F6014)</f>
        <v/>
      </c>
      <c r="I6014" s="3" t="str">
        <f>IF(C6014&lt;&gt;"",_xlfn.XLOOKUP(IFERROR(VALUE(C6014),C6014),'Items database'!A:A,'Items database'!B:B),(_xlfn.XLOOKUP(LEFT(E6014,3),Services,Services,"")))</f>
        <v/>
      </c>
      <c r="J6014" s="3" t="str">
        <f t="shared" si="187"/>
        <v/>
      </c>
    </row>
    <row r="6015" spans="1:10" x14ac:dyDescent="0.35">
      <c r="A6015" s="7" t="str">
        <f>IF('Payments Export'!A6019="","",'Payments Export'!A6019)</f>
        <v/>
      </c>
      <c r="B6015" s="7" t="str">
        <f>IF('Payments Export'!A6019="","",'Payments Export'!B6019)</f>
        <v/>
      </c>
      <c r="C6015" s="7" t="str">
        <f>IF(IFERROR(VALUE('Payments Export'!H6019),'Payments Export'!H6019)&lt;&gt;0,IFERROR(VALUE('Payments Export'!H6019),'Payments Export'!H6019),"")</f>
        <v/>
      </c>
      <c r="D6015" s="7" t="str">
        <f>IF('Payments Export'!I6019="","",'Payments Export'!I6019)</f>
        <v/>
      </c>
      <c r="E6015" s="7" t="str">
        <f t="shared" si="186"/>
        <v/>
      </c>
      <c r="F6015" s="7" t="str">
        <f>IF('Payments Export'!A6019="","",'Payments Export'!N6019)</f>
        <v/>
      </c>
      <c r="G6015" s="7" t="str">
        <f>IF('Payments Export'!A6019="","",'Payments Export'!O6019)</f>
        <v/>
      </c>
      <c r="H6015" s="7" t="str">
        <f>IF('Payments Export'!B6019="","",G6015-F6015)</f>
        <v/>
      </c>
      <c r="I6015" s="3" t="str">
        <f>IF(C6015&lt;&gt;"",_xlfn.XLOOKUP(IFERROR(VALUE(C6015),C6015),'Items database'!A:A,'Items database'!B:B),(_xlfn.XLOOKUP(LEFT(E6015,3),Services,Services,"")))</f>
        <v/>
      </c>
      <c r="J6015" s="3" t="str">
        <f t="shared" si="187"/>
        <v/>
      </c>
    </row>
    <row r="6016" spans="1:10" x14ac:dyDescent="0.35">
      <c r="A6016" s="7" t="str">
        <f>IF('Payments Export'!A6020="","",'Payments Export'!A6020)</f>
        <v/>
      </c>
      <c r="B6016" s="7" t="str">
        <f>IF('Payments Export'!A6020="","",'Payments Export'!B6020)</f>
        <v/>
      </c>
      <c r="C6016" s="7" t="str">
        <f>IF(IFERROR(VALUE('Payments Export'!H6020),'Payments Export'!H6020)&lt;&gt;0,IFERROR(VALUE('Payments Export'!H6020),'Payments Export'!H6020),"")</f>
        <v/>
      </c>
      <c r="D6016" s="7" t="str">
        <f>IF('Payments Export'!I6020="","",'Payments Export'!I6020)</f>
        <v/>
      </c>
      <c r="E6016" s="7" t="str">
        <f t="shared" si="186"/>
        <v/>
      </c>
      <c r="F6016" s="7" t="str">
        <f>IF('Payments Export'!A6020="","",'Payments Export'!N6020)</f>
        <v/>
      </c>
      <c r="G6016" s="7" t="str">
        <f>IF('Payments Export'!A6020="","",'Payments Export'!O6020)</f>
        <v/>
      </c>
      <c r="H6016" s="7" t="str">
        <f>IF('Payments Export'!B6020="","",G6016-F6016)</f>
        <v/>
      </c>
      <c r="I6016" s="3" t="str">
        <f>IF(C6016&lt;&gt;"",_xlfn.XLOOKUP(IFERROR(VALUE(C6016),C6016),'Items database'!A:A,'Items database'!B:B),(_xlfn.XLOOKUP(LEFT(E6016,3),Services,Services,"")))</f>
        <v/>
      </c>
      <c r="J6016" s="3" t="str">
        <f t="shared" si="187"/>
        <v/>
      </c>
    </row>
    <row r="6017" spans="1:10" x14ac:dyDescent="0.35">
      <c r="A6017" s="7" t="str">
        <f>IF('Payments Export'!A6021="","",'Payments Export'!A6021)</f>
        <v/>
      </c>
      <c r="B6017" s="7" t="str">
        <f>IF('Payments Export'!A6021="","",'Payments Export'!B6021)</f>
        <v/>
      </c>
      <c r="C6017" s="7" t="str">
        <f>IF(IFERROR(VALUE('Payments Export'!H6021),'Payments Export'!H6021)&lt;&gt;0,IFERROR(VALUE('Payments Export'!H6021),'Payments Export'!H6021),"")</f>
        <v/>
      </c>
      <c r="D6017" s="7" t="str">
        <f>IF('Payments Export'!I6021="","",'Payments Export'!I6021)</f>
        <v/>
      </c>
      <c r="E6017" s="7" t="str">
        <f t="shared" ref="E6017:E6080" si="188">LEFT(D6017,66)</f>
        <v/>
      </c>
      <c r="F6017" s="7" t="str">
        <f>IF('Payments Export'!A6021="","",'Payments Export'!N6021)</f>
        <v/>
      </c>
      <c r="G6017" s="7" t="str">
        <f>IF('Payments Export'!A6021="","",'Payments Export'!O6021)</f>
        <v/>
      </c>
      <c r="H6017" s="7" t="str">
        <f>IF('Payments Export'!B6021="","",G6017-F6017)</f>
        <v/>
      </c>
      <c r="I6017" s="3" t="str">
        <f>IF(C6017&lt;&gt;"",_xlfn.XLOOKUP(IFERROR(VALUE(C6017),C6017),'Items database'!A:A,'Items database'!B:B),(_xlfn.XLOOKUP(LEFT(E6017,3),Services,Services,"")))</f>
        <v/>
      </c>
      <c r="J6017" s="3" t="str">
        <f t="shared" ref="J6017:J6080" si="189">IF(ISNUMBER(F6017)=TRUE,IF(F6017=0,"","GST"),"")</f>
        <v/>
      </c>
    </row>
    <row r="6018" spans="1:10" x14ac:dyDescent="0.35">
      <c r="A6018" s="7" t="str">
        <f>IF('Payments Export'!A6022="","",'Payments Export'!A6022)</f>
        <v/>
      </c>
      <c r="B6018" s="7" t="str">
        <f>IF('Payments Export'!A6022="","",'Payments Export'!B6022)</f>
        <v/>
      </c>
      <c r="C6018" s="7" t="str">
        <f>IF(IFERROR(VALUE('Payments Export'!H6022),'Payments Export'!H6022)&lt;&gt;0,IFERROR(VALUE('Payments Export'!H6022),'Payments Export'!H6022),"")</f>
        <v/>
      </c>
      <c r="D6018" s="7" t="str">
        <f>IF('Payments Export'!I6022="","",'Payments Export'!I6022)</f>
        <v/>
      </c>
      <c r="E6018" s="7" t="str">
        <f t="shared" si="188"/>
        <v/>
      </c>
      <c r="F6018" s="7" t="str">
        <f>IF('Payments Export'!A6022="","",'Payments Export'!N6022)</f>
        <v/>
      </c>
      <c r="G6018" s="7" t="str">
        <f>IF('Payments Export'!A6022="","",'Payments Export'!O6022)</f>
        <v/>
      </c>
      <c r="H6018" s="7" t="str">
        <f>IF('Payments Export'!B6022="","",G6018-F6018)</f>
        <v/>
      </c>
      <c r="I6018" s="3" t="str">
        <f>IF(C6018&lt;&gt;"",_xlfn.XLOOKUP(IFERROR(VALUE(C6018),C6018),'Items database'!A:A,'Items database'!B:B),(_xlfn.XLOOKUP(LEFT(E6018,3),Services,Services,"")))</f>
        <v/>
      </c>
      <c r="J6018" s="3" t="str">
        <f t="shared" si="189"/>
        <v/>
      </c>
    </row>
    <row r="6019" spans="1:10" x14ac:dyDescent="0.35">
      <c r="A6019" s="7" t="str">
        <f>IF('Payments Export'!A6023="","",'Payments Export'!A6023)</f>
        <v/>
      </c>
      <c r="B6019" s="7" t="str">
        <f>IF('Payments Export'!A6023="","",'Payments Export'!B6023)</f>
        <v/>
      </c>
      <c r="C6019" s="7" t="str">
        <f>IF(IFERROR(VALUE('Payments Export'!H6023),'Payments Export'!H6023)&lt;&gt;0,IFERROR(VALUE('Payments Export'!H6023),'Payments Export'!H6023),"")</f>
        <v/>
      </c>
      <c r="D6019" s="7" t="str">
        <f>IF('Payments Export'!I6023="","",'Payments Export'!I6023)</f>
        <v/>
      </c>
      <c r="E6019" s="7" t="str">
        <f t="shared" si="188"/>
        <v/>
      </c>
      <c r="F6019" s="7" t="str">
        <f>IF('Payments Export'!A6023="","",'Payments Export'!N6023)</f>
        <v/>
      </c>
      <c r="G6019" s="7" t="str">
        <f>IF('Payments Export'!A6023="","",'Payments Export'!O6023)</f>
        <v/>
      </c>
      <c r="H6019" s="7" t="str">
        <f>IF('Payments Export'!B6023="","",G6019-F6019)</f>
        <v/>
      </c>
      <c r="I6019" s="3" t="str">
        <f>IF(C6019&lt;&gt;"",_xlfn.XLOOKUP(IFERROR(VALUE(C6019),C6019),'Items database'!A:A,'Items database'!B:B),(_xlfn.XLOOKUP(LEFT(E6019,3),Services,Services,"")))</f>
        <v/>
      </c>
      <c r="J6019" s="3" t="str">
        <f t="shared" si="189"/>
        <v/>
      </c>
    </row>
    <row r="6020" spans="1:10" x14ac:dyDescent="0.35">
      <c r="A6020" s="7" t="str">
        <f>IF('Payments Export'!A6024="","",'Payments Export'!A6024)</f>
        <v/>
      </c>
      <c r="B6020" s="7" t="str">
        <f>IF('Payments Export'!A6024="","",'Payments Export'!B6024)</f>
        <v/>
      </c>
      <c r="C6020" s="7" t="str">
        <f>IF(IFERROR(VALUE('Payments Export'!H6024),'Payments Export'!H6024)&lt;&gt;0,IFERROR(VALUE('Payments Export'!H6024),'Payments Export'!H6024),"")</f>
        <v/>
      </c>
      <c r="D6020" s="7" t="str">
        <f>IF('Payments Export'!I6024="","",'Payments Export'!I6024)</f>
        <v/>
      </c>
      <c r="E6020" s="7" t="str">
        <f t="shared" si="188"/>
        <v/>
      </c>
      <c r="F6020" s="7" t="str">
        <f>IF('Payments Export'!A6024="","",'Payments Export'!N6024)</f>
        <v/>
      </c>
      <c r="G6020" s="7" t="str">
        <f>IF('Payments Export'!A6024="","",'Payments Export'!O6024)</f>
        <v/>
      </c>
      <c r="H6020" s="7" t="str">
        <f>IF('Payments Export'!B6024="","",G6020-F6020)</f>
        <v/>
      </c>
      <c r="I6020" s="3" t="str">
        <f>IF(C6020&lt;&gt;"",_xlfn.XLOOKUP(IFERROR(VALUE(C6020),C6020),'Items database'!A:A,'Items database'!B:B),(_xlfn.XLOOKUP(LEFT(E6020,3),Services,Services,"")))</f>
        <v/>
      </c>
      <c r="J6020" s="3" t="str">
        <f t="shared" si="189"/>
        <v/>
      </c>
    </row>
    <row r="6021" spans="1:10" x14ac:dyDescent="0.35">
      <c r="A6021" s="7" t="str">
        <f>IF('Payments Export'!A6025="","",'Payments Export'!A6025)</f>
        <v/>
      </c>
      <c r="B6021" s="7" t="str">
        <f>IF('Payments Export'!A6025="","",'Payments Export'!B6025)</f>
        <v/>
      </c>
      <c r="C6021" s="7" t="str">
        <f>IF(IFERROR(VALUE('Payments Export'!H6025),'Payments Export'!H6025)&lt;&gt;0,IFERROR(VALUE('Payments Export'!H6025),'Payments Export'!H6025),"")</f>
        <v/>
      </c>
      <c r="D6021" s="7" t="str">
        <f>IF('Payments Export'!I6025="","",'Payments Export'!I6025)</f>
        <v/>
      </c>
      <c r="E6021" s="7" t="str">
        <f t="shared" si="188"/>
        <v/>
      </c>
      <c r="F6021" s="7" t="str">
        <f>IF('Payments Export'!A6025="","",'Payments Export'!N6025)</f>
        <v/>
      </c>
      <c r="G6021" s="7" t="str">
        <f>IF('Payments Export'!A6025="","",'Payments Export'!O6025)</f>
        <v/>
      </c>
      <c r="H6021" s="7" t="str">
        <f>IF('Payments Export'!B6025="","",G6021-F6021)</f>
        <v/>
      </c>
      <c r="I6021" s="3" t="str">
        <f>IF(C6021&lt;&gt;"",_xlfn.XLOOKUP(IFERROR(VALUE(C6021),C6021),'Items database'!A:A,'Items database'!B:B),(_xlfn.XLOOKUP(LEFT(E6021,3),Services,Services,"")))</f>
        <v/>
      </c>
      <c r="J6021" s="3" t="str">
        <f t="shared" si="189"/>
        <v/>
      </c>
    </row>
    <row r="6022" spans="1:10" x14ac:dyDescent="0.35">
      <c r="A6022" s="7" t="str">
        <f>IF('Payments Export'!A6026="","",'Payments Export'!A6026)</f>
        <v/>
      </c>
      <c r="B6022" s="7" t="str">
        <f>IF('Payments Export'!A6026="","",'Payments Export'!B6026)</f>
        <v/>
      </c>
      <c r="C6022" s="7" t="str">
        <f>IF(IFERROR(VALUE('Payments Export'!H6026),'Payments Export'!H6026)&lt;&gt;0,IFERROR(VALUE('Payments Export'!H6026),'Payments Export'!H6026),"")</f>
        <v/>
      </c>
      <c r="D6022" s="7" t="str">
        <f>IF('Payments Export'!I6026="","",'Payments Export'!I6026)</f>
        <v/>
      </c>
      <c r="E6022" s="7" t="str">
        <f t="shared" si="188"/>
        <v/>
      </c>
      <c r="F6022" s="7" t="str">
        <f>IF('Payments Export'!A6026="","",'Payments Export'!N6026)</f>
        <v/>
      </c>
      <c r="G6022" s="7" t="str">
        <f>IF('Payments Export'!A6026="","",'Payments Export'!O6026)</f>
        <v/>
      </c>
      <c r="H6022" s="7" t="str">
        <f>IF('Payments Export'!B6026="","",G6022-F6022)</f>
        <v/>
      </c>
      <c r="I6022" s="3" t="str">
        <f>IF(C6022&lt;&gt;"",_xlfn.XLOOKUP(IFERROR(VALUE(C6022),C6022),'Items database'!A:A,'Items database'!B:B),(_xlfn.XLOOKUP(LEFT(E6022,3),Services,Services,"")))</f>
        <v/>
      </c>
      <c r="J6022" s="3" t="str">
        <f t="shared" si="189"/>
        <v/>
      </c>
    </row>
    <row r="6023" spans="1:10" x14ac:dyDescent="0.35">
      <c r="A6023" s="7" t="str">
        <f>IF('Payments Export'!A6027="","",'Payments Export'!A6027)</f>
        <v/>
      </c>
      <c r="B6023" s="7" t="str">
        <f>IF('Payments Export'!A6027="","",'Payments Export'!B6027)</f>
        <v/>
      </c>
      <c r="C6023" s="7" t="str">
        <f>IF(IFERROR(VALUE('Payments Export'!H6027),'Payments Export'!H6027)&lt;&gt;0,IFERROR(VALUE('Payments Export'!H6027),'Payments Export'!H6027),"")</f>
        <v/>
      </c>
      <c r="D6023" s="7" t="str">
        <f>IF('Payments Export'!I6027="","",'Payments Export'!I6027)</f>
        <v/>
      </c>
      <c r="E6023" s="7" t="str">
        <f t="shared" si="188"/>
        <v/>
      </c>
      <c r="F6023" s="7" t="str">
        <f>IF('Payments Export'!A6027="","",'Payments Export'!N6027)</f>
        <v/>
      </c>
      <c r="G6023" s="7" t="str">
        <f>IF('Payments Export'!A6027="","",'Payments Export'!O6027)</f>
        <v/>
      </c>
      <c r="H6023" s="7" t="str">
        <f>IF('Payments Export'!B6027="","",G6023-F6023)</f>
        <v/>
      </c>
      <c r="I6023" s="3" t="str">
        <f>IF(C6023&lt;&gt;"",_xlfn.XLOOKUP(IFERROR(VALUE(C6023),C6023),'Items database'!A:A,'Items database'!B:B),(_xlfn.XLOOKUP(LEFT(E6023,3),Services,Services,"")))</f>
        <v/>
      </c>
      <c r="J6023" s="3" t="str">
        <f t="shared" si="189"/>
        <v/>
      </c>
    </row>
    <row r="6024" spans="1:10" x14ac:dyDescent="0.35">
      <c r="A6024" s="7" t="str">
        <f>IF('Payments Export'!A6028="","",'Payments Export'!A6028)</f>
        <v/>
      </c>
      <c r="B6024" s="7" t="str">
        <f>IF('Payments Export'!A6028="","",'Payments Export'!B6028)</f>
        <v/>
      </c>
      <c r="C6024" s="7" t="str">
        <f>IF(IFERROR(VALUE('Payments Export'!H6028),'Payments Export'!H6028)&lt;&gt;0,IFERROR(VALUE('Payments Export'!H6028),'Payments Export'!H6028),"")</f>
        <v/>
      </c>
      <c r="D6024" s="7" t="str">
        <f>IF('Payments Export'!I6028="","",'Payments Export'!I6028)</f>
        <v/>
      </c>
      <c r="E6024" s="7" t="str">
        <f t="shared" si="188"/>
        <v/>
      </c>
      <c r="F6024" s="7" t="str">
        <f>IF('Payments Export'!A6028="","",'Payments Export'!N6028)</f>
        <v/>
      </c>
      <c r="G6024" s="7" t="str">
        <f>IF('Payments Export'!A6028="","",'Payments Export'!O6028)</f>
        <v/>
      </c>
      <c r="H6024" s="7" t="str">
        <f>IF('Payments Export'!B6028="","",G6024-F6024)</f>
        <v/>
      </c>
      <c r="I6024" s="3" t="str">
        <f>IF(C6024&lt;&gt;"",_xlfn.XLOOKUP(IFERROR(VALUE(C6024),C6024),'Items database'!A:A,'Items database'!B:B),(_xlfn.XLOOKUP(LEFT(E6024,3),Services,Services,"")))</f>
        <v/>
      </c>
      <c r="J6024" s="3" t="str">
        <f t="shared" si="189"/>
        <v/>
      </c>
    </row>
    <row r="6025" spans="1:10" x14ac:dyDescent="0.35">
      <c r="A6025" s="7" t="str">
        <f>IF('Payments Export'!A6029="","",'Payments Export'!A6029)</f>
        <v/>
      </c>
      <c r="B6025" s="7" t="str">
        <f>IF('Payments Export'!A6029="","",'Payments Export'!B6029)</f>
        <v/>
      </c>
      <c r="C6025" s="7" t="str">
        <f>IF(IFERROR(VALUE('Payments Export'!H6029),'Payments Export'!H6029)&lt;&gt;0,IFERROR(VALUE('Payments Export'!H6029),'Payments Export'!H6029),"")</f>
        <v/>
      </c>
      <c r="D6025" s="7" t="str">
        <f>IF('Payments Export'!I6029="","",'Payments Export'!I6029)</f>
        <v/>
      </c>
      <c r="E6025" s="7" t="str">
        <f t="shared" si="188"/>
        <v/>
      </c>
      <c r="F6025" s="7" t="str">
        <f>IF('Payments Export'!A6029="","",'Payments Export'!N6029)</f>
        <v/>
      </c>
      <c r="G6025" s="7" t="str">
        <f>IF('Payments Export'!A6029="","",'Payments Export'!O6029)</f>
        <v/>
      </c>
      <c r="H6025" s="7" t="str">
        <f>IF('Payments Export'!B6029="","",G6025-F6025)</f>
        <v/>
      </c>
      <c r="I6025" s="3" t="str">
        <f>IF(C6025&lt;&gt;"",_xlfn.XLOOKUP(IFERROR(VALUE(C6025),C6025),'Items database'!A:A,'Items database'!B:B),(_xlfn.XLOOKUP(LEFT(E6025,3),Services,Services,"")))</f>
        <v/>
      </c>
      <c r="J6025" s="3" t="str">
        <f t="shared" si="189"/>
        <v/>
      </c>
    </row>
    <row r="6026" spans="1:10" x14ac:dyDescent="0.35">
      <c r="A6026" s="7" t="str">
        <f>IF('Payments Export'!A6030="","",'Payments Export'!A6030)</f>
        <v/>
      </c>
      <c r="B6026" s="7" t="str">
        <f>IF('Payments Export'!A6030="","",'Payments Export'!B6030)</f>
        <v/>
      </c>
      <c r="C6026" s="7" t="str">
        <f>IF(IFERROR(VALUE('Payments Export'!H6030),'Payments Export'!H6030)&lt;&gt;0,IFERROR(VALUE('Payments Export'!H6030),'Payments Export'!H6030),"")</f>
        <v/>
      </c>
      <c r="D6026" s="7" t="str">
        <f>IF('Payments Export'!I6030="","",'Payments Export'!I6030)</f>
        <v/>
      </c>
      <c r="E6026" s="7" t="str">
        <f t="shared" si="188"/>
        <v/>
      </c>
      <c r="F6026" s="7" t="str">
        <f>IF('Payments Export'!A6030="","",'Payments Export'!N6030)</f>
        <v/>
      </c>
      <c r="G6026" s="7" t="str">
        <f>IF('Payments Export'!A6030="","",'Payments Export'!O6030)</f>
        <v/>
      </c>
      <c r="H6026" s="7" t="str">
        <f>IF('Payments Export'!B6030="","",G6026-F6026)</f>
        <v/>
      </c>
      <c r="I6026" s="3" t="str">
        <f>IF(C6026&lt;&gt;"",_xlfn.XLOOKUP(IFERROR(VALUE(C6026),C6026),'Items database'!A:A,'Items database'!B:B),(_xlfn.XLOOKUP(LEFT(E6026,3),Services,Services,"")))</f>
        <v/>
      </c>
      <c r="J6026" s="3" t="str">
        <f t="shared" si="189"/>
        <v/>
      </c>
    </row>
    <row r="6027" spans="1:10" x14ac:dyDescent="0.35">
      <c r="A6027" s="7" t="str">
        <f>IF('Payments Export'!A6031="","",'Payments Export'!A6031)</f>
        <v/>
      </c>
      <c r="B6027" s="7" t="str">
        <f>IF('Payments Export'!A6031="","",'Payments Export'!B6031)</f>
        <v/>
      </c>
      <c r="C6027" s="7" t="str">
        <f>IF(IFERROR(VALUE('Payments Export'!H6031),'Payments Export'!H6031)&lt;&gt;0,IFERROR(VALUE('Payments Export'!H6031),'Payments Export'!H6031),"")</f>
        <v/>
      </c>
      <c r="D6027" s="7" t="str">
        <f>IF('Payments Export'!I6031="","",'Payments Export'!I6031)</f>
        <v/>
      </c>
      <c r="E6027" s="7" t="str">
        <f t="shared" si="188"/>
        <v/>
      </c>
      <c r="F6027" s="7" t="str">
        <f>IF('Payments Export'!A6031="","",'Payments Export'!N6031)</f>
        <v/>
      </c>
      <c r="G6027" s="7" t="str">
        <f>IF('Payments Export'!A6031="","",'Payments Export'!O6031)</f>
        <v/>
      </c>
      <c r="H6027" s="7" t="str">
        <f>IF('Payments Export'!B6031="","",G6027-F6027)</f>
        <v/>
      </c>
      <c r="I6027" s="3" t="str">
        <f>IF(C6027&lt;&gt;"",_xlfn.XLOOKUP(IFERROR(VALUE(C6027),C6027),'Items database'!A:A,'Items database'!B:B),(_xlfn.XLOOKUP(LEFT(E6027,3),Services,Services,"")))</f>
        <v/>
      </c>
      <c r="J6027" s="3" t="str">
        <f t="shared" si="189"/>
        <v/>
      </c>
    </row>
    <row r="6028" spans="1:10" x14ac:dyDescent="0.35">
      <c r="A6028" s="7" t="str">
        <f>IF('Payments Export'!A6032="","",'Payments Export'!A6032)</f>
        <v/>
      </c>
      <c r="B6028" s="7" t="str">
        <f>IF('Payments Export'!A6032="","",'Payments Export'!B6032)</f>
        <v/>
      </c>
      <c r="C6028" s="7" t="str">
        <f>IF(IFERROR(VALUE('Payments Export'!H6032),'Payments Export'!H6032)&lt;&gt;0,IFERROR(VALUE('Payments Export'!H6032),'Payments Export'!H6032),"")</f>
        <v/>
      </c>
      <c r="D6028" s="7" t="str">
        <f>IF('Payments Export'!I6032="","",'Payments Export'!I6032)</f>
        <v/>
      </c>
      <c r="E6028" s="7" t="str">
        <f t="shared" si="188"/>
        <v/>
      </c>
      <c r="F6028" s="7" t="str">
        <f>IF('Payments Export'!A6032="","",'Payments Export'!N6032)</f>
        <v/>
      </c>
      <c r="G6028" s="7" t="str">
        <f>IF('Payments Export'!A6032="","",'Payments Export'!O6032)</f>
        <v/>
      </c>
      <c r="H6028" s="7" t="str">
        <f>IF('Payments Export'!B6032="","",G6028-F6028)</f>
        <v/>
      </c>
      <c r="I6028" s="3" t="str">
        <f>IF(C6028&lt;&gt;"",_xlfn.XLOOKUP(IFERROR(VALUE(C6028),C6028),'Items database'!A:A,'Items database'!B:B),(_xlfn.XLOOKUP(LEFT(E6028,3),Services,Services,"")))</f>
        <v/>
      </c>
      <c r="J6028" s="3" t="str">
        <f t="shared" si="189"/>
        <v/>
      </c>
    </row>
    <row r="6029" spans="1:10" x14ac:dyDescent="0.35">
      <c r="A6029" s="7" t="str">
        <f>IF('Payments Export'!A6033="","",'Payments Export'!A6033)</f>
        <v/>
      </c>
      <c r="B6029" s="7" t="str">
        <f>IF('Payments Export'!A6033="","",'Payments Export'!B6033)</f>
        <v/>
      </c>
      <c r="C6029" s="7" t="str">
        <f>IF(IFERROR(VALUE('Payments Export'!H6033),'Payments Export'!H6033)&lt;&gt;0,IFERROR(VALUE('Payments Export'!H6033),'Payments Export'!H6033),"")</f>
        <v/>
      </c>
      <c r="D6029" s="7" t="str">
        <f>IF('Payments Export'!I6033="","",'Payments Export'!I6033)</f>
        <v/>
      </c>
      <c r="E6029" s="7" t="str">
        <f t="shared" si="188"/>
        <v/>
      </c>
      <c r="F6029" s="7" t="str">
        <f>IF('Payments Export'!A6033="","",'Payments Export'!N6033)</f>
        <v/>
      </c>
      <c r="G6029" s="7" t="str">
        <f>IF('Payments Export'!A6033="","",'Payments Export'!O6033)</f>
        <v/>
      </c>
      <c r="H6029" s="7" t="str">
        <f>IF('Payments Export'!B6033="","",G6029-F6029)</f>
        <v/>
      </c>
      <c r="I6029" s="3" t="str">
        <f>IF(C6029&lt;&gt;"",_xlfn.XLOOKUP(IFERROR(VALUE(C6029),C6029),'Items database'!A:A,'Items database'!B:B),(_xlfn.XLOOKUP(LEFT(E6029,3),Services,Services,"")))</f>
        <v/>
      </c>
      <c r="J6029" s="3" t="str">
        <f t="shared" si="189"/>
        <v/>
      </c>
    </row>
    <row r="6030" spans="1:10" x14ac:dyDescent="0.35">
      <c r="A6030" s="7" t="str">
        <f>IF('Payments Export'!A6034="","",'Payments Export'!A6034)</f>
        <v/>
      </c>
      <c r="B6030" s="7" t="str">
        <f>IF('Payments Export'!A6034="","",'Payments Export'!B6034)</f>
        <v/>
      </c>
      <c r="C6030" s="7" t="str">
        <f>IF(IFERROR(VALUE('Payments Export'!H6034),'Payments Export'!H6034)&lt;&gt;0,IFERROR(VALUE('Payments Export'!H6034),'Payments Export'!H6034),"")</f>
        <v/>
      </c>
      <c r="D6030" s="7" t="str">
        <f>IF('Payments Export'!I6034="","",'Payments Export'!I6034)</f>
        <v/>
      </c>
      <c r="E6030" s="7" t="str">
        <f t="shared" si="188"/>
        <v/>
      </c>
      <c r="F6030" s="7" t="str">
        <f>IF('Payments Export'!A6034="","",'Payments Export'!N6034)</f>
        <v/>
      </c>
      <c r="G6030" s="7" t="str">
        <f>IF('Payments Export'!A6034="","",'Payments Export'!O6034)</f>
        <v/>
      </c>
      <c r="H6030" s="7" t="str">
        <f>IF('Payments Export'!B6034="","",G6030-F6030)</f>
        <v/>
      </c>
      <c r="I6030" s="3" t="str">
        <f>IF(C6030&lt;&gt;"",_xlfn.XLOOKUP(IFERROR(VALUE(C6030),C6030),'Items database'!A:A,'Items database'!B:B),(_xlfn.XLOOKUP(LEFT(E6030,3),Services,Services,"")))</f>
        <v/>
      </c>
      <c r="J6030" s="3" t="str">
        <f t="shared" si="189"/>
        <v/>
      </c>
    </row>
    <row r="6031" spans="1:10" x14ac:dyDescent="0.35">
      <c r="A6031" s="7" t="str">
        <f>IF('Payments Export'!A6035="","",'Payments Export'!A6035)</f>
        <v/>
      </c>
      <c r="B6031" s="7" t="str">
        <f>IF('Payments Export'!A6035="","",'Payments Export'!B6035)</f>
        <v/>
      </c>
      <c r="C6031" s="7" t="str">
        <f>IF(IFERROR(VALUE('Payments Export'!H6035),'Payments Export'!H6035)&lt;&gt;0,IFERROR(VALUE('Payments Export'!H6035),'Payments Export'!H6035),"")</f>
        <v/>
      </c>
      <c r="D6031" s="7" t="str">
        <f>IF('Payments Export'!I6035="","",'Payments Export'!I6035)</f>
        <v/>
      </c>
      <c r="E6031" s="7" t="str">
        <f t="shared" si="188"/>
        <v/>
      </c>
      <c r="F6031" s="7" t="str">
        <f>IF('Payments Export'!A6035="","",'Payments Export'!N6035)</f>
        <v/>
      </c>
      <c r="G6031" s="7" t="str">
        <f>IF('Payments Export'!A6035="","",'Payments Export'!O6035)</f>
        <v/>
      </c>
      <c r="H6031" s="7" t="str">
        <f>IF('Payments Export'!B6035="","",G6031-F6031)</f>
        <v/>
      </c>
      <c r="I6031" s="3" t="str">
        <f>IF(C6031&lt;&gt;"",_xlfn.XLOOKUP(IFERROR(VALUE(C6031),C6031),'Items database'!A:A,'Items database'!B:B),(_xlfn.XLOOKUP(LEFT(E6031,3),Services,Services,"")))</f>
        <v/>
      </c>
      <c r="J6031" s="3" t="str">
        <f t="shared" si="189"/>
        <v/>
      </c>
    </row>
    <row r="6032" spans="1:10" x14ac:dyDescent="0.35">
      <c r="A6032" s="7" t="str">
        <f>IF('Payments Export'!A6036="","",'Payments Export'!A6036)</f>
        <v/>
      </c>
      <c r="B6032" s="7" t="str">
        <f>IF('Payments Export'!A6036="","",'Payments Export'!B6036)</f>
        <v/>
      </c>
      <c r="C6032" s="7" t="str">
        <f>IF(IFERROR(VALUE('Payments Export'!H6036),'Payments Export'!H6036)&lt;&gt;0,IFERROR(VALUE('Payments Export'!H6036),'Payments Export'!H6036),"")</f>
        <v/>
      </c>
      <c r="D6032" s="7" t="str">
        <f>IF('Payments Export'!I6036="","",'Payments Export'!I6036)</f>
        <v/>
      </c>
      <c r="E6032" s="7" t="str">
        <f t="shared" si="188"/>
        <v/>
      </c>
      <c r="F6032" s="7" t="str">
        <f>IF('Payments Export'!A6036="","",'Payments Export'!N6036)</f>
        <v/>
      </c>
      <c r="G6032" s="7" t="str">
        <f>IF('Payments Export'!A6036="","",'Payments Export'!O6036)</f>
        <v/>
      </c>
      <c r="H6032" s="7" t="str">
        <f>IF('Payments Export'!B6036="","",G6032-F6032)</f>
        <v/>
      </c>
      <c r="I6032" s="3" t="str">
        <f>IF(C6032&lt;&gt;"",_xlfn.XLOOKUP(IFERROR(VALUE(C6032),C6032),'Items database'!A:A,'Items database'!B:B),(_xlfn.XLOOKUP(LEFT(E6032,3),Services,Services,"")))</f>
        <v/>
      </c>
      <c r="J6032" s="3" t="str">
        <f t="shared" si="189"/>
        <v/>
      </c>
    </row>
    <row r="6033" spans="1:10" x14ac:dyDescent="0.35">
      <c r="A6033" s="7" t="str">
        <f>IF('Payments Export'!A6037="","",'Payments Export'!A6037)</f>
        <v/>
      </c>
      <c r="B6033" s="7" t="str">
        <f>IF('Payments Export'!A6037="","",'Payments Export'!B6037)</f>
        <v/>
      </c>
      <c r="C6033" s="7" t="str">
        <f>IF(IFERROR(VALUE('Payments Export'!H6037),'Payments Export'!H6037)&lt;&gt;0,IFERROR(VALUE('Payments Export'!H6037),'Payments Export'!H6037),"")</f>
        <v/>
      </c>
      <c r="D6033" s="7" t="str">
        <f>IF('Payments Export'!I6037="","",'Payments Export'!I6037)</f>
        <v/>
      </c>
      <c r="E6033" s="7" t="str">
        <f t="shared" si="188"/>
        <v/>
      </c>
      <c r="F6033" s="7" t="str">
        <f>IF('Payments Export'!A6037="","",'Payments Export'!N6037)</f>
        <v/>
      </c>
      <c r="G6033" s="7" t="str">
        <f>IF('Payments Export'!A6037="","",'Payments Export'!O6037)</f>
        <v/>
      </c>
      <c r="H6033" s="7" t="str">
        <f>IF('Payments Export'!B6037="","",G6033-F6033)</f>
        <v/>
      </c>
      <c r="I6033" s="3" t="str">
        <f>IF(C6033&lt;&gt;"",_xlfn.XLOOKUP(IFERROR(VALUE(C6033),C6033),'Items database'!A:A,'Items database'!B:B),(_xlfn.XLOOKUP(LEFT(E6033,3),Services,Services,"")))</f>
        <v/>
      </c>
      <c r="J6033" s="3" t="str">
        <f t="shared" si="189"/>
        <v/>
      </c>
    </row>
    <row r="6034" spans="1:10" x14ac:dyDescent="0.35">
      <c r="A6034" s="7" t="str">
        <f>IF('Payments Export'!A6038="","",'Payments Export'!A6038)</f>
        <v/>
      </c>
      <c r="B6034" s="7" t="str">
        <f>IF('Payments Export'!A6038="","",'Payments Export'!B6038)</f>
        <v/>
      </c>
      <c r="C6034" s="7" t="str">
        <f>IF(IFERROR(VALUE('Payments Export'!H6038),'Payments Export'!H6038)&lt;&gt;0,IFERROR(VALUE('Payments Export'!H6038),'Payments Export'!H6038),"")</f>
        <v/>
      </c>
      <c r="D6034" s="7" t="str">
        <f>IF('Payments Export'!I6038="","",'Payments Export'!I6038)</f>
        <v/>
      </c>
      <c r="E6034" s="7" t="str">
        <f t="shared" si="188"/>
        <v/>
      </c>
      <c r="F6034" s="7" t="str">
        <f>IF('Payments Export'!A6038="","",'Payments Export'!N6038)</f>
        <v/>
      </c>
      <c r="G6034" s="7" t="str">
        <f>IF('Payments Export'!A6038="","",'Payments Export'!O6038)</f>
        <v/>
      </c>
      <c r="H6034" s="7" t="str">
        <f>IF('Payments Export'!B6038="","",G6034-F6034)</f>
        <v/>
      </c>
      <c r="I6034" s="3" t="str">
        <f>IF(C6034&lt;&gt;"",_xlfn.XLOOKUP(IFERROR(VALUE(C6034),C6034),'Items database'!A:A,'Items database'!B:B),(_xlfn.XLOOKUP(LEFT(E6034,3),Services,Services,"")))</f>
        <v/>
      </c>
      <c r="J6034" s="3" t="str">
        <f t="shared" si="189"/>
        <v/>
      </c>
    </row>
    <row r="6035" spans="1:10" x14ac:dyDescent="0.35">
      <c r="A6035" s="7" t="str">
        <f>IF('Payments Export'!A6039="","",'Payments Export'!A6039)</f>
        <v/>
      </c>
      <c r="B6035" s="7" t="str">
        <f>IF('Payments Export'!A6039="","",'Payments Export'!B6039)</f>
        <v/>
      </c>
      <c r="C6035" s="7" t="str">
        <f>IF(IFERROR(VALUE('Payments Export'!H6039),'Payments Export'!H6039)&lt;&gt;0,IFERROR(VALUE('Payments Export'!H6039),'Payments Export'!H6039),"")</f>
        <v/>
      </c>
      <c r="D6035" s="7" t="str">
        <f>IF('Payments Export'!I6039="","",'Payments Export'!I6039)</f>
        <v/>
      </c>
      <c r="E6035" s="7" t="str">
        <f t="shared" si="188"/>
        <v/>
      </c>
      <c r="F6035" s="7" t="str">
        <f>IF('Payments Export'!A6039="","",'Payments Export'!N6039)</f>
        <v/>
      </c>
      <c r="G6035" s="7" t="str">
        <f>IF('Payments Export'!A6039="","",'Payments Export'!O6039)</f>
        <v/>
      </c>
      <c r="H6035" s="7" t="str">
        <f>IF('Payments Export'!B6039="","",G6035-F6035)</f>
        <v/>
      </c>
      <c r="I6035" s="3" t="str">
        <f>IF(C6035&lt;&gt;"",_xlfn.XLOOKUP(IFERROR(VALUE(C6035),C6035),'Items database'!A:A,'Items database'!B:B),(_xlfn.XLOOKUP(LEFT(E6035,3),Services,Services,"")))</f>
        <v/>
      </c>
      <c r="J6035" s="3" t="str">
        <f t="shared" si="189"/>
        <v/>
      </c>
    </row>
    <row r="6036" spans="1:10" x14ac:dyDescent="0.35">
      <c r="A6036" s="7" t="str">
        <f>IF('Payments Export'!A6040="","",'Payments Export'!A6040)</f>
        <v/>
      </c>
      <c r="B6036" s="7" t="str">
        <f>IF('Payments Export'!A6040="","",'Payments Export'!B6040)</f>
        <v/>
      </c>
      <c r="C6036" s="7" t="str">
        <f>IF(IFERROR(VALUE('Payments Export'!H6040),'Payments Export'!H6040)&lt;&gt;0,IFERROR(VALUE('Payments Export'!H6040),'Payments Export'!H6040),"")</f>
        <v/>
      </c>
      <c r="D6036" s="7" t="str">
        <f>IF('Payments Export'!I6040="","",'Payments Export'!I6040)</f>
        <v/>
      </c>
      <c r="E6036" s="7" t="str">
        <f t="shared" si="188"/>
        <v/>
      </c>
      <c r="F6036" s="7" t="str">
        <f>IF('Payments Export'!A6040="","",'Payments Export'!N6040)</f>
        <v/>
      </c>
      <c r="G6036" s="7" t="str">
        <f>IF('Payments Export'!A6040="","",'Payments Export'!O6040)</f>
        <v/>
      </c>
      <c r="H6036" s="7" t="str">
        <f>IF('Payments Export'!B6040="","",G6036-F6036)</f>
        <v/>
      </c>
      <c r="I6036" s="3" t="str">
        <f>IF(C6036&lt;&gt;"",_xlfn.XLOOKUP(IFERROR(VALUE(C6036),C6036),'Items database'!A:A,'Items database'!B:B),(_xlfn.XLOOKUP(LEFT(E6036,3),Services,Services,"")))</f>
        <v/>
      </c>
      <c r="J6036" s="3" t="str">
        <f t="shared" si="189"/>
        <v/>
      </c>
    </row>
    <row r="6037" spans="1:10" x14ac:dyDescent="0.35">
      <c r="A6037" s="7" t="str">
        <f>IF('Payments Export'!A6041="","",'Payments Export'!A6041)</f>
        <v/>
      </c>
      <c r="B6037" s="7" t="str">
        <f>IF('Payments Export'!A6041="","",'Payments Export'!B6041)</f>
        <v/>
      </c>
      <c r="C6037" s="7" t="str">
        <f>IF(IFERROR(VALUE('Payments Export'!H6041),'Payments Export'!H6041)&lt;&gt;0,IFERROR(VALUE('Payments Export'!H6041),'Payments Export'!H6041),"")</f>
        <v/>
      </c>
      <c r="D6037" s="7" t="str">
        <f>IF('Payments Export'!I6041="","",'Payments Export'!I6041)</f>
        <v/>
      </c>
      <c r="E6037" s="7" t="str">
        <f t="shared" si="188"/>
        <v/>
      </c>
      <c r="F6037" s="7" t="str">
        <f>IF('Payments Export'!A6041="","",'Payments Export'!N6041)</f>
        <v/>
      </c>
      <c r="G6037" s="7" t="str">
        <f>IF('Payments Export'!A6041="","",'Payments Export'!O6041)</f>
        <v/>
      </c>
      <c r="H6037" s="7" t="str">
        <f>IF('Payments Export'!B6041="","",G6037-F6037)</f>
        <v/>
      </c>
      <c r="I6037" s="3" t="str">
        <f>IF(C6037&lt;&gt;"",_xlfn.XLOOKUP(IFERROR(VALUE(C6037),C6037),'Items database'!A:A,'Items database'!B:B),(_xlfn.XLOOKUP(LEFT(E6037,3),Services,Services,"")))</f>
        <v/>
      </c>
      <c r="J6037" s="3" t="str">
        <f t="shared" si="189"/>
        <v/>
      </c>
    </row>
    <row r="6038" spans="1:10" x14ac:dyDescent="0.35">
      <c r="A6038" s="7" t="str">
        <f>IF('Payments Export'!A6042="","",'Payments Export'!A6042)</f>
        <v/>
      </c>
      <c r="B6038" s="7" t="str">
        <f>IF('Payments Export'!A6042="","",'Payments Export'!B6042)</f>
        <v/>
      </c>
      <c r="C6038" s="7" t="str">
        <f>IF(IFERROR(VALUE('Payments Export'!H6042),'Payments Export'!H6042)&lt;&gt;0,IFERROR(VALUE('Payments Export'!H6042),'Payments Export'!H6042),"")</f>
        <v/>
      </c>
      <c r="D6038" s="7" t="str">
        <f>IF('Payments Export'!I6042="","",'Payments Export'!I6042)</f>
        <v/>
      </c>
      <c r="E6038" s="7" t="str">
        <f t="shared" si="188"/>
        <v/>
      </c>
      <c r="F6038" s="7" t="str">
        <f>IF('Payments Export'!A6042="","",'Payments Export'!N6042)</f>
        <v/>
      </c>
      <c r="G6038" s="7" t="str">
        <f>IF('Payments Export'!A6042="","",'Payments Export'!O6042)</f>
        <v/>
      </c>
      <c r="H6038" s="7" t="str">
        <f>IF('Payments Export'!B6042="","",G6038-F6038)</f>
        <v/>
      </c>
      <c r="I6038" s="3" t="str">
        <f>IF(C6038&lt;&gt;"",_xlfn.XLOOKUP(IFERROR(VALUE(C6038),C6038),'Items database'!A:A,'Items database'!B:B),(_xlfn.XLOOKUP(LEFT(E6038,3),Services,Services,"")))</f>
        <v/>
      </c>
      <c r="J6038" s="3" t="str">
        <f t="shared" si="189"/>
        <v/>
      </c>
    </row>
    <row r="6039" spans="1:10" x14ac:dyDescent="0.35">
      <c r="A6039" s="7" t="str">
        <f>IF('Payments Export'!A6043="","",'Payments Export'!A6043)</f>
        <v/>
      </c>
      <c r="B6039" s="7" t="str">
        <f>IF('Payments Export'!A6043="","",'Payments Export'!B6043)</f>
        <v/>
      </c>
      <c r="C6039" s="7" t="str">
        <f>IF(IFERROR(VALUE('Payments Export'!H6043),'Payments Export'!H6043)&lt;&gt;0,IFERROR(VALUE('Payments Export'!H6043),'Payments Export'!H6043),"")</f>
        <v/>
      </c>
      <c r="D6039" s="7" t="str">
        <f>IF('Payments Export'!I6043="","",'Payments Export'!I6043)</f>
        <v/>
      </c>
      <c r="E6039" s="7" t="str">
        <f t="shared" si="188"/>
        <v/>
      </c>
      <c r="F6039" s="7" t="str">
        <f>IF('Payments Export'!A6043="","",'Payments Export'!N6043)</f>
        <v/>
      </c>
      <c r="G6039" s="7" t="str">
        <f>IF('Payments Export'!A6043="","",'Payments Export'!O6043)</f>
        <v/>
      </c>
      <c r="H6039" s="7" t="str">
        <f>IF('Payments Export'!B6043="","",G6039-F6039)</f>
        <v/>
      </c>
      <c r="I6039" s="3" t="str">
        <f>IF(C6039&lt;&gt;"",_xlfn.XLOOKUP(IFERROR(VALUE(C6039),C6039),'Items database'!A:A,'Items database'!B:B),(_xlfn.XLOOKUP(LEFT(E6039,3),Services,Services,"")))</f>
        <v/>
      </c>
      <c r="J6039" s="3" t="str">
        <f t="shared" si="189"/>
        <v/>
      </c>
    </row>
    <row r="6040" spans="1:10" x14ac:dyDescent="0.35">
      <c r="A6040" s="7" t="str">
        <f>IF('Payments Export'!A6044="","",'Payments Export'!A6044)</f>
        <v/>
      </c>
      <c r="B6040" s="7" t="str">
        <f>IF('Payments Export'!A6044="","",'Payments Export'!B6044)</f>
        <v/>
      </c>
      <c r="C6040" s="7" t="str">
        <f>IF(IFERROR(VALUE('Payments Export'!H6044),'Payments Export'!H6044)&lt;&gt;0,IFERROR(VALUE('Payments Export'!H6044),'Payments Export'!H6044),"")</f>
        <v/>
      </c>
      <c r="D6040" s="7" t="str">
        <f>IF('Payments Export'!I6044="","",'Payments Export'!I6044)</f>
        <v/>
      </c>
      <c r="E6040" s="7" t="str">
        <f t="shared" si="188"/>
        <v/>
      </c>
      <c r="F6040" s="7" t="str">
        <f>IF('Payments Export'!A6044="","",'Payments Export'!N6044)</f>
        <v/>
      </c>
      <c r="G6040" s="7" t="str">
        <f>IF('Payments Export'!A6044="","",'Payments Export'!O6044)</f>
        <v/>
      </c>
      <c r="H6040" s="7" t="str">
        <f>IF('Payments Export'!B6044="","",G6040-F6040)</f>
        <v/>
      </c>
      <c r="I6040" s="3" t="str">
        <f>IF(C6040&lt;&gt;"",_xlfn.XLOOKUP(IFERROR(VALUE(C6040),C6040),'Items database'!A:A,'Items database'!B:B),(_xlfn.XLOOKUP(LEFT(E6040,3),Services,Services,"")))</f>
        <v/>
      </c>
      <c r="J6040" s="3" t="str">
        <f t="shared" si="189"/>
        <v/>
      </c>
    </row>
    <row r="6041" spans="1:10" x14ac:dyDescent="0.35">
      <c r="A6041" s="7" t="str">
        <f>IF('Payments Export'!A6045="","",'Payments Export'!A6045)</f>
        <v/>
      </c>
      <c r="B6041" s="7" t="str">
        <f>IF('Payments Export'!A6045="","",'Payments Export'!B6045)</f>
        <v/>
      </c>
      <c r="C6041" s="7" t="str">
        <f>IF(IFERROR(VALUE('Payments Export'!H6045),'Payments Export'!H6045)&lt;&gt;0,IFERROR(VALUE('Payments Export'!H6045),'Payments Export'!H6045),"")</f>
        <v/>
      </c>
      <c r="D6041" s="7" t="str">
        <f>IF('Payments Export'!I6045="","",'Payments Export'!I6045)</f>
        <v/>
      </c>
      <c r="E6041" s="7" t="str">
        <f t="shared" si="188"/>
        <v/>
      </c>
      <c r="F6041" s="7" t="str">
        <f>IF('Payments Export'!A6045="","",'Payments Export'!N6045)</f>
        <v/>
      </c>
      <c r="G6041" s="7" t="str">
        <f>IF('Payments Export'!A6045="","",'Payments Export'!O6045)</f>
        <v/>
      </c>
      <c r="H6041" s="7" t="str">
        <f>IF('Payments Export'!B6045="","",G6041-F6041)</f>
        <v/>
      </c>
      <c r="I6041" s="3" t="str">
        <f>IF(C6041&lt;&gt;"",_xlfn.XLOOKUP(IFERROR(VALUE(C6041),C6041),'Items database'!A:A,'Items database'!B:B),(_xlfn.XLOOKUP(LEFT(E6041,3),Services,Services,"")))</f>
        <v/>
      </c>
      <c r="J6041" s="3" t="str">
        <f t="shared" si="189"/>
        <v/>
      </c>
    </row>
    <row r="6042" spans="1:10" x14ac:dyDescent="0.35">
      <c r="A6042" s="7" t="str">
        <f>IF('Payments Export'!A6046="","",'Payments Export'!A6046)</f>
        <v/>
      </c>
      <c r="B6042" s="7" t="str">
        <f>IF('Payments Export'!A6046="","",'Payments Export'!B6046)</f>
        <v/>
      </c>
      <c r="C6042" s="7" t="str">
        <f>IF(IFERROR(VALUE('Payments Export'!H6046),'Payments Export'!H6046)&lt;&gt;0,IFERROR(VALUE('Payments Export'!H6046),'Payments Export'!H6046),"")</f>
        <v/>
      </c>
      <c r="D6042" s="7" t="str">
        <f>IF('Payments Export'!I6046="","",'Payments Export'!I6046)</f>
        <v/>
      </c>
      <c r="E6042" s="7" t="str">
        <f t="shared" si="188"/>
        <v/>
      </c>
      <c r="F6042" s="7" t="str">
        <f>IF('Payments Export'!A6046="","",'Payments Export'!N6046)</f>
        <v/>
      </c>
      <c r="G6042" s="7" t="str">
        <f>IF('Payments Export'!A6046="","",'Payments Export'!O6046)</f>
        <v/>
      </c>
      <c r="H6042" s="7" t="str">
        <f>IF('Payments Export'!B6046="","",G6042-F6042)</f>
        <v/>
      </c>
      <c r="I6042" s="3" t="str">
        <f>IF(C6042&lt;&gt;"",_xlfn.XLOOKUP(IFERROR(VALUE(C6042),C6042),'Items database'!A:A,'Items database'!B:B),(_xlfn.XLOOKUP(LEFT(E6042,3),Services,Services,"")))</f>
        <v/>
      </c>
      <c r="J6042" s="3" t="str">
        <f t="shared" si="189"/>
        <v/>
      </c>
    </row>
    <row r="6043" spans="1:10" x14ac:dyDescent="0.35">
      <c r="A6043" s="7" t="str">
        <f>IF('Payments Export'!A6047="","",'Payments Export'!A6047)</f>
        <v/>
      </c>
      <c r="B6043" s="7" t="str">
        <f>IF('Payments Export'!A6047="","",'Payments Export'!B6047)</f>
        <v/>
      </c>
      <c r="C6043" s="7" t="str">
        <f>IF(IFERROR(VALUE('Payments Export'!H6047),'Payments Export'!H6047)&lt;&gt;0,IFERROR(VALUE('Payments Export'!H6047),'Payments Export'!H6047),"")</f>
        <v/>
      </c>
      <c r="D6043" s="7" t="str">
        <f>IF('Payments Export'!I6047="","",'Payments Export'!I6047)</f>
        <v/>
      </c>
      <c r="E6043" s="7" t="str">
        <f t="shared" si="188"/>
        <v/>
      </c>
      <c r="F6043" s="7" t="str">
        <f>IF('Payments Export'!A6047="","",'Payments Export'!N6047)</f>
        <v/>
      </c>
      <c r="G6043" s="7" t="str">
        <f>IF('Payments Export'!A6047="","",'Payments Export'!O6047)</f>
        <v/>
      </c>
      <c r="H6043" s="7" t="str">
        <f>IF('Payments Export'!B6047="","",G6043-F6043)</f>
        <v/>
      </c>
      <c r="I6043" s="3" t="str">
        <f>IF(C6043&lt;&gt;"",_xlfn.XLOOKUP(IFERROR(VALUE(C6043),C6043),'Items database'!A:A,'Items database'!B:B),(_xlfn.XLOOKUP(LEFT(E6043,3),Services,Services,"")))</f>
        <v/>
      </c>
      <c r="J6043" s="3" t="str">
        <f t="shared" si="189"/>
        <v/>
      </c>
    </row>
    <row r="6044" spans="1:10" x14ac:dyDescent="0.35">
      <c r="A6044" s="7" t="str">
        <f>IF('Payments Export'!A6048="","",'Payments Export'!A6048)</f>
        <v/>
      </c>
      <c r="B6044" s="7" t="str">
        <f>IF('Payments Export'!A6048="","",'Payments Export'!B6048)</f>
        <v/>
      </c>
      <c r="C6044" s="7" t="str">
        <f>IF(IFERROR(VALUE('Payments Export'!H6048),'Payments Export'!H6048)&lt;&gt;0,IFERROR(VALUE('Payments Export'!H6048),'Payments Export'!H6048),"")</f>
        <v/>
      </c>
      <c r="D6044" s="7" t="str">
        <f>IF('Payments Export'!I6048="","",'Payments Export'!I6048)</f>
        <v/>
      </c>
      <c r="E6044" s="7" t="str">
        <f t="shared" si="188"/>
        <v/>
      </c>
      <c r="F6044" s="7" t="str">
        <f>IF('Payments Export'!A6048="","",'Payments Export'!N6048)</f>
        <v/>
      </c>
      <c r="G6044" s="7" t="str">
        <f>IF('Payments Export'!A6048="","",'Payments Export'!O6048)</f>
        <v/>
      </c>
      <c r="H6044" s="7" t="str">
        <f>IF('Payments Export'!B6048="","",G6044-F6044)</f>
        <v/>
      </c>
      <c r="I6044" s="3" t="str">
        <f>IF(C6044&lt;&gt;"",_xlfn.XLOOKUP(IFERROR(VALUE(C6044),C6044),'Items database'!A:A,'Items database'!B:B),(_xlfn.XLOOKUP(LEFT(E6044,3),Services,Services,"")))</f>
        <v/>
      </c>
      <c r="J6044" s="3" t="str">
        <f t="shared" si="189"/>
        <v/>
      </c>
    </row>
    <row r="6045" spans="1:10" x14ac:dyDescent="0.35">
      <c r="A6045" s="7" t="str">
        <f>IF('Payments Export'!A6049="","",'Payments Export'!A6049)</f>
        <v/>
      </c>
      <c r="B6045" s="7" t="str">
        <f>IF('Payments Export'!A6049="","",'Payments Export'!B6049)</f>
        <v/>
      </c>
      <c r="C6045" s="7" t="str">
        <f>IF(IFERROR(VALUE('Payments Export'!H6049),'Payments Export'!H6049)&lt;&gt;0,IFERROR(VALUE('Payments Export'!H6049),'Payments Export'!H6049),"")</f>
        <v/>
      </c>
      <c r="D6045" s="7" t="str">
        <f>IF('Payments Export'!I6049="","",'Payments Export'!I6049)</f>
        <v/>
      </c>
      <c r="E6045" s="7" t="str">
        <f t="shared" si="188"/>
        <v/>
      </c>
      <c r="F6045" s="7" t="str">
        <f>IF('Payments Export'!A6049="","",'Payments Export'!N6049)</f>
        <v/>
      </c>
      <c r="G6045" s="7" t="str">
        <f>IF('Payments Export'!A6049="","",'Payments Export'!O6049)</f>
        <v/>
      </c>
      <c r="H6045" s="7" t="str">
        <f>IF('Payments Export'!B6049="","",G6045-F6045)</f>
        <v/>
      </c>
      <c r="I6045" s="3" t="str">
        <f>IF(C6045&lt;&gt;"",_xlfn.XLOOKUP(IFERROR(VALUE(C6045),C6045),'Items database'!A:A,'Items database'!B:B),(_xlfn.XLOOKUP(LEFT(E6045,3),Services,Services,"")))</f>
        <v/>
      </c>
      <c r="J6045" s="3" t="str">
        <f t="shared" si="189"/>
        <v/>
      </c>
    </row>
    <row r="6046" spans="1:10" x14ac:dyDescent="0.35">
      <c r="A6046" s="7" t="str">
        <f>IF('Payments Export'!A6050="","",'Payments Export'!A6050)</f>
        <v/>
      </c>
      <c r="B6046" s="7" t="str">
        <f>IF('Payments Export'!A6050="","",'Payments Export'!B6050)</f>
        <v/>
      </c>
      <c r="C6046" s="7" t="str">
        <f>IF(IFERROR(VALUE('Payments Export'!H6050),'Payments Export'!H6050)&lt;&gt;0,IFERROR(VALUE('Payments Export'!H6050),'Payments Export'!H6050),"")</f>
        <v/>
      </c>
      <c r="D6046" s="7" t="str">
        <f>IF('Payments Export'!I6050="","",'Payments Export'!I6050)</f>
        <v/>
      </c>
      <c r="E6046" s="7" t="str">
        <f t="shared" si="188"/>
        <v/>
      </c>
      <c r="F6046" s="7" t="str">
        <f>IF('Payments Export'!A6050="","",'Payments Export'!N6050)</f>
        <v/>
      </c>
      <c r="G6046" s="7" t="str">
        <f>IF('Payments Export'!A6050="","",'Payments Export'!O6050)</f>
        <v/>
      </c>
      <c r="H6046" s="7" t="str">
        <f>IF('Payments Export'!B6050="","",G6046-F6046)</f>
        <v/>
      </c>
      <c r="I6046" s="3" t="str">
        <f>IF(C6046&lt;&gt;"",_xlfn.XLOOKUP(IFERROR(VALUE(C6046),C6046),'Items database'!A:A,'Items database'!B:B),(_xlfn.XLOOKUP(LEFT(E6046,3),Services,Services,"")))</f>
        <v/>
      </c>
      <c r="J6046" s="3" t="str">
        <f t="shared" si="189"/>
        <v/>
      </c>
    </row>
    <row r="6047" spans="1:10" x14ac:dyDescent="0.35">
      <c r="A6047" s="7" t="str">
        <f>IF('Payments Export'!A6051="","",'Payments Export'!A6051)</f>
        <v/>
      </c>
      <c r="B6047" s="7" t="str">
        <f>IF('Payments Export'!A6051="","",'Payments Export'!B6051)</f>
        <v/>
      </c>
      <c r="C6047" s="7" t="str">
        <f>IF(IFERROR(VALUE('Payments Export'!H6051),'Payments Export'!H6051)&lt;&gt;0,IFERROR(VALUE('Payments Export'!H6051),'Payments Export'!H6051),"")</f>
        <v/>
      </c>
      <c r="D6047" s="7" t="str">
        <f>IF('Payments Export'!I6051="","",'Payments Export'!I6051)</f>
        <v/>
      </c>
      <c r="E6047" s="7" t="str">
        <f t="shared" si="188"/>
        <v/>
      </c>
      <c r="F6047" s="7" t="str">
        <f>IF('Payments Export'!A6051="","",'Payments Export'!N6051)</f>
        <v/>
      </c>
      <c r="G6047" s="7" t="str">
        <f>IF('Payments Export'!A6051="","",'Payments Export'!O6051)</f>
        <v/>
      </c>
      <c r="H6047" s="7" t="str">
        <f>IF('Payments Export'!B6051="","",G6047-F6047)</f>
        <v/>
      </c>
      <c r="I6047" s="3" t="str">
        <f>IF(C6047&lt;&gt;"",_xlfn.XLOOKUP(IFERROR(VALUE(C6047),C6047),'Items database'!A:A,'Items database'!B:B),(_xlfn.XLOOKUP(LEFT(E6047,3),Services,Services,"")))</f>
        <v/>
      </c>
      <c r="J6047" s="3" t="str">
        <f t="shared" si="189"/>
        <v/>
      </c>
    </row>
    <row r="6048" spans="1:10" x14ac:dyDescent="0.35">
      <c r="A6048" s="7" t="str">
        <f>IF('Payments Export'!A6052="","",'Payments Export'!A6052)</f>
        <v/>
      </c>
      <c r="B6048" s="7" t="str">
        <f>IF('Payments Export'!A6052="","",'Payments Export'!B6052)</f>
        <v/>
      </c>
      <c r="C6048" s="7" t="str">
        <f>IF(IFERROR(VALUE('Payments Export'!H6052),'Payments Export'!H6052)&lt;&gt;0,IFERROR(VALUE('Payments Export'!H6052),'Payments Export'!H6052),"")</f>
        <v/>
      </c>
      <c r="D6048" s="7" t="str">
        <f>IF('Payments Export'!I6052="","",'Payments Export'!I6052)</f>
        <v/>
      </c>
      <c r="E6048" s="7" t="str">
        <f t="shared" si="188"/>
        <v/>
      </c>
      <c r="F6048" s="7" t="str">
        <f>IF('Payments Export'!A6052="","",'Payments Export'!N6052)</f>
        <v/>
      </c>
      <c r="G6048" s="7" t="str">
        <f>IF('Payments Export'!A6052="","",'Payments Export'!O6052)</f>
        <v/>
      </c>
      <c r="H6048" s="7" t="str">
        <f>IF('Payments Export'!B6052="","",G6048-F6048)</f>
        <v/>
      </c>
      <c r="I6048" s="3" t="str">
        <f>IF(C6048&lt;&gt;"",_xlfn.XLOOKUP(IFERROR(VALUE(C6048),C6048),'Items database'!A:A,'Items database'!B:B),(_xlfn.XLOOKUP(LEFT(E6048,3),Services,Services,"")))</f>
        <v/>
      </c>
      <c r="J6048" s="3" t="str">
        <f t="shared" si="189"/>
        <v/>
      </c>
    </row>
    <row r="6049" spans="1:10" x14ac:dyDescent="0.35">
      <c r="A6049" s="7" t="str">
        <f>IF('Payments Export'!A6053="","",'Payments Export'!A6053)</f>
        <v/>
      </c>
      <c r="B6049" s="7" t="str">
        <f>IF('Payments Export'!A6053="","",'Payments Export'!B6053)</f>
        <v/>
      </c>
      <c r="C6049" s="7" t="str">
        <f>IF(IFERROR(VALUE('Payments Export'!H6053),'Payments Export'!H6053)&lt;&gt;0,IFERROR(VALUE('Payments Export'!H6053),'Payments Export'!H6053),"")</f>
        <v/>
      </c>
      <c r="D6049" s="7" t="str">
        <f>IF('Payments Export'!I6053="","",'Payments Export'!I6053)</f>
        <v/>
      </c>
      <c r="E6049" s="7" t="str">
        <f t="shared" si="188"/>
        <v/>
      </c>
      <c r="F6049" s="7" t="str">
        <f>IF('Payments Export'!A6053="","",'Payments Export'!N6053)</f>
        <v/>
      </c>
      <c r="G6049" s="7" t="str">
        <f>IF('Payments Export'!A6053="","",'Payments Export'!O6053)</f>
        <v/>
      </c>
      <c r="H6049" s="7" t="str">
        <f>IF('Payments Export'!B6053="","",G6049-F6049)</f>
        <v/>
      </c>
      <c r="I6049" s="3" t="str">
        <f>IF(C6049&lt;&gt;"",_xlfn.XLOOKUP(IFERROR(VALUE(C6049),C6049),'Items database'!A:A,'Items database'!B:B),(_xlfn.XLOOKUP(LEFT(E6049,3),Services,Services,"")))</f>
        <v/>
      </c>
      <c r="J6049" s="3" t="str">
        <f t="shared" si="189"/>
        <v/>
      </c>
    </row>
    <row r="6050" spans="1:10" x14ac:dyDescent="0.35">
      <c r="A6050" s="7" t="str">
        <f>IF('Payments Export'!A6054="","",'Payments Export'!A6054)</f>
        <v/>
      </c>
      <c r="B6050" s="7" t="str">
        <f>IF('Payments Export'!A6054="","",'Payments Export'!B6054)</f>
        <v/>
      </c>
      <c r="C6050" s="7" t="str">
        <f>IF(IFERROR(VALUE('Payments Export'!H6054),'Payments Export'!H6054)&lt;&gt;0,IFERROR(VALUE('Payments Export'!H6054),'Payments Export'!H6054),"")</f>
        <v/>
      </c>
      <c r="D6050" s="7" t="str">
        <f>IF('Payments Export'!I6054="","",'Payments Export'!I6054)</f>
        <v/>
      </c>
      <c r="E6050" s="7" t="str">
        <f t="shared" si="188"/>
        <v/>
      </c>
      <c r="F6050" s="7" t="str">
        <f>IF('Payments Export'!A6054="","",'Payments Export'!N6054)</f>
        <v/>
      </c>
      <c r="G6050" s="7" t="str">
        <f>IF('Payments Export'!A6054="","",'Payments Export'!O6054)</f>
        <v/>
      </c>
      <c r="H6050" s="7" t="str">
        <f>IF('Payments Export'!B6054="","",G6050-F6050)</f>
        <v/>
      </c>
      <c r="I6050" s="3" t="str">
        <f>IF(C6050&lt;&gt;"",_xlfn.XLOOKUP(IFERROR(VALUE(C6050),C6050),'Items database'!A:A,'Items database'!B:B),(_xlfn.XLOOKUP(LEFT(E6050,3),Services,Services,"")))</f>
        <v/>
      </c>
      <c r="J6050" s="3" t="str">
        <f t="shared" si="189"/>
        <v/>
      </c>
    </row>
    <row r="6051" spans="1:10" x14ac:dyDescent="0.35">
      <c r="A6051" s="7" t="str">
        <f>IF('Payments Export'!A6055="","",'Payments Export'!A6055)</f>
        <v/>
      </c>
      <c r="B6051" s="7" t="str">
        <f>IF('Payments Export'!A6055="","",'Payments Export'!B6055)</f>
        <v/>
      </c>
      <c r="C6051" s="7" t="str">
        <f>IF(IFERROR(VALUE('Payments Export'!H6055),'Payments Export'!H6055)&lt;&gt;0,IFERROR(VALUE('Payments Export'!H6055),'Payments Export'!H6055),"")</f>
        <v/>
      </c>
      <c r="D6051" s="7" t="str">
        <f>IF('Payments Export'!I6055="","",'Payments Export'!I6055)</f>
        <v/>
      </c>
      <c r="E6051" s="7" t="str">
        <f t="shared" si="188"/>
        <v/>
      </c>
      <c r="F6051" s="7" t="str">
        <f>IF('Payments Export'!A6055="","",'Payments Export'!N6055)</f>
        <v/>
      </c>
      <c r="G6051" s="7" t="str">
        <f>IF('Payments Export'!A6055="","",'Payments Export'!O6055)</f>
        <v/>
      </c>
      <c r="H6051" s="7" t="str">
        <f>IF('Payments Export'!B6055="","",G6051-F6051)</f>
        <v/>
      </c>
      <c r="I6051" s="3" t="str">
        <f>IF(C6051&lt;&gt;"",_xlfn.XLOOKUP(IFERROR(VALUE(C6051),C6051),'Items database'!A:A,'Items database'!B:B),(_xlfn.XLOOKUP(LEFT(E6051,3),Services,Services,"")))</f>
        <v/>
      </c>
      <c r="J6051" s="3" t="str">
        <f t="shared" si="189"/>
        <v/>
      </c>
    </row>
    <row r="6052" spans="1:10" x14ac:dyDescent="0.35">
      <c r="A6052" s="7" t="str">
        <f>IF('Payments Export'!A6056="","",'Payments Export'!A6056)</f>
        <v/>
      </c>
      <c r="B6052" s="7" t="str">
        <f>IF('Payments Export'!A6056="","",'Payments Export'!B6056)</f>
        <v/>
      </c>
      <c r="C6052" s="7" t="str">
        <f>IF(IFERROR(VALUE('Payments Export'!H6056),'Payments Export'!H6056)&lt;&gt;0,IFERROR(VALUE('Payments Export'!H6056),'Payments Export'!H6056),"")</f>
        <v/>
      </c>
      <c r="D6052" s="7" t="str">
        <f>IF('Payments Export'!I6056="","",'Payments Export'!I6056)</f>
        <v/>
      </c>
      <c r="E6052" s="7" t="str">
        <f t="shared" si="188"/>
        <v/>
      </c>
      <c r="F6052" s="7" t="str">
        <f>IF('Payments Export'!A6056="","",'Payments Export'!N6056)</f>
        <v/>
      </c>
      <c r="G6052" s="7" t="str">
        <f>IF('Payments Export'!A6056="","",'Payments Export'!O6056)</f>
        <v/>
      </c>
      <c r="H6052" s="7" t="str">
        <f>IF('Payments Export'!B6056="","",G6052-F6052)</f>
        <v/>
      </c>
      <c r="I6052" s="3" t="str">
        <f>IF(C6052&lt;&gt;"",_xlfn.XLOOKUP(IFERROR(VALUE(C6052),C6052),'Items database'!A:A,'Items database'!B:B),(_xlfn.XLOOKUP(LEFT(E6052,3),Services,Services,"")))</f>
        <v/>
      </c>
      <c r="J6052" s="3" t="str">
        <f t="shared" si="189"/>
        <v/>
      </c>
    </row>
    <row r="6053" spans="1:10" x14ac:dyDescent="0.35">
      <c r="A6053" s="7" t="str">
        <f>IF('Payments Export'!A6057="","",'Payments Export'!A6057)</f>
        <v/>
      </c>
      <c r="B6053" s="7" t="str">
        <f>IF('Payments Export'!A6057="","",'Payments Export'!B6057)</f>
        <v/>
      </c>
      <c r="C6053" s="7" t="str">
        <f>IF(IFERROR(VALUE('Payments Export'!H6057),'Payments Export'!H6057)&lt;&gt;0,IFERROR(VALUE('Payments Export'!H6057),'Payments Export'!H6057),"")</f>
        <v/>
      </c>
      <c r="D6053" s="7" t="str">
        <f>IF('Payments Export'!I6057="","",'Payments Export'!I6057)</f>
        <v/>
      </c>
      <c r="E6053" s="7" t="str">
        <f t="shared" si="188"/>
        <v/>
      </c>
      <c r="F6053" s="7" t="str">
        <f>IF('Payments Export'!A6057="","",'Payments Export'!N6057)</f>
        <v/>
      </c>
      <c r="G6053" s="7" t="str">
        <f>IF('Payments Export'!A6057="","",'Payments Export'!O6057)</f>
        <v/>
      </c>
      <c r="H6053" s="7" t="str">
        <f>IF('Payments Export'!B6057="","",G6053-F6053)</f>
        <v/>
      </c>
      <c r="I6053" s="3" t="str">
        <f>IF(C6053&lt;&gt;"",_xlfn.XLOOKUP(IFERROR(VALUE(C6053),C6053),'Items database'!A:A,'Items database'!B:B),(_xlfn.XLOOKUP(LEFT(E6053,3),Services,Services,"")))</f>
        <v/>
      </c>
      <c r="J6053" s="3" t="str">
        <f t="shared" si="189"/>
        <v/>
      </c>
    </row>
    <row r="6054" spans="1:10" x14ac:dyDescent="0.35">
      <c r="A6054" s="7" t="str">
        <f>IF('Payments Export'!A6058="","",'Payments Export'!A6058)</f>
        <v/>
      </c>
      <c r="B6054" s="7" t="str">
        <f>IF('Payments Export'!A6058="","",'Payments Export'!B6058)</f>
        <v/>
      </c>
      <c r="C6054" s="7" t="str">
        <f>IF(IFERROR(VALUE('Payments Export'!H6058),'Payments Export'!H6058)&lt;&gt;0,IFERROR(VALUE('Payments Export'!H6058),'Payments Export'!H6058),"")</f>
        <v/>
      </c>
      <c r="D6054" s="7" t="str">
        <f>IF('Payments Export'!I6058="","",'Payments Export'!I6058)</f>
        <v/>
      </c>
      <c r="E6054" s="7" t="str">
        <f t="shared" si="188"/>
        <v/>
      </c>
      <c r="F6054" s="7" t="str">
        <f>IF('Payments Export'!A6058="","",'Payments Export'!N6058)</f>
        <v/>
      </c>
      <c r="G6054" s="7" t="str">
        <f>IF('Payments Export'!A6058="","",'Payments Export'!O6058)</f>
        <v/>
      </c>
      <c r="H6054" s="7" t="str">
        <f>IF('Payments Export'!B6058="","",G6054-F6054)</f>
        <v/>
      </c>
      <c r="I6054" s="3" t="str">
        <f>IF(C6054&lt;&gt;"",_xlfn.XLOOKUP(IFERROR(VALUE(C6054),C6054),'Items database'!A:A,'Items database'!B:B),(_xlfn.XLOOKUP(LEFT(E6054,3),Services,Services,"")))</f>
        <v/>
      </c>
      <c r="J6054" s="3" t="str">
        <f t="shared" si="189"/>
        <v/>
      </c>
    </row>
    <row r="6055" spans="1:10" x14ac:dyDescent="0.35">
      <c r="A6055" s="7" t="str">
        <f>IF('Payments Export'!A6059="","",'Payments Export'!A6059)</f>
        <v/>
      </c>
      <c r="B6055" s="7" t="str">
        <f>IF('Payments Export'!A6059="","",'Payments Export'!B6059)</f>
        <v/>
      </c>
      <c r="C6055" s="7" t="str">
        <f>IF(IFERROR(VALUE('Payments Export'!H6059),'Payments Export'!H6059)&lt;&gt;0,IFERROR(VALUE('Payments Export'!H6059),'Payments Export'!H6059),"")</f>
        <v/>
      </c>
      <c r="D6055" s="7" t="str">
        <f>IF('Payments Export'!I6059="","",'Payments Export'!I6059)</f>
        <v/>
      </c>
      <c r="E6055" s="7" t="str">
        <f t="shared" si="188"/>
        <v/>
      </c>
      <c r="F6055" s="7" t="str">
        <f>IF('Payments Export'!A6059="","",'Payments Export'!N6059)</f>
        <v/>
      </c>
      <c r="G6055" s="7" t="str">
        <f>IF('Payments Export'!A6059="","",'Payments Export'!O6059)</f>
        <v/>
      </c>
      <c r="H6055" s="7" t="str">
        <f>IF('Payments Export'!B6059="","",G6055-F6055)</f>
        <v/>
      </c>
      <c r="I6055" s="3" t="str">
        <f>IF(C6055&lt;&gt;"",_xlfn.XLOOKUP(IFERROR(VALUE(C6055),C6055),'Items database'!A:A,'Items database'!B:B),(_xlfn.XLOOKUP(LEFT(E6055,3),Services,Services,"")))</f>
        <v/>
      </c>
      <c r="J6055" s="3" t="str">
        <f t="shared" si="189"/>
        <v/>
      </c>
    </row>
    <row r="6056" spans="1:10" x14ac:dyDescent="0.35">
      <c r="A6056" s="7" t="str">
        <f>IF('Payments Export'!A6060="","",'Payments Export'!A6060)</f>
        <v/>
      </c>
      <c r="B6056" s="7" t="str">
        <f>IF('Payments Export'!A6060="","",'Payments Export'!B6060)</f>
        <v/>
      </c>
      <c r="C6056" s="7" t="str">
        <f>IF(IFERROR(VALUE('Payments Export'!H6060),'Payments Export'!H6060)&lt;&gt;0,IFERROR(VALUE('Payments Export'!H6060),'Payments Export'!H6060),"")</f>
        <v/>
      </c>
      <c r="D6056" s="7" t="str">
        <f>IF('Payments Export'!I6060="","",'Payments Export'!I6060)</f>
        <v/>
      </c>
      <c r="E6056" s="7" t="str">
        <f t="shared" si="188"/>
        <v/>
      </c>
      <c r="F6056" s="7" t="str">
        <f>IF('Payments Export'!A6060="","",'Payments Export'!N6060)</f>
        <v/>
      </c>
      <c r="G6056" s="7" t="str">
        <f>IF('Payments Export'!A6060="","",'Payments Export'!O6060)</f>
        <v/>
      </c>
      <c r="H6056" s="7" t="str">
        <f>IF('Payments Export'!B6060="","",G6056-F6056)</f>
        <v/>
      </c>
      <c r="I6056" s="3" t="str">
        <f>IF(C6056&lt;&gt;"",_xlfn.XLOOKUP(IFERROR(VALUE(C6056),C6056),'Items database'!A:A,'Items database'!B:B),(_xlfn.XLOOKUP(LEFT(E6056,3),Services,Services,"")))</f>
        <v/>
      </c>
      <c r="J6056" s="3" t="str">
        <f t="shared" si="189"/>
        <v/>
      </c>
    </row>
    <row r="6057" spans="1:10" x14ac:dyDescent="0.35">
      <c r="A6057" s="7" t="str">
        <f>IF('Payments Export'!A6061="","",'Payments Export'!A6061)</f>
        <v/>
      </c>
      <c r="B6057" s="7" t="str">
        <f>IF('Payments Export'!A6061="","",'Payments Export'!B6061)</f>
        <v/>
      </c>
      <c r="C6057" s="7" t="str">
        <f>IF(IFERROR(VALUE('Payments Export'!H6061),'Payments Export'!H6061)&lt;&gt;0,IFERROR(VALUE('Payments Export'!H6061),'Payments Export'!H6061),"")</f>
        <v/>
      </c>
      <c r="D6057" s="7" t="str">
        <f>IF('Payments Export'!I6061="","",'Payments Export'!I6061)</f>
        <v/>
      </c>
      <c r="E6057" s="7" t="str">
        <f t="shared" si="188"/>
        <v/>
      </c>
      <c r="F6057" s="7" t="str">
        <f>IF('Payments Export'!A6061="","",'Payments Export'!N6061)</f>
        <v/>
      </c>
      <c r="G6057" s="7" t="str">
        <f>IF('Payments Export'!A6061="","",'Payments Export'!O6061)</f>
        <v/>
      </c>
      <c r="H6057" s="7" t="str">
        <f>IF('Payments Export'!B6061="","",G6057-F6057)</f>
        <v/>
      </c>
      <c r="I6057" s="3" t="str">
        <f>IF(C6057&lt;&gt;"",_xlfn.XLOOKUP(IFERROR(VALUE(C6057),C6057),'Items database'!A:A,'Items database'!B:B),(_xlfn.XLOOKUP(LEFT(E6057,3),Services,Services,"")))</f>
        <v/>
      </c>
      <c r="J6057" s="3" t="str">
        <f t="shared" si="189"/>
        <v/>
      </c>
    </row>
    <row r="6058" spans="1:10" x14ac:dyDescent="0.35">
      <c r="A6058" s="7" t="str">
        <f>IF('Payments Export'!A6062="","",'Payments Export'!A6062)</f>
        <v/>
      </c>
      <c r="B6058" s="7" t="str">
        <f>IF('Payments Export'!A6062="","",'Payments Export'!B6062)</f>
        <v/>
      </c>
      <c r="C6058" s="7" t="str">
        <f>IF(IFERROR(VALUE('Payments Export'!H6062),'Payments Export'!H6062)&lt;&gt;0,IFERROR(VALUE('Payments Export'!H6062),'Payments Export'!H6062),"")</f>
        <v/>
      </c>
      <c r="D6058" s="7" t="str">
        <f>IF('Payments Export'!I6062="","",'Payments Export'!I6062)</f>
        <v/>
      </c>
      <c r="E6058" s="7" t="str">
        <f t="shared" si="188"/>
        <v/>
      </c>
      <c r="F6058" s="7" t="str">
        <f>IF('Payments Export'!A6062="","",'Payments Export'!N6062)</f>
        <v/>
      </c>
      <c r="G6058" s="7" t="str">
        <f>IF('Payments Export'!A6062="","",'Payments Export'!O6062)</f>
        <v/>
      </c>
      <c r="H6058" s="7" t="str">
        <f>IF('Payments Export'!B6062="","",G6058-F6058)</f>
        <v/>
      </c>
      <c r="I6058" s="3" t="str">
        <f>IF(C6058&lt;&gt;"",_xlfn.XLOOKUP(IFERROR(VALUE(C6058),C6058),'Items database'!A:A,'Items database'!B:B),(_xlfn.XLOOKUP(LEFT(E6058,3),Services,Services,"")))</f>
        <v/>
      </c>
      <c r="J6058" s="3" t="str">
        <f t="shared" si="189"/>
        <v/>
      </c>
    </row>
    <row r="6059" spans="1:10" x14ac:dyDescent="0.35">
      <c r="A6059" s="7" t="str">
        <f>IF('Payments Export'!A6063="","",'Payments Export'!A6063)</f>
        <v/>
      </c>
      <c r="B6059" s="7" t="str">
        <f>IF('Payments Export'!A6063="","",'Payments Export'!B6063)</f>
        <v/>
      </c>
      <c r="C6059" s="7" t="str">
        <f>IF(IFERROR(VALUE('Payments Export'!H6063),'Payments Export'!H6063)&lt;&gt;0,IFERROR(VALUE('Payments Export'!H6063),'Payments Export'!H6063),"")</f>
        <v/>
      </c>
      <c r="D6059" s="7" t="str">
        <f>IF('Payments Export'!I6063="","",'Payments Export'!I6063)</f>
        <v/>
      </c>
      <c r="E6059" s="7" t="str">
        <f t="shared" si="188"/>
        <v/>
      </c>
      <c r="F6059" s="7" t="str">
        <f>IF('Payments Export'!A6063="","",'Payments Export'!N6063)</f>
        <v/>
      </c>
      <c r="G6059" s="7" t="str">
        <f>IF('Payments Export'!A6063="","",'Payments Export'!O6063)</f>
        <v/>
      </c>
      <c r="H6059" s="7" t="str">
        <f>IF('Payments Export'!B6063="","",G6059-F6059)</f>
        <v/>
      </c>
      <c r="I6059" s="3" t="str">
        <f>IF(C6059&lt;&gt;"",_xlfn.XLOOKUP(IFERROR(VALUE(C6059),C6059),'Items database'!A:A,'Items database'!B:B),(_xlfn.XLOOKUP(LEFT(E6059,3),Services,Services,"")))</f>
        <v/>
      </c>
      <c r="J6059" s="3" t="str">
        <f t="shared" si="189"/>
        <v/>
      </c>
    </row>
    <row r="6060" spans="1:10" x14ac:dyDescent="0.35">
      <c r="A6060" s="7" t="str">
        <f>IF('Payments Export'!A6064="","",'Payments Export'!A6064)</f>
        <v/>
      </c>
      <c r="B6060" s="7" t="str">
        <f>IF('Payments Export'!A6064="","",'Payments Export'!B6064)</f>
        <v/>
      </c>
      <c r="C6060" s="7" t="str">
        <f>IF(IFERROR(VALUE('Payments Export'!H6064),'Payments Export'!H6064)&lt;&gt;0,IFERROR(VALUE('Payments Export'!H6064),'Payments Export'!H6064),"")</f>
        <v/>
      </c>
      <c r="D6060" s="7" t="str">
        <f>IF('Payments Export'!I6064="","",'Payments Export'!I6064)</f>
        <v/>
      </c>
      <c r="E6060" s="7" t="str">
        <f t="shared" si="188"/>
        <v/>
      </c>
      <c r="F6060" s="7" t="str">
        <f>IF('Payments Export'!A6064="","",'Payments Export'!N6064)</f>
        <v/>
      </c>
      <c r="G6060" s="7" t="str">
        <f>IF('Payments Export'!A6064="","",'Payments Export'!O6064)</f>
        <v/>
      </c>
      <c r="H6060" s="7" t="str">
        <f>IF('Payments Export'!B6064="","",G6060-F6060)</f>
        <v/>
      </c>
      <c r="I6060" s="3" t="str">
        <f>IF(C6060&lt;&gt;"",_xlfn.XLOOKUP(IFERROR(VALUE(C6060),C6060),'Items database'!A:A,'Items database'!B:B),(_xlfn.XLOOKUP(LEFT(E6060,3),Services,Services,"")))</f>
        <v/>
      </c>
      <c r="J6060" s="3" t="str">
        <f t="shared" si="189"/>
        <v/>
      </c>
    </row>
    <row r="6061" spans="1:10" x14ac:dyDescent="0.35">
      <c r="A6061" s="7" t="str">
        <f>IF('Payments Export'!A6065="","",'Payments Export'!A6065)</f>
        <v/>
      </c>
      <c r="B6061" s="7" t="str">
        <f>IF('Payments Export'!A6065="","",'Payments Export'!B6065)</f>
        <v/>
      </c>
      <c r="C6061" s="7" t="str">
        <f>IF(IFERROR(VALUE('Payments Export'!H6065),'Payments Export'!H6065)&lt;&gt;0,IFERROR(VALUE('Payments Export'!H6065),'Payments Export'!H6065),"")</f>
        <v/>
      </c>
      <c r="D6061" s="7" t="str">
        <f>IF('Payments Export'!I6065="","",'Payments Export'!I6065)</f>
        <v/>
      </c>
      <c r="E6061" s="7" t="str">
        <f t="shared" si="188"/>
        <v/>
      </c>
      <c r="F6061" s="7" t="str">
        <f>IF('Payments Export'!A6065="","",'Payments Export'!N6065)</f>
        <v/>
      </c>
      <c r="G6061" s="7" t="str">
        <f>IF('Payments Export'!A6065="","",'Payments Export'!O6065)</f>
        <v/>
      </c>
      <c r="H6061" s="7" t="str">
        <f>IF('Payments Export'!B6065="","",G6061-F6061)</f>
        <v/>
      </c>
      <c r="I6061" s="3" t="str">
        <f>IF(C6061&lt;&gt;"",_xlfn.XLOOKUP(IFERROR(VALUE(C6061),C6061),'Items database'!A:A,'Items database'!B:B),(_xlfn.XLOOKUP(LEFT(E6061,3),Services,Services,"")))</f>
        <v/>
      </c>
      <c r="J6061" s="3" t="str">
        <f t="shared" si="189"/>
        <v/>
      </c>
    </row>
    <row r="6062" spans="1:10" x14ac:dyDescent="0.35">
      <c r="A6062" s="7" t="str">
        <f>IF('Payments Export'!A6066="","",'Payments Export'!A6066)</f>
        <v/>
      </c>
      <c r="B6062" s="7" t="str">
        <f>IF('Payments Export'!A6066="","",'Payments Export'!B6066)</f>
        <v/>
      </c>
      <c r="C6062" s="7" t="str">
        <f>IF(IFERROR(VALUE('Payments Export'!H6066),'Payments Export'!H6066)&lt;&gt;0,IFERROR(VALUE('Payments Export'!H6066),'Payments Export'!H6066),"")</f>
        <v/>
      </c>
      <c r="D6062" s="7" t="str">
        <f>IF('Payments Export'!I6066="","",'Payments Export'!I6066)</f>
        <v/>
      </c>
      <c r="E6062" s="7" t="str">
        <f t="shared" si="188"/>
        <v/>
      </c>
      <c r="F6062" s="7" t="str">
        <f>IF('Payments Export'!A6066="","",'Payments Export'!N6066)</f>
        <v/>
      </c>
      <c r="G6062" s="7" t="str">
        <f>IF('Payments Export'!A6066="","",'Payments Export'!O6066)</f>
        <v/>
      </c>
      <c r="H6062" s="7" t="str">
        <f>IF('Payments Export'!B6066="","",G6062-F6062)</f>
        <v/>
      </c>
      <c r="I6062" s="3" t="str">
        <f>IF(C6062&lt;&gt;"",_xlfn.XLOOKUP(IFERROR(VALUE(C6062),C6062),'Items database'!A:A,'Items database'!B:B),(_xlfn.XLOOKUP(LEFT(E6062,3),Services,Services,"")))</f>
        <v/>
      </c>
      <c r="J6062" s="3" t="str">
        <f t="shared" si="189"/>
        <v/>
      </c>
    </row>
    <row r="6063" spans="1:10" x14ac:dyDescent="0.35">
      <c r="A6063" s="7" t="str">
        <f>IF('Payments Export'!A6067="","",'Payments Export'!A6067)</f>
        <v/>
      </c>
      <c r="B6063" s="7" t="str">
        <f>IF('Payments Export'!A6067="","",'Payments Export'!B6067)</f>
        <v/>
      </c>
      <c r="C6063" s="7" t="str">
        <f>IF(IFERROR(VALUE('Payments Export'!H6067),'Payments Export'!H6067)&lt;&gt;0,IFERROR(VALUE('Payments Export'!H6067),'Payments Export'!H6067),"")</f>
        <v/>
      </c>
      <c r="D6063" s="7" t="str">
        <f>IF('Payments Export'!I6067="","",'Payments Export'!I6067)</f>
        <v/>
      </c>
      <c r="E6063" s="7" t="str">
        <f t="shared" si="188"/>
        <v/>
      </c>
      <c r="F6063" s="7" t="str">
        <f>IF('Payments Export'!A6067="","",'Payments Export'!N6067)</f>
        <v/>
      </c>
      <c r="G6063" s="7" t="str">
        <f>IF('Payments Export'!A6067="","",'Payments Export'!O6067)</f>
        <v/>
      </c>
      <c r="H6063" s="7" t="str">
        <f>IF('Payments Export'!B6067="","",G6063-F6063)</f>
        <v/>
      </c>
      <c r="I6063" s="3" t="str">
        <f>IF(C6063&lt;&gt;"",_xlfn.XLOOKUP(IFERROR(VALUE(C6063),C6063),'Items database'!A:A,'Items database'!B:B),(_xlfn.XLOOKUP(LEFT(E6063,3),Services,Services,"")))</f>
        <v/>
      </c>
      <c r="J6063" s="3" t="str">
        <f t="shared" si="189"/>
        <v/>
      </c>
    </row>
    <row r="6064" spans="1:10" x14ac:dyDescent="0.35">
      <c r="A6064" s="7" t="str">
        <f>IF('Payments Export'!A6068="","",'Payments Export'!A6068)</f>
        <v/>
      </c>
      <c r="B6064" s="7" t="str">
        <f>IF('Payments Export'!A6068="","",'Payments Export'!B6068)</f>
        <v/>
      </c>
      <c r="C6064" s="7" t="str">
        <f>IF(IFERROR(VALUE('Payments Export'!H6068),'Payments Export'!H6068)&lt;&gt;0,IFERROR(VALUE('Payments Export'!H6068),'Payments Export'!H6068),"")</f>
        <v/>
      </c>
      <c r="D6064" s="7" t="str">
        <f>IF('Payments Export'!I6068="","",'Payments Export'!I6068)</f>
        <v/>
      </c>
      <c r="E6064" s="7" t="str">
        <f t="shared" si="188"/>
        <v/>
      </c>
      <c r="F6064" s="7" t="str">
        <f>IF('Payments Export'!A6068="","",'Payments Export'!N6068)</f>
        <v/>
      </c>
      <c r="G6064" s="7" t="str">
        <f>IF('Payments Export'!A6068="","",'Payments Export'!O6068)</f>
        <v/>
      </c>
      <c r="H6064" s="7" t="str">
        <f>IF('Payments Export'!B6068="","",G6064-F6064)</f>
        <v/>
      </c>
      <c r="I6064" s="3" t="str">
        <f>IF(C6064&lt;&gt;"",_xlfn.XLOOKUP(IFERROR(VALUE(C6064),C6064),'Items database'!A:A,'Items database'!B:B),(_xlfn.XLOOKUP(LEFT(E6064,3),Services,Services,"")))</f>
        <v/>
      </c>
      <c r="J6064" s="3" t="str">
        <f t="shared" si="189"/>
        <v/>
      </c>
    </row>
    <row r="6065" spans="1:10" x14ac:dyDescent="0.35">
      <c r="A6065" s="7" t="str">
        <f>IF('Payments Export'!A6069="","",'Payments Export'!A6069)</f>
        <v/>
      </c>
      <c r="B6065" s="7" t="str">
        <f>IF('Payments Export'!A6069="","",'Payments Export'!B6069)</f>
        <v/>
      </c>
      <c r="C6065" s="7" t="str">
        <f>IF(IFERROR(VALUE('Payments Export'!H6069),'Payments Export'!H6069)&lt;&gt;0,IFERROR(VALUE('Payments Export'!H6069),'Payments Export'!H6069),"")</f>
        <v/>
      </c>
      <c r="D6065" s="7" t="str">
        <f>IF('Payments Export'!I6069="","",'Payments Export'!I6069)</f>
        <v/>
      </c>
      <c r="E6065" s="7" t="str">
        <f t="shared" si="188"/>
        <v/>
      </c>
      <c r="F6065" s="7" t="str">
        <f>IF('Payments Export'!A6069="","",'Payments Export'!N6069)</f>
        <v/>
      </c>
      <c r="G6065" s="7" t="str">
        <f>IF('Payments Export'!A6069="","",'Payments Export'!O6069)</f>
        <v/>
      </c>
      <c r="H6065" s="7" t="str">
        <f>IF('Payments Export'!B6069="","",G6065-F6065)</f>
        <v/>
      </c>
      <c r="I6065" s="3" t="str">
        <f>IF(C6065&lt;&gt;"",_xlfn.XLOOKUP(IFERROR(VALUE(C6065),C6065),'Items database'!A:A,'Items database'!B:B),(_xlfn.XLOOKUP(LEFT(E6065,3),Services,Services,"")))</f>
        <v/>
      </c>
      <c r="J6065" s="3" t="str">
        <f t="shared" si="189"/>
        <v/>
      </c>
    </row>
    <row r="6066" spans="1:10" x14ac:dyDescent="0.35">
      <c r="A6066" s="7" t="str">
        <f>IF('Payments Export'!A6070="","",'Payments Export'!A6070)</f>
        <v/>
      </c>
      <c r="B6066" s="7" t="str">
        <f>IF('Payments Export'!A6070="","",'Payments Export'!B6070)</f>
        <v/>
      </c>
      <c r="C6066" s="7" t="str">
        <f>IF(IFERROR(VALUE('Payments Export'!H6070),'Payments Export'!H6070)&lt;&gt;0,IFERROR(VALUE('Payments Export'!H6070),'Payments Export'!H6070),"")</f>
        <v/>
      </c>
      <c r="D6066" s="7" t="str">
        <f>IF('Payments Export'!I6070="","",'Payments Export'!I6070)</f>
        <v/>
      </c>
      <c r="E6066" s="7" t="str">
        <f t="shared" si="188"/>
        <v/>
      </c>
      <c r="F6066" s="7" t="str">
        <f>IF('Payments Export'!A6070="","",'Payments Export'!N6070)</f>
        <v/>
      </c>
      <c r="G6066" s="7" t="str">
        <f>IF('Payments Export'!A6070="","",'Payments Export'!O6070)</f>
        <v/>
      </c>
      <c r="H6066" s="7" t="str">
        <f>IF('Payments Export'!B6070="","",G6066-F6066)</f>
        <v/>
      </c>
      <c r="I6066" s="3" t="str">
        <f>IF(C6066&lt;&gt;"",_xlfn.XLOOKUP(IFERROR(VALUE(C6066),C6066),'Items database'!A:A,'Items database'!B:B),(_xlfn.XLOOKUP(LEFT(E6066,3),Services,Services,"")))</f>
        <v/>
      </c>
      <c r="J6066" s="3" t="str">
        <f t="shared" si="189"/>
        <v/>
      </c>
    </row>
    <row r="6067" spans="1:10" x14ac:dyDescent="0.35">
      <c r="A6067" s="7" t="str">
        <f>IF('Payments Export'!A6071="","",'Payments Export'!A6071)</f>
        <v/>
      </c>
      <c r="B6067" s="7" t="str">
        <f>IF('Payments Export'!A6071="","",'Payments Export'!B6071)</f>
        <v/>
      </c>
      <c r="C6067" s="7" t="str">
        <f>IF(IFERROR(VALUE('Payments Export'!H6071),'Payments Export'!H6071)&lt;&gt;0,IFERROR(VALUE('Payments Export'!H6071),'Payments Export'!H6071),"")</f>
        <v/>
      </c>
      <c r="D6067" s="7" t="str">
        <f>IF('Payments Export'!I6071="","",'Payments Export'!I6071)</f>
        <v/>
      </c>
      <c r="E6067" s="7" t="str">
        <f t="shared" si="188"/>
        <v/>
      </c>
      <c r="F6067" s="7" t="str">
        <f>IF('Payments Export'!A6071="","",'Payments Export'!N6071)</f>
        <v/>
      </c>
      <c r="G6067" s="7" t="str">
        <f>IF('Payments Export'!A6071="","",'Payments Export'!O6071)</f>
        <v/>
      </c>
      <c r="H6067" s="7" t="str">
        <f>IF('Payments Export'!B6071="","",G6067-F6067)</f>
        <v/>
      </c>
      <c r="I6067" s="3" t="str">
        <f>IF(C6067&lt;&gt;"",_xlfn.XLOOKUP(IFERROR(VALUE(C6067),C6067),'Items database'!A:A,'Items database'!B:B),(_xlfn.XLOOKUP(LEFT(E6067,3),Services,Services,"")))</f>
        <v/>
      </c>
      <c r="J6067" s="3" t="str">
        <f t="shared" si="189"/>
        <v/>
      </c>
    </row>
    <row r="6068" spans="1:10" x14ac:dyDescent="0.35">
      <c r="A6068" s="7" t="str">
        <f>IF('Payments Export'!A6072="","",'Payments Export'!A6072)</f>
        <v/>
      </c>
      <c r="B6068" s="7" t="str">
        <f>IF('Payments Export'!A6072="","",'Payments Export'!B6072)</f>
        <v/>
      </c>
      <c r="C6068" s="7" t="str">
        <f>IF(IFERROR(VALUE('Payments Export'!H6072),'Payments Export'!H6072)&lt;&gt;0,IFERROR(VALUE('Payments Export'!H6072),'Payments Export'!H6072),"")</f>
        <v/>
      </c>
      <c r="D6068" s="7" t="str">
        <f>IF('Payments Export'!I6072="","",'Payments Export'!I6072)</f>
        <v/>
      </c>
      <c r="E6068" s="7" t="str">
        <f t="shared" si="188"/>
        <v/>
      </c>
      <c r="F6068" s="7" t="str">
        <f>IF('Payments Export'!A6072="","",'Payments Export'!N6072)</f>
        <v/>
      </c>
      <c r="G6068" s="7" t="str">
        <f>IF('Payments Export'!A6072="","",'Payments Export'!O6072)</f>
        <v/>
      </c>
      <c r="H6068" s="7" t="str">
        <f>IF('Payments Export'!B6072="","",G6068-F6068)</f>
        <v/>
      </c>
      <c r="I6068" s="3" t="str">
        <f>IF(C6068&lt;&gt;"",_xlfn.XLOOKUP(IFERROR(VALUE(C6068),C6068),'Items database'!A:A,'Items database'!B:B),(_xlfn.XLOOKUP(LEFT(E6068,3),Services,Services,"")))</f>
        <v/>
      </c>
      <c r="J6068" s="3" t="str">
        <f t="shared" si="189"/>
        <v/>
      </c>
    </row>
    <row r="6069" spans="1:10" x14ac:dyDescent="0.35">
      <c r="A6069" s="7" t="str">
        <f>IF('Payments Export'!A6073="","",'Payments Export'!A6073)</f>
        <v/>
      </c>
      <c r="B6069" s="7" t="str">
        <f>IF('Payments Export'!A6073="","",'Payments Export'!B6073)</f>
        <v/>
      </c>
      <c r="C6069" s="7" t="str">
        <f>IF(IFERROR(VALUE('Payments Export'!H6073),'Payments Export'!H6073)&lt;&gt;0,IFERROR(VALUE('Payments Export'!H6073),'Payments Export'!H6073),"")</f>
        <v/>
      </c>
      <c r="D6069" s="7" t="str">
        <f>IF('Payments Export'!I6073="","",'Payments Export'!I6073)</f>
        <v/>
      </c>
      <c r="E6069" s="7" t="str">
        <f t="shared" si="188"/>
        <v/>
      </c>
      <c r="F6069" s="7" t="str">
        <f>IF('Payments Export'!A6073="","",'Payments Export'!N6073)</f>
        <v/>
      </c>
      <c r="G6069" s="7" t="str">
        <f>IF('Payments Export'!A6073="","",'Payments Export'!O6073)</f>
        <v/>
      </c>
      <c r="H6069" s="7" t="str">
        <f>IF('Payments Export'!B6073="","",G6069-F6069)</f>
        <v/>
      </c>
      <c r="I6069" s="3" t="str">
        <f>IF(C6069&lt;&gt;"",_xlfn.XLOOKUP(IFERROR(VALUE(C6069),C6069),'Items database'!A:A,'Items database'!B:B),(_xlfn.XLOOKUP(LEFT(E6069,3),Services,Services,"")))</f>
        <v/>
      </c>
      <c r="J6069" s="3" t="str">
        <f t="shared" si="189"/>
        <v/>
      </c>
    </row>
    <row r="6070" spans="1:10" x14ac:dyDescent="0.35">
      <c r="A6070" s="7" t="str">
        <f>IF('Payments Export'!A6074="","",'Payments Export'!A6074)</f>
        <v/>
      </c>
      <c r="B6070" s="7" t="str">
        <f>IF('Payments Export'!A6074="","",'Payments Export'!B6074)</f>
        <v/>
      </c>
      <c r="C6070" s="7" t="str">
        <f>IF(IFERROR(VALUE('Payments Export'!H6074),'Payments Export'!H6074)&lt;&gt;0,IFERROR(VALUE('Payments Export'!H6074),'Payments Export'!H6074),"")</f>
        <v/>
      </c>
      <c r="D6070" s="7" t="str">
        <f>IF('Payments Export'!I6074="","",'Payments Export'!I6074)</f>
        <v/>
      </c>
      <c r="E6070" s="7" t="str">
        <f t="shared" si="188"/>
        <v/>
      </c>
      <c r="F6070" s="7" t="str">
        <f>IF('Payments Export'!A6074="","",'Payments Export'!N6074)</f>
        <v/>
      </c>
      <c r="G6070" s="7" t="str">
        <f>IF('Payments Export'!A6074="","",'Payments Export'!O6074)</f>
        <v/>
      </c>
      <c r="H6070" s="7" t="str">
        <f>IF('Payments Export'!B6074="","",G6070-F6070)</f>
        <v/>
      </c>
      <c r="I6070" s="3" t="str">
        <f>IF(C6070&lt;&gt;"",_xlfn.XLOOKUP(IFERROR(VALUE(C6070),C6070),'Items database'!A:A,'Items database'!B:B),(_xlfn.XLOOKUP(LEFT(E6070,3),Services,Services,"")))</f>
        <v/>
      </c>
      <c r="J6070" s="3" t="str">
        <f t="shared" si="189"/>
        <v/>
      </c>
    </row>
    <row r="6071" spans="1:10" x14ac:dyDescent="0.35">
      <c r="A6071" s="7" t="str">
        <f>IF('Payments Export'!A6075="","",'Payments Export'!A6075)</f>
        <v/>
      </c>
      <c r="B6071" s="7" t="str">
        <f>IF('Payments Export'!A6075="","",'Payments Export'!B6075)</f>
        <v/>
      </c>
      <c r="C6071" s="7" t="str">
        <f>IF(IFERROR(VALUE('Payments Export'!H6075),'Payments Export'!H6075)&lt;&gt;0,IFERROR(VALUE('Payments Export'!H6075),'Payments Export'!H6075),"")</f>
        <v/>
      </c>
      <c r="D6071" s="7" t="str">
        <f>IF('Payments Export'!I6075="","",'Payments Export'!I6075)</f>
        <v/>
      </c>
      <c r="E6071" s="7" t="str">
        <f t="shared" si="188"/>
        <v/>
      </c>
      <c r="F6071" s="7" t="str">
        <f>IF('Payments Export'!A6075="","",'Payments Export'!N6075)</f>
        <v/>
      </c>
      <c r="G6071" s="7" t="str">
        <f>IF('Payments Export'!A6075="","",'Payments Export'!O6075)</f>
        <v/>
      </c>
      <c r="H6071" s="7" t="str">
        <f>IF('Payments Export'!B6075="","",G6071-F6071)</f>
        <v/>
      </c>
      <c r="I6071" s="3" t="str">
        <f>IF(C6071&lt;&gt;"",_xlfn.XLOOKUP(IFERROR(VALUE(C6071),C6071),'Items database'!A:A,'Items database'!B:B),(_xlfn.XLOOKUP(LEFT(E6071,3),Services,Services,"")))</f>
        <v/>
      </c>
      <c r="J6071" s="3" t="str">
        <f t="shared" si="189"/>
        <v/>
      </c>
    </row>
    <row r="6072" spans="1:10" x14ac:dyDescent="0.35">
      <c r="A6072" s="7" t="str">
        <f>IF('Payments Export'!A6076="","",'Payments Export'!A6076)</f>
        <v/>
      </c>
      <c r="B6072" s="7" t="str">
        <f>IF('Payments Export'!A6076="","",'Payments Export'!B6076)</f>
        <v/>
      </c>
      <c r="C6072" s="7" t="str">
        <f>IF(IFERROR(VALUE('Payments Export'!H6076),'Payments Export'!H6076)&lt;&gt;0,IFERROR(VALUE('Payments Export'!H6076),'Payments Export'!H6076),"")</f>
        <v/>
      </c>
      <c r="D6072" s="7" t="str">
        <f>IF('Payments Export'!I6076="","",'Payments Export'!I6076)</f>
        <v/>
      </c>
      <c r="E6072" s="7" t="str">
        <f t="shared" si="188"/>
        <v/>
      </c>
      <c r="F6072" s="7" t="str">
        <f>IF('Payments Export'!A6076="","",'Payments Export'!N6076)</f>
        <v/>
      </c>
      <c r="G6072" s="7" t="str">
        <f>IF('Payments Export'!A6076="","",'Payments Export'!O6076)</f>
        <v/>
      </c>
      <c r="H6072" s="7" t="str">
        <f>IF('Payments Export'!B6076="","",G6072-F6072)</f>
        <v/>
      </c>
      <c r="I6072" s="3" t="str">
        <f>IF(C6072&lt;&gt;"",_xlfn.XLOOKUP(IFERROR(VALUE(C6072),C6072),'Items database'!A:A,'Items database'!B:B),(_xlfn.XLOOKUP(LEFT(E6072,3),Services,Services,"")))</f>
        <v/>
      </c>
      <c r="J6072" s="3" t="str">
        <f t="shared" si="189"/>
        <v/>
      </c>
    </row>
    <row r="6073" spans="1:10" x14ac:dyDescent="0.35">
      <c r="A6073" s="7" t="str">
        <f>IF('Payments Export'!A6077="","",'Payments Export'!A6077)</f>
        <v/>
      </c>
      <c r="B6073" s="7" t="str">
        <f>IF('Payments Export'!A6077="","",'Payments Export'!B6077)</f>
        <v/>
      </c>
      <c r="C6073" s="7" t="str">
        <f>IF(IFERROR(VALUE('Payments Export'!H6077),'Payments Export'!H6077)&lt;&gt;0,IFERROR(VALUE('Payments Export'!H6077),'Payments Export'!H6077),"")</f>
        <v/>
      </c>
      <c r="D6073" s="7" t="str">
        <f>IF('Payments Export'!I6077="","",'Payments Export'!I6077)</f>
        <v/>
      </c>
      <c r="E6073" s="7" t="str">
        <f t="shared" si="188"/>
        <v/>
      </c>
      <c r="F6073" s="7" t="str">
        <f>IF('Payments Export'!A6077="","",'Payments Export'!N6077)</f>
        <v/>
      </c>
      <c r="G6073" s="7" t="str">
        <f>IF('Payments Export'!A6077="","",'Payments Export'!O6077)</f>
        <v/>
      </c>
      <c r="H6073" s="7" t="str">
        <f>IF('Payments Export'!B6077="","",G6073-F6073)</f>
        <v/>
      </c>
      <c r="I6073" s="3" t="str">
        <f>IF(C6073&lt;&gt;"",_xlfn.XLOOKUP(IFERROR(VALUE(C6073),C6073),'Items database'!A:A,'Items database'!B:B),(_xlfn.XLOOKUP(LEFT(E6073,3),Services,Services,"")))</f>
        <v/>
      </c>
      <c r="J6073" s="3" t="str">
        <f t="shared" si="189"/>
        <v/>
      </c>
    </row>
    <row r="6074" spans="1:10" x14ac:dyDescent="0.35">
      <c r="A6074" s="7" t="str">
        <f>IF('Payments Export'!A6078="","",'Payments Export'!A6078)</f>
        <v/>
      </c>
      <c r="B6074" s="7" t="str">
        <f>IF('Payments Export'!A6078="","",'Payments Export'!B6078)</f>
        <v/>
      </c>
      <c r="C6074" s="7" t="str">
        <f>IF(IFERROR(VALUE('Payments Export'!H6078),'Payments Export'!H6078)&lt;&gt;0,IFERROR(VALUE('Payments Export'!H6078),'Payments Export'!H6078),"")</f>
        <v/>
      </c>
      <c r="D6074" s="7" t="str">
        <f>IF('Payments Export'!I6078="","",'Payments Export'!I6078)</f>
        <v/>
      </c>
      <c r="E6074" s="7" t="str">
        <f t="shared" si="188"/>
        <v/>
      </c>
      <c r="F6074" s="7" t="str">
        <f>IF('Payments Export'!A6078="","",'Payments Export'!N6078)</f>
        <v/>
      </c>
      <c r="G6074" s="7" t="str">
        <f>IF('Payments Export'!A6078="","",'Payments Export'!O6078)</f>
        <v/>
      </c>
      <c r="H6074" s="7" t="str">
        <f>IF('Payments Export'!B6078="","",G6074-F6074)</f>
        <v/>
      </c>
      <c r="I6074" s="3" t="str">
        <f>IF(C6074&lt;&gt;"",_xlfn.XLOOKUP(IFERROR(VALUE(C6074),C6074),'Items database'!A:A,'Items database'!B:B),(_xlfn.XLOOKUP(LEFT(E6074,3),Services,Services,"")))</f>
        <v/>
      </c>
      <c r="J6074" s="3" t="str">
        <f t="shared" si="189"/>
        <v/>
      </c>
    </row>
    <row r="6075" spans="1:10" x14ac:dyDescent="0.35">
      <c r="A6075" s="7" t="str">
        <f>IF('Payments Export'!A6079="","",'Payments Export'!A6079)</f>
        <v/>
      </c>
      <c r="B6075" s="7" t="str">
        <f>IF('Payments Export'!A6079="","",'Payments Export'!B6079)</f>
        <v/>
      </c>
      <c r="C6075" s="7" t="str">
        <f>IF(IFERROR(VALUE('Payments Export'!H6079),'Payments Export'!H6079)&lt;&gt;0,IFERROR(VALUE('Payments Export'!H6079),'Payments Export'!H6079),"")</f>
        <v/>
      </c>
      <c r="D6075" s="7" t="str">
        <f>IF('Payments Export'!I6079="","",'Payments Export'!I6079)</f>
        <v/>
      </c>
      <c r="E6075" s="7" t="str">
        <f t="shared" si="188"/>
        <v/>
      </c>
      <c r="F6075" s="7" t="str">
        <f>IF('Payments Export'!A6079="","",'Payments Export'!N6079)</f>
        <v/>
      </c>
      <c r="G6075" s="7" t="str">
        <f>IF('Payments Export'!A6079="","",'Payments Export'!O6079)</f>
        <v/>
      </c>
      <c r="H6075" s="7" t="str">
        <f>IF('Payments Export'!B6079="","",G6075-F6075)</f>
        <v/>
      </c>
      <c r="I6075" s="3" t="str">
        <f>IF(C6075&lt;&gt;"",_xlfn.XLOOKUP(IFERROR(VALUE(C6075),C6075),'Items database'!A:A,'Items database'!B:B),(_xlfn.XLOOKUP(LEFT(E6075,3),Services,Services,"")))</f>
        <v/>
      </c>
      <c r="J6075" s="3" t="str">
        <f t="shared" si="189"/>
        <v/>
      </c>
    </row>
    <row r="6076" spans="1:10" x14ac:dyDescent="0.35">
      <c r="A6076" s="7" t="str">
        <f>IF('Payments Export'!A6080="","",'Payments Export'!A6080)</f>
        <v/>
      </c>
      <c r="B6076" s="7" t="str">
        <f>IF('Payments Export'!A6080="","",'Payments Export'!B6080)</f>
        <v/>
      </c>
      <c r="C6076" s="7" t="str">
        <f>IF(IFERROR(VALUE('Payments Export'!H6080),'Payments Export'!H6080)&lt;&gt;0,IFERROR(VALUE('Payments Export'!H6080),'Payments Export'!H6080),"")</f>
        <v/>
      </c>
      <c r="D6076" s="7" t="str">
        <f>IF('Payments Export'!I6080="","",'Payments Export'!I6080)</f>
        <v/>
      </c>
      <c r="E6076" s="7" t="str">
        <f t="shared" si="188"/>
        <v/>
      </c>
      <c r="F6076" s="7" t="str">
        <f>IF('Payments Export'!A6080="","",'Payments Export'!N6080)</f>
        <v/>
      </c>
      <c r="G6076" s="7" t="str">
        <f>IF('Payments Export'!A6080="","",'Payments Export'!O6080)</f>
        <v/>
      </c>
      <c r="H6076" s="7" t="str">
        <f>IF('Payments Export'!B6080="","",G6076-F6076)</f>
        <v/>
      </c>
      <c r="I6076" s="3" t="str">
        <f>IF(C6076&lt;&gt;"",_xlfn.XLOOKUP(IFERROR(VALUE(C6076),C6076),'Items database'!A:A,'Items database'!B:B),(_xlfn.XLOOKUP(LEFT(E6076,3),Services,Services,"")))</f>
        <v/>
      </c>
      <c r="J6076" s="3" t="str">
        <f t="shared" si="189"/>
        <v/>
      </c>
    </row>
    <row r="6077" spans="1:10" x14ac:dyDescent="0.35">
      <c r="A6077" s="7" t="str">
        <f>IF('Payments Export'!A6081="","",'Payments Export'!A6081)</f>
        <v/>
      </c>
      <c r="B6077" s="7" t="str">
        <f>IF('Payments Export'!A6081="","",'Payments Export'!B6081)</f>
        <v/>
      </c>
      <c r="C6077" s="7" t="str">
        <f>IF(IFERROR(VALUE('Payments Export'!H6081),'Payments Export'!H6081)&lt;&gt;0,IFERROR(VALUE('Payments Export'!H6081),'Payments Export'!H6081),"")</f>
        <v/>
      </c>
      <c r="D6077" s="7" t="str">
        <f>IF('Payments Export'!I6081="","",'Payments Export'!I6081)</f>
        <v/>
      </c>
      <c r="E6077" s="7" t="str">
        <f t="shared" si="188"/>
        <v/>
      </c>
      <c r="F6077" s="7" t="str">
        <f>IF('Payments Export'!A6081="","",'Payments Export'!N6081)</f>
        <v/>
      </c>
      <c r="G6077" s="7" t="str">
        <f>IF('Payments Export'!A6081="","",'Payments Export'!O6081)</f>
        <v/>
      </c>
      <c r="H6077" s="7" t="str">
        <f>IF('Payments Export'!B6081="","",G6077-F6077)</f>
        <v/>
      </c>
      <c r="I6077" s="3" t="str">
        <f>IF(C6077&lt;&gt;"",_xlfn.XLOOKUP(IFERROR(VALUE(C6077),C6077),'Items database'!A:A,'Items database'!B:B),(_xlfn.XLOOKUP(LEFT(E6077,3),Services,Services,"")))</f>
        <v/>
      </c>
      <c r="J6077" s="3" t="str">
        <f t="shared" si="189"/>
        <v/>
      </c>
    </row>
    <row r="6078" spans="1:10" x14ac:dyDescent="0.35">
      <c r="A6078" s="7" t="str">
        <f>IF('Payments Export'!A6082="","",'Payments Export'!A6082)</f>
        <v/>
      </c>
      <c r="B6078" s="7" t="str">
        <f>IF('Payments Export'!A6082="","",'Payments Export'!B6082)</f>
        <v/>
      </c>
      <c r="C6078" s="7" t="str">
        <f>IF(IFERROR(VALUE('Payments Export'!H6082),'Payments Export'!H6082)&lt;&gt;0,IFERROR(VALUE('Payments Export'!H6082),'Payments Export'!H6082),"")</f>
        <v/>
      </c>
      <c r="D6078" s="7" t="str">
        <f>IF('Payments Export'!I6082="","",'Payments Export'!I6082)</f>
        <v/>
      </c>
      <c r="E6078" s="7" t="str">
        <f t="shared" si="188"/>
        <v/>
      </c>
      <c r="F6078" s="7" t="str">
        <f>IF('Payments Export'!A6082="","",'Payments Export'!N6082)</f>
        <v/>
      </c>
      <c r="G6078" s="7" t="str">
        <f>IF('Payments Export'!A6082="","",'Payments Export'!O6082)</f>
        <v/>
      </c>
      <c r="H6078" s="7" t="str">
        <f>IF('Payments Export'!B6082="","",G6078-F6078)</f>
        <v/>
      </c>
      <c r="I6078" s="3" t="str">
        <f>IF(C6078&lt;&gt;"",_xlfn.XLOOKUP(IFERROR(VALUE(C6078),C6078),'Items database'!A:A,'Items database'!B:B),(_xlfn.XLOOKUP(LEFT(E6078,3),Services,Services,"")))</f>
        <v/>
      </c>
      <c r="J6078" s="3" t="str">
        <f t="shared" si="189"/>
        <v/>
      </c>
    </row>
    <row r="6079" spans="1:10" x14ac:dyDescent="0.35">
      <c r="A6079" s="7" t="str">
        <f>IF('Payments Export'!A6083="","",'Payments Export'!A6083)</f>
        <v/>
      </c>
      <c r="B6079" s="7" t="str">
        <f>IF('Payments Export'!A6083="","",'Payments Export'!B6083)</f>
        <v/>
      </c>
      <c r="C6079" s="7" t="str">
        <f>IF(IFERROR(VALUE('Payments Export'!H6083),'Payments Export'!H6083)&lt;&gt;0,IFERROR(VALUE('Payments Export'!H6083),'Payments Export'!H6083),"")</f>
        <v/>
      </c>
      <c r="D6079" s="7" t="str">
        <f>IF('Payments Export'!I6083="","",'Payments Export'!I6083)</f>
        <v/>
      </c>
      <c r="E6079" s="7" t="str">
        <f t="shared" si="188"/>
        <v/>
      </c>
      <c r="F6079" s="7" t="str">
        <f>IF('Payments Export'!A6083="","",'Payments Export'!N6083)</f>
        <v/>
      </c>
      <c r="G6079" s="7" t="str">
        <f>IF('Payments Export'!A6083="","",'Payments Export'!O6083)</f>
        <v/>
      </c>
      <c r="H6079" s="7" t="str">
        <f>IF('Payments Export'!B6083="","",G6079-F6079)</f>
        <v/>
      </c>
      <c r="I6079" s="3" t="str">
        <f>IF(C6079&lt;&gt;"",_xlfn.XLOOKUP(IFERROR(VALUE(C6079),C6079),'Items database'!A:A,'Items database'!B:B),(_xlfn.XLOOKUP(LEFT(E6079,3),Services,Services,"")))</f>
        <v/>
      </c>
      <c r="J6079" s="3" t="str">
        <f t="shared" si="189"/>
        <v/>
      </c>
    </row>
    <row r="6080" spans="1:10" x14ac:dyDescent="0.35">
      <c r="A6080" s="7" t="str">
        <f>IF('Payments Export'!A6084="","",'Payments Export'!A6084)</f>
        <v/>
      </c>
      <c r="B6080" s="7" t="str">
        <f>IF('Payments Export'!A6084="","",'Payments Export'!B6084)</f>
        <v/>
      </c>
      <c r="C6080" s="7" t="str">
        <f>IF(IFERROR(VALUE('Payments Export'!H6084),'Payments Export'!H6084)&lt;&gt;0,IFERROR(VALUE('Payments Export'!H6084),'Payments Export'!H6084),"")</f>
        <v/>
      </c>
      <c r="D6080" s="7" t="str">
        <f>IF('Payments Export'!I6084="","",'Payments Export'!I6084)</f>
        <v/>
      </c>
      <c r="E6080" s="7" t="str">
        <f t="shared" si="188"/>
        <v/>
      </c>
      <c r="F6080" s="7" t="str">
        <f>IF('Payments Export'!A6084="","",'Payments Export'!N6084)</f>
        <v/>
      </c>
      <c r="G6080" s="7" t="str">
        <f>IF('Payments Export'!A6084="","",'Payments Export'!O6084)</f>
        <v/>
      </c>
      <c r="H6080" s="7" t="str">
        <f>IF('Payments Export'!B6084="","",G6080-F6080)</f>
        <v/>
      </c>
      <c r="I6080" s="3" t="str">
        <f>IF(C6080&lt;&gt;"",_xlfn.XLOOKUP(IFERROR(VALUE(C6080),C6080),'Items database'!A:A,'Items database'!B:B),(_xlfn.XLOOKUP(LEFT(E6080,3),Services,Services,"")))</f>
        <v/>
      </c>
      <c r="J6080" s="3" t="str">
        <f t="shared" si="189"/>
        <v/>
      </c>
    </row>
    <row r="6081" spans="1:10" x14ac:dyDescent="0.35">
      <c r="A6081" s="7" t="str">
        <f>IF('Payments Export'!A6085="","",'Payments Export'!A6085)</f>
        <v/>
      </c>
      <c r="B6081" s="7" t="str">
        <f>IF('Payments Export'!A6085="","",'Payments Export'!B6085)</f>
        <v/>
      </c>
      <c r="C6081" s="7" t="str">
        <f>IF(IFERROR(VALUE('Payments Export'!H6085),'Payments Export'!H6085)&lt;&gt;0,IFERROR(VALUE('Payments Export'!H6085),'Payments Export'!H6085),"")</f>
        <v/>
      </c>
      <c r="D6081" s="7" t="str">
        <f>IF('Payments Export'!I6085="","",'Payments Export'!I6085)</f>
        <v/>
      </c>
      <c r="E6081" s="7" t="str">
        <f t="shared" ref="E6081:E6144" si="190">LEFT(D6081,66)</f>
        <v/>
      </c>
      <c r="F6081" s="7" t="str">
        <f>IF('Payments Export'!A6085="","",'Payments Export'!N6085)</f>
        <v/>
      </c>
      <c r="G6081" s="7" t="str">
        <f>IF('Payments Export'!A6085="","",'Payments Export'!O6085)</f>
        <v/>
      </c>
      <c r="H6081" s="7" t="str">
        <f>IF('Payments Export'!B6085="","",G6081-F6081)</f>
        <v/>
      </c>
      <c r="I6081" s="3" t="str">
        <f>IF(C6081&lt;&gt;"",_xlfn.XLOOKUP(IFERROR(VALUE(C6081),C6081),'Items database'!A:A,'Items database'!B:B),(_xlfn.XLOOKUP(LEFT(E6081,3),Services,Services,"")))</f>
        <v/>
      </c>
      <c r="J6081" s="3" t="str">
        <f t="shared" ref="J6081:J6144" si="191">IF(ISNUMBER(F6081)=TRUE,IF(F6081=0,"","GST"),"")</f>
        <v/>
      </c>
    </row>
    <row r="6082" spans="1:10" x14ac:dyDescent="0.35">
      <c r="A6082" s="7" t="str">
        <f>IF('Payments Export'!A6086="","",'Payments Export'!A6086)</f>
        <v/>
      </c>
      <c r="B6082" s="7" t="str">
        <f>IF('Payments Export'!A6086="","",'Payments Export'!B6086)</f>
        <v/>
      </c>
      <c r="C6082" s="7" t="str">
        <f>IF(IFERROR(VALUE('Payments Export'!H6086),'Payments Export'!H6086)&lt;&gt;0,IFERROR(VALUE('Payments Export'!H6086),'Payments Export'!H6086),"")</f>
        <v/>
      </c>
      <c r="D6082" s="7" t="str">
        <f>IF('Payments Export'!I6086="","",'Payments Export'!I6086)</f>
        <v/>
      </c>
      <c r="E6082" s="7" t="str">
        <f t="shared" si="190"/>
        <v/>
      </c>
      <c r="F6082" s="7" t="str">
        <f>IF('Payments Export'!A6086="","",'Payments Export'!N6086)</f>
        <v/>
      </c>
      <c r="G6082" s="7" t="str">
        <f>IF('Payments Export'!A6086="","",'Payments Export'!O6086)</f>
        <v/>
      </c>
      <c r="H6082" s="7" t="str">
        <f>IF('Payments Export'!B6086="","",G6082-F6082)</f>
        <v/>
      </c>
      <c r="I6082" s="3" t="str">
        <f>IF(C6082&lt;&gt;"",_xlfn.XLOOKUP(IFERROR(VALUE(C6082),C6082),'Items database'!A:A,'Items database'!B:B),(_xlfn.XLOOKUP(LEFT(E6082,3),Services,Services,"")))</f>
        <v/>
      </c>
      <c r="J6082" s="3" t="str">
        <f t="shared" si="191"/>
        <v/>
      </c>
    </row>
    <row r="6083" spans="1:10" x14ac:dyDescent="0.35">
      <c r="A6083" s="7" t="str">
        <f>IF('Payments Export'!A6087="","",'Payments Export'!A6087)</f>
        <v/>
      </c>
      <c r="B6083" s="7" t="str">
        <f>IF('Payments Export'!A6087="","",'Payments Export'!B6087)</f>
        <v/>
      </c>
      <c r="C6083" s="7" t="str">
        <f>IF(IFERROR(VALUE('Payments Export'!H6087),'Payments Export'!H6087)&lt;&gt;0,IFERROR(VALUE('Payments Export'!H6087),'Payments Export'!H6087),"")</f>
        <v/>
      </c>
      <c r="D6083" s="7" t="str">
        <f>IF('Payments Export'!I6087="","",'Payments Export'!I6087)</f>
        <v/>
      </c>
      <c r="E6083" s="7" t="str">
        <f t="shared" si="190"/>
        <v/>
      </c>
      <c r="F6083" s="7" t="str">
        <f>IF('Payments Export'!A6087="","",'Payments Export'!N6087)</f>
        <v/>
      </c>
      <c r="G6083" s="7" t="str">
        <f>IF('Payments Export'!A6087="","",'Payments Export'!O6087)</f>
        <v/>
      </c>
      <c r="H6083" s="7" t="str">
        <f>IF('Payments Export'!B6087="","",G6083-F6083)</f>
        <v/>
      </c>
      <c r="I6083" s="3" t="str">
        <f>IF(C6083&lt;&gt;"",_xlfn.XLOOKUP(IFERROR(VALUE(C6083),C6083),'Items database'!A:A,'Items database'!B:B),(_xlfn.XLOOKUP(LEFT(E6083,3),Services,Services,"")))</f>
        <v/>
      </c>
      <c r="J6083" s="3" t="str">
        <f t="shared" si="191"/>
        <v/>
      </c>
    </row>
    <row r="6084" spans="1:10" x14ac:dyDescent="0.35">
      <c r="A6084" s="7" t="str">
        <f>IF('Payments Export'!A6088="","",'Payments Export'!A6088)</f>
        <v/>
      </c>
      <c r="B6084" s="7" t="str">
        <f>IF('Payments Export'!A6088="","",'Payments Export'!B6088)</f>
        <v/>
      </c>
      <c r="C6084" s="7" t="str">
        <f>IF(IFERROR(VALUE('Payments Export'!H6088),'Payments Export'!H6088)&lt;&gt;0,IFERROR(VALUE('Payments Export'!H6088),'Payments Export'!H6088),"")</f>
        <v/>
      </c>
      <c r="D6084" s="7" t="str">
        <f>IF('Payments Export'!I6088="","",'Payments Export'!I6088)</f>
        <v/>
      </c>
      <c r="E6084" s="7" t="str">
        <f t="shared" si="190"/>
        <v/>
      </c>
      <c r="F6084" s="7" t="str">
        <f>IF('Payments Export'!A6088="","",'Payments Export'!N6088)</f>
        <v/>
      </c>
      <c r="G6084" s="7" t="str">
        <f>IF('Payments Export'!A6088="","",'Payments Export'!O6088)</f>
        <v/>
      </c>
      <c r="H6084" s="7" t="str">
        <f>IF('Payments Export'!B6088="","",G6084-F6084)</f>
        <v/>
      </c>
      <c r="I6084" s="3" t="str">
        <f>IF(C6084&lt;&gt;"",_xlfn.XLOOKUP(IFERROR(VALUE(C6084),C6084),'Items database'!A:A,'Items database'!B:B),(_xlfn.XLOOKUP(LEFT(E6084,3),Services,Services,"")))</f>
        <v/>
      </c>
      <c r="J6084" s="3" t="str">
        <f t="shared" si="191"/>
        <v/>
      </c>
    </row>
    <row r="6085" spans="1:10" x14ac:dyDescent="0.35">
      <c r="A6085" s="7" t="str">
        <f>IF('Payments Export'!A6089="","",'Payments Export'!A6089)</f>
        <v/>
      </c>
      <c r="B6085" s="7" t="str">
        <f>IF('Payments Export'!A6089="","",'Payments Export'!B6089)</f>
        <v/>
      </c>
      <c r="C6085" s="7" t="str">
        <f>IF(IFERROR(VALUE('Payments Export'!H6089),'Payments Export'!H6089)&lt;&gt;0,IFERROR(VALUE('Payments Export'!H6089),'Payments Export'!H6089),"")</f>
        <v/>
      </c>
      <c r="D6085" s="7" t="str">
        <f>IF('Payments Export'!I6089="","",'Payments Export'!I6089)</f>
        <v/>
      </c>
      <c r="E6085" s="7" t="str">
        <f t="shared" si="190"/>
        <v/>
      </c>
      <c r="F6085" s="7" t="str">
        <f>IF('Payments Export'!A6089="","",'Payments Export'!N6089)</f>
        <v/>
      </c>
      <c r="G6085" s="7" t="str">
        <f>IF('Payments Export'!A6089="","",'Payments Export'!O6089)</f>
        <v/>
      </c>
      <c r="H6085" s="7" t="str">
        <f>IF('Payments Export'!B6089="","",G6085-F6085)</f>
        <v/>
      </c>
      <c r="I6085" s="3" t="str">
        <f>IF(C6085&lt;&gt;"",_xlfn.XLOOKUP(IFERROR(VALUE(C6085),C6085),'Items database'!A:A,'Items database'!B:B),(_xlfn.XLOOKUP(LEFT(E6085,3),Services,Services,"")))</f>
        <v/>
      </c>
      <c r="J6085" s="3" t="str">
        <f t="shared" si="191"/>
        <v/>
      </c>
    </row>
    <row r="6086" spans="1:10" x14ac:dyDescent="0.35">
      <c r="A6086" s="7" t="str">
        <f>IF('Payments Export'!A6090="","",'Payments Export'!A6090)</f>
        <v/>
      </c>
      <c r="B6086" s="7" t="str">
        <f>IF('Payments Export'!A6090="","",'Payments Export'!B6090)</f>
        <v/>
      </c>
      <c r="C6086" s="7" t="str">
        <f>IF(IFERROR(VALUE('Payments Export'!H6090),'Payments Export'!H6090)&lt;&gt;0,IFERROR(VALUE('Payments Export'!H6090),'Payments Export'!H6090),"")</f>
        <v/>
      </c>
      <c r="D6086" s="7" t="str">
        <f>IF('Payments Export'!I6090="","",'Payments Export'!I6090)</f>
        <v/>
      </c>
      <c r="E6086" s="7" t="str">
        <f t="shared" si="190"/>
        <v/>
      </c>
      <c r="F6086" s="7" t="str">
        <f>IF('Payments Export'!A6090="","",'Payments Export'!N6090)</f>
        <v/>
      </c>
      <c r="G6086" s="7" t="str">
        <f>IF('Payments Export'!A6090="","",'Payments Export'!O6090)</f>
        <v/>
      </c>
      <c r="H6086" s="7" t="str">
        <f>IF('Payments Export'!B6090="","",G6086-F6086)</f>
        <v/>
      </c>
      <c r="I6086" s="3" t="str">
        <f>IF(C6086&lt;&gt;"",_xlfn.XLOOKUP(IFERROR(VALUE(C6086),C6086),'Items database'!A:A,'Items database'!B:B),(_xlfn.XLOOKUP(LEFT(E6086,3),Services,Services,"")))</f>
        <v/>
      </c>
      <c r="J6086" s="3" t="str">
        <f t="shared" si="191"/>
        <v/>
      </c>
    </row>
    <row r="6087" spans="1:10" x14ac:dyDescent="0.35">
      <c r="A6087" s="7" t="str">
        <f>IF('Payments Export'!A6091="","",'Payments Export'!A6091)</f>
        <v/>
      </c>
      <c r="B6087" s="7" t="str">
        <f>IF('Payments Export'!A6091="","",'Payments Export'!B6091)</f>
        <v/>
      </c>
      <c r="C6087" s="7" t="str">
        <f>IF(IFERROR(VALUE('Payments Export'!H6091),'Payments Export'!H6091)&lt;&gt;0,IFERROR(VALUE('Payments Export'!H6091),'Payments Export'!H6091),"")</f>
        <v/>
      </c>
      <c r="D6087" s="7" t="str">
        <f>IF('Payments Export'!I6091="","",'Payments Export'!I6091)</f>
        <v/>
      </c>
      <c r="E6087" s="7" t="str">
        <f t="shared" si="190"/>
        <v/>
      </c>
      <c r="F6087" s="7" t="str">
        <f>IF('Payments Export'!A6091="","",'Payments Export'!N6091)</f>
        <v/>
      </c>
      <c r="G6087" s="7" t="str">
        <f>IF('Payments Export'!A6091="","",'Payments Export'!O6091)</f>
        <v/>
      </c>
      <c r="H6087" s="7" t="str">
        <f>IF('Payments Export'!B6091="","",G6087-F6087)</f>
        <v/>
      </c>
      <c r="I6087" s="3" t="str">
        <f>IF(C6087&lt;&gt;"",_xlfn.XLOOKUP(IFERROR(VALUE(C6087),C6087),'Items database'!A:A,'Items database'!B:B),(_xlfn.XLOOKUP(LEFT(E6087,3),Services,Services,"")))</f>
        <v/>
      </c>
      <c r="J6087" s="3" t="str">
        <f t="shared" si="191"/>
        <v/>
      </c>
    </row>
    <row r="6088" spans="1:10" x14ac:dyDescent="0.35">
      <c r="A6088" s="7" t="str">
        <f>IF('Payments Export'!A6092="","",'Payments Export'!A6092)</f>
        <v/>
      </c>
      <c r="B6088" s="7" t="str">
        <f>IF('Payments Export'!A6092="","",'Payments Export'!B6092)</f>
        <v/>
      </c>
      <c r="C6088" s="7" t="str">
        <f>IF(IFERROR(VALUE('Payments Export'!H6092),'Payments Export'!H6092)&lt;&gt;0,IFERROR(VALUE('Payments Export'!H6092),'Payments Export'!H6092),"")</f>
        <v/>
      </c>
      <c r="D6088" s="7" t="str">
        <f>IF('Payments Export'!I6092="","",'Payments Export'!I6092)</f>
        <v/>
      </c>
      <c r="E6088" s="7" t="str">
        <f t="shared" si="190"/>
        <v/>
      </c>
      <c r="F6088" s="7" t="str">
        <f>IF('Payments Export'!A6092="","",'Payments Export'!N6092)</f>
        <v/>
      </c>
      <c r="G6088" s="7" t="str">
        <f>IF('Payments Export'!A6092="","",'Payments Export'!O6092)</f>
        <v/>
      </c>
      <c r="H6088" s="7" t="str">
        <f>IF('Payments Export'!B6092="","",G6088-F6088)</f>
        <v/>
      </c>
      <c r="I6088" s="3" t="str">
        <f>IF(C6088&lt;&gt;"",_xlfn.XLOOKUP(IFERROR(VALUE(C6088),C6088),'Items database'!A:A,'Items database'!B:B),(_xlfn.XLOOKUP(LEFT(E6088,3),Services,Services,"")))</f>
        <v/>
      </c>
      <c r="J6088" s="3" t="str">
        <f t="shared" si="191"/>
        <v/>
      </c>
    </row>
    <row r="6089" spans="1:10" x14ac:dyDescent="0.35">
      <c r="A6089" s="7" t="str">
        <f>IF('Payments Export'!A6093="","",'Payments Export'!A6093)</f>
        <v/>
      </c>
      <c r="B6089" s="7" t="str">
        <f>IF('Payments Export'!A6093="","",'Payments Export'!B6093)</f>
        <v/>
      </c>
      <c r="C6089" s="7" t="str">
        <f>IF(IFERROR(VALUE('Payments Export'!H6093),'Payments Export'!H6093)&lt;&gt;0,IFERROR(VALUE('Payments Export'!H6093),'Payments Export'!H6093),"")</f>
        <v/>
      </c>
      <c r="D6089" s="7" t="str">
        <f>IF('Payments Export'!I6093="","",'Payments Export'!I6093)</f>
        <v/>
      </c>
      <c r="E6089" s="7" t="str">
        <f t="shared" si="190"/>
        <v/>
      </c>
      <c r="F6089" s="7" t="str">
        <f>IF('Payments Export'!A6093="","",'Payments Export'!N6093)</f>
        <v/>
      </c>
      <c r="G6089" s="7" t="str">
        <f>IF('Payments Export'!A6093="","",'Payments Export'!O6093)</f>
        <v/>
      </c>
      <c r="H6089" s="7" t="str">
        <f>IF('Payments Export'!B6093="","",G6089-F6089)</f>
        <v/>
      </c>
      <c r="I6089" s="3" t="str">
        <f>IF(C6089&lt;&gt;"",_xlfn.XLOOKUP(IFERROR(VALUE(C6089),C6089),'Items database'!A:A,'Items database'!B:B),(_xlfn.XLOOKUP(LEFT(E6089,3),Services,Services,"")))</f>
        <v/>
      </c>
      <c r="J6089" s="3" t="str">
        <f t="shared" si="191"/>
        <v/>
      </c>
    </row>
    <row r="6090" spans="1:10" x14ac:dyDescent="0.35">
      <c r="A6090" s="7" t="str">
        <f>IF('Payments Export'!A6094="","",'Payments Export'!A6094)</f>
        <v/>
      </c>
      <c r="B6090" s="7" t="str">
        <f>IF('Payments Export'!A6094="","",'Payments Export'!B6094)</f>
        <v/>
      </c>
      <c r="C6090" s="7" t="str">
        <f>IF(IFERROR(VALUE('Payments Export'!H6094),'Payments Export'!H6094)&lt;&gt;0,IFERROR(VALUE('Payments Export'!H6094),'Payments Export'!H6094),"")</f>
        <v/>
      </c>
      <c r="D6090" s="7" t="str">
        <f>IF('Payments Export'!I6094="","",'Payments Export'!I6094)</f>
        <v/>
      </c>
      <c r="E6090" s="7" t="str">
        <f t="shared" si="190"/>
        <v/>
      </c>
      <c r="F6090" s="7" t="str">
        <f>IF('Payments Export'!A6094="","",'Payments Export'!N6094)</f>
        <v/>
      </c>
      <c r="G6090" s="7" t="str">
        <f>IF('Payments Export'!A6094="","",'Payments Export'!O6094)</f>
        <v/>
      </c>
      <c r="H6090" s="7" t="str">
        <f>IF('Payments Export'!B6094="","",G6090-F6090)</f>
        <v/>
      </c>
      <c r="I6090" s="3" t="str">
        <f>IF(C6090&lt;&gt;"",_xlfn.XLOOKUP(IFERROR(VALUE(C6090),C6090),'Items database'!A:A,'Items database'!B:B),(_xlfn.XLOOKUP(LEFT(E6090,3),Services,Services,"")))</f>
        <v/>
      </c>
      <c r="J6090" s="3" t="str">
        <f t="shared" si="191"/>
        <v/>
      </c>
    </row>
    <row r="6091" spans="1:10" x14ac:dyDescent="0.35">
      <c r="A6091" s="7" t="str">
        <f>IF('Payments Export'!A6095="","",'Payments Export'!A6095)</f>
        <v/>
      </c>
      <c r="B6091" s="7" t="str">
        <f>IF('Payments Export'!A6095="","",'Payments Export'!B6095)</f>
        <v/>
      </c>
      <c r="C6091" s="7" t="str">
        <f>IF(IFERROR(VALUE('Payments Export'!H6095),'Payments Export'!H6095)&lt;&gt;0,IFERROR(VALUE('Payments Export'!H6095),'Payments Export'!H6095),"")</f>
        <v/>
      </c>
      <c r="D6091" s="7" t="str">
        <f>IF('Payments Export'!I6095="","",'Payments Export'!I6095)</f>
        <v/>
      </c>
      <c r="E6091" s="7" t="str">
        <f t="shared" si="190"/>
        <v/>
      </c>
      <c r="F6091" s="7" t="str">
        <f>IF('Payments Export'!A6095="","",'Payments Export'!N6095)</f>
        <v/>
      </c>
      <c r="G6091" s="7" t="str">
        <f>IF('Payments Export'!A6095="","",'Payments Export'!O6095)</f>
        <v/>
      </c>
      <c r="H6091" s="7" t="str">
        <f>IF('Payments Export'!B6095="","",G6091-F6091)</f>
        <v/>
      </c>
      <c r="I6091" s="3" t="str">
        <f>IF(C6091&lt;&gt;"",_xlfn.XLOOKUP(IFERROR(VALUE(C6091),C6091),'Items database'!A:A,'Items database'!B:B),(_xlfn.XLOOKUP(LEFT(E6091,3),Services,Services,"")))</f>
        <v/>
      </c>
      <c r="J6091" s="3" t="str">
        <f t="shared" si="191"/>
        <v/>
      </c>
    </row>
    <row r="6092" spans="1:10" x14ac:dyDescent="0.35">
      <c r="A6092" s="7" t="str">
        <f>IF('Payments Export'!A6096="","",'Payments Export'!A6096)</f>
        <v/>
      </c>
      <c r="B6092" s="7" t="str">
        <f>IF('Payments Export'!A6096="","",'Payments Export'!B6096)</f>
        <v/>
      </c>
      <c r="C6092" s="7" t="str">
        <f>IF(IFERROR(VALUE('Payments Export'!H6096),'Payments Export'!H6096)&lt;&gt;0,IFERROR(VALUE('Payments Export'!H6096),'Payments Export'!H6096),"")</f>
        <v/>
      </c>
      <c r="D6092" s="7" t="str">
        <f>IF('Payments Export'!I6096="","",'Payments Export'!I6096)</f>
        <v/>
      </c>
      <c r="E6092" s="7" t="str">
        <f t="shared" si="190"/>
        <v/>
      </c>
      <c r="F6092" s="7" t="str">
        <f>IF('Payments Export'!A6096="","",'Payments Export'!N6096)</f>
        <v/>
      </c>
      <c r="G6092" s="7" t="str">
        <f>IF('Payments Export'!A6096="","",'Payments Export'!O6096)</f>
        <v/>
      </c>
      <c r="H6092" s="7" t="str">
        <f>IF('Payments Export'!B6096="","",G6092-F6092)</f>
        <v/>
      </c>
      <c r="I6092" s="3" t="str">
        <f>IF(C6092&lt;&gt;"",_xlfn.XLOOKUP(IFERROR(VALUE(C6092),C6092),'Items database'!A:A,'Items database'!B:B),(_xlfn.XLOOKUP(LEFT(E6092,3),Services,Services,"")))</f>
        <v/>
      </c>
      <c r="J6092" s="3" t="str">
        <f t="shared" si="191"/>
        <v/>
      </c>
    </row>
    <row r="6093" spans="1:10" x14ac:dyDescent="0.35">
      <c r="A6093" s="7" t="str">
        <f>IF('Payments Export'!A6097="","",'Payments Export'!A6097)</f>
        <v/>
      </c>
      <c r="B6093" s="7" t="str">
        <f>IF('Payments Export'!A6097="","",'Payments Export'!B6097)</f>
        <v/>
      </c>
      <c r="C6093" s="7" t="str">
        <f>IF(IFERROR(VALUE('Payments Export'!H6097),'Payments Export'!H6097)&lt;&gt;0,IFERROR(VALUE('Payments Export'!H6097),'Payments Export'!H6097),"")</f>
        <v/>
      </c>
      <c r="D6093" s="7" t="str">
        <f>IF('Payments Export'!I6097="","",'Payments Export'!I6097)</f>
        <v/>
      </c>
      <c r="E6093" s="7" t="str">
        <f t="shared" si="190"/>
        <v/>
      </c>
      <c r="F6093" s="7" t="str">
        <f>IF('Payments Export'!A6097="","",'Payments Export'!N6097)</f>
        <v/>
      </c>
      <c r="G6093" s="7" t="str">
        <f>IF('Payments Export'!A6097="","",'Payments Export'!O6097)</f>
        <v/>
      </c>
      <c r="H6093" s="7" t="str">
        <f>IF('Payments Export'!B6097="","",G6093-F6093)</f>
        <v/>
      </c>
      <c r="I6093" s="3" t="str">
        <f>IF(C6093&lt;&gt;"",_xlfn.XLOOKUP(IFERROR(VALUE(C6093),C6093),'Items database'!A:A,'Items database'!B:B),(_xlfn.XLOOKUP(LEFT(E6093,3),Services,Services,"")))</f>
        <v/>
      </c>
      <c r="J6093" s="3" t="str">
        <f t="shared" si="191"/>
        <v/>
      </c>
    </row>
    <row r="6094" spans="1:10" x14ac:dyDescent="0.35">
      <c r="A6094" s="7" t="str">
        <f>IF('Payments Export'!A6098="","",'Payments Export'!A6098)</f>
        <v/>
      </c>
      <c r="B6094" s="7" t="str">
        <f>IF('Payments Export'!A6098="","",'Payments Export'!B6098)</f>
        <v/>
      </c>
      <c r="C6094" s="7" t="str">
        <f>IF(IFERROR(VALUE('Payments Export'!H6098),'Payments Export'!H6098)&lt;&gt;0,IFERROR(VALUE('Payments Export'!H6098),'Payments Export'!H6098),"")</f>
        <v/>
      </c>
      <c r="D6094" s="7" t="str">
        <f>IF('Payments Export'!I6098="","",'Payments Export'!I6098)</f>
        <v/>
      </c>
      <c r="E6094" s="7" t="str">
        <f t="shared" si="190"/>
        <v/>
      </c>
      <c r="F6094" s="7" t="str">
        <f>IF('Payments Export'!A6098="","",'Payments Export'!N6098)</f>
        <v/>
      </c>
      <c r="G6094" s="7" t="str">
        <f>IF('Payments Export'!A6098="","",'Payments Export'!O6098)</f>
        <v/>
      </c>
      <c r="H6094" s="7" t="str">
        <f>IF('Payments Export'!B6098="","",G6094-F6094)</f>
        <v/>
      </c>
      <c r="I6094" s="3" t="str">
        <f>IF(C6094&lt;&gt;"",_xlfn.XLOOKUP(IFERROR(VALUE(C6094),C6094),'Items database'!A:A,'Items database'!B:B),(_xlfn.XLOOKUP(LEFT(E6094,3),Services,Services,"")))</f>
        <v/>
      </c>
      <c r="J6094" s="3" t="str">
        <f t="shared" si="191"/>
        <v/>
      </c>
    </row>
    <row r="6095" spans="1:10" x14ac:dyDescent="0.35">
      <c r="A6095" s="7" t="str">
        <f>IF('Payments Export'!A6099="","",'Payments Export'!A6099)</f>
        <v/>
      </c>
      <c r="B6095" s="7" t="str">
        <f>IF('Payments Export'!A6099="","",'Payments Export'!B6099)</f>
        <v/>
      </c>
      <c r="C6095" s="7" t="str">
        <f>IF(IFERROR(VALUE('Payments Export'!H6099),'Payments Export'!H6099)&lt;&gt;0,IFERROR(VALUE('Payments Export'!H6099),'Payments Export'!H6099),"")</f>
        <v/>
      </c>
      <c r="D6095" s="7" t="str">
        <f>IF('Payments Export'!I6099="","",'Payments Export'!I6099)</f>
        <v/>
      </c>
      <c r="E6095" s="7" t="str">
        <f t="shared" si="190"/>
        <v/>
      </c>
      <c r="F6095" s="7" t="str">
        <f>IF('Payments Export'!A6099="","",'Payments Export'!N6099)</f>
        <v/>
      </c>
      <c r="G6095" s="7" t="str">
        <f>IF('Payments Export'!A6099="","",'Payments Export'!O6099)</f>
        <v/>
      </c>
      <c r="H6095" s="7" t="str">
        <f>IF('Payments Export'!B6099="","",G6095-F6095)</f>
        <v/>
      </c>
      <c r="I6095" s="3" t="str">
        <f>IF(C6095&lt;&gt;"",_xlfn.XLOOKUP(IFERROR(VALUE(C6095),C6095),'Items database'!A:A,'Items database'!B:B),(_xlfn.XLOOKUP(LEFT(E6095,3),Services,Services,"")))</f>
        <v/>
      </c>
      <c r="J6095" s="3" t="str">
        <f t="shared" si="191"/>
        <v/>
      </c>
    </row>
    <row r="6096" spans="1:10" x14ac:dyDescent="0.35">
      <c r="A6096" s="7" t="str">
        <f>IF('Payments Export'!A6100="","",'Payments Export'!A6100)</f>
        <v/>
      </c>
      <c r="B6096" s="7" t="str">
        <f>IF('Payments Export'!A6100="","",'Payments Export'!B6100)</f>
        <v/>
      </c>
      <c r="C6096" s="7" t="str">
        <f>IF(IFERROR(VALUE('Payments Export'!H6100),'Payments Export'!H6100)&lt;&gt;0,IFERROR(VALUE('Payments Export'!H6100),'Payments Export'!H6100),"")</f>
        <v/>
      </c>
      <c r="D6096" s="7" t="str">
        <f>IF('Payments Export'!I6100="","",'Payments Export'!I6100)</f>
        <v/>
      </c>
      <c r="E6096" s="7" t="str">
        <f t="shared" si="190"/>
        <v/>
      </c>
      <c r="F6096" s="7" t="str">
        <f>IF('Payments Export'!A6100="","",'Payments Export'!N6100)</f>
        <v/>
      </c>
      <c r="G6096" s="7" t="str">
        <f>IF('Payments Export'!A6100="","",'Payments Export'!O6100)</f>
        <v/>
      </c>
      <c r="H6096" s="7" t="str">
        <f>IF('Payments Export'!B6100="","",G6096-F6096)</f>
        <v/>
      </c>
      <c r="I6096" s="3" t="str">
        <f>IF(C6096&lt;&gt;"",_xlfn.XLOOKUP(IFERROR(VALUE(C6096),C6096),'Items database'!A:A,'Items database'!B:B),(_xlfn.XLOOKUP(LEFT(E6096,3),Services,Services,"")))</f>
        <v/>
      </c>
      <c r="J6096" s="3" t="str">
        <f t="shared" si="191"/>
        <v/>
      </c>
    </row>
    <row r="6097" spans="1:10" x14ac:dyDescent="0.35">
      <c r="A6097" s="7" t="str">
        <f>IF('Payments Export'!A6101="","",'Payments Export'!A6101)</f>
        <v/>
      </c>
      <c r="B6097" s="7" t="str">
        <f>IF('Payments Export'!A6101="","",'Payments Export'!B6101)</f>
        <v/>
      </c>
      <c r="C6097" s="7" t="str">
        <f>IF(IFERROR(VALUE('Payments Export'!H6101),'Payments Export'!H6101)&lt;&gt;0,IFERROR(VALUE('Payments Export'!H6101),'Payments Export'!H6101),"")</f>
        <v/>
      </c>
      <c r="D6097" s="7" t="str">
        <f>IF('Payments Export'!I6101="","",'Payments Export'!I6101)</f>
        <v/>
      </c>
      <c r="E6097" s="7" t="str">
        <f t="shared" si="190"/>
        <v/>
      </c>
      <c r="F6097" s="7" t="str">
        <f>IF('Payments Export'!A6101="","",'Payments Export'!N6101)</f>
        <v/>
      </c>
      <c r="G6097" s="7" t="str">
        <f>IF('Payments Export'!A6101="","",'Payments Export'!O6101)</f>
        <v/>
      </c>
      <c r="H6097" s="7" t="str">
        <f>IF('Payments Export'!B6101="","",G6097-F6097)</f>
        <v/>
      </c>
      <c r="I6097" s="3" t="str">
        <f>IF(C6097&lt;&gt;"",_xlfn.XLOOKUP(IFERROR(VALUE(C6097),C6097),'Items database'!A:A,'Items database'!B:B),(_xlfn.XLOOKUP(LEFT(E6097,3),Services,Services,"")))</f>
        <v/>
      </c>
      <c r="J6097" s="3" t="str">
        <f t="shared" si="191"/>
        <v/>
      </c>
    </row>
    <row r="6098" spans="1:10" x14ac:dyDescent="0.35">
      <c r="A6098" s="7" t="str">
        <f>IF('Payments Export'!A6102="","",'Payments Export'!A6102)</f>
        <v/>
      </c>
      <c r="B6098" s="7" t="str">
        <f>IF('Payments Export'!A6102="","",'Payments Export'!B6102)</f>
        <v/>
      </c>
      <c r="C6098" s="7" t="str">
        <f>IF(IFERROR(VALUE('Payments Export'!H6102),'Payments Export'!H6102)&lt;&gt;0,IFERROR(VALUE('Payments Export'!H6102),'Payments Export'!H6102),"")</f>
        <v/>
      </c>
      <c r="D6098" s="7" t="str">
        <f>IF('Payments Export'!I6102="","",'Payments Export'!I6102)</f>
        <v/>
      </c>
      <c r="E6098" s="7" t="str">
        <f t="shared" si="190"/>
        <v/>
      </c>
      <c r="F6098" s="7" t="str">
        <f>IF('Payments Export'!A6102="","",'Payments Export'!N6102)</f>
        <v/>
      </c>
      <c r="G6098" s="7" t="str">
        <f>IF('Payments Export'!A6102="","",'Payments Export'!O6102)</f>
        <v/>
      </c>
      <c r="H6098" s="7" t="str">
        <f>IF('Payments Export'!B6102="","",G6098-F6098)</f>
        <v/>
      </c>
      <c r="I6098" s="3" t="str">
        <f>IF(C6098&lt;&gt;"",_xlfn.XLOOKUP(IFERROR(VALUE(C6098),C6098),'Items database'!A:A,'Items database'!B:B),(_xlfn.XLOOKUP(LEFT(E6098,3),Services,Services,"")))</f>
        <v/>
      </c>
      <c r="J6098" s="3" t="str">
        <f t="shared" si="191"/>
        <v/>
      </c>
    </row>
    <row r="6099" spans="1:10" x14ac:dyDescent="0.35">
      <c r="A6099" s="7" t="str">
        <f>IF('Payments Export'!A6103="","",'Payments Export'!A6103)</f>
        <v/>
      </c>
      <c r="B6099" s="7" t="str">
        <f>IF('Payments Export'!A6103="","",'Payments Export'!B6103)</f>
        <v/>
      </c>
      <c r="C6099" s="7" t="str">
        <f>IF(IFERROR(VALUE('Payments Export'!H6103),'Payments Export'!H6103)&lt;&gt;0,IFERROR(VALUE('Payments Export'!H6103),'Payments Export'!H6103),"")</f>
        <v/>
      </c>
      <c r="D6099" s="7" t="str">
        <f>IF('Payments Export'!I6103="","",'Payments Export'!I6103)</f>
        <v/>
      </c>
      <c r="E6099" s="7" t="str">
        <f t="shared" si="190"/>
        <v/>
      </c>
      <c r="F6099" s="7" t="str">
        <f>IF('Payments Export'!A6103="","",'Payments Export'!N6103)</f>
        <v/>
      </c>
      <c r="G6099" s="7" t="str">
        <f>IF('Payments Export'!A6103="","",'Payments Export'!O6103)</f>
        <v/>
      </c>
      <c r="H6099" s="7" t="str">
        <f>IF('Payments Export'!B6103="","",G6099-F6099)</f>
        <v/>
      </c>
      <c r="I6099" s="3" t="str">
        <f>IF(C6099&lt;&gt;"",_xlfn.XLOOKUP(IFERROR(VALUE(C6099),C6099),'Items database'!A:A,'Items database'!B:B),(_xlfn.XLOOKUP(LEFT(E6099,3),Services,Services,"")))</f>
        <v/>
      </c>
      <c r="J6099" s="3" t="str">
        <f t="shared" si="191"/>
        <v/>
      </c>
    </row>
    <row r="6100" spans="1:10" x14ac:dyDescent="0.35">
      <c r="A6100" s="7" t="str">
        <f>IF('Payments Export'!A6104="","",'Payments Export'!A6104)</f>
        <v/>
      </c>
      <c r="B6100" s="7" t="str">
        <f>IF('Payments Export'!A6104="","",'Payments Export'!B6104)</f>
        <v/>
      </c>
      <c r="C6100" s="7" t="str">
        <f>IF(IFERROR(VALUE('Payments Export'!H6104),'Payments Export'!H6104)&lt;&gt;0,IFERROR(VALUE('Payments Export'!H6104),'Payments Export'!H6104),"")</f>
        <v/>
      </c>
      <c r="D6100" s="7" t="str">
        <f>IF('Payments Export'!I6104="","",'Payments Export'!I6104)</f>
        <v/>
      </c>
      <c r="E6100" s="7" t="str">
        <f t="shared" si="190"/>
        <v/>
      </c>
      <c r="F6100" s="7" t="str">
        <f>IF('Payments Export'!A6104="","",'Payments Export'!N6104)</f>
        <v/>
      </c>
      <c r="G6100" s="7" t="str">
        <f>IF('Payments Export'!A6104="","",'Payments Export'!O6104)</f>
        <v/>
      </c>
      <c r="H6100" s="7" t="str">
        <f>IF('Payments Export'!B6104="","",G6100-F6100)</f>
        <v/>
      </c>
      <c r="I6100" s="3" t="str">
        <f>IF(C6100&lt;&gt;"",_xlfn.XLOOKUP(IFERROR(VALUE(C6100),C6100),'Items database'!A:A,'Items database'!B:B),(_xlfn.XLOOKUP(LEFT(E6100,3),Services,Services,"")))</f>
        <v/>
      </c>
      <c r="J6100" s="3" t="str">
        <f t="shared" si="191"/>
        <v/>
      </c>
    </row>
    <row r="6101" spans="1:10" x14ac:dyDescent="0.35">
      <c r="A6101" s="7" t="str">
        <f>IF('Payments Export'!A6105="","",'Payments Export'!A6105)</f>
        <v/>
      </c>
      <c r="B6101" s="7" t="str">
        <f>IF('Payments Export'!A6105="","",'Payments Export'!B6105)</f>
        <v/>
      </c>
      <c r="C6101" s="7" t="str">
        <f>IF(IFERROR(VALUE('Payments Export'!H6105),'Payments Export'!H6105)&lt;&gt;0,IFERROR(VALUE('Payments Export'!H6105),'Payments Export'!H6105),"")</f>
        <v/>
      </c>
      <c r="D6101" s="7" t="str">
        <f>IF('Payments Export'!I6105="","",'Payments Export'!I6105)</f>
        <v/>
      </c>
      <c r="E6101" s="7" t="str">
        <f t="shared" si="190"/>
        <v/>
      </c>
      <c r="F6101" s="7" t="str">
        <f>IF('Payments Export'!A6105="","",'Payments Export'!N6105)</f>
        <v/>
      </c>
      <c r="G6101" s="7" t="str">
        <f>IF('Payments Export'!A6105="","",'Payments Export'!O6105)</f>
        <v/>
      </c>
      <c r="H6101" s="7" t="str">
        <f>IF('Payments Export'!B6105="","",G6101-F6101)</f>
        <v/>
      </c>
      <c r="I6101" s="3" t="str">
        <f>IF(C6101&lt;&gt;"",_xlfn.XLOOKUP(IFERROR(VALUE(C6101),C6101),'Items database'!A:A,'Items database'!B:B),(_xlfn.XLOOKUP(LEFT(E6101,3),Services,Services,"")))</f>
        <v/>
      </c>
      <c r="J6101" s="3" t="str">
        <f t="shared" si="191"/>
        <v/>
      </c>
    </row>
    <row r="6102" spans="1:10" x14ac:dyDescent="0.35">
      <c r="A6102" s="7" t="str">
        <f>IF('Payments Export'!A6106="","",'Payments Export'!A6106)</f>
        <v/>
      </c>
      <c r="B6102" s="7" t="str">
        <f>IF('Payments Export'!A6106="","",'Payments Export'!B6106)</f>
        <v/>
      </c>
      <c r="C6102" s="7" t="str">
        <f>IF(IFERROR(VALUE('Payments Export'!H6106),'Payments Export'!H6106)&lt;&gt;0,IFERROR(VALUE('Payments Export'!H6106),'Payments Export'!H6106),"")</f>
        <v/>
      </c>
      <c r="D6102" s="7" t="str">
        <f>IF('Payments Export'!I6106="","",'Payments Export'!I6106)</f>
        <v/>
      </c>
      <c r="E6102" s="7" t="str">
        <f t="shared" si="190"/>
        <v/>
      </c>
      <c r="F6102" s="7" t="str">
        <f>IF('Payments Export'!A6106="","",'Payments Export'!N6106)</f>
        <v/>
      </c>
      <c r="G6102" s="7" t="str">
        <f>IF('Payments Export'!A6106="","",'Payments Export'!O6106)</f>
        <v/>
      </c>
      <c r="H6102" s="7" t="str">
        <f>IF('Payments Export'!B6106="","",G6102-F6102)</f>
        <v/>
      </c>
      <c r="I6102" s="3" t="str">
        <f>IF(C6102&lt;&gt;"",_xlfn.XLOOKUP(IFERROR(VALUE(C6102),C6102),'Items database'!A:A,'Items database'!B:B),(_xlfn.XLOOKUP(LEFT(E6102,3),Services,Services,"")))</f>
        <v/>
      </c>
      <c r="J6102" s="3" t="str">
        <f t="shared" si="191"/>
        <v/>
      </c>
    </row>
    <row r="6103" spans="1:10" x14ac:dyDescent="0.35">
      <c r="A6103" s="7" t="str">
        <f>IF('Payments Export'!A6107="","",'Payments Export'!A6107)</f>
        <v/>
      </c>
      <c r="B6103" s="7" t="str">
        <f>IF('Payments Export'!A6107="","",'Payments Export'!B6107)</f>
        <v/>
      </c>
      <c r="C6103" s="7" t="str">
        <f>IF(IFERROR(VALUE('Payments Export'!H6107),'Payments Export'!H6107)&lt;&gt;0,IFERROR(VALUE('Payments Export'!H6107),'Payments Export'!H6107),"")</f>
        <v/>
      </c>
      <c r="D6103" s="7" t="str">
        <f>IF('Payments Export'!I6107="","",'Payments Export'!I6107)</f>
        <v/>
      </c>
      <c r="E6103" s="7" t="str">
        <f t="shared" si="190"/>
        <v/>
      </c>
      <c r="F6103" s="7" t="str">
        <f>IF('Payments Export'!A6107="","",'Payments Export'!N6107)</f>
        <v/>
      </c>
      <c r="G6103" s="7" t="str">
        <f>IF('Payments Export'!A6107="","",'Payments Export'!O6107)</f>
        <v/>
      </c>
      <c r="H6103" s="7" t="str">
        <f>IF('Payments Export'!B6107="","",G6103-F6103)</f>
        <v/>
      </c>
      <c r="I6103" s="3" t="str">
        <f>IF(C6103&lt;&gt;"",_xlfn.XLOOKUP(IFERROR(VALUE(C6103),C6103),'Items database'!A:A,'Items database'!B:B),(_xlfn.XLOOKUP(LEFT(E6103,3),Services,Services,"")))</f>
        <v/>
      </c>
      <c r="J6103" s="3" t="str">
        <f t="shared" si="191"/>
        <v/>
      </c>
    </row>
    <row r="6104" spans="1:10" x14ac:dyDescent="0.35">
      <c r="A6104" s="7" t="str">
        <f>IF('Payments Export'!A6108="","",'Payments Export'!A6108)</f>
        <v/>
      </c>
      <c r="B6104" s="7" t="str">
        <f>IF('Payments Export'!A6108="","",'Payments Export'!B6108)</f>
        <v/>
      </c>
      <c r="C6104" s="7" t="str">
        <f>IF(IFERROR(VALUE('Payments Export'!H6108),'Payments Export'!H6108)&lt;&gt;0,IFERROR(VALUE('Payments Export'!H6108),'Payments Export'!H6108),"")</f>
        <v/>
      </c>
      <c r="D6104" s="7" t="str">
        <f>IF('Payments Export'!I6108="","",'Payments Export'!I6108)</f>
        <v/>
      </c>
      <c r="E6104" s="7" t="str">
        <f t="shared" si="190"/>
        <v/>
      </c>
      <c r="F6104" s="7" t="str">
        <f>IF('Payments Export'!A6108="","",'Payments Export'!N6108)</f>
        <v/>
      </c>
      <c r="G6104" s="7" t="str">
        <f>IF('Payments Export'!A6108="","",'Payments Export'!O6108)</f>
        <v/>
      </c>
      <c r="H6104" s="7" t="str">
        <f>IF('Payments Export'!B6108="","",G6104-F6104)</f>
        <v/>
      </c>
      <c r="I6104" s="3" t="str">
        <f>IF(C6104&lt;&gt;"",_xlfn.XLOOKUP(IFERROR(VALUE(C6104),C6104),'Items database'!A:A,'Items database'!B:B),(_xlfn.XLOOKUP(LEFT(E6104,3),Services,Services,"")))</f>
        <v/>
      </c>
      <c r="J6104" s="3" t="str">
        <f t="shared" si="191"/>
        <v/>
      </c>
    </row>
    <row r="6105" spans="1:10" x14ac:dyDescent="0.35">
      <c r="A6105" s="7" t="str">
        <f>IF('Payments Export'!A6109="","",'Payments Export'!A6109)</f>
        <v/>
      </c>
      <c r="B6105" s="7" t="str">
        <f>IF('Payments Export'!A6109="","",'Payments Export'!B6109)</f>
        <v/>
      </c>
      <c r="C6105" s="7" t="str">
        <f>IF(IFERROR(VALUE('Payments Export'!H6109),'Payments Export'!H6109)&lt;&gt;0,IFERROR(VALUE('Payments Export'!H6109),'Payments Export'!H6109),"")</f>
        <v/>
      </c>
      <c r="D6105" s="7" t="str">
        <f>IF('Payments Export'!I6109="","",'Payments Export'!I6109)</f>
        <v/>
      </c>
      <c r="E6105" s="7" t="str">
        <f t="shared" si="190"/>
        <v/>
      </c>
      <c r="F6105" s="7" t="str">
        <f>IF('Payments Export'!A6109="","",'Payments Export'!N6109)</f>
        <v/>
      </c>
      <c r="G6105" s="7" t="str">
        <f>IF('Payments Export'!A6109="","",'Payments Export'!O6109)</f>
        <v/>
      </c>
      <c r="H6105" s="7" t="str">
        <f>IF('Payments Export'!B6109="","",G6105-F6105)</f>
        <v/>
      </c>
      <c r="I6105" s="3" t="str">
        <f>IF(C6105&lt;&gt;"",_xlfn.XLOOKUP(IFERROR(VALUE(C6105),C6105),'Items database'!A:A,'Items database'!B:B),(_xlfn.XLOOKUP(LEFT(E6105,3),Services,Services,"")))</f>
        <v/>
      </c>
      <c r="J6105" s="3" t="str">
        <f t="shared" si="191"/>
        <v/>
      </c>
    </row>
    <row r="6106" spans="1:10" x14ac:dyDescent="0.35">
      <c r="A6106" s="7" t="str">
        <f>IF('Payments Export'!A6110="","",'Payments Export'!A6110)</f>
        <v/>
      </c>
      <c r="B6106" s="7" t="str">
        <f>IF('Payments Export'!A6110="","",'Payments Export'!B6110)</f>
        <v/>
      </c>
      <c r="C6106" s="7" t="str">
        <f>IF(IFERROR(VALUE('Payments Export'!H6110),'Payments Export'!H6110)&lt;&gt;0,IFERROR(VALUE('Payments Export'!H6110),'Payments Export'!H6110),"")</f>
        <v/>
      </c>
      <c r="D6106" s="7" t="str">
        <f>IF('Payments Export'!I6110="","",'Payments Export'!I6110)</f>
        <v/>
      </c>
      <c r="E6106" s="7" t="str">
        <f t="shared" si="190"/>
        <v/>
      </c>
      <c r="F6106" s="7" t="str">
        <f>IF('Payments Export'!A6110="","",'Payments Export'!N6110)</f>
        <v/>
      </c>
      <c r="G6106" s="7" t="str">
        <f>IF('Payments Export'!A6110="","",'Payments Export'!O6110)</f>
        <v/>
      </c>
      <c r="H6106" s="7" t="str">
        <f>IF('Payments Export'!B6110="","",G6106-F6106)</f>
        <v/>
      </c>
      <c r="I6106" s="3" t="str">
        <f>IF(C6106&lt;&gt;"",_xlfn.XLOOKUP(IFERROR(VALUE(C6106),C6106),'Items database'!A:A,'Items database'!B:B),(_xlfn.XLOOKUP(LEFT(E6106,3),Services,Services,"")))</f>
        <v/>
      </c>
      <c r="J6106" s="3" t="str">
        <f t="shared" si="191"/>
        <v/>
      </c>
    </row>
    <row r="6107" spans="1:10" x14ac:dyDescent="0.35">
      <c r="A6107" s="7" t="str">
        <f>IF('Payments Export'!A6111="","",'Payments Export'!A6111)</f>
        <v/>
      </c>
      <c r="B6107" s="7" t="str">
        <f>IF('Payments Export'!A6111="","",'Payments Export'!B6111)</f>
        <v/>
      </c>
      <c r="C6107" s="7" t="str">
        <f>IF(IFERROR(VALUE('Payments Export'!H6111),'Payments Export'!H6111)&lt;&gt;0,IFERROR(VALUE('Payments Export'!H6111),'Payments Export'!H6111),"")</f>
        <v/>
      </c>
      <c r="D6107" s="7" t="str">
        <f>IF('Payments Export'!I6111="","",'Payments Export'!I6111)</f>
        <v/>
      </c>
      <c r="E6107" s="7" t="str">
        <f t="shared" si="190"/>
        <v/>
      </c>
      <c r="F6107" s="7" t="str">
        <f>IF('Payments Export'!A6111="","",'Payments Export'!N6111)</f>
        <v/>
      </c>
      <c r="G6107" s="7" t="str">
        <f>IF('Payments Export'!A6111="","",'Payments Export'!O6111)</f>
        <v/>
      </c>
      <c r="H6107" s="7" t="str">
        <f>IF('Payments Export'!B6111="","",G6107-F6107)</f>
        <v/>
      </c>
      <c r="I6107" s="3" t="str">
        <f>IF(C6107&lt;&gt;"",_xlfn.XLOOKUP(IFERROR(VALUE(C6107),C6107),'Items database'!A:A,'Items database'!B:B),(_xlfn.XLOOKUP(LEFT(E6107,3),Services,Services,"")))</f>
        <v/>
      </c>
      <c r="J6107" s="3" t="str">
        <f t="shared" si="191"/>
        <v/>
      </c>
    </row>
    <row r="6108" spans="1:10" x14ac:dyDescent="0.35">
      <c r="A6108" s="7" t="str">
        <f>IF('Payments Export'!A6112="","",'Payments Export'!A6112)</f>
        <v/>
      </c>
      <c r="B6108" s="7" t="str">
        <f>IF('Payments Export'!A6112="","",'Payments Export'!B6112)</f>
        <v/>
      </c>
      <c r="C6108" s="7" t="str">
        <f>IF(IFERROR(VALUE('Payments Export'!H6112),'Payments Export'!H6112)&lt;&gt;0,IFERROR(VALUE('Payments Export'!H6112),'Payments Export'!H6112),"")</f>
        <v/>
      </c>
      <c r="D6108" s="7" t="str">
        <f>IF('Payments Export'!I6112="","",'Payments Export'!I6112)</f>
        <v/>
      </c>
      <c r="E6108" s="7" t="str">
        <f t="shared" si="190"/>
        <v/>
      </c>
      <c r="F6108" s="7" t="str">
        <f>IF('Payments Export'!A6112="","",'Payments Export'!N6112)</f>
        <v/>
      </c>
      <c r="G6108" s="7" t="str">
        <f>IF('Payments Export'!A6112="","",'Payments Export'!O6112)</f>
        <v/>
      </c>
      <c r="H6108" s="7" t="str">
        <f>IF('Payments Export'!B6112="","",G6108-F6108)</f>
        <v/>
      </c>
      <c r="I6108" s="3" t="str">
        <f>IF(C6108&lt;&gt;"",_xlfn.XLOOKUP(IFERROR(VALUE(C6108),C6108),'Items database'!A:A,'Items database'!B:B),(_xlfn.XLOOKUP(LEFT(E6108,3),Services,Services,"")))</f>
        <v/>
      </c>
      <c r="J6108" s="3" t="str">
        <f t="shared" si="191"/>
        <v/>
      </c>
    </row>
    <row r="6109" spans="1:10" x14ac:dyDescent="0.35">
      <c r="A6109" s="7" t="str">
        <f>IF('Payments Export'!A6113="","",'Payments Export'!A6113)</f>
        <v/>
      </c>
      <c r="B6109" s="7" t="str">
        <f>IF('Payments Export'!A6113="","",'Payments Export'!B6113)</f>
        <v/>
      </c>
      <c r="C6109" s="7" t="str">
        <f>IF(IFERROR(VALUE('Payments Export'!H6113),'Payments Export'!H6113)&lt;&gt;0,IFERROR(VALUE('Payments Export'!H6113),'Payments Export'!H6113),"")</f>
        <v/>
      </c>
      <c r="D6109" s="7" t="str">
        <f>IF('Payments Export'!I6113="","",'Payments Export'!I6113)</f>
        <v/>
      </c>
      <c r="E6109" s="7" t="str">
        <f t="shared" si="190"/>
        <v/>
      </c>
      <c r="F6109" s="7" t="str">
        <f>IF('Payments Export'!A6113="","",'Payments Export'!N6113)</f>
        <v/>
      </c>
      <c r="G6109" s="7" t="str">
        <f>IF('Payments Export'!A6113="","",'Payments Export'!O6113)</f>
        <v/>
      </c>
      <c r="H6109" s="7" t="str">
        <f>IF('Payments Export'!B6113="","",G6109-F6109)</f>
        <v/>
      </c>
      <c r="I6109" s="3" t="str">
        <f>IF(C6109&lt;&gt;"",_xlfn.XLOOKUP(IFERROR(VALUE(C6109),C6109),'Items database'!A:A,'Items database'!B:B),(_xlfn.XLOOKUP(LEFT(E6109,3),Services,Services,"")))</f>
        <v/>
      </c>
      <c r="J6109" s="3" t="str">
        <f t="shared" si="191"/>
        <v/>
      </c>
    </row>
    <row r="6110" spans="1:10" x14ac:dyDescent="0.35">
      <c r="A6110" s="7" t="str">
        <f>IF('Payments Export'!A6114="","",'Payments Export'!A6114)</f>
        <v/>
      </c>
      <c r="B6110" s="7" t="str">
        <f>IF('Payments Export'!A6114="","",'Payments Export'!B6114)</f>
        <v/>
      </c>
      <c r="C6110" s="7" t="str">
        <f>IF(IFERROR(VALUE('Payments Export'!H6114),'Payments Export'!H6114)&lt;&gt;0,IFERROR(VALUE('Payments Export'!H6114),'Payments Export'!H6114),"")</f>
        <v/>
      </c>
      <c r="D6110" s="7" t="str">
        <f>IF('Payments Export'!I6114="","",'Payments Export'!I6114)</f>
        <v/>
      </c>
      <c r="E6110" s="7" t="str">
        <f t="shared" si="190"/>
        <v/>
      </c>
      <c r="F6110" s="7" t="str">
        <f>IF('Payments Export'!A6114="","",'Payments Export'!N6114)</f>
        <v/>
      </c>
      <c r="G6110" s="7" t="str">
        <f>IF('Payments Export'!A6114="","",'Payments Export'!O6114)</f>
        <v/>
      </c>
      <c r="H6110" s="7" t="str">
        <f>IF('Payments Export'!B6114="","",G6110-F6110)</f>
        <v/>
      </c>
      <c r="I6110" s="3" t="str">
        <f>IF(C6110&lt;&gt;"",_xlfn.XLOOKUP(IFERROR(VALUE(C6110),C6110),'Items database'!A:A,'Items database'!B:B),(_xlfn.XLOOKUP(LEFT(E6110,3),Services,Services,"")))</f>
        <v/>
      </c>
      <c r="J6110" s="3" t="str">
        <f t="shared" si="191"/>
        <v/>
      </c>
    </row>
    <row r="6111" spans="1:10" x14ac:dyDescent="0.35">
      <c r="A6111" s="7" t="str">
        <f>IF('Payments Export'!A6115="","",'Payments Export'!A6115)</f>
        <v/>
      </c>
      <c r="B6111" s="7" t="str">
        <f>IF('Payments Export'!A6115="","",'Payments Export'!B6115)</f>
        <v/>
      </c>
      <c r="C6111" s="7" t="str">
        <f>IF(IFERROR(VALUE('Payments Export'!H6115),'Payments Export'!H6115)&lt;&gt;0,IFERROR(VALUE('Payments Export'!H6115),'Payments Export'!H6115),"")</f>
        <v/>
      </c>
      <c r="D6111" s="7" t="str">
        <f>IF('Payments Export'!I6115="","",'Payments Export'!I6115)</f>
        <v/>
      </c>
      <c r="E6111" s="7" t="str">
        <f t="shared" si="190"/>
        <v/>
      </c>
      <c r="F6111" s="7" t="str">
        <f>IF('Payments Export'!A6115="","",'Payments Export'!N6115)</f>
        <v/>
      </c>
      <c r="G6111" s="7" t="str">
        <f>IF('Payments Export'!A6115="","",'Payments Export'!O6115)</f>
        <v/>
      </c>
      <c r="H6111" s="7" t="str">
        <f>IF('Payments Export'!B6115="","",G6111-F6111)</f>
        <v/>
      </c>
      <c r="I6111" s="3" t="str">
        <f>IF(C6111&lt;&gt;"",_xlfn.XLOOKUP(IFERROR(VALUE(C6111),C6111),'Items database'!A:A,'Items database'!B:B),(_xlfn.XLOOKUP(LEFT(E6111,3),Services,Services,"")))</f>
        <v/>
      </c>
      <c r="J6111" s="3" t="str">
        <f t="shared" si="191"/>
        <v/>
      </c>
    </row>
    <row r="6112" spans="1:10" x14ac:dyDescent="0.35">
      <c r="A6112" s="7" t="str">
        <f>IF('Payments Export'!A6116="","",'Payments Export'!A6116)</f>
        <v/>
      </c>
      <c r="B6112" s="7" t="str">
        <f>IF('Payments Export'!A6116="","",'Payments Export'!B6116)</f>
        <v/>
      </c>
      <c r="C6112" s="7" t="str">
        <f>IF(IFERROR(VALUE('Payments Export'!H6116),'Payments Export'!H6116)&lt;&gt;0,IFERROR(VALUE('Payments Export'!H6116),'Payments Export'!H6116),"")</f>
        <v/>
      </c>
      <c r="D6112" s="7" t="str">
        <f>IF('Payments Export'!I6116="","",'Payments Export'!I6116)</f>
        <v/>
      </c>
      <c r="E6112" s="7" t="str">
        <f t="shared" si="190"/>
        <v/>
      </c>
      <c r="F6112" s="7" t="str">
        <f>IF('Payments Export'!A6116="","",'Payments Export'!N6116)</f>
        <v/>
      </c>
      <c r="G6112" s="7" t="str">
        <f>IF('Payments Export'!A6116="","",'Payments Export'!O6116)</f>
        <v/>
      </c>
      <c r="H6112" s="7" t="str">
        <f>IF('Payments Export'!B6116="","",G6112-F6112)</f>
        <v/>
      </c>
      <c r="I6112" s="3" t="str">
        <f>IF(C6112&lt;&gt;"",_xlfn.XLOOKUP(IFERROR(VALUE(C6112),C6112),'Items database'!A:A,'Items database'!B:B),(_xlfn.XLOOKUP(LEFT(E6112,3),Services,Services,"")))</f>
        <v/>
      </c>
      <c r="J6112" s="3" t="str">
        <f t="shared" si="191"/>
        <v/>
      </c>
    </row>
    <row r="6113" spans="1:10" x14ac:dyDescent="0.35">
      <c r="A6113" s="7" t="str">
        <f>IF('Payments Export'!A6117="","",'Payments Export'!A6117)</f>
        <v/>
      </c>
      <c r="B6113" s="7" t="str">
        <f>IF('Payments Export'!A6117="","",'Payments Export'!B6117)</f>
        <v/>
      </c>
      <c r="C6113" s="7" t="str">
        <f>IF(IFERROR(VALUE('Payments Export'!H6117),'Payments Export'!H6117)&lt;&gt;0,IFERROR(VALUE('Payments Export'!H6117),'Payments Export'!H6117),"")</f>
        <v/>
      </c>
      <c r="D6113" s="7" t="str">
        <f>IF('Payments Export'!I6117="","",'Payments Export'!I6117)</f>
        <v/>
      </c>
      <c r="E6113" s="7" t="str">
        <f t="shared" si="190"/>
        <v/>
      </c>
      <c r="F6113" s="7" t="str">
        <f>IF('Payments Export'!A6117="","",'Payments Export'!N6117)</f>
        <v/>
      </c>
      <c r="G6113" s="7" t="str">
        <f>IF('Payments Export'!A6117="","",'Payments Export'!O6117)</f>
        <v/>
      </c>
      <c r="H6113" s="7" t="str">
        <f>IF('Payments Export'!B6117="","",G6113-F6113)</f>
        <v/>
      </c>
      <c r="I6113" s="3" t="str">
        <f>IF(C6113&lt;&gt;"",_xlfn.XLOOKUP(IFERROR(VALUE(C6113),C6113),'Items database'!A:A,'Items database'!B:B),(_xlfn.XLOOKUP(LEFT(E6113,3),Services,Services,"")))</f>
        <v/>
      </c>
      <c r="J6113" s="3" t="str">
        <f t="shared" si="191"/>
        <v/>
      </c>
    </row>
    <row r="6114" spans="1:10" x14ac:dyDescent="0.35">
      <c r="A6114" s="7" t="str">
        <f>IF('Payments Export'!A6118="","",'Payments Export'!A6118)</f>
        <v/>
      </c>
      <c r="B6114" s="7" t="str">
        <f>IF('Payments Export'!A6118="","",'Payments Export'!B6118)</f>
        <v/>
      </c>
      <c r="C6114" s="7" t="str">
        <f>IF(IFERROR(VALUE('Payments Export'!H6118),'Payments Export'!H6118)&lt;&gt;0,IFERROR(VALUE('Payments Export'!H6118),'Payments Export'!H6118),"")</f>
        <v/>
      </c>
      <c r="D6114" s="7" t="str">
        <f>IF('Payments Export'!I6118="","",'Payments Export'!I6118)</f>
        <v/>
      </c>
      <c r="E6114" s="7" t="str">
        <f t="shared" si="190"/>
        <v/>
      </c>
      <c r="F6114" s="7" t="str">
        <f>IF('Payments Export'!A6118="","",'Payments Export'!N6118)</f>
        <v/>
      </c>
      <c r="G6114" s="7" t="str">
        <f>IF('Payments Export'!A6118="","",'Payments Export'!O6118)</f>
        <v/>
      </c>
      <c r="H6114" s="7" t="str">
        <f>IF('Payments Export'!B6118="","",G6114-F6114)</f>
        <v/>
      </c>
      <c r="I6114" s="3" t="str">
        <f>IF(C6114&lt;&gt;"",_xlfn.XLOOKUP(IFERROR(VALUE(C6114),C6114),'Items database'!A:A,'Items database'!B:B),(_xlfn.XLOOKUP(LEFT(E6114,3),Services,Services,"")))</f>
        <v/>
      </c>
      <c r="J6114" s="3" t="str">
        <f t="shared" si="191"/>
        <v/>
      </c>
    </row>
    <row r="6115" spans="1:10" x14ac:dyDescent="0.35">
      <c r="A6115" s="7" t="str">
        <f>IF('Payments Export'!A6119="","",'Payments Export'!A6119)</f>
        <v/>
      </c>
      <c r="B6115" s="7" t="str">
        <f>IF('Payments Export'!A6119="","",'Payments Export'!B6119)</f>
        <v/>
      </c>
      <c r="C6115" s="7" t="str">
        <f>IF(IFERROR(VALUE('Payments Export'!H6119),'Payments Export'!H6119)&lt;&gt;0,IFERROR(VALUE('Payments Export'!H6119),'Payments Export'!H6119),"")</f>
        <v/>
      </c>
      <c r="D6115" s="7" t="str">
        <f>IF('Payments Export'!I6119="","",'Payments Export'!I6119)</f>
        <v/>
      </c>
      <c r="E6115" s="7" t="str">
        <f t="shared" si="190"/>
        <v/>
      </c>
      <c r="F6115" s="7" t="str">
        <f>IF('Payments Export'!A6119="","",'Payments Export'!N6119)</f>
        <v/>
      </c>
      <c r="G6115" s="7" t="str">
        <f>IF('Payments Export'!A6119="","",'Payments Export'!O6119)</f>
        <v/>
      </c>
      <c r="H6115" s="7" t="str">
        <f>IF('Payments Export'!B6119="","",G6115-F6115)</f>
        <v/>
      </c>
      <c r="I6115" s="3" t="str">
        <f>IF(C6115&lt;&gt;"",_xlfn.XLOOKUP(IFERROR(VALUE(C6115),C6115),'Items database'!A:A,'Items database'!B:B),(_xlfn.XLOOKUP(LEFT(E6115,3),Services,Services,"")))</f>
        <v/>
      </c>
      <c r="J6115" s="3" t="str">
        <f t="shared" si="191"/>
        <v/>
      </c>
    </row>
    <row r="6116" spans="1:10" x14ac:dyDescent="0.35">
      <c r="A6116" s="7" t="str">
        <f>IF('Payments Export'!A6120="","",'Payments Export'!A6120)</f>
        <v/>
      </c>
      <c r="B6116" s="7" t="str">
        <f>IF('Payments Export'!A6120="","",'Payments Export'!B6120)</f>
        <v/>
      </c>
      <c r="C6116" s="7" t="str">
        <f>IF(IFERROR(VALUE('Payments Export'!H6120),'Payments Export'!H6120)&lt;&gt;0,IFERROR(VALUE('Payments Export'!H6120),'Payments Export'!H6120),"")</f>
        <v/>
      </c>
      <c r="D6116" s="7" t="str">
        <f>IF('Payments Export'!I6120="","",'Payments Export'!I6120)</f>
        <v/>
      </c>
      <c r="E6116" s="7" t="str">
        <f t="shared" si="190"/>
        <v/>
      </c>
      <c r="F6116" s="7" t="str">
        <f>IF('Payments Export'!A6120="","",'Payments Export'!N6120)</f>
        <v/>
      </c>
      <c r="G6116" s="7" t="str">
        <f>IF('Payments Export'!A6120="","",'Payments Export'!O6120)</f>
        <v/>
      </c>
      <c r="H6116" s="7" t="str">
        <f>IF('Payments Export'!B6120="","",G6116-F6116)</f>
        <v/>
      </c>
      <c r="I6116" s="3" t="str">
        <f>IF(C6116&lt;&gt;"",_xlfn.XLOOKUP(IFERROR(VALUE(C6116),C6116),'Items database'!A:A,'Items database'!B:B),(_xlfn.XLOOKUP(LEFT(E6116,3),Services,Services,"")))</f>
        <v/>
      </c>
      <c r="J6116" s="3" t="str">
        <f t="shared" si="191"/>
        <v/>
      </c>
    </row>
    <row r="6117" spans="1:10" x14ac:dyDescent="0.35">
      <c r="A6117" s="7" t="str">
        <f>IF('Payments Export'!A6121="","",'Payments Export'!A6121)</f>
        <v/>
      </c>
      <c r="B6117" s="7" t="str">
        <f>IF('Payments Export'!A6121="","",'Payments Export'!B6121)</f>
        <v/>
      </c>
      <c r="C6117" s="7" t="str">
        <f>IF(IFERROR(VALUE('Payments Export'!H6121),'Payments Export'!H6121)&lt;&gt;0,IFERROR(VALUE('Payments Export'!H6121),'Payments Export'!H6121),"")</f>
        <v/>
      </c>
      <c r="D6117" s="7" t="str">
        <f>IF('Payments Export'!I6121="","",'Payments Export'!I6121)</f>
        <v/>
      </c>
      <c r="E6117" s="7" t="str">
        <f t="shared" si="190"/>
        <v/>
      </c>
      <c r="F6117" s="7" t="str">
        <f>IF('Payments Export'!A6121="","",'Payments Export'!N6121)</f>
        <v/>
      </c>
      <c r="G6117" s="7" t="str">
        <f>IF('Payments Export'!A6121="","",'Payments Export'!O6121)</f>
        <v/>
      </c>
      <c r="H6117" s="7" t="str">
        <f>IF('Payments Export'!B6121="","",G6117-F6117)</f>
        <v/>
      </c>
      <c r="I6117" s="3" t="str">
        <f>IF(C6117&lt;&gt;"",_xlfn.XLOOKUP(IFERROR(VALUE(C6117),C6117),'Items database'!A:A,'Items database'!B:B),(_xlfn.XLOOKUP(LEFT(E6117,3),Services,Services,"")))</f>
        <v/>
      </c>
      <c r="J6117" s="3" t="str">
        <f t="shared" si="191"/>
        <v/>
      </c>
    </row>
    <row r="6118" spans="1:10" x14ac:dyDescent="0.35">
      <c r="A6118" s="7" t="str">
        <f>IF('Payments Export'!A6122="","",'Payments Export'!A6122)</f>
        <v/>
      </c>
      <c r="B6118" s="7" t="str">
        <f>IF('Payments Export'!A6122="","",'Payments Export'!B6122)</f>
        <v/>
      </c>
      <c r="C6118" s="7" t="str">
        <f>IF(IFERROR(VALUE('Payments Export'!H6122),'Payments Export'!H6122)&lt;&gt;0,IFERROR(VALUE('Payments Export'!H6122),'Payments Export'!H6122),"")</f>
        <v/>
      </c>
      <c r="D6118" s="7" t="str">
        <f>IF('Payments Export'!I6122="","",'Payments Export'!I6122)</f>
        <v/>
      </c>
      <c r="E6118" s="7" t="str">
        <f t="shared" si="190"/>
        <v/>
      </c>
      <c r="F6118" s="7" t="str">
        <f>IF('Payments Export'!A6122="","",'Payments Export'!N6122)</f>
        <v/>
      </c>
      <c r="G6118" s="7" t="str">
        <f>IF('Payments Export'!A6122="","",'Payments Export'!O6122)</f>
        <v/>
      </c>
      <c r="H6118" s="7" t="str">
        <f>IF('Payments Export'!B6122="","",G6118-F6118)</f>
        <v/>
      </c>
      <c r="I6118" s="3" t="str">
        <f>IF(C6118&lt;&gt;"",_xlfn.XLOOKUP(IFERROR(VALUE(C6118),C6118),'Items database'!A:A,'Items database'!B:B),(_xlfn.XLOOKUP(LEFT(E6118,3),Services,Services,"")))</f>
        <v/>
      </c>
      <c r="J6118" s="3" t="str">
        <f t="shared" si="191"/>
        <v/>
      </c>
    </row>
    <row r="6119" spans="1:10" x14ac:dyDescent="0.35">
      <c r="A6119" s="7" t="str">
        <f>IF('Payments Export'!A6123="","",'Payments Export'!A6123)</f>
        <v/>
      </c>
      <c r="B6119" s="7" t="str">
        <f>IF('Payments Export'!A6123="","",'Payments Export'!B6123)</f>
        <v/>
      </c>
      <c r="C6119" s="7" t="str">
        <f>IF(IFERROR(VALUE('Payments Export'!H6123),'Payments Export'!H6123)&lt;&gt;0,IFERROR(VALUE('Payments Export'!H6123),'Payments Export'!H6123),"")</f>
        <v/>
      </c>
      <c r="D6119" s="7" t="str">
        <f>IF('Payments Export'!I6123="","",'Payments Export'!I6123)</f>
        <v/>
      </c>
      <c r="E6119" s="7" t="str">
        <f t="shared" si="190"/>
        <v/>
      </c>
      <c r="F6119" s="7" t="str">
        <f>IF('Payments Export'!A6123="","",'Payments Export'!N6123)</f>
        <v/>
      </c>
      <c r="G6119" s="7" t="str">
        <f>IF('Payments Export'!A6123="","",'Payments Export'!O6123)</f>
        <v/>
      </c>
      <c r="H6119" s="7" t="str">
        <f>IF('Payments Export'!B6123="","",G6119-F6119)</f>
        <v/>
      </c>
      <c r="I6119" s="3" t="str">
        <f>IF(C6119&lt;&gt;"",_xlfn.XLOOKUP(IFERROR(VALUE(C6119),C6119),'Items database'!A:A,'Items database'!B:B),(_xlfn.XLOOKUP(LEFT(E6119,3),Services,Services,"")))</f>
        <v/>
      </c>
      <c r="J6119" s="3" t="str">
        <f t="shared" si="191"/>
        <v/>
      </c>
    </row>
    <row r="6120" spans="1:10" x14ac:dyDescent="0.35">
      <c r="A6120" s="7" t="str">
        <f>IF('Payments Export'!A6124="","",'Payments Export'!A6124)</f>
        <v/>
      </c>
      <c r="B6120" s="7" t="str">
        <f>IF('Payments Export'!A6124="","",'Payments Export'!B6124)</f>
        <v/>
      </c>
      <c r="C6120" s="7" t="str">
        <f>IF(IFERROR(VALUE('Payments Export'!H6124),'Payments Export'!H6124)&lt;&gt;0,IFERROR(VALUE('Payments Export'!H6124),'Payments Export'!H6124),"")</f>
        <v/>
      </c>
      <c r="D6120" s="7" t="str">
        <f>IF('Payments Export'!I6124="","",'Payments Export'!I6124)</f>
        <v/>
      </c>
      <c r="E6120" s="7" t="str">
        <f t="shared" si="190"/>
        <v/>
      </c>
      <c r="F6120" s="7" t="str">
        <f>IF('Payments Export'!A6124="","",'Payments Export'!N6124)</f>
        <v/>
      </c>
      <c r="G6120" s="7" t="str">
        <f>IF('Payments Export'!A6124="","",'Payments Export'!O6124)</f>
        <v/>
      </c>
      <c r="H6120" s="7" t="str">
        <f>IF('Payments Export'!B6124="","",G6120-F6120)</f>
        <v/>
      </c>
      <c r="I6120" s="3" t="str">
        <f>IF(C6120&lt;&gt;"",_xlfn.XLOOKUP(IFERROR(VALUE(C6120),C6120),'Items database'!A:A,'Items database'!B:B),(_xlfn.XLOOKUP(LEFT(E6120,3),Services,Services,"")))</f>
        <v/>
      </c>
      <c r="J6120" s="3" t="str">
        <f t="shared" si="191"/>
        <v/>
      </c>
    </row>
    <row r="6121" spans="1:10" x14ac:dyDescent="0.35">
      <c r="A6121" s="7" t="str">
        <f>IF('Payments Export'!A6125="","",'Payments Export'!A6125)</f>
        <v/>
      </c>
      <c r="B6121" s="7" t="str">
        <f>IF('Payments Export'!A6125="","",'Payments Export'!B6125)</f>
        <v/>
      </c>
      <c r="C6121" s="7" t="str">
        <f>IF(IFERROR(VALUE('Payments Export'!H6125),'Payments Export'!H6125)&lt;&gt;0,IFERROR(VALUE('Payments Export'!H6125),'Payments Export'!H6125),"")</f>
        <v/>
      </c>
      <c r="D6121" s="7" t="str">
        <f>IF('Payments Export'!I6125="","",'Payments Export'!I6125)</f>
        <v/>
      </c>
      <c r="E6121" s="7" t="str">
        <f t="shared" si="190"/>
        <v/>
      </c>
      <c r="F6121" s="7" t="str">
        <f>IF('Payments Export'!A6125="","",'Payments Export'!N6125)</f>
        <v/>
      </c>
      <c r="G6121" s="7" t="str">
        <f>IF('Payments Export'!A6125="","",'Payments Export'!O6125)</f>
        <v/>
      </c>
      <c r="H6121" s="7" t="str">
        <f>IF('Payments Export'!B6125="","",G6121-F6121)</f>
        <v/>
      </c>
      <c r="I6121" s="3" t="str">
        <f>IF(C6121&lt;&gt;"",_xlfn.XLOOKUP(IFERROR(VALUE(C6121),C6121),'Items database'!A:A,'Items database'!B:B),(_xlfn.XLOOKUP(LEFT(E6121,3),Services,Services,"")))</f>
        <v/>
      </c>
      <c r="J6121" s="3" t="str">
        <f t="shared" si="191"/>
        <v/>
      </c>
    </row>
    <row r="6122" spans="1:10" x14ac:dyDescent="0.35">
      <c r="A6122" s="7" t="str">
        <f>IF('Payments Export'!A6126="","",'Payments Export'!A6126)</f>
        <v/>
      </c>
      <c r="B6122" s="7" t="str">
        <f>IF('Payments Export'!A6126="","",'Payments Export'!B6126)</f>
        <v/>
      </c>
      <c r="C6122" s="7" t="str">
        <f>IF(IFERROR(VALUE('Payments Export'!H6126),'Payments Export'!H6126)&lt;&gt;0,IFERROR(VALUE('Payments Export'!H6126),'Payments Export'!H6126),"")</f>
        <v/>
      </c>
      <c r="D6122" s="7" t="str">
        <f>IF('Payments Export'!I6126="","",'Payments Export'!I6126)</f>
        <v/>
      </c>
      <c r="E6122" s="7" t="str">
        <f t="shared" si="190"/>
        <v/>
      </c>
      <c r="F6122" s="7" t="str">
        <f>IF('Payments Export'!A6126="","",'Payments Export'!N6126)</f>
        <v/>
      </c>
      <c r="G6122" s="7" t="str">
        <f>IF('Payments Export'!A6126="","",'Payments Export'!O6126)</f>
        <v/>
      </c>
      <c r="H6122" s="7" t="str">
        <f>IF('Payments Export'!B6126="","",G6122-F6122)</f>
        <v/>
      </c>
      <c r="I6122" s="3" t="str">
        <f>IF(C6122&lt;&gt;"",_xlfn.XLOOKUP(IFERROR(VALUE(C6122),C6122),'Items database'!A:A,'Items database'!B:B),(_xlfn.XLOOKUP(LEFT(E6122,3),Services,Services,"")))</f>
        <v/>
      </c>
      <c r="J6122" s="3" t="str">
        <f t="shared" si="191"/>
        <v/>
      </c>
    </row>
    <row r="6123" spans="1:10" x14ac:dyDescent="0.35">
      <c r="A6123" s="7" t="str">
        <f>IF('Payments Export'!A6127="","",'Payments Export'!A6127)</f>
        <v/>
      </c>
      <c r="B6123" s="7" t="str">
        <f>IF('Payments Export'!A6127="","",'Payments Export'!B6127)</f>
        <v/>
      </c>
      <c r="C6123" s="7" t="str">
        <f>IF(IFERROR(VALUE('Payments Export'!H6127),'Payments Export'!H6127)&lt;&gt;0,IFERROR(VALUE('Payments Export'!H6127),'Payments Export'!H6127),"")</f>
        <v/>
      </c>
      <c r="D6123" s="7" t="str">
        <f>IF('Payments Export'!I6127="","",'Payments Export'!I6127)</f>
        <v/>
      </c>
      <c r="E6123" s="7" t="str">
        <f t="shared" si="190"/>
        <v/>
      </c>
      <c r="F6123" s="7" t="str">
        <f>IF('Payments Export'!A6127="","",'Payments Export'!N6127)</f>
        <v/>
      </c>
      <c r="G6123" s="7" t="str">
        <f>IF('Payments Export'!A6127="","",'Payments Export'!O6127)</f>
        <v/>
      </c>
      <c r="H6123" s="7" t="str">
        <f>IF('Payments Export'!B6127="","",G6123-F6123)</f>
        <v/>
      </c>
      <c r="I6123" s="3" t="str">
        <f>IF(C6123&lt;&gt;"",_xlfn.XLOOKUP(IFERROR(VALUE(C6123),C6123),'Items database'!A:A,'Items database'!B:B),(_xlfn.XLOOKUP(LEFT(E6123,3),Services,Services,"")))</f>
        <v/>
      </c>
      <c r="J6123" s="3" t="str">
        <f t="shared" si="191"/>
        <v/>
      </c>
    </row>
    <row r="6124" spans="1:10" x14ac:dyDescent="0.35">
      <c r="A6124" s="7" t="str">
        <f>IF('Payments Export'!A6128="","",'Payments Export'!A6128)</f>
        <v/>
      </c>
      <c r="B6124" s="7" t="str">
        <f>IF('Payments Export'!A6128="","",'Payments Export'!B6128)</f>
        <v/>
      </c>
      <c r="C6124" s="7" t="str">
        <f>IF(IFERROR(VALUE('Payments Export'!H6128),'Payments Export'!H6128)&lt;&gt;0,IFERROR(VALUE('Payments Export'!H6128),'Payments Export'!H6128),"")</f>
        <v/>
      </c>
      <c r="D6124" s="7" t="str">
        <f>IF('Payments Export'!I6128="","",'Payments Export'!I6128)</f>
        <v/>
      </c>
      <c r="E6124" s="7" t="str">
        <f t="shared" si="190"/>
        <v/>
      </c>
      <c r="F6124" s="7" t="str">
        <f>IF('Payments Export'!A6128="","",'Payments Export'!N6128)</f>
        <v/>
      </c>
      <c r="G6124" s="7" t="str">
        <f>IF('Payments Export'!A6128="","",'Payments Export'!O6128)</f>
        <v/>
      </c>
      <c r="H6124" s="7" t="str">
        <f>IF('Payments Export'!B6128="","",G6124-F6124)</f>
        <v/>
      </c>
      <c r="I6124" s="3" t="str">
        <f>IF(C6124&lt;&gt;"",_xlfn.XLOOKUP(IFERROR(VALUE(C6124),C6124),'Items database'!A:A,'Items database'!B:B),(_xlfn.XLOOKUP(LEFT(E6124,3),Services,Services,"")))</f>
        <v/>
      </c>
      <c r="J6124" s="3" t="str">
        <f t="shared" si="191"/>
        <v/>
      </c>
    </row>
    <row r="6125" spans="1:10" x14ac:dyDescent="0.35">
      <c r="A6125" s="7" t="str">
        <f>IF('Payments Export'!A6129="","",'Payments Export'!A6129)</f>
        <v/>
      </c>
      <c r="B6125" s="7" t="str">
        <f>IF('Payments Export'!A6129="","",'Payments Export'!B6129)</f>
        <v/>
      </c>
      <c r="C6125" s="7" t="str">
        <f>IF(IFERROR(VALUE('Payments Export'!H6129),'Payments Export'!H6129)&lt;&gt;0,IFERROR(VALUE('Payments Export'!H6129),'Payments Export'!H6129),"")</f>
        <v/>
      </c>
      <c r="D6125" s="7" t="str">
        <f>IF('Payments Export'!I6129="","",'Payments Export'!I6129)</f>
        <v/>
      </c>
      <c r="E6125" s="7" t="str">
        <f t="shared" si="190"/>
        <v/>
      </c>
      <c r="F6125" s="7" t="str">
        <f>IF('Payments Export'!A6129="","",'Payments Export'!N6129)</f>
        <v/>
      </c>
      <c r="G6125" s="7" t="str">
        <f>IF('Payments Export'!A6129="","",'Payments Export'!O6129)</f>
        <v/>
      </c>
      <c r="H6125" s="7" t="str">
        <f>IF('Payments Export'!B6129="","",G6125-F6125)</f>
        <v/>
      </c>
      <c r="I6125" s="3" t="str">
        <f>IF(C6125&lt;&gt;"",_xlfn.XLOOKUP(IFERROR(VALUE(C6125),C6125),'Items database'!A:A,'Items database'!B:B),(_xlfn.XLOOKUP(LEFT(E6125,3),Services,Services,"")))</f>
        <v/>
      </c>
      <c r="J6125" s="3" t="str">
        <f t="shared" si="191"/>
        <v/>
      </c>
    </row>
    <row r="6126" spans="1:10" x14ac:dyDescent="0.35">
      <c r="A6126" s="7" t="str">
        <f>IF('Payments Export'!A6130="","",'Payments Export'!A6130)</f>
        <v/>
      </c>
      <c r="B6126" s="7" t="str">
        <f>IF('Payments Export'!A6130="","",'Payments Export'!B6130)</f>
        <v/>
      </c>
      <c r="C6126" s="7" t="str">
        <f>IF(IFERROR(VALUE('Payments Export'!H6130),'Payments Export'!H6130)&lt;&gt;0,IFERROR(VALUE('Payments Export'!H6130),'Payments Export'!H6130),"")</f>
        <v/>
      </c>
      <c r="D6126" s="7" t="str">
        <f>IF('Payments Export'!I6130="","",'Payments Export'!I6130)</f>
        <v/>
      </c>
      <c r="E6126" s="7" t="str">
        <f t="shared" si="190"/>
        <v/>
      </c>
      <c r="F6126" s="7" t="str">
        <f>IF('Payments Export'!A6130="","",'Payments Export'!N6130)</f>
        <v/>
      </c>
      <c r="G6126" s="7" t="str">
        <f>IF('Payments Export'!A6130="","",'Payments Export'!O6130)</f>
        <v/>
      </c>
      <c r="H6126" s="7" t="str">
        <f>IF('Payments Export'!B6130="","",G6126-F6126)</f>
        <v/>
      </c>
      <c r="I6126" s="3" t="str">
        <f>IF(C6126&lt;&gt;"",_xlfn.XLOOKUP(IFERROR(VALUE(C6126),C6126),'Items database'!A:A,'Items database'!B:B),(_xlfn.XLOOKUP(LEFT(E6126,3),Services,Services,"")))</f>
        <v/>
      </c>
      <c r="J6126" s="3" t="str">
        <f t="shared" si="191"/>
        <v/>
      </c>
    </row>
    <row r="6127" spans="1:10" x14ac:dyDescent="0.35">
      <c r="A6127" s="7" t="str">
        <f>IF('Payments Export'!A6131="","",'Payments Export'!A6131)</f>
        <v/>
      </c>
      <c r="B6127" s="7" t="str">
        <f>IF('Payments Export'!A6131="","",'Payments Export'!B6131)</f>
        <v/>
      </c>
      <c r="C6127" s="7" t="str">
        <f>IF(IFERROR(VALUE('Payments Export'!H6131),'Payments Export'!H6131)&lt;&gt;0,IFERROR(VALUE('Payments Export'!H6131),'Payments Export'!H6131),"")</f>
        <v/>
      </c>
      <c r="D6127" s="7" t="str">
        <f>IF('Payments Export'!I6131="","",'Payments Export'!I6131)</f>
        <v/>
      </c>
      <c r="E6127" s="7" t="str">
        <f t="shared" si="190"/>
        <v/>
      </c>
      <c r="F6127" s="7" t="str">
        <f>IF('Payments Export'!A6131="","",'Payments Export'!N6131)</f>
        <v/>
      </c>
      <c r="G6127" s="7" t="str">
        <f>IF('Payments Export'!A6131="","",'Payments Export'!O6131)</f>
        <v/>
      </c>
      <c r="H6127" s="7" t="str">
        <f>IF('Payments Export'!B6131="","",G6127-F6127)</f>
        <v/>
      </c>
      <c r="I6127" s="3" t="str">
        <f>IF(C6127&lt;&gt;"",_xlfn.XLOOKUP(IFERROR(VALUE(C6127),C6127),'Items database'!A:A,'Items database'!B:B),(_xlfn.XLOOKUP(LEFT(E6127,3),Services,Services,"")))</f>
        <v/>
      </c>
      <c r="J6127" s="3" t="str">
        <f t="shared" si="191"/>
        <v/>
      </c>
    </row>
    <row r="6128" spans="1:10" x14ac:dyDescent="0.35">
      <c r="A6128" s="7" t="str">
        <f>IF('Payments Export'!A6132="","",'Payments Export'!A6132)</f>
        <v/>
      </c>
      <c r="B6128" s="7" t="str">
        <f>IF('Payments Export'!A6132="","",'Payments Export'!B6132)</f>
        <v/>
      </c>
      <c r="C6128" s="7" t="str">
        <f>IF(IFERROR(VALUE('Payments Export'!H6132),'Payments Export'!H6132)&lt;&gt;0,IFERROR(VALUE('Payments Export'!H6132),'Payments Export'!H6132),"")</f>
        <v/>
      </c>
      <c r="D6128" s="7" t="str">
        <f>IF('Payments Export'!I6132="","",'Payments Export'!I6132)</f>
        <v/>
      </c>
      <c r="E6128" s="7" t="str">
        <f t="shared" si="190"/>
        <v/>
      </c>
      <c r="F6128" s="7" t="str">
        <f>IF('Payments Export'!A6132="","",'Payments Export'!N6132)</f>
        <v/>
      </c>
      <c r="G6128" s="7" t="str">
        <f>IF('Payments Export'!A6132="","",'Payments Export'!O6132)</f>
        <v/>
      </c>
      <c r="H6128" s="7" t="str">
        <f>IF('Payments Export'!B6132="","",G6128-F6128)</f>
        <v/>
      </c>
      <c r="I6128" s="3" t="str">
        <f>IF(C6128&lt;&gt;"",_xlfn.XLOOKUP(IFERROR(VALUE(C6128),C6128),'Items database'!A:A,'Items database'!B:B),(_xlfn.XLOOKUP(LEFT(E6128,3),Services,Services,"")))</f>
        <v/>
      </c>
      <c r="J6128" s="3" t="str">
        <f t="shared" si="191"/>
        <v/>
      </c>
    </row>
    <row r="6129" spans="1:10" x14ac:dyDescent="0.35">
      <c r="A6129" s="7" t="str">
        <f>IF('Payments Export'!A6133="","",'Payments Export'!A6133)</f>
        <v/>
      </c>
      <c r="B6129" s="7" t="str">
        <f>IF('Payments Export'!A6133="","",'Payments Export'!B6133)</f>
        <v/>
      </c>
      <c r="C6129" s="7" t="str">
        <f>IF(IFERROR(VALUE('Payments Export'!H6133),'Payments Export'!H6133)&lt;&gt;0,IFERROR(VALUE('Payments Export'!H6133),'Payments Export'!H6133),"")</f>
        <v/>
      </c>
      <c r="D6129" s="7" t="str">
        <f>IF('Payments Export'!I6133="","",'Payments Export'!I6133)</f>
        <v/>
      </c>
      <c r="E6129" s="7" t="str">
        <f t="shared" si="190"/>
        <v/>
      </c>
      <c r="F6129" s="7" t="str">
        <f>IF('Payments Export'!A6133="","",'Payments Export'!N6133)</f>
        <v/>
      </c>
      <c r="G6129" s="7" t="str">
        <f>IF('Payments Export'!A6133="","",'Payments Export'!O6133)</f>
        <v/>
      </c>
      <c r="H6129" s="7" t="str">
        <f>IF('Payments Export'!B6133="","",G6129-F6129)</f>
        <v/>
      </c>
      <c r="I6129" s="3" t="str">
        <f>IF(C6129&lt;&gt;"",_xlfn.XLOOKUP(IFERROR(VALUE(C6129),C6129),'Items database'!A:A,'Items database'!B:B),(_xlfn.XLOOKUP(LEFT(E6129,3),Services,Services,"")))</f>
        <v/>
      </c>
      <c r="J6129" s="3" t="str">
        <f t="shared" si="191"/>
        <v/>
      </c>
    </row>
    <row r="6130" spans="1:10" x14ac:dyDescent="0.35">
      <c r="A6130" s="7" t="str">
        <f>IF('Payments Export'!A6134="","",'Payments Export'!A6134)</f>
        <v/>
      </c>
      <c r="B6130" s="7" t="str">
        <f>IF('Payments Export'!A6134="","",'Payments Export'!B6134)</f>
        <v/>
      </c>
      <c r="C6130" s="7" t="str">
        <f>IF(IFERROR(VALUE('Payments Export'!H6134),'Payments Export'!H6134)&lt;&gt;0,IFERROR(VALUE('Payments Export'!H6134),'Payments Export'!H6134),"")</f>
        <v/>
      </c>
      <c r="D6130" s="7" t="str">
        <f>IF('Payments Export'!I6134="","",'Payments Export'!I6134)</f>
        <v/>
      </c>
      <c r="E6130" s="7" t="str">
        <f t="shared" si="190"/>
        <v/>
      </c>
      <c r="F6130" s="7" t="str">
        <f>IF('Payments Export'!A6134="","",'Payments Export'!N6134)</f>
        <v/>
      </c>
      <c r="G6130" s="7" t="str">
        <f>IF('Payments Export'!A6134="","",'Payments Export'!O6134)</f>
        <v/>
      </c>
      <c r="H6130" s="7" t="str">
        <f>IF('Payments Export'!B6134="","",G6130-F6130)</f>
        <v/>
      </c>
      <c r="I6130" s="3" t="str">
        <f>IF(C6130&lt;&gt;"",_xlfn.XLOOKUP(IFERROR(VALUE(C6130),C6130),'Items database'!A:A,'Items database'!B:B),(_xlfn.XLOOKUP(LEFT(E6130,3),Services,Services,"")))</f>
        <v/>
      </c>
      <c r="J6130" s="3" t="str">
        <f t="shared" si="191"/>
        <v/>
      </c>
    </row>
    <row r="6131" spans="1:10" x14ac:dyDescent="0.35">
      <c r="A6131" s="7" t="str">
        <f>IF('Payments Export'!A6135="","",'Payments Export'!A6135)</f>
        <v/>
      </c>
      <c r="B6131" s="7" t="str">
        <f>IF('Payments Export'!A6135="","",'Payments Export'!B6135)</f>
        <v/>
      </c>
      <c r="C6131" s="7" t="str">
        <f>IF(IFERROR(VALUE('Payments Export'!H6135),'Payments Export'!H6135)&lt;&gt;0,IFERROR(VALUE('Payments Export'!H6135),'Payments Export'!H6135),"")</f>
        <v/>
      </c>
      <c r="D6131" s="7" t="str">
        <f>IF('Payments Export'!I6135="","",'Payments Export'!I6135)</f>
        <v/>
      </c>
      <c r="E6131" s="7" t="str">
        <f t="shared" si="190"/>
        <v/>
      </c>
      <c r="F6131" s="7" t="str">
        <f>IF('Payments Export'!A6135="","",'Payments Export'!N6135)</f>
        <v/>
      </c>
      <c r="G6131" s="7" t="str">
        <f>IF('Payments Export'!A6135="","",'Payments Export'!O6135)</f>
        <v/>
      </c>
      <c r="H6131" s="7" t="str">
        <f>IF('Payments Export'!B6135="","",G6131-F6131)</f>
        <v/>
      </c>
      <c r="I6131" s="3" t="str">
        <f>IF(C6131&lt;&gt;"",_xlfn.XLOOKUP(IFERROR(VALUE(C6131),C6131),'Items database'!A:A,'Items database'!B:B),(_xlfn.XLOOKUP(LEFT(E6131,3),Services,Services,"")))</f>
        <v/>
      </c>
      <c r="J6131" s="3" t="str">
        <f t="shared" si="191"/>
        <v/>
      </c>
    </row>
    <row r="6132" spans="1:10" x14ac:dyDescent="0.35">
      <c r="A6132" s="7" t="str">
        <f>IF('Payments Export'!A6136="","",'Payments Export'!A6136)</f>
        <v/>
      </c>
      <c r="B6132" s="7" t="str">
        <f>IF('Payments Export'!A6136="","",'Payments Export'!B6136)</f>
        <v/>
      </c>
      <c r="C6132" s="7" t="str">
        <f>IF(IFERROR(VALUE('Payments Export'!H6136),'Payments Export'!H6136)&lt;&gt;0,IFERROR(VALUE('Payments Export'!H6136),'Payments Export'!H6136),"")</f>
        <v/>
      </c>
      <c r="D6132" s="7" t="str">
        <f>IF('Payments Export'!I6136="","",'Payments Export'!I6136)</f>
        <v/>
      </c>
      <c r="E6132" s="7" t="str">
        <f t="shared" si="190"/>
        <v/>
      </c>
      <c r="F6132" s="7" t="str">
        <f>IF('Payments Export'!A6136="","",'Payments Export'!N6136)</f>
        <v/>
      </c>
      <c r="G6132" s="7" t="str">
        <f>IF('Payments Export'!A6136="","",'Payments Export'!O6136)</f>
        <v/>
      </c>
      <c r="H6132" s="7" t="str">
        <f>IF('Payments Export'!B6136="","",G6132-F6132)</f>
        <v/>
      </c>
      <c r="I6132" s="3" t="str">
        <f>IF(C6132&lt;&gt;"",_xlfn.XLOOKUP(IFERROR(VALUE(C6132),C6132),'Items database'!A:A,'Items database'!B:B),(_xlfn.XLOOKUP(LEFT(E6132,3),Services,Services,"")))</f>
        <v/>
      </c>
      <c r="J6132" s="3" t="str">
        <f t="shared" si="191"/>
        <v/>
      </c>
    </row>
    <row r="6133" spans="1:10" x14ac:dyDescent="0.35">
      <c r="A6133" s="7" t="str">
        <f>IF('Payments Export'!A6137="","",'Payments Export'!A6137)</f>
        <v/>
      </c>
      <c r="B6133" s="7" t="str">
        <f>IF('Payments Export'!A6137="","",'Payments Export'!B6137)</f>
        <v/>
      </c>
      <c r="C6133" s="7" t="str">
        <f>IF(IFERROR(VALUE('Payments Export'!H6137),'Payments Export'!H6137)&lt;&gt;0,IFERROR(VALUE('Payments Export'!H6137),'Payments Export'!H6137),"")</f>
        <v/>
      </c>
      <c r="D6133" s="7" t="str">
        <f>IF('Payments Export'!I6137="","",'Payments Export'!I6137)</f>
        <v/>
      </c>
      <c r="E6133" s="7" t="str">
        <f t="shared" si="190"/>
        <v/>
      </c>
      <c r="F6133" s="7" t="str">
        <f>IF('Payments Export'!A6137="","",'Payments Export'!N6137)</f>
        <v/>
      </c>
      <c r="G6133" s="7" t="str">
        <f>IF('Payments Export'!A6137="","",'Payments Export'!O6137)</f>
        <v/>
      </c>
      <c r="H6133" s="7" t="str">
        <f>IF('Payments Export'!B6137="","",G6133-F6133)</f>
        <v/>
      </c>
      <c r="I6133" s="3" t="str">
        <f>IF(C6133&lt;&gt;"",_xlfn.XLOOKUP(IFERROR(VALUE(C6133),C6133),'Items database'!A:A,'Items database'!B:B),(_xlfn.XLOOKUP(LEFT(E6133,3),Services,Services,"")))</f>
        <v/>
      </c>
      <c r="J6133" s="3" t="str">
        <f t="shared" si="191"/>
        <v/>
      </c>
    </row>
    <row r="6134" spans="1:10" x14ac:dyDescent="0.35">
      <c r="A6134" s="7" t="str">
        <f>IF('Payments Export'!A6138="","",'Payments Export'!A6138)</f>
        <v/>
      </c>
      <c r="B6134" s="7" t="str">
        <f>IF('Payments Export'!A6138="","",'Payments Export'!B6138)</f>
        <v/>
      </c>
      <c r="C6134" s="7" t="str">
        <f>IF(IFERROR(VALUE('Payments Export'!H6138),'Payments Export'!H6138)&lt;&gt;0,IFERROR(VALUE('Payments Export'!H6138),'Payments Export'!H6138),"")</f>
        <v/>
      </c>
      <c r="D6134" s="7" t="str">
        <f>IF('Payments Export'!I6138="","",'Payments Export'!I6138)</f>
        <v/>
      </c>
      <c r="E6134" s="7" t="str">
        <f t="shared" si="190"/>
        <v/>
      </c>
      <c r="F6134" s="7" t="str">
        <f>IF('Payments Export'!A6138="","",'Payments Export'!N6138)</f>
        <v/>
      </c>
      <c r="G6134" s="7" t="str">
        <f>IF('Payments Export'!A6138="","",'Payments Export'!O6138)</f>
        <v/>
      </c>
      <c r="H6134" s="7" t="str">
        <f>IF('Payments Export'!B6138="","",G6134-F6134)</f>
        <v/>
      </c>
      <c r="I6134" s="3" t="str">
        <f>IF(C6134&lt;&gt;"",_xlfn.XLOOKUP(IFERROR(VALUE(C6134),C6134),'Items database'!A:A,'Items database'!B:B),(_xlfn.XLOOKUP(LEFT(E6134,3),Services,Services,"")))</f>
        <v/>
      </c>
      <c r="J6134" s="3" t="str">
        <f t="shared" si="191"/>
        <v/>
      </c>
    </row>
    <row r="6135" spans="1:10" x14ac:dyDescent="0.35">
      <c r="A6135" s="7" t="str">
        <f>IF('Payments Export'!A6139="","",'Payments Export'!A6139)</f>
        <v/>
      </c>
      <c r="B6135" s="7" t="str">
        <f>IF('Payments Export'!A6139="","",'Payments Export'!B6139)</f>
        <v/>
      </c>
      <c r="C6135" s="7" t="str">
        <f>IF(IFERROR(VALUE('Payments Export'!H6139),'Payments Export'!H6139)&lt;&gt;0,IFERROR(VALUE('Payments Export'!H6139),'Payments Export'!H6139),"")</f>
        <v/>
      </c>
      <c r="D6135" s="7" t="str">
        <f>IF('Payments Export'!I6139="","",'Payments Export'!I6139)</f>
        <v/>
      </c>
      <c r="E6135" s="7" t="str">
        <f t="shared" si="190"/>
        <v/>
      </c>
      <c r="F6135" s="7" t="str">
        <f>IF('Payments Export'!A6139="","",'Payments Export'!N6139)</f>
        <v/>
      </c>
      <c r="G6135" s="7" t="str">
        <f>IF('Payments Export'!A6139="","",'Payments Export'!O6139)</f>
        <v/>
      </c>
      <c r="H6135" s="7" t="str">
        <f>IF('Payments Export'!B6139="","",G6135-F6135)</f>
        <v/>
      </c>
      <c r="I6135" s="3" t="str">
        <f>IF(C6135&lt;&gt;"",_xlfn.XLOOKUP(IFERROR(VALUE(C6135),C6135),'Items database'!A:A,'Items database'!B:B),(_xlfn.XLOOKUP(LEFT(E6135,3),Services,Services,"")))</f>
        <v/>
      </c>
      <c r="J6135" s="3" t="str">
        <f t="shared" si="191"/>
        <v/>
      </c>
    </row>
    <row r="6136" spans="1:10" x14ac:dyDescent="0.35">
      <c r="A6136" s="7" t="str">
        <f>IF('Payments Export'!A6140="","",'Payments Export'!A6140)</f>
        <v/>
      </c>
      <c r="B6136" s="7" t="str">
        <f>IF('Payments Export'!A6140="","",'Payments Export'!B6140)</f>
        <v/>
      </c>
      <c r="C6136" s="7" t="str">
        <f>IF(IFERROR(VALUE('Payments Export'!H6140),'Payments Export'!H6140)&lt;&gt;0,IFERROR(VALUE('Payments Export'!H6140),'Payments Export'!H6140),"")</f>
        <v/>
      </c>
      <c r="D6136" s="7" t="str">
        <f>IF('Payments Export'!I6140="","",'Payments Export'!I6140)</f>
        <v/>
      </c>
      <c r="E6136" s="7" t="str">
        <f t="shared" si="190"/>
        <v/>
      </c>
      <c r="F6136" s="7" t="str">
        <f>IF('Payments Export'!A6140="","",'Payments Export'!N6140)</f>
        <v/>
      </c>
      <c r="G6136" s="7" t="str">
        <f>IF('Payments Export'!A6140="","",'Payments Export'!O6140)</f>
        <v/>
      </c>
      <c r="H6136" s="7" t="str">
        <f>IF('Payments Export'!B6140="","",G6136-F6136)</f>
        <v/>
      </c>
      <c r="I6136" s="3" t="str">
        <f>IF(C6136&lt;&gt;"",_xlfn.XLOOKUP(IFERROR(VALUE(C6136),C6136),'Items database'!A:A,'Items database'!B:B),(_xlfn.XLOOKUP(LEFT(E6136,3),Services,Services,"")))</f>
        <v/>
      </c>
      <c r="J6136" s="3" t="str">
        <f t="shared" si="191"/>
        <v/>
      </c>
    </row>
    <row r="6137" spans="1:10" x14ac:dyDescent="0.35">
      <c r="A6137" s="7" t="str">
        <f>IF('Payments Export'!A6141="","",'Payments Export'!A6141)</f>
        <v/>
      </c>
      <c r="B6137" s="7" t="str">
        <f>IF('Payments Export'!A6141="","",'Payments Export'!B6141)</f>
        <v/>
      </c>
      <c r="C6137" s="7" t="str">
        <f>IF(IFERROR(VALUE('Payments Export'!H6141),'Payments Export'!H6141)&lt;&gt;0,IFERROR(VALUE('Payments Export'!H6141),'Payments Export'!H6141),"")</f>
        <v/>
      </c>
      <c r="D6137" s="7" t="str">
        <f>IF('Payments Export'!I6141="","",'Payments Export'!I6141)</f>
        <v/>
      </c>
      <c r="E6137" s="7" t="str">
        <f t="shared" si="190"/>
        <v/>
      </c>
      <c r="F6137" s="7" t="str">
        <f>IF('Payments Export'!A6141="","",'Payments Export'!N6141)</f>
        <v/>
      </c>
      <c r="G6137" s="7" t="str">
        <f>IF('Payments Export'!A6141="","",'Payments Export'!O6141)</f>
        <v/>
      </c>
      <c r="H6137" s="7" t="str">
        <f>IF('Payments Export'!B6141="","",G6137-F6137)</f>
        <v/>
      </c>
      <c r="I6137" s="3" t="str">
        <f>IF(C6137&lt;&gt;"",_xlfn.XLOOKUP(IFERROR(VALUE(C6137),C6137),'Items database'!A:A,'Items database'!B:B),(_xlfn.XLOOKUP(LEFT(E6137,3),Services,Services,"")))</f>
        <v/>
      </c>
      <c r="J6137" s="3" t="str">
        <f t="shared" si="191"/>
        <v/>
      </c>
    </row>
    <row r="6138" spans="1:10" x14ac:dyDescent="0.35">
      <c r="A6138" s="7" t="str">
        <f>IF('Payments Export'!A6142="","",'Payments Export'!A6142)</f>
        <v/>
      </c>
      <c r="B6138" s="7" t="str">
        <f>IF('Payments Export'!A6142="","",'Payments Export'!B6142)</f>
        <v/>
      </c>
      <c r="C6138" s="7" t="str">
        <f>IF(IFERROR(VALUE('Payments Export'!H6142),'Payments Export'!H6142)&lt;&gt;0,IFERROR(VALUE('Payments Export'!H6142),'Payments Export'!H6142),"")</f>
        <v/>
      </c>
      <c r="D6138" s="7" t="str">
        <f>IF('Payments Export'!I6142="","",'Payments Export'!I6142)</f>
        <v/>
      </c>
      <c r="E6138" s="7" t="str">
        <f t="shared" si="190"/>
        <v/>
      </c>
      <c r="F6138" s="7" t="str">
        <f>IF('Payments Export'!A6142="","",'Payments Export'!N6142)</f>
        <v/>
      </c>
      <c r="G6138" s="7" t="str">
        <f>IF('Payments Export'!A6142="","",'Payments Export'!O6142)</f>
        <v/>
      </c>
      <c r="H6138" s="7" t="str">
        <f>IF('Payments Export'!B6142="","",G6138-F6138)</f>
        <v/>
      </c>
      <c r="I6138" s="3" t="str">
        <f>IF(C6138&lt;&gt;"",_xlfn.XLOOKUP(IFERROR(VALUE(C6138),C6138),'Items database'!A:A,'Items database'!B:B),(_xlfn.XLOOKUP(LEFT(E6138,3),Services,Services,"")))</f>
        <v/>
      </c>
      <c r="J6138" s="3" t="str">
        <f t="shared" si="191"/>
        <v/>
      </c>
    </row>
    <row r="6139" spans="1:10" x14ac:dyDescent="0.35">
      <c r="A6139" s="7" t="str">
        <f>IF('Payments Export'!A6143="","",'Payments Export'!A6143)</f>
        <v/>
      </c>
      <c r="B6139" s="7" t="str">
        <f>IF('Payments Export'!A6143="","",'Payments Export'!B6143)</f>
        <v/>
      </c>
      <c r="C6139" s="7" t="str">
        <f>IF(IFERROR(VALUE('Payments Export'!H6143),'Payments Export'!H6143)&lt;&gt;0,IFERROR(VALUE('Payments Export'!H6143),'Payments Export'!H6143),"")</f>
        <v/>
      </c>
      <c r="D6139" s="7" t="str">
        <f>IF('Payments Export'!I6143="","",'Payments Export'!I6143)</f>
        <v/>
      </c>
      <c r="E6139" s="7" t="str">
        <f t="shared" si="190"/>
        <v/>
      </c>
      <c r="F6139" s="7" t="str">
        <f>IF('Payments Export'!A6143="","",'Payments Export'!N6143)</f>
        <v/>
      </c>
      <c r="G6139" s="7" t="str">
        <f>IF('Payments Export'!A6143="","",'Payments Export'!O6143)</f>
        <v/>
      </c>
      <c r="H6139" s="7" t="str">
        <f>IF('Payments Export'!B6143="","",G6139-F6139)</f>
        <v/>
      </c>
      <c r="I6139" s="3" t="str">
        <f>IF(C6139&lt;&gt;"",_xlfn.XLOOKUP(IFERROR(VALUE(C6139),C6139),'Items database'!A:A,'Items database'!B:B),(_xlfn.XLOOKUP(LEFT(E6139,3),Services,Services,"")))</f>
        <v/>
      </c>
      <c r="J6139" s="3" t="str">
        <f t="shared" si="191"/>
        <v/>
      </c>
    </row>
    <row r="6140" spans="1:10" x14ac:dyDescent="0.35">
      <c r="A6140" s="7" t="str">
        <f>IF('Payments Export'!A6144="","",'Payments Export'!A6144)</f>
        <v/>
      </c>
      <c r="B6140" s="7" t="str">
        <f>IF('Payments Export'!A6144="","",'Payments Export'!B6144)</f>
        <v/>
      </c>
      <c r="C6140" s="7" t="str">
        <f>IF(IFERROR(VALUE('Payments Export'!H6144),'Payments Export'!H6144)&lt;&gt;0,IFERROR(VALUE('Payments Export'!H6144),'Payments Export'!H6144),"")</f>
        <v/>
      </c>
      <c r="D6140" s="7" t="str">
        <f>IF('Payments Export'!I6144="","",'Payments Export'!I6144)</f>
        <v/>
      </c>
      <c r="E6140" s="7" t="str">
        <f t="shared" si="190"/>
        <v/>
      </c>
      <c r="F6140" s="7" t="str">
        <f>IF('Payments Export'!A6144="","",'Payments Export'!N6144)</f>
        <v/>
      </c>
      <c r="G6140" s="7" t="str">
        <f>IF('Payments Export'!A6144="","",'Payments Export'!O6144)</f>
        <v/>
      </c>
      <c r="H6140" s="7" t="str">
        <f>IF('Payments Export'!B6144="","",G6140-F6140)</f>
        <v/>
      </c>
      <c r="I6140" s="3" t="str">
        <f>IF(C6140&lt;&gt;"",_xlfn.XLOOKUP(IFERROR(VALUE(C6140),C6140),'Items database'!A:A,'Items database'!B:B),(_xlfn.XLOOKUP(LEFT(E6140,3),Services,Services,"")))</f>
        <v/>
      </c>
      <c r="J6140" s="3" t="str">
        <f t="shared" si="191"/>
        <v/>
      </c>
    </row>
    <row r="6141" spans="1:10" x14ac:dyDescent="0.35">
      <c r="A6141" s="7" t="str">
        <f>IF('Payments Export'!A6145="","",'Payments Export'!A6145)</f>
        <v/>
      </c>
      <c r="B6141" s="7" t="str">
        <f>IF('Payments Export'!A6145="","",'Payments Export'!B6145)</f>
        <v/>
      </c>
      <c r="C6141" s="7" t="str">
        <f>IF(IFERROR(VALUE('Payments Export'!H6145),'Payments Export'!H6145)&lt;&gt;0,IFERROR(VALUE('Payments Export'!H6145),'Payments Export'!H6145),"")</f>
        <v/>
      </c>
      <c r="D6141" s="7" t="str">
        <f>IF('Payments Export'!I6145="","",'Payments Export'!I6145)</f>
        <v/>
      </c>
      <c r="E6141" s="7" t="str">
        <f t="shared" si="190"/>
        <v/>
      </c>
      <c r="F6141" s="7" t="str">
        <f>IF('Payments Export'!A6145="","",'Payments Export'!N6145)</f>
        <v/>
      </c>
      <c r="G6141" s="7" t="str">
        <f>IF('Payments Export'!A6145="","",'Payments Export'!O6145)</f>
        <v/>
      </c>
      <c r="H6141" s="7" t="str">
        <f>IF('Payments Export'!B6145="","",G6141-F6141)</f>
        <v/>
      </c>
      <c r="I6141" s="3" t="str">
        <f>IF(C6141&lt;&gt;"",_xlfn.XLOOKUP(IFERROR(VALUE(C6141),C6141),'Items database'!A:A,'Items database'!B:B),(_xlfn.XLOOKUP(LEFT(E6141,3),Services,Services,"")))</f>
        <v/>
      </c>
      <c r="J6141" s="3" t="str">
        <f t="shared" si="191"/>
        <v/>
      </c>
    </row>
    <row r="6142" spans="1:10" x14ac:dyDescent="0.35">
      <c r="A6142" s="7" t="str">
        <f>IF('Payments Export'!A6146="","",'Payments Export'!A6146)</f>
        <v/>
      </c>
      <c r="B6142" s="7" t="str">
        <f>IF('Payments Export'!A6146="","",'Payments Export'!B6146)</f>
        <v/>
      </c>
      <c r="C6142" s="7" t="str">
        <f>IF(IFERROR(VALUE('Payments Export'!H6146),'Payments Export'!H6146)&lt;&gt;0,IFERROR(VALUE('Payments Export'!H6146),'Payments Export'!H6146),"")</f>
        <v/>
      </c>
      <c r="D6142" s="7" t="str">
        <f>IF('Payments Export'!I6146="","",'Payments Export'!I6146)</f>
        <v/>
      </c>
      <c r="E6142" s="7" t="str">
        <f t="shared" si="190"/>
        <v/>
      </c>
      <c r="F6142" s="7" t="str">
        <f>IF('Payments Export'!A6146="","",'Payments Export'!N6146)</f>
        <v/>
      </c>
      <c r="G6142" s="7" t="str">
        <f>IF('Payments Export'!A6146="","",'Payments Export'!O6146)</f>
        <v/>
      </c>
      <c r="H6142" s="7" t="str">
        <f>IF('Payments Export'!B6146="","",G6142-F6142)</f>
        <v/>
      </c>
      <c r="I6142" s="3" t="str">
        <f>IF(C6142&lt;&gt;"",_xlfn.XLOOKUP(IFERROR(VALUE(C6142),C6142),'Items database'!A:A,'Items database'!B:B),(_xlfn.XLOOKUP(LEFT(E6142,3),Services,Services,"")))</f>
        <v/>
      </c>
      <c r="J6142" s="3" t="str">
        <f t="shared" si="191"/>
        <v/>
      </c>
    </row>
    <row r="6143" spans="1:10" x14ac:dyDescent="0.35">
      <c r="A6143" s="7" t="str">
        <f>IF('Payments Export'!A6147="","",'Payments Export'!A6147)</f>
        <v/>
      </c>
      <c r="B6143" s="7" t="str">
        <f>IF('Payments Export'!A6147="","",'Payments Export'!B6147)</f>
        <v/>
      </c>
      <c r="C6143" s="7" t="str">
        <f>IF(IFERROR(VALUE('Payments Export'!H6147),'Payments Export'!H6147)&lt;&gt;0,IFERROR(VALUE('Payments Export'!H6147),'Payments Export'!H6147),"")</f>
        <v/>
      </c>
      <c r="D6143" s="7" t="str">
        <f>IF('Payments Export'!I6147="","",'Payments Export'!I6147)</f>
        <v/>
      </c>
      <c r="E6143" s="7" t="str">
        <f t="shared" si="190"/>
        <v/>
      </c>
      <c r="F6143" s="7" t="str">
        <f>IF('Payments Export'!A6147="","",'Payments Export'!N6147)</f>
        <v/>
      </c>
      <c r="G6143" s="7" t="str">
        <f>IF('Payments Export'!A6147="","",'Payments Export'!O6147)</f>
        <v/>
      </c>
      <c r="H6143" s="7" t="str">
        <f>IF('Payments Export'!B6147="","",G6143-F6143)</f>
        <v/>
      </c>
      <c r="I6143" s="3" t="str">
        <f>IF(C6143&lt;&gt;"",_xlfn.XLOOKUP(IFERROR(VALUE(C6143),C6143),'Items database'!A:A,'Items database'!B:B),(_xlfn.XLOOKUP(LEFT(E6143,3),Services,Services,"")))</f>
        <v/>
      </c>
      <c r="J6143" s="3" t="str">
        <f t="shared" si="191"/>
        <v/>
      </c>
    </row>
    <row r="6144" spans="1:10" x14ac:dyDescent="0.35">
      <c r="A6144" s="7" t="str">
        <f>IF('Payments Export'!A6148="","",'Payments Export'!A6148)</f>
        <v/>
      </c>
      <c r="B6144" s="7" t="str">
        <f>IF('Payments Export'!A6148="","",'Payments Export'!B6148)</f>
        <v/>
      </c>
      <c r="C6144" s="7" t="str">
        <f>IF(IFERROR(VALUE('Payments Export'!H6148),'Payments Export'!H6148)&lt;&gt;0,IFERROR(VALUE('Payments Export'!H6148),'Payments Export'!H6148),"")</f>
        <v/>
      </c>
      <c r="D6144" s="7" t="str">
        <f>IF('Payments Export'!I6148="","",'Payments Export'!I6148)</f>
        <v/>
      </c>
      <c r="E6144" s="7" t="str">
        <f t="shared" si="190"/>
        <v/>
      </c>
      <c r="F6144" s="7" t="str">
        <f>IF('Payments Export'!A6148="","",'Payments Export'!N6148)</f>
        <v/>
      </c>
      <c r="G6144" s="7" t="str">
        <f>IF('Payments Export'!A6148="","",'Payments Export'!O6148)</f>
        <v/>
      </c>
      <c r="H6144" s="7" t="str">
        <f>IF('Payments Export'!B6148="","",G6144-F6144)</f>
        <v/>
      </c>
      <c r="I6144" s="3" t="str">
        <f>IF(C6144&lt;&gt;"",_xlfn.XLOOKUP(IFERROR(VALUE(C6144),C6144),'Items database'!A:A,'Items database'!B:B),(_xlfn.XLOOKUP(LEFT(E6144,3),Services,Services,"")))</f>
        <v/>
      </c>
      <c r="J6144" s="3" t="str">
        <f t="shared" si="191"/>
        <v/>
      </c>
    </row>
    <row r="6145" spans="1:10" x14ac:dyDescent="0.35">
      <c r="A6145" s="7" t="str">
        <f>IF('Payments Export'!A6149="","",'Payments Export'!A6149)</f>
        <v/>
      </c>
      <c r="B6145" s="7" t="str">
        <f>IF('Payments Export'!A6149="","",'Payments Export'!B6149)</f>
        <v/>
      </c>
      <c r="C6145" s="7" t="str">
        <f>IF(IFERROR(VALUE('Payments Export'!H6149),'Payments Export'!H6149)&lt;&gt;0,IFERROR(VALUE('Payments Export'!H6149),'Payments Export'!H6149),"")</f>
        <v/>
      </c>
      <c r="D6145" s="7" t="str">
        <f>IF('Payments Export'!I6149="","",'Payments Export'!I6149)</f>
        <v/>
      </c>
      <c r="E6145" s="7" t="str">
        <f t="shared" ref="E6145:E6208" si="192">LEFT(D6145,66)</f>
        <v/>
      </c>
      <c r="F6145" s="7" t="str">
        <f>IF('Payments Export'!A6149="","",'Payments Export'!N6149)</f>
        <v/>
      </c>
      <c r="G6145" s="7" t="str">
        <f>IF('Payments Export'!A6149="","",'Payments Export'!O6149)</f>
        <v/>
      </c>
      <c r="H6145" s="7" t="str">
        <f>IF('Payments Export'!B6149="","",G6145-F6145)</f>
        <v/>
      </c>
      <c r="I6145" s="3" t="str">
        <f>IF(C6145&lt;&gt;"",_xlfn.XLOOKUP(IFERROR(VALUE(C6145),C6145),'Items database'!A:A,'Items database'!B:B),(_xlfn.XLOOKUP(LEFT(E6145,3),Services,Services,"")))</f>
        <v/>
      </c>
      <c r="J6145" s="3" t="str">
        <f t="shared" ref="J6145:J6208" si="193">IF(ISNUMBER(F6145)=TRUE,IF(F6145=0,"","GST"),"")</f>
        <v/>
      </c>
    </row>
    <row r="6146" spans="1:10" x14ac:dyDescent="0.35">
      <c r="A6146" s="7" t="str">
        <f>IF('Payments Export'!A6150="","",'Payments Export'!A6150)</f>
        <v/>
      </c>
      <c r="B6146" s="7" t="str">
        <f>IF('Payments Export'!A6150="","",'Payments Export'!B6150)</f>
        <v/>
      </c>
      <c r="C6146" s="7" t="str">
        <f>IF(IFERROR(VALUE('Payments Export'!H6150),'Payments Export'!H6150)&lt;&gt;0,IFERROR(VALUE('Payments Export'!H6150),'Payments Export'!H6150),"")</f>
        <v/>
      </c>
      <c r="D6146" s="7" t="str">
        <f>IF('Payments Export'!I6150="","",'Payments Export'!I6150)</f>
        <v/>
      </c>
      <c r="E6146" s="7" t="str">
        <f t="shared" si="192"/>
        <v/>
      </c>
      <c r="F6146" s="7" t="str">
        <f>IF('Payments Export'!A6150="","",'Payments Export'!N6150)</f>
        <v/>
      </c>
      <c r="G6146" s="7" t="str">
        <f>IF('Payments Export'!A6150="","",'Payments Export'!O6150)</f>
        <v/>
      </c>
      <c r="H6146" s="7" t="str">
        <f>IF('Payments Export'!B6150="","",G6146-F6146)</f>
        <v/>
      </c>
      <c r="I6146" s="3" t="str">
        <f>IF(C6146&lt;&gt;"",_xlfn.XLOOKUP(IFERROR(VALUE(C6146),C6146),'Items database'!A:A,'Items database'!B:B),(_xlfn.XLOOKUP(LEFT(E6146,3),Services,Services,"")))</f>
        <v/>
      </c>
      <c r="J6146" s="3" t="str">
        <f t="shared" si="193"/>
        <v/>
      </c>
    </row>
    <row r="6147" spans="1:10" x14ac:dyDescent="0.35">
      <c r="A6147" s="7" t="str">
        <f>IF('Payments Export'!A6151="","",'Payments Export'!A6151)</f>
        <v/>
      </c>
      <c r="B6147" s="7" t="str">
        <f>IF('Payments Export'!A6151="","",'Payments Export'!B6151)</f>
        <v/>
      </c>
      <c r="C6147" s="7" t="str">
        <f>IF(IFERROR(VALUE('Payments Export'!H6151),'Payments Export'!H6151)&lt;&gt;0,IFERROR(VALUE('Payments Export'!H6151),'Payments Export'!H6151),"")</f>
        <v/>
      </c>
      <c r="D6147" s="7" t="str">
        <f>IF('Payments Export'!I6151="","",'Payments Export'!I6151)</f>
        <v/>
      </c>
      <c r="E6147" s="7" t="str">
        <f t="shared" si="192"/>
        <v/>
      </c>
      <c r="F6147" s="7" t="str">
        <f>IF('Payments Export'!A6151="","",'Payments Export'!N6151)</f>
        <v/>
      </c>
      <c r="G6147" s="7" t="str">
        <f>IF('Payments Export'!A6151="","",'Payments Export'!O6151)</f>
        <v/>
      </c>
      <c r="H6147" s="7" t="str">
        <f>IF('Payments Export'!B6151="","",G6147-F6147)</f>
        <v/>
      </c>
      <c r="I6147" s="3" t="str">
        <f>IF(C6147&lt;&gt;"",_xlfn.XLOOKUP(IFERROR(VALUE(C6147),C6147),'Items database'!A:A,'Items database'!B:B),(_xlfn.XLOOKUP(LEFT(E6147,3),Services,Services,"")))</f>
        <v/>
      </c>
      <c r="J6147" s="3" t="str">
        <f t="shared" si="193"/>
        <v/>
      </c>
    </row>
    <row r="6148" spans="1:10" x14ac:dyDescent="0.35">
      <c r="A6148" s="7" t="str">
        <f>IF('Payments Export'!A6152="","",'Payments Export'!A6152)</f>
        <v/>
      </c>
      <c r="B6148" s="7" t="str">
        <f>IF('Payments Export'!A6152="","",'Payments Export'!B6152)</f>
        <v/>
      </c>
      <c r="C6148" s="7" t="str">
        <f>IF(IFERROR(VALUE('Payments Export'!H6152),'Payments Export'!H6152)&lt;&gt;0,IFERROR(VALUE('Payments Export'!H6152),'Payments Export'!H6152),"")</f>
        <v/>
      </c>
      <c r="D6148" s="7" t="str">
        <f>IF('Payments Export'!I6152="","",'Payments Export'!I6152)</f>
        <v/>
      </c>
      <c r="E6148" s="7" t="str">
        <f t="shared" si="192"/>
        <v/>
      </c>
      <c r="F6148" s="7" t="str">
        <f>IF('Payments Export'!A6152="","",'Payments Export'!N6152)</f>
        <v/>
      </c>
      <c r="G6148" s="7" t="str">
        <f>IF('Payments Export'!A6152="","",'Payments Export'!O6152)</f>
        <v/>
      </c>
      <c r="H6148" s="7" t="str">
        <f>IF('Payments Export'!B6152="","",G6148-F6148)</f>
        <v/>
      </c>
      <c r="I6148" s="3" t="str">
        <f>IF(C6148&lt;&gt;"",_xlfn.XLOOKUP(IFERROR(VALUE(C6148),C6148),'Items database'!A:A,'Items database'!B:B),(_xlfn.XLOOKUP(LEFT(E6148,3),Services,Services,"")))</f>
        <v/>
      </c>
      <c r="J6148" s="3" t="str">
        <f t="shared" si="193"/>
        <v/>
      </c>
    </row>
    <row r="6149" spans="1:10" x14ac:dyDescent="0.35">
      <c r="A6149" s="7" t="str">
        <f>IF('Payments Export'!A6153="","",'Payments Export'!A6153)</f>
        <v/>
      </c>
      <c r="B6149" s="7" t="str">
        <f>IF('Payments Export'!A6153="","",'Payments Export'!B6153)</f>
        <v/>
      </c>
      <c r="C6149" s="7" t="str">
        <f>IF(IFERROR(VALUE('Payments Export'!H6153),'Payments Export'!H6153)&lt;&gt;0,IFERROR(VALUE('Payments Export'!H6153),'Payments Export'!H6153),"")</f>
        <v/>
      </c>
      <c r="D6149" s="7" t="str">
        <f>IF('Payments Export'!I6153="","",'Payments Export'!I6153)</f>
        <v/>
      </c>
      <c r="E6149" s="7" t="str">
        <f t="shared" si="192"/>
        <v/>
      </c>
      <c r="F6149" s="7" t="str">
        <f>IF('Payments Export'!A6153="","",'Payments Export'!N6153)</f>
        <v/>
      </c>
      <c r="G6149" s="7" t="str">
        <f>IF('Payments Export'!A6153="","",'Payments Export'!O6153)</f>
        <v/>
      </c>
      <c r="H6149" s="7" t="str">
        <f>IF('Payments Export'!B6153="","",G6149-F6149)</f>
        <v/>
      </c>
      <c r="I6149" s="3" t="str">
        <f>IF(C6149&lt;&gt;"",_xlfn.XLOOKUP(IFERROR(VALUE(C6149),C6149),'Items database'!A:A,'Items database'!B:B),(_xlfn.XLOOKUP(LEFT(E6149,3),Services,Services,"")))</f>
        <v/>
      </c>
      <c r="J6149" s="3" t="str">
        <f t="shared" si="193"/>
        <v/>
      </c>
    </row>
    <row r="6150" spans="1:10" x14ac:dyDescent="0.35">
      <c r="A6150" s="7" t="str">
        <f>IF('Payments Export'!A6154="","",'Payments Export'!A6154)</f>
        <v/>
      </c>
      <c r="B6150" s="7" t="str">
        <f>IF('Payments Export'!A6154="","",'Payments Export'!B6154)</f>
        <v/>
      </c>
      <c r="C6150" s="7" t="str">
        <f>IF(IFERROR(VALUE('Payments Export'!H6154),'Payments Export'!H6154)&lt;&gt;0,IFERROR(VALUE('Payments Export'!H6154),'Payments Export'!H6154),"")</f>
        <v/>
      </c>
      <c r="D6150" s="7" t="str">
        <f>IF('Payments Export'!I6154="","",'Payments Export'!I6154)</f>
        <v/>
      </c>
      <c r="E6150" s="7" t="str">
        <f t="shared" si="192"/>
        <v/>
      </c>
      <c r="F6150" s="7" t="str">
        <f>IF('Payments Export'!A6154="","",'Payments Export'!N6154)</f>
        <v/>
      </c>
      <c r="G6150" s="7" t="str">
        <f>IF('Payments Export'!A6154="","",'Payments Export'!O6154)</f>
        <v/>
      </c>
      <c r="H6150" s="7" t="str">
        <f>IF('Payments Export'!B6154="","",G6150-F6150)</f>
        <v/>
      </c>
      <c r="I6150" s="3" t="str">
        <f>IF(C6150&lt;&gt;"",_xlfn.XLOOKUP(IFERROR(VALUE(C6150),C6150),'Items database'!A:A,'Items database'!B:B),(_xlfn.XLOOKUP(LEFT(E6150,3),Services,Services,"")))</f>
        <v/>
      </c>
      <c r="J6150" s="3" t="str">
        <f t="shared" si="193"/>
        <v/>
      </c>
    </row>
    <row r="6151" spans="1:10" x14ac:dyDescent="0.35">
      <c r="A6151" s="7" t="str">
        <f>IF('Payments Export'!A6155="","",'Payments Export'!A6155)</f>
        <v/>
      </c>
      <c r="B6151" s="7" t="str">
        <f>IF('Payments Export'!A6155="","",'Payments Export'!B6155)</f>
        <v/>
      </c>
      <c r="C6151" s="7" t="str">
        <f>IF(IFERROR(VALUE('Payments Export'!H6155),'Payments Export'!H6155)&lt;&gt;0,IFERROR(VALUE('Payments Export'!H6155),'Payments Export'!H6155),"")</f>
        <v/>
      </c>
      <c r="D6151" s="7" t="str">
        <f>IF('Payments Export'!I6155="","",'Payments Export'!I6155)</f>
        <v/>
      </c>
      <c r="E6151" s="7" t="str">
        <f t="shared" si="192"/>
        <v/>
      </c>
      <c r="F6151" s="7" t="str">
        <f>IF('Payments Export'!A6155="","",'Payments Export'!N6155)</f>
        <v/>
      </c>
      <c r="G6151" s="7" t="str">
        <f>IF('Payments Export'!A6155="","",'Payments Export'!O6155)</f>
        <v/>
      </c>
      <c r="H6151" s="7" t="str">
        <f>IF('Payments Export'!B6155="","",G6151-F6151)</f>
        <v/>
      </c>
      <c r="I6151" s="3" t="str">
        <f>IF(C6151&lt;&gt;"",_xlfn.XLOOKUP(IFERROR(VALUE(C6151),C6151),'Items database'!A:A,'Items database'!B:B),(_xlfn.XLOOKUP(LEFT(E6151,3),Services,Services,"")))</f>
        <v/>
      </c>
      <c r="J6151" s="3" t="str">
        <f t="shared" si="193"/>
        <v/>
      </c>
    </row>
    <row r="6152" spans="1:10" x14ac:dyDescent="0.35">
      <c r="A6152" s="7" t="str">
        <f>IF('Payments Export'!A6156="","",'Payments Export'!A6156)</f>
        <v/>
      </c>
      <c r="B6152" s="7" t="str">
        <f>IF('Payments Export'!A6156="","",'Payments Export'!B6156)</f>
        <v/>
      </c>
      <c r="C6152" s="7" t="str">
        <f>IF(IFERROR(VALUE('Payments Export'!H6156),'Payments Export'!H6156)&lt;&gt;0,IFERROR(VALUE('Payments Export'!H6156),'Payments Export'!H6156),"")</f>
        <v/>
      </c>
      <c r="D6152" s="7" t="str">
        <f>IF('Payments Export'!I6156="","",'Payments Export'!I6156)</f>
        <v/>
      </c>
      <c r="E6152" s="7" t="str">
        <f t="shared" si="192"/>
        <v/>
      </c>
      <c r="F6152" s="7" t="str">
        <f>IF('Payments Export'!A6156="","",'Payments Export'!N6156)</f>
        <v/>
      </c>
      <c r="G6152" s="7" t="str">
        <f>IF('Payments Export'!A6156="","",'Payments Export'!O6156)</f>
        <v/>
      </c>
      <c r="H6152" s="7" t="str">
        <f>IF('Payments Export'!B6156="","",G6152-F6152)</f>
        <v/>
      </c>
      <c r="I6152" s="3" t="str">
        <f>IF(C6152&lt;&gt;"",_xlfn.XLOOKUP(IFERROR(VALUE(C6152),C6152),'Items database'!A:A,'Items database'!B:B),(_xlfn.XLOOKUP(LEFT(E6152,3),Services,Services,"")))</f>
        <v/>
      </c>
      <c r="J6152" s="3" t="str">
        <f t="shared" si="193"/>
        <v/>
      </c>
    </row>
    <row r="6153" spans="1:10" x14ac:dyDescent="0.35">
      <c r="A6153" s="7" t="str">
        <f>IF('Payments Export'!A6157="","",'Payments Export'!A6157)</f>
        <v/>
      </c>
      <c r="B6153" s="7" t="str">
        <f>IF('Payments Export'!A6157="","",'Payments Export'!B6157)</f>
        <v/>
      </c>
      <c r="C6153" s="7" t="str">
        <f>IF(IFERROR(VALUE('Payments Export'!H6157),'Payments Export'!H6157)&lt;&gt;0,IFERROR(VALUE('Payments Export'!H6157),'Payments Export'!H6157),"")</f>
        <v/>
      </c>
      <c r="D6153" s="7" t="str">
        <f>IF('Payments Export'!I6157="","",'Payments Export'!I6157)</f>
        <v/>
      </c>
      <c r="E6153" s="7" t="str">
        <f t="shared" si="192"/>
        <v/>
      </c>
      <c r="F6153" s="7" t="str">
        <f>IF('Payments Export'!A6157="","",'Payments Export'!N6157)</f>
        <v/>
      </c>
      <c r="G6153" s="7" t="str">
        <f>IF('Payments Export'!A6157="","",'Payments Export'!O6157)</f>
        <v/>
      </c>
      <c r="H6153" s="7" t="str">
        <f>IF('Payments Export'!B6157="","",G6153-F6153)</f>
        <v/>
      </c>
      <c r="I6153" s="3" t="str">
        <f>IF(C6153&lt;&gt;"",_xlfn.XLOOKUP(IFERROR(VALUE(C6153),C6153),'Items database'!A:A,'Items database'!B:B),(_xlfn.XLOOKUP(LEFT(E6153,3),Services,Services,"")))</f>
        <v/>
      </c>
      <c r="J6153" s="3" t="str">
        <f t="shared" si="193"/>
        <v/>
      </c>
    </row>
    <row r="6154" spans="1:10" x14ac:dyDescent="0.35">
      <c r="A6154" s="7" t="str">
        <f>IF('Payments Export'!A6158="","",'Payments Export'!A6158)</f>
        <v/>
      </c>
      <c r="B6154" s="7" t="str">
        <f>IF('Payments Export'!A6158="","",'Payments Export'!B6158)</f>
        <v/>
      </c>
      <c r="C6154" s="7" t="str">
        <f>IF(IFERROR(VALUE('Payments Export'!H6158),'Payments Export'!H6158)&lt;&gt;0,IFERROR(VALUE('Payments Export'!H6158),'Payments Export'!H6158),"")</f>
        <v/>
      </c>
      <c r="D6154" s="7" t="str">
        <f>IF('Payments Export'!I6158="","",'Payments Export'!I6158)</f>
        <v/>
      </c>
      <c r="E6154" s="7" t="str">
        <f t="shared" si="192"/>
        <v/>
      </c>
      <c r="F6154" s="7" t="str">
        <f>IF('Payments Export'!A6158="","",'Payments Export'!N6158)</f>
        <v/>
      </c>
      <c r="G6154" s="7" t="str">
        <f>IF('Payments Export'!A6158="","",'Payments Export'!O6158)</f>
        <v/>
      </c>
      <c r="H6154" s="7" t="str">
        <f>IF('Payments Export'!B6158="","",G6154-F6154)</f>
        <v/>
      </c>
      <c r="I6154" s="3" t="str">
        <f>IF(C6154&lt;&gt;"",_xlfn.XLOOKUP(IFERROR(VALUE(C6154),C6154),'Items database'!A:A,'Items database'!B:B),(_xlfn.XLOOKUP(LEFT(E6154,3),Services,Services,"")))</f>
        <v/>
      </c>
      <c r="J6154" s="3" t="str">
        <f t="shared" si="193"/>
        <v/>
      </c>
    </row>
    <row r="6155" spans="1:10" x14ac:dyDescent="0.35">
      <c r="A6155" s="7" t="str">
        <f>IF('Payments Export'!A6159="","",'Payments Export'!A6159)</f>
        <v/>
      </c>
      <c r="B6155" s="7" t="str">
        <f>IF('Payments Export'!A6159="","",'Payments Export'!B6159)</f>
        <v/>
      </c>
      <c r="C6155" s="7" t="str">
        <f>IF(IFERROR(VALUE('Payments Export'!H6159),'Payments Export'!H6159)&lt;&gt;0,IFERROR(VALUE('Payments Export'!H6159),'Payments Export'!H6159),"")</f>
        <v/>
      </c>
      <c r="D6155" s="7" t="str">
        <f>IF('Payments Export'!I6159="","",'Payments Export'!I6159)</f>
        <v/>
      </c>
      <c r="E6155" s="7" t="str">
        <f t="shared" si="192"/>
        <v/>
      </c>
      <c r="F6155" s="7" t="str">
        <f>IF('Payments Export'!A6159="","",'Payments Export'!N6159)</f>
        <v/>
      </c>
      <c r="G6155" s="7" t="str">
        <f>IF('Payments Export'!A6159="","",'Payments Export'!O6159)</f>
        <v/>
      </c>
      <c r="H6155" s="7" t="str">
        <f>IF('Payments Export'!B6159="","",G6155-F6155)</f>
        <v/>
      </c>
      <c r="I6155" s="3" t="str">
        <f>IF(C6155&lt;&gt;"",_xlfn.XLOOKUP(IFERROR(VALUE(C6155),C6155),'Items database'!A:A,'Items database'!B:B),(_xlfn.XLOOKUP(LEFT(E6155,3),Services,Services,"")))</f>
        <v/>
      </c>
      <c r="J6155" s="3" t="str">
        <f t="shared" si="193"/>
        <v/>
      </c>
    </row>
    <row r="6156" spans="1:10" x14ac:dyDescent="0.35">
      <c r="A6156" s="7" t="str">
        <f>IF('Payments Export'!A6160="","",'Payments Export'!A6160)</f>
        <v/>
      </c>
      <c r="B6156" s="7" t="str">
        <f>IF('Payments Export'!A6160="","",'Payments Export'!B6160)</f>
        <v/>
      </c>
      <c r="C6156" s="7" t="str">
        <f>IF(IFERROR(VALUE('Payments Export'!H6160),'Payments Export'!H6160)&lt;&gt;0,IFERROR(VALUE('Payments Export'!H6160),'Payments Export'!H6160),"")</f>
        <v/>
      </c>
      <c r="D6156" s="7" t="str">
        <f>IF('Payments Export'!I6160="","",'Payments Export'!I6160)</f>
        <v/>
      </c>
      <c r="E6156" s="7" t="str">
        <f t="shared" si="192"/>
        <v/>
      </c>
      <c r="F6156" s="7" t="str">
        <f>IF('Payments Export'!A6160="","",'Payments Export'!N6160)</f>
        <v/>
      </c>
      <c r="G6156" s="7" t="str">
        <f>IF('Payments Export'!A6160="","",'Payments Export'!O6160)</f>
        <v/>
      </c>
      <c r="H6156" s="7" t="str">
        <f>IF('Payments Export'!B6160="","",G6156-F6156)</f>
        <v/>
      </c>
      <c r="I6156" s="3" t="str">
        <f>IF(C6156&lt;&gt;"",_xlfn.XLOOKUP(IFERROR(VALUE(C6156),C6156),'Items database'!A:A,'Items database'!B:B),(_xlfn.XLOOKUP(LEFT(E6156,3),Services,Services,"")))</f>
        <v/>
      </c>
      <c r="J6156" s="3" t="str">
        <f t="shared" si="193"/>
        <v/>
      </c>
    </row>
    <row r="6157" spans="1:10" x14ac:dyDescent="0.35">
      <c r="A6157" s="7" t="str">
        <f>IF('Payments Export'!A6161="","",'Payments Export'!A6161)</f>
        <v/>
      </c>
      <c r="B6157" s="7" t="str">
        <f>IF('Payments Export'!A6161="","",'Payments Export'!B6161)</f>
        <v/>
      </c>
      <c r="C6157" s="7" t="str">
        <f>IF(IFERROR(VALUE('Payments Export'!H6161),'Payments Export'!H6161)&lt;&gt;0,IFERROR(VALUE('Payments Export'!H6161),'Payments Export'!H6161),"")</f>
        <v/>
      </c>
      <c r="D6157" s="7" t="str">
        <f>IF('Payments Export'!I6161="","",'Payments Export'!I6161)</f>
        <v/>
      </c>
      <c r="E6157" s="7" t="str">
        <f t="shared" si="192"/>
        <v/>
      </c>
      <c r="F6157" s="7" t="str">
        <f>IF('Payments Export'!A6161="","",'Payments Export'!N6161)</f>
        <v/>
      </c>
      <c r="G6157" s="7" t="str">
        <f>IF('Payments Export'!A6161="","",'Payments Export'!O6161)</f>
        <v/>
      </c>
      <c r="H6157" s="7" t="str">
        <f>IF('Payments Export'!B6161="","",G6157-F6157)</f>
        <v/>
      </c>
      <c r="I6157" s="3" t="str">
        <f>IF(C6157&lt;&gt;"",_xlfn.XLOOKUP(IFERROR(VALUE(C6157),C6157),'Items database'!A:A,'Items database'!B:B),(_xlfn.XLOOKUP(LEFT(E6157,3),Services,Services,"")))</f>
        <v/>
      </c>
      <c r="J6157" s="3" t="str">
        <f t="shared" si="193"/>
        <v/>
      </c>
    </row>
    <row r="6158" spans="1:10" x14ac:dyDescent="0.35">
      <c r="A6158" s="7" t="str">
        <f>IF('Payments Export'!A6162="","",'Payments Export'!A6162)</f>
        <v/>
      </c>
      <c r="B6158" s="7" t="str">
        <f>IF('Payments Export'!A6162="","",'Payments Export'!B6162)</f>
        <v/>
      </c>
      <c r="C6158" s="7" t="str">
        <f>IF(IFERROR(VALUE('Payments Export'!H6162),'Payments Export'!H6162)&lt;&gt;0,IFERROR(VALUE('Payments Export'!H6162),'Payments Export'!H6162),"")</f>
        <v/>
      </c>
      <c r="D6158" s="7" t="str">
        <f>IF('Payments Export'!I6162="","",'Payments Export'!I6162)</f>
        <v/>
      </c>
      <c r="E6158" s="7" t="str">
        <f t="shared" si="192"/>
        <v/>
      </c>
      <c r="F6158" s="7" t="str">
        <f>IF('Payments Export'!A6162="","",'Payments Export'!N6162)</f>
        <v/>
      </c>
      <c r="G6158" s="7" t="str">
        <f>IF('Payments Export'!A6162="","",'Payments Export'!O6162)</f>
        <v/>
      </c>
      <c r="H6158" s="7" t="str">
        <f>IF('Payments Export'!B6162="","",G6158-F6158)</f>
        <v/>
      </c>
      <c r="I6158" s="3" t="str">
        <f>IF(C6158&lt;&gt;"",_xlfn.XLOOKUP(IFERROR(VALUE(C6158),C6158),'Items database'!A:A,'Items database'!B:B),(_xlfn.XLOOKUP(LEFT(E6158,3),Services,Services,"")))</f>
        <v/>
      </c>
      <c r="J6158" s="3" t="str">
        <f t="shared" si="193"/>
        <v/>
      </c>
    </row>
    <row r="6159" spans="1:10" x14ac:dyDescent="0.35">
      <c r="A6159" s="7" t="str">
        <f>IF('Payments Export'!A6163="","",'Payments Export'!A6163)</f>
        <v/>
      </c>
      <c r="B6159" s="7" t="str">
        <f>IF('Payments Export'!A6163="","",'Payments Export'!B6163)</f>
        <v/>
      </c>
      <c r="C6159" s="7" t="str">
        <f>IF(IFERROR(VALUE('Payments Export'!H6163),'Payments Export'!H6163)&lt;&gt;0,IFERROR(VALUE('Payments Export'!H6163),'Payments Export'!H6163),"")</f>
        <v/>
      </c>
      <c r="D6159" s="7" t="str">
        <f>IF('Payments Export'!I6163="","",'Payments Export'!I6163)</f>
        <v/>
      </c>
      <c r="E6159" s="7" t="str">
        <f t="shared" si="192"/>
        <v/>
      </c>
      <c r="F6159" s="7" t="str">
        <f>IF('Payments Export'!A6163="","",'Payments Export'!N6163)</f>
        <v/>
      </c>
      <c r="G6159" s="7" t="str">
        <f>IF('Payments Export'!A6163="","",'Payments Export'!O6163)</f>
        <v/>
      </c>
      <c r="H6159" s="7" t="str">
        <f>IF('Payments Export'!B6163="","",G6159-F6159)</f>
        <v/>
      </c>
      <c r="I6159" s="3" t="str">
        <f>IF(C6159&lt;&gt;"",_xlfn.XLOOKUP(IFERROR(VALUE(C6159),C6159),'Items database'!A:A,'Items database'!B:B),(_xlfn.XLOOKUP(LEFT(E6159,3),Services,Services,"")))</f>
        <v/>
      </c>
      <c r="J6159" s="3" t="str">
        <f t="shared" si="193"/>
        <v/>
      </c>
    </row>
    <row r="6160" spans="1:10" x14ac:dyDescent="0.35">
      <c r="A6160" s="7" t="str">
        <f>IF('Payments Export'!A6164="","",'Payments Export'!A6164)</f>
        <v/>
      </c>
      <c r="B6160" s="7" t="str">
        <f>IF('Payments Export'!A6164="","",'Payments Export'!B6164)</f>
        <v/>
      </c>
      <c r="C6160" s="7" t="str">
        <f>IF(IFERROR(VALUE('Payments Export'!H6164),'Payments Export'!H6164)&lt;&gt;0,IFERROR(VALUE('Payments Export'!H6164),'Payments Export'!H6164),"")</f>
        <v/>
      </c>
      <c r="D6160" s="7" t="str">
        <f>IF('Payments Export'!I6164="","",'Payments Export'!I6164)</f>
        <v/>
      </c>
      <c r="E6160" s="7" t="str">
        <f t="shared" si="192"/>
        <v/>
      </c>
      <c r="F6160" s="7" t="str">
        <f>IF('Payments Export'!A6164="","",'Payments Export'!N6164)</f>
        <v/>
      </c>
      <c r="G6160" s="7" t="str">
        <f>IF('Payments Export'!A6164="","",'Payments Export'!O6164)</f>
        <v/>
      </c>
      <c r="H6160" s="7" t="str">
        <f>IF('Payments Export'!B6164="","",G6160-F6160)</f>
        <v/>
      </c>
      <c r="I6160" s="3" t="str">
        <f>IF(C6160&lt;&gt;"",_xlfn.XLOOKUP(IFERROR(VALUE(C6160),C6160),'Items database'!A:A,'Items database'!B:B),(_xlfn.XLOOKUP(LEFT(E6160,3),Services,Services,"")))</f>
        <v/>
      </c>
      <c r="J6160" s="3" t="str">
        <f t="shared" si="193"/>
        <v/>
      </c>
    </row>
    <row r="6161" spans="1:10" x14ac:dyDescent="0.35">
      <c r="A6161" s="7" t="str">
        <f>IF('Payments Export'!A6165="","",'Payments Export'!A6165)</f>
        <v/>
      </c>
      <c r="B6161" s="7" t="str">
        <f>IF('Payments Export'!A6165="","",'Payments Export'!B6165)</f>
        <v/>
      </c>
      <c r="C6161" s="7" t="str">
        <f>IF(IFERROR(VALUE('Payments Export'!H6165),'Payments Export'!H6165)&lt;&gt;0,IFERROR(VALUE('Payments Export'!H6165),'Payments Export'!H6165),"")</f>
        <v/>
      </c>
      <c r="D6161" s="7" t="str">
        <f>IF('Payments Export'!I6165="","",'Payments Export'!I6165)</f>
        <v/>
      </c>
      <c r="E6161" s="7" t="str">
        <f t="shared" si="192"/>
        <v/>
      </c>
      <c r="F6161" s="7" t="str">
        <f>IF('Payments Export'!A6165="","",'Payments Export'!N6165)</f>
        <v/>
      </c>
      <c r="G6161" s="7" t="str">
        <f>IF('Payments Export'!A6165="","",'Payments Export'!O6165)</f>
        <v/>
      </c>
      <c r="H6161" s="7" t="str">
        <f>IF('Payments Export'!B6165="","",G6161-F6161)</f>
        <v/>
      </c>
      <c r="I6161" s="3" t="str">
        <f>IF(C6161&lt;&gt;"",_xlfn.XLOOKUP(IFERROR(VALUE(C6161),C6161),'Items database'!A:A,'Items database'!B:B),(_xlfn.XLOOKUP(LEFT(E6161,3),Services,Services,"")))</f>
        <v/>
      </c>
      <c r="J6161" s="3" t="str">
        <f t="shared" si="193"/>
        <v/>
      </c>
    </row>
    <row r="6162" spans="1:10" x14ac:dyDescent="0.35">
      <c r="A6162" s="7" t="str">
        <f>IF('Payments Export'!A6166="","",'Payments Export'!A6166)</f>
        <v/>
      </c>
      <c r="B6162" s="7" t="str">
        <f>IF('Payments Export'!A6166="","",'Payments Export'!B6166)</f>
        <v/>
      </c>
      <c r="C6162" s="7" t="str">
        <f>IF(IFERROR(VALUE('Payments Export'!H6166),'Payments Export'!H6166)&lt;&gt;0,IFERROR(VALUE('Payments Export'!H6166),'Payments Export'!H6166),"")</f>
        <v/>
      </c>
      <c r="D6162" s="7" t="str">
        <f>IF('Payments Export'!I6166="","",'Payments Export'!I6166)</f>
        <v/>
      </c>
      <c r="E6162" s="7" t="str">
        <f t="shared" si="192"/>
        <v/>
      </c>
      <c r="F6162" s="7" t="str">
        <f>IF('Payments Export'!A6166="","",'Payments Export'!N6166)</f>
        <v/>
      </c>
      <c r="G6162" s="7" t="str">
        <f>IF('Payments Export'!A6166="","",'Payments Export'!O6166)</f>
        <v/>
      </c>
      <c r="H6162" s="7" t="str">
        <f>IF('Payments Export'!B6166="","",G6162-F6162)</f>
        <v/>
      </c>
      <c r="I6162" s="3" t="str">
        <f>IF(C6162&lt;&gt;"",_xlfn.XLOOKUP(IFERROR(VALUE(C6162),C6162),'Items database'!A:A,'Items database'!B:B),(_xlfn.XLOOKUP(LEFT(E6162,3),Services,Services,"")))</f>
        <v/>
      </c>
      <c r="J6162" s="3" t="str">
        <f t="shared" si="193"/>
        <v/>
      </c>
    </row>
    <row r="6163" spans="1:10" x14ac:dyDescent="0.35">
      <c r="A6163" s="7" t="str">
        <f>IF('Payments Export'!A6167="","",'Payments Export'!A6167)</f>
        <v/>
      </c>
      <c r="B6163" s="7" t="str">
        <f>IF('Payments Export'!A6167="","",'Payments Export'!B6167)</f>
        <v/>
      </c>
      <c r="C6163" s="7" t="str">
        <f>IF(IFERROR(VALUE('Payments Export'!H6167),'Payments Export'!H6167)&lt;&gt;0,IFERROR(VALUE('Payments Export'!H6167),'Payments Export'!H6167),"")</f>
        <v/>
      </c>
      <c r="D6163" s="7" t="str">
        <f>IF('Payments Export'!I6167="","",'Payments Export'!I6167)</f>
        <v/>
      </c>
      <c r="E6163" s="7" t="str">
        <f t="shared" si="192"/>
        <v/>
      </c>
      <c r="F6163" s="7" t="str">
        <f>IF('Payments Export'!A6167="","",'Payments Export'!N6167)</f>
        <v/>
      </c>
      <c r="G6163" s="7" t="str">
        <f>IF('Payments Export'!A6167="","",'Payments Export'!O6167)</f>
        <v/>
      </c>
      <c r="H6163" s="7" t="str">
        <f>IF('Payments Export'!B6167="","",G6163-F6163)</f>
        <v/>
      </c>
      <c r="I6163" s="3" t="str">
        <f>IF(C6163&lt;&gt;"",_xlfn.XLOOKUP(IFERROR(VALUE(C6163),C6163),'Items database'!A:A,'Items database'!B:B),(_xlfn.XLOOKUP(LEFT(E6163,3),Services,Services,"")))</f>
        <v/>
      </c>
      <c r="J6163" s="3" t="str">
        <f t="shared" si="193"/>
        <v/>
      </c>
    </row>
    <row r="6164" spans="1:10" x14ac:dyDescent="0.35">
      <c r="A6164" s="7" t="str">
        <f>IF('Payments Export'!A6168="","",'Payments Export'!A6168)</f>
        <v/>
      </c>
      <c r="B6164" s="7" t="str">
        <f>IF('Payments Export'!A6168="","",'Payments Export'!B6168)</f>
        <v/>
      </c>
      <c r="C6164" s="7" t="str">
        <f>IF(IFERROR(VALUE('Payments Export'!H6168),'Payments Export'!H6168)&lt;&gt;0,IFERROR(VALUE('Payments Export'!H6168),'Payments Export'!H6168),"")</f>
        <v/>
      </c>
      <c r="D6164" s="7" t="str">
        <f>IF('Payments Export'!I6168="","",'Payments Export'!I6168)</f>
        <v/>
      </c>
      <c r="E6164" s="7" t="str">
        <f t="shared" si="192"/>
        <v/>
      </c>
      <c r="F6164" s="7" t="str">
        <f>IF('Payments Export'!A6168="","",'Payments Export'!N6168)</f>
        <v/>
      </c>
      <c r="G6164" s="7" t="str">
        <f>IF('Payments Export'!A6168="","",'Payments Export'!O6168)</f>
        <v/>
      </c>
      <c r="H6164" s="7" t="str">
        <f>IF('Payments Export'!B6168="","",G6164-F6164)</f>
        <v/>
      </c>
      <c r="I6164" s="3" t="str">
        <f>IF(C6164&lt;&gt;"",_xlfn.XLOOKUP(IFERROR(VALUE(C6164),C6164),'Items database'!A:A,'Items database'!B:B),(_xlfn.XLOOKUP(LEFT(E6164,3),Services,Services,"")))</f>
        <v/>
      </c>
      <c r="J6164" s="3" t="str">
        <f t="shared" si="193"/>
        <v/>
      </c>
    </row>
    <row r="6165" spans="1:10" x14ac:dyDescent="0.35">
      <c r="A6165" s="7" t="str">
        <f>IF('Payments Export'!A6169="","",'Payments Export'!A6169)</f>
        <v/>
      </c>
      <c r="B6165" s="7" t="str">
        <f>IF('Payments Export'!A6169="","",'Payments Export'!B6169)</f>
        <v/>
      </c>
      <c r="C6165" s="7" t="str">
        <f>IF(IFERROR(VALUE('Payments Export'!H6169),'Payments Export'!H6169)&lt;&gt;0,IFERROR(VALUE('Payments Export'!H6169),'Payments Export'!H6169),"")</f>
        <v/>
      </c>
      <c r="D6165" s="7" t="str">
        <f>IF('Payments Export'!I6169="","",'Payments Export'!I6169)</f>
        <v/>
      </c>
      <c r="E6165" s="7" t="str">
        <f t="shared" si="192"/>
        <v/>
      </c>
      <c r="F6165" s="7" t="str">
        <f>IF('Payments Export'!A6169="","",'Payments Export'!N6169)</f>
        <v/>
      </c>
      <c r="G6165" s="7" t="str">
        <f>IF('Payments Export'!A6169="","",'Payments Export'!O6169)</f>
        <v/>
      </c>
      <c r="H6165" s="7" t="str">
        <f>IF('Payments Export'!B6169="","",G6165-F6165)</f>
        <v/>
      </c>
      <c r="I6165" s="3" t="str">
        <f>IF(C6165&lt;&gt;"",_xlfn.XLOOKUP(IFERROR(VALUE(C6165),C6165),'Items database'!A:A,'Items database'!B:B),(_xlfn.XLOOKUP(LEFT(E6165,3),Services,Services,"")))</f>
        <v/>
      </c>
      <c r="J6165" s="3" t="str">
        <f t="shared" si="193"/>
        <v/>
      </c>
    </row>
    <row r="6166" spans="1:10" x14ac:dyDescent="0.35">
      <c r="A6166" s="7" t="str">
        <f>IF('Payments Export'!A6170="","",'Payments Export'!A6170)</f>
        <v/>
      </c>
      <c r="B6166" s="7" t="str">
        <f>IF('Payments Export'!A6170="","",'Payments Export'!B6170)</f>
        <v/>
      </c>
      <c r="C6166" s="7" t="str">
        <f>IF(IFERROR(VALUE('Payments Export'!H6170),'Payments Export'!H6170)&lt;&gt;0,IFERROR(VALUE('Payments Export'!H6170),'Payments Export'!H6170),"")</f>
        <v/>
      </c>
      <c r="D6166" s="7" t="str">
        <f>IF('Payments Export'!I6170="","",'Payments Export'!I6170)</f>
        <v/>
      </c>
      <c r="E6166" s="7" t="str">
        <f t="shared" si="192"/>
        <v/>
      </c>
      <c r="F6166" s="7" t="str">
        <f>IF('Payments Export'!A6170="","",'Payments Export'!N6170)</f>
        <v/>
      </c>
      <c r="G6166" s="7" t="str">
        <f>IF('Payments Export'!A6170="","",'Payments Export'!O6170)</f>
        <v/>
      </c>
      <c r="H6166" s="7" t="str">
        <f>IF('Payments Export'!B6170="","",G6166-F6166)</f>
        <v/>
      </c>
      <c r="I6166" s="3" t="str">
        <f>IF(C6166&lt;&gt;"",_xlfn.XLOOKUP(IFERROR(VALUE(C6166),C6166),'Items database'!A:A,'Items database'!B:B),(_xlfn.XLOOKUP(LEFT(E6166,3),Services,Services,"")))</f>
        <v/>
      </c>
      <c r="J6166" s="3" t="str">
        <f t="shared" si="193"/>
        <v/>
      </c>
    </row>
    <row r="6167" spans="1:10" x14ac:dyDescent="0.35">
      <c r="A6167" s="7" t="str">
        <f>IF('Payments Export'!A6171="","",'Payments Export'!A6171)</f>
        <v/>
      </c>
      <c r="B6167" s="7" t="str">
        <f>IF('Payments Export'!A6171="","",'Payments Export'!B6171)</f>
        <v/>
      </c>
      <c r="C6167" s="7" t="str">
        <f>IF(IFERROR(VALUE('Payments Export'!H6171),'Payments Export'!H6171)&lt;&gt;0,IFERROR(VALUE('Payments Export'!H6171),'Payments Export'!H6171),"")</f>
        <v/>
      </c>
      <c r="D6167" s="7" t="str">
        <f>IF('Payments Export'!I6171="","",'Payments Export'!I6171)</f>
        <v/>
      </c>
      <c r="E6167" s="7" t="str">
        <f t="shared" si="192"/>
        <v/>
      </c>
      <c r="F6167" s="7" t="str">
        <f>IF('Payments Export'!A6171="","",'Payments Export'!N6171)</f>
        <v/>
      </c>
      <c r="G6167" s="7" t="str">
        <f>IF('Payments Export'!A6171="","",'Payments Export'!O6171)</f>
        <v/>
      </c>
      <c r="H6167" s="7" t="str">
        <f>IF('Payments Export'!B6171="","",G6167-F6167)</f>
        <v/>
      </c>
      <c r="I6167" s="3" t="str">
        <f>IF(C6167&lt;&gt;"",_xlfn.XLOOKUP(IFERROR(VALUE(C6167),C6167),'Items database'!A:A,'Items database'!B:B),(_xlfn.XLOOKUP(LEFT(E6167,3),Services,Services,"")))</f>
        <v/>
      </c>
      <c r="J6167" s="3" t="str">
        <f t="shared" si="193"/>
        <v/>
      </c>
    </row>
    <row r="6168" spans="1:10" x14ac:dyDescent="0.35">
      <c r="A6168" s="7" t="str">
        <f>IF('Payments Export'!A6172="","",'Payments Export'!A6172)</f>
        <v/>
      </c>
      <c r="B6168" s="7" t="str">
        <f>IF('Payments Export'!A6172="","",'Payments Export'!B6172)</f>
        <v/>
      </c>
      <c r="C6168" s="7" t="str">
        <f>IF(IFERROR(VALUE('Payments Export'!H6172),'Payments Export'!H6172)&lt;&gt;0,IFERROR(VALUE('Payments Export'!H6172),'Payments Export'!H6172),"")</f>
        <v/>
      </c>
      <c r="D6168" s="7" t="str">
        <f>IF('Payments Export'!I6172="","",'Payments Export'!I6172)</f>
        <v/>
      </c>
      <c r="E6168" s="7" t="str">
        <f t="shared" si="192"/>
        <v/>
      </c>
      <c r="F6168" s="7" t="str">
        <f>IF('Payments Export'!A6172="","",'Payments Export'!N6172)</f>
        <v/>
      </c>
      <c r="G6168" s="7" t="str">
        <f>IF('Payments Export'!A6172="","",'Payments Export'!O6172)</f>
        <v/>
      </c>
      <c r="H6168" s="7" t="str">
        <f>IF('Payments Export'!B6172="","",G6168-F6168)</f>
        <v/>
      </c>
      <c r="I6168" s="3" t="str">
        <f>IF(C6168&lt;&gt;"",_xlfn.XLOOKUP(IFERROR(VALUE(C6168),C6168),'Items database'!A:A,'Items database'!B:B),(_xlfn.XLOOKUP(LEFT(E6168,3),Services,Services,"")))</f>
        <v/>
      </c>
      <c r="J6168" s="3" t="str">
        <f t="shared" si="193"/>
        <v/>
      </c>
    </row>
    <row r="6169" spans="1:10" x14ac:dyDescent="0.35">
      <c r="A6169" s="7" t="str">
        <f>IF('Payments Export'!A6173="","",'Payments Export'!A6173)</f>
        <v/>
      </c>
      <c r="B6169" s="7" t="str">
        <f>IF('Payments Export'!A6173="","",'Payments Export'!B6173)</f>
        <v/>
      </c>
      <c r="C6169" s="7" t="str">
        <f>IF(IFERROR(VALUE('Payments Export'!H6173),'Payments Export'!H6173)&lt;&gt;0,IFERROR(VALUE('Payments Export'!H6173),'Payments Export'!H6173),"")</f>
        <v/>
      </c>
      <c r="D6169" s="7" t="str">
        <f>IF('Payments Export'!I6173="","",'Payments Export'!I6173)</f>
        <v/>
      </c>
      <c r="E6169" s="7" t="str">
        <f t="shared" si="192"/>
        <v/>
      </c>
      <c r="F6169" s="7" t="str">
        <f>IF('Payments Export'!A6173="","",'Payments Export'!N6173)</f>
        <v/>
      </c>
      <c r="G6169" s="7" t="str">
        <f>IF('Payments Export'!A6173="","",'Payments Export'!O6173)</f>
        <v/>
      </c>
      <c r="H6169" s="7" t="str">
        <f>IF('Payments Export'!B6173="","",G6169-F6169)</f>
        <v/>
      </c>
      <c r="I6169" s="3" t="str">
        <f>IF(C6169&lt;&gt;"",_xlfn.XLOOKUP(IFERROR(VALUE(C6169),C6169),'Items database'!A:A,'Items database'!B:B),(_xlfn.XLOOKUP(LEFT(E6169,3),Services,Services,"")))</f>
        <v/>
      </c>
      <c r="J6169" s="3" t="str">
        <f t="shared" si="193"/>
        <v/>
      </c>
    </row>
    <row r="6170" spans="1:10" x14ac:dyDescent="0.35">
      <c r="A6170" s="7" t="str">
        <f>IF('Payments Export'!A6174="","",'Payments Export'!A6174)</f>
        <v/>
      </c>
      <c r="B6170" s="7" t="str">
        <f>IF('Payments Export'!A6174="","",'Payments Export'!B6174)</f>
        <v/>
      </c>
      <c r="C6170" s="7" t="str">
        <f>IF(IFERROR(VALUE('Payments Export'!H6174),'Payments Export'!H6174)&lt;&gt;0,IFERROR(VALUE('Payments Export'!H6174),'Payments Export'!H6174),"")</f>
        <v/>
      </c>
      <c r="D6170" s="7" t="str">
        <f>IF('Payments Export'!I6174="","",'Payments Export'!I6174)</f>
        <v/>
      </c>
      <c r="E6170" s="7" t="str">
        <f t="shared" si="192"/>
        <v/>
      </c>
      <c r="F6170" s="7" t="str">
        <f>IF('Payments Export'!A6174="","",'Payments Export'!N6174)</f>
        <v/>
      </c>
      <c r="G6170" s="7" t="str">
        <f>IF('Payments Export'!A6174="","",'Payments Export'!O6174)</f>
        <v/>
      </c>
      <c r="H6170" s="7" t="str">
        <f>IF('Payments Export'!B6174="","",G6170-F6170)</f>
        <v/>
      </c>
      <c r="I6170" s="3" t="str">
        <f>IF(C6170&lt;&gt;"",_xlfn.XLOOKUP(IFERROR(VALUE(C6170),C6170),'Items database'!A:A,'Items database'!B:B),(_xlfn.XLOOKUP(LEFT(E6170,3),Services,Services,"")))</f>
        <v/>
      </c>
      <c r="J6170" s="3" t="str">
        <f t="shared" si="193"/>
        <v/>
      </c>
    </row>
    <row r="6171" spans="1:10" x14ac:dyDescent="0.35">
      <c r="A6171" s="7" t="str">
        <f>IF('Payments Export'!A6175="","",'Payments Export'!A6175)</f>
        <v/>
      </c>
      <c r="B6171" s="7" t="str">
        <f>IF('Payments Export'!A6175="","",'Payments Export'!B6175)</f>
        <v/>
      </c>
      <c r="C6171" s="7" t="str">
        <f>IF(IFERROR(VALUE('Payments Export'!H6175),'Payments Export'!H6175)&lt;&gt;0,IFERROR(VALUE('Payments Export'!H6175),'Payments Export'!H6175),"")</f>
        <v/>
      </c>
      <c r="D6171" s="7" t="str">
        <f>IF('Payments Export'!I6175="","",'Payments Export'!I6175)</f>
        <v/>
      </c>
      <c r="E6171" s="7" t="str">
        <f t="shared" si="192"/>
        <v/>
      </c>
      <c r="F6171" s="7" t="str">
        <f>IF('Payments Export'!A6175="","",'Payments Export'!N6175)</f>
        <v/>
      </c>
      <c r="G6171" s="7" t="str">
        <f>IF('Payments Export'!A6175="","",'Payments Export'!O6175)</f>
        <v/>
      </c>
      <c r="H6171" s="7" t="str">
        <f>IF('Payments Export'!B6175="","",G6171-F6171)</f>
        <v/>
      </c>
      <c r="I6171" s="3" t="str">
        <f>IF(C6171&lt;&gt;"",_xlfn.XLOOKUP(IFERROR(VALUE(C6171),C6171),'Items database'!A:A,'Items database'!B:B),(_xlfn.XLOOKUP(LEFT(E6171,3),Services,Services,"")))</f>
        <v/>
      </c>
      <c r="J6171" s="3" t="str">
        <f t="shared" si="193"/>
        <v/>
      </c>
    </row>
    <row r="6172" spans="1:10" x14ac:dyDescent="0.35">
      <c r="A6172" s="7" t="str">
        <f>IF('Payments Export'!A6176="","",'Payments Export'!A6176)</f>
        <v/>
      </c>
      <c r="B6172" s="7" t="str">
        <f>IF('Payments Export'!A6176="","",'Payments Export'!B6176)</f>
        <v/>
      </c>
      <c r="C6172" s="7" t="str">
        <f>IF(IFERROR(VALUE('Payments Export'!H6176),'Payments Export'!H6176)&lt;&gt;0,IFERROR(VALUE('Payments Export'!H6176),'Payments Export'!H6176),"")</f>
        <v/>
      </c>
      <c r="D6172" s="7" t="str">
        <f>IF('Payments Export'!I6176="","",'Payments Export'!I6176)</f>
        <v/>
      </c>
      <c r="E6172" s="7" t="str">
        <f t="shared" si="192"/>
        <v/>
      </c>
      <c r="F6172" s="7" t="str">
        <f>IF('Payments Export'!A6176="","",'Payments Export'!N6176)</f>
        <v/>
      </c>
      <c r="G6172" s="7" t="str">
        <f>IF('Payments Export'!A6176="","",'Payments Export'!O6176)</f>
        <v/>
      </c>
      <c r="H6172" s="7" t="str">
        <f>IF('Payments Export'!B6176="","",G6172-F6172)</f>
        <v/>
      </c>
      <c r="I6172" s="3" t="str">
        <f>IF(C6172&lt;&gt;"",_xlfn.XLOOKUP(IFERROR(VALUE(C6172),C6172),'Items database'!A:A,'Items database'!B:B),(_xlfn.XLOOKUP(LEFT(E6172,3),Services,Services,"")))</f>
        <v/>
      </c>
      <c r="J6172" s="3" t="str">
        <f t="shared" si="193"/>
        <v/>
      </c>
    </row>
    <row r="6173" spans="1:10" x14ac:dyDescent="0.35">
      <c r="A6173" s="7" t="str">
        <f>IF('Payments Export'!A6177="","",'Payments Export'!A6177)</f>
        <v/>
      </c>
      <c r="B6173" s="7" t="str">
        <f>IF('Payments Export'!A6177="","",'Payments Export'!B6177)</f>
        <v/>
      </c>
      <c r="C6173" s="7" t="str">
        <f>IF(IFERROR(VALUE('Payments Export'!H6177),'Payments Export'!H6177)&lt;&gt;0,IFERROR(VALUE('Payments Export'!H6177),'Payments Export'!H6177),"")</f>
        <v/>
      </c>
      <c r="D6173" s="7" t="str">
        <f>IF('Payments Export'!I6177="","",'Payments Export'!I6177)</f>
        <v/>
      </c>
      <c r="E6173" s="7" t="str">
        <f t="shared" si="192"/>
        <v/>
      </c>
      <c r="F6173" s="7" t="str">
        <f>IF('Payments Export'!A6177="","",'Payments Export'!N6177)</f>
        <v/>
      </c>
      <c r="G6173" s="7" t="str">
        <f>IF('Payments Export'!A6177="","",'Payments Export'!O6177)</f>
        <v/>
      </c>
      <c r="H6173" s="7" t="str">
        <f>IF('Payments Export'!B6177="","",G6173-F6173)</f>
        <v/>
      </c>
      <c r="I6173" s="3" t="str">
        <f>IF(C6173&lt;&gt;"",_xlfn.XLOOKUP(IFERROR(VALUE(C6173),C6173),'Items database'!A:A,'Items database'!B:B),(_xlfn.XLOOKUP(LEFT(E6173,3),Services,Services,"")))</f>
        <v/>
      </c>
      <c r="J6173" s="3" t="str">
        <f t="shared" si="193"/>
        <v/>
      </c>
    </row>
    <row r="6174" spans="1:10" x14ac:dyDescent="0.35">
      <c r="A6174" s="7" t="str">
        <f>IF('Payments Export'!A6178="","",'Payments Export'!A6178)</f>
        <v/>
      </c>
      <c r="B6174" s="7" t="str">
        <f>IF('Payments Export'!A6178="","",'Payments Export'!B6178)</f>
        <v/>
      </c>
      <c r="C6174" s="7" t="str">
        <f>IF(IFERROR(VALUE('Payments Export'!H6178),'Payments Export'!H6178)&lt;&gt;0,IFERROR(VALUE('Payments Export'!H6178),'Payments Export'!H6178),"")</f>
        <v/>
      </c>
      <c r="D6174" s="7" t="str">
        <f>IF('Payments Export'!I6178="","",'Payments Export'!I6178)</f>
        <v/>
      </c>
      <c r="E6174" s="7" t="str">
        <f t="shared" si="192"/>
        <v/>
      </c>
      <c r="F6174" s="7" t="str">
        <f>IF('Payments Export'!A6178="","",'Payments Export'!N6178)</f>
        <v/>
      </c>
      <c r="G6174" s="7" t="str">
        <f>IF('Payments Export'!A6178="","",'Payments Export'!O6178)</f>
        <v/>
      </c>
      <c r="H6174" s="7" t="str">
        <f>IF('Payments Export'!B6178="","",G6174-F6174)</f>
        <v/>
      </c>
      <c r="I6174" s="3" t="str">
        <f>IF(C6174&lt;&gt;"",_xlfn.XLOOKUP(IFERROR(VALUE(C6174),C6174),'Items database'!A:A,'Items database'!B:B),(_xlfn.XLOOKUP(LEFT(E6174,3),Services,Services,"")))</f>
        <v/>
      </c>
      <c r="J6174" s="3" t="str">
        <f t="shared" si="193"/>
        <v/>
      </c>
    </row>
    <row r="6175" spans="1:10" x14ac:dyDescent="0.35">
      <c r="A6175" s="7" t="str">
        <f>IF('Payments Export'!A6179="","",'Payments Export'!A6179)</f>
        <v/>
      </c>
      <c r="B6175" s="7" t="str">
        <f>IF('Payments Export'!A6179="","",'Payments Export'!B6179)</f>
        <v/>
      </c>
      <c r="C6175" s="7" t="str">
        <f>IF(IFERROR(VALUE('Payments Export'!H6179),'Payments Export'!H6179)&lt;&gt;0,IFERROR(VALUE('Payments Export'!H6179),'Payments Export'!H6179),"")</f>
        <v/>
      </c>
      <c r="D6175" s="7" t="str">
        <f>IF('Payments Export'!I6179="","",'Payments Export'!I6179)</f>
        <v/>
      </c>
      <c r="E6175" s="7" t="str">
        <f t="shared" si="192"/>
        <v/>
      </c>
      <c r="F6175" s="7" t="str">
        <f>IF('Payments Export'!A6179="","",'Payments Export'!N6179)</f>
        <v/>
      </c>
      <c r="G6175" s="7" t="str">
        <f>IF('Payments Export'!A6179="","",'Payments Export'!O6179)</f>
        <v/>
      </c>
      <c r="H6175" s="7" t="str">
        <f>IF('Payments Export'!B6179="","",G6175-F6175)</f>
        <v/>
      </c>
      <c r="I6175" s="3" t="str">
        <f>IF(C6175&lt;&gt;"",_xlfn.XLOOKUP(IFERROR(VALUE(C6175),C6175),'Items database'!A:A,'Items database'!B:B),(_xlfn.XLOOKUP(LEFT(E6175,3),Services,Services,"")))</f>
        <v/>
      </c>
      <c r="J6175" s="3" t="str">
        <f t="shared" si="193"/>
        <v/>
      </c>
    </row>
    <row r="6176" spans="1:10" x14ac:dyDescent="0.35">
      <c r="A6176" s="7" t="str">
        <f>IF('Payments Export'!A6180="","",'Payments Export'!A6180)</f>
        <v/>
      </c>
      <c r="B6176" s="7" t="str">
        <f>IF('Payments Export'!A6180="","",'Payments Export'!B6180)</f>
        <v/>
      </c>
      <c r="C6176" s="7" t="str">
        <f>IF(IFERROR(VALUE('Payments Export'!H6180),'Payments Export'!H6180)&lt;&gt;0,IFERROR(VALUE('Payments Export'!H6180),'Payments Export'!H6180),"")</f>
        <v/>
      </c>
      <c r="D6176" s="7" t="str">
        <f>IF('Payments Export'!I6180="","",'Payments Export'!I6180)</f>
        <v/>
      </c>
      <c r="E6176" s="7" t="str">
        <f t="shared" si="192"/>
        <v/>
      </c>
      <c r="F6176" s="7" t="str">
        <f>IF('Payments Export'!A6180="","",'Payments Export'!N6180)</f>
        <v/>
      </c>
      <c r="G6176" s="7" t="str">
        <f>IF('Payments Export'!A6180="","",'Payments Export'!O6180)</f>
        <v/>
      </c>
      <c r="H6176" s="7" t="str">
        <f>IF('Payments Export'!B6180="","",G6176-F6176)</f>
        <v/>
      </c>
      <c r="I6176" s="3" t="str">
        <f>IF(C6176&lt;&gt;"",_xlfn.XLOOKUP(IFERROR(VALUE(C6176),C6176),'Items database'!A:A,'Items database'!B:B),(_xlfn.XLOOKUP(LEFT(E6176,3),Services,Services,"")))</f>
        <v/>
      </c>
      <c r="J6176" s="3" t="str">
        <f t="shared" si="193"/>
        <v/>
      </c>
    </row>
    <row r="6177" spans="1:10" x14ac:dyDescent="0.35">
      <c r="A6177" s="7" t="str">
        <f>IF('Payments Export'!A6181="","",'Payments Export'!A6181)</f>
        <v/>
      </c>
      <c r="B6177" s="7" t="str">
        <f>IF('Payments Export'!A6181="","",'Payments Export'!B6181)</f>
        <v/>
      </c>
      <c r="C6177" s="7" t="str">
        <f>IF(IFERROR(VALUE('Payments Export'!H6181),'Payments Export'!H6181)&lt;&gt;0,IFERROR(VALUE('Payments Export'!H6181),'Payments Export'!H6181),"")</f>
        <v/>
      </c>
      <c r="D6177" s="7" t="str">
        <f>IF('Payments Export'!I6181="","",'Payments Export'!I6181)</f>
        <v/>
      </c>
      <c r="E6177" s="7" t="str">
        <f t="shared" si="192"/>
        <v/>
      </c>
      <c r="F6177" s="7" t="str">
        <f>IF('Payments Export'!A6181="","",'Payments Export'!N6181)</f>
        <v/>
      </c>
      <c r="G6177" s="7" t="str">
        <f>IF('Payments Export'!A6181="","",'Payments Export'!O6181)</f>
        <v/>
      </c>
      <c r="H6177" s="7" t="str">
        <f>IF('Payments Export'!B6181="","",G6177-F6177)</f>
        <v/>
      </c>
      <c r="I6177" s="3" t="str">
        <f>IF(C6177&lt;&gt;"",_xlfn.XLOOKUP(IFERROR(VALUE(C6177),C6177),'Items database'!A:A,'Items database'!B:B),(_xlfn.XLOOKUP(LEFT(E6177,3),Services,Services,"")))</f>
        <v/>
      </c>
      <c r="J6177" s="3" t="str">
        <f t="shared" si="193"/>
        <v/>
      </c>
    </row>
    <row r="6178" spans="1:10" x14ac:dyDescent="0.35">
      <c r="A6178" s="7" t="str">
        <f>IF('Payments Export'!A6182="","",'Payments Export'!A6182)</f>
        <v/>
      </c>
      <c r="B6178" s="7" t="str">
        <f>IF('Payments Export'!A6182="","",'Payments Export'!B6182)</f>
        <v/>
      </c>
      <c r="C6178" s="7" t="str">
        <f>IF(IFERROR(VALUE('Payments Export'!H6182),'Payments Export'!H6182)&lt;&gt;0,IFERROR(VALUE('Payments Export'!H6182),'Payments Export'!H6182),"")</f>
        <v/>
      </c>
      <c r="D6178" s="7" t="str">
        <f>IF('Payments Export'!I6182="","",'Payments Export'!I6182)</f>
        <v/>
      </c>
      <c r="E6178" s="7" t="str">
        <f t="shared" si="192"/>
        <v/>
      </c>
      <c r="F6178" s="7" t="str">
        <f>IF('Payments Export'!A6182="","",'Payments Export'!N6182)</f>
        <v/>
      </c>
      <c r="G6178" s="7" t="str">
        <f>IF('Payments Export'!A6182="","",'Payments Export'!O6182)</f>
        <v/>
      </c>
      <c r="H6178" s="7" t="str">
        <f>IF('Payments Export'!B6182="","",G6178-F6178)</f>
        <v/>
      </c>
      <c r="I6178" s="3" t="str">
        <f>IF(C6178&lt;&gt;"",_xlfn.XLOOKUP(IFERROR(VALUE(C6178),C6178),'Items database'!A:A,'Items database'!B:B),(_xlfn.XLOOKUP(LEFT(E6178,3),Services,Services,"")))</f>
        <v/>
      </c>
      <c r="J6178" s="3" t="str">
        <f t="shared" si="193"/>
        <v/>
      </c>
    </row>
    <row r="6179" spans="1:10" x14ac:dyDescent="0.35">
      <c r="A6179" s="7" t="str">
        <f>IF('Payments Export'!A6183="","",'Payments Export'!A6183)</f>
        <v/>
      </c>
      <c r="B6179" s="7" t="str">
        <f>IF('Payments Export'!A6183="","",'Payments Export'!B6183)</f>
        <v/>
      </c>
      <c r="C6179" s="7" t="str">
        <f>IF(IFERROR(VALUE('Payments Export'!H6183),'Payments Export'!H6183)&lt;&gt;0,IFERROR(VALUE('Payments Export'!H6183),'Payments Export'!H6183),"")</f>
        <v/>
      </c>
      <c r="D6179" s="7" t="str">
        <f>IF('Payments Export'!I6183="","",'Payments Export'!I6183)</f>
        <v/>
      </c>
      <c r="E6179" s="7" t="str">
        <f t="shared" si="192"/>
        <v/>
      </c>
      <c r="F6179" s="7" t="str">
        <f>IF('Payments Export'!A6183="","",'Payments Export'!N6183)</f>
        <v/>
      </c>
      <c r="G6179" s="7" t="str">
        <f>IF('Payments Export'!A6183="","",'Payments Export'!O6183)</f>
        <v/>
      </c>
      <c r="H6179" s="7" t="str">
        <f>IF('Payments Export'!B6183="","",G6179-F6179)</f>
        <v/>
      </c>
      <c r="I6179" s="3" t="str">
        <f>IF(C6179&lt;&gt;"",_xlfn.XLOOKUP(IFERROR(VALUE(C6179),C6179),'Items database'!A:A,'Items database'!B:B),(_xlfn.XLOOKUP(LEFT(E6179,3),Services,Services,"")))</f>
        <v/>
      </c>
      <c r="J6179" s="3" t="str">
        <f t="shared" si="193"/>
        <v/>
      </c>
    </row>
    <row r="6180" spans="1:10" x14ac:dyDescent="0.35">
      <c r="A6180" s="7" t="str">
        <f>IF('Payments Export'!A6184="","",'Payments Export'!A6184)</f>
        <v/>
      </c>
      <c r="B6180" s="7" t="str">
        <f>IF('Payments Export'!A6184="","",'Payments Export'!B6184)</f>
        <v/>
      </c>
      <c r="C6180" s="7" t="str">
        <f>IF(IFERROR(VALUE('Payments Export'!H6184),'Payments Export'!H6184)&lt;&gt;0,IFERROR(VALUE('Payments Export'!H6184),'Payments Export'!H6184),"")</f>
        <v/>
      </c>
      <c r="D6180" s="7" t="str">
        <f>IF('Payments Export'!I6184="","",'Payments Export'!I6184)</f>
        <v/>
      </c>
      <c r="E6180" s="7" t="str">
        <f t="shared" si="192"/>
        <v/>
      </c>
      <c r="F6180" s="7" t="str">
        <f>IF('Payments Export'!A6184="","",'Payments Export'!N6184)</f>
        <v/>
      </c>
      <c r="G6180" s="7" t="str">
        <f>IF('Payments Export'!A6184="","",'Payments Export'!O6184)</f>
        <v/>
      </c>
      <c r="H6180" s="7" t="str">
        <f>IF('Payments Export'!B6184="","",G6180-F6180)</f>
        <v/>
      </c>
      <c r="I6180" s="3" t="str">
        <f>IF(C6180&lt;&gt;"",_xlfn.XLOOKUP(IFERROR(VALUE(C6180),C6180),'Items database'!A:A,'Items database'!B:B),(_xlfn.XLOOKUP(LEFT(E6180,3),Services,Services,"")))</f>
        <v/>
      </c>
      <c r="J6180" s="3" t="str">
        <f t="shared" si="193"/>
        <v/>
      </c>
    </row>
    <row r="6181" spans="1:10" x14ac:dyDescent="0.35">
      <c r="A6181" s="7" t="str">
        <f>IF('Payments Export'!A6185="","",'Payments Export'!A6185)</f>
        <v/>
      </c>
      <c r="B6181" s="7" t="str">
        <f>IF('Payments Export'!A6185="","",'Payments Export'!B6185)</f>
        <v/>
      </c>
      <c r="C6181" s="7" t="str">
        <f>IF(IFERROR(VALUE('Payments Export'!H6185),'Payments Export'!H6185)&lt;&gt;0,IFERROR(VALUE('Payments Export'!H6185),'Payments Export'!H6185),"")</f>
        <v/>
      </c>
      <c r="D6181" s="7" t="str">
        <f>IF('Payments Export'!I6185="","",'Payments Export'!I6185)</f>
        <v/>
      </c>
      <c r="E6181" s="7" t="str">
        <f t="shared" si="192"/>
        <v/>
      </c>
      <c r="F6181" s="7" t="str">
        <f>IF('Payments Export'!A6185="","",'Payments Export'!N6185)</f>
        <v/>
      </c>
      <c r="G6181" s="7" t="str">
        <f>IF('Payments Export'!A6185="","",'Payments Export'!O6185)</f>
        <v/>
      </c>
      <c r="H6181" s="7" t="str">
        <f>IF('Payments Export'!B6185="","",G6181-F6181)</f>
        <v/>
      </c>
      <c r="I6181" s="3" t="str">
        <f>IF(C6181&lt;&gt;"",_xlfn.XLOOKUP(IFERROR(VALUE(C6181),C6181),'Items database'!A:A,'Items database'!B:B),(_xlfn.XLOOKUP(LEFT(E6181,3),Services,Services,"")))</f>
        <v/>
      </c>
      <c r="J6181" s="3" t="str">
        <f t="shared" si="193"/>
        <v/>
      </c>
    </row>
    <row r="6182" spans="1:10" x14ac:dyDescent="0.35">
      <c r="A6182" s="7" t="str">
        <f>IF('Payments Export'!A6186="","",'Payments Export'!A6186)</f>
        <v/>
      </c>
      <c r="B6182" s="7" t="str">
        <f>IF('Payments Export'!A6186="","",'Payments Export'!B6186)</f>
        <v/>
      </c>
      <c r="C6182" s="7" t="str">
        <f>IF(IFERROR(VALUE('Payments Export'!H6186),'Payments Export'!H6186)&lt;&gt;0,IFERROR(VALUE('Payments Export'!H6186),'Payments Export'!H6186),"")</f>
        <v/>
      </c>
      <c r="D6182" s="7" t="str">
        <f>IF('Payments Export'!I6186="","",'Payments Export'!I6186)</f>
        <v/>
      </c>
      <c r="E6182" s="7" t="str">
        <f t="shared" si="192"/>
        <v/>
      </c>
      <c r="F6182" s="7" t="str">
        <f>IF('Payments Export'!A6186="","",'Payments Export'!N6186)</f>
        <v/>
      </c>
      <c r="G6182" s="7" t="str">
        <f>IF('Payments Export'!A6186="","",'Payments Export'!O6186)</f>
        <v/>
      </c>
      <c r="H6182" s="7" t="str">
        <f>IF('Payments Export'!B6186="","",G6182-F6182)</f>
        <v/>
      </c>
      <c r="I6182" s="3" t="str">
        <f>IF(C6182&lt;&gt;"",_xlfn.XLOOKUP(IFERROR(VALUE(C6182),C6182),'Items database'!A:A,'Items database'!B:B),(_xlfn.XLOOKUP(LEFT(E6182,3),Services,Services,"")))</f>
        <v/>
      </c>
      <c r="J6182" s="3" t="str">
        <f t="shared" si="193"/>
        <v/>
      </c>
    </row>
    <row r="6183" spans="1:10" x14ac:dyDescent="0.35">
      <c r="A6183" s="7" t="str">
        <f>IF('Payments Export'!A6187="","",'Payments Export'!A6187)</f>
        <v/>
      </c>
      <c r="B6183" s="7" t="str">
        <f>IF('Payments Export'!A6187="","",'Payments Export'!B6187)</f>
        <v/>
      </c>
      <c r="C6183" s="7" t="str">
        <f>IF(IFERROR(VALUE('Payments Export'!H6187),'Payments Export'!H6187)&lt;&gt;0,IFERROR(VALUE('Payments Export'!H6187),'Payments Export'!H6187),"")</f>
        <v/>
      </c>
      <c r="D6183" s="7" t="str">
        <f>IF('Payments Export'!I6187="","",'Payments Export'!I6187)</f>
        <v/>
      </c>
      <c r="E6183" s="7" t="str">
        <f t="shared" si="192"/>
        <v/>
      </c>
      <c r="F6183" s="7" t="str">
        <f>IF('Payments Export'!A6187="","",'Payments Export'!N6187)</f>
        <v/>
      </c>
      <c r="G6183" s="7" t="str">
        <f>IF('Payments Export'!A6187="","",'Payments Export'!O6187)</f>
        <v/>
      </c>
      <c r="H6183" s="7" t="str">
        <f>IF('Payments Export'!B6187="","",G6183-F6183)</f>
        <v/>
      </c>
      <c r="I6183" s="3" t="str">
        <f>IF(C6183&lt;&gt;"",_xlfn.XLOOKUP(IFERROR(VALUE(C6183),C6183),'Items database'!A:A,'Items database'!B:B),(_xlfn.XLOOKUP(LEFT(E6183,3),Services,Services,"")))</f>
        <v/>
      </c>
      <c r="J6183" s="3" t="str">
        <f t="shared" si="193"/>
        <v/>
      </c>
    </row>
    <row r="6184" spans="1:10" x14ac:dyDescent="0.35">
      <c r="A6184" s="7" t="str">
        <f>IF('Payments Export'!A6188="","",'Payments Export'!A6188)</f>
        <v/>
      </c>
      <c r="B6184" s="7" t="str">
        <f>IF('Payments Export'!A6188="","",'Payments Export'!B6188)</f>
        <v/>
      </c>
      <c r="C6184" s="7" t="str">
        <f>IF(IFERROR(VALUE('Payments Export'!H6188),'Payments Export'!H6188)&lt;&gt;0,IFERROR(VALUE('Payments Export'!H6188),'Payments Export'!H6188),"")</f>
        <v/>
      </c>
      <c r="D6184" s="7" t="str">
        <f>IF('Payments Export'!I6188="","",'Payments Export'!I6188)</f>
        <v/>
      </c>
      <c r="E6184" s="7" t="str">
        <f t="shared" si="192"/>
        <v/>
      </c>
      <c r="F6184" s="7" t="str">
        <f>IF('Payments Export'!A6188="","",'Payments Export'!N6188)</f>
        <v/>
      </c>
      <c r="G6184" s="7" t="str">
        <f>IF('Payments Export'!A6188="","",'Payments Export'!O6188)</f>
        <v/>
      </c>
      <c r="H6184" s="7" t="str">
        <f>IF('Payments Export'!B6188="","",G6184-F6184)</f>
        <v/>
      </c>
      <c r="I6184" s="3" t="str">
        <f>IF(C6184&lt;&gt;"",_xlfn.XLOOKUP(IFERROR(VALUE(C6184),C6184),'Items database'!A:A,'Items database'!B:B),(_xlfn.XLOOKUP(LEFT(E6184,3),Services,Services,"")))</f>
        <v/>
      </c>
      <c r="J6184" s="3" t="str">
        <f t="shared" si="193"/>
        <v/>
      </c>
    </row>
    <row r="6185" spans="1:10" x14ac:dyDescent="0.35">
      <c r="A6185" s="7" t="str">
        <f>IF('Payments Export'!A6189="","",'Payments Export'!A6189)</f>
        <v/>
      </c>
      <c r="B6185" s="7" t="str">
        <f>IF('Payments Export'!A6189="","",'Payments Export'!B6189)</f>
        <v/>
      </c>
      <c r="C6185" s="7" t="str">
        <f>IF(IFERROR(VALUE('Payments Export'!H6189),'Payments Export'!H6189)&lt;&gt;0,IFERROR(VALUE('Payments Export'!H6189),'Payments Export'!H6189),"")</f>
        <v/>
      </c>
      <c r="D6185" s="7" t="str">
        <f>IF('Payments Export'!I6189="","",'Payments Export'!I6189)</f>
        <v/>
      </c>
      <c r="E6185" s="7" t="str">
        <f t="shared" si="192"/>
        <v/>
      </c>
      <c r="F6185" s="7" t="str">
        <f>IF('Payments Export'!A6189="","",'Payments Export'!N6189)</f>
        <v/>
      </c>
      <c r="G6185" s="7" t="str">
        <f>IF('Payments Export'!A6189="","",'Payments Export'!O6189)</f>
        <v/>
      </c>
      <c r="H6185" s="7" t="str">
        <f>IF('Payments Export'!B6189="","",G6185-F6185)</f>
        <v/>
      </c>
      <c r="I6185" s="3" t="str">
        <f>IF(C6185&lt;&gt;"",_xlfn.XLOOKUP(IFERROR(VALUE(C6185),C6185),'Items database'!A:A,'Items database'!B:B),(_xlfn.XLOOKUP(LEFT(E6185,3),Services,Services,"")))</f>
        <v/>
      </c>
      <c r="J6185" s="3" t="str">
        <f t="shared" si="193"/>
        <v/>
      </c>
    </row>
    <row r="6186" spans="1:10" x14ac:dyDescent="0.35">
      <c r="A6186" s="7" t="str">
        <f>IF('Payments Export'!A6190="","",'Payments Export'!A6190)</f>
        <v/>
      </c>
      <c r="B6186" s="7" t="str">
        <f>IF('Payments Export'!A6190="","",'Payments Export'!B6190)</f>
        <v/>
      </c>
      <c r="C6186" s="7" t="str">
        <f>IF(IFERROR(VALUE('Payments Export'!H6190),'Payments Export'!H6190)&lt;&gt;0,IFERROR(VALUE('Payments Export'!H6190),'Payments Export'!H6190),"")</f>
        <v/>
      </c>
      <c r="D6186" s="7" t="str">
        <f>IF('Payments Export'!I6190="","",'Payments Export'!I6190)</f>
        <v/>
      </c>
      <c r="E6186" s="7" t="str">
        <f t="shared" si="192"/>
        <v/>
      </c>
      <c r="F6186" s="7" t="str">
        <f>IF('Payments Export'!A6190="","",'Payments Export'!N6190)</f>
        <v/>
      </c>
      <c r="G6186" s="7" t="str">
        <f>IF('Payments Export'!A6190="","",'Payments Export'!O6190)</f>
        <v/>
      </c>
      <c r="H6186" s="7" t="str">
        <f>IF('Payments Export'!B6190="","",G6186-F6186)</f>
        <v/>
      </c>
      <c r="I6186" s="3" t="str">
        <f>IF(C6186&lt;&gt;"",_xlfn.XLOOKUP(IFERROR(VALUE(C6186),C6186),'Items database'!A:A,'Items database'!B:B),(_xlfn.XLOOKUP(LEFT(E6186,3),Services,Services,"")))</f>
        <v/>
      </c>
      <c r="J6186" s="3" t="str">
        <f t="shared" si="193"/>
        <v/>
      </c>
    </row>
    <row r="6187" spans="1:10" x14ac:dyDescent="0.35">
      <c r="A6187" s="7" t="str">
        <f>IF('Payments Export'!A6191="","",'Payments Export'!A6191)</f>
        <v/>
      </c>
      <c r="B6187" s="7" t="str">
        <f>IF('Payments Export'!A6191="","",'Payments Export'!B6191)</f>
        <v/>
      </c>
      <c r="C6187" s="7" t="str">
        <f>IF(IFERROR(VALUE('Payments Export'!H6191),'Payments Export'!H6191)&lt;&gt;0,IFERROR(VALUE('Payments Export'!H6191),'Payments Export'!H6191),"")</f>
        <v/>
      </c>
      <c r="D6187" s="7" t="str">
        <f>IF('Payments Export'!I6191="","",'Payments Export'!I6191)</f>
        <v/>
      </c>
      <c r="E6187" s="7" t="str">
        <f t="shared" si="192"/>
        <v/>
      </c>
      <c r="F6187" s="7" t="str">
        <f>IF('Payments Export'!A6191="","",'Payments Export'!N6191)</f>
        <v/>
      </c>
      <c r="G6187" s="7" t="str">
        <f>IF('Payments Export'!A6191="","",'Payments Export'!O6191)</f>
        <v/>
      </c>
      <c r="H6187" s="7" t="str">
        <f>IF('Payments Export'!B6191="","",G6187-F6187)</f>
        <v/>
      </c>
      <c r="I6187" s="3" t="str">
        <f>IF(C6187&lt;&gt;"",_xlfn.XLOOKUP(IFERROR(VALUE(C6187),C6187),'Items database'!A:A,'Items database'!B:B),(_xlfn.XLOOKUP(LEFT(E6187,3),Services,Services,"")))</f>
        <v/>
      </c>
      <c r="J6187" s="3" t="str">
        <f t="shared" si="193"/>
        <v/>
      </c>
    </row>
    <row r="6188" spans="1:10" x14ac:dyDescent="0.35">
      <c r="A6188" s="7" t="str">
        <f>IF('Payments Export'!A6192="","",'Payments Export'!A6192)</f>
        <v/>
      </c>
      <c r="B6188" s="7" t="str">
        <f>IF('Payments Export'!A6192="","",'Payments Export'!B6192)</f>
        <v/>
      </c>
      <c r="C6188" s="7" t="str">
        <f>IF(IFERROR(VALUE('Payments Export'!H6192),'Payments Export'!H6192)&lt;&gt;0,IFERROR(VALUE('Payments Export'!H6192),'Payments Export'!H6192),"")</f>
        <v/>
      </c>
      <c r="D6188" s="7" t="str">
        <f>IF('Payments Export'!I6192="","",'Payments Export'!I6192)</f>
        <v/>
      </c>
      <c r="E6188" s="7" t="str">
        <f t="shared" si="192"/>
        <v/>
      </c>
      <c r="F6188" s="7" t="str">
        <f>IF('Payments Export'!A6192="","",'Payments Export'!N6192)</f>
        <v/>
      </c>
      <c r="G6188" s="7" t="str">
        <f>IF('Payments Export'!A6192="","",'Payments Export'!O6192)</f>
        <v/>
      </c>
      <c r="H6188" s="7" t="str">
        <f>IF('Payments Export'!B6192="","",G6188-F6188)</f>
        <v/>
      </c>
      <c r="I6188" s="3" t="str">
        <f>IF(C6188&lt;&gt;"",_xlfn.XLOOKUP(IFERROR(VALUE(C6188),C6188),'Items database'!A:A,'Items database'!B:B),(_xlfn.XLOOKUP(LEFT(E6188,3),Services,Services,"")))</f>
        <v/>
      </c>
      <c r="J6188" s="3" t="str">
        <f t="shared" si="193"/>
        <v/>
      </c>
    </row>
    <row r="6189" spans="1:10" x14ac:dyDescent="0.35">
      <c r="A6189" s="7" t="str">
        <f>IF('Payments Export'!A6193="","",'Payments Export'!A6193)</f>
        <v/>
      </c>
      <c r="B6189" s="7" t="str">
        <f>IF('Payments Export'!A6193="","",'Payments Export'!B6193)</f>
        <v/>
      </c>
      <c r="C6189" s="7" t="str">
        <f>IF(IFERROR(VALUE('Payments Export'!H6193),'Payments Export'!H6193)&lt;&gt;0,IFERROR(VALUE('Payments Export'!H6193),'Payments Export'!H6193),"")</f>
        <v/>
      </c>
      <c r="D6189" s="7" t="str">
        <f>IF('Payments Export'!I6193="","",'Payments Export'!I6193)</f>
        <v/>
      </c>
      <c r="E6189" s="7" t="str">
        <f t="shared" si="192"/>
        <v/>
      </c>
      <c r="F6189" s="7" t="str">
        <f>IF('Payments Export'!A6193="","",'Payments Export'!N6193)</f>
        <v/>
      </c>
      <c r="G6189" s="7" t="str">
        <f>IF('Payments Export'!A6193="","",'Payments Export'!O6193)</f>
        <v/>
      </c>
      <c r="H6189" s="7" t="str">
        <f>IF('Payments Export'!B6193="","",G6189-F6189)</f>
        <v/>
      </c>
      <c r="I6189" s="3" t="str">
        <f>IF(C6189&lt;&gt;"",_xlfn.XLOOKUP(IFERROR(VALUE(C6189),C6189),'Items database'!A:A,'Items database'!B:B),(_xlfn.XLOOKUP(LEFT(E6189,3),Services,Services,"")))</f>
        <v/>
      </c>
      <c r="J6189" s="3" t="str">
        <f t="shared" si="193"/>
        <v/>
      </c>
    </row>
    <row r="6190" spans="1:10" x14ac:dyDescent="0.35">
      <c r="A6190" s="7" t="str">
        <f>IF('Payments Export'!A6194="","",'Payments Export'!A6194)</f>
        <v/>
      </c>
      <c r="B6190" s="7" t="str">
        <f>IF('Payments Export'!A6194="","",'Payments Export'!B6194)</f>
        <v/>
      </c>
      <c r="C6190" s="7" t="str">
        <f>IF(IFERROR(VALUE('Payments Export'!H6194),'Payments Export'!H6194)&lt;&gt;0,IFERROR(VALUE('Payments Export'!H6194),'Payments Export'!H6194),"")</f>
        <v/>
      </c>
      <c r="D6190" s="7" t="str">
        <f>IF('Payments Export'!I6194="","",'Payments Export'!I6194)</f>
        <v/>
      </c>
      <c r="E6190" s="7" t="str">
        <f t="shared" si="192"/>
        <v/>
      </c>
      <c r="F6190" s="7" t="str">
        <f>IF('Payments Export'!A6194="","",'Payments Export'!N6194)</f>
        <v/>
      </c>
      <c r="G6190" s="7" t="str">
        <f>IF('Payments Export'!A6194="","",'Payments Export'!O6194)</f>
        <v/>
      </c>
      <c r="H6190" s="7" t="str">
        <f>IF('Payments Export'!B6194="","",G6190-F6190)</f>
        <v/>
      </c>
      <c r="I6190" s="3" t="str">
        <f>IF(C6190&lt;&gt;"",_xlfn.XLOOKUP(IFERROR(VALUE(C6190),C6190),'Items database'!A:A,'Items database'!B:B),(_xlfn.XLOOKUP(LEFT(E6190,3),Services,Services,"")))</f>
        <v/>
      </c>
      <c r="J6190" s="3" t="str">
        <f t="shared" si="193"/>
        <v/>
      </c>
    </row>
    <row r="6191" spans="1:10" x14ac:dyDescent="0.35">
      <c r="A6191" s="7" t="str">
        <f>IF('Payments Export'!A6195="","",'Payments Export'!A6195)</f>
        <v/>
      </c>
      <c r="B6191" s="7" t="str">
        <f>IF('Payments Export'!A6195="","",'Payments Export'!B6195)</f>
        <v/>
      </c>
      <c r="C6191" s="7" t="str">
        <f>IF(IFERROR(VALUE('Payments Export'!H6195),'Payments Export'!H6195)&lt;&gt;0,IFERROR(VALUE('Payments Export'!H6195),'Payments Export'!H6195),"")</f>
        <v/>
      </c>
      <c r="D6191" s="7" t="str">
        <f>IF('Payments Export'!I6195="","",'Payments Export'!I6195)</f>
        <v/>
      </c>
      <c r="E6191" s="7" t="str">
        <f t="shared" si="192"/>
        <v/>
      </c>
      <c r="F6191" s="7" t="str">
        <f>IF('Payments Export'!A6195="","",'Payments Export'!N6195)</f>
        <v/>
      </c>
      <c r="G6191" s="7" t="str">
        <f>IF('Payments Export'!A6195="","",'Payments Export'!O6195)</f>
        <v/>
      </c>
      <c r="H6191" s="7" t="str">
        <f>IF('Payments Export'!B6195="","",G6191-F6191)</f>
        <v/>
      </c>
      <c r="I6191" s="3" t="str">
        <f>IF(C6191&lt;&gt;"",_xlfn.XLOOKUP(IFERROR(VALUE(C6191),C6191),'Items database'!A:A,'Items database'!B:B),(_xlfn.XLOOKUP(LEFT(E6191,3),Services,Services,"")))</f>
        <v/>
      </c>
      <c r="J6191" s="3" t="str">
        <f t="shared" si="193"/>
        <v/>
      </c>
    </row>
    <row r="6192" spans="1:10" x14ac:dyDescent="0.35">
      <c r="A6192" s="7" t="str">
        <f>IF('Payments Export'!A6196="","",'Payments Export'!A6196)</f>
        <v/>
      </c>
      <c r="B6192" s="7" t="str">
        <f>IF('Payments Export'!A6196="","",'Payments Export'!B6196)</f>
        <v/>
      </c>
      <c r="C6192" s="7" t="str">
        <f>IF(IFERROR(VALUE('Payments Export'!H6196),'Payments Export'!H6196)&lt;&gt;0,IFERROR(VALUE('Payments Export'!H6196),'Payments Export'!H6196),"")</f>
        <v/>
      </c>
      <c r="D6192" s="7" t="str">
        <f>IF('Payments Export'!I6196="","",'Payments Export'!I6196)</f>
        <v/>
      </c>
      <c r="E6192" s="7" t="str">
        <f t="shared" si="192"/>
        <v/>
      </c>
      <c r="F6192" s="7" t="str">
        <f>IF('Payments Export'!A6196="","",'Payments Export'!N6196)</f>
        <v/>
      </c>
      <c r="G6192" s="7" t="str">
        <f>IF('Payments Export'!A6196="","",'Payments Export'!O6196)</f>
        <v/>
      </c>
      <c r="H6192" s="7" t="str">
        <f>IF('Payments Export'!B6196="","",G6192-F6192)</f>
        <v/>
      </c>
      <c r="I6192" s="3" t="str">
        <f>IF(C6192&lt;&gt;"",_xlfn.XLOOKUP(IFERROR(VALUE(C6192),C6192),'Items database'!A:A,'Items database'!B:B),(_xlfn.XLOOKUP(LEFT(E6192,3),Services,Services,"")))</f>
        <v/>
      </c>
      <c r="J6192" s="3" t="str">
        <f t="shared" si="193"/>
        <v/>
      </c>
    </row>
    <row r="6193" spans="1:10" x14ac:dyDescent="0.35">
      <c r="A6193" s="7" t="str">
        <f>IF('Payments Export'!A6197="","",'Payments Export'!A6197)</f>
        <v/>
      </c>
      <c r="B6193" s="7" t="str">
        <f>IF('Payments Export'!A6197="","",'Payments Export'!B6197)</f>
        <v/>
      </c>
      <c r="C6193" s="7" t="str">
        <f>IF(IFERROR(VALUE('Payments Export'!H6197),'Payments Export'!H6197)&lt;&gt;0,IFERROR(VALUE('Payments Export'!H6197),'Payments Export'!H6197),"")</f>
        <v/>
      </c>
      <c r="D6193" s="7" t="str">
        <f>IF('Payments Export'!I6197="","",'Payments Export'!I6197)</f>
        <v/>
      </c>
      <c r="E6193" s="7" t="str">
        <f t="shared" si="192"/>
        <v/>
      </c>
      <c r="F6193" s="7" t="str">
        <f>IF('Payments Export'!A6197="","",'Payments Export'!N6197)</f>
        <v/>
      </c>
      <c r="G6193" s="7" t="str">
        <f>IF('Payments Export'!A6197="","",'Payments Export'!O6197)</f>
        <v/>
      </c>
      <c r="H6193" s="7" t="str">
        <f>IF('Payments Export'!B6197="","",G6193-F6193)</f>
        <v/>
      </c>
      <c r="I6193" s="3" t="str">
        <f>IF(C6193&lt;&gt;"",_xlfn.XLOOKUP(IFERROR(VALUE(C6193),C6193),'Items database'!A:A,'Items database'!B:B),(_xlfn.XLOOKUP(LEFT(E6193,3),Services,Services,"")))</f>
        <v/>
      </c>
      <c r="J6193" s="3" t="str">
        <f t="shared" si="193"/>
        <v/>
      </c>
    </row>
    <row r="6194" spans="1:10" x14ac:dyDescent="0.35">
      <c r="A6194" s="7" t="str">
        <f>IF('Payments Export'!A6198="","",'Payments Export'!A6198)</f>
        <v/>
      </c>
      <c r="B6194" s="7" t="str">
        <f>IF('Payments Export'!A6198="","",'Payments Export'!B6198)</f>
        <v/>
      </c>
      <c r="C6194" s="7" t="str">
        <f>IF(IFERROR(VALUE('Payments Export'!H6198),'Payments Export'!H6198)&lt;&gt;0,IFERROR(VALUE('Payments Export'!H6198),'Payments Export'!H6198),"")</f>
        <v/>
      </c>
      <c r="D6194" s="7" t="str">
        <f>IF('Payments Export'!I6198="","",'Payments Export'!I6198)</f>
        <v/>
      </c>
      <c r="E6194" s="7" t="str">
        <f t="shared" si="192"/>
        <v/>
      </c>
      <c r="F6194" s="7" t="str">
        <f>IF('Payments Export'!A6198="","",'Payments Export'!N6198)</f>
        <v/>
      </c>
      <c r="G6194" s="7" t="str">
        <f>IF('Payments Export'!A6198="","",'Payments Export'!O6198)</f>
        <v/>
      </c>
      <c r="H6194" s="7" t="str">
        <f>IF('Payments Export'!B6198="","",G6194-F6194)</f>
        <v/>
      </c>
      <c r="I6194" s="3" t="str">
        <f>IF(C6194&lt;&gt;"",_xlfn.XLOOKUP(IFERROR(VALUE(C6194),C6194),'Items database'!A:A,'Items database'!B:B),(_xlfn.XLOOKUP(LEFT(E6194,3),Services,Services,"")))</f>
        <v/>
      </c>
      <c r="J6194" s="3" t="str">
        <f t="shared" si="193"/>
        <v/>
      </c>
    </row>
    <row r="6195" spans="1:10" x14ac:dyDescent="0.35">
      <c r="A6195" s="7" t="str">
        <f>IF('Payments Export'!A6199="","",'Payments Export'!A6199)</f>
        <v/>
      </c>
      <c r="B6195" s="7" t="str">
        <f>IF('Payments Export'!A6199="","",'Payments Export'!B6199)</f>
        <v/>
      </c>
      <c r="C6195" s="7" t="str">
        <f>IF(IFERROR(VALUE('Payments Export'!H6199),'Payments Export'!H6199)&lt;&gt;0,IFERROR(VALUE('Payments Export'!H6199),'Payments Export'!H6199),"")</f>
        <v/>
      </c>
      <c r="D6195" s="7" t="str">
        <f>IF('Payments Export'!I6199="","",'Payments Export'!I6199)</f>
        <v/>
      </c>
      <c r="E6195" s="7" t="str">
        <f t="shared" si="192"/>
        <v/>
      </c>
      <c r="F6195" s="7" t="str">
        <f>IF('Payments Export'!A6199="","",'Payments Export'!N6199)</f>
        <v/>
      </c>
      <c r="G6195" s="7" t="str">
        <f>IF('Payments Export'!A6199="","",'Payments Export'!O6199)</f>
        <v/>
      </c>
      <c r="H6195" s="7" t="str">
        <f>IF('Payments Export'!B6199="","",G6195-F6195)</f>
        <v/>
      </c>
      <c r="I6195" s="3" t="str">
        <f>IF(C6195&lt;&gt;"",_xlfn.XLOOKUP(IFERROR(VALUE(C6195),C6195),'Items database'!A:A,'Items database'!B:B),(_xlfn.XLOOKUP(LEFT(E6195,3),Services,Services,"")))</f>
        <v/>
      </c>
      <c r="J6195" s="3" t="str">
        <f t="shared" si="193"/>
        <v/>
      </c>
    </row>
    <row r="6196" spans="1:10" x14ac:dyDescent="0.35">
      <c r="A6196" s="7" t="str">
        <f>IF('Payments Export'!A6200="","",'Payments Export'!A6200)</f>
        <v/>
      </c>
      <c r="B6196" s="7" t="str">
        <f>IF('Payments Export'!A6200="","",'Payments Export'!B6200)</f>
        <v/>
      </c>
      <c r="C6196" s="7" t="str">
        <f>IF(IFERROR(VALUE('Payments Export'!H6200),'Payments Export'!H6200)&lt;&gt;0,IFERROR(VALUE('Payments Export'!H6200),'Payments Export'!H6200),"")</f>
        <v/>
      </c>
      <c r="D6196" s="7" t="str">
        <f>IF('Payments Export'!I6200="","",'Payments Export'!I6200)</f>
        <v/>
      </c>
      <c r="E6196" s="7" t="str">
        <f t="shared" si="192"/>
        <v/>
      </c>
      <c r="F6196" s="7" t="str">
        <f>IF('Payments Export'!A6200="","",'Payments Export'!N6200)</f>
        <v/>
      </c>
      <c r="G6196" s="7" t="str">
        <f>IF('Payments Export'!A6200="","",'Payments Export'!O6200)</f>
        <v/>
      </c>
      <c r="H6196" s="7" t="str">
        <f>IF('Payments Export'!B6200="","",G6196-F6196)</f>
        <v/>
      </c>
      <c r="I6196" s="3" t="str">
        <f>IF(C6196&lt;&gt;"",_xlfn.XLOOKUP(IFERROR(VALUE(C6196),C6196),'Items database'!A:A,'Items database'!B:B),(_xlfn.XLOOKUP(LEFT(E6196,3),Services,Services,"")))</f>
        <v/>
      </c>
      <c r="J6196" s="3" t="str">
        <f t="shared" si="193"/>
        <v/>
      </c>
    </row>
    <row r="6197" spans="1:10" x14ac:dyDescent="0.35">
      <c r="A6197" s="7" t="str">
        <f>IF('Payments Export'!A6201="","",'Payments Export'!A6201)</f>
        <v/>
      </c>
      <c r="B6197" s="7" t="str">
        <f>IF('Payments Export'!A6201="","",'Payments Export'!B6201)</f>
        <v/>
      </c>
      <c r="C6197" s="7" t="str">
        <f>IF(IFERROR(VALUE('Payments Export'!H6201),'Payments Export'!H6201)&lt;&gt;0,IFERROR(VALUE('Payments Export'!H6201),'Payments Export'!H6201),"")</f>
        <v/>
      </c>
      <c r="D6197" s="7" t="str">
        <f>IF('Payments Export'!I6201="","",'Payments Export'!I6201)</f>
        <v/>
      </c>
      <c r="E6197" s="7" t="str">
        <f t="shared" si="192"/>
        <v/>
      </c>
      <c r="F6197" s="7" t="str">
        <f>IF('Payments Export'!A6201="","",'Payments Export'!N6201)</f>
        <v/>
      </c>
      <c r="G6197" s="7" t="str">
        <f>IF('Payments Export'!A6201="","",'Payments Export'!O6201)</f>
        <v/>
      </c>
      <c r="H6197" s="7" t="str">
        <f>IF('Payments Export'!B6201="","",G6197-F6197)</f>
        <v/>
      </c>
      <c r="I6197" s="3" t="str">
        <f>IF(C6197&lt;&gt;"",_xlfn.XLOOKUP(IFERROR(VALUE(C6197),C6197),'Items database'!A:A,'Items database'!B:B),(_xlfn.XLOOKUP(LEFT(E6197,3),Services,Services,"")))</f>
        <v/>
      </c>
      <c r="J6197" s="3" t="str">
        <f t="shared" si="193"/>
        <v/>
      </c>
    </row>
    <row r="6198" spans="1:10" x14ac:dyDescent="0.35">
      <c r="A6198" s="7" t="str">
        <f>IF('Payments Export'!A6202="","",'Payments Export'!A6202)</f>
        <v/>
      </c>
      <c r="B6198" s="7" t="str">
        <f>IF('Payments Export'!A6202="","",'Payments Export'!B6202)</f>
        <v/>
      </c>
      <c r="C6198" s="7" t="str">
        <f>IF(IFERROR(VALUE('Payments Export'!H6202),'Payments Export'!H6202)&lt;&gt;0,IFERROR(VALUE('Payments Export'!H6202),'Payments Export'!H6202),"")</f>
        <v/>
      </c>
      <c r="D6198" s="7" t="str">
        <f>IF('Payments Export'!I6202="","",'Payments Export'!I6202)</f>
        <v/>
      </c>
      <c r="E6198" s="7" t="str">
        <f t="shared" si="192"/>
        <v/>
      </c>
      <c r="F6198" s="7" t="str">
        <f>IF('Payments Export'!A6202="","",'Payments Export'!N6202)</f>
        <v/>
      </c>
      <c r="G6198" s="7" t="str">
        <f>IF('Payments Export'!A6202="","",'Payments Export'!O6202)</f>
        <v/>
      </c>
      <c r="H6198" s="7" t="str">
        <f>IF('Payments Export'!B6202="","",G6198-F6198)</f>
        <v/>
      </c>
      <c r="I6198" s="3" t="str">
        <f>IF(C6198&lt;&gt;"",_xlfn.XLOOKUP(IFERROR(VALUE(C6198),C6198),'Items database'!A:A,'Items database'!B:B),(_xlfn.XLOOKUP(LEFT(E6198,3),Services,Services,"")))</f>
        <v/>
      </c>
      <c r="J6198" s="3" t="str">
        <f t="shared" si="193"/>
        <v/>
      </c>
    </row>
    <row r="6199" spans="1:10" x14ac:dyDescent="0.35">
      <c r="A6199" s="7" t="str">
        <f>IF('Payments Export'!A6203="","",'Payments Export'!A6203)</f>
        <v/>
      </c>
      <c r="B6199" s="7" t="str">
        <f>IF('Payments Export'!A6203="","",'Payments Export'!B6203)</f>
        <v/>
      </c>
      <c r="C6199" s="7" t="str">
        <f>IF(IFERROR(VALUE('Payments Export'!H6203),'Payments Export'!H6203)&lt;&gt;0,IFERROR(VALUE('Payments Export'!H6203),'Payments Export'!H6203),"")</f>
        <v/>
      </c>
      <c r="D6199" s="7" t="str">
        <f>IF('Payments Export'!I6203="","",'Payments Export'!I6203)</f>
        <v/>
      </c>
      <c r="E6199" s="7" t="str">
        <f t="shared" si="192"/>
        <v/>
      </c>
      <c r="F6199" s="7" t="str">
        <f>IF('Payments Export'!A6203="","",'Payments Export'!N6203)</f>
        <v/>
      </c>
      <c r="G6199" s="7" t="str">
        <f>IF('Payments Export'!A6203="","",'Payments Export'!O6203)</f>
        <v/>
      </c>
      <c r="H6199" s="7" t="str">
        <f>IF('Payments Export'!B6203="","",G6199-F6199)</f>
        <v/>
      </c>
      <c r="I6199" s="3" t="str">
        <f>IF(C6199&lt;&gt;"",_xlfn.XLOOKUP(IFERROR(VALUE(C6199),C6199),'Items database'!A:A,'Items database'!B:B),(_xlfn.XLOOKUP(LEFT(E6199,3),Services,Services,"")))</f>
        <v/>
      </c>
      <c r="J6199" s="3" t="str">
        <f t="shared" si="193"/>
        <v/>
      </c>
    </row>
    <row r="6200" spans="1:10" x14ac:dyDescent="0.35">
      <c r="A6200" s="7" t="str">
        <f>IF('Payments Export'!A6204="","",'Payments Export'!A6204)</f>
        <v/>
      </c>
      <c r="B6200" s="7" t="str">
        <f>IF('Payments Export'!A6204="","",'Payments Export'!B6204)</f>
        <v/>
      </c>
      <c r="C6200" s="7" t="str">
        <f>IF(IFERROR(VALUE('Payments Export'!H6204),'Payments Export'!H6204)&lt;&gt;0,IFERROR(VALUE('Payments Export'!H6204),'Payments Export'!H6204),"")</f>
        <v/>
      </c>
      <c r="D6200" s="7" t="str">
        <f>IF('Payments Export'!I6204="","",'Payments Export'!I6204)</f>
        <v/>
      </c>
      <c r="E6200" s="7" t="str">
        <f t="shared" si="192"/>
        <v/>
      </c>
      <c r="F6200" s="7" t="str">
        <f>IF('Payments Export'!A6204="","",'Payments Export'!N6204)</f>
        <v/>
      </c>
      <c r="G6200" s="7" t="str">
        <f>IF('Payments Export'!A6204="","",'Payments Export'!O6204)</f>
        <v/>
      </c>
      <c r="H6200" s="7" t="str">
        <f>IF('Payments Export'!B6204="","",G6200-F6200)</f>
        <v/>
      </c>
      <c r="I6200" s="3" t="str">
        <f>IF(C6200&lt;&gt;"",_xlfn.XLOOKUP(IFERROR(VALUE(C6200),C6200),'Items database'!A:A,'Items database'!B:B),(_xlfn.XLOOKUP(LEFT(E6200,3),Services,Services,"")))</f>
        <v/>
      </c>
      <c r="J6200" s="3" t="str">
        <f t="shared" si="193"/>
        <v/>
      </c>
    </row>
    <row r="6201" spans="1:10" x14ac:dyDescent="0.35">
      <c r="A6201" s="7" t="str">
        <f>IF('Payments Export'!A6205="","",'Payments Export'!A6205)</f>
        <v/>
      </c>
      <c r="B6201" s="7" t="str">
        <f>IF('Payments Export'!A6205="","",'Payments Export'!B6205)</f>
        <v/>
      </c>
      <c r="C6201" s="7" t="str">
        <f>IF(IFERROR(VALUE('Payments Export'!H6205),'Payments Export'!H6205)&lt;&gt;0,IFERROR(VALUE('Payments Export'!H6205),'Payments Export'!H6205),"")</f>
        <v/>
      </c>
      <c r="D6201" s="7" t="str">
        <f>IF('Payments Export'!I6205="","",'Payments Export'!I6205)</f>
        <v/>
      </c>
      <c r="E6201" s="7" t="str">
        <f t="shared" si="192"/>
        <v/>
      </c>
      <c r="F6201" s="7" t="str">
        <f>IF('Payments Export'!A6205="","",'Payments Export'!N6205)</f>
        <v/>
      </c>
      <c r="G6201" s="7" t="str">
        <f>IF('Payments Export'!A6205="","",'Payments Export'!O6205)</f>
        <v/>
      </c>
      <c r="H6201" s="7" t="str">
        <f>IF('Payments Export'!B6205="","",G6201-F6201)</f>
        <v/>
      </c>
      <c r="I6201" s="3" t="str">
        <f>IF(C6201&lt;&gt;"",_xlfn.XLOOKUP(IFERROR(VALUE(C6201),C6201),'Items database'!A:A,'Items database'!B:B),(_xlfn.XLOOKUP(LEFT(E6201,3),Services,Services,"")))</f>
        <v/>
      </c>
      <c r="J6201" s="3" t="str">
        <f t="shared" si="193"/>
        <v/>
      </c>
    </row>
    <row r="6202" spans="1:10" x14ac:dyDescent="0.35">
      <c r="A6202" s="7" t="str">
        <f>IF('Payments Export'!A6206="","",'Payments Export'!A6206)</f>
        <v/>
      </c>
      <c r="B6202" s="7" t="str">
        <f>IF('Payments Export'!A6206="","",'Payments Export'!B6206)</f>
        <v/>
      </c>
      <c r="C6202" s="7" t="str">
        <f>IF(IFERROR(VALUE('Payments Export'!H6206),'Payments Export'!H6206)&lt;&gt;0,IFERROR(VALUE('Payments Export'!H6206),'Payments Export'!H6206),"")</f>
        <v/>
      </c>
      <c r="D6202" s="7" t="str">
        <f>IF('Payments Export'!I6206="","",'Payments Export'!I6206)</f>
        <v/>
      </c>
      <c r="E6202" s="7" t="str">
        <f t="shared" si="192"/>
        <v/>
      </c>
      <c r="F6202" s="7" t="str">
        <f>IF('Payments Export'!A6206="","",'Payments Export'!N6206)</f>
        <v/>
      </c>
      <c r="G6202" s="7" t="str">
        <f>IF('Payments Export'!A6206="","",'Payments Export'!O6206)</f>
        <v/>
      </c>
      <c r="H6202" s="7" t="str">
        <f>IF('Payments Export'!B6206="","",G6202-F6202)</f>
        <v/>
      </c>
      <c r="I6202" s="3" t="str">
        <f>IF(C6202&lt;&gt;"",_xlfn.XLOOKUP(IFERROR(VALUE(C6202),C6202),'Items database'!A:A,'Items database'!B:B),(_xlfn.XLOOKUP(LEFT(E6202,3),Services,Services,"")))</f>
        <v/>
      </c>
      <c r="J6202" s="3" t="str">
        <f t="shared" si="193"/>
        <v/>
      </c>
    </row>
    <row r="6203" spans="1:10" x14ac:dyDescent="0.35">
      <c r="A6203" s="7" t="str">
        <f>IF('Payments Export'!A6207="","",'Payments Export'!A6207)</f>
        <v/>
      </c>
      <c r="B6203" s="7" t="str">
        <f>IF('Payments Export'!A6207="","",'Payments Export'!B6207)</f>
        <v/>
      </c>
      <c r="C6203" s="7" t="str">
        <f>IF(IFERROR(VALUE('Payments Export'!H6207),'Payments Export'!H6207)&lt;&gt;0,IFERROR(VALUE('Payments Export'!H6207),'Payments Export'!H6207),"")</f>
        <v/>
      </c>
      <c r="D6203" s="7" t="str">
        <f>IF('Payments Export'!I6207="","",'Payments Export'!I6207)</f>
        <v/>
      </c>
      <c r="E6203" s="7" t="str">
        <f t="shared" si="192"/>
        <v/>
      </c>
      <c r="F6203" s="7" t="str">
        <f>IF('Payments Export'!A6207="","",'Payments Export'!N6207)</f>
        <v/>
      </c>
      <c r="G6203" s="7" t="str">
        <f>IF('Payments Export'!A6207="","",'Payments Export'!O6207)</f>
        <v/>
      </c>
      <c r="H6203" s="7" t="str">
        <f>IF('Payments Export'!B6207="","",G6203-F6203)</f>
        <v/>
      </c>
      <c r="I6203" s="3" t="str">
        <f>IF(C6203&lt;&gt;"",_xlfn.XLOOKUP(IFERROR(VALUE(C6203),C6203),'Items database'!A:A,'Items database'!B:B),(_xlfn.XLOOKUP(LEFT(E6203,3),Services,Services,"")))</f>
        <v/>
      </c>
      <c r="J6203" s="3" t="str">
        <f t="shared" si="193"/>
        <v/>
      </c>
    </row>
    <row r="6204" spans="1:10" x14ac:dyDescent="0.35">
      <c r="A6204" s="7" t="str">
        <f>IF('Payments Export'!A6208="","",'Payments Export'!A6208)</f>
        <v/>
      </c>
      <c r="B6204" s="7" t="str">
        <f>IF('Payments Export'!A6208="","",'Payments Export'!B6208)</f>
        <v/>
      </c>
      <c r="C6204" s="7" t="str">
        <f>IF(IFERROR(VALUE('Payments Export'!H6208),'Payments Export'!H6208)&lt;&gt;0,IFERROR(VALUE('Payments Export'!H6208),'Payments Export'!H6208),"")</f>
        <v/>
      </c>
      <c r="D6204" s="7" t="str">
        <f>IF('Payments Export'!I6208="","",'Payments Export'!I6208)</f>
        <v/>
      </c>
      <c r="E6204" s="7" t="str">
        <f t="shared" si="192"/>
        <v/>
      </c>
      <c r="F6204" s="7" t="str">
        <f>IF('Payments Export'!A6208="","",'Payments Export'!N6208)</f>
        <v/>
      </c>
      <c r="G6204" s="7" t="str">
        <f>IF('Payments Export'!A6208="","",'Payments Export'!O6208)</f>
        <v/>
      </c>
      <c r="H6204" s="7" t="str">
        <f>IF('Payments Export'!B6208="","",G6204-F6204)</f>
        <v/>
      </c>
      <c r="I6204" s="3" t="str">
        <f>IF(C6204&lt;&gt;"",_xlfn.XLOOKUP(IFERROR(VALUE(C6204),C6204),'Items database'!A:A,'Items database'!B:B),(_xlfn.XLOOKUP(LEFT(E6204,3),Services,Services,"")))</f>
        <v/>
      </c>
      <c r="J6204" s="3" t="str">
        <f t="shared" si="193"/>
        <v/>
      </c>
    </row>
    <row r="6205" spans="1:10" x14ac:dyDescent="0.35">
      <c r="A6205" s="7" t="str">
        <f>IF('Payments Export'!A6209="","",'Payments Export'!A6209)</f>
        <v/>
      </c>
      <c r="B6205" s="7" t="str">
        <f>IF('Payments Export'!A6209="","",'Payments Export'!B6209)</f>
        <v/>
      </c>
      <c r="C6205" s="7" t="str">
        <f>IF(IFERROR(VALUE('Payments Export'!H6209),'Payments Export'!H6209)&lt;&gt;0,IFERROR(VALUE('Payments Export'!H6209),'Payments Export'!H6209),"")</f>
        <v/>
      </c>
      <c r="D6205" s="7" t="str">
        <f>IF('Payments Export'!I6209="","",'Payments Export'!I6209)</f>
        <v/>
      </c>
      <c r="E6205" s="7" t="str">
        <f t="shared" si="192"/>
        <v/>
      </c>
      <c r="F6205" s="7" t="str">
        <f>IF('Payments Export'!A6209="","",'Payments Export'!N6209)</f>
        <v/>
      </c>
      <c r="G6205" s="7" t="str">
        <f>IF('Payments Export'!A6209="","",'Payments Export'!O6209)</f>
        <v/>
      </c>
      <c r="H6205" s="7" t="str">
        <f>IF('Payments Export'!B6209="","",G6205-F6205)</f>
        <v/>
      </c>
      <c r="I6205" s="3" t="str">
        <f>IF(C6205&lt;&gt;"",_xlfn.XLOOKUP(IFERROR(VALUE(C6205),C6205),'Items database'!A:A,'Items database'!B:B),(_xlfn.XLOOKUP(LEFT(E6205,3),Services,Services,"")))</f>
        <v/>
      </c>
      <c r="J6205" s="3" t="str">
        <f t="shared" si="193"/>
        <v/>
      </c>
    </row>
    <row r="6206" spans="1:10" x14ac:dyDescent="0.35">
      <c r="A6206" s="7" t="str">
        <f>IF('Payments Export'!A6210="","",'Payments Export'!A6210)</f>
        <v/>
      </c>
      <c r="B6206" s="7" t="str">
        <f>IF('Payments Export'!A6210="","",'Payments Export'!B6210)</f>
        <v/>
      </c>
      <c r="C6206" s="7" t="str">
        <f>IF(IFERROR(VALUE('Payments Export'!H6210),'Payments Export'!H6210)&lt;&gt;0,IFERROR(VALUE('Payments Export'!H6210),'Payments Export'!H6210),"")</f>
        <v/>
      </c>
      <c r="D6206" s="7" t="str">
        <f>IF('Payments Export'!I6210="","",'Payments Export'!I6210)</f>
        <v/>
      </c>
      <c r="E6206" s="7" t="str">
        <f t="shared" si="192"/>
        <v/>
      </c>
      <c r="F6206" s="7" t="str">
        <f>IF('Payments Export'!A6210="","",'Payments Export'!N6210)</f>
        <v/>
      </c>
      <c r="G6206" s="7" t="str">
        <f>IF('Payments Export'!A6210="","",'Payments Export'!O6210)</f>
        <v/>
      </c>
      <c r="H6206" s="7" t="str">
        <f>IF('Payments Export'!B6210="","",G6206-F6206)</f>
        <v/>
      </c>
      <c r="I6206" s="3" t="str">
        <f>IF(C6206&lt;&gt;"",_xlfn.XLOOKUP(IFERROR(VALUE(C6206),C6206),'Items database'!A:A,'Items database'!B:B),(_xlfn.XLOOKUP(LEFT(E6206,3),Services,Services,"")))</f>
        <v/>
      </c>
      <c r="J6206" s="3" t="str">
        <f t="shared" si="193"/>
        <v/>
      </c>
    </row>
    <row r="6207" spans="1:10" x14ac:dyDescent="0.35">
      <c r="A6207" s="7" t="str">
        <f>IF('Payments Export'!A6211="","",'Payments Export'!A6211)</f>
        <v/>
      </c>
      <c r="B6207" s="7" t="str">
        <f>IF('Payments Export'!A6211="","",'Payments Export'!B6211)</f>
        <v/>
      </c>
      <c r="C6207" s="7" t="str">
        <f>IF(IFERROR(VALUE('Payments Export'!H6211),'Payments Export'!H6211)&lt;&gt;0,IFERROR(VALUE('Payments Export'!H6211),'Payments Export'!H6211),"")</f>
        <v/>
      </c>
      <c r="D6207" s="7" t="str">
        <f>IF('Payments Export'!I6211="","",'Payments Export'!I6211)</f>
        <v/>
      </c>
      <c r="E6207" s="7" t="str">
        <f t="shared" si="192"/>
        <v/>
      </c>
      <c r="F6207" s="7" t="str">
        <f>IF('Payments Export'!A6211="","",'Payments Export'!N6211)</f>
        <v/>
      </c>
      <c r="G6207" s="7" t="str">
        <f>IF('Payments Export'!A6211="","",'Payments Export'!O6211)</f>
        <v/>
      </c>
      <c r="H6207" s="7" t="str">
        <f>IF('Payments Export'!B6211="","",G6207-F6207)</f>
        <v/>
      </c>
      <c r="I6207" s="3" t="str">
        <f>IF(C6207&lt;&gt;"",_xlfn.XLOOKUP(IFERROR(VALUE(C6207),C6207),'Items database'!A:A,'Items database'!B:B),(_xlfn.XLOOKUP(LEFT(E6207,3),Services,Services,"")))</f>
        <v/>
      </c>
      <c r="J6207" s="3" t="str">
        <f t="shared" si="193"/>
        <v/>
      </c>
    </row>
    <row r="6208" spans="1:10" x14ac:dyDescent="0.35">
      <c r="A6208" s="7" t="str">
        <f>IF('Payments Export'!A6212="","",'Payments Export'!A6212)</f>
        <v/>
      </c>
      <c r="B6208" s="7" t="str">
        <f>IF('Payments Export'!A6212="","",'Payments Export'!B6212)</f>
        <v/>
      </c>
      <c r="C6208" s="7" t="str">
        <f>IF(IFERROR(VALUE('Payments Export'!H6212),'Payments Export'!H6212)&lt;&gt;0,IFERROR(VALUE('Payments Export'!H6212),'Payments Export'!H6212),"")</f>
        <v/>
      </c>
      <c r="D6208" s="7" t="str">
        <f>IF('Payments Export'!I6212="","",'Payments Export'!I6212)</f>
        <v/>
      </c>
      <c r="E6208" s="7" t="str">
        <f t="shared" si="192"/>
        <v/>
      </c>
      <c r="F6208" s="7" t="str">
        <f>IF('Payments Export'!A6212="","",'Payments Export'!N6212)</f>
        <v/>
      </c>
      <c r="G6208" s="7" t="str">
        <f>IF('Payments Export'!A6212="","",'Payments Export'!O6212)</f>
        <v/>
      </c>
      <c r="H6208" s="7" t="str">
        <f>IF('Payments Export'!B6212="","",G6208-F6208)</f>
        <v/>
      </c>
      <c r="I6208" s="3" t="str">
        <f>IF(C6208&lt;&gt;"",_xlfn.XLOOKUP(IFERROR(VALUE(C6208),C6208),'Items database'!A:A,'Items database'!B:B),(_xlfn.XLOOKUP(LEFT(E6208,3),Services,Services,"")))</f>
        <v/>
      </c>
      <c r="J6208" s="3" t="str">
        <f t="shared" si="193"/>
        <v/>
      </c>
    </row>
    <row r="6209" spans="1:10" x14ac:dyDescent="0.35">
      <c r="A6209" s="7" t="str">
        <f>IF('Payments Export'!A6213="","",'Payments Export'!A6213)</f>
        <v/>
      </c>
      <c r="B6209" s="7" t="str">
        <f>IF('Payments Export'!A6213="","",'Payments Export'!B6213)</f>
        <v/>
      </c>
      <c r="C6209" s="7" t="str">
        <f>IF(IFERROR(VALUE('Payments Export'!H6213),'Payments Export'!H6213)&lt;&gt;0,IFERROR(VALUE('Payments Export'!H6213),'Payments Export'!H6213),"")</f>
        <v/>
      </c>
      <c r="D6209" s="7" t="str">
        <f>IF('Payments Export'!I6213="","",'Payments Export'!I6213)</f>
        <v/>
      </c>
      <c r="E6209" s="7" t="str">
        <f t="shared" ref="E6209:E6272" si="194">LEFT(D6209,66)</f>
        <v/>
      </c>
      <c r="F6209" s="7" t="str">
        <f>IF('Payments Export'!A6213="","",'Payments Export'!N6213)</f>
        <v/>
      </c>
      <c r="G6209" s="7" t="str">
        <f>IF('Payments Export'!A6213="","",'Payments Export'!O6213)</f>
        <v/>
      </c>
      <c r="H6209" s="7" t="str">
        <f>IF('Payments Export'!B6213="","",G6209-F6209)</f>
        <v/>
      </c>
      <c r="I6209" s="3" t="str">
        <f>IF(C6209&lt;&gt;"",_xlfn.XLOOKUP(IFERROR(VALUE(C6209),C6209),'Items database'!A:A,'Items database'!B:B),(_xlfn.XLOOKUP(LEFT(E6209,3),Services,Services,"")))</f>
        <v/>
      </c>
      <c r="J6209" s="3" t="str">
        <f t="shared" ref="J6209:J6272" si="195">IF(ISNUMBER(F6209)=TRUE,IF(F6209=0,"","GST"),"")</f>
        <v/>
      </c>
    </row>
    <row r="6210" spans="1:10" x14ac:dyDescent="0.35">
      <c r="A6210" s="7" t="str">
        <f>IF('Payments Export'!A6214="","",'Payments Export'!A6214)</f>
        <v/>
      </c>
      <c r="B6210" s="7" t="str">
        <f>IF('Payments Export'!A6214="","",'Payments Export'!B6214)</f>
        <v/>
      </c>
      <c r="C6210" s="7" t="str">
        <f>IF(IFERROR(VALUE('Payments Export'!H6214),'Payments Export'!H6214)&lt;&gt;0,IFERROR(VALUE('Payments Export'!H6214),'Payments Export'!H6214),"")</f>
        <v/>
      </c>
      <c r="D6210" s="7" t="str">
        <f>IF('Payments Export'!I6214="","",'Payments Export'!I6214)</f>
        <v/>
      </c>
      <c r="E6210" s="7" t="str">
        <f t="shared" si="194"/>
        <v/>
      </c>
      <c r="F6210" s="7" t="str">
        <f>IF('Payments Export'!A6214="","",'Payments Export'!N6214)</f>
        <v/>
      </c>
      <c r="G6210" s="7" t="str">
        <f>IF('Payments Export'!A6214="","",'Payments Export'!O6214)</f>
        <v/>
      </c>
      <c r="H6210" s="7" t="str">
        <f>IF('Payments Export'!B6214="","",G6210-F6210)</f>
        <v/>
      </c>
      <c r="I6210" s="3" t="str">
        <f>IF(C6210&lt;&gt;"",_xlfn.XLOOKUP(IFERROR(VALUE(C6210),C6210),'Items database'!A:A,'Items database'!B:B),(_xlfn.XLOOKUP(LEFT(E6210,3),Services,Services,"")))</f>
        <v/>
      </c>
      <c r="J6210" s="3" t="str">
        <f t="shared" si="195"/>
        <v/>
      </c>
    </row>
    <row r="6211" spans="1:10" x14ac:dyDescent="0.35">
      <c r="A6211" s="7" t="str">
        <f>IF('Payments Export'!A6215="","",'Payments Export'!A6215)</f>
        <v/>
      </c>
      <c r="B6211" s="7" t="str">
        <f>IF('Payments Export'!A6215="","",'Payments Export'!B6215)</f>
        <v/>
      </c>
      <c r="C6211" s="7" t="str">
        <f>IF(IFERROR(VALUE('Payments Export'!H6215),'Payments Export'!H6215)&lt;&gt;0,IFERROR(VALUE('Payments Export'!H6215),'Payments Export'!H6215),"")</f>
        <v/>
      </c>
      <c r="D6211" s="7" t="str">
        <f>IF('Payments Export'!I6215="","",'Payments Export'!I6215)</f>
        <v/>
      </c>
      <c r="E6211" s="7" t="str">
        <f t="shared" si="194"/>
        <v/>
      </c>
      <c r="F6211" s="7" t="str">
        <f>IF('Payments Export'!A6215="","",'Payments Export'!N6215)</f>
        <v/>
      </c>
      <c r="G6211" s="7" t="str">
        <f>IF('Payments Export'!A6215="","",'Payments Export'!O6215)</f>
        <v/>
      </c>
      <c r="H6211" s="7" t="str">
        <f>IF('Payments Export'!B6215="","",G6211-F6211)</f>
        <v/>
      </c>
      <c r="I6211" s="3" t="str">
        <f>IF(C6211&lt;&gt;"",_xlfn.XLOOKUP(IFERROR(VALUE(C6211),C6211),'Items database'!A:A,'Items database'!B:B),(_xlfn.XLOOKUP(LEFT(E6211,3),Services,Services,"")))</f>
        <v/>
      </c>
      <c r="J6211" s="3" t="str">
        <f t="shared" si="195"/>
        <v/>
      </c>
    </row>
    <row r="6212" spans="1:10" x14ac:dyDescent="0.35">
      <c r="A6212" s="7" t="str">
        <f>IF('Payments Export'!A6216="","",'Payments Export'!A6216)</f>
        <v/>
      </c>
      <c r="B6212" s="7" t="str">
        <f>IF('Payments Export'!A6216="","",'Payments Export'!B6216)</f>
        <v/>
      </c>
      <c r="C6212" s="7" t="str">
        <f>IF(IFERROR(VALUE('Payments Export'!H6216),'Payments Export'!H6216)&lt;&gt;0,IFERROR(VALUE('Payments Export'!H6216),'Payments Export'!H6216),"")</f>
        <v/>
      </c>
      <c r="D6212" s="7" t="str">
        <f>IF('Payments Export'!I6216="","",'Payments Export'!I6216)</f>
        <v/>
      </c>
      <c r="E6212" s="7" t="str">
        <f t="shared" si="194"/>
        <v/>
      </c>
      <c r="F6212" s="7" t="str">
        <f>IF('Payments Export'!A6216="","",'Payments Export'!N6216)</f>
        <v/>
      </c>
      <c r="G6212" s="7" t="str">
        <f>IF('Payments Export'!A6216="","",'Payments Export'!O6216)</f>
        <v/>
      </c>
      <c r="H6212" s="7" t="str">
        <f>IF('Payments Export'!B6216="","",G6212-F6212)</f>
        <v/>
      </c>
      <c r="I6212" s="3" t="str">
        <f>IF(C6212&lt;&gt;"",_xlfn.XLOOKUP(IFERROR(VALUE(C6212),C6212),'Items database'!A:A,'Items database'!B:B),(_xlfn.XLOOKUP(LEFT(E6212,3),Services,Services,"")))</f>
        <v/>
      </c>
      <c r="J6212" s="3" t="str">
        <f t="shared" si="195"/>
        <v/>
      </c>
    </row>
    <row r="6213" spans="1:10" x14ac:dyDescent="0.35">
      <c r="A6213" s="7" t="str">
        <f>IF('Payments Export'!A6217="","",'Payments Export'!A6217)</f>
        <v/>
      </c>
      <c r="B6213" s="7" t="str">
        <f>IF('Payments Export'!A6217="","",'Payments Export'!B6217)</f>
        <v/>
      </c>
      <c r="C6213" s="7" t="str">
        <f>IF(IFERROR(VALUE('Payments Export'!H6217),'Payments Export'!H6217)&lt;&gt;0,IFERROR(VALUE('Payments Export'!H6217),'Payments Export'!H6217),"")</f>
        <v/>
      </c>
      <c r="D6213" s="7" t="str">
        <f>IF('Payments Export'!I6217="","",'Payments Export'!I6217)</f>
        <v/>
      </c>
      <c r="E6213" s="7" t="str">
        <f t="shared" si="194"/>
        <v/>
      </c>
      <c r="F6213" s="7" t="str">
        <f>IF('Payments Export'!A6217="","",'Payments Export'!N6217)</f>
        <v/>
      </c>
      <c r="G6213" s="7" t="str">
        <f>IF('Payments Export'!A6217="","",'Payments Export'!O6217)</f>
        <v/>
      </c>
      <c r="H6213" s="7" t="str">
        <f>IF('Payments Export'!B6217="","",G6213-F6213)</f>
        <v/>
      </c>
      <c r="I6213" s="3" t="str">
        <f>IF(C6213&lt;&gt;"",_xlfn.XLOOKUP(IFERROR(VALUE(C6213),C6213),'Items database'!A:A,'Items database'!B:B),(_xlfn.XLOOKUP(LEFT(E6213,3),Services,Services,"")))</f>
        <v/>
      </c>
      <c r="J6213" s="3" t="str">
        <f t="shared" si="195"/>
        <v/>
      </c>
    </row>
    <row r="6214" spans="1:10" x14ac:dyDescent="0.35">
      <c r="A6214" s="7" t="str">
        <f>IF('Payments Export'!A6218="","",'Payments Export'!A6218)</f>
        <v/>
      </c>
      <c r="B6214" s="7" t="str">
        <f>IF('Payments Export'!A6218="","",'Payments Export'!B6218)</f>
        <v/>
      </c>
      <c r="C6214" s="7" t="str">
        <f>IF(IFERROR(VALUE('Payments Export'!H6218),'Payments Export'!H6218)&lt;&gt;0,IFERROR(VALUE('Payments Export'!H6218),'Payments Export'!H6218),"")</f>
        <v/>
      </c>
      <c r="D6214" s="7" t="str">
        <f>IF('Payments Export'!I6218="","",'Payments Export'!I6218)</f>
        <v/>
      </c>
      <c r="E6214" s="7" t="str">
        <f t="shared" si="194"/>
        <v/>
      </c>
      <c r="F6214" s="7" t="str">
        <f>IF('Payments Export'!A6218="","",'Payments Export'!N6218)</f>
        <v/>
      </c>
      <c r="G6214" s="7" t="str">
        <f>IF('Payments Export'!A6218="","",'Payments Export'!O6218)</f>
        <v/>
      </c>
      <c r="H6214" s="7" t="str">
        <f>IF('Payments Export'!B6218="","",G6214-F6214)</f>
        <v/>
      </c>
      <c r="I6214" s="3" t="str">
        <f>IF(C6214&lt;&gt;"",_xlfn.XLOOKUP(IFERROR(VALUE(C6214),C6214),'Items database'!A:A,'Items database'!B:B),(_xlfn.XLOOKUP(LEFT(E6214,3),Services,Services,"")))</f>
        <v/>
      </c>
      <c r="J6214" s="3" t="str">
        <f t="shared" si="195"/>
        <v/>
      </c>
    </row>
    <row r="6215" spans="1:10" x14ac:dyDescent="0.35">
      <c r="A6215" s="7" t="str">
        <f>IF('Payments Export'!A6219="","",'Payments Export'!A6219)</f>
        <v/>
      </c>
      <c r="B6215" s="7" t="str">
        <f>IF('Payments Export'!A6219="","",'Payments Export'!B6219)</f>
        <v/>
      </c>
      <c r="C6215" s="7" t="str">
        <f>IF(IFERROR(VALUE('Payments Export'!H6219),'Payments Export'!H6219)&lt;&gt;0,IFERROR(VALUE('Payments Export'!H6219),'Payments Export'!H6219),"")</f>
        <v/>
      </c>
      <c r="D6215" s="7" t="str">
        <f>IF('Payments Export'!I6219="","",'Payments Export'!I6219)</f>
        <v/>
      </c>
      <c r="E6215" s="7" t="str">
        <f t="shared" si="194"/>
        <v/>
      </c>
      <c r="F6215" s="7" t="str">
        <f>IF('Payments Export'!A6219="","",'Payments Export'!N6219)</f>
        <v/>
      </c>
      <c r="G6215" s="7" t="str">
        <f>IF('Payments Export'!A6219="","",'Payments Export'!O6219)</f>
        <v/>
      </c>
      <c r="H6215" s="7" t="str">
        <f>IF('Payments Export'!B6219="","",G6215-F6215)</f>
        <v/>
      </c>
      <c r="I6215" s="3" t="str">
        <f>IF(C6215&lt;&gt;"",_xlfn.XLOOKUP(IFERROR(VALUE(C6215),C6215),'Items database'!A:A,'Items database'!B:B),(_xlfn.XLOOKUP(LEFT(E6215,3),Services,Services,"")))</f>
        <v/>
      </c>
      <c r="J6215" s="3" t="str">
        <f t="shared" si="195"/>
        <v/>
      </c>
    </row>
    <row r="6216" spans="1:10" x14ac:dyDescent="0.35">
      <c r="A6216" s="7" t="str">
        <f>IF('Payments Export'!A6220="","",'Payments Export'!A6220)</f>
        <v/>
      </c>
      <c r="B6216" s="7" t="str">
        <f>IF('Payments Export'!A6220="","",'Payments Export'!B6220)</f>
        <v/>
      </c>
      <c r="C6216" s="7" t="str">
        <f>IF(IFERROR(VALUE('Payments Export'!H6220),'Payments Export'!H6220)&lt;&gt;0,IFERROR(VALUE('Payments Export'!H6220),'Payments Export'!H6220),"")</f>
        <v/>
      </c>
      <c r="D6216" s="7" t="str">
        <f>IF('Payments Export'!I6220="","",'Payments Export'!I6220)</f>
        <v/>
      </c>
      <c r="E6216" s="7" t="str">
        <f t="shared" si="194"/>
        <v/>
      </c>
      <c r="F6216" s="7" t="str">
        <f>IF('Payments Export'!A6220="","",'Payments Export'!N6220)</f>
        <v/>
      </c>
      <c r="G6216" s="7" t="str">
        <f>IF('Payments Export'!A6220="","",'Payments Export'!O6220)</f>
        <v/>
      </c>
      <c r="H6216" s="7" t="str">
        <f>IF('Payments Export'!B6220="","",G6216-F6216)</f>
        <v/>
      </c>
      <c r="I6216" s="3" t="str">
        <f>IF(C6216&lt;&gt;"",_xlfn.XLOOKUP(IFERROR(VALUE(C6216),C6216),'Items database'!A:A,'Items database'!B:B),(_xlfn.XLOOKUP(LEFT(E6216,3),Services,Services,"")))</f>
        <v/>
      </c>
      <c r="J6216" s="3" t="str">
        <f t="shared" si="195"/>
        <v/>
      </c>
    </row>
    <row r="6217" spans="1:10" x14ac:dyDescent="0.35">
      <c r="A6217" s="7" t="str">
        <f>IF('Payments Export'!A6221="","",'Payments Export'!A6221)</f>
        <v/>
      </c>
      <c r="B6217" s="7" t="str">
        <f>IF('Payments Export'!A6221="","",'Payments Export'!B6221)</f>
        <v/>
      </c>
      <c r="C6217" s="7" t="str">
        <f>IF(IFERROR(VALUE('Payments Export'!H6221),'Payments Export'!H6221)&lt;&gt;0,IFERROR(VALUE('Payments Export'!H6221),'Payments Export'!H6221),"")</f>
        <v/>
      </c>
      <c r="D6217" s="7" t="str">
        <f>IF('Payments Export'!I6221="","",'Payments Export'!I6221)</f>
        <v/>
      </c>
      <c r="E6217" s="7" t="str">
        <f t="shared" si="194"/>
        <v/>
      </c>
      <c r="F6217" s="7" t="str">
        <f>IF('Payments Export'!A6221="","",'Payments Export'!N6221)</f>
        <v/>
      </c>
      <c r="G6217" s="7" t="str">
        <f>IF('Payments Export'!A6221="","",'Payments Export'!O6221)</f>
        <v/>
      </c>
      <c r="H6217" s="7" t="str">
        <f>IF('Payments Export'!B6221="","",G6217-F6217)</f>
        <v/>
      </c>
      <c r="I6217" s="3" t="str">
        <f>IF(C6217&lt;&gt;"",_xlfn.XLOOKUP(IFERROR(VALUE(C6217),C6217),'Items database'!A:A,'Items database'!B:B),(_xlfn.XLOOKUP(LEFT(E6217,3),Services,Services,"")))</f>
        <v/>
      </c>
      <c r="J6217" s="3" t="str">
        <f t="shared" si="195"/>
        <v/>
      </c>
    </row>
    <row r="6218" spans="1:10" x14ac:dyDescent="0.35">
      <c r="A6218" s="7" t="str">
        <f>IF('Payments Export'!A6222="","",'Payments Export'!A6222)</f>
        <v/>
      </c>
      <c r="B6218" s="7" t="str">
        <f>IF('Payments Export'!A6222="","",'Payments Export'!B6222)</f>
        <v/>
      </c>
      <c r="C6218" s="7" t="str">
        <f>IF(IFERROR(VALUE('Payments Export'!H6222),'Payments Export'!H6222)&lt;&gt;0,IFERROR(VALUE('Payments Export'!H6222),'Payments Export'!H6222),"")</f>
        <v/>
      </c>
      <c r="D6218" s="7" t="str">
        <f>IF('Payments Export'!I6222="","",'Payments Export'!I6222)</f>
        <v/>
      </c>
      <c r="E6218" s="7" t="str">
        <f t="shared" si="194"/>
        <v/>
      </c>
      <c r="F6218" s="7" t="str">
        <f>IF('Payments Export'!A6222="","",'Payments Export'!N6222)</f>
        <v/>
      </c>
      <c r="G6218" s="7" t="str">
        <f>IF('Payments Export'!A6222="","",'Payments Export'!O6222)</f>
        <v/>
      </c>
      <c r="H6218" s="7" t="str">
        <f>IF('Payments Export'!B6222="","",G6218-F6218)</f>
        <v/>
      </c>
      <c r="I6218" s="3" t="str">
        <f>IF(C6218&lt;&gt;"",_xlfn.XLOOKUP(IFERROR(VALUE(C6218),C6218),'Items database'!A:A,'Items database'!B:B),(_xlfn.XLOOKUP(LEFT(E6218,3),Services,Services,"")))</f>
        <v/>
      </c>
      <c r="J6218" s="3" t="str">
        <f t="shared" si="195"/>
        <v/>
      </c>
    </row>
    <row r="6219" spans="1:10" x14ac:dyDescent="0.35">
      <c r="A6219" s="7" t="str">
        <f>IF('Payments Export'!A6223="","",'Payments Export'!A6223)</f>
        <v/>
      </c>
      <c r="B6219" s="7" t="str">
        <f>IF('Payments Export'!A6223="","",'Payments Export'!B6223)</f>
        <v/>
      </c>
      <c r="C6219" s="7" t="str">
        <f>IF(IFERROR(VALUE('Payments Export'!H6223),'Payments Export'!H6223)&lt;&gt;0,IFERROR(VALUE('Payments Export'!H6223),'Payments Export'!H6223),"")</f>
        <v/>
      </c>
      <c r="D6219" s="7" t="str">
        <f>IF('Payments Export'!I6223="","",'Payments Export'!I6223)</f>
        <v/>
      </c>
      <c r="E6219" s="7" t="str">
        <f t="shared" si="194"/>
        <v/>
      </c>
      <c r="F6219" s="7" t="str">
        <f>IF('Payments Export'!A6223="","",'Payments Export'!N6223)</f>
        <v/>
      </c>
      <c r="G6219" s="7" t="str">
        <f>IF('Payments Export'!A6223="","",'Payments Export'!O6223)</f>
        <v/>
      </c>
      <c r="H6219" s="7" t="str">
        <f>IF('Payments Export'!B6223="","",G6219-F6219)</f>
        <v/>
      </c>
      <c r="I6219" s="3" t="str">
        <f>IF(C6219&lt;&gt;"",_xlfn.XLOOKUP(IFERROR(VALUE(C6219),C6219),'Items database'!A:A,'Items database'!B:B),(_xlfn.XLOOKUP(LEFT(E6219,3),Services,Services,"")))</f>
        <v/>
      </c>
      <c r="J6219" s="3" t="str">
        <f t="shared" si="195"/>
        <v/>
      </c>
    </row>
    <row r="6220" spans="1:10" x14ac:dyDescent="0.35">
      <c r="A6220" s="7" t="str">
        <f>IF('Payments Export'!A6224="","",'Payments Export'!A6224)</f>
        <v/>
      </c>
      <c r="B6220" s="7" t="str">
        <f>IF('Payments Export'!A6224="","",'Payments Export'!B6224)</f>
        <v/>
      </c>
      <c r="C6220" s="7" t="str">
        <f>IF(IFERROR(VALUE('Payments Export'!H6224),'Payments Export'!H6224)&lt;&gt;0,IFERROR(VALUE('Payments Export'!H6224),'Payments Export'!H6224),"")</f>
        <v/>
      </c>
      <c r="D6220" s="7" t="str">
        <f>IF('Payments Export'!I6224="","",'Payments Export'!I6224)</f>
        <v/>
      </c>
      <c r="E6220" s="7" t="str">
        <f t="shared" si="194"/>
        <v/>
      </c>
      <c r="F6220" s="7" t="str">
        <f>IF('Payments Export'!A6224="","",'Payments Export'!N6224)</f>
        <v/>
      </c>
      <c r="G6220" s="7" t="str">
        <f>IF('Payments Export'!A6224="","",'Payments Export'!O6224)</f>
        <v/>
      </c>
      <c r="H6220" s="7" t="str">
        <f>IF('Payments Export'!B6224="","",G6220-F6220)</f>
        <v/>
      </c>
      <c r="I6220" s="3" t="str">
        <f>IF(C6220&lt;&gt;"",_xlfn.XLOOKUP(IFERROR(VALUE(C6220),C6220),'Items database'!A:A,'Items database'!B:B),(_xlfn.XLOOKUP(LEFT(E6220,3),Services,Services,"")))</f>
        <v/>
      </c>
      <c r="J6220" s="3" t="str">
        <f t="shared" si="195"/>
        <v/>
      </c>
    </row>
    <row r="6221" spans="1:10" x14ac:dyDescent="0.35">
      <c r="A6221" s="7" t="str">
        <f>IF('Payments Export'!A6225="","",'Payments Export'!A6225)</f>
        <v/>
      </c>
      <c r="B6221" s="7" t="str">
        <f>IF('Payments Export'!A6225="","",'Payments Export'!B6225)</f>
        <v/>
      </c>
      <c r="C6221" s="7" t="str">
        <f>IF(IFERROR(VALUE('Payments Export'!H6225),'Payments Export'!H6225)&lt;&gt;0,IFERROR(VALUE('Payments Export'!H6225),'Payments Export'!H6225),"")</f>
        <v/>
      </c>
      <c r="D6221" s="7" t="str">
        <f>IF('Payments Export'!I6225="","",'Payments Export'!I6225)</f>
        <v/>
      </c>
      <c r="E6221" s="7" t="str">
        <f t="shared" si="194"/>
        <v/>
      </c>
      <c r="F6221" s="7" t="str">
        <f>IF('Payments Export'!A6225="","",'Payments Export'!N6225)</f>
        <v/>
      </c>
      <c r="G6221" s="7" t="str">
        <f>IF('Payments Export'!A6225="","",'Payments Export'!O6225)</f>
        <v/>
      </c>
      <c r="H6221" s="7" t="str">
        <f>IF('Payments Export'!B6225="","",G6221-F6221)</f>
        <v/>
      </c>
      <c r="I6221" s="3" t="str">
        <f>IF(C6221&lt;&gt;"",_xlfn.XLOOKUP(IFERROR(VALUE(C6221),C6221),'Items database'!A:A,'Items database'!B:B),(_xlfn.XLOOKUP(LEFT(E6221,3),Services,Services,"")))</f>
        <v/>
      </c>
      <c r="J6221" s="3" t="str">
        <f t="shared" si="195"/>
        <v/>
      </c>
    </row>
    <row r="6222" spans="1:10" x14ac:dyDescent="0.35">
      <c r="A6222" s="7" t="str">
        <f>IF('Payments Export'!A6226="","",'Payments Export'!A6226)</f>
        <v/>
      </c>
      <c r="B6222" s="7" t="str">
        <f>IF('Payments Export'!A6226="","",'Payments Export'!B6226)</f>
        <v/>
      </c>
      <c r="C6222" s="7" t="str">
        <f>IF(IFERROR(VALUE('Payments Export'!H6226),'Payments Export'!H6226)&lt;&gt;0,IFERROR(VALUE('Payments Export'!H6226),'Payments Export'!H6226),"")</f>
        <v/>
      </c>
      <c r="D6222" s="7" t="str">
        <f>IF('Payments Export'!I6226="","",'Payments Export'!I6226)</f>
        <v/>
      </c>
      <c r="E6222" s="7" t="str">
        <f t="shared" si="194"/>
        <v/>
      </c>
      <c r="F6222" s="7" t="str">
        <f>IF('Payments Export'!A6226="","",'Payments Export'!N6226)</f>
        <v/>
      </c>
      <c r="G6222" s="7" t="str">
        <f>IF('Payments Export'!A6226="","",'Payments Export'!O6226)</f>
        <v/>
      </c>
      <c r="H6222" s="7" t="str">
        <f>IF('Payments Export'!B6226="","",G6222-F6222)</f>
        <v/>
      </c>
      <c r="I6222" s="3" t="str">
        <f>IF(C6222&lt;&gt;"",_xlfn.XLOOKUP(IFERROR(VALUE(C6222),C6222),'Items database'!A:A,'Items database'!B:B),(_xlfn.XLOOKUP(LEFT(E6222,3),Services,Services,"")))</f>
        <v/>
      </c>
      <c r="J6222" s="3" t="str">
        <f t="shared" si="195"/>
        <v/>
      </c>
    </row>
    <row r="6223" spans="1:10" x14ac:dyDescent="0.35">
      <c r="A6223" s="7" t="str">
        <f>IF('Payments Export'!A6227="","",'Payments Export'!A6227)</f>
        <v/>
      </c>
      <c r="B6223" s="7" t="str">
        <f>IF('Payments Export'!A6227="","",'Payments Export'!B6227)</f>
        <v/>
      </c>
      <c r="C6223" s="7" t="str">
        <f>IF(IFERROR(VALUE('Payments Export'!H6227),'Payments Export'!H6227)&lt;&gt;0,IFERROR(VALUE('Payments Export'!H6227),'Payments Export'!H6227),"")</f>
        <v/>
      </c>
      <c r="D6223" s="7" t="str">
        <f>IF('Payments Export'!I6227="","",'Payments Export'!I6227)</f>
        <v/>
      </c>
      <c r="E6223" s="7" t="str">
        <f t="shared" si="194"/>
        <v/>
      </c>
      <c r="F6223" s="7" t="str">
        <f>IF('Payments Export'!A6227="","",'Payments Export'!N6227)</f>
        <v/>
      </c>
      <c r="G6223" s="7" t="str">
        <f>IF('Payments Export'!A6227="","",'Payments Export'!O6227)</f>
        <v/>
      </c>
      <c r="H6223" s="7" t="str">
        <f>IF('Payments Export'!B6227="","",G6223-F6223)</f>
        <v/>
      </c>
      <c r="I6223" s="3" t="str">
        <f>IF(C6223&lt;&gt;"",_xlfn.XLOOKUP(IFERROR(VALUE(C6223),C6223),'Items database'!A:A,'Items database'!B:B),(_xlfn.XLOOKUP(LEFT(E6223,3),Services,Services,"")))</f>
        <v/>
      </c>
      <c r="J6223" s="3" t="str">
        <f t="shared" si="195"/>
        <v/>
      </c>
    </row>
    <row r="6224" spans="1:10" x14ac:dyDescent="0.35">
      <c r="A6224" s="7" t="str">
        <f>IF('Payments Export'!A6228="","",'Payments Export'!A6228)</f>
        <v/>
      </c>
      <c r="B6224" s="7" t="str">
        <f>IF('Payments Export'!A6228="","",'Payments Export'!B6228)</f>
        <v/>
      </c>
      <c r="C6224" s="7" t="str">
        <f>IF(IFERROR(VALUE('Payments Export'!H6228),'Payments Export'!H6228)&lt;&gt;0,IFERROR(VALUE('Payments Export'!H6228),'Payments Export'!H6228),"")</f>
        <v/>
      </c>
      <c r="D6224" s="7" t="str">
        <f>IF('Payments Export'!I6228="","",'Payments Export'!I6228)</f>
        <v/>
      </c>
      <c r="E6224" s="7" t="str">
        <f t="shared" si="194"/>
        <v/>
      </c>
      <c r="F6224" s="7" t="str">
        <f>IF('Payments Export'!A6228="","",'Payments Export'!N6228)</f>
        <v/>
      </c>
      <c r="G6224" s="7" t="str">
        <f>IF('Payments Export'!A6228="","",'Payments Export'!O6228)</f>
        <v/>
      </c>
      <c r="H6224" s="7" t="str">
        <f>IF('Payments Export'!B6228="","",G6224-F6224)</f>
        <v/>
      </c>
      <c r="I6224" s="3" t="str">
        <f>IF(C6224&lt;&gt;"",_xlfn.XLOOKUP(IFERROR(VALUE(C6224),C6224),'Items database'!A:A,'Items database'!B:B),(_xlfn.XLOOKUP(LEFT(E6224,3),Services,Services,"")))</f>
        <v/>
      </c>
      <c r="J6224" s="3" t="str">
        <f t="shared" si="195"/>
        <v/>
      </c>
    </row>
    <row r="6225" spans="1:10" x14ac:dyDescent="0.35">
      <c r="A6225" s="7" t="str">
        <f>IF('Payments Export'!A6229="","",'Payments Export'!A6229)</f>
        <v/>
      </c>
      <c r="B6225" s="7" t="str">
        <f>IF('Payments Export'!A6229="","",'Payments Export'!B6229)</f>
        <v/>
      </c>
      <c r="C6225" s="7" t="str">
        <f>IF(IFERROR(VALUE('Payments Export'!H6229),'Payments Export'!H6229)&lt;&gt;0,IFERROR(VALUE('Payments Export'!H6229),'Payments Export'!H6229),"")</f>
        <v/>
      </c>
      <c r="D6225" s="7" t="str">
        <f>IF('Payments Export'!I6229="","",'Payments Export'!I6229)</f>
        <v/>
      </c>
      <c r="E6225" s="7" t="str">
        <f t="shared" si="194"/>
        <v/>
      </c>
      <c r="F6225" s="7" t="str">
        <f>IF('Payments Export'!A6229="","",'Payments Export'!N6229)</f>
        <v/>
      </c>
      <c r="G6225" s="7" t="str">
        <f>IF('Payments Export'!A6229="","",'Payments Export'!O6229)</f>
        <v/>
      </c>
      <c r="H6225" s="7" t="str">
        <f>IF('Payments Export'!B6229="","",G6225-F6225)</f>
        <v/>
      </c>
      <c r="I6225" s="3" t="str">
        <f>IF(C6225&lt;&gt;"",_xlfn.XLOOKUP(IFERROR(VALUE(C6225),C6225),'Items database'!A:A,'Items database'!B:B),(_xlfn.XLOOKUP(LEFT(E6225,3),Services,Services,"")))</f>
        <v/>
      </c>
      <c r="J6225" s="3" t="str">
        <f t="shared" si="195"/>
        <v/>
      </c>
    </row>
    <row r="6226" spans="1:10" x14ac:dyDescent="0.35">
      <c r="A6226" s="7" t="str">
        <f>IF('Payments Export'!A6230="","",'Payments Export'!A6230)</f>
        <v/>
      </c>
      <c r="B6226" s="7" t="str">
        <f>IF('Payments Export'!A6230="","",'Payments Export'!B6230)</f>
        <v/>
      </c>
      <c r="C6226" s="7" t="str">
        <f>IF(IFERROR(VALUE('Payments Export'!H6230),'Payments Export'!H6230)&lt;&gt;0,IFERROR(VALUE('Payments Export'!H6230),'Payments Export'!H6230),"")</f>
        <v/>
      </c>
      <c r="D6226" s="7" t="str">
        <f>IF('Payments Export'!I6230="","",'Payments Export'!I6230)</f>
        <v/>
      </c>
      <c r="E6226" s="7" t="str">
        <f t="shared" si="194"/>
        <v/>
      </c>
      <c r="F6226" s="7" t="str">
        <f>IF('Payments Export'!A6230="","",'Payments Export'!N6230)</f>
        <v/>
      </c>
      <c r="G6226" s="7" t="str">
        <f>IF('Payments Export'!A6230="","",'Payments Export'!O6230)</f>
        <v/>
      </c>
      <c r="H6226" s="7" t="str">
        <f>IF('Payments Export'!B6230="","",G6226-F6226)</f>
        <v/>
      </c>
      <c r="I6226" s="3" t="str">
        <f>IF(C6226&lt;&gt;"",_xlfn.XLOOKUP(IFERROR(VALUE(C6226),C6226),'Items database'!A:A,'Items database'!B:B),(_xlfn.XLOOKUP(LEFT(E6226,3),Services,Services,"")))</f>
        <v/>
      </c>
      <c r="J6226" s="3" t="str">
        <f t="shared" si="195"/>
        <v/>
      </c>
    </row>
    <row r="6227" spans="1:10" x14ac:dyDescent="0.35">
      <c r="A6227" s="7" t="str">
        <f>IF('Payments Export'!A6231="","",'Payments Export'!A6231)</f>
        <v/>
      </c>
      <c r="B6227" s="7" t="str">
        <f>IF('Payments Export'!A6231="","",'Payments Export'!B6231)</f>
        <v/>
      </c>
      <c r="C6227" s="7" t="str">
        <f>IF(IFERROR(VALUE('Payments Export'!H6231),'Payments Export'!H6231)&lt;&gt;0,IFERROR(VALUE('Payments Export'!H6231),'Payments Export'!H6231),"")</f>
        <v/>
      </c>
      <c r="D6227" s="7" t="str">
        <f>IF('Payments Export'!I6231="","",'Payments Export'!I6231)</f>
        <v/>
      </c>
      <c r="E6227" s="7" t="str">
        <f t="shared" si="194"/>
        <v/>
      </c>
      <c r="F6227" s="7" t="str">
        <f>IF('Payments Export'!A6231="","",'Payments Export'!N6231)</f>
        <v/>
      </c>
      <c r="G6227" s="7" t="str">
        <f>IF('Payments Export'!A6231="","",'Payments Export'!O6231)</f>
        <v/>
      </c>
      <c r="H6227" s="7" t="str">
        <f>IF('Payments Export'!B6231="","",G6227-F6227)</f>
        <v/>
      </c>
      <c r="I6227" s="3" t="str">
        <f>IF(C6227&lt;&gt;"",_xlfn.XLOOKUP(IFERROR(VALUE(C6227),C6227),'Items database'!A:A,'Items database'!B:B),(_xlfn.XLOOKUP(LEFT(E6227,3),Services,Services,"")))</f>
        <v/>
      </c>
      <c r="J6227" s="3" t="str">
        <f t="shared" si="195"/>
        <v/>
      </c>
    </row>
    <row r="6228" spans="1:10" x14ac:dyDescent="0.35">
      <c r="A6228" s="7" t="str">
        <f>IF('Payments Export'!A6232="","",'Payments Export'!A6232)</f>
        <v/>
      </c>
      <c r="B6228" s="7" t="str">
        <f>IF('Payments Export'!A6232="","",'Payments Export'!B6232)</f>
        <v/>
      </c>
      <c r="C6228" s="7" t="str">
        <f>IF(IFERROR(VALUE('Payments Export'!H6232),'Payments Export'!H6232)&lt;&gt;0,IFERROR(VALUE('Payments Export'!H6232),'Payments Export'!H6232),"")</f>
        <v/>
      </c>
      <c r="D6228" s="7" t="str">
        <f>IF('Payments Export'!I6232="","",'Payments Export'!I6232)</f>
        <v/>
      </c>
      <c r="E6228" s="7" t="str">
        <f t="shared" si="194"/>
        <v/>
      </c>
      <c r="F6228" s="7" t="str">
        <f>IF('Payments Export'!A6232="","",'Payments Export'!N6232)</f>
        <v/>
      </c>
      <c r="G6228" s="7" t="str">
        <f>IF('Payments Export'!A6232="","",'Payments Export'!O6232)</f>
        <v/>
      </c>
      <c r="H6228" s="7" t="str">
        <f>IF('Payments Export'!B6232="","",G6228-F6228)</f>
        <v/>
      </c>
      <c r="I6228" s="3" t="str">
        <f>IF(C6228&lt;&gt;"",_xlfn.XLOOKUP(IFERROR(VALUE(C6228),C6228),'Items database'!A:A,'Items database'!B:B),(_xlfn.XLOOKUP(LEFT(E6228,3),Services,Services,"")))</f>
        <v/>
      </c>
      <c r="J6228" s="3" t="str">
        <f t="shared" si="195"/>
        <v/>
      </c>
    </row>
    <row r="6229" spans="1:10" x14ac:dyDescent="0.35">
      <c r="A6229" s="7" t="str">
        <f>IF('Payments Export'!A6233="","",'Payments Export'!A6233)</f>
        <v/>
      </c>
      <c r="B6229" s="7" t="str">
        <f>IF('Payments Export'!A6233="","",'Payments Export'!B6233)</f>
        <v/>
      </c>
      <c r="C6229" s="7" t="str">
        <f>IF(IFERROR(VALUE('Payments Export'!H6233),'Payments Export'!H6233)&lt;&gt;0,IFERROR(VALUE('Payments Export'!H6233),'Payments Export'!H6233),"")</f>
        <v/>
      </c>
      <c r="D6229" s="7" t="str">
        <f>IF('Payments Export'!I6233="","",'Payments Export'!I6233)</f>
        <v/>
      </c>
      <c r="E6229" s="7" t="str">
        <f t="shared" si="194"/>
        <v/>
      </c>
      <c r="F6229" s="7" t="str">
        <f>IF('Payments Export'!A6233="","",'Payments Export'!N6233)</f>
        <v/>
      </c>
      <c r="G6229" s="7" t="str">
        <f>IF('Payments Export'!A6233="","",'Payments Export'!O6233)</f>
        <v/>
      </c>
      <c r="H6229" s="7" t="str">
        <f>IF('Payments Export'!B6233="","",G6229-F6229)</f>
        <v/>
      </c>
      <c r="I6229" s="3" t="str">
        <f>IF(C6229&lt;&gt;"",_xlfn.XLOOKUP(IFERROR(VALUE(C6229),C6229),'Items database'!A:A,'Items database'!B:B),(_xlfn.XLOOKUP(LEFT(E6229,3),Services,Services,"")))</f>
        <v/>
      </c>
      <c r="J6229" s="3" t="str">
        <f t="shared" si="195"/>
        <v/>
      </c>
    </row>
    <row r="6230" spans="1:10" x14ac:dyDescent="0.35">
      <c r="A6230" s="7" t="str">
        <f>IF('Payments Export'!A6234="","",'Payments Export'!A6234)</f>
        <v/>
      </c>
      <c r="B6230" s="7" t="str">
        <f>IF('Payments Export'!A6234="","",'Payments Export'!B6234)</f>
        <v/>
      </c>
      <c r="C6230" s="7" t="str">
        <f>IF(IFERROR(VALUE('Payments Export'!H6234),'Payments Export'!H6234)&lt;&gt;0,IFERROR(VALUE('Payments Export'!H6234),'Payments Export'!H6234),"")</f>
        <v/>
      </c>
      <c r="D6230" s="7" t="str">
        <f>IF('Payments Export'!I6234="","",'Payments Export'!I6234)</f>
        <v/>
      </c>
      <c r="E6230" s="7" t="str">
        <f t="shared" si="194"/>
        <v/>
      </c>
      <c r="F6230" s="7" t="str">
        <f>IF('Payments Export'!A6234="","",'Payments Export'!N6234)</f>
        <v/>
      </c>
      <c r="G6230" s="7" t="str">
        <f>IF('Payments Export'!A6234="","",'Payments Export'!O6234)</f>
        <v/>
      </c>
      <c r="H6230" s="7" t="str">
        <f>IF('Payments Export'!B6234="","",G6230-F6230)</f>
        <v/>
      </c>
      <c r="I6230" s="3" t="str">
        <f>IF(C6230&lt;&gt;"",_xlfn.XLOOKUP(IFERROR(VALUE(C6230),C6230),'Items database'!A:A,'Items database'!B:B),(_xlfn.XLOOKUP(LEFT(E6230,3),Services,Services,"")))</f>
        <v/>
      </c>
      <c r="J6230" s="3" t="str">
        <f t="shared" si="195"/>
        <v/>
      </c>
    </row>
    <row r="6231" spans="1:10" x14ac:dyDescent="0.35">
      <c r="A6231" s="7" t="str">
        <f>IF('Payments Export'!A6235="","",'Payments Export'!A6235)</f>
        <v/>
      </c>
      <c r="B6231" s="7" t="str">
        <f>IF('Payments Export'!A6235="","",'Payments Export'!B6235)</f>
        <v/>
      </c>
      <c r="C6231" s="7" t="str">
        <f>IF(IFERROR(VALUE('Payments Export'!H6235),'Payments Export'!H6235)&lt;&gt;0,IFERROR(VALUE('Payments Export'!H6235),'Payments Export'!H6235),"")</f>
        <v/>
      </c>
      <c r="D6231" s="7" t="str">
        <f>IF('Payments Export'!I6235="","",'Payments Export'!I6235)</f>
        <v/>
      </c>
      <c r="E6231" s="7" t="str">
        <f t="shared" si="194"/>
        <v/>
      </c>
      <c r="F6231" s="7" t="str">
        <f>IF('Payments Export'!A6235="","",'Payments Export'!N6235)</f>
        <v/>
      </c>
      <c r="G6231" s="7" t="str">
        <f>IF('Payments Export'!A6235="","",'Payments Export'!O6235)</f>
        <v/>
      </c>
      <c r="H6231" s="7" t="str">
        <f>IF('Payments Export'!B6235="","",G6231-F6231)</f>
        <v/>
      </c>
      <c r="I6231" s="3" t="str">
        <f>IF(C6231&lt;&gt;"",_xlfn.XLOOKUP(IFERROR(VALUE(C6231),C6231),'Items database'!A:A,'Items database'!B:B),(_xlfn.XLOOKUP(LEFT(E6231,3),Services,Services,"")))</f>
        <v/>
      </c>
      <c r="J6231" s="3" t="str">
        <f t="shared" si="195"/>
        <v/>
      </c>
    </row>
    <row r="6232" spans="1:10" x14ac:dyDescent="0.35">
      <c r="A6232" s="7" t="str">
        <f>IF('Payments Export'!A6236="","",'Payments Export'!A6236)</f>
        <v/>
      </c>
      <c r="B6232" s="7" t="str">
        <f>IF('Payments Export'!A6236="","",'Payments Export'!B6236)</f>
        <v/>
      </c>
      <c r="C6232" s="7" t="str">
        <f>IF(IFERROR(VALUE('Payments Export'!H6236),'Payments Export'!H6236)&lt;&gt;0,IFERROR(VALUE('Payments Export'!H6236),'Payments Export'!H6236),"")</f>
        <v/>
      </c>
      <c r="D6232" s="7" t="str">
        <f>IF('Payments Export'!I6236="","",'Payments Export'!I6236)</f>
        <v/>
      </c>
      <c r="E6232" s="7" t="str">
        <f t="shared" si="194"/>
        <v/>
      </c>
      <c r="F6232" s="7" t="str">
        <f>IF('Payments Export'!A6236="","",'Payments Export'!N6236)</f>
        <v/>
      </c>
      <c r="G6232" s="7" t="str">
        <f>IF('Payments Export'!A6236="","",'Payments Export'!O6236)</f>
        <v/>
      </c>
      <c r="H6232" s="7" t="str">
        <f>IF('Payments Export'!B6236="","",G6232-F6232)</f>
        <v/>
      </c>
      <c r="I6232" s="3" t="str">
        <f>IF(C6232&lt;&gt;"",_xlfn.XLOOKUP(IFERROR(VALUE(C6232),C6232),'Items database'!A:A,'Items database'!B:B),(_xlfn.XLOOKUP(LEFT(E6232,3),Services,Services,"")))</f>
        <v/>
      </c>
      <c r="J6232" s="3" t="str">
        <f t="shared" si="195"/>
        <v/>
      </c>
    </row>
    <row r="6233" spans="1:10" x14ac:dyDescent="0.35">
      <c r="A6233" s="7" t="str">
        <f>IF('Payments Export'!A6237="","",'Payments Export'!A6237)</f>
        <v/>
      </c>
      <c r="B6233" s="7" t="str">
        <f>IF('Payments Export'!A6237="","",'Payments Export'!B6237)</f>
        <v/>
      </c>
      <c r="C6233" s="7" t="str">
        <f>IF(IFERROR(VALUE('Payments Export'!H6237),'Payments Export'!H6237)&lt;&gt;0,IFERROR(VALUE('Payments Export'!H6237),'Payments Export'!H6237),"")</f>
        <v/>
      </c>
      <c r="D6233" s="7" t="str">
        <f>IF('Payments Export'!I6237="","",'Payments Export'!I6237)</f>
        <v/>
      </c>
      <c r="E6233" s="7" t="str">
        <f t="shared" si="194"/>
        <v/>
      </c>
      <c r="F6233" s="7" t="str">
        <f>IF('Payments Export'!A6237="","",'Payments Export'!N6237)</f>
        <v/>
      </c>
      <c r="G6233" s="7" t="str">
        <f>IF('Payments Export'!A6237="","",'Payments Export'!O6237)</f>
        <v/>
      </c>
      <c r="H6233" s="7" t="str">
        <f>IF('Payments Export'!B6237="","",G6233-F6233)</f>
        <v/>
      </c>
      <c r="I6233" s="3" t="str">
        <f>IF(C6233&lt;&gt;"",_xlfn.XLOOKUP(IFERROR(VALUE(C6233),C6233),'Items database'!A:A,'Items database'!B:B),(_xlfn.XLOOKUP(LEFT(E6233,3),Services,Services,"")))</f>
        <v/>
      </c>
      <c r="J6233" s="3" t="str">
        <f t="shared" si="195"/>
        <v/>
      </c>
    </row>
    <row r="6234" spans="1:10" x14ac:dyDescent="0.35">
      <c r="A6234" s="7" t="str">
        <f>IF('Payments Export'!A6238="","",'Payments Export'!A6238)</f>
        <v/>
      </c>
      <c r="B6234" s="7" t="str">
        <f>IF('Payments Export'!A6238="","",'Payments Export'!B6238)</f>
        <v/>
      </c>
      <c r="C6234" s="7" t="str">
        <f>IF(IFERROR(VALUE('Payments Export'!H6238),'Payments Export'!H6238)&lt;&gt;0,IFERROR(VALUE('Payments Export'!H6238),'Payments Export'!H6238),"")</f>
        <v/>
      </c>
      <c r="D6234" s="7" t="str">
        <f>IF('Payments Export'!I6238="","",'Payments Export'!I6238)</f>
        <v/>
      </c>
      <c r="E6234" s="7" t="str">
        <f t="shared" si="194"/>
        <v/>
      </c>
      <c r="F6234" s="7" t="str">
        <f>IF('Payments Export'!A6238="","",'Payments Export'!N6238)</f>
        <v/>
      </c>
      <c r="G6234" s="7" t="str">
        <f>IF('Payments Export'!A6238="","",'Payments Export'!O6238)</f>
        <v/>
      </c>
      <c r="H6234" s="7" t="str">
        <f>IF('Payments Export'!B6238="","",G6234-F6234)</f>
        <v/>
      </c>
      <c r="I6234" s="3" t="str">
        <f>IF(C6234&lt;&gt;"",_xlfn.XLOOKUP(IFERROR(VALUE(C6234),C6234),'Items database'!A:A,'Items database'!B:B),(_xlfn.XLOOKUP(LEFT(E6234,3),Services,Services,"")))</f>
        <v/>
      </c>
      <c r="J6234" s="3" t="str">
        <f t="shared" si="195"/>
        <v/>
      </c>
    </row>
    <row r="6235" spans="1:10" x14ac:dyDescent="0.35">
      <c r="A6235" s="7" t="str">
        <f>IF('Payments Export'!A6239="","",'Payments Export'!A6239)</f>
        <v/>
      </c>
      <c r="B6235" s="7" t="str">
        <f>IF('Payments Export'!A6239="","",'Payments Export'!B6239)</f>
        <v/>
      </c>
      <c r="C6235" s="7" t="str">
        <f>IF(IFERROR(VALUE('Payments Export'!H6239),'Payments Export'!H6239)&lt;&gt;0,IFERROR(VALUE('Payments Export'!H6239),'Payments Export'!H6239),"")</f>
        <v/>
      </c>
      <c r="D6235" s="7" t="str">
        <f>IF('Payments Export'!I6239="","",'Payments Export'!I6239)</f>
        <v/>
      </c>
      <c r="E6235" s="7" t="str">
        <f t="shared" si="194"/>
        <v/>
      </c>
      <c r="F6235" s="7" t="str">
        <f>IF('Payments Export'!A6239="","",'Payments Export'!N6239)</f>
        <v/>
      </c>
      <c r="G6235" s="7" t="str">
        <f>IF('Payments Export'!A6239="","",'Payments Export'!O6239)</f>
        <v/>
      </c>
      <c r="H6235" s="7" t="str">
        <f>IF('Payments Export'!B6239="","",G6235-F6235)</f>
        <v/>
      </c>
      <c r="I6235" s="3" t="str">
        <f>IF(C6235&lt;&gt;"",_xlfn.XLOOKUP(IFERROR(VALUE(C6235),C6235),'Items database'!A:A,'Items database'!B:B),(_xlfn.XLOOKUP(LEFT(E6235,3),Services,Services,"")))</f>
        <v/>
      </c>
      <c r="J6235" s="3" t="str">
        <f t="shared" si="195"/>
        <v/>
      </c>
    </row>
    <row r="6236" spans="1:10" x14ac:dyDescent="0.35">
      <c r="A6236" s="7" t="str">
        <f>IF('Payments Export'!A6240="","",'Payments Export'!A6240)</f>
        <v/>
      </c>
      <c r="B6236" s="7" t="str">
        <f>IF('Payments Export'!A6240="","",'Payments Export'!B6240)</f>
        <v/>
      </c>
      <c r="C6236" s="7" t="str">
        <f>IF(IFERROR(VALUE('Payments Export'!H6240),'Payments Export'!H6240)&lt;&gt;0,IFERROR(VALUE('Payments Export'!H6240),'Payments Export'!H6240),"")</f>
        <v/>
      </c>
      <c r="D6236" s="7" t="str">
        <f>IF('Payments Export'!I6240="","",'Payments Export'!I6240)</f>
        <v/>
      </c>
      <c r="E6236" s="7" t="str">
        <f t="shared" si="194"/>
        <v/>
      </c>
      <c r="F6236" s="7" t="str">
        <f>IF('Payments Export'!A6240="","",'Payments Export'!N6240)</f>
        <v/>
      </c>
      <c r="G6236" s="7" t="str">
        <f>IF('Payments Export'!A6240="","",'Payments Export'!O6240)</f>
        <v/>
      </c>
      <c r="H6236" s="7" t="str">
        <f>IF('Payments Export'!B6240="","",G6236-F6236)</f>
        <v/>
      </c>
      <c r="I6236" s="3" t="str">
        <f>IF(C6236&lt;&gt;"",_xlfn.XLOOKUP(IFERROR(VALUE(C6236),C6236),'Items database'!A:A,'Items database'!B:B),(_xlfn.XLOOKUP(LEFT(E6236,3),Services,Services,"")))</f>
        <v/>
      </c>
      <c r="J6236" s="3" t="str">
        <f t="shared" si="195"/>
        <v/>
      </c>
    </row>
    <row r="6237" spans="1:10" x14ac:dyDescent="0.35">
      <c r="A6237" s="7" t="str">
        <f>IF('Payments Export'!A6241="","",'Payments Export'!A6241)</f>
        <v/>
      </c>
      <c r="B6237" s="7" t="str">
        <f>IF('Payments Export'!A6241="","",'Payments Export'!B6241)</f>
        <v/>
      </c>
      <c r="C6237" s="7" t="str">
        <f>IF(IFERROR(VALUE('Payments Export'!H6241),'Payments Export'!H6241)&lt;&gt;0,IFERROR(VALUE('Payments Export'!H6241),'Payments Export'!H6241),"")</f>
        <v/>
      </c>
      <c r="D6237" s="7" t="str">
        <f>IF('Payments Export'!I6241="","",'Payments Export'!I6241)</f>
        <v/>
      </c>
      <c r="E6237" s="7" t="str">
        <f t="shared" si="194"/>
        <v/>
      </c>
      <c r="F6237" s="7" t="str">
        <f>IF('Payments Export'!A6241="","",'Payments Export'!N6241)</f>
        <v/>
      </c>
      <c r="G6237" s="7" t="str">
        <f>IF('Payments Export'!A6241="","",'Payments Export'!O6241)</f>
        <v/>
      </c>
      <c r="H6237" s="7" t="str">
        <f>IF('Payments Export'!B6241="","",G6237-F6237)</f>
        <v/>
      </c>
      <c r="I6237" s="3" t="str">
        <f>IF(C6237&lt;&gt;"",_xlfn.XLOOKUP(IFERROR(VALUE(C6237),C6237),'Items database'!A:A,'Items database'!B:B),(_xlfn.XLOOKUP(LEFT(E6237,3),Services,Services,"")))</f>
        <v/>
      </c>
      <c r="J6237" s="3" t="str">
        <f t="shared" si="195"/>
        <v/>
      </c>
    </row>
    <row r="6238" spans="1:10" x14ac:dyDescent="0.35">
      <c r="A6238" s="7" t="str">
        <f>IF('Payments Export'!A6242="","",'Payments Export'!A6242)</f>
        <v/>
      </c>
      <c r="B6238" s="7" t="str">
        <f>IF('Payments Export'!A6242="","",'Payments Export'!B6242)</f>
        <v/>
      </c>
      <c r="C6238" s="7" t="str">
        <f>IF(IFERROR(VALUE('Payments Export'!H6242),'Payments Export'!H6242)&lt;&gt;0,IFERROR(VALUE('Payments Export'!H6242),'Payments Export'!H6242),"")</f>
        <v/>
      </c>
      <c r="D6238" s="7" t="str">
        <f>IF('Payments Export'!I6242="","",'Payments Export'!I6242)</f>
        <v/>
      </c>
      <c r="E6238" s="7" t="str">
        <f t="shared" si="194"/>
        <v/>
      </c>
      <c r="F6238" s="7" t="str">
        <f>IF('Payments Export'!A6242="","",'Payments Export'!N6242)</f>
        <v/>
      </c>
      <c r="G6238" s="7" t="str">
        <f>IF('Payments Export'!A6242="","",'Payments Export'!O6242)</f>
        <v/>
      </c>
      <c r="H6238" s="7" t="str">
        <f>IF('Payments Export'!B6242="","",G6238-F6238)</f>
        <v/>
      </c>
      <c r="I6238" s="3" t="str">
        <f>IF(C6238&lt;&gt;"",_xlfn.XLOOKUP(IFERROR(VALUE(C6238),C6238),'Items database'!A:A,'Items database'!B:B),(_xlfn.XLOOKUP(LEFT(E6238,3),Services,Services,"")))</f>
        <v/>
      </c>
      <c r="J6238" s="3" t="str">
        <f t="shared" si="195"/>
        <v/>
      </c>
    </row>
    <row r="6239" spans="1:10" x14ac:dyDescent="0.35">
      <c r="A6239" s="7" t="str">
        <f>IF('Payments Export'!A6243="","",'Payments Export'!A6243)</f>
        <v/>
      </c>
      <c r="B6239" s="7" t="str">
        <f>IF('Payments Export'!A6243="","",'Payments Export'!B6243)</f>
        <v/>
      </c>
      <c r="C6239" s="7" t="str">
        <f>IF(IFERROR(VALUE('Payments Export'!H6243),'Payments Export'!H6243)&lt;&gt;0,IFERROR(VALUE('Payments Export'!H6243),'Payments Export'!H6243),"")</f>
        <v/>
      </c>
      <c r="D6239" s="7" t="str">
        <f>IF('Payments Export'!I6243="","",'Payments Export'!I6243)</f>
        <v/>
      </c>
      <c r="E6239" s="7" t="str">
        <f t="shared" si="194"/>
        <v/>
      </c>
      <c r="F6239" s="7" t="str">
        <f>IF('Payments Export'!A6243="","",'Payments Export'!N6243)</f>
        <v/>
      </c>
      <c r="G6239" s="7" t="str">
        <f>IF('Payments Export'!A6243="","",'Payments Export'!O6243)</f>
        <v/>
      </c>
      <c r="H6239" s="7" t="str">
        <f>IF('Payments Export'!B6243="","",G6239-F6239)</f>
        <v/>
      </c>
      <c r="I6239" s="3" t="str">
        <f>IF(C6239&lt;&gt;"",_xlfn.XLOOKUP(IFERROR(VALUE(C6239),C6239),'Items database'!A:A,'Items database'!B:B),(_xlfn.XLOOKUP(LEFT(E6239,3),Services,Services,"")))</f>
        <v/>
      </c>
      <c r="J6239" s="3" t="str">
        <f t="shared" si="195"/>
        <v/>
      </c>
    </row>
    <row r="6240" spans="1:10" x14ac:dyDescent="0.35">
      <c r="A6240" s="7" t="str">
        <f>IF('Payments Export'!A6244="","",'Payments Export'!A6244)</f>
        <v/>
      </c>
      <c r="B6240" s="7" t="str">
        <f>IF('Payments Export'!A6244="","",'Payments Export'!B6244)</f>
        <v/>
      </c>
      <c r="C6240" s="7" t="str">
        <f>IF(IFERROR(VALUE('Payments Export'!H6244),'Payments Export'!H6244)&lt;&gt;0,IFERROR(VALUE('Payments Export'!H6244),'Payments Export'!H6244),"")</f>
        <v/>
      </c>
      <c r="D6240" s="7" t="str">
        <f>IF('Payments Export'!I6244="","",'Payments Export'!I6244)</f>
        <v/>
      </c>
      <c r="E6240" s="7" t="str">
        <f t="shared" si="194"/>
        <v/>
      </c>
      <c r="F6240" s="7" t="str">
        <f>IF('Payments Export'!A6244="","",'Payments Export'!N6244)</f>
        <v/>
      </c>
      <c r="G6240" s="7" t="str">
        <f>IF('Payments Export'!A6244="","",'Payments Export'!O6244)</f>
        <v/>
      </c>
      <c r="H6240" s="7" t="str">
        <f>IF('Payments Export'!B6244="","",G6240-F6240)</f>
        <v/>
      </c>
      <c r="I6240" s="3" t="str">
        <f>IF(C6240&lt;&gt;"",_xlfn.XLOOKUP(IFERROR(VALUE(C6240),C6240),'Items database'!A:A,'Items database'!B:B),(_xlfn.XLOOKUP(LEFT(E6240,3),Services,Services,"")))</f>
        <v/>
      </c>
      <c r="J6240" s="3" t="str">
        <f t="shared" si="195"/>
        <v/>
      </c>
    </row>
    <row r="6241" spans="1:10" x14ac:dyDescent="0.35">
      <c r="A6241" s="7" t="str">
        <f>IF('Payments Export'!A6245="","",'Payments Export'!A6245)</f>
        <v/>
      </c>
      <c r="B6241" s="7" t="str">
        <f>IF('Payments Export'!A6245="","",'Payments Export'!B6245)</f>
        <v/>
      </c>
      <c r="C6241" s="7" t="str">
        <f>IF(IFERROR(VALUE('Payments Export'!H6245),'Payments Export'!H6245)&lt;&gt;0,IFERROR(VALUE('Payments Export'!H6245),'Payments Export'!H6245),"")</f>
        <v/>
      </c>
      <c r="D6241" s="7" t="str">
        <f>IF('Payments Export'!I6245="","",'Payments Export'!I6245)</f>
        <v/>
      </c>
      <c r="E6241" s="7" t="str">
        <f t="shared" si="194"/>
        <v/>
      </c>
      <c r="F6241" s="7" t="str">
        <f>IF('Payments Export'!A6245="","",'Payments Export'!N6245)</f>
        <v/>
      </c>
      <c r="G6241" s="7" t="str">
        <f>IF('Payments Export'!A6245="","",'Payments Export'!O6245)</f>
        <v/>
      </c>
      <c r="H6241" s="7" t="str">
        <f>IF('Payments Export'!B6245="","",G6241-F6241)</f>
        <v/>
      </c>
      <c r="I6241" s="3" t="str">
        <f>IF(C6241&lt;&gt;"",_xlfn.XLOOKUP(IFERROR(VALUE(C6241),C6241),'Items database'!A:A,'Items database'!B:B),(_xlfn.XLOOKUP(LEFT(E6241,3),Services,Services,"")))</f>
        <v/>
      </c>
      <c r="J6241" s="3" t="str">
        <f t="shared" si="195"/>
        <v/>
      </c>
    </row>
    <row r="6242" spans="1:10" x14ac:dyDescent="0.35">
      <c r="A6242" s="7" t="str">
        <f>IF('Payments Export'!A6246="","",'Payments Export'!A6246)</f>
        <v/>
      </c>
      <c r="B6242" s="7" t="str">
        <f>IF('Payments Export'!A6246="","",'Payments Export'!B6246)</f>
        <v/>
      </c>
      <c r="C6242" s="7" t="str">
        <f>IF(IFERROR(VALUE('Payments Export'!H6246),'Payments Export'!H6246)&lt;&gt;0,IFERROR(VALUE('Payments Export'!H6246),'Payments Export'!H6246),"")</f>
        <v/>
      </c>
      <c r="D6242" s="7" t="str">
        <f>IF('Payments Export'!I6246="","",'Payments Export'!I6246)</f>
        <v/>
      </c>
      <c r="E6242" s="7" t="str">
        <f t="shared" si="194"/>
        <v/>
      </c>
      <c r="F6242" s="7" t="str">
        <f>IF('Payments Export'!A6246="","",'Payments Export'!N6246)</f>
        <v/>
      </c>
      <c r="G6242" s="7" t="str">
        <f>IF('Payments Export'!A6246="","",'Payments Export'!O6246)</f>
        <v/>
      </c>
      <c r="H6242" s="7" t="str">
        <f>IF('Payments Export'!B6246="","",G6242-F6242)</f>
        <v/>
      </c>
      <c r="I6242" s="3" t="str">
        <f>IF(C6242&lt;&gt;"",_xlfn.XLOOKUP(IFERROR(VALUE(C6242),C6242),'Items database'!A:A,'Items database'!B:B),(_xlfn.XLOOKUP(LEFT(E6242,3),Services,Services,"")))</f>
        <v/>
      </c>
      <c r="J6242" s="3" t="str">
        <f t="shared" si="195"/>
        <v/>
      </c>
    </row>
    <row r="6243" spans="1:10" x14ac:dyDescent="0.35">
      <c r="A6243" s="7" t="str">
        <f>IF('Payments Export'!A6247="","",'Payments Export'!A6247)</f>
        <v/>
      </c>
      <c r="B6243" s="7" t="str">
        <f>IF('Payments Export'!A6247="","",'Payments Export'!B6247)</f>
        <v/>
      </c>
      <c r="C6243" s="7" t="str">
        <f>IF(IFERROR(VALUE('Payments Export'!H6247),'Payments Export'!H6247)&lt;&gt;0,IFERROR(VALUE('Payments Export'!H6247),'Payments Export'!H6247),"")</f>
        <v/>
      </c>
      <c r="D6243" s="7" t="str">
        <f>IF('Payments Export'!I6247="","",'Payments Export'!I6247)</f>
        <v/>
      </c>
      <c r="E6243" s="7" t="str">
        <f t="shared" si="194"/>
        <v/>
      </c>
      <c r="F6243" s="7" t="str">
        <f>IF('Payments Export'!A6247="","",'Payments Export'!N6247)</f>
        <v/>
      </c>
      <c r="G6243" s="7" t="str">
        <f>IF('Payments Export'!A6247="","",'Payments Export'!O6247)</f>
        <v/>
      </c>
      <c r="H6243" s="7" t="str">
        <f>IF('Payments Export'!B6247="","",G6243-F6243)</f>
        <v/>
      </c>
      <c r="I6243" s="3" t="str">
        <f>IF(C6243&lt;&gt;"",_xlfn.XLOOKUP(IFERROR(VALUE(C6243),C6243),'Items database'!A:A,'Items database'!B:B),(_xlfn.XLOOKUP(LEFT(E6243,3),Services,Services,"")))</f>
        <v/>
      </c>
      <c r="J6243" s="3" t="str">
        <f t="shared" si="195"/>
        <v/>
      </c>
    </row>
    <row r="6244" spans="1:10" x14ac:dyDescent="0.35">
      <c r="A6244" s="7" t="str">
        <f>IF('Payments Export'!A6248="","",'Payments Export'!A6248)</f>
        <v/>
      </c>
      <c r="B6244" s="7" t="str">
        <f>IF('Payments Export'!A6248="","",'Payments Export'!B6248)</f>
        <v/>
      </c>
      <c r="C6244" s="7" t="str">
        <f>IF(IFERROR(VALUE('Payments Export'!H6248),'Payments Export'!H6248)&lt;&gt;0,IFERROR(VALUE('Payments Export'!H6248),'Payments Export'!H6248),"")</f>
        <v/>
      </c>
      <c r="D6244" s="7" t="str">
        <f>IF('Payments Export'!I6248="","",'Payments Export'!I6248)</f>
        <v/>
      </c>
      <c r="E6244" s="7" t="str">
        <f t="shared" si="194"/>
        <v/>
      </c>
      <c r="F6244" s="7" t="str">
        <f>IF('Payments Export'!A6248="","",'Payments Export'!N6248)</f>
        <v/>
      </c>
      <c r="G6244" s="7" t="str">
        <f>IF('Payments Export'!A6248="","",'Payments Export'!O6248)</f>
        <v/>
      </c>
      <c r="H6244" s="7" t="str">
        <f>IF('Payments Export'!B6248="","",G6244-F6244)</f>
        <v/>
      </c>
      <c r="I6244" s="3" t="str">
        <f>IF(C6244&lt;&gt;"",_xlfn.XLOOKUP(IFERROR(VALUE(C6244),C6244),'Items database'!A:A,'Items database'!B:B),(_xlfn.XLOOKUP(LEFT(E6244,3),Services,Services,"")))</f>
        <v/>
      </c>
      <c r="J6244" s="3" t="str">
        <f t="shared" si="195"/>
        <v/>
      </c>
    </row>
    <row r="6245" spans="1:10" x14ac:dyDescent="0.35">
      <c r="A6245" s="7" t="str">
        <f>IF('Payments Export'!A6249="","",'Payments Export'!A6249)</f>
        <v/>
      </c>
      <c r="B6245" s="7" t="str">
        <f>IF('Payments Export'!A6249="","",'Payments Export'!B6249)</f>
        <v/>
      </c>
      <c r="C6245" s="7" t="str">
        <f>IF(IFERROR(VALUE('Payments Export'!H6249),'Payments Export'!H6249)&lt;&gt;0,IFERROR(VALUE('Payments Export'!H6249),'Payments Export'!H6249),"")</f>
        <v/>
      </c>
      <c r="D6245" s="7" t="str">
        <f>IF('Payments Export'!I6249="","",'Payments Export'!I6249)</f>
        <v/>
      </c>
      <c r="E6245" s="7" t="str">
        <f t="shared" si="194"/>
        <v/>
      </c>
      <c r="F6245" s="7" t="str">
        <f>IF('Payments Export'!A6249="","",'Payments Export'!N6249)</f>
        <v/>
      </c>
      <c r="G6245" s="7" t="str">
        <f>IF('Payments Export'!A6249="","",'Payments Export'!O6249)</f>
        <v/>
      </c>
      <c r="H6245" s="7" t="str">
        <f>IF('Payments Export'!B6249="","",G6245-F6245)</f>
        <v/>
      </c>
      <c r="I6245" s="3" t="str">
        <f>IF(C6245&lt;&gt;"",_xlfn.XLOOKUP(IFERROR(VALUE(C6245),C6245),'Items database'!A:A,'Items database'!B:B),(_xlfn.XLOOKUP(LEFT(E6245,3),Services,Services,"")))</f>
        <v/>
      </c>
      <c r="J6245" s="3" t="str">
        <f t="shared" si="195"/>
        <v/>
      </c>
    </row>
    <row r="6246" spans="1:10" x14ac:dyDescent="0.35">
      <c r="A6246" s="7" t="str">
        <f>IF('Payments Export'!A6250="","",'Payments Export'!A6250)</f>
        <v/>
      </c>
      <c r="B6246" s="7" t="str">
        <f>IF('Payments Export'!A6250="","",'Payments Export'!B6250)</f>
        <v/>
      </c>
      <c r="C6246" s="7" t="str">
        <f>IF(IFERROR(VALUE('Payments Export'!H6250),'Payments Export'!H6250)&lt;&gt;0,IFERROR(VALUE('Payments Export'!H6250),'Payments Export'!H6250),"")</f>
        <v/>
      </c>
      <c r="D6246" s="7" t="str">
        <f>IF('Payments Export'!I6250="","",'Payments Export'!I6250)</f>
        <v/>
      </c>
      <c r="E6246" s="7" t="str">
        <f t="shared" si="194"/>
        <v/>
      </c>
      <c r="F6246" s="7" t="str">
        <f>IF('Payments Export'!A6250="","",'Payments Export'!N6250)</f>
        <v/>
      </c>
      <c r="G6246" s="7" t="str">
        <f>IF('Payments Export'!A6250="","",'Payments Export'!O6250)</f>
        <v/>
      </c>
      <c r="H6246" s="7" t="str">
        <f>IF('Payments Export'!B6250="","",G6246-F6246)</f>
        <v/>
      </c>
      <c r="I6246" s="3" t="str">
        <f>IF(C6246&lt;&gt;"",_xlfn.XLOOKUP(IFERROR(VALUE(C6246),C6246),'Items database'!A:A,'Items database'!B:B),(_xlfn.XLOOKUP(LEFT(E6246,3),Services,Services,"")))</f>
        <v/>
      </c>
      <c r="J6246" s="3" t="str">
        <f t="shared" si="195"/>
        <v/>
      </c>
    </row>
    <row r="6247" spans="1:10" x14ac:dyDescent="0.35">
      <c r="A6247" s="7" t="str">
        <f>IF('Payments Export'!A6251="","",'Payments Export'!A6251)</f>
        <v/>
      </c>
      <c r="B6247" s="7" t="str">
        <f>IF('Payments Export'!A6251="","",'Payments Export'!B6251)</f>
        <v/>
      </c>
      <c r="C6247" s="7" t="str">
        <f>IF(IFERROR(VALUE('Payments Export'!H6251),'Payments Export'!H6251)&lt;&gt;0,IFERROR(VALUE('Payments Export'!H6251),'Payments Export'!H6251),"")</f>
        <v/>
      </c>
      <c r="D6247" s="7" t="str">
        <f>IF('Payments Export'!I6251="","",'Payments Export'!I6251)</f>
        <v/>
      </c>
      <c r="E6247" s="7" t="str">
        <f t="shared" si="194"/>
        <v/>
      </c>
      <c r="F6247" s="7" t="str">
        <f>IF('Payments Export'!A6251="","",'Payments Export'!N6251)</f>
        <v/>
      </c>
      <c r="G6247" s="7" t="str">
        <f>IF('Payments Export'!A6251="","",'Payments Export'!O6251)</f>
        <v/>
      </c>
      <c r="H6247" s="7" t="str">
        <f>IF('Payments Export'!B6251="","",G6247-F6247)</f>
        <v/>
      </c>
      <c r="I6247" s="3" t="str">
        <f>IF(C6247&lt;&gt;"",_xlfn.XLOOKUP(IFERROR(VALUE(C6247),C6247),'Items database'!A:A,'Items database'!B:B),(_xlfn.XLOOKUP(LEFT(E6247,3),Services,Services,"")))</f>
        <v/>
      </c>
      <c r="J6247" s="3" t="str">
        <f t="shared" si="195"/>
        <v/>
      </c>
    </row>
    <row r="6248" spans="1:10" x14ac:dyDescent="0.35">
      <c r="A6248" s="7" t="str">
        <f>IF('Payments Export'!A6252="","",'Payments Export'!A6252)</f>
        <v/>
      </c>
      <c r="B6248" s="7" t="str">
        <f>IF('Payments Export'!A6252="","",'Payments Export'!B6252)</f>
        <v/>
      </c>
      <c r="C6248" s="7" t="str">
        <f>IF(IFERROR(VALUE('Payments Export'!H6252),'Payments Export'!H6252)&lt;&gt;0,IFERROR(VALUE('Payments Export'!H6252),'Payments Export'!H6252),"")</f>
        <v/>
      </c>
      <c r="D6248" s="7" t="str">
        <f>IF('Payments Export'!I6252="","",'Payments Export'!I6252)</f>
        <v/>
      </c>
      <c r="E6248" s="7" t="str">
        <f t="shared" si="194"/>
        <v/>
      </c>
      <c r="F6248" s="7" t="str">
        <f>IF('Payments Export'!A6252="","",'Payments Export'!N6252)</f>
        <v/>
      </c>
      <c r="G6248" s="7" t="str">
        <f>IF('Payments Export'!A6252="","",'Payments Export'!O6252)</f>
        <v/>
      </c>
      <c r="H6248" s="7" t="str">
        <f>IF('Payments Export'!B6252="","",G6248-F6248)</f>
        <v/>
      </c>
      <c r="I6248" s="3" t="str">
        <f>IF(C6248&lt;&gt;"",_xlfn.XLOOKUP(IFERROR(VALUE(C6248),C6248),'Items database'!A:A,'Items database'!B:B),(_xlfn.XLOOKUP(LEFT(E6248,3),Services,Services,"")))</f>
        <v/>
      </c>
      <c r="J6248" s="3" t="str">
        <f t="shared" si="195"/>
        <v/>
      </c>
    </row>
    <row r="6249" spans="1:10" x14ac:dyDescent="0.35">
      <c r="A6249" s="7" t="str">
        <f>IF('Payments Export'!A6253="","",'Payments Export'!A6253)</f>
        <v/>
      </c>
      <c r="B6249" s="7" t="str">
        <f>IF('Payments Export'!A6253="","",'Payments Export'!B6253)</f>
        <v/>
      </c>
      <c r="C6249" s="7" t="str">
        <f>IF(IFERROR(VALUE('Payments Export'!H6253),'Payments Export'!H6253)&lt;&gt;0,IFERROR(VALUE('Payments Export'!H6253),'Payments Export'!H6253),"")</f>
        <v/>
      </c>
      <c r="D6249" s="7" t="str">
        <f>IF('Payments Export'!I6253="","",'Payments Export'!I6253)</f>
        <v/>
      </c>
      <c r="E6249" s="7" t="str">
        <f t="shared" si="194"/>
        <v/>
      </c>
      <c r="F6249" s="7" t="str">
        <f>IF('Payments Export'!A6253="","",'Payments Export'!N6253)</f>
        <v/>
      </c>
      <c r="G6249" s="7" t="str">
        <f>IF('Payments Export'!A6253="","",'Payments Export'!O6253)</f>
        <v/>
      </c>
      <c r="H6249" s="7" t="str">
        <f>IF('Payments Export'!B6253="","",G6249-F6249)</f>
        <v/>
      </c>
      <c r="I6249" s="3" t="str">
        <f>IF(C6249&lt;&gt;"",_xlfn.XLOOKUP(IFERROR(VALUE(C6249),C6249),'Items database'!A:A,'Items database'!B:B),(_xlfn.XLOOKUP(LEFT(E6249,3),Services,Services,"")))</f>
        <v/>
      </c>
      <c r="J6249" s="3" t="str">
        <f t="shared" si="195"/>
        <v/>
      </c>
    </row>
    <row r="6250" spans="1:10" x14ac:dyDescent="0.35">
      <c r="A6250" s="7" t="str">
        <f>IF('Payments Export'!A6254="","",'Payments Export'!A6254)</f>
        <v/>
      </c>
      <c r="B6250" s="7" t="str">
        <f>IF('Payments Export'!A6254="","",'Payments Export'!B6254)</f>
        <v/>
      </c>
      <c r="C6250" s="7" t="str">
        <f>IF(IFERROR(VALUE('Payments Export'!H6254),'Payments Export'!H6254)&lt;&gt;0,IFERROR(VALUE('Payments Export'!H6254),'Payments Export'!H6254),"")</f>
        <v/>
      </c>
      <c r="D6250" s="7" t="str">
        <f>IF('Payments Export'!I6254="","",'Payments Export'!I6254)</f>
        <v/>
      </c>
      <c r="E6250" s="7" t="str">
        <f t="shared" si="194"/>
        <v/>
      </c>
      <c r="F6250" s="7" t="str">
        <f>IF('Payments Export'!A6254="","",'Payments Export'!N6254)</f>
        <v/>
      </c>
      <c r="G6250" s="7" t="str">
        <f>IF('Payments Export'!A6254="","",'Payments Export'!O6254)</f>
        <v/>
      </c>
      <c r="H6250" s="7" t="str">
        <f>IF('Payments Export'!B6254="","",G6250-F6250)</f>
        <v/>
      </c>
      <c r="I6250" s="3" t="str">
        <f>IF(C6250&lt;&gt;"",_xlfn.XLOOKUP(IFERROR(VALUE(C6250),C6250),'Items database'!A:A,'Items database'!B:B),(_xlfn.XLOOKUP(LEFT(E6250,3),Services,Services,"")))</f>
        <v/>
      </c>
      <c r="J6250" s="3" t="str">
        <f t="shared" si="195"/>
        <v/>
      </c>
    </row>
    <row r="6251" spans="1:10" x14ac:dyDescent="0.35">
      <c r="A6251" s="7" t="str">
        <f>IF('Payments Export'!A6255="","",'Payments Export'!A6255)</f>
        <v/>
      </c>
      <c r="B6251" s="7" t="str">
        <f>IF('Payments Export'!A6255="","",'Payments Export'!B6255)</f>
        <v/>
      </c>
      <c r="C6251" s="7" t="str">
        <f>IF(IFERROR(VALUE('Payments Export'!H6255),'Payments Export'!H6255)&lt;&gt;0,IFERROR(VALUE('Payments Export'!H6255),'Payments Export'!H6255),"")</f>
        <v/>
      </c>
      <c r="D6251" s="7" t="str">
        <f>IF('Payments Export'!I6255="","",'Payments Export'!I6255)</f>
        <v/>
      </c>
      <c r="E6251" s="7" t="str">
        <f t="shared" si="194"/>
        <v/>
      </c>
      <c r="F6251" s="7" t="str">
        <f>IF('Payments Export'!A6255="","",'Payments Export'!N6255)</f>
        <v/>
      </c>
      <c r="G6251" s="7" t="str">
        <f>IF('Payments Export'!A6255="","",'Payments Export'!O6255)</f>
        <v/>
      </c>
      <c r="H6251" s="7" t="str">
        <f>IF('Payments Export'!B6255="","",G6251-F6251)</f>
        <v/>
      </c>
      <c r="I6251" s="3" t="str">
        <f>IF(C6251&lt;&gt;"",_xlfn.XLOOKUP(IFERROR(VALUE(C6251),C6251),'Items database'!A:A,'Items database'!B:B),(_xlfn.XLOOKUP(LEFT(E6251,3),Services,Services,"")))</f>
        <v/>
      </c>
      <c r="J6251" s="3" t="str">
        <f t="shared" si="195"/>
        <v/>
      </c>
    </row>
    <row r="6252" spans="1:10" x14ac:dyDescent="0.35">
      <c r="A6252" s="7" t="str">
        <f>IF('Payments Export'!A6256="","",'Payments Export'!A6256)</f>
        <v/>
      </c>
      <c r="B6252" s="7" t="str">
        <f>IF('Payments Export'!A6256="","",'Payments Export'!B6256)</f>
        <v/>
      </c>
      <c r="C6252" s="7" t="str">
        <f>IF(IFERROR(VALUE('Payments Export'!H6256),'Payments Export'!H6256)&lt;&gt;0,IFERROR(VALUE('Payments Export'!H6256),'Payments Export'!H6256),"")</f>
        <v/>
      </c>
      <c r="D6252" s="7" t="str">
        <f>IF('Payments Export'!I6256="","",'Payments Export'!I6256)</f>
        <v/>
      </c>
      <c r="E6252" s="7" t="str">
        <f t="shared" si="194"/>
        <v/>
      </c>
      <c r="F6252" s="7" t="str">
        <f>IF('Payments Export'!A6256="","",'Payments Export'!N6256)</f>
        <v/>
      </c>
      <c r="G6252" s="7" t="str">
        <f>IF('Payments Export'!A6256="","",'Payments Export'!O6256)</f>
        <v/>
      </c>
      <c r="H6252" s="7" t="str">
        <f>IF('Payments Export'!B6256="","",G6252-F6252)</f>
        <v/>
      </c>
      <c r="I6252" s="3" t="str">
        <f>IF(C6252&lt;&gt;"",_xlfn.XLOOKUP(IFERROR(VALUE(C6252),C6252),'Items database'!A:A,'Items database'!B:B),(_xlfn.XLOOKUP(LEFT(E6252,3),Services,Services,"")))</f>
        <v/>
      </c>
      <c r="J6252" s="3" t="str">
        <f t="shared" si="195"/>
        <v/>
      </c>
    </row>
    <row r="6253" spans="1:10" x14ac:dyDescent="0.35">
      <c r="A6253" s="7" t="str">
        <f>IF('Payments Export'!A6257="","",'Payments Export'!A6257)</f>
        <v/>
      </c>
      <c r="B6253" s="7" t="str">
        <f>IF('Payments Export'!A6257="","",'Payments Export'!B6257)</f>
        <v/>
      </c>
      <c r="C6253" s="7" t="str">
        <f>IF(IFERROR(VALUE('Payments Export'!H6257),'Payments Export'!H6257)&lt;&gt;0,IFERROR(VALUE('Payments Export'!H6257),'Payments Export'!H6257),"")</f>
        <v/>
      </c>
      <c r="D6253" s="7" t="str">
        <f>IF('Payments Export'!I6257="","",'Payments Export'!I6257)</f>
        <v/>
      </c>
      <c r="E6253" s="7" t="str">
        <f t="shared" si="194"/>
        <v/>
      </c>
      <c r="F6253" s="7" t="str">
        <f>IF('Payments Export'!A6257="","",'Payments Export'!N6257)</f>
        <v/>
      </c>
      <c r="G6253" s="7" t="str">
        <f>IF('Payments Export'!A6257="","",'Payments Export'!O6257)</f>
        <v/>
      </c>
      <c r="H6253" s="7" t="str">
        <f>IF('Payments Export'!B6257="","",G6253-F6253)</f>
        <v/>
      </c>
      <c r="I6253" s="3" t="str">
        <f>IF(C6253&lt;&gt;"",_xlfn.XLOOKUP(IFERROR(VALUE(C6253),C6253),'Items database'!A:A,'Items database'!B:B),(_xlfn.XLOOKUP(LEFT(E6253,3),Services,Services,"")))</f>
        <v/>
      </c>
      <c r="J6253" s="3" t="str">
        <f t="shared" si="195"/>
        <v/>
      </c>
    </row>
    <row r="6254" spans="1:10" x14ac:dyDescent="0.35">
      <c r="A6254" s="7" t="str">
        <f>IF('Payments Export'!A6258="","",'Payments Export'!A6258)</f>
        <v/>
      </c>
      <c r="B6254" s="7" t="str">
        <f>IF('Payments Export'!A6258="","",'Payments Export'!B6258)</f>
        <v/>
      </c>
      <c r="C6254" s="7" t="str">
        <f>IF(IFERROR(VALUE('Payments Export'!H6258),'Payments Export'!H6258)&lt;&gt;0,IFERROR(VALUE('Payments Export'!H6258),'Payments Export'!H6258),"")</f>
        <v/>
      </c>
      <c r="D6254" s="7" t="str">
        <f>IF('Payments Export'!I6258="","",'Payments Export'!I6258)</f>
        <v/>
      </c>
      <c r="E6254" s="7" t="str">
        <f t="shared" si="194"/>
        <v/>
      </c>
      <c r="F6254" s="7" t="str">
        <f>IF('Payments Export'!A6258="","",'Payments Export'!N6258)</f>
        <v/>
      </c>
      <c r="G6254" s="7" t="str">
        <f>IF('Payments Export'!A6258="","",'Payments Export'!O6258)</f>
        <v/>
      </c>
      <c r="H6254" s="7" t="str">
        <f>IF('Payments Export'!B6258="","",G6254-F6254)</f>
        <v/>
      </c>
      <c r="I6254" s="3" t="str">
        <f>IF(C6254&lt;&gt;"",_xlfn.XLOOKUP(IFERROR(VALUE(C6254),C6254),'Items database'!A:A,'Items database'!B:B),(_xlfn.XLOOKUP(LEFT(E6254,3),Services,Services,"")))</f>
        <v/>
      </c>
      <c r="J6254" s="3" t="str">
        <f t="shared" si="195"/>
        <v/>
      </c>
    </row>
    <row r="6255" spans="1:10" x14ac:dyDescent="0.35">
      <c r="A6255" s="7" t="str">
        <f>IF('Payments Export'!A6259="","",'Payments Export'!A6259)</f>
        <v/>
      </c>
      <c r="B6255" s="7" t="str">
        <f>IF('Payments Export'!A6259="","",'Payments Export'!B6259)</f>
        <v/>
      </c>
      <c r="C6255" s="7" t="str">
        <f>IF(IFERROR(VALUE('Payments Export'!H6259),'Payments Export'!H6259)&lt;&gt;0,IFERROR(VALUE('Payments Export'!H6259),'Payments Export'!H6259),"")</f>
        <v/>
      </c>
      <c r="D6255" s="7" t="str">
        <f>IF('Payments Export'!I6259="","",'Payments Export'!I6259)</f>
        <v/>
      </c>
      <c r="E6255" s="7" t="str">
        <f t="shared" si="194"/>
        <v/>
      </c>
      <c r="F6255" s="7" t="str">
        <f>IF('Payments Export'!A6259="","",'Payments Export'!N6259)</f>
        <v/>
      </c>
      <c r="G6255" s="7" t="str">
        <f>IF('Payments Export'!A6259="","",'Payments Export'!O6259)</f>
        <v/>
      </c>
      <c r="H6255" s="7" t="str">
        <f>IF('Payments Export'!B6259="","",G6255-F6255)</f>
        <v/>
      </c>
      <c r="I6255" s="3" t="str">
        <f>IF(C6255&lt;&gt;"",_xlfn.XLOOKUP(IFERROR(VALUE(C6255),C6255),'Items database'!A:A,'Items database'!B:B),(_xlfn.XLOOKUP(LEFT(E6255,3),Services,Services,"")))</f>
        <v/>
      </c>
      <c r="J6255" s="3" t="str">
        <f t="shared" si="195"/>
        <v/>
      </c>
    </row>
    <row r="6256" spans="1:10" x14ac:dyDescent="0.35">
      <c r="A6256" s="7" t="str">
        <f>IF('Payments Export'!A6260="","",'Payments Export'!A6260)</f>
        <v/>
      </c>
      <c r="B6256" s="7" t="str">
        <f>IF('Payments Export'!A6260="","",'Payments Export'!B6260)</f>
        <v/>
      </c>
      <c r="C6256" s="7" t="str">
        <f>IF(IFERROR(VALUE('Payments Export'!H6260),'Payments Export'!H6260)&lt;&gt;0,IFERROR(VALUE('Payments Export'!H6260),'Payments Export'!H6260),"")</f>
        <v/>
      </c>
      <c r="D6256" s="7" t="str">
        <f>IF('Payments Export'!I6260="","",'Payments Export'!I6260)</f>
        <v/>
      </c>
      <c r="E6256" s="7" t="str">
        <f t="shared" si="194"/>
        <v/>
      </c>
      <c r="F6256" s="7" t="str">
        <f>IF('Payments Export'!A6260="","",'Payments Export'!N6260)</f>
        <v/>
      </c>
      <c r="G6256" s="7" t="str">
        <f>IF('Payments Export'!A6260="","",'Payments Export'!O6260)</f>
        <v/>
      </c>
      <c r="H6256" s="7" t="str">
        <f>IF('Payments Export'!B6260="","",G6256-F6256)</f>
        <v/>
      </c>
      <c r="I6256" s="3" t="str">
        <f>IF(C6256&lt;&gt;"",_xlfn.XLOOKUP(IFERROR(VALUE(C6256),C6256),'Items database'!A:A,'Items database'!B:B),(_xlfn.XLOOKUP(LEFT(E6256,3),Services,Services,"")))</f>
        <v/>
      </c>
      <c r="J6256" s="3" t="str">
        <f t="shared" si="195"/>
        <v/>
      </c>
    </row>
    <row r="6257" spans="1:10" x14ac:dyDescent="0.35">
      <c r="A6257" s="7" t="str">
        <f>IF('Payments Export'!A6261="","",'Payments Export'!A6261)</f>
        <v/>
      </c>
      <c r="B6257" s="7" t="str">
        <f>IF('Payments Export'!A6261="","",'Payments Export'!B6261)</f>
        <v/>
      </c>
      <c r="C6257" s="7" t="str">
        <f>IF(IFERROR(VALUE('Payments Export'!H6261),'Payments Export'!H6261)&lt;&gt;0,IFERROR(VALUE('Payments Export'!H6261),'Payments Export'!H6261),"")</f>
        <v/>
      </c>
      <c r="D6257" s="7" t="str">
        <f>IF('Payments Export'!I6261="","",'Payments Export'!I6261)</f>
        <v/>
      </c>
      <c r="E6257" s="7" t="str">
        <f t="shared" si="194"/>
        <v/>
      </c>
      <c r="F6257" s="7" t="str">
        <f>IF('Payments Export'!A6261="","",'Payments Export'!N6261)</f>
        <v/>
      </c>
      <c r="G6257" s="7" t="str">
        <f>IF('Payments Export'!A6261="","",'Payments Export'!O6261)</f>
        <v/>
      </c>
      <c r="H6257" s="7" t="str">
        <f>IF('Payments Export'!B6261="","",G6257-F6257)</f>
        <v/>
      </c>
      <c r="I6257" s="3" t="str">
        <f>IF(C6257&lt;&gt;"",_xlfn.XLOOKUP(IFERROR(VALUE(C6257),C6257),'Items database'!A:A,'Items database'!B:B),(_xlfn.XLOOKUP(LEFT(E6257,3),Services,Services,"")))</f>
        <v/>
      </c>
      <c r="J6257" s="3" t="str">
        <f t="shared" si="195"/>
        <v/>
      </c>
    </row>
    <row r="6258" spans="1:10" x14ac:dyDescent="0.35">
      <c r="A6258" s="7" t="str">
        <f>IF('Payments Export'!A6262="","",'Payments Export'!A6262)</f>
        <v/>
      </c>
      <c r="B6258" s="7" t="str">
        <f>IF('Payments Export'!A6262="","",'Payments Export'!B6262)</f>
        <v/>
      </c>
      <c r="C6258" s="7" t="str">
        <f>IF(IFERROR(VALUE('Payments Export'!H6262),'Payments Export'!H6262)&lt;&gt;0,IFERROR(VALUE('Payments Export'!H6262),'Payments Export'!H6262),"")</f>
        <v/>
      </c>
      <c r="D6258" s="7" t="str">
        <f>IF('Payments Export'!I6262="","",'Payments Export'!I6262)</f>
        <v/>
      </c>
      <c r="E6258" s="7" t="str">
        <f t="shared" si="194"/>
        <v/>
      </c>
      <c r="F6258" s="7" t="str">
        <f>IF('Payments Export'!A6262="","",'Payments Export'!N6262)</f>
        <v/>
      </c>
      <c r="G6258" s="7" t="str">
        <f>IF('Payments Export'!A6262="","",'Payments Export'!O6262)</f>
        <v/>
      </c>
      <c r="H6258" s="7" t="str">
        <f>IF('Payments Export'!B6262="","",G6258-F6258)</f>
        <v/>
      </c>
      <c r="I6258" s="3" t="str">
        <f>IF(C6258&lt;&gt;"",_xlfn.XLOOKUP(IFERROR(VALUE(C6258),C6258),'Items database'!A:A,'Items database'!B:B),(_xlfn.XLOOKUP(LEFT(E6258,3),Services,Services,"")))</f>
        <v/>
      </c>
      <c r="J6258" s="3" t="str">
        <f t="shared" si="195"/>
        <v/>
      </c>
    </row>
    <row r="6259" spans="1:10" x14ac:dyDescent="0.35">
      <c r="A6259" s="7" t="str">
        <f>IF('Payments Export'!A6263="","",'Payments Export'!A6263)</f>
        <v/>
      </c>
      <c r="B6259" s="7" t="str">
        <f>IF('Payments Export'!A6263="","",'Payments Export'!B6263)</f>
        <v/>
      </c>
      <c r="C6259" s="7" t="str">
        <f>IF(IFERROR(VALUE('Payments Export'!H6263),'Payments Export'!H6263)&lt;&gt;0,IFERROR(VALUE('Payments Export'!H6263),'Payments Export'!H6263),"")</f>
        <v/>
      </c>
      <c r="D6259" s="7" t="str">
        <f>IF('Payments Export'!I6263="","",'Payments Export'!I6263)</f>
        <v/>
      </c>
      <c r="E6259" s="7" t="str">
        <f t="shared" si="194"/>
        <v/>
      </c>
      <c r="F6259" s="7" t="str">
        <f>IF('Payments Export'!A6263="","",'Payments Export'!N6263)</f>
        <v/>
      </c>
      <c r="G6259" s="7" t="str">
        <f>IF('Payments Export'!A6263="","",'Payments Export'!O6263)</f>
        <v/>
      </c>
      <c r="H6259" s="7" t="str">
        <f>IF('Payments Export'!B6263="","",G6259-F6259)</f>
        <v/>
      </c>
      <c r="I6259" s="3" t="str">
        <f>IF(C6259&lt;&gt;"",_xlfn.XLOOKUP(IFERROR(VALUE(C6259),C6259),'Items database'!A:A,'Items database'!B:B),(_xlfn.XLOOKUP(LEFT(E6259,3),Services,Services,"")))</f>
        <v/>
      </c>
      <c r="J6259" s="3" t="str">
        <f t="shared" si="195"/>
        <v/>
      </c>
    </row>
    <row r="6260" spans="1:10" x14ac:dyDescent="0.35">
      <c r="A6260" s="7" t="str">
        <f>IF('Payments Export'!A6264="","",'Payments Export'!A6264)</f>
        <v/>
      </c>
      <c r="B6260" s="7" t="str">
        <f>IF('Payments Export'!A6264="","",'Payments Export'!B6264)</f>
        <v/>
      </c>
      <c r="C6260" s="7" t="str">
        <f>IF(IFERROR(VALUE('Payments Export'!H6264),'Payments Export'!H6264)&lt;&gt;0,IFERROR(VALUE('Payments Export'!H6264),'Payments Export'!H6264),"")</f>
        <v/>
      </c>
      <c r="D6260" s="7" t="str">
        <f>IF('Payments Export'!I6264="","",'Payments Export'!I6264)</f>
        <v/>
      </c>
      <c r="E6260" s="7" t="str">
        <f t="shared" si="194"/>
        <v/>
      </c>
      <c r="F6260" s="7" t="str">
        <f>IF('Payments Export'!A6264="","",'Payments Export'!N6264)</f>
        <v/>
      </c>
      <c r="G6260" s="7" t="str">
        <f>IF('Payments Export'!A6264="","",'Payments Export'!O6264)</f>
        <v/>
      </c>
      <c r="H6260" s="7" t="str">
        <f>IF('Payments Export'!B6264="","",G6260-F6260)</f>
        <v/>
      </c>
      <c r="I6260" s="3" t="str">
        <f>IF(C6260&lt;&gt;"",_xlfn.XLOOKUP(IFERROR(VALUE(C6260),C6260),'Items database'!A:A,'Items database'!B:B),(_xlfn.XLOOKUP(LEFT(E6260,3),Services,Services,"")))</f>
        <v/>
      </c>
      <c r="J6260" s="3" t="str">
        <f t="shared" si="195"/>
        <v/>
      </c>
    </row>
    <row r="6261" spans="1:10" x14ac:dyDescent="0.35">
      <c r="A6261" s="7" t="str">
        <f>IF('Payments Export'!A6265="","",'Payments Export'!A6265)</f>
        <v/>
      </c>
      <c r="B6261" s="7" t="str">
        <f>IF('Payments Export'!A6265="","",'Payments Export'!B6265)</f>
        <v/>
      </c>
      <c r="C6261" s="7" t="str">
        <f>IF(IFERROR(VALUE('Payments Export'!H6265),'Payments Export'!H6265)&lt;&gt;0,IFERROR(VALUE('Payments Export'!H6265),'Payments Export'!H6265),"")</f>
        <v/>
      </c>
      <c r="D6261" s="7" t="str">
        <f>IF('Payments Export'!I6265="","",'Payments Export'!I6265)</f>
        <v/>
      </c>
      <c r="E6261" s="7" t="str">
        <f t="shared" si="194"/>
        <v/>
      </c>
      <c r="F6261" s="7" t="str">
        <f>IF('Payments Export'!A6265="","",'Payments Export'!N6265)</f>
        <v/>
      </c>
      <c r="G6261" s="7" t="str">
        <f>IF('Payments Export'!A6265="","",'Payments Export'!O6265)</f>
        <v/>
      </c>
      <c r="H6261" s="7" t="str">
        <f>IF('Payments Export'!B6265="","",G6261-F6261)</f>
        <v/>
      </c>
      <c r="I6261" s="3" t="str">
        <f>IF(C6261&lt;&gt;"",_xlfn.XLOOKUP(IFERROR(VALUE(C6261),C6261),'Items database'!A:A,'Items database'!B:B),(_xlfn.XLOOKUP(LEFT(E6261,3),Services,Services,"")))</f>
        <v/>
      </c>
      <c r="J6261" s="3" t="str">
        <f t="shared" si="195"/>
        <v/>
      </c>
    </row>
    <row r="6262" spans="1:10" x14ac:dyDescent="0.35">
      <c r="A6262" s="7" t="str">
        <f>IF('Payments Export'!A6266="","",'Payments Export'!A6266)</f>
        <v/>
      </c>
      <c r="B6262" s="7" t="str">
        <f>IF('Payments Export'!A6266="","",'Payments Export'!B6266)</f>
        <v/>
      </c>
      <c r="C6262" s="7" t="str">
        <f>IF(IFERROR(VALUE('Payments Export'!H6266),'Payments Export'!H6266)&lt;&gt;0,IFERROR(VALUE('Payments Export'!H6266),'Payments Export'!H6266),"")</f>
        <v/>
      </c>
      <c r="D6262" s="7" t="str">
        <f>IF('Payments Export'!I6266="","",'Payments Export'!I6266)</f>
        <v/>
      </c>
      <c r="E6262" s="7" t="str">
        <f t="shared" si="194"/>
        <v/>
      </c>
      <c r="F6262" s="7" t="str">
        <f>IF('Payments Export'!A6266="","",'Payments Export'!N6266)</f>
        <v/>
      </c>
      <c r="G6262" s="7" t="str">
        <f>IF('Payments Export'!A6266="","",'Payments Export'!O6266)</f>
        <v/>
      </c>
      <c r="H6262" s="7" t="str">
        <f>IF('Payments Export'!B6266="","",G6262-F6262)</f>
        <v/>
      </c>
      <c r="I6262" s="3" t="str">
        <f>IF(C6262&lt;&gt;"",_xlfn.XLOOKUP(IFERROR(VALUE(C6262),C6262),'Items database'!A:A,'Items database'!B:B),(_xlfn.XLOOKUP(LEFT(E6262,3),Services,Services,"")))</f>
        <v/>
      </c>
      <c r="J6262" s="3" t="str">
        <f t="shared" si="195"/>
        <v/>
      </c>
    </row>
    <row r="6263" spans="1:10" x14ac:dyDescent="0.35">
      <c r="A6263" s="7" t="str">
        <f>IF('Payments Export'!A6267="","",'Payments Export'!A6267)</f>
        <v/>
      </c>
      <c r="B6263" s="7" t="str">
        <f>IF('Payments Export'!A6267="","",'Payments Export'!B6267)</f>
        <v/>
      </c>
      <c r="C6263" s="7" t="str">
        <f>IF(IFERROR(VALUE('Payments Export'!H6267),'Payments Export'!H6267)&lt;&gt;0,IFERROR(VALUE('Payments Export'!H6267),'Payments Export'!H6267),"")</f>
        <v/>
      </c>
      <c r="D6263" s="7" t="str">
        <f>IF('Payments Export'!I6267="","",'Payments Export'!I6267)</f>
        <v/>
      </c>
      <c r="E6263" s="7" t="str">
        <f t="shared" si="194"/>
        <v/>
      </c>
      <c r="F6263" s="7" t="str">
        <f>IF('Payments Export'!A6267="","",'Payments Export'!N6267)</f>
        <v/>
      </c>
      <c r="G6263" s="7" t="str">
        <f>IF('Payments Export'!A6267="","",'Payments Export'!O6267)</f>
        <v/>
      </c>
      <c r="H6263" s="7" t="str">
        <f>IF('Payments Export'!B6267="","",G6263-F6263)</f>
        <v/>
      </c>
      <c r="I6263" s="3" t="str">
        <f>IF(C6263&lt;&gt;"",_xlfn.XLOOKUP(IFERROR(VALUE(C6263),C6263),'Items database'!A:A,'Items database'!B:B),(_xlfn.XLOOKUP(LEFT(E6263,3),Services,Services,"")))</f>
        <v/>
      </c>
      <c r="J6263" s="3" t="str">
        <f t="shared" si="195"/>
        <v/>
      </c>
    </row>
    <row r="6264" spans="1:10" x14ac:dyDescent="0.35">
      <c r="A6264" s="7" t="str">
        <f>IF('Payments Export'!A6268="","",'Payments Export'!A6268)</f>
        <v/>
      </c>
      <c r="B6264" s="7" t="str">
        <f>IF('Payments Export'!A6268="","",'Payments Export'!B6268)</f>
        <v/>
      </c>
      <c r="C6264" s="7" t="str">
        <f>IF(IFERROR(VALUE('Payments Export'!H6268),'Payments Export'!H6268)&lt;&gt;0,IFERROR(VALUE('Payments Export'!H6268),'Payments Export'!H6268),"")</f>
        <v/>
      </c>
      <c r="D6264" s="7" t="str">
        <f>IF('Payments Export'!I6268="","",'Payments Export'!I6268)</f>
        <v/>
      </c>
      <c r="E6264" s="7" t="str">
        <f t="shared" si="194"/>
        <v/>
      </c>
      <c r="F6264" s="7" t="str">
        <f>IF('Payments Export'!A6268="","",'Payments Export'!N6268)</f>
        <v/>
      </c>
      <c r="G6264" s="7" t="str">
        <f>IF('Payments Export'!A6268="","",'Payments Export'!O6268)</f>
        <v/>
      </c>
      <c r="H6264" s="7" t="str">
        <f>IF('Payments Export'!B6268="","",G6264-F6264)</f>
        <v/>
      </c>
      <c r="I6264" s="3" t="str">
        <f>IF(C6264&lt;&gt;"",_xlfn.XLOOKUP(IFERROR(VALUE(C6264),C6264),'Items database'!A:A,'Items database'!B:B),(_xlfn.XLOOKUP(LEFT(E6264,3),Services,Services,"")))</f>
        <v/>
      </c>
      <c r="J6264" s="3" t="str">
        <f t="shared" si="195"/>
        <v/>
      </c>
    </row>
    <row r="6265" spans="1:10" x14ac:dyDescent="0.35">
      <c r="A6265" s="7" t="str">
        <f>IF('Payments Export'!A6269="","",'Payments Export'!A6269)</f>
        <v/>
      </c>
      <c r="B6265" s="7" t="str">
        <f>IF('Payments Export'!A6269="","",'Payments Export'!B6269)</f>
        <v/>
      </c>
      <c r="C6265" s="7" t="str">
        <f>IF(IFERROR(VALUE('Payments Export'!H6269),'Payments Export'!H6269)&lt;&gt;0,IFERROR(VALUE('Payments Export'!H6269),'Payments Export'!H6269),"")</f>
        <v/>
      </c>
      <c r="D6265" s="7" t="str">
        <f>IF('Payments Export'!I6269="","",'Payments Export'!I6269)</f>
        <v/>
      </c>
      <c r="E6265" s="7" t="str">
        <f t="shared" si="194"/>
        <v/>
      </c>
      <c r="F6265" s="7" t="str">
        <f>IF('Payments Export'!A6269="","",'Payments Export'!N6269)</f>
        <v/>
      </c>
      <c r="G6265" s="7" t="str">
        <f>IF('Payments Export'!A6269="","",'Payments Export'!O6269)</f>
        <v/>
      </c>
      <c r="H6265" s="7" t="str">
        <f>IF('Payments Export'!B6269="","",G6265-F6265)</f>
        <v/>
      </c>
      <c r="I6265" s="3" t="str">
        <f>IF(C6265&lt;&gt;"",_xlfn.XLOOKUP(IFERROR(VALUE(C6265),C6265),'Items database'!A:A,'Items database'!B:B),(_xlfn.XLOOKUP(LEFT(E6265,3),Services,Services,"")))</f>
        <v/>
      </c>
      <c r="J6265" s="3" t="str">
        <f t="shared" si="195"/>
        <v/>
      </c>
    </row>
    <row r="6266" spans="1:10" x14ac:dyDescent="0.35">
      <c r="A6266" s="7" t="str">
        <f>IF('Payments Export'!A6270="","",'Payments Export'!A6270)</f>
        <v/>
      </c>
      <c r="B6266" s="7" t="str">
        <f>IF('Payments Export'!A6270="","",'Payments Export'!B6270)</f>
        <v/>
      </c>
      <c r="C6266" s="7" t="str">
        <f>IF(IFERROR(VALUE('Payments Export'!H6270),'Payments Export'!H6270)&lt;&gt;0,IFERROR(VALUE('Payments Export'!H6270),'Payments Export'!H6270),"")</f>
        <v/>
      </c>
      <c r="D6266" s="7" t="str">
        <f>IF('Payments Export'!I6270="","",'Payments Export'!I6270)</f>
        <v/>
      </c>
      <c r="E6266" s="7" t="str">
        <f t="shared" si="194"/>
        <v/>
      </c>
      <c r="F6266" s="7" t="str">
        <f>IF('Payments Export'!A6270="","",'Payments Export'!N6270)</f>
        <v/>
      </c>
      <c r="G6266" s="7" t="str">
        <f>IF('Payments Export'!A6270="","",'Payments Export'!O6270)</f>
        <v/>
      </c>
      <c r="H6266" s="7" t="str">
        <f>IF('Payments Export'!B6270="","",G6266-F6266)</f>
        <v/>
      </c>
      <c r="I6266" s="3" t="str">
        <f>IF(C6266&lt;&gt;"",_xlfn.XLOOKUP(IFERROR(VALUE(C6266),C6266),'Items database'!A:A,'Items database'!B:B),(_xlfn.XLOOKUP(LEFT(E6266,3),Services,Services,"")))</f>
        <v/>
      </c>
      <c r="J6266" s="3" t="str">
        <f t="shared" si="195"/>
        <v/>
      </c>
    </row>
    <row r="6267" spans="1:10" x14ac:dyDescent="0.35">
      <c r="A6267" s="7" t="str">
        <f>IF('Payments Export'!A6271="","",'Payments Export'!A6271)</f>
        <v/>
      </c>
      <c r="B6267" s="7" t="str">
        <f>IF('Payments Export'!A6271="","",'Payments Export'!B6271)</f>
        <v/>
      </c>
      <c r="C6267" s="7" t="str">
        <f>IF(IFERROR(VALUE('Payments Export'!H6271),'Payments Export'!H6271)&lt;&gt;0,IFERROR(VALUE('Payments Export'!H6271),'Payments Export'!H6271),"")</f>
        <v/>
      </c>
      <c r="D6267" s="7" t="str">
        <f>IF('Payments Export'!I6271="","",'Payments Export'!I6271)</f>
        <v/>
      </c>
      <c r="E6267" s="7" t="str">
        <f t="shared" si="194"/>
        <v/>
      </c>
      <c r="F6267" s="7" t="str">
        <f>IF('Payments Export'!A6271="","",'Payments Export'!N6271)</f>
        <v/>
      </c>
      <c r="G6267" s="7" t="str">
        <f>IF('Payments Export'!A6271="","",'Payments Export'!O6271)</f>
        <v/>
      </c>
      <c r="H6267" s="7" t="str">
        <f>IF('Payments Export'!B6271="","",G6267-F6267)</f>
        <v/>
      </c>
      <c r="I6267" s="3" t="str">
        <f>IF(C6267&lt;&gt;"",_xlfn.XLOOKUP(IFERROR(VALUE(C6267),C6267),'Items database'!A:A,'Items database'!B:B),(_xlfn.XLOOKUP(LEFT(E6267,3),Services,Services,"")))</f>
        <v/>
      </c>
      <c r="J6267" s="3" t="str">
        <f t="shared" si="195"/>
        <v/>
      </c>
    </row>
    <row r="6268" spans="1:10" x14ac:dyDescent="0.35">
      <c r="A6268" s="7" t="str">
        <f>IF('Payments Export'!A6272="","",'Payments Export'!A6272)</f>
        <v/>
      </c>
      <c r="B6268" s="7" t="str">
        <f>IF('Payments Export'!A6272="","",'Payments Export'!B6272)</f>
        <v/>
      </c>
      <c r="C6268" s="7" t="str">
        <f>IF(IFERROR(VALUE('Payments Export'!H6272),'Payments Export'!H6272)&lt;&gt;0,IFERROR(VALUE('Payments Export'!H6272),'Payments Export'!H6272),"")</f>
        <v/>
      </c>
      <c r="D6268" s="7" t="str">
        <f>IF('Payments Export'!I6272="","",'Payments Export'!I6272)</f>
        <v/>
      </c>
      <c r="E6268" s="7" t="str">
        <f t="shared" si="194"/>
        <v/>
      </c>
      <c r="F6268" s="7" t="str">
        <f>IF('Payments Export'!A6272="","",'Payments Export'!N6272)</f>
        <v/>
      </c>
      <c r="G6268" s="7" t="str">
        <f>IF('Payments Export'!A6272="","",'Payments Export'!O6272)</f>
        <v/>
      </c>
      <c r="H6268" s="7" t="str">
        <f>IF('Payments Export'!B6272="","",G6268-F6268)</f>
        <v/>
      </c>
      <c r="I6268" s="3" t="str">
        <f>IF(C6268&lt;&gt;"",_xlfn.XLOOKUP(IFERROR(VALUE(C6268),C6268),'Items database'!A:A,'Items database'!B:B),(_xlfn.XLOOKUP(LEFT(E6268,3),Services,Services,"")))</f>
        <v/>
      </c>
      <c r="J6268" s="3" t="str">
        <f t="shared" si="195"/>
        <v/>
      </c>
    </row>
    <row r="6269" spans="1:10" x14ac:dyDescent="0.35">
      <c r="A6269" s="7" t="str">
        <f>IF('Payments Export'!A6273="","",'Payments Export'!A6273)</f>
        <v/>
      </c>
      <c r="B6269" s="7" t="str">
        <f>IF('Payments Export'!A6273="","",'Payments Export'!B6273)</f>
        <v/>
      </c>
      <c r="C6269" s="7" t="str">
        <f>IF(IFERROR(VALUE('Payments Export'!H6273),'Payments Export'!H6273)&lt;&gt;0,IFERROR(VALUE('Payments Export'!H6273),'Payments Export'!H6273),"")</f>
        <v/>
      </c>
      <c r="D6269" s="7" t="str">
        <f>IF('Payments Export'!I6273="","",'Payments Export'!I6273)</f>
        <v/>
      </c>
      <c r="E6269" s="7" t="str">
        <f t="shared" si="194"/>
        <v/>
      </c>
      <c r="F6269" s="7" t="str">
        <f>IF('Payments Export'!A6273="","",'Payments Export'!N6273)</f>
        <v/>
      </c>
      <c r="G6269" s="7" t="str">
        <f>IF('Payments Export'!A6273="","",'Payments Export'!O6273)</f>
        <v/>
      </c>
      <c r="H6269" s="7" t="str">
        <f>IF('Payments Export'!B6273="","",G6269-F6269)</f>
        <v/>
      </c>
      <c r="I6269" s="3" t="str">
        <f>IF(C6269&lt;&gt;"",_xlfn.XLOOKUP(IFERROR(VALUE(C6269),C6269),'Items database'!A:A,'Items database'!B:B),(_xlfn.XLOOKUP(LEFT(E6269,3),Services,Services,"")))</f>
        <v/>
      </c>
      <c r="J6269" s="3" t="str">
        <f t="shared" si="195"/>
        <v/>
      </c>
    </row>
    <row r="6270" spans="1:10" x14ac:dyDescent="0.35">
      <c r="A6270" s="7" t="str">
        <f>IF('Payments Export'!A6274="","",'Payments Export'!A6274)</f>
        <v/>
      </c>
      <c r="B6270" s="7" t="str">
        <f>IF('Payments Export'!A6274="","",'Payments Export'!B6274)</f>
        <v/>
      </c>
      <c r="C6270" s="7" t="str">
        <f>IF(IFERROR(VALUE('Payments Export'!H6274),'Payments Export'!H6274)&lt;&gt;0,IFERROR(VALUE('Payments Export'!H6274),'Payments Export'!H6274),"")</f>
        <v/>
      </c>
      <c r="D6270" s="7" t="str">
        <f>IF('Payments Export'!I6274="","",'Payments Export'!I6274)</f>
        <v/>
      </c>
      <c r="E6270" s="7" t="str">
        <f t="shared" si="194"/>
        <v/>
      </c>
      <c r="F6270" s="7" t="str">
        <f>IF('Payments Export'!A6274="","",'Payments Export'!N6274)</f>
        <v/>
      </c>
      <c r="G6270" s="7" t="str">
        <f>IF('Payments Export'!A6274="","",'Payments Export'!O6274)</f>
        <v/>
      </c>
      <c r="H6270" s="7" t="str">
        <f>IF('Payments Export'!B6274="","",G6270-F6270)</f>
        <v/>
      </c>
      <c r="I6270" s="3" t="str">
        <f>IF(C6270&lt;&gt;"",_xlfn.XLOOKUP(IFERROR(VALUE(C6270),C6270),'Items database'!A:A,'Items database'!B:B),(_xlfn.XLOOKUP(LEFT(E6270,3),Services,Services,"")))</f>
        <v/>
      </c>
      <c r="J6270" s="3" t="str">
        <f t="shared" si="195"/>
        <v/>
      </c>
    </row>
    <row r="6271" spans="1:10" x14ac:dyDescent="0.35">
      <c r="A6271" s="7" t="str">
        <f>IF('Payments Export'!A6275="","",'Payments Export'!A6275)</f>
        <v/>
      </c>
      <c r="B6271" s="7" t="str">
        <f>IF('Payments Export'!A6275="","",'Payments Export'!B6275)</f>
        <v/>
      </c>
      <c r="C6271" s="7" t="str">
        <f>IF(IFERROR(VALUE('Payments Export'!H6275),'Payments Export'!H6275)&lt;&gt;0,IFERROR(VALUE('Payments Export'!H6275),'Payments Export'!H6275),"")</f>
        <v/>
      </c>
      <c r="D6271" s="7" t="str">
        <f>IF('Payments Export'!I6275="","",'Payments Export'!I6275)</f>
        <v/>
      </c>
      <c r="E6271" s="7" t="str">
        <f t="shared" si="194"/>
        <v/>
      </c>
      <c r="F6271" s="7" t="str">
        <f>IF('Payments Export'!A6275="","",'Payments Export'!N6275)</f>
        <v/>
      </c>
      <c r="G6271" s="7" t="str">
        <f>IF('Payments Export'!A6275="","",'Payments Export'!O6275)</f>
        <v/>
      </c>
      <c r="H6271" s="7" t="str">
        <f>IF('Payments Export'!B6275="","",G6271-F6271)</f>
        <v/>
      </c>
      <c r="I6271" s="3" t="str">
        <f>IF(C6271&lt;&gt;"",_xlfn.XLOOKUP(IFERROR(VALUE(C6271),C6271),'Items database'!A:A,'Items database'!B:B),(_xlfn.XLOOKUP(LEFT(E6271,3),Services,Services,"")))</f>
        <v/>
      </c>
      <c r="J6271" s="3" t="str">
        <f t="shared" si="195"/>
        <v/>
      </c>
    </row>
    <row r="6272" spans="1:10" x14ac:dyDescent="0.35">
      <c r="A6272" s="7" t="str">
        <f>IF('Payments Export'!A6276="","",'Payments Export'!A6276)</f>
        <v/>
      </c>
      <c r="B6272" s="7" t="str">
        <f>IF('Payments Export'!A6276="","",'Payments Export'!B6276)</f>
        <v/>
      </c>
      <c r="C6272" s="7" t="str">
        <f>IF(IFERROR(VALUE('Payments Export'!H6276),'Payments Export'!H6276)&lt;&gt;0,IFERROR(VALUE('Payments Export'!H6276),'Payments Export'!H6276),"")</f>
        <v/>
      </c>
      <c r="D6272" s="7" t="str">
        <f>IF('Payments Export'!I6276="","",'Payments Export'!I6276)</f>
        <v/>
      </c>
      <c r="E6272" s="7" t="str">
        <f t="shared" si="194"/>
        <v/>
      </c>
      <c r="F6272" s="7" t="str">
        <f>IF('Payments Export'!A6276="","",'Payments Export'!N6276)</f>
        <v/>
      </c>
      <c r="G6272" s="7" t="str">
        <f>IF('Payments Export'!A6276="","",'Payments Export'!O6276)</f>
        <v/>
      </c>
      <c r="H6272" s="7" t="str">
        <f>IF('Payments Export'!B6276="","",G6272-F6272)</f>
        <v/>
      </c>
      <c r="I6272" s="3" t="str">
        <f>IF(C6272&lt;&gt;"",_xlfn.XLOOKUP(IFERROR(VALUE(C6272),C6272),'Items database'!A:A,'Items database'!B:B),(_xlfn.XLOOKUP(LEFT(E6272,3),Services,Services,"")))</f>
        <v/>
      </c>
      <c r="J6272" s="3" t="str">
        <f t="shared" si="195"/>
        <v/>
      </c>
    </row>
    <row r="6273" spans="1:10" x14ac:dyDescent="0.35">
      <c r="A6273" s="7" t="str">
        <f>IF('Payments Export'!A6277="","",'Payments Export'!A6277)</f>
        <v/>
      </c>
      <c r="B6273" s="7" t="str">
        <f>IF('Payments Export'!A6277="","",'Payments Export'!B6277)</f>
        <v/>
      </c>
      <c r="C6273" s="7" t="str">
        <f>IF(IFERROR(VALUE('Payments Export'!H6277),'Payments Export'!H6277)&lt;&gt;0,IFERROR(VALUE('Payments Export'!H6277),'Payments Export'!H6277),"")</f>
        <v/>
      </c>
      <c r="D6273" s="7" t="str">
        <f>IF('Payments Export'!I6277="","",'Payments Export'!I6277)</f>
        <v/>
      </c>
      <c r="E6273" s="7" t="str">
        <f t="shared" ref="E6273:E6336" si="196">LEFT(D6273,66)</f>
        <v/>
      </c>
      <c r="F6273" s="7" t="str">
        <f>IF('Payments Export'!A6277="","",'Payments Export'!N6277)</f>
        <v/>
      </c>
      <c r="G6273" s="7" t="str">
        <f>IF('Payments Export'!A6277="","",'Payments Export'!O6277)</f>
        <v/>
      </c>
      <c r="H6273" s="7" t="str">
        <f>IF('Payments Export'!B6277="","",G6273-F6273)</f>
        <v/>
      </c>
      <c r="I6273" s="3" t="str">
        <f>IF(C6273&lt;&gt;"",_xlfn.XLOOKUP(IFERROR(VALUE(C6273),C6273),'Items database'!A:A,'Items database'!B:B),(_xlfn.XLOOKUP(LEFT(E6273,3),Services,Services,"")))</f>
        <v/>
      </c>
      <c r="J6273" s="3" t="str">
        <f t="shared" ref="J6273:J6336" si="197">IF(ISNUMBER(F6273)=TRUE,IF(F6273=0,"","GST"),"")</f>
        <v/>
      </c>
    </row>
    <row r="6274" spans="1:10" x14ac:dyDescent="0.35">
      <c r="A6274" s="7" t="str">
        <f>IF('Payments Export'!A6278="","",'Payments Export'!A6278)</f>
        <v/>
      </c>
      <c r="B6274" s="7" t="str">
        <f>IF('Payments Export'!A6278="","",'Payments Export'!B6278)</f>
        <v/>
      </c>
      <c r="C6274" s="7" t="str">
        <f>IF(IFERROR(VALUE('Payments Export'!H6278),'Payments Export'!H6278)&lt;&gt;0,IFERROR(VALUE('Payments Export'!H6278),'Payments Export'!H6278),"")</f>
        <v/>
      </c>
      <c r="D6274" s="7" t="str">
        <f>IF('Payments Export'!I6278="","",'Payments Export'!I6278)</f>
        <v/>
      </c>
      <c r="E6274" s="7" t="str">
        <f t="shared" si="196"/>
        <v/>
      </c>
      <c r="F6274" s="7" t="str">
        <f>IF('Payments Export'!A6278="","",'Payments Export'!N6278)</f>
        <v/>
      </c>
      <c r="G6274" s="7" t="str">
        <f>IF('Payments Export'!A6278="","",'Payments Export'!O6278)</f>
        <v/>
      </c>
      <c r="H6274" s="7" t="str">
        <f>IF('Payments Export'!B6278="","",G6274-F6274)</f>
        <v/>
      </c>
      <c r="I6274" s="3" t="str">
        <f>IF(C6274&lt;&gt;"",_xlfn.XLOOKUP(IFERROR(VALUE(C6274),C6274),'Items database'!A:A,'Items database'!B:B),(_xlfn.XLOOKUP(LEFT(E6274,3),Services,Services,"")))</f>
        <v/>
      </c>
      <c r="J6274" s="3" t="str">
        <f t="shared" si="197"/>
        <v/>
      </c>
    </row>
    <row r="6275" spans="1:10" x14ac:dyDescent="0.35">
      <c r="A6275" s="7" t="str">
        <f>IF('Payments Export'!A6279="","",'Payments Export'!A6279)</f>
        <v/>
      </c>
      <c r="B6275" s="7" t="str">
        <f>IF('Payments Export'!A6279="","",'Payments Export'!B6279)</f>
        <v/>
      </c>
      <c r="C6275" s="7" t="str">
        <f>IF(IFERROR(VALUE('Payments Export'!H6279),'Payments Export'!H6279)&lt;&gt;0,IFERROR(VALUE('Payments Export'!H6279),'Payments Export'!H6279),"")</f>
        <v/>
      </c>
      <c r="D6275" s="7" t="str">
        <f>IF('Payments Export'!I6279="","",'Payments Export'!I6279)</f>
        <v/>
      </c>
      <c r="E6275" s="7" t="str">
        <f t="shared" si="196"/>
        <v/>
      </c>
      <c r="F6275" s="7" t="str">
        <f>IF('Payments Export'!A6279="","",'Payments Export'!N6279)</f>
        <v/>
      </c>
      <c r="G6275" s="7" t="str">
        <f>IF('Payments Export'!A6279="","",'Payments Export'!O6279)</f>
        <v/>
      </c>
      <c r="H6275" s="7" t="str">
        <f>IF('Payments Export'!B6279="","",G6275-F6275)</f>
        <v/>
      </c>
      <c r="I6275" s="3" t="str">
        <f>IF(C6275&lt;&gt;"",_xlfn.XLOOKUP(IFERROR(VALUE(C6275),C6275),'Items database'!A:A,'Items database'!B:B),(_xlfn.XLOOKUP(LEFT(E6275,3),Services,Services,"")))</f>
        <v/>
      </c>
      <c r="J6275" s="3" t="str">
        <f t="shared" si="197"/>
        <v/>
      </c>
    </row>
    <row r="6276" spans="1:10" x14ac:dyDescent="0.35">
      <c r="A6276" s="7" t="str">
        <f>IF('Payments Export'!A6280="","",'Payments Export'!A6280)</f>
        <v/>
      </c>
      <c r="B6276" s="7" t="str">
        <f>IF('Payments Export'!A6280="","",'Payments Export'!B6280)</f>
        <v/>
      </c>
      <c r="C6276" s="7" t="str">
        <f>IF(IFERROR(VALUE('Payments Export'!H6280),'Payments Export'!H6280)&lt;&gt;0,IFERROR(VALUE('Payments Export'!H6280),'Payments Export'!H6280),"")</f>
        <v/>
      </c>
      <c r="D6276" s="7" t="str">
        <f>IF('Payments Export'!I6280="","",'Payments Export'!I6280)</f>
        <v/>
      </c>
      <c r="E6276" s="7" t="str">
        <f t="shared" si="196"/>
        <v/>
      </c>
      <c r="F6276" s="7" t="str">
        <f>IF('Payments Export'!A6280="","",'Payments Export'!N6280)</f>
        <v/>
      </c>
      <c r="G6276" s="7" t="str">
        <f>IF('Payments Export'!A6280="","",'Payments Export'!O6280)</f>
        <v/>
      </c>
      <c r="H6276" s="7" t="str">
        <f>IF('Payments Export'!B6280="","",G6276-F6276)</f>
        <v/>
      </c>
      <c r="I6276" s="3" t="str">
        <f>IF(C6276&lt;&gt;"",_xlfn.XLOOKUP(IFERROR(VALUE(C6276),C6276),'Items database'!A:A,'Items database'!B:B),(_xlfn.XLOOKUP(LEFT(E6276,3),Services,Services,"")))</f>
        <v/>
      </c>
      <c r="J6276" s="3" t="str">
        <f t="shared" si="197"/>
        <v/>
      </c>
    </row>
    <row r="6277" spans="1:10" x14ac:dyDescent="0.35">
      <c r="A6277" s="7" t="str">
        <f>IF('Payments Export'!A6281="","",'Payments Export'!A6281)</f>
        <v/>
      </c>
      <c r="B6277" s="7" t="str">
        <f>IF('Payments Export'!A6281="","",'Payments Export'!B6281)</f>
        <v/>
      </c>
      <c r="C6277" s="7" t="str">
        <f>IF(IFERROR(VALUE('Payments Export'!H6281),'Payments Export'!H6281)&lt;&gt;0,IFERROR(VALUE('Payments Export'!H6281),'Payments Export'!H6281),"")</f>
        <v/>
      </c>
      <c r="D6277" s="7" t="str">
        <f>IF('Payments Export'!I6281="","",'Payments Export'!I6281)</f>
        <v/>
      </c>
      <c r="E6277" s="7" t="str">
        <f t="shared" si="196"/>
        <v/>
      </c>
      <c r="F6277" s="7" t="str">
        <f>IF('Payments Export'!A6281="","",'Payments Export'!N6281)</f>
        <v/>
      </c>
      <c r="G6277" s="7" t="str">
        <f>IF('Payments Export'!A6281="","",'Payments Export'!O6281)</f>
        <v/>
      </c>
      <c r="H6277" s="7" t="str">
        <f>IF('Payments Export'!B6281="","",G6277-F6277)</f>
        <v/>
      </c>
      <c r="I6277" s="3" t="str">
        <f>IF(C6277&lt;&gt;"",_xlfn.XLOOKUP(IFERROR(VALUE(C6277),C6277),'Items database'!A:A,'Items database'!B:B),(_xlfn.XLOOKUP(LEFT(E6277,3),Services,Services,"")))</f>
        <v/>
      </c>
      <c r="J6277" s="3" t="str">
        <f t="shared" si="197"/>
        <v/>
      </c>
    </row>
    <row r="6278" spans="1:10" x14ac:dyDescent="0.35">
      <c r="A6278" s="7" t="str">
        <f>IF('Payments Export'!A6282="","",'Payments Export'!A6282)</f>
        <v/>
      </c>
      <c r="B6278" s="7" t="str">
        <f>IF('Payments Export'!A6282="","",'Payments Export'!B6282)</f>
        <v/>
      </c>
      <c r="C6278" s="7" t="str">
        <f>IF(IFERROR(VALUE('Payments Export'!H6282),'Payments Export'!H6282)&lt;&gt;0,IFERROR(VALUE('Payments Export'!H6282),'Payments Export'!H6282),"")</f>
        <v/>
      </c>
      <c r="D6278" s="7" t="str">
        <f>IF('Payments Export'!I6282="","",'Payments Export'!I6282)</f>
        <v/>
      </c>
      <c r="E6278" s="7" t="str">
        <f t="shared" si="196"/>
        <v/>
      </c>
      <c r="F6278" s="7" t="str">
        <f>IF('Payments Export'!A6282="","",'Payments Export'!N6282)</f>
        <v/>
      </c>
      <c r="G6278" s="7" t="str">
        <f>IF('Payments Export'!A6282="","",'Payments Export'!O6282)</f>
        <v/>
      </c>
      <c r="H6278" s="7" t="str">
        <f>IF('Payments Export'!B6282="","",G6278-F6278)</f>
        <v/>
      </c>
      <c r="I6278" s="3" t="str">
        <f>IF(C6278&lt;&gt;"",_xlfn.XLOOKUP(IFERROR(VALUE(C6278),C6278),'Items database'!A:A,'Items database'!B:B),(_xlfn.XLOOKUP(LEFT(E6278,3),Services,Services,"")))</f>
        <v/>
      </c>
      <c r="J6278" s="3" t="str">
        <f t="shared" si="197"/>
        <v/>
      </c>
    </row>
    <row r="6279" spans="1:10" x14ac:dyDescent="0.35">
      <c r="A6279" s="7" t="str">
        <f>IF('Payments Export'!A6283="","",'Payments Export'!A6283)</f>
        <v/>
      </c>
      <c r="B6279" s="7" t="str">
        <f>IF('Payments Export'!A6283="","",'Payments Export'!B6283)</f>
        <v/>
      </c>
      <c r="C6279" s="7" t="str">
        <f>IF(IFERROR(VALUE('Payments Export'!H6283),'Payments Export'!H6283)&lt;&gt;0,IFERROR(VALUE('Payments Export'!H6283),'Payments Export'!H6283),"")</f>
        <v/>
      </c>
      <c r="D6279" s="7" t="str">
        <f>IF('Payments Export'!I6283="","",'Payments Export'!I6283)</f>
        <v/>
      </c>
      <c r="E6279" s="7" t="str">
        <f t="shared" si="196"/>
        <v/>
      </c>
      <c r="F6279" s="7" t="str">
        <f>IF('Payments Export'!A6283="","",'Payments Export'!N6283)</f>
        <v/>
      </c>
      <c r="G6279" s="7" t="str">
        <f>IF('Payments Export'!A6283="","",'Payments Export'!O6283)</f>
        <v/>
      </c>
      <c r="H6279" s="7" t="str">
        <f>IF('Payments Export'!B6283="","",G6279-F6279)</f>
        <v/>
      </c>
      <c r="I6279" s="3" t="str">
        <f>IF(C6279&lt;&gt;"",_xlfn.XLOOKUP(IFERROR(VALUE(C6279),C6279),'Items database'!A:A,'Items database'!B:B),(_xlfn.XLOOKUP(LEFT(E6279,3),Services,Services,"")))</f>
        <v/>
      </c>
      <c r="J6279" s="3" t="str">
        <f t="shared" si="197"/>
        <v/>
      </c>
    </row>
    <row r="6280" spans="1:10" x14ac:dyDescent="0.35">
      <c r="A6280" s="7" t="str">
        <f>IF('Payments Export'!A6284="","",'Payments Export'!A6284)</f>
        <v/>
      </c>
      <c r="B6280" s="7" t="str">
        <f>IF('Payments Export'!A6284="","",'Payments Export'!B6284)</f>
        <v/>
      </c>
      <c r="C6280" s="7" t="str">
        <f>IF(IFERROR(VALUE('Payments Export'!H6284),'Payments Export'!H6284)&lt;&gt;0,IFERROR(VALUE('Payments Export'!H6284),'Payments Export'!H6284),"")</f>
        <v/>
      </c>
      <c r="D6280" s="7" t="str">
        <f>IF('Payments Export'!I6284="","",'Payments Export'!I6284)</f>
        <v/>
      </c>
      <c r="E6280" s="7" t="str">
        <f t="shared" si="196"/>
        <v/>
      </c>
      <c r="F6280" s="7" t="str">
        <f>IF('Payments Export'!A6284="","",'Payments Export'!N6284)</f>
        <v/>
      </c>
      <c r="G6280" s="7" t="str">
        <f>IF('Payments Export'!A6284="","",'Payments Export'!O6284)</f>
        <v/>
      </c>
      <c r="H6280" s="7" t="str">
        <f>IF('Payments Export'!B6284="","",G6280-F6280)</f>
        <v/>
      </c>
      <c r="I6280" s="3" t="str">
        <f>IF(C6280&lt;&gt;"",_xlfn.XLOOKUP(IFERROR(VALUE(C6280),C6280),'Items database'!A:A,'Items database'!B:B),(_xlfn.XLOOKUP(LEFT(E6280,3),Services,Services,"")))</f>
        <v/>
      </c>
      <c r="J6280" s="3" t="str">
        <f t="shared" si="197"/>
        <v/>
      </c>
    </row>
    <row r="6281" spans="1:10" x14ac:dyDescent="0.35">
      <c r="A6281" s="7" t="str">
        <f>IF('Payments Export'!A6285="","",'Payments Export'!A6285)</f>
        <v/>
      </c>
      <c r="B6281" s="7" t="str">
        <f>IF('Payments Export'!A6285="","",'Payments Export'!B6285)</f>
        <v/>
      </c>
      <c r="C6281" s="7" t="str">
        <f>IF(IFERROR(VALUE('Payments Export'!H6285),'Payments Export'!H6285)&lt;&gt;0,IFERROR(VALUE('Payments Export'!H6285),'Payments Export'!H6285),"")</f>
        <v/>
      </c>
      <c r="D6281" s="7" t="str">
        <f>IF('Payments Export'!I6285="","",'Payments Export'!I6285)</f>
        <v/>
      </c>
      <c r="E6281" s="7" t="str">
        <f t="shared" si="196"/>
        <v/>
      </c>
      <c r="F6281" s="7" t="str">
        <f>IF('Payments Export'!A6285="","",'Payments Export'!N6285)</f>
        <v/>
      </c>
      <c r="G6281" s="7" t="str">
        <f>IF('Payments Export'!A6285="","",'Payments Export'!O6285)</f>
        <v/>
      </c>
      <c r="H6281" s="7" t="str">
        <f>IF('Payments Export'!B6285="","",G6281-F6281)</f>
        <v/>
      </c>
      <c r="I6281" s="3" t="str">
        <f>IF(C6281&lt;&gt;"",_xlfn.XLOOKUP(IFERROR(VALUE(C6281),C6281),'Items database'!A:A,'Items database'!B:B),(_xlfn.XLOOKUP(LEFT(E6281,3),Services,Services,"")))</f>
        <v/>
      </c>
      <c r="J6281" s="3" t="str">
        <f t="shared" si="197"/>
        <v/>
      </c>
    </row>
    <row r="6282" spans="1:10" x14ac:dyDescent="0.35">
      <c r="A6282" s="7" t="str">
        <f>IF('Payments Export'!A6286="","",'Payments Export'!A6286)</f>
        <v/>
      </c>
      <c r="B6282" s="7" t="str">
        <f>IF('Payments Export'!A6286="","",'Payments Export'!B6286)</f>
        <v/>
      </c>
      <c r="C6282" s="7" t="str">
        <f>IF(IFERROR(VALUE('Payments Export'!H6286),'Payments Export'!H6286)&lt;&gt;0,IFERROR(VALUE('Payments Export'!H6286),'Payments Export'!H6286),"")</f>
        <v/>
      </c>
      <c r="D6282" s="7" t="str">
        <f>IF('Payments Export'!I6286="","",'Payments Export'!I6286)</f>
        <v/>
      </c>
      <c r="E6282" s="7" t="str">
        <f t="shared" si="196"/>
        <v/>
      </c>
      <c r="F6282" s="7" t="str">
        <f>IF('Payments Export'!A6286="","",'Payments Export'!N6286)</f>
        <v/>
      </c>
      <c r="G6282" s="7" t="str">
        <f>IF('Payments Export'!A6286="","",'Payments Export'!O6286)</f>
        <v/>
      </c>
      <c r="H6282" s="7" t="str">
        <f>IF('Payments Export'!B6286="","",G6282-F6282)</f>
        <v/>
      </c>
      <c r="I6282" s="3" t="str">
        <f>IF(C6282&lt;&gt;"",_xlfn.XLOOKUP(IFERROR(VALUE(C6282),C6282),'Items database'!A:A,'Items database'!B:B),(_xlfn.XLOOKUP(LEFT(E6282,3),Services,Services,"")))</f>
        <v/>
      </c>
      <c r="J6282" s="3" t="str">
        <f t="shared" si="197"/>
        <v/>
      </c>
    </row>
    <row r="6283" spans="1:10" x14ac:dyDescent="0.35">
      <c r="A6283" s="7" t="str">
        <f>IF('Payments Export'!A6287="","",'Payments Export'!A6287)</f>
        <v/>
      </c>
      <c r="B6283" s="7" t="str">
        <f>IF('Payments Export'!A6287="","",'Payments Export'!B6287)</f>
        <v/>
      </c>
      <c r="C6283" s="7" t="str">
        <f>IF(IFERROR(VALUE('Payments Export'!H6287),'Payments Export'!H6287)&lt;&gt;0,IFERROR(VALUE('Payments Export'!H6287),'Payments Export'!H6287),"")</f>
        <v/>
      </c>
      <c r="D6283" s="7" t="str">
        <f>IF('Payments Export'!I6287="","",'Payments Export'!I6287)</f>
        <v/>
      </c>
      <c r="E6283" s="7" t="str">
        <f t="shared" si="196"/>
        <v/>
      </c>
      <c r="F6283" s="7" t="str">
        <f>IF('Payments Export'!A6287="","",'Payments Export'!N6287)</f>
        <v/>
      </c>
      <c r="G6283" s="7" t="str">
        <f>IF('Payments Export'!A6287="","",'Payments Export'!O6287)</f>
        <v/>
      </c>
      <c r="H6283" s="7" t="str">
        <f>IF('Payments Export'!B6287="","",G6283-F6283)</f>
        <v/>
      </c>
      <c r="I6283" s="3" t="str">
        <f>IF(C6283&lt;&gt;"",_xlfn.XLOOKUP(IFERROR(VALUE(C6283),C6283),'Items database'!A:A,'Items database'!B:B),(_xlfn.XLOOKUP(LEFT(E6283,3),Services,Services,"")))</f>
        <v/>
      </c>
      <c r="J6283" s="3" t="str">
        <f t="shared" si="197"/>
        <v/>
      </c>
    </row>
    <row r="6284" spans="1:10" x14ac:dyDescent="0.35">
      <c r="A6284" s="7" t="str">
        <f>IF('Payments Export'!A6288="","",'Payments Export'!A6288)</f>
        <v/>
      </c>
      <c r="B6284" s="7" t="str">
        <f>IF('Payments Export'!A6288="","",'Payments Export'!B6288)</f>
        <v/>
      </c>
      <c r="C6284" s="7" t="str">
        <f>IF(IFERROR(VALUE('Payments Export'!H6288),'Payments Export'!H6288)&lt;&gt;0,IFERROR(VALUE('Payments Export'!H6288),'Payments Export'!H6288),"")</f>
        <v/>
      </c>
      <c r="D6284" s="7" t="str">
        <f>IF('Payments Export'!I6288="","",'Payments Export'!I6288)</f>
        <v/>
      </c>
      <c r="E6284" s="7" t="str">
        <f t="shared" si="196"/>
        <v/>
      </c>
      <c r="F6284" s="7" t="str">
        <f>IF('Payments Export'!A6288="","",'Payments Export'!N6288)</f>
        <v/>
      </c>
      <c r="G6284" s="7" t="str">
        <f>IF('Payments Export'!A6288="","",'Payments Export'!O6288)</f>
        <v/>
      </c>
      <c r="H6284" s="7" t="str">
        <f>IF('Payments Export'!B6288="","",G6284-F6284)</f>
        <v/>
      </c>
      <c r="I6284" s="3" t="str">
        <f>IF(C6284&lt;&gt;"",_xlfn.XLOOKUP(IFERROR(VALUE(C6284),C6284),'Items database'!A:A,'Items database'!B:B),(_xlfn.XLOOKUP(LEFT(E6284,3),Services,Services,"")))</f>
        <v/>
      </c>
      <c r="J6284" s="3" t="str">
        <f t="shared" si="197"/>
        <v/>
      </c>
    </row>
    <row r="6285" spans="1:10" x14ac:dyDescent="0.35">
      <c r="A6285" s="7" t="str">
        <f>IF('Payments Export'!A6289="","",'Payments Export'!A6289)</f>
        <v/>
      </c>
      <c r="B6285" s="7" t="str">
        <f>IF('Payments Export'!A6289="","",'Payments Export'!B6289)</f>
        <v/>
      </c>
      <c r="C6285" s="7" t="str">
        <f>IF(IFERROR(VALUE('Payments Export'!H6289),'Payments Export'!H6289)&lt;&gt;0,IFERROR(VALUE('Payments Export'!H6289),'Payments Export'!H6289),"")</f>
        <v/>
      </c>
      <c r="D6285" s="7" t="str">
        <f>IF('Payments Export'!I6289="","",'Payments Export'!I6289)</f>
        <v/>
      </c>
      <c r="E6285" s="7" t="str">
        <f t="shared" si="196"/>
        <v/>
      </c>
      <c r="F6285" s="7" t="str">
        <f>IF('Payments Export'!A6289="","",'Payments Export'!N6289)</f>
        <v/>
      </c>
      <c r="G6285" s="7" t="str">
        <f>IF('Payments Export'!A6289="","",'Payments Export'!O6289)</f>
        <v/>
      </c>
      <c r="H6285" s="7" t="str">
        <f>IF('Payments Export'!B6289="","",G6285-F6285)</f>
        <v/>
      </c>
      <c r="I6285" s="3" t="str">
        <f>IF(C6285&lt;&gt;"",_xlfn.XLOOKUP(IFERROR(VALUE(C6285),C6285),'Items database'!A:A,'Items database'!B:B),(_xlfn.XLOOKUP(LEFT(E6285,3),Services,Services,"")))</f>
        <v/>
      </c>
      <c r="J6285" s="3" t="str">
        <f t="shared" si="197"/>
        <v/>
      </c>
    </row>
    <row r="6286" spans="1:10" x14ac:dyDescent="0.35">
      <c r="A6286" s="7" t="str">
        <f>IF('Payments Export'!A6290="","",'Payments Export'!A6290)</f>
        <v/>
      </c>
      <c r="B6286" s="7" t="str">
        <f>IF('Payments Export'!A6290="","",'Payments Export'!B6290)</f>
        <v/>
      </c>
      <c r="C6286" s="7" t="str">
        <f>IF(IFERROR(VALUE('Payments Export'!H6290),'Payments Export'!H6290)&lt;&gt;0,IFERROR(VALUE('Payments Export'!H6290),'Payments Export'!H6290),"")</f>
        <v/>
      </c>
      <c r="D6286" s="7" t="str">
        <f>IF('Payments Export'!I6290="","",'Payments Export'!I6290)</f>
        <v/>
      </c>
      <c r="E6286" s="7" t="str">
        <f t="shared" si="196"/>
        <v/>
      </c>
      <c r="F6286" s="7" t="str">
        <f>IF('Payments Export'!A6290="","",'Payments Export'!N6290)</f>
        <v/>
      </c>
      <c r="G6286" s="7" t="str">
        <f>IF('Payments Export'!A6290="","",'Payments Export'!O6290)</f>
        <v/>
      </c>
      <c r="H6286" s="7" t="str">
        <f>IF('Payments Export'!B6290="","",G6286-F6286)</f>
        <v/>
      </c>
      <c r="I6286" s="3" t="str">
        <f>IF(C6286&lt;&gt;"",_xlfn.XLOOKUP(IFERROR(VALUE(C6286),C6286),'Items database'!A:A,'Items database'!B:B),(_xlfn.XLOOKUP(LEFT(E6286,3),Services,Services,"")))</f>
        <v/>
      </c>
      <c r="J6286" s="3" t="str">
        <f t="shared" si="197"/>
        <v/>
      </c>
    </row>
    <row r="6287" spans="1:10" x14ac:dyDescent="0.35">
      <c r="A6287" s="7" t="str">
        <f>IF('Payments Export'!A6291="","",'Payments Export'!A6291)</f>
        <v/>
      </c>
      <c r="B6287" s="7" t="str">
        <f>IF('Payments Export'!A6291="","",'Payments Export'!B6291)</f>
        <v/>
      </c>
      <c r="C6287" s="7" t="str">
        <f>IF(IFERROR(VALUE('Payments Export'!H6291),'Payments Export'!H6291)&lt;&gt;0,IFERROR(VALUE('Payments Export'!H6291),'Payments Export'!H6291),"")</f>
        <v/>
      </c>
      <c r="D6287" s="7" t="str">
        <f>IF('Payments Export'!I6291="","",'Payments Export'!I6291)</f>
        <v/>
      </c>
      <c r="E6287" s="7" t="str">
        <f t="shared" si="196"/>
        <v/>
      </c>
      <c r="F6287" s="7" t="str">
        <f>IF('Payments Export'!A6291="","",'Payments Export'!N6291)</f>
        <v/>
      </c>
      <c r="G6287" s="7" t="str">
        <f>IF('Payments Export'!A6291="","",'Payments Export'!O6291)</f>
        <v/>
      </c>
      <c r="H6287" s="7" t="str">
        <f>IF('Payments Export'!B6291="","",G6287-F6287)</f>
        <v/>
      </c>
      <c r="I6287" s="3" t="str">
        <f>IF(C6287&lt;&gt;"",_xlfn.XLOOKUP(IFERROR(VALUE(C6287),C6287),'Items database'!A:A,'Items database'!B:B),(_xlfn.XLOOKUP(LEFT(E6287,3),Services,Services,"")))</f>
        <v/>
      </c>
      <c r="J6287" s="3" t="str">
        <f t="shared" si="197"/>
        <v/>
      </c>
    </row>
    <row r="6288" spans="1:10" x14ac:dyDescent="0.35">
      <c r="A6288" s="7" t="str">
        <f>IF('Payments Export'!A6292="","",'Payments Export'!A6292)</f>
        <v/>
      </c>
      <c r="B6288" s="7" t="str">
        <f>IF('Payments Export'!A6292="","",'Payments Export'!B6292)</f>
        <v/>
      </c>
      <c r="C6288" s="7" t="str">
        <f>IF(IFERROR(VALUE('Payments Export'!H6292),'Payments Export'!H6292)&lt;&gt;0,IFERROR(VALUE('Payments Export'!H6292),'Payments Export'!H6292),"")</f>
        <v/>
      </c>
      <c r="D6288" s="7" t="str">
        <f>IF('Payments Export'!I6292="","",'Payments Export'!I6292)</f>
        <v/>
      </c>
      <c r="E6288" s="7" t="str">
        <f t="shared" si="196"/>
        <v/>
      </c>
      <c r="F6288" s="7" t="str">
        <f>IF('Payments Export'!A6292="","",'Payments Export'!N6292)</f>
        <v/>
      </c>
      <c r="G6288" s="7" t="str">
        <f>IF('Payments Export'!A6292="","",'Payments Export'!O6292)</f>
        <v/>
      </c>
      <c r="H6288" s="7" t="str">
        <f>IF('Payments Export'!B6292="","",G6288-F6288)</f>
        <v/>
      </c>
      <c r="I6288" s="3" t="str">
        <f>IF(C6288&lt;&gt;"",_xlfn.XLOOKUP(IFERROR(VALUE(C6288),C6288),'Items database'!A:A,'Items database'!B:B),(_xlfn.XLOOKUP(LEFT(E6288,3),Services,Services,"")))</f>
        <v/>
      </c>
      <c r="J6288" s="3" t="str">
        <f t="shared" si="197"/>
        <v/>
      </c>
    </row>
    <row r="6289" spans="1:10" x14ac:dyDescent="0.35">
      <c r="A6289" s="7" t="str">
        <f>IF('Payments Export'!A6293="","",'Payments Export'!A6293)</f>
        <v/>
      </c>
      <c r="B6289" s="7" t="str">
        <f>IF('Payments Export'!A6293="","",'Payments Export'!B6293)</f>
        <v/>
      </c>
      <c r="C6289" s="7" t="str">
        <f>IF(IFERROR(VALUE('Payments Export'!H6293),'Payments Export'!H6293)&lt;&gt;0,IFERROR(VALUE('Payments Export'!H6293),'Payments Export'!H6293),"")</f>
        <v/>
      </c>
      <c r="D6289" s="7" t="str">
        <f>IF('Payments Export'!I6293="","",'Payments Export'!I6293)</f>
        <v/>
      </c>
      <c r="E6289" s="7" t="str">
        <f t="shared" si="196"/>
        <v/>
      </c>
      <c r="F6289" s="7" t="str">
        <f>IF('Payments Export'!A6293="","",'Payments Export'!N6293)</f>
        <v/>
      </c>
      <c r="G6289" s="7" t="str">
        <f>IF('Payments Export'!A6293="","",'Payments Export'!O6293)</f>
        <v/>
      </c>
      <c r="H6289" s="7" t="str">
        <f>IF('Payments Export'!B6293="","",G6289-F6289)</f>
        <v/>
      </c>
      <c r="I6289" s="3" t="str">
        <f>IF(C6289&lt;&gt;"",_xlfn.XLOOKUP(IFERROR(VALUE(C6289),C6289),'Items database'!A:A,'Items database'!B:B),(_xlfn.XLOOKUP(LEFT(E6289,3),Services,Services,"")))</f>
        <v/>
      </c>
      <c r="J6289" s="3" t="str">
        <f t="shared" si="197"/>
        <v/>
      </c>
    </row>
    <row r="6290" spans="1:10" x14ac:dyDescent="0.35">
      <c r="A6290" s="7" t="str">
        <f>IF('Payments Export'!A6294="","",'Payments Export'!A6294)</f>
        <v/>
      </c>
      <c r="B6290" s="7" t="str">
        <f>IF('Payments Export'!A6294="","",'Payments Export'!B6294)</f>
        <v/>
      </c>
      <c r="C6290" s="7" t="str">
        <f>IF(IFERROR(VALUE('Payments Export'!H6294),'Payments Export'!H6294)&lt;&gt;0,IFERROR(VALUE('Payments Export'!H6294),'Payments Export'!H6294),"")</f>
        <v/>
      </c>
      <c r="D6290" s="7" t="str">
        <f>IF('Payments Export'!I6294="","",'Payments Export'!I6294)</f>
        <v/>
      </c>
      <c r="E6290" s="7" t="str">
        <f t="shared" si="196"/>
        <v/>
      </c>
      <c r="F6290" s="7" t="str">
        <f>IF('Payments Export'!A6294="","",'Payments Export'!N6294)</f>
        <v/>
      </c>
      <c r="G6290" s="7" t="str">
        <f>IF('Payments Export'!A6294="","",'Payments Export'!O6294)</f>
        <v/>
      </c>
      <c r="H6290" s="7" t="str">
        <f>IF('Payments Export'!B6294="","",G6290-F6290)</f>
        <v/>
      </c>
      <c r="I6290" s="3" t="str">
        <f>IF(C6290&lt;&gt;"",_xlfn.XLOOKUP(IFERROR(VALUE(C6290),C6290),'Items database'!A:A,'Items database'!B:B),(_xlfn.XLOOKUP(LEFT(E6290,3),Services,Services,"")))</f>
        <v/>
      </c>
      <c r="J6290" s="3" t="str">
        <f t="shared" si="197"/>
        <v/>
      </c>
    </row>
    <row r="6291" spans="1:10" x14ac:dyDescent="0.35">
      <c r="A6291" s="7" t="str">
        <f>IF('Payments Export'!A6295="","",'Payments Export'!A6295)</f>
        <v/>
      </c>
      <c r="B6291" s="7" t="str">
        <f>IF('Payments Export'!A6295="","",'Payments Export'!B6295)</f>
        <v/>
      </c>
      <c r="C6291" s="7" t="str">
        <f>IF(IFERROR(VALUE('Payments Export'!H6295),'Payments Export'!H6295)&lt;&gt;0,IFERROR(VALUE('Payments Export'!H6295),'Payments Export'!H6295),"")</f>
        <v/>
      </c>
      <c r="D6291" s="7" t="str">
        <f>IF('Payments Export'!I6295="","",'Payments Export'!I6295)</f>
        <v/>
      </c>
      <c r="E6291" s="7" t="str">
        <f t="shared" si="196"/>
        <v/>
      </c>
      <c r="F6291" s="7" t="str">
        <f>IF('Payments Export'!A6295="","",'Payments Export'!N6295)</f>
        <v/>
      </c>
      <c r="G6291" s="7" t="str">
        <f>IF('Payments Export'!A6295="","",'Payments Export'!O6295)</f>
        <v/>
      </c>
      <c r="H6291" s="7" t="str">
        <f>IF('Payments Export'!B6295="","",G6291-F6291)</f>
        <v/>
      </c>
      <c r="I6291" s="3" t="str">
        <f>IF(C6291&lt;&gt;"",_xlfn.XLOOKUP(IFERROR(VALUE(C6291),C6291),'Items database'!A:A,'Items database'!B:B),(_xlfn.XLOOKUP(LEFT(E6291,3),Services,Services,"")))</f>
        <v/>
      </c>
      <c r="J6291" s="3" t="str">
        <f t="shared" si="197"/>
        <v/>
      </c>
    </row>
    <row r="6292" spans="1:10" x14ac:dyDescent="0.35">
      <c r="A6292" s="7" t="str">
        <f>IF('Payments Export'!A6296="","",'Payments Export'!A6296)</f>
        <v/>
      </c>
      <c r="B6292" s="7" t="str">
        <f>IF('Payments Export'!A6296="","",'Payments Export'!B6296)</f>
        <v/>
      </c>
      <c r="C6292" s="7" t="str">
        <f>IF(IFERROR(VALUE('Payments Export'!H6296),'Payments Export'!H6296)&lt;&gt;0,IFERROR(VALUE('Payments Export'!H6296),'Payments Export'!H6296),"")</f>
        <v/>
      </c>
      <c r="D6292" s="7" t="str">
        <f>IF('Payments Export'!I6296="","",'Payments Export'!I6296)</f>
        <v/>
      </c>
      <c r="E6292" s="7" t="str">
        <f t="shared" si="196"/>
        <v/>
      </c>
      <c r="F6292" s="7" t="str">
        <f>IF('Payments Export'!A6296="","",'Payments Export'!N6296)</f>
        <v/>
      </c>
      <c r="G6292" s="7" t="str">
        <f>IF('Payments Export'!A6296="","",'Payments Export'!O6296)</f>
        <v/>
      </c>
      <c r="H6292" s="7" t="str">
        <f>IF('Payments Export'!B6296="","",G6292-F6292)</f>
        <v/>
      </c>
      <c r="I6292" s="3" t="str">
        <f>IF(C6292&lt;&gt;"",_xlfn.XLOOKUP(IFERROR(VALUE(C6292),C6292),'Items database'!A:A,'Items database'!B:B),(_xlfn.XLOOKUP(LEFT(E6292,3),Services,Services,"")))</f>
        <v/>
      </c>
      <c r="J6292" s="3" t="str">
        <f t="shared" si="197"/>
        <v/>
      </c>
    </row>
    <row r="6293" spans="1:10" x14ac:dyDescent="0.35">
      <c r="A6293" s="7" t="str">
        <f>IF('Payments Export'!A6297="","",'Payments Export'!A6297)</f>
        <v/>
      </c>
      <c r="B6293" s="7" t="str">
        <f>IF('Payments Export'!A6297="","",'Payments Export'!B6297)</f>
        <v/>
      </c>
      <c r="C6293" s="7" t="str">
        <f>IF(IFERROR(VALUE('Payments Export'!H6297),'Payments Export'!H6297)&lt;&gt;0,IFERROR(VALUE('Payments Export'!H6297),'Payments Export'!H6297),"")</f>
        <v/>
      </c>
      <c r="D6293" s="7" t="str">
        <f>IF('Payments Export'!I6297="","",'Payments Export'!I6297)</f>
        <v/>
      </c>
      <c r="E6293" s="7" t="str">
        <f t="shared" si="196"/>
        <v/>
      </c>
      <c r="F6293" s="7" t="str">
        <f>IF('Payments Export'!A6297="","",'Payments Export'!N6297)</f>
        <v/>
      </c>
      <c r="G6293" s="7" t="str">
        <f>IF('Payments Export'!A6297="","",'Payments Export'!O6297)</f>
        <v/>
      </c>
      <c r="H6293" s="7" t="str">
        <f>IF('Payments Export'!B6297="","",G6293-F6293)</f>
        <v/>
      </c>
      <c r="I6293" s="3" t="str">
        <f>IF(C6293&lt;&gt;"",_xlfn.XLOOKUP(IFERROR(VALUE(C6293),C6293),'Items database'!A:A,'Items database'!B:B),(_xlfn.XLOOKUP(LEFT(E6293,3),Services,Services,"")))</f>
        <v/>
      </c>
      <c r="J6293" s="3" t="str">
        <f t="shared" si="197"/>
        <v/>
      </c>
    </row>
    <row r="6294" spans="1:10" x14ac:dyDescent="0.35">
      <c r="A6294" s="7" t="str">
        <f>IF('Payments Export'!A6298="","",'Payments Export'!A6298)</f>
        <v/>
      </c>
      <c r="B6294" s="7" t="str">
        <f>IF('Payments Export'!A6298="","",'Payments Export'!B6298)</f>
        <v/>
      </c>
      <c r="C6294" s="7" t="str">
        <f>IF(IFERROR(VALUE('Payments Export'!H6298),'Payments Export'!H6298)&lt;&gt;0,IFERROR(VALUE('Payments Export'!H6298),'Payments Export'!H6298),"")</f>
        <v/>
      </c>
      <c r="D6294" s="7" t="str">
        <f>IF('Payments Export'!I6298="","",'Payments Export'!I6298)</f>
        <v/>
      </c>
      <c r="E6294" s="7" t="str">
        <f t="shared" si="196"/>
        <v/>
      </c>
      <c r="F6294" s="7" t="str">
        <f>IF('Payments Export'!A6298="","",'Payments Export'!N6298)</f>
        <v/>
      </c>
      <c r="G6294" s="7" t="str">
        <f>IF('Payments Export'!A6298="","",'Payments Export'!O6298)</f>
        <v/>
      </c>
      <c r="H6294" s="7" t="str">
        <f>IF('Payments Export'!B6298="","",G6294-F6294)</f>
        <v/>
      </c>
      <c r="I6294" s="3" t="str">
        <f>IF(C6294&lt;&gt;"",_xlfn.XLOOKUP(IFERROR(VALUE(C6294),C6294),'Items database'!A:A,'Items database'!B:B),(_xlfn.XLOOKUP(LEFT(E6294,3),Services,Services,"")))</f>
        <v/>
      </c>
      <c r="J6294" s="3" t="str">
        <f t="shared" si="197"/>
        <v/>
      </c>
    </row>
    <row r="6295" spans="1:10" x14ac:dyDescent="0.35">
      <c r="A6295" s="7" t="str">
        <f>IF('Payments Export'!A6299="","",'Payments Export'!A6299)</f>
        <v/>
      </c>
      <c r="B6295" s="7" t="str">
        <f>IF('Payments Export'!A6299="","",'Payments Export'!B6299)</f>
        <v/>
      </c>
      <c r="C6295" s="7" t="str">
        <f>IF(IFERROR(VALUE('Payments Export'!H6299),'Payments Export'!H6299)&lt;&gt;0,IFERROR(VALUE('Payments Export'!H6299),'Payments Export'!H6299),"")</f>
        <v/>
      </c>
      <c r="D6295" s="7" t="str">
        <f>IF('Payments Export'!I6299="","",'Payments Export'!I6299)</f>
        <v/>
      </c>
      <c r="E6295" s="7" t="str">
        <f t="shared" si="196"/>
        <v/>
      </c>
      <c r="F6295" s="7" t="str">
        <f>IF('Payments Export'!A6299="","",'Payments Export'!N6299)</f>
        <v/>
      </c>
      <c r="G6295" s="7" t="str">
        <f>IF('Payments Export'!A6299="","",'Payments Export'!O6299)</f>
        <v/>
      </c>
      <c r="H6295" s="7" t="str">
        <f>IF('Payments Export'!B6299="","",G6295-F6295)</f>
        <v/>
      </c>
      <c r="I6295" s="3" t="str">
        <f>IF(C6295&lt;&gt;"",_xlfn.XLOOKUP(IFERROR(VALUE(C6295),C6295),'Items database'!A:A,'Items database'!B:B),(_xlfn.XLOOKUP(LEFT(E6295,3),Services,Services,"")))</f>
        <v/>
      </c>
      <c r="J6295" s="3" t="str">
        <f t="shared" si="197"/>
        <v/>
      </c>
    </row>
    <row r="6296" spans="1:10" x14ac:dyDescent="0.35">
      <c r="A6296" s="7" t="str">
        <f>IF('Payments Export'!A6300="","",'Payments Export'!A6300)</f>
        <v/>
      </c>
      <c r="B6296" s="7" t="str">
        <f>IF('Payments Export'!A6300="","",'Payments Export'!B6300)</f>
        <v/>
      </c>
      <c r="C6296" s="7" t="str">
        <f>IF(IFERROR(VALUE('Payments Export'!H6300),'Payments Export'!H6300)&lt;&gt;0,IFERROR(VALUE('Payments Export'!H6300),'Payments Export'!H6300),"")</f>
        <v/>
      </c>
      <c r="D6296" s="7" t="str">
        <f>IF('Payments Export'!I6300="","",'Payments Export'!I6300)</f>
        <v/>
      </c>
      <c r="E6296" s="7" t="str">
        <f t="shared" si="196"/>
        <v/>
      </c>
      <c r="F6296" s="7" t="str">
        <f>IF('Payments Export'!A6300="","",'Payments Export'!N6300)</f>
        <v/>
      </c>
      <c r="G6296" s="7" t="str">
        <f>IF('Payments Export'!A6300="","",'Payments Export'!O6300)</f>
        <v/>
      </c>
      <c r="H6296" s="7" t="str">
        <f>IF('Payments Export'!B6300="","",G6296-F6296)</f>
        <v/>
      </c>
      <c r="I6296" s="3" t="str">
        <f>IF(C6296&lt;&gt;"",_xlfn.XLOOKUP(IFERROR(VALUE(C6296),C6296),'Items database'!A:A,'Items database'!B:B),(_xlfn.XLOOKUP(LEFT(E6296,3),Services,Services,"")))</f>
        <v/>
      </c>
      <c r="J6296" s="3" t="str">
        <f t="shared" si="197"/>
        <v/>
      </c>
    </row>
    <row r="6297" spans="1:10" x14ac:dyDescent="0.35">
      <c r="A6297" s="7" t="str">
        <f>IF('Payments Export'!A6301="","",'Payments Export'!A6301)</f>
        <v/>
      </c>
      <c r="B6297" s="7" t="str">
        <f>IF('Payments Export'!A6301="","",'Payments Export'!B6301)</f>
        <v/>
      </c>
      <c r="C6297" s="7" t="str">
        <f>IF(IFERROR(VALUE('Payments Export'!H6301),'Payments Export'!H6301)&lt;&gt;0,IFERROR(VALUE('Payments Export'!H6301),'Payments Export'!H6301),"")</f>
        <v/>
      </c>
      <c r="D6297" s="7" t="str">
        <f>IF('Payments Export'!I6301="","",'Payments Export'!I6301)</f>
        <v/>
      </c>
      <c r="E6297" s="7" t="str">
        <f t="shared" si="196"/>
        <v/>
      </c>
      <c r="F6297" s="7" t="str">
        <f>IF('Payments Export'!A6301="","",'Payments Export'!N6301)</f>
        <v/>
      </c>
      <c r="G6297" s="7" t="str">
        <f>IF('Payments Export'!A6301="","",'Payments Export'!O6301)</f>
        <v/>
      </c>
      <c r="H6297" s="7" t="str">
        <f>IF('Payments Export'!B6301="","",G6297-F6297)</f>
        <v/>
      </c>
      <c r="I6297" s="3" t="str">
        <f>IF(C6297&lt;&gt;"",_xlfn.XLOOKUP(IFERROR(VALUE(C6297),C6297),'Items database'!A:A,'Items database'!B:B),(_xlfn.XLOOKUP(LEFT(E6297,3),Services,Services,"")))</f>
        <v/>
      </c>
      <c r="J6297" s="3" t="str">
        <f t="shared" si="197"/>
        <v/>
      </c>
    </row>
    <row r="6298" spans="1:10" x14ac:dyDescent="0.35">
      <c r="A6298" s="7" t="str">
        <f>IF('Payments Export'!A6302="","",'Payments Export'!A6302)</f>
        <v/>
      </c>
      <c r="B6298" s="7" t="str">
        <f>IF('Payments Export'!A6302="","",'Payments Export'!B6302)</f>
        <v/>
      </c>
      <c r="C6298" s="7" t="str">
        <f>IF(IFERROR(VALUE('Payments Export'!H6302),'Payments Export'!H6302)&lt;&gt;0,IFERROR(VALUE('Payments Export'!H6302),'Payments Export'!H6302),"")</f>
        <v/>
      </c>
      <c r="D6298" s="7" t="str">
        <f>IF('Payments Export'!I6302="","",'Payments Export'!I6302)</f>
        <v/>
      </c>
      <c r="E6298" s="7" t="str">
        <f t="shared" si="196"/>
        <v/>
      </c>
      <c r="F6298" s="7" t="str">
        <f>IF('Payments Export'!A6302="","",'Payments Export'!N6302)</f>
        <v/>
      </c>
      <c r="G6298" s="7" t="str">
        <f>IF('Payments Export'!A6302="","",'Payments Export'!O6302)</f>
        <v/>
      </c>
      <c r="H6298" s="7" t="str">
        <f>IF('Payments Export'!B6302="","",G6298-F6298)</f>
        <v/>
      </c>
      <c r="I6298" s="3" t="str">
        <f>IF(C6298&lt;&gt;"",_xlfn.XLOOKUP(IFERROR(VALUE(C6298),C6298),'Items database'!A:A,'Items database'!B:B),(_xlfn.XLOOKUP(LEFT(E6298,3),Services,Services,"")))</f>
        <v/>
      </c>
      <c r="J6298" s="3" t="str">
        <f t="shared" si="197"/>
        <v/>
      </c>
    </row>
    <row r="6299" spans="1:10" x14ac:dyDescent="0.35">
      <c r="A6299" s="7" t="str">
        <f>IF('Payments Export'!A6303="","",'Payments Export'!A6303)</f>
        <v/>
      </c>
      <c r="B6299" s="7" t="str">
        <f>IF('Payments Export'!A6303="","",'Payments Export'!B6303)</f>
        <v/>
      </c>
      <c r="C6299" s="7" t="str">
        <f>IF(IFERROR(VALUE('Payments Export'!H6303),'Payments Export'!H6303)&lt;&gt;0,IFERROR(VALUE('Payments Export'!H6303),'Payments Export'!H6303),"")</f>
        <v/>
      </c>
      <c r="D6299" s="7" t="str">
        <f>IF('Payments Export'!I6303="","",'Payments Export'!I6303)</f>
        <v/>
      </c>
      <c r="E6299" s="7" t="str">
        <f t="shared" si="196"/>
        <v/>
      </c>
      <c r="F6299" s="7" t="str">
        <f>IF('Payments Export'!A6303="","",'Payments Export'!N6303)</f>
        <v/>
      </c>
      <c r="G6299" s="7" t="str">
        <f>IF('Payments Export'!A6303="","",'Payments Export'!O6303)</f>
        <v/>
      </c>
      <c r="H6299" s="7" t="str">
        <f>IF('Payments Export'!B6303="","",G6299-F6299)</f>
        <v/>
      </c>
      <c r="I6299" s="3" t="str">
        <f>IF(C6299&lt;&gt;"",_xlfn.XLOOKUP(IFERROR(VALUE(C6299),C6299),'Items database'!A:A,'Items database'!B:B),(_xlfn.XLOOKUP(LEFT(E6299,3),Services,Services,"")))</f>
        <v/>
      </c>
      <c r="J6299" s="3" t="str">
        <f t="shared" si="197"/>
        <v/>
      </c>
    </row>
    <row r="6300" spans="1:10" x14ac:dyDescent="0.35">
      <c r="A6300" s="7" t="str">
        <f>IF('Payments Export'!A6304="","",'Payments Export'!A6304)</f>
        <v/>
      </c>
      <c r="B6300" s="7" t="str">
        <f>IF('Payments Export'!A6304="","",'Payments Export'!B6304)</f>
        <v/>
      </c>
      <c r="C6300" s="7" t="str">
        <f>IF(IFERROR(VALUE('Payments Export'!H6304),'Payments Export'!H6304)&lt;&gt;0,IFERROR(VALUE('Payments Export'!H6304),'Payments Export'!H6304),"")</f>
        <v/>
      </c>
      <c r="D6300" s="7" t="str">
        <f>IF('Payments Export'!I6304="","",'Payments Export'!I6304)</f>
        <v/>
      </c>
      <c r="E6300" s="7" t="str">
        <f t="shared" si="196"/>
        <v/>
      </c>
      <c r="F6300" s="7" t="str">
        <f>IF('Payments Export'!A6304="","",'Payments Export'!N6304)</f>
        <v/>
      </c>
      <c r="G6300" s="7" t="str">
        <f>IF('Payments Export'!A6304="","",'Payments Export'!O6304)</f>
        <v/>
      </c>
      <c r="H6300" s="7" t="str">
        <f>IF('Payments Export'!B6304="","",G6300-F6300)</f>
        <v/>
      </c>
      <c r="I6300" s="3" t="str">
        <f>IF(C6300&lt;&gt;"",_xlfn.XLOOKUP(IFERROR(VALUE(C6300),C6300),'Items database'!A:A,'Items database'!B:B),(_xlfn.XLOOKUP(LEFT(E6300,3),Services,Services,"")))</f>
        <v/>
      </c>
      <c r="J6300" s="3" t="str">
        <f t="shared" si="197"/>
        <v/>
      </c>
    </row>
    <row r="6301" spans="1:10" x14ac:dyDescent="0.35">
      <c r="A6301" s="7" t="str">
        <f>IF('Payments Export'!A6305="","",'Payments Export'!A6305)</f>
        <v/>
      </c>
      <c r="B6301" s="7" t="str">
        <f>IF('Payments Export'!A6305="","",'Payments Export'!B6305)</f>
        <v/>
      </c>
      <c r="C6301" s="7" t="str">
        <f>IF(IFERROR(VALUE('Payments Export'!H6305),'Payments Export'!H6305)&lt;&gt;0,IFERROR(VALUE('Payments Export'!H6305),'Payments Export'!H6305),"")</f>
        <v/>
      </c>
      <c r="D6301" s="7" t="str">
        <f>IF('Payments Export'!I6305="","",'Payments Export'!I6305)</f>
        <v/>
      </c>
      <c r="E6301" s="7" t="str">
        <f t="shared" si="196"/>
        <v/>
      </c>
      <c r="F6301" s="7" t="str">
        <f>IF('Payments Export'!A6305="","",'Payments Export'!N6305)</f>
        <v/>
      </c>
      <c r="G6301" s="7" t="str">
        <f>IF('Payments Export'!A6305="","",'Payments Export'!O6305)</f>
        <v/>
      </c>
      <c r="H6301" s="7" t="str">
        <f>IF('Payments Export'!B6305="","",G6301-F6301)</f>
        <v/>
      </c>
      <c r="I6301" s="3" t="str">
        <f>IF(C6301&lt;&gt;"",_xlfn.XLOOKUP(IFERROR(VALUE(C6301),C6301),'Items database'!A:A,'Items database'!B:B),(_xlfn.XLOOKUP(LEFT(E6301,3),Services,Services,"")))</f>
        <v/>
      </c>
      <c r="J6301" s="3" t="str">
        <f t="shared" si="197"/>
        <v/>
      </c>
    </row>
    <row r="6302" spans="1:10" x14ac:dyDescent="0.35">
      <c r="A6302" s="7" t="str">
        <f>IF('Payments Export'!A6306="","",'Payments Export'!A6306)</f>
        <v/>
      </c>
      <c r="B6302" s="7" t="str">
        <f>IF('Payments Export'!A6306="","",'Payments Export'!B6306)</f>
        <v/>
      </c>
      <c r="C6302" s="7" t="str">
        <f>IF(IFERROR(VALUE('Payments Export'!H6306),'Payments Export'!H6306)&lt;&gt;0,IFERROR(VALUE('Payments Export'!H6306),'Payments Export'!H6306),"")</f>
        <v/>
      </c>
      <c r="D6302" s="7" t="str">
        <f>IF('Payments Export'!I6306="","",'Payments Export'!I6306)</f>
        <v/>
      </c>
      <c r="E6302" s="7" t="str">
        <f t="shared" si="196"/>
        <v/>
      </c>
      <c r="F6302" s="7" t="str">
        <f>IF('Payments Export'!A6306="","",'Payments Export'!N6306)</f>
        <v/>
      </c>
      <c r="G6302" s="7" t="str">
        <f>IF('Payments Export'!A6306="","",'Payments Export'!O6306)</f>
        <v/>
      </c>
      <c r="H6302" s="7" t="str">
        <f>IF('Payments Export'!B6306="","",G6302-F6302)</f>
        <v/>
      </c>
      <c r="I6302" s="3" t="str">
        <f>IF(C6302&lt;&gt;"",_xlfn.XLOOKUP(IFERROR(VALUE(C6302),C6302),'Items database'!A:A,'Items database'!B:B),(_xlfn.XLOOKUP(LEFT(E6302,3),Services,Services,"")))</f>
        <v/>
      </c>
      <c r="J6302" s="3" t="str">
        <f t="shared" si="197"/>
        <v/>
      </c>
    </row>
    <row r="6303" spans="1:10" x14ac:dyDescent="0.35">
      <c r="A6303" s="7" t="str">
        <f>IF('Payments Export'!A6307="","",'Payments Export'!A6307)</f>
        <v/>
      </c>
      <c r="B6303" s="7" t="str">
        <f>IF('Payments Export'!A6307="","",'Payments Export'!B6307)</f>
        <v/>
      </c>
      <c r="C6303" s="7" t="str">
        <f>IF(IFERROR(VALUE('Payments Export'!H6307),'Payments Export'!H6307)&lt;&gt;0,IFERROR(VALUE('Payments Export'!H6307),'Payments Export'!H6307),"")</f>
        <v/>
      </c>
      <c r="D6303" s="7" t="str">
        <f>IF('Payments Export'!I6307="","",'Payments Export'!I6307)</f>
        <v/>
      </c>
      <c r="E6303" s="7" t="str">
        <f t="shared" si="196"/>
        <v/>
      </c>
      <c r="F6303" s="7" t="str">
        <f>IF('Payments Export'!A6307="","",'Payments Export'!N6307)</f>
        <v/>
      </c>
      <c r="G6303" s="7" t="str">
        <f>IF('Payments Export'!A6307="","",'Payments Export'!O6307)</f>
        <v/>
      </c>
      <c r="H6303" s="7" t="str">
        <f>IF('Payments Export'!B6307="","",G6303-F6303)</f>
        <v/>
      </c>
      <c r="I6303" s="3" t="str">
        <f>IF(C6303&lt;&gt;"",_xlfn.XLOOKUP(IFERROR(VALUE(C6303),C6303),'Items database'!A:A,'Items database'!B:B),(_xlfn.XLOOKUP(LEFT(E6303,3),Services,Services,"")))</f>
        <v/>
      </c>
      <c r="J6303" s="3" t="str">
        <f t="shared" si="197"/>
        <v/>
      </c>
    </row>
    <row r="6304" spans="1:10" x14ac:dyDescent="0.35">
      <c r="A6304" s="7" t="str">
        <f>IF('Payments Export'!A6308="","",'Payments Export'!A6308)</f>
        <v/>
      </c>
      <c r="B6304" s="7" t="str">
        <f>IF('Payments Export'!A6308="","",'Payments Export'!B6308)</f>
        <v/>
      </c>
      <c r="C6304" s="7" t="str">
        <f>IF(IFERROR(VALUE('Payments Export'!H6308),'Payments Export'!H6308)&lt;&gt;0,IFERROR(VALUE('Payments Export'!H6308),'Payments Export'!H6308),"")</f>
        <v/>
      </c>
      <c r="D6304" s="7" t="str">
        <f>IF('Payments Export'!I6308="","",'Payments Export'!I6308)</f>
        <v/>
      </c>
      <c r="E6304" s="7" t="str">
        <f t="shared" si="196"/>
        <v/>
      </c>
      <c r="F6304" s="7" t="str">
        <f>IF('Payments Export'!A6308="","",'Payments Export'!N6308)</f>
        <v/>
      </c>
      <c r="G6304" s="7" t="str">
        <f>IF('Payments Export'!A6308="","",'Payments Export'!O6308)</f>
        <v/>
      </c>
      <c r="H6304" s="7" t="str">
        <f>IF('Payments Export'!B6308="","",G6304-F6304)</f>
        <v/>
      </c>
      <c r="I6304" s="3" t="str">
        <f>IF(C6304&lt;&gt;"",_xlfn.XLOOKUP(IFERROR(VALUE(C6304),C6304),'Items database'!A:A,'Items database'!B:B),(_xlfn.XLOOKUP(LEFT(E6304,3),Services,Services,"")))</f>
        <v/>
      </c>
      <c r="J6304" s="3" t="str">
        <f t="shared" si="197"/>
        <v/>
      </c>
    </row>
    <row r="6305" spans="1:10" x14ac:dyDescent="0.35">
      <c r="A6305" s="7" t="str">
        <f>IF('Payments Export'!A6309="","",'Payments Export'!A6309)</f>
        <v/>
      </c>
      <c r="B6305" s="7" t="str">
        <f>IF('Payments Export'!A6309="","",'Payments Export'!B6309)</f>
        <v/>
      </c>
      <c r="C6305" s="7" t="str">
        <f>IF(IFERROR(VALUE('Payments Export'!H6309),'Payments Export'!H6309)&lt;&gt;0,IFERROR(VALUE('Payments Export'!H6309),'Payments Export'!H6309),"")</f>
        <v/>
      </c>
      <c r="D6305" s="7" t="str">
        <f>IF('Payments Export'!I6309="","",'Payments Export'!I6309)</f>
        <v/>
      </c>
      <c r="E6305" s="7" t="str">
        <f t="shared" si="196"/>
        <v/>
      </c>
      <c r="F6305" s="7" t="str">
        <f>IF('Payments Export'!A6309="","",'Payments Export'!N6309)</f>
        <v/>
      </c>
      <c r="G6305" s="7" t="str">
        <f>IF('Payments Export'!A6309="","",'Payments Export'!O6309)</f>
        <v/>
      </c>
      <c r="H6305" s="7" t="str">
        <f>IF('Payments Export'!B6309="","",G6305-F6305)</f>
        <v/>
      </c>
      <c r="I6305" s="3" t="str">
        <f>IF(C6305&lt;&gt;"",_xlfn.XLOOKUP(IFERROR(VALUE(C6305),C6305),'Items database'!A:A,'Items database'!B:B),(_xlfn.XLOOKUP(LEFT(E6305,3),Services,Services,"")))</f>
        <v/>
      </c>
      <c r="J6305" s="3" t="str">
        <f t="shared" si="197"/>
        <v/>
      </c>
    </row>
    <row r="6306" spans="1:10" x14ac:dyDescent="0.35">
      <c r="A6306" s="7" t="str">
        <f>IF('Payments Export'!A6310="","",'Payments Export'!A6310)</f>
        <v/>
      </c>
      <c r="B6306" s="7" t="str">
        <f>IF('Payments Export'!A6310="","",'Payments Export'!B6310)</f>
        <v/>
      </c>
      <c r="C6306" s="7" t="str">
        <f>IF(IFERROR(VALUE('Payments Export'!H6310),'Payments Export'!H6310)&lt;&gt;0,IFERROR(VALUE('Payments Export'!H6310),'Payments Export'!H6310),"")</f>
        <v/>
      </c>
      <c r="D6306" s="7" t="str">
        <f>IF('Payments Export'!I6310="","",'Payments Export'!I6310)</f>
        <v/>
      </c>
      <c r="E6306" s="7" t="str">
        <f t="shared" si="196"/>
        <v/>
      </c>
      <c r="F6306" s="7" t="str">
        <f>IF('Payments Export'!A6310="","",'Payments Export'!N6310)</f>
        <v/>
      </c>
      <c r="G6306" s="7" t="str">
        <f>IF('Payments Export'!A6310="","",'Payments Export'!O6310)</f>
        <v/>
      </c>
      <c r="H6306" s="7" t="str">
        <f>IF('Payments Export'!B6310="","",G6306-F6306)</f>
        <v/>
      </c>
      <c r="I6306" s="3" t="str">
        <f>IF(C6306&lt;&gt;"",_xlfn.XLOOKUP(IFERROR(VALUE(C6306),C6306),'Items database'!A:A,'Items database'!B:B),(_xlfn.XLOOKUP(LEFT(E6306,3),Services,Services,"")))</f>
        <v/>
      </c>
      <c r="J6306" s="3" t="str">
        <f t="shared" si="197"/>
        <v/>
      </c>
    </row>
    <row r="6307" spans="1:10" x14ac:dyDescent="0.35">
      <c r="A6307" s="7" t="str">
        <f>IF('Payments Export'!A6311="","",'Payments Export'!A6311)</f>
        <v/>
      </c>
      <c r="B6307" s="7" t="str">
        <f>IF('Payments Export'!A6311="","",'Payments Export'!B6311)</f>
        <v/>
      </c>
      <c r="C6307" s="7" t="str">
        <f>IF(IFERROR(VALUE('Payments Export'!H6311),'Payments Export'!H6311)&lt;&gt;0,IFERROR(VALUE('Payments Export'!H6311),'Payments Export'!H6311),"")</f>
        <v/>
      </c>
      <c r="D6307" s="7" t="str">
        <f>IF('Payments Export'!I6311="","",'Payments Export'!I6311)</f>
        <v/>
      </c>
      <c r="E6307" s="7" t="str">
        <f t="shared" si="196"/>
        <v/>
      </c>
      <c r="F6307" s="7" t="str">
        <f>IF('Payments Export'!A6311="","",'Payments Export'!N6311)</f>
        <v/>
      </c>
      <c r="G6307" s="7" t="str">
        <f>IF('Payments Export'!A6311="","",'Payments Export'!O6311)</f>
        <v/>
      </c>
      <c r="H6307" s="7" t="str">
        <f>IF('Payments Export'!B6311="","",G6307-F6307)</f>
        <v/>
      </c>
      <c r="I6307" s="3" t="str">
        <f>IF(C6307&lt;&gt;"",_xlfn.XLOOKUP(IFERROR(VALUE(C6307),C6307),'Items database'!A:A,'Items database'!B:B),(_xlfn.XLOOKUP(LEFT(E6307,3),Services,Services,"")))</f>
        <v/>
      </c>
      <c r="J6307" s="3" t="str">
        <f t="shared" si="197"/>
        <v/>
      </c>
    </row>
    <row r="6308" spans="1:10" x14ac:dyDescent="0.35">
      <c r="A6308" s="7" t="str">
        <f>IF('Payments Export'!A6312="","",'Payments Export'!A6312)</f>
        <v/>
      </c>
      <c r="B6308" s="7" t="str">
        <f>IF('Payments Export'!A6312="","",'Payments Export'!B6312)</f>
        <v/>
      </c>
      <c r="C6308" s="7" t="str">
        <f>IF(IFERROR(VALUE('Payments Export'!H6312),'Payments Export'!H6312)&lt;&gt;0,IFERROR(VALUE('Payments Export'!H6312),'Payments Export'!H6312),"")</f>
        <v/>
      </c>
      <c r="D6308" s="7" t="str">
        <f>IF('Payments Export'!I6312="","",'Payments Export'!I6312)</f>
        <v/>
      </c>
      <c r="E6308" s="7" t="str">
        <f t="shared" si="196"/>
        <v/>
      </c>
      <c r="F6308" s="7" t="str">
        <f>IF('Payments Export'!A6312="","",'Payments Export'!N6312)</f>
        <v/>
      </c>
      <c r="G6308" s="7" t="str">
        <f>IF('Payments Export'!A6312="","",'Payments Export'!O6312)</f>
        <v/>
      </c>
      <c r="H6308" s="7" t="str">
        <f>IF('Payments Export'!B6312="","",G6308-F6308)</f>
        <v/>
      </c>
      <c r="I6308" s="3" t="str">
        <f>IF(C6308&lt;&gt;"",_xlfn.XLOOKUP(IFERROR(VALUE(C6308),C6308),'Items database'!A:A,'Items database'!B:B),(_xlfn.XLOOKUP(LEFT(E6308,3),Services,Services,"")))</f>
        <v/>
      </c>
      <c r="J6308" s="3" t="str">
        <f t="shared" si="197"/>
        <v/>
      </c>
    </row>
    <row r="6309" spans="1:10" x14ac:dyDescent="0.35">
      <c r="A6309" s="7" t="str">
        <f>IF('Payments Export'!A6313="","",'Payments Export'!A6313)</f>
        <v/>
      </c>
      <c r="B6309" s="7" t="str">
        <f>IF('Payments Export'!A6313="","",'Payments Export'!B6313)</f>
        <v/>
      </c>
      <c r="C6309" s="7" t="str">
        <f>IF(IFERROR(VALUE('Payments Export'!H6313),'Payments Export'!H6313)&lt;&gt;0,IFERROR(VALUE('Payments Export'!H6313),'Payments Export'!H6313),"")</f>
        <v/>
      </c>
      <c r="D6309" s="7" t="str">
        <f>IF('Payments Export'!I6313="","",'Payments Export'!I6313)</f>
        <v/>
      </c>
      <c r="E6309" s="7" t="str">
        <f t="shared" si="196"/>
        <v/>
      </c>
      <c r="F6309" s="7" t="str">
        <f>IF('Payments Export'!A6313="","",'Payments Export'!N6313)</f>
        <v/>
      </c>
      <c r="G6309" s="7" t="str">
        <f>IF('Payments Export'!A6313="","",'Payments Export'!O6313)</f>
        <v/>
      </c>
      <c r="H6309" s="7" t="str">
        <f>IF('Payments Export'!B6313="","",G6309-F6309)</f>
        <v/>
      </c>
      <c r="I6309" s="3" t="str">
        <f>IF(C6309&lt;&gt;"",_xlfn.XLOOKUP(IFERROR(VALUE(C6309),C6309),'Items database'!A:A,'Items database'!B:B),(_xlfn.XLOOKUP(LEFT(E6309,3),Services,Services,"")))</f>
        <v/>
      </c>
      <c r="J6309" s="3" t="str">
        <f t="shared" si="197"/>
        <v/>
      </c>
    </row>
    <row r="6310" spans="1:10" x14ac:dyDescent="0.35">
      <c r="A6310" s="7" t="str">
        <f>IF('Payments Export'!A6314="","",'Payments Export'!A6314)</f>
        <v/>
      </c>
      <c r="B6310" s="7" t="str">
        <f>IF('Payments Export'!A6314="","",'Payments Export'!B6314)</f>
        <v/>
      </c>
      <c r="C6310" s="7" t="str">
        <f>IF(IFERROR(VALUE('Payments Export'!H6314),'Payments Export'!H6314)&lt;&gt;0,IFERROR(VALUE('Payments Export'!H6314),'Payments Export'!H6314),"")</f>
        <v/>
      </c>
      <c r="D6310" s="7" t="str">
        <f>IF('Payments Export'!I6314="","",'Payments Export'!I6314)</f>
        <v/>
      </c>
      <c r="E6310" s="7" t="str">
        <f t="shared" si="196"/>
        <v/>
      </c>
      <c r="F6310" s="7" t="str">
        <f>IF('Payments Export'!A6314="","",'Payments Export'!N6314)</f>
        <v/>
      </c>
      <c r="G6310" s="7" t="str">
        <f>IF('Payments Export'!A6314="","",'Payments Export'!O6314)</f>
        <v/>
      </c>
      <c r="H6310" s="7" t="str">
        <f>IF('Payments Export'!B6314="","",G6310-F6310)</f>
        <v/>
      </c>
      <c r="I6310" s="3" t="str">
        <f>IF(C6310&lt;&gt;"",_xlfn.XLOOKUP(IFERROR(VALUE(C6310),C6310),'Items database'!A:A,'Items database'!B:B),(_xlfn.XLOOKUP(LEFT(E6310,3),Services,Services,"")))</f>
        <v/>
      </c>
      <c r="J6310" s="3" t="str">
        <f t="shared" si="197"/>
        <v/>
      </c>
    </row>
    <row r="6311" spans="1:10" x14ac:dyDescent="0.35">
      <c r="A6311" s="7" t="str">
        <f>IF('Payments Export'!A6315="","",'Payments Export'!A6315)</f>
        <v/>
      </c>
      <c r="B6311" s="7" t="str">
        <f>IF('Payments Export'!A6315="","",'Payments Export'!B6315)</f>
        <v/>
      </c>
      <c r="C6311" s="7" t="str">
        <f>IF(IFERROR(VALUE('Payments Export'!H6315),'Payments Export'!H6315)&lt;&gt;0,IFERROR(VALUE('Payments Export'!H6315),'Payments Export'!H6315),"")</f>
        <v/>
      </c>
      <c r="D6311" s="7" t="str">
        <f>IF('Payments Export'!I6315="","",'Payments Export'!I6315)</f>
        <v/>
      </c>
      <c r="E6311" s="7" t="str">
        <f t="shared" si="196"/>
        <v/>
      </c>
      <c r="F6311" s="7" t="str">
        <f>IF('Payments Export'!A6315="","",'Payments Export'!N6315)</f>
        <v/>
      </c>
      <c r="G6311" s="7" t="str">
        <f>IF('Payments Export'!A6315="","",'Payments Export'!O6315)</f>
        <v/>
      </c>
      <c r="H6311" s="7" t="str">
        <f>IF('Payments Export'!B6315="","",G6311-F6311)</f>
        <v/>
      </c>
      <c r="I6311" s="3" t="str">
        <f>IF(C6311&lt;&gt;"",_xlfn.XLOOKUP(IFERROR(VALUE(C6311),C6311),'Items database'!A:A,'Items database'!B:B),(_xlfn.XLOOKUP(LEFT(E6311,3),Services,Services,"")))</f>
        <v/>
      </c>
      <c r="J6311" s="3" t="str">
        <f t="shared" si="197"/>
        <v/>
      </c>
    </row>
    <row r="6312" spans="1:10" x14ac:dyDescent="0.35">
      <c r="A6312" s="7" t="str">
        <f>IF('Payments Export'!A6316="","",'Payments Export'!A6316)</f>
        <v/>
      </c>
      <c r="B6312" s="7" t="str">
        <f>IF('Payments Export'!A6316="","",'Payments Export'!B6316)</f>
        <v/>
      </c>
      <c r="C6312" s="7" t="str">
        <f>IF(IFERROR(VALUE('Payments Export'!H6316),'Payments Export'!H6316)&lt;&gt;0,IFERROR(VALUE('Payments Export'!H6316),'Payments Export'!H6316),"")</f>
        <v/>
      </c>
      <c r="D6312" s="7" t="str">
        <f>IF('Payments Export'!I6316="","",'Payments Export'!I6316)</f>
        <v/>
      </c>
      <c r="E6312" s="7" t="str">
        <f t="shared" si="196"/>
        <v/>
      </c>
      <c r="F6312" s="7" t="str">
        <f>IF('Payments Export'!A6316="","",'Payments Export'!N6316)</f>
        <v/>
      </c>
      <c r="G6312" s="7" t="str">
        <f>IF('Payments Export'!A6316="","",'Payments Export'!O6316)</f>
        <v/>
      </c>
      <c r="H6312" s="7" t="str">
        <f>IF('Payments Export'!B6316="","",G6312-F6312)</f>
        <v/>
      </c>
      <c r="I6312" s="3" t="str">
        <f>IF(C6312&lt;&gt;"",_xlfn.XLOOKUP(IFERROR(VALUE(C6312),C6312),'Items database'!A:A,'Items database'!B:B),(_xlfn.XLOOKUP(LEFT(E6312,3),Services,Services,"")))</f>
        <v/>
      </c>
      <c r="J6312" s="3" t="str">
        <f t="shared" si="197"/>
        <v/>
      </c>
    </row>
    <row r="6313" spans="1:10" x14ac:dyDescent="0.35">
      <c r="A6313" s="7" t="str">
        <f>IF('Payments Export'!A6317="","",'Payments Export'!A6317)</f>
        <v/>
      </c>
      <c r="B6313" s="7" t="str">
        <f>IF('Payments Export'!A6317="","",'Payments Export'!B6317)</f>
        <v/>
      </c>
      <c r="C6313" s="7" t="str">
        <f>IF(IFERROR(VALUE('Payments Export'!H6317),'Payments Export'!H6317)&lt;&gt;0,IFERROR(VALUE('Payments Export'!H6317),'Payments Export'!H6317),"")</f>
        <v/>
      </c>
      <c r="D6313" s="7" t="str">
        <f>IF('Payments Export'!I6317="","",'Payments Export'!I6317)</f>
        <v/>
      </c>
      <c r="E6313" s="7" t="str">
        <f t="shared" si="196"/>
        <v/>
      </c>
      <c r="F6313" s="7" t="str">
        <f>IF('Payments Export'!A6317="","",'Payments Export'!N6317)</f>
        <v/>
      </c>
      <c r="G6313" s="7" t="str">
        <f>IF('Payments Export'!A6317="","",'Payments Export'!O6317)</f>
        <v/>
      </c>
      <c r="H6313" s="7" t="str">
        <f>IF('Payments Export'!B6317="","",G6313-F6313)</f>
        <v/>
      </c>
      <c r="I6313" s="3" t="str">
        <f>IF(C6313&lt;&gt;"",_xlfn.XLOOKUP(IFERROR(VALUE(C6313),C6313),'Items database'!A:A,'Items database'!B:B),(_xlfn.XLOOKUP(LEFT(E6313,3),Services,Services,"")))</f>
        <v/>
      </c>
      <c r="J6313" s="3" t="str">
        <f t="shared" si="197"/>
        <v/>
      </c>
    </row>
    <row r="6314" spans="1:10" x14ac:dyDescent="0.35">
      <c r="A6314" s="7" t="str">
        <f>IF('Payments Export'!A6318="","",'Payments Export'!A6318)</f>
        <v/>
      </c>
      <c r="B6314" s="7" t="str">
        <f>IF('Payments Export'!A6318="","",'Payments Export'!B6318)</f>
        <v/>
      </c>
      <c r="C6314" s="7" t="str">
        <f>IF(IFERROR(VALUE('Payments Export'!H6318),'Payments Export'!H6318)&lt;&gt;0,IFERROR(VALUE('Payments Export'!H6318),'Payments Export'!H6318),"")</f>
        <v/>
      </c>
      <c r="D6314" s="7" t="str">
        <f>IF('Payments Export'!I6318="","",'Payments Export'!I6318)</f>
        <v/>
      </c>
      <c r="E6314" s="7" t="str">
        <f t="shared" si="196"/>
        <v/>
      </c>
      <c r="F6314" s="7" t="str">
        <f>IF('Payments Export'!A6318="","",'Payments Export'!N6318)</f>
        <v/>
      </c>
      <c r="G6314" s="7" t="str">
        <f>IF('Payments Export'!A6318="","",'Payments Export'!O6318)</f>
        <v/>
      </c>
      <c r="H6314" s="7" t="str">
        <f>IF('Payments Export'!B6318="","",G6314-F6314)</f>
        <v/>
      </c>
      <c r="I6314" s="3" t="str">
        <f>IF(C6314&lt;&gt;"",_xlfn.XLOOKUP(IFERROR(VALUE(C6314),C6314),'Items database'!A:A,'Items database'!B:B),(_xlfn.XLOOKUP(LEFT(E6314,3),Services,Services,"")))</f>
        <v/>
      </c>
      <c r="J6314" s="3" t="str">
        <f t="shared" si="197"/>
        <v/>
      </c>
    </row>
    <row r="6315" spans="1:10" x14ac:dyDescent="0.35">
      <c r="A6315" s="7" t="str">
        <f>IF('Payments Export'!A6319="","",'Payments Export'!A6319)</f>
        <v/>
      </c>
      <c r="B6315" s="7" t="str">
        <f>IF('Payments Export'!A6319="","",'Payments Export'!B6319)</f>
        <v/>
      </c>
      <c r="C6315" s="7" t="str">
        <f>IF(IFERROR(VALUE('Payments Export'!H6319),'Payments Export'!H6319)&lt;&gt;0,IFERROR(VALUE('Payments Export'!H6319),'Payments Export'!H6319),"")</f>
        <v/>
      </c>
      <c r="D6315" s="7" t="str">
        <f>IF('Payments Export'!I6319="","",'Payments Export'!I6319)</f>
        <v/>
      </c>
      <c r="E6315" s="7" t="str">
        <f t="shared" si="196"/>
        <v/>
      </c>
      <c r="F6315" s="7" t="str">
        <f>IF('Payments Export'!A6319="","",'Payments Export'!N6319)</f>
        <v/>
      </c>
      <c r="G6315" s="7" t="str">
        <f>IF('Payments Export'!A6319="","",'Payments Export'!O6319)</f>
        <v/>
      </c>
      <c r="H6315" s="7" t="str">
        <f>IF('Payments Export'!B6319="","",G6315-F6315)</f>
        <v/>
      </c>
      <c r="I6315" s="3" t="str">
        <f>IF(C6315&lt;&gt;"",_xlfn.XLOOKUP(IFERROR(VALUE(C6315),C6315),'Items database'!A:A,'Items database'!B:B),(_xlfn.XLOOKUP(LEFT(E6315,3),Services,Services,"")))</f>
        <v/>
      </c>
      <c r="J6315" s="3" t="str">
        <f t="shared" si="197"/>
        <v/>
      </c>
    </row>
    <row r="6316" spans="1:10" x14ac:dyDescent="0.35">
      <c r="A6316" s="7" t="str">
        <f>IF('Payments Export'!A6320="","",'Payments Export'!A6320)</f>
        <v/>
      </c>
      <c r="B6316" s="7" t="str">
        <f>IF('Payments Export'!A6320="","",'Payments Export'!B6320)</f>
        <v/>
      </c>
      <c r="C6316" s="7" t="str">
        <f>IF(IFERROR(VALUE('Payments Export'!H6320),'Payments Export'!H6320)&lt;&gt;0,IFERROR(VALUE('Payments Export'!H6320),'Payments Export'!H6320),"")</f>
        <v/>
      </c>
      <c r="D6316" s="7" t="str">
        <f>IF('Payments Export'!I6320="","",'Payments Export'!I6320)</f>
        <v/>
      </c>
      <c r="E6316" s="7" t="str">
        <f t="shared" si="196"/>
        <v/>
      </c>
      <c r="F6316" s="7" t="str">
        <f>IF('Payments Export'!A6320="","",'Payments Export'!N6320)</f>
        <v/>
      </c>
      <c r="G6316" s="7" t="str">
        <f>IF('Payments Export'!A6320="","",'Payments Export'!O6320)</f>
        <v/>
      </c>
      <c r="H6316" s="7" t="str">
        <f>IF('Payments Export'!B6320="","",G6316-F6316)</f>
        <v/>
      </c>
      <c r="I6316" s="3" t="str">
        <f>IF(C6316&lt;&gt;"",_xlfn.XLOOKUP(IFERROR(VALUE(C6316),C6316),'Items database'!A:A,'Items database'!B:B),(_xlfn.XLOOKUP(LEFT(E6316,3),Services,Services,"")))</f>
        <v/>
      </c>
      <c r="J6316" s="3" t="str">
        <f t="shared" si="197"/>
        <v/>
      </c>
    </row>
    <row r="6317" spans="1:10" x14ac:dyDescent="0.35">
      <c r="A6317" s="7" t="str">
        <f>IF('Payments Export'!A6321="","",'Payments Export'!A6321)</f>
        <v/>
      </c>
      <c r="B6317" s="7" t="str">
        <f>IF('Payments Export'!A6321="","",'Payments Export'!B6321)</f>
        <v/>
      </c>
      <c r="C6317" s="7" t="str">
        <f>IF(IFERROR(VALUE('Payments Export'!H6321),'Payments Export'!H6321)&lt;&gt;0,IFERROR(VALUE('Payments Export'!H6321),'Payments Export'!H6321),"")</f>
        <v/>
      </c>
      <c r="D6317" s="7" t="str">
        <f>IF('Payments Export'!I6321="","",'Payments Export'!I6321)</f>
        <v/>
      </c>
      <c r="E6317" s="7" t="str">
        <f t="shared" si="196"/>
        <v/>
      </c>
      <c r="F6317" s="7" t="str">
        <f>IF('Payments Export'!A6321="","",'Payments Export'!N6321)</f>
        <v/>
      </c>
      <c r="G6317" s="7" t="str">
        <f>IF('Payments Export'!A6321="","",'Payments Export'!O6321)</f>
        <v/>
      </c>
      <c r="H6317" s="7" t="str">
        <f>IF('Payments Export'!B6321="","",G6317-F6317)</f>
        <v/>
      </c>
      <c r="I6317" s="3" t="str">
        <f>IF(C6317&lt;&gt;"",_xlfn.XLOOKUP(IFERROR(VALUE(C6317),C6317),'Items database'!A:A,'Items database'!B:B),(_xlfn.XLOOKUP(LEFT(E6317,3),Services,Services,"")))</f>
        <v/>
      </c>
      <c r="J6317" s="3" t="str">
        <f t="shared" si="197"/>
        <v/>
      </c>
    </row>
    <row r="6318" spans="1:10" x14ac:dyDescent="0.35">
      <c r="A6318" s="7" t="str">
        <f>IF('Payments Export'!A6322="","",'Payments Export'!A6322)</f>
        <v/>
      </c>
      <c r="B6318" s="7" t="str">
        <f>IF('Payments Export'!A6322="","",'Payments Export'!B6322)</f>
        <v/>
      </c>
      <c r="C6318" s="7" t="str">
        <f>IF(IFERROR(VALUE('Payments Export'!H6322),'Payments Export'!H6322)&lt;&gt;0,IFERROR(VALUE('Payments Export'!H6322),'Payments Export'!H6322),"")</f>
        <v/>
      </c>
      <c r="D6318" s="7" t="str">
        <f>IF('Payments Export'!I6322="","",'Payments Export'!I6322)</f>
        <v/>
      </c>
      <c r="E6318" s="7" t="str">
        <f t="shared" si="196"/>
        <v/>
      </c>
      <c r="F6318" s="7" t="str">
        <f>IF('Payments Export'!A6322="","",'Payments Export'!N6322)</f>
        <v/>
      </c>
      <c r="G6318" s="7" t="str">
        <f>IF('Payments Export'!A6322="","",'Payments Export'!O6322)</f>
        <v/>
      </c>
      <c r="H6318" s="7" t="str">
        <f>IF('Payments Export'!B6322="","",G6318-F6318)</f>
        <v/>
      </c>
      <c r="I6318" s="3" t="str">
        <f>IF(C6318&lt;&gt;"",_xlfn.XLOOKUP(IFERROR(VALUE(C6318),C6318),'Items database'!A:A,'Items database'!B:B),(_xlfn.XLOOKUP(LEFT(E6318,3),Services,Services,"")))</f>
        <v/>
      </c>
      <c r="J6318" s="3" t="str">
        <f t="shared" si="197"/>
        <v/>
      </c>
    </row>
    <row r="6319" spans="1:10" x14ac:dyDescent="0.35">
      <c r="A6319" s="7" t="str">
        <f>IF('Payments Export'!A6323="","",'Payments Export'!A6323)</f>
        <v/>
      </c>
      <c r="B6319" s="7" t="str">
        <f>IF('Payments Export'!A6323="","",'Payments Export'!B6323)</f>
        <v/>
      </c>
      <c r="C6319" s="7" t="str">
        <f>IF(IFERROR(VALUE('Payments Export'!H6323),'Payments Export'!H6323)&lt;&gt;0,IFERROR(VALUE('Payments Export'!H6323),'Payments Export'!H6323),"")</f>
        <v/>
      </c>
      <c r="D6319" s="7" t="str">
        <f>IF('Payments Export'!I6323="","",'Payments Export'!I6323)</f>
        <v/>
      </c>
      <c r="E6319" s="7" t="str">
        <f t="shared" si="196"/>
        <v/>
      </c>
      <c r="F6319" s="7" t="str">
        <f>IF('Payments Export'!A6323="","",'Payments Export'!N6323)</f>
        <v/>
      </c>
      <c r="G6319" s="7" t="str">
        <f>IF('Payments Export'!A6323="","",'Payments Export'!O6323)</f>
        <v/>
      </c>
      <c r="H6319" s="7" t="str">
        <f>IF('Payments Export'!B6323="","",G6319-F6319)</f>
        <v/>
      </c>
      <c r="I6319" s="3" t="str">
        <f>IF(C6319&lt;&gt;"",_xlfn.XLOOKUP(IFERROR(VALUE(C6319),C6319),'Items database'!A:A,'Items database'!B:B),(_xlfn.XLOOKUP(LEFT(E6319,3),Services,Services,"")))</f>
        <v/>
      </c>
      <c r="J6319" s="3" t="str">
        <f t="shared" si="197"/>
        <v/>
      </c>
    </row>
    <row r="6320" spans="1:10" x14ac:dyDescent="0.35">
      <c r="A6320" s="7" t="str">
        <f>IF('Payments Export'!A6324="","",'Payments Export'!A6324)</f>
        <v/>
      </c>
      <c r="B6320" s="7" t="str">
        <f>IF('Payments Export'!A6324="","",'Payments Export'!B6324)</f>
        <v/>
      </c>
      <c r="C6320" s="7" t="str">
        <f>IF(IFERROR(VALUE('Payments Export'!H6324),'Payments Export'!H6324)&lt;&gt;0,IFERROR(VALUE('Payments Export'!H6324),'Payments Export'!H6324),"")</f>
        <v/>
      </c>
      <c r="D6320" s="7" t="str">
        <f>IF('Payments Export'!I6324="","",'Payments Export'!I6324)</f>
        <v/>
      </c>
      <c r="E6320" s="7" t="str">
        <f t="shared" si="196"/>
        <v/>
      </c>
      <c r="F6320" s="7" t="str">
        <f>IF('Payments Export'!A6324="","",'Payments Export'!N6324)</f>
        <v/>
      </c>
      <c r="G6320" s="7" t="str">
        <f>IF('Payments Export'!A6324="","",'Payments Export'!O6324)</f>
        <v/>
      </c>
      <c r="H6320" s="7" t="str">
        <f>IF('Payments Export'!B6324="","",G6320-F6320)</f>
        <v/>
      </c>
      <c r="I6320" s="3" t="str">
        <f>IF(C6320&lt;&gt;"",_xlfn.XLOOKUP(IFERROR(VALUE(C6320),C6320),'Items database'!A:A,'Items database'!B:B),(_xlfn.XLOOKUP(LEFT(E6320,3),Services,Services,"")))</f>
        <v/>
      </c>
      <c r="J6320" s="3" t="str">
        <f t="shared" si="197"/>
        <v/>
      </c>
    </row>
    <row r="6321" spans="1:10" x14ac:dyDescent="0.35">
      <c r="A6321" s="7" t="str">
        <f>IF('Payments Export'!A6325="","",'Payments Export'!A6325)</f>
        <v/>
      </c>
      <c r="B6321" s="7" t="str">
        <f>IF('Payments Export'!A6325="","",'Payments Export'!B6325)</f>
        <v/>
      </c>
      <c r="C6321" s="7" t="str">
        <f>IF(IFERROR(VALUE('Payments Export'!H6325),'Payments Export'!H6325)&lt;&gt;0,IFERROR(VALUE('Payments Export'!H6325),'Payments Export'!H6325),"")</f>
        <v/>
      </c>
      <c r="D6321" s="7" t="str">
        <f>IF('Payments Export'!I6325="","",'Payments Export'!I6325)</f>
        <v/>
      </c>
      <c r="E6321" s="7" t="str">
        <f t="shared" si="196"/>
        <v/>
      </c>
      <c r="F6321" s="7" t="str">
        <f>IF('Payments Export'!A6325="","",'Payments Export'!N6325)</f>
        <v/>
      </c>
      <c r="G6321" s="7" t="str">
        <f>IF('Payments Export'!A6325="","",'Payments Export'!O6325)</f>
        <v/>
      </c>
      <c r="H6321" s="7" t="str">
        <f>IF('Payments Export'!B6325="","",G6321-F6321)</f>
        <v/>
      </c>
      <c r="I6321" s="3" t="str">
        <f>IF(C6321&lt;&gt;"",_xlfn.XLOOKUP(IFERROR(VALUE(C6321),C6321),'Items database'!A:A,'Items database'!B:B),(_xlfn.XLOOKUP(LEFT(E6321,3),Services,Services,"")))</f>
        <v/>
      </c>
      <c r="J6321" s="3" t="str">
        <f t="shared" si="197"/>
        <v/>
      </c>
    </row>
    <row r="6322" spans="1:10" x14ac:dyDescent="0.35">
      <c r="A6322" s="7" t="str">
        <f>IF('Payments Export'!A6326="","",'Payments Export'!A6326)</f>
        <v/>
      </c>
      <c r="B6322" s="7" t="str">
        <f>IF('Payments Export'!A6326="","",'Payments Export'!B6326)</f>
        <v/>
      </c>
      <c r="C6322" s="7" t="str">
        <f>IF(IFERROR(VALUE('Payments Export'!H6326),'Payments Export'!H6326)&lt;&gt;0,IFERROR(VALUE('Payments Export'!H6326),'Payments Export'!H6326),"")</f>
        <v/>
      </c>
      <c r="D6322" s="7" t="str">
        <f>IF('Payments Export'!I6326="","",'Payments Export'!I6326)</f>
        <v/>
      </c>
      <c r="E6322" s="7" t="str">
        <f t="shared" si="196"/>
        <v/>
      </c>
      <c r="F6322" s="7" t="str">
        <f>IF('Payments Export'!A6326="","",'Payments Export'!N6326)</f>
        <v/>
      </c>
      <c r="G6322" s="7" t="str">
        <f>IF('Payments Export'!A6326="","",'Payments Export'!O6326)</f>
        <v/>
      </c>
      <c r="H6322" s="7" t="str">
        <f>IF('Payments Export'!B6326="","",G6322-F6322)</f>
        <v/>
      </c>
      <c r="I6322" s="3" t="str">
        <f>IF(C6322&lt;&gt;"",_xlfn.XLOOKUP(IFERROR(VALUE(C6322),C6322),'Items database'!A:A,'Items database'!B:B),(_xlfn.XLOOKUP(LEFT(E6322,3),Services,Services,"")))</f>
        <v/>
      </c>
      <c r="J6322" s="3" t="str">
        <f t="shared" si="197"/>
        <v/>
      </c>
    </row>
    <row r="6323" spans="1:10" x14ac:dyDescent="0.35">
      <c r="A6323" s="7" t="str">
        <f>IF('Payments Export'!A6327="","",'Payments Export'!A6327)</f>
        <v/>
      </c>
      <c r="B6323" s="7" t="str">
        <f>IF('Payments Export'!A6327="","",'Payments Export'!B6327)</f>
        <v/>
      </c>
      <c r="C6323" s="7" t="str">
        <f>IF(IFERROR(VALUE('Payments Export'!H6327),'Payments Export'!H6327)&lt;&gt;0,IFERROR(VALUE('Payments Export'!H6327),'Payments Export'!H6327),"")</f>
        <v/>
      </c>
      <c r="D6323" s="7" t="str">
        <f>IF('Payments Export'!I6327="","",'Payments Export'!I6327)</f>
        <v/>
      </c>
      <c r="E6323" s="7" t="str">
        <f t="shared" si="196"/>
        <v/>
      </c>
      <c r="F6323" s="7" t="str">
        <f>IF('Payments Export'!A6327="","",'Payments Export'!N6327)</f>
        <v/>
      </c>
      <c r="G6323" s="7" t="str">
        <f>IF('Payments Export'!A6327="","",'Payments Export'!O6327)</f>
        <v/>
      </c>
      <c r="H6323" s="7" t="str">
        <f>IF('Payments Export'!B6327="","",G6323-F6323)</f>
        <v/>
      </c>
      <c r="I6323" s="3" t="str">
        <f>IF(C6323&lt;&gt;"",_xlfn.XLOOKUP(IFERROR(VALUE(C6323),C6323),'Items database'!A:A,'Items database'!B:B),(_xlfn.XLOOKUP(LEFT(E6323,3),Services,Services,"")))</f>
        <v/>
      </c>
      <c r="J6323" s="3" t="str">
        <f t="shared" si="197"/>
        <v/>
      </c>
    </row>
    <row r="6324" spans="1:10" x14ac:dyDescent="0.35">
      <c r="A6324" s="7" t="str">
        <f>IF('Payments Export'!A6328="","",'Payments Export'!A6328)</f>
        <v/>
      </c>
      <c r="B6324" s="7" t="str">
        <f>IF('Payments Export'!A6328="","",'Payments Export'!B6328)</f>
        <v/>
      </c>
      <c r="C6324" s="7" t="str">
        <f>IF(IFERROR(VALUE('Payments Export'!H6328),'Payments Export'!H6328)&lt;&gt;0,IFERROR(VALUE('Payments Export'!H6328),'Payments Export'!H6328),"")</f>
        <v/>
      </c>
      <c r="D6324" s="7" t="str">
        <f>IF('Payments Export'!I6328="","",'Payments Export'!I6328)</f>
        <v/>
      </c>
      <c r="E6324" s="7" t="str">
        <f t="shared" si="196"/>
        <v/>
      </c>
      <c r="F6324" s="7" t="str">
        <f>IF('Payments Export'!A6328="","",'Payments Export'!N6328)</f>
        <v/>
      </c>
      <c r="G6324" s="7" t="str">
        <f>IF('Payments Export'!A6328="","",'Payments Export'!O6328)</f>
        <v/>
      </c>
      <c r="H6324" s="7" t="str">
        <f>IF('Payments Export'!B6328="","",G6324-F6324)</f>
        <v/>
      </c>
      <c r="I6324" s="3" t="str">
        <f>IF(C6324&lt;&gt;"",_xlfn.XLOOKUP(IFERROR(VALUE(C6324),C6324),'Items database'!A:A,'Items database'!B:B),(_xlfn.XLOOKUP(LEFT(E6324,3),Services,Services,"")))</f>
        <v/>
      </c>
      <c r="J6324" s="3" t="str">
        <f t="shared" si="197"/>
        <v/>
      </c>
    </row>
    <row r="6325" spans="1:10" x14ac:dyDescent="0.35">
      <c r="A6325" s="7" t="str">
        <f>IF('Payments Export'!A6329="","",'Payments Export'!A6329)</f>
        <v/>
      </c>
      <c r="B6325" s="7" t="str">
        <f>IF('Payments Export'!A6329="","",'Payments Export'!B6329)</f>
        <v/>
      </c>
      <c r="C6325" s="7" t="str">
        <f>IF(IFERROR(VALUE('Payments Export'!H6329),'Payments Export'!H6329)&lt;&gt;0,IFERROR(VALUE('Payments Export'!H6329),'Payments Export'!H6329),"")</f>
        <v/>
      </c>
      <c r="D6325" s="7" t="str">
        <f>IF('Payments Export'!I6329="","",'Payments Export'!I6329)</f>
        <v/>
      </c>
      <c r="E6325" s="7" t="str">
        <f t="shared" si="196"/>
        <v/>
      </c>
      <c r="F6325" s="7" t="str">
        <f>IF('Payments Export'!A6329="","",'Payments Export'!N6329)</f>
        <v/>
      </c>
      <c r="G6325" s="7" t="str">
        <f>IF('Payments Export'!A6329="","",'Payments Export'!O6329)</f>
        <v/>
      </c>
      <c r="H6325" s="7" t="str">
        <f>IF('Payments Export'!B6329="","",G6325-F6325)</f>
        <v/>
      </c>
      <c r="I6325" s="3" t="str">
        <f>IF(C6325&lt;&gt;"",_xlfn.XLOOKUP(IFERROR(VALUE(C6325),C6325),'Items database'!A:A,'Items database'!B:B),(_xlfn.XLOOKUP(LEFT(E6325,3),Services,Services,"")))</f>
        <v/>
      </c>
      <c r="J6325" s="3" t="str">
        <f t="shared" si="197"/>
        <v/>
      </c>
    </row>
    <row r="6326" spans="1:10" x14ac:dyDescent="0.35">
      <c r="A6326" s="7" t="str">
        <f>IF('Payments Export'!A6330="","",'Payments Export'!A6330)</f>
        <v/>
      </c>
      <c r="B6326" s="7" t="str">
        <f>IF('Payments Export'!A6330="","",'Payments Export'!B6330)</f>
        <v/>
      </c>
      <c r="C6326" s="7" t="str">
        <f>IF(IFERROR(VALUE('Payments Export'!H6330),'Payments Export'!H6330)&lt;&gt;0,IFERROR(VALUE('Payments Export'!H6330),'Payments Export'!H6330),"")</f>
        <v/>
      </c>
      <c r="D6326" s="7" t="str">
        <f>IF('Payments Export'!I6330="","",'Payments Export'!I6330)</f>
        <v/>
      </c>
      <c r="E6326" s="7" t="str">
        <f t="shared" si="196"/>
        <v/>
      </c>
      <c r="F6326" s="7" t="str">
        <f>IF('Payments Export'!A6330="","",'Payments Export'!N6330)</f>
        <v/>
      </c>
      <c r="G6326" s="7" t="str">
        <f>IF('Payments Export'!A6330="","",'Payments Export'!O6330)</f>
        <v/>
      </c>
      <c r="H6326" s="7" t="str">
        <f>IF('Payments Export'!B6330="","",G6326-F6326)</f>
        <v/>
      </c>
      <c r="I6326" s="3" t="str">
        <f>IF(C6326&lt;&gt;"",_xlfn.XLOOKUP(IFERROR(VALUE(C6326),C6326),'Items database'!A:A,'Items database'!B:B),(_xlfn.XLOOKUP(LEFT(E6326,3),Services,Services,"")))</f>
        <v/>
      </c>
      <c r="J6326" s="3" t="str">
        <f t="shared" si="197"/>
        <v/>
      </c>
    </row>
    <row r="6327" spans="1:10" x14ac:dyDescent="0.35">
      <c r="A6327" s="7" t="str">
        <f>IF('Payments Export'!A6331="","",'Payments Export'!A6331)</f>
        <v/>
      </c>
      <c r="B6327" s="7" t="str">
        <f>IF('Payments Export'!A6331="","",'Payments Export'!B6331)</f>
        <v/>
      </c>
      <c r="C6327" s="7" t="str">
        <f>IF(IFERROR(VALUE('Payments Export'!H6331),'Payments Export'!H6331)&lt;&gt;0,IFERROR(VALUE('Payments Export'!H6331),'Payments Export'!H6331),"")</f>
        <v/>
      </c>
      <c r="D6327" s="7" t="str">
        <f>IF('Payments Export'!I6331="","",'Payments Export'!I6331)</f>
        <v/>
      </c>
      <c r="E6327" s="7" t="str">
        <f t="shared" si="196"/>
        <v/>
      </c>
      <c r="F6327" s="7" t="str">
        <f>IF('Payments Export'!A6331="","",'Payments Export'!N6331)</f>
        <v/>
      </c>
      <c r="G6327" s="7" t="str">
        <f>IF('Payments Export'!A6331="","",'Payments Export'!O6331)</f>
        <v/>
      </c>
      <c r="H6327" s="7" t="str">
        <f>IF('Payments Export'!B6331="","",G6327-F6327)</f>
        <v/>
      </c>
      <c r="I6327" s="3" t="str">
        <f>IF(C6327&lt;&gt;"",_xlfn.XLOOKUP(IFERROR(VALUE(C6327),C6327),'Items database'!A:A,'Items database'!B:B),(_xlfn.XLOOKUP(LEFT(E6327,3),Services,Services,"")))</f>
        <v/>
      </c>
      <c r="J6327" s="3" t="str">
        <f t="shared" si="197"/>
        <v/>
      </c>
    </row>
    <row r="6328" spans="1:10" x14ac:dyDescent="0.35">
      <c r="A6328" s="7" t="str">
        <f>IF('Payments Export'!A6332="","",'Payments Export'!A6332)</f>
        <v/>
      </c>
      <c r="B6328" s="7" t="str">
        <f>IF('Payments Export'!A6332="","",'Payments Export'!B6332)</f>
        <v/>
      </c>
      <c r="C6328" s="7" t="str">
        <f>IF(IFERROR(VALUE('Payments Export'!H6332),'Payments Export'!H6332)&lt;&gt;0,IFERROR(VALUE('Payments Export'!H6332),'Payments Export'!H6332),"")</f>
        <v/>
      </c>
      <c r="D6328" s="7" t="str">
        <f>IF('Payments Export'!I6332="","",'Payments Export'!I6332)</f>
        <v/>
      </c>
      <c r="E6328" s="7" t="str">
        <f t="shared" si="196"/>
        <v/>
      </c>
      <c r="F6328" s="7" t="str">
        <f>IF('Payments Export'!A6332="","",'Payments Export'!N6332)</f>
        <v/>
      </c>
      <c r="G6328" s="7" t="str">
        <f>IF('Payments Export'!A6332="","",'Payments Export'!O6332)</f>
        <v/>
      </c>
      <c r="H6328" s="7" t="str">
        <f>IF('Payments Export'!B6332="","",G6328-F6328)</f>
        <v/>
      </c>
      <c r="I6328" s="3" t="str">
        <f>IF(C6328&lt;&gt;"",_xlfn.XLOOKUP(IFERROR(VALUE(C6328),C6328),'Items database'!A:A,'Items database'!B:B),(_xlfn.XLOOKUP(LEFT(E6328,3),Services,Services,"")))</f>
        <v/>
      </c>
      <c r="J6328" s="3" t="str">
        <f t="shared" si="197"/>
        <v/>
      </c>
    </row>
    <row r="6329" spans="1:10" x14ac:dyDescent="0.35">
      <c r="A6329" s="7" t="str">
        <f>IF('Payments Export'!A6333="","",'Payments Export'!A6333)</f>
        <v/>
      </c>
      <c r="B6329" s="7" t="str">
        <f>IF('Payments Export'!A6333="","",'Payments Export'!B6333)</f>
        <v/>
      </c>
      <c r="C6329" s="7" t="str">
        <f>IF(IFERROR(VALUE('Payments Export'!H6333),'Payments Export'!H6333)&lt;&gt;0,IFERROR(VALUE('Payments Export'!H6333),'Payments Export'!H6333),"")</f>
        <v/>
      </c>
      <c r="D6329" s="7" t="str">
        <f>IF('Payments Export'!I6333="","",'Payments Export'!I6333)</f>
        <v/>
      </c>
      <c r="E6329" s="7" t="str">
        <f t="shared" si="196"/>
        <v/>
      </c>
      <c r="F6329" s="7" t="str">
        <f>IF('Payments Export'!A6333="","",'Payments Export'!N6333)</f>
        <v/>
      </c>
      <c r="G6329" s="7" t="str">
        <f>IF('Payments Export'!A6333="","",'Payments Export'!O6333)</f>
        <v/>
      </c>
      <c r="H6329" s="7" t="str">
        <f>IF('Payments Export'!B6333="","",G6329-F6329)</f>
        <v/>
      </c>
      <c r="I6329" s="3" t="str">
        <f>IF(C6329&lt;&gt;"",_xlfn.XLOOKUP(IFERROR(VALUE(C6329),C6329),'Items database'!A:A,'Items database'!B:B),(_xlfn.XLOOKUP(LEFT(E6329,3),Services,Services,"")))</f>
        <v/>
      </c>
      <c r="J6329" s="3" t="str">
        <f t="shared" si="197"/>
        <v/>
      </c>
    </row>
    <row r="6330" spans="1:10" x14ac:dyDescent="0.35">
      <c r="A6330" s="7" t="str">
        <f>IF('Payments Export'!A6334="","",'Payments Export'!A6334)</f>
        <v/>
      </c>
      <c r="B6330" s="7" t="str">
        <f>IF('Payments Export'!A6334="","",'Payments Export'!B6334)</f>
        <v/>
      </c>
      <c r="C6330" s="7" t="str">
        <f>IF(IFERROR(VALUE('Payments Export'!H6334),'Payments Export'!H6334)&lt;&gt;0,IFERROR(VALUE('Payments Export'!H6334),'Payments Export'!H6334),"")</f>
        <v/>
      </c>
      <c r="D6330" s="7" t="str">
        <f>IF('Payments Export'!I6334="","",'Payments Export'!I6334)</f>
        <v/>
      </c>
      <c r="E6330" s="7" t="str">
        <f t="shared" si="196"/>
        <v/>
      </c>
      <c r="F6330" s="7" t="str">
        <f>IF('Payments Export'!A6334="","",'Payments Export'!N6334)</f>
        <v/>
      </c>
      <c r="G6330" s="7" t="str">
        <f>IF('Payments Export'!A6334="","",'Payments Export'!O6334)</f>
        <v/>
      </c>
      <c r="H6330" s="7" t="str">
        <f>IF('Payments Export'!B6334="","",G6330-F6330)</f>
        <v/>
      </c>
      <c r="I6330" s="3" t="str">
        <f>IF(C6330&lt;&gt;"",_xlfn.XLOOKUP(IFERROR(VALUE(C6330),C6330),'Items database'!A:A,'Items database'!B:B),(_xlfn.XLOOKUP(LEFT(E6330,3),Services,Services,"")))</f>
        <v/>
      </c>
      <c r="J6330" s="3" t="str">
        <f t="shared" si="197"/>
        <v/>
      </c>
    </row>
    <row r="6331" spans="1:10" x14ac:dyDescent="0.35">
      <c r="A6331" s="7" t="str">
        <f>IF('Payments Export'!A6335="","",'Payments Export'!A6335)</f>
        <v/>
      </c>
      <c r="B6331" s="7" t="str">
        <f>IF('Payments Export'!A6335="","",'Payments Export'!B6335)</f>
        <v/>
      </c>
      <c r="C6331" s="7" t="str">
        <f>IF(IFERROR(VALUE('Payments Export'!H6335),'Payments Export'!H6335)&lt;&gt;0,IFERROR(VALUE('Payments Export'!H6335),'Payments Export'!H6335),"")</f>
        <v/>
      </c>
      <c r="D6331" s="7" t="str">
        <f>IF('Payments Export'!I6335="","",'Payments Export'!I6335)</f>
        <v/>
      </c>
      <c r="E6331" s="7" t="str">
        <f t="shared" si="196"/>
        <v/>
      </c>
      <c r="F6331" s="7" t="str">
        <f>IF('Payments Export'!A6335="","",'Payments Export'!N6335)</f>
        <v/>
      </c>
      <c r="G6331" s="7" t="str">
        <f>IF('Payments Export'!A6335="","",'Payments Export'!O6335)</f>
        <v/>
      </c>
      <c r="H6331" s="7" t="str">
        <f>IF('Payments Export'!B6335="","",G6331-F6331)</f>
        <v/>
      </c>
      <c r="I6331" s="3" t="str">
        <f>IF(C6331&lt;&gt;"",_xlfn.XLOOKUP(IFERROR(VALUE(C6331),C6331),'Items database'!A:A,'Items database'!B:B),(_xlfn.XLOOKUP(LEFT(E6331,3),Services,Services,"")))</f>
        <v/>
      </c>
      <c r="J6331" s="3" t="str">
        <f t="shared" si="197"/>
        <v/>
      </c>
    </row>
    <row r="6332" spans="1:10" x14ac:dyDescent="0.35">
      <c r="A6332" s="7" t="str">
        <f>IF('Payments Export'!A6336="","",'Payments Export'!A6336)</f>
        <v/>
      </c>
      <c r="B6332" s="7" t="str">
        <f>IF('Payments Export'!A6336="","",'Payments Export'!B6336)</f>
        <v/>
      </c>
      <c r="C6332" s="7" t="str">
        <f>IF(IFERROR(VALUE('Payments Export'!H6336),'Payments Export'!H6336)&lt;&gt;0,IFERROR(VALUE('Payments Export'!H6336),'Payments Export'!H6336),"")</f>
        <v/>
      </c>
      <c r="D6332" s="7" t="str">
        <f>IF('Payments Export'!I6336="","",'Payments Export'!I6336)</f>
        <v/>
      </c>
      <c r="E6332" s="7" t="str">
        <f t="shared" si="196"/>
        <v/>
      </c>
      <c r="F6332" s="7" t="str">
        <f>IF('Payments Export'!A6336="","",'Payments Export'!N6336)</f>
        <v/>
      </c>
      <c r="G6332" s="7" t="str">
        <f>IF('Payments Export'!A6336="","",'Payments Export'!O6336)</f>
        <v/>
      </c>
      <c r="H6332" s="7" t="str">
        <f>IF('Payments Export'!B6336="","",G6332-F6332)</f>
        <v/>
      </c>
      <c r="I6332" s="3" t="str">
        <f>IF(C6332&lt;&gt;"",_xlfn.XLOOKUP(IFERROR(VALUE(C6332),C6332),'Items database'!A:A,'Items database'!B:B),(_xlfn.XLOOKUP(LEFT(E6332,3),Services,Services,"")))</f>
        <v/>
      </c>
      <c r="J6332" s="3" t="str">
        <f t="shared" si="197"/>
        <v/>
      </c>
    </row>
    <row r="6333" spans="1:10" x14ac:dyDescent="0.35">
      <c r="A6333" s="7" t="str">
        <f>IF('Payments Export'!A6337="","",'Payments Export'!A6337)</f>
        <v/>
      </c>
      <c r="B6333" s="7" t="str">
        <f>IF('Payments Export'!A6337="","",'Payments Export'!B6337)</f>
        <v/>
      </c>
      <c r="C6333" s="7" t="str">
        <f>IF(IFERROR(VALUE('Payments Export'!H6337),'Payments Export'!H6337)&lt;&gt;0,IFERROR(VALUE('Payments Export'!H6337),'Payments Export'!H6337),"")</f>
        <v/>
      </c>
      <c r="D6333" s="7" t="str">
        <f>IF('Payments Export'!I6337="","",'Payments Export'!I6337)</f>
        <v/>
      </c>
      <c r="E6333" s="7" t="str">
        <f t="shared" si="196"/>
        <v/>
      </c>
      <c r="F6333" s="7" t="str">
        <f>IF('Payments Export'!A6337="","",'Payments Export'!N6337)</f>
        <v/>
      </c>
      <c r="G6333" s="7" t="str">
        <f>IF('Payments Export'!A6337="","",'Payments Export'!O6337)</f>
        <v/>
      </c>
      <c r="H6333" s="7" t="str">
        <f>IF('Payments Export'!B6337="","",G6333-F6333)</f>
        <v/>
      </c>
      <c r="I6333" s="3" t="str">
        <f>IF(C6333&lt;&gt;"",_xlfn.XLOOKUP(IFERROR(VALUE(C6333),C6333),'Items database'!A:A,'Items database'!B:B),(_xlfn.XLOOKUP(LEFT(E6333,3),Services,Services,"")))</f>
        <v/>
      </c>
      <c r="J6333" s="3" t="str">
        <f t="shared" si="197"/>
        <v/>
      </c>
    </row>
    <row r="6334" spans="1:10" x14ac:dyDescent="0.35">
      <c r="A6334" s="7" t="str">
        <f>IF('Payments Export'!A6338="","",'Payments Export'!A6338)</f>
        <v/>
      </c>
      <c r="B6334" s="7" t="str">
        <f>IF('Payments Export'!A6338="","",'Payments Export'!B6338)</f>
        <v/>
      </c>
      <c r="C6334" s="7" t="str">
        <f>IF(IFERROR(VALUE('Payments Export'!H6338),'Payments Export'!H6338)&lt;&gt;0,IFERROR(VALUE('Payments Export'!H6338),'Payments Export'!H6338),"")</f>
        <v/>
      </c>
      <c r="D6334" s="7" t="str">
        <f>IF('Payments Export'!I6338="","",'Payments Export'!I6338)</f>
        <v/>
      </c>
      <c r="E6334" s="7" t="str">
        <f t="shared" si="196"/>
        <v/>
      </c>
      <c r="F6334" s="7" t="str">
        <f>IF('Payments Export'!A6338="","",'Payments Export'!N6338)</f>
        <v/>
      </c>
      <c r="G6334" s="7" t="str">
        <f>IF('Payments Export'!A6338="","",'Payments Export'!O6338)</f>
        <v/>
      </c>
      <c r="H6334" s="7" t="str">
        <f>IF('Payments Export'!B6338="","",G6334-F6334)</f>
        <v/>
      </c>
      <c r="I6334" s="3" t="str">
        <f>IF(C6334&lt;&gt;"",_xlfn.XLOOKUP(IFERROR(VALUE(C6334),C6334),'Items database'!A:A,'Items database'!B:B),(_xlfn.XLOOKUP(LEFT(E6334,3),Services,Services,"")))</f>
        <v/>
      </c>
      <c r="J6334" s="3" t="str">
        <f t="shared" si="197"/>
        <v/>
      </c>
    </row>
    <row r="6335" spans="1:10" x14ac:dyDescent="0.35">
      <c r="A6335" s="7" t="str">
        <f>IF('Payments Export'!A6339="","",'Payments Export'!A6339)</f>
        <v/>
      </c>
      <c r="B6335" s="7" t="str">
        <f>IF('Payments Export'!A6339="","",'Payments Export'!B6339)</f>
        <v/>
      </c>
      <c r="C6335" s="7" t="str">
        <f>IF(IFERROR(VALUE('Payments Export'!H6339),'Payments Export'!H6339)&lt;&gt;0,IFERROR(VALUE('Payments Export'!H6339),'Payments Export'!H6339),"")</f>
        <v/>
      </c>
      <c r="D6335" s="7" t="str">
        <f>IF('Payments Export'!I6339="","",'Payments Export'!I6339)</f>
        <v/>
      </c>
      <c r="E6335" s="7" t="str">
        <f t="shared" si="196"/>
        <v/>
      </c>
      <c r="F6335" s="7" t="str">
        <f>IF('Payments Export'!A6339="","",'Payments Export'!N6339)</f>
        <v/>
      </c>
      <c r="G6335" s="7" t="str">
        <f>IF('Payments Export'!A6339="","",'Payments Export'!O6339)</f>
        <v/>
      </c>
      <c r="H6335" s="7" t="str">
        <f>IF('Payments Export'!B6339="","",G6335-F6335)</f>
        <v/>
      </c>
      <c r="I6335" s="3" t="str">
        <f>IF(C6335&lt;&gt;"",_xlfn.XLOOKUP(IFERROR(VALUE(C6335),C6335),'Items database'!A:A,'Items database'!B:B),(_xlfn.XLOOKUP(LEFT(E6335,3),Services,Services,"")))</f>
        <v/>
      </c>
      <c r="J6335" s="3" t="str">
        <f t="shared" si="197"/>
        <v/>
      </c>
    </row>
    <row r="6336" spans="1:10" x14ac:dyDescent="0.35">
      <c r="A6336" s="7" t="str">
        <f>IF('Payments Export'!A6340="","",'Payments Export'!A6340)</f>
        <v/>
      </c>
      <c r="B6336" s="7" t="str">
        <f>IF('Payments Export'!A6340="","",'Payments Export'!B6340)</f>
        <v/>
      </c>
      <c r="C6336" s="7" t="str">
        <f>IF(IFERROR(VALUE('Payments Export'!H6340),'Payments Export'!H6340)&lt;&gt;0,IFERROR(VALUE('Payments Export'!H6340),'Payments Export'!H6340),"")</f>
        <v/>
      </c>
      <c r="D6336" s="7" t="str">
        <f>IF('Payments Export'!I6340="","",'Payments Export'!I6340)</f>
        <v/>
      </c>
      <c r="E6336" s="7" t="str">
        <f t="shared" si="196"/>
        <v/>
      </c>
      <c r="F6336" s="7" t="str">
        <f>IF('Payments Export'!A6340="","",'Payments Export'!N6340)</f>
        <v/>
      </c>
      <c r="G6336" s="7" t="str">
        <f>IF('Payments Export'!A6340="","",'Payments Export'!O6340)</f>
        <v/>
      </c>
      <c r="H6336" s="7" t="str">
        <f>IF('Payments Export'!B6340="","",G6336-F6336)</f>
        <v/>
      </c>
      <c r="I6336" s="3" t="str">
        <f>IF(C6336&lt;&gt;"",_xlfn.XLOOKUP(IFERROR(VALUE(C6336),C6336),'Items database'!A:A,'Items database'!B:B),(_xlfn.XLOOKUP(LEFT(E6336,3),Services,Services,"")))</f>
        <v/>
      </c>
      <c r="J6336" s="3" t="str">
        <f t="shared" si="197"/>
        <v/>
      </c>
    </row>
    <row r="6337" spans="1:10" x14ac:dyDescent="0.35">
      <c r="A6337" s="7" t="str">
        <f>IF('Payments Export'!A6341="","",'Payments Export'!A6341)</f>
        <v/>
      </c>
      <c r="B6337" s="7" t="str">
        <f>IF('Payments Export'!A6341="","",'Payments Export'!B6341)</f>
        <v/>
      </c>
      <c r="C6337" s="7" t="str">
        <f>IF(IFERROR(VALUE('Payments Export'!H6341),'Payments Export'!H6341)&lt;&gt;0,IFERROR(VALUE('Payments Export'!H6341),'Payments Export'!H6341),"")</f>
        <v/>
      </c>
      <c r="D6337" s="7" t="str">
        <f>IF('Payments Export'!I6341="","",'Payments Export'!I6341)</f>
        <v/>
      </c>
      <c r="E6337" s="7" t="str">
        <f t="shared" ref="E6337:E6400" si="198">LEFT(D6337,66)</f>
        <v/>
      </c>
      <c r="F6337" s="7" t="str">
        <f>IF('Payments Export'!A6341="","",'Payments Export'!N6341)</f>
        <v/>
      </c>
      <c r="G6337" s="7" t="str">
        <f>IF('Payments Export'!A6341="","",'Payments Export'!O6341)</f>
        <v/>
      </c>
      <c r="H6337" s="7" t="str">
        <f>IF('Payments Export'!B6341="","",G6337-F6337)</f>
        <v/>
      </c>
      <c r="I6337" s="3" t="str">
        <f>IF(C6337&lt;&gt;"",_xlfn.XLOOKUP(IFERROR(VALUE(C6337),C6337),'Items database'!A:A,'Items database'!B:B),(_xlfn.XLOOKUP(LEFT(E6337,3),Services,Services,"")))</f>
        <v/>
      </c>
      <c r="J6337" s="3" t="str">
        <f t="shared" ref="J6337:J6400" si="199">IF(ISNUMBER(F6337)=TRUE,IF(F6337=0,"","GST"),"")</f>
        <v/>
      </c>
    </row>
    <row r="6338" spans="1:10" x14ac:dyDescent="0.35">
      <c r="A6338" s="7" t="str">
        <f>IF('Payments Export'!A6342="","",'Payments Export'!A6342)</f>
        <v/>
      </c>
      <c r="B6338" s="7" t="str">
        <f>IF('Payments Export'!A6342="","",'Payments Export'!B6342)</f>
        <v/>
      </c>
      <c r="C6338" s="7" t="str">
        <f>IF(IFERROR(VALUE('Payments Export'!H6342),'Payments Export'!H6342)&lt;&gt;0,IFERROR(VALUE('Payments Export'!H6342),'Payments Export'!H6342),"")</f>
        <v/>
      </c>
      <c r="D6338" s="7" t="str">
        <f>IF('Payments Export'!I6342="","",'Payments Export'!I6342)</f>
        <v/>
      </c>
      <c r="E6338" s="7" t="str">
        <f t="shared" si="198"/>
        <v/>
      </c>
      <c r="F6338" s="7" t="str">
        <f>IF('Payments Export'!A6342="","",'Payments Export'!N6342)</f>
        <v/>
      </c>
      <c r="G6338" s="7" t="str">
        <f>IF('Payments Export'!A6342="","",'Payments Export'!O6342)</f>
        <v/>
      </c>
      <c r="H6338" s="7" t="str">
        <f>IF('Payments Export'!B6342="","",G6338-F6338)</f>
        <v/>
      </c>
      <c r="I6338" s="3" t="str">
        <f>IF(C6338&lt;&gt;"",_xlfn.XLOOKUP(IFERROR(VALUE(C6338),C6338),'Items database'!A:A,'Items database'!B:B),(_xlfn.XLOOKUP(LEFT(E6338,3),Services,Services,"")))</f>
        <v/>
      </c>
      <c r="J6338" s="3" t="str">
        <f t="shared" si="199"/>
        <v/>
      </c>
    </row>
    <row r="6339" spans="1:10" x14ac:dyDescent="0.35">
      <c r="A6339" s="7" t="str">
        <f>IF('Payments Export'!A6343="","",'Payments Export'!A6343)</f>
        <v/>
      </c>
      <c r="B6339" s="7" t="str">
        <f>IF('Payments Export'!A6343="","",'Payments Export'!B6343)</f>
        <v/>
      </c>
      <c r="C6339" s="7" t="str">
        <f>IF(IFERROR(VALUE('Payments Export'!H6343),'Payments Export'!H6343)&lt;&gt;0,IFERROR(VALUE('Payments Export'!H6343),'Payments Export'!H6343),"")</f>
        <v/>
      </c>
      <c r="D6339" s="7" t="str">
        <f>IF('Payments Export'!I6343="","",'Payments Export'!I6343)</f>
        <v/>
      </c>
      <c r="E6339" s="7" t="str">
        <f t="shared" si="198"/>
        <v/>
      </c>
      <c r="F6339" s="7" t="str">
        <f>IF('Payments Export'!A6343="","",'Payments Export'!N6343)</f>
        <v/>
      </c>
      <c r="G6339" s="7" t="str">
        <f>IF('Payments Export'!A6343="","",'Payments Export'!O6343)</f>
        <v/>
      </c>
      <c r="H6339" s="7" t="str">
        <f>IF('Payments Export'!B6343="","",G6339-F6339)</f>
        <v/>
      </c>
      <c r="I6339" s="3" t="str">
        <f>IF(C6339&lt;&gt;"",_xlfn.XLOOKUP(IFERROR(VALUE(C6339),C6339),'Items database'!A:A,'Items database'!B:B),(_xlfn.XLOOKUP(LEFT(E6339,3),Services,Services,"")))</f>
        <v/>
      </c>
      <c r="J6339" s="3" t="str">
        <f t="shared" si="199"/>
        <v/>
      </c>
    </row>
    <row r="6340" spans="1:10" x14ac:dyDescent="0.35">
      <c r="A6340" s="7" t="str">
        <f>IF('Payments Export'!A6344="","",'Payments Export'!A6344)</f>
        <v/>
      </c>
      <c r="B6340" s="7" t="str">
        <f>IF('Payments Export'!A6344="","",'Payments Export'!B6344)</f>
        <v/>
      </c>
      <c r="C6340" s="7" t="str">
        <f>IF(IFERROR(VALUE('Payments Export'!H6344),'Payments Export'!H6344)&lt;&gt;0,IFERROR(VALUE('Payments Export'!H6344),'Payments Export'!H6344),"")</f>
        <v/>
      </c>
      <c r="D6340" s="7" t="str">
        <f>IF('Payments Export'!I6344="","",'Payments Export'!I6344)</f>
        <v/>
      </c>
      <c r="E6340" s="7" t="str">
        <f t="shared" si="198"/>
        <v/>
      </c>
      <c r="F6340" s="7" t="str">
        <f>IF('Payments Export'!A6344="","",'Payments Export'!N6344)</f>
        <v/>
      </c>
      <c r="G6340" s="7" t="str">
        <f>IF('Payments Export'!A6344="","",'Payments Export'!O6344)</f>
        <v/>
      </c>
      <c r="H6340" s="7" t="str">
        <f>IF('Payments Export'!B6344="","",G6340-F6340)</f>
        <v/>
      </c>
      <c r="I6340" s="3" t="str">
        <f>IF(C6340&lt;&gt;"",_xlfn.XLOOKUP(IFERROR(VALUE(C6340),C6340),'Items database'!A:A,'Items database'!B:B),(_xlfn.XLOOKUP(LEFT(E6340,3),Services,Services,"")))</f>
        <v/>
      </c>
      <c r="J6340" s="3" t="str">
        <f t="shared" si="199"/>
        <v/>
      </c>
    </row>
    <row r="6341" spans="1:10" x14ac:dyDescent="0.35">
      <c r="A6341" s="7" t="str">
        <f>IF('Payments Export'!A6345="","",'Payments Export'!A6345)</f>
        <v/>
      </c>
      <c r="B6341" s="7" t="str">
        <f>IF('Payments Export'!A6345="","",'Payments Export'!B6345)</f>
        <v/>
      </c>
      <c r="C6341" s="7" t="str">
        <f>IF(IFERROR(VALUE('Payments Export'!H6345),'Payments Export'!H6345)&lt;&gt;0,IFERROR(VALUE('Payments Export'!H6345),'Payments Export'!H6345),"")</f>
        <v/>
      </c>
      <c r="D6341" s="7" t="str">
        <f>IF('Payments Export'!I6345="","",'Payments Export'!I6345)</f>
        <v/>
      </c>
      <c r="E6341" s="7" t="str">
        <f t="shared" si="198"/>
        <v/>
      </c>
      <c r="F6341" s="7" t="str">
        <f>IF('Payments Export'!A6345="","",'Payments Export'!N6345)</f>
        <v/>
      </c>
      <c r="G6341" s="7" t="str">
        <f>IF('Payments Export'!A6345="","",'Payments Export'!O6345)</f>
        <v/>
      </c>
      <c r="H6341" s="7" t="str">
        <f>IF('Payments Export'!B6345="","",G6341-F6341)</f>
        <v/>
      </c>
      <c r="I6341" s="3" t="str">
        <f>IF(C6341&lt;&gt;"",_xlfn.XLOOKUP(IFERROR(VALUE(C6341),C6341),'Items database'!A:A,'Items database'!B:B),(_xlfn.XLOOKUP(LEFT(E6341,3),Services,Services,"")))</f>
        <v/>
      </c>
      <c r="J6341" s="3" t="str">
        <f t="shared" si="199"/>
        <v/>
      </c>
    </row>
    <row r="6342" spans="1:10" x14ac:dyDescent="0.35">
      <c r="A6342" s="7" t="str">
        <f>IF('Payments Export'!A6346="","",'Payments Export'!A6346)</f>
        <v/>
      </c>
      <c r="B6342" s="7" t="str">
        <f>IF('Payments Export'!A6346="","",'Payments Export'!B6346)</f>
        <v/>
      </c>
      <c r="C6342" s="7" t="str">
        <f>IF(IFERROR(VALUE('Payments Export'!H6346),'Payments Export'!H6346)&lt;&gt;0,IFERROR(VALUE('Payments Export'!H6346),'Payments Export'!H6346),"")</f>
        <v/>
      </c>
      <c r="D6342" s="7" t="str">
        <f>IF('Payments Export'!I6346="","",'Payments Export'!I6346)</f>
        <v/>
      </c>
      <c r="E6342" s="7" t="str">
        <f t="shared" si="198"/>
        <v/>
      </c>
      <c r="F6342" s="7" t="str">
        <f>IF('Payments Export'!A6346="","",'Payments Export'!N6346)</f>
        <v/>
      </c>
      <c r="G6342" s="7" t="str">
        <f>IF('Payments Export'!A6346="","",'Payments Export'!O6346)</f>
        <v/>
      </c>
      <c r="H6342" s="7" t="str">
        <f>IF('Payments Export'!B6346="","",G6342-F6342)</f>
        <v/>
      </c>
      <c r="I6342" s="3" t="str">
        <f>IF(C6342&lt;&gt;"",_xlfn.XLOOKUP(IFERROR(VALUE(C6342),C6342),'Items database'!A:A,'Items database'!B:B),(_xlfn.XLOOKUP(LEFT(E6342,3),Services,Services,"")))</f>
        <v/>
      </c>
      <c r="J6342" s="3" t="str">
        <f t="shared" si="199"/>
        <v/>
      </c>
    </row>
    <row r="6343" spans="1:10" x14ac:dyDescent="0.35">
      <c r="A6343" s="7" t="str">
        <f>IF('Payments Export'!A6347="","",'Payments Export'!A6347)</f>
        <v/>
      </c>
      <c r="B6343" s="7" t="str">
        <f>IF('Payments Export'!A6347="","",'Payments Export'!B6347)</f>
        <v/>
      </c>
      <c r="C6343" s="7" t="str">
        <f>IF(IFERROR(VALUE('Payments Export'!H6347),'Payments Export'!H6347)&lt;&gt;0,IFERROR(VALUE('Payments Export'!H6347),'Payments Export'!H6347),"")</f>
        <v/>
      </c>
      <c r="D6343" s="7" t="str">
        <f>IF('Payments Export'!I6347="","",'Payments Export'!I6347)</f>
        <v/>
      </c>
      <c r="E6343" s="7" t="str">
        <f t="shared" si="198"/>
        <v/>
      </c>
      <c r="F6343" s="7" t="str">
        <f>IF('Payments Export'!A6347="","",'Payments Export'!N6347)</f>
        <v/>
      </c>
      <c r="G6343" s="7" t="str">
        <f>IF('Payments Export'!A6347="","",'Payments Export'!O6347)</f>
        <v/>
      </c>
      <c r="H6343" s="7" t="str">
        <f>IF('Payments Export'!B6347="","",G6343-F6343)</f>
        <v/>
      </c>
      <c r="I6343" s="3" t="str">
        <f>IF(C6343&lt;&gt;"",_xlfn.XLOOKUP(IFERROR(VALUE(C6343),C6343),'Items database'!A:A,'Items database'!B:B),(_xlfn.XLOOKUP(LEFT(E6343,3),Services,Services,"")))</f>
        <v/>
      </c>
      <c r="J6343" s="3" t="str">
        <f t="shared" si="199"/>
        <v/>
      </c>
    </row>
    <row r="6344" spans="1:10" x14ac:dyDescent="0.35">
      <c r="A6344" s="7" t="str">
        <f>IF('Payments Export'!A6348="","",'Payments Export'!A6348)</f>
        <v/>
      </c>
      <c r="B6344" s="7" t="str">
        <f>IF('Payments Export'!A6348="","",'Payments Export'!B6348)</f>
        <v/>
      </c>
      <c r="C6344" s="7" t="str">
        <f>IF(IFERROR(VALUE('Payments Export'!H6348),'Payments Export'!H6348)&lt;&gt;0,IFERROR(VALUE('Payments Export'!H6348),'Payments Export'!H6348),"")</f>
        <v/>
      </c>
      <c r="D6344" s="7" t="str">
        <f>IF('Payments Export'!I6348="","",'Payments Export'!I6348)</f>
        <v/>
      </c>
      <c r="E6344" s="7" t="str">
        <f t="shared" si="198"/>
        <v/>
      </c>
      <c r="F6344" s="7" t="str">
        <f>IF('Payments Export'!A6348="","",'Payments Export'!N6348)</f>
        <v/>
      </c>
      <c r="G6344" s="7" t="str">
        <f>IF('Payments Export'!A6348="","",'Payments Export'!O6348)</f>
        <v/>
      </c>
      <c r="H6344" s="7" t="str">
        <f>IF('Payments Export'!B6348="","",G6344-F6344)</f>
        <v/>
      </c>
      <c r="I6344" s="3" t="str">
        <f>IF(C6344&lt;&gt;"",_xlfn.XLOOKUP(IFERROR(VALUE(C6344),C6344),'Items database'!A:A,'Items database'!B:B),(_xlfn.XLOOKUP(LEFT(E6344,3),Services,Services,"")))</f>
        <v/>
      </c>
      <c r="J6344" s="3" t="str">
        <f t="shared" si="199"/>
        <v/>
      </c>
    </row>
    <row r="6345" spans="1:10" x14ac:dyDescent="0.35">
      <c r="A6345" s="7" t="str">
        <f>IF('Payments Export'!A6349="","",'Payments Export'!A6349)</f>
        <v/>
      </c>
      <c r="B6345" s="7" t="str">
        <f>IF('Payments Export'!A6349="","",'Payments Export'!B6349)</f>
        <v/>
      </c>
      <c r="C6345" s="7" t="str">
        <f>IF(IFERROR(VALUE('Payments Export'!H6349),'Payments Export'!H6349)&lt;&gt;0,IFERROR(VALUE('Payments Export'!H6349),'Payments Export'!H6349),"")</f>
        <v/>
      </c>
      <c r="D6345" s="7" t="str">
        <f>IF('Payments Export'!I6349="","",'Payments Export'!I6349)</f>
        <v/>
      </c>
      <c r="E6345" s="7" t="str">
        <f t="shared" si="198"/>
        <v/>
      </c>
      <c r="F6345" s="7" t="str">
        <f>IF('Payments Export'!A6349="","",'Payments Export'!N6349)</f>
        <v/>
      </c>
      <c r="G6345" s="7" t="str">
        <f>IF('Payments Export'!A6349="","",'Payments Export'!O6349)</f>
        <v/>
      </c>
      <c r="H6345" s="7" t="str">
        <f>IF('Payments Export'!B6349="","",G6345-F6345)</f>
        <v/>
      </c>
      <c r="I6345" s="3" t="str">
        <f>IF(C6345&lt;&gt;"",_xlfn.XLOOKUP(IFERROR(VALUE(C6345),C6345),'Items database'!A:A,'Items database'!B:B),(_xlfn.XLOOKUP(LEFT(E6345,3),Services,Services,"")))</f>
        <v/>
      </c>
      <c r="J6345" s="3" t="str">
        <f t="shared" si="199"/>
        <v/>
      </c>
    </row>
    <row r="6346" spans="1:10" x14ac:dyDescent="0.35">
      <c r="A6346" s="7" t="str">
        <f>IF('Payments Export'!A6350="","",'Payments Export'!A6350)</f>
        <v/>
      </c>
      <c r="B6346" s="7" t="str">
        <f>IF('Payments Export'!A6350="","",'Payments Export'!B6350)</f>
        <v/>
      </c>
      <c r="C6346" s="7" t="str">
        <f>IF(IFERROR(VALUE('Payments Export'!H6350),'Payments Export'!H6350)&lt;&gt;0,IFERROR(VALUE('Payments Export'!H6350),'Payments Export'!H6350),"")</f>
        <v/>
      </c>
      <c r="D6346" s="7" t="str">
        <f>IF('Payments Export'!I6350="","",'Payments Export'!I6350)</f>
        <v/>
      </c>
      <c r="E6346" s="7" t="str">
        <f t="shared" si="198"/>
        <v/>
      </c>
      <c r="F6346" s="7" t="str">
        <f>IF('Payments Export'!A6350="","",'Payments Export'!N6350)</f>
        <v/>
      </c>
      <c r="G6346" s="7" t="str">
        <f>IF('Payments Export'!A6350="","",'Payments Export'!O6350)</f>
        <v/>
      </c>
      <c r="H6346" s="7" t="str">
        <f>IF('Payments Export'!B6350="","",G6346-F6346)</f>
        <v/>
      </c>
      <c r="I6346" s="3" t="str">
        <f>IF(C6346&lt;&gt;"",_xlfn.XLOOKUP(IFERROR(VALUE(C6346),C6346),'Items database'!A:A,'Items database'!B:B),(_xlfn.XLOOKUP(LEFT(E6346,3),Services,Services,"")))</f>
        <v/>
      </c>
      <c r="J6346" s="3" t="str">
        <f t="shared" si="199"/>
        <v/>
      </c>
    </row>
    <row r="6347" spans="1:10" x14ac:dyDescent="0.35">
      <c r="A6347" s="7" t="str">
        <f>IF('Payments Export'!A6351="","",'Payments Export'!A6351)</f>
        <v/>
      </c>
      <c r="B6347" s="7" t="str">
        <f>IF('Payments Export'!A6351="","",'Payments Export'!B6351)</f>
        <v/>
      </c>
      <c r="C6347" s="7" t="str">
        <f>IF(IFERROR(VALUE('Payments Export'!H6351),'Payments Export'!H6351)&lt;&gt;0,IFERROR(VALUE('Payments Export'!H6351),'Payments Export'!H6351),"")</f>
        <v/>
      </c>
      <c r="D6347" s="7" t="str">
        <f>IF('Payments Export'!I6351="","",'Payments Export'!I6351)</f>
        <v/>
      </c>
      <c r="E6347" s="7" t="str">
        <f t="shared" si="198"/>
        <v/>
      </c>
      <c r="F6347" s="7" t="str">
        <f>IF('Payments Export'!A6351="","",'Payments Export'!N6351)</f>
        <v/>
      </c>
      <c r="G6347" s="7" t="str">
        <f>IF('Payments Export'!A6351="","",'Payments Export'!O6351)</f>
        <v/>
      </c>
      <c r="H6347" s="7" t="str">
        <f>IF('Payments Export'!B6351="","",G6347-F6347)</f>
        <v/>
      </c>
      <c r="I6347" s="3" t="str">
        <f>IF(C6347&lt;&gt;"",_xlfn.XLOOKUP(IFERROR(VALUE(C6347),C6347),'Items database'!A:A,'Items database'!B:B),(_xlfn.XLOOKUP(LEFT(E6347,3),Services,Services,"")))</f>
        <v/>
      </c>
      <c r="J6347" s="3" t="str">
        <f t="shared" si="199"/>
        <v/>
      </c>
    </row>
    <row r="6348" spans="1:10" x14ac:dyDescent="0.35">
      <c r="A6348" s="7" t="str">
        <f>IF('Payments Export'!A6352="","",'Payments Export'!A6352)</f>
        <v/>
      </c>
      <c r="B6348" s="7" t="str">
        <f>IF('Payments Export'!A6352="","",'Payments Export'!B6352)</f>
        <v/>
      </c>
      <c r="C6348" s="7" t="str">
        <f>IF(IFERROR(VALUE('Payments Export'!H6352),'Payments Export'!H6352)&lt;&gt;0,IFERROR(VALUE('Payments Export'!H6352),'Payments Export'!H6352),"")</f>
        <v/>
      </c>
      <c r="D6348" s="7" t="str">
        <f>IF('Payments Export'!I6352="","",'Payments Export'!I6352)</f>
        <v/>
      </c>
      <c r="E6348" s="7" t="str">
        <f t="shared" si="198"/>
        <v/>
      </c>
      <c r="F6348" s="7" t="str">
        <f>IF('Payments Export'!A6352="","",'Payments Export'!N6352)</f>
        <v/>
      </c>
      <c r="G6348" s="7" t="str">
        <f>IF('Payments Export'!A6352="","",'Payments Export'!O6352)</f>
        <v/>
      </c>
      <c r="H6348" s="7" t="str">
        <f>IF('Payments Export'!B6352="","",G6348-F6348)</f>
        <v/>
      </c>
      <c r="I6348" s="3" t="str">
        <f>IF(C6348&lt;&gt;"",_xlfn.XLOOKUP(IFERROR(VALUE(C6348),C6348),'Items database'!A:A,'Items database'!B:B),(_xlfn.XLOOKUP(LEFT(E6348,3),Services,Services,"")))</f>
        <v/>
      </c>
      <c r="J6348" s="3" t="str">
        <f t="shared" si="199"/>
        <v/>
      </c>
    </row>
    <row r="6349" spans="1:10" x14ac:dyDescent="0.35">
      <c r="A6349" s="7" t="str">
        <f>IF('Payments Export'!A6353="","",'Payments Export'!A6353)</f>
        <v/>
      </c>
      <c r="B6349" s="7" t="str">
        <f>IF('Payments Export'!A6353="","",'Payments Export'!B6353)</f>
        <v/>
      </c>
      <c r="C6349" s="7" t="str">
        <f>IF(IFERROR(VALUE('Payments Export'!H6353),'Payments Export'!H6353)&lt;&gt;0,IFERROR(VALUE('Payments Export'!H6353),'Payments Export'!H6353),"")</f>
        <v/>
      </c>
      <c r="D6349" s="7" t="str">
        <f>IF('Payments Export'!I6353="","",'Payments Export'!I6353)</f>
        <v/>
      </c>
      <c r="E6349" s="7" t="str">
        <f t="shared" si="198"/>
        <v/>
      </c>
      <c r="F6349" s="7" t="str">
        <f>IF('Payments Export'!A6353="","",'Payments Export'!N6353)</f>
        <v/>
      </c>
      <c r="G6349" s="7" t="str">
        <f>IF('Payments Export'!A6353="","",'Payments Export'!O6353)</f>
        <v/>
      </c>
      <c r="H6349" s="7" t="str">
        <f>IF('Payments Export'!B6353="","",G6349-F6349)</f>
        <v/>
      </c>
      <c r="I6349" s="3" t="str">
        <f>IF(C6349&lt;&gt;"",_xlfn.XLOOKUP(IFERROR(VALUE(C6349),C6349),'Items database'!A:A,'Items database'!B:B),(_xlfn.XLOOKUP(LEFT(E6349,3),Services,Services,"")))</f>
        <v/>
      </c>
      <c r="J6349" s="3" t="str">
        <f t="shared" si="199"/>
        <v/>
      </c>
    </row>
    <row r="6350" spans="1:10" x14ac:dyDescent="0.35">
      <c r="A6350" s="7" t="str">
        <f>IF('Payments Export'!A6354="","",'Payments Export'!A6354)</f>
        <v/>
      </c>
      <c r="B6350" s="7" t="str">
        <f>IF('Payments Export'!A6354="","",'Payments Export'!B6354)</f>
        <v/>
      </c>
      <c r="C6350" s="7" t="str">
        <f>IF(IFERROR(VALUE('Payments Export'!H6354),'Payments Export'!H6354)&lt;&gt;0,IFERROR(VALUE('Payments Export'!H6354),'Payments Export'!H6354),"")</f>
        <v/>
      </c>
      <c r="D6350" s="7" t="str">
        <f>IF('Payments Export'!I6354="","",'Payments Export'!I6354)</f>
        <v/>
      </c>
      <c r="E6350" s="7" t="str">
        <f t="shared" si="198"/>
        <v/>
      </c>
      <c r="F6350" s="7" t="str">
        <f>IF('Payments Export'!A6354="","",'Payments Export'!N6354)</f>
        <v/>
      </c>
      <c r="G6350" s="7" t="str">
        <f>IF('Payments Export'!A6354="","",'Payments Export'!O6354)</f>
        <v/>
      </c>
      <c r="H6350" s="7" t="str">
        <f>IF('Payments Export'!B6354="","",G6350-F6350)</f>
        <v/>
      </c>
      <c r="I6350" s="3" t="str">
        <f>IF(C6350&lt;&gt;"",_xlfn.XLOOKUP(IFERROR(VALUE(C6350),C6350),'Items database'!A:A,'Items database'!B:B),(_xlfn.XLOOKUP(LEFT(E6350,3),Services,Services,"")))</f>
        <v/>
      </c>
      <c r="J6350" s="3" t="str">
        <f t="shared" si="199"/>
        <v/>
      </c>
    </row>
    <row r="6351" spans="1:10" x14ac:dyDescent="0.35">
      <c r="A6351" s="7" t="str">
        <f>IF('Payments Export'!A6355="","",'Payments Export'!A6355)</f>
        <v/>
      </c>
      <c r="B6351" s="7" t="str">
        <f>IF('Payments Export'!A6355="","",'Payments Export'!B6355)</f>
        <v/>
      </c>
      <c r="C6351" s="7" t="str">
        <f>IF(IFERROR(VALUE('Payments Export'!H6355),'Payments Export'!H6355)&lt;&gt;0,IFERROR(VALUE('Payments Export'!H6355),'Payments Export'!H6355),"")</f>
        <v/>
      </c>
      <c r="D6351" s="7" t="str">
        <f>IF('Payments Export'!I6355="","",'Payments Export'!I6355)</f>
        <v/>
      </c>
      <c r="E6351" s="7" t="str">
        <f t="shared" si="198"/>
        <v/>
      </c>
      <c r="F6351" s="7" t="str">
        <f>IF('Payments Export'!A6355="","",'Payments Export'!N6355)</f>
        <v/>
      </c>
      <c r="G6351" s="7" t="str">
        <f>IF('Payments Export'!A6355="","",'Payments Export'!O6355)</f>
        <v/>
      </c>
      <c r="H6351" s="7" t="str">
        <f>IF('Payments Export'!B6355="","",G6351-F6351)</f>
        <v/>
      </c>
      <c r="I6351" s="3" t="str">
        <f>IF(C6351&lt;&gt;"",_xlfn.XLOOKUP(IFERROR(VALUE(C6351),C6351),'Items database'!A:A,'Items database'!B:B),(_xlfn.XLOOKUP(LEFT(E6351,3),Services,Services,"")))</f>
        <v/>
      </c>
      <c r="J6351" s="3" t="str">
        <f t="shared" si="199"/>
        <v/>
      </c>
    </row>
    <row r="6352" spans="1:10" x14ac:dyDescent="0.35">
      <c r="A6352" s="7" t="str">
        <f>IF('Payments Export'!A6356="","",'Payments Export'!A6356)</f>
        <v/>
      </c>
      <c r="B6352" s="7" t="str">
        <f>IF('Payments Export'!A6356="","",'Payments Export'!B6356)</f>
        <v/>
      </c>
      <c r="C6352" s="7" t="str">
        <f>IF(IFERROR(VALUE('Payments Export'!H6356),'Payments Export'!H6356)&lt;&gt;0,IFERROR(VALUE('Payments Export'!H6356),'Payments Export'!H6356),"")</f>
        <v/>
      </c>
      <c r="D6352" s="7" t="str">
        <f>IF('Payments Export'!I6356="","",'Payments Export'!I6356)</f>
        <v/>
      </c>
      <c r="E6352" s="7" t="str">
        <f t="shared" si="198"/>
        <v/>
      </c>
      <c r="F6352" s="7" t="str">
        <f>IF('Payments Export'!A6356="","",'Payments Export'!N6356)</f>
        <v/>
      </c>
      <c r="G6352" s="7" t="str">
        <f>IF('Payments Export'!A6356="","",'Payments Export'!O6356)</f>
        <v/>
      </c>
      <c r="H6352" s="7" t="str">
        <f>IF('Payments Export'!B6356="","",G6352-F6352)</f>
        <v/>
      </c>
      <c r="I6352" s="3" t="str">
        <f>IF(C6352&lt;&gt;"",_xlfn.XLOOKUP(IFERROR(VALUE(C6352),C6352),'Items database'!A:A,'Items database'!B:B),(_xlfn.XLOOKUP(LEFT(E6352,3),Services,Services,"")))</f>
        <v/>
      </c>
      <c r="J6352" s="3" t="str">
        <f t="shared" si="199"/>
        <v/>
      </c>
    </row>
    <row r="6353" spans="1:10" x14ac:dyDescent="0.35">
      <c r="A6353" s="7" t="str">
        <f>IF('Payments Export'!A6357="","",'Payments Export'!A6357)</f>
        <v/>
      </c>
      <c r="B6353" s="7" t="str">
        <f>IF('Payments Export'!A6357="","",'Payments Export'!B6357)</f>
        <v/>
      </c>
      <c r="C6353" s="7" t="str">
        <f>IF(IFERROR(VALUE('Payments Export'!H6357),'Payments Export'!H6357)&lt;&gt;0,IFERROR(VALUE('Payments Export'!H6357),'Payments Export'!H6357),"")</f>
        <v/>
      </c>
      <c r="D6353" s="7" t="str">
        <f>IF('Payments Export'!I6357="","",'Payments Export'!I6357)</f>
        <v/>
      </c>
      <c r="E6353" s="7" t="str">
        <f t="shared" si="198"/>
        <v/>
      </c>
      <c r="F6353" s="7" t="str">
        <f>IF('Payments Export'!A6357="","",'Payments Export'!N6357)</f>
        <v/>
      </c>
      <c r="G6353" s="7" t="str">
        <f>IF('Payments Export'!A6357="","",'Payments Export'!O6357)</f>
        <v/>
      </c>
      <c r="H6353" s="7" t="str">
        <f>IF('Payments Export'!B6357="","",G6353-F6353)</f>
        <v/>
      </c>
      <c r="I6353" s="3" t="str">
        <f>IF(C6353&lt;&gt;"",_xlfn.XLOOKUP(IFERROR(VALUE(C6353),C6353),'Items database'!A:A,'Items database'!B:B),(_xlfn.XLOOKUP(LEFT(E6353,3),Services,Services,"")))</f>
        <v/>
      </c>
      <c r="J6353" s="3" t="str">
        <f t="shared" si="199"/>
        <v/>
      </c>
    </row>
    <row r="6354" spans="1:10" x14ac:dyDescent="0.35">
      <c r="A6354" s="7" t="str">
        <f>IF('Payments Export'!A6358="","",'Payments Export'!A6358)</f>
        <v/>
      </c>
      <c r="B6354" s="7" t="str">
        <f>IF('Payments Export'!A6358="","",'Payments Export'!B6358)</f>
        <v/>
      </c>
      <c r="C6354" s="7" t="str">
        <f>IF(IFERROR(VALUE('Payments Export'!H6358),'Payments Export'!H6358)&lt;&gt;0,IFERROR(VALUE('Payments Export'!H6358),'Payments Export'!H6358),"")</f>
        <v/>
      </c>
      <c r="D6354" s="7" t="str">
        <f>IF('Payments Export'!I6358="","",'Payments Export'!I6358)</f>
        <v/>
      </c>
      <c r="E6354" s="7" t="str">
        <f t="shared" si="198"/>
        <v/>
      </c>
      <c r="F6354" s="7" t="str">
        <f>IF('Payments Export'!A6358="","",'Payments Export'!N6358)</f>
        <v/>
      </c>
      <c r="G6354" s="7" t="str">
        <f>IF('Payments Export'!A6358="","",'Payments Export'!O6358)</f>
        <v/>
      </c>
      <c r="H6354" s="7" t="str">
        <f>IF('Payments Export'!B6358="","",G6354-F6354)</f>
        <v/>
      </c>
      <c r="I6354" s="3" t="str">
        <f>IF(C6354&lt;&gt;"",_xlfn.XLOOKUP(IFERROR(VALUE(C6354),C6354),'Items database'!A:A,'Items database'!B:B),(_xlfn.XLOOKUP(LEFT(E6354,3),Services,Services,"")))</f>
        <v/>
      </c>
      <c r="J6354" s="3" t="str">
        <f t="shared" si="199"/>
        <v/>
      </c>
    </row>
    <row r="6355" spans="1:10" x14ac:dyDescent="0.35">
      <c r="A6355" s="7" t="str">
        <f>IF('Payments Export'!A6359="","",'Payments Export'!A6359)</f>
        <v/>
      </c>
      <c r="B6355" s="7" t="str">
        <f>IF('Payments Export'!A6359="","",'Payments Export'!B6359)</f>
        <v/>
      </c>
      <c r="C6355" s="7" t="str">
        <f>IF(IFERROR(VALUE('Payments Export'!H6359),'Payments Export'!H6359)&lt;&gt;0,IFERROR(VALUE('Payments Export'!H6359),'Payments Export'!H6359),"")</f>
        <v/>
      </c>
      <c r="D6355" s="7" t="str">
        <f>IF('Payments Export'!I6359="","",'Payments Export'!I6359)</f>
        <v/>
      </c>
      <c r="E6355" s="7" t="str">
        <f t="shared" si="198"/>
        <v/>
      </c>
      <c r="F6355" s="7" t="str">
        <f>IF('Payments Export'!A6359="","",'Payments Export'!N6359)</f>
        <v/>
      </c>
      <c r="G6355" s="7" t="str">
        <f>IF('Payments Export'!A6359="","",'Payments Export'!O6359)</f>
        <v/>
      </c>
      <c r="H6355" s="7" t="str">
        <f>IF('Payments Export'!B6359="","",G6355-F6355)</f>
        <v/>
      </c>
      <c r="I6355" s="3" t="str">
        <f>IF(C6355&lt;&gt;"",_xlfn.XLOOKUP(IFERROR(VALUE(C6355),C6355),'Items database'!A:A,'Items database'!B:B),(_xlfn.XLOOKUP(LEFT(E6355,3),Services,Services,"")))</f>
        <v/>
      </c>
      <c r="J6355" s="3" t="str">
        <f t="shared" si="199"/>
        <v/>
      </c>
    </row>
    <row r="6356" spans="1:10" x14ac:dyDescent="0.35">
      <c r="A6356" s="7" t="str">
        <f>IF('Payments Export'!A6360="","",'Payments Export'!A6360)</f>
        <v/>
      </c>
      <c r="B6356" s="7" t="str">
        <f>IF('Payments Export'!A6360="","",'Payments Export'!B6360)</f>
        <v/>
      </c>
      <c r="C6356" s="7" t="str">
        <f>IF(IFERROR(VALUE('Payments Export'!H6360),'Payments Export'!H6360)&lt;&gt;0,IFERROR(VALUE('Payments Export'!H6360),'Payments Export'!H6360),"")</f>
        <v/>
      </c>
      <c r="D6356" s="7" t="str">
        <f>IF('Payments Export'!I6360="","",'Payments Export'!I6360)</f>
        <v/>
      </c>
      <c r="E6356" s="7" t="str">
        <f t="shared" si="198"/>
        <v/>
      </c>
      <c r="F6356" s="7" t="str">
        <f>IF('Payments Export'!A6360="","",'Payments Export'!N6360)</f>
        <v/>
      </c>
      <c r="G6356" s="7" t="str">
        <f>IF('Payments Export'!A6360="","",'Payments Export'!O6360)</f>
        <v/>
      </c>
      <c r="H6356" s="7" t="str">
        <f>IF('Payments Export'!B6360="","",G6356-F6356)</f>
        <v/>
      </c>
      <c r="I6356" s="3" t="str">
        <f>IF(C6356&lt;&gt;"",_xlfn.XLOOKUP(IFERROR(VALUE(C6356),C6356),'Items database'!A:A,'Items database'!B:B),(_xlfn.XLOOKUP(LEFT(E6356,3),Services,Services,"")))</f>
        <v/>
      </c>
      <c r="J6356" s="3" t="str">
        <f t="shared" si="199"/>
        <v/>
      </c>
    </row>
    <row r="6357" spans="1:10" x14ac:dyDescent="0.35">
      <c r="A6357" s="7" t="str">
        <f>IF('Payments Export'!A6361="","",'Payments Export'!A6361)</f>
        <v/>
      </c>
      <c r="B6357" s="7" t="str">
        <f>IF('Payments Export'!A6361="","",'Payments Export'!B6361)</f>
        <v/>
      </c>
      <c r="C6357" s="7" t="str">
        <f>IF(IFERROR(VALUE('Payments Export'!H6361),'Payments Export'!H6361)&lt;&gt;0,IFERROR(VALUE('Payments Export'!H6361),'Payments Export'!H6361),"")</f>
        <v/>
      </c>
      <c r="D6357" s="7" t="str">
        <f>IF('Payments Export'!I6361="","",'Payments Export'!I6361)</f>
        <v/>
      </c>
      <c r="E6357" s="7" t="str">
        <f t="shared" si="198"/>
        <v/>
      </c>
      <c r="F6357" s="7" t="str">
        <f>IF('Payments Export'!A6361="","",'Payments Export'!N6361)</f>
        <v/>
      </c>
      <c r="G6357" s="7" t="str">
        <f>IF('Payments Export'!A6361="","",'Payments Export'!O6361)</f>
        <v/>
      </c>
      <c r="H6357" s="7" t="str">
        <f>IF('Payments Export'!B6361="","",G6357-F6357)</f>
        <v/>
      </c>
      <c r="I6357" s="3" t="str">
        <f>IF(C6357&lt;&gt;"",_xlfn.XLOOKUP(IFERROR(VALUE(C6357),C6357),'Items database'!A:A,'Items database'!B:B),(_xlfn.XLOOKUP(LEFT(E6357,3),Services,Services,"")))</f>
        <v/>
      </c>
      <c r="J6357" s="3" t="str">
        <f t="shared" si="199"/>
        <v/>
      </c>
    </row>
    <row r="6358" spans="1:10" x14ac:dyDescent="0.35">
      <c r="A6358" s="7" t="str">
        <f>IF('Payments Export'!A6362="","",'Payments Export'!A6362)</f>
        <v/>
      </c>
      <c r="B6358" s="7" t="str">
        <f>IF('Payments Export'!A6362="","",'Payments Export'!B6362)</f>
        <v/>
      </c>
      <c r="C6358" s="7" t="str">
        <f>IF(IFERROR(VALUE('Payments Export'!H6362),'Payments Export'!H6362)&lt;&gt;0,IFERROR(VALUE('Payments Export'!H6362),'Payments Export'!H6362),"")</f>
        <v/>
      </c>
      <c r="D6358" s="7" t="str">
        <f>IF('Payments Export'!I6362="","",'Payments Export'!I6362)</f>
        <v/>
      </c>
      <c r="E6358" s="7" t="str">
        <f t="shared" si="198"/>
        <v/>
      </c>
      <c r="F6358" s="7" t="str">
        <f>IF('Payments Export'!A6362="","",'Payments Export'!N6362)</f>
        <v/>
      </c>
      <c r="G6358" s="7" t="str">
        <f>IF('Payments Export'!A6362="","",'Payments Export'!O6362)</f>
        <v/>
      </c>
      <c r="H6358" s="7" t="str">
        <f>IF('Payments Export'!B6362="","",G6358-F6358)</f>
        <v/>
      </c>
      <c r="I6358" s="3" t="str">
        <f>IF(C6358&lt;&gt;"",_xlfn.XLOOKUP(IFERROR(VALUE(C6358),C6358),'Items database'!A:A,'Items database'!B:B),(_xlfn.XLOOKUP(LEFT(E6358,3),Services,Services,"")))</f>
        <v/>
      </c>
      <c r="J6358" s="3" t="str">
        <f t="shared" si="199"/>
        <v/>
      </c>
    </row>
    <row r="6359" spans="1:10" x14ac:dyDescent="0.35">
      <c r="A6359" s="7" t="str">
        <f>IF('Payments Export'!A6363="","",'Payments Export'!A6363)</f>
        <v/>
      </c>
      <c r="B6359" s="7" t="str">
        <f>IF('Payments Export'!A6363="","",'Payments Export'!B6363)</f>
        <v/>
      </c>
      <c r="C6359" s="7" t="str">
        <f>IF(IFERROR(VALUE('Payments Export'!H6363),'Payments Export'!H6363)&lt;&gt;0,IFERROR(VALUE('Payments Export'!H6363),'Payments Export'!H6363),"")</f>
        <v/>
      </c>
      <c r="D6359" s="7" t="str">
        <f>IF('Payments Export'!I6363="","",'Payments Export'!I6363)</f>
        <v/>
      </c>
      <c r="E6359" s="7" t="str">
        <f t="shared" si="198"/>
        <v/>
      </c>
      <c r="F6359" s="7" t="str">
        <f>IF('Payments Export'!A6363="","",'Payments Export'!N6363)</f>
        <v/>
      </c>
      <c r="G6359" s="7" t="str">
        <f>IF('Payments Export'!A6363="","",'Payments Export'!O6363)</f>
        <v/>
      </c>
      <c r="H6359" s="7" t="str">
        <f>IF('Payments Export'!B6363="","",G6359-F6359)</f>
        <v/>
      </c>
      <c r="I6359" s="3" t="str">
        <f>IF(C6359&lt;&gt;"",_xlfn.XLOOKUP(IFERROR(VALUE(C6359),C6359),'Items database'!A:A,'Items database'!B:B),(_xlfn.XLOOKUP(LEFT(E6359,3),Services,Services,"")))</f>
        <v/>
      </c>
      <c r="J6359" s="3" t="str">
        <f t="shared" si="199"/>
        <v/>
      </c>
    </row>
    <row r="6360" spans="1:10" x14ac:dyDescent="0.35">
      <c r="A6360" s="7" t="str">
        <f>IF('Payments Export'!A6364="","",'Payments Export'!A6364)</f>
        <v/>
      </c>
      <c r="B6360" s="7" t="str">
        <f>IF('Payments Export'!A6364="","",'Payments Export'!B6364)</f>
        <v/>
      </c>
      <c r="C6360" s="7" t="str">
        <f>IF(IFERROR(VALUE('Payments Export'!H6364),'Payments Export'!H6364)&lt;&gt;0,IFERROR(VALUE('Payments Export'!H6364),'Payments Export'!H6364),"")</f>
        <v/>
      </c>
      <c r="D6360" s="7" t="str">
        <f>IF('Payments Export'!I6364="","",'Payments Export'!I6364)</f>
        <v/>
      </c>
      <c r="E6360" s="7" t="str">
        <f t="shared" si="198"/>
        <v/>
      </c>
      <c r="F6360" s="7" t="str">
        <f>IF('Payments Export'!A6364="","",'Payments Export'!N6364)</f>
        <v/>
      </c>
      <c r="G6360" s="7" t="str">
        <f>IF('Payments Export'!A6364="","",'Payments Export'!O6364)</f>
        <v/>
      </c>
      <c r="H6360" s="7" t="str">
        <f>IF('Payments Export'!B6364="","",G6360-F6360)</f>
        <v/>
      </c>
      <c r="I6360" s="3" t="str">
        <f>IF(C6360&lt;&gt;"",_xlfn.XLOOKUP(IFERROR(VALUE(C6360),C6360),'Items database'!A:A,'Items database'!B:B),(_xlfn.XLOOKUP(LEFT(E6360,3),Services,Services,"")))</f>
        <v/>
      </c>
      <c r="J6360" s="3" t="str">
        <f t="shared" si="199"/>
        <v/>
      </c>
    </row>
    <row r="6361" spans="1:10" x14ac:dyDescent="0.35">
      <c r="A6361" s="7" t="str">
        <f>IF('Payments Export'!A6365="","",'Payments Export'!A6365)</f>
        <v/>
      </c>
      <c r="B6361" s="7" t="str">
        <f>IF('Payments Export'!A6365="","",'Payments Export'!B6365)</f>
        <v/>
      </c>
      <c r="C6361" s="7" t="str">
        <f>IF(IFERROR(VALUE('Payments Export'!H6365),'Payments Export'!H6365)&lt;&gt;0,IFERROR(VALUE('Payments Export'!H6365),'Payments Export'!H6365),"")</f>
        <v/>
      </c>
      <c r="D6361" s="7" t="str">
        <f>IF('Payments Export'!I6365="","",'Payments Export'!I6365)</f>
        <v/>
      </c>
      <c r="E6361" s="7" t="str">
        <f t="shared" si="198"/>
        <v/>
      </c>
      <c r="F6361" s="7" t="str">
        <f>IF('Payments Export'!A6365="","",'Payments Export'!N6365)</f>
        <v/>
      </c>
      <c r="G6361" s="7" t="str">
        <f>IF('Payments Export'!A6365="","",'Payments Export'!O6365)</f>
        <v/>
      </c>
      <c r="H6361" s="7" t="str">
        <f>IF('Payments Export'!B6365="","",G6361-F6361)</f>
        <v/>
      </c>
      <c r="I6361" s="3" t="str">
        <f>IF(C6361&lt;&gt;"",_xlfn.XLOOKUP(IFERROR(VALUE(C6361),C6361),'Items database'!A:A,'Items database'!B:B),(_xlfn.XLOOKUP(LEFT(E6361,3),Services,Services,"")))</f>
        <v/>
      </c>
      <c r="J6361" s="3" t="str">
        <f t="shared" si="199"/>
        <v/>
      </c>
    </row>
    <row r="6362" spans="1:10" x14ac:dyDescent="0.35">
      <c r="A6362" s="7" t="str">
        <f>IF('Payments Export'!A6366="","",'Payments Export'!A6366)</f>
        <v/>
      </c>
      <c r="B6362" s="7" t="str">
        <f>IF('Payments Export'!A6366="","",'Payments Export'!B6366)</f>
        <v/>
      </c>
      <c r="C6362" s="7" t="str">
        <f>IF(IFERROR(VALUE('Payments Export'!H6366),'Payments Export'!H6366)&lt;&gt;0,IFERROR(VALUE('Payments Export'!H6366),'Payments Export'!H6366),"")</f>
        <v/>
      </c>
      <c r="D6362" s="7" t="str">
        <f>IF('Payments Export'!I6366="","",'Payments Export'!I6366)</f>
        <v/>
      </c>
      <c r="E6362" s="7" t="str">
        <f t="shared" si="198"/>
        <v/>
      </c>
      <c r="F6362" s="7" t="str">
        <f>IF('Payments Export'!A6366="","",'Payments Export'!N6366)</f>
        <v/>
      </c>
      <c r="G6362" s="7" t="str">
        <f>IF('Payments Export'!A6366="","",'Payments Export'!O6366)</f>
        <v/>
      </c>
      <c r="H6362" s="7" t="str">
        <f>IF('Payments Export'!B6366="","",G6362-F6362)</f>
        <v/>
      </c>
      <c r="I6362" s="3" t="str">
        <f>IF(C6362&lt;&gt;"",_xlfn.XLOOKUP(IFERROR(VALUE(C6362),C6362),'Items database'!A:A,'Items database'!B:B),(_xlfn.XLOOKUP(LEFT(E6362,3),Services,Services,"")))</f>
        <v/>
      </c>
      <c r="J6362" s="3" t="str">
        <f t="shared" si="199"/>
        <v/>
      </c>
    </row>
    <row r="6363" spans="1:10" x14ac:dyDescent="0.35">
      <c r="A6363" s="7" t="str">
        <f>IF('Payments Export'!A6367="","",'Payments Export'!A6367)</f>
        <v/>
      </c>
      <c r="B6363" s="7" t="str">
        <f>IF('Payments Export'!A6367="","",'Payments Export'!B6367)</f>
        <v/>
      </c>
      <c r="C6363" s="7" t="str">
        <f>IF(IFERROR(VALUE('Payments Export'!H6367),'Payments Export'!H6367)&lt;&gt;0,IFERROR(VALUE('Payments Export'!H6367),'Payments Export'!H6367),"")</f>
        <v/>
      </c>
      <c r="D6363" s="7" t="str">
        <f>IF('Payments Export'!I6367="","",'Payments Export'!I6367)</f>
        <v/>
      </c>
      <c r="E6363" s="7" t="str">
        <f t="shared" si="198"/>
        <v/>
      </c>
      <c r="F6363" s="7" t="str">
        <f>IF('Payments Export'!A6367="","",'Payments Export'!N6367)</f>
        <v/>
      </c>
      <c r="G6363" s="7" t="str">
        <f>IF('Payments Export'!A6367="","",'Payments Export'!O6367)</f>
        <v/>
      </c>
      <c r="H6363" s="7" t="str">
        <f>IF('Payments Export'!B6367="","",G6363-F6363)</f>
        <v/>
      </c>
      <c r="I6363" s="3" t="str">
        <f>IF(C6363&lt;&gt;"",_xlfn.XLOOKUP(IFERROR(VALUE(C6363),C6363),'Items database'!A:A,'Items database'!B:B),(_xlfn.XLOOKUP(LEFT(E6363,3),Services,Services,"")))</f>
        <v/>
      </c>
      <c r="J6363" s="3" t="str">
        <f t="shared" si="199"/>
        <v/>
      </c>
    </row>
    <row r="6364" spans="1:10" x14ac:dyDescent="0.35">
      <c r="A6364" s="7" t="str">
        <f>IF('Payments Export'!A6368="","",'Payments Export'!A6368)</f>
        <v/>
      </c>
      <c r="B6364" s="7" t="str">
        <f>IF('Payments Export'!A6368="","",'Payments Export'!B6368)</f>
        <v/>
      </c>
      <c r="C6364" s="7" t="str">
        <f>IF(IFERROR(VALUE('Payments Export'!H6368),'Payments Export'!H6368)&lt;&gt;0,IFERROR(VALUE('Payments Export'!H6368),'Payments Export'!H6368),"")</f>
        <v/>
      </c>
      <c r="D6364" s="7" t="str">
        <f>IF('Payments Export'!I6368="","",'Payments Export'!I6368)</f>
        <v/>
      </c>
      <c r="E6364" s="7" t="str">
        <f t="shared" si="198"/>
        <v/>
      </c>
      <c r="F6364" s="7" t="str">
        <f>IF('Payments Export'!A6368="","",'Payments Export'!N6368)</f>
        <v/>
      </c>
      <c r="G6364" s="7" t="str">
        <f>IF('Payments Export'!A6368="","",'Payments Export'!O6368)</f>
        <v/>
      </c>
      <c r="H6364" s="7" t="str">
        <f>IF('Payments Export'!B6368="","",G6364-F6364)</f>
        <v/>
      </c>
      <c r="I6364" s="3" t="str">
        <f>IF(C6364&lt;&gt;"",_xlfn.XLOOKUP(IFERROR(VALUE(C6364),C6364),'Items database'!A:A,'Items database'!B:B),(_xlfn.XLOOKUP(LEFT(E6364,3),Services,Services,"")))</f>
        <v/>
      </c>
      <c r="J6364" s="3" t="str">
        <f t="shared" si="199"/>
        <v/>
      </c>
    </row>
    <row r="6365" spans="1:10" x14ac:dyDescent="0.35">
      <c r="A6365" s="7" t="str">
        <f>IF('Payments Export'!A6369="","",'Payments Export'!A6369)</f>
        <v/>
      </c>
      <c r="B6365" s="7" t="str">
        <f>IF('Payments Export'!A6369="","",'Payments Export'!B6369)</f>
        <v/>
      </c>
      <c r="C6365" s="7" t="str">
        <f>IF(IFERROR(VALUE('Payments Export'!H6369),'Payments Export'!H6369)&lt;&gt;0,IFERROR(VALUE('Payments Export'!H6369),'Payments Export'!H6369),"")</f>
        <v/>
      </c>
      <c r="D6365" s="7" t="str">
        <f>IF('Payments Export'!I6369="","",'Payments Export'!I6369)</f>
        <v/>
      </c>
      <c r="E6365" s="7" t="str">
        <f t="shared" si="198"/>
        <v/>
      </c>
      <c r="F6365" s="7" t="str">
        <f>IF('Payments Export'!A6369="","",'Payments Export'!N6369)</f>
        <v/>
      </c>
      <c r="G6365" s="7" t="str">
        <f>IF('Payments Export'!A6369="","",'Payments Export'!O6369)</f>
        <v/>
      </c>
      <c r="H6365" s="7" t="str">
        <f>IF('Payments Export'!B6369="","",G6365-F6365)</f>
        <v/>
      </c>
      <c r="I6365" s="3" t="str">
        <f>IF(C6365&lt;&gt;"",_xlfn.XLOOKUP(IFERROR(VALUE(C6365),C6365),'Items database'!A:A,'Items database'!B:B),(_xlfn.XLOOKUP(LEFT(E6365,3),Services,Services,"")))</f>
        <v/>
      </c>
      <c r="J6365" s="3" t="str">
        <f t="shared" si="199"/>
        <v/>
      </c>
    </row>
    <row r="6366" spans="1:10" x14ac:dyDescent="0.35">
      <c r="A6366" s="7" t="str">
        <f>IF('Payments Export'!A6370="","",'Payments Export'!A6370)</f>
        <v/>
      </c>
      <c r="B6366" s="7" t="str">
        <f>IF('Payments Export'!A6370="","",'Payments Export'!B6370)</f>
        <v/>
      </c>
      <c r="C6366" s="7" t="str">
        <f>IF(IFERROR(VALUE('Payments Export'!H6370),'Payments Export'!H6370)&lt;&gt;0,IFERROR(VALUE('Payments Export'!H6370),'Payments Export'!H6370),"")</f>
        <v/>
      </c>
      <c r="D6366" s="7" t="str">
        <f>IF('Payments Export'!I6370="","",'Payments Export'!I6370)</f>
        <v/>
      </c>
      <c r="E6366" s="7" t="str">
        <f t="shared" si="198"/>
        <v/>
      </c>
      <c r="F6366" s="7" t="str">
        <f>IF('Payments Export'!A6370="","",'Payments Export'!N6370)</f>
        <v/>
      </c>
      <c r="G6366" s="7" t="str">
        <f>IF('Payments Export'!A6370="","",'Payments Export'!O6370)</f>
        <v/>
      </c>
      <c r="H6366" s="7" t="str">
        <f>IF('Payments Export'!B6370="","",G6366-F6366)</f>
        <v/>
      </c>
      <c r="I6366" s="3" t="str">
        <f>IF(C6366&lt;&gt;"",_xlfn.XLOOKUP(IFERROR(VALUE(C6366),C6366),'Items database'!A:A,'Items database'!B:B),(_xlfn.XLOOKUP(LEFT(E6366,3),Services,Services,"")))</f>
        <v/>
      </c>
      <c r="J6366" s="3" t="str">
        <f t="shared" si="199"/>
        <v/>
      </c>
    </row>
    <row r="6367" spans="1:10" x14ac:dyDescent="0.35">
      <c r="A6367" s="7" t="str">
        <f>IF('Payments Export'!A6371="","",'Payments Export'!A6371)</f>
        <v/>
      </c>
      <c r="B6367" s="7" t="str">
        <f>IF('Payments Export'!A6371="","",'Payments Export'!B6371)</f>
        <v/>
      </c>
      <c r="C6367" s="7" t="str">
        <f>IF(IFERROR(VALUE('Payments Export'!H6371),'Payments Export'!H6371)&lt;&gt;0,IFERROR(VALUE('Payments Export'!H6371),'Payments Export'!H6371),"")</f>
        <v/>
      </c>
      <c r="D6367" s="7" t="str">
        <f>IF('Payments Export'!I6371="","",'Payments Export'!I6371)</f>
        <v/>
      </c>
      <c r="E6367" s="7" t="str">
        <f t="shared" si="198"/>
        <v/>
      </c>
      <c r="F6367" s="7" t="str">
        <f>IF('Payments Export'!A6371="","",'Payments Export'!N6371)</f>
        <v/>
      </c>
      <c r="G6367" s="7" t="str">
        <f>IF('Payments Export'!A6371="","",'Payments Export'!O6371)</f>
        <v/>
      </c>
      <c r="H6367" s="7" t="str">
        <f>IF('Payments Export'!B6371="","",G6367-F6367)</f>
        <v/>
      </c>
      <c r="I6367" s="3" t="str">
        <f>IF(C6367&lt;&gt;"",_xlfn.XLOOKUP(IFERROR(VALUE(C6367),C6367),'Items database'!A:A,'Items database'!B:B),(_xlfn.XLOOKUP(LEFT(E6367,3),Services,Services,"")))</f>
        <v/>
      </c>
      <c r="J6367" s="3" t="str">
        <f t="shared" si="199"/>
        <v/>
      </c>
    </row>
    <row r="6368" spans="1:10" x14ac:dyDescent="0.35">
      <c r="A6368" s="7" t="str">
        <f>IF('Payments Export'!A6372="","",'Payments Export'!A6372)</f>
        <v/>
      </c>
      <c r="B6368" s="7" t="str">
        <f>IF('Payments Export'!A6372="","",'Payments Export'!B6372)</f>
        <v/>
      </c>
      <c r="C6368" s="7" t="str">
        <f>IF(IFERROR(VALUE('Payments Export'!H6372),'Payments Export'!H6372)&lt;&gt;0,IFERROR(VALUE('Payments Export'!H6372),'Payments Export'!H6372),"")</f>
        <v/>
      </c>
      <c r="D6368" s="7" t="str">
        <f>IF('Payments Export'!I6372="","",'Payments Export'!I6372)</f>
        <v/>
      </c>
      <c r="E6368" s="7" t="str">
        <f t="shared" si="198"/>
        <v/>
      </c>
      <c r="F6368" s="7" t="str">
        <f>IF('Payments Export'!A6372="","",'Payments Export'!N6372)</f>
        <v/>
      </c>
      <c r="G6368" s="7" t="str">
        <f>IF('Payments Export'!A6372="","",'Payments Export'!O6372)</f>
        <v/>
      </c>
      <c r="H6368" s="7" t="str">
        <f>IF('Payments Export'!B6372="","",G6368-F6368)</f>
        <v/>
      </c>
      <c r="I6368" s="3" t="str">
        <f>IF(C6368&lt;&gt;"",_xlfn.XLOOKUP(IFERROR(VALUE(C6368),C6368),'Items database'!A:A,'Items database'!B:B),(_xlfn.XLOOKUP(LEFT(E6368,3),Services,Services,"")))</f>
        <v/>
      </c>
      <c r="J6368" s="3" t="str">
        <f t="shared" si="199"/>
        <v/>
      </c>
    </row>
    <row r="6369" spans="1:10" x14ac:dyDescent="0.35">
      <c r="A6369" s="7" t="str">
        <f>IF('Payments Export'!A6373="","",'Payments Export'!A6373)</f>
        <v/>
      </c>
      <c r="B6369" s="7" t="str">
        <f>IF('Payments Export'!A6373="","",'Payments Export'!B6373)</f>
        <v/>
      </c>
      <c r="C6369" s="7" t="str">
        <f>IF(IFERROR(VALUE('Payments Export'!H6373),'Payments Export'!H6373)&lt;&gt;0,IFERROR(VALUE('Payments Export'!H6373),'Payments Export'!H6373),"")</f>
        <v/>
      </c>
      <c r="D6369" s="7" t="str">
        <f>IF('Payments Export'!I6373="","",'Payments Export'!I6373)</f>
        <v/>
      </c>
      <c r="E6369" s="7" t="str">
        <f t="shared" si="198"/>
        <v/>
      </c>
      <c r="F6369" s="7" t="str">
        <f>IF('Payments Export'!A6373="","",'Payments Export'!N6373)</f>
        <v/>
      </c>
      <c r="G6369" s="7" t="str">
        <f>IF('Payments Export'!A6373="","",'Payments Export'!O6373)</f>
        <v/>
      </c>
      <c r="H6369" s="7" t="str">
        <f>IF('Payments Export'!B6373="","",G6369-F6369)</f>
        <v/>
      </c>
      <c r="I6369" s="3" t="str">
        <f>IF(C6369&lt;&gt;"",_xlfn.XLOOKUP(IFERROR(VALUE(C6369),C6369),'Items database'!A:A,'Items database'!B:B),(_xlfn.XLOOKUP(LEFT(E6369,3),Services,Services,"")))</f>
        <v/>
      </c>
      <c r="J6369" s="3" t="str">
        <f t="shared" si="199"/>
        <v/>
      </c>
    </row>
    <row r="6370" spans="1:10" x14ac:dyDescent="0.35">
      <c r="A6370" s="7" t="str">
        <f>IF('Payments Export'!A6374="","",'Payments Export'!A6374)</f>
        <v/>
      </c>
      <c r="B6370" s="7" t="str">
        <f>IF('Payments Export'!A6374="","",'Payments Export'!B6374)</f>
        <v/>
      </c>
      <c r="C6370" s="7" t="str">
        <f>IF(IFERROR(VALUE('Payments Export'!H6374),'Payments Export'!H6374)&lt;&gt;0,IFERROR(VALUE('Payments Export'!H6374),'Payments Export'!H6374),"")</f>
        <v/>
      </c>
      <c r="D6370" s="7" t="str">
        <f>IF('Payments Export'!I6374="","",'Payments Export'!I6374)</f>
        <v/>
      </c>
      <c r="E6370" s="7" t="str">
        <f t="shared" si="198"/>
        <v/>
      </c>
      <c r="F6370" s="7" t="str">
        <f>IF('Payments Export'!A6374="","",'Payments Export'!N6374)</f>
        <v/>
      </c>
      <c r="G6370" s="7" t="str">
        <f>IF('Payments Export'!A6374="","",'Payments Export'!O6374)</f>
        <v/>
      </c>
      <c r="H6370" s="7" t="str">
        <f>IF('Payments Export'!B6374="","",G6370-F6370)</f>
        <v/>
      </c>
      <c r="I6370" s="3" t="str">
        <f>IF(C6370&lt;&gt;"",_xlfn.XLOOKUP(IFERROR(VALUE(C6370),C6370),'Items database'!A:A,'Items database'!B:B),(_xlfn.XLOOKUP(LEFT(E6370,3),Services,Services,"")))</f>
        <v/>
      </c>
      <c r="J6370" s="3" t="str">
        <f t="shared" si="199"/>
        <v/>
      </c>
    </row>
    <row r="6371" spans="1:10" x14ac:dyDescent="0.35">
      <c r="A6371" s="7" t="str">
        <f>IF('Payments Export'!A6375="","",'Payments Export'!A6375)</f>
        <v/>
      </c>
      <c r="B6371" s="7" t="str">
        <f>IF('Payments Export'!A6375="","",'Payments Export'!B6375)</f>
        <v/>
      </c>
      <c r="C6371" s="7" t="str">
        <f>IF(IFERROR(VALUE('Payments Export'!H6375),'Payments Export'!H6375)&lt;&gt;0,IFERROR(VALUE('Payments Export'!H6375),'Payments Export'!H6375),"")</f>
        <v/>
      </c>
      <c r="D6371" s="7" t="str">
        <f>IF('Payments Export'!I6375="","",'Payments Export'!I6375)</f>
        <v/>
      </c>
      <c r="E6371" s="7" t="str">
        <f t="shared" si="198"/>
        <v/>
      </c>
      <c r="F6371" s="7" t="str">
        <f>IF('Payments Export'!A6375="","",'Payments Export'!N6375)</f>
        <v/>
      </c>
      <c r="G6371" s="7" t="str">
        <f>IF('Payments Export'!A6375="","",'Payments Export'!O6375)</f>
        <v/>
      </c>
      <c r="H6371" s="7" t="str">
        <f>IF('Payments Export'!B6375="","",G6371-F6371)</f>
        <v/>
      </c>
      <c r="I6371" s="3" t="str">
        <f>IF(C6371&lt;&gt;"",_xlfn.XLOOKUP(IFERROR(VALUE(C6371),C6371),'Items database'!A:A,'Items database'!B:B),(_xlfn.XLOOKUP(LEFT(E6371,3),Services,Services,"")))</f>
        <v/>
      </c>
      <c r="J6371" s="3" t="str">
        <f t="shared" si="199"/>
        <v/>
      </c>
    </row>
    <row r="6372" spans="1:10" x14ac:dyDescent="0.35">
      <c r="A6372" s="7" t="str">
        <f>IF('Payments Export'!A6376="","",'Payments Export'!A6376)</f>
        <v/>
      </c>
      <c r="B6372" s="7" t="str">
        <f>IF('Payments Export'!A6376="","",'Payments Export'!B6376)</f>
        <v/>
      </c>
      <c r="C6372" s="7" t="str">
        <f>IF(IFERROR(VALUE('Payments Export'!H6376),'Payments Export'!H6376)&lt;&gt;0,IFERROR(VALUE('Payments Export'!H6376),'Payments Export'!H6376),"")</f>
        <v/>
      </c>
      <c r="D6372" s="7" t="str">
        <f>IF('Payments Export'!I6376="","",'Payments Export'!I6376)</f>
        <v/>
      </c>
      <c r="E6372" s="7" t="str">
        <f t="shared" si="198"/>
        <v/>
      </c>
      <c r="F6372" s="7" t="str">
        <f>IF('Payments Export'!A6376="","",'Payments Export'!N6376)</f>
        <v/>
      </c>
      <c r="G6372" s="7" t="str">
        <f>IF('Payments Export'!A6376="","",'Payments Export'!O6376)</f>
        <v/>
      </c>
      <c r="H6372" s="7" t="str">
        <f>IF('Payments Export'!B6376="","",G6372-F6372)</f>
        <v/>
      </c>
      <c r="I6372" s="3" t="str">
        <f>IF(C6372&lt;&gt;"",_xlfn.XLOOKUP(IFERROR(VALUE(C6372),C6372),'Items database'!A:A,'Items database'!B:B),(_xlfn.XLOOKUP(LEFT(E6372,3),Services,Services,"")))</f>
        <v/>
      </c>
      <c r="J6372" s="3" t="str">
        <f t="shared" si="199"/>
        <v/>
      </c>
    </row>
    <row r="6373" spans="1:10" x14ac:dyDescent="0.35">
      <c r="A6373" s="7" t="str">
        <f>IF('Payments Export'!A6377="","",'Payments Export'!A6377)</f>
        <v/>
      </c>
      <c r="B6373" s="7" t="str">
        <f>IF('Payments Export'!A6377="","",'Payments Export'!B6377)</f>
        <v/>
      </c>
      <c r="C6373" s="7" t="str">
        <f>IF(IFERROR(VALUE('Payments Export'!H6377),'Payments Export'!H6377)&lt;&gt;0,IFERROR(VALUE('Payments Export'!H6377),'Payments Export'!H6377),"")</f>
        <v/>
      </c>
      <c r="D6373" s="7" t="str">
        <f>IF('Payments Export'!I6377="","",'Payments Export'!I6377)</f>
        <v/>
      </c>
      <c r="E6373" s="7" t="str">
        <f t="shared" si="198"/>
        <v/>
      </c>
      <c r="F6373" s="7" t="str">
        <f>IF('Payments Export'!A6377="","",'Payments Export'!N6377)</f>
        <v/>
      </c>
      <c r="G6373" s="7" t="str">
        <f>IF('Payments Export'!A6377="","",'Payments Export'!O6377)</f>
        <v/>
      </c>
      <c r="H6373" s="7" t="str">
        <f>IF('Payments Export'!B6377="","",G6373-F6373)</f>
        <v/>
      </c>
      <c r="I6373" s="3" t="str">
        <f>IF(C6373&lt;&gt;"",_xlfn.XLOOKUP(IFERROR(VALUE(C6373),C6373),'Items database'!A:A,'Items database'!B:B),(_xlfn.XLOOKUP(LEFT(E6373,3),Services,Services,"")))</f>
        <v/>
      </c>
      <c r="J6373" s="3" t="str">
        <f t="shared" si="199"/>
        <v/>
      </c>
    </row>
    <row r="6374" spans="1:10" x14ac:dyDescent="0.35">
      <c r="A6374" s="7" t="str">
        <f>IF('Payments Export'!A6378="","",'Payments Export'!A6378)</f>
        <v/>
      </c>
      <c r="B6374" s="7" t="str">
        <f>IF('Payments Export'!A6378="","",'Payments Export'!B6378)</f>
        <v/>
      </c>
      <c r="C6374" s="7" t="str">
        <f>IF(IFERROR(VALUE('Payments Export'!H6378),'Payments Export'!H6378)&lt;&gt;0,IFERROR(VALUE('Payments Export'!H6378),'Payments Export'!H6378),"")</f>
        <v/>
      </c>
      <c r="D6374" s="7" t="str">
        <f>IF('Payments Export'!I6378="","",'Payments Export'!I6378)</f>
        <v/>
      </c>
      <c r="E6374" s="7" t="str">
        <f t="shared" si="198"/>
        <v/>
      </c>
      <c r="F6374" s="7" t="str">
        <f>IF('Payments Export'!A6378="","",'Payments Export'!N6378)</f>
        <v/>
      </c>
      <c r="G6374" s="7" t="str">
        <f>IF('Payments Export'!A6378="","",'Payments Export'!O6378)</f>
        <v/>
      </c>
      <c r="H6374" s="7" t="str">
        <f>IF('Payments Export'!B6378="","",G6374-F6374)</f>
        <v/>
      </c>
      <c r="I6374" s="3" t="str">
        <f>IF(C6374&lt;&gt;"",_xlfn.XLOOKUP(IFERROR(VALUE(C6374),C6374),'Items database'!A:A,'Items database'!B:B),(_xlfn.XLOOKUP(LEFT(E6374,3),Services,Services,"")))</f>
        <v/>
      </c>
      <c r="J6374" s="3" t="str">
        <f t="shared" si="199"/>
        <v/>
      </c>
    </row>
    <row r="6375" spans="1:10" x14ac:dyDescent="0.35">
      <c r="A6375" s="7" t="str">
        <f>IF('Payments Export'!A6379="","",'Payments Export'!A6379)</f>
        <v/>
      </c>
      <c r="B6375" s="7" t="str">
        <f>IF('Payments Export'!A6379="","",'Payments Export'!B6379)</f>
        <v/>
      </c>
      <c r="C6375" s="7" t="str">
        <f>IF(IFERROR(VALUE('Payments Export'!H6379),'Payments Export'!H6379)&lt;&gt;0,IFERROR(VALUE('Payments Export'!H6379),'Payments Export'!H6379),"")</f>
        <v/>
      </c>
      <c r="D6375" s="7" t="str">
        <f>IF('Payments Export'!I6379="","",'Payments Export'!I6379)</f>
        <v/>
      </c>
      <c r="E6375" s="7" t="str">
        <f t="shared" si="198"/>
        <v/>
      </c>
      <c r="F6375" s="7" t="str">
        <f>IF('Payments Export'!A6379="","",'Payments Export'!N6379)</f>
        <v/>
      </c>
      <c r="G6375" s="7" t="str">
        <f>IF('Payments Export'!A6379="","",'Payments Export'!O6379)</f>
        <v/>
      </c>
      <c r="H6375" s="7" t="str">
        <f>IF('Payments Export'!B6379="","",G6375-F6375)</f>
        <v/>
      </c>
      <c r="I6375" s="3" t="str">
        <f>IF(C6375&lt;&gt;"",_xlfn.XLOOKUP(IFERROR(VALUE(C6375),C6375),'Items database'!A:A,'Items database'!B:B),(_xlfn.XLOOKUP(LEFT(E6375,3),Services,Services,"")))</f>
        <v/>
      </c>
      <c r="J6375" s="3" t="str">
        <f t="shared" si="199"/>
        <v/>
      </c>
    </row>
    <row r="6376" spans="1:10" x14ac:dyDescent="0.35">
      <c r="A6376" s="7" t="str">
        <f>IF('Payments Export'!A6380="","",'Payments Export'!A6380)</f>
        <v/>
      </c>
      <c r="B6376" s="7" t="str">
        <f>IF('Payments Export'!A6380="","",'Payments Export'!B6380)</f>
        <v/>
      </c>
      <c r="C6376" s="7" t="str">
        <f>IF(IFERROR(VALUE('Payments Export'!H6380),'Payments Export'!H6380)&lt;&gt;0,IFERROR(VALUE('Payments Export'!H6380),'Payments Export'!H6380),"")</f>
        <v/>
      </c>
      <c r="D6376" s="7" t="str">
        <f>IF('Payments Export'!I6380="","",'Payments Export'!I6380)</f>
        <v/>
      </c>
      <c r="E6376" s="7" t="str">
        <f t="shared" si="198"/>
        <v/>
      </c>
      <c r="F6376" s="7" t="str">
        <f>IF('Payments Export'!A6380="","",'Payments Export'!N6380)</f>
        <v/>
      </c>
      <c r="G6376" s="7" t="str">
        <f>IF('Payments Export'!A6380="","",'Payments Export'!O6380)</f>
        <v/>
      </c>
      <c r="H6376" s="7" t="str">
        <f>IF('Payments Export'!B6380="","",G6376-F6376)</f>
        <v/>
      </c>
      <c r="I6376" s="3" t="str">
        <f>IF(C6376&lt;&gt;"",_xlfn.XLOOKUP(IFERROR(VALUE(C6376),C6376),'Items database'!A:A,'Items database'!B:B),(_xlfn.XLOOKUP(LEFT(E6376,3),Services,Services,"")))</f>
        <v/>
      </c>
      <c r="J6376" s="3" t="str">
        <f t="shared" si="199"/>
        <v/>
      </c>
    </row>
    <row r="6377" spans="1:10" x14ac:dyDescent="0.35">
      <c r="A6377" s="7" t="str">
        <f>IF('Payments Export'!A6381="","",'Payments Export'!A6381)</f>
        <v/>
      </c>
      <c r="B6377" s="7" t="str">
        <f>IF('Payments Export'!A6381="","",'Payments Export'!B6381)</f>
        <v/>
      </c>
      <c r="C6377" s="7" t="str">
        <f>IF(IFERROR(VALUE('Payments Export'!H6381),'Payments Export'!H6381)&lt;&gt;0,IFERROR(VALUE('Payments Export'!H6381),'Payments Export'!H6381),"")</f>
        <v/>
      </c>
      <c r="D6377" s="7" t="str">
        <f>IF('Payments Export'!I6381="","",'Payments Export'!I6381)</f>
        <v/>
      </c>
      <c r="E6377" s="7" t="str">
        <f t="shared" si="198"/>
        <v/>
      </c>
      <c r="F6377" s="7" t="str">
        <f>IF('Payments Export'!A6381="","",'Payments Export'!N6381)</f>
        <v/>
      </c>
      <c r="G6377" s="7" t="str">
        <f>IF('Payments Export'!A6381="","",'Payments Export'!O6381)</f>
        <v/>
      </c>
      <c r="H6377" s="7" t="str">
        <f>IF('Payments Export'!B6381="","",G6377-F6377)</f>
        <v/>
      </c>
      <c r="I6377" s="3" t="str">
        <f>IF(C6377&lt;&gt;"",_xlfn.XLOOKUP(IFERROR(VALUE(C6377),C6377),'Items database'!A:A,'Items database'!B:B),(_xlfn.XLOOKUP(LEFT(E6377,3),Services,Services,"")))</f>
        <v/>
      </c>
      <c r="J6377" s="3" t="str">
        <f t="shared" si="199"/>
        <v/>
      </c>
    </row>
    <row r="6378" spans="1:10" x14ac:dyDescent="0.35">
      <c r="A6378" s="7" t="str">
        <f>IF('Payments Export'!A6382="","",'Payments Export'!A6382)</f>
        <v/>
      </c>
      <c r="B6378" s="7" t="str">
        <f>IF('Payments Export'!A6382="","",'Payments Export'!B6382)</f>
        <v/>
      </c>
      <c r="C6378" s="7" t="str">
        <f>IF(IFERROR(VALUE('Payments Export'!H6382),'Payments Export'!H6382)&lt;&gt;0,IFERROR(VALUE('Payments Export'!H6382),'Payments Export'!H6382),"")</f>
        <v/>
      </c>
      <c r="D6378" s="7" t="str">
        <f>IF('Payments Export'!I6382="","",'Payments Export'!I6382)</f>
        <v/>
      </c>
      <c r="E6378" s="7" t="str">
        <f t="shared" si="198"/>
        <v/>
      </c>
      <c r="F6378" s="7" t="str">
        <f>IF('Payments Export'!A6382="","",'Payments Export'!N6382)</f>
        <v/>
      </c>
      <c r="G6378" s="7" t="str">
        <f>IF('Payments Export'!A6382="","",'Payments Export'!O6382)</f>
        <v/>
      </c>
      <c r="H6378" s="7" t="str">
        <f>IF('Payments Export'!B6382="","",G6378-F6378)</f>
        <v/>
      </c>
      <c r="I6378" s="3" t="str">
        <f>IF(C6378&lt;&gt;"",_xlfn.XLOOKUP(IFERROR(VALUE(C6378),C6378),'Items database'!A:A,'Items database'!B:B),(_xlfn.XLOOKUP(LEFT(E6378,3),Services,Services,"")))</f>
        <v/>
      </c>
      <c r="J6378" s="3" t="str">
        <f t="shared" si="199"/>
        <v/>
      </c>
    </row>
    <row r="6379" spans="1:10" x14ac:dyDescent="0.35">
      <c r="A6379" s="7" t="str">
        <f>IF('Payments Export'!A6383="","",'Payments Export'!A6383)</f>
        <v/>
      </c>
      <c r="B6379" s="7" t="str">
        <f>IF('Payments Export'!A6383="","",'Payments Export'!B6383)</f>
        <v/>
      </c>
      <c r="C6379" s="7" t="str">
        <f>IF(IFERROR(VALUE('Payments Export'!H6383),'Payments Export'!H6383)&lt;&gt;0,IFERROR(VALUE('Payments Export'!H6383),'Payments Export'!H6383),"")</f>
        <v/>
      </c>
      <c r="D6379" s="7" t="str">
        <f>IF('Payments Export'!I6383="","",'Payments Export'!I6383)</f>
        <v/>
      </c>
      <c r="E6379" s="7" t="str">
        <f t="shared" si="198"/>
        <v/>
      </c>
      <c r="F6379" s="7" t="str">
        <f>IF('Payments Export'!A6383="","",'Payments Export'!N6383)</f>
        <v/>
      </c>
      <c r="G6379" s="7" t="str">
        <f>IF('Payments Export'!A6383="","",'Payments Export'!O6383)</f>
        <v/>
      </c>
      <c r="H6379" s="7" t="str">
        <f>IF('Payments Export'!B6383="","",G6379-F6379)</f>
        <v/>
      </c>
      <c r="I6379" s="3" t="str">
        <f>IF(C6379&lt;&gt;"",_xlfn.XLOOKUP(IFERROR(VALUE(C6379),C6379),'Items database'!A:A,'Items database'!B:B),(_xlfn.XLOOKUP(LEFT(E6379,3),Services,Services,"")))</f>
        <v/>
      </c>
      <c r="J6379" s="3" t="str">
        <f t="shared" si="199"/>
        <v/>
      </c>
    </row>
    <row r="6380" spans="1:10" x14ac:dyDescent="0.35">
      <c r="A6380" s="7" t="str">
        <f>IF('Payments Export'!A6384="","",'Payments Export'!A6384)</f>
        <v/>
      </c>
      <c r="B6380" s="7" t="str">
        <f>IF('Payments Export'!A6384="","",'Payments Export'!B6384)</f>
        <v/>
      </c>
      <c r="C6380" s="7" t="str">
        <f>IF(IFERROR(VALUE('Payments Export'!H6384),'Payments Export'!H6384)&lt;&gt;0,IFERROR(VALUE('Payments Export'!H6384),'Payments Export'!H6384),"")</f>
        <v/>
      </c>
      <c r="D6380" s="7" t="str">
        <f>IF('Payments Export'!I6384="","",'Payments Export'!I6384)</f>
        <v/>
      </c>
      <c r="E6380" s="7" t="str">
        <f t="shared" si="198"/>
        <v/>
      </c>
      <c r="F6380" s="7" t="str">
        <f>IF('Payments Export'!A6384="","",'Payments Export'!N6384)</f>
        <v/>
      </c>
      <c r="G6380" s="7" t="str">
        <f>IF('Payments Export'!A6384="","",'Payments Export'!O6384)</f>
        <v/>
      </c>
      <c r="H6380" s="7" t="str">
        <f>IF('Payments Export'!B6384="","",G6380-F6380)</f>
        <v/>
      </c>
      <c r="I6380" s="3" t="str">
        <f>IF(C6380&lt;&gt;"",_xlfn.XLOOKUP(IFERROR(VALUE(C6380),C6380),'Items database'!A:A,'Items database'!B:B),(_xlfn.XLOOKUP(LEFT(E6380,3),Services,Services,"")))</f>
        <v/>
      </c>
      <c r="J6380" s="3" t="str">
        <f t="shared" si="199"/>
        <v/>
      </c>
    </row>
    <row r="6381" spans="1:10" x14ac:dyDescent="0.35">
      <c r="A6381" s="7" t="str">
        <f>IF('Payments Export'!A6385="","",'Payments Export'!A6385)</f>
        <v/>
      </c>
      <c r="B6381" s="7" t="str">
        <f>IF('Payments Export'!A6385="","",'Payments Export'!B6385)</f>
        <v/>
      </c>
      <c r="C6381" s="7" t="str">
        <f>IF(IFERROR(VALUE('Payments Export'!H6385),'Payments Export'!H6385)&lt;&gt;0,IFERROR(VALUE('Payments Export'!H6385),'Payments Export'!H6385),"")</f>
        <v/>
      </c>
      <c r="D6381" s="7" t="str">
        <f>IF('Payments Export'!I6385="","",'Payments Export'!I6385)</f>
        <v/>
      </c>
      <c r="E6381" s="7" t="str">
        <f t="shared" si="198"/>
        <v/>
      </c>
      <c r="F6381" s="7" t="str">
        <f>IF('Payments Export'!A6385="","",'Payments Export'!N6385)</f>
        <v/>
      </c>
      <c r="G6381" s="7" t="str">
        <f>IF('Payments Export'!A6385="","",'Payments Export'!O6385)</f>
        <v/>
      </c>
      <c r="H6381" s="7" t="str">
        <f>IF('Payments Export'!B6385="","",G6381-F6381)</f>
        <v/>
      </c>
      <c r="I6381" s="3" t="str">
        <f>IF(C6381&lt;&gt;"",_xlfn.XLOOKUP(IFERROR(VALUE(C6381),C6381),'Items database'!A:A,'Items database'!B:B),(_xlfn.XLOOKUP(LEFT(E6381,3),Services,Services,"")))</f>
        <v/>
      </c>
      <c r="J6381" s="3" t="str">
        <f t="shared" si="199"/>
        <v/>
      </c>
    </row>
    <row r="6382" spans="1:10" x14ac:dyDescent="0.35">
      <c r="A6382" s="7" t="str">
        <f>IF('Payments Export'!A6386="","",'Payments Export'!A6386)</f>
        <v/>
      </c>
      <c r="B6382" s="7" t="str">
        <f>IF('Payments Export'!A6386="","",'Payments Export'!B6386)</f>
        <v/>
      </c>
      <c r="C6382" s="7" t="str">
        <f>IF(IFERROR(VALUE('Payments Export'!H6386),'Payments Export'!H6386)&lt;&gt;0,IFERROR(VALUE('Payments Export'!H6386),'Payments Export'!H6386),"")</f>
        <v/>
      </c>
      <c r="D6382" s="7" t="str">
        <f>IF('Payments Export'!I6386="","",'Payments Export'!I6386)</f>
        <v/>
      </c>
      <c r="E6382" s="7" t="str">
        <f t="shared" si="198"/>
        <v/>
      </c>
      <c r="F6382" s="7" t="str">
        <f>IF('Payments Export'!A6386="","",'Payments Export'!N6386)</f>
        <v/>
      </c>
      <c r="G6382" s="7" t="str">
        <f>IF('Payments Export'!A6386="","",'Payments Export'!O6386)</f>
        <v/>
      </c>
      <c r="H6382" s="7" t="str">
        <f>IF('Payments Export'!B6386="","",G6382-F6382)</f>
        <v/>
      </c>
      <c r="I6382" s="3" t="str">
        <f>IF(C6382&lt;&gt;"",_xlfn.XLOOKUP(IFERROR(VALUE(C6382),C6382),'Items database'!A:A,'Items database'!B:B),(_xlfn.XLOOKUP(LEFT(E6382,3),Services,Services,"")))</f>
        <v/>
      </c>
      <c r="J6382" s="3" t="str">
        <f t="shared" si="199"/>
        <v/>
      </c>
    </row>
    <row r="6383" spans="1:10" x14ac:dyDescent="0.35">
      <c r="A6383" s="7" t="str">
        <f>IF('Payments Export'!A6387="","",'Payments Export'!A6387)</f>
        <v/>
      </c>
      <c r="B6383" s="7" t="str">
        <f>IF('Payments Export'!A6387="","",'Payments Export'!B6387)</f>
        <v/>
      </c>
      <c r="C6383" s="7" t="str">
        <f>IF(IFERROR(VALUE('Payments Export'!H6387),'Payments Export'!H6387)&lt;&gt;0,IFERROR(VALUE('Payments Export'!H6387),'Payments Export'!H6387),"")</f>
        <v/>
      </c>
      <c r="D6383" s="7" t="str">
        <f>IF('Payments Export'!I6387="","",'Payments Export'!I6387)</f>
        <v/>
      </c>
      <c r="E6383" s="7" t="str">
        <f t="shared" si="198"/>
        <v/>
      </c>
      <c r="F6383" s="7" t="str">
        <f>IF('Payments Export'!A6387="","",'Payments Export'!N6387)</f>
        <v/>
      </c>
      <c r="G6383" s="7" t="str">
        <f>IF('Payments Export'!A6387="","",'Payments Export'!O6387)</f>
        <v/>
      </c>
      <c r="H6383" s="7" t="str">
        <f>IF('Payments Export'!B6387="","",G6383-F6383)</f>
        <v/>
      </c>
      <c r="I6383" s="3" t="str">
        <f>IF(C6383&lt;&gt;"",_xlfn.XLOOKUP(IFERROR(VALUE(C6383),C6383),'Items database'!A:A,'Items database'!B:B),(_xlfn.XLOOKUP(LEFT(E6383,3),Services,Services,"")))</f>
        <v/>
      </c>
      <c r="J6383" s="3" t="str">
        <f t="shared" si="199"/>
        <v/>
      </c>
    </row>
    <row r="6384" spans="1:10" x14ac:dyDescent="0.35">
      <c r="A6384" s="7" t="str">
        <f>IF('Payments Export'!A6388="","",'Payments Export'!A6388)</f>
        <v/>
      </c>
      <c r="B6384" s="7" t="str">
        <f>IF('Payments Export'!A6388="","",'Payments Export'!B6388)</f>
        <v/>
      </c>
      <c r="C6384" s="7" t="str">
        <f>IF(IFERROR(VALUE('Payments Export'!H6388),'Payments Export'!H6388)&lt;&gt;0,IFERROR(VALUE('Payments Export'!H6388),'Payments Export'!H6388),"")</f>
        <v/>
      </c>
      <c r="D6384" s="7" t="str">
        <f>IF('Payments Export'!I6388="","",'Payments Export'!I6388)</f>
        <v/>
      </c>
      <c r="E6384" s="7" t="str">
        <f t="shared" si="198"/>
        <v/>
      </c>
      <c r="F6384" s="7" t="str">
        <f>IF('Payments Export'!A6388="","",'Payments Export'!N6388)</f>
        <v/>
      </c>
      <c r="G6384" s="7" t="str">
        <f>IF('Payments Export'!A6388="","",'Payments Export'!O6388)</f>
        <v/>
      </c>
      <c r="H6384" s="7" t="str">
        <f>IF('Payments Export'!B6388="","",G6384-F6384)</f>
        <v/>
      </c>
      <c r="I6384" s="3" t="str">
        <f>IF(C6384&lt;&gt;"",_xlfn.XLOOKUP(IFERROR(VALUE(C6384),C6384),'Items database'!A:A,'Items database'!B:B),(_xlfn.XLOOKUP(LEFT(E6384,3),Services,Services,"")))</f>
        <v/>
      </c>
      <c r="J6384" s="3" t="str">
        <f t="shared" si="199"/>
        <v/>
      </c>
    </row>
    <row r="6385" spans="1:10" x14ac:dyDescent="0.35">
      <c r="A6385" s="7" t="str">
        <f>IF('Payments Export'!A6389="","",'Payments Export'!A6389)</f>
        <v/>
      </c>
      <c r="B6385" s="7" t="str">
        <f>IF('Payments Export'!A6389="","",'Payments Export'!B6389)</f>
        <v/>
      </c>
      <c r="C6385" s="7" t="str">
        <f>IF(IFERROR(VALUE('Payments Export'!H6389),'Payments Export'!H6389)&lt;&gt;0,IFERROR(VALUE('Payments Export'!H6389),'Payments Export'!H6389),"")</f>
        <v/>
      </c>
      <c r="D6385" s="7" t="str">
        <f>IF('Payments Export'!I6389="","",'Payments Export'!I6389)</f>
        <v/>
      </c>
      <c r="E6385" s="7" t="str">
        <f t="shared" si="198"/>
        <v/>
      </c>
      <c r="F6385" s="7" t="str">
        <f>IF('Payments Export'!A6389="","",'Payments Export'!N6389)</f>
        <v/>
      </c>
      <c r="G6385" s="7" t="str">
        <f>IF('Payments Export'!A6389="","",'Payments Export'!O6389)</f>
        <v/>
      </c>
      <c r="H6385" s="7" t="str">
        <f>IF('Payments Export'!B6389="","",G6385-F6385)</f>
        <v/>
      </c>
      <c r="I6385" s="3" t="str">
        <f>IF(C6385&lt;&gt;"",_xlfn.XLOOKUP(IFERROR(VALUE(C6385),C6385),'Items database'!A:A,'Items database'!B:B),(_xlfn.XLOOKUP(LEFT(E6385,3),Services,Services,"")))</f>
        <v/>
      </c>
      <c r="J6385" s="3" t="str">
        <f t="shared" si="199"/>
        <v/>
      </c>
    </row>
    <row r="6386" spans="1:10" x14ac:dyDescent="0.35">
      <c r="A6386" s="7" t="str">
        <f>IF('Payments Export'!A6390="","",'Payments Export'!A6390)</f>
        <v/>
      </c>
      <c r="B6386" s="7" t="str">
        <f>IF('Payments Export'!A6390="","",'Payments Export'!B6390)</f>
        <v/>
      </c>
      <c r="C6386" s="7" t="str">
        <f>IF(IFERROR(VALUE('Payments Export'!H6390),'Payments Export'!H6390)&lt;&gt;0,IFERROR(VALUE('Payments Export'!H6390),'Payments Export'!H6390),"")</f>
        <v/>
      </c>
      <c r="D6386" s="7" t="str">
        <f>IF('Payments Export'!I6390="","",'Payments Export'!I6390)</f>
        <v/>
      </c>
      <c r="E6386" s="7" t="str">
        <f t="shared" si="198"/>
        <v/>
      </c>
      <c r="F6386" s="7" t="str">
        <f>IF('Payments Export'!A6390="","",'Payments Export'!N6390)</f>
        <v/>
      </c>
      <c r="G6386" s="7" t="str">
        <f>IF('Payments Export'!A6390="","",'Payments Export'!O6390)</f>
        <v/>
      </c>
      <c r="H6386" s="7" t="str">
        <f>IF('Payments Export'!B6390="","",G6386-F6386)</f>
        <v/>
      </c>
      <c r="I6386" s="3" t="str">
        <f>IF(C6386&lt;&gt;"",_xlfn.XLOOKUP(IFERROR(VALUE(C6386),C6386),'Items database'!A:A,'Items database'!B:B),(_xlfn.XLOOKUP(LEFT(E6386,3),Services,Services,"")))</f>
        <v/>
      </c>
      <c r="J6386" s="3" t="str">
        <f t="shared" si="199"/>
        <v/>
      </c>
    </row>
    <row r="6387" spans="1:10" x14ac:dyDescent="0.35">
      <c r="A6387" s="7" t="str">
        <f>IF('Payments Export'!A6391="","",'Payments Export'!A6391)</f>
        <v/>
      </c>
      <c r="B6387" s="7" t="str">
        <f>IF('Payments Export'!A6391="","",'Payments Export'!B6391)</f>
        <v/>
      </c>
      <c r="C6387" s="7" t="str">
        <f>IF(IFERROR(VALUE('Payments Export'!H6391),'Payments Export'!H6391)&lt;&gt;0,IFERROR(VALUE('Payments Export'!H6391),'Payments Export'!H6391),"")</f>
        <v/>
      </c>
      <c r="D6387" s="7" t="str">
        <f>IF('Payments Export'!I6391="","",'Payments Export'!I6391)</f>
        <v/>
      </c>
      <c r="E6387" s="7" t="str">
        <f t="shared" si="198"/>
        <v/>
      </c>
      <c r="F6387" s="7" t="str">
        <f>IF('Payments Export'!A6391="","",'Payments Export'!N6391)</f>
        <v/>
      </c>
      <c r="G6387" s="7" t="str">
        <f>IF('Payments Export'!A6391="","",'Payments Export'!O6391)</f>
        <v/>
      </c>
      <c r="H6387" s="7" t="str">
        <f>IF('Payments Export'!B6391="","",G6387-F6387)</f>
        <v/>
      </c>
      <c r="I6387" s="3" t="str">
        <f>IF(C6387&lt;&gt;"",_xlfn.XLOOKUP(IFERROR(VALUE(C6387),C6387),'Items database'!A:A,'Items database'!B:B),(_xlfn.XLOOKUP(LEFT(E6387,3),Services,Services,"")))</f>
        <v/>
      </c>
      <c r="J6387" s="3" t="str">
        <f t="shared" si="199"/>
        <v/>
      </c>
    </row>
    <row r="6388" spans="1:10" x14ac:dyDescent="0.35">
      <c r="A6388" s="7" t="str">
        <f>IF('Payments Export'!A6392="","",'Payments Export'!A6392)</f>
        <v/>
      </c>
      <c r="B6388" s="7" t="str">
        <f>IF('Payments Export'!A6392="","",'Payments Export'!B6392)</f>
        <v/>
      </c>
      <c r="C6388" s="7" t="str">
        <f>IF(IFERROR(VALUE('Payments Export'!H6392),'Payments Export'!H6392)&lt;&gt;0,IFERROR(VALUE('Payments Export'!H6392),'Payments Export'!H6392),"")</f>
        <v/>
      </c>
      <c r="D6388" s="7" t="str">
        <f>IF('Payments Export'!I6392="","",'Payments Export'!I6392)</f>
        <v/>
      </c>
      <c r="E6388" s="7" t="str">
        <f t="shared" si="198"/>
        <v/>
      </c>
      <c r="F6388" s="7" t="str">
        <f>IF('Payments Export'!A6392="","",'Payments Export'!N6392)</f>
        <v/>
      </c>
      <c r="G6388" s="7" t="str">
        <f>IF('Payments Export'!A6392="","",'Payments Export'!O6392)</f>
        <v/>
      </c>
      <c r="H6388" s="7" t="str">
        <f>IF('Payments Export'!B6392="","",G6388-F6388)</f>
        <v/>
      </c>
      <c r="I6388" s="3" t="str">
        <f>IF(C6388&lt;&gt;"",_xlfn.XLOOKUP(IFERROR(VALUE(C6388),C6388),'Items database'!A:A,'Items database'!B:B),(_xlfn.XLOOKUP(LEFT(E6388,3),Services,Services,"")))</f>
        <v/>
      </c>
      <c r="J6388" s="3" t="str">
        <f t="shared" si="199"/>
        <v/>
      </c>
    </row>
    <row r="6389" spans="1:10" x14ac:dyDescent="0.35">
      <c r="A6389" s="7" t="str">
        <f>IF('Payments Export'!A6393="","",'Payments Export'!A6393)</f>
        <v/>
      </c>
      <c r="B6389" s="7" t="str">
        <f>IF('Payments Export'!A6393="","",'Payments Export'!B6393)</f>
        <v/>
      </c>
      <c r="C6389" s="7" t="str">
        <f>IF(IFERROR(VALUE('Payments Export'!H6393),'Payments Export'!H6393)&lt;&gt;0,IFERROR(VALUE('Payments Export'!H6393),'Payments Export'!H6393),"")</f>
        <v/>
      </c>
      <c r="D6389" s="7" t="str">
        <f>IF('Payments Export'!I6393="","",'Payments Export'!I6393)</f>
        <v/>
      </c>
      <c r="E6389" s="7" t="str">
        <f t="shared" si="198"/>
        <v/>
      </c>
      <c r="F6389" s="7" t="str">
        <f>IF('Payments Export'!A6393="","",'Payments Export'!N6393)</f>
        <v/>
      </c>
      <c r="G6389" s="7" t="str">
        <f>IF('Payments Export'!A6393="","",'Payments Export'!O6393)</f>
        <v/>
      </c>
      <c r="H6389" s="7" t="str">
        <f>IF('Payments Export'!B6393="","",G6389-F6389)</f>
        <v/>
      </c>
      <c r="I6389" s="3" t="str">
        <f>IF(C6389&lt;&gt;"",_xlfn.XLOOKUP(IFERROR(VALUE(C6389),C6389),'Items database'!A:A,'Items database'!B:B),(_xlfn.XLOOKUP(LEFT(E6389,3),Services,Services,"")))</f>
        <v/>
      </c>
      <c r="J6389" s="3" t="str">
        <f t="shared" si="199"/>
        <v/>
      </c>
    </row>
    <row r="6390" spans="1:10" x14ac:dyDescent="0.35">
      <c r="A6390" s="7" t="str">
        <f>IF('Payments Export'!A6394="","",'Payments Export'!A6394)</f>
        <v/>
      </c>
      <c r="B6390" s="7" t="str">
        <f>IF('Payments Export'!A6394="","",'Payments Export'!B6394)</f>
        <v/>
      </c>
      <c r="C6390" s="7" t="str">
        <f>IF(IFERROR(VALUE('Payments Export'!H6394),'Payments Export'!H6394)&lt;&gt;0,IFERROR(VALUE('Payments Export'!H6394),'Payments Export'!H6394),"")</f>
        <v/>
      </c>
      <c r="D6390" s="7" t="str">
        <f>IF('Payments Export'!I6394="","",'Payments Export'!I6394)</f>
        <v/>
      </c>
      <c r="E6390" s="7" t="str">
        <f t="shared" si="198"/>
        <v/>
      </c>
      <c r="F6390" s="7" t="str">
        <f>IF('Payments Export'!A6394="","",'Payments Export'!N6394)</f>
        <v/>
      </c>
      <c r="G6390" s="7" t="str">
        <f>IF('Payments Export'!A6394="","",'Payments Export'!O6394)</f>
        <v/>
      </c>
      <c r="H6390" s="7" t="str">
        <f>IF('Payments Export'!B6394="","",G6390-F6390)</f>
        <v/>
      </c>
      <c r="I6390" s="3" t="str">
        <f>IF(C6390&lt;&gt;"",_xlfn.XLOOKUP(IFERROR(VALUE(C6390),C6390),'Items database'!A:A,'Items database'!B:B),(_xlfn.XLOOKUP(LEFT(E6390,3),Services,Services,"")))</f>
        <v/>
      </c>
      <c r="J6390" s="3" t="str">
        <f t="shared" si="199"/>
        <v/>
      </c>
    </row>
    <row r="6391" spans="1:10" x14ac:dyDescent="0.35">
      <c r="A6391" s="7" t="str">
        <f>IF('Payments Export'!A6395="","",'Payments Export'!A6395)</f>
        <v/>
      </c>
      <c r="B6391" s="7" t="str">
        <f>IF('Payments Export'!A6395="","",'Payments Export'!B6395)</f>
        <v/>
      </c>
      <c r="C6391" s="7" t="str">
        <f>IF(IFERROR(VALUE('Payments Export'!H6395),'Payments Export'!H6395)&lt;&gt;0,IFERROR(VALUE('Payments Export'!H6395),'Payments Export'!H6395),"")</f>
        <v/>
      </c>
      <c r="D6391" s="7" t="str">
        <f>IF('Payments Export'!I6395="","",'Payments Export'!I6395)</f>
        <v/>
      </c>
      <c r="E6391" s="7" t="str">
        <f t="shared" si="198"/>
        <v/>
      </c>
      <c r="F6391" s="7" t="str">
        <f>IF('Payments Export'!A6395="","",'Payments Export'!N6395)</f>
        <v/>
      </c>
      <c r="G6391" s="7" t="str">
        <f>IF('Payments Export'!A6395="","",'Payments Export'!O6395)</f>
        <v/>
      </c>
      <c r="H6391" s="7" t="str">
        <f>IF('Payments Export'!B6395="","",G6391-F6391)</f>
        <v/>
      </c>
      <c r="I6391" s="3" t="str">
        <f>IF(C6391&lt;&gt;"",_xlfn.XLOOKUP(IFERROR(VALUE(C6391),C6391),'Items database'!A:A,'Items database'!B:B),(_xlfn.XLOOKUP(LEFT(E6391,3),Services,Services,"")))</f>
        <v/>
      </c>
      <c r="J6391" s="3" t="str">
        <f t="shared" si="199"/>
        <v/>
      </c>
    </row>
    <row r="6392" spans="1:10" x14ac:dyDescent="0.35">
      <c r="A6392" s="7" t="str">
        <f>IF('Payments Export'!A6396="","",'Payments Export'!A6396)</f>
        <v/>
      </c>
      <c r="B6392" s="7" t="str">
        <f>IF('Payments Export'!A6396="","",'Payments Export'!B6396)</f>
        <v/>
      </c>
      <c r="C6392" s="7" t="str">
        <f>IF(IFERROR(VALUE('Payments Export'!H6396),'Payments Export'!H6396)&lt;&gt;0,IFERROR(VALUE('Payments Export'!H6396),'Payments Export'!H6396),"")</f>
        <v/>
      </c>
      <c r="D6392" s="7" t="str">
        <f>IF('Payments Export'!I6396="","",'Payments Export'!I6396)</f>
        <v/>
      </c>
      <c r="E6392" s="7" t="str">
        <f t="shared" si="198"/>
        <v/>
      </c>
      <c r="F6392" s="7" t="str">
        <f>IF('Payments Export'!A6396="","",'Payments Export'!N6396)</f>
        <v/>
      </c>
      <c r="G6392" s="7" t="str">
        <f>IF('Payments Export'!A6396="","",'Payments Export'!O6396)</f>
        <v/>
      </c>
      <c r="H6392" s="7" t="str">
        <f>IF('Payments Export'!B6396="","",G6392-F6392)</f>
        <v/>
      </c>
      <c r="I6392" s="3" t="str">
        <f>IF(C6392&lt;&gt;"",_xlfn.XLOOKUP(IFERROR(VALUE(C6392),C6392),'Items database'!A:A,'Items database'!B:B),(_xlfn.XLOOKUP(LEFT(E6392,3),Services,Services,"")))</f>
        <v/>
      </c>
      <c r="J6392" s="3" t="str">
        <f t="shared" si="199"/>
        <v/>
      </c>
    </row>
    <row r="6393" spans="1:10" x14ac:dyDescent="0.35">
      <c r="A6393" s="7" t="str">
        <f>IF('Payments Export'!A6397="","",'Payments Export'!A6397)</f>
        <v/>
      </c>
      <c r="B6393" s="7" t="str">
        <f>IF('Payments Export'!A6397="","",'Payments Export'!B6397)</f>
        <v/>
      </c>
      <c r="C6393" s="7" t="str">
        <f>IF(IFERROR(VALUE('Payments Export'!H6397),'Payments Export'!H6397)&lt;&gt;0,IFERROR(VALUE('Payments Export'!H6397),'Payments Export'!H6397),"")</f>
        <v/>
      </c>
      <c r="D6393" s="7" t="str">
        <f>IF('Payments Export'!I6397="","",'Payments Export'!I6397)</f>
        <v/>
      </c>
      <c r="E6393" s="7" t="str">
        <f t="shared" si="198"/>
        <v/>
      </c>
      <c r="F6393" s="7" t="str">
        <f>IF('Payments Export'!A6397="","",'Payments Export'!N6397)</f>
        <v/>
      </c>
      <c r="G6393" s="7" t="str">
        <f>IF('Payments Export'!A6397="","",'Payments Export'!O6397)</f>
        <v/>
      </c>
      <c r="H6393" s="7" t="str">
        <f>IF('Payments Export'!B6397="","",G6393-F6393)</f>
        <v/>
      </c>
      <c r="I6393" s="3" t="str">
        <f>IF(C6393&lt;&gt;"",_xlfn.XLOOKUP(IFERROR(VALUE(C6393),C6393),'Items database'!A:A,'Items database'!B:B),(_xlfn.XLOOKUP(LEFT(E6393,3),Services,Services,"")))</f>
        <v/>
      </c>
      <c r="J6393" s="3" t="str">
        <f t="shared" si="199"/>
        <v/>
      </c>
    </row>
    <row r="6394" spans="1:10" x14ac:dyDescent="0.35">
      <c r="A6394" s="7" t="str">
        <f>IF('Payments Export'!A6398="","",'Payments Export'!A6398)</f>
        <v/>
      </c>
      <c r="B6394" s="7" t="str">
        <f>IF('Payments Export'!A6398="","",'Payments Export'!B6398)</f>
        <v/>
      </c>
      <c r="C6394" s="7" t="str">
        <f>IF(IFERROR(VALUE('Payments Export'!H6398),'Payments Export'!H6398)&lt;&gt;0,IFERROR(VALUE('Payments Export'!H6398),'Payments Export'!H6398),"")</f>
        <v/>
      </c>
      <c r="D6394" s="7" t="str">
        <f>IF('Payments Export'!I6398="","",'Payments Export'!I6398)</f>
        <v/>
      </c>
      <c r="E6394" s="7" t="str">
        <f t="shared" si="198"/>
        <v/>
      </c>
      <c r="F6394" s="7" t="str">
        <f>IF('Payments Export'!A6398="","",'Payments Export'!N6398)</f>
        <v/>
      </c>
      <c r="G6394" s="7" t="str">
        <f>IF('Payments Export'!A6398="","",'Payments Export'!O6398)</f>
        <v/>
      </c>
      <c r="H6394" s="7" t="str">
        <f>IF('Payments Export'!B6398="","",G6394-F6394)</f>
        <v/>
      </c>
      <c r="I6394" s="3" t="str">
        <f>IF(C6394&lt;&gt;"",_xlfn.XLOOKUP(IFERROR(VALUE(C6394),C6394),'Items database'!A:A,'Items database'!B:B),(_xlfn.XLOOKUP(LEFT(E6394,3),Services,Services,"")))</f>
        <v/>
      </c>
      <c r="J6394" s="3" t="str">
        <f t="shared" si="199"/>
        <v/>
      </c>
    </row>
    <row r="6395" spans="1:10" x14ac:dyDescent="0.35">
      <c r="A6395" s="7" t="str">
        <f>IF('Payments Export'!A6399="","",'Payments Export'!A6399)</f>
        <v/>
      </c>
      <c r="B6395" s="7" t="str">
        <f>IF('Payments Export'!A6399="","",'Payments Export'!B6399)</f>
        <v/>
      </c>
      <c r="C6395" s="7" t="str">
        <f>IF(IFERROR(VALUE('Payments Export'!H6399),'Payments Export'!H6399)&lt;&gt;0,IFERROR(VALUE('Payments Export'!H6399),'Payments Export'!H6399),"")</f>
        <v/>
      </c>
      <c r="D6395" s="7" t="str">
        <f>IF('Payments Export'!I6399="","",'Payments Export'!I6399)</f>
        <v/>
      </c>
      <c r="E6395" s="7" t="str">
        <f t="shared" si="198"/>
        <v/>
      </c>
      <c r="F6395" s="7" t="str">
        <f>IF('Payments Export'!A6399="","",'Payments Export'!N6399)</f>
        <v/>
      </c>
      <c r="G6395" s="7" t="str">
        <f>IF('Payments Export'!A6399="","",'Payments Export'!O6399)</f>
        <v/>
      </c>
      <c r="H6395" s="7" t="str">
        <f>IF('Payments Export'!B6399="","",G6395-F6395)</f>
        <v/>
      </c>
      <c r="I6395" s="3" t="str">
        <f>IF(C6395&lt;&gt;"",_xlfn.XLOOKUP(IFERROR(VALUE(C6395),C6395),'Items database'!A:A,'Items database'!B:B),(_xlfn.XLOOKUP(LEFT(E6395,3),Services,Services,"")))</f>
        <v/>
      </c>
      <c r="J6395" s="3" t="str">
        <f t="shared" si="199"/>
        <v/>
      </c>
    </row>
    <row r="6396" spans="1:10" x14ac:dyDescent="0.35">
      <c r="A6396" s="7" t="str">
        <f>IF('Payments Export'!A6400="","",'Payments Export'!A6400)</f>
        <v/>
      </c>
      <c r="B6396" s="7" t="str">
        <f>IF('Payments Export'!A6400="","",'Payments Export'!B6400)</f>
        <v/>
      </c>
      <c r="C6396" s="7" t="str">
        <f>IF(IFERROR(VALUE('Payments Export'!H6400),'Payments Export'!H6400)&lt;&gt;0,IFERROR(VALUE('Payments Export'!H6400),'Payments Export'!H6400),"")</f>
        <v/>
      </c>
      <c r="D6396" s="7" t="str">
        <f>IF('Payments Export'!I6400="","",'Payments Export'!I6400)</f>
        <v/>
      </c>
      <c r="E6396" s="7" t="str">
        <f t="shared" si="198"/>
        <v/>
      </c>
      <c r="F6396" s="7" t="str">
        <f>IF('Payments Export'!A6400="","",'Payments Export'!N6400)</f>
        <v/>
      </c>
      <c r="G6396" s="7" t="str">
        <f>IF('Payments Export'!A6400="","",'Payments Export'!O6400)</f>
        <v/>
      </c>
      <c r="H6396" s="7" t="str">
        <f>IF('Payments Export'!B6400="","",G6396-F6396)</f>
        <v/>
      </c>
      <c r="I6396" s="3" t="str">
        <f>IF(C6396&lt;&gt;"",_xlfn.XLOOKUP(IFERROR(VALUE(C6396),C6396),'Items database'!A:A,'Items database'!B:B),(_xlfn.XLOOKUP(LEFT(E6396,3),Services,Services,"")))</f>
        <v/>
      </c>
      <c r="J6396" s="3" t="str">
        <f t="shared" si="199"/>
        <v/>
      </c>
    </row>
    <row r="6397" spans="1:10" x14ac:dyDescent="0.35">
      <c r="A6397" s="7" t="str">
        <f>IF('Payments Export'!A6401="","",'Payments Export'!A6401)</f>
        <v/>
      </c>
      <c r="B6397" s="7" t="str">
        <f>IF('Payments Export'!A6401="","",'Payments Export'!B6401)</f>
        <v/>
      </c>
      <c r="C6397" s="7" t="str">
        <f>IF(IFERROR(VALUE('Payments Export'!H6401),'Payments Export'!H6401)&lt;&gt;0,IFERROR(VALUE('Payments Export'!H6401),'Payments Export'!H6401),"")</f>
        <v/>
      </c>
      <c r="D6397" s="7" t="str">
        <f>IF('Payments Export'!I6401="","",'Payments Export'!I6401)</f>
        <v/>
      </c>
      <c r="E6397" s="7" t="str">
        <f t="shared" si="198"/>
        <v/>
      </c>
      <c r="F6397" s="7" t="str">
        <f>IF('Payments Export'!A6401="","",'Payments Export'!N6401)</f>
        <v/>
      </c>
      <c r="G6397" s="7" t="str">
        <f>IF('Payments Export'!A6401="","",'Payments Export'!O6401)</f>
        <v/>
      </c>
      <c r="H6397" s="7" t="str">
        <f>IF('Payments Export'!B6401="","",G6397-F6397)</f>
        <v/>
      </c>
      <c r="I6397" s="3" t="str">
        <f>IF(C6397&lt;&gt;"",_xlfn.XLOOKUP(IFERROR(VALUE(C6397),C6397),'Items database'!A:A,'Items database'!B:B),(_xlfn.XLOOKUP(LEFT(E6397,3),Services,Services,"")))</f>
        <v/>
      </c>
      <c r="J6397" s="3" t="str">
        <f t="shared" si="199"/>
        <v/>
      </c>
    </row>
    <row r="6398" spans="1:10" x14ac:dyDescent="0.35">
      <c r="A6398" s="7" t="str">
        <f>IF('Payments Export'!A6402="","",'Payments Export'!A6402)</f>
        <v/>
      </c>
      <c r="B6398" s="7" t="str">
        <f>IF('Payments Export'!A6402="","",'Payments Export'!B6402)</f>
        <v/>
      </c>
      <c r="C6398" s="7" t="str">
        <f>IF(IFERROR(VALUE('Payments Export'!H6402),'Payments Export'!H6402)&lt;&gt;0,IFERROR(VALUE('Payments Export'!H6402),'Payments Export'!H6402),"")</f>
        <v/>
      </c>
      <c r="D6398" s="7" t="str">
        <f>IF('Payments Export'!I6402="","",'Payments Export'!I6402)</f>
        <v/>
      </c>
      <c r="E6398" s="7" t="str">
        <f t="shared" si="198"/>
        <v/>
      </c>
      <c r="F6398" s="7" t="str">
        <f>IF('Payments Export'!A6402="","",'Payments Export'!N6402)</f>
        <v/>
      </c>
      <c r="G6398" s="7" t="str">
        <f>IF('Payments Export'!A6402="","",'Payments Export'!O6402)</f>
        <v/>
      </c>
      <c r="H6398" s="7" t="str">
        <f>IF('Payments Export'!B6402="","",G6398-F6398)</f>
        <v/>
      </c>
      <c r="I6398" s="3" t="str">
        <f>IF(C6398&lt;&gt;"",_xlfn.XLOOKUP(IFERROR(VALUE(C6398),C6398),'Items database'!A:A,'Items database'!B:B),(_xlfn.XLOOKUP(LEFT(E6398,3),Services,Services,"")))</f>
        <v/>
      </c>
      <c r="J6398" s="3" t="str">
        <f t="shared" si="199"/>
        <v/>
      </c>
    </row>
    <row r="6399" spans="1:10" x14ac:dyDescent="0.35">
      <c r="A6399" s="7" t="str">
        <f>IF('Payments Export'!A6403="","",'Payments Export'!A6403)</f>
        <v/>
      </c>
      <c r="B6399" s="7" t="str">
        <f>IF('Payments Export'!A6403="","",'Payments Export'!B6403)</f>
        <v/>
      </c>
      <c r="C6399" s="7" t="str">
        <f>IF(IFERROR(VALUE('Payments Export'!H6403),'Payments Export'!H6403)&lt;&gt;0,IFERROR(VALUE('Payments Export'!H6403),'Payments Export'!H6403),"")</f>
        <v/>
      </c>
      <c r="D6399" s="7" t="str">
        <f>IF('Payments Export'!I6403="","",'Payments Export'!I6403)</f>
        <v/>
      </c>
      <c r="E6399" s="7" t="str">
        <f t="shared" si="198"/>
        <v/>
      </c>
      <c r="F6399" s="7" t="str">
        <f>IF('Payments Export'!A6403="","",'Payments Export'!N6403)</f>
        <v/>
      </c>
      <c r="G6399" s="7" t="str">
        <f>IF('Payments Export'!A6403="","",'Payments Export'!O6403)</f>
        <v/>
      </c>
      <c r="H6399" s="7" t="str">
        <f>IF('Payments Export'!B6403="","",G6399-F6399)</f>
        <v/>
      </c>
      <c r="I6399" s="3" t="str">
        <f>IF(C6399&lt;&gt;"",_xlfn.XLOOKUP(IFERROR(VALUE(C6399),C6399),'Items database'!A:A,'Items database'!B:B),(_xlfn.XLOOKUP(LEFT(E6399,3),Services,Services,"")))</f>
        <v/>
      </c>
      <c r="J6399" s="3" t="str">
        <f t="shared" si="199"/>
        <v/>
      </c>
    </row>
    <row r="6400" spans="1:10" x14ac:dyDescent="0.35">
      <c r="A6400" s="7" t="str">
        <f>IF('Payments Export'!A6404="","",'Payments Export'!A6404)</f>
        <v/>
      </c>
      <c r="B6400" s="7" t="str">
        <f>IF('Payments Export'!A6404="","",'Payments Export'!B6404)</f>
        <v/>
      </c>
      <c r="C6400" s="7" t="str">
        <f>IF(IFERROR(VALUE('Payments Export'!H6404),'Payments Export'!H6404)&lt;&gt;0,IFERROR(VALUE('Payments Export'!H6404),'Payments Export'!H6404),"")</f>
        <v/>
      </c>
      <c r="D6400" s="7" t="str">
        <f>IF('Payments Export'!I6404="","",'Payments Export'!I6404)</f>
        <v/>
      </c>
      <c r="E6400" s="7" t="str">
        <f t="shared" si="198"/>
        <v/>
      </c>
      <c r="F6400" s="7" t="str">
        <f>IF('Payments Export'!A6404="","",'Payments Export'!N6404)</f>
        <v/>
      </c>
      <c r="G6400" s="7" t="str">
        <f>IF('Payments Export'!A6404="","",'Payments Export'!O6404)</f>
        <v/>
      </c>
      <c r="H6400" s="7" t="str">
        <f>IF('Payments Export'!B6404="","",G6400-F6400)</f>
        <v/>
      </c>
      <c r="I6400" s="3" t="str">
        <f>IF(C6400&lt;&gt;"",_xlfn.XLOOKUP(IFERROR(VALUE(C6400),C6400),'Items database'!A:A,'Items database'!B:B),(_xlfn.XLOOKUP(LEFT(E6400,3),Services,Services,"")))</f>
        <v/>
      </c>
      <c r="J6400" s="3" t="str">
        <f t="shared" si="199"/>
        <v/>
      </c>
    </row>
    <row r="6401" spans="1:10" x14ac:dyDescent="0.35">
      <c r="A6401" s="7" t="str">
        <f>IF('Payments Export'!A6405="","",'Payments Export'!A6405)</f>
        <v/>
      </c>
      <c r="B6401" s="7" t="str">
        <f>IF('Payments Export'!A6405="","",'Payments Export'!B6405)</f>
        <v/>
      </c>
      <c r="C6401" s="7" t="str">
        <f>IF(IFERROR(VALUE('Payments Export'!H6405),'Payments Export'!H6405)&lt;&gt;0,IFERROR(VALUE('Payments Export'!H6405),'Payments Export'!H6405),"")</f>
        <v/>
      </c>
      <c r="D6401" s="7" t="str">
        <f>IF('Payments Export'!I6405="","",'Payments Export'!I6405)</f>
        <v/>
      </c>
      <c r="E6401" s="7" t="str">
        <f t="shared" ref="E6401:E6464" si="200">LEFT(D6401,66)</f>
        <v/>
      </c>
      <c r="F6401" s="7" t="str">
        <f>IF('Payments Export'!A6405="","",'Payments Export'!N6405)</f>
        <v/>
      </c>
      <c r="G6401" s="7" t="str">
        <f>IF('Payments Export'!A6405="","",'Payments Export'!O6405)</f>
        <v/>
      </c>
      <c r="H6401" s="7" t="str">
        <f>IF('Payments Export'!B6405="","",G6401-F6401)</f>
        <v/>
      </c>
      <c r="I6401" s="3" t="str">
        <f>IF(C6401&lt;&gt;"",_xlfn.XLOOKUP(IFERROR(VALUE(C6401),C6401),'Items database'!A:A,'Items database'!B:B),(_xlfn.XLOOKUP(LEFT(E6401,3),Services,Services,"")))</f>
        <v/>
      </c>
      <c r="J6401" s="3" t="str">
        <f t="shared" ref="J6401:J6464" si="201">IF(ISNUMBER(F6401)=TRUE,IF(F6401=0,"","GST"),"")</f>
        <v/>
      </c>
    </row>
    <row r="6402" spans="1:10" x14ac:dyDescent="0.35">
      <c r="A6402" s="7" t="str">
        <f>IF('Payments Export'!A6406="","",'Payments Export'!A6406)</f>
        <v/>
      </c>
      <c r="B6402" s="7" t="str">
        <f>IF('Payments Export'!A6406="","",'Payments Export'!B6406)</f>
        <v/>
      </c>
      <c r="C6402" s="7" t="str">
        <f>IF(IFERROR(VALUE('Payments Export'!H6406),'Payments Export'!H6406)&lt;&gt;0,IFERROR(VALUE('Payments Export'!H6406),'Payments Export'!H6406),"")</f>
        <v/>
      </c>
      <c r="D6402" s="7" t="str">
        <f>IF('Payments Export'!I6406="","",'Payments Export'!I6406)</f>
        <v/>
      </c>
      <c r="E6402" s="7" t="str">
        <f t="shared" si="200"/>
        <v/>
      </c>
      <c r="F6402" s="7" t="str">
        <f>IF('Payments Export'!A6406="","",'Payments Export'!N6406)</f>
        <v/>
      </c>
      <c r="G6402" s="7" t="str">
        <f>IF('Payments Export'!A6406="","",'Payments Export'!O6406)</f>
        <v/>
      </c>
      <c r="H6402" s="7" t="str">
        <f>IF('Payments Export'!B6406="","",G6402-F6402)</f>
        <v/>
      </c>
      <c r="I6402" s="3" t="str">
        <f>IF(C6402&lt;&gt;"",_xlfn.XLOOKUP(IFERROR(VALUE(C6402),C6402),'Items database'!A:A,'Items database'!B:B),(_xlfn.XLOOKUP(LEFT(E6402,3),Services,Services,"")))</f>
        <v/>
      </c>
      <c r="J6402" s="3" t="str">
        <f t="shared" si="201"/>
        <v/>
      </c>
    </row>
    <row r="6403" spans="1:10" x14ac:dyDescent="0.35">
      <c r="A6403" s="7" t="str">
        <f>IF('Payments Export'!A6407="","",'Payments Export'!A6407)</f>
        <v/>
      </c>
      <c r="B6403" s="7" t="str">
        <f>IF('Payments Export'!A6407="","",'Payments Export'!B6407)</f>
        <v/>
      </c>
      <c r="C6403" s="7" t="str">
        <f>IF(IFERROR(VALUE('Payments Export'!H6407),'Payments Export'!H6407)&lt;&gt;0,IFERROR(VALUE('Payments Export'!H6407),'Payments Export'!H6407),"")</f>
        <v/>
      </c>
      <c r="D6403" s="7" t="str">
        <f>IF('Payments Export'!I6407="","",'Payments Export'!I6407)</f>
        <v/>
      </c>
      <c r="E6403" s="7" t="str">
        <f t="shared" si="200"/>
        <v/>
      </c>
      <c r="F6403" s="7" t="str">
        <f>IF('Payments Export'!A6407="","",'Payments Export'!N6407)</f>
        <v/>
      </c>
      <c r="G6403" s="7" t="str">
        <f>IF('Payments Export'!A6407="","",'Payments Export'!O6407)</f>
        <v/>
      </c>
      <c r="H6403" s="7" t="str">
        <f>IF('Payments Export'!B6407="","",G6403-F6403)</f>
        <v/>
      </c>
      <c r="I6403" s="3" t="str">
        <f>IF(C6403&lt;&gt;"",_xlfn.XLOOKUP(IFERROR(VALUE(C6403),C6403),'Items database'!A:A,'Items database'!B:B),(_xlfn.XLOOKUP(LEFT(E6403,3),Services,Services,"")))</f>
        <v/>
      </c>
      <c r="J6403" s="3" t="str">
        <f t="shared" si="201"/>
        <v/>
      </c>
    </row>
    <row r="6404" spans="1:10" x14ac:dyDescent="0.35">
      <c r="A6404" s="7" t="str">
        <f>IF('Payments Export'!A6408="","",'Payments Export'!A6408)</f>
        <v/>
      </c>
      <c r="B6404" s="7" t="str">
        <f>IF('Payments Export'!A6408="","",'Payments Export'!B6408)</f>
        <v/>
      </c>
      <c r="C6404" s="7" t="str">
        <f>IF(IFERROR(VALUE('Payments Export'!H6408),'Payments Export'!H6408)&lt;&gt;0,IFERROR(VALUE('Payments Export'!H6408),'Payments Export'!H6408),"")</f>
        <v/>
      </c>
      <c r="D6404" s="7" t="str">
        <f>IF('Payments Export'!I6408="","",'Payments Export'!I6408)</f>
        <v/>
      </c>
      <c r="E6404" s="7" t="str">
        <f t="shared" si="200"/>
        <v/>
      </c>
      <c r="F6404" s="7" t="str">
        <f>IF('Payments Export'!A6408="","",'Payments Export'!N6408)</f>
        <v/>
      </c>
      <c r="G6404" s="7" t="str">
        <f>IF('Payments Export'!A6408="","",'Payments Export'!O6408)</f>
        <v/>
      </c>
      <c r="H6404" s="7" t="str">
        <f>IF('Payments Export'!B6408="","",G6404-F6404)</f>
        <v/>
      </c>
      <c r="I6404" s="3" t="str">
        <f>IF(C6404&lt;&gt;"",_xlfn.XLOOKUP(IFERROR(VALUE(C6404),C6404),'Items database'!A:A,'Items database'!B:B),(_xlfn.XLOOKUP(LEFT(E6404,3),Services,Services,"")))</f>
        <v/>
      </c>
      <c r="J6404" s="3" t="str">
        <f t="shared" si="201"/>
        <v/>
      </c>
    </row>
    <row r="6405" spans="1:10" x14ac:dyDescent="0.35">
      <c r="A6405" s="7" t="str">
        <f>IF('Payments Export'!A6409="","",'Payments Export'!A6409)</f>
        <v/>
      </c>
      <c r="B6405" s="7" t="str">
        <f>IF('Payments Export'!A6409="","",'Payments Export'!B6409)</f>
        <v/>
      </c>
      <c r="C6405" s="7" t="str">
        <f>IF(IFERROR(VALUE('Payments Export'!H6409),'Payments Export'!H6409)&lt;&gt;0,IFERROR(VALUE('Payments Export'!H6409),'Payments Export'!H6409),"")</f>
        <v/>
      </c>
      <c r="D6405" s="7" t="str">
        <f>IF('Payments Export'!I6409="","",'Payments Export'!I6409)</f>
        <v/>
      </c>
      <c r="E6405" s="7" t="str">
        <f t="shared" si="200"/>
        <v/>
      </c>
      <c r="F6405" s="7" t="str">
        <f>IF('Payments Export'!A6409="","",'Payments Export'!N6409)</f>
        <v/>
      </c>
      <c r="G6405" s="7" t="str">
        <f>IF('Payments Export'!A6409="","",'Payments Export'!O6409)</f>
        <v/>
      </c>
      <c r="H6405" s="7" t="str">
        <f>IF('Payments Export'!B6409="","",G6405-F6405)</f>
        <v/>
      </c>
      <c r="I6405" s="3" t="str">
        <f>IF(C6405&lt;&gt;"",_xlfn.XLOOKUP(IFERROR(VALUE(C6405),C6405),'Items database'!A:A,'Items database'!B:B),(_xlfn.XLOOKUP(LEFT(E6405,3),Services,Services,"")))</f>
        <v/>
      </c>
      <c r="J6405" s="3" t="str">
        <f t="shared" si="201"/>
        <v/>
      </c>
    </row>
    <row r="6406" spans="1:10" x14ac:dyDescent="0.35">
      <c r="A6406" s="7" t="str">
        <f>IF('Payments Export'!A6410="","",'Payments Export'!A6410)</f>
        <v/>
      </c>
      <c r="B6406" s="7" t="str">
        <f>IF('Payments Export'!A6410="","",'Payments Export'!B6410)</f>
        <v/>
      </c>
      <c r="C6406" s="7" t="str">
        <f>IF(IFERROR(VALUE('Payments Export'!H6410),'Payments Export'!H6410)&lt;&gt;0,IFERROR(VALUE('Payments Export'!H6410),'Payments Export'!H6410),"")</f>
        <v/>
      </c>
      <c r="D6406" s="7" t="str">
        <f>IF('Payments Export'!I6410="","",'Payments Export'!I6410)</f>
        <v/>
      </c>
      <c r="E6406" s="7" t="str">
        <f t="shared" si="200"/>
        <v/>
      </c>
      <c r="F6406" s="7" t="str">
        <f>IF('Payments Export'!A6410="","",'Payments Export'!N6410)</f>
        <v/>
      </c>
      <c r="G6406" s="7" t="str">
        <f>IF('Payments Export'!A6410="","",'Payments Export'!O6410)</f>
        <v/>
      </c>
      <c r="H6406" s="7" t="str">
        <f>IF('Payments Export'!B6410="","",G6406-F6406)</f>
        <v/>
      </c>
      <c r="I6406" s="3" t="str">
        <f>IF(C6406&lt;&gt;"",_xlfn.XLOOKUP(IFERROR(VALUE(C6406),C6406),'Items database'!A:A,'Items database'!B:B),(_xlfn.XLOOKUP(LEFT(E6406,3),Services,Services,"")))</f>
        <v/>
      </c>
      <c r="J6406" s="3" t="str">
        <f t="shared" si="201"/>
        <v/>
      </c>
    </row>
    <row r="6407" spans="1:10" x14ac:dyDescent="0.35">
      <c r="A6407" s="7" t="str">
        <f>IF('Payments Export'!A6411="","",'Payments Export'!A6411)</f>
        <v/>
      </c>
      <c r="B6407" s="7" t="str">
        <f>IF('Payments Export'!A6411="","",'Payments Export'!B6411)</f>
        <v/>
      </c>
      <c r="C6407" s="7" t="str">
        <f>IF(IFERROR(VALUE('Payments Export'!H6411),'Payments Export'!H6411)&lt;&gt;0,IFERROR(VALUE('Payments Export'!H6411),'Payments Export'!H6411),"")</f>
        <v/>
      </c>
      <c r="D6407" s="7" t="str">
        <f>IF('Payments Export'!I6411="","",'Payments Export'!I6411)</f>
        <v/>
      </c>
      <c r="E6407" s="7" t="str">
        <f t="shared" si="200"/>
        <v/>
      </c>
      <c r="F6407" s="7" t="str">
        <f>IF('Payments Export'!A6411="","",'Payments Export'!N6411)</f>
        <v/>
      </c>
      <c r="G6407" s="7" t="str">
        <f>IF('Payments Export'!A6411="","",'Payments Export'!O6411)</f>
        <v/>
      </c>
      <c r="H6407" s="7" t="str">
        <f>IF('Payments Export'!B6411="","",G6407-F6407)</f>
        <v/>
      </c>
      <c r="I6407" s="3" t="str">
        <f>IF(C6407&lt;&gt;"",_xlfn.XLOOKUP(IFERROR(VALUE(C6407),C6407),'Items database'!A:A,'Items database'!B:B),(_xlfn.XLOOKUP(LEFT(E6407,3),Services,Services,"")))</f>
        <v/>
      </c>
      <c r="J6407" s="3" t="str">
        <f t="shared" si="201"/>
        <v/>
      </c>
    </row>
    <row r="6408" spans="1:10" x14ac:dyDescent="0.35">
      <c r="A6408" s="7" t="str">
        <f>IF('Payments Export'!A6412="","",'Payments Export'!A6412)</f>
        <v/>
      </c>
      <c r="B6408" s="7" t="str">
        <f>IF('Payments Export'!A6412="","",'Payments Export'!B6412)</f>
        <v/>
      </c>
      <c r="C6408" s="7" t="str">
        <f>IF(IFERROR(VALUE('Payments Export'!H6412),'Payments Export'!H6412)&lt;&gt;0,IFERROR(VALUE('Payments Export'!H6412),'Payments Export'!H6412),"")</f>
        <v/>
      </c>
      <c r="D6408" s="7" t="str">
        <f>IF('Payments Export'!I6412="","",'Payments Export'!I6412)</f>
        <v/>
      </c>
      <c r="E6408" s="7" t="str">
        <f t="shared" si="200"/>
        <v/>
      </c>
      <c r="F6408" s="7" t="str">
        <f>IF('Payments Export'!A6412="","",'Payments Export'!N6412)</f>
        <v/>
      </c>
      <c r="G6408" s="7" t="str">
        <f>IF('Payments Export'!A6412="","",'Payments Export'!O6412)</f>
        <v/>
      </c>
      <c r="H6408" s="7" t="str">
        <f>IF('Payments Export'!B6412="","",G6408-F6408)</f>
        <v/>
      </c>
      <c r="I6408" s="3" t="str">
        <f>IF(C6408&lt;&gt;"",_xlfn.XLOOKUP(IFERROR(VALUE(C6408),C6408),'Items database'!A:A,'Items database'!B:B),(_xlfn.XLOOKUP(LEFT(E6408,3),Services,Services,"")))</f>
        <v/>
      </c>
      <c r="J6408" s="3" t="str">
        <f t="shared" si="201"/>
        <v/>
      </c>
    </row>
    <row r="6409" spans="1:10" x14ac:dyDescent="0.35">
      <c r="A6409" s="7" t="str">
        <f>IF('Payments Export'!A6413="","",'Payments Export'!A6413)</f>
        <v/>
      </c>
      <c r="B6409" s="7" t="str">
        <f>IF('Payments Export'!A6413="","",'Payments Export'!B6413)</f>
        <v/>
      </c>
      <c r="C6409" s="7" t="str">
        <f>IF(IFERROR(VALUE('Payments Export'!H6413),'Payments Export'!H6413)&lt;&gt;0,IFERROR(VALUE('Payments Export'!H6413),'Payments Export'!H6413),"")</f>
        <v/>
      </c>
      <c r="D6409" s="7" t="str">
        <f>IF('Payments Export'!I6413="","",'Payments Export'!I6413)</f>
        <v/>
      </c>
      <c r="E6409" s="7" t="str">
        <f t="shared" si="200"/>
        <v/>
      </c>
      <c r="F6409" s="7" t="str">
        <f>IF('Payments Export'!A6413="","",'Payments Export'!N6413)</f>
        <v/>
      </c>
      <c r="G6409" s="7" t="str">
        <f>IF('Payments Export'!A6413="","",'Payments Export'!O6413)</f>
        <v/>
      </c>
      <c r="H6409" s="7" t="str">
        <f>IF('Payments Export'!B6413="","",G6409-F6409)</f>
        <v/>
      </c>
      <c r="I6409" s="3" t="str">
        <f>IF(C6409&lt;&gt;"",_xlfn.XLOOKUP(IFERROR(VALUE(C6409),C6409),'Items database'!A:A,'Items database'!B:B),(_xlfn.XLOOKUP(LEFT(E6409,3),Services,Services,"")))</f>
        <v/>
      </c>
      <c r="J6409" s="3" t="str">
        <f t="shared" si="201"/>
        <v/>
      </c>
    </row>
    <row r="6410" spans="1:10" x14ac:dyDescent="0.35">
      <c r="A6410" s="7" t="str">
        <f>IF('Payments Export'!A6414="","",'Payments Export'!A6414)</f>
        <v/>
      </c>
      <c r="B6410" s="7" t="str">
        <f>IF('Payments Export'!A6414="","",'Payments Export'!B6414)</f>
        <v/>
      </c>
      <c r="C6410" s="7" t="str">
        <f>IF(IFERROR(VALUE('Payments Export'!H6414),'Payments Export'!H6414)&lt;&gt;0,IFERROR(VALUE('Payments Export'!H6414),'Payments Export'!H6414),"")</f>
        <v/>
      </c>
      <c r="D6410" s="7" t="str">
        <f>IF('Payments Export'!I6414="","",'Payments Export'!I6414)</f>
        <v/>
      </c>
      <c r="E6410" s="7" t="str">
        <f t="shared" si="200"/>
        <v/>
      </c>
      <c r="F6410" s="7" t="str">
        <f>IF('Payments Export'!A6414="","",'Payments Export'!N6414)</f>
        <v/>
      </c>
      <c r="G6410" s="7" t="str">
        <f>IF('Payments Export'!A6414="","",'Payments Export'!O6414)</f>
        <v/>
      </c>
      <c r="H6410" s="7" t="str">
        <f>IF('Payments Export'!B6414="","",G6410-F6410)</f>
        <v/>
      </c>
      <c r="I6410" s="3" t="str">
        <f>IF(C6410&lt;&gt;"",_xlfn.XLOOKUP(IFERROR(VALUE(C6410),C6410),'Items database'!A:A,'Items database'!B:B),(_xlfn.XLOOKUP(LEFT(E6410,3),Services,Services,"")))</f>
        <v/>
      </c>
      <c r="J6410" s="3" t="str">
        <f t="shared" si="201"/>
        <v/>
      </c>
    </row>
    <row r="6411" spans="1:10" x14ac:dyDescent="0.35">
      <c r="A6411" s="7" t="str">
        <f>IF('Payments Export'!A6415="","",'Payments Export'!A6415)</f>
        <v/>
      </c>
      <c r="B6411" s="7" t="str">
        <f>IF('Payments Export'!A6415="","",'Payments Export'!B6415)</f>
        <v/>
      </c>
      <c r="C6411" s="7" t="str">
        <f>IF(IFERROR(VALUE('Payments Export'!H6415),'Payments Export'!H6415)&lt;&gt;0,IFERROR(VALUE('Payments Export'!H6415),'Payments Export'!H6415),"")</f>
        <v/>
      </c>
      <c r="D6411" s="7" t="str">
        <f>IF('Payments Export'!I6415="","",'Payments Export'!I6415)</f>
        <v/>
      </c>
      <c r="E6411" s="7" t="str">
        <f t="shared" si="200"/>
        <v/>
      </c>
      <c r="F6411" s="7" t="str">
        <f>IF('Payments Export'!A6415="","",'Payments Export'!N6415)</f>
        <v/>
      </c>
      <c r="G6411" s="7" t="str">
        <f>IF('Payments Export'!A6415="","",'Payments Export'!O6415)</f>
        <v/>
      </c>
      <c r="H6411" s="7" t="str">
        <f>IF('Payments Export'!B6415="","",G6411-F6411)</f>
        <v/>
      </c>
      <c r="I6411" s="3" t="str">
        <f>IF(C6411&lt;&gt;"",_xlfn.XLOOKUP(IFERROR(VALUE(C6411),C6411),'Items database'!A:A,'Items database'!B:B),(_xlfn.XLOOKUP(LEFT(E6411,3),Services,Services,"")))</f>
        <v/>
      </c>
      <c r="J6411" s="3" t="str">
        <f t="shared" si="201"/>
        <v/>
      </c>
    </row>
    <row r="6412" spans="1:10" x14ac:dyDescent="0.35">
      <c r="A6412" s="7" t="str">
        <f>IF('Payments Export'!A6416="","",'Payments Export'!A6416)</f>
        <v/>
      </c>
      <c r="B6412" s="7" t="str">
        <f>IF('Payments Export'!A6416="","",'Payments Export'!B6416)</f>
        <v/>
      </c>
      <c r="C6412" s="7" t="str">
        <f>IF(IFERROR(VALUE('Payments Export'!H6416),'Payments Export'!H6416)&lt;&gt;0,IFERROR(VALUE('Payments Export'!H6416),'Payments Export'!H6416),"")</f>
        <v/>
      </c>
      <c r="D6412" s="7" t="str">
        <f>IF('Payments Export'!I6416="","",'Payments Export'!I6416)</f>
        <v/>
      </c>
      <c r="E6412" s="7" t="str">
        <f t="shared" si="200"/>
        <v/>
      </c>
      <c r="F6412" s="7" t="str">
        <f>IF('Payments Export'!A6416="","",'Payments Export'!N6416)</f>
        <v/>
      </c>
      <c r="G6412" s="7" t="str">
        <f>IF('Payments Export'!A6416="","",'Payments Export'!O6416)</f>
        <v/>
      </c>
      <c r="H6412" s="7" t="str">
        <f>IF('Payments Export'!B6416="","",G6412-F6412)</f>
        <v/>
      </c>
      <c r="I6412" s="3" t="str">
        <f>IF(C6412&lt;&gt;"",_xlfn.XLOOKUP(IFERROR(VALUE(C6412),C6412),'Items database'!A:A,'Items database'!B:B),(_xlfn.XLOOKUP(LEFT(E6412,3),Services,Services,"")))</f>
        <v/>
      </c>
      <c r="J6412" s="3" t="str">
        <f t="shared" si="201"/>
        <v/>
      </c>
    </row>
    <row r="6413" spans="1:10" x14ac:dyDescent="0.35">
      <c r="A6413" s="7" t="str">
        <f>IF('Payments Export'!A6417="","",'Payments Export'!A6417)</f>
        <v/>
      </c>
      <c r="B6413" s="7" t="str">
        <f>IF('Payments Export'!A6417="","",'Payments Export'!B6417)</f>
        <v/>
      </c>
      <c r="C6413" s="7" t="str">
        <f>IF(IFERROR(VALUE('Payments Export'!H6417),'Payments Export'!H6417)&lt;&gt;0,IFERROR(VALUE('Payments Export'!H6417),'Payments Export'!H6417),"")</f>
        <v/>
      </c>
      <c r="D6413" s="7" t="str">
        <f>IF('Payments Export'!I6417="","",'Payments Export'!I6417)</f>
        <v/>
      </c>
      <c r="E6413" s="7" t="str">
        <f t="shared" si="200"/>
        <v/>
      </c>
      <c r="F6413" s="7" t="str">
        <f>IF('Payments Export'!A6417="","",'Payments Export'!N6417)</f>
        <v/>
      </c>
      <c r="G6413" s="7" t="str">
        <f>IF('Payments Export'!A6417="","",'Payments Export'!O6417)</f>
        <v/>
      </c>
      <c r="H6413" s="7" t="str">
        <f>IF('Payments Export'!B6417="","",G6413-F6413)</f>
        <v/>
      </c>
      <c r="I6413" s="3" t="str">
        <f>IF(C6413&lt;&gt;"",_xlfn.XLOOKUP(IFERROR(VALUE(C6413),C6413),'Items database'!A:A,'Items database'!B:B),(_xlfn.XLOOKUP(LEFT(E6413,3),Services,Services,"")))</f>
        <v/>
      </c>
      <c r="J6413" s="3" t="str">
        <f t="shared" si="201"/>
        <v/>
      </c>
    </row>
    <row r="6414" spans="1:10" x14ac:dyDescent="0.35">
      <c r="A6414" s="7" t="str">
        <f>IF('Payments Export'!A6418="","",'Payments Export'!A6418)</f>
        <v/>
      </c>
      <c r="B6414" s="7" t="str">
        <f>IF('Payments Export'!A6418="","",'Payments Export'!B6418)</f>
        <v/>
      </c>
      <c r="C6414" s="7" t="str">
        <f>IF(IFERROR(VALUE('Payments Export'!H6418),'Payments Export'!H6418)&lt;&gt;0,IFERROR(VALUE('Payments Export'!H6418),'Payments Export'!H6418),"")</f>
        <v/>
      </c>
      <c r="D6414" s="7" t="str">
        <f>IF('Payments Export'!I6418="","",'Payments Export'!I6418)</f>
        <v/>
      </c>
      <c r="E6414" s="7" t="str">
        <f t="shared" si="200"/>
        <v/>
      </c>
      <c r="F6414" s="7" t="str">
        <f>IF('Payments Export'!A6418="","",'Payments Export'!N6418)</f>
        <v/>
      </c>
      <c r="G6414" s="7" t="str">
        <f>IF('Payments Export'!A6418="","",'Payments Export'!O6418)</f>
        <v/>
      </c>
      <c r="H6414" s="7" t="str">
        <f>IF('Payments Export'!B6418="","",G6414-F6414)</f>
        <v/>
      </c>
      <c r="I6414" s="3" t="str">
        <f>IF(C6414&lt;&gt;"",_xlfn.XLOOKUP(IFERROR(VALUE(C6414),C6414),'Items database'!A:A,'Items database'!B:B),(_xlfn.XLOOKUP(LEFT(E6414,3),Services,Services,"")))</f>
        <v/>
      </c>
      <c r="J6414" s="3" t="str">
        <f t="shared" si="201"/>
        <v/>
      </c>
    </row>
    <row r="6415" spans="1:10" x14ac:dyDescent="0.35">
      <c r="A6415" s="7" t="str">
        <f>IF('Payments Export'!A6419="","",'Payments Export'!A6419)</f>
        <v/>
      </c>
      <c r="B6415" s="7" t="str">
        <f>IF('Payments Export'!A6419="","",'Payments Export'!B6419)</f>
        <v/>
      </c>
      <c r="C6415" s="7" t="str">
        <f>IF(IFERROR(VALUE('Payments Export'!H6419),'Payments Export'!H6419)&lt;&gt;0,IFERROR(VALUE('Payments Export'!H6419),'Payments Export'!H6419),"")</f>
        <v/>
      </c>
      <c r="D6415" s="7" t="str">
        <f>IF('Payments Export'!I6419="","",'Payments Export'!I6419)</f>
        <v/>
      </c>
      <c r="E6415" s="7" t="str">
        <f t="shared" si="200"/>
        <v/>
      </c>
      <c r="F6415" s="7" t="str">
        <f>IF('Payments Export'!A6419="","",'Payments Export'!N6419)</f>
        <v/>
      </c>
      <c r="G6415" s="7" t="str">
        <f>IF('Payments Export'!A6419="","",'Payments Export'!O6419)</f>
        <v/>
      </c>
      <c r="H6415" s="7" t="str">
        <f>IF('Payments Export'!B6419="","",G6415-F6415)</f>
        <v/>
      </c>
      <c r="I6415" s="3" t="str">
        <f>IF(C6415&lt;&gt;"",_xlfn.XLOOKUP(IFERROR(VALUE(C6415),C6415),'Items database'!A:A,'Items database'!B:B),(_xlfn.XLOOKUP(LEFT(E6415,3),Services,Services,"")))</f>
        <v/>
      </c>
      <c r="J6415" s="3" t="str">
        <f t="shared" si="201"/>
        <v/>
      </c>
    </row>
    <row r="6416" spans="1:10" x14ac:dyDescent="0.35">
      <c r="A6416" s="7" t="str">
        <f>IF('Payments Export'!A6420="","",'Payments Export'!A6420)</f>
        <v/>
      </c>
      <c r="B6416" s="7" t="str">
        <f>IF('Payments Export'!A6420="","",'Payments Export'!B6420)</f>
        <v/>
      </c>
      <c r="C6416" s="7" t="str">
        <f>IF(IFERROR(VALUE('Payments Export'!H6420),'Payments Export'!H6420)&lt;&gt;0,IFERROR(VALUE('Payments Export'!H6420),'Payments Export'!H6420),"")</f>
        <v/>
      </c>
      <c r="D6416" s="7" t="str">
        <f>IF('Payments Export'!I6420="","",'Payments Export'!I6420)</f>
        <v/>
      </c>
      <c r="E6416" s="7" t="str">
        <f t="shared" si="200"/>
        <v/>
      </c>
      <c r="F6416" s="7" t="str">
        <f>IF('Payments Export'!A6420="","",'Payments Export'!N6420)</f>
        <v/>
      </c>
      <c r="G6416" s="7" t="str">
        <f>IF('Payments Export'!A6420="","",'Payments Export'!O6420)</f>
        <v/>
      </c>
      <c r="H6416" s="7" t="str">
        <f>IF('Payments Export'!B6420="","",G6416-F6416)</f>
        <v/>
      </c>
      <c r="I6416" s="3" t="str">
        <f>IF(C6416&lt;&gt;"",_xlfn.XLOOKUP(IFERROR(VALUE(C6416),C6416),'Items database'!A:A,'Items database'!B:B),(_xlfn.XLOOKUP(LEFT(E6416,3),Services,Services,"")))</f>
        <v/>
      </c>
      <c r="J6416" s="3" t="str">
        <f t="shared" si="201"/>
        <v/>
      </c>
    </row>
    <row r="6417" spans="1:10" x14ac:dyDescent="0.35">
      <c r="A6417" s="7" t="str">
        <f>IF('Payments Export'!A6421="","",'Payments Export'!A6421)</f>
        <v/>
      </c>
      <c r="B6417" s="7" t="str">
        <f>IF('Payments Export'!A6421="","",'Payments Export'!B6421)</f>
        <v/>
      </c>
      <c r="C6417" s="7" t="str">
        <f>IF(IFERROR(VALUE('Payments Export'!H6421),'Payments Export'!H6421)&lt;&gt;0,IFERROR(VALUE('Payments Export'!H6421),'Payments Export'!H6421),"")</f>
        <v/>
      </c>
      <c r="D6417" s="7" t="str">
        <f>IF('Payments Export'!I6421="","",'Payments Export'!I6421)</f>
        <v/>
      </c>
      <c r="E6417" s="7" t="str">
        <f t="shared" si="200"/>
        <v/>
      </c>
      <c r="F6417" s="7" t="str">
        <f>IF('Payments Export'!A6421="","",'Payments Export'!N6421)</f>
        <v/>
      </c>
      <c r="G6417" s="7" t="str">
        <f>IF('Payments Export'!A6421="","",'Payments Export'!O6421)</f>
        <v/>
      </c>
      <c r="H6417" s="7" t="str">
        <f>IF('Payments Export'!B6421="","",G6417-F6417)</f>
        <v/>
      </c>
      <c r="I6417" s="3" t="str">
        <f>IF(C6417&lt;&gt;"",_xlfn.XLOOKUP(IFERROR(VALUE(C6417),C6417),'Items database'!A:A,'Items database'!B:B),(_xlfn.XLOOKUP(LEFT(E6417,3),Services,Services,"")))</f>
        <v/>
      </c>
      <c r="J6417" s="3" t="str">
        <f t="shared" si="201"/>
        <v/>
      </c>
    </row>
    <row r="6418" spans="1:10" x14ac:dyDescent="0.35">
      <c r="A6418" s="7" t="str">
        <f>IF('Payments Export'!A6422="","",'Payments Export'!A6422)</f>
        <v/>
      </c>
      <c r="B6418" s="7" t="str">
        <f>IF('Payments Export'!A6422="","",'Payments Export'!B6422)</f>
        <v/>
      </c>
      <c r="C6418" s="7" t="str">
        <f>IF(IFERROR(VALUE('Payments Export'!H6422),'Payments Export'!H6422)&lt;&gt;0,IFERROR(VALUE('Payments Export'!H6422),'Payments Export'!H6422),"")</f>
        <v/>
      </c>
      <c r="D6418" s="7" t="str">
        <f>IF('Payments Export'!I6422="","",'Payments Export'!I6422)</f>
        <v/>
      </c>
      <c r="E6418" s="7" t="str">
        <f t="shared" si="200"/>
        <v/>
      </c>
      <c r="F6418" s="7" t="str">
        <f>IF('Payments Export'!A6422="","",'Payments Export'!N6422)</f>
        <v/>
      </c>
      <c r="G6418" s="7" t="str">
        <f>IF('Payments Export'!A6422="","",'Payments Export'!O6422)</f>
        <v/>
      </c>
      <c r="H6418" s="7" t="str">
        <f>IF('Payments Export'!B6422="","",G6418-F6418)</f>
        <v/>
      </c>
      <c r="I6418" s="3" t="str">
        <f>IF(C6418&lt;&gt;"",_xlfn.XLOOKUP(IFERROR(VALUE(C6418),C6418),'Items database'!A:A,'Items database'!B:B),(_xlfn.XLOOKUP(LEFT(E6418,3),Services,Services,"")))</f>
        <v/>
      </c>
      <c r="J6418" s="3" t="str">
        <f t="shared" si="201"/>
        <v/>
      </c>
    </row>
    <row r="6419" spans="1:10" x14ac:dyDescent="0.35">
      <c r="A6419" s="7" t="str">
        <f>IF('Payments Export'!A6423="","",'Payments Export'!A6423)</f>
        <v/>
      </c>
      <c r="B6419" s="7" t="str">
        <f>IF('Payments Export'!A6423="","",'Payments Export'!B6423)</f>
        <v/>
      </c>
      <c r="C6419" s="7" t="str">
        <f>IF(IFERROR(VALUE('Payments Export'!H6423),'Payments Export'!H6423)&lt;&gt;0,IFERROR(VALUE('Payments Export'!H6423),'Payments Export'!H6423),"")</f>
        <v/>
      </c>
      <c r="D6419" s="7" t="str">
        <f>IF('Payments Export'!I6423="","",'Payments Export'!I6423)</f>
        <v/>
      </c>
      <c r="E6419" s="7" t="str">
        <f t="shared" si="200"/>
        <v/>
      </c>
      <c r="F6419" s="7" t="str">
        <f>IF('Payments Export'!A6423="","",'Payments Export'!N6423)</f>
        <v/>
      </c>
      <c r="G6419" s="7" t="str">
        <f>IF('Payments Export'!A6423="","",'Payments Export'!O6423)</f>
        <v/>
      </c>
      <c r="H6419" s="7" t="str">
        <f>IF('Payments Export'!B6423="","",G6419-F6419)</f>
        <v/>
      </c>
      <c r="I6419" s="3" t="str">
        <f>IF(C6419&lt;&gt;"",_xlfn.XLOOKUP(IFERROR(VALUE(C6419),C6419),'Items database'!A:A,'Items database'!B:B),(_xlfn.XLOOKUP(LEFT(E6419,3),Services,Services,"")))</f>
        <v/>
      </c>
      <c r="J6419" s="3" t="str">
        <f t="shared" si="201"/>
        <v/>
      </c>
    </row>
    <row r="6420" spans="1:10" x14ac:dyDescent="0.35">
      <c r="A6420" s="7" t="str">
        <f>IF('Payments Export'!A6424="","",'Payments Export'!A6424)</f>
        <v/>
      </c>
      <c r="B6420" s="7" t="str">
        <f>IF('Payments Export'!A6424="","",'Payments Export'!B6424)</f>
        <v/>
      </c>
      <c r="C6420" s="7" t="str">
        <f>IF(IFERROR(VALUE('Payments Export'!H6424),'Payments Export'!H6424)&lt;&gt;0,IFERROR(VALUE('Payments Export'!H6424),'Payments Export'!H6424),"")</f>
        <v/>
      </c>
      <c r="D6420" s="7" t="str">
        <f>IF('Payments Export'!I6424="","",'Payments Export'!I6424)</f>
        <v/>
      </c>
      <c r="E6420" s="7" t="str">
        <f t="shared" si="200"/>
        <v/>
      </c>
      <c r="F6420" s="7" t="str">
        <f>IF('Payments Export'!A6424="","",'Payments Export'!N6424)</f>
        <v/>
      </c>
      <c r="G6420" s="7" t="str">
        <f>IF('Payments Export'!A6424="","",'Payments Export'!O6424)</f>
        <v/>
      </c>
      <c r="H6420" s="7" t="str">
        <f>IF('Payments Export'!B6424="","",G6420-F6420)</f>
        <v/>
      </c>
      <c r="I6420" s="3" t="str">
        <f>IF(C6420&lt;&gt;"",_xlfn.XLOOKUP(IFERROR(VALUE(C6420),C6420),'Items database'!A:A,'Items database'!B:B),(_xlfn.XLOOKUP(LEFT(E6420,3),Services,Services,"")))</f>
        <v/>
      </c>
      <c r="J6420" s="3" t="str">
        <f t="shared" si="201"/>
        <v/>
      </c>
    </row>
    <row r="6421" spans="1:10" x14ac:dyDescent="0.35">
      <c r="A6421" s="7" t="str">
        <f>IF('Payments Export'!A6425="","",'Payments Export'!A6425)</f>
        <v/>
      </c>
      <c r="B6421" s="7" t="str">
        <f>IF('Payments Export'!A6425="","",'Payments Export'!B6425)</f>
        <v/>
      </c>
      <c r="C6421" s="7" t="str">
        <f>IF(IFERROR(VALUE('Payments Export'!H6425),'Payments Export'!H6425)&lt;&gt;0,IFERROR(VALUE('Payments Export'!H6425),'Payments Export'!H6425),"")</f>
        <v/>
      </c>
      <c r="D6421" s="7" t="str">
        <f>IF('Payments Export'!I6425="","",'Payments Export'!I6425)</f>
        <v/>
      </c>
      <c r="E6421" s="7" t="str">
        <f t="shared" si="200"/>
        <v/>
      </c>
      <c r="F6421" s="7" t="str">
        <f>IF('Payments Export'!A6425="","",'Payments Export'!N6425)</f>
        <v/>
      </c>
      <c r="G6421" s="7" t="str">
        <f>IF('Payments Export'!A6425="","",'Payments Export'!O6425)</f>
        <v/>
      </c>
      <c r="H6421" s="7" t="str">
        <f>IF('Payments Export'!B6425="","",G6421-F6421)</f>
        <v/>
      </c>
      <c r="I6421" s="3" t="str">
        <f>IF(C6421&lt;&gt;"",_xlfn.XLOOKUP(IFERROR(VALUE(C6421),C6421),'Items database'!A:A,'Items database'!B:B),(_xlfn.XLOOKUP(LEFT(E6421,3),Services,Services,"")))</f>
        <v/>
      </c>
      <c r="J6421" s="3" t="str">
        <f t="shared" si="201"/>
        <v/>
      </c>
    </row>
    <row r="6422" spans="1:10" x14ac:dyDescent="0.35">
      <c r="A6422" s="7" t="str">
        <f>IF('Payments Export'!A6426="","",'Payments Export'!A6426)</f>
        <v/>
      </c>
      <c r="B6422" s="7" t="str">
        <f>IF('Payments Export'!A6426="","",'Payments Export'!B6426)</f>
        <v/>
      </c>
      <c r="C6422" s="7" t="str">
        <f>IF(IFERROR(VALUE('Payments Export'!H6426),'Payments Export'!H6426)&lt;&gt;0,IFERROR(VALUE('Payments Export'!H6426),'Payments Export'!H6426),"")</f>
        <v/>
      </c>
      <c r="D6422" s="7" t="str">
        <f>IF('Payments Export'!I6426="","",'Payments Export'!I6426)</f>
        <v/>
      </c>
      <c r="E6422" s="7" t="str">
        <f t="shared" si="200"/>
        <v/>
      </c>
      <c r="F6422" s="7" t="str">
        <f>IF('Payments Export'!A6426="","",'Payments Export'!N6426)</f>
        <v/>
      </c>
      <c r="G6422" s="7" t="str">
        <f>IF('Payments Export'!A6426="","",'Payments Export'!O6426)</f>
        <v/>
      </c>
      <c r="H6422" s="7" t="str">
        <f>IF('Payments Export'!B6426="","",G6422-F6422)</f>
        <v/>
      </c>
      <c r="I6422" s="3" t="str">
        <f>IF(C6422&lt;&gt;"",_xlfn.XLOOKUP(IFERROR(VALUE(C6422),C6422),'Items database'!A:A,'Items database'!B:B),(_xlfn.XLOOKUP(LEFT(E6422,3),Services,Services,"")))</f>
        <v/>
      </c>
      <c r="J6422" s="3" t="str">
        <f t="shared" si="201"/>
        <v/>
      </c>
    </row>
    <row r="6423" spans="1:10" x14ac:dyDescent="0.35">
      <c r="A6423" s="7" t="str">
        <f>IF('Payments Export'!A6427="","",'Payments Export'!A6427)</f>
        <v/>
      </c>
      <c r="B6423" s="7" t="str">
        <f>IF('Payments Export'!A6427="","",'Payments Export'!B6427)</f>
        <v/>
      </c>
      <c r="C6423" s="7" t="str">
        <f>IF(IFERROR(VALUE('Payments Export'!H6427),'Payments Export'!H6427)&lt;&gt;0,IFERROR(VALUE('Payments Export'!H6427),'Payments Export'!H6427),"")</f>
        <v/>
      </c>
      <c r="D6423" s="7" t="str">
        <f>IF('Payments Export'!I6427="","",'Payments Export'!I6427)</f>
        <v/>
      </c>
      <c r="E6423" s="7" t="str">
        <f t="shared" si="200"/>
        <v/>
      </c>
      <c r="F6423" s="7" t="str">
        <f>IF('Payments Export'!A6427="","",'Payments Export'!N6427)</f>
        <v/>
      </c>
      <c r="G6423" s="7" t="str">
        <f>IF('Payments Export'!A6427="","",'Payments Export'!O6427)</f>
        <v/>
      </c>
      <c r="H6423" s="7" t="str">
        <f>IF('Payments Export'!B6427="","",G6423-F6423)</f>
        <v/>
      </c>
      <c r="I6423" s="3" t="str">
        <f>IF(C6423&lt;&gt;"",_xlfn.XLOOKUP(IFERROR(VALUE(C6423),C6423),'Items database'!A:A,'Items database'!B:B),(_xlfn.XLOOKUP(LEFT(E6423,3),Services,Services,"")))</f>
        <v/>
      </c>
      <c r="J6423" s="3" t="str">
        <f t="shared" si="201"/>
        <v/>
      </c>
    </row>
    <row r="6424" spans="1:10" x14ac:dyDescent="0.35">
      <c r="A6424" s="7" t="str">
        <f>IF('Payments Export'!A6428="","",'Payments Export'!A6428)</f>
        <v/>
      </c>
      <c r="B6424" s="7" t="str">
        <f>IF('Payments Export'!A6428="","",'Payments Export'!B6428)</f>
        <v/>
      </c>
      <c r="C6424" s="7" t="str">
        <f>IF(IFERROR(VALUE('Payments Export'!H6428),'Payments Export'!H6428)&lt;&gt;0,IFERROR(VALUE('Payments Export'!H6428),'Payments Export'!H6428),"")</f>
        <v/>
      </c>
      <c r="D6424" s="7" t="str">
        <f>IF('Payments Export'!I6428="","",'Payments Export'!I6428)</f>
        <v/>
      </c>
      <c r="E6424" s="7" t="str">
        <f t="shared" si="200"/>
        <v/>
      </c>
      <c r="F6424" s="7" t="str">
        <f>IF('Payments Export'!A6428="","",'Payments Export'!N6428)</f>
        <v/>
      </c>
      <c r="G6424" s="7" t="str">
        <f>IF('Payments Export'!A6428="","",'Payments Export'!O6428)</f>
        <v/>
      </c>
      <c r="H6424" s="7" t="str">
        <f>IF('Payments Export'!B6428="","",G6424-F6424)</f>
        <v/>
      </c>
      <c r="I6424" s="3" t="str">
        <f>IF(C6424&lt;&gt;"",_xlfn.XLOOKUP(IFERROR(VALUE(C6424),C6424),'Items database'!A:A,'Items database'!B:B),(_xlfn.XLOOKUP(LEFT(E6424,3),Services,Services,"")))</f>
        <v/>
      </c>
      <c r="J6424" s="3" t="str">
        <f t="shared" si="201"/>
        <v/>
      </c>
    </row>
    <row r="6425" spans="1:10" x14ac:dyDescent="0.35">
      <c r="A6425" s="7" t="str">
        <f>IF('Payments Export'!A6429="","",'Payments Export'!A6429)</f>
        <v/>
      </c>
      <c r="B6425" s="7" t="str">
        <f>IF('Payments Export'!A6429="","",'Payments Export'!B6429)</f>
        <v/>
      </c>
      <c r="C6425" s="7" t="str">
        <f>IF(IFERROR(VALUE('Payments Export'!H6429),'Payments Export'!H6429)&lt;&gt;0,IFERROR(VALUE('Payments Export'!H6429),'Payments Export'!H6429),"")</f>
        <v/>
      </c>
      <c r="D6425" s="7" t="str">
        <f>IF('Payments Export'!I6429="","",'Payments Export'!I6429)</f>
        <v/>
      </c>
      <c r="E6425" s="7" t="str">
        <f t="shared" si="200"/>
        <v/>
      </c>
      <c r="F6425" s="7" t="str">
        <f>IF('Payments Export'!A6429="","",'Payments Export'!N6429)</f>
        <v/>
      </c>
      <c r="G6425" s="7" t="str">
        <f>IF('Payments Export'!A6429="","",'Payments Export'!O6429)</f>
        <v/>
      </c>
      <c r="H6425" s="7" t="str">
        <f>IF('Payments Export'!B6429="","",G6425-F6425)</f>
        <v/>
      </c>
      <c r="I6425" s="3" t="str">
        <f>IF(C6425&lt;&gt;"",_xlfn.XLOOKUP(IFERROR(VALUE(C6425),C6425),'Items database'!A:A,'Items database'!B:B),(_xlfn.XLOOKUP(LEFT(E6425,3),Services,Services,"")))</f>
        <v/>
      </c>
      <c r="J6425" s="3" t="str">
        <f t="shared" si="201"/>
        <v/>
      </c>
    </row>
    <row r="6426" spans="1:10" x14ac:dyDescent="0.35">
      <c r="A6426" s="7" t="str">
        <f>IF('Payments Export'!A6430="","",'Payments Export'!A6430)</f>
        <v/>
      </c>
      <c r="B6426" s="7" t="str">
        <f>IF('Payments Export'!A6430="","",'Payments Export'!B6430)</f>
        <v/>
      </c>
      <c r="C6426" s="7" t="str">
        <f>IF(IFERROR(VALUE('Payments Export'!H6430),'Payments Export'!H6430)&lt;&gt;0,IFERROR(VALUE('Payments Export'!H6430),'Payments Export'!H6430),"")</f>
        <v/>
      </c>
      <c r="D6426" s="7" t="str">
        <f>IF('Payments Export'!I6430="","",'Payments Export'!I6430)</f>
        <v/>
      </c>
      <c r="E6426" s="7" t="str">
        <f t="shared" si="200"/>
        <v/>
      </c>
      <c r="F6426" s="7" t="str">
        <f>IF('Payments Export'!A6430="","",'Payments Export'!N6430)</f>
        <v/>
      </c>
      <c r="G6426" s="7" t="str">
        <f>IF('Payments Export'!A6430="","",'Payments Export'!O6430)</f>
        <v/>
      </c>
      <c r="H6426" s="7" t="str">
        <f>IF('Payments Export'!B6430="","",G6426-F6426)</f>
        <v/>
      </c>
      <c r="I6426" s="3" t="str">
        <f>IF(C6426&lt;&gt;"",_xlfn.XLOOKUP(IFERROR(VALUE(C6426),C6426),'Items database'!A:A,'Items database'!B:B),(_xlfn.XLOOKUP(LEFT(E6426,3),Services,Services,"")))</f>
        <v/>
      </c>
      <c r="J6426" s="3" t="str">
        <f t="shared" si="201"/>
        <v/>
      </c>
    </row>
    <row r="6427" spans="1:10" x14ac:dyDescent="0.35">
      <c r="A6427" s="7" t="str">
        <f>IF('Payments Export'!A6431="","",'Payments Export'!A6431)</f>
        <v/>
      </c>
      <c r="B6427" s="7" t="str">
        <f>IF('Payments Export'!A6431="","",'Payments Export'!B6431)</f>
        <v/>
      </c>
      <c r="C6427" s="7" t="str">
        <f>IF(IFERROR(VALUE('Payments Export'!H6431),'Payments Export'!H6431)&lt;&gt;0,IFERROR(VALUE('Payments Export'!H6431),'Payments Export'!H6431),"")</f>
        <v/>
      </c>
      <c r="D6427" s="7" t="str">
        <f>IF('Payments Export'!I6431="","",'Payments Export'!I6431)</f>
        <v/>
      </c>
      <c r="E6427" s="7" t="str">
        <f t="shared" si="200"/>
        <v/>
      </c>
      <c r="F6427" s="7" t="str">
        <f>IF('Payments Export'!A6431="","",'Payments Export'!N6431)</f>
        <v/>
      </c>
      <c r="G6427" s="7" t="str">
        <f>IF('Payments Export'!A6431="","",'Payments Export'!O6431)</f>
        <v/>
      </c>
      <c r="H6427" s="7" t="str">
        <f>IF('Payments Export'!B6431="","",G6427-F6427)</f>
        <v/>
      </c>
      <c r="I6427" s="3" t="str">
        <f>IF(C6427&lt;&gt;"",_xlfn.XLOOKUP(IFERROR(VALUE(C6427),C6427),'Items database'!A:A,'Items database'!B:B),(_xlfn.XLOOKUP(LEFT(E6427,3),Services,Services,"")))</f>
        <v/>
      </c>
      <c r="J6427" s="3" t="str">
        <f t="shared" si="201"/>
        <v/>
      </c>
    </row>
    <row r="6428" spans="1:10" x14ac:dyDescent="0.35">
      <c r="A6428" s="7" t="str">
        <f>IF('Payments Export'!A6432="","",'Payments Export'!A6432)</f>
        <v/>
      </c>
      <c r="B6428" s="7" t="str">
        <f>IF('Payments Export'!A6432="","",'Payments Export'!B6432)</f>
        <v/>
      </c>
      <c r="C6428" s="7" t="str">
        <f>IF(IFERROR(VALUE('Payments Export'!H6432),'Payments Export'!H6432)&lt;&gt;0,IFERROR(VALUE('Payments Export'!H6432),'Payments Export'!H6432),"")</f>
        <v/>
      </c>
      <c r="D6428" s="7" t="str">
        <f>IF('Payments Export'!I6432="","",'Payments Export'!I6432)</f>
        <v/>
      </c>
      <c r="E6428" s="7" t="str">
        <f t="shared" si="200"/>
        <v/>
      </c>
      <c r="F6428" s="7" t="str">
        <f>IF('Payments Export'!A6432="","",'Payments Export'!N6432)</f>
        <v/>
      </c>
      <c r="G6428" s="7" t="str">
        <f>IF('Payments Export'!A6432="","",'Payments Export'!O6432)</f>
        <v/>
      </c>
      <c r="H6428" s="7" t="str">
        <f>IF('Payments Export'!B6432="","",G6428-F6428)</f>
        <v/>
      </c>
      <c r="I6428" s="3" t="str">
        <f>IF(C6428&lt;&gt;"",_xlfn.XLOOKUP(IFERROR(VALUE(C6428),C6428),'Items database'!A:A,'Items database'!B:B),(_xlfn.XLOOKUP(LEFT(E6428,3),Services,Services,"")))</f>
        <v/>
      </c>
      <c r="J6428" s="3" t="str">
        <f t="shared" si="201"/>
        <v/>
      </c>
    </row>
    <row r="6429" spans="1:10" x14ac:dyDescent="0.35">
      <c r="A6429" s="7" t="str">
        <f>IF('Payments Export'!A6433="","",'Payments Export'!A6433)</f>
        <v/>
      </c>
      <c r="B6429" s="7" t="str">
        <f>IF('Payments Export'!A6433="","",'Payments Export'!B6433)</f>
        <v/>
      </c>
      <c r="C6429" s="7" t="str">
        <f>IF(IFERROR(VALUE('Payments Export'!H6433),'Payments Export'!H6433)&lt;&gt;0,IFERROR(VALUE('Payments Export'!H6433),'Payments Export'!H6433),"")</f>
        <v/>
      </c>
      <c r="D6429" s="7" t="str">
        <f>IF('Payments Export'!I6433="","",'Payments Export'!I6433)</f>
        <v/>
      </c>
      <c r="E6429" s="7" t="str">
        <f t="shared" si="200"/>
        <v/>
      </c>
      <c r="F6429" s="7" t="str">
        <f>IF('Payments Export'!A6433="","",'Payments Export'!N6433)</f>
        <v/>
      </c>
      <c r="G6429" s="7" t="str">
        <f>IF('Payments Export'!A6433="","",'Payments Export'!O6433)</f>
        <v/>
      </c>
      <c r="H6429" s="7" t="str">
        <f>IF('Payments Export'!B6433="","",G6429-F6429)</f>
        <v/>
      </c>
      <c r="I6429" s="3" t="str">
        <f>IF(C6429&lt;&gt;"",_xlfn.XLOOKUP(IFERROR(VALUE(C6429),C6429),'Items database'!A:A,'Items database'!B:B),(_xlfn.XLOOKUP(LEFT(E6429,3),Services,Services,"")))</f>
        <v/>
      </c>
      <c r="J6429" s="3" t="str">
        <f t="shared" si="201"/>
        <v/>
      </c>
    </row>
    <row r="6430" spans="1:10" x14ac:dyDescent="0.35">
      <c r="A6430" s="7" t="str">
        <f>IF('Payments Export'!A6434="","",'Payments Export'!A6434)</f>
        <v/>
      </c>
      <c r="B6430" s="7" t="str">
        <f>IF('Payments Export'!A6434="","",'Payments Export'!B6434)</f>
        <v/>
      </c>
      <c r="C6430" s="7" t="str">
        <f>IF(IFERROR(VALUE('Payments Export'!H6434),'Payments Export'!H6434)&lt;&gt;0,IFERROR(VALUE('Payments Export'!H6434),'Payments Export'!H6434),"")</f>
        <v/>
      </c>
      <c r="D6430" s="7" t="str">
        <f>IF('Payments Export'!I6434="","",'Payments Export'!I6434)</f>
        <v/>
      </c>
      <c r="E6430" s="7" t="str">
        <f t="shared" si="200"/>
        <v/>
      </c>
      <c r="F6430" s="7" t="str">
        <f>IF('Payments Export'!A6434="","",'Payments Export'!N6434)</f>
        <v/>
      </c>
      <c r="G6430" s="7" t="str">
        <f>IF('Payments Export'!A6434="","",'Payments Export'!O6434)</f>
        <v/>
      </c>
      <c r="H6430" s="7" t="str">
        <f>IF('Payments Export'!B6434="","",G6430-F6430)</f>
        <v/>
      </c>
      <c r="I6430" s="3" t="str">
        <f>IF(C6430&lt;&gt;"",_xlfn.XLOOKUP(IFERROR(VALUE(C6430),C6430),'Items database'!A:A,'Items database'!B:B),(_xlfn.XLOOKUP(LEFT(E6430,3),Services,Services,"")))</f>
        <v/>
      </c>
      <c r="J6430" s="3" t="str">
        <f t="shared" si="201"/>
        <v/>
      </c>
    </row>
    <row r="6431" spans="1:10" x14ac:dyDescent="0.35">
      <c r="A6431" s="7" t="str">
        <f>IF('Payments Export'!A6435="","",'Payments Export'!A6435)</f>
        <v/>
      </c>
      <c r="B6431" s="7" t="str">
        <f>IF('Payments Export'!A6435="","",'Payments Export'!B6435)</f>
        <v/>
      </c>
      <c r="C6431" s="7" t="str">
        <f>IF(IFERROR(VALUE('Payments Export'!H6435),'Payments Export'!H6435)&lt;&gt;0,IFERROR(VALUE('Payments Export'!H6435),'Payments Export'!H6435),"")</f>
        <v/>
      </c>
      <c r="D6431" s="7" t="str">
        <f>IF('Payments Export'!I6435="","",'Payments Export'!I6435)</f>
        <v/>
      </c>
      <c r="E6431" s="7" t="str">
        <f t="shared" si="200"/>
        <v/>
      </c>
      <c r="F6431" s="7" t="str">
        <f>IF('Payments Export'!A6435="","",'Payments Export'!N6435)</f>
        <v/>
      </c>
      <c r="G6431" s="7" t="str">
        <f>IF('Payments Export'!A6435="","",'Payments Export'!O6435)</f>
        <v/>
      </c>
      <c r="H6431" s="7" t="str">
        <f>IF('Payments Export'!B6435="","",G6431-F6431)</f>
        <v/>
      </c>
      <c r="I6431" s="3" t="str">
        <f>IF(C6431&lt;&gt;"",_xlfn.XLOOKUP(IFERROR(VALUE(C6431),C6431),'Items database'!A:A,'Items database'!B:B),(_xlfn.XLOOKUP(LEFT(E6431,3),Services,Services,"")))</f>
        <v/>
      </c>
      <c r="J6431" s="3" t="str">
        <f t="shared" si="201"/>
        <v/>
      </c>
    </row>
    <row r="6432" spans="1:10" x14ac:dyDescent="0.35">
      <c r="A6432" s="7" t="str">
        <f>IF('Payments Export'!A6436="","",'Payments Export'!A6436)</f>
        <v/>
      </c>
      <c r="B6432" s="7" t="str">
        <f>IF('Payments Export'!A6436="","",'Payments Export'!B6436)</f>
        <v/>
      </c>
      <c r="C6432" s="7" t="str">
        <f>IF(IFERROR(VALUE('Payments Export'!H6436),'Payments Export'!H6436)&lt;&gt;0,IFERROR(VALUE('Payments Export'!H6436),'Payments Export'!H6436),"")</f>
        <v/>
      </c>
      <c r="D6432" s="7" t="str">
        <f>IF('Payments Export'!I6436="","",'Payments Export'!I6436)</f>
        <v/>
      </c>
      <c r="E6432" s="7" t="str">
        <f t="shared" si="200"/>
        <v/>
      </c>
      <c r="F6432" s="7" t="str">
        <f>IF('Payments Export'!A6436="","",'Payments Export'!N6436)</f>
        <v/>
      </c>
      <c r="G6432" s="7" t="str">
        <f>IF('Payments Export'!A6436="","",'Payments Export'!O6436)</f>
        <v/>
      </c>
      <c r="H6432" s="7" t="str">
        <f>IF('Payments Export'!B6436="","",G6432-F6432)</f>
        <v/>
      </c>
      <c r="I6432" s="3" t="str">
        <f>IF(C6432&lt;&gt;"",_xlfn.XLOOKUP(IFERROR(VALUE(C6432),C6432),'Items database'!A:A,'Items database'!B:B),(_xlfn.XLOOKUP(LEFT(E6432,3),Services,Services,"")))</f>
        <v/>
      </c>
      <c r="J6432" s="3" t="str">
        <f t="shared" si="201"/>
        <v/>
      </c>
    </row>
    <row r="6433" spans="1:10" x14ac:dyDescent="0.35">
      <c r="A6433" s="7" t="str">
        <f>IF('Payments Export'!A6437="","",'Payments Export'!A6437)</f>
        <v/>
      </c>
      <c r="B6433" s="7" t="str">
        <f>IF('Payments Export'!A6437="","",'Payments Export'!B6437)</f>
        <v/>
      </c>
      <c r="C6433" s="7" t="str">
        <f>IF(IFERROR(VALUE('Payments Export'!H6437),'Payments Export'!H6437)&lt;&gt;0,IFERROR(VALUE('Payments Export'!H6437),'Payments Export'!H6437),"")</f>
        <v/>
      </c>
      <c r="D6433" s="7" t="str">
        <f>IF('Payments Export'!I6437="","",'Payments Export'!I6437)</f>
        <v/>
      </c>
      <c r="E6433" s="7" t="str">
        <f t="shared" si="200"/>
        <v/>
      </c>
      <c r="F6433" s="7" t="str">
        <f>IF('Payments Export'!A6437="","",'Payments Export'!N6437)</f>
        <v/>
      </c>
      <c r="G6433" s="7" t="str">
        <f>IF('Payments Export'!A6437="","",'Payments Export'!O6437)</f>
        <v/>
      </c>
      <c r="H6433" s="7" t="str">
        <f>IF('Payments Export'!B6437="","",G6433-F6433)</f>
        <v/>
      </c>
      <c r="I6433" s="3" t="str">
        <f>IF(C6433&lt;&gt;"",_xlfn.XLOOKUP(IFERROR(VALUE(C6433),C6433),'Items database'!A:A,'Items database'!B:B),(_xlfn.XLOOKUP(LEFT(E6433,3),Services,Services,"")))</f>
        <v/>
      </c>
      <c r="J6433" s="3" t="str">
        <f t="shared" si="201"/>
        <v/>
      </c>
    </row>
    <row r="6434" spans="1:10" x14ac:dyDescent="0.35">
      <c r="A6434" s="7" t="str">
        <f>IF('Payments Export'!A6438="","",'Payments Export'!A6438)</f>
        <v/>
      </c>
      <c r="B6434" s="7" t="str">
        <f>IF('Payments Export'!A6438="","",'Payments Export'!B6438)</f>
        <v/>
      </c>
      <c r="C6434" s="7" t="str">
        <f>IF(IFERROR(VALUE('Payments Export'!H6438),'Payments Export'!H6438)&lt;&gt;0,IFERROR(VALUE('Payments Export'!H6438),'Payments Export'!H6438),"")</f>
        <v/>
      </c>
      <c r="D6434" s="7" t="str">
        <f>IF('Payments Export'!I6438="","",'Payments Export'!I6438)</f>
        <v/>
      </c>
      <c r="E6434" s="7" t="str">
        <f t="shared" si="200"/>
        <v/>
      </c>
      <c r="F6434" s="7" t="str">
        <f>IF('Payments Export'!A6438="","",'Payments Export'!N6438)</f>
        <v/>
      </c>
      <c r="G6434" s="7" t="str">
        <f>IF('Payments Export'!A6438="","",'Payments Export'!O6438)</f>
        <v/>
      </c>
      <c r="H6434" s="7" t="str">
        <f>IF('Payments Export'!B6438="","",G6434-F6434)</f>
        <v/>
      </c>
      <c r="I6434" s="3" t="str">
        <f>IF(C6434&lt;&gt;"",_xlfn.XLOOKUP(IFERROR(VALUE(C6434),C6434),'Items database'!A:A,'Items database'!B:B),(_xlfn.XLOOKUP(LEFT(E6434,3),Services,Services,"")))</f>
        <v/>
      </c>
      <c r="J6434" s="3" t="str">
        <f t="shared" si="201"/>
        <v/>
      </c>
    </row>
    <row r="6435" spans="1:10" x14ac:dyDescent="0.35">
      <c r="A6435" s="7" t="str">
        <f>IF('Payments Export'!A6439="","",'Payments Export'!A6439)</f>
        <v/>
      </c>
      <c r="B6435" s="7" t="str">
        <f>IF('Payments Export'!A6439="","",'Payments Export'!B6439)</f>
        <v/>
      </c>
      <c r="C6435" s="7" t="str">
        <f>IF(IFERROR(VALUE('Payments Export'!H6439),'Payments Export'!H6439)&lt;&gt;0,IFERROR(VALUE('Payments Export'!H6439),'Payments Export'!H6439),"")</f>
        <v/>
      </c>
      <c r="D6435" s="7" t="str">
        <f>IF('Payments Export'!I6439="","",'Payments Export'!I6439)</f>
        <v/>
      </c>
      <c r="E6435" s="7" t="str">
        <f t="shared" si="200"/>
        <v/>
      </c>
      <c r="F6435" s="7" t="str">
        <f>IF('Payments Export'!A6439="","",'Payments Export'!N6439)</f>
        <v/>
      </c>
      <c r="G6435" s="7" t="str">
        <f>IF('Payments Export'!A6439="","",'Payments Export'!O6439)</f>
        <v/>
      </c>
      <c r="H6435" s="7" t="str">
        <f>IF('Payments Export'!B6439="","",G6435-F6435)</f>
        <v/>
      </c>
      <c r="I6435" s="3" t="str">
        <f>IF(C6435&lt;&gt;"",_xlfn.XLOOKUP(IFERROR(VALUE(C6435),C6435),'Items database'!A:A,'Items database'!B:B),(_xlfn.XLOOKUP(LEFT(E6435,3),Services,Services,"")))</f>
        <v/>
      </c>
      <c r="J6435" s="3" t="str">
        <f t="shared" si="201"/>
        <v/>
      </c>
    </row>
    <row r="6436" spans="1:10" x14ac:dyDescent="0.35">
      <c r="A6436" s="7" t="str">
        <f>IF('Payments Export'!A6440="","",'Payments Export'!A6440)</f>
        <v/>
      </c>
      <c r="B6436" s="7" t="str">
        <f>IF('Payments Export'!A6440="","",'Payments Export'!B6440)</f>
        <v/>
      </c>
      <c r="C6436" s="7" t="str">
        <f>IF(IFERROR(VALUE('Payments Export'!H6440),'Payments Export'!H6440)&lt;&gt;0,IFERROR(VALUE('Payments Export'!H6440),'Payments Export'!H6440),"")</f>
        <v/>
      </c>
      <c r="D6436" s="7" t="str">
        <f>IF('Payments Export'!I6440="","",'Payments Export'!I6440)</f>
        <v/>
      </c>
      <c r="E6436" s="7" t="str">
        <f t="shared" si="200"/>
        <v/>
      </c>
      <c r="F6436" s="7" t="str">
        <f>IF('Payments Export'!A6440="","",'Payments Export'!N6440)</f>
        <v/>
      </c>
      <c r="G6436" s="7" t="str">
        <f>IF('Payments Export'!A6440="","",'Payments Export'!O6440)</f>
        <v/>
      </c>
      <c r="H6436" s="7" t="str">
        <f>IF('Payments Export'!B6440="","",G6436-F6436)</f>
        <v/>
      </c>
      <c r="I6436" s="3" t="str">
        <f>IF(C6436&lt;&gt;"",_xlfn.XLOOKUP(IFERROR(VALUE(C6436),C6436),'Items database'!A:A,'Items database'!B:B),(_xlfn.XLOOKUP(LEFT(E6436,3),Services,Services,"")))</f>
        <v/>
      </c>
      <c r="J6436" s="3" t="str">
        <f t="shared" si="201"/>
        <v/>
      </c>
    </row>
    <row r="6437" spans="1:10" x14ac:dyDescent="0.35">
      <c r="A6437" s="7" t="str">
        <f>IF('Payments Export'!A6441="","",'Payments Export'!A6441)</f>
        <v/>
      </c>
      <c r="B6437" s="7" t="str">
        <f>IF('Payments Export'!A6441="","",'Payments Export'!B6441)</f>
        <v/>
      </c>
      <c r="C6437" s="7" t="str">
        <f>IF(IFERROR(VALUE('Payments Export'!H6441),'Payments Export'!H6441)&lt;&gt;0,IFERROR(VALUE('Payments Export'!H6441),'Payments Export'!H6441),"")</f>
        <v/>
      </c>
      <c r="D6437" s="7" t="str">
        <f>IF('Payments Export'!I6441="","",'Payments Export'!I6441)</f>
        <v/>
      </c>
      <c r="E6437" s="7" t="str">
        <f t="shared" si="200"/>
        <v/>
      </c>
      <c r="F6437" s="7" t="str">
        <f>IF('Payments Export'!A6441="","",'Payments Export'!N6441)</f>
        <v/>
      </c>
      <c r="G6437" s="7" t="str">
        <f>IF('Payments Export'!A6441="","",'Payments Export'!O6441)</f>
        <v/>
      </c>
      <c r="H6437" s="7" t="str">
        <f>IF('Payments Export'!B6441="","",G6437-F6437)</f>
        <v/>
      </c>
      <c r="I6437" s="3" t="str">
        <f>IF(C6437&lt;&gt;"",_xlfn.XLOOKUP(IFERROR(VALUE(C6437),C6437),'Items database'!A:A,'Items database'!B:B),(_xlfn.XLOOKUP(LEFT(E6437,3),Services,Services,"")))</f>
        <v/>
      </c>
      <c r="J6437" s="3" t="str">
        <f t="shared" si="201"/>
        <v/>
      </c>
    </row>
    <row r="6438" spans="1:10" x14ac:dyDescent="0.35">
      <c r="A6438" s="7" t="str">
        <f>IF('Payments Export'!A6442="","",'Payments Export'!A6442)</f>
        <v/>
      </c>
      <c r="B6438" s="7" t="str">
        <f>IF('Payments Export'!A6442="","",'Payments Export'!B6442)</f>
        <v/>
      </c>
      <c r="C6438" s="7" t="str">
        <f>IF(IFERROR(VALUE('Payments Export'!H6442),'Payments Export'!H6442)&lt;&gt;0,IFERROR(VALUE('Payments Export'!H6442),'Payments Export'!H6442),"")</f>
        <v/>
      </c>
      <c r="D6438" s="7" t="str">
        <f>IF('Payments Export'!I6442="","",'Payments Export'!I6442)</f>
        <v/>
      </c>
      <c r="E6438" s="7" t="str">
        <f t="shared" si="200"/>
        <v/>
      </c>
      <c r="F6438" s="7" t="str">
        <f>IF('Payments Export'!A6442="","",'Payments Export'!N6442)</f>
        <v/>
      </c>
      <c r="G6438" s="7" t="str">
        <f>IF('Payments Export'!A6442="","",'Payments Export'!O6442)</f>
        <v/>
      </c>
      <c r="H6438" s="7" t="str">
        <f>IF('Payments Export'!B6442="","",G6438-F6438)</f>
        <v/>
      </c>
      <c r="I6438" s="3" t="str">
        <f>IF(C6438&lt;&gt;"",_xlfn.XLOOKUP(IFERROR(VALUE(C6438),C6438),'Items database'!A:A,'Items database'!B:B),(_xlfn.XLOOKUP(LEFT(E6438,3),Services,Services,"")))</f>
        <v/>
      </c>
      <c r="J6438" s="3" t="str">
        <f t="shared" si="201"/>
        <v/>
      </c>
    </row>
    <row r="6439" spans="1:10" x14ac:dyDescent="0.35">
      <c r="A6439" s="7" t="str">
        <f>IF('Payments Export'!A6443="","",'Payments Export'!A6443)</f>
        <v/>
      </c>
      <c r="B6439" s="7" t="str">
        <f>IF('Payments Export'!A6443="","",'Payments Export'!B6443)</f>
        <v/>
      </c>
      <c r="C6439" s="7" t="str">
        <f>IF(IFERROR(VALUE('Payments Export'!H6443),'Payments Export'!H6443)&lt;&gt;0,IFERROR(VALUE('Payments Export'!H6443),'Payments Export'!H6443),"")</f>
        <v/>
      </c>
      <c r="D6439" s="7" t="str">
        <f>IF('Payments Export'!I6443="","",'Payments Export'!I6443)</f>
        <v/>
      </c>
      <c r="E6439" s="7" t="str">
        <f t="shared" si="200"/>
        <v/>
      </c>
      <c r="F6439" s="7" t="str">
        <f>IF('Payments Export'!A6443="","",'Payments Export'!N6443)</f>
        <v/>
      </c>
      <c r="G6439" s="7" t="str">
        <f>IF('Payments Export'!A6443="","",'Payments Export'!O6443)</f>
        <v/>
      </c>
      <c r="H6439" s="7" t="str">
        <f>IF('Payments Export'!B6443="","",G6439-F6439)</f>
        <v/>
      </c>
      <c r="I6439" s="3" t="str">
        <f>IF(C6439&lt;&gt;"",_xlfn.XLOOKUP(IFERROR(VALUE(C6439),C6439),'Items database'!A:A,'Items database'!B:B),(_xlfn.XLOOKUP(LEFT(E6439,3),Services,Services,"")))</f>
        <v/>
      </c>
      <c r="J6439" s="3" t="str">
        <f t="shared" si="201"/>
        <v/>
      </c>
    </row>
    <row r="6440" spans="1:10" x14ac:dyDescent="0.35">
      <c r="A6440" s="7" t="str">
        <f>IF('Payments Export'!A6444="","",'Payments Export'!A6444)</f>
        <v/>
      </c>
      <c r="B6440" s="7" t="str">
        <f>IF('Payments Export'!A6444="","",'Payments Export'!B6444)</f>
        <v/>
      </c>
      <c r="C6440" s="7" t="str">
        <f>IF(IFERROR(VALUE('Payments Export'!H6444),'Payments Export'!H6444)&lt;&gt;0,IFERROR(VALUE('Payments Export'!H6444),'Payments Export'!H6444),"")</f>
        <v/>
      </c>
      <c r="D6440" s="7" t="str">
        <f>IF('Payments Export'!I6444="","",'Payments Export'!I6444)</f>
        <v/>
      </c>
      <c r="E6440" s="7" t="str">
        <f t="shared" si="200"/>
        <v/>
      </c>
      <c r="F6440" s="7" t="str">
        <f>IF('Payments Export'!A6444="","",'Payments Export'!N6444)</f>
        <v/>
      </c>
      <c r="G6440" s="7" t="str">
        <f>IF('Payments Export'!A6444="","",'Payments Export'!O6444)</f>
        <v/>
      </c>
      <c r="H6440" s="7" t="str">
        <f>IF('Payments Export'!B6444="","",G6440-F6440)</f>
        <v/>
      </c>
      <c r="I6440" s="3" t="str">
        <f>IF(C6440&lt;&gt;"",_xlfn.XLOOKUP(IFERROR(VALUE(C6440),C6440),'Items database'!A:A,'Items database'!B:B),(_xlfn.XLOOKUP(LEFT(E6440,3),Services,Services,"")))</f>
        <v/>
      </c>
      <c r="J6440" s="3" t="str">
        <f t="shared" si="201"/>
        <v/>
      </c>
    </row>
    <row r="6441" spans="1:10" x14ac:dyDescent="0.35">
      <c r="A6441" s="7" t="str">
        <f>IF('Payments Export'!A6445="","",'Payments Export'!A6445)</f>
        <v/>
      </c>
      <c r="B6441" s="7" t="str">
        <f>IF('Payments Export'!A6445="","",'Payments Export'!B6445)</f>
        <v/>
      </c>
      <c r="C6441" s="7" t="str">
        <f>IF(IFERROR(VALUE('Payments Export'!H6445),'Payments Export'!H6445)&lt;&gt;0,IFERROR(VALUE('Payments Export'!H6445),'Payments Export'!H6445),"")</f>
        <v/>
      </c>
      <c r="D6441" s="7" t="str">
        <f>IF('Payments Export'!I6445="","",'Payments Export'!I6445)</f>
        <v/>
      </c>
      <c r="E6441" s="7" t="str">
        <f t="shared" si="200"/>
        <v/>
      </c>
      <c r="F6441" s="7" t="str">
        <f>IF('Payments Export'!A6445="","",'Payments Export'!N6445)</f>
        <v/>
      </c>
      <c r="G6441" s="7" t="str">
        <f>IF('Payments Export'!A6445="","",'Payments Export'!O6445)</f>
        <v/>
      </c>
      <c r="H6441" s="7" t="str">
        <f>IF('Payments Export'!B6445="","",G6441-F6441)</f>
        <v/>
      </c>
      <c r="I6441" s="3" t="str">
        <f>IF(C6441&lt;&gt;"",_xlfn.XLOOKUP(IFERROR(VALUE(C6441),C6441),'Items database'!A:A,'Items database'!B:B),(_xlfn.XLOOKUP(LEFT(E6441,3),Services,Services,"")))</f>
        <v/>
      </c>
      <c r="J6441" s="3" t="str">
        <f t="shared" si="201"/>
        <v/>
      </c>
    </row>
    <row r="6442" spans="1:10" x14ac:dyDescent="0.35">
      <c r="A6442" s="7" t="str">
        <f>IF('Payments Export'!A6446="","",'Payments Export'!A6446)</f>
        <v/>
      </c>
      <c r="B6442" s="7" t="str">
        <f>IF('Payments Export'!A6446="","",'Payments Export'!B6446)</f>
        <v/>
      </c>
      <c r="C6442" s="7" t="str">
        <f>IF(IFERROR(VALUE('Payments Export'!H6446),'Payments Export'!H6446)&lt;&gt;0,IFERROR(VALUE('Payments Export'!H6446),'Payments Export'!H6446),"")</f>
        <v/>
      </c>
      <c r="D6442" s="7" t="str">
        <f>IF('Payments Export'!I6446="","",'Payments Export'!I6446)</f>
        <v/>
      </c>
      <c r="E6442" s="7" t="str">
        <f t="shared" si="200"/>
        <v/>
      </c>
      <c r="F6442" s="7" t="str">
        <f>IF('Payments Export'!A6446="","",'Payments Export'!N6446)</f>
        <v/>
      </c>
      <c r="G6442" s="7" t="str">
        <f>IF('Payments Export'!A6446="","",'Payments Export'!O6446)</f>
        <v/>
      </c>
      <c r="H6442" s="7" t="str">
        <f>IF('Payments Export'!B6446="","",G6442-F6442)</f>
        <v/>
      </c>
      <c r="I6442" s="3" t="str">
        <f>IF(C6442&lt;&gt;"",_xlfn.XLOOKUP(IFERROR(VALUE(C6442),C6442),'Items database'!A:A,'Items database'!B:B),(_xlfn.XLOOKUP(LEFT(E6442,3),Services,Services,"")))</f>
        <v/>
      </c>
      <c r="J6442" s="3" t="str">
        <f t="shared" si="201"/>
        <v/>
      </c>
    </row>
    <row r="6443" spans="1:10" x14ac:dyDescent="0.35">
      <c r="A6443" s="7" t="str">
        <f>IF('Payments Export'!A6447="","",'Payments Export'!A6447)</f>
        <v/>
      </c>
      <c r="B6443" s="7" t="str">
        <f>IF('Payments Export'!A6447="","",'Payments Export'!B6447)</f>
        <v/>
      </c>
      <c r="C6443" s="7" t="str">
        <f>IF(IFERROR(VALUE('Payments Export'!H6447),'Payments Export'!H6447)&lt;&gt;0,IFERROR(VALUE('Payments Export'!H6447),'Payments Export'!H6447),"")</f>
        <v/>
      </c>
      <c r="D6443" s="7" t="str">
        <f>IF('Payments Export'!I6447="","",'Payments Export'!I6447)</f>
        <v/>
      </c>
      <c r="E6443" s="7" t="str">
        <f t="shared" si="200"/>
        <v/>
      </c>
      <c r="F6443" s="7" t="str">
        <f>IF('Payments Export'!A6447="","",'Payments Export'!N6447)</f>
        <v/>
      </c>
      <c r="G6443" s="7" t="str">
        <f>IF('Payments Export'!A6447="","",'Payments Export'!O6447)</f>
        <v/>
      </c>
      <c r="H6443" s="7" t="str">
        <f>IF('Payments Export'!B6447="","",G6443-F6443)</f>
        <v/>
      </c>
      <c r="I6443" s="3" t="str">
        <f>IF(C6443&lt;&gt;"",_xlfn.XLOOKUP(IFERROR(VALUE(C6443),C6443),'Items database'!A:A,'Items database'!B:B),(_xlfn.XLOOKUP(LEFT(E6443,3),Services,Services,"")))</f>
        <v/>
      </c>
      <c r="J6443" s="3" t="str">
        <f t="shared" si="201"/>
        <v/>
      </c>
    </row>
    <row r="6444" spans="1:10" x14ac:dyDescent="0.35">
      <c r="A6444" s="7" t="str">
        <f>IF('Payments Export'!A6448="","",'Payments Export'!A6448)</f>
        <v/>
      </c>
      <c r="B6444" s="7" t="str">
        <f>IF('Payments Export'!A6448="","",'Payments Export'!B6448)</f>
        <v/>
      </c>
      <c r="C6444" s="7" t="str">
        <f>IF(IFERROR(VALUE('Payments Export'!H6448),'Payments Export'!H6448)&lt;&gt;0,IFERROR(VALUE('Payments Export'!H6448),'Payments Export'!H6448),"")</f>
        <v/>
      </c>
      <c r="D6444" s="7" t="str">
        <f>IF('Payments Export'!I6448="","",'Payments Export'!I6448)</f>
        <v/>
      </c>
      <c r="E6444" s="7" t="str">
        <f t="shared" si="200"/>
        <v/>
      </c>
      <c r="F6444" s="7" t="str">
        <f>IF('Payments Export'!A6448="","",'Payments Export'!N6448)</f>
        <v/>
      </c>
      <c r="G6444" s="7" t="str">
        <f>IF('Payments Export'!A6448="","",'Payments Export'!O6448)</f>
        <v/>
      </c>
      <c r="H6444" s="7" t="str">
        <f>IF('Payments Export'!B6448="","",G6444-F6444)</f>
        <v/>
      </c>
      <c r="I6444" s="3" t="str">
        <f>IF(C6444&lt;&gt;"",_xlfn.XLOOKUP(IFERROR(VALUE(C6444),C6444),'Items database'!A:A,'Items database'!B:B),(_xlfn.XLOOKUP(LEFT(E6444,3),Services,Services,"")))</f>
        <v/>
      </c>
      <c r="J6444" s="3" t="str">
        <f t="shared" si="201"/>
        <v/>
      </c>
    </row>
    <row r="6445" spans="1:10" x14ac:dyDescent="0.35">
      <c r="A6445" s="7" t="str">
        <f>IF('Payments Export'!A6449="","",'Payments Export'!A6449)</f>
        <v/>
      </c>
      <c r="B6445" s="7" t="str">
        <f>IF('Payments Export'!A6449="","",'Payments Export'!B6449)</f>
        <v/>
      </c>
      <c r="C6445" s="7" t="str">
        <f>IF(IFERROR(VALUE('Payments Export'!H6449),'Payments Export'!H6449)&lt;&gt;0,IFERROR(VALUE('Payments Export'!H6449),'Payments Export'!H6449),"")</f>
        <v/>
      </c>
      <c r="D6445" s="7" t="str">
        <f>IF('Payments Export'!I6449="","",'Payments Export'!I6449)</f>
        <v/>
      </c>
      <c r="E6445" s="7" t="str">
        <f t="shared" si="200"/>
        <v/>
      </c>
      <c r="F6445" s="7" t="str">
        <f>IF('Payments Export'!A6449="","",'Payments Export'!N6449)</f>
        <v/>
      </c>
      <c r="G6445" s="7" t="str">
        <f>IF('Payments Export'!A6449="","",'Payments Export'!O6449)</f>
        <v/>
      </c>
      <c r="H6445" s="7" t="str">
        <f>IF('Payments Export'!B6449="","",G6445-F6445)</f>
        <v/>
      </c>
      <c r="I6445" s="3" t="str">
        <f>IF(C6445&lt;&gt;"",_xlfn.XLOOKUP(IFERROR(VALUE(C6445),C6445),'Items database'!A:A,'Items database'!B:B),(_xlfn.XLOOKUP(LEFT(E6445,3),Services,Services,"")))</f>
        <v/>
      </c>
      <c r="J6445" s="3" t="str">
        <f t="shared" si="201"/>
        <v/>
      </c>
    </row>
    <row r="6446" spans="1:10" x14ac:dyDescent="0.35">
      <c r="A6446" s="7" t="str">
        <f>IF('Payments Export'!A6450="","",'Payments Export'!A6450)</f>
        <v/>
      </c>
      <c r="B6446" s="7" t="str">
        <f>IF('Payments Export'!A6450="","",'Payments Export'!B6450)</f>
        <v/>
      </c>
      <c r="C6446" s="7" t="str">
        <f>IF(IFERROR(VALUE('Payments Export'!H6450),'Payments Export'!H6450)&lt;&gt;0,IFERROR(VALUE('Payments Export'!H6450),'Payments Export'!H6450),"")</f>
        <v/>
      </c>
      <c r="D6446" s="7" t="str">
        <f>IF('Payments Export'!I6450="","",'Payments Export'!I6450)</f>
        <v/>
      </c>
      <c r="E6446" s="7" t="str">
        <f t="shared" si="200"/>
        <v/>
      </c>
      <c r="F6446" s="7" t="str">
        <f>IF('Payments Export'!A6450="","",'Payments Export'!N6450)</f>
        <v/>
      </c>
      <c r="G6446" s="7" t="str">
        <f>IF('Payments Export'!A6450="","",'Payments Export'!O6450)</f>
        <v/>
      </c>
      <c r="H6446" s="7" t="str">
        <f>IF('Payments Export'!B6450="","",G6446-F6446)</f>
        <v/>
      </c>
      <c r="I6446" s="3" t="str">
        <f>IF(C6446&lt;&gt;"",_xlfn.XLOOKUP(IFERROR(VALUE(C6446),C6446),'Items database'!A:A,'Items database'!B:B),(_xlfn.XLOOKUP(LEFT(E6446,3),Services,Services,"")))</f>
        <v/>
      </c>
      <c r="J6446" s="3" t="str">
        <f t="shared" si="201"/>
        <v/>
      </c>
    </row>
    <row r="6447" spans="1:10" x14ac:dyDescent="0.35">
      <c r="A6447" s="7" t="str">
        <f>IF('Payments Export'!A6451="","",'Payments Export'!A6451)</f>
        <v/>
      </c>
      <c r="B6447" s="7" t="str">
        <f>IF('Payments Export'!A6451="","",'Payments Export'!B6451)</f>
        <v/>
      </c>
      <c r="C6447" s="7" t="str">
        <f>IF(IFERROR(VALUE('Payments Export'!H6451),'Payments Export'!H6451)&lt;&gt;0,IFERROR(VALUE('Payments Export'!H6451),'Payments Export'!H6451),"")</f>
        <v/>
      </c>
      <c r="D6447" s="7" t="str">
        <f>IF('Payments Export'!I6451="","",'Payments Export'!I6451)</f>
        <v/>
      </c>
      <c r="E6447" s="7" t="str">
        <f t="shared" si="200"/>
        <v/>
      </c>
      <c r="F6447" s="7" t="str">
        <f>IF('Payments Export'!A6451="","",'Payments Export'!N6451)</f>
        <v/>
      </c>
      <c r="G6447" s="7" t="str">
        <f>IF('Payments Export'!A6451="","",'Payments Export'!O6451)</f>
        <v/>
      </c>
      <c r="H6447" s="7" t="str">
        <f>IF('Payments Export'!B6451="","",G6447-F6447)</f>
        <v/>
      </c>
      <c r="I6447" s="3" t="str">
        <f>IF(C6447&lt;&gt;"",_xlfn.XLOOKUP(IFERROR(VALUE(C6447),C6447),'Items database'!A:A,'Items database'!B:B),(_xlfn.XLOOKUP(LEFT(E6447,3),Services,Services,"")))</f>
        <v/>
      </c>
      <c r="J6447" s="3" t="str">
        <f t="shared" si="201"/>
        <v/>
      </c>
    </row>
    <row r="6448" spans="1:10" x14ac:dyDescent="0.35">
      <c r="A6448" s="7" t="str">
        <f>IF('Payments Export'!A6452="","",'Payments Export'!A6452)</f>
        <v/>
      </c>
      <c r="B6448" s="7" t="str">
        <f>IF('Payments Export'!A6452="","",'Payments Export'!B6452)</f>
        <v/>
      </c>
      <c r="C6448" s="7" t="str">
        <f>IF(IFERROR(VALUE('Payments Export'!H6452),'Payments Export'!H6452)&lt;&gt;0,IFERROR(VALUE('Payments Export'!H6452),'Payments Export'!H6452),"")</f>
        <v/>
      </c>
      <c r="D6448" s="7" t="str">
        <f>IF('Payments Export'!I6452="","",'Payments Export'!I6452)</f>
        <v/>
      </c>
      <c r="E6448" s="7" t="str">
        <f t="shared" si="200"/>
        <v/>
      </c>
      <c r="F6448" s="7" t="str">
        <f>IF('Payments Export'!A6452="","",'Payments Export'!N6452)</f>
        <v/>
      </c>
      <c r="G6448" s="7" t="str">
        <f>IF('Payments Export'!A6452="","",'Payments Export'!O6452)</f>
        <v/>
      </c>
      <c r="H6448" s="7" t="str">
        <f>IF('Payments Export'!B6452="","",G6448-F6448)</f>
        <v/>
      </c>
      <c r="I6448" s="3" t="str">
        <f>IF(C6448&lt;&gt;"",_xlfn.XLOOKUP(IFERROR(VALUE(C6448),C6448),'Items database'!A:A,'Items database'!B:B),(_xlfn.XLOOKUP(LEFT(E6448,3),Services,Services,"")))</f>
        <v/>
      </c>
      <c r="J6448" s="3" t="str">
        <f t="shared" si="201"/>
        <v/>
      </c>
    </row>
    <row r="6449" spans="1:10" x14ac:dyDescent="0.35">
      <c r="A6449" s="7" t="str">
        <f>IF('Payments Export'!A6453="","",'Payments Export'!A6453)</f>
        <v/>
      </c>
      <c r="B6449" s="7" t="str">
        <f>IF('Payments Export'!A6453="","",'Payments Export'!B6453)</f>
        <v/>
      </c>
      <c r="C6449" s="7" t="str">
        <f>IF(IFERROR(VALUE('Payments Export'!H6453),'Payments Export'!H6453)&lt;&gt;0,IFERROR(VALUE('Payments Export'!H6453),'Payments Export'!H6453),"")</f>
        <v/>
      </c>
      <c r="D6449" s="7" t="str">
        <f>IF('Payments Export'!I6453="","",'Payments Export'!I6453)</f>
        <v/>
      </c>
      <c r="E6449" s="7" t="str">
        <f t="shared" si="200"/>
        <v/>
      </c>
      <c r="F6449" s="7" t="str">
        <f>IF('Payments Export'!A6453="","",'Payments Export'!N6453)</f>
        <v/>
      </c>
      <c r="G6449" s="7" t="str">
        <f>IF('Payments Export'!A6453="","",'Payments Export'!O6453)</f>
        <v/>
      </c>
      <c r="H6449" s="7" t="str">
        <f>IF('Payments Export'!B6453="","",G6449-F6449)</f>
        <v/>
      </c>
      <c r="I6449" s="3" t="str">
        <f>IF(C6449&lt;&gt;"",_xlfn.XLOOKUP(IFERROR(VALUE(C6449),C6449),'Items database'!A:A,'Items database'!B:B),(_xlfn.XLOOKUP(LEFT(E6449,3),Services,Services,"")))</f>
        <v/>
      </c>
      <c r="J6449" s="3" t="str">
        <f t="shared" si="201"/>
        <v/>
      </c>
    </row>
    <row r="6450" spans="1:10" x14ac:dyDescent="0.35">
      <c r="A6450" s="7" t="str">
        <f>IF('Payments Export'!A6454="","",'Payments Export'!A6454)</f>
        <v/>
      </c>
      <c r="B6450" s="7" t="str">
        <f>IF('Payments Export'!A6454="","",'Payments Export'!B6454)</f>
        <v/>
      </c>
      <c r="C6450" s="7" t="str">
        <f>IF(IFERROR(VALUE('Payments Export'!H6454),'Payments Export'!H6454)&lt;&gt;0,IFERROR(VALUE('Payments Export'!H6454),'Payments Export'!H6454),"")</f>
        <v/>
      </c>
      <c r="D6450" s="7" t="str">
        <f>IF('Payments Export'!I6454="","",'Payments Export'!I6454)</f>
        <v/>
      </c>
      <c r="E6450" s="7" t="str">
        <f t="shared" si="200"/>
        <v/>
      </c>
      <c r="F6450" s="7" t="str">
        <f>IF('Payments Export'!A6454="","",'Payments Export'!N6454)</f>
        <v/>
      </c>
      <c r="G6450" s="7" t="str">
        <f>IF('Payments Export'!A6454="","",'Payments Export'!O6454)</f>
        <v/>
      </c>
      <c r="H6450" s="7" t="str">
        <f>IF('Payments Export'!B6454="","",G6450-F6450)</f>
        <v/>
      </c>
      <c r="I6450" s="3" t="str">
        <f>IF(C6450&lt;&gt;"",_xlfn.XLOOKUP(IFERROR(VALUE(C6450),C6450),'Items database'!A:A,'Items database'!B:B),(_xlfn.XLOOKUP(LEFT(E6450,3),Services,Services,"")))</f>
        <v/>
      </c>
      <c r="J6450" s="3" t="str">
        <f t="shared" si="201"/>
        <v/>
      </c>
    </row>
    <row r="6451" spans="1:10" x14ac:dyDescent="0.35">
      <c r="A6451" s="7" t="str">
        <f>IF('Payments Export'!A6455="","",'Payments Export'!A6455)</f>
        <v/>
      </c>
      <c r="B6451" s="7" t="str">
        <f>IF('Payments Export'!A6455="","",'Payments Export'!B6455)</f>
        <v/>
      </c>
      <c r="C6451" s="7" t="str">
        <f>IF(IFERROR(VALUE('Payments Export'!H6455),'Payments Export'!H6455)&lt;&gt;0,IFERROR(VALUE('Payments Export'!H6455),'Payments Export'!H6455),"")</f>
        <v/>
      </c>
      <c r="D6451" s="7" t="str">
        <f>IF('Payments Export'!I6455="","",'Payments Export'!I6455)</f>
        <v/>
      </c>
      <c r="E6451" s="7" t="str">
        <f t="shared" si="200"/>
        <v/>
      </c>
      <c r="F6451" s="7" t="str">
        <f>IF('Payments Export'!A6455="","",'Payments Export'!N6455)</f>
        <v/>
      </c>
      <c r="G6451" s="7" t="str">
        <f>IF('Payments Export'!A6455="","",'Payments Export'!O6455)</f>
        <v/>
      </c>
      <c r="H6451" s="7" t="str">
        <f>IF('Payments Export'!B6455="","",G6451-F6451)</f>
        <v/>
      </c>
      <c r="I6451" s="3" t="str">
        <f>IF(C6451&lt;&gt;"",_xlfn.XLOOKUP(IFERROR(VALUE(C6451),C6451),'Items database'!A:A,'Items database'!B:B),(_xlfn.XLOOKUP(LEFT(E6451,3),Services,Services,"")))</f>
        <v/>
      </c>
      <c r="J6451" s="3" t="str">
        <f t="shared" si="201"/>
        <v/>
      </c>
    </row>
    <row r="6452" spans="1:10" x14ac:dyDescent="0.35">
      <c r="A6452" s="7" t="str">
        <f>IF('Payments Export'!A6456="","",'Payments Export'!A6456)</f>
        <v/>
      </c>
      <c r="B6452" s="7" t="str">
        <f>IF('Payments Export'!A6456="","",'Payments Export'!B6456)</f>
        <v/>
      </c>
      <c r="C6452" s="7" t="str">
        <f>IF(IFERROR(VALUE('Payments Export'!H6456),'Payments Export'!H6456)&lt;&gt;0,IFERROR(VALUE('Payments Export'!H6456),'Payments Export'!H6456),"")</f>
        <v/>
      </c>
      <c r="D6452" s="7" t="str">
        <f>IF('Payments Export'!I6456="","",'Payments Export'!I6456)</f>
        <v/>
      </c>
      <c r="E6452" s="7" t="str">
        <f t="shared" si="200"/>
        <v/>
      </c>
      <c r="F6452" s="7" t="str">
        <f>IF('Payments Export'!A6456="","",'Payments Export'!N6456)</f>
        <v/>
      </c>
      <c r="G6452" s="7" t="str">
        <f>IF('Payments Export'!A6456="","",'Payments Export'!O6456)</f>
        <v/>
      </c>
      <c r="H6452" s="7" t="str">
        <f>IF('Payments Export'!B6456="","",G6452-F6452)</f>
        <v/>
      </c>
      <c r="I6452" s="3" t="str">
        <f>IF(C6452&lt;&gt;"",_xlfn.XLOOKUP(IFERROR(VALUE(C6452),C6452),'Items database'!A:A,'Items database'!B:B),(_xlfn.XLOOKUP(LEFT(E6452,3),Services,Services,"")))</f>
        <v/>
      </c>
      <c r="J6452" s="3" t="str">
        <f t="shared" si="201"/>
        <v/>
      </c>
    </row>
    <row r="6453" spans="1:10" x14ac:dyDescent="0.35">
      <c r="A6453" s="7" t="str">
        <f>IF('Payments Export'!A6457="","",'Payments Export'!A6457)</f>
        <v/>
      </c>
      <c r="B6453" s="7" t="str">
        <f>IF('Payments Export'!A6457="","",'Payments Export'!B6457)</f>
        <v/>
      </c>
      <c r="C6453" s="7" t="str">
        <f>IF(IFERROR(VALUE('Payments Export'!H6457),'Payments Export'!H6457)&lt;&gt;0,IFERROR(VALUE('Payments Export'!H6457),'Payments Export'!H6457),"")</f>
        <v/>
      </c>
      <c r="D6453" s="7" t="str">
        <f>IF('Payments Export'!I6457="","",'Payments Export'!I6457)</f>
        <v/>
      </c>
      <c r="E6453" s="7" t="str">
        <f t="shared" si="200"/>
        <v/>
      </c>
      <c r="F6453" s="7" t="str">
        <f>IF('Payments Export'!A6457="","",'Payments Export'!N6457)</f>
        <v/>
      </c>
      <c r="G6453" s="7" t="str">
        <f>IF('Payments Export'!A6457="","",'Payments Export'!O6457)</f>
        <v/>
      </c>
      <c r="H6453" s="7" t="str">
        <f>IF('Payments Export'!B6457="","",G6453-F6453)</f>
        <v/>
      </c>
      <c r="I6453" s="3" t="str">
        <f>IF(C6453&lt;&gt;"",_xlfn.XLOOKUP(IFERROR(VALUE(C6453),C6453),'Items database'!A:A,'Items database'!B:B),(_xlfn.XLOOKUP(LEFT(E6453,3),Services,Services,"")))</f>
        <v/>
      </c>
      <c r="J6453" s="3" t="str">
        <f t="shared" si="201"/>
        <v/>
      </c>
    </row>
    <row r="6454" spans="1:10" x14ac:dyDescent="0.35">
      <c r="A6454" s="7" t="str">
        <f>IF('Payments Export'!A6458="","",'Payments Export'!A6458)</f>
        <v/>
      </c>
      <c r="B6454" s="7" t="str">
        <f>IF('Payments Export'!A6458="","",'Payments Export'!B6458)</f>
        <v/>
      </c>
      <c r="C6454" s="7" t="str">
        <f>IF(IFERROR(VALUE('Payments Export'!H6458),'Payments Export'!H6458)&lt;&gt;0,IFERROR(VALUE('Payments Export'!H6458),'Payments Export'!H6458),"")</f>
        <v/>
      </c>
      <c r="D6454" s="7" t="str">
        <f>IF('Payments Export'!I6458="","",'Payments Export'!I6458)</f>
        <v/>
      </c>
      <c r="E6454" s="7" t="str">
        <f t="shared" si="200"/>
        <v/>
      </c>
      <c r="F6454" s="7" t="str">
        <f>IF('Payments Export'!A6458="","",'Payments Export'!N6458)</f>
        <v/>
      </c>
      <c r="G6454" s="7" t="str">
        <f>IF('Payments Export'!A6458="","",'Payments Export'!O6458)</f>
        <v/>
      </c>
      <c r="H6454" s="7" t="str">
        <f>IF('Payments Export'!B6458="","",G6454-F6454)</f>
        <v/>
      </c>
      <c r="I6454" s="3" t="str">
        <f>IF(C6454&lt;&gt;"",_xlfn.XLOOKUP(IFERROR(VALUE(C6454),C6454),'Items database'!A:A,'Items database'!B:B),(_xlfn.XLOOKUP(LEFT(E6454,3),Services,Services,"")))</f>
        <v/>
      </c>
      <c r="J6454" s="3" t="str">
        <f t="shared" si="201"/>
        <v/>
      </c>
    </row>
    <row r="6455" spans="1:10" x14ac:dyDescent="0.35">
      <c r="A6455" s="7" t="str">
        <f>IF('Payments Export'!A6459="","",'Payments Export'!A6459)</f>
        <v/>
      </c>
      <c r="B6455" s="7" t="str">
        <f>IF('Payments Export'!A6459="","",'Payments Export'!B6459)</f>
        <v/>
      </c>
      <c r="C6455" s="7" t="str">
        <f>IF(IFERROR(VALUE('Payments Export'!H6459),'Payments Export'!H6459)&lt;&gt;0,IFERROR(VALUE('Payments Export'!H6459),'Payments Export'!H6459),"")</f>
        <v/>
      </c>
      <c r="D6455" s="7" t="str">
        <f>IF('Payments Export'!I6459="","",'Payments Export'!I6459)</f>
        <v/>
      </c>
      <c r="E6455" s="7" t="str">
        <f t="shared" si="200"/>
        <v/>
      </c>
      <c r="F6455" s="7" t="str">
        <f>IF('Payments Export'!A6459="","",'Payments Export'!N6459)</f>
        <v/>
      </c>
      <c r="G6455" s="7" t="str">
        <f>IF('Payments Export'!A6459="","",'Payments Export'!O6459)</f>
        <v/>
      </c>
      <c r="H6455" s="7" t="str">
        <f>IF('Payments Export'!B6459="","",G6455-F6455)</f>
        <v/>
      </c>
      <c r="I6455" s="3" t="str">
        <f>IF(C6455&lt;&gt;"",_xlfn.XLOOKUP(IFERROR(VALUE(C6455),C6455),'Items database'!A:A,'Items database'!B:B),(_xlfn.XLOOKUP(LEFT(E6455,3),Services,Services,"")))</f>
        <v/>
      </c>
      <c r="J6455" s="3" t="str">
        <f t="shared" si="201"/>
        <v/>
      </c>
    </row>
    <row r="6456" spans="1:10" x14ac:dyDescent="0.35">
      <c r="A6456" s="7" t="str">
        <f>IF('Payments Export'!A6460="","",'Payments Export'!A6460)</f>
        <v/>
      </c>
      <c r="B6456" s="7" t="str">
        <f>IF('Payments Export'!A6460="","",'Payments Export'!B6460)</f>
        <v/>
      </c>
      <c r="C6456" s="7" t="str">
        <f>IF(IFERROR(VALUE('Payments Export'!H6460),'Payments Export'!H6460)&lt;&gt;0,IFERROR(VALUE('Payments Export'!H6460),'Payments Export'!H6460),"")</f>
        <v/>
      </c>
      <c r="D6456" s="7" t="str">
        <f>IF('Payments Export'!I6460="","",'Payments Export'!I6460)</f>
        <v/>
      </c>
      <c r="E6456" s="7" t="str">
        <f t="shared" si="200"/>
        <v/>
      </c>
      <c r="F6456" s="7" t="str">
        <f>IF('Payments Export'!A6460="","",'Payments Export'!N6460)</f>
        <v/>
      </c>
      <c r="G6456" s="7" t="str">
        <f>IF('Payments Export'!A6460="","",'Payments Export'!O6460)</f>
        <v/>
      </c>
      <c r="H6456" s="7" t="str">
        <f>IF('Payments Export'!B6460="","",G6456-F6456)</f>
        <v/>
      </c>
      <c r="I6456" s="3" t="str">
        <f>IF(C6456&lt;&gt;"",_xlfn.XLOOKUP(IFERROR(VALUE(C6456),C6456),'Items database'!A:A,'Items database'!B:B),(_xlfn.XLOOKUP(LEFT(E6456,3),Services,Services,"")))</f>
        <v/>
      </c>
      <c r="J6456" s="3" t="str">
        <f t="shared" si="201"/>
        <v/>
      </c>
    </row>
    <row r="6457" spans="1:10" x14ac:dyDescent="0.35">
      <c r="A6457" s="7" t="str">
        <f>IF('Payments Export'!A6461="","",'Payments Export'!A6461)</f>
        <v/>
      </c>
      <c r="B6457" s="7" t="str">
        <f>IF('Payments Export'!A6461="","",'Payments Export'!B6461)</f>
        <v/>
      </c>
      <c r="C6457" s="7" t="str">
        <f>IF(IFERROR(VALUE('Payments Export'!H6461),'Payments Export'!H6461)&lt;&gt;0,IFERROR(VALUE('Payments Export'!H6461),'Payments Export'!H6461),"")</f>
        <v/>
      </c>
      <c r="D6457" s="7" t="str">
        <f>IF('Payments Export'!I6461="","",'Payments Export'!I6461)</f>
        <v/>
      </c>
      <c r="E6457" s="7" t="str">
        <f t="shared" si="200"/>
        <v/>
      </c>
      <c r="F6457" s="7" t="str">
        <f>IF('Payments Export'!A6461="","",'Payments Export'!N6461)</f>
        <v/>
      </c>
      <c r="G6457" s="7" t="str">
        <f>IF('Payments Export'!A6461="","",'Payments Export'!O6461)</f>
        <v/>
      </c>
      <c r="H6457" s="7" t="str">
        <f>IF('Payments Export'!B6461="","",G6457-F6457)</f>
        <v/>
      </c>
      <c r="I6457" s="3" t="str">
        <f>IF(C6457&lt;&gt;"",_xlfn.XLOOKUP(IFERROR(VALUE(C6457),C6457),'Items database'!A:A,'Items database'!B:B),(_xlfn.XLOOKUP(LEFT(E6457,3),Services,Services,"")))</f>
        <v/>
      </c>
      <c r="J6457" s="3" t="str">
        <f t="shared" si="201"/>
        <v/>
      </c>
    </row>
    <row r="6458" spans="1:10" x14ac:dyDescent="0.35">
      <c r="A6458" s="7" t="str">
        <f>IF('Payments Export'!A6462="","",'Payments Export'!A6462)</f>
        <v/>
      </c>
      <c r="B6458" s="7" t="str">
        <f>IF('Payments Export'!A6462="","",'Payments Export'!B6462)</f>
        <v/>
      </c>
      <c r="C6458" s="7" t="str">
        <f>IF(IFERROR(VALUE('Payments Export'!H6462),'Payments Export'!H6462)&lt;&gt;0,IFERROR(VALUE('Payments Export'!H6462),'Payments Export'!H6462),"")</f>
        <v/>
      </c>
      <c r="D6458" s="7" t="str">
        <f>IF('Payments Export'!I6462="","",'Payments Export'!I6462)</f>
        <v/>
      </c>
      <c r="E6458" s="7" t="str">
        <f t="shared" si="200"/>
        <v/>
      </c>
      <c r="F6458" s="7" t="str">
        <f>IF('Payments Export'!A6462="","",'Payments Export'!N6462)</f>
        <v/>
      </c>
      <c r="G6458" s="7" t="str">
        <f>IF('Payments Export'!A6462="","",'Payments Export'!O6462)</f>
        <v/>
      </c>
      <c r="H6458" s="7" t="str">
        <f>IF('Payments Export'!B6462="","",G6458-F6458)</f>
        <v/>
      </c>
      <c r="I6458" s="3" t="str">
        <f>IF(C6458&lt;&gt;"",_xlfn.XLOOKUP(IFERROR(VALUE(C6458),C6458),'Items database'!A:A,'Items database'!B:B),(_xlfn.XLOOKUP(LEFT(E6458,3),Services,Services,"")))</f>
        <v/>
      </c>
      <c r="J6458" s="3" t="str">
        <f t="shared" si="201"/>
        <v/>
      </c>
    </row>
    <row r="6459" spans="1:10" x14ac:dyDescent="0.35">
      <c r="A6459" s="7" t="str">
        <f>IF('Payments Export'!A6463="","",'Payments Export'!A6463)</f>
        <v/>
      </c>
      <c r="B6459" s="7" t="str">
        <f>IF('Payments Export'!A6463="","",'Payments Export'!B6463)</f>
        <v/>
      </c>
      <c r="C6459" s="7" t="str">
        <f>IF(IFERROR(VALUE('Payments Export'!H6463),'Payments Export'!H6463)&lt;&gt;0,IFERROR(VALUE('Payments Export'!H6463),'Payments Export'!H6463),"")</f>
        <v/>
      </c>
      <c r="D6459" s="7" t="str">
        <f>IF('Payments Export'!I6463="","",'Payments Export'!I6463)</f>
        <v/>
      </c>
      <c r="E6459" s="7" t="str">
        <f t="shared" si="200"/>
        <v/>
      </c>
      <c r="F6459" s="7" t="str">
        <f>IF('Payments Export'!A6463="","",'Payments Export'!N6463)</f>
        <v/>
      </c>
      <c r="G6459" s="7" t="str">
        <f>IF('Payments Export'!A6463="","",'Payments Export'!O6463)</f>
        <v/>
      </c>
      <c r="H6459" s="7" t="str">
        <f>IF('Payments Export'!B6463="","",G6459-F6459)</f>
        <v/>
      </c>
      <c r="I6459" s="3" t="str">
        <f>IF(C6459&lt;&gt;"",_xlfn.XLOOKUP(IFERROR(VALUE(C6459),C6459),'Items database'!A:A,'Items database'!B:B),(_xlfn.XLOOKUP(LEFT(E6459,3),Services,Services,"")))</f>
        <v/>
      </c>
      <c r="J6459" s="3" t="str">
        <f t="shared" si="201"/>
        <v/>
      </c>
    </row>
    <row r="6460" spans="1:10" x14ac:dyDescent="0.35">
      <c r="A6460" s="7" t="str">
        <f>IF('Payments Export'!A6464="","",'Payments Export'!A6464)</f>
        <v/>
      </c>
      <c r="B6460" s="7" t="str">
        <f>IF('Payments Export'!A6464="","",'Payments Export'!B6464)</f>
        <v/>
      </c>
      <c r="C6460" s="7" t="str">
        <f>IF(IFERROR(VALUE('Payments Export'!H6464),'Payments Export'!H6464)&lt;&gt;0,IFERROR(VALUE('Payments Export'!H6464),'Payments Export'!H6464),"")</f>
        <v/>
      </c>
      <c r="D6460" s="7" t="str">
        <f>IF('Payments Export'!I6464="","",'Payments Export'!I6464)</f>
        <v/>
      </c>
      <c r="E6460" s="7" t="str">
        <f t="shared" si="200"/>
        <v/>
      </c>
      <c r="F6460" s="7" t="str">
        <f>IF('Payments Export'!A6464="","",'Payments Export'!N6464)</f>
        <v/>
      </c>
      <c r="G6460" s="7" t="str">
        <f>IF('Payments Export'!A6464="","",'Payments Export'!O6464)</f>
        <v/>
      </c>
      <c r="H6460" s="7" t="str">
        <f>IF('Payments Export'!B6464="","",G6460-F6460)</f>
        <v/>
      </c>
      <c r="I6460" s="3" t="str">
        <f>IF(C6460&lt;&gt;"",_xlfn.XLOOKUP(IFERROR(VALUE(C6460),C6460),'Items database'!A:A,'Items database'!B:B),(_xlfn.XLOOKUP(LEFT(E6460,3),Services,Services,"")))</f>
        <v/>
      </c>
      <c r="J6460" s="3" t="str">
        <f t="shared" si="201"/>
        <v/>
      </c>
    </row>
    <row r="6461" spans="1:10" x14ac:dyDescent="0.35">
      <c r="A6461" s="7" t="str">
        <f>IF('Payments Export'!A6465="","",'Payments Export'!A6465)</f>
        <v/>
      </c>
      <c r="B6461" s="7" t="str">
        <f>IF('Payments Export'!A6465="","",'Payments Export'!B6465)</f>
        <v/>
      </c>
      <c r="C6461" s="7" t="str">
        <f>IF(IFERROR(VALUE('Payments Export'!H6465),'Payments Export'!H6465)&lt;&gt;0,IFERROR(VALUE('Payments Export'!H6465),'Payments Export'!H6465),"")</f>
        <v/>
      </c>
      <c r="D6461" s="7" t="str">
        <f>IF('Payments Export'!I6465="","",'Payments Export'!I6465)</f>
        <v/>
      </c>
      <c r="E6461" s="7" t="str">
        <f t="shared" si="200"/>
        <v/>
      </c>
      <c r="F6461" s="7" t="str">
        <f>IF('Payments Export'!A6465="","",'Payments Export'!N6465)</f>
        <v/>
      </c>
      <c r="G6461" s="7" t="str">
        <f>IF('Payments Export'!A6465="","",'Payments Export'!O6465)</f>
        <v/>
      </c>
      <c r="H6461" s="7" t="str">
        <f>IF('Payments Export'!B6465="","",G6461-F6461)</f>
        <v/>
      </c>
      <c r="I6461" s="3" t="str">
        <f>IF(C6461&lt;&gt;"",_xlfn.XLOOKUP(IFERROR(VALUE(C6461),C6461),'Items database'!A:A,'Items database'!B:B),(_xlfn.XLOOKUP(LEFT(E6461,3),Services,Services,"")))</f>
        <v/>
      </c>
      <c r="J6461" s="3" t="str">
        <f t="shared" si="201"/>
        <v/>
      </c>
    </row>
    <row r="6462" spans="1:10" x14ac:dyDescent="0.35">
      <c r="A6462" s="7" t="str">
        <f>IF('Payments Export'!A6466="","",'Payments Export'!A6466)</f>
        <v/>
      </c>
      <c r="B6462" s="7" t="str">
        <f>IF('Payments Export'!A6466="","",'Payments Export'!B6466)</f>
        <v/>
      </c>
      <c r="C6462" s="7" t="str">
        <f>IF(IFERROR(VALUE('Payments Export'!H6466),'Payments Export'!H6466)&lt;&gt;0,IFERROR(VALUE('Payments Export'!H6466),'Payments Export'!H6466),"")</f>
        <v/>
      </c>
      <c r="D6462" s="7" t="str">
        <f>IF('Payments Export'!I6466="","",'Payments Export'!I6466)</f>
        <v/>
      </c>
      <c r="E6462" s="7" t="str">
        <f t="shared" si="200"/>
        <v/>
      </c>
      <c r="F6462" s="7" t="str">
        <f>IF('Payments Export'!A6466="","",'Payments Export'!N6466)</f>
        <v/>
      </c>
      <c r="G6462" s="7" t="str">
        <f>IF('Payments Export'!A6466="","",'Payments Export'!O6466)</f>
        <v/>
      </c>
      <c r="H6462" s="7" t="str">
        <f>IF('Payments Export'!B6466="","",G6462-F6462)</f>
        <v/>
      </c>
      <c r="I6462" s="3" t="str">
        <f>IF(C6462&lt;&gt;"",_xlfn.XLOOKUP(IFERROR(VALUE(C6462),C6462),'Items database'!A:A,'Items database'!B:B),(_xlfn.XLOOKUP(LEFT(E6462,3),Services,Services,"")))</f>
        <v/>
      </c>
      <c r="J6462" s="3" t="str">
        <f t="shared" si="201"/>
        <v/>
      </c>
    </row>
    <row r="6463" spans="1:10" x14ac:dyDescent="0.35">
      <c r="A6463" s="7" t="str">
        <f>IF('Payments Export'!A6467="","",'Payments Export'!A6467)</f>
        <v/>
      </c>
      <c r="B6463" s="7" t="str">
        <f>IF('Payments Export'!A6467="","",'Payments Export'!B6467)</f>
        <v/>
      </c>
      <c r="C6463" s="7" t="str">
        <f>IF(IFERROR(VALUE('Payments Export'!H6467),'Payments Export'!H6467)&lt;&gt;0,IFERROR(VALUE('Payments Export'!H6467),'Payments Export'!H6467),"")</f>
        <v/>
      </c>
      <c r="D6463" s="7" t="str">
        <f>IF('Payments Export'!I6467="","",'Payments Export'!I6467)</f>
        <v/>
      </c>
      <c r="E6463" s="7" t="str">
        <f t="shared" si="200"/>
        <v/>
      </c>
      <c r="F6463" s="7" t="str">
        <f>IF('Payments Export'!A6467="","",'Payments Export'!N6467)</f>
        <v/>
      </c>
      <c r="G6463" s="7" t="str">
        <f>IF('Payments Export'!A6467="","",'Payments Export'!O6467)</f>
        <v/>
      </c>
      <c r="H6463" s="7" t="str">
        <f>IF('Payments Export'!B6467="","",G6463-F6463)</f>
        <v/>
      </c>
      <c r="I6463" s="3" t="str">
        <f>IF(C6463&lt;&gt;"",_xlfn.XLOOKUP(IFERROR(VALUE(C6463),C6463),'Items database'!A:A,'Items database'!B:B),(_xlfn.XLOOKUP(LEFT(E6463,3),Services,Services,"")))</f>
        <v/>
      </c>
      <c r="J6463" s="3" t="str">
        <f t="shared" si="201"/>
        <v/>
      </c>
    </row>
    <row r="6464" spans="1:10" x14ac:dyDescent="0.35">
      <c r="A6464" s="7" t="str">
        <f>IF('Payments Export'!A6468="","",'Payments Export'!A6468)</f>
        <v/>
      </c>
      <c r="B6464" s="7" t="str">
        <f>IF('Payments Export'!A6468="","",'Payments Export'!B6468)</f>
        <v/>
      </c>
      <c r="C6464" s="7" t="str">
        <f>IF(IFERROR(VALUE('Payments Export'!H6468),'Payments Export'!H6468)&lt;&gt;0,IFERROR(VALUE('Payments Export'!H6468),'Payments Export'!H6468),"")</f>
        <v/>
      </c>
      <c r="D6464" s="7" t="str">
        <f>IF('Payments Export'!I6468="","",'Payments Export'!I6468)</f>
        <v/>
      </c>
      <c r="E6464" s="7" t="str">
        <f t="shared" si="200"/>
        <v/>
      </c>
      <c r="F6464" s="7" t="str">
        <f>IF('Payments Export'!A6468="","",'Payments Export'!N6468)</f>
        <v/>
      </c>
      <c r="G6464" s="7" t="str">
        <f>IF('Payments Export'!A6468="","",'Payments Export'!O6468)</f>
        <v/>
      </c>
      <c r="H6464" s="7" t="str">
        <f>IF('Payments Export'!B6468="","",G6464-F6464)</f>
        <v/>
      </c>
      <c r="I6464" s="3" t="str">
        <f>IF(C6464&lt;&gt;"",_xlfn.XLOOKUP(IFERROR(VALUE(C6464),C6464),'Items database'!A:A,'Items database'!B:B),(_xlfn.XLOOKUP(LEFT(E6464,3),Services,Services,"")))</f>
        <v/>
      </c>
      <c r="J6464" s="3" t="str">
        <f t="shared" si="201"/>
        <v/>
      </c>
    </row>
    <row r="6465" spans="1:10" x14ac:dyDescent="0.35">
      <c r="A6465" s="7" t="str">
        <f>IF('Payments Export'!A6469="","",'Payments Export'!A6469)</f>
        <v/>
      </c>
      <c r="B6465" s="7" t="str">
        <f>IF('Payments Export'!A6469="","",'Payments Export'!B6469)</f>
        <v/>
      </c>
      <c r="C6465" s="7" t="str">
        <f>IF(IFERROR(VALUE('Payments Export'!H6469),'Payments Export'!H6469)&lt;&gt;0,IFERROR(VALUE('Payments Export'!H6469),'Payments Export'!H6469),"")</f>
        <v/>
      </c>
      <c r="D6465" s="7" t="str">
        <f>IF('Payments Export'!I6469="","",'Payments Export'!I6469)</f>
        <v/>
      </c>
      <c r="E6465" s="7" t="str">
        <f t="shared" ref="E6465:E6528" si="202">LEFT(D6465,66)</f>
        <v/>
      </c>
      <c r="F6465" s="7" t="str">
        <f>IF('Payments Export'!A6469="","",'Payments Export'!N6469)</f>
        <v/>
      </c>
      <c r="G6465" s="7" t="str">
        <f>IF('Payments Export'!A6469="","",'Payments Export'!O6469)</f>
        <v/>
      </c>
      <c r="H6465" s="7" t="str">
        <f>IF('Payments Export'!B6469="","",G6465-F6465)</f>
        <v/>
      </c>
      <c r="I6465" s="3" t="str">
        <f>IF(C6465&lt;&gt;"",_xlfn.XLOOKUP(IFERROR(VALUE(C6465),C6465),'Items database'!A:A,'Items database'!B:B),(_xlfn.XLOOKUP(LEFT(E6465,3),Services,Services,"")))</f>
        <v/>
      </c>
      <c r="J6465" s="3" t="str">
        <f t="shared" ref="J6465:J6528" si="203">IF(ISNUMBER(F6465)=TRUE,IF(F6465=0,"","GST"),"")</f>
        <v/>
      </c>
    </row>
    <row r="6466" spans="1:10" x14ac:dyDescent="0.35">
      <c r="A6466" s="7" t="str">
        <f>IF('Payments Export'!A6470="","",'Payments Export'!A6470)</f>
        <v/>
      </c>
      <c r="B6466" s="7" t="str">
        <f>IF('Payments Export'!A6470="","",'Payments Export'!B6470)</f>
        <v/>
      </c>
      <c r="C6466" s="7" t="str">
        <f>IF(IFERROR(VALUE('Payments Export'!H6470),'Payments Export'!H6470)&lt;&gt;0,IFERROR(VALUE('Payments Export'!H6470),'Payments Export'!H6470),"")</f>
        <v/>
      </c>
      <c r="D6466" s="7" t="str">
        <f>IF('Payments Export'!I6470="","",'Payments Export'!I6470)</f>
        <v/>
      </c>
      <c r="E6466" s="7" t="str">
        <f t="shared" si="202"/>
        <v/>
      </c>
      <c r="F6466" s="7" t="str">
        <f>IF('Payments Export'!A6470="","",'Payments Export'!N6470)</f>
        <v/>
      </c>
      <c r="G6466" s="7" t="str">
        <f>IF('Payments Export'!A6470="","",'Payments Export'!O6470)</f>
        <v/>
      </c>
      <c r="H6466" s="7" t="str">
        <f>IF('Payments Export'!B6470="","",G6466-F6466)</f>
        <v/>
      </c>
      <c r="I6466" s="3" t="str">
        <f>IF(C6466&lt;&gt;"",_xlfn.XLOOKUP(IFERROR(VALUE(C6466),C6466),'Items database'!A:A,'Items database'!B:B),(_xlfn.XLOOKUP(LEFT(E6466,3),Services,Services,"")))</f>
        <v/>
      </c>
      <c r="J6466" s="3" t="str">
        <f t="shared" si="203"/>
        <v/>
      </c>
    </row>
    <row r="6467" spans="1:10" x14ac:dyDescent="0.35">
      <c r="A6467" s="7" t="str">
        <f>IF('Payments Export'!A6471="","",'Payments Export'!A6471)</f>
        <v/>
      </c>
      <c r="B6467" s="7" t="str">
        <f>IF('Payments Export'!A6471="","",'Payments Export'!B6471)</f>
        <v/>
      </c>
      <c r="C6467" s="7" t="str">
        <f>IF(IFERROR(VALUE('Payments Export'!H6471),'Payments Export'!H6471)&lt;&gt;0,IFERROR(VALUE('Payments Export'!H6471),'Payments Export'!H6471),"")</f>
        <v/>
      </c>
      <c r="D6467" s="7" t="str">
        <f>IF('Payments Export'!I6471="","",'Payments Export'!I6471)</f>
        <v/>
      </c>
      <c r="E6467" s="7" t="str">
        <f t="shared" si="202"/>
        <v/>
      </c>
      <c r="F6467" s="7" t="str">
        <f>IF('Payments Export'!A6471="","",'Payments Export'!N6471)</f>
        <v/>
      </c>
      <c r="G6467" s="7" t="str">
        <f>IF('Payments Export'!A6471="","",'Payments Export'!O6471)</f>
        <v/>
      </c>
      <c r="H6467" s="7" t="str">
        <f>IF('Payments Export'!B6471="","",G6467-F6467)</f>
        <v/>
      </c>
      <c r="I6467" s="3" t="str">
        <f>IF(C6467&lt;&gt;"",_xlfn.XLOOKUP(IFERROR(VALUE(C6467),C6467),'Items database'!A:A,'Items database'!B:B),(_xlfn.XLOOKUP(LEFT(E6467,3),Services,Services,"")))</f>
        <v/>
      </c>
      <c r="J6467" s="3" t="str">
        <f t="shared" si="203"/>
        <v/>
      </c>
    </row>
    <row r="6468" spans="1:10" x14ac:dyDescent="0.35">
      <c r="A6468" s="7" t="str">
        <f>IF('Payments Export'!A6472="","",'Payments Export'!A6472)</f>
        <v/>
      </c>
      <c r="B6468" s="7" t="str">
        <f>IF('Payments Export'!A6472="","",'Payments Export'!B6472)</f>
        <v/>
      </c>
      <c r="C6468" s="7" t="str">
        <f>IF(IFERROR(VALUE('Payments Export'!H6472),'Payments Export'!H6472)&lt;&gt;0,IFERROR(VALUE('Payments Export'!H6472),'Payments Export'!H6472),"")</f>
        <v/>
      </c>
      <c r="D6468" s="7" t="str">
        <f>IF('Payments Export'!I6472="","",'Payments Export'!I6472)</f>
        <v/>
      </c>
      <c r="E6468" s="7" t="str">
        <f t="shared" si="202"/>
        <v/>
      </c>
      <c r="F6468" s="7" t="str">
        <f>IF('Payments Export'!A6472="","",'Payments Export'!N6472)</f>
        <v/>
      </c>
      <c r="G6468" s="7" t="str">
        <f>IF('Payments Export'!A6472="","",'Payments Export'!O6472)</f>
        <v/>
      </c>
      <c r="H6468" s="7" t="str">
        <f>IF('Payments Export'!B6472="","",G6468-F6468)</f>
        <v/>
      </c>
      <c r="I6468" s="3" t="str">
        <f>IF(C6468&lt;&gt;"",_xlfn.XLOOKUP(IFERROR(VALUE(C6468),C6468),'Items database'!A:A,'Items database'!B:B),(_xlfn.XLOOKUP(LEFT(E6468,3),Services,Services,"")))</f>
        <v/>
      </c>
      <c r="J6468" s="3" t="str">
        <f t="shared" si="203"/>
        <v/>
      </c>
    </row>
    <row r="6469" spans="1:10" x14ac:dyDescent="0.35">
      <c r="A6469" s="7" t="str">
        <f>IF('Payments Export'!A6473="","",'Payments Export'!A6473)</f>
        <v/>
      </c>
      <c r="B6469" s="7" t="str">
        <f>IF('Payments Export'!A6473="","",'Payments Export'!B6473)</f>
        <v/>
      </c>
      <c r="C6469" s="7" t="str">
        <f>IF(IFERROR(VALUE('Payments Export'!H6473),'Payments Export'!H6473)&lt;&gt;0,IFERROR(VALUE('Payments Export'!H6473),'Payments Export'!H6473),"")</f>
        <v/>
      </c>
      <c r="D6469" s="7" t="str">
        <f>IF('Payments Export'!I6473="","",'Payments Export'!I6473)</f>
        <v/>
      </c>
      <c r="E6469" s="7" t="str">
        <f t="shared" si="202"/>
        <v/>
      </c>
      <c r="F6469" s="7" t="str">
        <f>IF('Payments Export'!A6473="","",'Payments Export'!N6473)</f>
        <v/>
      </c>
      <c r="G6469" s="7" t="str">
        <f>IF('Payments Export'!A6473="","",'Payments Export'!O6473)</f>
        <v/>
      </c>
      <c r="H6469" s="7" t="str">
        <f>IF('Payments Export'!B6473="","",G6469-F6469)</f>
        <v/>
      </c>
      <c r="I6469" s="3" t="str">
        <f>IF(C6469&lt;&gt;"",_xlfn.XLOOKUP(IFERROR(VALUE(C6469),C6469),'Items database'!A:A,'Items database'!B:B),(_xlfn.XLOOKUP(LEFT(E6469,3),Services,Services,"")))</f>
        <v/>
      </c>
      <c r="J6469" s="3" t="str">
        <f t="shared" si="203"/>
        <v/>
      </c>
    </row>
    <row r="6470" spans="1:10" x14ac:dyDescent="0.35">
      <c r="A6470" s="7" t="str">
        <f>IF('Payments Export'!A6474="","",'Payments Export'!A6474)</f>
        <v/>
      </c>
      <c r="B6470" s="7" t="str">
        <f>IF('Payments Export'!A6474="","",'Payments Export'!B6474)</f>
        <v/>
      </c>
      <c r="C6470" s="7" t="str">
        <f>IF(IFERROR(VALUE('Payments Export'!H6474),'Payments Export'!H6474)&lt;&gt;0,IFERROR(VALUE('Payments Export'!H6474),'Payments Export'!H6474),"")</f>
        <v/>
      </c>
      <c r="D6470" s="7" t="str">
        <f>IF('Payments Export'!I6474="","",'Payments Export'!I6474)</f>
        <v/>
      </c>
      <c r="E6470" s="7" t="str">
        <f t="shared" si="202"/>
        <v/>
      </c>
      <c r="F6470" s="7" t="str">
        <f>IF('Payments Export'!A6474="","",'Payments Export'!N6474)</f>
        <v/>
      </c>
      <c r="G6470" s="7" t="str">
        <f>IF('Payments Export'!A6474="","",'Payments Export'!O6474)</f>
        <v/>
      </c>
      <c r="H6470" s="7" t="str">
        <f>IF('Payments Export'!B6474="","",G6470-F6470)</f>
        <v/>
      </c>
      <c r="I6470" s="3" t="str">
        <f>IF(C6470&lt;&gt;"",_xlfn.XLOOKUP(IFERROR(VALUE(C6470),C6470),'Items database'!A:A,'Items database'!B:B),(_xlfn.XLOOKUP(LEFT(E6470,3),Services,Services,"")))</f>
        <v/>
      </c>
      <c r="J6470" s="3" t="str">
        <f t="shared" si="203"/>
        <v/>
      </c>
    </row>
    <row r="6471" spans="1:10" x14ac:dyDescent="0.35">
      <c r="A6471" s="7" t="str">
        <f>IF('Payments Export'!A6475="","",'Payments Export'!A6475)</f>
        <v/>
      </c>
      <c r="B6471" s="7" t="str">
        <f>IF('Payments Export'!A6475="","",'Payments Export'!B6475)</f>
        <v/>
      </c>
      <c r="C6471" s="7" t="str">
        <f>IF(IFERROR(VALUE('Payments Export'!H6475),'Payments Export'!H6475)&lt;&gt;0,IFERROR(VALUE('Payments Export'!H6475),'Payments Export'!H6475),"")</f>
        <v/>
      </c>
      <c r="D6471" s="7" t="str">
        <f>IF('Payments Export'!I6475="","",'Payments Export'!I6475)</f>
        <v/>
      </c>
      <c r="E6471" s="7" t="str">
        <f t="shared" si="202"/>
        <v/>
      </c>
      <c r="F6471" s="7" t="str">
        <f>IF('Payments Export'!A6475="","",'Payments Export'!N6475)</f>
        <v/>
      </c>
      <c r="G6471" s="7" t="str">
        <f>IF('Payments Export'!A6475="","",'Payments Export'!O6475)</f>
        <v/>
      </c>
      <c r="H6471" s="7" t="str">
        <f>IF('Payments Export'!B6475="","",G6471-F6471)</f>
        <v/>
      </c>
      <c r="I6471" s="3" t="str">
        <f>IF(C6471&lt;&gt;"",_xlfn.XLOOKUP(IFERROR(VALUE(C6471),C6471),'Items database'!A:A,'Items database'!B:B),(_xlfn.XLOOKUP(LEFT(E6471,3),Services,Services,"")))</f>
        <v/>
      </c>
      <c r="J6471" s="3" t="str">
        <f t="shared" si="203"/>
        <v/>
      </c>
    </row>
    <row r="6472" spans="1:10" x14ac:dyDescent="0.35">
      <c r="A6472" s="7" t="str">
        <f>IF('Payments Export'!A6476="","",'Payments Export'!A6476)</f>
        <v/>
      </c>
      <c r="B6472" s="7" t="str">
        <f>IF('Payments Export'!A6476="","",'Payments Export'!B6476)</f>
        <v/>
      </c>
      <c r="C6472" s="7" t="str">
        <f>IF(IFERROR(VALUE('Payments Export'!H6476),'Payments Export'!H6476)&lt;&gt;0,IFERROR(VALUE('Payments Export'!H6476),'Payments Export'!H6476),"")</f>
        <v/>
      </c>
      <c r="D6472" s="7" t="str">
        <f>IF('Payments Export'!I6476="","",'Payments Export'!I6476)</f>
        <v/>
      </c>
      <c r="E6472" s="7" t="str">
        <f t="shared" si="202"/>
        <v/>
      </c>
      <c r="F6472" s="7" t="str">
        <f>IF('Payments Export'!A6476="","",'Payments Export'!N6476)</f>
        <v/>
      </c>
      <c r="G6472" s="7" t="str">
        <f>IF('Payments Export'!A6476="","",'Payments Export'!O6476)</f>
        <v/>
      </c>
      <c r="H6472" s="7" t="str">
        <f>IF('Payments Export'!B6476="","",G6472-F6472)</f>
        <v/>
      </c>
      <c r="I6472" s="3" t="str">
        <f>IF(C6472&lt;&gt;"",_xlfn.XLOOKUP(IFERROR(VALUE(C6472),C6472),'Items database'!A:A,'Items database'!B:B),(_xlfn.XLOOKUP(LEFT(E6472,3),Services,Services,"")))</f>
        <v/>
      </c>
      <c r="J6472" s="3" t="str">
        <f t="shared" si="203"/>
        <v/>
      </c>
    </row>
    <row r="6473" spans="1:10" x14ac:dyDescent="0.35">
      <c r="A6473" s="7" t="str">
        <f>IF('Payments Export'!A6477="","",'Payments Export'!A6477)</f>
        <v/>
      </c>
      <c r="B6473" s="7" t="str">
        <f>IF('Payments Export'!A6477="","",'Payments Export'!B6477)</f>
        <v/>
      </c>
      <c r="C6473" s="7" t="str">
        <f>IF(IFERROR(VALUE('Payments Export'!H6477),'Payments Export'!H6477)&lt;&gt;0,IFERROR(VALUE('Payments Export'!H6477),'Payments Export'!H6477),"")</f>
        <v/>
      </c>
      <c r="D6473" s="7" t="str">
        <f>IF('Payments Export'!I6477="","",'Payments Export'!I6477)</f>
        <v/>
      </c>
      <c r="E6473" s="7" t="str">
        <f t="shared" si="202"/>
        <v/>
      </c>
      <c r="F6473" s="7" t="str">
        <f>IF('Payments Export'!A6477="","",'Payments Export'!N6477)</f>
        <v/>
      </c>
      <c r="G6473" s="7" t="str">
        <f>IF('Payments Export'!A6477="","",'Payments Export'!O6477)</f>
        <v/>
      </c>
      <c r="H6473" s="7" t="str">
        <f>IF('Payments Export'!B6477="","",G6473-F6473)</f>
        <v/>
      </c>
      <c r="I6473" s="3" t="str">
        <f>IF(C6473&lt;&gt;"",_xlfn.XLOOKUP(IFERROR(VALUE(C6473),C6473),'Items database'!A:A,'Items database'!B:B),(_xlfn.XLOOKUP(LEFT(E6473,3),Services,Services,"")))</f>
        <v/>
      </c>
      <c r="J6473" s="3" t="str">
        <f t="shared" si="203"/>
        <v/>
      </c>
    </row>
    <row r="6474" spans="1:10" x14ac:dyDescent="0.35">
      <c r="A6474" s="7" t="str">
        <f>IF('Payments Export'!A6478="","",'Payments Export'!A6478)</f>
        <v/>
      </c>
      <c r="B6474" s="7" t="str">
        <f>IF('Payments Export'!A6478="","",'Payments Export'!B6478)</f>
        <v/>
      </c>
      <c r="C6474" s="7" t="str">
        <f>IF(IFERROR(VALUE('Payments Export'!H6478),'Payments Export'!H6478)&lt;&gt;0,IFERROR(VALUE('Payments Export'!H6478),'Payments Export'!H6478),"")</f>
        <v/>
      </c>
      <c r="D6474" s="7" t="str">
        <f>IF('Payments Export'!I6478="","",'Payments Export'!I6478)</f>
        <v/>
      </c>
      <c r="E6474" s="7" t="str">
        <f t="shared" si="202"/>
        <v/>
      </c>
      <c r="F6474" s="7" t="str">
        <f>IF('Payments Export'!A6478="","",'Payments Export'!N6478)</f>
        <v/>
      </c>
      <c r="G6474" s="7" t="str">
        <f>IF('Payments Export'!A6478="","",'Payments Export'!O6478)</f>
        <v/>
      </c>
      <c r="H6474" s="7" t="str">
        <f>IF('Payments Export'!B6478="","",G6474-F6474)</f>
        <v/>
      </c>
      <c r="I6474" s="3" t="str">
        <f>IF(C6474&lt;&gt;"",_xlfn.XLOOKUP(IFERROR(VALUE(C6474),C6474),'Items database'!A:A,'Items database'!B:B),(_xlfn.XLOOKUP(LEFT(E6474,3),Services,Services,"")))</f>
        <v/>
      </c>
      <c r="J6474" s="3" t="str">
        <f t="shared" si="203"/>
        <v/>
      </c>
    </row>
    <row r="6475" spans="1:10" x14ac:dyDescent="0.35">
      <c r="A6475" s="7" t="str">
        <f>IF('Payments Export'!A6479="","",'Payments Export'!A6479)</f>
        <v/>
      </c>
      <c r="B6475" s="7" t="str">
        <f>IF('Payments Export'!A6479="","",'Payments Export'!B6479)</f>
        <v/>
      </c>
      <c r="C6475" s="7" t="str">
        <f>IF(IFERROR(VALUE('Payments Export'!H6479),'Payments Export'!H6479)&lt;&gt;0,IFERROR(VALUE('Payments Export'!H6479),'Payments Export'!H6479),"")</f>
        <v/>
      </c>
      <c r="D6475" s="7" t="str">
        <f>IF('Payments Export'!I6479="","",'Payments Export'!I6479)</f>
        <v/>
      </c>
      <c r="E6475" s="7" t="str">
        <f t="shared" si="202"/>
        <v/>
      </c>
      <c r="F6475" s="7" t="str">
        <f>IF('Payments Export'!A6479="","",'Payments Export'!N6479)</f>
        <v/>
      </c>
      <c r="G6475" s="7" t="str">
        <f>IF('Payments Export'!A6479="","",'Payments Export'!O6479)</f>
        <v/>
      </c>
      <c r="H6475" s="7" t="str">
        <f>IF('Payments Export'!B6479="","",G6475-F6475)</f>
        <v/>
      </c>
      <c r="I6475" s="3" t="str">
        <f>IF(C6475&lt;&gt;"",_xlfn.XLOOKUP(IFERROR(VALUE(C6475),C6475),'Items database'!A:A,'Items database'!B:B),(_xlfn.XLOOKUP(LEFT(E6475,3),Services,Services,"")))</f>
        <v/>
      </c>
      <c r="J6475" s="3" t="str">
        <f t="shared" si="203"/>
        <v/>
      </c>
    </row>
    <row r="6476" spans="1:10" x14ac:dyDescent="0.35">
      <c r="A6476" s="7" t="str">
        <f>IF('Payments Export'!A6480="","",'Payments Export'!A6480)</f>
        <v/>
      </c>
      <c r="B6476" s="7" t="str">
        <f>IF('Payments Export'!A6480="","",'Payments Export'!B6480)</f>
        <v/>
      </c>
      <c r="C6476" s="7" t="str">
        <f>IF(IFERROR(VALUE('Payments Export'!H6480),'Payments Export'!H6480)&lt;&gt;0,IFERROR(VALUE('Payments Export'!H6480),'Payments Export'!H6480),"")</f>
        <v/>
      </c>
      <c r="D6476" s="7" t="str">
        <f>IF('Payments Export'!I6480="","",'Payments Export'!I6480)</f>
        <v/>
      </c>
      <c r="E6476" s="7" t="str">
        <f t="shared" si="202"/>
        <v/>
      </c>
      <c r="F6476" s="7" t="str">
        <f>IF('Payments Export'!A6480="","",'Payments Export'!N6480)</f>
        <v/>
      </c>
      <c r="G6476" s="7" t="str">
        <f>IF('Payments Export'!A6480="","",'Payments Export'!O6480)</f>
        <v/>
      </c>
      <c r="H6476" s="7" t="str">
        <f>IF('Payments Export'!B6480="","",G6476-F6476)</f>
        <v/>
      </c>
      <c r="I6476" s="3" t="str">
        <f>IF(C6476&lt;&gt;"",_xlfn.XLOOKUP(IFERROR(VALUE(C6476),C6476),'Items database'!A:A,'Items database'!B:B),(_xlfn.XLOOKUP(LEFT(E6476,3),Services,Services,"")))</f>
        <v/>
      </c>
      <c r="J6476" s="3" t="str">
        <f t="shared" si="203"/>
        <v/>
      </c>
    </row>
    <row r="6477" spans="1:10" x14ac:dyDescent="0.35">
      <c r="A6477" s="7" t="str">
        <f>IF('Payments Export'!A6481="","",'Payments Export'!A6481)</f>
        <v/>
      </c>
      <c r="B6477" s="7" t="str">
        <f>IF('Payments Export'!A6481="","",'Payments Export'!B6481)</f>
        <v/>
      </c>
      <c r="C6477" s="7" t="str">
        <f>IF(IFERROR(VALUE('Payments Export'!H6481),'Payments Export'!H6481)&lt;&gt;0,IFERROR(VALUE('Payments Export'!H6481),'Payments Export'!H6481),"")</f>
        <v/>
      </c>
      <c r="D6477" s="7" t="str">
        <f>IF('Payments Export'!I6481="","",'Payments Export'!I6481)</f>
        <v/>
      </c>
      <c r="E6477" s="7" t="str">
        <f t="shared" si="202"/>
        <v/>
      </c>
      <c r="F6477" s="7" t="str">
        <f>IF('Payments Export'!A6481="","",'Payments Export'!N6481)</f>
        <v/>
      </c>
      <c r="G6477" s="7" t="str">
        <f>IF('Payments Export'!A6481="","",'Payments Export'!O6481)</f>
        <v/>
      </c>
      <c r="H6477" s="7" t="str">
        <f>IF('Payments Export'!B6481="","",G6477-F6477)</f>
        <v/>
      </c>
      <c r="I6477" s="3" t="str">
        <f>IF(C6477&lt;&gt;"",_xlfn.XLOOKUP(IFERROR(VALUE(C6477),C6477),'Items database'!A:A,'Items database'!B:B),(_xlfn.XLOOKUP(LEFT(E6477,3),Services,Services,"")))</f>
        <v/>
      </c>
      <c r="J6477" s="3" t="str">
        <f t="shared" si="203"/>
        <v/>
      </c>
    </row>
    <row r="6478" spans="1:10" x14ac:dyDescent="0.35">
      <c r="A6478" s="7" t="str">
        <f>IF('Payments Export'!A6482="","",'Payments Export'!A6482)</f>
        <v/>
      </c>
      <c r="B6478" s="7" t="str">
        <f>IF('Payments Export'!A6482="","",'Payments Export'!B6482)</f>
        <v/>
      </c>
      <c r="C6478" s="7" t="str">
        <f>IF(IFERROR(VALUE('Payments Export'!H6482),'Payments Export'!H6482)&lt;&gt;0,IFERROR(VALUE('Payments Export'!H6482),'Payments Export'!H6482),"")</f>
        <v/>
      </c>
      <c r="D6478" s="7" t="str">
        <f>IF('Payments Export'!I6482="","",'Payments Export'!I6482)</f>
        <v/>
      </c>
      <c r="E6478" s="7" t="str">
        <f t="shared" si="202"/>
        <v/>
      </c>
      <c r="F6478" s="7" t="str">
        <f>IF('Payments Export'!A6482="","",'Payments Export'!N6482)</f>
        <v/>
      </c>
      <c r="G6478" s="7" t="str">
        <f>IF('Payments Export'!A6482="","",'Payments Export'!O6482)</f>
        <v/>
      </c>
      <c r="H6478" s="7" t="str">
        <f>IF('Payments Export'!B6482="","",G6478-F6478)</f>
        <v/>
      </c>
      <c r="I6478" s="3" t="str">
        <f>IF(C6478&lt;&gt;"",_xlfn.XLOOKUP(IFERROR(VALUE(C6478),C6478),'Items database'!A:A,'Items database'!B:B),(_xlfn.XLOOKUP(LEFT(E6478,3),Services,Services,"")))</f>
        <v/>
      </c>
      <c r="J6478" s="3" t="str">
        <f t="shared" si="203"/>
        <v/>
      </c>
    </row>
    <row r="6479" spans="1:10" x14ac:dyDescent="0.35">
      <c r="A6479" s="7" t="str">
        <f>IF('Payments Export'!A6483="","",'Payments Export'!A6483)</f>
        <v/>
      </c>
      <c r="B6479" s="7" t="str">
        <f>IF('Payments Export'!A6483="","",'Payments Export'!B6483)</f>
        <v/>
      </c>
      <c r="C6479" s="7" t="str">
        <f>IF(IFERROR(VALUE('Payments Export'!H6483),'Payments Export'!H6483)&lt;&gt;0,IFERROR(VALUE('Payments Export'!H6483),'Payments Export'!H6483),"")</f>
        <v/>
      </c>
      <c r="D6479" s="7" t="str">
        <f>IF('Payments Export'!I6483="","",'Payments Export'!I6483)</f>
        <v/>
      </c>
      <c r="E6479" s="7" t="str">
        <f t="shared" si="202"/>
        <v/>
      </c>
      <c r="F6479" s="7" t="str">
        <f>IF('Payments Export'!A6483="","",'Payments Export'!N6483)</f>
        <v/>
      </c>
      <c r="G6479" s="7" t="str">
        <f>IF('Payments Export'!A6483="","",'Payments Export'!O6483)</f>
        <v/>
      </c>
      <c r="H6479" s="7" t="str">
        <f>IF('Payments Export'!B6483="","",G6479-F6479)</f>
        <v/>
      </c>
      <c r="I6479" s="3" t="str">
        <f>IF(C6479&lt;&gt;"",_xlfn.XLOOKUP(IFERROR(VALUE(C6479),C6479),'Items database'!A:A,'Items database'!B:B),(_xlfn.XLOOKUP(LEFT(E6479,3),Services,Services,"")))</f>
        <v/>
      </c>
      <c r="J6479" s="3" t="str">
        <f t="shared" si="203"/>
        <v/>
      </c>
    </row>
    <row r="6480" spans="1:10" x14ac:dyDescent="0.35">
      <c r="A6480" s="7" t="str">
        <f>IF('Payments Export'!A6484="","",'Payments Export'!A6484)</f>
        <v/>
      </c>
      <c r="B6480" s="7" t="str">
        <f>IF('Payments Export'!A6484="","",'Payments Export'!B6484)</f>
        <v/>
      </c>
      <c r="C6480" s="7" t="str">
        <f>IF(IFERROR(VALUE('Payments Export'!H6484),'Payments Export'!H6484)&lt;&gt;0,IFERROR(VALUE('Payments Export'!H6484),'Payments Export'!H6484),"")</f>
        <v/>
      </c>
      <c r="D6480" s="7" t="str">
        <f>IF('Payments Export'!I6484="","",'Payments Export'!I6484)</f>
        <v/>
      </c>
      <c r="E6480" s="7" t="str">
        <f t="shared" si="202"/>
        <v/>
      </c>
      <c r="F6480" s="7" t="str">
        <f>IF('Payments Export'!A6484="","",'Payments Export'!N6484)</f>
        <v/>
      </c>
      <c r="G6480" s="7" t="str">
        <f>IF('Payments Export'!A6484="","",'Payments Export'!O6484)</f>
        <v/>
      </c>
      <c r="H6480" s="7" t="str">
        <f>IF('Payments Export'!B6484="","",G6480-F6480)</f>
        <v/>
      </c>
      <c r="I6480" s="3" t="str">
        <f>IF(C6480&lt;&gt;"",_xlfn.XLOOKUP(IFERROR(VALUE(C6480),C6480),'Items database'!A:A,'Items database'!B:B),(_xlfn.XLOOKUP(LEFT(E6480,3),Services,Services,"")))</f>
        <v/>
      </c>
      <c r="J6480" s="3" t="str">
        <f t="shared" si="203"/>
        <v/>
      </c>
    </row>
    <row r="6481" spans="1:10" x14ac:dyDescent="0.35">
      <c r="A6481" s="7" t="str">
        <f>IF('Payments Export'!A6485="","",'Payments Export'!A6485)</f>
        <v/>
      </c>
      <c r="B6481" s="7" t="str">
        <f>IF('Payments Export'!A6485="","",'Payments Export'!B6485)</f>
        <v/>
      </c>
      <c r="C6481" s="7" t="str">
        <f>IF(IFERROR(VALUE('Payments Export'!H6485),'Payments Export'!H6485)&lt;&gt;0,IFERROR(VALUE('Payments Export'!H6485),'Payments Export'!H6485),"")</f>
        <v/>
      </c>
      <c r="D6481" s="7" t="str">
        <f>IF('Payments Export'!I6485="","",'Payments Export'!I6485)</f>
        <v/>
      </c>
      <c r="E6481" s="7" t="str">
        <f t="shared" si="202"/>
        <v/>
      </c>
      <c r="F6481" s="7" t="str">
        <f>IF('Payments Export'!A6485="","",'Payments Export'!N6485)</f>
        <v/>
      </c>
      <c r="G6481" s="7" t="str">
        <f>IF('Payments Export'!A6485="","",'Payments Export'!O6485)</f>
        <v/>
      </c>
      <c r="H6481" s="7" t="str">
        <f>IF('Payments Export'!B6485="","",G6481-F6481)</f>
        <v/>
      </c>
      <c r="I6481" s="3" t="str">
        <f>IF(C6481&lt;&gt;"",_xlfn.XLOOKUP(IFERROR(VALUE(C6481),C6481),'Items database'!A:A,'Items database'!B:B),(_xlfn.XLOOKUP(LEFT(E6481,3),Services,Services,"")))</f>
        <v/>
      </c>
      <c r="J6481" s="3" t="str">
        <f t="shared" si="203"/>
        <v/>
      </c>
    </row>
    <row r="6482" spans="1:10" x14ac:dyDescent="0.35">
      <c r="A6482" s="7" t="str">
        <f>IF('Payments Export'!A6486="","",'Payments Export'!A6486)</f>
        <v/>
      </c>
      <c r="B6482" s="7" t="str">
        <f>IF('Payments Export'!A6486="","",'Payments Export'!B6486)</f>
        <v/>
      </c>
      <c r="C6482" s="7" t="str">
        <f>IF(IFERROR(VALUE('Payments Export'!H6486),'Payments Export'!H6486)&lt;&gt;0,IFERROR(VALUE('Payments Export'!H6486),'Payments Export'!H6486),"")</f>
        <v/>
      </c>
      <c r="D6482" s="7" t="str">
        <f>IF('Payments Export'!I6486="","",'Payments Export'!I6486)</f>
        <v/>
      </c>
      <c r="E6482" s="7" t="str">
        <f t="shared" si="202"/>
        <v/>
      </c>
      <c r="F6482" s="7" t="str">
        <f>IF('Payments Export'!A6486="","",'Payments Export'!N6486)</f>
        <v/>
      </c>
      <c r="G6482" s="7" t="str">
        <f>IF('Payments Export'!A6486="","",'Payments Export'!O6486)</f>
        <v/>
      </c>
      <c r="H6482" s="7" t="str">
        <f>IF('Payments Export'!B6486="","",G6482-F6482)</f>
        <v/>
      </c>
      <c r="I6482" s="3" t="str">
        <f>IF(C6482&lt;&gt;"",_xlfn.XLOOKUP(IFERROR(VALUE(C6482),C6482),'Items database'!A:A,'Items database'!B:B),(_xlfn.XLOOKUP(LEFT(E6482,3),Services,Services,"")))</f>
        <v/>
      </c>
      <c r="J6482" s="3" t="str">
        <f t="shared" si="203"/>
        <v/>
      </c>
    </row>
    <row r="6483" spans="1:10" x14ac:dyDescent="0.35">
      <c r="A6483" s="7" t="str">
        <f>IF('Payments Export'!A6487="","",'Payments Export'!A6487)</f>
        <v/>
      </c>
      <c r="B6483" s="7" t="str">
        <f>IF('Payments Export'!A6487="","",'Payments Export'!B6487)</f>
        <v/>
      </c>
      <c r="C6483" s="7" t="str">
        <f>IF(IFERROR(VALUE('Payments Export'!H6487),'Payments Export'!H6487)&lt;&gt;0,IFERROR(VALUE('Payments Export'!H6487),'Payments Export'!H6487),"")</f>
        <v/>
      </c>
      <c r="D6483" s="7" t="str">
        <f>IF('Payments Export'!I6487="","",'Payments Export'!I6487)</f>
        <v/>
      </c>
      <c r="E6483" s="7" t="str">
        <f t="shared" si="202"/>
        <v/>
      </c>
      <c r="F6483" s="7" t="str">
        <f>IF('Payments Export'!A6487="","",'Payments Export'!N6487)</f>
        <v/>
      </c>
      <c r="G6483" s="7" t="str">
        <f>IF('Payments Export'!A6487="","",'Payments Export'!O6487)</f>
        <v/>
      </c>
      <c r="H6483" s="7" t="str">
        <f>IF('Payments Export'!B6487="","",G6483-F6483)</f>
        <v/>
      </c>
      <c r="I6483" s="3" t="str">
        <f>IF(C6483&lt;&gt;"",_xlfn.XLOOKUP(IFERROR(VALUE(C6483),C6483),'Items database'!A:A,'Items database'!B:B),(_xlfn.XLOOKUP(LEFT(E6483,3),Services,Services,"")))</f>
        <v/>
      </c>
      <c r="J6483" s="3" t="str">
        <f t="shared" si="203"/>
        <v/>
      </c>
    </row>
    <row r="6484" spans="1:10" x14ac:dyDescent="0.35">
      <c r="A6484" s="7" t="str">
        <f>IF('Payments Export'!A6488="","",'Payments Export'!A6488)</f>
        <v/>
      </c>
      <c r="B6484" s="7" t="str">
        <f>IF('Payments Export'!A6488="","",'Payments Export'!B6488)</f>
        <v/>
      </c>
      <c r="C6484" s="7" t="str">
        <f>IF(IFERROR(VALUE('Payments Export'!H6488),'Payments Export'!H6488)&lt;&gt;0,IFERROR(VALUE('Payments Export'!H6488),'Payments Export'!H6488),"")</f>
        <v/>
      </c>
      <c r="D6484" s="7" t="str">
        <f>IF('Payments Export'!I6488="","",'Payments Export'!I6488)</f>
        <v/>
      </c>
      <c r="E6484" s="7" t="str">
        <f t="shared" si="202"/>
        <v/>
      </c>
      <c r="F6484" s="7" t="str">
        <f>IF('Payments Export'!A6488="","",'Payments Export'!N6488)</f>
        <v/>
      </c>
      <c r="G6484" s="7" t="str">
        <f>IF('Payments Export'!A6488="","",'Payments Export'!O6488)</f>
        <v/>
      </c>
      <c r="H6484" s="7" t="str">
        <f>IF('Payments Export'!B6488="","",G6484-F6484)</f>
        <v/>
      </c>
      <c r="I6484" s="3" t="str">
        <f>IF(C6484&lt;&gt;"",_xlfn.XLOOKUP(IFERROR(VALUE(C6484),C6484),'Items database'!A:A,'Items database'!B:B),(_xlfn.XLOOKUP(LEFT(E6484,3),Services,Services,"")))</f>
        <v/>
      </c>
      <c r="J6484" s="3" t="str">
        <f t="shared" si="203"/>
        <v/>
      </c>
    </row>
    <row r="6485" spans="1:10" x14ac:dyDescent="0.35">
      <c r="A6485" s="7" t="str">
        <f>IF('Payments Export'!A6489="","",'Payments Export'!A6489)</f>
        <v/>
      </c>
      <c r="B6485" s="7" t="str">
        <f>IF('Payments Export'!A6489="","",'Payments Export'!B6489)</f>
        <v/>
      </c>
      <c r="C6485" s="7" t="str">
        <f>IF(IFERROR(VALUE('Payments Export'!H6489),'Payments Export'!H6489)&lt;&gt;0,IFERROR(VALUE('Payments Export'!H6489),'Payments Export'!H6489),"")</f>
        <v/>
      </c>
      <c r="D6485" s="7" t="str">
        <f>IF('Payments Export'!I6489="","",'Payments Export'!I6489)</f>
        <v/>
      </c>
      <c r="E6485" s="7" t="str">
        <f t="shared" si="202"/>
        <v/>
      </c>
      <c r="F6485" s="7" t="str">
        <f>IF('Payments Export'!A6489="","",'Payments Export'!N6489)</f>
        <v/>
      </c>
      <c r="G6485" s="7" t="str">
        <f>IF('Payments Export'!A6489="","",'Payments Export'!O6489)</f>
        <v/>
      </c>
      <c r="H6485" s="7" t="str">
        <f>IF('Payments Export'!B6489="","",G6485-F6485)</f>
        <v/>
      </c>
      <c r="I6485" s="3" t="str">
        <f>IF(C6485&lt;&gt;"",_xlfn.XLOOKUP(IFERROR(VALUE(C6485),C6485),'Items database'!A:A,'Items database'!B:B),(_xlfn.XLOOKUP(LEFT(E6485,3),Services,Services,"")))</f>
        <v/>
      </c>
      <c r="J6485" s="3" t="str">
        <f t="shared" si="203"/>
        <v/>
      </c>
    </row>
    <row r="6486" spans="1:10" x14ac:dyDescent="0.35">
      <c r="A6486" s="7" t="str">
        <f>IF('Payments Export'!A6490="","",'Payments Export'!A6490)</f>
        <v/>
      </c>
      <c r="B6486" s="7" t="str">
        <f>IF('Payments Export'!A6490="","",'Payments Export'!B6490)</f>
        <v/>
      </c>
      <c r="C6486" s="7" t="str">
        <f>IF(IFERROR(VALUE('Payments Export'!H6490),'Payments Export'!H6490)&lt;&gt;0,IFERROR(VALUE('Payments Export'!H6490),'Payments Export'!H6490),"")</f>
        <v/>
      </c>
      <c r="D6486" s="7" t="str">
        <f>IF('Payments Export'!I6490="","",'Payments Export'!I6490)</f>
        <v/>
      </c>
      <c r="E6486" s="7" t="str">
        <f t="shared" si="202"/>
        <v/>
      </c>
      <c r="F6486" s="7" t="str">
        <f>IF('Payments Export'!A6490="","",'Payments Export'!N6490)</f>
        <v/>
      </c>
      <c r="G6486" s="7" t="str">
        <f>IF('Payments Export'!A6490="","",'Payments Export'!O6490)</f>
        <v/>
      </c>
      <c r="H6486" s="7" t="str">
        <f>IF('Payments Export'!B6490="","",G6486-F6486)</f>
        <v/>
      </c>
      <c r="I6486" s="3" t="str">
        <f>IF(C6486&lt;&gt;"",_xlfn.XLOOKUP(IFERROR(VALUE(C6486),C6486),'Items database'!A:A,'Items database'!B:B),(_xlfn.XLOOKUP(LEFT(E6486,3),Services,Services,"")))</f>
        <v/>
      </c>
      <c r="J6486" s="3" t="str">
        <f t="shared" si="203"/>
        <v/>
      </c>
    </row>
    <row r="6487" spans="1:10" x14ac:dyDescent="0.35">
      <c r="A6487" s="7" t="str">
        <f>IF('Payments Export'!A6491="","",'Payments Export'!A6491)</f>
        <v/>
      </c>
      <c r="B6487" s="7" t="str">
        <f>IF('Payments Export'!A6491="","",'Payments Export'!B6491)</f>
        <v/>
      </c>
      <c r="C6487" s="7" t="str">
        <f>IF(IFERROR(VALUE('Payments Export'!H6491),'Payments Export'!H6491)&lt;&gt;0,IFERROR(VALUE('Payments Export'!H6491),'Payments Export'!H6491),"")</f>
        <v/>
      </c>
      <c r="D6487" s="7" t="str">
        <f>IF('Payments Export'!I6491="","",'Payments Export'!I6491)</f>
        <v/>
      </c>
      <c r="E6487" s="7" t="str">
        <f t="shared" si="202"/>
        <v/>
      </c>
      <c r="F6487" s="7" t="str">
        <f>IF('Payments Export'!A6491="","",'Payments Export'!N6491)</f>
        <v/>
      </c>
      <c r="G6487" s="7" t="str">
        <f>IF('Payments Export'!A6491="","",'Payments Export'!O6491)</f>
        <v/>
      </c>
      <c r="H6487" s="7" t="str">
        <f>IF('Payments Export'!B6491="","",G6487-F6487)</f>
        <v/>
      </c>
      <c r="I6487" s="3" t="str">
        <f>IF(C6487&lt;&gt;"",_xlfn.XLOOKUP(IFERROR(VALUE(C6487),C6487),'Items database'!A:A,'Items database'!B:B),(_xlfn.XLOOKUP(LEFT(E6487,3),Services,Services,"")))</f>
        <v/>
      </c>
      <c r="J6487" s="3" t="str">
        <f t="shared" si="203"/>
        <v/>
      </c>
    </row>
    <row r="6488" spans="1:10" x14ac:dyDescent="0.35">
      <c r="A6488" s="7" t="str">
        <f>IF('Payments Export'!A6492="","",'Payments Export'!A6492)</f>
        <v/>
      </c>
      <c r="B6488" s="7" t="str">
        <f>IF('Payments Export'!A6492="","",'Payments Export'!B6492)</f>
        <v/>
      </c>
      <c r="C6488" s="7" t="str">
        <f>IF(IFERROR(VALUE('Payments Export'!H6492),'Payments Export'!H6492)&lt;&gt;0,IFERROR(VALUE('Payments Export'!H6492),'Payments Export'!H6492),"")</f>
        <v/>
      </c>
      <c r="D6488" s="7" t="str">
        <f>IF('Payments Export'!I6492="","",'Payments Export'!I6492)</f>
        <v/>
      </c>
      <c r="E6488" s="7" t="str">
        <f t="shared" si="202"/>
        <v/>
      </c>
      <c r="F6488" s="7" t="str">
        <f>IF('Payments Export'!A6492="","",'Payments Export'!N6492)</f>
        <v/>
      </c>
      <c r="G6488" s="7" t="str">
        <f>IF('Payments Export'!A6492="","",'Payments Export'!O6492)</f>
        <v/>
      </c>
      <c r="H6488" s="7" t="str">
        <f>IF('Payments Export'!B6492="","",G6488-F6488)</f>
        <v/>
      </c>
      <c r="I6488" s="3" t="str">
        <f>IF(C6488&lt;&gt;"",_xlfn.XLOOKUP(IFERROR(VALUE(C6488),C6488),'Items database'!A:A,'Items database'!B:B),(_xlfn.XLOOKUP(LEFT(E6488,3),Services,Services,"")))</f>
        <v/>
      </c>
      <c r="J6488" s="3" t="str">
        <f t="shared" si="203"/>
        <v/>
      </c>
    </row>
    <row r="6489" spans="1:10" x14ac:dyDescent="0.35">
      <c r="A6489" s="7" t="str">
        <f>IF('Payments Export'!A6493="","",'Payments Export'!A6493)</f>
        <v/>
      </c>
      <c r="B6489" s="7" t="str">
        <f>IF('Payments Export'!A6493="","",'Payments Export'!B6493)</f>
        <v/>
      </c>
      <c r="C6489" s="7" t="str">
        <f>IF(IFERROR(VALUE('Payments Export'!H6493),'Payments Export'!H6493)&lt;&gt;0,IFERROR(VALUE('Payments Export'!H6493),'Payments Export'!H6493),"")</f>
        <v/>
      </c>
      <c r="D6489" s="7" t="str">
        <f>IF('Payments Export'!I6493="","",'Payments Export'!I6493)</f>
        <v/>
      </c>
      <c r="E6489" s="7" t="str">
        <f t="shared" si="202"/>
        <v/>
      </c>
      <c r="F6489" s="7" t="str">
        <f>IF('Payments Export'!A6493="","",'Payments Export'!N6493)</f>
        <v/>
      </c>
      <c r="G6489" s="7" t="str">
        <f>IF('Payments Export'!A6493="","",'Payments Export'!O6493)</f>
        <v/>
      </c>
      <c r="H6489" s="7" t="str">
        <f>IF('Payments Export'!B6493="","",G6489-F6489)</f>
        <v/>
      </c>
      <c r="I6489" s="3" t="str">
        <f>IF(C6489&lt;&gt;"",_xlfn.XLOOKUP(IFERROR(VALUE(C6489),C6489),'Items database'!A:A,'Items database'!B:B),(_xlfn.XLOOKUP(LEFT(E6489,3),Services,Services,"")))</f>
        <v/>
      </c>
      <c r="J6489" s="3" t="str">
        <f t="shared" si="203"/>
        <v/>
      </c>
    </row>
    <row r="6490" spans="1:10" x14ac:dyDescent="0.35">
      <c r="A6490" s="7" t="str">
        <f>IF('Payments Export'!A6494="","",'Payments Export'!A6494)</f>
        <v/>
      </c>
      <c r="B6490" s="7" t="str">
        <f>IF('Payments Export'!A6494="","",'Payments Export'!B6494)</f>
        <v/>
      </c>
      <c r="C6490" s="7" t="str">
        <f>IF(IFERROR(VALUE('Payments Export'!H6494),'Payments Export'!H6494)&lt;&gt;0,IFERROR(VALUE('Payments Export'!H6494),'Payments Export'!H6494),"")</f>
        <v/>
      </c>
      <c r="D6490" s="7" t="str">
        <f>IF('Payments Export'!I6494="","",'Payments Export'!I6494)</f>
        <v/>
      </c>
      <c r="E6490" s="7" t="str">
        <f t="shared" si="202"/>
        <v/>
      </c>
      <c r="F6490" s="7" t="str">
        <f>IF('Payments Export'!A6494="","",'Payments Export'!N6494)</f>
        <v/>
      </c>
      <c r="G6490" s="7" t="str">
        <f>IF('Payments Export'!A6494="","",'Payments Export'!O6494)</f>
        <v/>
      </c>
      <c r="H6490" s="7" t="str">
        <f>IF('Payments Export'!B6494="","",G6490-F6490)</f>
        <v/>
      </c>
      <c r="I6490" s="3" t="str">
        <f>IF(C6490&lt;&gt;"",_xlfn.XLOOKUP(IFERROR(VALUE(C6490),C6490),'Items database'!A:A,'Items database'!B:B),(_xlfn.XLOOKUP(LEFT(E6490,3),Services,Services,"")))</f>
        <v/>
      </c>
      <c r="J6490" s="3" t="str">
        <f t="shared" si="203"/>
        <v/>
      </c>
    </row>
    <row r="6491" spans="1:10" x14ac:dyDescent="0.35">
      <c r="A6491" s="7" t="str">
        <f>IF('Payments Export'!A6495="","",'Payments Export'!A6495)</f>
        <v/>
      </c>
      <c r="B6491" s="7" t="str">
        <f>IF('Payments Export'!A6495="","",'Payments Export'!B6495)</f>
        <v/>
      </c>
      <c r="C6491" s="7" t="str">
        <f>IF(IFERROR(VALUE('Payments Export'!H6495),'Payments Export'!H6495)&lt;&gt;0,IFERROR(VALUE('Payments Export'!H6495),'Payments Export'!H6495),"")</f>
        <v/>
      </c>
      <c r="D6491" s="7" t="str">
        <f>IF('Payments Export'!I6495="","",'Payments Export'!I6495)</f>
        <v/>
      </c>
      <c r="E6491" s="7" t="str">
        <f t="shared" si="202"/>
        <v/>
      </c>
      <c r="F6491" s="7" t="str">
        <f>IF('Payments Export'!A6495="","",'Payments Export'!N6495)</f>
        <v/>
      </c>
      <c r="G6491" s="7" t="str">
        <f>IF('Payments Export'!A6495="","",'Payments Export'!O6495)</f>
        <v/>
      </c>
      <c r="H6491" s="7" t="str">
        <f>IF('Payments Export'!B6495="","",G6491-F6491)</f>
        <v/>
      </c>
      <c r="I6491" s="3" t="str">
        <f>IF(C6491&lt;&gt;"",_xlfn.XLOOKUP(IFERROR(VALUE(C6491),C6491),'Items database'!A:A,'Items database'!B:B),(_xlfn.XLOOKUP(LEFT(E6491,3),Services,Services,"")))</f>
        <v/>
      </c>
      <c r="J6491" s="3" t="str">
        <f t="shared" si="203"/>
        <v/>
      </c>
    </row>
    <row r="6492" spans="1:10" x14ac:dyDescent="0.35">
      <c r="A6492" s="7" t="str">
        <f>IF('Payments Export'!A6496="","",'Payments Export'!A6496)</f>
        <v/>
      </c>
      <c r="B6492" s="7" t="str">
        <f>IF('Payments Export'!A6496="","",'Payments Export'!B6496)</f>
        <v/>
      </c>
      <c r="C6492" s="7" t="str">
        <f>IF(IFERROR(VALUE('Payments Export'!H6496),'Payments Export'!H6496)&lt;&gt;0,IFERROR(VALUE('Payments Export'!H6496),'Payments Export'!H6496),"")</f>
        <v/>
      </c>
      <c r="D6492" s="7" t="str">
        <f>IF('Payments Export'!I6496="","",'Payments Export'!I6496)</f>
        <v/>
      </c>
      <c r="E6492" s="7" t="str">
        <f t="shared" si="202"/>
        <v/>
      </c>
      <c r="F6492" s="7" t="str">
        <f>IF('Payments Export'!A6496="","",'Payments Export'!N6496)</f>
        <v/>
      </c>
      <c r="G6492" s="7" t="str">
        <f>IF('Payments Export'!A6496="","",'Payments Export'!O6496)</f>
        <v/>
      </c>
      <c r="H6492" s="7" t="str">
        <f>IF('Payments Export'!B6496="","",G6492-F6492)</f>
        <v/>
      </c>
      <c r="I6492" s="3" t="str">
        <f>IF(C6492&lt;&gt;"",_xlfn.XLOOKUP(IFERROR(VALUE(C6492),C6492),'Items database'!A:A,'Items database'!B:B),(_xlfn.XLOOKUP(LEFT(E6492,3),Services,Services,"")))</f>
        <v/>
      </c>
      <c r="J6492" s="3" t="str">
        <f t="shared" si="203"/>
        <v/>
      </c>
    </row>
    <row r="6493" spans="1:10" x14ac:dyDescent="0.35">
      <c r="A6493" s="7" t="str">
        <f>IF('Payments Export'!A6497="","",'Payments Export'!A6497)</f>
        <v/>
      </c>
      <c r="B6493" s="7" t="str">
        <f>IF('Payments Export'!A6497="","",'Payments Export'!B6497)</f>
        <v/>
      </c>
      <c r="C6493" s="7" t="str">
        <f>IF(IFERROR(VALUE('Payments Export'!H6497),'Payments Export'!H6497)&lt;&gt;0,IFERROR(VALUE('Payments Export'!H6497),'Payments Export'!H6497),"")</f>
        <v/>
      </c>
      <c r="D6493" s="7" t="str">
        <f>IF('Payments Export'!I6497="","",'Payments Export'!I6497)</f>
        <v/>
      </c>
      <c r="E6493" s="7" t="str">
        <f t="shared" si="202"/>
        <v/>
      </c>
      <c r="F6493" s="7" t="str">
        <f>IF('Payments Export'!A6497="","",'Payments Export'!N6497)</f>
        <v/>
      </c>
      <c r="G6493" s="7" t="str">
        <f>IF('Payments Export'!A6497="","",'Payments Export'!O6497)</f>
        <v/>
      </c>
      <c r="H6493" s="7" t="str">
        <f>IF('Payments Export'!B6497="","",G6493-F6493)</f>
        <v/>
      </c>
      <c r="I6493" s="3" t="str">
        <f>IF(C6493&lt;&gt;"",_xlfn.XLOOKUP(IFERROR(VALUE(C6493),C6493),'Items database'!A:A,'Items database'!B:B),(_xlfn.XLOOKUP(LEFT(E6493,3),Services,Services,"")))</f>
        <v/>
      </c>
      <c r="J6493" s="3" t="str">
        <f t="shared" si="203"/>
        <v/>
      </c>
    </row>
    <row r="6494" spans="1:10" x14ac:dyDescent="0.35">
      <c r="A6494" s="7" t="str">
        <f>IF('Payments Export'!A6498="","",'Payments Export'!A6498)</f>
        <v/>
      </c>
      <c r="B6494" s="7" t="str">
        <f>IF('Payments Export'!A6498="","",'Payments Export'!B6498)</f>
        <v/>
      </c>
      <c r="C6494" s="7" t="str">
        <f>IF(IFERROR(VALUE('Payments Export'!H6498),'Payments Export'!H6498)&lt;&gt;0,IFERROR(VALUE('Payments Export'!H6498),'Payments Export'!H6498),"")</f>
        <v/>
      </c>
      <c r="D6494" s="7" t="str">
        <f>IF('Payments Export'!I6498="","",'Payments Export'!I6498)</f>
        <v/>
      </c>
      <c r="E6494" s="7" t="str">
        <f t="shared" si="202"/>
        <v/>
      </c>
      <c r="F6494" s="7" t="str">
        <f>IF('Payments Export'!A6498="","",'Payments Export'!N6498)</f>
        <v/>
      </c>
      <c r="G6494" s="7" t="str">
        <f>IF('Payments Export'!A6498="","",'Payments Export'!O6498)</f>
        <v/>
      </c>
      <c r="H6494" s="7" t="str">
        <f>IF('Payments Export'!B6498="","",G6494-F6494)</f>
        <v/>
      </c>
      <c r="I6494" s="3" t="str">
        <f>IF(C6494&lt;&gt;"",_xlfn.XLOOKUP(IFERROR(VALUE(C6494),C6494),'Items database'!A:A,'Items database'!B:B),(_xlfn.XLOOKUP(LEFT(E6494,3),Services,Services,"")))</f>
        <v/>
      </c>
      <c r="J6494" s="3" t="str">
        <f t="shared" si="203"/>
        <v/>
      </c>
    </row>
    <row r="6495" spans="1:10" x14ac:dyDescent="0.35">
      <c r="A6495" s="7" t="str">
        <f>IF('Payments Export'!A6499="","",'Payments Export'!A6499)</f>
        <v/>
      </c>
      <c r="B6495" s="7" t="str">
        <f>IF('Payments Export'!A6499="","",'Payments Export'!B6499)</f>
        <v/>
      </c>
      <c r="C6495" s="7" t="str">
        <f>IF(IFERROR(VALUE('Payments Export'!H6499),'Payments Export'!H6499)&lt;&gt;0,IFERROR(VALUE('Payments Export'!H6499),'Payments Export'!H6499),"")</f>
        <v/>
      </c>
      <c r="D6495" s="7" t="str">
        <f>IF('Payments Export'!I6499="","",'Payments Export'!I6499)</f>
        <v/>
      </c>
      <c r="E6495" s="7" t="str">
        <f t="shared" si="202"/>
        <v/>
      </c>
      <c r="F6495" s="7" t="str">
        <f>IF('Payments Export'!A6499="","",'Payments Export'!N6499)</f>
        <v/>
      </c>
      <c r="G6495" s="7" t="str">
        <f>IF('Payments Export'!A6499="","",'Payments Export'!O6499)</f>
        <v/>
      </c>
      <c r="H6495" s="7" t="str">
        <f>IF('Payments Export'!B6499="","",G6495-F6495)</f>
        <v/>
      </c>
      <c r="I6495" s="3" t="str">
        <f>IF(C6495&lt;&gt;"",_xlfn.XLOOKUP(IFERROR(VALUE(C6495),C6495),'Items database'!A:A,'Items database'!B:B),(_xlfn.XLOOKUP(LEFT(E6495,3),Services,Services,"")))</f>
        <v/>
      </c>
      <c r="J6495" s="3" t="str">
        <f t="shared" si="203"/>
        <v/>
      </c>
    </row>
    <row r="6496" spans="1:10" x14ac:dyDescent="0.35">
      <c r="A6496" s="7" t="str">
        <f>IF('Payments Export'!A6500="","",'Payments Export'!A6500)</f>
        <v/>
      </c>
      <c r="B6496" s="7" t="str">
        <f>IF('Payments Export'!A6500="","",'Payments Export'!B6500)</f>
        <v/>
      </c>
      <c r="C6496" s="7" t="str">
        <f>IF(IFERROR(VALUE('Payments Export'!H6500),'Payments Export'!H6500)&lt;&gt;0,IFERROR(VALUE('Payments Export'!H6500),'Payments Export'!H6500),"")</f>
        <v/>
      </c>
      <c r="D6496" s="7" t="str">
        <f>IF('Payments Export'!I6500="","",'Payments Export'!I6500)</f>
        <v/>
      </c>
      <c r="E6496" s="7" t="str">
        <f t="shared" si="202"/>
        <v/>
      </c>
      <c r="F6496" s="7" t="str">
        <f>IF('Payments Export'!A6500="","",'Payments Export'!N6500)</f>
        <v/>
      </c>
      <c r="G6496" s="7" t="str">
        <f>IF('Payments Export'!A6500="","",'Payments Export'!O6500)</f>
        <v/>
      </c>
      <c r="H6496" s="7" t="str">
        <f>IF('Payments Export'!B6500="","",G6496-F6496)</f>
        <v/>
      </c>
      <c r="I6496" s="3" t="str">
        <f>IF(C6496&lt;&gt;"",_xlfn.XLOOKUP(IFERROR(VALUE(C6496),C6496),'Items database'!A:A,'Items database'!B:B),(_xlfn.XLOOKUP(LEFT(E6496,3),Services,Services,"")))</f>
        <v/>
      </c>
      <c r="J6496" s="3" t="str">
        <f t="shared" si="203"/>
        <v/>
      </c>
    </row>
    <row r="6497" spans="1:10" x14ac:dyDescent="0.35">
      <c r="A6497" s="7" t="str">
        <f>IF('Payments Export'!A6501="","",'Payments Export'!A6501)</f>
        <v/>
      </c>
      <c r="B6497" s="7" t="str">
        <f>IF('Payments Export'!A6501="","",'Payments Export'!B6501)</f>
        <v/>
      </c>
      <c r="C6497" s="7" t="str">
        <f>IF(IFERROR(VALUE('Payments Export'!H6501),'Payments Export'!H6501)&lt;&gt;0,IFERROR(VALUE('Payments Export'!H6501),'Payments Export'!H6501),"")</f>
        <v/>
      </c>
      <c r="D6497" s="7" t="str">
        <f>IF('Payments Export'!I6501="","",'Payments Export'!I6501)</f>
        <v/>
      </c>
      <c r="E6497" s="7" t="str">
        <f t="shared" si="202"/>
        <v/>
      </c>
      <c r="F6497" s="7" t="str">
        <f>IF('Payments Export'!A6501="","",'Payments Export'!N6501)</f>
        <v/>
      </c>
      <c r="G6497" s="7" t="str">
        <f>IF('Payments Export'!A6501="","",'Payments Export'!O6501)</f>
        <v/>
      </c>
      <c r="H6497" s="7" t="str">
        <f>IF('Payments Export'!B6501="","",G6497-F6497)</f>
        <v/>
      </c>
      <c r="I6497" s="3" t="str">
        <f>IF(C6497&lt;&gt;"",_xlfn.XLOOKUP(IFERROR(VALUE(C6497),C6497),'Items database'!A:A,'Items database'!B:B),(_xlfn.XLOOKUP(LEFT(E6497,3),Services,Services,"")))</f>
        <v/>
      </c>
      <c r="J6497" s="3" t="str">
        <f t="shared" si="203"/>
        <v/>
      </c>
    </row>
    <row r="6498" spans="1:10" x14ac:dyDescent="0.35">
      <c r="A6498" s="7" t="str">
        <f>IF('Payments Export'!A6502="","",'Payments Export'!A6502)</f>
        <v/>
      </c>
      <c r="B6498" s="7" t="str">
        <f>IF('Payments Export'!A6502="","",'Payments Export'!B6502)</f>
        <v/>
      </c>
      <c r="C6498" s="7" t="str">
        <f>IF(IFERROR(VALUE('Payments Export'!H6502),'Payments Export'!H6502)&lt;&gt;0,IFERROR(VALUE('Payments Export'!H6502),'Payments Export'!H6502),"")</f>
        <v/>
      </c>
      <c r="D6498" s="7" t="str">
        <f>IF('Payments Export'!I6502="","",'Payments Export'!I6502)</f>
        <v/>
      </c>
      <c r="E6498" s="7" t="str">
        <f t="shared" si="202"/>
        <v/>
      </c>
      <c r="F6498" s="7" t="str">
        <f>IF('Payments Export'!A6502="","",'Payments Export'!N6502)</f>
        <v/>
      </c>
      <c r="G6498" s="7" t="str">
        <f>IF('Payments Export'!A6502="","",'Payments Export'!O6502)</f>
        <v/>
      </c>
      <c r="H6498" s="7" t="str">
        <f>IF('Payments Export'!B6502="","",G6498-F6498)</f>
        <v/>
      </c>
      <c r="I6498" s="3" t="str">
        <f>IF(C6498&lt;&gt;"",_xlfn.XLOOKUP(IFERROR(VALUE(C6498),C6498),'Items database'!A:A,'Items database'!B:B),(_xlfn.XLOOKUP(LEFT(E6498,3),Services,Services,"")))</f>
        <v/>
      </c>
      <c r="J6498" s="3" t="str">
        <f t="shared" si="203"/>
        <v/>
      </c>
    </row>
    <row r="6499" spans="1:10" x14ac:dyDescent="0.35">
      <c r="A6499" s="7" t="str">
        <f>IF('Payments Export'!A6503="","",'Payments Export'!A6503)</f>
        <v/>
      </c>
      <c r="B6499" s="7" t="str">
        <f>IF('Payments Export'!A6503="","",'Payments Export'!B6503)</f>
        <v/>
      </c>
      <c r="C6499" s="7" t="str">
        <f>IF(IFERROR(VALUE('Payments Export'!H6503),'Payments Export'!H6503)&lt;&gt;0,IFERROR(VALUE('Payments Export'!H6503),'Payments Export'!H6503),"")</f>
        <v/>
      </c>
      <c r="D6499" s="7" t="str">
        <f>IF('Payments Export'!I6503="","",'Payments Export'!I6503)</f>
        <v/>
      </c>
      <c r="E6499" s="7" t="str">
        <f t="shared" si="202"/>
        <v/>
      </c>
      <c r="F6499" s="7" t="str">
        <f>IF('Payments Export'!A6503="","",'Payments Export'!N6503)</f>
        <v/>
      </c>
      <c r="G6499" s="7" t="str">
        <f>IF('Payments Export'!A6503="","",'Payments Export'!O6503)</f>
        <v/>
      </c>
      <c r="H6499" s="7" t="str">
        <f>IF('Payments Export'!B6503="","",G6499-F6499)</f>
        <v/>
      </c>
      <c r="I6499" s="3" t="str">
        <f>IF(C6499&lt;&gt;"",_xlfn.XLOOKUP(IFERROR(VALUE(C6499),C6499),'Items database'!A:A,'Items database'!B:B),(_xlfn.XLOOKUP(LEFT(E6499,3),Services,Services,"")))</f>
        <v/>
      </c>
      <c r="J6499" s="3" t="str">
        <f t="shared" si="203"/>
        <v/>
      </c>
    </row>
    <row r="6500" spans="1:10" x14ac:dyDescent="0.35">
      <c r="A6500" s="7" t="str">
        <f>IF('Payments Export'!A6504="","",'Payments Export'!A6504)</f>
        <v/>
      </c>
      <c r="B6500" s="7" t="str">
        <f>IF('Payments Export'!A6504="","",'Payments Export'!B6504)</f>
        <v/>
      </c>
      <c r="C6500" s="7" t="str">
        <f>IF(IFERROR(VALUE('Payments Export'!H6504),'Payments Export'!H6504)&lt;&gt;0,IFERROR(VALUE('Payments Export'!H6504),'Payments Export'!H6504),"")</f>
        <v/>
      </c>
      <c r="D6500" s="7" t="str">
        <f>IF('Payments Export'!I6504="","",'Payments Export'!I6504)</f>
        <v/>
      </c>
      <c r="E6500" s="7" t="str">
        <f t="shared" si="202"/>
        <v/>
      </c>
      <c r="F6500" s="7" t="str">
        <f>IF('Payments Export'!A6504="","",'Payments Export'!N6504)</f>
        <v/>
      </c>
      <c r="G6500" s="7" t="str">
        <f>IF('Payments Export'!A6504="","",'Payments Export'!O6504)</f>
        <v/>
      </c>
      <c r="H6500" s="7" t="str">
        <f>IF('Payments Export'!B6504="","",G6500-F6500)</f>
        <v/>
      </c>
      <c r="I6500" s="3" t="str">
        <f>IF(C6500&lt;&gt;"",_xlfn.XLOOKUP(IFERROR(VALUE(C6500),C6500),'Items database'!A:A,'Items database'!B:B),(_xlfn.XLOOKUP(LEFT(E6500,3),Services,Services,"")))</f>
        <v/>
      </c>
      <c r="J6500" s="3" t="str">
        <f t="shared" si="203"/>
        <v/>
      </c>
    </row>
    <row r="6501" spans="1:10" x14ac:dyDescent="0.35">
      <c r="A6501" s="7" t="str">
        <f>IF('Payments Export'!A6505="","",'Payments Export'!A6505)</f>
        <v/>
      </c>
      <c r="B6501" s="7" t="str">
        <f>IF('Payments Export'!A6505="","",'Payments Export'!B6505)</f>
        <v/>
      </c>
      <c r="C6501" s="7" t="str">
        <f>IF(IFERROR(VALUE('Payments Export'!H6505),'Payments Export'!H6505)&lt;&gt;0,IFERROR(VALUE('Payments Export'!H6505),'Payments Export'!H6505),"")</f>
        <v/>
      </c>
      <c r="D6501" s="7" t="str">
        <f>IF('Payments Export'!I6505="","",'Payments Export'!I6505)</f>
        <v/>
      </c>
      <c r="E6501" s="7" t="str">
        <f t="shared" si="202"/>
        <v/>
      </c>
      <c r="F6501" s="7" t="str">
        <f>IF('Payments Export'!A6505="","",'Payments Export'!N6505)</f>
        <v/>
      </c>
      <c r="G6501" s="7" t="str">
        <f>IF('Payments Export'!A6505="","",'Payments Export'!O6505)</f>
        <v/>
      </c>
      <c r="H6501" s="7" t="str">
        <f>IF('Payments Export'!B6505="","",G6501-F6501)</f>
        <v/>
      </c>
      <c r="I6501" s="3" t="str">
        <f>IF(C6501&lt;&gt;"",_xlfn.XLOOKUP(IFERROR(VALUE(C6501),C6501),'Items database'!A:A,'Items database'!B:B),(_xlfn.XLOOKUP(LEFT(E6501,3),Services,Services,"")))</f>
        <v/>
      </c>
      <c r="J6501" s="3" t="str">
        <f t="shared" si="203"/>
        <v/>
      </c>
    </row>
    <row r="6502" spans="1:10" x14ac:dyDescent="0.35">
      <c r="A6502" s="7" t="str">
        <f>IF('Payments Export'!A6506="","",'Payments Export'!A6506)</f>
        <v/>
      </c>
      <c r="B6502" s="7" t="str">
        <f>IF('Payments Export'!A6506="","",'Payments Export'!B6506)</f>
        <v/>
      </c>
      <c r="C6502" s="7" t="str">
        <f>IF(IFERROR(VALUE('Payments Export'!H6506),'Payments Export'!H6506)&lt;&gt;0,IFERROR(VALUE('Payments Export'!H6506),'Payments Export'!H6506),"")</f>
        <v/>
      </c>
      <c r="D6502" s="7" t="str">
        <f>IF('Payments Export'!I6506="","",'Payments Export'!I6506)</f>
        <v/>
      </c>
      <c r="E6502" s="7" t="str">
        <f t="shared" si="202"/>
        <v/>
      </c>
      <c r="F6502" s="7" t="str">
        <f>IF('Payments Export'!A6506="","",'Payments Export'!N6506)</f>
        <v/>
      </c>
      <c r="G6502" s="7" t="str">
        <f>IF('Payments Export'!A6506="","",'Payments Export'!O6506)</f>
        <v/>
      </c>
      <c r="H6502" s="7" t="str">
        <f>IF('Payments Export'!B6506="","",G6502-F6502)</f>
        <v/>
      </c>
      <c r="I6502" s="3" t="str">
        <f>IF(C6502&lt;&gt;"",_xlfn.XLOOKUP(IFERROR(VALUE(C6502),C6502),'Items database'!A:A,'Items database'!B:B),(_xlfn.XLOOKUP(LEFT(E6502,3),Services,Services,"")))</f>
        <v/>
      </c>
      <c r="J6502" s="3" t="str">
        <f t="shared" si="203"/>
        <v/>
      </c>
    </row>
    <row r="6503" spans="1:10" x14ac:dyDescent="0.35">
      <c r="A6503" s="7" t="str">
        <f>IF('Payments Export'!A6507="","",'Payments Export'!A6507)</f>
        <v/>
      </c>
      <c r="B6503" s="7" t="str">
        <f>IF('Payments Export'!A6507="","",'Payments Export'!B6507)</f>
        <v/>
      </c>
      <c r="C6503" s="7" t="str">
        <f>IF(IFERROR(VALUE('Payments Export'!H6507),'Payments Export'!H6507)&lt;&gt;0,IFERROR(VALUE('Payments Export'!H6507),'Payments Export'!H6507),"")</f>
        <v/>
      </c>
      <c r="D6503" s="7" t="str">
        <f>IF('Payments Export'!I6507="","",'Payments Export'!I6507)</f>
        <v/>
      </c>
      <c r="E6503" s="7" t="str">
        <f t="shared" si="202"/>
        <v/>
      </c>
      <c r="F6503" s="7" t="str">
        <f>IF('Payments Export'!A6507="","",'Payments Export'!N6507)</f>
        <v/>
      </c>
      <c r="G6503" s="7" t="str">
        <f>IF('Payments Export'!A6507="","",'Payments Export'!O6507)</f>
        <v/>
      </c>
      <c r="H6503" s="7" t="str">
        <f>IF('Payments Export'!B6507="","",G6503-F6503)</f>
        <v/>
      </c>
      <c r="I6503" s="3" t="str">
        <f>IF(C6503&lt;&gt;"",_xlfn.XLOOKUP(IFERROR(VALUE(C6503),C6503),'Items database'!A:A,'Items database'!B:B),(_xlfn.XLOOKUP(LEFT(E6503,3),Services,Services,"")))</f>
        <v/>
      </c>
      <c r="J6503" s="3" t="str">
        <f t="shared" si="203"/>
        <v/>
      </c>
    </row>
    <row r="6504" spans="1:10" x14ac:dyDescent="0.35">
      <c r="A6504" s="7" t="str">
        <f>IF('Payments Export'!A6508="","",'Payments Export'!A6508)</f>
        <v/>
      </c>
      <c r="B6504" s="7" t="str">
        <f>IF('Payments Export'!A6508="","",'Payments Export'!B6508)</f>
        <v/>
      </c>
      <c r="C6504" s="7" t="str">
        <f>IF(IFERROR(VALUE('Payments Export'!H6508),'Payments Export'!H6508)&lt;&gt;0,IFERROR(VALUE('Payments Export'!H6508),'Payments Export'!H6508),"")</f>
        <v/>
      </c>
      <c r="D6504" s="7" t="str">
        <f>IF('Payments Export'!I6508="","",'Payments Export'!I6508)</f>
        <v/>
      </c>
      <c r="E6504" s="7" t="str">
        <f t="shared" si="202"/>
        <v/>
      </c>
      <c r="F6504" s="7" t="str">
        <f>IF('Payments Export'!A6508="","",'Payments Export'!N6508)</f>
        <v/>
      </c>
      <c r="G6504" s="7" t="str">
        <f>IF('Payments Export'!A6508="","",'Payments Export'!O6508)</f>
        <v/>
      </c>
      <c r="H6504" s="7" t="str">
        <f>IF('Payments Export'!B6508="","",G6504-F6504)</f>
        <v/>
      </c>
      <c r="I6504" s="3" t="str">
        <f>IF(C6504&lt;&gt;"",_xlfn.XLOOKUP(IFERROR(VALUE(C6504),C6504),'Items database'!A:A,'Items database'!B:B),(_xlfn.XLOOKUP(LEFT(E6504,3),Services,Services,"")))</f>
        <v/>
      </c>
      <c r="J6504" s="3" t="str">
        <f t="shared" si="203"/>
        <v/>
      </c>
    </row>
    <row r="6505" spans="1:10" x14ac:dyDescent="0.35">
      <c r="A6505" s="7" t="str">
        <f>IF('Payments Export'!A6509="","",'Payments Export'!A6509)</f>
        <v/>
      </c>
      <c r="B6505" s="7" t="str">
        <f>IF('Payments Export'!A6509="","",'Payments Export'!B6509)</f>
        <v/>
      </c>
      <c r="C6505" s="7" t="str">
        <f>IF(IFERROR(VALUE('Payments Export'!H6509),'Payments Export'!H6509)&lt;&gt;0,IFERROR(VALUE('Payments Export'!H6509),'Payments Export'!H6509),"")</f>
        <v/>
      </c>
      <c r="D6505" s="7" t="str">
        <f>IF('Payments Export'!I6509="","",'Payments Export'!I6509)</f>
        <v/>
      </c>
      <c r="E6505" s="7" t="str">
        <f t="shared" si="202"/>
        <v/>
      </c>
      <c r="F6505" s="7" t="str">
        <f>IF('Payments Export'!A6509="","",'Payments Export'!N6509)</f>
        <v/>
      </c>
      <c r="G6505" s="7" t="str">
        <f>IF('Payments Export'!A6509="","",'Payments Export'!O6509)</f>
        <v/>
      </c>
      <c r="H6505" s="7" t="str">
        <f>IF('Payments Export'!B6509="","",G6505-F6505)</f>
        <v/>
      </c>
      <c r="I6505" s="3" t="str">
        <f>IF(C6505&lt;&gt;"",_xlfn.XLOOKUP(IFERROR(VALUE(C6505),C6505),'Items database'!A:A,'Items database'!B:B),(_xlfn.XLOOKUP(LEFT(E6505,3),Services,Services,"")))</f>
        <v/>
      </c>
      <c r="J6505" s="3" t="str">
        <f t="shared" si="203"/>
        <v/>
      </c>
    </row>
    <row r="6506" spans="1:10" x14ac:dyDescent="0.35">
      <c r="A6506" s="7" t="str">
        <f>IF('Payments Export'!A6510="","",'Payments Export'!A6510)</f>
        <v/>
      </c>
      <c r="B6506" s="7" t="str">
        <f>IF('Payments Export'!A6510="","",'Payments Export'!B6510)</f>
        <v/>
      </c>
      <c r="C6506" s="7" t="str">
        <f>IF(IFERROR(VALUE('Payments Export'!H6510),'Payments Export'!H6510)&lt;&gt;0,IFERROR(VALUE('Payments Export'!H6510),'Payments Export'!H6510),"")</f>
        <v/>
      </c>
      <c r="D6506" s="7" t="str">
        <f>IF('Payments Export'!I6510="","",'Payments Export'!I6510)</f>
        <v/>
      </c>
      <c r="E6506" s="7" t="str">
        <f t="shared" si="202"/>
        <v/>
      </c>
      <c r="F6506" s="7" t="str">
        <f>IF('Payments Export'!A6510="","",'Payments Export'!N6510)</f>
        <v/>
      </c>
      <c r="G6506" s="7" t="str">
        <f>IF('Payments Export'!A6510="","",'Payments Export'!O6510)</f>
        <v/>
      </c>
      <c r="H6506" s="7" t="str">
        <f>IF('Payments Export'!B6510="","",G6506-F6506)</f>
        <v/>
      </c>
      <c r="I6506" s="3" t="str">
        <f>IF(C6506&lt;&gt;"",_xlfn.XLOOKUP(IFERROR(VALUE(C6506),C6506),'Items database'!A:A,'Items database'!B:B),(_xlfn.XLOOKUP(LEFT(E6506,3),Services,Services,"")))</f>
        <v/>
      </c>
      <c r="J6506" s="3" t="str">
        <f t="shared" si="203"/>
        <v/>
      </c>
    </row>
    <row r="6507" spans="1:10" x14ac:dyDescent="0.35">
      <c r="A6507" s="7" t="str">
        <f>IF('Payments Export'!A6511="","",'Payments Export'!A6511)</f>
        <v/>
      </c>
      <c r="B6507" s="7" t="str">
        <f>IF('Payments Export'!A6511="","",'Payments Export'!B6511)</f>
        <v/>
      </c>
      <c r="C6507" s="7" t="str">
        <f>IF(IFERROR(VALUE('Payments Export'!H6511),'Payments Export'!H6511)&lt;&gt;0,IFERROR(VALUE('Payments Export'!H6511),'Payments Export'!H6511),"")</f>
        <v/>
      </c>
      <c r="D6507" s="7" t="str">
        <f>IF('Payments Export'!I6511="","",'Payments Export'!I6511)</f>
        <v/>
      </c>
      <c r="E6507" s="7" t="str">
        <f t="shared" si="202"/>
        <v/>
      </c>
      <c r="F6507" s="7" t="str">
        <f>IF('Payments Export'!A6511="","",'Payments Export'!N6511)</f>
        <v/>
      </c>
      <c r="G6507" s="7" t="str">
        <f>IF('Payments Export'!A6511="","",'Payments Export'!O6511)</f>
        <v/>
      </c>
      <c r="H6507" s="7" t="str">
        <f>IF('Payments Export'!B6511="","",G6507-F6507)</f>
        <v/>
      </c>
      <c r="I6507" s="3" t="str">
        <f>IF(C6507&lt;&gt;"",_xlfn.XLOOKUP(IFERROR(VALUE(C6507),C6507),'Items database'!A:A,'Items database'!B:B),(_xlfn.XLOOKUP(LEFT(E6507,3),Services,Services,"")))</f>
        <v/>
      </c>
      <c r="J6507" s="3" t="str">
        <f t="shared" si="203"/>
        <v/>
      </c>
    </row>
    <row r="6508" spans="1:10" x14ac:dyDescent="0.35">
      <c r="A6508" s="7" t="str">
        <f>IF('Payments Export'!A6512="","",'Payments Export'!A6512)</f>
        <v/>
      </c>
      <c r="B6508" s="7" t="str">
        <f>IF('Payments Export'!A6512="","",'Payments Export'!B6512)</f>
        <v/>
      </c>
      <c r="C6508" s="7" t="str">
        <f>IF(IFERROR(VALUE('Payments Export'!H6512),'Payments Export'!H6512)&lt;&gt;0,IFERROR(VALUE('Payments Export'!H6512),'Payments Export'!H6512),"")</f>
        <v/>
      </c>
      <c r="D6508" s="7" t="str">
        <f>IF('Payments Export'!I6512="","",'Payments Export'!I6512)</f>
        <v/>
      </c>
      <c r="E6508" s="7" t="str">
        <f t="shared" si="202"/>
        <v/>
      </c>
      <c r="F6508" s="7" t="str">
        <f>IF('Payments Export'!A6512="","",'Payments Export'!N6512)</f>
        <v/>
      </c>
      <c r="G6508" s="7" t="str">
        <f>IF('Payments Export'!A6512="","",'Payments Export'!O6512)</f>
        <v/>
      </c>
      <c r="H6508" s="7" t="str">
        <f>IF('Payments Export'!B6512="","",G6508-F6508)</f>
        <v/>
      </c>
      <c r="I6508" s="3" t="str">
        <f>IF(C6508&lt;&gt;"",_xlfn.XLOOKUP(IFERROR(VALUE(C6508),C6508),'Items database'!A:A,'Items database'!B:B),(_xlfn.XLOOKUP(LEFT(E6508,3),Services,Services,"")))</f>
        <v/>
      </c>
      <c r="J6508" s="3" t="str">
        <f t="shared" si="203"/>
        <v/>
      </c>
    </row>
    <row r="6509" spans="1:10" x14ac:dyDescent="0.35">
      <c r="A6509" s="7" t="str">
        <f>IF('Payments Export'!A6513="","",'Payments Export'!A6513)</f>
        <v/>
      </c>
      <c r="B6509" s="7" t="str">
        <f>IF('Payments Export'!A6513="","",'Payments Export'!B6513)</f>
        <v/>
      </c>
      <c r="C6509" s="7" t="str">
        <f>IF(IFERROR(VALUE('Payments Export'!H6513),'Payments Export'!H6513)&lt;&gt;0,IFERROR(VALUE('Payments Export'!H6513),'Payments Export'!H6513),"")</f>
        <v/>
      </c>
      <c r="D6509" s="7" t="str">
        <f>IF('Payments Export'!I6513="","",'Payments Export'!I6513)</f>
        <v/>
      </c>
      <c r="E6509" s="7" t="str">
        <f t="shared" si="202"/>
        <v/>
      </c>
      <c r="F6509" s="7" t="str">
        <f>IF('Payments Export'!A6513="","",'Payments Export'!N6513)</f>
        <v/>
      </c>
      <c r="G6509" s="7" t="str">
        <f>IF('Payments Export'!A6513="","",'Payments Export'!O6513)</f>
        <v/>
      </c>
      <c r="H6509" s="7" t="str">
        <f>IF('Payments Export'!B6513="","",G6509-F6509)</f>
        <v/>
      </c>
      <c r="I6509" s="3" t="str">
        <f>IF(C6509&lt;&gt;"",_xlfn.XLOOKUP(IFERROR(VALUE(C6509),C6509),'Items database'!A:A,'Items database'!B:B),(_xlfn.XLOOKUP(LEFT(E6509,3),Services,Services,"")))</f>
        <v/>
      </c>
      <c r="J6509" s="3" t="str">
        <f t="shared" si="203"/>
        <v/>
      </c>
    </row>
    <row r="6510" spans="1:10" x14ac:dyDescent="0.35">
      <c r="A6510" s="7" t="str">
        <f>IF('Payments Export'!A6514="","",'Payments Export'!A6514)</f>
        <v/>
      </c>
      <c r="B6510" s="7" t="str">
        <f>IF('Payments Export'!A6514="","",'Payments Export'!B6514)</f>
        <v/>
      </c>
      <c r="C6510" s="7" t="str">
        <f>IF(IFERROR(VALUE('Payments Export'!H6514),'Payments Export'!H6514)&lt;&gt;0,IFERROR(VALUE('Payments Export'!H6514),'Payments Export'!H6514),"")</f>
        <v/>
      </c>
      <c r="D6510" s="7" t="str">
        <f>IF('Payments Export'!I6514="","",'Payments Export'!I6514)</f>
        <v/>
      </c>
      <c r="E6510" s="7" t="str">
        <f t="shared" si="202"/>
        <v/>
      </c>
      <c r="F6510" s="7" t="str">
        <f>IF('Payments Export'!A6514="","",'Payments Export'!N6514)</f>
        <v/>
      </c>
      <c r="G6510" s="7" t="str">
        <f>IF('Payments Export'!A6514="","",'Payments Export'!O6514)</f>
        <v/>
      </c>
      <c r="H6510" s="7" t="str">
        <f>IF('Payments Export'!B6514="","",G6510-F6510)</f>
        <v/>
      </c>
      <c r="I6510" s="3" t="str">
        <f>IF(C6510&lt;&gt;"",_xlfn.XLOOKUP(IFERROR(VALUE(C6510),C6510),'Items database'!A:A,'Items database'!B:B),(_xlfn.XLOOKUP(LEFT(E6510,3),Services,Services,"")))</f>
        <v/>
      </c>
      <c r="J6510" s="3" t="str">
        <f t="shared" si="203"/>
        <v/>
      </c>
    </row>
    <row r="6511" spans="1:10" x14ac:dyDescent="0.35">
      <c r="A6511" s="7" t="str">
        <f>IF('Payments Export'!A6515="","",'Payments Export'!A6515)</f>
        <v/>
      </c>
      <c r="B6511" s="7" t="str">
        <f>IF('Payments Export'!A6515="","",'Payments Export'!B6515)</f>
        <v/>
      </c>
      <c r="C6511" s="7" t="str">
        <f>IF(IFERROR(VALUE('Payments Export'!H6515),'Payments Export'!H6515)&lt;&gt;0,IFERROR(VALUE('Payments Export'!H6515),'Payments Export'!H6515),"")</f>
        <v/>
      </c>
      <c r="D6511" s="7" t="str">
        <f>IF('Payments Export'!I6515="","",'Payments Export'!I6515)</f>
        <v/>
      </c>
      <c r="E6511" s="7" t="str">
        <f t="shared" si="202"/>
        <v/>
      </c>
      <c r="F6511" s="7" t="str">
        <f>IF('Payments Export'!A6515="","",'Payments Export'!N6515)</f>
        <v/>
      </c>
      <c r="G6511" s="7" t="str">
        <f>IF('Payments Export'!A6515="","",'Payments Export'!O6515)</f>
        <v/>
      </c>
      <c r="H6511" s="7" t="str">
        <f>IF('Payments Export'!B6515="","",G6511-F6511)</f>
        <v/>
      </c>
      <c r="I6511" s="3" t="str">
        <f>IF(C6511&lt;&gt;"",_xlfn.XLOOKUP(IFERROR(VALUE(C6511),C6511),'Items database'!A:A,'Items database'!B:B),(_xlfn.XLOOKUP(LEFT(E6511,3),Services,Services,"")))</f>
        <v/>
      </c>
      <c r="J6511" s="3" t="str">
        <f t="shared" si="203"/>
        <v/>
      </c>
    </row>
    <row r="6512" spans="1:10" x14ac:dyDescent="0.35">
      <c r="A6512" s="7" t="str">
        <f>IF('Payments Export'!A6516="","",'Payments Export'!A6516)</f>
        <v/>
      </c>
      <c r="B6512" s="7" t="str">
        <f>IF('Payments Export'!A6516="","",'Payments Export'!B6516)</f>
        <v/>
      </c>
      <c r="C6512" s="7" t="str">
        <f>IF(IFERROR(VALUE('Payments Export'!H6516),'Payments Export'!H6516)&lt;&gt;0,IFERROR(VALUE('Payments Export'!H6516),'Payments Export'!H6516),"")</f>
        <v/>
      </c>
      <c r="D6512" s="7" t="str">
        <f>IF('Payments Export'!I6516="","",'Payments Export'!I6516)</f>
        <v/>
      </c>
      <c r="E6512" s="7" t="str">
        <f t="shared" si="202"/>
        <v/>
      </c>
      <c r="F6512" s="7" t="str">
        <f>IF('Payments Export'!A6516="","",'Payments Export'!N6516)</f>
        <v/>
      </c>
      <c r="G6512" s="7" t="str">
        <f>IF('Payments Export'!A6516="","",'Payments Export'!O6516)</f>
        <v/>
      </c>
      <c r="H6512" s="7" t="str">
        <f>IF('Payments Export'!B6516="","",G6512-F6512)</f>
        <v/>
      </c>
      <c r="I6512" s="3" t="str">
        <f>IF(C6512&lt;&gt;"",_xlfn.XLOOKUP(IFERROR(VALUE(C6512),C6512),'Items database'!A:A,'Items database'!B:B),(_xlfn.XLOOKUP(LEFT(E6512,3),Services,Services,"")))</f>
        <v/>
      </c>
      <c r="J6512" s="3" t="str">
        <f t="shared" si="203"/>
        <v/>
      </c>
    </row>
    <row r="6513" spans="1:10" x14ac:dyDescent="0.35">
      <c r="A6513" s="7" t="str">
        <f>IF('Payments Export'!A6517="","",'Payments Export'!A6517)</f>
        <v/>
      </c>
      <c r="B6513" s="7" t="str">
        <f>IF('Payments Export'!A6517="","",'Payments Export'!B6517)</f>
        <v/>
      </c>
      <c r="C6513" s="7" t="str">
        <f>IF(IFERROR(VALUE('Payments Export'!H6517),'Payments Export'!H6517)&lt;&gt;0,IFERROR(VALUE('Payments Export'!H6517),'Payments Export'!H6517),"")</f>
        <v/>
      </c>
      <c r="D6513" s="7" t="str">
        <f>IF('Payments Export'!I6517="","",'Payments Export'!I6517)</f>
        <v/>
      </c>
      <c r="E6513" s="7" t="str">
        <f t="shared" si="202"/>
        <v/>
      </c>
      <c r="F6513" s="7" t="str">
        <f>IF('Payments Export'!A6517="","",'Payments Export'!N6517)</f>
        <v/>
      </c>
      <c r="G6513" s="7" t="str">
        <f>IF('Payments Export'!A6517="","",'Payments Export'!O6517)</f>
        <v/>
      </c>
      <c r="H6513" s="7" t="str">
        <f>IF('Payments Export'!B6517="","",G6513-F6513)</f>
        <v/>
      </c>
      <c r="I6513" s="3" t="str">
        <f>IF(C6513&lt;&gt;"",_xlfn.XLOOKUP(IFERROR(VALUE(C6513),C6513),'Items database'!A:A,'Items database'!B:B),(_xlfn.XLOOKUP(LEFT(E6513,3),Services,Services,"")))</f>
        <v/>
      </c>
      <c r="J6513" s="3" t="str">
        <f t="shared" si="203"/>
        <v/>
      </c>
    </row>
    <row r="6514" spans="1:10" x14ac:dyDescent="0.35">
      <c r="A6514" s="7" t="str">
        <f>IF('Payments Export'!A6518="","",'Payments Export'!A6518)</f>
        <v/>
      </c>
      <c r="B6514" s="7" t="str">
        <f>IF('Payments Export'!A6518="","",'Payments Export'!B6518)</f>
        <v/>
      </c>
      <c r="C6514" s="7" t="str">
        <f>IF(IFERROR(VALUE('Payments Export'!H6518),'Payments Export'!H6518)&lt;&gt;0,IFERROR(VALUE('Payments Export'!H6518),'Payments Export'!H6518),"")</f>
        <v/>
      </c>
      <c r="D6514" s="7" t="str">
        <f>IF('Payments Export'!I6518="","",'Payments Export'!I6518)</f>
        <v/>
      </c>
      <c r="E6514" s="7" t="str">
        <f t="shared" si="202"/>
        <v/>
      </c>
      <c r="F6514" s="7" t="str">
        <f>IF('Payments Export'!A6518="","",'Payments Export'!N6518)</f>
        <v/>
      </c>
      <c r="G6514" s="7" t="str">
        <f>IF('Payments Export'!A6518="","",'Payments Export'!O6518)</f>
        <v/>
      </c>
      <c r="H6514" s="7" t="str">
        <f>IF('Payments Export'!B6518="","",G6514-F6514)</f>
        <v/>
      </c>
      <c r="I6514" s="3" t="str">
        <f>IF(C6514&lt;&gt;"",_xlfn.XLOOKUP(IFERROR(VALUE(C6514),C6514),'Items database'!A:A,'Items database'!B:B),(_xlfn.XLOOKUP(LEFT(E6514,3),Services,Services,"")))</f>
        <v/>
      </c>
      <c r="J6514" s="3" t="str">
        <f t="shared" si="203"/>
        <v/>
      </c>
    </row>
    <row r="6515" spans="1:10" x14ac:dyDescent="0.35">
      <c r="A6515" s="7" t="str">
        <f>IF('Payments Export'!A6519="","",'Payments Export'!A6519)</f>
        <v/>
      </c>
      <c r="B6515" s="7" t="str">
        <f>IF('Payments Export'!A6519="","",'Payments Export'!B6519)</f>
        <v/>
      </c>
      <c r="C6515" s="7" t="str">
        <f>IF(IFERROR(VALUE('Payments Export'!H6519),'Payments Export'!H6519)&lt;&gt;0,IFERROR(VALUE('Payments Export'!H6519),'Payments Export'!H6519),"")</f>
        <v/>
      </c>
      <c r="D6515" s="7" t="str">
        <f>IF('Payments Export'!I6519="","",'Payments Export'!I6519)</f>
        <v/>
      </c>
      <c r="E6515" s="7" t="str">
        <f t="shared" si="202"/>
        <v/>
      </c>
      <c r="F6515" s="7" t="str">
        <f>IF('Payments Export'!A6519="","",'Payments Export'!N6519)</f>
        <v/>
      </c>
      <c r="G6515" s="7" t="str">
        <f>IF('Payments Export'!A6519="","",'Payments Export'!O6519)</f>
        <v/>
      </c>
      <c r="H6515" s="7" t="str">
        <f>IF('Payments Export'!B6519="","",G6515-F6515)</f>
        <v/>
      </c>
      <c r="I6515" s="3" t="str">
        <f>IF(C6515&lt;&gt;"",_xlfn.XLOOKUP(IFERROR(VALUE(C6515),C6515),'Items database'!A:A,'Items database'!B:B),(_xlfn.XLOOKUP(LEFT(E6515,3),Services,Services,"")))</f>
        <v/>
      </c>
      <c r="J6515" s="3" t="str">
        <f t="shared" si="203"/>
        <v/>
      </c>
    </row>
    <row r="6516" spans="1:10" x14ac:dyDescent="0.35">
      <c r="A6516" s="7" t="str">
        <f>IF('Payments Export'!A6520="","",'Payments Export'!A6520)</f>
        <v/>
      </c>
      <c r="B6516" s="7" t="str">
        <f>IF('Payments Export'!A6520="","",'Payments Export'!B6520)</f>
        <v/>
      </c>
      <c r="C6516" s="7" t="str">
        <f>IF(IFERROR(VALUE('Payments Export'!H6520),'Payments Export'!H6520)&lt;&gt;0,IFERROR(VALUE('Payments Export'!H6520),'Payments Export'!H6520),"")</f>
        <v/>
      </c>
      <c r="D6516" s="7" t="str">
        <f>IF('Payments Export'!I6520="","",'Payments Export'!I6520)</f>
        <v/>
      </c>
      <c r="E6516" s="7" t="str">
        <f t="shared" si="202"/>
        <v/>
      </c>
      <c r="F6516" s="7" t="str">
        <f>IF('Payments Export'!A6520="","",'Payments Export'!N6520)</f>
        <v/>
      </c>
      <c r="G6516" s="7" t="str">
        <f>IF('Payments Export'!A6520="","",'Payments Export'!O6520)</f>
        <v/>
      </c>
      <c r="H6516" s="7" t="str">
        <f>IF('Payments Export'!B6520="","",G6516-F6516)</f>
        <v/>
      </c>
      <c r="I6516" s="3" t="str">
        <f>IF(C6516&lt;&gt;"",_xlfn.XLOOKUP(IFERROR(VALUE(C6516),C6516),'Items database'!A:A,'Items database'!B:B),(_xlfn.XLOOKUP(LEFT(E6516,3),Services,Services,"")))</f>
        <v/>
      </c>
      <c r="J6516" s="3" t="str">
        <f t="shared" si="203"/>
        <v/>
      </c>
    </row>
    <row r="6517" spans="1:10" x14ac:dyDescent="0.35">
      <c r="A6517" s="7" t="str">
        <f>IF('Payments Export'!A6521="","",'Payments Export'!A6521)</f>
        <v/>
      </c>
      <c r="B6517" s="7" t="str">
        <f>IF('Payments Export'!A6521="","",'Payments Export'!B6521)</f>
        <v/>
      </c>
      <c r="C6517" s="7" t="str">
        <f>IF(IFERROR(VALUE('Payments Export'!H6521),'Payments Export'!H6521)&lt;&gt;0,IFERROR(VALUE('Payments Export'!H6521),'Payments Export'!H6521),"")</f>
        <v/>
      </c>
      <c r="D6517" s="7" t="str">
        <f>IF('Payments Export'!I6521="","",'Payments Export'!I6521)</f>
        <v/>
      </c>
      <c r="E6517" s="7" t="str">
        <f t="shared" si="202"/>
        <v/>
      </c>
      <c r="F6517" s="7" t="str">
        <f>IF('Payments Export'!A6521="","",'Payments Export'!N6521)</f>
        <v/>
      </c>
      <c r="G6517" s="7" t="str">
        <f>IF('Payments Export'!A6521="","",'Payments Export'!O6521)</f>
        <v/>
      </c>
      <c r="H6517" s="7" t="str">
        <f>IF('Payments Export'!B6521="","",G6517-F6517)</f>
        <v/>
      </c>
      <c r="I6517" s="3" t="str">
        <f>IF(C6517&lt;&gt;"",_xlfn.XLOOKUP(IFERROR(VALUE(C6517),C6517),'Items database'!A:A,'Items database'!B:B),(_xlfn.XLOOKUP(LEFT(E6517,3),Services,Services,"")))</f>
        <v/>
      </c>
      <c r="J6517" s="3" t="str">
        <f t="shared" si="203"/>
        <v/>
      </c>
    </row>
    <row r="6518" spans="1:10" x14ac:dyDescent="0.35">
      <c r="A6518" s="7" t="str">
        <f>IF('Payments Export'!A6522="","",'Payments Export'!A6522)</f>
        <v/>
      </c>
      <c r="B6518" s="7" t="str">
        <f>IF('Payments Export'!A6522="","",'Payments Export'!B6522)</f>
        <v/>
      </c>
      <c r="C6518" s="7" t="str">
        <f>IF(IFERROR(VALUE('Payments Export'!H6522),'Payments Export'!H6522)&lt;&gt;0,IFERROR(VALUE('Payments Export'!H6522),'Payments Export'!H6522),"")</f>
        <v/>
      </c>
      <c r="D6518" s="7" t="str">
        <f>IF('Payments Export'!I6522="","",'Payments Export'!I6522)</f>
        <v/>
      </c>
      <c r="E6518" s="7" t="str">
        <f t="shared" si="202"/>
        <v/>
      </c>
      <c r="F6518" s="7" t="str">
        <f>IF('Payments Export'!A6522="","",'Payments Export'!N6522)</f>
        <v/>
      </c>
      <c r="G6518" s="7" t="str">
        <f>IF('Payments Export'!A6522="","",'Payments Export'!O6522)</f>
        <v/>
      </c>
      <c r="H6518" s="7" t="str">
        <f>IF('Payments Export'!B6522="","",G6518-F6518)</f>
        <v/>
      </c>
      <c r="I6518" s="3" t="str">
        <f>IF(C6518&lt;&gt;"",_xlfn.XLOOKUP(IFERROR(VALUE(C6518),C6518),'Items database'!A:A,'Items database'!B:B),(_xlfn.XLOOKUP(LEFT(E6518,3),Services,Services,"")))</f>
        <v/>
      </c>
      <c r="J6518" s="3" t="str">
        <f t="shared" si="203"/>
        <v/>
      </c>
    </row>
    <row r="6519" spans="1:10" x14ac:dyDescent="0.35">
      <c r="A6519" s="7" t="str">
        <f>IF('Payments Export'!A6523="","",'Payments Export'!A6523)</f>
        <v/>
      </c>
      <c r="B6519" s="7" t="str">
        <f>IF('Payments Export'!A6523="","",'Payments Export'!B6523)</f>
        <v/>
      </c>
      <c r="C6519" s="7" t="str">
        <f>IF(IFERROR(VALUE('Payments Export'!H6523),'Payments Export'!H6523)&lt;&gt;0,IFERROR(VALUE('Payments Export'!H6523),'Payments Export'!H6523),"")</f>
        <v/>
      </c>
      <c r="D6519" s="7" t="str">
        <f>IF('Payments Export'!I6523="","",'Payments Export'!I6523)</f>
        <v/>
      </c>
      <c r="E6519" s="7" t="str">
        <f t="shared" si="202"/>
        <v/>
      </c>
      <c r="F6519" s="7" t="str">
        <f>IF('Payments Export'!A6523="","",'Payments Export'!N6523)</f>
        <v/>
      </c>
      <c r="G6519" s="7" t="str">
        <f>IF('Payments Export'!A6523="","",'Payments Export'!O6523)</f>
        <v/>
      </c>
      <c r="H6519" s="7" t="str">
        <f>IF('Payments Export'!B6523="","",G6519-F6519)</f>
        <v/>
      </c>
      <c r="I6519" s="3" t="str">
        <f>IF(C6519&lt;&gt;"",_xlfn.XLOOKUP(IFERROR(VALUE(C6519),C6519),'Items database'!A:A,'Items database'!B:B),(_xlfn.XLOOKUP(LEFT(E6519,3),Services,Services,"")))</f>
        <v/>
      </c>
      <c r="J6519" s="3" t="str">
        <f t="shared" si="203"/>
        <v/>
      </c>
    </row>
    <row r="6520" spans="1:10" x14ac:dyDescent="0.35">
      <c r="A6520" s="7" t="str">
        <f>IF('Payments Export'!A6524="","",'Payments Export'!A6524)</f>
        <v/>
      </c>
      <c r="B6520" s="7" t="str">
        <f>IF('Payments Export'!A6524="","",'Payments Export'!B6524)</f>
        <v/>
      </c>
      <c r="C6520" s="7" t="str">
        <f>IF(IFERROR(VALUE('Payments Export'!H6524),'Payments Export'!H6524)&lt;&gt;0,IFERROR(VALUE('Payments Export'!H6524),'Payments Export'!H6524),"")</f>
        <v/>
      </c>
      <c r="D6520" s="7" t="str">
        <f>IF('Payments Export'!I6524="","",'Payments Export'!I6524)</f>
        <v/>
      </c>
      <c r="E6520" s="7" t="str">
        <f t="shared" si="202"/>
        <v/>
      </c>
      <c r="F6520" s="7" t="str">
        <f>IF('Payments Export'!A6524="","",'Payments Export'!N6524)</f>
        <v/>
      </c>
      <c r="G6520" s="7" t="str">
        <f>IF('Payments Export'!A6524="","",'Payments Export'!O6524)</f>
        <v/>
      </c>
      <c r="H6520" s="7" t="str">
        <f>IF('Payments Export'!B6524="","",G6520-F6520)</f>
        <v/>
      </c>
      <c r="I6520" s="3" t="str">
        <f>IF(C6520&lt;&gt;"",_xlfn.XLOOKUP(IFERROR(VALUE(C6520),C6520),'Items database'!A:A,'Items database'!B:B),(_xlfn.XLOOKUP(LEFT(E6520,3),Services,Services,"")))</f>
        <v/>
      </c>
      <c r="J6520" s="3" t="str">
        <f t="shared" si="203"/>
        <v/>
      </c>
    </row>
    <row r="6521" spans="1:10" x14ac:dyDescent="0.35">
      <c r="A6521" s="7" t="str">
        <f>IF('Payments Export'!A6525="","",'Payments Export'!A6525)</f>
        <v/>
      </c>
      <c r="B6521" s="7" t="str">
        <f>IF('Payments Export'!A6525="","",'Payments Export'!B6525)</f>
        <v/>
      </c>
      <c r="C6521" s="7" t="str">
        <f>IF(IFERROR(VALUE('Payments Export'!H6525),'Payments Export'!H6525)&lt;&gt;0,IFERROR(VALUE('Payments Export'!H6525),'Payments Export'!H6525),"")</f>
        <v/>
      </c>
      <c r="D6521" s="7" t="str">
        <f>IF('Payments Export'!I6525="","",'Payments Export'!I6525)</f>
        <v/>
      </c>
      <c r="E6521" s="7" t="str">
        <f t="shared" si="202"/>
        <v/>
      </c>
      <c r="F6521" s="7" t="str">
        <f>IF('Payments Export'!A6525="","",'Payments Export'!N6525)</f>
        <v/>
      </c>
      <c r="G6521" s="7" t="str">
        <f>IF('Payments Export'!A6525="","",'Payments Export'!O6525)</f>
        <v/>
      </c>
      <c r="H6521" s="7" t="str">
        <f>IF('Payments Export'!B6525="","",G6521-F6521)</f>
        <v/>
      </c>
      <c r="I6521" s="3" t="str">
        <f>IF(C6521&lt;&gt;"",_xlfn.XLOOKUP(IFERROR(VALUE(C6521),C6521),'Items database'!A:A,'Items database'!B:B),(_xlfn.XLOOKUP(LEFT(E6521,3),Services,Services,"")))</f>
        <v/>
      </c>
      <c r="J6521" s="3" t="str">
        <f t="shared" si="203"/>
        <v/>
      </c>
    </row>
    <row r="6522" spans="1:10" x14ac:dyDescent="0.35">
      <c r="A6522" s="7" t="str">
        <f>IF('Payments Export'!A6526="","",'Payments Export'!A6526)</f>
        <v/>
      </c>
      <c r="B6522" s="7" t="str">
        <f>IF('Payments Export'!A6526="","",'Payments Export'!B6526)</f>
        <v/>
      </c>
      <c r="C6522" s="7" t="str">
        <f>IF(IFERROR(VALUE('Payments Export'!H6526),'Payments Export'!H6526)&lt;&gt;0,IFERROR(VALUE('Payments Export'!H6526),'Payments Export'!H6526),"")</f>
        <v/>
      </c>
      <c r="D6522" s="7" t="str">
        <f>IF('Payments Export'!I6526="","",'Payments Export'!I6526)</f>
        <v/>
      </c>
      <c r="E6522" s="7" t="str">
        <f t="shared" si="202"/>
        <v/>
      </c>
      <c r="F6522" s="7" t="str">
        <f>IF('Payments Export'!A6526="","",'Payments Export'!N6526)</f>
        <v/>
      </c>
      <c r="G6522" s="7" t="str">
        <f>IF('Payments Export'!A6526="","",'Payments Export'!O6526)</f>
        <v/>
      </c>
      <c r="H6522" s="7" t="str">
        <f>IF('Payments Export'!B6526="","",G6522-F6522)</f>
        <v/>
      </c>
      <c r="I6522" s="3" t="str">
        <f>IF(C6522&lt;&gt;"",_xlfn.XLOOKUP(IFERROR(VALUE(C6522),C6522),'Items database'!A:A,'Items database'!B:B),(_xlfn.XLOOKUP(LEFT(E6522,3),Services,Services,"")))</f>
        <v/>
      </c>
      <c r="J6522" s="3" t="str">
        <f t="shared" si="203"/>
        <v/>
      </c>
    </row>
    <row r="6523" spans="1:10" x14ac:dyDescent="0.35">
      <c r="A6523" s="7" t="str">
        <f>IF('Payments Export'!A6527="","",'Payments Export'!A6527)</f>
        <v/>
      </c>
      <c r="B6523" s="7" t="str">
        <f>IF('Payments Export'!A6527="","",'Payments Export'!B6527)</f>
        <v/>
      </c>
      <c r="C6523" s="7" t="str">
        <f>IF(IFERROR(VALUE('Payments Export'!H6527),'Payments Export'!H6527)&lt;&gt;0,IFERROR(VALUE('Payments Export'!H6527),'Payments Export'!H6527),"")</f>
        <v/>
      </c>
      <c r="D6523" s="7" t="str">
        <f>IF('Payments Export'!I6527="","",'Payments Export'!I6527)</f>
        <v/>
      </c>
      <c r="E6523" s="7" t="str">
        <f t="shared" si="202"/>
        <v/>
      </c>
      <c r="F6523" s="7" t="str">
        <f>IF('Payments Export'!A6527="","",'Payments Export'!N6527)</f>
        <v/>
      </c>
      <c r="G6523" s="7" t="str">
        <f>IF('Payments Export'!A6527="","",'Payments Export'!O6527)</f>
        <v/>
      </c>
      <c r="H6523" s="7" t="str">
        <f>IF('Payments Export'!B6527="","",G6523-F6523)</f>
        <v/>
      </c>
      <c r="I6523" s="3" t="str">
        <f>IF(C6523&lt;&gt;"",_xlfn.XLOOKUP(IFERROR(VALUE(C6523),C6523),'Items database'!A:A,'Items database'!B:B),(_xlfn.XLOOKUP(LEFT(E6523,3),Services,Services,"")))</f>
        <v/>
      </c>
      <c r="J6523" s="3" t="str">
        <f t="shared" si="203"/>
        <v/>
      </c>
    </row>
    <row r="6524" spans="1:10" x14ac:dyDescent="0.35">
      <c r="A6524" s="7" t="str">
        <f>IF('Payments Export'!A6528="","",'Payments Export'!A6528)</f>
        <v/>
      </c>
      <c r="B6524" s="7" t="str">
        <f>IF('Payments Export'!A6528="","",'Payments Export'!B6528)</f>
        <v/>
      </c>
      <c r="C6524" s="7" t="str">
        <f>IF(IFERROR(VALUE('Payments Export'!H6528),'Payments Export'!H6528)&lt;&gt;0,IFERROR(VALUE('Payments Export'!H6528),'Payments Export'!H6528),"")</f>
        <v/>
      </c>
      <c r="D6524" s="7" t="str">
        <f>IF('Payments Export'!I6528="","",'Payments Export'!I6528)</f>
        <v/>
      </c>
      <c r="E6524" s="7" t="str">
        <f t="shared" si="202"/>
        <v/>
      </c>
      <c r="F6524" s="7" t="str">
        <f>IF('Payments Export'!A6528="","",'Payments Export'!N6528)</f>
        <v/>
      </c>
      <c r="G6524" s="7" t="str">
        <f>IF('Payments Export'!A6528="","",'Payments Export'!O6528)</f>
        <v/>
      </c>
      <c r="H6524" s="7" t="str">
        <f>IF('Payments Export'!B6528="","",G6524-F6524)</f>
        <v/>
      </c>
      <c r="I6524" s="3" t="str">
        <f>IF(C6524&lt;&gt;"",_xlfn.XLOOKUP(IFERROR(VALUE(C6524),C6524),'Items database'!A:A,'Items database'!B:B),(_xlfn.XLOOKUP(LEFT(E6524,3),Services,Services,"")))</f>
        <v/>
      </c>
      <c r="J6524" s="3" t="str">
        <f t="shared" si="203"/>
        <v/>
      </c>
    </row>
    <row r="6525" spans="1:10" x14ac:dyDescent="0.35">
      <c r="A6525" s="7" t="str">
        <f>IF('Payments Export'!A6529="","",'Payments Export'!A6529)</f>
        <v/>
      </c>
      <c r="B6525" s="7" t="str">
        <f>IF('Payments Export'!A6529="","",'Payments Export'!B6529)</f>
        <v/>
      </c>
      <c r="C6525" s="7" t="str">
        <f>IF(IFERROR(VALUE('Payments Export'!H6529),'Payments Export'!H6529)&lt;&gt;0,IFERROR(VALUE('Payments Export'!H6529),'Payments Export'!H6529),"")</f>
        <v/>
      </c>
      <c r="D6525" s="7" t="str">
        <f>IF('Payments Export'!I6529="","",'Payments Export'!I6529)</f>
        <v/>
      </c>
      <c r="E6525" s="7" t="str">
        <f t="shared" si="202"/>
        <v/>
      </c>
      <c r="F6525" s="7" t="str">
        <f>IF('Payments Export'!A6529="","",'Payments Export'!N6529)</f>
        <v/>
      </c>
      <c r="G6525" s="7" t="str">
        <f>IF('Payments Export'!A6529="","",'Payments Export'!O6529)</f>
        <v/>
      </c>
      <c r="H6525" s="7" t="str">
        <f>IF('Payments Export'!B6529="","",G6525-F6525)</f>
        <v/>
      </c>
      <c r="I6525" s="3" t="str">
        <f>IF(C6525&lt;&gt;"",_xlfn.XLOOKUP(IFERROR(VALUE(C6525),C6525),'Items database'!A:A,'Items database'!B:B),(_xlfn.XLOOKUP(LEFT(E6525,3),Services,Services,"")))</f>
        <v/>
      </c>
      <c r="J6525" s="3" t="str">
        <f t="shared" si="203"/>
        <v/>
      </c>
    </row>
    <row r="6526" spans="1:10" x14ac:dyDescent="0.35">
      <c r="A6526" s="7" t="str">
        <f>IF('Payments Export'!A6530="","",'Payments Export'!A6530)</f>
        <v/>
      </c>
      <c r="B6526" s="7" t="str">
        <f>IF('Payments Export'!A6530="","",'Payments Export'!B6530)</f>
        <v/>
      </c>
      <c r="C6526" s="7" t="str">
        <f>IF(IFERROR(VALUE('Payments Export'!H6530),'Payments Export'!H6530)&lt;&gt;0,IFERROR(VALUE('Payments Export'!H6530),'Payments Export'!H6530),"")</f>
        <v/>
      </c>
      <c r="D6526" s="7" t="str">
        <f>IF('Payments Export'!I6530="","",'Payments Export'!I6530)</f>
        <v/>
      </c>
      <c r="E6526" s="7" t="str">
        <f t="shared" si="202"/>
        <v/>
      </c>
      <c r="F6526" s="7" t="str">
        <f>IF('Payments Export'!A6530="","",'Payments Export'!N6530)</f>
        <v/>
      </c>
      <c r="G6526" s="7" t="str">
        <f>IF('Payments Export'!A6530="","",'Payments Export'!O6530)</f>
        <v/>
      </c>
      <c r="H6526" s="7" t="str">
        <f>IF('Payments Export'!B6530="","",G6526-F6526)</f>
        <v/>
      </c>
      <c r="I6526" s="3" t="str">
        <f>IF(C6526&lt;&gt;"",_xlfn.XLOOKUP(IFERROR(VALUE(C6526),C6526),'Items database'!A:A,'Items database'!B:B),(_xlfn.XLOOKUP(LEFT(E6526,3),Services,Services,"")))</f>
        <v/>
      </c>
      <c r="J6526" s="3" t="str">
        <f t="shared" si="203"/>
        <v/>
      </c>
    </row>
    <row r="6527" spans="1:10" x14ac:dyDescent="0.35">
      <c r="A6527" s="7" t="str">
        <f>IF('Payments Export'!A6531="","",'Payments Export'!A6531)</f>
        <v/>
      </c>
      <c r="B6527" s="7" t="str">
        <f>IF('Payments Export'!A6531="","",'Payments Export'!B6531)</f>
        <v/>
      </c>
      <c r="C6527" s="7" t="str">
        <f>IF(IFERROR(VALUE('Payments Export'!H6531),'Payments Export'!H6531)&lt;&gt;0,IFERROR(VALUE('Payments Export'!H6531),'Payments Export'!H6531),"")</f>
        <v/>
      </c>
      <c r="D6527" s="7" t="str">
        <f>IF('Payments Export'!I6531="","",'Payments Export'!I6531)</f>
        <v/>
      </c>
      <c r="E6527" s="7" t="str">
        <f t="shared" si="202"/>
        <v/>
      </c>
      <c r="F6527" s="7" t="str">
        <f>IF('Payments Export'!A6531="","",'Payments Export'!N6531)</f>
        <v/>
      </c>
      <c r="G6527" s="7" t="str">
        <f>IF('Payments Export'!A6531="","",'Payments Export'!O6531)</f>
        <v/>
      </c>
      <c r="H6527" s="7" t="str">
        <f>IF('Payments Export'!B6531="","",G6527-F6527)</f>
        <v/>
      </c>
      <c r="I6527" s="3" t="str">
        <f>IF(C6527&lt;&gt;"",_xlfn.XLOOKUP(IFERROR(VALUE(C6527),C6527),'Items database'!A:A,'Items database'!B:B),(_xlfn.XLOOKUP(LEFT(E6527,3),Services,Services,"")))</f>
        <v/>
      </c>
      <c r="J6527" s="3" t="str">
        <f t="shared" si="203"/>
        <v/>
      </c>
    </row>
    <row r="6528" spans="1:10" x14ac:dyDescent="0.35">
      <c r="A6528" s="7" t="str">
        <f>IF('Payments Export'!A6532="","",'Payments Export'!A6532)</f>
        <v/>
      </c>
      <c r="B6528" s="7" t="str">
        <f>IF('Payments Export'!A6532="","",'Payments Export'!B6532)</f>
        <v/>
      </c>
      <c r="C6528" s="7" t="str">
        <f>IF(IFERROR(VALUE('Payments Export'!H6532),'Payments Export'!H6532)&lt;&gt;0,IFERROR(VALUE('Payments Export'!H6532),'Payments Export'!H6532),"")</f>
        <v/>
      </c>
      <c r="D6528" s="7" t="str">
        <f>IF('Payments Export'!I6532="","",'Payments Export'!I6532)</f>
        <v/>
      </c>
      <c r="E6528" s="7" t="str">
        <f t="shared" si="202"/>
        <v/>
      </c>
      <c r="F6528" s="7" t="str">
        <f>IF('Payments Export'!A6532="","",'Payments Export'!N6532)</f>
        <v/>
      </c>
      <c r="G6528" s="7" t="str">
        <f>IF('Payments Export'!A6532="","",'Payments Export'!O6532)</f>
        <v/>
      </c>
      <c r="H6528" s="7" t="str">
        <f>IF('Payments Export'!B6532="","",G6528-F6528)</f>
        <v/>
      </c>
      <c r="I6528" s="3" t="str">
        <f>IF(C6528&lt;&gt;"",_xlfn.XLOOKUP(IFERROR(VALUE(C6528),C6528),'Items database'!A:A,'Items database'!B:B),(_xlfn.XLOOKUP(LEFT(E6528,3),Services,Services,"")))</f>
        <v/>
      </c>
      <c r="J6528" s="3" t="str">
        <f t="shared" si="203"/>
        <v/>
      </c>
    </row>
    <row r="6529" spans="1:10" x14ac:dyDescent="0.35">
      <c r="A6529" s="7" t="str">
        <f>IF('Payments Export'!A6533="","",'Payments Export'!A6533)</f>
        <v/>
      </c>
      <c r="B6529" s="7" t="str">
        <f>IF('Payments Export'!A6533="","",'Payments Export'!B6533)</f>
        <v/>
      </c>
      <c r="C6529" s="7" t="str">
        <f>IF(IFERROR(VALUE('Payments Export'!H6533),'Payments Export'!H6533)&lt;&gt;0,IFERROR(VALUE('Payments Export'!H6533),'Payments Export'!H6533),"")</f>
        <v/>
      </c>
      <c r="D6529" s="7" t="str">
        <f>IF('Payments Export'!I6533="","",'Payments Export'!I6533)</f>
        <v/>
      </c>
      <c r="E6529" s="7" t="str">
        <f t="shared" ref="E6529:E6592" si="204">LEFT(D6529,66)</f>
        <v/>
      </c>
      <c r="F6529" s="7" t="str">
        <f>IF('Payments Export'!A6533="","",'Payments Export'!N6533)</f>
        <v/>
      </c>
      <c r="G6529" s="7" t="str">
        <f>IF('Payments Export'!A6533="","",'Payments Export'!O6533)</f>
        <v/>
      </c>
      <c r="H6529" s="7" t="str">
        <f>IF('Payments Export'!B6533="","",G6529-F6529)</f>
        <v/>
      </c>
      <c r="I6529" s="3" t="str">
        <f>IF(C6529&lt;&gt;"",_xlfn.XLOOKUP(IFERROR(VALUE(C6529),C6529),'Items database'!A:A,'Items database'!B:B),(_xlfn.XLOOKUP(LEFT(E6529,3),Services,Services,"")))</f>
        <v/>
      </c>
      <c r="J6529" s="3" t="str">
        <f t="shared" ref="J6529:J6592" si="205">IF(ISNUMBER(F6529)=TRUE,IF(F6529=0,"","GST"),"")</f>
        <v/>
      </c>
    </row>
    <row r="6530" spans="1:10" x14ac:dyDescent="0.35">
      <c r="A6530" s="7" t="str">
        <f>IF('Payments Export'!A6534="","",'Payments Export'!A6534)</f>
        <v/>
      </c>
      <c r="B6530" s="7" t="str">
        <f>IF('Payments Export'!A6534="","",'Payments Export'!B6534)</f>
        <v/>
      </c>
      <c r="C6530" s="7" t="str">
        <f>IF(IFERROR(VALUE('Payments Export'!H6534),'Payments Export'!H6534)&lt;&gt;0,IFERROR(VALUE('Payments Export'!H6534),'Payments Export'!H6534),"")</f>
        <v/>
      </c>
      <c r="D6530" s="7" t="str">
        <f>IF('Payments Export'!I6534="","",'Payments Export'!I6534)</f>
        <v/>
      </c>
      <c r="E6530" s="7" t="str">
        <f t="shared" si="204"/>
        <v/>
      </c>
      <c r="F6530" s="7" t="str">
        <f>IF('Payments Export'!A6534="","",'Payments Export'!N6534)</f>
        <v/>
      </c>
      <c r="G6530" s="7" t="str">
        <f>IF('Payments Export'!A6534="","",'Payments Export'!O6534)</f>
        <v/>
      </c>
      <c r="H6530" s="7" t="str">
        <f>IF('Payments Export'!B6534="","",G6530-F6530)</f>
        <v/>
      </c>
      <c r="I6530" s="3" t="str">
        <f>IF(C6530&lt;&gt;"",_xlfn.XLOOKUP(IFERROR(VALUE(C6530),C6530),'Items database'!A:A,'Items database'!B:B),(_xlfn.XLOOKUP(LEFT(E6530,3),Services,Services,"")))</f>
        <v/>
      </c>
      <c r="J6530" s="3" t="str">
        <f t="shared" si="205"/>
        <v/>
      </c>
    </row>
    <row r="6531" spans="1:10" x14ac:dyDescent="0.35">
      <c r="A6531" s="7" t="str">
        <f>IF('Payments Export'!A6535="","",'Payments Export'!A6535)</f>
        <v/>
      </c>
      <c r="B6531" s="7" t="str">
        <f>IF('Payments Export'!A6535="","",'Payments Export'!B6535)</f>
        <v/>
      </c>
      <c r="C6531" s="7" t="str">
        <f>IF(IFERROR(VALUE('Payments Export'!H6535),'Payments Export'!H6535)&lt;&gt;0,IFERROR(VALUE('Payments Export'!H6535),'Payments Export'!H6535),"")</f>
        <v/>
      </c>
      <c r="D6531" s="7" t="str">
        <f>IF('Payments Export'!I6535="","",'Payments Export'!I6535)</f>
        <v/>
      </c>
      <c r="E6531" s="7" t="str">
        <f t="shared" si="204"/>
        <v/>
      </c>
      <c r="F6531" s="7" t="str">
        <f>IF('Payments Export'!A6535="","",'Payments Export'!N6535)</f>
        <v/>
      </c>
      <c r="G6531" s="7" t="str">
        <f>IF('Payments Export'!A6535="","",'Payments Export'!O6535)</f>
        <v/>
      </c>
      <c r="H6531" s="7" t="str">
        <f>IF('Payments Export'!B6535="","",G6531-F6531)</f>
        <v/>
      </c>
      <c r="I6531" s="3" t="str">
        <f>IF(C6531&lt;&gt;"",_xlfn.XLOOKUP(IFERROR(VALUE(C6531),C6531),'Items database'!A:A,'Items database'!B:B),(_xlfn.XLOOKUP(LEFT(E6531,3),Services,Services,"")))</f>
        <v/>
      </c>
      <c r="J6531" s="3" t="str">
        <f t="shared" si="205"/>
        <v/>
      </c>
    </row>
    <row r="6532" spans="1:10" x14ac:dyDescent="0.35">
      <c r="A6532" s="7" t="str">
        <f>IF('Payments Export'!A6536="","",'Payments Export'!A6536)</f>
        <v/>
      </c>
      <c r="B6532" s="7" t="str">
        <f>IF('Payments Export'!A6536="","",'Payments Export'!B6536)</f>
        <v/>
      </c>
      <c r="C6532" s="7" t="str">
        <f>IF(IFERROR(VALUE('Payments Export'!H6536),'Payments Export'!H6536)&lt;&gt;0,IFERROR(VALUE('Payments Export'!H6536),'Payments Export'!H6536),"")</f>
        <v/>
      </c>
      <c r="D6532" s="7" t="str">
        <f>IF('Payments Export'!I6536="","",'Payments Export'!I6536)</f>
        <v/>
      </c>
      <c r="E6532" s="7" t="str">
        <f t="shared" si="204"/>
        <v/>
      </c>
      <c r="F6532" s="7" t="str">
        <f>IF('Payments Export'!A6536="","",'Payments Export'!N6536)</f>
        <v/>
      </c>
      <c r="G6532" s="7" t="str">
        <f>IF('Payments Export'!A6536="","",'Payments Export'!O6536)</f>
        <v/>
      </c>
      <c r="H6532" s="7" t="str">
        <f>IF('Payments Export'!B6536="","",G6532-F6532)</f>
        <v/>
      </c>
      <c r="I6532" s="3" t="str">
        <f>IF(C6532&lt;&gt;"",_xlfn.XLOOKUP(IFERROR(VALUE(C6532),C6532),'Items database'!A:A,'Items database'!B:B),(_xlfn.XLOOKUP(LEFT(E6532,3),Services,Services,"")))</f>
        <v/>
      </c>
      <c r="J6532" s="3" t="str">
        <f t="shared" si="205"/>
        <v/>
      </c>
    </row>
    <row r="6533" spans="1:10" x14ac:dyDescent="0.35">
      <c r="A6533" s="7" t="str">
        <f>IF('Payments Export'!A6537="","",'Payments Export'!A6537)</f>
        <v/>
      </c>
      <c r="B6533" s="7" t="str">
        <f>IF('Payments Export'!A6537="","",'Payments Export'!B6537)</f>
        <v/>
      </c>
      <c r="C6533" s="7" t="str">
        <f>IF(IFERROR(VALUE('Payments Export'!H6537),'Payments Export'!H6537)&lt;&gt;0,IFERROR(VALUE('Payments Export'!H6537),'Payments Export'!H6537),"")</f>
        <v/>
      </c>
      <c r="D6533" s="7" t="str">
        <f>IF('Payments Export'!I6537="","",'Payments Export'!I6537)</f>
        <v/>
      </c>
      <c r="E6533" s="7" t="str">
        <f t="shared" si="204"/>
        <v/>
      </c>
      <c r="F6533" s="7" t="str">
        <f>IF('Payments Export'!A6537="","",'Payments Export'!N6537)</f>
        <v/>
      </c>
      <c r="G6533" s="7" t="str">
        <f>IF('Payments Export'!A6537="","",'Payments Export'!O6537)</f>
        <v/>
      </c>
      <c r="H6533" s="7" t="str">
        <f>IF('Payments Export'!B6537="","",G6533-F6533)</f>
        <v/>
      </c>
      <c r="I6533" s="3" t="str">
        <f>IF(C6533&lt;&gt;"",_xlfn.XLOOKUP(IFERROR(VALUE(C6533),C6533),'Items database'!A:A,'Items database'!B:B),(_xlfn.XLOOKUP(LEFT(E6533,3),Services,Services,"")))</f>
        <v/>
      </c>
      <c r="J6533" s="3" t="str">
        <f t="shared" si="205"/>
        <v/>
      </c>
    </row>
    <row r="6534" spans="1:10" x14ac:dyDescent="0.35">
      <c r="A6534" s="7" t="str">
        <f>IF('Payments Export'!A6538="","",'Payments Export'!A6538)</f>
        <v/>
      </c>
      <c r="B6534" s="7" t="str">
        <f>IF('Payments Export'!A6538="","",'Payments Export'!B6538)</f>
        <v/>
      </c>
      <c r="C6534" s="7" t="str">
        <f>IF(IFERROR(VALUE('Payments Export'!H6538),'Payments Export'!H6538)&lt;&gt;0,IFERROR(VALUE('Payments Export'!H6538),'Payments Export'!H6538),"")</f>
        <v/>
      </c>
      <c r="D6534" s="7" t="str">
        <f>IF('Payments Export'!I6538="","",'Payments Export'!I6538)</f>
        <v/>
      </c>
      <c r="E6534" s="7" t="str">
        <f t="shared" si="204"/>
        <v/>
      </c>
      <c r="F6534" s="7" t="str">
        <f>IF('Payments Export'!A6538="","",'Payments Export'!N6538)</f>
        <v/>
      </c>
      <c r="G6534" s="7" t="str">
        <f>IF('Payments Export'!A6538="","",'Payments Export'!O6538)</f>
        <v/>
      </c>
      <c r="H6534" s="7" t="str">
        <f>IF('Payments Export'!B6538="","",G6534-F6534)</f>
        <v/>
      </c>
      <c r="I6534" s="3" t="str">
        <f>IF(C6534&lt;&gt;"",_xlfn.XLOOKUP(IFERROR(VALUE(C6534),C6534),'Items database'!A:A,'Items database'!B:B),(_xlfn.XLOOKUP(LEFT(E6534,3),Services,Services,"")))</f>
        <v/>
      </c>
      <c r="J6534" s="3" t="str">
        <f t="shared" si="205"/>
        <v/>
      </c>
    </row>
    <row r="6535" spans="1:10" x14ac:dyDescent="0.35">
      <c r="A6535" s="7" t="str">
        <f>IF('Payments Export'!A6539="","",'Payments Export'!A6539)</f>
        <v/>
      </c>
      <c r="B6535" s="7" t="str">
        <f>IF('Payments Export'!A6539="","",'Payments Export'!B6539)</f>
        <v/>
      </c>
      <c r="C6535" s="7" t="str">
        <f>IF(IFERROR(VALUE('Payments Export'!H6539),'Payments Export'!H6539)&lt;&gt;0,IFERROR(VALUE('Payments Export'!H6539),'Payments Export'!H6539),"")</f>
        <v/>
      </c>
      <c r="D6535" s="7" t="str">
        <f>IF('Payments Export'!I6539="","",'Payments Export'!I6539)</f>
        <v/>
      </c>
      <c r="E6535" s="7" t="str">
        <f t="shared" si="204"/>
        <v/>
      </c>
      <c r="F6535" s="7" t="str">
        <f>IF('Payments Export'!A6539="","",'Payments Export'!N6539)</f>
        <v/>
      </c>
      <c r="G6535" s="7" t="str">
        <f>IF('Payments Export'!A6539="","",'Payments Export'!O6539)</f>
        <v/>
      </c>
      <c r="H6535" s="7" t="str">
        <f>IF('Payments Export'!B6539="","",G6535-F6535)</f>
        <v/>
      </c>
      <c r="I6535" s="3" t="str">
        <f>IF(C6535&lt;&gt;"",_xlfn.XLOOKUP(IFERROR(VALUE(C6535),C6535),'Items database'!A:A,'Items database'!B:B),(_xlfn.XLOOKUP(LEFT(E6535,3),Services,Services,"")))</f>
        <v/>
      </c>
      <c r="J6535" s="3" t="str">
        <f t="shared" si="205"/>
        <v/>
      </c>
    </row>
    <row r="6536" spans="1:10" x14ac:dyDescent="0.35">
      <c r="A6536" s="7" t="str">
        <f>IF('Payments Export'!A6540="","",'Payments Export'!A6540)</f>
        <v/>
      </c>
      <c r="B6536" s="7" t="str">
        <f>IF('Payments Export'!A6540="","",'Payments Export'!B6540)</f>
        <v/>
      </c>
      <c r="C6536" s="7" t="str">
        <f>IF(IFERROR(VALUE('Payments Export'!H6540),'Payments Export'!H6540)&lt;&gt;0,IFERROR(VALUE('Payments Export'!H6540),'Payments Export'!H6540),"")</f>
        <v/>
      </c>
      <c r="D6536" s="7" t="str">
        <f>IF('Payments Export'!I6540="","",'Payments Export'!I6540)</f>
        <v/>
      </c>
      <c r="E6536" s="7" t="str">
        <f t="shared" si="204"/>
        <v/>
      </c>
      <c r="F6536" s="7" t="str">
        <f>IF('Payments Export'!A6540="","",'Payments Export'!N6540)</f>
        <v/>
      </c>
      <c r="G6536" s="7" t="str">
        <f>IF('Payments Export'!A6540="","",'Payments Export'!O6540)</f>
        <v/>
      </c>
      <c r="H6536" s="7" t="str">
        <f>IF('Payments Export'!B6540="","",G6536-F6536)</f>
        <v/>
      </c>
      <c r="I6536" s="3" t="str">
        <f>IF(C6536&lt;&gt;"",_xlfn.XLOOKUP(IFERROR(VALUE(C6536),C6536),'Items database'!A:A,'Items database'!B:B),(_xlfn.XLOOKUP(LEFT(E6536,3),Services,Services,"")))</f>
        <v/>
      </c>
      <c r="J6536" s="3" t="str">
        <f t="shared" si="205"/>
        <v/>
      </c>
    </row>
    <row r="6537" spans="1:10" x14ac:dyDescent="0.35">
      <c r="A6537" s="7" t="str">
        <f>IF('Payments Export'!A6541="","",'Payments Export'!A6541)</f>
        <v/>
      </c>
      <c r="B6537" s="7" t="str">
        <f>IF('Payments Export'!A6541="","",'Payments Export'!B6541)</f>
        <v/>
      </c>
      <c r="C6537" s="7" t="str">
        <f>IF(IFERROR(VALUE('Payments Export'!H6541),'Payments Export'!H6541)&lt;&gt;0,IFERROR(VALUE('Payments Export'!H6541),'Payments Export'!H6541),"")</f>
        <v/>
      </c>
      <c r="D6537" s="7" t="str">
        <f>IF('Payments Export'!I6541="","",'Payments Export'!I6541)</f>
        <v/>
      </c>
      <c r="E6537" s="7" t="str">
        <f t="shared" si="204"/>
        <v/>
      </c>
      <c r="F6537" s="7" t="str">
        <f>IF('Payments Export'!A6541="","",'Payments Export'!N6541)</f>
        <v/>
      </c>
      <c r="G6537" s="7" t="str">
        <f>IF('Payments Export'!A6541="","",'Payments Export'!O6541)</f>
        <v/>
      </c>
      <c r="H6537" s="7" t="str">
        <f>IF('Payments Export'!B6541="","",G6537-F6537)</f>
        <v/>
      </c>
      <c r="I6537" s="3" t="str">
        <f>IF(C6537&lt;&gt;"",_xlfn.XLOOKUP(IFERROR(VALUE(C6537),C6537),'Items database'!A:A,'Items database'!B:B),(_xlfn.XLOOKUP(LEFT(E6537,3),Services,Services,"")))</f>
        <v/>
      </c>
      <c r="J6537" s="3" t="str">
        <f t="shared" si="205"/>
        <v/>
      </c>
    </row>
    <row r="6538" spans="1:10" x14ac:dyDescent="0.35">
      <c r="A6538" s="7" t="str">
        <f>IF('Payments Export'!A6542="","",'Payments Export'!A6542)</f>
        <v/>
      </c>
      <c r="B6538" s="7" t="str">
        <f>IF('Payments Export'!A6542="","",'Payments Export'!B6542)</f>
        <v/>
      </c>
      <c r="C6538" s="7" t="str">
        <f>IF(IFERROR(VALUE('Payments Export'!H6542),'Payments Export'!H6542)&lt;&gt;0,IFERROR(VALUE('Payments Export'!H6542),'Payments Export'!H6542),"")</f>
        <v/>
      </c>
      <c r="D6538" s="7" t="str">
        <f>IF('Payments Export'!I6542="","",'Payments Export'!I6542)</f>
        <v/>
      </c>
      <c r="E6538" s="7" t="str">
        <f t="shared" si="204"/>
        <v/>
      </c>
      <c r="F6538" s="7" t="str">
        <f>IF('Payments Export'!A6542="","",'Payments Export'!N6542)</f>
        <v/>
      </c>
      <c r="G6538" s="7" t="str">
        <f>IF('Payments Export'!A6542="","",'Payments Export'!O6542)</f>
        <v/>
      </c>
      <c r="H6538" s="7" t="str">
        <f>IF('Payments Export'!B6542="","",G6538-F6538)</f>
        <v/>
      </c>
      <c r="I6538" s="3" t="str">
        <f>IF(C6538&lt;&gt;"",_xlfn.XLOOKUP(IFERROR(VALUE(C6538),C6538),'Items database'!A:A,'Items database'!B:B),(_xlfn.XLOOKUP(LEFT(E6538,3),Services,Services,"")))</f>
        <v/>
      </c>
      <c r="J6538" s="3" t="str">
        <f t="shared" si="205"/>
        <v/>
      </c>
    </row>
    <row r="6539" spans="1:10" x14ac:dyDescent="0.35">
      <c r="A6539" s="7" t="str">
        <f>IF('Payments Export'!A6543="","",'Payments Export'!A6543)</f>
        <v/>
      </c>
      <c r="B6539" s="7" t="str">
        <f>IF('Payments Export'!A6543="","",'Payments Export'!B6543)</f>
        <v/>
      </c>
      <c r="C6539" s="7" t="str">
        <f>IF(IFERROR(VALUE('Payments Export'!H6543),'Payments Export'!H6543)&lt;&gt;0,IFERROR(VALUE('Payments Export'!H6543),'Payments Export'!H6543),"")</f>
        <v/>
      </c>
      <c r="D6539" s="7" t="str">
        <f>IF('Payments Export'!I6543="","",'Payments Export'!I6543)</f>
        <v/>
      </c>
      <c r="E6539" s="7" t="str">
        <f t="shared" si="204"/>
        <v/>
      </c>
      <c r="F6539" s="7" t="str">
        <f>IF('Payments Export'!A6543="","",'Payments Export'!N6543)</f>
        <v/>
      </c>
      <c r="G6539" s="7" t="str">
        <f>IF('Payments Export'!A6543="","",'Payments Export'!O6543)</f>
        <v/>
      </c>
      <c r="H6539" s="7" t="str">
        <f>IF('Payments Export'!B6543="","",G6539-F6539)</f>
        <v/>
      </c>
      <c r="I6539" s="3" t="str">
        <f>IF(C6539&lt;&gt;"",_xlfn.XLOOKUP(IFERROR(VALUE(C6539),C6539),'Items database'!A:A,'Items database'!B:B),(_xlfn.XLOOKUP(LEFT(E6539,3),Services,Services,"")))</f>
        <v/>
      </c>
      <c r="J6539" s="3" t="str">
        <f t="shared" si="205"/>
        <v/>
      </c>
    </row>
    <row r="6540" spans="1:10" x14ac:dyDescent="0.35">
      <c r="A6540" s="7" t="str">
        <f>IF('Payments Export'!A6544="","",'Payments Export'!A6544)</f>
        <v/>
      </c>
      <c r="B6540" s="7" t="str">
        <f>IF('Payments Export'!A6544="","",'Payments Export'!B6544)</f>
        <v/>
      </c>
      <c r="C6540" s="7" t="str">
        <f>IF(IFERROR(VALUE('Payments Export'!H6544),'Payments Export'!H6544)&lt;&gt;0,IFERROR(VALUE('Payments Export'!H6544),'Payments Export'!H6544),"")</f>
        <v/>
      </c>
      <c r="D6540" s="7" t="str">
        <f>IF('Payments Export'!I6544="","",'Payments Export'!I6544)</f>
        <v/>
      </c>
      <c r="E6540" s="7" t="str">
        <f t="shared" si="204"/>
        <v/>
      </c>
      <c r="F6540" s="7" t="str">
        <f>IF('Payments Export'!A6544="","",'Payments Export'!N6544)</f>
        <v/>
      </c>
      <c r="G6540" s="7" t="str">
        <f>IF('Payments Export'!A6544="","",'Payments Export'!O6544)</f>
        <v/>
      </c>
      <c r="H6540" s="7" t="str">
        <f>IF('Payments Export'!B6544="","",G6540-F6540)</f>
        <v/>
      </c>
      <c r="I6540" s="3" t="str">
        <f>IF(C6540&lt;&gt;"",_xlfn.XLOOKUP(IFERROR(VALUE(C6540),C6540),'Items database'!A:A,'Items database'!B:B),(_xlfn.XLOOKUP(LEFT(E6540,3),Services,Services,"")))</f>
        <v/>
      </c>
      <c r="J6540" s="3" t="str">
        <f t="shared" si="205"/>
        <v/>
      </c>
    </row>
    <row r="6541" spans="1:10" x14ac:dyDescent="0.35">
      <c r="A6541" s="7" t="str">
        <f>IF('Payments Export'!A6545="","",'Payments Export'!A6545)</f>
        <v/>
      </c>
      <c r="B6541" s="7" t="str">
        <f>IF('Payments Export'!A6545="","",'Payments Export'!B6545)</f>
        <v/>
      </c>
      <c r="C6541" s="7" t="str">
        <f>IF(IFERROR(VALUE('Payments Export'!H6545),'Payments Export'!H6545)&lt;&gt;0,IFERROR(VALUE('Payments Export'!H6545),'Payments Export'!H6545),"")</f>
        <v/>
      </c>
      <c r="D6541" s="7" t="str">
        <f>IF('Payments Export'!I6545="","",'Payments Export'!I6545)</f>
        <v/>
      </c>
      <c r="E6541" s="7" t="str">
        <f t="shared" si="204"/>
        <v/>
      </c>
      <c r="F6541" s="7" t="str">
        <f>IF('Payments Export'!A6545="","",'Payments Export'!N6545)</f>
        <v/>
      </c>
      <c r="G6541" s="7" t="str">
        <f>IF('Payments Export'!A6545="","",'Payments Export'!O6545)</f>
        <v/>
      </c>
      <c r="H6541" s="7" t="str">
        <f>IF('Payments Export'!B6545="","",G6541-F6541)</f>
        <v/>
      </c>
      <c r="I6541" s="3" t="str">
        <f>IF(C6541&lt;&gt;"",_xlfn.XLOOKUP(IFERROR(VALUE(C6541),C6541),'Items database'!A:A,'Items database'!B:B),(_xlfn.XLOOKUP(LEFT(E6541,3),Services,Services,"")))</f>
        <v/>
      </c>
      <c r="J6541" s="3" t="str">
        <f t="shared" si="205"/>
        <v/>
      </c>
    </row>
    <row r="6542" spans="1:10" x14ac:dyDescent="0.35">
      <c r="A6542" s="7" t="str">
        <f>IF('Payments Export'!A6546="","",'Payments Export'!A6546)</f>
        <v/>
      </c>
      <c r="B6542" s="7" t="str">
        <f>IF('Payments Export'!A6546="","",'Payments Export'!B6546)</f>
        <v/>
      </c>
      <c r="C6542" s="7" t="str">
        <f>IF(IFERROR(VALUE('Payments Export'!H6546),'Payments Export'!H6546)&lt;&gt;0,IFERROR(VALUE('Payments Export'!H6546),'Payments Export'!H6546),"")</f>
        <v/>
      </c>
      <c r="D6542" s="7" t="str">
        <f>IF('Payments Export'!I6546="","",'Payments Export'!I6546)</f>
        <v/>
      </c>
      <c r="E6542" s="7" t="str">
        <f t="shared" si="204"/>
        <v/>
      </c>
      <c r="F6542" s="7" t="str">
        <f>IF('Payments Export'!A6546="","",'Payments Export'!N6546)</f>
        <v/>
      </c>
      <c r="G6542" s="7" t="str">
        <f>IF('Payments Export'!A6546="","",'Payments Export'!O6546)</f>
        <v/>
      </c>
      <c r="H6542" s="7" t="str">
        <f>IF('Payments Export'!B6546="","",G6542-F6542)</f>
        <v/>
      </c>
      <c r="I6542" s="3" t="str">
        <f>IF(C6542&lt;&gt;"",_xlfn.XLOOKUP(IFERROR(VALUE(C6542),C6542),'Items database'!A:A,'Items database'!B:B),(_xlfn.XLOOKUP(LEFT(E6542,3),Services,Services,"")))</f>
        <v/>
      </c>
      <c r="J6542" s="3" t="str">
        <f t="shared" si="205"/>
        <v/>
      </c>
    </row>
    <row r="6543" spans="1:10" x14ac:dyDescent="0.35">
      <c r="A6543" s="7" t="str">
        <f>IF('Payments Export'!A6547="","",'Payments Export'!A6547)</f>
        <v/>
      </c>
      <c r="B6543" s="7" t="str">
        <f>IF('Payments Export'!A6547="","",'Payments Export'!B6547)</f>
        <v/>
      </c>
      <c r="C6543" s="7" t="str">
        <f>IF(IFERROR(VALUE('Payments Export'!H6547),'Payments Export'!H6547)&lt;&gt;0,IFERROR(VALUE('Payments Export'!H6547),'Payments Export'!H6547),"")</f>
        <v/>
      </c>
      <c r="D6543" s="7" t="str">
        <f>IF('Payments Export'!I6547="","",'Payments Export'!I6547)</f>
        <v/>
      </c>
      <c r="E6543" s="7" t="str">
        <f t="shared" si="204"/>
        <v/>
      </c>
      <c r="F6543" s="7" t="str">
        <f>IF('Payments Export'!A6547="","",'Payments Export'!N6547)</f>
        <v/>
      </c>
      <c r="G6543" s="7" t="str">
        <f>IF('Payments Export'!A6547="","",'Payments Export'!O6547)</f>
        <v/>
      </c>
      <c r="H6543" s="7" t="str">
        <f>IF('Payments Export'!B6547="","",G6543-F6543)</f>
        <v/>
      </c>
      <c r="I6543" s="3" t="str">
        <f>IF(C6543&lt;&gt;"",_xlfn.XLOOKUP(IFERROR(VALUE(C6543),C6543),'Items database'!A:A,'Items database'!B:B),(_xlfn.XLOOKUP(LEFT(E6543,3),Services,Services,"")))</f>
        <v/>
      </c>
      <c r="J6543" s="3" t="str">
        <f t="shared" si="205"/>
        <v/>
      </c>
    </row>
    <row r="6544" spans="1:10" x14ac:dyDescent="0.35">
      <c r="A6544" s="7" t="str">
        <f>IF('Payments Export'!A6548="","",'Payments Export'!A6548)</f>
        <v/>
      </c>
      <c r="B6544" s="7" t="str">
        <f>IF('Payments Export'!A6548="","",'Payments Export'!B6548)</f>
        <v/>
      </c>
      <c r="C6544" s="7" t="str">
        <f>IF(IFERROR(VALUE('Payments Export'!H6548),'Payments Export'!H6548)&lt;&gt;0,IFERROR(VALUE('Payments Export'!H6548),'Payments Export'!H6548),"")</f>
        <v/>
      </c>
      <c r="D6544" s="7" t="str">
        <f>IF('Payments Export'!I6548="","",'Payments Export'!I6548)</f>
        <v/>
      </c>
      <c r="E6544" s="7" t="str">
        <f t="shared" si="204"/>
        <v/>
      </c>
      <c r="F6544" s="7" t="str">
        <f>IF('Payments Export'!A6548="","",'Payments Export'!N6548)</f>
        <v/>
      </c>
      <c r="G6544" s="7" t="str">
        <f>IF('Payments Export'!A6548="","",'Payments Export'!O6548)</f>
        <v/>
      </c>
      <c r="H6544" s="7" t="str">
        <f>IF('Payments Export'!B6548="","",G6544-F6544)</f>
        <v/>
      </c>
      <c r="I6544" s="3" t="str">
        <f>IF(C6544&lt;&gt;"",_xlfn.XLOOKUP(IFERROR(VALUE(C6544),C6544),'Items database'!A:A,'Items database'!B:B),(_xlfn.XLOOKUP(LEFT(E6544,3),Services,Services,"")))</f>
        <v/>
      </c>
      <c r="J6544" s="3" t="str">
        <f t="shared" si="205"/>
        <v/>
      </c>
    </row>
    <row r="6545" spans="1:10" x14ac:dyDescent="0.35">
      <c r="A6545" s="7" t="str">
        <f>IF('Payments Export'!A6549="","",'Payments Export'!A6549)</f>
        <v/>
      </c>
      <c r="B6545" s="7" t="str">
        <f>IF('Payments Export'!A6549="","",'Payments Export'!B6549)</f>
        <v/>
      </c>
      <c r="C6545" s="7" t="str">
        <f>IF(IFERROR(VALUE('Payments Export'!H6549),'Payments Export'!H6549)&lt;&gt;0,IFERROR(VALUE('Payments Export'!H6549),'Payments Export'!H6549),"")</f>
        <v/>
      </c>
      <c r="D6545" s="7" t="str">
        <f>IF('Payments Export'!I6549="","",'Payments Export'!I6549)</f>
        <v/>
      </c>
      <c r="E6545" s="7" t="str">
        <f t="shared" si="204"/>
        <v/>
      </c>
      <c r="F6545" s="7" t="str">
        <f>IF('Payments Export'!A6549="","",'Payments Export'!N6549)</f>
        <v/>
      </c>
      <c r="G6545" s="7" t="str">
        <f>IF('Payments Export'!A6549="","",'Payments Export'!O6549)</f>
        <v/>
      </c>
      <c r="H6545" s="7" t="str">
        <f>IF('Payments Export'!B6549="","",G6545-F6545)</f>
        <v/>
      </c>
      <c r="I6545" s="3" t="str">
        <f>IF(C6545&lt;&gt;"",_xlfn.XLOOKUP(IFERROR(VALUE(C6545),C6545),'Items database'!A:A,'Items database'!B:B),(_xlfn.XLOOKUP(LEFT(E6545,3),Services,Services,"")))</f>
        <v/>
      </c>
      <c r="J6545" s="3" t="str">
        <f t="shared" si="205"/>
        <v/>
      </c>
    </row>
    <row r="6546" spans="1:10" x14ac:dyDescent="0.35">
      <c r="A6546" s="7" t="str">
        <f>IF('Payments Export'!A6550="","",'Payments Export'!A6550)</f>
        <v/>
      </c>
      <c r="B6546" s="7" t="str">
        <f>IF('Payments Export'!A6550="","",'Payments Export'!B6550)</f>
        <v/>
      </c>
      <c r="C6546" s="7" t="str">
        <f>IF(IFERROR(VALUE('Payments Export'!H6550),'Payments Export'!H6550)&lt;&gt;0,IFERROR(VALUE('Payments Export'!H6550),'Payments Export'!H6550),"")</f>
        <v/>
      </c>
      <c r="D6546" s="7" t="str">
        <f>IF('Payments Export'!I6550="","",'Payments Export'!I6550)</f>
        <v/>
      </c>
      <c r="E6546" s="7" t="str">
        <f t="shared" si="204"/>
        <v/>
      </c>
      <c r="F6546" s="7" t="str">
        <f>IF('Payments Export'!A6550="","",'Payments Export'!N6550)</f>
        <v/>
      </c>
      <c r="G6546" s="7" t="str">
        <f>IF('Payments Export'!A6550="","",'Payments Export'!O6550)</f>
        <v/>
      </c>
      <c r="H6546" s="7" t="str">
        <f>IF('Payments Export'!B6550="","",G6546-F6546)</f>
        <v/>
      </c>
      <c r="I6546" s="3" t="str">
        <f>IF(C6546&lt;&gt;"",_xlfn.XLOOKUP(IFERROR(VALUE(C6546),C6546),'Items database'!A:A,'Items database'!B:B),(_xlfn.XLOOKUP(LEFT(E6546,3),Services,Services,"")))</f>
        <v/>
      </c>
      <c r="J6546" s="3" t="str">
        <f t="shared" si="205"/>
        <v/>
      </c>
    </row>
    <row r="6547" spans="1:10" x14ac:dyDescent="0.35">
      <c r="A6547" s="7" t="str">
        <f>IF('Payments Export'!A6551="","",'Payments Export'!A6551)</f>
        <v/>
      </c>
      <c r="B6547" s="7" t="str">
        <f>IF('Payments Export'!A6551="","",'Payments Export'!B6551)</f>
        <v/>
      </c>
      <c r="C6547" s="7" t="str">
        <f>IF(IFERROR(VALUE('Payments Export'!H6551),'Payments Export'!H6551)&lt;&gt;0,IFERROR(VALUE('Payments Export'!H6551),'Payments Export'!H6551),"")</f>
        <v/>
      </c>
      <c r="D6547" s="7" t="str">
        <f>IF('Payments Export'!I6551="","",'Payments Export'!I6551)</f>
        <v/>
      </c>
      <c r="E6547" s="7" t="str">
        <f t="shared" si="204"/>
        <v/>
      </c>
      <c r="F6547" s="7" t="str">
        <f>IF('Payments Export'!A6551="","",'Payments Export'!N6551)</f>
        <v/>
      </c>
      <c r="G6547" s="7" t="str">
        <f>IF('Payments Export'!A6551="","",'Payments Export'!O6551)</f>
        <v/>
      </c>
      <c r="H6547" s="7" t="str">
        <f>IF('Payments Export'!B6551="","",G6547-F6547)</f>
        <v/>
      </c>
      <c r="I6547" s="3" t="str">
        <f>IF(C6547&lt;&gt;"",_xlfn.XLOOKUP(IFERROR(VALUE(C6547),C6547),'Items database'!A:A,'Items database'!B:B),(_xlfn.XLOOKUP(LEFT(E6547,3),Services,Services,"")))</f>
        <v/>
      </c>
      <c r="J6547" s="3" t="str">
        <f t="shared" si="205"/>
        <v/>
      </c>
    </row>
    <row r="6548" spans="1:10" x14ac:dyDescent="0.35">
      <c r="A6548" s="7" t="str">
        <f>IF('Payments Export'!A6552="","",'Payments Export'!A6552)</f>
        <v/>
      </c>
      <c r="B6548" s="7" t="str">
        <f>IF('Payments Export'!A6552="","",'Payments Export'!B6552)</f>
        <v/>
      </c>
      <c r="C6548" s="7" t="str">
        <f>IF(IFERROR(VALUE('Payments Export'!H6552),'Payments Export'!H6552)&lt;&gt;0,IFERROR(VALUE('Payments Export'!H6552),'Payments Export'!H6552),"")</f>
        <v/>
      </c>
      <c r="D6548" s="7" t="str">
        <f>IF('Payments Export'!I6552="","",'Payments Export'!I6552)</f>
        <v/>
      </c>
      <c r="E6548" s="7" t="str">
        <f t="shared" si="204"/>
        <v/>
      </c>
      <c r="F6548" s="7" t="str">
        <f>IF('Payments Export'!A6552="","",'Payments Export'!N6552)</f>
        <v/>
      </c>
      <c r="G6548" s="7" t="str">
        <f>IF('Payments Export'!A6552="","",'Payments Export'!O6552)</f>
        <v/>
      </c>
      <c r="H6548" s="7" t="str">
        <f>IF('Payments Export'!B6552="","",G6548-F6548)</f>
        <v/>
      </c>
      <c r="I6548" s="3" t="str">
        <f>IF(C6548&lt;&gt;"",_xlfn.XLOOKUP(IFERROR(VALUE(C6548),C6548),'Items database'!A:A,'Items database'!B:B),(_xlfn.XLOOKUP(LEFT(E6548,3),Services,Services,"")))</f>
        <v/>
      </c>
      <c r="J6548" s="3" t="str">
        <f t="shared" si="205"/>
        <v/>
      </c>
    </row>
    <row r="6549" spans="1:10" x14ac:dyDescent="0.35">
      <c r="A6549" s="7" t="str">
        <f>IF('Payments Export'!A6553="","",'Payments Export'!A6553)</f>
        <v/>
      </c>
      <c r="B6549" s="7" t="str">
        <f>IF('Payments Export'!A6553="","",'Payments Export'!B6553)</f>
        <v/>
      </c>
      <c r="C6549" s="7" t="str">
        <f>IF(IFERROR(VALUE('Payments Export'!H6553),'Payments Export'!H6553)&lt;&gt;0,IFERROR(VALUE('Payments Export'!H6553),'Payments Export'!H6553),"")</f>
        <v/>
      </c>
      <c r="D6549" s="7" t="str">
        <f>IF('Payments Export'!I6553="","",'Payments Export'!I6553)</f>
        <v/>
      </c>
      <c r="E6549" s="7" t="str">
        <f t="shared" si="204"/>
        <v/>
      </c>
      <c r="F6549" s="7" t="str">
        <f>IF('Payments Export'!A6553="","",'Payments Export'!N6553)</f>
        <v/>
      </c>
      <c r="G6549" s="7" t="str">
        <f>IF('Payments Export'!A6553="","",'Payments Export'!O6553)</f>
        <v/>
      </c>
      <c r="H6549" s="7" t="str">
        <f>IF('Payments Export'!B6553="","",G6549-F6549)</f>
        <v/>
      </c>
      <c r="I6549" s="3" t="str">
        <f>IF(C6549&lt;&gt;"",_xlfn.XLOOKUP(IFERROR(VALUE(C6549),C6549),'Items database'!A:A,'Items database'!B:B),(_xlfn.XLOOKUP(LEFT(E6549,3),Services,Services,"")))</f>
        <v/>
      </c>
      <c r="J6549" s="3" t="str">
        <f t="shared" si="205"/>
        <v/>
      </c>
    </row>
    <row r="6550" spans="1:10" x14ac:dyDescent="0.35">
      <c r="A6550" s="7" t="str">
        <f>IF('Payments Export'!A6554="","",'Payments Export'!A6554)</f>
        <v/>
      </c>
      <c r="B6550" s="7" t="str">
        <f>IF('Payments Export'!A6554="","",'Payments Export'!B6554)</f>
        <v/>
      </c>
      <c r="C6550" s="7" t="str">
        <f>IF(IFERROR(VALUE('Payments Export'!H6554),'Payments Export'!H6554)&lt;&gt;0,IFERROR(VALUE('Payments Export'!H6554),'Payments Export'!H6554),"")</f>
        <v/>
      </c>
      <c r="D6550" s="7" t="str">
        <f>IF('Payments Export'!I6554="","",'Payments Export'!I6554)</f>
        <v/>
      </c>
      <c r="E6550" s="7" t="str">
        <f t="shared" si="204"/>
        <v/>
      </c>
      <c r="F6550" s="7" t="str">
        <f>IF('Payments Export'!A6554="","",'Payments Export'!N6554)</f>
        <v/>
      </c>
      <c r="G6550" s="7" t="str">
        <f>IF('Payments Export'!A6554="","",'Payments Export'!O6554)</f>
        <v/>
      </c>
      <c r="H6550" s="7" t="str">
        <f>IF('Payments Export'!B6554="","",G6550-F6550)</f>
        <v/>
      </c>
      <c r="I6550" s="3" t="str">
        <f>IF(C6550&lt;&gt;"",_xlfn.XLOOKUP(IFERROR(VALUE(C6550),C6550),'Items database'!A:A,'Items database'!B:B),(_xlfn.XLOOKUP(LEFT(E6550,3),Services,Services,"")))</f>
        <v/>
      </c>
      <c r="J6550" s="3" t="str">
        <f t="shared" si="205"/>
        <v/>
      </c>
    </row>
    <row r="6551" spans="1:10" x14ac:dyDescent="0.35">
      <c r="A6551" s="7" t="str">
        <f>IF('Payments Export'!A6555="","",'Payments Export'!A6555)</f>
        <v/>
      </c>
      <c r="B6551" s="7" t="str">
        <f>IF('Payments Export'!A6555="","",'Payments Export'!B6555)</f>
        <v/>
      </c>
      <c r="C6551" s="7" t="str">
        <f>IF(IFERROR(VALUE('Payments Export'!H6555),'Payments Export'!H6555)&lt;&gt;0,IFERROR(VALUE('Payments Export'!H6555),'Payments Export'!H6555),"")</f>
        <v/>
      </c>
      <c r="D6551" s="7" t="str">
        <f>IF('Payments Export'!I6555="","",'Payments Export'!I6555)</f>
        <v/>
      </c>
      <c r="E6551" s="7" t="str">
        <f t="shared" si="204"/>
        <v/>
      </c>
      <c r="F6551" s="7" t="str">
        <f>IF('Payments Export'!A6555="","",'Payments Export'!N6555)</f>
        <v/>
      </c>
      <c r="G6551" s="7" t="str">
        <f>IF('Payments Export'!A6555="","",'Payments Export'!O6555)</f>
        <v/>
      </c>
      <c r="H6551" s="7" t="str">
        <f>IF('Payments Export'!B6555="","",G6551-F6551)</f>
        <v/>
      </c>
      <c r="I6551" s="3" t="str">
        <f>IF(C6551&lt;&gt;"",_xlfn.XLOOKUP(IFERROR(VALUE(C6551),C6551),'Items database'!A:A,'Items database'!B:B),(_xlfn.XLOOKUP(LEFT(E6551,3),Services,Services,"")))</f>
        <v/>
      </c>
      <c r="J6551" s="3" t="str">
        <f t="shared" si="205"/>
        <v/>
      </c>
    </row>
    <row r="6552" spans="1:10" x14ac:dyDescent="0.35">
      <c r="A6552" s="7" t="str">
        <f>IF('Payments Export'!A6556="","",'Payments Export'!A6556)</f>
        <v/>
      </c>
      <c r="B6552" s="7" t="str">
        <f>IF('Payments Export'!A6556="","",'Payments Export'!B6556)</f>
        <v/>
      </c>
      <c r="C6552" s="7" t="str">
        <f>IF(IFERROR(VALUE('Payments Export'!H6556),'Payments Export'!H6556)&lt;&gt;0,IFERROR(VALUE('Payments Export'!H6556),'Payments Export'!H6556),"")</f>
        <v/>
      </c>
      <c r="D6552" s="7" t="str">
        <f>IF('Payments Export'!I6556="","",'Payments Export'!I6556)</f>
        <v/>
      </c>
      <c r="E6552" s="7" t="str">
        <f t="shared" si="204"/>
        <v/>
      </c>
      <c r="F6552" s="7" t="str">
        <f>IF('Payments Export'!A6556="","",'Payments Export'!N6556)</f>
        <v/>
      </c>
      <c r="G6552" s="7" t="str">
        <f>IF('Payments Export'!A6556="","",'Payments Export'!O6556)</f>
        <v/>
      </c>
      <c r="H6552" s="7" t="str">
        <f>IF('Payments Export'!B6556="","",G6552-F6552)</f>
        <v/>
      </c>
      <c r="I6552" s="3" t="str">
        <f>IF(C6552&lt;&gt;"",_xlfn.XLOOKUP(IFERROR(VALUE(C6552),C6552),'Items database'!A:A,'Items database'!B:B),(_xlfn.XLOOKUP(LEFT(E6552,3),Services,Services,"")))</f>
        <v/>
      </c>
      <c r="J6552" s="3" t="str">
        <f t="shared" si="205"/>
        <v/>
      </c>
    </row>
    <row r="6553" spans="1:10" x14ac:dyDescent="0.35">
      <c r="A6553" s="7" t="str">
        <f>IF('Payments Export'!A6557="","",'Payments Export'!A6557)</f>
        <v/>
      </c>
      <c r="B6553" s="7" t="str">
        <f>IF('Payments Export'!A6557="","",'Payments Export'!B6557)</f>
        <v/>
      </c>
      <c r="C6553" s="7" t="str">
        <f>IF(IFERROR(VALUE('Payments Export'!H6557),'Payments Export'!H6557)&lt;&gt;0,IFERROR(VALUE('Payments Export'!H6557),'Payments Export'!H6557),"")</f>
        <v/>
      </c>
      <c r="D6553" s="7" t="str">
        <f>IF('Payments Export'!I6557="","",'Payments Export'!I6557)</f>
        <v/>
      </c>
      <c r="E6553" s="7" t="str">
        <f t="shared" si="204"/>
        <v/>
      </c>
      <c r="F6553" s="7" t="str">
        <f>IF('Payments Export'!A6557="","",'Payments Export'!N6557)</f>
        <v/>
      </c>
      <c r="G6553" s="7" t="str">
        <f>IF('Payments Export'!A6557="","",'Payments Export'!O6557)</f>
        <v/>
      </c>
      <c r="H6553" s="7" t="str">
        <f>IF('Payments Export'!B6557="","",G6553-F6553)</f>
        <v/>
      </c>
      <c r="I6553" s="3" t="str">
        <f>IF(C6553&lt;&gt;"",_xlfn.XLOOKUP(IFERROR(VALUE(C6553),C6553),'Items database'!A:A,'Items database'!B:B),(_xlfn.XLOOKUP(LEFT(E6553,3),Services,Services,"")))</f>
        <v/>
      </c>
      <c r="J6553" s="3" t="str">
        <f t="shared" si="205"/>
        <v/>
      </c>
    </row>
    <row r="6554" spans="1:10" x14ac:dyDescent="0.35">
      <c r="A6554" s="7" t="str">
        <f>IF('Payments Export'!A6558="","",'Payments Export'!A6558)</f>
        <v/>
      </c>
      <c r="B6554" s="7" t="str">
        <f>IF('Payments Export'!A6558="","",'Payments Export'!B6558)</f>
        <v/>
      </c>
      <c r="C6554" s="7" t="str">
        <f>IF(IFERROR(VALUE('Payments Export'!H6558),'Payments Export'!H6558)&lt;&gt;0,IFERROR(VALUE('Payments Export'!H6558),'Payments Export'!H6558),"")</f>
        <v/>
      </c>
      <c r="D6554" s="7" t="str">
        <f>IF('Payments Export'!I6558="","",'Payments Export'!I6558)</f>
        <v/>
      </c>
      <c r="E6554" s="7" t="str">
        <f t="shared" si="204"/>
        <v/>
      </c>
      <c r="F6554" s="7" t="str">
        <f>IF('Payments Export'!A6558="","",'Payments Export'!N6558)</f>
        <v/>
      </c>
      <c r="G6554" s="7" t="str">
        <f>IF('Payments Export'!A6558="","",'Payments Export'!O6558)</f>
        <v/>
      </c>
      <c r="H6554" s="7" t="str">
        <f>IF('Payments Export'!B6558="","",G6554-F6554)</f>
        <v/>
      </c>
      <c r="I6554" s="3" t="str">
        <f>IF(C6554&lt;&gt;"",_xlfn.XLOOKUP(IFERROR(VALUE(C6554),C6554),'Items database'!A:A,'Items database'!B:B),(_xlfn.XLOOKUP(LEFT(E6554,3),Services,Services,"")))</f>
        <v/>
      </c>
      <c r="J6554" s="3" t="str">
        <f t="shared" si="205"/>
        <v/>
      </c>
    </row>
    <row r="6555" spans="1:10" x14ac:dyDescent="0.35">
      <c r="A6555" s="7" t="str">
        <f>IF('Payments Export'!A6559="","",'Payments Export'!A6559)</f>
        <v/>
      </c>
      <c r="B6555" s="7" t="str">
        <f>IF('Payments Export'!A6559="","",'Payments Export'!B6559)</f>
        <v/>
      </c>
      <c r="C6555" s="7" t="str">
        <f>IF(IFERROR(VALUE('Payments Export'!H6559),'Payments Export'!H6559)&lt;&gt;0,IFERROR(VALUE('Payments Export'!H6559),'Payments Export'!H6559),"")</f>
        <v/>
      </c>
      <c r="D6555" s="7" t="str">
        <f>IF('Payments Export'!I6559="","",'Payments Export'!I6559)</f>
        <v/>
      </c>
      <c r="E6555" s="7" t="str">
        <f t="shared" si="204"/>
        <v/>
      </c>
      <c r="F6555" s="7" t="str">
        <f>IF('Payments Export'!A6559="","",'Payments Export'!N6559)</f>
        <v/>
      </c>
      <c r="G6555" s="7" t="str">
        <f>IF('Payments Export'!A6559="","",'Payments Export'!O6559)</f>
        <v/>
      </c>
      <c r="H6555" s="7" t="str">
        <f>IF('Payments Export'!B6559="","",G6555-F6555)</f>
        <v/>
      </c>
      <c r="I6555" s="3" t="str">
        <f>IF(C6555&lt;&gt;"",_xlfn.XLOOKUP(IFERROR(VALUE(C6555),C6555),'Items database'!A:A,'Items database'!B:B),(_xlfn.XLOOKUP(LEFT(E6555,3),Services,Services,"")))</f>
        <v/>
      </c>
      <c r="J6555" s="3" t="str">
        <f t="shared" si="205"/>
        <v/>
      </c>
    </row>
    <row r="6556" spans="1:10" x14ac:dyDescent="0.35">
      <c r="A6556" s="7" t="str">
        <f>IF('Payments Export'!A6560="","",'Payments Export'!A6560)</f>
        <v/>
      </c>
      <c r="B6556" s="7" t="str">
        <f>IF('Payments Export'!A6560="","",'Payments Export'!B6560)</f>
        <v/>
      </c>
      <c r="C6556" s="7" t="str">
        <f>IF(IFERROR(VALUE('Payments Export'!H6560),'Payments Export'!H6560)&lt;&gt;0,IFERROR(VALUE('Payments Export'!H6560),'Payments Export'!H6560),"")</f>
        <v/>
      </c>
      <c r="D6556" s="7" t="str">
        <f>IF('Payments Export'!I6560="","",'Payments Export'!I6560)</f>
        <v/>
      </c>
      <c r="E6556" s="7" t="str">
        <f t="shared" si="204"/>
        <v/>
      </c>
      <c r="F6556" s="7" t="str">
        <f>IF('Payments Export'!A6560="","",'Payments Export'!N6560)</f>
        <v/>
      </c>
      <c r="G6556" s="7" t="str">
        <f>IF('Payments Export'!A6560="","",'Payments Export'!O6560)</f>
        <v/>
      </c>
      <c r="H6556" s="7" t="str">
        <f>IF('Payments Export'!B6560="","",G6556-F6556)</f>
        <v/>
      </c>
      <c r="I6556" s="3" t="str">
        <f>IF(C6556&lt;&gt;"",_xlfn.XLOOKUP(IFERROR(VALUE(C6556),C6556),'Items database'!A:A,'Items database'!B:B),(_xlfn.XLOOKUP(LEFT(E6556,3),Services,Services,"")))</f>
        <v/>
      </c>
      <c r="J6556" s="3" t="str">
        <f t="shared" si="205"/>
        <v/>
      </c>
    </row>
    <row r="6557" spans="1:10" x14ac:dyDescent="0.35">
      <c r="A6557" s="7" t="str">
        <f>IF('Payments Export'!A6561="","",'Payments Export'!A6561)</f>
        <v/>
      </c>
      <c r="B6557" s="7" t="str">
        <f>IF('Payments Export'!A6561="","",'Payments Export'!B6561)</f>
        <v/>
      </c>
      <c r="C6557" s="7" t="str">
        <f>IF(IFERROR(VALUE('Payments Export'!H6561),'Payments Export'!H6561)&lt;&gt;0,IFERROR(VALUE('Payments Export'!H6561),'Payments Export'!H6561),"")</f>
        <v/>
      </c>
      <c r="D6557" s="7" t="str">
        <f>IF('Payments Export'!I6561="","",'Payments Export'!I6561)</f>
        <v/>
      </c>
      <c r="E6557" s="7" t="str">
        <f t="shared" si="204"/>
        <v/>
      </c>
      <c r="F6557" s="7" t="str">
        <f>IF('Payments Export'!A6561="","",'Payments Export'!N6561)</f>
        <v/>
      </c>
      <c r="G6557" s="7" t="str">
        <f>IF('Payments Export'!A6561="","",'Payments Export'!O6561)</f>
        <v/>
      </c>
      <c r="H6557" s="7" t="str">
        <f>IF('Payments Export'!B6561="","",G6557-F6557)</f>
        <v/>
      </c>
      <c r="I6557" s="3" t="str">
        <f>IF(C6557&lt;&gt;"",_xlfn.XLOOKUP(IFERROR(VALUE(C6557),C6557),'Items database'!A:A,'Items database'!B:B),(_xlfn.XLOOKUP(LEFT(E6557,3),Services,Services,"")))</f>
        <v/>
      </c>
      <c r="J6557" s="3" t="str">
        <f t="shared" si="205"/>
        <v/>
      </c>
    </row>
    <row r="6558" spans="1:10" x14ac:dyDescent="0.35">
      <c r="A6558" s="7" t="str">
        <f>IF('Payments Export'!A6562="","",'Payments Export'!A6562)</f>
        <v/>
      </c>
      <c r="B6558" s="7" t="str">
        <f>IF('Payments Export'!A6562="","",'Payments Export'!B6562)</f>
        <v/>
      </c>
      <c r="C6558" s="7" t="str">
        <f>IF(IFERROR(VALUE('Payments Export'!H6562),'Payments Export'!H6562)&lt;&gt;0,IFERROR(VALUE('Payments Export'!H6562),'Payments Export'!H6562),"")</f>
        <v/>
      </c>
      <c r="D6558" s="7" t="str">
        <f>IF('Payments Export'!I6562="","",'Payments Export'!I6562)</f>
        <v/>
      </c>
      <c r="E6558" s="7" t="str">
        <f t="shared" si="204"/>
        <v/>
      </c>
      <c r="F6558" s="7" t="str">
        <f>IF('Payments Export'!A6562="","",'Payments Export'!N6562)</f>
        <v/>
      </c>
      <c r="G6558" s="7" t="str">
        <f>IF('Payments Export'!A6562="","",'Payments Export'!O6562)</f>
        <v/>
      </c>
      <c r="H6558" s="7" t="str">
        <f>IF('Payments Export'!B6562="","",G6558-F6558)</f>
        <v/>
      </c>
      <c r="I6558" s="3" t="str">
        <f>IF(C6558&lt;&gt;"",_xlfn.XLOOKUP(IFERROR(VALUE(C6558),C6558),'Items database'!A:A,'Items database'!B:B),(_xlfn.XLOOKUP(LEFT(E6558,3),Services,Services,"")))</f>
        <v/>
      </c>
      <c r="J6558" s="3" t="str">
        <f t="shared" si="205"/>
        <v/>
      </c>
    </row>
    <row r="6559" spans="1:10" x14ac:dyDescent="0.35">
      <c r="A6559" s="7" t="str">
        <f>IF('Payments Export'!A6563="","",'Payments Export'!A6563)</f>
        <v/>
      </c>
      <c r="B6559" s="7" t="str">
        <f>IF('Payments Export'!A6563="","",'Payments Export'!B6563)</f>
        <v/>
      </c>
      <c r="C6559" s="7" t="str">
        <f>IF(IFERROR(VALUE('Payments Export'!H6563),'Payments Export'!H6563)&lt;&gt;0,IFERROR(VALUE('Payments Export'!H6563),'Payments Export'!H6563),"")</f>
        <v/>
      </c>
      <c r="D6559" s="7" t="str">
        <f>IF('Payments Export'!I6563="","",'Payments Export'!I6563)</f>
        <v/>
      </c>
      <c r="E6559" s="7" t="str">
        <f t="shared" si="204"/>
        <v/>
      </c>
      <c r="F6559" s="7" t="str">
        <f>IF('Payments Export'!A6563="","",'Payments Export'!N6563)</f>
        <v/>
      </c>
      <c r="G6559" s="7" t="str">
        <f>IF('Payments Export'!A6563="","",'Payments Export'!O6563)</f>
        <v/>
      </c>
      <c r="H6559" s="7" t="str">
        <f>IF('Payments Export'!B6563="","",G6559-F6559)</f>
        <v/>
      </c>
      <c r="I6559" s="3" t="str">
        <f>IF(C6559&lt;&gt;"",_xlfn.XLOOKUP(IFERROR(VALUE(C6559),C6559),'Items database'!A:A,'Items database'!B:B),(_xlfn.XLOOKUP(LEFT(E6559,3),Services,Services,"")))</f>
        <v/>
      </c>
      <c r="J6559" s="3" t="str">
        <f t="shared" si="205"/>
        <v/>
      </c>
    </row>
    <row r="6560" spans="1:10" x14ac:dyDescent="0.35">
      <c r="A6560" s="7" t="str">
        <f>IF('Payments Export'!A6564="","",'Payments Export'!A6564)</f>
        <v/>
      </c>
      <c r="B6560" s="7" t="str">
        <f>IF('Payments Export'!A6564="","",'Payments Export'!B6564)</f>
        <v/>
      </c>
      <c r="C6560" s="7" t="str">
        <f>IF(IFERROR(VALUE('Payments Export'!H6564),'Payments Export'!H6564)&lt;&gt;0,IFERROR(VALUE('Payments Export'!H6564),'Payments Export'!H6564),"")</f>
        <v/>
      </c>
      <c r="D6560" s="7" t="str">
        <f>IF('Payments Export'!I6564="","",'Payments Export'!I6564)</f>
        <v/>
      </c>
      <c r="E6560" s="7" t="str">
        <f t="shared" si="204"/>
        <v/>
      </c>
      <c r="F6560" s="7" t="str">
        <f>IF('Payments Export'!A6564="","",'Payments Export'!N6564)</f>
        <v/>
      </c>
      <c r="G6560" s="7" t="str">
        <f>IF('Payments Export'!A6564="","",'Payments Export'!O6564)</f>
        <v/>
      </c>
      <c r="H6560" s="7" t="str">
        <f>IF('Payments Export'!B6564="","",G6560-F6560)</f>
        <v/>
      </c>
      <c r="I6560" s="3" t="str">
        <f>IF(C6560&lt;&gt;"",_xlfn.XLOOKUP(IFERROR(VALUE(C6560),C6560),'Items database'!A:A,'Items database'!B:B),(_xlfn.XLOOKUP(LEFT(E6560,3),Services,Services,"")))</f>
        <v/>
      </c>
      <c r="J6560" s="3" t="str">
        <f t="shared" si="205"/>
        <v/>
      </c>
    </row>
    <row r="6561" spans="1:10" x14ac:dyDescent="0.35">
      <c r="A6561" s="7" t="str">
        <f>IF('Payments Export'!A6565="","",'Payments Export'!A6565)</f>
        <v/>
      </c>
      <c r="B6561" s="7" t="str">
        <f>IF('Payments Export'!A6565="","",'Payments Export'!B6565)</f>
        <v/>
      </c>
      <c r="C6561" s="7" t="str">
        <f>IF(IFERROR(VALUE('Payments Export'!H6565),'Payments Export'!H6565)&lt;&gt;0,IFERROR(VALUE('Payments Export'!H6565),'Payments Export'!H6565),"")</f>
        <v/>
      </c>
      <c r="D6561" s="7" t="str">
        <f>IF('Payments Export'!I6565="","",'Payments Export'!I6565)</f>
        <v/>
      </c>
      <c r="E6561" s="7" t="str">
        <f t="shared" si="204"/>
        <v/>
      </c>
      <c r="F6561" s="7" t="str">
        <f>IF('Payments Export'!A6565="","",'Payments Export'!N6565)</f>
        <v/>
      </c>
      <c r="G6561" s="7" t="str">
        <f>IF('Payments Export'!A6565="","",'Payments Export'!O6565)</f>
        <v/>
      </c>
      <c r="H6561" s="7" t="str">
        <f>IF('Payments Export'!B6565="","",G6561-F6561)</f>
        <v/>
      </c>
      <c r="I6561" s="3" t="str">
        <f>IF(C6561&lt;&gt;"",_xlfn.XLOOKUP(IFERROR(VALUE(C6561),C6561),'Items database'!A:A,'Items database'!B:B),(_xlfn.XLOOKUP(LEFT(E6561,3),Services,Services,"")))</f>
        <v/>
      </c>
      <c r="J6561" s="3" t="str">
        <f t="shared" si="205"/>
        <v/>
      </c>
    </row>
    <row r="6562" spans="1:10" x14ac:dyDescent="0.35">
      <c r="A6562" s="7" t="str">
        <f>IF('Payments Export'!A6566="","",'Payments Export'!A6566)</f>
        <v/>
      </c>
      <c r="B6562" s="7" t="str">
        <f>IF('Payments Export'!A6566="","",'Payments Export'!B6566)</f>
        <v/>
      </c>
      <c r="C6562" s="7" t="str">
        <f>IF(IFERROR(VALUE('Payments Export'!H6566),'Payments Export'!H6566)&lt;&gt;0,IFERROR(VALUE('Payments Export'!H6566),'Payments Export'!H6566),"")</f>
        <v/>
      </c>
      <c r="D6562" s="7" t="str">
        <f>IF('Payments Export'!I6566="","",'Payments Export'!I6566)</f>
        <v/>
      </c>
      <c r="E6562" s="7" t="str">
        <f t="shared" si="204"/>
        <v/>
      </c>
      <c r="F6562" s="7" t="str">
        <f>IF('Payments Export'!A6566="","",'Payments Export'!N6566)</f>
        <v/>
      </c>
      <c r="G6562" s="7" t="str">
        <f>IF('Payments Export'!A6566="","",'Payments Export'!O6566)</f>
        <v/>
      </c>
      <c r="H6562" s="7" t="str">
        <f>IF('Payments Export'!B6566="","",G6562-F6562)</f>
        <v/>
      </c>
      <c r="I6562" s="3" t="str">
        <f>IF(C6562&lt;&gt;"",_xlfn.XLOOKUP(IFERROR(VALUE(C6562),C6562),'Items database'!A:A,'Items database'!B:B),(_xlfn.XLOOKUP(LEFT(E6562,3),Services,Services,"")))</f>
        <v/>
      </c>
      <c r="J6562" s="3" t="str">
        <f t="shared" si="205"/>
        <v/>
      </c>
    </row>
    <row r="6563" spans="1:10" x14ac:dyDescent="0.35">
      <c r="A6563" s="7" t="str">
        <f>IF('Payments Export'!A6567="","",'Payments Export'!A6567)</f>
        <v/>
      </c>
      <c r="B6563" s="7" t="str">
        <f>IF('Payments Export'!A6567="","",'Payments Export'!B6567)</f>
        <v/>
      </c>
      <c r="C6563" s="7" t="str">
        <f>IF(IFERROR(VALUE('Payments Export'!H6567),'Payments Export'!H6567)&lt;&gt;0,IFERROR(VALUE('Payments Export'!H6567),'Payments Export'!H6567),"")</f>
        <v/>
      </c>
      <c r="D6563" s="7" t="str">
        <f>IF('Payments Export'!I6567="","",'Payments Export'!I6567)</f>
        <v/>
      </c>
      <c r="E6563" s="7" t="str">
        <f t="shared" si="204"/>
        <v/>
      </c>
      <c r="F6563" s="7" t="str">
        <f>IF('Payments Export'!A6567="","",'Payments Export'!N6567)</f>
        <v/>
      </c>
      <c r="G6563" s="7" t="str">
        <f>IF('Payments Export'!A6567="","",'Payments Export'!O6567)</f>
        <v/>
      </c>
      <c r="H6563" s="7" t="str">
        <f>IF('Payments Export'!B6567="","",G6563-F6563)</f>
        <v/>
      </c>
      <c r="I6563" s="3" t="str">
        <f>IF(C6563&lt;&gt;"",_xlfn.XLOOKUP(IFERROR(VALUE(C6563),C6563),'Items database'!A:A,'Items database'!B:B),(_xlfn.XLOOKUP(LEFT(E6563,3),Services,Services,"")))</f>
        <v/>
      </c>
      <c r="J6563" s="3" t="str">
        <f t="shared" si="205"/>
        <v/>
      </c>
    </row>
    <row r="6564" spans="1:10" x14ac:dyDescent="0.35">
      <c r="A6564" s="7" t="str">
        <f>IF('Payments Export'!A6568="","",'Payments Export'!A6568)</f>
        <v/>
      </c>
      <c r="B6564" s="7" t="str">
        <f>IF('Payments Export'!A6568="","",'Payments Export'!B6568)</f>
        <v/>
      </c>
      <c r="C6564" s="7" t="str">
        <f>IF(IFERROR(VALUE('Payments Export'!H6568),'Payments Export'!H6568)&lt;&gt;0,IFERROR(VALUE('Payments Export'!H6568),'Payments Export'!H6568),"")</f>
        <v/>
      </c>
      <c r="D6564" s="7" t="str">
        <f>IF('Payments Export'!I6568="","",'Payments Export'!I6568)</f>
        <v/>
      </c>
      <c r="E6564" s="7" t="str">
        <f t="shared" si="204"/>
        <v/>
      </c>
      <c r="F6564" s="7" t="str">
        <f>IF('Payments Export'!A6568="","",'Payments Export'!N6568)</f>
        <v/>
      </c>
      <c r="G6564" s="7" t="str">
        <f>IF('Payments Export'!A6568="","",'Payments Export'!O6568)</f>
        <v/>
      </c>
      <c r="H6564" s="7" t="str">
        <f>IF('Payments Export'!B6568="","",G6564-F6564)</f>
        <v/>
      </c>
      <c r="I6564" s="3" t="str">
        <f>IF(C6564&lt;&gt;"",_xlfn.XLOOKUP(IFERROR(VALUE(C6564),C6564),'Items database'!A:A,'Items database'!B:B),(_xlfn.XLOOKUP(LEFT(E6564,3),Services,Services,"")))</f>
        <v/>
      </c>
      <c r="J6564" s="3" t="str">
        <f t="shared" si="205"/>
        <v/>
      </c>
    </row>
    <row r="6565" spans="1:10" x14ac:dyDescent="0.35">
      <c r="A6565" s="7" t="str">
        <f>IF('Payments Export'!A6569="","",'Payments Export'!A6569)</f>
        <v/>
      </c>
      <c r="B6565" s="7" t="str">
        <f>IF('Payments Export'!A6569="","",'Payments Export'!B6569)</f>
        <v/>
      </c>
      <c r="C6565" s="7" t="str">
        <f>IF(IFERROR(VALUE('Payments Export'!H6569),'Payments Export'!H6569)&lt;&gt;0,IFERROR(VALUE('Payments Export'!H6569),'Payments Export'!H6569),"")</f>
        <v/>
      </c>
      <c r="D6565" s="7" t="str">
        <f>IF('Payments Export'!I6569="","",'Payments Export'!I6569)</f>
        <v/>
      </c>
      <c r="E6565" s="7" t="str">
        <f t="shared" si="204"/>
        <v/>
      </c>
      <c r="F6565" s="7" t="str">
        <f>IF('Payments Export'!A6569="","",'Payments Export'!N6569)</f>
        <v/>
      </c>
      <c r="G6565" s="7" t="str">
        <f>IF('Payments Export'!A6569="","",'Payments Export'!O6569)</f>
        <v/>
      </c>
      <c r="H6565" s="7" t="str">
        <f>IF('Payments Export'!B6569="","",G6565-F6565)</f>
        <v/>
      </c>
      <c r="I6565" s="3" t="str">
        <f>IF(C6565&lt;&gt;"",_xlfn.XLOOKUP(IFERROR(VALUE(C6565),C6565),'Items database'!A:A,'Items database'!B:B),(_xlfn.XLOOKUP(LEFT(E6565,3),Services,Services,"")))</f>
        <v/>
      </c>
      <c r="J6565" s="3" t="str">
        <f t="shared" si="205"/>
        <v/>
      </c>
    </row>
    <row r="6566" spans="1:10" x14ac:dyDescent="0.35">
      <c r="A6566" s="7" t="str">
        <f>IF('Payments Export'!A6570="","",'Payments Export'!A6570)</f>
        <v/>
      </c>
      <c r="B6566" s="7" t="str">
        <f>IF('Payments Export'!A6570="","",'Payments Export'!B6570)</f>
        <v/>
      </c>
      <c r="C6566" s="7" t="str">
        <f>IF(IFERROR(VALUE('Payments Export'!H6570),'Payments Export'!H6570)&lt;&gt;0,IFERROR(VALUE('Payments Export'!H6570),'Payments Export'!H6570),"")</f>
        <v/>
      </c>
      <c r="D6566" s="7" t="str">
        <f>IF('Payments Export'!I6570="","",'Payments Export'!I6570)</f>
        <v/>
      </c>
      <c r="E6566" s="7" t="str">
        <f t="shared" si="204"/>
        <v/>
      </c>
      <c r="F6566" s="7" t="str">
        <f>IF('Payments Export'!A6570="","",'Payments Export'!N6570)</f>
        <v/>
      </c>
      <c r="G6566" s="7" t="str">
        <f>IF('Payments Export'!A6570="","",'Payments Export'!O6570)</f>
        <v/>
      </c>
      <c r="H6566" s="7" t="str">
        <f>IF('Payments Export'!B6570="","",G6566-F6566)</f>
        <v/>
      </c>
      <c r="I6566" s="3" t="str">
        <f>IF(C6566&lt;&gt;"",_xlfn.XLOOKUP(IFERROR(VALUE(C6566),C6566),'Items database'!A:A,'Items database'!B:B),(_xlfn.XLOOKUP(LEFT(E6566,3),Services,Services,"")))</f>
        <v/>
      </c>
      <c r="J6566" s="3" t="str">
        <f t="shared" si="205"/>
        <v/>
      </c>
    </row>
    <row r="6567" spans="1:10" x14ac:dyDescent="0.35">
      <c r="A6567" s="7" t="str">
        <f>IF('Payments Export'!A6571="","",'Payments Export'!A6571)</f>
        <v/>
      </c>
      <c r="B6567" s="7" t="str">
        <f>IF('Payments Export'!A6571="","",'Payments Export'!B6571)</f>
        <v/>
      </c>
      <c r="C6567" s="7" t="str">
        <f>IF(IFERROR(VALUE('Payments Export'!H6571),'Payments Export'!H6571)&lt;&gt;0,IFERROR(VALUE('Payments Export'!H6571),'Payments Export'!H6571),"")</f>
        <v/>
      </c>
      <c r="D6567" s="7" t="str">
        <f>IF('Payments Export'!I6571="","",'Payments Export'!I6571)</f>
        <v/>
      </c>
      <c r="E6567" s="7" t="str">
        <f t="shared" si="204"/>
        <v/>
      </c>
      <c r="F6567" s="7" t="str">
        <f>IF('Payments Export'!A6571="","",'Payments Export'!N6571)</f>
        <v/>
      </c>
      <c r="G6567" s="7" t="str">
        <f>IF('Payments Export'!A6571="","",'Payments Export'!O6571)</f>
        <v/>
      </c>
      <c r="H6567" s="7" t="str">
        <f>IF('Payments Export'!B6571="","",G6567-F6567)</f>
        <v/>
      </c>
      <c r="I6567" s="3" t="str">
        <f>IF(C6567&lt;&gt;"",_xlfn.XLOOKUP(IFERROR(VALUE(C6567),C6567),'Items database'!A:A,'Items database'!B:B),(_xlfn.XLOOKUP(LEFT(E6567,3),Services,Services,"")))</f>
        <v/>
      </c>
      <c r="J6567" s="3" t="str">
        <f t="shared" si="205"/>
        <v/>
      </c>
    </row>
    <row r="6568" spans="1:10" x14ac:dyDescent="0.35">
      <c r="A6568" s="7" t="str">
        <f>IF('Payments Export'!A6572="","",'Payments Export'!A6572)</f>
        <v/>
      </c>
      <c r="B6568" s="7" t="str">
        <f>IF('Payments Export'!A6572="","",'Payments Export'!B6572)</f>
        <v/>
      </c>
      <c r="C6568" s="7" t="str">
        <f>IF(IFERROR(VALUE('Payments Export'!H6572),'Payments Export'!H6572)&lt;&gt;0,IFERROR(VALUE('Payments Export'!H6572),'Payments Export'!H6572),"")</f>
        <v/>
      </c>
      <c r="D6568" s="7" t="str">
        <f>IF('Payments Export'!I6572="","",'Payments Export'!I6572)</f>
        <v/>
      </c>
      <c r="E6568" s="7" t="str">
        <f t="shared" si="204"/>
        <v/>
      </c>
      <c r="F6568" s="7" t="str">
        <f>IF('Payments Export'!A6572="","",'Payments Export'!N6572)</f>
        <v/>
      </c>
      <c r="G6568" s="7" t="str">
        <f>IF('Payments Export'!A6572="","",'Payments Export'!O6572)</f>
        <v/>
      </c>
      <c r="H6568" s="7" t="str">
        <f>IF('Payments Export'!B6572="","",G6568-F6568)</f>
        <v/>
      </c>
      <c r="I6568" s="3" t="str">
        <f>IF(C6568&lt;&gt;"",_xlfn.XLOOKUP(IFERROR(VALUE(C6568),C6568),'Items database'!A:A,'Items database'!B:B),(_xlfn.XLOOKUP(LEFT(E6568,3),Services,Services,"")))</f>
        <v/>
      </c>
      <c r="J6568" s="3" t="str">
        <f t="shared" si="205"/>
        <v/>
      </c>
    </row>
    <row r="6569" spans="1:10" x14ac:dyDescent="0.35">
      <c r="A6569" s="7" t="str">
        <f>IF('Payments Export'!A6573="","",'Payments Export'!A6573)</f>
        <v/>
      </c>
      <c r="B6569" s="7" t="str">
        <f>IF('Payments Export'!A6573="","",'Payments Export'!B6573)</f>
        <v/>
      </c>
      <c r="C6569" s="7" t="str">
        <f>IF(IFERROR(VALUE('Payments Export'!H6573),'Payments Export'!H6573)&lt;&gt;0,IFERROR(VALUE('Payments Export'!H6573),'Payments Export'!H6573),"")</f>
        <v/>
      </c>
      <c r="D6569" s="7" t="str">
        <f>IF('Payments Export'!I6573="","",'Payments Export'!I6573)</f>
        <v/>
      </c>
      <c r="E6569" s="7" t="str">
        <f t="shared" si="204"/>
        <v/>
      </c>
      <c r="F6569" s="7" t="str">
        <f>IF('Payments Export'!A6573="","",'Payments Export'!N6573)</f>
        <v/>
      </c>
      <c r="G6569" s="7" t="str">
        <f>IF('Payments Export'!A6573="","",'Payments Export'!O6573)</f>
        <v/>
      </c>
      <c r="H6569" s="7" t="str">
        <f>IF('Payments Export'!B6573="","",G6569-F6569)</f>
        <v/>
      </c>
      <c r="I6569" s="3" t="str">
        <f>IF(C6569&lt;&gt;"",_xlfn.XLOOKUP(IFERROR(VALUE(C6569),C6569),'Items database'!A:A,'Items database'!B:B),(_xlfn.XLOOKUP(LEFT(E6569,3),Services,Services,"")))</f>
        <v/>
      </c>
      <c r="J6569" s="3" t="str">
        <f t="shared" si="205"/>
        <v/>
      </c>
    </row>
    <row r="6570" spans="1:10" x14ac:dyDescent="0.35">
      <c r="A6570" s="7" t="str">
        <f>IF('Payments Export'!A6574="","",'Payments Export'!A6574)</f>
        <v/>
      </c>
      <c r="B6570" s="7" t="str">
        <f>IF('Payments Export'!A6574="","",'Payments Export'!B6574)</f>
        <v/>
      </c>
      <c r="C6570" s="7" t="str">
        <f>IF(IFERROR(VALUE('Payments Export'!H6574),'Payments Export'!H6574)&lt;&gt;0,IFERROR(VALUE('Payments Export'!H6574),'Payments Export'!H6574),"")</f>
        <v/>
      </c>
      <c r="D6570" s="7" t="str">
        <f>IF('Payments Export'!I6574="","",'Payments Export'!I6574)</f>
        <v/>
      </c>
      <c r="E6570" s="7" t="str">
        <f t="shared" si="204"/>
        <v/>
      </c>
      <c r="F6570" s="7" t="str">
        <f>IF('Payments Export'!A6574="","",'Payments Export'!N6574)</f>
        <v/>
      </c>
      <c r="G6570" s="7" t="str">
        <f>IF('Payments Export'!A6574="","",'Payments Export'!O6574)</f>
        <v/>
      </c>
      <c r="H6570" s="7" t="str">
        <f>IF('Payments Export'!B6574="","",G6570-F6570)</f>
        <v/>
      </c>
      <c r="I6570" s="3" t="str">
        <f>IF(C6570&lt;&gt;"",_xlfn.XLOOKUP(IFERROR(VALUE(C6570),C6570),'Items database'!A:A,'Items database'!B:B),(_xlfn.XLOOKUP(LEFT(E6570,3),Services,Services,"")))</f>
        <v/>
      </c>
      <c r="J6570" s="3" t="str">
        <f t="shared" si="205"/>
        <v/>
      </c>
    </row>
    <row r="6571" spans="1:10" x14ac:dyDescent="0.35">
      <c r="A6571" s="7" t="str">
        <f>IF('Payments Export'!A6575="","",'Payments Export'!A6575)</f>
        <v/>
      </c>
      <c r="B6571" s="7" t="str">
        <f>IF('Payments Export'!A6575="","",'Payments Export'!B6575)</f>
        <v/>
      </c>
      <c r="C6571" s="7" t="str">
        <f>IF(IFERROR(VALUE('Payments Export'!H6575),'Payments Export'!H6575)&lt;&gt;0,IFERROR(VALUE('Payments Export'!H6575),'Payments Export'!H6575),"")</f>
        <v/>
      </c>
      <c r="D6571" s="7" t="str">
        <f>IF('Payments Export'!I6575="","",'Payments Export'!I6575)</f>
        <v/>
      </c>
      <c r="E6571" s="7" t="str">
        <f t="shared" si="204"/>
        <v/>
      </c>
      <c r="F6571" s="7" t="str">
        <f>IF('Payments Export'!A6575="","",'Payments Export'!N6575)</f>
        <v/>
      </c>
      <c r="G6571" s="7" t="str">
        <f>IF('Payments Export'!A6575="","",'Payments Export'!O6575)</f>
        <v/>
      </c>
      <c r="H6571" s="7" t="str">
        <f>IF('Payments Export'!B6575="","",G6571-F6571)</f>
        <v/>
      </c>
      <c r="I6571" s="3" t="str">
        <f>IF(C6571&lt;&gt;"",_xlfn.XLOOKUP(IFERROR(VALUE(C6571),C6571),'Items database'!A:A,'Items database'!B:B),(_xlfn.XLOOKUP(LEFT(E6571,3),Services,Services,"")))</f>
        <v/>
      </c>
      <c r="J6571" s="3" t="str">
        <f t="shared" si="205"/>
        <v/>
      </c>
    </row>
    <row r="6572" spans="1:10" x14ac:dyDescent="0.35">
      <c r="A6572" s="7" t="str">
        <f>IF('Payments Export'!A6576="","",'Payments Export'!A6576)</f>
        <v/>
      </c>
      <c r="B6572" s="7" t="str">
        <f>IF('Payments Export'!A6576="","",'Payments Export'!B6576)</f>
        <v/>
      </c>
      <c r="C6572" s="7" t="str">
        <f>IF(IFERROR(VALUE('Payments Export'!H6576),'Payments Export'!H6576)&lt;&gt;0,IFERROR(VALUE('Payments Export'!H6576),'Payments Export'!H6576),"")</f>
        <v/>
      </c>
      <c r="D6572" s="7" t="str">
        <f>IF('Payments Export'!I6576="","",'Payments Export'!I6576)</f>
        <v/>
      </c>
      <c r="E6572" s="7" t="str">
        <f t="shared" si="204"/>
        <v/>
      </c>
      <c r="F6572" s="7" t="str">
        <f>IF('Payments Export'!A6576="","",'Payments Export'!N6576)</f>
        <v/>
      </c>
      <c r="G6572" s="7" t="str">
        <f>IF('Payments Export'!A6576="","",'Payments Export'!O6576)</f>
        <v/>
      </c>
      <c r="H6572" s="7" t="str">
        <f>IF('Payments Export'!B6576="","",G6572-F6572)</f>
        <v/>
      </c>
      <c r="I6572" s="3" t="str">
        <f>IF(C6572&lt;&gt;"",_xlfn.XLOOKUP(IFERROR(VALUE(C6572),C6572),'Items database'!A:A,'Items database'!B:B),(_xlfn.XLOOKUP(LEFT(E6572,3),Services,Services,"")))</f>
        <v/>
      </c>
      <c r="J6572" s="3" t="str">
        <f t="shared" si="205"/>
        <v/>
      </c>
    </row>
    <row r="6573" spans="1:10" x14ac:dyDescent="0.35">
      <c r="A6573" s="7" t="str">
        <f>IF('Payments Export'!A6577="","",'Payments Export'!A6577)</f>
        <v/>
      </c>
      <c r="B6573" s="7" t="str">
        <f>IF('Payments Export'!A6577="","",'Payments Export'!B6577)</f>
        <v/>
      </c>
      <c r="C6573" s="7" t="str">
        <f>IF(IFERROR(VALUE('Payments Export'!H6577),'Payments Export'!H6577)&lt;&gt;0,IFERROR(VALUE('Payments Export'!H6577),'Payments Export'!H6577),"")</f>
        <v/>
      </c>
      <c r="D6573" s="7" t="str">
        <f>IF('Payments Export'!I6577="","",'Payments Export'!I6577)</f>
        <v/>
      </c>
      <c r="E6573" s="7" t="str">
        <f t="shared" si="204"/>
        <v/>
      </c>
      <c r="F6573" s="7" t="str">
        <f>IF('Payments Export'!A6577="","",'Payments Export'!N6577)</f>
        <v/>
      </c>
      <c r="G6573" s="7" t="str">
        <f>IF('Payments Export'!A6577="","",'Payments Export'!O6577)</f>
        <v/>
      </c>
      <c r="H6573" s="7" t="str">
        <f>IF('Payments Export'!B6577="","",G6573-F6573)</f>
        <v/>
      </c>
      <c r="I6573" s="3" t="str">
        <f>IF(C6573&lt;&gt;"",_xlfn.XLOOKUP(IFERROR(VALUE(C6573),C6573),'Items database'!A:A,'Items database'!B:B),(_xlfn.XLOOKUP(LEFT(E6573,3),Services,Services,"")))</f>
        <v/>
      </c>
      <c r="J6573" s="3" t="str">
        <f t="shared" si="205"/>
        <v/>
      </c>
    </row>
    <row r="6574" spans="1:10" x14ac:dyDescent="0.35">
      <c r="A6574" s="7" t="str">
        <f>IF('Payments Export'!A6578="","",'Payments Export'!A6578)</f>
        <v/>
      </c>
      <c r="B6574" s="7" t="str">
        <f>IF('Payments Export'!A6578="","",'Payments Export'!B6578)</f>
        <v/>
      </c>
      <c r="C6574" s="7" t="str">
        <f>IF(IFERROR(VALUE('Payments Export'!H6578),'Payments Export'!H6578)&lt;&gt;0,IFERROR(VALUE('Payments Export'!H6578),'Payments Export'!H6578),"")</f>
        <v/>
      </c>
      <c r="D6574" s="7" t="str">
        <f>IF('Payments Export'!I6578="","",'Payments Export'!I6578)</f>
        <v/>
      </c>
      <c r="E6574" s="7" t="str">
        <f t="shared" si="204"/>
        <v/>
      </c>
      <c r="F6574" s="7" t="str">
        <f>IF('Payments Export'!A6578="","",'Payments Export'!N6578)</f>
        <v/>
      </c>
      <c r="G6574" s="7" t="str">
        <f>IF('Payments Export'!A6578="","",'Payments Export'!O6578)</f>
        <v/>
      </c>
      <c r="H6574" s="7" t="str">
        <f>IF('Payments Export'!B6578="","",G6574-F6574)</f>
        <v/>
      </c>
      <c r="I6574" s="3" t="str">
        <f>IF(C6574&lt;&gt;"",_xlfn.XLOOKUP(IFERROR(VALUE(C6574),C6574),'Items database'!A:A,'Items database'!B:B),(_xlfn.XLOOKUP(LEFT(E6574,3),Services,Services,"")))</f>
        <v/>
      </c>
      <c r="J6574" s="3" t="str">
        <f t="shared" si="205"/>
        <v/>
      </c>
    </row>
    <row r="6575" spans="1:10" x14ac:dyDescent="0.35">
      <c r="A6575" s="7" t="str">
        <f>IF('Payments Export'!A6579="","",'Payments Export'!A6579)</f>
        <v/>
      </c>
      <c r="B6575" s="7" t="str">
        <f>IF('Payments Export'!A6579="","",'Payments Export'!B6579)</f>
        <v/>
      </c>
      <c r="C6575" s="7" t="str">
        <f>IF(IFERROR(VALUE('Payments Export'!H6579),'Payments Export'!H6579)&lt;&gt;0,IFERROR(VALUE('Payments Export'!H6579),'Payments Export'!H6579),"")</f>
        <v/>
      </c>
      <c r="D6575" s="7" t="str">
        <f>IF('Payments Export'!I6579="","",'Payments Export'!I6579)</f>
        <v/>
      </c>
      <c r="E6575" s="7" t="str">
        <f t="shared" si="204"/>
        <v/>
      </c>
      <c r="F6575" s="7" t="str">
        <f>IF('Payments Export'!A6579="","",'Payments Export'!N6579)</f>
        <v/>
      </c>
      <c r="G6575" s="7" t="str">
        <f>IF('Payments Export'!A6579="","",'Payments Export'!O6579)</f>
        <v/>
      </c>
      <c r="H6575" s="7" t="str">
        <f>IF('Payments Export'!B6579="","",G6575-F6575)</f>
        <v/>
      </c>
      <c r="I6575" s="3" t="str">
        <f>IF(C6575&lt;&gt;"",_xlfn.XLOOKUP(IFERROR(VALUE(C6575),C6575),'Items database'!A:A,'Items database'!B:B),(_xlfn.XLOOKUP(LEFT(E6575,3),Services,Services,"")))</f>
        <v/>
      </c>
      <c r="J6575" s="3" t="str">
        <f t="shared" si="205"/>
        <v/>
      </c>
    </row>
    <row r="6576" spans="1:10" x14ac:dyDescent="0.35">
      <c r="A6576" s="7" t="str">
        <f>IF('Payments Export'!A6580="","",'Payments Export'!A6580)</f>
        <v/>
      </c>
      <c r="B6576" s="7" t="str">
        <f>IF('Payments Export'!A6580="","",'Payments Export'!B6580)</f>
        <v/>
      </c>
      <c r="C6576" s="7" t="str">
        <f>IF(IFERROR(VALUE('Payments Export'!H6580),'Payments Export'!H6580)&lt;&gt;0,IFERROR(VALUE('Payments Export'!H6580),'Payments Export'!H6580),"")</f>
        <v/>
      </c>
      <c r="D6576" s="7" t="str">
        <f>IF('Payments Export'!I6580="","",'Payments Export'!I6580)</f>
        <v/>
      </c>
      <c r="E6576" s="7" t="str">
        <f t="shared" si="204"/>
        <v/>
      </c>
      <c r="F6576" s="7" t="str">
        <f>IF('Payments Export'!A6580="","",'Payments Export'!N6580)</f>
        <v/>
      </c>
      <c r="G6576" s="7" t="str">
        <f>IF('Payments Export'!A6580="","",'Payments Export'!O6580)</f>
        <v/>
      </c>
      <c r="H6576" s="7" t="str">
        <f>IF('Payments Export'!B6580="","",G6576-F6576)</f>
        <v/>
      </c>
      <c r="I6576" s="3" t="str">
        <f>IF(C6576&lt;&gt;"",_xlfn.XLOOKUP(IFERROR(VALUE(C6576),C6576),'Items database'!A:A,'Items database'!B:B),(_xlfn.XLOOKUP(LEFT(E6576,3),Services,Services,"")))</f>
        <v/>
      </c>
      <c r="J6576" s="3" t="str">
        <f t="shared" si="205"/>
        <v/>
      </c>
    </row>
    <row r="6577" spans="1:10" x14ac:dyDescent="0.35">
      <c r="A6577" s="7" t="str">
        <f>IF('Payments Export'!A6581="","",'Payments Export'!A6581)</f>
        <v/>
      </c>
      <c r="B6577" s="7" t="str">
        <f>IF('Payments Export'!A6581="","",'Payments Export'!B6581)</f>
        <v/>
      </c>
      <c r="C6577" s="7" t="str">
        <f>IF(IFERROR(VALUE('Payments Export'!H6581),'Payments Export'!H6581)&lt;&gt;0,IFERROR(VALUE('Payments Export'!H6581),'Payments Export'!H6581),"")</f>
        <v/>
      </c>
      <c r="D6577" s="7" t="str">
        <f>IF('Payments Export'!I6581="","",'Payments Export'!I6581)</f>
        <v/>
      </c>
      <c r="E6577" s="7" t="str">
        <f t="shared" si="204"/>
        <v/>
      </c>
      <c r="F6577" s="7" t="str">
        <f>IF('Payments Export'!A6581="","",'Payments Export'!N6581)</f>
        <v/>
      </c>
      <c r="G6577" s="7" t="str">
        <f>IF('Payments Export'!A6581="","",'Payments Export'!O6581)</f>
        <v/>
      </c>
      <c r="H6577" s="7" t="str">
        <f>IF('Payments Export'!B6581="","",G6577-F6577)</f>
        <v/>
      </c>
      <c r="I6577" s="3" t="str">
        <f>IF(C6577&lt;&gt;"",_xlfn.XLOOKUP(IFERROR(VALUE(C6577),C6577),'Items database'!A:A,'Items database'!B:B),(_xlfn.XLOOKUP(LEFT(E6577,3),Services,Services,"")))</f>
        <v/>
      </c>
      <c r="J6577" s="3" t="str">
        <f t="shared" si="205"/>
        <v/>
      </c>
    </row>
    <row r="6578" spans="1:10" x14ac:dyDescent="0.35">
      <c r="A6578" s="7" t="str">
        <f>IF('Payments Export'!A6582="","",'Payments Export'!A6582)</f>
        <v/>
      </c>
      <c r="B6578" s="7" t="str">
        <f>IF('Payments Export'!A6582="","",'Payments Export'!B6582)</f>
        <v/>
      </c>
      <c r="C6578" s="7" t="str">
        <f>IF(IFERROR(VALUE('Payments Export'!H6582),'Payments Export'!H6582)&lt;&gt;0,IFERROR(VALUE('Payments Export'!H6582),'Payments Export'!H6582),"")</f>
        <v/>
      </c>
      <c r="D6578" s="7" t="str">
        <f>IF('Payments Export'!I6582="","",'Payments Export'!I6582)</f>
        <v/>
      </c>
      <c r="E6578" s="7" t="str">
        <f t="shared" si="204"/>
        <v/>
      </c>
      <c r="F6578" s="7" t="str">
        <f>IF('Payments Export'!A6582="","",'Payments Export'!N6582)</f>
        <v/>
      </c>
      <c r="G6578" s="7" t="str">
        <f>IF('Payments Export'!A6582="","",'Payments Export'!O6582)</f>
        <v/>
      </c>
      <c r="H6578" s="7" t="str">
        <f>IF('Payments Export'!B6582="","",G6578-F6578)</f>
        <v/>
      </c>
      <c r="I6578" s="3" t="str">
        <f>IF(C6578&lt;&gt;"",_xlfn.XLOOKUP(IFERROR(VALUE(C6578),C6578),'Items database'!A:A,'Items database'!B:B),(_xlfn.XLOOKUP(LEFT(E6578,3),Services,Services,"")))</f>
        <v/>
      </c>
      <c r="J6578" s="3" t="str">
        <f t="shared" si="205"/>
        <v/>
      </c>
    </row>
    <row r="6579" spans="1:10" x14ac:dyDescent="0.35">
      <c r="A6579" s="7" t="str">
        <f>IF('Payments Export'!A6583="","",'Payments Export'!A6583)</f>
        <v/>
      </c>
      <c r="B6579" s="7" t="str">
        <f>IF('Payments Export'!A6583="","",'Payments Export'!B6583)</f>
        <v/>
      </c>
      <c r="C6579" s="7" t="str">
        <f>IF(IFERROR(VALUE('Payments Export'!H6583),'Payments Export'!H6583)&lt;&gt;0,IFERROR(VALUE('Payments Export'!H6583),'Payments Export'!H6583),"")</f>
        <v/>
      </c>
      <c r="D6579" s="7" t="str">
        <f>IF('Payments Export'!I6583="","",'Payments Export'!I6583)</f>
        <v/>
      </c>
      <c r="E6579" s="7" t="str">
        <f t="shared" si="204"/>
        <v/>
      </c>
      <c r="F6579" s="7" t="str">
        <f>IF('Payments Export'!A6583="","",'Payments Export'!N6583)</f>
        <v/>
      </c>
      <c r="G6579" s="7" t="str">
        <f>IF('Payments Export'!A6583="","",'Payments Export'!O6583)</f>
        <v/>
      </c>
      <c r="H6579" s="7" t="str">
        <f>IF('Payments Export'!B6583="","",G6579-F6579)</f>
        <v/>
      </c>
      <c r="I6579" s="3" t="str">
        <f>IF(C6579&lt;&gt;"",_xlfn.XLOOKUP(IFERROR(VALUE(C6579),C6579),'Items database'!A:A,'Items database'!B:B),(_xlfn.XLOOKUP(LEFT(E6579,3),Services,Services,"")))</f>
        <v/>
      </c>
      <c r="J6579" s="3" t="str">
        <f t="shared" si="205"/>
        <v/>
      </c>
    </row>
    <row r="6580" spans="1:10" x14ac:dyDescent="0.35">
      <c r="A6580" s="7" t="str">
        <f>IF('Payments Export'!A6584="","",'Payments Export'!A6584)</f>
        <v/>
      </c>
      <c r="B6580" s="7" t="str">
        <f>IF('Payments Export'!A6584="","",'Payments Export'!B6584)</f>
        <v/>
      </c>
      <c r="C6580" s="7" t="str">
        <f>IF(IFERROR(VALUE('Payments Export'!H6584),'Payments Export'!H6584)&lt;&gt;0,IFERROR(VALUE('Payments Export'!H6584),'Payments Export'!H6584),"")</f>
        <v/>
      </c>
      <c r="D6580" s="7" t="str">
        <f>IF('Payments Export'!I6584="","",'Payments Export'!I6584)</f>
        <v/>
      </c>
      <c r="E6580" s="7" t="str">
        <f t="shared" si="204"/>
        <v/>
      </c>
      <c r="F6580" s="7" t="str">
        <f>IF('Payments Export'!A6584="","",'Payments Export'!N6584)</f>
        <v/>
      </c>
      <c r="G6580" s="7" t="str">
        <f>IF('Payments Export'!A6584="","",'Payments Export'!O6584)</f>
        <v/>
      </c>
      <c r="H6580" s="7" t="str">
        <f>IF('Payments Export'!B6584="","",G6580-F6580)</f>
        <v/>
      </c>
      <c r="I6580" s="3" t="str">
        <f>IF(C6580&lt;&gt;"",_xlfn.XLOOKUP(IFERROR(VALUE(C6580),C6580),'Items database'!A:A,'Items database'!B:B),(_xlfn.XLOOKUP(LEFT(E6580,3),Services,Services,"")))</f>
        <v/>
      </c>
      <c r="J6580" s="3" t="str">
        <f t="shared" si="205"/>
        <v/>
      </c>
    </row>
    <row r="6581" spans="1:10" x14ac:dyDescent="0.35">
      <c r="A6581" s="7" t="str">
        <f>IF('Payments Export'!A6585="","",'Payments Export'!A6585)</f>
        <v/>
      </c>
      <c r="B6581" s="7" t="str">
        <f>IF('Payments Export'!A6585="","",'Payments Export'!B6585)</f>
        <v/>
      </c>
      <c r="C6581" s="7" t="str">
        <f>IF(IFERROR(VALUE('Payments Export'!H6585),'Payments Export'!H6585)&lt;&gt;0,IFERROR(VALUE('Payments Export'!H6585),'Payments Export'!H6585),"")</f>
        <v/>
      </c>
      <c r="D6581" s="7" t="str">
        <f>IF('Payments Export'!I6585="","",'Payments Export'!I6585)</f>
        <v/>
      </c>
      <c r="E6581" s="7" t="str">
        <f t="shared" si="204"/>
        <v/>
      </c>
      <c r="F6581" s="7" t="str">
        <f>IF('Payments Export'!A6585="","",'Payments Export'!N6585)</f>
        <v/>
      </c>
      <c r="G6581" s="7" t="str">
        <f>IF('Payments Export'!A6585="","",'Payments Export'!O6585)</f>
        <v/>
      </c>
      <c r="H6581" s="7" t="str">
        <f>IF('Payments Export'!B6585="","",G6581-F6581)</f>
        <v/>
      </c>
      <c r="I6581" s="3" t="str">
        <f>IF(C6581&lt;&gt;"",_xlfn.XLOOKUP(IFERROR(VALUE(C6581),C6581),'Items database'!A:A,'Items database'!B:B),(_xlfn.XLOOKUP(LEFT(E6581,3),Services,Services,"")))</f>
        <v/>
      </c>
      <c r="J6581" s="3" t="str">
        <f t="shared" si="205"/>
        <v/>
      </c>
    </row>
    <row r="6582" spans="1:10" x14ac:dyDescent="0.35">
      <c r="A6582" s="7" t="str">
        <f>IF('Payments Export'!A6586="","",'Payments Export'!A6586)</f>
        <v/>
      </c>
      <c r="B6582" s="7" t="str">
        <f>IF('Payments Export'!A6586="","",'Payments Export'!B6586)</f>
        <v/>
      </c>
      <c r="C6582" s="7" t="str">
        <f>IF(IFERROR(VALUE('Payments Export'!H6586),'Payments Export'!H6586)&lt;&gt;0,IFERROR(VALUE('Payments Export'!H6586),'Payments Export'!H6586),"")</f>
        <v/>
      </c>
      <c r="D6582" s="7" t="str">
        <f>IF('Payments Export'!I6586="","",'Payments Export'!I6586)</f>
        <v/>
      </c>
      <c r="E6582" s="7" t="str">
        <f t="shared" si="204"/>
        <v/>
      </c>
      <c r="F6582" s="7" t="str">
        <f>IF('Payments Export'!A6586="","",'Payments Export'!N6586)</f>
        <v/>
      </c>
      <c r="G6582" s="7" t="str">
        <f>IF('Payments Export'!A6586="","",'Payments Export'!O6586)</f>
        <v/>
      </c>
      <c r="H6582" s="7" t="str">
        <f>IF('Payments Export'!B6586="","",G6582-F6582)</f>
        <v/>
      </c>
      <c r="I6582" s="3" t="str">
        <f>IF(C6582&lt;&gt;"",_xlfn.XLOOKUP(IFERROR(VALUE(C6582),C6582),'Items database'!A:A,'Items database'!B:B),(_xlfn.XLOOKUP(LEFT(E6582,3),Services,Services,"")))</f>
        <v/>
      </c>
      <c r="J6582" s="3" t="str">
        <f t="shared" si="205"/>
        <v/>
      </c>
    </row>
    <row r="6583" spans="1:10" x14ac:dyDescent="0.35">
      <c r="A6583" s="7" t="str">
        <f>IF('Payments Export'!A6587="","",'Payments Export'!A6587)</f>
        <v/>
      </c>
      <c r="B6583" s="7" t="str">
        <f>IF('Payments Export'!A6587="","",'Payments Export'!B6587)</f>
        <v/>
      </c>
      <c r="C6583" s="7" t="str">
        <f>IF(IFERROR(VALUE('Payments Export'!H6587),'Payments Export'!H6587)&lt;&gt;0,IFERROR(VALUE('Payments Export'!H6587),'Payments Export'!H6587),"")</f>
        <v/>
      </c>
      <c r="D6583" s="7" t="str">
        <f>IF('Payments Export'!I6587="","",'Payments Export'!I6587)</f>
        <v/>
      </c>
      <c r="E6583" s="7" t="str">
        <f t="shared" si="204"/>
        <v/>
      </c>
      <c r="F6583" s="7" t="str">
        <f>IF('Payments Export'!A6587="","",'Payments Export'!N6587)</f>
        <v/>
      </c>
      <c r="G6583" s="7" t="str">
        <f>IF('Payments Export'!A6587="","",'Payments Export'!O6587)</f>
        <v/>
      </c>
      <c r="H6583" s="7" t="str">
        <f>IF('Payments Export'!B6587="","",G6583-F6583)</f>
        <v/>
      </c>
      <c r="I6583" s="3" t="str">
        <f>IF(C6583&lt;&gt;"",_xlfn.XLOOKUP(IFERROR(VALUE(C6583),C6583),'Items database'!A:A,'Items database'!B:B),(_xlfn.XLOOKUP(LEFT(E6583,3),Services,Services,"")))</f>
        <v/>
      </c>
      <c r="J6583" s="3" t="str">
        <f t="shared" si="205"/>
        <v/>
      </c>
    </row>
    <row r="6584" spans="1:10" x14ac:dyDescent="0.35">
      <c r="A6584" s="7" t="str">
        <f>IF('Payments Export'!A6588="","",'Payments Export'!A6588)</f>
        <v/>
      </c>
      <c r="B6584" s="7" t="str">
        <f>IF('Payments Export'!A6588="","",'Payments Export'!B6588)</f>
        <v/>
      </c>
      <c r="C6584" s="7" t="str">
        <f>IF(IFERROR(VALUE('Payments Export'!H6588),'Payments Export'!H6588)&lt;&gt;0,IFERROR(VALUE('Payments Export'!H6588),'Payments Export'!H6588),"")</f>
        <v/>
      </c>
      <c r="D6584" s="7" t="str">
        <f>IF('Payments Export'!I6588="","",'Payments Export'!I6588)</f>
        <v/>
      </c>
      <c r="E6584" s="7" t="str">
        <f t="shared" si="204"/>
        <v/>
      </c>
      <c r="F6584" s="7" t="str">
        <f>IF('Payments Export'!A6588="","",'Payments Export'!N6588)</f>
        <v/>
      </c>
      <c r="G6584" s="7" t="str">
        <f>IF('Payments Export'!A6588="","",'Payments Export'!O6588)</f>
        <v/>
      </c>
      <c r="H6584" s="7" t="str">
        <f>IF('Payments Export'!B6588="","",G6584-F6584)</f>
        <v/>
      </c>
      <c r="I6584" s="3" t="str">
        <f>IF(C6584&lt;&gt;"",_xlfn.XLOOKUP(IFERROR(VALUE(C6584),C6584),'Items database'!A:A,'Items database'!B:B),(_xlfn.XLOOKUP(LEFT(E6584,3),Services,Services,"")))</f>
        <v/>
      </c>
      <c r="J6584" s="3" t="str">
        <f t="shared" si="205"/>
        <v/>
      </c>
    </row>
    <row r="6585" spans="1:10" x14ac:dyDescent="0.35">
      <c r="A6585" s="7" t="str">
        <f>IF('Payments Export'!A6589="","",'Payments Export'!A6589)</f>
        <v/>
      </c>
      <c r="B6585" s="7" t="str">
        <f>IF('Payments Export'!A6589="","",'Payments Export'!B6589)</f>
        <v/>
      </c>
      <c r="C6585" s="7" t="str">
        <f>IF(IFERROR(VALUE('Payments Export'!H6589),'Payments Export'!H6589)&lt;&gt;0,IFERROR(VALUE('Payments Export'!H6589),'Payments Export'!H6589),"")</f>
        <v/>
      </c>
      <c r="D6585" s="7" t="str">
        <f>IF('Payments Export'!I6589="","",'Payments Export'!I6589)</f>
        <v/>
      </c>
      <c r="E6585" s="7" t="str">
        <f t="shared" si="204"/>
        <v/>
      </c>
      <c r="F6585" s="7" t="str">
        <f>IF('Payments Export'!A6589="","",'Payments Export'!N6589)</f>
        <v/>
      </c>
      <c r="G6585" s="7" t="str">
        <f>IF('Payments Export'!A6589="","",'Payments Export'!O6589)</f>
        <v/>
      </c>
      <c r="H6585" s="7" t="str">
        <f>IF('Payments Export'!B6589="","",G6585-F6585)</f>
        <v/>
      </c>
      <c r="I6585" s="3" t="str">
        <f>IF(C6585&lt;&gt;"",_xlfn.XLOOKUP(IFERROR(VALUE(C6585),C6585),'Items database'!A:A,'Items database'!B:B),(_xlfn.XLOOKUP(LEFT(E6585,3),Services,Services,"")))</f>
        <v/>
      </c>
      <c r="J6585" s="3" t="str">
        <f t="shared" si="205"/>
        <v/>
      </c>
    </row>
    <row r="6586" spans="1:10" x14ac:dyDescent="0.35">
      <c r="A6586" s="7" t="str">
        <f>IF('Payments Export'!A6590="","",'Payments Export'!A6590)</f>
        <v/>
      </c>
      <c r="B6586" s="7" t="str">
        <f>IF('Payments Export'!A6590="","",'Payments Export'!B6590)</f>
        <v/>
      </c>
      <c r="C6586" s="7" t="str">
        <f>IF(IFERROR(VALUE('Payments Export'!H6590),'Payments Export'!H6590)&lt;&gt;0,IFERROR(VALUE('Payments Export'!H6590),'Payments Export'!H6590),"")</f>
        <v/>
      </c>
      <c r="D6586" s="7" t="str">
        <f>IF('Payments Export'!I6590="","",'Payments Export'!I6590)</f>
        <v/>
      </c>
      <c r="E6586" s="7" t="str">
        <f t="shared" si="204"/>
        <v/>
      </c>
      <c r="F6586" s="7" t="str">
        <f>IF('Payments Export'!A6590="","",'Payments Export'!N6590)</f>
        <v/>
      </c>
      <c r="G6586" s="7" t="str">
        <f>IF('Payments Export'!A6590="","",'Payments Export'!O6590)</f>
        <v/>
      </c>
      <c r="H6586" s="7" t="str">
        <f>IF('Payments Export'!B6590="","",G6586-F6586)</f>
        <v/>
      </c>
      <c r="I6586" s="3" t="str">
        <f>IF(C6586&lt;&gt;"",_xlfn.XLOOKUP(IFERROR(VALUE(C6586),C6586),'Items database'!A:A,'Items database'!B:B),(_xlfn.XLOOKUP(LEFT(E6586,3),Services,Services,"")))</f>
        <v/>
      </c>
      <c r="J6586" s="3" t="str">
        <f t="shared" si="205"/>
        <v/>
      </c>
    </row>
    <row r="6587" spans="1:10" x14ac:dyDescent="0.35">
      <c r="A6587" s="7" t="str">
        <f>IF('Payments Export'!A6591="","",'Payments Export'!A6591)</f>
        <v/>
      </c>
      <c r="B6587" s="7" t="str">
        <f>IF('Payments Export'!A6591="","",'Payments Export'!B6591)</f>
        <v/>
      </c>
      <c r="C6587" s="7" t="str">
        <f>IF(IFERROR(VALUE('Payments Export'!H6591),'Payments Export'!H6591)&lt;&gt;0,IFERROR(VALUE('Payments Export'!H6591),'Payments Export'!H6591),"")</f>
        <v/>
      </c>
      <c r="D6587" s="7" t="str">
        <f>IF('Payments Export'!I6591="","",'Payments Export'!I6591)</f>
        <v/>
      </c>
      <c r="E6587" s="7" t="str">
        <f t="shared" si="204"/>
        <v/>
      </c>
      <c r="F6587" s="7" t="str">
        <f>IF('Payments Export'!A6591="","",'Payments Export'!N6591)</f>
        <v/>
      </c>
      <c r="G6587" s="7" t="str">
        <f>IF('Payments Export'!A6591="","",'Payments Export'!O6591)</f>
        <v/>
      </c>
      <c r="H6587" s="7" t="str">
        <f>IF('Payments Export'!B6591="","",G6587-F6587)</f>
        <v/>
      </c>
      <c r="I6587" s="3" t="str">
        <f>IF(C6587&lt;&gt;"",_xlfn.XLOOKUP(IFERROR(VALUE(C6587),C6587),'Items database'!A:A,'Items database'!B:B),(_xlfn.XLOOKUP(LEFT(E6587,3),Services,Services,"")))</f>
        <v/>
      </c>
      <c r="J6587" s="3" t="str">
        <f t="shared" si="205"/>
        <v/>
      </c>
    </row>
    <row r="6588" spans="1:10" x14ac:dyDescent="0.35">
      <c r="A6588" s="7" t="str">
        <f>IF('Payments Export'!A6592="","",'Payments Export'!A6592)</f>
        <v/>
      </c>
      <c r="B6588" s="7" t="str">
        <f>IF('Payments Export'!A6592="","",'Payments Export'!B6592)</f>
        <v/>
      </c>
      <c r="C6588" s="7" t="str">
        <f>IF(IFERROR(VALUE('Payments Export'!H6592),'Payments Export'!H6592)&lt;&gt;0,IFERROR(VALUE('Payments Export'!H6592),'Payments Export'!H6592),"")</f>
        <v/>
      </c>
      <c r="D6588" s="7" t="str">
        <f>IF('Payments Export'!I6592="","",'Payments Export'!I6592)</f>
        <v/>
      </c>
      <c r="E6588" s="7" t="str">
        <f t="shared" si="204"/>
        <v/>
      </c>
      <c r="F6588" s="7" t="str">
        <f>IF('Payments Export'!A6592="","",'Payments Export'!N6592)</f>
        <v/>
      </c>
      <c r="G6588" s="7" t="str">
        <f>IF('Payments Export'!A6592="","",'Payments Export'!O6592)</f>
        <v/>
      </c>
      <c r="H6588" s="7" t="str">
        <f>IF('Payments Export'!B6592="","",G6588-F6588)</f>
        <v/>
      </c>
      <c r="I6588" s="3" t="str">
        <f>IF(C6588&lt;&gt;"",_xlfn.XLOOKUP(IFERROR(VALUE(C6588),C6588),'Items database'!A:A,'Items database'!B:B),(_xlfn.XLOOKUP(LEFT(E6588,3),Services,Services,"")))</f>
        <v/>
      </c>
      <c r="J6588" s="3" t="str">
        <f t="shared" si="205"/>
        <v/>
      </c>
    </row>
    <row r="6589" spans="1:10" x14ac:dyDescent="0.35">
      <c r="A6589" s="7" t="str">
        <f>IF('Payments Export'!A6593="","",'Payments Export'!A6593)</f>
        <v/>
      </c>
      <c r="B6589" s="7" t="str">
        <f>IF('Payments Export'!A6593="","",'Payments Export'!B6593)</f>
        <v/>
      </c>
      <c r="C6589" s="7" t="str">
        <f>IF(IFERROR(VALUE('Payments Export'!H6593),'Payments Export'!H6593)&lt;&gt;0,IFERROR(VALUE('Payments Export'!H6593),'Payments Export'!H6593),"")</f>
        <v/>
      </c>
      <c r="D6589" s="7" t="str">
        <f>IF('Payments Export'!I6593="","",'Payments Export'!I6593)</f>
        <v/>
      </c>
      <c r="E6589" s="7" t="str">
        <f t="shared" si="204"/>
        <v/>
      </c>
      <c r="F6589" s="7" t="str">
        <f>IF('Payments Export'!A6593="","",'Payments Export'!N6593)</f>
        <v/>
      </c>
      <c r="G6589" s="7" t="str">
        <f>IF('Payments Export'!A6593="","",'Payments Export'!O6593)</f>
        <v/>
      </c>
      <c r="H6589" s="7" t="str">
        <f>IF('Payments Export'!B6593="","",G6589-F6589)</f>
        <v/>
      </c>
      <c r="I6589" s="3" t="str">
        <f>IF(C6589&lt;&gt;"",_xlfn.XLOOKUP(IFERROR(VALUE(C6589),C6589),'Items database'!A:A,'Items database'!B:B),(_xlfn.XLOOKUP(LEFT(E6589,3),Services,Services,"")))</f>
        <v/>
      </c>
      <c r="J6589" s="3" t="str">
        <f t="shared" si="205"/>
        <v/>
      </c>
    </row>
    <row r="6590" spans="1:10" x14ac:dyDescent="0.35">
      <c r="A6590" s="7" t="str">
        <f>IF('Payments Export'!A6594="","",'Payments Export'!A6594)</f>
        <v/>
      </c>
      <c r="B6590" s="7" t="str">
        <f>IF('Payments Export'!A6594="","",'Payments Export'!B6594)</f>
        <v/>
      </c>
      <c r="C6590" s="7" t="str">
        <f>IF(IFERROR(VALUE('Payments Export'!H6594),'Payments Export'!H6594)&lt;&gt;0,IFERROR(VALUE('Payments Export'!H6594),'Payments Export'!H6594),"")</f>
        <v/>
      </c>
      <c r="D6590" s="7" t="str">
        <f>IF('Payments Export'!I6594="","",'Payments Export'!I6594)</f>
        <v/>
      </c>
      <c r="E6590" s="7" t="str">
        <f t="shared" si="204"/>
        <v/>
      </c>
      <c r="F6590" s="7" t="str">
        <f>IF('Payments Export'!A6594="","",'Payments Export'!N6594)</f>
        <v/>
      </c>
      <c r="G6590" s="7" t="str">
        <f>IF('Payments Export'!A6594="","",'Payments Export'!O6594)</f>
        <v/>
      </c>
      <c r="H6590" s="7" t="str">
        <f>IF('Payments Export'!B6594="","",G6590-F6590)</f>
        <v/>
      </c>
      <c r="I6590" s="3" t="str">
        <f>IF(C6590&lt;&gt;"",_xlfn.XLOOKUP(IFERROR(VALUE(C6590),C6590),'Items database'!A:A,'Items database'!B:B),(_xlfn.XLOOKUP(LEFT(E6590,3),Services,Services,"")))</f>
        <v/>
      </c>
      <c r="J6590" s="3" t="str">
        <f t="shared" si="205"/>
        <v/>
      </c>
    </row>
    <row r="6591" spans="1:10" x14ac:dyDescent="0.35">
      <c r="A6591" s="7" t="str">
        <f>IF('Payments Export'!A6595="","",'Payments Export'!A6595)</f>
        <v/>
      </c>
      <c r="B6591" s="7" t="str">
        <f>IF('Payments Export'!A6595="","",'Payments Export'!B6595)</f>
        <v/>
      </c>
      <c r="C6591" s="7" t="str">
        <f>IF(IFERROR(VALUE('Payments Export'!H6595),'Payments Export'!H6595)&lt;&gt;0,IFERROR(VALUE('Payments Export'!H6595),'Payments Export'!H6595),"")</f>
        <v/>
      </c>
      <c r="D6591" s="7" t="str">
        <f>IF('Payments Export'!I6595="","",'Payments Export'!I6595)</f>
        <v/>
      </c>
      <c r="E6591" s="7" t="str">
        <f t="shared" si="204"/>
        <v/>
      </c>
      <c r="F6591" s="7" t="str">
        <f>IF('Payments Export'!A6595="","",'Payments Export'!N6595)</f>
        <v/>
      </c>
      <c r="G6591" s="7" t="str">
        <f>IF('Payments Export'!A6595="","",'Payments Export'!O6595)</f>
        <v/>
      </c>
      <c r="H6591" s="7" t="str">
        <f>IF('Payments Export'!B6595="","",G6591-F6591)</f>
        <v/>
      </c>
      <c r="I6591" s="3" t="str">
        <f>IF(C6591&lt;&gt;"",_xlfn.XLOOKUP(IFERROR(VALUE(C6591),C6591),'Items database'!A:A,'Items database'!B:B),(_xlfn.XLOOKUP(LEFT(E6591,3),Services,Services,"")))</f>
        <v/>
      </c>
      <c r="J6591" s="3" t="str">
        <f t="shared" si="205"/>
        <v/>
      </c>
    </row>
    <row r="6592" spans="1:10" x14ac:dyDescent="0.35">
      <c r="A6592" s="7" t="str">
        <f>IF('Payments Export'!A6596="","",'Payments Export'!A6596)</f>
        <v/>
      </c>
      <c r="B6592" s="7" t="str">
        <f>IF('Payments Export'!A6596="","",'Payments Export'!B6596)</f>
        <v/>
      </c>
      <c r="C6592" s="7" t="str">
        <f>IF(IFERROR(VALUE('Payments Export'!H6596),'Payments Export'!H6596)&lt;&gt;0,IFERROR(VALUE('Payments Export'!H6596),'Payments Export'!H6596),"")</f>
        <v/>
      </c>
      <c r="D6592" s="7" t="str">
        <f>IF('Payments Export'!I6596="","",'Payments Export'!I6596)</f>
        <v/>
      </c>
      <c r="E6592" s="7" t="str">
        <f t="shared" si="204"/>
        <v/>
      </c>
      <c r="F6592" s="7" t="str">
        <f>IF('Payments Export'!A6596="","",'Payments Export'!N6596)</f>
        <v/>
      </c>
      <c r="G6592" s="7" t="str">
        <f>IF('Payments Export'!A6596="","",'Payments Export'!O6596)</f>
        <v/>
      </c>
      <c r="H6592" s="7" t="str">
        <f>IF('Payments Export'!B6596="","",G6592-F6592)</f>
        <v/>
      </c>
      <c r="I6592" s="3" t="str">
        <f>IF(C6592&lt;&gt;"",_xlfn.XLOOKUP(IFERROR(VALUE(C6592),C6592),'Items database'!A:A,'Items database'!B:B),(_xlfn.XLOOKUP(LEFT(E6592,3),Services,Services,"")))</f>
        <v/>
      </c>
      <c r="J6592" s="3" t="str">
        <f t="shared" si="205"/>
        <v/>
      </c>
    </row>
    <row r="6593" spans="1:10" x14ac:dyDescent="0.35">
      <c r="A6593" s="7" t="str">
        <f>IF('Payments Export'!A6597="","",'Payments Export'!A6597)</f>
        <v/>
      </c>
      <c r="B6593" s="7" t="str">
        <f>IF('Payments Export'!A6597="","",'Payments Export'!B6597)</f>
        <v/>
      </c>
      <c r="C6593" s="7" t="str">
        <f>IF(IFERROR(VALUE('Payments Export'!H6597),'Payments Export'!H6597)&lt;&gt;0,IFERROR(VALUE('Payments Export'!H6597),'Payments Export'!H6597),"")</f>
        <v/>
      </c>
      <c r="D6593" s="7" t="str">
        <f>IF('Payments Export'!I6597="","",'Payments Export'!I6597)</f>
        <v/>
      </c>
      <c r="E6593" s="7" t="str">
        <f t="shared" ref="E6593:E6656" si="206">LEFT(D6593,66)</f>
        <v/>
      </c>
      <c r="F6593" s="7" t="str">
        <f>IF('Payments Export'!A6597="","",'Payments Export'!N6597)</f>
        <v/>
      </c>
      <c r="G6593" s="7" t="str">
        <f>IF('Payments Export'!A6597="","",'Payments Export'!O6597)</f>
        <v/>
      </c>
      <c r="H6593" s="7" t="str">
        <f>IF('Payments Export'!B6597="","",G6593-F6593)</f>
        <v/>
      </c>
      <c r="I6593" s="3" t="str">
        <f>IF(C6593&lt;&gt;"",_xlfn.XLOOKUP(IFERROR(VALUE(C6593),C6593),'Items database'!A:A,'Items database'!B:B),(_xlfn.XLOOKUP(LEFT(E6593,3),Services,Services,"")))</f>
        <v/>
      </c>
      <c r="J6593" s="3" t="str">
        <f t="shared" ref="J6593:J6656" si="207">IF(ISNUMBER(F6593)=TRUE,IF(F6593=0,"","GST"),"")</f>
        <v/>
      </c>
    </row>
    <row r="6594" spans="1:10" x14ac:dyDescent="0.35">
      <c r="A6594" s="7" t="str">
        <f>IF('Payments Export'!A6598="","",'Payments Export'!A6598)</f>
        <v/>
      </c>
      <c r="B6594" s="7" t="str">
        <f>IF('Payments Export'!A6598="","",'Payments Export'!B6598)</f>
        <v/>
      </c>
      <c r="C6594" s="7" t="str">
        <f>IF(IFERROR(VALUE('Payments Export'!H6598),'Payments Export'!H6598)&lt;&gt;0,IFERROR(VALUE('Payments Export'!H6598),'Payments Export'!H6598),"")</f>
        <v/>
      </c>
      <c r="D6594" s="7" t="str">
        <f>IF('Payments Export'!I6598="","",'Payments Export'!I6598)</f>
        <v/>
      </c>
      <c r="E6594" s="7" t="str">
        <f t="shared" si="206"/>
        <v/>
      </c>
      <c r="F6594" s="7" t="str">
        <f>IF('Payments Export'!A6598="","",'Payments Export'!N6598)</f>
        <v/>
      </c>
      <c r="G6594" s="7" t="str">
        <f>IF('Payments Export'!A6598="","",'Payments Export'!O6598)</f>
        <v/>
      </c>
      <c r="H6594" s="7" t="str">
        <f>IF('Payments Export'!B6598="","",G6594-F6594)</f>
        <v/>
      </c>
      <c r="I6594" s="3" t="str">
        <f>IF(C6594&lt;&gt;"",_xlfn.XLOOKUP(IFERROR(VALUE(C6594),C6594),'Items database'!A:A,'Items database'!B:B),(_xlfn.XLOOKUP(LEFT(E6594,3),Services,Services,"")))</f>
        <v/>
      </c>
      <c r="J6594" s="3" t="str">
        <f t="shared" si="207"/>
        <v/>
      </c>
    </row>
    <row r="6595" spans="1:10" x14ac:dyDescent="0.35">
      <c r="A6595" s="7" t="str">
        <f>IF('Payments Export'!A6599="","",'Payments Export'!A6599)</f>
        <v/>
      </c>
      <c r="B6595" s="7" t="str">
        <f>IF('Payments Export'!A6599="","",'Payments Export'!B6599)</f>
        <v/>
      </c>
      <c r="C6595" s="7" t="str">
        <f>IF(IFERROR(VALUE('Payments Export'!H6599),'Payments Export'!H6599)&lt;&gt;0,IFERROR(VALUE('Payments Export'!H6599),'Payments Export'!H6599),"")</f>
        <v/>
      </c>
      <c r="D6595" s="7" t="str">
        <f>IF('Payments Export'!I6599="","",'Payments Export'!I6599)</f>
        <v/>
      </c>
      <c r="E6595" s="7" t="str">
        <f t="shared" si="206"/>
        <v/>
      </c>
      <c r="F6595" s="7" t="str">
        <f>IF('Payments Export'!A6599="","",'Payments Export'!N6599)</f>
        <v/>
      </c>
      <c r="G6595" s="7" t="str">
        <f>IF('Payments Export'!A6599="","",'Payments Export'!O6599)</f>
        <v/>
      </c>
      <c r="H6595" s="7" t="str">
        <f>IF('Payments Export'!B6599="","",G6595-F6595)</f>
        <v/>
      </c>
      <c r="I6595" s="3" t="str">
        <f>IF(C6595&lt;&gt;"",_xlfn.XLOOKUP(IFERROR(VALUE(C6595),C6595),'Items database'!A:A,'Items database'!B:B),(_xlfn.XLOOKUP(LEFT(E6595,3),Services,Services,"")))</f>
        <v/>
      </c>
      <c r="J6595" s="3" t="str">
        <f t="shared" si="207"/>
        <v/>
      </c>
    </row>
    <row r="6596" spans="1:10" x14ac:dyDescent="0.35">
      <c r="A6596" s="7" t="str">
        <f>IF('Payments Export'!A6600="","",'Payments Export'!A6600)</f>
        <v/>
      </c>
      <c r="B6596" s="7" t="str">
        <f>IF('Payments Export'!A6600="","",'Payments Export'!B6600)</f>
        <v/>
      </c>
      <c r="C6596" s="7" t="str">
        <f>IF(IFERROR(VALUE('Payments Export'!H6600),'Payments Export'!H6600)&lt;&gt;0,IFERROR(VALUE('Payments Export'!H6600),'Payments Export'!H6600),"")</f>
        <v/>
      </c>
      <c r="D6596" s="7" t="str">
        <f>IF('Payments Export'!I6600="","",'Payments Export'!I6600)</f>
        <v/>
      </c>
      <c r="E6596" s="7" t="str">
        <f t="shared" si="206"/>
        <v/>
      </c>
      <c r="F6596" s="7" t="str">
        <f>IF('Payments Export'!A6600="","",'Payments Export'!N6600)</f>
        <v/>
      </c>
      <c r="G6596" s="7" t="str">
        <f>IF('Payments Export'!A6600="","",'Payments Export'!O6600)</f>
        <v/>
      </c>
      <c r="H6596" s="7" t="str">
        <f>IF('Payments Export'!B6600="","",G6596-F6596)</f>
        <v/>
      </c>
      <c r="I6596" s="3" t="str">
        <f>IF(C6596&lt;&gt;"",_xlfn.XLOOKUP(IFERROR(VALUE(C6596),C6596),'Items database'!A:A,'Items database'!B:B),(_xlfn.XLOOKUP(LEFT(E6596,3),Services,Services,"")))</f>
        <v/>
      </c>
      <c r="J6596" s="3" t="str">
        <f t="shared" si="207"/>
        <v/>
      </c>
    </row>
    <row r="6597" spans="1:10" x14ac:dyDescent="0.35">
      <c r="A6597" s="7" t="str">
        <f>IF('Payments Export'!A6601="","",'Payments Export'!A6601)</f>
        <v/>
      </c>
      <c r="B6597" s="7" t="str">
        <f>IF('Payments Export'!A6601="","",'Payments Export'!B6601)</f>
        <v/>
      </c>
      <c r="C6597" s="7" t="str">
        <f>IF(IFERROR(VALUE('Payments Export'!H6601),'Payments Export'!H6601)&lt;&gt;0,IFERROR(VALUE('Payments Export'!H6601),'Payments Export'!H6601),"")</f>
        <v/>
      </c>
      <c r="D6597" s="7" t="str">
        <f>IF('Payments Export'!I6601="","",'Payments Export'!I6601)</f>
        <v/>
      </c>
      <c r="E6597" s="7" t="str">
        <f t="shared" si="206"/>
        <v/>
      </c>
      <c r="F6597" s="7" t="str">
        <f>IF('Payments Export'!A6601="","",'Payments Export'!N6601)</f>
        <v/>
      </c>
      <c r="G6597" s="7" t="str">
        <f>IF('Payments Export'!A6601="","",'Payments Export'!O6601)</f>
        <v/>
      </c>
      <c r="H6597" s="7" t="str">
        <f>IF('Payments Export'!B6601="","",G6597-F6597)</f>
        <v/>
      </c>
      <c r="I6597" s="3" t="str">
        <f>IF(C6597&lt;&gt;"",_xlfn.XLOOKUP(IFERROR(VALUE(C6597),C6597),'Items database'!A:A,'Items database'!B:B),(_xlfn.XLOOKUP(LEFT(E6597,3),Services,Services,"")))</f>
        <v/>
      </c>
      <c r="J6597" s="3" t="str">
        <f t="shared" si="207"/>
        <v/>
      </c>
    </row>
    <row r="6598" spans="1:10" x14ac:dyDescent="0.35">
      <c r="A6598" s="7" t="str">
        <f>IF('Payments Export'!A6602="","",'Payments Export'!A6602)</f>
        <v/>
      </c>
      <c r="B6598" s="7" t="str">
        <f>IF('Payments Export'!A6602="","",'Payments Export'!B6602)</f>
        <v/>
      </c>
      <c r="C6598" s="7" t="str">
        <f>IF(IFERROR(VALUE('Payments Export'!H6602),'Payments Export'!H6602)&lt;&gt;0,IFERROR(VALUE('Payments Export'!H6602),'Payments Export'!H6602),"")</f>
        <v/>
      </c>
      <c r="D6598" s="7" t="str">
        <f>IF('Payments Export'!I6602="","",'Payments Export'!I6602)</f>
        <v/>
      </c>
      <c r="E6598" s="7" t="str">
        <f t="shared" si="206"/>
        <v/>
      </c>
      <c r="F6598" s="7" t="str">
        <f>IF('Payments Export'!A6602="","",'Payments Export'!N6602)</f>
        <v/>
      </c>
      <c r="G6598" s="7" t="str">
        <f>IF('Payments Export'!A6602="","",'Payments Export'!O6602)</f>
        <v/>
      </c>
      <c r="H6598" s="7" t="str">
        <f>IF('Payments Export'!B6602="","",G6598-F6598)</f>
        <v/>
      </c>
      <c r="I6598" s="3" t="str">
        <f>IF(C6598&lt;&gt;"",_xlfn.XLOOKUP(IFERROR(VALUE(C6598),C6598),'Items database'!A:A,'Items database'!B:B),(_xlfn.XLOOKUP(LEFT(E6598,3),Services,Services,"")))</f>
        <v/>
      </c>
      <c r="J6598" s="3" t="str">
        <f t="shared" si="207"/>
        <v/>
      </c>
    </row>
    <row r="6599" spans="1:10" x14ac:dyDescent="0.35">
      <c r="A6599" s="7" t="str">
        <f>IF('Payments Export'!A6603="","",'Payments Export'!A6603)</f>
        <v/>
      </c>
      <c r="B6599" s="7" t="str">
        <f>IF('Payments Export'!A6603="","",'Payments Export'!B6603)</f>
        <v/>
      </c>
      <c r="C6599" s="7" t="str">
        <f>IF(IFERROR(VALUE('Payments Export'!H6603),'Payments Export'!H6603)&lt;&gt;0,IFERROR(VALUE('Payments Export'!H6603),'Payments Export'!H6603),"")</f>
        <v/>
      </c>
      <c r="D6599" s="7" t="str">
        <f>IF('Payments Export'!I6603="","",'Payments Export'!I6603)</f>
        <v/>
      </c>
      <c r="E6599" s="7" t="str">
        <f t="shared" si="206"/>
        <v/>
      </c>
      <c r="F6599" s="7" t="str">
        <f>IF('Payments Export'!A6603="","",'Payments Export'!N6603)</f>
        <v/>
      </c>
      <c r="G6599" s="7" t="str">
        <f>IF('Payments Export'!A6603="","",'Payments Export'!O6603)</f>
        <v/>
      </c>
      <c r="H6599" s="7" t="str">
        <f>IF('Payments Export'!B6603="","",G6599-F6599)</f>
        <v/>
      </c>
      <c r="I6599" s="3" t="str">
        <f>IF(C6599&lt;&gt;"",_xlfn.XLOOKUP(IFERROR(VALUE(C6599),C6599),'Items database'!A:A,'Items database'!B:B),(_xlfn.XLOOKUP(LEFT(E6599,3),Services,Services,"")))</f>
        <v/>
      </c>
      <c r="J6599" s="3" t="str">
        <f t="shared" si="207"/>
        <v/>
      </c>
    </row>
    <row r="6600" spans="1:10" x14ac:dyDescent="0.35">
      <c r="A6600" s="7" t="str">
        <f>IF('Payments Export'!A6604="","",'Payments Export'!A6604)</f>
        <v/>
      </c>
      <c r="B6600" s="7" t="str">
        <f>IF('Payments Export'!A6604="","",'Payments Export'!B6604)</f>
        <v/>
      </c>
      <c r="C6600" s="7" t="str">
        <f>IF(IFERROR(VALUE('Payments Export'!H6604),'Payments Export'!H6604)&lt;&gt;0,IFERROR(VALUE('Payments Export'!H6604),'Payments Export'!H6604),"")</f>
        <v/>
      </c>
      <c r="D6600" s="7" t="str">
        <f>IF('Payments Export'!I6604="","",'Payments Export'!I6604)</f>
        <v/>
      </c>
      <c r="E6600" s="7" t="str">
        <f t="shared" si="206"/>
        <v/>
      </c>
      <c r="F6600" s="7" t="str">
        <f>IF('Payments Export'!A6604="","",'Payments Export'!N6604)</f>
        <v/>
      </c>
      <c r="G6600" s="7" t="str">
        <f>IF('Payments Export'!A6604="","",'Payments Export'!O6604)</f>
        <v/>
      </c>
      <c r="H6600" s="7" t="str">
        <f>IF('Payments Export'!B6604="","",G6600-F6600)</f>
        <v/>
      </c>
      <c r="I6600" s="3" t="str">
        <f>IF(C6600&lt;&gt;"",_xlfn.XLOOKUP(IFERROR(VALUE(C6600),C6600),'Items database'!A:A,'Items database'!B:B),(_xlfn.XLOOKUP(LEFT(E6600,3),Services,Services,"")))</f>
        <v/>
      </c>
      <c r="J6600" s="3" t="str">
        <f t="shared" si="207"/>
        <v/>
      </c>
    </row>
    <row r="6601" spans="1:10" x14ac:dyDescent="0.35">
      <c r="A6601" s="7" t="str">
        <f>IF('Payments Export'!A6605="","",'Payments Export'!A6605)</f>
        <v/>
      </c>
      <c r="B6601" s="7" t="str">
        <f>IF('Payments Export'!A6605="","",'Payments Export'!B6605)</f>
        <v/>
      </c>
      <c r="C6601" s="7" t="str">
        <f>IF(IFERROR(VALUE('Payments Export'!H6605),'Payments Export'!H6605)&lt;&gt;0,IFERROR(VALUE('Payments Export'!H6605),'Payments Export'!H6605),"")</f>
        <v/>
      </c>
      <c r="D6601" s="7" t="str">
        <f>IF('Payments Export'!I6605="","",'Payments Export'!I6605)</f>
        <v/>
      </c>
      <c r="E6601" s="7" t="str">
        <f t="shared" si="206"/>
        <v/>
      </c>
      <c r="F6601" s="7" t="str">
        <f>IF('Payments Export'!A6605="","",'Payments Export'!N6605)</f>
        <v/>
      </c>
      <c r="G6601" s="7" t="str">
        <f>IF('Payments Export'!A6605="","",'Payments Export'!O6605)</f>
        <v/>
      </c>
      <c r="H6601" s="7" t="str">
        <f>IF('Payments Export'!B6605="","",G6601-F6601)</f>
        <v/>
      </c>
      <c r="I6601" s="3" t="str">
        <f>IF(C6601&lt;&gt;"",_xlfn.XLOOKUP(IFERROR(VALUE(C6601),C6601),'Items database'!A:A,'Items database'!B:B),(_xlfn.XLOOKUP(LEFT(E6601,3),Services,Services,"")))</f>
        <v/>
      </c>
      <c r="J6601" s="3" t="str">
        <f t="shared" si="207"/>
        <v/>
      </c>
    </row>
    <row r="6602" spans="1:10" x14ac:dyDescent="0.35">
      <c r="A6602" s="7" t="str">
        <f>IF('Payments Export'!A6606="","",'Payments Export'!A6606)</f>
        <v/>
      </c>
      <c r="B6602" s="7" t="str">
        <f>IF('Payments Export'!A6606="","",'Payments Export'!B6606)</f>
        <v/>
      </c>
      <c r="C6602" s="7" t="str">
        <f>IF(IFERROR(VALUE('Payments Export'!H6606),'Payments Export'!H6606)&lt;&gt;0,IFERROR(VALUE('Payments Export'!H6606),'Payments Export'!H6606),"")</f>
        <v/>
      </c>
      <c r="D6602" s="7" t="str">
        <f>IF('Payments Export'!I6606="","",'Payments Export'!I6606)</f>
        <v/>
      </c>
      <c r="E6602" s="7" t="str">
        <f t="shared" si="206"/>
        <v/>
      </c>
      <c r="F6602" s="7" t="str">
        <f>IF('Payments Export'!A6606="","",'Payments Export'!N6606)</f>
        <v/>
      </c>
      <c r="G6602" s="7" t="str">
        <f>IF('Payments Export'!A6606="","",'Payments Export'!O6606)</f>
        <v/>
      </c>
      <c r="H6602" s="7" t="str">
        <f>IF('Payments Export'!B6606="","",G6602-F6602)</f>
        <v/>
      </c>
      <c r="I6602" s="3" t="str">
        <f>IF(C6602&lt;&gt;"",_xlfn.XLOOKUP(IFERROR(VALUE(C6602),C6602),'Items database'!A:A,'Items database'!B:B),(_xlfn.XLOOKUP(LEFT(E6602,3),Services,Services,"")))</f>
        <v/>
      </c>
      <c r="J6602" s="3" t="str">
        <f t="shared" si="207"/>
        <v/>
      </c>
    </row>
    <row r="6603" spans="1:10" x14ac:dyDescent="0.35">
      <c r="A6603" s="7" t="str">
        <f>IF('Payments Export'!A6607="","",'Payments Export'!A6607)</f>
        <v/>
      </c>
      <c r="B6603" s="7" t="str">
        <f>IF('Payments Export'!A6607="","",'Payments Export'!B6607)</f>
        <v/>
      </c>
      <c r="C6603" s="7" t="str">
        <f>IF(IFERROR(VALUE('Payments Export'!H6607),'Payments Export'!H6607)&lt;&gt;0,IFERROR(VALUE('Payments Export'!H6607),'Payments Export'!H6607),"")</f>
        <v/>
      </c>
      <c r="D6603" s="7" t="str">
        <f>IF('Payments Export'!I6607="","",'Payments Export'!I6607)</f>
        <v/>
      </c>
      <c r="E6603" s="7" t="str">
        <f t="shared" si="206"/>
        <v/>
      </c>
      <c r="F6603" s="7" t="str">
        <f>IF('Payments Export'!A6607="","",'Payments Export'!N6607)</f>
        <v/>
      </c>
      <c r="G6603" s="7" t="str">
        <f>IF('Payments Export'!A6607="","",'Payments Export'!O6607)</f>
        <v/>
      </c>
      <c r="H6603" s="7" t="str">
        <f>IF('Payments Export'!B6607="","",G6603-F6603)</f>
        <v/>
      </c>
      <c r="I6603" s="3" t="str">
        <f>IF(C6603&lt;&gt;"",_xlfn.XLOOKUP(IFERROR(VALUE(C6603),C6603),'Items database'!A:A,'Items database'!B:B),(_xlfn.XLOOKUP(LEFT(E6603,3),Services,Services,"")))</f>
        <v/>
      </c>
      <c r="J6603" s="3" t="str">
        <f t="shared" si="207"/>
        <v/>
      </c>
    </row>
    <row r="6604" spans="1:10" x14ac:dyDescent="0.35">
      <c r="A6604" s="7" t="str">
        <f>IF('Payments Export'!A6608="","",'Payments Export'!A6608)</f>
        <v/>
      </c>
      <c r="B6604" s="7" t="str">
        <f>IF('Payments Export'!A6608="","",'Payments Export'!B6608)</f>
        <v/>
      </c>
      <c r="C6604" s="7" t="str">
        <f>IF(IFERROR(VALUE('Payments Export'!H6608),'Payments Export'!H6608)&lt;&gt;0,IFERROR(VALUE('Payments Export'!H6608),'Payments Export'!H6608),"")</f>
        <v/>
      </c>
      <c r="D6604" s="7" t="str">
        <f>IF('Payments Export'!I6608="","",'Payments Export'!I6608)</f>
        <v/>
      </c>
      <c r="E6604" s="7" t="str">
        <f t="shared" si="206"/>
        <v/>
      </c>
      <c r="F6604" s="7" t="str">
        <f>IF('Payments Export'!A6608="","",'Payments Export'!N6608)</f>
        <v/>
      </c>
      <c r="G6604" s="7" t="str">
        <f>IF('Payments Export'!A6608="","",'Payments Export'!O6608)</f>
        <v/>
      </c>
      <c r="H6604" s="7" t="str">
        <f>IF('Payments Export'!B6608="","",G6604-F6604)</f>
        <v/>
      </c>
      <c r="I6604" s="3" t="str">
        <f>IF(C6604&lt;&gt;"",_xlfn.XLOOKUP(IFERROR(VALUE(C6604),C6604),'Items database'!A:A,'Items database'!B:B),(_xlfn.XLOOKUP(LEFT(E6604,3),Services,Services,"")))</f>
        <v/>
      </c>
      <c r="J6604" s="3" t="str">
        <f t="shared" si="207"/>
        <v/>
      </c>
    </row>
    <row r="6605" spans="1:10" x14ac:dyDescent="0.35">
      <c r="A6605" s="7" t="str">
        <f>IF('Payments Export'!A6609="","",'Payments Export'!A6609)</f>
        <v/>
      </c>
      <c r="B6605" s="7" t="str">
        <f>IF('Payments Export'!A6609="","",'Payments Export'!B6609)</f>
        <v/>
      </c>
      <c r="C6605" s="7" t="str">
        <f>IF(IFERROR(VALUE('Payments Export'!H6609),'Payments Export'!H6609)&lt;&gt;0,IFERROR(VALUE('Payments Export'!H6609),'Payments Export'!H6609),"")</f>
        <v/>
      </c>
      <c r="D6605" s="7" t="str">
        <f>IF('Payments Export'!I6609="","",'Payments Export'!I6609)</f>
        <v/>
      </c>
      <c r="E6605" s="7" t="str">
        <f t="shared" si="206"/>
        <v/>
      </c>
      <c r="F6605" s="7" t="str">
        <f>IF('Payments Export'!A6609="","",'Payments Export'!N6609)</f>
        <v/>
      </c>
      <c r="G6605" s="7" t="str">
        <f>IF('Payments Export'!A6609="","",'Payments Export'!O6609)</f>
        <v/>
      </c>
      <c r="H6605" s="7" t="str">
        <f>IF('Payments Export'!B6609="","",G6605-F6605)</f>
        <v/>
      </c>
      <c r="I6605" s="3" t="str">
        <f>IF(C6605&lt;&gt;"",_xlfn.XLOOKUP(IFERROR(VALUE(C6605),C6605),'Items database'!A:A,'Items database'!B:B),(_xlfn.XLOOKUP(LEFT(E6605,3),Services,Services,"")))</f>
        <v/>
      </c>
      <c r="J6605" s="3" t="str">
        <f t="shared" si="207"/>
        <v/>
      </c>
    </row>
    <row r="6606" spans="1:10" x14ac:dyDescent="0.35">
      <c r="A6606" s="7" t="str">
        <f>IF('Payments Export'!A6610="","",'Payments Export'!A6610)</f>
        <v/>
      </c>
      <c r="B6606" s="7" t="str">
        <f>IF('Payments Export'!A6610="","",'Payments Export'!B6610)</f>
        <v/>
      </c>
      <c r="C6606" s="7" t="str">
        <f>IF(IFERROR(VALUE('Payments Export'!H6610),'Payments Export'!H6610)&lt;&gt;0,IFERROR(VALUE('Payments Export'!H6610),'Payments Export'!H6610),"")</f>
        <v/>
      </c>
      <c r="D6606" s="7" t="str">
        <f>IF('Payments Export'!I6610="","",'Payments Export'!I6610)</f>
        <v/>
      </c>
      <c r="E6606" s="7" t="str">
        <f t="shared" si="206"/>
        <v/>
      </c>
      <c r="F6606" s="7" t="str">
        <f>IF('Payments Export'!A6610="","",'Payments Export'!N6610)</f>
        <v/>
      </c>
      <c r="G6606" s="7" t="str">
        <f>IF('Payments Export'!A6610="","",'Payments Export'!O6610)</f>
        <v/>
      </c>
      <c r="H6606" s="7" t="str">
        <f>IF('Payments Export'!B6610="","",G6606-F6606)</f>
        <v/>
      </c>
      <c r="I6606" s="3" t="str">
        <f>IF(C6606&lt;&gt;"",_xlfn.XLOOKUP(IFERROR(VALUE(C6606),C6606),'Items database'!A:A,'Items database'!B:B),(_xlfn.XLOOKUP(LEFT(E6606,3),Services,Services,"")))</f>
        <v/>
      </c>
      <c r="J6606" s="3" t="str">
        <f t="shared" si="207"/>
        <v/>
      </c>
    </row>
    <row r="6607" spans="1:10" x14ac:dyDescent="0.35">
      <c r="A6607" s="7" t="str">
        <f>IF('Payments Export'!A6611="","",'Payments Export'!A6611)</f>
        <v/>
      </c>
      <c r="B6607" s="7" t="str">
        <f>IF('Payments Export'!A6611="","",'Payments Export'!B6611)</f>
        <v/>
      </c>
      <c r="C6607" s="7" t="str">
        <f>IF(IFERROR(VALUE('Payments Export'!H6611),'Payments Export'!H6611)&lt;&gt;0,IFERROR(VALUE('Payments Export'!H6611),'Payments Export'!H6611),"")</f>
        <v/>
      </c>
      <c r="D6607" s="7" t="str">
        <f>IF('Payments Export'!I6611="","",'Payments Export'!I6611)</f>
        <v/>
      </c>
      <c r="E6607" s="7" t="str">
        <f t="shared" si="206"/>
        <v/>
      </c>
      <c r="F6607" s="7" t="str">
        <f>IF('Payments Export'!A6611="","",'Payments Export'!N6611)</f>
        <v/>
      </c>
      <c r="G6607" s="7" t="str">
        <f>IF('Payments Export'!A6611="","",'Payments Export'!O6611)</f>
        <v/>
      </c>
      <c r="H6607" s="7" t="str">
        <f>IF('Payments Export'!B6611="","",G6607-F6607)</f>
        <v/>
      </c>
      <c r="I6607" s="3" t="str">
        <f>IF(C6607&lt;&gt;"",_xlfn.XLOOKUP(IFERROR(VALUE(C6607),C6607),'Items database'!A:A,'Items database'!B:B),(_xlfn.XLOOKUP(LEFT(E6607,3),Services,Services,"")))</f>
        <v/>
      </c>
      <c r="J6607" s="3" t="str">
        <f t="shared" si="207"/>
        <v/>
      </c>
    </row>
    <row r="6608" spans="1:10" x14ac:dyDescent="0.35">
      <c r="A6608" s="7" t="str">
        <f>IF('Payments Export'!A6612="","",'Payments Export'!A6612)</f>
        <v/>
      </c>
      <c r="B6608" s="7" t="str">
        <f>IF('Payments Export'!A6612="","",'Payments Export'!B6612)</f>
        <v/>
      </c>
      <c r="C6608" s="7" t="str">
        <f>IF(IFERROR(VALUE('Payments Export'!H6612),'Payments Export'!H6612)&lt;&gt;0,IFERROR(VALUE('Payments Export'!H6612),'Payments Export'!H6612),"")</f>
        <v/>
      </c>
      <c r="D6608" s="7" t="str">
        <f>IF('Payments Export'!I6612="","",'Payments Export'!I6612)</f>
        <v/>
      </c>
      <c r="E6608" s="7" t="str">
        <f t="shared" si="206"/>
        <v/>
      </c>
      <c r="F6608" s="7" t="str">
        <f>IF('Payments Export'!A6612="","",'Payments Export'!N6612)</f>
        <v/>
      </c>
      <c r="G6608" s="7" t="str">
        <f>IF('Payments Export'!A6612="","",'Payments Export'!O6612)</f>
        <v/>
      </c>
      <c r="H6608" s="7" t="str">
        <f>IF('Payments Export'!B6612="","",G6608-F6608)</f>
        <v/>
      </c>
      <c r="I6608" s="3" t="str">
        <f>IF(C6608&lt;&gt;"",_xlfn.XLOOKUP(IFERROR(VALUE(C6608),C6608),'Items database'!A:A,'Items database'!B:B),(_xlfn.XLOOKUP(LEFT(E6608,3),Services,Services,"")))</f>
        <v/>
      </c>
      <c r="J6608" s="3" t="str">
        <f t="shared" si="207"/>
        <v/>
      </c>
    </row>
    <row r="6609" spans="1:10" x14ac:dyDescent="0.35">
      <c r="A6609" s="7" t="str">
        <f>IF('Payments Export'!A6613="","",'Payments Export'!A6613)</f>
        <v/>
      </c>
      <c r="B6609" s="7" t="str">
        <f>IF('Payments Export'!A6613="","",'Payments Export'!B6613)</f>
        <v/>
      </c>
      <c r="C6609" s="7" t="str">
        <f>IF(IFERROR(VALUE('Payments Export'!H6613),'Payments Export'!H6613)&lt;&gt;0,IFERROR(VALUE('Payments Export'!H6613),'Payments Export'!H6613),"")</f>
        <v/>
      </c>
      <c r="D6609" s="7" t="str">
        <f>IF('Payments Export'!I6613="","",'Payments Export'!I6613)</f>
        <v/>
      </c>
      <c r="E6609" s="7" t="str">
        <f t="shared" si="206"/>
        <v/>
      </c>
      <c r="F6609" s="7" t="str">
        <f>IF('Payments Export'!A6613="","",'Payments Export'!N6613)</f>
        <v/>
      </c>
      <c r="G6609" s="7" t="str">
        <f>IF('Payments Export'!A6613="","",'Payments Export'!O6613)</f>
        <v/>
      </c>
      <c r="H6609" s="7" t="str">
        <f>IF('Payments Export'!B6613="","",G6609-F6609)</f>
        <v/>
      </c>
      <c r="I6609" s="3" t="str">
        <f>IF(C6609&lt;&gt;"",_xlfn.XLOOKUP(IFERROR(VALUE(C6609),C6609),'Items database'!A:A,'Items database'!B:B),(_xlfn.XLOOKUP(LEFT(E6609,3),Services,Services,"")))</f>
        <v/>
      </c>
      <c r="J6609" s="3" t="str">
        <f t="shared" si="207"/>
        <v/>
      </c>
    </row>
    <row r="6610" spans="1:10" x14ac:dyDescent="0.35">
      <c r="A6610" s="7" t="str">
        <f>IF('Payments Export'!A6614="","",'Payments Export'!A6614)</f>
        <v/>
      </c>
      <c r="B6610" s="7" t="str">
        <f>IF('Payments Export'!A6614="","",'Payments Export'!B6614)</f>
        <v/>
      </c>
      <c r="C6610" s="7" t="str">
        <f>IF(IFERROR(VALUE('Payments Export'!H6614),'Payments Export'!H6614)&lt;&gt;0,IFERROR(VALUE('Payments Export'!H6614),'Payments Export'!H6614),"")</f>
        <v/>
      </c>
      <c r="D6610" s="7" t="str">
        <f>IF('Payments Export'!I6614="","",'Payments Export'!I6614)</f>
        <v/>
      </c>
      <c r="E6610" s="7" t="str">
        <f t="shared" si="206"/>
        <v/>
      </c>
      <c r="F6610" s="7" t="str">
        <f>IF('Payments Export'!A6614="","",'Payments Export'!N6614)</f>
        <v/>
      </c>
      <c r="G6610" s="7" t="str">
        <f>IF('Payments Export'!A6614="","",'Payments Export'!O6614)</f>
        <v/>
      </c>
      <c r="H6610" s="7" t="str">
        <f>IF('Payments Export'!B6614="","",G6610-F6610)</f>
        <v/>
      </c>
      <c r="I6610" s="3" t="str">
        <f>IF(C6610&lt;&gt;"",_xlfn.XLOOKUP(IFERROR(VALUE(C6610),C6610),'Items database'!A:A,'Items database'!B:B),(_xlfn.XLOOKUP(LEFT(E6610,3),Services,Services,"")))</f>
        <v/>
      </c>
      <c r="J6610" s="3" t="str">
        <f t="shared" si="207"/>
        <v/>
      </c>
    </row>
    <row r="6611" spans="1:10" x14ac:dyDescent="0.35">
      <c r="A6611" s="7" t="str">
        <f>IF('Payments Export'!A6615="","",'Payments Export'!A6615)</f>
        <v/>
      </c>
      <c r="B6611" s="7" t="str">
        <f>IF('Payments Export'!A6615="","",'Payments Export'!B6615)</f>
        <v/>
      </c>
      <c r="C6611" s="7" t="str">
        <f>IF(IFERROR(VALUE('Payments Export'!H6615),'Payments Export'!H6615)&lt;&gt;0,IFERROR(VALUE('Payments Export'!H6615),'Payments Export'!H6615),"")</f>
        <v/>
      </c>
      <c r="D6611" s="7" t="str">
        <f>IF('Payments Export'!I6615="","",'Payments Export'!I6615)</f>
        <v/>
      </c>
      <c r="E6611" s="7" t="str">
        <f t="shared" si="206"/>
        <v/>
      </c>
      <c r="F6611" s="7" t="str">
        <f>IF('Payments Export'!A6615="","",'Payments Export'!N6615)</f>
        <v/>
      </c>
      <c r="G6611" s="7" t="str">
        <f>IF('Payments Export'!A6615="","",'Payments Export'!O6615)</f>
        <v/>
      </c>
      <c r="H6611" s="7" t="str">
        <f>IF('Payments Export'!B6615="","",G6611-F6611)</f>
        <v/>
      </c>
      <c r="I6611" s="3" t="str">
        <f>IF(C6611&lt;&gt;"",_xlfn.XLOOKUP(IFERROR(VALUE(C6611),C6611),'Items database'!A:A,'Items database'!B:B),(_xlfn.XLOOKUP(LEFT(E6611,3),Services,Services,"")))</f>
        <v/>
      </c>
      <c r="J6611" s="3" t="str">
        <f t="shared" si="207"/>
        <v/>
      </c>
    </row>
    <row r="6612" spans="1:10" x14ac:dyDescent="0.35">
      <c r="A6612" s="7" t="str">
        <f>IF('Payments Export'!A6616="","",'Payments Export'!A6616)</f>
        <v/>
      </c>
      <c r="B6612" s="7" t="str">
        <f>IF('Payments Export'!A6616="","",'Payments Export'!B6616)</f>
        <v/>
      </c>
      <c r="C6612" s="7" t="str">
        <f>IF(IFERROR(VALUE('Payments Export'!H6616),'Payments Export'!H6616)&lt;&gt;0,IFERROR(VALUE('Payments Export'!H6616),'Payments Export'!H6616),"")</f>
        <v/>
      </c>
      <c r="D6612" s="7" t="str">
        <f>IF('Payments Export'!I6616="","",'Payments Export'!I6616)</f>
        <v/>
      </c>
      <c r="E6612" s="7" t="str">
        <f t="shared" si="206"/>
        <v/>
      </c>
      <c r="F6612" s="7" t="str">
        <f>IF('Payments Export'!A6616="","",'Payments Export'!N6616)</f>
        <v/>
      </c>
      <c r="G6612" s="7" t="str">
        <f>IF('Payments Export'!A6616="","",'Payments Export'!O6616)</f>
        <v/>
      </c>
      <c r="H6612" s="7" t="str">
        <f>IF('Payments Export'!B6616="","",G6612-F6612)</f>
        <v/>
      </c>
      <c r="I6612" s="3" t="str">
        <f>IF(C6612&lt;&gt;"",_xlfn.XLOOKUP(IFERROR(VALUE(C6612),C6612),'Items database'!A:A,'Items database'!B:B),(_xlfn.XLOOKUP(LEFT(E6612,3),Services,Services,"")))</f>
        <v/>
      </c>
      <c r="J6612" s="3" t="str">
        <f t="shared" si="207"/>
        <v/>
      </c>
    </row>
    <row r="6613" spans="1:10" x14ac:dyDescent="0.35">
      <c r="A6613" s="7" t="str">
        <f>IF('Payments Export'!A6617="","",'Payments Export'!A6617)</f>
        <v/>
      </c>
      <c r="B6613" s="7" t="str">
        <f>IF('Payments Export'!A6617="","",'Payments Export'!B6617)</f>
        <v/>
      </c>
      <c r="C6613" s="7" t="str">
        <f>IF(IFERROR(VALUE('Payments Export'!H6617),'Payments Export'!H6617)&lt;&gt;0,IFERROR(VALUE('Payments Export'!H6617),'Payments Export'!H6617),"")</f>
        <v/>
      </c>
      <c r="D6613" s="7" t="str">
        <f>IF('Payments Export'!I6617="","",'Payments Export'!I6617)</f>
        <v/>
      </c>
      <c r="E6613" s="7" t="str">
        <f t="shared" si="206"/>
        <v/>
      </c>
      <c r="F6613" s="7" t="str">
        <f>IF('Payments Export'!A6617="","",'Payments Export'!N6617)</f>
        <v/>
      </c>
      <c r="G6613" s="7" t="str">
        <f>IF('Payments Export'!A6617="","",'Payments Export'!O6617)</f>
        <v/>
      </c>
      <c r="H6613" s="7" t="str">
        <f>IF('Payments Export'!B6617="","",G6613-F6613)</f>
        <v/>
      </c>
      <c r="I6613" s="3" t="str">
        <f>IF(C6613&lt;&gt;"",_xlfn.XLOOKUP(IFERROR(VALUE(C6613),C6613),'Items database'!A:A,'Items database'!B:B),(_xlfn.XLOOKUP(LEFT(E6613,3),Services,Services,"")))</f>
        <v/>
      </c>
      <c r="J6613" s="3" t="str">
        <f t="shared" si="207"/>
        <v/>
      </c>
    </row>
    <row r="6614" spans="1:10" x14ac:dyDescent="0.35">
      <c r="A6614" s="7" t="str">
        <f>IF('Payments Export'!A6618="","",'Payments Export'!A6618)</f>
        <v/>
      </c>
      <c r="B6614" s="7" t="str">
        <f>IF('Payments Export'!A6618="","",'Payments Export'!B6618)</f>
        <v/>
      </c>
      <c r="C6614" s="7" t="str">
        <f>IF(IFERROR(VALUE('Payments Export'!H6618),'Payments Export'!H6618)&lt;&gt;0,IFERROR(VALUE('Payments Export'!H6618),'Payments Export'!H6618),"")</f>
        <v/>
      </c>
      <c r="D6614" s="7" t="str">
        <f>IF('Payments Export'!I6618="","",'Payments Export'!I6618)</f>
        <v/>
      </c>
      <c r="E6614" s="7" t="str">
        <f t="shared" si="206"/>
        <v/>
      </c>
      <c r="F6614" s="7" t="str">
        <f>IF('Payments Export'!A6618="","",'Payments Export'!N6618)</f>
        <v/>
      </c>
      <c r="G6614" s="7" t="str">
        <f>IF('Payments Export'!A6618="","",'Payments Export'!O6618)</f>
        <v/>
      </c>
      <c r="H6614" s="7" t="str">
        <f>IF('Payments Export'!B6618="","",G6614-F6614)</f>
        <v/>
      </c>
      <c r="I6614" s="3" t="str">
        <f>IF(C6614&lt;&gt;"",_xlfn.XLOOKUP(IFERROR(VALUE(C6614),C6614),'Items database'!A:A,'Items database'!B:B),(_xlfn.XLOOKUP(LEFT(E6614,3),Services,Services,"")))</f>
        <v/>
      </c>
      <c r="J6614" s="3" t="str">
        <f t="shared" si="207"/>
        <v/>
      </c>
    </row>
    <row r="6615" spans="1:10" x14ac:dyDescent="0.35">
      <c r="A6615" s="7" t="str">
        <f>IF('Payments Export'!A6619="","",'Payments Export'!A6619)</f>
        <v/>
      </c>
      <c r="B6615" s="7" t="str">
        <f>IF('Payments Export'!A6619="","",'Payments Export'!B6619)</f>
        <v/>
      </c>
      <c r="C6615" s="7" t="str">
        <f>IF(IFERROR(VALUE('Payments Export'!H6619),'Payments Export'!H6619)&lt;&gt;0,IFERROR(VALUE('Payments Export'!H6619),'Payments Export'!H6619),"")</f>
        <v/>
      </c>
      <c r="D6615" s="7" t="str">
        <f>IF('Payments Export'!I6619="","",'Payments Export'!I6619)</f>
        <v/>
      </c>
      <c r="E6615" s="7" t="str">
        <f t="shared" si="206"/>
        <v/>
      </c>
      <c r="F6615" s="7" t="str">
        <f>IF('Payments Export'!A6619="","",'Payments Export'!N6619)</f>
        <v/>
      </c>
      <c r="G6615" s="7" t="str">
        <f>IF('Payments Export'!A6619="","",'Payments Export'!O6619)</f>
        <v/>
      </c>
      <c r="H6615" s="7" t="str">
        <f>IF('Payments Export'!B6619="","",G6615-F6615)</f>
        <v/>
      </c>
      <c r="I6615" s="3" t="str">
        <f>IF(C6615&lt;&gt;"",_xlfn.XLOOKUP(IFERROR(VALUE(C6615),C6615),'Items database'!A:A,'Items database'!B:B),(_xlfn.XLOOKUP(LEFT(E6615,3),Services,Services,"")))</f>
        <v/>
      </c>
      <c r="J6615" s="3" t="str">
        <f t="shared" si="207"/>
        <v/>
      </c>
    </row>
    <row r="6616" spans="1:10" x14ac:dyDescent="0.35">
      <c r="A6616" s="7" t="str">
        <f>IF('Payments Export'!A6620="","",'Payments Export'!A6620)</f>
        <v/>
      </c>
      <c r="B6616" s="7" t="str">
        <f>IF('Payments Export'!A6620="","",'Payments Export'!B6620)</f>
        <v/>
      </c>
      <c r="C6616" s="7" t="str">
        <f>IF(IFERROR(VALUE('Payments Export'!H6620),'Payments Export'!H6620)&lt;&gt;0,IFERROR(VALUE('Payments Export'!H6620),'Payments Export'!H6620),"")</f>
        <v/>
      </c>
      <c r="D6616" s="7" t="str">
        <f>IF('Payments Export'!I6620="","",'Payments Export'!I6620)</f>
        <v/>
      </c>
      <c r="E6616" s="7" t="str">
        <f t="shared" si="206"/>
        <v/>
      </c>
      <c r="F6616" s="7" t="str">
        <f>IF('Payments Export'!A6620="","",'Payments Export'!N6620)</f>
        <v/>
      </c>
      <c r="G6616" s="7" t="str">
        <f>IF('Payments Export'!A6620="","",'Payments Export'!O6620)</f>
        <v/>
      </c>
      <c r="H6616" s="7" t="str">
        <f>IF('Payments Export'!B6620="","",G6616-F6616)</f>
        <v/>
      </c>
      <c r="I6616" s="3" t="str">
        <f>IF(C6616&lt;&gt;"",_xlfn.XLOOKUP(IFERROR(VALUE(C6616),C6616),'Items database'!A:A,'Items database'!B:B),(_xlfn.XLOOKUP(LEFT(E6616,3),Services,Services,"")))</f>
        <v/>
      </c>
      <c r="J6616" s="3" t="str">
        <f t="shared" si="207"/>
        <v/>
      </c>
    </row>
    <row r="6617" spans="1:10" x14ac:dyDescent="0.35">
      <c r="A6617" s="7" t="str">
        <f>IF('Payments Export'!A6621="","",'Payments Export'!A6621)</f>
        <v/>
      </c>
      <c r="B6617" s="7" t="str">
        <f>IF('Payments Export'!A6621="","",'Payments Export'!B6621)</f>
        <v/>
      </c>
      <c r="C6617" s="7" t="str">
        <f>IF(IFERROR(VALUE('Payments Export'!H6621),'Payments Export'!H6621)&lt;&gt;0,IFERROR(VALUE('Payments Export'!H6621),'Payments Export'!H6621),"")</f>
        <v/>
      </c>
      <c r="D6617" s="7" t="str">
        <f>IF('Payments Export'!I6621="","",'Payments Export'!I6621)</f>
        <v/>
      </c>
      <c r="E6617" s="7" t="str">
        <f t="shared" si="206"/>
        <v/>
      </c>
      <c r="F6617" s="7" t="str">
        <f>IF('Payments Export'!A6621="","",'Payments Export'!N6621)</f>
        <v/>
      </c>
      <c r="G6617" s="7" t="str">
        <f>IF('Payments Export'!A6621="","",'Payments Export'!O6621)</f>
        <v/>
      </c>
      <c r="H6617" s="7" t="str">
        <f>IF('Payments Export'!B6621="","",G6617-F6617)</f>
        <v/>
      </c>
      <c r="I6617" s="3" t="str">
        <f>IF(C6617&lt;&gt;"",_xlfn.XLOOKUP(IFERROR(VALUE(C6617),C6617),'Items database'!A:A,'Items database'!B:B),(_xlfn.XLOOKUP(LEFT(E6617,3),Services,Services,"")))</f>
        <v/>
      </c>
      <c r="J6617" s="3" t="str">
        <f t="shared" si="207"/>
        <v/>
      </c>
    </row>
    <row r="6618" spans="1:10" x14ac:dyDescent="0.35">
      <c r="A6618" s="7" t="str">
        <f>IF('Payments Export'!A6622="","",'Payments Export'!A6622)</f>
        <v/>
      </c>
      <c r="B6618" s="7" t="str">
        <f>IF('Payments Export'!A6622="","",'Payments Export'!B6622)</f>
        <v/>
      </c>
      <c r="C6618" s="7" t="str">
        <f>IF(IFERROR(VALUE('Payments Export'!H6622),'Payments Export'!H6622)&lt;&gt;0,IFERROR(VALUE('Payments Export'!H6622),'Payments Export'!H6622),"")</f>
        <v/>
      </c>
      <c r="D6618" s="7" t="str">
        <f>IF('Payments Export'!I6622="","",'Payments Export'!I6622)</f>
        <v/>
      </c>
      <c r="E6618" s="7" t="str">
        <f t="shared" si="206"/>
        <v/>
      </c>
      <c r="F6618" s="7" t="str">
        <f>IF('Payments Export'!A6622="","",'Payments Export'!N6622)</f>
        <v/>
      </c>
      <c r="G6618" s="7" t="str">
        <f>IF('Payments Export'!A6622="","",'Payments Export'!O6622)</f>
        <v/>
      </c>
      <c r="H6618" s="7" t="str">
        <f>IF('Payments Export'!B6622="","",G6618-F6618)</f>
        <v/>
      </c>
      <c r="I6618" s="3" t="str">
        <f>IF(C6618&lt;&gt;"",_xlfn.XLOOKUP(IFERROR(VALUE(C6618),C6618),'Items database'!A:A,'Items database'!B:B),(_xlfn.XLOOKUP(LEFT(E6618,3),Services,Services,"")))</f>
        <v/>
      </c>
      <c r="J6618" s="3" t="str">
        <f t="shared" si="207"/>
        <v/>
      </c>
    </row>
    <row r="6619" spans="1:10" x14ac:dyDescent="0.35">
      <c r="A6619" s="7" t="str">
        <f>IF('Payments Export'!A6623="","",'Payments Export'!A6623)</f>
        <v/>
      </c>
      <c r="B6619" s="7" t="str">
        <f>IF('Payments Export'!A6623="","",'Payments Export'!B6623)</f>
        <v/>
      </c>
      <c r="C6619" s="7" t="str">
        <f>IF(IFERROR(VALUE('Payments Export'!H6623),'Payments Export'!H6623)&lt;&gt;0,IFERROR(VALUE('Payments Export'!H6623),'Payments Export'!H6623),"")</f>
        <v/>
      </c>
      <c r="D6619" s="7" t="str">
        <f>IF('Payments Export'!I6623="","",'Payments Export'!I6623)</f>
        <v/>
      </c>
      <c r="E6619" s="7" t="str">
        <f t="shared" si="206"/>
        <v/>
      </c>
      <c r="F6619" s="7" t="str">
        <f>IF('Payments Export'!A6623="","",'Payments Export'!N6623)</f>
        <v/>
      </c>
      <c r="G6619" s="7" t="str">
        <f>IF('Payments Export'!A6623="","",'Payments Export'!O6623)</f>
        <v/>
      </c>
      <c r="H6619" s="7" t="str">
        <f>IF('Payments Export'!B6623="","",G6619-F6619)</f>
        <v/>
      </c>
      <c r="I6619" s="3" t="str">
        <f>IF(C6619&lt;&gt;"",_xlfn.XLOOKUP(IFERROR(VALUE(C6619),C6619),'Items database'!A:A,'Items database'!B:B),(_xlfn.XLOOKUP(LEFT(E6619,3),Services,Services,"")))</f>
        <v/>
      </c>
      <c r="J6619" s="3" t="str">
        <f t="shared" si="207"/>
        <v/>
      </c>
    </row>
    <row r="6620" spans="1:10" x14ac:dyDescent="0.35">
      <c r="A6620" s="7" t="str">
        <f>IF('Payments Export'!A6624="","",'Payments Export'!A6624)</f>
        <v/>
      </c>
      <c r="B6620" s="7" t="str">
        <f>IF('Payments Export'!A6624="","",'Payments Export'!B6624)</f>
        <v/>
      </c>
      <c r="C6620" s="7" t="str">
        <f>IF(IFERROR(VALUE('Payments Export'!H6624),'Payments Export'!H6624)&lt;&gt;0,IFERROR(VALUE('Payments Export'!H6624),'Payments Export'!H6624),"")</f>
        <v/>
      </c>
      <c r="D6620" s="7" t="str">
        <f>IF('Payments Export'!I6624="","",'Payments Export'!I6624)</f>
        <v/>
      </c>
      <c r="E6620" s="7" t="str">
        <f t="shared" si="206"/>
        <v/>
      </c>
      <c r="F6620" s="7" t="str">
        <f>IF('Payments Export'!A6624="","",'Payments Export'!N6624)</f>
        <v/>
      </c>
      <c r="G6620" s="7" t="str">
        <f>IF('Payments Export'!A6624="","",'Payments Export'!O6624)</f>
        <v/>
      </c>
      <c r="H6620" s="7" t="str">
        <f>IF('Payments Export'!B6624="","",G6620-F6620)</f>
        <v/>
      </c>
      <c r="I6620" s="3" t="str">
        <f>IF(C6620&lt;&gt;"",_xlfn.XLOOKUP(IFERROR(VALUE(C6620),C6620),'Items database'!A:A,'Items database'!B:B),(_xlfn.XLOOKUP(LEFT(E6620,3),Services,Services,"")))</f>
        <v/>
      </c>
      <c r="J6620" s="3" t="str">
        <f t="shared" si="207"/>
        <v/>
      </c>
    </row>
    <row r="6621" spans="1:10" x14ac:dyDescent="0.35">
      <c r="A6621" s="7" t="str">
        <f>IF('Payments Export'!A6625="","",'Payments Export'!A6625)</f>
        <v/>
      </c>
      <c r="B6621" s="7" t="str">
        <f>IF('Payments Export'!A6625="","",'Payments Export'!B6625)</f>
        <v/>
      </c>
      <c r="C6621" s="7" t="str">
        <f>IF(IFERROR(VALUE('Payments Export'!H6625),'Payments Export'!H6625)&lt;&gt;0,IFERROR(VALUE('Payments Export'!H6625),'Payments Export'!H6625),"")</f>
        <v/>
      </c>
      <c r="D6621" s="7" t="str">
        <f>IF('Payments Export'!I6625="","",'Payments Export'!I6625)</f>
        <v/>
      </c>
      <c r="E6621" s="7" t="str">
        <f t="shared" si="206"/>
        <v/>
      </c>
      <c r="F6621" s="7" t="str">
        <f>IF('Payments Export'!A6625="","",'Payments Export'!N6625)</f>
        <v/>
      </c>
      <c r="G6621" s="7" t="str">
        <f>IF('Payments Export'!A6625="","",'Payments Export'!O6625)</f>
        <v/>
      </c>
      <c r="H6621" s="7" t="str">
        <f>IF('Payments Export'!B6625="","",G6621-F6621)</f>
        <v/>
      </c>
      <c r="I6621" s="3" t="str">
        <f>IF(C6621&lt;&gt;"",_xlfn.XLOOKUP(IFERROR(VALUE(C6621),C6621),'Items database'!A:A,'Items database'!B:B),(_xlfn.XLOOKUP(LEFT(E6621,3),Services,Services,"")))</f>
        <v/>
      </c>
      <c r="J6621" s="3" t="str">
        <f t="shared" si="207"/>
        <v/>
      </c>
    </row>
    <row r="6622" spans="1:10" x14ac:dyDescent="0.35">
      <c r="A6622" s="7" t="str">
        <f>IF('Payments Export'!A6626="","",'Payments Export'!A6626)</f>
        <v/>
      </c>
      <c r="B6622" s="7" t="str">
        <f>IF('Payments Export'!A6626="","",'Payments Export'!B6626)</f>
        <v/>
      </c>
      <c r="C6622" s="7" t="str">
        <f>IF(IFERROR(VALUE('Payments Export'!H6626),'Payments Export'!H6626)&lt;&gt;0,IFERROR(VALUE('Payments Export'!H6626),'Payments Export'!H6626),"")</f>
        <v/>
      </c>
      <c r="D6622" s="7" t="str">
        <f>IF('Payments Export'!I6626="","",'Payments Export'!I6626)</f>
        <v/>
      </c>
      <c r="E6622" s="7" t="str">
        <f t="shared" si="206"/>
        <v/>
      </c>
      <c r="F6622" s="7" t="str">
        <f>IF('Payments Export'!A6626="","",'Payments Export'!N6626)</f>
        <v/>
      </c>
      <c r="G6622" s="7" t="str">
        <f>IF('Payments Export'!A6626="","",'Payments Export'!O6626)</f>
        <v/>
      </c>
      <c r="H6622" s="7" t="str">
        <f>IF('Payments Export'!B6626="","",G6622-F6622)</f>
        <v/>
      </c>
      <c r="I6622" s="3" t="str">
        <f>IF(C6622&lt;&gt;"",_xlfn.XLOOKUP(IFERROR(VALUE(C6622),C6622),'Items database'!A:A,'Items database'!B:B),(_xlfn.XLOOKUP(LEFT(E6622,3),Services,Services,"")))</f>
        <v/>
      </c>
      <c r="J6622" s="3" t="str">
        <f t="shared" si="207"/>
        <v/>
      </c>
    </row>
    <row r="6623" spans="1:10" x14ac:dyDescent="0.35">
      <c r="A6623" s="7" t="str">
        <f>IF('Payments Export'!A6627="","",'Payments Export'!A6627)</f>
        <v/>
      </c>
      <c r="B6623" s="7" t="str">
        <f>IF('Payments Export'!A6627="","",'Payments Export'!B6627)</f>
        <v/>
      </c>
      <c r="C6623" s="7" t="str">
        <f>IF(IFERROR(VALUE('Payments Export'!H6627),'Payments Export'!H6627)&lt;&gt;0,IFERROR(VALUE('Payments Export'!H6627),'Payments Export'!H6627),"")</f>
        <v/>
      </c>
      <c r="D6623" s="7" t="str">
        <f>IF('Payments Export'!I6627="","",'Payments Export'!I6627)</f>
        <v/>
      </c>
      <c r="E6623" s="7" t="str">
        <f t="shared" si="206"/>
        <v/>
      </c>
      <c r="F6623" s="7" t="str">
        <f>IF('Payments Export'!A6627="","",'Payments Export'!N6627)</f>
        <v/>
      </c>
      <c r="G6623" s="7" t="str">
        <f>IF('Payments Export'!A6627="","",'Payments Export'!O6627)</f>
        <v/>
      </c>
      <c r="H6623" s="7" t="str">
        <f>IF('Payments Export'!B6627="","",G6623-F6623)</f>
        <v/>
      </c>
      <c r="I6623" s="3" t="str">
        <f>IF(C6623&lt;&gt;"",_xlfn.XLOOKUP(IFERROR(VALUE(C6623),C6623),'Items database'!A:A,'Items database'!B:B),(_xlfn.XLOOKUP(LEFT(E6623,3),Services,Services,"")))</f>
        <v/>
      </c>
      <c r="J6623" s="3" t="str">
        <f t="shared" si="207"/>
        <v/>
      </c>
    </row>
    <row r="6624" spans="1:10" x14ac:dyDescent="0.35">
      <c r="A6624" s="7" t="str">
        <f>IF('Payments Export'!A6628="","",'Payments Export'!A6628)</f>
        <v/>
      </c>
      <c r="B6624" s="7" t="str">
        <f>IF('Payments Export'!A6628="","",'Payments Export'!B6628)</f>
        <v/>
      </c>
      <c r="C6624" s="7" t="str">
        <f>IF(IFERROR(VALUE('Payments Export'!H6628),'Payments Export'!H6628)&lt;&gt;0,IFERROR(VALUE('Payments Export'!H6628),'Payments Export'!H6628),"")</f>
        <v/>
      </c>
      <c r="D6624" s="7" t="str">
        <f>IF('Payments Export'!I6628="","",'Payments Export'!I6628)</f>
        <v/>
      </c>
      <c r="E6624" s="7" t="str">
        <f t="shared" si="206"/>
        <v/>
      </c>
      <c r="F6624" s="7" t="str">
        <f>IF('Payments Export'!A6628="","",'Payments Export'!N6628)</f>
        <v/>
      </c>
      <c r="G6624" s="7" t="str">
        <f>IF('Payments Export'!A6628="","",'Payments Export'!O6628)</f>
        <v/>
      </c>
      <c r="H6624" s="7" t="str">
        <f>IF('Payments Export'!B6628="","",G6624-F6624)</f>
        <v/>
      </c>
      <c r="I6624" s="3" t="str">
        <f>IF(C6624&lt;&gt;"",_xlfn.XLOOKUP(IFERROR(VALUE(C6624),C6624),'Items database'!A:A,'Items database'!B:B),(_xlfn.XLOOKUP(LEFT(E6624,3),Services,Services,"")))</f>
        <v/>
      </c>
      <c r="J6624" s="3" t="str">
        <f t="shared" si="207"/>
        <v/>
      </c>
    </row>
    <row r="6625" spans="1:10" x14ac:dyDescent="0.35">
      <c r="A6625" s="7" t="str">
        <f>IF('Payments Export'!A6629="","",'Payments Export'!A6629)</f>
        <v/>
      </c>
      <c r="B6625" s="7" t="str">
        <f>IF('Payments Export'!A6629="","",'Payments Export'!B6629)</f>
        <v/>
      </c>
      <c r="C6625" s="7" t="str">
        <f>IF(IFERROR(VALUE('Payments Export'!H6629),'Payments Export'!H6629)&lt;&gt;0,IFERROR(VALUE('Payments Export'!H6629),'Payments Export'!H6629),"")</f>
        <v/>
      </c>
      <c r="D6625" s="7" t="str">
        <f>IF('Payments Export'!I6629="","",'Payments Export'!I6629)</f>
        <v/>
      </c>
      <c r="E6625" s="7" t="str">
        <f t="shared" si="206"/>
        <v/>
      </c>
      <c r="F6625" s="7" t="str">
        <f>IF('Payments Export'!A6629="","",'Payments Export'!N6629)</f>
        <v/>
      </c>
      <c r="G6625" s="7" t="str">
        <f>IF('Payments Export'!A6629="","",'Payments Export'!O6629)</f>
        <v/>
      </c>
      <c r="H6625" s="7" t="str">
        <f>IF('Payments Export'!B6629="","",G6625-F6625)</f>
        <v/>
      </c>
      <c r="I6625" s="3" t="str">
        <f>IF(C6625&lt;&gt;"",_xlfn.XLOOKUP(IFERROR(VALUE(C6625),C6625),'Items database'!A:A,'Items database'!B:B),(_xlfn.XLOOKUP(LEFT(E6625,3),Services,Services,"")))</f>
        <v/>
      </c>
      <c r="J6625" s="3" t="str">
        <f t="shared" si="207"/>
        <v/>
      </c>
    </row>
    <row r="6626" spans="1:10" x14ac:dyDescent="0.35">
      <c r="A6626" s="7" t="str">
        <f>IF('Payments Export'!A6630="","",'Payments Export'!A6630)</f>
        <v/>
      </c>
      <c r="B6626" s="7" t="str">
        <f>IF('Payments Export'!A6630="","",'Payments Export'!B6630)</f>
        <v/>
      </c>
      <c r="C6626" s="7" t="str">
        <f>IF(IFERROR(VALUE('Payments Export'!H6630),'Payments Export'!H6630)&lt;&gt;0,IFERROR(VALUE('Payments Export'!H6630),'Payments Export'!H6630),"")</f>
        <v/>
      </c>
      <c r="D6626" s="7" t="str">
        <f>IF('Payments Export'!I6630="","",'Payments Export'!I6630)</f>
        <v/>
      </c>
      <c r="E6626" s="7" t="str">
        <f t="shared" si="206"/>
        <v/>
      </c>
      <c r="F6626" s="7" t="str">
        <f>IF('Payments Export'!A6630="","",'Payments Export'!N6630)</f>
        <v/>
      </c>
      <c r="G6626" s="7" t="str">
        <f>IF('Payments Export'!A6630="","",'Payments Export'!O6630)</f>
        <v/>
      </c>
      <c r="H6626" s="7" t="str">
        <f>IF('Payments Export'!B6630="","",G6626-F6626)</f>
        <v/>
      </c>
      <c r="I6626" s="3" t="str">
        <f>IF(C6626&lt;&gt;"",_xlfn.XLOOKUP(IFERROR(VALUE(C6626),C6626),'Items database'!A:A,'Items database'!B:B),(_xlfn.XLOOKUP(LEFT(E6626,3),Services,Services,"")))</f>
        <v/>
      </c>
      <c r="J6626" s="3" t="str">
        <f t="shared" si="207"/>
        <v/>
      </c>
    </row>
    <row r="6627" spans="1:10" x14ac:dyDescent="0.35">
      <c r="A6627" s="7" t="str">
        <f>IF('Payments Export'!A6631="","",'Payments Export'!A6631)</f>
        <v/>
      </c>
      <c r="B6627" s="7" t="str">
        <f>IF('Payments Export'!A6631="","",'Payments Export'!B6631)</f>
        <v/>
      </c>
      <c r="C6627" s="7" t="str">
        <f>IF(IFERROR(VALUE('Payments Export'!H6631),'Payments Export'!H6631)&lt;&gt;0,IFERROR(VALUE('Payments Export'!H6631),'Payments Export'!H6631),"")</f>
        <v/>
      </c>
      <c r="D6627" s="7" t="str">
        <f>IF('Payments Export'!I6631="","",'Payments Export'!I6631)</f>
        <v/>
      </c>
      <c r="E6627" s="7" t="str">
        <f t="shared" si="206"/>
        <v/>
      </c>
      <c r="F6627" s="7" t="str">
        <f>IF('Payments Export'!A6631="","",'Payments Export'!N6631)</f>
        <v/>
      </c>
      <c r="G6627" s="7" t="str">
        <f>IF('Payments Export'!A6631="","",'Payments Export'!O6631)</f>
        <v/>
      </c>
      <c r="H6627" s="7" t="str">
        <f>IF('Payments Export'!B6631="","",G6627-F6627)</f>
        <v/>
      </c>
      <c r="I6627" s="3" t="str">
        <f>IF(C6627&lt;&gt;"",_xlfn.XLOOKUP(IFERROR(VALUE(C6627),C6627),'Items database'!A:A,'Items database'!B:B),(_xlfn.XLOOKUP(LEFT(E6627,3),Services,Services,"")))</f>
        <v/>
      </c>
      <c r="J6627" s="3" t="str">
        <f t="shared" si="207"/>
        <v/>
      </c>
    </row>
    <row r="6628" spans="1:10" x14ac:dyDescent="0.35">
      <c r="A6628" s="7" t="str">
        <f>IF('Payments Export'!A6632="","",'Payments Export'!A6632)</f>
        <v/>
      </c>
      <c r="B6628" s="7" t="str">
        <f>IF('Payments Export'!A6632="","",'Payments Export'!B6632)</f>
        <v/>
      </c>
      <c r="C6628" s="7" t="str">
        <f>IF(IFERROR(VALUE('Payments Export'!H6632),'Payments Export'!H6632)&lt;&gt;0,IFERROR(VALUE('Payments Export'!H6632),'Payments Export'!H6632),"")</f>
        <v/>
      </c>
      <c r="D6628" s="7" t="str">
        <f>IF('Payments Export'!I6632="","",'Payments Export'!I6632)</f>
        <v/>
      </c>
      <c r="E6628" s="7" t="str">
        <f t="shared" si="206"/>
        <v/>
      </c>
      <c r="F6628" s="7" t="str">
        <f>IF('Payments Export'!A6632="","",'Payments Export'!N6632)</f>
        <v/>
      </c>
      <c r="G6628" s="7" t="str">
        <f>IF('Payments Export'!A6632="","",'Payments Export'!O6632)</f>
        <v/>
      </c>
      <c r="H6628" s="7" t="str">
        <f>IF('Payments Export'!B6632="","",G6628-F6628)</f>
        <v/>
      </c>
      <c r="I6628" s="3" t="str">
        <f>IF(C6628&lt;&gt;"",_xlfn.XLOOKUP(IFERROR(VALUE(C6628),C6628),'Items database'!A:A,'Items database'!B:B),(_xlfn.XLOOKUP(LEFT(E6628,3),Services,Services,"")))</f>
        <v/>
      </c>
      <c r="J6628" s="3" t="str">
        <f t="shared" si="207"/>
        <v/>
      </c>
    </row>
    <row r="6629" spans="1:10" x14ac:dyDescent="0.35">
      <c r="A6629" s="7" t="str">
        <f>IF('Payments Export'!A6633="","",'Payments Export'!A6633)</f>
        <v/>
      </c>
      <c r="B6629" s="7" t="str">
        <f>IF('Payments Export'!A6633="","",'Payments Export'!B6633)</f>
        <v/>
      </c>
      <c r="C6629" s="7" t="str">
        <f>IF(IFERROR(VALUE('Payments Export'!H6633),'Payments Export'!H6633)&lt;&gt;0,IFERROR(VALUE('Payments Export'!H6633),'Payments Export'!H6633),"")</f>
        <v/>
      </c>
      <c r="D6629" s="7" t="str">
        <f>IF('Payments Export'!I6633="","",'Payments Export'!I6633)</f>
        <v/>
      </c>
      <c r="E6629" s="7" t="str">
        <f t="shared" si="206"/>
        <v/>
      </c>
      <c r="F6629" s="7" t="str">
        <f>IF('Payments Export'!A6633="","",'Payments Export'!N6633)</f>
        <v/>
      </c>
      <c r="G6629" s="7" t="str">
        <f>IF('Payments Export'!A6633="","",'Payments Export'!O6633)</f>
        <v/>
      </c>
      <c r="H6629" s="7" t="str">
        <f>IF('Payments Export'!B6633="","",G6629-F6629)</f>
        <v/>
      </c>
      <c r="I6629" s="3" t="str">
        <f>IF(C6629&lt;&gt;"",_xlfn.XLOOKUP(IFERROR(VALUE(C6629),C6629),'Items database'!A:A,'Items database'!B:B),(_xlfn.XLOOKUP(LEFT(E6629,3),Services,Services,"")))</f>
        <v/>
      </c>
      <c r="J6629" s="3" t="str">
        <f t="shared" si="207"/>
        <v/>
      </c>
    </row>
    <row r="6630" spans="1:10" x14ac:dyDescent="0.35">
      <c r="A6630" s="7" t="str">
        <f>IF('Payments Export'!A6634="","",'Payments Export'!A6634)</f>
        <v/>
      </c>
      <c r="B6630" s="7" t="str">
        <f>IF('Payments Export'!A6634="","",'Payments Export'!B6634)</f>
        <v/>
      </c>
      <c r="C6630" s="7" t="str">
        <f>IF(IFERROR(VALUE('Payments Export'!H6634),'Payments Export'!H6634)&lt;&gt;0,IFERROR(VALUE('Payments Export'!H6634),'Payments Export'!H6634),"")</f>
        <v/>
      </c>
      <c r="D6630" s="7" t="str">
        <f>IF('Payments Export'!I6634="","",'Payments Export'!I6634)</f>
        <v/>
      </c>
      <c r="E6630" s="7" t="str">
        <f t="shared" si="206"/>
        <v/>
      </c>
      <c r="F6630" s="7" t="str">
        <f>IF('Payments Export'!A6634="","",'Payments Export'!N6634)</f>
        <v/>
      </c>
      <c r="G6630" s="7" t="str">
        <f>IF('Payments Export'!A6634="","",'Payments Export'!O6634)</f>
        <v/>
      </c>
      <c r="H6630" s="7" t="str">
        <f>IF('Payments Export'!B6634="","",G6630-F6630)</f>
        <v/>
      </c>
      <c r="I6630" s="3" t="str">
        <f>IF(C6630&lt;&gt;"",_xlfn.XLOOKUP(IFERROR(VALUE(C6630),C6630),'Items database'!A:A,'Items database'!B:B),(_xlfn.XLOOKUP(LEFT(E6630,3),Services,Services,"")))</f>
        <v/>
      </c>
      <c r="J6630" s="3" t="str">
        <f t="shared" si="207"/>
        <v/>
      </c>
    </row>
    <row r="6631" spans="1:10" x14ac:dyDescent="0.35">
      <c r="A6631" s="7" t="str">
        <f>IF('Payments Export'!A6635="","",'Payments Export'!A6635)</f>
        <v/>
      </c>
      <c r="B6631" s="7" t="str">
        <f>IF('Payments Export'!A6635="","",'Payments Export'!B6635)</f>
        <v/>
      </c>
      <c r="C6631" s="7" t="str">
        <f>IF(IFERROR(VALUE('Payments Export'!H6635),'Payments Export'!H6635)&lt;&gt;0,IFERROR(VALUE('Payments Export'!H6635),'Payments Export'!H6635),"")</f>
        <v/>
      </c>
      <c r="D6631" s="7" t="str">
        <f>IF('Payments Export'!I6635="","",'Payments Export'!I6635)</f>
        <v/>
      </c>
      <c r="E6631" s="7" t="str">
        <f t="shared" si="206"/>
        <v/>
      </c>
      <c r="F6631" s="7" t="str">
        <f>IF('Payments Export'!A6635="","",'Payments Export'!N6635)</f>
        <v/>
      </c>
      <c r="G6631" s="7" t="str">
        <f>IF('Payments Export'!A6635="","",'Payments Export'!O6635)</f>
        <v/>
      </c>
      <c r="H6631" s="7" t="str">
        <f>IF('Payments Export'!B6635="","",G6631-F6631)</f>
        <v/>
      </c>
      <c r="I6631" s="3" t="str">
        <f>IF(C6631&lt;&gt;"",_xlfn.XLOOKUP(IFERROR(VALUE(C6631),C6631),'Items database'!A:A,'Items database'!B:B),(_xlfn.XLOOKUP(LEFT(E6631,3),Services,Services,"")))</f>
        <v/>
      </c>
      <c r="J6631" s="3" t="str">
        <f t="shared" si="207"/>
        <v/>
      </c>
    </row>
    <row r="6632" spans="1:10" x14ac:dyDescent="0.35">
      <c r="A6632" s="7" t="str">
        <f>IF('Payments Export'!A6636="","",'Payments Export'!A6636)</f>
        <v/>
      </c>
      <c r="B6632" s="7" t="str">
        <f>IF('Payments Export'!A6636="","",'Payments Export'!B6636)</f>
        <v/>
      </c>
      <c r="C6632" s="7" t="str">
        <f>IF(IFERROR(VALUE('Payments Export'!H6636),'Payments Export'!H6636)&lt;&gt;0,IFERROR(VALUE('Payments Export'!H6636),'Payments Export'!H6636),"")</f>
        <v/>
      </c>
      <c r="D6632" s="7" t="str">
        <f>IF('Payments Export'!I6636="","",'Payments Export'!I6636)</f>
        <v/>
      </c>
      <c r="E6632" s="7" t="str">
        <f t="shared" si="206"/>
        <v/>
      </c>
      <c r="F6632" s="7" t="str">
        <f>IF('Payments Export'!A6636="","",'Payments Export'!N6636)</f>
        <v/>
      </c>
      <c r="G6632" s="7" t="str">
        <f>IF('Payments Export'!A6636="","",'Payments Export'!O6636)</f>
        <v/>
      </c>
      <c r="H6632" s="7" t="str">
        <f>IF('Payments Export'!B6636="","",G6632-F6632)</f>
        <v/>
      </c>
      <c r="I6632" s="3" t="str">
        <f>IF(C6632&lt;&gt;"",_xlfn.XLOOKUP(IFERROR(VALUE(C6632),C6632),'Items database'!A:A,'Items database'!B:B),(_xlfn.XLOOKUP(LEFT(E6632,3),Services,Services,"")))</f>
        <v/>
      </c>
      <c r="J6632" s="3" t="str">
        <f t="shared" si="207"/>
        <v/>
      </c>
    </row>
    <row r="6633" spans="1:10" x14ac:dyDescent="0.35">
      <c r="A6633" s="7" t="str">
        <f>IF('Payments Export'!A6637="","",'Payments Export'!A6637)</f>
        <v/>
      </c>
      <c r="B6633" s="7" t="str">
        <f>IF('Payments Export'!A6637="","",'Payments Export'!B6637)</f>
        <v/>
      </c>
      <c r="C6633" s="7" t="str">
        <f>IF(IFERROR(VALUE('Payments Export'!H6637),'Payments Export'!H6637)&lt;&gt;0,IFERROR(VALUE('Payments Export'!H6637),'Payments Export'!H6637),"")</f>
        <v/>
      </c>
      <c r="D6633" s="7" t="str">
        <f>IF('Payments Export'!I6637="","",'Payments Export'!I6637)</f>
        <v/>
      </c>
      <c r="E6633" s="7" t="str">
        <f t="shared" si="206"/>
        <v/>
      </c>
      <c r="F6633" s="7" t="str">
        <f>IF('Payments Export'!A6637="","",'Payments Export'!N6637)</f>
        <v/>
      </c>
      <c r="G6633" s="7" t="str">
        <f>IF('Payments Export'!A6637="","",'Payments Export'!O6637)</f>
        <v/>
      </c>
      <c r="H6633" s="7" t="str">
        <f>IF('Payments Export'!B6637="","",G6633-F6633)</f>
        <v/>
      </c>
      <c r="I6633" s="3" t="str">
        <f>IF(C6633&lt;&gt;"",_xlfn.XLOOKUP(IFERROR(VALUE(C6633),C6633),'Items database'!A:A,'Items database'!B:B),(_xlfn.XLOOKUP(LEFT(E6633,3),Services,Services,"")))</f>
        <v/>
      </c>
      <c r="J6633" s="3" t="str">
        <f t="shared" si="207"/>
        <v/>
      </c>
    </row>
    <row r="6634" spans="1:10" x14ac:dyDescent="0.35">
      <c r="A6634" s="7" t="str">
        <f>IF('Payments Export'!A6638="","",'Payments Export'!A6638)</f>
        <v/>
      </c>
      <c r="B6634" s="7" t="str">
        <f>IF('Payments Export'!A6638="","",'Payments Export'!B6638)</f>
        <v/>
      </c>
      <c r="C6634" s="7" t="str">
        <f>IF(IFERROR(VALUE('Payments Export'!H6638),'Payments Export'!H6638)&lt;&gt;0,IFERROR(VALUE('Payments Export'!H6638),'Payments Export'!H6638),"")</f>
        <v/>
      </c>
      <c r="D6634" s="7" t="str">
        <f>IF('Payments Export'!I6638="","",'Payments Export'!I6638)</f>
        <v/>
      </c>
      <c r="E6634" s="7" t="str">
        <f t="shared" si="206"/>
        <v/>
      </c>
      <c r="F6634" s="7" t="str">
        <f>IF('Payments Export'!A6638="","",'Payments Export'!N6638)</f>
        <v/>
      </c>
      <c r="G6634" s="7" t="str">
        <f>IF('Payments Export'!A6638="","",'Payments Export'!O6638)</f>
        <v/>
      </c>
      <c r="H6634" s="7" t="str">
        <f>IF('Payments Export'!B6638="","",G6634-F6634)</f>
        <v/>
      </c>
      <c r="I6634" s="3" t="str">
        <f>IF(C6634&lt;&gt;"",_xlfn.XLOOKUP(IFERROR(VALUE(C6634),C6634),'Items database'!A:A,'Items database'!B:B),(_xlfn.XLOOKUP(LEFT(E6634,3),Services,Services,"")))</f>
        <v/>
      </c>
      <c r="J6634" s="3" t="str">
        <f t="shared" si="207"/>
        <v/>
      </c>
    </row>
    <row r="6635" spans="1:10" x14ac:dyDescent="0.35">
      <c r="A6635" s="7" t="str">
        <f>IF('Payments Export'!A6639="","",'Payments Export'!A6639)</f>
        <v/>
      </c>
      <c r="B6635" s="7" t="str">
        <f>IF('Payments Export'!A6639="","",'Payments Export'!B6639)</f>
        <v/>
      </c>
      <c r="C6635" s="7" t="str">
        <f>IF(IFERROR(VALUE('Payments Export'!H6639),'Payments Export'!H6639)&lt;&gt;0,IFERROR(VALUE('Payments Export'!H6639),'Payments Export'!H6639),"")</f>
        <v/>
      </c>
      <c r="D6635" s="7" t="str">
        <f>IF('Payments Export'!I6639="","",'Payments Export'!I6639)</f>
        <v/>
      </c>
      <c r="E6635" s="7" t="str">
        <f t="shared" si="206"/>
        <v/>
      </c>
      <c r="F6635" s="7" t="str">
        <f>IF('Payments Export'!A6639="","",'Payments Export'!N6639)</f>
        <v/>
      </c>
      <c r="G6635" s="7" t="str">
        <f>IF('Payments Export'!A6639="","",'Payments Export'!O6639)</f>
        <v/>
      </c>
      <c r="H6635" s="7" t="str">
        <f>IF('Payments Export'!B6639="","",G6635-F6635)</f>
        <v/>
      </c>
      <c r="I6635" s="3" t="str">
        <f>IF(C6635&lt;&gt;"",_xlfn.XLOOKUP(IFERROR(VALUE(C6635),C6635),'Items database'!A:A,'Items database'!B:B),(_xlfn.XLOOKUP(LEFT(E6635,3),Services,Services,"")))</f>
        <v/>
      </c>
      <c r="J6635" s="3" t="str">
        <f t="shared" si="207"/>
        <v/>
      </c>
    </row>
    <row r="6636" spans="1:10" x14ac:dyDescent="0.35">
      <c r="A6636" s="7" t="str">
        <f>IF('Payments Export'!A6640="","",'Payments Export'!A6640)</f>
        <v/>
      </c>
      <c r="B6636" s="7" t="str">
        <f>IF('Payments Export'!A6640="","",'Payments Export'!B6640)</f>
        <v/>
      </c>
      <c r="C6636" s="7" t="str">
        <f>IF(IFERROR(VALUE('Payments Export'!H6640),'Payments Export'!H6640)&lt;&gt;0,IFERROR(VALUE('Payments Export'!H6640),'Payments Export'!H6640),"")</f>
        <v/>
      </c>
      <c r="D6636" s="7" t="str">
        <f>IF('Payments Export'!I6640="","",'Payments Export'!I6640)</f>
        <v/>
      </c>
      <c r="E6636" s="7" t="str">
        <f t="shared" si="206"/>
        <v/>
      </c>
      <c r="F6636" s="7" t="str">
        <f>IF('Payments Export'!A6640="","",'Payments Export'!N6640)</f>
        <v/>
      </c>
      <c r="G6636" s="7" t="str">
        <f>IF('Payments Export'!A6640="","",'Payments Export'!O6640)</f>
        <v/>
      </c>
      <c r="H6636" s="7" t="str">
        <f>IF('Payments Export'!B6640="","",G6636-F6636)</f>
        <v/>
      </c>
      <c r="I6636" s="3" t="str">
        <f>IF(C6636&lt;&gt;"",_xlfn.XLOOKUP(IFERROR(VALUE(C6636),C6636),'Items database'!A:A,'Items database'!B:B),(_xlfn.XLOOKUP(LEFT(E6636,3),Services,Services,"")))</f>
        <v/>
      </c>
      <c r="J6636" s="3" t="str">
        <f t="shared" si="207"/>
        <v/>
      </c>
    </row>
    <row r="6637" spans="1:10" x14ac:dyDescent="0.35">
      <c r="A6637" s="7" t="str">
        <f>IF('Payments Export'!A6641="","",'Payments Export'!A6641)</f>
        <v/>
      </c>
      <c r="B6637" s="7" t="str">
        <f>IF('Payments Export'!A6641="","",'Payments Export'!B6641)</f>
        <v/>
      </c>
      <c r="C6637" s="7" t="str">
        <f>IF(IFERROR(VALUE('Payments Export'!H6641),'Payments Export'!H6641)&lt;&gt;0,IFERROR(VALUE('Payments Export'!H6641),'Payments Export'!H6641),"")</f>
        <v/>
      </c>
      <c r="D6637" s="7" t="str">
        <f>IF('Payments Export'!I6641="","",'Payments Export'!I6641)</f>
        <v/>
      </c>
      <c r="E6637" s="7" t="str">
        <f t="shared" si="206"/>
        <v/>
      </c>
      <c r="F6637" s="7" t="str">
        <f>IF('Payments Export'!A6641="","",'Payments Export'!N6641)</f>
        <v/>
      </c>
      <c r="G6637" s="7" t="str">
        <f>IF('Payments Export'!A6641="","",'Payments Export'!O6641)</f>
        <v/>
      </c>
      <c r="H6637" s="7" t="str">
        <f>IF('Payments Export'!B6641="","",G6637-F6637)</f>
        <v/>
      </c>
      <c r="I6637" s="3" t="str">
        <f>IF(C6637&lt;&gt;"",_xlfn.XLOOKUP(IFERROR(VALUE(C6637),C6637),'Items database'!A:A,'Items database'!B:B),(_xlfn.XLOOKUP(LEFT(E6637,3),Services,Services,"")))</f>
        <v/>
      </c>
      <c r="J6637" s="3" t="str">
        <f t="shared" si="207"/>
        <v/>
      </c>
    </row>
    <row r="6638" spans="1:10" x14ac:dyDescent="0.35">
      <c r="A6638" s="7" t="str">
        <f>IF('Payments Export'!A6642="","",'Payments Export'!A6642)</f>
        <v/>
      </c>
      <c r="B6638" s="7" t="str">
        <f>IF('Payments Export'!A6642="","",'Payments Export'!B6642)</f>
        <v/>
      </c>
      <c r="C6638" s="7" t="str">
        <f>IF(IFERROR(VALUE('Payments Export'!H6642),'Payments Export'!H6642)&lt;&gt;0,IFERROR(VALUE('Payments Export'!H6642),'Payments Export'!H6642),"")</f>
        <v/>
      </c>
      <c r="D6638" s="7" t="str">
        <f>IF('Payments Export'!I6642="","",'Payments Export'!I6642)</f>
        <v/>
      </c>
      <c r="E6638" s="7" t="str">
        <f t="shared" si="206"/>
        <v/>
      </c>
      <c r="F6638" s="7" t="str">
        <f>IF('Payments Export'!A6642="","",'Payments Export'!N6642)</f>
        <v/>
      </c>
      <c r="G6638" s="7" t="str">
        <f>IF('Payments Export'!A6642="","",'Payments Export'!O6642)</f>
        <v/>
      </c>
      <c r="H6638" s="7" t="str">
        <f>IF('Payments Export'!B6642="","",G6638-F6638)</f>
        <v/>
      </c>
      <c r="I6638" s="3" t="str">
        <f>IF(C6638&lt;&gt;"",_xlfn.XLOOKUP(IFERROR(VALUE(C6638),C6638),'Items database'!A:A,'Items database'!B:B),(_xlfn.XLOOKUP(LEFT(E6638,3),Services,Services,"")))</f>
        <v/>
      </c>
      <c r="J6638" s="3" t="str">
        <f t="shared" si="207"/>
        <v/>
      </c>
    </row>
    <row r="6639" spans="1:10" x14ac:dyDescent="0.35">
      <c r="A6639" s="7" t="str">
        <f>IF('Payments Export'!A6643="","",'Payments Export'!A6643)</f>
        <v/>
      </c>
      <c r="B6639" s="7" t="str">
        <f>IF('Payments Export'!A6643="","",'Payments Export'!B6643)</f>
        <v/>
      </c>
      <c r="C6639" s="7" t="str">
        <f>IF(IFERROR(VALUE('Payments Export'!H6643),'Payments Export'!H6643)&lt;&gt;0,IFERROR(VALUE('Payments Export'!H6643),'Payments Export'!H6643),"")</f>
        <v/>
      </c>
      <c r="D6639" s="7" t="str">
        <f>IF('Payments Export'!I6643="","",'Payments Export'!I6643)</f>
        <v/>
      </c>
      <c r="E6639" s="7" t="str">
        <f t="shared" si="206"/>
        <v/>
      </c>
      <c r="F6639" s="7" t="str">
        <f>IF('Payments Export'!A6643="","",'Payments Export'!N6643)</f>
        <v/>
      </c>
      <c r="G6639" s="7" t="str">
        <f>IF('Payments Export'!A6643="","",'Payments Export'!O6643)</f>
        <v/>
      </c>
      <c r="H6639" s="7" t="str">
        <f>IF('Payments Export'!B6643="","",G6639-F6639)</f>
        <v/>
      </c>
      <c r="I6639" s="3" t="str">
        <f>IF(C6639&lt;&gt;"",_xlfn.XLOOKUP(IFERROR(VALUE(C6639),C6639),'Items database'!A:A,'Items database'!B:B),(_xlfn.XLOOKUP(LEFT(E6639,3),Services,Services,"")))</f>
        <v/>
      </c>
      <c r="J6639" s="3" t="str">
        <f t="shared" si="207"/>
        <v/>
      </c>
    </row>
    <row r="6640" spans="1:10" x14ac:dyDescent="0.35">
      <c r="A6640" s="7" t="str">
        <f>IF('Payments Export'!A6644="","",'Payments Export'!A6644)</f>
        <v/>
      </c>
      <c r="B6640" s="7" t="str">
        <f>IF('Payments Export'!A6644="","",'Payments Export'!B6644)</f>
        <v/>
      </c>
      <c r="C6640" s="7" t="str">
        <f>IF(IFERROR(VALUE('Payments Export'!H6644),'Payments Export'!H6644)&lt;&gt;0,IFERROR(VALUE('Payments Export'!H6644),'Payments Export'!H6644),"")</f>
        <v/>
      </c>
      <c r="D6640" s="7" t="str">
        <f>IF('Payments Export'!I6644="","",'Payments Export'!I6644)</f>
        <v/>
      </c>
      <c r="E6640" s="7" t="str">
        <f t="shared" si="206"/>
        <v/>
      </c>
      <c r="F6640" s="7" t="str">
        <f>IF('Payments Export'!A6644="","",'Payments Export'!N6644)</f>
        <v/>
      </c>
      <c r="G6640" s="7" t="str">
        <f>IF('Payments Export'!A6644="","",'Payments Export'!O6644)</f>
        <v/>
      </c>
      <c r="H6640" s="7" t="str">
        <f>IF('Payments Export'!B6644="","",G6640-F6640)</f>
        <v/>
      </c>
      <c r="I6640" s="3" t="str">
        <f>IF(C6640&lt;&gt;"",_xlfn.XLOOKUP(IFERROR(VALUE(C6640),C6640),'Items database'!A:A,'Items database'!B:B),(_xlfn.XLOOKUP(LEFT(E6640,3),Services,Services,"")))</f>
        <v/>
      </c>
      <c r="J6640" s="3" t="str">
        <f t="shared" si="207"/>
        <v/>
      </c>
    </row>
    <row r="6641" spans="1:10" x14ac:dyDescent="0.35">
      <c r="A6641" s="7" t="str">
        <f>IF('Payments Export'!A6645="","",'Payments Export'!A6645)</f>
        <v/>
      </c>
      <c r="B6641" s="7" t="str">
        <f>IF('Payments Export'!A6645="","",'Payments Export'!B6645)</f>
        <v/>
      </c>
      <c r="C6641" s="7" t="str">
        <f>IF(IFERROR(VALUE('Payments Export'!H6645),'Payments Export'!H6645)&lt;&gt;0,IFERROR(VALUE('Payments Export'!H6645),'Payments Export'!H6645),"")</f>
        <v/>
      </c>
      <c r="D6641" s="7" t="str">
        <f>IF('Payments Export'!I6645="","",'Payments Export'!I6645)</f>
        <v/>
      </c>
      <c r="E6641" s="7" t="str">
        <f t="shared" si="206"/>
        <v/>
      </c>
      <c r="F6641" s="7" t="str">
        <f>IF('Payments Export'!A6645="","",'Payments Export'!N6645)</f>
        <v/>
      </c>
      <c r="G6641" s="7" t="str">
        <f>IF('Payments Export'!A6645="","",'Payments Export'!O6645)</f>
        <v/>
      </c>
      <c r="H6641" s="7" t="str">
        <f>IF('Payments Export'!B6645="","",G6641-F6641)</f>
        <v/>
      </c>
      <c r="I6641" s="3" t="str">
        <f>IF(C6641&lt;&gt;"",_xlfn.XLOOKUP(IFERROR(VALUE(C6641),C6641),'Items database'!A:A,'Items database'!B:B),(_xlfn.XLOOKUP(LEFT(E6641,3),Services,Services,"")))</f>
        <v/>
      </c>
      <c r="J6641" s="3" t="str">
        <f t="shared" si="207"/>
        <v/>
      </c>
    </row>
    <row r="6642" spans="1:10" x14ac:dyDescent="0.35">
      <c r="A6642" s="7" t="str">
        <f>IF('Payments Export'!A6646="","",'Payments Export'!A6646)</f>
        <v/>
      </c>
      <c r="B6642" s="7" t="str">
        <f>IF('Payments Export'!A6646="","",'Payments Export'!B6646)</f>
        <v/>
      </c>
      <c r="C6642" s="7" t="str">
        <f>IF(IFERROR(VALUE('Payments Export'!H6646),'Payments Export'!H6646)&lt;&gt;0,IFERROR(VALUE('Payments Export'!H6646),'Payments Export'!H6646),"")</f>
        <v/>
      </c>
      <c r="D6642" s="7" t="str">
        <f>IF('Payments Export'!I6646="","",'Payments Export'!I6646)</f>
        <v/>
      </c>
      <c r="E6642" s="7" t="str">
        <f t="shared" si="206"/>
        <v/>
      </c>
      <c r="F6642" s="7" t="str">
        <f>IF('Payments Export'!A6646="","",'Payments Export'!N6646)</f>
        <v/>
      </c>
      <c r="G6642" s="7" t="str">
        <f>IF('Payments Export'!A6646="","",'Payments Export'!O6646)</f>
        <v/>
      </c>
      <c r="H6642" s="7" t="str">
        <f>IF('Payments Export'!B6646="","",G6642-F6642)</f>
        <v/>
      </c>
      <c r="I6642" s="3" t="str">
        <f>IF(C6642&lt;&gt;"",_xlfn.XLOOKUP(IFERROR(VALUE(C6642),C6642),'Items database'!A:A,'Items database'!B:B),(_xlfn.XLOOKUP(LEFT(E6642,3),Services,Services,"")))</f>
        <v/>
      </c>
      <c r="J6642" s="3" t="str">
        <f t="shared" si="207"/>
        <v/>
      </c>
    </row>
    <row r="6643" spans="1:10" x14ac:dyDescent="0.35">
      <c r="A6643" s="7" t="str">
        <f>IF('Payments Export'!A6647="","",'Payments Export'!A6647)</f>
        <v/>
      </c>
      <c r="B6643" s="7" t="str">
        <f>IF('Payments Export'!A6647="","",'Payments Export'!B6647)</f>
        <v/>
      </c>
      <c r="C6643" s="7" t="str">
        <f>IF(IFERROR(VALUE('Payments Export'!H6647),'Payments Export'!H6647)&lt;&gt;0,IFERROR(VALUE('Payments Export'!H6647),'Payments Export'!H6647),"")</f>
        <v/>
      </c>
      <c r="D6643" s="7" t="str">
        <f>IF('Payments Export'!I6647="","",'Payments Export'!I6647)</f>
        <v/>
      </c>
      <c r="E6643" s="7" t="str">
        <f t="shared" si="206"/>
        <v/>
      </c>
      <c r="F6643" s="7" t="str">
        <f>IF('Payments Export'!A6647="","",'Payments Export'!N6647)</f>
        <v/>
      </c>
      <c r="G6643" s="7" t="str">
        <f>IF('Payments Export'!A6647="","",'Payments Export'!O6647)</f>
        <v/>
      </c>
      <c r="H6643" s="7" t="str">
        <f>IF('Payments Export'!B6647="","",G6643-F6643)</f>
        <v/>
      </c>
      <c r="I6643" s="3" t="str">
        <f>IF(C6643&lt;&gt;"",_xlfn.XLOOKUP(IFERROR(VALUE(C6643),C6643),'Items database'!A:A,'Items database'!B:B),(_xlfn.XLOOKUP(LEFT(E6643,3),Services,Services,"")))</f>
        <v/>
      </c>
      <c r="J6643" s="3" t="str">
        <f t="shared" si="207"/>
        <v/>
      </c>
    </row>
    <row r="6644" spans="1:10" x14ac:dyDescent="0.35">
      <c r="A6644" s="7" t="str">
        <f>IF('Payments Export'!A6648="","",'Payments Export'!A6648)</f>
        <v/>
      </c>
      <c r="B6644" s="7" t="str">
        <f>IF('Payments Export'!A6648="","",'Payments Export'!B6648)</f>
        <v/>
      </c>
      <c r="C6644" s="7" t="str">
        <f>IF(IFERROR(VALUE('Payments Export'!H6648),'Payments Export'!H6648)&lt;&gt;0,IFERROR(VALUE('Payments Export'!H6648),'Payments Export'!H6648),"")</f>
        <v/>
      </c>
      <c r="D6644" s="7" t="str">
        <f>IF('Payments Export'!I6648="","",'Payments Export'!I6648)</f>
        <v/>
      </c>
      <c r="E6644" s="7" t="str">
        <f t="shared" si="206"/>
        <v/>
      </c>
      <c r="F6644" s="7" t="str">
        <f>IF('Payments Export'!A6648="","",'Payments Export'!N6648)</f>
        <v/>
      </c>
      <c r="G6644" s="7" t="str">
        <f>IF('Payments Export'!A6648="","",'Payments Export'!O6648)</f>
        <v/>
      </c>
      <c r="H6644" s="7" t="str">
        <f>IF('Payments Export'!B6648="","",G6644-F6644)</f>
        <v/>
      </c>
      <c r="I6644" s="3" t="str">
        <f>IF(C6644&lt;&gt;"",_xlfn.XLOOKUP(IFERROR(VALUE(C6644),C6644),'Items database'!A:A,'Items database'!B:B),(_xlfn.XLOOKUP(LEFT(E6644,3),Services,Services,"")))</f>
        <v/>
      </c>
      <c r="J6644" s="3" t="str">
        <f t="shared" si="207"/>
        <v/>
      </c>
    </row>
    <row r="6645" spans="1:10" x14ac:dyDescent="0.35">
      <c r="A6645" s="7" t="str">
        <f>IF('Payments Export'!A6649="","",'Payments Export'!A6649)</f>
        <v/>
      </c>
      <c r="B6645" s="7" t="str">
        <f>IF('Payments Export'!A6649="","",'Payments Export'!B6649)</f>
        <v/>
      </c>
      <c r="C6645" s="7" t="str">
        <f>IF(IFERROR(VALUE('Payments Export'!H6649),'Payments Export'!H6649)&lt;&gt;0,IFERROR(VALUE('Payments Export'!H6649),'Payments Export'!H6649),"")</f>
        <v/>
      </c>
      <c r="D6645" s="7" t="str">
        <f>IF('Payments Export'!I6649="","",'Payments Export'!I6649)</f>
        <v/>
      </c>
      <c r="E6645" s="7" t="str">
        <f t="shared" si="206"/>
        <v/>
      </c>
      <c r="F6645" s="7" t="str">
        <f>IF('Payments Export'!A6649="","",'Payments Export'!N6649)</f>
        <v/>
      </c>
      <c r="G6645" s="7" t="str">
        <f>IF('Payments Export'!A6649="","",'Payments Export'!O6649)</f>
        <v/>
      </c>
      <c r="H6645" s="7" t="str">
        <f>IF('Payments Export'!B6649="","",G6645-F6645)</f>
        <v/>
      </c>
      <c r="I6645" s="3" t="str">
        <f>IF(C6645&lt;&gt;"",_xlfn.XLOOKUP(IFERROR(VALUE(C6645),C6645),'Items database'!A:A,'Items database'!B:B),(_xlfn.XLOOKUP(LEFT(E6645,3),Services,Services,"")))</f>
        <v/>
      </c>
      <c r="J6645" s="3" t="str">
        <f t="shared" si="207"/>
        <v/>
      </c>
    </row>
    <row r="6646" spans="1:10" x14ac:dyDescent="0.35">
      <c r="A6646" s="7" t="str">
        <f>IF('Payments Export'!A6650="","",'Payments Export'!A6650)</f>
        <v/>
      </c>
      <c r="B6646" s="7" t="str">
        <f>IF('Payments Export'!A6650="","",'Payments Export'!B6650)</f>
        <v/>
      </c>
      <c r="C6646" s="7" t="str">
        <f>IF(IFERROR(VALUE('Payments Export'!H6650),'Payments Export'!H6650)&lt;&gt;0,IFERROR(VALUE('Payments Export'!H6650),'Payments Export'!H6650),"")</f>
        <v/>
      </c>
      <c r="D6646" s="7" t="str">
        <f>IF('Payments Export'!I6650="","",'Payments Export'!I6650)</f>
        <v/>
      </c>
      <c r="E6646" s="7" t="str">
        <f t="shared" si="206"/>
        <v/>
      </c>
      <c r="F6646" s="7" t="str">
        <f>IF('Payments Export'!A6650="","",'Payments Export'!N6650)</f>
        <v/>
      </c>
      <c r="G6646" s="7" t="str">
        <f>IF('Payments Export'!A6650="","",'Payments Export'!O6650)</f>
        <v/>
      </c>
      <c r="H6646" s="7" t="str">
        <f>IF('Payments Export'!B6650="","",G6646-F6646)</f>
        <v/>
      </c>
      <c r="I6646" s="3" t="str">
        <f>IF(C6646&lt;&gt;"",_xlfn.XLOOKUP(IFERROR(VALUE(C6646),C6646),'Items database'!A:A,'Items database'!B:B),(_xlfn.XLOOKUP(LEFT(E6646,3),Services,Services,"")))</f>
        <v/>
      </c>
      <c r="J6646" s="3" t="str">
        <f t="shared" si="207"/>
        <v/>
      </c>
    </row>
    <row r="6647" spans="1:10" x14ac:dyDescent="0.35">
      <c r="A6647" s="7" t="str">
        <f>IF('Payments Export'!A6651="","",'Payments Export'!A6651)</f>
        <v/>
      </c>
      <c r="B6647" s="7" t="str">
        <f>IF('Payments Export'!A6651="","",'Payments Export'!B6651)</f>
        <v/>
      </c>
      <c r="C6647" s="7" t="str">
        <f>IF(IFERROR(VALUE('Payments Export'!H6651),'Payments Export'!H6651)&lt;&gt;0,IFERROR(VALUE('Payments Export'!H6651),'Payments Export'!H6651),"")</f>
        <v/>
      </c>
      <c r="D6647" s="7" t="str">
        <f>IF('Payments Export'!I6651="","",'Payments Export'!I6651)</f>
        <v/>
      </c>
      <c r="E6647" s="7" t="str">
        <f t="shared" si="206"/>
        <v/>
      </c>
      <c r="F6647" s="7" t="str">
        <f>IF('Payments Export'!A6651="","",'Payments Export'!N6651)</f>
        <v/>
      </c>
      <c r="G6647" s="7" t="str">
        <f>IF('Payments Export'!A6651="","",'Payments Export'!O6651)</f>
        <v/>
      </c>
      <c r="H6647" s="7" t="str">
        <f>IF('Payments Export'!B6651="","",G6647-F6647)</f>
        <v/>
      </c>
      <c r="I6647" s="3" t="str">
        <f>IF(C6647&lt;&gt;"",_xlfn.XLOOKUP(IFERROR(VALUE(C6647),C6647),'Items database'!A:A,'Items database'!B:B),(_xlfn.XLOOKUP(LEFT(E6647,3),Services,Services,"")))</f>
        <v/>
      </c>
      <c r="J6647" s="3" t="str">
        <f t="shared" si="207"/>
        <v/>
      </c>
    </row>
    <row r="6648" spans="1:10" x14ac:dyDescent="0.35">
      <c r="A6648" s="7" t="str">
        <f>IF('Payments Export'!A6652="","",'Payments Export'!A6652)</f>
        <v/>
      </c>
      <c r="B6648" s="7" t="str">
        <f>IF('Payments Export'!A6652="","",'Payments Export'!B6652)</f>
        <v/>
      </c>
      <c r="C6648" s="7" t="str">
        <f>IF(IFERROR(VALUE('Payments Export'!H6652),'Payments Export'!H6652)&lt;&gt;0,IFERROR(VALUE('Payments Export'!H6652),'Payments Export'!H6652),"")</f>
        <v/>
      </c>
      <c r="D6648" s="7" t="str">
        <f>IF('Payments Export'!I6652="","",'Payments Export'!I6652)</f>
        <v/>
      </c>
      <c r="E6648" s="7" t="str">
        <f t="shared" si="206"/>
        <v/>
      </c>
      <c r="F6648" s="7" t="str">
        <f>IF('Payments Export'!A6652="","",'Payments Export'!N6652)</f>
        <v/>
      </c>
      <c r="G6648" s="7" t="str">
        <f>IF('Payments Export'!A6652="","",'Payments Export'!O6652)</f>
        <v/>
      </c>
      <c r="H6648" s="7" t="str">
        <f>IF('Payments Export'!B6652="","",G6648-F6648)</f>
        <v/>
      </c>
      <c r="I6648" s="3" t="str">
        <f>IF(C6648&lt;&gt;"",_xlfn.XLOOKUP(IFERROR(VALUE(C6648),C6648),'Items database'!A:A,'Items database'!B:B),(_xlfn.XLOOKUP(LEFT(E6648,3),Services,Services,"")))</f>
        <v/>
      </c>
      <c r="J6648" s="3" t="str">
        <f t="shared" si="207"/>
        <v/>
      </c>
    </row>
    <row r="6649" spans="1:10" x14ac:dyDescent="0.35">
      <c r="A6649" s="7" t="str">
        <f>IF('Payments Export'!A6653="","",'Payments Export'!A6653)</f>
        <v/>
      </c>
      <c r="B6649" s="7" t="str">
        <f>IF('Payments Export'!A6653="","",'Payments Export'!B6653)</f>
        <v/>
      </c>
      <c r="C6649" s="7" t="str">
        <f>IF(IFERROR(VALUE('Payments Export'!H6653),'Payments Export'!H6653)&lt;&gt;0,IFERROR(VALUE('Payments Export'!H6653),'Payments Export'!H6653),"")</f>
        <v/>
      </c>
      <c r="D6649" s="7" t="str">
        <f>IF('Payments Export'!I6653="","",'Payments Export'!I6653)</f>
        <v/>
      </c>
      <c r="E6649" s="7" t="str">
        <f t="shared" si="206"/>
        <v/>
      </c>
      <c r="F6649" s="7" t="str">
        <f>IF('Payments Export'!A6653="","",'Payments Export'!N6653)</f>
        <v/>
      </c>
      <c r="G6649" s="7" t="str">
        <f>IF('Payments Export'!A6653="","",'Payments Export'!O6653)</f>
        <v/>
      </c>
      <c r="H6649" s="7" t="str">
        <f>IF('Payments Export'!B6653="","",G6649-F6649)</f>
        <v/>
      </c>
      <c r="I6649" s="3" t="str">
        <f>IF(C6649&lt;&gt;"",_xlfn.XLOOKUP(IFERROR(VALUE(C6649),C6649),'Items database'!A:A,'Items database'!B:B),(_xlfn.XLOOKUP(LEFT(E6649,3),Services,Services,"")))</f>
        <v/>
      </c>
      <c r="J6649" s="3" t="str">
        <f t="shared" si="207"/>
        <v/>
      </c>
    </row>
    <row r="6650" spans="1:10" x14ac:dyDescent="0.35">
      <c r="A6650" s="7" t="str">
        <f>IF('Payments Export'!A6654="","",'Payments Export'!A6654)</f>
        <v/>
      </c>
      <c r="B6650" s="7" t="str">
        <f>IF('Payments Export'!A6654="","",'Payments Export'!B6654)</f>
        <v/>
      </c>
      <c r="C6650" s="7" t="str">
        <f>IF(IFERROR(VALUE('Payments Export'!H6654),'Payments Export'!H6654)&lt;&gt;0,IFERROR(VALUE('Payments Export'!H6654),'Payments Export'!H6654),"")</f>
        <v/>
      </c>
      <c r="D6650" s="7" t="str">
        <f>IF('Payments Export'!I6654="","",'Payments Export'!I6654)</f>
        <v/>
      </c>
      <c r="E6650" s="7" t="str">
        <f t="shared" si="206"/>
        <v/>
      </c>
      <c r="F6650" s="7" t="str">
        <f>IF('Payments Export'!A6654="","",'Payments Export'!N6654)</f>
        <v/>
      </c>
      <c r="G6650" s="7" t="str">
        <f>IF('Payments Export'!A6654="","",'Payments Export'!O6654)</f>
        <v/>
      </c>
      <c r="H6650" s="7" t="str">
        <f>IF('Payments Export'!B6654="","",G6650-F6650)</f>
        <v/>
      </c>
      <c r="I6650" s="3" t="str">
        <f>IF(C6650&lt;&gt;"",_xlfn.XLOOKUP(IFERROR(VALUE(C6650),C6650),'Items database'!A:A,'Items database'!B:B),(_xlfn.XLOOKUP(LEFT(E6650,3),Services,Services,"")))</f>
        <v/>
      </c>
      <c r="J6650" s="3" t="str">
        <f t="shared" si="207"/>
        <v/>
      </c>
    </row>
    <row r="6651" spans="1:10" x14ac:dyDescent="0.35">
      <c r="A6651" s="7" t="str">
        <f>IF('Payments Export'!A6655="","",'Payments Export'!A6655)</f>
        <v/>
      </c>
      <c r="B6651" s="7" t="str">
        <f>IF('Payments Export'!A6655="","",'Payments Export'!B6655)</f>
        <v/>
      </c>
      <c r="C6651" s="7" t="str">
        <f>IF(IFERROR(VALUE('Payments Export'!H6655),'Payments Export'!H6655)&lt;&gt;0,IFERROR(VALUE('Payments Export'!H6655),'Payments Export'!H6655),"")</f>
        <v/>
      </c>
      <c r="D6651" s="7" t="str">
        <f>IF('Payments Export'!I6655="","",'Payments Export'!I6655)</f>
        <v/>
      </c>
      <c r="E6651" s="7" t="str">
        <f t="shared" si="206"/>
        <v/>
      </c>
      <c r="F6651" s="7" t="str">
        <f>IF('Payments Export'!A6655="","",'Payments Export'!N6655)</f>
        <v/>
      </c>
      <c r="G6651" s="7" t="str">
        <f>IF('Payments Export'!A6655="","",'Payments Export'!O6655)</f>
        <v/>
      </c>
      <c r="H6651" s="7" t="str">
        <f>IF('Payments Export'!B6655="","",G6651-F6651)</f>
        <v/>
      </c>
      <c r="I6651" s="3" t="str">
        <f>IF(C6651&lt;&gt;"",_xlfn.XLOOKUP(IFERROR(VALUE(C6651),C6651),'Items database'!A:A,'Items database'!B:B),(_xlfn.XLOOKUP(LEFT(E6651,3),Services,Services,"")))</f>
        <v/>
      </c>
      <c r="J6651" s="3" t="str">
        <f t="shared" si="207"/>
        <v/>
      </c>
    </row>
    <row r="6652" spans="1:10" x14ac:dyDescent="0.35">
      <c r="A6652" s="7" t="str">
        <f>IF('Payments Export'!A6656="","",'Payments Export'!A6656)</f>
        <v/>
      </c>
      <c r="B6652" s="7" t="str">
        <f>IF('Payments Export'!A6656="","",'Payments Export'!B6656)</f>
        <v/>
      </c>
      <c r="C6652" s="7" t="str">
        <f>IF(IFERROR(VALUE('Payments Export'!H6656),'Payments Export'!H6656)&lt;&gt;0,IFERROR(VALUE('Payments Export'!H6656),'Payments Export'!H6656),"")</f>
        <v/>
      </c>
      <c r="D6652" s="7" t="str">
        <f>IF('Payments Export'!I6656="","",'Payments Export'!I6656)</f>
        <v/>
      </c>
      <c r="E6652" s="7" t="str">
        <f t="shared" si="206"/>
        <v/>
      </c>
      <c r="F6652" s="7" t="str">
        <f>IF('Payments Export'!A6656="","",'Payments Export'!N6656)</f>
        <v/>
      </c>
      <c r="G6652" s="7" t="str">
        <f>IF('Payments Export'!A6656="","",'Payments Export'!O6656)</f>
        <v/>
      </c>
      <c r="H6652" s="7" t="str">
        <f>IF('Payments Export'!B6656="","",G6652-F6652)</f>
        <v/>
      </c>
      <c r="I6652" s="3" t="str">
        <f>IF(C6652&lt;&gt;"",_xlfn.XLOOKUP(IFERROR(VALUE(C6652),C6652),'Items database'!A:A,'Items database'!B:B),(_xlfn.XLOOKUP(LEFT(E6652,3),Services,Services,"")))</f>
        <v/>
      </c>
      <c r="J6652" s="3" t="str">
        <f t="shared" si="207"/>
        <v/>
      </c>
    </row>
    <row r="6653" spans="1:10" x14ac:dyDescent="0.35">
      <c r="A6653" s="7" t="str">
        <f>IF('Payments Export'!A6657="","",'Payments Export'!A6657)</f>
        <v/>
      </c>
      <c r="B6653" s="7" t="str">
        <f>IF('Payments Export'!A6657="","",'Payments Export'!B6657)</f>
        <v/>
      </c>
      <c r="C6653" s="7" t="str">
        <f>IF(IFERROR(VALUE('Payments Export'!H6657),'Payments Export'!H6657)&lt;&gt;0,IFERROR(VALUE('Payments Export'!H6657),'Payments Export'!H6657),"")</f>
        <v/>
      </c>
      <c r="D6653" s="7" t="str">
        <f>IF('Payments Export'!I6657="","",'Payments Export'!I6657)</f>
        <v/>
      </c>
      <c r="E6653" s="7" t="str">
        <f t="shared" si="206"/>
        <v/>
      </c>
      <c r="F6653" s="7" t="str">
        <f>IF('Payments Export'!A6657="","",'Payments Export'!N6657)</f>
        <v/>
      </c>
      <c r="G6653" s="7" t="str">
        <f>IF('Payments Export'!A6657="","",'Payments Export'!O6657)</f>
        <v/>
      </c>
      <c r="H6653" s="7" t="str">
        <f>IF('Payments Export'!B6657="","",G6653-F6653)</f>
        <v/>
      </c>
      <c r="I6653" s="3" t="str">
        <f>IF(C6653&lt;&gt;"",_xlfn.XLOOKUP(IFERROR(VALUE(C6653),C6653),'Items database'!A:A,'Items database'!B:B),(_xlfn.XLOOKUP(LEFT(E6653,3),Services,Services,"")))</f>
        <v/>
      </c>
      <c r="J6653" s="3" t="str">
        <f t="shared" si="207"/>
        <v/>
      </c>
    </row>
    <row r="6654" spans="1:10" x14ac:dyDescent="0.35">
      <c r="A6654" s="7" t="str">
        <f>IF('Payments Export'!A6658="","",'Payments Export'!A6658)</f>
        <v/>
      </c>
      <c r="B6654" s="7" t="str">
        <f>IF('Payments Export'!A6658="","",'Payments Export'!B6658)</f>
        <v/>
      </c>
      <c r="C6654" s="7" t="str">
        <f>IF(IFERROR(VALUE('Payments Export'!H6658),'Payments Export'!H6658)&lt;&gt;0,IFERROR(VALUE('Payments Export'!H6658),'Payments Export'!H6658),"")</f>
        <v/>
      </c>
      <c r="D6654" s="7" t="str">
        <f>IF('Payments Export'!I6658="","",'Payments Export'!I6658)</f>
        <v/>
      </c>
      <c r="E6654" s="7" t="str">
        <f t="shared" si="206"/>
        <v/>
      </c>
      <c r="F6654" s="7" t="str">
        <f>IF('Payments Export'!A6658="","",'Payments Export'!N6658)</f>
        <v/>
      </c>
      <c r="G6654" s="7" t="str">
        <f>IF('Payments Export'!A6658="","",'Payments Export'!O6658)</f>
        <v/>
      </c>
      <c r="H6654" s="7" t="str">
        <f>IF('Payments Export'!B6658="","",G6654-F6654)</f>
        <v/>
      </c>
      <c r="I6654" s="3" t="str">
        <f>IF(C6654&lt;&gt;"",_xlfn.XLOOKUP(IFERROR(VALUE(C6654),C6654),'Items database'!A:A,'Items database'!B:B),(_xlfn.XLOOKUP(LEFT(E6654,3),Services,Services,"")))</f>
        <v/>
      </c>
      <c r="J6654" s="3" t="str">
        <f t="shared" si="207"/>
        <v/>
      </c>
    </row>
    <row r="6655" spans="1:10" x14ac:dyDescent="0.35">
      <c r="A6655" s="7" t="str">
        <f>IF('Payments Export'!A6659="","",'Payments Export'!A6659)</f>
        <v/>
      </c>
      <c r="B6655" s="7" t="str">
        <f>IF('Payments Export'!A6659="","",'Payments Export'!B6659)</f>
        <v/>
      </c>
      <c r="C6655" s="7" t="str">
        <f>IF(IFERROR(VALUE('Payments Export'!H6659),'Payments Export'!H6659)&lt;&gt;0,IFERROR(VALUE('Payments Export'!H6659),'Payments Export'!H6659),"")</f>
        <v/>
      </c>
      <c r="D6655" s="7" t="str">
        <f>IF('Payments Export'!I6659="","",'Payments Export'!I6659)</f>
        <v/>
      </c>
      <c r="E6655" s="7" t="str">
        <f t="shared" si="206"/>
        <v/>
      </c>
      <c r="F6655" s="7" t="str">
        <f>IF('Payments Export'!A6659="","",'Payments Export'!N6659)</f>
        <v/>
      </c>
      <c r="G6655" s="7" t="str">
        <f>IF('Payments Export'!A6659="","",'Payments Export'!O6659)</f>
        <v/>
      </c>
      <c r="H6655" s="7" t="str">
        <f>IF('Payments Export'!B6659="","",G6655-F6655)</f>
        <v/>
      </c>
      <c r="I6655" s="3" t="str">
        <f>IF(C6655&lt;&gt;"",_xlfn.XLOOKUP(IFERROR(VALUE(C6655),C6655),'Items database'!A:A,'Items database'!B:B),(_xlfn.XLOOKUP(LEFT(E6655,3),Services,Services,"")))</f>
        <v/>
      </c>
      <c r="J6655" s="3" t="str">
        <f t="shared" si="207"/>
        <v/>
      </c>
    </row>
    <row r="6656" spans="1:10" x14ac:dyDescent="0.35">
      <c r="A6656" s="7" t="str">
        <f>IF('Payments Export'!A6660="","",'Payments Export'!A6660)</f>
        <v/>
      </c>
      <c r="B6656" s="7" t="str">
        <f>IF('Payments Export'!A6660="","",'Payments Export'!B6660)</f>
        <v/>
      </c>
      <c r="C6656" s="7" t="str">
        <f>IF(IFERROR(VALUE('Payments Export'!H6660),'Payments Export'!H6660)&lt;&gt;0,IFERROR(VALUE('Payments Export'!H6660),'Payments Export'!H6660),"")</f>
        <v/>
      </c>
      <c r="D6656" s="7" t="str">
        <f>IF('Payments Export'!I6660="","",'Payments Export'!I6660)</f>
        <v/>
      </c>
      <c r="E6656" s="7" t="str">
        <f t="shared" si="206"/>
        <v/>
      </c>
      <c r="F6656" s="7" t="str">
        <f>IF('Payments Export'!A6660="","",'Payments Export'!N6660)</f>
        <v/>
      </c>
      <c r="G6656" s="7" t="str">
        <f>IF('Payments Export'!A6660="","",'Payments Export'!O6660)</f>
        <v/>
      </c>
      <c r="H6656" s="7" t="str">
        <f>IF('Payments Export'!B6660="","",G6656-F6656)</f>
        <v/>
      </c>
      <c r="I6656" s="3" t="str">
        <f>IF(C6656&lt;&gt;"",_xlfn.XLOOKUP(IFERROR(VALUE(C6656),C6656),'Items database'!A:A,'Items database'!B:B),(_xlfn.XLOOKUP(LEFT(E6656,3),Services,Services,"")))</f>
        <v/>
      </c>
      <c r="J6656" s="3" t="str">
        <f t="shared" si="207"/>
        <v/>
      </c>
    </row>
    <row r="6657" spans="1:10" x14ac:dyDescent="0.35">
      <c r="A6657" s="7" t="str">
        <f>IF('Payments Export'!A6661="","",'Payments Export'!A6661)</f>
        <v/>
      </c>
      <c r="B6657" s="7" t="str">
        <f>IF('Payments Export'!A6661="","",'Payments Export'!B6661)</f>
        <v/>
      </c>
      <c r="C6657" s="7" t="str">
        <f>IF(IFERROR(VALUE('Payments Export'!H6661),'Payments Export'!H6661)&lt;&gt;0,IFERROR(VALUE('Payments Export'!H6661),'Payments Export'!H6661),"")</f>
        <v/>
      </c>
      <c r="D6657" s="7" t="str">
        <f>IF('Payments Export'!I6661="","",'Payments Export'!I6661)</f>
        <v/>
      </c>
      <c r="E6657" s="7" t="str">
        <f t="shared" ref="E6657:E6720" si="208">LEFT(D6657,66)</f>
        <v/>
      </c>
      <c r="F6657" s="7" t="str">
        <f>IF('Payments Export'!A6661="","",'Payments Export'!N6661)</f>
        <v/>
      </c>
      <c r="G6657" s="7" t="str">
        <f>IF('Payments Export'!A6661="","",'Payments Export'!O6661)</f>
        <v/>
      </c>
      <c r="H6657" s="7" t="str">
        <f>IF('Payments Export'!B6661="","",G6657-F6657)</f>
        <v/>
      </c>
      <c r="I6657" s="3" t="str">
        <f>IF(C6657&lt;&gt;"",_xlfn.XLOOKUP(IFERROR(VALUE(C6657),C6657),'Items database'!A:A,'Items database'!B:B),(_xlfn.XLOOKUP(LEFT(E6657,3),Services,Services,"")))</f>
        <v/>
      </c>
      <c r="J6657" s="3" t="str">
        <f t="shared" ref="J6657:J6720" si="209">IF(ISNUMBER(F6657)=TRUE,IF(F6657=0,"","GST"),"")</f>
        <v/>
      </c>
    </row>
    <row r="6658" spans="1:10" x14ac:dyDescent="0.35">
      <c r="A6658" s="7" t="str">
        <f>IF('Payments Export'!A6662="","",'Payments Export'!A6662)</f>
        <v/>
      </c>
      <c r="B6658" s="7" t="str">
        <f>IF('Payments Export'!A6662="","",'Payments Export'!B6662)</f>
        <v/>
      </c>
      <c r="C6658" s="7" t="str">
        <f>IF(IFERROR(VALUE('Payments Export'!H6662),'Payments Export'!H6662)&lt;&gt;0,IFERROR(VALUE('Payments Export'!H6662),'Payments Export'!H6662),"")</f>
        <v/>
      </c>
      <c r="D6658" s="7" t="str">
        <f>IF('Payments Export'!I6662="","",'Payments Export'!I6662)</f>
        <v/>
      </c>
      <c r="E6658" s="7" t="str">
        <f t="shared" si="208"/>
        <v/>
      </c>
      <c r="F6658" s="7" t="str">
        <f>IF('Payments Export'!A6662="","",'Payments Export'!N6662)</f>
        <v/>
      </c>
      <c r="G6658" s="7" t="str">
        <f>IF('Payments Export'!A6662="","",'Payments Export'!O6662)</f>
        <v/>
      </c>
      <c r="H6658" s="7" t="str">
        <f>IF('Payments Export'!B6662="","",G6658-F6658)</f>
        <v/>
      </c>
      <c r="I6658" s="3" t="str">
        <f>IF(C6658&lt;&gt;"",_xlfn.XLOOKUP(IFERROR(VALUE(C6658),C6658),'Items database'!A:A,'Items database'!B:B),(_xlfn.XLOOKUP(LEFT(E6658,3),Services,Services,"")))</f>
        <v/>
      </c>
      <c r="J6658" s="3" t="str">
        <f t="shared" si="209"/>
        <v/>
      </c>
    </row>
    <row r="6659" spans="1:10" x14ac:dyDescent="0.35">
      <c r="A6659" s="7" t="str">
        <f>IF('Payments Export'!A6663="","",'Payments Export'!A6663)</f>
        <v/>
      </c>
      <c r="B6659" s="7" t="str">
        <f>IF('Payments Export'!A6663="","",'Payments Export'!B6663)</f>
        <v/>
      </c>
      <c r="C6659" s="7" t="str">
        <f>IF(IFERROR(VALUE('Payments Export'!H6663),'Payments Export'!H6663)&lt;&gt;0,IFERROR(VALUE('Payments Export'!H6663),'Payments Export'!H6663),"")</f>
        <v/>
      </c>
      <c r="D6659" s="7" t="str">
        <f>IF('Payments Export'!I6663="","",'Payments Export'!I6663)</f>
        <v/>
      </c>
      <c r="E6659" s="7" t="str">
        <f t="shared" si="208"/>
        <v/>
      </c>
      <c r="F6659" s="7" t="str">
        <f>IF('Payments Export'!A6663="","",'Payments Export'!N6663)</f>
        <v/>
      </c>
      <c r="G6659" s="7" t="str">
        <f>IF('Payments Export'!A6663="","",'Payments Export'!O6663)</f>
        <v/>
      </c>
      <c r="H6659" s="7" t="str">
        <f>IF('Payments Export'!B6663="","",G6659-F6659)</f>
        <v/>
      </c>
      <c r="I6659" s="3" t="str">
        <f>IF(C6659&lt;&gt;"",_xlfn.XLOOKUP(IFERROR(VALUE(C6659),C6659),'Items database'!A:A,'Items database'!B:B),(_xlfn.XLOOKUP(LEFT(E6659,3),Services,Services,"")))</f>
        <v/>
      </c>
      <c r="J6659" s="3" t="str">
        <f t="shared" si="209"/>
        <v/>
      </c>
    </row>
    <row r="6660" spans="1:10" x14ac:dyDescent="0.35">
      <c r="A6660" s="7" t="str">
        <f>IF('Payments Export'!A6664="","",'Payments Export'!A6664)</f>
        <v/>
      </c>
      <c r="B6660" s="7" t="str">
        <f>IF('Payments Export'!A6664="","",'Payments Export'!B6664)</f>
        <v/>
      </c>
      <c r="C6660" s="7" t="str">
        <f>IF(IFERROR(VALUE('Payments Export'!H6664),'Payments Export'!H6664)&lt;&gt;0,IFERROR(VALUE('Payments Export'!H6664),'Payments Export'!H6664),"")</f>
        <v/>
      </c>
      <c r="D6660" s="7" t="str">
        <f>IF('Payments Export'!I6664="","",'Payments Export'!I6664)</f>
        <v/>
      </c>
      <c r="E6660" s="7" t="str">
        <f t="shared" si="208"/>
        <v/>
      </c>
      <c r="F6660" s="7" t="str">
        <f>IF('Payments Export'!A6664="","",'Payments Export'!N6664)</f>
        <v/>
      </c>
      <c r="G6660" s="7" t="str">
        <f>IF('Payments Export'!A6664="","",'Payments Export'!O6664)</f>
        <v/>
      </c>
      <c r="H6660" s="7" t="str">
        <f>IF('Payments Export'!B6664="","",G6660-F6660)</f>
        <v/>
      </c>
      <c r="I6660" s="3" t="str">
        <f>IF(C6660&lt;&gt;"",_xlfn.XLOOKUP(IFERROR(VALUE(C6660),C6660),'Items database'!A:A,'Items database'!B:B),(_xlfn.XLOOKUP(LEFT(E6660,3),Services,Services,"")))</f>
        <v/>
      </c>
      <c r="J6660" s="3" t="str">
        <f t="shared" si="209"/>
        <v/>
      </c>
    </row>
    <row r="6661" spans="1:10" x14ac:dyDescent="0.35">
      <c r="A6661" s="7" t="str">
        <f>IF('Payments Export'!A6665="","",'Payments Export'!A6665)</f>
        <v/>
      </c>
      <c r="B6661" s="7" t="str">
        <f>IF('Payments Export'!A6665="","",'Payments Export'!B6665)</f>
        <v/>
      </c>
      <c r="C6661" s="7" t="str">
        <f>IF(IFERROR(VALUE('Payments Export'!H6665),'Payments Export'!H6665)&lt;&gt;0,IFERROR(VALUE('Payments Export'!H6665),'Payments Export'!H6665),"")</f>
        <v/>
      </c>
      <c r="D6661" s="7" t="str">
        <f>IF('Payments Export'!I6665="","",'Payments Export'!I6665)</f>
        <v/>
      </c>
      <c r="E6661" s="7" t="str">
        <f t="shared" si="208"/>
        <v/>
      </c>
      <c r="F6661" s="7" t="str">
        <f>IF('Payments Export'!A6665="","",'Payments Export'!N6665)</f>
        <v/>
      </c>
      <c r="G6661" s="7" t="str">
        <f>IF('Payments Export'!A6665="","",'Payments Export'!O6665)</f>
        <v/>
      </c>
      <c r="H6661" s="7" t="str">
        <f>IF('Payments Export'!B6665="","",G6661-F6661)</f>
        <v/>
      </c>
      <c r="I6661" s="3" t="str">
        <f>IF(C6661&lt;&gt;"",_xlfn.XLOOKUP(IFERROR(VALUE(C6661),C6661),'Items database'!A:A,'Items database'!B:B),(_xlfn.XLOOKUP(LEFT(E6661,3),Services,Services,"")))</f>
        <v/>
      </c>
      <c r="J6661" s="3" t="str">
        <f t="shared" si="209"/>
        <v/>
      </c>
    </row>
    <row r="6662" spans="1:10" x14ac:dyDescent="0.35">
      <c r="A6662" s="7" t="str">
        <f>IF('Payments Export'!A6666="","",'Payments Export'!A6666)</f>
        <v/>
      </c>
      <c r="B6662" s="7" t="str">
        <f>IF('Payments Export'!A6666="","",'Payments Export'!B6666)</f>
        <v/>
      </c>
      <c r="C6662" s="7" t="str">
        <f>IF(IFERROR(VALUE('Payments Export'!H6666),'Payments Export'!H6666)&lt;&gt;0,IFERROR(VALUE('Payments Export'!H6666),'Payments Export'!H6666),"")</f>
        <v/>
      </c>
      <c r="D6662" s="7" t="str">
        <f>IF('Payments Export'!I6666="","",'Payments Export'!I6666)</f>
        <v/>
      </c>
      <c r="E6662" s="7" t="str">
        <f t="shared" si="208"/>
        <v/>
      </c>
      <c r="F6662" s="7" t="str">
        <f>IF('Payments Export'!A6666="","",'Payments Export'!N6666)</f>
        <v/>
      </c>
      <c r="G6662" s="7" t="str">
        <f>IF('Payments Export'!A6666="","",'Payments Export'!O6666)</f>
        <v/>
      </c>
      <c r="H6662" s="7" t="str">
        <f>IF('Payments Export'!B6666="","",G6662-F6662)</f>
        <v/>
      </c>
      <c r="I6662" s="3" t="str">
        <f>IF(C6662&lt;&gt;"",_xlfn.XLOOKUP(IFERROR(VALUE(C6662),C6662),'Items database'!A:A,'Items database'!B:B),(_xlfn.XLOOKUP(LEFT(E6662,3),Services,Services,"")))</f>
        <v/>
      </c>
      <c r="J6662" s="3" t="str">
        <f t="shared" si="209"/>
        <v/>
      </c>
    </row>
    <row r="6663" spans="1:10" x14ac:dyDescent="0.35">
      <c r="A6663" s="7" t="str">
        <f>IF('Payments Export'!A6667="","",'Payments Export'!A6667)</f>
        <v/>
      </c>
      <c r="B6663" s="7" t="str">
        <f>IF('Payments Export'!A6667="","",'Payments Export'!B6667)</f>
        <v/>
      </c>
      <c r="C6663" s="7" t="str">
        <f>IF(IFERROR(VALUE('Payments Export'!H6667),'Payments Export'!H6667)&lt;&gt;0,IFERROR(VALUE('Payments Export'!H6667),'Payments Export'!H6667),"")</f>
        <v/>
      </c>
      <c r="D6663" s="7" t="str">
        <f>IF('Payments Export'!I6667="","",'Payments Export'!I6667)</f>
        <v/>
      </c>
      <c r="E6663" s="7" t="str">
        <f t="shared" si="208"/>
        <v/>
      </c>
      <c r="F6663" s="7" t="str">
        <f>IF('Payments Export'!A6667="","",'Payments Export'!N6667)</f>
        <v/>
      </c>
      <c r="G6663" s="7" t="str">
        <f>IF('Payments Export'!A6667="","",'Payments Export'!O6667)</f>
        <v/>
      </c>
      <c r="H6663" s="7" t="str">
        <f>IF('Payments Export'!B6667="","",G6663-F6663)</f>
        <v/>
      </c>
      <c r="I6663" s="3" t="str">
        <f>IF(C6663&lt;&gt;"",_xlfn.XLOOKUP(IFERROR(VALUE(C6663),C6663),'Items database'!A:A,'Items database'!B:B),(_xlfn.XLOOKUP(LEFT(E6663,3),Services,Services,"")))</f>
        <v/>
      </c>
      <c r="J6663" s="3" t="str">
        <f t="shared" si="209"/>
        <v/>
      </c>
    </row>
    <row r="6664" spans="1:10" x14ac:dyDescent="0.35">
      <c r="A6664" s="7" t="str">
        <f>IF('Payments Export'!A6668="","",'Payments Export'!A6668)</f>
        <v/>
      </c>
      <c r="B6664" s="7" t="str">
        <f>IF('Payments Export'!A6668="","",'Payments Export'!B6668)</f>
        <v/>
      </c>
      <c r="C6664" s="7" t="str">
        <f>IF(IFERROR(VALUE('Payments Export'!H6668),'Payments Export'!H6668)&lt;&gt;0,IFERROR(VALUE('Payments Export'!H6668),'Payments Export'!H6668),"")</f>
        <v/>
      </c>
      <c r="D6664" s="7" t="str">
        <f>IF('Payments Export'!I6668="","",'Payments Export'!I6668)</f>
        <v/>
      </c>
      <c r="E6664" s="7" t="str">
        <f t="shared" si="208"/>
        <v/>
      </c>
      <c r="F6664" s="7" t="str">
        <f>IF('Payments Export'!A6668="","",'Payments Export'!N6668)</f>
        <v/>
      </c>
      <c r="G6664" s="7" t="str">
        <f>IF('Payments Export'!A6668="","",'Payments Export'!O6668)</f>
        <v/>
      </c>
      <c r="H6664" s="7" t="str">
        <f>IF('Payments Export'!B6668="","",G6664-F6664)</f>
        <v/>
      </c>
      <c r="I6664" s="3" t="str">
        <f>IF(C6664&lt;&gt;"",_xlfn.XLOOKUP(IFERROR(VALUE(C6664),C6664),'Items database'!A:A,'Items database'!B:B),(_xlfn.XLOOKUP(LEFT(E6664,3),Services,Services,"")))</f>
        <v/>
      </c>
      <c r="J6664" s="3" t="str">
        <f t="shared" si="209"/>
        <v/>
      </c>
    </row>
    <row r="6665" spans="1:10" x14ac:dyDescent="0.35">
      <c r="A6665" s="7" t="str">
        <f>IF('Payments Export'!A6669="","",'Payments Export'!A6669)</f>
        <v/>
      </c>
      <c r="B6665" s="7" t="str">
        <f>IF('Payments Export'!A6669="","",'Payments Export'!B6669)</f>
        <v/>
      </c>
      <c r="C6665" s="7" t="str">
        <f>IF(IFERROR(VALUE('Payments Export'!H6669),'Payments Export'!H6669)&lt;&gt;0,IFERROR(VALUE('Payments Export'!H6669),'Payments Export'!H6669),"")</f>
        <v/>
      </c>
      <c r="D6665" s="7" t="str">
        <f>IF('Payments Export'!I6669="","",'Payments Export'!I6669)</f>
        <v/>
      </c>
      <c r="E6665" s="7" t="str">
        <f t="shared" si="208"/>
        <v/>
      </c>
      <c r="F6665" s="7" t="str">
        <f>IF('Payments Export'!A6669="","",'Payments Export'!N6669)</f>
        <v/>
      </c>
      <c r="G6665" s="7" t="str">
        <f>IF('Payments Export'!A6669="","",'Payments Export'!O6669)</f>
        <v/>
      </c>
      <c r="H6665" s="7" t="str">
        <f>IF('Payments Export'!B6669="","",G6665-F6665)</f>
        <v/>
      </c>
      <c r="I6665" s="3" t="str">
        <f>IF(C6665&lt;&gt;"",_xlfn.XLOOKUP(IFERROR(VALUE(C6665),C6665),'Items database'!A:A,'Items database'!B:B),(_xlfn.XLOOKUP(LEFT(E6665,3),Services,Services,"")))</f>
        <v/>
      </c>
      <c r="J6665" s="3" t="str">
        <f t="shared" si="209"/>
        <v/>
      </c>
    </row>
    <row r="6666" spans="1:10" x14ac:dyDescent="0.35">
      <c r="A6666" s="7" t="str">
        <f>IF('Payments Export'!A6670="","",'Payments Export'!A6670)</f>
        <v/>
      </c>
      <c r="B6666" s="7" t="str">
        <f>IF('Payments Export'!A6670="","",'Payments Export'!B6670)</f>
        <v/>
      </c>
      <c r="C6666" s="7" t="str">
        <f>IF(IFERROR(VALUE('Payments Export'!H6670),'Payments Export'!H6670)&lt;&gt;0,IFERROR(VALUE('Payments Export'!H6670),'Payments Export'!H6670),"")</f>
        <v/>
      </c>
      <c r="D6666" s="7" t="str">
        <f>IF('Payments Export'!I6670="","",'Payments Export'!I6670)</f>
        <v/>
      </c>
      <c r="E6666" s="7" t="str">
        <f t="shared" si="208"/>
        <v/>
      </c>
      <c r="F6666" s="7" t="str">
        <f>IF('Payments Export'!A6670="","",'Payments Export'!N6670)</f>
        <v/>
      </c>
      <c r="G6666" s="7" t="str">
        <f>IF('Payments Export'!A6670="","",'Payments Export'!O6670)</f>
        <v/>
      </c>
      <c r="H6666" s="7" t="str">
        <f>IF('Payments Export'!B6670="","",G6666-F6666)</f>
        <v/>
      </c>
      <c r="I6666" s="3" t="str">
        <f>IF(C6666&lt;&gt;"",_xlfn.XLOOKUP(IFERROR(VALUE(C6666),C6666),'Items database'!A:A,'Items database'!B:B),(_xlfn.XLOOKUP(LEFT(E6666,3),Services,Services,"")))</f>
        <v/>
      </c>
      <c r="J6666" s="3" t="str">
        <f t="shared" si="209"/>
        <v/>
      </c>
    </row>
    <row r="6667" spans="1:10" x14ac:dyDescent="0.35">
      <c r="A6667" s="7" t="str">
        <f>IF('Payments Export'!A6671="","",'Payments Export'!A6671)</f>
        <v/>
      </c>
      <c r="B6667" s="7" t="str">
        <f>IF('Payments Export'!A6671="","",'Payments Export'!B6671)</f>
        <v/>
      </c>
      <c r="C6667" s="7" t="str">
        <f>IF(IFERROR(VALUE('Payments Export'!H6671),'Payments Export'!H6671)&lt;&gt;0,IFERROR(VALUE('Payments Export'!H6671),'Payments Export'!H6671),"")</f>
        <v/>
      </c>
      <c r="D6667" s="7" t="str">
        <f>IF('Payments Export'!I6671="","",'Payments Export'!I6671)</f>
        <v/>
      </c>
      <c r="E6667" s="7" t="str">
        <f t="shared" si="208"/>
        <v/>
      </c>
      <c r="F6667" s="7" t="str">
        <f>IF('Payments Export'!A6671="","",'Payments Export'!N6671)</f>
        <v/>
      </c>
      <c r="G6667" s="7" t="str">
        <f>IF('Payments Export'!A6671="","",'Payments Export'!O6671)</f>
        <v/>
      </c>
      <c r="H6667" s="7" t="str">
        <f>IF('Payments Export'!B6671="","",G6667-F6667)</f>
        <v/>
      </c>
      <c r="I6667" s="3" t="str">
        <f>IF(C6667&lt;&gt;"",_xlfn.XLOOKUP(IFERROR(VALUE(C6667),C6667),'Items database'!A:A,'Items database'!B:B),(_xlfn.XLOOKUP(LEFT(E6667,3),Services,Services,"")))</f>
        <v/>
      </c>
      <c r="J6667" s="3" t="str">
        <f t="shared" si="209"/>
        <v/>
      </c>
    </row>
    <row r="6668" spans="1:10" x14ac:dyDescent="0.35">
      <c r="A6668" s="7" t="str">
        <f>IF('Payments Export'!A6672="","",'Payments Export'!A6672)</f>
        <v/>
      </c>
      <c r="B6668" s="7" t="str">
        <f>IF('Payments Export'!A6672="","",'Payments Export'!B6672)</f>
        <v/>
      </c>
      <c r="C6668" s="7" t="str">
        <f>IF(IFERROR(VALUE('Payments Export'!H6672),'Payments Export'!H6672)&lt;&gt;0,IFERROR(VALUE('Payments Export'!H6672),'Payments Export'!H6672),"")</f>
        <v/>
      </c>
      <c r="D6668" s="7" t="str">
        <f>IF('Payments Export'!I6672="","",'Payments Export'!I6672)</f>
        <v/>
      </c>
      <c r="E6668" s="7" t="str">
        <f t="shared" si="208"/>
        <v/>
      </c>
      <c r="F6668" s="7" t="str">
        <f>IF('Payments Export'!A6672="","",'Payments Export'!N6672)</f>
        <v/>
      </c>
      <c r="G6668" s="7" t="str">
        <f>IF('Payments Export'!A6672="","",'Payments Export'!O6672)</f>
        <v/>
      </c>
      <c r="H6668" s="7" t="str">
        <f>IF('Payments Export'!B6672="","",G6668-F6668)</f>
        <v/>
      </c>
      <c r="I6668" s="3" t="str">
        <f>IF(C6668&lt;&gt;"",_xlfn.XLOOKUP(IFERROR(VALUE(C6668),C6668),'Items database'!A:A,'Items database'!B:B),(_xlfn.XLOOKUP(LEFT(E6668,3),Services,Services,"")))</f>
        <v/>
      </c>
      <c r="J6668" s="3" t="str">
        <f t="shared" si="209"/>
        <v/>
      </c>
    </row>
    <row r="6669" spans="1:10" x14ac:dyDescent="0.35">
      <c r="A6669" s="7" t="str">
        <f>IF('Payments Export'!A6673="","",'Payments Export'!A6673)</f>
        <v/>
      </c>
      <c r="B6669" s="7" t="str">
        <f>IF('Payments Export'!A6673="","",'Payments Export'!B6673)</f>
        <v/>
      </c>
      <c r="C6669" s="7" t="str">
        <f>IF(IFERROR(VALUE('Payments Export'!H6673),'Payments Export'!H6673)&lt;&gt;0,IFERROR(VALUE('Payments Export'!H6673),'Payments Export'!H6673),"")</f>
        <v/>
      </c>
      <c r="D6669" s="7" t="str">
        <f>IF('Payments Export'!I6673="","",'Payments Export'!I6673)</f>
        <v/>
      </c>
      <c r="E6669" s="7" t="str">
        <f t="shared" si="208"/>
        <v/>
      </c>
      <c r="F6669" s="7" t="str">
        <f>IF('Payments Export'!A6673="","",'Payments Export'!N6673)</f>
        <v/>
      </c>
      <c r="G6669" s="7" t="str">
        <f>IF('Payments Export'!A6673="","",'Payments Export'!O6673)</f>
        <v/>
      </c>
      <c r="H6669" s="7" t="str">
        <f>IF('Payments Export'!B6673="","",G6669-F6669)</f>
        <v/>
      </c>
      <c r="I6669" s="3" t="str">
        <f>IF(C6669&lt;&gt;"",_xlfn.XLOOKUP(IFERROR(VALUE(C6669),C6669),'Items database'!A:A,'Items database'!B:B),(_xlfn.XLOOKUP(LEFT(E6669,3),Services,Services,"")))</f>
        <v/>
      </c>
      <c r="J6669" s="3" t="str">
        <f t="shared" si="209"/>
        <v/>
      </c>
    </row>
    <row r="6670" spans="1:10" x14ac:dyDescent="0.35">
      <c r="A6670" s="7" t="str">
        <f>IF('Payments Export'!A6674="","",'Payments Export'!A6674)</f>
        <v/>
      </c>
      <c r="B6670" s="7" t="str">
        <f>IF('Payments Export'!A6674="","",'Payments Export'!B6674)</f>
        <v/>
      </c>
      <c r="C6670" s="7" t="str">
        <f>IF(IFERROR(VALUE('Payments Export'!H6674),'Payments Export'!H6674)&lt;&gt;0,IFERROR(VALUE('Payments Export'!H6674),'Payments Export'!H6674),"")</f>
        <v/>
      </c>
      <c r="D6670" s="7" t="str">
        <f>IF('Payments Export'!I6674="","",'Payments Export'!I6674)</f>
        <v/>
      </c>
      <c r="E6670" s="7" t="str">
        <f t="shared" si="208"/>
        <v/>
      </c>
      <c r="F6670" s="7" t="str">
        <f>IF('Payments Export'!A6674="","",'Payments Export'!N6674)</f>
        <v/>
      </c>
      <c r="G6670" s="7" t="str">
        <f>IF('Payments Export'!A6674="","",'Payments Export'!O6674)</f>
        <v/>
      </c>
      <c r="H6670" s="7" t="str">
        <f>IF('Payments Export'!B6674="","",G6670-F6670)</f>
        <v/>
      </c>
      <c r="I6670" s="3" t="str">
        <f>IF(C6670&lt;&gt;"",_xlfn.XLOOKUP(IFERROR(VALUE(C6670),C6670),'Items database'!A:A,'Items database'!B:B),(_xlfn.XLOOKUP(LEFT(E6670,3),Services,Services,"")))</f>
        <v/>
      </c>
      <c r="J6670" s="3" t="str">
        <f t="shared" si="209"/>
        <v/>
      </c>
    </row>
    <row r="6671" spans="1:10" x14ac:dyDescent="0.35">
      <c r="A6671" s="7" t="str">
        <f>IF('Payments Export'!A6675="","",'Payments Export'!A6675)</f>
        <v/>
      </c>
      <c r="B6671" s="7" t="str">
        <f>IF('Payments Export'!A6675="","",'Payments Export'!B6675)</f>
        <v/>
      </c>
      <c r="C6671" s="7" t="str">
        <f>IF(IFERROR(VALUE('Payments Export'!H6675),'Payments Export'!H6675)&lt;&gt;0,IFERROR(VALUE('Payments Export'!H6675),'Payments Export'!H6675),"")</f>
        <v/>
      </c>
      <c r="D6671" s="7" t="str">
        <f>IF('Payments Export'!I6675="","",'Payments Export'!I6675)</f>
        <v/>
      </c>
      <c r="E6671" s="7" t="str">
        <f t="shared" si="208"/>
        <v/>
      </c>
      <c r="F6671" s="7" t="str">
        <f>IF('Payments Export'!A6675="","",'Payments Export'!N6675)</f>
        <v/>
      </c>
      <c r="G6671" s="7" t="str">
        <f>IF('Payments Export'!A6675="","",'Payments Export'!O6675)</f>
        <v/>
      </c>
      <c r="H6671" s="7" t="str">
        <f>IF('Payments Export'!B6675="","",G6671-F6671)</f>
        <v/>
      </c>
      <c r="I6671" s="3" t="str">
        <f>IF(C6671&lt;&gt;"",_xlfn.XLOOKUP(IFERROR(VALUE(C6671),C6671),'Items database'!A:A,'Items database'!B:B),(_xlfn.XLOOKUP(LEFT(E6671,3),Services,Services,"")))</f>
        <v/>
      </c>
      <c r="J6671" s="3" t="str">
        <f t="shared" si="209"/>
        <v/>
      </c>
    </row>
    <row r="6672" spans="1:10" x14ac:dyDescent="0.35">
      <c r="A6672" s="7" t="str">
        <f>IF('Payments Export'!A6676="","",'Payments Export'!A6676)</f>
        <v/>
      </c>
      <c r="B6672" s="7" t="str">
        <f>IF('Payments Export'!A6676="","",'Payments Export'!B6676)</f>
        <v/>
      </c>
      <c r="C6672" s="7" t="str">
        <f>IF(IFERROR(VALUE('Payments Export'!H6676),'Payments Export'!H6676)&lt;&gt;0,IFERROR(VALUE('Payments Export'!H6676),'Payments Export'!H6676),"")</f>
        <v/>
      </c>
      <c r="D6672" s="7" t="str">
        <f>IF('Payments Export'!I6676="","",'Payments Export'!I6676)</f>
        <v/>
      </c>
      <c r="E6672" s="7" t="str">
        <f t="shared" si="208"/>
        <v/>
      </c>
      <c r="F6672" s="7" t="str">
        <f>IF('Payments Export'!A6676="","",'Payments Export'!N6676)</f>
        <v/>
      </c>
      <c r="G6672" s="7" t="str">
        <f>IF('Payments Export'!A6676="","",'Payments Export'!O6676)</f>
        <v/>
      </c>
      <c r="H6672" s="7" t="str">
        <f>IF('Payments Export'!B6676="","",G6672-F6672)</f>
        <v/>
      </c>
      <c r="I6672" s="3" t="str">
        <f>IF(C6672&lt;&gt;"",_xlfn.XLOOKUP(IFERROR(VALUE(C6672),C6672),'Items database'!A:A,'Items database'!B:B),(_xlfn.XLOOKUP(LEFT(E6672,3),Services,Services,"")))</f>
        <v/>
      </c>
      <c r="J6672" s="3" t="str">
        <f t="shared" si="209"/>
        <v/>
      </c>
    </row>
    <row r="6673" spans="1:10" x14ac:dyDescent="0.35">
      <c r="A6673" s="7" t="str">
        <f>IF('Payments Export'!A6677="","",'Payments Export'!A6677)</f>
        <v/>
      </c>
      <c r="B6673" s="7" t="str">
        <f>IF('Payments Export'!A6677="","",'Payments Export'!B6677)</f>
        <v/>
      </c>
      <c r="C6673" s="7" t="str">
        <f>IF(IFERROR(VALUE('Payments Export'!H6677),'Payments Export'!H6677)&lt;&gt;0,IFERROR(VALUE('Payments Export'!H6677),'Payments Export'!H6677),"")</f>
        <v/>
      </c>
      <c r="D6673" s="7" t="str">
        <f>IF('Payments Export'!I6677="","",'Payments Export'!I6677)</f>
        <v/>
      </c>
      <c r="E6673" s="7" t="str">
        <f t="shared" si="208"/>
        <v/>
      </c>
      <c r="F6673" s="7" t="str">
        <f>IF('Payments Export'!A6677="","",'Payments Export'!N6677)</f>
        <v/>
      </c>
      <c r="G6673" s="7" t="str">
        <f>IF('Payments Export'!A6677="","",'Payments Export'!O6677)</f>
        <v/>
      </c>
      <c r="H6673" s="7" t="str">
        <f>IF('Payments Export'!B6677="","",G6673-F6673)</f>
        <v/>
      </c>
      <c r="I6673" s="3" t="str">
        <f>IF(C6673&lt;&gt;"",_xlfn.XLOOKUP(IFERROR(VALUE(C6673),C6673),'Items database'!A:A,'Items database'!B:B),(_xlfn.XLOOKUP(LEFT(E6673,3),Services,Services,"")))</f>
        <v/>
      </c>
      <c r="J6673" s="3" t="str">
        <f t="shared" si="209"/>
        <v/>
      </c>
    </row>
    <row r="6674" spans="1:10" x14ac:dyDescent="0.35">
      <c r="A6674" s="7" t="str">
        <f>IF('Payments Export'!A6678="","",'Payments Export'!A6678)</f>
        <v/>
      </c>
      <c r="B6674" s="7" t="str">
        <f>IF('Payments Export'!A6678="","",'Payments Export'!B6678)</f>
        <v/>
      </c>
      <c r="C6674" s="7" t="str">
        <f>IF(IFERROR(VALUE('Payments Export'!H6678),'Payments Export'!H6678)&lt;&gt;0,IFERROR(VALUE('Payments Export'!H6678),'Payments Export'!H6678),"")</f>
        <v/>
      </c>
      <c r="D6674" s="7" t="str">
        <f>IF('Payments Export'!I6678="","",'Payments Export'!I6678)</f>
        <v/>
      </c>
      <c r="E6674" s="7" t="str">
        <f t="shared" si="208"/>
        <v/>
      </c>
      <c r="F6674" s="7" t="str">
        <f>IF('Payments Export'!A6678="","",'Payments Export'!N6678)</f>
        <v/>
      </c>
      <c r="G6674" s="7" t="str">
        <f>IF('Payments Export'!A6678="","",'Payments Export'!O6678)</f>
        <v/>
      </c>
      <c r="H6674" s="7" t="str">
        <f>IF('Payments Export'!B6678="","",G6674-F6674)</f>
        <v/>
      </c>
      <c r="I6674" s="3" t="str">
        <f>IF(C6674&lt;&gt;"",_xlfn.XLOOKUP(IFERROR(VALUE(C6674),C6674),'Items database'!A:A,'Items database'!B:B),(_xlfn.XLOOKUP(LEFT(E6674,3),Services,Services,"")))</f>
        <v/>
      </c>
      <c r="J6674" s="3" t="str">
        <f t="shared" si="209"/>
        <v/>
      </c>
    </row>
    <row r="6675" spans="1:10" x14ac:dyDescent="0.35">
      <c r="A6675" s="7" t="str">
        <f>IF('Payments Export'!A6679="","",'Payments Export'!A6679)</f>
        <v/>
      </c>
      <c r="B6675" s="7" t="str">
        <f>IF('Payments Export'!A6679="","",'Payments Export'!B6679)</f>
        <v/>
      </c>
      <c r="C6675" s="7" t="str">
        <f>IF(IFERROR(VALUE('Payments Export'!H6679),'Payments Export'!H6679)&lt;&gt;0,IFERROR(VALUE('Payments Export'!H6679),'Payments Export'!H6679),"")</f>
        <v/>
      </c>
      <c r="D6675" s="7" t="str">
        <f>IF('Payments Export'!I6679="","",'Payments Export'!I6679)</f>
        <v/>
      </c>
      <c r="E6675" s="7" t="str">
        <f t="shared" si="208"/>
        <v/>
      </c>
      <c r="F6675" s="7" t="str">
        <f>IF('Payments Export'!A6679="","",'Payments Export'!N6679)</f>
        <v/>
      </c>
      <c r="G6675" s="7" t="str">
        <f>IF('Payments Export'!A6679="","",'Payments Export'!O6679)</f>
        <v/>
      </c>
      <c r="H6675" s="7" t="str">
        <f>IF('Payments Export'!B6679="","",G6675-F6675)</f>
        <v/>
      </c>
      <c r="I6675" s="3" t="str">
        <f>IF(C6675&lt;&gt;"",_xlfn.XLOOKUP(IFERROR(VALUE(C6675),C6675),'Items database'!A:A,'Items database'!B:B),(_xlfn.XLOOKUP(LEFT(E6675,3),Services,Services,"")))</f>
        <v/>
      </c>
      <c r="J6675" s="3" t="str">
        <f t="shared" si="209"/>
        <v/>
      </c>
    </row>
    <row r="6676" spans="1:10" x14ac:dyDescent="0.35">
      <c r="A6676" s="7" t="str">
        <f>IF('Payments Export'!A6680="","",'Payments Export'!A6680)</f>
        <v/>
      </c>
      <c r="B6676" s="7" t="str">
        <f>IF('Payments Export'!A6680="","",'Payments Export'!B6680)</f>
        <v/>
      </c>
      <c r="C6676" s="7" t="str">
        <f>IF(IFERROR(VALUE('Payments Export'!H6680),'Payments Export'!H6680)&lt;&gt;0,IFERROR(VALUE('Payments Export'!H6680),'Payments Export'!H6680),"")</f>
        <v/>
      </c>
      <c r="D6676" s="7" t="str">
        <f>IF('Payments Export'!I6680="","",'Payments Export'!I6680)</f>
        <v/>
      </c>
      <c r="E6676" s="7" t="str">
        <f t="shared" si="208"/>
        <v/>
      </c>
      <c r="F6676" s="7" t="str">
        <f>IF('Payments Export'!A6680="","",'Payments Export'!N6680)</f>
        <v/>
      </c>
      <c r="G6676" s="7" t="str">
        <f>IF('Payments Export'!A6680="","",'Payments Export'!O6680)</f>
        <v/>
      </c>
      <c r="H6676" s="7" t="str">
        <f>IF('Payments Export'!B6680="","",G6676-F6676)</f>
        <v/>
      </c>
      <c r="I6676" s="3" t="str">
        <f>IF(C6676&lt;&gt;"",_xlfn.XLOOKUP(IFERROR(VALUE(C6676),C6676),'Items database'!A:A,'Items database'!B:B),(_xlfn.XLOOKUP(LEFT(E6676,3),Services,Services,"")))</f>
        <v/>
      </c>
      <c r="J6676" s="3" t="str">
        <f t="shared" si="209"/>
        <v/>
      </c>
    </row>
    <row r="6677" spans="1:10" x14ac:dyDescent="0.35">
      <c r="A6677" s="7" t="str">
        <f>IF('Payments Export'!A6681="","",'Payments Export'!A6681)</f>
        <v/>
      </c>
      <c r="B6677" s="7" t="str">
        <f>IF('Payments Export'!A6681="","",'Payments Export'!B6681)</f>
        <v/>
      </c>
      <c r="C6677" s="7" t="str">
        <f>IF(IFERROR(VALUE('Payments Export'!H6681),'Payments Export'!H6681)&lt;&gt;0,IFERROR(VALUE('Payments Export'!H6681),'Payments Export'!H6681),"")</f>
        <v/>
      </c>
      <c r="D6677" s="7" t="str">
        <f>IF('Payments Export'!I6681="","",'Payments Export'!I6681)</f>
        <v/>
      </c>
      <c r="E6677" s="7" t="str">
        <f t="shared" si="208"/>
        <v/>
      </c>
      <c r="F6677" s="7" t="str">
        <f>IF('Payments Export'!A6681="","",'Payments Export'!N6681)</f>
        <v/>
      </c>
      <c r="G6677" s="7" t="str">
        <f>IF('Payments Export'!A6681="","",'Payments Export'!O6681)</f>
        <v/>
      </c>
      <c r="H6677" s="7" t="str">
        <f>IF('Payments Export'!B6681="","",G6677-F6677)</f>
        <v/>
      </c>
      <c r="I6677" s="3" t="str">
        <f>IF(C6677&lt;&gt;"",_xlfn.XLOOKUP(IFERROR(VALUE(C6677),C6677),'Items database'!A:A,'Items database'!B:B),(_xlfn.XLOOKUP(LEFT(E6677,3),Services,Services,"")))</f>
        <v/>
      </c>
      <c r="J6677" s="3" t="str">
        <f t="shared" si="209"/>
        <v/>
      </c>
    </row>
    <row r="6678" spans="1:10" x14ac:dyDescent="0.35">
      <c r="A6678" s="7" t="str">
        <f>IF('Payments Export'!A6682="","",'Payments Export'!A6682)</f>
        <v/>
      </c>
      <c r="B6678" s="7" t="str">
        <f>IF('Payments Export'!A6682="","",'Payments Export'!B6682)</f>
        <v/>
      </c>
      <c r="C6678" s="7" t="str">
        <f>IF(IFERROR(VALUE('Payments Export'!H6682),'Payments Export'!H6682)&lt;&gt;0,IFERROR(VALUE('Payments Export'!H6682),'Payments Export'!H6682),"")</f>
        <v/>
      </c>
      <c r="D6678" s="7" t="str">
        <f>IF('Payments Export'!I6682="","",'Payments Export'!I6682)</f>
        <v/>
      </c>
      <c r="E6678" s="7" t="str">
        <f t="shared" si="208"/>
        <v/>
      </c>
      <c r="F6678" s="7" t="str">
        <f>IF('Payments Export'!A6682="","",'Payments Export'!N6682)</f>
        <v/>
      </c>
      <c r="G6678" s="7" t="str">
        <f>IF('Payments Export'!A6682="","",'Payments Export'!O6682)</f>
        <v/>
      </c>
      <c r="H6678" s="7" t="str">
        <f>IF('Payments Export'!B6682="","",G6678-F6678)</f>
        <v/>
      </c>
      <c r="I6678" s="3" t="str">
        <f>IF(C6678&lt;&gt;"",_xlfn.XLOOKUP(IFERROR(VALUE(C6678),C6678),'Items database'!A:A,'Items database'!B:B),(_xlfn.XLOOKUP(LEFT(E6678,3),Services,Services,"")))</f>
        <v/>
      </c>
      <c r="J6678" s="3" t="str">
        <f t="shared" si="209"/>
        <v/>
      </c>
    </row>
    <row r="6679" spans="1:10" x14ac:dyDescent="0.35">
      <c r="A6679" s="7" t="str">
        <f>IF('Payments Export'!A6683="","",'Payments Export'!A6683)</f>
        <v/>
      </c>
      <c r="B6679" s="7" t="str">
        <f>IF('Payments Export'!A6683="","",'Payments Export'!B6683)</f>
        <v/>
      </c>
      <c r="C6679" s="7" t="str">
        <f>IF(IFERROR(VALUE('Payments Export'!H6683),'Payments Export'!H6683)&lt;&gt;0,IFERROR(VALUE('Payments Export'!H6683),'Payments Export'!H6683),"")</f>
        <v/>
      </c>
      <c r="D6679" s="7" t="str">
        <f>IF('Payments Export'!I6683="","",'Payments Export'!I6683)</f>
        <v/>
      </c>
      <c r="E6679" s="7" t="str">
        <f t="shared" si="208"/>
        <v/>
      </c>
      <c r="F6679" s="7" t="str">
        <f>IF('Payments Export'!A6683="","",'Payments Export'!N6683)</f>
        <v/>
      </c>
      <c r="G6679" s="7" t="str">
        <f>IF('Payments Export'!A6683="","",'Payments Export'!O6683)</f>
        <v/>
      </c>
      <c r="H6679" s="7" t="str">
        <f>IF('Payments Export'!B6683="","",G6679-F6679)</f>
        <v/>
      </c>
      <c r="I6679" s="3" t="str">
        <f>IF(C6679&lt;&gt;"",_xlfn.XLOOKUP(IFERROR(VALUE(C6679),C6679),'Items database'!A:A,'Items database'!B:B),(_xlfn.XLOOKUP(LEFT(E6679,3),Services,Services,"")))</f>
        <v/>
      </c>
      <c r="J6679" s="3" t="str">
        <f t="shared" si="209"/>
        <v/>
      </c>
    </row>
    <row r="6680" spans="1:10" x14ac:dyDescent="0.35">
      <c r="A6680" s="7" t="str">
        <f>IF('Payments Export'!A6684="","",'Payments Export'!A6684)</f>
        <v/>
      </c>
      <c r="B6680" s="7" t="str">
        <f>IF('Payments Export'!A6684="","",'Payments Export'!B6684)</f>
        <v/>
      </c>
      <c r="C6680" s="7" t="str">
        <f>IF(IFERROR(VALUE('Payments Export'!H6684),'Payments Export'!H6684)&lt;&gt;0,IFERROR(VALUE('Payments Export'!H6684),'Payments Export'!H6684),"")</f>
        <v/>
      </c>
      <c r="D6680" s="7" t="str">
        <f>IF('Payments Export'!I6684="","",'Payments Export'!I6684)</f>
        <v/>
      </c>
      <c r="E6680" s="7" t="str">
        <f t="shared" si="208"/>
        <v/>
      </c>
      <c r="F6680" s="7" t="str">
        <f>IF('Payments Export'!A6684="","",'Payments Export'!N6684)</f>
        <v/>
      </c>
      <c r="G6680" s="7" t="str">
        <f>IF('Payments Export'!A6684="","",'Payments Export'!O6684)</f>
        <v/>
      </c>
      <c r="H6680" s="7" t="str">
        <f>IF('Payments Export'!B6684="","",G6680-F6680)</f>
        <v/>
      </c>
      <c r="I6680" s="3" t="str">
        <f>IF(C6680&lt;&gt;"",_xlfn.XLOOKUP(IFERROR(VALUE(C6680),C6680),'Items database'!A:A,'Items database'!B:B),(_xlfn.XLOOKUP(LEFT(E6680,3),Services,Services,"")))</f>
        <v/>
      </c>
      <c r="J6680" s="3" t="str">
        <f t="shared" si="209"/>
        <v/>
      </c>
    </row>
    <row r="6681" spans="1:10" x14ac:dyDescent="0.35">
      <c r="A6681" s="7" t="str">
        <f>IF('Payments Export'!A6685="","",'Payments Export'!A6685)</f>
        <v/>
      </c>
      <c r="B6681" s="7" t="str">
        <f>IF('Payments Export'!A6685="","",'Payments Export'!B6685)</f>
        <v/>
      </c>
      <c r="C6681" s="7" t="str">
        <f>IF(IFERROR(VALUE('Payments Export'!H6685),'Payments Export'!H6685)&lt;&gt;0,IFERROR(VALUE('Payments Export'!H6685),'Payments Export'!H6685),"")</f>
        <v/>
      </c>
      <c r="D6681" s="7" t="str">
        <f>IF('Payments Export'!I6685="","",'Payments Export'!I6685)</f>
        <v/>
      </c>
      <c r="E6681" s="7" t="str">
        <f t="shared" si="208"/>
        <v/>
      </c>
      <c r="F6681" s="7" t="str">
        <f>IF('Payments Export'!A6685="","",'Payments Export'!N6685)</f>
        <v/>
      </c>
      <c r="G6681" s="7" t="str">
        <f>IF('Payments Export'!A6685="","",'Payments Export'!O6685)</f>
        <v/>
      </c>
      <c r="H6681" s="7" t="str">
        <f>IF('Payments Export'!B6685="","",G6681-F6681)</f>
        <v/>
      </c>
      <c r="I6681" s="3" t="str">
        <f>IF(C6681&lt;&gt;"",_xlfn.XLOOKUP(IFERROR(VALUE(C6681),C6681),'Items database'!A:A,'Items database'!B:B),(_xlfn.XLOOKUP(LEFT(E6681,3),Services,Services,"")))</f>
        <v/>
      </c>
      <c r="J6681" s="3" t="str">
        <f t="shared" si="209"/>
        <v/>
      </c>
    </row>
    <row r="6682" spans="1:10" x14ac:dyDescent="0.35">
      <c r="A6682" s="7" t="str">
        <f>IF('Payments Export'!A6686="","",'Payments Export'!A6686)</f>
        <v/>
      </c>
      <c r="B6682" s="7" t="str">
        <f>IF('Payments Export'!A6686="","",'Payments Export'!B6686)</f>
        <v/>
      </c>
      <c r="C6682" s="7" t="str">
        <f>IF(IFERROR(VALUE('Payments Export'!H6686),'Payments Export'!H6686)&lt;&gt;0,IFERROR(VALUE('Payments Export'!H6686),'Payments Export'!H6686),"")</f>
        <v/>
      </c>
      <c r="D6682" s="7" t="str">
        <f>IF('Payments Export'!I6686="","",'Payments Export'!I6686)</f>
        <v/>
      </c>
      <c r="E6682" s="7" t="str">
        <f t="shared" si="208"/>
        <v/>
      </c>
      <c r="F6682" s="7" t="str">
        <f>IF('Payments Export'!A6686="","",'Payments Export'!N6686)</f>
        <v/>
      </c>
      <c r="G6682" s="7" t="str">
        <f>IF('Payments Export'!A6686="","",'Payments Export'!O6686)</f>
        <v/>
      </c>
      <c r="H6682" s="7" t="str">
        <f>IF('Payments Export'!B6686="","",G6682-F6682)</f>
        <v/>
      </c>
      <c r="I6682" s="3" t="str">
        <f>IF(C6682&lt;&gt;"",_xlfn.XLOOKUP(IFERROR(VALUE(C6682),C6682),'Items database'!A:A,'Items database'!B:B),(_xlfn.XLOOKUP(LEFT(E6682,3),Services,Services,"")))</f>
        <v/>
      </c>
      <c r="J6682" s="3" t="str">
        <f t="shared" si="209"/>
        <v/>
      </c>
    </row>
    <row r="6683" spans="1:10" x14ac:dyDescent="0.35">
      <c r="A6683" s="7" t="str">
        <f>IF('Payments Export'!A6687="","",'Payments Export'!A6687)</f>
        <v/>
      </c>
      <c r="B6683" s="7" t="str">
        <f>IF('Payments Export'!A6687="","",'Payments Export'!B6687)</f>
        <v/>
      </c>
      <c r="C6683" s="7" t="str">
        <f>IF(IFERROR(VALUE('Payments Export'!H6687),'Payments Export'!H6687)&lt;&gt;0,IFERROR(VALUE('Payments Export'!H6687),'Payments Export'!H6687),"")</f>
        <v/>
      </c>
      <c r="D6683" s="7" t="str">
        <f>IF('Payments Export'!I6687="","",'Payments Export'!I6687)</f>
        <v/>
      </c>
      <c r="E6683" s="7" t="str">
        <f t="shared" si="208"/>
        <v/>
      </c>
      <c r="F6683" s="7" t="str">
        <f>IF('Payments Export'!A6687="","",'Payments Export'!N6687)</f>
        <v/>
      </c>
      <c r="G6683" s="7" t="str">
        <f>IF('Payments Export'!A6687="","",'Payments Export'!O6687)</f>
        <v/>
      </c>
      <c r="H6683" s="7" t="str">
        <f>IF('Payments Export'!B6687="","",G6683-F6683)</f>
        <v/>
      </c>
      <c r="I6683" s="3" t="str">
        <f>IF(C6683&lt;&gt;"",_xlfn.XLOOKUP(IFERROR(VALUE(C6683),C6683),'Items database'!A:A,'Items database'!B:B),(_xlfn.XLOOKUP(LEFT(E6683,3),Services,Services,"")))</f>
        <v/>
      </c>
      <c r="J6683" s="3" t="str">
        <f t="shared" si="209"/>
        <v/>
      </c>
    </row>
    <row r="6684" spans="1:10" x14ac:dyDescent="0.35">
      <c r="A6684" s="7" t="str">
        <f>IF('Payments Export'!A6688="","",'Payments Export'!A6688)</f>
        <v/>
      </c>
      <c r="B6684" s="7" t="str">
        <f>IF('Payments Export'!A6688="","",'Payments Export'!B6688)</f>
        <v/>
      </c>
      <c r="C6684" s="7" t="str">
        <f>IF(IFERROR(VALUE('Payments Export'!H6688),'Payments Export'!H6688)&lt;&gt;0,IFERROR(VALUE('Payments Export'!H6688),'Payments Export'!H6688),"")</f>
        <v/>
      </c>
      <c r="D6684" s="7" t="str">
        <f>IF('Payments Export'!I6688="","",'Payments Export'!I6688)</f>
        <v/>
      </c>
      <c r="E6684" s="7" t="str">
        <f t="shared" si="208"/>
        <v/>
      </c>
      <c r="F6684" s="7" t="str">
        <f>IF('Payments Export'!A6688="","",'Payments Export'!N6688)</f>
        <v/>
      </c>
      <c r="G6684" s="7" t="str">
        <f>IF('Payments Export'!A6688="","",'Payments Export'!O6688)</f>
        <v/>
      </c>
      <c r="H6684" s="7" t="str">
        <f>IF('Payments Export'!B6688="","",G6684-F6684)</f>
        <v/>
      </c>
      <c r="I6684" s="3" t="str">
        <f>IF(C6684&lt;&gt;"",_xlfn.XLOOKUP(IFERROR(VALUE(C6684),C6684),'Items database'!A:A,'Items database'!B:B),(_xlfn.XLOOKUP(LEFT(E6684,3),Services,Services,"")))</f>
        <v/>
      </c>
      <c r="J6684" s="3" t="str">
        <f t="shared" si="209"/>
        <v/>
      </c>
    </row>
    <row r="6685" spans="1:10" x14ac:dyDescent="0.35">
      <c r="A6685" s="7" t="str">
        <f>IF('Payments Export'!A6689="","",'Payments Export'!A6689)</f>
        <v/>
      </c>
      <c r="B6685" s="7" t="str">
        <f>IF('Payments Export'!A6689="","",'Payments Export'!B6689)</f>
        <v/>
      </c>
      <c r="C6685" s="7" t="str">
        <f>IF(IFERROR(VALUE('Payments Export'!H6689),'Payments Export'!H6689)&lt;&gt;0,IFERROR(VALUE('Payments Export'!H6689),'Payments Export'!H6689),"")</f>
        <v/>
      </c>
      <c r="D6685" s="7" t="str">
        <f>IF('Payments Export'!I6689="","",'Payments Export'!I6689)</f>
        <v/>
      </c>
      <c r="E6685" s="7" t="str">
        <f t="shared" si="208"/>
        <v/>
      </c>
      <c r="F6685" s="7" t="str">
        <f>IF('Payments Export'!A6689="","",'Payments Export'!N6689)</f>
        <v/>
      </c>
      <c r="G6685" s="7" t="str">
        <f>IF('Payments Export'!A6689="","",'Payments Export'!O6689)</f>
        <v/>
      </c>
      <c r="H6685" s="7" t="str">
        <f>IF('Payments Export'!B6689="","",G6685-F6685)</f>
        <v/>
      </c>
      <c r="I6685" s="3" t="str">
        <f>IF(C6685&lt;&gt;"",_xlfn.XLOOKUP(IFERROR(VALUE(C6685),C6685),'Items database'!A:A,'Items database'!B:B),(_xlfn.XLOOKUP(LEFT(E6685,3),Services,Services,"")))</f>
        <v/>
      </c>
      <c r="J6685" s="3" t="str">
        <f t="shared" si="209"/>
        <v/>
      </c>
    </row>
    <row r="6686" spans="1:10" x14ac:dyDescent="0.35">
      <c r="A6686" s="7" t="str">
        <f>IF('Payments Export'!A6690="","",'Payments Export'!A6690)</f>
        <v/>
      </c>
      <c r="B6686" s="7" t="str">
        <f>IF('Payments Export'!A6690="","",'Payments Export'!B6690)</f>
        <v/>
      </c>
      <c r="C6686" s="7" t="str">
        <f>IF(IFERROR(VALUE('Payments Export'!H6690),'Payments Export'!H6690)&lt;&gt;0,IFERROR(VALUE('Payments Export'!H6690),'Payments Export'!H6690),"")</f>
        <v/>
      </c>
      <c r="D6686" s="7" t="str">
        <f>IF('Payments Export'!I6690="","",'Payments Export'!I6690)</f>
        <v/>
      </c>
      <c r="E6686" s="7" t="str">
        <f t="shared" si="208"/>
        <v/>
      </c>
      <c r="F6686" s="7" t="str">
        <f>IF('Payments Export'!A6690="","",'Payments Export'!N6690)</f>
        <v/>
      </c>
      <c r="G6686" s="7" t="str">
        <f>IF('Payments Export'!A6690="","",'Payments Export'!O6690)</f>
        <v/>
      </c>
      <c r="H6686" s="7" t="str">
        <f>IF('Payments Export'!B6690="","",G6686-F6686)</f>
        <v/>
      </c>
      <c r="I6686" s="3" t="str">
        <f>IF(C6686&lt;&gt;"",_xlfn.XLOOKUP(IFERROR(VALUE(C6686),C6686),'Items database'!A:A,'Items database'!B:B),(_xlfn.XLOOKUP(LEFT(E6686,3),Services,Services,"")))</f>
        <v/>
      </c>
      <c r="J6686" s="3" t="str">
        <f t="shared" si="209"/>
        <v/>
      </c>
    </row>
    <row r="6687" spans="1:10" x14ac:dyDescent="0.35">
      <c r="A6687" s="7" t="str">
        <f>IF('Payments Export'!A6691="","",'Payments Export'!A6691)</f>
        <v/>
      </c>
      <c r="B6687" s="7" t="str">
        <f>IF('Payments Export'!A6691="","",'Payments Export'!B6691)</f>
        <v/>
      </c>
      <c r="C6687" s="7" t="str">
        <f>IF(IFERROR(VALUE('Payments Export'!H6691),'Payments Export'!H6691)&lt;&gt;0,IFERROR(VALUE('Payments Export'!H6691),'Payments Export'!H6691),"")</f>
        <v/>
      </c>
      <c r="D6687" s="7" t="str">
        <f>IF('Payments Export'!I6691="","",'Payments Export'!I6691)</f>
        <v/>
      </c>
      <c r="E6687" s="7" t="str">
        <f t="shared" si="208"/>
        <v/>
      </c>
      <c r="F6687" s="7" t="str">
        <f>IF('Payments Export'!A6691="","",'Payments Export'!N6691)</f>
        <v/>
      </c>
      <c r="G6687" s="7" t="str">
        <f>IF('Payments Export'!A6691="","",'Payments Export'!O6691)</f>
        <v/>
      </c>
      <c r="H6687" s="7" t="str">
        <f>IF('Payments Export'!B6691="","",G6687-F6687)</f>
        <v/>
      </c>
      <c r="I6687" s="3" t="str">
        <f>IF(C6687&lt;&gt;"",_xlfn.XLOOKUP(IFERROR(VALUE(C6687),C6687),'Items database'!A:A,'Items database'!B:B),(_xlfn.XLOOKUP(LEFT(E6687,3),Services,Services,"")))</f>
        <v/>
      </c>
      <c r="J6687" s="3" t="str">
        <f t="shared" si="209"/>
        <v/>
      </c>
    </row>
    <row r="6688" spans="1:10" x14ac:dyDescent="0.35">
      <c r="A6688" s="7" t="str">
        <f>IF('Payments Export'!A6692="","",'Payments Export'!A6692)</f>
        <v/>
      </c>
      <c r="B6688" s="7" t="str">
        <f>IF('Payments Export'!A6692="","",'Payments Export'!B6692)</f>
        <v/>
      </c>
      <c r="C6688" s="7" t="str">
        <f>IF(IFERROR(VALUE('Payments Export'!H6692),'Payments Export'!H6692)&lt;&gt;0,IFERROR(VALUE('Payments Export'!H6692),'Payments Export'!H6692),"")</f>
        <v/>
      </c>
      <c r="D6688" s="7" t="str">
        <f>IF('Payments Export'!I6692="","",'Payments Export'!I6692)</f>
        <v/>
      </c>
      <c r="E6688" s="7" t="str">
        <f t="shared" si="208"/>
        <v/>
      </c>
      <c r="F6688" s="7" t="str">
        <f>IF('Payments Export'!A6692="","",'Payments Export'!N6692)</f>
        <v/>
      </c>
      <c r="G6688" s="7" t="str">
        <f>IF('Payments Export'!A6692="","",'Payments Export'!O6692)</f>
        <v/>
      </c>
      <c r="H6688" s="7" t="str">
        <f>IF('Payments Export'!B6692="","",G6688-F6688)</f>
        <v/>
      </c>
      <c r="I6688" s="3" t="str">
        <f>IF(C6688&lt;&gt;"",_xlfn.XLOOKUP(IFERROR(VALUE(C6688),C6688),'Items database'!A:A,'Items database'!B:B),(_xlfn.XLOOKUP(LEFT(E6688,3),Services,Services,"")))</f>
        <v/>
      </c>
      <c r="J6688" s="3" t="str">
        <f t="shared" si="209"/>
        <v/>
      </c>
    </row>
    <row r="6689" spans="1:10" x14ac:dyDescent="0.35">
      <c r="A6689" s="7" t="str">
        <f>IF('Payments Export'!A6693="","",'Payments Export'!A6693)</f>
        <v/>
      </c>
      <c r="B6689" s="7" t="str">
        <f>IF('Payments Export'!A6693="","",'Payments Export'!B6693)</f>
        <v/>
      </c>
      <c r="C6689" s="7" t="str">
        <f>IF(IFERROR(VALUE('Payments Export'!H6693),'Payments Export'!H6693)&lt;&gt;0,IFERROR(VALUE('Payments Export'!H6693),'Payments Export'!H6693),"")</f>
        <v/>
      </c>
      <c r="D6689" s="7" t="str">
        <f>IF('Payments Export'!I6693="","",'Payments Export'!I6693)</f>
        <v/>
      </c>
      <c r="E6689" s="7" t="str">
        <f t="shared" si="208"/>
        <v/>
      </c>
      <c r="F6689" s="7" t="str">
        <f>IF('Payments Export'!A6693="","",'Payments Export'!N6693)</f>
        <v/>
      </c>
      <c r="G6689" s="7" t="str">
        <f>IF('Payments Export'!A6693="","",'Payments Export'!O6693)</f>
        <v/>
      </c>
      <c r="H6689" s="7" t="str">
        <f>IF('Payments Export'!B6693="","",G6689-F6689)</f>
        <v/>
      </c>
      <c r="I6689" s="3" t="str">
        <f>IF(C6689&lt;&gt;"",_xlfn.XLOOKUP(IFERROR(VALUE(C6689),C6689),'Items database'!A:A,'Items database'!B:B),(_xlfn.XLOOKUP(LEFT(E6689,3),Services,Services,"")))</f>
        <v/>
      </c>
      <c r="J6689" s="3" t="str">
        <f t="shared" si="209"/>
        <v/>
      </c>
    </row>
    <row r="6690" spans="1:10" x14ac:dyDescent="0.35">
      <c r="A6690" s="7" t="str">
        <f>IF('Payments Export'!A6694="","",'Payments Export'!A6694)</f>
        <v/>
      </c>
      <c r="B6690" s="7" t="str">
        <f>IF('Payments Export'!A6694="","",'Payments Export'!B6694)</f>
        <v/>
      </c>
      <c r="C6690" s="7" t="str">
        <f>IF(IFERROR(VALUE('Payments Export'!H6694),'Payments Export'!H6694)&lt;&gt;0,IFERROR(VALUE('Payments Export'!H6694),'Payments Export'!H6694),"")</f>
        <v/>
      </c>
      <c r="D6690" s="7" t="str">
        <f>IF('Payments Export'!I6694="","",'Payments Export'!I6694)</f>
        <v/>
      </c>
      <c r="E6690" s="7" t="str">
        <f t="shared" si="208"/>
        <v/>
      </c>
      <c r="F6690" s="7" t="str">
        <f>IF('Payments Export'!A6694="","",'Payments Export'!N6694)</f>
        <v/>
      </c>
      <c r="G6690" s="7" t="str">
        <f>IF('Payments Export'!A6694="","",'Payments Export'!O6694)</f>
        <v/>
      </c>
      <c r="H6690" s="7" t="str">
        <f>IF('Payments Export'!B6694="","",G6690-F6690)</f>
        <v/>
      </c>
      <c r="I6690" s="3" t="str">
        <f>IF(C6690&lt;&gt;"",_xlfn.XLOOKUP(IFERROR(VALUE(C6690),C6690),'Items database'!A:A,'Items database'!B:B),(_xlfn.XLOOKUP(LEFT(E6690,3),Services,Services,"")))</f>
        <v/>
      </c>
      <c r="J6690" s="3" t="str">
        <f t="shared" si="209"/>
        <v/>
      </c>
    </row>
    <row r="6691" spans="1:10" x14ac:dyDescent="0.35">
      <c r="A6691" s="7" t="str">
        <f>IF('Payments Export'!A6695="","",'Payments Export'!A6695)</f>
        <v/>
      </c>
      <c r="B6691" s="7" t="str">
        <f>IF('Payments Export'!A6695="","",'Payments Export'!B6695)</f>
        <v/>
      </c>
      <c r="C6691" s="7" t="str">
        <f>IF(IFERROR(VALUE('Payments Export'!H6695),'Payments Export'!H6695)&lt;&gt;0,IFERROR(VALUE('Payments Export'!H6695),'Payments Export'!H6695),"")</f>
        <v/>
      </c>
      <c r="D6691" s="7" t="str">
        <f>IF('Payments Export'!I6695="","",'Payments Export'!I6695)</f>
        <v/>
      </c>
      <c r="E6691" s="7" t="str">
        <f t="shared" si="208"/>
        <v/>
      </c>
      <c r="F6691" s="7" t="str">
        <f>IF('Payments Export'!A6695="","",'Payments Export'!N6695)</f>
        <v/>
      </c>
      <c r="G6691" s="7" t="str">
        <f>IF('Payments Export'!A6695="","",'Payments Export'!O6695)</f>
        <v/>
      </c>
      <c r="H6691" s="7" t="str">
        <f>IF('Payments Export'!B6695="","",G6691-F6691)</f>
        <v/>
      </c>
      <c r="I6691" s="3" t="str">
        <f>IF(C6691&lt;&gt;"",_xlfn.XLOOKUP(IFERROR(VALUE(C6691),C6691),'Items database'!A:A,'Items database'!B:B),(_xlfn.XLOOKUP(LEFT(E6691,3),Services,Services,"")))</f>
        <v/>
      </c>
      <c r="J6691" s="3" t="str">
        <f t="shared" si="209"/>
        <v/>
      </c>
    </row>
    <row r="6692" spans="1:10" x14ac:dyDescent="0.35">
      <c r="A6692" s="7" t="str">
        <f>IF('Payments Export'!A6696="","",'Payments Export'!A6696)</f>
        <v/>
      </c>
      <c r="B6692" s="7" t="str">
        <f>IF('Payments Export'!A6696="","",'Payments Export'!B6696)</f>
        <v/>
      </c>
      <c r="C6692" s="7" t="str">
        <f>IF(IFERROR(VALUE('Payments Export'!H6696),'Payments Export'!H6696)&lt;&gt;0,IFERROR(VALUE('Payments Export'!H6696),'Payments Export'!H6696),"")</f>
        <v/>
      </c>
      <c r="D6692" s="7" t="str">
        <f>IF('Payments Export'!I6696="","",'Payments Export'!I6696)</f>
        <v/>
      </c>
      <c r="E6692" s="7" t="str">
        <f t="shared" si="208"/>
        <v/>
      </c>
      <c r="F6692" s="7" t="str">
        <f>IF('Payments Export'!A6696="","",'Payments Export'!N6696)</f>
        <v/>
      </c>
      <c r="G6692" s="7" t="str">
        <f>IF('Payments Export'!A6696="","",'Payments Export'!O6696)</f>
        <v/>
      </c>
      <c r="H6692" s="7" t="str">
        <f>IF('Payments Export'!B6696="","",G6692-F6692)</f>
        <v/>
      </c>
      <c r="I6692" s="3" t="str">
        <f>IF(C6692&lt;&gt;"",_xlfn.XLOOKUP(IFERROR(VALUE(C6692),C6692),'Items database'!A:A,'Items database'!B:B),(_xlfn.XLOOKUP(LEFT(E6692,3),Services,Services,"")))</f>
        <v/>
      </c>
      <c r="J6692" s="3" t="str">
        <f t="shared" si="209"/>
        <v/>
      </c>
    </row>
    <row r="6693" spans="1:10" x14ac:dyDescent="0.35">
      <c r="A6693" s="7" t="str">
        <f>IF('Payments Export'!A6697="","",'Payments Export'!A6697)</f>
        <v/>
      </c>
      <c r="B6693" s="7" t="str">
        <f>IF('Payments Export'!A6697="","",'Payments Export'!B6697)</f>
        <v/>
      </c>
      <c r="C6693" s="7" t="str">
        <f>IF(IFERROR(VALUE('Payments Export'!H6697),'Payments Export'!H6697)&lt;&gt;0,IFERROR(VALUE('Payments Export'!H6697),'Payments Export'!H6697),"")</f>
        <v/>
      </c>
      <c r="D6693" s="7" t="str">
        <f>IF('Payments Export'!I6697="","",'Payments Export'!I6697)</f>
        <v/>
      </c>
      <c r="E6693" s="7" t="str">
        <f t="shared" si="208"/>
        <v/>
      </c>
      <c r="F6693" s="7" t="str">
        <f>IF('Payments Export'!A6697="","",'Payments Export'!N6697)</f>
        <v/>
      </c>
      <c r="G6693" s="7" t="str">
        <f>IF('Payments Export'!A6697="","",'Payments Export'!O6697)</f>
        <v/>
      </c>
      <c r="H6693" s="7" t="str">
        <f>IF('Payments Export'!B6697="","",G6693-F6693)</f>
        <v/>
      </c>
      <c r="I6693" s="3" t="str">
        <f>IF(C6693&lt;&gt;"",_xlfn.XLOOKUP(IFERROR(VALUE(C6693),C6693),'Items database'!A:A,'Items database'!B:B),(_xlfn.XLOOKUP(LEFT(E6693,3),Services,Services,"")))</f>
        <v/>
      </c>
      <c r="J6693" s="3" t="str">
        <f t="shared" si="209"/>
        <v/>
      </c>
    </row>
    <row r="6694" spans="1:10" x14ac:dyDescent="0.35">
      <c r="A6694" s="7" t="str">
        <f>IF('Payments Export'!A6698="","",'Payments Export'!A6698)</f>
        <v/>
      </c>
      <c r="B6694" s="7" t="str">
        <f>IF('Payments Export'!A6698="","",'Payments Export'!B6698)</f>
        <v/>
      </c>
      <c r="C6694" s="7" t="str">
        <f>IF(IFERROR(VALUE('Payments Export'!H6698),'Payments Export'!H6698)&lt;&gt;0,IFERROR(VALUE('Payments Export'!H6698),'Payments Export'!H6698),"")</f>
        <v/>
      </c>
      <c r="D6694" s="7" t="str">
        <f>IF('Payments Export'!I6698="","",'Payments Export'!I6698)</f>
        <v/>
      </c>
      <c r="E6694" s="7" t="str">
        <f t="shared" si="208"/>
        <v/>
      </c>
      <c r="F6694" s="7" t="str">
        <f>IF('Payments Export'!A6698="","",'Payments Export'!N6698)</f>
        <v/>
      </c>
      <c r="G6694" s="7" t="str">
        <f>IF('Payments Export'!A6698="","",'Payments Export'!O6698)</f>
        <v/>
      </c>
      <c r="H6694" s="7" t="str">
        <f>IF('Payments Export'!B6698="","",G6694-F6694)</f>
        <v/>
      </c>
      <c r="I6694" s="3" t="str">
        <f>IF(C6694&lt;&gt;"",_xlfn.XLOOKUP(IFERROR(VALUE(C6694),C6694),'Items database'!A:A,'Items database'!B:B),(_xlfn.XLOOKUP(LEFT(E6694,3),Services,Services,"")))</f>
        <v/>
      </c>
      <c r="J6694" s="3" t="str">
        <f t="shared" si="209"/>
        <v/>
      </c>
    </row>
    <row r="6695" spans="1:10" x14ac:dyDescent="0.35">
      <c r="A6695" s="7" t="str">
        <f>IF('Payments Export'!A6699="","",'Payments Export'!A6699)</f>
        <v/>
      </c>
      <c r="B6695" s="7" t="str">
        <f>IF('Payments Export'!A6699="","",'Payments Export'!B6699)</f>
        <v/>
      </c>
      <c r="C6695" s="7" t="str">
        <f>IF(IFERROR(VALUE('Payments Export'!H6699),'Payments Export'!H6699)&lt;&gt;0,IFERROR(VALUE('Payments Export'!H6699),'Payments Export'!H6699),"")</f>
        <v/>
      </c>
      <c r="D6695" s="7" t="str">
        <f>IF('Payments Export'!I6699="","",'Payments Export'!I6699)</f>
        <v/>
      </c>
      <c r="E6695" s="7" t="str">
        <f t="shared" si="208"/>
        <v/>
      </c>
      <c r="F6695" s="7" t="str">
        <f>IF('Payments Export'!A6699="","",'Payments Export'!N6699)</f>
        <v/>
      </c>
      <c r="G6695" s="7" t="str">
        <f>IF('Payments Export'!A6699="","",'Payments Export'!O6699)</f>
        <v/>
      </c>
      <c r="H6695" s="7" t="str">
        <f>IF('Payments Export'!B6699="","",G6695-F6695)</f>
        <v/>
      </c>
      <c r="I6695" s="3" t="str">
        <f>IF(C6695&lt;&gt;"",_xlfn.XLOOKUP(IFERROR(VALUE(C6695),C6695),'Items database'!A:A,'Items database'!B:B),(_xlfn.XLOOKUP(LEFT(E6695,3),Services,Services,"")))</f>
        <v/>
      </c>
      <c r="J6695" s="3" t="str">
        <f t="shared" si="209"/>
        <v/>
      </c>
    </row>
    <row r="6696" spans="1:10" x14ac:dyDescent="0.35">
      <c r="A6696" s="7" t="str">
        <f>IF('Payments Export'!A6700="","",'Payments Export'!A6700)</f>
        <v/>
      </c>
      <c r="B6696" s="7" t="str">
        <f>IF('Payments Export'!A6700="","",'Payments Export'!B6700)</f>
        <v/>
      </c>
      <c r="C6696" s="7" t="str">
        <f>IF(IFERROR(VALUE('Payments Export'!H6700),'Payments Export'!H6700)&lt;&gt;0,IFERROR(VALUE('Payments Export'!H6700),'Payments Export'!H6700),"")</f>
        <v/>
      </c>
      <c r="D6696" s="7" t="str">
        <f>IF('Payments Export'!I6700="","",'Payments Export'!I6700)</f>
        <v/>
      </c>
      <c r="E6696" s="7" t="str">
        <f t="shared" si="208"/>
        <v/>
      </c>
      <c r="F6696" s="7" t="str">
        <f>IF('Payments Export'!A6700="","",'Payments Export'!N6700)</f>
        <v/>
      </c>
      <c r="G6696" s="7" t="str">
        <f>IF('Payments Export'!A6700="","",'Payments Export'!O6700)</f>
        <v/>
      </c>
      <c r="H6696" s="7" t="str">
        <f>IF('Payments Export'!B6700="","",G6696-F6696)</f>
        <v/>
      </c>
      <c r="I6696" s="3" t="str">
        <f>IF(C6696&lt;&gt;"",_xlfn.XLOOKUP(IFERROR(VALUE(C6696),C6696),'Items database'!A:A,'Items database'!B:B),(_xlfn.XLOOKUP(LEFT(E6696,3),Services,Services,"")))</f>
        <v/>
      </c>
      <c r="J6696" s="3" t="str">
        <f t="shared" si="209"/>
        <v/>
      </c>
    </row>
    <row r="6697" spans="1:10" x14ac:dyDescent="0.35">
      <c r="A6697" s="7" t="str">
        <f>IF('Payments Export'!A6701="","",'Payments Export'!A6701)</f>
        <v/>
      </c>
      <c r="B6697" s="7" t="str">
        <f>IF('Payments Export'!A6701="","",'Payments Export'!B6701)</f>
        <v/>
      </c>
      <c r="C6697" s="7" t="str">
        <f>IF(IFERROR(VALUE('Payments Export'!H6701),'Payments Export'!H6701)&lt;&gt;0,IFERROR(VALUE('Payments Export'!H6701),'Payments Export'!H6701),"")</f>
        <v/>
      </c>
      <c r="D6697" s="7" t="str">
        <f>IF('Payments Export'!I6701="","",'Payments Export'!I6701)</f>
        <v/>
      </c>
      <c r="E6697" s="7" t="str">
        <f t="shared" si="208"/>
        <v/>
      </c>
      <c r="F6697" s="7" t="str">
        <f>IF('Payments Export'!A6701="","",'Payments Export'!N6701)</f>
        <v/>
      </c>
      <c r="G6697" s="7" t="str">
        <f>IF('Payments Export'!A6701="","",'Payments Export'!O6701)</f>
        <v/>
      </c>
      <c r="H6697" s="7" t="str">
        <f>IF('Payments Export'!B6701="","",G6697-F6697)</f>
        <v/>
      </c>
      <c r="I6697" s="3" t="str">
        <f>IF(C6697&lt;&gt;"",_xlfn.XLOOKUP(IFERROR(VALUE(C6697),C6697),'Items database'!A:A,'Items database'!B:B),(_xlfn.XLOOKUP(LEFT(E6697,3),Services,Services,"")))</f>
        <v/>
      </c>
      <c r="J6697" s="3" t="str">
        <f t="shared" si="209"/>
        <v/>
      </c>
    </row>
    <row r="6698" spans="1:10" x14ac:dyDescent="0.35">
      <c r="A6698" s="7" t="str">
        <f>IF('Payments Export'!A6702="","",'Payments Export'!A6702)</f>
        <v/>
      </c>
      <c r="B6698" s="7" t="str">
        <f>IF('Payments Export'!A6702="","",'Payments Export'!B6702)</f>
        <v/>
      </c>
      <c r="C6698" s="7" t="str">
        <f>IF(IFERROR(VALUE('Payments Export'!H6702),'Payments Export'!H6702)&lt;&gt;0,IFERROR(VALUE('Payments Export'!H6702),'Payments Export'!H6702),"")</f>
        <v/>
      </c>
      <c r="D6698" s="7" t="str">
        <f>IF('Payments Export'!I6702="","",'Payments Export'!I6702)</f>
        <v/>
      </c>
      <c r="E6698" s="7" t="str">
        <f t="shared" si="208"/>
        <v/>
      </c>
      <c r="F6698" s="7" t="str">
        <f>IF('Payments Export'!A6702="","",'Payments Export'!N6702)</f>
        <v/>
      </c>
      <c r="G6698" s="7" t="str">
        <f>IF('Payments Export'!A6702="","",'Payments Export'!O6702)</f>
        <v/>
      </c>
      <c r="H6698" s="7" t="str">
        <f>IF('Payments Export'!B6702="","",G6698-F6698)</f>
        <v/>
      </c>
      <c r="I6698" s="3" t="str">
        <f>IF(C6698&lt;&gt;"",_xlfn.XLOOKUP(IFERROR(VALUE(C6698),C6698),'Items database'!A:A,'Items database'!B:B),(_xlfn.XLOOKUP(LEFT(E6698,3),Services,Services,"")))</f>
        <v/>
      </c>
      <c r="J6698" s="3" t="str">
        <f t="shared" si="209"/>
        <v/>
      </c>
    </row>
    <row r="6699" spans="1:10" x14ac:dyDescent="0.35">
      <c r="A6699" s="7" t="str">
        <f>IF('Payments Export'!A6703="","",'Payments Export'!A6703)</f>
        <v/>
      </c>
      <c r="B6699" s="7" t="str">
        <f>IF('Payments Export'!A6703="","",'Payments Export'!B6703)</f>
        <v/>
      </c>
      <c r="C6699" s="7" t="str">
        <f>IF(IFERROR(VALUE('Payments Export'!H6703),'Payments Export'!H6703)&lt;&gt;0,IFERROR(VALUE('Payments Export'!H6703),'Payments Export'!H6703),"")</f>
        <v/>
      </c>
      <c r="D6699" s="7" t="str">
        <f>IF('Payments Export'!I6703="","",'Payments Export'!I6703)</f>
        <v/>
      </c>
      <c r="E6699" s="7" t="str">
        <f t="shared" si="208"/>
        <v/>
      </c>
      <c r="F6699" s="7" t="str">
        <f>IF('Payments Export'!A6703="","",'Payments Export'!N6703)</f>
        <v/>
      </c>
      <c r="G6699" s="7" t="str">
        <f>IF('Payments Export'!A6703="","",'Payments Export'!O6703)</f>
        <v/>
      </c>
      <c r="H6699" s="7" t="str">
        <f>IF('Payments Export'!B6703="","",G6699-F6699)</f>
        <v/>
      </c>
      <c r="I6699" s="3" t="str">
        <f>IF(C6699&lt;&gt;"",_xlfn.XLOOKUP(IFERROR(VALUE(C6699),C6699),'Items database'!A:A,'Items database'!B:B),(_xlfn.XLOOKUP(LEFT(E6699,3),Services,Services,"")))</f>
        <v/>
      </c>
      <c r="J6699" s="3" t="str">
        <f t="shared" si="209"/>
        <v/>
      </c>
    </row>
    <row r="6700" spans="1:10" x14ac:dyDescent="0.35">
      <c r="A6700" s="7" t="str">
        <f>IF('Payments Export'!A6704="","",'Payments Export'!A6704)</f>
        <v/>
      </c>
      <c r="B6700" s="7" t="str">
        <f>IF('Payments Export'!A6704="","",'Payments Export'!B6704)</f>
        <v/>
      </c>
      <c r="C6700" s="7" t="str">
        <f>IF(IFERROR(VALUE('Payments Export'!H6704),'Payments Export'!H6704)&lt;&gt;0,IFERROR(VALUE('Payments Export'!H6704),'Payments Export'!H6704),"")</f>
        <v/>
      </c>
      <c r="D6700" s="7" t="str">
        <f>IF('Payments Export'!I6704="","",'Payments Export'!I6704)</f>
        <v/>
      </c>
      <c r="E6700" s="7" t="str">
        <f t="shared" si="208"/>
        <v/>
      </c>
      <c r="F6700" s="7" t="str">
        <f>IF('Payments Export'!A6704="","",'Payments Export'!N6704)</f>
        <v/>
      </c>
      <c r="G6700" s="7" t="str">
        <f>IF('Payments Export'!A6704="","",'Payments Export'!O6704)</f>
        <v/>
      </c>
      <c r="H6700" s="7" t="str">
        <f>IF('Payments Export'!B6704="","",G6700-F6700)</f>
        <v/>
      </c>
      <c r="I6700" s="3" t="str">
        <f>IF(C6700&lt;&gt;"",_xlfn.XLOOKUP(IFERROR(VALUE(C6700),C6700),'Items database'!A:A,'Items database'!B:B),(_xlfn.XLOOKUP(LEFT(E6700,3),Services,Services,"")))</f>
        <v/>
      </c>
      <c r="J6700" s="3" t="str">
        <f t="shared" si="209"/>
        <v/>
      </c>
    </row>
    <row r="6701" spans="1:10" x14ac:dyDescent="0.35">
      <c r="A6701" s="7" t="str">
        <f>IF('Payments Export'!A6705="","",'Payments Export'!A6705)</f>
        <v/>
      </c>
      <c r="B6701" s="7" t="str">
        <f>IF('Payments Export'!A6705="","",'Payments Export'!B6705)</f>
        <v/>
      </c>
      <c r="C6701" s="7" t="str">
        <f>IF(IFERROR(VALUE('Payments Export'!H6705),'Payments Export'!H6705)&lt;&gt;0,IFERROR(VALUE('Payments Export'!H6705),'Payments Export'!H6705),"")</f>
        <v/>
      </c>
      <c r="D6701" s="7" t="str">
        <f>IF('Payments Export'!I6705="","",'Payments Export'!I6705)</f>
        <v/>
      </c>
      <c r="E6701" s="7" t="str">
        <f t="shared" si="208"/>
        <v/>
      </c>
      <c r="F6701" s="7" t="str">
        <f>IF('Payments Export'!A6705="","",'Payments Export'!N6705)</f>
        <v/>
      </c>
      <c r="G6701" s="7" t="str">
        <f>IF('Payments Export'!A6705="","",'Payments Export'!O6705)</f>
        <v/>
      </c>
      <c r="H6701" s="7" t="str">
        <f>IF('Payments Export'!B6705="","",G6701-F6701)</f>
        <v/>
      </c>
      <c r="I6701" s="3" t="str">
        <f>IF(C6701&lt;&gt;"",_xlfn.XLOOKUP(IFERROR(VALUE(C6701),C6701),'Items database'!A:A,'Items database'!B:B),(_xlfn.XLOOKUP(LEFT(E6701,3),Services,Services,"")))</f>
        <v/>
      </c>
      <c r="J6701" s="3" t="str">
        <f t="shared" si="209"/>
        <v/>
      </c>
    </row>
    <row r="6702" spans="1:10" x14ac:dyDescent="0.35">
      <c r="A6702" s="7" t="str">
        <f>IF('Payments Export'!A6706="","",'Payments Export'!A6706)</f>
        <v/>
      </c>
      <c r="B6702" s="7" t="str">
        <f>IF('Payments Export'!A6706="","",'Payments Export'!B6706)</f>
        <v/>
      </c>
      <c r="C6702" s="7" t="str">
        <f>IF(IFERROR(VALUE('Payments Export'!H6706),'Payments Export'!H6706)&lt;&gt;0,IFERROR(VALUE('Payments Export'!H6706),'Payments Export'!H6706),"")</f>
        <v/>
      </c>
      <c r="D6702" s="7" t="str">
        <f>IF('Payments Export'!I6706="","",'Payments Export'!I6706)</f>
        <v/>
      </c>
      <c r="E6702" s="7" t="str">
        <f t="shared" si="208"/>
        <v/>
      </c>
      <c r="F6702" s="7" t="str">
        <f>IF('Payments Export'!A6706="","",'Payments Export'!N6706)</f>
        <v/>
      </c>
      <c r="G6702" s="7" t="str">
        <f>IF('Payments Export'!A6706="","",'Payments Export'!O6706)</f>
        <v/>
      </c>
      <c r="H6702" s="7" t="str">
        <f>IF('Payments Export'!B6706="","",G6702-F6702)</f>
        <v/>
      </c>
      <c r="I6702" s="3" t="str">
        <f>IF(C6702&lt;&gt;"",_xlfn.XLOOKUP(IFERROR(VALUE(C6702),C6702),'Items database'!A:A,'Items database'!B:B),(_xlfn.XLOOKUP(LEFT(E6702,3),Services,Services,"")))</f>
        <v/>
      </c>
      <c r="J6702" s="3" t="str">
        <f t="shared" si="209"/>
        <v/>
      </c>
    </row>
    <row r="6703" spans="1:10" x14ac:dyDescent="0.35">
      <c r="A6703" s="7" t="str">
        <f>IF('Payments Export'!A6707="","",'Payments Export'!A6707)</f>
        <v/>
      </c>
      <c r="B6703" s="7" t="str">
        <f>IF('Payments Export'!A6707="","",'Payments Export'!B6707)</f>
        <v/>
      </c>
      <c r="C6703" s="7" t="str">
        <f>IF(IFERROR(VALUE('Payments Export'!H6707),'Payments Export'!H6707)&lt;&gt;0,IFERROR(VALUE('Payments Export'!H6707),'Payments Export'!H6707),"")</f>
        <v/>
      </c>
      <c r="D6703" s="7" t="str">
        <f>IF('Payments Export'!I6707="","",'Payments Export'!I6707)</f>
        <v/>
      </c>
      <c r="E6703" s="7" t="str">
        <f t="shared" si="208"/>
        <v/>
      </c>
      <c r="F6703" s="7" t="str">
        <f>IF('Payments Export'!A6707="","",'Payments Export'!N6707)</f>
        <v/>
      </c>
      <c r="G6703" s="7" t="str">
        <f>IF('Payments Export'!A6707="","",'Payments Export'!O6707)</f>
        <v/>
      </c>
      <c r="H6703" s="7" t="str">
        <f>IF('Payments Export'!B6707="","",G6703-F6703)</f>
        <v/>
      </c>
      <c r="I6703" s="3" t="str">
        <f>IF(C6703&lt;&gt;"",_xlfn.XLOOKUP(IFERROR(VALUE(C6703),C6703),'Items database'!A:A,'Items database'!B:B),(_xlfn.XLOOKUP(LEFT(E6703,3),Services,Services,"")))</f>
        <v/>
      </c>
      <c r="J6703" s="3" t="str">
        <f t="shared" si="209"/>
        <v/>
      </c>
    </row>
    <row r="6704" spans="1:10" x14ac:dyDescent="0.35">
      <c r="A6704" s="7" t="str">
        <f>IF('Payments Export'!A6708="","",'Payments Export'!A6708)</f>
        <v/>
      </c>
      <c r="B6704" s="7" t="str">
        <f>IF('Payments Export'!A6708="","",'Payments Export'!B6708)</f>
        <v/>
      </c>
      <c r="C6704" s="7" t="str">
        <f>IF(IFERROR(VALUE('Payments Export'!H6708),'Payments Export'!H6708)&lt;&gt;0,IFERROR(VALUE('Payments Export'!H6708),'Payments Export'!H6708),"")</f>
        <v/>
      </c>
      <c r="D6704" s="7" t="str">
        <f>IF('Payments Export'!I6708="","",'Payments Export'!I6708)</f>
        <v/>
      </c>
      <c r="E6704" s="7" t="str">
        <f t="shared" si="208"/>
        <v/>
      </c>
      <c r="F6704" s="7" t="str">
        <f>IF('Payments Export'!A6708="","",'Payments Export'!N6708)</f>
        <v/>
      </c>
      <c r="G6704" s="7" t="str">
        <f>IF('Payments Export'!A6708="","",'Payments Export'!O6708)</f>
        <v/>
      </c>
      <c r="H6704" s="7" t="str">
        <f>IF('Payments Export'!B6708="","",G6704-F6704)</f>
        <v/>
      </c>
      <c r="I6704" s="3" t="str">
        <f>IF(C6704&lt;&gt;"",_xlfn.XLOOKUP(IFERROR(VALUE(C6704),C6704),'Items database'!A:A,'Items database'!B:B),(_xlfn.XLOOKUP(LEFT(E6704,3),Services,Services,"")))</f>
        <v/>
      </c>
      <c r="J6704" s="3" t="str">
        <f t="shared" si="209"/>
        <v/>
      </c>
    </row>
    <row r="6705" spans="1:10" x14ac:dyDescent="0.35">
      <c r="A6705" s="7" t="str">
        <f>IF('Payments Export'!A6709="","",'Payments Export'!A6709)</f>
        <v/>
      </c>
      <c r="B6705" s="7" t="str">
        <f>IF('Payments Export'!A6709="","",'Payments Export'!B6709)</f>
        <v/>
      </c>
      <c r="C6705" s="7" t="str">
        <f>IF(IFERROR(VALUE('Payments Export'!H6709),'Payments Export'!H6709)&lt;&gt;0,IFERROR(VALUE('Payments Export'!H6709),'Payments Export'!H6709),"")</f>
        <v/>
      </c>
      <c r="D6705" s="7" t="str">
        <f>IF('Payments Export'!I6709="","",'Payments Export'!I6709)</f>
        <v/>
      </c>
      <c r="E6705" s="7" t="str">
        <f t="shared" si="208"/>
        <v/>
      </c>
      <c r="F6705" s="7" t="str">
        <f>IF('Payments Export'!A6709="","",'Payments Export'!N6709)</f>
        <v/>
      </c>
      <c r="G6705" s="7" t="str">
        <f>IF('Payments Export'!A6709="","",'Payments Export'!O6709)</f>
        <v/>
      </c>
      <c r="H6705" s="7" t="str">
        <f>IF('Payments Export'!B6709="","",G6705-F6705)</f>
        <v/>
      </c>
      <c r="I6705" s="3" t="str">
        <f>IF(C6705&lt;&gt;"",_xlfn.XLOOKUP(IFERROR(VALUE(C6705),C6705),'Items database'!A:A,'Items database'!B:B),(_xlfn.XLOOKUP(LEFT(E6705,3),Services,Services,"")))</f>
        <v/>
      </c>
      <c r="J6705" s="3" t="str">
        <f t="shared" si="209"/>
        <v/>
      </c>
    </row>
    <row r="6706" spans="1:10" x14ac:dyDescent="0.35">
      <c r="A6706" s="7" t="str">
        <f>IF('Payments Export'!A6710="","",'Payments Export'!A6710)</f>
        <v/>
      </c>
      <c r="B6706" s="7" t="str">
        <f>IF('Payments Export'!A6710="","",'Payments Export'!B6710)</f>
        <v/>
      </c>
      <c r="C6706" s="7" t="str">
        <f>IF(IFERROR(VALUE('Payments Export'!H6710),'Payments Export'!H6710)&lt;&gt;0,IFERROR(VALUE('Payments Export'!H6710),'Payments Export'!H6710),"")</f>
        <v/>
      </c>
      <c r="D6706" s="7" t="str">
        <f>IF('Payments Export'!I6710="","",'Payments Export'!I6710)</f>
        <v/>
      </c>
      <c r="E6706" s="7" t="str">
        <f t="shared" si="208"/>
        <v/>
      </c>
      <c r="F6706" s="7" t="str">
        <f>IF('Payments Export'!A6710="","",'Payments Export'!N6710)</f>
        <v/>
      </c>
      <c r="G6706" s="7" t="str">
        <f>IF('Payments Export'!A6710="","",'Payments Export'!O6710)</f>
        <v/>
      </c>
      <c r="H6706" s="7" t="str">
        <f>IF('Payments Export'!B6710="","",G6706-F6706)</f>
        <v/>
      </c>
      <c r="I6706" s="3" t="str">
        <f>IF(C6706&lt;&gt;"",_xlfn.XLOOKUP(IFERROR(VALUE(C6706),C6706),'Items database'!A:A,'Items database'!B:B),(_xlfn.XLOOKUP(LEFT(E6706,3),Services,Services,"")))</f>
        <v/>
      </c>
      <c r="J6706" s="3" t="str">
        <f t="shared" si="209"/>
        <v/>
      </c>
    </row>
    <row r="6707" spans="1:10" x14ac:dyDescent="0.35">
      <c r="A6707" s="7" t="str">
        <f>IF('Payments Export'!A6711="","",'Payments Export'!A6711)</f>
        <v/>
      </c>
      <c r="B6707" s="7" t="str">
        <f>IF('Payments Export'!A6711="","",'Payments Export'!B6711)</f>
        <v/>
      </c>
      <c r="C6707" s="7" t="str">
        <f>IF(IFERROR(VALUE('Payments Export'!H6711),'Payments Export'!H6711)&lt;&gt;0,IFERROR(VALUE('Payments Export'!H6711),'Payments Export'!H6711),"")</f>
        <v/>
      </c>
      <c r="D6707" s="7" t="str">
        <f>IF('Payments Export'!I6711="","",'Payments Export'!I6711)</f>
        <v/>
      </c>
      <c r="E6707" s="7" t="str">
        <f t="shared" si="208"/>
        <v/>
      </c>
      <c r="F6707" s="7" t="str">
        <f>IF('Payments Export'!A6711="","",'Payments Export'!N6711)</f>
        <v/>
      </c>
      <c r="G6707" s="7" t="str">
        <f>IF('Payments Export'!A6711="","",'Payments Export'!O6711)</f>
        <v/>
      </c>
      <c r="H6707" s="7" t="str">
        <f>IF('Payments Export'!B6711="","",G6707-F6707)</f>
        <v/>
      </c>
      <c r="I6707" s="3" t="str">
        <f>IF(C6707&lt;&gt;"",_xlfn.XLOOKUP(IFERROR(VALUE(C6707),C6707),'Items database'!A:A,'Items database'!B:B),(_xlfn.XLOOKUP(LEFT(E6707,3),Services,Services,"")))</f>
        <v/>
      </c>
      <c r="J6707" s="3" t="str">
        <f t="shared" si="209"/>
        <v/>
      </c>
    </row>
    <row r="6708" spans="1:10" x14ac:dyDescent="0.35">
      <c r="A6708" s="7" t="str">
        <f>IF('Payments Export'!A6712="","",'Payments Export'!A6712)</f>
        <v/>
      </c>
      <c r="B6708" s="7" t="str">
        <f>IF('Payments Export'!A6712="","",'Payments Export'!B6712)</f>
        <v/>
      </c>
      <c r="C6708" s="7" t="str">
        <f>IF(IFERROR(VALUE('Payments Export'!H6712),'Payments Export'!H6712)&lt;&gt;0,IFERROR(VALUE('Payments Export'!H6712),'Payments Export'!H6712),"")</f>
        <v/>
      </c>
      <c r="D6708" s="7" t="str">
        <f>IF('Payments Export'!I6712="","",'Payments Export'!I6712)</f>
        <v/>
      </c>
      <c r="E6708" s="7" t="str">
        <f t="shared" si="208"/>
        <v/>
      </c>
      <c r="F6708" s="7" t="str">
        <f>IF('Payments Export'!A6712="","",'Payments Export'!N6712)</f>
        <v/>
      </c>
      <c r="G6708" s="7" t="str">
        <f>IF('Payments Export'!A6712="","",'Payments Export'!O6712)</f>
        <v/>
      </c>
      <c r="H6708" s="7" t="str">
        <f>IF('Payments Export'!B6712="","",G6708-F6708)</f>
        <v/>
      </c>
      <c r="I6708" s="3" t="str">
        <f>IF(C6708&lt;&gt;"",_xlfn.XLOOKUP(IFERROR(VALUE(C6708),C6708),'Items database'!A:A,'Items database'!B:B),(_xlfn.XLOOKUP(LEFT(E6708,3),Services,Services,"")))</f>
        <v/>
      </c>
      <c r="J6708" s="3" t="str">
        <f t="shared" si="209"/>
        <v/>
      </c>
    </row>
    <row r="6709" spans="1:10" x14ac:dyDescent="0.35">
      <c r="A6709" s="7" t="str">
        <f>IF('Payments Export'!A6713="","",'Payments Export'!A6713)</f>
        <v/>
      </c>
      <c r="B6709" s="7" t="str">
        <f>IF('Payments Export'!A6713="","",'Payments Export'!B6713)</f>
        <v/>
      </c>
      <c r="C6709" s="7" t="str">
        <f>IF(IFERROR(VALUE('Payments Export'!H6713),'Payments Export'!H6713)&lt;&gt;0,IFERROR(VALUE('Payments Export'!H6713),'Payments Export'!H6713),"")</f>
        <v/>
      </c>
      <c r="D6709" s="7" t="str">
        <f>IF('Payments Export'!I6713="","",'Payments Export'!I6713)</f>
        <v/>
      </c>
      <c r="E6709" s="7" t="str">
        <f t="shared" si="208"/>
        <v/>
      </c>
      <c r="F6709" s="7" t="str">
        <f>IF('Payments Export'!A6713="","",'Payments Export'!N6713)</f>
        <v/>
      </c>
      <c r="G6709" s="7" t="str">
        <f>IF('Payments Export'!A6713="","",'Payments Export'!O6713)</f>
        <v/>
      </c>
      <c r="H6709" s="7" t="str">
        <f>IF('Payments Export'!B6713="","",G6709-F6709)</f>
        <v/>
      </c>
      <c r="I6709" s="3" t="str">
        <f>IF(C6709&lt;&gt;"",_xlfn.XLOOKUP(IFERROR(VALUE(C6709),C6709),'Items database'!A:A,'Items database'!B:B),(_xlfn.XLOOKUP(LEFT(E6709,3),Services,Services,"")))</f>
        <v/>
      </c>
      <c r="J6709" s="3" t="str">
        <f t="shared" si="209"/>
        <v/>
      </c>
    </row>
    <row r="6710" spans="1:10" x14ac:dyDescent="0.35">
      <c r="A6710" s="7" t="str">
        <f>IF('Payments Export'!A6714="","",'Payments Export'!A6714)</f>
        <v/>
      </c>
      <c r="B6710" s="7" t="str">
        <f>IF('Payments Export'!A6714="","",'Payments Export'!B6714)</f>
        <v/>
      </c>
      <c r="C6710" s="7" t="str">
        <f>IF(IFERROR(VALUE('Payments Export'!H6714),'Payments Export'!H6714)&lt;&gt;0,IFERROR(VALUE('Payments Export'!H6714),'Payments Export'!H6714),"")</f>
        <v/>
      </c>
      <c r="D6710" s="7" t="str">
        <f>IF('Payments Export'!I6714="","",'Payments Export'!I6714)</f>
        <v/>
      </c>
      <c r="E6710" s="7" t="str">
        <f t="shared" si="208"/>
        <v/>
      </c>
      <c r="F6710" s="7" t="str">
        <f>IF('Payments Export'!A6714="","",'Payments Export'!N6714)</f>
        <v/>
      </c>
      <c r="G6710" s="7" t="str">
        <f>IF('Payments Export'!A6714="","",'Payments Export'!O6714)</f>
        <v/>
      </c>
      <c r="H6710" s="7" t="str">
        <f>IF('Payments Export'!B6714="","",G6710-F6710)</f>
        <v/>
      </c>
      <c r="I6710" s="3" t="str">
        <f>IF(C6710&lt;&gt;"",_xlfn.XLOOKUP(IFERROR(VALUE(C6710),C6710),'Items database'!A:A,'Items database'!B:B),(_xlfn.XLOOKUP(LEFT(E6710,3),Services,Services,"")))</f>
        <v/>
      </c>
      <c r="J6710" s="3" t="str">
        <f t="shared" si="209"/>
        <v/>
      </c>
    </row>
    <row r="6711" spans="1:10" x14ac:dyDescent="0.35">
      <c r="A6711" s="7" t="str">
        <f>IF('Payments Export'!A6715="","",'Payments Export'!A6715)</f>
        <v/>
      </c>
      <c r="B6711" s="7" t="str">
        <f>IF('Payments Export'!A6715="","",'Payments Export'!B6715)</f>
        <v/>
      </c>
      <c r="C6711" s="7" t="str">
        <f>IF(IFERROR(VALUE('Payments Export'!H6715),'Payments Export'!H6715)&lt;&gt;0,IFERROR(VALUE('Payments Export'!H6715),'Payments Export'!H6715),"")</f>
        <v/>
      </c>
      <c r="D6711" s="7" t="str">
        <f>IF('Payments Export'!I6715="","",'Payments Export'!I6715)</f>
        <v/>
      </c>
      <c r="E6711" s="7" t="str">
        <f t="shared" si="208"/>
        <v/>
      </c>
      <c r="F6711" s="7" t="str">
        <f>IF('Payments Export'!A6715="","",'Payments Export'!N6715)</f>
        <v/>
      </c>
      <c r="G6711" s="7" t="str">
        <f>IF('Payments Export'!A6715="","",'Payments Export'!O6715)</f>
        <v/>
      </c>
      <c r="H6711" s="7" t="str">
        <f>IF('Payments Export'!B6715="","",G6711-F6711)</f>
        <v/>
      </c>
      <c r="I6711" s="3" t="str">
        <f>IF(C6711&lt;&gt;"",_xlfn.XLOOKUP(IFERROR(VALUE(C6711),C6711),'Items database'!A:A,'Items database'!B:B),(_xlfn.XLOOKUP(LEFT(E6711,3),Services,Services,"")))</f>
        <v/>
      </c>
      <c r="J6711" s="3" t="str">
        <f t="shared" si="209"/>
        <v/>
      </c>
    </row>
    <row r="6712" spans="1:10" x14ac:dyDescent="0.35">
      <c r="A6712" s="7" t="str">
        <f>IF('Payments Export'!A6716="","",'Payments Export'!A6716)</f>
        <v/>
      </c>
      <c r="B6712" s="7" t="str">
        <f>IF('Payments Export'!A6716="","",'Payments Export'!B6716)</f>
        <v/>
      </c>
      <c r="C6712" s="7" t="str">
        <f>IF(IFERROR(VALUE('Payments Export'!H6716),'Payments Export'!H6716)&lt;&gt;0,IFERROR(VALUE('Payments Export'!H6716),'Payments Export'!H6716),"")</f>
        <v/>
      </c>
      <c r="D6712" s="7" t="str">
        <f>IF('Payments Export'!I6716="","",'Payments Export'!I6716)</f>
        <v/>
      </c>
      <c r="E6712" s="7" t="str">
        <f t="shared" si="208"/>
        <v/>
      </c>
      <c r="F6712" s="7" t="str">
        <f>IF('Payments Export'!A6716="","",'Payments Export'!N6716)</f>
        <v/>
      </c>
      <c r="G6712" s="7" t="str">
        <f>IF('Payments Export'!A6716="","",'Payments Export'!O6716)</f>
        <v/>
      </c>
      <c r="H6712" s="7" t="str">
        <f>IF('Payments Export'!B6716="","",G6712-F6712)</f>
        <v/>
      </c>
      <c r="I6712" s="3" t="str">
        <f>IF(C6712&lt;&gt;"",_xlfn.XLOOKUP(IFERROR(VALUE(C6712),C6712),'Items database'!A:A,'Items database'!B:B),(_xlfn.XLOOKUP(LEFT(E6712,3),Services,Services,"")))</f>
        <v/>
      </c>
      <c r="J6712" s="3" t="str">
        <f t="shared" si="209"/>
        <v/>
      </c>
    </row>
    <row r="6713" spans="1:10" x14ac:dyDescent="0.35">
      <c r="A6713" s="7" t="str">
        <f>IF('Payments Export'!A6717="","",'Payments Export'!A6717)</f>
        <v/>
      </c>
      <c r="B6713" s="7" t="str">
        <f>IF('Payments Export'!A6717="","",'Payments Export'!B6717)</f>
        <v/>
      </c>
      <c r="C6713" s="7" t="str">
        <f>IF(IFERROR(VALUE('Payments Export'!H6717),'Payments Export'!H6717)&lt;&gt;0,IFERROR(VALUE('Payments Export'!H6717),'Payments Export'!H6717),"")</f>
        <v/>
      </c>
      <c r="D6713" s="7" t="str">
        <f>IF('Payments Export'!I6717="","",'Payments Export'!I6717)</f>
        <v/>
      </c>
      <c r="E6713" s="7" t="str">
        <f t="shared" si="208"/>
        <v/>
      </c>
      <c r="F6713" s="7" t="str">
        <f>IF('Payments Export'!A6717="","",'Payments Export'!N6717)</f>
        <v/>
      </c>
      <c r="G6713" s="7" t="str">
        <f>IF('Payments Export'!A6717="","",'Payments Export'!O6717)</f>
        <v/>
      </c>
      <c r="H6713" s="7" t="str">
        <f>IF('Payments Export'!B6717="","",G6713-F6713)</f>
        <v/>
      </c>
      <c r="I6713" s="3" t="str">
        <f>IF(C6713&lt;&gt;"",_xlfn.XLOOKUP(IFERROR(VALUE(C6713),C6713),'Items database'!A:A,'Items database'!B:B),(_xlfn.XLOOKUP(LEFT(E6713,3),Services,Services,"")))</f>
        <v/>
      </c>
      <c r="J6713" s="3" t="str">
        <f t="shared" si="209"/>
        <v/>
      </c>
    </row>
    <row r="6714" spans="1:10" x14ac:dyDescent="0.35">
      <c r="A6714" s="7" t="str">
        <f>IF('Payments Export'!A6718="","",'Payments Export'!A6718)</f>
        <v/>
      </c>
      <c r="B6714" s="7" t="str">
        <f>IF('Payments Export'!A6718="","",'Payments Export'!B6718)</f>
        <v/>
      </c>
      <c r="C6714" s="7" t="str">
        <f>IF(IFERROR(VALUE('Payments Export'!H6718),'Payments Export'!H6718)&lt;&gt;0,IFERROR(VALUE('Payments Export'!H6718),'Payments Export'!H6718),"")</f>
        <v/>
      </c>
      <c r="D6714" s="7" t="str">
        <f>IF('Payments Export'!I6718="","",'Payments Export'!I6718)</f>
        <v/>
      </c>
      <c r="E6714" s="7" t="str">
        <f t="shared" si="208"/>
        <v/>
      </c>
      <c r="F6714" s="7" t="str">
        <f>IF('Payments Export'!A6718="","",'Payments Export'!N6718)</f>
        <v/>
      </c>
      <c r="G6714" s="7" t="str">
        <f>IF('Payments Export'!A6718="","",'Payments Export'!O6718)</f>
        <v/>
      </c>
      <c r="H6714" s="7" t="str">
        <f>IF('Payments Export'!B6718="","",G6714-F6714)</f>
        <v/>
      </c>
      <c r="I6714" s="3" t="str">
        <f>IF(C6714&lt;&gt;"",_xlfn.XLOOKUP(IFERROR(VALUE(C6714),C6714),'Items database'!A:A,'Items database'!B:B),(_xlfn.XLOOKUP(LEFT(E6714,3),Services,Services,"")))</f>
        <v/>
      </c>
      <c r="J6714" s="3" t="str">
        <f t="shared" si="209"/>
        <v/>
      </c>
    </row>
    <row r="6715" spans="1:10" x14ac:dyDescent="0.35">
      <c r="A6715" s="7" t="str">
        <f>IF('Payments Export'!A6719="","",'Payments Export'!A6719)</f>
        <v/>
      </c>
      <c r="B6715" s="7" t="str">
        <f>IF('Payments Export'!A6719="","",'Payments Export'!B6719)</f>
        <v/>
      </c>
      <c r="C6715" s="7" t="str">
        <f>IF(IFERROR(VALUE('Payments Export'!H6719),'Payments Export'!H6719)&lt;&gt;0,IFERROR(VALUE('Payments Export'!H6719),'Payments Export'!H6719),"")</f>
        <v/>
      </c>
      <c r="D6715" s="7" t="str">
        <f>IF('Payments Export'!I6719="","",'Payments Export'!I6719)</f>
        <v/>
      </c>
      <c r="E6715" s="7" t="str">
        <f t="shared" si="208"/>
        <v/>
      </c>
      <c r="F6715" s="7" t="str">
        <f>IF('Payments Export'!A6719="","",'Payments Export'!N6719)</f>
        <v/>
      </c>
      <c r="G6715" s="7" t="str">
        <f>IF('Payments Export'!A6719="","",'Payments Export'!O6719)</f>
        <v/>
      </c>
      <c r="H6715" s="7" t="str">
        <f>IF('Payments Export'!B6719="","",G6715-F6715)</f>
        <v/>
      </c>
      <c r="I6715" s="3" t="str">
        <f>IF(C6715&lt;&gt;"",_xlfn.XLOOKUP(IFERROR(VALUE(C6715),C6715),'Items database'!A:A,'Items database'!B:B),(_xlfn.XLOOKUP(LEFT(E6715,3),Services,Services,"")))</f>
        <v/>
      </c>
      <c r="J6715" s="3" t="str">
        <f t="shared" si="209"/>
        <v/>
      </c>
    </row>
    <row r="6716" spans="1:10" x14ac:dyDescent="0.35">
      <c r="A6716" s="7" t="str">
        <f>IF('Payments Export'!A6720="","",'Payments Export'!A6720)</f>
        <v/>
      </c>
      <c r="B6716" s="7" t="str">
        <f>IF('Payments Export'!A6720="","",'Payments Export'!B6720)</f>
        <v/>
      </c>
      <c r="C6716" s="7" t="str">
        <f>IF(IFERROR(VALUE('Payments Export'!H6720),'Payments Export'!H6720)&lt;&gt;0,IFERROR(VALUE('Payments Export'!H6720),'Payments Export'!H6720),"")</f>
        <v/>
      </c>
      <c r="D6716" s="7" t="str">
        <f>IF('Payments Export'!I6720="","",'Payments Export'!I6720)</f>
        <v/>
      </c>
      <c r="E6716" s="7" t="str">
        <f t="shared" si="208"/>
        <v/>
      </c>
      <c r="F6716" s="7" t="str">
        <f>IF('Payments Export'!A6720="","",'Payments Export'!N6720)</f>
        <v/>
      </c>
      <c r="G6716" s="7" t="str">
        <f>IF('Payments Export'!A6720="","",'Payments Export'!O6720)</f>
        <v/>
      </c>
      <c r="H6716" s="7" t="str">
        <f>IF('Payments Export'!B6720="","",G6716-F6716)</f>
        <v/>
      </c>
      <c r="I6716" s="3" t="str">
        <f>IF(C6716&lt;&gt;"",_xlfn.XLOOKUP(IFERROR(VALUE(C6716),C6716),'Items database'!A:A,'Items database'!B:B),(_xlfn.XLOOKUP(LEFT(E6716,3),Services,Services,"")))</f>
        <v/>
      </c>
      <c r="J6716" s="3" t="str">
        <f t="shared" si="209"/>
        <v/>
      </c>
    </row>
    <row r="6717" spans="1:10" x14ac:dyDescent="0.35">
      <c r="A6717" s="7" t="str">
        <f>IF('Payments Export'!A6721="","",'Payments Export'!A6721)</f>
        <v/>
      </c>
      <c r="B6717" s="7" t="str">
        <f>IF('Payments Export'!A6721="","",'Payments Export'!B6721)</f>
        <v/>
      </c>
      <c r="C6717" s="7" t="str">
        <f>IF(IFERROR(VALUE('Payments Export'!H6721),'Payments Export'!H6721)&lt;&gt;0,IFERROR(VALUE('Payments Export'!H6721),'Payments Export'!H6721),"")</f>
        <v/>
      </c>
      <c r="D6717" s="7" t="str">
        <f>IF('Payments Export'!I6721="","",'Payments Export'!I6721)</f>
        <v/>
      </c>
      <c r="E6717" s="7" t="str">
        <f t="shared" si="208"/>
        <v/>
      </c>
      <c r="F6717" s="7" t="str">
        <f>IF('Payments Export'!A6721="","",'Payments Export'!N6721)</f>
        <v/>
      </c>
      <c r="G6717" s="7" t="str">
        <f>IF('Payments Export'!A6721="","",'Payments Export'!O6721)</f>
        <v/>
      </c>
      <c r="H6717" s="7" t="str">
        <f>IF('Payments Export'!B6721="","",G6717-F6717)</f>
        <v/>
      </c>
      <c r="I6717" s="3" t="str">
        <f>IF(C6717&lt;&gt;"",_xlfn.XLOOKUP(IFERROR(VALUE(C6717),C6717),'Items database'!A:A,'Items database'!B:B),(_xlfn.XLOOKUP(LEFT(E6717,3),Services,Services,"")))</f>
        <v/>
      </c>
      <c r="J6717" s="3" t="str">
        <f t="shared" si="209"/>
        <v/>
      </c>
    </row>
    <row r="6718" spans="1:10" x14ac:dyDescent="0.35">
      <c r="A6718" s="7" t="str">
        <f>IF('Payments Export'!A6722="","",'Payments Export'!A6722)</f>
        <v/>
      </c>
      <c r="B6718" s="7" t="str">
        <f>IF('Payments Export'!A6722="","",'Payments Export'!B6722)</f>
        <v/>
      </c>
      <c r="C6718" s="7" t="str">
        <f>IF(IFERROR(VALUE('Payments Export'!H6722),'Payments Export'!H6722)&lt;&gt;0,IFERROR(VALUE('Payments Export'!H6722),'Payments Export'!H6722),"")</f>
        <v/>
      </c>
      <c r="D6718" s="7" t="str">
        <f>IF('Payments Export'!I6722="","",'Payments Export'!I6722)</f>
        <v/>
      </c>
      <c r="E6718" s="7" t="str">
        <f t="shared" si="208"/>
        <v/>
      </c>
      <c r="F6718" s="7" t="str">
        <f>IF('Payments Export'!A6722="","",'Payments Export'!N6722)</f>
        <v/>
      </c>
      <c r="G6718" s="7" t="str">
        <f>IF('Payments Export'!A6722="","",'Payments Export'!O6722)</f>
        <v/>
      </c>
      <c r="H6718" s="7" t="str">
        <f>IF('Payments Export'!B6722="","",G6718-F6718)</f>
        <v/>
      </c>
      <c r="I6718" s="3" t="str">
        <f>IF(C6718&lt;&gt;"",_xlfn.XLOOKUP(IFERROR(VALUE(C6718),C6718),'Items database'!A:A,'Items database'!B:B),(_xlfn.XLOOKUP(LEFT(E6718,3),Services,Services,"")))</f>
        <v/>
      </c>
      <c r="J6718" s="3" t="str">
        <f t="shared" si="209"/>
        <v/>
      </c>
    </row>
    <row r="6719" spans="1:10" x14ac:dyDescent="0.35">
      <c r="A6719" s="7" t="str">
        <f>IF('Payments Export'!A6723="","",'Payments Export'!A6723)</f>
        <v/>
      </c>
      <c r="B6719" s="7" t="str">
        <f>IF('Payments Export'!A6723="","",'Payments Export'!B6723)</f>
        <v/>
      </c>
      <c r="C6719" s="7" t="str">
        <f>IF(IFERROR(VALUE('Payments Export'!H6723),'Payments Export'!H6723)&lt;&gt;0,IFERROR(VALUE('Payments Export'!H6723),'Payments Export'!H6723),"")</f>
        <v/>
      </c>
      <c r="D6719" s="7" t="str">
        <f>IF('Payments Export'!I6723="","",'Payments Export'!I6723)</f>
        <v/>
      </c>
      <c r="E6719" s="7" t="str">
        <f t="shared" si="208"/>
        <v/>
      </c>
      <c r="F6719" s="7" t="str">
        <f>IF('Payments Export'!A6723="","",'Payments Export'!N6723)</f>
        <v/>
      </c>
      <c r="G6719" s="7" t="str">
        <f>IF('Payments Export'!A6723="","",'Payments Export'!O6723)</f>
        <v/>
      </c>
      <c r="H6719" s="7" t="str">
        <f>IF('Payments Export'!B6723="","",G6719-F6719)</f>
        <v/>
      </c>
      <c r="I6719" s="3" t="str">
        <f>IF(C6719&lt;&gt;"",_xlfn.XLOOKUP(IFERROR(VALUE(C6719),C6719),'Items database'!A:A,'Items database'!B:B),(_xlfn.XLOOKUP(LEFT(E6719,3),Services,Services,"")))</f>
        <v/>
      </c>
      <c r="J6719" s="3" t="str">
        <f t="shared" si="209"/>
        <v/>
      </c>
    </row>
    <row r="6720" spans="1:10" x14ac:dyDescent="0.35">
      <c r="A6720" s="7" t="str">
        <f>IF('Payments Export'!A6724="","",'Payments Export'!A6724)</f>
        <v/>
      </c>
      <c r="B6720" s="7" t="str">
        <f>IF('Payments Export'!A6724="","",'Payments Export'!B6724)</f>
        <v/>
      </c>
      <c r="C6720" s="7" t="str">
        <f>IF(IFERROR(VALUE('Payments Export'!H6724),'Payments Export'!H6724)&lt;&gt;0,IFERROR(VALUE('Payments Export'!H6724),'Payments Export'!H6724),"")</f>
        <v/>
      </c>
      <c r="D6720" s="7" t="str">
        <f>IF('Payments Export'!I6724="","",'Payments Export'!I6724)</f>
        <v/>
      </c>
      <c r="E6720" s="7" t="str">
        <f t="shared" si="208"/>
        <v/>
      </c>
      <c r="F6720" s="7" t="str">
        <f>IF('Payments Export'!A6724="","",'Payments Export'!N6724)</f>
        <v/>
      </c>
      <c r="G6720" s="7" t="str">
        <f>IF('Payments Export'!A6724="","",'Payments Export'!O6724)</f>
        <v/>
      </c>
      <c r="H6720" s="7" t="str">
        <f>IF('Payments Export'!B6724="","",G6720-F6720)</f>
        <v/>
      </c>
      <c r="I6720" s="3" t="str">
        <f>IF(C6720&lt;&gt;"",_xlfn.XLOOKUP(IFERROR(VALUE(C6720),C6720),'Items database'!A:A,'Items database'!B:B),(_xlfn.XLOOKUP(LEFT(E6720,3),Services,Services,"")))</f>
        <v/>
      </c>
      <c r="J6720" s="3" t="str">
        <f t="shared" si="209"/>
        <v/>
      </c>
    </row>
    <row r="6721" spans="1:10" x14ac:dyDescent="0.35">
      <c r="A6721" s="7" t="str">
        <f>IF('Payments Export'!A6725="","",'Payments Export'!A6725)</f>
        <v/>
      </c>
      <c r="B6721" s="7" t="str">
        <f>IF('Payments Export'!A6725="","",'Payments Export'!B6725)</f>
        <v/>
      </c>
      <c r="C6721" s="7" t="str">
        <f>IF(IFERROR(VALUE('Payments Export'!H6725),'Payments Export'!H6725)&lt;&gt;0,IFERROR(VALUE('Payments Export'!H6725),'Payments Export'!H6725),"")</f>
        <v/>
      </c>
      <c r="D6721" s="7" t="str">
        <f>IF('Payments Export'!I6725="","",'Payments Export'!I6725)</f>
        <v/>
      </c>
      <c r="E6721" s="7" t="str">
        <f t="shared" ref="E6721:E6784" si="210">LEFT(D6721,66)</f>
        <v/>
      </c>
      <c r="F6721" s="7" t="str">
        <f>IF('Payments Export'!A6725="","",'Payments Export'!N6725)</f>
        <v/>
      </c>
      <c r="G6721" s="7" t="str">
        <f>IF('Payments Export'!A6725="","",'Payments Export'!O6725)</f>
        <v/>
      </c>
      <c r="H6721" s="7" t="str">
        <f>IF('Payments Export'!B6725="","",G6721-F6721)</f>
        <v/>
      </c>
      <c r="I6721" s="3" t="str">
        <f>IF(C6721&lt;&gt;"",_xlfn.XLOOKUP(IFERROR(VALUE(C6721),C6721),'Items database'!A:A,'Items database'!B:B),(_xlfn.XLOOKUP(LEFT(E6721,3),Services,Services,"")))</f>
        <v/>
      </c>
      <c r="J6721" s="3" t="str">
        <f t="shared" ref="J6721:J6784" si="211">IF(ISNUMBER(F6721)=TRUE,IF(F6721=0,"","GST"),"")</f>
        <v/>
      </c>
    </row>
    <row r="6722" spans="1:10" x14ac:dyDescent="0.35">
      <c r="A6722" s="7" t="str">
        <f>IF('Payments Export'!A6726="","",'Payments Export'!A6726)</f>
        <v/>
      </c>
      <c r="B6722" s="7" t="str">
        <f>IF('Payments Export'!A6726="","",'Payments Export'!B6726)</f>
        <v/>
      </c>
      <c r="C6722" s="7" t="str">
        <f>IF(IFERROR(VALUE('Payments Export'!H6726),'Payments Export'!H6726)&lt;&gt;0,IFERROR(VALUE('Payments Export'!H6726),'Payments Export'!H6726),"")</f>
        <v/>
      </c>
      <c r="D6722" s="7" t="str">
        <f>IF('Payments Export'!I6726="","",'Payments Export'!I6726)</f>
        <v/>
      </c>
      <c r="E6722" s="7" t="str">
        <f t="shared" si="210"/>
        <v/>
      </c>
      <c r="F6722" s="7" t="str">
        <f>IF('Payments Export'!A6726="","",'Payments Export'!N6726)</f>
        <v/>
      </c>
      <c r="G6722" s="7" t="str">
        <f>IF('Payments Export'!A6726="","",'Payments Export'!O6726)</f>
        <v/>
      </c>
      <c r="H6722" s="7" t="str">
        <f>IF('Payments Export'!B6726="","",G6722-F6722)</f>
        <v/>
      </c>
      <c r="I6722" s="3" t="str">
        <f>IF(C6722&lt;&gt;"",_xlfn.XLOOKUP(IFERROR(VALUE(C6722),C6722),'Items database'!A:A,'Items database'!B:B),(_xlfn.XLOOKUP(LEFT(E6722,3),Services,Services,"")))</f>
        <v/>
      </c>
      <c r="J6722" s="3" t="str">
        <f t="shared" si="211"/>
        <v/>
      </c>
    </row>
    <row r="6723" spans="1:10" x14ac:dyDescent="0.35">
      <c r="A6723" s="7" t="str">
        <f>IF('Payments Export'!A6727="","",'Payments Export'!A6727)</f>
        <v/>
      </c>
      <c r="B6723" s="7" t="str">
        <f>IF('Payments Export'!A6727="","",'Payments Export'!B6727)</f>
        <v/>
      </c>
      <c r="C6723" s="7" t="str">
        <f>IF(IFERROR(VALUE('Payments Export'!H6727),'Payments Export'!H6727)&lt;&gt;0,IFERROR(VALUE('Payments Export'!H6727),'Payments Export'!H6727),"")</f>
        <v/>
      </c>
      <c r="D6723" s="7" t="str">
        <f>IF('Payments Export'!I6727="","",'Payments Export'!I6727)</f>
        <v/>
      </c>
      <c r="E6723" s="7" t="str">
        <f t="shared" si="210"/>
        <v/>
      </c>
      <c r="F6723" s="7" t="str">
        <f>IF('Payments Export'!A6727="","",'Payments Export'!N6727)</f>
        <v/>
      </c>
      <c r="G6723" s="7" t="str">
        <f>IF('Payments Export'!A6727="","",'Payments Export'!O6727)</f>
        <v/>
      </c>
      <c r="H6723" s="7" t="str">
        <f>IF('Payments Export'!B6727="","",G6723-F6723)</f>
        <v/>
      </c>
      <c r="I6723" s="3" t="str">
        <f>IF(C6723&lt;&gt;"",_xlfn.XLOOKUP(IFERROR(VALUE(C6723),C6723),'Items database'!A:A,'Items database'!B:B),(_xlfn.XLOOKUP(LEFT(E6723,3),Services,Services,"")))</f>
        <v/>
      </c>
      <c r="J6723" s="3" t="str">
        <f t="shared" si="211"/>
        <v/>
      </c>
    </row>
    <row r="6724" spans="1:10" x14ac:dyDescent="0.35">
      <c r="A6724" s="7" t="str">
        <f>IF('Payments Export'!A6728="","",'Payments Export'!A6728)</f>
        <v/>
      </c>
      <c r="B6724" s="7" t="str">
        <f>IF('Payments Export'!A6728="","",'Payments Export'!B6728)</f>
        <v/>
      </c>
      <c r="C6724" s="7" t="str">
        <f>IF(IFERROR(VALUE('Payments Export'!H6728),'Payments Export'!H6728)&lt;&gt;0,IFERROR(VALUE('Payments Export'!H6728),'Payments Export'!H6728),"")</f>
        <v/>
      </c>
      <c r="D6724" s="7" t="str">
        <f>IF('Payments Export'!I6728="","",'Payments Export'!I6728)</f>
        <v/>
      </c>
      <c r="E6724" s="7" t="str">
        <f t="shared" si="210"/>
        <v/>
      </c>
      <c r="F6724" s="7" t="str">
        <f>IF('Payments Export'!A6728="","",'Payments Export'!N6728)</f>
        <v/>
      </c>
      <c r="G6724" s="7" t="str">
        <f>IF('Payments Export'!A6728="","",'Payments Export'!O6728)</f>
        <v/>
      </c>
      <c r="H6724" s="7" t="str">
        <f>IF('Payments Export'!B6728="","",G6724-F6724)</f>
        <v/>
      </c>
      <c r="I6724" s="3" t="str">
        <f>IF(C6724&lt;&gt;"",_xlfn.XLOOKUP(IFERROR(VALUE(C6724),C6724),'Items database'!A:A,'Items database'!B:B),(_xlfn.XLOOKUP(LEFT(E6724,3),Services,Services,"")))</f>
        <v/>
      </c>
      <c r="J6724" s="3" t="str">
        <f t="shared" si="211"/>
        <v/>
      </c>
    </row>
    <row r="6725" spans="1:10" x14ac:dyDescent="0.35">
      <c r="A6725" s="7" t="str">
        <f>IF('Payments Export'!A6729="","",'Payments Export'!A6729)</f>
        <v/>
      </c>
      <c r="B6725" s="7" t="str">
        <f>IF('Payments Export'!A6729="","",'Payments Export'!B6729)</f>
        <v/>
      </c>
      <c r="C6725" s="7" t="str">
        <f>IF(IFERROR(VALUE('Payments Export'!H6729),'Payments Export'!H6729)&lt;&gt;0,IFERROR(VALUE('Payments Export'!H6729),'Payments Export'!H6729),"")</f>
        <v/>
      </c>
      <c r="D6725" s="7" t="str">
        <f>IF('Payments Export'!I6729="","",'Payments Export'!I6729)</f>
        <v/>
      </c>
      <c r="E6725" s="7" t="str">
        <f t="shared" si="210"/>
        <v/>
      </c>
      <c r="F6725" s="7" t="str">
        <f>IF('Payments Export'!A6729="","",'Payments Export'!N6729)</f>
        <v/>
      </c>
      <c r="G6725" s="7" t="str">
        <f>IF('Payments Export'!A6729="","",'Payments Export'!O6729)</f>
        <v/>
      </c>
      <c r="H6725" s="7" t="str">
        <f>IF('Payments Export'!B6729="","",G6725-F6725)</f>
        <v/>
      </c>
      <c r="I6725" s="3" t="str">
        <f>IF(C6725&lt;&gt;"",_xlfn.XLOOKUP(IFERROR(VALUE(C6725),C6725),'Items database'!A:A,'Items database'!B:B),(_xlfn.XLOOKUP(LEFT(E6725,3),Services,Services,"")))</f>
        <v/>
      </c>
      <c r="J6725" s="3" t="str">
        <f t="shared" si="211"/>
        <v/>
      </c>
    </row>
    <row r="6726" spans="1:10" x14ac:dyDescent="0.35">
      <c r="A6726" s="7" t="str">
        <f>IF('Payments Export'!A6730="","",'Payments Export'!A6730)</f>
        <v/>
      </c>
      <c r="B6726" s="7" t="str">
        <f>IF('Payments Export'!A6730="","",'Payments Export'!B6730)</f>
        <v/>
      </c>
      <c r="C6726" s="7" t="str">
        <f>IF(IFERROR(VALUE('Payments Export'!H6730),'Payments Export'!H6730)&lt;&gt;0,IFERROR(VALUE('Payments Export'!H6730),'Payments Export'!H6730),"")</f>
        <v/>
      </c>
      <c r="D6726" s="7" t="str">
        <f>IF('Payments Export'!I6730="","",'Payments Export'!I6730)</f>
        <v/>
      </c>
      <c r="E6726" s="7" t="str">
        <f t="shared" si="210"/>
        <v/>
      </c>
      <c r="F6726" s="7" t="str">
        <f>IF('Payments Export'!A6730="","",'Payments Export'!N6730)</f>
        <v/>
      </c>
      <c r="G6726" s="7" t="str">
        <f>IF('Payments Export'!A6730="","",'Payments Export'!O6730)</f>
        <v/>
      </c>
      <c r="H6726" s="7" t="str">
        <f>IF('Payments Export'!B6730="","",G6726-F6726)</f>
        <v/>
      </c>
      <c r="I6726" s="3" t="str">
        <f>IF(C6726&lt;&gt;"",_xlfn.XLOOKUP(IFERROR(VALUE(C6726),C6726),'Items database'!A:A,'Items database'!B:B),(_xlfn.XLOOKUP(LEFT(E6726,3),Services,Services,"")))</f>
        <v/>
      </c>
      <c r="J6726" s="3" t="str">
        <f t="shared" si="211"/>
        <v/>
      </c>
    </row>
    <row r="6727" spans="1:10" x14ac:dyDescent="0.35">
      <c r="A6727" s="7" t="str">
        <f>IF('Payments Export'!A6731="","",'Payments Export'!A6731)</f>
        <v/>
      </c>
      <c r="B6727" s="7" t="str">
        <f>IF('Payments Export'!A6731="","",'Payments Export'!B6731)</f>
        <v/>
      </c>
      <c r="C6727" s="7" t="str">
        <f>IF(IFERROR(VALUE('Payments Export'!H6731),'Payments Export'!H6731)&lt;&gt;0,IFERROR(VALUE('Payments Export'!H6731),'Payments Export'!H6731),"")</f>
        <v/>
      </c>
      <c r="D6727" s="7" t="str">
        <f>IF('Payments Export'!I6731="","",'Payments Export'!I6731)</f>
        <v/>
      </c>
      <c r="E6727" s="7" t="str">
        <f t="shared" si="210"/>
        <v/>
      </c>
      <c r="F6727" s="7" t="str">
        <f>IF('Payments Export'!A6731="","",'Payments Export'!N6731)</f>
        <v/>
      </c>
      <c r="G6727" s="7" t="str">
        <f>IF('Payments Export'!A6731="","",'Payments Export'!O6731)</f>
        <v/>
      </c>
      <c r="H6727" s="7" t="str">
        <f>IF('Payments Export'!B6731="","",G6727-F6727)</f>
        <v/>
      </c>
      <c r="I6727" s="3" t="str">
        <f>IF(C6727&lt;&gt;"",_xlfn.XLOOKUP(IFERROR(VALUE(C6727),C6727),'Items database'!A:A,'Items database'!B:B),(_xlfn.XLOOKUP(LEFT(E6727,3),Services,Services,"")))</f>
        <v/>
      </c>
      <c r="J6727" s="3" t="str">
        <f t="shared" si="211"/>
        <v/>
      </c>
    </row>
    <row r="6728" spans="1:10" x14ac:dyDescent="0.35">
      <c r="A6728" s="7" t="str">
        <f>IF('Payments Export'!A6732="","",'Payments Export'!A6732)</f>
        <v/>
      </c>
      <c r="B6728" s="7" t="str">
        <f>IF('Payments Export'!A6732="","",'Payments Export'!B6732)</f>
        <v/>
      </c>
      <c r="C6728" s="7" t="str">
        <f>IF(IFERROR(VALUE('Payments Export'!H6732),'Payments Export'!H6732)&lt;&gt;0,IFERROR(VALUE('Payments Export'!H6732),'Payments Export'!H6732),"")</f>
        <v/>
      </c>
      <c r="D6728" s="7" t="str">
        <f>IF('Payments Export'!I6732="","",'Payments Export'!I6732)</f>
        <v/>
      </c>
      <c r="E6728" s="7" t="str">
        <f t="shared" si="210"/>
        <v/>
      </c>
      <c r="F6728" s="7" t="str">
        <f>IF('Payments Export'!A6732="","",'Payments Export'!N6732)</f>
        <v/>
      </c>
      <c r="G6728" s="7" t="str">
        <f>IF('Payments Export'!A6732="","",'Payments Export'!O6732)</f>
        <v/>
      </c>
      <c r="H6728" s="7" t="str">
        <f>IF('Payments Export'!B6732="","",G6728-F6728)</f>
        <v/>
      </c>
      <c r="I6728" s="3" t="str">
        <f>IF(C6728&lt;&gt;"",_xlfn.XLOOKUP(IFERROR(VALUE(C6728),C6728),'Items database'!A:A,'Items database'!B:B),(_xlfn.XLOOKUP(LEFT(E6728,3),Services,Services,"")))</f>
        <v/>
      </c>
      <c r="J6728" s="3" t="str">
        <f t="shared" si="211"/>
        <v/>
      </c>
    </row>
    <row r="6729" spans="1:10" x14ac:dyDescent="0.35">
      <c r="A6729" s="7" t="str">
        <f>IF('Payments Export'!A6733="","",'Payments Export'!A6733)</f>
        <v/>
      </c>
      <c r="B6729" s="7" t="str">
        <f>IF('Payments Export'!A6733="","",'Payments Export'!B6733)</f>
        <v/>
      </c>
      <c r="C6729" s="7" t="str">
        <f>IF(IFERROR(VALUE('Payments Export'!H6733),'Payments Export'!H6733)&lt;&gt;0,IFERROR(VALUE('Payments Export'!H6733),'Payments Export'!H6733),"")</f>
        <v/>
      </c>
      <c r="D6729" s="7" t="str">
        <f>IF('Payments Export'!I6733="","",'Payments Export'!I6733)</f>
        <v/>
      </c>
      <c r="E6729" s="7" t="str">
        <f t="shared" si="210"/>
        <v/>
      </c>
      <c r="F6729" s="7" t="str">
        <f>IF('Payments Export'!A6733="","",'Payments Export'!N6733)</f>
        <v/>
      </c>
      <c r="G6729" s="7" t="str">
        <f>IF('Payments Export'!A6733="","",'Payments Export'!O6733)</f>
        <v/>
      </c>
      <c r="H6729" s="7" t="str">
        <f>IF('Payments Export'!B6733="","",G6729-F6729)</f>
        <v/>
      </c>
      <c r="I6729" s="3" t="str">
        <f>IF(C6729&lt;&gt;"",_xlfn.XLOOKUP(IFERROR(VALUE(C6729),C6729),'Items database'!A:A,'Items database'!B:B),(_xlfn.XLOOKUP(LEFT(E6729,3),Services,Services,"")))</f>
        <v/>
      </c>
      <c r="J6729" s="3" t="str">
        <f t="shared" si="211"/>
        <v/>
      </c>
    </row>
    <row r="6730" spans="1:10" x14ac:dyDescent="0.35">
      <c r="A6730" s="7" t="str">
        <f>IF('Payments Export'!A6734="","",'Payments Export'!A6734)</f>
        <v/>
      </c>
      <c r="B6730" s="7" t="str">
        <f>IF('Payments Export'!A6734="","",'Payments Export'!B6734)</f>
        <v/>
      </c>
      <c r="C6730" s="7" t="str">
        <f>IF(IFERROR(VALUE('Payments Export'!H6734),'Payments Export'!H6734)&lt;&gt;0,IFERROR(VALUE('Payments Export'!H6734),'Payments Export'!H6734),"")</f>
        <v/>
      </c>
      <c r="D6730" s="7" t="str">
        <f>IF('Payments Export'!I6734="","",'Payments Export'!I6734)</f>
        <v/>
      </c>
      <c r="E6730" s="7" t="str">
        <f t="shared" si="210"/>
        <v/>
      </c>
      <c r="F6730" s="7" t="str">
        <f>IF('Payments Export'!A6734="","",'Payments Export'!N6734)</f>
        <v/>
      </c>
      <c r="G6730" s="7" t="str">
        <f>IF('Payments Export'!A6734="","",'Payments Export'!O6734)</f>
        <v/>
      </c>
      <c r="H6730" s="7" t="str">
        <f>IF('Payments Export'!B6734="","",G6730-F6730)</f>
        <v/>
      </c>
      <c r="I6730" s="3" t="str">
        <f>IF(C6730&lt;&gt;"",_xlfn.XLOOKUP(IFERROR(VALUE(C6730),C6730),'Items database'!A:A,'Items database'!B:B),(_xlfn.XLOOKUP(LEFT(E6730,3),Services,Services,"")))</f>
        <v/>
      </c>
      <c r="J6730" s="3" t="str">
        <f t="shared" si="211"/>
        <v/>
      </c>
    </row>
    <row r="6731" spans="1:10" x14ac:dyDescent="0.35">
      <c r="A6731" s="7" t="str">
        <f>IF('Payments Export'!A6735="","",'Payments Export'!A6735)</f>
        <v/>
      </c>
      <c r="B6731" s="7" t="str">
        <f>IF('Payments Export'!A6735="","",'Payments Export'!B6735)</f>
        <v/>
      </c>
      <c r="C6731" s="7" t="str">
        <f>IF(IFERROR(VALUE('Payments Export'!H6735),'Payments Export'!H6735)&lt;&gt;0,IFERROR(VALUE('Payments Export'!H6735),'Payments Export'!H6735),"")</f>
        <v/>
      </c>
      <c r="D6731" s="7" t="str">
        <f>IF('Payments Export'!I6735="","",'Payments Export'!I6735)</f>
        <v/>
      </c>
      <c r="E6731" s="7" t="str">
        <f t="shared" si="210"/>
        <v/>
      </c>
      <c r="F6731" s="7" t="str">
        <f>IF('Payments Export'!A6735="","",'Payments Export'!N6735)</f>
        <v/>
      </c>
      <c r="G6731" s="7" t="str">
        <f>IF('Payments Export'!A6735="","",'Payments Export'!O6735)</f>
        <v/>
      </c>
      <c r="H6731" s="7" t="str">
        <f>IF('Payments Export'!B6735="","",G6731-F6731)</f>
        <v/>
      </c>
      <c r="I6731" s="3" t="str">
        <f>IF(C6731&lt;&gt;"",_xlfn.XLOOKUP(IFERROR(VALUE(C6731),C6731),'Items database'!A:A,'Items database'!B:B),(_xlfn.XLOOKUP(LEFT(E6731,3),Services,Services,"")))</f>
        <v/>
      </c>
      <c r="J6731" s="3" t="str">
        <f t="shared" si="211"/>
        <v/>
      </c>
    </row>
    <row r="6732" spans="1:10" x14ac:dyDescent="0.35">
      <c r="A6732" s="7" t="str">
        <f>IF('Payments Export'!A6736="","",'Payments Export'!A6736)</f>
        <v/>
      </c>
      <c r="B6732" s="7" t="str">
        <f>IF('Payments Export'!A6736="","",'Payments Export'!B6736)</f>
        <v/>
      </c>
      <c r="C6732" s="7" t="str">
        <f>IF(IFERROR(VALUE('Payments Export'!H6736),'Payments Export'!H6736)&lt;&gt;0,IFERROR(VALUE('Payments Export'!H6736),'Payments Export'!H6736),"")</f>
        <v/>
      </c>
      <c r="D6732" s="7" t="str">
        <f>IF('Payments Export'!I6736="","",'Payments Export'!I6736)</f>
        <v/>
      </c>
      <c r="E6732" s="7" t="str">
        <f t="shared" si="210"/>
        <v/>
      </c>
      <c r="F6732" s="7" t="str">
        <f>IF('Payments Export'!A6736="","",'Payments Export'!N6736)</f>
        <v/>
      </c>
      <c r="G6732" s="7" t="str">
        <f>IF('Payments Export'!A6736="","",'Payments Export'!O6736)</f>
        <v/>
      </c>
      <c r="H6732" s="7" t="str">
        <f>IF('Payments Export'!B6736="","",G6732-F6732)</f>
        <v/>
      </c>
      <c r="I6732" s="3" t="str">
        <f>IF(C6732&lt;&gt;"",_xlfn.XLOOKUP(IFERROR(VALUE(C6732),C6732),'Items database'!A:A,'Items database'!B:B),(_xlfn.XLOOKUP(LEFT(E6732,3),Services,Services,"")))</f>
        <v/>
      </c>
      <c r="J6732" s="3" t="str">
        <f t="shared" si="211"/>
        <v/>
      </c>
    </row>
    <row r="6733" spans="1:10" x14ac:dyDescent="0.35">
      <c r="A6733" s="7" t="str">
        <f>IF('Payments Export'!A6737="","",'Payments Export'!A6737)</f>
        <v/>
      </c>
      <c r="B6733" s="7" t="str">
        <f>IF('Payments Export'!A6737="","",'Payments Export'!B6737)</f>
        <v/>
      </c>
      <c r="C6733" s="7" t="str">
        <f>IF(IFERROR(VALUE('Payments Export'!H6737),'Payments Export'!H6737)&lt;&gt;0,IFERROR(VALUE('Payments Export'!H6737),'Payments Export'!H6737),"")</f>
        <v/>
      </c>
      <c r="D6733" s="7" t="str">
        <f>IF('Payments Export'!I6737="","",'Payments Export'!I6737)</f>
        <v/>
      </c>
      <c r="E6733" s="7" t="str">
        <f t="shared" si="210"/>
        <v/>
      </c>
      <c r="F6733" s="7" t="str">
        <f>IF('Payments Export'!A6737="","",'Payments Export'!N6737)</f>
        <v/>
      </c>
      <c r="G6733" s="7" t="str">
        <f>IF('Payments Export'!A6737="","",'Payments Export'!O6737)</f>
        <v/>
      </c>
      <c r="H6733" s="7" t="str">
        <f>IF('Payments Export'!B6737="","",G6733-F6733)</f>
        <v/>
      </c>
      <c r="I6733" s="3" t="str">
        <f>IF(C6733&lt;&gt;"",_xlfn.XLOOKUP(IFERROR(VALUE(C6733),C6733),'Items database'!A:A,'Items database'!B:B),(_xlfn.XLOOKUP(LEFT(E6733,3),Services,Services,"")))</f>
        <v/>
      </c>
      <c r="J6733" s="3" t="str">
        <f t="shared" si="211"/>
        <v/>
      </c>
    </row>
    <row r="6734" spans="1:10" x14ac:dyDescent="0.35">
      <c r="A6734" s="7" t="str">
        <f>IF('Payments Export'!A6738="","",'Payments Export'!A6738)</f>
        <v/>
      </c>
      <c r="B6734" s="7" t="str">
        <f>IF('Payments Export'!A6738="","",'Payments Export'!B6738)</f>
        <v/>
      </c>
      <c r="C6734" s="7" t="str">
        <f>IF(IFERROR(VALUE('Payments Export'!H6738),'Payments Export'!H6738)&lt;&gt;0,IFERROR(VALUE('Payments Export'!H6738),'Payments Export'!H6738),"")</f>
        <v/>
      </c>
      <c r="D6734" s="7" t="str">
        <f>IF('Payments Export'!I6738="","",'Payments Export'!I6738)</f>
        <v/>
      </c>
      <c r="E6734" s="7" t="str">
        <f t="shared" si="210"/>
        <v/>
      </c>
      <c r="F6734" s="7" t="str">
        <f>IF('Payments Export'!A6738="","",'Payments Export'!N6738)</f>
        <v/>
      </c>
      <c r="G6734" s="7" t="str">
        <f>IF('Payments Export'!A6738="","",'Payments Export'!O6738)</f>
        <v/>
      </c>
      <c r="H6734" s="7" t="str">
        <f>IF('Payments Export'!B6738="","",G6734-F6734)</f>
        <v/>
      </c>
      <c r="I6734" s="3" t="str">
        <f>IF(C6734&lt;&gt;"",_xlfn.XLOOKUP(IFERROR(VALUE(C6734),C6734),'Items database'!A:A,'Items database'!B:B),(_xlfn.XLOOKUP(LEFT(E6734,3),Services,Services,"")))</f>
        <v/>
      </c>
      <c r="J6734" s="3" t="str">
        <f t="shared" si="211"/>
        <v/>
      </c>
    </row>
    <row r="6735" spans="1:10" x14ac:dyDescent="0.35">
      <c r="A6735" s="7" t="str">
        <f>IF('Payments Export'!A6739="","",'Payments Export'!A6739)</f>
        <v/>
      </c>
      <c r="B6735" s="7" t="str">
        <f>IF('Payments Export'!A6739="","",'Payments Export'!B6739)</f>
        <v/>
      </c>
      <c r="C6735" s="7" t="str">
        <f>IF(IFERROR(VALUE('Payments Export'!H6739),'Payments Export'!H6739)&lt;&gt;0,IFERROR(VALUE('Payments Export'!H6739),'Payments Export'!H6739),"")</f>
        <v/>
      </c>
      <c r="D6735" s="7" t="str">
        <f>IF('Payments Export'!I6739="","",'Payments Export'!I6739)</f>
        <v/>
      </c>
      <c r="E6735" s="7" t="str">
        <f t="shared" si="210"/>
        <v/>
      </c>
      <c r="F6735" s="7" t="str">
        <f>IF('Payments Export'!A6739="","",'Payments Export'!N6739)</f>
        <v/>
      </c>
      <c r="G6735" s="7" t="str">
        <f>IF('Payments Export'!A6739="","",'Payments Export'!O6739)</f>
        <v/>
      </c>
      <c r="H6735" s="7" t="str">
        <f>IF('Payments Export'!B6739="","",G6735-F6735)</f>
        <v/>
      </c>
      <c r="I6735" s="3" t="str">
        <f>IF(C6735&lt;&gt;"",_xlfn.XLOOKUP(IFERROR(VALUE(C6735),C6735),'Items database'!A:A,'Items database'!B:B),(_xlfn.XLOOKUP(LEFT(E6735,3),Services,Services,"")))</f>
        <v/>
      </c>
      <c r="J6735" s="3" t="str">
        <f t="shared" si="211"/>
        <v/>
      </c>
    </row>
    <row r="6736" spans="1:10" x14ac:dyDescent="0.35">
      <c r="A6736" s="7" t="str">
        <f>IF('Payments Export'!A6740="","",'Payments Export'!A6740)</f>
        <v/>
      </c>
      <c r="B6736" s="7" t="str">
        <f>IF('Payments Export'!A6740="","",'Payments Export'!B6740)</f>
        <v/>
      </c>
      <c r="C6736" s="7" t="str">
        <f>IF(IFERROR(VALUE('Payments Export'!H6740),'Payments Export'!H6740)&lt;&gt;0,IFERROR(VALUE('Payments Export'!H6740),'Payments Export'!H6740),"")</f>
        <v/>
      </c>
      <c r="D6736" s="7" t="str">
        <f>IF('Payments Export'!I6740="","",'Payments Export'!I6740)</f>
        <v/>
      </c>
      <c r="E6736" s="7" t="str">
        <f t="shared" si="210"/>
        <v/>
      </c>
      <c r="F6736" s="7" t="str">
        <f>IF('Payments Export'!A6740="","",'Payments Export'!N6740)</f>
        <v/>
      </c>
      <c r="G6736" s="7" t="str">
        <f>IF('Payments Export'!A6740="","",'Payments Export'!O6740)</f>
        <v/>
      </c>
      <c r="H6736" s="7" t="str">
        <f>IF('Payments Export'!B6740="","",G6736-F6736)</f>
        <v/>
      </c>
      <c r="I6736" s="3" t="str">
        <f>IF(C6736&lt;&gt;"",_xlfn.XLOOKUP(IFERROR(VALUE(C6736),C6736),'Items database'!A:A,'Items database'!B:B),(_xlfn.XLOOKUP(LEFT(E6736,3),Services,Services,"")))</f>
        <v/>
      </c>
      <c r="J6736" s="3" t="str">
        <f t="shared" si="211"/>
        <v/>
      </c>
    </row>
    <row r="6737" spans="1:10" x14ac:dyDescent="0.35">
      <c r="A6737" s="7" t="str">
        <f>IF('Payments Export'!A6741="","",'Payments Export'!A6741)</f>
        <v/>
      </c>
      <c r="B6737" s="7" t="str">
        <f>IF('Payments Export'!A6741="","",'Payments Export'!B6741)</f>
        <v/>
      </c>
      <c r="C6737" s="7" t="str">
        <f>IF(IFERROR(VALUE('Payments Export'!H6741),'Payments Export'!H6741)&lt;&gt;0,IFERROR(VALUE('Payments Export'!H6741),'Payments Export'!H6741),"")</f>
        <v/>
      </c>
      <c r="D6737" s="7" t="str">
        <f>IF('Payments Export'!I6741="","",'Payments Export'!I6741)</f>
        <v/>
      </c>
      <c r="E6737" s="7" t="str">
        <f t="shared" si="210"/>
        <v/>
      </c>
      <c r="F6737" s="7" t="str">
        <f>IF('Payments Export'!A6741="","",'Payments Export'!N6741)</f>
        <v/>
      </c>
      <c r="G6737" s="7" t="str">
        <f>IF('Payments Export'!A6741="","",'Payments Export'!O6741)</f>
        <v/>
      </c>
      <c r="H6737" s="7" t="str">
        <f>IF('Payments Export'!B6741="","",G6737-F6737)</f>
        <v/>
      </c>
      <c r="I6737" s="3" t="str">
        <f>IF(C6737&lt;&gt;"",_xlfn.XLOOKUP(IFERROR(VALUE(C6737),C6737),'Items database'!A:A,'Items database'!B:B),(_xlfn.XLOOKUP(LEFT(E6737,3),Services,Services,"")))</f>
        <v/>
      </c>
      <c r="J6737" s="3" t="str">
        <f t="shared" si="211"/>
        <v/>
      </c>
    </row>
    <row r="6738" spans="1:10" x14ac:dyDescent="0.35">
      <c r="A6738" s="7" t="str">
        <f>IF('Payments Export'!A6742="","",'Payments Export'!A6742)</f>
        <v/>
      </c>
      <c r="B6738" s="7" t="str">
        <f>IF('Payments Export'!A6742="","",'Payments Export'!B6742)</f>
        <v/>
      </c>
      <c r="C6738" s="7" t="str">
        <f>IF(IFERROR(VALUE('Payments Export'!H6742),'Payments Export'!H6742)&lt;&gt;0,IFERROR(VALUE('Payments Export'!H6742),'Payments Export'!H6742),"")</f>
        <v/>
      </c>
      <c r="D6738" s="7" t="str">
        <f>IF('Payments Export'!I6742="","",'Payments Export'!I6742)</f>
        <v/>
      </c>
      <c r="E6738" s="7" t="str">
        <f t="shared" si="210"/>
        <v/>
      </c>
      <c r="F6738" s="7" t="str">
        <f>IF('Payments Export'!A6742="","",'Payments Export'!N6742)</f>
        <v/>
      </c>
      <c r="G6738" s="7" t="str">
        <f>IF('Payments Export'!A6742="","",'Payments Export'!O6742)</f>
        <v/>
      </c>
      <c r="H6738" s="7" t="str">
        <f>IF('Payments Export'!B6742="","",G6738-F6738)</f>
        <v/>
      </c>
      <c r="I6738" s="3" t="str">
        <f>IF(C6738&lt;&gt;"",_xlfn.XLOOKUP(IFERROR(VALUE(C6738),C6738),'Items database'!A:A,'Items database'!B:B),(_xlfn.XLOOKUP(LEFT(E6738,3),Services,Services,"")))</f>
        <v/>
      </c>
      <c r="J6738" s="3" t="str">
        <f t="shared" si="211"/>
        <v/>
      </c>
    </row>
    <row r="6739" spans="1:10" x14ac:dyDescent="0.35">
      <c r="A6739" s="7" t="str">
        <f>IF('Payments Export'!A6743="","",'Payments Export'!A6743)</f>
        <v/>
      </c>
      <c r="B6739" s="7" t="str">
        <f>IF('Payments Export'!A6743="","",'Payments Export'!B6743)</f>
        <v/>
      </c>
      <c r="C6739" s="7" t="str">
        <f>IF(IFERROR(VALUE('Payments Export'!H6743),'Payments Export'!H6743)&lt;&gt;0,IFERROR(VALUE('Payments Export'!H6743),'Payments Export'!H6743),"")</f>
        <v/>
      </c>
      <c r="D6739" s="7" t="str">
        <f>IF('Payments Export'!I6743="","",'Payments Export'!I6743)</f>
        <v/>
      </c>
      <c r="E6739" s="7" t="str">
        <f t="shared" si="210"/>
        <v/>
      </c>
      <c r="F6739" s="7" t="str">
        <f>IF('Payments Export'!A6743="","",'Payments Export'!N6743)</f>
        <v/>
      </c>
      <c r="G6739" s="7" t="str">
        <f>IF('Payments Export'!A6743="","",'Payments Export'!O6743)</f>
        <v/>
      </c>
      <c r="H6739" s="7" t="str">
        <f>IF('Payments Export'!B6743="","",G6739-F6739)</f>
        <v/>
      </c>
      <c r="I6739" s="3" t="str">
        <f>IF(C6739&lt;&gt;"",_xlfn.XLOOKUP(IFERROR(VALUE(C6739),C6739),'Items database'!A:A,'Items database'!B:B),(_xlfn.XLOOKUP(LEFT(E6739,3),Services,Services,"")))</f>
        <v/>
      </c>
      <c r="J6739" s="3" t="str">
        <f t="shared" si="211"/>
        <v/>
      </c>
    </row>
    <row r="6740" spans="1:10" x14ac:dyDescent="0.35">
      <c r="A6740" s="7" t="str">
        <f>IF('Payments Export'!A6744="","",'Payments Export'!A6744)</f>
        <v/>
      </c>
      <c r="B6740" s="7" t="str">
        <f>IF('Payments Export'!A6744="","",'Payments Export'!B6744)</f>
        <v/>
      </c>
      <c r="C6740" s="7" t="str">
        <f>IF(IFERROR(VALUE('Payments Export'!H6744),'Payments Export'!H6744)&lt;&gt;0,IFERROR(VALUE('Payments Export'!H6744),'Payments Export'!H6744),"")</f>
        <v/>
      </c>
      <c r="D6740" s="7" t="str">
        <f>IF('Payments Export'!I6744="","",'Payments Export'!I6744)</f>
        <v/>
      </c>
      <c r="E6740" s="7" t="str">
        <f t="shared" si="210"/>
        <v/>
      </c>
      <c r="F6740" s="7" t="str">
        <f>IF('Payments Export'!A6744="","",'Payments Export'!N6744)</f>
        <v/>
      </c>
      <c r="G6740" s="7" t="str">
        <f>IF('Payments Export'!A6744="","",'Payments Export'!O6744)</f>
        <v/>
      </c>
      <c r="H6740" s="7" t="str">
        <f>IF('Payments Export'!B6744="","",G6740-F6740)</f>
        <v/>
      </c>
      <c r="I6740" s="3" t="str">
        <f>IF(C6740&lt;&gt;"",_xlfn.XLOOKUP(IFERROR(VALUE(C6740),C6740),'Items database'!A:A,'Items database'!B:B),(_xlfn.XLOOKUP(LEFT(E6740,3),Services,Services,"")))</f>
        <v/>
      </c>
      <c r="J6740" s="3" t="str">
        <f t="shared" si="211"/>
        <v/>
      </c>
    </row>
    <row r="6741" spans="1:10" x14ac:dyDescent="0.35">
      <c r="A6741" s="7" t="str">
        <f>IF('Payments Export'!A6745="","",'Payments Export'!A6745)</f>
        <v/>
      </c>
      <c r="B6741" s="7" t="str">
        <f>IF('Payments Export'!A6745="","",'Payments Export'!B6745)</f>
        <v/>
      </c>
      <c r="C6741" s="7" t="str">
        <f>IF(IFERROR(VALUE('Payments Export'!H6745),'Payments Export'!H6745)&lt;&gt;0,IFERROR(VALUE('Payments Export'!H6745),'Payments Export'!H6745),"")</f>
        <v/>
      </c>
      <c r="D6741" s="7" t="str">
        <f>IF('Payments Export'!I6745="","",'Payments Export'!I6745)</f>
        <v/>
      </c>
      <c r="E6741" s="7" t="str">
        <f t="shared" si="210"/>
        <v/>
      </c>
      <c r="F6741" s="7" t="str">
        <f>IF('Payments Export'!A6745="","",'Payments Export'!N6745)</f>
        <v/>
      </c>
      <c r="G6741" s="7" t="str">
        <f>IF('Payments Export'!A6745="","",'Payments Export'!O6745)</f>
        <v/>
      </c>
      <c r="H6741" s="7" t="str">
        <f>IF('Payments Export'!B6745="","",G6741-F6741)</f>
        <v/>
      </c>
      <c r="I6741" s="3" t="str">
        <f>IF(C6741&lt;&gt;"",_xlfn.XLOOKUP(IFERROR(VALUE(C6741),C6741),'Items database'!A:A,'Items database'!B:B),(_xlfn.XLOOKUP(LEFT(E6741,3),Services,Services,"")))</f>
        <v/>
      </c>
      <c r="J6741" s="3" t="str">
        <f t="shared" si="211"/>
        <v/>
      </c>
    </row>
    <row r="6742" spans="1:10" x14ac:dyDescent="0.35">
      <c r="A6742" s="7" t="str">
        <f>IF('Payments Export'!A6746="","",'Payments Export'!A6746)</f>
        <v/>
      </c>
      <c r="B6742" s="7" t="str">
        <f>IF('Payments Export'!A6746="","",'Payments Export'!B6746)</f>
        <v/>
      </c>
      <c r="C6742" s="7" t="str">
        <f>IF(IFERROR(VALUE('Payments Export'!H6746),'Payments Export'!H6746)&lt;&gt;0,IFERROR(VALUE('Payments Export'!H6746),'Payments Export'!H6746),"")</f>
        <v/>
      </c>
      <c r="D6742" s="7" t="str">
        <f>IF('Payments Export'!I6746="","",'Payments Export'!I6746)</f>
        <v/>
      </c>
      <c r="E6742" s="7" t="str">
        <f t="shared" si="210"/>
        <v/>
      </c>
      <c r="F6742" s="7" t="str">
        <f>IF('Payments Export'!A6746="","",'Payments Export'!N6746)</f>
        <v/>
      </c>
      <c r="G6742" s="7" t="str">
        <f>IF('Payments Export'!A6746="","",'Payments Export'!O6746)</f>
        <v/>
      </c>
      <c r="H6742" s="7" t="str">
        <f>IF('Payments Export'!B6746="","",G6742-F6742)</f>
        <v/>
      </c>
      <c r="I6742" s="3" t="str">
        <f>IF(C6742&lt;&gt;"",_xlfn.XLOOKUP(IFERROR(VALUE(C6742),C6742),'Items database'!A:A,'Items database'!B:B),(_xlfn.XLOOKUP(LEFT(E6742,3),Services,Services,"")))</f>
        <v/>
      </c>
      <c r="J6742" s="3" t="str">
        <f t="shared" si="211"/>
        <v/>
      </c>
    </row>
    <row r="6743" spans="1:10" x14ac:dyDescent="0.35">
      <c r="A6743" s="7" t="str">
        <f>IF('Payments Export'!A6747="","",'Payments Export'!A6747)</f>
        <v/>
      </c>
      <c r="B6743" s="7" t="str">
        <f>IF('Payments Export'!A6747="","",'Payments Export'!B6747)</f>
        <v/>
      </c>
      <c r="C6743" s="7" t="str">
        <f>IF(IFERROR(VALUE('Payments Export'!H6747),'Payments Export'!H6747)&lt;&gt;0,IFERROR(VALUE('Payments Export'!H6747),'Payments Export'!H6747),"")</f>
        <v/>
      </c>
      <c r="D6743" s="7" t="str">
        <f>IF('Payments Export'!I6747="","",'Payments Export'!I6747)</f>
        <v/>
      </c>
      <c r="E6743" s="7" t="str">
        <f t="shared" si="210"/>
        <v/>
      </c>
      <c r="F6743" s="7" t="str">
        <f>IF('Payments Export'!A6747="","",'Payments Export'!N6747)</f>
        <v/>
      </c>
      <c r="G6743" s="7" t="str">
        <f>IF('Payments Export'!A6747="","",'Payments Export'!O6747)</f>
        <v/>
      </c>
      <c r="H6743" s="7" t="str">
        <f>IF('Payments Export'!B6747="","",G6743-F6743)</f>
        <v/>
      </c>
      <c r="I6743" s="3" t="str">
        <f>IF(C6743&lt;&gt;"",_xlfn.XLOOKUP(IFERROR(VALUE(C6743),C6743),'Items database'!A:A,'Items database'!B:B),(_xlfn.XLOOKUP(LEFT(E6743,3),Services,Services,"")))</f>
        <v/>
      </c>
      <c r="J6743" s="3" t="str">
        <f t="shared" si="211"/>
        <v/>
      </c>
    </row>
    <row r="6744" spans="1:10" x14ac:dyDescent="0.35">
      <c r="A6744" s="7" t="str">
        <f>IF('Payments Export'!A6748="","",'Payments Export'!A6748)</f>
        <v/>
      </c>
      <c r="B6744" s="7" t="str">
        <f>IF('Payments Export'!A6748="","",'Payments Export'!B6748)</f>
        <v/>
      </c>
      <c r="C6744" s="7" t="str">
        <f>IF(IFERROR(VALUE('Payments Export'!H6748),'Payments Export'!H6748)&lt;&gt;0,IFERROR(VALUE('Payments Export'!H6748),'Payments Export'!H6748),"")</f>
        <v/>
      </c>
      <c r="D6744" s="7" t="str">
        <f>IF('Payments Export'!I6748="","",'Payments Export'!I6748)</f>
        <v/>
      </c>
      <c r="E6744" s="7" t="str">
        <f t="shared" si="210"/>
        <v/>
      </c>
      <c r="F6744" s="7" t="str">
        <f>IF('Payments Export'!A6748="","",'Payments Export'!N6748)</f>
        <v/>
      </c>
      <c r="G6744" s="7" t="str">
        <f>IF('Payments Export'!A6748="","",'Payments Export'!O6748)</f>
        <v/>
      </c>
      <c r="H6744" s="7" t="str">
        <f>IF('Payments Export'!B6748="","",G6744-F6744)</f>
        <v/>
      </c>
      <c r="I6744" s="3" t="str">
        <f>IF(C6744&lt;&gt;"",_xlfn.XLOOKUP(IFERROR(VALUE(C6744),C6744),'Items database'!A:A,'Items database'!B:B),(_xlfn.XLOOKUP(LEFT(E6744,3),Services,Services,"")))</f>
        <v/>
      </c>
      <c r="J6744" s="3" t="str">
        <f t="shared" si="211"/>
        <v/>
      </c>
    </row>
    <row r="6745" spans="1:10" x14ac:dyDescent="0.35">
      <c r="A6745" s="7" t="str">
        <f>IF('Payments Export'!A6749="","",'Payments Export'!A6749)</f>
        <v/>
      </c>
      <c r="B6745" s="7" t="str">
        <f>IF('Payments Export'!A6749="","",'Payments Export'!B6749)</f>
        <v/>
      </c>
      <c r="C6745" s="7" t="str">
        <f>IF(IFERROR(VALUE('Payments Export'!H6749),'Payments Export'!H6749)&lt;&gt;0,IFERROR(VALUE('Payments Export'!H6749),'Payments Export'!H6749),"")</f>
        <v/>
      </c>
      <c r="D6745" s="7" t="str">
        <f>IF('Payments Export'!I6749="","",'Payments Export'!I6749)</f>
        <v/>
      </c>
      <c r="E6745" s="7" t="str">
        <f t="shared" si="210"/>
        <v/>
      </c>
      <c r="F6745" s="7" t="str">
        <f>IF('Payments Export'!A6749="","",'Payments Export'!N6749)</f>
        <v/>
      </c>
      <c r="G6745" s="7" t="str">
        <f>IF('Payments Export'!A6749="","",'Payments Export'!O6749)</f>
        <v/>
      </c>
      <c r="H6745" s="7" t="str">
        <f>IF('Payments Export'!B6749="","",G6745-F6745)</f>
        <v/>
      </c>
      <c r="I6745" s="3" t="str">
        <f>IF(C6745&lt;&gt;"",_xlfn.XLOOKUP(IFERROR(VALUE(C6745),C6745),'Items database'!A:A,'Items database'!B:B),(_xlfn.XLOOKUP(LEFT(E6745,3),Services,Services,"")))</f>
        <v/>
      </c>
      <c r="J6745" s="3" t="str">
        <f t="shared" si="211"/>
        <v/>
      </c>
    </row>
    <row r="6746" spans="1:10" x14ac:dyDescent="0.35">
      <c r="A6746" s="7" t="str">
        <f>IF('Payments Export'!A6750="","",'Payments Export'!A6750)</f>
        <v/>
      </c>
      <c r="B6746" s="7" t="str">
        <f>IF('Payments Export'!A6750="","",'Payments Export'!B6750)</f>
        <v/>
      </c>
      <c r="C6746" s="7" t="str">
        <f>IF(IFERROR(VALUE('Payments Export'!H6750),'Payments Export'!H6750)&lt;&gt;0,IFERROR(VALUE('Payments Export'!H6750),'Payments Export'!H6750),"")</f>
        <v/>
      </c>
      <c r="D6746" s="7" t="str">
        <f>IF('Payments Export'!I6750="","",'Payments Export'!I6750)</f>
        <v/>
      </c>
      <c r="E6746" s="7" t="str">
        <f t="shared" si="210"/>
        <v/>
      </c>
      <c r="F6746" s="7" t="str">
        <f>IF('Payments Export'!A6750="","",'Payments Export'!N6750)</f>
        <v/>
      </c>
      <c r="G6746" s="7" t="str">
        <f>IF('Payments Export'!A6750="","",'Payments Export'!O6750)</f>
        <v/>
      </c>
      <c r="H6746" s="7" t="str">
        <f>IF('Payments Export'!B6750="","",G6746-F6746)</f>
        <v/>
      </c>
      <c r="I6746" s="3" t="str">
        <f>IF(C6746&lt;&gt;"",_xlfn.XLOOKUP(IFERROR(VALUE(C6746),C6746),'Items database'!A:A,'Items database'!B:B),(_xlfn.XLOOKUP(LEFT(E6746,3),Services,Services,"")))</f>
        <v/>
      </c>
      <c r="J6746" s="3" t="str">
        <f t="shared" si="211"/>
        <v/>
      </c>
    </row>
    <row r="6747" spans="1:10" x14ac:dyDescent="0.35">
      <c r="A6747" s="7" t="str">
        <f>IF('Payments Export'!A6751="","",'Payments Export'!A6751)</f>
        <v/>
      </c>
      <c r="B6747" s="7" t="str">
        <f>IF('Payments Export'!A6751="","",'Payments Export'!B6751)</f>
        <v/>
      </c>
      <c r="C6747" s="7" t="str">
        <f>IF(IFERROR(VALUE('Payments Export'!H6751),'Payments Export'!H6751)&lt;&gt;0,IFERROR(VALUE('Payments Export'!H6751),'Payments Export'!H6751),"")</f>
        <v/>
      </c>
      <c r="D6747" s="7" t="str">
        <f>IF('Payments Export'!I6751="","",'Payments Export'!I6751)</f>
        <v/>
      </c>
      <c r="E6747" s="7" t="str">
        <f t="shared" si="210"/>
        <v/>
      </c>
      <c r="F6747" s="7" t="str">
        <f>IF('Payments Export'!A6751="","",'Payments Export'!N6751)</f>
        <v/>
      </c>
      <c r="G6747" s="7" t="str">
        <f>IF('Payments Export'!A6751="","",'Payments Export'!O6751)</f>
        <v/>
      </c>
      <c r="H6747" s="7" t="str">
        <f>IF('Payments Export'!B6751="","",G6747-F6747)</f>
        <v/>
      </c>
      <c r="I6747" s="3" t="str">
        <f>IF(C6747&lt;&gt;"",_xlfn.XLOOKUP(IFERROR(VALUE(C6747),C6747),'Items database'!A:A,'Items database'!B:B),(_xlfn.XLOOKUP(LEFT(E6747,3),Services,Services,"")))</f>
        <v/>
      </c>
      <c r="J6747" s="3" t="str">
        <f t="shared" si="211"/>
        <v/>
      </c>
    </row>
    <row r="6748" spans="1:10" x14ac:dyDescent="0.35">
      <c r="A6748" s="7" t="str">
        <f>IF('Payments Export'!A6752="","",'Payments Export'!A6752)</f>
        <v/>
      </c>
      <c r="B6748" s="7" t="str">
        <f>IF('Payments Export'!A6752="","",'Payments Export'!B6752)</f>
        <v/>
      </c>
      <c r="C6748" s="7" t="str">
        <f>IF(IFERROR(VALUE('Payments Export'!H6752),'Payments Export'!H6752)&lt;&gt;0,IFERROR(VALUE('Payments Export'!H6752),'Payments Export'!H6752),"")</f>
        <v/>
      </c>
      <c r="D6748" s="7" t="str">
        <f>IF('Payments Export'!I6752="","",'Payments Export'!I6752)</f>
        <v/>
      </c>
      <c r="E6748" s="7" t="str">
        <f t="shared" si="210"/>
        <v/>
      </c>
      <c r="F6748" s="7" t="str">
        <f>IF('Payments Export'!A6752="","",'Payments Export'!N6752)</f>
        <v/>
      </c>
      <c r="G6748" s="7" t="str">
        <f>IF('Payments Export'!A6752="","",'Payments Export'!O6752)</f>
        <v/>
      </c>
      <c r="H6748" s="7" t="str">
        <f>IF('Payments Export'!B6752="","",G6748-F6748)</f>
        <v/>
      </c>
      <c r="I6748" s="3" t="str">
        <f>IF(C6748&lt;&gt;"",_xlfn.XLOOKUP(IFERROR(VALUE(C6748),C6748),'Items database'!A:A,'Items database'!B:B),(_xlfn.XLOOKUP(LEFT(E6748,3),Services,Services,"")))</f>
        <v/>
      </c>
      <c r="J6748" s="3" t="str">
        <f t="shared" si="211"/>
        <v/>
      </c>
    </row>
    <row r="6749" spans="1:10" x14ac:dyDescent="0.35">
      <c r="A6749" s="7" t="str">
        <f>IF('Payments Export'!A6753="","",'Payments Export'!A6753)</f>
        <v/>
      </c>
      <c r="B6749" s="7" t="str">
        <f>IF('Payments Export'!A6753="","",'Payments Export'!B6753)</f>
        <v/>
      </c>
      <c r="C6749" s="7" t="str">
        <f>IF(IFERROR(VALUE('Payments Export'!H6753),'Payments Export'!H6753)&lt;&gt;0,IFERROR(VALUE('Payments Export'!H6753),'Payments Export'!H6753),"")</f>
        <v/>
      </c>
      <c r="D6749" s="7" t="str">
        <f>IF('Payments Export'!I6753="","",'Payments Export'!I6753)</f>
        <v/>
      </c>
      <c r="E6749" s="7" t="str">
        <f t="shared" si="210"/>
        <v/>
      </c>
      <c r="F6749" s="7" t="str">
        <f>IF('Payments Export'!A6753="","",'Payments Export'!N6753)</f>
        <v/>
      </c>
      <c r="G6749" s="7" t="str">
        <f>IF('Payments Export'!A6753="","",'Payments Export'!O6753)</f>
        <v/>
      </c>
      <c r="H6749" s="7" t="str">
        <f>IF('Payments Export'!B6753="","",G6749-F6749)</f>
        <v/>
      </c>
      <c r="I6749" s="3" t="str">
        <f>IF(C6749&lt;&gt;"",_xlfn.XLOOKUP(IFERROR(VALUE(C6749),C6749),'Items database'!A:A,'Items database'!B:B),(_xlfn.XLOOKUP(LEFT(E6749,3),Services,Services,"")))</f>
        <v/>
      </c>
      <c r="J6749" s="3" t="str">
        <f t="shared" si="211"/>
        <v/>
      </c>
    </row>
    <row r="6750" spans="1:10" x14ac:dyDescent="0.35">
      <c r="A6750" s="7" t="str">
        <f>IF('Payments Export'!A6754="","",'Payments Export'!A6754)</f>
        <v/>
      </c>
      <c r="B6750" s="7" t="str">
        <f>IF('Payments Export'!A6754="","",'Payments Export'!B6754)</f>
        <v/>
      </c>
      <c r="C6750" s="7" t="str">
        <f>IF(IFERROR(VALUE('Payments Export'!H6754),'Payments Export'!H6754)&lt;&gt;0,IFERROR(VALUE('Payments Export'!H6754),'Payments Export'!H6754),"")</f>
        <v/>
      </c>
      <c r="D6750" s="7" t="str">
        <f>IF('Payments Export'!I6754="","",'Payments Export'!I6754)</f>
        <v/>
      </c>
      <c r="E6750" s="7" t="str">
        <f t="shared" si="210"/>
        <v/>
      </c>
      <c r="F6750" s="7" t="str">
        <f>IF('Payments Export'!A6754="","",'Payments Export'!N6754)</f>
        <v/>
      </c>
      <c r="G6750" s="7" t="str">
        <f>IF('Payments Export'!A6754="","",'Payments Export'!O6754)</f>
        <v/>
      </c>
      <c r="H6750" s="7" t="str">
        <f>IF('Payments Export'!B6754="","",G6750-F6750)</f>
        <v/>
      </c>
      <c r="I6750" s="3" t="str">
        <f>IF(C6750&lt;&gt;"",_xlfn.XLOOKUP(IFERROR(VALUE(C6750),C6750),'Items database'!A:A,'Items database'!B:B),(_xlfn.XLOOKUP(LEFT(E6750,3),Services,Services,"")))</f>
        <v/>
      </c>
      <c r="J6750" s="3" t="str">
        <f t="shared" si="211"/>
        <v/>
      </c>
    </row>
    <row r="6751" spans="1:10" x14ac:dyDescent="0.35">
      <c r="A6751" s="7" t="str">
        <f>IF('Payments Export'!A6755="","",'Payments Export'!A6755)</f>
        <v/>
      </c>
      <c r="B6751" s="7" t="str">
        <f>IF('Payments Export'!A6755="","",'Payments Export'!B6755)</f>
        <v/>
      </c>
      <c r="C6751" s="7" t="str">
        <f>IF(IFERROR(VALUE('Payments Export'!H6755),'Payments Export'!H6755)&lt;&gt;0,IFERROR(VALUE('Payments Export'!H6755),'Payments Export'!H6755),"")</f>
        <v/>
      </c>
      <c r="D6751" s="7" t="str">
        <f>IF('Payments Export'!I6755="","",'Payments Export'!I6755)</f>
        <v/>
      </c>
      <c r="E6751" s="7" t="str">
        <f t="shared" si="210"/>
        <v/>
      </c>
      <c r="F6751" s="7" t="str">
        <f>IF('Payments Export'!A6755="","",'Payments Export'!N6755)</f>
        <v/>
      </c>
      <c r="G6751" s="7" t="str">
        <f>IF('Payments Export'!A6755="","",'Payments Export'!O6755)</f>
        <v/>
      </c>
      <c r="H6751" s="7" t="str">
        <f>IF('Payments Export'!B6755="","",G6751-F6751)</f>
        <v/>
      </c>
      <c r="I6751" s="3" t="str">
        <f>IF(C6751&lt;&gt;"",_xlfn.XLOOKUP(IFERROR(VALUE(C6751),C6751),'Items database'!A:A,'Items database'!B:B),(_xlfn.XLOOKUP(LEFT(E6751,3),Services,Services,"")))</f>
        <v/>
      </c>
      <c r="J6751" s="3" t="str">
        <f t="shared" si="211"/>
        <v/>
      </c>
    </row>
    <row r="6752" spans="1:10" x14ac:dyDescent="0.35">
      <c r="A6752" s="7" t="str">
        <f>IF('Payments Export'!A6756="","",'Payments Export'!A6756)</f>
        <v/>
      </c>
      <c r="B6752" s="7" t="str">
        <f>IF('Payments Export'!A6756="","",'Payments Export'!B6756)</f>
        <v/>
      </c>
      <c r="C6752" s="7" t="str">
        <f>IF(IFERROR(VALUE('Payments Export'!H6756),'Payments Export'!H6756)&lt;&gt;0,IFERROR(VALUE('Payments Export'!H6756),'Payments Export'!H6756),"")</f>
        <v/>
      </c>
      <c r="D6752" s="7" t="str">
        <f>IF('Payments Export'!I6756="","",'Payments Export'!I6756)</f>
        <v/>
      </c>
      <c r="E6752" s="7" t="str">
        <f t="shared" si="210"/>
        <v/>
      </c>
      <c r="F6752" s="7" t="str">
        <f>IF('Payments Export'!A6756="","",'Payments Export'!N6756)</f>
        <v/>
      </c>
      <c r="G6752" s="7" t="str">
        <f>IF('Payments Export'!A6756="","",'Payments Export'!O6756)</f>
        <v/>
      </c>
      <c r="H6752" s="7" t="str">
        <f>IF('Payments Export'!B6756="","",G6752-F6752)</f>
        <v/>
      </c>
      <c r="I6752" s="3" t="str">
        <f>IF(C6752&lt;&gt;"",_xlfn.XLOOKUP(IFERROR(VALUE(C6752),C6752),'Items database'!A:A,'Items database'!B:B),(_xlfn.XLOOKUP(LEFT(E6752,3),Services,Services,"")))</f>
        <v/>
      </c>
      <c r="J6752" s="3" t="str">
        <f t="shared" si="211"/>
        <v/>
      </c>
    </row>
    <row r="6753" spans="1:10" x14ac:dyDescent="0.35">
      <c r="A6753" s="7" t="str">
        <f>IF('Payments Export'!A6757="","",'Payments Export'!A6757)</f>
        <v/>
      </c>
      <c r="B6753" s="7" t="str">
        <f>IF('Payments Export'!A6757="","",'Payments Export'!B6757)</f>
        <v/>
      </c>
      <c r="C6753" s="7" t="str">
        <f>IF(IFERROR(VALUE('Payments Export'!H6757),'Payments Export'!H6757)&lt;&gt;0,IFERROR(VALUE('Payments Export'!H6757),'Payments Export'!H6757),"")</f>
        <v/>
      </c>
      <c r="D6753" s="7" t="str">
        <f>IF('Payments Export'!I6757="","",'Payments Export'!I6757)</f>
        <v/>
      </c>
      <c r="E6753" s="7" t="str">
        <f t="shared" si="210"/>
        <v/>
      </c>
      <c r="F6753" s="7" t="str">
        <f>IF('Payments Export'!A6757="","",'Payments Export'!N6757)</f>
        <v/>
      </c>
      <c r="G6753" s="7" t="str">
        <f>IF('Payments Export'!A6757="","",'Payments Export'!O6757)</f>
        <v/>
      </c>
      <c r="H6753" s="7" t="str">
        <f>IF('Payments Export'!B6757="","",G6753-F6753)</f>
        <v/>
      </c>
      <c r="I6753" s="3" t="str">
        <f>IF(C6753&lt;&gt;"",_xlfn.XLOOKUP(IFERROR(VALUE(C6753),C6753),'Items database'!A:A,'Items database'!B:B),(_xlfn.XLOOKUP(LEFT(E6753,3),Services,Services,"")))</f>
        <v/>
      </c>
      <c r="J6753" s="3" t="str">
        <f t="shared" si="211"/>
        <v/>
      </c>
    </row>
    <row r="6754" spans="1:10" x14ac:dyDescent="0.35">
      <c r="A6754" s="7" t="str">
        <f>IF('Payments Export'!A6758="","",'Payments Export'!A6758)</f>
        <v/>
      </c>
      <c r="B6754" s="7" t="str">
        <f>IF('Payments Export'!A6758="","",'Payments Export'!B6758)</f>
        <v/>
      </c>
      <c r="C6754" s="7" t="str">
        <f>IF(IFERROR(VALUE('Payments Export'!H6758),'Payments Export'!H6758)&lt;&gt;0,IFERROR(VALUE('Payments Export'!H6758),'Payments Export'!H6758),"")</f>
        <v/>
      </c>
      <c r="D6754" s="7" t="str">
        <f>IF('Payments Export'!I6758="","",'Payments Export'!I6758)</f>
        <v/>
      </c>
      <c r="E6754" s="7" t="str">
        <f t="shared" si="210"/>
        <v/>
      </c>
      <c r="F6754" s="7" t="str">
        <f>IF('Payments Export'!A6758="","",'Payments Export'!N6758)</f>
        <v/>
      </c>
      <c r="G6754" s="7" t="str">
        <f>IF('Payments Export'!A6758="","",'Payments Export'!O6758)</f>
        <v/>
      </c>
      <c r="H6754" s="7" t="str">
        <f>IF('Payments Export'!B6758="","",G6754-F6754)</f>
        <v/>
      </c>
      <c r="I6754" s="3" t="str">
        <f>IF(C6754&lt;&gt;"",_xlfn.XLOOKUP(IFERROR(VALUE(C6754),C6754),'Items database'!A:A,'Items database'!B:B),(_xlfn.XLOOKUP(LEFT(E6754,3),Services,Services,"")))</f>
        <v/>
      </c>
      <c r="J6754" s="3" t="str">
        <f t="shared" si="211"/>
        <v/>
      </c>
    </row>
    <row r="6755" spans="1:10" x14ac:dyDescent="0.35">
      <c r="A6755" s="7" t="str">
        <f>IF('Payments Export'!A6759="","",'Payments Export'!A6759)</f>
        <v/>
      </c>
      <c r="B6755" s="7" t="str">
        <f>IF('Payments Export'!A6759="","",'Payments Export'!B6759)</f>
        <v/>
      </c>
      <c r="C6755" s="7" t="str">
        <f>IF(IFERROR(VALUE('Payments Export'!H6759),'Payments Export'!H6759)&lt;&gt;0,IFERROR(VALUE('Payments Export'!H6759),'Payments Export'!H6759),"")</f>
        <v/>
      </c>
      <c r="D6755" s="7" t="str">
        <f>IF('Payments Export'!I6759="","",'Payments Export'!I6759)</f>
        <v/>
      </c>
      <c r="E6755" s="7" t="str">
        <f t="shared" si="210"/>
        <v/>
      </c>
      <c r="F6755" s="7" t="str">
        <f>IF('Payments Export'!A6759="","",'Payments Export'!N6759)</f>
        <v/>
      </c>
      <c r="G6755" s="7" t="str">
        <f>IF('Payments Export'!A6759="","",'Payments Export'!O6759)</f>
        <v/>
      </c>
      <c r="H6755" s="7" t="str">
        <f>IF('Payments Export'!B6759="","",G6755-F6755)</f>
        <v/>
      </c>
      <c r="I6755" s="3" t="str">
        <f>IF(C6755&lt;&gt;"",_xlfn.XLOOKUP(IFERROR(VALUE(C6755),C6755),'Items database'!A:A,'Items database'!B:B),(_xlfn.XLOOKUP(LEFT(E6755,3),Services,Services,"")))</f>
        <v/>
      </c>
      <c r="J6755" s="3" t="str">
        <f t="shared" si="211"/>
        <v/>
      </c>
    </row>
    <row r="6756" spans="1:10" x14ac:dyDescent="0.35">
      <c r="A6756" s="7" t="str">
        <f>IF('Payments Export'!A6760="","",'Payments Export'!A6760)</f>
        <v/>
      </c>
      <c r="B6756" s="7" t="str">
        <f>IF('Payments Export'!A6760="","",'Payments Export'!B6760)</f>
        <v/>
      </c>
      <c r="C6756" s="7" t="str">
        <f>IF(IFERROR(VALUE('Payments Export'!H6760),'Payments Export'!H6760)&lt;&gt;0,IFERROR(VALUE('Payments Export'!H6760),'Payments Export'!H6760),"")</f>
        <v/>
      </c>
      <c r="D6756" s="7" t="str">
        <f>IF('Payments Export'!I6760="","",'Payments Export'!I6760)</f>
        <v/>
      </c>
      <c r="E6756" s="7" t="str">
        <f t="shared" si="210"/>
        <v/>
      </c>
      <c r="F6756" s="7" t="str">
        <f>IF('Payments Export'!A6760="","",'Payments Export'!N6760)</f>
        <v/>
      </c>
      <c r="G6756" s="7" t="str">
        <f>IF('Payments Export'!A6760="","",'Payments Export'!O6760)</f>
        <v/>
      </c>
      <c r="H6756" s="7" t="str">
        <f>IF('Payments Export'!B6760="","",G6756-F6756)</f>
        <v/>
      </c>
      <c r="I6756" s="3" t="str">
        <f>IF(C6756&lt;&gt;"",_xlfn.XLOOKUP(IFERROR(VALUE(C6756),C6756),'Items database'!A:A,'Items database'!B:B),(_xlfn.XLOOKUP(LEFT(E6756,3),Services,Services,"")))</f>
        <v/>
      </c>
      <c r="J6756" s="3" t="str">
        <f t="shared" si="211"/>
        <v/>
      </c>
    </row>
    <row r="6757" spans="1:10" x14ac:dyDescent="0.35">
      <c r="A6757" s="7" t="str">
        <f>IF('Payments Export'!A6761="","",'Payments Export'!A6761)</f>
        <v/>
      </c>
      <c r="B6757" s="7" t="str">
        <f>IF('Payments Export'!A6761="","",'Payments Export'!B6761)</f>
        <v/>
      </c>
      <c r="C6757" s="7" t="str">
        <f>IF(IFERROR(VALUE('Payments Export'!H6761),'Payments Export'!H6761)&lt;&gt;0,IFERROR(VALUE('Payments Export'!H6761),'Payments Export'!H6761),"")</f>
        <v/>
      </c>
      <c r="D6757" s="7" t="str">
        <f>IF('Payments Export'!I6761="","",'Payments Export'!I6761)</f>
        <v/>
      </c>
      <c r="E6757" s="7" t="str">
        <f t="shared" si="210"/>
        <v/>
      </c>
      <c r="F6757" s="7" t="str">
        <f>IF('Payments Export'!A6761="","",'Payments Export'!N6761)</f>
        <v/>
      </c>
      <c r="G6757" s="7" t="str">
        <f>IF('Payments Export'!A6761="","",'Payments Export'!O6761)</f>
        <v/>
      </c>
      <c r="H6757" s="7" t="str">
        <f>IF('Payments Export'!B6761="","",G6757-F6757)</f>
        <v/>
      </c>
      <c r="I6757" s="3" t="str">
        <f>IF(C6757&lt;&gt;"",_xlfn.XLOOKUP(IFERROR(VALUE(C6757),C6757),'Items database'!A:A,'Items database'!B:B),(_xlfn.XLOOKUP(LEFT(E6757,3),Services,Services,"")))</f>
        <v/>
      </c>
      <c r="J6757" s="3" t="str">
        <f t="shared" si="211"/>
        <v/>
      </c>
    </row>
    <row r="6758" spans="1:10" x14ac:dyDescent="0.35">
      <c r="A6758" s="7" t="str">
        <f>IF('Payments Export'!A6762="","",'Payments Export'!A6762)</f>
        <v/>
      </c>
      <c r="B6758" s="7" t="str">
        <f>IF('Payments Export'!A6762="","",'Payments Export'!B6762)</f>
        <v/>
      </c>
      <c r="C6758" s="7" t="str">
        <f>IF(IFERROR(VALUE('Payments Export'!H6762),'Payments Export'!H6762)&lt;&gt;0,IFERROR(VALUE('Payments Export'!H6762),'Payments Export'!H6762),"")</f>
        <v/>
      </c>
      <c r="D6758" s="7" t="str">
        <f>IF('Payments Export'!I6762="","",'Payments Export'!I6762)</f>
        <v/>
      </c>
      <c r="E6758" s="7" t="str">
        <f t="shared" si="210"/>
        <v/>
      </c>
      <c r="F6758" s="7" t="str">
        <f>IF('Payments Export'!A6762="","",'Payments Export'!N6762)</f>
        <v/>
      </c>
      <c r="G6758" s="7" t="str">
        <f>IF('Payments Export'!A6762="","",'Payments Export'!O6762)</f>
        <v/>
      </c>
      <c r="H6758" s="7" t="str">
        <f>IF('Payments Export'!B6762="","",G6758-F6758)</f>
        <v/>
      </c>
      <c r="I6758" s="3" t="str">
        <f>IF(C6758&lt;&gt;"",_xlfn.XLOOKUP(IFERROR(VALUE(C6758),C6758),'Items database'!A:A,'Items database'!B:B),(_xlfn.XLOOKUP(LEFT(E6758,3),Services,Services,"")))</f>
        <v/>
      </c>
      <c r="J6758" s="3" t="str">
        <f t="shared" si="211"/>
        <v/>
      </c>
    </row>
    <row r="6759" spans="1:10" x14ac:dyDescent="0.35">
      <c r="A6759" s="7" t="str">
        <f>IF('Payments Export'!A6763="","",'Payments Export'!A6763)</f>
        <v/>
      </c>
      <c r="B6759" s="7" t="str">
        <f>IF('Payments Export'!A6763="","",'Payments Export'!B6763)</f>
        <v/>
      </c>
      <c r="C6759" s="7" t="str">
        <f>IF(IFERROR(VALUE('Payments Export'!H6763),'Payments Export'!H6763)&lt;&gt;0,IFERROR(VALUE('Payments Export'!H6763),'Payments Export'!H6763),"")</f>
        <v/>
      </c>
      <c r="D6759" s="7" t="str">
        <f>IF('Payments Export'!I6763="","",'Payments Export'!I6763)</f>
        <v/>
      </c>
      <c r="E6759" s="7" t="str">
        <f t="shared" si="210"/>
        <v/>
      </c>
      <c r="F6759" s="7" t="str">
        <f>IF('Payments Export'!A6763="","",'Payments Export'!N6763)</f>
        <v/>
      </c>
      <c r="G6759" s="7" t="str">
        <f>IF('Payments Export'!A6763="","",'Payments Export'!O6763)</f>
        <v/>
      </c>
      <c r="H6759" s="7" t="str">
        <f>IF('Payments Export'!B6763="","",G6759-F6759)</f>
        <v/>
      </c>
      <c r="I6759" s="3" t="str">
        <f>IF(C6759&lt;&gt;"",_xlfn.XLOOKUP(IFERROR(VALUE(C6759),C6759),'Items database'!A:A,'Items database'!B:B),(_xlfn.XLOOKUP(LEFT(E6759,3),Services,Services,"")))</f>
        <v/>
      </c>
      <c r="J6759" s="3" t="str">
        <f t="shared" si="211"/>
        <v/>
      </c>
    </row>
    <row r="6760" spans="1:10" x14ac:dyDescent="0.35">
      <c r="A6760" s="7" t="str">
        <f>IF('Payments Export'!A6764="","",'Payments Export'!A6764)</f>
        <v/>
      </c>
      <c r="B6760" s="7" t="str">
        <f>IF('Payments Export'!A6764="","",'Payments Export'!B6764)</f>
        <v/>
      </c>
      <c r="C6760" s="7" t="str">
        <f>IF(IFERROR(VALUE('Payments Export'!H6764),'Payments Export'!H6764)&lt;&gt;0,IFERROR(VALUE('Payments Export'!H6764),'Payments Export'!H6764),"")</f>
        <v/>
      </c>
      <c r="D6760" s="7" t="str">
        <f>IF('Payments Export'!I6764="","",'Payments Export'!I6764)</f>
        <v/>
      </c>
      <c r="E6760" s="7" t="str">
        <f t="shared" si="210"/>
        <v/>
      </c>
      <c r="F6760" s="7" t="str">
        <f>IF('Payments Export'!A6764="","",'Payments Export'!N6764)</f>
        <v/>
      </c>
      <c r="G6760" s="7" t="str">
        <f>IF('Payments Export'!A6764="","",'Payments Export'!O6764)</f>
        <v/>
      </c>
      <c r="H6760" s="7" t="str">
        <f>IF('Payments Export'!B6764="","",G6760-F6760)</f>
        <v/>
      </c>
      <c r="I6760" s="3" t="str">
        <f>IF(C6760&lt;&gt;"",_xlfn.XLOOKUP(IFERROR(VALUE(C6760),C6760),'Items database'!A:A,'Items database'!B:B),(_xlfn.XLOOKUP(LEFT(E6760,3),Services,Services,"")))</f>
        <v/>
      </c>
      <c r="J6760" s="3" t="str">
        <f t="shared" si="211"/>
        <v/>
      </c>
    </row>
    <row r="6761" spans="1:10" x14ac:dyDescent="0.35">
      <c r="A6761" s="7" t="str">
        <f>IF('Payments Export'!A6765="","",'Payments Export'!A6765)</f>
        <v/>
      </c>
      <c r="B6761" s="7" t="str">
        <f>IF('Payments Export'!A6765="","",'Payments Export'!B6765)</f>
        <v/>
      </c>
      <c r="C6761" s="7" t="str">
        <f>IF(IFERROR(VALUE('Payments Export'!H6765),'Payments Export'!H6765)&lt;&gt;0,IFERROR(VALUE('Payments Export'!H6765),'Payments Export'!H6765),"")</f>
        <v/>
      </c>
      <c r="D6761" s="7" t="str">
        <f>IF('Payments Export'!I6765="","",'Payments Export'!I6765)</f>
        <v/>
      </c>
      <c r="E6761" s="7" t="str">
        <f t="shared" si="210"/>
        <v/>
      </c>
      <c r="F6761" s="7" t="str">
        <f>IF('Payments Export'!A6765="","",'Payments Export'!N6765)</f>
        <v/>
      </c>
      <c r="G6761" s="7" t="str">
        <f>IF('Payments Export'!A6765="","",'Payments Export'!O6765)</f>
        <v/>
      </c>
      <c r="H6761" s="7" t="str">
        <f>IF('Payments Export'!B6765="","",G6761-F6761)</f>
        <v/>
      </c>
      <c r="I6761" s="3" t="str">
        <f>IF(C6761&lt;&gt;"",_xlfn.XLOOKUP(IFERROR(VALUE(C6761),C6761),'Items database'!A:A,'Items database'!B:B),(_xlfn.XLOOKUP(LEFT(E6761,3),Services,Services,"")))</f>
        <v/>
      </c>
      <c r="J6761" s="3" t="str">
        <f t="shared" si="211"/>
        <v/>
      </c>
    </row>
    <row r="6762" spans="1:10" x14ac:dyDescent="0.35">
      <c r="A6762" s="7" t="str">
        <f>IF('Payments Export'!A6766="","",'Payments Export'!A6766)</f>
        <v/>
      </c>
      <c r="B6762" s="7" t="str">
        <f>IF('Payments Export'!A6766="","",'Payments Export'!B6766)</f>
        <v/>
      </c>
      <c r="C6762" s="7" t="str">
        <f>IF(IFERROR(VALUE('Payments Export'!H6766),'Payments Export'!H6766)&lt;&gt;0,IFERROR(VALUE('Payments Export'!H6766),'Payments Export'!H6766),"")</f>
        <v/>
      </c>
      <c r="D6762" s="7" t="str">
        <f>IF('Payments Export'!I6766="","",'Payments Export'!I6766)</f>
        <v/>
      </c>
      <c r="E6762" s="7" t="str">
        <f t="shared" si="210"/>
        <v/>
      </c>
      <c r="F6762" s="7" t="str">
        <f>IF('Payments Export'!A6766="","",'Payments Export'!N6766)</f>
        <v/>
      </c>
      <c r="G6762" s="7" t="str">
        <f>IF('Payments Export'!A6766="","",'Payments Export'!O6766)</f>
        <v/>
      </c>
      <c r="H6762" s="7" t="str">
        <f>IF('Payments Export'!B6766="","",G6762-F6762)</f>
        <v/>
      </c>
      <c r="I6762" s="3" t="str">
        <f>IF(C6762&lt;&gt;"",_xlfn.XLOOKUP(IFERROR(VALUE(C6762),C6762),'Items database'!A:A,'Items database'!B:B),(_xlfn.XLOOKUP(LEFT(E6762,3),Services,Services,"")))</f>
        <v/>
      </c>
      <c r="J6762" s="3" t="str">
        <f t="shared" si="211"/>
        <v/>
      </c>
    </row>
    <row r="6763" spans="1:10" x14ac:dyDescent="0.35">
      <c r="A6763" s="7" t="str">
        <f>IF('Payments Export'!A6767="","",'Payments Export'!A6767)</f>
        <v/>
      </c>
      <c r="B6763" s="7" t="str">
        <f>IF('Payments Export'!A6767="","",'Payments Export'!B6767)</f>
        <v/>
      </c>
      <c r="C6763" s="7" t="str">
        <f>IF(IFERROR(VALUE('Payments Export'!H6767),'Payments Export'!H6767)&lt;&gt;0,IFERROR(VALUE('Payments Export'!H6767),'Payments Export'!H6767),"")</f>
        <v/>
      </c>
      <c r="D6763" s="7" t="str">
        <f>IF('Payments Export'!I6767="","",'Payments Export'!I6767)</f>
        <v/>
      </c>
      <c r="E6763" s="7" t="str">
        <f t="shared" si="210"/>
        <v/>
      </c>
      <c r="F6763" s="7" t="str">
        <f>IF('Payments Export'!A6767="","",'Payments Export'!N6767)</f>
        <v/>
      </c>
      <c r="G6763" s="7" t="str">
        <f>IF('Payments Export'!A6767="","",'Payments Export'!O6767)</f>
        <v/>
      </c>
      <c r="H6763" s="7" t="str">
        <f>IF('Payments Export'!B6767="","",G6763-F6763)</f>
        <v/>
      </c>
      <c r="I6763" s="3" t="str">
        <f>IF(C6763&lt;&gt;"",_xlfn.XLOOKUP(IFERROR(VALUE(C6763),C6763),'Items database'!A:A,'Items database'!B:B),(_xlfn.XLOOKUP(LEFT(E6763,3),Services,Services,"")))</f>
        <v/>
      </c>
      <c r="J6763" s="3" t="str">
        <f t="shared" si="211"/>
        <v/>
      </c>
    </row>
    <row r="6764" spans="1:10" x14ac:dyDescent="0.35">
      <c r="A6764" s="7" t="str">
        <f>IF('Payments Export'!A6768="","",'Payments Export'!A6768)</f>
        <v/>
      </c>
      <c r="B6764" s="7" t="str">
        <f>IF('Payments Export'!A6768="","",'Payments Export'!B6768)</f>
        <v/>
      </c>
      <c r="C6764" s="7" t="str">
        <f>IF(IFERROR(VALUE('Payments Export'!H6768),'Payments Export'!H6768)&lt;&gt;0,IFERROR(VALUE('Payments Export'!H6768),'Payments Export'!H6768),"")</f>
        <v/>
      </c>
      <c r="D6764" s="7" t="str">
        <f>IF('Payments Export'!I6768="","",'Payments Export'!I6768)</f>
        <v/>
      </c>
      <c r="E6764" s="7" t="str">
        <f t="shared" si="210"/>
        <v/>
      </c>
      <c r="F6764" s="7" t="str">
        <f>IF('Payments Export'!A6768="","",'Payments Export'!N6768)</f>
        <v/>
      </c>
      <c r="G6764" s="7" t="str">
        <f>IF('Payments Export'!A6768="","",'Payments Export'!O6768)</f>
        <v/>
      </c>
      <c r="H6764" s="7" t="str">
        <f>IF('Payments Export'!B6768="","",G6764-F6764)</f>
        <v/>
      </c>
      <c r="I6764" s="3" t="str">
        <f>IF(C6764&lt;&gt;"",_xlfn.XLOOKUP(IFERROR(VALUE(C6764),C6764),'Items database'!A:A,'Items database'!B:B),(_xlfn.XLOOKUP(LEFT(E6764,3),Services,Services,"")))</f>
        <v/>
      </c>
      <c r="J6764" s="3" t="str">
        <f t="shared" si="211"/>
        <v/>
      </c>
    </row>
    <row r="6765" spans="1:10" x14ac:dyDescent="0.35">
      <c r="A6765" s="7" t="str">
        <f>IF('Payments Export'!A6769="","",'Payments Export'!A6769)</f>
        <v/>
      </c>
      <c r="B6765" s="7" t="str">
        <f>IF('Payments Export'!A6769="","",'Payments Export'!B6769)</f>
        <v/>
      </c>
      <c r="C6765" s="7" t="str">
        <f>IF(IFERROR(VALUE('Payments Export'!H6769),'Payments Export'!H6769)&lt;&gt;0,IFERROR(VALUE('Payments Export'!H6769),'Payments Export'!H6769),"")</f>
        <v/>
      </c>
      <c r="D6765" s="7" t="str">
        <f>IF('Payments Export'!I6769="","",'Payments Export'!I6769)</f>
        <v/>
      </c>
      <c r="E6765" s="7" t="str">
        <f t="shared" si="210"/>
        <v/>
      </c>
      <c r="F6765" s="7" t="str">
        <f>IF('Payments Export'!A6769="","",'Payments Export'!N6769)</f>
        <v/>
      </c>
      <c r="G6765" s="7" t="str">
        <f>IF('Payments Export'!A6769="","",'Payments Export'!O6769)</f>
        <v/>
      </c>
      <c r="H6765" s="7" t="str">
        <f>IF('Payments Export'!B6769="","",G6765-F6765)</f>
        <v/>
      </c>
      <c r="I6765" s="3" t="str">
        <f>IF(C6765&lt;&gt;"",_xlfn.XLOOKUP(IFERROR(VALUE(C6765),C6765),'Items database'!A:A,'Items database'!B:B),(_xlfn.XLOOKUP(LEFT(E6765,3),Services,Services,"")))</f>
        <v/>
      </c>
      <c r="J6765" s="3" t="str">
        <f t="shared" si="211"/>
        <v/>
      </c>
    </row>
    <row r="6766" spans="1:10" x14ac:dyDescent="0.35">
      <c r="A6766" s="7" t="str">
        <f>IF('Payments Export'!A6770="","",'Payments Export'!A6770)</f>
        <v/>
      </c>
      <c r="B6766" s="7" t="str">
        <f>IF('Payments Export'!A6770="","",'Payments Export'!B6770)</f>
        <v/>
      </c>
      <c r="C6766" s="7" t="str">
        <f>IF(IFERROR(VALUE('Payments Export'!H6770),'Payments Export'!H6770)&lt;&gt;0,IFERROR(VALUE('Payments Export'!H6770),'Payments Export'!H6770),"")</f>
        <v/>
      </c>
      <c r="D6766" s="7" t="str">
        <f>IF('Payments Export'!I6770="","",'Payments Export'!I6770)</f>
        <v/>
      </c>
      <c r="E6766" s="7" t="str">
        <f t="shared" si="210"/>
        <v/>
      </c>
      <c r="F6766" s="7" t="str">
        <f>IF('Payments Export'!A6770="","",'Payments Export'!N6770)</f>
        <v/>
      </c>
      <c r="G6766" s="7" t="str">
        <f>IF('Payments Export'!A6770="","",'Payments Export'!O6770)</f>
        <v/>
      </c>
      <c r="H6766" s="7" t="str">
        <f>IF('Payments Export'!B6770="","",G6766-F6766)</f>
        <v/>
      </c>
      <c r="I6766" s="3" t="str">
        <f>IF(C6766&lt;&gt;"",_xlfn.XLOOKUP(IFERROR(VALUE(C6766),C6766),'Items database'!A:A,'Items database'!B:B),(_xlfn.XLOOKUP(LEFT(E6766,3),Services,Services,"")))</f>
        <v/>
      </c>
      <c r="J6766" s="3" t="str">
        <f t="shared" si="211"/>
        <v/>
      </c>
    </row>
    <row r="6767" spans="1:10" x14ac:dyDescent="0.35">
      <c r="A6767" s="7" t="str">
        <f>IF('Payments Export'!A6771="","",'Payments Export'!A6771)</f>
        <v/>
      </c>
      <c r="B6767" s="7" t="str">
        <f>IF('Payments Export'!A6771="","",'Payments Export'!B6771)</f>
        <v/>
      </c>
      <c r="C6767" s="7" t="str">
        <f>IF(IFERROR(VALUE('Payments Export'!H6771),'Payments Export'!H6771)&lt;&gt;0,IFERROR(VALUE('Payments Export'!H6771),'Payments Export'!H6771),"")</f>
        <v/>
      </c>
      <c r="D6767" s="7" t="str">
        <f>IF('Payments Export'!I6771="","",'Payments Export'!I6771)</f>
        <v/>
      </c>
      <c r="E6767" s="7" t="str">
        <f t="shared" si="210"/>
        <v/>
      </c>
      <c r="F6767" s="7" t="str">
        <f>IF('Payments Export'!A6771="","",'Payments Export'!N6771)</f>
        <v/>
      </c>
      <c r="G6767" s="7" t="str">
        <f>IF('Payments Export'!A6771="","",'Payments Export'!O6771)</f>
        <v/>
      </c>
      <c r="H6767" s="7" t="str">
        <f>IF('Payments Export'!B6771="","",G6767-F6767)</f>
        <v/>
      </c>
      <c r="I6767" s="3" t="str">
        <f>IF(C6767&lt;&gt;"",_xlfn.XLOOKUP(IFERROR(VALUE(C6767),C6767),'Items database'!A:A,'Items database'!B:B),(_xlfn.XLOOKUP(LEFT(E6767,3),Services,Services,"")))</f>
        <v/>
      </c>
      <c r="J6767" s="3" t="str">
        <f t="shared" si="211"/>
        <v/>
      </c>
    </row>
    <row r="6768" spans="1:10" x14ac:dyDescent="0.35">
      <c r="A6768" s="7" t="str">
        <f>IF('Payments Export'!A6772="","",'Payments Export'!A6772)</f>
        <v/>
      </c>
      <c r="B6768" s="7" t="str">
        <f>IF('Payments Export'!A6772="","",'Payments Export'!B6772)</f>
        <v/>
      </c>
      <c r="C6768" s="7" t="str">
        <f>IF(IFERROR(VALUE('Payments Export'!H6772),'Payments Export'!H6772)&lt;&gt;0,IFERROR(VALUE('Payments Export'!H6772),'Payments Export'!H6772),"")</f>
        <v/>
      </c>
      <c r="D6768" s="7" t="str">
        <f>IF('Payments Export'!I6772="","",'Payments Export'!I6772)</f>
        <v/>
      </c>
      <c r="E6768" s="7" t="str">
        <f t="shared" si="210"/>
        <v/>
      </c>
      <c r="F6768" s="7" t="str">
        <f>IF('Payments Export'!A6772="","",'Payments Export'!N6772)</f>
        <v/>
      </c>
      <c r="G6768" s="7" t="str">
        <f>IF('Payments Export'!A6772="","",'Payments Export'!O6772)</f>
        <v/>
      </c>
      <c r="H6768" s="7" t="str">
        <f>IF('Payments Export'!B6772="","",G6768-F6768)</f>
        <v/>
      </c>
      <c r="I6768" s="3" t="str">
        <f>IF(C6768&lt;&gt;"",_xlfn.XLOOKUP(IFERROR(VALUE(C6768),C6768),'Items database'!A:A,'Items database'!B:B),(_xlfn.XLOOKUP(LEFT(E6768,3),Services,Services,"")))</f>
        <v/>
      </c>
      <c r="J6768" s="3" t="str">
        <f t="shared" si="211"/>
        <v/>
      </c>
    </row>
    <row r="6769" spans="1:10" x14ac:dyDescent="0.35">
      <c r="A6769" s="7" t="str">
        <f>IF('Payments Export'!A6773="","",'Payments Export'!A6773)</f>
        <v/>
      </c>
      <c r="B6769" s="7" t="str">
        <f>IF('Payments Export'!A6773="","",'Payments Export'!B6773)</f>
        <v/>
      </c>
      <c r="C6769" s="7" t="str">
        <f>IF(IFERROR(VALUE('Payments Export'!H6773),'Payments Export'!H6773)&lt;&gt;0,IFERROR(VALUE('Payments Export'!H6773),'Payments Export'!H6773),"")</f>
        <v/>
      </c>
      <c r="D6769" s="7" t="str">
        <f>IF('Payments Export'!I6773="","",'Payments Export'!I6773)</f>
        <v/>
      </c>
      <c r="E6769" s="7" t="str">
        <f t="shared" si="210"/>
        <v/>
      </c>
      <c r="F6769" s="7" t="str">
        <f>IF('Payments Export'!A6773="","",'Payments Export'!N6773)</f>
        <v/>
      </c>
      <c r="G6769" s="7" t="str">
        <f>IF('Payments Export'!A6773="","",'Payments Export'!O6773)</f>
        <v/>
      </c>
      <c r="H6769" s="7" t="str">
        <f>IF('Payments Export'!B6773="","",G6769-F6769)</f>
        <v/>
      </c>
      <c r="I6769" s="3" t="str">
        <f>IF(C6769&lt;&gt;"",_xlfn.XLOOKUP(IFERROR(VALUE(C6769),C6769),'Items database'!A:A,'Items database'!B:B),(_xlfn.XLOOKUP(LEFT(E6769,3),Services,Services,"")))</f>
        <v/>
      </c>
      <c r="J6769" s="3" t="str">
        <f t="shared" si="211"/>
        <v/>
      </c>
    </row>
    <row r="6770" spans="1:10" x14ac:dyDescent="0.35">
      <c r="A6770" s="7" t="str">
        <f>IF('Payments Export'!A6774="","",'Payments Export'!A6774)</f>
        <v/>
      </c>
      <c r="B6770" s="7" t="str">
        <f>IF('Payments Export'!A6774="","",'Payments Export'!B6774)</f>
        <v/>
      </c>
      <c r="C6770" s="7" t="str">
        <f>IF(IFERROR(VALUE('Payments Export'!H6774),'Payments Export'!H6774)&lt;&gt;0,IFERROR(VALUE('Payments Export'!H6774),'Payments Export'!H6774),"")</f>
        <v/>
      </c>
      <c r="D6770" s="7" t="str">
        <f>IF('Payments Export'!I6774="","",'Payments Export'!I6774)</f>
        <v/>
      </c>
      <c r="E6770" s="7" t="str">
        <f t="shared" si="210"/>
        <v/>
      </c>
      <c r="F6770" s="7" t="str">
        <f>IF('Payments Export'!A6774="","",'Payments Export'!N6774)</f>
        <v/>
      </c>
      <c r="G6770" s="7" t="str">
        <f>IF('Payments Export'!A6774="","",'Payments Export'!O6774)</f>
        <v/>
      </c>
      <c r="H6770" s="7" t="str">
        <f>IF('Payments Export'!B6774="","",G6770-F6770)</f>
        <v/>
      </c>
      <c r="I6770" s="3" t="str">
        <f>IF(C6770&lt;&gt;"",_xlfn.XLOOKUP(IFERROR(VALUE(C6770),C6770),'Items database'!A:A,'Items database'!B:B),(_xlfn.XLOOKUP(LEFT(E6770,3),Services,Services,"")))</f>
        <v/>
      </c>
      <c r="J6770" s="3" t="str">
        <f t="shared" si="211"/>
        <v/>
      </c>
    </row>
    <row r="6771" spans="1:10" x14ac:dyDescent="0.35">
      <c r="A6771" s="7" t="str">
        <f>IF('Payments Export'!A6775="","",'Payments Export'!A6775)</f>
        <v/>
      </c>
      <c r="B6771" s="7" t="str">
        <f>IF('Payments Export'!A6775="","",'Payments Export'!B6775)</f>
        <v/>
      </c>
      <c r="C6771" s="7" t="str">
        <f>IF(IFERROR(VALUE('Payments Export'!H6775),'Payments Export'!H6775)&lt;&gt;0,IFERROR(VALUE('Payments Export'!H6775),'Payments Export'!H6775),"")</f>
        <v/>
      </c>
      <c r="D6771" s="7" t="str">
        <f>IF('Payments Export'!I6775="","",'Payments Export'!I6775)</f>
        <v/>
      </c>
      <c r="E6771" s="7" t="str">
        <f t="shared" si="210"/>
        <v/>
      </c>
      <c r="F6771" s="7" t="str">
        <f>IF('Payments Export'!A6775="","",'Payments Export'!N6775)</f>
        <v/>
      </c>
      <c r="G6771" s="7" t="str">
        <f>IF('Payments Export'!A6775="","",'Payments Export'!O6775)</f>
        <v/>
      </c>
      <c r="H6771" s="7" t="str">
        <f>IF('Payments Export'!B6775="","",G6771-F6771)</f>
        <v/>
      </c>
      <c r="I6771" s="3" t="str">
        <f>IF(C6771&lt;&gt;"",_xlfn.XLOOKUP(IFERROR(VALUE(C6771),C6771),'Items database'!A:A,'Items database'!B:B),(_xlfn.XLOOKUP(LEFT(E6771,3),Services,Services,"")))</f>
        <v/>
      </c>
      <c r="J6771" s="3" t="str">
        <f t="shared" si="211"/>
        <v/>
      </c>
    </row>
    <row r="6772" spans="1:10" x14ac:dyDescent="0.35">
      <c r="A6772" s="7" t="str">
        <f>IF('Payments Export'!A6776="","",'Payments Export'!A6776)</f>
        <v/>
      </c>
      <c r="B6772" s="7" t="str">
        <f>IF('Payments Export'!A6776="","",'Payments Export'!B6776)</f>
        <v/>
      </c>
      <c r="C6772" s="7" t="str">
        <f>IF(IFERROR(VALUE('Payments Export'!H6776),'Payments Export'!H6776)&lt;&gt;0,IFERROR(VALUE('Payments Export'!H6776),'Payments Export'!H6776),"")</f>
        <v/>
      </c>
      <c r="D6772" s="7" t="str">
        <f>IF('Payments Export'!I6776="","",'Payments Export'!I6776)</f>
        <v/>
      </c>
      <c r="E6772" s="7" t="str">
        <f t="shared" si="210"/>
        <v/>
      </c>
      <c r="F6772" s="7" t="str">
        <f>IF('Payments Export'!A6776="","",'Payments Export'!N6776)</f>
        <v/>
      </c>
      <c r="G6772" s="7" t="str">
        <f>IF('Payments Export'!A6776="","",'Payments Export'!O6776)</f>
        <v/>
      </c>
      <c r="H6772" s="7" t="str">
        <f>IF('Payments Export'!B6776="","",G6772-F6772)</f>
        <v/>
      </c>
      <c r="I6772" s="3" t="str">
        <f>IF(C6772&lt;&gt;"",_xlfn.XLOOKUP(IFERROR(VALUE(C6772),C6772),'Items database'!A:A,'Items database'!B:B),(_xlfn.XLOOKUP(LEFT(E6772,3),Services,Services,"")))</f>
        <v/>
      </c>
      <c r="J6772" s="3" t="str">
        <f t="shared" si="211"/>
        <v/>
      </c>
    </row>
    <row r="6773" spans="1:10" x14ac:dyDescent="0.35">
      <c r="A6773" s="7" t="str">
        <f>IF('Payments Export'!A6777="","",'Payments Export'!A6777)</f>
        <v/>
      </c>
      <c r="B6773" s="7" t="str">
        <f>IF('Payments Export'!A6777="","",'Payments Export'!B6777)</f>
        <v/>
      </c>
      <c r="C6773" s="7" t="str">
        <f>IF(IFERROR(VALUE('Payments Export'!H6777),'Payments Export'!H6777)&lt;&gt;0,IFERROR(VALUE('Payments Export'!H6777),'Payments Export'!H6777),"")</f>
        <v/>
      </c>
      <c r="D6773" s="7" t="str">
        <f>IF('Payments Export'!I6777="","",'Payments Export'!I6777)</f>
        <v/>
      </c>
      <c r="E6773" s="7" t="str">
        <f t="shared" si="210"/>
        <v/>
      </c>
      <c r="F6773" s="7" t="str">
        <f>IF('Payments Export'!A6777="","",'Payments Export'!N6777)</f>
        <v/>
      </c>
      <c r="G6773" s="7" t="str">
        <f>IF('Payments Export'!A6777="","",'Payments Export'!O6777)</f>
        <v/>
      </c>
      <c r="H6773" s="7" t="str">
        <f>IF('Payments Export'!B6777="","",G6773-F6773)</f>
        <v/>
      </c>
      <c r="I6773" s="3" t="str">
        <f>IF(C6773&lt;&gt;"",_xlfn.XLOOKUP(IFERROR(VALUE(C6773),C6773),'Items database'!A:A,'Items database'!B:B),(_xlfn.XLOOKUP(LEFT(E6773,3),Services,Services,"")))</f>
        <v/>
      </c>
      <c r="J6773" s="3" t="str">
        <f t="shared" si="211"/>
        <v/>
      </c>
    </row>
    <row r="6774" spans="1:10" x14ac:dyDescent="0.35">
      <c r="A6774" s="7" t="str">
        <f>IF('Payments Export'!A6778="","",'Payments Export'!A6778)</f>
        <v/>
      </c>
      <c r="B6774" s="7" t="str">
        <f>IF('Payments Export'!A6778="","",'Payments Export'!B6778)</f>
        <v/>
      </c>
      <c r="C6774" s="7" t="str">
        <f>IF(IFERROR(VALUE('Payments Export'!H6778),'Payments Export'!H6778)&lt;&gt;0,IFERROR(VALUE('Payments Export'!H6778),'Payments Export'!H6778),"")</f>
        <v/>
      </c>
      <c r="D6774" s="7" t="str">
        <f>IF('Payments Export'!I6778="","",'Payments Export'!I6778)</f>
        <v/>
      </c>
      <c r="E6774" s="7" t="str">
        <f t="shared" si="210"/>
        <v/>
      </c>
      <c r="F6774" s="7" t="str">
        <f>IF('Payments Export'!A6778="","",'Payments Export'!N6778)</f>
        <v/>
      </c>
      <c r="G6774" s="7" t="str">
        <f>IF('Payments Export'!A6778="","",'Payments Export'!O6778)</f>
        <v/>
      </c>
      <c r="H6774" s="7" t="str">
        <f>IF('Payments Export'!B6778="","",G6774-F6774)</f>
        <v/>
      </c>
      <c r="I6774" s="3" t="str">
        <f>IF(C6774&lt;&gt;"",_xlfn.XLOOKUP(IFERROR(VALUE(C6774),C6774),'Items database'!A:A,'Items database'!B:B),(_xlfn.XLOOKUP(LEFT(E6774,3),Services,Services,"")))</f>
        <v/>
      </c>
      <c r="J6774" s="3" t="str">
        <f t="shared" si="211"/>
        <v/>
      </c>
    </row>
    <row r="6775" spans="1:10" x14ac:dyDescent="0.35">
      <c r="A6775" s="7" t="str">
        <f>IF('Payments Export'!A6779="","",'Payments Export'!A6779)</f>
        <v/>
      </c>
      <c r="B6775" s="7" t="str">
        <f>IF('Payments Export'!A6779="","",'Payments Export'!B6779)</f>
        <v/>
      </c>
      <c r="C6775" s="7" t="str">
        <f>IF(IFERROR(VALUE('Payments Export'!H6779),'Payments Export'!H6779)&lt;&gt;0,IFERROR(VALUE('Payments Export'!H6779),'Payments Export'!H6779),"")</f>
        <v/>
      </c>
      <c r="D6775" s="7" t="str">
        <f>IF('Payments Export'!I6779="","",'Payments Export'!I6779)</f>
        <v/>
      </c>
      <c r="E6775" s="7" t="str">
        <f t="shared" si="210"/>
        <v/>
      </c>
      <c r="F6775" s="7" t="str">
        <f>IF('Payments Export'!A6779="","",'Payments Export'!N6779)</f>
        <v/>
      </c>
      <c r="G6775" s="7" t="str">
        <f>IF('Payments Export'!A6779="","",'Payments Export'!O6779)</f>
        <v/>
      </c>
      <c r="H6775" s="7" t="str">
        <f>IF('Payments Export'!B6779="","",G6775-F6775)</f>
        <v/>
      </c>
      <c r="I6775" s="3" t="str">
        <f>IF(C6775&lt;&gt;"",_xlfn.XLOOKUP(IFERROR(VALUE(C6775),C6775),'Items database'!A:A,'Items database'!B:B),(_xlfn.XLOOKUP(LEFT(E6775,3),Services,Services,"")))</f>
        <v/>
      </c>
      <c r="J6775" s="3" t="str">
        <f t="shared" si="211"/>
        <v/>
      </c>
    </row>
    <row r="6776" spans="1:10" x14ac:dyDescent="0.35">
      <c r="A6776" s="7" t="str">
        <f>IF('Payments Export'!A6780="","",'Payments Export'!A6780)</f>
        <v/>
      </c>
      <c r="B6776" s="7" t="str">
        <f>IF('Payments Export'!A6780="","",'Payments Export'!B6780)</f>
        <v/>
      </c>
      <c r="C6776" s="7" t="str">
        <f>IF(IFERROR(VALUE('Payments Export'!H6780),'Payments Export'!H6780)&lt;&gt;0,IFERROR(VALUE('Payments Export'!H6780),'Payments Export'!H6780),"")</f>
        <v/>
      </c>
      <c r="D6776" s="7" t="str">
        <f>IF('Payments Export'!I6780="","",'Payments Export'!I6780)</f>
        <v/>
      </c>
      <c r="E6776" s="7" t="str">
        <f t="shared" si="210"/>
        <v/>
      </c>
      <c r="F6776" s="7" t="str">
        <f>IF('Payments Export'!A6780="","",'Payments Export'!N6780)</f>
        <v/>
      </c>
      <c r="G6776" s="7" t="str">
        <f>IF('Payments Export'!A6780="","",'Payments Export'!O6780)</f>
        <v/>
      </c>
      <c r="H6776" s="7" t="str">
        <f>IF('Payments Export'!B6780="","",G6776-F6776)</f>
        <v/>
      </c>
      <c r="I6776" s="3" t="str">
        <f>IF(C6776&lt;&gt;"",_xlfn.XLOOKUP(IFERROR(VALUE(C6776),C6776),'Items database'!A:A,'Items database'!B:B),(_xlfn.XLOOKUP(LEFT(E6776,3),Services,Services,"")))</f>
        <v/>
      </c>
      <c r="J6776" s="3" t="str">
        <f t="shared" si="211"/>
        <v/>
      </c>
    </row>
    <row r="6777" spans="1:10" x14ac:dyDescent="0.35">
      <c r="A6777" s="7" t="str">
        <f>IF('Payments Export'!A6781="","",'Payments Export'!A6781)</f>
        <v/>
      </c>
      <c r="B6777" s="7" t="str">
        <f>IF('Payments Export'!A6781="","",'Payments Export'!B6781)</f>
        <v/>
      </c>
      <c r="C6777" s="7" t="str">
        <f>IF(IFERROR(VALUE('Payments Export'!H6781),'Payments Export'!H6781)&lt;&gt;0,IFERROR(VALUE('Payments Export'!H6781),'Payments Export'!H6781),"")</f>
        <v/>
      </c>
      <c r="D6777" s="7" t="str">
        <f>IF('Payments Export'!I6781="","",'Payments Export'!I6781)</f>
        <v/>
      </c>
      <c r="E6777" s="7" t="str">
        <f t="shared" si="210"/>
        <v/>
      </c>
      <c r="F6777" s="7" t="str">
        <f>IF('Payments Export'!A6781="","",'Payments Export'!N6781)</f>
        <v/>
      </c>
      <c r="G6777" s="7" t="str">
        <f>IF('Payments Export'!A6781="","",'Payments Export'!O6781)</f>
        <v/>
      </c>
      <c r="H6777" s="7" t="str">
        <f>IF('Payments Export'!B6781="","",G6777-F6777)</f>
        <v/>
      </c>
      <c r="I6777" s="3" t="str">
        <f>IF(C6777&lt;&gt;"",_xlfn.XLOOKUP(IFERROR(VALUE(C6777),C6777),'Items database'!A:A,'Items database'!B:B),(_xlfn.XLOOKUP(LEFT(E6777,3),Services,Services,"")))</f>
        <v/>
      </c>
      <c r="J6777" s="3" t="str">
        <f t="shared" si="211"/>
        <v/>
      </c>
    </row>
    <row r="6778" spans="1:10" x14ac:dyDescent="0.35">
      <c r="A6778" s="7" t="str">
        <f>IF('Payments Export'!A6782="","",'Payments Export'!A6782)</f>
        <v/>
      </c>
      <c r="B6778" s="7" t="str">
        <f>IF('Payments Export'!A6782="","",'Payments Export'!B6782)</f>
        <v/>
      </c>
      <c r="C6778" s="7" t="str">
        <f>IF(IFERROR(VALUE('Payments Export'!H6782),'Payments Export'!H6782)&lt;&gt;0,IFERROR(VALUE('Payments Export'!H6782),'Payments Export'!H6782),"")</f>
        <v/>
      </c>
      <c r="D6778" s="7" t="str">
        <f>IF('Payments Export'!I6782="","",'Payments Export'!I6782)</f>
        <v/>
      </c>
      <c r="E6778" s="7" t="str">
        <f t="shared" si="210"/>
        <v/>
      </c>
      <c r="F6778" s="7" t="str">
        <f>IF('Payments Export'!A6782="","",'Payments Export'!N6782)</f>
        <v/>
      </c>
      <c r="G6778" s="7" t="str">
        <f>IF('Payments Export'!A6782="","",'Payments Export'!O6782)</f>
        <v/>
      </c>
      <c r="H6778" s="7" t="str">
        <f>IF('Payments Export'!B6782="","",G6778-F6778)</f>
        <v/>
      </c>
      <c r="I6778" s="3" t="str">
        <f>IF(C6778&lt;&gt;"",_xlfn.XLOOKUP(IFERROR(VALUE(C6778),C6778),'Items database'!A:A,'Items database'!B:B),(_xlfn.XLOOKUP(LEFT(E6778,3),Services,Services,"")))</f>
        <v/>
      </c>
      <c r="J6778" s="3" t="str">
        <f t="shared" si="211"/>
        <v/>
      </c>
    </row>
    <row r="6779" spans="1:10" x14ac:dyDescent="0.35">
      <c r="A6779" s="7" t="str">
        <f>IF('Payments Export'!A6783="","",'Payments Export'!A6783)</f>
        <v/>
      </c>
      <c r="B6779" s="7" t="str">
        <f>IF('Payments Export'!A6783="","",'Payments Export'!B6783)</f>
        <v/>
      </c>
      <c r="C6779" s="7" t="str">
        <f>IF(IFERROR(VALUE('Payments Export'!H6783),'Payments Export'!H6783)&lt;&gt;0,IFERROR(VALUE('Payments Export'!H6783),'Payments Export'!H6783),"")</f>
        <v/>
      </c>
      <c r="D6779" s="7" t="str">
        <f>IF('Payments Export'!I6783="","",'Payments Export'!I6783)</f>
        <v/>
      </c>
      <c r="E6779" s="7" t="str">
        <f t="shared" si="210"/>
        <v/>
      </c>
      <c r="F6779" s="7" t="str">
        <f>IF('Payments Export'!A6783="","",'Payments Export'!N6783)</f>
        <v/>
      </c>
      <c r="G6779" s="7" t="str">
        <f>IF('Payments Export'!A6783="","",'Payments Export'!O6783)</f>
        <v/>
      </c>
      <c r="H6779" s="7" t="str">
        <f>IF('Payments Export'!B6783="","",G6779-F6779)</f>
        <v/>
      </c>
      <c r="I6779" s="3" t="str">
        <f>IF(C6779&lt;&gt;"",_xlfn.XLOOKUP(IFERROR(VALUE(C6779),C6779),'Items database'!A:A,'Items database'!B:B),(_xlfn.XLOOKUP(LEFT(E6779,3),Services,Services,"")))</f>
        <v/>
      </c>
      <c r="J6779" s="3" t="str">
        <f t="shared" si="211"/>
        <v/>
      </c>
    </row>
    <row r="6780" spans="1:10" x14ac:dyDescent="0.35">
      <c r="A6780" s="7" t="str">
        <f>IF('Payments Export'!A6784="","",'Payments Export'!A6784)</f>
        <v/>
      </c>
      <c r="B6780" s="7" t="str">
        <f>IF('Payments Export'!A6784="","",'Payments Export'!B6784)</f>
        <v/>
      </c>
      <c r="C6780" s="7" t="str">
        <f>IF(IFERROR(VALUE('Payments Export'!H6784),'Payments Export'!H6784)&lt;&gt;0,IFERROR(VALUE('Payments Export'!H6784),'Payments Export'!H6784),"")</f>
        <v/>
      </c>
      <c r="D6780" s="7" t="str">
        <f>IF('Payments Export'!I6784="","",'Payments Export'!I6784)</f>
        <v/>
      </c>
      <c r="E6780" s="7" t="str">
        <f t="shared" si="210"/>
        <v/>
      </c>
      <c r="F6780" s="7" t="str">
        <f>IF('Payments Export'!A6784="","",'Payments Export'!N6784)</f>
        <v/>
      </c>
      <c r="G6780" s="7" t="str">
        <f>IF('Payments Export'!A6784="","",'Payments Export'!O6784)</f>
        <v/>
      </c>
      <c r="H6780" s="7" t="str">
        <f>IF('Payments Export'!B6784="","",G6780-F6780)</f>
        <v/>
      </c>
      <c r="I6780" s="3" t="str">
        <f>IF(C6780&lt;&gt;"",_xlfn.XLOOKUP(IFERROR(VALUE(C6780),C6780),'Items database'!A:A,'Items database'!B:B),(_xlfn.XLOOKUP(LEFT(E6780,3),Services,Services,"")))</f>
        <v/>
      </c>
      <c r="J6780" s="3" t="str">
        <f t="shared" si="211"/>
        <v/>
      </c>
    </row>
    <row r="6781" spans="1:10" x14ac:dyDescent="0.35">
      <c r="A6781" s="7" t="str">
        <f>IF('Payments Export'!A6785="","",'Payments Export'!A6785)</f>
        <v/>
      </c>
      <c r="B6781" s="7" t="str">
        <f>IF('Payments Export'!A6785="","",'Payments Export'!B6785)</f>
        <v/>
      </c>
      <c r="C6781" s="7" t="str">
        <f>IF(IFERROR(VALUE('Payments Export'!H6785),'Payments Export'!H6785)&lt;&gt;0,IFERROR(VALUE('Payments Export'!H6785),'Payments Export'!H6785),"")</f>
        <v/>
      </c>
      <c r="D6781" s="7" t="str">
        <f>IF('Payments Export'!I6785="","",'Payments Export'!I6785)</f>
        <v/>
      </c>
      <c r="E6781" s="7" t="str">
        <f t="shared" si="210"/>
        <v/>
      </c>
      <c r="F6781" s="7" t="str">
        <f>IF('Payments Export'!A6785="","",'Payments Export'!N6785)</f>
        <v/>
      </c>
      <c r="G6781" s="7" t="str">
        <f>IF('Payments Export'!A6785="","",'Payments Export'!O6785)</f>
        <v/>
      </c>
      <c r="H6781" s="7" t="str">
        <f>IF('Payments Export'!B6785="","",G6781-F6781)</f>
        <v/>
      </c>
      <c r="I6781" s="3" t="str">
        <f>IF(C6781&lt;&gt;"",_xlfn.XLOOKUP(IFERROR(VALUE(C6781),C6781),'Items database'!A:A,'Items database'!B:B),(_xlfn.XLOOKUP(LEFT(E6781,3),Services,Services,"")))</f>
        <v/>
      </c>
      <c r="J6781" s="3" t="str">
        <f t="shared" si="211"/>
        <v/>
      </c>
    </row>
    <row r="6782" spans="1:10" x14ac:dyDescent="0.35">
      <c r="A6782" s="7" t="str">
        <f>IF('Payments Export'!A6786="","",'Payments Export'!A6786)</f>
        <v/>
      </c>
      <c r="B6782" s="7" t="str">
        <f>IF('Payments Export'!A6786="","",'Payments Export'!B6786)</f>
        <v/>
      </c>
      <c r="C6782" s="7" t="str">
        <f>IF(IFERROR(VALUE('Payments Export'!H6786),'Payments Export'!H6786)&lt;&gt;0,IFERROR(VALUE('Payments Export'!H6786),'Payments Export'!H6786),"")</f>
        <v/>
      </c>
      <c r="D6782" s="7" t="str">
        <f>IF('Payments Export'!I6786="","",'Payments Export'!I6786)</f>
        <v/>
      </c>
      <c r="E6782" s="7" t="str">
        <f t="shared" si="210"/>
        <v/>
      </c>
      <c r="F6782" s="7" t="str">
        <f>IF('Payments Export'!A6786="","",'Payments Export'!N6786)</f>
        <v/>
      </c>
      <c r="G6782" s="7" t="str">
        <f>IF('Payments Export'!A6786="","",'Payments Export'!O6786)</f>
        <v/>
      </c>
      <c r="H6782" s="7" t="str">
        <f>IF('Payments Export'!B6786="","",G6782-F6782)</f>
        <v/>
      </c>
      <c r="I6782" s="3" t="str">
        <f>IF(C6782&lt;&gt;"",_xlfn.XLOOKUP(IFERROR(VALUE(C6782),C6782),'Items database'!A:A,'Items database'!B:B),(_xlfn.XLOOKUP(LEFT(E6782,3),Services,Services,"")))</f>
        <v/>
      </c>
      <c r="J6782" s="3" t="str">
        <f t="shared" si="211"/>
        <v/>
      </c>
    </row>
    <row r="6783" spans="1:10" x14ac:dyDescent="0.35">
      <c r="A6783" s="7" t="str">
        <f>IF('Payments Export'!A6787="","",'Payments Export'!A6787)</f>
        <v/>
      </c>
      <c r="B6783" s="7" t="str">
        <f>IF('Payments Export'!A6787="","",'Payments Export'!B6787)</f>
        <v/>
      </c>
      <c r="C6783" s="7" t="str">
        <f>IF(IFERROR(VALUE('Payments Export'!H6787),'Payments Export'!H6787)&lt;&gt;0,IFERROR(VALUE('Payments Export'!H6787),'Payments Export'!H6787),"")</f>
        <v/>
      </c>
      <c r="D6783" s="7" t="str">
        <f>IF('Payments Export'!I6787="","",'Payments Export'!I6787)</f>
        <v/>
      </c>
      <c r="E6783" s="7" t="str">
        <f t="shared" si="210"/>
        <v/>
      </c>
      <c r="F6783" s="7" t="str">
        <f>IF('Payments Export'!A6787="","",'Payments Export'!N6787)</f>
        <v/>
      </c>
      <c r="G6783" s="7" t="str">
        <f>IF('Payments Export'!A6787="","",'Payments Export'!O6787)</f>
        <v/>
      </c>
      <c r="H6783" s="7" t="str">
        <f>IF('Payments Export'!B6787="","",G6783-F6783)</f>
        <v/>
      </c>
      <c r="I6783" s="3" t="str">
        <f>IF(C6783&lt;&gt;"",_xlfn.XLOOKUP(IFERROR(VALUE(C6783),C6783),'Items database'!A:A,'Items database'!B:B),(_xlfn.XLOOKUP(LEFT(E6783,3),Services,Services,"")))</f>
        <v/>
      </c>
      <c r="J6783" s="3" t="str">
        <f t="shared" si="211"/>
        <v/>
      </c>
    </row>
    <row r="6784" spans="1:10" x14ac:dyDescent="0.35">
      <c r="A6784" s="7" t="str">
        <f>IF('Payments Export'!A6788="","",'Payments Export'!A6788)</f>
        <v/>
      </c>
      <c r="B6784" s="7" t="str">
        <f>IF('Payments Export'!A6788="","",'Payments Export'!B6788)</f>
        <v/>
      </c>
      <c r="C6784" s="7" t="str">
        <f>IF(IFERROR(VALUE('Payments Export'!H6788),'Payments Export'!H6788)&lt;&gt;0,IFERROR(VALUE('Payments Export'!H6788),'Payments Export'!H6788),"")</f>
        <v/>
      </c>
      <c r="D6784" s="7" t="str">
        <f>IF('Payments Export'!I6788="","",'Payments Export'!I6788)</f>
        <v/>
      </c>
      <c r="E6784" s="7" t="str">
        <f t="shared" si="210"/>
        <v/>
      </c>
      <c r="F6784" s="7" t="str">
        <f>IF('Payments Export'!A6788="","",'Payments Export'!N6788)</f>
        <v/>
      </c>
      <c r="G6784" s="7" t="str">
        <f>IF('Payments Export'!A6788="","",'Payments Export'!O6788)</f>
        <v/>
      </c>
      <c r="H6784" s="7" t="str">
        <f>IF('Payments Export'!B6788="","",G6784-F6784)</f>
        <v/>
      </c>
      <c r="I6784" s="3" t="str">
        <f>IF(C6784&lt;&gt;"",_xlfn.XLOOKUP(IFERROR(VALUE(C6784),C6784),'Items database'!A:A,'Items database'!B:B),(_xlfn.XLOOKUP(LEFT(E6784,3),Services,Services,"")))</f>
        <v/>
      </c>
      <c r="J6784" s="3" t="str">
        <f t="shared" si="211"/>
        <v/>
      </c>
    </row>
    <row r="6785" spans="1:10" x14ac:dyDescent="0.35">
      <c r="A6785" s="7" t="str">
        <f>IF('Payments Export'!A6789="","",'Payments Export'!A6789)</f>
        <v/>
      </c>
      <c r="B6785" s="7" t="str">
        <f>IF('Payments Export'!A6789="","",'Payments Export'!B6789)</f>
        <v/>
      </c>
      <c r="C6785" s="7" t="str">
        <f>IF(IFERROR(VALUE('Payments Export'!H6789),'Payments Export'!H6789)&lt;&gt;0,IFERROR(VALUE('Payments Export'!H6789),'Payments Export'!H6789),"")</f>
        <v/>
      </c>
      <c r="D6785" s="7" t="str">
        <f>IF('Payments Export'!I6789="","",'Payments Export'!I6789)</f>
        <v/>
      </c>
      <c r="E6785" s="7" t="str">
        <f t="shared" ref="E6785:E6848" si="212">LEFT(D6785,66)</f>
        <v/>
      </c>
      <c r="F6785" s="7" t="str">
        <f>IF('Payments Export'!A6789="","",'Payments Export'!N6789)</f>
        <v/>
      </c>
      <c r="G6785" s="7" t="str">
        <f>IF('Payments Export'!A6789="","",'Payments Export'!O6789)</f>
        <v/>
      </c>
      <c r="H6785" s="7" t="str">
        <f>IF('Payments Export'!B6789="","",G6785-F6785)</f>
        <v/>
      </c>
      <c r="I6785" s="3" t="str">
        <f>IF(C6785&lt;&gt;"",_xlfn.XLOOKUP(IFERROR(VALUE(C6785),C6785),'Items database'!A:A,'Items database'!B:B),(_xlfn.XLOOKUP(LEFT(E6785,3),Services,Services,"")))</f>
        <v/>
      </c>
      <c r="J6785" s="3" t="str">
        <f t="shared" ref="J6785:J6848" si="213">IF(ISNUMBER(F6785)=TRUE,IF(F6785=0,"","GST"),"")</f>
        <v/>
      </c>
    </row>
    <row r="6786" spans="1:10" x14ac:dyDescent="0.35">
      <c r="A6786" s="7" t="str">
        <f>IF('Payments Export'!A6790="","",'Payments Export'!A6790)</f>
        <v/>
      </c>
      <c r="B6786" s="7" t="str">
        <f>IF('Payments Export'!A6790="","",'Payments Export'!B6790)</f>
        <v/>
      </c>
      <c r="C6786" s="7" t="str">
        <f>IF(IFERROR(VALUE('Payments Export'!H6790),'Payments Export'!H6790)&lt;&gt;0,IFERROR(VALUE('Payments Export'!H6790),'Payments Export'!H6790),"")</f>
        <v/>
      </c>
      <c r="D6786" s="7" t="str">
        <f>IF('Payments Export'!I6790="","",'Payments Export'!I6790)</f>
        <v/>
      </c>
      <c r="E6786" s="7" t="str">
        <f t="shared" si="212"/>
        <v/>
      </c>
      <c r="F6786" s="7" t="str">
        <f>IF('Payments Export'!A6790="","",'Payments Export'!N6790)</f>
        <v/>
      </c>
      <c r="G6786" s="7" t="str">
        <f>IF('Payments Export'!A6790="","",'Payments Export'!O6790)</f>
        <v/>
      </c>
      <c r="H6786" s="7" t="str">
        <f>IF('Payments Export'!B6790="","",G6786-F6786)</f>
        <v/>
      </c>
      <c r="I6786" s="3" t="str">
        <f>IF(C6786&lt;&gt;"",_xlfn.XLOOKUP(IFERROR(VALUE(C6786),C6786),'Items database'!A:A,'Items database'!B:B),(_xlfn.XLOOKUP(LEFT(E6786,3),Services,Services,"")))</f>
        <v/>
      </c>
      <c r="J6786" s="3" t="str">
        <f t="shared" si="213"/>
        <v/>
      </c>
    </row>
    <row r="6787" spans="1:10" x14ac:dyDescent="0.35">
      <c r="A6787" s="7" t="str">
        <f>IF('Payments Export'!A6791="","",'Payments Export'!A6791)</f>
        <v/>
      </c>
      <c r="B6787" s="7" t="str">
        <f>IF('Payments Export'!A6791="","",'Payments Export'!B6791)</f>
        <v/>
      </c>
      <c r="C6787" s="7" t="str">
        <f>IF(IFERROR(VALUE('Payments Export'!H6791),'Payments Export'!H6791)&lt;&gt;0,IFERROR(VALUE('Payments Export'!H6791),'Payments Export'!H6791),"")</f>
        <v/>
      </c>
      <c r="D6787" s="7" t="str">
        <f>IF('Payments Export'!I6791="","",'Payments Export'!I6791)</f>
        <v/>
      </c>
      <c r="E6787" s="7" t="str">
        <f t="shared" si="212"/>
        <v/>
      </c>
      <c r="F6787" s="7" t="str">
        <f>IF('Payments Export'!A6791="","",'Payments Export'!N6791)</f>
        <v/>
      </c>
      <c r="G6787" s="7" t="str">
        <f>IF('Payments Export'!A6791="","",'Payments Export'!O6791)</f>
        <v/>
      </c>
      <c r="H6787" s="7" t="str">
        <f>IF('Payments Export'!B6791="","",G6787-F6787)</f>
        <v/>
      </c>
      <c r="I6787" s="3" t="str">
        <f>IF(C6787&lt;&gt;"",_xlfn.XLOOKUP(IFERROR(VALUE(C6787),C6787),'Items database'!A:A,'Items database'!B:B),(_xlfn.XLOOKUP(LEFT(E6787,3),Services,Services,"")))</f>
        <v/>
      </c>
      <c r="J6787" s="3" t="str">
        <f t="shared" si="213"/>
        <v/>
      </c>
    </row>
    <row r="6788" spans="1:10" x14ac:dyDescent="0.35">
      <c r="A6788" s="7" t="str">
        <f>IF('Payments Export'!A6792="","",'Payments Export'!A6792)</f>
        <v/>
      </c>
      <c r="B6788" s="7" t="str">
        <f>IF('Payments Export'!A6792="","",'Payments Export'!B6792)</f>
        <v/>
      </c>
      <c r="C6788" s="7" t="str">
        <f>IF(IFERROR(VALUE('Payments Export'!H6792),'Payments Export'!H6792)&lt;&gt;0,IFERROR(VALUE('Payments Export'!H6792),'Payments Export'!H6792),"")</f>
        <v/>
      </c>
      <c r="D6788" s="7" t="str">
        <f>IF('Payments Export'!I6792="","",'Payments Export'!I6792)</f>
        <v/>
      </c>
      <c r="E6788" s="7" t="str">
        <f t="shared" si="212"/>
        <v/>
      </c>
      <c r="F6788" s="7" t="str">
        <f>IF('Payments Export'!A6792="","",'Payments Export'!N6792)</f>
        <v/>
      </c>
      <c r="G6788" s="7" t="str">
        <f>IF('Payments Export'!A6792="","",'Payments Export'!O6792)</f>
        <v/>
      </c>
      <c r="H6788" s="7" t="str">
        <f>IF('Payments Export'!B6792="","",G6788-F6788)</f>
        <v/>
      </c>
      <c r="I6788" s="3" t="str">
        <f>IF(C6788&lt;&gt;"",_xlfn.XLOOKUP(IFERROR(VALUE(C6788),C6788),'Items database'!A:A,'Items database'!B:B),(_xlfn.XLOOKUP(LEFT(E6788,3),Services,Services,"")))</f>
        <v/>
      </c>
      <c r="J6788" s="3" t="str">
        <f t="shared" si="213"/>
        <v/>
      </c>
    </row>
    <row r="6789" spans="1:10" x14ac:dyDescent="0.35">
      <c r="A6789" s="7" t="str">
        <f>IF('Payments Export'!A6793="","",'Payments Export'!A6793)</f>
        <v/>
      </c>
      <c r="B6789" s="7" t="str">
        <f>IF('Payments Export'!A6793="","",'Payments Export'!B6793)</f>
        <v/>
      </c>
      <c r="C6789" s="7" t="str">
        <f>IF(IFERROR(VALUE('Payments Export'!H6793),'Payments Export'!H6793)&lt;&gt;0,IFERROR(VALUE('Payments Export'!H6793),'Payments Export'!H6793),"")</f>
        <v/>
      </c>
      <c r="D6789" s="7" t="str">
        <f>IF('Payments Export'!I6793="","",'Payments Export'!I6793)</f>
        <v/>
      </c>
      <c r="E6789" s="7" t="str">
        <f t="shared" si="212"/>
        <v/>
      </c>
      <c r="F6789" s="7" t="str">
        <f>IF('Payments Export'!A6793="","",'Payments Export'!N6793)</f>
        <v/>
      </c>
      <c r="G6789" s="7" t="str">
        <f>IF('Payments Export'!A6793="","",'Payments Export'!O6793)</f>
        <v/>
      </c>
      <c r="H6789" s="7" t="str">
        <f>IF('Payments Export'!B6793="","",G6789-F6789)</f>
        <v/>
      </c>
      <c r="I6789" s="3" t="str">
        <f>IF(C6789&lt;&gt;"",_xlfn.XLOOKUP(IFERROR(VALUE(C6789),C6789),'Items database'!A:A,'Items database'!B:B),(_xlfn.XLOOKUP(LEFT(E6789,3),Services,Services,"")))</f>
        <v/>
      </c>
      <c r="J6789" s="3" t="str">
        <f t="shared" si="213"/>
        <v/>
      </c>
    </row>
    <row r="6790" spans="1:10" x14ac:dyDescent="0.35">
      <c r="A6790" s="7" t="str">
        <f>IF('Payments Export'!A6794="","",'Payments Export'!A6794)</f>
        <v/>
      </c>
      <c r="B6790" s="7" t="str">
        <f>IF('Payments Export'!A6794="","",'Payments Export'!B6794)</f>
        <v/>
      </c>
      <c r="C6790" s="7" t="str">
        <f>IF(IFERROR(VALUE('Payments Export'!H6794),'Payments Export'!H6794)&lt;&gt;0,IFERROR(VALUE('Payments Export'!H6794),'Payments Export'!H6794),"")</f>
        <v/>
      </c>
      <c r="D6790" s="7" t="str">
        <f>IF('Payments Export'!I6794="","",'Payments Export'!I6794)</f>
        <v/>
      </c>
      <c r="E6790" s="7" t="str">
        <f t="shared" si="212"/>
        <v/>
      </c>
      <c r="F6790" s="7" t="str">
        <f>IF('Payments Export'!A6794="","",'Payments Export'!N6794)</f>
        <v/>
      </c>
      <c r="G6790" s="7" t="str">
        <f>IF('Payments Export'!A6794="","",'Payments Export'!O6794)</f>
        <v/>
      </c>
      <c r="H6790" s="7" t="str">
        <f>IF('Payments Export'!B6794="","",G6790-F6790)</f>
        <v/>
      </c>
      <c r="I6790" s="3" t="str">
        <f>IF(C6790&lt;&gt;"",_xlfn.XLOOKUP(IFERROR(VALUE(C6790),C6790),'Items database'!A:A,'Items database'!B:B),(_xlfn.XLOOKUP(LEFT(E6790,3),Services,Services,"")))</f>
        <v/>
      </c>
      <c r="J6790" s="3" t="str">
        <f t="shared" si="213"/>
        <v/>
      </c>
    </row>
    <row r="6791" spans="1:10" x14ac:dyDescent="0.35">
      <c r="A6791" s="7" t="str">
        <f>IF('Payments Export'!A6795="","",'Payments Export'!A6795)</f>
        <v/>
      </c>
      <c r="B6791" s="7" t="str">
        <f>IF('Payments Export'!A6795="","",'Payments Export'!B6795)</f>
        <v/>
      </c>
      <c r="C6791" s="7" t="str">
        <f>IF(IFERROR(VALUE('Payments Export'!H6795),'Payments Export'!H6795)&lt;&gt;0,IFERROR(VALUE('Payments Export'!H6795),'Payments Export'!H6795),"")</f>
        <v/>
      </c>
      <c r="D6791" s="7" t="str">
        <f>IF('Payments Export'!I6795="","",'Payments Export'!I6795)</f>
        <v/>
      </c>
      <c r="E6791" s="7" t="str">
        <f t="shared" si="212"/>
        <v/>
      </c>
      <c r="F6791" s="7" t="str">
        <f>IF('Payments Export'!A6795="","",'Payments Export'!N6795)</f>
        <v/>
      </c>
      <c r="G6791" s="7" t="str">
        <f>IF('Payments Export'!A6795="","",'Payments Export'!O6795)</f>
        <v/>
      </c>
      <c r="H6791" s="7" t="str">
        <f>IF('Payments Export'!B6795="","",G6791-F6791)</f>
        <v/>
      </c>
      <c r="I6791" s="3" t="str">
        <f>IF(C6791&lt;&gt;"",_xlfn.XLOOKUP(IFERROR(VALUE(C6791),C6791),'Items database'!A:A,'Items database'!B:B),(_xlfn.XLOOKUP(LEFT(E6791,3),Services,Services,"")))</f>
        <v/>
      </c>
      <c r="J6791" s="3" t="str">
        <f t="shared" si="213"/>
        <v/>
      </c>
    </row>
    <row r="6792" spans="1:10" x14ac:dyDescent="0.35">
      <c r="A6792" s="7" t="str">
        <f>IF('Payments Export'!A6796="","",'Payments Export'!A6796)</f>
        <v/>
      </c>
      <c r="B6792" s="7" t="str">
        <f>IF('Payments Export'!A6796="","",'Payments Export'!B6796)</f>
        <v/>
      </c>
      <c r="C6792" s="7" t="str">
        <f>IF(IFERROR(VALUE('Payments Export'!H6796),'Payments Export'!H6796)&lt;&gt;0,IFERROR(VALUE('Payments Export'!H6796),'Payments Export'!H6796),"")</f>
        <v/>
      </c>
      <c r="D6792" s="7" t="str">
        <f>IF('Payments Export'!I6796="","",'Payments Export'!I6796)</f>
        <v/>
      </c>
      <c r="E6792" s="7" t="str">
        <f t="shared" si="212"/>
        <v/>
      </c>
      <c r="F6792" s="7" t="str">
        <f>IF('Payments Export'!A6796="","",'Payments Export'!N6796)</f>
        <v/>
      </c>
      <c r="G6792" s="7" t="str">
        <f>IF('Payments Export'!A6796="","",'Payments Export'!O6796)</f>
        <v/>
      </c>
      <c r="H6792" s="7" t="str">
        <f>IF('Payments Export'!B6796="","",G6792-F6792)</f>
        <v/>
      </c>
      <c r="I6792" s="3" t="str">
        <f>IF(C6792&lt;&gt;"",_xlfn.XLOOKUP(IFERROR(VALUE(C6792),C6792),'Items database'!A:A,'Items database'!B:B),(_xlfn.XLOOKUP(LEFT(E6792,3),Services,Services,"")))</f>
        <v/>
      </c>
      <c r="J6792" s="3" t="str">
        <f t="shared" si="213"/>
        <v/>
      </c>
    </row>
    <row r="6793" spans="1:10" x14ac:dyDescent="0.35">
      <c r="A6793" s="7" t="str">
        <f>IF('Payments Export'!A6797="","",'Payments Export'!A6797)</f>
        <v/>
      </c>
      <c r="B6793" s="7" t="str">
        <f>IF('Payments Export'!A6797="","",'Payments Export'!B6797)</f>
        <v/>
      </c>
      <c r="C6793" s="7" t="str">
        <f>IF(IFERROR(VALUE('Payments Export'!H6797),'Payments Export'!H6797)&lt;&gt;0,IFERROR(VALUE('Payments Export'!H6797),'Payments Export'!H6797),"")</f>
        <v/>
      </c>
      <c r="D6793" s="7" t="str">
        <f>IF('Payments Export'!I6797="","",'Payments Export'!I6797)</f>
        <v/>
      </c>
      <c r="E6793" s="7" t="str">
        <f t="shared" si="212"/>
        <v/>
      </c>
      <c r="F6793" s="7" t="str">
        <f>IF('Payments Export'!A6797="","",'Payments Export'!N6797)</f>
        <v/>
      </c>
      <c r="G6793" s="7" t="str">
        <f>IF('Payments Export'!A6797="","",'Payments Export'!O6797)</f>
        <v/>
      </c>
      <c r="H6793" s="7" t="str">
        <f>IF('Payments Export'!B6797="","",G6793-F6793)</f>
        <v/>
      </c>
      <c r="I6793" s="3" t="str">
        <f>IF(C6793&lt;&gt;"",_xlfn.XLOOKUP(IFERROR(VALUE(C6793),C6793),'Items database'!A:A,'Items database'!B:B),(_xlfn.XLOOKUP(LEFT(E6793,3),Services,Services,"")))</f>
        <v/>
      </c>
      <c r="J6793" s="3" t="str">
        <f t="shared" si="213"/>
        <v/>
      </c>
    </row>
    <row r="6794" spans="1:10" x14ac:dyDescent="0.35">
      <c r="A6794" s="7" t="str">
        <f>IF('Payments Export'!A6798="","",'Payments Export'!A6798)</f>
        <v/>
      </c>
      <c r="B6794" s="7" t="str">
        <f>IF('Payments Export'!A6798="","",'Payments Export'!B6798)</f>
        <v/>
      </c>
      <c r="C6794" s="7" t="str">
        <f>IF(IFERROR(VALUE('Payments Export'!H6798),'Payments Export'!H6798)&lt;&gt;0,IFERROR(VALUE('Payments Export'!H6798),'Payments Export'!H6798),"")</f>
        <v/>
      </c>
      <c r="D6794" s="7" t="str">
        <f>IF('Payments Export'!I6798="","",'Payments Export'!I6798)</f>
        <v/>
      </c>
      <c r="E6794" s="7" t="str">
        <f t="shared" si="212"/>
        <v/>
      </c>
      <c r="F6794" s="7" t="str">
        <f>IF('Payments Export'!A6798="","",'Payments Export'!N6798)</f>
        <v/>
      </c>
      <c r="G6794" s="7" t="str">
        <f>IF('Payments Export'!A6798="","",'Payments Export'!O6798)</f>
        <v/>
      </c>
      <c r="H6794" s="7" t="str">
        <f>IF('Payments Export'!B6798="","",G6794-F6794)</f>
        <v/>
      </c>
      <c r="I6794" s="3" t="str">
        <f>IF(C6794&lt;&gt;"",_xlfn.XLOOKUP(IFERROR(VALUE(C6794),C6794),'Items database'!A:A,'Items database'!B:B),(_xlfn.XLOOKUP(LEFT(E6794,3),Services,Services,"")))</f>
        <v/>
      </c>
      <c r="J6794" s="3" t="str">
        <f t="shared" si="213"/>
        <v/>
      </c>
    </row>
    <row r="6795" spans="1:10" x14ac:dyDescent="0.35">
      <c r="A6795" s="7" t="str">
        <f>IF('Payments Export'!A6799="","",'Payments Export'!A6799)</f>
        <v/>
      </c>
      <c r="B6795" s="7" t="str">
        <f>IF('Payments Export'!A6799="","",'Payments Export'!B6799)</f>
        <v/>
      </c>
      <c r="C6795" s="7" t="str">
        <f>IF(IFERROR(VALUE('Payments Export'!H6799),'Payments Export'!H6799)&lt;&gt;0,IFERROR(VALUE('Payments Export'!H6799),'Payments Export'!H6799),"")</f>
        <v/>
      </c>
      <c r="D6795" s="7" t="str">
        <f>IF('Payments Export'!I6799="","",'Payments Export'!I6799)</f>
        <v/>
      </c>
      <c r="E6795" s="7" t="str">
        <f t="shared" si="212"/>
        <v/>
      </c>
      <c r="F6795" s="7" t="str">
        <f>IF('Payments Export'!A6799="","",'Payments Export'!N6799)</f>
        <v/>
      </c>
      <c r="G6795" s="7" t="str">
        <f>IF('Payments Export'!A6799="","",'Payments Export'!O6799)</f>
        <v/>
      </c>
      <c r="H6795" s="7" t="str">
        <f>IF('Payments Export'!B6799="","",G6795-F6795)</f>
        <v/>
      </c>
      <c r="I6795" s="3" t="str">
        <f>IF(C6795&lt;&gt;"",_xlfn.XLOOKUP(IFERROR(VALUE(C6795),C6795),'Items database'!A:A,'Items database'!B:B),(_xlfn.XLOOKUP(LEFT(E6795,3),Services,Services,"")))</f>
        <v/>
      </c>
      <c r="J6795" s="3" t="str">
        <f t="shared" si="213"/>
        <v/>
      </c>
    </row>
    <row r="6796" spans="1:10" x14ac:dyDescent="0.35">
      <c r="A6796" s="7" t="str">
        <f>IF('Payments Export'!A6800="","",'Payments Export'!A6800)</f>
        <v/>
      </c>
      <c r="B6796" s="7" t="str">
        <f>IF('Payments Export'!A6800="","",'Payments Export'!B6800)</f>
        <v/>
      </c>
      <c r="C6796" s="7" t="str">
        <f>IF(IFERROR(VALUE('Payments Export'!H6800),'Payments Export'!H6800)&lt;&gt;0,IFERROR(VALUE('Payments Export'!H6800),'Payments Export'!H6800),"")</f>
        <v/>
      </c>
      <c r="D6796" s="7" t="str">
        <f>IF('Payments Export'!I6800="","",'Payments Export'!I6800)</f>
        <v/>
      </c>
      <c r="E6796" s="7" t="str">
        <f t="shared" si="212"/>
        <v/>
      </c>
      <c r="F6796" s="7" t="str">
        <f>IF('Payments Export'!A6800="","",'Payments Export'!N6800)</f>
        <v/>
      </c>
      <c r="G6796" s="7" t="str">
        <f>IF('Payments Export'!A6800="","",'Payments Export'!O6800)</f>
        <v/>
      </c>
      <c r="H6796" s="7" t="str">
        <f>IF('Payments Export'!B6800="","",G6796-F6796)</f>
        <v/>
      </c>
      <c r="I6796" s="3" t="str">
        <f>IF(C6796&lt;&gt;"",_xlfn.XLOOKUP(IFERROR(VALUE(C6796),C6796),'Items database'!A:A,'Items database'!B:B),(_xlfn.XLOOKUP(LEFT(E6796,3),Services,Services,"")))</f>
        <v/>
      </c>
      <c r="J6796" s="3" t="str">
        <f t="shared" si="213"/>
        <v/>
      </c>
    </row>
    <row r="6797" spans="1:10" x14ac:dyDescent="0.35">
      <c r="A6797" s="7" t="str">
        <f>IF('Payments Export'!A6801="","",'Payments Export'!A6801)</f>
        <v/>
      </c>
      <c r="B6797" s="7" t="str">
        <f>IF('Payments Export'!A6801="","",'Payments Export'!B6801)</f>
        <v/>
      </c>
      <c r="C6797" s="7" t="str">
        <f>IF(IFERROR(VALUE('Payments Export'!H6801),'Payments Export'!H6801)&lt;&gt;0,IFERROR(VALUE('Payments Export'!H6801),'Payments Export'!H6801),"")</f>
        <v/>
      </c>
      <c r="D6797" s="7" t="str">
        <f>IF('Payments Export'!I6801="","",'Payments Export'!I6801)</f>
        <v/>
      </c>
      <c r="E6797" s="7" t="str">
        <f t="shared" si="212"/>
        <v/>
      </c>
      <c r="F6797" s="7" t="str">
        <f>IF('Payments Export'!A6801="","",'Payments Export'!N6801)</f>
        <v/>
      </c>
      <c r="G6797" s="7" t="str">
        <f>IF('Payments Export'!A6801="","",'Payments Export'!O6801)</f>
        <v/>
      </c>
      <c r="H6797" s="7" t="str">
        <f>IF('Payments Export'!B6801="","",G6797-F6797)</f>
        <v/>
      </c>
      <c r="I6797" s="3" t="str">
        <f>IF(C6797&lt;&gt;"",_xlfn.XLOOKUP(IFERROR(VALUE(C6797),C6797),'Items database'!A:A,'Items database'!B:B),(_xlfn.XLOOKUP(LEFT(E6797,3),Services,Services,"")))</f>
        <v/>
      </c>
      <c r="J6797" s="3" t="str">
        <f t="shared" si="213"/>
        <v/>
      </c>
    </row>
    <row r="6798" spans="1:10" x14ac:dyDescent="0.35">
      <c r="A6798" s="7" t="str">
        <f>IF('Payments Export'!A6802="","",'Payments Export'!A6802)</f>
        <v/>
      </c>
      <c r="B6798" s="7" t="str">
        <f>IF('Payments Export'!A6802="","",'Payments Export'!B6802)</f>
        <v/>
      </c>
      <c r="C6798" s="7" t="str">
        <f>IF(IFERROR(VALUE('Payments Export'!H6802),'Payments Export'!H6802)&lt;&gt;0,IFERROR(VALUE('Payments Export'!H6802),'Payments Export'!H6802),"")</f>
        <v/>
      </c>
      <c r="D6798" s="7" t="str">
        <f>IF('Payments Export'!I6802="","",'Payments Export'!I6802)</f>
        <v/>
      </c>
      <c r="E6798" s="7" t="str">
        <f t="shared" si="212"/>
        <v/>
      </c>
      <c r="F6798" s="7" t="str">
        <f>IF('Payments Export'!A6802="","",'Payments Export'!N6802)</f>
        <v/>
      </c>
      <c r="G6798" s="7" t="str">
        <f>IF('Payments Export'!A6802="","",'Payments Export'!O6802)</f>
        <v/>
      </c>
      <c r="H6798" s="7" t="str">
        <f>IF('Payments Export'!B6802="","",G6798-F6798)</f>
        <v/>
      </c>
      <c r="I6798" s="3" t="str">
        <f>IF(C6798&lt;&gt;"",_xlfn.XLOOKUP(IFERROR(VALUE(C6798),C6798),'Items database'!A:A,'Items database'!B:B),(_xlfn.XLOOKUP(LEFT(E6798,3),Services,Services,"")))</f>
        <v/>
      </c>
      <c r="J6798" s="3" t="str">
        <f t="shared" si="213"/>
        <v/>
      </c>
    </row>
    <row r="6799" spans="1:10" x14ac:dyDescent="0.35">
      <c r="A6799" s="7" t="str">
        <f>IF('Payments Export'!A6803="","",'Payments Export'!A6803)</f>
        <v/>
      </c>
      <c r="B6799" s="7" t="str">
        <f>IF('Payments Export'!A6803="","",'Payments Export'!B6803)</f>
        <v/>
      </c>
      <c r="C6799" s="7" t="str">
        <f>IF(IFERROR(VALUE('Payments Export'!H6803),'Payments Export'!H6803)&lt;&gt;0,IFERROR(VALUE('Payments Export'!H6803),'Payments Export'!H6803),"")</f>
        <v/>
      </c>
      <c r="D6799" s="7" t="str">
        <f>IF('Payments Export'!I6803="","",'Payments Export'!I6803)</f>
        <v/>
      </c>
      <c r="E6799" s="7" t="str">
        <f t="shared" si="212"/>
        <v/>
      </c>
      <c r="F6799" s="7" t="str">
        <f>IF('Payments Export'!A6803="","",'Payments Export'!N6803)</f>
        <v/>
      </c>
      <c r="G6799" s="7" t="str">
        <f>IF('Payments Export'!A6803="","",'Payments Export'!O6803)</f>
        <v/>
      </c>
      <c r="H6799" s="7" t="str">
        <f>IF('Payments Export'!B6803="","",G6799-F6799)</f>
        <v/>
      </c>
      <c r="I6799" s="3" t="str">
        <f>IF(C6799&lt;&gt;"",_xlfn.XLOOKUP(IFERROR(VALUE(C6799),C6799),'Items database'!A:A,'Items database'!B:B),(_xlfn.XLOOKUP(LEFT(E6799,3),Services,Services,"")))</f>
        <v/>
      </c>
      <c r="J6799" s="3" t="str">
        <f t="shared" si="213"/>
        <v/>
      </c>
    </row>
    <row r="6800" spans="1:10" x14ac:dyDescent="0.35">
      <c r="A6800" s="7" t="str">
        <f>IF('Payments Export'!A6804="","",'Payments Export'!A6804)</f>
        <v/>
      </c>
      <c r="B6800" s="7" t="str">
        <f>IF('Payments Export'!A6804="","",'Payments Export'!B6804)</f>
        <v/>
      </c>
      <c r="C6800" s="7" t="str">
        <f>IF(IFERROR(VALUE('Payments Export'!H6804),'Payments Export'!H6804)&lt;&gt;0,IFERROR(VALUE('Payments Export'!H6804),'Payments Export'!H6804),"")</f>
        <v/>
      </c>
      <c r="D6800" s="7" t="str">
        <f>IF('Payments Export'!I6804="","",'Payments Export'!I6804)</f>
        <v/>
      </c>
      <c r="E6800" s="7" t="str">
        <f t="shared" si="212"/>
        <v/>
      </c>
      <c r="F6800" s="7" t="str">
        <f>IF('Payments Export'!A6804="","",'Payments Export'!N6804)</f>
        <v/>
      </c>
      <c r="G6800" s="7" t="str">
        <f>IF('Payments Export'!A6804="","",'Payments Export'!O6804)</f>
        <v/>
      </c>
      <c r="H6800" s="7" t="str">
        <f>IF('Payments Export'!B6804="","",G6800-F6800)</f>
        <v/>
      </c>
      <c r="I6800" s="3" t="str">
        <f>IF(C6800&lt;&gt;"",_xlfn.XLOOKUP(IFERROR(VALUE(C6800),C6800),'Items database'!A:A,'Items database'!B:B),(_xlfn.XLOOKUP(LEFT(E6800,3),Services,Services,"")))</f>
        <v/>
      </c>
      <c r="J6800" s="3" t="str">
        <f t="shared" si="213"/>
        <v/>
      </c>
    </row>
    <row r="6801" spans="1:10" x14ac:dyDescent="0.35">
      <c r="A6801" s="7" t="str">
        <f>IF('Payments Export'!A6805="","",'Payments Export'!A6805)</f>
        <v/>
      </c>
      <c r="B6801" s="7" t="str">
        <f>IF('Payments Export'!A6805="","",'Payments Export'!B6805)</f>
        <v/>
      </c>
      <c r="C6801" s="7" t="str">
        <f>IF(IFERROR(VALUE('Payments Export'!H6805),'Payments Export'!H6805)&lt;&gt;0,IFERROR(VALUE('Payments Export'!H6805),'Payments Export'!H6805),"")</f>
        <v/>
      </c>
      <c r="D6801" s="7" t="str">
        <f>IF('Payments Export'!I6805="","",'Payments Export'!I6805)</f>
        <v/>
      </c>
      <c r="E6801" s="7" t="str">
        <f t="shared" si="212"/>
        <v/>
      </c>
      <c r="F6801" s="7" t="str">
        <f>IF('Payments Export'!A6805="","",'Payments Export'!N6805)</f>
        <v/>
      </c>
      <c r="G6801" s="7" t="str">
        <f>IF('Payments Export'!A6805="","",'Payments Export'!O6805)</f>
        <v/>
      </c>
      <c r="H6801" s="7" t="str">
        <f>IF('Payments Export'!B6805="","",G6801-F6801)</f>
        <v/>
      </c>
      <c r="I6801" s="3" t="str">
        <f>IF(C6801&lt;&gt;"",_xlfn.XLOOKUP(IFERROR(VALUE(C6801),C6801),'Items database'!A:A,'Items database'!B:B),(_xlfn.XLOOKUP(LEFT(E6801,3),Services,Services,"")))</f>
        <v/>
      </c>
      <c r="J6801" s="3" t="str">
        <f t="shared" si="213"/>
        <v/>
      </c>
    </row>
    <row r="6802" spans="1:10" x14ac:dyDescent="0.35">
      <c r="A6802" s="7" t="str">
        <f>IF('Payments Export'!A6806="","",'Payments Export'!A6806)</f>
        <v/>
      </c>
      <c r="B6802" s="7" t="str">
        <f>IF('Payments Export'!A6806="","",'Payments Export'!B6806)</f>
        <v/>
      </c>
      <c r="C6802" s="7" t="str">
        <f>IF(IFERROR(VALUE('Payments Export'!H6806),'Payments Export'!H6806)&lt;&gt;0,IFERROR(VALUE('Payments Export'!H6806),'Payments Export'!H6806),"")</f>
        <v/>
      </c>
      <c r="D6802" s="7" t="str">
        <f>IF('Payments Export'!I6806="","",'Payments Export'!I6806)</f>
        <v/>
      </c>
      <c r="E6802" s="7" t="str">
        <f t="shared" si="212"/>
        <v/>
      </c>
      <c r="F6802" s="7" t="str">
        <f>IF('Payments Export'!A6806="","",'Payments Export'!N6806)</f>
        <v/>
      </c>
      <c r="G6802" s="7" t="str">
        <f>IF('Payments Export'!A6806="","",'Payments Export'!O6806)</f>
        <v/>
      </c>
      <c r="H6802" s="7" t="str">
        <f>IF('Payments Export'!B6806="","",G6802-F6802)</f>
        <v/>
      </c>
      <c r="I6802" s="3" t="str">
        <f>IF(C6802&lt;&gt;"",_xlfn.XLOOKUP(IFERROR(VALUE(C6802),C6802),'Items database'!A:A,'Items database'!B:B),(_xlfn.XLOOKUP(LEFT(E6802,3),Services,Services,"")))</f>
        <v/>
      </c>
      <c r="J6802" s="3" t="str">
        <f t="shared" si="213"/>
        <v/>
      </c>
    </row>
    <row r="6803" spans="1:10" x14ac:dyDescent="0.35">
      <c r="A6803" s="7" t="str">
        <f>IF('Payments Export'!A6807="","",'Payments Export'!A6807)</f>
        <v/>
      </c>
      <c r="B6803" s="7" t="str">
        <f>IF('Payments Export'!A6807="","",'Payments Export'!B6807)</f>
        <v/>
      </c>
      <c r="C6803" s="7" t="str">
        <f>IF(IFERROR(VALUE('Payments Export'!H6807),'Payments Export'!H6807)&lt;&gt;0,IFERROR(VALUE('Payments Export'!H6807),'Payments Export'!H6807),"")</f>
        <v/>
      </c>
      <c r="D6803" s="7" t="str">
        <f>IF('Payments Export'!I6807="","",'Payments Export'!I6807)</f>
        <v/>
      </c>
      <c r="E6803" s="7" t="str">
        <f t="shared" si="212"/>
        <v/>
      </c>
      <c r="F6803" s="7" t="str">
        <f>IF('Payments Export'!A6807="","",'Payments Export'!N6807)</f>
        <v/>
      </c>
      <c r="G6803" s="7" t="str">
        <f>IF('Payments Export'!A6807="","",'Payments Export'!O6807)</f>
        <v/>
      </c>
      <c r="H6803" s="7" t="str">
        <f>IF('Payments Export'!B6807="","",G6803-F6803)</f>
        <v/>
      </c>
      <c r="I6803" s="3" t="str">
        <f>IF(C6803&lt;&gt;"",_xlfn.XLOOKUP(IFERROR(VALUE(C6803),C6803),'Items database'!A:A,'Items database'!B:B),(_xlfn.XLOOKUP(LEFT(E6803,3),Services,Services,"")))</f>
        <v/>
      </c>
      <c r="J6803" s="3" t="str">
        <f t="shared" si="213"/>
        <v/>
      </c>
    </row>
    <row r="6804" spans="1:10" x14ac:dyDescent="0.35">
      <c r="A6804" s="7" t="str">
        <f>IF('Payments Export'!A6808="","",'Payments Export'!A6808)</f>
        <v/>
      </c>
      <c r="B6804" s="7" t="str">
        <f>IF('Payments Export'!A6808="","",'Payments Export'!B6808)</f>
        <v/>
      </c>
      <c r="C6804" s="7" t="str">
        <f>IF(IFERROR(VALUE('Payments Export'!H6808),'Payments Export'!H6808)&lt;&gt;0,IFERROR(VALUE('Payments Export'!H6808),'Payments Export'!H6808),"")</f>
        <v/>
      </c>
      <c r="D6804" s="7" t="str">
        <f>IF('Payments Export'!I6808="","",'Payments Export'!I6808)</f>
        <v/>
      </c>
      <c r="E6804" s="7" t="str">
        <f t="shared" si="212"/>
        <v/>
      </c>
      <c r="F6804" s="7" t="str">
        <f>IF('Payments Export'!A6808="","",'Payments Export'!N6808)</f>
        <v/>
      </c>
      <c r="G6804" s="7" t="str">
        <f>IF('Payments Export'!A6808="","",'Payments Export'!O6808)</f>
        <v/>
      </c>
      <c r="H6804" s="7" t="str">
        <f>IF('Payments Export'!B6808="","",G6804-F6804)</f>
        <v/>
      </c>
      <c r="I6804" s="3" t="str">
        <f>IF(C6804&lt;&gt;"",_xlfn.XLOOKUP(IFERROR(VALUE(C6804),C6804),'Items database'!A:A,'Items database'!B:B),(_xlfn.XLOOKUP(LEFT(E6804,3),Services,Services,"")))</f>
        <v/>
      </c>
      <c r="J6804" s="3" t="str">
        <f t="shared" si="213"/>
        <v/>
      </c>
    </row>
    <row r="6805" spans="1:10" x14ac:dyDescent="0.35">
      <c r="A6805" s="7" t="str">
        <f>IF('Payments Export'!A6809="","",'Payments Export'!A6809)</f>
        <v/>
      </c>
      <c r="B6805" s="7" t="str">
        <f>IF('Payments Export'!A6809="","",'Payments Export'!B6809)</f>
        <v/>
      </c>
      <c r="C6805" s="7" t="str">
        <f>IF(IFERROR(VALUE('Payments Export'!H6809),'Payments Export'!H6809)&lt;&gt;0,IFERROR(VALUE('Payments Export'!H6809),'Payments Export'!H6809),"")</f>
        <v/>
      </c>
      <c r="D6805" s="7" t="str">
        <f>IF('Payments Export'!I6809="","",'Payments Export'!I6809)</f>
        <v/>
      </c>
      <c r="E6805" s="7" t="str">
        <f t="shared" si="212"/>
        <v/>
      </c>
      <c r="F6805" s="7" t="str">
        <f>IF('Payments Export'!A6809="","",'Payments Export'!N6809)</f>
        <v/>
      </c>
      <c r="G6805" s="7" t="str">
        <f>IF('Payments Export'!A6809="","",'Payments Export'!O6809)</f>
        <v/>
      </c>
      <c r="H6805" s="7" t="str">
        <f>IF('Payments Export'!B6809="","",G6805-F6805)</f>
        <v/>
      </c>
      <c r="I6805" s="3" t="str">
        <f>IF(C6805&lt;&gt;"",_xlfn.XLOOKUP(IFERROR(VALUE(C6805),C6805),'Items database'!A:A,'Items database'!B:B),(_xlfn.XLOOKUP(LEFT(E6805,3),Services,Services,"")))</f>
        <v/>
      </c>
      <c r="J6805" s="3" t="str">
        <f t="shared" si="213"/>
        <v/>
      </c>
    </row>
    <row r="6806" spans="1:10" x14ac:dyDescent="0.35">
      <c r="A6806" s="7" t="str">
        <f>IF('Payments Export'!A6810="","",'Payments Export'!A6810)</f>
        <v/>
      </c>
      <c r="B6806" s="7" t="str">
        <f>IF('Payments Export'!A6810="","",'Payments Export'!B6810)</f>
        <v/>
      </c>
      <c r="C6806" s="7" t="str">
        <f>IF(IFERROR(VALUE('Payments Export'!H6810),'Payments Export'!H6810)&lt;&gt;0,IFERROR(VALUE('Payments Export'!H6810),'Payments Export'!H6810),"")</f>
        <v/>
      </c>
      <c r="D6806" s="7" t="str">
        <f>IF('Payments Export'!I6810="","",'Payments Export'!I6810)</f>
        <v/>
      </c>
      <c r="E6806" s="7" t="str">
        <f t="shared" si="212"/>
        <v/>
      </c>
      <c r="F6806" s="7" t="str">
        <f>IF('Payments Export'!A6810="","",'Payments Export'!N6810)</f>
        <v/>
      </c>
      <c r="G6806" s="7" t="str">
        <f>IF('Payments Export'!A6810="","",'Payments Export'!O6810)</f>
        <v/>
      </c>
      <c r="H6806" s="7" t="str">
        <f>IF('Payments Export'!B6810="","",G6806-F6806)</f>
        <v/>
      </c>
      <c r="I6806" s="3" t="str">
        <f>IF(C6806&lt;&gt;"",_xlfn.XLOOKUP(IFERROR(VALUE(C6806),C6806),'Items database'!A:A,'Items database'!B:B),(_xlfn.XLOOKUP(LEFT(E6806,3),Services,Services,"")))</f>
        <v/>
      </c>
      <c r="J6806" s="3" t="str">
        <f t="shared" si="213"/>
        <v/>
      </c>
    </row>
    <row r="6807" spans="1:10" x14ac:dyDescent="0.35">
      <c r="A6807" s="7" t="str">
        <f>IF('Payments Export'!A6811="","",'Payments Export'!A6811)</f>
        <v/>
      </c>
      <c r="B6807" s="7" t="str">
        <f>IF('Payments Export'!A6811="","",'Payments Export'!B6811)</f>
        <v/>
      </c>
      <c r="C6807" s="7" t="str">
        <f>IF(IFERROR(VALUE('Payments Export'!H6811),'Payments Export'!H6811)&lt;&gt;0,IFERROR(VALUE('Payments Export'!H6811),'Payments Export'!H6811),"")</f>
        <v/>
      </c>
      <c r="D6807" s="7" t="str">
        <f>IF('Payments Export'!I6811="","",'Payments Export'!I6811)</f>
        <v/>
      </c>
      <c r="E6807" s="7" t="str">
        <f t="shared" si="212"/>
        <v/>
      </c>
      <c r="F6807" s="7" t="str">
        <f>IF('Payments Export'!A6811="","",'Payments Export'!N6811)</f>
        <v/>
      </c>
      <c r="G6807" s="7" t="str">
        <f>IF('Payments Export'!A6811="","",'Payments Export'!O6811)</f>
        <v/>
      </c>
      <c r="H6807" s="7" t="str">
        <f>IF('Payments Export'!B6811="","",G6807-F6807)</f>
        <v/>
      </c>
      <c r="I6807" s="3" t="str">
        <f>IF(C6807&lt;&gt;"",_xlfn.XLOOKUP(IFERROR(VALUE(C6807),C6807),'Items database'!A:A,'Items database'!B:B),(_xlfn.XLOOKUP(LEFT(E6807,3),Services,Services,"")))</f>
        <v/>
      </c>
      <c r="J6807" s="3" t="str">
        <f t="shared" si="213"/>
        <v/>
      </c>
    </row>
    <row r="6808" spans="1:10" x14ac:dyDescent="0.35">
      <c r="A6808" s="7" t="str">
        <f>IF('Payments Export'!A6812="","",'Payments Export'!A6812)</f>
        <v/>
      </c>
      <c r="B6808" s="7" t="str">
        <f>IF('Payments Export'!A6812="","",'Payments Export'!B6812)</f>
        <v/>
      </c>
      <c r="C6808" s="7" t="str">
        <f>IF(IFERROR(VALUE('Payments Export'!H6812),'Payments Export'!H6812)&lt;&gt;0,IFERROR(VALUE('Payments Export'!H6812),'Payments Export'!H6812),"")</f>
        <v/>
      </c>
      <c r="D6808" s="7" t="str">
        <f>IF('Payments Export'!I6812="","",'Payments Export'!I6812)</f>
        <v/>
      </c>
      <c r="E6808" s="7" t="str">
        <f t="shared" si="212"/>
        <v/>
      </c>
      <c r="F6808" s="7" t="str">
        <f>IF('Payments Export'!A6812="","",'Payments Export'!N6812)</f>
        <v/>
      </c>
      <c r="G6808" s="7" t="str">
        <f>IF('Payments Export'!A6812="","",'Payments Export'!O6812)</f>
        <v/>
      </c>
      <c r="H6808" s="7" t="str">
        <f>IF('Payments Export'!B6812="","",G6808-F6808)</f>
        <v/>
      </c>
      <c r="I6808" s="3" t="str">
        <f>IF(C6808&lt;&gt;"",_xlfn.XLOOKUP(IFERROR(VALUE(C6808),C6808),'Items database'!A:A,'Items database'!B:B),(_xlfn.XLOOKUP(LEFT(E6808,3),Services,Services,"")))</f>
        <v/>
      </c>
      <c r="J6808" s="3" t="str">
        <f t="shared" si="213"/>
        <v/>
      </c>
    </row>
    <row r="6809" spans="1:10" x14ac:dyDescent="0.35">
      <c r="A6809" s="7" t="str">
        <f>IF('Payments Export'!A6813="","",'Payments Export'!A6813)</f>
        <v/>
      </c>
      <c r="B6809" s="7" t="str">
        <f>IF('Payments Export'!A6813="","",'Payments Export'!B6813)</f>
        <v/>
      </c>
      <c r="C6809" s="7" t="str">
        <f>IF(IFERROR(VALUE('Payments Export'!H6813),'Payments Export'!H6813)&lt;&gt;0,IFERROR(VALUE('Payments Export'!H6813),'Payments Export'!H6813),"")</f>
        <v/>
      </c>
      <c r="D6809" s="7" t="str">
        <f>IF('Payments Export'!I6813="","",'Payments Export'!I6813)</f>
        <v/>
      </c>
      <c r="E6809" s="7" t="str">
        <f t="shared" si="212"/>
        <v/>
      </c>
      <c r="F6809" s="7" t="str">
        <f>IF('Payments Export'!A6813="","",'Payments Export'!N6813)</f>
        <v/>
      </c>
      <c r="G6809" s="7" t="str">
        <f>IF('Payments Export'!A6813="","",'Payments Export'!O6813)</f>
        <v/>
      </c>
      <c r="H6809" s="7" t="str">
        <f>IF('Payments Export'!B6813="","",G6809-F6809)</f>
        <v/>
      </c>
      <c r="I6809" s="3" t="str">
        <f>IF(C6809&lt;&gt;"",_xlfn.XLOOKUP(IFERROR(VALUE(C6809),C6809),'Items database'!A:A,'Items database'!B:B),(_xlfn.XLOOKUP(LEFT(E6809,3),Services,Services,"")))</f>
        <v/>
      </c>
      <c r="J6809" s="3" t="str">
        <f t="shared" si="213"/>
        <v/>
      </c>
    </row>
    <row r="6810" spans="1:10" x14ac:dyDescent="0.35">
      <c r="A6810" s="7" t="str">
        <f>IF('Payments Export'!A6814="","",'Payments Export'!A6814)</f>
        <v/>
      </c>
      <c r="B6810" s="7" t="str">
        <f>IF('Payments Export'!A6814="","",'Payments Export'!B6814)</f>
        <v/>
      </c>
      <c r="C6810" s="7" t="str">
        <f>IF(IFERROR(VALUE('Payments Export'!H6814),'Payments Export'!H6814)&lt;&gt;0,IFERROR(VALUE('Payments Export'!H6814),'Payments Export'!H6814),"")</f>
        <v/>
      </c>
      <c r="D6810" s="7" t="str">
        <f>IF('Payments Export'!I6814="","",'Payments Export'!I6814)</f>
        <v/>
      </c>
      <c r="E6810" s="7" t="str">
        <f t="shared" si="212"/>
        <v/>
      </c>
      <c r="F6810" s="7" t="str">
        <f>IF('Payments Export'!A6814="","",'Payments Export'!N6814)</f>
        <v/>
      </c>
      <c r="G6810" s="7" t="str">
        <f>IF('Payments Export'!A6814="","",'Payments Export'!O6814)</f>
        <v/>
      </c>
      <c r="H6810" s="7" t="str">
        <f>IF('Payments Export'!B6814="","",G6810-F6810)</f>
        <v/>
      </c>
      <c r="I6810" s="3" t="str">
        <f>IF(C6810&lt;&gt;"",_xlfn.XLOOKUP(IFERROR(VALUE(C6810),C6810),'Items database'!A:A,'Items database'!B:B),(_xlfn.XLOOKUP(LEFT(E6810,3),Services,Services,"")))</f>
        <v/>
      </c>
      <c r="J6810" s="3" t="str">
        <f t="shared" si="213"/>
        <v/>
      </c>
    </row>
    <row r="6811" spans="1:10" x14ac:dyDescent="0.35">
      <c r="A6811" s="7" t="str">
        <f>IF('Payments Export'!A6815="","",'Payments Export'!A6815)</f>
        <v/>
      </c>
      <c r="B6811" s="7" t="str">
        <f>IF('Payments Export'!A6815="","",'Payments Export'!B6815)</f>
        <v/>
      </c>
      <c r="C6811" s="7" t="str">
        <f>IF(IFERROR(VALUE('Payments Export'!H6815),'Payments Export'!H6815)&lt;&gt;0,IFERROR(VALUE('Payments Export'!H6815),'Payments Export'!H6815),"")</f>
        <v/>
      </c>
      <c r="D6811" s="7" t="str">
        <f>IF('Payments Export'!I6815="","",'Payments Export'!I6815)</f>
        <v/>
      </c>
      <c r="E6811" s="7" t="str">
        <f t="shared" si="212"/>
        <v/>
      </c>
      <c r="F6811" s="7" t="str">
        <f>IF('Payments Export'!A6815="","",'Payments Export'!N6815)</f>
        <v/>
      </c>
      <c r="G6811" s="7" t="str">
        <f>IF('Payments Export'!A6815="","",'Payments Export'!O6815)</f>
        <v/>
      </c>
      <c r="H6811" s="7" t="str">
        <f>IF('Payments Export'!B6815="","",G6811-F6811)</f>
        <v/>
      </c>
      <c r="I6811" s="3" t="str">
        <f>IF(C6811&lt;&gt;"",_xlfn.XLOOKUP(IFERROR(VALUE(C6811),C6811),'Items database'!A:A,'Items database'!B:B),(_xlfn.XLOOKUP(LEFT(E6811,3),Services,Services,"")))</f>
        <v/>
      </c>
      <c r="J6811" s="3" t="str">
        <f t="shared" si="213"/>
        <v/>
      </c>
    </row>
    <row r="6812" spans="1:10" x14ac:dyDescent="0.35">
      <c r="A6812" s="7" t="str">
        <f>IF('Payments Export'!A6816="","",'Payments Export'!A6816)</f>
        <v/>
      </c>
      <c r="B6812" s="7" t="str">
        <f>IF('Payments Export'!A6816="","",'Payments Export'!B6816)</f>
        <v/>
      </c>
      <c r="C6812" s="7" t="str">
        <f>IF(IFERROR(VALUE('Payments Export'!H6816),'Payments Export'!H6816)&lt;&gt;0,IFERROR(VALUE('Payments Export'!H6816),'Payments Export'!H6816),"")</f>
        <v/>
      </c>
      <c r="D6812" s="7" t="str">
        <f>IF('Payments Export'!I6816="","",'Payments Export'!I6816)</f>
        <v/>
      </c>
      <c r="E6812" s="7" t="str">
        <f t="shared" si="212"/>
        <v/>
      </c>
      <c r="F6812" s="7" t="str">
        <f>IF('Payments Export'!A6816="","",'Payments Export'!N6816)</f>
        <v/>
      </c>
      <c r="G6812" s="7" t="str">
        <f>IF('Payments Export'!A6816="","",'Payments Export'!O6816)</f>
        <v/>
      </c>
      <c r="H6812" s="7" t="str">
        <f>IF('Payments Export'!B6816="","",G6812-F6812)</f>
        <v/>
      </c>
      <c r="I6812" s="3" t="str">
        <f>IF(C6812&lt;&gt;"",_xlfn.XLOOKUP(IFERROR(VALUE(C6812),C6812),'Items database'!A:A,'Items database'!B:B),(_xlfn.XLOOKUP(LEFT(E6812,3),Services,Services,"")))</f>
        <v/>
      </c>
      <c r="J6812" s="3" t="str">
        <f t="shared" si="213"/>
        <v/>
      </c>
    </row>
    <row r="6813" spans="1:10" x14ac:dyDescent="0.35">
      <c r="A6813" s="7" t="str">
        <f>IF('Payments Export'!A6817="","",'Payments Export'!A6817)</f>
        <v/>
      </c>
      <c r="B6813" s="7" t="str">
        <f>IF('Payments Export'!A6817="","",'Payments Export'!B6817)</f>
        <v/>
      </c>
      <c r="C6813" s="7" t="str">
        <f>IF(IFERROR(VALUE('Payments Export'!H6817),'Payments Export'!H6817)&lt;&gt;0,IFERROR(VALUE('Payments Export'!H6817),'Payments Export'!H6817),"")</f>
        <v/>
      </c>
      <c r="D6813" s="7" t="str">
        <f>IF('Payments Export'!I6817="","",'Payments Export'!I6817)</f>
        <v/>
      </c>
      <c r="E6813" s="7" t="str">
        <f t="shared" si="212"/>
        <v/>
      </c>
      <c r="F6813" s="7" t="str">
        <f>IF('Payments Export'!A6817="","",'Payments Export'!N6817)</f>
        <v/>
      </c>
      <c r="G6813" s="7" t="str">
        <f>IF('Payments Export'!A6817="","",'Payments Export'!O6817)</f>
        <v/>
      </c>
      <c r="H6813" s="7" t="str">
        <f>IF('Payments Export'!B6817="","",G6813-F6813)</f>
        <v/>
      </c>
      <c r="I6813" s="3" t="str">
        <f>IF(C6813&lt;&gt;"",_xlfn.XLOOKUP(IFERROR(VALUE(C6813),C6813),'Items database'!A:A,'Items database'!B:B),(_xlfn.XLOOKUP(LEFT(E6813,3),Services,Services,"")))</f>
        <v/>
      </c>
      <c r="J6813" s="3" t="str">
        <f t="shared" si="213"/>
        <v/>
      </c>
    </row>
    <row r="6814" spans="1:10" x14ac:dyDescent="0.35">
      <c r="A6814" s="7" t="str">
        <f>IF('Payments Export'!A6818="","",'Payments Export'!A6818)</f>
        <v/>
      </c>
      <c r="B6814" s="7" t="str">
        <f>IF('Payments Export'!A6818="","",'Payments Export'!B6818)</f>
        <v/>
      </c>
      <c r="C6814" s="7" t="str">
        <f>IF(IFERROR(VALUE('Payments Export'!H6818),'Payments Export'!H6818)&lt;&gt;0,IFERROR(VALUE('Payments Export'!H6818),'Payments Export'!H6818),"")</f>
        <v/>
      </c>
      <c r="D6814" s="7" t="str">
        <f>IF('Payments Export'!I6818="","",'Payments Export'!I6818)</f>
        <v/>
      </c>
      <c r="E6814" s="7" t="str">
        <f t="shared" si="212"/>
        <v/>
      </c>
      <c r="F6814" s="7" t="str">
        <f>IF('Payments Export'!A6818="","",'Payments Export'!N6818)</f>
        <v/>
      </c>
      <c r="G6814" s="7" t="str">
        <f>IF('Payments Export'!A6818="","",'Payments Export'!O6818)</f>
        <v/>
      </c>
      <c r="H6814" s="7" t="str">
        <f>IF('Payments Export'!B6818="","",G6814-F6814)</f>
        <v/>
      </c>
      <c r="I6814" s="3" t="str">
        <f>IF(C6814&lt;&gt;"",_xlfn.XLOOKUP(IFERROR(VALUE(C6814),C6814),'Items database'!A:A,'Items database'!B:B),(_xlfn.XLOOKUP(LEFT(E6814,3),Services,Services,"")))</f>
        <v/>
      </c>
      <c r="J6814" s="3" t="str">
        <f t="shared" si="213"/>
        <v/>
      </c>
    </row>
    <row r="6815" spans="1:10" x14ac:dyDescent="0.35">
      <c r="A6815" s="7" t="str">
        <f>IF('Payments Export'!A6819="","",'Payments Export'!A6819)</f>
        <v/>
      </c>
      <c r="B6815" s="7" t="str">
        <f>IF('Payments Export'!A6819="","",'Payments Export'!B6819)</f>
        <v/>
      </c>
      <c r="C6815" s="7" t="str">
        <f>IF(IFERROR(VALUE('Payments Export'!H6819),'Payments Export'!H6819)&lt;&gt;0,IFERROR(VALUE('Payments Export'!H6819),'Payments Export'!H6819),"")</f>
        <v/>
      </c>
      <c r="D6815" s="7" t="str">
        <f>IF('Payments Export'!I6819="","",'Payments Export'!I6819)</f>
        <v/>
      </c>
      <c r="E6815" s="7" t="str">
        <f t="shared" si="212"/>
        <v/>
      </c>
      <c r="F6815" s="7" t="str">
        <f>IF('Payments Export'!A6819="","",'Payments Export'!N6819)</f>
        <v/>
      </c>
      <c r="G6815" s="7" t="str">
        <f>IF('Payments Export'!A6819="","",'Payments Export'!O6819)</f>
        <v/>
      </c>
      <c r="H6815" s="7" t="str">
        <f>IF('Payments Export'!B6819="","",G6815-F6815)</f>
        <v/>
      </c>
      <c r="I6815" s="3" t="str">
        <f>IF(C6815&lt;&gt;"",_xlfn.XLOOKUP(IFERROR(VALUE(C6815),C6815),'Items database'!A:A,'Items database'!B:B),(_xlfn.XLOOKUP(LEFT(E6815,3),Services,Services,"")))</f>
        <v/>
      </c>
      <c r="J6815" s="3" t="str">
        <f t="shared" si="213"/>
        <v/>
      </c>
    </row>
    <row r="6816" spans="1:10" x14ac:dyDescent="0.35">
      <c r="A6816" s="7" t="str">
        <f>IF('Payments Export'!A6820="","",'Payments Export'!A6820)</f>
        <v/>
      </c>
      <c r="B6816" s="7" t="str">
        <f>IF('Payments Export'!A6820="","",'Payments Export'!B6820)</f>
        <v/>
      </c>
      <c r="C6816" s="7" t="str">
        <f>IF(IFERROR(VALUE('Payments Export'!H6820),'Payments Export'!H6820)&lt;&gt;0,IFERROR(VALUE('Payments Export'!H6820),'Payments Export'!H6820),"")</f>
        <v/>
      </c>
      <c r="D6816" s="7" t="str">
        <f>IF('Payments Export'!I6820="","",'Payments Export'!I6820)</f>
        <v/>
      </c>
      <c r="E6816" s="7" t="str">
        <f t="shared" si="212"/>
        <v/>
      </c>
      <c r="F6816" s="7" t="str">
        <f>IF('Payments Export'!A6820="","",'Payments Export'!N6820)</f>
        <v/>
      </c>
      <c r="G6816" s="7" t="str">
        <f>IF('Payments Export'!A6820="","",'Payments Export'!O6820)</f>
        <v/>
      </c>
      <c r="H6816" s="7" t="str">
        <f>IF('Payments Export'!B6820="","",G6816-F6816)</f>
        <v/>
      </c>
      <c r="I6816" s="3" t="str">
        <f>IF(C6816&lt;&gt;"",_xlfn.XLOOKUP(IFERROR(VALUE(C6816),C6816),'Items database'!A:A,'Items database'!B:B),(_xlfn.XLOOKUP(LEFT(E6816,3),Services,Services,"")))</f>
        <v/>
      </c>
      <c r="J6816" s="3" t="str">
        <f t="shared" si="213"/>
        <v/>
      </c>
    </row>
    <row r="6817" spans="1:10" x14ac:dyDescent="0.35">
      <c r="A6817" s="7" t="str">
        <f>IF('Payments Export'!A6821="","",'Payments Export'!A6821)</f>
        <v/>
      </c>
      <c r="B6817" s="7" t="str">
        <f>IF('Payments Export'!A6821="","",'Payments Export'!B6821)</f>
        <v/>
      </c>
      <c r="C6817" s="7" t="str">
        <f>IF(IFERROR(VALUE('Payments Export'!H6821),'Payments Export'!H6821)&lt;&gt;0,IFERROR(VALUE('Payments Export'!H6821),'Payments Export'!H6821),"")</f>
        <v/>
      </c>
      <c r="D6817" s="7" t="str">
        <f>IF('Payments Export'!I6821="","",'Payments Export'!I6821)</f>
        <v/>
      </c>
      <c r="E6817" s="7" t="str">
        <f t="shared" si="212"/>
        <v/>
      </c>
      <c r="F6817" s="7" t="str">
        <f>IF('Payments Export'!A6821="","",'Payments Export'!N6821)</f>
        <v/>
      </c>
      <c r="G6817" s="7" t="str">
        <f>IF('Payments Export'!A6821="","",'Payments Export'!O6821)</f>
        <v/>
      </c>
      <c r="H6817" s="7" t="str">
        <f>IF('Payments Export'!B6821="","",G6817-F6817)</f>
        <v/>
      </c>
      <c r="I6817" s="3" t="str">
        <f>IF(C6817&lt;&gt;"",_xlfn.XLOOKUP(IFERROR(VALUE(C6817),C6817),'Items database'!A:A,'Items database'!B:B),(_xlfn.XLOOKUP(LEFT(E6817,3),Services,Services,"")))</f>
        <v/>
      </c>
      <c r="J6817" s="3" t="str">
        <f t="shared" si="213"/>
        <v/>
      </c>
    </row>
    <row r="6818" spans="1:10" x14ac:dyDescent="0.35">
      <c r="A6818" s="7" t="str">
        <f>IF('Payments Export'!A6822="","",'Payments Export'!A6822)</f>
        <v/>
      </c>
      <c r="B6818" s="7" t="str">
        <f>IF('Payments Export'!A6822="","",'Payments Export'!B6822)</f>
        <v/>
      </c>
      <c r="C6818" s="7" t="str">
        <f>IF(IFERROR(VALUE('Payments Export'!H6822),'Payments Export'!H6822)&lt;&gt;0,IFERROR(VALUE('Payments Export'!H6822),'Payments Export'!H6822),"")</f>
        <v/>
      </c>
      <c r="D6818" s="7" t="str">
        <f>IF('Payments Export'!I6822="","",'Payments Export'!I6822)</f>
        <v/>
      </c>
      <c r="E6818" s="7" t="str">
        <f t="shared" si="212"/>
        <v/>
      </c>
      <c r="F6818" s="7" t="str">
        <f>IF('Payments Export'!A6822="","",'Payments Export'!N6822)</f>
        <v/>
      </c>
      <c r="G6818" s="7" t="str">
        <f>IF('Payments Export'!A6822="","",'Payments Export'!O6822)</f>
        <v/>
      </c>
      <c r="H6818" s="7" t="str">
        <f>IF('Payments Export'!B6822="","",G6818-F6818)</f>
        <v/>
      </c>
      <c r="I6818" s="3" t="str">
        <f>IF(C6818&lt;&gt;"",_xlfn.XLOOKUP(IFERROR(VALUE(C6818),C6818),'Items database'!A:A,'Items database'!B:B),(_xlfn.XLOOKUP(LEFT(E6818,3),Services,Services,"")))</f>
        <v/>
      </c>
      <c r="J6818" s="3" t="str">
        <f t="shared" si="213"/>
        <v/>
      </c>
    </row>
    <row r="6819" spans="1:10" x14ac:dyDescent="0.35">
      <c r="A6819" s="7" t="str">
        <f>IF('Payments Export'!A6823="","",'Payments Export'!A6823)</f>
        <v/>
      </c>
      <c r="B6819" s="7" t="str">
        <f>IF('Payments Export'!A6823="","",'Payments Export'!B6823)</f>
        <v/>
      </c>
      <c r="C6819" s="7" t="str">
        <f>IF(IFERROR(VALUE('Payments Export'!H6823),'Payments Export'!H6823)&lt;&gt;0,IFERROR(VALUE('Payments Export'!H6823),'Payments Export'!H6823),"")</f>
        <v/>
      </c>
      <c r="D6819" s="7" t="str">
        <f>IF('Payments Export'!I6823="","",'Payments Export'!I6823)</f>
        <v/>
      </c>
      <c r="E6819" s="7" t="str">
        <f t="shared" si="212"/>
        <v/>
      </c>
      <c r="F6819" s="7" t="str">
        <f>IF('Payments Export'!A6823="","",'Payments Export'!N6823)</f>
        <v/>
      </c>
      <c r="G6819" s="7" t="str">
        <f>IF('Payments Export'!A6823="","",'Payments Export'!O6823)</f>
        <v/>
      </c>
      <c r="H6819" s="7" t="str">
        <f>IF('Payments Export'!B6823="","",G6819-F6819)</f>
        <v/>
      </c>
      <c r="I6819" s="3" t="str">
        <f>IF(C6819&lt;&gt;"",_xlfn.XLOOKUP(IFERROR(VALUE(C6819),C6819),'Items database'!A:A,'Items database'!B:B),(_xlfn.XLOOKUP(LEFT(E6819,3),Services,Services,"")))</f>
        <v/>
      </c>
      <c r="J6819" s="3" t="str">
        <f t="shared" si="213"/>
        <v/>
      </c>
    </row>
    <row r="6820" spans="1:10" x14ac:dyDescent="0.35">
      <c r="A6820" s="7" t="str">
        <f>IF('Payments Export'!A6824="","",'Payments Export'!A6824)</f>
        <v/>
      </c>
      <c r="B6820" s="7" t="str">
        <f>IF('Payments Export'!A6824="","",'Payments Export'!B6824)</f>
        <v/>
      </c>
      <c r="C6820" s="7" t="str">
        <f>IF(IFERROR(VALUE('Payments Export'!H6824),'Payments Export'!H6824)&lt;&gt;0,IFERROR(VALUE('Payments Export'!H6824),'Payments Export'!H6824),"")</f>
        <v/>
      </c>
      <c r="D6820" s="7" t="str">
        <f>IF('Payments Export'!I6824="","",'Payments Export'!I6824)</f>
        <v/>
      </c>
      <c r="E6820" s="7" t="str">
        <f t="shared" si="212"/>
        <v/>
      </c>
      <c r="F6820" s="7" t="str">
        <f>IF('Payments Export'!A6824="","",'Payments Export'!N6824)</f>
        <v/>
      </c>
      <c r="G6820" s="7" t="str">
        <f>IF('Payments Export'!A6824="","",'Payments Export'!O6824)</f>
        <v/>
      </c>
      <c r="H6820" s="7" t="str">
        <f>IF('Payments Export'!B6824="","",G6820-F6820)</f>
        <v/>
      </c>
      <c r="I6820" s="3" t="str">
        <f>IF(C6820&lt;&gt;"",_xlfn.XLOOKUP(IFERROR(VALUE(C6820),C6820),'Items database'!A:A,'Items database'!B:B),(_xlfn.XLOOKUP(LEFT(E6820,3),Services,Services,"")))</f>
        <v/>
      </c>
      <c r="J6820" s="3" t="str">
        <f t="shared" si="213"/>
        <v/>
      </c>
    </row>
    <row r="6821" spans="1:10" x14ac:dyDescent="0.35">
      <c r="A6821" s="7" t="str">
        <f>IF('Payments Export'!A6825="","",'Payments Export'!A6825)</f>
        <v/>
      </c>
      <c r="B6821" s="7" t="str">
        <f>IF('Payments Export'!A6825="","",'Payments Export'!B6825)</f>
        <v/>
      </c>
      <c r="C6821" s="7" t="str">
        <f>IF(IFERROR(VALUE('Payments Export'!H6825),'Payments Export'!H6825)&lt;&gt;0,IFERROR(VALUE('Payments Export'!H6825),'Payments Export'!H6825),"")</f>
        <v/>
      </c>
      <c r="D6821" s="7" t="str">
        <f>IF('Payments Export'!I6825="","",'Payments Export'!I6825)</f>
        <v/>
      </c>
      <c r="E6821" s="7" t="str">
        <f t="shared" si="212"/>
        <v/>
      </c>
      <c r="F6821" s="7" t="str">
        <f>IF('Payments Export'!A6825="","",'Payments Export'!N6825)</f>
        <v/>
      </c>
      <c r="G6821" s="7" t="str">
        <f>IF('Payments Export'!A6825="","",'Payments Export'!O6825)</f>
        <v/>
      </c>
      <c r="H6821" s="7" t="str">
        <f>IF('Payments Export'!B6825="","",G6821-F6821)</f>
        <v/>
      </c>
      <c r="I6821" s="3" t="str">
        <f>IF(C6821&lt;&gt;"",_xlfn.XLOOKUP(IFERROR(VALUE(C6821),C6821),'Items database'!A:A,'Items database'!B:B),(_xlfn.XLOOKUP(LEFT(E6821,3),Services,Services,"")))</f>
        <v/>
      </c>
      <c r="J6821" s="3" t="str">
        <f t="shared" si="213"/>
        <v/>
      </c>
    </row>
    <row r="6822" spans="1:10" x14ac:dyDescent="0.35">
      <c r="A6822" s="7" t="str">
        <f>IF('Payments Export'!A6826="","",'Payments Export'!A6826)</f>
        <v/>
      </c>
      <c r="B6822" s="7" t="str">
        <f>IF('Payments Export'!A6826="","",'Payments Export'!B6826)</f>
        <v/>
      </c>
      <c r="C6822" s="7" t="str">
        <f>IF(IFERROR(VALUE('Payments Export'!H6826),'Payments Export'!H6826)&lt;&gt;0,IFERROR(VALUE('Payments Export'!H6826),'Payments Export'!H6826),"")</f>
        <v/>
      </c>
      <c r="D6822" s="7" t="str">
        <f>IF('Payments Export'!I6826="","",'Payments Export'!I6826)</f>
        <v/>
      </c>
      <c r="E6822" s="7" t="str">
        <f t="shared" si="212"/>
        <v/>
      </c>
      <c r="F6822" s="7" t="str">
        <f>IF('Payments Export'!A6826="","",'Payments Export'!N6826)</f>
        <v/>
      </c>
      <c r="G6822" s="7" t="str">
        <f>IF('Payments Export'!A6826="","",'Payments Export'!O6826)</f>
        <v/>
      </c>
      <c r="H6822" s="7" t="str">
        <f>IF('Payments Export'!B6826="","",G6822-F6822)</f>
        <v/>
      </c>
      <c r="I6822" s="3" t="str">
        <f>IF(C6822&lt;&gt;"",_xlfn.XLOOKUP(IFERROR(VALUE(C6822),C6822),'Items database'!A:A,'Items database'!B:B),(_xlfn.XLOOKUP(LEFT(E6822,3),Services,Services,"")))</f>
        <v/>
      </c>
      <c r="J6822" s="3" t="str">
        <f t="shared" si="213"/>
        <v/>
      </c>
    </row>
    <row r="6823" spans="1:10" x14ac:dyDescent="0.35">
      <c r="A6823" s="7" t="str">
        <f>IF('Payments Export'!A6827="","",'Payments Export'!A6827)</f>
        <v/>
      </c>
      <c r="B6823" s="7" t="str">
        <f>IF('Payments Export'!A6827="","",'Payments Export'!B6827)</f>
        <v/>
      </c>
      <c r="C6823" s="7" t="str">
        <f>IF(IFERROR(VALUE('Payments Export'!H6827),'Payments Export'!H6827)&lt;&gt;0,IFERROR(VALUE('Payments Export'!H6827),'Payments Export'!H6827),"")</f>
        <v/>
      </c>
      <c r="D6823" s="7" t="str">
        <f>IF('Payments Export'!I6827="","",'Payments Export'!I6827)</f>
        <v/>
      </c>
      <c r="E6823" s="7" t="str">
        <f t="shared" si="212"/>
        <v/>
      </c>
      <c r="F6823" s="7" t="str">
        <f>IF('Payments Export'!A6827="","",'Payments Export'!N6827)</f>
        <v/>
      </c>
      <c r="G6823" s="7" t="str">
        <f>IF('Payments Export'!A6827="","",'Payments Export'!O6827)</f>
        <v/>
      </c>
      <c r="H6823" s="7" t="str">
        <f>IF('Payments Export'!B6827="","",G6823-F6823)</f>
        <v/>
      </c>
      <c r="I6823" s="3" t="str">
        <f>IF(C6823&lt;&gt;"",_xlfn.XLOOKUP(IFERROR(VALUE(C6823),C6823),'Items database'!A:A,'Items database'!B:B),(_xlfn.XLOOKUP(LEFT(E6823,3),Services,Services,"")))</f>
        <v/>
      </c>
      <c r="J6823" s="3" t="str">
        <f t="shared" si="213"/>
        <v/>
      </c>
    </row>
    <row r="6824" spans="1:10" x14ac:dyDescent="0.35">
      <c r="A6824" s="7" t="str">
        <f>IF('Payments Export'!A6828="","",'Payments Export'!A6828)</f>
        <v/>
      </c>
      <c r="B6824" s="7" t="str">
        <f>IF('Payments Export'!A6828="","",'Payments Export'!B6828)</f>
        <v/>
      </c>
      <c r="C6824" s="7" t="str">
        <f>IF(IFERROR(VALUE('Payments Export'!H6828),'Payments Export'!H6828)&lt;&gt;0,IFERROR(VALUE('Payments Export'!H6828),'Payments Export'!H6828),"")</f>
        <v/>
      </c>
      <c r="D6824" s="7" t="str">
        <f>IF('Payments Export'!I6828="","",'Payments Export'!I6828)</f>
        <v/>
      </c>
      <c r="E6824" s="7" t="str">
        <f t="shared" si="212"/>
        <v/>
      </c>
      <c r="F6824" s="7" t="str">
        <f>IF('Payments Export'!A6828="","",'Payments Export'!N6828)</f>
        <v/>
      </c>
      <c r="G6824" s="7" t="str">
        <f>IF('Payments Export'!A6828="","",'Payments Export'!O6828)</f>
        <v/>
      </c>
      <c r="H6824" s="7" t="str">
        <f>IF('Payments Export'!B6828="","",G6824-F6824)</f>
        <v/>
      </c>
      <c r="I6824" s="3" t="str">
        <f>IF(C6824&lt;&gt;"",_xlfn.XLOOKUP(IFERROR(VALUE(C6824),C6824),'Items database'!A:A,'Items database'!B:B),(_xlfn.XLOOKUP(LEFT(E6824,3),Services,Services,"")))</f>
        <v/>
      </c>
      <c r="J6824" s="3" t="str">
        <f t="shared" si="213"/>
        <v/>
      </c>
    </row>
    <row r="6825" spans="1:10" x14ac:dyDescent="0.35">
      <c r="A6825" s="7" t="str">
        <f>IF('Payments Export'!A6829="","",'Payments Export'!A6829)</f>
        <v/>
      </c>
      <c r="B6825" s="7" t="str">
        <f>IF('Payments Export'!A6829="","",'Payments Export'!B6829)</f>
        <v/>
      </c>
      <c r="C6825" s="7" t="str">
        <f>IF(IFERROR(VALUE('Payments Export'!H6829),'Payments Export'!H6829)&lt;&gt;0,IFERROR(VALUE('Payments Export'!H6829),'Payments Export'!H6829),"")</f>
        <v/>
      </c>
      <c r="D6825" s="7" t="str">
        <f>IF('Payments Export'!I6829="","",'Payments Export'!I6829)</f>
        <v/>
      </c>
      <c r="E6825" s="7" t="str">
        <f t="shared" si="212"/>
        <v/>
      </c>
      <c r="F6825" s="7" t="str">
        <f>IF('Payments Export'!A6829="","",'Payments Export'!N6829)</f>
        <v/>
      </c>
      <c r="G6825" s="7" t="str">
        <f>IF('Payments Export'!A6829="","",'Payments Export'!O6829)</f>
        <v/>
      </c>
      <c r="H6825" s="7" t="str">
        <f>IF('Payments Export'!B6829="","",G6825-F6825)</f>
        <v/>
      </c>
      <c r="I6825" s="3" t="str">
        <f>IF(C6825&lt;&gt;"",_xlfn.XLOOKUP(IFERROR(VALUE(C6825),C6825),'Items database'!A:A,'Items database'!B:B),(_xlfn.XLOOKUP(LEFT(E6825,3),Services,Services,"")))</f>
        <v/>
      </c>
      <c r="J6825" s="3" t="str">
        <f t="shared" si="213"/>
        <v/>
      </c>
    </row>
    <row r="6826" spans="1:10" x14ac:dyDescent="0.35">
      <c r="A6826" s="7" t="str">
        <f>IF('Payments Export'!A6830="","",'Payments Export'!A6830)</f>
        <v/>
      </c>
      <c r="B6826" s="7" t="str">
        <f>IF('Payments Export'!A6830="","",'Payments Export'!B6830)</f>
        <v/>
      </c>
      <c r="C6826" s="7" t="str">
        <f>IF(IFERROR(VALUE('Payments Export'!H6830),'Payments Export'!H6830)&lt;&gt;0,IFERROR(VALUE('Payments Export'!H6830),'Payments Export'!H6830),"")</f>
        <v/>
      </c>
      <c r="D6826" s="7" t="str">
        <f>IF('Payments Export'!I6830="","",'Payments Export'!I6830)</f>
        <v/>
      </c>
      <c r="E6826" s="7" t="str">
        <f t="shared" si="212"/>
        <v/>
      </c>
      <c r="F6826" s="7" t="str">
        <f>IF('Payments Export'!A6830="","",'Payments Export'!N6830)</f>
        <v/>
      </c>
      <c r="G6826" s="7" t="str">
        <f>IF('Payments Export'!A6830="","",'Payments Export'!O6830)</f>
        <v/>
      </c>
      <c r="H6826" s="7" t="str">
        <f>IF('Payments Export'!B6830="","",G6826-F6826)</f>
        <v/>
      </c>
      <c r="I6826" s="3" t="str">
        <f>IF(C6826&lt;&gt;"",_xlfn.XLOOKUP(IFERROR(VALUE(C6826),C6826),'Items database'!A:A,'Items database'!B:B),(_xlfn.XLOOKUP(LEFT(E6826,3),Services,Services,"")))</f>
        <v/>
      </c>
      <c r="J6826" s="3" t="str">
        <f t="shared" si="213"/>
        <v/>
      </c>
    </row>
    <row r="6827" spans="1:10" x14ac:dyDescent="0.35">
      <c r="A6827" s="7" t="str">
        <f>IF('Payments Export'!A6831="","",'Payments Export'!A6831)</f>
        <v/>
      </c>
      <c r="B6827" s="7" t="str">
        <f>IF('Payments Export'!A6831="","",'Payments Export'!B6831)</f>
        <v/>
      </c>
      <c r="C6827" s="7" t="str">
        <f>IF(IFERROR(VALUE('Payments Export'!H6831),'Payments Export'!H6831)&lt;&gt;0,IFERROR(VALUE('Payments Export'!H6831),'Payments Export'!H6831),"")</f>
        <v/>
      </c>
      <c r="D6827" s="7" t="str">
        <f>IF('Payments Export'!I6831="","",'Payments Export'!I6831)</f>
        <v/>
      </c>
      <c r="E6827" s="7" t="str">
        <f t="shared" si="212"/>
        <v/>
      </c>
      <c r="F6827" s="7" t="str">
        <f>IF('Payments Export'!A6831="","",'Payments Export'!N6831)</f>
        <v/>
      </c>
      <c r="G6827" s="7" t="str">
        <f>IF('Payments Export'!A6831="","",'Payments Export'!O6831)</f>
        <v/>
      </c>
      <c r="H6827" s="7" t="str">
        <f>IF('Payments Export'!B6831="","",G6827-F6827)</f>
        <v/>
      </c>
      <c r="I6827" s="3" t="str">
        <f>IF(C6827&lt;&gt;"",_xlfn.XLOOKUP(IFERROR(VALUE(C6827),C6827),'Items database'!A:A,'Items database'!B:B),(_xlfn.XLOOKUP(LEFT(E6827,3),Services,Services,"")))</f>
        <v/>
      </c>
      <c r="J6827" s="3" t="str">
        <f t="shared" si="213"/>
        <v/>
      </c>
    </row>
    <row r="6828" spans="1:10" x14ac:dyDescent="0.35">
      <c r="A6828" s="7" t="str">
        <f>IF('Payments Export'!A6832="","",'Payments Export'!A6832)</f>
        <v/>
      </c>
      <c r="B6828" s="7" t="str">
        <f>IF('Payments Export'!A6832="","",'Payments Export'!B6832)</f>
        <v/>
      </c>
      <c r="C6828" s="7" t="str">
        <f>IF(IFERROR(VALUE('Payments Export'!H6832),'Payments Export'!H6832)&lt;&gt;0,IFERROR(VALUE('Payments Export'!H6832),'Payments Export'!H6832),"")</f>
        <v/>
      </c>
      <c r="D6828" s="7" t="str">
        <f>IF('Payments Export'!I6832="","",'Payments Export'!I6832)</f>
        <v/>
      </c>
      <c r="E6828" s="7" t="str">
        <f t="shared" si="212"/>
        <v/>
      </c>
      <c r="F6828" s="7" t="str">
        <f>IF('Payments Export'!A6832="","",'Payments Export'!N6832)</f>
        <v/>
      </c>
      <c r="G6828" s="7" t="str">
        <f>IF('Payments Export'!A6832="","",'Payments Export'!O6832)</f>
        <v/>
      </c>
      <c r="H6828" s="7" t="str">
        <f>IF('Payments Export'!B6832="","",G6828-F6828)</f>
        <v/>
      </c>
      <c r="I6828" s="3" t="str">
        <f>IF(C6828&lt;&gt;"",_xlfn.XLOOKUP(IFERROR(VALUE(C6828),C6828),'Items database'!A:A,'Items database'!B:B),(_xlfn.XLOOKUP(LEFT(E6828,3),Services,Services,"")))</f>
        <v/>
      </c>
      <c r="J6828" s="3" t="str">
        <f t="shared" si="213"/>
        <v/>
      </c>
    </row>
    <row r="6829" spans="1:10" x14ac:dyDescent="0.35">
      <c r="A6829" s="7" t="str">
        <f>IF('Payments Export'!A6833="","",'Payments Export'!A6833)</f>
        <v/>
      </c>
      <c r="B6829" s="7" t="str">
        <f>IF('Payments Export'!A6833="","",'Payments Export'!B6833)</f>
        <v/>
      </c>
      <c r="C6829" s="7" t="str">
        <f>IF(IFERROR(VALUE('Payments Export'!H6833),'Payments Export'!H6833)&lt;&gt;0,IFERROR(VALUE('Payments Export'!H6833),'Payments Export'!H6833),"")</f>
        <v/>
      </c>
      <c r="D6829" s="7" t="str">
        <f>IF('Payments Export'!I6833="","",'Payments Export'!I6833)</f>
        <v/>
      </c>
      <c r="E6829" s="7" t="str">
        <f t="shared" si="212"/>
        <v/>
      </c>
      <c r="F6829" s="7" t="str">
        <f>IF('Payments Export'!A6833="","",'Payments Export'!N6833)</f>
        <v/>
      </c>
      <c r="G6829" s="7" t="str">
        <f>IF('Payments Export'!A6833="","",'Payments Export'!O6833)</f>
        <v/>
      </c>
      <c r="H6829" s="7" t="str">
        <f>IF('Payments Export'!B6833="","",G6829-F6829)</f>
        <v/>
      </c>
      <c r="I6829" s="3" t="str">
        <f>IF(C6829&lt;&gt;"",_xlfn.XLOOKUP(IFERROR(VALUE(C6829),C6829),'Items database'!A:A,'Items database'!B:B),(_xlfn.XLOOKUP(LEFT(E6829,3),Services,Services,"")))</f>
        <v/>
      </c>
      <c r="J6829" s="3" t="str">
        <f t="shared" si="213"/>
        <v/>
      </c>
    </row>
    <row r="6830" spans="1:10" x14ac:dyDescent="0.35">
      <c r="A6830" s="7" t="str">
        <f>IF('Payments Export'!A6834="","",'Payments Export'!A6834)</f>
        <v/>
      </c>
      <c r="B6830" s="7" t="str">
        <f>IF('Payments Export'!A6834="","",'Payments Export'!B6834)</f>
        <v/>
      </c>
      <c r="C6830" s="7" t="str">
        <f>IF(IFERROR(VALUE('Payments Export'!H6834),'Payments Export'!H6834)&lt;&gt;0,IFERROR(VALUE('Payments Export'!H6834),'Payments Export'!H6834),"")</f>
        <v/>
      </c>
      <c r="D6830" s="7" t="str">
        <f>IF('Payments Export'!I6834="","",'Payments Export'!I6834)</f>
        <v/>
      </c>
      <c r="E6830" s="7" t="str">
        <f t="shared" si="212"/>
        <v/>
      </c>
      <c r="F6830" s="7" t="str">
        <f>IF('Payments Export'!A6834="","",'Payments Export'!N6834)</f>
        <v/>
      </c>
      <c r="G6830" s="7" t="str">
        <f>IF('Payments Export'!A6834="","",'Payments Export'!O6834)</f>
        <v/>
      </c>
      <c r="H6830" s="7" t="str">
        <f>IF('Payments Export'!B6834="","",G6830-F6830)</f>
        <v/>
      </c>
      <c r="I6830" s="3" t="str">
        <f>IF(C6830&lt;&gt;"",_xlfn.XLOOKUP(IFERROR(VALUE(C6830),C6830),'Items database'!A:A,'Items database'!B:B),(_xlfn.XLOOKUP(LEFT(E6830,3),Services,Services,"")))</f>
        <v/>
      </c>
      <c r="J6830" s="3" t="str">
        <f t="shared" si="213"/>
        <v/>
      </c>
    </row>
    <row r="6831" spans="1:10" x14ac:dyDescent="0.35">
      <c r="A6831" s="7" t="str">
        <f>IF('Payments Export'!A6835="","",'Payments Export'!A6835)</f>
        <v/>
      </c>
      <c r="B6831" s="7" t="str">
        <f>IF('Payments Export'!A6835="","",'Payments Export'!B6835)</f>
        <v/>
      </c>
      <c r="C6831" s="7" t="str">
        <f>IF(IFERROR(VALUE('Payments Export'!H6835),'Payments Export'!H6835)&lt;&gt;0,IFERROR(VALUE('Payments Export'!H6835),'Payments Export'!H6835),"")</f>
        <v/>
      </c>
      <c r="D6831" s="7" t="str">
        <f>IF('Payments Export'!I6835="","",'Payments Export'!I6835)</f>
        <v/>
      </c>
      <c r="E6831" s="7" t="str">
        <f t="shared" si="212"/>
        <v/>
      </c>
      <c r="F6831" s="7" t="str">
        <f>IF('Payments Export'!A6835="","",'Payments Export'!N6835)</f>
        <v/>
      </c>
      <c r="G6831" s="7" t="str">
        <f>IF('Payments Export'!A6835="","",'Payments Export'!O6835)</f>
        <v/>
      </c>
      <c r="H6831" s="7" t="str">
        <f>IF('Payments Export'!B6835="","",G6831-F6831)</f>
        <v/>
      </c>
      <c r="I6831" s="3" t="str">
        <f>IF(C6831&lt;&gt;"",_xlfn.XLOOKUP(IFERROR(VALUE(C6831),C6831),'Items database'!A:A,'Items database'!B:B),(_xlfn.XLOOKUP(LEFT(E6831,3),Services,Services,"")))</f>
        <v/>
      </c>
      <c r="J6831" s="3" t="str">
        <f t="shared" si="213"/>
        <v/>
      </c>
    </row>
    <row r="6832" spans="1:10" x14ac:dyDescent="0.35">
      <c r="A6832" s="7" t="str">
        <f>IF('Payments Export'!A6836="","",'Payments Export'!A6836)</f>
        <v/>
      </c>
      <c r="B6832" s="7" t="str">
        <f>IF('Payments Export'!A6836="","",'Payments Export'!B6836)</f>
        <v/>
      </c>
      <c r="C6832" s="7" t="str">
        <f>IF(IFERROR(VALUE('Payments Export'!H6836),'Payments Export'!H6836)&lt;&gt;0,IFERROR(VALUE('Payments Export'!H6836),'Payments Export'!H6836),"")</f>
        <v/>
      </c>
      <c r="D6832" s="7" t="str">
        <f>IF('Payments Export'!I6836="","",'Payments Export'!I6836)</f>
        <v/>
      </c>
      <c r="E6832" s="7" t="str">
        <f t="shared" si="212"/>
        <v/>
      </c>
      <c r="F6832" s="7" t="str">
        <f>IF('Payments Export'!A6836="","",'Payments Export'!N6836)</f>
        <v/>
      </c>
      <c r="G6832" s="7" t="str">
        <f>IF('Payments Export'!A6836="","",'Payments Export'!O6836)</f>
        <v/>
      </c>
      <c r="H6832" s="7" t="str">
        <f>IF('Payments Export'!B6836="","",G6832-F6832)</f>
        <v/>
      </c>
      <c r="I6832" s="3" t="str">
        <f>IF(C6832&lt;&gt;"",_xlfn.XLOOKUP(IFERROR(VALUE(C6832),C6832),'Items database'!A:A,'Items database'!B:B),(_xlfn.XLOOKUP(LEFT(E6832,3),Services,Services,"")))</f>
        <v/>
      </c>
      <c r="J6832" s="3" t="str">
        <f t="shared" si="213"/>
        <v/>
      </c>
    </row>
    <row r="6833" spans="1:10" x14ac:dyDescent="0.35">
      <c r="A6833" s="7" t="str">
        <f>IF('Payments Export'!A6837="","",'Payments Export'!A6837)</f>
        <v/>
      </c>
      <c r="B6833" s="7" t="str">
        <f>IF('Payments Export'!A6837="","",'Payments Export'!B6837)</f>
        <v/>
      </c>
      <c r="C6833" s="7" t="str">
        <f>IF(IFERROR(VALUE('Payments Export'!H6837),'Payments Export'!H6837)&lt;&gt;0,IFERROR(VALUE('Payments Export'!H6837),'Payments Export'!H6837),"")</f>
        <v/>
      </c>
      <c r="D6833" s="7" t="str">
        <f>IF('Payments Export'!I6837="","",'Payments Export'!I6837)</f>
        <v/>
      </c>
      <c r="E6833" s="7" t="str">
        <f t="shared" si="212"/>
        <v/>
      </c>
      <c r="F6833" s="7" t="str">
        <f>IF('Payments Export'!A6837="","",'Payments Export'!N6837)</f>
        <v/>
      </c>
      <c r="G6833" s="7" t="str">
        <f>IF('Payments Export'!A6837="","",'Payments Export'!O6837)</f>
        <v/>
      </c>
      <c r="H6833" s="7" t="str">
        <f>IF('Payments Export'!B6837="","",G6833-F6833)</f>
        <v/>
      </c>
      <c r="I6833" s="3" t="str">
        <f>IF(C6833&lt;&gt;"",_xlfn.XLOOKUP(IFERROR(VALUE(C6833),C6833),'Items database'!A:A,'Items database'!B:B),(_xlfn.XLOOKUP(LEFT(E6833,3),Services,Services,"")))</f>
        <v/>
      </c>
      <c r="J6833" s="3" t="str">
        <f t="shared" si="213"/>
        <v/>
      </c>
    </row>
    <row r="6834" spans="1:10" x14ac:dyDescent="0.35">
      <c r="A6834" s="7" t="str">
        <f>IF('Payments Export'!A6838="","",'Payments Export'!A6838)</f>
        <v/>
      </c>
      <c r="B6834" s="7" t="str">
        <f>IF('Payments Export'!A6838="","",'Payments Export'!B6838)</f>
        <v/>
      </c>
      <c r="C6834" s="7" t="str">
        <f>IF(IFERROR(VALUE('Payments Export'!H6838),'Payments Export'!H6838)&lt;&gt;0,IFERROR(VALUE('Payments Export'!H6838),'Payments Export'!H6838),"")</f>
        <v/>
      </c>
      <c r="D6834" s="7" t="str">
        <f>IF('Payments Export'!I6838="","",'Payments Export'!I6838)</f>
        <v/>
      </c>
      <c r="E6834" s="7" t="str">
        <f t="shared" si="212"/>
        <v/>
      </c>
      <c r="F6834" s="7" t="str">
        <f>IF('Payments Export'!A6838="","",'Payments Export'!N6838)</f>
        <v/>
      </c>
      <c r="G6834" s="7" t="str">
        <f>IF('Payments Export'!A6838="","",'Payments Export'!O6838)</f>
        <v/>
      </c>
      <c r="H6834" s="7" t="str">
        <f>IF('Payments Export'!B6838="","",G6834-F6834)</f>
        <v/>
      </c>
      <c r="I6834" s="3" t="str">
        <f>IF(C6834&lt;&gt;"",_xlfn.XLOOKUP(IFERROR(VALUE(C6834),C6834),'Items database'!A:A,'Items database'!B:B),(_xlfn.XLOOKUP(LEFT(E6834,3),Services,Services,"")))</f>
        <v/>
      </c>
      <c r="J6834" s="3" t="str">
        <f t="shared" si="213"/>
        <v/>
      </c>
    </row>
    <row r="6835" spans="1:10" x14ac:dyDescent="0.35">
      <c r="A6835" s="7" t="str">
        <f>IF('Payments Export'!A6839="","",'Payments Export'!A6839)</f>
        <v/>
      </c>
      <c r="B6835" s="7" t="str">
        <f>IF('Payments Export'!A6839="","",'Payments Export'!B6839)</f>
        <v/>
      </c>
      <c r="C6835" s="7" t="str">
        <f>IF(IFERROR(VALUE('Payments Export'!H6839),'Payments Export'!H6839)&lt;&gt;0,IFERROR(VALUE('Payments Export'!H6839),'Payments Export'!H6839),"")</f>
        <v/>
      </c>
      <c r="D6835" s="7" t="str">
        <f>IF('Payments Export'!I6839="","",'Payments Export'!I6839)</f>
        <v/>
      </c>
      <c r="E6835" s="7" t="str">
        <f t="shared" si="212"/>
        <v/>
      </c>
      <c r="F6835" s="7" t="str">
        <f>IF('Payments Export'!A6839="","",'Payments Export'!N6839)</f>
        <v/>
      </c>
      <c r="G6835" s="7" t="str">
        <f>IF('Payments Export'!A6839="","",'Payments Export'!O6839)</f>
        <v/>
      </c>
      <c r="H6835" s="7" t="str">
        <f>IF('Payments Export'!B6839="","",G6835-F6835)</f>
        <v/>
      </c>
      <c r="I6835" s="3" t="str">
        <f>IF(C6835&lt;&gt;"",_xlfn.XLOOKUP(IFERROR(VALUE(C6835),C6835),'Items database'!A:A,'Items database'!B:B),(_xlfn.XLOOKUP(LEFT(E6835,3),Services,Services,"")))</f>
        <v/>
      </c>
      <c r="J6835" s="3" t="str">
        <f t="shared" si="213"/>
        <v/>
      </c>
    </row>
    <row r="6836" spans="1:10" x14ac:dyDescent="0.35">
      <c r="A6836" s="7" t="str">
        <f>IF('Payments Export'!A6840="","",'Payments Export'!A6840)</f>
        <v/>
      </c>
      <c r="B6836" s="7" t="str">
        <f>IF('Payments Export'!A6840="","",'Payments Export'!B6840)</f>
        <v/>
      </c>
      <c r="C6836" s="7" t="str">
        <f>IF(IFERROR(VALUE('Payments Export'!H6840),'Payments Export'!H6840)&lt;&gt;0,IFERROR(VALUE('Payments Export'!H6840),'Payments Export'!H6840),"")</f>
        <v/>
      </c>
      <c r="D6836" s="7" t="str">
        <f>IF('Payments Export'!I6840="","",'Payments Export'!I6840)</f>
        <v/>
      </c>
      <c r="E6836" s="7" t="str">
        <f t="shared" si="212"/>
        <v/>
      </c>
      <c r="F6836" s="7" t="str">
        <f>IF('Payments Export'!A6840="","",'Payments Export'!N6840)</f>
        <v/>
      </c>
      <c r="G6836" s="7" t="str">
        <f>IF('Payments Export'!A6840="","",'Payments Export'!O6840)</f>
        <v/>
      </c>
      <c r="H6836" s="7" t="str">
        <f>IF('Payments Export'!B6840="","",G6836-F6836)</f>
        <v/>
      </c>
      <c r="I6836" s="3" t="str">
        <f>IF(C6836&lt;&gt;"",_xlfn.XLOOKUP(IFERROR(VALUE(C6836),C6836),'Items database'!A:A,'Items database'!B:B),(_xlfn.XLOOKUP(LEFT(E6836,3),Services,Services,"")))</f>
        <v/>
      </c>
      <c r="J6836" s="3" t="str">
        <f t="shared" si="213"/>
        <v/>
      </c>
    </row>
    <row r="6837" spans="1:10" x14ac:dyDescent="0.35">
      <c r="A6837" s="7" t="str">
        <f>IF('Payments Export'!A6841="","",'Payments Export'!A6841)</f>
        <v/>
      </c>
      <c r="B6837" s="7" t="str">
        <f>IF('Payments Export'!A6841="","",'Payments Export'!B6841)</f>
        <v/>
      </c>
      <c r="C6837" s="7" t="str">
        <f>IF(IFERROR(VALUE('Payments Export'!H6841),'Payments Export'!H6841)&lt;&gt;0,IFERROR(VALUE('Payments Export'!H6841),'Payments Export'!H6841),"")</f>
        <v/>
      </c>
      <c r="D6837" s="7" t="str">
        <f>IF('Payments Export'!I6841="","",'Payments Export'!I6841)</f>
        <v/>
      </c>
      <c r="E6837" s="7" t="str">
        <f t="shared" si="212"/>
        <v/>
      </c>
      <c r="F6837" s="7" t="str">
        <f>IF('Payments Export'!A6841="","",'Payments Export'!N6841)</f>
        <v/>
      </c>
      <c r="G6837" s="7" t="str">
        <f>IF('Payments Export'!A6841="","",'Payments Export'!O6841)</f>
        <v/>
      </c>
      <c r="H6837" s="7" t="str">
        <f>IF('Payments Export'!B6841="","",G6837-F6837)</f>
        <v/>
      </c>
      <c r="I6837" s="3" t="str">
        <f>IF(C6837&lt;&gt;"",_xlfn.XLOOKUP(IFERROR(VALUE(C6837),C6837),'Items database'!A:A,'Items database'!B:B),(_xlfn.XLOOKUP(LEFT(E6837,3),Services,Services,"")))</f>
        <v/>
      </c>
      <c r="J6837" s="3" t="str">
        <f t="shared" si="213"/>
        <v/>
      </c>
    </row>
    <row r="6838" spans="1:10" x14ac:dyDescent="0.35">
      <c r="A6838" s="7" t="str">
        <f>IF('Payments Export'!A6842="","",'Payments Export'!A6842)</f>
        <v/>
      </c>
      <c r="B6838" s="7" t="str">
        <f>IF('Payments Export'!A6842="","",'Payments Export'!B6842)</f>
        <v/>
      </c>
      <c r="C6838" s="7" t="str">
        <f>IF(IFERROR(VALUE('Payments Export'!H6842),'Payments Export'!H6842)&lt;&gt;0,IFERROR(VALUE('Payments Export'!H6842),'Payments Export'!H6842),"")</f>
        <v/>
      </c>
      <c r="D6838" s="7" t="str">
        <f>IF('Payments Export'!I6842="","",'Payments Export'!I6842)</f>
        <v/>
      </c>
      <c r="E6838" s="7" t="str">
        <f t="shared" si="212"/>
        <v/>
      </c>
      <c r="F6838" s="7" t="str">
        <f>IF('Payments Export'!A6842="","",'Payments Export'!N6842)</f>
        <v/>
      </c>
      <c r="G6838" s="7" t="str">
        <f>IF('Payments Export'!A6842="","",'Payments Export'!O6842)</f>
        <v/>
      </c>
      <c r="H6838" s="7" t="str">
        <f>IF('Payments Export'!B6842="","",G6838-F6838)</f>
        <v/>
      </c>
      <c r="I6838" s="3" t="str">
        <f>IF(C6838&lt;&gt;"",_xlfn.XLOOKUP(IFERROR(VALUE(C6838),C6838),'Items database'!A:A,'Items database'!B:B),(_xlfn.XLOOKUP(LEFT(E6838,3),Services,Services,"")))</f>
        <v/>
      </c>
      <c r="J6838" s="3" t="str">
        <f t="shared" si="213"/>
        <v/>
      </c>
    </row>
    <row r="6839" spans="1:10" x14ac:dyDescent="0.35">
      <c r="A6839" s="7" t="str">
        <f>IF('Payments Export'!A6843="","",'Payments Export'!A6843)</f>
        <v/>
      </c>
      <c r="B6839" s="7" t="str">
        <f>IF('Payments Export'!A6843="","",'Payments Export'!B6843)</f>
        <v/>
      </c>
      <c r="C6839" s="7" t="str">
        <f>IF(IFERROR(VALUE('Payments Export'!H6843),'Payments Export'!H6843)&lt;&gt;0,IFERROR(VALUE('Payments Export'!H6843),'Payments Export'!H6843),"")</f>
        <v/>
      </c>
      <c r="D6839" s="7" t="str">
        <f>IF('Payments Export'!I6843="","",'Payments Export'!I6843)</f>
        <v/>
      </c>
      <c r="E6839" s="7" t="str">
        <f t="shared" si="212"/>
        <v/>
      </c>
      <c r="F6839" s="7" t="str">
        <f>IF('Payments Export'!A6843="","",'Payments Export'!N6843)</f>
        <v/>
      </c>
      <c r="G6839" s="7" t="str">
        <f>IF('Payments Export'!A6843="","",'Payments Export'!O6843)</f>
        <v/>
      </c>
      <c r="H6839" s="7" t="str">
        <f>IF('Payments Export'!B6843="","",G6839-F6839)</f>
        <v/>
      </c>
      <c r="I6839" s="3" t="str">
        <f>IF(C6839&lt;&gt;"",_xlfn.XLOOKUP(IFERROR(VALUE(C6839),C6839),'Items database'!A:A,'Items database'!B:B),(_xlfn.XLOOKUP(LEFT(E6839,3),Services,Services,"")))</f>
        <v/>
      </c>
      <c r="J6839" s="3" t="str">
        <f t="shared" si="213"/>
        <v/>
      </c>
    </row>
    <row r="6840" spans="1:10" x14ac:dyDescent="0.35">
      <c r="A6840" s="7" t="str">
        <f>IF('Payments Export'!A6844="","",'Payments Export'!A6844)</f>
        <v/>
      </c>
      <c r="B6840" s="7" t="str">
        <f>IF('Payments Export'!A6844="","",'Payments Export'!B6844)</f>
        <v/>
      </c>
      <c r="C6840" s="7" t="str">
        <f>IF(IFERROR(VALUE('Payments Export'!H6844),'Payments Export'!H6844)&lt;&gt;0,IFERROR(VALUE('Payments Export'!H6844),'Payments Export'!H6844),"")</f>
        <v/>
      </c>
      <c r="D6840" s="7" t="str">
        <f>IF('Payments Export'!I6844="","",'Payments Export'!I6844)</f>
        <v/>
      </c>
      <c r="E6840" s="7" t="str">
        <f t="shared" si="212"/>
        <v/>
      </c>
      <c r="F6840" s="7" t="str">
        <f>IF('Payments Export'!A6844="","",'Payments Export'!N6844)</f>
        <v/>
      </c>
      <c r="G6840" s="7" t="str">
        <f>IF('Payments Export'!A6844="","",'Payments Export'!O6844)</f>
        <v/>
      </c>
      <c r="H6840" s="7" t="str">
        <f>IF('Payments Export'!B6844="","",G6840-F6840)</f>
        <v/>
      </c>
      <c r="I6840" s="3" t="str">
        <f>IF(C6840&lt;&gt;"",_xlfn.XLOOKUP(IFERROR(VALUE(C6840),C6840),'Items database'!A:A,'Items database'!B:B),(_xlfn.XLOOKUP(LEFT(E6840,3),Services,Services,"")))</f>
        <v/>
      </c>
      <c r="J6840" s="3" t="str">
        <f t="shared" si="213"/>
        <v/>
      </c>
    </row>
    <row r="6841" spans="1:10" x14ac:dyDescent="0.35">
      <c r="A6841" s="7" t="str">
        <f>IF('Payments Export'!A6845="","",'Payments Export'!A6845)</f>
        <v/>
      </c>
      <c r="B6841" s="7" t="str">
        <f>IF('Payments Export'!A6845="","",'Payments Export'!B6845)</f>
        <v/>
      </c>
      <c r="C6841" s="7" t="str">
        <f>IF(IFERROR(VALUE('Payments Export'!H6845),'Payments Export'!H6845)&lt;&gt;0,IFERROR(VALUE('Payments Export'!H6845),'Payments Export'!H6845),"")</f>
        <v/>
      </c>
      <c r="D6841" s="7" t="str">
        <f>IF('Payments Export'!I6845="","",'Payments Export'!I6845)</f>
        <v/>
      </c>
      <c r="E6841" s="7" t="str">
        <f t="shared" si="212"/>
        <v/>
      </c>
      <c r="F6841" s="7" t="str">
        <f>IF('Payments Export'!A6845="","",'Payments Export'!N6845)</f>
        <v/>
      </c>
      <c r="G6841" s="7" t="str">
        <f>IF('Payments Export'!A6845="","",'Payments Export'!O6845)</f>
        <v/>
      </c>
      <c r="H6841" s="7" t="str">
        <f>IF('Payments Export'!B6845="","",G6841-F6841)</f>
        <v/>
      </c>
      <c r="I6841" s="3" t="str">
        <f>IF(C6841&lt;&gt;"",_xlfn.XLOOKUP(IFERROR(VALUE(C6841),C6841),'Items database'!A:A,'Items database'!B:B),(_xlfn.XLOOKUP(LEFT(E6841,3),Services,Services,"")))</f>
        <v/>
      </c>
      <c r="J6841" s="3" t="str">
        <f t="shared" si="213"/>
        <v/>
      </c>
    </row>
    <row r="6842" spans="1:10" x14ac:dyDescent="0.35">
      <c r="A6842" s="7" t="str">
        <f>IF('Payments Export'!A6846="","",'Payments Export'!A6846)</f>
        <v/>
      </c>
      <c r="B6842" s="7" t="str">
        <f>IF('Payments Export'!A6846="","",'Payments Export'!B6846)</f>
        <v/>
      </c>
      <c r="C6842" s="7" t="str">
        <f>IF(IFERROR(VALUE('Payments Export'!H6846),'Payments Export'!H6846)&lt;&gt;0,IFERROR(VALUE('Payments Export'!H6846),'Payments Export'!H6846),"")</f>
        <v/>
      </c>
      <c r="D6842" s="7" t="str">
        <f>IF('Payments Export'!I6846="","",'Payments Export'!I6846)</f>
        <v/>
      </c>
      <c r="E6842" s="7" t="str">
        <f t="shared" si="212"/>
        <v/>
      </c>
      <c r="F6842" s="7" t="str">
        <f>IF('Payments Export'!A6846="","",'Payments Export'!N6846)</f>
        <v/>
      </c>
      <c r="G6842" s="7" t="str">
        <f>IF('Payments Export'!A6846="","",'Payments Export'!O6846)</f>
        <v/>
      </c>
      <c r="H6842" s="7" t="str">
        <f>IF('Payments Export'!B6846="","",G6842-F6842)</f>
        <v/>
      </c>
      <c r="I6842" s="3" t="str">
        <f>IF(C6842&lt;&gt;"",_xlfn.XLOOKUP(IFERROR(VALUE(C6842),C6842),'Items database'!A:A,'Items database'!B:B),(_xlfn.XLOOKUP(LEFT(E6842,3),Services,Services,"")))</f>
        <v/>
      </c>
      <c r="J6842" s="3" t="str">
        <f t="shared" si="213"/>
        <v/>
      </c>
    </row>
    <row r="6843" spans="1:10" x14ac:dyDescent="0.35">
      <c r="A6843" s="7" t="str">
        <f>IF('Payments Export'!A6847="","",'Payments Export'!A6847)</f>
        <v/>
      </c>
      <c r="B6843" s="7" t="str">
        <f>IF('Payments Export'!A6847="","",'Payments Export'!B6847)</f>
        <v/>
      </c>
      <c r="C6843" s="7" t="str">
        <f>IF(IFERROR(VALUE('Payments Export'!H6847),'Payments Export'!H6847)&lt;&gt;0,IFERROR(VALUE('Payments Export'!H6847),'Payments Export'!H6847),"")</f>
        <v/>
      </c>
      <c r="D6843" s="7" t="str">
        <f>IF('Payments Export'!I6847="","",'Payments Export'!I6847)</f>
        <v/>
      </c>
      <c r="E6843" s="7" t="str">
        <f t="shared" si="212"/>
        <v/>
      </c>
      <c r="F6843" s="7" t="str">
        <f>IF('Payments Export'!A6847="","",'Payments Export'!N6847)</f>
        <v/>
      </c>
      <c r="G6843" s="7" t="str">
        <f>IF('Payments Export'!A6847="","",'Payments Export'!O6847)</f>
        <v/>
      </c>
      <c r="H6843" s="7" t="str">
        <f>IF('Payments Export'!B6847="","",G6843-F6843)</f>
        <v/>
      </c>
      <c r="I6843" s="3" t="str">
        <f>IF(C6843&lt;&gt;"",_xlfn.XLOOKUP(IFERROR(VALUE(C6843),C6843),'Items database'!A:A,'Items database'!B:B),(_xlfn.XLOOKUP(LEFT(E6843,3),Services,Services,"")))</f>
        <v/>
      </c>
      <c r="J6843" s="3" t="str">
        <f t="shared" si="213"/>
        <v/>
      </c>
    </row>
    <row r="6844" spans="1:10" x14ac:dyDescent="0.35">
      <c r="A6844" s="7" t="str">
        <f>IF('Payments Export'!A6848="","",'Payments Export'!A6848)</f>
        <v/>
      </c>
      <c r="B6844" s="7" t="str">
        <f>IF('Payments Export'!A6848="","",'Payments Export'!B6848)</f>
        <v/>
      </c>
      <c r="C6844" s="7" t="str">
        <f>IF(IFERROR(VALUE('Payments Export'!H6848),'Payments Export'!H6848)&lt;&gt;0,IFERROR(VALUE('Payments Export'!H6848),'Payments Export'!H6848),"")</f>
        <v/>
      </c>
      <c r="D6844" s="7" t="str">
        <f>IF('Payments Export'!I6848="","",'Payments Export'!I6848)</f>
        <v/>
      </c>
      <c r="E6844" s="7" t="str">
        <f t="shared" si="212"/>
        <v/>
      </c>
      <c r="F6844" s="7" t="str">
        <f>IF('Payments Export'!A6848="","",'Payments Export'!N6848)</f>
        <v/>
      </c>
      <c r="G6844" s="7" t="str">
        <f>IF('Payments Export'!A6848="","",'Payments Export'!O6848)</f>
        <v/>
      </c>
      <c r="H6844" s="7" t="str">
        <f>IF('Payments Export'!B6848="","",G6844-F6844)</f>
        <v/>
      </c>
      <c r="I6844" s="3" t="str">
        <f>IF(C6844&lt;&gt;"",_xlfn.XLOOKUP(IFERROR(VALUE(C6844),C6844),'Items database'!A:A,'Items database'!B:B),(_xlfn.XLOOKUP(LEFT(E6844,3),Services,Services,"")))</f>
        <v/>
      </c>
      <c r="J6844" s="3" t="str">
        <f t="shared" si="213"/>
        <v/>
      </c>
    </row>
    <row r="6845" spans="1:10" x14ac:dyDescent="0.35">
      <c r="A6845" s="7" t="str">
        <f>IF('Payments Export'!A6849="","",'Payments Export'!A6849)</f>
        <v/>
      </c>
      <c r="B6845" s="7" t="str">
        <f>IF('Payments Export'!A6849="","",'Payments Export'!B6849)</f>
        <v/>
      </c>
      <c r="C6845" s="7" t="str">
        <f>IF(IFERROR(VALUE('Payments Export'!H6849),'Payments Export'!H6849)&lt;&gt;0,IFERROR(VALUE('Payments Export'!H6849),'Payments Export'!H6849),"")</f>
        <v/>
      </c>
      <c r="D6845" s="7" t="str">
        <f>IF('Payments Export'!I6849="","",'Payments Export'!I6849)</f>
        <v/>
      </c>
      <c r="E6845" s="7" t="str">
        <f t="shared" si="212"/>
        <v/>
      </c>
      <c r="F6845" s="7" t="str">
        <f>IF('Payments Export'!A6849="","",'Payments Export'!N6849)</f>
        <v/>
      </c>
      <c r="G6845" s="7" t="str">
        <f>IF('Payments Export'!A6849="","",'Payments Export'!O6849)</f>
        <v/>
      </c>
      <c r="H6845" s="7" t="str">
        <f>IF('Payments Export'!B6849="","",G6845-F6845)</f>
        <v/>
      </c>
      <c r="I6845" s="3" t="str">
        <f>IF(C6845&lt;&gt;"",_xlfn.XLOOKUP(IFERROR(VALUE(C6845),C6845),'Items database'!A:A,'Items database'!B:B),(_xlfn.XLOOKUP(LEFT(E6845,3),Services,Services,"")))</f>
        <v/>
      </c>
      <c r="J6845" s="3" t="str">
        <f t="shared" si="213"/>
        <v/>
      </c>
    </row>
    <row r="6846" spans="1:10" x14ac:dyDescent="0.35">
      <c r="A6846" s="7" t="str">
        <f>IF('Payments Export'!A6850="","",'Payments Export'!A6850)</f>
        <v/>
      </c>
      <c r="B6846" s="7" t="str">
        <f>IF('Payments Export'!A6850="","",'Payments Export'!B6850)</f>
        <v/>
      </c>
      <c r="C6846" s="7" t="str">
        <f>IF(IFERROR(VALUE('Payments Export'!H6850),'Payments Export'!H6850)&lt;&gt;0,IFERROR(VALUE('Payments Export'!H6850),'Payments Export'!H6850),"")</f>
        <v/>
      </c>
      <c r="D6846" s="7" t="str">
        <f>IF('Payments Export'!I6850="","",'Payments Export'!I6850)</f>
        <v/>
      </c>
      <c r="E6846" s="7" t="str">
        <f t="shared" si="212"/>
        <v/>
      </c>
      <c r="F6846" s="7" t="str">
        <f>IF('Payments Export'!A6850="","",'Payments Export'!N6850)</f>
        <v/>
      </c>
      <c r="G6846" s="7" t="str">
        <f>IF('Payments Export'!A6850="","",'Payments Export'!O6850)</f>
        <v/>
      </c>
      <c r="H6846" s="7" t="str">
        <f>IF('Payments Export'!B6850="","",G6846-F6846)</f>
        <v/>
      </c>
      <c r="I6846" s="3" t="str">
        <f>IF(C6846&lt;&gt;"",_xlfn.XLOOKUP(IFERROR(VALUE(C6846),C6846),'Items database'!A:A,'Items database'!B:B),(_xlfn.XLOOKUP(LEFT(E6846,3),Services,Services,"")))</f>
        <v/>
      </c>
      <c r="J6846" s="3" t="str">
        <f t="shared" si="213"/>
        <v/>
      </c>
    </row>
    <row r="6847" spans="1:10" x14ac:dyDescent="0.35">
      <c r="A6847" s="7" t="str">
        <f>IF('Payments Export'!A6851="","",'Payments Export'!A6851)</f>
        <v/>
      </c>
      <c r="B6847" s="7" t="str">
        <f>IF('Payments Export'!A6851="","",'Payments Export'!B6851)</f>
        <v/>
      </c>
      <c r="C6847" s="7" t="str">
        <f>IF(IFERROR(VALUE('Payments Export'!H6851),'Payments Export'!H6851)&lt;&gt;0,IFERROR(VALUE('Payments Export'!H6851),'Payments Export'!H6851),"")</f>
        <v/>
      </c>
      <c r="D6847" s="7" t="str">
        <f>IF('Payments Export'!I6851="","",'Payments Export'!I6851)</f>
        <v/>
      </c>
      <c r="E6847" s="7" t="str">
        <f t="shared" si="212"/>
        <v/>
      </c>
      <c r="F6847" s="7" t="str">
        <f>IF('Payments Export'!A6851="","",'Payments Export'!N6851)</f>
        <v/>
      </c>
      <c r="G6847" s="7" t="str">
        <f>IF('Payments Export'!A6851="","",'Payments Export'!O6851)</f>
        <v/>
      </c>
      <c r="H6847" s="7" t="str">
        <f>IF('Payments Export'!B6851="","",G6847-F6847)</f>
        <v/>
      </c>
      <c r="I6847" s="3" t="str">
        <f>IF(C6847&lt;&gt;"",_xlfn.XLOOKUP(IFERROR(VALUE(C6847),C6847),'Items database'!A:A,'Items database'!B:B),(_xlfn.XLOOKUP(LEFT(E6847,3),Services,Services,"")))</f>
        <v/>
      </c>
      <c r="J6847" s="3" t="str">
        <f t="shared" si="213"/>
        <v/>
      </c>
    </row>
    <row r="6848" spans="1:10" x14ac:dyDescent="0.35">
      <c r="A6848" s="7" t="str">
        <f>IF('Payments Export'!A6852="","",'Payments Export'!A6852)</f>
        <v/>
      </c>
      <c r="B6848" s="7" t="str">
        <f>IF('Payments Export'!A6852="","",'Payments Export'!B6852)</f>
        <v/>
      </c>
      <c r="C6848" s="7" t="str">
        <f>IF(IFERROR(VALUE('Payments Export'!H6852),'Payments Export'!H6852)&lt;&gt;0,IFERROR(VALUE('Payments Export'!H6852),'Payments Export'!H6852),"")</f>
        <v/>
      </c>
      <c r="D6848" s="7" t="str">
        <f>IF('Payments Export'!I6852="","",'Payments Export'!I6852)</f>
        <v/>
      </c>
      <c r="E6848" s="7" t="str">
        <f t="shared" si="212"/>
        <v/>
      </c>
      <c r="F6848" s="7" t="str">
        <f>IF('Payments Export'!A6852="","",'Payments Export'!N6852)</f>
        <v/>
      </c>
      <c r="G6848" s="7" t="str">
        <f>IF('Payments Export'!A6852="","",'Payments Export'!O6852)</f>
        <v/>
      </c>
      <c r="H6848" s="7" t="str">
        <f>IF('Payments Export'!B6852="","",G6848-F6848)</f>
        <v/>
      </c>
      <c r="I6848" s="3" t="str">
        <f>IF(C6848&lt;&gt;"",_xlfn.XLOOKUP(IFERROR(VALUE(C6848),C6848),'Items database'!A:A,'Items database'!B:B),(_xlfn.XLOOKUP(LEFT(E6848,3),Services,Services,"")))</f>
        <v/>
      </c>
      <c r="J6848" s="3" t="str">
        <f t="shared" si="213"/>
        <v/>
      </c>
    </row>
    <row r="6849" spans="1:10" x14ac:dyDescent="0.35">
      <c r="A6849" s="7" t="str">
        <f>IF('Payments Export'!A6853="","",'Payments Export'!A6853)</f>
        <v/>
      </c>
      <c r="B6849" s="7" t="str">
        <f>IF('Payments Export'!A6853="","",'Payments Export'!B6853)</f>
        <v/>
      </c>
      <c r="C6849" s="7" t="str">
        <f>IF(IFERROR(VALUE('Payments Export'!H6853),'Payments Export'!H6853)&lt;&gt;0,IFERROR(VALUE('Payments Export'!H6853),'Payments Export'!H6853),"")</f>
        <v/>
      </c>
      <c r="D6849" s="7" t="str">
        <f>IF('Payments Export'!I6853="","",'Payments Export'!I6853)</f>
        <v/>
      </c>
      <c r="E6849" s="7" t="str">
        <f t="shared" ref="E6849:E6912" si="214">LEFT(D6849,66)</f>
        <v/>
      </c>
      <c r="F6849" s="7" t="str">
        <f>IF('Payments Export'!A6853="","",'Payments Export'!N6853)</f>
        <v/>
      </c>
      <c r="G6849" s="7" t="str">
        <f>IF('Payments Export'!A6853="","",'Payments Export'!O6853)</f>
        <v/>
      </c>
      <c r="H6849" s="7" t="str">
        <f>IF('Payments Export'!B6853="","",G6849-F6849)</f>
        <v/>
      </c>
      <c r="I6849" s="3" t="str">
        <f>IF(C6849&lt;&gt;"",_xlfn.XLOOKUP(IFERROR(VALUE(C6849),C6849),'Items database'!A:A,'Items database'!B:B),(_xlfn.XLOOKUP(LEFT(E6849,3),Services,Services,"")))</f>
        <v/>
      </c>
      <c r="J6849" s="3" t="str">
        <f t="shared" ref="J6849:J6912" si="215">IF(ISNUMBER(F6849)=TRUE,IF(F6849=0,"","GST"),"")</f>
        <v/>
      </c>
    </row>
    <row r="6850" spans="1:10" x14ac:dyDescent="0.35">
      <c r="A6850" s="7" t="str">
        <f>IF('Payments Export'!A6854="","",'Payments Export'!A6854)</f>
        <v/>
      </c>
      <c r="B6850" s="7" t="str">
        <f>IF('Payments Export'!A6854="","",'Payments Export'!B6854)</f>
        <v/>
      </c>
      <c r="C6850" s="7" t="str">
        <f>IF(IFERROR(VALUE('Payments Export'!H6854),'Payments Export'!H6854)&lt;&gt;0,IFERROR(VALUE('Payments Export'!H6854),'Payments Export'!H6854),"")</f>
        <v/>
      </c>
      <c r="D6850" s="7" t="str">
        <f>IF('Payments Export'!I6854="","",'Payments Export'!I6854)</f>
        <v/>
      </c>
      <c r="E6850" s="7" t="str">
        <f t="shared" si="214"/>
        <v/>
      </c>
      <c r="F6850" s="7" t="str">
        <f>IF('Payments Export'!A6854="","",'Payments Export'!N6854)</f>
        <v/>
      </c>
      <c r="G6850" s="7" t="str">
        <f>IF('Payments Export'!A6854="","",'Payments Export'!O6854)</f>
        <v/>
      </c>
      <c r="H6850" s="7" t="str">
        <f>IF('Payments Export'!B6854="","",G6850-F6850)</f>
        <v/>
      </c>
      <c r="I6850" s="3" t="str">
        <f>IF(C6850&lt;&gt;"",_xlfn.XLOOKUP(IFERROR(VALUE(C6850),C6850),'Items database'!A:A,'Items database'!B:B),(_xlfn.XLOOKUP(LEFT(E6850,3),Services,Services,"")))</f>
        <v/>
      </c>
      <c r="J6850" s="3" t="str">
        <f t="shared" si="215"/>
        <v/>
      </c>
    </row>
    <row r="6851" spans="1:10" x14ac:dyDescent="0.35">
      <c r="A6851" s="7" t="str">
        <f>IF('Payments Export'!A6855="","",'Payments Export'!A6855)</f>
        <v/>
      </c>
      <c r="B6851" s="7" t="str">
        <f>IF('Payments Export'!A6855="","",'Payments Export'!B6855)</f>
        <v/>
      </c>
      <c r="C6851" s="7" t="str">
        <f>IF(IFERROR(VALUE('Payments Export'!H6855),'Payments Export'!H6855)&lt;&gt;0,IFERROR(VALUE('Payments Export'!H6855),'Payments Export'!H6855),"")</f>
        <v/>
      </c>
      <c r="D6851" s="7" t="str">
        <f>IF('Payments Export'!I6855="","",'Payments Export'!I6855)</f>
        <v/>
      </c>
      <c r="E6851" s="7" t="str">
        <f t="shared" si="214"/>
        <v/>
      </c>
      <c r="F6851" s="7" t="str">
        <f>IF('Payments Export'!A6855="","",'Payments Export'!N6855)</f>
        <v/>
      </c>
      <c r="G6851" s="7" t="str">
        <f>IF('Payments Export'!A6855="","",'Payments Export'!O6855)</f>
        <v/>
      </c>
      <c r="H6851" s="7" t="str">
        <f>IF('Payments Export'!B6855="","",G6851-F6851)</f>
        <v/>
      </c>
      <c r="I6851" s="3" t="str">
        <f>IF(C6851&lt;&gt;"",_xlfn.XLOOKUP(IFERROR(VALUE(C6851),C6851),'Items database'!A:A,'Items database'!B:B),(_xlfn.XLOOKUP(LEFT(E6851,3),Services,Services,"")))</f>
        <v/>
      </c>
      <c r="J6851" s="3" t="str">
        <f t="shared" si="215"/>
        <v/>
      </c>
    </row>
    <row r="6852" spans="1:10" x14ac:dyDescent="0.35">
      <c r="A6852" s="7" t="str">
        <f>IF('Payments Export'!A6856="","",'Payments Export'!A6856)</f>
        <v/>
      </c>
      <c r="B6852" s="7" t="str">
        <f>IF('Payments Export'!A6856="","",'Payments Export'!B6856)</f>
        <v/>
      </c>
      <c r="C6852" s="7" t="str">
        <f>IF(IFERROR(VALUE('Payments Export'!H6856),'Payments Export'!H6856)&lt;&gt;0,IFERROR(VALUE('Payments Export'!H6856),'Payments Export'!H6856),"")</f>
        <v/>
      </c>
      <c r="D6852" s="7" t="str">
        <f>IF('Payments Export'!I6856="","",'Payments Export'!I6856)</f>
        <v/>
      </c>
      <c r="E6852" s="7" t="str">
        <f t="shared" si="214"/>
        <v/>
      </c>
      <c r="F6852" s="7" t="str">
        <f>IF('Payments Export'!A6856="","",'Payments Export'!N6856)</f>
        <v/>
      </c>
      <c r="G6852" s="7" t="str">
        <f>IF('Payments Export'!A6856="","",'Payments Export'!O6856)</f>
        <v/>
      </c>
      <c r="H6852" s="7" t="str">
        <f>IF('Payments Export'!B6856="","",G6852-F6852)</f>
        <v/>
      </c>
      <c r="I6852" s="3" t="str">
        <f>IF(C6852&lt;&gt;"",_xlfn.XLOOKUP(IFERROR(VALUE(C6852),C6852),'Items database'!A:A,'Items database'!B:B),(_xlfn.XLOOKUP(LEFT(E6852,3),Services,Services,"")))</f>
        <v/>
      </c>
      <c r="J6852" s="3" t="str">
        <f t="shared" si="215"/>
        <v/>
      </c>
    </row>
    <row r="6853" spans="1:10" x14ac:dyDescent="0.35">
      <c r="A6853" s="7" t="str">
        <f>IF('Payments Export'!A6857="","",'Payments Export'!A6857)</f>
        <v/>
      </c>
      <c r="B6853" s="7" t="str">
        <f>IF('Payments Export'!A6857="","",'Payments Export'!B6857)</f>
        <v/>
      </c>
      <c r="C6853" s="7" t="str">
        <f>IF(IFERROR(VALUE('Payments Export'!H6857),'Payments Export'!H6857)&lt;&gt;0,IFERROR(VALUE('Payments Export'!H6857),'Payments Export'!H6857),"")</f>
        <v/>
      </c>
      <c r="D6853" s="7" t="str">
        <f>IF('Payments Export'!I6857="","",'Payments Export'!I6857)</f>
        <v/>
      </c>
      <c r="E6853" s="7" t="str">
        <f t="shared" si="214"/>
        <v/>
      </c>
      <c r="F6853" s="7" t="str">
        <f>IF('Payments Export'!A6857="","",'Payments Export'!N6857)</f>
        <v/>
      </c>
      <c r="G6853" s="7" t="str">
        <f>IF('Payments Export'!A6857="","",'Payments Export'!O6857)</f>
        <v/>
      </c>
      <c r="H6853" s="7" t="str">
        <f>IF('Payments Export'!B6857="","",G6853-F6853)</f>
        <v/>
      </c>
      <c r="I6853" s="3" t="str">
        <f>IF(C6853&lt;&gt;"",_xlfn.XLOOKUP(IFERROR(VALUE(C6853),C6853),'Items database'!A:A,'Items database'!B:B),(_xlfn.XLOOKUP(LEFT(E6853,3),Services,Services,"")))</f>
        <v/>
      </c>
      <c r="J6853" s="3" t="str">
        <f t="shared" si="215"/>
        <v/>
      </c>
    </row>
    <row r="6854" spans="1:10" x14ac:dyDescent="0.35">
      <c r="A6854" s="7" t="str">
        <f>IF('Payments Export'!A6858="","",'Payments Export'!A6858)</f>
        <v/>
      </c>
      <c r="B6854" s="7" t="str">
        <f>IF('Payments Export'!A6858="","",'Payments Export'!B6858)</f>
        <v/>
      </c>
      <c r="C6854" s="7" t="str">
        <f>IF(IFERROR(VALUE('Payments Export'!H6858),'Payments Export'!H6858)&lt;&gt;0,IFERROR(VALUE('Payments Export'!H6858),'Payments Export'!H6858),"")</f>
        <v/>
      </c>
      <c r="D6854" s="7" t="str">
        <f>IF('Payments Export'!I6858="","",'Payments Export'!I6858)</f>
        <v/>
      </c>
      <c r="E6854" s="7" t="str">
        <f t="shared" si="214"/>
        <v/>
      </c>
      <c r="F6854" s="7" t="str">
        <f>IF('Payments Export'!A6858="","",'Payments Export'!N6858)</f>
        <v/>
      </c>
      <c r="G6854" s="7" t="str">
        <f>IF('Payments Export'!A6858="","",'Payments Export'!O6858)</f>
        <v/>
      </c>
      <c r="H6854" s="7" t="str">
        <f>IF('Payments Export'!B6858="","",G6854-F6854)</f>
        <v/>
      </c>
      <c r="I6854" s="3" t="str">
        <f>IF(C6854&lt;&gt;"",_xlfn.XLOOKUP(IFERROR(VALUE(C6854),C6854),'Items database'!A:A,'Items database'!B:B),(_xlfn.XLOOKUP(LEFT(E6854,3),Services,Services,"")))</f>
        <v/>
      </c>
      <c r="J6854" s="3" t="str">
        <f t="shared" si="215"/>
        <v/>
      </c>
    </row>
    <row r="6855" spans="1:10" x14ac:dyDescent="0.35">
      <c r="A6855" s="7" t="str">
        <f>IF('Payments Export'!A6859="","",'Payments Export'!A6859)</f>
        <v/>
      </c>
      <c r="B6855" s="7" t="str">
        <f>IF('Payments Export'!A6859="","",'Payments Export'!B6859)</f>
        <v/>
      </c>
      <c r="C6855" s="7" t="str">
        <f>IF(IFERROR(VALUE('Payments Export'!H6859),'Payments Export'!H6859)&lt;&gt;0,IFERROR(VALUE('Payments Export'!H6859),'Payments Export'!H6859),"")</f>
        <v/>
      </c>
      <c r="D6855" s="7" t="str">
        <f>IF('Payments Export'!I6859="","",'Payments Export'!I6859)</f>
        <v/>
      </c>
      <c r="E6855" s="7" t="str">
        <f t="shared" si="214"/>
        <v/>
      </c>
      <c r="F6855" s="7" t="str">
        <f>IF('Payments Export'!A6859="","",'Payments Export'!N6859)</f>
        <v/>
      </c>
      <c r="G6855" s="7" t="str">
        <f>IF('Payments Export'!A6859="","",'Payments Export'!O6859)</f>
        <v/>
      </c>
      <c r="H6855" s="7" t="str">
        <f>IF('Payments Export'!B6859="","",G6855-F6855)</f>
        <v/>
      </c>
      <c r="I6855" s="3" t="str">
        <f>IF(C6855&lt;&gt;"",_xlfn.XLOOKUP(IFERROR(VALUE(C6855),C6855),'Items database'!A:A,'Items database'!B:B),(_xlfn.XLOOKUP(LEFT(E6855,3),Services,Services,"")))</f>
        <v/>
      </c>
      <c r="J6855" s="3" t="str">
        <f t="shared" si="215"/>
        <v/>
      </c>
    </row>
    <row r="6856" spans="1:10" x14ac:dyDescent="0.35">
      <c r="A6856" s="7" t="str">
        <f>IF('Payments Export'!A6860="","",'Payments Export'!A6860)</f>
        <v/>
      </c>
      <c r="B6856" s="7" t="str">
        <f>IF('Payments Export'!A6860="","",'Payments Export'!B6860)</f>
        <v/>
      </c>
      <c r="C6856" s="7" t="str">
        <f>IF(IFERROR(VALUE('Payments Export'!H6860),'Payments Export'!H6860)&lt;&gt;0,IFERROR(VALUE('Payments Export'!H6860),'Payments Export'!H6860),"")</f>
        <v/>
      </c>
      <c r="D6856" s="7" t="str">
        <f>IF('Payments Export'!I6860="","",'Payments Export'!I6860)</f>
        <v/>
      </c>
      <c r="E6856" s="7" t="str">
        <f t="shared" si="214"/>
        <v/>
      </c>
      <c r="F6856" s="7" t="str">
        <f>IF('Payments Export'!A6860="","",'Payments Export'!N6860)</f>
        <v/>
      </c>
      <c r="G6856" s="7" t="str">
        <f>IF('Payments Export'!A6860="","",'Payments Export'!O6860)</f>
        <v/>
      </c>
      <c r="H6856" s="7" t="str">
        <f>IF('Payments Export'!B6860="","",G6856-F6856)</f>
        <v/>
      </c>
      <c r="I6856" s="3" t="str">
        <f>IF(C6856&lt;&gt;"",_xlfn.XLOOKUP(IFERROR(VALUE(C6856),C6856),'Items database'!A:A,'Items database'!B:B),(_xlfn.XLOOKUP(LEFT(E6856,3),Services,Services,"")))</f>
        <v/>
      </c>
      <c r="J6856" s="3" t="str">
        <f t="shared" si="215"/>
        <v/>
      </c>
    </row>
    <row r="6857" spans="1:10" x14ac:dyDescent="0.35">
      <c r="A6857" s="7" t="str">
        <f>IF('Payments Export'!A6861="","",'Payments Export'!A6861)</f>
        <v/>
      </c>
      <c r="B6857" s="7" t="str">
        <f>IF('Payments Export'!A6861="","",'Payments Export'!B6861)</f>
        <v/>
      </c>
      <c r="C6857" s="7" t="str">
        <f>IF(IFERROR(VALUE('Payments Export'!H6861),'Payments Export'!H6861)&lt;&gt;0,IFERROR(VALUE('Payments Export'!H6861),'Payments Export'!H6861),"")</f>
        <v/>
      </c>
      <c r="D6857" s="7" t="str">
        <f>IF('Payments Export'!I6861="","",'Payments Export'!I6861)</f>
        <v/>
      </c>
      <c r="E6857" s="7" t="str">
        <f t="shared" si="214"/>
        <v/>
      </c>
      <c r="F6857" s="7" t="str">
        <f>IF('Payments Export'!A6861="","",'Payments Export'!N6861)</f>
        <v/>
      </c>
      <c r="G6857" s="7" t="str">
        <f>IF('Payments Export'!A6861="","",'Payments Export'!O6861)</f>
        <v/>
      </c>
      <c r="H6857" s="7" t="str">
        <f>IF('Payments Export'!B6861="","",G6857-F6857)</f>
        <v/>
      </c>
      <c r="I6857" s="3" t="str">
        <f>IF(C6857&lt;&gt;"",_xlfn.XLOOKUP(IFERROR(VALUE(C6857),C6857),'Items database'!A:A,'Items database'!B:B),(_xlfn.XLOOKUP(LEFT(E6857,3),Services,Services,"")))</f>
        <v/>
      </c>
      <c r="J6857" s="3" t="str">
        <f t="shared" si="215"/>
        <v/>
      </c>
    </row>
    <row r="6858" spans="1:10" x14ac:dyDescent="0.35">
      <c r="A6858" s="7" t="str">
        <f>IF('Payments Export'!A6862="","",'Payments Export'!A6862)</f>
        <v/>
      </c>
      <c r="B6858" s="7" t="str">
        <f>IF('Payments Export'!A6862="","",'Payments Export'!B6862)</f>
        <v/>
      </c>
      <c r="C6858" s="7" t="str">
        <f>IF(IFERROR(VALUE('Payments Export'!H6862),'Payments Export'!H6862)&lt;&gt;0,IFERROR(VALUE('Payments Export'!H6862),'Payments Export'!H6862),"")</f>
        <v/>
      </c>
      <c r="D6858" s="7" t="str">
        <f>IF('Payments Export'!I6862="","",'Payments Export'!I6862)</f>
        <v/>
      </c>
      <c r="E6858" s="7" t="str">
        <f t="shared" si="214"/>
        <v/>
      </c>
      <c r="F6858" s="7" t="str">
        <f>IF('Payments Export'!A6862="","",'Payments Export'!N6862)</f>
        <v/>
      </c>
      <c r="G6858" s="7" t="str">
        <f>IF('Payments Export'!A6862="","",'Payments Export'!O6862)</f>
        <v/>
      </c>
      <c r="H6858" s="7" t="str">
        <f>IF('Payments Export'!B6862="","",G6858-F6858)</f>
        <v/>
      </c>
      <c r="I6858" s="3" t="str">
        <f>IF(C6858&lt;&gt;"",_xlfn.XLOOKUP(IFERROR(VALUE(C6858),C6858),'Items database'!A:A,'Items database'!B:B),(_xlfn.XLOOKUP(LEFT(E6858,3),Services,Services,"")))</f>
        <v/>
      </c>
      <c r="J6858" s="3" t="str">
        <f t="shared" si="215"/>
        <v/>
      </c>
    </row>
    <row r="6859" spans="1:10" x14ac:dyDescent="0.35">
      <c r="A6859" s="7" t="str">
        <f>IF('Payments Export'!A6863="","",'Payments Export'!A6863)</f>
        <v/>
      </c>
      <c r="B6859" s="7" t="str">
        <f>IF('Payments Export'!A6863="","",'Payments Export'!B6863)</f>
        <v/>
      </c>
      <c r="C6859" s="7" t="str">
        <f>IF(IFERROR(VALUE('Payments Export'!H6863),'Payments Export'!H6863)&lt;&gt;0,IFERROR(VALUE('Payments Export'!H6863),'Payments Export'!H6863),"")</f>
        <v/>
      </c>
      <c r="D6859" s="7" t="str">
        <f>IF('Payments Export'!I6863="","",'Payments Export'!I6863)</f>
        <v/>
      </c>
      <c r="E6859" s="7" t="str">
        <f t="shared" si="214"/>
        <v/>
      </c>
      <c r="F6859" s="7" t="str">
        <f>IF('Payments Export'!A6863="","",'Payments Export'!N6863)</f>
        <v/>
      </c>
      <c r="G6859" s="7" t="str">
        <f>IF('Payments Export'!A6863="","",'Payments Export'!O6863)</f>
        <v/>
      </c>
      <c r="H6859" s="7" t="str">
        <f>IF('Payments Export'!B6863="","",G6859-F6859)</f>
        <v/>
      </c>
      <c r="I6859" s="3" t="str">
        <f>IF(C6859&lt;&gt;"",_xlfn.XLOOKUP(IFERROR(VALUE(C6859),C6859),'Items database'!A:A,'Items database'!B:B),(_xlfn.XLOOKUP(LEFT(E6859,3),Services,Services,"")))</f>
        <v/>
      </c>
      <c r="J6859" s="3" t="str">
        <f t="shared" si="215"/>
        <v/>
      </c>
    </row>
    <row r="6860" spans="1:10" x14ac:dyDescent="0.35">
      <c r="A6860" s="7" t="str">
        <f>IF('Payments Export'!A6864="","",'Payments Export'!A6864)</f>
        <v/>
      </c>
      <c r="B6860" s="7" t="str">
        <f>IF('Payments Export'!A6864="","",'Payments Export'!B6864)</f>
        <v/>
      </c>
      <c r="C6860" s="7" t="str">
        <f>IF(IFERROR(VALUE('Payments Export'!H6864),'Payments Export'!H6864)&lt;&gt;0,IFERROR(VALUE('Payments Export'!H6864),'Payments Export'!H6864),"")</f>
        <v/>
      </c>
      <c r="D6860" s="7" t="str">
        <f>IF('Payments Export'!I6864="","",'Payments Export'!I6864)</f>
        <v/>
      </c>
      <c r="E6860" s="7" t="str">
        <f t="shared" si="214"/>
        <v/>
      </c>
      <c r="F6860" s="7" t="str">
        <f>IF('Payments Export'!A6864="","",'Payments Export'!N6864)</f>
        <v/>
      </c>
      <c r="G6860" s="7" t="str">
        <f>IF('Payments Export'!A6864="","",'Payments Export'!O6864)</f>
        <v/>
      </c>
      <c r="H6860" s="7" t="str">
        <f>IF('Payments Export'!B6864="","",G6860-F6860)</f>
        <v/>
      </c>
      <c r="I6860" s="3" t="str">
        <f>IF(C6860&lt;&gt;"",_xlfn.XLOOKUP(IFERROR(VALUE(C6860),C6860),'Items database'!A:A,'Items database'!B:B),(_xlfn.XLOOKUP(LEFT(E6860,3),Services,Services,"")))</f>
        <v/>
      </c>
      <c r="J6860" s="3" t="str">
        <f t="shared" si="215"/>
        <v/>
      </c>
    </row>
    <row r="6861" spans="1:10" x14ac:dyDescent="0.35">
      <c r="A6861" s="7" t="str">
        <f>IF('Payments Export'!A6865="","",'Payments Export'!A6865)</f>
        <v/>
      </c>
      <c r="B6861" s="7" t="str">
        <f>IF('Payments Export'!A6865="","",'Payments Export'!B6865)</f>
        <v/>
      </c>
      <c r="C6861" s="7" t="str">
        <f>IF(IFERROR(VALUE('Payments Export'!H6865),'Payments Export'!H6865)&lt;&gt;0,IFERROR(VALUE('Payments Export'!H6865),'Payments Export'!H6865),"")</f>
        <v/>
      </c>
      <c r="D6861" s="7" t="str">
        <f>IF('Payments Export'!I6865="","",'Payments Export'!I6865)</f>
        <v/>
      </c>
      <c r="E6861" s="7" t="str">
        <f t="shared" si="214"/>
        <v/>
      </c>
      <c r="F6861" s="7" t="str">
        <f>IF('Payments Export'!A6865="","",'Payments Export'!N6865)</f>
        <v/>
      </c>
      <c r="G6861" s="7" t="str">
        <f>IF('Payments Export'!A6865="","",'Payments Export'!O6865)</f>
        <v/>
      </c>
      <c r="H6861" s="7" t="str">
        <f>IF('Payments Export'!B6865="","",G6861-F6861)</f>
        <v/>
      </c>
      <c r="I6861" s="3" t="str">
        <f>IF(C6861&lt;&gt;"",_xlfn.XLOOKUP(IFERROR(VALUE(C6861),C6861),'Items database'!A:A,'Items database'!B:B),(_xlfn.XLOOKUP(LEFT(E6861,3),Services,Services,"")))</f>
        <v/>
      </c>
      <c r="J6861" s="3" t="str">
        <f t="shared" si="215"/>
        <v/>
      </c>
    </row>
    <row r="6862" spans="1:10" x14ac:dyDescent="0.35">
      <c r="A6862" s="7" t="str">
        <f>IF('Payments Export'!A6866="","",'Payments Export'!A6866)</f>
        <v/>
      </c>
      <c r="B6862" s="7" t="str">
        <f>IF('Payments Export'!A6866="","",'Payments Export'!B6866)</f>
        <v/>
      </c>
      <c r="C6862" s="7" t="str">
        <f>IF(IFERROR(VALUE('Payments Export'!H6866),'Payments Export'!H6866)&lt;&gt;0,IFERROR(VALUE('Payments Export'!H6866),'Payments Export'!H6866),"")</f>
        <v/>
      </c>
      <c r="D6862" s="7" t="str">
        <f>IF('Payments Export'!I6866="","",'Payments Export'!I6866)</f>
        <v/>
      </c>
      <c r="E6862" s="7" t="str">
        <f t="shared" si="214"/>
        <v/>
      </c>
      <c r="F6862" s="7" t="str">
        <f>IF('Payments Export'!A6866="","",'Payments Export'!N6866)</f>
        <v/>
      </c>
      <c r="G6862" s="7" t="str">
        <f>IF('Payments Export'!A6866="","",'Payments Export'!O6866)</f>
        <v/>
      </c>
      <c r="H6862" s="7" t="str">
        <f>IF('Payments Export'!B6866="","",G6862-F6862)</f>
        <v/>
      </c>
      <c r="I6862" s="3" t="str">
        <f>IF(C6862&lt;&gt;"",_xlfn.XLOOKUP(IFERROR(VALUE(C6862),C6862),'Items database'!A:A,'Items database'!B:B),(_xlfn.XLOOKUP(LEFT(E6862,3),Services,Services,"")))</f>
        <v/>
      </c>
      <c r="J6862" s="3" t="str">
        <f t="shared" si="215"/>
        <v/>
      </c>
    </row>
    <row r="6863" spans="1:10" x14ac:dyDescent="0.35">
      <c r="A6863" s="7" t="str">
        <f>IF('Payments Export'!A6867="","",'Payments Export'!A6867)</f>
        <v/>
      </c>
      <c r="B6863" s="7" t="str">
        <f>IF('Payments Export'!A6867="","",'Payments Export'!B6867)</f>
        <v/>
      </c>
      <c r="C6863" s="7" t="str">
        <f>IF(IFERROR(VALUE('Payments Export'!H6867),'Payments Export'!H6867)&lt;&gt;0,IFERROR(VALUE('Payments Export'!H6867),'Payments Export'!H6867),"")</f>
        <v/>
      </c>
      <c r="D6863" s="7" t="str">
        <f>IF('Payments Export'!I6867="","",'Payments Export'!I6867)</f>
        <v/>
      </c>
      <c r="E6863" s="7" t="str">
        <f t="shared" si="214"/>
        <v/>
      </c>
      <c r="F6863" s="7" t="str">
        <f>IF('Payments Export'!A6867="","",'Payments Export'!N6867)</f>
        <v/>
      </c>
      <c r="G6863" s="7" t="str">
        <f>IF('Payments Export'!A6867="","",'Payments Export'!O6867)</f>
        <v/>
      </c>
      <c r="H6863" s="7" t="str">
        <f>IF('Payments Export'!B6867="","",G6863-F6863)</f>
        <v/>
      </c>
      <c r="I6863" s="3" t="str">
        <f>IF(C6863&lt;&gt;"",_xlfn.XLOOKUP(IFERROR(VALUE(C6863),C6863),'Items database'!A:A,'Items database'!B:B),(_xlfn.XLOOKUP(LEFT(E6863,3),Services,Services,"")))</f>
        <v/>
      </c>
      <c r="J6863" s="3" t="str">
        <f t="shared" si="215"/>
        <v/>
      </c>
    </row>
    <row r="6864" spans="1:10" x14ac:dyDescent="0.35">
      <c r="A6864" s="7" t="str">
        <f>IF('Payments Export'!A6868="","",'Payments Export'!A6868)</f>
        <v/>
      </c>
      <c r="B6864" s="7" t="str">
        <f>IF('Payments Export'!A6868="","",'Payments Export'!B6868)</f>
        <v/>
      </c>
      <c r="C6864" s="7" t="str">
        <f>IF(IFERROR(VALUE('Payments Export'!H6868),'Payments Export'!H6868)&lt;&gt;0,IFERROR(VALUE('Payments Export'!H6868),'Payments Export'!H6868),"")</f>
        <v/>
      </c>
      <c r="D6864" s="7" t="str">
        <f>IF('Payments Export'!I6868="","",'Payments Export'!I6868)</f>
        <v/>
      </c>
      <c r="E6864" s="7" t="str">
        <f t="shared" si="214"/>
        <v/>
      </c>
      <c r="F6864" s="7" t="str">
        <f>IF('Payments Export'!A6868="","",'Payments Export'!N6868)</f>
        <v/>
      </c>
      <c r="G6864" s="7" t="str">
        <f>IF('Payments Export'!A6868="","",'Payments Export'!O6868)</f>
        <v/>
      </c>
      <c r="H6864" s="7" t="str">
        <f>IF('Payments Export'!B6868="","",G6864-F6864)</f>
        <v/>
      </c>
      <c r="I6864" s="3" t="str">
        <f>IF(C6864&lt;&gt;"",_xlfn.XLOOKUP(IFERROR(VALUE(C6864),C6864),'Items database'!A:A,'Items database'!B:B),(_xlfn.XLOOKUP(LEFT(E6864,3),Services,Services,"")))</f>
        <v/>
      </c>
      <c r="J6864" s="3" t="str">
        <f t="shared" si="215"/>
        <v/>
      </c>
    </row>
    <row r="6865" spans="1:10" x14ac:dyDescent="0.35">
      <c r="A6865" s="7" t="str">
        <f>IF('Payments Export'!A6869="","",'Payments Export'!A6869)</f>
        <v/>
      </c>
      <c r="B6865" s="7" t="str">
        <f>IF('Payments Export'!A6869="","",'Payments Export'!B6869)</f>
        <v/>
      </c>
      <c r="C6865" s="7" t="str">
        <f>IF(IFERROR(VALUE('Payments Export'!H6869),'Payments Export'!H6869)&lt;&gt;0,IFERROR(VALUE('Payments Export'!H6869),'Payments Export'!H6869),"")</f>
        <v/>
      </c>
      <c r="D6865" s="7" t="str">
        <f>IF('Payments Export'!I6869="","",'Payments Export'!I6869)</f>
        <v/>
      </c>
      <c r="E6865" s="7" t="str">
        <f t="shared" si="214"/>
        <v/>
      </c>
      <c r="F6865" s="7" t="str">
        <f>IF('Payments Export'!A6869="","",'Payments Export'!N6869)</f>
        <v/>
      </c>
      <c r="G6865" s="7" t="str">
        <f>IF('Payments Export'!A6869="","",'Payments Export'!O6869)</f>
        <v/>
      </c>
      <c r="H6865" s="7" t="str">
        <f>IF('Payments Export'!B6869="","",G6865-F6865)</f>
        <v/>
      </c>
      <c r="I6865" s="3" t="str">
        <f>IF(C6865&lt;&gt;"",_xlfn.XLOOKUP(IFERROR(VALUE(C6865),C6865),'Items database'!A:A,'Items database'!B:B),(_xlfn.XLOOKUP(LEFT(E6865,3),Services,Services,"")))</f>
        <v/>
      </c>
      <c r="J6865" s="3" t="str">
        <f t="shared" si="215"/>
        <v/>
      </c>
    </row>
    <row r="6866" spans="1:10" x14ac:dyDescent="0.35">
      <c r="A6866" s="7" t="str">
        <f>IF('Payments Export'!A6870="","",'Payments Export'!A6870)</f>
        <v/>
      </c>
      <c r="B6866" s="7" t="str">
        <f>IF('Payments Export'!A6870="","",'Payments Export'!B6870)</f>
        <v/>
      </c>
      <c r="C6866" s="7" t="str">
        <f>IF(IFERROR(VALUE('Payments Export'!H6870),'Payments Export'!H6870)&lt;&gt;0,IFERROR(VALUE('Payments Export'!H6870),'Payments Export'!H6870),"")</f>
        <v/>
      </c>
      <c r="D6866" s="7" t="str">
        <f>IF('Payments Export'!I6870="","",'Payments Export'!I6870)</f>
        <v/>
      </c>
      <c r="E6866" s="7" t="str">
        <f t="shared" si="214"/>
        <v/>
      </c>
      <c r="F6866" s="7" t="str">
        <f>IF('Payments Export'!A6870="","",'Payments Export'!N6870)</f>
        <v/>
      </c>
      <c r="G6866" s="7" t="str">
        <f>IF('Payments Export'!A6870="","",'Payments Export'!O6870)</f>
        <v/>
      </c>
      <c r="H6866" s="7" t="str">
        <f>IF('Payments Export'!B6870="","",G6866-F6866)</f>
        <v/>
      </c>
      <c r="I6866" s="3" t="str">
        <f>IF(C6866&lt;&gt;"",_xlfn.XLOOKUP(IFERROR(VALUE(C6866),C6866),'Items database'!A:A,'Items database'!B:B),(_xlfn.XLOOKUP(LEFT(E6866,3),Services,Services,"")))</f>
        <v/>
      </c>
      <c r="J6866" s="3" t="str">
        <f t="shared" si="215"/>
        <v/>
      </c>
    </row>
    <row r="6867" spans="1:10" x14ac:dyDescent="0.35">
      <c r="A6867" s="7" t="str">
        <f>IF('Payments Export'!A6871="","",'Payments Export'!A6871)</f>
        <v/>
      </c>
      <c r="B6867" s="7" t="str">
        <f>IF('Payments Export'!A6871="","",'Payments Export'!B6871)</f>
        <v/>
      </c>
      <c r="C6867" s="7" t="str">
        <f>IF(IFERROR(VALUE('Payments Export'!H6871),'Payments Export'!H6871)&lt;&gt;0,IFERROR(VALUE('Payments Export'!H6871),'Payments Export'!H6871),"")</f>
        <v/>
      </c>
      <c r="D6867" s="7" t="str">
        <f>IF('Payments Export'!I6871="","",'Payments Export'!I6871)</f>
        <v/>
      </c>
      <c r="E6867" s="7" t="str">
        <f t="shared" si="214"/>
        <v/>
      </c>
      <c r="F6867" s="7" t="str">
        <f>IF('Payments Export'!A6871="","",'Payments Export'!N6871)</f>
        <v/>
      </c>
      <c r="G6867" s="7" t="str">
        <f>IF('Payments Export'!A6871="","",'Payments Export'!O6871)</f>
        <v/>
      </c>
      <c r="H6867" s="7" t="str">
        <f>IF('Payments Export'!B6871="","",G6867-F6867)</f>
        <v/>
      </c>
      <c r="I6867" s="3" t="str">
        <f>IF(C6867&lt;&gt;"",_xlfn.XLOOKUP(IFERROR(VALUE(C6867),C6867),'Items database'!A:A,'Items database'!B:B),(_xlfn.XLOOKUP(LEFT(E6867,3),Services,Services,"")))</f>
        <v/>
      </c>
      <c r="J6867" s="3" t="str">
        <f t="shared" si="215"/>
        <v/>
      </c>
    </row>
    <row r="6868" spans="1:10" x14ac:dyDescent="0.35">
      <c r="A6868" s="7" t="str">
        <f>IF('Payments Export'!A6872="","",'Payments Export'!A6872)</f>
        <v/>
      </c>
      <c r="B6868" s="7" t="str">
        <f>IF('Payments Export'!A6872="","",'Payments Export'!B6872)</f>
        <v/>
      </c>
      <c r="C6868" s="7" t="str">
        <f>IF(IFERROR(VALUE('Payments Export'!H6872),'Payments Export'!H6872)&lt;&gt;0,IFERROR(VALUE('Payments Export'!H6872),'Payments Export'!H6872),"")</f>
        <v/>
      </c>
      <c r="D6868" s="7" t="str">
        <f>IF('Payments Export'!I6872="","",'Payments Export'!I6872)</f>
        <v/>
      </c>
      <c r="E6868" s="7" t="str">
        <f t="shared" si="214"/>
        <v/>
      </c>
      <c r="F6868" s="7" t="str">
        <f>IF('Payments Export'!A6872="","",'Payments Export'!N6872)</f>
        <v/>
      </c>
      <c r="G6868" s="7" t="str">
        <f>IF('Payments Export'!A6872="","",'Payments Export'!O6872)</f>
        <v/>
      </c>
      <c r="H6868" s="7" t="str">
        <f>IF('Payments Export'!B6872="","",G6868-F6868)</f>
        <v/>
      </c>
      <c r="I6868" s="3" t="str">
        <f>IF(C6868&lt;&gt;"",_xlfn.XLOOKUP(IFERROR(VALUE(C6868),C6868),'Items database'!A:A,'Items database'!B:B),(_xlfn.XLOOKUP(LEFT(E6868,3),Services,Services,"")))</f>
        <v/>
      </c>
      <c r="J6868" s="3" t="str">
        <f t="shared" si="215"/>
        <v/>
      </c>
    </row>
    <row r="6869" spans="1:10" x14ac:dyDescent="0.35">
      <c r="A6869" s="7" t="str">
        <f>IF('Payments Export'!A6873="","",'Payments Export'!A6873)</f>
        <v/>
      </c>
      <c r="B6869" s="7" t="str">
        <f>IF('Payments Export'!A6873="","",'Payments Export'!B6873)</f>
        <v/>
      </c>
      <c r="C6869" s="7" t="str">
        <f>IF(IFERROR(VALUE('Payments Export'!H6873),'Payments Export'!H6873)&lt;&gt;0,IFERROR(VALUE('Payments Export'!H6873),'Payments Export'!H6873),"")</f>
        <v/>
      </c>
      <c r="D6869" s="7" t="str">
        <f>IF('Payments Export'!I6873="","",'Payments Export'!I6873)</f>
        <v/>
      </c>
      <c r="E6869" s="7" t="str">
        <f t="shared" si="214"/>
        <v/>
      </c>
      <c r="F6869" s="7" t="str">
        <f>IF('Payments Export'!A6873="","",'Payments Export'!N6873)</f>
        <v/>
      </c>
      <c r="G6869" s="7" t="str">
        <f>IF('Payments Export'!A6873="","",'Payments Export'!O6873)</f>
        <v/>
      </c>
      <c r="H6869" s="7" t="str">
        <f>IF('Payments Export'!B6873="","",G6869-F6869)</f>
        <v/>
      </c>
      <c r="I6869" s="3" t="str">
        <f>IF(C6869&lt;&gt;"",_xlfn.XLOOKUP(IFERROR(VALUE(C6869),C6869),'Items database'!A:A,'Items database'!B:B),(_xlfn.XLOOKUP(LEFT(E6869,3),Services,Services,"")))</f>
        <v/>
      </c>
      <c r="J6869" s="3" t="str">
        <f t="shared" si="215"/>
        <v/>
      </c>
    </row>
    <row r="6870" spans="1:10" x14ac:dyDescent="0.35">
      <c r="A6870" s="7" t="str">
        <f>IF('Payments Export'!A6874="","",'Payments Export'!A6874)</f>
        <v/>
      </c>
      <c r="B6870" s="7" t="str">
        <f>IF('Payments Export'!A6874="","",'Payments Export'!B6874)</f>
        <v/>
      </c>
      <c r="C6870" s="7" t="str">
        <f>IF(IFERROR(VALUE('Payments Export'!H6874),'Payments Export'!H6874)&lt;&gt;0,IFERROR(VALUE('Payments Export'!H6874),'Payments Export'!H6874),"")</f>
        <v/>
      </c>
      <c r="D6870" s="7" t="str">
        <f>IF('Payments Export'!I6874="","",'Payments Export'!I6874)</f>
        <v/>
      </c>
      <c r="E6870" s="7" t="str">
        <f t="shared" si="214"/>
        <v/>
      </c>
      <c r="F6870" s="7" t="str">
        <f>IF('Payments Export'!A6874="","",'Payments Export'!N6874)</f>
        <v/>
      </c>
      <c r="G6870" s="7" t="str">
        <f>IF('Payments Export'!A6874="","",'Payments Export'!O6874)</f>
        <v/>
      </c>
      <c r="H6870" s="7" t="str">
        <f>IF('Payments Export'!B6874="","",G6870-F6870)</f>
        <v/>
      </c>
      <c r="I6870" s="3" t="str">
        <f>IF(C6870&lt;&gt;"",_xlfn.XLOOKUP(IFERROR(VALUE(C6870),C6870),'Items database'!A:A,'Items database'!B:B),(_xlfn.XLOOKUP(LEFT(E6870,3),Services,Services,"")))</f>
        <v/>
      </c>
      <c r="J6870" s="3" t="str">
        <f t="shared" si="215"/>
        <v/>
      </c>
    </row>
    <row r="6871" spans="1:10" x14ac:dyDescent="0.35">
      <c r="A6871" s="7" t="str">
        <f>IF('Payments Export'!A6875="","",'Payments Export'!A6875)</f>
        <v/>
      </c>
      <c r="B6871" s="7" t="str">
        <f>IF('Payments Export'!A6875="","",'Payments Export'!B6875)</f>
        <v/>
      </c>
      <c r="C6871" s="7" t="str">
        <f>IF(IFERROR(VALUE('Payments Export'!H6875),'Payments Export'!H6875)&lt;&gt;0,IFERROR(VALUE('Payments Export'!H6875),'Payments Export'!H6875),"")</f>
        <v/>
      </c>
      <c r="D6871" s="7" t="str">
        <f>IF('Payments Export'!I6875="","",'Payments Export'!I6875)</f>
        <v/>
      </c>
      <c r="E6871" s="7" t="str">
        <f t="shared" si="214"/>
        <v/>
      </c>
      <c r="F6871" s="7" t="str">
        <f>IF('Payments Export'!A6875="","",'Payments Export'!N6875)</f>
        <v/>
      </c>
      <c r="G6871" s="7" t="str">
        <f>IF('Payments Export'!A6875="","",'Payments Export'!O6875)</f>
        <v/>
      </c>
      <c r="H6871" s="7" t="str">
        <f>IF('Payments Export'!B6875="","",G6871-F6871)</f>
        <v/>
      </c>
      <c r="I6871" s="3" t="str">
        <f>IF(C6871&lt;&gt;"",_xlfn.XLOOKUP(IFERROR(VALUE(C6871),C6871),'Items database'!A:A,'Items database'!B:B),(_xlfn.XLOOKUP(LEFT(E6871,3),Services,Services,"")))</f>
        <v/>
      </c>
      <c r="J6871" s="3" t="str">
        <f t="shared" si="215"/>
        <v/>
      </c>
    </row>
    <row r="6872" spans="1:10" x14ac:dyDescent="0.35">
      <c r="A6872" s="7" t="str">
        <f>IF('Payments Export'!A6876="","",'Payments Export'!A6876)</f>
        <v/>
      </c>
      <c r="B6872" s="7" t="str">
        <f>IF('Payments Export'!A6876="","",'Payments Export'!B6876)</f>
        <v/>
      </c>
      <c r="C6872" s="7" t="str">
        <f>IF(IFERROR(VALUE('Payments Export'!H6876),'Payments Export'!H6876)&lt;&gt;0,IFERROR(VALUE('Payments Export'!H6876),'Payments Export'!H6876),"")</f>
        <v/>
      </c>
      <c r="D6872" s="7" t="str">
        <f>IF('Payments Export'!I6876="","",'Payments Export'!I6876)</f>
        <v/>
      </c>
      <c r="E6872" s="7" t="str">
        <f t="shared" si="214"/>
        <v/>
      </c>
      <c r="F6872" s="7" t="str">
        <f>IF('Payments Export'!A6876="","",'Payments Export'!N6876)</f>
        <v/>
      </c>
      <c r="G6872" s="7" t="str">
        <f>IF('Payments Export'!A6876="","",'Payments Export'!O6876)</f>
        <v/>
      </c>
      <c r="H6872" s="7" t="str">
        <f>IF('Payments Export'!B6876="","",G6872-F6872)</f>
        <v/>
      </c>
      <c r="I6872" s="3" t="str">
        <f>IF(C6872&lt;&gt;"",_xlfn.XLOOKUP(IFERROR(VALUE(C6872),C6872),'Items database'!A:A,'Items database'!B:B),(_xlfn.XLOOKUP(LEFT(E6872,3),Services,Services,"")))</f>
        <v/>
      </c>
      <c r="J6872" s="3" t="str">
        <f t="shared" si="215"/>
        <v/>
      </c>
    </row>
    <row r="6873" spans="1:10" x14ac:dyDescent="0.35">
      <c r="A6873" s="7" t="str">
        <f>IF('Payments Export'!A6877="","",'Payments Export'!A6877)</f>
        <v/>
      </c>
      <c r="B6873" s="7" t="str">
        <f>IF('Payments Export'!A6877="","",'Payments Export'!B6877)</f>
        <v/>
      </c>
      <c r="C6873" s="7" t="str">
        <f>IF(IFERROR(VALUE('Payments Export'!H6877),'Payments Export'!H6877)&lt;&gt;0,IFERROR(VALUE('Payments Export'!H6877),'Payments Export'!H6877),"")</f>
        <v/>
      </c>
      <c r="D6873" s="7" t="str">
        <f>IF('Payments Export'!I6877="","",'Payments Export'!I6877)</f>
        <v/>
      </c>
      <c r="E6873" s="7" t="str">
        <f t="shared" si="214"/>
        <v/>
      </c>
      <c r="F6873" s="7" t="str">
        <f>IF('Payments Export'!A6877="","",'Payments Export'!N6877)</f>
        <v/>
      </c>
      <c r="G6873" s="7" t="str">
        <f>IF('Payments Export'!A6877="","",'Payments Export'!O6877)</f>
        <v/>
      </c>
      <c r="H6873" s="7" t="str">
        <f>IF('Payments Export'!B6877="","",G6873-F6873)</f>
        <v/>
      </c>
      <c r="I6873" s="3" t="str">
        <f>IF(C6873&lt;&gt;"",_xlfn.XLOOKUP(IFERROR(VALUE(C6873),C6873),'Items database'!A:A,'Items database'!B:B),(_xlfn.XLOOKUP(LEFT(E6873,3),Services,Services,"")))</f>
        <v/>
      </c>
      <c r="J6873" s="3" t="str">
        <f t="shared" si="215"/>
        <v/>
      </c>
    </row>
    <row r="6874" spans="1:10" x14ac:dyDescent="0.35">
      <c r="A6874" s="7" t="str">
        <f>IF('Payments Export'!A6878="","",'Payments Export'!A6878)</f>
        <v/>
      </c>
      <c r="B6874" s="7" t="str">
        <f>IF('Payments Export'!A6878="","",'Payments Export'!B6878)</f>
        <v/>
      </c>
      <c r="C6874" s="7" t="str">
        <f>IF(IFERROR(VALUE('Payments Export'!H6878),'Payments Export'!H6878)&lt;&gt;0,IFERROR(VALUE('Payments Export'!H6878),'Payments Export'!H6878),"")</f>
        <v/>
      </c>
      <c r="D6874" s="7" t="str">
        <f>IF('Payments Export'!I6878="","",'Payments Export'!I6878)</f>
        <v/>
      </c>
      <c r="E6874" s="7" t="str">
        <f t="shared" si="214"/>
        <v/>
      </c>
      <c r="F6874" s="7" t="str">
        <f>IF('Payments Export'!A6878="","",'Payments Export'!N6878)</f>
        <v/>
      </c>
      <c r="G6874" s="7" t="str">
        <f>IF('Payments Export'!A6878="","",'Payments Export'!O6878)</f>
        <v/>
      </c>
      <c r="H6874" s="7" t="str">
        <f>IF('Payments Export'!B6878="","",G6874-F6874)</f>
        <v/>
      </c>
      <c r="I6874" s="3" t="str">
        <f>IF(C6874&lt;&gt;"",_xlfn.XLOOKUP(IFERROR(VALUE(C6874),C6874),'Items database'!A:A,'Items database'!B:B),(_xlfn.XLOOKUP(LEFT(E6874,3),Services,Services,"")))</f>
        <v/>
      </c>
      <c r="J6874" s="3" t="str">
        <f t="shared" si="215"/>
        <v/>
      </c>
    </row>
    <row r="6875" spans="1:10" x14ac:dyDescent="0.35">
      <c r="A6875" s="7" t="str">
        <f>IF('Payments Export'!A6879="","",'Payments Export'!A6879)</f>
        <v/>
      </c>
      <c r="B6875" s="7" t="str">
        <f>IF('Payments Export'!A6879="","",'Payments Export'!B6879)</f>
        <v/>
      </c>
      <c r="C6875" s="7" t="str">
        <f>IF(IFERROR(VALUE('Payments Export'!H6879),'Payments Export'!H6879)&lt;&gt;0,IFERROR(VALUE('Payments Export'!H6879),'Payments Export'!H6879),"")</f>
        <v/>
      </c>
      <c r="D6875" s="7" t="str">
        <f>IF('Payments Export'!I6879="","",'Payments Export'!I6879)</f>
        <v/>
      </c>
      <c r="E6875" s="7" t="str">
        <f t="shared" si="214"/>
        <v/>
      </c>
      <c r="F6875" s="7" t="str">
        <f>IF('Payments Export'!A6879="","",'Payments Export'!N6879)</f>
        <v/>
      </c>
      <c r="G6875" s="7" t="str">
        <f>IF('Payments Export'!A6879="","",'Payments Export'!O6879)</f>
        <v/>
      </c>
      <c r="H6875" s="7" t="str">
        <f>IF('Payments Export'!B6879="","",G6875-F6875)</f>
        <v/>
      </c>
      <c r="I6875" s="3" t="str">
        <f>IF(C6875&lt;&gt;"",_xlfn.XLOOKUP(IFERROR(VALUE(C6875),C6875),'Items database'!A:A,'Items database'!B:B),(_xlfn.XLOOKUP(LEFT(E6875,3),Services,Services,"")))</f>
        <v/>
      </c>
      <c r="J6875" s="3" t="str">
        <f t="shared" si="215"/>
        <v/>
      </c>
    </row>
    <row r="6876" spans="1:10" x14ac:dyDescent="0.35">
      <c r="A6876" s="7" t="str">
        <f>IF('Payments Export'!A6880="","",'Payments Export'!A6880)</f>
        <v/>
      </c>
      <c r="B6876" s="7" t="str">
        <f>IF('Payments Export'!A6880="","",'Payments Export'!B6880)</f>
        <v/>
      </c>
      <c r="C6876" s="7" t="str">
        <f>IF(IFERROR(VALUE('Payments Export'!H6880),'Payments Export'!H6880)&lt;&gt;0,IFERROR(VALUE('Payments Export'!H6880),'Payments Export'!H6880),"")</f>
        <v/>
      </c>
      <c r="D6876" s="7" t="str">
        <f>IF('Payments Export'!I6880="","",'Payments Export'!I6880)</f>
        <v/>
      </c>
      <c r="E6876" s="7" t="str">
        <f t="shared" si="214"/>
        <v/>
      </c>
      <c r="F6876" s="7" t="str">
        <f>IF('Payments Export'!A6880="","",'Payments Export'!N6880)</f>
        <v/>
      </c>
      <c r="G6876" s="7" t="str">
        <f>IF('Payments Export'!A6880="","",'Payments Export'!O6880)</f>
        <v/>
      </c>
      <c r="H6876" s="7" t="str">
        <f>IF('Payments Export'!B6880="","",G6876-F6876)</f>
        <v/>
      </c>
      <c r="I6876" s="3" t="str">
        <f>IF(C6876&lt;&gt;"",_xlfn.XLOOKUP(IFERROR(VALUE(C6876),C6876),'Items database'!A:A,'Items database'!B:B),(_xlfn.XLOOKUP(LEFT(E6876,3),Services,Services,"")))</f>
        <v/>
      </c>
      <c r="J6876" s="3" t="str">
        <f t="shared" si="215"/>
        <v/>
      </c>
    </row>
    <row r="6877" spans="1:10" x14ac:dyDescent="0.35">
      <c r="A6877" s="7" t="str">
        <f>IF('Payments Export'!A6881="","",'Payments Export'!A6881)</f>
        <v/>
      </c>
      <c r="B6877" s="7" t="str">
        <f>IF('Payments Export'!A6881="","",'Payments Export'!B6881)</f>
        <v/>
      </c>
      <c r="C6877" s="7" t="str">
        <f>IF(IFERROR(VALUE('Payments Export'!H6881),'Payments Export'!H6881)&lt;&gt;0,IFERROR(VALUE('Payments Export'!H6881),'Payments Export'!H6881),"")</f>
        <v/>
      </c>
      <c r="D6877" s="7" t="str">
        <f>IF('Payments Export'!I6881="","",'Payments Export'!I6881)</f>
        <v/>
      </c>
      <c r="E6877" s="7" t="str">
        <f t="shared" si="214"/>
        <v/>
      </c>
      <c r="F6877" s="7" t="str">
        <f>IF('Payments Export'!A6881="","",'Payments Export'!N6881)</f>
        <v/>
      </c>
      <c r="G6877" s="7" t="str">
        <f>IF('Payments Export'!A6881="","",'Payments Export'!O6881)</f>
        <v/>
      </c>
      <c r="H6877" s="7" t="str">
        <f>IF('Payments Export'!B6881="","",G6877-F6877)</f>
        <v/>
      </c>
      <c r="I6877" s="3" t="str">
        <f>IF(C6877&lt;&gt;"",_xlfn.XLOOKUP(IFERROR(VALUE(C6877),C6877),'Items database'!A:A,'Items database'!B:B),(_xlfn.XLOOKUP(LEFT(E6877,3),Services,Services,"")))</f>
        <v/>
      </c>
      <c r="J6877" s="3" t="str">
        <f t="shared" si="215"/>
        <v/>
      </c>
    </row>
    <row r="6878" spans="1:10" x14ac:dyDescent="0.35">
      <c r="A6878" s="7" t="str">
        <f>IF('Payments Export'!A6882="","",'Payments Export'!A6882)</f>
        <v/>
      </c>
      <c r="B6878" s="7" t="str">
        <f>IF('Payments Export'!A6882="","",'Payments Export'!B6882)</f>
        <v/>
      </c>
      <c r="C6878" s="7" t="str">
        <f>IF(IFERROR(VALUE('Payments Export'!H6882),'Payments Export'!H6882)&lt;&gt;0,IFERROR(VALUE('Payments Export'!H6882),'Payments Export'!H6882),"")</f>
        <v/>
      </c>
      <c r="D6878" s="7" t="str">
        <f>IF('Payments Export'!I6882="","",'Payments Export'!I6882)</f>
        <v/>
      </c>
      <c r="E6878" s="7" t="str">
        <f t="shared" si="214"/>
        <v/>
      </c>
      <c r="F6878" s="7" t="str">
        <f>IF('Payments Export'!A6882="","",'Payments Export'!N6882)</f>
        <v/>
      </c>
      <c r="G6878" s="7" t="str">
        <f>IF('Payments Export'!A6882="","",'Payments Export'!O6882)</f>
        <v/>
      </c>
      <c r="H6878" s="7" t="str">
        <f>IF('Payments Export'!B6882="","",G6878-F6878)</f>
        <v/>
      </c>
      <c r="I6878" s="3" t="str">
        <f>IF(C6878&lt;&gt;"",_xlfn.XLOOKUP(IFERROR(VALUE(C6878),C6878),'Items database'!A:A,'Items database'!B:B),(_xlfn.XLOOKUP(LEFT(E6878,3),Services,Services,"")))</f>
        <v/>
      </c>
      <c r="J6878" s="3" t="str">
        <f t="shared" si="215"/>
        <v/>
      </c>
    </row>
    <row r="6879" spans="1:10" x14ac:dyDescent="0.35">
      <c r="A6879" s="7" t="str">
        <f>IF('Payments Export'!A6883="","",'Payments Export'!A6883)</f>
        <v/>
      </c>
      <c r="B6879" s="7" t="str">
        <f>IF('Payments Export'!A6883="","",'Payments Export'!B6883)</f>
        <v/>
      </c>
      <c r="C6879" s="7" t="str">
        <f>IF(IFERROR(VALUE('Payments Export'!H6883),'Payments Export'!H6883)&lt;&gt;0,IFERROR(VALUE('Payments Export'!H6883),'Payments Export'!H6883),"")</f>
        <v/>
      </c>
      <c r="D6879" s="7" t="str">
        <f>IF('Payments Export'!I6883="","",'Payments Export'!I6883)</f>
        <v/>
      </c>
      <c r="E6879" s="7" t="str">
        <f t="shared" si="214"/>
        <v/>
      </c>
      <c r="F6879" s="7" t="str">
        <f>IF('Payments Export'!A6883="","",'Payments Export'!N6883)</f>
        <v/>
      </c>
      <c r="G6879" s="7" t="str">
        <f>IF('Payments Export'!A6883="","",'Payments Export'!O6883)</f>
        <v/>
      </c>
      <c r="H6879" s="7" t="str">
        <f>IF('Payments Export'!B6883="","",G6879-F6879)</f>
        <v/>
      </c>
      <c r="I6879" s="3" t="str">
        <f>IF(C6879&lt;&gt;"",_xlfn.XLOOKUP(IFERROR(VALUE(C6879),C6879),'Items database'!A:A,'Items database'!B:B),(_xlfn.XLOOKUP(LEFT(E6879,3),Services,Services,"")))</f>
        <v/>
      </c>
      <c r="J6879" s="3" t="str">
        <f t="shared" si="215"/>
        <v/>
      </c>
    </row>
    <row r="6880" spans="1:10" x14ac:dyDescent="0.35">
      <c r="A6880" s="7" t="str">
        <f>IF('Payments Export'!A6884="","",'Payments Export'!A6884)</f>
        <v/>
      </c>
      <c r="B6880" s="7" t="str">
        <f>IF('Payments Export'!A6884="","",'Payments Export'!B6884)</f>
        <v/>
      </c>
      <c r="C6880" s="7" t="str">
        <f>IF(IFERROR(VALUE('Payments Export'!H6884),'Payments Export'!H6884)&lt;&gt;0,IFERROR(VALUE('Payments Export'!H6884),'Payments Export'!H6884),"")</f>
        <v/>
      </c>
      <c r="D6880" s="7" t="str">
        <f>IF('Payments Export'!I6884="","",'Payments Export'!I6884)</f>
        <v/>
      </c>
      <c r="E6880" s="7" t="str">
        <f t="shared" si="214"/>
        <v/>
      </c>
      <c r="F6880" s="7" t="str">
        <f>IF('Payments Export'!A6884="","",'Payments Export'!N6884)</f>
        <v/>
      </c>
      <c r="G6880" s="7" t="str">
        <f>IF('Payments Export'!A6884="","",'Payments Export'!O6884)</f>
        <v/>
      </c>
      <c r="H6880" s="7" t="str">
        <f>IF('Payments Export'!B6884="","",G6880-F6880)</f>
        <v/>
      </c>
      <c r="I6880" s="3" t="str">
        <f>IF(C6880&lt;&gt;"",_xlfn.XLOOKUP(IFERROR(VALUE(C6880),C6880),'Items database'!A:A,'Items database'!B:B),(_xlfn.XLOOKUP(LEFT(E6880,3),Services,Services,"")))</f>
        <v/>
      </c>
      <c r="J6880" s="3" t="str">
        <f t="shared" si="215"/>
        <v/>
      </c>
    </row>
    <row r="6881" spans="1:10" x14ac:dyDescent="0.35">
      <c r="A6881" s="7" t="str">
        <f>IF('Payments Export'!A6885="","",'Payments Export'!A6885)</f>
        <v/>
      </c>
      <c r="B6881" s="7" t="str">
        <f>IF('Payments Export'!A6885="","",'Payments Export'!B6885)</f>
        <v/>
      </c>
      <c r="C6881" s="7" t="str">
        <f>IF(IFERROR(VALUE('Payments Export'!H6885),'Payments Export'!H6885)&lt;&gt;0,IFERROR(VALUE('Payments Export'!H6885),'Payments Export'!H6885),"")</f>
        <v/>
      </c>
      <c r="D6881" s="7" t="str">
        <f>IF('Payments Export'!I6885="","",'Payments Export'!I6885)</f>
        <v/>
      </c>
      <c r="E6881" s="7" t="str">
        <f t="shared" si="214"/>
        <v/>
      </c>
      <c r="F6881" s="7" t="str">
        <f>IF('Payments Export'!A6885="","",'Payments Export'!N6885)</f>
        <v/>
      </c>
      <c r="G6881" s="7" t="str">
        <f>IF('Payments Export'!A6885="","",'Payments Export'!O6885)</f>
        <v/>
      </c>
      <c r="H6881" s="7" t="str">
        <f>IF('Payments Export'!B6885="","",G6881-F6881)</f>
        <v/>
      </c>
      <c r="I6881" s="3" t="str">
        <f>IF(C6881&lt;&gt;"",_xlfn.XLOOKUP(IFERROR(VALUE(C6881),C6881),'Items database'!A:A,'Items database'!B:B),(_xlfn.XLOOKUP(LEFT(E6881,3),Services,Services,"")))</f>
        <v/>
      </c>
      <c r="J6881" s="3" t="str">
        <f t="shared" si="215"/>
        <v/>
      </c>
    </row>
    <row r="6882" spans="1:10" x14ac:dyDescent="0.35">
      <c r="A6882" s="7" t="str">
        <f>IF('Payments Export'!A6886="","",'Payments Export'!A6886)</f>
        <v/>
      </c>
      <c r="B6882" s="7" t="str">
        <f>IF('Payments Export'!A6886="","",'Payments Export'!B6886)</f>
        <v/>
      </c>
      <c r="C6882" s="7" t="str">
        <f>IF(IFERROR(VALUE('Payments Export'!H6886),'Payments Export'!H6886)&lt;&gt;0,IFERROR(VALUE('Payments Export'!H6886),'Payments Export'!H6886),"")</f>
        <v/>
      </c>
      <c r="D6882" s="7" t="str">
        <f>IF('Payments Export'!I6886="","",'Payments Export'!I6886)</f>
        <v/>
      </c>
      <c r="E6882" s="7" t="str">
        <f t="shared" si="214"/>
        <v/>
      </c>
      <c r="F6882" s="7" t="str">
        <f>IF('Payments Export'!A6886="","",'Payments Export'!N6886)</f>
        <v/>
      </c>
      <c r="G6882" s="7" t="str">
        <f>IF('Payments Export'!A6886="","",'Payments Export'!O6886)</f>
        <v/>
      </c>
      <c r="H6882" s="7" t="str">
        <f>IF('Payments Export'!B6886="","",G6882-F6882)</f>
        <v/>
      </c>
      <c r="I6882" s="3" t="str">
        <f>IF(C6882&lt;&gt;"",_xlfn.XLOOKUP(IFERROR(VALUE(C6882),C6882),'Items database'!A:A,'Items database'!B:B),(_xlfn.XLOOKUP(LEFT(E6882,3),Services,Services,"")))</f>
        <v/>
      </c>
      <c r="J6882" s="3" t="str">
        <f t="shared" si="215"/>
        <v/>
      </c>
    </row>
    <row r="6883" spans="1:10" x14ac:dyDescent="0.35">
      <c r="A6883" s="7" t="str">
        <f>IF('Payments Export'!A6887="","",'Payments Export'!A6887)</f>
        <v/>
      </c>
      <c r="B6883" s="7" t="str">
        <f>IF('Payments Export'!A6887="","",'Payments Export'!B6887)</f>
        <v/>
      </c>
      <c r="C6883" s="7" t="str">
        <f>IF(IFERROR(VALUE('Payments Export'!H6887),'Payments Export'!H6887)&lt;&gt;0,IFERROR(VALUE('Payments Export'!H6887),'Payments Export'!H6887),"")</f>
        <v/>
      </c>
      <c r="D6883" s="7" t="str">
        <f>IF('Payments Export'!I6887="","",'Payments Export'!I6887)</f>
        <v/>
      </c>
      <c r="E6883" s="7" t="str">
        <f t="shared" si="214"/>
        <v/>
      </c>
      <c r="F6883" s="7" t="str">
        <f>IF('Payments Export'!A6887="","",'Payments Export'!N6887)</f>
        <v/>
      </c>
      <c r="G6883" s="7" t="str">
        <f>IF('Payments Export'!A6887="","",'Payments Export'!O6887)</f>
        <v/>
      </c>
      <c r="H6883" s="7" t="str">
        <f>IF('Payments Export'!B6887="","",G6883-F6883)</f>
        <v/>
      </c>
      <c r="I6883" s="3" t="str">
        <f>IF(C6883&lt;&gt;"",_xlfn.XLOOKUP(IFERROR(VALUE(C6883),C6883),'Items database'!A:A,'Items database'!B:B),(_xlfn.XLOOKUP(LEFT(E6883,3),Services,Services,"")))</f>
        <v/>
      </c>
      <c r="J6883" s="3" t="str">
        <f t="shared" si="215"/>
        <v/>
      </c>
    </row>
    <row r="6884" spans="1:10" x14ac:dyDescent="0.35">
      <c r="A6884" s="7" t="str">
        <f>IF('Payments Export'!A6888="","",'Payments Export'!A6888)</f>
        <v/>
      </c>
      <c r="B6884" s="7" t="str">
        <f>IF('Payments Export'!A6888="","",'Payments Export'!B6888)</f>
        <v/>
      </c>
      <c r="C6884" s="7" t="str">
        <f>IF(IFERROR(VALUE('Payments Export'!H6888),'Payments Export'!H6888)&lt;&gt;0,IFERROR(VALUE('Payments Export'!H6888),'Payments Export'!H6888),"")</f>
        <v/>
      </c>
      <c r="D6884" s="7" t="str">
        <f>IF('Payments Export'!I6888="","",'Payments Export'!I6888)</f>
        <v/>
      </c>
      <c r="E6884" s="7" t="str">
        <f t="shared" si="214"/>
        <v/>
      </c>
      <c r="F6884" s="7" t="str">
        <f>IF('Payments Export'!A6888="","",'Payments Export'!N6888)</f>
        <v/>
      </c>
      <c r="G6884" s="7" t="str">
        <f>IF('Payments Export'!A6888="","",'Payments Export'!O6888)</f>
        <v/>
      </c>
      <c r="H6884" s="7" t="str">
        <f>IF('Payments Export'!B6888="","",G6884-F6884)</f>
        <v/>
      </c>
      <c r="I6884" s="3" t="str">
        <f>IF(C6884&lt;&gt;"",_xlfn.XLOOKUP(IFERROR(VALUE(C6884),C6884),'Items database'!A:A,'Items database'!B:B),(_xlfn.XLOOKUP(LEFT(E6884,3),Services,Services,"")))</f>
        <v/>
      </c>
      <c r="J6884" s="3" t="str">
        <f t="shared" si="215"/>
        <v/>
      </c>
    </row>
    <row r="6885" spans="1:10" x14ac:dyDescent="0.35">
      <c r="A6885" s="7" t="str">
        <f>IF('Payments Export'!A6889="","",'Payments Export'!A6889)</f>
        <v/>
      </c>
      <c r="B6885" s="7" t="str">
        <f>IF('Payments Export'!A6889="","",'Payments Export'!B6889)</f>
        <v/>
      </c>
      <c r="C6885" s="7" t="str">
        <f>IF(IFERROR(VALUE('Payments Export'!H6889),'Payments Export'!H6889)&lt;&gt;0,IFERROR(VALUE('Payments Export'!H6889),'Payments Export'!H6889),"")</f>
        <v/>
      </c>
      <c r="D6885" s="7" t="str">
        <f>IF('Payments Export'!I6889="","",'Payments Export'!I6889)</f>
        <v/>
      </c>
      <c r="E6885" s="7" t="str">
        <f t="shared" si="214"/>
        <v/>
      </c>
      <c r="F6885" s="7" t="str">
        <f>IF('Payments Export'!A6889="","",'Payments Export'!N6889)</f>
        <v/>
      </c>
      <c r="G6885" s="7" t="str">
        <f>IF('Payments Export'!A6889="","",'Payments Export'!O6889)</f>
        <v/>
      </c>
      <c r="H6885" s="7" t="str">
        <f>IF('Payments Export'!B6889="","",G6885-F6885)</f>
        <v/>
      </c>
      <c r="I6885" s="3" t="str">
        <f>IF(C6885&lt;&gt;"",_xlfn.XLOOKUP(IFERROR(VALUE(C6885),C6885),'Items database'!A:A,'Items database'!B:B),(_xlfn.XLOOKUP(LEFT(E6885,3),Services,Services,"")))</f>
        <v/>
      </c>
      <c r="J6885" s="3" t="str">
        <f t="shared" si="215"/>
        <v/>
      </c>
    </row>
    <row r="6886" spans="1:10" x14ac:dyDescent="0.35">
      <c r="A6886" s="7" t="str">
        <f>IF('Payments Export'!A6890="","",'Payments Export'!A6890)</f>
        <v/>
      </c>
      <c r="B6886" s="7" t="str">
        <f>IF('Payments Export'!A6890="","",'Payments Export'!B6890)</f>
        <v/>
      </c>
      <c r="C6886" s="7" t="str">
        <f>IF(IFERROR(VALUE('Payments Export'!H6890),'Payments Export'!H6890)&lt;&gt;0,IFERROR(VALUE('Payments Export'!H6890),'Payments Export'!H6890),"")</f>
        <v/>
      </c>
      <c r="D6886" s="7" t="str">
        <f>IF('Payments Export'!I6890="","",'Payments Export'!I6890)</f>
        <v/>
      </c>
      <c r="E6886" s="7" t="str">
        <f t="shared" si="214"/>
        <v/>
      </c>
      <c r="F6886" s="7" t="str">
        <f>IF('Payments Export'!A6890="","",'Payments Export'!N6890)</f>
        <v/>
      </c>
      <c r="G6886" s="7" t="str">
        <f>IF('Payments Export'!A6890="","",'Payments Export'!O6890)</f>
        <v/>
      </c>
      <c r="H6886" s="7" t="str">
        <f>IF('Payments Export'!B6890="","",G6886-F6886)</f>
        <v/>
      </c>
      <c r="I6886" s="3" t="str">
        <f>IF(C6886&lt;&gt;"",_xlfn.XLOOKUP(IFERROR(VALUE(C6886),C6886),'Items database'!A:A,'Items database'!B:B),(_xlfn.XLOOKUP(LEFT(E6886,3),Services,Services,"")))</f>
        <v/>
      </c>
      <c r="J6886" s="3" t="str">
        <f t="shared" si="215"/>
        <v/>
      </c>
    </row>
    <row r="6887" spans="1:10" x14ac:dyDescent="0.35">
      <c r="A6887" s="7" t="str">
        <f>IF('Payments Export'!A6891="","",'Payments Export'!A6891)</f>
        <v/>
      </c>
      <c r="B6887" s="7" t="str">
        <f>IF('Payments Export'!A6891="","",'Payments Export'!B6891)</f>
        <v/>
      </c>
      <c r="C6887" s="7" t="str">
        <f>IF(IFERROR(VALUE('Payments Export'!H6891),'Payments Export'!H6891)&lt;&gt;0,IFERROR(VALUE('Payments Export'!H6891),'Payments Export'!H6891),"")</f>
        <v/>
      </c>
      <c r="D6887" s="7" t="str">
        <f>IF('Payments Export'!I6891="","",'Payments Export'!I6891)</f>
        <v/>
      </c>
      <c r="E6887" s="7" t="str">
        <f t="shared" si="214"/>
        <v/>
      </c>
      <c r="F6887" s="7" t="str">
        <f>IF('Payments Export'!A6891="","",'Payments Export'!N6891)</f>
        <v/>
      </c>
      <c r="G6887" s="7" t="str">
        <f>IF('Payments Export'!A6891="","",'Payments Export'!O6891)</f>
        <v/>
      </c>
      <c r="H6887" s="7" t="str">
        <f>IF('Payments Export'!B6891="","",G6887-F6887)</f>
        <v/>
      </c>
      <c r="I6887" s="3" t="str">
        <f>IF(C6887&lt;&gt;"",_xlfn.XLOOKUP(IFERROR(VALUE(C6887),C6887),'Items database'!A:A,'Items database'!B:B),(_xlfn.XLOOKUP(LEFT(E6887,3),Services,Services,"")))</f>
        <v/>
      </c>
      <c r="J6887" s="3" t="str">
        <f t="shared" si="215"/>
        <v/>
      </c>
    </row>
    <row r="6888" spans="1:10" x14ac:dyDescent="0.35">
      <c r="A6888" s="7" t="str">
        <f>IF('Payments Export'!A6892="","",'Payments Export'!A6892)</f>
        <v/>
      </c>
      <c r="B6888" s="7" t="str">
        <f>IF('Payments Export'!A6892="","",'Payments Export'!B6892)</f>
        <v/>
      </c>
      <c r="C6888" s="7" t="str">
        <f>IF(IFERROR(VALUE('Payments Export'!H6892),'Payments Export'!H6892)&lt;&gt;0,IFERROR(VALUE('Payments Export'!H6892),'Payments Export'!H6892),"")</f>
        <v/>
      </c>
      <c r="D6888" s="7" t="str">
        <f>IF('Payments Export'!I6892="","",'Payments Export'!I6892)</f>
        <v/>
      </c>
      <c r="E6888" s="7" t="str">
        <f t="shared" si="214"/>
        <v/>
      </c>
      <c r="F6888" s="7" t="str">
        <f>IF('Payments Export'!A6892="","",'Payments Export'!N6892)</f>
        <v/>
      </c>
      <c r="G6888" s="7" t="str">
        <f>IF('Payments Export'!A6892="","",'Payments Export'!O6892)</f>
        <v/>
      </c>
      <c r="H6888" s="7" t="str">
        <f>IF('Payments Export'!B6892="","",G6888-F6888)</f>
        <v/>
      </c>
      <c r="I6888" s="3" t="str">
        <f>IF(C6888&lt;&gt;"",_xlfn.XLOOKUP(IFERROR(VALUE(C6888),C6888),'Items database'!A:A,'Items database'!B:B),(_xlfn.XLOOKUP(LEFT(E6888,3),Services,Services,"")))</f>
        <v/>
      </c>
      <c r="J6888" s="3" t="str">
        <f t="shared" si="215"/>
        <v/>
      </c>
    </row>
    <row r="6889" spans="1:10" x14ac:dyDescent="0.35">
      <c r="A6889" s="7" t="str">
        <f>IF('Payments Export'!A6893="","",'Payments Export'!A6893)</f>
        <v/>
      </c>
      <c r="B6889" s="7" t="str">
        <f>IF('Payments Export'!A6893="","",'Payments Export'!B6893)</f>
        <v/>
      </c>
      <c r="C6889" s="7" t="str">
        <f>IF(IFERROR(VALUE('Payments Export'!H6893),'Payments Export'!H6893)&lt;&gt;0,IFERROR(VALUE('Payments Export'!H6893),'Payments Export'!H6893),"")</f>
        <v/>
      </c>
      <c r="D6889" s="7" t="str">
        <f>IF('Payments Export'!I6893="","",'Payments Export'!I6893)</f>
        <v/>
      </c>
      <c r="E6889" s="7" t="str">
        <f t="shared" si="214"/>
        <v/>
      </c>
      <c r="F6889" s="7" t="str">
        <f>IF('Payments Export'!A6893="","",'Payments Export'!N6893)</f>
        <v/>
      </c>
      <c r="G6889" s="7" t="str">
        <f>IF('Payments Export'!A6893="","",'Payments Export'!O6893)</f>
        <v/>
      </c>
      <c r="H6889" s="7" t="str">
        <f>IF('Payments Export'!B6893="","",G6889-F6889)</f>
        <v/>
      </c>
      <c r="I6889" s="3" t="str">
        <f>IF(C6889&lt;&gt;"",_xlfn.XLOOKUP(IFERROR(VALUE(C6889),C6889),'Items database'!A:A,'Items database'!B:B),(_xlfn.XLOOKUP(LEFT(E6889,3),Services,Services,"")))</f>
        <v/>
      </c>
      <c r="J6889" s="3" t="str">
        <f t="shared" si="215"/>
        <v/>
      </c>
    </row>
    <row r="6890" spans="1:10" x14ac:dyDescent="0.35">
      <c r="A6890" s="7" t="str">
        <f>IF('Payments Export'!A6894="","",'Payments Export'!A6894)</f>
        <v/>
      </c>
      <c r="B6890" s="7" t="str">
        <f>IF('Payments Export'!A6894="","",'Payments Export'!B6894)</f>
        <v/>
      </c>
      <c r="C6890" s="7" t="str">
        <f>IF(IFERROR(VALUE('Payments Export'!H6894),'Payments Export'!H6894)&lt;&gt;0,IFERROR(VALUE('Payments Export'!H6894),'Payments Export'!H6894),"")</f>
        <v/>
      </c>
      <c r="D6890" s="7" t="str">
        <f>IF('Payments Export'!I6894="","",'Payments Export'!I6894)</f>
        <v/>
      </c>
      <c r="E6890" s="7" t="str">
        <f t="shared" si="214"/>
        <v/>
      </c>
      <c r="F6890" s="7" t="str">
        <f>IF('Payments Export'!A6894="","",'Payments Export'!N6894)</f>
        <v/>
      </c>
      <c r="G6890" s="7" t="str">
        <f>IF('Payments Export'!A6894="","",'Payments Export'!O6894)</f>
        <v/>
      </c>
      <c r="H6890" s="7" t="str">
        <f>IF('Payments Export'!B6894="","",G6890-F6890)</f>
        <v/>
      </c>
      <c r="I6890" s="3" t="str">
        <f>IF(C6890&lt;&gt;"",_xlfn.XLOOKUP(IFERROR(VALUE(C6890),C6890),'Items database'!A:A,'Items database'!B:B),(_xlfn.XLOOKUP(LEFT(E6890,3),Services,Services,"")))</f>
        <v/>
      </c>
      <c r="J6890" s="3" t="str">
        <f t="shared" si="215"/>
        <v/>
      </c>
    </row>
    <row r="6891" spans="1:10" x14ac:dyDescent="0.35">
      <c r="A6891" s="7" t="str">
        <f>IF('Payments Export'!A6895="","",'Payments Export'!A6895)</f>
        <v/>
      </c>
      <c r="B6891" s="7" t="str">
        <f>IF('Payments Export'!A6895="","",'Payments Export'!B6895)</f>
        <v/>
      </c>
      <c r="C6891" s="7" t="str">
        <f>IF(IFERROR(VALUE('Payments Export'!H6895),'Payments Export'!H6895)&lt;&gt;0,IFERROR(VALUE('Payments Export'!H6895),'Payments Export'!H6895),"")</f>
        <v/>
      </c>
      <c r="D6891" s="7" t="str">
        <f>IF('Payments Export'!I6895="","",'Payments Export'!I6895)</f>
        <v/>
      </c>
      <c r="E6891" s="7" t="str">
        <f t="shared" si="214"/>
        <v/>
      </c>
      <c r="F6891" s="7" t="str">
        <f>IF('Payments Export'!A6895="","",'Payments Export'!N6895)</f>
        <v/>
      </c>
      <c r="G6891" s="7" t="str">
        <f>IF('Payments Export'!A6895="","",'Payments Export'!O6895)</f>
        <v/>
      </c>
      <c r="H6891" s="7" t="str">
        <f>IF('Payments Export'!B6895="","",G6891-F6891)</f>
        <v/>
      </c>
      <c r="I6891" s="3" t="str">
        <f>IF(C6891&lt;&gt;"",_xlfn.XLOOKUP(IFERROR(VALUE(C6891),C6891),'Items database'!A:A,'Items database'!B:B),(_xlfn.XLOOKUP(LEFT(E6891,3),Services,Services,"")))</f>
        <v/>
      </c>
      <c r="J6891" s="3" t="str">
        <f t="shared" si="215"/>
        <v/>
      </c>
    </row>
    <row r="6892" spans="1:10" x14ac:dyDescent="0.35">
      <c r="A6892" s="7" t="str">
        <f>IF('Payments Export'!A6896="","",'Payments Export'!A6896)</f>
        <v/>
      </c>
      <c r="B6892" s="7" t="str">
        <f>IF('Payments Export'!A6896="","",'Payments Export'!B6896)</f>
        <v/>
      </c>
      <c r="C6892" s="7" t="str">
        <f>IF(IFERROR(VALUE('Payments Export'!H6896),'Payments Export'!H6896)&lt;&gt;0,IFERROR(VALUE('Payments Export'!H6896),'Payments Export'!H6896),"")</f>
        <v/>
      </c>
      <c r="D6892" s="7" t="str">
        <f>IF('Payments Export'!I6896="","",'Payments Export'!I6896)</f>
        <v/>
      </c>
      <c r="E6892" s="7" t="str">
        <f t="shared" si="214"/>
        <v/>
      </c>
      <c r="F6892" s="7" t="str">
        <f>IF('Payments Export'!A6896="","",'Payments Export'!N6896)</f>
        <v/>
      </c>
      <c r="G6892" s="7" t="str">
        <f>IF('Payments Export'!A6896="","",'Payments Export'!O6896)</f>
        <v/>
      </c>
      <c r="H6892" s="7" t="str">
        <f>IF('Payments Export'!B6896="","",G6892-F6892)</f>
        <v/>
      </c>
      <c r="I6892" s="3" t="str">
        <f>IF(C6892&lt;&gt;"",_xlfn.XLOOKUP(IFERROR(VALUE(C6892),C6892),'Items database'!A:A,'Items database'!B:B),(_xlfn.XLOOKUP(LEFT(E6892,3),Services,Services,"")))</f>
        <v/>
      </c>
      <c r="J6892" s="3" t="str">
        <f t="shared" si="215"/>
        <v/>
      </c>
    </row>
    <row r="6893" spans="1:10" x14ac:dyDescent="0.35">
      <c r="A6893" s="7" t="str">
        <f>IF('Payments Export'!A6897="","",'Payments Export'!A6897)</f>
        <v/>
      </c>
      <c r="B6893" s="7" t="str">
        <f>IF('Payments Export'!A6897="","",'Payments Export'!B6897)</f>
        <v/>
      </c>
      <c r="C6893" s="7" t="str">
        <f>IF(IFERROR(VALUE('Payments Export'!H6897),'Payments Export'!H6897)&lt;&gt;0,IFERROR(VALUE('Payments Export'!H6897),'Payments Export'!H6897),"")</f>
        <v/>
      </c>
      <c r="D6893" s="7" t="str">
        <f>IF('Payments Export'!I6897="","",'Payments Export'!I6897)</f>
        <v/>
      </c>
      <c r="E6893" s="7" t="str">
        <f t="shared" si="214"/>
        <v/>
      </c>
      <c r="F6893" s="7" t="str">
        <f>IF('Payments Export'!A6897="","",'Payments Export'!N6897)</f>
        <v/>
      </c>
      <c r="G6893" s="7" t="str">
        <f>IF('Payments Export'!A6897="","",'Payments Export'!O6897)</f>
        <v/>
      </c>
      <c r="H6893" s="7" t="str">
        <f>IF('Payments Export'!B6897="","",G6893-F6893)</f>
        <v/>
      </c>
      <c r="I6893" s="3" t="str">
        <f>IF(C6893&lt;&gt;"",_xlfn.XLOOKUP(IFERROR(VALUE(C6893),C6893),'Items database'!A:A,'Items database'!B:B),(_xlfn.XLOOKUP(LEFT(E6893,3),Services,Services,"")))</f>
        <v/>
      </c>
      <c r="J6893" s="3" t="str">
        <f t="shared" si="215"/>
        <v/>
      </c>
    </row>
    <row r="6894" spans="1:10" x14ac:dyDescent="0.35">
      <c r="A6894" s="7" t="str">
        <f>IF('Payments Export'!A6898="","",'Payments Export'!A6898)</f>
        <v/>
      </c>
      <c r="B6894" s="7" t="str">
        <f>IF('Payments Export'!A6898="","",'Payments Export'!B6898)</f>
        <v/>
      </c>
      <c r="C6894" s="7" t="str">
        <f>IF(IFERROR(VALUE('Payments Export'!H6898),'Payments Export'!H6898)&lt;&gt;0,IFERROR(VALUE('Payments Export'!H6898),'Payments Export'!H6898),"")</f>
        <v/>
      </c>
      <c r="D6894" s="7" t="str">
        <f>IF('Payments Export'!I6898="","",'Payments Export'!I6898)</f>
        <v/>
      </c>
      <c r="E6894" s="7" t="str">
        <f t="shared" si="214"/>
        <v/>
      </c>
      <c r="F6894" s="7" t="str">
        <f>IF('Payments Export'!A6898="","",'Payments Export'!N6898)</f>
        <v/>
      </c>
      <c r="G6894" s="7" t="str">
        <f>IF('Payments Export'!A6898="","",'Payments Export'!O6898)</f>
        <v/>
      </c>
      <c r="H6894" s="7" t="str">
        <f>IF('Payments Export'!B6898="","",G6894-F6894)</f>
        <v/>
      </c>
      <c r="I6894" s="3" t="str">
        <f>IF(C6894&lt;&gt;"",_xlfn.XLOOKUP(IFERROR(VALUE(C6894),C6894),'Items database'!A:A,'Items database'!B:B),(_xlfn.XLOOKUP(LEFT(E6894,3),Services,Services,"")))</f>
        <v/>
      </c>
      <c r="J6894" s="3" t="str">
        <f t="shared" si="215"/>
        <v/>
      </c>
    </row>
    <row r="6895" spans="1:10" x14ac:dyDescent="0.35">
      <c r="A6895" s="7" t="str">
        <f>IF('Payments Export'!A6899="","",'Payments Export'!A6899)</f>
        <v/>
      </c>
      <c r="B6895" s="7" t="str">
        <f>IF('Payments Export'!A6899="","",'Payments Export'!B6899)</f>
        <v/>
      </c>
      <c r="C6895" s="7" t="str">
        <f>IF(IFERROR(VALUE('Payments Export'!H6899),'Payments Export'!H6899)&lt;&gt;0,IFERROR(VALUE('Payments Export'!H6899),'Payments Export'!H6899),"")</f>
        <v/>
      </c>
      <c r="D6895" s="7" t="str">
        <f>IF('Payments Export'!I6899="","",'Payments Export'!I6899)</f>
        <v/>
      </c>
      <c r="E6895" s="7" t="str">
        <f t="shared" si="214"/>
        <v/>
      </c>
      <c r="F6895" s="7" t="str">
        <f>IF('Payments Export'!A6899="","",'Payments Export'!N6899)</f>
        <v/>
      </c>
      <c r="G6895" s="7" t="str">
        <f>IF('Payments Export'!A6899="","",'Payments Export'!O6899)</f>
        <v/>
      </c>
      <c r="H6895" s="7" t="str">
        <f>IF('Payments Export'!B6899="","",G6895-F6895)</f>
        <v/>
      </c>
      <c r="I6895" s="3" t="str">
        <f>IF(C6895&lt;&gt;"",_xlfn.XLOOKUP(IFERROR(VALUE(C6895),C6895),'Items database'!A:A,'Items database'!B:B),(_xlfn.XLOOKUP(LEFT(E6895,3),Services,Services,"")))</f>
        <v/>
      </c>
      <c r="J6895" s="3" t="str">
        <f t="shared" si="215"/>
        <v/>
      </c>
    </row>
    <row r="6896" spans="1:10" x14ac:dyDescent="0.35">
      <c r="A6896" s="7" t="str">
        <f>IF('Payments Export'!A6900="","",'Payments Export'!A6900)</f>
        <v/>
      </c>
      <c r="B6896" s="7" t="str">
        <f>IF('Payments Export'!A6900="","",'Payments Export'!B6900)</f>
        <v/>
      </c>
      <c r="C6896" s="7" t="str">
        <f>IF(IFERROR(VALUE('Payments Export'!H6900),'Payments Export'!H6900)&lt;&gt;0,IFERROR(VALUE('Payments Export'!H6900),'Payments Export'!H6900),"")</f>
        <v/>
      </c>
      <c r="D6896" s="7" t="str">
        <f>IF('Payments Export'!I6900="","",'Payments Export'!I6900)</f>
        <v/>
      </c>
      <c r="E6896" s="7" t="str">
        <f t="shared" si="214"/>
        <v/>
      </c>
      <c r="F6896" s="7" t="str">
        <f>IF('Payments Export'!A6900="","",'Payments Export'!N6900)</f>
        <v/>
      </c>
      <c r="G6896" s="7" t="str">
        <f>IF('Payments Export'!A6900="","",'Payments Export'!O6900)</f>
        <v/>
      </c>
      <c r="H6896" s="7" t="str">
        <f>IF('Payments Export'!B6900="","",G6896-F6896)</f>
        <v/>
      </c>
      <c r="I6896" s="3" t="str">
        <f>IF(C6896&lt;&gt;"",_xlfn.XLOOKUP(IFERROR(VALUE(C6896),C6896),'Items database'!A:A,'Items database'!B:B),(_xlfn.XLOOKUP(LEFT(E6896,3),Services,Services,"")))</f>
        <v/>
      </c>
      <c r="J6896" s="3" t="str">
        <f t="shared" si="215"/>
        <v/>
      </c>
    </row>
    <row r="6897" spans="1:10" x14ac:dyDescent="0.35">
      <c r="A6897" s="7" t="str">
        <f>IF('Payments Export'!A6901="","",'Payments Export'!A6901)</f>
        <v/>
      </c>
      <c r="B6897" s="7" t="str">
        <f>IF('Payments Export'!A6901="","",'Payments Export'!B6901)</f>
        <v/>
      </c>
      <c r="C6897" s="7" t="str">
        <f>IF(IFERROR(VALUE('Payments Export'!H6901),'Payments Export'!H6901)&lt;&gt;0,IFERROR(VALUE('Payments Export'!H6901),'Payments Export'!H6901),"")</f>
        <v/>
      </c>
      <c r="D6897" s="7" t="str">
        <f>IF('Payments Export'!I6901="","",'Payments Export'!I6901)</f>
        <v/>
      </c>
      <c r="E6897" s="7" t="str">
        <f t="shared" si="214"/>
        <v/>
      </c>
      <c r="F6897" s="7" t="str">
        <f>IF('Payments Export'!A6901="","",'Payments Export'!N6901)</f>
        <v/>
      </c>
      <c r="G6897" s="7" t="str">
        <f>IF('Payments Export'!A6901="","",'Payments Export'!O6901)</f>
        <v/>
      </c>
      <c r="H6897" s="7" t="str">
        <f>IF('Payments Export'!B6901="","",G6897-F6897)</f>
        <v/>
      </c>
      <c r="I6897" s="3" t="str">
        <f>IF(C6897&lt;&gt;"",_xlfn.XLOOKUP(IFERROR(VALUE(C6897),C6897),'Items database'!A:A,'Items database'!B:B),(_xlfn.XLOOKUP(LEFT(E6897,3),Services,Services,"")))</f>
        <v/>
      </c>
      <c r="J6897" s="3" t="str">
        <f t="shared" si="215"/>
        <v/>
      </c>
    </row>
    <row r="6898" spans="1:10" x14ac:dyDescent="0.35">
      <c r="A6898" s="7" t="str">
        <f>IF('Payments Export'!A6902="","",'Payments Export'!A6902)</f>
        <v/>
      </c>
      <c r="B6898" s="7" t="str">
        <f>IF('Payments Export'!A6902="","",'Payments Export'!B6902)</f>
        <v/>
      </c>
      <c r="C6898" s="7" t="str">
        <f>IF(IFERROR(VALUE('Payments Export'!H6902),'Payments Export'!H6902)&lt;&gt;0,IFERROR(VALUE('Payments Export'!H6902),'Payments Export'!H6902),"")</f>
        <v/>
      </c>
      <c r="D6898" s="7" t="str">
        <f>IF('Payments Export'!I6902="","",'Payments Export'!I6902)</f>
        <v/>
      </c>
      <c r="E6898" s="7" t="str">
        <f t="shared" si="214"/>
        <v/>
      </c>
      <c r="F6898" s="7" t="str">
        <f>IF('Payments Export'!A6902="","",'Payments Export'!N6902)</f>
        <v/>
      </c>
      <c r="G6898" s="7" t="str">
        <f>IF('Payments Export'!A6902="","",'Payments Export'!O6902)</f>
        <v/>
      </c>
      <c r="H6898" s="7" t="str">
        <f>IF('Payments Export'!B6902="","",G6898-F6898)</f>
        <v/>
      </c>
      <c r="I6898" s="3" t="str">
        <f>IF(C6898&lt;&gt;"",_xlfn.XLOOKUP(IFERROR(VALUE(C6898),C6898),'Items database'!A:A,'Items database'!B:B),(_xlfn.XLOOKUP(LEFT(E6898,3),Services,Services,"")))</f>
        <v/>
      </c>
      <c r="J6898" s="3" t="str">
        <f t="shared" si="215"/>
        <v/>
      </c>
    </row>
    <row r="6899" spans="1:10" x14ac:dyDescent="0.35">
      <c r="A6899" s="7" t="str">
        <f>IF('Payments Export'!A6903="","",'Payments Export'!A6903)</f>
        <v/>
      </c>
      <c r="B6899" s="7" t="str">
        <f>IF('Payments Export'!A6903="","",'Payments Export'!B6903)</f>
        <v/>
      </c>
      <c r="C6899" s="7" t="str">
        <f>IF(IFERROR(VALUE('Payments Export'!H6903),'Payments Export'!H6903)&lt;&gt;0,IFERROR(VALUE('Payments Export'!H6903),'Payments Export'!H6903),"")</f>
        <v/>
      </c>
      <c r="D6899" s="7" t="str">
        <f>IF('Payments Export'!I6903="","",'Payments Export'!I6903)</f>
        <v/>
      </c>
      <c r="E6899" s="7" t="str">
        <f t="shared" si="214"/>
        <v/>
      </c>
      <c r="F6899" s="7" t="str">
        <f>IF('Payments Export'!A6903="","",'Payments Export'!N6903)</f>
        <v/>
      </c>
      <c r="G6899" s="7" t="str">
        <f>IF('Payments Export'!A6903="","",'Payments Export'!O6903)</f>
        <v/>
      </c>
      <c r="H6899" s="7" t="str">
        <f>IF('Payments Export'!B6903="","",G6899-F6899)</f>
        <v/>
      </c>
      <c r="I6899" s="3" t="str">
        <f>IF(C6899&lt;&gt;"",_xlfn.XLOOKUP(IFERROR(VALUE(C6899),C6899),'Items database'!A:A,'Items database'!B:B),(_xlfn.XLOOKUP(LEFT(E6899,3),Services,Services,"")))</f>
        <v/>
      </c>
      <c r="J6899" s="3" t="str">
        <f t="shared" si="215"/>
        <v/>
      </c>
    </row>
    <row r="6900" spans="1:10" x14ac:dyDescent="0.35">
      <c r="A6900" s="7" t="str">
        <f>IF('Payments Export'!A6904="","",'Payments Export'!A6904)</f>
        <v/>
      </c>
      <c r="B6900" s="7" t="str">
        <f>IF('Payments Export'!A6904="","",'Payments Export'!B6904)</f>
        <v/>
      </c>
      <c r="C6900" s="7" t="str">
        <f>IF(IFERROR(VALUE('Payments Export'!H6904),'Payments Export'!H6904)&lt;&gt;0,IFERROR(VALUE('Payments Export'!H6904),'Payments Export'!H6904),"")</f>
        <v/>
      </c>
      <c r="D6900" s="7" t="str">
        <f>IF('Payments Export'!I6904="","",'Payments Export'!I6904)</f>
        <v/>
      </c>
      <c r="E6900" s="7" t="str">
        <f t="shared" si="214"/>
        <v/>
      </c>
      <c r="F6900" s="7" t="str">
        <f>IF('Payments Export'!A6904="","",'Payments Export'!N6904)</f>
        <v/>
      </c>
      <c r="G6900" s="7" t="str">
        <f>IF('Payments Export'!A6904="","",'Payments Export'!O6904)</f>
        <v/>
      </c>
      <c r="H6900" s="7" t="str">
        <f>IF('Payments Export'!B6904="","",G6900-F6900)</f>
        <v/>
      </c>
      <c r="I6900" s="3" t="str">
        <f>IF(C6900&lt;&gt;"",_xlfn.XLOOKUP(IFERROR(VALUE(C6900),C6900),'Items database'!A:A,'Items database'!B:B),(_xlfn.XLOOKUP(LEFT(E6900,3),Services,Services,"")))</f>
        <v/>
      </c>
      <c r="J6900" s="3" t="str">
        <f t="shared" si="215"/>
        <v/>
      </c>
    </row>
    <row r="6901" spans="1:10" x14ac:dyDescent="0.35">
      <c r="A6901" s="7" t="str">
        <f>IF('Payments Export'!A6905="","",'Payments Export'!A6905)</f>
        <v/>
      </c>
      <c r="B6901" s="7" t="str">
        <f>IF('Payments Export'!A6905="","",'Payments Export'!B6905)</f>
        <v/>
      </c>
      <c r="C6901" s="7" t="str">
        <f>IF(IFERROR(VALUE('Payments Export'!H6905),'Payments Export'!H6905)&lt;&gt;0,IFERROR(VALUE('Payments Export'!H6905),'Payments Export'!H6905),"")</f>
        <v/>
      </c>
      <c r="D6901" s="7" t="str">
        <f>IF('Payments Export'!I6905="","",'Payments Export'!I6905)</f>
        <v/>
      </c>
      <c r="E6901" s="7" t="str">
        <f t="shared" si="214"/>
        <v/>
      </c>
      <c r="F6901" s="7" t="str">
        <f>IF('Payments Export'!A6905="","",'Payments Export'!N6905)</f>
        <v/>
      </c>
      <c r="G6901" s="7" t="str">
        <f>IF('Payments Export'!A6905="","",'Payments Export'!O6905)</f>
        <v/>
      </c>
      <c r="H6901" s="7" t="str">
        <f>IF('Payments Export'!B6905="","",G6901-F6901)</f>
        <v/>
      </c>
      <c r="I6901" s="3" t="str">
        <f>IF(C6901&lt;&gt;"",_xlfn.XLOOKUP(IFERROR(VALUE(C6901),C6901),'Items database'!A:A,'Items database'!B:B),(_xlfn.XLOOKUP(LEFT(E6901,3),Services,Services,"")))</f>
        <v/>
      </c>
      <c r="J6901" s="3" t="str">
        <f t="shared" si="215"/>
        <v/>
      </c>
    </row>
    <row r="6902" spans="1:10" x14ac:dyDescent="0.35">
      <c r="A6902" s="7" t="str">
        <f>IF('Payments Export'!A6906="","",'Payments Export'!A6906)</f>
        <v/>
      </c>
      <c r="B6902" s="7" t="str">
        <f>IF('Payments Export'!A6906="","",'Payments Export'!B6906)</f>
        <v/>
      </c>
      <c r="C6902" s="7" t="str">
        <f>IF(IFERROR(VALUE('Payments Export'!H6906),'Payments Export'!H6906)&lt;&gt;0,IFERROR(VALUE('Payments Export'!H6906),'Payments Export'!H6906),"")</f>
        <v/>
      </c>
      <c r="D6902" s="7" t="str">
        <f>IF('Payments Export'!I6906="","",'Payments Export'!I6906)</f>
        <v/>
      </c>
      <c r="E6902" s="7" t="str">
        <f t="shared" si="214"/>
        <v/>
      </c>
      <c r="F6902" s="7" t="str">
        <f>IF('Payments Export'!A6906="","",'Payments Export'!N6906)</f>
        <v/>
      </c>
      <c r="G6902" s="7" t="str">
        <f>IF('Payments Export'!A6906="","",'Payments Export'!O6906)</f>
        <v/>
      </c>
      <c r="H6902" s="7" t="str">
        <f>IF('Payments Export'!B6906="","",G6902-F6902)</f>
        <v/>
      </c>
      <c r="I6902" s="3" t="str">
        <f>IF(C6902&lt;&gt;"",_xlfn.XLOOKUP(IFERROR(VALUE(C6902),C6902),'Items database'!A:A,'Items database'!B:B),(_xlfn.XLOOKUP(LEFT(E6902,3),Services,Services,"")))</f>
        <v/>
      </c>
      <c r="J6902" s="3" t="str">
        <f t="shared" si="215"/>
        <v/>
      </c>
    </row>
    <row r="6903" spans="1:10" x14ac:dyDescent="0.35">
      <c r="A6903" s="7" t="str">
        <f>IF('Payments Export'!A6907="","",'Payments Export'!A6907)</f>
        <v/>
      </c>
      <c r="B6903" s="7" t="str">
        <f>IF('Payments Export'!A6907="","",'Payments Export'!B6907)</f>
        <v/>
      </c>
      <c r="C6903" s="7" t="str">
        <f>IF(IFERROR(VALUE('Payments Export'!H6907),'Payments Export'!H6907)&lt;&gt;0,IFERROR(VALUE('Payments Export'!H6907),'Payments Export'!H6907),"")</f>
        <v/>
      </c>
      <c r="D6903" s="7" t="str">
        <f>IF('Payments Export'!I6907="","",'Payments Export'!I6907)</f>
        <v/>
      </c>
      <c r="E6903" s="7" t="str">
        <f t="shared" si="214"/>
        <v/>
      </c>
      <c r="F6903" s="7" t="str">
        <f>IF('Payments Export'!A6907="","",'Payments Export'!N6907)</f>
        <v/>
      </c>
      <c r="G6903" s="7" t="str">
        <f>IF('Payments Export'!A6907="","",'Payments Export'!O6907)</f>
        <v/>
      </c>
      <c r="H6903" s="7" t="str">
        <f>IF('Payments Export'!B6907="","",G6903-F6903)</f>
        <v/>
      </c>
      <c r="I6903" s="3" t="str">
        <f>IF(C6903&lt;&gt;"",_xlfn.XLOOKUP(IFERROR(VALUE(C6903),C6903),'Items database'!A:A,'Items database'!B:B),(_xlfn.XLOOKUP(LEFT(E6903,3),Services,Services,"")))</f>
        <v/>
      </c>
      <c r="J6903" s="3" t="str">
        <f t="shared" si="215"/>
        <v/>
      </c>
    </row>
    <row r="6904" spans="1:10" x14ac:dyDescent="0.35">
      <c r="A6904" s="7" t="str">
        <f>IF('Payments Export'!A6908="","",'Payments Export'!A6908)</f>
        <v/>
      </c>
      <c r="B6904" s="7" t="str">
        <f>IF('Payments Export'!A6908="","",'Payments Export'!B6908)</f>
        <v/>
      </c>
      <c r="C6904" s="7" t="str">
        <f>IF(IFERROR(VALUE('Payments Export'!H6908),'Payments Export'!H6908)&lt;&gt;0,IFERROR(VALUE('Payments Export'!H6908),'Payments Export'!H6908),"")</f>
        <v/>
      </c>
      <c r="D6904" s="7" t="str">
        <f>IF('Payments Export'!I6908="","",'Payments Export'!I6908)</f>
        <v/>
      </c>
      <c r="E6904" s="7" t="str">
        <f t="shared" si="214"/>
        <v/>
      </c>
      <c r="F6904" s="7" t="str">
        <f>IF('Payments Export'!A6908="","",'Payments Export'!N6908)</f>
        <v/>
      </c>
      <c r="G6904" s="7" t="str">
        <f>IF('Payments Export'!A6908="","",'Payments Export'!O6908)</f>
        <v/>
      </c>
      <c r="H6904" s="7" t="str">
        <f>IF('Payments Export'!B6908="","",G6904-F6904)</f>
        <v/>
      </c>
      <c r="I6904" s="3" t="str">
        <f>IF(C6904&lt;&gt;"",_xlfn.XLOOKUP(IFERROR(VALUE(C6904),C6904),'Items database'!A:A,'Items database'!B:B),(_xlfn.XLOOKUP(LEFT(E6904,3),Services,Services,"")))</f>
        <v/>
      </c>
      <c r="J6904" s="3" t="str">
        <f t="shared" si="215"/>
        <v/>
      </c>
    </row>
    <row r="6905" spans="1:10" x14ac:dyDescent="0.35">
      <c r="A6905" s="7" t="str">
        <f>IF('Payments Export'!A6909="","",'Payments Export'!A6909)</f>
        <v/>
      </c>
      <c r="B6905" s="7" t="str">
        <f>IF('Payments Export'!A6909="","",'Payments Export'!B6909)</f>
        <v/>
      </c>
      <c r="C6905" s="7" t="str">
        <f>IF(IFERROR(VALUE('Payments Export'!H6909),'Payments Export'!H6909)&lt;&gt;0,IFERROR(VALUE('Payments Export'!H6909),'Payments Export'!H6909),"")</f>
        <v/>
      </c>
      <c r="D6905" s="7" t="str">
        <f>IF('Payments Export'!I6909="","",'Payments Export'!I6909)</f>
        <v/>
      </c>
      <c r="E6905" s="7" t="str">
        <f t="shared" si="214"/>
        <v/>
      </c>
      <c r="F6905" s="7" t="str">
        <f>IF('Payments Export'!A6909="","",'Payments Export'!N6909)</f>
        <v/>
      </c>
      <c r="G6905" s="7" t="str">
        <f>IF('Payments Export'!A6909="","",'Payments Export'!O6909)</f>
        <v/>
      </c>
      <c r="H6905" s="7" t="str">
        <f>IF('Payments Export'!B6909="","",G6905-F6905)</f>
        <v/>
      </c>
      <c r="I6905" s="3" t="str">
        <f>IF(C6905&lt;&gt;"",_xlfn.XLOOKUP(IFERROR(VALUE(C6905),C6905),'Items database'!A:A,'Items database'!B:B),(_xlfn.XLOOKUP(LEFT(E6905,3),Services,Services,"")))</f>
        <v/>
      </c>
      <c r="J6905" s="3" t="str">
        <f t="shared" si="215"/>
        <v/>
      </c>
    </row>
    <row r="6906" spans="1:10" x14ac:dyDescent="0.35">
      <c r="A6906" s="7" t="str">
        <f>IF('Payments Export'!A6910="","",'Payments Export'!A6910)</f>
        <v/>
      </c>
      <c r="B6906" s="7" t="str">
        <f>IF('Payments Export'!A6910="","",'Payments Export'!B6910)</f>
        <v/>
      </c>
      <c r="C6906" s="7" t="str">
        <f>IF(IFERROR(VALUE('Payments Export'!H6910),'Payments Export'!H6910)&lt;&gt;0,IFERROR(VALUE('Payments Export'!H6910),'Payments Export'!H6910),"")</f>
        <v/>
      </c>
      <c r="D6906" s="7" t="str">
        <f>IF('Payments Export'!I6910="","",'Payments Export'!I6910)</f>
        <v/>
      </c>
      <c r="E6906" s="7" t="str">
        <f t="shared" si="214"/>
        <v/>
      </c>
      <c r="F6906" s="7" t="str">
        <f>IF('Payments Export'!A6910="","",'Payments Export'!N6910)</f>
        <v/>
      </c>
      <c r="G6906" s="7" t="str">
        <f>IF('Payments Export'!A6910="","",'Payments Export'!O6910)</f>
        <v/>
      </c>
      <c r="H6906" s="7" t="str">
        <f>IF('Payments Export'!B6910="","",G6906-F6906)</f>
        <v/>
      </c>
      <c r="I6906" s="3" t="str">
        <f>IF(C6906&lt;&gt;"",_xlfn.XLOOKUP(IFERROR(VALUE(C6906),C6906),'Items database'!A:A,'Items database'!B:B),(_xlfn.XLOOKUP(LEFT(E6906,3),Services,Services,"")))</f>
        <v/>
      </c>
      <c r="J6906" s="3" t="str">
        <f t="shared" si="215"/>
        <v/>
      </c>
    </row>
    <row r="6907" spans="1:10" x14ac:dyDescent="0.35">
      <c r="A6907" s="7" t="str">
        <f>IF('Payments Export'!A6911="","",'Payments Export'!A6911)</f>
        <v/>
      </c>
      <c r="B6907" s="7" t="str">
        <f>IF('Payments Export'!A6911="","",'Payments Export'!B6911)</f>
        <v/>
      </c>
      <c r="C6907" s="7" t="str">
        <f>IF(IFERROR(VALUE('Payments Export'!H6911),'Payments Export'!H6911)&lt;&gt;0,IFERROR(VALUE('Payments Export'!H6911),'Payments Export'!H6911),"")</f>
        <v/>
      </c>
      <c r="D6907" s="7" t="str">
        <f>IF('Payments Export'!I6911="","",'Payments Export'!I6911)</f>
        <v/>
      </c>
      <c r="E6907" s="7" t="str">
        <f t="shared" si="214"/>
        <v/>
      </c>
      <c r="F6907" s="7" t="str">
        <f>IF('Payments Export'!A6911="","",'Payments Export'!N6911)</f>
        <v/>
      </c>
      <c r="G6907" s="7" t="str">
        <f>IF('Payments Export'!A6911="","",'Payments Export'!O6911)</f>
        <v/>
      </c>
      <c r="H6907" s="7" t="str">
        <f>IF('Payments Export'!B6911="","",G6907-F6907)</f>
        <v/>
      </c>
      <c r="I6907" s="3" t="str">
        <f>IF(C6907&lt;&gt;"",_xlfn.XLOOKUP(IFERROR(VALUE(C6907),C6907),'Items database'!A:A,'Items database'!B:B),(_xlfn.XLOOKUP(LEFT(E6907,3),Services,Services,"")))</f>
        <v/>
      </c>
      <c r="J6907" s="3" t="str">
        <f t="shared" si="215"/>
        <v/>
      </c>
    </row>
    <row r="6908" spans="1:10" x14ac:dyDescent="0.35">
      <c r="A6908" s="7" t="str">
        <f>IF('Payments Export'!A6912="","",'Payments Export'!A6912)</f>
        <v/>
      </c>
      <c r="B6908" s="7" t="str">
        <f>IF('Payments Export'!A6912="","",'Payments Export'!B6912)</f>
        <v/>
      </c>
      <c r="C6908" s="7" t="str">
        <f>IF(IFERROR(VALUE('Payments Export'!H6912),'Payments Export'!H6912)&lt;&gt;0,IFERROR(VALUE('Payments Export'!H6912),'Payments Export'!H6912),"")</f>
        <v/>
      </c>
      <c r="D6908" s="7" t="str">
        <f>IF('Payments Export'!I6912="","",'Payments Export'!I6912)</f>
        <v/>
      </c>
      <c r="E6908" s="7" t="str">
        <f t="shared" si="214"/>
        <v/>
      </c>
      <c r="F6908" s="7" t="str">
        <f>IF('Payments Export'!A6912="","",'Payments Export'!N6912)</f>
        <v/>
      </c>
      <c r="G6908" s="7" t="str">
        <f>IF('Payments Export'!A6912="","",'Payments Export'!O6912)</f>
        <v/>
      </c>
      <c r="H6908" s="7" t="str">
        <f>IF('Payments Export'!B6912="","",G6908-F6908)</f>
        <v/>
      </c>
      <c r="I6908" s="3" t="str">
        <f>IF(C6908&lt;&gt;"",_xlfn.XLOOKUP(IFERROR(VALUE(C6908),C6908),'Items database'!A:A,'Items database'!B:B),(_xlfn.XLOOKUP(LEFT(E6908,3),Services,Services,"")))</f>
        <v/>
      </c>
      <c r="J6908" s="3" t="str">
        <f t="shared" si="215"/>
        <v/>
      </c>
    </row>
    <row r="6909" spans="1:10" x14ac:dyDescent="0.35">
      <c r="A6909" s="7" t="str">
        <f>IF('Payments Export'!A6913="","",'Payments Export'!A6913)</f>
        <v/>
      </c>
      <c r="B6909" s="7" t="str">
        <f>IF('Payments Export'!A6913="","",'Payments Export'!B6913)</f>
        <v/>
      </c>
      <c r="C6909" s="7" t="str">
        <f>IF(IFERROR(VALUE('Payments Export'!H6913),'Payments Export'!H6913)&lt;&gt;0,IFERROR(VALUE('Payments Export'!H6913),'Payments Export'!H6913),"")</f>
        <v/>
      </c>
      <c r="D6909" s="7" t="str">
        <f>IF('Payments Export'!I6913="","",'Payments Export'!I6913)</f>
        <v/>
      </c>
      <c r="E6909" s="7" t="str">
        <f t="shared" si="214"/>
        <v/>
      </c>
      <c r="F6909" s="7" t="str">
        <f>IF('Payments Export'!A6913="","",'Payments Export'!N6913)</f>
        <v/>
      </c>
      <c r="G6909" s="7" t="str">
        <f>IF('Payments Export'!A6913="","",'Payments Export'!O6913)</f>
        <v/>
      </c>
      <c r="H6909" s="7" t="str">
        <f>IF('Payments Export'!B6913="","",G6909-F6909)</f>
        <v/>
      </c>
      <c r="I6909" s="3" t="str">
        <f>IF(C6909&lt;&gt;"",_xlfn.XLOOKUP(IFERROR(VALUE(C6909),C6909),'Items database'!A:A,'Items database'!B:B),(_xlfn.XLOOKUP(LEFT(E6909,3),Services,Services,"")))</f>
        <v/>
      </c>
      <c r="J6909" s="3" t="str">
        <f t="shared" si="215"/>
        <v/>
      </c>
    </row>
    <row r="6910" spans="1:10" x14ac:dyDescent="0.35">
      <c r="A6910" s="7" t="str">
        <f>IF('Payments Export'!A6914="","",'Payments Export'!A6914)</f>
        <v/>
      </c>
      <c r="B6910" s="7" t="str">
        <f>IF('Payments Export'!A6914="","",'Payments Export'!B6914)</f>
        <v/>
      </c>
      <c r="C6910" s="7" t="str">
        <f>IF(IFERROR(VALUE('Payments Export'!H6914),'Payments Export'!H6914)&lt;&gt;0,IFERROR(VALUE('Payments Export'!H6914),'Payments Export'!H6914),"")</f>
        <v/>
      </c>
      <c r="D6910" s="7" t="str">
        <f>IF('Payments Export'!I6914="","",'Payments Export'!I6914)</f>
        <v/>
      </c>
      <c r="E6910" s="7" t="str">
        <f t="shared" si="214"/>
        <v/>
      </c>
      <c r="F6910" s="7" t="str">
        <f>IF('Payments Export'!A6914="","",'Payments Export'!N6914)</f>
        <v/>
      </c>
      <c r="G6910" s="7" t="str">
        <f>IF('Payments Export'!A6914="","",'Payments Export'!O6914)</f>
        <v/>
      </c>
      <c r="H6910" s="7" t="str">
        <f>IF('Payments Export'!B6914="","",G6910-F6910)</f>
        <v/>
      </c>
      <c r="I6910" s="3" t="str">
        <f>IF(C6910&lt;&gt;"",_xlfn.XLOOKUP(IFERROR(VALUE(C6910),C6910),'Items database'!A:A,'Items database'!B:B),(_xlfn.XLOOKUP(LEFT(E6910,3),Services,Services,"")))</f>
        <v/>
      </c>
      <c r="J6910" s="3" t="str">
        <f t="shared" si="215"/>
        <v/>
      </c>
    </row>
    <row r="6911" spans="1:10" x14ac:dyDescent="0.35">
      <c r="A6911" s="7" t="str">
        <f>IF('Payments Export'!A6915="","",'Payments Export'!A6915)</f>
        <v/>
      </c>
      <c r="B6911" s="7" t="str">
        <f>IF('Payments Export'!A6915="","",'Payments Export'!B6915)</f>
        <v/>
      </c>
      <c r="C6911" s="7" t="str">
        <f>IF(IFERROR(VALUE('Payments Export'!H6915),'Payments Export'!H6915)&lt;&gt;0,IFERROR(VALUE('Payments Export'!H6915),'Payments Export'!H6915),"")</f>
        <v/>
      </c>
      <c r="D6911" s="7" t="str">
        <f>IF('Payments Export'!I6915="","",'Payments Export'!I6915)</f>
        <v/>
      </c>
      <c r="E6911" s="7" t="str">
        <f t="shared" si="214"/>
        <v/>
      </c>
      <c r="F6911" s="7" t="str">
        <f>IF('Payments Export'!A6915="","",'Payments Export'!N6915)</f>
        <v/>
      </c>
      <c r="G6911" s="7" t="str">
        <f>IF('Payments Export'!A6915="","",'Payments Export'!O6915)</f>
        <v/>
      </c>
      <c r="H6911" s="7" t="str">
        <f>IF('Payments Export'!B6915="","",G6911-F6911)</f>
        <v/>
      </c>
      <c r="I6911" s="3" t="str">
        <f>IF(C6911&lt;&gt;"",_xlfn.XLOOKUP(IFERROR(VALUE(C6911),C6911),'Items database'!A:A,'Items database'!B:B),(_xlfn.XLOOKUP(LEFT(E6911,3),Services,Services,"")))</f>
        <v/>
      </c>
      <c r="J6911" s="3" t="str">
        <f t="shared" si="215"/>
        <v/>
      </c>
    </row>
    <row r="6912" spans="1:10" x14ac:dyDescent="0.35">
      <c r="A6912" s="7" t="str">
        <f>IF('Payments Export'!A6916="","",'Payments Export'!A6916)</f>
        <v/>
      </c>
      <c r="B6912" s="7" t="str">
        <f>IF('Payments Export'!A6916="","",'Payments Export'!B6916)</f>
        <v/>
      </c>
      <c r="C6912" s="7" t="str">
        <f>IF(IFERROR(VALUE('Payments Export'!H6916),'Payments Export'!H6916)&lt;&gt;0,IFERROR(VALUE('Payments Export'!H6916),'Payments Export'!H6916),"")</f>
        <v/>
      </c>
      <c r="D6912" s="7" t="str">
        <f>IF('Payments Export'!I6916="","",'Payments Export'!I6916)</f>
        <v/>
      </c>
      <c r="E6912" s="7" t="str">
        <f t="shared" si="214"/>
        <v/>
      </c>
      <c r="F6912" s="7" t="str">
        <f>IF('Payments Export'!A6916="","",'Payments Export'!N6916)</f>
        <v/>
      </c>
      <c r="G6912" s="7" t="str">
        <f>IF('Payments Export'!A6916="","",'Payments Export'!O6916)</f>
        <v/>
      </c>
      <c r="H6912" s="7" t="str">
        <f>IF('Payments Export'!B6916="","",G6912-F6912)</f>
        <v/>
      </c>
      <c r="I6912" s="3" t="str">
        <f>IF(C6912&lt;&gt;"",_xlfn.XLOOKUP(IFERROR(VALUE(C6912),C6912),'Items database'!A:A,'Items database'!B:B),(_xlfn.XLOOKUP(LEFT(E6912,3),Services,Services,"")))</f>
        <v/>
      </c>
      <c r="J6912" s="3" t="str">
        <f t="shared" si="215"/>
        <v/>
      </c>
    </row>
    <row r="6913" spans="1:10" x14ac:dyDescent="0.35">
      <c r="A6913" s="7" t="str">
        <f>IF('Payments Export'!A6917="","",'Payments Export'!A6917)</f>
        <v/>
      </c>
      <c r="B6913" s="7" t="str">
        <f>IF('Payments Export'!A6917="","",'Payments Export'!B6917)</f>
        <v/>
      </c>
      <c r="C6913" s="7" t="str">
        <f>IF(IFERROR(VALUE('Payments Export'!H6917),'Payments Export'!H6917)&lt;&gt;0,IFERROR(VALUE('Payments Export'!H6917),'Payments Export'!H6917),"")</f>
        <v/>
      </c>
      <c r="D6913" s="7" t="str">
        <f>IF('Payments Export'!I6917="","",'Payments Export'!I6917)</f>
        <v/>
      </c>
      <c r="E6913" s="7" t="str">
        <f t="shared" ref="E6913:E6976" si="216">LEFT(D6913,66)</f>
        <v/>
      </c>
      <c r="F6913" s="7" t="str">
        <f>IF('Payments Export'!A6917="","",'Payments Export'!N6917)</f>
        <v/>
      </c>
      <c r="G6913" s="7" t="str">
        <f>IF('Payments Export'!A6917="","",'Payments Export'!O6917)</f>
        <v/>
      </c>
      <c r="H6913" s="7" t="str">
        <f>IF('Payments Export'!B6917="","",G6913-F6913)</f>
        <v/>
      </c>
      <c r="I6913" s="3" t="str">
        <f>IF(C6913&lt;&gt;"",_xlfn.XLOOKUP(IFERROR(VALUE(C6913),C6913),'Items database'!A:A,'Items database'!B:B),(_xlfn.XLOOKUP(LEFT(E6913,3),Services,Services,"")))</f>
        <v/>
      </c>
      <c r="J6913" s="3" t="str">
        <f t="shared" ref="J6913:J6976" si="217">IF(ISNUMBER(F6913)=TRUE,IF(F6913=0,"","GST"),"")</f>
        <v/>
      </c>
    </row>
    <row r="6914" spans="1:10" x14ac:dyDescent="0.35">
      <c r="A6914" s="7" t="str">
        <f>IF('Payments Export'!A6918="","",'Payments Export'!A6918)</f>
        <v/>
      </c>
      <c r="B6914" s="7" t="str">
        <f>IF('Payments Export'!A6918="","",'Payments Export'!B6918)</f>
        <v/>
      </c>
      <c r="C6914" s="7" t="str">
        <f>IF(IFERROR(VALUE('Payments Export'!H6918),'Payments Export'!H6918)&lt;&gt;0,IFERROR(VALUE('Payments Export'!H6918),'Payments Export'!H6918),"")</f>
        <v/>
      </c>
      <c r="D6914" s="7" t="str">
        <f>IF('Payments Export'!I6918="","",'Payments Export'!I6918)</f>
        <v/>
      </c>
      <c r="E6914" s="7" t="str">
        <f t="shared" si="216"/>
        <v/>
      </c>
      <c r="F6914" s="7" t="str">
        <f>IF('Payments Export'!A6918="","",'Payments Export'!N6918)</f>
        <v/>
      </c>
      <c r="G6914" s="7" t="str">
        <f>IF('Payments Export'!A6918="","",'Payments Export'!O6918)</f>
        <v/>
      </c>
      <c r="H6914" s="7" t="str">
        <f>IF('Payments Export'!B6918="","",G6914-F6914)</f>
        <v/>
      </c>
      <c r="I6914" s="3" t="str">
        <f>IF(C6914&lt;&gt;"",_xlfn.XLOOKUP(IFERROR(VALUE(C6914),C6914),'Items database'!A:A,'Items database'!B:B),(_xlfn.XLOOKUP(LEFT(E6914,3),Services,Services,"")))</f>
        <v/>
      </c>
      <c r="J6914" s="3" t="str">
        <f t="shared" si="217"/>
        <v/>
      </c>
    </row>
    <row r="6915" spans="1:10" x14ac:dyDescent="0.35">
      <c r="A6915" s="7" t="str">
        <f>IF('Payments Export'!A6919="","",'Payments Export'!A6919)</f>
        <v/>
      </c>
      <c r="B6915" s="7" t="str">
        <f>IF('Payments Export'!A6919="","",'Payments Export'!B6919)</f>
        <v/>
      </c>
      <c r="C6915" s="7" t="str">
        <f>IF(IFERROR(VALUE('Payments Export'!H6919),'Payments Export'!H6919)&lt;&gt;0,IFERROR(VALUE('Payments Export'!H6919),'Payments Export'!H6919),"")</f>
        <v/>
      </c>
      <c r="D6915" s="7" t="str">
        <f>IF('Payments Export'!I6919="","",'Payments Export'!I6919)</f>
        <v/>
      </c>
      <c r="E6915" s="7" t="str">
        <f t="shared" si="216"/>
        <v/>
      </c>
      <c r="F6915" s="7" t="str">
        <f>IF('Payments Export'!A6919="","",'Payments Export'!N6919)</f>
        <v/>
      </c>
      <c r="G6915" s="7" t="str">
        <f>IF('Payments Export'!A6919="","",'Payments Export'!O6919)</f>
        <v/>
      </c>
      <c r="H6915" s="7" t="str">
        <f>IF('Payments Export'!B6919="","",G6915-F6915)</f>
        <v/>
      </c>
      <c r="I6915" s="3" t="str">
        <f>IF(C6915&lt;&gt;"",_xlfn.XLOOKUP(IFERROR(VALUE(C6915),C6915),'Items database'!A:A,'Items database'!B:B),(_xlfn.XLOOKUP(LEFT(E6915,3),Services,Services,"")))</f>
        <v/>
      </c>
      <c r="J6915" s="3" t="str">
        <f t="shared" si="217"/>
        <v/>
      </c>
    </row>
    <row r="6916" spans="1:10" x14ac:dyDescent="0.35">
      <c r="A6916" s="7" t="str">
        <f>IF('Payments Export'!A6920="","",'Payments Export'!A6920)</f>
        <v/>
      </c>
      <c r="B6916" s="7" t="str">
        <f>IF('Payments Export'!A6920="","",'Payments Export'!B6920)</f>
        <v/>
      </c>
      <c r="C6916" s="7" t="str">
        <f>IF(IFERROR(VALUE('Payments Export'!H6920),'Payments Export'!H6920)&lt;&gt;0,IFERROR(VALUE('Payments Export'!H6920),'Payments Export'!H6920),"")</f>
        <v/>
      </c>
      <c r="D6916" s="7" t="str">
        <f>IF('Payments Export'!I6920="","",'Payments Export'!I6920)</f>
        <v/>
      </c>
      <c r="E6916" s="7" t="str">
        <f t="shared" si="216"/>
        <v/>
      </c>
      <c r="F6916" s="7" t="str">
        <f>IF('Payments Export'!A6920="","",'Payments Export'!N6920)</f>
        <v/>
      </c>
      <c r="G6916" s="7" t="str">
        <f>IF('Payments Export'!A6920="","",'Payments Export'!O6920)</f>
        <v/>
      </c>
      <c r="H6916" s="7" t="str">
        <f>IF('Payments Export'!B6920="","",G6916-F6916)</f>
        <v/>
      </c>
      <c r="I6916" s="3" t="str">
        <f>IF(C6916&lt;&gt;"",_xlfn.XLOOKUP(IFERROR(VALUE(C6916),C6916),'Items database'!A:A,'Items database'!B:B),(_xlfn.XLOOKUP(LEFT(E6916,3),Services,Services,"")))</f>
        <v/>
      </c>
      <c r="J6916" s="3" t="str">
        <f t="shared" si="217"/>
        <v/>
      </c>
    </row>
    <row r="6917" spans="1:10" x14ac:dyDescent="0.35">
      <c r="A6917" s="7" t="str">
        <f>IF('Payments Export'!A6921="","",'Payments Export'!A6921)</f>
        <v/>
      </c>
      <c r="B6917" s="7" t="str">
        <f>IF('Payments Export'!A6921="","",'Payments Export'!B6921)</f>
        <v/>
      </c>
      <c r="C6917" s="7" t="str">
        <f>IF(IFERROR(VALUE('Payments Export'!H6921),'Payments Export'!H6921)&lt;&gt;0,IFERROR(VALUE('Payments Export'!H6921),'Payments Export'!H6921),"")</f>
        <v/>
      </c>
      <c r="D6917" s="7" t="str">
        <f>IF('Payments Export'!I6921="","",'Payments Export'!I6921)</f>
        <v/>
      </c>
      <c r="E6917" s="7" t="str">
        <f t="shared" si="216"/>
        <v/>
      </c>
      <c r="F6917" s="7" t="str">
        <f>IF('Payments Export'!A6921="","",'Payments Export'!N6921)</f>
        <v/>
      </c>
      <c r="G6917" s="7" t="str">
        <f>IF('Payments Export'!A6921="","",'Payments Export'!O6921)</f>
        <v/>
      </c>
      <c r="H6917" s="7" t="str">
        <f>IF('Payments Export'!B6921="","",G6917-F6917)</f>
        <v/>
      </c>
      <c r="I6917" s="3" t="str">
        <f>IF(C6917&lt;&gt;"",_xlfn.XLOOKUP(IFERROR(VALUE(C6917),C6917),'Items database'!A:A,'Items database'!B:B),(_xlfn.XLOOKUP(LEFT(E6917,3),Services,Services,"")))</f>
        <v/>
      </c>
      <c r="J6917" s="3" t="str">
        <f t="shared" si="217"/>
        <v/>
      </c>
    </row>
    <row r="6918" spans="1:10" x14ac:dyDescent="0.35">
      <c r="A6918" s="7" t="str">
        <f>IF('Payments Export'!A6922="","",'Payments Export'!A6922)</f>
        <v/>
      </c>
      <c r="B6918" s="7" t="str">
        <f>IF('Payments Export'!A6922="","",'Payments Export'!B6922)</f>
        <v/>
      </c>
      <c r="C6918" s="7" t="str">
        <f>IF(IFERROR(VALUE('Payments Export'!H6922),'Payments Export'!H6922)&lt;&gt;0,IFERROR(VALUE('Payments Export'!H6922),'Payments Export'!H6922),"")</f>
        <v/>
      </c>
      <c r="D6918" s="7" t="str">
        <f>IF('Payments Export'!I6922="","",'Payments Export'!I6922)</f>
        <v/>
      </c>
      <c r="E6918" s="7" t="str">
        <f t="shared" si="216"/>
        <v/>
      </c>
      <c r="F6918" s="7" t="str">
        <f>IF('Payments Export'!A6922="","",'Payments Export'!N6922)</f>
        <v/>
      </c>
      <c r="G6918" s="7" t="str">
        <f>IF('Payments Export'!A6922="","",'Payments Export'!O6922)</f>
        <v/>
      </c>
      <c r="H6918" s="7" t="str">
        <f>IF('Payments Export'!B6922="","",G6918-F6918)</f>
        <v/>
      </c>
      <c r="I6918" s="3" t="str">
        <f>IF(C6918&lt;&gt;"",_xlfn.XLOOKUP(IFERROR(VALUE(C6918),C6918),'Items database'!A:A,'Items database'!B:B),(_xlfn.XLOOKUP(LEFT(E6918,3),Services,Services,"")))</f>
        <v/>
      </c>
      <c r="J6918" s="3" t="str">
        <f t="shared" si="217"/>
        <v/>
      </c>
    </row>
    <row r="6919" spans="1:10" x14ac:dyDescent="0.35">
      <c r="A6919" s="7" t="str">
        <f>IF('Payments Export'!A6923="","",'Payments Export'!A6923)</f>
        <v/>
      </c>
      <c r="B6919" s="7" t="str">
        <f>IF('Payments Export'!A6923="","",'Payments Export'!B6923)</f>
        <v/>
      </c>
      <c r="C6919" s="7" t="str">
        <f>IF(IFERROR(VALUE('Payments Export'!H6923),'Payments Export'!H6923)&lt;&gt;0,IFERROR(VALUE('Payments Export'!H6923),'Payments Export'!H6923),"")</f>
        <v/>
      </c>
      <c r="D6919" s="7" t="str">
        <f>IF('Payments Export'!I6923="","",'Payments Export'!I6923)</f>
        <v/>
      </c>
      <c r="E6919" s="7" t="str">
        <f t="shared" si="216"/>
        <v/>
      </c>
      <c r="F6919" s="7" t="str">
        <f>IF('Payments Export'!A6923="","",'Payments Export'!N6923)</f>
        <v/>
      </c>
      <c r="G6919" s="7" t="str">
        <f>IF('Payments Export'!A6923="","",'Payments Export'!O6923)</f>
        <v/>
      </c>
      <c r="H6919" s="7" t="str">
        <f>IF('Payments Export'!B6923="","",G6919-F6919)</f>
        <v/>
      </c>
      <c r="I6919" s="3" t="str">
        <f>IF(C6919&lt;&gt;"",_xlfn.XLOOKUP(IFERROR(VALUE(C6919),C6919),'Items database'!A:A,'Items database'!B:B),(_xlfn.XLOOKUP(LEFT(E6919,3),Services,Services,"")))</f>
        <v/>
      </c>
      <c r="J6919" s="3" t="str">
        <f t="shared" si="217"/>
        <v/>
      </c>
    </row>
    <row r="6920" spans="1:10" x14ac:dyDescent="0.35">
      <c r="A6920" s="7" t="str">
        <f>IF('Payments Export'!A6924="","",'Payments Export'!A6924)</f>
        <v/>
      </c>
      <c r="B6920" s="7" t="str">
        <f>IF('Payments Export'!A6924="","",'Payments Export'!B6924)</f>
        <v/>
      </c>
      <c r="C6920" s="7" t="str">
        <f>IF(IFERROR(VALUE('Payments Export'!H6924),'Payments Export'!H6924)&lt;&gt;0,IFERROR(VALUE('Payments Export'!H6924),'Payments Export'!H6924),"")</f>
        <v/>
      </c>
      <c r="D6920" s="7" t="str">
        <f>IF('Payments Export'!I6924="","",'Payments Export'!I6924)</f>
        <v/>
      </c>
      <c r="E6920" s="7" t="str">
        <f t="shared" si="216"/>
        <v/>
      </c>
      <c r="F6920" s="7" t="str">
        <f>IF('Payments Export'!A6924="","",'Payments Export'!N6924)</f>
        <v/>
      </c>
      <c r="G6920" s="7" t="str">
        <f>IF('Payments Export'!A6924="","",'Payments Export'!O6924)</f>
        <v/>
      </c>
      <c r="H6920" s="7" t="str">
        <f>IF('Payments Export'!B6924="","",G6920-F6920)</f>
        <v/>
      </c>
      <c r="I6920" s="3" t="str">
        <f>IF(C6920&lt;&gt;"",_xlfn.XLOOKUP(IFERROR(VALUE(C6920),C6920),'Items database'!A:A,'Items database'!B:B),(_xlfn.XLOOKUP(LEFT(E6920,3),Services,Services,"")))</f>
        <v/>
      </c>
      <c r="J6920" s="3" t="str">
        <f t="shared" si="217"/>
        <v/>
      </c>
    </row>
    <row r="6921" spans="1:10" x14ac:dyDescent="0.35">
      <c r="A6921" s="7" t="str">
        <f>IF('Payments Export'!A6925="","",'Payments Export'!A6925)</f>
        <v/>
      </c>
      <c r="B6921" s="7" t="str">
        <f>IF('Payments Export'!A6925="","",'Payments Export'!B6925)</f>
        <v/>
      </c>
      <c r="C6921" s="7" t="str">
        <f>IF(IFERROR(VALUE('Payments Export'!H6925),'Payments Export'!H6925)&lt;&gt;0,IFERROR(VALUE('Payments Export'!H6925),'Payments Export'!H6925),"")</f>
        <v/>
      </c>
      <c r="D6921" s="7" t="str">
        <f>IF('Payments Export'!I6925="","",'Payments Export'!I6925)</f>
        <v/>
      </c>
      <c r="E6921" s="7" t="str">
        <f t="shared" si="216"/>
        <v/>
      </c>
      <c r="F6921" s="7" t="str">
        <f>IF('Payments Export'!A6925="","",'Payments Export'!N6925)</f>
        <v/>
      </c>
      <c r="G6921" s="7" t="str">
        <f>IF('Payments Export'!A6925="","",'Payments Export'!O6925)</f>
        <v/>
      </c>
      <c r="H6921" s="7" t="str">
        <f>IF('Payments Export'!B6925="","",G6921-F6921)</f>
        <v/>
      </c>
      <c r="I6921" s="3" t="str">
        <f>IF(C6921&lt;&gt;"",_xlfn.XLOOKUP(IFERROR(VALUE(C6921),C6921),'Items database'!A:A,'Items database'!B:B),(_xlfn.XLOOKUP(LEFT(E6921,3),Services,Services,"")))</f>
        <v/>
      </c>
      <c r="J6921" s="3" t="str">
        <f t="shared" si="217"/>
        <v/>
      </c>
    </row>
    <row r="6922" spans="1:10" x14ac:dyDescent="0.35">
      <c r="A6922" s="7" t="str">
        <f>IF('Payments Export'!A6926="","",'Payments Export'!A6926)</f>
        <v/>
      </c>
      <c r="B6922" s="7" t="str">
        <f>IF('Payments Export'!A6926="","",'Payments Export'!B6926)</f>
        <v/>
      </c>
      <c r="C6922" s="7" t="str">
        <f>IF(IFERROR(VALUE('Payments Export'!H6926),'Payments Export'!H6926)&lt;&gt;0,IFERROR(VALUE('Payments Export'!H6926),'Payments Export'!H6926),"")</f>
        <v/>
      </c>
      <c r="D6922" s="7" t="str">
        <f>IF('Payments Export'!I6926="","",'Payments Export'!I6926)</f>
        <v/>
      </c>
      <c r="E6922" s="7" t="str">
        <f t="shared" si="216"/>
        <v/>
      </c>
      <c r="F6922" s="7" t="str">
        <f>IF('Payments Export'!A6926="","",'Payments Export'!N6926)</f>
        <v/>
      </c>
      <c r="G6922" s="7" t="str">
        <f>IF('Payments Export'!A6926="","",'Payments Export'!O6926)</f>
        <v/>
      </c>
      <c r="H6922" s="7" t="str">
        <f>IF('Payments Export'!B6926="","",G6922-F6922)</f>
        <v/>
      </c>
      <c r="I6922" s="3" t="str">
        <f>IF(C6922&lt;&gt;"",_xlfn.XLOOKUP(IFERROR(VALUE(C6922),C6922),'Items database'!A:A,'Items database'!B:B),(_xlfn.XLOOKUP(LEFT(E6922,3),Services,Services,"")))</f>
        <v/>
      </c>
      <c r="J6922" s="3" t="str">
        <f t="shared" si="217"/>
        <v/>
      </c>
    </row>
    <row r="6923" spans="1:10" x14ac:dyDescent="0.35">
      <c r="A6923" s="7" t="str">
        <f>IF('Payments Export'!A6927="","",'Payments Export'!A6927)</f>
        <v/>
      </c>
      <c r="B6923" s="7" t="str">
        <f>IF('Payments Export'!A6927="","",'Payments Export'!B6927)</f>
        <v/>
      </c>
      <c r="C6923" s="7" t="str">
        <f>IF(IFERROR(VALUE('Payments Export'!H6927),'Payments Export'!H6927)&lt;&gt;0,IFERROR(VALUE('Payments Export'!H6927),'Payments Export'!H6927),"")</f>
        <v/>
      </c>
      <c r="D6923" s="7" t="str">
        <f>IF('Payments Export'!I6927="","",'Payments Export'!I6927)</f>
        <v/>
      </c>
      <c r="E6923" s="7" t="str">
        <f t="shared" si="216"/>
        <v/>
      </c>
      <c r="F6923" s="7" t="str">
        <f>IF('Payments Export'!A6927="","",'Payments Export'!N6927)</f>
        <v/>
      </c>
      <c r="G6923" s="7" t="str">
        <f>IF('Payments Export'!A6927="","",'Payments Export'!O6927)</f>
        <v/>
      </c>
      <c r="H6923" s="7" t="str">
        <f>IF('Payments Export'!B6927="","",G6923-F6923)</f>
        <v/>
      </c>
      <c r="I6923" s="3" t="str">
        <f>IF(C6923&lt;&gt;"",_xlfn.XLOOKUP(IFERROR(VALUE(C6923),C6923),'Items database'!A:A,'Items database'!B:B),(_xlfn.XLOOKUP(LEFT(E6923,3),Services,Services,"")))</f>
        <v/>
      </c>
      <c r="J6923" s="3" t="str">
        <f t="shared" si="217"/>
        <v/>
      </c>
    </row>
    <row r="6924" spans="1:10" x14ac:dyDescent="0.35">
      <c r="A6924" s="7" t="str">
        <f>IF('Payments Export'!A6928="","",'Payments Export'!A6928)</f>
        <v/>
      </c>
      <c r="B6924" s="7" t="str">
        <f>IF('Payments Export'!A6928="","",'Payments Export'!B6928)</f>
        <v/>
      </c>
      <c r="C6924" s="7" t="str">
        <f>IF(IFERROR(VALUE('Payments Export'!H6928),'Payments Export'!H6928)&lt;&gt;0,IFERROR(VALUE('Payments Export'!H6928),'Payments Export'!H6928),"")</f>
        <v/>
      </c>
      <c r="D6924" s="7" t="str">
        <f>IF('Payments Export'!I6928="","",'Payments Export'!I6928)</f>
        <v/>
      </c>
      <c r="E6924" s="7" t="str">
        <f t="shared" si="216"/>
        <v/>
      </c>
      <c r="F6924" s="7" t="str">
        <f>IF('Payments Export'!A6928="","",'Payments Export'!N6928)</f>
        <v/>
      </c>
      <c r="G6924" s="7" t="str">
        <f>IF('Payments Export'!A6928="","",'Payments Export'!O6928)</f>
        <v/>
      </c>
      <c r="H6924" s="7" t="str">
        <f>IF('Payments Export'!B6928="","",G6924-F6924)</f>
        <v/>
      </c>
      <c r="I6924" s="3" t="str">
        <f>IF(C6924&lt;&gt;"",_xlfn.XLOOKUP(IFERROR(VALUE(C6924),C6924),'Items database'!A:A,'Items database'!B:B),(_xlfn.XLOOKUP(LEFT(E6924,3),Services,Services,"")))</f>
        <v/>
      </c>
      <c r="J6924" s="3" t="str">
        <f t="shared" si="217"/>
        <v/>
      </c>
    </row>
    <row r="6925" spans="1:10" x14ac:dyDescent="0.35">
      <c r="A6925" s="7" t="str">
        <f>IF('Payments Export'!A6929="","",'Payments Export'!A6929)</f>
        <v/>
      </c>
      <c r="B6925" s="7" t="str">
        <f>IF('Payments Export'!A6929="","",'Payments Export'!B6929)</f>
        <v/>
      </c>
      <c r="C6925" s="7" t="str">
        <f>IF(IFERROR(VALUE('Payments Export'!H6929),'Payments Export'!H6929)&lt;&gt;0,IFERROR(VALUE('Payments Export'!H6929),'Payments Export'!H6929),"")</f>
        <v/>
      </c>
      <c r="D6925" s="7" t="str">
        <f>IF('Payments Export'!I6929="","",'Payments Export'!I6929)</f>
        <v/>
      </c>
      <c r="E6925" s="7" t="str">
        <f t="shared" si="216"/>
        <v/>
      </c>
      <c r="F6925" s="7" t="str">
        <f>IF('Payments Export'!A6929="","",'Payments Export'!N6929)</f>
        <v/>
      </c>
      <c r="G6925" s="7" t="str">
        <f>IF('Payments Export'!A6929="","",'Payments Export'!O6929)</f>
        <v/>
      </c>
      <c r="H6925" s="7" t="str">
        <f>IF('Payments Export'!B6929="","",G6925-F6925)</f>
        <v/>
      </c>
      <c r="I6925" s="3" t="str">
        <f>IF(C6925&lt;&gt;"",_xlfn.XLOOKUP(IFERROR(VALUE(C6925),C6925),'Items database'!A:A,'Items database'!B:B),(_xlfn.XLOOKUP(LEFT(E6925,3),Services,Services,"")))</f>
        <v/>
      </c>
      <c r="J6925" s="3" t="str">
        <f t="shared" si="217"/>
        <v/>
      </c>
    </row>
    <row r="6926" spans="1:10" x14ac:dyDescent="0.35">
      <c r="A6926" s="7" t="str">
        <f>IF('Payments Export'!A6930="","",'Payments Export'!A6930)</f>
        <v/>
      </c>
      <c r="B6926" s="7" t="str">
        <f>IF('Payments Export'!A6930="","",'Payments Export'!B6930)</f>
        <v/>
      </c>
      <c r="C6926" s="7" t="str">
        <f>IF(IFERROR(VALUE('Payments Export'!H6930),'Payments Export'!H6930)&lt;&gt;0,IFERROR(VALUE('Payments Export'!H6930),'Payments Export'!H6930),"")</f>
        <v/>
      </c>
      <c r="D6926" s="7" t="str">
        <f>IF('Payments Export'!I6930="","",'Payments Export'!I6930)</f>
        <v/>
      </c>
      <c r="E6926" s="7" t="str">
        <f t="shared" si="216"/>
        <v/>
      </c>
      <c r="F6926" s="7" t="str">
        <f>IF('Payments Export'!A6930="","",'Payments Export'!N6930)</f>
        <v/>
      </c>
      <c r="G6926" s="7" t="str">
        <f>IF('Payments Export'!A6930="","",'Payments Export'!O6930)</f>
        <v/>
      </c>
      <c r="H6926" s="7" t="str">
        <f>IF('Payments Export'!B6930="","",G6926-F6926)</f>
        <v/>
      </c>
      <c r="I6926" s="3" t="str">
        <f>IF(C6926&lt;&gt;"",_xlfn.XLOOKUP(IFERROR(VALUE(C6926),C6926),'Items database'!A:A,'Items database'!B:B),(_xlfn.XLOOKUP(LEFT(E6926,3),Services,Services,"")))</f>
        <v/>
      </c>
      <c r="J6926" s="3" t="str">
        <f t="shared" si="217"/>
        <v/>
      </c>
    </row>
    <row r="6927" spans="1:10" x14ac:dyDescent="0.35">
      <c r="A6927" s="7" t="str">
        <f>IF('Payments Export'!A6931="","",'Payments Export'!A6931)</f>
        <v/>
      </c>
      <c r="B6927" s="7" t="str">
        <f>IF('Payments Export'!A6931="","",'Payments Export'!B6931)</f>
        <v/>
      </c>
      <c r="C6927" s="7" t="str">
        <f>IF(IFERROR(VALUE('Payments Export'!H6931),'Payments Export'!H6931)&lt;&gt;0,IFERROR(VALUE('Payments Export'!H6931),'Payments Export'!H6931),"")</f>
        <v/>
      </c>
      <c r="D6927" s="7" t="str">
        <f>IF('Payments Export'!I6931="","",'Payments Export'!I6931)</f>
        <v/>
      </c>
      <c r="E6927" s="7" t="str">
        <f t="shared" si="216"/>
        <v/>
      </c>
      <c r="F6927" s="7" t="str">
        <f>IF('Payments Export'!A6931="","",'Payments Export'!N6931)</f>
        <v/>
      </c>
      <c r="G6927" s="7" t="str">
        <f>IF('Payments Export'!A6931="","",'Payments Export'!O6931)</f>
        <v/>
      </c>
      <c r="H6927" s="7" t="str">
        <f>IF('Payments Export'!B6931="","",G6927-F6927)</f>
        <v/>
      </c>
      <c r="I6927" s="3" t="str">
        <f>IF(C6927&lt;&gt;"",_xlfn.XLOOKUP(IFERROR(VALUE(C6927),C6927),'Items database'!A:A,'Items database'!B:B),(_xlfn.XLOOKUP(LEFT(E6927,3),Services,Services,"")))</f>
        <v/>
      </c>
      <c r="J6927" s="3" t="str">
        <f t="shared" si="217"/>
        <v/>
      </c>
    </row>
    <row r="6928" spans="1:10" x14ac:dyDescent="0.35">
      <c r="A6928" s="7" t="str">
        <f>IF('Payments Export'!A6932="","",'Payments Export'!A6932)</f>
        <v/>
      </c>
      <c r="B6928" s="7" t="str">
        <f>IF('Payments Export'!A6932="","",'Payments Export'!B6932)</f>
        <v/>
      </c>
      <c r="C6928" s="7" t="str">
        <f>IF(IFERROR(VALUE('Payments Export'!H6932),'Payments Export'!H6932)&lt;&gt;0,IFERROR(VALUE('Payments Export'!H6932),'Payments Export'!H6932),"")</f>
        <v/>
      </c>
      <c r="D6928" s="7" t="str">
        <f>IF('Payments Export'!I6932="","",'Payments Export'!I6932)</f>
        <v/>
      </c>
      <c r="E6928" s="7" t="str">
        <f t="shared" si="216"/>
        <v/>
      </c>
      <c r="F6928" s="7" t="str">
        <f>IF('Payments Export'!A6932="","",'Payments Export'!N6932)</f>
        <v/>
      </c>
      <c r="G6928" s="7" t="str">
        <f>IF('Payments Export'!A6932="","",'Payments Export'!O6932)</f>
        <v/>
      </c>
      <c r="H6928" s="7" t="str">
        <f>IF('Payments Export'!B6932="","",G6928-F6928)</f>
        <v/>
      </c>
      <c r="I6928" s="3" t="str">
        <f>IF(C6928&lt;&gt;"",_xlfn.XLOOKUP(IFERROR(VALUE(C6928),C6928),'Items database'!A:A,'Items database'!B:B),(_xlfn.XLOOKUP(LEFT(E6928,3),Services,Services,"")))</f>
        <v/>
      </c>
      <c r="J6928" s="3" t="str">
        <f t="shared" si="217"/>
        <v/>
      </c>
    </row>
    <row r="6929" spans="1:10" x14ac:dyDescent="0.35">
      <c r="A6929" s="7" t="str">
        <f>IF('Payments Export'!A6933="","",'Payments Export'!A6933)</f>
        <v/>
      </c>
      <c r="B6929" s="7" t="str">
        <f>IF('Payments Export'!A6933="","",'Payments Export'!B6933)</f>
        <v/>
      </c>
      <c r="C6929" s="7" t="str">
        <f>IF(IFERROR(VALUE('Payments Export'!H6933),'Payments Export'!H6933)&lt;&gt;0,IFERROR(VALUE('Payments Export'!H6933),'Payments Export'!H6933),"")</f>
        <v/>
      </c>
      <c r="D6929" s="7" t="str">
        <f>IF('Payments Export'!I6933="","",'Payments Export'!I6933)</f>
        <v/>
      </c>
      <c r="E6929" s="7" t="str">
        <f t="shared" si="216"/>
        <v/>
      </c>
      <c r="F6929" s="7" t="str">
        <f>IF('Payments Export'!A6933="","",'Payments Export'!N6933)</f>
        <v/>
      </c>
      <c r="G6929" s="7" t="str">
        <f>IF('Payments Export'!A6933="","",'Payments Export'!O6933)</f>
        <v/>
      </c>
      <c r="H6929" s="7" t="str">
        <f>IF('Payments Export'!B6933="","",G6929-F6929)</f>
        <v/>
      </c>
      <c r="I6929" s="3" t="str">
        <f>IF(C6929&lt;&gt;"",_xlfn.XLOOKUP(IFERROR(VALUE(C6929),C6929),'Items database'!A:A,'Items database'!B:B),(_xlfn.XLOOKUP(LEFT(E6929,3),Services,Services,"")))</f>
        <v/>
      </c>
      <c r="J6929" s="3" t="str">
        <f t="shared" si="217"/>
        <v/>
      </c>
    </row>
    <row r="6930" spans="1:10" x14ac:dyDescent="0.35">
      <c r="A6930" s="7" t="str">
        <f>IF('Payments Export'!A6934="","",'Payments Export'!A6934)</f>
        <v/>
      </c>
      <c r="B6930" s="7" t="str">
        <f>IF('Payments Export'!A6934="","",'Payments Export'!B6934)</f>
        <v/>
      </c>
      <c r="C6930" s="7" t="str">
        <f>IF(IFERROR(VALUE('Payments Export'!H6934),'Payments Export'!H6934)&lt;&gt;0,IFERROR(VALUE('Payments Export'!H6934),'Payments Export'!H6934),"")</f>
        <v/>
      </c>
      <c r="D6930" s="7" t="str">
        <f>IF('Payments Export'!I6934="","",'Payments Export'!I6934)</f>
        <v/>
      </c>
      <c r="E6930" s="7" t="str">
        <f t="shared" si="216"/>
        <v/>
      </c>
      <c r="F6930" s="7" t="str">
        <f>IF('Payments Export'!A6934="","",'Payments Export'!N6934)</f>
        <v/>
      </c>
      <c r="G6930" s="7" t="str">
        <f>IF('Payments Export'!A6934="","",'Payments Export'!O6934)</f>
        <v/>
      </c>
      <c r="H6930" s="7" t="str">
        <f>IF('Payments Export'!B6934="","",G6930-F6930)</f>
        <v/>
      </c>
      <c r="I6930" s="3" t="str">
        <f>IF(C6930&lt;&gt;"",_xlfn.XLOOKUP(IFERROR(VALUE(C6930),C6930),'Items database'!A:A,'Items database'!B:B),(_xlfn.XLOOKUP(LEFT(E6930,3),Services,Services,"")))</f>
        <v/>
      </c>
      <c r="J6930" s="3" t="str">
        <f t="shared" si="217"/>
        <v/>
      </c>
    </row>
    <row r="6931" spans="1:10" x14ac:dyDescent="0.35">
      <c r="A6931" s="7" t="str">
        <f>IF('Payments Export'!A6935="","",'Payments Export'!A6935)</f>
        <v/>
      </c>
      <c r="B6931" s="7" t="str">
        <f>IF('Payments Export'!A6935="","",'Payments Export'!B6935)</f>
        <v/>
      </c>
      <c r="C6931" s="7" t="str">
        <f>IF(IFERROR(VALUE('Payments Export'!H6935),'Payments Export'!H6935)&lt;&gt;0,IFERROR(VALUE('Payments Export'!H6935),'Payments Export'!H6935),"")</f>
        <v/>
      </c>
      <c r="D6931" s="7" t="str">
        <f>IF('Payments Export'!I6935="","",'Payments Export'!I6935)</f>
        <v/>
      </c>
      <c r="E6931" s="7" t="str">
        <f t="shared" si="216"/>
        <v/>
      </c>
      <c r="F6931" s="7" t="str">
        <f>IF('Payments Export'!A6935="","",'Payments Export'!N6935)</f>
        <v/>
      </c>
      <c r="G6931" s="7" t="str">
        <f>IF('Payments Export'!A6935="","",'Payments Export'!O6935)</f>
        <v/>
      </c>
      <c r="H6931" s="7" t="str">
        <f>IF('Payments Export'!B6935="","",G6931-F6931)</f>
        <v/>
      </c>
      <c r="I6931" s="3" t="str">
        <f>IF(C6931&lt;&gt;"",_xlfn.XLOOKUP(IFERROR(VALUE(C6931),C6931),'Items database'!A:A,'Items database'!B:B),(_xlfn.XLOOKUP(LEFT(E6931,3),Services,Services,"")))</f>
        <v/>
      </c>
      <c r="J6931" s="3" t="str">
        <f t="shared" si="217"/>
        <v/>
      </c>
    </row>
    <row r="6932" spans="1:10" x14ac:dyDescent="0.35">
      <c r="A6932" s="7" t="str">
        <f>IF('Payments Export'!A6936="","",'Payments Export'!A6936)</f>
        <v/>
      </c>
      <c r="B6932" s="7" t="str">
        <f>IF('Payments Export'!A6936="","",'Payments Export'!B6936)</f>
        <v/>
      </c>
      <c r="C6932" s="7" t="str">
        <f>IF(IFERROR(VALUE('Payments Export'!H6936),'Payments Export'!H6936)&lt;&gt;0,IFERROR(VALUE('Payments Export'!H6936),'Payments Export'!H6936),"")</f>
        <v/>
      </c>
      <c r="D6932" s="7" t="str">
        <f>IF('Payments Export'!I6936="","",'Payments Export'!I6936)</f>
        <v/>
      </c>
      <c r="E6932" s="7" t="str">
        <f t="shared" si="216"/>
        <v/>
      </c>
      <c r="F6932" s="7" t="str">
        <f>IF('Payments Export'!A6936="","",'Payments Export'!N6936)</f>
        <v/>
      </c>
      <c r="G6932" s="7" t="str">
        <f>IF('Payments Export'!A6936="","",'Payments Export'!O6936)</f>
        <v/>
      </c>
      <c r="H6932" s="7" t="str">
        <f>IF('Payments Export'!B6936="","",G6932-F6932)</f>
        <v/>
      </c>
      <c r="I6932" s="3" t="str">
        <f>IF(C6932&lt;&gt;"",_xlfn.XLOOKUP(IFERROR(VALUE(C6932),C6932),'Items database'!A:A,'Items database'!B:B),(_xlfn.XLOOKUP(LEFT(E6932,3),Services,Services,"")))</f>
        <v/>
      </c>
      <c r="J6932" s="3" t="str">
        <f t="shared" si="217"/>
        <v/>
      </c>
    </row>
    <row r="6933" spans="1:10" x14ac:dyDescent="0.35">
      <c r="A6933" s="7" t="str">
        <f>IF('Payments Export'!A6937="","",'Payments Export'!A6937)</f>
        <v/>
      </c>
      <c r="B6933" s="7" t="str">
        <f>IF('Payments Export'!A6937="","",'Payments Export'!B6937)</f>
        <v/>
      </c>
      <c r="C6933" s="7" t="str">
        <f>IF(IFERROR(VALUE('Payments Export'!H6937),'Payments Export'!H6937)&lt;&gt;0,IFERROR(VALUE('Payments Export'!H6937),'Payments Export'!H6937),"")</f>
        <v/>
      </c>
      <c r="D6933" s="7" t="str">
        <f>IF('Payments Export'!I6937="","",'Payments Export'!I6937)</f>
        <v/>
      </c>
      <c r="E6933" s="7" t="str">
        <f t="shared" si="216"/>
        <v/>
      </c>
      <c r="F6933" s="7" t="str">
        <f>IF('Payments Export'!A6937="","",'Payments Export'!N6937)</f>
        <v/>
      </c>
      <c r="G6933" s="7" t="str">
        <f>IF('Payments Export'!A6937="","",'Payments Export'!O6937)</f>
        <v/>
      </c>
      <c r="H6933" s="7" t="str">
        <f>IF('Payments Export'!B6937="","",G6933-F6933)</f>
        <v/>
      </c>
      <c r="I6933" s="3" t="str">
        <f>IF(C6933&lt;&gt;"",_xlfn.XLOOKUP(IFERROR(VALUE(C6933),C6933),'Items database'!A:A,'Items database'!B:B),(_xlfn.XLOOKUP(LEFT(E6933,3),Services,Services,"")))</f>
        <v/>
      </c>
      <c r="J6933" s="3" t="str">
        <f t="shared" si="217"/>
        <v/>
      </c>
    </row>
    <row r="6934" spans="1:10" x14ac:dyDescent="0.35">
      <c r="A6934" s="7" t="str">
        <f>IF('Payments Export'!A6938="","",'Payments Export'!A6938)</f>
        <v/>
      </c>
      <c r="B6934" s="7" t="str">
        <f>IF('Payments Export'!A6938="","",'Payments Export'!B6938)</f>
        <v/>
      </c>
      <c r="C6934" s="7" t="str">
        <f>IF(IFERROR(VALUE('Payments Export'!H6938),'Payments Export'!H6938)&lt;&gt;0,IFERROR(VALUE('Payments Export'!H6938),'Payments Export'!H6938),"")</f>
        <v/>
      </c>
      <c r="D6934" s="7" t="str">
        <f>IF('Payments Export'!I6938="","",'Payments Export'!I6938)</f>
        <v/>
      </c>
      <c r="E6934" s="7" t="str">
        <f t="shared" si="216"/>
        <v/>
      </c>
      <c r="F6934" s="7" t="str">
        <f>IF('Payments Export'!A6938="","",'Payments Export'!N6938)</f>
        <v/>
      </c>
      <c r="G6934" s="7" t="str">
        <f>IF('Payments Export'!A6938="","",'Payments Export'!O6938)</f>
        <v/>
      </c>
      <c r="H6934" s="7" t="str">
        <f>IF('Payments Export'!B6938="","",G6934-F6934)</f>
        <v/>
      </c>
      <c r="I6934" s="3" t="str">
        <f>IF(C6934&lt;&gt;"",_xlfn.XLOOKUP(IFERROR(VALUE(C6934),C6934),'Items database'!A:A,'Items database'!B:B),(_xlfn.XLOOKUP(LEFT(E6934,3),Services,Services,"")))</f>
        <v/>
      </c>
      <c r="J6934" s="3" t="str">
        <f t="shared" si="217"/>
        <v/>
      </c>
    </row>
    <row r="6935" spans="1:10" x14ac:dyDescent="0.35">
      <c r="A6935" s="7" t="str">
        <f>IF('Payments Export'!A6939="","",'Payments Export'!A6939)</f>
        <v/>
      </c>
      <c r="B6935" s="7" t="str">
        <f>IF('Payments Export'!A6939="","",'Payments Export'!B6939)</f>
        <v/>
      </c>
      <c r="C6935" s="7" t="str">
        <f>IF(IFERROR(VALUE('Payments Export'!H6939),'Payments Export'!H6939)&lt;&gt;0,IFERROR(VALUE('Payments Export'!H6939),'Payments Export'!H6939),"")</f>
        <v/>
      </c>
      <c r="D6935" s="7" t="str">
        <f>IF('Payments Export'!I6939="","",'Payments Export'!I6939)</f>
        <v/>
      </c>
      <c r="E6935" s="7" t="str">
        <f t="shared" si="216"/>
        <v/>
      </c>
      <c r="F6935" s="7" t="str">
        <f>IF('Payments Export'!A6939="","",'Payments Export'!N6939)</f>
        <v/>
      </c>
      <c r="G6935" s="7" t="str">
        <f>IF('Payments Export'!A6939="","",'Payments Export'!O6939)</f>
        <v/>
      </c>
      <c r="H6935" s="7" t="str">
        <f>IF('Payments Export'!B6939="","",G6935-F6935)</f>
        <v/>
      </c>
      <c r="I6935" s="3" t="str">
        <f>IF(C6935&lt;&gt;"",_xlfn.XLOOKUP(IFERROR(VALUE(C6935),C6935),'Items database'!A:A,'Items database'!B:B),(_xlfn.XLOOKUP(LEFT(E6935,3),Services,Services,"")))</f>
        <v/>
      </c>
      <c r="J6935" s="3" t="str">
        <f t="shared" si="217"/>
        <v/>
      </c>
    </row>
    <row r="6936" spans="1:10" x14ac:dyDescent="0.35">
      <c r="A6936" s="7" t="str">
        <f>IF('Payments Export'!A6940="","",'Payments Export'!A6940)</f>
        <v/>
      </c>
      <c r="B6936" s="7" t="str">
        <f>IF('Payments Export'!A6940="","",'Payments Export'!B6940)</f>
        <v/>
      </c>
      <c r="C6936" s="7" t="str">
        <f>IF(IFERROR(VALUE('Payments Export'!H6940),'Payments Export'!H6940)&lt;&gt;0,IFERROR(VALUE('Payments Export'!H6940),'Payments Export'!H6940),"")</f>
        <v/>
      </c>
      <c r="D6936" s="7" t="str">
        <f>IF('Payments Export'!I6940="","",'Payments Export'!I6940)</f>
        <v/>
      </c>
      <c r="E6936" s="7" t="str">
        <f t="shared" si="216"/>
        <v/>
      </c>
      <c r="F6936" s="7" t="str">
        <f>IF('Payments Export'!A6940="","",'Payments Export'!N6940)</f>
        <v/>
      </c>
      <c r="G6936" s="7" t="str">
        <f>IF('Payments Export'!A6940="","",'Payments Export'!O6940)</f>
        <v/>
      </c>
      <c r="H6936" s="7" t="str">
        <f>IF('Payments Export'!B6940="","",G6936-F6936)</f>
        <v/>
      </c>
      <c r="I6936" s="3" t="str">
        <f>IF(C6936&lt;&gt;"",_xlfn.XLOOKUP(IFERROR(VALUE(C6936),C6936),'Items database'!A:A,'Items database'!B:B),(_xlfn.XLOOKUP(LEFT(E6936,3),Services,Services,"")))</f>
        <v/>
      </c>
      <c r="J6936" s="3" t="str">
        <f t="shared" si="217"/>
        <v/>
      </c>
    </row>
    <row r="6937" spans="1:10" x14ac:dyDescent="0.35">
      <c r="A6937" s="7" t="str">
        <f>IF('Payments Export'!A6941="","",'Payments Export'!A6941)</f>
        <v/>
      </c>
      <c r="B6937" s="7" t="str">
        <f>IF('Payments Export'!A6941="","",'Payments Export'!B6941)</f>
        <v/>
      </c>
      <c r="C6937" s="7" t="str">
        <f>IF(IFERROR(VALUE('Payments Export'!H6941),'Payments Export'!H6941)&lt;&gt;0,IFERROR(VALUE('Payments Export'!H6941),'Payments Export'!H6941),"")</f>
        <v/>
      </c>
      <c r="D6937" s="7" t="str">
        <f>IF('Payments Export'!I6941="","",'Payments Export'!I6941)</f>
        <v/>
      </c>
      <c r="E6937" s="7" t="str">
        <f t="shared" si="216"/>
        <v/>
      </c>
      <c r="F6937" s="7" t="str">
        <f>IF('Payments Export'!A6941="","",'Payments Export'!N6941)</f>
        <v/>
      </c>
      <c r="G6937" s="7" t="str">
        <f>IF('Payments Export'!A6941="","",'Payments Export'!O6941)</f>
        <v/>
      </c>
      <c r="H6937" s="7" t="str">
        <f>IF('Payments Export'!B6941="","",G6937-F6937)</f>
        <v/>
      </c>
      <c r="I6937" s="3" t="str">
        <f>IF(C6937&lt;&gt;"",_xlfn.XLOOKUP(IFERROR(VALUE(C6937),C6937),'Items database'!A:A,'Items database'!B:B),(_xlfn.XLOOKUP(LEFT(E6937,3),Services,Services,"")))</f>
        <v/>
      </c>
      <c r="J6937" s="3" t="str">
        <f t="shared" si="217"/>
        <v/>
      </c>
    </row>
    <row r="6938" spans="1:10" x14ac:dyDescent="0.35">
      <c r="A6938" s="7" t="str">
        <f>IF('Payments Export'!A6942="","",'Payments Export'!A6942)</f>
        <v/>
      </c>
      <c r="B6938" s="7" t="str">
        <f>IF('Payments Export'!A6942="","",'Payments Export'!B6942)</f>
        <v/>
      </c>
      <c r="C6938" s="7" t="str">
        <f>IF(IFERROR(VALUE('Payments Export'!H6942),'Payments Export'!H6942)&lt;&gt;0,IFERROR(VALUE('Payments Export'!H6942),'Payments Export'!H6942),"")</f>
        <v/>
      </c>
      <c r="D6938" s="7" t="str">
        <f>IF('Payments Export'!I6942="","",'Payments Export'!I6942)</f>
        <v/>
      </c>
      <c r="E6938" s="7" t="str">
        <f t="shared" si="216"/>
        <v/>
      </c>
      <c r="F6938" s="7" t="str">
        <f>IF('Payments Export'!A6942="","",'Payments Export'!N6942)</f>
        <v/>
      </c>
      <c r="G6938" s="7" t="str">
        <f>IF('Payments Export'!A6942="","",'Payments Export'!O6942)</f>
        <v/>
      </c>
      <c r="H6938" s="7" t="str">
        <f>IF('Payments Export'!B6942="","",G6938-F6938)</f>
        <v/>
      </c>
      <c r="I6938" s="3" t="str">
        <f>IF(C6938&lt;&gt;"",_xlfn.XLOOKUP(IFERROR(VALUE(C6938),C6938),'Items database'!A:A,'Items database'!B:B),(_xlfn.XLOOKUP(LEFT(E6938,3),Services,Services,"")))</f>
        <v/>
      </c>
      <c r="J6938" s="3" t="str">
        <f t="shared" si="217"/>
        <v/>
      </c>
    </row>
    <row r="6939" spans="1:10" x14ac:dyDescent="0.35">
      <c r="A6939" s="7" t="str">
        <f>IF('Payments Export'!A6943="","",'Payments Export'!A6943)</f>
        <v/>
      </c>
      <c r="B6939" s="7" t="str">
        <f>IF('Payments Export'!A6943="","",'Payments Export'!B6943)</f>
        <v/>
      </c>
      <c r="C6939" s="7" t="str">
        <f>IF(IFERROR(VALUE('Payments Export'!H6943),'Payments Export'!H6943)&lt;&gt;0,IFERROR(VALUE('Payments Export'!H6943),'Payments Export'!H6943),"")</f>
        <v/>
      </c>
      <c r="D6939" s="7" t="str">
        <f>IF('Payments Export'!I6943="","",'Payments Export'!I6943)</f>
        <v/>
      </c>
      <c r="E6939" s="7" t="str">
        <f t="shared" si="216"/>
        <v/>
      </c>
      <c r="F6939" s="7" t="str">
        <f>IF('Payments Export'!A6943="","",'Payments Export'!N6943)</f>
        <v/>
      </c>
      <c r="G6939" s="7" t="str">
        <f>IF('Payments Export'!A6943="","",'Payments Export'!O6943)</f>
        <v/>
      </c>
      <c r="H6939" s="7" t="str">
        <f>IF('Payments Export'!B6943="","",G6939-F6939)</f>
        <v/>
      </c>
      <c r="I6939" s="3" t="str">
        <f>IF(C6939&lt;&gt;"",_xlfn.XLOOKUP(IFERROR(VALUE(C6939),C6939),'Items database'!A:A,'Items database'!B:B),(_xlfn.XLOOKUP(LEFT(E6939,3),Services,Services,"")))</f>
        <v/>
      </c>
      <c r="J6939" s="3" t="str">
        <f t="shared" si="217"/>
        <v/>
      </c>
    </row>
    <row r="6940" spans="1:10" x14ac:dyDescent="0.35">
      <c r="A6940" s="7" t="str">
        <f>IF('Payments Export'!A6944="","",'Payments Export'!A6944)</f>
        <v/>
      </c>
      <c r="B6940" s="7" t="str">
        <f>IF('Payments Export'!A6944="","",'Payments Export'!B6944)</f>
        <v/>
      </c>
      <c r="C6940" s="7" t="str">
        <f>IF(IFERROR(VALUE('Payments Export'!H6944),'Payments Export'!H6944)&lt;&gt;0,IFERROR(VALUE('Payments Export'!H6944),'Payments Export'!H6944),"")</f>
        <v/>
      </c>
      <c r="D6940" s="7" t="str">
        <f>IF('Payments Export'!I6944="","",'Payments Export'!I6944)</f>
        <v/>
      </c>
      <c r="E6940" s="7" t="str">
        <f t="shared" si="216"/>
        <v/>
      </c>
      <c r="F6940" s="7" t="str">
        <f>IF('Payments Export'!A6944="","",'Payments Export'!N6944)</f>
        <v/>
      </c>
      <c r="G6940" s="7" t="str">
        <f>IF('Payments Export'!A6944="","",'Payments Export'!O6944)</f>
        <v/>
      </c>
      <c r="H6940" s="7" t="str">
        <f>IF('Payments Export'!B6944="","",G6940-F6940)</f>
        <v/>
      </c>
      <c r="I6940" s="3" t="str">
        <f>IF(C6940&lt;&gt;"",_xlfn.XLOOKUP(IFERROR(VALUE(C6940),C6940),'Items database'!A:A,'Items database'!B:B),(_xlfn.XLOOKUP(LEFT(E6940,3),Services,Services,"")))</f>
        <v/>
      </c>
      <c r="J6940" s="3" t="str">
        <f t="shared" si="217"/>
        <v/>
      </c>
    </row>
    <row r="6941" spans="1:10" x14ac:dyDescent="0.35">
      <c r="A6941" s="7" t="str">
        <f>IF('Payments Export'!A6945="","",'Payments Export'!A6945)</f>
        <v/>
      </c>
      <c r="B6941" s="7" t="str">
        <f>IF('Payments Export'!A6945="","",'Payments Export'!B6945)</f>
        <v/>
      </c>
      <c r="C6941" s="7" t="str">
        <f>IF(IFERROR(VALUE('Payments Export'!H6945),'Payments Export'!H6945)&lt;&gt;0,IFERROR(VALUE('Payments Export'!H6945),'Payments Export'!H6945),"")</f>
        <v/>
      </c>
      <c r="D6941" s="7" t="str">
        <f>IF('Payments Export'!I6945="","",'Payments Export'!I6945)</f>
        <v/>
      </c>
      <c r="E6941" s="7" t="str">
        <f t="shared" si="216"/>
        <v/>
      </c>
      <c r="F6941" s="7" t="str">
        <f>IF('Payments Export'!A6945="","",'Payments Export'!N6945)</f>
        <v/>
      </c>
      <c r="G6941" s="7" t="str">
        <f>IF('Payments Export'!A6945="","",'Payments Export'!O6945)</f>
        <v/>
      </c>
      <c r="H6941" s="7" t="str">
        <f>IF('Payments Export'!B6945="","",G6941-F6941)</f>
        <v/>
      </c>
      <c r="I6941" s="3" t="str">
        <f>IF(C6941&lt;&gt;"",_xlfn.XLOOKUP(IFERROR(VALUE(C6941),C6941),'Items database'!A:A,'Items database'!B:B),(_xlfn.XLOOKUP(LEFT(E6941,3),Services,Services,"")))</f>
        <v/>
      </c>
      <c r="J6941" s="3" t="str">
        <f t="shared" si="217"/>
        <v/>
      </c>
    </row>
    <row r="6942" spans="1:10" x14ac:dyDescent="0.35">
      <c r="A6942" s="7" t="str">
        <f>IF('Payments Export'!A6946="","",'Payments Export'!A6946)</f>
        <v/>
      </c>
      <c r="B6942" s="7" t="str">
        <f>IF('Payments Export'!A6946="","",'Payments Export'!B6946)</f>
        <v/>
      </c>
      <c r="C6942" s="7" t="str">
        <f>IF(IFERROR(VALUE('Payments Export'!H6946),'Payments Export'!H6946)&lt;&gt;0,IFERROR(VALUE('Payments Export'!H6946),'Payments Export'!H6946),"")</f>
        <v/>
      </c>
      <c r="D6942" s="7" t="str">
        <f>IF('Payments Export'!I6946="","",'Payments Export'!I6946)</f>
        <v/>
      </c>
      <c r="E6942" s="7" t="str">
        <f t="shared" si="216"/>
        <v/>
      </c>
      <c r="F6942" s="7" t="str">
        <f>IF('Payments Export'!A6946="","",'Payments Export'!N6946)</f>
        <v/>
      </c>
      <c r="G6942" s="7" t="str">
        <f>IF('Payments Export'!A6946="","",'Payments Export'!O6946)</f>
        <v/>
      </c>
      <c r="H6942" s="7" t="str">
        <f>IF('Payments Export'!B6946="","",G6942-F6942)</f>
        <v/>
      </c>
      <c r="I6942" s="3" t="str">
        <f>IF(C6942&lt;&gt;"",_xlfn.XLOOKUP(IFERROR(VALUE(C6942),C6942),'Items database'!A:A,'Items database'!B:B),(_xlfn.XLOOKUP(LEFT(E6942,3),Services,Services,"")))</f>
        <v/>
      </c>
      <c r="J6942" s="3" t="str">
        <f t="shared" si="217"/>
        <v/>
      </c>
    </row>
    <row r="6943" spans="1:10" x14ac:dyDescent="0.35">
      <c r="A6943" s="7" t="str">
        <f>IF('Payments Export'!A6947="","",'Payments Export'!A6947)</f>
        <v/>
      </c>
      <c r="B6943" s="7" t="str">
        <f>IF('Payments Export'!A6947="","",'Payments Export'!B6947)</f>
        <v/>
      </c>
      <c r="C6943" s="7" t="str">
        <f>IF(IFERROR(VALUE('Payments Export'!H6947),'Payments Export'!H6947)&lt;&gt;0,IFERROR(VALUE('Payments Export'!H6947),'Payments Export'!H6947),"")</f>
        <v/>
      </c>
      <c r="D6943" s="7" t="str">
        <f>IF('Payments Export'!I6947="","",'Payments Export'!I6947)</f>
        <v/>
      </c>
      <c r="E6943" s="7" t="str">
        <f t="shared" si="216"/>
        <v/>
      </c>
      <c r="F6943" s="7" t="str">
        <f>IF('Payments Export'!A6947="","",'Payments Export'!N6947)</f>
        <v/>
      </c>
      <c r="G6943" s="7" t="str">
        <f>IF('Payments Export'!A6947="","",'Payments Export'!O6947)</f>
        <v/>
      </c>
      <c r="H6943" s="7" t="str">
        <f>IF('Payments Export'!B6947="","",G6943-F6943)</f>
        <v/>
      </c>
      <c r="I6943" s="3" t="str">
        <f>IF(C6943&lt;&gt;"",_xlfn.XLOOKUP(IFERROR(VALUE(C6943),C6943),'Items database'!A:A,'Items database'!B:B),(_xlfn.XLOOKUP(LEFT(E6943,3),Services,Services,"")))</f>
        <v/>
      </c>
      <c r="J6943" s="3" t="str">
        <f t="shared" si="217"/>
        <v/>
      </c>
    </row>
    <row r="6944" spans="1:10" x14ac:dyDescent="0.35">
      <c r="A6944" s="7" t="str">
        <f>IF('Payments Export'!A6948="","",'Payments Export'!A6948)</f>
        <v/>
      </c>
      <c r="B6944" s="7" t="str">
        <f>IF('Payments Export'!A6948="","",'Payments Export'!B6948)</f>
        <v/>
      </c>
      <c r="C6944" s="7" t="str">
        <f>IF(IFERROR(VALUE('Payments Export'!H6948),'Payments Export'!H6948)&lt;&gt;0,IFERROR(VALUE('Payments Export'!H6948),'Payments Export'!H6948),"")</f>
        <v/>
      </c>
      <c r="D6944" s="7" t="str">
        <f>IF('Payments Export'!I6948="","",'Payments Export'!I6948)</f>
        <v/>
      </c>
      <c r="E6944" s="7" t="str">
        <f t="shared" si="216"/>
        <v/>
      </c>
      <c r="F6944" s="7" t="str">
        <f>IF('Payments Export'!A6948="","",'Payments Export'!N6948)</f>
        <v/>
      </c>
      <c r="G6944" s="7" t="str">
        <f>IF('Payments Export'!A6948="","",'Payments Export'!O6948)</f>
        <v/>
      </c>
      <c r="H6944" s="7" t="str">
        <f>IF('Payments Export'!B6948="","",G6944-F6944)</f>
        <v/>
      </c>
      <c r="I6944" s="3" t="str">
        <f>IF(C6944&lt;&gt;"",_xlfn.XLOOKUP(IFERROR(VALUE(C6944),C6944),'Items database'!A:A,'Items database'!B:B),(_xlfn.XLOOKUP(LEFT(E6944,3),Services,Services,"")))</f>
        <v/>
      </c>
      <c r="J6944" s="3" t="str">
        <f t="shared" si="217"/>
        <v/>
      </c>
    </row>
    <row r="6945" spans="1:10" x14ac:dyDescent="0.35">
      <c r="A6945" s="7" t="str">
        <f>IF('Payments Export'!A6949="","",'Payments Export'!A6949)</f>
        <v/>
      </c>
      <c r="B6945" s="7" t="str">
        <f>IF('Payments Export'!A6949="","",'Payments Export'!B6949)</f>
        <v/>
      </c>
      <c r="C6945" s="7" t="str">
        <f>IF(IFERROR(VALUE('Payments Export'!H6949),'Payments Export'!H6949)&lt;&gt;0,IFERROR(VALUE('Payments Export'!H6949),'Payments Export'!H6949),"")</f>
        <v/>
      </c>
      <c r="D6945" s="7" t="str">
        <f>IF('Payments Export'!I6949="","",'Payments Export'!I6949)</f>
        <v/>
      </c>
      <c r="E6945" s="7" t="str">
        <f t="shared" si="216"/>
        <v/>
      </c>
      <c r="F6945" s="7" t="str">
        <f>IF('Payments Export'!A6949="","",'Payments Export'!N6949)</f>
        <v/>
      </c>
      <c r="G6945" s="7" t="str">
        <f>IF('Payments Export'!A6949="","",'Payments Export'!O6949)</f>
        <v/>
      </c>
      <c r="H6945" s="7" t="str">
        <f>IF('Payments Export'!B6949="","",G6945-F6945)</f>
        <v/>
      </c>
      <c r="I6945" s="3" t="str">
        <f>IF(C6945&lt;&gt;"",_xlfn.XLOOKUP(IFERROR(VALUE(C6945),C6945),'Items database'!A:A,'Items database'!B:B),(_xlfn.XLOOKUP(LEFT(E6945,3),Services,Services,"")))</f>
        <v/>
      </c>
      <c r="J6945" s="3" t="str">
        <f t="shared" si="217"/>
        <v/>
      </c>
    </row>
    <row r="6946" spans="1:10" x14ac:dyDescent="0.35">
      <c r="A6946" s="7" t="str">
        <f>IF('Payments Export'!A6950="","",'Payments Export'!A6950)</f>
        <v/>
      </c>
      <c r="B6946" s="7" t="str">
        <f>IF('Payments Export'!A6950="","",'Payments Export'!B6950)</f>
        <v/>
      </c>
      <c r="C6946" s="7" t="str">
        <f>IF(IFERROR(VALUE('Payments Export'!H6950),'Payments Export'!H6950)&lt;&gt;0,IFERROR(VALUE('Payments Export'!H6950),'Payments Export'!H6950),"")</f>
        <v/>
      </c>
      <c r="D6946" s="7" t="str">
        <f>IF('Payments Export'!I6950="","",'Payments Export'!I6950)</f>
        <v/>
      </c>
      <c r="E6946" s="7" t="str">
        <f t="shared" si="216"/>
        <v/>
      </c>
      <c r="F6946" s="7" t="str">
        <f>IF('Payments Export'!A6950="","",'Payments Export'!N6950)</f>
        <v/>
      </c>
      <c r="G6946" s="7" t="str">
        <f>IF('Payments Export'!A6950="","",'Payments Export'!O6950)</f>
        <v/>
      </c>
      <c r="H6946" s="7" t="str">
        <f>IF('Payments Export'!B6950="","",G6946-F6946)</f>
        <v/>
      </c>
      <c r="I6946" s="3" t="str">
        <f>IF(C6946&lt;&gt;"",_xlfn.XLOOKUP(IFERROR(VALUE(C6946),C6946),'Items database'!A:A,'Items database'!B:B),(_xlfn.XLOOKUP(LEFT(E6946,3),Services,Services,"")))</f>
        <v/>
      </c>
      <c r="J6946" s="3" t="str">
        <f t="shared" si="217"/>
        <v/>
      </c>
    </row>
    <row r="6947" spans="1:10" x14ac:dyDescent="0.35">
      <c r="A6947" s="7" t="str">
        <f>IF('Payments Export'!A6951="","",'Payments Export'!A6951)</f>
        <v/>
      </c>
      <c r="B6947" s="7" t="str">
        <f>IF('Payments Export'!A6951="","",'Payments Export'!B6951)</f>
        <v/>
      </c>
      <c r="C6947" s="7" t="str">
        <f>IF(IFERROR(VALUE('Payments Export'!H6951),'Payments Export'!H6951)&lt;&gt;0,IFERROR(VALUE('Payments Export'!H6951),'Payments Export'!H6951),"")</f>
        <v/>
      </c>
      <c r="D6947" s="7" t="str">
        <f>IF('Payments Export'!I6951="","",'Payments Export'!I6951)</f>
        <v/>
      </c>
      <c r="E6947" s="7" t="str">
        <f t="shared" si="216"/>
        <v/>
      </c>
      <c r="F6947" s="7" t="str">
        <f>IF('Payments Export'!A6951="","",'Payments Export'!N6951)</f>
        <v/>
      </c>
      <c r="G6947" s="7" t="str">
        <f>IF('Payments Export'!A6951="","",'Payments Export'!O6951)</f>
        <v/>
      </c>
      <c r="H6947" s="7" t="str">
        <f>IF('Payments Export'!B6951="","",G6947-F6947)</f>
        <v/>
      </c>
      <c r="I6947" s="3" t="str">
        <f>IF(C6947&lt;&gt;"",_xlfn.XLOOKUP(IFERROR(VALUE(C6947),C6947),'Items database'!A:A,'Items database'!B:B),(_xlfn.XLOOKUP(LEFT(E6947,3),Services,Services,"")))</f>
        <v/>
      </c>
      <c r="J6947" s="3" t="str">
        <f t="shared" si="217"/>
        <v/>
      </c>
    </row>
    <row r="6948" spans="1:10" x14ac:dyDescent="0.35">
      <c r="A6948" s="7" t="str">
        <f>IF('Payments Export'!A6952="","",'Payments Export'!A6952)</f>
        <v/>
      </c>
      <c r="B6948" s="7" t="str">
        <f>IF('Payments Export'!A6952="","",'Payments Export'!B6952)</f>
        <v/>
      </c>
      <c r="C6948" s="7" t="str">
        <f>IF(IFERROR(VALUE('Payments Export'!H6952),'Payments Export'!H6952)&lt;&gt;0,IFERROR(VALUE('Payments Export'!H6952),'Payments Export'!H6952),"")</f>
        <v/>
      </c>
      <c r="D6948" s="7" t="str">
        <f>IF('Payments Export'!I6952="","",'Payments Export'!I6952)</f>
        <v/>
      </c>
      <c r="E6948" s="7" t="str">
        <f t="shared" si="216"/>
        <v/>
      </c>
      <c r="F6948" s="7" t="str">
        <f>IF('Payments Export'!A6952="","",'Payments Export'!N6952)</f>
        <v/>
      </c>
      <c r="G6948" s="7" t="str">
        <f>IF('Payments Export'!A6952="","",'Payments Export'!O6952)</f>
        <v/>
      </c>
      <c r="H6948" s="7" t="str">
        <f>IF('Payments Export'!B6952="","",G6948-F6948)</f>
        <v/>
      </c>
      <c r="I6948" s="3" t="str">
        <f>IF(C6948&lt;&gt;"",_xlfn.XLOOKUP(IFERROR(VALUE(C6948),C6948),'Items database'!A:A,'Items database'!B:B),(_xlfn.XLOOKUP(LEFT(E6948,3),Services,Services,"")))</f>
        <v/>
      </c>
      <c r="J6948" s="3" t="str">
        <f t="shared" si="217"/>
        <v/>
      </c>
    </row>
    <row r="6949" spans="1:10" x14ac:dyDescent="0.35">
      <c r="A6949" s="7" t="str">
        <f>IF('Payments Export'!A6953="","",'Payments Export'!A6953)</f>
        <v/>
      </c>
      <c r="B6949" s="7" t="str">
        <f>IF('Payments Export'!A6953="","",'Payments Export'!B6953)</f>
        <v/>
      </c>
      <c r="C6949" s="7" t="str">
        <f>IF(IFERROR(VALUE('Payments Export'!H6953),'Payments Export'!H6953)&lt;&gt;0,IFERROR(VALUE('Payments Export'!H6953),'Payments Export'!H6953),"")</f>
        <v/>
      </c>
      <c r="D6949" s="7" t="str">
        <f>IF('Payments Export'!I6953="","",'Payments Export'!I6953)</f>
        <v/>
      </c>
      <c r="E6949" s="7" t="str">
        <f t="shared" si="216"/>
        <v/>
      </c>
      <c r="F6949" s="7" t="str">
        <f>IF('Payments Export'!A6953="","",'Payments Export'!N6953)</f>
        <v/>
      </c>
      <c r="G6949" s="7" t="str">
        <f>IF('Payments Export'!A6953="","",'Payments Export'!O6953)</f>
        <v/>
      </c>
      <c r="H6949" s="7" t="str">
        <f>IF('Payments Export'!B6953="","",G6949-F6949)</f>
        <v/>
      </c>
      <c r="I6949" s="3" t="str">
        <f>IF(C6949&lt;&gt;"",_xlfn.XLOOKUP(IFERROR(VALUE(C6949),C6949),'Items database'!A:A,'Items database'!B:B),(_xlfn.XLOOKUP(LEFT(E6949,3),Services,Services,"")))</f>
        <v/>
      </c>
      <c r="J6949" s="3" t="str">
        <f t="shared" si="217"/>
        <v/>
      </c>
    </row>
    <row r="6950" spans="1:10" x14ac:dyDescent="0.35">
      <c r="A6950" s="7" t="str">
        <f>IF('Payments Export'!A6954="","",'Payments Export'!A6954)</f>
        <v/>
      </c>
      <c r="B6950" s="7" t="str">
        <f>IF('Payments Export'!A6954="","",'Payments Export'!B6954)</f>
        <v/>
      </c>
      <c r="C6950" s="7" t="str">
        <f>IF(IFERROR(VALUE('Payments Export'!H6954),'Payments Export'!H6954)&lt;&gt;0,IFERROR(VALUE('Payments Export'!H6954),'Payments Export'!H6954),"")</f>
        <v/>
      </c>
      <c r="D6950" s="7" t="str">
        <f>IF('Payments Export'!I6954="","",'Payments Export'!I6954)</f>
        <v/>
      </c>
      <c r="E6950" s="7" t="str">
        <f t="shared" si="216"/>
        <v/>
      </c>
      <c r="F6950" s="7" t="str">
        <f>IF('Payments Export'!A6954="","",'Payments Export'!N6954)</f>
        <v/>
      </c>
      <c r="G6950" s="7" t="str">
        <f>IF('Payments Export'!A6954="","",'Payments Export'!O6954)</f>
        <v/>
      </c>
      <c r="H6950" s="7" t="str">
        <f>IF('Payments Export'!B6954="","",G6950-F6950)</f>
        <v/>
      </c>
      <c r="I6950" s="3" t="str">
        <f>IF(C6950&lt;&gt;"",_xlfn.XLOOKUP(IFERROR(VALUE(C6950),C6950),'Items database'!A:A,'Items database'!B:B),(_xlfn.XLOOKUP(LEFT(E6950,3),Services,Services,"")))</f>
        <v/>
      </c>
      <c r="J6950" s="3" t="str">
        <f t="shared" si="217"/>
        <v/>
      </c>
    </row>
    <row r="6951" spans="1:10" x14ac:dyDescent="0.35">
      <c r="A6951" s="7" t="str">
        <f>IF('Payments Export'!A6955="","",'Payments Export'!A6955)</f>
        <v/>
      </c>
      <c r="B6951" s="7" t="str">
        <f>IF('Payments Export'!A6955="","",'Payments Export'!B6955)</f>
        <v/>
      </c>
      <c r="C6951" s="7" t="str">
        <f>IF(IFERROR(VALUE('Payments Export'!H6955),'Payments Export'!H6955)&lt;&gt;0,IFERROR(VALUE('Payments Export'!H6955),'Payments Export'!H6955),"")</f>
        <v/>
      </c>
      <c r="D6951" s="7" t="str">
        <f>IF('Payments Export'!I6955="","",'Payments Export'!I6955)</f>
        <v/>
      </c>
      <c r="E6951" s="7" t="str">
        <f t="shared" si="216"/>
        <v/>
      </c>
      <c r="F6951" s="7" t="str">
        <f>IF('Payments Export'!A6955="","",'Payments Export'!N6955)</f>
        <v/>
      </c>
      <c r="G6951" s="7" t="str">
        <f>IF('Payments Export'!A6955="","",'Payments Export'!O6955)</f>
        <v/>
      </c>
      <c r="H6951" s="7" t="str">
        <f>IF('Payments Export'!B6955="","",G6951-F6951)</f>
        <v/>
      </c>
      <c r="I6951" s="3" t="str">
        <f>IF(C6951&lt;&gt;"",_xlfn.XLOOKUP(IFERROR(VALUE(C6951),C6951),'Items database'!A:A,'Items database'!B:B),(_xlfn.XLOOKUP(LEFT(E6951,3),Services,Services,"")))</f>
        <v/>
      </c>
      <c r="J6951" s="3" t="str">
        <f t="shared" si="217"/>
        <v/>
      </c>
    </row>
    <row r="6952" spans="1:10" x14ac:dyDescent="0.35">
      <c r="A6952" s="7" t="str">
        <f>IF('Payments Export'!A6956="","",'Payments Export'!A6956)</f>
        <v/>
      </c>
      <c r="B6952" s="7" t="str">
        <f>IF('Payments Export'!A6956="","",'Payments Export'!B6956)</f>
        <v/>
      </c>
      <c r="C6952" s="7" t="str">
        <f>IF(IFERROR(VALUE('Payments Export'!H6956),'Payments Export'!H6956)&lt;&gt;0,IFERROR(VALUE('Payments Export'!H6956),'Payments Export'!H6956),"")</f>
        <v/>
      </c>
      <c r="D6952" s="7" t="str">
        <f>IF('Payments Export'!I6956="","",'Payments Export'!I6956)</f>
        <v/>
      </c>
      <c r="E6952" s="7" t="str">
        <f t="shared" si="216"/>
        <v/>
      </c>
      <c r="F6952" s="7" t="str">
        <f>IF('Payments Export'!A6956="","",'Payments Export'!N6956)</f>
        <v/>
      </c>
      <c r="G6952" s="7" t="str">
        <f>IF('Payments Export'!A6956="","",'Payments Export'!O6956)</f>
        <v/>
      </c>
      <c r="H6952" s="7" t="str">
        <f>IF('Payments Export'!B6956="","",G6952-F6952)</f>
        <v/>
      </c>
      <c r="I6952" s="3" t="str">
        <f>IF(C6952&lt;&gt;"",_xlfn.XLOOKUP(IFERROR(VALUE(C6952),C6952),'Items database'!A:A,'Items database'!B:B),(_xlfn.XLOOKUP(LEFT(E6952,3),Services,Services,"")))</f>
        <v/>
      </c>
      <c r="J6952" s="3" t="str">
        <f t="shared" si="217"/>
        <v/>
      </c>
    </row>
    <row r="6953" spans="1:10" x14ac:dyDescent="0.35">
      <c r="A6953" s="7" t="str">
        <f>IF('Payments Export'!A6957="","",'Payments Export'!A6957)</f>
        <v/>
      </c>
      <c r="B6953" s="7" t="str">
        <f>IF('Payments Export'!A6957="","",'Payments Export'!B6957)</f>
        <v/>
      </c>
      <c r="C6953" s="7" t="str">
        <f>IF(IFERROR(VALUE('Payments Export'!H6957),'Payments Export'!H6957)&lt;&gt;0,IFERROR(VALUE('Payments Export'!H6957),'Payments Export'!H6957),"")</f>
        <v/>
      </c>
      <c r="D6953" s="7" t="str">
        <f>IF('Payments Export'!I6957="","",'Payments Export'!I6957)</f>
        <v/>
      </c>
      <c r="E6953" s="7" t="str">
        <f t="shared" si="216"/>
        <v/>
      </c>
      <c r="F6953" s="7" t="str">
        <f>IF('Payments Export'!A6957="","",'Payments Export'!N6957)</f>
        <v/>
      </c>
      <c r="G6953" s="7" t="str">
        <f>IF('Payments Export'!A6957="","",'Payments Export'!O6957)</f>
        <v/>
      </c>
      <c r="H6953" s="7" t="str">
        <f>IF('Payments Export'!B6957="","",G6953-F6953)</f>
        <v/>
      </c>
      <c r="I6953" s="3" t="str">
        <f>IF(C6953&lt;&gt;"",_xlfn.XLOOKUP(IFERROR(VALUE(C6953),C6953),'Items database'!A:A,'Items database'!B:B),(_xlfn.XLOOKUP(LEFT(E6953,3),Services,Services,"")))</f>
        <v/>
      </c>
      <c r="J6953" s="3" t="str">
        <f t="shared" si="217"/>
        <v/>
      </c>
    </row>
    <row r="6954" spans="1:10" x14ac:dyDescent="0.35">
      <c r="A6954" s="7" t="str">
        <f>IF('Payments Export'!A6958="","",'Payments Export'!A6958)</f>
        <v/>
      </c>
      <c r="B6954" s="7" t="str">
        <f>IF('Payments Export'!A6958="","",'Payments Export'!B6958)</f>
        <v/>
      </c>
      <c r="C6954" s="7" t="str">
        <f>IF(IFERROR(VALUE('Payments Export'!H6958),'Payments Export'!H6958)&lt;&gt;0,IFERROR(VALUE('Payments Export'!H6958),'Payments Export'!H6958),"")</f>
        <v/>
      </c>
      <c r="D6954" s="7" t="str">
        <f>IF('Payments Export'!I6958="","",'Payments Export'!I6958)</f>
        <v/>
      </c>
      <c r="E6954" s="7" t="str">
        <f t="shared" si="216"/>
        <v/>
      </c>
      <c r="F6954" s="7" t="str">
        <f>IF('Payments Export'!A6958="","",'Payments Export'!N6958)</f>
        <v/>
      </c>
      <c r="G6954" s="7" t="str">
        <f>IF('Payments Export'!A6958="","",'Payments Export'!O6958)</f>
        <v/>
      </c>
      <c r="H6954" s="7" t="str">
        <f>IF('Payments Export'!B6958="","",G6954-F6954)</f>
        <v/>
      </c>
      <c r="I6954" s="3" t="str">
        <f>IF(C6954&lt;&gt;"",_xlfn.XLOOKUP(IFERROR(VALUE(C6954),C6954),'Items database'!A:A,'Items database'!B:B),(_xlfn.XLOOKUP(LEFT(E6954,3),Services,Services,"")))</f>
        <v/>
      </c>
      <c r="J6954" s="3" t="str">
        <f t="shared" si="217"/>
        <v/>
      </c>
    </row>
    <row r="6955" spans="1:10" x14ac:dyDescent="0.35">
      <c r="A6955" s="7" t="str">
        <f>IF('Payments Export'!A6959="","",'Payments Export'!A6959)</f>
        <v/>
      </c>
      <c r="B6955" s="7" t="str">
        <f>IF('Payments Export'!A6959="","",'Payments Export'!B6959)</f>
        <v/>
      </c>
      <c r="C6955" s="7" t="str">
        <f>IF(IFERROR(VALUE('Payments Export'!H6959),'Payments Export'!H6959)&lt;&gt;0,IFERROR(VALUE('Payments Export'!H6959),'Payments Export'!H6959),"")</f>
        <v/>
      </c>
      <c r="D6955" s="7" t="str">
        <f>IF('Payments Export'!I6959="","",'Payments Export'!I6959)</f>
        <v/>
      </c>
      <c r="E6955" s="7" t="str">
        <f t="shared" si="216"/>
        <v/>
      </c>
      <c r="F6955" s="7" t="str">
        <f>IF('Payments Export'!A6959="","",'Payments Export'!N6959)</f>
        <v/>
      </c>
      <c r="G6955" s="7" t="str">
        <f>IF('Payments Export'!A6959="","",'Payments Export'!O6959)</f>
        <v/>
      </c>
      <c r="H6955" s="7" t="str">
        <f>IF('Payments Export'!B6959="","",G6955-F6955)</f>
        <v/>
      </c>
      <c r="I6955" s="3" t="str">
        <f>IF(C6955&lt;&gt;"",_xlfn.XLOOKUP(IFERROR(VALUE(C6955),C6955),'Items database'!A:A,'Items database'!B:B),(_xlfn.XLOOKUP(LEFT(E6955,3),Services,Services,"")))</f>
        <v/>
      </c>
      <c r="J6955" s="3" t="str">
        <f t="shared" si="217"/>
        <v/>
      </c>
    </row>
    <row r="6956" spans="1:10" x14ac:dyDescent="0.35">
      <c r="A6956" s="7" t="str">
        <f>IF('Payments Export'!A6960="","",'Payments Export'!A6960)</f>
        <v/>
      </c>
      <c r="B6956" s="7" t="str">
        <f>IF('Payments Export'!A6960="","",'Payments Export'!B6960)</f>
        <v/>
      </c>
      <c r="C6956" s="7" t="str">
        <f>IF(IFERROR(VALUE('Payments Export'!H6960),'Payments Export'!H6960)&lt;&gt;0,IFERROR(VALUE('Payments Export'!H6960),'Payments Export'!H6960),"")</f>
        <v/>
      </c>
      <c r="D6956" s="7" t="str">
        <f>IF('Payments Export'!I6960="","",'Payments Export'!I6960)</f>
        <v/>
      </c>
      <c r="E6956" s="7" t="str">
        <f t="shared" si="216"/>
        <v/>
      </c>
      <c r="F6956" s="7" t="str">
        <f>IF('Payments Export'!A6960="","",'Payments Export'!N6960)</f>
        <v/>
      </c>
      <c r="G6956" s="7" t="str">
        <f>IF('Payments Export'!A6960="","",'Payments Export'!O6960)</f>
        <v/>
      </c>
      <c r="H6956" s="7" t="str">
        <f>IF('Payments Export'!B6960="","",G6956-F6956)</f>
        <v/>
      </c>
      <c r="I6956" s="3" t="str">
        <f>IF(C6956&lt;&gt;"",_xlfn.XLOOKUP(IFERROR(VALUE(C6956),C6956),'Items database'!A:A,'Items database'!B:B),(_xlfn.XLOOKUP(LEFT(E6956,3),Services,Services,"")))</f>
        <v/>
      </c>
      <c r="J6956" s="3" t="str">
        <f t="shared" si="217"/>
        <v/>
      </c>
    </row>
    <row r="6957" spans="1:10" x14ac:dyDescent="0.35">
      <c r="A6957" s="7" t="str">
        <f>IF('Payments Export'!A6961="","",'Payments Export'!A6961)</f>
        <v/>
      </c>
      <c r="B6957" s="7" t="str">
        <f>IF('Payments Export'!A6961="","",'Payments Export'!B6961)</f>
        <v/>
      </c>
      <c r="C6957" s="7" t="str">
        <f>IF(IFERROR(VALUE('Payments Export'!H6961),'Payments Export'!H6961)&lt;&gt;0,IFERROR(VALUE('Payments Export'!H6961),'Payments Export'!H6961),"")</f>
        <v/>
      </c>
      <c r="D6957" s="7" t="str">
        <f>IF('Payments Export'!I6961="","",'Payments Export'!I6961)</f>
        <v/>
      </c>
      <c r="E6957" s="7" t="str">
        <f t="shared" si="216"/>
        <v/>
      </c>
      <c r="F6957" s="7" t="str">
        <f>IF('Payments Export'!A6961="","",'Payments Export'!N6961)</f>
        <v/>
      </c>
      <c r="G6957" s="7" t="str">
        <f>IF('Payments Export'!A6961="","",'Payments Export'!O6961)</f>
        <v/>
      </c>
      <c r="H6957" s="7" t="str">
        <f>IF('Payments Export'!B6961="","",G6957-F6957)</f>
        <v/>
      </c>
      <c r="I6957" s="3" t="str">
        <f>IF(C6957&lt;&gt;"",_xlfn.XLOOKUP(IFERROR(VALUE(C6957),C6957),'Items database'!A:A,'Items database'!B:B),(_xlfn.XLOOKUP(LEFT(E6957,3),Services,Services,"")))</f>
        <v/>
      </c>
      <c r="J6957" s="3" t="str">
        <f t="shared" si="217"/>
        <v/>
      </c>
    </row>
    <row r="6958" spans="1:10" x14ac:dyDescent="0.35">
      <c r="A6958" s="7" t="str">
        <f>IF('Payments Export'!A6962="","",'Payments Export'!A6962)</f>
        <v/>
      </c>
      <c r="B6958" s="7" t="str">
        <f>IF('Payments Export'!A6962="","",'Payments Export'!B6962)</f>
        <v/>
      </c>
      <c r="C6958" s="7" t="str">
        <f>IF(IFERROR(VALUE('Payments Export'!H6962),'Payments Export'!H6962)&lt;&gt;0,IFERROR(VALUE('Payments Export'!H6962),'Payments Export'!H6962),"")</f>
        <v/>
      </c>
      <c r="D6958" s="7" t="str">
        <f>IF('Payments Export'!I6962="","",'Payments Export'!I6962)</f>
        <v/>
      </c>
      <c r="E6958" s="7" t="str">
        <f t="shared" si="216"/>
        <v/>
      </c>
      <c r="F6958" s="7" t="str">
        <f>IF('Payments Export'!A6962="","",'Payments Export'!N6962)</f>
        <v/>
      </c>
      <c r="G6958" s="7" t="str">
        <f>IF('Payments Export'!A6962="","",'Payments Export'!O6962)</f>
        <v/>
      </c>
      <c r="H6958" s="7" t="str">
        <f>IF('Payments Export'!B6962="","",G6958-F6958)</f>
        <v/>
      </c>
      <c r="I6958" s="3" t="str">
        <f>IF(C6958&lt;&gt;"",_xlfn.XLOOKUP(IFERROR(VALUE(C6958),C6958),'Items database'!A:A,'Items database'!B:B),(_xlfn.XLOOKUP(LEFT(E6958,3),Services,Services,"")))</f>
        <v/>
      </c>
      <c r="J6958" s="3" t="str">
        <f t="shared" si="217"/>
        <v/>
      </c>
    </row>
    <row r="6959" spans="1:10" x14ac:dyDescent="0.35">
      <c r="A6959" s="7" t="str">
        <f>IF('Payments Export'!A6963="","",'Payments Export'!A6963)</f>
        <v/>
      </c>
      <c r="B6959" s="7" t="str">
        <f>IF('Payments Export'!A6963="","",'Payments Export'!B6963)</f>
        <v/>
      </c>
      <c r="C6959" s="7" t="str">
        <f>IF(IFERROR(VALUE('Payments Export'!H6963),'Payments Export'!H6963)&lt;&gt;0,IFERROR(VALUE('Payments Export'!H6963),'Payments Export'!H6963),"")</f>
        <v/>
      </c>
      <c r="D6959" s="7" t="str">
        <f>IF('Payments Export'!I6963="","",'Payments Export'!I6963)</f>
        <v/>
      </c>
      <c r="E6959" s="7" t="str">
        <f t="shared" si="216"/>
        <v/>
      </c>
      <c r="F6959" s="7" t="str">
        <f>IF('Payments Export'!A6963="","",'Payments Export'!N6963)</f>
        <v/>
      </c>
      <c r="G6959" s="7" t="str">
        <f>IF('Payments Export'!A6963="","",'Payments Export'!O6963)</f>
        <v/>
      </c>
      <c r="H6959" s="7" t="str">
        <f>IF('Payments Export'!B6963="","",G6959-F6959)</f>
        <v/>
      </c>
      <c r="I6959" s="3" t="str">
        <f>IF(C6959&lt;&gt;"",_xlfn.XLOOKUP(IFERROR(VALUE(C6959),C6959),'Items database'!A:A,'Items database'!B:B),(_xlfn.XLOOKUP(LEFT(E6959,3),Services,Services,"")))</f>
        <v/>
      </c>
      <c r="J6959" s="3" t="str">
        <f t="shared" si="217"/>
        <v/>
      </c>
    </row>
    <row r="6960" spans="1:10" x14ac:dyDescent="0.35">
      <c r="A6960" s="7" t="str">
        <f>IF('Payments Export'!A6964="","",'Payments Export'!A6964)</f>
        <v/>
      </c>
      <c r="B6960" s="7" t="str">
        <f>IF('Payments Export'!A6964="","",'Payments Export'!B6964)</f>
        <v/>
      </c>
      <c r="C6960" s="7" t="str">
        <f>IF(IFERROR(VALUE('Payments Export'!H6964),'Payments Export'!H6964)&lt;&gt;0,IFERROR(VALUE('Payments Export'!H6964),'Payments Export'!H6964),"")</f>
        <v/>
      </c>
      <c r="D6960" s="7" t="str">
        <f>IF('Payments Export'!I6964="","",'Payments Export'!I6964)</f>
        <v/>
      </c>
      <c r="E6960" s="7" t="str">
        <f t="shared" si="216"/>
        <v/>
      </c>
      <c r="F6960" s="7" t="str">
        <f>IF('Payments Export'!A6964="","",'Payments Export'!N6964)</f>
        <v/>
      </c>
      <c r="G6960" s="7" t="str">
        <f>IF('Payments Export'!A6964="","",'Payments Export'!O6964)</f>
        <v/>
      </c>
      <c r="H6960" s="7" t="str">
        <f>IF('Payments Export'!B6964="","",G6960-F6960)</f>
        <v/>
      </c>
      <c r="I6960" s="3" t="str">
        <f>IF(C6960&lt;&gt;"",_xlfn.XLOOKUP(IFERROR(VALUE(C6960),C6960),'Items database'!A:A,'Items database'!B:B),(_xlfn.XLOOKUP(LEFT(E6960,3),Services,Services,"")))</f>
        <v/>
      </c>
      <c r="J6960" s="3" t="str">
        <f t="shared" si="217"/>
        <v/>
      </c>
    </row>
    <row r="6961" spans="1:10" x14ac:dyDescent="0.35">
      <c r="A6961" s="7" t="str">
        <f>IF('Payments Export'!A6965="","",'Payments Export'!A6965)</f>
        <v/>
      </c>
      <c r="B6961" s="7" t="str">
        <f>IF('Payments Export'!A6965="","",'Payments Export'!B6965)</f>
        <v/>
      </c>
      <c r="C6961" s="7" t="str">
        <f>IF(IFERROR(VALUE('Payments Export'!H6965),'Payments Export'!H6965)&lt;&gt;0,IFERROR(VALUE('Payments Export'!H6965),'Payments Export'!H6965),"")</f>
        <v/>
      </c>
      <c r="D6961" s="7" t="str">
        <f>IF('Payments Export'!I6965="","",'Payments Export'!I6965)</f>
        <v/>
      </c>
      <c r="E6961" s="7" t="str">
        <f t="shared" si="216"/>
        <v/>
      </c>
      <c r="F6961" s="7" t="str">
        <f>IF('Payments Export'!A6965="","",'Payments Export'!N6965)</f>
        <v/>
      </c>
      <c r="G6961" s="7" t="str">
        <f>IF('Payments Export'!A6965="","",'Payments Export'!O6965)</f>
        <v/>
      </c>
      <c r="H6961" s="7" t="str">
        <f>IF('Payments Export'!B6965="","",G6961-F6961)</f>
        <v/>
      </c>
      <c r="I6961" s="3" t="str">
        <f>IF(C6961&lt;&gt;"",_xlfn.XLOOKUP(IFERROR(VALUE(C6961),C6961),'Items database'!A:A,'Items database'!B:B),(_xlfn.XLOOKUP(LEFT(E6961,3),Services,Services,"")))</f>
        <v/>
      </c>
      <c r="J6961" s="3" t="str">
        <f t="shared" si="217"/>
        <v/>
      </c>
    </row>
    <row r="6962" spans="1:10" x14ac:dyDescent="0.35">
      <c r="A6962" s="7" t="str">
        <f>IF('Payments Export'!A6966="","",'Payments Export'!A6966)</f>
        <v/>
      </c>
      <c r="B6962" s="7" t="str">
        <f>IF('Payments Export'!A6966="","",'Payments Export'!B6966)</f>
        <v/>
      </c>
      <c r="C6962" s="7" t="str">
        <f>IF(IFERROR(VALUE('Payments Export'!H6966),'Payments Export'!H6966)&lt;&gt;0,IFERROR(VALUE('Payments Export'!H6966),'Payments Export'!H6966),"")</f>
        <v/>
      </c>
      <c r="D6962" s="7" t="str">
        <f>IF('Payments Export'!I6966="","",'Payments Export'!I6966)</f>
        <v/>
      </c>
      <c r="E6962" s="7" t="str">
        <f t="shared" si="216"/>
        <v/>
      </c>
      <c r="F6962" s="7" t="str">
        <f>IF('Payments Export'!A6966="","",'Payments Export'!N6966)</f>
        <v/>
      </c>
      <c r="G6962" s="7" t="str">
        <f>IF('Payments Export'!A6966="","",'Payments Export'!O6966)</f>
        <v/>
      </c>
      <c r="H6962" s="7" t="str">
        <f>IF('Payments Export'!B6966="","",G6962-F6962)</f>
        <v/>
      </c>
      <c r="I6962" s="3" t="str">
        <f>IF(C6962&lt;&gt;"",_xlfn.XLOOKUP(IFERROR(VALUE(C6962),C6962),'Items database'!A:A,'Items database'!B:B),(_xlfn.XLOOKUP(LEFT(E6962,3),Services,Services,"")))</f>
        <v/>
      </c>
      <c r="J6962" s="3" t="str">
        <f t="shared" si="217"/>
        <v/>
      </c>
    </row>
    <row r="6963" spans="1:10" x14ac:dyDescent="0.35">
      <c r="A6963" s="7" t="str">
        <f>IF('Payments Export'!A6967="","",'Payments Export'!A6967)</f>
        <v/>
      </c>
      <c r="B6963" s="7" t="str">
        <f>IF('Payments Export'!A6967="","",'Payments Export'!B6967)</f>
        <v/>
      </c>
      <c r="C6963" s="7" t="str">
        <f>IF(IFERROR(VALUE('Payments Export'!H6967),'Payments Export'!H6967)&lt;&gt;0,IFERROR(VALUE('Payments Export'!H6967),'Payments Export'!H6967),"")</f>
        <v/>
      </c>
      <c r="D6963" s="7" t="str">
        <f>IF('Payments Export'!I6967="","",'Payments Export'!I6967)</f>
        <v/>
      </c>
      <c r="E6963" s="7" t="str">
        <f t="shared" si="216"/>
        <v/>
      </c>
      <c r="F6963" s="7" t="str">
        <f>IF('Payments Export'!A6967="","",'Payments Export'!N6967)</f>
        <v/>
      </c>
      <c r="G6963" s="7" t="str">
        <f>IF('Payments Export'!A6967="","",'Payments Export'!O6967)</f>
        <v/>
      </c>
      <c r="H6963" s="7" t="str">
        <f>IF('Payments Export'!B6967="","",G6963-F6963)</f>
        <v/>
      </c>
      <c r="I6963" s="3" t="str">
        <f>IF(C6963&lt;&gt;"",_xlfn.XLOOKUP(IFERROR(VALUE(C6963),C6963),'Items database'!A:A,'Items database'!B:B),(_xlfn.XLOOKUP(LEFT(E6963,3),Services,Services,"")))</f>
        <v/>
      </c>
      <c r="J6963" s="3" t="str">
        <f t="shared" si="217"/>
        <v/>
      </c>
    </row>
    <row r="6964" spans="1:10" x14ac:dyDescent="0.35">
      <c r="A6964" s="7" t="str">
        <f>IF('Payments Export'!A6968="","",'Payments Export'!A6968)</f>
        <v/>
      </c>
      <c r="B6964" s="7" t="str">
        <f>IF('Payments Export'!A6968="","",'Payments Export'!B6968)</f>
        <v/>
      </c>
      <c r="C6964" s="7" t="str">
        <f>IF(IFERROR(VALUE('Payments Export'!H6968),'Payments Export'!H6968)&lt;&gt;0,IFERROR(VALUE('Payments Export'!H6968),'Payments Export'!H6968),"")</f>
        <v/>
      </c>
      <c r="D6964" s="7" t="str">
        <f>IF('Payments Export'!I6968="","",'Payments Export'!I6968)</f>
        <v/>
      </c>
      <c r="E6964" s="7" t="str">
        <f t="shared" si="216"/>
        <v/>
      </c>
      <c r="F6964" s="7" t="str">
        <f>IF('Payments Export'!A6968="","",'Payments Export'!N6968)</f>
        <v/>
      </c>
      <c r="G6964" s="7" t="str">
        <f>IF('Payments Export'!A6968="","",'Payments Export'!O6968)</f>
        <v/>
      </c>
      <c r="H6964" s="7" t="str">
        <f>IF('Payments Export'!B6968="","",G6964-F6964)</f>
        <v/>
      </c>
      <c r="I6964" s="3" t="str">
        <f>IF(C6964&lt;&gt;"",_xlfn.XLOOKUP(IFERROR(VALUE(C6964),C6964),'Items database'!A:A,'Items database'!B:B),(_xlfn.XLOOKUP(LEFT(E6964,3),Services,Services,"")))</f>
        <v/>
      </c>
      <c r="J6964" s="3" t="str">
        <f t="shared" si="217"/>
        <v/>
      </c>
    </row>
    <row r="6965" spans="1:10" x14ac:dyDescent="0.35">
      <c r="A6965" s="7" t="str">
        <f>IF('Payments Export'!A6969="","",'Payments Export'!A6969)</f>
        <v/>
      </c>
      <c r="B6965" s="7" t="str">
        <f>IF('Payments Export'!A6969="","",'Payments Export'!B6969)</f>
        <v/>
      </c>
      <c r="C6965" s="7" t="str">
        <f>IF(IFERROR(VALUE('Payments Export'!H6969),'Payments Export'!H6969)&lt;&gt;0,IFERROR(VALUE('Payments Export'!H6969),'Payments Export'!H6969),"")</f>
        <v/>
      </c>
      <c r="D6965" s="7" t="str">
        <f>IF('Payments Export'!I6969="","",'Payments Export'!I6969)</f>
        <v/>
      </c>
      <c r="E6965" s="7" t="str">
        <f t="shared" si="216"/>
        <v/>
      </c>
      <c r="F6965" s="7" t="str">
        <f>IF('Payments Export'!A6969="","",'Payments Export'!N6969)</f>
        <v/>
      </c>
      <c r="G6965" s="7" t="str">
        <f>IF('Payments Export'!A6969="","",'Payments Export'!O6969)</f>
        <v/>
      </c>
      <c r="H6965" s="7" t="str">
        <f>IF('Payments Export'!B6969="","",G6965-F6965)</f>
        <v/>
      </c>
      <c r="I6965" s="3" t="str">
        <f>IF(C6965&lt;&gt;"",_xlfn.XLOOKUP(IFERROR(VALUE(C6965),C6965),'Items database'!A:A,'Items database'!B:B),(_xlfn.XLOOKUP(LEFT(E6965,3),Services,Services,"")))</f>
        <v/>
      </c>
      <c r="J6965" s="3" t="str">
        <f t="shared" si="217"/>
        <v/>
      </c>
    </row>
    <row r="6966" spans="1:10" x14ac:dyDescent="0.35">
      <c r="A6966" s="7" t="str">
        <f>IF('Payments Export'!A6970="","",'Payments Export'!A6970)</f>
        <v/>
      </c>
      <c r="B6966" s="7" t="str">
        <f>IF('Payments Export'!A6970="","",'Payments Export'!B6970)</f>
        <v/>
      </c>
      <c r="C6966" s="7" t="str">
        <f>IF(IFERROR(VALUE('Payments Export'!H6970),'Payments Export'!H6970)&lt;&gt;0,IFERROR(VALUE('Payments Export'!H6970),'Payments Export'!H6970),"")</f>
        <v/>
      </c>
      <c r="D6966" s="7" t="str">
        <f>IF('Payments Export'!I6970="","",'Payments Export'!I6970)</f>
        <v/>
      </c>
      <c r="E6966" s="7" t="str">
        <f t="shared" si="216"/>
        <v/>
      </c>
      <c r="F6966" s="7" t="str">
        <f>IF('Payments Export'!A6970="","",'Payments Export'!N6970)</f>
        <v/>
      </c>
      <c r="G6966" s="7" t="str">
        <f>IF('Payments Export'!A6970="","",'Payments Export'!O6970)</f>
        <v/>
      </c>
      <c r="H6966" s="7" t="str">
        <f>IF('Payments Export'!B6970="","",G6966-F6966)</f>
        <v/>
      </c>
      <c r="I6966" s="3" t="str">
        <f>IF(C6966&lt;&gt;"",_xlfn.XLOOKUP(IFERROR(VALUE(C6966),C6966),'Items database'!A:A,'Items database'!B:B),(_xlfn.XLOOKUP(LEFT(E6966,3),Services,Services,"")))</f>
        <v/>
      </c>
      <c r="J6966" s="3" t="str">
        <f t="shared" si="217"/>
        <v/>
      </c>
    </row>
    <row r="6967" spans="1:10" x14ac:dyDescent="0.35">
      <c r="A6967" s="7" t="str">
        <f>IF('Payments Export'!A6971="","",'Payments Export'!A6971)</f>
        <v/>
      </c>
      <c r="B6967" s="7" t="str">
        <f>IF('Payments Export'!A6971="","",'Payments Export'!B6971)</f>
        <v/>
      </c>
      <c r="C6967" s="7" t="str">
        <f>IF(IFERROR(VALUE('Payments Export'!H6971),'Payments Export'!H6971)&lt;&gt;0,IFERROR(VALUE('Payments Export'!H6971),'Payments Export'!H6971),"")</f>
        <v/>
      </c>
      <c r="D6967" s="7" t="str">
        <f>IF('Payments Export'!I6971="","",'Payments Export'!I6971)</f>
        <v/>
      </c>
      <c r="E6967" s="7" t="str">
        <f t="shared" si="216"/>
        <v/>
      </c>
      <c r="F6967" s="7" t="str">
        <f>IF('Payments Export'!A6971="","",'Payments Export'!N6971)</f>
        <v/>
      </c>
      <c r="G6967" s="7" t="str">
        <f>IF('Payments Export'!A6971="","",'Payments Export'!O6971)</f>
        <v/>
      </c>
      <c r="H6967" s="7" t="str">
        <f>IF('Payments Export'!B6971="","",G6967-F6967)</f>
        <v/>
      </c>
      <c r="I6967" s="3" t="str">
        <f>IF(C6967&lt;&gt;"",_xlfn.XLOOKUP(IFERROR(VALUE(C6967),C6967),'Items database'!A:A,'Items database'!B:B),(_xlfn.XLOOKUP(LEFT(E6967,3),Services,Services,"")))</f>
        <v/>
      </c>
      <c r="J6967" s="3" t="str">
        <f t="shared" si="217"/>
        <v/>
      </c>
    </row>
    <row r="6968" spans="1:10" x14ac:dyDescent="0.35">
      <c r="A6968" s="7" t="str">
        <f>IF('Payments Export'!A6972="","",'Payments Export'!A6972)</f>
        <v/>
      </c>
      <c r="B6968" s="7" t="str">
        <f>IF('Payments Export'!A6972="","",'Payments Export'!B6972)</f>
        <v/>
      </c>
      <c r="C6968" s="7" t="str">
        <f>IF(IFERROR(VALUE('Payments Export'!H6972),'Payments Export'!H6972)&lt;&gt;0,IFERROR(VALUE('Payments Export'!H6972),'Payments Export'!H6972),"")</f>
        <v/>
      </c>
      <c r="D6968" s="7" t="str">
        <f>IF('Payments Export'!I6972="","",'Payments Export'!I6972)</f>
        <v/>
      </c>
      <c r="E6968" s="7" t="str">
        <f t="shared" si="216"/>
        <v/>
      </c>
      <c r="F6968" s="7" t="str">
        <f>IF('Payments Export'!A6972="","",'Payments Export'!N6972)</f>
        <v/>
      </c>
      <c r="G6968" s="7" t="str">
        <f>IF('Payments Export'!A6972="","",'Payments Export'!O6972)</f>
        <v/>
      </c>
      <c r="H6968" s="7" t="str">
        <f>IF('Payments Export'!B6972="","",G6968-F6968)</f>
        <v/>
      </c>
      <c r="I6968" s="3" t="str">
        <f>IF(C6968&lt;&gt;"",_xlfn.XLOOKUP(IFERROR(VALUE(C6968),C6968),'Items database'!A:A,'Items database'!B:B),(_xlfn.XLOOKUP(LEFT(E6968,3),Services,Services,"")))</f>
        <v/>
      </c>
      <c r="J6968" s="3" t="str">
        <f t="shared" si="217"/>
        <v/>
      </c>
    </row>
    <row r="6969" spans="1:10" x14ac:dyDescent="0.35">
      <c r="A6969" s="7" t="str">
        <f>IF('Payments Export'!A6973="","",'Payments Export'!A6973)</f>
        <v/>
      </c>
      <c r="B6969" s="7" t="str">
        <f>IF('Payments Export'!A6973="","",'Payments Export'!B6973)</f>
        <v/>
      </c>
      <c r="C6969" s="7" t="str">
        <f>IF(IFERROR(VALUE('Payments Export'!H6973),'Payments Export'!H6973)&lt;&gt;0,IFERROR(VALUE('Payments Export'!H6973),'Payments Export'!H6973),"")</f>
        <v/>
      </c>
      <c r="D6969" s="7" t="str">
        <f>IF('Payments Export'!I6973="","",'Payments Export'!I6973)</f>
        <v/>
      </c>
      <c r="E6969" s="7" t="str">
        <f t="shared" si="216"/>
        <v/>
      </c>
      <c r="F6969" s="7" t="str">
        <f>IF('Payments Export'!A6973="","",'Payments Export'!N6973)</f>
        <v/>
      </c>
      <c r="G6969" s="7" t="str">
        <f>IF('Payments Export'!A6973="","",'Payments Export'!O6973)</f>
        <v/>
      </c>
      <c r="H6969" s="7" t="str">
        <f>IF('Payments Export'!B6973="","",G6969-F6969)</f>
        <v/>
      </c>
      <c r="I6969" s="3" t="str">
        <f>IF(C6969&lt;&gt;"",_xlfn.XLOOKUP(IFERROR(VALUE(C6969),C6969),'Items database'!A:A,'Items database'!B:B),(_xlfn.XLOOKUP(LEFT(E6969,3),Services,Services,"")))</f>
        <v/>
      </c>
      <c r="J6969" s="3" t="str">
        <f t="shared" si="217"/>
        <v/>
      </c>
    </row>
    <row r="6970" spans="1:10" x14ac:dyDescent="0.35">
      <c r="A6970" s="7" t="str">
        <f>IF('Payments Export'!A6974="","",'Payments Export'!A6974)</f>
        <v/>
      </c>
      <c r="B6970" s="7" t="str">
        <f>IF('Payments Export'!A6974="","",'Payments Export'!B6974)</f>
        <v/>
      </c>
      <c r="C6970" s="7" t="str">
        <f>IF(IFERROR(VALUE('Payments Export'!H6974),'Payments Export'!H6974)&lt;&gt;0,IFERROR(VALUE('Payments Export'!H6974),'Payments Export'!H6974),"")</f>
        <v/>
      </c>
      <c r="D6970" s="7" t="str">
        <f>IF('Payments Export'!I6974="","",'Payments Export'!I6974)</f>
        <v/>
      </c>
      <c r="E6970" s="7" t="str">
        <f t="shared" si="216"/>
        <v/>
      </c>
      <c r="F6970" s="7" t="str">
        <f>IF('Payments Export'!A6974="","",'Payments Export'!N6974)</f>
        <v/>
      </c>
      <c r="G6970" s="7" t="str">
        <f>IF('Payments Export'!A6974="","",'Payments Export'!O6974)</f>
        <v/>
      </c>
      <c r="H6970" s="7" t="str">
        <f>IF('Payments Export'!B6974="","",G6970-F6970)</f>
        <v/>
      </c>
      <c r="I6970" s="3" t="str">
        <f>IF(C6970&lt;&gt;"",_xlfn.XLOOKUP(IFERROR(VALUE(C6970),C6970),'Items database'!A:A,'Items database'!B:B),(_xlfn.XLOOKUP(LEFT(E6970,3),Services,Services,"")))</f>
        <v/>
      </c>
      <c r="J6970" s="3" t="str">
        <f t="shared" si="217"/>
        <v/>
      </c>
    </row>
    <row r="6971" spans="1:10" x14ac:dyDescent="0.35">
      <c r="A6971" s="7" t="str">
        <f>IF('Payments Export'!A6975="","",'Payments Export'!A6975)</f>
        <v/>
      </c>
      <c r="B6971" s="7" t="str">
        <f>IF('Payments Export'!A6975="","",'Payments Export'!B6975)</f>
        <v/>
      </c>
      <c r="C6971" s="7" t="str">
        <f>IF(IFERROR(VALUE('Payments Export'!H6975),'Payments Export'!H6975)&lt;&gt;0,IFERROR(VALUE('Payments Export'!H6975),'Payments Export'!H6975),"")</f>
        <v/>
      </c>
      <c r="D6971" s="7" t="str">
        <f>IF('Payments Export'!I6975="","",'Payments Export'!I6975)</f>
        <v/>
      </c>
      <c r="E6971" s="7" t="str">
        <f t="shared" si="216"/>
        <v/>
      </c>
      <c r="F6971" s="7" t="str">
        <f>IF('Payments Export'!A6975="","",'Payments Export'!N6975)</f>
        <v/>
      </c>
      <c r="G6971" s="7" t="str">
        <f>IF('Payments Export'!A6975="","",'Payments Export'!O6975)</f>
        <v/>
      </c>
      <c r="H6971" s="7" t="str">
        <f>IF('Payments Export'!B6975="","",G6971-F6971)</f>
        <v/>
      </c>
      <c r="I6971" s="3" t="str">
        <f>IF(C6971&lt;&gt;"",_xlfn.XLOOKUP(IFERROR(VALUE(C6971),C6971),'Items database'!A:A,'Items database'!B:B),(_xlfn.XLOOKUP(LEFT(E6971,3),Services,Services,"")))</f>
        <v/>
      </c>
      <c r="J6971" s="3" t="str">
        <f t="shared" si="217"/>
        <v/>
      </c>
    </row>
    <row r="6972" spans="1:10" x14ac:dyDescent="0.35">
      <c r="A6972" s="7" t="str">
        <f>IF('Payments Export'!A6976="","",'Payments Export'!A6976)</f>
        <v/>
      </c>
      <c r="B6972" s="7" t="str">
        <f>IF('Payments Export'!A6976="","",'Payments Export'!B6976)</f>
        <v/>
      </c>
      <c r="C6972" s="7" t="str">
        <f>IF(IFERROR(VALUE('Payments Export'!H6976),'Payments Export'!H6976)&lt;&gt;0,IFERROR(VALUE('Payments Export'!H6976),'Payments Export'!H6976),"")</f>
        <v/>
      </c>
      <c r="D6972" s="7" t="str">
        <f>IF('Payments Export'!I6976="","",'Payments Export'!I6976)</f>
        <v/>
      </c>
      <c r="E6972" s="7" t="str">
        <f t="shared" si="216"/>
        <v/>
      </c>
      <c r="F6972" s="7" t="str">
        <f>IF('Payments Export'!A6976="","",'Payments Export'!N6976)</f>
        <v/>
      </c>
      <c r="G6972" s="7" t="str">
        <f>IF('Payments Export'!A6976="","",'Payments Export'!O6976)</f>
        <v/>
      </c>
      <c r="H6972" s="7" t="str">
        <f>IF('Payments Export'!B6976="","",G6972-F6972)</f>
        <v/>
      </c>
      <c r="I6972" s="3" t="str">
        <f>IF(C6972&lt;&gt;"",_xlfn.XLOOKUP(IFERROR(VALUE(C6972),C6972),'Items database'!A:A,'Items database'!B:B),(_xlfn.XLOOKUP(LEFT(E6972,3),Services,Services,"")))</f>
        <v/>
      </c>
      <c r="J6972" s="3" t="str">
        <f t="shared" si="217"/>
        <v/>
      </c>
    </row>
    <row r="6973" spans="1:10" x14ac:dyDescent="0.35">
      <c r="A6973" s="7" t="str">
        <f>IF('Payments Export'!A6977="","",'Payments Export'!A6977)</f>
        <v/>
      </c>
      <c r="B6973" s="7" t="str">
        <f>IF('Payments Export'!A6977="","",'Payments Export'!B6977)</f>
        <v/>
      </c>
      <c r="C6973" s="7" t="str">
        <f>IF(IFERROR(VALUE('Payments Export'!H6977),'Payments Export'!H6977)&lt;&gt;0,IFERROR(VALUE('Payments Export'!H6977),'Payments Export'!H6977),"")</f>
        <v/>
      </c>
      <c r="D6973" s="7" t="str">
        <f>IF('Payments Export'!I6977="","",'Payments Export'!I6977)</f>
        <v/>
      </c>
      <c r="E6973" s="7" t="str">
        <f t="shared" si="216"/>
        <v/>
      </c>
      <c r="F6973" s="7" t="str">
        <f>IF('Payments Export'!A6977="","",'Payments Export'!N6977)</f>
        <v/>
      </c>
      <c r="G6973" s="7" t="str">
        <f>IF('Payments Export'!A6977="","",'Payments Export'!O6977)</f>
        <v/>
      </c>
      <c r="H6973" s="7" t="str">
        <f>IF('Payments Export'!B6977="","",G6973-F6973)</f>
        <v/>
      </c>
      <c r="I6973" s="3" t="str">
        <f>IF(C6973&lt;&gt;"",_xlfn.XLOOKUP(IFERROR(VALUE(C6973),C6973),'Items database'!A:A,'Items database'!B:B),(_xlfn.XLOOKUP(LEFT(E6973,3),Services,Services,"")))</f>
        <v/>
      </c>
      <c r="J6973" s="3" t="str">
        <f t="shared" si="217"/>
        <v/>
      </c>
    </row>
    <row r="6974" spans="1:10" x14ac:dyDescent="0.35">
      <c r="A6974" s="7" t="str">
        <f>IF('Payments Export'!A6978="","",'Payments Export'!A6978)</f>
        <v/>
      </c>
      <c r="B6974" s="7" t="str">
        <f>IF('Payments Export'!A6978="","",'Payments Export'!B6978)</f>
        <v/>
      </c>
      <c r="C6974" s="7" t="str">
        <f>IF(IFERROR(VALUE('Payments Export'!H6978),'Payments Export'!H6978)&lt;&gt;0,IFERROR(VALUE('Payments Export'!H6978),'Payments Export'!H6978),"")</f>
        <v/>
      </c>
      <c r="D6974" s="7" t="str">
        <f>IF('Payments Export'!I6978="","",'Payments Export'!I6978)</f>
        <v/>
      </c>
      <c r="E6974" s="7" t="str">
        <f t="shared" si="216"/>
        <v/>
      </c>
      <c r="F6974" s="7" t="str">
        <f>IF('Payments Export'!A6978="","",'Payments Export'!N6978)</f>
        <v/>
      </c>
      <c r="G6974" s="7" t="str">
        <f>IF('Payments Export'!A6978="","",'Payments Export'!O6978)</f>
        <v/>
      </c>
      <c r="H6974" s="7" t="str">
        <f>IF('Payments Export'!B6978="","",G6974-F6974)</f>
        <v/>
      </c>
      <c r="I6974" s="3" t="str">
        <f>IF(C6974&lt;&gt;"",_xlfn.XLOOKUP(IFERROR(VALUE(C6974),C6974),'Items database'!A:A,'Items database'!B:B),(_xlfn.XLOOKUP(LEFT(E6974,3),Services,Services,"")))</f>
        <v/>
      </c>
      <c r="J6974" s="3" t="str">
        <f t="shared" si="217"/>
        <v/>
      </c>
    </row>
    <row r="6975" spans="1:10" x14ac:dyDescent="0.35">
      <c r="A6975" s="7" t="str">
        <f>IF('Payments Export'!A6979="","",'Payments Export'!A6979)</f>
        <v/>
      </c>
      <c r="B6975" s="7" t="str">
        <f>IF('Payments Export'!A6979="","",'Payments Export'!B6979)</f>
        <v/>
      </c>
      <c r="C6975" s="7" t="str">
        <f>IF(IFERROR(VALUE('Payments Export'!H6979),'Payments Export'!H6979)&lt;&gt;0,IFERROR(VALUE('Payments Export'!H6979),'Payments Export'!H6979),"")</f>
        <v/>
      </c>
      <c r="D6975" s="7" t="str">
        <f>IF('Payments Export'!I6979="","",'Payments Export'!I6979)</f>
        <v/>
      </c>
      <c r="E6975" s="7" t="str">
        <f t="shared" si="216"/>
        <v/>
      </c>
      <c r="F6975" s="7" t="str">
        <f>IF('Payments Export'!A6979="","",'Payments Export'!N6979)</f>
        <v/>
      </c>
      <c r="G6975" s="7" t="str">
        <f>IF('Payments Export'!A6979="","",'Payments Export'!O6979)</f>
        <v/>
      </c>
      <c r="H6975" s="7" t="str">
        <f>IF('Payments Export'!B6979="","",G6975-F6975)</f>
        <v/>
      </c>
      <c r="I6975" s="3" t="str">
        <f>IF(C6975&lt;&gt;"",_xlfn.XLOOKUP(IFERROR(VALUE(C6975),C6975),'Items database'!A:A,'Items database'!B:B),(_xlfn.XLOOKUP(LEFT(E6975,3),Services,Services,"")))</f>
        <v/>
      </c>
      <c r="J6975" s="3" t="str">
        <f t="shared" si="217"/>
        <v/>
      </c>
    </row>
    <row r="6976" spans="1:10" x14ac:dyDescent="0.35">
      <c r="A6976" s="7" t="str">
        <f>IF('Payments Export'!A6980="","",'Payments Export'!A6980)</f>
        <v/>
      </c>
      <c r="B6976" s="7" t="str">
        <f>IF('Payments Export'!A6980="","",'Payments Export'!B6980)</f>
        <v/>
      </c>
      <c r="C6976" s="7" t="str">
        <f>IF(IFERROR(VALUE('Payments Export'!H6980),'Payments Export'!H6980)&lt;&gt;0,IFERROR(VALUE('Payments Export'!H6980),'Payments Export'!H6980),"")</f>
        <v/>
      </c>
      <c r="D6976" s="7" t="str">
        <f>IF('Payments Export'!I6980="","",'Payments Export'!I6980)</f>
        <v/>
      </c>
      <c r="E6976" s="7" t="str">
        <f t="shared" si="216"/>
        <v/>
      </c>
      <c r="F6976" s="7" t="str">
        <f>IF('Payments Export'!A6980="","",'Payments Export'!N6980)</f>
        <v/>
      </c>
      <c r="G6976" s="7" t="str">
        <f>IF('Payments Export'!A6980="","",'Payments Export'!O6980)</f>
        <v/>
      </c>
      <c r="H6976" s="7" t="str">
        <f>IF('Payments Export'!B6980="","",G6976-F6976)</f>
        <v/>
      </c>
      <c r="I6976" s="3" t="str">
        <f>IF(C6976&lt;&gt;"",_xlfn.XLOOKUP(IFERROR(VALUE(C6976),C6976),'Items database'!A:A,'Items database'!B:B),(_xlfn.XLOOKUP(LEFT(E6976,3),Services,Services,"")))</f>
        <v/>
      </c>
      <c r="J6976" s="3" t="str">
        <f t="shared" si="217"/>
        <v/>
      </c>
    </row>
    <row r="6977" spans="1:10" x14ac:dyDescent="0.35">
      <c r="A6977" s="7" t="str">
        <f>IF('Payments Export'!A6981="","",'Payments Export'!A6981)</f>
        <v/>
      </c>
      <c r="B6977" s="7" t="str">
        <f>IF('Payments Export'!A6981="","",'Payments Export'!B6981)</f>
        <v/>
      </c>
      <c r="C6977" s="7" t="str">
        <f>IF(IFERROR(VALUE('Payments Export'!H6981),'Payments Export'!H6981)&lt;&gt;0,IFERROR(VALUE('Payments Export'!H6981),'Payments Export'!H6981),"")</f>
        <v/>
      </c>
      <c r="D6977" s="7" t="str">
        <f>IF('Payments Export'!I6981="","",'Payments Export'!I6981)</f>
        <v/>
      </c>
      <c r="E6977" s="7" t="str">
        <f t="shared" ref="E6977:E7040" si="218">LEFT(D6977,66)</f>
        <v/>
      </c>
      <c r="F6977" s="7" t="str">
        <f>IF('Payments Export'!A6981="","",'Payments Export'!N6981)</f>
        <v/>
      </c>
      <c r="G6977" s="7" t="str">
        <f>IF('Payments Export'!A6981="","",'Payments Export'!O6981)</f>
        <v/>
      </c>
      <c r="H6977" s="7" t="str">
        <f>IF('Payments Export'!B6981="","",G6977-F6977)</f>
        <v/>
      </c>
      <c r="I6977" s="3" t="str">
        <f>IF(C6977&lt;&gt;"",_xlfn.XLOOKUP(IFERROR(VALUE(C6977),C6977),'Items database'!A:A,'Items database'!B:B),(_xlfn.XLOOKUP(LEFT(E6977,3),Services,Services,"")))</f>
        <v/>
      </c>
      <c r="J6977" s="3" t="str">
        <f t="shared" ref="J6977:J7040" si="219">IF(ISNUMBER(F6977)=TRUE,IF(F6977=0,"","GST"),"")</f>
        <v/>
      </c>
    </row>
    <row r="6978" spans="1:10" x14ac:dyDescent="0.35">
      <c r="A6978" s="7" t="str">
        <f>IF('Payments Export'!A6982="","",'Payments Export'!A6982)</f>
        <v/>
      </c>
      <c r="B6978" s="7" t="str">
        <f>IF('Payments Export'!A6982="","",'Payments Export'!B6982)</f>
        <v/>
      </c>
      <c r="C6978" s="7" t="str">
        <f>IF(IFERROR(VALUE('Payments Export'!H6982),'Payments Export'!H6982)&lt;&gt;0,IFERROR(VALUE('Payments Export'!H6982),'Payments Export'!H6982),"")</f>
        <v/>
      </c>
      <c r="D6978" s="7" t="str">
        <f>IF('Payments Export'!I6982="","",'Payments Export'!I6982)</f>
        <v/>
      </c>
      <c r="E6978" s="7" t="str">
        <f t="shared" si="218"/>
        <v/>
      </c>
      <c r="F6978" s="7" t="str">
        <f>IF('Payments Export'!A6982="","",'Payments Export'!N6982)</f>
        <v/>
      </c>
      <c r="G6978" s="7" t="str">
        <f>IF('Payments Export'!A6982="","",'Payments Export'!O6982)</f>
        <v/>
      </c>
      <c r="H6978" s="7" t="str">
        <f>IF('Payments Export'!B6982="","",G6978-F6978)</f>
        <v/>
      </c>
      <c r="I6978" s="3" t="str">
        <f>IF(C6978&lt;&gt;"",_xlfn.XLOOKUP(IFERROR(VALUE(C6978),C6978),'Items database'!A:A,'Items database'!B:B),(_xlfn.XLOOKUP(LEFT(E6978,3),Services,Services,"")))</f>
        <v/>
      </c>
      <c r="J6978" s="3" t="str">
        <f t="shared" si="219"/>
        <v/>
      </c>
    </row>
    <row r="6979" spans="1:10" x14ac:dyDescent="0.35">
      <c r="A6979" s="7" t="str">
        <f>IF('Payments Export'!A6983="","",'Payments Export'!A6983)</f>
        <v/>
      </c>
      <c r="B6979" s="7" t="str">
        <f>IF('Payments Export'!A6983="","",'Payments Export'!B6983)</f>
        <v/>
      </c>
      <c r="C6979" s="7" t="str">
        <f>IF(IFERROR(VALUE('Payments Export'!H6983),'Payments Export'!H6983)&lt;&gt;0,IFERROR(VALUE('Payments Export'!H6983),'Payments Export'!H6983),"")</f>
        <v/>
      </c>
      <c r="D6979" s="7" t="str">
        <f>IF('Payments Export'!I6983="","",'Payments Export'!I6983)</f>
        <v/>
      </c>
      <c r="E6979" s="7" t="str">
        <f t="shared" si="218"/>
        <v/>
      </c>
      <c r="F6979" s="7" t="str">
        <f>IF('Payments Export'!A6983="","",'Payments Export'!N6983)</f>
        <v/>
      </c>
      <c r="G6979" s="7" t="str">
        <f>IF('Payments Export'!A6983="","",'Payments Export'!O6983)</f>
        <v/>
      </c>
      <c r="H6979" s="7" t="str">
        <f>IF('Payments Export'!B6983="","",G6979-F6979)</f>
        <v/>
      </c>
      <c r="I6979" s="3" t="str">
        <f>IF(C6979&lt;&gt;"",_xlfn.XLOOKUP(IFERROR(VALUE(C6979),C6979),'Items database'!A:A,'Items database'!B:B),(_xlfn.XLOOKUP(LEFT(E6979,3),Services,Services,"")))</f>
        <v/>
      </c>
      <c r="J6979" s="3" t="str">
        <f t="shared" si="219"/>
        <v/>
      </c>
    </row>
    <row r="6980" spans="1:10" x14ac:dyDescent="0.35">
      <c r="A6980" s="7" t="str">
        <f>IF('Payments Export'!A6984="","",'Payments Export'!A6984)</f>
        <v/>
      </c>
      <c r="B6980" s="7" t="str">
        <f>IF('Payments Export'!A6984="","",'Payments Export'!B6984)</f>
        <v/>
      </c>
      <c r="C6980" s="7" t="str">
        <f>IF(IFERROR(VALUE('Payments Export'!H6984),'Payments Export'!H6984)&lt;&gt;0,IFERROR(VALUE('Payments Export'!H6984),'Payments Export'!H6984),"")</f>
        <v/>
      </c>
      <c r="D6980" s="7" t="str">
        <f>IF('Payments Export'!I6984="","",'Payments Export'!I6984)</f>
        <v/>
      </c>
      <c r="E6980" s="7" t="str">
        <f t="shared" si="218"/>
        <v/>
      </c>
      <c r="F6980" s="7" t="str">
        <f>IF('Payments Export'!A6984="","",'Payments Export'!N6984)</f>
        <v/>
      </c>
      <c r="G6980" s="7" t="str">
        <f>IF('Payments Export'!A6984="","",'Payments Export'!O6984)</f>
        <v/>
      </c>
      <c r="H6980" s="7" t="str">
        <f>IF('Payments Export'!B6984="","",G6980-F6980)</f>
        <v/>
      </c>
      <c r="I6980" s="3" t="str">
        <f>IF(C6980&lt;&gt;"",_xlfn.XLOOKUP(IFERROR(VALUE(C6980),C6980),'Items database'!A:A,'Items database'!B:B),(_xlfn.XLOOKUP(LEFT(E6980,3),Services,Services,"")))</f>
        <v/>
      </c>
      <c r="J6980" s="3" t="str">
        <f t="shared" si="219"/>
        <v/>
      </c>
    </row>
    <row r="6981" spans="1:10" x14ac:dyDescent="0.35">
      <c r="A6981" s="7" t="str">
        <f>IF('Payments Export'!A6985="","",'Payments Export'!A6985)</f>
        <v/>
      </c>
      <c r="B6981" s="7" t="str">
        <f>IF('Payments Export'!A6985="","",'Payments Export'!B6985)</f>
        <v/>
      </c>
      <c r="C6981" s="7" t="str">
        <f>IF(IFERROR(VALUE('Payments Export'!H6985),'Payments Export'!H6985)&lt;&gt;0,IFERROR(VALUE('Payments Export'!H6985),'Payments Export'!H6985),"")</f>
        <v/>
      </c>
      <c r="D6981" s="7" t="str">
        <f>IF('Payments Export'!I6985="","",'Payments Export'!I6985)</f>
        <v/>
      </c>
      <c r="E6981" s="7" t="str">
        <f t="shared" si="218"/>
        <v/>
      </c>
      <c r="F6981" s="7" t="str">
        <f>IF('Payments Export'!A6985="","",'Payments Export'!N6985)</f>
        <v/>
      </c>
      <c r="G6981" s="7" t="str">
        <f>IF('Payments Export'!A6985="","",'Payments Export'!O6985)</f>
        <v/>
      </c>
      <c r="H6981" s="7" t="str">
        <f>IF('Payments Export'!B6985="","",G6981-F6981)</f>
        <v/>
      </c>
      <c r="I6981" s="3" t="str">
        <f>IF(C6981&lt;&gt;"",_xlfn.XLOOKUP(IFERROR(VALUE(C6981),C6981),'Items database'!A:A,'Items database'!B:B),(_xlfn.XLOOKUP(LEFT(E6981,3),Services,Services,"")))</f>
        <v/>
      </c>
      <c r="J6981" s="3" t="str">
        <f t="shared" si="219"/>
        <v/>
      </c>
    </row>
    <row r="6982" spans="1:10" x14ac:dyDescent="0.35">
      <c r="A6982" s="7" t="str">
        <f>IF('Payments Export'!A6986="","",'Payments Export'!A6986)</f>
        <v/>
      </c>
      <c r="B6982" s="7" t="str">
        <f>IF('Payments Export'!A6986="","",'Payments Export'!B6986)</f>
        <v/>
      </c>
      <c r="C6982" s="7" t="str">
        <f>IF(IFERROR(VALUE('Payments Export'!H6986),'Payments Export'!H6986)&lt;&gt;0,IFERROR(VALUE('Payments Export'!H6986),'Payments Export'!H6986),"")</f>
        <v/>
      </c>
      <c r="D6982" s="7" t="str">
        <f>IF('Payments Export'!I6986="","",'Payments Export'!I6986)</f>
        <v/>
      </c>
      <c r="E6982" s="7" t="str">
        <f t="shared" si="218"/>
        <v/>
      </c>
      <c r="F6982" s="7" t="str">
        <f>IF('Payments Export'!A6986="","",'Payments Export'!N6986)</f>
        <v/>
      </c>
      <c r="G6982" s="7" t="str">
        <f>IF('Payments Export'!A6986="","",'Payments Export'!O6986)</f>
        <v/>
      </c>
      <c r="H6982" s="7" t="str">
        <f>IF('Payments Export'!B6986="","",G6982-F6982)</f>
        <v/>
      </c>
      <c r="I6982" s="3" t="str">
        <f>IF(C6982&lt;&gt;"",_xlfn.XLOOKUP(IFERROR(VALUE(C6982),C6982),'Items database'!A:A,'Items database'!B:B),(_xlfn.XLOOKUP(LEFT(E6982,3),Services,Services,"")))</f>
        <v/>
      </c>
      <c r="J6982" s="3" t="str">
        <f t="shared" si="219"/>
        <v/>
      </c>
    </row>
    <row r="6983" spans="1:10" x14ac:dyDescent="0.35">
      <c r="A6983" s="7" t="str">
        <f>IF('Payments Export'!A6987="","",'Payments Export'!A6987)</f>
        <v/>
      </c>
      <c r="B6983" s="7" t="str">
        <f>IF('Payments Export'!A6987="","",'Payments Export'!B6987)</f>
        <v/>
      </c>
      <c r="C6983" s="7" t="str">
        <f>IF(IFERROR(VALUE('Payments Export'!H6987),'Payments Export'!H6987)&lt;&gt;0,IFERROR(VALUE('Payments Export'!H6987),'Payments Export'!H6987),"")</f>
        <v/>
      </c>
      <c r="D6983" s="7" t="str">
        <f>IF('Payments Export'!I6987="","",'Payments Export'!I6987)</f>
        <v/>
      </c>
      <c r="E6983" s="7" t="str">
        <f t="shared" si="218"/>
        <v/>
      </c>
      <c r="F6983" s="7" t="str">
        <f>IF('Payments Export'!A6987="","",'Payments Export'!N6987)</f>
        <v/>
      </c>
      <c r="G6983" s="7" t="str">
        <f>IF('Payments Export'!A6987="","",'Payments Export'!O6987)</f>
        <v/>
      </c>
      <c r="H6983" s="7" t="str">
        <f>IF('Payments Export'!B6987="","",G6983-F6983)</f>
        <v/>
      </c>
      <c r="I6983" s="3" t="str">
        <f>IF(C6983&lt;&gt;"",_xlfn.XLOOKUP(IFERROR(VALUE(C6983),C6983),'Items database'!A:A,'Items database'!B:B),(_xlfn.XLOOKUP(LEFT(E6983,3),Services,Services,"")))</f>
        <v/>
      </c>
      <c r="J6983" s="3" t="str">
        <f t="shared" si="219"/>
        <v/>
      </c>
    </row>
    <row r="6984" spans="1:10" x14ac:dyDescent="0.35">
      <c r="A6984" s="7" t="str">
        <f>IF('Payments Export'!A6988="","",'Payments Export'!A6988)</f>
        <v/>
      </c>
      <c r="B6984" s="7" t="str">
        <f>IF('Payments Export'!A6988="","",'Payments Export'!B6988)</f>
        <v/>
      </c>
      <c r="C6984" s="7" t="str">
        <f>IF(IFERROR(VALUE('Payments Export'!H6988),'Payments Export'!H6988)&lt;&gt;0,IFERROR(VALUE('Payments Export'!H6988),'Payments Export'!H6988),"")</f>
        <v/>
      </c>
      <c r="D6984" s="7" t="str">
        <f>IF('Payments Export'!I6988="","",'Payments Export'!I6988)</f>
        <v/>
      </c>
      <c r="E6984" s="7" t="str">
        <f t="shared" si="218"/>
        <v/>
      </c>
      <c r="F6984" s="7" t="str">
        <f>IF('Payments Export'!A6988="","",'Payments Export'!N6988)</f>
        <v/>
      </c>
      <c r="G6984" s="7" t="str">
        <f>IF('Payments Export'!A6988="","",'Payments Export'!O6988)</f>
        <v/>
      </c>
      <c r="H6984" s="7" t="str">
        <f>IF('Payments Export'!B6988="","",G6984-F6984)</f>
        <v/>
      </c>
      <c r="I6984" s="3" t="str">
        <f>IF(C6984&lt;&gt;"",_xlfn.XLOOKUP(IFERROR(VALUE(C6984),C6984),'Items database'!A:A,'Items database'!B:B),(_xlfn.XLOOKUP(LEFT(E6984,3),Services,Services,"")))</f>
        <v/>
      </c>
      <c r="J6984" s="3" t="str">
        <f t="shared" si="219"/>
        <v/>
      </c>
    </row>
    <row r="6985" spans="1:10" x14ac:dyDescent="0.35">
      <c r="A6985" s="7" t="str">
        <f>IF('Payments Export'!A6989="","",'Payments Export'!A6989)</f>
        <v/>
      </c>
      <c r="B6985" s="7" t="str">
        <f>IF('Payments Export'!A6989="","",'Payments Export'!B6989)</f>
        <v/>
      </c>
      <c r="C6985" s="7" t="str">
        <f>IF(IFERROR(VALUE('Payments Export'!H6989),'Payments Export'!H6989)&lt;&gt;0,IFERROR(VALUE('Payments Export'!H6989),'Payments Export'!H6989),"")</f>
        <v/>
      </c>
      <c r="D6985" s="7" t="str">
        <f>IF('Payments Export'!I6989="","",'Payments Export'!I6989)</f>
        <v/>
      </c>
      <c r="E6985" s="7" t="str">
        <f t="shared" si="218"/>
        <v/>
      </c>
      <c r="F6985" s="7" t="str">
        <f>IF('Payments Export'!A6989="","",'Payments Export'!N6989)</f>
        <v/>
      </c>
      <c r="G6985" s="7" t="str">
        <f>IF('Payments Export'!A6989="","",'Payments Export'!O6989)</f>
        <v/>
      </c>
      <c r="H6985" s="7" t="str">
        <f>IF('Payments Export'!B6989="","",G6985-F6985)</f>
        <v/>
      </c>
      <c r="I6985" s="3" t="str">
        <f>IF(C6985&lt;&gt;"",_xlfn.XLOOKUP(IFERROR(VALUE(C6985),C6985),'Items database'!A:A,'Items database'!B:B),(_xlfn.XLOOKUP(LEFT(E6985,3),Services,Services,"")))</f>
        <v/>
      </c>
      <c r="J6985" s="3" t="str">
        <f t="shared" si="219"/>
        <v/>
      </c>
    </row>
    <row r="6986" spans="1:10" x14ac:dyDescent="0.35">
      <c r="A6986" s="7" t="str">
        <f>IF('Payments Export'!A6990="","",'Payments Export'!A6990)</f>
        <v/>
      </c>
      <c r="B6986" s="7" t="str">
        <f>IF('Payments Export'!A6990="","",'Payments Export'!B6990)</f>
        <v/>
      </c>
      <c r="C6986" s="7" t="str">
        <f>IF(IFERROR(VALUE('Payments Export'!H6990),'Payments Export'!H6990)&lt;&gt;0,IFERROR(VALUE('Payments Export'!H6990),'Payments Export'!H6990),"")</f>
        <v/>
      </c>
      <c r="D6986" s="7" t="str">
        <f>IF('Payments Export'!I6990="","",'Payments Export'!I6990)</f>
        <v/>
      </c>
      <c r="E6986" s="7" t="str">
        <f t="shared" si="218"/>
        <v/>
      </c>
      <c r="F6986" s="7" t="str">
        <f>IF('Payments Export'!A6990="","",'Payments Export'!N6990)</f>
        <v/>
      </c>
      <c r="G6986" s="7" t="str">
        <f>IF('Payments Export'!A6990="","",'Payments Export'!O6990)</f>
        <v/>
      </c>
      <c r="H6986" s="7" t="str">
        <f>IF('Payments Export'!B6990="","",G6986-F6986)</f>
        <v/>
      </c>
      <c r="I6986" s="3" t="str">
        <f>IF(C6986&lt;&gt;"",_xlfn.XLOOKUP(IFERROR(VALUE(C6986),C6986),'Items database'!A:A,'Items database'!B:B),(_xlfn.XLOOKUP(LEFT(E6986,3),Services,Services,"")))</f>
        <v/>
      </c>
      <c r="J6986" s="3" t="str">
        <f t="shared" si="219"/>
        <v/>
      </c>
    </row>
    <row r="6987" spans="1:10" x14ac:dyDescent="0.35">
      <c r="A6987" s="7" t="str">
        <f>IF('Payments Export'!A6991="","",'Payments Export'!A6991)</f>
        <v/>
      </c>
      <c r="B6987" s="7" t="str">
        <f>IF('Payments Export'!A6991="","",'Payments Export'!B6991)</f>
        <v/>
      </c>
      <c r="C6987" s="7" t="str">
        <f>IF(IFERROR(VALUE('Payments Export'!H6991),'Payments Export'!H6991)&lt;&gt;0,IFERROR(VALUE('Payments Export'!H6991),'Payments Export'!H6991),"")</f>
        <v/>
      </c>
      <c r="D6987" s="7" t="str">
        <f>IF('Payments Export'!I6991="","",'Payments Export'!I6991)</f>
        <v/>
      </c>
      <c r="E6987" s="7" t="str">
        <f t="shared" si="218"/>
        <v/>
      </c>
      <c r="F6987" s="7" t="str">
        <f>IF('Payments Export'!A6991="","",'Payments Export'!N6991)</f>
        <v/>
      </c>
      <c r="G6987" s="7" t="str">
        <f>IF('Payments Export'!A6991="","",'Payments Export'!O6991)</f>
        <v/>
      </c>
      <c r="H6987" s="7" t="str">
        <f>IF('Payments Export'!B6991="","",G6987-F6987)</f>
        <v/>
      </c>
      <c r="I6987" s="3" t="str">
        <f>IF(C6987&lt;&gt;"",_xlfn.XLOOKUP(IFERROR(VALUE(C6987),C6987),'Items database'!A:A,'Items database'!B:B),(_xlfn.XLOOKUP(LEFT(E6987,3),Services,Services,"")))</f>
        <v/>
      </c>
      <c r="J6987" s="3" t="str">
        <f t="shared" si="219"/>
        <v/>
      </c>
    </row>
    <row r="6988" spans="1:10" x14ac:dyDescent="0.35">
      <c r="A6988" s="7" t="str">
        <f>IF('Payments Export'!A6992="","",'Payments Export'!A6992)</f>
        <v/>
      </c>
      <c r="B6988" s="7" t="str">
        <f>IF('Payments Export'!A6992="","",'Payments Export'!B6992)</f>
        <v/>
      </c>
      <c r="C6988" s="7" t="str">
        <f>IF(IFERROR(VALUE('Payments Export'!H6992),'Payments Export'!H6992)&lt;&gt;0,IFERROR(VALUE('Payments Export'!H6992),'Payments Export'!H6992),"")</f>
        <v/>
      </c>
      <c r="D6988" s="7" t="str">
        <f>IF('Payments Export'!I6992="","",'Payments Export'!I6992)</f>
        <v/>
      </c>
      <c r="E6988" s="7" t="str">
        <f t="shared" si="218"/>
        <v/>
      </c>
      <c r="F6988" s="7" t="str">
        <f>IF('Payments Export'!A6992="","",'Payments Export'!N6992)</f>
        <v/>
      </c>
      <c r="G6988" s="7" t="str">
        <f>IF('Payments Export'!A6992="","",'Payments Export'!O6992)</f>
        <v/>
      </c>
      <c r="H6988" s="7" t="str">
        <f>IF('Payments Export'!B6992="","",G6988-F6988)</f>
        <v/>
      </c>
      <c r="I6988" s="3" t="str">
        <f>IF(C6988&lt;&gt;"",_xlfn.XLOOKUP(IFERROR(VALUE(C6988),C6988),'Items database'!A:A,'Items database'!B:B),(_xlfn.XLOOKUP(LEFT(E6988,3),Services,Services,"")))</f>
        <v/>
      </c>
      <c r="J6988" s="3" t="str">
        <f t="shared" si="219"/>
        <v/>
      </c>
    </row>
    <row r="6989" spans="1:10" x14ac:dyDescent="0.35">
      <c r="A6989" s="7" t="str">
        <f>IF('Payments Export'!A6993="","",'Payments Export'!A6993)</f>
        <v/>
      </c>
      <c r="B6989" s="7" t="str">
        <f>IF('Payments Export'!A6993="","",'Payments Export'!B6993)</f>
        <v/>
      </c>
      <c r="C6989" s="7" t="str">
        <f>IF(IFERROR(VALUE('Payments Export'!H6993),'Payments Export'!H6993)&lt;&gt;0,IFERROR(VALUE('Payments Export'!H6993),'Payments Export'!H6993),"")</f>
        <v/>
      </c>
      <c r="D6989" s="7" t="str">
        <f>IF('Payments Export'!I6993="","",'Payments Export'!I6993)</f>
        <v/>
      </c>
      <c r="E6989" s="7" t="str">
        <f t="shared" si="218"/>
        <v/>
      </c>
      <c r="F6989" s="7" t="str">
        <f>IF('Payments Export'!A6993="","",'Payments Export'!N6993)</f>
        <v/>
      </c>
      <c r="G6989" s="7" t="str">
        <f>IF('Payments Export'!A6993="","",'Payments Export'!O6993)</f>
        <v/>
      </c>
      <c r="H6989" s="7" t="str">
        <f>IF('Payments Export'!B6993="","",G6989-F6989)</f>
        <v/>
      </c>
      <c r="I6989" s="3" t="str">
        <f>IF(C6989&lt;&gt;"",_xlfn.XLOOKUP(IFERROR(VALUE(C6989),C6989),'Items database'!A:A,'Items database'!B:B),(_xlfn.XLOOKUP(LEFT(E6989,3),Services,Services,"")))</f>
        <v/>
      </c>
      <c r="J6989" s="3" t="str">
        <f t="shared" si="219"/>
        <v/>
      </c>
    </row>
    <row r="6990" spans="1:10" x14ac:dyDescent="0.35">
      <c r="A6990" s="7" t="str">
        <f>IF('Payments Export'!A6994="","",'Payments Export'!A6994)</f>
        <v/>
      </c>
      <c r="B6990" s="7" t="str">
        <f>IF('Payments Export'!A6994="","",'Payments Export'!B6994)</f>
        <v/>
      </c>
      <c r="C6990" s="7" t="str">
        <f>IF(IFERROR(VALUE('Payments Export'!H6994),'Payments Export'!H6994)&lt;&gt;0,IFERROR(VALUE('Payments Export'!H6994),'Payments Export'!H6994),"")</f>
        <v/>
      </c>
      <c r="D6990" s="7" t="str">
        <f>IF('Payments Export'!I6994="","",'Payments Export'!I6994)</f>
        <v/>
      </c>
      <c r="E6990" s="7" t="str">
        <f t="shared" si="218"/>
        <v/>
      </c>
      <c r="F6990" s="7" t="str">
        <f>IF('Payments Export'!A6994="","",'Payments Export'!N6994)</f>
        <v/>
      </c>
      <c r="G6990" s="7" t="str">
        <f>IF('Payments Export'!A6994="","",'Payments Export'!O6994)</f>
        <v/>
      </c>
      <c r="H6990" s="7" t="str">
        <f>IF('Payments Export'!B6994="","",G6990-F6990)</f>
        <v/>
      </c>
      <c r="I6990" s="3" t="str">
        <f>IF(C6990&lt;&gt;"",_xlfn.XLOOKUP(IFERROR(VALUE(C6990),C6990),'Items database'!A:A,'Items database'!B:B),(_xlfn.XLOOKUP(LEFT(E6990,3),Services,Services,"")))</f>
        <v/>
      </c>
      <c r="J6990" s="3" t="str">
        <f t="shared" si="219"/>
        <v/>
      </c>
    </row>
    <row r="6991" spans="1:10" x14ac:dyDescent="0.35">
      <c r="A6991" s="7" t="str">
        <f>IF('Payments Export'!A6995="","",'Payments Export'!A6995)</f>
        <v/>
      </c>
      <c r="B6991" s="7" t="str">
        <f>IF('Payments Export'!A6995="","",'Payments Export'!B6995)</f>
        <v/>
      </c>
      <c r="C6991" s="7" t="str">
        <f>IF(IFERROR(VALUE('Payments Export'!H6995),'Payments Export'!H6995)&lt;&gt;0,IFERROR(VALUE('Payments Export'!H6995),'Payments Export'!H6995),"")</f>
        <v/>
      </c>
      <c r="D6991" s="7" t="str">
        <f>IF('Payments Export'!I6995="","",'Payments Export'!I6995)</f>
        <v/>
      </c>
      <c r="E6991" s="7" t="str">
        <f t="shared" si="218"/>
        <v/>
      </c>
      <c r="F6991" s="7" t="str">
        <f>IF('Payments Export'!A6995="","",'Payments Export'!N6995)</f>
        <v/>
      </c>
      <c r="G6991" s="7" t="str">
        <f>IF('Payments Export'!A6995="","",'Payments Export'!O6995)</f>
        <v/>
      </c>
      <c r="H6991" s="7" t="str">
        <f>IF('Payments Export'!B6995="","",G6991-F6991)</f>
        <v/>
      </c>
      <c r="I6991" s="3" t="str">
        <f>IF(C6991&lt;&gt;"",_xlfn.XLOOKUP(IFERROR(VALUE(C6991),C6991),'Items database'!A:A,'Items database'!B:B),(_xlfn.XLOOKUP(LEFT(E6991,3),Services,Services,"")))</f>
        <v/>
      </c>
      <c r="J6991" s="3" t="str">
        <f t="shared" si="219"/>
        <v/>
      </c>
    </row>
    <row r="6992" spans="1:10" x14ac:dyDescent="0.35">
      <c r="A6992" s="7" t="str">
        <f>IF('Payments Export'!A6996="","",'Payments Export'!A6996)</f>
        <v/>
      </c>
      <c r="B6992" s="7" t="str">
        <f>IF('Payments Export'!A6996="","",'Payments Export'!B6996)</f>
        <v/>
      </c>
      <c r="C6992" s="7" t="str">
        <f>IF(IFERROR(VALUE('Payments Export'!H6996),'Payments Export'!H6996)&lt;&gt;0,IFERROR(VALUE('Payments Export'!H6996),'Payments Export'!H6996),"")</f>
        <v/>
      </c>
      <c r="D6992" s="7" t="str">
        <f>IF('Payments Export'!I6996="","",'Payments Export'!I6996)</f>
        <v/>
      </c>
      <c r="E6992" s="7" t="str">
        <f t="shared" si="218"/>
        <v/>
      </c>
      <c r="F6992" s="7" t="str">
        <f>IF('Payments Export'!A6996="","",'Payments Export'!N6996)</f>
        <v/>
      </c>
      <c r="G6992" s="7" t="str">
        <f>IF('Payments Export'!A6996="","",'Payments Export'!O6996)</f>
        <v/>
      </c>
      <c r="H6992" s="7" t="str">
        <f>IF('Payments Export'!B6996="","",G6992-F6992)</f>
        <v/>
      </c>
      <c r="I6992" s="3" t="str">
        <f>IF(C6992&lt;&gt;"",_xlfn.XLOOKUP(IFERROR(VALUE(C6992),C6992),'Items database'!A:A,'Items database'!B:B),(_xlfn.XLOOKUP(LEFT(E6992,3),Services,Services,"")))</f>
        <v/>
      </c>
      <c r="J6992" s="3" t="str">
        <f t="shared" si="219"/>
        <v/>
      </c>
    </row>
    <row r="6993" spans="1:10" x14ac:dyDescent="0.35">
      <c r="A6993" s="7" t="str">
        <f>IF('Payments Export'!A6997="","",'Payments Export'!A6997)</f>
        <v/>
      </c>
      <c r="B6993" s="7" t="str">
        <f>IF('Payments Export'!A6997="","",'Payments Export'!B6997)</f>
        <v/>
      </c>
      <c r="C6993" s="7" t="str">
        <f>IF(IFERROR(VALUE('Payments Export'!H6997),'Payments Export'!H6997)&lt;&gt;0,IFERROR(VALUE('Payments Export'!H6997),'Payments Export'!H6997),"")</f>
        <v/>
      </c>
      <c r="D6993" s="7" t="str">
        <f>IF('Payments Export'!I6997="","",'Payments Export'!I6997)</f>
        <v/>
      </c>
      <c r="E6993" s="7" t="str">
        <f t="shared" si="218"/>
        <v/>
      </c>
      <c r="F6993" s="7" t="str">
        <f>IF('Payments Export'!A6997="","",'Payments Export'!N6997)</f>
        <v/>
      </c>
      <c r="G6993" s="7" t="str">
        <f>IF('Payments Export'!A6997="","",'Payments Export'!O6997)</f>
        <v/>
      </c>
      <c r="H6993" s="7" t="str">
        <f>IF('Payments Export'!B6997="","",G6993-F6993)</f>
        <v/>
      </c>
      <c r="I6993" s="3" t="str">
        <f>IF(C6993&lt;&gt;"",_xlfn.XLOOKUP(IFERROR(VALUE(C6993),C6993),'Items database'!A:A,'Items database'!B:B),(_xlfn.XLOOKUP(LEFT(E6993,3),Services,Services,"")))</f>
        <v/>
      </c>
      <c r="J6993" s="3" t="str">
        <f t="shared" si="219"/>
        <v/>
      </c>
    </row>
    <row r="6994" spans="1:10" x14ac:dyDescent="0.35">
      <c r="A6994" s="7" t="str">
        <f>IF('Payments Export'!A6998="","",'Payments Export'!A6998)</f>
        <v/>
      </c>
      <c r="B6994" s="7" t="str">
        <f>IF('Payments Export'!A6998="","",'Payments Export'!B6998)</f>
        <v/>
      </c>
      <c r="C6994" s="7" t="str">
        <f>IF(IFERROR(VALUE('Payments Export'!H6998),'Payments Export'!H6998)&lt;&gt;0,IFERROR(VALUE('Payments Export'!H6998),'Payments Export'!H6998),"")</f>
        <v/>
      </c>
      <c r="D6994" s="7" t="str">
        <f>IF('Payments Export'!I6998="","",'Payments Export'!I6998)</f>
        <v/>
      </c>
      <c r="E6994" s="7" t="str">
        <f t="shared" si="218"/>
        <v/>
      </c>
      <c r="F6994" s="7" t="str">
        <f>IF('Payments Export'!A6998="","",'Payments Export'!N6998)</f>
        <v/>
      </c>
      <c r="G6994" s="7" t="str">
        <f>IF('Payments Export'!A6998="","",'Payments Export'!O6998)</f>
        <v/>
      </c>
      <c r="H6994" s="7" t="str">
        <f>IF('Payments Export'!B6998="","",G6994-F6994)</f>
        <v/>
      </c>
      <c r="I6994" s="3" t="str">
        <f>IF(C6994&lt;&gt;"",_xlfn.XLOOKUP(IFERROR(VALUE(C6994),C6994),'Items database'!A:A,'Items database'!B:B),(_xlfn.XLOOKUP(LEFT(E6994,3),Services,Services,"")))</f>
        <v/>
      </c>
      <c r="J6994" s="3" t="str">
        <f t="shared" si="219"/>
        <v/>
      </c>
    </row>
    <row r="6995" spans="1:10" x14ac:dyDescent="0.35">
      <c r="A6995" s="7" t="str">
        <f>IF('Payments Export'!A6999="","",'Payments Export'!A6999)</f>
        <v/>
      </c>
      <c r="B6995" s="7" t="str">
        <f>IF('Payments Export'!A6999="","",'Payments Export'!B6999)</f>
        <v/>
      </c>
      <c r="C6995" s="7" t="str">
        <f>IF(IFERROR(VALUE('Payments Export'!H6999),'Payments Export'!H6999)&lt;&gt;0,IFERROR(VALUE('Payments Export'!H6999),'Payments Export'!H6999),"")</f>
        <v/>
      </c>
      <c r="D6995" s="7" t="str">
        <f>IF('Payments Export'!I6999="","",'Payments Export'!I6999)</f>
        <v/>
      </c>
      <c r="E6995" s="7" t="str">
        <f t="shared" si="218"/>
        <v/>
      </c>
      <c r="F6995" s="7" t="str">
        <f>IF('Payments Export'!A6999="","",'Payments Export'!N6999)</f>
        <v/>
      </c>
      <c r="G6995" s="7" t="str">
        <f>IF('Payments Export'!A6999="","",'Payments Export'!O6999)</f>
        <v/>
      </c>
      <c r="H6995" s="7" t="str">
        <f>IF('Payments Export'!B6999="","",G6995-F6995)</f>
        <v/>
      </c>
      <c r="I6995" s="3" t="str">
        <f>IF(C6995&lt;&gt;"",_xlfn.XLOOKUP(IFERROR(VALUE(C6995),C6995),'Items database'!A:A,'Items database'!B:B),(_xlfn.XLOOKUP(LEFT(E6995,3),Services,Services,"")))</f>
        <v/>
      </c>
      <c r="J6995" s="3" t="str">
        <f t="shared" si="219"/>
        <v/>
      </c>
    </row>
    <row r="6996" spans="1:10" x14ac:dyDescent="0.35">
      <c r="A6996" s="7" t="str">
        <f>IF('Payments Export'!A7000="","",'Payments Export'!A7000)</f>
        <v/>
      </c>
      <c r="B6996" s="7" t="str">
        <f>IF('Payments Export'!A7000="","",'Payments Export'!B7000)</f>
        <v/>
      </c>
      <c r="C6996" s="7" t="str">
        <f>IF(IFERROR(VALUE('Payments Export'!H7000),'Payments Export'!H7000)&lt;&gt;0,IFERROR(VALUE('Payments Export'!H7000),'Payments Export'!H7000),"")</f>
        <v/>
      </c>
      <c r="D6996" s="7" t="str">
        <f>IF('Payments Export'!I7000="","",'Payments Export'!I7000)</f>
        <v/>
      </c>
      <c r="E6996" s="7" t="str">
        <f t="shared" si="218"/>
        <v/>
      </c>
      <c r="F6996" s="7" t="str">
        <f>IF('Payments Export'!A7000="","",'Payments Export'!N7000)</f>
        <v/>
      </c>
      <c r="G6996" s="7" t="str">
        <f>IF('Payments Export'!A7000="","",'Payments Export'!O7000)</f>
        <v/>
      </c>
      <c r="H6996" s="7" t="str">
        <f>IF('Payments Export'!B7000="","",G6996-F6996)</f>
        <v/>
      </c>
      <c r="I6996" s="3" t="str">
        <f>IF(C6996&lt;&gt;"",_xlfn.XLOOKUP(IFERROR(VALUE(C6996),C6996),'Items database'!A:A,'Items database'!B:B),(_xlfn.XLOOKUP(LEFT(E6996,3),Services,Services,"")))</f>
        <v/>
      </c>
      <c r="J6996" s="3" t="str">
        <f t="shared" si="219"/>
        <v/>
      </c>
    </row>
    <row r="6997" spans="1:10" x14ac:dyDescent="0.35">
      <c r="A6997" s="7" t="str">
        <f>IF('Payments Export'!A7001="","",'Payments Export'!A7001)</f>
        <v/>
      </c>
      <c r="B6997" s="7" t="str">
        <f>IF('Payments Export'!A7001="","",'Payments Export'!B7001)</f>
        <v/>
      </c>
      <c r="C6997" s="7" t="str">
        <f>IF(IFERROR(VALUE('Payments Export'!H7001),'Payments Export'!H7001)&lt;&gt;0,IFERROR(VALUE('Payments Export'!H7001),'Payments Export'!H7001),"")</f>
        <v/>
      </c>
      <c r="D6997" s="7" t="str">
        <f>IF('Payments Export'!I7001="","",'Payments Export'!I7001)</f>
        <v/>
      </c>
      <c r="E6997" s="7" t="str">
        <f t="shared" si="218"/>
        <v/>
      </c>
      <c r="F6997" s="7" t="str">
        <f>IF('Payments Export'!A7001="","",'Payments Export'!N7001)</f>
        <v/>
      </c>
      <c r="G6997" s="7" t="str">
        <f>IF('Payments Export'!A7001="","",'Payments Export'!O7001)</f>
        <v/>
      </c>
      <c r="H6997" s="7" t="str">
        <f>IF('Payments Export'!B7001="","",G6997-F6997)</f>
        <v/>
      </c>
      <c r="I6997" s="3" t="str">
        <f>IF(C6997&lt;&gt;"",_xlfn.XLOOKUP(IFERROR(VALUE(C6997),C6997),'Items database'!A:A,'Items database'!B:B),(_xlfn.XLOOKUP(LEFT(E6997,3),Services,Services,"")))</f>
        <v/>
      </c>
      <c r="J6997" s="3" t="str">
        <f t="shared" si="219"/>
        <v/>
      </c>
    </row>
    <row r="6998" spans="1:10" x14ac:dyDescent="0.35">
      <c r="A6998" s="7" t="str">
        <f>IF('Payments Export'!A7002="","",'Payments Export'!A7002)</f>
        <v/>
      </c>
      <c r="B6998" s="7" t="str">
        <f>IF('Payments Export'!A7002="","",'Payments Export'!B7002)</f>
        <v/>
      </c>
      <c r="C6998" s="7" t="str">
        <f>IF(IFERROR(VALUE('Payments Export'!H7002),'Payments Export'!H7002)&lt;&gt;0,IFERROR(VALUE('Payments Export'!H7002),'Payments Export'!H7002),"")</f>
        <v/>
      </c>
      <c r="D6998" s="7" t="str">
        <f>IF('Payments Export'!I7002="","",'Payments Export'!I7002)</f>
        <v/>
      </c>
      <c r="E6998" s="7" t="str">
        <f t="shared" si="218"/>
        <v/>
      </c>
      <c r="F6998" s="7" t="str">
        <f>IF('Payments Export'!A7002="","",'Payments Export'!N7002)</f>
        <v/>
      </c>
      <c r="G6998" s="7" t="str">
        <f>IF('Payments Export'!A7002="","",'Payments Export'!O7002)</f>
        <v/>
      </c>
      <c r="H6998" s="7" t="str">
        <f>IF('Payments Export'!B7002="","",G6998-F6998)</f>
        <v/>
      </c>
      <c r="I6998" s="3" t="str">
        <f>IF(C6998&lt;&gt;"",_xlfn.XLOOKUP(IFERROR(VALUE(C6998),C6998),'Items database'!A:A,'Items database'!B:B),(_xlfn.XLOOKUP(LEFT(E6998,3),Services,Services,"")))</f>
        <v/>
      </c>
      <c r="J6998" s="3" t="str">
        <f t="shared" si="219"/>
        <v/>
      </c>
    </row>
    <row r="6999" spans="1:10" x14ac:dyDescent="0.35">
      <c r="A6999" s="7" t="str">
        <f>IF('Payments Export'!A7003="","",'Payments Export'!A7003)</f>
        <v/>
      </c>
      <c r="B6999" s="7" t="str">
        <f>IF('Payments Export'!A7003="","",'Payments Export'!B7003)</f>
        <v/>
      </c>
      <c r="C6999" s="7" t="str">
        <f>IF(IFERROR(VALUE('Payments Export'!H7003),'Payments Export'!H7003)&lt;&gt;0,IFERROR(VALUE('Payments Export'!H7003),'Payments Export'!H7003),"")</f>
        <v/>
      </c>
      <c r="D6999" s="7" t="str">
        <f>IF('Payments Export'!I7003="","",'Payments Export'!I7003)</f>
        <v/>
      </c>
      <c r="E6999" s="7" t="str">
        <f t="shared" si="218"/>
        <v/>
      </c>
      <c r="F6999" s="7" t="str">
        <f>IF('Payments Export'!A7003="","",'Payments Export'!N7003)</f>
        <v/>
      </c>
      <c r="G6999" s="7" t="str">
        <f>IF('Payments Export'!A7003="","",'Payments Export'!O7003)</f>
        <v/>
      </c>
      <c r="H6999" s="7" t="str">
        <f>IF('Payments Export'!B7003="","",G6999-F6999)</f>
        <v/>
      </c>
      <c r="I6999" s="3" t="str">
        <f>IF(C6999&lt;&gt;"",_xlfn.XLOOKUP(IFERROR(VALUE(C6999),C6999),'Items database'!A:A,'Items database'!B:B),(_xlfn.XLOOKUP(LEFT(E6999,3),Services,Services,"")))</f>
        <v/>
      </c>
      <c r="J6999" s="3" t="str">
        <f t="shared" si="219"/>
        <v/>
      </c>
    </row>
    <row r="7000" spans="1:10" x14ac:dyDescent="0.35">
      <c r="A7000" s="7" t="str">
        <f>IF('Payments Export'!A7004="","",'Payments Export'!A7004)</f>
        <v/>
      </c>
      <c r="B7000" s="7" t="str">
        <f>IF('Payments Export'!A7004="","",'Payments Export'!B7004)</f>
        <v/>
      </c>
      <c r="C7000" s="7" t="str">
        <f>IF(IFERROR(VALUE('Payments Export'!H7004),'Payments Export'!H7004)&lt;&gt;0,IFERROR(VALUE('Payments Export'!H7004),'Payments Export'!H7004),"")</f>
        <v/>
      </c>
      <c r="D7000" s="7" t="str">
        <f>IF('Payments Export'!I7004="","",'Payments Export'!I7004)</f>
        <v/>
      </c>
      <c r="E7000" s="7" t="str">
        <f t="shared" si="218"/>
        <v/>
      </c>
      <c r="F7000" s="7" t="str">
        <f>IF('Payments Export'!A7004="","",'Payments Export'!N7004)</f>
        <v/>
      </c>
      <c r="G7000" s="7" t="str">
        <f>IF('Payments Export'!A7004="","",'Payments Export'!O7004)</f>
        <v/>
      </c>
      <c r="H7000" s="7" t="str">
        <f>IF('Payments Export'!B7004="","",G7000-F7000)</f>
        <v/>
      </c>
      <c r="I7000" s="3" t="str">
        <f>IF(C7000&lt;&gt;"",_xlfn.XLOOKUP(IFERROR(VALUE(C7000),C7000),'Items database'!A:A,'Items database'!B:B),(_xlfn.XLOOKUP(LEFT(E7000,3),Services,Services,"")))</f>
        <v/>
      </c>
      <c r="J7000" s="3" t="str">
        <f t="shared" si="219"/>
        <v/>
      </c>
    </row>
    <row r="7001" spans="1:10" x14ac:dyDescent="0.35">
      <c r="A7001" s="7" t="str">
        <f>IF('Payments Export'!A7005="","",'Payments Export'!A7005)</f>
        <v/>
      </c>
      <c r="B7001" s="7" t="str">
        <f>IF('Payments Export'!A7005="","",'Payments Export'!B7005)</f>
        <v/>
      </c>
      <c r="C7001" s="7" t="str">
        <f>IF(IFERROR(VALUE('Payments Export'!H7005),'Payments Export'!H7005)&lt;&gt;0,IFERROR(VALUE('Payments Export'!H7005),'Payments Export'!H7005),"")</f>
        <v/>
      </c>
      <c r="D7001" s="7" t="str">
        <f>IF('Payments Export'!I7005="","",'Payments Export'!I7005)</f>
        <v/>
      </c>
      <c r="E7001" s="7" t="str">
        <f t="shared" si="218"/>
        <v/>
      </c>
      <c r="F7001" s="7" t="str">
        <f>IF('Payments Export'!A7005="","",'Payments Export'!N7005)</f>
        <v/>
      </c>
      <c r="G7001" s="7" t="str">
        <f>IF('Payments Export'!A7005="","",'Payments Export'!O7005)</f>
        <v/>
      </c>
      <c r="H7001" s="7" t="str">
        <f>IF('Payments Export'!B7005="","",G7001-F7001)</f>
        <v/>
      </c>
      <c r="I7001" s="3" t="str">
        <f>IF(C7001&lt;&gt;"",_xlfn.XLOOKUP(IFERROR(VALUE(C7001),C7001),'Items database'!A:A,'Items database'!B:B),(_xlfn.XLOOKUP(LEFT(E7001,3),Services,Services,"")))</f>
        <v/>
      </c>
      <c r="J7001" s="3" t="str">
        <f t="shared" si="219"/>
        <v/>
      </c>
    </row>
    <row r="7002" spans="1:10" x14ac:dyDescent="0.35">
      <c r="A7002" s="7" t="str">
        <f>IF('Payments Export'!A7006="","",'Payments Export'!A7006)</f>
        <v/>
      </c>
      <c r="B7002" s="7" t="str">
        <f>IF('Payments Export'!A7006="","",'Payments Export'!B7006)</f>
        <v/>
      </c>
      <c r="C7002" s="7" t="str">
        <f>IF(IFERROR(VALUE('Payments Export'!H7006),'Payments Export'!H7006)&lt;&gt;0,IFERROR(VALUE('Payments Export'!H7006),'Payments Export'!H7006),"")</f>
        <v/>
      </c>
      <c r="D7002" s="7" t="str">
        <f>IF('Payments Export'!I7006="","",'Payments Export'!I7006)</f>
        <v/>
      </c>
      <c r="E7002" s="7" t="str">
        <f t="shared" si="218"/>
        <v/>
      </c>
      <c r="F7002" s="7" t="str">
        <f>IF('Payments Export'!A7006="","",'Payments Export'!N7006)</f>
        <v/>
      </c>
      <c r="G7002" s="7" t="str">
        <f>IF('Payments Export'!A7006="","",'Payments Export'!O7006)</f>
        <v/>
      </c>
      <c r="H7002" s="7" t="str">
        <f>IF('Payments Export'!B7006="","",G7002-F7002)</f>
        <v/>
      </c>
      <c r="I7002" s="3" t="str">
        <f>IF(C7002&lt;&gt;"",_xlfn.XLOOKUP(IFERROR(VALUE(C7002),C7002),'Items database'!A:A,'Items database'!B:B),(_xlfn.XLOOKUP(LEFT(E7002,3),Services,Services,"")))</f>
        <v/>
      </c>
      <c r="J7002" s="3" t="str">
        <f t="shared" si="219"/>
        <v/>
      </c>
    </row>
    <row r="7003" spans="1:10" x14ac:dyDescent="0.35">
      <c r="A7003" s="7" t="str">
        <f>IF('Payments Export'!A7007="","",'Payments Export'!A7007)</f>
        <v/>
      </c>
      <c r="B7003" s="7" t="str">
        <f>IF('Payments Export'!A7007="","",'Payments Export'!B7007)</f>
        <v/>
      </c>
      <c r="C7003" s="7" t="str">
        <f>IF(IFERROR(VALUE('Payments Export'!H7007),'Payments Export'!H7007)&lt;&gt;0,IFERROR(VALUE('Payments Export'!H7007),'Payments Export'!H7007),"")</f>
        <v/>
      </c>
      <c r="D7003" s="7" t="str">
        <f>IF('Payments Export'!I7007="","",'Payments Export'!I7007)</f>
        <v/>
      </c>
      <c r="E7003" s="7" t="str">
        <f t="shared" si="218"/>
        <v/>
      </c>
      <c r="F7003" s="7" t="str">
        <f>IF('Payments Export'!A7007="","",'Payments Export'!N7007)</f>
        <v/>
      </c>
      <c r="G7003" s="7" t="str">
        <f>IF('Payments Export'!A7007="","",'Payments Export'!O7007)</f>
        <v/>
      </c>
      <c r="H7003" s="7" t="str">
        <f>IF('Payments Export'!B7007="","",G7003-F7003)</f>
        <v/>
      </c>
      <c r="I7003" s="3" t="str">
        <f>IF(C7003&lt;&gt;"",_xlfn.XLOOKUP(IFERROR(VALUE(C7003),C7003),'Items database'!A:A,'Items database'!B:B),(_xlfn.XLOOKUP(LEFT(E7003,3),Services,Services,"")))</f>
        <v/>
      </c>
      <c r="J7003" s="3" t="str">
        <f t="shared" si="219"/>
        <v/>
      </c>
    </row>
    <row r="7004" spans="1:10" x14ac:dyDescent="0.35">
      <c r="A7004" s="7" t="str">
        <f>IF('Payments Export'!A7008="","",'Payments Export'!A7008)</f>
        <v/>
      </c>
      <c r="B7004" s="7" t="str">
        <f>IF('Payments Export'!A7008="","",'Payments Export'!B7008)</f>
        <v/>
      </c>
      <c r="C7004" s="7" t="str">
        <f>IF(IFERROR(VALUE('Payments Export'!H7008),'Payments Export'!H7008)&lt;&gt;0,IFERROR(VALUE('Payments Export'!H7008),'Payments Export'!H7008),"")</f>
        <v/>
      </c>
      <c r="D7004" s="7" t="str">
        <f>IF('Payments Export'!I7008="","",'Payments Export'!I7008)</f>
        <v/>
      </c>
      <c r="E7004" s="7" t="str">
        <f t="shared" si="218"/>
        <v/>
      </c>
      <c r="F7004" s="7" t="str">
        <f>IF('Payments Export'!A7008="","",'Payments Export'!N7008)</f>
        <v/>
      </c>
      <c r="G7004" s="7" t="str">
        <f>IF('Payments Export'!A7008="","",'Payments Export'!O7008)</f>
        <v/>
      </c>
      <c r="H7004" s="7" t="str">
        <f>IF('Payments Export'!B7008="","",G7004-F7004)</f>
        <v/>
      </c>
      <c r="I7004" s="3" t="str">
        <f>IF(C7004&lt;&gt;"",_xlfn.XLOOKUP(IFERROR(VALUE(C7004),C7004),'Items database'!A:A,'Items database'!B:B),(_xlfn.XLOOKUP(LEFT(E7004,3),Services,Services,"")))</f>
        <v/>
      </c>
      <c r="J7004" s="3" t="str">
        <f t="shared" si="219"/>
        <v/>
      </c>
    </row>
    <row r="7005" spans="1:10" x14ac:dyDescent="0.35">
      <c r="A7005" s="7" t="str">
        <f>IF('Payments Export'!A7009="","",'Payments Export'!A7009)</f>
        <v/>
      </c>
      <c r="B7005" s="7" t="str">
        <f>IF('Payments Export'!A7009="","",'Payments Export'!B7009)</f>
        <v/>
      </c>
      <c r="C7005" s="7" t="str">
        <f>IF(IFERROR(VALUE('Payments Export'!H7009),'Payments Export'!H7009)&lt;&gt;0,IFERROR(VALUE('Payments Export'!H7009),'Payments Export'!H7009),"")</f>
        <v/>
      </c>
      <c r="D7005" s="7" t="str">
        <f>IF('Payments Export'!I7009="","",'Payments Export'!I7009)</f>
        <v/>
      </c>
      <c r="E7005" s="7" t="str">
        <f t="shared" si="218"/>
        <v/>
      </c>
      <c r="F7005" s="7" t="str">
        <f>IF('Payments Export'!A7009="","",'Payments Export'!N7009)</f>
        <v/>
      </c>
      <c r="G7005" s="7" t="str">
        <f>IF('Payments Export'!A7009="","",'Payments Export'!O7009)</f>
        <v/>
      </c>
      <c r="H7005" s="7" t="str">
        <f>IF('Payments Export'!B7009="","",G7005-F7005)</f>
        <v/>
      </c>
      <c r="I7005" s="3" t="str">
        <f>IF(C7005&lt;&gt;"",_xlfn.XLOOKUP(IFERROR(VALUE(C7005),C7005),'Items database'!A:A,'Items database'!B:B),(_xlfn.XLOOKUP(LEFT(E7005,3),Services,Services,"")))</f>
        <v/>
      </c>
      <c r="J7005" s="3" t="str">
        <f t="shared" si="219"/>
        <v/>
      </c>
    </row>
    <row r="7006" spans="1:10" x14ac:dyDescent="0.35">
      <c r="A7006" s="7" t="str">
        <f>IF('Payments Export'!A7010="","",'Payments Export'!A7010)</f>
        <v/>
      </c>
      <c r="B7006" s="7" t="str">
        <f>IF('Payments Export'!A7010="","",'Payments Export'!B7010)</f>
        <v/>
      </c>
      <c r="C7006" s="7" t="str">
        <f>IF(IFERROR(VALUE('Payments Export'!H7010),'Payments Export'!H7010)&lt;&gt;0,IFERROR(VALUE('Payments Export'!H7010),'Payments Export'!H7010),"")</f>
        <v/>
      </c>
      <c r="D7006" s="7" t="str">
        <f>IF('Payments Export'!I7010="","",'Payments Export'!I7010)</f>
        <v/>
      </c>
      <c r="E7006" s="7" t="str">
        <f t="shared" si="218"/>
        <v/>
      </c>
      <c r="F7006" s="7" t="str">
        <f>IF('Payments Export'!A7010="","",'Payments Export'!N7010)</f>
        <v/>
      </c>
      <c r="G7006" s="7" t="str">
        <f>IF('Payments Export'!A7010="","",'Payments Export'!O7010)</f>
        <v/>
      </c>
      <c r="H7006" s="7" t="str">
        <f>IF('Payments Export'!B7010="","",G7006-F7006)</f>
        <v/>
      </c>
      <c r="I7006" s="3" t="str">
        <f>IF(C7006&lt;&gt;"",_xlfn.XLOOKUP(IFERROR(VALUE(C7006),C7006),'Items database'!A:A,'Items database'!B:B),(_xlfn.XLOOKUP(LEFT(E7006,3),Services,Services,"")))</f>
        <v/>
      </c>
      <c r="J7006" s="3" t="str">
        <f t="shared" si="219"/>
        <v/>
      </c>
    </row>
    <row r="7007" spans="1:10" x14ac:dyDescent="0.35">
      <c r="A7007" s="7" t="str">
        <f>IF('Payments Export'!A7011="","",'Payments Export'!A7011)</f>
        <v/>
      </c>
      <c r="B7007" s="7" t="str">
        <f>IF('Payments Export'!A7011="","",'Payments Export'!B7011)</f>
        <v/>
      </c>
      <c r="C7007" s="7" t="str">
        <f>IF(IFERROR(VALUE('Payments Export'!H7011),'Payments Export'!H7011)&lt;&gt;0,IFERROR(VALUE('Payments Export'!H7011),'Payments Export'!H7011),"")</f>
        <v/>
      </c>
      <c r="D7007" s="7" t="str">
        <f>IF('Payments Export'!I7011="","",'Payments Export'!I7011)</f>
        <v/>
      </c>
      <c r="E7007" s="7" t="str">
        <f t="shared" si="218"/>
        <v/>
      </c>
      <c r="F7007" s="7" t="str">
        <f>IF('Payments Export'!A7011="","",'Payments Export'!N7011)</f>
        <v/>
      </c>
      <c r="G7007" s="7" t="str">
        <f>IF('Payments Export'!A7011="","",'Payments Export'!O7011)</f>
        <v/>
      </c>
      <c r="H7007" s="7" t="str">
        <f>IF('Payments Export'!B7011="","",G7007-F7007)</f>
        <v/>
      </c>
      <c r="I7007" s="3" t="str">
        <f>IF(C7007&lt;&gt;"",_xlfn.XLOOKUP(IFERROR(VALUE(C7007),C7007),'Items database'!A:A,'Items database'!B:B),(_xlfn.XLOOKUP(LEFT(E7007,3),Services,Services,"")))</f>
        <v/>
      </c>
      <c r="J7007" s="3" t="str">
        <f t="shared" si="219"/>
        <v/>
      </c>
    </row>
    <row r="7008" spans="1:10" x14ac:dyDescent="0.35">
      <c r="A7008" s="7" t="str">
        <f>IF('Payments Export'!A7012="","",'Payments Export'!A7012)</f>
        <v/>
      </c>
      <c r="B7008" s="7" t="str">
        <f>IF('Payments Export'!A7012="","",'Payments Export'!B7012)</f>
        <v/>
      </c>
      <c r="C7008" s="7" t="str">
        <f>IF(IFERROR(VALUE('Payments Export'!H7012),'Payments Export'!H7012)&lt;&gt;0,IFERROR(VALUE('Payments Export'!H7012),'Payments Export'!H7012),"")</f>
        <v/>
      </c>
      <c r="D7008" s="7" t="str">
        <f>IF('Payments Export'!I7012="","",'Payments Export'!I7012)</f>
        <v/>
      </c>
      <c r="E7008" s="7" t="str">
        <f t="shared" si="218"/>
        <v/>
      </c>
      <c r="F7008" s="7" t="str">
        <f>IF('Payments Export'!A7012="","",'Payments Export'!N7012)</f>
        <v/>
      </c>
      <c r="G7008" s="7" t="str">
        <f>IF('Payments Export'!A7012="","",'Payments Export'!O7012)</f>
        <v/>
      </c>
      <c r="H7008" s="7" t="str">
        <f>IF('Payments Export'!B7012="","",G7008-F7008)</f>
        <v/>
      </c>
      <c r="I7008" s="3" t="str">
        <f>IF(C7008&lt;&gt;"",_xlfn.XLOOKUP(IFERROR(VALUE(C7008),C7008),'Items database'!A:A,'Items database'!B:B),(_xlfn.XLOOKUP(LEFT(E7008,3),Services,Services,"")))</f>
        <v/>
      </c>
      <c r="J7008" s="3" t="str">
        <f t="shared" si="219"/>
        <v/>
      </c>
    </row>
    <row r="7009" spans="1:10" x14ac:dyDescent="0.35">
      <c r="A7009" s="7" t="str">
        <f>IF('Payments Export'!A7013="","",'Payments Export'!A7013)</f>
        <v/>
      </c>
      <c r="B7009" s="7" t="str">
        <f>IF('Payments Export'!A7013="","",'Payments Export'!B7013)</f>
        <v/>
      </c>
      <c r="C7009" s="7" t="str">
        <f>IF(IFERROR(VALUE('Payments Export'!H7013),'Payments Export'!H7013)&lt;&gt;0,IFERROR(VALUE('Payments Export'!H7013),'Payments Export'!H7013),"")</f>
        <v/>
      </c>
      <c r="D7009" s="7" t="str">
        <f>IF('Payments Export'!I7013="","",'Payments Export'!I7013)</f>
        <v/>
      </c>
      <c r="E7009" s="7" t="str">
        <f t="shared" si="218"/>
        <v/>
      </c>
      <c r="F7009" s="7" t="str">
        <f>IF('Payments Export'!A7013="","",'Payments Export'!N7013)</f>
        <v/>
      </c>
      <c r="G7009" s="7" t="str">
        <f>IF('Payments Export'!A7013="","",'Payments Export'!O7013)</f>
        <v/>
      </c>
      <c r="H7009" s="7" t="str">
        <f>IF('Payments Export'!B7013="","",G7009-F7009)</f>
        <v/>
      </c>
      <c r="I7009" s="3" t="str">
        <f>IF(C7009&lt;&gt;"",_xlfn.XLOOKUP(IFERROR(VALUE(C7009),C7009),'Items database'!A:A,'Items database'!B:B),(_xlfn.XLOOKUP(LEFT(E7009,3),Services,Services,"")))</f>
        <v/>
      </c>
      <c r="J7009" s="3" t="str">
        <f t="shared" si="219"/>
        <v/>
      </c>
    </row>
    <row r="7010" spans="1:10" x14ac:dyDescent="0.35">
      <c r="A7010" s="7" t="str">
        <f>IF('Payments Export'!A7014="","",'Payments Export'!A7014)</f>
        <v/>
      </c>
      <c r="B7010" s="7" t="str">
        <f>IF('Payments Export'!A7014="","",'Payments Export'!B7014)</f>
        <v/>
      </c>
      <c r="C7010" s="7" t="str">
        <f>IF(IFERROR(VALUE('Payments Export'!H7014),'Payments Export'!H7014)&lt;&gt;0,IFERROR(VALUE('Payments Export'!H7014),'Payments Export'!H7014),"")</f>
        <v/>
      </c>
      <c r="D7010" s="7" t="str">
        <f>IF('Payments Export'!I7014="","",'Payments Export'!I7014)</f>
        <v/>
      </c>
      <c r="E7010" s="7" t="str">
        <f t="shared" si="218"/>
        <v/>
      </c>
      <c r="F7010" s="7" t="str">
        <f>IF('Payments Export'!A7014="","",'Payments Export'!N7014)</f>
        <v/>
      </c>
      <c r="G7010" s="7" t="str">
        <f>IF('Payments Export'!A7014="","",'Payments Export'!O7014)</f>
        <v/>
      </c>
      <c r="H7010" s="7" t="str">
        <f>IF('Payments Export'!B7014="","",G7010-F7010)</f>
        <v/>
      </c>
      <c r="I7010" s="3" t="str">
        <f>IF(C7010&lt;&gt;"",_xlfn.XLOOKUP(IFERROR(VALUE(C7010),C7010),'Items database'!A:A,'Items database'!B:B),(_xlfn.XLOOKUP(LEFT(E7010,3),Services,Services,"")))</f>
        <v/>
      </c>
      <c r="J7010" s="3" t="str">
        <f t="shared" si="219"/>
        <v/>
      </c>
    </row>
    <row r="7011" spans="1:10" x14ac:dyDescent="0.35">
      <c r="A7011" s="7" t="str">
        <f>IF('Payments Export'!A7015="","",'Payments Export'!A7015)</f>
        <v/>
      </c>
      <c r="B7011" s="7" t="str">
        <f>IF('Payments Export'!A7015="","",'Payments Export'!B7015)</f>
        <v/>
      </c>
      <c r="C7011" s="7" t="str">
        <f>IF(IFERROR(VALUE('Payments Export'!H7015),'Payments Export'!H7015)&lt;&gt;0,IFERROR(VALUE('Payments Export'!H7015),'Payments Export'!H7015),"")</f>
        <v/>
      </c>
      <c r="D7011" s="7" t="str">
        <f>IF('Payments Export'!I7015="","",'Payments Export'!I7015)</f>
        <v/>
      </c>
      <c r="E7011" s="7" t="str">
        <f t="shared" si="218"/>
        <v/>
      </c>
      <c r="F7011" s="7" t="str">
        <f>IF('Payments Export'!A7015="","",'Payments Export'!N7015)</f>
        <v/>
      </c>
      <c r="G7011" s="7" t="str">
        <f>IF('Payments Export'!A7015="","",'Payments Export'!O7015)</f>
        <v/>
      </c>
      <c r="H7011" s="7" t="str">
        <f>IF('Payments Export'!B7015="","",G7011-F7011)</f>
        <v/>
      </c>
      <c r="I7011" s="3" t="str">
        <f>IF(C7011&lt;&gt;"",_xlfn.XLOOKUP(IFERROR(VALUE(C7011),C7011),'Items database'!A:A,'Items database'!B:B),(_xlfn.XLOOKUP(LEFT(E7011,3),Services,Services,"")))</f>
        <v/>
      </c>
      <c r="J7011" s="3" t="str">
        <f t="shared" si="219"/>
        <v/>
      </c>
    </row>
    <row r="7012" spans="1:10" x14ac:dyDescent="0.35">
      <c r="A7012" s="7" t="str">
        <f>IF('Payments Export'!A7016="","",'Payments Export'!A7016)</f>
        <v/>
      </c>
      <c r="B7012" s="7" t="str">
        <f>IF('Payments Export'!A7016="","",'Payments Export'!B7016)</f>
        <v/>
      </c>
      <c r="C7012" s="7" t="str">
        <f>IF(IFERROR(VALUE('Payments Export'!H7016),'Payments Export'!H7016)&lt;&gt;0,IFERROR(VALUE('Payments Export'!H7016),'Payments Export'!H7016),"")</f>
        <v/>
      </c>
      <c r="D7012" s="7" t="str">
        <f>IF('Payments Export'!I7016="","",'Payments Export'!I7016)</f>
        <v/>
      </c>
      <c r="E7012" s="7" t="str">
        <f t="shared" si="218"/>
        <v/>
      </c>
      <c r="F7012" s="7" t="str">
        <f>IF('Payments Export'!A7016="","",'Payments Export'!N7016)</f>
        <v/>
      </c>
      <c r="G7012" s="7" t="str">
        <f>IF('Payments Export'!A7016="","",'Payments Export'!O7016)</f>
        <v/>
      </c>
      <c r="H7012" s="7" t="str">
        <f>IF('Payments Export'!B7016="","",G7012-F7012)</f>
        <v/>
      </c>
      <c r="I7012" s="3" t="str">
        <f>IF(C7012&lt;&gt;"",_xlfn.XLOOKUP(IFERROR(VALUE(C7012),C7012),'Items database'!A:A,'Items database'!B:B),(_xlfn.XLOOKUP(LEFT(E7012,3),Services,Services,"")))</f>
        <v/>
      </c>
      <c r="J7012" s="3" t="str">
        <f t="shared" si="219"/>
        <v/>
      </c>
    </row>
    <row r="7013" spans="1:10" x14ac:dyDescent="0.35">
      <c r="A7013" s="7" t="str">
        <f>IF('Payments Export'!A7017="","",'Payments Export'!A7017)</f>
        <v/>
      </c>
      <c r="B7013" s="7" t="str">
        <f>IF('Payments Export'!A7017="","",'Payments Export'!B7017)</f>
        <v/>
      </c>
      <c r="C7013" s="7" t="str">
        <f>IF(IFERROR(VALUE('Payments Export'!H7017),'Payments Export'!H7017)&lt;&gt;0,IFERROR(VALUE('Payments Export'!H7017),'Payments Export'!H7017),"")</f>
        <v/>
      </c>
      <c r="D7013" s="7" t="str">
        <f>IF('Payments Export'!I7017="","",'Payments Export'!I7017)</f>
        <v/>
      </c>
      <c r="E7013" s="7" t="str">
        <f t="shared" si="218"/>
        <v/>
      </c>
      <c r="F7013" s="7" t="str">
        <f>IF('Payments Export'!A7017="","",'Payments Export'!N7017)</f>
        <v/>
      </c>
      <c r="G7013" s="7" t="str">
        <f>IF('Payments Export'!A7017="","",'Payments Export'!O7017)</f>
        <v/>
      </c>
      <c r="H7013" s="7" t="str">
        <f>IF('Payments Export'!B7017="","",G7013-F7013)</f>
        <v/>
      </c>
      <c r="I7013" s="3" t="str">
        <f>IF(C7013&lt;&gt;"",_xlfn.XLOOKUP(IFERROR(VALUE(C7013),C7013),'Items database'!A:A,'Items database'!B:B),(_xlfn.XLOOKUP(LEFT(E7013,3),Services,Services,"")))</f>
        <v/>
      </c>
      <c r="J7013" s="3" t="str">
        <f t="shared" si="219"/>
        <v/>
      </c>
    </row>
    <row r="7014" spans="1:10" x14ac:dyDescent="0.35">
      <c r="A7014" s="7" t="str">
        <f>IF('Payments Export'!A7018="","",'Payments Export'!A7018)</f>
        <v/>
      </c>
      <c r="B7014" s="7" t="str">
        <f>IF('Payments Export'!A7018="","",'Payments Export'!B7018)</f>
        <v/>
      </c>
      <c r="C7014" s="7" t="str">
        <f>IF(IFERROR(VALUE('Payments Export'!H7018),'Payments Export'!H7018)&lt;&gt;0,IFERROR(VALUE('Payments Export'!H7018),'Payments Export'!H7018),"")</f>
        <v/>
      </c>
      <c r="D7014" s="7" t="str">
        <f>IF('Payments Export'!I7018="","",'Payments Export'!I7018)</f>
        <v/>
      </c>
      <c r="E7014" s="7" t="str">
        <f t="shared" si="218"/>
        <v/>
      </c>
      <c r="F7014" s="7" t="str">
        <f>IF('Payments Export'!A7018="","",'Payments Export'!N7018)</f>
        <v/>
      </c>
      <c r="G7014" s="7" t="str">
        <f>IF('Payments Export'!A7018="","",'Payments Export'!O7018)</f>
        <v/>
      </c>
      <c r="H7014" s="7" t="str">
        <f>IF('Payments Export'!B7018="","",G7014-F7014)</f>
        <v/>
      </c>
      <c r="I7014" s="3" t="str">
        <f>IF(C7014&lt;&gt;"",_xlfn.XLOOKUP(IFERROR(VALUE(C7014),C7014),'Items database'!A:A,'Items database'!B:B),(_xlfn.XLOOKUP(LEFT(E7014,3),Services,Services,"")))</f>
        <v/>
      </c>
      <c r="J7014" s="3" t="str">
        <f t="shared" si="219"/>
        <v/>
      </c>
    </row>
    <row r="7015" spans="1:10" x14ac:dyDescent="0.35">
      <c r="A7015" s="7" t="str">
        <f>IF('Payments Export'!A7019="","",'Payments Export'!A7019)</f>
        <v/>
      </c>
      <c r="B7015" s="7" t="str">
        <f>IF('Payments Export'!A7019="","",'Payments Export'!B7019)</f>
        <v/>
      </c>
      <c r="C7015" s="7" t="str">
        <f>IF(IFERROR(VALUE('Payments Export'!H7019),'Payments Export'!H7019)&lt;&gt;0,IFERROR(VALUE('Payments Export'!H7019),'Payments Export'!H7019),"")</f>
        <v/>
      </c>
      <c r="D7015" s="7" t="str">
        <f>IF('Payments Export'!I7019="","",'Payments Export'!I7019)</f>
        <v/>
      </c>
      <c r="E7015" s="7" t="str">
        <f t="shared" si="218"/>
        <v/>
      </c>
      <c r="F7015" s="7" t="str">
        <f>IF('Payments Export'!A7019="","",'Payments Export'!N7019)</f>
        <v/>
      </c>
      <c r="G7015" s="7" t="str">
        <f>IF('Payments Export'!A7019="","",'Payments Export'!O7019)</f>
        <v/>
      </c>
      <c r="H7015" s="7" t="str">
        <f>IF('Payments Export'!B7019="","",G7015-F7015)</f>
        <v/>
      </c>
      <c r="I7015" s="3" t="str">
        <f>IF(C7015&lt;&gt;"",_xlfn.XLOOKUP(IFERROR(VALUE(C7015),C7015),'Items database'!A:A,'Items database'!B:B),(_xlfn.XLOOKUP(LEFT(E7015,3),Services,Services,"")))</f>
        <v/>
      </c>
      <c r="J7015" s="3" t="str">
        <f t="shared" si="219"/>
        <v/>
      </c>
    </row>
    <row r="7016" spans="1:10" x14ac:dyDescent="0.35">
      <c r="A7016" s="7" t="str">
        <f>IF('Payments Export'!A7020="","",'Payments Export'!A7020)</f>
        <v/>
      </c>
      <c r="B7016" s="7" t="str">
        <f>IF('Payments Export'!A7020="","",'Payments Export'!B7020)</f>
        <v/>
      </c>
      <c r="C7016" s="7" t="str">
        <f>IF(IFERROR(VALUE('Payments Export'!H7020),'Payments Export'!H7020)&lt;&gt;0,IFERROR(VALUE('Payments Export'!H7020),'Payments Export'!H7020),"")</f>
        <v/>
      </c>
      <c r="D7016" s="7" t="str">
        <f>IF('Payments Export'!I7020="","",'Payments Export'!I7020)</f>
        <v/>
      </c>
      <c r="E7016" s="7" t="str">
        <f t="shared" si="218"/>
        <v/>
      </c>
      <c r="F7016" s="7" t="str">
        <f>IF('Payments Export'!A7020="","",'Payments Export'!N7020)</f>
        <v/>
      </c>
      <c r="G7016" s="7" t="str">
        <f>IF('Payments Export'!A7020="","",'Payments Export'!O7020)</f>
        <v/>
      </c>
      <c r="H7016" s="7" t="str">
        <f>IF('Payments Export'!B7020="","",G7016-F7016)</f>
        <v/>
      </c>
      <c r="I7016" s="3" t="str">
        <f>IF(C7016&lt;&gt;"",_xlfn.XLOOKUP(IFERROR(VALUE(C7016),C7016),'Items database'!A:A,'Items database'!B:B),(_xlfn.XLOOKUP(LEFT(E7016,3),Services,Services,"")))</f>
        <v/>
      </c>
      <c r="J7016" s="3" t="str">
        <f t="shared" si="219"/>
        <v/>
      </c>
    </row>
    <row r="7017" spans="1:10" x14ac:dyDescent="0.35">
      <c r="A7017" s="7" t="str">
        <f>IF('Payments Export'!A7021="","",'Payments Export'!A7021)</f>
        <v/>
      </c>
      <c r="B7017" s="7" t="str">
        <f>IF('Payments Export'!A7021="","",'Payments Export'!B7021)</f>
        <v/>
      </c>
      <c r="C7017" s="7" t="str">
        <f>IF(IFERROR(VALUE('Payments Export'!H7021),'Payments Export'!H7021)&lt;&gt;0,IFERROR(VALUE('Payments Export'!H7021),'Payments Export'!H7021),"")</f>
        <v/>
      </c>
      <c r="D7017" s="7" t="str">
        <f>IF('Payments Export'!I7021="","",'Payments Export'!I7021)</f>
        <v/>
      </c>
      <c r="E7017" s="7" t="str">
        <f t="shared" si="218"/>
        <v/>
      </c>
      <c r="F7017" s="7" t="str">
        <f>IF('Payments Export'!A7021="","",'Payments Export'!N7021)</f>
        <v/>
      </c>
      <c r="G7017" s="7" t="str">
        <f>IF('Payments Export'!A7021="","",'Payments Export'!O7021)</f>
        <v/>
      </c>
      <c r="H7017" s="7" t="str">
        <f>IF('Payments Export'!B7021="","",G7017-F7017)</f>
        <v/>
      </c>
      <c r="I7017" s="3" t="str">
        <f>IF(C7017&lt;&gt;"",_xlfn.XLOOKUP(IFERROR(VALUE(C7017),C7017),'Items database'!A:A,'Items database'!B:B),(_xlfn.XLOOKUP(LEFT(E7017,3),Services,Services,"")))</f>
        <v/>
      </c>
      <c r="J7017" s="3" t="str">
        <f t="shared" si="219"/>
        <v/>
      </c>
    </row>
    <row r="7018" spans="1:10" x14ac:dyDescent="0.35">
      <c r="A7018" s="7" t="str">
        <f>IF('Payments Export'!A7022="","",'Payments Export'!A7022)</f>
        <v/>
      </c>
      <c r="B7018" s="7" t="str">
        <f>IF('Payments Export'!A7022="","",'Payments Export'!B7022)</f>
        <v/>
      </c>
      <c r="C7018" s="7" t="str">
        <f>IF(IFERROR(VALUE('Payments Export'!H7022),'Payments Export'!H7022)&lt;&gt;0,IFERROR(VALUE('Payments Export'!H7022),'Payments Export'!H7022),"")</f>
        <v/>
      </c>
      <c r="D7018" s="7" t="str">
        <f>IF('Payments Export'!I7022="","",'Payments Export'!I7022)</f>
        <v/>
      </c>
      <c r="E7018" s="7" t="str">
        <f t="shared" si="218"/>
        <v/>
      </c>
      <c r="F7018" s="7" t="str">
        <f>IF('Payments Export'!A7022="","",'Payments Export'!N7022)</f>
        <v/>
      </c>
      <c r="G7018" s="7" t="str">
        <f>IF('Payments Export'!A7022="","",'Payments Export'!O7022)</f>
        <v/>
      </c>
      <c r="H7018" s="7" t="str">
        <f>IF('Payments Export'!B7022="","",G7018-F7018)</f>
        <v/>
      </c>
      <c r="I7018" s="3" t="str">
        <f>IF(C7018&lt;&gt;"",_xlfn.XLOOKUP(IFERROR(VALUE(C7018),C7018),'Items database'!A:A,'Items database'!B:B),(_xlfn.XLOOKUP(LEFT(E7018,3),Services,Services,"")))</f>
        <v/>
      </c>
      <c r="J7018" s="3" t="str">
        <f t="shared" si="219"/>
        <v/>
      </c>
    </row>
    <row r="7019" spans="1:10" x14ac:dyDescent="0.35">
      <c r="A7019" s="7" t="str">
        <f>IF('Payments Export'!A7023="","",'Payments Export'!A7023)</f>
        <v/>
      </c>
      <c r="B7019" s="7" t="str">
        <f>IF('Payments Export'!A7023="","",'Payments Export'!B7023)</f>
        <v/>
      </c>
      <c r="C7019" s="7" t="str">
        <f>IF(IFERROR(VALUE('Payments Export'!H7023),'Payments Export'!H7023)&lt;&gt;0,IFERROR(VALUE('Payments Export'!H7023),'Payments Export'!H7023),"")</f>
        <v/>
      </c>
      <c r="D7019" s="7" t="str">
        <f>IF('Payments Export'!I7023="","",'Payments Export'!I7023)</f>
        <v/>
      </c>
      <c r="E7019" s="7" t="str">
        <f t="shared" si="218"/>
        <v/>
      </c>
      <c r="F7019" s="7" t="str">
        <f>IF('Payments Export'!A7023="","",'Payments Export'!N7023)</f>
        <v/>
      </c>
      <c r="G7019" s="7" t="str">
        <f>IF('Payments Export'!A7023="","",'Payments Export'!O7023)</f>
        <v/>
      </c>
      <c r="H7019" s="7" t="str">
        <f>IF('Payments Export'!B7023="","",G7019-F7019)</f>
        <v/>
      </c>
      <c r="I7019" s="3" t="str">
        <f>IF(C7019&lt;&gt;"",_xlfn.XLOOKUP(IFERROR(VALUE(C7019),C7019),'Items database'!A:A,'Items database'!B:B),(_xlfn.XLOOKUP(LEFT(E7019,3),Services,Services,"")))</f>
        <v/>
      </c>
      <c r="J7019" s="3" t="str">
        <f t="shared" si="219"/>
        <v/>
      </c>
    </row>
    <row r="7020" spans="1:10" x14ac:dyDescent="0.35">
      <c r="A7020" s="7" t="str">
        <f>IF('Payments Export'!A7024="","",'Payments Export'!A7024)</f>
        <v/>
      </c>
      <c r="B7020" s="7" t="str">
        <f>IF('Payments Export'!A7024="","",'Payments Export'!B7024)</f>
        <v/>
      </c>
      <c r="C7020" s="7" t="str">
        <f>IF(IFERROR(VALUE('Payments Export'!H7024),'Payments Export'!H7024)&lt;&gt;0,IFERROR(VALUE('Payments Export'!H7024),'Payments Export'!H7024),"")</f>
        <v/>
      </c>
      <c r="D7020" s="7" t="str">
        <f>IF('Payments Export'!I7024="","",'Payments Export'!I7024)</f>
        <v/>
      </c>
      <c r="E7020" s="7" t="str">
        <f t="shared" si="218"/>
        <v/>
      </c>
      <c r="F7020" s="7" t="str">
        <f>IF('Payments Export'!A7024="","",'Payments Export'!N7024)</f>
        <v/>
      </c>
      <c r="G7020" s="7" t="str">
        <f>IF('Payments Export'!A7024="","",'Payments Export'!O7024)</f>
        <v/>
      </c>
      <c r="H7020" s="7" t="str">
        <f>IF('Payments Export'!B7024="","",G7020-F7020)</f>
        <v/>
      </c>
      <c r="I7020" s="3" t="str">
        <f>IF(C7020&lt;&gt;"",_xlfn.XLOOKUP(IFERROR(VALUE(C7020),C7020),'Items database'!A:A,'Items database'!B:B),(_xlfn.XLOOKUP(LEFT(E7020,3),Services,Services,"")))</f>
        <v/>
      </c>
      <c r="J7020" s="3" t="str">
        <f t="shared" si="219"/>
        <v/>
      </c>
    </row>
    <row r="7021" spans="1:10" x14ac:dyDescent="0.35">
      <c r="A7021" s="7" t="str">
        <f>IF('Payments Export'!A7025="","",'Payments Export'!A7025)</f>
        <v/>
      </c>
      <c r="B7021" s="7" t="str">
        <f>IF('Payments Export'!A7025="","",'Payments Export'!B7025)</f>
        <v/>
      </c>
      <c r="C7021" s="7" t="str">
        <f>IF(IFERROR(VALUE('Payments Export'!H7025),'Payments Export'!H7025)&lt;&gt;0,IFERROR(VALUE('Payments Export'!H7025),'Payments Export'!H7025),"")</f>
        <v/>
      </c>
      <c r="D7021" s="7" t="str">
        <f>IF('Payments Export'!I7025="","",'Payments Export'!I7025)</f>
        <v/>
      </c>
      <c r="E7021" s="7" t="str">
        <f t="shared" si="218"/>
        <v/>
      </c>
      <c r="F7021" s="7" t="str">
        <f>IF('Payments Export'!A7025="","",'Payments Export'!N7025)</f>
        <v/>
      </c>
      <c r="G7021" s="7" t="str">
        <f>IF('Payments Export'!A7025="","",'Payments Export'!O7025)</f>
        <v/>
      </c>
      <c r="H7021" s="7" t="str">
        <f>IF('Payments Export'!B7025="","",G7021-F7021)</f>
        <v/>
      </c>
      <c r="I7021" s="3" t="str">
        <f>IF(C7021&lt;&gt;"",_xlfn.XLOOKUP(IFERROR(VALUE(C7021),C7021),'Items database'!A:A,'Items database'!B:B),(_xlfn.XLOOKUP(LEFT(E7021,3),Services,Services,"")))</f>
        <v/>
      </c>
      <c r="J7021" s="3" t="str">
        <f t="shared" si="219"/>
        <v/>
      </c>
    </row>
    <row r="7022" spans="1:10" x14ac:dyDescent="0.35">
      <c r="A7022" s="7" t="str">
        <f>IF('Payments Export'!A7026="","",'Payments Export'!A7026)</f>
        <v/>
      </c>
      <c r="B7022" s="7" t="str">
        <f>IF('Payments Export'!A7026="","",'Payments Export'!B7026)</f>
        <v/>
      </c>
      <c r="C7022" s="7" t="str">
        <f>IF(IFERROR(VALUE('Payments Export'!H7026),'Payments Export'!H7026)&lt;&gt;0,IFERROR(VALUE('Payments Export'!H7026),'Payments Export'!H7026),"")</f>
        <v/>
      </c>
      <c r="D7022" s="7" t="str">
        <f>IF('Payments Export'!I7026="","",'Payments Export'!I7026)</f>
        <v/>
      </c>
      <c r="E7022" s="7" t="str">
        <f t="shared" si="218"/>
        <v/>
      </c>
      <c r="F7022" s="7" t="str">
        <f>IF('Payments Export'!A7026="","",'Payments Export'!N7026)</f>
        <v/>
      </c>
      <c r="G7022" s="7" t="str">
        <f>IF('Payments Export'!A7026="","",'Payments Export'!O7026)</f>
        <v/>
      </c>
      <c r="H7022" s="7" t="str">
        <f>IF('Payments Export'!B7026="","",G7022-F7022)</f>
        <v/>
      </c>
      <c r="I7022" s="3" t="str">
        <f>IF(C7022&lt;&gt;"",_xlfn.XLOOKUP(IFERROR(VALUE(C7022),C7022),'Items database'!A:A,'Items database'!B:B),(_xlfn.XLOOKUP(LEFT(E7022,3),Services,Services,"")))</f>
        <v/>
      </c>
      <c r="J7022" s="3" t="str">
        <f t="shared" si="219"/>
        <v/>
      </c>
    </row>
    <row r="7023" spans="1:10" x14ac:dyDescent="0.35">
      <c r="A7023" s="7" t="str">
        <f>IF('Payments Export'!A7027="","",'Payments Export'!A7027)</f>
        <v/>
      </c>
      <c r="B7023" s="7" t="str">
        <f>IF('Payments Export'!A7027="","",'Payments Export'!B7027)</f>
        <v/>
      </c>
      <c r="C7023" s="7" t="str">
        <f>IF(IFERROR(VALUE('Payments Export'!H7027),'Payments Export'!H7027)&lt;&gt;0,IFERROR(VALUE('Payments Export'!H7027),'Payments Export'!H7027),"")</f>
        <v/>
      </c>
      <c r="D7023" s="7" t="str">
        <f>IF('Payments Export'!I7027="","",'Payments Export'!I7027)</f>
        <v/>
      </c>
      <c r="E7023" s="7" t="str">
        <f t="shared" si="218"/>
        <v/>
      </c>
      <c r="F7023" s="7" t="str">
        <f>IF('Payments Export'!A7027="","",'Payments Export'!N7027)</f>
        <v/>
      </c>
      <c r="G7023" s="7" t="str">
        <f>IF('Payments Export'!A7027="","",'Payments Export'!O7027)</f>
        <v/>
      </c>
      <c r="H7023" s="7" t="str">
        <f>IF('Payments Export'!B7027="","",G7023-F7023)</f>
        <v/>
      </c>
      <c r="I7023" s="3" t="str">
        <f>IF(C7023&lt;&gt;"",_xlfn.XLOOKUP(IFERROR(VALUE(C7023),C7023),'Items database'!A:A,'Items database'!B:B),(_xlfn.XLOOKUP(LEFT(E7023,3),Services,Services,"")))</f>
        <v/>
      </c>
      <c r="J7023" s="3" t="str">
        <f t="shared" si="219"/>
        <v/>
      </c>
    </row>
    <row r="7024" spans="1:10" x14ac:dyDescent="0.35">
      <c r="A7024" s="7" t="str">
        <f>IF('Payments Export'!A7028="","",'Payments Export'!A7028)</f>
        <v/>
      </c>
      <c r="B7024" s="7" t="str">
        <f>IF('Payments Export'!A7028="","",'Payments Export'!B7028)</f>
        <v/>
      </c>
      <c r="C7024" s="7" t="str">
        <f>IF(IFERROR(VALUE('Payments Export'!H7028),'Payments Export'!H7028)&lt;&gt;0,IFERROR(VALUE('Payments Export'!H7028),'Payments Export'!H7028),"")</f>
        <v/>
      </c>
      <c r="D7024" s="7" t="str">
        <f>IF('Payments Export'!I7028="","",'Payments Export'!I7028)</f>
        <v/>
      </c>
      <c r="E7024" s="7" t="str">
        <f t="shared" si="218"/>
        <v/>
      </c>
      <c r="F7024" s="7" t="str">
        <f>IF('Payments Export'!A7028="","",'Payments Export'!N7028)</f>
        <v/>
      </c>
      <c r="G7024" s="7" t="str">
        <f>IF('Payments Export'!A7028="","",'Payments Export'!O7028)</f>
        <v/>
      </c>
      <c r="H7024" s="7" t="str">
        <f>IF('Payments Export'!B7028="","",G7024-F7024)</f>
        <v/>
      </c>
      <c r="I7024" s="3" t="str">
        <f>IF(C7024&lt;&gt;"",_xlfn.XLOOKUP(IFERROR(VALUE(C7024),C7024),'Items database'!A:A,'Items database'!B:B),(_xlfn.XLOOKUP(LEFT(E7024,3),Services,Services,"")))</f>
        <v/>
      </c>
      <c r="J7024" s="3" t="str">
        <f t="shared" si="219"/>
        <v/>
      </c>
    </row>
    <row r="7025" spans="1:10" x14ac:dyDescent="0.35">
      <c r="A7025" s="7" t="str">
        <f>IF('Payments Export'!A7029="","",'Payments Export'!A7029)</f>
        <v/>
      </c>
      <c r="B7025" s="7" t="str">
        <f>IF('Payments Export'!A7029="","",'Payments Export'!B7029)</f>
        <v/>
      </c>
      <c r="C7025" s="7" t="str">
        <f>IF(IFERROR(VALUE('Payments Export'!H7029),'Payments Export'!H7029)&lt;&gt;0,IFERROR(VALUE('Payments Export'!H7029),'Payments Export'!H7029),"")</f>
        <v/>
      </c>
      <c r="D7025" s="7" t="str">
        <f>IF('Payments Export'!I7029="","",'Payments Export'!I7029)</f>
        <v/>
      </c>
      <c r="E7025" s="7" t="str">
        <f t="shared" si="218"/>
        <v/>
      </c>
      <c r="F7025" s="7" t="str">
        <f>IF('Payments Export'!A7029="","",'Payments Export'!N7029)</f>
        <v/>
      </c>
      <c r="G7025" s="7" t="str">
        <f>IF('Payments Export'!A7029="","",'Payments Export'!O7029)</f>
        <v/>
      </c>
      <c r="H7025" s="7" t="str">
        <f>IF('Payments Export'!B7029="","",G7025-F7025)</f>
        <v/>
      </c>
      <c r="I7025" s="3" t="str">
        <f>IF(C7025&lt;&gt;"",_xlfn.XLOOKUP(IFERROR(VALUE(C7025),C7025),'Items database'!A:A,'Items database'!B:B),(_xlfn.XLOOKUP(LEFT(E7025,3),Services,Services,"")))</f>
        <v/>
      </c>
      <c r="J7025" s="3" t="str">
        <f t="shared" si="219"/>
        <v/>
      </c>
    </row>
    <row r="7026" spans="1:10" x14ac:dyDescent="0.35">
      <c r="A7026" s="7" t="str">
        <f>IF('Payments Export'!A7030="","",'Payments Export'!A7030)</f>
        <v/>
      </c>
      <c r="B7026" s="7" t="str">
        <f>IF('Payments Export'!A7030="","",'Payments Export'!B7030)</f>
        <v/>
      </c>
      <c r="C7026" s="7" t="str">
        <f>IF(IFERROR(VALUE('Payments Export'!H7030),'Payments Export'!H7030)&lt;&gt;0,IFERROR(VALUE('Payments Export'!H7030),'Payments Export'!H7030),"")</f>
        <v/>
      </c>
      <c r="D7026" s="7" t="str">
        <f>IF('Payments Export'!I7030="","",'Payments Export'!I7030)</f>
        <v/>
      </c>
      <c r="E7026" s="7" t="str">
        <f t="shared" si="218"/>
        <v/>
      </c>
      <c r="F7026" s="7" t="str">
        <f>IF('Payments Export'!A7030="","",'Payments Export'!N7030)</f>
        <v/>
      </c>
      <c r="G7026" s="7" t="str">
        <f>IF('Payments Export'!A7030="","",'Payments Export'!O7030)</f>
        <v/>
      </c>
      <c r="H7026" s="7" t="str">
        <f>IF('Payments Export'!B7030="","",G7026-F7026)</f>
        <v/>
      </c>
      <c r="I7026" s="3" t="str">
        <f>IF(C7026&lt;&gt;"",_xlfn.XLOOKUP(IFERROR(VALUE(C7026),C7026),'Items database'!A:A,'Items database'!B:B),(_xlfn.XLOOKUP(LEFT(E7026,3),Services,Services,"")))</f>
        <v/>
      </c>
      <c r="J7026" s="3" t="str">
        <f t="shared" si="219"/>
        <v/>
      </c>
    </row>
    <row r="7027" spans="1:10" x14ac:dyDescent="0.35">
      <c r="A7027" s="7" t="str">
        <f>IF('Payments Export'!A7031="","",'Payments Export'!A7031)</f>
        <v/>
      </c>
      <c r="B7027" s="7" t="str">
        <f>IF('Payments Export'!A7031="","",'Payments Export'!B7031)</f>
        <v/>
      </c>
      <c r="C7027" s="7" t="str">
        <f>IF(IFERROR(VALUE('Payments Export'!H7031),'Payments Export'!H7031)&lt;&gt;0,IFERROR(VALUE('Payments Export'!H7031),'Payments Export'!H7031),"")</f>
        <v/>
      </c>
      <c r="D7027" s="7" t="str">
        <f>IF('Payments Export'!I7031="","",'Payments Export'!I7031)</f>
        <v/>
      </c>
      <c r="E7027" s="7" t="str">
        <f t="shared" si="218"/>
        <v/>
      </c>
      <c r="F7027" s="7" t="str">
        <f>IF('Payments Export'!A7031="","",'Payments Export'!N7031)</f>
        <v/>
      </c>
      <c r="G7027" s="7" t="str">
        <f>IF('Payments Export'!A7031="","",'Payments Export'!O7031)</f>
        <v/>
      </c>
      <c r="H7027" s="7" t="str">
        <f>IF('Payments Export'!B7031="","",G7027-F7027)</f>
        <v/>
      </c>
      <c r="I7027" s="3" t="str">
        <f>IF(C7027&lt;&gt;"",_xlfn.XLOOKUP(IFERROR(VALUE(C7027),C7027),'Items database'!A:A,'Items database'!B:B),(_xlfn.XLOOKUP(LEFT(E7027,3),Services,Services,"")))</f>
        <v/>
      </c>
      <c r="J7027" s="3" t="str">
        <f t="shared" si="219"/>
        <v/>
      </c>
    </row>
    <row r="7028" spans="1:10" x14ac:dyDescent="0.35">
      <c r="A7028" s="7" t="str">
        <f>IF('Payments Export'!A7032="","",'Payments Export'!A7032)</f>
        <v/>
      </c>
      <c r="B7028" s="7" t="str">
        <f>IF('Payments Export'!A7032="","",'Payments Export'!B7032)</f>
        <v/>
      </c>
      <c r="C7028" s="7" t="str">
        <f>IF(IFERROR(VALUE('Payments Export'!H7032),'Payments Export'!H7032)&lt;&gt;0,IFERROR(VALUE('Payments Export'!H7032),'Payments Export'!H7032),"")</f>
        <v/>
      </c>
      <c r="D7028" s="7" t="str">
        <f>IF('Payments Export'!I7032="","",'Payments Export'!I7032)</f>
        <v/>
      </c>
      <c r="E7028" s="7" t="str">
        <f t="shared" si="218"/>
        <v/>
      </c>
      <c r="F7028" s="7" t="str">
        <f>IF('Payments Export'!A7032="","",'Payments Export'!N7032)</f>
        <v/>
      </c>
      <c r="G7028" s="7" t="str">
        <f>IF('Payments Export'!A7032="","",'Payments Export'!O7032)</f>
        <v/>
      </c>
      <c r="H7028" s="7" t="str">
        <f>IF('Payments Export'!B7032="","",G7028-F7028)</f>
        <v/>
      </c>
      <c r="I7028" s="3" t="str">
        <f>IF(C7028&lt;&gt;"",_xlfn.XLOOKUP(IFERROR(VALUE(C7028),C7028),'Items database'!A:A,'Items database'!B:B),(_xlfn.XLOOKUP(LEFT(E7028,3),Services,Services,"")))</f>
        <v/>
      </c>
      <c r="J7028" s="3" t="str">
        <f t="shared" si="219"/>
        <v/>
      </c>
    </row>
    <row r="7029" spans="1:10" x14ac:dyDescent="0.35">
      <c r="A7029" s="7" t="str">
        <f>IF('Payments Export'!A7033="","",'Payments Export'!A7033)</f>
        <v/>
      </c>
      <c r="B7029" s="7" t="str">
        <f>IF('Payments Export'!A7033="","",'Payments Export'!B7033)</f>
        <v/>
      </c>
      <c r="C7029" s="7" t="str">
        <f>IF(IFERROR(VALUE('Payments Export'!H7033),'Payments Export'!H7033)&lt;&gt;0,IFERROR(VALUE('Payments Export'!H7033),'Payments Export'!H7033),"")</f>
        <v/>
      </c>
      <c r="D7029" s="7" t="str">
        <f>IF('Payments Export'!I7033="","",'Payments Export'!I7033)</f>
        <v/>
      </c>
      <c r="E7029" s="7" t="str">
        <f t="shared" si="218"/>
        <v/>
      </c>
      <c r="F7029" s="7" t="str">
        <f>IF('Payments Export'!A7033="","",'Payments Export'!N7033)</f>
        <v/>
      </c>
      <c r="G7029" s="7" t="str">
        <f>IF('Payments Export'!A7033="","",'Payments Export'!O7033)</f>
        <v/>
      </c>
      <c r="H7029" s="7" t="str">
        <f>IF('Payments Export'!B7033="","",G7029-F7029)</f>
        <v/>
      </c>
      <c r="I7029" s="3" t="str">
        <f>IF(C7029&lt;&gt;"",_xlfn.XLOOKUP(IFERROR(VALUE(C7029),C7029),'Items database'!A:A,'Items database'!B:B),(_xlfn.XLOOKUP(LEFT(E7029,3),Services,Services,"")))</f>
        <v/>
      </c>
      <c r="J7029" s="3" t="str">
        <f t="shared" si="219"/>
        <v/>
      </c>
    </row>
    <row r="7030" spans="1:10" x14ac:dyDescent="0.35">
      <c r="A7030" s="7" t="str">
        <f>IF('Payments Export'!A7034="","",'Payments Export'!A7034)</f>
        <v/>
      </c>
      <c r="B7030" s="7" t="str">
        <f>IF('Payments Export'!A7034="","",'Payments Export'!B7034)</f>
        <v/>
      </c>
      <c r="C7030" s="7" t="str">
        <f>IF(IFERROR(VALUE('Payments Export'!H7034),'Payments Export'!H7034)&lt;&gt;0,IFERROR(VALUE('Payments Export'!H7034),'Payments Export'!H7034),"")</f>
        <v/>
      </c>
      <c r="D7030" s="7" t="str">
        <f>IF('Payments Export'!I7034="","",'Payments Export'!I7034)</f>
        <v/>
      </c>
      <c r="E7030" s="7" t="str">
        <f t="shared" si="218"/>
        <v/>
      </c>
      <c r="F7030" s="7" t="str">
        <f>IF('Payments Export'!A7034="","",'Payments Export'!N7034)</f>
        <v/>
      </c>
      <c r="G7030" s="7" t="str">
        <f>IF('Payments Export'!A7034="","",'Payments Export'!O7034)</f>
        <v/>
      </c>
      <c r="H7030" s="7" t="str">
        <f>IF('Payments Export'!B7034="","",G7030-F7030)</f>
        <v/>
      </c>
      <c r="I7030" s="3" t="str">
        <f>IF(C7030&lt;&gt;"",_xlfn.XLOOKUP(IFERROR(VALUE(C7030),C7030),'Items database'!A:A,'Items database'!B:B),(_xlfn.XLOOKUP(LEFT(E7030,3),Services,Services,"")))</f>
        <v/>
      </c>
      <c r="J7030" s="3" t="str">
        <f t="shared" si="219"/>
        <v/>
      </c>
    </row>
    <row r="7031" spans="1:10" x14ac:dyDescent="0.35">
      <c r="A7031" s="7" t="str">
        <f>IF('Payments Export'!A7035="","",'Payments Export'!A7035)</f>
        <v/>
      </c>
      <c r="B7031" s="7" t="str">
        <f>IF('Payments Export'!A7035="","",'Payments Export'!B7035)</f>
        <v/>
      </c>
      <c r="C7031" s="7" t="str">
        <f>IF(IFERROR(VALUE('Payments Export'!H7035),'Payments Export'!H7035)&lt;&gt;0,IFERROR(VALUE('Payments Export'!H7035),'Payments Export'!H7035),"")</f>
        <v/>
      </c>
      <c r="D7031" s="7" t="str">
        <f>IF('Payments Export'!I7035="","",'Payments Export'!I7035)</f>
        <v/>
      </c>
      <c r="E7031" s="7" t="str">
        <f t="shared" si="218"/>
        <v/>
      </c>
      <c r="F7031" s="7" t="str">
        <f>IF('Payments Export'!A7035="","",'Payments Export'!N7035)</f>
        <v/>
      </c>
      <c r="G7031" s="7" t="str">
        <f>IF('Payments Export'!A7035="","",'Payments Export'!O7035)</f>
        <v/>
      </c>
      <c r="H7031" s="7" t="str">
        <f>IF('Payments Export'!B7035="","",G7031-F7031)</f>
        <v/>
      </c>
      <c r="I7031" s="3" t="str">
        <f>IF(C7031&lt;&gt;"",_xlfn.XLOOKUP(IFERROR(VALUE(C7031),C7031),'Items database'!A:A,'Items database'!B:B),(_xlfn.XLOOKUP(LEFT(E7031,3),Services,Services,"")))</f>
        <v/>
      </c>
      <c r="J7031" s="3" t="str">
        <f t="shared" si="219"/>
        <v/>
      </c>
    </row>
    <row r="7032" spans="1:10" x14ac:dyDescent="0.35">
      <c r="A7032" s="7" t="str">
        <f>IF('Payments Export'!A7036="","",'Payments Export'!A7036)</f>
        <v/>
      </c>
      <c r="B7032" s="7" t="str">
        <f>IF('Payments Export'!A7036="","",'Payments Export'!B7036)</f>
        <v/>
      </c>
      <c r="C7032" s="7" t="str">
        <f>IF(IFERROR(VALUE('Payments Export'!H7036),'Payments Export'!H7036)&lt;&gt;0,IFERROR(VALUE('Payments Export'!H7036),'Payments Export'!H7036),"")</f>
        <v/>
      </c>
      <c r="D7032" s="7" t="str">
        <f>IF('Payments Export'!I7036="","",'Payments Export'!I7036)</f>
        <v/>
      </c>
      <c r="E7032" s="7" t="str">
        <f t="shared" si="218"/>
        <v/>
      </c>
      <c r="F7032" s="7" t="str">
        <f>IF('Payments Export'!A7036="","",'Payments Export'!N7036)</f>
        <v/>
      </c>
      <c r="G7032" s="7" t="str">
        <f>IF('Payments Export'!A7036="","",'Payments Export'!O7036)</f>
        <v/>
      </c>
      <c r="H7032" s="7" t="str">
        <f>IF('Payments Export'!B7036="","",G7032-F7032)</f>
        <v/>
      </c>
      <c r="I7032" s="3" t="str">
        <f>IF(C7032&lt;&gt;"",_xlfn.XLOOKUP(IFERROR(VALUE(C7032),C7032),'Items database'!A:A,'Items database'!B:B),(_xlfn.XLOOKUP(LEFT(E7032,3),Services,Services,"")))</f>
        <v/>
      </c>
      <c r="J7032" s="3" t="str">
        <f t="shared" si="219"/>
        <v/>
      </c>
    </row>
    <row r="7033" spans="1:10" x14ac:dyDescent="0.35">
      <c r="A7033" s="7" t="str">
        <f>IF('Payments Export'!A7037="","",'Payments Export'!A7037)</f>
        <v/>
      </c>
      <c r="B7033" s="7" t="str">
        <f>IF('Payments Export'!A7037="","",'Payments Export'!B7037)</f>
        <v/>
      </c>
      <c r="C7033" s="7" t="str">
        <f>IF(IFERROR(VALUE('Payments Export'!H7037),'Payments Export'!H7037)&lt;&gt;0,IFERROR(VALUE('Payments Export'!H7037),'Payments Export'!H7037),"")</f>
        <v/>
      </c>
      <c r="D7033" s="7" t="str">
        <f>IF('Payments Export'!I7037="","",'Payments Export'!I7037)</f>
        <v/>
      </c>
      <c r="E7033" s="7" t="str">
        <f t="shared" si="218"/>
        <v/>
      </c>
      <c r="F7033" s="7" t="str">
        <f>IF('Payments Export'!A7037="","",'Payments Export'!N7037)</f>
        <v/>
      </c>
      <c r="G7033" s="7" t="str">
        <f>IF('Payments Export'!A7037="","",'Payments Export'!O7037)</f>
        <v/>
      </c>
      <c r="H7033" s="7" t="str">
        <f>IF('Payments Export'!B7037="","",G7033-F7033)</f>
        <v/>
      </c>
      <c r="I7033" s="3" t="str">
        <f>IF(C7033&lt;&gt;"",_xlfn.XLOOKUP(IFERROR(VALUE(C7033),C7033),'Items database'!A:A,'Items database'!B:B),(_xlfn.XLOOKUP(LEFT(E7033,3),Services,Services,"")))</f>
        <v/>
      </c>
      <c r="J7033" s="3" t="str">
        <f t="shared" si="219"/>
        <v/>
      </c>
    </row>
    <row r="7034" spans="1:10" x14ac:dyDescent="0.35">
      <c r="A7034" s="7" t="str">
        <f>IF('Payments Export'!A7038="","",'Payments Export'!A7038)</f>
        <v/>
      </c>
      <c r="B7034" s="7" t="str">
        <f>IF('Payments Export'!A7038="","",'Payments Export'!B7038)</f>
        <v/>
      </c>
      <c r="C7034" s="7" t="str">
        <f>IF(IFERROR(VALUE('Payments Export'!H7038),'Payments Export'!H7038)&lt;&gt;0,IFERROR(VALUE('Payments Export'!H7038),'Payments Export'!H7038),"")</f>
        <v/>
      </c>
      <c r="D7034" s="7" t="str">
        <f>IF('Payments Export'!I7038="","",'Payments Export'!I7038)</f>
        <v/>
      </c>
      <c r="E7034" s="7" t="str">
        <f t="shared" si="218"/>
        <v/>
      </c>
      <c r="F7034" s="7" t="str">
        <f>IF('Payments Export'!A7038="","",'Payments Export'!N7038)</f>
        <v/>
      </c>
      <c r="G7034" s="7" t="str">
        <f>IF('Payments Export'!A7038="","",'Payments Export'!O7038)</f>
        <v/>
      </c>
      <c r="H7034" s="7" t="str">
        <f>IF('Payments Export'!B7038="","",G7034-F7034)</f>
        <v/>
      </c>
      <c r="I7034" s="3" t="str">
        <f>IF(C7034&lt;&gt;"",_xlfn.XLOOKUP(IFERROR(VALUE(C7034),C7034),'Items database'!A:A,'Items database'!B:B),(_xlfn.XLOOKUP(LEFT(E7034,3),Services,Services,"")))</f>
        <v/>
      </c>
      <c r="J7034" s="3" t="str">
        <f t="shared" si="219"/>
        <v/>
      </c>
    </row>
    <row r="7035" spans="1:10" x14ac:dyDescent="0.35">
      <c r="A7035" s="7" t="str">
        <f>IF('Payments Export'!A7039="","",'Payments Export'!A7039)</f>
        <v/>
      </c>
      <c r="B7035" s="7" t="str">
        <f>IF('Payments Export'!A7039="","",'Payments Export'!B7039)</f>
        <v/>
      </c>
      <c r="C7035" s="7" t="str">
        <f>IF(IFERROR(VALUE('Payments Export'!H7039),'Payments Export'!H7039)&lt;&gt;0,IFERROR(VALUE('Payments Export'!H7039),'Payments Export'!H7039),"")</f>
        <v/>
      </c>
      <c r="D7035" s="7" t="str">
        <f>IF('Payments Export'!I7039="","",'Payments Export'!I7039)</f>
        <v/>
      </c>
      <c r="E7035" s="7" t="str">
        <f t="shared" si="218"/>
        <v/>
      </c>
      <c r="F7035" s="7" t="str">
        <f>IF('Payments Export'!A7039="","",'Payments Export'!N7039)</f>
        <v/>
      </c>
      <c r="G7035" s="7" t="str">
        <f>IF('Payments Export'!A7039="","",'Payments Export'!O7039)</f>
        <v/>
      </c>
      <c r="H7035" s="7" t="str">
        <f>IF('Payments Export'!B7039="","",G7035-F7035)</f>
        <v/>
      </c>
      <c r="I7035" s="3" t="str">
        <f>IF(C7035&lt;&gt;"",_xlfn.XLOOKUP(IFERROR(VALUE(C7035),C7035),'Items database'!A:A,'Items database'!B:B),(_xlfn.XLOOKUP(LEFT(E7035,3),Services,Services,"")))</f>
        <v/>
      </c>
      <c r="J7035" s="3" t="str">
        <f t="shared" si="219"/>
        <v/>
      </c>
    </row>
    <row r="7036" spans="1:10" x14ac:dyDescent="0.35">
      <c r="A7036" s="7" t="str">
        <f>IF('Payments Export'!A7040="","",'Payments Export'!A7040)</f>
        <v/>
      </c>
      <c r="B7036" s="7" t="str">
        <f>IF('Payments Export'!A7040="","",'Payments Export'!B7040)</f>
        <v/>
      </c>
      <c r="C7036" s="7" t="str">
        <f>IF(IFERROR(VALUE('Payments Export'!H7040),'Payments Export'!H7040)&lt;&gt;0,IFERROR(VALUE('Payments Export'!H7040),'Payments Export'!H7040),"")</f>
        <v/>
      </c>
      <c r="D7036" s="7" t="str">
        <f>IF('Payments Export'!I7040="","",'Payments Export'!I7040)</f>
        <v/>
      </c>
      <c r="E7036" s="7" t="str">
        <f t="shared" si="218"/>
        <v/>
      </c>
      <c r="F7036" s="7" t="str">
        <f>IF('Payments Export'!A7040="","",'Payments Export'!N7040)</f>
        <v/>
      </c>
      <c r="G7036" s="7" t="str">
        <f>IF('Payments Export'!A7040="","",'Payments Export'!O7040)</f>
        <v/>
      </c>
      <c r="H7036" s="7" t="str">
        <f>IF('Payments Export'!B7040="","",G7036-F7036)</f>
        <v/>
      </c>
      <c r="I7036" s="3" t="str">
        <f>IF(C7036&lt;&gt;"",_xlfn.XLOOKUP(IFERROR(VALUE(C7036),C7036),'Items database'!A:A,'Items database'!B:B),(_xlfn.XLOOKUP(LEFT(E7036,3),Services,Services,"")))</f>
        <v/>
      </c>
      <c r="J7036" s="3" t="str">
        <f t="shared" si="219"/>
        <v/>
      </c>
    </row>
    <row r="7037" spans="1:10" x14ac:dyDescent="0.35">
      <c r="A7037" s="7" t="str">
        <f>IF('Payments Export'!A7041="","",'Payments Export'!A7041)</f>
        <v/>
      </c>
      <c r="B7037" s="7" t="str">
        <f>IF('Payments Export'!A7041="","",'Payments Export'!B7041)</f>
        <v/>
      </c>
      <c r="C7037" s="7" t="str">
        <f>IF(IFERROR(VALUE('Payments Export'!H7041),'Payments Export'!H7041)&lt;&gt;0,IFERROR(VALUE('Payments Export'!H7041),'Payments Export'!H7041),"")</f>
        <v/>
      </c>
      <c r="D7037" s="7" t="str">
        <f>IF('Payments Export'!I7041="","",'Payments Export'!I7041)</f>
        <v/>
      </c>
      <c r="E7037" s="7" t="str">
        <f t="shared" si="218"/>
        <v/>
      </c>
      <c r="F7037" s="7" t="str">
        <f>IF('Payments Export'!A7041="","",'Payments Export'!N7041)</f>
        <v/>
      </c>
      <c r="G7037" s="7" t="str">
        <f>IF('Payments Export'!A7041="","",'Payments Export'!O7041)</f>
        <v/>
      </c>
      <c r="H7037" s="7" t="str">
        <f>IF('Payments Export'!B7041="","",G7037-F7037)</f>
        <v/>
      </c>
      <c r="I7037" s="3" t="str">
        <f>IF(C7037&lt;&gt;"",_xlfn.XLOOKUP(IFERROR(VALUE(C7037),C7037),'Items database'!A:A,'Items database'!B:B),(_xlfn.XLOOKUP(LEFT(E7037,3),Services,Services,"")))</f>
        <v/>
      </c>
      <c r="J7037" s="3" t="str">
        <f t="shared" si="219"/>
        <v/>
      </c>
    </row>
    <row r="7038" spans="1:10" x14ac:dyDescent="0.35">
      <c r="A7038" s="7" t="str">
        <f>IF('Payments Export'!A7042="","",'Payments Export'!A7042)</f>
        <v/>
      </c>
      <c r="B7038" s="7" t="str">
        <f>IF('Payments Export'!A7042="","",'Payments Export'!B7042)</f>
        <v/>
      </c>
      <c r="C7038" s="7" t="str">
        <f>IF(IFERROR(VALUE('Payments Export'!H7042),'Payments Export'!H7042)&lt;&gt;0,IFERROR(VALUE('Payments Export'!H7042),'Payments Export'!H7042),"")</f>
        <v/>
      </c>
      <c r="D7038" s="7" t="str">
        <f>IF('Payments Export'!I7042="","",'Payments Export'!I7042)</f>
        <v/>
      </c>
      <c r="E7038" s="7" t="str">
        <f t="shared" si="218"/>
        <v/>
      </c>
      <c r="F7038" s="7" t="str">
        <f>IF('Payments Export'!A7042="","",'Payments Export'!N7042)</f>
        <v/>
      </c>
      <c r="G7038" s="7" t="str">
        <f>IF('Payments Export'!A7042="","",'Payments Export'!O7042)</f>
        <v/>
      </c>
      <c r="H7038" s="7" t="str">
        <f>IF('Payments Export'!B7042="","",G7038-F7038)</f>
        <v/>
      </c>
      <c r="I7038" s="3" t="str">
        <f>IF(C7038&lt;&gt;"",_xlfn.XLOOKUP(IFERROR(VALUE(C7038),C7038),'Items database'!A:A,'Items database'!B:B),(_xlfn.XLOOKUP(LEFT(E7038,3),Services,Services,"")))</f>
        <v/>
      </c>
      <c r="J7038" s="3" t="str">
        <f t="shared" si="219"/>
        <v/>
      </c>
    </row>
    <row r="7039" spans="1:10" x14ac:dyDescent="0.35">
      <c r="A7039" s="7" t="str">
        <f>IF('Payments Export'!A7043="","",'Payments Export'!A7043)</f>
        <v/>
      </c>
      <c r="B7039" s="7" t="str">
        <f>IF('Payments Export'!A7043="","",'Payments Export'!B7043)</f>
        <v/>
      </c>
      <c r="C7039" s="7" t="str">
        <f>IF(IFERROR(VALUE('Payments Export'!H7043),'Payments Export'!H7043)&lt;&gt;0,IFERROR(VALUE('Payments Export'!H7043),'Payments Export'!H7043),"")</f>
        <v/>
      </c>
      <c r="D7039" s="7" t="str">
        <f>IF('Payments Export'!I7043="","",'Payments Export'!I7043)</f>
        <v/>
      </c>
      <c r="E7039" s="7" t="str">
        <f t="shared" si="218"/>
        <v/>
      </c>
      <c r="F7039" s="7" t="str">
        <f>IF('Payments Export'!A7043="","",'Payments Export'!N7043)</f>
        <v/>
      </c>
      <c r="G7039" s="7" t="str">
        <f>IF('Payments Export'!A7043="","",'Payments Export'!O7043)</f>
        <v/>
      </c>
      <c r="H7039" s="7" t="str">
        <f>IF('Payments Export'!B7043="","",G7039-F7039)</f>
        <v/>
      </c>
      <c r="I7039" s="3" t="str">
        <f>IF(C7039&lt;&gt;"",_xlfn.XLOOKUP(IFERROR(VALUE(C7039),C7039),'Items database'!A:A,'Items database'!B:B),(_xlfn.XLOOKUP(LEFT(E7039,3),Services,Services,"")))</f>
        <v/>
      </c>
      <c r="J7039" s="3" t="str">
        <f t="shared" si="219"/>
        <v/>
      </c>
    </row>
    <row r="7040" spans="1:10" x14ac:dyDescent="0.35">
      <c r="A7040" s="7" t="str">
        <f>IF('Payments Export'!A7044="","",'Payments Export'!A7044)</f>
        <v/>
      </c>
      <c r="B7040" s="7" t="str">
        <f>IF('Payments Export'!A7044="","",'Payments Export'!B7044)</f>
        <v/>
      </c>
      <c r="C7040" s="7" t="str">
        <f>IF(IFERROR(VALUE('Payments Export'!H7044),'Payments Export'!H7044)&lt;&gt;0,IFERROR(VALUE('Payments Export'!H7044),'Payments Export'!H7044),"")</f>
        <v/>
      </c>
      <c r="D7040" s="7" t="str">
        <f>IF('Payments Export'!I7044="","",'Payments Export'!I7044)</f>
        <v/>
      </c>
      <c r="E7040" s="7" t="str">
        <f t="shared" si="218"/>
        <v/>
      </c>
      <c r="F7040" s="7" t="str">
        <f>IF('Payments Export'!A7044="","",'Payments Export'!N7044)</f>
        <v/>
      </c>
      <c r="G7040" s="7" t="str">
        <f>IF('Payments Export'!A7044="","",'Payments Export'!O7044)</f>
        <v/>
      </c>
      <c r="H7040" s="7" t="str">
        <f>IF('Payments Export'!B7044="","",G7040-F7040)</f>
        <v/>
      </c>
      <c r="I7040" s="3" t="str">
        <f>IF(C7040&lt;&gt;"",_xlfn.XLOOKUP(IFERROR(VALUE(C7040),C7040),'Items database'!A:A,'Items database'!B:B),(_xlfn.XLOOKUP(LEFT(E7040,3),Services,Services,"")))</f>
        <v/>
      </c>
      <c r="J7040" s="3" t="str">
        <f t="shared" si="219"/>
        <v/>
      </c>
    </row>
    <row r="7041" spans="1:10" x14ac:dyDescent="0.35">
      <c r="A7041" s="7" t="str">
        <f>IF('Payments Export'!A7045="","",'Payments Export'!A7045)</f>
        <v/>
      </c>
      <c r="B7041" s="7" t="str">
        <f>IF('Payments Export'!A7045="","",'Payments Export'!B7045)</f>
        <v/>
      </c>
      <c r="C7041" s="7" t="str">
        <f>IF(IFERROR(VALUE('Payments Export'!H7045),'Payments Export'!H7045)&lt;&gt;0,IFERROR(VALUE('Payments Export'!H7045),'Payments Export'!H7045),"")</f>
        <v/>
      </c>
      <c r="D7041" s="7" t="str">
        <f>IF('Payments Export'!I7045="","",'Payments Export'!I7045)</f>
        <v/>
      </c>
      <c r="E7041" s="7" t="str">
        <f t="shared" ref="E7041:E7104" si="220">LEFT(D7041,66)</f>
        <v/>
      </c>
      <c r="F7041" s="7" t="str">
        <f>IF('Payments Export'!A7045="","",'Payments Export'!N7045)</f>
        <v/>
      </c>
      <c r="G7041" s="7" t="str">
        <f>IF('Payments Export'!A7045="","",'Payments Export'!O7045)</f>
        <v/>
      </c>
      <c r="H7041" s="7" t="str">
        <f>IF('Payments Export'!B7045="","",G7041-F7041)</f>
        <v/>
      </c>
      <c r="I7041" s="3" t="str">
        <f>IF(C7041&lt;&gt;"",_xlfn.XLOOKUP(IFERROR(VALUE(C7041),C7041),'Items database'!A:A,'Items database'!B:B),(_xlfn.XLOOKUP(LEFT(E7041,3),Services,Services,"")))</f>
        <v/>
      </c>
      <c r="J7041" s="3" t="str">
        <f t="shared" ref="J7041:J7104" si="221">IF(ISNUMBER(F7041)=TRUE,IF(F7041=0,"","GST"),"")</f>
        <v/>
      </c>
    </row>
    <row r="7042" spans="1:10" x14ac:dyDescent="0.35">
      <c r="A7042" s="7" t="str">
        <f>IF('Payments Export'!A7046="","",'Payments Export'!A7046)</f>
        <v/>
      </c>
      <c r="B7042" s="7" t="str">
        <f>IF('Payments Export'!A7046="","",'Payments Export'!B7046)</f>
        <v/>
      </c>
      <c r="C7042" s="7" t="str">
        <f>IF(IFERROR(VALUE('Payments Export'!H7046),'Payments Export'!H7046)&lt;&gt;0,IFERROR(VALUE('Payments Export'!H7046),'Payments Export'!H7046),"")</f>
        <v/>
      </c>
      <c r="D7042" s="7" t="str">
        <f>IF('Payments Export'!I7046="","",'Payments Export'!I7046)</f>
        <v/>
      </c>
      <c r="E7042" s="7" t="str">
        <f t="shared" si="220"/>
        <v/>
      </c>
      <c r="F7042" s="7" t="str">
        <f>IF('Payments Export'!A7046="","",'Payments Export'!N7046)</f>
        <v/>
      </c>
      <c r="G7042" s="7" t="str">
        <f>IF('Payments Export'!A7046="","",'Payments Export'!O7046)</f>
        <v/>
      </c>
      <c r="H7042" s="7" t="str">
        <f>IF('Payments Export'!B7046="","",G7042-F7042)</f>
        <v/>
      </c>
      <c r="I7042" s="3" t="str">
        <f>IF(C7042&lt;&gt;"",_xlfn.XLOOKUP(IFERROR(VALUE(C7042),C7042),'Items database'!A:A,'Items database'!B:B),(_xlfn.XLOOKUP(LEFT(E7042,3),Services,Services,"")))</f>
        <v/>
      </c>
      <c r="J7042" s="3" t="str">
        <f t="shared" si="221"/>
        <v/>
      </c>
    </row>
    <row r="7043" spans="1:10" x14ac:dyDescent="0.35">
      <c r="A7043" s="7" t="str">
        <f>IF('Payments Export'!A7047="","",'Payments Export'!A7047)</f>
        <v/>
      </c>
      <c r="B7043" s="7" t="str">
        <f>IF('Payments Export'!A7047="","",'Payments Export'!B7047)</f>
        <v/>
      </c>
      <c r="C7043" s="7" t="str">
        <f>IF(IFERROR(VALUE('Payments Export'!H7047),'Payments Export'!H7047)&lt;&gt;0,IFERROR(VALUE('Payments Export'!H7047),'Payments Export'!H7047),"")</f>
        <v/>
      </c>
      <c r="D7043" s="7" t="str">
        <f>IF('Payments Export'!I7047="","",'Payments Export'!I7047)</f>
        <v/>
      </c>
      <c r="E7043" s="7" t="str">
        <f t="shared" si="220"/>
        <v/>
      </c>
      <c r="F7043" s="7" t="str">
        <f>IF('Payments Export'!A7047="","",'Payments Export'!N7047)</f>
        <v/>
      </c>
      <c r="G7043" s="7" t="str">
        <f>IF('Payments Export'!A7047="","",'Payments Export'!O7047)</f>
        <v/>
      </c>
      <c r="H7043" s="7" t="str">
        <f>IF('Payments Export'!B7047="","",G7043-F7043)</f>
        <v/>
      </c>
      <c r="I7043" s="3" t="str">
        <f>IF(C7043&lt;&gt;"",_xlfn.XLOOKUP(IFERROR(VALUE(C7043),C7043),'Items database'!A:A,'Items database'!B:B),(_xlfn.XLOOKUP(LEFT(E7043,3),Services,Services,"")))</f>
        <v/>
      </c>
      <c r="J7043" s="3" t="str">
        <f t="shared" si="221"/>
        <v/>
      </c>
    </row>
    <row r="7044" spans="1:10" x14ac:dyDescent="0.35">
      <c r="A7044" s="7" t="str">
        <f>IF('Payments Export'!A7048="","",'Payments Export'!A7048)</f>
        <v/>
      </c>
      <c r="B7044" s="7" t="str">
        <f>IF('Payments Export'!A7048="","",'Payments Export'!B7048)</f>
        <v/>
      </c>
      <c r="C7044" s="7" t="str">
        <f>IF(IFERROR(VALUE('Payments Export'!H7048),'Payments Export'!H7048)&lt;&gt;0,IFERROR(VALUE('Payments Export'!H7048),'Payments Export'!H7048),"")</f>
        <v/>
      </c>
      <c r="D7044" s="7" t="str">
        <f>IF('Payments Export'!I7048="","",'Payments Export'!I7048)</f>
        <v/>
      </c>
      <c r="E7044" s="7" t="str">
        <f t="shared" si="220"/>
        <v/>
      </c>
      <c r="F7044" s="7" t="str">
        <f>IF('Payments Export'!A7048="","",'Payments Export'!N7048)</f>
        <v/>
      </c>
      <c r="G7044" s="7" t="str">
        <f>IF('Payments Export'!A7048="","",'Payments Export'!O7048)</f>
        <v/>
      </c>
      <c r="H7044" s="7" t="str">
        <f>IF('Payments Export'!B7048="","",G7044-F7044)</f>
        <v/>
      </c>
      <c r="I7044" s="3" t="str">
        <f>IF(C7044&lt;&gt;"",_xlfn.XLOOKUP(IFERROR(VALUE(C7044),C7044),'Items database'!A:A,'Items database'!B:B),(_xlfn.XLOOKUP(LEFT(E7044,3),Services,Services,"")))</f>
        <v/>
      </c>
      <c r="J7044" s="3" t="str">
        <f t="shared" si="221"/>
        <v/>
      </c>
    </row>
    <row r="7045" spans="1:10" x14ac:dyDescent="0.35">
      <c r="A7045" s="7" t="str">
        <f>IF('Payments Export'!A7049="","",'Payments Export'!A7049)</f>
        <v/>
      </c>
      <c r="B7045" s="7" t="str">
        <f>IF('Payments Export'!A7049="","",'Payments Export'!B7049)</f>
        <v/>
      </c>
      <c r="C7045" s="7" t="str">
        <f>IF(IFERROR(VALUE('Payments Export'!H7049),'Payments Export'!H7049)&lt;&gt;0,IFERROR(VALUE('Payments Export'!H7049),'Payments Export'!H7049),"")</f>
        <v/>
      </c>
      <c r="D7045" s="7" t="str">
        <f>IF('Payments Export'!I7049="","",'Payments Export'!I7049)</f>
        <v/>
      </c>
      <c r="E7045" s="7" t="str">
        <f t="shared" si="220"/>
        <v/>
      </c>
      <c r="F7045" s="7" t="str">
        <f>IF('Payments Export'!A7049="","",'Payments Export'!N7049)</f>
        <v/>
      </c>
      <c r="G7045" s="7" t="str">
        <f>IF('Payments Export'!A7049="","",'Payments Export'!O7049)</f>
        <v/>
      </c>
      <c r="H7045" s="7" t="str">
        <f>IF('Payments Export'!B7049="","",G7045-F7045)</f>
        <v/>
      </c>
      <c r="I7045" s="3" t="str">
        <f>IF(C7045&lt;&gt;"",_xlfn.XLOOKUP(IFERROR(VALUE(C7045),C7045),'Items database'!A:A,'Items database'!B:B),(_xlfn.XLOOKUP(LEFT(E7045,3),Services,Services,"")))</f>
        <v/>
      </c>
      <c r="J7045" s="3" t="str">
        <f t="shared" si="221"/>
        <v/>
      </c>
    </row>
    <row r="7046" spans="1:10" x14ac:dyDescent="0.35">
      <c r="A7046" s="7" t="str">
        <f>IF('Payments Export'!A7050="","",'Payments Export'!A7050)</f>
        <v/>
      </c>
      <c r="B7046" s="7" t="str">
        <f>IF('Payments Export'!A7050="","",'Payments Export'!B7050)</f>
        <v/>
      </c>
      <c r="C7046" s="7" t="str">
        <f>IF(IFERROR(VALUE('Payments Export'!H7050),'Payments Export'!H7050)&lt;&gt;0,IFERROR(VALUE('Payments Export'!H7050),'Payments Export'!H7050),"")</f>
        <v/>
      </c>
      <c r="D7046" s="7" t="str">
        <f>IF('Payments Export'!I7050="","",'Payments Export'!I7050)</f>
        <v/>
      </c>
      <c r="E7046" s="7" t="str">
        <f t="shared" si="220"/>
        <v/>
      </c>
      <c r="F7046" s="7" t="str">
        <f>IF('Payments Export'!A7050="","",'Payments Export'!N7050)</f>
        <v/>
      </c>
      <c r="G7046" s="7" t="str">
        <f>IF('Payments Export'!A7050="","",'Payments Export'!O7050)</f>
        <v/>
      </c>
      <c r="H7046" s="7" t="str">
        <f>IF('Payments Export'!B7050="","",G7046-F7046)</f>
        <v/>
      </c>
      <c r="I7046" s="3" t="str">
        <f>IF(C7046&lt;&gt;"",_xlfn.XLOOKUP(IFERROR(VALUE(C7046),C7046),'Items database'!A:A,'Items database'!B:B),(_xlfn.XLOOKUP(LEFT(E7046,3),Services,Services,"")))</f>
        <v/>
      </c>
      <c r="J7046" s="3" t="str">
        <f t="shared" si="221"/>
        <v/>
      </c>
    </row>
    <row r="7047" spans="1:10" x14ac:dyDescent="0.35">
      <c r="A7047" s="7" t="str">
        <f>IF('Payments Export'!A7051="","",'Payments Export'!A7051)</f>
        <v/>
      </c>
      <c r="B7047" s="7" t="str">
        <f>IF('Payments Export'!A7051="","",'Payments Export'!B7051)</f>
        <v/>
      </c>
      <c r="C7047" s="7" t="str">
        <f>IF(IFERROR(VALUE('Payments Export'!H7051),'Payments Export'!H7051)&lt;&gt;0,IFERROR(VALUE('Payments Export'!H7051),'Payments Export'!H7051),"")</f>
        <v/>
      </c>
      <c r="D7047" s="7" t="str">
        <f>IF('Payments Export'!I7051="","",'Payments Export'!I7051)</f>
        <v/>
      </c>
      <c r="E7047" s="7" t="str">
        <f t="shared" si="220"/>
        <v/>
      </c>
      <c r="F7047" s="7" t="str">
        <f>IF('Payments Export'!A7051="","",'Payments Export'!N7051)</f>
        <v/>
      </c>
      <c r="G7047" s="7" t="str">
        <f>IF('Payments Export'!A7051="","",'Payments Export'!O7051)</f>
        <v/>
      </c>
      <c r="H7047" s="7" t="str">
        <f>IF('Payments Export'!B7051="","",G7047-F7047)</f>
        <v/>
      </c>
      <c r="I7047" s="3" t="str">
        <f>IF(C7047&lt;&gt;"",_xlfn.XLOOKUP(IFERROR(VALUE(C7047),C7047),'Items database'!A:A,'Items database'!B:B),(_xlfn.XLOOKUP(LEFT(E7047,3),Services,Services,"")))</f>
        <v/>
      </c>
      <c r="J7047" s="3" t="str">
        <f t="shared" si="221"/>
        <v/>
      </c>
    </row>
    <row r="7048" spans="1:10" x14ac:dyDescent="0.35">
      <c r="A7048" s="7" t="str">
        <f>IF('Payments Export'!A7052="","",'Payments Export'!A7052)</f>
        <v/>
      </c>
      <c r="B7048" s="7" t="str">
        <f>IF('Payments Export'!A7052="","",'Payments Export'!B7052)</f>
        <v/>
      </c>
      <c r="C7048" s="7" t="str">
        <f>IF(IFERROR(VALUE('Payments Export'!H7052),'Payments Export'!H7052)&lt;&gt;0,IFERROR(VALUE('Payments Export'!H7052),'Payments Export'!H7052),"")</f>
        <v/>
      </c>
      <c r="D7048" s="7" t="str">
        <f>IF('Payments Export'!I7052="","",'Payments Export'!I7052)</f>
        <v/>
      </c>
      <c r="E7048" s="7" t="str">
        <f t="shared" si="220"/>
        <v/>
      </c>
      <c r="F7048" s="7" t="str">
        <f>IF('Payments Export'!A7052="","",'Payments Export'!N7052)</f>
        <v/>
      </c>
      <c r="G7048" s="7" t="str">
        <f>IF('Payments Export'!A7052="","",'Payments Export'!O7052)</f>
        <v/>
      </c>
      <c r="H7048" s="7" t="str">
        <f>IF('Payments Export'!B7052="","",G7048-F7048)</f>
        <v/>
      </c>
      <c r="I7048" s="3" t="str">
        <f>IF(C7048&lt;&gt;"",_xlfn.XLOOKUP(IFERROR(VALUE(C7048),C7048),'Items database'!A:A,'Items database'!B:B),(_xlfn.XLOOKUP(LEFT(E7048,3),Services,Services,"")))</f>
        <v/>
      </c>
      <c r="J7048" s="3" t="str">
        <f t="shared" si="221"/>
        <v/>
      </c>
    </row>
    <row r="7049" spans="1:10" x14ac:dyDescent="0.35">
      <c r="A7049" s="7" t="str">
        <f>IF('Payments Export'!A7053="","",'Payments Export'!A7053)</f>
        <v/>
      </c>
      <c r="B7049" s="7" t="str">
        <f>IF('Payments Export'!A7053="","",'Payments Export'!B7053)</f>
        <v/>
      </c>
      <c r="C7049" s="7" t="str">
        <f>IF(IFERROR(VALUE('Payments Export'!H7053),'Payments Export'!H7053)&lt;&gt;0,IFERROR(VALUE('Payments Export'!H7053),'Payments Export'!H7053),"")</f>
        <v/>
      </c>
      <c r="D7049" s="7" t="str">
        <f>IF('Payments Export'!I7053="","",'Payments Export'!I7053)</f>
        <v/>
      </c>
      <c r="E7049" s="7" t="str">
        <f t="shared" si="220"/>
        <v/>
      </c>
      <c r="F7049" s="7" t="str">
        <f>IF('Payments Export'!A7053="","",'Payments Export'!N7053)</f>
        <v/>
      </c>
      <c r="G7049" s="7" t="str">
        <f>IF('Payments Export'!A7053="","",'Payments Export'!O7053)</f>
        <v/>
      </c>
      <c r="H7049" s="7" t="str">
        <f>IF('Payments Export'!B7053="","",G7049-F7049)</f>
        <v/>
      </c>
      <c r="I7049" s="3" t="str">
        <f>IF(C7049&lt;&gt;"",_xlfn.XLOOKUP(IFERROR(VALUE(C7049),C7049),'Items database'!A:A,'Items database'!B:B),(_xlfn.XLOOKUP(LEFT(E7049,3),Services,Services,"")))</f>
        <v/>
      </c>
      <c r="J7049" s="3" t="str">
        <f t="shared" si="221"/>
        <v/>
      </c>
    </row>
    <row r="7050" spans="1:10" x14ac:dyDescent="0.35">
      <c r="A7050" s="7" t="str">
        <f>IF('Payments Export'!A7054="","",'Payments Export'!A7054)</f>
        <v/>
      </c>
      <c r="B7050" s="7" t="str">
        <f>IF('Payments Export'!A7054="","",'Payments Export'!B7054)</f>
        <v/>
      </c>
      <c r="C7050" s="7" t="str">
        <f>IF(IFERROR(VALUE('Payments Export'!H7054),'Payments Export'!H7054)&lt;&gt;0,IFERROR(VALUE('Payments Export'!H7054),'Payments Export'!H7054),"")</f>
        <v/>
      </c>
      <c r="D7050" s="7" t="str">
        <f>IF('Payments Export'!I7054="","",'Payments Export'!I7054)</f>
        <v/>
      </c>
      <c r="E7050" s="7" t="str">
        <f t="shared" si="220"/>
        <v/>
      </c>
      <c r="F7050" s="7" t="str">
        <f>IF('Payments Export'!A7054="","",'Payments Export'!N7054)</f>
        <v/>
      </c>
      <c r="G7050" s="7" t="str">
        <f>IF('Payments Export'!A7054="","",'Payments Export'!O7054)</f>
        <v/>
      </c>
      <c r="H7050" s="7" t="str">
        <f>IF('Payments Export'!B7054="","",G7050-F7050)</f>
        <v/>
      </c>
      <c r="I7050" s="3" t="str">
        <f>IF(C7050&lt;&gt;"",_xlfn.XLOOKUP(IFERROR(VALUE(C7050),C7050),'Items database'!A:A,'Items database'!B:B),(_xlfn.XLOOKUP(LEFT(E7050,3),Services,Services,"")))</f>
        <v/>
      </c>
      <c r="J7050" s="3" t="str">
        <f t="shared" si="221"/>
        <v/>
      </c>
    </row>
    <row r="7051" spans="1:10" x14ac:dyDescent="0.35">
      <c r="A7051" s="7" t="str">
        <f>IF('Payments Export'!A7055="","",'Payments Export'!A7055)</f>
        <v/>
      </c>
      <c r="B7051" s="7" t="str">
        <f>IF('Payments Export'!A7055="","",'Payments Export'!B7055)</f>
        <v/>
      </c>
      <c r="C7051" s="7" t="str">
        <f>IF(IFERROR(VALUE('Payments Export'!H7055),'Payments Export'!H7055)&lt;&gt;0,IFERROR(VALUE('Payments Export'!H7055),'Payments Export'!H7055),"")</f>
        <v/>
      </c>
      <c r="D7051" s="7" t="str">
        <f>IF('Payments Export'!I7055="","",'Payments Export'!I7055)</f>
        <v/>
      </c>
      <c r="E7051" s="7" t="str">
        <f t="shared" si="220"/>
        <v/>
      </c>
      <c r="F7051" s="7" t="str">
        <f>IF('Payments Export'!A7055="","",'Payments Export'!N7055)</f>
        <v/>
      </c>
      <c r="G7051" s="7" t="str">
        <f>IF('Payments Export'!A7055="","",'Payments Export'!O7055)</f>
        <v/>
      </c>
      <c r="H7051" s="7" t="str">
        <f>IF('Payments Export'!B7055="","",G7051-F7051)</f>
        <v/>
      </c>
      <c r="I7051" s="3" t="str">
        <f>IF(C7051&lt;&gt;"",_xlfn.XLOOKUP(IFERROR(VALUE(C7051),C7051),'Items database'!A:A,'Items database'!B:B),(_xlfn.XLOOKUP(LEFT(E7051,3),Services,Services,"")))</f>
        <v/>
      </c>
      <c r="J7051" s="3" t="str">
        <f t="shared" si="221"/>
        <v/>
      </c>
    </row>
    <row r="7052" spans="1:10" x14ac:dyDescent="0.35">
      <c r="A7052" s="7" t="str">
        <f>IF('Payments Export'!A7056="","",'Payments Export'!A7056)</f>
        <v/>
      </c>
      <c r="B7052" s="7" t="str">
        <f>IF('Payments Export'!A7056="","",'Payments Export'!B7056)</f>
        <v/>
      </c>
      <c r="C7052" s="7" t="str">
        <f>IF(IFERROR(VALUE('Payments Export'!H7056),'Payments Export'!H7056)&lt;&gt;0,IFERROR(VALUE('Payments Export'!H7056),'Payments Export'!H7056),"")</f>
        <v/>
      </c>
      <c r="D7052" s="7" t="str">
        <f>IF('Payments Export'!I7056="","",'Payments Export'!I7056)</f>
        <v/>
      </c>
      <c r="E7052" s="7" t="str">
        <f t="shared" si="220"/>
        <v/>
      </c>
      <c r="F7052" s="7" t="str">
        <f>IF('Payments Export'!A7056="","",'Payments Export'!N7056)</f>
        <v/>
      </c>
      <c r="G7052" s="7" t="str">
        <f>IF('Payments Export'!A7056="","",'Payments Export'!O7056)</f>
        <v/>
      </c>
      <c r="H7052" s="7" t="str">
        <f>IF('Payments Export'!B7056="","",G7052-F7052)</f>
        <v/>
      </c>
      <c r="I7052" s="3" t="str">
        <f>IF(C7052&lt;&gt;"",_xlfn.XLOOKUP(IFERROR(VALUE(C7052),C7052),'Items database'!A:A,'Items database'!B:B),(_xlfn.XLOOKUP(LEFT(E7052,3),Services,Services,"")))</f>
        <v/>
      </c>
      <c r="J7052" s="3" t="str">
        <f t="shared" si="221"/>
        <v/>
      </c>
    </row>
    <row r="7053" spans="1:10" x14ac:dyDescent="0.35">
      <c r="A7053" s="7" t="str">
        <f>IF('Payments Export'!A7057="","",'Payments Export'!A7057)</f>
        <v/>
      </c>
      <c r="B7053" s="7" t="str">
        <f>IF('Payments Export'!A7057="","",'Payments Export'!B7057)</f>
        <v/>
      </c>
      <c r="C7053" s="7" t="str">
        <f>IF(IFERROR(VALUE('Payments Export'!H7057),'Payments Export'!H7057)&lt;&gt;0,IFERROR(VALUE('Payments Export'!H7057),'Payments Export'!H7057),"")</f>
        <v/>
      </c>
      <c r="D7053" s="7" t="str">
        <f>IF('Payments Export'!I7057="","",'Payments Export'!I7057)</f>
        <v/>
      </c>
      <c r="E7053" s="7" t="str">
        <f t="shared" si="220"/>
        <v/>
      </c>
      <c r="F7053" s="7" t="str">
        <f>IF('Payments Export'!A7057="","",'Payments Export'!N7057)</f>
        <v/>
      </c>
      <c r="G7053" s="7" t="str">
        <f>IF('Payments Export'!A7057="","",'Payments Export'!O7057)</f>
        <v/>
      </c>
      <c r="H7053" s="7" t="str">
        <f>IF('Payments Export'!B7057="","",G7053-F7053)</f>
        <v/>
      </c>
      <c r="I7053" s="3" t="str">
        <f>IF(C7053&lt;&gt;"",_xlfn.XLOOKUP(IFERROR(VALUE(C7053),C7053),'Items database'!A:A,'Items database'!B:B),(_xlfn.XLOOKUP(LEFT(E7053,3),Services,Services,"")))</f>
        <v/>
      </c>
      <c r="J7053" s="3" t="str">
        <f t="shared" si="221"/>
        <v/>
      </c>
    </row>
    <row r="7054" spans="1:10" x14ac:dyDescent="0.35">
      <c r="A7054" s="7" t="str">
        <f>IF('Payments Export'!A7058="","",'Payments Export'!A7058)</f>
        <v/>
      </c>
      <c r="B7054" s="7" t="str">
        <f>IF('Payments Export'!A7058="","",'Payments Export'!B7058)</f>
        <v/>
      </c>
      <c r="C7054" s="7" t="str">
        <f>IF(IFERROR(VALUE('Payments Export'!H7058),'Payments Export'!H7058)&lt;&gt;0,IFERROR(VALUE('Payments Export'!H7058),'Payments Export'!H7058),"")</f>
        <v/>
      </c>
      <c r="D7054" s="7" t="str">
        <f>IF('Payments Export'!I7058="","",'Payments Export'!I7058)</f>
        <v/>
      </c>
      <c r="E7054" s="7" t="str">
        <f t="shared" si="220"/>
        <v/>
      </c>
      <c r="F7054" s="7" t="str">
        <f>IF('Payments Export'!A7058="","",'Payments Export'!N7058)</f>
        <v/>
      </c>
      <c r="G7054" s="7" t="str">
        <f>IF('Payments Export'!A7058="","",'Payments Export'!O7058)</f>
        <v/>
      </c>
      <c r="H7054" s="7" t="str">
        <f>IF('Payments Export'!B7058="","",G7054-F7054)</f>
        <v/>
      </c>
      <c r="I7054" s="3" t="str">
        <f>IF(C7054&lt;&gt;"",_xlfn.XLOOKUP(IFERROR(VALUE(C7054),C7054),'Items database'!A:A,'Items database'!B:B),(_xlfn.XLOOKUP(LEFT(E7054,3),Services,Services,"")))</f>
        <v/>
      </c>
      <c r="J7054" s="3" t="str">
        <f t="shared" si="221"/>
        <v/>
      </c>
    </row>
    <row r="7055" spans="1:10" x14ac:dyDescent="0.35">
      <c r="A7055" s="7" t="str">
        <f>IF('Payments Export'!A7059="","",'Payments Export'!A7059)</f>
        <v/>
      </c>
      <c r="B7055" s="7" t="str">
        <f>IF('Payments Export'!A7059="","",'Payments Export'!B7059)</f>
        <v/>
      </c>
      <c r="C7055" s="7" t="str">
        <f>IF(IFERROR(VALUE('Payments Export'!H7059),'Payments Export'!H7059)&lt;&gt;0,IFERROR(VALUE('Payments Export'!H7059),'Payments Export'!H7059),"")</f>
        <v/>
      </c>
      <c r="D7055" s="7" t="str">
        <f>IF('Payments Export'!I7059="","",'Payments Export'!I7059)</f>
        <v/>
      </c>
      <c r="E7055" s="7" t="str">
        <f t="shared" si="220"/>
        <v/>
      </c>
      <c r="F7055" s="7" t="str">
        <f>IF('Payments Export'!A7059="","",'Payments Export'!N7059)</f>
        <v/>
      </c>
      <c r="G7055" s="7" t="str">
        <f>IF('Payments Export'!A7059="","",'Payments Export'!O7059)</f>
        <v/>
      </c>
      <c r="H7055" s="7" t="str">
        <f>IF('Payments Export'!B7059="","",G7055-F7055)</f>
        <v/>
      </c>
      <c r="I7055" s="3" t="str">
        <f>IF(C7055&lt;&gt;"",_xlfn.XLOOKUP(IFERROR(VALUE(C7055),C7055),'Items database'!A:A,'Items database'!B:B),(_xlfn.XLOOKUP(LEFT(E7055,3),Services,Services,"")))</f>
        <v/>
      </c>
      <c r="J7055" s="3" t="str">
        <f t="shared" si="221"/>
        <v/>
      </c>
    </row>
    <row r="7056" spans="1:10" x14ac:dyDescent="0.35">
      <c r="A7056" s="7" t="str">
        <f>IF('Payments Export'!A7060="","",'Payments Export'!A7060)</f>
        <v/>
      </c>
      <c r="B7056" s="7" t="str">
        <f>IF('Payments Export'!A7060="","",'Payments Export'!B7060)</f>
        <v/>
      </c>
      <c r="C7056" s="7" t="str">
        <f>IF(IFERROR(VALUE('Payments Export'!H7060),'Payments Export'!H7060)&lt;&gt;0,IFERROR(VALUE('Payments Export'!H7060),'Payments Export'!H7060),"")</f>
        <v/>
      </c>
      <c r="D7056" s="7" t="str">
        <f>IF('Payments Export'!I7060="","",'Payments Export'!I7060)</f>
        <v/>
      </c>
      <c r="E7056" s="7" t="str">
        <f t="shared" si="220"/>
        <v/>
      </c>
      <c r="F7056" s="7" t="str">
        <f>IF('Payments Export'!A7060="","",'Payments Export'!N7060)</f>
        <v/>
      </c>
      <c r="G7056" s="7" t="str">
        <f>IF('Payments Export'!A7060="","",'Payments Export'!O7060)</f>
        <v/>
      </c>
      <c r="H7056" s="7" t="str">
        <f>IF('Payments Export'!B7060="","",G7056-F7056)</f>
        <v/>
      </c>
      <c r="I7056" s="3" t="str">
        <f>IF(C7056&lt;&gt;"",_xlfn.XLOOKUP(IFERROR(VALUE(C7056),C7056),'Items database'!A:A,'Items database'!B:B),(_xlfn.XLOOKUP(LEFT(E7056,3),Services,Services,"")))</f>
        <v/>
      </c>
      <c r="J7056" s="3" t="str">
        <f t="shared" si="221"/>
        <v/>
      </c>
    </row>
    <row r="7057" spans="1:10" x14ac:dyDescent="0.35">
      <c r="A7057" s="7" t="str">
        <f>IF('Payments Export'!A7061="","",'Payments Export'!A7061)</f>
        <v/>
      </c>
      <c r="B7057" s="7" t="str">
        <f>IF('Payments Export'!A7061="","",'Payments Export'!B7061)</f>
        <v/>
      </c>
      <c r="C7057" s="7" t="str">
        <f>IF(IFERROR(VALUE('Payments Export'!H7061),'Payments Export'!H7061)&lt;&gt;0,IFERROR(VALUE('Payments Export'!H7061),'Payments Export'!H7061),"")</f>
        <v/>
      </c>
      <c r="D7057" s="7" t="str">
        <f>IF('Payments Export'!I7061="","",'Payments Export'!I7061)</f>
        <v/>
      </c>
      <c r="E7057" s="7" t="str">
        <f t="shared" si="220"/>
        <v/>
      </c>
      <c r="F7057" s="7" t="str">
        <f>IF('Payments Export'!A7061="","",'Payments Export'!N7061)</f>
        <v/>
      </c>
      <c r="G7057" s="7" t="str">
        <f>IF('Payments Export'!A7061="","",'Payments Export'!O7061)</f>
        <v/>
      </c>
      <c r="H7057" s="7" t="str">
        <f>IF('Payments Export'!B7061="","",G7057-F7057)</f>
        <v/>
      </c>
      <c r="I7057" s="3" t="str">
        <f>IF(C7057&lt;&gt;"",_xlfn.XLOOKUP(IFERROR(VALUE(C7057),C7057),'Items database'!A:A,'Items database'!B:B),(_xlfn.XLOOKUP(LEFT(E7057,3),Services,Services,"")))</f>
        <v/>
      </c>
      <c r="J7057" s="3" t="str">
        <f t="shared" si="221"/>
        <v/>
      </c>
    </row>
    <row r="7058" spans="1:10" x14ac:dyDescent="0.35">
      <c r="A7058" s="7" t="str">
        <f>IF('Payments Export'!A7062="","",'Payments Export'!A7062)</f>
        <v/>
      </c>
      <c r="B7058" s="7" t="str">
        <f>IF('Payments Export'!A7062="","",'Payments Export'!B7062)</f>
        <v/>
      </c>
      <c r="C7058" s="7" t="str">
        <f>IF(IFERROR(VALUE('Payments Export'!H7062),'Payments Export'!H7062)&lt;&gt;0,IFERROR(VALUE('Payments Export'!H7062),'Payments Export'!H7062),"")</f>
        <v/>
      </c>
      <c r="D7058" s="7" t="str">
        <f>IF('Payments Export'!I7062="","",'Payments Export'!I7062)</f>
        <v/>
      </c>
      <c r="E7058" s="7" t="str">
        <f t="shared" si="220"/>
        <v/>
      </c>
      <c r="F7058" s="7" t="str">
        <f>IF('Payments Export'!A7062="","",'Payments Export'!N7062)</f>
        <v/>
      </c>
      <c r="G7058" s="7" t="str">
        <f>IF('Payments Export'!A7062="","",'Payments Export'!O7062)</f>
        <v/>
      </c>
      <c r="H7058" s="7" t="str">
        <f>IF('Payments Export'!B7062="","",G7058-F7058)</f>
        <v/>
      </c>
      <c r="I7058" s="3" t="str">
        <f>IF(C7058&lt;&gt;"",_xlfn.XLOOKUP(IFERROR(VALUE(C7058),C7058),'Items database'!A:A,'Items database'!B:B),(_xlfn.XLOOKUP(LEFT(E7058,3),Services,Services,"")))</f>
        <v/>
      </c>
      <c r="J7058" s="3" t="str">
        <f t="shared" si="221"/>
        <v/>
      </c>
    </row>
    <row r="7059" spans="1:10" x14ac:dyDescent="0.35">
      <c r="A7059" s="7" t="str">
        <f>IF('Payments Export'!A7063="","",'Payments Export'!A7063)</f>
        <v/>
      </c>
      <c r="B7059" s="7" t="str">
        <f>IF('Payments Export'!A7063="","",'Payments Export'!B7063)</f>
        <v/>
      </c>
      <c r="C7059" s="7" t="str">
        <f>IF(IFERROR(VALUE('Payments Export'!H7063),'Payments Export'!H7063)&lt;&gt;0,IFERROR(VALUE('Payments Export'!H7063),'Payments Export'!H7063),"")</f>
        <v/>
      </c>
      <c r="D7059" s="7" t="str">
        <f>IF('Payments Export'!I7063="","",'Payments Export'!I7063)</f>
        <v/>
      </c>
      <c r="E7059" s="7" t="str">
        <f t="shared" si="220"/>
        <v/>
      </c>
      <c r="F7059" s="7" t="str">
        <f>IF('Payments Export'!A7063="","",'Payments Export'!N7063)</f>
        <v/>
      </c>
      <c r="G7059" s="7" t="str">
        <f>IF('Payments Export'!A7063="","",'Payments Export'!O7063)</f>
        <v/>
      </c>
      <c r="H7059" s="7" t="str">
        <f>IF('Payments Export'!B7063="","",G7059-F7059)</f>
        <v/>
      </c>
      <c r="I7059" s="3" t="str">
        <f>IF(C7059&lt;&gt;"",_xlfn.XLOOKUP(IFERROR(VALUE(C7059),C7059),'Items database'!A:A,'Items database'!B:B),(_xlfn.XLOOKUP(LEFT(E7059,3),Services,Services,"")))</f>
        <v/>
      </c>
      <c r="J7059" s="3" t="str">
        <f t="shared" si="221"/>
        <v/>
      </c>
    </row>
    <row r="7060" spans="1:10" x14ac:dyDescent="0.35">
      <c r="A7060" s="7" t="str">
        <f>IF('Payments Export'!A7064="","",'Payments Export'!A7064)</f>
        <v/>
      </c>
      <c r="B7060" s="7" t="str">
        <f>IF('Payments Export'!A7064="","",'Payments Export'!B7064)</f>
        <v/>
      </c>
      <c r="C7060" s="7" t="str">
        <f>IF(IFERROR(VALUE('Payments Export'!H7064),'Payments Export'!H7064)&lt;&gt;0,IFERROR(VALUE('Payments Export'!H7064),'Payments Export'!H7064),"")</f>
        <v/>
      </c>
      <c r="D7060" s="7" t="str">
        <f>IF('Payments Export'!I7064="","",'Payments Export'!I7064)</f>
        <v/>
      </c>
      <c r="E7060" s="7" t="str">
        <f t="shared" si="220"/>
        <v/>
      </c>
      <c r="F7060" s="7" t="str">
        <f>IF('Payments Export'!A7064="","",'Payments Export'!N7064)</f>
        <v/>
      </c>
      <c r="G7060" s="7" t="str">
        <f>IF('Payments Export'!A7064="","",'Payments Export'!O7064)</f>
        <v/>
      </c>
      <c r="H7060" s="7" t="str">
        <f>IF('Payments Export'!B7064="","",G7060-F7060)</f>
        <v/>
      </c>
      <c r="I7060" s="3" t="str">
        <f>IF(C7060&lt;&gt;"",_xlfn.XLOOKUP(IFERROR(VALUE(C7060),C7060),'Items database'!A:A,'Items database'!B:B),(_xlfn.XLOOKUP(LEFT(E7060,3),Services,Services,"")))</f>
        <v/>
      </c>
      <c r="J7060" s="3" t="str">
        <f t="shared" si="221"/>
        <v/>
      </c>
    </row>
    <row r="7061" spans="1:10" x14ac:dyDescent="0.35">
      <c r="A7061" s="7" t="str">
        <f>IF('Payments Export'!A7065="","",'Payments Export'!A7065)</f>
        <v/>
      </c>
      <c r="B7061" s="7" t="str">
        <f>IF('Payments Export'!A7065="","",'Payments Export'!B7065)</f>
        <v/>
      </c>
      <c r="C7061" s="7" t="str">
        <f>IF(IFERROR(VALUE('Payments Export'!H7065),'Payments Export'!H7065)&lt;&gt;0,IFERROR(VALUE('Payments Export'!H7065),'Payments Export'!H7065),"")</f>
        <v/>
      </c>
      <c r="D7061" s="7" t="str">
        <f>IF('Payments Export'!I7065="","",'Payments Export'!I7065)</f>
        <v/>
      </c>
      <c r="E7061" s="7" t="str">
        <f t="shared" si="220"/>
        <v/>
      </c>
      <c r="F7061" s="7" t="str">
        <f>IF('Payments Export'!A7065="","",'Payments Export'!N7065)</f>
        <v/>
      </c>
      <c r="G7061" s="7" t="str">
        <f>IF('Payments Export'!A7065="","",'Payments Export'!O7065)</f>
        <v/>
      </c>
      <c r="H7061" s="7" t="str">
        <f>IF('Payments Export'!B7065="","",G7061-F7061)</f>
        <v/>
      </c>
      <c r="I7061" s="3" t="str">
        <f>IF(C7061&lt;&gt;"",_xlfn.XLOOKUP(IFERROR(VALUE(C7061),C7061),'Items database'!A:A,'Items database'!B:B),(_xlfn.XLOOKUP(LEFT(E7061,3),Services,Services,"")))</f>
        <v/>
      </c>
      <c r="J7061" s="3" t="str">
        <f t="shared" si="221"/>
        <v/>
      </c>
    </row>
    <row r="7062" spans="1:10" x14ac:dyDescent="0.35">
      <c r="A7062" s="7" t="str">
        <f>IF('Payments Export'!A7066="","",'Payments Export'!A7066)</f>
        <v/>
      </c>
      <c r="B7062" s="7" t="str">
        <f>IF('Payments Export'!A7066="","",'Payments Export'!B7066)</f>
        <v/>
      </c>
      <c r="C7062" s="7" t="str">
        <f>IF(IFERROR(VALUE('Payments Export'!H7066),'Payments Export'!H7066)&lt;&gt;0,IFERROR(VALUE('Payments Export'!H7066),'Payments Export'!H7066),"")</f>
        <v/>
      </c>
      <c r="D7062" s="7" t="str">
        <f>IF('Payments Export'!I7066="","",'Payments Export'!I7066)</f>
        <v/>
      </c>
      <c r="E7062" s="7" t="str">
        <f t="shared" si="220"/>
        <v/>
      </c>
      <c r="F7062" s="7" t="str">
        <f>IF('Payments Export'!A7066="","",'Payments Export'!N7066)</f>
        <v/>
      </c>
      <c r="G7062" s="7" t="str">
        <f>IF('Payments Export'!A7066="","",'Payments Export'!O7066)</f>
        <v/>
      </c>
      <c r="H7062" s="7" t="str">
        <f>IF('Payments Export'!B7066="","",G7062-F7062)</f>
        <v/>
      </c>
      <c r="I7062" s="3" t="str">
        <f>IF(C7062&lt;&gt;"",_xlfn.XLOOKUP(IFERROR(VALUE(C7062),C7062),'Items database'!A:A,'Items database'!B:B),(_xlfn.XLOOKUP(LEFT(E7062,3),Services,Services,"")))</f>
        <v/>
      </c>
      <c r="J7062" s="3" t="str">
        <f t="shared" si="221"/>
        <v/>
      </c>
    </row>
    <row r="7063" spans="1:10" x14ac:dyDescent="0.35">
      <c r="A7063" s="7" t="str">
        <f>IF('Payments Export'!A7067="","",'Payments Export'!A7067)</f>
        <v/>
      </c>
      <c r="B7063" s="7" t="str">
        <f>IF('Payments Export'!A7067="","",'Payments Export'!B7067)</f>
        <v/>
      </c>
      <c r="C7063" s="7" t="str">
        <f>IF(IFERROR(VALUE('Payments Export'!H7067),'Payments Export'!H7067)&lt;&gt;0,IFERROR(VALUE('Payments Export'!H7067),'Payments Export'!H7067),"")</f>
        <v/>
      </c>
      <c r="D7063" s="7" t="str">
        <f>IF('Payments Export'!I7067="","",'Payments Export'!I7067)</f>
        <v/>
      </c>
      <c r="E7063" s="7" t="str">
        <f t="shared" si="220"/>
        <v/>
      </c>
      <c r="F7063" s="7" t="str">
        <f>IF('Payments Export'!A7067="","",'Payments Export'!N7067)</f>
        <v/>
      </c>
      <c r="G7063" s="7" t="str">
        <f>IF('Payments Export'!A7067="","",'Payments Export'!O7067)</f>
        <v/>
      </c>
      <c r="H7063" s="7" t="str">
        <f>IF('Payments Export'!B7067="","",G7063-F7063)</f>
        <v/>
      </c>
      <c r="I7063" s="3" t="str">
        <f>IF(C7063&lt;&gt;"",_xlfn.XLOOKUP(IFERROR(VALUE(C7063),C7063),'Items database'!A:A,'Items database'!B:B),(_xlfn.XLOOKUP(LEFT(E7063,3),Services,Services,"")))</f>
        <v/>
      </c>
      <c r="J7063" s="3" t="str">
        <f t="shared" si="221"/>
        <v/>
      </c>
    </row>
    <row r="7064" spans="1:10" x14ac:dyDescent="0.35">
      <c r="A7064" s="7" t="str">
        <f>IF('Payments Export'!A7068="","",'Payments Export'!A7068)</f>
        <v/>
      </c>
      <c r="B7064" s="7" t="str">
        <f>IF('Payments Export'!A7068="","",'Payments Export'!B7068)</f>
        <v/>
      </c>
      <c r="C7064" s="7" t="str">
        <f>IF(IFERROR(VALUE('Payments Export'!H7068),'Payments Export'!H7068)&lt;&gt;0,IFERROR(VALUE('Payments Export'!H7068),'Payments Export'!H7068),"")</f>
        <v/>
      </c>
      <c r="D7064" s="7" t="str">
        <f>IF('Payments Export'!I7068="","",'Payments Export'!I7068)</f>
        <v/>
      </c>
      <c r="E7064" s="7" t="str">
        <f t="shared" si="220"/>
        <v/>
      </c>
      <c r="F7064" s="7" t="str">
        <f>IF('Payments Export'!A7068="","",'Payments Export'!N7068)</f>
        <v/>
      </c>
      <c r="G7064" s="7" t="str">
        <f>IF('Payments Export'!A7068="","",'Payments Export'!O7068)</f>
        <v/>
      </c>
      <c r="H7064" s="7" t="str">
        <f>IF('Payments Export'!B7068="","",G7064-F7064)</f>
        <v/>
      </c>
      <c r="I7064" s="3" t="str">
        <f>IF(C7064&lt;&gt;"",_xlfn.XLOOKUP(IFERROR(VALUE(C7064),C7064),'Items database'!A:A,'Items database'!B:B),(_xlfn.XLOOKUP(LEFT(E7064,3),Services,Services,"")))</f>
        <v/>
      </c>
      <c r="J7064" s="3" t="str">
        <f t="shared" si="221"/>
        <v/>
      </c>
    </row>
    <row r="7065" spans="1:10" x14ac:dyDescent="0.35">
      <c r="A7065" s="7" t="str">
        <f>IF('Payments Export'!A7069="","",'Payments Export'!A7069)</f>
        <v/>
      </c>
      <c r="B7065" s="7" t="str">
        <f>IF('Payments Export'!A7069="","",'Payments Export'!B7069)</f>
        <v/>
      </c>
      <c r="C7065" s="7" t="str">
        <f>IF(IFERROR(VALUE('Payments Export'!H7069),'Payments Export'!H7069)&lt;&gt;0,IFERROR(VALUE('Payments Export'!H7069),'Payments Export'!H7069),"")</f>
        <v/>
      </c>
      <c r="D7065" s="7" t="str">
        <f>IF('Payments Export'!I7069="","",'Payments Export'!I7069)</f>
        <v/>
      </c>
      <c r="E7065" s="7" t="str">
        <f t="shared" si="220"/>
        <v/>
      </c>
      <c r="F7065" s="7" t="str">
        <f>IF('Payments Export'!A7069="","",'Payments Export'!N7069)</f>
        <v/>
      </c>
      <c r="G7065" s="7" t="str">
        <f>IF('Payments Export'!A7069="","",'Payments Export'!O7069)</f>
        <v/>
      </c>
      <c r="H7065" s="7" t="str">
        <f>IF('Payments Export'!B7069="","",G7065-F7065)</f>
        <v/>
      </c>
      <c r="I7065" s="3" t="str">
        <f>IF(C7065&lt;&gt;"",_xlfn.XLOOKUP(IFERROR(VALUE(C7065),C7065),'Items database'!A:A,'Items database'!B:B),(_xlfn.XLOOKUP(LEFT(E7065,3),Services,Services,"")))</f>
        <v/>
      </c>
      <c r="J7065" s="3" t="str">
        <f t="shared" si="221"/>
        <v/>
      </c>
    </row>
    <row r="7066" spans="1:10" x14ac:dyDescent="0.35">
      <c r="A7066" s="7" t="str">
        <f>IF('Payments Export'!A7070="","",'Payments Export'!A7070)</f>
        <v/>
      </c>
      <c r="B7066" s="7" t="str">
        <f>IF('Payments Export'!A7070="","",'Payments Export'!B7070)</f>
        <v/>
      </c>
      <c r="C7066" s="7" t="str">
        <f>IF(IFERROR(VALUE('Payments Export'!H7070),'Payments Export'!H7070)&lt;&gt;0,IFERROR(VALUE('Payments Export'!H7070),'Payments Export'!H7070),"")</f>
        <v/>
      </c>
      <c r="D7066" s="7" t="str">
        <f>IF('Payments Export'!I7070="","",'Payments Export'!I7070)</f>
        <v/>
      </c>
      <c r="E7066" s="7" t="str">
        <f t="shared" si="220"/>
        <v/>
      </c>
      <c r="F7066" s="7" t="str">
        <f>IF('Payments Export'!A7070="","",'Payments Export'!N7070)</f>
        <v/>
      </c>
      <c r="G7066" s="7" t="str">
        <f>IF('Payments Export'!A7070="","",'Payments Export'!O7070)</f>
        <v/>
      </c>
      <c r="H7066" s="7" t="str">
        <f>IF('Payments Export'!B7070="","",G7066-F7066)</f>
        <v/>
      </c>
      <c r="I7066" s="3" t="str">
        <f>IF(C7066&lt;&gt;"",_xlfn.XLOOKUP(IFERROR(VALUE(C7066),C7066),'Items database'!A:A,'Items database'!B:B),(_xlfn.XLOOKUP(LEFT(E7066,3),Services,Services,"")))</f>
        <v/>
      </c>
      <c r="J7066" s="3" t="str">
        <f t="shared" si="221"/>
        <v/>
      </c>
    </row>
    <row r="7067" spans="1:10" x14ac:dyDescent="0.35">
      <c r="A7067" s="7" t="str">
        <f>IF('Payments Export'!A7071="","",'Payments Export'!A7071)</f>
        <v/>
      </c>
      <c r="B7067" s="7" t="str">
        <f>IF('Payments Export'!A7071="","",'Payments Export'!B7071)</f>
        <v/>
      </c>
      <c r="C7067" s="7" t="str">
        <f>IF(IFERROR(VALUE('Payments Export'!H7071),'Payments Export'!H7071)&lt;&gt;0,IFERROR(VALUE('Payments Export'!H7071),'Payments Export'!H7071),"")</f>
        <v/>
      </c>
      <c r="D7067" s="7" t="str">
        <f>IF('Payments Export'!I7071="","",'Payments Export'!I7071)</f>
        <v/>
      </c>
      <c r="E7067" s="7" t="str">
        <f t="shared" si="220"/>
        <v/>
      </c>
      <c r="F7067" s="7" t="str">
        <f>IF('Payments Export'!A7071="","",'Payments Export'!N7071)</f>
        <v/>
      </c>
      <c r="G7067" s="7" t="str">
        <f>IF('Payments Export'!A7071="","",'Payments Export'!O7071)</f>
        <v/>
      </c>
      <c r="H7067" s="7" t="str">
        <f>IF('Payments Export'!B7071="","",G7067-F7067)</f>
        <v/>
      </c>
      <c r="I7067" s="3" t="str">
        <f>IF(C7067&lt;&gt;"",_xlfn.XLOOKUP(IFERROR(VALUE(C7067),C7067),'Items database'!A:A,'Items database'!B:B),(_xlfn.XLOOKUP(LEFT(E7067,3),Services,Services,"")))</f>
        <v/>
      </c>
      <c r="J7067" s="3" t="str">
        <f t="shared" si="221"/>
        <v/>
      </c>
    </row>
    <row r="7068" spans="1:10" x14ac:dyDescent="0.35">
      <c r="A7068" s="7" t="str">
        <f>IF('Payments Export'!A7072="","",'Payments Export'!A7072)</f>
        <v/>
      </c>
      <c r="B7068" s="7" t="str">
        <f>IF('Payments Export'!A7072="","",'Payments Export'!B7072)</f>
        <v/>
      </c>
      <c r="C7068" s="7" t="str">
        <f>IF(IFERROR(VALUE('Payments Export'!H7072),'Payments Export'!H7072)&lt;&gt;0,IFERROR(VALUE('Payments Export'!H7072),'Payments Export'!H7072),"")</f>
        <v/>
      </c>
      <c r="D7068" s="7" t="str">
        <f>IF('Payments Export'!I7072="","",'Payments Export'!I7072)</f>
        <v/>
      </c>
      <c r="E7068" s="7" t="str">
        <f t="shared" si="220"/>
        <v/>
      </c>
      <c r="F7068" s="7" t="str">
        <f>IF('Payments Export'!A7072="","",'Payments Export'!N7072)</f>
        <v/>
      </c>
      <c r="G7068" s="7" t="str">
        <f>IF('Payments Export'!A7072="","",'Payments Export'!O7072)</f>
        <v/>
      </c>
      <c r="H7068" s="7" t="str">
        <f>IF('Payments Export'!B7072="","",G7068-F7068)</f>
        <v/>
      </c>
      <c r="I7068" s="3" t="str">
        <f>IF(C7068&lt;&gt;"",_xlfn.XLOOKUP(IFERROR(VALUE(C7068),C7068),'Items database'!A:A,'Items database'!B:B),(_xlfn.XLOOKUP(LEFT(E7068,3),Services,Services,"")))</f>
        <v/>
      </c>
      <c r="J7068" s="3" t="str">
        <f t="shared" si="221"/>
        <v/>
      </c>
    </row>
    <row r="7069" spans="1:10" x14ac:dyDescent="0.35">
      <c r="A7069" s="7" t="str">
        <f>IF('Payments Export'!A7073="","",'Payments Export'!A7073)</f>
        <v/>
      </c>
      <c r="B7069" s="7" t="str">
        <f>IF('Payments Export'!A7073="","",'Payments Export'!B7073)</f>
        <v/>
      </c>
      <c r="C7069" s="7" t="str">
        <f>IF(IFERROR(VALUE('Payments Export'!H7073),'Payments Export'!H7073)&lt;&gt;0,IFERROR(VALUE('Payments Export'!H7073),'Payments Export'!H7073),"")</f>
        <v/>
      </c>
      <c r="D7069" s="7" t="str">
        <f>IF('Payments Export'!I7073="","",'Payments Export'!I7073)</f>
        <v/>
      </c>
      <c r="E7069" s="7" t="str">
        <f t="shared" si="220"/>
        <v/>
      </c>
      <c r="F7069" s="7" t="str">
        <f>IF('Payments Export'!A7073="","",'Payments Export'!N7073)</f>
        <v/>
      </c>
      <c r="G7069" s="7" t="str">
        <f>IF('Payments Export'!A7073="","",'Payments Export'!O7073)</f>
        <v/>
      </c>
      <c r="H7069" s="7" t="str">
        <f>IF('Payments Export'!B7073="","",G7069-F7069)</f>
        <v/>
      </c>
      <c r="I7069" s="3" t="str">
        <f>IF(C7069&lt;&gt;"",_xlfn.XLOOKUP(IFERROR(VALUE(C7069),C7069),'Items database'!A:A,'Items database'!B:B),(_xlfn.XLOOKUP(LEFT(E7069,3),Services,Services,"")))</f>
        <v/>
      </c>
      <c r="J7069" s="3" t="str">
        <f t="shared" si="221"/>
        <v/>
      </c>
    </row>
    <row r="7070" spans="1:10" x14ac:dyDescent="0.35">
      <c r="A7070" s="7" t="str">
        <f>IF('Payments Export'!A7074="","",'Payments Export'!A7074)</f>
        <v/>
      </c>
      <c r="B7070" s="7" t="str">
        <f>IF('Payments Export'!A7074="","",'Payments Export'!B7074)</f>
        <v/>
      </c>
      <c r="C7070" s="7" t="str">
        <f>IF(IFERROR(VALUE('Payments Export'!H7074),'Payments Export'!H7074)&lt;&gt;0,IFERROR(VALUE('Payments Export'!H7074),'Payments Export'!H7074),"")</f>
        <v/>
      </c>
      <c r="D7070" s="7" t="str">
        <f>IF('Payments Export'!I7074="","",'Payments Export'!I7074)</f>
        <v/>
      </c>
      <c r="E7070" s="7" t="str">
        <f t="shared" si="220"/>
        <v/>
      </c>
      <c r="F7070" s="7" t="str">
        <f>IF('Payments Export'!A7074="","",'Payments Export'!N7074)</f>
        <v/>
      </c>
      <c r="G7070" s="7" t="str">
        <f>IF('Payments Export'!A7074="","",'Payments Export'!O7074)</f>
        <v/>
      </c>
      <c r="H7070" s="7" t="str">
        <f>IF('Payments Export'!B7074="","",G7070-F7070)</f>
        <v/>
      </c>
      <c r="I7070" s="3" t="str">
        <f>IF(C7070&lt;&gt;"",_xlfn.XLOOKUP(IFERROR(VALUE(C7070),C7070),'Items database'!A:A,'Items database'!B:B),(_xlfn.XLOOKUP(LEFT(E7070,3),Services,Services,"")))</f>
        <v/>
      </c>
      <c r="J7070" s="3" t="str">
        <f t="shared" si="221"/>
        <v/>
      </c>
    </row>
    <row r="7071" spans="1:10" x14ac:dyDescent="0.35">
      <c r="A7071" s="7" t="str">
        <f>IF('Payments Export'!A7075="","",'Payments Export'!A7075)</f>
        <v/>
      </c>
      <c r="B7071" s="7" t="str">
        <f>IF('Payments Export'!A7075="","",'Payments Export'!B7075)</f>
        <v/>
      </c>
      <c r="C7071" s="7" t="str">
        <f>IF(IFERROR(VALUE('Payments Export'!H7075),'Payments Export'!H7075)&lt;&gt;0,IFERROR(VALUE('Payments Export'!H7075),'Payments Export'!H7075),"")</f>
        <v/>
      </c>
      <c r="D7071" s="7" t="str">
        <f>IF('Payments Export'!I7075="","",'Payments Export'!I7075)</f>
        <v/>
      </c>
      <c r="E7071" s="7" t="str">
        <f t="shared" si="220"/>
        <v/>
      </c>
      <c r="F7071" s="7" t="str">
        <f>IF('Payments Export'!A7075="","",'Payments Export'!N7075)</f>
        <v/>
      </c>
      <c r="G7071" s="7" t="str">
        <f>IF('Payments Export'!A7075="","",'Payments Export'!O7075)</f>
        <v/>
      </c>
      <c r="H7071" s="7" t="str">
        <f>IF('Payments Export'!B7075="","",G7071-F7071)</f>
        <v/>
      </c>
      <c r="I7071" s="3" t="str">
        <f>IF(C7071&lt;&gt;"",_xlfn.XLOOKUP(IFERROR(VALUE(C7071),C7071),'Items database'!A:A,'Items database'!B:B),(_xlfn.XLOOKUP(LEFT(E7071,3),Services,Services,"")))</f>
        <v/>
      </c>
      <c r="J7071" s="3" t="str">
        <f t="shared" si="221"/>
        <v/>
      </c>
    </row>
    <row r="7072" spans="1:10" x14ac:dyDescent="0.35">
      <c r="A7072" s="7" t="str">
        <f>IF('Payments Export'!A7076="","",'Payments Export'!A7076)</f>
        <v/>
      </c>
      <c r="B7072" s="7" t="str">
        <f>IF('Payments Export'!A7076="","",'Payments Export'!B7076)</f>
        <v/>
      </c>
      <c r="C7072" s="7" t="str">
        <f>IF(IFERROR(VALUE('Payments Export'!H7076),'Payments Export'!H7076)&lt;&gt;0,IFERROR(VALUE('Payments Export'!H7076),'Payments Export'!H7076),"")</f>
        <v/>
      </c>
      <c r="D7072" s="7" t="str">
        <f>IF('Payments Export'!I7076="","",'Payments Export'!I7076)</f>
        <v/>
      </c>
      <c r="E7072" s="7" t="str">
        <f t="shared" si="220"/>
        <v/>
      </c>
      <c r="F7072" s="7" t="str">
        <f>IF('Payments Export'!A7076="","",'Payments Export'!N7076)</f>
        <v/>
      </c>
      <c r="G7072" s="7" t="str">
        <f>IF('Payments Export'!A7076="","",'Payments Export'!O7076)</f>
        <v/>
      </c>
      <c r="H7072" s="7" t="str">
        <f>IF('Payments Export'!B7076="","",G7072-F7072)</f>
        <v/>
      </c>
      <c r="I7072" s="3" t="str">
        <f>IF(C7072&lt;&gt;"",_xlfn.XLOOKUP(IFERROR(VALUE(C7072),C7072),'Items database'!A:A,'Items database'!B:B),(_xlfn.XLOOKUP(LEFT(E7072,3),Services,Services,"")))</f>
        <v/>
      </c>
      <c r="J7072" s="3" t="str">
        <f t="shared" si="221"/>
        <v/>
      </c>
    </row>
    <row r="7073" spans="1:10" x14ac:dyDescent="0.35">
      <c r="A7073" s="7" t="str">
        <f>IF('Payments Export'!A7077="","",'Payments Export'!A7077)</f>
        <v/>
      </c>
      <c r="B7073" s="7" t="str">
        <f>IF('Payments Export'!A7077="","",'Payments Export'!B7077)</f>
        <v/>
      </c>
      <c r="C7073" s="7" t="str">
        <f>IF(IFERROR(VALUE('Payments Export'!H7077),'Payments Export'!H7077)&lt;&gt;0,IFERROR(VALUE('Payments Export'!H7077),'Payments Export'!H7077),"")</f>
        <v/>
      </c>
      <c r="D7073" s="7" t="str">
        <f>IF('Payments Export'!I7077="","",'Payments Export'!I7077)</f>
        <v/>
      </c>
      <c r="E7073" s="7" t="str">
        <f t="shared" si="220"/>
        <v/>
      </c>
      <c r="F7073" s="7" t="str">
        <f>IF('Payments Export'!A7077="","",'Payments Export'!N7077)</f>
        <v/>
      </c>
      <c r="G7073" s="7" t="str">
        <f>IF('Payments Export'!A7077="","",'Payments Export'!O7077)</f>
        <v/>
      </c>
      <c r="H7073" s="7" t="str">
        <f>IF('Payments Export'!B7077="","",G7073-F7073)</f>
        <v/>
      </c>
      <c r="I7073" s="3" t="str">
        <f>IF(C7073&lt;&gt;"",_xlfn.XLOOKUP(IFERROR(VALUE(C7073),C7073),'Items database'!A:A,'Items database'!B:B),(_xlfn.XLOOKUP(LEFT(E7073,3),Services,Services,"")))</f>
        <v/>
      </c>
      <c r="J7073" s="3" t="str">
        <f t="shared" si="221"/>
        <v/>
      </c>
    </row>
    <row r="7074" spans="1:10" x14ac:dyDescent="0.35">
      <c r="A7074" s="7" t="str">
        <f>IF('Payments Export'!A7078="","",'Payments Export'!A7078)</f>
        <v/>
      </c>
      <c r="B7074" s="7" t="str">
        <f>IF('Payments Export'!A7078="","",'Payments Export'!B7078)</f>
        <v/>
      </c>
      <c r="C7074" s="7" t="str">
        <f>IF(IFERROR(VALUE('Payments Export'!H7078),'Payments Export'!H7078)&lt;&gt;0,IFERROR(VALUE('Payments Export'!H7078),'Payments Export'!H7078),"")</f>
        <v/>
      </c>
      <c r="D7074" s="7" t="str">
        <f>IF('Payments Export'!I7078="","",'Payments Export'!I7078)</f>
        <v/>
      </c>
      <c r="E7074" s="7" t="str">
        <f t="shared" si="220"/>
        <v/>
      </c>
      <c r="F7074" s="7" t="str">
        <f>IF('Payments Export'!A7078="","",'Payments Export'!N7078)</f>
        <v/>
      </c>
      <c r="G7074" s="7" t="str">
        <f>IF('Payments Export'!A7078="","",'Payments Export'!O7078)</f>
        <v/>
      </c>
      <c r="H7074" s="7" t="str">
        <f>IF('Payments Export'!B7078="","",G7074-F7074)</f>
        <v/>
      </c>
      <c r="I7074" s="3" t="str">
        <f>IF(C7074&lt;&gt;"",_xlfn.XLOOKUP(IFERROR(VALUE(C7074),C7074),'Items database'!A:A,'Items database'!B:B),(_xlfn.XLOOKUP(LEFT(E7074,3),Services,Services,"")))</f>
        <v/>
      </c>
      <c r="J7074" s="3" t="str">
        <f t="shared" si="221"/>
        <v/>
      </c>
    </row>
    <row r="7075" spans="1:10" x14ac:dyDescent="0.35">
      <c r="A7075" s="7" t="str">
        <f>IF('Payments Export'!A7079="","",'Payments Export'!A7079)</f>
        <v/>
      </c>
      <c r="B7075" s="7" t="str">
        <f>IF('Payments Export'!A7079="","",'Payments Export'!B7079)</f>
        <v/>
      </c>
      <c r="C7075" s="7" t="str">
        <f>IF(IFERROR(VALUE('Payments Export'!H7079),'Payments Export'!H7079)&lt;&gt;0,IFERROR(VALUE('Payments Export'!H7079),'Payments Export'!H7079),"")</f>
        <v/>
      </c>
      <c r="D7075" s="7" t="str">
        <f>IF('Payments Export'!I7079="","",'Payments Export'!I7079)</f>
        <v/>
      </c>
      <c r="E7075" s="7" t="str">
        <f t="shared" si="220"/>
        <v/>
      </c>
      <c r="F7075" s="7" t="str">
        <f>IF('Payments Export'!A7079="","",'Payments Export'!N7079)</f>
        <v/>
      </c>
      <c r="G7075" s="7" t="str">
        <f>IF('Payments Export'!A7079="","",'Payments Export'!O7079)</f>
        <v/>
      </c>
      <c r="H7075" s="7" t="str">
        <f>IF('Payments Export'!B7079="","",G7075-F7075)</f>
        <v/>
      </c>
      <c r="I7075" s="3" t="str">
        <f>IF(C7075&lt;&gt;"",_xlfn.XLOOKUP(IFERROR(VALUE(C7075),C7075),'Items database'!A:A,'Items database'!B:B),(_xlfn.XLOOKUP(LEFT(E7075,3),Services,Services,"")))</f>
        <v/>
      </c>
      <c r="J7075" s="3" t="str">
        <f t="shared" si="221"/>
        <v/>
      </c>
    </row>
    <row r="7076" spans="1:10" x14ac:dyDescent="0.35">
      <c r="A7076" s="7" t="str">
        <f>IF('Payments Export'!A7080="","",'Payments Export'!A7080)</f>
        <v/>
      </c>
      <c r="B7076" s="7" t="str">
        <f>IF('Payments Export'!A7080="","",'Payments Export'!B7080)</f>
        <v/>
      </c>
      <c r="C7076" s="7" t="str">
        <f>IF(IFERROR(VALUE('Payments Export'!H7080),'Payments Export'!H7080)&lt;&gt;0,IFERROR(VALUE('Payments Export'!H7080),'Payments Export'!H7080),"")</f>
        <v/>
      </c>
      <c r="D7076" s="7" t="str">
        <f>IF('Payments Export'!I7080="","",'Payments Export'!I7080)</f>
        <v/>
      </c>
      <c r="E7076" s="7" t="str">
        <f t="shared" si="220"/>
        <v/>
      </c>
      <c r="F7076" s="7" t="str">
        <f>IF('Payments Export'!A7080="","",'Payments Export'!N7080)</f>
        <v/>
      </c>
      <c r="G7076" s="7" t="str">
        <f>IF('Payments Export'!A7080="","",'Payments Export'!O7080)</f>
        <v/>
      </c>
      <c r="H7076" s="7" t="str">
        <f>IF('Payments Export'!B7080="","",G7076-F7076)</f>
        <v/>
      </c>
      <c r="I7076" s="3" t="str">
        <f>IF(C7076&lt;&gt;"",_xlfn.XLOOKUP(IFERROR(VALUE(C7076),C7076),'Items database'!A:A,'Items database'!B:B),(_xlfn.XLOOKUP(LEFT(E7076,3),Services,Services,"")))</f>
        <v/>
      </c>
      <c r="J7076" s="3" t="str">
        <f t="shared" si="221"/>
        <v/>
      </c>
    </row>
    <row r="7077" spans="1:10" x14ac:dyDescent="0.35">
      <c r="A7077" s="7" t="str">
        <f>IF('Payments Export'!A7081="","",'Payments Export'!A7081)</f>
        <v/>
      </c>
      <c r="B7077" s="7" t="str">
        <f>IF('Payments Export'!A7081="","",'Payments Export'!B7081)</f>
        <v/>
      </c>
      <c r="C7077" s="7" t="str">
        <f>IF(IFERROR(VALUE('Payments Export'!H7081),'Payments Export'!H7081)&lt;&gt;0,IFERROR(VALUE('Payments Export'!H7081),'Payments Export'!H7081),"")</f>
        <v/>
      </c>
      <c r="D7077" s="7" t="str">
        <f>IF('Payments Export'!I7081="","",'Payments Export'!I7081)</f>
        <v/>
      </c>
      <c r="E7077" s="7" t="str">
        <f t="shared" si="220"/>
        <v/>
      </c>
      <c r="F7077" s="7" t="str">
        <f>IF('Payments Export'!A7081="","",'Payments Export'!N7081)</f>
        <v/>
      </c>
      <c r="G7077" s="7" t="str">
        <f>IF('Payments Export'!A7081="","",'Payments Export'!O7081)</f>
        <v/>
      </c>
      <c r="H7077" s="7" t="str">
        <f>IF('Payments Export'!B7081="","",G7077-F7077)</f>
        <v/>
      </c>
      <c r="I7077" s="3" t="str">
        <f>IF(C7077&lt;&gt;"",_xlfn.XLOOKUP(IFERROR(VALUE(C7077),C7077),'Items database'!A:A,'Items database'!B:B),(_xlfn.XLOOKUP(LEFT(E7077,3),Services,Services,"")))</f>
        <v/>
      </c>
      <c r="J7077" s="3" t="str">
        <f t="shared" si="221"/>
        <v/>
      </c>
    </row>
    <row r="7078" spans="1:10" x14ac:dyDescent="0.35">
      <c r="A7078" s="7" t="str">
        <f>IF('Payments Export'!A7082="","",'Payments Export'!A7082)</f>
        <v/>
      </c>
      <c r="B7078" s="7" t="str">
        <f>IF('Payments Export'!A7082="","",'Payments Export'!B7082)</f>
        <v/>
      </c>
      <c r="C7078" s="7" t="str">
        <f>IF(IFERROR(VALUE('Payments Export'!H7082),'Payments Export'!H7082)&lt;&gt;0,IFERROR(VALUE('Payments Export'!H7082),'Payments Export'!H7082),"")</f>
        <v/>
      </c>
      <c r="D7078" s="7" t="str">
        <f>IF('Payments Export'!I7082="","",'Payments Export'!I7082)</f>
        <v/>
      </c>
      <c r="E7078" s="7" t="str">
        <f t="shared" si="220"/>
        <v/>
      </c>
      <c r="F7078" s="7" t="str">
        <f>IF('Payments Export'!A7082="","",'Payments Export'!N7082)</f>
        <v/>
      </c>
      <c r="G7078" s="7" t="str">
        <f>IF('Payments Export'!A7082="","",'Payments Export'!O7082)</f>
        <v/>
      </c>
      <c r="H7078" s="7" t="str">
        <f>IF('Payments Export'!B7082="","",G7078-F7078)</f>
        <v/>
      </c>
      <c r="I7078" s="3" t="str">
        <f>IF(C7078&lt;&gt;"",_xlfn.XLOOKUP(IFERROR(VALUE(C7078),C7078),'Items database'!A:A,'Items database'!B:B),(_xlfn.XLOOKUP(LEFT(E7078,3),Services,Services,"")))</f>
        <v/>
      </c>
      <c r="J7078" s="3" t="str">
        <f t="shared" si="221"/>
        <v/>
      </c>
    </row>
    <row r="7079" spans="1:10" x14ac:dyDescent="0.35">
      <c r="A7079" s="7" t="str">
        <f>IF('Payments Export'!A7083="","",'Payments Export'!A7083)</f>
        <v/>
      </c>
      <c r="B7079" s="7" t="str">
        <f>IF('Payments Export'!A7083="","",'Payments Export'!B7083)</f>
        <v/>
      </c>
      <c r="C7079" s="7" t="str">
        <f>IF(IFERROR(VALUE('Payments Export'!H7083),'Payments Export'!H7083)&lt;&gt;0,IFERROR(VALUE('Payments Export'!H7083),'Payments Export'!H7083),"")</f>
        <v/>
      </c>
      <c r="D7079" s="7" t="str">
        <f>IF('Payments Export'!I7083="","",'Payments Export'!I7083)</f>
        <v/>
      </c>
      <c r="E7079" s="7" t="str">
        <f t="shared" si="220"/>
        <v/>
      </c>
      <c r="F7079" s="7" t="str">
        <f>IF('Payments Export'!A7083="","",'Payments Export'!N7083)</f>
        <v/>
      </c>
      <c r="G7079" s="7" t="str">
        <f>IF('Payments Export'!A7083="","",'Payments Export'!O7083)</f>
        <v/>
      </c>
      <c r="H7079" s="7" t="str">
        <f>IF('Payments Export'!B7083="","",G7079-F7079)</f>
        <v/>
      </c>
      <c r="I7079" s="3" t="str">
        <f>IF(C7079&lt;&gt;"",_xlfn.XLOOKUP(IFERROR(VALUE(C7079),C7079),'Items database'!A:A,'Items database'!B:B),(_xlfn.XLOOKUP(LEFT(E7079,3),Services,Services,"")))</f>
        <v/>
      </c>
      <c r="J7079" s="3" t="str">
        <f t="shared" si="221"/>
        <v/>
      </c>
    </row>
    <row r="7080" spans="1:10" x14ac:dyDescent="0.35">
      <c r="A7080" s="7" t="str">
        <f>IF('Payments Export'!A7084="","",'Payments Export'!A7084)</f>
        <v/>
      </c>
      <c r="B7080" s="7" t="str">
        <f>IF('Payments Export'!A7084="","",'Payments Export'!B7084)</f>
        <v/>
      </c>
      <c r="C7080" s="7" t="str">
        <f>IF(IFERROR(VALUE('Payments Export'!H7084),'Payments Export'!H7084)&lt;&gt;0,IFERROR(VALUE('Payments Export'!H7084),'Payments Export'!H7084),"")</f>
        <v/>
      </c>
      <c r="D7080" s="7" t="str">
        <f>IF('Payments Export'!I7084="","",'Payments Export'!I7084)</f>
        <v/>
      </c>
      <c r="E7080" s="7" t="str">
        <f t="shared" si="220"/>
        <v/>
      </c>
      <c r="F7080" s="7" t="str">
        <f>IF('Payments Export'!A7084="","",'Payments Export'!N7084)</f>
        <v/>
      </c>
      <c r="G7080" s="7" t="str">
        <f>IF('Payments Export'!A7084="","",'Payments Export'!O7084)</f>
        <v/>
      </c>
      <c r="H7080" s="7" t="str">
        <f>IF('Payments Export'!B7084="","",G7080-F7080)</f>
        <v/>
      </c>
      <c r="I7080" s="3" t="str">
        <f>IF(C7080&lt;&gt;"",_xlfn.XLOOKUP(IFERROR(VALUE(C7080),C7080),'Items database'!A:A,'Items database'!B:B),(_xlfn.XLOOKUP(LEFT(E7080,3),Services,Services,"")))</f>
        <v/>
      </c>
      <c r="J7080" s="3" t="str">
        <f t="shared" si="221"/>
        <v/>
      </c>
    </row>
    <row r="7081" spans="1:10" x14ac:dyDescent="0.35">
      <c r="A7081" s="7" t="str">
        <f>IF('Payments Export'!A7085="","",'Payments Export'!A7085)</f>
        <v/>
      </c>
      <c r="B7081" s="7" t="str">
        <f>IF('Payments Export'!A7085="","",'Payments Export'!B7085)</f>
        <v/>
      </c>
      <c r="C7081" s="7" t="str">
        <f>IF(IFERROR(VALUE('Payments Export'!H7085),'Payments Export'!H7085)&lt;&gt;0,IFERROR(VALUE('Payments Export'!H7085),'Payments Export'!H7085),"")</f>
        <v/>
      </c>
      <c r="D7081" s="7" t="str">
        <f>IF('Payments Export'!I7085="","",'Payments Export'!I7085)</f>
        <v/>
      </c>
      <c r="E7081" s="7" t="str">
        <f t="shared" si="220"/>
        <v/>
      </c>
      <c r="F7081" s="7" t="str">
        <f>IF('Payments Export'!A7085="","",'Payments Export'!N7085)</f>
        <v/>
      </c>
      <c r="G7081" s="7" t="str">
        <f>IF('Payments Export'!A7085="","",'Payments Export'!O7085)</f>
        <v/>
      </c>
      <c r="H7081" s="7" t="str">
        <f>IF('Payments Export'!B7085="","",G7081-F7081)</f>
        <v/>
      </c>
      <c r="I7081" s="3" t="str">
        <f>IF(C7081&lt;&gt;"",_xlfn.XLOOKUP(IFERROR(VALUE(C7081),C7081),'Items database'!A:A,'Items database'!B:B),(_xlfn.XLOOKUP(LEFT(E7081,3),Services,Services,"")))</f>
        <v/>
      </c>
      <c r="J7081" s="3" t="str">
        <f t="shared" si="221"/>
        <v/>
      </c>
    </row>
    <row r="7082" spans="1:10" x14ac:dyDescent="0.35">
      <c r="A7082" s="7" t="str">
        <f>IF('Payments Export'!A7086="","",'Payments Export'!A7086)</f>
        <v/>
      </c>
      <c r="B7082" s="7" t="str">
        <f>IF('Payments Export'!A7086="","",'Payments Export'!B7086)</f>
        <v/>
      </c>
      <c r="C7082" s="7" t="str">
        <f>IF(IFERROR(VALUE('Payments Export'!H7086),'Payments Export'!H7086)&lt;&gt;0,IFERROR(VALUE('Payments Export'!H7086),'Payments Export'!H7086),"")</f>
        <v/>
      </c>
      <c r="D7082" s="7" t="str">
        <f>IF('Payments Export'!I7086="","",'Payments Export'!I7086)</f>
        <v/>
      </c>
      <c r="E7082" s="7" t="str">
        <f t="shared" si="220"/>
        <v/>
      </c>
      <c r="F7082" s="7" t="str">
        <f>IF('Payments Export'!A7086="","",'Payments Export'!N7086)</f>
        <v/>
      </c>
      <c r="G7082" s="7" t="str">
        <f>IF('Payments Export'!A7086="","",'Payments Export'!O7086)</f>
        <v/>
      </c>
      <c r="H7082" s="7" t="str">
        <f>IF('Payments Export'!B7086="","",G7082-F7082)</f>
        <v/>
      </c>
      <c r="I7082" s="3" t="str">
        <f>IF(C7082&lt;&gt;"",_xlfn.XLOOKUP(IFERROR(VALUE(C7082),C7082),'Items database'!A:A,'Items database'!B:B),(_xlfn.XLOOKUP(LEFT(E7082,3),Services,Services,"")))</f>
        <v/>
      </c>
      <c r="J7082" s="3" t="str">
        <f t="shared" si="221"/>
        <v/>
      </c>
    </row>
    <row r="7083" spans="1:10" x14ac:dyDescent="0.35">
      <c r="A7083" s="7" t="str">
        <f>IF('Payments Export'!A7087="","",'Payments Export'!A7087)</f>
        <v/>
      </c>
      <c r="B7083" s="7" t="str">
        <f>IF('Payments Export'!A7087="","",'Payments Export'!B7087)</f>
        <v/>
      </c>
      <c r="C7083" s="7" t="str">
        <f>IF(IFERROR(VALUE('Payments Export'!H7087),'Payments Export'!H7087)&lt;&gt;0,IFERROR(VALUE('Payments Export'!H7087),'Payments Export'!H7087),"")</f>
        <v/>
      </c>
      <c r="D7083" s="7" t="str">
        <f>IF('Payments Export'!I7087="","",'Payments Export'!I7087)</f>
        <v/>
      </c>
      <c r="E7083" s="7" t="str">
        <f t="shared" si="220"/>
        <v/>
      </c>
      <c r="F7083" s="7" t="str">
        <f>IF('Payments Export'!A7087="","",'Payments Export'!N7087)</f>
        <v/>
      </c>
      <c r="G7083" s="7" t="str">
        <f>IF('Payments Export'!A7087="","",'Payments Export'!O7087)</f>
        <v/>
      </c>
      <c r="H7083" s="7" t="str">
        <f>IF('Payments Export'!B7087="","",G7083-F7083)</f>
        <v/>
      </c>
      <c r="I7083" s="3" t="str">
        <f>IF(C7083&lt;&gt;"",_xlfn.XLOOKUP(IFERROR(VALUE(C7083),C7083),'Items database'!A:A,'Items database'!B:B),(_xlfn.XLOOKUP(LEFT(E7083,3),Services,Services,"")))</f>
        <v/>
      </c>
      <c r="J7083" s="3" t="str">
        <f t="shared" si="221"/>
        <v/>
      </c>
    </row>
    <row r="7084" spans="1:10" x14ac:dyDescent="0.35">
      <c r="A7084" s="7" t="str">
        <f>IF('Payments Export'!A7088="","",'Payments Export'!A7088)</f>
        <v/>
      </c>
      <c r="B7084" s="7" t="str">
        <f>IF('Payments Export'!A7088="","",'Payments Export'!B7088)</f>
        <v/>
      </c>
      <c r="C7084" s="7" t="str">
        <f>IF(IFERROR(VALUE('Payments Export'!H7088),'Payments Export'!H7088)&lt;&gt;0,IFERROR(VALUE('Payments Export'!H7088),'Payments Export'!H7088),"")</f>
        <v/>
      </c>
      <c r="D7084" s="7" t="str">
        <f>IF('Payments Export'!I7088="","",'Payments Export'!I7088)</f>
        <v/>
      </c>
      <c r="E7084" s="7" t="str">
        <f t="shared" si="220"/>
        <v/>
      </c>
      <c r="F7084" s="7" t="str">
        <f>IF('Payments Export'!A7088="","",'Payments Export'!N7088)</f>
        <v/>
      </c>
      <c r="G7084" s="7" t="str">
        <f>IF('Payments Export'!A7088="","",'Payments Export'!O7088)</f>
        <v/>
      </c>
      <c r="H7084" s="7" t="str">
        <f>IF('Payments Export'!B7088="","",G7084-F7084)</f>
        <v/>
      </c>
      <c r="I7084" s="3" t="str">
        <f>IF(C7084&lt;&gt;"",_xlfn.XLOOKUP(IFERROR(VALUE(C7084),C7084),'Items database'!A:A,'Items database'!B:B),(_xlfn.XLOOKUP(LEFT(E7084,3),Services,Services,"")))</f>
        <v/>
      </c>
      <c r="J7084" s="3" t="str">
        <f t="shared" si="221"/>
        <v/>
      </c>
    </row>
    <row r="7085" spans="1:10" x14ac:dyDescent="0.35">
      <c r="A7085" s="7" t="str">
        <f>IF('Payments Export'!A7089="","",'Payments Export'!A7089)</f>
        <v/>
      </c>
      <c r="B7085" s="7" t="str">
        <f>IF('Payments Export'!A7089="","",'Payments Export'!B7089)</f>
        <v/>
      </c>
      <c r="C7085" s="7" t="str">
        <f>IF(IFERROR(VALUE('Payments Export'!H7089),'Payments Export'!H7089)&lt;&gt;0,IFERROR(VALUE('Payments Export'!H7089),'Payments Export'!H7089),"")</f>
        <v/>
      </c>
      <c r="D7085" s="7" t="str">
        <f>IF('Payments Export'!I7089="","",'Payments Export'!I7089)</f>
        <v/>
      </c>
      <c r="E7085" s="7" t="str">
        <f t="shared" si="220"/>
        <v/>
      </c>
      <c r="F7085" s="7" t="str">
        <f>IF('Payments Export'!A7089="","",'Payments Export'!N7089)</f>
        <v/>
      </c>
      <c r="G7085" s="7" t="str">
        <f>IF('Payments Export'!A7089="","",'Payments Export'!O7089)</f>
        <v/>
      </c>
      <c r="H7085" s="7" t="str">
        <f>IF('Payments Export'!B7089="","",G7085-F7085)</f>
        <v/>
      </c>
      <c r="I7085" s="3" t="str">
        <f>IF(C7085&lt;&gt;"",_xlfn.XLOOKUP(IFERROR(VALUE(C7085),C7085),'Items database'!A:A,'Items database'!B:B),(_xlfn.XLOOKUP(LEFT(E7085,3),Services,Services,"")))</f>
        <v/>
      </c>
      <c r="J7085" s="3" t="str">
        <f t="shared" si="221"/>
        <v/>
      </c>
    </row>
    <row r="7086" spans="1:10" x14ac:dyDescent="0.35">
      <c r="A7086" s="7" t="str">
        <f>IF('Payments Export'!A7090="","",'Payments Export'!A7090)</f>
        <v/>
      </c>
      <c r="B7086" s="7" t="str">
        <f>IF('Payments Export'!A7090="","",'Payments Export'!B7090)</f>
        <v/>
      </c>
      <c r="C7086" s="7" t="str">
        <f>IF(IFERROR(VALUE('Payments Export'!H7090),'Payments Export'!H7090)&lt;&gt;0,IFERROR(VALUE('Payments Export'!H7090),'Payments Export'!H7090),"")</f>
        <v/>
      </c>
      <c r="D7086" s="7" t="str">
        <f>IF('Payments Export'!I7090="","",'Payments Export'!I7090)</f>
        <v/>
      </c>
      <c r="E7086" s="7" t="str">
        <f t="shared" si="220"/>
        <v/>
      </c>
      <c r="F7086" s="7" t="str">
        <f>IF('Payments Export'!A7090="","",'Payments Export'!N7090)</f>
        <v/>
      </c>
      <c r="G7086" s="7" t="str">
        <f>IF('Payments Export'!A7090="","",'Payments Export'!O7090)</f>
        <v/>
      </c>
      <c r="H7086" s="7" t="str">
        <f>IF('Payments Export'!B7090="","",G7086-F7086)</f>
        <v/>
      </c>
      <c r="I7086" s="3" t="str">
        <f>IF(C7086&lt;&gt;"",_xlfn.XLOOKUP(IFERROR(VALUE(C7086),C7086),'Items database'!A:A,'Items database'!B:B),(_xlfn.XLOOKUP(LEFT(E7086,3),Services,Services,"")))</f>
        <v/>
      </c>
      <c r="J7086" s="3" t="str">
        <f t="shared" si="221"/>
        <v/>
      </c>
    </row>
    <row r="7087" spans="1:10" x14ac:dyDescent="0.35">
      <c r="A7087" s="7" t="str">
        <f>IF('Payments Export'!A7091="","",'Payments Export'!A7091)</f>
        <v/>
      </c>
      <c r="B7087" s="7" t="str">
        <f>IF('Payments Export'!A7091="","",'Payments Export'!B7091)</f>
        <v/>
      </c>
      <c r="C7087" s="7" t="str">
        <f>IF(IFERROR(VALUE('Payments Export'!H7091),'Payments Export'!H7091)&lt;&gt;0,IFERROR(VALUE('Payments Export'!H7091),'Payments Export'!H7091),"")</f>
        <v/>
      </c>
      <c r="D7087" s="7" t="str">
        <f>IF('Payments Export'!I7091="","",'Payments Export'!I7091)</f>
        <v/>
      </c>
      <c r="E7087" s="7" t="str">
        <f t="shared" si="220"/>
        <v/>
      </c>
      <c r="F7087" s="7" t="str">
        <f>IF('Payments Export'!A7091="","",'Payments Export'!N7091)</f>
        <v/>
      </c>
      <c r="G7087" s="7" t="str">
        <f>IF('Payments Export'!A7091="","",'Payments Export'!O7091)</f>
        <v/>
      </c>
      <c r="H7087" s="7" t="str">
        <f>IF('Payments Export'!B7091="","",G7087-F7087)</f>
        <v/>
      </c>
      <c r="I7087" s="3" t="str">
        <f>IF(C7087&lt;&gt;"",_xlfn.XLOOKUP(IFERROR(VALUE(C7087),C7087),'Items database'!A:A,'Items database'!B:B),(_xlfn.XLOOKUP(LEFT(E7087,3),Services,Services,"")))</f>
        <v/>
      </c>
      <c r="J7087" s="3" t="str">
        <f t="shared" si="221"/>
        <v/>
      </c>
    </row>
    <row r="7088" spans="1:10" x14ac:dyDescent="0.35">
      <c r="A7088" s="7" t="str">
        <f>IF('Payments Export'!A7092="","",'Payments Export'!A7092)</f>
        <v/>
      </c>
      <c r="B7088" s="7" t="str">
        <f>IF('Payments Export'!A7092="","",'Payments Export'!B7092)</f>
        <v/>
      </c>
      <c r="C7088" s="7" t="str">
        <f>IF(IFERROR(VALUE('Payments Export'!H7092),'Payments Export'!H7092)&lt;&gt;0,IFERROR(VALUE('Payments Export'!H7092),'Payments Export'!H7092),"")</f>
        <v/>
      </c>
      <c r="D7088" s="7" t="str">
        <f>IF('Payments Export'!I7092="","",'Payments Export'!I7092)</f>
        <v/>
      </c>
      <c r="E7088" s="7" t="str">
        <f t="shared" si="220"/>
        <v/>
      </c>
      <c r="F7088" s="7" t="str">
        <f>IF('Payments Export'!A7092="","",'Payments Export'!N7092)</f>
        <v/>
      </c>
      <c r="G7088" s="7" t="str">
        <f>IF('Payments Export'!A7092="","",'Payments Export'!O7092)</f>
        <v/>
      </c>
      <c r="H7088" s="7" t="str">
        <f>IF('Payments Export'!B7092="","",G7088-F7088)</f>
        <v/>
      </c>
      <c r="I7088" s="3" t="str">
        <f>IF(C7088&lt;&gt;"",_xlfn.XLOOKUP(IFERROR(VALUE(C7088),C7088),'Items database'!A:A,'Items database'!B:B),(_xlfn.XLOOKUP(LEFT(E7088,3),Services,Services,"")))</f>
        <v/>
      </c>
      <c r="J7088" s="3" t="str">
        <f t="shared" si="221"/>
        <v/>
      </c>
    </row>
    <row r="7089" spans="1:10" x14ac:dyDescent="0.35">
      <c r="A7089" s="7" t="str">
        <f>IF('Payments Export'!A7093="","",'Payments Export'!A7093)</f>
        <v/>
      </c>
      <c r="B7089" s="7" t="str">
        <f>IF('Payments Export'!A7093="","",'Payments Export'!B7093)</f>
        <v/>
      </c>
      <c r="C7089" s="7" t="str">
        <f>IF(IFERROR(VALUE('Payments Export'!H7093),'Payments Export'!H7093)&lt;&gt;0,IFERROR(VALUE('Payments Export'!H7093),'Payments Export'!H7093),"")</f>
        <v/>
      </c>
      <c r="D7089" s="7" t="str">
        <f>IF('Payments Export'!I7093="","",'Payments Export'!I7093)</f>
        <v/>
      </c>
      <c r="E7089" s="7" t="str">
        <f t="shared" si="220"/>
        <v/>
      </c>
      <c r="F7089" s="7" t="str">
        <f>IF('Payments Export'!A7093="","",'Payments Export'!N7093)</f>
        <v/>
      </c>
      <c r="G7089" s="7" t="str">
        <f>IF('Payments Export'!A7093="","",'Payments Export'!O7093)</f>
        <v/>
      </c>
      <c r="H7089" s="7" t="str">
        <f>IF('Payments Export'!B7093="","",G7089-F7089)</f>
        <v/>
      </c>
      <c r="I7089" s="3" t="str">
        <f>IF(C7089&lt;&gt;"",_xlfn.XLOOKUP(IFERROR(VALUE(C7089),C7089),'Items database'!A:A,'Items database'!B:B),(_xlfn.XLOOKUP(LEFT(E7089,3),Services,Services,"")))</f>
        <v/>
      </c>
      <c r="J7089" s="3" t="str">
        <f t="shared" si="221"/>
        <v/>
      </c>
    </row>
    <row r="7090" spans="1:10" x14ac:dyDescent="0.35">
      <c r="A7090" s="7" t="str">
        <f>IF('Payments Export'!A7094="","",'Payments Export'!A7094)</f>
        <v/>
      </c>
      <c r="B7090" s="7" t="str">
        <f>IF('Payments Export'!A7094="","",'Payments Export'!B7094)</f>
        <v/>
      </c>
      <c r="C7090" s="7" t="str">
        <f>IF(IFERROR(VALUE('Payments Export'!H7094),'Payments Export'!H7094)&lt;&gt;0,IFERROR(VALUE('Payments Export'!H7094),'Payments Export'!H7094),"")</f>
        <v/>
      </c>
      <c r="D7090" s="7" t="str">
        <f>IF('Payments Export'!I7094="","",'Payments Export'!I7094)</f>
        <v/>
      </c>
      <c r="E7090" s="7" t="str">
        <f t="shared" si="220"/>
        <v/>
      </c>
      <c r="F7090" s="7" t="str">
        <f>IF('Payments Export'!A7094="","",'Payments Export'!N7094)</f>
        <v/>
      </c>
      <c r="G7090" s="7" t="str">
        <f>IF('Payments Export'!A7094="","",'Payments Export'!O7094)</f>
        <v/>
      </c>
      <c r="H7090" s="7" t="str">
        <f>IF('Payments Export'!B7094="","",G7090-F7090)</f>
        <v/>
      </c>
      <c r="I7090" s="3" t="str">
        <f>IF(C7090&lt;&gt;"",_xlfn.XLOOKUP(IFERROR(VALUE(C7090),C7090),'Items database'!A:A,'Items database'!B:B),(_xlfn.XLOOKUP(LEFT(E7090,3),Services,Services,"")))</f>
        <v/>
      </c>
      <c r="J7090" s="3" t="str">
        <f t="shared" si="221"/>
        <v/>
      </c>
    </row>
    <row r="7091" spans="1:10" x14ac:dyDescent="0.35">
      <c r="A7091" s="7" t="str">
        <f>IF('Payments Export'!A7095="","",'Payments Export'!A7095)</f>
        <v/>
      </c>
      <c r="B7091" s="7" t="str">
        <f>IF('Payments Export'!A7095="","",'Payments Export'!B7095)</f>
        <v/>
      </c>
      <c r="C7091" s="7" t="str">
        <f>IF(IFERROR(VALUE('Payments Export'!H7095),'Payments Export'!H7095)&lt;&gt;0,IFERROR(VALUE('Payments Export'!H7095),'Payments Export'!H7095),"")</f>
        <v/>
      </c>
      <c r="D7091" s="7" t="str">
        <f>IF('Payments Export'!I7095="","",'Payments Export'!I7095)</f>
        <v/>
      </c>
      <c r="E7091" s="7" t="str">
        <f t="shared" si="220"/>
        <v/>
      </c>
      <c r="F7091" s="7" t="str">
        <f>IF('Payments Export'!A7095="","",'Payments Export'!N7095)</f>
        <v/>
      </c>
      <c r="G7091" s="7" t="str">
        <f>IF('Payments Export'!A7095="","",'Payments Export'!O7095)</f>
        <v/>
      </c>
      <c r="H7091" s="7" t="str">
        <f>IF('Payments Export'!B7095="","",G7091-F7091)</f>
        <v/>
      </c>
      <c r="I7091" s="3" t="str">
        <f>IF(C7091&lt;&gt;"",_xlfn.XLOOKUP(IFERROR(VALUE(C7091),C7091),'Items database'!A:A,'Items database'!B:B),(_xlfn.XLOOKUP(LEFT(E7091,3),Services,Services,"")))</f>
        <v/>
      </c>
      <c r="J7091" s="3" t="str">
        <f t="shared" si="221"/>
        <v/>
      </c>
    </row>
    <row r="7092" spans="1:10" x14ac:dyDescent="0.35">
      <c r="A7092" s="7" t="str">
        <f>IF('Payments Export'!A7096="","",'Payments Export'!A7096)</f>
        <v/>
      </c>
      <c r="B7092" s="7" t="str">
        <f>IF('Payments Export'!A7096="","",'Payments Export'!B7096)</f>
        <v/>
      </c>
      <c r="C7092" s="7" t="str">
        <f>IF(IFERROR(VALUE('Payments Export'!H7096),'Payments Export'!H7096)&lt;&gt;0,IFERROR(VALUE('Payments Export'!H7096),'Payments Export'!H7096),"")</f>
        <v/>
      </c>
      <c r="D7092" s="7" t="str">
        <f>IF('Payments Export'!I7096="","",'Payments Export'!I7096)</f>
        <v/>
      </c>
      <c r="E7092" s="7" t="str">
        <f t="shared" si="220"/>
        <v/>
      </c>
      <c r="F7092" s="7" t="str">
        <f>IF('Payments Export'!A7096="","",'Payments Export'!N7096)</f>
        <v/>
      </c>
      <c r="G7092" s="7" t="str">
        <f>IF('Payments Export'!A7096="","",'Payments Export'!O7096)</f>
        <v/>
      </c>
      <c r="H7092" s="7" t="str">
        <f>IF('Payments Export'!B7096="","",G7092-F7092)</f>
        <v/>
      </c>
      <c r="I7092" s="3" t="str">
        <f>IF(C7092&lt;&gt;"",_xlfn.XLOOKUP(IFERROR(VALUE(C7092),C7092),'Items database'!A:A,'Items database'!B:B),(_xlfn.XLOOKUP(LEFT(E7092,3),Services,Services,"")))</f>
        <v/>
      </c>
      <c r="J7092" s="3" t="str">
        <f t="shared" si="221"/>
        <v/>
      </c>
    </row>
    <row r="7093" spans="1:10" x14ac:dyDescent="0.35">
      <c r="A7093" s="7" t="str">
        <f>IF('Payments Export'!A7097="","",'Payments Export'!A7097)</f>
        <v/>
      </c>
      <c r="B7093" s="7" t="str">
        <f>IF('Payments Export'!A7097="","",'Payments Export'!B7097)</f>
        <v/>
      </c>
      <c r="C7093" s="7" t="str">
        <f>IF(IFERROR(VALUE('Payments Export'!H7097),'Payments Export'!H7097)&lt;&gt;0,IFERROR(VALUE('Payments Export'!H7097),'Payments Export'!H7097),"")</f>
        <v/>
      </c>
      <c r="D7093" s="7" t="str">
        <f>IF('Payments Export'!I7097="","",'Payments Export'!I7097)</f>
        <v/>
      </c>
      <c r="E7093" s="7" t="str">
        <f t="shared" si="220"/>
        <v/>
      </c>
      <c r="F7093" s="7" t="str">
        <f>IF('Payments Export'!A7097="","",'Payments Export'!N7097)</f>
        <v/>
      </c>
      <c r="G7093" s="7" t="str">
        <f>IF('Payments Export'!A7097="","",'Payments Export'!O7097)</f>
        <v/>
      </c>
      <c r="H7093" s="7" t="str">
        <f>IF('Payments Export'!B7097="","",G7093-F7093)</f>
        <v/>
      </c>
      <c r="I7093" s="3" t="str">
        <f>IF(C7093&lt;&gt;"",_xlfn.XLOOKUP(IFERROR(VALUE(C7093),C7093),'Items database'!A:A,'Items database'!B:B),(_xlfn.XLOOKUP(LEFT(E7093,3),Services,Services,"")))</f>
        <v/>
      </c>
      <c r="J7093" s="3" t="str">
        <f t="shared" si="221"/>
        <v/>
      </c>
    </row>
    <row r="7094" spans="1:10" x14ac:dyDescent="0.35">
      <c r="A7094" s="7" t="str">
        <f>IF('Payments Export'!A7098="","",'Payments Export'!A7098)</f>
        <v/>
      </c>
      <c r="B7094" s="7" t="str">
        <f>IF('Payments Export'!A7098="","",'Payments Export'!B7098)</f>
        <v/>
      </c>
      <c r="C7094" s="7" t="str">
        <f>IF(IFERROR(VALUE('Payments Export'!H7098),'Payments Export'!H7098)&lt;&gt;0,IFERROR(VALUE('Payments Export'!H7098),'Payments Export'!H7098),"")</f>
        <v/>
      </c>
      <c r="D7094" s="7" t="str">
        <f>IF('Payments Export'!I7098="","",'Payments Export'!I7098)</f>
        <v/>
      </c>
      <c r="E7094" s="7" t="str">
        <f t="shared" si="220"/>
        <v/>
      </c>
      <c r="F7094" s="7" t="str">
        <f>IF('Payments Export'!A7098="","",'Payments Export'!N7098)</f>
        <v/>
      </c>
      <c r="G7094" s="7" t="str">
        <f>IF('Payments Export'!A7098="","",'Payments Export'!O7098)</f>
        <v/>
      </c>
      <c r="H7094" s="7" t="str">
        <f>IF('Payments Export'!B7098="","",G7094-F7094)</f>
        <v/>
      </c>
      <c r="I7094" s="3" t="str">
        <f>IF(C7094&lt;&gt;"",_xlfn.XLOOKUP(IFERROR(VALUE(C7094),C7094),'Items database'!A:A,'Items database'!B:B),(_xlfn.XLOOKUP(LEFT(E7094,3),Services,Services,"")))</f>
        <v/>
      </c>
      <c r="J7094" s="3" t="str">
        <f t="shared" si="221"/>
        <v/>
      </c>
    </row>
    <row r="7095" spans="1:10" x14ac:dyDescent="0.35">
      <c r="A7095" s="7" t="str">
        <f>IF('Payments Export'!A7099="","",'Payments Export'!A7099)</f>
        <v/>
      </c>
      <c r="B7095" s="7" t="str">
        <f>IF('Payments Export'!A7099="","",'Payments Export'!B7099)</f>
        <v/>
      </c>
      <c r="C7095" s="7" t="str">
        <f>IF(IFERROR(VALUE('Payments Export'!H7099),'Payments Export'!H7099)&lt;&gt;0,IFERROR(VALUE('Payments Export'!H7099),'Payments Export'!H7099),"")</f>
        <v/>
      </c>
      <c r="D7095" s="7" t="str">
        <f>IF('Payments Export'!I7099="","",'Payments Export'!I7099)</f>
        <v/>
      </c>
      <c r="E7095" s="7" t="str">
        <f t="shared" si="220"/>
        <v/>
      </c>
      <c r="F7095" s="7" t="str">
        <f>IF('Payments Export'!A7099="","",'Payments Export'!N7099)</f>
        <v/>
      </c>
      <c r="G7095" s="7" t="str">
        <f>IF('Payments Export'!A7099="","",'Payments Export'!O7099)</f>
        <v/>
      </c>
      <c r="H7095" s="7" t="str">
        <f>IF('Payments Export'!B7099="","",G7095-F7095)</f>
        <v/>
      </c>
      <c r="I7095" s="3" t="str">
        <f>IF(C7095&lt;&gt;"",_xlfn.XLOOKUP(IFERROR(VALUE(C7095),C7095),'Items database'!A:A,'Items database'!B:B),(_xlfn.XLOOKUP(LEFT(E7095,3),Services,Services,"")))</f>
        <v/>
      </c>
      <c r="J7095" s="3" t="str">
        <f t="shared" si="221"/>
        <v/>
      </c>
    </row>
    <row r="7096" spans="1:10" x14ac:dyDescent="0.35">
      <c r="A7096" s="7" t="str">
        <f>IF('Payments Export'!A7100="","",'Payments Export'!A7100)</f>
        <v/>
      </c>
      <c r="B7096" s="7" t="str">
        <f>IF('Payments Export'!A7100="","",'Payments Export'!B7100)</f>
        <v/>
      </c>
      <c r="C7096" s="7" t="str">
        <f>IF(IFERROR(VALUE('Payments Export'!H7100),'Payments Export'!H7100)&lt;&gt;0,IFERROR(VALUE('Payments Export'!H7100),'Payments Export'!H7100),"")</f>
        <v/>
      </c>
      <c r="D7096" s="7" t="str">
        <f>IF('Payments Export'!I7100="","",'Payments Export'!I7100)</f>
        <v/>
      </c>
      <c r="E7096" s="7" t="str">
        <f t="shared" si="220"/>
        <v/>
      </c>
      <c r="F7096" s="7" t="str">
        <f>IF('Payments Export'!A7100="","",'Payments Export'!N7100)</f>
        <v/>
      </c>
      <c r="G7096" s="7" t="str">
        <f>IF('Payments Export'!A7100="","",'Payments Export'!O7100)</f>
        <v/>
      </c>
      <c r="H7096" s="7" t="str">
        <f>IF('Payments Export'!B7100="","",G7096-F7096)</f>
        <v/>
      </c>
      <c r="I7096" s="3" t="str">
        <f>IF(C7096&lt;&gt;"",_xlfn.XLOOKUP(IFERROR(VALUE(C7096),C7096),'Items database'!A:A,'Items database'!B:B),(_xlfn.XLOOKUP(LEFT(E7096,3),Services,Services,"")))</f>
        <v/>
      </c>
      <c r="J7096" s="3" t="str">
        <f t="shared" si="221"/>
        <v/>
      </c>
    </row>
    <row r="7097" spans="1:10" x14ac:dyDescent="0.35">
      <c r="A7097" s="7" t="str">
        <f>IF('Payments Export'!A7101="","",'Payments Export'!A7101)</f>
        <v/>
      </c>
      <c r="B7097" s="7" t="str">
        <f>IF('Payments Export'!A7101="","",'Payments Export'!B7101)</f>
        <v/>
      </c>
      <c r="C7097" s="7" t="str">
        <f>IF(IFERROR(VALUE('Payments Export'!H7101),'Payments Export'!H7101)&lt;&gt;0,IFERROR(VALUE('Payments Export'!H7101),'Payments Export'!H7101),"")</f>
        <v/>
      </c>
      <c r="D7097" s="7" t="str">
        <f>IF('Payments Export'!I7101="","",'Payments Export'!I7101)</f>
        <v/>
      </c>
      <c r="E7097" s="7" t="str">
        <f t="shared" si="220"/>
        <v/>
      </c>
      <c r="F7097" s="7" t="str">
        <f>IF('Payments Export'!A7101="","",'Payments Export'!N7101)</f>
        <v/>
      </c>
      <c r="G7097" s="7" t="str">
        <f>IF('Payments Export'!A7101="","",'Payments Export'!O7101)</f>
        <v/>
      </c>
      <c r="H7097" s="7" t="str">
        <f>IF('Payments Export'!B7101="","",G7097-F7097)</f>
        <v/>
      </c>
      <c r="I7097" s="3" t="str">
        <f>IF(C7097&lt;&gt;"",_xlfn.XLOOKUP(IFERROR(VALUE(C7097),C7097),'Items database'!A:A,'Items database'!B:B),(_xlfn.XLOOKUP(LEFT(E7097,3),Services,Services,"")))</f>
        <v/>
      </c>
      <c r="J7097" s="3" t="str">
        <f t="shared" si="221"/>
        <v/>
      </c>
    </row>
    <row r="7098" spans="1:10" x14ac:dyDescent="0.35">
      <c r="A7098" s="7" t="str">
        <f>IF('Payments Export'!A7102="","",'Payments Export'!A7102)</f>
        <v/>
      </c>
      <c r="B7098" s="7" t="str">
        <f>IF('Payments Export'!A7102="","",'Payments Export'!B7102)</f>
        <v/>
      </c>
      <c r="C7098" s="7" t="str">
        <f>IF(IFERROR(VALUE('Payments Export'!H7102),'Payments Export'!H7102)&lt;&gt;0,IFERROR(VALUE('Payments Export'!H7102),'Payments Export'!H7102),"")</f>
        <v/>
      </c>
      <c r="D7098" s="7" t="str">
        <f>IF('Payments Export'!I7102="","",'Payments Export'!I7102)</f>
        <v/>
      </c>
      <c r="E7098" s="7" t="str">
        <f t="shared" si="220"/>
        <v/>
      </c>
      <c r="F7098" s="7" t="str">
        <f>IF('Payments Export'!A7102="","",'Payments Export'!N7102)</f>
        <v/>
      </c>
      <c r="G7098" s="7" t="str">
        <f>IF('Payments Export'!A7102="","",'Payments Export'!O7102)</f>
        <v/>
      </c>
      <c r="H7098" s="7" t="str">
        <f>IF('Payments Export'!B7102="","",G7098-F7098)</f>
        <v/>
      </c>
      <c r="I7098" s="3" t="str">
        <f>IF(C7098&lt;&gt;"",_xlfn.XLOOKUP(IFERROR(VALUE(C7098),C7098),'Items database'!A:A,'Items database'!B:B),(_xlfn.XLOOKUP(LEFT(E7098,3),Services,Services,"")))</f>
        <v/>
      </c>
      <c r="J7098" s="3" t="str">
        <f t="shared" si="221"/>
        <v/>
      </c>
    </row>
    <row r="7099" spans="1:10" x14ac:dyDescent="0.35">
      <c r="A7099" s="7" t="str">
        <f>IF('Payments Export'!A7103="","",'Payments Export'!A7103)</f>
        <v/>
      </c>
      <c r="B7099" s="7" t="str">
        <f>IF('Payments Export'!A7103="","",'Payments Export'!B7103)</f>
        <v/>
      </c>
      <c r="C7099" s="7" t="str">
        <f>IF(IFERROR(VALUE('Payments Export'!H7103),'Payments Export'!H7103)&lt;&gt;0,IFERROR(VALUE('Payments Export'!H7103),'Payments Export'!H7103),"")</f>
        <v/>
      </c>
      <c r="D7099" s="7" t="str">
        <f>IF('Payments Export'!I7103="","",'Payments Export'!I7103)</f>
        <v/>
      </c>
      <c r="E7099" s="7" t="str">
        <f t="shared" si="220"/>
        <v/>
      </c>
      <c r="F7099" s="7" t="str">
        <f>IF('Payments Export'!A7103="","",'Payments Export'!N7103)</f>
        <v/>
      </c>
      <c r="G7099" s="7" t="str">
        <f>IF('Payments Export'!A7103="","",'Payments Export'!O7103)</f>
        <v/>
      </c>
      <c r="H7099" s="7" t="str">
        <f>IF('Payments Export'!B7103="","",G7099-F7099)</f>
        <v/>
      </c>
      <c r="I7099" s="3" t="str">
        <f>IF(C7099&lt;&gt;"",_xlfn.XLOOKUP(IFERROR(VALUE(C7099),C7099),'Items database'!A:A,'Items database'!B:B),(_xlfn.XLOOKUP(LEFT(E7099,3),Services,Services,"")))</f>
        <v/>
      </c>
      <c r="J7099" s="3" t="str">
        <f t="shared" si="221"/>
        <v/>
      </c>
    </row>
    <row r="7100" spans="1:10" x14ac:dyDescent="0.35">
      <c r="A7100" s="7" t="str">
        <f>IF('Payments Export'!A7104="","",'Payments Export'!A7104)</f>
        <v/>
      </c>
      <c r="B7100" s="7" t="str">
        <f>IF('Payments Export'!A7104="","",'Payments Export'!B7104)</f>
        <v/>
      </c>
      <c r="C7100" s="7" t="str">
        <f>IF(IFERROR(VALUE('Payments Export'!H7104),'Payments Export'!H7104)&lt;&gt;0,IFERROR(VALUE('Payments Export'!H7104),'Payments Export'!H7104),"")</f>
        <v/>
      </c>
      <c r="D7100" s="7" t="str">
        <f>IF('Payments Export'!I7104="","",'Payments Export'!I7104)</f>
        <v/>
      </c>
      <c r="E7100" s="7" t="str">
        <f t="shared" si="220"/>
        <v/>
      </c>
      <c r="F7100" s="7" t="str">
        <f>IF('Payments Export'!A7104="","",'Payments Export'!N7104)</f>
        <v/>
      </c>
      <c r="G7100" s="7" t="str">
        <f>IF('Payments Export'!A7104="","",'Payments Export'!O7104)</f>
        <v/>
      </c>
      <c r="H7100" s="7" t="str">
        <f>IF('Payments Export'!B7104="","",G7100-F7100)</f>
        <v/>
      </c>
      <c r="I7100" s="3" t="str">
        <f>IF(C7100&lt;&gt;"",_xlfn.XLOOKUP(IFERROR(VALUE(C7100),C7100),'Items database'!A:A,'Items database'!B:B),(_xlfn.XLOOKUP(LEFT(E7100,3),Services,Services,"")))</f>
        <v/>
      </c>
      <c r="J7100" s="3" t="str">
        <f t="shared" si="221"/>
        <v/>
      </c>
    </row>
    <row r="7101" spans="1:10" x14ac:dyDescent="0.35">
      <c r="A7101" s="7" t="str">
        <f>IF('Payments Export'!A7105="","",'Payments Export'!A7105)</f>
        <v/>
      </c>
      <c r="B7101" s="7" t="str">
        <f>IF('Payments Export'!A7105="","",'Payments Export'!B7105)</f>
        <v/>
      </c>
      <c r="C7101" s="7" t="str">
        <f>IF(IFERROR(VALUE('Payments Export'!H7105),'Payments Export'!H7105)&lt;&gt;0,IFERROR(VALUE('Payments Export'!H7105),'Payments Export'!H7105),"")</f>
        <v/>
      </c>
      <c r="D7101" s="7" t="str">
        <f>IF('Payments Export'!I7105="","",'Payments Export'!I7105)</f>
        <v/>
      </c>
      <c r="E7101" s="7" t="str">
        <f t="shared" si="220"/>
        <v/>
      </c>
      <c r="F7101" s="7" t="str">
        <f>IF('Payments Export'!A7105="","",'Payments Export'!N7105)</f>
        <v/>
      </c>
      <c r="G7101" s="7" t="str">
        <f>IF('Payments Export'!A7105="","",'Payments Export'!O7105)</f>
        <v/>
      </c>
      <c r="H7101" s="7" t="str">
        <f>IF('Payments Export'!B7105="","",G7101-F7101)</f>
        <v/>
      </c>
      <c r="I7101" s="3" t="str">
        <f>IF(C7101&lt;&gt;"",_xlfn.XLOOKUP(IFERROR(VALUE(C7101),C7101),'Items database'!A:A,'Items database'!B:B),(_xlfn.XLOOKUP(LEFT(E7101,3),Services,Services,"")))</f>
        <v/>
      </c>
      <c r="J7101" s="3" t="str">
        <f t="shared" si="221"/>
        <v/>
      </c>
    </row>
    <row r="7102" spans="1:10" x14ac:dyDescent="0.35">
      <c r="A7102" s="7" t="str">
        <f>IF('Payments Export'!A7106="","",'Payments Export'!A7106)</f>
        <v/>
      </c>
      <c r="B7102" s="7" t="str">
        <f>IF('Payments Export'!A7106="","",'Payments Export'!B7106)</f>
        <v/>
      </c>
      <c r="C7102" s="7" t="str">
        <f>IF(IFERROR(VALUE('Payments Export'!H7106),'Payments Export'!H7106)&lt;&gt;0,IFERROR(VALUE('Payments Export'!H7106),'Payments Export'!H7106),"")</f>
        <v/>
      </c>
      <c r="D7102" s="7" t="str">
        <f>IF('Payments Export'!I7106="","",'Payments Export'!I7106)</f>
        <v/>
      </c>
      <c r="E7102" s="7" t="str">
        <f t="shared" si="220"/>
        <v/>
      </c>
      <c r="F7102" s="7" t="str">
        <f>IF('Payments Export'!A7106="","",'Payments Export'!N7106)</f>
        <v/>
      </c>
      <c r="G7102" s="7" t="str">
        <f>IF('Payments Export'!A7106="","",'Payments Export'!O7106)</f>
        <v/>
      </c>
      <c r="H7102" s="7" t="str">
        <f>IF('Payments Export'!B7106="","",G7102-F7102)</f>
        <v/>
      </c>
      <c r="I7102" s="3" t="str">
        <f>IF(C7102&lt;&gt;"",_xlfn.XLOOKUP(IFERROR(VALUE(C7102),C7102),'Items database'!A:A,'Items database'!B:B),(_xlfn.XLOOKUP(LEFT(E7102,3),Services,Services,"")))</f>
        <v/>
      </c>
      <c r="J7102" s="3" t="str">
        <f t="shared" si="221"/>
        <v/>
      </c>
    </row>
    <row r="7103" spans="1:10" x14ac:dyDescent="0.35">
      <c r="A7103" s="7" t="str">
        <f>IF('Payments Export'!A7107="","",'Payments Export'!A7107)</f>
        <v/>
      </c>
      <c r="B7103" s="7" t="str">
        <f>IF('Payments Export'!A7107="","",'Payments Export'!B7107)</f>
        <v/>
      </c>
      <c r="C7103" s="7" t="str">
        <f>IF(IFERROR(VALUE('Payments Export'!H7107),'Payments Export'!H7107)&lt;&gt;0,IFERROR(VALUE('Payments Export'!H7107),'Payments Export'!H7107),"")</f>
        <v/>
      </c>
      <c r="D7103" s="7" t="str">
        <f>IF('Payments Export'!I7107="","",'Payments Export'!I7107)</f>
        <v/>
      </c>
      <c r="E7103" s="7" t="str">
        <f t="shared" si="220"/>
        <v/>
      </c>
      <c r="F7103" s="7" t="str">
        <f>IF('Payments Export'!A7107="","",'Payments Export'!N7107)</f>
        <v/>
      </c>
      <c r="G7103" s="7" t="str">
        <f>IF('Payments Export'!A7107="","",'Payments Export'!O7107)</f>
        <v/>
      </c>
      <c r="H7103" s="7" t="str">
        <f>IF('Payments Export'!B7107="","",G7103-F7103)</f>
        <v/>
      </c>
      <c r="I7103" s="3" t="str">
        <f>IF(C7103&lt;&gt;"",_xlfn.XLOOKUP(IFERROR(VALUE(C7103),C7103),'Items database'!A:A,'Items database'!B:B),(_xlfn.XLOOKUP(LEFT(E7103,3),Services,Services,"")))</f>
        <v/>
      </c>
      <c r="J7103" s="3" t="str">
        <f t="shared" si="221"/>
        <v/>
      </c>
    </row>
    <row r="7104" spans="1:10" x14ac:dyDescent="0.35">
      <c r="A7104" s="7" t="str">
        <f>IF('Payments Export'!A7108="","",'Payments Export'!A7108)</f>
        <v/>
      </c>
      <c r="B7104" s="7" t="str">
        <f>IF('Payments Export'!A7108="","",'Payments Export'!B7108)</f>
        <v/>
      </c>
      <c r="C7104" s="7" t="str">
        <f>IF(IFERROR(VALUE('Payments Export'!H7108),'Payments Export'!H7108)&lt;&gt;0,IFERROR(VALUE('Payments Export'!H7108),'Payments Export'!H7108),"")</f>
        <v/>
      </c>
      <c r="D7104" s="7" t="str">
        <f>IF('Payments Export'!I7108="","",'Payments Export'!I7108)</f>
        <v/>
      </c>
      <c r="E7104" s="7" t="str">
        <f t="shared" si="220"/>
        <v/>
      </c>
      <c r="F7104" s="7" t="str">
        <f>IF('Payments Export'!A7108="","",'Payments Export'!N7108)</f>
        <v/>
      </c>
      <c r="G7104" s="7" t="str">
        <f>IF('Payments Export'!A7108="","",'Payments Export'!O7108)</f>
        <v/>
      </c>
      <c r="H7104" s="7" t="str">
        <f>IF('Payments Export'!B7108="","",G7104-F7104)</f>
        <v/>
      </c>
      <c r="I7104" s="3" t="str">
        <f>IF(C7104&lt;&gt;"",_xlfn.XLOOKUP(IFERROR(VALUE(C7104),C7104),'Items database'!A:A,'Items database'!B:B),(_xlfn.XLOOKUP(LEFT(E7104,3),Services,Services,"")))</f>
        <v/>
      </c>
      <c r="J7104" s="3" t="str">
        <f t="shared" si="221"/>
        <v/>
      </c>
    </row>
    <row r="7105" spans="1:10" x14ac:dyDescent="0.35">
      <c r="A7105" s="7" t="str">
        <f>IF('Payments Export'!A7109="","",'Payments Export'!A7109)</f>
        <v/>
      </c>
      <c r="B7105" s="7" t="str">
        <f>IF('Payments Export'!A7109="","",'Payments Export'!B7109)</f>
        <v/>
      </c>
      <c r="C7105" s="7" t="str">
        <f>IF(IFERROR(VALUE('Payments Export'!H7109),'Payments Export'!H7109)&lt;&gt;0,IFERROR(VALUE('Payments Export'!H7109),'Payments Export'!H7109),"")</f>
        <v/>
      </c>
      <c r="D7105" s="7" t="str">
        <f>IF('Payments Export'!I7109="","",'Payments Export'!I7109)</f>
        <v/>
      </c>
      <c r="E7105" s="7" t="str">
        <f t="shared" ref="E7105:E7168" si="222">LEFT(D7105,66)</f>
        <v/>
      </c>
      <c r="F7105" s="7" t="str">
        <f>IF('Payments Export'!A7109="","",'Payments Export'!N7109)</f>
        <v/>
      </c>
      <c r="G7105" s="7" t="str">
        <f>IF('Payments Export'!A7109="","",'Payments Export'!O7109)</f>
        <v/>
      </c>
      <c r="H7105" s="7" t="str">
        <f>IF('Payments Export'!B7109="","",G7105-F7105)</f>
        <v/>
      </c>
      <c r="I7105" s="3" t="str">
        <f>IF(C7105&lt;&gt;"",_xlfn.XLOOKUP(IFERROR(VALUE(C7105),C7105),'Items database'!A:A,'Items database'!B:B),(_xlfn.XLOOKUP(LEFT(E7105,3),Services,Services,"")))</f>
        <v/>
      </c>
      <c r="J7105" s="3" t="str">
        <f t="shared" ref="J7105:J7168" si="223">IF(ISNUMBER(F7105)=TRUE,IF(F7105=0,"","GST"),"")</f>
        <v/>
      </c>
    </row>
    <row r="7106" spans="1:10" x14ac:dyDescent="0.35">
      <c r="A7106" s="7" t="str">
        <f>IF('Payments Export'!A7110="","",'Payments Export'!A7110)</f>
        <v/>
      </c>
      <c r="B7106" s="7" t="str">
        <f>IF('Payments Export'!A7110="","",'Payments Export'!B7110)</f>
        <v/>
      </c>
      <c r="C7106" s="7" t="str">
        <f>IF(IFERROR(VALUE('Payments Export'!H7110),'Payments Export'!H7110)&lt;&gt;0,IFERROR(VALUE('Payments Export'!H7110),'Payments Export'!H7110),"")</f>
        <v/>
      </c>
      <c r="D7106" s="7" t="str">
        <f>IF('Payments Export'!I7110="","",'Payments Export'!I7110)</f>
        <v/>
      </c>
      <c r="E7106" s="7" t="str">
        <f t="shared" si="222"/>
        <v/>
      </c>
      <c r="F7106" s="7" t="str">
        <f>IF('Payments Export'!A7110="","",'Payments Export'!N7110)</f>
        <v/>
      </c>
      <c r="G7106" s="7" t="str">
        <f>IF('Payments Export'!A7110="","",'Payments Export'!O7110)</f>
        <v/>
      </c>
      <c r="H7106" s="7" t="str">
        <f>IF('Payments Export'!B7110="","",G7106-F7106)</f>
        <v/>
      </c>
      <c r="I7106" s="3" t="str">
        <f>IF(C7106&lt;&gt;"",_xlfn.XLOOKUP(IFERROR(VALUE(C7106),C7106),'Items database'!A:A,'Items database'!B:B),(_xlfn.XLOOKUP(LEFT(E7106,3),Services,Services,"")))</f>
        <v/>
      </c>
      <c r="J7106" s="3" t="str">
        <f t="shared" si="223"/>
        <v/>
      </c>
    </row>
    <row r="7107" spans="1:10" x14ac:dyDescent="0.35">
      <c r="A7107" s="7" t="str">
        <f>IF('Payments Export'!A7111="","",'Payments Export'!A7111)</f>
        <v/>
      </c>
      <c r="B7107" s="7" t="str">
        <f>IF('Payments Export'!A7111="","",'Payments Export'!B7111)</f>
        <v/>
      </c>
      <c r="C7107" s="7" t="str">
        <f>IF(IFERROR(VALUE('Payments Export'!H7111),'Payments Export'!H7111)&lt;&gt;0,IFERROR(VALUE('Payments Export'!H7111),'Payments Export'!H7111),"")</f>
        <v/>
      </c>
      <c r="D7107" s="7" t="str">
        <f>IF('Payments Export'!I7111="","",'Payments Export'!I7111)</f>
        <v/>
      </c>
      <c r="E7107" s="7" t="str">
        <f t="shared" si="222"/>
        <v/>
      </c>
      <c r="F7107" s="7" t="str">
        <f>IF('Payments Export'!A7111="","",'Payments Export'!N7111)</f>
        <v/>
      </c>
      <c r="G7107" s="7" t="str">
        <f>IF('Payments Export'!A7111="","",'Payments Export'!O7111)</f>
        <v/>
      </c>
      <c r="H7107" s="7" t="str">
        <f>IF('Payments Export'!B7111="","",G7107-F7107)</f>
        <v/>
      </c>
      <c r="I7107" s="3" t="str">
        <f>IF(C7107&lt;&gt;"",_xlfn.XLOOKUP(IFERROR(VALUE(C7107),C7107),'Items database'!A:A,'Items database'!B:B),(_xlfn.XLOOKUP(LEFT(E7107,3),Services,Services,"")))</f>
        <v/>
      </c>
      <c r="J7107" s="3" t="str">
        <f t="shared" si="223"/>
        <v/>
      </c>
    </row>
    <row r="7108" spans="1:10" x14ac:dyDescent="0.35">
      <c r="A7108" s="7" t="str">
        <f>IF('Payments Export'!A7112="","",'Payments Export'!A7112)</f>
        <v/>
      </c>
      <c r="B7108" s="7" t="str">
        <f>IF('Payments Export'!A7112="","",'Payments Export'!B7112)</f>
        <v/>
      </c>
      <c r="C7108" s="7" t="str">
        <f>IF(IFERROR(VALUE('Payments Export'!H7112),'Payments Export'!H7112)&lt;&gt;0,IFERROR(VALUE('Payments Export'!H7112),'Payments Export'!H7112),"")</f>
        <v/>
      </c>
      <c r="D7108" s="7" t="str">
        <f>IF('Payments Export'!I7112="","",'Payments Export'!I7112)</f>
        <v/>
      </c>
      <c r="E7108" s="7" t="str">
        <f t="shared" si="222"/>
        <v/>
      </c>
      <c r="F7108" s="7" t="str">
        <f>IF('Payments Export'!A7112="","",'Payments Export'!N7112)</f>
        <v/>
      </c>
      <c r="G7108" s="7" t="str">
        <f>IF('Payments Export'!A7112="","",'Payments Export'!O7112)</f>
        <v/>
      </c>
      <c r="H7108" s="7" t="str">
        <f>IF('Payments Export'!B7112="","",G7108-F7108)</f>
        <v/>
      </c>
      <c r="I7108" s="3" t="str">
        <f>IF(C7108&lt;&gt;"",_xlfn.XLOOKUP(IFERROR(VALUE(C7108),C7108),'Items database'!A:A,'Items database'!B:B),(_xlfn.XLOOKUP(LEFT(E7108,3),Services,Services,"")))</f>
        <v/>
      </c>
      <c r="J7108" s="3" t="str">
        <f t="shared" si="223"/>
        <v/>
      </c>
    </row>
    <row r="7109" spans="1:10" x14ac:dyDescent="0.35">
      <c r="A7109" s="7" t="str">
        <f>IF('Payments Export'!A7113="","",'Payments Export'!A7113)</f>
        <v/>
      </c>
      <c r="B7109" s="7" t="str">
        <f>IF('Payments Export'!A7113="","",'Payments Export'!B7113)</f>
        <v/>
      </c>
      <c r="C7109" s="7" t="str">
        <f>IF(IFERROR(VALUE('Payments Export'!H7113),'Payments Export'!H7113)&lt;&gt;0,IFERROR(VALUE('Payments Export'!H7113),'Payments Export'!H7113),"")</f>
        <v/>
      </c>
      <c r="D7109" s="7" t="str">
        <f>IF('Payments Export'!I7113="","",'Payments Export'!I7113)</f>
        <v/>
      </c>
      <c r="E7109" s="7" t="str">
        <f t="shared" si="222"/>
        <v/>
      </c>
      <c r="F7109" s="7" t="str">
        <f>IF('Payments Export'!A7113="","",'Payments Export'!N7113)</f>
        <v/>
      </c>
      <c r="G7109" s="7" t="str">
        <f>IF('Payments Export'!A7113="","",'Payments Export'!O7113)</f>
        <v/>
      </c>
      <c r="H7109" s="7" t="str">
        <f>IF('Payments Export'!B7113="","",G7109-F7109)</f>
        <v/>
      </c>
      <c r="I7109" s="3" t="str">
        <f>IF(C7109&lt;&gt;"",_xlfn.XLOOKUP(IFERROR(VALUE(C7109),C7109),'Items database'!A:A,'Items database'!B:B),(_xlfn.XLOOKUP(LEFT(E7109,3),Services,Services,"")))</f>
        <v/>
      </c>
      <c r="J7109" s="3" t="str">
        <f t="shared" si="223"/>
        <v/>
      </c>
    </row>
    <row r="7110" spans="1:10" x14ac:dyDescent="0.35">
      <c r="A7110" s="7" t="str">
        <f>IF('Payments Export'!A7114="","",'Payments Export'!A7114)</f>
        <v/>
      </c>
      <c r="B7110" s="7" t="str">
        <f>IF('Payments Export'!A7114="","",'Payments Export'!B7114)</f>
        <v/>
      </c>
      <c r="C7110" s="7" t="str">
        <f>IF(IFERROR(VALUE('Payments Export'!H7114),'Payments Export'!H7114)&lt;&gt;0,IFERROR(VALUE('Payments Export'!H7114),'Payments Export'!H7114),"")</f>
        <v/>
      </c>
      <c r="D7110" s="7" t="str">
        <f>IF('Payments Export'!I7114="","",'Payments Export'!I7114)</f>
        <v/>
      </c>
      <c r="E7110" s="7" t="str">
        <f t="shared" si="222"/>
        <v/>
      </c>
      <c r="F7110" s="7" t="str">
        <f>IF('Payments Export'!A7114="","",'Payments Export'!N7114)</f>
        <v/>
      </c>
      <c r="G7110" s="7" t="str">
        <f>IF('Payments Export'!A7114="","",'Payments Export'!O7114)</f>
        <v/>
      </c>
      <c r="H7110" s="7" t="str">
        <f>IF('Payments Export'!B7114="","",G7110-F7110)</f>
        <v/>
      </c>
      <c r="I7110" s="3" t="str">
        <f>IF(C7110&lt;&gt;"",_xlfn.XLOOKUP(IFERROR(VALUE(C7110),C7110),'Items database'!A:A,'Items database'!B:B),(_xlfn.XLOOKUP(LEFT(E7110,3),Services,Services,"")))</f>
        <v/>
      </c>
      <c r="J7110" s="3" t="str">
        <f t="shared" si="223"/>
        <v/>
      </c>
    </row>
    <row r="7111" spans="1:10" x14ac:dyDescent="0.35">
      <c r="A7111" s="7" t="str">
        <f>IF('Payments Export'!A7115="","",'Payments Export'!A7115)</f>
        <v/>
      </c>
      <c r="B7111" s="7" t="str">
        <f>IF('Payments Export'!A7115="","",'Payments Export'!B7115)</f>
        <v/>
      </c>
      <c r="C7111" s="7" t="str">
        <f>IF(IFERROR(VALUE('Payments Export'!H7115),'Payments Export'!H7115)&lt;&gt;0,IFERROR(VALUE('Payments Export'!H7115),'Payments Export'!H7115),"")</f>
        <v/>
      </c>
      <c r="D7111" s="7" t="str">
        <f>IF('Payments Export'!I7115="","",'Payments Export'!I7115)</f>
        <v/>
      </c>
      <c r="E7111" s="7" t="str">
        <f t="shared" si="222"/>
        <v/>
      </c>
      <c r="F7111" s="7" t="str">
        <f>IF('Payments Export'!A7115="","",'Payments Export'!N7115)</f>
        <v/>
      </c>
      <c r="G7111" s="7" t="str">
        <f>IF('Payments Export'!A7115="","",'Payments Export'!O7115)</f>
        <v/>
      </c>
      <c r="H7111" s="7" t="str">
        <f>IF('Payments Export'!B7115="","",G7111-F7111)</f>
        <v/>
      </c>
      <c r="I7111" s="3" t="str">
        <f>IF(C7111&lt;&gt;"",_xlfn.XLOOKUP(IFERROR(VALUE(C7111),C7111),'Items database'!A:A,'Items database'!B:B),(_xlfn.XLOOKUP(LEFT(E7111,3),Services,Services,"")))</f>
        <v/>
      </c>
      <c r="J7111" s="3" t="str">
        <f t="shared" si="223"/>
        <v/>
      </c>
    </row>
    <row r="7112" spans="1:10" x14ac:dyDescent="0.35">
      <c r="A7112" s="7" t="str">
        <f>IF('Payments Export'!A7116="","",'Payments Export'!A7116)</f>
        <v/>
      </c>
      <c r="B7112" s="7" t="str">
        <f>IF('Payments Export'!A7116="","",'Payments Export'!B7116)</f>
        <v/>
      </c>
      <c r="C7112" s="7" t="str">
        <f>IF(IFERROR(VALUE('Payments Export'!H7116),'Payments Export'!H7116)&lt;&gt;0,IFERROR(VALUE('Payments Export'!H7116),'Payments Export'!H7116),"")</f>
        <v/>
      </c>
      <c r="D7112" s="7" t="str">
        <f>IF('Payments Export'!I7116="","",'Payments Export'!I7116)</f>
        <v/>
      </c>
      <c r="E7112" s="7" t="str">
        <f t="shared" si="222"/>
        <v/>
      </c>
      <c r="F7112" s="7" t="str">
        <f>IF('Payments Export'!A7116="","",'Payments Export'!N7116)</f>
        <v/>
      </c>
      <c r="G7112" s="7" t="str">
        <f>IF('Payments Export'!A7116="","",'Payments Export'!O7116)</f>
        <v/>
      </c>
      <c r="H7112" s="7" t="str">
        <f>IF('Payments Export'!B7116="","",G7112-F7112)</f>
        <v/>
      </c>
      <c r="I7112" s="3" t="str">
        <f>IF(C7112&lt;&gt;"",_xlfn.XLOOKUP(IFERROR(VALUE(C7112),C7112),'Items database'!A:A,'Items database'!B:B),(_xlfn.XLOOKUP(LEFT(E7112,3),Services,Services,"")))</f>
        <v/>
      </c>
      <c r="J7112" s="3" t="str">
        <f t="shared" si="223"/>
        <v/>
      </c>
    </row>
    <row r="7113" spans="1:10" x14ac:dyDescent="0.35">
      <c r="A7113" s="7" t="str">
        <f>IF('Payments Export'!A7117="","",'Payments Export'!A7117)</f>
        <v/>
      </c>
      <c r="B7113" s="7" t="str">
        <f>IF('Payments Export'!A7117="","",'Payments Export'!B7117)</f>
        <v/>
      </c>
      <c r="C7113" s="7" t="str">
        <f>IF(IFERROR(VALUE('Payments Export'!H7117),'Payments Export'!H7117)&lt;&gt;0,IFERROR(VALUE('Payments Export'!H7117),'Payments Export'!H7117),"")</f>
        <v/>
      </c>
      <c r="D7113" s="7" t="str">
        <f>IF('Payments Export'!I7117="","",'Payments Export'!I7117)</f>
        <v/>
      </c>
      <c r="E7113" s="7" t="str">
        <f t="shared" si="222"/>
        <v/>
      </c>
      <c r="F7113" s="7" t="str">
        <f>IF('Payments Export'!A7117="","",'Payments Export'!N7117)</f>
        <v/>
      </c>
      <c r="G7113" s="7" t="str">
        <f>IF('Payments Export'!A7117="","",'Payments Export'!O7117)</f>
        <v/>
      </c>
      <c r="H7113" s="7" t="str">
        <f>IF('Payments Export'!B7117="","",G7113-F7113)</f>
        <v/>
      </c>
      <c r="I7113" s="3" t="str">
        <f>IF(C7113&lt;&gt;"",_xlfn.XLOOKUP(IFERROR(VALUE(C7113),C7113),'Items database'!A:A,'Items database'!B:B),(_xlfn.XLOOKUP(LEFT(E7113,3),Services,Services,"")))</f>
        <v/>
      </c>
      <c r="J7113" s="3" t="str">
        <f t="shared" si="223"/>
        <v/>
      </c>
    </row>
    <row r="7114" spans="1:10" x14ac:dyDescent="0.35">
      <c r="A7114" s="7" t="str">
        <f>IF('Payments Export'!A7118="","",'Payments Export'!A7118)</f>
        <v/>
      </c>
      <c r="B7114" s="7" t="str">
        <f>IF('Payments Export'!A7118="","",'Payments Export'!B7118)</f>
        <v/>
      </c>
      <c r="C7114" s="7" t="str">
        <f>IF(IFERROR(VALUE('Payments Export'!H7118),'Payments Export'!H7118)&lt;&gt;0,IFERROR(VALUE('Payments Export'!H7118),'Payments Export'!H7118),"")</f>
        <v/>
      </c>
      <c r="D7114" s="7" t="str">
        <f>IF('Payments Export'!I7118="","",'Payments Export'!I7118)</f>
        <v/>
      </c>
      <c r="E7114" s="7" t="str">
        <f t="shared" si="222"/>
        <v/>
      </c>
      <c r="F7114" s="7" t="str">
        <f>IF('Payments Export'!A7118="","",'Payments Export'!N7118)</f>
        <v/>
      </c>
      <c r="G7114" s="7" t="str">
        <f>IF('Payments Export'!A7118="","",'Payments Export'!O7118)</f>
        <v/>
      </c>
      <c r="H7114" s="7" t="str">
        <f>IF('Payments Export'!B7118="","",G7114-F7114)</f>
        <v/>
      </c>
      <c r="I7114" s="3" t="str">
        <f>IF(C7114&lt;&gt;"",_xlfn.XLOOKUP(IFERROR(VALUE(C7114),C7114),'Items database'!A:A,'Items database'!B:B),(_xlfn.XLOOKUP(LEFT(E7114,3),Services,Services,"")))</f>
        <v/>
      </c>
      <c r="J7114" s="3" t="str">
        <f t="shared" si="223"/>
        <v/>
      </c>
    </row>
    <row r="7115" spans="1:10" x14ac:dyDescent="0.35">
      <c r="A7115" s="7" t="str">
        <f>IF('Payments Export'!A7119="","",'Payments Export'!A7119)</f>
        <v/>
      </c>
      <c r="B7115" s="7" t="str">
        <f>IF('Payments Export'!A7119="","",'Payments Export'!B7119)</f>
        <v/>
      </c>
      <c r="C7115" s="7" t="str">
        <f>IF(IFERROR(VALUE('Payments Export'!H7119),'Payments Export'!H7119)&lt;&gt;0,IFERROR(VALUE('Payments Export'!H7119),'Payments Export'!H7119),"")</f>
        <v/>
      </c>
      <c r="D7115" s="7" t="str">
        <f>IF('Payments Export'!I7119="","",'Payments Export'!I7119)</f>
        <v/>
      </c>
      <c r="E7115" s="7" t="str">
        <f t="shared" si="222"/>
        <v/>
      </c>
      <c r="F7115" s="7" t="str">
        <f>IF('Payments Export'!A7119="","",'Payments Export'!N7119)</f>
        <v/>
      </c>
      <c r="G7115" s="7" t="str">
        <f>IF('Payments Export'!A7119="","",'Payments Export'!O7119)</f>
        <v/>
      </c>
      <c r="H7115" s="7" t="str">
        <f>IF('Payments Export'!B7119="","",G7115-F7115)</f>
        <v/>
      </c>
      <c r="I7115" s="3" t="str">
        <f>IF(C7115&lt;&gt;"",_xlfn.XLOOKUP(IFERROR(VALUE(C7115),C7115),'Items database'!A:A,'Items database'!B:B),(_xlfn.XLOOKUP(LEFT(E7115,3),Services,Services,"")))</f>
        <v/>
      </c>
      <c r="J7115" s="3" t="str">
        <f t="shared" si="223"/>
        <v/>
      </c>
    </row>
    <row r="7116" spans="1:10" x14ac:dyDescent="0.35">
      <c r="A7116" s="7" t="str">
        <f>IF('Payments Export'!A7120="","",'Payments Export'!A7120)</f>
        <v/>
      </c>
      <c r="B7116" s="7" t="str">
        <f>IF('Payments Export'!A7120="","",'Payments Export'!B7120)</f>
        <v/>
      </c>
      <c r="C7116" s="7" t="str">
        <f>IF(IFERROR(VALUE('Payments Export'!H7120),'Payments Export'!H7120)&lt;&gt;0,IFERROR(VALUE('Payments Export'!H7120),'Payments Export'!H7120),"")</f>
        <v/>
      </c>
      <c r="D7116" s="7" t="str">
        <f>IF('Payments Export'!I7120="","",'Payments Export'!I7120)</f>
        <v/>
      </c>
      <c r="E7116" s="7" t="str">
        <f t="shared" si="222"/>
        <v/>
      </c>
      <c r="F7116" s="7" t="str">
        <f>IF('Payments Export'!A7120="","",'Payments Export'!N7120)</f>
        <v/>
      </c>
      <c r="G7116" s="7" t="str">
        <f>IF('Payments Export'!A7120="","",'Payments Export'!O7120)</f>
        <v/>
      </c>
      <c r="H7116" s="7" t="str">
        <f>IF('Payments Export'!B7120="","",G7116-F7116)</f>
        <v/>
      </c>
      <c r="I7116" s="3" t="str">
        <f>IF(C7116&lt;&gt;"",_xlfn.XLOOKUP(IFERROR(VALUE(C7116),C7116),'Items database'!A:A,'Items database'!B:B),(_xlfn.XLOOKUP(LEFT(E7116,3),Services,Services,"")))</f>
        <v/>
      </c>
      <c r="J7116" s="3" t="str">
        <f t="shared" si="223"/>
        <v/>
      </c>
    </row>
    <row r="7117" spans="1:10" x14ac:dyDescent="0.35">
      <c r="A7117" s="7" t="str">
        <f>IF('Payments Export'!A7121="","",'Payments Export'!A7121)</f>
        <v/>
      </c>
      <c r="B7117" s="7" t="str">
        <f>IF('Payments Export'!A7121="","",'Payments Export'!B7121)</f>
        <v/>
      </c>
      <c r="C7117" s="7" t="str">
        <f>IF(IFERROR(VALUE('Payments Export'!H7121),'Payments Export'!H7121)&lt;&gt;0,IFERROR(VALUE('Payments Export'!H7121),'Payments Export'!H7121),"")</f>
        <v/>
      </c>
      <c r="D7117" s="7" t="str">
        <f>IF('Payments Export'!I7121="","",'Payments Export'!I7121)</f>
        <v/>
      </c>
      <c r="E7117" s="7" t="str">
        <f t="shared" si="222"/>
        <v/>
      </c>
      <c r="F7117" s="7" t="str">
        <f>IF('Payments Export'!A7121="","",'Payments Export'!N7121)</f>
        <v/>
      </c>
      <c r="G7117" s="7" t="str">
        <f>IF('Payments Export'!A7121="","",'Payments Export'!O7121)</f>
        <v/>
      </c>
      <c r="H7117" s="7" t="str">
        <f>IF('Payments Export'!B7121="","",G7117-F7117)</f>
        <v/>
      </c>
      <c r="I7117" s="3" t="str">
        <f>IF(C7117&lt;&gt;"",_xlfn.XLOOKUP(IFERROR(VALUE(C7117),C7117),'Items database'!A:A,'Items database'!B:B),(_xlfn.XLOOKUP(LEFT(E7117,3),Services,Services,"")))</f>
        <v/>
      </c>
      <c r="J7117" s="3" t="str">
        <f t="shared" si="223"/>
        <v/>
      </c>
    </row>
    <row r="7118" spans="1:10" x14ac:dyDescent="0.35">
      <c r="A7118" s="7" t="str">
        <f>IF('Payments Export'!A7122="","",'Payments Export'!A7122)</f>
        <v/>
      </c>
      <c r="B7118" s="7" t="str">
        <f>IF('Payments Export'!A7122="","",'Payments Export'!B7122)</f>
        <v/>
      </c>
      <c r="C7118" s="7" t="str">
        <f>IF(IFERROR(VALUE('Payments Export'!H7122),'Payments Export'!H7122)&lt;&gt;0,IFERROR(VALUE('Payments Export'!H7122),'Payments Export'!H7122),"")</f>
        <v/>
      </c>
      <c r="D7118" s="7" t="str">
        <f>IF('Payments Export'!I7122="","",'Payments Export'!I7122)</f>
        <v/>
      </c>
      <c r="E7118" s="7" t="str">
        <f t="shared" si="222"/>
        <v/>
      </c>
      <c r="F7118" s="7" t="str">
        <f>IF('Payments Export'!A7122="","",'Payments Export'!N7122)</f>
        <v/>
      </c>
      <c r="G7118" s="7" t="str">
        <f>IF('Payments Export'!A7122="","",'Payments Export'!O7122)</f>
        <v/>
      </c>
      <c r="H7118" s="7" t="str">
        <f>IF('Payments Export'!B7122="","",G7118-F7118)</f>
        <v/>
      </c>
      <c r="I7118" s="3" t="str">
        <f>IF(C7118&lt;&gt;"",_xlfn.XLOOKUP(IFERROR(VALUE(C7118),C7118),'Items database'!A:A,'Items database'!B:B),(_xlfn.XLOOKUP(LEFT(E7118,3),Services,Services,"")))</f>
        <v/>
      </c>
      <c r="J7118" s="3" t="str">
        <f t="shared" si="223"/>
        <v/>
      </c>
    </row>
    <row r="7119" spans="1:10" x14ac:dyDescent="0.35">
      <c r="A7119" s="7" t="str">
        <f>IF('Payments Export'!A7123="","",'Payments Export'!A7123)</f>
        <v/>
      </c>
      <c r="B7119" s="7" t="str">
        <f>IF('Payments Export'!A7123="","",'Payments Export'!B7123)</f>
        <v/>
      </c>
      <c r="C7119" s="7" t="str">
        <f>IF(IFERROR(VALUE('Payments Export'!H7123),'Payments Export'!H7123)&lt;&gt;0,IFERROR(VALUE('Payments Export'!H7123),'Payments Export'!H7123),"")</f>
        <v/>
      </c>
      <c r="D7119" s="7" t="str">
        <f>IF('Payments Export'!I7123="","",'Payments Export'!I7123)</f>
        <v/>
      </c>
      <c r="E7119" s="7" t="str">
        <f t="shared" si="222"/>
        <v/>
      </c>
      <c r="F7119" s="7" t="str">
        <f>IF('Payments Export'!A7123="","",'Payments Export'!N7123)</f>
        <v/>
      </c>
      <c r="G7119" s="7" t="str">
        <f>IF('Payments Export'!A7123="","",'Payments Export'!O7123)</f>
        <v/>
      </c>
      <c r="H7119" s="7" t="str">
        <f>IF('Payments Export'!B7123="","",G7119-F7119)</f>
        <v/>
      </c>
      <c r="I7119" s="3" t="str">
        <f>IF(C7119&lt;&gt;"",_xlfn.XLOOKUP(IFERROR(VALUE(C7119),C7119),'Items database'!A:A,'Items database'!B:B),(_xlfn.XLOOKUP(LEFT(E7119,3),Services,Services,"")))</f>
        <v/>
      </c>
      <c r="J7119" s="3" t="str">
        <f t="shared" si="223"/>
        <v/>
      </c>
    </row>
    <row r="7120" spans="1:10" x14ac:dyDescent="0.35">
      <c r="A7120" s="7" t="str">
        <f>IF('Payments Export'!A7124="","",'Payments Export'!A7124)</f>
        <v/>
      </c>
      <c r="B7120" s="7" t="str">
        <f>IF('Payments Export'!A7124="","",'Payments Export'!B7124)</f>
        <v/>
      </c>
      <c r="C7120" s="7" t="str">
        <f>IF(IFERROR(VALUE('Payments Export'!H7124),'Payments Export'!H7124)&lt;&gt;0,IFERROR(VALUE('Payments Export'!H7124),'Payments Export'!H7124),"")</f>
        <v/>
      </c>
      <c r="D7120" s="7" t="str">
        <f>IF('Payments Export'!I7124="","",'Payments Export'!I7124)</f>
        <v/>
      </c>
      <c r="E7120" s="7" t="str">
        <f t="shared" si="222"/>
        <v/>
      </c>
      <c r="F7120" s="7" t="str">
        <f>IF('Payments Export'!A7124="","",'Payments Export'!N7124)</f>
        <v/>
      </c>
      <c r="G7120" s="7" t="str">
        <f>IF('Payments Export'!A7124="","",'Payments Export'!O7124)</f>
        <v/>
      </c>
      <c r="H7120" s="7" t="str">
        <f>IF('Payments Export'!B7124="","",G7120-F7120)</f>
        <v/>
      </c>
      <c r="I7120" s="3" t="str">
        <f>IF(C7120&lt;&gt;"",_xlfn.XLOOKUP(IFERROR(VALUE(C7120),C7120),'Items database'!A:A,'Items database'!B:B),(_xlfn.XLOOKUP(LEFT(E7120,3),Services,Services,"")))</f>
        <v/>
      </c>
      <c r="J7120" s="3" t="str">
        <f t="shared" si="223"/>
        <v/>
      </c>
    </row>
    <row r="7121" spans="1:10" x14ac:dyDescent="0.35">
      <c r="A7121" s="7" t="str">
        <f>IF('Payments Export'!A7125="","",'Payments Export'!A7125)</f>
        <v/>
      </c>
      <c r="B7121" s="7" t="str">
        <f>IF('Payments Export'!A7125="","",'Payments Export'!B7125)</f>
        <v/>
      </c>
      <c r="C7121" s="7" t="str">
        <f>IF(IFERROR(VALUE('Payments Export'!H7125),'Payments Export'!H7125)&lt;&gt;0,IFERROR(VALUE('Payments Export'!H7125),'Payments Export'!H7125),"")</f>
        <v/>
      </c>
      <c r="D7121" s="7" t="str">
        <f>IF('Payments Export'!I7125="","",'Payments Export'!I7125)</f>
        <v/>
      </c>
      <c r="E7121" s="7" t="str">
        <f t="shared" si="222"/>
        <v/>
      </c>
      <c r="F7121" s="7" t="str">
        <f>IF('Payments Export'!A7125="","",'Payments Export'!N7125)</f>
        <v/>
      </c>
      <c r="G7121" s="7" t="str">
        <f>IF('Payments Export'!A7125="","",'Payments Export'!O7125)</f>
        <v/>
      </c>
      <c r="H7121" s="7" t="str">
        <f>IF('Payments Export'!B7125="","",G7121-F7121)</f>
        <v/>
      </c>
      <c r="I7121" s="3" t="str">
        <f>IF(C7121&lt;&gt;"",_xlfn.XLOOKUP(IFERROR(VALUE(C7121),C7121),'Items database'!A:A,'Items database'!B:B),(_xlfn.XLOOKUP(LEFT(E7121,3),Services,Services,"")))</f>
        <v/>
      </c>
      <c r="J7121" s="3" t="str">
        <f t="shared" si="223"/>
        <v/>
      </c>
    </row>
    <row r="7122" spans="1:10" x14ac:dyDescent="0.35">
      <c r="A7122" s="7" t="str">
        <f>IF('Payments Export'!A7126="","",'Payments Export'!A7126)</f>
        <v/>
      </c>
      <c r="B7122" s="7" t="str">
        <f>IF('Payments Export'!A7126="","",'Payments Export'!B7126)</f>
        <v/>
      </c>
      <c r="C7122" s="7" t="str">
        <f>IF(IFERROR(VALUE('Payments Export'!H7126),'Payments Export'!H7126)&lt;&gt;0,IFERROR(VALUE('Payments Export'!H7126),'Payments Export'!H7126),"")</f>
        <v/>
      </c>
      <c r="D7122" s="7" t="str">
        <f>IF('Payments Export'!I7126="","",'Payments Export'!I7126)</f>
        <v/>
      </c>
      <c r="E7122" s="7" t="str">
        <f t="shared" si="222"/>
        <v/>
      </c>
      <c r="F7122" s="7" t="str">
        <f>IF('Payments Export'!A7126="","",'Payments Export'!N7126)</f>
        <v/>
      </c>
      <c r="G7122" s="7" t="str">
        <f>IF('Payments Export'!A7126="","",'Payments Export'!O7126)</f>
        <v/>
      </c>
      <c r="H7122" s="7" t="str">
        <f>IF('Payments Export'!B7126="","",G7122-F7122)</f>
        <v/>
      </c>
      <c r="I7122" s="3" t="str">
        <f>IF(C7122&lt;&gt;"",_xlfn.XLOOKUP(IFERROR(VALUE(C7122),C7122),'Items database'!A:A,'Items database'!B:B),(_xlfn.XLOOKUP(LEFT(E7122,3),Services,Services,"")))</f>
        <v/>
      </c>
      <c r="J7122" s="3" t="str">
        <f t="shared" si="223"/>
        <v/>
      </c>
    </row>
    <row r="7123" spans="1:10" x14ac:dyDescent="0.35">
      <c r="A7123" s="7" t="str">
        <f>IF('Payments Export'!A7127="","",'Payments Export'!A7127)</f>
        <v/>
      </c>
      <c r="B7123" s="7" t="str">
        <f>IF('Payments Export'!A7127="","",'Payments Export'!B7127)</f>
        <v/>
      </c>
      <c r="C7123" s="7" t="str">
        <f>IF(IFERROR(VALUE('Payments Export'!H7127),'Payments Export'!H7127)&lt;&gt;0,IFERROR(VALUE('Payments Export'!H7127),'Payments Export'!H7127),"")</f>
        <v/>
      </c>
      <c r="D7123" s="7" t="str">
        <f>IF('Payments Export'!I7127="","",'Payments Export'!I7127)</f>
        <v/>
      </c>
      <c r="E7123" s="7" t="str">
        <f t="shared" si="222"/>
        <v/>
      </c>
      <c r="F7123" s="7" t="str">
        <f>IF('Payments Export'!A7127="","",'Payments Export'!N7127)</f>
        <v/>
      </c>
      <c r="G7123" s="7" t="str">
        <f>IF('Payments Export'!A7127="","",'Payments Export'!O7127)</f>
        <v/>
      </c>
      <c r="H7123" s="7" t="str">
        <f>IF('Payments Export'!B7127="","",G7123-F7123)</f>
        <v/>
      </c>
      <c r="I7123" s="3" t="str">
        <f>IF(C7123&lt;&gt;"",_xlfn.XLOOKUP(IFERROR(VALUE(C7123),C7123),'Items database'!A:A,'Items database'!B:B),(_xlfn.XLOOKUP(LEFT(E7123,3),Services,Services,"")))</f>
        <v/>
      </c>
      <c r="J7123" s="3" t="str">
        <f t="shared" si="223"/>
        <v/>
      </c>
    </row>
    <row r="7124" spans="1:10" x14ac:dyDescent="0.35">
      <c r="A7124" s="7" t="str">
        <f>IF('Payments Export'!A7128="","",'Payments Export'!A7128)</f>
        <v/>
      </c>
      <c r="B7124" s="7" t="str">
        <f>IF('Payments Export'!A7128="","",'Payments Export'!B7128)</f>
        <v/>
      </c>
      <c r="C7124" s="7" t="str">
        <f>IF(IFERROR(VALUE('Payments Export'!H7128),'Payments Export'!H7128)&lt;&gt;0,IFERROR(VALUE('Payments Export'!H7128),'Payments Export'!H7128),"")</f>
        <v/>
      </c>
      <c r="D7124" s="7" t="str">
        <f>IF('Payments Export'!I7128="","",'Payments Export'!I7128)</f>
        <v/>
      </c>
      <c r="E7124" s="7" t="str">
        <f t="shared" si="222"/>
        <v/>
      </c>
      <c r="F7124" s="7" t="str">
        <f>IF('Payments Export'!A7128="","",'Payments Export'!N7128)</f>
        <v/>
      </c>
      <c r="G7124" s="7" t="str">
        <f>IF('Payments Export'!A7128="","",'Payments Export'!O7128)</f>
        <v/>
      </c>
      <c r="H7124" s="7" t="str">
        <f>IF('Payments Export'!B7128="","",G7124-F7124)</f>
        <v/>
      </c>
      <c r="I7124" s="3" t="str">
        <f>IF(C7124&lt;&gt;"",_xlfn.XLOOKUP(IFERROR(VALUE(C7124),C7124),'Items database'!A:A,'Items database'!B:B),(_xlfn.XLOOKUP(LEFT(E7124,3),Services,Services,"")))</f>
        <v/>
      </c>
      <c r="J7124" s="3" t="str">
        <f t="shared" si="223"/>
        <v/>
      </c>
    </row>
    <row r="7125" spans="1:10" x14ac:dyDescent="0.35">
      <c r="A7125" s="7" t="str">
        <f>IF('Payments Export'!A7129="","",'Payments Export'!A7129)</f>
        <v/>
      </c>
      <c r="B7125" s="7" t="str">
        <f>IF('Payments Export'!A7129="","",'Payments Export'!B7129)</f>
        <v/>
      </c>
      <c r="C7125" s="7" t="str">
        <f>IF(IFERROR(VALUE('Payments Export'!H7129),'Payments Export'!H7129)&lt;&gt;0,IFERROR(VALUE('Payments Export'!H7129),'Payments Export'!H7129),"")</f>
        <v/>
      </c>
      <c r="D7125" s="7" t="str">
        <f>IF('Payments Export'!I7129="","",'Payments Export'!I7129)</f>
        <v/>
      </c>
      <c r="E7125" s="7" t="str">
        <f t="shared" si="222"/>
        <v/>
      </c>
      <c r="F7125" s="7" t="str">
        <f>IF('Payments Export'!A7129="","",'Payments Export'!N7129)</f>
        <v/>
      </c>
      <c r="G7125" s="7" t="str">
        <f>IF('Payments Export'!A7129="","",'Payments Export'!O7129)</f>
        <v/>
      </c>
      <c r="H7125" s="7" t="str">
        <f>IF('Payments Export'!B7129="","",G7125-F7125)</f>
        <v/>
      </c>
      <c r="I7125" s="3" t="str">
        <f>IF(C7125&lt;&gt;"",_xlfn.XLOOKUP(IFERROR(VALUE(C7125),C7125),'Items database'!A:A,'Items database'!B:B),(_xlfn.XLOOKUP(LEFT(E7125,3),Services,Services,"")))</f>
        <v/>
      </c>
      <c r="J7125" s="3" t="str">
        <f t="shared" si="223"/>
        <v/>
      </c>
    </row>
    <row r="7126" spans="1:10" x14ac:dyDescent="0.35">
      <c r="A7126" s="7" t="str">
        <f>IF('Payments Export'!A7130="","",'Payments Export'!A7130)</f>
        <v/>
      </c>
      <c r="B7126" s="7" t="str">
        <f>IF('Payments Export'!A7130="","",'Payments Export'!B7130)</f>
        <v/>
      </c>
      <c r="C7126" s="7" t="str">
        <f>IF(IFERROR(VALUE('Payments Export'!H7130),'Payments Export'!H7130)&lt;&gt;0,IFERROR(VALUE('Payments Export'!H7130),'Payments Export'!H7130),"")</f>
        <v/>
      </c>
      <c r="D7126" s="7" t="str">
        <f>IF('Payments Export'!I7130="","",'Payments Export'!I7130)</f>
        <v/>
      </c>
      <c r="E7126" s="7" t="str">
        <f t="shared" si="222"/>
        <v/>
      </c>
      <c r="F7126" s="7" t="str">
        <f>IF('Payments Export'!A7130="","",'Payments Export'!N7130)</f>
        <v/>
      </c>
      <c r="G7126" s="7" t="str">
        <f>IF('Payments Export'!A7130="","",'Payments Export'!O7130)</f>
        <v/>
      </c>
      <c r="H7126" s="7" t="str">
        <f>IF('Payments Export'!B7130="","",G7126-F7126)</f>
        <v/>
      </c>
      <c r="I7126" s="3" t="str">
        <f>IF(C7126&lt;&gt;"",_xlfn.XLOOKUP(IFERROR(VALUE(C7126),C7126),'Items database'!A:A,'Items database'!B:B),(_xlfn.XLOOKUP(LEFT(E7126,3),Services,Services,"")))</f>
        <v/>
      </c>
      <c r="J7126" s="3" t="str">
        <f t="shared" si="223"/>
        <v/>
      </c>
    </row>
    <row r="7127" spans="1:10" x14ac:dyDescent="0.35">
      <c r="A7127" s="7" t="str">
        <f>IF('Payments Export'!A7131="","",'Payments Export'!A7131)</f>
        <v/>
      </c>
      <c r="B7127" s="7" t="str">
        <f>IF('Payments Export'!A7131="","",'Payments Export'!B7131)</f>
        <v/>
      </c>
      <c r="C7127" s="7" t="str">
        <f>IF(IFERROR(VALUE('Payments Export'!H7131),'Payments Export'!H7131)&lt;&gt;0,IFERROR(VALUE('Payments Export'!H7131),'Payments Export'!H7131),"")</f>
        <v/>
      </c>
      <c r="D7127" s="7" t="str">
        <f>IF('Payments Export'!I7131="","",'Payments Export'!I7131)</f>
        <v/>
      </c>
      <c r="E7127" s="7" t="str">
        <f t="shared" si="222"/>
        <v/>
      </c>
      <c r="F7127" s="7" t="str">
        <f>IF('Payments Export'!A7131="","",'Payments Export'!N7131)</f>
        <v/>
      </c>
      <c r="G7127" s="7" t="str">
        <f>IF('Payments Export'!A7131="","",'Payments Export'!O7131)</f>
        <v/>
      </c>
      <c r="H7127" s="7" t="str">
        <f>IF('Payments Export'!B7131="","",G7127-F7127)</f>
        <v/>
      </c>
      <c r="I7127" s="3" t="str">
        <f>IF(C7127&lt;&gt;"",_xlfn.XLOOKUP(IFERROR(VALUE(C7127),C7127),'Items database'!A:A,'Items database'!B:B),(_xlfn.XLOOKUP(LEFT(E7127,3),Services,Services,"")))</f>
        <v/>
      </c>
      <c r="J7127" s="3" t="str">
        <f t="shared" si="223"/>
        <v/>
      </c>
    </row>
    <row r="7128" spans="1:10" x14ac:dyDescent="0.35">
      <c r="A7128" s="7" t="str">
        <f>IF('Payments Export'!A7132="","",'Payments Export'!A7132)</f>
        <v/>
      </c>
      <c r="B7128" s="7" t="str">
        <f>IF('Payments Export'!A7132="","",'Payments Export'!B7132)</f>
        <v/>
      </c>
      <c r="C7128" s="7" t="str">
        <f>IF(IFERROR(VALUE('Payments Export'!H7132),'Payments Export'!H7132)&lt;&gt;0,IFERROR(VALUE('Payments Export'!H7132),'Payments Export'!H7132),"")</f>
        <v/>
      </c>
      <c r="D7128" s="7" t="str">
        <f>IF('Payments Export'!I7132="","",'Payments Export'!I7132)</f>
        <v/>
      </c>
      <c r="E7128" s="7" t="str">
        <f t="shared" si="222"/>
        <v/>
      </c>
      <c r="F7128" s="7" t="str">
        <f>IF('Payments Export'!A7132="","",'Payments Export'!N7132)</f>
        <v/>
      </c>
      <c r="G7128" s="7" t="str">
        <f>IF('Payments Export'!A7132="","",'Payments Export'!O7132)</f>
        <v/>
      </c>
      <c r="H7128" s="7" t="str">
        <f>IF('Payments Export'!B7132="","",G7128-F7128)</f>
        <v/>
      </c>
      <c r="I7128" s="3" t="str">
        <f>IF(C7128&lt;&gt;"",_xlfn.XLOOKUP(IFERROR(VALUE(C7128),C7128),'Items database'!A:A,'Items database'!B:B),(_xlfn.XLOOKUP(LEFT(E7128,3),Services,Services,"")))</f>
        <v/>
      </c>
      <c r="J7128" s="3" t="str">
        <f t="shared" si="223"/>
        <v/>
      </c>
    </row>
    <row r="7129" spans="1:10" x14ac:dyDescent="0.35">
      <c r="A7129" s="7" t="str">
        <f>IF('Payments Export'!A7133="","",'Payments Export'!A7133)</f>
        <v/>
      </c>
      <c r="B7129" s="7" t="str">
        <f>IF('Payments Export'!A7133="","",'Payments Export'!B7133)</f>
        <v/>
      </c>
      <c r="C7129" s="7" t="str">
        <f>IF(IFERROR(VALUE('Payments Export'!H7133),'Payments Export'!H7133)&lt;&gt;0,IFERROR(VALUE('Payments Export'!H7133),'Payments Export'!H7133),"")</f>
        <v/>
      </c>
      <c r="D7129" s="7" t="str">
        <f>IF('Payments Export'!I7133="","",'Payments Export'!I7133)</f>
        <v/>
      </c>
      <c r="E7129" s="7" t="str">
        <f t="shared" si="222"/>
        <v/>
      </c>
      <c r="F7129" s="7" t="str">
        <f>IF('Payments Export'!A7133="","",'Payments Export'!N7133)</f>
        <v/>
      </c>
      <c r="G7129" s="7" t="str">
        <f>IF('Payments Export'!A7133="","",'Payments Export'!O7133)</f>
        <v/>
      </c>
      <c r="H7129" s="7" t="str">
        <f>IF('Payments Export'!B7133="","",G7129-F7129)</f>
        <v/>
      </c>
      <c r="I7129" s="3" t="str">
        <f>IF(C7129&lt;&gt;"",_xlfn.XLOOKUP(IFERROR(VALUE(C7129),C7129),'Items database'!A:A,'Items database'!B:B),(_xlfn.XLOOKUP(LEFT(E7129,3),Services,Services,"")))</f>
        <v/>
      </c>
      <c r="J7129" s="3" t="str">
        <f t="shared" si="223"/>
        <v/>
      </c>
    </row>
    <row r="7130" spans="1:10" x14ac:dyDescent="0.35">
      <c r="A7130" s="7" t="str">
        <f>IF('Payments Export'!A7134="","",'Payments Export'!A7134)</f>
        <v/>
      </c>
      <c r="B7130" s="7" t="str">
        <f>IF('Payments Export'!A7134="","",'Payments Export'!B7134)</f>
        <v/>
      </c>
      <c r="C7130" s="7" t="str">
        <f>IF(IFERROR(VALUE('Payments Export'!H7134),'Payments Export'!H7134)&lt;&gt;0,IFERROR(VALUE('Payments Export'!H7134),'Payments Export'!H7134),"")</f>
        <v/>
      </c>
      <c r="D7130" s="7" t="str">
        <f>IF('Payments Export'!I7134="","",'Payments Export'!I7134)</f>
        <v/>
      </c>
      <c r="E7130" s="7" t="str">
        <f t="shared" si="222"/>
        <v/>
      </c>
      <c r="F7130" s="7" t="str">
        <f>IF('Payments Export'!A7134="","",'Payments Export'!N7134)</f>
        <v/>
      </c>
      <c r="G7130" s="7" t="str">
        <f>IF('Payments Export'!A7134="","",'Payments Export'!O7134)</f>
        <v/>
      </c>
      <c r="H7130" s="7" t="str">
        <f>IF('Payments Export'!B7134="","",G7130-F7130)</f>
        <v/>
      </c>
      <c r="I7130" s="3" t="str">
        <f>IF(C7130&lt;&gt;"",_xlfn.XLOOKUP(IFERROR(VALUE(C7130),C7130),'Items database'!A:A,'Items database'!B:B),(_xlfn.XLOOKUP(LEFT(E7130,3),Services,Services,"")))</f>
        <v/>
      </c>
      <c r="J7130" s="3" t="str">
        <f t="shared" si="223"/>
        <v/>
      </c>
    </row>
    <row r="7131" spans="1:10" x14ac:dyDescent="0.35">
      <c r="A7131" s="7" t="str">
        <f>IF('Payments Export'!A7135="","",'Payments Export'!A7135)</f>
        <v/>
      </c>
      <c r="B7131" s="7" t="str">
        <f>IF('Payments Export'!A7135="","",'Payments Export'!B7135)</f>
        <v/>
      </c>
      <c r="C7131" s="7" t="str">
        <f>IF(IFERROR(VALUE('Payments Export'!H7135),'Payments Export'!H7135)&lt;&gt;0,IFERROR(VALUE('Payments Export'!H7135),'Payments Export'!H7135),"")</f>
        <v/>
      </c>
      <c r="D7131" s="7" t="str">
        <f>IF('Payments Export'!I7135="","",'Payments Export'!I7135)</f>
        <v/>
      </c>
      <c r="E7131" s="7" t="str">
        <f t="shared" si="222"/>
        <v/>
      </c>
      <c r="F7131" s="7" t="str">
        <f>IF('Payments Export'!A7135="","",'Payments Export'!N7135)</f>
        <v/>
      </c>
      <c r="G7131" s="7" t="str">
        <f>IF('Payments Export'!A7135="","",'Payments Export'!O7135)</f>
        <v/>
      </c>
      <c r="H7131" s="7" t="str">
        <f>IF('Payments Export'!B7135="","",G7131-F7131)</f>
        <v/>
      </c>
      <c r="I7131" s="3" t="str">
        <f>IF(C7131&lt;&gt;"",_xlfn.XLOOKUP(IFERROR(VALUE(C7131),C7131),'Items database'!A:A,'Items database'!B:B),(_xlfn.XLOOKUP(LEFT(E7131,3),Services,Services,"")))</f>
        <v/>
      </c>
      <c r="J7131" s="3" t="str">
        <f t="shared" si="223"/>
        <v/>
      </c>
    </row>
    <row r="7132" spans="1:10" x14ac:dyDescent="0.35">
      <c r="A7132" s="7" t="str">
        <f>IF('Payments Export'!A7136="","",'Payments Export'!A7136)</f>
        <v/>
      </c>
      <c r="B7132" s="7" t="str">
        <f>IF('Payments Export'!A7136="","",'Payments Export'!B7136)</f>
        <v/>
      </c>
      <c r="C7132" s="7" t="str">
        <f>IF(IFERROR(VALUE('Payments Export'!H7136),'Payments Export'!H7136)&lt;&gt;0,IFERROR(VALUE('Payments Export'!H7136),'Payments Export'!H7136),"")</f>
        <v/>
      </c>
      <c r="D7132" s="7" t="str">
        <f>IF('Payments Export'!I7136="","",'Payments Export'!I7136)</f>
        <v/>
      </c>
      <c r="E7132" s="7" t="str">
        <f t="shared" si="222"/>
        <v/>
      </c>
      <c r="F7132" s="7" t="str">
        <f>IF('Payments Export'!A7136="","",'Payments Export'!N7136)</f>
        <v/>
      </c>
      <c r="G7132" s="7" t="str">
        <f>IF('Payments Export'!A7136="","",'Payments Export'!O7136)</f>
        <v/>
      </c>
      <c r="H7132" s="7" t="str">
        <f>IF('Payments Export'!B7136="","",G7132-F7132)</f>
        <v/>
      </c>
      <c r="I7132" s="3" t="str">
        <f>IF(C7132&lt;&gt;"",_xlfn.XLOOKUP(IFERROR(VALUE(C7132),C7132),'Items database'!A:A,'Items database'!B:B),(_xlfn.XLOOKUP(LEFT(E7132,3),Services,Services,"")))</f>
        <v/>
      </c>
      <c r="J7132" s="3" t="str">
        <f t="shared" si="223"/>
        <v/>
      </c>
    </row>
    <row r="7133" spans="1:10" x14ac:dyDescent="0.35">
      <c r="A7133" s="7" t="str">
        <f>IF('Payments Export'!A7137="","",'Payments Export'!A7137)</f>
        <v/>
      </c>
      <c r="B7133" s="7" t="str">
        <f>IF('Payments Export'!A7137="","",'Payments Export'!B7137)</f>
        <v/>
      </c>
      <c r="C7133" s="7" t="str">
        <f>IF(IFERROR(VALUE('Payments Export'!H7137),'Payments Export'!H7137)&lt;&gt;0,IFERROR(VALUE('Payments Export'!H7137),'Payments Export'!H7137),"")</f>
        <v/>
      </c>
      <c r="D7133" s="7" t="str">
        <f>IF('Payments Export'!I7137="","",'Payments Export'!I7137)</f>
        <v/>
      </c>
      <c r="E7133" s="7" t="str">
        <f t="shared" si="222"/>
        <v/>
      </c>
      <c r="F7133" s="7" t="str">
        <f>IF('Payments Export'!A7137="","",'Payments Export'!N7137)</f>
        <v/>
      </c>
      <c r="G7133" s="7" t="str">
        <f>IF('Payments Export'!A7137="","",'Payments Export'!O7137)</f>
        <v/>
      </c>
      <c r="H7133" s="7" t="str">
        <f>IF('Payments Export'!B7137="","",G7133-F7133)</f>
        <v/>
      </c>
      <c r="I7133" s="3" t="str">
        <f>IF(C7133&lt;&gt;"",_xlfn.XLOOKUP(IFERROR(VALUE(C7133),C7133),'Items database'!A:A,'Items database'!B:B),(_xlfn.XLOOKUP(LEFT(E7133,3),Services,Services,"")))</f>
        <v/>
      </c>
      <c r="J7133" s="3" t="str">
        <f t="shared" si="223"/>
        <v/>
      </c>
    </row>
    <row r="7134" spans="1:10" x14ac:dyDescent="0.35">
      <c r="A7134" s="7" t="str">
        <f>IF('Payments Export'!A7138="","",'Payments Export'!A7138)</f>
        <v/>
      </c>
      <c r="B7134" s="7" t="str">
        <f>IF('Payments Export'!A7138="","",'Payments Export'!B7138)</f>
        <v/>
      </c>
      <c r="C7134" s="7" t="str">
        <f>IF(IFERROR(VALUE('Payments Export'!H7138),'Payments Export'!H7138)&lt;&gt;0,IFERROR(VALUE('Payments Export'!H7138),'Payments Export'!H7138),"")</f>
        <v/>
      </c>
      <c r="D7134" s="7" t="str">
        <f>IF('Payments Export'!I7138="","",'Payments Export'!I7138)</f>
        <v/>
      </c>
      <c r="E7134" s="7" t="str">
        <f t="shared" si="222"/>
        <v/>
      </c>
      <c r="F7134" s="7" t="str">
        <f>IF('Payments Export'!A7138="","",'Payments Export'!N7138)</f>
        <v/>
      </c>
      <c r="G7134" s="7" t="str">
        <f>IF('Payments Export'!A7138="","",'Payments Export'!O7138)</f>
        <v/>
      </c>
      <c r="H7134" s="7" t="str">
        <f>IF('Payments Export'!B7138="","",G7134-F7134)</f>
        <v/>
      </c>
      <c r="I7134" s="3" t="str">
        <f>IF(C7134&lt;&gt;"",_xlfn.XLOOKUP(IFERROR(VALUE(C7134),C7134),'Items database'!A:A,'Items database'!B:B),(_xlfn.XLOOKUP(LEFT(E7134,3),Services,Services,"")))</f>
        <v/>
      </c>
      <c r="J7134" s="3" t="str">
        <f t="shared" si="223"/>
        <v/>
      </c>
    </row>
    <row r="7135" spans="1:10" x14ac:dyDescent="0.35">
      <c r="A7135" s="7" t="str">
        <f>IF('Payments Export'!A7139="","",'Payments Export'!A7139)</f>
        <v/>
      </c>
      <c r="B7135" s="7" t="str">
        <f>IF('Payments Export'!A7139="","",'Payments Export'!B7139)</f>
        <v/>
      </c>
      <c r="C7135" s="7" t="str">
        <f>IF(IFERROR(VALUE('Payments Export'!H7139),'Payments Export'!H7139)&lt;&gt;0,IFERROR(VALUE('Payments Export'!H7139),'Payments Export'!H7139),"")</f>
        <v/>
      </c>
      <c r="D7135" s="7" t="str">
        <f>IF('Payments Export'!I7139="","",'Payments Export'!I7139)</f>
        <v/>
      </c>
      <c r="E7135" s="7" t="str">
        <f t="shared" si="222"/>
        <v/>
      </c>
      <c r="F7135" s="7" t="str">
        <f>IF('Payments Export'!A7139="","",'Payments Export'!N7139)</f>
        <v/>
      </c>
      <c r="G7135" s="7" t="str">
        <f>IF('Payments Export'!A7139="","",'Payments Export'!O7139)</f>
        <v/>
      </c>
      <c r="H7135" s="7" t="str">
        <f>IF('Payments Export'!B7139="","",G7135-F7135)</f>
        <v/>
      </c>
      <c r="I7135" s="3" t="str">
        <f>IF(C7135&lt;&gt;"",_xlfn.XLOOKUP(IFERROR(VALUE(C7135),C7135),'Items database'!A:A,'Items database'!B:B),(_xlfn.XLOOKUP(LEFT(E7135,3),Services,Services,"")))</f>
        <v/>
      </c>
      <c r="J7135" s="3" t="str">
        <f t="shared" si="223"/>
        <v/>
      </c>
    </row>
    <row r="7136" spans="1:10" x14ac:dyDescent="0.35">
      <c r="A7136" s="7" t="str">
        <f>IF('Payments Export'!A7140="","",'Payments Export'!A7140)</f>
        <v/>
      </c>
      <c r="B7136" s="7" t="str">
        <f>IF('Payments Export'!A7140="","",'Payments Export'!B7140)</f>
        <v/>
      </c>
      <c r="C7136" s="7" t="str">
        <f>IF(IFERROR(VALUE('Payments Export'!H7140),'Payments Export'!H7140)&lt;&gt;0,IFERROR(VALUE('Payments Export'!H7140),'Payments Export'!H7140),"")</f>
        <v/>
      </c>
      <c r="D7136" s="7" t="str">
        <f>IF('Payments Export'!I7140="","",'Payments Export'!I7140)</f>
        <v/>
      </c>
      <c r="E7136" s="7" t="str">
        <f t="shared" si="222"/>
        <v/>
      </c>
      <c r="F7136" s="7" t="str">
        <f>IF('Payments Export'!A7140="","",'Payments Export'!N7140)</f>
        <v/>
      </c>
      <c r="G7136" s="7" t="str">
        <f>IF('Payments Export'!A7140="","",'Payments Export'!O7140)</f>
        <v/>
      </c>
      <c r="H7136" s="7" t="str">
        <f>IF('Payments Export'!B7140="","",G7136-F7136)</f>
        <v/>
      </c>
      <c r="I7136" s="3" t="str">
        <f>IF(C7136&lt;&gt;"",_xlfn.XLOOKUP(IFERROR(VALUE(C7136),C7136),'Items database'!A:A,'Items database'!B:B),(_xlfn.XLOOKUP(LEFT(E7136,3),Services,Services,"")))</f>
        <v/>
      </c>
      <c r="J7136" s="3" t="str">
        <f t="shared" si="223"/>
        <v/>
      </c>
    </row>
    <row r="7137" spans="1:10" x14ac:dyDescent="0.35">
      <c r="A7137" s="7" t="str">
        <f>IF('Payments Export'!A7141="","",'Payments Export'!A7141)</f>
        <v/>
      </c>
      <c r="B7137" s="7" t="str">
        <f>IF('Payments Export'!A7141="","",'Payments Export'!B7141)</f>
        <v/>
      </c>
      <c r="C7137" s="7" t="str">
        <f>IF(IFERROR(VALUE('Payments Export'!H7141),'Payments Export'!H7141)&lt;&gt;0,IFERROR(VALUE('Payments Export'!H7141),'Payments Export'!H7141),"")</f>
        <v/>
      </c>
      <c r="D7137" s="7" t="str">
        <f>IF('Payments Export'!I7141="","",'Payments Export'!I7141)</f>
        <v/>
      </c>
      <c r="E7137" s="7" t="str">
        <f t="shared" si="222"/>
        <v/>
      </c>
      <c r="F7137" s="7" t="str">
        <f>IF('Payments Export'!A7141="","",'Payments Export'!N7141)</f>
        <v/>
      </c>
      <c r="G7137" s="7" t="str">
        <f>IF('Payments Export'!A7141="","",'Payments Export'!O7141)</f>
        <v/>
      </c>
      <c r="H7137" s="7" t="str">
        <f>IF('Payments Export'!B7141="","",G7137-F7137)</f>
        <v/>
      </c>
      <c r="I7137" s="3" t="str">
        <f>IF(C7137&lt;&gt;"",_xlfn.XLOOKUP(IFERROR(VALUE(C7137),C7137),'Items database'!A:A,'Items database'!B:B),(_xlfn.XLOOKUP(LEFT(E7137,3),Services,Services,"")))</f>
        <v/>
      </c>
      <c r="J7137" s="3" t="str">
        <f t="shared" si="223"/>
        <v/>
      </c>
    </row>
    <row r="7138" spans="1:10" x14ac:dyDescent="0.35">
      <c r="A7138" s="7" t="str">
        <f>IF('Payments Export'!A7142="","",'Payments Export'!A7142)</f>
        <v/>
      </c>
      <c r="B7138" s="7" t="str">
        <f>IF('Payments Export'!A7142="","",'Payments Export'!B7142)</f>
        <v/>
      </c>
      <c r="C7138" s="7" t="str">
        <f>IF(IFERROR(VALUE('Payments Export'!H7142),'Payments Export'!H7142)&lt;&gt;0,IFERROR(VALUE('Payments Export'!H7142),'Payments Export'!H7142),"")</f>
        <v/>
      </c>
      <c r="D7138" s="7" t="str">
        <f>IF('Payments Export'!I7142="","",'Payments Export'!I7142)</f>
        <v/>
      </c>
      <c r="E7138" s="7" t="str">
        <f t="shared" si="222"/>
        <v/>
      </c>
      <c r="F7138" s="7" t="str">
        <f>IF('Payments Export'!A7142="","",'Payments Export'!N7142)</f>
        <v/>
      </c>
      <c r="G7138" s="7" t="str">
        <f>IF('Payments Export'!A7142="","",'Payments Export'!O7142)</f>
        <v/>
      </c>
      <c r="H7138" s="7" t="str">
        <f>IF('Payments Export'!B7142="","",G7138-F7138)</f>
        <v/>
      </c>
      <c r="I7138" s="3" t="str">
        <f>IF(C7138&lt;&gt;"",_xlfn.XLOOKUP(IFERROR(VALUE(C7138),C7138),'Items database'!A:A,'Items database'!B:B),(_xlfn.XLOOKUP(LEFT(E7138,3),Services,Services,"")))</f>
        <v/>
      </c>
      <c r="J7138" s="3" t="str">
        <f t="shared" si="223"/>
        <v/>
      </c>
    </row>
    <row r="7139" spans="1:10" x14ac:dyDescent="0.35">
      <c r="A7139" s="7" t="str">
        <f>IF('Payments Export'!A7143="","",'Payments Export'!A7143)</f>
        <v/>
      </c>
      <c r="B7139" s="7" t="str">
        <f>IF('Payments Export'!A7143="","",'Payments Export'!B7143)</f>
        <v/>
      </c>
      <c r="C7139" s="7" t="str">
        <f>IF(IFERROR(VALUE('Payments Export'!H7143),'Payments Export'!H7143)&lt;&gt;0,IFERROR(VALUE('Payments Export'!H7143),'Payments Export'!H7143),"")</f>
        <v/>
      </c>
      <c r="D7139" s="7" t="str">
        <f>IF('Payments Export'!I7143="","",'Payments Export'!I7143)</f>
        <v/>
      </c>
      <c r="E7139" s="7" t="str">
        <f t="shared" si="222"/>
        <v/>
      </c>
      <c r="F7139" s="7" t="str">
        <f>IF('Payments Export'!A7143="","",'Payments Export'!N7143)</f>
        <v/>
      </c>
      <c r="G7139" s="7" t="str">
        <f>IF('Payments Export'!A7143="","",'Payments Export'!O7143)</f>
        <v/>
      </c>
      <c r="H7139" s="7" t="str">
        <f>IF('Payments Export'!B7143="","",G7139-F7139)</f>
        <v/>
      </c>
      <c r="I7139" s="3" t="str">
        <f>IF(C7139&lt;&gt;"",_xlfn.XLOOKUP(IFERROR(VALUE(C7139),C7139),'Items database'!A:A,'Items database'!B:B),(_xlfn.XLOOKUP(LEFT(E7139,3),Services,Services,"")))</f>
        <v/>
      </c>
      <c r="J7139" s="3" t="str">
        <f t="shared" si="223"/>
        <v/>
      </c>
    </row>
    <row r="7140" spans="1:10" x14ac:dyDescent="0.35">
      <c r="A7140" s="7" t="str">
        <f>IF('Payments Export'!A7144="","",'Payments Export'!A7144)</f>
        <v/>
      </c>
      <c r="B7140" s="7" t="str">
        <f>IF('Payments Export'!A7144="","",'Payments Export'!B7144)</f>
        <v/>
      </c>
      <c r="C7140" s="7" t="str">
        <f>IF(IFERROR(VALUE('Payments Export'!H7144),'Payments Export'!H7144)&lt;&gt;0,IFERROR(VALUE('Payments Export'!H7144),'Payments Export'!H7144),"")</f>
        <v/>
      </c>
      <c r="D7140" s="7" t="str">
        <f>IF('Payments Export'!I7144="","",'Payments Export'!I7144)</f>
        <v/>
      </c>
      <c r="E7140" s="7" t="str">
        <f t="shared" si="222"/>
        <v/>
      </c>
      <c r="F7140" s="7" t="str">
        <f>IF('Payments Export'!A7144="","",'Payments Export'!N7144)</f>
        <v/>
      </c>
      <c r="G7140" s="7" t="str">
        <f>IF('Payments Export'!A7144="","",'Payments Export'!O7144)</f>
        <v/>
      </c>
      <c r="H7140" s="7" t="str">
        <f>IF('Payments Export'!B7144="","",G7140-F7140)</f>
        <v/>
      </c>
      <c r="I7140" s="3" t="str">
        <f>IF(C7140&lt;&gt;"",_xlfn.XLOOKUP(IFERROR(VALUE(C7140),C7140),'Items database'!A:A,'Items database'!B:B),(_xlfn.XLOOKUP(LEFT(E7140,3),Services,Services,"")))</f>
        <v/>
      </c>
      <c r="J7140" s="3" t="str">
        <f t="shared" si="223"/>
        <v/>
      </c>
    </row>
    <row r="7141" spans="1:10" x14ac:dyDescent="0.35">
      <c r="A7141" s="7" t="str">
        <f>IF('Payments Export'!A7145="","",'Payments Export'!A7145)</f>
        <v/>
      </c>
      <c r="B7141" s="7" t="str">
        <f>IF('Payments Export'!A7145="","",'Payments Export'!B7145)</f>
        <v/>
      </c>
      <c r="C7141" s="7" t="str">
        <f>IF(IFERROR(VALUE('Payments Export'!H7145),'Payments Export'!H7145)&lt;&gt;0,IFERROR(VALUE('Payments Export'!H7145),'Payments Export'!H7145),"")</f>
        <v/>
      </c>
      <c r="D7141" s="7" t="str">
        <f>IF('Payments Export'!I7145="","",'Payments Export'!I7145)</f>
        <v/>
      </c>
      <c r="E7141" s="7" t="str">
        <f t="shared" si="222"/>
        <v/>
      </c>
      <c r="F7141" s="7" t="str">
        <f>IF('Payments Export'!A7145="","",'Payments Export'!N7145)</f>
        <v/>
      </c>
      <c r="G7141" s="7" t="str">
        <f>IF('Payments Export'!A7145="","",'Payments Export'!O7145)</f>
        <v/>
      </c>
      <c r="H7141" s="7" t="str">
        <f>IF('Payments Export'!B7145="","",G7141-F7141)</f>
        <v/>
      </c>
      <c r="I7141" s="3" t="str">
        <f>IF(C7141&lt;&gt;"",_xlfn.XLOOKUP(IFERROR(VALUE(C7141),C7141),'Items database'!A:A,'Items database'!B:B),(_xlfn.XLOOKUP(LEFT(E7141,3),Services,Services,"")))</f>
        <v/>
      </c>
      <c r="J7141" s="3" t="str">
        <f t="shared" si="223"/>
        <v/>
      </c>
    </row>
    <row r="7142" spans="1:10" x14ac:dyDescent="0.35">
      <c r="A7142" s="7" t="str">
        <f>IF('Payments Export'!A7146="","",'Payments Export'!A7146)</f>
        <v/>
      </c>
      <c r="B7142" s="7" t="str">
        <f>IF('Payments Export'!A7146="","",'Payments Export'!B7146)</f>
        <v/>
      </c>
      <c r="C7142" s="7" t="str">
        <f>IF(IFERROR(VALUE('Payments Export'!H7146),'Payments Export'!H7146)&lt;&gt;0,IFERROR(VALUE('Payments Export'!H7146),'Payments Export'!H7146),"")</f>
        <v/>
      </c>
      <c r="D7142" s="7" t="str">
        <f>IF('Payments Export'!I7146="","",'Payments Export'!I7146)</f>
        <v/>
      </c>
      <c r="E7142" s="7" t="str">
        <f t="shared" si="222"/>
        <v/>
      </c>
      <c r="F7142" s="7" t="str">
        <f>IF('Payments Export'!A7146="","",'Payments Export'!N7146)</f>
        <v/>
      </c>
      <c r="G7142" s="7" t="str">
        <f>IF('Payments Export'!A7146="","",'Payments Export'!O7146)</f>
        <v/>
      </c>
      <c r="H7142" s="7" t="str">
        <f>IF('Payments Export'!B7146="","",G7142-F7142)</f>
        <v/>
      </c>
      <c r="I7142" s="3" t="str">
        <f>IF(C7142&lt;&gt;"",_xlfn.XLOOKUP(IFERROR(VALUE(C7142),C7142),'Items database'!A:A,'Items database'!B:B),(_xlfn.XLOOKUP(LEFT(E7142,3),Services,Services,"")))</f>
        <v/>
      </c>
      <c r="J7142" s="3" t="str">
        <f t="shared" si="223"/>
        <v/>
      </c>
    </row>
    <row r="7143" spans="1:10" x14ac:dyDescent="0.35">
      <c r="A7143" s="7" t="str">
        <f>IF('Payments Export'!A7147="","",'Payments Export'!A7147)</f>
        <v/>
      </c>
      <c r="B7143" s="7" t="str">
        <f>IF('Payments Export'!A7147="","",'Payments Export'!B7147)</f>
        <v/>
      </c>
      <c r="C7143" s="7" t="str">
        <f>IF(IFERROR(VALUE('Payments Export'!H7147),'Payments Export'!H7147)&lt;&gt;0,IFERROR(VALUE('Payments Export'!H7147),'Payments Export'!H7147),"")</f>
        <v/>
      </c>
      <c r="D7143" s="7" t="str">
        <f>IF('Payments Export'!I7147="","",'Payments Export'!I7147)</f>
        <v/>
      </c>
      <c r="E7143" s="7" t="str">
        <f t="shared" si="222"/>
        <v/>
      </c>
      <c r="F7143" s="7" t="str">
        <f>IF('Payments Export'!A7147="","",'Payments Export'!N7147)</f>
        <v/>
      </c>
      <c r="G7143" s="7" t="str">
        <f>IF('Payments Export'!A7147="","",'Payments Export'!O7147)</f>
        <v/>
      </c>
      <c r="H7143" s="7" t="str">
        <f>IF('Payments Export'!B7147="","",G7143-F7143)</f>
        <v/>
      </c>
      <c r="I7143" s="3" t="str">
        <f>IF(C7143&lt;&gt;"",_xlfn.XLOOKUP(IFERROR(VALUE(C7143),C7143),'Items database'!A:A,'Items database'!B:B),(_xlfn.XLOOKUP(LEFT(E7143,3),Services,Services,"")))</f>
        <v/>
      </c>
      <c r="J7143" s="3" t="str">
        <f t="shared" si="223"/>
        <v/>
      </c>
    </row>
    <row r="7144" spans="1:10" x14ac:dyDescent="0.35">
      <c r="A7144" s="7" t="str">
        <f>IF('Payments Export'!A7148="","",'Payments Export'!A7148)</f>
        <v/>
      </c>
      <c r="B7144" s="7" t="str">
        <f>IF('Payments Export'!A7148="","",'Payments Export'!B7148)</f>
        <v/>
      </c>
      <c r="C7144" s="7" t="str">
        <f>IF(IFERROR(VALUE('Payments Export'!H7148),'Payments Export'!H7148)&lt;&gt;0,IFERROR(VALUE('Payments Export'!H7148),'Payments Export'!H7148),"")</f>
        <v/>
      </c>
      <c r="D7144" s="7" t="str">
        <f>IF('Payments Export'!I7148="","",'Payments Export'!I7148)</f>
        <v/>
      </c>
      <c r="E7144" s="7" t="str">
        <f t="shared" si="222"/>
        <v/>
      </c>
      <c r="F7144" s="7" t="str">
        <f>IF('Payments Export'!A7148="","",'Payments Export'!N7148)</f>
        <v/>
      </c>
      <c r="G7144" s="7" t="str">
        <f>IF('Payments Export'!A7148="","",'Payments Export'!O7148)</f>
        <v/>
      </c>
      <c r="H7144" s="7" t="str">
        <f>IF('Payments Export'!B7148="","",G7144-F7144)</f>
        <v/>
      </c>
      <c r="I7144" s="3" t="str">
        <f>IF(C7144&lt;&gt;"",_xlfn.XLOOKUP(IFERROR(VALUE(C7144),C7144),'Items database'!A:A,'Items database'!B:B),(_xlfn.XLOOKUP(LEFT(E7144,3),Services,Services,"")))</f>
        <v/>
      </c>
      <c r="J7144" s="3" t="str">
        <f t="shared" si="223"/>
        <v/>
      </c>
    </row>
    <row r="7145" spans="1:10" x14ac:dyDescent="0.35">
      <c r="A7145" s="7" t="str">
        <f>IF('Payments Export'!A7149="","",'Payments Export'!A7149)</f>
        <v/>
      </c>
      <c r="B7145" s="7" t="str">
        <f>IF('Payments Export'!A7149="","",'Payments Export'!B7149)</f>
        <v/>
      </c>
      <c r="C7145" s="7" t="str">
        <f>IF(IFERROR(VALUE('Payments Export'!H7149),'Payments Export'!H7149)&lt;&gt;0,IFERROR(VALUE('Payments Export'!H7149),'Payments Export'!H7149),"")</f>
        <v/>
      </c>
      <c r="D7145" s="7" t="str">
        <f>IF('Payments Export'!I7149="","",'Payments Export'!I7149)</f>
        <v/>
      </c>
      <c r="E7145" s="7" t="str">
        <f t="shared" si="222"/>
        <v/>
      </c>
      <c r="F7145" s="7" t="str">
        <f>IF('Payments Export'!A7149="","",'Payments Export'!N7149)</f>
        <v/>
      </c>
      <c r="G7145" s="7" t="str">
        <f>IF('Payments Export'!A7149="","",'Payments Export'!O7149)</f>
        <v/>
      </c>
      <c r="H7145" s="7" t="str">
        <f>IF('Payments Export'!B7149="","",G7145-F7145)</f>
        <v/>
      </c>
      <c r="I7145" s="3" t="str">
        <f>IF(C7145&lt;&gt;"",_xlfn.XLOOKUP(IFERROR(VALUE(C7145),C7145),'Items database'!A:A,'Items database'!B:B),(_xlfn.XLOOKUP(LEFT(E7145,3),Services,Services,"")))</f>
        <v/>
      </c>
      <c r="J7145" s="3" t="str">
        <f t="shared" si="223"/>
        <v/>
      </c>
    </row>
    <row r="7146" spans="1:10" x14ac:dyDescent="0.35">
      <c r="A7146" s="7" t="str">
        <f>IF('Payments Export'!A7150="","",'Payments Export'!A7150)</f>
        <v/>
      </c>
      <c r="B7146" s="7" t="str">
        <f>IF('Payments Export'!A7150="","",'Payments Export'!B7150)</f>
        <v/>
      </c>
      <c r="C7146" s="7" t="str">
        <f>IF(IFERROR(VALUE('Payments Export'!H7150),'Payments Export'!H7150)&lt;&gt;0,IFERROR(VALUE('Payments Export'!H7150),'Payments Export'!H7150),"")</f>
        <v/>
      </c>
      <c r="D7146" s="7" t="str">
        <f>IF('Payments Export'!I7150="","",'Payments Export'!I7150)</f>
        <v/>
      </c>
      <c r="E7146" s="7" t="str">
        <f t="shared" si="222"/>
        <v/>
      </c>
      <c r="F7146" s="7" t="str">
        <f>IF('Payments Export'!A7150="","",'Payments Export'!N7150)</f>
        <v/>
      </c>
      <c r="G7146" s="7" t="str">
        <f>IF('Payments Export'!A7150="","",'Payments Export'!O7150)</f>
        <v/>
      </c>
      <c r="H7146" s="7" t="str">
        <f>IF('Payments Export'!B7150="","",G7146-F7146)</f>
        <v/>
      </c>
      <c r="I7146" s="3" t="str">
        <f>IF(C7146&lt;&gt;"",_xlfn.XLOOKUP(IFERROR(VALUE(C7146),C7146),'Items database'!A:A,'Items database'!B:B),(_xlfn.XLOOKUP(LEFT(E7146,3),Services,Services,"")))</f>
        <v/>
      </c>
      <c r="J7146" s="3" t="str">
        <f t="shared" si="223"/>
        <v/>
      </c>
    </row>
    <row r="7147" spans="1:10" x14ac:dyDescent="0.35">
      <c r="A7147" s="7" t="str">
        <f>IF('Payments Export'!A7151="","",'Payments Export'!A7151)</f>
        <v/>
      </c>
      <c r="B7147" s="7" t="str">
        <f>IF('Payments Export'!A7151="","",'Payments Export'!B7151)</f>
        <v/>
      </c>
      <c r="C7147" s="7" t="str">
        <f>IF(IFERROR(VALUE('Payments Export'!H7151),'Payments Export'!H7151)&lt;&gt;0,IFERROR(VALUE('Payments Export'!H7151),'Payments Export'!H7151),"")</f>
        <v/>
      </c>
      <c r="D7147" s="7" t="str">
        <f>IF('Payments Export'!I7151="","",'Payments Export'!I7151)</f>
        <v/>
      </c>
      <c r="E7147" s="7" t="str">
        <f t="shared" si="222"/>
        <v/>
      </c>
      <c r="F7147" s="7" t="str">
        <f>IF('Payments Export'!A7151="","",'Payments Export'!N7151)</f>
        <v/>
      </c>
      <c r="G7147" s="7" t="str">
        <f>IF('Payments Export'!A7151="","",'Payments Export'!O7151)</f>
        <v/>
      </c>
      <c r="H7147" s="7" t="str">
        <f>IF('Payments Export'!B7151="","",G7147-F7147)</f>
        <v/>
      </c>
      <c r="I7147" s="3" t="str">
        <f>IF(C7147&lt;&gt;"",_xlfn.XLOOKUP(IFERROR(VALUE(C7147),C7147),'Items database'!A:A,'Items database'!B:B),(_xlfn.XLOOKUP(LEFT(E7147,3),Services,Services,"")))</f>
        <v/>
      </c>
      <c r="J7147" s="3" t="str">
        <f t="shared" si="223"/>
        <v/>
      </c>
    </row>
    <row r="7148" spans="1:10" x14ac:dyDescent="0.35">
      <c r="A7148" s="7" t="str">
        <f>IF('Payments Export'!A7152="","",'Payments Export'!A7152)</f>
        <v/>
      </c>
      <c r="B7148" s="7" t="str">
        <f>IF('Payments Export'!A7152="","",'Payments Export'!B7152)</f>
        <v/>
      </c>
      <c r="C7148" s="7" t="str">
        <f>IF(IFERROR(VALUE('Payments Export'!H7152),'Payments Export'!H7152)&lt;&gt;0,IFERROR(VALUE('Payments Export'!H7152),'Payments Export'!H7152),"")</f>
        <v/>
      </c>
      <c r="D7148" s="7" t="str">
        <f>IF('Payments Export'!I7152="","",'Payments Export'!I7152)</f>
        <v/>
      </c>
      <c r="E7148" s="7" t="str">
        <f t="shared" si="222"/>
        <v/>
      </c>
      <c r="F7148" s="7" t="str">
        <f>IF('Payments Export'!A7152="","",'Payments Export'!N7152)</f>
        <v/>
      </c>
      <c r="G7148" s="7" t="str">
        <f>IF('Payments Export'!A7152="","",'Payments Export'!O7152)</f>
        <v/>
      </c>
      <c r="H7148" s="7" t="str">
        <f>IF('Payments Export'!B7152="","",G7148-F7148)</f>
        <v/>
      </c>
      <c r="I7148" s="3" t="str">
        <f>IF(C7148&lt;&gt;"",_xlfn.XLOOKUP(IFERROR(VALUE(C7148),C7148),'Items database'!A:A,'Items database'!B:B),(_xlfn.XLOOKUP(LEFT(E7148,3),Services,Services,"")))</f>
        <v/>
      </c>
      <c r="J7148" s="3" t="str">
        <f t="shared" si="223"/>
        <v/>
      </c>
    </row>
    <row r="7149" spans="1:10" x14ac:dyDescent="0.35">
      <c r="A7149" s="7" t="str">
        <f>IF('Payments Export'!A7153="","",'Payments Export'!A7153)</f>
        <v/>
      </c>
      <c r="B7149" s="7" t="str">
        <f>IF('Payments Export'!A7153="","",'Payments Export'!B7153)</f>
        <v/>
      </c>
      <c r="C7149" s="7" t="str">
        <f>IF(IFERROR(VALUE('Payments Export'!H7153),'Payments Export'!H7153)&lt;&gt;0,IFERROR(VALUE('Payments Export'!H7153),'Payments Export'!H7153),"")</f>
        <v/>
      </c>
      <c r="D7149" s="7" t="str">
        <f>IF('Payments Export'!I7153="","",'Payments Export'!I7153)</f>
        <v/>
      </c>
      <c r="E7149" s="7" t="str">
        <f t="shared" si="222"/>
        <v/>
      </c>
      <c r="F7149" s="7" t="str">
        <f>IF('Payments Export'!A7153="","",'Payments Export'!N7153)</f>
        <v/>
      </c>
      <c r="G7149" s="7" t="str">
        <f>IF('Payments Export'!A7153="","",'Payments Export'!O7153)</f>
        <v/>
      </c>
      <c r="H7149" s="7" t="str">
        <f>IF('Payments Export'!B7153="","",G7149-F7149)</f>
        <v/>
      </c>
      <c r="I7149" s="3" t="str">
        <f>IF(C7149&lt;&gt;"",_xlfn.XLOOKUP(IFERROR(VALUE(C7149),C7149),'Items database'!A:A,'Items database'!B:B),(_xlfn.XLOOKUP(LEFT(E7149,3),Services,Services,"")))</f>
        <v/>
      </c>
      <c r="J7149" s="3" t="str">
        <f t="shared" si="223"/>
        <v/>
      </c>
    </row>
    <row r="7150" spans="1:10" x14ac:dyDescent="0.35">
      <c r="A7150" s="7" t="str">
        <f>IF('Payments Export'!A7154="","",'Payments Export'!A7154)</f>
        <v/>
      </c>
      <c r="B7150" s="7" t="str">
        <f>IF('Payments Export'!A7154="","",'Payments Export'!B7154)</f>
        <v/>
      </c>
      <c r="C7150" s="7" t="str">
        <f>IF(IFERROR(VALUE('Payments Export'!H7154),'Payments Export'!H7154)&lt;&gt;0,IFERROR(VALUE('Payments Export'!H7154),'Payments Export'!H7154),"")</f>
        <v/>
      </c>
      <c r="D7150" s="7" t="str">
        <f>IF('Payments Export'!I7154="","",'Payments Export'!I7154)</f>
        <v/>
      </c>
      <c r="E7150" s="7" t="str">
        <f t="shared" si="222"/>
        <v/>
      </c>
      <c r="F7150" s="7" t="str">
        <f>IF('Payments Export'!A7154="","",'Payments Export'!N7154)</f>
        <v/>
      </c>
      <c r="G7150" s="7" t="str">
        <f>IF('Payments Export'!A7154="","",'Payments Export'!O7154)</f>
        <v/>
      </c>
      <c r="H7150" s="7" t="str">
        <f>IF('Payments Export'!B7154="","",G7150-F7150)</f>
        <v/>
      </c>
      <c r="I7150" s="3" t="str">
        <f>IF(C7150&lt;&gt;"",_xlfn.XLOOKUP(IFERROR(VALUE(C7150),C7150),'Items database'!A:A,'Items database'!B:B),(_xlfn.XLOOKUP(LEFT(E7150,3),Services,Services,"")))</f>
        <v/>
      </c>
      <c r="J7150" s="3" t="str">
        <f t="shared" si="223"/>
        <v/>
      </c>
    </row>
    <row r="7151" spans="1:10" x14ac:dyDescent="0.35">
      <c r="A7151" s="7" t="str">
        <f>IF('Payments Export'!A7155="","",'Payments Export'!A7155)</f>
        <v/>
      </c>
      <c r="B7151" s="7" t="str">
        <f>IF('Payments Export'!A7155="","",'Payments Export'!B7155)</f>
        <v/>
      </c>
      <c r="C7151" s="7" t="str">
        <f>IF(IFERROR(VALUE('Payments Export'!H7155),'Payments Export'!H7155)&lt;&gt;0,IFERROR(VALUE('Payments Export'!H7155),'Payments Export'!H7155),"")</f>
        <v/>
      </c>
      <c r="D7151" s="7" t="str">
        <f>IF('Payments Export'!I7155="","",'Payments Export'!I7155)</f>
        <v/>
      </c>
      <c r="E7151" s="7" t="str">
        <f t="shared" si="222"/>
        <v/>
      </c>
      <c r="F7151" s="7" t="str">
        <f>IF('Payments Export'!A7155="","",'Payments Export'!N7155)</f>
        <v/>
      </c>
      <c r="G7151" s="7" t="str">
        <f>IF('Payments Export'!A7155="","",'Payments Export'!O7155)</f>
        <v/>
      </c>
      <c r="H7151" s="7" t="str">
        <f>IF('Payments Export'!B7155="","",G7151-F7151)</f>
        <v/>
      </c>
      <c r="I7151" s="3" t="str">
        <f>IF(C7151&lt;&gt;"",_xlfn.XLOOKUP(IFERROR(VALUE(C7151),C7151),'Items database'!A:A,'Items database'!B:B),(_xlfn.XLOOKUP(LEFT(E7151,3),Services,Services,"")))</f>
        <v/>
      </c>
      <c r="J7151" s="3" t="str">
        <f t="shared" si="223"/>
        <v/>
      </c>
    </row>
    <row r="7152" spans="1:10" x14ac:dyDescent="0.35">
      <c r="A7152" s="7" t="str">
        <f>IF('Payments Export'!A7156="","",'Payments Export'!A7156)</f>
        <v/>
      </c>
      <c r="B7152" s="7" t="str">
        <f>IF('Payments Export'!A7156="","",'Payments Export'!B7156)</f>
        <v/>
      </c>
      <c r="C7152" s="7" t="str">
        <f>IF(IFERROR(VALUE('Payments Export'!H7156),'Payments Export'!H7156)&lt;&gt;0,IFERROR(VALUE('Payments Export'!H7156),'Payments Export'!H7156),"")</f>
        <v/>
      </c>
      <c r="D7152" s="7" t="str">
        <f>IF('Payments Export'!I7156="","",'Payments Export'!I7156)</f>
        <v/>
      </c>
      <c r="E7152" s="7" t="str">
        <f t="shared" si="222"/>
        <v/>
      </c>
      <c r="F7152" s="7" t="str">
        <f>IF('Payments Export'!A7156="","",'Payments Export'!N7156)</f>
        <v/>
      </c>
      <c r="G7152" s="7" t="str">
        <f>IF('Payments Export'!A7156="","",'Payments Export'!O7156)</f>
        <v/>
      </c>
      <c r="H7152" s="7" t="str">
        <f>IF('Payments Export'!B7156="","",G7152-F7152)</f>
        <v/>
      </c>
      <c r="I7152" s="3" t="str">
        <f>IF(C7152&lt;&gt;"",_xlfn.XLOOKUP(IFERROR(VALUE(C7152),C7152),'Items database'!A:A,'Items database'!B:B),(_xlfn.XLOOKUP(LEFT(E7152,3),Services,Services,"")))</f>
        <v/>
      </c>
      <c r="J7152" s="3" t="str">
        <f t="shared" si="223"/>
        <v/>
      </c>
    </row>
    <row r="7153" spans="1:10" x14ac:dyDescent="0.35">
      <c r="A7153" s="7" t="str">
        <f>IF('Payments Export'!A7157="","",'Payments Export'!A7157)</f>
        <v/>
      </c>
      <c r="B7153" s="7" t="str">
        <f>IF('Payments Export'!A7157="","",'Payments Export'!B7157)</f>
        <v/>
      </c>
      <c r="C7153" s="7" t="str">
        <f>IF(IFERROR(VALUE('Payments Export'!H7157),'Payments Export'!H7157)&lt;&gt;0,IFERROR(VALUE('Payments Export'!H7157),'Payments Export'!H7157),"")</f>
        <v/>
      </c>
      <c r="D7153" s="7" t="str">
        <f>IF('Payments Export'!I7157="","",'Payments Export'!I7157)</f>
        <v/>
      </c>
      <c r="E7153" s="7" t="str">
        <f t="shared" si="222"/>
        <v/>
      </c>
      <c r="F7153" s="7" t="str">
        <f>IF('Payments Export'!A7157="","",'Payments Export'!N7157)</f>
        <v/>
      </c>
      <c r="G7153" s="7" t="str">
        <f>IF('Payments Export'!A7157="","",'Payments Export'!O7157)</f>
        <v/>
      </c>
      <c r="H7153" s="7" t="str">
        <f>IF('Payments Export'!B7157="","",G7153-F7153)</f>
        <v/>
      </c>
      <c r="I7153" s="3" t="str">
        <f>IF(C7153&lt;&gt;"",_xlfn.XLOOKUP(IFERROR(VALUE(C7153),C7153),'Items database'!A:A,'Items database'!B:B),(_xlfn.XLOOKUP(LEFT(E7153,3),Services,Services,"")))</f>
        <v/>
      </c>
      <c r="J7153" s="3" t="str">
        <f t="shared" si="223"/>
        <v/>
      </c>
    </row>
    <row r="7154" spans="1:10" x14ac:dyDescent="0.35">
      <c r="A7154" s="7" t="str">
        <f>IF('Payments Export'!A7158="","",'Payments Export'!A7158)</f>
        <v/>
      </c>
      <c r="B7154" s="7" t="str">
        <f>IF('Payments Export'!A7158="","",'Payments Export'!B7158)</f>
        <v/>
      </c>
      <c r="C7154" s="7" t="str">
        <f>IF(IFERROR(VALUE('Payments Export'!H7158),'Payments Export'!H7158)&lt;&gt;0,IFERROR(VALUE('Payments Export'!H7158),'Payments Export'!H7158),"")</f>
        <v/>
      </c>
      <c r="D7154" s="7" t="str">
        <f>IF('Payments Export'!I7158="","",'Payments Export'!I7158)</f>
        <v/>
      </c>
      <c r="E7154" s="7" t="str">
        <f t="shared" si="222"/>
        <v/>
      </c>
      <c r="F7154" s="7" t="str">
        <f>IF('Payments Export'!A7158="","",'Payments Export'!N7158)</f>
        <v/>
      </c>
      <c r="G7154" s="7" t="str">
        <f>IF('Payments Export'!A7158="","",'Payments Export'!O7158)</f>
        <v/>
      </c>
      <c r="H7154" s="7" t="str">
        <f>IF('Payments Export'!B7158="","",G7154-F7154)</f>
        <v/>
      </c>
      <c r="I7154" s="3" t="str">
        <f>IF(C7154&lt;&gt;"",_xlfn.XLOOKUP(IFERROR(VALUE(C7154),C7154),'Items database'!A:A,'Items database'!B:B),(_xlfn.XLOOKUP(LEFT(E7154,3),Services,Services,"")))</f>
        <v/>
      </c>
      <c r="J7154" s="3" t="str">
        <f t="shared" si="223"/>
        <v/>
      </c>
    </row>
    <row r="7155" spans="1:10" x14ac:dyDescent="0.35">
      <c r="A7155" s="7" t="str">
        <f>IF('Payments Export'!A7159="","",'Payments Export'!A7159)</f>
        <v/>
      </c>
      <c r="B7155" s="7" t="str">
        <f>IF('Payments Export'!A7159="","",'Payments Export'!B7159)</f>
        <v/>
      </c>
      <c r="C7155" s="7" t="str">
        <f>IF(IFERROR(VALUE('Payments Export'!H7159),'Payments Export'!H7159)&lt;&gt;0,IFERROR(VALUE('Payments Export'!H7159),'Payments Export'!H7159),"")</f>
        <v/>
      </c>
      <c r="D7155" s="7" t="str">
        <f>IF('Payments Export'!I7159="","",'Payments Export'!I7159)</f>
        <v/>
      </c>
      <c r="E7155" s="7" t="str">
        <f t="shared" si="222"/>
        <v/>
      </c>
      <c r="F7155" s="7" t="str">
        <f>IF('Payments Export'!A7159="","",'Payments Export'!N7159)</f>
        <v/>
      </c>
      <c r="G7155" s="7" t="str">
        <f>IF('Payments Export'!A7159="","",'Payments Export'!O7159)</f>
        <v/>
      </c>
      <c r="H7155" s="7" t="str">
        <f>IF('Payments Export'!B7159="","",G7155-F7155)</f>
        <v/>
      </c>
      <c r="I7155" s="3" t="str">
        <f>IF(C7155&lt;&gt;"",_xlfn.XLOOKUP(IFERROR(VALUE(C7155),C7155),'Items database'!A:A,'Items database'!B:B),(_xlfn.XLOOKUP(LEFT(E7155,3),Services,Services,"")))</f>
        <v/>
      </c>
      <c r="J7155" s="3" t="str">
        <f t="shared" si="223"/>
        <v/>
      </c>
    </row>
    <row r="7156" spans="1:10" x14ac:dyDescent="0.35">
      <c r="A7156" s="7" t="str">
        <f>IF('Payments Export'!A7160="","",'Payments Export'!A7160)</f>
        <v/>
      </c>
      <c r="B7156" s="7" t="str">
        <f>IF('Payments Export'!A7160="","",'Payments Export'!B7160)</f>
        <v/>
      </c>
      <c r="C7156" s="7" t="str">
        <f>IF(IFERROR(VALUE('Payments Export'!H7160),'Payments Export'!H7160)&lt;&gt;0,IFERROR(VALUE('Payments Export'!H7160),'Payments Export'!H7160),"")</f>
        <v/>
      </c>
      <c r="D7156" s="7" t="str">
        <f>IF('Payments Export'!I7160="","",'Payments Export'!I7160)</f>
        <v/>
      </c>
      <c r="E7156" s="7" t="str">
        <f t="shared" si="222"/>
        <v/>
      </c>
      <c r="F7156" s="7" t="str">
        <f>IF('Payments Export'!A7160="","",'Payments Export'!N7160)</f>
        <v/>
      </c>
      <c r="G7156" s="7" t="str">
        <f>IF('Payments Export'!A7160="","",'Payments Export'!O7160)</f>
        <v/>
      </c>
      <c r="H7156" s="7" t="str">
        <f>IF('Payments Export'!B7160="","",G7156-F7156)</f>
        <v/>
      </c>
      <c r="I7156" s="3" t="str">
        <f>IF(C7156&lt;&gt;"",_xlfn.XLOOKUP(IFERROR(VALUE(C7156),C7156),'Items database'!A:A,'Items database'!B:B),(_xlfn.XLOOKUP(LEFT(E7156,3),Services,Services,"")))</f>
        <v/>
      </c>
      <c r="J7156" s="3" t="str">
        <f t="shared" si="223"/>
        <v/>
      </c>
    </row>
    <row r="7157" spans="1:10" x14ac:dyDescent="0.35">
      <c r="A7157" s="7" t="str">
        <f>IF('Payments Export'!A7161="","",'Payments Export'!A7161)</f>
        <v/>
      </c>
      <c r="B7157" s="7" t="str">
        <f>IF('Payments Export'!A7161="","",'Payments Export'!B7161)</f>
        <v/>
      </c>
      <c r="C7157" s="7" t="str">
        <f>IF(IFERROR(VALUE('Payments Export'!H7161),'Payments Export'!H7161)&lt;&gt;0,IFERROR(VALUE('Payments Export'!H7161),'Payments Export'!H7161),"")</f>
        <v/>
      </c>
      <c r="D7157" s="7" t="str">
        <f>IF('Payments Export'!I7161="","",'Payments Export'!I7161)</f>
        <v/>
      </c>
      <c r="E7157" s="7" t="str">
        <f t="shared" si="222"/>
        <v/>
      </c>
      <c r="F7157" s="7" t="str">
        <f>IF('Payments Export'!A7161="","",'Payments Export'!N7161)</f>
        <v/>
      </c>
      <c r="G7157" s="7" t="str">
        <f>IF('Payments Export'!A7161="","",'Payments Export'!O7161)</f>
        <v/>
      </c>
      <c r="H7157" s="7" t="str">
        <f>IF('Payments Export'!B7161="","",G7157-F7157)</f>
        <v/>
      </c>
      <c r="I7157" s="3" t="str">
        <f>IF(C7157&lt;&gt;"",_xlfn.XLOOKUP(IFERROR(VALUE(C7157),C7157),'Items database'!A:A,'Items database'!B:B),(_xlfn.XLOOKUP(LEFT(E7157,3),Services,Services,"")))</f>
        <v/>
      </c>
      <c r="J7157" s="3" t="str">
        <f t="shared" si="223"/>
        <v/>
      </c>
    </row>
    <row r="7158" spans="1:10" x14ac:dyDescent="0.35">
      <c r="A7158" s="7" t="str">
        <f>IF('Payments Export'!A7162="","",'Payments Export'!A7162)</f>
        <v/>
      </c>
      <c r="B7158" s="7" t="str">
        <f>IF('Payments Export'!A7162="","",'Payments Export'!B7162)</f>
        <v/>
      </c>
      <c r="C7158" s="7" t="str">
        <f>IF(IFERROR(VALUE('Payments Export'!H7162),'Payments Export'!H7162)&lt;&gt;0,IFERROR(VALUE('Payments Export'!H7162),'Payments Export'!H7162),"")</f>
        <v/>
      </c>
      <c r="D7158" s="7" t="str">
        <f>IF('Payments Export'!I7162="","",'Payments Export'!I7162)</f>
        <v/>
      </c>
      <c r="E7158" s="7" t="str">
        <f t="shared" si="222"/>
        <v/>
      </c>
      <c r="F7158" s="7" t="str">
        <f>IF('Payments Export'!A7162="","",'Payments Export'!N7162)</f>
        <v/>
      </c>
      <c r="G7158" s="7" t="str">
        <f>IF('Payments Export'!A7162="","",'Payments Export'!O7162)</f>
        <v/>
      </c>
      <c r="H7158" s="7" t="str">
        <f>IF('Payments Export'!B7162="","",G7158-F7158)</f>
        <v/>
      </c>
      <c r="I7158" s="3" t="str">
        <f>IF(C7158&lt;&gt;"",_xlfn.XLOOKUP(IFERROR(VALUE(C7158),C7158),'Items database'!A:A,'Items database'!B:B),(_xlfn.XLOOKUP(LEFT(E7158,3),Services,Services,"")))</f>
        <v/>
      </c>
      <c r="J7158" s="3" t="str">
        <f t="shared" si="223"/>
        <v/>
      </c>
    </row>
    <row r="7159" spans="1:10" x14ac:dyDescent="0.35">
      <c r="A7159" s="7" t="str">
        <f>IF('Payments Export'!A7163="","",'Payments Export'!A7163)</f>
        <v/>
      </c>
      <c r="B7159" s="7" t="str">
        <f>IF('Payments Export'!A7163="","",'Payments Export'!B7163)</f>
        <v/>
      </c>
      <c r="C7159" s="7" t="str">
        <f>IF(IFERROR(VALUE('Payments Export'!H7163),'Payments Export'!H7163)&lt;&gt;0,IFERROR(VALUE('Payments Export'!H7163),'Payments Export'!H7163),"")</f>
        <v/>
      </c>
      <c r="D7159" s="7" t="str">
        <f>IF('Payments Export'!I7163="","",'Payments Export'!I7163)</f>
        <v/>
      </c>
      <c r="E7159" s="7" t="str">
        <f t="shared" si="222"/>
        <v/>
      </c>
      <c r="F7159" s="7" t="str">
        <f>IF('Payments Export'!A7163="","",'Payments Export'!N7163)</f>
        <v/>
      </c>
      <c r="G7159" s="7" t="str">
        <f>IF('Payments Export'!A7163="","",'Payments Export'!O7163)</f>
        <v/>
      </c>
      <c r="H7159" s="7" t="str">
        <f>IF('Payments Export'!B7163="","",G7159-F7159)</f>
        <v/>
      </c>
      <c r="I7159" s="3" t="str">
        <f>IF(C7159&lt;&gt;"",_xlfn.XLOOKUP(IFERROR(VALUE(C7159),C7159),'Items database'!A:A,'Items database'!B:B),(_xlfn.XLOOKUP(LEFT(E7159,3),Services,Services,"")))</f>
        <v/>
      </c>
      <c r="J7159" s="3" t="str">
        <f t="shared" si="223"/>
        <v/>
      </c>
    </row>
    <row r="7160" spans="1:10" x14ac:dyDescent="0.35">
      <c r="A7160" s="7" t="str">
        <f>IF('Payments Export'!A7164="","",'Payments Export'!A7164)</f>
        <v/>
      </c>
      <c r="B7160" s="7" t="str">
        <f>IF('Payments Export'!A7164="","",'Payments Export'!B7164)</f>
        <v/>
      </c>
      <c r="C7160" s="7" t="str">
        <f>IF(IFERROR(VALUE('Payments Export'!H7164),'Payments Export'!H7164)&lt;&gt;0,IFERROR(VALUE('Payments Export'!H7164),'Payments Export'!H7164),"")</f>
        <v/>
      </c>
      <c r="D7160" s="7" t="str">
        <f>IF('Payments Export'!I7164="","",'Payments Export'!I7164)</f>
        <v/>
      </c>
      <c r="E7160" s="7" t="str">
        <f t="shared" si="222"/>
        <v/>
      </c>
      <c r="F7160" s="7" t="str">
        <f>IF('Payments Export'!A7164="","",'Payments Export'!N7164)</f>
        <v/>
      </c>
      <c r="G7160" s="7" t="str">
        <f>IF('Payments Export'!A7164="","",'Payments Export'!O7164)</f>
        <v/>
      </c>
      <c r="H7160" s="7" t="str">
        <f>IF('Payments Export'!B7164="","",G7160-F7160)</f>
        <v/>
      </c>
      <c r="I7160" s="3" t="str">
        <f>IF(C7160&lt;&gt;"",_xlfn.XLOOKUP(IFERROR(VALUE(C7160),C7160),'Items database'!A:A,'Items database'!B:B),(_xlfn.XLOOKUP(LEFT(E7160,3),Services,Services,"")))</f>
        <v/>
      </c>
      <c r="J7160" s="3" t="str">
        <f t="shared" si="223"/>
        <v/>
      </c>
    </row>
    <row r="7161" spans="1:10" x14ac:dyDescent="0.35">
      <c r="A7161" s="7" t="str">
        <f>IF('Payments Export'!A7165="","",'Payments Export'!A7165)</f>
        <v/>
      </c>
      <c r="B7161" s="7" t="str">
        <f>IF('Payments Export'!A7165="","",'Payments Export'!B7165)</f>
        <v/>
      </c>
      <c r="C7161" s="7" t="str">
        <f>IF(IFERROR(VALUE('Payments Export'!H7165),'Payments Export'!H7165)&lt;&gt;0,IFERROR(VALUE('Payments Export'!H7165),'Payments Export'!H7165),"")</f>
        <v/>
      </c>
      <c r="D7161" s="7" t="str">
        <f>IF('Payments Export'!I7165="","",'Payments Export'!I7165)</f>
        <v/>
      </c>
      <c r="E7161" s="7" t="str">
        <f t="shared" si="222"/>
        <v/>
      </c>
      <c r="F7161" s="7" t="str">
        <f>IF('Payments Export'!A7165="","",'Payments Export'!N7165)</f>
        <v/>
      </c>
      <c r="G7161" s="7" t="str">
        <f>IF('Payments Export'!A7165="","",'Payments Export'!O7165)</f>
        <v/>
      </c>
      <c r="H7161" s="7" t="str">
        <f>IF('Payments Export'!B7165="","",G7161-F7161)</f>
        <v/>
      </c>
      <c r="I7161" s="3" t="str">
        <f>IF(C7161&lt;&gt;"",_xlfn.XLOOKUP(IFERROR(VALUE(C7161),C7161),'Items database'!A:A,'Items database'!B:B),(_xlfn.XLOOKUP(LEFT(E7161,3),Services,Services,"")))</f>
        <v/>
      </c>
      <c r="J7161" s="3" t="str">
        <f t="shared" si="223"/>
        <v/>
      </c>
    </row>
    <row r="7162" spans="1:10" x14ac:dyDescent="0.35">
      <c r="A7162" s="7" t="str">
        <f>IF('Payments Export'!A7166="","",'Payments Export'!A7166)</f>
        <v/>
      </c>
      <c r="B7162" s="7" t="str">
        <f>IF('Payments Export'!A7166="","",'Payments Export'!B7166)</f>
        <v/>
      </c>
      <c r="C7162" s="7" t="str">
        <f>IF(IFERROR(VALUE('Payments Export'!H7166),'Payments Export'!H7166)&lt;&gt;0,IFERROR(VALUE('Payments Export'!H7166),'Payments Export'!H7166),"")</f>
        <v/>
      </c>
      <c r="D7162" s="7" t="str">
        <f>IF('Payments Export'!I7166="","",'Payments Export'!I7166)</f>
        <v/>
      </c>
      <c r="E7162" s="7" t="str">
        <f t="shared" si="222"/>
        <v/>
      </c>
      <c r="F7162" s="7" t="str">
        <f>IF('Payments Export'!A7166="","",'Payments Export'!N7166)</f>
        <v/>
      </c>
      <c r="G7162" s="7" t="str">
        <f>IF('Payments Export'!A7166="","",'Payments Export'!O7166)</f>
        <v/>
      </c>
      <c r="H7162" s="7" t="str">
        <f>IF('Payments Export'!B7166="","",G7162-F7162)</f>
        <v/>
      </c>
      <c r="I7162" s="3" t="str">
        <f>IF(C7162&lt;&gt;"",_xlfn.XLOOKUP(IFERROR(VALUE(C7162),C7162),'Items database'!A:A,'Items database'!B:B),(_xlfn.XLOOKUP(LEFT(E7162,3),Services,Services,"")))</f>
        <v/>
      </c>
      <c r="J7162" s="3" t="str">
        <f t="shared" si="223"/>
        <v/>
      </c>
    </row>
    <row r="7163" spans="1:10" x14ac:dyDescent="0.35">
      <c r="A7163" s="7" t="str">
        <f>IF('Payments Export'!A7167="","",'Payments Export'!A7167)</f>
        <v/>
      </c>
      <c r="B7163" s="7" t="str">
        <f>IF('Payments Export'!A7167="","",'Payments Export'!B7167)</f>
        <v/>
      </c>
      <c r="C7163" s="7" t="str">
        <f>IF(IFERROR(VALUE('Payments Export'!H7167),'Payments Export'!H7167)&lt;&gt;0,IFERROR(VALUE('Payments Export'!H7167),'Payments Export'!H7167),"")</f>
        <v/>
      </c>
      <c r="D7163" s="7" t="str">
        <f>IF('Payments Export'!I7167="","",'Payments Export'!I7167)</f>
        <v/>
      </c>
      <c r="E7163" s="7" t="str">
        <f t="shared" si="222"/>
        <v/>
      </c>
      <c r="F7163" s="7" t="str">
        <f>IF('Payments Export'!A7167="","",'Payments Export'!N7167)</f>
        <v/>
      </c>
      <c r="G7163" s="7" t="str">
        <f>IF('Payments Export'!A7167="","",'Payments Export'!O7167)</f>
        <v/>
      </c>
      <c r="H7163" s="7" t="str">
        <f>IF('Payments Export'!B7167="","",G7163-F7163)</f>
        <v/>
      </c>
      <c r="I7163" s="3" t="str">
        <f>IF(C7163&lt;&gt;"",_xlfn.XLOOKUP(IFERROR(VALUE(C7163),C7163),'Items database'!A:A,'Items database'!B:B),(_xlfn.XLOOKUP(LEFT(E7163,3),Services,Services,"")))</f>
        <v/>
      </c>
      <c r="J7163" s="3" t="str">
        <f t="shared" si="223"/>
        <v/>
      </c>
    </row>
    <row r="7164" spans="1:10" x14ac:dyDescent="0.35">
      <c r="A7164" s="7" t="str">
        <f>IF('Payments Export'!A7168="","",'Payments Export'!A7168)</f>
        <v/>
      </c>
      <c r="B7164" s="7" t="str">
        <f>IF('Payments Export'!A7168="","",'Payments Export'!B7168)</f>
        <v/>
      </c>
      <c r="C7164" s="7" t="str">
        <f>IF(IFERROR(VALUE('Payments Export'!H7168),'Payments Export'!H7168)&lt;&gt;0,IFERROR(VALUE('Payments Export'!H7168),'Payments Export'!H7168),"")</f>
        <v/>
      </c>
      <c r="D7164" s="7" t="str">
        <f>IF('Payments Export'!I7168="","",'Payments Export'!I7168)</f>
        <v/>
      </c>
      <c r="E7164" s="7" t="str">
        <f t="shared" si="222"/>
        <v/>
      </c>
      <c r="F7164" s="7" t="str">
        <f>IF('Payments Export'!A7168="","",'Payments Export'!N7168)</f>
        <v/>
      </c>
      <c r="G7164" s="7" t="str">
        <f>IF('Payments Export'!A7168="","",'Payments Export'!O7168)</f>
        <v/>
      </c>
      <c r="H7164" s="7" t="str">
        <f>IF('Payments Export'!B7168="","",G7164-F7164)</f>
        <v/>
      </c>
      <c r="I7164" s="3" t="str">
        <f>IF(C7164&lt;&gt;"",_xlfn.XLOOKUP(IFERROR(VALUE(C7164),C7164),'Items database'!A:A,'Items database'!B:B),(_xlfn.XLOOKUP(LEFT(E7164,3),Services,Services,"")))</f>
        <v/>
      </c>
      <c r="J7164" s="3" t="str">
        <f t="shared" si="223"/>
        <v/>
      </c>
    </row>
    <row r="7165" spans="1:10" x14ac:dyDescent="0.35">
      <c r="A7165" s="7" t="str">
        <f>IF('Payments Export'!A7169="","",'Payments Export'!A7169)</f>
        <v/>
      </c>
      <c r="B7165" s="7" t="str">
        <f>IF('Payments Export'!A7169="","",'Payments Export'!B7169)</f>
        <v/>
      </c>
      <c r="C7165" s="7" t="str">
        <f>IF(IFERROR(VALUE('Payments Export'!H7169),'Payments Export'!H7169)&lt;&gt;0,IFERROR(VALUE('Payments Export'!H7169),'Payments Export'!H7169),"")</f>
        <v/>
      </c>
      <c r="D7165" s="7" t="str">
        <f>IF('Payments Export'!I7169="","",'Payments Export'!I7169)</f>
        <v/>
      </c>
      <c r="E7165" s="7" t="str">
        <f t="shared" si="222"/>
        <v/>
      </c>
      <c r="F7165" s="7" t="str">
        <f>IF('Payments Export'!A7169="","",'Payments Export'!N7169)</f>
        <v/>
      </c>
      <c r="G7165" s="7" t="str">
        <f>IF('Payments Export'!A7169="","",'Payments Export'!O7169)</f>
        <v/>
      </c>
      <c r="H7165" s="7" t="str">
        <f>IF('Payments Export'!B7169="","",G7165-F7165)</f>
        <v/>
      </c>
      <c r="I7165" s="3" t="str">
        <f>IF(C7165&lt;&gt;"",_xlfn.XLOOKUP(IFERROR(VALUE(C7165),C7165),'Items database'!A:A,'Items database'!B:B),(_xlfn.XLOOKUP(LEFT(E7165,3),Services,Services,"")))</f>
        <v/>
      </c>
      <c r="J7165" s="3" t="str">
        <f t="shared" si="223"/>
        <v/>
      </c>
    </row>
    <row r="7166" spans="1:10" x14ac:dyDescent="0.35">
      <c r="A7166" s="7" t="str">
        <f>IF('Payments Export'!A7170="","",'Payments Export'!A7170)</f>
        <v/>
      </c>
      <c r="B7166" s="7" t="str">
        <f>IF('Payments Export'!A7170="","",'Payments Export'!B7170)</f>
        <v/>
      </c>
      <c r="C7166" s="7" t="str">
        <f>IF(IFERROR(VALUE('Payments Export'!H7170),'Payments Export'!H7170)&lt;&gt;0,IFERROR(VALUE('Payments Export'!H7170),'Payments Export'!H7170),"")</f>
        <v/>
      </c>
      <c r="D7166" s="7" t="str">
        <f>IF('Payments Export'!I7170="","",'Payments Export'!I7170)</f>
        <v/>
      </c>
      <c r="E7166" s="7" t="str">
        <f t="shared" si="222"/>
        <v/>
      </c>
      <c r="F7166" s="7" t="str">
        <f>IF('Payments Export'!A7170="","",'Payments Export'!N7170)</f>
        <v/>
      </c>
      <c r="G7166" s="7" t="str">
        <f>IF('Payments Export'!A7170="","",'Payments Export'!O7170)</f>
        <v/>
      </c>
      <c r="H7166" s="7" t="str">
        <f>IF('Payments Export'!B7170="","",G7166-F7166)</f>
        <v/>
      </c>
      <c r="I7166" s="3" t="str">
        <f>IF(C7166&lt;&gt;"",_xlfn.XLOOKUP(IFERROR(VALUE(C7166),C7166),'Items database'!A:A,'Items database'!B:B),(_xlfn.XLOOKUP(LEFT(E7166,3),Services,Services,"")))</f>
        <v/>
      </c>
      <c r="J7166" s="3" t="str">
        <f t="shared" si="223"/>
        <v/>
      </c>
    </row>
    <row r="7167" spans="1:10" x14ac:dyDescent="0.35">
      <c r="A7167" s="7" t="str">
        <f>IF('Payments Export'!A7171="","",'Payments Export'!A7171)</f>
        <v/>
      </c>
      <c r="B7167" s="7" t="str">
        <f>IF('Payments Export'!A7171="","",'Payments Export'!B7171)</f>
        <v/>
      </c>
      <c r="C7167" s="7" t="str">
        <f>IF(IFERROR(VALUE('Payments Export'!H7171),'Payments Export'!H7171)&lt;&gt;0,IFERROR(VALUE('Payments Export'!H7171),'Payments Export'!H7171),"")</f>
        <v/>
      </c>
      <c r="D7167" s="7" t="str">
        <f>IF('Payments Export'!I7171="","",'Payments Export'!I7171)</f>
        <v/>
      </c>
      <c r="E7167" s="7" t="str">
        <f t="shared" si="222"/>
        <v/>
      </c>
      <c r="F7167" s="7" t="str">
        <f>IF('Payments Export'!A7171="","",'Payments Export'!N7171)</f>
        <v/>
      </c>
      <c r="G7167" s="7" t="str">
        <f>IF('Payments Export'!A7171="","",'Payments Export'!O7171)</f>
        <v/>
      </c>
      <c r="H7167" s="7" t="str">
        <f>IF('Payments Export'!B7171="","",G7167-F7167)</f>
        <v/>
      </c>
      <c r="I7167" s="3" t="str">
        <f>IF(C7167&lt;&gt;"",_xlfn.XLOOKUP(IFERROR(VALUE(C7167),C7167),'Items database'!A:A,'Items database'!B:B),(_xlfn.XLOOKUP(LEFT(E7167,3),Services,Services,"")))</f>
        <v/>
      </c>
      <c r="J7167" s="3" t="str">
        <f t="shared" si="223"/>
        <v/>
      </c>
    </row>
    <row r="7168" spans="1:10" x14ac:dyDescent="0.35">
      <c r="A7168" s="7" t="str">
        <f>IF('Payments Export'!A7172="","",'Payments Export'!A7172)</f>
        <v/>
      </c>
      <c r="B7168" s="7" t="str">
        <f>IF('Payments Export'!A7172="","",'Payments Export'!B7172)</f>
        <v/>
      </c>
      <c r="C7168" s="7" t="str">
        <f>IF(IFERROR(VALUE('Payments Export'!H7172),'Payments Export'!H7172)&lt;&gt;0,IFERROR(VALUE('Payments Export'!H7172),'Payments Export'!H7172),"")</f>
        <v/>
      </c>
      <c r="D7168" s="7" t="str">
        <f>IF('Payments Export'!I7172="","",'Payments Export'!I7172)</f>
        <v/>
      </c>
      <c r="E7168" s="7" t="str">
        <f t="shared" si="222"/>
        <v/>
      </c>
      <c r="F7168" s="7" t="str">
        <f>IF('Payments Export'!A7172="","",'Payments Export'!N7172)</f>
        <v/>
      </c>
      <c r="G7168" s="7" t="str">
        <f>IF('Payments Export'!A7172="","",'Payments Export'!O7172)</f>
        <v/>
      </c>
      <c r="H7168" s="7" t="str">
        <f>IF('Payments Export'!B7172="","",G7168-F7168)</f>
        <v/>
      </c>
      <c r="I7168" s="3" t="str">
        <f>IF(C7168&lt;&gt;"",_xlfn.XLOOKUP(IFERROR(VALUE(C7168),C7168),'Items database'!A:A,'Items database'!B:B),(_xlfn.XLOOKUP(LEFT(E7168,3),Services,Services,"")))</f>
        <v/>
      </c>
      <c r="J7168" s="3" t="str">
        <f t="shared" si="223"/>
        <v/>
      </c>
    </row>
    <row r="7169" spans="1:10" x14ac:dyDescent="0.35">
      <c r="A7169" s="7" t="str">
        <f>IF('Payments Export'!A7173="","",'Payments Export'!A7173)</f>
        <v/>
      </c>
      <c r="B7169" s="7" t="str">
        <f>IF('Payments Export'!A7173="","",'Payments Export'!B7173)</f>
        <v/>
      </c>
      <c r="C7169" s="7" t="str">
        <f>IF(IFERROR(VALUE('Payments Export'!H7173),'Payments Export'!H7173)&lt;&gt;0,IFERROR(VALUE('Payments Export'!H7173),'Payments Export'!H7173),"")</f>
        <v/>
      </c>
      <c r="D7169" s="7" t="str">
        <f>IF('Payments Export'!I7173="","",'Payments Export'!I7173)</f>
        <v/>
      </c>
      <c r="E7169" s="7" t="str">
        <f t="shared" ref="E7169:E7232" si="224">LEFT(D7169,66)</f>
        <v/>
      </c>
      <c r="F7169" s="7" t="str">
        <f>IF('Payments Export'!A7173="","",'Payments Export'!N7173)</f>
        <v/>
      </c>
      <c r="G7169" s="7" t="str">
        <f>IF('Payments Export'!A7173="","",'Payments Export'!O7173)</f>
        <v/>
      </c>
      <c r="H7169" s="7" t="str">
        <f>IF('Payments Export'!B7173="","",G7169-F7169)</f>
        <v/>
      </c>
      <c r="I7169" s="3" t="str">
        <f>IF(C7169&lt;&gt;"",_xlfn.XLOOKUP(IFERROR(VALUE(C7169),C7169),'Items database'!A:A,'Items database'!B:B),(_xlfn.XLOOKUP(LEFT(E7169,3),Services,Services,"")))</f>
        <v/>
      </c>
      <c r="J7169" s="3" t="str">
        <f t="shared" ref="J7169:J7232" si="225">IF(ISNUMBER(F7169)=TRUE,IF(F7169=0,"","GST"),"")</f>
        <v/>
      </c>
    </row>
    <row r="7170" spans="1:10" x14ac:dyDescent="0.35">
      <c r="A7170" s="7" t="str">
        <f>IF('Payments Export'!A7174="","",'Payments Export'!A7174)</f>
        <v/>
      </c>
      <c r="B7170" s="7" t="str">
        <f>IF('Payments Export'!A7174="","",'Payments Export'!B7174)</f>
        <v/>
      </c>
      <c r="C7170" s="7" t="str">
        <f>IF(IFERROR(VALUE('Payments Export'!H7174),'Payments Export'!H7174)&lt;&gt;0,IFERROR(VALUE('Payments Export'!H7174),'Payments Export'!H7174),"")</f>
        <v/>
      </c>
      <c r="D7170" s="7" t="str">
        <f>IF('Payments Export'!I7174="","",'Payments Export'!I7174)</f>
        <v/>
      </c>
      <c r="E7170" s="7" t="str">
        <f t="shared" si="224"/>
        <v/>
      </c>
      <c r="F7170" s="7" t="str">
        <f>IF('Payments Export'!A7174="","",'Payments Export'!N7174)</f>
        <v/>
      </c>
      <c r="G7170" s="7" t="str">
        <f>IF('Payments Export'!A7174="","",'Payments Export'!O7174)</f>
        <v/>
      </c>
      <c r="H7170" s="7" t="str">
        <f>IF('Payments Export'!B7174="","",G7170-F7170)</f>
        <v/>
      </c>
      <c r="I7170" s="3" t="str">
        <f>IF(C7170&lt;&gt;"",_xlfn.XLOOKUP(IFERROR(VALUE(C7170),C7170),'Items database'!A:A,'Items database'!B:B),(_xlfn.XLOOKUP(LEFT(E7170,3),Services,Services,"")))</f>
        <v/>
      </c>
      <c r="J7170" s="3" t="str">
        <f t="shared" si="225"/>
        <v/>
      </c>
    </row>
    <row r="7171" spans="1:10" x14ac:dyDescent="0.35">
      <c r="A7171" s="7" t="str">
        <f>IF('Payments Export'!A7175="","",'Payments Export'!A7175)</f>
        <v/>
      </c>
      <c r="B7171" s="7" t="str">
        <f>IF('Payments Export'!A7175="","",'Payments Export'!B7175)</f>
        <v/>
      </c>
      <c r="C7171" s="7" t="str">
        <f>IF(IFERROR(VALUE('Payments Export'!H7175),'Payments Export'!H7175)&lt;&gt;0,IFERROR(VALUE('Payments Export'!H7175),'Payments Export'!H7175),"")</f>
        <v/>
      </c>
      <c r="D7171" s="7" t="str">
        <f>IF('Payments Export'!I7175="","",'Payments Export'!I7175)</f>
        <v/>
      </c>
      <c r="E7171" s="7" t="str">
        <f t="shared" si="224"/>
        <v/>
      </c>
      <c r="F7171" s="7" t="str">
        <f>IF('Payments Export'!A7175="","",'Payments Export'!N7175)</f>
        <v/>
      </c>
      <c r="G7171" s="7" t="str">
        <f>IF('Payments Export'!A7175="","",'Payments Export'!O7175)</f>
        <v/>
      </c>
      <c r="H7171" s="7" t="str">
        <f>IF('Payments Export'!B7175="","",G7171-F7171)</f>
        <v/>
      </c>
      <c r="I7171" s="3" t="str">
        <f>IF(C7171&lt;&gt;"",_xlfn.XLOOKUP(IFERROR(VALUE(C7171),C7171),'Items database'!A:A,'Items database'!B:B),(_xlfn.XLOOKUP(LEFT(E7171,3),Services,Services,"")))</f>
        <v/>
      </c>
      <c r="J7171" s="3" t="str">
        <f t="shared" si="225"/>
        <v/>
      </c>
    </row>
    <row r="7172" spans="1:10" x14ac:dyDescent="0.35">
      <c r="A7172" s="7" t="str">
        <f>IF('Payments Export'!A7176="","",'Payments Export'!A7176)</f>
        <v/>
      </c>
      <c r="B7172" s="7" t="str">
        <f>IF('Payments Export'!A7176="","",'Payments Export'!B7176)</f>
        <v/>
      </c>
      <c r="C7172" s="7" t="str">
        <f>IF(IFERROR(VALUE('Payments Export'!H7176),'Payments Export'!H7176)&lt;&gt;0,IFERROR(VALUE('Payments Export'!H7176),'Payments Export'!H7176),"")</f>
        <v/>
      </c>
      <c r="D7172" s="7" t="str">
        <f>IF('Payments Export'!I7176="","",'Payments Export'!I7176)</f>
        <v/>
      </c>
      <c r="E7172" s="7" t="str">
        <f t="shared" si="224"/>
        <v/>
      </c>
      <c r="F7172" s="7" t="str">
        <f>IF('Payments Export'!A7176="","",'Payments Export'!N7176)</f>
        <v/>
      </c>
      <c r="G7172" s="7" t="str">
        <f>IF('Payments Export'!A7176="","",'Payments Export'!O7176)</f>
        <v/>
      </c>
      <c r="H7172" s="7" t="str">
        <f>IF('Payments Export'!B7176="","",G7172-F7172)</f>
        <v/>
      </c>
      <c r="I7172" s="3" t="str">
        <f>IF(C7172&lt;&gt;"",_xlfn.XLOOKUP(IFERROR(VALUE(C7172),C7172),'Items database'!A:A,'Items database'!B:B),(_xlfn.XLOOKUP(LEFT(E7172,3),Services,Services,"")))</f>
        <v/>
      </c>
      <c r="J7172" s="3" t="str">
        <f t="shared" si="225"/>
        <v/>
      </c>
    </row>
    <row r="7173" spans="1:10" x14ac:dyDescent="0.35">
      <c r="A7173" s="7" t="str">
        <f>IF('Payments Export'!A7177="","",'Payments Export'!A7177)</f>
        <v/>
      </c>
      <c r="B7173" s="7" t="str">
        <f>IF('Payments Export'!A7177="","",'Payments Export'!B7177)</f>
        <v/>
      </c>
      <c r="C7173" s="7" t="str">
        <f>IF(IFERROR(VALUE('Payments Export'!H7177),'Payments Export'!H7177)&lt;&gt;0,IFERROR(VALUE('Payments Export'!H7177),'Payments Export'!H7177),"")</f>
        <v/>
      </c>
      <c r="D7173" s="7" t="str">
        <f>IF('Payments Export'!I7177="","",'Payments Export'!I7177)</f>
        <v/>
      </c>
      <c r="E7173" s="7" t="str">
        <f t="shared" si="224"/>
        <v/>
      </c>
      <c r="F7173" s="7" t="str">
        <f>IF('Payments Export'!A7177="","",'Payments Export'!N7177)</f>
        <v/>
      </c>
      <c r="G7173" s="7" t="str">
        <f>IF('Payments Export'!A7177="","",'Payments Export'!O7177)</f>
        <v/>
      </c>
      <c r="H7173" s="7" t="str">
        <f>IF('Payments Export'!B7177="","",G7173-F7173)</f>
        <v/>
      </c>
      <c r="I7173" s="3" t="str">
        <f>IF(C7173&lt;&gt;"",_xlfn.XLOOKUP(IFERROR(VALUE(C7173),C7173),'Items database'!A:A,'Items database'!B:B),(_xlfn.XLOOKUP(LEFT(E7173,3),Services,Services,"")))</f>
        <v/>
      </c>
      <c r="J7173" s="3" t="str">
        <f t="shared" si="225"/>
        <v/>
      </c>
    </row>
    <row r="7174" spans="1:10" x14ac:dyDescent="0.35">
      <c r="A7174" s="7" t="str">
        <f>IF('Payments Export'!A7178="","",'Payments Export'!A7178)</f>
        <v/>
      </c>
      <c r="B7174" s="7" t="str">
        <f>IF('Payments Export'!A7178="","",'Payments Export'!B7178)</f>
        <v/>
      </c>
      <c r="C7174" s="7" t="str">
        <f>IF(IFERROR(VALUE('Payments Export'!H7178),'Payments Export'!H7178)&lt;&gt;0,IFERROR(VALUE('Payments Export'!H7178),'Payments Export'!H7178),"")</f>
        <v/>
      </c>
      <c r="D7174" s="7" t="str">
        <f>IF('Payments Export'!I7178="","",'Payments Export'!I7178)</f>
        <v/>
      </c>
      <c r="E7174" s="7" t="str">
        <f t="shared" si="224"/>
        <v/>
      </c>
      <c r="F7174" s="7" t="str">
        <f>IF('Payments Export'!A7178="","",'Payments Export'!N7178)</f>
        <v/>
      </c>
      <c r="G7174" s="7" t="str">
        <f>IF('Payments Export'!A7178="","",'Payments Export'!O7178)</f>
        <v/>
      </c>
      <c r="H7174" s="7" t="str">
        <f>IF('Payments Export'!B7178="","",G7174-F7174)</f>
        <v/>
      </c>
      <c r="I7174" s="3" t="str">
        <f>IF(C7174&lt;&gt;"",_xlfn.XLOOKUP(IFERROR(VALUE(C7174),C7174),'Items database'!A:A,'Items database'!B:B),(_xlfn.XLOOKUP(LEFT(E7174,3),Services,Services,"")))</f>
        <v/>
      </c>
      <c r="J7174" s="3" t="str">
        <f t="shared" si="225"/>
        <v/>
      </c>
    </row>
    <row r="7175" spans="1:10" x14ac:dyDescent="0.35">
      <c r="A7175" s="7" t="str">
        <f>IF('Payments Export'!A7179="","",'Payments Export'!A7179)</f>
        <v/>
      </c>
      <c r="B7175" s="7" t="str">
        <f>IF('Payments Export'!A7179="","",'Payments Export'!B7179)</f>
        <v/>
      </c>
      <c r="C7175" s="7" t="str">
        <f>IF(IFERROR(VALUE('Payments Export'!H7179),'Payments Export'!H7179)&lt;&gt;0,IFERROR(VALUE('Payments Export'!H7179),'Payments Export'!H7179),"")</f>
        <v/>
      </c>
      <c r="D7175" s="7" t="str">
        <f>IF('Payments Export'!I7179="","",'Payments Export'!I7179)</f>
        <v/>
      </c>
      <c r="E7175" s="7" t="str">
        <f t="shared" si="224"/>
        <v/>
      </c>
      <c r="F7175" s="7" t="str">
        <f>IF('Payments Export'!A7179="","",'Payments Export'!N7179)</f>
        <v/>
      </c>
      <c r="G7175" s="7" t="str">
        <f>IF('Payments Export'!A7179="","",'Payments Export'!O7179)</f>
        <v/>
      </c>
      <c r="H7175" s="7" t="str">
        <f>IF('Payments Export'!B7179="","",G7175-F7175)</f>
        <v/>
      </c>
      <c r="I7175" s="3" t="str">
        <f>IF(C7175&lt;&gt;"",_xlfn.XLOOKUP(IFERROR(VALUE(C7175),C7175),'Items database'!A:A,'Items database'!B:B),(_xlfn.XLOOKUP(LEFT(E7175,3),Services,Services,"")))</f>
        <v/>
      </c>
      <c r="J7175" s="3" t="str">
        <f t="shared" si="225"/>
        <v/>
      </c>
    </row>
    <row r="7176" spans="1:10" x14ac:dyDescent="0.35">
      <c r="A7176" s="7" t="str">
        <f>IF('Payments Export'!A7180="","",'Payments Export'!A7180)</f>
        <v/>
      </c>
      <c r="B7176" s="7" t="str">
        <f>IF('Payments Export'!A7180="","",'Payments Export'!B7180)</f>
        <v/>
      </c>
      <c r="C7176" s="7" t="str">
        <f>IF(IFERROR(VALUE('Payments Export'!H7180),'Payments Export'!H7180)&lt;&gt;0,IFERROR(VALUE('Payments Export'!H7180),'Payments Export'!H7180),"")</f>
        <v/>
      </c>
      <c r="D7176" s="7" t="str">
        <f>IF('Payments Export'!I7180="","",'Payments Export'!I7180)</f>
        <v/>
      </c>
      <c r="E7176" s="7" t="str">
        <f t="shared" si="224"/>
        <v/>
      </c>
      <c r="F7176" s="7" t="str">
        <f>IF('Payments Export'!A7180="","",'Payments Export'!N7180)</f>
        <v/>
      </c>
      <c r="G7176" s="7" t="str">
        <f>IF('Payments Export'!A7180="","",'Payments Export'!O7180)</f>
        <v/>
      </c>
      <c r="H7176" s="7" t="str">
        <f>IF('Payments Export'!B7180="","",G7176-F7176)</f>
        <v/>
      </c>
      <c r="I7176" s="3" t="str">
        <f>IF(C7176&lt;&gt;"",_xlfn.XLOOKUP(IFERROR(VALUE(C7176),C7176),'Items database'!A:A,'Items database'!B:B),(_xlfn.XLOOKUP(LEFT(E7176,3),Services,Services,"")))</f>
        <v/>
      </c>
      <c r="J7176" s="3" t="str">
        <f t="shared" si="225"/>
        <v/>
      </c>
    </row>
    <row r="7177" spans="1:10" x14ac:dyDescent="0.35">
      <c r="A7177" s="7" t="str">
        <f>IF('Payments Export'!A7181="","",'Payments Export'!A7181)</f>
        <v/>
      </c>
      <c r="B7177" s="7" t="str">
        <f>IF('Payments Export'!A7181="","",'Payments Export'!B7181)</f>
        <v/>
      </c>
      <c r="C7177" s="7" t="str">
        <f>IF(IFERROR(VALUE('Payments Export'!H7181),'Payments Export'!H7181)&lt;&gt;0,IFERROR(VALUE('Payments Export'!H7181),'Payments Export'!H7181),"")</f>
        <v/>
      </c>
      <c r="D7177" s="7" t="str">
        <f>IF('Payments Export'!I7181="","",'Payments Export'!I7181)</f>
        <v/>
      </c>
      <c r="E7177" s="7" t="str">
        <f t="shared" si="224"/>
        <v/>
      </c>
      <c r="F7177" s="7" t="str">
        <f>IF('Payments Export'!A7181="","",'Payments Export'!N7181)</f>
        <v/>
      </c>
      <c r="G7177" s="7" t="str">
        <f>IF('Payments Export'!A7181="","",'Payments Export'!O7181)</f>
        <v/>
      </c>
      <c r="H7177" s="7" t="str">
        <f>IF('Payments Export'!B7181="","",G7177-F7177)</f>
        <v/>
      </c>
      <c r="I7177" s="3" t="str">
        <f>IF(C7177&lt;&gt;"",_xlfn.XLOOKUP(IFERROR(VALUE(C7177),C7177),'Items database'!A:A,'Items database'!B:B),(_xlfn.XLOOKUP(LEFT(E7177,3),Services,Services,"")))</f>
        <v/>
      </c>
      <c r="J7177" s="3" t="str">
        <f t="shared" si="225"/>
        <v/>
      </c>
    </row>
    <row r="7178" spans="1:10" x14ac:dyDescent="0.35">
      <c r="A7178" s="7" t="str">
        <f>IF('Payments Export'!A7182="","",'Payments Export'!A7182)</f>
        <v/>
      </c>
      <c r="B7178" s="7" t="str">
        <f>IF('Payments Export'!A7182="","",'Payments Export'!B7182)</f>
        <v/>
      </c>
      <c r="C7178" s="7" t="str">
        <f>IF(IFERROR(VALUE('Payments Export'!H7182),'Payments Export'!H7182)&lt;&gt;0,IFERROR(VALUE('Payments Export'!H7182),'Payments Export'!H7182),"")</f>
        <v/>
      </c>
      <c r="D7178" s="7" t="str">
        <f>IF('Payments Export'!I7182="","",'Payments Export'!I7182)</f>
        <v/>
      </c>
      <c r="E7178" s="7" t="str">
        <f t="shared" si="224"/>
        <v/>
      </c>
      <c r="F7178" s="7" t="str">
        <f>IF('Payments Export'!A7182="","",'Payments Export'!N7182)</f>
        <v/>
      </c>
      <c r="G7178" s="7" t="str">
        <f>IF('Payments Export'!A7182="","",'Payments Export'!O7182)</f>
        <v/>
      </c>
      <c r="H7178" s="7" t="str">
        <f>IF('Payments Export'!B7182="","",G7178-F7178)</f>
        <v/>
      </c>
      <c r="I7178" s="3" t="str">
        <f>IF(C7178&lt;&gt;"",_xlfn.XLOOKUP(IFERROR(VALUE(C7178),C7178),'Items database'!A:A,'Items database'!B:B),(_xlfn.XLOOKUP(LEFT(E7178,3),Services,Services,"")))</f>
        <v/>
      </c>
      <c r="J7178" s="3" t="str">
        <f t="shared" si="225"/>
        <v/>
      </c>
    </row>
    <row r="7179" spans="1:10" x14ac:dyDescent="0.35">
      <c r="A7179" s="7" t="str">
        <f>IF('Payments Export'!A7183="","",'Payments Export'!A7183)</f>
        <v/>
      </c>
      <c r="B7179" s="7" t="str">
        <f>IF('Payments Export'!A7183="","",'Payments Export'!B7183)</f>
        <v/>
      </c>
      <c r="C7179" s="7" t="str">
        <f>IF(IFERROR(VALUE('Payments Export'!H7183),'Payments Export'!H7183)&lt;&gt;0,IFERROR(VALUE('Payments Export'!H7183),'Payments Export'!H7183),"")</f>
        <v/>
      </c>
      <c r="D7179" s="7" t="str">
        <f>IF('Payments Export'!I7183="","",'Payments Export'!I7183)</f>
        <v/>
      </c>
      <c r="E7179" s="7" t="str">
        <f t="shared" si="224"/>
        <v/>
      </c>
      <c r="F7179" s="7" t="str">
        <f>IF('Payments Export'!A7183="","",'Payments Export'!N7183)</f>
        <v/>
      </c>
      <c r="G7179" s="7" t="str">
        <f>IF('Payments Export'!A7183="","",'Payments Export'!O7183)</f>
        <v/>
      </c>
      <c r="H7179" s="7" t="str">
        <f>IF('Payments Export'!B7183="","",G7179-F7179)</f>
        <v/>
      </c>
      <c r="I7179" s="3" t="str">
        <f>IF(C7179&lt;&gt;"",_xlfn.XLOOKUP(IFERROR(VALUE(C7179),C7179),'Items database'!A:A,'Items database'!B:B),(_xlfn.XLOOKUP(LEFT(E7179,3),Services,Services,"")))</f>
        <v/>
      </c>
      <c r="J7179" s="3" t="str">
        <f t="shared" si="225"/>
        <v/>
      </c>
    </row>
    <row r="7180" spans="1:10" x14ac:dyDescent="0.35">
      <c r="A7180" s="7" t="str">
        <f>IF('Payments Export'!A7184="","",'Payments Export'!A7184)</f>
        <v/>
      </c>
      <c r="B7180" s="7" t="str">
        <f>IF('Payments Export'!A7184="","",'Payments Export'!B7184)</f>
        <v/>
      </c>
      <c r="C7180" s="7" t="str">
        <f>IF(IFERROR(VALUE('Payments Export'!H7184),'Payments Export'!H7184)&lt;&gt;0,IFERROR(VALUE('Payments Export'!H7184),'Payments Export'!H7184),"")</f>
        <v/>
      </c>
      <c r="D7180" s="7" t="str">
        <f>IF('Payments Export'!I7184="","",'Payments Export'!I7184)</f>
        <v/>
      </c>
      <c r="E7180" s="7" t="str">
        <f t="shared" si="224"/>
        <v/>
      </c>
      <c r="F7180" s="7" t="str">
        <f>IF('Payments Export'!A7184="","",'Payments Export'!N7184)</f>
        <v/>
      </c>
      <c r="G7180" s="7" t="str">
        <f>IF('Payments Export'!A7184="","",'Payments Export'!O7184)</f>
        <v/>
      </c>
      <c r="H7180" s="7" t="str">
        <f>IF('Payments Export'!B7184="","",G7180-F7180)</f>
        <v/>
      </c>
      <c r="I7180" s="3" t="str">
        <f>IF(C7180&lt;&gt;"",_xlfn.XLOOKUP(IFERROR(VALUE(C7180),C7180),'Items database'!A:A,'Items database'!B:B),(_xlfn.XLOOKUP(LEFT(E7180,3),Services,Services,"")))</f>
        <v/>
      </c>
      <c r="J7180" s="3" t="str">
        <f t="shared" si="225"/>
        <v/>
      </c>
    </row>
    <row r="7181" spans="1:10" x14ac:dyDescent="0.35">
      <c r="A7181" s="7" t="str">
        <f>IF('Payments Export'!A7185="","",'Payments Export'!A7185)</f>
        <v/>
      </c>
      <c r="B7181" s="7" t="str">
        <f>IF('Payments Export'!A7185="","",'Payments Export'!B7185)</f>
        <v/>
      </c>
      <c r="C7181" s="7" t="str">
        <f>IF(IFERROR(VALUE('Payments Export'!H7185),'Payments Export'!H7185)&lt;&gt;0,IFERROR(VALUE('Payments Export'!H7185),'Payments Export'!H7185),"")</f>
        <v/>
      </c>
      <c r="D7181" s="7" t="str">
        <f>IF('Payments Export'!I7185="","",'Payments Export'!I7185)</f>
        <v/>
      </c>
      <c r="E7181" s="7" t="str">
        <f t="shared" si="224"/>
        <v/>
      </c>
      <c r="F7181" s="7" t="str">
        <f>IF('Payments Export'!A7185="","",'Payments Export'!N7185)</f>
        <v/>
      </c>
      <c r="G7181" s="7" t="str">
        <f>IF('Payments Export'!A7185="","",'Payments Export'!O7185)</f>
        <v/>
      </c>
      <c r="H7181" s="7" t="str">
        <f>IF('Payments Export'!B7185="","",G7181-F7181)</f>
        <v/>
      </c>
      <c r="I7181" s="3" t="str">
        <f>IF(C7181&lt;&gt;"",_xlfn.XLOOKUP(IFERROR(VALUE(C7181),C7181),'Items database'!A:A,'Items database'!B:B),(_xlfn.XLOOKUP(LEFT(E7181,3),Services,Services,"")))</f>
        <v/>
      </c>
      <c r="J7181" s="3" t="str">
        <f t="shared" si="225"/>
        <v/>
      </c>
    </row>
    <row r="7182" spans="1:10" x14ac:dyDescent="0.35">
      <c r="A7182" s="7" t="str">
        <f>IF('Payments Export'!A7186="","",'Payments Export'!A7186)</f>
        <v/>
      </c>
      <c r="B7182" s="7" t="str">
        <f>IF('Payments Export'!A7186="","",'Payments Export'!B7186)</f>
        <v/>
      </c>
      <c r="C7182" s="7" t="str">
        <f>IF(IFERROR(VALUE('Payments Export'!H7186),'Payments Export'!H7186)&lt;&gt;0,IFERROR(VALUE('Payments Export'!H7186),'Payments Export'!H7186),"")</f>
        <v/>
      </c>
      <c r="D7182" s="7" t="str">
        <f>IF('Payments Export'!I7186="","",'Payments Export'!I7186)</f>
        <v/>
      </c>
      <c r="E7182" s="7" t="str">
        <f t="shared" si="224"/>
        <v/>
      </c>
      <c r="F7182" s="7" t="str">
        <f>IF('Payments Export'!A7186="","",'Payments Export'!N7186)</f>
        <v/>
      </c>
      <c r="G7182" s="7" t="str">
        <f>IF('Payments Export'!A7186="","",'Payments Export'!O7186)</f>
        <v/>
      </c>
      <c r="H7182" s="7" t="str">
        <f>IF('Payments Export'!B7186="","",G7182-F7182)</f>
        <v/>
      </c>
      <c r="I7182" s="3" t="str">
        <f>IF(C7182&lt;&gt;"",_xlfn.XLOOKUP(IFERROR(VALUE(C7182),C7182),'Items database'!A:A,'Items database'!B:B),(_xlfn.XLOOKUP(LEFT(E7182,3),Services,Services,"")))</f>
        <v/>
      </c>
      <c r="J7182" s="3" t="str">
        <f t="shared" si="225"/>
        <v/>
      </c>
    </row>
    <row r="7183" spans="1:10" x14ac:dyDescent="0.35">
      <c r="A7183" s="7" t="str">
        <f>IF('Payments Export'!A7187="","",'Payments Export'!A7187)</f>
        <v/>
      </c>
      <c r="B7183" s="7" t="str">
        <f>IF('Payments Export'!A7187="","",'Payments Export'!B7187)</f>
        <v/>
      </c>
      <c r="C7183" s="7" t="str">
        <f>IF(IFERROR(VALUE('Payments Export'!H7187),'Payments Export'!H7187)&lt;&gt;0,IFERROR(VALUE('Payments Export'!H7187),'Payments Export'!H7187),"")</f>
        <v/>
      </c>
      <c r="D7183" s="7" t="str">
        <f>IF('Payments Export'!I7187="","",'Payments Export'!I7187)</f>
        <v/>
      </c>
      <c r="E7183" s="7" t="str">
        <f t="shared" si="224"/>
        <v/>
      </c>
      <c r="F7183" s="7" t="str">
        <f>IF('Payments Export'!A7187="","",'Payments Export'!N7187)</f>
        <v/>
      </c>
      <c r="G7183" s="7" t="str">
        <f>IF('Payments Export'!A7187="","",'Payments Export'!O7187)</f>
        <v/>
      </c>
      <c r="H7183" s="7" t="str">
        <f>IF('Payments Export'!B7187="","",G7183-F7183)</f>
        <v/>
      </c>
      <c r="I7183" s="3" t="str">
        <f>IF(C7183&lt;&gt;"",_xlfn.XLOOKUP(IFERROR(VALUE(C7183),C7183),'Items database'!A:A,'Items database'!B:B),(_xlfn.XLOOKUP(LEFT(E7183,3),Services,Services,"")))</f>
        <v/>
      </c>
      <c r="J7183" s="3" t="str">
        <f t="shared" si="225"/>
        <v/>
      </c>
    </row>
    <row r="7184" spans="1:10" x14ac:dyDescent="0.35">
      <c r="A7184" s="7" t="str">
        <f>IF('Payments Export'!A7188="","",'Payments Export'!A7188)</f>
        <v/>
      </c>
      <c r="B7184" s="7" t="str">
        <f>IF('Payments Export'!A7188="","",'Payments Export'!B7188)</f>
        <v/>
      </c>
      <c r="C7184" s="7" t="str">
        <f>IF(IFERROR(VALUE('Payments Export'!H7188),'Payments Export'!H7188)&lt;&gt;0,IFERROR(VALUE('Payments Export'!H7188),'Payments Export'!H7188),"")</f>
        <v/>
      </c>
      <c r="D7184" s="7" t="str">
        <f>IF('Payments Export'!I7188="","",'Payments Export'!I7188)</f>
        <v/>
      </c>
      <c r="E7184" s="7" t="str">
        <f t="shared" si="224"/>
        <v/>
      </c>
      <c r="F7184" s="7" t="str">
        <f>IF('Payments Export'!A7188="","",'Payments Export'!N7188)</f>
        <v/>
      </c>
      <c r="G7184" s="7" t="str">
        <f>IF('Payments Export'!A7188="","",'Payments Export'!O7188)</f>
        <v/>
      </c>
      <c r="H7184" s="7" t="str">
        <f>IF('Payments Export'!B7188="","",G7184-F7184)</f>
        <v/>
      </c>
      <c r="I7184" s="3" t="str">
        <f>IF(C7184&lt;&gt;"",_xlfn.XLOOKUP(IFERROR(VALUE(C7184),C7184),'Items database'!A:A,'Items database'!B:B),(_xlfn.XLOOKUP(LEFT(E7184,3),Services,Services,"")))</f>
        <v/>
      </c>
      <c r="J7184" s="3" t="str">
        <f t="shared" si="225"/>
        <v/>
      </c>
    </row>
    <row r="7185" spans="1:10" x14ac:dyDescent="0.35">
      <c r="A7185" s="7" t="str">
        <f>IF('Payments Export'!A7189="","",'Payments Export'!A7189)</f>
        <v/>
      </c>
      <c r="B7185" s="7" t="str">
        <f>IF('Payments Export'!A7189="","",'Payments Export'!B7189)</f>
        <v/>
      </c>
      <c r="C7185" s="7" t="str">
        <f>IF(IFERROR(VALUE('Payments Export'!H7189),'Payments Export'!H7189)&lt;&gt;0,IFERROR(VALUE('Payments Export'!H7189),'Payments Export'!H7189),"")</f>
        <v/>
      </c>
      <c r="D7185" s="7" t="str">
        <f>IF('Payments Export'!I7189="","",'Payments Export'!I7189)</f>
        <v/>
      </c>
      <c r="E7185" s="7" t="str">
        <f t="shared" si="224"/>
        <v/>
      </c>
      <c r="F7185" s="7" t="str">
        <f>IF('Payments Export'!A7189="","",'Payments Export'!N7189)</f>
        <v/>
      </c>
      <c r="G7185" s="7" t="str">
        <f>IF('Payments Export'!A7189="","",'Payments Export'!O7189)</f>
        <v/>
      </c>
      <c r="H7185" s="7" t="str">
        <f>IF('Payments Export'!B7189="","",G7185-F7185)</f>
        <v/>
      </c>
      <c r="I7185" s="3" t="str">
        <f>IF(C7185&lt;&gt;"",_xlfn.XLOOKUP(IFERROR(VALUE(C7185),C7185),'Items database'!A:A,'Items database'!B:B),(_xlfn.XLOOKUP(LEFT(E7185,3),Services,Services,"")))</f>
        <v/>
      </c>
      <c r="J7185" s="3" t="str">
        <f t="shared" si="225"/>
        <v/>
      </c>
    </row>
    <row r="7186" spans="1:10" x14ac:dyDescent="0.35">
      <c r="A7186" s="7" t="str">
        <f>IF('Payments Export'!A7190="","",'Payments Export'!A7190)</f>
        <v/>
      </c>
      <c r="B7186" s="7" t="str">
        <f>IF('Payments Export'!A7190="","",'Payments Export'!B7190)</f>
        <v/>
      </c>
      <c r="C7186" s="7" t="str">
        <f>IF(IFERROR(VALUE('Payments Export'!H7190),'Payments Export'!H7190)&lt;&gt;0,IFERROR(VALUE('Payments Export'!H7190),'Payments Export'!H7190),"")</f>
        <v/>
      </c>
      <c r="D7186" s="7" t="str">
        <f>IF('Payments Export'!I7190="","",'Payments Export'!I7190)</f>
        <v/>
      </c>
      <c r="E7186" s="7" t="str">
        <f t="shared" si="224"/>
        <v/>
      </c>
      <c r="F7186" s="7" t="str">
        <f>IF('Payments Export'!A7190="","",'Payments Export'!N7190)</f>
        <v/>
      </c>
      <c r="G7186" s="7" t="str">
        <f>IF('Payments Export'!A7190="","",'Payments Export'!O7190)</f>
        <v/>
      </c>
      <c r="H7186" s="7" t="str">
        <f>IF('Payments Export'!B7190="","",G7186-F7186)</f>
        <v/>
      </c>
      <c r="I7186" s="3" t="str">
        <f>IF(C7186&lt;&gt;"",_xlfn.XLOOKUP(IFERROR(VALUE(C7186),C7186),'Items database'!A:A,'Items database'!B:B),(_xlfn.XLOOKUP(LEFT(E7186,3),Services,Services,"")))</f>
        <v/>
      </c>
      <c r="J7186" s="3" t="str">
        <f t="shared" si="225"/>
        <v/>
      </c>
    </row>
    <row r="7187" spans="1:10" x14ac:dyDescent="0.35">
      <c r="A7187" s="7" t="str">
        <f>IF('Payments Export'!A7191="","",'Payments Export'!A7191)</f>
        <v/>
      </c>
      <c r="B7187" s="7" t="str">
        <f>IF('Payments Export'!A7191="","",'Payments Export'!B7191)</f>
        <v/>
      </c>
      <c r="C7187" s="7" t="str">
        <f>IF(IFERROR(VALUE('Payments Export'!H7191),'Payments Export'!H7191)&lt;&gt;0,IFERROR(VALUE('Payments Export'!H7191),'Payments Export'!H7191),"")</f>
        <v/>
      </c>
      <c r="D7187" s="7" t="str">
        <f>IF('Payments Export'!I7191="","",'Payments Export'!I7191)</f>
        <v/>
      </c>
      <c r="E7187" s="7" t="str">
        <f t="shared" si="224"/>
        <v/>
      </c>
      <c r="F7187" s="7" t="str">
        <f>IF('Payments Export'!A7191="","",'Payments Export'!N7191)</f>
        <v/>
      </c>
      <c r="G7187" s="7" t="str">
        <f>IF('Payments Export'!A7191="","",'Payments Export'!O7191)</f>
        <v/>
      </c>
      <c r="H7187" s="7" t="str">
        <f>IF('Payments Export'!B7191="","",G7187-F7187)</f>
        <v/>
      </c>
      <c r="I7187" s="3" t="str">
        <f>IF(C7187&lt;&gt;"",_xlfn.XLOOKUP(IFERROR(VALUE(C7187),C7187),'Items database'!A:A,'Items database'!B:B),(_xlfn.XLOOKUP(LEFT(E7187,3),Services,Services,"")))</f>
        <v/>
      </c>
      <c r="J7187" s="3" t="str">
        <f t="shared" si="225"/>
        <v/>
      </c>
    </row>
    <row r="7188" spans="1:10" x14ac:dyDescent="0.35">
      <c r="A7188" s="7" t="str">
        <f>IF('Payments Export'!A7192="","",'Payments Export'!A7192)</f>
        <v/>
      </c>
      <c r="B7188" s="7" t="str">
        <f>IF('Payments Export'!A7192="","",'Payments Export'!B7192)</f>
        <v/>
      </c>
      <c r="C7188" s="7" t="str">
        <f>IF(IFERROR(VALUE('Payments Export'!H7192),'Payments Export'!H7192)&lt;&gt;0,IFERROR(VALUE('Payments Export'!H7192),'Payments Export'!H7192),"")</f>
        <v/>
      </c>
      <c r="D7188" s="7" t="str">
        <f>IF('Payments Export'!I7192="","",'Payments Export'!I7192)</f>
        <v/>
      </c>
      <c r="E7188" s="7" t="str">
        <f t="shared" si="224"/>
        <v/>
      </c>
      <c r="F7188" s="7" t="str">
        <f>IF('Payments Export'!A7192="","",'Payments Export'!N7192)</f>
        <v/>
      </c>
      <c r="G7188" s="7" t="str">
        <f>IF('Payments Export'!A7192="","",'Payments Export'!O7192)</f>
        <v/>
      </c>
      <c r="H7188" s="7" t="str">
        <f>IF('Payments Export'!B7192="","",G7188-F7188)</f>
        <v/>
      </c>
      <c r="I7188" s="3" t="str">
        <f>IF(C7188&lt;&gt;"",_xlfn.XLOOKUP(IFERROR(VALUE(C7188),C7188),'Items database'!A:A,'Items database'!B:B),(_xlfn.XLOOKUP(LEFT(E7188,3),Services,Services,"")))</f>
        <v/>
      </c>
      <c r="J7188" s="3" t="str">
        <f t="shared" si="225"/>
        <v/>
      </c>
    </row>
    <row r="7189" spans="1:10" x14ac:dyDescent="0.35">
      <c r="A7189" s="7" t="str">
        <f>IF('Payments Export'!A7193="","",'Payments Export'!A7193)</f>
        <v/>
      </c>
      <c r="B7189" s="7" t="str">
        <f>IF('Payments Export'!A7193="","",'Payments Export'!B7193)</f>
        <v/>
      </c>
      <c r="C7189" s="7" t="str">
        <f>IF(IFERROR(VALUE('Payments Export'!H7193),'Payments Export'!H7193)&lt;&gt;0,IFERROR(VALUE('Payments Export'!H7193),'Payments Export'!H7193),"")</f>
        <v/>
      </c>
      <c r="D7189" s="7" t="str">
        <f>IF('Payments Export'!I7193="","",'Payments Export'!I7193)</f>
        <v/>
      </c>
      <c r="E7189" s="7" t="str">
        <f t="shared" si="224"/>
        <v/>
      </c>
      <c r="F7189" s="7" t="str">
        <f>IF('Payments Export'!A7193="","",'Payments Export'!N7193)</f>
        <v/>
      </c>
      <c r="G7189" s="7" t="str">
        <f>IF('Payments Export'!A7193="","",'Payments Export'!O7193)</f>
        <v/>
      </c>
      <c r="H7189" s="7" t="str">
        <f>IF('Payments Export'!B7193="","",G7189-F7189)</f>
        <v/>
      </c>
      <c r="I7189" s="3" t="str">
        <f>IF(C7189&lt;&gt;"",_xlfn.XLOOKUP(IFERROR(VALUE(C7189),C7189),'Items database'!A:A,'Items database'!B:B),(_xlfn.XLOOKUP(LEFT(E7189,3),Services,Services,"")))</f>
        <v/>
      </c>
      <c r="J7189" s="3" t="str">
        <f t="shared" si="225"/>
        <v/>
      </c>
    </row>
    <row r="7190" spans="1:10" x14ac:dyDescent="0.35">
      <c r="A7190" s="7" t="str">
        <f>IF('Payments Export'!A7194="","",'Payments Export'!A7194)</f>
        <v/>
      </c>
      <c r="B7190" s="7" t="str">
        <f>IF('Payments Export'!A7194="","",'Payments Export'!B7194)</f>
        <v/>
      </c>
      <c r="C7190" s="7" t="str">
        <f>IF(IFERROR(VALUE('Payments Export'!H7194),'Payments Export'!H7194)&lt;&gt;0,IFERROR(VALUE('Payments Export'!H7194),'Payments Export'!H7194),"")</f>
        <v/>
      </c>
      <c r="D7190" s="7" t="str">
        <f>IF('Payments Export'!I7194="","",'Payments Export'!I7194)</f>
        <v/>
      </c>
      <c r="E7190" s="7" t="str">
        <f t="shared" si="224"/>
        <v/>
      </c>
      <c r="F7190" s="7" t="str">
        <f>IF('Payments Export'!A7194="","",'Payments Export'!N7194)</f>
        <v/>
      </c>
      <c r="G7190" s="7" t="str">
        <f>IF('Payments Export'!A7194="","",'Payments Export'!O7194)</f>
        <v/>
      </c>
      <c r="H7190" s="7" t="str">
        <f>IF('Payments Export'!B7194="","",G7190-F7190)</f>
        <v/>
      </c>
      <c r="I7190" s="3" t="str">
        <f>IF(C7190&lt;&gt;"",_xlfn.XLOOKUP(IFERROR(VALUE(C7190),C7190),'Items database'!A:A,'Items database'!B:B),(_xlfn.XLOOKUP(LEFT(E7190,3),Services,Services,"")))</f>
        <v/>
      </c>
      <c r="J7190" s="3" t="str">
        <f t="shared" si="225"/>
        <v/>
      </c>
    </row>
    <row r="7191" spans="1:10" x14ac:dyDescent="0.35">
      <c r="A7191" s="7" t="str">
        <f>IF('Payments Export'!A7195="","",'Payments Export'!A7195)</f>
        <v/>
      </c>
      <c r="B7191" s="7" t="str">
        <f>IF('Payments Export'!A7195="","",'Payments Export'!B7195)</f>
        <v/>
      </c>
      <c r="C7191" s="7" t="str">
        <f>IF(IFERROR(VALUE('Payments Export'!H7195),'Payments Export'!H7195)&lt;&gt;0,IFERROR(VALUE('Payments Export'!H7195),'Payments Export'!H7195),"")</f>
        <v/>
      </c>
      <c r="D7191" s="7" t="str">
        <f>IF('Payments Export'!I7195="","",'Payments Export'!I7195)</f>
        <v/>
      </c>
      <c r="E7191" s="7" t="str">
        <f t="shared" si="224"/>
        <v/>
      </c>
      <c r="F7191" s="7" t="str">
        <f>IF('Payments Export'!A7195="","",'Payments Export'!N7195)</f>
        <v/>
      </c>
      <c r="G7191" s="7" t="str">
        <f>IF('Payments Export'!A7195="","",'Payments Export'!O7195)</f>
        <v/>
      </c>
      <c r="H7191" s="7" t="str">
        <f>IF('Payments Export'!B7195="","",G7191-F7191)</f>
        <v/>
      </c>
      <c r="I7191" s="3" t="str">
        <f>IF(C7191&lt;&gt;"",_xlfn.XLOOKUP(IFERROR(VALUE(C7191),C7191),'Items database'!A:A,'Items database'!B:B),(_xlfn.XLOOKUP(LEFT(E7191,3),Services,Services,"")))</f>
        <v/>
      </c>
      <c r="J7191" s="3" t="str">
        <f t="shared" si="225"/>
        <v/>
      </c>
    </row>
    <row r="7192" spans="1:10" x14ac:dyDescent="0.35">
      <c r="A7192" s="7" t="str">
        <f>IF('Payments Export'!A7196="","",'Payments Export'!A7196)</f>
        <v/>
      </c>
      <c r="B7192" s="7" t="str">
        <f>IF('Payments Export'!A7196="","",'Payments Export'!B7196)</f>
        <v/>
      </c>
      <c r="C7192" s="7" t="str">
        <f>IF(IFERROR(VALUE('Payments Export'!H7196),'Payments Export'!H7196)&lt;&gt;0,IFERROR(VALUE('Payments Export'!H7196),'Payments Export'!H7196),"")</f>
        <v/>
      </c>
      <c r="D7192" s="7" t="str">
        <f>IF('Payments Export'!I7196="","",'Payments Export'!I7196)</f>
        <v/>
      </c>
      <c r="E7192" s="7" t="str">
        <f t="shared" si="224"/>
        <v/>
      </c>
      <c r="F7192" s="7" t="str">
        <f>IF('Payments Export'!A7196="","",'Payments Export'!N7196)</f>
        <v/>
      </c>
      <c r="G7192" s="7" t="str">
        <f>IF('Payments Export'!A7196="","",'Payments Export'!O7196)</f>
        <v/>
      </c>
      <c r="H7192" s="7" t="str">
        <f>IF('Payments Export'!B7196="","",G7192-F7192)</f>
        <v/>
      </c>
      <c r="I7192" s="3" t="str">
        <f>IF(C7192&lt;&gt;"",_xlfn.XLOOKUP(IFERROR(VALUE(C7192),C7192),'Items database'!A:A,'Items database'!B:B),(_xlfn.XLOOKUP(LEFT(E7192,3),Services,Services,"")))</f>
        <v/>
      </c>
      <c r="J7192" s="3" t="str">
        <f t="shared" si="225"/>
        <v/>
      </c>
    </row>
    <row r="7193" spans="1:10" x14ac:dyDescent="0.35">
      <c r="A7193" s="7" t="str">
        <f>IF('Payments Export'!A7197="","",'Payments Export'!A7197)</f>
        <v/>
      </c>
      <c r="B7193" s="7" t="str">
        <f>IF('Payments Export'!A7197="","",'Payments Export'!B7197)</f>
        <v/>
      </c>
      <c r="C7193" s="7" t="str">
        <f>IF(IFERROR(VALUE('Payments Export'!H7197),'Payments Export'!H7197)&lt;&gt;0,IFERROR(VALUE('Payments Export'!H7197),'Payments Export'!H7197),"")</f>
        <v/>
      </c>
      <c r="D7193" s="7" t="str">
        <f>IF('Payments Export'!I7197="","",'Payments Export'!I7197)</f>
        <v/>
      </c>
      <c r="E7193" s="7" t="str">
        <f t="shared" si="224"/>
        <v/>
      </c>
      <c r="F7193" s="7" t="str">
        <f>IF('Payments Export'!A7197="","",'Payments Export'!N7197)</f>
        <v/>
      </c>
      <c r="G7193" s="7" t="str">
        <f>IF('Payments Export'!A7197="","",'Payments Export'!O7197)</f>
        <v/>
      </c>
      <c r="H7193" s="7" t="str">
        <f>IF('Payments Export'!B7197="","",G7193-F7193)</f>
        <v/>
      </c>
      <c r="I7193" s="3" t="str">
        <f>IF(C7193&lt;&gt;"",_xlfn.XLOOKUP(IFERROR(VALUE(C7193),C7193),'Items database'!A:A,'Items database'!B:B),(_xlfn.XLOOKUP(LEFT(E7193,3),Services,Services,"")))</f>
        <v/>
      </c>
      <c r="J7193" s="3" t="str">
        <f t="shared" si="225"/>
        <v/>
      </c>
    </row>
    <row r="7194" spans="1:10" x14ac:dyDescent="0.35">
      <c r="A7194" s="7" t="str">
        <f>IF('Payments Export'!A7198="","",'Payments Export'!A7198)</f>
        <v/>
      </c>
      <c r="B7194" s="7" t="str">
        <f>IF('Payments Export'!A7198="","",'Payments Export'!B7198)</f>
        <v/>
      </c>
      <c r="C7194" s="7" t="str">
        <f>IF(IFERROR(VALUE('Payments Export'!H7198),'Payments Export'!H7198)&lt;&gt;0,IFERROR(VALUE('Payments Export'!H7198),'Payments Export'!H7198),"")</f>
        <v/>
      </c>
      <c r="D7194" s="7" t="str">
        <f>IF('Payments Export'!I7198="","",'Payments Export'!I7198)</f>
        <v/>
      </c>
      <c r="E7194" s="7" t="str">
        <f t="shared" si="224"/>
        <v/>
      </c>
      <c r="F7194" s="7" t="str">
        <f>IF('Payments Export'!A7198="","",'Payments Export'!N7198)</f>
        <v/>
      </c>
      <c r="G7194" s="7" t="str">
        <f>IF('Payments Export'!A7198="","",'Payments Export'!O7198)</f>
        <v/>
      </c>
      <c r="H7194" s="7" t="str">
        <f>IF('Payments Export'!B7198="","",G7194-F7194)</f>
        <v/>
      </c>
      <c r="I7194" s="3" t="str">
        <f>IF(C7194&lt;&gt;"",_xlfn.XLOOKUP(IFERROR(VALUE(C7194),C7194),'Items database'!A:A,'Items database'!B:B),(_xlfn.XLOOKUP(LEFT(E7194,3),Services,Services,"")))</f>
        <v/>
      </c>
      <c r="J7194" s="3" t="str">
        <f t="shared" si="225"/>
        <v/>
      </c>
    </row>
    <row r="7195" spans="1:10" x14ac:dyDescent="0.35">
      <c r="A7195" s="7" t="str">
        <f>IF('Payments Export'!A7199="","",'Payments Export'!A7199)</f>
        <v/>
      </c>
      <c r="B7195" s="7" t="str">
        <f>IF('Payments Export'!A7199="","",'Payments Export'!B7199)</f>
        <v/>
      </c>
      <c r="C7195" s="7" t="str">
        <f>IF(IFERROR(VALUE('Payments Export'!H7199),'Payments Export'!H7199)&lt;&gt;0,IFERROR(VALUE('Payments Export'!H7199),'Payments Export'!H7199),"")</f>
        <v/>
      </c>
      <c r="D7195" s="7" t="str">
        <f>IF('Payments Export'!I7199="","",'Payments Export'!I7199)</f>
        <v/>
      </c>
      <c r="E7195" s="7" t="str">
        <f t="shared" si="224"/>
        <v/>
      </c>
      <c r="F7195" s="7" t="str">
        <f>IF('Payments Export'!A7199="","",'Payments Export'!N7199)</f>
        <v/>
      </c>
      <c r="G7195" s="7" t="str">
        <f>IF('Payments Export'!A7199="","",'Payments Export'!O7199)</f>
        <v/>
      </c>
      <c r="H7195" s="7" t="str">
        <f>IF('Payments Export'!B7199="","",G7195-F7195)</f>
        <v/>
      </c>
      <c r="I7195" s="3" t="str">
        <f>IF(C7195&lt;&gt;"",_xlfn.XLOOKUP(IFERROR(VALUE(C7195),C7195),'Items database'!A:A,'Items database'!B:B),(_xlfn.XLOOKUP(LEFT(E7195,3),Services,Services,"")))</f>
        <v/>
      </c>
      <c r="J7195" s="3" t="str">
        <f t="shared" si="225"/>
        <v/>
      </c>
    </row>
    <row r="7196" spans="1:10" x14ac:dyDescent="0.35">
      <c r="A7196" s="7" t="str">
        <f>IF('Payments Export'!A7200="","",'Payments Export'!A7200)</f>
        <v/>
      </c>
      <c r="B7196" s="7" t="str">
        <f>IF('Payments Export'!A7200="","",'Payments Export'!B7200)</f>
        <v/>
      </c>
      <c r="C7196" s="7" t="str">
        <f>IF(IFERROR(VALUE('Payments Export'!H7200),'Payments Export'!H7200)&lt;&gt;0,IFERROR(VALUE('Payments Export'!H7200),'Payments Export'!H7200),"")</f>
        <v/>
      </c>
      <c r="D7196" s="7" t="str">
        <f>IF('Payments Export'!I7200="","",'Payments Export'!I7200)</f>
        <v/>
      </c>
      <c r="E7196" s="7" t="str">
        <f t="shared" si="224"/>
        <v/>
      </c>
      <c r="F7196" s="7" t="str">
        <f>IF('Payments Export'!A7200="","",'Payments Export'!N7200)</f>
        <v/>
      </c>
      <c r="G7196" s="7" t="str">
        <f>IF('Payments Export'!A7200="","",'Payments Export'!O7200)</f>
        <v/>
      </c>
      <c r="H7196" s="7" t="str">
        <f>IF('Payments Export'!B7200="","",G7196-F7196)</f>
        <v/>
      </c>
      <c r="I7196" s="3" t="str">
        <f>IF(C7196&lt;&gt;"",_xlfn.XLOOKUP(IFERROR(VALUE(C7196),C7196),'Items database'!A:A,'Items database'!B:B),(_xlfn.XLOOKUP(LEFT(E7196,3),Services,Services,"")))</f>
        <v/>
      </c>
      <c r="J7196" s="3" t="str">
        <f t="shared" si="225"/>
        <v/>
      </c>
    </row>
    <row r="7197" spans="1:10" x14ac:dyDescent="0.35">
      <c r="A7197" s="7" t="str">
        <f>IF('Payments Export'!A7201="","",'Payments Export'!A7201)</f>
        <v/>
      </c>
      <c r="B7197" s="7" t="str">
        <f>IF('Payments Export'!A7201="","",'Payments Export'!B7201)</f>
        <v/>
      </c>
      <c r="C7197" s="7" t="str">
        <f>IF(IFERROR(VALUE('Payments Export'!H7201),'Payments Export'!H7201)&lt;&gt;0,IFERROR(VALUE('Payments Export'!H7201),'Payments Export'!H7201),"")</f>
        <v/>
      </c>
      <c r="D7197" s="7" t="str">
        <f>IF('Payments Export'!I7201="","",'Payments Export'!I7201)</f>
        <v/>
      </c>
      <c r="E7197" s="7" t="str">
        <f t="shared" si="224"/>
        <v/>
      </c>
      <c r="F7197" s="7" t="str">
        <f>IF('Payments Export'!A7201="","",'Payments Export'!N7201)</f>
        <v/>
      </c>
      <c r="G7197" s="7" t="str">
        <f>IF('Payments Export'!A7201="","",'Payments Export'!O7201)</f>
        <v/>
      </c>
      <c r="H7197" s="7" t="str">
        <f>IF('Payments Export'!B7201="","",G7197-F7197)</f>
        <v/>
      </c>
      <c r="I7197" s="3" t="str">
        <f>IF(C7197&lt;&gt;"",_xlfn.XLOOKUP(IFERROR(VALUE(C7197),C7197),'Items database'!A:A,'Items database'!B:B),(_xlfn.XLOOKUP(LEFT(E7197,3),Services,Services,"")))</f>
        <v/>
      </c>
      <c r="J7197" s="3" t="str">
        <f t="shared" si="225"/>
        <v/>
      </c>
    </row>
    <row r="7198" spans="1:10" x14ac:dyDescent="0.35">
      <c r="A7198" s="7" t="str">
        <f>IF('Payments Export'!A7202="","",'Payments Export'!A7202)</f>
        <v/>
      </c>
      <c r="B7198" s="7" t="str">
        <f>IF('Payments Export'!A7202="","",'Payments Export'!B7202)</f>
        <v/>
      </c>
      <c r="C7198" s="7" t="str">
        <f>IF(IFERROR(VALUE('Payments Export'!H7202),'Payments Export'!H7202)&lt;&gt;0,IFERROR(VALUE('Payments Export'!H7202),'Payments Export'!H7202),"")</f>
        <v/>
      </c>
      <c r="D7198" s="7" t="str">
        <f>IF('Payments Export'!I7202="","",'Payments Export'!I7202)</f>
        <v/>
      </c>
      <c r="E7198" s="7" t="str">
        <f t="shared" si="224"/>
        <v/>
      </c>
      <c r="F7198" s="7" t="str">
        <f>IF('Payments Export'!A7202="","",'Payments Export'!N7202)</f>
        <v/>
      </c>
      <c r="G7198" s="7" t="str">
        <f>IF('Payments Export'!A7202="","",'Payments Export'!O7202)</f>
        <v/>
      </c>
      <c r="H7198" s="7" t="str">
        <f>IF('Payments Export'!B7202="","",G7198-F7198)</f>
        <v/>
      </c>
      <c r="I7198" s="3" t="str">
        <f>IF(C7198&lt;&gt;"",_xlfn.XLOOKUP(IFERROR(VALUE(C7198),C7198),'Items database'!A:A,'Items database'!B:B),(_xlfn.XLOOKUP(LEFT(E7198,3),Services,Services,"")))</f>
        <v/>
      </c>
      <c r="J7198" s="3" t="str">
        <f t="shared" si="225"/>
        <v/>
      </c>
    </row>
    <row r="7199" spans="1:10" x14ac:dyDescent="0.35">
      <c r="A7199" s="7" t="str">
        <f>IF('Payments Export'!A7203="","",'Payments Export'!A7203)</f>
        <v/>
      </c>
      <c r="B7199" s="7" t="str">
        <f>IF('Payments Export'!A7203="","",'Payments Export'!B7203)</f>
        <v/>
      </c>
      <c r="C7199" s="7" t="str">
        <f>IF(IFERROR(VALUE('Payments Export'!H7203),'Payments Export'!H7203)&lt;&gt;0,IFERROR(VALUE('Payments Export'!H7203),'Payments Export'!H7203),"")</f>
        <v/>
      </c>
      <c r="D7199" s="7" t="str">
        <f>IF('Payments Export'!I7203="","",'Payments Export'!I7203)</f>
        <v/>
      </c>
      <c r="E7199" s="7" t="str">
        <f t="shared" si="224"/>
        <v/>
      </c>
      <c r="F7199" s="7" t="str">
        <f>IF('Payments Export'!A7203="","",'Payments Export'!N7203)</f>
        <v/>
      </c>
      <c r="G7199" s="7" t="str">
        <f>IF('Payments Export'!A7203="","",'Payments Export'!O7203)</f>
        <v/>
      </c>
      <c r="H7199" s="7" t="str">
        <f>IF('Payments Export'!B7203="","",G7199-F7199)</f>
        <v/>
      </c>
      <c r="I7199" s="3" t="str">
        <f>IF(C7199&lt;&gt;"",_xlfn.XLOOKUP(IFERROR(VALUE(C7199),C7199),'Items database'!A:A,'Items database'!B:B),(_xlfn.XLOOKUP(LEFT(E7199,3),Services,Services,"")))</f>
        <v/>
      </c>
      <c r="J7199" s="3" t="str">
        <f t="shared" si="225"/>
        <v/>
      </c>
    </row>
    <row r="7200" spans="1:10" x14ac:dyDescent="0.35">
      <c r="A7200" s="7" t="str">
        <f>IF('Payments Export'!A7204="","",'Payments Export'!A7204)</f>
        <v/>
      </c>
      <c r="B7200" s="7" t="str">
        <f>IF('Payments Export'!A7204="","",'Payments Export'!B7204)</f>
        <v/>
      </c>
      <c r="C7200" s="7" t="str">
        <f>IF(IFERROR(VALUE('Payments Export'!H7204),'Payments Export'!H7204)&lt;&gt;0,IFERROR(VALUE('Payments Export'!H7204),'Payments Export'!H7204),"")</f>
        <v/>
      </c>
      <c r="D7200" s="7" t="str">
        <f>IF('Payments Export'!I7204="","",'Payments Export'!I7204)</f>
        <v/>
      </c>
      <c r="E7200" s="7" t="str">
        <f t="shared" si="224"/>
        <v/>
      </c>
      <c r="F7200" s="7" t="str">
        <f>IF('Payments Export'!A7204="","",'Payments Export'!N7204)</f>
        <v/>
      </c>
      <c r="G7200" s="7" t="str">
        <f>IF('Payments Export'!A7204="","",'Payments Export'!O7204)</f>
        <v/>
      </c>
      <c r="H7200" s="7" t="str">
        <f>IF('Payments Export'!B7204="","",G7200-F7200)</f>
        <v/>
      </c>
      <c r="I7200" s="3" t="str">
        <f>IF(C7200&lt;&gt;"",_xlfn.XLOOKUP(IFERROR(VALUE(C7200),C7200),'Items database'!A:A,'Items database'!B:B),(_xlfn.XLOOKUP(LEFT(E7200,3),Services,Services,"")))</f>
        <v/>
      </c>
      <c r="J7200" s="3" t="str">
        <f t="shared" si="225"/>
        <v/>
      </c>
    </row>
    <row r="7201" spans="1:10" x14ac:dyDescent="0.35">
      <c r="A7201" s="7" t="str">
        <f>IF('Payments Export'!A7205="","",'Payments Export'!A7205)</f>
        <v/>
      </c>
      <c r="B7201" s="7" t="str">
        <f>IF('Payments Export'!A7205="","",'Payments Export'!B7205)</f>
        <v/>
      </c>
      <c r="C7201" s="7" t="str">
        <f>IF(IFERROR(VALUE('Payments Export'!H7205),'Payments Export'!H7205)&lt;&gt;0,IFERROR(VALUE('Payments Export'!H7205),'Payments Export'!H7205),"")</f>
        <v/>
      </c>
      <c r="D7201" s="7" t="str">
        <f>IF('Payments Export'!I7205="","",'Payments Export'!I7205)</f>
        <v/>
      </c>
      <c r="E7201" s="7" t="str">
        <f t="shared" si="224"/>
        <v/>
      </c>
      <c r="F7201" s="7" t="str">
        <f>IF('Payments Export'!A7205="","",'Payments Export'!N7205)</f>
        <v/>
      </c>
      <c r="G7201" s="7" t="str">
        <f>IF('Payments Export'!A7205="","",'Payments Export'!O7205)</f>
        <v/>
      </c>
      <c r="H7201" s="7" t="str">
        <f>IF('Payments Export'!B7205="","",G7201-F7201)</f>
        <v/>
      </c>
      <c r="I7201" s="3" t="str">
        <f>IF(C7201&lt;&gt;"",_xlfn.XLOOKUP(IFERROR(VALUE(C7201),C7201),'Items database'!A:A,'Items database'!B:B),(_xlfn.XLOOKUP(LEFT(E7201,3),Services,Services,"")))</f>
        <v/>
      </c>
      <c r="J7201" s="3" t="str">
        <f t="shared" si="225"/>
        <v/>
      </c>
    </row>
    <row r="7202" spans="1:10" x14ac:dyDescent="0.35">
      <c r="A7202" s="7" t="str">
        <f>IF('Payments Export'!A7206="","",'Payments Export'!A7206)</f>
        <v/>
      </c>
      <c r="B7202" s="7" t="str">
        <f>IF('Payments Export'!A7206="","",'Payments Export'!B7206)</f>
        <v/>
      </c>
      <c r="C7202" s="7" t="str">
        <f>IF(IFERROR(VALUE('Payments Export'!H7206),'Payments Export'!H7206)&lt;&gt;0,IFERROR(VALUE('Payments Export'!H7206),'Payments Export'!H7206),"")</f>
        <v/>
      </c>
      <c r="D7202" s="7" t="str">
        <f>IF('Payments Export'!I7206="","",'Payments Export'!I7206)</f>
        <v/>
      </c>
      <c r="E7202" s="7" t="str">
        <f t="shared" si="224"/>
        <v/>
      </c>
      <c r="F7202" s="7" t="str">
        <f>IF('Payments Export'!A7206="","",'Payments Export'!N7206)</f>
        <v/>
      </c>
      <c r="G7202" s="7" t="str">
        <f>IF('Payments Export'!A7206="","",'Payments Export'!O7206)</f>
        <v/>
      </c>
      <c r="H7202" s="7" t="str">
        <f>IF('Payments Export'!B7206="","",G7202-F7202)</f>
        <v/>
      </c>
      <c r="I7202" s="3" t="str">
        <f>IF(C7202&lt;&gt;"",_xlfn.XLOOKUP(IFERROR(VALUE(C7202),C7202),'Items database'!A:A,'Items database'!B:B),(_xlfn.XLOOKUP(LEFT(E7202,3),Services,Services,"")))</f>
        <v/>
      </c>
      <c r="J7202" s="3" t="str">
        <f t="shared" si="225"/>
        <v/>
      </c>
    </row>
    <row r="7203" spans="1:10" x14ac:dyDescent="0.35">
      <c r="A7203" s="7" t="str">
        <f>IF('Payments Export'!A7207="","",'Payments Export'!A7207)</f>
        <v/>
      </c>
      <c r="B7203" s="7" t="str">
        <f>IF('Payments Export'!A7207="","",'Payments Export'!B7207)</f>
        <v/>
      </c>
      <c r="C7203" s="7" t="str">
        <f>IF(IFERROR(VALUE('Payments Export'!H7207),'Payments Export'!H7207)&lt;&gt;0,IFERROR(VALUE('Payments Export'!H7207),'Payments Export'!H7207),"")</f>
        <v/>
      </c>
      <c r="D7203" s="7" t="str">
        <f>IF('Payments Export'!I7207="","",'Payments Export'!I7207)</f>
        <v/>
      </c>
      <c r="E7203" s="7" t="str">
        <f t="shared" si="224"/>
        <v/>
      </c>
      <c r="F7203" s="7" t="str">
        <f>IF('Payments Export'!A7207="","",'Payments Export'!N7207)</f>
        <v/>
      </c>
      <c r="G7203" s="7" t="str">
        <f>IF('Payments Export'!A7207="","",'Payments Export'!O7207)</f>
        <v/>
      </c>
      <c r="H7203" s="7" t="str">
        <f>IF('Payments Export'!B7207="","",G7203-F7203)</f>
        <v/>
      </c>
      <c r="I7203" s="3" t="str">
        <f>IF(C7203&lt;&gt;"",_xlfn.XLOOKUP(IFERROR(VALUE(C7203),C7203),'Items database'!A:A,'Items database'!B:B),(_xlfn.XLOOKUP(LEFT(E7203,3),Services,Services,"")))</f>
        <v/>
      </c>
      <c r="J7203" s="3" t="str">
        <f t="shared" si="225"/>
        <v/>
      </c>
    </row>
    <row r="7204" spans="1:10" x14ac:dyDescent="0.35">
      <c r="A7204" s="7" t="str">
        <f>IF('Payments Export'!A7208="","",'Payments Export'!A7208)</f>
        <v/>
      </c>
      <c r="B7204" s="7" t="str">
        <f>IF('Payments Export'!A7208="","",'Payments Export'!B7208)</f>
        <v/>
      </c>
      <c r="C7204" s="7" t="str">
        <f>IF(IFERROR(VALUE('Payments Export'!H7208),'Payments Export'!H7208)&lt;&gt;0,IFERROR(VALUE('Payments Export'!H7208),'Payments Export'!H7208),"")</f>
        <v/>
      </c>
      <c r="D7204" s="7" t="str">
        <f>IF('Payments Export'!I7208="","",'Payments Export'!I7208)</f>
        <v/>
      </c>
      <c r="E7204" s="7" t="str">
        <f t="shared" si="224"/>
        <v/>
      </c>
      <c r="F7204" s="7" t="str">
        <f>IF('Payments Export'!A7208="","",'Payments Export'!N7208)</f>
        <v/>
      </c>
      <c r="G7204" s="7" t="str">
        <f>IF('Payments Export'!A7208="","",'Payments Export'!O7208)</f>
        <v/>
      </c>
      <c r="H7204" s="7" t="str">
        <f>IF('Payments Export'!B7208="","",G7204-F7204)</f>
        <v/>
      </c>
      <c r="I7204" s="3" t="str">
        <f>IF(C7204&lt;&gt;"",_xlfn.XLOOKUP(IFERROR(VALUE(C7204),C7204),'Items database'!A:A,'Items database'!B:B),(_xlfn.XLOOKUP(LEFT(E7204,3),Services,Services,"")))</f>
        <v/>
      </c>
      <c r="J7204" s="3" t="str">
        <f t="shared" si="225"/>
        <v/>
      </c>
    </row>
    <row r="7205" spans="1:10" x14ac:dyDescent="0.35">
      <c r="A7205" s="7" t="str">
        <f>IF('Payments Export'!A7209="","",'Payments Export'!A7209)</f>
        <v/>
      </c>
      <c r="B7205" s="7" t="str">
        <f>IF('Payments Export'!A7209="","",'Payments Export'!B7209)</f>
        <v/>
      </c>
      <c r="C7205" s="7" t="str">
        <f>IF(IFERROR(VALUE('Payments Export'!H7209),'Payments Export'!H7209)&lt;&gt;0,IFERROR(VALUE('Payments Export'!H7209),'Payments Export'!H7209),"")</f>
        <v/>
      </c>
      <c r="D7205" s="7" t="str">
        <f>IF('Payments Export'!I7209="","",'Payments Export'!I7209)</f>
        <v/>
      </c>
      <c r="E7205" s="7" t="str">
        <f t="shared" si="224"/>
        <v/>
      </c>
      <c r="F7205" s="7" t="str">
        <f>IF('Payments Export'!A7209="","",'Payments Export'!N7209)</f>
        <v/>
      </c>
      <c r="G7205" s="7" t="str">
        <f>IF('Payments Export'!A7209="","",'Payments Export'!O7209)</f>
        <v/>
      </c>
      <c r="H7205" s="7" t="str">
        <f>IF('Payments Export'!B7209="","",G7205-F7205)</f>
        <v/>
      </c>
      <c r="I7205" s="3" t="str">
        <f>IF(C7205&lt;&gt;"",_xlfn.XLOOKUP(IFERROR(VALUE(C7205),C7205),'Items database'!A:A,'Items database'!B:B),(_xlfn.XLOOKUP(LEFT(E7205,3),Services,Services,"")))</f>
        <v/>
      </c>
      <c r="J7205" s="3" t="str">
        <f t="shared" si="225"/>
        <v/>
      </c>
    </row>
    <row r="7206" spans="1:10" x14ac:dyDescent="0.35">
      <c r="A7206" s="7" t="str">
        <f>IF('Payments Export'!A7210="","",'Payments Export'!A7210)</f>
        <v/>
      </c>
      <c r="B7206" s="7" t="str">
        <f>IF('Payments Export'!A7210="","",'Payments Export'!B7210)</f>
        <v/>
      </c>
      <c r="C7206" s="7" t="str">
        <f>IF(IFERROR(VALUE('Payments Export'!H7210),'Payments Export'!H7210)&lt;&gt;0,IFERROR(VALUE('Payments Export'!H7210),'Payments Export'!H7210),"")</f>
        <v/>
      </c>
      <c r="D7206" s="7" t="str">
        <f>IF('Payments Export'!I7210="","",'Payments Export'!I7210)</f>
        <v/>
      </c>
      <c r="E7206" s="7" t="str">
        <f t="shared" si="224"/>
        <v/>
      </c>
      <c r="F7206" s="7" t="str">
        <f>IF('Payments Export'!A7210="","",'Payments Export'!N7210)</f>
        <v/>
      </c>
      <c r="G7206" s="7" t="str">
        <f>IF('Payments Export'!A7210="","",'Payments Export'!O7210)</f>
        <v/>
      </c>
      <c r="H7206" s="7" t="str">
        <f>IF('Payments Export'!B7210="","",G7206-F7206)</f>
        <v/>
      </c>
      <c r="I7206" s="3" t="str">
        <f>IF(C7206&lt;&gt;"",_xlfn.XLOOKUP(IFERROR(VALUE(C7206),C7206),'Items database'!A:A,'Items database'!B:B),(_xlfn.XLOOKUP(LEFT(E7206,3),Services,Services,"")))</f>
        <v/>
      </c>
      <c r="J7206" s="3" t="str">
        <f t="shared" si="225"/>
        <v/>
      </c>
    </row>
    <row r="7207" spans="1:10" x14ac:dyDescent="0.35">
      <c r="A7207" s="7" t="str">
        <f>IF('Payments Export'!A7211="","",'Payments Export'!A7211)</f>
        <v/>
      </c>
      <c r="B7207" s="7" t="str">
        <f>IF('Payments Export'!A7211="","",'Payments Export'!B7211)</f>
        <v/>
      </c>
      <c r="C7207" s="7" t="str">
        <f>IF(IFERROR(VALUE('Payments Export'!H7211),'Payments Export'!H7211)&lt;&gt;0,IFERROR(VALUE('Payments Export'!H7211),'Payments Export'!H7211),"")</f>
        <v/>
      </c>
      <c r="D7207" s="7" t="str">
        <f>IF('Payments Export'!I7211="","",'Payments Export'!I7211)</f>
        <v/>
      </c>
      <c r="E7207" s="7" t="str">
        <f t="shared" si="224"/>
        <v/>
      </c>
      <c r="F7207" s="7" t="str">
        <f>IF('Payments Export'!A7211="","",'Payments Export'!N7211)</f>
        <v/>
      </c>
      <c r="G7207" s="7" t="str">
        <f>IF('Payments Export'!A7211="","",'Payments Export'!O7211)</f>
        <v/>
      </c>
      <c r="H7207" s="7" t="str">
        <f>IF('Payments Export'!B7211="","",G7207-F7207)</f>
        <v/>
      </c>
      <c r="I7207" s="3" t="str">
        <f>IF(C7207&lt;&gt;"",_xlfn.XLOOKUP(IFERROR(VALUE(C7207),C7207),'Items database'!A:A,'Items database'!B:B),(_xlfn.XLOOKUP(LEFT(E7207,3),Services,Services,"")))</f>
        <v/>
      </c>
      <c r="J7207" s="3" t="str">
        <f t="shared" si="225"/>
        <v/>
      </c>
    </row>
    <row r="7208" spans="1:10" x14ac:dyDescent="0.35">
      <c r="A7208" s="7" t="str">
        <f>IF('Payments Export'!A7212="","",'Payments Export'!A7212)</f>
        <v/>
      </c>
      <c r="B7208" s="7" t="str">
        <f>IF('Payments Export'!A7212="","",'Payments Export'!B7212)</f>
        <v/>
      </c>
      <c r="C7208" s="7" t="str">
        <f>IF(IFERROR(VALUE('Payments Export'!H7212),'Payments Export'!H7212)&lt;&gt;0,IFERROR(VALUE('Payments Export'!H7212),'Payments Export'!H7212),"")</f>
        <v/>
      </c>
      <c r="D7208" s="7" t="str">
        <f>IF('Payments Export'!I7212="","",'Payments Export'!I7212)</f>
        <v/>
      </c>
      <c r="E7208" s="7" t="str">
        <f t="shared" si="224"/>
        <v/>
      </c>
      <c r="F7208" s="7" t="str">
        <f>IF('Payments Export'!A7212="","",'Payments Export'!N7212)</f>
        <v/>
      </c>
      <c r="G7208" s="7" t="str">
        <f>IF('Payments Export'!A7212="","",'Payments Export'!O7212)</f>
        <v/>
      </c>
      <c r="H7208" s="7" t="str">
        <f>IF('Payments Export'!B7212="","",G7208-F7208)</f>
        <v/>
      </c>
      <c r="I7208" s="3" t="str">
        <f>IF(C7208&lt;&gt;"",_xlfn.XLOOKUP(IFERROR(VALUE(C7208),C7208),'Items database'!A:A,'Items database'!B:B),(_xlfn.XLOOKUP(LEFT(E7208,3),Services,Services,"")))</f>
        <v/>
      </c>
      <c r="J7208" s="3" t="str">
        <f t="shared" si="225"/>
        <v/>
      </c>
    </row>
    <row r="7209" spans="1:10" x14ac:dyDescent="0.35">
      <c r="A7209" s="7" t="str">
        <f>IF('Payments Export'!A7213="","",'Payments Export'!A7213)</f>
        <v/>
      </c>
      <c r="B7209" s="7" t="str">
        <f>IF('Payments Export'!A7213="","",'Payments Export'!B7213)</f>
        <v/>
      </c>
      <c r="C7209" s="7" t="str">
        <f>IF(IFERROR(VALUE('Payments Export'!H7213),'Payments Export'!H7213)&lt;&gt;0,IFERROR(VALUE('Payments Export'!H7213),'Payments Export'!H7213),"")</f>
        <v/>
      </c>
      <c r="D7209" s="7" t="str">
        <f>IF('Payments Export'!I7213="","",'Payments Export'!I7213)</f>
        <v/>
      </c>
      <c r="E7209" s="7" t="str">
        <f t="shared" si="224"/>
        <v/>
      </c>
      <c r="F7209" s="7" t="str">
        <f>IF('Payments Export'!A7213="","",'Payments Export'!N7213)</f>
        <v/>
      </c>
      <c r="G7209" s="7" t="str">
        <f>IF('Payments Export'!A7213="","",'Payments Export'!O7213)</f>
        <v/>
      </c>
      <c r="H7209" s="7" t="str">
        <f>IF('Payments Export'!B7213="","",G7209-F7209)</f>
        <v/>
      </c>
      <c r="I7209" s="3" t="str">
        <f>IF(C7209&lt;&gt;"",_xlfn.XLOOKUP(IFERROR(VALUE(C7209),C7209),'Items database'!A:A,'Items database'!B:B),(_xlfn.XLOOKUP(LEFT(E7209,3),Services,Services,"")))</f>
        <v/>
      </c>
      <c r="J7209" s="3" t="str">
        <f t="shared" si="225"/>
        <v/>
      </c>
    </row>
    <row r="7210" spans="1:10" x14ac:dyDescent="0.35">
      <c r="A7210" s="7" t="str">
        <f>IF('Payments Export'!A7214="","",'Payments Export'!A7214)</f>
        <v/>
      </c>
      <c r="B7210" s="7" t="str">
        <f>IF('Payments Export'!A7214="","",'Payments Export'!B7214)</f>
        <v/>
      </c>
      <c r="C7210" s="7" t="str">
        <f>IF(IFERROR(VALUE('Payments Export'!H7214),'Payments Export'!H7214)&lt;&gt;0,IFERROR(VALUE('Payments Export'!H7214),'Payments Export'!H7214),"")</f>
        <v/>
      </c>
      <c r="D7210" s="7" t="str">
        <f>IF('Payments Export'!I7214="","",'Payments Export'!I7214)</f>
        <v/>
      </c>
      <c r="E7210" s="7" t="str">
        <f t="shared" si="224"/>
        <v/>
      </c>
      <c r="F7210" s="7" t="str">
        <f>IF('Payments Export'!A7214="","",'Payments Export'!N7214)</f>
        <v/>
      </c>
      <c r="G7210" s="7" t="str">
        <f>IF('Payments Export'!A7214="","",'Payments Export'!O7214)</f>
        <v/>
      </c>
      <c r="H7210" s="7" t="str">
        <f>IF('Payments Export'!B7214="","",G7210-F7210)</f>
        <v/>
      </c>
      <c r="I7210" s="3" t="str">
        <f>IF(C7210&lt;&gt;"",_xlfn.XLOOKUP(IFERROR(VALUE(C7210),C7210),'Items database'!A:A,'Items database'!B:B),(_xlfn.XLOOKUP(LEFT(E7210,3),Services,Services,"")))</f>
        <v/>
      </c>
      <c r="J7210" s="3" t="str">
        <f t="shared" si="225"/>
        <v/>
      </c>
    </row>
    <row r="7211" spans="1:10" x14ac:dyDescent="0.35">
      <c r="A7211" s="7" t="str">
        <f>IF('Payments Export'!A7215="","",'Payments Export'!A7215)</f>
        <v/>
      </c>
      <c r="B7211" s="7" t="str">
        <f>IF('Payments Export'!A7215="","",'Payments Export'!B7215)</f>
        <v/>
      </c>
      <c r="C7211" s="7" t="str">
        <f>IF(IFERROR(VALUE('Payments Export'!H7215),'Payments Export'!H7215)&lt;&gt;0,IFERROR(VALUE('Payments Export'!H7215),'Payments Export'!H7215),"")</f>
        <v/>
      </c>
      <c r="D7211" s="7" t="str">
        <f>IF('Payments Export'!I7215="","",'Payments Export'!I7215)</f>
        <v/>
      </c>
      <c r="E7211" s="7" t="str">
        <f t="shared" si="224"/>
        <v/>
      </c>
      <c r="F7211" s="7" t="str">
        <f>IF('Payments Export'!A7215="","",'Payments Export'!N7215)</f>
        <v/>
      </c>
      <c r="G7211" s="7" t="str">
        <f>IF('Payments Export'!A7215="","",'Payments Export'!O7215)</f>
        <v/>
      </c>
      <c r="H7211" s="7" t="str">
        <f>IF('Payments Export'!B7215="","",G7211-F7211)</f>
        <v/>
      </c>
      <c r="I7211" s="3" t="str">
        <f>IF(C7211&lt;&gt;"",_xlfn.XLOOKUP(IFERROR(VALUE(C7211),C7211),'Items database'!A:A,'Items database'!B:B),(_xlfn.XLOOKUP(LEFT(E7211,3),Services,Services,"")))</f>
        <v/>
      </c>
      <c r="J7211" s="3" t="str">
        <f t="shared" si="225"/>
        <v/>
      </c>
    </row>
    <row r="7212" spans="1:10" x14ac:dyDescent="0.35">
      <c r="A7212" s="7" t="str">
        <f>IF('Payments Export'!A7216="","",'Payments Export'!A7216)</f>
        <v/>
      </c>
      <c r="B7212" s="7" t="str">
        <f>IF('Payments Export'!A7216="","",'Payments Export'!B7216)</f>
        <v/>
      </c>
      <c r="C7212" s="7" t="str">
        <f>IF(IFERROR(VALUE('Payments Export'!H7216),'Payments Export'!H7216)&lt;&gt;0,IFERROR(VALUE('Payments Export'!H7216),'Payments Export'!H7216),"")</f>
        <v/>
      </c>
      <c r="D7212" s="7" t="str">
        <f>IF('Payments Export'!I7216="","",'Payments Export'!I7216)</f>
        <v/>
      </c>
      <c r="E7212" s="7" t="str">
        <f t="shared" si="224"/>
        <v/>
      </c>
      <c r="F7212" s="7" t="str">
        <f>IF('Payments Export'!A7216="","",'Payments Export'!N7216)</f>
        <v/>
      </c>
      <c r="G7212" s="7" t="str">
        <f>IF('Payments Export'!A7216="","",'Payments Export'!O7216)</f>
        <v/>
      </c>
      <c r="H7212" s="7" t="str">
        <f>IF('Payments Export'!B7216="","",G7212-F7212)</f>
        <v/>
      </c>
      <c r="I7212" s="3" t="str">
        <f>IF(C7212&lt;&gt;"",_xlfn.XLOOKUP(IFERROR(VALUE(C7212),C7212),'Items database'!A:A,'Items database'!B:B),(_xlfn.XLOOKUP(LEFT(E7212,3),Services,Services,"")))</f>
        <v/>
      </c>
      <c r="J7212" s="3" t="str">
        <f t="shared" si="225"/>
        <v/>
      </c>
    </row>
    <row r="7213" spans="1:10" x14ac:dyDescent="0.35">
      <c r="A7213" s="7" t="str">
        <f>IF('Payments Export'!A7217="","",'Payments Export'!A7217)</f>
        <v/>
      </c>
      <c r="B7213" s="7" t="str">
        <f>IF('Payments Export'!A7217="","",'Payments Export'!B7217)</f>
        <v/>
      </c>
      <c r="C7213" s="7" t="str">
        <f>IF(IFERROR(VALUE('Payments Export'!H7217),'Payments Export'!H7217)&lt;&gt;0,IFERROR(VALUE('Payments Export'!H7217),'Payments Export'!H7217),"")</f>
        <v/>
      </c>
      <c r="D7213" s="7" t="str">
        <f>IF('Payments Export'!I7217="","",'Payments Export'!I7217)</f>
        <v/>
      </c>
      <c r="E7213" s="7" t="str">
        <f t="shared" si="224"/>
        <v/>
      </c>
      <c r="F7213" s="7" t="str">
        <f>IF('Payments Export'!A7217="","",'Payments Export'!N7217)</f>
        <v/>
      </c>
      <c r="G7213" s="7" t="str">
        <f>IF('Payments Export'!A7217="","",'Payments Export'!O7217)</f>
        <v/>
      </c>
      <c r="H7213" s="7" t="str">
        <f>IF('Payments Export'!B7217="","",G7213-F7213)</f>
        <v/>
      </c>
      <c r="I7213" s="3" t="str">
        <f>IF(C7213&lt;&gt;"",_xlfn.XLOOKUP(IFERROR(VALUE(C7213),C7213),'Items database'!A:A,'Items database'!B:B),(_xlfn.XLOOKUP(LEFT(E7213,3),Services,Services,"")))</f>
        <v/>
      </c>
      <c r="J7213" s="3" t="str">
        <f t="shared" si="225"/>
        <v/>
      </c>
    </row>
    <row r="7214" spans="1:10" x14ac:dyDescent="0.35">
      <c r="A7214" s="7" t="str">
        <f>IF('Payments Export'!A7218="","",'Payments Export'!A7218)</f>
        <v/>
      </c>
      <c r="B7214" s="7" t="str">
        <f>IF('Payments Export'!A7218="","",'Payments Export'!B7218)</f>
        <v/>
      </c>
      <c r="C7214" s="7" t="str">
        <f>IF(IFERROR(VALUE('Payments Export'!H7218),'Payments Export'!H7218)&lt;&gt;0,IFERROR(VALUE('Payments Export'!H7218),'Payments Export'!H7218),"")</f>
        <v/>
      </c>
      <c r="D7214" s="7" t="str">
        <f>IF('Payments Export'!I7218="","",'Payments Export'!I7218)</f>
        <v/>
      </c>
      <c r="E7214" s="7" t="str">
        <f t="shared" si="224"/>
        <v/>
      </c>
      <c r="F7214" s="7" t="str">
        <f>IF('Payments Export'!A7218="","",'Payments Export'!N7218)</f>
        <v/>
      </c>
      <c r="G7214" s="7" t="str">
        <f>IF('Payments Export'!A7218="","",'Payments Export'!O7218)</f>
        <v/>
      </c>
      <c r="H7214" s="7" t="str">
        <f>IF('Payments Export'!B7218="","",G7214-F7214)</f>
        <v/>
      </c>
      <c r="I7214" s="3" t="str">
        <f>IF(C7214&lt;&gt;"",_xlfn.XLOOKUP(IFERROR(VALUE(C7214),C7214),'Items database'!A:A,'Items database'!B:B),(_xlfn.XLOOKUP(LEFT(E7214,3),Services,Services,"")))</f>
        <v/>
      </c>
      <c r="J7214" s="3" t="str">
        <f t="shared" si="225"/>
        <v/>
      </c>
    </row>
    <row r="7215" spans="1:10" x14ac:dyDescent="0.35">
      <c r="A7215" s="7" t="str">
        <f>IF('Payments Export'!A7219="","",'Payments Export'!A7219)</f>
        <v/>
      </c>
      <c r="B7215" s="7" t="str">
        <f>IF('Payments Export'!A7219="","",'Payments Export'!B7219)</f>
        <v/>
      </c>
      <c r="C7215" s="7" t="str">
        <f>IF(IFERROR(VALUE('Payments Export'!H7219),'Payments Export'!H7219)&lt;&gt;0,IFERROR(VALUE('Payments Export'!H7219),'Payments Export'!H7219),"")</f>
        <v/>
      </c>
      <c r="D7215" s="7" t="str">
        <f>IF('Payments Export'!I7219="","",'Payments Export'!I7219)</f>
        <v/>
      </c>
      <c r="E7215" s="7" t="str">
        <f t="shared" si="224"/>
        <v/>
      </c>
      <c r="F7215" s="7" t="str">
        <f>IF('Payments Export'!A7219="","",'Payments Export'!N7219)</f>
        <v/>
      </c>
      <c r="G7215" s="7" t="str">
        <f>IF('Payments Export'!A7219="","",'Payments Export'!O7219)</f>
        <v/>
      </c>
      <c r="H7215" s="7" t="str">
        <f>IF('Payments Export'!B7219="","",G7215-F7215)</f>
        <v/>
      </c>
      <c r="I7215" s="3" t="str">
        <f>IF(C7215&lt;&gt;"",_xlfn.XLOOKUP(IFERROR(VALUE(C7215),C7215),'Items database'!A:A,'Items database'!B:B),(_xlfn.XLOOKUP(LEFT(E7215,3),Services,Services,"")))</f>
        <v/>
      </c>
      <c r="J7215" s="3" t="str">
        <f t="shared" si="225"/>
        <v/>
      </c>
    </row>
    <row r="7216" spans="1:10" x14ac:dyDescent="0.35">
      <c r="A7216" s="7" t="str">
        <f>IF('Payments Export'!A7220="","",'Payments Export'!A7220)</f>
        <v/>
      </c>
      <c r="B7216" s="7" t="str">
        <f>IF('Payments Export'!A7220="","",'Payments Export'!B7220)</f>
        <v/>
      </c>
      <c r="C7216" s="7" t="str">
        <f>IF(IFERROR(VALUE('Payments Export'!H7220),'Payments Export'!H7220)&lt;&gt;0,IFERROR(VALUE('Payments Export'!H7220),'Payments Export'!H7220),"")</f>
        <v/>
      </c>
      <c r="D7216" s="7" t="str">
        <f>IF('Payments Export'!I7220="","",'Payments Export'!I7220)</f>
        <v/>
      </c>
      <c r="E7216" s="7" t="str">
        <f t="shared" si="224"/>
        <v/>
      </c>
      <c r="F7216" s="7" t="str">
        <f>IF('Payments Export'!A7220="","",'Payments Export'!N7220)</f>
        <v/>
      </c>
      <c r="G7216" s="7" t="str">
        <f>IF('Payments Export'!A7220="","",'Payments Export'!O7220)</f>
        <v/>
      </c>
      <c r="H7216" s="7" t="str">
        <f>IF('Payments Export'!B7220="","",G7216-F7216)</f>
        <v/>
      </c>
      <c r="I7216" s="3" t="str">
        <f>IF(C7216&lt;&gt;"",_xlfn.XLOOKUP(IFERROR(VALUE(C7216),C7216),'Items database'!A:A,'Items database'!B:B),(_xlfn.XLOOKUP(LEFT(E7216,3),Services,Services,"")))</f>
        <v/>
      </c>
      <c r="J7216" s="3" t="str">
        <f t="shared" si="225"/>
        <v/>
      </c>
    </row>
    <row r="7217" spans="1:10" x14ac:dyDescent="0.35">
      <c r="A7217" s="7" t="str">
        <f>IF('Payments Export'!A7221="","",'Payments Export'!A7221)</f>
        <v/>
      </c>
      <c r="B7217" s="7" t="str">
        <f>IF('Payments Export'!A7221="","",'Payments Export'!B7221)</f>
        <v/>
      </c>
      <c r="C7217" s="7" t="str">
        <f>IF(IFERROR(VALUE('Payments Export'!H7221),'Payments Export'!H7221)&lt;&gt;0,IFERROR(VALUE('Payments Export'!H7221),'Payments Export'!H7221),"")</f>
        <v/>
      </c>
      <c r="D7217" s="7" t="str">
        <f>IF('Payments Export'!I7221="","",'Payments Export'!I7221)</f>
        <v/>
      </c>
      <c r="E7217" s="7" t="str">
        <f t="shared" si="224"/>
        <v/>
      </c>
      <c r="F7217" s="7" t="str">
        <f>IF('Payments Export'!A7221="","",'Payments Export'!N7221)</f>
        <v/>
      </c>
      <c r="G7217" s="7" t="str">
        <f>IF('Payments Export'!A7221="","",'Payments Export'!O7221)</f>
        <v/>
      </c>
      <c r="H7217" s="7" t="str">
        <f>IF('Payments Export'!B7221="","",G7217-F7217)</f>
        <v/>
      </c>
      <c r="I7217" s="3" t="str">
        <f>IF(C7217&lt;&gt;"",_xlfn.XLOOKUP(IFERROR(VALUE(C7217),C7217),'Items database'!A:A,'Items database'!B:B),(_xlfn.XLOOKUP(LEFT(E7217,3),Services,Services,"")))</f>
        <v/>
      </c>
      <c r="J7217" s="3" t="str">
        <f t="shared" si="225"/>
        <v/>
      </c>
    </row>
    <row r="7218" spans="1:10" x14ac:dyDescent="0.35">
      <c r="A7218" s="7" t="str">
        <f>IF('Payments Export'!A7222="","",'Payments Export'!A7222)</f>
        <v/>
      </c>
      <c r="B7218" s="7" t="str">
        <f>IF('Payments Export'!A7222="","",'Payments Export'!B7222)</f>
        <v/>
      </c>
      <c r="C7218" s="7" t="str">
        <f>IF(IFERROR(VALUE('Payments Export'!H7222),'Payments Export'!H7222)&lt;&gt;0,IFERROR(VALUE('Payments Export'!H7222),'Payments Export'!H7222),"")</f>
        <v/>
      </c>
      <c r="D7218" s="7" t="str">
        <f>IF('Payments Export'!I7222="","",'Payments Export'!I7222)</f>
        <v/>
      </c>
      <c r="E7218" s="7" t="str">
        <f t="shared" si="224"/>
        <v/>
      </c>
      <c r="F7218" s="7" t="str">
        <f>IF('Payments Export'!A7222="","",'Payments Export'!N7222)</f>
        <v/>
      </c>
      <c r="G7218" s="7" t="str">
        <f>IF('Payments Export'!A7222="","",'Payments Export'!O7222)</f>
        <v/>
      </c>
      <c r="H7218" s="7" t="str">
        <f>IF('Payments Export'!B7222="","",G7218-F7218)</f>
        <v/>
      </c>
      <c r="I7218" s="3" t="str">
        <f>IF(C7218&lt;&gt;"",_xlfn.XLOOKUP(IFERROR(VALUE(C7218),C7218),'Items database'!A:A,'Items database'!B:B),(_xlfn.XLOOKUP(LEFT(E7218,3),Services,Services,"")))</f>
        <v/>
      </c>
      <c r="J7218" s="3" t="str">
        <f t="shared" si="225"/>
        <v/>
      </c>
    </row>
    <row r="7219" spans="1:10" x14ac:dyDescent="0.35">
      <c r="A7219" s="7" t="str">
        <f>IF('Payments Export'!A7223="","",'Payments Export'!A7223)</f>
        <v/>
      </c>
      <c r="B7219" s="7" t="str">
        <f>IF('Payments Export'!A7223="","",'Payments Export'!B7223)</f>
        <v/>
      </c>
      <c r="C7219" s="7" t="str">
        <f>IF(IFERROR(VALUE('Payments Export'!H7223),'Payments Export'!H7223)&lt;&gt;0,IFERROR(VALUE('Payments Export'!H7223),'Payments Export'!H7223),"")</f>
        <v/>
      </c>
      <c r="D7219" s="7" t="str">
        <f>IF('Payments Export'!I7223="","",'Payments Export'!I7223)</f>
        <v/>
      </c>
      <c r="E7219" s="7" t="str">
        <f t="shared" si="224"/>
        <v/>
      </c>
      <c r="F7219" s="7" t="str">
        <f>IF('Payments Export'!A7223="","",'Payments Export'!N7223)</f>
        <v/>
      </c>
      <c r="G7219" s="7" t="str">
        <f>IF('Payments Export'!A7223="","",'Payments Export'!O7223)</f>
        <v/>
      </c>
      <c r="H7219" s="7" t="str">
        <f>IF('Payments Export'!B7223="","",G7219-F7219)</f>
        <v/>
      </c>
      <c r="I7219" s="3" t="str">
        <f>IF(C7219&lt;&gt;"",_xlfn.XLOOKUP(IFERROR(VALUE(C7219),C7219),'Items database'!A:A,'Items database'!B:B),(_xlfn.XLOOKUP(LEFT(E7219,3),Services,Services,"")))</f>
        <v/>
      </c>
      <c r="J7219" s="3" t="str">
        <f t="shared" si="225"/>
        <v/>
      </c>
    </row>
    <row r="7220" spans="1:10" x14ac:dyDescent="0.35">
      <c r="A7220" s="7" t="str">
        <f>IF('Payments Export'!A7224="","",'Payments Export'!A7224)</f>
        <v/>
      </c>
      <c r="B7220" s="7" t="str">
        <f>IF('Payments Export'!A7224="","",'Payments Export'!B7224)</f>
        <v/>
      </c>
      <c r="C7220" s="7" t="str">
        <f>IF(IFERROR(VALUE('Payments Export'!H7224),'Payments Export'!H7224)&lt;&gt;0,IFERROR(VALUE('Payments Export'!H7224),'Payments Export'!H7224),"")</f>
        <v/>
      </c>
      <c r="D7220" s="7" t="str">
        <f>IF('Payments Export'!I7224="","",'Payments Export'!I7224)</f>
        <v/>
      </c>
      <c r="E7220" s="7" t="str">
        <f t="shared" si="224"/>
        <v/>
      </c>
      <c r="F7220" s="7" t="str">
        <f>IF('Payments Export'!A7224="","",'Payments Export'!N7224)</f>
        <v/>
      </c>
      <c r="G7220" s="7" t="str">
        <f>IF('Payments Export'!A7224="","",'Payments Export'!O7224)</f>
        <v/>
      </c>
      <c r="H7220" s="7" t="str">
        <f>IF('Payments Export'!B7224="","",G7220-F7220)</f>
        <v/>
      </c>
      <c r="I7220" s="3" t="str">
        <f>IF(C7220&lt;&gt;"",_xlfn.XLOOKUP(IFERROR(VALUE(C7220),C7220),'Items database'!A:A,'Items database'!B:B),(_xlfn.XLOOKUP(LEFT(E7220,3),Services,Services,"")))</f>
        <v/>
      </c>
      <c r="J7220" s="3" t="str">
        <f t="shared" si="225"/>
        <v/>
      </c>
    </row>
    <row r="7221" spans="1:10" x14ac:dyDescent="0.35">
      <c r="A7221" s="7" t="str">
        <f>IF('Payments Export'!A7225="","",'Payments Export'!A7225)</f>
        <v/>
      </c>
      <c r="B7221" s="7" t="str">
        <f>IF('Payments Export'!A7225="","",'Payments Export'!B7225)</f>
        <v/>
      </c>
      <c r="C7221" s="7" t="str">
        <f>IF(IFERROR(VALUE('Payments Export'!H7225),'Payments Export'!H7225)&lt;&gt;0,IFERROR(VALUE('Payments Export'!H7225),'Payments Export'!H7225),"")</f>
        <v/>
      </c>
      <c r="D7221" s="7" t="str">
        <f>IF('Payments Export'!I7225="","",'Payments Export'!I7225)</f>
        <v/>
      </c>
      <c r="E7221" s="7" t="str">
        <f t="shared" si="224"/>
        <v/>
      </c>
      <c r="F7221" s="7" t="str">
        <f>IF('Payments Export'!A7225="","",'Payments Export'!N7225)</f>
        <v/>
      </c>
      <c r="G7221" s="7" t="str">
        <f>IF('Payments Export'!A7225="","",'Payments Export'!O7225)</f>
        <v/>
      </c>
      <c r="H7221" s="7" t="str">
        <f>IF('Payments Export'!B7225="","",G7221-F7221)</f>
        <v/>
      </c>
      <c r="I7221" s="3" t="str">
        <f>IF(C7221&lt;&gt;"",_xlfn.XLOOKUP(IFERROR(VALUE(C7221),C7221),'Items database'!A:A,'Items database'!B:B),(_xlfn.XLOOKUP(LEFT(E7221,3),Services,Services,"")))</f>
        <v/>
      </c>
      <c r="J7221" s="3" t="str">
        <f t="shared" si="225"/>
        <v/>
      </c>
    </row>
    <row r="7222" spans="1:10" x14ac:dyDescent="0.35">
      <c r="A7222" s="7" t="str">
        <f>IF('Payments Export'!A7226="","",'Payments Export'!A7226)</f>
        <v/>
      </c>
      <c r="B7222" s="7" t="str">
        <f>IF('Payments Export'!A7226="","",'Payments Export'!B7226)</f>
        <v/>
      </c>
      <c r="C7222" s="7" t="str">
        <f>IF(IFERROR(VALUE('Payments Export'!H7226),'Payments Export'!H7226)&lt;&gt;0,IFERROR(VALUE('Payments Export'!H7226),'Payments Export'!H7226),"")</f>
        <v/>
      </c>
      <c r="D7222" s="7" t="str">
        <f>IF('Payments Export'!I7226="","",'Payments Export'!I7226)</f>
        <v/>
      </c>
      <c r="E7222" s="7" t="str">
        <f t="shared" si="224"/>
        <v/>
      </c>
      <c r="F7222" s="7" t="str">
        <f>IF('Payments Export'!A7226="","",'Payments Export'!N7226)</f>
        <v/>
      </c>
      <c r="G7222" s="7" t="str">
        <f>IF('Payments Export'!A7226="","",'Payments Export'!O7226)</f>
        <v/>
      </c>
      <c r="H7222" s="7" t="str">
        <f>IF('Payments Export'!B7226="","",G7222-F7222)</f>
        <v/>
      </c>
      <c r="I7222" s="3" t="str">
        <f>IF(C7222&lt;&gt;"",_xlfn.XLOOKUP(IFERROR(VALUE(C7222),C7222),'Items database'!A:A,'Items database'!B:B),(_xlfn.XLOOKUP(LEFT(E7222,3),Services,Services,"")))</f>
        <v/>
      </c>
      <c r="J7222" s="3" t="str">
        <f t="shared" si="225"/>
        <v/>
      </c>
    </row>
    <row r="7223" spans="1:10" x14ac:dyDescent="0.35">
      <c r="A7223" s="7" t="str">
        <f>IF('Payments Export'!A7227="","",'Payments Export'!A7227)</f>
        <v/>
      </c>
      <c r="B7223" s="7" t="str">
        <f>IF('Payments Export'!A7227="","",'Payments Export'!B7227)</f>
        <v/>
      </c>
      <c r="C7223" s="7" t="str">
        <f>IF(IFERROR(VALUE('Payments Export'!H7227),'Payments Export'!H7227)&lt;&gt;0,IFERROR(VALUE('Payments Export'!H7227),'Payments Export'!H7227),"")</f>
        <v/>
      </c>
      <c r="D7223" s="7" t="str">
        <f>IF('Payments Export'!I7227="","",'Payments Export'!I7227)</f>
        <v/>
      </c>
      <c r="E7223" s="7" t="str">
        <f t="shared" si="224"/>
        <v/>
      </c>
      <c r="F7223" s="7" t="str">
        <f>IF('Payments Export'!A7227="","",'Payments Export'!N7227)</f>
        <v/>
      </c>
      <c r="G7223" s="7" t="str">
        <f>IF('Payments Export'!A7227="","",'Payments Export'!O7227)</f>
        <v/>
      </c>
      <c r="H7223" s="7" t="str">
        <f>IF('Payments Export'!B7227="","",G7223-F7223)</f>
        <v/>
      </c>
      <c r="I7223" s="3" t="str">
        <f>IF(C7223&lt;&gt;"",_xlfn.XLOOKUP(IFERROR(VALUE(C7223),C7223),'Items database'!A:A,'Items database'!B:B),(_xlfn.XLOOKUP(LEFT(E7223,3),Services,Services,"")))</f>
        <v/>
      </c>
      <c r="J7223" s="3" t="str">
        <f t="shared" si="225"/>
        <v/>
      </c>
    </row>
    <row r="7224" spans="1:10" x14ac:dyDescent="0.35">
      <c r="A7224" s="7" t="str">
        <f>IF('Payments Export'!A7228="","",'Payments Export'!A7228)</f>
        <v/>
      </c>
      <c r="B7224" s="7" t="str">
        <f>IF('Payments Export'!A7228="","",'Payments Export'!B7228)</f>
        <v/>
      </c>
      <c r="C7224" s="7" t="str">
        <f>IF(IFERROR(VALUE('Payments Export'!H7228),'Payments Export'!H7228)&lt;&gt;0,IFERROR(VALUE('Payments Export'!H7228),'Payments Export'!H7228),"")</f>
        <v/>
      </c>
      <c r="D7224" s="7" t="str">
        <f>IF('Payments Export'!I7228="","",'Payments Export'!I7228)</f>
        <v/>
      </c>
      <c r="E7224" s="7" t="str">
        <f t="shared" si="224"/>
        <v/>
      </c>
      <c r="F7224" s="7" t="str">
        <f>IF('Payments Export'!A7228="","",'Payments Export'!N7228)</f>
        <v/>
      </c>
      <c r="G7224" s="7" t="str">
        <f>IF('Payments Export'!A7228="","",'Payments Export'!O7228)</f>
        <v/>
      </c>
      <c r="H7224" s="7" t="str">
        <f>IF('Payments Export'!B7228="","",G7224-F7224)</f>
        <v/>
      </c>
      <c r="I7224" s="3" t="str">
        <f>IF(C7224&lt;&gt;"",_xlfn.XLOOKUP(IFERROR(VALUE(C7224),C7224),'Items database'!A:A,'Items database'!B:B),(_xlfn.XLOOKUP(LEFT(E7224,3),Services,Services,"")))</f>
        <v/>
      </c>
      <c r="J7224" s="3" t="str">
        <f t="shared" si="225"/>
        <v/>
      </c>
    </row>
    <row r="7225" spans="1:10" x14ac:dyDescent="0.35">
      <c r="A7225" s="7" t="str">
        <f>IF('Payments Export'!A7229="","",'Payments Export'!A7229)</f>
        <v/>
      </c>
      <c r="B7225" s="7" t="str">
        <f>IF('Payments Export'!A7229="","",'Payments Export'!B7229)</f>
        <v/>
      </c>
      <c r="C7225" s="7" t="str">
        <f>IF(IFERROR(VALUE('Payments Export'!H7229),'Payments Export'!H7229)&lt;&gt;0,IFERROR(VALUE('Payments Export'!H7229),'Payments Export'!H7229),"")</f>
        <v/>
      </c>
      <c r="D7225" s="7" t="str">
        <f>IF('Payments Export'!I7229="","",'Payments Export'!I7229)</f>
        <v/>
      </c>
      <c r="E7225" s="7" t="str">
        <f t="shared" si="224"/>
        <v/>
      </c>
      <c r="F7225" s="7" t="str">
        <f>IF('Payments Export'!A7229="","",'Payments Export'!N7229)</f>
        <v/>
      </c>
      <c r="G7225" s="7" t="str">
        <f>IF('Payments Export'!A7229="","",'Payments Export'!O7229)</f>
        <v/>
      </c>
      <c r="H7225" s="7" t="str">
        <f>IF('Payments Export'!B7229="","",G7225-F7225)</f>
        <v/>
      </c>
      <c r="I7225" s="3" t="str">
        <f>IF(C7225&lt;&gt;"",_xlfn.XLOOKUP(IFERROR(VALUE(C7225),C7225),'Items database'!A:A,'Items database'!B:B),(_xlfn.XLOOKUP(LEFT(E7225,3),Services,Services,"")))</f>
        <v/>
      </c>
      <c r="J7225" s="3" t="str">
        <f t="shared" si="225"/>
        <v/>
      </c>
    </row>
    <row r="7226" spans="1:10" x14ac:dyDescent="0.35">
      <c r="A7226" s="7" t="str">
        <f>IF('Payments Export'!A7230="","",'Payments Export'!A7230)</f>
        <v/>
      </c>
      <c r="B7226" s="7" t="str">
        <f>IF('Payments Export'!A7230="","",'Payments Export'!B7230)</f>
        <v/>
      </c>
      <c r="C7226" s="7" t="str">
        <f>IF(IFERROR(VALUE('Payments Export'!H7230),'Payments Export'!H7230)&lt;&gt;0,IFERROR(VALUE('Payments Export'!H7230),'Payments Export'!H7230),"")</f>
        <v/>
      </c>
      <c r="D7226" s="7" t="str">
        <f>IF('Payments Export'!I7230="","",'Payments Export'!I7230)</f>
        <v/>
      </c>
      <c r="E7226" s="7" t="str">
        <f t="shared" si="224"/>
        <v/>
      </c>
      <c r="F7226" s="7" t="str">
        <f>IF('Payments Export'!A7230="","",'Payments Export'!N7230)</f>
        <v/>
      </c>
      <c r="G7226" s="7" t="str">
        <f>IF('Payments Export'!A7230="","",'Payments Export'!O7230)</f>
        <v/>
      </c>
      <c r="H7226" s="7" t="str">
        <f>IF('Payments Export'!B7230="","",G7226-F7226)</f>
        <v/>
      </c>
      <c r="I7226" s="3" t="str">
        <f>IF(C7226&lt;&gt;"",_xlfn.XLOOKUP(IFERROR(VALUE(C7226),C7226),'Items database'!A:A,'Items database'!B:B),(_xlfn.XLOOKUP(LEFT(E7226,3),Services,Services,"")))</f>
        <v/>
      </c>
      <c r="J7226" s="3" t="str">
        <f t="shared" si="225"/>
        <v/>
      </c>
    </row>
    <row r="7227" spans="1:10" x14ac:dyDescent="0.35">
      <c r="A7227" s="7" t="str">
        <f>IF('Payments Export'!A7231="","",'Payments Export'!A7231)</f>
        <v/>
      </c>
      <c r="B7227" s="7" t="str">
        <f>IF('Payments Export'!A7231="","",'Payments Export'!B7231)</f>
        <v/>
      </c>
      <c r="C7227" s="7" t="str">
        <f>IF(IFERROR(VALUE('Payments Export'!H7231),'Payments Export'!H7231)&lt;&gt;0,IFERROR(VALUE('Payments Export'!H7231),'Payments Export'!H7231),"")</f>
        <v/>
      </c>
      <c r="D7227" s="7" t="str">
        <f>IF('Payments Export'!I7231="","",'Payments Export'!I7231)</f>
        <v/>
      </c>
      <c r="E7227" s="7" t="str">
        <f t="shared" si="224"/>
        <v/>
      </c>
      <c r="F7227" s="7" t="str">
        <f>IF('Payments Export'!A7231="","",'Payments Export'!N7231)</f>
        <v/>
      </c>
      <c r="G7227" s="7" t="str">
        <f>IF('Payments Export'!A7231="","",'Payments Export'!O7231)</f>
        <v/>
      </c>
      <c r="H7227" s="7" t="str">
        <f>IF('Payments Export'!B7231="","",G7227-F7227)</f>
        <v/>
      </c>
      <c r="I7227" s="3" t="str">
        <f>IF(C7227&lt;&gt;"",_xlfn.XLOOKUP(IFERROR(VALUE(C7227),C7227),'Items database'!A:A,'Items database'!B:B),(_xlfn.XLOOKUP(LEFT(E7227,3),Services,Services,"")))</f>
        <v/>
      </c>
      <c r="J7227" s="3" t="str">
        <f t="shared" si="225"/>
        <v/>
      </c>
    </row>
    <row r="7228" spans="1:10" x14ac:dyDescent="0.35">
      <c r="A7228" s="7" t="str">
        <f>IF('Payments Export'!A7232="","",'Payments Export'!A7232)</f>
        <v/>
      </c>
      <c r="B7228" s="7" t="str">
        <f>IF('Payments Export'!A7232="","",'Payments Export'!B7232)</f>
        <v/>
      </c>
      <c r="C7228" s="7" t="str">
        <f>IF(IFERROR(VALUE('Payments Export'!H7232),'Payments Export'!H7232)&lt;&gt;0,IFERROR(VALUE('Payments Export'!H7232),'Payments Export'!H7232),"")</f>
        <v/>
      </c>
      <c r="D7228" s="7" t="str">
        <f>IF('Payments Export'!I7232="","",'Payments Export'!I7232)</f>
        <v/>
      </c>
      <c r="E7228" s="7" t="str">
        <f t="shared" si="224"/>
        <v/>
      </c>
      <c r="F7228" s="7" t="str">
        <f>IF('Payments Export'!A7232="","",'Payments Export'!N7232)</f>
        <v/>
      </c>
      <c r="G7228" s="7" t="str">
        <f>IF('Payments Export'!A7232="","",'Payments Export'!O7232)</f>
        <v/>
      </c>
      <c r="H7228" s="7" t="str">
        <f>IF('Payments Export'!B7232="","",G7228-F7228)</f>
        <v/>
      </c>
      <c r="I7228" s="3" t="str">
        <f>IF(C7228&lt;&gt;"",_xlfn.XLOOKUP(IFERROR(VALUE(C7228),C7228),'Items database'!A:A,'Items database'!B:B),(_xlfn.XLOOKUP(LEFT(E7228,3),Services,Services,"")))</f>
        <v/>
      </c>
      <c r="J7228" s="3" t="str">
        <f t="shared" si="225"/>
        <v/>
      </c>
    </row>
    <row r="7229" spans="1:10" x14ac:dyDescent="0.35">
      <c r="A7229" s="7" t="str">
        <f>IF('Payments Export'!A7233="","",'Payments Export'!A7233)</f>
        <v/>
      </c>
      <c r="B7229" s="7" t="str">
        <f>IF('Payments Export'!A7233="","",'Payments Export'!B7233)</f>
        <v/>
      </c>
      <c r="C7229" s="7" t="str">
        <f>IF(IFERROR(VALUE('Payments Export'!H7233),'Payments Export'!H7233)&lt;&gt;0,IFERROR(VALUE('Payments Export'!H7233),'Payments Export'!H7233),"")</f>
        <v/>
      </c>
      <c r="D7229" s="7" t="str">
        <f>IF('Payments Export'!I7233="","",'Payments Export'!I7233)</f>
        <v/>
      </c>
      <c r="E7229" s="7" t="str">
        <f t="shared" si="224"/>
        <v/>
      </c>
      <c r="F7229" s="7" t="str">
        <f>IF('Payments Export'!A7233="","",'Payments Export'!N7233)</f>
        <v/>
      </c>
      <c r="G7229" s="7" t="str">
        <f>IF('Payments Export'!A7233="","",'Payments Export'!O7233)</f>
        <v/>
      </c>
      <c r="H7229" s="7" t="str">
        <f>IF('Payments Export'!B7233="","",G7229-F7229)</f>
        <v/>
      </c>
      <c r="I7229" s="3" t="str">
        <f>IF(C7229&lt;&gt;"",_xlfn.XLOOKUP(IFERROR(VALUE(C7229),C7229),'Items database'!A:A,'Items database'!B:B),(_xlfn.XLOOKUP(LEFT(E7229,3),Services,Services,"")))</f>
        <v/>
      </c>
      <c r="J7229" s="3" t="str">
        <f t="shared" si="225"/>
        <v/>
      </c>
    </row>
    <row r="7230" spans="1:10" x14ac:dyDescent="0.35">
      <c r="A7230" s="7" t="str">
        <f>IF('Payments Export'!A7234="","",'Payments Export'!A7234)</f>
        <v/>
      </c>
      <c r="B7230" s="7" t="str">
        <f>IF('Payments Export'!A7234="","",'Payments Export'!B7234)</f>
        <v/>
      </c>
      <c r="C7230" s="7" t="str">
        <f>IF(IFERROR(VALUE('Payments Export'!H7234),'Payments Export'!H7234)&lt;&gt;0,IFERROR(VALUE('Payments Export'!H7234),'Payments Export'!H7234),"")</f>
        <v/>
      </c>
      <c r="D7230" s="7" t="str">
        <f>IF('Payments Export'!I7234="","",'Payments Export'!I7234)</f>
        <v/>
      </c>
      <c r="E7230" s="7" t="str">
        <f t="shared" si="224"/>
        <v/>
      </c>
      <c r="F7230" s="7" t="str">
        <f>IF('Payments Export'!A7234="","",'Payments Export'!N7234)</f>
        <v/>
      </c>
      <c r="G7230" s="7" t="str">
        <f>IF('Payments Export'!A7234="","",'Payments Export'!O7234)</f>
        <v/>
      </c>
      <c r="H7230" s="7" t="str">
        <f>IF('Payments Export'!B7234="","",G7230-F7230)</f>
        <v/>
      </c>
      <c r="I7230" s="3" t="str">
        <f>IF(C7230&lt;&gt;"",_xlfn.XLOOKUP(IFERROR(VALUE(C7230),C7230),'Items database'!A:A,'Items database'!B:B),(_xlfn.XLOOKUP(LEFT(E7230,3),Services,Services,"")))</f>
        <v/>
      </c>
      <c r="J7230" s="3" t="str">
        <f t="shared" si="225"/>
        <v/>
      </c>
    </row>
    <row r="7231" spans="1:10" x14ac:dyDescent="0.35">
      <c r="A7231" s="7" t="str">
        <f>IF('Payments Export'!A7235="","",'Payments Export'!A7235)</f>
        <v/>
      </c>
      <c r="B7231" s="7" t="str">
        <f>IF('Payments Export'!A7235="","",'Payments Export'!B7235)</f>
        <v/>
      </c>
      <c r="C7231" s="7" t="str">
        <f>IF(IFERROR(VALUE('Payments Export'!H7235),'Payments Export'!H7235)&lt;&gt;0,IFERROR(VALUE('Payments Export'!H7235),'Payments Export'!H7235),"")</f>
        <v/>
      </c>
      <c r="D7231" s="7" t="str">
        <f>IF('Payments Export'!I7235="","",'Payments Export'!I7235)</f>
        <v/>
      </c>
      <c r="E7231" s="7" t="str">
        <f t="shared" si="224"/>
        <v/>
      </c>
      <c r="F7231" s="7" t="str">
        <f>IF('Payments Export'!A7235="","",'Payments Export'!N7235)</f>
        <v/>
      </c>
      <c r="G7231" s="7" t="str">
        <f>IF('Payments Export'!A7235="","",'Payments Export'!O7235)</f>
        <v/>
      </c>
      <c r="H7231" s="7" t="str">
        <f>IF('Payments Export'!B7235="","",G7231-F7231)</f>
        <v/>
      </c>
      <c r="I7231" s="3" t="str">
        <f>IF(C7231&lt;&gt;"",_xlfn.XLOOKUP(IFERROR(VALUE(C7231),C7231),'Items database'!A:A,'Items database'!B:B),(_xlfn.XLOOKUP(LEFT(E7231,3),Services,Services,"")))</f>
        <v/>
      </c>
      <c r="J7231" s="3" t="str">
        <f t="shared" si="225"/>
        <v/>
      </c>
    </row>
    <row r="7232" spans="1:10" x14ac:dyDescent="0.35">
      <c r="A7232" s="7" t="str">
        <f>IF('Payments Export'!A7236="","",'Payments Export'!A7236)</f>
        <v/>
      </c>
      <c r="B7232" s="7" t="str">
        <f>IF('Payments Export'!A7236="","",'Payments Export'!B7236)</f>
        <v/>
      </c>
      <c r="C7232" s="7" t="str">
        <f>IF(IFERROR(VALUE('Payments Export'!H7236),'Payments Export'!H7236)&lt;&gt;0,IFERROR(VALUE('Payments Export'!H7236),'Payments Export'!H7236),"")</f>
        <v/>
      </c>
      <c r="D7232" s="7" t="str">
        <f>IF('Payments Export'!I7236="","",'Payments Export'!I7236)</f>
        <v/>
      </c>
      <c r="E7232" s="7" t="str">
        <f t="shared" si="224"/>
        <v/>
      </c>
      <c r="F7232" s="7" t="str">
        <f>IF('Payments Export'!A7236="","",'Payments Export'!N7236)</f>
        <v/>
      </c>
      <c r="G7232" s="7" t="str">
        <f>IF('Payments Export'!A7236="","",'Payments Export'!O7236)</f>
        <v/>
      </c>
      <c r="H7232" s="7" t="str">
        <f>IF('Payments Export'!B7236="","",G7232-F7232)</f>
        <v/>
      </c>
      <c r="I7232" s="3" t="str">
        <f>IF(C7232&lt;&gt;"",_xlfn.XLOOKUP(IFERROR(VALUE(C7232),C7232),'Items database'!A:A,'Items database'!B:B),(_xlfn.XLOOKUP(LEFT(E7232,3),Services,Services,"")))</f>
        <v/>
      </c>
      <c r="J7232" s="3" t="str">
        <f t="shared" si="225"/>
        <v/>
      </c>
    </row>
    <row r="7233" spans="1:10" x14ac:dyDescent="0.35">
      <c r="A7233" s="7" t="str">
        <f>IF('Payments Export'!A7237="","",'Payments Export'!A7237)</f>
        <v/>
      </c>
      <c r="B7233" s="7" t="str">
        <f>IF('Payments Export'!A7237="","",'Payments Export'!B7237)</f>
        <v/>
      </c>
      <c r="C7233" s="7" t="str">
        <f>IF(IFERROR(VALUE('Payments Export'!H7237),'Payments Export'!H7237)&lt;&gt;0,IFERROR(VALUE('Payments Export'!H7237),'Payments Export'!H7237),"")</f>
        <v/>
      </c>
      <c r="D7233" s="7" t="str">
        <f>IF('Payments Export'!I7237="","",'Payments Export'!I7237)</f>
        <v/>
      </c>
      <c r="E7233" s="7" t="str">
        <f t="shared" ref="E7233:E7296" si="226">LEFT(D7233,66)</f>
        <v/>
      </c>
      <c r="F7233" s="7" t="str">
        <f>IF('Payments Export'!A7237="","",'Payments Export'!N7237)</f>
        <v/>
      </c>
      <c r="G7233" s="7" t="str">
        <f>IF('Payments Export'!A7237="","",'Payments Export'!O7237)</f>
        <v/>
      </c>
      <c r="H7233" s="7" t="str">
        <f>IF('Payments Export'!B7237="","",G7233-F7233)</f>
        <v/>
      </c>
      <c r="I7233" s="3" t="str">
        <f>IF(C7233&lt;&gt;"",_xlfn.XLOOKUP(IFERROR(VALUE(C7233),C7233),'Items database'!A:A,'Items database'!B:B),(_xlfn.XLOOKUP(LEFT(E7233,3),Services,Services,"")))</f>
        <v/>
      </c>
      <c r="J7233" s="3" t="str">
        <f t="shared" ref="J7233:J7296" si="227">IF(ISNUMBER(F7233)=TRUE,IF(F7233=0,"","GST"),"")</f>
        <v/>
      </c>
    </row>
    <row r="7234" spans="1:10" x14ac:dyDescent="0.35">
      <c r="A7234" s="7" t="str">
        <f>IF('Payments Export'!A7238="","",'Payments Export'!A7238)</f>
        <v/>
      </c>
      <c r="B7234" s="7" t="str">
        <f>IF('Payments Export'!A7238="","",'Payments Export'!B7238)</f>
        <v/>
      </c>
      <c r="C7234" s="7" t="str">
        <f>IF(IFERROR(VALUE('Payments Export'!H7238),'Payments Export'!H7238)&lt;&gt;0,IFERROR(VALUE('Payments Export'!H7238),'Payments Export'!H7238),"")</f>
        <v/>
      </c>
      <c r="D7234" s="7" t="str">
        <f>IF('Payments Export'!I7238="","",'Payments Export'!I7238)</f>
        <v/>
      </c>
      <c r="E7234" s="7" t="str">
        <f t="shared" si="226"/>
        <v/>
      </c>
      <c r="F7234" s="7" t="str">
        <f>IF('Payments Export'!A7238="","",'Payments Export'!N7238)</f>
        <v/>
      </c>
      <c r="G7234" s="7" t="str">
        <f>IF('Payments Export'!A7238="","",'Payments Export'!O7238)</f>
        <v/>
      </c>
      <c r="H7234" s="7" t="str">
        <f>IF('Payments Export'!B7238="","",G7234-F7234)</f>
        <v/>
      </c>
      <c r="I7234" s="3" t="str">
        <f>IF(C7234&lt;&gt;"",_xlfn.XLOOKUP(IFERROR(VALUE(C7234),C7234),'Items database'!A:A,'Items database'!B:B),(_xlfn.XLOOKUP(LEFT(E7234,3),Services,Services,"")))</f>
        <v/>
      </c>
      <c r="J7234" s="3" t="str">
        <f t="shared" si="227"/>
        <v/>
      </c>
    </row>
    <row r="7235" spans="1:10" x14ac:dyDescent="0.35">
      <c r="A7235" s="7" t="str">
        <f>IF('Payments Export'!A7239="","",'Payments Export'!A7239)</f>
        <v/>
      </c>
      <c r="B7235" s="7" t="str">
        <f>IF('Payments Export'!A7239="","",'Payments Export'!B7239)</f>
        <v/>
      </c>
      <c r="C7235" s="7" t="str">
        <f>IF(IFERROR(VALUE('Payments Export'!H7239),'Payments Export'!H7239)&lt;&gt;0,IFERROR(VALUE('Payments Export'!H7239),'Payments Export'!H7239),"")</f>
        <v/>
      </c>
      <c r="D7235" s="7" t="str">
        <f>IF('Payments Export'!I7239="","",'Payments Export'!I7239)</f>
        <v/>
      </c>
      <c r="E7235" s="7" t="str">
        <f t="shared" si="226"/>
        <v/>
      </c>
      <c r="F7235" s="7" t="str">
        <f>IF('Payments Export'!A7239="","",'Payments Export'!N7239)</f>
        <v/>
      </c>
      <c r="G7235" s="7" t="str">
        <f>IF('Payments Export'!A7239="","",'Payments Export'!O7239)</f>
        <v/>
      </c>
      <c r="H7235" s="7" t="str">
        <f>IF('Payments Export'!B7239="","",G7235-F7235)</f>
        <v/>
      </c>
      <c r="I7235" s="3" t="str">
        <f>IF(C7235&lt;&gt;"",_xlfn.XLOOKUP(IFERROR(VALUE(C7235),C7235),'Items database'!A:A,'Items database'!B:B),(_xlfn.XLOOKUP(LEFT(E7235,3),Services,Services,"")))</f>
        <v/>
      </c>
      <c r="J7235" s="3" t="str">
        <f t="shared" si="227"/>
        <v/>
      </c>
    </row>
    <row r="7236" spans="1:10" x14ac:dyDescent="0.35">
      <c r="A7236" s="7" t="str">
        <f>IF('Payments Export'!A7240="","",'Payments Export'!A7240)</f>
        <v/>
      </c>
      <c r="B7236" s="7" t="str">
        <f>IF('Payments Export'!A7240="","",'Payments Export'!B7240)</f>
        <v/>
      </c>
      <c r="C7236" s="7" t="str">
        <f>IF(IFERROR(VALUE('Payments Export'!H7240),'Payments Export'!H7240)&lt;&gt;0,IFERROR(VALUE('Payments Export'!H7240),'Payments Export'!H7240),"")</f>
        <v/>
      </c>
      <c r="D7236" s="7" t="str">
        <f>IF('Payments Export'!I7240="","",'Payments Export'!I7240)</f>
        <v/>
      </c>
      <c r="E7236" s="7" t="str">
        <f t="shared" si="226"/>
        <v/>
      </c>
      <c r="F7236" s="7" t="str">
        <f>IF('Payments Export'!A7240="","",'Payments Export'!N7240)</f>
        <v/>
      </c>
      <c r="G7236" s="7" t="str">
        <f>IF('Payments Export'!A7240="","",'Payments Export'!O7240)</f>
        <v/>
      </c>
      <c r="H7236" s="7" t="str">
        <f>IF('Payments Export'!B7240="","",G7236-F7236)</f>
        <v/>
      </c>
      <c r="I7236" s="3" t="str">
        <f>IF(C7236&lt;&gt;"",_xlfn.XLOOKUP(IFERROR(VALUE(C7236),C7236),'Items database'!A:A,'Items database'!B:B),(_xlfn.XLOOKUP(LEFT(E7236,3),Services,Services,"")))</f>
        <v/>
      </c>
      <c r="J7236" s="3" t="str">
        <f t="shared" si="227"/>
        <v/>
      </c>
    </row>
    <row r="7237" spans="1:10" x14ac:dyDescent="0.35">
      <c r="A7237" s="7" t="str">
        <f>IF('Payments Export'!A7241="","",'Payments Export'!A7241)</f>
        <v/>
      </c>
      <c r="B7237" s="7" t="str">
        <f>IF('Payments Export'!A7241="","",'Payments Export'!B7241)</f>
        <v/>
      </c>
      <c r="C7237" s="7" t="str">
        <f>IF(IFERROR(VALUE('Payments Export'!H7241),'Payments Export'!H7241)&lt;&gt;0,IFERROR(VALUE('Payments Export'!H7241),'Payments Export'!H7241),"")</f>
        <v/>
      </c>
      <c r="D7237" s="7" t="str">
        <f>IF('Payments Export'!I7241="","",'Payments Export'!I7241)</f>
        <v/>
      </c>
      <c r="E7237" s="7" t="str">
        <f t="shared" si="226"/>
        <v/>
      </c>
      <c r="F7237" s="7" t="str">
        <f>IF('Payments Export'!A7241="","",'Payments Export'!N7241)</f>
        <v/>
      </c>
      <c r="G7237" s="7" t="str">
        <f>IF('Payments Export'!A7241="","",'Payments Export'!O7241)</f>
        <v/>
      </c>
      <c r="H7237" s="7" t="str">
        <f>IF('Payments Export'!B7241="","",G7237-F7237)</f>
        <v/>
      </c>
      <c r="I7237" s="3" t="str">
        <f>IF(C7237&lt;&gt;"",_xlfn.XLOOKUP(IFERROR(VALUE(C7237),C7237),'Items database'!A:A,'Items database'!B:B),(_xlfn.XLOOKUP(LEFT(E7237,3),Services,Services,"")))</f>
        <v/>
      </c>
      <c r="J7237" s="3" t="str">
        <f t="shared" si="227"/>
        <v/>
      </c>
    </row>
    <row r="7238" spans="1:10" x14ac:dyDescent="0.35">
      <c r="A7238" s="7" t="str">
        <f>IF('Payments Export'!A7242="","",'Payments Export'!A7242)</f>
        <v/>
      </c>
      <c r="B7238" s="7" t="str">
        <f>IF('Payments Export'!A7242="","",'Payments Export'!B7242)</f>
        <v/>
      </c>
      <c r="C7238" s="7" t="str">
        <f>IF(IFERROR(VALUE('Payments Export'!H7242),'Payments Export'!H7242)&lt;&gt;0,IFERROR(VALUE('Payments Export'!H7242),'Payments Export'!H7242),"")</f>
        <v/>
      </c>
      <c r="D7238" s="7" t="str">
        <f>IF('Payments Export'!I7242="","",'Payments Export'!I7242)</f>
        <v/>
      </c>
      <c r="E7238" s="7" t="str">
        <f t="shared" si="226"/>
        <v/>
      </c>
      <c r="F7238" s="7" t="str">
        <f>IF('Payments Export'!A7242="","",'Payments Export'!N7242)</f>
        <v/>
      </c>
      <c r="G7238" s="7" t="str">
        <f>IF('Payments Export'!A7242="","",'Payments Export'!O7242)</f>
        <v/>
      </c>
      <c r="H7238" s="7" t="str">
        <f>IF('Payments Export'!B7242="","",G7238-F7238)</f>
        <v/>
      </c>
      <c r="I7238" s="3" t="str">
        <f>IF(C7238&lt;&gt;"",_xlfn.XLOOKUP(IFERROR(VALUE(C7238),C7238),'Items database'!A:A,'Items database'!B:B),(_xlfn.XLOOKUP(LEFT(E7238,3),Services,Services,"")))</f>
        <v/>
      </c>
      <c r="J7238" s="3" t="str">
        <f t="shared" si="227"/>
        <v/>
      </c>
    </row>
    <row r="7239" spans="1:10" x14ac:dyDescent="0.35">
      <c r="A7239" s="7" t="str">
        <f>IF('Payments Export'!A7243="","",'Payments Export'!A7243)</f>
        <v/>
      </c>
      <c r="B7239" s="7" t="str">
        <f>IF('Payments Export'!A7243="","",'Payments Export'!B7243)</f>
        <v/>
      </c>
      <c r="C7239" s="7" t="str">
        <f>IF(IFERROR(VALUE('Payments Export'!H7243),'Payments Export'!H7243)&lt;&gt;0,IFERROR(VALUE('Payments Export'!H7243),'Payments Export'!H7243),"")</f>
        <v/>
      </c>
      <c r="D7239" s="7" t="str">
        <f>IF('Payments Export'!I7243="","",'Payments Export'!I7243)</f>
        <v/>
      </c>
      <c r="E7239" s="7" t="str">
        <f t="shared" si="226"/>
        <v/>
      </c>
      <c r="F7239" s="7" t="str">
        <f>IF('Payments Export'!A7243="","",'Payments Export'!N7243)</f>
        <v/>
      </c>
      <c r="G7239" s="7" t="str">
        <f>IF('Payments Export'!A7243="","",'Payments Export'!O7243)</f>
        <v/>
      </c>
      <c r="H7239" s="7" t="str">
        <f>IF('Payments Export'!B7243="","",G7239-F7239)</f>
        <v/>
      </c>
      <c r="I7239" s="3" t="str">
        <f>IF(C7239&lt;&gt;"",_xlfn.XLOOKUP(IFERROR(VALUE(C7239),C7239),'Items database'!A:A,'Items database'!B:B),(_xlfn.XLOOKUP(LEFT(E7239,3),Services,Services,"")))</f>
        <v/>
      </c>
      <c r="J7239" s="3" t="str">
        <f t="shared" si="227"/>
        <v/>
      </c>
    </row>
    <row r="7240" spans="1:10" x14ac:dyDescent="0.35">
      <c r="A7240" s="7" t="str">
        <f>IF('Payments Export'!A7244="","",'Payments Export'!A7244)</f>
        <v/>
      </c>
      <c r="B7240" s="7" t="str">
        <f>IF('Payments Export'!A7244="","",'Payments Export'!B7244)</f>
        <v/>
      </c>
      <c r="C7240" s="7" t="str">
        <f>IF(IFERROR(VALUE('Payments Export'!H7244),'Payments Export'!H7244)&lt;&gt;0,IFERROR(VALUE('Payments Export'!H7244),'Payments Export'!H7244),"")</f>
        <v/>
      </c>
      <c r="D7240" s="7" t="str">
        <f>IF('Payments Export'!I7244="","",'Payments Export'!I7244)</f>
        <v/>
      </c>
      <c r="E7240" s="7" t="str">
        <f t="shared" si="226"/>
        <v/>
      </c>
      <c r="F7240" s="7" t="str">
        <f>IF('Payments Export'!A7244="","",'Payments Export'!N7244)</f>
        <v/>
      </c>
      <c r="G7240" s="7" t="str">
        <f>IF('Payments Export'!A7244="","",'Payments Export'!O7244)</f>
        <v/>
      </c>
      <c r="H7240" s="7" t="str">
        <f>IF('Payments Export'!B7244="","",G7240-F7240)</f>
        <v/>
      </c>
      <c r="I7240" s="3" t="str">
        <f>IF(C7240&lt;&gt;"",_xlfn.XLOOKUP(IFERROR(VALUE(C7240),C7240),'Items database'!A:A,'Items database'!B:B),(_xlfn.XLOOKUP(LEFT(E7240,3),Services,Services,"")))</f>
        <v/>
      </c>
      <c r="J7240" s="3" t="str">
        <f t="shared" si="227"/>
        <v/>
      </c>
    </row>
    <row r="7241" spans="1:10" x14ac:dyDescent="0.35">
      <c r="A7241" s="7" t="str">
        <f>IF('Payments Export'!A7245="","",'Payments Export'!A7245)</f>
        <v/>
      </c>
      <c r="B7241" s="7" t="str">
        <f>IF('Payments Export'!A7245="","",'Payments Export'!B7245)</f>
        <v/>
      </c>
      <c r="C7241" s="7" t="str">
        <f>IF(IFERROR(VALUE('Payments Export'!H7245),'Payments Export'!H7245)&lt;&gt;0,IFERROR(VALUE('Payments Export'!H7245),'Payments Export'!H7245),"")</f>
        <v/>
      </c>
      <c r="D7241" s="7" t="str">
        <f>IF('Payments Export'!I7245="","",'Payments Export'!I7245)</f>
        <v/>
      </c>
      <c r="E7241" s="7" t="str">
        <f t="shared" si="226"/>
        <v/>
      </c>
      <c r="F7241" s="7" t="str">
        <f>IF('Payments Export'!A7245="","",'Payments Export'!N7245)</f>
        <v/>
      </c>
      <c r="G7241" s="7" t="str">
        <f>IF('Payments Export'!A7245="","",'Payments Export'!O7245)</f>
        <v/>
      </c>
      <c r="H7241" s="7" t="str">
        <f>IF('Payments Export'!B7245="","",G7241-F7241)</f>
        <v/>
      </c>
      <c r="I7241" s="3" t="str">
        <f>IF(C7241&lt;&gt;"",_xlfn.XLOOKUP(IFERROR(VALUE(C7241),C7241),'Items database'!A:A,'Items database'!B:B),(_xlfn.XLOOKUP(LEFT(E7241,3),Services,Services,"")))</f>
        <v/>
      </c>
      <c r="J7241" s="3" t="str">
        <f t="shared" si="227"/>
        <v/>
      </c>
    </row>
    <row r="7242" spans="1:10" x14ac:dyDescent="0.35">
      <c r="A7242" s="7" t="str">
        <f>IF('Payments Export'!A7246="","",'Payments Export'!A7246)</f>
        <v/>
      </c>
      <c r="B7242" s="7" t="str">
        <f>IF('Payments Export'!A7246="","",'Payments Export'!B7246)</f>
        <v/>
      </c>
      <c r="C7242" s="7" t="str">
        <f>IF(IFERROR(VALUE('Payments Export'!H7246),'Payments Export'!H7246)&lt;&gt;0,IFERROR(VALUE('Payments Export'!H7246),'Payments Export'!H7246),"")</f>
        <v/>
      </c>
      <c r="D7242" s="7" t="str">
        <f>IF('Payments Export'!I7246="","",'Payments Export'!I7246)</f>
        <v/>
      </c>
      <c r="E7242" s="7" t="str">
        <f t="shared" si="226"/>
        <v/>
      </c>
      <c r="F7242" s="7" t="str">
        <f>IF('Payments Export'!A7246="","",'Payments Export'!N7246)</f>
        <v/>
      </c>
      <c r="G7242" s="7" t="str">
        <f>IF('Payments Export'!A7246="","",'Payments Export'!O7246)</f>
        <v/>
      </c>
      <c r="H7242" s="7" t="str">
        <f>IF('Payments Export'!B7246="","",G7242-F7242)</f>
        <v/>
      </c>
      <c r="I7242" s="3" t="str">
        <f>IF(C7242&lt;&gt;"",_xlfn.XLOOKUP(IFERROR(VALUE(C7242),C7242),'Items database'!A:A,'Items database'!B:B),(_xlfn.XLOOKUP(LEFT(E7242,3),Services,Services,"")))</f>
        <v/>
      </c>
      <c r="J7242" s="3" t="str">
        <f t="shared" si="227"/>
        <v/>
      </c>
    </row>
    <row r="7243" spans="1:10" x14ac:dyDescent="0.35">
      <c r="A7243" s="7" t="str">
        <f>IF('Payments Export'!A7247="","",'Payments Export'!A7247)</f>
        <v/>
      </c>
      <c r="B7243" s="7" t="str">
        <f>IF('Payments Export'!A7247="","",'Payments Export'!B7247)</f>
        <v/>
      </c>
      <c r="C7243" s="7" t="str">
        <f>IF(IFERROR(VALUE('Payments Export'!H7247),'Payments Export'!H7247)&lt;&gt;0,IFERROR(VALUE('Payments Export'!H7247),'Payments Export'!H7247),"")</f>
        <v/>
      </c>
      <c r="D7243" s="7" t="str">
        <f>IF('Payments Export'!I7247="","",'Payments Export'!I7247)</f>
        <v/>
      </c>
      <c r="E7243" s="7" t="str">
        <f t="shared" si="226"/>
        <v/>
      </c>
      <c r="F7243" s="7" t="str">
        <f>IF('Payments Export'!A7247="","",'Payments Export'!N7247)</f>
        <v/>
      </c>
      <c r="G7243" s="7" t="str">
        <f>IF('Payments Export'!A7247="","",'Payments Export'!O7247)</f>
        <v/>
      </c>
      <c r="H7243" s="7" t="str">
        <f>IF('Payments Export'!B7247="","",G7243-F7243)</f>
        <v/>
      </c>
      <c r="I7243" s="3" t="str">
        <f>IF(C7243&lt;&gt;"",_xlfn.XLOOKUP(IFERROR(VALUE(C7243),C7243),'Items database'!A:A,'Items database'!B:B),(_xlfn.XLOOKUP(LEFT(E7243,3),Services,Services,"")))</f>
        <v/>
      </c>
      <c r="J7243" s="3" t="str">
        <f t="shared" si="227"/>
        <v/>
      </c>
    </row>
    <row r="7244" spans="1:10" x14ac:dyDescent="0.35">
      <c r="A7244" s="7" t="str">
        <f>IF('Payments Export'!A7248="","",'Payments Export'!A7248)</f>
        <v/>
      </c>
      <c r="B7244" s="7" t="str">
        <f>IF('Payments Export'!A7248="","",'Payments Export'!B7248)</f>
        <v/>
      </c>
      <c r="C7244" s="7" t="str">
        <f>IF(IFERROR(VALUE('Payments Export'!H7248),'Payments Export'!H7248)&lt;&gt;0,IFERROR(VALUE('Payments Export'!H7248),'Payments Export'!H7248),"")</f>
        <v/>
      </c>
      <c r="D7244" s="7" t="str">
        <f>IF('Payments Export'!I7248="","",'Payments Export'!I7248)</f>
        <v/>
      </c>
      <c r="E7244" s="7" t="str">
        <f t="shared" si="226"/>
        <v/>
      </c>
      <c r="F7244" s="7" t="str">
        <f>IF('Payments Export'!A7248="","",'Payments Export'!N7248)</f>
        <v/>
      </c>
      <c r="G7244" s="7" t="str">
        <f>IF('Payments Export'!A7248="","",'Payments Export'!O7248)</f>
        <v/>
      </c>
      <c r="H7244" s="7" t="str">
        <f>IF('Payments Export'!B7248="","",G7244-F7244)</f>
        <v/>
      </c>
      <c r="I7244" s="3" t="str">
        <f>IF(C7244&lt;&gt;"",_xlfn.XLOOKUP(IFERROR(VALUE(C7244),C7244),'Items database'!A:A,'Items database'!B:B),(_xlfn.XLOOKUP(LEFT(E7244,3),Services,Services,"")))</f>
        <v/>
      </c>
      <c r="J7244" s="3" t="str">
        <f t="shared" si="227"/>
        <v/>
      </c>
    </row>
    <row r="7245" spans="1:10" x14ac:dyDescent="0.35">
      <c r="A7245" s="7" t="str">
        <f>IF('Payments Export'!A7249="","",'Payments Export'!A7249)</f>
        <v/>
      </c>
      <c r="B7245" s="7" t="str">
        <f>IF('Payments Export'!A7249="","",'Payments Export'!B7249)</f>
        <v/>
      </c>
      <c r="C7245" s="7" t="str">
        <f>IF(IFERROR(VALUE('Payments Export'!H7249),'Payments Export'!H7249)&lt;&gt;0,IFERROR(VALUE('Payments Export'!H7249),'Payments Export'!H7249),"")</f>
        <v/>
      </c>
      <c r="D7245" s="7" t="str">
        <f>IF('Payments Export'!I7249="","",'Payments Export'!I7249)</f>
        <v/>
      </c>
      <c r="E7245" s="7" t="str">
        <f t="shared" si="226"/>
        <v/>
      </c>
      <c r="F7245" s="7" t="str">
        <f>IF('Payments Export'!A7249="","",'Payments Export'!N7249)</f>
        <v/>
      </c>
      <c r="G7245" s="7" t="str">
        <f>IF('Payments Export'!A7249="","",'Payments Export'!O7249)</f>
        <v/>
      </c>
      <c r="H7245" s="7" t="str">
        <f>IF('Payments Export'!B7249="","",G7245-F7245)</f>
        <v/>
      </c>
      <c r="I7245" s="3" t="str">
        <f>IF(C7245&lt;&gt;"",_xlfn.XLOOKUP(IFERROR(VALUE(C7245),C7245),'Items database'!A:A,'Items database'!B:B),(_xlfn.XLOOKUP(LEFT(E7245,3),Services,Services,"")))</f>
        <v/>
      </c>
      <c r="J7245" s="3" t="str">
        <f t="shared" si="227"/>
        <v/>
      </c>
    </row>
    <row r="7246" spans="1:10" x14ac:dyDescent="0.35">
      <c r="A7246" s="7" t="str">
        <f>IF('Payments Export'!A7250="","",'Payments Export'!A7250)</f>
        <v/>
      </c>
      <c r="B7246" s="7" t="str">
        <f>IF('Payments Export'!A7250="","",'Payments Export'!B7250)</f>
        <v/>
      </c>
      <c r="C7246" s="7" t="str">
        <f>IF(IFERROR(VALUE('Payments Export'!H7250),'Payments Export'!H7250)&lt;&gt;0,IFERROR(VALUE('Payments Export'!H7250),'Payments Export'!H7250),"")</f>
        <v/>
      </c>
      <c r="D7246" s="7" t="str">
        <f>IF('Payments Export'!I7250="","",'Payments Export'!I7250)</f>
        <v/>
      </c>
      <c r="E7246" s="7" t="str">
        <f t="shared" si="226"/>
        <v/>
      </c>
      <c r="F7246" s="7" t="str">
        <f>IF('Payments Export'!A7250="","",'Payments Export'!N7250)</f>
        <v/>
      </c>
      <c r="G7246" s="7" t="str">
        <f>IF('Payments Export'!A7250="","",'Payments Export'!O7250)</f>
        <v/>
      </c>
      <c r="H7246" s="7" t="str">
        <f>IF('Payments Export'!B7250="","",G7246-F7246)</f>
        <v/>
      </c>
      <c r="I7246" s="3" t="str">
        <f>IF(C7246&lt;&gt;"",_xlfn.XLOOKUP(IFERROR(VALUE(C7246),C7246),'Items database'!A:A,'Items database'!B:B),(_xlfn.XLOOKUP(LEFT(E7246,3),Services,Services,"")))</f>
        <v/>
      </c>
      <c r="J7246" s="3" t="str">
        <f t="shared" si="227"/>
        <v/>
      </c>
    </row>
    <row r="7247" spans="1:10" x14ac:dyDescent="0.35">
      <c r="A7247" s="7" t="str">
        <f>IF('Payments Export'!A7251="","",'Payments Export'!A7251)</f>
        <v/>
      </c>
      <c r="B7247" s="7" t="str">
        <f>IF('Payments Export'!A7251="","",'Payments Export'!B7251)</f>
        <v/>
      </c>
      <c r="C7247" s="7" t="str">
        <f>IF(IFERROR(VALUE('Payments Export'!H7251),'Payments Export'!H7251)&lt;&gt;0,IFERROR(VALUE('Payments Export'!H7251),'Payments Export'!H7251),"")</f>
        <v/>
      </c>
      <c r="D7247" s="7" t="str">
        <f>IF('Payments Export'!I7251="","",'Payments Export'!I7251)</f>
        <v/>
      </c>
      <c r="E7247" s="7" t="str">
        <f t="shared" si="226"/>
        <v/>
      </c>
      <c r="F7247" s="7" t="str">
        <f>IF('Payments Export'!A7251="","",'Payments Export'!N7251)</f>
        <v/>
      </c>
      <c r="G7247" s="7" t="str">
        <f>IF('Payments Export'!A7251="","",'Payments Export'!O7251)</f>
        <v/>
      </c>
      <c r="H7247" s="7" t="str">
        <f>IF('Payments Export'!B7251="","",G7247-F7247)</f>
        <v/>
      </c>
      <c r="I7247" s="3" t="str">
        <f>IF(C7247&lt;&gt;"",_xlfn.XLOOKUP(IFERROR(VALUE(C7247),C7247),'Items database'!A:A,'Items database'!B:B),(_xlfn.XLOOKUP(LEFT(E7247,3),Services,Services,"")))</f>
        <v/>
      </c>
      <c r="J7247" s="3" t="str">
        <f t="shared" si="227"/>
        <v/>
      </c>
    </row>
    <row r="7248" spans="1:10" x14ac:dyDescent="0.35">
      <c r="A7248" s="7" t="str">
        <f>IF('Payments Export'!A7252="","",'Payments Export'!A7252)</f>
        <v/>
      </c>
      <c r="B7248" s="7" t="str">
        <f>IF('Payments Export'!A7252="","",'Payments Export'!B7252)</f>
        <v/>
      </c>
      <c r="C7248" s="7" t="str">
        <f>IF(IFERROR(VALUE('Payments Export'!H7252),'Payments Export'!H7252)&lt;&gt;0,IFERROR(VALUE('Payments Export'!H7252),'Payments Export'!H7252),"")</f>
        <v/>
      </c>
      <c r="D7248" s="7" t="str">
        <f>IF('Payments Export'!I7252="","",'Payments Export'!I7252)</f>
        <v/>
      </c>
      <c r="E7248" s="7" t="str">
        <f t="shared" si="226"/>
        <v/>
      </c>
      <c r="F7248" s="7" t="str">
        <f>IF('Payments Export'!A7252="","",'Payments Export'!N7252)</f>
        <v/>
      </c>
      <c r="G7248" s="7" t="str">
        <f>IF('Payments Export'!A7252="","",'Payments Export'!O7252)</f>
        <v/>
      </c>
      <c r="H7248" s="7" t="str">
        <f>IF('Payments Export'!B7252="","",G7248-F7248)</f>
        <v/>
      </c>
      <c r="I7248" s="3" t="str">
        <f>IF(C7248&lt;&gt;"",_xlfn.XLOOKUP(IFERROR(VALUE(C7248),C7248),'Items database'!A:A,'Items database'!B:B),(_xlfn.XLOOKUP(LEFT(E7248,3),Services,Services,"")))</f>
        <v/>
      </c>
      <c r="J7248" s="3" t="str">
        <f t="shared" si="227"/>
        <v/>
      </c>
    </row>
    <row r="7249" spans="1:10" x14ac:dyDescent="0.35">
      <c r="A7249" s="7" t="str">
        <f>IF('Payments Export'!A7253="","",'Payments Export'!A7253)</f>
        <v/>
      </c>
      <c r="B7249" s="7" t="str">
        <f>IF('Payments Export'!A7253="","",'Payments Export'!B7253)</f>
        <v/>
      </c>
      <c r="C7249" s="7" t="str">
        <f>IF(IFERROR(VALUE('Payments Export'!H7253),'Payments Export'!H7253)&lt;&gt;0,IFERROR(VALUE('Payments Export'!H7253),'Payments Export'!H7253),"")</f>
        <v/>
      </c>
      <c r="D7249" s="7" t="str">
        <f>IF('Payments Export'!I7253="","",'Payments Export'!I7253)</f>
        <v/>
      </c>
      <c r="E7249" s="7" t="str">
        <f t="shared" si="226"/>
        <v/>
      </c>
      <c r="F7249" s="7" t="str">
        <f>IF('Payments Export'!A7253="","",'Payments Export'!N7253)</f>
        <v/>
      </c>
      <c r="G7249" s="7" t="str">
        <f>IF('Payments Export'!A7253="","",'Payments Export'!O7253)</f>
        <v/>
      </c>
      <c r="H7249" s="7" t="str">
        <f>IF('Payments Export'!B7253="","",G7249-F7249)</f>
        <v/>
      </c>
      <c r="I7249" s="3" t="str">
        <f>IF(C7249&lt;&gt;"",_xlfn.XLOOKUP(IFERROR(VALUE(C7249),C7249),'Items database'!A:A,'Items database'!B:B),(_xlfn.XLOOKUP(LEFT(E7249,3),Services,Services,"")))</f>
        <v/>
      </c>
      <c r="J7249" s="3" t="str">
        <f t="shared" si="227"/>
        <v/>
      </c>
    </row>
    <row r="7250" spans="1:10" x14ac:dyDescent="0.35">
      <c r="A7250" s="7" t="str">
        <f>IF('Payments Export'!A7254="","",'Payments Export'!A7254)</f>
        <v/>
      </c>
      <c r="B7250" s="7" t="str">
        <f>IF('Payments Export'!A7254="","",'Payments Export'!B7254)</f>
        <v/>
      </c>
      <c r="C7250" s="7" t="str">
        <f>IF(IFERROR(VALUE('Payments Export'!H7254),'Payments Export'!H7254)&lt;&gt;0,IFERROR(VALUE('Payments Export'!H7254),'Payments Export'!H7254),"")</f>
        <v/>
      </c>
      <c r="D7250" s="7" t="str">
        <f>IF('Payments Export'!I7254="","",'Payments Export'!I7254)</f>
        <v/>
      </c>
      <c r="E7250" s="7" t="str">
        <f t="shared" si="226"/>
        <v/>
      </c>
      <c r="F7250" s="7" t="str">
        <f>IF('Payments Export'!A7254="","",'Payments Export'!N7254)</f>
        <v/>
      </c>
      <c r="G7250" s="7" t="str">
        <f>IF('Payments Export'!A7254="","",'Payments Export'!O7254)</f>
        <v/>
      </c>
      <c r="H7250" s="7" t="str">
        <f>IF('Payments Export'!B7254="","",G7250-F7250)</f>
        <v/>
      </c>
      <c r="I7250" s="3" t="str">
        <f>IF(C7250&lt;&gt;"",_xlfn.XLOOKUP(IFERROR(VALUE(C7250),C7250),'Items database'!A:A,'Items database'!B:B),(_xlfn.XLOOKUP(LEFT(E7250,3),Services,Services,"")))</f>
        <v/>
      </c>
      <c r="J7250" s="3" t="str">
        <f t="shared" si="227"/>
        <v/>
      </c>
    </row>
    <row r="7251" spans="1:10" x14ac:dyDescent="0.35">
      <c r="A7251" s="7" t="str">
        <f>IF('Payments Export'!A7255="","",'Payments Export'!A7255)</f>
        <v/>
      </c>
      <c r="B7251" s="7" t="str">
        <f>IF('Payments Export'!A7255="","",'Payments Export'!B7255)</f>
        <v/>
      </c>
      <c r="C7251" s="7" t="str">
        <f>IF(IFERROR(VALUE('Payments Export'!H7255),'Payments Export'!H7255)&lt;&gt;0,IFERROR(VALUE('Payments Export'!H7255),'Payments Export'!H7255),"")</f>
        <v/>
      </c>
      <c r="D7251" s="7" t="str">
        <f>IF('Payments Export'!I7255="","",'Payments Export'!I7255)</f>
        <v/>
      </c>
      <c r="E7251" s="7" t="str">
        <f t="shared" si="226"/>
        <v/>
      </c>
      <c r="F7251" s="7" t="str">
        <f>IF('Payments Export'!A7255="","",'Payments Export'!N7255)</f>
        <v/>
      </c>
      <c r="G7251" s="7" t="str">
        <f>IF('Payments Export'!A7255="","",'Payments Export'!O7255)</f>
        <v/>
      </c>
      <c r="H7251" s="7" t="str">
        <f>IF('Payments Export'!B7255="","",G7251-F7251)</f>
        <v/>
      </c>
      <c r="I7251" s="3" t="str">
        <f>IF(C7251&lt;&gt;"",_xlfn.XLOOKUP(IFERROR(VALUE(C7251),C7251),'Items database'!A:A,'Items database'!B:B),(_xlfn.XLOOKUP(LEFT(E7251,3),Services,Services,"")))</f>
        <v/>
      </c>
      <c r="J7251" s="3" t="str">
        <f t="shared" si="227"/>
        <v/>
      </c>
    </row>
    <row r="7252" spans="1:10" x14ac:dyDescent="0.35">
      <c r="A7252" s="7" t="str">
        <f>IF('Payments Export'!A7256="","",'Payments Export'!A7256)</f>
        <v/>
      </c>
      <c r="B7252" s="7" t="str">
        <f>IF('Payments Export'!A7256="","",'Payments Export'!B7256)</f>
        <v/>
      </c>
      <c r="C7252" s="7" t="str">
        <f>IF(IFERROR(VALUE('Payments Export'!H7256),'Payments Export'!H7256)&lt;&gt;0,IFERROR(VALUE('Payments Export'!H7256),'Payments Export'!H7256),"")</f>
        <v/>
      </c>
      <c r="D7252" s="7" t="str">
        <f>IF('Payments Export'!I7256="","",'Payments Export'!I7256)</f>
        <v/>
      </c>
      <c r="E7252" s="7" t="str">
        <f t="shared" si="226"/>
        <v/>
      </c>
      <c r="F7252" s="7" t="str">
        <f>IF('Payments Export'!A7256="","",'Payments Export'!N7256)</f>
        <v/>
      </c>
      <c r="G7252" s="7" t="str">
        <f>IF('Payments Export'!A7256="","",'Payments Export'!O7256)</f>
        <v/>
      </c>
      <c r="H7252" s="7" t="str">
        <f>IF('Payments Export'!B7256="","",G7252-F7252)</f>
        <v/>
      </c>
      <c r="I7252" s="3" t="str">
        <f>IF(C7252&lt;&gt;"",_xlfn.XLOOKUP(IFERROR(VALUE(C7252),C7252),'Items database'!A:A,'Items database'!B:B),(_xlfn.XLOOKUP(LEFT(E7252,3),Services,Services,"")))</f>
        <v/>
      </c>
      <c r="J7252" s="3" t="str">
        <f t="shared" si="227"/>
        <v/>
      </c>
    </row>
    <row r="7253" spans="1:10" x14ac:dyDescent="0.35">
      <c r="A7253" s="7" t="str">
        <f>IF('Payments Export'!A7257="","",'Payments Export'!A7257)</f>
        <v/>
      </c>
      <c r="B7253" s="7" t="str">
        <f>IF('Payments Export'!A7257="","",'Payments Export'!B7257)</f>
        <v/>
      </c>
      <c r="C7253" s="7" t="str">
        <f>IF(IFERROR(VALUE('Payments Export'!H7257),'Payments Export'!H7257)&lt;&gt;0,IFERROR(VALUE('Payments Export'!H7257),'Payments Export'!H7257),"")</f>
        <v/>
      </c>
      <c r="D7253" s="7" t="str">
        <f>IF('Payments Export'!I7257="","",'Payments Export'!I7257)</f>
        <v/>
      </c>
      <c r="E7253" s="7" t="str">
        <f t="shared" si="226"/>
        <v/>
      </c>
      <c r="F7253" s="7" t="str">
        <f>IF('Payments Export'!A7257="","",'Payments Export'!N7257)</f>
        <v/>
      </c>
      <c r="G7253" s="7" t="str">
        <f>IF('Payments Export'!A7257="","",'Payments Export'!O7257)</f>
        <v/>
      </c>
      <c r="H7253" s="7" t="str">
        <f>IF('Payments Export'!B7257="","",G7253-F7253)</f>
        <v/>
      </c>
      <c r="I7253" s="3" t="str">
        <f>IF(C7253&lt;&gt;"",_xlfn.XLOOKUP(IFERROR(VALUE(C7253),C7253),'Items database'!A:A,'Items database'!B:B),(_xlfn.XLOOKUP(LEFT(E7253,3),Services,Services,"")))</f>
        <v/>
      </c>
      <c r="J7253" s="3" t="str">
        <f t="shared" si="227"/>
        <v/>
      </c>
    </row>
    <row r="7254" spans="1:10" x14ac:dyDescent="0.35">
      <c r="A7254" s="7" t="str">
        <f>IF('Payments Export'!A7258="","",'Payments Export'!A7258)</f>
        <v/>
      </c>
      <c r="B7254" s="7" t="str">
        <f>IF('Payments Export'!A7258="","",'Payments Export'!B7258)</f>
        <v/>
      </c>
      <c r="C7254" s="7" t="str">
        <f>IF(IFERROR(VALUE('Payments Export'!H7258),'Payments Export'!H7258)&lt;&gt;0,IFERROR(VALUE('Payments Export'!H7258),'Payments Export'!H7258),"")</f>
        <v/>
      </c>
      <c r="D7254" s="7" t="str">
        <f>IF('Payments Export'!I7258="","",'Payments Export'!I7258)</f>
        <v/>
      </c>
      <c r="E7254" s="7" t="str">
        <f t="shared" si="226"/>
        <v/>
      </c>
      <c r="F7254" s="7" t="str">
        <f>IF('Payments Export'!A7258="","",'Payments Export'!N7258)</f>
        <v/>
      </c>
      <c r="G7254" s="7" t="str">
        <f>IF('Payments Export'!A7258="","",'Payments Export'!O7258)</f>
        <v/>
      </c>
      <c r="H7254" s="7" t="str">
        <f>IF('Payments Export'!B7258="","",G7254-F7254)</f>
        <v/>
      </c>
      <c r="I7254" s="3" t="str">
        <f>IF(C7254&lt;&gt;"",_xlfn.XLOOKUP(IFERROR(VALUE(C7254),C7254),'Items database'!A:A,'Items database'!B:B),(_xlfn.XLOOKUP(LEFT(E7254,3),Services,Services,"")))</f>
        <v/>
      </c>
      <c r="J7254" s="3" t="str">
        <f t="shared" si="227"/>
        <v/>
      </c>
    </row>
    <row r="7255" spans="1:10" x14ac:dyDescent="0.35">
      <c r="A7255" s="7" t="str">
        <f>IF('Payments Export'!A7259="","",'Payments Export'!A7259)</f>
        <v/>
      </c>
      <c r="B7255" s="7" t="str">
        <f>IF('Payments Export'!A7259="","",'Payments Export'!B7259)</f>
        <v/>
      </c>
      <c r="C7255" s="7" t="str">
        <f>IF(IFERROR(VALUE('Payments Export'!H7259),'Payments Export'!H7259)&lt;&gt;0,IFERROR(VALUE('Payments Export'!H7259),'Payments Export'!H7259),"")</f>
        <v/>
      </c>
      <c r="D7255" s="7" t="str">
        <f>IF('Payments Export'!I7259="","",'Payments Export'!I7259)</f>
        <v/>
      </c>
      <c r="E7255" s="7" t="str">
        <f t="shared" si="226"/>
        <v/>
      </c>
      <c r="F7255" s="7" t="str">
        <f>IF('Payments Export'!A7259="","",'Payments Export'!N7259)</f>
        <v/>
      </c>
      <c r="G7255" s="7" t="str">
        <f>IF('Payments Export'!A7259="","",'Payments Export'!O7259)</f>
        <v/>
      </c>
      <c r="H7255" s="7" t="str">
        <f>IF('Payments Export'!B7259="","",G7255-F7255)</f>
        <v/>
      </c>
      <c r="I7255" s="3" t="str">
        <f>IF(C7255&lt;&gt;"",_xlfn.XLOOKUP(IFERROR(VALUE(C7255),C7255),'Items database'!A:A,'Items database'!B:B),(_xlfn.XLOOKUP(LEFT(E7255,3),Services,Services,"")))</f>
        <v/>
      </c>
      <c r="J7255" s="3" t="str">
        <f t="shared" si="227"/>
        <v/>
      </c>
    </row>
    <row r="7256" spans="1:10" x14ac:dyDescent="0.35">
      <c r="A7256" s="7" t="str">
        <f>IF('Payments Export'!A7260="","",'Payments Export'!A7260)</f>
        <v/>
      </c>
      <c r="B7256" s="7" t="str">
        <f>IF('Payments Export'!A7260="","",'Payments Export'!B7260)</f>
        <v/>
      </c>
      <c r="C7256" s="7" t="str">
        <f>IF(IFERROR(VALUE('Payments Export'!H7260),'Payments Export'!H7260)&lt;&gt;0,IFERROR(VALUE('Payments Export'!H7260),'Payments Export'!H7260),"")</f>
        <v/>
      </c>
      <c r="D7256" s="7" t="str">
        <f>IF('Payments Export'!I7260="","",'Payments Export'!I7260)</f>
        <v/>
      </c>
      <c r="E7256" s="7" t="str">
        <f t="shared" si="226"/>
        <v/>
      </c>
      <c r="F7256" s="7" t="str">
        <f>IF('Payments Export'!A7260="","",'Payments Export'!N7260)</f>
        <v/>
      </c>
      <c r="G7256" s="7" t="str">
        <f>IF('Payments Export'!A7260="","",'Payments Export'!O7260)</f>
        <v/>
      </c>
      <c r="H7256" s="7" t="str">
        <f>IF('Payments Export'!B7260="","",G7256-F7256)</f>
        <v/>
      </c>
      <c r="I7256" s="3" t="str">
        <f>IF(C7256&lt;&gt;"",_xlfn.XLOOKUP(IFERROR(VALUE(C7256),C7256),'Items database'!A:A,'Items database'!B:B),(_xlfn.XLOOKUP(LEFT(E7256,3),Services,Services,"")))</f>
        <v/>
      </c>
      <c r="J7256" s="3" t="str">
        <f t="shared" si="227"/>
        <v/>
      </c>
    </row>
    <row r="7257" spans="1:10" x14ac:dyDescent="0.35">
      <c r="A7257" s="7" t="str">
        <f>IF('Payments Export'!A7261="","",'Payments Export'!A7261)</f>
        <v/>
      </c>
      <c r="B7257" s="7" t="str">
        <f>IF('Payments Export'!A7261="","",'Payments Export'!B7261)</f>
        <v/>
      </c>
      <c r="C7257" s="7" t="str">
        <f>IF(IFERROR(VALUE('Payments Export'!H7261),'Payments Export'!H7261)&lt;&gt;0,IFERROR(VALUE('Payments Export'!H7261),'Payments Export'!H7261),"")</f>
        <v/>
      </c>
      <c r="D7257" s="7" t="str">
        <f>IF('Payments Export'!I7261="","",'Payments Export'!I7261)</f>
        <v/>
      </c>
      <c r="E7257" s="7" t="str">
        <f t="shared" si="226"/>
        <v/>
      </c>
      <c r="F7257" s="7" t="str">
        <f>IF('Payments Export'!A7261="","",'Payments Export'!N7261)</f>
        <v/>
      </c>
      <c r="G7257" s="7" t="str">
        <f>IF('Payments Export'!A7261="","",'Payments Export'!O7261)</f>
        <v/>
      </c>
      <c r="H7257" s="7" t="str">
        <f>IF('Payments Export'!B7261="","",G7257-F7257)</f>
        <v/>
      </c>
      <c r="I7257" s="3" t="str">
        <f>IF(C7257&lt;&gt;"",_xlfn.XLOOKUP(IFERROR(VALUE(C7257),C7257),'Items database'!A:A,'Items database'!B:B),(_xlfn.XLOOKUP(LEFT(E7257,3),Services,Services,"")))</f>
        <v/>
      </c>
      <c r="J7257" s="3" t="str">
        <f t="shared" si="227"/>
        <v/>
      </c>
    </row>
    <row r="7258" spans="1:10" x14ac:dyDescent="0.35">
      <c r="A7258" s="7" t="str">
        <f>IF('Payments Export'!A7262="","",'Payments Export'!A7262)</f>
        <v/>
      </c>
      <c r="B7258" s="7" t="str">
        <f>IF('Payments Export'!A7262="","",'Payments Export'!B7262)</f>
        <v/>
      </c>
      <c r="C7258" s="7" t="str">
        <f>IF(IFERROR(VALUE('Payments Export'!H7262),'Payments Export'!H7262)&lt;&gt;0,IFERROR(VALUE('Payments Export'!H7262),'Payments Export'!H7262),"")</f>
        <v/>
      </c>
      <c r="D7258" s="7" t="str">
        <f>IF('Payments Export'!I7262="","",'Payments Export'!I7262)</f>
        <v/>
      </c>
      <c r="E7258" s="7" t="str">
        <f t="shared" si="226"/>
        <v/>
      </c>
      <c r="F7258" s="7" t="str">
        <f>IF('Payments Export'!A7262="","",'Payments Export'!N7262)</f>
        <v/>
      </c>
      <c r="G7258" s="7" t="str">
        <f>IF('Payments Export'!A7262="","",'Payments Export'!O7262)</f>
        <v/>
      </c>
      <c r="H7258" s="7" t="str">
        <f>IF('Payments Export'!B7262="","",G7258-F7258)</f>
        <v/>
      </c>
      <c r="I7258" s="3" t="str">
        <f>IF(C7258&lt;&gt;"",_xlfn.XLOOKUP(IFERROR(VALUE(C7258),C7258),'Items database'!A:A,'Items database'!B:B),(_xlfn.XLOOKUP(LEFT(E7258,3),Services,Services,"")))</f>
        <v/>
      </c>
      <c r="J7258" s="3" t="str">
        <f t="shared" si="227"/>
        <v/>
      </c>
    </row>
    <row r="7259" spans="1:10" x14ac:dyDescent="0.35">
      <c r="A7259" s="7" t="str">
        <f>IF('Payments Export'!A7263="","",'Payments Export'!A7263)</f>
        <v/>
      </c>
      <c r="B7259" s="7" t="str">
        <f>IF('Payments Export'!A7263="","",'Payments Export'!B7263)</f>
        <v/>
      </c>
      <c r="C7259" s="7" t="str">
        <f>IF(IFERROR(VALUE('Payments Export'!H7263),'Payments Export'!H7263)&lt;&gt;0,IFERROR(VALUE('Payments Export'!H7263),'Payments Export'!H7263),"")</f>
        <v/>
      </c>
      <c r="D7259" s="7" t="str">
        <f>IF('Payments Export'!I7263="","",'Payments Export'!I7263)</f>
        <v/>
      </c>
      <c r="E7259" s="7" t="str">
        <f t="shared" si="226"/>
        <v/>
      </c>
      <c r="F7259" s="7" t="str">
        <f>IF('Payments Export'!A7263="","",'Payments Export'!N7263)</f>
        <v/>
      </c>
      <c r="G7259" s="7" t="str">
        <f>IF('Payments Export'!A7263="","",'Payments Export'!O7263)</f>
        <v/>
      </c>
      <c r="H7259" s="7" t="str">
        <f>IF('Payments Export'!B7263="","",G7259-F7259)</f>
        <v/>
      </c>
      <c r="I7259" s="3" t="str">
        <f>IF(C7259&lt;&gt;"",_xlfn.XLOOKUP(IFERROR(VALUE(C7259),C7259),'Items database'!A:A,'Items database'!B:B),(_xlfn.XLOOKUP(LEFT(E7259,3),Services,Services,"")))</f>
        <v/>
      </c>
      <c r="J7259" s="3" t="str">
        <f t="shared" si="227"/>
        <v/>
      </c>
    </row>
    <row r="7260" spans="1:10" x14ac:dyDescent="0.35">
      <c r="A7260" s="7" t="str">
        <f>IF('Payments Export'!A7264="","",'Payments Export'!A7264)</f>
        <v/>
      </c>
      <c r="B7260" s="7" t="str">
        <f>IF('Payments Export'!A7264="","",'Payments Export'!B7264)</f>
        <v/>
      </c>
      <c r="C7260" s="7" t="str">
        <f>IF(IFERROR(VALUE('Payments Export'!H7264),'Payments Export'!H7264)&lt;&gt;0,IFERROR(VALUE('Payments Export'!H7264),'Payments Export'!H7264),"")</f>
        <v/>
      </c>
      <c r="D7260" s="7" t="str">
        <f>IF('Payments Export'!I7264="","",'Payments Export'!I7264)</f>
        <v/>
      </c>
      <c r="E7260" s="7" t="str">
        <f t="shared" si="226"/>
        <v/>
      </c>
      <c r="F7260" s="7" t="str">
        <f>IF('Payments Export'!A7264="","",'Payments Export'!N7264)</f>
        <v/>
      </c>
      <c r="G7260" s="7" t="str">
        <f>IF('Payments Export'!A7264="","",'Payments Export'!O7264)</f>
        <v/>
      </c>
      <c r="H7260" s="7" t="str">
        <f>IF('Payments Export'!B7264="","",G7260-F7260)</f>
        <v/>
      </c>
      <c r="I7260" s="3" t="str">
        <f>IF(C7260&lt;&gt;"",_xlfn.XLOOKUP(IFERROR(VALUE(C7260),C7260),'Items database'!A:A,'Items database'!B:B),(_xlfn.XLOOKUP(LEFT(E7260,3),Services,Services,"")))</f>
        <v/>
      </c>
      <c r="J7260" s="3" t="str">
        <f t="shared" si="227"/>
        <v/>
      </c>
    </row>
    <row r="7261" spans="1:10" x14ac:dyDescent="0.35">
      <c r="A7261" s="7" t="str">
        <f>IF('Payments Export'!A7265="","",'Payments Export'!A7265)</f>
        <v/>
      </c>
      <c r="B7261" s="7" t="str">
        <f>IF('Payments Export'!A7265="","",'Payments Export'!B7265)</f>
        <v/>
      </c>
      <c r="C7261" s="7" t="str">
        <f>IF(IFERROR(VALUE('Payments Export'!H7265),'Payments Export'!H7265)&lt;&gt;0,IFERROR(VALUE('Payments Export'!H7265),'Payments Export'!H7265),"")</f>
        <v/>
      </c>
      <c r="D7261" s="7" t="str">
        <f>IF('Payments Export'!I7265="","",'Payments Export'!I7265)</f>
        <v/>
      </c>
      <c r="E7261" s="7" t="str">
        <f t="shared" si="226"/>
        <v/>
      </c>
      <c r="F7261" s="7" t="str">
        <f>IF('Payments Export'!A7265="","",'Payments Export'!N7265)</f>
        <v/>
      </c>
      <c r="G7261" s="7" t="str">
        <f>IF('Payments Export'!A7265="","",'Payments Export'!O7265)</f>
        <v/>
      </c>
      <c r="H7261" s="7" t="str">
        <f>IF('Payments Export'!B7265="","",G7261-F7261)</f>
        <v/>
      </c>
      <c r="I7261" s="3" t="str">
        <f>IF(C7261&lt;&gt;"",_xlfn.XLOOKUP(IFERROR(VALUE(C7261),C7261),'Items database'!A:A,'Items database'!B:B),(_xlfn.XLOOKUP(LEFT(E7261,3),Services,Services,"")))</f>
        <v/>
      </c>
      <c r="J7261" s="3" t="str">
        <f t="shared" si="227"/>
        <v/>
      </c>
    </row>
    <row r="7262" spans="1:10" x14ac:dyDescent="0.35">
      <c r="A7262" s="7" t="str">
        <f>IF('Payments Export'!A7266="","",'Payments Export'!A7266)</f>
        <v/>
      </c>
      <c r="B7262" s="7" t="str">
        <f>IF('Payments Export'!A7266="","",'Payments Export'!B7266)</f>
        <v/>
      </c>
      <c r="C7262" s="7" t="str">
        <f>IF(IFERROR(VALUE('Payments Export'!H7266),'Payments Export'!H7266)&lt;&gt;0,IFERROR(VALUE('Payments Export'!H7266),'Payments Export'!H7266),"")</f>
        <v/>
      </c>
      <c r="D7262" s="7" t="str">
        <f>IF('Payments Export'!I7266="","",'Payments Export'!I7266)</f>
        <v/>
      </c>
      <c r="E7262" s="7" t="str">
        <f t="shared" si="226"/>
        <v/>
      </c>
      <c r="F7262" s="7" t="str">
        <f>IF('Payments Export'!A7266="","",'Payments Export'!N7266)</f>
        <v/>
      </c>
      <c r="G7262" s="7" t="str">
        <f>IF('Payments Export'!A7266="","",'Payments Export'!O7266)</f>
        <v/>
      </c>
      <c r="H7262" s="7" t="str">
        <f>IF('Payments Export'!B7266="","",G7262-F7262)</f>
        <v/>
      </c>
      <c r="I7262" s="3" t="str">
        <f>IF(C7262&lt;&gt;"",_xlfn.XLOOKUP(IFERROR(VALUE(C7262),C7262),'Items database'!A:A,'Items database'!B:B),(_xlfn.XLOOKUP(LEFT(E7262,3),Services,Services,"")))</f>
        <v/>
      </c>
      <c r="J7262" s="3" t="str">
        <f t="shared" si="227"/>
        <v/>
      </c>
    </row>
    <row r="7263" spans="1:10" x14ac:dyDescent="0.35">
      <c r="A7263" s="7" t="str">
        <f>IF('Payments Export'!A7267="","",'Payments Export'!A7267)</f>
        <v/>
      </c>
      <c r="B7263" s="7" t="str">
        <f>IF('Payments Export'!A7267="","",'Payments Export'!B7267)</f>
        <v/>
      </c>
      <c r="C7263" s="7" t="str">
        <f>IF(IFERROR(VALUE('Payments Export'!H7267),'Payments Export'!H7267)&lt;&gt;0,IFERROR(VALUE('Payments Export'!H7267),'Payments Export'!H7267),"")</f>
        <v/>
      </c>
      <c r="D7263" s="7" t="str">
        <f>IF('Payments Export'!I7267="","",'Payments Export'!I7267)</f>
        <v/>
      </c>
      <c r="E7263" s="7" t="str">
        <f t="shared" si="226"/>
        <v/>
      </c>
      <c r="F7263" s="7" t="str">
        <f>IF('Payments Export'!A7267="","",'Payments Export'!N7267)</f>
        <v/>
      </c>
      <c r="G7263" s="7" t="str">
        <f>IF('Payments Export'!A7267="","",'Payments Export'!O7267)</f>
        <v/>
      </c>
      <c r="H7263" s="7" t="str">
        <f>IF('Payments Export'!B7267="","",G7263-F7263)</f>
        <v/>
      </c>
      <c r="I7263" s="3" t="str">
        <f>IF(C7263&lt;&gt;"",_xlfn.XLOOKUP(IFERROR(VALUE(C7263),C7263),'Items database'!A:A,'Items database'!B:B),(_xlfn.XLOOKUP(LEFT(E7263,3),Services,Services,"")))</f>
        <v/>
      </c>
      <c r="J7263" s="3" t="str">
        <f t="shared" si="227"/>
        <v/>
      </c>
    </row>
    <row r="7264" spans="1:10" x14ac:dyDescent="0.35">
      <c r="A7264" s="7" t="str">
        <f>IF('Payments Export'!A7268="","",'Payments Export'!A7268)</f>
        <v/>
      </c>
      <c r="B7264" s="7" t="str">
        <f>IF('Payments Export'!A7268="","",'Payments Export'!B7268)</f>
        <v/>
      </c>
      <c r="C7264" s="7" t="str">
        <f>IF(IFERROR(VALUE('Payments Export'!H7268),'Payments Export'!H7268)&lt;&gt;0,IFERROR(VALUE('Payments Export'!H7268),'Payments Export'!H7268),"")</f>
        <v/>
      </c>
      <c r="D7264" s="7" t="str">
        <f>IF('Payments Export'!I7268="","",'Payments Export'!I7268)</f>
        <v/>
      </c>
      <c r="E7264" s="7" t="str">
        <f t="shared" si="226"/>
        <v/>
      </c>
      <c r="F7264" s="7" t="str">
        <f>IF('Payments Export'!A7268="","",'Payments Export'!N7268)</f>
        <v/>
      </c>
      <c r="G7264" s="7" t="str">
        <f>IF('Payments Export'!A7268="","",'Payments Export'!O7268)</f>
        <v/>
      </c>
      <c r="H7264" s="7" t="str">
        <f>IF('Payments Export'!B7268="","",G7264-F7264)</f>
        <v/>
      </c>
      <c r="I7264" s="3" t="str">
        <f>IF(C7264&lt;&gt;"",_xlfn.XLOOKUP(IFERROR(VALUE(C7264),C7264),'Items database'!A:A,'Items database'!B:B),(_xlfn.XLOOKUP(LEFT(E7264,3),Services,Services,"")))</f>
        <v/>
      </c>
      <c r="J7264" s="3" t="str">
        <f t="shared" si="227"/>
        <v/>
      </c>
    </row>
    <row r="7265" spans="1:10" x14ac:dyDescent="0.35">
      <c r="A7265" s="7" t="str">
        <f>IF('Payments Export'!A7269="","",'Payments Export'!A7269)</f>
        <v/>
      </c>
      <c r="B7265" s="7" t="str">
        <f>IF('Payments Export'!A7269="","",'Payments Export'!B7269)</f>
        <v/>
      </c>
      <c r="C7265" s="7" t="str">
        <f>IF(IFERROR(VALUE('Payments Export'!H7269),'Payments Export'!H7269)&lt;&gt;0,IFERROR(VALUE('Payments Export'!H7269),'Payments Export'!H7269),"")</f>
        <v/>
      </c>
      <c r="D7265" s="7" t="str">
        <f>IF('Payments Export'!I7269="","",'Payments Export'!I7269)</f>
        <v/>
      </c>
      <c r="E7265" s="7" t="str">
        <f t="shared" si="226"/>
        <v/>
      </c>
      <c r="F7265" s="7" t="str">
        <f>IF('Payments Export'!A7269="","",'Payments Export'!N7269)</f>
        <v/>
      </c>
      <c r="G7265" s="7" t="str">
        <f>IF('Payments Export'!A7269="","",'Payments Export'!O7269)</f>
        <v/>
      </c>
      <c r="H7265" s="7" t="str">
        <f>IF('Payments Export'!B7269="","",G7265-F7265)</f>
        <v/>
      </c>
      <c r="I7265" s="3" t="str">
        <f>IF(C7265&lt;&gt;"",_xlfn.XLOOKUP(IFERROR(VALUE(C7265),C7265),'Items database'!A:A,'Items database'!B:B),(_xlfn.XLOOKUP(LEFT(E7265,3),Services,Services,"")))</f>
        <v/>
      </c>
      <c r="J7265" s="3" t="str">
        <f t="shared" si="227"/>
        <v/>
      </c>
    </row>
    <row r="7266" spans="1:10" x14ac:dyDescent="0.35">
      <c r="A7266" s="7" t="str">
        <f>IF('Payments Export'!A7270="","",'Payments Export'!A7270)</f>
        <v/>
      </c>
      <c r="B7266" s="7" t="str">
        <f>IF('Payments Export'!A7270="","",'Payments Export'!B7270)</f>
        <v/>
      </c>
      <c r="C7266" s="7" t="str">
        <f>IF(IFERROR(VALUE('Payments Export'!H7270),'Payments Export'!H7270)&lt;&gt;0,IFERROR(VALUE('Payments Export'!H7270),'Payments Export'!H7270),"")</f>
        <v/>
      </c>
      <c r="D7266" s="7" t="str">
        <f>IF('Payments Export'!I7270="","",'Payments Export'!I7270)</f>
        <v/>
      </c>
      <c r="E7266" s="7" t="str">
        <f t="shared" si="226"/>
        <v/>
      </c>
      <c r="F7266" s="7" t="str">
        <f>IF('Payments Export'!A7270="","",'Payments Export'!N7270)</f>
        <v/>
      </c>
      <c r="G7266" s="7" t="str">
        <f>IF('Payments Export'!A7270="","",'Payments Export'!O7270)</f>
        <v/>
      </c>
      <c r="H7266" s="7" t="str">
        <f>IF('Payments Export'!B7270="","",G7266-F7266)</f>
        <v/>
      </c>
      <c r="I7266" s="3" t="str">
        <f>IF(C7266&lt;&gt;"",_xlfn.XLOOKUP(IFERROR(VALUE(C7266),C7266),'Items database'!A:A,'Items database'!B:B),(_xlfn.XLOOKUP(LEFT(E7266,3),Services,Services,"")))</f>
        <v/>
      </c>
      <c r="J7266" s="3" t="str">
        <f t="shared" si="227"/>
        <v/>
      </c>
    </row>
    <row r="7267" spans="1:10" x14ac:dyDescent="0.35">
      <c r="A7267" s="7" t="str">
        <f>IF('Payments Export'!A7271="","",'Payments Export'!A7271)</f>
        <v/>
      </c>
      <c r="B7267" s="7" t="str">
        <f>IF('Payments Export'!A7271="","",'Payments Export'!B7271)</f>
        <v/>
      </c>
      <c r="C7267" s="7" t="str">
        <f>IF(IFERROR(VALUE('Payments Export'!H7271),'Payments Export'!H7271)&lt;&gt;0,IFERROR(VALUE('Payments Export'!H7271),'Payments Export'!H7271),"")</f>
        <v/>
      </c>
      <c r="D7267" s="7" t="str">
        <f>IF('Payments Export'!I7271="","",'Payments Export'!I7271)</f>
        <v/>
      </c>
      <c r="E7267" s="7" t="str">
        <f t="shared" si="226"/>
        <v/>
      </c>
      <c r="F7267" s="7" t="str">
        <f>IF('Payments Export'!A7271="","",'Payments Export'!N7271)</f>
        <v/>
      </c>
      <c r="G7267" s="7" t="str">
        <f>IF('Payments Export'!A7271="","",'Payments Export'!O7271)</f>
        <v/>
      </c>
      <c r="H7267" s="7" t="str">
        <f>IF('Payments Export'!B7271="","",G7267-F7267)</f>
        <v/>
      </c>
      <c r="I7267" s="3" t="str">
        <f>IF(C7267&lt;&gt;"",_xlfn.XLOOKUP(IFERROR(VALUE(C7267),C7267),'Items database'!A:A,'Items database'!B:B),(_xlfn.XLOOKUP(LEFT(E7267,3),Services,Services,"")))</f>
        <v/>
      </c>
      <c r="J7267" s="3" t="str">
        <f t="shared" si="227"/>
        <v/>
      </c>
    </row>
    <row r="7268" spans="1:10" x14ac:dyDescent="0.35">
      <c r="A7268" s="7" t="str">
        <f>IF('Payments Export'!A7272="","",'Payments Export'!A7272)</f>
        <v/>
      </c>
      <c r="B7268" s="7" t="str">
        <f>IF('Payments Export'!A7272="","",'Payments Export'!B7272)</f>
        <v/>
      </c>
      <c r="C7268" s="7" t="str">
        <f>IF(IFERROR(VALUE('Payments Export'!H7272),'Payments Export'!H7272)&lt;&gt;0,IFERROR(VALUE('Payments Export'!H7272),'Payments Export'!H7272),"")</f>
        <v/>
      </c>
      <c r="D7268" s="7" t="str">
        <f>IF('Payments Export'!I7272="","",'Payments Export'!I7272)</f>
        <v/>
      </c>
      <c r="E7268" s="7" t="str">
        <f t="shared" si="226"/>
        <v/>
      </c>
      <c r="F7268" s="7" t="str">
        <f>IF('Payments Export'!A7272="","",'Payments Export'!N7272)</f>
        <v/>
      </c>
      <c r="G7268" s="7" t="str">
        <f>IF('Payments Export'!A7272="","",'Payments Export'!O7272)</f>
        <v/>
      </c>
      <c r="H7268" s="7" t="str">
        <f>IF('Payments Export'!B7272="","",G7268-F7268)</f>
        <v/>
      </c>
      <c r="I7268" s="3" t="str">
        <f>IF(C7268&lt;&gt;"",_xlfn.XLOOKUP(IFERROR(VALUE(C7268),C7268),'Items database'!A:A,'Items database'!B:B),(_xlfn.XLOOKUP(LEFT(E7268,3),Services,Services,"")))</f>
        <v/>
      </c>
      <c r="J7268" s="3" t="str">
        <f t="shared" si="227"/>
        <v/>
      </c>
    </row>
    <row r="7269" spans="1:10" x14ac:dyDescent="0.35">
      <c r="A7269" s="7" t="str">
        <f>IF('Payments Export'!A7273="","",'Payments Export'!A7273)</f>
        <v/>
      </c>
      <c r="B7269" s="7" t="str">
        <f>IF('Payments Export'!A7273="","",'Payments Export'!B7273)</f>
        <v/>
      </c>
      <c r="C7269" s="7" t="str">
        <f>IF(IFERROR(VALUE('Payments Export'!H7273),'Payments Export'!H7273)&lt;&gt;0,IFERROR(VALUE('Payments Export'!H7273),'Payments Export'!H7273),"")</f>
        <v/>
      </c>
      <c r="D7269" s="7" t="str">
        <f>IF('Payments Export'!I7273="","",'Payments Export'!I7273)</f>
        <v/>
      </c>
      <c r="E7269" s="7" t="str">
        <f t="shared" si="226"/>
        <v/>
      </c>
      <c r="F7269" s="7" t="str">
        <f>IF('Payments Export'!A7273="","",'Payments Export'!N7273)</f>
        <v/>
      </c>
      <c r="G7269" s="7" t="str">
        <f>IF('Payments Export'!A7273="","",'Payments Export'!O7273)</f>
        <v/>
      </c>
      <c r="H7269" s="7" t="str">
        <f>IF('Payments Export'!B7273="","",G7269-F7269)</f>
        <v/>
      </c>
      <c r="I7269" s="3" t="str">
        <f>IF(C7269&lt;&gt;"",_xlfn.XLOOKUP(IFERROR(VALUE(C7269),C7269),'Items database'!A:A,'Items database'!B:B),(_xlfn.XLOOKUP(LEFT(E7269,3),Services,Services,"")))</f>
        <v/>
      </c>
      <c r="J7269" s="3" t="str">
        <f t="shared" si="227"/>
        <v/>
      </c>
    </row>
    <row r="7270" spans="1:10" x14ac:dyDescent="0.35">
      <c r="A7270" s="7" t="str">
        <f>IF('Payments Export'!A7274="","",'Payments Export'!A7274)</f>
        <v/>
      </c>
      <c r="B7270" s="7" t="str">
        <f>IF('Payments Export'!A7274="","",'Payments Export'!B7274)</f>
        <v/>
      </c>
      <c r="C7270" s="7" t="str">
        <f>IF(IFERROR(VALUE('Payments Export'!H7274),'Payments Export'!H7274)&lt;&gt;0,IFERROR(VALUE('Payments Export'!H7274),'Payments Export'!H7274),"")</f>
        <v/>
      </c>
      <c r="D7270" s="7" t="str">
        <f>IF('Payments Export'!I7274="","",'Payments Export'!I7274)</f>
        <v/>
      </c>
      <c r="E7270" s="7" t="str">
        <f t="shared" si="226"/>
        <v/>
      </c>
      <c r="F7270" s="7" t="str">
        <f>IF('Payments Export'!A7274="","",'Payments Export'!N7274)</f>
        <v/>
      </c>
      <c r="G7270" s="7" t="str">
        <f>IF('Payments Export'!A7274="","",'Payments Export'!O7274)</f>
        <v/>
      </c>
      <c r="H7270" s="7" t="str">
        <f>IF('Payments Export'!B7274="","",G7270-F7270)</f>
        <v/>
      </c>
      <c r="I7270" s="3" t="str">
        <f>IF(C7270&lt;&gt;"",_xlfn.XLOOKUP(IFERROR(VALUE(C7270),C7270),'Items database'!A:A,'Items database'!B:B),(_xlfn.XLOOKUP(LEFT(E7270,3),Services,Services,"")))</f>
        <v/>
      </c>
      <c r="J7270" s="3" t="str">
        <f t="shared" si="227"/>
        <v/>
      </c>
    </row>
    <row r="7271" spans="1:10" x14ac:dyDescent="0.35">
      <c r="A7271" s="7" t="str">
        <f>IF('Payments Export'!A7275="","",'Payments Export'!A7275)</f>
        <v/>
      </c>
      <c r="B7271" s="7" t="str">
        <f>IF('Payments Export'!A7275="","",'Payments Export'!B7275)</f>
        <v/>
      </c>
      <c r="C7271" s="7" t="str">
        <f>IF(IFERROR(VALUE('Payments Export'!H7275),'Payments Export'!H7275)&lt;&gt;0,IFERROR(VALUE('Payments Export'!H7275),'Payments Export'!H7275),"")</f>
        <v/>
      </c>
      <c r="D7271" s="7" t="str">
        <f>IF('Payments Export'!I7275="","",'Payments Export'!I7275)</f>
        <v/>
      </c>
      <c r="E7271" s="7" t="str">
        <f t="shared" si="226"/>
        <v/>
      </c>
      <c r="F7271" s="7" t="str">
        <f>IF('Payments Export'!A7275="","",'Payments Export'!N7275)</f>
        <v/>
      </c>
      <c r="G7271" s="7" t="str">
        <f>IF('Payments Export'!A7275="","",'Payments Export'!O7275)</f>
        <v/>
      </c>
      <c r="H7271" s="7" t="str">
        <f>IF('Payments Export'!B7275="","",G7271-F7271)</f>
        <v/>
      </c>
      <c r="I7271" s="3" t="str">
        <f>IF(C7271&lt;&gt;"",_xlfn.XLOOKUP(IFERROR(VALUE(C7271),C7271),'Items database'!A:A,'Items database'!B:B),(_xlfn.XLOOKUP(LEFT(E7271,3),Services,Services,"")))</f>
        <v/>
      </c>
      <c r="J7271" s="3" t="str">
        <f t="shared" si="227"/>
        <v/>
      </c>
    </row>
    <row r="7272" spans="1:10" x14ac:dyDescent="0.35">
      <c r="A7272" s="7" t="str">
        <f>IF('Payments Export'!A7276="","",'Payments Export'!A7276)</f>
        <v/>
      </c>
      <c r="B7272" s="7" t="str">
        <f>IF('Payments Export'!A7276="","",'Payments Export'!B7276)</f>
        <v/>
      </c>
      <c r="C7272" s="7" t="str">
        <f>IF(IFERROR(VALUE('Payments Export'!H7276),'Payments Export'!H7276)&lt;&gt;0,IFERROR(VALUE('Payments Export'!H7276),'Payments Export'!H7276),"")</f>
        <v/>
      </c>
      <c r="D7272" s="7" t="str">
        <f>IF('Payments Export'!I7276="","",'Payments Export'!I7276)</f>
        <v/>
      </c>
      <c r="E7272" s="7" t="str">
        <f t="shared" si="226"/>
        <v/>
      </c>
      <c r="F7272" s="7" t="str">
        <f>IF('Payments Export'!A7276="","",'Payments Export'!N7276)</f>
        <v/>
      </c>
      <c r="G7272" s="7" t="str">
        <f>IF('Payments Export'!A7276="","",'Payments Export'!O7276)</f>
        <v/>
      </c>
      <c r="H7272" s="7" t="str">
        <f>IF('Payments Export'!B7276="","",G7272-F7272)</f>
        <v/>
      </c>
      <c r="I7272" s="3" t="str">
        <f>IF(C7272&lt;&gt;"",_xlfn.XLOOKUP(IFERROR(VALUE(C7272),C7272),'Items database'!A:A,'Items database'!B:B),(_xlfn.XLOOKUP(LEFT(E7272,3),Services,Services,"")))</f>
        <v/>
      </c>
      <c r="J7272" s="3" t="str">
        <f t="shared" si="227"/>
        <v/>
      </c>
    </row>
    <row r="7273" spans="1:10" x14ac:dyDescent="0.35">
      <c r="A7273" s="7" t="str">
        <f>IF('Payments Export'!A7277="","",'Payments Export'!A7277)</f>
        <v/>
      </c>
      <c r="B7273" s="7" t="str">
        <f>IF('Payments Export'!A7277="","",'Payments Export'!B7277)</f>
        <v/>
      </c>
      <c r="C7273" s="7" t="str">
        <f>IF(IFERROR(VALUE('Payments Export'!H7277),'Payments Export'!H7277)&lt;&gt;0,IFERROR(VALUE('Payments Export'!H7277),'Payments Export'!H7277),"")</f>
        <v/>
      </c>
      <c r="D7273" s="7" t="str">
        <f>IF('Payments Export'!I7277="","",'Payments Export'!I7277)</f>
        <v/>
      </c>
      <c r="E7273" s="7" t="str">
        <f t="shared" si="226"/>
        <v/>
      </c>
      <c r="F7273" s="7" t="str">
        <f>IF('Payments Export'!A7277="","",'Payments Export'!N7277)</f>
        <v/>
      </c>
      <c r="G7273" s="7" t="str">
        <f>IF('Payments Export'!A7277="","",'Payments Export'!O7277)</f>
        <v/>
      </c>
      <c r="H7273" s="7" t="str">
        <f>IF('Payments Export'!B7277="","",G7273-F7273)</f>
        <v/>
      </c>
      <c r="I7273" s="3" t="str">
        <f>IF(C7273&lt;&gt;"",_xlfn.XLOOKUP(IFERROR(VALUE(C7273),C7273),'Items database'!A:A,'Items database'!B:B),(_xlfn.XLOOKUP(LEFT(E7273,3),Services,Services,"")))</f>
        <v/>
      </c>
      <c r="J7273" s="3" t="str">
        <f t="shared" si="227"/>
        <v/>
      </c>
    </row>
    <row r="7274" spans="1:10" x14ac:dyDescent="0.35">
      <c r="A7274" s="7" t="str">
        <f>IF('Payments Export'!A7278="","",'Payments Export'!A7278)</f>
        <v/>
      </c>
      <c r="B7274" s="7" t="str">
        <f>IF('Payments Export'!A7278="","",'Payments Export'!B7278)</f>
        <v/>
      </c>
      <c r="C7274" s="7" t="str">
        <f>IF(IFERROR(VALUE('Payments Export'!H7278),'Payments Export'!H7278)&lt;&gt;0,IFERROR(VALUE('Payments Export'!H7278),'Payments Export'!H7278),"")</f>
        <v/>
      </c>
      <c r="D7274" s="7" t="str">
        <f>IF('Payments Export'!I7278="","",'Payments Export'!I7278)</f>
        <v/>
      </c>
      <c r="E7274" s="7" t="str">
        <f t="shared" si="226"/>
        <v/>
      </c>
      <c r="F7274" s="7" t="str">
        <f>IF('Payments Export'!A7278="","",'Payments Export'!N7278)</f>
        <v/>
      </c>
      <c r="G7274" s="7" t="str">
        <f>IF('Payments Export'!A7278="","",'Payments Export'!O7278)</f>
        <v/>
      </c>
      <c r="H7274" s="7" t="str">
        <f>IF('Payments Export'!B7278="","",G7274-F7274)</f>
        <v/>
      </c>
      <c r="I7274" s="3" t="str">
        <f>IF(C7274&lt;&gt;"",_xlfn.XLOOKUP(IFERROR(VALUE(C7274),C7274),'Items database'!A:A,'Items database'!B:B),(_xlfn.XLOOKUP(LEFT(E7274,3),Services,Services,"")))</f>
        <v/>
      </c>
      <c r="J7274" s="3" t="str">
        <f t="shared" si="227"/>
        <v/>
      </c>
    </row>
    <row r="7275" spans="1:10" x14ac:dyDescent="0.35">
      <c r="A7275" s="7" t="str">
        <f>IF('Payments Export'!A7279="","",'Payments Export'!A7279)</f>
        <v/>
      </c>
      <c r="B7275" s="7" t="str">
        <f>IF('Payments Export'!A7279="","",'Payments Export'!B7279)</f>
        <v/>
      </c>
      <c r="C7275" s="7" t="str">
        <f>IF(IFERROR(VALUE('Payments Export'!H7279),'Payments Export'!H7279)&lt;&gt;0,IFERROR(VALUE('Payments Export'!H7279),'Payments Export'!H7279),"")</f>
        <v/>
      </c>
      <c r="D7275" s="7" t="str">
        <f>IF('Payments Export'!I7279="","",'Payments Export'!I7279)</f>
        <v/>
      </c>
      <c r="E7275" s="7" t="str">
        <f t="shared" si="226"/>
        <v/>
      </c>
      <c r="F7275" s="7" t="str">
        <f>IF('Payments Export'!A7279="","",'Payments Export'!N7279)</f>
        <v/>
      </c>
      <c r="G7275" s="7" t="str">
        <f>IF('Payments Export'!A7279="","",'Payments Export'!O7279)</f>
        <v/>
      </c>
      <c r="H7275" s="7" t="str">
        <f>IF('Payments Export'!B7279="","",G7275-F7275)</f>
        <v/>
      </c>
      <c r="I7275" s="3" t="str">
        <f>IF(C7275&lt;&gt;"",_xlfn.XLOOKUP(IFERROR(VALUE(C7275),C7275),'Items database'!A:A,'Items database'!B:B),(_xlfn.XLOOKUP(LEFT(E7275,3),Services,Services,"")))</f>
        <v/>
      </c>
      <c r="J7275" s="3" t="str">
        <f t="shared" si="227"/>
        <v/>
      </c>
    </row>
    <row r="7276" spans="1:10" x14ac:dyDescent="0.35">
      <c r="A7276" s="7" t="str">
        <f>IF('Payments Export'!A7280="","",'Payments Export'!A7280)</f>
        <v/>
      </c>
      <c r="B7276" s="7" t="str">
        <f>IF('Payments Export'!A7280="","",'Payments Export'!B7280)</f>
        <v/>
      </c>
      <c r="C7276" s="7" t="str">
        <f>IF(IFERROR(VALUE('Payments Export'!H7280),'Payments Export'!H7280)&lt;&gt;0,IFERROR(VALUE('Payments Export'!H7280),'Payments Export'!H7280),"")</f>
        <v/>
      </c>
      <c r="D7276" s="7" t="str">
        <f>IF('Payments Export'!I7280="","",'Payments Export'!I7280)</f>
        <v/>
      </c>
      <c r="E7276" s="7" t="str">
        <f t="shared" si="226"/>
        <v/>
      </c>
      <c r="F7276" s="7" t="str">
        <f>IF('Payments Export'!A7280="","",'Payments Export'!N7280)</f>
        <v/>
      </c>
      <c r="G7276" s="7" t="str">
        <f>IF('Payments Export'!A7280="","",'Payments Export'!O7280)</f>
        <v/>
      </c>
      <c r="H7276" s="7" t="str">
        <f>IF('Payments Export'!B7280="","",G7276-F7276)</f>
        <v/>
      </c>
      <c r="I7276" s="3" t="str">
        <f>IF(C7276&lt;&gt;"",_xlfn.XLOOKUP(IFERROR(VALUE(C7276),C7276),'Items database'!A:A,'Items database'!B:B),(_xlfn.XLOOKUP(LEFT(E7276,3),Services,Services,"")))</f>
        <v/>
      </c>
      <c r="J7276" s="3" t="str">
        <f t="shared" si="227"/>
        <v/>
      </c>
    </row>
    <row r="7277" spans="1:10" x14ac:dyDescent="0.35">
      <c r="A7277" s="7" t="str">
        <f>IF('Payments Export'!A7281="","",'Payments Export'!A7281)</f>
        <v/>
      </c>
      <c r="B7277" s="7" t="str">
        <f>IF('Payments Export'!A7281="","",'Payments Export'!B7281)</f>
        <v/>
      </c>
      <c r="C7277" s="7" t="str">
        <f>IF(IFERROR(VALUE('Payments Export'!H7281),'Payments Export'!H7281)&lt;&gt;0,IFERROR(VALUE('Payments Export'!H7281),'Payments Export'!H7281),"")</f>
        <v/>
      </c>
      <c r="D7277" s="7" t="str">
        <f>IF('Payments Export'!I7281="","",'Payments Export'!I7281)</f>
        <v/>
      </c>
      <c r="E7277" s="7" t="str">
        <f t="shared" si="226"/>
        <v/>
      </c>
      <c r="F7277" s="7" t="str">
        <f>IF('Payments Export'!A7281="","",'Payments Export'!N7281)</f>
        <v/>
      </c>
      <c r="G7277" s="7" t="str">
        <f>IF('Payments Export'!A7281="","",'Payments Export'!O7281)</f>
        <v/>
      </c>
      <c r="H7277" s="7" t="str">
        <f>IF('Payments Export'!B7281="","",G7277-F7277)</f>
        <v/>
      </c>
      <c r="I7277" s="3" t="str">
        <f>IF(C7277&lt;&gt;"",_xlfn.XLOOKUP(IFERROR(VALUE(C7277),C7277),'Items database'!A:A,'Items database'!B:B),(_xlfn.XLOOKUP(LEFT(E7277,3),Services,Services,"")))</f>
        <v/>
      </c>
      <c r="J7277" s="3" t="str">
        <f t="shared" si="227"/>
        <v/>
      </c>
    </row>
    <row r="7278" spans="1:10" x14ac:dyDescent="0.35">
      <c r="A7278" s="7" t="str">
        <f>IF('Payments Export'!A7282="","",'Payments Export'!A7282)</f>
        <v/>
      </c>
      <c r="B7278" s="7" t="str">
        <f>IF('Payments Export'!A7282="","",'Payments Export'!B7282)</f>
        <v/>
      </c>
      <c r="C7278" s="7" t="str">
        <f>IF(IFERROR(VALUE('Payments Export'!H7282),'Payments Export'!H7282)&lt;&gt;0,IFERROR(VALUE('Payments Export'!H7282),'Payments Export'!H7282),"")</f>
        <v/>
      </c>
      <c r="D7278" s="7" t="str">
        <f>IF('Payments Export'!I7282="","",'Payments Export'!I7282)</f>
        <v/>
      </c>
      <c r="E7278" s="7" t="str">
        <f t="shared" si="226"/>
        <v/>
      </c>
      <c r="F7278" s="7" t="str">
        <f>IF('Payments Export'!A7282="","",'Payments Export'!N7282)</f>
        <v/>
      </c>
      <c r="G7278" s="7" t="str">
        <f>IF('Payments Export'!A7282="","",'Payments Export'!O7282)</f>
        <v/>
      </c>
      <c r="H7278" s="7" t="str">
        <f>IF('Payments Export'!B7282="","",G7278-F7278)</f>
        <v/>
      </c>
      <c r="I7278" s="3" t="str">
        <f>IF(C7278&lt;&gt;"",_xlfn.XLOOKUP(IFERROR(VALUE(C7278),C7278),'Items database'!A:A,'Items database'!B:B),(_xlfn.XLOOKUP(LEFT(E7278,3),Services,Services,"")))</f>
        <v/>
      </c>
      <c r="J7278" s="3" t="str">
        <f t="shared" si="227"/>
        <v/>
      </c>
    </row>
    <row r="7279" spans="1:10" x14ac:dyDescent="0.35">
      <c r="A7279" s="7" t="str">
        <f>IF('Payments Export'!A7283="","",'Payments Export'!A7283)</f>
        <v/>
      </c>
      <c r="B7279" s="7" t="str">
        <f>IF('Payments Export'!A7283="","",'Payments Export'!B7283)</f>
        <v/>
      </c>
      <c r="C7279" s="7" t="str">
        <f>IF(IFERROR(VALUE('Payments Export'!H7283),'Payments Export'!H7283)&lt;&gt;0,IFERROR(VALUE('Payments Export'!H7283),'Payments Export'!H7283),"")</f>
        <v/>
      </c>
      <c r="D7279" s="7" t="str">
        <f>IF('Payments Export'!I7283="","",'Payments Export'!I7283)</f>
        <v/>
      </c>
      <c r="E7279" s="7" t="str">
        <f t="shared" si="226"/>
        <v/>
      </c>
      <c r="F7279" s="7" t="str">
        <f>IF('Payments Export'!A7283="","",'Payments Export'!N7283)</f>
        <v/>
      </c>
      <c r="G7279" s="7" t="str">
        <f>IF('Payments Export'!A7283="","",'Payments Export'!O7283)</f>
        <v/>
      </c>
      <c r="H7279" s="7" t="str">
        <f>IF('Payments Export'!B7283="","",G7279-F7279)</f>
        <v/>
      </c>
      <c r="I7279" s="3" t="str">
        <f>IF(C7279&lt;&gt;"",_xlfn.XLOOKUP(IFERROR(VALUE(C7279),C7279),'Items database'!A:A,'Items database'!B:B),(_xlfn.XLOOKUP(LEFT(E7279,3),Services,Services,"")))</f>
        <v/>
      </c>
      <c r="J7279" s="3" t="str">
        <f t="shared" si="227"/>
        <v/>
      </c>
    </row>
    <row r="7280" spans="1:10" x14ac:dyDescent="0.35">
      <c r="A7280" s="7" t="str">
        <f>IF('Payments Export'!A7284="","",'Payments Export'!A7284)</f>
        <v/>
      </c>
      <c r="B7280" s="7" t="str">
        <f>IF('Payments Export'!A7284="","",'Payments Export'!B7284)</f>
        <v/>
      </c>
      <c r="C7280" s="7" t="str">
        <f>IF(IFERROR(VALUE('Payments Export'!H7284),'Payments Export'!H7284)&lt;&gt;0,IFERROR(VALUE('Payments Export'!H7284),'Payments Export'!H7284),"")</f>
        <v/>
      </c>
      <c r="D7280" s="7" t="str">
        <f>IF('Payments Export'!I7284="","",'Payments Export'!I7284)</f>
        <v/>
      </c>
      <c r="E7280" s="7" t="str">
        <f t="shared" si="226"/>
        <v/>
      </c>
      <c r="F7280" s="7" t="str">
        <f>IF('Payments Export'!A7284="","",'Payments Export'!N7284)</f>
        <v/>
      </c>
      <c r="G7280" s="7" t="str">
        <f>IF('Payments Export'!A7284="","",'Payments Export'!O7284)</f>
        <v/>
      </c>
      <c r="H7280" s="7" t="str">
        <f>IF('Payments Export'!B7284="","",G7280-F7280)</f>
        <v/>
      </c>
      <c r="I7280" s="3" t="str">
        <f>IF(C7280&lt;&gt;"",_xlfn.XLOOKUP(IFERROR(VALUE(C7280),C7280),'Items database'!A:A,'Items database'!B:B),(_xlfn.XLOOKUP(LEFT(E7280,3),Services,Services,"")))</f>
        <v/>
      </c>
      <c r="J7280" s="3" t="str">
        <f t="shared" si="227"/>
        <v/>
      </c>
    </row>
    <row r="7281" spans="1:10" x14ac:dyDescent="0.35">
      <c r="A7281" s="7" t="str">
        <f>IF('Payments Export'!A7285="","",'Payments Export'!A7285)</f>
        <v/>
      </c>
      <c r="B7281" s="7" t="str">
        <f>IF('Payments Export'!A7285="","",'Payments Export'!B7285)</f>
        <v/>
      </c>
      <c r="C7281" s="7" t="str">
        <f>IF(IFERROR(VALUE('Payments Export'!H7285),'Payments Export'!H7285)&lt;&gt;0,IFERROR(VALUE('Payments Export'!H7285),'Payments Export'!H7285),"")</f>
        <v/>
      </c>
      <c r="D7281" s="7" t="str">
        <f>IF('Payments Export'!I7285="","",'Payments Export'!I7285)</f>
        <v/>
      </c>
      <c r="E7281" s="7" t="str">
        <f t="shared" si="226"/>
        <v/>
      </c>
      <c r="F7281" s="7" t="str">
        <f>IF('Payments Export'!A7285="","",'Payments Export'!N7285)</f>
        <v/>
      </c>
      <c r="G7281" s="7" t="str">
        <f>IF('Payments Export'!A7285="","",'Payments Export'!O7285)</f>
        <v/>
      </c>
      <c r="H7281" s="7" t="str">
        <f>IF('Payments Export'!B7285="","",G7281-F7281)</f>
        <v/>
      </c>
      <c r="I7281" s="3" t="str">
        <f>IF(C7281&lt;&gt;"",_xlfn.XLOOKUP(IFERROR(VALUE(C7281),C7281),'Items database'!A:A,'Items database'!B:B),(_xlfn.XLOOKUP(LEFT(E7281,3),Services,Services,"")))</f>
        <v/>
      </c>
      <c r="J7281" s="3" t="str">
        <f t="shared" si="227"/>
        <v/>
      </c>
    </row>
    <row r="7282" spans="1:10" x14ac:dyDescent="0.35">
      <c r="A7282" s="7" t="str">
        <f>IF('Payments Export'!A7286="","",'Payments Export'!A7286)</f>
        <v/>
      </c>
      <c r="B7282" s="7" t="str">
        <f>IF('Payments Export'!A7286="","",'Payments Export'!B7286)</f>
        <v/>
      </c>
      <c r="C7282" s="7" t="str">
        <f>IF(IFERROR(VALUE('Payments Export'!H7286),'Payments Export'!H7286)&lt;&gt;0,IFERROR(VALUE('Payments Export'!H7286),'Payments Export'!H7286),"")</f>
        <v/>
      </c>
      <c r="D7282" s="7" t="str">
        <f>IF('Payments Export'!I7286="","",'Payments Export'!I7286)</f>
        <v/>
      </c>
      <c r="E7282" s="7" t="str">
        <f t="shared" si="226"/>
        <v/>
      </c>
      <c r="F7282" s="7" t="str">
        <f>IF('Payments Export'!A7286="","",'Payments Export'!N7286)</f>
        <v/>
      </c>
      <c r="G7282" s="7" t="str">
        <f>IF('Payments Export'!A7286="","",'Payments Export'!O7286)</f>
        <v/>
      </c>
      <c r="H7282" s="7" t="str">
        <f>IF('Payments Export'!B7286="","",G7282-F7282)</f>
        <v/>
      </c>
      <c r="I7282" s="3" t="str">
        <f>IF(C7282&lt;&gt;"",_xlfn.XLOOKUP(IFERROR(VALUE(C7282),C7282),'Items database'!A:A,'Items database'!B:B),(_xlfn.XLOOKUP(LEFT(E7282,3),Services,Services,"")))</f>
        <v/>
      </c>
      <c r="J7282" s="3" t="str">
        <f t="shared" si="227"/>
        <v/>
      </c>
    </row>
    <row r="7283" spans="1:10" x14ac:dyDescent="0.35">
      <c r="A7283" s="7" t="str">
        <f>IF('Payments Export'!A7287="","",'Payments Export'!A7287)</f>
        <v/>
      </c>
      <c r="B7283" s="7" t="str">
        <f>IF('Payments Export'!A7287="","",'Payments Export'!B7287)</f>
        <v/>
      </c>
      <c r="C7283" s="7" t="str">
        <f>IF(IFERROR(VALUE('Payments Export'!H7287),'Payments Export'!H7287)&lt;&gt;0,IFERROR(VALUE('Payments Export'!H7287),'Payments Export'!H7287),"")</f>
        <v/>
      </c>
      <c r="D7283" s="7" t="str">
        <f>IF('Payments Export'!I7287="","",'Payments Export'!I7287)</f>
        <v/>
      </c>
      <c r="E7283" s="7" t="str">
        <f t="shared" si="226"/>
        <v/>
      </c>
      <c r="F7283" s="7" t="str">
        <f>IF('Payments Export'!A7287="","",'Payments Export'!N7287)</f>
        <v/>
      </c>
      <c r="G7283" s="7" t="str">
        <f>IF('Payments Export'!A7287="","",'Payments Export'!O7287)</f>
        <v/>
      </c>
      <c r="H7283" s="7" t="str">
        <f>IF('Payments Export'!B7287="","",G7283-F7283)</f>
        <v/>
      </c>
      <c r="I7283" s="3" t="str">
        <f>IF(C7283&lt;&gt;"",_xlfn.XLOOKUP(IFERROR(VALUE(C7283),C7283),'Items database'!A:A,'Items database'!B:B),(_xlfn.XLOOKUP(LEFT(E7283,3),Services,Services,"")))</f>
        <v/>
      </c>
      <c r="J7283" s="3" t="str">
        <f t="shared" si="227"/>
        <v/>
      </c>
    </row>
    <row r="7284" spans="1:10" x14ac:dyDescent="0.35">
      <c r="A7284" s="7" t="str">
        <f>IF('Payments Export'!A7288="","",'Payments Export'!A7288)</f>
        <v/>
      </c>
      <c r="B7284" s="7" t="str">
        <f>IF('Payments Export'!A7288="","",'Payments Export'!B7288)</f>
        <v/>
      </c>
      <c r="C7284" s="7" t="str">
        <f>IF(IFERROR(VALUE('Payments Export'!H7288),'Payments Export'!H7288)&lt;&gt;0,IFERROR(VALUE('Payments Export'!H7288),'Payments Export'!H7288),"")</f>
        <v/>
      </c>
      <c r="D7284" s="7" t="str">
        <f>IF('Payments Export'!I7288="","",'Payments Export'!I7288)</f>
        <v/>
      </c>
      <c r="E7284" s="7" t="str">
        <f t="shared" si="226"/>
        <v/>
      </c>
      <c r="F7284" s="7" t="str">
        <f>IF('Payments Export'!A7288="","",'Payments Export'!N7288)</f>
        <v/>
      </c>
      <c r="G7284" s="7" t="str">
        <f>IF('Payments Export'!A7288="","",'Payments Export'!O7288)</f>
        <v/>
      </c>
      <c r="H7284" s="7" t="str">
        <f>IF('Payments Export'!B7288="","",G7284-F7284)</f>
        <v/>
      </c>
      <c r="I7284" s="3" t="str">
        <f>IF(C7284&lt;&gt;"",_xlfn.XLOOKUP(IFERROR(VALUE(C7284),C7284),'Items database'!A:A,'Items database'!B:B),(_xlfn.XLOOKUP(LEFT(E7284,3),Services,Services,"")))</f>
        <v/>
      </c>
      <c r="J7284" s="3" t="str">
        <f t="shared" si="227"/>
        <v/>
      </c>
    </row>
    <row r="7285" spans="1:10" x14ac:dyDescent="0.35">
      <c r="A7285" s="7" t="str">
        <f>IF('Payments Export'!A7289="","",'Payments Export'!A7289)</f>
        <v/>
      </c>
      <c r="B7285" s="7" t="str">
        <f>IF('Payments Export'!A7289="","",'Payments Export'!B7289)</f>
        <v/>
      </c>
      <c r="C7285" s="7" t="str">
        <f>IF(IFERROR(VALUE('Payments Export'!H7289),'Payments Export'!H7289)&lt;&gt;0,IFERROR(VALUE('Payments Export'!H7289),'Payments Export'!H7289),"")</f>
        <v/>
      </c>
      <c r="D7285" s="7" t="str">
        <f>IF('Payments Export'!I7289="","",'Payments Export'!I7289)</f>
        <v/>
      </c>
      <c r="E7285" s="7" t="str">
        <f t="shared" si="226"/>
        <v/>
      </c>
      <c r="F7285" s="7" t="str">
        <f>IF('Payments Export'!A7289="","",'Payments Export'!N7289)</f>
        <v/>
      </c>
      <c r="G7285" s="7" t="str">
        <f>IF('Payments Export'!A7289="","",'Payments Export'!O7289)</f>
        <v/>
      </c>
      <c r="H7285" s="7" t="str">
        <f>IF('Payments Export'!B7289="","",G7285-F7285)</f>
        <v/>
      </c>
      <c r="I7285" s="3" t="str">
        <f>IF(C7285&lt;&gt;"",_xlfn.XLOOKUP(IFERROR(VALUE(C7285),C7285),'Items database'!A:A,'Items database'!B:B),(_xlfn.XLOOKUP(LEFT(E7285,3),Services,Services,"")))</f>
        <v/>
      </c>
      <c r="J7285" s="3" t="str">
        <f t="shared" si="227"/>
        <v/>
      </c>
    </row>
    <row r="7286" spans="1:10" x14ac:dyDescent="0.35">
      <c r="A7286" s="7" t="str">
        <f>IF('Payments Export'!A7290="","",'Payments Export'!A7290)</f>
        <v/>
      </c>
      <c r="B7286" s="7" t="str">
        <f>IF('Payments Export'!A7290="","",'Payments Export'!B7290)</f>
        <v/>
      </c>
      <c r="C7286" s="7" t="str">
        <f>IF(IFERROR(VALUE('Payments Export'!H7290),'Payments Export'!H7290)&lt;&gt;0,IFERROR(VALUE('Payments Export'!H7290),'Payments Export'!H7290),"")</f>
        <v/>
      </c>
      <c r="D7286" s="7" t="str">
        <f>IF('Payments Export'!I7290="","",'Payments Export'!I7290)</f>
        <v/>
      </c>
      <c r="E7286" s="7" t="str">
        <f t="shared" si="226"/>
        <v/>
      </c>
      <c r="F7286" s="7" t="str">
        <f>IF('Payments Export'!A7290="","",'Payments Export'!N7290)</f>
        <v/>
      </c>
      <c r="G7286" s="7" t="str">
        <f>IF('Payments Export'!A7290="","",'Payments Export'!O7290)</f>
        <v/>
      </c>
      <c r="H7286" s="7" t="str">
        <f>IF('Payments Export'!B7290="","",G7286-F7286)</f>
        <v/>
      </c>
      <c r="I7286" s="3" t="str">
        <f>IF(C7286&lt;&gt;"",_xlfn.XLOOKUP(IFERROR(VALUE(C7286),C7286),'Items database'!A:A,'Items database'!B:B),(_xlfn.XLOOKUP(LEFT(E7286,3),Services,Services,"")))</f>
        <v/>
      </c>
      <c r="J7286" s="3" t="str">
        <f t="shared" si="227"/>
        <v/>
      </c>
    </row>
    <row r="7287" spans="1:10" x14ac:dyDescent="0.35">
      <c r="A7287" s="7" t="str">
        <f>IF('Payments Export'!A7291="","",'Payments Export'!A7291)</f>
        <v/>
      </c>
      <c r="B7287" s="7" t="str">
        <f>IF('Payments Export'!A7291="","",'Payments Export'!B7291)</f>
        <v/>
      </c>
      <c r="C7287" s="7" t="str">
        <f>IF(IFERROR(VALUE('Payments Export'!H7291),'Payments Export'!H7291)&lt;&gt;0,IFERROR(VALUE('Payments Export'!H7291),'Payments Export'!H7291),"")</f>
        <v/>
      </c>
      <c r="D7287" s="7" t="str">
        <f>IF('Payments Export'!I7291="","",'Payments Export'!I7291)</f>
        <v/>
      </c>
      <c r="E7287" s="7" t="str">
        <f t="shared" si="226"/>
        <v/>
      </c>
      <c r="F7287" s="7" t="str">
        <f>IF('Payments Export'!A7291="","",'Payments Export'!N7291)</f>
        <v/>
      </c>
      <c r="G7287" s="7" t="str">
        <f>IF('Payments Export'!A7291="","",'Payments Export'!O7291)</f>
        <v/>
      </c>
      <c r="H7287" s="7" t="str">
        <f>IF('Payments Export'!B7291="","",G7287-F7287)</f>
        <v/>
      </c>
      <c r="I7287" s="3" t="str">
        <f>IF(C7287&lt;&gt;"",_xlfn.XLOOKUP(IFERROR(VALUE(C7287),C7287),'Items database'!A:A,'Items database'!B:B),(_xlfn.XLOOKUP(LEFT(E7287,3),Services,Services,"")))</f>
        <v/>
      </c>
      <c r="J7287" s="3" t="str">
        <f t="shared" si="227"/>
        <v/>
      </c>
    </row>
    <row r="7288" spans="1:10" x14ac:dyDescent="0.35">
      <c r="A7288" s="7" t="str">
        <f>IF('Payments Export'!A7292="","",'Payments Export'!A7292)</f>
        <v/>
      </c>
      <c r="B7288" s="7" t="str">
        <f>IF('Payments Export'!A7292="","",'Payments Export'!B7292)</f>
        <v/>
      </c>
      <c r="C7288" s="7" t="str">
        <f>IF(IFERROR(VALUE('Payments Export'!H7292),'Payments Export'!H7292)&lt;&gt;0,IFERROR(VALUE('Payments Export'!H7292),'Payments Export'!H7292),"")</f>
        <v/>
      </c>
      <c r="D7288" s="7" t="str">
        <f>IF('Payments Export'!I7292="","",'Payments Export'!I7292)</f>
        <v/>
      </c>
      <c r="E7288" s="7" t="str">
        <f t="shared" si="226"/>
        <v/>
      </c>
      <c r="F7288" s="7" t="str">
        <f>IF('Payments Export'!A7292="","",'Payments Export'!N7292)</f>
        <v/>
      </c>
      <c r="G7288" s="7" t="str">
        <f>IF('Payments Export'!A7292="","",'Payments Export'!O7292)</f>
        <v/>
      </c>
      <c r="H7288" s="7" t="str">
        <f>IF('Payments Export'!B7292="","",G7288-F7288)</f>
        <v/>
      </c>
      <c r="I7288" s="3" t="str">
        <f>IF(C7288&lt;&gt;"",_xlfn.XLOOKUP(IFERROR(VALUE(C7288),C7288),'Items database'!A:A,'Items database'!B:B),(_xlfn.XLOOKUP(LEFT(E7288,3),Services,Services,"")))</f>
        <v/>
      </c>
      <c r="J7288" s="3" t="str">
        <f t="shared" si="227"/>
        <v/>
      </c>
    </row>
    <row r="7289" spans="1:10" x14ac:dyDescent="0.35">
      <c r="A7289" s="7" t="str">
        <f>IF('Payments Export'!A7293="","",'Payments Export'!A7293)</f>
        <v/>
      </c>
      <c r="B7289" s="7" t="str">
        <f>IF('Payments Export'!A7293="","",'Payments Export'!B7293)</f>
        <v/>
      </c>
      <c r="C7289" s="7" t="str">
        <f>IF(IFERROR(VALUE('Payments Export'!H7293),'Payments Export'!H7293)&lt;&gt;0,IFERROR(VALUE('Payments Export'!H7293),'Payments Export'!H7293),"")</f>
        <v/>
      </c>
      <c r="D7289" s="7" t="str">
        <f>IF('Payments Export'!I7293="","",'Payments Export'!I7293)</f>
        <v/>
      </c>
      <c r="E7289" s="7" t="str">
        <f t="shared" si="226"/>
        <v/>
      </c>
      <c r="F7289" s="7" t="str">
        <f>IF('Payments Export'!A7293="","",'Payments Export'!N7293)</f>
        <v/>
      </c>
      <c r="G7289" s="7" t="str">
        <f>IF('Payments Export'!A7293="","",'Payments Export'!O7293)</f>
        <v/>
      </c>
      <c r="H7289" s="7" t="str">
        <f>IF('Payments Export'!B7293="","",G7289-F7289)</f>
        <v/>
      </c>
      <c r="I7289" s="3" t="str">
        <f>IF(C7289&lt;&gt;"",_xlfn.XLOOKUP(IFERROR(VALUE(C7289),C7289),'Items database'!A:A,'Items database'!B:B),(_xlfn.XLOOKUP(LEFT(E7289,3),Services,Services,"")))</f>
        <v/>
      </c>
      <c r="J7289" s="3" t="str">
        <f t="shared" si="227"/>
        <v/>
      </c>
    </row>
    <row r="7290" spans="1:10" x14ac:dyDescent="0.35">
      <c r="A7290" s="7" t="str">
        <f>IF('Payments Export'!A7294="","",'Payments Export'!A7294)</f>
        <v/>
      </c>
      <c r="B7290" s="7" t="str">
        <f>IF('Payments Export'!A7294="","",'Payments Export'!B7294)</f>
        <v/>
      </c>
      <c r="C7290" s="7" t="str">
        <f>IF(IFERROR(VALUE('Payments Export'!H7294),'Payments Export'!H7294)&lt;&gt;0,IFERROR(VALUE('Payments Export'!H7294),'Payments Export'!H7294),"")</f>
        <v/>
      </c>
      <c r="D7290" s="7" t="str">
        <f>IF('Payments Export'!I7294="","",'Payments Export'!I7294)</f>
        <v/>
      </c>
      <c r="E7290" s="7" t="str">
        <f t="shared" si="226"/>
        <v/>
      </c>
      <c r="F7290" s="7" t="str">
        <f>IF('Payments Export'!A7294="","",'Payments Export'!N7294)</f>
        <v/>
      </c>
      <c r="G7290" s="7" t="str">
        <f>IF('Payments Export'!A7294="","",'Payments Export'!O7294)</f>
        <v/>
      </c>
      <c r="H7290" s="7" t="str">
        <f>IF('Payments Export'!B7294="","",G7290-F7290)</f>
        <v/>
      </c>
      <c r="I7290" s="3" t="str">
        <f>IF(C7290&lt;&gt;"",_xlfn.XLOOKUP(IFERROR(VALUE(C7290),C7290),'Items database'!A:A,'Items database'!B:B),(_xlfn.XLOOKUP(LEFT(E7290,3),Services,Services,"")))</f>
        <v/>
      </c>
      <c r="J7290" s="3" t="str">
        <f t="shared" si="227"/>
        <v/>
      </c>
    </row>
    <row r="7291" spans="1:10" x14ac:dyDescent="0.35">
      <c r="A7291" s="7" t="str">
        <f>IF('Payments Export'!A7295="","",'Payments Export'!A7295)</f>
        <v/>
      </c>
      <c r="B7291" s="7" t="str">
        <f>IF('Payments Export'!A7295="","",'Payments Export'!B7295)</f>
        <v/>
      </c>
      <c r="C7291" s="7" t="str">
        <f>IF(IFERROR(VALUE('Payments Export'!H7295),'Payments Export'!H7295)&lt;&gt;0,IFERROR(VALUE('Payments Export'!H7295),'Payments Export'!H7295),"")</f>
        <v/>
      </c>
      <c r="D7291" s="7" t="str">
        <f>IF('Payments Export'!I7295="","",'Payments Export'!I7295)</f>
        <v/>
      </c>
      <c r="E7291" s="7" t="str">
        <f t="shared" si="226"/>
        <v/>
      </c>
      <c r="F7291" s="7" t="str">
        <f>IF('Payments Export'!A7295="","",'Payments Export'!N7295)</f>
        <v/>
      </c>
      <c r="G7291" s="7" t="str">
        <f>IF('Payments Export'!A7295="","",'Payments Export'!O7295)</f>
        <v/>
      </c>
      <c r="H7291" s="7" t="str">
        <f>IF('Payments Export'!B7295="","",G7291-F7291)</f>
        <v/>
      </c>
      <c r="I7291" s="3" t="str">
        <f>IF(C7291&lt;&gt;"",_xlfn.XLOOKUP(IFERROR(VALUE(C7291),C7291),'Items database'!A:A,'Items database'!B:B),(_xlfn.XLOOKUP(LEFT(E7291,3),Services,Services,"")))</f>
        <v/>
      </c>
      <c r="J7291" s="3" t="str">
        <f t="shared" si="227"/>
        <v/>
      </c>
    </row>
    <row r="7292" spans="1:10" x14ac:dyDescent="0.35">
      <c r="A7292" s="7" t="str">
        <f>IF('Payments Export'!A7296="","",'Payments Export'!A7296)</f>
        <v/>
      </c>
      <c r="B7292" s="7" t="str">
        <f>IF('Payments Export'!A7296="","",'Payments Export'!B7296)</f>
        <v/>
      </c>
      <c r="C7292" s="7" t="str">
        <f>IF(IFERROR(VALUE('Payments Export'!H7296),'Payments Export'!H7296)&lt;&gt;0,IFERROR(VALUE('Payments Export'!H7296),'Payments Export'!H7296),"")</f>
        <v/>
      </c>
      <c r="D7292" s="7" t="str">
        <f>IF('Payments Export'!I7296="","",'Payments Export'!I7296)</f>
        <v/>
      </c>
      <c r="E7292" s="7" t="str">
        <f t="shared" si="226"/>
        <v/>
      </c>
      <c r="F7292" s="7" t="str">
        <f>IF('Payments Export'!A7296="","",'Payments Export'!N7296)</f>
        <v/>
      </c>
      <c r="G7292" s="7" t="str">
        <f>IF('Payments Export'!A7296="","",'Payments Export'!O7296)</f>
        <v/>
      </c>
      <c r="H7292" s="7" t="str">
        <f>IF('Payments Export'!B7296="","",G7292-F7292)</f>
        <v/>
      </c>
      <c r="I7292" s="3" t="str">
        <f>IF(C7292&lt;&gt;"",_xlfn.XLOOKUP(IFERROR(VALUE(C7292),C7292),'Items database'!A:A,'Items database'!B:B),(_xlfn.XLOOKUP(LEFT(E7292,3),Services,Services,"")))</f>
        <v/>
      </c>
      <c r="J7292" s="3" t="str">
        <f t="shared" si="227"/>
        <v/>
      </c>
    </row>
    <row r="7293" spans="1:10" x14ac:dyDescent="0.35">
      <c r="A7293" s="7" t="str">
        <f>IF('Payments Export'!A7297="","",'Payments Export'!A7297)</f>
        <v/>
      </c>
      <c r="B7293" s="7" t="str">
        <f>IF('Payments Export'!A7297="","",'Payments Export'!B7297)</f>
        <v/>
      </c>
      <c r="C7293" s="7" t="str">
        <f>IF(IFERROR(VALUE('Payments Export'!H7297),'Payments Export'!H7297)&lt;&gt;0,IFERROR(VALUE('Payments Export'!H7297),'Payments Export'!H7297),"")</f>
        <v/>
      </c>
      <c r="D7293" s="7" t="str">
        <f>IF('Payments Export'!I7297="","",'Payments Export'!I7297)</f>
        <v/>
      </c>
      <c r="E7293" s="7" t="str">
        <f t="shared" si="226"/>
        <v/>
      </c>
      <c r="F7293" s="7" t="str">
        <f>IF('Payments Export'!A7297="","",'Payments Export'!N7297)</f>
        <v/>
      </c>
      <c r="G7293" s="7" t="str">
        <f>IF('Payments Export'!A7297="","",'Payments Export'!O7297)</f>
        <v/>
      </c>
      <c r="H7293" s="7" t="str">
        <f>IF('Payments Export'!B7297="","",G7293-F7293)</f>
        <v/>
      </c>
      <c r="I7293" s="3" t="str">
        <f>IF(C7293&lt;&gt;"",_xlfn.XLOOKUP(IFERROR(VALUE(C7293),C7293),'Items database'!A:A,'Items database'!B:B),(_xlfn.XLOOKUP(LEFT(E7293,3),Services,Services,"")))</f>
        <v/>
      </c>
      <c r="J7293" s="3" t="str">
        <f t="shared" si="227"/>
        <v/>
      </c>
    </row>
    <row r="7294" spans="1:10" x14ac:dyDescent="0.35">
      <c r="A7294" s="7" t="str">
        <f>IF('Payments Export'!A7298="","",'Payments Export'!A7298)</f>
        <v/>
      </c>
      <c r="B7294" s="7" t="str">
        <f>IF('Payments Export'!A7298="","",'Payments Export'!B7298)</f>
        <v/>
      </c>
      <c r="C7294" s="7" t="str">
        <f>IF(IFERROR(VALUE('Payments Export'!H7298),'Payments Export'!H7298)&lt;&gt;0,IFERROR(VALUE('Payments Export'!H7298),'Payments Export'!H7298),"")</f>
        <v/>
      </c>
      <c r="D7294" s="7" t="str">
        <f>IF('Payments Export'!I7298="","",'Payments Export'!I7298)</f>
        <v/>
      </c>
      <c r="E7294" s="7" t="str">
        <f t="shared" si="226"/>
        <v/>
      </c>
      <c r="F7294" s="7" t="str">
        <f>IF('Payments Export'!A7298="","",'Payments Export'!N7298)</f>
        <v/>
      </c>
      <c r="G7294" s="7" t="str">
        <f>IF('Payments Export'!A7298="","",'Payments Export'!O7298)</f>
        <v/>
      </c>
      <c r="H7294" s="7" t="str">
        <f>IF('Payments Export'!B7298="","",G7294-F7294)</f>
        <v/>
      </c>
      <c r="I7294" s="3" t="str">
        <f>IF(C7294&lt;&gt;"",_xlfn.XLOOKUP(IFERROR(VALUE(C7294),C7294),'Items database'!A:A,'Items database'!B:B),(_xlfn.XLOOKUP(LEFT(E7294,3),Services,Services,"")))</f>
        <v/>
      </c>
      <c r="J7294" s="3" t="str">
        <f t="shared" si="227"/>
        <v/>
      </c>
    </row>
    <row r="7295" spans="1:10" x14ac:dyDescent="0.35">
      <c r="A7295" s="7" t="str">
        <f>IF('Payments Export'!A7299="","",'Payments Export'!A7299)</f>
        <v/>
      </c>
      <c r="B7295" s="7" t="str">
        <f>IF('Payments Export'!A7299="","",'Payments Export'!B7299)</f>
        <v/>
      </c>
      <c r="C7295" s="7" t="str">
        <f>IF(IFERROR(VALUE('Payments Export'!H7299),'Payments Export'!H7299)&lt;&gt;0,IFERROR(VALUE('Payments Export'!H7299),'Payments Export'!H7299),"")</f>
        <v/>
      </c>
      <c r="D7295" s="7" t="str">
        <f>IF('Payments Export'!I7299="","",'Payments Export'!I7299)</f>
        <v/>
      </c>
      <c r="E7295" s="7" t="str">
        <f t="shared" si="226"/>
        <v/>
      </c>
      <c r="F7295" s="7" t="str">
        <f>IF('Payments Export'!A7299="","",'Payments Export'!N7299)</f>
        <v/>
      </c>
      <c r="G7295" s="7" t="str">
        <f>IF('Payments Export'!A7299="","",'Payments Export'!O7299)</f>
        <v/>
      </c>
      <c r="H7295" s="7" t="str">
        <f>IF('Payments Export'!B7299="","",G7295-F7295)</f>
        <v/>
      </c>
      <c r="I7295" s="3" t="str">
        <f>IF(C7295&lt;&gt;"",_xlfn.XLOOKUP(IFERROR(VALUE(C7295),C7295),'Items database'!A:A,'Items database'!B:B),(_xlfn.XLOOKUP(LEFT(E7295,3),Services,Services,"")))</f>
        <v/>
      </c>
      <c r="J7295" s="3" t="str">
        <f t="shared" si="227"/>
        <v/>
      </c>
    </row>
    <row r="7296" spans="1:10" x14ac:dyDescent="0.35">
      <c r="A7296" s="7" t="str">
        <f>IF('Payments Export'!A7300="","",'Payments Export'!A7300)</f>
        <v/>
      </c>
      <c r="B7296" s="7" t="str">
        <f>IF('Payments Export'!A7300="","",'Payments Export'!B7300)</f>
        <v/>
      </c>
      <c r="C7296" s="7" t="str">
        <f>IF(IFERROR(VALUE('Payments Export'!H7300),'Payments Export'!H7300)&lt;&gt;0,IFERROR(VALUE('Payments Export'!H7300),'Payments Export'!H7300),"")</f>
        <v/>
      </c>
      <c r="D7296" s="7" t="str">
        <f>IF('Payments Export'!I7300="","",'Payments Export'!I7300)</f>
        <v/>
      </c>
      <c r="E7296" s="7" t="str">
        <f t="shared" si="226"/>
        <v/>
      </c>
      <c r="F7296" s="7" t="str">
        <f>IF('Payments Export'!A7300="","",'Payments Export'!N7300)</f>
        <v/>
      </c>
      <c r="G7296" s="7" t="str">
        <f>IF('Payments Export'!A7300="","",'Payments Export'!O7300)</f>
        <v/>
      </c>
      <c r="H7296" s="7" t="str">
        <f>IF('Payments Export'!B7300="","",G7296-F7296)</f>
        <v/>
      </c>
      <c r="I7296" s="3" t="str">
        <f>IF(C7296&lt;&gt;"",_xlfn.XLOOKUP(IFERROR(VALUE(C7296),C7296),'Items database'!A:A,'Items database'!B:B),(_xlfn.XLOOKUP(LEFT(E7296,3),Services,Services,"")))</f>
        <v/>
      </c>
      <c r="J7296" s="3" t="str">
        <f t="shared" si="227"/>
        <v/>
      </c>
    </row>
    <row r="7297" spans="1:10" x14ac:dyDescent="0.35">
      <c r="A7297" s="7" t="str">
        <f>IF('Payments Export'!A7301="","",'Payments Export'!A7301)</f>
        <v/>
      </c>
      <c r="B7297" s="7" t="str">
        <f>IF('Payments Export'!A7301="","",'Payments Export'!B7301)</f>
        <v/>
      </c>
      <c r="C7297" s="7" t="str">
        <f>IF(IFERROR(VALUE('Payments Export'!H7301),'Payments Export'!H7301)&lt;&gt;0,IFERROR(VALUE('Payments Export'!H7301),'Payments Export'!H7301),"")</f>
        <v/>
      </c>
      <c r="D7297" s="7" t="str">
        <f>IF('Payments Export'!I7301="","",'Payments Export'!I7301)</f>
        <v/>
      </c>
      <c r="E7297" s="7" t="str">
        <f t="shared" ref="E7297:E7360" si="228">LEFT(D7297,66)</f>
        <v/>
      </c>
      <c r="F7297" s="7" t="str">
        <f>IF('Payments Export'!A7301="","",'Payments Export'!N7301)</f>
        <v/>
      </c>
      <c r="G7297" s="7" t="str">
        <f>IF('Payments Export'!A7301="","",'Payments Export'!O7301)</f>
        <v/>
      </c>
      <c r="H7297" s="7" t="str">
        <f>IF('Payments Export'!B7301="","",G7297-F7297)</f>
        <v/>
      </c>
      <c r="I7297" s="3" t="str">
        <f>IF(C7297&lt;&gt;"",_xlfn.XLOOKUP(IFERROR(VALUE(C7297),C7297),'Items database'!A:A,'Items database'!B:B),(_xlfn.XLOOKUP(LEFT(E7297,3),Services,Services,"")))</f>
        <v/>
      </c>
      <c r="J7297" s="3" t="str">
        <f t="shared" ref="J7297:J7360" si="229">IF(ISNUMBER(F7297)=TRUE,IF(F7297=0,"","GST"),"")</f>
        <v/>
      </c>
    </row>
    <row r="7298" spans="1:10" x14ac:dyDescent="0.35">
      <c r="A7298" s="7" t="str">
        <f>IF('Payments Export'!A7302="","",'Payments Export'!A7302)</f>
        <v/>
      </c>
      <c r="B7298" s="7" t="str">
        <f>IF('Payments Export'!A7302="","",'Payments Export'!B7302)</f>
        <v/>
      </c>
      <c r="C7298" s="7" t="str">
        <f>IF(IFERROR(VALUE('Payments Export'!H7302),'Payments Export'!H7302)&lt;&gt;0,IFERROR(VALUE('Payments Export'!H7302),'Payments Export'!H7302),"")</f>
        <v/>
      </c>
      <c r="D7298" s="7" t="str">
        <f>IF('Payments Export'!I7302="","",'Payments Export'!I7302)</f>
        <v/>
      </c>
      <c r="E7298" s="7" t="str">
        <f t="shared" si="228"/>
        <v/>
      </c>
      <c r="F7298" s="7" t="str">
        <f>IF('Payments Export'!A7302="","",'Payments Export'!N7302)</f>
        <v/>
      </c>
      <c r="G7298" s="7" t="str">
        <f>IF('Payments Export'!A7302="","",'Payments Export'!O7302)</f>
        <v/>
      </c>
      <c r="H7298" s="7" t="str">
        <f>IF('Payments Export'!B7302="","",G7298-F7298)</f>
        <v/>
      </c>
      <c r="I7298" s="3" t="str">
        <f>IF(C7298&lt;&gt;"",_xlfn.XLOOKUP(IFERROR(VALUE(C7298),C7298),'Items database'!A:A,'Items database'!B:B),(_xlfn.XLOOKUP(LEFT(E7298,3),Services,Services,"")))</f>
        <v/>
      </c>
      <c r="J7298" s="3" t="str">
        <f t="shared" si="229"/>
        <v/>
      </c>
    </row>
    <row r="7299" spans="1:10" x14ac:dyDescent="0.35">
      <c r="A7299" s="7" t="str">
        <f>IF('Payments Export'!A7303="","",'Payments Export'!A7303)</f>
        <v/>
      </c>
      <c r="B7299" s="7" t="str">
        <f>IF('Payments Export'!A7303="","",'Payments Export'!B7303)</f>
        <v/>
      </c>
      <c r="C7299" s="7" t="str">
        <f>IF(IFERROR(VALUE('Payments Export'!H7303),'Payments Export'!H7303)&lt;&gt;0,IFERROR(VALUE('Payments Export'!H7303),'Payments Export'!H7303),"")</f>
        <v/>
      </c>
      <c r="D7299" s="7" t="str">
        <f>IF('Payments Export'!I7303="","",'Payments Export'!I7303)</f>
        <v/>
      </c>
      <c r="E7299" s="7" t="str">
        <f t="shared" si="228"/>
        <v/>
      </c>
      <c r="F7299" s="7" t="str">
        <f>IF('Payments Export'!A7303="","",'Payments Export'!N7303)</f>
        <v/>
      </c>
      <c r="G7299" s="7" t="str">
        <f>IF('Payments Export'!A7303="","",'Payments Export'!O7303)</f>
        <v/>
      </c>
      <c r="H7299" s="7" t="str">
        <f>IF('Payments Export'!B7303="","",G7299-F7299)</f>
        <v/>
      </c>
      <c r="I7299" s="3" t="str">
        <f>IF(C7299&lt;&gt;"",_xlfn.XLOOKUP(IFERROR(VALUE(C7299),C7299),'Items database'!A:A,'Items database'!B:B),(_xlfn.XLOOKUP(LEFT(E7299,3),Services,Services,"")))</f>
        <v/>
      </c>
      <c r="J7299" s="3" t="str">
        <f t="shared" si="229"/>
        <v/>
      </c>
    </row>
    <row r="7300" spans="1:10" x14ac:dyDescent="0.35">
      <c r="A7300" s="7" t="str">
        <f>IF('Payments Export'!A7304="","",'Payments Export'!A7304)</f>
        <v/>
      </c>
      <c r="B7300" s="7" t="str">
        <f>IF('Payments Export'!A7304="","",'Payments Export'!B7304)</f>
        <v/>
      </c>
      <c r="C7300" s="7" t="str">
        <f>IF(IFERROR(VALUE('Payments Export'!H7304),'Payments Export'!H7304)&lt;&gt;0,IFERROR(VALUE('Payments Export'!H7304),'Payments Export'!H7304),"")</f>
        <v/>
      </c>
      <c r="D7300" s="7" t="str">
        <f>IF('Payments Export'!I7304="","",'Payments Export'!I7304)</f>
        <v/>
      </c>
      <c r="E7300" s="7" t="str">
        <f t="shared" si="228"/>
        <v/>
      </c>
      <c r="F7300" s="7" t="str">
        <f>IF('Payments Export'!A7304="","",'Payments Export'!N7304)</f>
        <v/>
      </c>
      <c r="G7300" s="7" t="str">
        <f>IF('Payments Export'!A7304="","",'Payments Export'!O7304)</f>
        <v/>
      </c>
      <c r="H7300" s="7" t="str">
        <f>IF('Payments Export'!B7304="","",G7300-F7300)</f>
        <v/>
      </c>
      <c r="I7300" s="3" t="str">
        <f>IF(C7300&lt;&gt;"",_xlfn.XLOOKUP(IFERROR(VALUE(C7300),C7300),'Items database'!A:A,'Items database'!B:B),(_xlfn.XLOOKUP(LEFT(E7300,3),Services,Services,"")))</f>
        <v/>
      </c>
      <c r="J7300" s="3" t="str">
        <f t="shared" si="229"/>
        <v/>
      </c>
    </row>
    <row r="7301" spans="1:10" x14ac:dyDescent="0.35">
      <c r="A7301" s="7" t="str">
        <f>IF('Payments Export'!A7305="","",'Payments Export'!A7305)</f>
        <v/>
      </c>
      <c r="B7301" s="7" t="str">
        <f>IF('Payments Export'!A7305="","",'Payments Export'!B7305)</f>
        <v/>
      </c>
      <c r="C7301" s="7" t="str">
        <f>IF(IFERROR(VALUE('Payments Export'!H7305),'Payments Export'!H7305)&lt;&gt;0,IFERROR(VALUE('Payments Export'!H7305),'Payments Export'!H7305),"")</f>
        <v/>
      </c>
      <c r="D7301" s="7" t="str">
        <f>IF('Payments Export'!I7305="","",'Payments Export'!I7305)</f>
        <v/>
      </c>
      <c r="E7301" s="7" t="str">
        <f t="shared" si="228"/>
        <v/>
      </c>
      <c r="F7301" s="7" t="str">
        <f>IF('Payments Export'!A7305="","",'Payments Export'!N7305)</f>
        <v/>
      </c>
      <c r="G7301" s="7" t="str">
        <f>IF('Payments Export'!A7305="","",'Payments Export'!O7305)</f>
        <v/>
      </c>
      <c r="H7301" s="7" t="str">
        <f>IF('Payments Export'!B7305="","",G7301-F7301)</f>
        <v/>
      </c>
      <c r="I7301" s="3" t="str">
        <f>IF(C7301&lt;&gt;"",_xlfn.XLOOKUP(IFERROR(VALUE(C7301),C7301),'Items database'!A:A,'Items database'!B:B),(_xlfn.XLOOKUP(LEFT(E7301,3),Services,Services,"")))</f>
        <v/>
      </c>
      <c r="J7301" s="3" t="str">
        <f t="shared" si="229"/>
        <v/>
      </c>
    </row>
    <row r="7302" spans="1:10" x14ac:dyDescent="0.35">
      <c r="A7302" s="7" t="str">
        <f>IF('Payments Export'!A7306="","",'Payments Export'!A7306)</f>
        <v/>
      </c>
      <c r="B7302" s="7" t="str">
        <f>IF('Payments Export'!A7306="","",'Payments Export'!B7306)</f>
        <v/>
      </c>
      <c r="C7302" s="7" t="str">
        <f>IF(IFERROR(VALUE('Payments Export'!H7306),'Payments Export'!H7306)&lt;&gt;0,IFERROR(VALUE('Payments Export'!H7306),'Payments Export'!H7306),"")</f>
        <v/>
      </c>
      <c r="D7302" s="7" t="str">
        <f>IF('Payments Export'!I7306="","",'Payments Export'!I7306)</f>
        <v/>
      </c>
      <c r="E7302" s="7" t="str">
        <f t="shared" si="228"/>
        <v/>
      </c>
      <c r="F7302" s="7" t="str">
        <f>IF('Payments Export'!A7306="","",'Payments Export'!N7306)</f>
        <v/>
      </c>
      <c r="G7302" s="7" t="str">
        <f>IF('Payments Export'!A7306="","",'Payments Export'!O7306)</f>
        <v/>
      </c>
      <c r="H7302" s="7" t="str">
        <f>IF('Payments Export'!B7306="","",G7302-F7302)</f>
        <v/>
      </c>
      <c r="I7302" s="3" t="str">
        <f>IF(C7302&lt;&gt;"",_xlfn.XLOOKUP(IFERROR(VALUE(C7302),C7302),'Items database'!A:A,'Items database'!B:B),(_xlfn.XLOOKUP(LEFT(E7302,3),Services,Services,"")))</f>
        <v/>
      </c>
      <c r="J7302" s="3" t="str">
        <f t="shared" si="229"/>
        <v/>
      </c>
    </row>
    <row r="7303" spans="1:10" x14ac:dyDescent="0.35">
      <c r="A7303" s="7" t="str">
        <f>IF('Payments Export'!A7307="","",'Payments Export'!A7307)</f>
        <v/>
      </c>
      <c r="B7303" s="7" t="str">
        <f>IF('Payments Export'!A7307="","",'Payments Export'!B7307)</f>
        <v/>
      </c>
      <c r="C7303" s="7" t="str">
        <f>IF(IFERROR(VALUE('Payments Export'!H7307),'Payments Export'!H7307)&lt;&gt;0,IFERROR(VALUE('Payments Export'!H7307),'Payments Export'!H7307),"")</f>
        <v/>
      </c>
      <c r="D7303" s="7" t="str">
        <f>IF('Payments Export'!I7307="","",'Payments Export'!I7307)</f>
        <v/>
      </c>
      <c r="E7303" s="7" t="str">
        <f t="shared" si="228"/>
        <v/>
      </c>
      <c r="F7303" s="7" t="str">
        <f>IF('Payments Export'!A7307="","",'Payments Export'!N7307)</f>
        <v/>
      </c>
      <c r="G7303" s="7" t="str">
        <f>IF('Payments Export'!A7307="","",'Payments Export'!O7307)</f>
        <v/>
      </c>
      <c r="H7303" s="7" t="str">
        <f>IF('Payments Export'!B7307="","",G7303-F7303)</f>
        <v/>
      </c>
      <c r="I7303" s="3" t="str">
        <f>IF(C7303&lt;&gt;"",_xlfn.XLOOKUP(IFERROR(VALUE(C7303),C7303),'Items database'!A:A,'Items database'!B:B),(_xlfn.XLOOKUP(LEFT(E7303,3),Services,Services,"")))</f>
        <v/>
      </c>
      <c r="J7303" s="3" t="str">
        <f t="shared" si="229"/>
        <v/>
      </c>
    </row>
    <row r="7304" spans="1:10" x14ac:dyDescent="0.35">
      <c r="A7304" s="7" t="str">
        <f>IF('Payments Export'!A7308="","",'Payments Export'!A7308)</f>
        <v/>
      </c>
      <c r="B7304" s="7" t="str">
        <f>IF('Payments Export'!A7308="","",'Payments Export'!B7308)</f>
        <v/>
      </c>
      <c r="C7304" s="7" t="str">
        <f>IF(IFERROR(VALUE('Payments Export'!H7308),'Payments Export'!H7308)&lt;&gt;0,IFERROR(VALUE('Payments Export'!H7308),'Payments Export'!H7308),"")</f>
        <v/>
      </c>
      <c r="D7304" s="7" t="str">
        <f>IF('Payments Export'!I7308="","",'Payments Export'!I7308)</f>
        <v/>
      </c>
      <c r="E7304" s="7" t="str">
        <f t="shared" si="228"/>
        <v/>
      </c>
      <c r="F7304" s="7" t="str">
        <f>IF('Payments Export'!A7308="","",'Payments Export'!N7308)</f>
        <v/>
      </c>
      <c r="G7304" s="7" t="str">
        <f>IF('Payments Export'!A7308="","",'Payments Export'!O7308)</f>
        <v/>
      </c>
      <c r="H7304" s="7" t="str">
        <f>IF('Payments Export'!B7308="","",G7304-F7304)</f>
        <v/>
      </c>
      <c r="I7304" s="3" t="str">
        <f>IF(C7304&lt;&gt;"",_xlfn.XLOOKUP(IFERROR(VALUE(C7304),C7304),'Items database'!A:A,'Items database'!B:B),(_xlfn.XLOOKUP(LEFT(E7304,3),Services,Services,"")))</f>
        <v/>
      </c>
      <c r="J7304" s="3" t="str">
        <f t="shared" si="229"/>
        <v/>
      </c>
    </row>
    <row r="7305" spans="1:10" x14ac:dyDescent="0.35">
      <c r="A7305" s="7" t="str">
        <f>IF('Payments Export'!A7309="","",'Payments Export'!A7309)</f>
        <v/>
      </c>
      <c r="B7305" s="7" t="str">
        <f>IF('Payments Export'!A7309="","",'Payments Export'!B7309)</f>
        <v/>
      </c>
      <c r="C7305" s="7" t="str">
        <f>IF(IFERROR(VALUE('Payments Export'!H7309),'Payments Export'!H7309)&lt;&gt;0,IFERROR(VALUE('Payments Export'!H7309),'Payments Export'!H7309),"")</f>
        <v/>
      </c>
      <c r="D7305" s="7" t="str">
        <f>IF('Payments Export'!I7309="","",'Payments Export'!I7309)</f>
        <v/>
      </c>
      <c r="E7305" s="7" t="str">
        <f t="shared" si="228"/>
        <v/>
      </c>
      <c r="F7305" s="7" t="str">
        <f>IF('Payments Export'!A7309="","",'Payments Export'!N7309)</f>
        <v/>
      </c>
      <c r="G7305" s="7" t="str">
        <f>IF('Payments Export'!A7309="","",'Payments Export'!O7309)</f>
        <v/>
      </c>
      <c r="H7305" s="7" t="str">
        <f>IF('Payments Export'!B7309="","",G7305-F7305)</f>
        <v/>
      </c>
      <c r="I7305" s="3" t="str">
        <f>IF(C7305&lt;&gt;"",_xlfn.XLOOKUP(IFERROR(VALUE(C7305),C7305),'Items database'!A:A,'Items database'!B:B),(_xlfn.XLOOKUP(LEFT(E7305,3),Services,Services,"")))</f>
        <v/>
      </c>
      <c r="J7305" s="3" t="str">
        <f t="shared" si="229"/>
        <v/>
      </c>
    </row>
    <row r="7306" spans="1:10" x14ac:dyDescent="0.35">
      <c r="A7306" s="7" t="str">
        <f>IF('Payments Export'!A7310="","",'Payments Export'!A7310)</f>
        <v/>
      </c>
      <c r="B7306" s="7" t="str">
        <f>IF('Payments Export'!A7310="","",'Payments Export'!B7310)</f>
        <v/>
      </c>
      <c r="C7306" s="7" t="str">
        <f>IF(IFERROR(VALUE('Payments Export'!H7310),'Payments Export'!H7310)&lt;&gt;0,IFERROR(VALUE('Payments Export'!H7310),'Payments Export'!H7310),"")</f>
        <v/>
      </c>
      <c r="D7306" s="7" t="str">
        <f>IF('Payments Export'!I7310="","",'Payments Export'!I7310)</f>
        <v/>
      </c>
      <c r="E7306" s="7" t="str">
        <f t="shared" si="228"/>
        <v/>
      </c>
      <c r="F7306" s="7" t="str">
        <f>IF('Payments Export'!A7310="","",'Payments Export'!N7310)</f>
        <v/>
      </c>
      <c r="G7306" s="7" t="str">
        <f>IF('Payments Export'!A7310="","",'Payments Export'!O7310)</f>
        <v/>
      </c>
      <c r="H7306" s="7" t="str">
        <f>IF('Payments Export'!B7310="","",G7306-F7306)</f>
        <v/>
      </c>
      <c r="I7306" s="3" t="str">
        <f>IF(C7306&lt;&gt;"",_xlfn.XLOOKUP(IFERROR(VALUE(C7306),C7306),'Items database'!A:A,'Items database'!B:B),(_xlfn.XLOOKUP(LEFT(E7306,3),Services,Services,"")))</f>
        <v/>
      </c>
      <c r="J7306" s="3" t="str">
        <f t="shared" si="229"/>
        <v/>
      </c>
    </row>
    <row r="7307" spans="1:10" x14ac:dyDescent="0.35">
      <c r="A7307" s="7" t="str">
        <f>IF('Payments Export'!A7311="","",'Payments Export'!A7311)</f>
        <v/>
      </c>
      <c r="B7307" s="7" t="str">
        <f>IF('Payments Export'!A7311="","",'Payments Export'!B7311)</f>
        <v/>
      </c>
      <c r="C7307" s="7" t="str">
        <f>IF(IFERROR(VALUE('Payments Export'!H7311),'Payments Export'!H7311)&lt;&gt;0,IFERROR(VALUE('Payments Export'!H7311),'Payments Export'!H7311),"")</f>
        <v/>
      </c>
      <c r="D7307" s="7" t="str">
        <f>IF('Payments Export'!I7311="","",'Payments Export'!I7311)</f>
        <v/>
      </c>
      <c r="E7307" s="7" t="str">
        <f t="shared" si="228"/>
        <v/>
      </c>
      <c r="F7307" s="7" t="str">
        <f>IF('Payments Export'!A7311="","",'Payments Export'!N7311)</f>
        <v/>
      </c>
      <c r="G7307" s="7" t="str">
        <f>IF('Payments Export'!A7311="","",'Payments Export'!O7311)</f>
        <v/>
      </c>
      <c r="H7307" s="7" t="str">
        <f>IF('Payments Export'!B7311="","",G7307-F7307)</f>
        <v/>
      </c>
      <c r="I7307" s="3" t="str">
        <f>IF(C7307&lt;&gt;"",_xlfn.XLOOKUP(IFERROR(VALUE(C7307),C7307),'Items database'!A:A,'Items database'!B:B),(_xlfn.XLOOKUP(LEFT(E7307,3),Services,Services,"")))</f>
        <v/>
      </c>
      <c r="J7307" s="3" t="str">
        <f t="shared" si="229"/>
        <v/>
      </c>
    </row>
    <row r="7308" spans="1:10" x14ac:dyDescent="0.35">
      <c r="A7308" s="7" t="str">
        <f>IF('Payments Export'!A7312="","",'Payments Export'!A7312)</f>
        <v/>
      </c>
      <c r="B7308" s="7" t="str">
        <f>IF('Payments Export'!A7312="","",'Payments Export'!B7312)</f>
        <v/>
      </c>
      <c r="C7308" s="7" t="str">
        <f>IF(IFERROR(VALUE('Payments Export'!H7312),'Payments Export'!H7312)&lt;&gt;0,IFERROR(VALUE('Payments Export'!H7312),'Payments Export'!H7312),"")</f>
        <v/>
      </c>
      <c r="D7308" s="7" t="str">
        <f>IF('Payments Export'!I7312="","",'Payments Export'!I7312)</f>
        <v/>
      </c>
      <c r="E7308" s="7" t="str">
        <f t="shared" si="228"/>
        <v/>
      </c>
      <c r="F7308" s="7" t="str">
        <f>IF('Payments Export'!A7312="","",'Payments Export'!N7312)</f>
        <v/>
      </c>
      <c r="G7308" s="7" t="str">
        <f>IF('Payments Export'!A7312="","",'Payments Export'!O7312)</f>
        <v/>
      </c>
      <c r="H7308" s="7" t="str">
        <f>IF('Payments Export'!B7312="","",G7308-F7308)</f>
        <v/>
      </c>
      <c r="I7308" s="3" t="str">
        <f>IF(C7308&lt;&gt;"",_xlfn.XLOOKUP(IFERROR(VALUE(C7308),C7308),'Items database'!A:A,'Items database'!B:B),(_xlfn.XLOOKUP(LEFT(E7308,3),Services,Services,"")))</f>
        <v/>
      </c>
      <c r="J7308" s="3" t="str">
        <f t="shared" si="229"/>
        <v/>
      </c>
    </row>
    <row r="7309" spans="1:10" x14ac:dyDescent="0.35">
      <c r="A7309" s="7" t="str">
        <f>IF('Payments Export'!A7313="","",'Payments Export'!A7313)</f>
        <v/>
      </c>
      <c r="B7309" s="7" t="str">
        <f>IF('Payments Export'!A7313="","",'Payments Export'!B7313)</f>
        <v/>
      </c>
      <c r="C7309" s="7" t="str">
        <f>IF(IFERROR(VALUE('Payments Export'!H7313),'Payments Export'!H7313)&lt;&gt;0,IFERROR(VALUE('Payments Export'!H7313),'Payments Export'!H7313),"")</f>
        <v/>
      </c>
      <c r="D7309" s="7" t="str">
        <f>IF('Payments Export'!I7313="","",'Payments Export'!I7313)</f>
        <v/>
      </c>
      <c r="E7309" s="7" t="str">
        <f t="shared" si="228"/>
        <v/>
      </c>
      <c r="F7309" s="7" t="str">
        <f>IF('Payments Export'!A7313="","",'Payments Export'!N7313)</f>
        <v/>
      </c>
      <c r="G7309" s="7" t="str">
        <f>IF('Payments Export'!A7313="","",'Payments Export'!O7313)</f>
        <v/>
      </c>
      <c r="H7309" s="7" t="str">
        <f>IF('Payments Export'!B7313="","",G7309-F7309)</f>
        <v/>
      </c>
      <c r="I7309" s="3" t="str">
        <f>IF(C7309&lt;&gt;"",_xlfn.XLOOKUP(IFERROR(VALUE(C7309),C7309),'Items database'!A:A,'Items database'!B:B),(_xlfn.XLOOKUP(LEFT(E7309,3),Services,Services,"")))</f>
        <v/>
      </c>
      <c r="J7309" s="3" t="str">
        <f t="shared" si="229"/>
        <v/>
      </c>
    </row>
    <row r="7310" spans="1:10" x14ac:dyDescent="0.35">
      <c r="A7310" s="7" t="str">
        <f>IF('Payments Export'!A7314="","",'Payments Export'!A7314)</f>
        <v/>
      </c>
      <c r="B7310" s="7" t="str">
        <f>IF('Payments Export'!A7314="","",'Payments Export'!B7314)</f>
        <v/>
      </c>
      <c r="C7310" s="7" t="str">
        <f>IF(IFERROR(VALUE('Payments Export'!H7314),'Payments Export'!H7314)&lt;&gt;0,IFERROR(VALUE('Payments Export'!H7314),'Payments Export'!H7314),"")</f>
        <v/>
      </c>
      <c r="D7310" s="7" t="str">
        <f>IF('Payments Export'!I7314="","",'Payments Export'!I7314)</f>
        <v/>
      </c>
      <c r="E7310" s="7" t="str">
        <f t="shared" si="228"/>
        <v/>
      </c>
      <c r="F7310" s="7" t="str">
        <f>IF('Payments Export'!A7314="","",'Payments Export'!N7314)</f>
        <v/>
      </c>
      <c r="G7310" s="7" t="str">
        <f>IF('Payments Export'!A7314="","",'Payments Export'!O7314)</f>
        <v/>
      </c>
      <c r="H7310" s="7" t="str">
        <f>IF('Payments Export'!B7314="","",G7310-F7310)</f>
        <v/>
      </c>
      <c r="I7310" s="3" t="str">
        <f>IF(C7310&lt;&gt;"",_xlfn.XLOOKUP(IFERROR(VALUE(C7310),C7310),'Items database'!A:A,'Items database'!B:B),(_xlfn.XLOOKUP(LEFT(E7310,3),Services,Services,"")))</f>
        <v/>
      </c>
      <c r="J7310" s="3" t="str">
        <f t="shared" si="229"/>
        <v/>
      </c>
    </row>
    <row r="7311" spans="1:10" x14ac:dyDescent="0.35">
      <c r="A7311" s="7" t="str">
        <f>IF('Payments Export'!A7315="","",'Payments Export'!A7315)</f>
        <v/>
      </c>
      <c r="B7311" s="7" t="str">
        <f>IF('Payments Export'!A7315="","",'Payments Export'!B7315)</f>
        <v/>
      </c>
      <c r="C7311" s="7" t="str">
        <f>IF(IFERROR(VALUE('Payments Export'!H7315),'Payments Export'!H7315)&lt;&gt;0,IFERROR(VALUE('Payments Export'!H7315),'Payments Export'!H7315),"")</f>
        <v/>
      </c>
      <c r="D7311" s="7" t="str">
        <f>IF('Payments Export'!I7315="","",'Payments Export'!I7315)</f>
        <v/>
      </c>
      <c r="E7311" s="7" t="str">
        <f t="shared" si="228"/>
        <v/>
      </c>
      <c r="F7311" s="7" t="str">
        <f>IF('Payments Export'!A7315="","",'Payments Export'!N7315)</f>
        <v/>
      </c>
      <c r="G7311" s="7" t="str">
        <f>IF('Payments Export'!A7315="","",'Payments Export'!O7315)</f>
        <v/>
      </c>
      <c r="H7311" s="7" t="str">
        <f>IF('Payments Export'!B7315="","",G7311-F7311)</f>
        <v/>
      </c>
      <c r="I7311" s="3" t="str">
        <f>IF(C7311&lt;&gt;"",_xlfn.XLOOKUP(IFERROR(VALUE(C7311),C7311),'Items database'!A:A,'Items database'!B:B),(_xlfn.XLOOKUP(LEFT(E7311,3),Services,Services,"")))</f>
        <v/>
      </c>
      <c r="J7311" s="3" t="str">
        <f t="shared" si="229"/>
        <v/>
      </c>
    </row>
    <row r="7312" spans="1:10" x14ac:dyDescent="0.35">
      <c r="A7312" s="7" t="str">
        <f>IF('Payments Export'!A7316="","",'Payments Export'!A7316)</f>
        <v/>
      </c>
      <c r="B7312" s="7" t="str">
        <f>IF('Payments Export'!A7316="","",'Payments Export'!B7316)</f>
        <v/>
      </c>
      <c r="C7312" s="7" t="str">
        <f>IF(IFERROR(VALUE('Payments Export'!H7316),'Payments Export'!H7316)&lt;&gt;0,IFERROR(VALUE('Payments Export'!H7316),'Payments Export'!H7316),"")</f>
        <v/>
      </c>
      <c r="D7312" s="7" t="str">
        <f>IF('Payments Export'!I7316="","",'Payments Export'!I7316)</f>
        <v/>
      </c>
      <c r="E7312" s="7" t="str">
        <f t="shared" si="228"/>
        <v/>
      </c>
      <c r="F7312" s="7" t="str">
        <f>IF('Payments Export'!A7316="","",'Payments Export'!N7316)</f>
        <v/>
      </c>
      <c r="G7312" s="7" t="str">
        <f>IF('Payments Export'!A7316="","",'Payments Export'!O7316)</f>
        <v/>
      </c>
      <c r="H7312" s="7" t="str">
        <f>IF('Payments Export'!B7316="","",G7312-F7312)</f>
        <v/>
      </c>
      <c r="I7312" s="3" t="str">
        <f>IF(C7312&lt;&gt;"",_xlfn.XLOOKUP(IFERROR(VALUE(C7312),C7312),'Items database'!A:A,'Items database'!B:B),(_xlfn.XLOOKUP(LEFT(E7312,3),Services,Services,"")))</f>
        <v/>
      </c>
      <c r="J7312" s="3" t="str">
        <f t="shared" si="229"/>
        <v/>
      </c>
    </row>
    <row r="7313" spans="1:10" x14ac:dyDescent="0.35">
      <c r="A7313" s="7" t="str">
        <f>IF('Payments Export'!A7317="","",'Payments Export'!A7317)</f>
        <v/>
      </c>
      <c r="B7313" s="7" t="str">
        <f>IF('Payments Export'!A7317="","",'Payments Export'!B7317)</f>
        <v/>
      </c>
      <c r="C7313" s="7" t="str">
        <f>IF(IFERROR(VALUE('Payments Export'!H7317),'Payments Export'!H7317)&lt;&gt;0,IFERROR(VALUE('Payments Export'!H7317),'Payments Export'!H7317),"")</f>
        <v/>
      </c>
      <c r="D7313" s="7" t="str">
        <f>IF('Payments Export'!I7317="","",'Payments Export'!I7317)</f>
        <v/>
      </c>
      <c r="E7313" s="7" t="str">
        <f t="shared" si="228"/>
        <v/>
      </c>
      <c r="F7313" s="7" t="str">
        <f>IF('Payments Export'!A7317="","",'Payments Export'!N7317)</f>
        <v/>
      </c>
      <c r="G7313" s="7" t="str">
        <f>IF('Payments Export'!A7317="","",'Payments Export'!O7317)</f>
        <v/>
      </c>
      <c r="H7313" s="7" t="str">
        <f>IF('Payments Export'!B7317="","",G7313-F7313)</f>
        <v/>
      </c>
      <c r="I7313" s="3" t="str">
        <f>IF(C7313&lt;&gt;"",_xlfn.XLOOKUP(IFERROR(VALUE(C7313),C7313),'Items database'!A:A,'Items database'!B:B),(_xlfn.XLOOKUP(LEFT(E7313,3),Services,Services,"")))</f>
        <v/>
      </c>
      <c r="J7313" s="3" t="str">
        <f t="shared" si="229"/>
        <v/>
      </c>
    </row>
    <row r="7314" spans="1:10" x14ac:dyDescent="0.35">
      <c r="A7314" s="7" t="str">
        <f>IF('Payments Export'!A7318="","",'Payments Export'!A7318)</f>
        <v/>
      </c>
      <c r="B7314" s="7" t="str">
        <f>IF('Payments Export'!A7318="","",'Payments Export'!B7318)</f>
        <v/>
      </c>
      <c r="C7314" s="7" t="str">
        <f>IF(IFERROR(VALUE('Payments Export'!H7318),'Payments Export'!H7318)&lt;&gt;0,IFERROR(VALUE('Payments Export'!H7318),'Payments Export'!H7318),"")</f>
        <v/>
      </c>
      <c r="D7314" s="7" t="str">
        <f>IF('Payments Export'!I7318="","",'Payments Export'!I7318)</f>
        <v/>
      </c>
      <c r="E7314" s="7" t="str">
        <f t="shared" si="228"/>
        <v/>
      </c>
      <c r="F7314" s="7" t="str">
        <f>IF('Payments Export'!A7318="","",'Payments Export'!N7318)</f>
        <v/>
      </c>
      <c r="G7314" s="7" t="str">
        <f>IF('Payments Export'!A7318="","",'Payments Export'!O7318)</f>
        <v/>
      </c>
      <c r="H7314" s="7" t="str">
        <f>IF('Payments Export'!B7318="","",G7314-F7314)</f>
        <v/>
      </c>
      <c r="I7314" s="3" t="str">
        <f>IF(C7314&lt;&gt;"",_xlfn.XLOOKUP(IFERROR(VALUE(C7314),C7314),'Items database'!A:A,'Items database'!B:B),(_xlfn.XLOOKUP(LEFT(E7314,3),Services,Services,"")))</f>
        <v/>
      </c>
      <c r="J7314" s="3" t="str">
        <f t="shared" si="229"/>
        <v/>
      </c>
    </row>
    <row r="7315" spans="1:10" x14ac:dyDescent="0.35">
      <c r="A7315" s="7" t="str">
        <f>IF('Payments Export'!A7319="","",'Payments Export'!A7319)</f>
        <v/>
      </c>
      <c r="B7315" s="7" t="str">
        <f>IF('Payments Export'!A7319="","",'Payments Export'!B7319)</f>
        <v/>
      </c>
      <c r="C7315" s="7" t="str">
        <f>IF(IFERROR(VALUE('Payments Export'!H7319),'Payments Export'!H7319)&lt;&gt;0,IFERROR(VALUE('Payments Export'!H7319),'Payments Export'!H7319),"")</f>
        <v/>
      </c>
      <c r="D7315" s="7" t="str">
        <f>IF('Payments Export'!I7319="","",'Payments Export'!I7319)</f>
        <v/>
      </c>
      <c r="E7315" s="7" t="str">
        <f t="shared" si="228"/>
        <v/>
      </c>
      <c r="F7315" s="7" t="str">
        <f>IF('Payments Export'!A7319="","",'Payments Export'!N7319)</f>
        <v/>
      </c>
      <c r="G7315" s="7" t="str">
        <f>IF('Payments Export'!A7319="","",'Payments Export'!O7319)</f>
        <v/>
      </c>
      <c r="H7315" s="7" t="str">
        <f>IF('Payments Export'!B7319="","",G7315-F7315)</f>
        <v/>
      </c>
      <c r="I7315" s="3" t="str">
        <f>IF(C7315&lt;&gt;"",_xlfn.XLOOKUP(IFERROR(VALUE(C7315),C7315),'Items database'!A:A,'Items database'!B:B),(_xlfn.XLOOKUP(LEFT(E7315,3),Services,Services,"")))</f>
        <v/>
      </c>
      <c r="J7315" s="3" t="str">
        <f t="shared" si="229"/>
        <v/>
      </c>
    </row>
    <row r="7316" spans="1:10" x14ac:dyDescent="0.35">
      <c r="A7316" s="7" t="str">
        <f>IF('Payments Export'!A7320="","",'Payments Export'!A7320)</f>
        <v/>
      </c>
      <c r="B7316" s="7" t="str">
        <f>IF('Payments Export'!A7320="","",'Payments Export'!B7320)</f>
        <v/>
      </c>
      <c r="C7316" s="7" t="str">
        <f>IF(IFERROR(VALUE('Payments Export'!H7320),'Payments Export'!H7320)&lt;&gt;0,IFERROR(VALUE('Payments Export'!H7320),'Payments Export'!H7320),"")</f>
        <v/>
      </c>
      <c r="D7316" s="7" t="str">
        <f>IF('Payments Export'!I7320="","",'Payments Export'!I7320)</f>
        <v/>
      </c>
      <c r="E7316" s="7" t="str">
        <f t="shared" si="228"/>
        <v/>
      </c>
      <c r="F7316" s="7" t="str">
        <f>IF('Payments Export'!A7320="","",'Payments Export'!N7320)</f>
        <v/>
      </c>
      <c r="G7316" s="7" t="str">
        <f>IF('Payments Export'!A7320="","",'Payments Export'!O7320)</f>
        <v/>
      </c>
      <c r="H7316" s="7" t="str">
        <f>IF('Payments Export'!B7320="","",G7316-F7316)</f>
        <v/>
      </c>
      <c r="I7316" s="3" t="str">
        <f>IF(C7316&lt;&gt;"",_xlfn.XLOOKUP(IFERROR(VALUE(C7316),C7316),'Items database'!A:A,'Items database'!B:B),(_xlfn.XLOOKUP(LEFT(E7316,3),Services,Services,"")))</f>
        <v/>
      </c>
      <c r="J7316" s="3" t="str">
        <f t="shared" si="229"/>
        <v/>
      </c>
    </row>
    <row r="7317" spans="1:10" x14ac:dyDescent="0.35">
      <c r="A7317" s="7" t="str">
        <f>IF('Payments Export'!A7321="","",'Payments Export'!A7321)</f>
        <v/>
      </c>
      <c r="B7317" s="7" t="str">
        <f>IF('Payments Export'!A7321="","",'Payments Export'!B7321)</f>
        <v/>
      </c>
      <c r="C7317" s="7" t="str">
        <f>IF(IFERROR(VALUE('Payments Export'!H7321),'Payments Export'!H7321)&lt;&gt;0,IFERROR(VALUE('Payments Export'!H7321),'Payments Export'!H7321),"")</f>
        <v/>
      </c>
      <c r="D7317" s="7" t="str">
        <f>IF('Payments Export'!I7321="","",'Payments Export'!I7321)</f>
        <v/>
      </c>
      <c r="E7317" s="7" t="str">
        <f t="shared" si="228"/>
        <v/>
      </c>
      <c r="F7317" s="7" t="str">
        <f>IF('Payments Export'!A7321="","",'Payments Export'!N7321)</f>
        <v/>
      </c>
      <c r="G7317" s="7" t="str">
        <f>IF('Payments Export'!A7321="","",'Payments Export'!O7321)</f>
        <v/>
      </c>
      <c r="H7317" s="7" t="str">
        <f>IF('Payments Export'!B7321="","",G7317-F7317)</f>
        <v/>
      </c>
      <c r="I7317" s="3" t="str">
        <f>IF(C7317&lt;&gt;"",_xlfn.XLOOKUP(IFERROR(VALUE(C7317),C7317),'Items database'!A:A,'Items database'!B:B),(_xlfn.XLOOKUP(LEFT(E7317,3),Services,Services,"")))</f>
        <v/>
      </c>
      <c r="J7317" s="3" t="str">
        <f t="shared" si="229"/>
        <v/>
      </c>
    </row>
    <row r="7318" spans="1:10" x14ac:dyDescent="0.35">
      <c r="A7318" s="7" t="str">
        <f>IF('Payments Export'!A7322="","",'Payments Export'!A7322)</f>
        <v/>
      </c>
      <c r="B7318" s="7" t="str">
        <f>IF('Payments Export'!A7322="","",'Payments Export'!B7322)</f>
        <v/>
      </c>
      <c r="C7318" s="7" t="str">
        <f>IF(IFERROR(VALUE('Payments Export'!H7322),'Payments Export'!H7322)&lt;&gt;0,IFERROR(VALUE('Payments Export'!H7322),'Payments Export'!H7322),"")</f>
        <v/>
      </c>
      <c r="D7318" s="7" t="str">
        <f>IF('Payments Export'!I7322="","",'Payments Export'!I7322)</f>
        <v/>
      </c>
      <c r="E7318" s="7" t="str">
        <f t="shared" si="228"/>
        <v/>
      </c>
      <c r="F7318" s="7" t="str">
        <f>IF('Payments Export'!A7322="","",'Payments Export'!N7322)</f>
        <v/>
      </c>
      <c r="G7318" s="7" t="str">
        <f>IF('Payments Export'!A7322="","",'Payments Export'!O7322)</f>
        <v/>
      </c>
      <c r="H7318" s="7" t="str">
        <f>IF('Payments Export'!B7322="","",G7318-F7318)</f>
        <v/>
      </c>
      <c r="I7318" s="3" t="str">
        <f>IF(C7318&lt;&gt;"",_xlfn.XLOOKUP(IFERROR(VALUE(C7318),C7318),'Items database'!A:A,'Items database'!B:B),(_xlfn.XLOOKUP(LEFT(E7318,3),Services,Services,"")))</f>
        <v/>
      </c>
      <c r="J7318" s="3" t="str">
        <f t="shared" si="229"/>
        <v/>
      </c>
    </row>
    <row r="7319" spans="1:10" x14ac:dyDescent="0.35">
      <c r="A7319" s="7" t="str">
        <f>IF('Payments Export'!A7323="","",'Payments Export'!A7323)</f>
        <v/>
      </c>
      <c r="B7319" s="7" t="str">
        <f>IF('Payments Export'!A7323="","",'Payments Export'!B7323)</f>
        <v/>
      </c>
      <c r="C7319" s="7" t="str">
        <f>IF(IFERROR(VALUE('Payments Export'!H7323),'Payments Export'!H7323)&lt;&gt;0,IFERROR(VALUE('Payments Export'!H7323),'Payments Export'!H7323),"")</f>
        <v/>
      </c>
      <c r="D7319" s="7" t="str">
        <f>IF('Payments Export'!I7323="","",'Payments Export'!I7323)</f>
        <v/>
      </c>
      <c r="E7319" s="7" t="str">
        <f t="shared" si="228"/>
        <v/>
      </c>
      <c r="F7319" s="7" t="str">
        <f>IF('Payments Export'!A7323="","",'Payments Export'!N7323)</f>
        <v/>
      </c>
      <c r="G7319" s="7" t="str">
        <f>IF('Payments Export'!A7323="","",'Payments Export'!O7323)</f>
        <v/>
      </c>
      <c r="H7319" s="7" t="str">
        <f>IF('Payments Export'!B7323="","",G7319-F7319)</f>
        <v/>
      </c>
      <c r="I7319" s="3" t="str">
        <f>IF(C7319&lt;&gt;"",_xlfn.XLOOKUP(IFERROR(VALUE(C7319),C7319),'Items database'!A:A,'Items database'!B:B),(_xlfn.XLOOKUP(LEFT(E7319,3),Services,Services,"")))</f>
        <v/>
      </c>
      <c r="J7319" s="3" t="str">
        <f t="shared" si="229"/>
        <v/>
      </c>
    </row>
    <row r="7320" spans="1:10" x14ac:dyDescent="0.35">
      <c r="A7320" s="7" t="str">
        <f>IF('Payments Export'!A7324="","",'Payments Export'!A7324)</f>
        <v/>
      </c>
      <c r="B7320" s="7" t="str">
        <f>IF('Payments Export'!A7324="","",'Payments Export'!B7324)</f>
        <v/>
      </c>
      <c r="C7320" s="7" t="str">
        <f>IF(IFERROR(VALUE('Payments Export'!H7324),'Payments Export'!H7324)&lt;&gt;0,IFERROR(VALUE('Payments Export'!H7324),'Payments Export'!H7324),"")</f>
        <v/>
      </c>
      <c r="D7320" s="7" t="str">
        <f>IF('Payments Export'!I7324="","",'Payments Export'!I7324)</f>
        <v/>
      </c>
      <c r="E7320" s="7" t="str">
        <f t="shared" si="228"/>
        <v/>
      </c>
      <c r="F7320" s="7" t="str">
        <f>IF('Payments Export'!A7324="","",'Payments Export'!N7324)</f>
        <v/>
      </c>
      <c r="G7320" s="7" t="str">
        <f>IF('Payments Export'!A7324="","",'Payments Export'!O7324)</f>
        <v/>
      </c>
      <c r="H7320" s="7" t="str">
        <f>IF('Payments Export'!B7324="","",G7320-F7320)</f>
        <v/>
      </c>
      <c r="I7320" s="3" t="str">
        <f>IF(C7320&lt;&gt;"",_xlfn.XLOOKUP(IFERROR(VALUE(C7320),C7320),'Items database'!A:A,'Items database'!B:B),(_xlfn.XLOOKUP(LEFT(E7320,3),Services,Services,"")))</f>
        <v/>
      </c>
      <c r="J7320" s="3" t="str">
        <f t="shared" si="229"/>
        <v/>
      </c>
    </row>
    <row r="7321" spans="1:10" x14ac:dyDescent="0.35">
      <c r="A7321" s="7" t="str">
        <f>IF('Payments Export'!A7325="","",'Payments Export'!A7325)</f>
        <v/>
      </c>
      <c r="B7321" s="7" t="str">
        <f>IF('Payments Export'!A7325="","",'Payments Export'!B7325)</f>
        <v/>
      </c>
      <c r="C7321" s="7" t="str">
        <f>IF(IFERROR(VALUE('Payments Export'!H7325),'Payments Export'!H7325)&lt;&gt;0,IFERROR(VALUE('Payments Export'!H7325),'Payments Export'!H7325),"")</f>
        <v/>
      </c>
      <c r="D7321" s="7" t="str">
        <f>IF('Payments Export'!I7325="","",'Payments Export'!I7325)</f>
        <v/>
      </c>
      <c r="E7321" s="7" t="str">
        <f t="shared" si="228"/>
        <v/>
      </c>
      <c r="F7321" s="7" t="str">
        <f>IF('Payments Export'!A7325="","",'Payments Export'!N7325)</f>
        <v/>
      </c>
      <c r="G7321" s="7" t="str">
        <f>IF('Payments Export'!A7325="","",'Payments Export'!O7325)</f>
        <v/>
      </c>
      <c r="H7321" s="7" t="str">
        <f>IF('Payments Export'!B7325="","",G7321-F7321)</f>
        <v/>
      </c>
      <c r="I7321" s="3" t="str">
        <f>IF(C7321&lt;&gt;"",_xlfn.XLOOKUP(IFERROR(VALUE(C7321),C7321),'Items database'!A:A,'Items database'!B:B),(_xlfn.XLOOKUP(LEFT(E7321,3),Services,Services,"")))</f>
        <v/>
      </c>
      <c r="J7321" s="3" t="str">
        <f t="shared" si="229"/>
        <v/>
      </c>
    </row>
    <row r="7322" spans="1:10" x14ac:dyDescent="0.35">
      <c r="A7322" s="7" t="str">
        <f>IF('Payments Export'!A7326="","",'Payments Export'!A7326)</f>
        <v/>
      </c>
      <c r="B7322" s="7" t="str">
        <f>IF('Payments Export'!A7326="","",'Payments Export'!B7326)</f>
        <v/>
      </c>
      <c r="C7322" s="7" t="str">
        <f>IF(IFERROR(VALUE('Payments Export'!H7326),'Payments Export'!H7326)&lt;&gt;0,IFERROR(VALUE('Payments Export'!H7326),'Payments Export'!H7326),"")</f>
        <v/>
      </c>
      <c r="D7322" s="7" t="str">
        <f>IF('Payments Export'!I7326="","",'Payments Export'!I7326)</f>
        <v/>
      </c>
      <c r="E7322" s="7" t="str">
        <f t="shared" si="228"/>
        <v/>
      </c>
      <c r="F7322" s="7" t="str">
        <f>IF('Payments Export'!A7326="","",'Payments Export'!N7326)</f>
        <v/>
      </c>
      <c r="G7322" s="7" t="str">
        <f>IF('Payments Export'!A7326="","",'Payments Export'!O7326)</f>
        <v/>
      </c>
      <c r="H7322" s="7" t="str">
        <f>IF('Payments Export'!B7326="","",G7322-F7322)</f>
        <v/>
      </c>
      <c r="I7322" s="3" t="str">
        <f>IF(C7322&lt;&gt;"",_xlfn.XLOOKUP(IFERROR(VALUE(C7322),C7322),'Items database'!A:A,'Items database'!B:B),(_xlfn.XLOOKUP(LEFT(E7322,3),Services,Services,"")))</f>
        <v/>
      </c>
      <c r="J7322" s="3" t="str">
        <f t="shared" si="229"/>
        <v/>
      </c>
    </row>
    <row r="7323" spans="1:10" x14ac:dyDescent="0.35">
      <c r="A7323" s="7" t="str">
        <f>IF('Payments Export'!A7327="","",'Payments Export'!A7327)</f>
        <v/>
      </c>
      <c r="B7323" s="7" t="str">
        <f>IF('Payments Export'!A7327="","",'Payments Export'!B7327)</f>
        <v/>
      </c>
      <c r="C7323" s="7" t="str">
        <f>IF(IFERROR(VALUE('Payments Export'!H7327),'Payments Export'!H7327)&lt;&gt;0,IFERROR(VALUE('Payments Export'!H7327),'Payments Export'!H7327),"")</f>
        <v/>
      </c>
      <c r="D7323" s="7" t="str">
        <f>IF('Payments Export'!I7327="","",'Payments Export'!I7327)</f>
        <v/>
      </c>
      <c r="E7323" s="7" t="str">
        <f t="shared" si="228"/>
        <v/>
      </c>
      <c r="F7323" s="7" t="str">
        <f>IF('Payments Export'!A7327="","",'Payments Export'!N7327)</f>
        <v/>
      </c>
      <c r="G7323" s="7" t="str">
        <f>IF('Payments Export'!A7327="","",'Payments Export'!O7327)</f>
        <v/>
      </c>
      <c r="H7323" s="7" t="str">
        <f>IF('Payments Export'!B7327="","",G7323-F7323)</f>
        <v/>
      </c>
      <c r="I7323" s="3" t="str">
        <f>IF(C7323&lt;&gt;"",_xlfn.XLOOKUP(IFERROR(VALUE(C7323),C7323),'Items database'!A:A,'Items database'!B:B),(_xlfn.XLOOKUP(LEFT(E7323,3),Services,Services,"")))</f>
        <v/>
      </c>
      <c r="J7323" s="3" t="str">
        <f t="shared" si="229"/>
        <v/>
      </c>
    </row>
    <row r="7324" spans="1:10" x14ac:dyDescent="0.35">
      <c r="A7324" s="7" t="str">
        <f>IF('Payments Export'!A7328="","",'Payments Export'!A7328)</f>
        <v/>
      </c>
      <c r="B7324" s="7" t="str">
        <f>IF('Payments Export'!A7328="","",'Payments Export'!B7328)</f>
        <v/>
      </c>
      <c r="C7324" s="7" t="str">
        <f>IF(IFERROR(VALUE('Payments Export'!H7328),'Payments Export'!H7328)&lt;&gt;0,IFERROR(VALUE('Payments Export'!H7328),'Payments Export'!H7328),"")</f>
        <v/>
      </c>
      <c r="D7324" s="7" t="str">
        <f>IF('Payments Export'!I7328="","",'Payments Export'!I7328)</f>
        <v/>
      </c>
      <c r="E7324" s="7" t="str">
        <f t="shared" si="228"/>
        <v/>
      </c>
      <c r="F7324" s="7" t="str">
        <f>IF('Payments Export'!A7328="","",'Payments Export'!N7328)</f>
        <v/>
      </c>
      <c r="G7324" s="7" t="str">
        <f>IF('Payments Export'!A7328="","",'Payments Export'!O7328)</f>
        <v/>
      </c>
      <c r="H7324" s="7" t="str">
        <f>IF('Payments Export'!B7328="","",G7324-F7324)</f>
        <v/>
      </c>
      <c r="I7324" s="3" t="str">
        <f>IF(C7324&lt;&gt;"",_xlfn.XLOOKUP(IFERROR(VALUE(C7324),C7324),'Items database'!A:A,'Items database'!B:B),(_xlfn.XLOOKUP(LEFT(E7324,3),Services,Services,"")))</f>
        <v/>
      </c>
      <c r="J7324" s="3" t="str">
        <f t="shared" si="229"/>
        <v/>
      </c>
    </row>
    <row r="7325" spans="1:10" x14ac:dyDescent="0.35">
      <c r="A7325" s="7" t="str">
        <f>IF('Payments Export'!A7329="","",'Payments Export'!A7329)</f>
        <v/>
      </c>
      <c r="B7325" s="7" t="str">
        <f>IF('Payments Export'!A7329="","",'Payments Export'!B7329)</f>
        <v/>
      </c>
      <c r="C7325" s="7" t="str">
        <f>IF(IFERROR(VALUE('Payments Export'!H7329),'Payments Export'!H7329)&lt;&gt;0,IFERROR(VALUE('Payments Export'!H7329),'Payments Export'!H7329),"")</f>
        <v/>
      </c>
      <c r="D7325" s="7" t="str">
        <f>IF('Payments Export'!I7329="","",'Payments Export'!I7329)</f>
        <v/>
      </c>
      <c r="E7325" s="7" t="str">
        <f t="shared" si="228"/>
        <v/>
      </c>
      <c r="F7325" s="7" t="str">
        <f>IF('Payments Export'!A7329="","",'Payments Export'!N7329)</f>
        <v/>
      </c>
      <c r="G7325" s="7" t="str">
        <f>IF('Payments Export'!A7329="","",'Payments Export'!O7329)</f>
        <v/>
      </c>
      <c r="H7325" s="7" t="str">
        <f>IF('Payments Export'!B7329="","",G7325-F7325)</f>
        <v/>
      </c>
      <c r="I7325" s="3" t="str">
        <f>IF(C7325&lt;&gt;"",_xlfn.XLOOKUP(IFERROR(VALUE(C7325),C7325),'Items database'!A:A,'Items database'!B:B),(_xlfn.XLOOKUP(LEFT(E7325,3),Services,Services,"")))</f>
        <v/>
      </c>
      <c r="J7325" s="3" t="str">
        <f t="shared" si="229"/>
        <v/>
      </c>
    </row>
    <row r="7326" spans="1:10" x14ac:dyDescent="0.35">
      <c r="A7326" s="7" t="str">
        <f>IF('Payments Export'!A7330="","",'Payments Export'!A7330)</f>
        <v/>
      </c>
      <c r="B7326" s="7" t="str">
        <f>IF('Payments Export'!A7330="","",'Payments Export'!B7330)</f>
        <v/>
      </c>
      <c r="C7326" s="7" t="str">
        <f>IF(IFERROR(VALUE('Payments Export'!H7330),'Payments Export'!H7330)&lt;&gt;0,IFERROR(VALUE('Payments Export'!H7330),'Payments Export'!H7330),"")</f>
        <v/>
      </c>
      <c r="D7326" s="7" t="str">
        <f>IF('Payments Export'!I7330="","",'Payments Export'!I7330)</f>
        <v/>
      </c>
      <c r="E7326" s="7" t="str">
        <f t="shared" si="228"/>
        <v/>
      </c>
      <c r="F7326" s="7" t="str">
        <f>IF('Payments Export'!A7330="","",'Payments Export'!N7330)</f>
        <v/>
      </c>
      <c r="G7326" s="7" t="str">
        <f>IF('Payments Export'!A7330="","",'Payments Export'!O7330)</f>
        <v/>
      </c>
      <c r="H7326" s="7" t="str">
        <f>IF('Payments Export'!B7330="","",G7326-F7326)</f>
        <v/>
      </c>
      <c r="I7326" s="3" t="str">
        <f>IF(C7326&lt;&gt;"",_xlfn.XLOOKUP(IFERROR(VALUE(C7326),C7326),'Items database'!A:A,'Items database'!B:B),(_xlfn.XLOOKUP(LEFT(E7326,3),Services,Services,"")))</f>
        <v/>
      </c>
      <c r="J7326" s="3" t="str">
        <f t="shared" si="229"/>
        <v/>
      </c>
    </row>
    <row r="7327" spans="1:10" x14ac:dyDescent="0.35">
      <c r="A7327" s="7" t="str">
        <f>IF('Payments Export'!A7331="","",'Payments Export'!A7331)</f>
        <v/>
      </c>
      <c r="B7327" s="7" t="str">
        <f>IF('Payments Export'!A7331="","",'Payments Export'!B7331)</f>
        <v/>
      </c>
      <c r="C7327" s="7" t="str">
        <f>IF(IFERROR(VALUE('Payments Export'!H7331),'Payments Export'!H7331)&lt;&gt;0,IFERROR(VALUE('Payments Export'!H7331),'Payments Export'!H7331),"")</f>
        <v/>
      </c>
      <c r="D7327" s="7" t="str">
        <f>IF('Payments Export'!I7331="","",'Payments Export'!I7331)</f>
        <v/>
      </c>
      <c r="E7327" s="7" t="str">
        <f t="shared" si="228"/>
        <v/>
      </c>
      <c r="F7327" s="7" t="str">
        <f>IF('Payments Export'!A7331="","",'Payments Export'!N7331)</f>
        <v/>
      </c>
      <c r="G7327" s="7" t="str">
        <f>IF('Payments Export'!A7331="","",'Payments Export'!O7331)</f>
        <v/>
      </c>
      <c r="H7327" s="7" t="str">
        <f>IF('Payments Export'!B7331="","",G7327-F7327)</f>
        <v/>
      </c>
      <c r="I7327" s="3" t="str">
        <f>IF(C7327&lt;&gt;"",_xlfn.XLOOKUP(IFERROR(VALUE(C7327),C7327),'Items database'!A:A,'Items database'!B:B),(_xlfn.XLOOKUP(LEFT(E7327,3),Services,Services,"")))</f>
        <v/>
      </c>
      <c r="J7327" s="3" t="str">
        <f t="shared" si="229"/>
        <v/>
      </c>
    </row>
    <row r="7328" spans="1:10" x14ac:dyDescent="0.35">
      <c r="A7328" s="7" t="str">
        <f>IF('Payments Export'!A7332="","",'Payments Export'!A7332)</f>
        <v/>
      </c>
      <c r="B7328" s="7" t="str">
        <f>IF('Payments Export'!A7332="","",'Payments Export'!B7332)</f>
        <v/>
      </c>
      <c r="C7328" s="7" t="str">
        <f>IF(IFERROR(VALUE('Payments Export'!H7332),'Payments Export'!H7332)&lt;&gt;0,IFERROR(VALUE('Payments Export'!H7332),'Payments Export'!H7332),"")</f>
        <v/>
      </c>
      <c r="D7328" s="7" t="str">
        <f>IF('Payments Export'!I7332="","",'Payments Export'!I7332)</f>
        <v/>
      </c>
      <c r="E7328" s="7" t="str">
        <f t="shared" si="228"/>
        <v/>
      </c>
      <c r="F7328" s="7" t="str">
        <f>IF('Payments Export'!A7332="","",'Payments Export'!N7332)</f>
        <v/>
      </c>
      <c r="G7328" s="7" t="str">
        <f>IF('Payments Export'!A7332="","",'Payments Export'!O7332)</f>
        <v/>
      </c>
      <c r="H7328" s="7" t="str">
        <f>IF('Payments Export'!B7332="","",G7328-F7328)</f>
        <v/>
      </c>
      <c r="I7328" s="3" t="str">
        <f>IF(C7328&lt;&gt;"",_xlfn.XLOOKUP(IFERROR(VALUE(C7328),C7328),'Items database'!A:A,'Items database'!B:B),(_xlfn.XLOOKUP(LEFT(E7328,3),Services,Services,"")))</f>
        <v/>
      </c>
      <c r="J7328" s="3" t="str">
        <f t="shared" si="229"/>
        <v/>
      </c>
    </row>
    <row r="7329" spans="1:10" x14ac:dyDescent="0.35">
      <c r="A7329" s="7" t="str">
        <f>IF('Payments Export'!A7333="","",'Payments Export'!A7333)</f>
        <v/>
      </c>
      <c r="B7329" s="7" t="str">
        <f>IF('Payments Export'!A7333="","",'Payments Export'!B7333)</f>
        <v/>
      </c>
      <c r="C7329" s="7" t="str">
        <f>IF(IFERROR(VALUE('Payments Export'!H7333),'Payments Export'!H7333)&lt;&gt;0,IFERROR(VALUE('Payments Export'!H7333),'Payments Export'!H7333),"")</f>
        <v/>
      </c>
      <c r="D7329" s="7" t="str">
        <f>IF('Payments Export'!I7333="","",'Payments Export'!I7333)</f>
        <v/>
      </c>
      <c r="E7329" s="7" t="str">
        <f t="shared" si="228"/>
        <v/>
      </c>
      <c r="F7329" s="7" t="str">
        <f>IF('Payments Export'!A7333="","",'Payments Export'!N7333)</f>
        <v/>
      </c>
      <c r="G7329" s="7" t="str">
        <f>IF('Payments Export'!A7333="","",'Payments Export'!O7333)</f>
        <v/>
      </c>
      <c r="H7329" s="7" t="str">
        <f>IF('Payments Export'!B7333="","",G7329-F7329)</f>
        <v/>
      </c>
      <c r="I7329" s="3" t="str">
        <f>IF(C7329&lt;&gt;"",_xlfn.XLOOKUP(IFERROR(VALUE(C7329),C7329),'Items database'!A:A,'Items database'!B:B),(_xlfn.XLOOKUP(LEFT(E7329,3),Services,Services,"")))</f>
        <v/>
      </c>
      <c r="J7329" s="3" t="str">
        <f t="shared" si="229"/>
        <v/>
      </c>
    </row>
    <row r="7330" spans="1:10" x14ac:dyDescent="0.35">
      <c r="A7330" s="7" t="str">
        <f>IF('Payments Export'!A7334="","",'Payments Export'!A7334)</f>
        <v/>
      </c>
      <c r="B7330" s="7" t="str">
        <f>IF('Payments Export'!A7334="","",'Payments Export'!B7334)</f>
        <v/>
      </c>
      <c r="C7330" s="7" t="str">
        <f>IF(IFERROR(VALUE('Payments Export'!H7334),'Payments Export'!H7334)&lt;&gt;0,IFERROR(VALUE('Payments Export'!H7334),'Payments Export'!H7334),"")</f>
        <v/>
      </c>
      <c r="D7330" s="7" t="str">
        <f>IF('Payments Export'!I7334="","",'Payments Export'!I7334)</f>
        <v/>
      </c>
      <c r="E7330" s="7" t="str">
        <f t="shared" si="228"/>
        <v/>
      </c>
      <c r="F7330" s="7" t="str">
        <f>IF('Payments Export'!A7334="","",'Payments Export'!N7334)</f>
        <v/>
      </c>
      <c r="G7330" s="7" t="str">
        <f>IF('Payments Export'!A7334="","",'Payments Export'!O7334)</f>
        <v/>
      </c>
      <c r="H7330" s="7" t="str">
        <f>IF('Payments Export'!B7334="","",G7330-F7330)</f>
        <v/>
      </c>
      <c r="I7330" s="3" t="str">
        <f>IF(C7330&lt;&gt;"",_xlfn.XLOOKUP(IFERROR(VALUE(C7330),C7330),'Items database'!A:A,'Items database'!B:B),(_xlfn.XLOOKUP(LEFT(E7330,3),Services,Services,"")))</f>
        <v/>
      </c>
      <c r="J7330" s="3" t="str">
        <f t="shared" si="229"/>
        <v/>
      </c>
    </row>
    <row r="7331" spans="1:10" x14ac:dyDescent="0.35">
      <c r="A7331" s="7" t="str">
        <f>IF('Payments Export'!A7335="","",'Payments Export'!A7335)</f>
        <v/>
      </c>
      <c r="B7331" s="7" t="str">
        <f>IF('Payments Export'!A7335="","",'Payments Export'!B7335)</f>
        <v/>
      </c>
      <c r="C7331" s="7" t="str">
        <f>IF(IFERROR(VALUE('Payments Export'!H7335),'Payments Export'!H7335)&lt;&gt;0,IFERROR(VALUE('Payments Export'!H7335),'Payments Export'!H7335),"")</f>
        <v/>
      </c>
      <c r="D7331" s="7" t="str">
        <f>IF('Payments Export'!I7335="","",'Payments Export'!I7335)</f>
        <v/>
      </c>
      <c r="E7331" s="7" t="str">
        <f t="shared" si="228"/>
        <v/>
      </c>
      <c r="F7331" s="7" t="str">
        <f>IF('Payments Export'!A7335="","",'Payments Export'!N7335)</f>
        <v/>
      </c>
      <c r="G7331" s="7" t="str">
        <f>IF('Payments Export'!A7335="","",'Payments Export'!O7335)</f>
        <v/>
      </c>
      <c r="H7331" s="7" t="str">
        <f>IF('Payments Export'!B7335="","",G7331-F7331)</f>
        <v/>
      </c>
      <c r="I7331" s="3" t="str">
        <f>IF(C7331&lt;&gt;"",_xlfn.XLOOKUP(IFERROR(VALUE(C7331),C7331),'Items database'!A:A,'Items database'!B:B),(_xlfn.XLOOKUP(LEFT(E7331,3),Services,Services,"")))</f>
        <v/>
      </c>
      <c r="J7331" s="3" t="str">
        <f t="shared" si="229"/>
        <v/>
      </c>
    </row>
    <row r="7332" spans="1:10" x14ac:dyDescent="0.35">
      <c r="A7332" s="7" t="str">
        <f>IF('Payments Export'!A7336="","",'Payments Export'!A7336)</f>
        <v/>
      </c>
      <c r="B7332" s="7" t="str">
        <f>IF('Payments Export'!A7336="","",'Payments Export'!B7336)</f>
        <v/>
      </c>
      <c r="C7332" s="7" t="str">
        <f>IF(IFERROR(VALUE('Payments Export'!H7336),'Payments Export'!H7336)&lt;&gt;0,IFERROR(VALUE('Payments Export'!H7336),'Payments Export'!H7336),"")</f>
        <v/>
      </c>
      <c r="D7332" s="7" t="str">
        <f>IF('Payments Export'!I7336="","",'Payments Export'!I7336)</f>
        <v/>
      </c>
      <c r="E7332" s="7" t="str">
        <f t="shared" si="228"/>
        <v/>
      </c>
      <c r="F7332" s="7" t="str">
        <f>IF('Payments Export'!A7336="","",'Payments Export'!N7336)</f>
        <v/>
      </c>
      <c r="G7332" s="7" t="str">
        <f>IF('Payments Export'!A7336="","",'Payments Export'!O7336)</f>
        <v/>
      </c>
      <c r="H7332" s="7" t="str">
        <f>IF('Payments Export'!B7336="","",G7332-F7332)</f>
        <v/>
      </c>
      <c r="I7332" s="3" t="str">
        <f>IF(C7332&lt;&gt;"",_xlfn.XLOOKUP(IFERROR(VALUE(C7332),C7332),'Items database'!A:A,'Items database'!B:B),(_xlfn.XLOOKUP(LEFT(E7332,3),Services,Services,"")))</f>
        <v/>
      </c>
      <c r="J7332" s="3" t="str">
        <f t="shared" si="229"/>
        <v/>
      </c>
    </row>
    <row r="7333" spans="1:10" x14ac:dyDescent="0.35">
      <c r="A7333" s="7" t="str">
        <f>IF('Payments Export'!A7337="","",'Payments Export'!A7337)</f>
        <v/>
      </c>
      <c r="B7333" s="7" t="str">
        <f>IF('Payments Export'!A7337="","",'Payments Export'!B7337)</f>
        <v/>
      </c>
      <c r="C7333" s="7" t="str">
        <f>IF(IFERROR(VALUE('Payments Export'!H7337),'Payments Export'!H7337)&lt;&gt;0,IFERROR(VALUE('Payments Export'!H7337),'Payments Export'!H7337),"")</f>
        <v/>
      </c>
      <c r="D7333" s="7" t="str">
        <f>IF('Payments Export'!I7337="","",'Payments Export'!I7337)</f>
        <v/>
      </c>
      <c r="E7333" s="7" t="str">
        <f t="shared" si="228"/>
        <v/>
      </c>
      <c r="F7333" s="7" t="str">
        <f>IF('Payments Export'!A7337="","",'Payments Export'!N7337)</f>
        <v/>
      </c>
      <c r="G7333" s="7" t="str">
        <f>IF('Payments Export'!A7337="","",'Payments Export'!O7337)</f>
        <v/>
      </c>
      <c r="H7333" s="7" t="str">
        <f>IF('Payments Export'!B7337="","",G7333-F7333)</f>
        <v/>
      </c>
      <c r="I7333" s="3" t="str">
        <f>IF(C7333&lt;&gt;"",_xlfn.XLOOKUP(IFERROR(VALUE(C7333),C7333),'Items database'!A:A,'Items database'!B:B),(_xlfn.XLOOKUP(LEFT(E7333,3),Services,Services,"")))</f>
        <v/>
      </c>
      <c r="J7333" s="3" t="str">
        <f t="shared" si="229"/>
        <v/>
      </c>
    </row>
    <row r="7334" spans="1:10" x14ac:dyDescent="0.35">
      <c r="A7334" s="7" t="str">
        <f>IF('Payments Export'!A7338="","",'Payments Export'!A7338)</f>
        <v/>
      </c>
      <c r="B7334" s="7" t="str">
        <f>IF('Payments Export'!A7338="","",'Payments Export'!B7338)</f>
        <v/>
      </c>
      <c r="C7334" s="7" t="str">
        <f>IF(IFERROR(VALUE('Payments Export'!H7338),'Payments Export'!H7338)&lt;&gt;0,IFERROR(VALUE('Payments Export'!H7338),'Payments Export'!H7338),"")</f>
        <v/>
      </c>
      <c r="D7334" s="7" t="str">
        <f>IF('Payments Export'!I7338="","",'Payments Export'!I7338)</f>
        <v/>
      </c>
      <c r="E7334" s="7" t="str">
        <f t="shared" si="228"/>
        <v/>
      </c>
      <c r="F7334" s="7" t="str">
        <f>IF('Payments Export'!A7338="","",'Payments Export'!N7338)</f>
        <v/>
      </c>
      <c r="G7334" s="7" t="str">
        <f>IF('Payments Export'!A7338="","",'Payments Export'!O7338)</f>
        <v/>
      </c>
      <c r="H7334" s="7" t="str">
        <f>IF('Payments Export'!B7338="","",G7334-F7334)</f>
        <v/>
      </c>
      <c r="I7334" s="3" t="str">
        <f>IF(C7334&lt;&gt;"",_xlfn.XLOOKUP(IFERROR(VALUE(C7334),C7334),'Items database'!A:A,'Items database'!B:B),(_xlfn.XLOOKUP(LEFT(E7334,3),Services,Services,"")))</f>
        <v/>
      </c>
      <c r="J7334" s="3" t="str">
        <f t="shared" si="229"/>
        <v/>
      </c>
    </row>
    <row r="7335" spans="1:10" x14ac:dyDescent="0.35">
      <c r="A7335" s="7" t="str">
        <f>IF('Payments Export'!A7339="","",'Payments Export'!A7339)</f>
        <v/>
      </c>
      <c r="B7335" s="7" t="str">
        <f>IF('Payments Export'!A7339="","",'Payments Export'!B7339)</f>
        <v/>
      </c>
      <c r="C7335" s="7" t="str">
        <f>IF(IFERROR(VALUE('Payments Export'!H7339),'Payments Export'!H7339)&lt;&gt;0,IFERROR(VALUE('Payments Export'!H7339),'Payments Export'!H7339),"")</f>
        <v/>
      </c>
      <c r="D7335" s="7" t="str">
        <f>IF('Payments Export'!I7339="","",'Payments Export'!I7339)</f>
        <v/>
      </c>
      <c r="E7335" s="7" t="str">
        <f t="shared" si="228"/>
        <v/>
      </c>
      <c r="F7335" s="7" t="str">
        <f>IF('Payments Export'!A7339="","",'Payments Export'!N7339)</f>
        <v/>
      </c>
      <c r="G7335" s="7" t="str">
        <f>IF('Payments Export'!A7339="","",'Payments Export'!O7339)</f>
        <v/>
      </c>
      <c r="H7335" s="7" t="str">
        <f>IF('Payments Export'!B7339="","",G7335-F7335)</f>
        <v/>
      </c>
      <c r="I7335" s="3" t="str">
        <f>IF(C7335&lt;&gt;"",_xlfn.XLOOKUP(IFERROR(VALUE(C7335),C7335),'Items database'!A:A,'Items database'!B:B),(_xlfn.XLOOKUP(LEFT(E7335,3),Services,Services,"")))</f>
        <v/>
      </c>
      <c r="J7335" s="3" t="str">
        <f t="shared" si="229"/>
        <v/>
      </c>
    </row>
    <row r="7336" spans="1:10" x14ac:dyDescent="0.35">
      <c r="A7336" s="7" t="str">
        <f>IF('Payments Export'!A7340="","",'Payments Export'!A7340)</f>
        <v/>
      </c>
      <c r="B7336" s="7" t="str">
        <f>IF('Payments Export'!A7340="","",'Payments Export'!B7340)</f>
        <v/>
      </c>
      <c r="C7336" s="7" t="str">
        <f>IF(IFERROR(VALUE('Payments Export'!H7340),'Payments Export'!H7340)&lt;&gt;0,IFERROR(VALUE('Payments Export'!H7340),'Payments Export'!H7340),"")</f>
        <v/>
      </c>
      <c r="D7336" s="7" t="str">
        <f>IF('Payments Export'!I7340="","",'Payments Export'!I7340)</f>
        <v/>
      </c>
      <c r="E7336" s="7" t="str">
        <f t="shared" si="228"/>
        <v/>
      </c>
      <c r="F7336" s="7" t="str">
        <f>IF('Payments Export'!A7340="","",'Payments Export'!N7340)</f>
        <v/>
      </c>
      <c r="G7336" s="7" t="str">
        <f>IF('Payments Export'!A7340="","",'Payments Export'!O7340)</f>
        <v/>
      </c>
      <c r="H7336" s="7" t="str">
        <f>IF('Payments Export'!B7340="","",G7336-F7336)</f>
        <v/>
      </c>
      <c r="I7336" s="3" t="str">
        <f>IF(C7336&lt;&gt;"",_xlfn.XLOOKUP(IFERROR(VALUE(C7336),C7336),'Items database'!A:A,'Items database'!B:B),(_xlfn.XLOOKUP(LEFT(E7336,3),Services,Services,"")))</f>
        <v/>
      </c>
      <c r="J7336" s="3" t="str">
        <f t="shared" si="229"/>
        <v/>
      </c>
    </row>
    <row r="7337" spans="1:10" x14ac:dyDescent="0.35">
      <c r="A7337" s="7" t="str">
        <f>IF('Payments Export'!A7341="","",'Payments Export'!A7341)</f>
        <v/>
      </c>
      <c r="B7337" s="7" t="str">
        <f>IF('Payments Export'!A7341="","",'Payments Export'!B7341)</f>
        <v/>
      </c>
      <c r="C7337" s="7" t="str">
        <f>IF(IFERROR(VALUE('Payments Export'!H7341),'Payments Export'!H7341)&lt;&gt;0,IFERROR(VALUE('Payments Export'!H7341),'Payments Export'!H7341),"")</f>
        <v/>
      </c>
      <c r="D7337" s="7" t="str">
        <f>IF('Payments Export'!I7341="","",'Payments Export'!I7341)</f>
        <v/>
      </c>
      <c r="E7337" s="7" t="str">
        <f t="shared" si="228"/>
        <v/>
      </c>
      <c r="F7337" s="7" t="str">
        <f>IF('Payments Export'!A7341="","",'Payments Export'!N7341)</f>
        <v/>
      </c>
      <c r="G7337" s="7" t="str">
        <f>IF('Payments Export'!A7341="","",'Payments Export'!O7341)</f>
        <v/>
      </c>
      <c r="H7337" s="7" t="str">
        <f>IF('Payments Export'!B7341="","",G7337-F7337)</f>
        <v/>
      </c>
      <c r="I7337" s="3" t="str">
        <f>IF(C7337&lt;&gt;"",_xlfn.XLOOKUP(IFERROR(VALUE(C7337),C7337),'Items database'!A:A,'Items database'!B:B),(_xlfn.XLOOKUP(LEFT(E7337,3),Services,Services,"")))</f>
        <v/>
      </c>
      <c r="J7337" s="3" t="str">
        <f t="shared" si="229"/>
        <v/>
      </c>
    </row>
    <row r="7338" spans="1:10" x14ac:dyDescent="0.35">
      <c r="A7338" s="7" t="str">
        <f>IF('Payments Export'!A7342="","",'Payments Export'!A7342)</f>
        <v/>
      </c>
      <c r="B7338" s="7" t="str">
        <f>IF('Payments Export'!A7342="","",'Payments Export'!B7342)</f>
        <v/>
      </c>
      <c r="C7338" s="7" t="str">
        <f>IF(IFERROR(VALUE('Payments Export'!H7342),'Payments Export'!H7342)&lt;&gt;0,IFERROR(VALUE('Payments Export'!H7342),'Payments Export'!H7342),"")</f>
        <v/>
      </c>
      <c r="D7338" s="7" t="str">
        <f>IF('Payments Export'!I7342="","",'Payments Export'!I7342)</f>
        <v/>
      </c>
      <c r="E7338" s="7" t="str">
        <f t="shared" si="228"/>
        <v/>
      </c>
      <c r="F7338" s="7" t="str">
        <f>IF('Payments Export'!A7342="","",'Payments Export'!N7342)</f>
        <v/>
      </c>
      <c r="G7338" s="7" t="str">
        <f>IF('Payments Export'!A7342="","",'Payments Export'!O7342)</f>
        <v/>
      </c>
      <c r="H7338" s="7" t="str">
        <f>IF('Payments Export'!B7342="","",G7338-F7338)</f>
        <v/>
      </c>
      <c r="I7338" s="3" t="str">
        <f>IF(C7338&lt;&gt;"",_xlfn.XLOOKUP(IFERROR(VALUE(C7338),C7338),'Items database'!A:A,'Items database'!B:B),(_xlfn.XLOOKUP(LEFT(E7338,3),Services,Services,"")))</f>
        <v/>
      </c>
      <c r="J7338" s="3" t="str">
        <f t="shared" si="229"/>
        <v/>
      </c>
    </row>
    <row r="7339" spans="1:10" x14ac:dyDescent="0.35">
      <c r="A7339" s="7" t="str">
        <f>IF('Payments Export'!A7343="","",'Payments Export'!A7343)</f>
        <v/>
      </c>
      <c r="B7339" s="7" t="str">
        <f>IF('Payments Export'!A7343="","",'Payments Export'!B7343)</f>
        <v/>
      </c>
      <c r="C7339" s="7" t="str">
        <f>IF(IFERROR(VALUE('Payments Export'!H7343),'Payments Export'!H7343)&lt;&gt;0,IFERROR(VALUE('Payments Export'!H7343),'Payments Export'!H7343),"")</f>
        <v/>
      </c>
      <c r="D7339" s="7" t="str">
        <f>IF('Payments Export'!I7343="","",'Payments Export'!I7343)</f>
        <v/>
      </c>
      <c r="E7339" s="7" t="str">
        <f t="shared" si="228"/>
        <v/>
      </c>
      <c r="F7339" s="7" t="str">
        <f>IF('Payments Export'!A7343="","",'Payments Export'!N7343)</f>
        <v/>
      </c>
      <c r="G7339" s="7" t="str">
        <f>IF('Payments Export'!A7343="","",'Payments Export'!O7343)</f>
        <v/>
      </c>
      <c r="H7339" s="7" t="str">
        <f>IF('Payments Export'!B7343="","",G7339-F7339)</f>
        <v/>
      </c>
      <c r="I7339" s="3" t="str">
        <f>IF(C7339&lt;&gt;"",_xlfn.XLOOKUP(IFERROR(VALUE(C7339),C7339),'Items database'!A:A,'Items database'!B:B),(_xlfn.XLOOKUP(LEFT(E7339,3),Services,Services,"")))</f>
        <v/>
      </c>
      <c r="J7339" s="3" t="str">
        <f t="shared" si="229"/>
        <v/>
      </c>
    </row>
    <row r="7340" spans="1:10" x14ac:dyDescent="0.35">
      <c r="A7340" s="7" t="str">
        <f>IF('Payments Export'!A7344="","",'Payments Export'!A7344)</f>
        <v/>
      </c>
      <c r="B7340" s="7" t="str">
        <f>IF('Payments Export'!A7344="","",'Payments Export'!B7344)</f>
        <v/>
      </c>
      <c r="C7340" s="7" t="str">
        <f>IF(IFERROR(VALUE('Payments Export'!H7344),'Payments Export'!H7344)&lt;&gt;0,IFERROR(VALUE('Payments Export'!H7344),'Payments Export'!H7344),"")</f>
        <v/>
      </c>
      <c r="D7340" s="7" t="str">
        <f>IF('Payments Export'!I7344="","",'Payments Export'!I7344)</f>
        <v/>
      </c>
      <c r="E7340" s="7" t="str">
        <f t="shared" si="228"/>
        <v/>
      </c>
      <c r="F7340" s="7" t="str">
        <f>IF('Payments Export'!A7344="","",'Payments Export'!N7344)</f>
        <v/>
      </c>
      <c r="G7340" s="7" t="str">
        <f>IF('Payments Export'!A7344="","",'Payments Export'!O7344)</f>
        <v/>
      </c>
      <c r="H7340" s="7" t="str">
        <f>IF('Payments Export'!B7344="","",G7340-F7340)</f>
        <v/>
      </c>
      <c r="I7340" s="3" t="str">
        <f>IF(C7340&lt;&gt;"",_xlfn.XLOOKUP(IFERROR(VALUE(C7340),C7340),'Items database'!A:A,'Items database'!B:B),(_xlfn.XLOOKUP(LEFT(E7340,3),Services,Services,"")))</f>
        <v/>
      </c>
      <c r="J7340" s="3" t="str">
        <f t="shared" si="229"/>
        <v/>
      </c>
    </row>
    <row r="7341" spans="1:10" x14ac:dyDescent="0.35">
      <c r="A7341" s="7" t="str">
        <f>IF('Payments Export'!A7345="","",'Payments Export'!A7345)</f>
        <v/>
      </c>
      <c r="B7341" s="7" t="str">
        <f>IF('Payments Export'!A7345="","",'Payments Export'!B7345)</f>
        <v/>
      </c>
      <c r="C7341" s="7" t="str">
        <f>IF(IFERROR(VALUE('Payments Export'!H7345),'Payments Export'!H7345)&lt;&gt;0,IFERROR(VALUE('Payments Export'!H7345),'Payments Export'!H7345),"")</f>
        <v/>
      </c>
      <c r="D7341" s="7" t="str">
        <f>IF('Payments Export'!I7345="","",'Payments Export'!I7345)</f>
        <v/>
      </c>
      <c r="E7341" s="7" t="str">
        <f t="shared" si="228"/>
        <v/>
      </c>
      <c r="F7341" s="7" t="str">
        <f>IF('Payments Export'!A7345="","",'Payments Export'!N7345)</f>
        <v/>
      </c>
      <c r="G7341" s="7" t="str">
        <f>IF('Payments Export'!A7345="","",'Payments Export'!O7345)</f>
        <v/>
      </c>
      <c r="H7341" s="7" t="str">
        <f>IF('Payments Export'!B7345="","",G7341-F7341)</f>
        <v/>
      </c>
      <c r="I7341" s="3" t="str">
        <f>IF(C7341&lt;&gt;"",_xlfn.XLOOKUP(IFERROR(VALUE(C7341),C7341),'Items database'!A:A,'Items database'!B:B),(_xlfn.XLOOKUP(LEFT(E7341,3),Services,Services,"")))</f>
        <v/>
      </c>
      <c r="J7341" s="3" t="str">
        <f t="shared" si="229"/>
        <v/>
      </c>
    </row>
    <row r="7342" spans="1:10" x14ac:dyDescent="0.35">
      <c r="A7342" s="7" t="str">
        <f>IF('Payments Export'!A7346="","",'Payments Export'!A7346)</f>
        <v/>
      </c>
      <c r="B7342" s="7" t="str">
        <f>IF('Payments Export'!A7346="","",'Payments Export'!B7346)</f>
        <v/>
      </c>
      <c r="C7342" s="7" t="str">
        <f>IF(IFERROR(VALUE('Payments Export'!H7346),'Payments Export'!H7346)&lt;&gt;0,IFERROR(VALUE('Payments Export'!H7346),'Payments Export'!H7346),"")</f>
        <v/>
      </c>
      <c r="D7342" s="7" t="str">
        <f>IF('Payments Export'!I7346="","",'Payments Export'!I7346)</f>
        <v/>
      </c>
      <c r="E7342" s="7" t="str">
        <f t="shared" si="228"/>
        <v/>
      </c>
      <c r="F7342" s="7" t="str">
        <f>IF('Payments Export'!A7346="","",'Payments Export'!N7346)</f>
        <v/>
      </c>
      <c r="G7342" s="7" t="str">
        <f>IF('Payments Export'!A7346="","",'Payments Export'!O7346)</f>
        <v/>
      </c>
      <c r="H7342" s="7" t="str">
        <f>IF('Payments Export'!B7346="","",G7342-F7342)</f>
        <v/>
      </c>
      <c r="I7342" s="3" t="str">
        <f>IF(C7342&lt;&gt;"",_xlfn.XLOOKUP(IFERROR(VALUE(C7342),C7342),'Items database'!A:A,'Items database'!B:B),(_xlfn.XLOOKUP(LEFT(E7342,3),Services,Services,"")))</f>
        <v/>
      </c>
      <c r="J7342" s="3" t="str">
        <f t="shared" si="229"/>
        <v/>
      </c>
    </row>
    <row r="7343" spans="1:10" x14ac:dyDescent="0.35">
      <c r="A7343" s="7" t="str">
        <f>IF('Payments Export'!A7347="","",'Payments Export'!A7347)</f>
        <v/>
      </c>
      <c r="B7343" s="7" t="str">
        <f>IF('Payments Export'!A7347="","",'Payments Export'!B7347)</f>
        <v/>
      </c>
      <c r="C7343" s="7" t="str">
        <f>IF(IFERROR(VALUE('Payments Export'!H7347),'Payments Export'!H7347)&lt;&gt;0,IFERROR(VALUE('Payments Export'!H7347),'Payments Export'!H7347),"")</f>
        <v/>
      </c>
      <c r="D7343" s="7" t="str">
        <f>IF('Payments Export'!I7347="","",'Payments Export'!I7347)</f>
        <v/>
      </c>
      <c r="E7343" s="7" t="str">
        <f t="shared" si="228"/>
        <v/>
      </c>
      <c r="F7343" s="7" t="str">
        <f>IF('Payments Export'!A7347="","",'Payments Export'!N7347)</f>
        <v/>
      </c>
      <c r="G7343" s="7" t="str">
        <f>IF('Payments Export'!A7347="","",'Payments Export'!O7347)</f>
        <v/>
      </c>
      <c r="H7343" s="7" t="str">
        <f>IF('Payments Export'!B7347="","",G7343-F7343)</f>
        <v/>
      </c>
      <c r="I7343" s="3" t="str">
        <f>IF(C7343&lt;&gt;"",_xlfn.XLOOKUP(IFERROR(VALUE(C7343),C7343),'Items database'!A:A,'Items database'!B:B),(_xlfn.XLOOKUP(LEFT(E7343,3),Services,Services,"")))</f>
        <v/>
      </c>
      <c r="J7343" s="3" t="str">
        <f t="shared" si="229"/>
        <v/>
      </c>
    </row>
    <row r="7344" spans="1:10" x14ac:dyDescent="0.35">
      <c r="A7344" s="7" t="str">
        <f>IF('Payments Export'!A7348="","",'Payments Export'!A7348)</f>
        <v/>
      </c>
      <c r="B7344" s="7" t="str">
        <f>IF('Payments Export'!A7348="","",'Payments Export'!B7348)</f>
        <v/>
      </c>
      <c r="C7344" s="7" t="str">
        <f>IF(IFERROR(VALUE('Payments Export'!H7348),'Payments Export'!H7348)&lt;&gt;0,IFERROR(VALUE('Payments Export'!H7348),'Payments Export'!H7348),"")</f>
        <v/>
      </c>
      <c r="D7344" s="7" t="str">
        <f>IF('Payments Export'!I7348="","",'Payments Export'!I7348)</f>
        <v/>
      </c>
      <c r="E7344" s="7" t="str">
        <f t="shared" si="228"/>
        <v/>
      </c>
      <c r="F7344" s="7" t="str">
        <f>IF('Payments Export'!A7348="","",'Payments Export'!N7348)</f>
        <v/>
      </c>
      <c r="G7344" s="7" t="str">
        <f>IF('Payments Export'!A7348="","",'Payments Export'!O7348)</f>
        <v/>
      </c>
      <c r="H7344" s="7" t="str">
        <f>IF('Payments Export'!B7348="","",G7344-F7344)</f>
        <v/>
      </c>
      <c r="I7344" s="3" t="str">
        <f>IF(C7344&lt;&gt;"",_xlfn.XLOOKUP(IFERROR(VALUE(C7344),C7344),'Items database'!A:A,'Items database'!B:B),(_xlfn.XLOOKUP(LEFT(E7344,3),Services,Services,"")))</f>
        <v/>
      </c>
      <c r="J7344" s="3" t="str">
        <f t="shared" si="229"/>
        <v/>
      </c>
    </row>
    <row r="7345" spans="1:10" x14ac:dyDescent="0.35">
      <c r="A7345" s="7" t="str">
        <f>IF('Payments Export'!A7349="","",'Payments Export'!A7349)</f>
        <v/>
      </c>
      <c r="B7345" s="7" t="str">
        <f>IF('Payments Export'!A7349="","",'Payments Export'!B7349)</f>
        <v/>
      </c>
      <c r="C7345" s="7" t="str">
        <f>IF(IFERROR(VALUE('Payments Export'!H7349),'Payments Export'!H7349)&lt;&gt;0,IFERROR(VALUE('Payments Export'!H7349),'Payments Export'!H7349),"")</f>
        <v/>
      </c>
      <c r="D7345" s="7" t="str">
        <f>IF('Payments Export'!I7349="","",'Payments Export'!I7349)</f>
        <v/>
      </c>
      <c r="E7345" s="7" t="str">
        <f t="shared" si="228"/>
        <v/>
      </c>
      <c r="F7345" s="7" t="str">
        <f>IF('Payments Export'!A7349="","",'Payments Export'!N7349)</f>
        <v/>
      </c>
      <c r="G7345" s="7" t="str">
        <f>IF('Payments Export'!A7349="","",'Payments Export'!O7349)</f>
        <v/>
      </c>
      <c r="H7345" s="7" t="str">
        <f>IF('Payments Export'!B7349="","",G7345-F7345)</f>
        <v/>
      </c>
      <c r="I7345" s="3" t="str">
        <f>IF(C7345&lt;&gt;"",_xlfn.XLOOKUP(IFERROR(VALUE(C7345),C7345),'Items database'!A:A,'Items database'!B:B),(_xlfn.XLOOKUP(LEFT(E7345,3),Services,Services,"")))</f>
        <v/>
      </c>
      <c r="J7345" s="3" t="str">
        <f t="shared" si="229"/>
        <v/>
      </c>
    </row>
    <row r="7346" spans="1:10" x14ac:dyDescent="0.35">
      <c r="A7346" s="7" t="str">
        <f>IF('Payments Export'!A7350="","",'Payments Export'!A7350)</f>
        <v/>
      </c>
      <c r="B7346" s="7" t="str">
        <f>IF('Payments Export'!A7350="","",'Payments Export'!B7350)</f>
        <v/>
      </c>
      <c r="C7346" s="7" t="str">
        <f>IF(IFERROR(VALUE('Payments Export'!H7350),'Payments Export'!H7350)&lt;&gt;0,IFERROR(VALUE('Payments Export'!H7350),'Payments Export'!H7350),"")</f>
        <v/>
      </c>
      <c r="D7346" s="7" t="str">
        <f>IF('Payments Export'!I7350="","",'Payments Export'!I7350)</f>
        <v/>
      </c>
      <c r="E7346" s="7" t="str">
        <f t="shared" si="228"/>
        <v/>
      </c>
      <c r="F7346" s="7" t="str">
        <f>IF('Payments Export'!A7350="","",'Payments Export'!N7350)</f>
        <v/>
      </c>
      <c r="G7346" s="7" t="str">
        <f>IF('Payments Export'!A7350="","",'Payments Export'!O7350)</f>
        <v/>
      </c>
      <c r="H7346" s="7" t="str">
        <f>IF('Payments Export'!B7350="","",G7346-F7346)</f>
        <v/>
      </c>
      <c r="I7346" s="3" t="str">
        <f>IF(C7346&lt;&gt;"",_xlfn.XLOOKUP(IFERROR(VALUE(C7346),C7346),'Items database'!A:A,'Items database'!B:B),(_xlfn.XLOOKUP(LEFT(E7346,3),Services,Services,"")))</f>
        <v/>
      </c>
      <c r="J7346" s="3" t="str">
        <f t="shared" si="229"/>
        <v/>
      </c>
    </row>
    <row r="7347" spans="1:10" x14ac:dyDescent="0.35">
      <c r="A7347" s="7" t="str">
        <f>IF('Payments Export'!A7351="","",'Payments Export'!A7351)</f>
        <v/>
      </c>
      <c r="B7347" s="7" t="str">
        <f>IF('Payments Export'!A7351="","",'Payments Export'!B7351)</f>
        <v/>
      </c>
      <c r="C7347" s="7" t="str">
        <f>IF(IFERROR(VALUE('Payments Export'!H7351),'Payments Export'!H7351)&lt;&gt;0,IFERROR(VALUE('Payments Export'!H7351),'Payments Export'!H7351),"")</f>
        <v/>
      </c>
      <c r="D7347" s="7" t="str">
        <f>IF('Payments Export'!I7351="","",'Payments Export'!I7351)</f>
        <v/>
      </c>
      <c r="E7347" s="7" t="str">
        <f t="shared" si="228"/>
        <v/>
      </c>
      <c r="F7347" s="7" t="str">
        <f>IF('Payments Export'!A7351="","",'Payments Export'!N7351)</f>
        <v/>
      </c>
      <c r="G7347" s="7" t="str">
        <f>IF('Payments Export'!A7351="","",'Payments Export'!O7351)</f>
        <v/>
      </c>
      <c r="H7347" s="7" t="str">
        <f>IF('Payments Export'!B7351="","",G7347-F7347)</f>
        <v/>
      </c>
      <c r="I7347" s="3" t="str">
        <f>IF(C7347&lt;&gt;"",_xlfn.XLOOKUP(IFERROR(VALUE(C7347),C7347),'Items database'!A:A,'Items database'!B:B),(_xlfn.XLOOKUP(LEFT(E7347,3),Services,Services,"")))</f>
        <v/>
      </c>
      <c r="J7347" s="3" t="str">
        <f t="shared" si="229"/>
        <v/>
      </c>
    </row>
    <row r="7348" spans="1:10" x14ac:dyDescent="0.35">
      <c r="A7348" s="7" t="str">
        <f>IF('Payments Export'!A7352="","",'Payments Export'!A7352)</f>
        <v/>
      </c>
      <c r="B7348" s="7" t="str">
        <f>IF('Payments Export'!A7352="","",'Payments Export'!B7352)</f>
        <v/>
      </c>
      <c r="C7348" s="7" t="str">
        <f>IF(IFERROR(VALUE('Payments Export'!H7352),'Payments Export'!H7352)&lt;&gt;0,IFERROR(VALUE('Payments Export'!H7352),'Payments Export'!H7352),"")</f>
        <v/>
      </c>
      <c r="D7348" s="7" t="str">
        <f>IF('Payments Export'!I7352="","",'Payments Export'!I7352)</f>
        <v/>
      </c>
      <c r="E7348" s="7" t="str">
        <f t="shared" si="228"/>
        <v/>
      </c>
      <c r="F7348" s="7" t="str">
        <f>IF('Payments Export'!A7352="","",'Payments Export'!N7352)</f>
        <v/>
      </c>
      <c r="G7348" s="7" t="str">
        <f>IF('Payments Export'!A7352="","",'Payments Export'!O7352)</f>
        <v/>
      </c>
      <c r="H7348" s="7" t="str">
        <f>IF('Payments Export'!B7352="","",G7348-F7348)</f>
        <v/>
      </c>
      <c r="I7348" s="3" t="str">
        <f>IF(C7348&lt;&gt;"",_xlfn.XLOOKUP(IFERROR(VALUE(C7348),C7348),'Items database'!A:A,'Items database'!B:B),(_xlfn.XLOOKUP(LEFT(E7348,3),Services,Services,"")))</f>
        <v/>
      </c>
      <c r="J7348" s="3" t="str">
        <f t="shared" si="229"/>
        <v/>
      </c>
    </row>
    <row r="7349" spans="1:10" x14ac:dyDescent="0.35">
      <c r="A7349" s="7" t="str">
        <f>IF('Payments Export'!A7353="","",'Payments Export'!A7353)</f>
        <v/>
      </c>
      <c r="B7349" s="7" t="str">
        <f>IF('Payments Export'!A7353="","",'Payments Export'!B7353)</f>
        <v/>
      </c>
      <c r="C7349" s="7" t="str">
        <f>IF(IFERROR(VALUE('Payments Export'!H7353),'Payments Export'!H7353)&lt;&gt;0,IFERROR(VALUE('Payments Export'!H7353),'Payments Export'!H7353),"")</f>
        <v/>
      </c>
      <c r="D7349" s="7" t="str">
        <f>IF('Payments Export'!I7353="","",'Payments Export'!I7353)</f>
        <v/>
      </c>
      <c r="E7349" s="7" t="str">
        <f t="shared" si="228"/>
        <v/>
      </c>
      <c r="F7349" s="7" t="str">
        <f>IF('Payments Export'!A7353="","",'Payments Export'!N7353)</f>
        <v/>
      </c>
      <c r="G7349" s="7" t="str">
        <f>IF('Payments Export'!A7353="","",'Payments Export'!O7353)</f>
        <v/>
      </c>
      <c r="H7349" s="7" t="str">
        <f>IF('Payments Export'!B7353="","",G7349-F7349)</f>
        <v/>
      </c>
      <c r="I7349" s="3" t="str">
        <f>IF(C7349&lt;&gt;"",_xlfn.XLOOKUP(IFERROR(VALUE(C7349),C7349),'Items database'!A:A,'Items database'!B:B),(_xlfn.XLOOKUP(LEFT(E7349,3),Services,Services,"")))</f>
        <v/>
      </c>
      <c r="J7349" s="3" t="str">
        <f t="shared" si="229"/>
        <v/>
      </c>
    </row>
    <row r="7350" spans="1:10" x14ac:dyDescent="0.35">
      <c r="A7350" s="7" t="str">
        <f>IF('Payments Export'!A7354="","",'Payments Export'!A7354)</f>
        <v/>
      </c>
      <c r="B7350" s="7" t="str">
        <f>IF('Payments Export'!A7354="","",'Payments Export'!B7354)</f>
        <v/>
      </c>
      <c r="C7350" s="7" t="str">
        <f>IF(IFERROR(VALUE('Payments Export'!H7354),'Payments Export'!H7354)&lt;&gt;0,IFERROR(VALUE('Payments Export'!H7354),'Payments Export'!H7354),"")</f>
        <v/>
      </c>
      <c r="D7350" s="7" t="str">
        <f>IF('Payments Export'!I7354="","",'Payments Export'!I7354)</f>
        <v/>
      </c>
      <c r="E7350" s="7" t="str">
        <f t="shared" si="228"/>
        <v/>
      </c>
      <c r="F7350" s="7" t="str">
        <f>IF('Payments Export'!A7354="","",'Payments Export'!N7354)</f>
        <v/>
      </c>
      <c r="G7350" s="7" t="str">
        <f>IF('Payments Export'!A7354="","",'Payments Export'!O7354)</f>
        <v/>
      </c>
      <c r="H7350" s="7" t="str">
        <f>IF('Payments Export'!B7354="","",G7350-F7350)</f>
        <v/>
      </c>
      <c r="I7350" s="3" t="str">
        <f>IF(C7350&lt;&gt;"",_xlfn.XLOOKUP(IFERROR(VALUE(C7350),C7350),'Items database'!A:A,'Items database'!B:B),(_xlfn.XLOOKUP(LEFT(E7350,3),Services,Services,"")))</f>
        <v/>
      </c>
      <c r="J7350" s="3" t="str">
        <f t="shared" si="229"/>
        <v/>
      </c>
    </row>
    <row r="7351" spans="1:10" x14ac:dyDescent="0.35">
      <c r="A7351" s="7" t="str">
        <f>IF('Payments Export'!A7355="","",'Payments Export'!A7355)</f>
        <v/>
      </c>
      <c r="B7351" s="7" t="str">
        <f>IF('Payments Export'!A7355="","",'Payments Export'!B7355)</f>
        <v/>
      </c>
      <c r="C7351" s="7" t="str">
        <f>IF(IFERROR(VALUE('Payments Export'!H7355),'Payments Export'!H7355)&lt;&gt;0,IFERROR(VALUE('Payments Export'!H7355),'Payments Export'!H7355),"")</f>
        <v/>
      </c>
      <c r="D7351" s="7" t="str">
        <f>IF('Payments Export'!I7355="","",'Payments Export'!I7355)</f>
        <v/>
      </c>
      <c r="E7351" s="7" t="str">
        <f t="shared" si="228"/>
        <v/>
      </c>
      <c r="F7351" s="7" t="str">
        <f>IF('Payments Export'!A7355="","",'Payments Export'!N7355)</f>
        <v/>
      </c>
      <c r="G7351" s="7" t="str">
        <f>IF('Payments Export'!A7355="","",'Payments Export'!O7355)</f>
        <v/>
      </c>
      <c r="H7351" s="7" t="str">
        <f>IF('Payments Export'!B7355="","",G7351-F7351)</f>
        <v/>
      </c>
      <c r="I7351" s="3" t="str">
        <f>IF(C7351&lt;&gt;"",_xlfn.XLOOKUP(IFERROR(VALUE(C7351),C7351),'Items database'!A:A,'Items database'!B:B),(_xlfn.XLOOKUP(LEFT(E7351,3),Services,Services,"")))</f>
        <v/>
      </c>
      <c r="J7351" s="3" t="str">
        <f t="shared" si="229"/>
        <v/>
      </c>
    </row>
    <row r="7352" spans="1:10" x14ac:dyDescent="0.35">
      <c r="A7352" s="7" t="str">
        <f>IF('Payments Export'!A7356="","",'Payments Export'!A7356)</f>
        <v/>
      </c>
      <c r="B7352" s="7" t="str">
        <f>IF('Payments Export'!A7356="","",'Payments Export'!B7356)</f>
        <v/>
      </c>
      <c r="C7352" s="7" t="str">
        <f>IF(IFERROR(VALUE('Payments Export'!H7356),'Payments Export'!H7356)&lt;&gt;0,IFERROR(VALUE('Payments Export'!H7356),'Payments Export'!H7356),"")</f>
        <v/>
      </c>
      <c r="D7352" s="7" t="str">
        <f>IF('Payments Export'!I7356="","",'Payments Export'!I7356)</f>
        <v/>
      </c>
      <c r="E7352" s="7" t="str">
        <f t="shared" si="228"/>
        <v/>
      </c>
      <c r="F7352" s="7" t="str">
        <f>IF('Payments Export'!A7356="","",'Payments Export'!N7356)</f>
        <v/>
      </c>
      <c r="G7352" s="7" t="str">
        <f>IF('Payments Export'!A7356="","",'Payments Export'!O7356)</f>
        <v/>
      </c>
      <c r="H7352" s="7" t="str">
        <f>IF('Payments Export'!B7356="","",G7352-F7352)</f>
        <v/>
      </c>
      <c r="I7352" s="3" t="str">
        <f>IF(C7352&lt;&gt;"",_xlfn.XLOOKUP(IFERROR(VALUE(C7352),C7352),'Items database'!A:A,'Items database'!B:B),(_xlfn.XLOOKUP(LEFT(E7352,3),Services,Services,"")))</f>
        <v/>
      </c>
      <c r="J7352" s="3" t="str">
        <f t="shared" si="229"/>
        <v/>
      </c>
    </row>
    <row r="7353" spans="1:10" x14ac:dyDescent="0.35">
      <c r="A7353" s="7" t="str">
        <f>IF('Payments Export'!A7357="","",'Payments Export'!A7357)</f>
        <v/>
      </c>
      <c r="B7353" s="7" t="str">
        <f>IF('Payments Export'!A7357="","",'Payments Export'!B7357)</f>
        <v/>
      </c>
      <c r="C7353" s="7" t="str">
        <f>IF(IFERROR(VALUE('Payments Export'!H7357),'Payments Export'!H7357)&lt;&gt;0,IFERROR(VALUE('Payments Export'!H7357),'Payments Export'!H7357),"")</f>
        <v/>
      </c>
      <c r="D7353" s="7" t="str">
        <f>IF('Payments Export'!I7357="","",'Payments Export'!I7357)</f>
        <v/>
      </c>
      <c r="E7353" s="7" t="str">
        <f t="shared" si="228"/>
        <v/>
      </c>
      <c r="F7353" s="7" t="str">
        <f>IF('Payments Export'!A7357="","",'Payments Export'!N7357)</f>
        <v/>
      </c>
      <c r="G7353" s="7" t="str">
        <f>IF('Payments Export'!A7357="","",'Payments Export'!O7357)</f>
        <v/>
      </c>
      <c r="H7353" s="7" t="str">
        <f>IF('Payments Export'!B7357="","",G7353-F7353)</f>
        <v/>
      </c>
      <c r="I7353" s="3" t="str">
        <f>IF(C7353&lt;&gt;"",_xlfn.XLOOKUP(IFERROR(VALUE(C7353),C7353),'Items database'!A:A,'Items database'!B:B),(_xlfn.XLOOKUP(LEFT(E7353,3),Services,Services,"")))</f>
        <v/>
      </c>
      <c r="J7353" s="3" t="str">
        <f t="shared" si="229"/>
        <v/>
      </c>
    </row>
    <row r="7354" spans="1:10" x14ac:dyDescent="0.35">
      <c r="A7354" s="7" t="str">
        <f>IF('Payments Export'!A7358="","",'Payments Export'!A7358)</f>
        <v/>
      </c>
      <c r="B7354" s="7" t="str">
        <f>IF('Payments Export'!A7358="","",'Payments Export'!B7358)</f>
        <v/>
      </c>
      <c r="C7354" s="7" t="str">
        <f>IF(IFERROR(VALUE('Payments Export'!H7358),'Payments Export'!H7358)&lt;&gt;0,IFERROR(VALUE('Payments Export'!H7358),'Payments Export'!H7358),"")</f>
        <v/>
      </c>
      <c r="D7354" s="7" t="str">
        <f>IF('Payments Export'!I7358="","",'Payments Export'!I7358)</f>
        <v/>
      </c>
      <c r="E7354" s="7" t="str">
        <f t="shared" si="228"/>
        <v/>
      </c>
      <c r="F7354" s="7" t="str">
        <f>IF('Payments Export'!A7358="","",'Payments Export'!N7358)</f>
        <v/>
      </c>
      <c r="G7354" s="7" t="str">
        <f>IF('Payments Export'!A7358="","",'Payments Export'!O7358)</f>
        <v/>
      </c>
      <c r="H7354" s="7" t="str">
        <f>IF('Payments Export'!B7358="","",G7354-F7354)</f>
        <v/>
      </c>
      <c r="I7354" s="3" t="str">
        <f>IF(C7354&lt;&gt;"",_xlfn.XLOOKUP(IFERROR(VALUE(C7354),C7354),'Items database'!A:A,'Items database'!B:B),(_xlfn.XLOOKUP(LEFT(E7354,3),Services,Services,"")))</f>
        <v/>
      </c>
      <c r="J7354" s="3" t="str">
        <f t="shared" si="229"/>
        <v/>
      </c>
    </row>
    <row r="7355" spans="1:10" x14ac:dyDescent="0.35">
      <c r="A7355" s="7" t="str">
        <f>IF('Payments Export'!A7359="","",'Payments Export'!A7359)</f>
        <v/>
      </c>
      <c r="B7355" s="7" t="str">
        <f>IF('Payments Export'!A7359="","",'Payments Export'!B7359)</f>
        <v/>
      </c>
      <c r="C7355" s="7" t="str">
        <f>IF(IFERROR(VALUE('Payments Export'!H7359),'Payments Export'!H7359)&lt;&gt;0,IFERROR(VALUE('Payments Export'!H7359),'Payments Export'!H7359),"")</f>
        <v/>
      </c>
      <c r="D7355" s="7" t="str">
        <f>IF('Payments Export'!I7359="","",'Payments Export'!I7359)</f>
        <v/>
      </c>
      <c r="E7355" s="7" t="str">
        <f t="shared" si="228"/>
        <v/>
      </c>
      <c r="F7355" s="7" t="str">
        <f>IF('Payments Export'!A7359="","",'Payments Export'!N7359)</f>
        <v/>
      </c>
      <c r="G7355" s="7" t="str">
        <f>IF('Payments Export'!A7359="","",'Payments Export'!O7359)</f>
        <v/>
      </c>
      <c r="H7355" s="7" t="str">
        <f>IF('Payments Export'!B7359="","",G7355-F7355)</f>
        <v/>
      </c>
      <c r="I7355" s="3" t="str">
        <f>IF(C7355&lt;&gt;"",_xlfn.XLOOKUP(IFERROR(VALUE(C7355),C7355),'Items database'!A:A,'Items database'!B:B),(_xlfn.XLOOKUP(LEFT(E7355,3),Services,Services,"")))</f>
        <v/>
      </c>
      <c r="J7355" s="3" t="str">
        <f t="shared" si="229"/>
        <v/>
      </c>
    </row>
    <row r="7356" spans="1:10" x14ac:dyDescent="0.35">
      <c r="A7356" s="7" t="str">
        <f>IF('Payments Export'!A7360="","",'Payments Export'!A7360)</f>
        <v/>
      </c>
      <c r="B7356" s="7" t="str">
        <f>IF('Payments Export'!A7360="","",'Payments Export'!B7360)</f>
        <v/>
      </c>
      <c r="C7356" s="7" t="str">
        <f>IF(IFERROR(VALUE('Payments Export'!H7360),'Payments Export'!H7360)&lt;&gt;0,IFERROR(VALUE('Payments Export'!H7360),'Payments Export'!H7360),"")</f>
        <v/>
      </c>
      <c r="D7356" s="7" t="str">
        <f>IF('Payments Export'!I7360="","",'Payments Export'!I7360)</f>
        <v/>
      </c>
      <c r="E7356" s="7" t="str">
        <f t="shared" si="228"/>
        <v/>
      </c>
      <c r="F7356" s="7" t="str">
        <f>IF('Payments Export'!A7360="","",'Payments Export'!N7360)</f>
        <v/>
      </c>
      <c r="G7356" s="7" t="str">
        <f>IF('Payments Export'!A7360="","",'Payments Export'!O7360)</f>
        <v/>
      </c>
      <c r="H7356" s="7" t="str">
        <f>IF('Payments Export'!B7360="","",G7356-F7356)</f>
        <v/>
      </c>
      <c r="I7356" s="3" t="str">
        <f>IF(C7356&lt;&gt;"",_xlfn.XLOOKUP(IFERROR(VALUE(C7356),C7356),'Items database'!A:A,'Items database'!B:B),(_xlfn.XLOOKUP(LEFT(E7356,3),Services,Services,"")))</f>
        <v/>
      </c>
      <c r="J7356" s="3" t="str">
        <f t="shared" si="229"/>
        <v/>
      </c>
    </row>
    <row r="7357" spans="1:10" x14ac:dyDescent="0.35">
      <c r="A7357" s="7" t="str">
        <f>IF('Payments Export'!A7361="","",'Payments Export'!A7361)</f>
        <v/>
      </c>
      <c r="B7357" s="7" t="str">
        <f>IF('Payments Export'!A7361="","",'Payments Export'!B7361)</f>
        <v/>
      </c>
      <c r="C7357" s="7" t="str">
        <f>IF(IFERROR(VALUE('Payments Export'!H7361),'Payments Export'!H7361)&lt;&gt;0,IFERROR(VALUE('Payments Export'!H7361),'Payments Export'!H7361),"")</f>
        <v/>
      </c>
      <c r="D7357" s="7" t="str">
        <f>IF('Payments Export'!I7361="","",'Payments Export'!I7361)</f>
        <v/>
      </c>
      <c r="E7357" s="7" t="str">
        <f t="shared" si="228"/>
        <v/>
      </c>
      <c r="F7357" s="7" t="str">
        <f>IF('Payments Export'!A7361="","",'Payments Export'!N7361)</f>
        <v/>
      </c>
      <c r="G7357" s="7" t="str">
        <f>IF('Payments Export'!A7361="","",'Payments Export'!O7361)</f>
        <v/>
      </c>
      <c r="H7357" s="7" t="str">
        <f>IF('Payments Export'!B7361="","",G7357-F7357)</f>
        <v/>
      </c>
      <c r="I7357" s="3" t="str">
        <f>IF(C7357&lt;&gt;"",_xlfn.XLOOKUP(IFERROR(VALUE(C7357),C7357),'Items database'!A:A,'Items database'!B:B),(_xlfn.XLOOKUP(LEFT(E7357,3),Services,Services,"")))</f>
        <v/>
      </c>
      <c r="J7357" s="3" t="str">
        <f t="shared" si="229"/>
        <v/>
      </c>
    </row>
    <row r="7358" spans="1:10" x14ac:dyDescent="0.35">
      <c r="A7358" s="7" t="str">
        <f>IF('Payments Export'!A7362="","",'Payments Export'!A7362)</f>
        <v/>
      </c>
      <c r="B7358" s="7" t="str">
        <f>IF('Payments Export'!A7362="","",'Payments Export'!B7362)</f>
        <v/>
      </c>
      <c r="C7358" s="7" t="str">
        <f>IF(IFERROR(VALUE('Payments Export'!H7362),'Payments Export'!H7362)&lt;&gt;0,IFERROR(VALUE('Payments Export'!H7362),'Payments Export'!H7362),"")</f>
        <v/>
      </c>
      <c r="D7358" s="7" t="str">
        <f>IF('Payments Export'!I7362="","",'Payments Export'!I7362)</f>
        <v/>
      </c>
      <c r="E7358" s="7" t="str">
        <f t="shared" si="228"/>
        <v/>
      </c>
      <c r="F7358" s="7" t="str">
        <f>IF('Payments Export'!A7362="","",'Payments Export'!N7362)</f>
        <v/>
      </c>
      <c r="G7358" s="7" t="str">
        <f>IF('Payments Export'!A7362="","",'Payments Export'!O7362)</f>
        <v/>
      </c>
      <c r="H7358" s="7" t="str">
        <f>IF('Payments Export'!B7362="","",G7358-F7358)</f>
        <v/>
      </c>
      <c r="I7358" s="3" t="str">
        <f>IF(C7358&lt;&gt;"",_xlfn.XLOOKUP(IFERROR(VALUE(C7358),C7358),'Items database'!A:A,'Items database'!B:B),(_xlfn.XLOOKUP(LEFT(E7358,3),Services,Services,"")))</f>
        <v/>
      </c>
      <c r="J7358" s="3" t="str">
        <f t="shared" si="229"/>
        <v/>
      </c>
    </row>
    <row r="7359" spans="1:10" x14ac:dyDescent="0.35">
      <c r="A7359" s="7" t="str">
        <f>IF('Payments Export'!A7363="","",'Payments Export'!A7363)</f>
        <v/>
      </c>
      <c r="B7359" s="7" t="str">
        <f>IF('Payments Export'!A7363="","",'Payments Export'!B7363)</f>
        <v/>
      </c>
      <c r="C7359" s="7" t="str">
        <f>IF(IFERROR(VALUE('Payments Export'!H7363),'Payments Export'!H7363)&lt;&gt;0,IFERROR(VALUE('Payments Export'!H7363),'Payments Export'!H7363),"")</f>
        <v/>
      </c>
      <c r="D7359" s="7" t="str">
        <f>IF('Payments Export'!I7363="","",'Payments Export'!I7363)</f>
        <v/>
      </c>
      <c r="E7359" s="7" t="str">
        <f t="shared" si="228"/>
        <v/>
      </c>
      <c r="F7359" s="7" t="str">
        <f>IF('Payments Export'!A7363="","",'Payments Export'!N7363)</f>
        <v/>
      </c>
      <c r="G7359" s="7" t="str">
        <f>IF('Payments Export'!A7363="","",'Payments Export'!O7363)</f>
        <v/>
      </c>
      <c r="H7359" s="7" t="str">
        <f>IF('Payments Export'!B7363="","",G7359-F7359)</f>
        <v/>
      </c>
      <c r="I7359" s="3" t="str">
        <f>IF(C7359&lt;&gt;"",_xlfn.XLOOKUP(IFERROR(VALUE(C7359),C7359),'Items database'!A:A,'Items database'!B:B),(_xlfn.XLOOKUP(LEFT(E7359,3),Services,Services,"")))</f>
        <v/>
      </c>
      <c r="J7359" s="3" t="str">
        <f t="shared" si="229"/>
        <v/>
      </c>
    </row>
    <row r="7360" spans="1:10" x14ac:dyDescent="0.35">
      <c r="A7360" s="7" t="str">
        <f>IF('Payments Export'!A7364="","",'Payments Export'!A7364)</f>
        <v/>
      </c>
      <c r="B7360" s="7" t="str">
        <f>IF('Payments Export'!A7364="","",'Payments Export'!B7364)</f>
        <v/>
      </c>
      <c r="C7360" s="7" t="str">
        <f>IF(IFERROR(VALUE('Payments Export'!H7364),'Payments Export'!H7364)&lt;&gt;0,IFERROR(VALUE('Payments Export'!H7364),'Payments Export'!H7364),"")</f>
        <v/>
      </c>
      <c r="D7360" s="7" t="str">
        <f>IF('Payments Export'!I7364="","",'Payments Export'!I7364)</f>
        <v/>
      </c>
      <c r="E7360" s="7" t="str">
        <f t="shared" si="228"/>
        <v/>
      </c>
      <c r="F7360" s="7" t="str">
        <f>IF('Payments Export'!A7364="","",'Payments Export'!N7364)</f>
        <v/>
      </c>
      <c r="G7360" s="7" t="str">
        <f>IF('Payments Export'!A7364="","",'Payments Export'!O7364)</f>
        <v/>
      </c>
      <c r="H7360" s="7" t="str">
        <f>IF('Payments Export'!B7364="","",G7360-F7360)</f>
        <v/>
      </c>
      <c r="I7360" s="3" t="str">
        <f>IF(C7360&lt;&gt;"",_xlfn.XLOOKUP(IFERROR(VALUE(C7360),C7360),'Items database'!A:A,'Items database'!B:B),(_xlfn.XLOOKUP(LEFT(E7360,3),Services,Services,"")))</f>
        <v/>
      </c>
      <c r="J7360" s="3" t="str">
        <f t="shared" si="229"/>
        <v/>
      </c>
    </row>
    <row r="7361" spans="1:10" x14ac:dyDescent="0.35">
      <c r="A7361" s="7" t="str">
        <f>IF('Payments Export'!A7365="","",'Payments Export'!A7365)</f>
        <v/>
      </c>
      <c r="B7361" s="7" t="str">
        <f>IF('Payments Export'!A7365="","",'Payments Export'!B7365)</f>
        <v/>
      </c>
      <c r="C7361" s="7" t="str">
        <f>IF(IFERROR(VALUE('Payments Export'!H7365),'Payments Export'!H7365)&lt;&gt;0,IFERROR(VALUE('Payments Export'!H7365),'Payments Export'!H7365),"")</f>
        <v/>
      </c>
      <c r="D7361" s="7" t="str">
        <f>IF('Payments Export'!I7365="","",'Payments Export'!I7365)</f>
        <v/>
      </c>
      <c r="E7361" s="7" t="str">
        <f t="shared" ref="E7361:E7424" si="230">LEFT(D7361,66)</f>
        <v/>
      </c>
      <c r="F7361" s="7" t="str">
        <f>IF('Payments Export'!A7365="","",'Payments Export'!N7365)</f>
        <v/>
      </c>
      <c r="G7361" s="7" t="str">
        <f>IF('Payments Export'!A7365="","",'Payments Export'!O7365)</f>
        <v/>
      </c>
      <c r="H7361" s="7" t="str">
        <f>IF('Payments Export'!B7365="","",G7361-F7361)</f>
        <v/>
      </c>
      <c r="I7361" s="3" t="str">
        <f>IF(C7361&lt;&gt;"",_xlfn.XLOOKUP(IFERROR(VALUE(C7361),C7361),'Items database'!A:A,'Items database'!B:B),(_xlfn.XLOOKUP(LEFT(E7361,3),Services,Services,"")))</f>
        <v/>
      </c>
      <c r="J7361" s="3" t="str">
        <f t="shared" ref="J7361:J7424" si="231">IF(ISNUMBER(F7361)=TRUE,IF(F7361=0,"","GST"),"")</f>
        <v/>
      </c>
    </row>
    <row r="7362" spans="1:10" x14ac:dyDescent="0.35">
      <c r="A7362" s="7" t="str">
        <f>IF('Payments Export'!A7366="","",'Payments Export'!A7366)</f>
        <v/>
      </c>
      <c r="B7362" s="7" t="str">
        <f>IF('Payments Export'!A7366="","",'Payments Export'!B7366)</f>
        <v/>
      </c>
      <c r="C7362" s="7" t="str">
        <f>IF(IFERROR(VALUE('Payments Export'!H7366),'Payments Export'!H7366)&lt;&gt;0,IFERROR(VALUE('Payments Export'!H7366),'Payments Export'!H7366),"")</f>
        <v/>
      </c>
      <c r="D7362" s="7" t="str">
        <f>IF('Payments Export'!I7366="","",'Payments Export'!I7366)</f>
        <v/>
      </c>
      <c r="E7362" s="7" t="str">
        <f t="shared" si="230"/>
        <v/>
      </c>
      <c r="F7362" s="7" t="str">
        <f>IF('Payments Export'!A7366="","",'Payments Export'!N7366)</f>
        <v/>
      </c>
      <c r="G7362" s="7" t="str">
        <f>IF('Payments Export'!A7366="","",'Payments Export'!O7366)</f>
        <v/>
      </c>
      <c r="H7362" s="7" t="str">
        <f>IF('Payments Export'!B7366="","",G7362-F7362)</f>
        <v/>
      </c>
      <c r="I7362" s="3" t="str">
        <f>IF(C7362&lt;&gt;"",_xlfn.XLOOKUP(IFERROR(VALUE(C7362),C7362),'Items database'!A:A,'Items database'!B:B),(_xlfn.XLOOKUP(LEFT(E7362,3),Services,Services,"")))</f>
        <v/>
      </c>
      <c r="J7362" s="3" t="str">
        <f t="shared" si="231"/>
        <v/>
      </c>
    </row>
    <row r="7363" spans="1:10" x14ac:dyDescent="0.35">
      <c r="A7363" s="7" t="str">
        <f>IF('Payments Export'!A7367="","",'Payments Export'!A7367)</f>
        <v/>
      </c>
      <c r="B7363" s="7" t="str">
        <f>IF('Payments Export'!A7367="","",'Payments Export'!B7367)</f>
        <v/>
      </c>
      <c r="C7363" s="7" t="str">
        <f>IF(IFERROR(VALUE('Payments Export'!H7367),'Payments Export'!H7367)&lt;&gt;0,IFERROR(VALUE('Payments Export'!H7367),'Payments Export'!H7367),"")</f>
        <v/>
      </c>
      <c r="D7363" s="7" t="str">
        <f>IF('Payments Export'!I7367="","",'Payments Export'!I7367)</f>
        <v/>
      </c>
      <c r="E7363" s="7" t="str">
        <f t="shared" si="230"/>
        <v/>
      </c>
      <c r="F7363" s="7" t="str">
        <f>IF('Payments Export'!A7367="","",'Payments Export'!N7367)</f>
        <v/>
      </c>
      <c r="G7363" s="7" t="str">
        <f>IF('Payments Export'!A7367="","",'Payments Export'!O7367)</f>
        <v/>
      </c>
      <c r="H7363" s="7" t="str">
        <f>IF('Payments Export'!B7367="","",G7363-F7363)</f>
        <v/>
      </c>
      <c r="I7363" s="3" t="str">
        <f>IF(C7363&lt;&gt;"",_xlfn.XLOOKUP(IFERROR(VALUE(C7363),C7363),'Items database'!A:A,'Items database'!B:B),(_xlfn.XLOOKUP(LEFT(E7363,3),Services,Services,"")))</f>
        <v/>
      </c>
      <c r="J7363" s="3" t="str">
        <f t="shared" si="231"/>
        <v/>
      </c>
    </row>
    <row r="7364" spans="1:10" x14ac:dyDescent="0.35">
      <c r="A7364" s="7" t="str">
        <f>IF('Payments Export'!A7368="","",'Payments Export'!A7368)</f>
        <v/>
      </c>
      <c r="B7364" s="7" t="str">
        <f>IF('Payments Export'!A7368="","",'Payments Export'!B7368)</f>
        <v/>
      </c>
      <c r="C7364" s="7" t="str">
        <f>IF(IFERROR(VALUE('Payments Export'!H7368),'Payments Export'!H7368)&lt;&gt;0,IFERROR(VALUE('Payments Export'!H7368),'Payments Export'!H7368),"")</f>
        <v/>
      </c>
      <c r="D7364" s="7" t="str">
        <f>IF('Payments Export'!I7368="","",'Payments Export'!I7368)</f>
        <v/>
      </c>
      <c r="E7364" s="7" t="str">
        <f t="shared" si="230"/>
        <v/>
      </c>
      <c r="F7364" s="7" t="str">
        <f>IF('Payments Export'!A7368="","",'Payments Export'!N7368)</f>
        <v/>
      </c>
      <c r="G7364" s="7" t="str">
        <f>IF('Payments Export'!A7368="","",'Payments Export'!O7368)</f>
        <v/>
      </c>
      <c r="H7364" s="7" t="str">
        <f>IF('Payments Export'!B7368="","",G7364-F7364)</f>
        <v/>
      </c>
      <c r="I7364" s="3" t="str">
        <f>IF(C7364&lt;&gt;"",_xlfn.XLOOKUP(IFERROR(VALUE(C7364),C7364),'Items database'!A:A,'Items database'!B:B),(_xlfn.XLOOKUP(LEFT(E7364,3),Services,Services,"")))</f>
        <v/>
      </c>
      <c r="J7364" s="3" t="str">
        <f t="shared" si="231"/>
        <v/>
      </c>
    </row>
    <row r="7365" spans="1:10" x14ac:dyDescent="0.35">
      <c r="A7365" s="7" t="str">
        <f>IF('Payments Export'!A7369="","",'Payments Export'!A7369)</f>
        <v/>
      </c>
      <c r="B7365" s="7" t="str">
        <f>IF('Payments Export'!A7369="","",'Payments Export'!B7369)</f>
        <v/>
      </c>
      <c r="C7365" s="7" t="str">
        <f>IF(IFERROR(VALUE('Payments Export'!H7369),'Payments Export'!H7369)&lt;&gt;0,IFERROR(VALUE('Payments Export'!H7369),'Payments Export'!H7369),"")</f>
        <v/>
      </c>
      <c r="D7365" s="7" t="str">
        <f>IF('Payments Export'!I7369="","",'Payments Export'!I7369)</f>
        <v/>
      </c>
      <c r="E7365" s="7" t="str">
        <f t="shared" si="230"/>
        <v/>
      </c>
      <c r="F7365" s="7" t="str">
        <f>IF('Payments Export'!A7369="","",'Payments Export'!N7369)</f>
        <v/>
      </c>
      <c r="G7365" s="7" t="str">
        <f>IF('Payments Export'!A7369="","",'Payments Export'!O7369)</f>
        <v/>
      </c>
      <c r="H7365" s="7" t="str">
        <f>IF('Payments Export'!B7369="","",G7365-F7365)</f>
        <v/>
      </c>
      <c r="I7365" s="3" t="str">
        <f>IF(C7365&lt;&gt;"",_xlfn.XLOOKUP(IFERROR(VALUE(C7365),C7365),'Items database'!A:A,'Items database'!B:B),(_xlfn.XLOOKUP(LEFT(E7365,3),Services,Services,"")))</f>
        <v/>
      </c>
      <c r="J7365" s="3" t="str">
        <f t="shared" si="231"/>
        <v/>
      </c>
    </row>
    <row r="7366" spans="1:10" x14ac:dyDescent="0.35">
      <c r="A7366" s="7" t="str">
        <f>IF('Payments Export'!A7370="","",'Payments Export'!A7370)</f>
        <v/>
      </c>
      <c r="B7366" s="7" t="str">
        <f>IF('Payments Export'!A7370="","",'Payments Export'!B7370)</f>
        <v/>
      </c>
      <c r="C7366" s="7" t="str">
        <f>IF(IFERROR(VALUE('Payments Export'!H7370),'Payments Export'!H7370)&lt;&gt;0,IFERROR(VALUE('Payments Export'!H7370),'Payments Export'!H7370),"")</f>
        <v/>
      </c>
      <c r="D7366" s="7" t="str">
        <f>IF('Payments Export'!I7370="","",'Payments Export'!I7370)</f>
        <v/>
      </c>
      <c r="E7366" s="7" t="str">
        <f t="shared" si="230"/>
        <v/>
      </c>
      <c r="F7366" s="7" t="str">
        <f>IF('Payments Export'!A7370="","",'Payments Export'!N7370)</f>
        <v/>
      </c>
      <c r="G7366" s="7" t="str">
        <f>IF('Payments Export'!A7370="","",'Payments Export'!O7370)</f>
        <v/>
      </c>
      <c r="H7366" s="7" t="str">
        <f>IF('Payments Export'!B7370="","",G7366-F7366)</f>
        <v/>
      </c>
      <c r="I7366" s="3" t="str">
        <f>IF(C7366&lt;&gt;"",_xlfn.XLOOKUP(IFERROR(VALUE(C7366),C7366),'Items database'!A:A,'Items database'!B:B),(_xlfn.XLOOKUP(LEFT(E7366,3),Services,Services,"")))</f>
        <v/>
      </c>
      <c r="J7366" s="3" t="str">
        <f t="shared" si="231"/>
        <v/>
      </c>
    </row>
    <row r="7367" spans="1:10" x14ac:dyDescent="0.35">
      <c r="A7367" s="7" t="str">
        <f>IF('Payments Export'!A7371="","",'Payments Export'!A7371)</f>
        <v/>
      </c>
      <c r="B7367" s="7" t="str">
        <f>IF('Payments Export'!A7371="","",'Payments Export'!B7371)</f>
        <v/>
      </c>
      <c r="C7367" s="7" t="str">
        <f>IF(IFERROR(VALUE('Payments Export'!H7371),'Payments Export'!H7371)&lt;&gt;0,IFERROR(VALUE('Payments Export'!H7371),'Payments Export'!H7371),"")</f>
        <v/>
      </c>
      <c r="D7367" s="7" t="str">
        <f>IF('Payments Export'!I7371="","",'Payments Export'!I7371)</f>
        <v/>
      </c>
      <c r="E7367" s="7" t="str">
        <f t="shared" si="230"/>
        <v/>
      </c>
      <c r="F7367" s="7" t="str">
        <f>IF('Payments Export'!A7371="","",'Payments Export'!N7371)</f>
        <v/>
      </c>
      <c r="G7367" s="7" t="str">
        <f>IF('Payments Export'!A7371="","",'Payments Export'!O7371)</f>
        <v/>
      </c>
      <c r="H7367" s="7" t="str">
        <f>IF('Payments Export'!B7371="","",G7367-F7367)</f>
        <v/>
      </c>
      <c r="I7367" s="3" t="str">
        <f>IF(C7367&lt;&gt;"",_xlfn.XLOOKUP(IFERROR(VALUE(C7367),C7367),'Items database'!A:A,'Items database'!B:B),(_xlfn.XLOOKUP(LEFT(E7367,3),Services,Services,"")))</f>
        <v/>
      </c>
      <c r="J7367" s="3" t="str">
        <f t="shared" si="231"/>
        <v/>
      </c>
    </row>
    <row r="7368" spans="1:10" x14ac:dyDescent="0.35">
      <c r="A7368" s="7" t="str">
        <f>IF('Payments Export'!A7372="","",'Payments Export'!A7372)</f>
        <v/>
      </c>
      <c r="B7368" s="7" t="str">
        <f>IF('Payments Export'!A7372="","",'Payments Export'!B7372)</f>
        <v/>
      </c>
      <c r="C7368" s="7" t="str">
        <f>IF(IFERROR(VALUE('Payments Export'!H7372),'Payments Export'!H7372)&lt;&gt;0,IFERROR(VALUE('Payments Export'!H7372),'Payments Export'!H7372),"")</f>
        <v/>
      </c>
      <c r="D7368" s="7" t="str">
        <f>IF('Payments Export'!I7372="","",'Payments Export'!I7372)</f>
        <v/>
      </c>
      <c r="E7368" s="7" t="str">
        <f t="shared" si="230"/>
        <v/>
      </c>
      <c r="F7368" s="7" t="str">
        <f>IF('Payments Export'!A7372="","",'Payments Export'!N7372)</f>
        <v/>
      </c>
      <c r="G7368" s="7" t="str">
        <f>IF('Payments Export'!A7372="","",'Payments Export'!O7372)</f>
        <v/>
      </c>
      <c r="H7368" s="7" t="str">
        <f>IF('Payments Export'!B7372="","",G7368-F7368)</f>
        <v/>
      </c>
      <c r="I7368" s="3" t="str">
        <f>IF(C7368&lt;&gt;"",_xlfn.XLOOKUP(IFERROR(VALUE(C7368),C7368),'Items database'!A:A,'Items database'!B:B),(_xlfn.XLOOKUP(LEFT(E7368,3),Services,Services,"")))</f>
        <v/>
      </c>
      <c r="J7368" s="3" t="str">
        <f t="shared" si="231"/>
        <v/>
      </c>
    </row>
    <row r="7369" spans="1:10" x14ac:dyDescent="0.35">
      <c r="A7369" s="7" t="str">
        <f>IF('Payments Export'!A7373="","",'Payments Export'!A7373)</f>
        <v/>
      </c>
      <c r="B7369" s="7" t="str">
        <f>IF('Payments Export'!A7373="","",'Payments Export'!B7373)</f>
        <v/>
      </c>
      <c r="C7369" s="7" t="str">
        <f>IF(IFERROR(VALUE('Payments Export'!H7373),'Payments Export'!H7373)&lt;&gt;0,IFERROR(VALUE('Payments Export'!H7373),'Payments Export'!H7373),"")</f>
        <v/>
      </c>
      <c r="D7369" s="7" t="str">
        <f>IF('Payments Export'!I7373="","",'Payments Export'!I7373)</f>
        <v/>
      </c>
      <c r="E7369" s="7" t="str">
        <f t="shared" si="230"/>
        <v/>
      </c>
      <c r="F7369" s="7" t="str">
        <f>IF('Payments Export'!A7373="","",'Payments Export'!N7373)</f>
        <v/>
      </c>
      <c r="G7369" s="7" t="str">
        <f>IF('Payments Export'!A7373="","",'Payments Export'!O7373)</f>
        <v/>
      </c>
      <c r="H7369" s="7" t="str">
        <f>IF('Payments Export'!B7373="","",G7369-F7369)</f>
        <v/>
      </c>
      <c r="I7369" s="3" t="str">
        <f>IF(C7369&lt;&gt;"",_xlfn.XLOOKUP(IFERROR(VALUE(C7369),C7369),'Items database'!A:A,'Items database'!B:B),(_xlfn.XLOOKUP(LEFT(E7369,3),Services,Services,"")))</f>
        <v/>
      </c>
      <c r="J7369" s="3" t="str">
        <f t="shared" si="231"/>
        <v/>
      </c>
    </row>
    <row r="7370" spans="1:10" x14ac:dyDescent="0.35">
      <c r="A7370" s="7" t="str">
        <f>IF('Payments Export'!A7374="","",'Payments Export'!A7374)</f>
        <v/>
      </c>
      <c r="B7370" s="7" t="str">
        <f>IF('Payments Export'!A7374="","",'Payments Export'!B7374)</f>
        <v/>
      </c>
      <c r="C7370" s="7" t="str">
        <f>IF(IFERROR(VALUE('Payments Export'!H7374),'Payments Export'!H7374)&lt;&gt;0,IFERROR(VALUE('Payments Export'!H7374),'Payments Export'!H7374),"")</f>
        <v/>
      </c>
      <c r="D7370" s="7" t="str">
        <f>IF('Payments Export'!I7374="","",'Payments Export'!I7374)</f>
        <v/>
      </c>
      <c r="E7370" s="7" t="str">
        <f t="shared" si="230"/>
        <v/>
      </c>
      <c r="F7370" s="7" t="str">
        <f>IF('Payments Export'!A7374="","",'Payments Export'!N7374)</f>
        <v/>
      </c>
      <c r="G7370" s="7" t="str">
        <f>IF('Payments Export'!A7374="","",'Payments Export'!O7374)</f>
        <v/>
      </c>
      <c r="H7370" s="7" t="str">
        <f>IF('Payments Export'!B7374="","",G7370-F7370)</f>
        <v/>
      </c>
      <c r="I7370" s="3" t="str">
        <f>IF(C7370&lt;&gt;"",_xlfn.XLOOKUP(IFERROR(VALUE(C7370),C7370),'Items database'!A:A,'Items database'!B:B),(_xlfn.XLOOKUP(LEFT(E7370,3),Services,Services,"")))</f>
        <v/>
      </c>
      <c r="J7370" s="3" t="str">
        <f t="shared" si="231"/>
        <v/>
      </c>
    </row>
    <row r="7371" spans="1:10" x14ac:dyDescent="0.35">
      <c r="A7371" s="7" t="str">
        <f>IF('Payments Export'!A7375="","",'Payments Export'!A7375)</f>
        <v/>
      </c>
      <c r="B7371" s="7" t="str">
        <f>IF('Payments Export'!A7375="","",'Payments Export'!B7375)</f>
        <v/>
      </c>
      <c r="C7371" s="7" t="str">
        <f>IF(IFERROR(VALUE('Payments Export'!H7375),'Payments Export'!H7375)&lt;&gt;0,IFERROR(VALUE('Payments Export'!H7375),'Payments Export'!H7375),"")</f>
        <v/>
      </c>
      <c r="D7371" s="7" t="str">
        <f>IF('Payments Export'!I7375="","",'Payments Export'!I7375)</f>
        <v/>
      </c>
      <c r="E7371" s="7" t="str">
        <f t="shared" si="230"/>
        <v/>
      </c>
      <c r="F7371" s="7" t="str">
        <f>IF('Payments Export'!A7375="","",'Payments Export'!N7375)</f>
        <v/>
      </c>
      <c r="G7371" s="7" t="str">
        <f>IF('Payments Export'!A7375="","",'Payments Export'!O7375)</f>
        <v/>
      </c>
      <c r="H7371" s="7" t="str">
        <f>IF('Payments Export'!B7375="","",G7371-F7371)</f>
        <v/>
      </c>
      <c r="I7371" s="3" t="str">
        <f>IF(C7371&lt;&gt;"",_xlfn.XLOOKUP(IFERROR(VALUE(C7371),C7371),'Items database'!A:A,'Items database'!B:B),(_xlfn.XLOOKUP(LEFT(E7371,3),Services,Services,"")))</f>
        <v/>
      </c>
      <c r="J7371" s="3" t="str">
        <f t="shared" si="231"/>
        <v/>
      </c>
    </row>
    <row r="7372" spans="1:10" x14ac:dyDescent="0.35">
      <c r="A7372" s="7" t="str">
        <f>IF('Payments Export'!A7376="","",'Payments Export'!A7376)</f>
        <v/>
      </c>
      <c r="B7372" s="7" t="str">
        <f>IF('Payments Export'!A7376="","",'Payments Export'!B7376)</f>
        <v/>
      </c>
      <c r="C7372" s="7" t="str">
        <f>IF(IFERROR(VALUE('Payments Export'!H7376),'Payments Export'!H7376)&lt;&gt;0,IFERROR(VALUE('Payments Export'!H7376),'Payments Export'!H7376),"")</f>
        <v/>
      </c>
      <c r="D7372" s="7" t="str">
        <f>IF('Payments Export'!I7376="","",'Payments Export'!I7376)</f>
        <v/>
      </c>
      <c r="E7372" s="7" t="str">
        <f t="shared" si="230"/>
        <v/>
      </c>
      <c r="F7372" s="7" t="str">
        <f>IF('Payments Export'!A7376="","",'Payments Export'!N7376)</f>
        <v/>
      </c>
      <c r="G7372" s="7" t="str">
        <f>IF('Payments Export'!A7376="","",'Payments Export'!O7376)</f>
        <v/>
      </c>
      <c r="H7372" s="7" t="str">
        <f>IF('Payments Export'!B7376="","",G7372-F7372)</f>
        <v/>
      </c>
      <c r="I7372" s="3" t="str">
        <f>IF(C7372&lt;&gt;"",_xlfn.XLOOKUP(IFERROR(VALUE(C7372),C7372),'Items database'!A:A,'Items database'!B:B),(_xlfn.XLOOKUP(LEFT(E7372,3),Services,Services,"")))</f>
        <v/>
      </c>
      <c r="J7372" s="3" t="str">
        <f t="shared" si="231"/>
        <v/>
      </c>
    </row>
    <row r="7373" spans="1:10" x14ac:dyDescent="0.35">
      <c r="A7373" s="7" t="str">
        <f>IF('Payments Export'!A7377="","",'Payments Export'!A7377)</f>
        <v/>
      </c>
      <c r="B7373" s="7" t="str">
        <f>IF('Payments Export'!A7377="","",'Payments Export'!B7377)</f>
        <v/>
      </c>
      <c r="C7373" s="7" t="str">
        <f>IF(IFERROR(VALUE('Payments Export'!H7377),'Payments Export'!H7377)&lt;&gt;0,IFERROR(VALUE('Payments Export'!H7377),'Payments Export'!H7377),"")</f>
        <v/>
      </c>
      <c r="D7373" s="7" t="str">
        <f>IF('Payments Export'!I7377="","",'Payments Export'!I7377)</f>
        <v/>
      </c>
      <c r="E7373" s="7" t="str">
        <f t="shared" si="230"/>
        <v/>
      </c>
      <c r="F7373" s="7" t="str">
        <f>IF('Payments Export'!A7377="","",'Payments Export'!N7377)</f>
        <v/>
      </c>
      <c r="G7373" s="7" t="str">
        <f>IF('Payments Export'!A7377="","",'Payments Export'!O7377)</f>
        <v/>
      </c>
      <c r="H7373" s="7" t="str">
        <f>IF('Payments Export'!B7377="","",G7373-F7373)</f>
        <v/>
      </c>
      <c r="I7373" s="3" t="str">
        <f>IF(C7373&lt;&gt;"",_xlfn.XLOOKUP(IFERROR(VALUE(C7373),C7373),'Items database'!A:A,'Items database'!B:B),(_xlfn.XLOOKUP(LEFT(E7373,3),Services,Services,"")))</f>
        <v/>
      </c>
      <c r="J7373" s="3" t="str">
        <f t="shared" si="231"/>
        <v/>
      </c>
    </row>
    <row r="7374" spans="1:10" x14ac:dyDescent="0.35">
      <c r="A7374" s="7" t="str">
        <f>IF('Payments Export'!A7378="","",'Payments Export'!A7378)</f>
        <v/>
      </c>
      <c r="B7374" s="7" t="str">
        <f>IF('Payments Export'!A7378="","",'Payments Export'!B7378)</f>
        <v/>
      </c>
      <c r="C7374" s="7" t="str">
        <f>IF(IFERROR(VALUE('Payments Export'!H7378),'Payments Export'!H7378)&lt;&gt;0,IFERROR(VALUE('Payments Export'!H7378),'Payments Export'!H7378),"")</f>
        <v/>
      </c>
      <c r="D7374" s="7" t="str">
        <f>IF('Payments Export'!I7378="","",'Payments Export'!I7378)</f>
        <v/>
      </c>
      <c r="E7374" s="7" t="str">
        <f t="shared" si="230"/>
        <v/>
      </c>
      <c r="F7374" s="7" t="str">
        <f>IF('Payments Export'!A7378="","",'Payments Export'!N7378)</f>
        <v/>
      </c>
      <c r="G7374" s="7" t="str">
        <f>IF('Payments Export'!A7378="","",'Payments Export'!O7378)</f>
        <v/>
      </c>
      <c r="H7374" s="7" t="str">
        <f>IF('Payments Export'!B7378="","",G7374-F7374)</f>
        <v/>
      </c>
      <c r="I7374" s="3" t="str">
        <f>IF(C7374&lt;&gt;"",_xlfn.XLOOKUP(IFERROR(VALUE(C7374),C7374),'Items database'!A:A,'Items database'!B:B),(_xlfn.XLOOKUP(LEFT(E7374,3),Services,Services,"")))</f>
        <v/>
      </c>
      <c r="J7374" s="3" t="str">
        <f t="shared" si="231"/>
        <v/>
      </c>
    </row>
    <row r="7375" spans="1:10" x14ac:dyDescent="0.35">
      <c r="A7375" s="7" t="str">
        <f>IF('Payments Export'!A7379="","",'Payments Export'!A7379)</f>
        <v/>
      </c>
      <c r="B7375" s="7" t="str">
        <f>IF('Payments Export'!A7379="","",'Payments Export'!B7379)</f>
        <v/>
      </c>
      <c r="C7375" s="7" t="str">
        <f>IF(IFERROR(VALUE('Payments Export'!H7379),'Payments Export'!H7379)&lt;&gt;0,IFERROR(VALUE('Payments Export'!H7379),'Payments Export'!H7379),"")</f>
        <v/>
      </c>
      <c r="D7375" s="7" t="str">
        <f>IF('Payments Export'!I7379="","",'Payments Export'!I7379)</f>
        <v/>
      </c>
      <c r="E7375" s="7" t="str">
        <f t="shared" si="230"/>
        <v/>
      </c>
      <c r="F7375" s="7" t="str">
        <f>IF('Payments Export'!A7379="","",'Payments Export'!N7379)</f>
        <v/>
      </c>
      <c r="G7375" s="7" t="str">
        <f>IF('Payments Export'!A7379="","",'Payments Export'!O7379)</f>
        <v/>
      </c>
      <c r="H7375" s="7" t="str">
        <f>IF('Payments Export'!B7379="","",G7375-F7375)</f>
        <v/>
      </c>
      <c r="I7375" s="3" t="str">
        <f>IF(C7375&lt;&gt;"",_xlfn.XLOOKUP(IFERROR(VALUE(C7375),C7375),'Items database'!A:A,'Items database'!B:B),(_xlfn.XLOOKUP(LEFT(E7375,3),Services,Services,"")))</f>
        <v/>
      </c>
      <c r="J7375" s="3" t="str">
        <f t="shared" si="231"/>
        <v/>
      </c>
    </row>
    <row r="7376" spans="1:10" x14ac:dyDescent="0.35">
      <c r="A7376" s="7" t="str">
        <f>IF('Payments Export'!A7380="","",'Payments Export'!A7380)</f>
        <v/>
      </c>
      <c r="B7376" s="7" t="str">
        <f>IF('Payments Export'!A7380="","",'Payments Export'!B7380)</f>
        <v/>
      </c>
      <c r="C7376" s="7" t="str">
        <f>IF(IFERROR(VALUE('Payments Export'!H7380),'Payments Export'!H7380)&lt;&gt;0,IFERROR(VALUE('Payments Export'!H7380),'Payments Export'!H7380),"")</f>
        <v/>
      </c>
      <c r="D7376" s="7" t="str">
        <f>IF('Payments Export'!I7380="","",'Payments Export'!I7380)</f>
        <v/>
      </c>
      <c r="E7376" s="7" t="str">
        <f t="shared" si="230"/>
        <v/>
      </c>
      <c r="F7376" s="7" t="str">
        <f>IF('Payments Export'!A7380="","",'Payments Export'!N7380)</f>
        <v/>
      </c>
      <c r="G7376" s="7" t="str">
        <f>IF('Payments Export'!A7380="","",'Payments Export'!O7380)</f>
        <v/>
      </c>
      <c r="H7376" s="7" t="str">
        <f>IF('Payments Export'!B7380="","",G7376-F7376)</f>
        <v/>
      </c>
      <c r="I7376" s="3" t="str">
        <f>IF(C7376&lt;&gt;"",_xlfn.XLOOKUP(IFERROR(VALUE(C7376),C7376),'Items database'!A:A,'Items database'!B:B),(_xlfn.XLOOKUP(LEFT(E7376,3),Services,Services,"")))</f>
        <v/>
      </c>
      <c r="J7376" s="3" t="str">
        <f t="shared" si="231"/>
        <v/>
      </c>
    </row>
    <row r="7377" spans="1:10" x14ac:dyDescent="0.35">
      <c r="A7377" s="7" t="str">
        <f>IF('Payments Export'!A7381="","",'Payments Export'!A7381)</f>
        <v/>
      </c>
      <c r="B7377" s="7" t="str">
        <f>IF('Payments Export'!A7381="","",'Payments Export'!B7381)</f>
        <v/>
      </c>
      <c r="C7377" s="7" t="str">
        <f>IF(IFERROR(VALUE('Payments Export'!H7381),'Payments Export'!H7381)&lt;&gt;0,IFERROR(VALUE('Payments Export'!H7381),'Payments Export'!H7381),"")</f>
        <v/>
      </c>
      <c r="D7377" s="7" t="str">
        <f>IF('Payments Export'!I7381="","",'Payments Export'!I7381)</f>
        <v/>
      </c>
      <c r="E7377" s="7" t="str">
        <f t="shared" si="230"/>
        <v/>
      </c>
      <c r="F7377" s="7" t="str">
        <f>IF('Payments Export'!A7381="","",'Payments Export'!N7381)</f>
        <v/>
      </c>
      <c r="G7377" s="7" t="str">
        <f>IF('Payments Export'!A7381="","",'Payments Export'!O7381)</f>
        <v/>
      </c>
      <c r="H7377" s="7" t="str">
        <f>IF('Payments Export'!B7381="","",G7377-F7377)</f>
        <v/>
      </c>
      <c r="I7377" s="3" t="str">
        <f>IF(C7377&lt;&gt;"",_xlfn.XLOOKUP(IFERROR(VALUE(C7377),C7377),'Items database'!A:A,'Items database'!B:B),(_xlfn.XLOOKUP(LEFT(E7377,3),Services,Services,"")))</f>
        <v/>
      </c>
      <c r="J7377" s="3" t="str">
        <f t="shared" si="231"/>
        <v/>
      </c>
    </row>
    <row r="7378" spans="1:10" x14ac:dyDescent="0.35">
      <c r="A7378" s="7" t="str">
        <f>IF('Payments Export'!A7382="","",'Payments Export'!A7382)</f>
        <v/>
      </c>
      <c r="B7378" s="7" t="str">
        <f>IF('Payments Export'!A7382="","",'Payments Export'!B7382)</f>
        <v/>
      </c>
      <c r="C7378" s="7" t="str">
        <f>IF(IFERROR(VALUE('Payments Export'!H7382),'Payments Export'!H7382)&lt;&gt;0,IFERROR(VALUE('Payments Export'!H7382),'Payments Export'!H7382),"")</f>
        <v/>
      </c>
      <c r="D7378" s="7" t="str">
        <f>IF('Payments Export'!I7382="","",'Payments Export'!I7382)</f>
        <v/>
      </c>
      <c r="E7378" s="7" t="str">
        <f t="shared" si="230"/>
        <v/>
      </c>
      <c r="F7378" s="7" t="str">
        <f>IF('Payments Export'!A7382="","",'Payments Export'!N7382)</f>
        <v/>
      </c>
      <c r="G7378" s="7" t="str">
        <f>IF('Payments Export'!A7382="","",'Payments Export'!O7382)</f>
        <v/>
      </c>
      <c r="H7378" s="7" t="str">
        <f>IF('Payments Export'!B7382="","",G7378-F7378)</f>
        <v/>
      </c>
      <c r="I7378" s="3" t="str">
        <f>IF(C7378&lt;&gt;"",_xlfn.XLOOKUP(IFERROR(VALUE(C7378),C7378),'Items database'!A:A,'Items database'!B:B),(_xlfn.XLOOKUP(LEFT(E7378,3),Services,Services,"")))</f>
        <v/>
      </c>
      <c r="J7378" s="3" t="str">
        <f t="shared" si="231"/>
        <v/>
      </c>
    </row>
    <row r="7379" spans="1:10" x14ac:dyDescent="0.35">
      <c r="A7379" s="7" t="str">
        <f>IF('Payments Export'!A7383="","",'Payments Export'!A7383)</f>
        <v/>
      </c>
      <c r="B7379" s="7" t="str">
        <f>IF('Payments Export'!A7383="","",'Payments Export'!B7383)</f>
        <v/>
      </c>
      <c r="C7379" s="7" t="str">
        <f>IF(IFERROR(VALUE('Payments Export'!H7383),'Payments Export'!H7383)&lt;&gt;0,IFERROR(VALUE('Payments Export'!H7383),'Payments Export'!H7383),"")</f>
        <v/>
      </c>
      <c r="D7379" s="7" t="str">
        <f>IF('Payments Export'!I7383="","",'Payments Export'!I7383)</f>
        <v/>
      </c>
      <c r="E7379" s="7" t="str">
        <f t="shared" si="230"/>
        <v/>
      </c>
      <c r="F7379" s="7" t="str">
        <f>IF('Payments Export'!A7383="","",'Payments Export'!N7383)</f>
        <v/>
      </c>
      <c r="G7379" s="7" t="str">
        <f>IF('Payments Export'!A7383="","",'Payments Export'!O7383)</f>
        <v/>
      </c>
      <c r="H7379" s="7" t="str">
        <f>IF('Payments Export'!B7383="","",G7379-F7379)</f>
        <v/>
      </c>
      <c r="I7379" s="3" t="str">
        <f>IF(C7379&lt;&gt;"",_xlfn.XLOOKUP(IFERROR(VALUE(C7379),C7379),'Items database'!A:A,'Items database'!B:B),(_xlfn.XLOOKUP(LEFT(E7379,3),Services,Services,"")))</f>
        <v/>
      </c>
      <c r="J7379" s="3" t="str">
        <f t="shared" si="231"/>
        <v/>
      </c>
    </row>
    <row r="7380" spans="1:10" x14ac:dyDescent="0.35">
      <c r="A7380" s="7" t="str">
        <f>IF('Payments Export'!A7384="","",'Payments Export'!A7384)</f>
        <v/>
      </c>
      <c r="B7380" s="7" t="str">
        <f>IF('Payments Export'!A7384="","",'Payments Export'!B7384)</f>
        <v/>
      </c>
      <c r="C7380" s="7" t="str">
        <f>IF(IFERROR(VALUE('Payments Export'!H7384),'Payments Export'!H7384)&lt;&gt;0,IFERROR(VALUE('Payments Export'!H7384),'Payments Export'!H7384),"")</f>
        <v/>
      </c>
      <c r="D7380" s="7" t="str">
        <f>IF('Payments Export'!I7384="","",'Payments Export'!I7384)</f>
        <v/>
      </c>
      <c r="E7380" s="7" t="str">
        <f t="shared" si="230"/>
        <v/>
      </c>
      <c r="F7380" s="7" t="str">
        <f>IF('Payments Export'!A7384="","",'Payments Export'!N7384)</f>
        <v/>
      </c>
      <c r="G7380" s="7" t="str">
        <f>IF('Payments Export'!A7384="","",'Payments Export'!O7384)</f>
        <v/>
      </c>
      <c r="H7380" s="7" t="str">
        <f>IF('Payments Export'!B7384="","",G7380-F7380)</f>
        <v/>
      </c>
      <c r="I7380" s="3" t="str">
        <f>IF(C7380&lt;&gt;"",_xlfn.XLOOKUP(IFERROR(VALUE(C7380),C7380),'Items database'!A:A,'Items database'!B:B),(_xlfn.XLOOKUP(LEFT(E7380,3),Services,Services,"")))</f>
        <v/>
      </c>
      <c r="J7380" s="3" t="str">
        <f t="shared" si="231"/>
        <v/>
      </c>
    </row>
    <row r="7381" spans="1:10" x14ac:dyDescent="0.35">
      <c r="A7381" s="7" t="str">
        <f>IF('Payments Export'!A7385="","",'Payments Export'!A7385)</f>
        <v/>
      </c>
      <c r="B7381" s="7" t="str">
        <f>IF('Payments Export'!A7385="","",'Payments Export'!B7385)</f>
        <v/>
      </c>
      <c r="C7381" s="7" t="str">
        <f>IF(IFERROR(VALUE('Payments Export'!H7385),'Payments Export'!H7385)&lt;&gt;0,IFERROR(VALUE('Payments Export'!H7385),'Payments Export'!H7385),"")</f>
        <v/>
      </c>
      <c r="D7381" s="7" t="str">
        <f>IF('Payments Export'!I7385="","",'Payments Export'!I7385)</f>
        <v/>
      </c>
      <c r="E7381" s="7" t="str">
        <f t="shared" si="230"/>
        <v/>
      </c>
      <c r="F7381" s="7" t="str">
        <f>IF('Payments Export'!A7385="","",'Payments Export'!N7385)</f>
        <v/>
      </c>
      <c r="G7381" s="7" t="str">
        <f>IF('Payments Export'!A7385="","",'Payments Export'!O7385)</f>
        <v/>
      </c>
      <c r="H7381" s="7" t="str">
        <f>IF('Payments Export'!B7385="","",G7381-F7381)</f>
        <v/>
      </c>
      <c r="I7381" s="3" t="str">
        <f>IF(C7381&lt;&gt;"",_xlfn.XLOOKUP(IFERROR(VALUE(C7381),C7381),'Items database'!A:A,'Items database'!B:B),(_xlfn.XLOOKUP(LEFT(E7381,3),Services,Services,"")))</f>
        <v/>
      </c>
      <c r="J7381" s="3" t="str">
        <f t="shared" si="231"/>
        <v/>
      </c>
    </row>
    <row r="7382" spans="1:10" x14ac:dyDescent="0.35">
      <c r="A7382" s="7" t="str">
        <f>IF('Payments Export'!A7386="","",'Payments Export'!A7386)</f>
        <v/>
      </c>
      <c r="B7382" s="7" t="str">
        <f>IF('Payments Export'!A7386="","",'Payments Export'!B7386)</f>
        <v/>
      </c>
      <c r="C7382" s="7" t="str">
        <f>IF(IFERROR(VALUE('Payments Export'!H7386),'Payments Export'!H7386)&lt;&gt;0,IFERROR(VALUE('Payments Export'!H7386),'Payments Export'!H7386),"")</f>
        <v/>
      </c>
      <c r="D7382" s="7" t="str">
        <f>IF('Payments Export'!I7386="","",'Payments Export'!I7386)</f>
        <v/>
      </c>
      <c r="E7382" s="7" t="str">
        <f t="shared" si="230"/>
        <v/>
      </c>
      <c r="F7382" s="7" t="str">
        <f>IF('Payments Export'!A7386="","",'Payments Export'!N7386)</f>
        <v/>
      </c>
      <c r="G7382" s="7" t="str">
        <f>IF('Payments Export'!A7386="","",'Payments Export'!O7386)</f>
        <v/>
      </c>
      <c r="H7382" s="7" t="str">
        <f>IF('Payments Export'!B7386="","",G7382-F7382)</f>
        <v/>
      </c>
      <c r="I7382" s="3" t="str">
        <f>IF(C7382&lt;&gt;"",_xlfn.XLOOKUP(IFERROR(VALUE(C7382),C7382),'Items database'!A:A,'Items database'!B:B),(_xlfn.XLOOKUP(LEFT(E7382,3),Services,Services,"")))</f>
        <v/>
      </c>
      <c r="J7382" s="3" t="str">
        <f t="shared" si="231"/>
        <v/>
      </c>
    </row>
    <row r="7383" spans="1:10" x14ac:dyDescent="0.35">
      <c r="A7383" s="7" t="str">
        <f>IF('Payments Export'!A7387="","",'Payments Export'!A7387)</f>
        <v/>
      </c>
      <c r="B7383" s="7" t="str">
        <f>IF('Payments Export'!A7387="","",'Payments Export'!B7387)</f>
        <v/>
      </c>
      <c r="C7383" s="7" t="str">
        <f>IF(IFERROR(VALUE('Payments Export'!H7387),'Payments Export'!H7387)&lt;&gt;0,IFERROR(VALUE('Payments Export'!H7387),'Payments Export'!H7387),"")</f>
        <v/>
      </c>
      <c r="D7383" s="7" t="str">
        <f>IF('Payments Export'!I7387="","",'Payments Export'!I7387)</f>
        <v/>
      </c>
      <c r="E7383" s="7" t="str">
        <f t="shared" si="230"/>
        <v/>
      </c>
      <c r="F7383" s="7" t="str">
        <f>IF('Payments Export'!A7387="","",'Payments Export'!N7387)</f>
        <v/>
      </c>
      <c r="G7383" s="7" t="str">
        <f>IF('Payments Export'!A7387="","",'Payments Export'!O7387)</f>
        <v/>
      </c>
      <c r="H7383" s="7" t="str">
        <f>IF('Payments Export'!B7387="","",G7383-F7383)</f>
        <v/>
      </c>
      <c r="I7383" s="3" t="str">
        <f>IF(C7383&lt;&gt;"",_xlfn.XLOOKUP(IFERROR(VALUE(C7383),C7383),'Items database'!A:A,'Items database'!B:B),(_xlfn.XLOOKUP(LEFT(E7383,3),Services,Services,"")))</f>
        <v/>
      </c>
      <c r="J7383" s="3" t="str">
        <f t="shared" si="231"/>
        <v/>
      </c>
    </row>
    <row r="7384" spans="1:10" x14ac:dyDescent="0.35">
      <c r="A7384" s="7" t="str">
        <f>IF('Payments Export'!A7388="","",'Payments Export'!A7388)</f>
        <v/>
      </c>
      <c r="B7384" s="7" t="str">
        <f>IF('Payments Export'!A7388="","",'Payments Export'!B7388)</f>
        <v/>
      </c>
      <c r="C7384" s="7" t="str">
        <f>IF(IFERROR(VALUE('Payments Export'!H7388),'Payments Export'!H7388)&lt;&gt;0,IFERROR(VALUE('Payments Export'!H7388),'Payments Export'!H7388),"")</f>
        <v/>
      </c>
      <c r="D7384" s="7" t="str">
        <f>IF('Payments Export'!I7388="","",'Payments Export'!I7388)</f>
        <v/>
      </c>
      <c r="E7384" s="7" t="str">
        <f t="shared" si="230"/>
        <v/>
      </c>
      <c r="F7384" s="7" t="str">
        <f>IF('Payments Export'!A7388="","",'Payments Export'!N7388)</f>
        <v/>
      </c>
      <c r="G7384" s="7" t="str">
        <f>IF('Payments Export'!A7388="","",'Payments Export'!O7388)</f>
        <v/>
      </c>
      <c r="H7384" s="7" t="str">
        <f>IF('Payments Export'!B7388="","",G7384-F7384)</f>
        <v/>
      </c>
      <c r="I7384" s="3" t="str">
        <f>IF(C7384&lt;&gt;"",_xlfn.XLOOKUP(IFERROR(VALUE(C7384),C7384),'Items database'!A:A,'Items database'!B:B),(_xlfn.XLOOKUP(LEFT(E7384,3),Services,Services,"")))</f>
        <v/>
      </c>
      <c r="J7384" s="3" t="str">
        <f t="shared" si="231"/>
        <v/>
      </c>
    </row>
    <row r="7385" spans="1:10" x14ac:dyDescent="0.35">
      <c r="A7385" s="7" t="str">
        <f>IF('Payments Export'!A7389="","",'Payments Export'!A7389)</f>
        <v/>
      </c>
      <c r="B7385" s="7" t="str">
        <f>IF('Payments Export'!A7389="","",'Payments Export'!B7389)</f>
        <v/>
      </c>
      <c r="C7385" s="7" t="str">
        <f>IF(IFERROR(VALUE('Payments Export'!H7389),'Payments Export'!H7389)&lt;&gt;0,IFERROR(VALUE('Payments Export'!H7389),'Payments Export'!H7389),"")</f>
        <v/>
      </c>
      <c r="D7385" s="7" t="str">
        <f>IF('Payments Export'!I7389="","",'Payments Export'!I7389)</f>
        <v/>
      </c>
      <c r="E7385" s="7" t="str">
        <f t="shared" si="230"/>
        <v/>
      </c>
      <c r="F7385" s="7" t="str">
        <f>IF('Payments Export'!A7389="","",'Payments Export'!N7389)</f>
        <v/>
      </c>
      <c r="G7385" s="7" t="str">
        <f>IF('Payments Export'!A7389="","",'Payments Export'!O7389)</f>
        <v/>
      </c>
      <c r="H7385" s="7" t="str">
        <f>IF('Payments Export'!B7389="","",G7385-F7385)</f>
        <v/>
      </c>
      <c r="I7385" s="3" t="str">
        <f>IF(C7385&lt;&gt;"",_xlfn.XLOOKUP(IFERROR(VALUE(C7385),C7385),'Items database'!A:A,'Items database'!B:B),(_xlfn.XLOOKUP(LEFT(E7385,3),Services,Services,"")))</f>
        <v/>
      </c>
      <c r="J7385" s="3" t="str">
        <f t="shared" si="231"/>
        <v/>
      </c>
    </row>
    <row r="7386" spans="1:10" x14ac:dyDescent="0.35">
      <c r="A7386" s="7" t="str">
        <f>IF('Payments Export'!A7390="","",'Payments Export'!A7390)</f>
        <v/>
      </c>
      <c r="B7386" s="7" t="str">
        <f>IF('Payments Export'!A7390="","",'Payments Export'!B7390)</f>
        <v/>
      </c>
      <c r="C7386" s="7" t="str">
        <f>IF(IFERROR(VALUE('Payments Export'!H7390),'Payments Export'!H7390)&lt;&gt;0,IFERROR(VALUE('Payments Export'!H7390),'Payments Export'!H7390),"")</f>
        <v/>
      </c>
      <c r="D7386" s="7" t="str">
        <f>IF('Payments Export'!I7390="","",'Payments Export'!I7390)</f>
        <v/>
      </c>
      <c r="E7386" s="7" t="str">
        <f t="shared" si="230"/>
        <v/>
      </c>
      <c r="F7386" s="7" t="str">
        <f>IF('Payments Export'!A7390="","",'Payments Export'!N7390)</f>
        <v/>
      </c>
      <c r="G7386" s="7" t="str">
        <f>IF('Payments Export'!A7390="","",'Payments Export'!O7390)</f>
        <v/>
      </c>
      <c r="H7386" s="7" t="str">
        <f>IF('Payments Export'!B7390="","",G7386-F7386)</f>
        <v/>
      </c>
      <c r="I7386" s="3" t="str">
        <f>IF(C7386&lt;&gt;"",_xlfn.XLOOKUP(IFERROR(VALUE(C7386),C7386),'Items database'!A:A,'Items database'!B:B),(_xlfn.XLOOKUP(LEFT(E7386,3),Services,Services,"")))</f>
        <v/>
      </c>
      <c r="J7386" s="3" t="str">
        <f t="shared" si="231"/>
        <v/>
      </c>
    </row>
    <row r="7387" spans="1:10" x14ac:dyDescent="0.35">
      <c r="A7387" s="7" t="str">
        <f>IF('Payments Export'!A7391="","",'Payments Export'!A7391)</f>
        <v/>
      </c>
      <c r="B7387" s="7" t="str">
        <f>IF('Payments Export'!A7391="","",'Payments Export'!B7391)</f>
        <v/>
      </c>
      <c r="C7387" s="7" t="str">
        <f>IF(IFERROR(VALUE('Payments Export'!H7391),'Payments Export'!H7391)&lt;&gt;0,IFERROR(VALUE('Payments Export'!H7391),'Payments Export'!H7391),"")</f>
        <v/>
      </c>
      <c r="D7387" s="7" t="str">
        <f>IF('Payments Export'!I7391="","",'Payments Export'!I7391)</f>
        <v/>
      </c>
      <c r="E7387" s="7" t="str">
        <f t="shared" si="230"/>
        <v/>
      </c>
      <c r="F7387" s="7" t="str">
        <f>IF('Payments Export'!A7391="","",'Payments Export'!N7391)</f>
        <v/>
      </c>
      <c r="G7387" s="7" t="str">
        <f>IF('Payments Export'!A7391="","",'Payments Export'!O7391)</f>
        <v/>
      </c>
      <c r="H7387" s="7" t="str">
        <f>IF('Payments Export'!B7391="","",G7387-F7387)</f>
        <v/>
      </c>
      <c r="I7387" s="3" t="str">
        <f>IF(C7387&lt;&gt;"",_xlfn.XLOOKUP(IFERROR(VALUE(C7387),C7387),'Items database'!A:A,'Items database'!B:B),(_xlfn.XLOOKUP(LEFT(E7387,3),Services,Services,"")))</f>
        <v/>
      </c>
      <c r="J7387" s="3" t="str">
        <f t="shared" si="231"/>
        <v/>
      </c>
    </row>
    <row r="7388" spans="1:10" x14ac:dyDescent="0.35">
      <c r="A7388" s="7" t="str">
        <f>IF('Payments Export'!A7392="","",'Payments Export'!A7392)</f>
        <v/>
      </c>
      <c r="B7388" s="7" t="str">
        <f>IF('Payments Export'!A7392="","",'Payments Export'!B7392)</f>
        <v/>
      </c>
      <c r="C7388" s="7" t="str">
        <f>IF(IFERROR(VALUE('Payments Export'!H7392),'Payments Export'!H7392)&lt;&gt;0,IFERROR(VALUE('Payments Export'!H7392),'Payments Export'!H7392),"")</f>
        <v/>
      </c>
      <c r="D7388" s="7" t="str">
        <f>IF('Payments Export'!I7392="","",'Payments Export'!I7392)</f>
        <v/>
      </c>
      <c r="E7388" s="7" t="str">
        <f t="shared" si="230"/>
        <v/>
      </c>
      <c r="F7388" s="7" t="str">
        <f>IF('Payments Export'!A7392="","",'Payments Export'!N7392)</f>
        <v/>
      </c>
      <c r="G7388" s="7" t="str">
        <f>IF('Payments Export'!A7392="","",'Payments Export'!O7392)</f>
        <v/>
      </c>
      <c r="H7388" s="7" t="str">
        <f>IF('Payments Export'!B7392="","",G7388-F7388)</f>
        <v/>
      </c>
      <c r="I7388" s="3" t="str">
        <f>IF(C7388&lt;&gt;"",_xlfn.XLOOKUP(IFERROR(VALUE(C7388),C7388),'Items database'!A:A,'Items database'!B:B),(_xlfn.XLOOKUP(LEFT(E7388,3),Services,Services,"")))</f>
        <v/>
      </c>
      <c r="J7388" s="3" t="str">
        <f t="shared" si="231"/>
        <v/>
      </c>
    </row>
    <row r="7389" spans="1:10" x14ac:dyDescent="0.35">
      <c r="A7389" s="7" t="str">
        <f>IF('Payments Export'!A7393="","",'Payments Export'!A7393)</f>
        <v/>
      </c>
      <c r="B7389" s="7" t="str">
        <f>IF('Payments Export'!A7393="","",'Payments Export'!B7393)</f>
        <v/>
      </c>
      <c r="C7389" s="7" t="str">
        <f>IF(IFERROR(VALUE('Payments Export'!H7393),'Payments Export'!H7393)&lt;&gt;0,IFERROR(VALUE('Payments Export'!H7393),'Payments Export'!H7393),"")</f>
        <v/>
      </c>
      <c r="D7389" s="7" t="str">
        <f>IF('Payments Export'!I7393="","",'Payments Export'!I7393)</f>
        <v/>
      </c>
      <c r="E7389" s="7" t="str">
        <f t="shared" si="230"/>
        <v/>
      </c>
      <c r="F7389" s="7" t="str">
        <f>IF('Payments Export'!A7393="","",'Payments Export'!N7393)</f>
        <v/>
      </c>
      <c r="G7389" s="7" t="str">
        <f>IF('Payments Export'!A7393="","",'Payments Export'!O7393)</f>
        <v/>
      </c>
      <c r="H7389" s="7" t="str">
        <f>IF('Payments Export'!B7393="","",G7389-F7389)</f>
        <v/>
      </c>
      <c r="I7389" s="3" t="str">
        <f>IF(C7389&lt;&gt;"",_xlfn.XLOOKUP(IFERROR(VALUE(C7389),C7389),'Items database'!A:A,'Items database'!B:B),(_xlfn.XLOOKUP(LEFT(E7389,3),Services,Services,"")))</f>
        <v/>
      </c>
      <c r="J7389" s="3" t="str">
        <f t="shared" si="231"/>
        <v/>
      </c>
    </row>
    <row r="7390" spans="1:10" x14ac:dyDescent="0.35">
      <c r="A7390" s="7" t="str">
        <f>IF('Payments Export'!A7394="","",'Payments Export'!A7394)</f>
        <v/>
      </c>
      <c r="B7390" s="7" t="str">
        <f>IF('Payments Export'!A7394="","",'Payments Export'!B7394)</f>
        <v/>
      </c>
      <c r="C7390" s="7" t="str">
        <f>IF(IFERROR(VALUE('Payments Export'!H7394),'Payments Export'!H7394)&lt;&gt;0,IFERROR(VALUE('Payments Export'!H7394),'Payments Export'!H7394),"")</f>
        <v/>
      </c>
      <c r="D7390" s="7" t="str">
        <f>IF('Payments Export'!I7394="","",'Payments Export'!I7394)</f>
        <v/>
      </c>
      <c r="E7390" s="7" t="str">
        <f t="shared" si="230"/>
        <v/>
      </c>
      <c r="F7390" s="7" t="str">
        <f>IF('Payments Export'!A7394="","",'Payments Export'!N7394)</f>
        <v/>
      </c>
      <c r="G7390" s="7" t="str">
        <f>IF('Payments Export'!A7394="","",'Payments Export'!O7394)</f>
        <v/>
      </c>
      <c r="H7390" s="7" t="str">
        <f>IF('Payments Export'!B7394="","",G7390-F7390)</f>
        <v/>
      </c>
      <c r="I7390" s="3" t="str">
        <f>IF(C7390&lt;&gt;"",_xlfn.XLOOKUP(IFERROR(VALUE(C7390),C7390),'Items database'!A:A,'Items database'!B:B),(_xlfn.XLOOKUP(LEFT(E7390,3),Services,Services,"")))</f>
        <v/>
      </c>
      <c r="J7390" s="3" t="str">
        <f t="shared" si="231"/>
        <v/>
      </c>
    </row>
    <row r="7391" spans="1:10" x14ac:dyDescent="0.35">
      <c r="A7391" s="7" t="str">
        <f>IF('Payments Export'!A7395="","",'Payments Export'!A7395)</f>
        <v/>
      </c>
      <c r="B7391" s="7" t="str">
        <f>IF('Payments Export'!A7395="","",'Payments Export'!B7395)</f>
        <v/>
      </c>
      <c r="C7391" s="7" t="str">
        <f>IF(IFERROR(VALUE('Payments Export'!H7395),'Payments Export'!H7395)&lt;&gt;0,IFERROR(VALUE('Payments Export'!H7395),'Payments Export'!H7395),"")</f>
        <v/>
      </c>
      <c r="D7391" s="7" t="str">
        <f>IF('Payments Export'!I7395="","",'Payments Export'!I7395)</f>
        <v/>
      </c>
      <c r="E7391" s="7" t="str">
        <f t="shared" si="230"/>
        <v/>
      </c>
      <c r="F7391" s="7" t="str">
        <f>IF('Payments Export'!A7395="","",'Payments Export'!N7395)</f>
        <v/>
      </c>
      <c r="G7391" s="7" t="str">
        <f>IF('Payments Export'!A7395="","",'Payments Export'!O7395)</f>
        <v/>
      </c>
      <c r="H7391" s="7" t="str">
        <f>IF('Payments Export'!B7395="","",G7391-F7391)</f>
        <v/>
      </c>
      <c r="I7391" s="3" t="str">
        <f>IF(C7391&lt;&gt;"",_xlfn.XLOOKUP(IFERROR(VALUE(C7391),C7391),'Items database'!A:A,'Items database'!B:B),(_xlfn.XLOOKUP(LEFT(E7391,3),Services,Services,"")))</f>
        <v/>
      </c>
      <c r="J7391" s="3" t="str">
        <f t="shared" si="231"/>
        <v/>
      </c>
    </row>
    <row r="7392" spans="1:10" x14ac:dyDescent="0.35">
      <c r="A7392" s="7" t="str">
        <f>IF('Payments Export'!A7396="","",'Payments Export'!A7396)</f>
        <v/>
      </c>
      <c r="B7392" s="7" t="str">
        <f>IF('Payments Export'!A7396="","",'Payments Export'!B7396)</f>
        <v/>
      </c>
      <c r="C7392" s="7" t="str">
        <f>IF(IFERROR(VALUE('Payments Export'!H7396),'Payments Export'!H7396)&lt;&gt;0,IFERROR(VALUE('Payments Export'!H7396),'Payments Export'!H7396),"")</f>
        <v/>
      </c>
      <c r="D7392" s="7" t="str">
        <f>IF('Payments Export'!I7396="","",'Payments Export'!I7396)</f>
        <v/>
      </c>
      <c r="E7392" s="7" t="str">
        <f t="shared" si="230"/>
        <v/>
      </c>
      <c r="F7392" s="7" t="str">
        <f>IF('Payments Export'!A7396="","",'Payments Export'!N7396)</f>
        <v/>
      </c>
      <c r="G7392" s="7" t="str">
        <f>IF('Payments Export'!A7396="","",'Payments Export'!O7396)</f>
        <v/>
      </c>
      <c r="H7392" s="7" t="str">
        <f>IF('Payments Export'!B7396="","",G7392-F7392)</f>
        <v/>
      </c>
      <c r="I7392" s="3" t="str">
        <f>IF(C7392&lt;&gt;"",_xlfn.XLOOKUP(IFERROR(VALUE(C7392),C7392),'Items database'!A:A,'Items database'!B:B),(_xlfn.XLOOKUP(LEFT(E7392,3),Services,Services,"")))</f>
        <v/>
      </c>
      <c r="J7392" s="3" t="str">
        <f t="shared" si="231"/>
        <v/>
      </c>
    </row>
    <row r="7393" spans="1:10" x14ac:dyDescent="0.35">
      <c r="A7393" s="7" t="str">
        <f>IF('Payments Export'!A7397="","",'Payments Export'!A7397)</f>
        <v/>
      </c>
      <c r="B7393" s="7" t="str">
        <f>IF('Payments Export'!A7397="","",'Payments Export'!B7397)</f>
        <v/>
      </c>
      <c r="C7393" s="7" t="str">
        <f>IF(IFERROR(VALUE('Payments Export'!H7397),'Payments Export'!H7397)&lt;&gt;0,IFERROR(VALUE('Payments Export'!H7397),'Payments Export'!H7397),"")</f>
        <v/>
      </c>
      <c r="D7393" s="7" t="str">
        <f>IF('Payments Export'!I7397="","",'Payments Export'!I7397)</f>
        <v/>
      </c>
      <c r="E7393" s="7" t="str">
        <f t="shared" si="230"/>
        <v/>
      </c>
      <c r="F7393" s="7" t="str">
        <f>IF('Payments Export'!A7397="","",'Payments Export'!N7397)</f>
        <v/>
      </c>
      <c r="G7393" s="7" t="str">
        <f>IF('Payments Export'!A7397="","",'Payments Export'!O7397)</f>
        <v/>
      </c>
      <c r="H7393" s="7" t="str">
        <f>IF('Payments Export'!B7397="","",G7393-F7393)</f>
        <v/>
      </c>
      <c r="I7393" s="3" t="str">
        <f>IF(C7393&lt;&gt;"",_xlfn.XLOOKUP(IFERROR(VALUE(C7393),C7393),'Items database'!A:A,'Items database'!B:B),(_xlfn.XLOOKUP(LEFT(E7393,3),Services,Services,"")))</f>
        <v/>
      </c>
      <c r="J7393" s="3" t="str">
        <f t="shared" si="231"/>
        <v/>
      </c>
    </row>
    <row r="7394" spans="1:10" x14ac:dyDescent="0.35">
      <c r="A7394" s="7" t="str">
        <f>IF('Payments Export'!A7398="","",'Payments Export'!A7398)</f>
        <v/>
      </c>
      <c r="B7394" s="7" t="str">
        <f>IF('Payments Export'!A7398="","",'Payments Export'!B7398)</f>
        <v/>
      </c>
      <c r="C7394" s="7" t="str">
        <f>IF(IFERROR(VALUE('Payments Export'!H7398),'Payments Export'!H7398)&lt;&gt;0,IFERROR(VALUE('Payments Export'!H7398),'Payments Export'!H7398),"")</f>
        <v/>
      </c>
      <c r="D7394" s="7" t="str">
        <f>IF('Payments Export'!I7398="","",'Payments Export'!I7398)</f>
        <v/>
      </c>
      <c r="E7394" s="7" t="str">
        <f t="shared" si="230"/>
        <v/>
      </c>
      <c r="F7394" s="7" t="str">
        <f>IF('Payments Export'!A7398="","",'Payments Export'!N7398)</f>
        <v/>
      </c>
      <c r="G7394" s="7" t="str">
        <f>IF('Payments Export'!A7398="","",'Payments Export'!O7398)</f>
        <v/>
      </c>
      <c r="H7394" s="7" t="str">
        <f>IF('Payments Export'!B7398="","",G7394-F7394)</f>
        <v/>
      </c>
      <c r="I7394" s="3" t="str">
        <f>IF(C7394&lt;&gt;"",_xlfn.XLOOKUP(IFERROR(VALUE(C7394),C7394),'Items database'!A:A,'Items database'!B:B),(_xlfn.XLOOKUP(LEFT(E7394,3),Services,Services,"")))</f>
        <v/>
      </c>
      <c r="J7394" s="3" t="str">
        <f t="shared" si="231"/>
        <v/>
      </c>
    </row>
    <row r="7395" spans="1:10" x14ac:dyDescent="0.35">
      <c r="A7395" s="7" t="str">
        <f>IF('Payments Export'!A7399="","",'Payments Export'!A7399)</f>
        <v/>
      </c>
      <c r="B7395" s="7" t="str">
        <f>IF('Payments Export'!A7399="","",'Payments Export'!B7399)</f>
        <v/>
      </c>
      <c r="C7395" s="7" t="str">
        <f>IF(IFERROR(VALUE('Payments Export'!H7399),'Payments Export'!H7399)&lt;&gt;0,IFERROR(VALUE('Payments Export'!H7399),'Payments Export'!H7399),"")</f>
        <v/>
      </c>
      <c r="D7395" s="7" t="str">
        <f>IF('Payments Export'!I7399="","",'Payments Export'!I7399)</f>
        <v/>
      </c>
      <c r="E7395" s="7" t="str">
        <f t="shared" si="230"/>
        <v/>
      </c>
      <c r="F7395" s="7" t="str">
        <f>IF('Payments Export'!A7399="","",'Payments Export'!N7399)</f>
        <v/>
      </c>
      <c r="G7395" s="7" t="str">
        <f>IF('Payments Export'!A7399="","",'Payments Export'!O7399)</f>
        <v/>
      </c>
      <c r="H7395" s="7" t="str">
        <f>IF('Payments Export'!B7399="","",G7395-F7395)</f>
        <v/>
      </c>
      <c r="I7395" s="3" t="str">
        <f>IF(C7395&lt;&gt;"",_xlfn.XLOOKUP(IFERROR(VALUE(C7395),C7395),'Items database'!A:A,'Items database'!B:B),(_xlfn.XLOOKUP(LEFT(E7395,3),Services,Services,"")))</f>
        <v/>
      </c>
      <c r="J7395" s="3" t="str">
        <f t="shared" si="231"/>
        <v/>
      </c>
    </row>
    <row r="7396" spans="1:10" x14ac:dyDescent="0.35">
      <c r="A7396" s="7" t="str">
        <f>IF('Payments Export'!A7400="","",'Payments Export'!A7400)</f>
        <v/>
      </c>
      <c r="B7396" s="7" t="str">
        <f>IF('Payments Export'!A7400="","",'Payments Export'!B7400)</f>
        <v/>
      </c>
      <c r="C7396" s="7" t="str">
        <f>IF(IFERROR(VALUE('Payments Export'!H7400),'Payments Export'!H7400)&lt;&gt;0,IFERROR(VALUE('Payments Export'!H7400),'Payments Export'!H7400),"")</f>
        <v/>
      </c>
      <c r="D7396" s="7" t="str">
        <f>IF('Payments Export'!I7400="","",'Payments Export'!I7400)</f>
        <v/>
      </c>
      <c r="E7396" s="7" t="str">
        <f t="shared" si="230"/>
        <v/>
      </c>
      <c r="F7396" s="7" t="str">
        <f>IF('Payments Export'!A7400="","",'Payments Export'!N7400)</f>
        <v/>
      </c>
      <c r="G7396" s="7" t="str">
        <f>IF('Payments Export'!A7400="","",'Payments Export'!O7400)</f>
        <v/>
      </c>
      <c r="H7396" s="7" t="str">
        <f>IF('Payments Export'!B7400="","",G7396-F7396)</f>
        <v/>
      </c>
      <c r="I7396" s="3" t="str">
        <f>IF(C7396&lt;&gt;"",_xlfn.XLOOKUP(IFERROR(VALUE(C7396),C7396),'Items database'!A:A,'Items database'!B:B),(_xlfn.XLOOKUP(LEFT(E7396,3),Services,Services,"")))</f>
        <v/>
      </c>
      <c r="J7396" s="3" t="str">
        <f t="shared" si="231"/>
        <v/>
      </c>
    </row>
    <row r="7397" spans="1:10" x14ac:dyDescent="0.35">
      <c r="A7397" s="7" t="str">
        <f>IF('Payments Export'!A7401="","",'Payments Export'!A7401)</f>
        <v/>
      </c>
      <c r="B7397" s="7" t="str">
        <f>IF('Payments Export'!A7401="","",'Payments Export'!B7401)</f>
        <v/>
      </c>
      <c r="C7397" s="7" t="str">
        <f>IF(IFERROR(VALUE('Payments Export'!H7401),'Payments Export'!H7401)&lt;&gt;0,IFERROR(VALUE('Payments Export'!H7401),'Payments Export'!H7401),"")</f>
        <v/>
      </c>
      <c r="D7397" s="7" t="str">
        <f>IF('Payments Export'!I7401="","",'Payments Export'!I7401)</f>
        <v/>
      </c>
      <c r="E7397" s="7" t="str">
        <f t="shared" si="230"/>
        <v/>
      </c>
      <c r="F7397" s="7" t="str">
        <f>IF('Payments Export'!A7401="","",'Payments Export'!N7401)</f>
        <v/>
      </c>
      <c r="G7397" s="7" t="str">
        <f>IF('Payments Export'!A7401="","",'Payments Export'!O7401)</f>
        <v/>
      </c>
      <c r="H7397" s="7" t="str">
        <f>IF('Payments Export'!B7401="","",G7397-F7397)</f>
        <v/>
      </c>
      <c r="I7397" s="3" t="str">
        <f>IF(C7397&lt;&gt;"",_xlfn.XLOOKUP(IFERROR(VALUE(C7397),C7397),'Items database'!A:A,'Items database'!B:B),(_xlfn.XLOOKUP(LEFT(E7397,3),Services,Services,"")))</f>
        <v/>
      </c>
      <c r="J7397" s="3" t="str">
        <f t="shared" si="231"/>
        <v/>
      </c>
    </row>
    <row r="7398" spans="1:10" x14ac:dyDescent="0.35">
      <c r="A7398" s="7" t="str">
        <f>IF('Payments Export'!A7402="","",'Payments Export'!A7402)</f>
        <v/>
      </c>
      <c r="B7398" s="7" t="str">
        <f>IF('Payments Export'!A7402="","",'Payments Export'!B7402)</f>
        <v/>
      </c>
      <c r="C7398" s="7" t="str">
        <f>IF(IFERROR(VALUE('Payments Export'!H7402),'Payments Export'!H7402)&lt;&gt;0,IFERROR(VALUE('Payments Export'!H7402),'Payments Export'!H7402),"")</f>
        <v/>
      </c>
      <c r="D7398" s="7" t="str">
        <f>IF('Payments Export'!I7402="","",'Payments Export'!I7402)</f>
        <v/>
      </c>
      <c r="E7398" s="7" t="str">
        <f t="shared" si="230"/>
        <v/>
      </c>
      <c r="F7398" s="7" t="str">
        <f>IF('Payments Export'!A7402="","",'Payments Export'!N7402)</f>
        <v/>
      </c>
      <c r="G7398" s="7" t="str">
        <f>IF('Payments Export'!A7402="","",'Payments Export'!O7402)</f>
        <v/>
      </c>
      <c r="H7398" s="7" t="str">
        <f>IF('Payments Export'!B7402="","",G7398-F7398)</f>
        <v/>
      </c>
      <c r="I7398" s="3" t="str">
        <f>IF(C7398&lt;&gt;"",_xlfn.XLOOKUP(IFERROR(VALUE(C7398),C7398),'Items database'!A:A,'Items database'!B:B),(_xlfn.XLOOKUP(LEFT(E7398,3),Services,Services,"")))</f>
        <v/>
      </c>
      <c r="J7398" s="3" t="str">
        <f t="shared" si="231"/>
        <v/>
      </c>
    </row>
    <row r="7399" spans="1:10" x14ac:dyDescent="0.35">
      <c r="A7399" s="7" t="str">
        <f>IF('Payments Export'!A7403="","",'Payments Export'!A7403)</f>
        <v/>
      </c>
      <c r="B7399" s="7" t="str">
        <f>IF('Payments Export'!A7403="","",'Payments Export'!B7403)</f>
        <v/>
      </c>
      <c r="C7399" s="7" t="str">
        <f>IF(IFERROR(VALUE('Payments Export'!H7403),'Payments Export'!H7403)&lt;&gt;0,IFERROR(VALUE('Payments Export'!H7403),'Payments Export'!H7403),"")</f>
        <v/>
      </c>
      <c r="D7399" s="7" t="str">
        <f>IF('Payments Export'!I7403="","",'Payments Export'!I7403)</f>
        <v/>
      </c>
      <c r="E7399" s="7" t="str">
        <f t="shared" si="230"/>
        <v/>
      </c>
      <c r="F7399" s="7" t="str">
        <f>IF('Payments Export'!A7403="","",'Payments Export'!N7403)</f>
        <v/>
      </c>
      <c r="G7399" s="7" t="str">
        <f>IF('Payments Export'!A7403="","",'Payments Export'!O7403)</f>
        <v/>
      </c>
      <c r="H7399" s="7" t="str">
        <f>IF('Payments Export'!B7403="","",G7399-F7399)</f>
        <v/>
      </c>
      <c r="I7399" s="3" t="str">
        <f>IF(C7399&lt;&gt;"",_xlfn.XLOOKUP(IFERROR(VALUE(C7399),C7399),'Items database'!A:A,'Items database'!B:B),(_xlfn.XLOOKUP(LEFT(E7399,3),Services,Services,"")))</f>
        <v/>
      </c>
      <c r="J7399" s="3" t="str">
        <f t="shared" si="231"/>
        <v/>
      </c>
    </row>
    <row r="7400" spans="1:10" x14ac:dyDescent="0.35">
      <c r="A7400" s="7" t="str">
        <f>IF('Payments Export'!A7404="","",'Payments Export'!A7404)</f>
        <v/>
      </c>
      <c r="B7400" s="7" t="str">
        <f>IF('Payments Export'!A7404="","",'Payments Export'!B7404)</f>
        <v/>
      </c>
      <c r="C7400" s="7" t="str">
        <f>IF(IFERROR(VALUE('Payments Export'!H7404),'Payments Export'!H7404)&lt;&gt;0,IFERROR(VALUE('Payments Export'!H7404),'Payments Export'!H7404),"")</f>
        <v/>
      </c>
      <c r="D7400" s="7" t="str">
        <f>IF('Payments Export'!I7404="","",'Payments Export'!I7404)</f>
        <v/>
      </c>
      <c r="E7400" s="7" t="str">
        <f t="shared" si="230"/>
        <v/>
      </c>
      <c r="F7400" s="7" t="str">
        <f>IF('Payments Export'!A7404="","",'Payments Export'!N7404)</f>
        <v/>
      </c>
      <c r="G7400" s="7" t="str">
        <f>IF('Payments Export'!A7404="","",'Payments Export'!O7404)</f>
        <v/>
      </c>
      <c r="H7400" s="7" t="str">
        <f>IF('Payments Export'!B7404="","",G7400-F7400)</f>
        <v/>
      </c>
      <c r="I7400" s="3" t="str">
        <f>IF(C7400&lt;&gt;"",_xlfn.XLOOKUP(IFERROR(VALUE(C7400),C7400),'Items database'!A:A,'Items database'!B:B),(_xlfn.XLOOKUP(LEFT(E7400,3),Services,Services,"")))</f>
        <v/>
      </c>
      <c r="J7400" s="3" t="str">
        <f t="shared" si="231"/>
        <v/>
      </c>
    </row>
    <row r="7401" spans="1:10" x14ac:dyDescent="0.35">
      <c r="A7401" s="7" t="str">
        <f>IF('Payments Export'!A7405="","",'Payments Export'!A7405)</f>
        <v/>
      </c>
      <c r="B7401" s="7" t="str">
        <f>IF('Payments Export'!A7405="","",'Payments Export'!B7405)</f>
        <v/>
      </c>
      <c r="C7401" s="7" t="str">
        <f>IF(IFERROR(VALUE('Payments Export'!H7405),'Payments Export'!H7405)&lt;&gt;0,IFERROR(VALUE('Payments Export'!H7405),'Payments Export'!H7405),"")</f>
        <v/>
      </c>
      <c r="D7401" s="7" t="str">
        <f>IF('Payments Export'!I7405="","",'Payments Export'!I7405)</f>
        <v/>
      </c>
      <c r="E7401" s="7" t="str">
        <f t="shared" si="230"/>
        <v/>
      </c>
      <c r="F7401" s="7" t="str">
        <f>IF('Payments Export'!A7405="","",'Payments Export'!N7405)</f>
        <v/>
      </c>
      <c r="G7401" s="7" t="str">
        <f>IF('Payments Export'!A7405="","",'Payments Export'!O7405)</f>
        <v/>
      </c>
      <c r="H7401" s="7" t="str">
        <f>IF('Payments Export'!B7405="","",G7401-F7401)</f>
        <v/>
      </c>
      <c r="I7401" s="3" t="str">
        <f>IF(C7401&lt;&gt;"",_xlfn.XLOOKUP(IFERROR(VALUE(C7401),C7401),'Items database'!A:A,'Items database'!B:B),(_xlfn.XLOOKUP(LEFT(E7401,3),Services,Services,"")))</f>
        <v/>
      </c>
      <c r="J7401" s="3" t="str">
        <f t="shared" si="231"/>
        <v/>
      </c>
    </row>
    <row r="7402" spans="1:10" x14ac:dyDescent="0.35">
      <c r="A7402" s="7" t="str">
        <f>IF('Payments Export'!A7406="","",'Payments Export'!A7406)</f>
        <v/>
      </c>
      <c r="B7402" s="7" t="str">
        <f>IF('Payments Export'!A7406="","",'Payments Export'!B7406)</f>
        <v/>
      </c>
      <c r="C7402" s="7" t="str">
        <f>IF(IFERROR(VALUE('Payments Export'!H7406),'Payments Export'!H7406)&lt;&gt;0,IFERROR(VALUE('Payments Export'!H7406),'Payments Export'!H7406),"")</f>
        <v/>
      </c>
      <c r="D7402" s="7" t="str">
        <f>IF('Payments Export'!I7406="","",'Payments Export'!I7406)</f>
        <v/>
      </c>
      <c r="E7402" s="7" t="str">
        <f t="shared" si="230"/>
        <v/>
      </c>
      <c r="F7402" s="7" t="str">
        <f>IF('Payments Export'!A7406="","",'Payments Export'!N7406)</f>
        <v/>
      </c>
      <c r="G7402" s="7" t="str">
        <f>IF('Payments Export'!A7406="","",'Payments Export'!O7406)</f>
        <v/>
      </c>
      <c r="H7402" s="7" t="str">
        <f>IF('Payments Export'!B7406="","",G7402-F7402)</f>
        <v/>
      </c>
      <c r="I7402" s="3" t="str">
        <f>IF(C7402&lt;&gt;"",_xlfn.XLOOKUP(IFERROR(VALUE(C7402),C7402),'Items database'!A:A,'Items database'!B:B),(_xlfn.XLOOKUP(LEFT(E7402,3),Services,Services,"")))</f>
        <v/>
      </c>
      <c r="J7402" s="3" t="str">
        <f t="shared" si="231"/>
        <v/>
      </c>
    </row>
    <row r="7403" spans="1:10" x14ac:dyDescent="0.35">
      <c r="A7403" s="7" t="str">
        <f>IF('Payments Export'!A7407="","",'Payments Export'!A7407)</f>
        <v/>
      </c>
      <c r="B7403" s="7" t="str">
        <f>IF('Payments Export'!A7407="","",'Payments Export'!B7407)</f>
        <v/>
      </c>
      <c r="C7403" s="7" t="str">
        <f>IF(IFERROR(VALUE('Payments Export'!H7407),'Payments Export'!H7407)&lt;&gt;0,IFERROR(VALUE('Payments Export'!H7407),'Payments Export'!H7407),"")</f>
        <v/>
      </c>
      <c r="D7403" s="7" t="str">
        <f>IF('Payments Export'!I7407="","",'Payments Export'!I7407)</f>
        <v/>
      </c>
      <c r="E7403" s="7" t="str">
        <f t="shared" si="230"/>
        <v/>
      </c>
      <c r="F7403" s="7" t="str">
        <f>IF('Payments Export'!A7407="","",'Payments Export'!N7407)</f>
        <v/>
      </c>
      <c r="G7403" s="7" t="str">
        <f>IF('Payments Export'!A7407="","",'Payments Export'!O7407)</f>
        <v/>
      </c>
      <c r="H7403" s="7" t="str">
        <f>IF('Payments Export'!B7407="","",G7403-F7403)</f>
        <v/>
      </c>
      <c r="I7403" s="3" t="str">
        <f>IF(C7403&lt;&gt;"",_xlfn.XLOOKUP(IFERROR(VALUE(C7403),C7403),'Items database'!A:A,'Items database'!B:B),(_xlfn.XLOOKUP(LEFT(E7403,3),Services,Services,"")))</f>
        <v/>
      </c>
      <c r="J7403" s="3" t="str">
        <f t="shared" si="231"/>
        <v/>
      </c>
    </row>
    <row r="7404" spans="1:10" x14ac:dyDescent="0.35">
      <c r="A7404" s="7" t="str">
        <f>IF('Payments Export'!A7408="","",'Payments Export'!A7408)</f>
        <v/>
      </c>
      <c r="B7404" s="7" t="str">
        <f>IF('Payments Export'!A7408="","",'Payments Export'!B7408)</f>
        <v/>
      </c>
      <c r="C7404" s="7" t="str">
        <f>IF(IFERROR(VALUE('Payments Export'!H7408),'Payments Export'!H7408)&lt;&gt;0,IFERROR(VALUE('Payments Export'!H7408),'Payments Export'!H7408),"")</f>
        <v/>
      </c>
      <c r="D7404" s="7" t="str">
        <f>IF('Payments Export'!I7408="","",'Payments Export'!I7408)</f>
        <v/>
      </c>
      <c r="E7404" s="7" t="str">
        <f t="shared" si="230"/>
        <v/>
      </c>
      <c r="F7404" s="7" t="str">
        <f>IF('Payments Export'!A7408="","",'Payments Export'!N7408)</f>
        <v/>
      </c>
      <c r="G7404" s="7" t="str">
        <f>IF('Payments Export'!A7408="","",'Payments Export'!O7408)</f>
        <v/>
      </c>
      <c r="H7404" s="7" t="str">
        <f>IF('Payments Export'!B7408="","",G7404-F7404)</f>
        <v/>
      </c>
      <c r="I7404" s="3" t="str">
        <f>IF(C7404&lt;&gt;"",_xlfn.XLOOKUP(IFERROR(VALUE(C7404),C7404),'Items database'!A:A,'Items database'!B:B),(_xlfn.XLOOKUP(LEFT(E7404,3),Services,Services,"")))</f>
        <v/>
      </c>
      <c r="J7404" s="3" t="str">
        <f t="shared" si="231"/>
        <v/>
      </c>
    </row>
    <row r="7405" spans="1:10" x14ac:dyDescent="0.35">
      <c r="A7405" s="7" t="str">
        <f>IF('Payments Export'!A7409="","",'Payments Export'!A7409)</f>
        <v/>
      </c>
      <c r="B7405" s="7" t="str">
        <f>IF('Payments Export'!A7409="","",'Payments Export'!B7409)</f>
        <v/>
      </c>
      <c r="C7405" s="7" t="str">
        <f>IF(IFERROR(VALUE('Payments Export'!H7409),'Payments Export'!H7409)&lt;&gt;0,IFERROR(VALUE('Payments Export'!H7409),'Payments Export'!H7409),"")</f>
        <v/>
      </c>
      <c r="D7405" s="7" t="str">
        <f>IF('Payments Export'!I7409="","",'Payments Export'!I7409)</f>
        <v/>
      </c>
      <c r="E7405" s="7" t="str">
        <f t="shared" si="230"/>
        <v/>
      </c>
      <c r="F7405" s="7" t="str">
        <f>IF('Payments Export'!A7409="","",'Payments Export'!N7409)</f>
        <v/>
      </c>
      <c r="G7405" s="7" t="str">
        <f>IF('Payments Export'!A7409="","",'Payments Export'!O7409)</f>
        <v/>
      </c>
      <c r="H7405" s="7" t="str">
        <f>IF('Payments Export'!B7409="","",G7405-F7405)</f>
        <v/>
      </c>
      <c r="I7405" s="3" t="str">
        <f>IF(C7405&lt;&gt;"",_xlfn.XLOOKUP(IFERROR(VALUE(C7405),C7405),'Items database'!A:A,'Items database'!B:B),(_xlfn.XLOOKUP(LEFT(E7405,3),Services,Services,"")))</f>
        <v/>
      </c>
      <c r="J7405" s="3" t="str">
        <f t="shared" si="231"/>
        <v/>
      </c>
    </row>
    <row r="7406" spans="1:10" x14ac:dyDescent="0.35">
      <c r="A7406" s="7" t="str">
        <f>IF('Payments Export'!A7410="","",'Payments Export'!A7410)</f>
        <v/>
      </c>
      <c r="B7406" s="7" t="str">
        <f>IF('Payments Export'!A7410="","",'Payments Export'!B7410)</f>
        <v/>
      </c>
      <c r="C7406" s="7" t="str">
        <f>IF(IFERROR(VALUE('Payments Export'!H7410),'Payments Export'!H7410)&lt;&gt;0,IFERROR(VALUE('Payments Export'!H7410),'Payments Export'!H7410),"")</f>
        <v/>
      </c>
      <c r="D7406" s="7" t="str">
        <f>IF('Payments Export'!I7410="","",'Payments Export'!I7410)</f>
        <v/>
      </c>
      <c r="E7406" s="7" t="str">
        <f t="shared" si="230"/>
        <v/>
      </c>
      <c r="F7406" s="7" t="str">
        <f>IF('Payments Export'!A7410="","",'Payments Export'!N7410)</f>
        <v/>
      </c>
      <c r="G7406" s="7" t="str">
        <f>IF('Payments Export'!A7410="","",'Payments Export'!O7410)</f>
        <v/>
      </c>
      <c r="H7406" s="7" t="str">
        <f>IF('Payments Export'!B7410="","",G7406-F7406)</f>
        <v/>
      </c>
      <c r="I7406" s="3" t="str">
        <f>IF(C7406&lt;&gt;"",_xlfn.XLOOKUP(IFERROR(VALUE(C7406),C7406),'Items database'!A:A,'Items database'!B:B),(_xlfn.XLOOKUP(LEFT(E7406,3),Services,Services,"")))</f>
        <v/>
      </c>
      <c r="J7406" s="3" t="str">
        <f t="shared" si="231"/>
        <v/>
      </c>
    </row>
    <row r="7407" spans="1:10" x14ac:dyDescent="0.35">
      <c r="A7407" s="7" t="str">
        <f>IF('Payments Export'!A7411="","",'Payments Export'!A7411)</f>
        <v/>
      </c>
      <c r="B7407" s="7" t="str">
        <f>IF('Payments Export'!A7411="","",'Payments Export'!B7411)</f>
        <v/>
      </c>
      <c r="C7407" s="7" t="str">
        <f>IF(IFERROR(VALUE('Payments Export'!H7411),'Payments Export'!H7411)&lt;&gt;0,IFERROR(VALUE('Payments Export'!H7411),'Payments Export'!H7411),"")</f>
        <v/>
      </c>
      <c r="D7407" s="7" t="str">
        <f>IF('Payments Export'!I7411="","",'Payments Export'!I7411)</f>
        <v/>
      </c>
      <c r="E7407" s="7" t="str">
        <f t="shared" si="230"/>
        <v/>
      </c>
      <c r="F7407" s="7" t="str">
        <f>IF('Payments Export'!A7411="","",'Payments Export'!N7411)</f>
        <v/>
      </c>
      <c r="G7407" s="7" t="str">
        <f>IF('Payments Export'!A7411="","",'Payments Export'!O7411)</f>
        <v/>
      </c>
      <c r="H7407" s="7" t="str">
        <f>IF('Payments Export'!B7411="","",G7407-F7407)</f>
        <v/>
      </c>
      <c r="I7407" s="3" t="str">
        <f>IF(C7407&lt;&gt;"",_xlfn.XLOOKUP(IFERROR(VALUE(C7407),C7407),'Items database'!A:A,'Items database'!B:B),(_xlfn.XLOOKUP(LEFT(E7407,3),Services,Services,"")))</f>
        <v/>
      </c>
      <c r="J7407" s="3" t="str">
        <f t="shared" si="231"/>
        <v/>
      </c>
    </row>
    <row r="7408" spans="1:10" x14ac:dyDescent="0.35">
      <c r="A7408" s="7" t="str">
        <f>IF('Payments Export'!A7412="","",'Payments Export'!A7412)</f>
        <v/>
      </c>
      <c r="B7408" s="7" t="str">
        <f>IF('Payments Export'!A7412="","",'Payments Export'!B7412)</f>
        <v/>
      </c>
      <c r="C7408" s="7" t="str">
        <f>IF(IFERROR(VALUE('Payments Export'!H7412),'Payments Export'!H7412)&lt;&gt;0,IFERROR(VALUE('Payments Export'!H7412),'Payments Export'!H7412),"")</f>
        <v/>
      </c>
      <c r="D7408" s="7" t="str">
        <f>IF('Payments Export'!I7412="","",'Payments Export'!I7412)</f>
        <v/>
      </c>
      <c r="E7408" s="7" t="str">
        <f t="shared" si="230"/>
        <v/>
      </c>
      <c r="F7408" s="7" t="str">
        <f>IF('Payments Export'!A7412="","",'Payments Export'!N7412)</f>
        <v/>
      </c>
      <c r="G7408" s="7" t="str">
        <f>IF('Payments Export'!A7412="","",'Payments Export'!O7412)</f>
        <v/>
      </c>
      <c r="H7408" s="7" t="str">
        <f>IF('Payments Export'!B7412="","",G7408-F7408)</f>
        <v/>
      </c>
      <c r="I7408" s="3" t="str">
        <f>IF(C7408&lt;&gt;"",_xlfn.XLOOKUP(IFERROR(VALUE(C7408),C7408),'Items database'!A:A,'Items database'!B:B),(_xlfn.XLOOKUP(LEFT(E7408,3),Services,Services,"")))</f>
        <v/>
      </c>
      <c r="J7408" s="3" t="str">
        <f t="shared" si="231"/>
        <v/>
      </c>
    </row>
    <row r="7409" spans="1:10" x14ac:dyDescent="0.35">
      <c r="A7409" s="7" t="str">
        <f>IF('Payments Export'!A7413="","",'Payments Export'!A7413)</f>
        <v/>
      </c>
      <c r="B7409" s="7" t="str">
        <f>IF('Payments Export'!A7413="","",'Payments Export'!B7413)</f>
        <v/>
      </c>
      <c r="C7409" s="7" t="str">
        <f>IF(IFERROR(VALUE('Payments Export'!H7413),'Payments Export'!H7413)&lt;&gt;0,IFERROR(VALUE('Payments Export'!H7413),'Payments Export'!H7413),"")</f>
        <v/>
      </c>
      <c r="D7409" s="7" t="str">
        <f>IF('Payments Export'!I7413="","",'Payments Export'!I7413)</f>
        <v/>
      </c>
      <c r="E7409" s="7" t="str">
        <f t="shared" si="230"/>
        <v/>
      </c>
      <c r="F7409" s="7" t="str">
        <f>IF('Payments Export'!A7413="","",'Payments Export'!N7413)</f>
        <v/>
      </c>
      <c r="G7409" s="7" t="str">
        <f>IF('Payments Export'!A7413="","",'Payments Export'!O7413)</f>
        <v/>
      </c>
      <c r="H7409" s="7" t="str">
        <f>IF('Payments Export'!B7413="","",G7409-F7409)</f>
        <v/>
      </c>
      <c r="I7409" s="3" t="str">
        <f>IF(C7409&lt;&gt;"",_xlfn.XLOOKUP(IFERROR(VALUE(C7409),C7409),'Items database'!A:A,'Items database'!B:B),(_xlfn.XLOOKUP(LEFT(E7409,3),Services,Services,"")))</f>
        <v/>
      </c>
      <c r="J7409" s="3" t="str">
        <f t="shared" si="231"/>
        <v/>
      </c>
    </row>
    <row r="7410" spans="1:10" x14ac:dyDescent="0.35">
      <c r="A7410" s="7" t="str">
        <f>IF('Payments Export'!A7414="","",'Payments Export'!A7414)</f>
        <v/>
      </c>
      <c r="B7410" s="7" t="str">
        <f>IF('Payments Export'!A7414="","",'Payments Export'!B7414)</f>
        <v/>
      </c>
      <c r="C7410" s="7" t="str">
        <f>IF(IFERROR(VALUE('Payments Export'!H7414),'Payments Export'!H7414)&lt;&gt;0,IFERROR(VALUE('Payments Export'!H7414),'Payments Export'!H7414),"")</f>
        <v/>
      </c>
      <c r="D7410" s="7" t="str">
        <f>IF('Payments Export'!I7414="","",'Payments Export'!I7414)</f>
        <v/>
      </c>
      <c r="E7410" s="7" t="str">
        <f t="shared" si="230"/>
        <v/>
      </c>
      <c r="F7410" s="7" t="str">
        <f>IF('Payments Export'!A7414="","",'Payments Export'!N7414)</f>
        <v/>
      </c>
      <c r="G7410" s="7" t="str">
        <f>IF('Payments Export'!A7414="","",'Payments Export'!O7414)</f>
        <v/>
      </c>
      <c r="H7410" s="7" t="str">
        <f>IF('Payments Export'!B7414="","",G7410-F7410)</f>
        <v/>
      </c>
      <c r="I7410" s="3" t="str">
        <f>IF(C7410&lt;&gt;"",_xlfn.XLOOKUP(IFERROR(VALUE(C7410),C7410),'Items database'!A:A,'Items database'!B:B),(_xlfn.XLOOKUP(LEFT(E7410,3),Services,Services,"")))</f>
        <v/>
      </c>
      <c r="J7410" s="3" t="str">
        <f t="shared" si="231"/>
        <v/>
      </c>
    </row>
    <row r="7411" spans="1:10" x14ac:dyDescent="0.35">
      <c r="A7411" s="7" t="str">
        <f>IF('Payments Export'!A7415="","",'Payments Export'!A7415)</f>
        <v/>
      </c>
      <c r="B7411" s="7" t="str">
        <f>IF('Payments Export'!A7415="","",'Payments Export'!B7415)</f>
        <v/>
      </c>
      <c r="C7411" s="7" t="str">
        <f>IF(IFERROR(VALUE('Payments Export'!H7415),'Payments Export'!H7415)&lt;&gt;0,IFERROR(VALUE('Payments Export'!H7415),'Payments Export'!H7415),"")</f>
        <v/>
      </c>
      <c r="D7411" s="7" t="str">
        <f>IF('Payments Export'!I7415="","",'Payments Export'!I7415)</f>
        <v/>
      </c>
      <c r="E7411" s="7" t="str">
        <f t="shared" si="230"/>
        <v/>
      </c>
      <c r="F7411" s="7" t="str">
        <f>IF('Payments Export'!A7415="","",'Payments Export'!N7415)</f>
        <v/>
      </c>
      <c r="G7411" s="7" t="str">
        <f>IF('Payments Export'!A7415="","",'Payments Export'!O7415)</f>
        <v/>
      </c>
      <c r="H7411" s="7" t="str">
        <f>IF('Payments Export'!B7415="","",G7411-F7411)</f>
        <v/>
      </c>
      <c r="I7411" s="3" t="str">
        <f>IF(C7411&lt;&gt;"",_xlfn.XLOOKUP(IFERROR(VALUE(C7411),C7411),'Items database'!A:A,'Items database'!B:B),(_xlfn.XLOOKUP(LEFT(E7411,3),Services,Services,"")))</f>
        <v/>
      </c>
      <c r="J7411" s="3" t="str">
        <f t="shared" si="231"/>
        <v/>
      </c>
    </row>
    <row r="7412" spans="1:10" x14ac:dyDescent="0.35">
      <c r="A7412" s="7" t="str">
        <f>IF('Payments Export'!A7416="","",'Payments Export'!A7416)</f>
        <v/>
      </c>
      <c r="B7412" s="7" t="str">
        <f>IF('Payments Export'!A7416="","",'Payments Export'!B7416)</f>
        <v/>
      </c>
      <c r="C7412" s="7" t="str">
        <f>IF(IFERROR(VALUE('Payments Export'!H7416),'Payments Export'!H7416)&lt;&gt;0,IFERROR(VALUE('Payments Export'!H7416),'Payments Export'!H7416),"")</f>
        <v/>
      </c>
      <c r="D7412" s="7" t="str">
        <f>IF('Payments Export'!I7416="","",'Payments Export'!I7416)</f>
        <v/>
      </c>
      <c r="E7412" s="7" t="str">
        <f t="shared" si="230"/>
        <v/>
      </c>
      <c r="F7412" s="7" t="str">
        <f>IF('Payments Export'!A7416="","",'Payments Export'!N7416)</f>
        <v/>
      </c>
      <c r="G7412" s="7" t="str">
        <f>IF('Payments Export'!A7416="","",'Payments Export'!O7416)</f>
        <v/>
      </c>
      <c r="H7412" s="7" t="str">
        <f>IF('Payments Export'!B7416="","",G7412-F7412)</f>
        <v/>
      </c>
      <c r="I7412" s="3" t="str">
        <f>IF(C7412&lt;&gt;"",_xlfn.XLOOKUP(IFERROR(VALUE(C7412),C7412),'Items database'!A:A,'Items database'!B:B),(_xlfn.XLOOKUP(LEFT(E7412,3),Services,Services,"")))</f>
        <v/>
      </c>
      <c r="J7412" s="3" t="str">
        <f t="shared" si="231"/>
        <v/>
      </c>
    </row>
    <row r="7413" spans="1:10" x14ac:dyDescent="0.35">
      <c r="A7413" s="7" t="str">
        <f>IF('Payments Export'!A7417="","",'Payments Export'!A7417)</f>
        <v/>
      </c>
      <c r="B7413" s="7" t="str">
        <f>IF('Payments Export'!A7417="","",'Payments Export'!B7417)</f>
        <v/>
      </c>
      <c r="C7413" s="7" t="str">
        <f>IF(IFERROR(VALUE('Payments Export'!H7417),'Payments Export'!H7417)&lt;&gt;0,IFERROR(VALUE('Payments Export'!H7417),'Payments Export'!H7417),"")</f>
        <v/>
      </c>
      <c r="D7413" s="7" t="str">
        <f>IF('Payments Export'!I7417="","",'Payments Export'!I7417)</f>
        <v/>
      </c>
      <c r="E7413" s="7" t="str">
        <f t="shared" si="230"/>
        <v/>
      </c>
      <c r="F7413" s="7" t="str">
        <f>IF('Payments Export'!A7417="","",'Payments Export'!N7417)</f>
        <v/>
      </c>
      <c r="G7413" s="7" t="str">
        <f>IF('Payments Export'!A7417="","",'Payments Export'!O7417)</f>
        <v/>
      </c>
      <c r="H7413" s="7" t="str">
        <f>IF('Payments Export'!B7417="","",G7413-F7413)</f>
        <v/>
      </c>
      <c r="I7413" s="3" t="str">
        <f>IF(C7413&lt;&gt;"",_xlfn.XLOOKUP(IFERROR(VALUE(C7413),C7413),'Items database'!A:A,'Items database'!B:B),(_xlfn.XLOOKUP(LEFT(E7413,3),Services,Services,"")))</f>
        <v/>
      </c>
      <c r="J7413" s="3" t="str">
        <f t="shared" si="231"/>
        <v/>
      </c>
    </row>
    <row r="7414" spans="1:10" x14ac:dyDescent="0.35">
      <c r="A7414" s="7" t="str">
        <f>IF('Payments Export'!A7418="","",'Payments Export'!A7418)</f>
        <v/>
      </c>
      <c r="B7414" s="7" t="str">
        <f>IF('Payments Export'!A7418="","",'Payments Export'!B7418)</f>
        <v/>
      </c>
      <c r="C7414" s="7" t="str">
        <f>IF(IFERROR(VALUE('Payments Export'!H7418),'Payments Export'!H7418)&lt;&gt;0,IFERROR(VALUE('Payments Export'!H7418),'Payments Export'!H7418),"")</f>
        <v/>
      </c>
      <c r="D7414" s="7" t="str">
        <f>IF('Payments Export'!I7418="","",'Payments Export'!I7418)</f>
        <v/>
      </c>
      <c r="E7414" s="7" t="str">
        <f t="shared" si="230"/>
        <v/>
      </c>
      <c r="F7414" s="7" t="str">
        <f>IF('Payments Export'!A7418="","",'Payments Export'!N7418)</f>
        <v/>
      </c>
      <c r="G7414" s="7" t="str">
        <f>IF('Payments Export'!A7418="","",'Payments Export'!O7418)</f>
        <v/>
      </c>
      <c r="H7414" s="7" t="str">
        <f>IF('Payments Export'!B7418="","",G7414-F7414)</f>
        <v/>
      </c>
      <c r="I7414" s="3" t="str">
        <f>IF(C7414&lt;&gt;"",_xlfn.XLOOKUP(IFERROR(VALUE(C7414),C7414),'Items database'!A:A,'Items database'!B:B),(_xlfn.XLOOKUP(LEFT(E7414,3),Services,Services,"")))</f>
        <v/>
      </c>
      <c r="J7414" s="3" t="str">
        <f t="shared" si="231"/>
        <v/>
      </c>
    </row>
    <row r="7415" spans="1:10" x14ac:dyDescent="0.35">
      <c r="A7415" s="7" t="str">
        <f>IF('Payments Export'!A7419="","",'Payments Export'!A7419)</f>
        <v/>
      </c>
      <c r="B7415" s="7" t="str">
        <f>IF('Payments Export'!A7419="","",'Payments Export'!B7419)</f>
        <v/>
      </c>
      <c r="C7415" s="7" t="str">
        <f>IF(IFERROR(VALUE('Payments Export'!H7419),'Payments Export'!H7419)&lt;&gt;0,IFERROR(VALUE('Payments Export'!H7419),'Payments Export'!H7419),"")</f>
        <v/>
      </c>
      <c r="D7415" s="7" t="str">
        <f>IF('Payments Export'!I7419="","",'Payments Export'!I7419)</f>
        <v/>
      </c>
      <c r="E7415" s="7" t="str">
        <f t="shared" si="230"/>
        <v/>
      </c>
      <c r="F7415" s="7" t="str">
        <f>IF('Payments Export'!A7419="","",'Payments Export'!N7419)</f>
        <v/>
      </c>
      <c r="G7415" s="7" t="str">
        <f>IF('Payments Export'!A7419="","",'Payments Export'!O7419)</f>
        <v/>
      </c>
      <c r="H7415" s="7" t="str">
        <f>IF('Payments Export'!B7419="","",G7415-F7415)</f>
        <v/>
      </c>
      <c r="I7415" s="3" t="str">
        <f>IF(C7415&lt;&gt;"",_xlfn.XLOOKUP(IFERROR(VALUE(C7415),C7415),'Items database'!A:A,'Items database'!B:B),(_xlfn.XLOOKUP(LEFT(E7415,3),Services,Services,"")))</f>
        <v/>
      </c>
      <c r="J7415" s="3" t="str">
        <f t="shared" si="231"/>
        <v/>
      </c>
    </row>
    <row r="7416" spans="1:10" x14ac:dyDescent="0.35">
      <c r="A7416" s="7" t="str">
        <f>IF('Payments Export'!A7420="","",'Payments Export'!A7420)</f>
        <v/>
      </c>
      <c r="B7416" s="7" t="str">
        <f>IF('Payments Export'!A7420="","",'Payments Export'!B7420)</f>
        <v/>
      </c>
      <c r="C7416" s="7" t="str">
        <f>IF(IFERROR(VALUE('Payments Export'!H7420),'Payments Export'!H7420)&lt;&gt;0,IFERROR(VALUE('Payments Export'!H7420),'Payments Export'!H7420),"")</f>
        <v/>
      </c>
      <c r="D7416" s="7" t="str">
        <f>IF('Payments Export'!I7420="","",'Payments Export'!I7420)</f>
        <v/>
      </c>
      <c r="E7416" s="7" t="str">
        <f t="shared" si="230"/>
        <v/>
      </c>
      <c r="F7416" s="7" t="str">
        <f>IF('Payments Export'!A7420="","",'Payments Export'!N7420)</f>
        <v/>
      </c>
      <c r="G7416" s="7" t="str">
        <f>IF('Payments Export'!A7420="","",'Payments Export'!O7420)</f>
        <v/>
      </c>
      <c r="H7416" s="7" t="str">
        <f>IF('Payments Export'!B7420="","",G7416-F7416)</f>
        <v/>
      </c>
      <c r="I7416" s="3" t="str">
        <f>IF(C7416&lt;&gt;"",_xlfn.XLOOKUP(IFERROR(VALUE(C7416),C7416),'Items database'!A:A,'Items database'!B:B),(_xlfn.XLOOKUP(LEFT(E7416,3),Services,Services,"")))</f>
        <v/>
      </c>
      <c r="J7416" s="3" t="str">
        <f t="shared" si="231"/>
        <v/>
      </c>
    </row>
    <row r="7417" spans="1:10" x14ac:dyDescent="0.35">
      <c r="A7417" s="7" t="str">
        <f>IF('Payments Export'!A7421="","",'Payments Export'!A7421)</f>
        <v/>
      </c>
      <c r="B7417" s="7" t="str">
        <f>IF('Payments Export'!A7421="","",'Payments Export'!B7421)</f>
        <v/>
      </c>
      <c r="C7417" s="7" t="str">
        <f>IF(IFERROR(VALUE('Payments Export'!H7421),'Payments Export'!H7421)&lt;&gt;0,IFERROR(VALUE('Payments Export'!H7421),'Payments Export'!H7421),"")</f>
        <v/>
      </c>
      <c r="D7417" s="7" t="str">
        <f>IF('Payments Export'!I7421="","",'Payments Export'!I7421)</f>
        <v/>
      </c>
      <c r="E7417" s="7" t="str">
        <f t="shared" si="230"/>
        <v/>
      </c>
      <c r="F7417" s="7" t="str">
        <f>IF('Payments Export'!A7421="","",'Payments Export'!N7421)</f>
        <v/>
      </c>
      <c r="G7417" s="7" t="str">
        <f>IF('Payments Export'!A7421="","",'Payments Export'!O7421)</f>
        <v/>
      </c>
      <c r="H7417" s="7" t="str">
        <f>IF('Payments Export'!B7421="","",G7417-F7417)</f>
        <v/>
      </c>
      <c r="I7417" s="3" t="str">
        <f>IF(C7417&lt;&gt;"",_xlfn.XLOOKUP(IFERROR(VALUE(C7417),C7417),'Items database'!A:A,'Items database'!B:B),(_xlfn.XLOOKUP(LEFT(E7417,3),Services,Services,"")))</f>
        <v/>
      </c>
      <c r="J7417" s="3" t="str">
        <f t="shared" si="231"/>
        <v/>
      </c>
    </row>
    <row r="7418" spans="1:10" x14ac:dyDescent="0.35">
      <c r="A7418" s="7" t="str">
        <f>IF('Payments Export'!A7422="","",'Payments Export'!A7422)</f>
        <v/>
      </c>
      <c r="B7418" s="7" t="str">
        <f>IF('Payments Export'!A7422="","",'Payments Export'!B7422)</f>
        <v/>
      </c>
      <c r="C7418" s="7" t="str">
        <f>IF(IFERROR(VALUE('Payments Export'!H7422),'Payments Export'!H7422)&lt;&gt;0,IFERROR(VALUE('Payments Export'!H7422),'Payments Export'!H7422),"")</f>
        <v/>
      </c>
      <c r="D7418" s="7" t="str">
        <f>IF('Payments Export'!I7422="","",'Payments Export'!I7422)</f>
        <v/>
      </c>
      <c r="E7418" s="7" t="str">
        <f t="shared" si="230"/>
        <v/>
      </c>
      <c r="F7418" s="7" t="str">
        <f>IF('Payments Export'!A7422="","",'Payments Export'!N7422)</f>
        <v/>
      </c>
      <c r="G7418" s="7" t="str">
        <f>IF('Payments Export'!A7422="","",'Payments Export'!O7422)</f>
        <v/>
      </c>
      <c r="H7418" s="7" t="str">
        <f>IF('Payments Export'!B7422="","",G7418-F7418)</f>
        <v/>
      </c>
      <c r="I7418" s="3" t="str">
        <f>IF(C7418&lt;&gt;"",_xlfn.XLOOKUP(IFERROR(VALUE(C7418),C7418),'Items database'!A:A,'Items database'!B:B),(_xlfn.XLOOKUP(LEFT(E7418,3),Services,Services,"")))</f>
        <v/>
      </c>
      <c r="J7418" s="3" t="str">
        <f t="shared" si="231"/>
        <v/>
      </c>
    </row>
    <row r="7419" spans="1:10" x14ac:dyDescent="0.35">
      <c r="A7419" s="7" t="str">
        <f>IF('Payments Export'!A7423="","",'Payments Export'!A7423)</f>
        <v/>
      </c>
      <c r="B7419" s="7" t="str">
        <f>IF('Payments Export'!A7423="","",'Payments Export'!B7423)</f>
        <v/>
      </c>
      <c r="C7419" s="7" t="str">
        <f>IF(IFERROR(VALUE('Payments Export'!H7423),'Payments Export'!H7423)&lt;&gt;0,IFERROR(VALUE('Payments Export'!H7423),'Payments Export'!H7423),"")</f>
        <v/>
      </c>
      <c r="D7419" s="7" t="str">
        <f>IF('Payments Export'!I7423="","",'Payments Export'!I7423)</f>
        <v/>
      </c>
      <c r="E7419" s="7" t="str">
        <f t="shared" si="230"/>
        <v/>
      </c>
      <c r="F7419" s="7" t="str">
        <f>IF('Payments Export'!A7423="","",'Payments Export'!N7423)</f>
        <v/>
      </c>
      <c r="G7419" s="7" t="str">
        <f>IF('Payments Export'!A7423="","",'Payments Export'!O7423)</f>
        <v/>
      </c>
      <c r="H7419" s="7" t="str">
        <f>IF('Payments Export'!B7423="","",G7419-F7419)</f>
        <v/>
      </c>
      <c r="I7419" s="3" t="str">
        <f>IF(C7419&lt;&gt;"",_xlfn.XLOOKUP(IFERROR(VALUE(C7419),C7419),'Items database'!A:A,'Items database'!B:B),(_xlfn.XLOOKUP(LEFT(E7419,3),Services,Services,"")))</f>
        <v/>
      </c>
      <c r="J7419" s="3" t="str">
        <f t="shared" si="231"/>
        <v/>
      </c>
    </row>
    <row r="7420" spans="1:10" x14ac:dyDescent="0.35">
      <c r="A7420" s="7" t="str">
        <f>IF('Payments Export'!A7424="","",'Payments Export'!A7424)</f>
        <v/>
      </c>
      <c r="B7420" s="7" t="str">
        <f>IF('Payments Export'!A7424="","",'Payments Export'!B7424)</f>
        <v/>
      </c>
      <c r="C7420" s="7" t="str">
        <f>IF(IFERROR(VALUE('Payments Export'!H7424),'Payments Export'!H7424)&lt;&gt;0,IFERROR(VALUE('Payments Export'!H7424),'Payments Export'!H7424),"")</f>
        <v/>
      </c>
      <c r="D7420" s="7" t="str">
        <f>IF('Payments Export'!I7424="","",'Payments Export'!I7424)</f>
        <v/>
      </c>
      <c r="E7420" s="7" t="str">
        <f t="shared" si="230"/>
        <v/>
      </c>
      <c r="F7420" s="7" t="str">
        <f>IF('Payments Export'!A7424="","",'Payments Export'!N7424)</f>
        <v/>
      </c>
      <c r="G7420" s="7" t="str">
        <f>IF('Payments Export'!A7424="","",'Payments Export'!O7424)</f>
        <v/>
      </c>
      <c r="H7420" s="7" t="str">
        <f>IF('Payments Export'!B7424="","",G7420-F7420)</f>
        <v/>
      </c>
      <c r="I7420" s="3" t="str">
        <f>IF(C7420&lt;&gt;"",_xlfn.XLOOKUP(IFERROR(VALUE(C7420),C7420),'Items database'!A:A,'Items database'!B:B),(_xlfn.XLOOKUP(LEFT(E7420,3),Services,Services,"")))</f>
        <v/>
      </c>
      <c r="J7420" s="3" t="str">
        <f t="shared" si="231"/>
        <v/>
      </c>
    </row>
    <row r="7421" spans="1:10" x14ac:dyDescent="0.35">
      <c r="A7421" s="7" t="str">
        <f>IF('Payments Export'!A7425="","",'Payments Export'!A7425)</f>
        <v/>
      </c>
      <c r="B7421" s="7" t="str">
        <f>IF('Payments Export'!A7425="","",'Payments Export'!B7425)</f>
        <v/>
      </c>
      <c r="C7421" s="7" t="str">
        <f>IF(IFERROR(VALUE('Payments Export'!H7425),'Payments Export'!H7425)&lt;&gt;0,IFERROR(VALUE('Payments Export'!H7425),'Payments Export'!H7425),"")</f>
        <v/>
      </c>
      <c r="D7421" s="7" t="str">
        <f>IF('Payments Export'!I7425="","",'Payments Export'!I7425)</f>
        <v/>
      </c>
      <c r="E7421" s="7" t="str">
        <f t="shared" si="230"/>
        <v/>
      </c>
      <c r="F7421" s="7" t="str">
        <f>IF('Payments Export'!A7425="","",'Payments Export'!N7425)</f>
        <v/>
      </c>
      <c r="G7421" s="7" t="str">
        <f>IF('Payments Export'!A7425="","",'Payments Export'!O7425)</f>
        <v/>
      </c>
      <c r="H7421" s="7" t="str">
        <f>IF('Payments Export'!B7425="","",G7421-F7421)</f>
        <v/>
      </c>
      <c r="I7421" s="3" t="str">
        <f>IF(C7421&lt;&gt;"",_xlfn.XLOOKUP(IFERROR(VALUE(C7421),C7421),'Items database'!A:A,'Items database'!B:B),(_xlfn.XLOOKUP(LEFT(E7421,3),Services,Services,"")))</f>
        <v/>
      </c>
      <c r="J7421" s="3" t="str">
        <f t="shared" si="231"/>
        <v/>
      </c>
    </row>
    <row r="7422" spans="1:10" x14ac:dyDescent="0.35">
      <c r="A7422" s="7" t="str">
        <f>IF('Payments Export'!A7426="","",'Payments Export'!A7426)</f>
        <v/>
      </c>
      <c r="B7422" s="7" t="str">
        <f>IF('Payments Export'!A7426="","",'Payments Export'!B7426)</f>
        <v/>
      </c>
      <c r="C7422" s="7" t="str">
        <f>IF(IFERROR(VALUE('Payments Export'!H7426),'Payments Export'!H7426)&lt;&gt;0,IFERROR(VALUE('Payments Export'!H7426),'Payments Export'!H7426),"")</f>
        <v/>
      </c>
      <c r="D7422" s="7" t="str">
        <f>IF('Payments Export'!I7426="","",'Payments Export'!I7426)</f>
        <v/>
      </c>
      <c r="E7422" s="7" t="str">
        <f t="shared" si="230"/>
        <v/>
      </c>
      <c r="F7422" s="7" t="str">
        <f>IF('Payments Export'!A7426="","",'Payments Export'!N7426)</f>
        <v/>
      </c>
      <c r="G7422" s="7" t="str">
        <f>IF('Payments Export'!A7426="","",'Payments Export'!O7426)</f>
        <v/>
      </c>
      <c r="H7422" s="7" t="str">
        <f>IF('Payments Export'!B7426="","",G7422-F7422)</f>
        <v/>
      </c>
      <c r="I7422" s="3" t="str">
        <f>IF(C7422&lt;&gt;"",_xlfn.XLOOKUP(IFERROR(VALUE(C7422),C7422),'Items database'!A:A,'Items database'!B:B),(_xlfn.XLOOKUP(LEFT(E7422,3),Services,Services,"")))</f>
        <v/>
      </c>
      <c r="J7422" s="3" t="str">
        <f t="shared" si="231"/>
        <v/>
      </c>
    </row>
    <row r="7423" spans="1:10" x14ac:dyDescent="0.35">
      <c r="A7423" s="7" t="str">
        <f>IF('Payments Export'!A7427="","",'Payments Export'!A7427)</f>
        <v/>
      </c>
      <c r="B7423" s="7" t="str">
        <f>IF('Payments Export'!A7427="","",'Payments Export'!B7427)</f>
        <v/>
      </c>
      <c r="C7423" s="7" t="str">
        <f>IF(IFERROR(VALUE('Payments Export'!H7427),'Payments Export'!H7427)&lt;&gt;0,IFERROR(VALUE('Payments Export'!H7427),'Payments Export'!H7427),"")</f>
        <v/>
      </c>
      <c r="D7423" s="7" t="str">
        <f>IF('Payments Export'!I7427="","",'Payments Export'!I7427)</f>
        <v/>
      </c>
      <c r="E7423" s="7" t="str">
        <f t="shared" si="230"/>
        <v/>
      </c>
      <c r="F7423" s="7" t="str">
        <f>IF('Payments Export'!A7427="","",'Payments Export'!N7427)</f>
        <v/>
      </c>
      <c r="G7423" s="7" t="str">
        <f>IF('Payments Export'!A7427="","",'Payments Export'!O7427)</f>
        <v/>
      </c>
      <c r="H7423" s="7" t="str">
        <f>IF('Payments Export'!B7427="","",G7423-F7423)</f>
        <v/>
      </c>
      <c r="I7423" s="3" t="str">
        <f>IF(C7423&lt;&gt;"",_xlfn.XLOOKUP(IFERROR(VALUE(C7423),C7423),'Items database'!A:A,'Items database'!B:B),(_xlfn.XLOOKUP(LEFT(E7423,3),Services,Services,"")))</f>
        <v/>
      </c>
      <c r="J7423" s="3" t="str">
        <f t="shared" si="231"/>
        <v/>
      </c>
    </row>
    <row r="7424" spans="1:10" x14ac:dyDescent="0.35">
      <c r="A7424" s="7" t="str">
        <f>IF('Payments Export'!A7428="","",'Payments Export'!A7428)</f>
        <v/>
      </c>
      <c r="B7424" s="7" t="str">
        <f>IF('Payments Export'!A7428="","",'Payments Export'!B7428)</f>
        <v/>
      </c>
      <c r="C7424" s="7" t="str">
        <f>IF(IFERROR(VALUE('Payments Export'!H7428),'Payments Export'!H7428)&lt;&gt;0,IFERROR(VALUE('Payments Export'!H7428),'Payments Export'!H7428),"")</f>
        <v/>
      </c>
      <c r="D7424" s="7" t="str">
        <f>IF('Payments Export'!I7428="","",'Payments Export'!I7428)</f>
        <v/>
      </c>
      <c r="E7424" s="7" t="str">
        <f t="shared" si="230"/>
        <v/>
      </c>
      <c r="F7424" s="7" t="str">
        <f>IF('Payments Export'!A7428="","",'Payments Export'!N7428)</f>
        <v/>
      </c>
      <c r="G7424" s="7" t="str">
        <f>IF('Payments Export'!A7428="","",'Payments Export'!O7428)</f>
        <v/>
      </c>
      <c r="H7424" s="7" t="str">
        <f>IF('Payments Export'!B7428="","",G7424-F7424)</f>
        <v/>
      </c>
      <c r="I7424" s="3" t="str">
        <f>IF(C7424&lt;&gt;"",_xlfn.XLOOKUP(IFERROR(VALUE(C7424),C7424),'Items database'!A:A,'Items database'!B:B),(_xlfn.XLOOKUP(LEFT(E7424,3),Services,Services,"")))</f>
        <v/>
      </c>
      <c r="J7424" s="3" t="str">
        <f t="shared" si="231"/>
        <v/>
      </c>
    </row>
    <row r="7425" spans="1:10" x14ac:dyDescent="0.35">
      <c r="A7425" s="7" t="str">
        <f>IF('Payments Export'!A7429="","",'Payments Export'!A7429)</f>
        <v/>
      </c>
      <c r="B7425" s="7" t="str">
        <f>IF('Payments Export'!A7429="","",'Payments Export'!B7429)</f>
        <v/>
      </c>
      <c r="C7425" s="7" t="str">
        <f>IF(IFERROR(VALUE('Payments Export'!H7429),'Payments Export'!H7429)&lt;&gt;0,IFERROR(VALUE('Payments Export'!H7429),'Payments Export'!H7429),"")</f>
        <v/>
      </c>
      <c r="D7425" s="7" t="str">
        <f>IF('Payments Export'!I7429="","",'Payments Export'!I7429)</f>
        <v/>
      </c>
      <c r="E7425" s="7" t="str">
        <f t="shared" ref="E7425:E7488" si="232">LEFT(D7425,66)</f>
        <v/>
      </c>
      <c r="F7425" s="7" t="str">
        <f>IF('Payments Export'!A7429="","",'Payments Export'!N7429)</f>
        <v/>
      </c>
      <c r="G7425" s="7" t="str">
        <f>IF('Payments Export'!A7429="","",'Payments Export'!O7429)</f>
        <v/>
      </c>
      <c r="H7425" s="7" t="str">
        <f>IF('Payments Export'!B7429="","",G7425-F7425)</f>
        <v/>
      </c>
      <c r="I7425" s="3" t="str">
        <f>IF(C7425&lt;&gt;"",_xlfn.XLOOKUP(IFERROR(VALUE(C7425),C7425),'Items database'!A:A,'Items database'!B:B),(_xlfn.XLOOKUP(LEFT(E7425,3),Services,Services,"")))</f>
        <v/>
      </c>
      <c r="J7425" s="3" t="str">
        <f t="shared" ref="J7425:J7488" si="233">IF(ISNUMBER(F7425)=TRUE,IF(F7425=0,"","GST"),"")</f>
        <v/>
      </c>
    </row>
    <row r="7426" spans="1:10" x14ac:dyDescent="0.35">
      <c r="A7426" s="7" t="str">
        <f>IF('Payments Export'!A7430="","",'Payments Export'!A7430)</f>
        <v/>
      </c>
      <c r="B7426" s="7" t="str">
        <f>IF('Payments Export'!A7430="","",'Payments Export'!B7430)</f>
        <v/>
      </c>
      <c r="C7426" s="7" t="str">
        <f>IF(IFERROR(VALUE('Payments Export'!H7430),'Payments Export'!H7430)&lt;&gt;0,IFERROR(VALUE('Payments Export'!H7430),'Payments Export'!H7430),"")</f>
        <v/>
      </c>
      <c r="D7426" s="7" t="str">
        <f>IF('Payments Export'!I7430="","",'Payments Export'!I7430)</f>
        <v/>
      </c>
      <c r="E7426" s="7" t="str">
        <f t="shared" si="232"/>
        <v/>
      </c>
      <c r="F7426" s="7" t="str">
        <f>IF('Payments Export'!A7430="","",'Payments Export'!N7430)</f>
        <v/>
      </c>
      <c r="G7426" s="7" t="str">
        <f>IF('Payments Export'!A7430="","",'Payments Export'!O7430)</f>
        <v/>
      </c>
      <c r="H7426" s="7" t="str">
        <f>IF('Payments Export'!B7430="","",G7426-F7426)</f>
        <v/>
      </c>
      <c r="I7426" s="3" t="str">
        <f>IF(C7426&lt;&gt;"",_xlfn.XLOOKUP(IFERROR(VALUE(C7426),C7426),'Items database'!A:A,'Items database'!B:B),(_xlfn.XLOOKUP(LEFT(E7426,3),Services,Services,"")))</f>
        <v/>
      </c>
      <c r="J7426" s="3" t="str">
        <f t="shared" si="233"/>
        <v/>
      </c>
    </row>
    <row r="7427" spans="1:10" x14ac:dyDescent="0.35">
      <c r="A7427" s="7" t="str">
        <f>IF('Payments Export'!A7431="","",'Payments Export'!A7431)</f>
        <v/>
      </c>
      <c r="B7427" s="7" t="str">
        <f>IF('Payments Export'!A7431="","",'Payments Export'!B7431)</f>
        <v/>
      </c>
      <c r="C7427" s="7" t="str">
        <f>IF(IFERROR(VALUE('Payments Export'!H7431),'Payments Export'!H7431)&lt;&gt;0,IFERROR(VALUE('Payments Export'!H7431),'Payments Export'!H7431),"")</f>
        <v/>
      </c>
      <c r="D7427" s="7" t="str">
        <f>IF('Payments Export'!I7431="","",'Payments Export'!I7431)</f>
        <v/>
      </c>
      <c r="E7427" s="7" t="str">
        <f t="shared" si="232"/>
        <v/>
      </c>
      <c r="F7427" s="7" t="str">
        <f>IF('Payments Export'!A7431="","",'Payments Export'!N7431)</f>
        <v/>
      </c>
      <c r="G7427" s="7" t="str">
        <f>IF('Payments Export'!A7431="","",'Payments Export'!O7431)</f>
        <v/>
      </c>
      <c r="H7427" s="7" t="str">
        <f>IF('Payments Export'!B7431="","",G7427-F7427)</f>
        <v/>
      </c>
      <c r="I7427" s="3" t="str">
        <f>IF(C7427&lt;&gt;"",_xlfn.XLOOKUP(IFERROR(VALUE(C7427),C7427),'Items database'!A:A,'Items database'!B:B),(_xlfn.XLOOKUP(LEFT(E7427,3),Services,Services,"")))</f>
        <v/>
      </c>
      <c r="J7427" s="3" t="str">
        <f t="shared" si="233"/>
        <v/>
      </c>
    </row>
    <row r="7428" spans="1:10" x14ac:dyDescent="0.35">
      <c r="A7428" s="7" t="str">
        <f>IF('Payments Export'!A7432="","",'Payments Export'!A7432)</f>
        <v/>
      </c>
      <c r="B7428" s="7" t="str">
        <f>IF('Payments Export'!A7432="","",'Payments Export'!B7432)</f>
        <v/>
      </c>
      <c r="C7428" s="7" t="str">
        <f>IF(IFERROR(VALUE('Payments Export'!H7432),'Payments Export'!H7432)&lt;&gt;0,IFERROR(VALUE('Payments Export'!H7432),'Payments Export'!H7432),"")</f>
        <v/>
      </c>
      <c r="D7428" s="7" t="str">
        <f>IF('Payments Export'!I7432="","",'Payments Export'!I7432)</f>
        <v/>
      </c>
      <c r="E7428" s="7" t="str">
        <f t="shared" si="232"/>
        <v/>
      </c>
      <c r="F7428" s="7" t="str">
        <f>IF('Payments Export'!A7432="","",'Payments Export'!N7432)</f>
        <v/>
      </c>
      <c r="G7428" s="7" t="str">
        <f>IF('Payments Export'!A7432="","",'Payments Export'!O7432)</f>
        <v/>
      </c>
      <c r="H7428" s="7" t="str">
        <f>IF('Payments Export'!B7432="","",G7428-F7428)</f>
        <v/>
      </c>
      <c r="I7428" s="3" t="str">
        <f>IF(C7428&lt;&gt;"",_xlfn.XLOOKUP(IFERROR(VALUE(C7428),C7428),'Items database'!A:A,'Items database'!B:B),(_xlfn.XLOOKUP(LEFT(E7428,3),Services,Services,"")))</f>
        <v/>
      </c>
      <c r="J7428" s="3" t="str">
        <f t="shared" si="233"/>
        <v/>
      </c>
    </row>
    <row r="7429" spans="1:10" x14ac:dyDescent="0.35">
      <c r="A7429" s="7" t="str">
        <f>IF('Payments Export'!A7433="","",'Payments Export'!A7433)</f>
        <v/>
      </c>
      <c r="B7429" s="7" t="str">
        <f>IF('Payments Export'!A7433="","",'Payments Export'!B7433)</f>
        <v/>
      </c>
      <c r="C7429" s="7" t="str">
        <f>IF(IFERROR(VALUE('Payments Export'!H7433),'Payments Export'!H7433)&lt;&gt;0,IFERROR(VALUE('Payments Export'!H7433),'Payments Export'!H7433),"")</f>
        <v/>
      </c>
      <c r="D7429" s="7" t="str">
        <f>IF('Payments Export'!I7433="","",'Payments Export'!I7433)</f>
        <v/>
      </c>
      <c r="E7429" s="7" t="str">
        <f t="shared" si="232"/>
        <v/>
      </c>
      <c r="F7429" s="7" t="str">
        <f>IF('Payments Export'!A7433="","",'Payments Export'!N7433)</f>
        <v/>
      </c>
      <c r="G7429" s="7" t="str">
        <f>IF('Payments Export'!A7433="","",'Payments Export'!O7433)</f>
        <v/>
      </c>
      <c r="H7429" s="7" t="str">
        <f>IF('Payments Export'!B7433="","",G7429-F7429)</f>
        <v/>
      </c>
      <c r="I7429" s="3" t="str">
        <f>IF(C7429&lt;&gt;"",_xlfn.XLOOKUP(IFERROR(VALUE(C7429),C7429),'Items database'!A:A,'Items database'!B:B),(_xlfn.XLOOKUP(LEFT(E7429,3),Services,Services,"")))</f>
        <v/>
      </c>
      <c r="J7429" s="3" t="str">
        <f t="shared" si="233"/>
        <v/>
      </c>
    </row>
    <row r="7430" spans="1:10" x14ac:dyDescent="0.35">
      <c r="A7430" s="7" t="str">
        <f>IF('Payments Export'!A7434="","",'Payments Export'!A7434)</f>
        <v/>
      </c>
      <c r="B7430" s="7" t="str">
        <f>IF('Payments Export'!A7434="","",'Payments Export'!B7434)</f>
        <v/>
      </c>
      <c r="C7430" s="7" t="str">
        <f>IF(IFERROR(VALUE('Payments Export'!H7434),'Payments Export'!H7434)&lt;&gt;0,IFERROR(VALUE('Payments Export'!H7434),'Payments Export'!H7434),"")</f>
        <v/>
      </c>
      <c r="D7430" s="7" t="str">
        <f>IF('Payments Export'!I7434="","",'Payments Export'!I7434)</f>
        <v/>
      </c>
      <c r="E7430" s="7" t="str">
        <f t="shared" si="232"/>
        <v/>
      </c>
      <c r="F7430" s="7" t="str">
        <f>IF('Payments Export'!A7434="","",'Payments Export'!N7434)</f>
        <v/>
      </c>
      <c r="G7430" s="7" t="str">
        <f>IF('Payments Export'!A7434="","",'Payments Export'!O7434)</f>
        <v/>
      </c>
      <c r="H7430" s="7" t="str">
        <f>IF('Payments Export'!B7434="","",G7430-F7430)</f>
        <v/>
      </c>
      <c r="I7430" s="3" t="str">
        <f>IF(C7430&lt;&gt;"",_xlfn.XLOOKUP(IFERROR(VALUE(C7430),C7430),'Items database'!A:A,'Items database'!B:B),(_xlfn.XLOOKUP(LEFT(E7430,3),Services,Services,"")))</f>
        <v/>
      </c>
      <c r="J7430" s="3" t="str">
        <f t="shared" si="233"/>
        <v/>
      </c>
    </row>
    <row r="7431" spans="1:10" x14ac:dyDescent="0.35">
      <c r="A7431" s="7" t="str">
        <f>IF('Payments Export'!A7435="","",'Payments Export'!A7435)</f>
        <v/>
      </c>
      <c r="B7431" s="7" t="str">
        <f>IF('Payments Export'!A7435="","",'Payments Export'!B7435)</f>
        <v/>
      </c>
      <c r="C7431" s="7" t="str">
        <f>IF(IFERROR(VALUE('Payments Export'!H7435),'Payments Export'!H7435)&lt;&gt;0,IFERROR(VALUE('Payments Export'!H7435),'Payments Export'!H7435),"")</f>
        <v/>
      </c>
      <c r="D7431" s="7" t="str">
        <f>IF('Payments Export'!I7435="","",'Payments Export'!I7435)</f>
        <v/>
      </c>
      <c r="E7431" s="7" t="str">
        <f t="shared" si="232"/>
        <v/>
      </c>
      <c r="F7431" s="7" t="str">
        <f>IF('Payments Export'!A7435="","",'Payments Export'!N7435)</f>
        <v/>
      </c>
      <c r="G7431" s="7" t="str">
        <f>IF('Payments Export'!A7435="","",'Payments Export'!O7435)</f>
        <v/>
      </c>
      <c r="H7431" s="7" t="str">
        <f>IF('Payments Export'!B7435="","",G7431-F7431)</f>
        <v/>
      </c>
      <c r="I7431" s="3" t="str">
        <f>IF(C7431&lt;&gt;"",_xlfn.XLOOKUP(IFERROR(VALUE(C7431),C7431),'Items database'!A:A,'Items database'!B:B),(_xlfn.XLOOKUP(LEFT(E7431,3),Services,Services,"")))</f>
        <v/>
      </c>
      <c r="J7431" s="3" t="str">
        <f t="shared" si="233"/>
        <v/>
      </c>
    </row>
    <row r="7432" spans="1:10" x14ac:dyDescent="0.35">
      <c r="A7432" s="7" t="str">
        <f>IF('Payments Export'!A7436="","",'Payments Export'!A7436)</f>
        <v/>
      </c>
      <c r="B7432" s="7" t="str">
        <f>IF('Payments Export'!A7436="","",'Payments Export'!B7436)</f>
        <v/>
      </c>
      <c r="C7432" s="7" t="str">
        <f>IF(IFERROR(VALUE('Payments Export'!H7436),'Payments Export'!H7436)&lt;&gt;0,IFERROR(VALUE('Payments Export'!H7436),'Payments Export'!H7436),"")</f>
        <v/>
      </c>
      <c r="D7432" s="7" t="str">
        <f>IF('Payments Export'!I7436="","",'Payments Export'!I7436)</f>
        <v/>
      </c>
      <c r="E7432" s="7" t="str">
        <f t="shared" si="232"/>
        <v/>
      </c>
      <c r="F7432" s="7" t="str">
        <f>IF('Payments Export'!A7436="","",'Payments Export'!N7436)</f>
        <v/>
      </c>
      <c r="G7432" s="7" t="str">
        <f>IF('Payments Export'!A7436="","",'Payments Export'!O7436)</f>
        <v/>
      </c>
      <c r="H7432" s="7" t="str">
        <f>IF('Payments Export'!B7436="","",G7432-F7432)</f>
        <v/>
      </c>
      <c r="I7432" s="3" t="str">
        <f>IF(C7432&lt;&gt;"",_xlfn.XLOOKUP(IFERROR(VALUE(C7432),C7432),'Items database'!A:A,'Items database'!B:B),(_xlfn.XLOOKUP(LEFT(E7432,3),Services,Services,"")))</f>
        <v/>
      </c>
      <c r="J7432" s="3" t="str">
        <f t="shared" si="233"/>
        <v/>
      </c>
    </row>
    <row r="7433" spans="1:10" x14ac:dyDescent="0.35">
      <c r="A7433" s="7" t="str">
        <f>IF('Payments Export'!A7437="","",'Payments Export'!A7437)</f>
        <v/>
      </c>
      <c r="B7433" s="7" t="str">
        <f>IF('Payments Export'!A7437="","",'Payments Export'!B7437)</f>
        <v/>
      </c>
      <c r="C7433" s="7" t="str">
        <f>IF(IFERROR(VALUE('Payments Export'!H7437),'Payments Export'!H7437)&lt;&gt;0,IFERROR(VALUE('Payments Export'!H7437),'Payments Export'!H7437),"")</f>
        <v/>
      </c>
      <c r="D7433" s="7" t="str">
        <f>IF('Payments Export'!I7437="","",'Payments Export'!I7437)</f>
        <v/>
      </c>
      <c r="E7433" s="7" t="str">
        <f t="shared" si="232"/>
        <v/>
      </c>
      <c r="F7433" s="7" t="str">
        <f>IF('Payments Export'!A7437="","",'Payments Export'!N7437)</f>
        <v/>
      </c>
      <c r="G7433" s="7" t="str">
        <f>IF('Payments Export'!A7437="","",'Payments Export'!O7437)</f>
        <v/>
      </c>
      <c r="H7433" s="7" t="str">
        <f>IF('Payments Export'!B7437="","",G7433-F7433)</f>
        <v/>
      </c>
      <c r="I7433" s="3" t="str">
        <f>IF(C7433&lt;&gt;"",_xlfn.XLOOKUP(IFERROR(VALUE(C7433),C7433),'Items database'!A:A,'Items database'!B:B),(_xlfn.XLOOKUP(LEFT(E7433,3),Services,Services,"")))</f>
        <v/>
      </c>
      <c r="J7433" s="3" t="str">
        <f t="shared" si="233"/>
        <v/>
      </c>
    </row>
    <row r="7434" spans="1:10" x14ac:dyDescent="0.35">
      <c r="A7434" s="7" t="str">
        <f>IF('Payments Export'!A7438="","",'Payments Export'!A7438)</f>
        <v/>
      </c>
      <c r="B7434" s="7" t="str">
        <f>IF('Payments Export'!A7438="","",'Payments Export'!B7438)</f>
        <v/>
      </c>
      <c r="C7434" s="7" t="str">
        <f>IF(IFERROR(VALUE('Payments Export'!H7438),'Payments Export'!H7438)&lt;&gt;0,IFERROR(VALUE('Payments Export'!H7438),'Payments Export'!H7438),"")</f>
        <v/>
      </c>
      <c r="D7434" s="7" t="str">
        <f>IF('Payments Export'!I7438="","",'Payments Export'!I7438)</f>
        <v/>
      </c>
      <c r="E7434" s="7" t="str">
        <f t="shared" si="232"/>
        <v/>
      </c>
      <c r="F7434" s="7" t="str">
        <f>IF('Payments Export'!A7438="","",'Payments Export'!N7438)</f>
        <v/>
      </c>
      <c r="G7434" s="7" t="str">
        <f>IF('Payments Export'!A7438="","",'Payments Export'!O7438)</f>
        <v/>
      </c>
      <c r="H7434" s="7" t="str">
        <f>IF('Payments Export'!B7438="","",G7434-F7434)</f>
        <v/>
      </c>
      <c r="I7434" s="3" t="str">
        <f>IF(C7434&lt;&gt;"",_xlfn.XLOOKUP(IFERROR(VALUE(C7434),C7434),'Items database'!A:A,'Items database'!B:B),(_xlfn.XLOOKUP(LEFT(E7434,3),Services,Services,"")))</f>
        <v/>
      </c>
      <c r="J7434" s="3" t="str">
        <f t="shared" si="233"/>
        <v/>
      </c>
    </row>
    <row r="7435" spans="1:10" x14ac:dyDescent="0.35">
      <c r="A7435" s="7" t="str">
        <f>IF('Payments Export'!A7439="","",'Payments Export'!A7439)</f>
        <v/>
      </c>
      <c r="B7435" s="7" t="str">
        <f>IF('Payments Export'!A7439="","",'Payments Export'!B7439)</f>
        <v/>
      </c>
      <c r="C7435" s="7" t="str">
        <f>IF(IFERROR(VALUE('Payments Export'!H7439),'Payments Export'!H7439)&lt;&gt;0,IFERROR(VALUE('Payments Export'!H7439),'Payments Export'!H7439),"")</f>
        <v/>
      </c>
      <c r="D7435" s="7" t="str">
        <f>IF('Payments Export'!I7439="","",'Payments Export'!I7439)</f>
        <v/>
      </c>
      <c r="E7435" s="7" t="str">
        <f t="shared" si="232"/>
        <v/>
      </c>
      <c r="F7435" s="7" t="str">
        <f>IF('Payments Export'!A7439="","",'Payments Export'!N7439)</f>
        <v/>
      </c>
      <c r="G7435" s="7" t="str">
        <f>IF('Payments Export'!A7439="","",'Payments Export'!O7439)</f>
        <v/>
      </c>
      <c r="H7435" s="7" t="str">
        <f>IF('Payments Export'!B7439="","",G7435-F7435)</f>
        <v/>
      </c>
      <c r="I7435" s="3" t="str">
        <f>IF(C7435&lt;&gt;"",_xlfn.XLOOKUP(IFERROR(VALUE(C7435),C7435),'Items database'!A:A,'Items database'!B:B),(_xlfn.XLOOKUP(LEFT(E7435,3),Services,Services,"")))</f>
        <v/>
      </c>
      <c r="J7435" s="3" t="str">
        <f t="shared" si="233"/>
        <v/>
      </c>
    </row>
    <row r="7436" spans="1:10" x14ac:dyDescent="0.35">
      <c r="A7436" s="7" t="str">
        <f>IF('Payments Export'!A7440="","",'Payments Export'!A7440)</f>
        <v/>
      </c>
      <c r="B7436" s="7" t="str">
        <f>IF('Payments Export'!A7440="","",'Payments Export'!B7440)</f>
        <v/>
      </c>
      <c r="C7436" s="7" t="str">
        <f>IF(IFERROR(VALUE('Payments Export'!H7440),'Payments Export'!H7440)&lt;&gt;0,IFERROR(VALUE('Payments Export'!H7440),'Payments Export'!H7440),"")</f>
        <v/>
      </c>
      <c r="D7436" s="7" t="str">
        <f>IF('Payments Export'!I7440="","",'Payments Export'!I7440)</f>
        <v/>
      </c>
      <c r="E7436" s="7" t="str">
        <f t="shared" si="232"/>
        <v/>
      </c>
      <c r="F7436" s="7" t="str">
        <f>IF('Payments Export'!A7440="","",'Payments Export'!N7440)</f>
        <v/>
      </c>
      <c r="G7436" s="7" t="str">
        <f>IF('Payments Export'!A7440="","",'Payments Export'!O7440)</f>
        <v/>
      </c>
      <c r="H7436" s="7" t="str">
        <f>IF('Payments Export'!B7440="","",G7436-F7436)</f>
        <v/>
      </c>
      <c r="I7436" s="3" t="str">
        <f>IF(C7436&lt;&gt;"",_xlfn.XLOOKUP(IFERROR(VALUE(C7436),C7436),'Items database'!A:A,'Items database'!B:B),(_xlfn.XLOOKUP(LEFT(E7436,3),Services,Services,"")))</f>
        <v/>
      </c>
      <c r="J7436" s="3" t="str">
        <f t="shared" si="233"/>
        <v/>
      </c>
    </row>
    <row r="7437" spans="1:10" x14ac:dyDescent="0.35">
      <c r="A7437" s="7" t="str">
        <f>IF('Payments Export'!A7441="","",'Payments Export'!A7441)</f>
        <v/>
      </c>
      <c r="B7437" s="7" t="str">
        <f>IF('Payments Export'!A7441="","",'Payments Export'!B7441)</f>
        <v/>
      </c>
      <c r="C7437" s="7" t="str">
        <f>IF(IFERROR(VALUE('Payments Export'!H7441),'Payments Export'!H7441)&lt;&gt;0,IFERROR(VALUE('Payments Export'!H7441),'Payments Export'!H7441),"")</f>
        <v/>
      </c>
      <c r="D7437" s="7" t="str">
        <f>IF('Payments Export'!I7441="","",'Payments Export'!I7441)</f>
        <v/>
      </c>
      <c r="E7437" s="7" t="str">
        <f t="shared" si="232"/>
        <v/>
      </c>
      <c r="F7437" s="7" t="str">
        <f>IF('Payments Export'!A7441="","",'Payments Export'!N7441)</f>
        <v/>
      </c>
      <c r="G7437" s="7" t="str">
        <f>IF('Payments Export'!A7441="","",'Payments Export'!O7441)</f>
        <v/>
      </c>
      <c r="H7437" s="7" t="str">
        <f>IF('Payments Export'!B7441="","",G7437-F7437)</f>
        <v/>
      </c>
      <c r="I7437" s="3" t="str">
        <f>IF(C7437&lt;&gt;"",_xlfn.XLOOKUP(IFERROR(VALUE(C7437),C7437),'Items database'!A:A,'Items database'!B:B),(_xlfn.XLOOKUP(LEFT(E7437,3),Services,Services,"")))</f>
        <v/>
      </c>
      <c r="J7437" s="3" t="str">
        <f t="shared" si="233"/>
        <v/>
      </c>
    </row>
    <row r="7438" spans="1:10" x14ac:dyDescent="0.35">
      <c r="A7438" s="7" t="str">
        <f>IF('Payments Export'!A7442="","",'Payments Export'!A7442)</f>
        <v/>
      </c>
      <c r="B7438" s="7" t="str">
        <f>IF('Payments Export'!A7442="","",'Payments Export'!B7442)</f>
        <v/>
      </c>
      <c r="C7438" s="7" t="str">
        <f>IF(IFERROR(VALUE('Payments Export'!H7442),'Payments Export'!H7442)&lt;&gt;0,IFERROR(VALUE('Payments Export'!H7442),'Payments Export'!H7442),"")</f>
        <v/>
      </c>
      <c r="D7438" s="7" t="str">
        <f>IF('Payments Export'!I7442="","",'Payments Export'!I7442)</f>
        <v/>
      </c>
      <c r="E7438" s="7" t="str">
        <f t="shared" si="232"/>
        <v/>
      </c>
      <c r="F7438" s="7" t="str">
        <f>IF('Payments Export'!A7442="","",'Payments Export'!N7442)</f>
        <v/>
      </c>
      <c r="G7438" s="7" t="str">
        <f>IF('Payments Export'!A7442="","",'Payments Export'!O7442)</f>
        <v/>
      </c>
      <c r="H7438" s="7" t="str">
        <f>IF('Payments Export'!B7442="","",G7438-F7438)</f>
        <v/>
      </c>
      <c r="I7438" s="3" t="str">
        <f>IF(C7438&lt;&gt;"",_xlfn.XLOOKUP(IFERROR(VALUE(C7438),C7438),'Items database'!A:A,'Items database'!B:B),(_xlfn.XLOOKUP(LEFT(E7438,3),Services,Services,"")))</f>
        <v/>
      </c>
      <c r="J7438" s="3" t="str">
        <f t="shared" si="233"/>
        <v/>
      </c>
    </row>
    <row r="7439" spans="1:10" x14ac:dyDescent="0.35">
      <c r="A7439" s="7" t="str">
        <f>IF('Payments Export'!A7443="","",'Payments Export'!A7443)</f>
        <v/>
      </c>
      <c r="B7439" s="7" t="str">
        <f>IF('Payments Export'!A7443="","",'Payments Export'!B7443)</f>
        <v/>
      </c>
      <c r="C7439" s="7" t="str">
        <f>IF(IFERROR(VALUE('Payments Export'!H7443),'Payments Export'!H7443)&lt;&gt;0,IFERROR(VALUE('Payments Export'!H7443),'Payments Export'!H7443),"")</f>
        <v/>
      </c>
      <c r="D7439" s="7" t="str">
        <f>IF('Payments Export'!I7443="","",'Payments Export'!I7443)</f>
        <v/>
      </c>
      <c r="E7439" s="7" t="str">
        <f t="shared" si="232"/>
        <v/>
      </c>
      <c r="F7439" s="7" t="str">
        <f>IF('Payments Export'!A7443="","",'Payments Export'!N7443)</f>
        <v/>
      </c>
      <c r="G7439" s="7" t="str">
        <f>IF('Payments Export'!A7443="","",'Payments Export'!O7443)</f>
        <v/>
      </c>
      <c r="H7439" s="7" t="str">
        <f>IF('Payments Export'!B7443="","",G7439-F7439)</f>
        <v/>
      </c>
      <c r="I7439" s="3" t="str">
        <f>IF(C7439&lt;&gt;"",_xlfn.XLOOKUP(IFERROR(VALUE(C7439),C7439),'Items database'!A:A,'Items database'!B:B),(_xlfn.XLOOKUP(LEFT(E7439,3),Services,Services,"")))</f>
        <v/>
      </c>
      <c r="J7439" s="3" t="str">
        <f t="shared" si="233"/>
        <v/>
      </c>
    </row>
    <row r="7440" spans="1:10" x14ac:dyDescent="0.35">
      <c r="A7440" s="7" t="str">
        <f>IF('Payments Export'!A7444="","",'Payments Export'!A7444)</f>
        <v/>
      </c>
      <c r="B7440" s="7" t="str">
        <f>IF('Payments Export'!A7444="","",'Payments Export'!B7444)</f>
        <v/>
      </c>
      <c r="C7440" s="7" t="str">
        <f>IF(IFERROR(VALUE('Payments Export'!H7444),'Payments Export'!H7444)&lt;&gt;0,IFERROR(VALUE('Payments Export'!H7444),'Payments Export'!H7444),"")</f>
        <v/>
      </c>
      <c r="D7440" s="7" t="str">
        <f>IF('Payments Export'!I7444="","",'Payments Export'!I7444)</f>
        <v/>
      </c>
      <c r="E7440" s="7" t="str">
        <f t="shared" si="232"/>
        <v/>
      </c>
      <c r="F7440" s="7" t="str">
        <f>IF('Payments Export'!A7444="","",'Payments Export'!N7444)</f>
        <v/>
      </c>
      <c r="G7440" s="7" t="str">
        <f>IF('Payments Export'!A7444="","",'Payments Export'!O7444)</f>
        <v/>
      </c>
      <c r="H7440" s="7" t="str">
        <f>IF('Payments Export'!B7444="","",G7440-F7440)</f>
        <v/>
      </c>
      <c r="I7440" s="3" t="str">
        <f>IF(C7440&lt;&gt;"",_xlfn.XLOOKUP(IFERROR(VALUE(C7440),C7440),'Items database'!A:A,'Items database'!B:B),(_xlfn.XLOOKUP(LEFT(E7440,3),Services,Services,"")))</f>
        <v/>
      </c>
      <c r="J7440" s="3" t="str">
        <f t="shared" si="233"/>
        <v/>
      </c>
    </row>
    <row r="7441" spans="1:10" x14ac:dyDescent="0.35">
      <c r="A7441" s="7" t="str">
        <f>IF('Payments Export'!A7445="","",'Payments Export'!A7445)</f>
        <v/>
      </c>
      <c r="B7441" s="7" t="str">
        <f>IF('Payments Export'!A7445="","",'Payments Export'!B7445)</f>
        <v/>
      </c>
      <c r="C7441" s="7" t="str">
        <f>IF(IFERROR(VALUE('Payments Export'!H7445),'Payments Export'!H7445)&lt;&gt;0,IFERROR(VALUE('Payments Export'!H7445),'Payments Export'!H7445),"")</f>
        <v/>
      </c>
      <c r="D7441" s="7" t="str">
        <f>IF('Payments Export'!I7445="","",'Payments Export'!I7445)</f>
        <v/>
      </c>
      <c r="E7441" s="7" t="str">
        <f t="shared" si="232"/>
        <v/>
      </c>
      <c r="F7441" s="7" t="str">
        <f>IF('Payments Export'!A7445="","",'Payments Export'!N7445)</f>
        <v/>
      </c>
      <c r="G7441" s="7" t="str">
        <f>IF('Payments Export'!A7445="","",'Payments Export'!O7445)</f>
        <v/>
      </c>
      <c r="H7441" s="7" t="str">
        <f>IF('Payments Export'!B7445="","",G7441-F7441)</f>
        <v/>
      </c>
      <c r="I7441" s="3" t="str">
        <f>IF(C7441&lt;&gt;"",_xlfn.XLOOKUP(IFERROR(VALUE(C7441),C7441),'Items database'!A:A,'Items database'!B:B),(_xlfn.XLOOKUP(LEFT(E7441,3),Services,Services,"")))</f>
        <v/>
      </c>
      <c r="J7441" s="3" t="str">
        <f t="shared" si="233"/>
        <v/>
      </c>
    </row>
    <row r="7442" spans="1:10" x14ac:dyDescent="0.35">
      <c r="A7442" s="7" t="str">
        <f>IF('Payments Export'!A7446="","",'Payments Export'!A7446)</f>
        <v/>
      </c>
      <c r="B7442" s="7" t="str">
        <f>IF('Payments Export'!A7446="","",'Payments Export'!B7446)</f>
        <v/>
      </c>
      <c r="C7442" s="7" t="str">
        <f>IF(IFERROR(VALUE('Payments Export'!H7446),'Payments Export'!H7446)&lt;&gt;0,IFERROR(VALUE('Payments Export'!H7446),'Payments Export'!H7446),"")</f>
        <v/>
      </c>
      <c r="D7442" s="7" t="str">
        <f>IF('Payments Export'!I7446="","",'Payments Export'!I7446)</f>
        <v/>
      </c>
      <c r="E7442" s="7" t="str">
        <f t="shared" si="232"/>
        <v/>
      </c>
      <c r="F7442" s="7" t="str">
        <f>IF('Payments Export'!A7446="","",'Payments Export'!N7446)</f>
        <v/>
      </c>
      <c r="G7442" s="7" t="str">
        <f>IF('Payments Export'!A7446="","",'Payments Export'!O7446)</f>
        <v/>
      </c>
      <c r="H7442" s="7" t="str">
        <f>IF('Payments Export'!B7446="","",G7442-F7442)</f>
        <v/>
      </c>
      <c r="I7442" s="3" t="str">
        <f>IF(C7442&lt;&gt;"",_xlfn.XLOOKUP(IFERROR(VALUE(C7442),C7442),'Items database'!A:A,'Items database'!B:B),(_xlfn.XLOOKUP(LEFT(E7442,3),Services,Services,"")))</f>
        <v/>
      </c>
      <c r="J7442" s="3" t="str">
        <f t="shared" si="233"/>
        <v/>
      </c>
    </row>
    <row r="7443" spans="1:10" x14ac:dyDescent="0.35">
      <c r="A7443" s="7" t="str">
        <f>IF('Payments Export'!A7447="","",'Payments Export'!A7447)</f>
        <v/>
      </c>
      <c r="B7443" s="7" t="str">
        <f>IF('Payments Export'!A7447="","",'Payments Export'!B7447)</f>
        <v/>
      </c>
      <c r="C7443" s="7" t="str">
        <f>IF(IFERROR(VALUE('Payments Export'!H7447),'Payments Export'!H7447)&lt;&gt;0,IFERROR(VALUE('Payments Export'!H7447),'Payments Export'!H7447),"")</f>
        <v/>
      </c>
      <c r="D7443" s="7" t="str">
        <f>IF('Payments Export'!I7447="","",'Payments Export'!I7447)</f>
        <v/>
      </c>
      <c r="E7443" s="7" t="str">
        <f t="shared" si="232"/>
        <v/>
      </c>
      <c r="F7443" s="7" t="str">
        <f>IF('Payments Export'!A7447="","",'Payments Export'!N7447)</f>
        <v/>
      </c>
      <c r="G7443" s="7" t="str">
        <f>IF('Payments Export'!A7447="","",'Payments Export'!O7447)</f>
        <v/>
      </c>
      <c r="H7443" s="7" t="str">
        <f>IF('Payments Export'!B7447="","",G7443-F7443)</f>
        <v/>
      </c>
      <c r="I7443" s="3" t="str">
        <f>IF(C7443&lt;&gt;"",_xlfn.XLOOKUP(IFERROR(VALUE(C7443),C7443),'Items database'!A:A,'Items database'!B:B),(_xlfn.XLOOKUP(LEFT(E7443,3),Services,Services,"")))</f>
        <v/>
      </c>
      <c r="J7443" s="3" t="str">
        <f t="shared" si="233"/>
        <v/>
      </c>
    </row>
    <row r="7444" spans="1:10" x14ac:dyDescent="0.35">
      <c r="A7444" s="7" t="str">
        <f>IF('Payments Export'!A7448="","",'Payments Export'!A7448)</f>
        <v/>
      </c>
      <c r="B7444" s="7" t="str">
        <f>IF('Payments Export'!A7448="","",'Payments Export'!B7448)</f>
        <v/>
      </c>
      <c r="C7444" s="7" t="str">
        <f>IF(IFERROR(VALUE('Payments Export'!H7448),'Payments Export'!H7448)&lt;&gt;0,IFERROR(VALUE('Payments Export'!H7448),'Payments Export'!H7448),"")</f>
        <v/>
      </c>
      <c r="D7444" s="7" t="str">
        <f>IF('Payments Export'!I7448="","",'Payments Export'!I7448)</f>
        <v/>
      </c>
      <c r="E7444" s="7" t="str">
        <f t="shared" si="232"/>
        <v/>
      </c>
      <c r="F7444" s="7" t="str">
        <f>IF('Payments Export'!A7448="","",'Payments Export'!N7448)</f>
        <v/>
      </c>
      <c r="G7444" s="7" t="str">
        <f>IF('Payments Export'!A7448="","",'Payments Export'!O7448)</f>
        <v/>
      </c>
      <c r="H7444" s="7" t="str">
        <f>IF('Payments Export'!B7448="","",G7444-F7444)</f>
        <v/>
      </c>
      <c r="I7444" s="3" t="str">
        <f>IF(C7444&lt;&gt;"",_xlfn.XLOOKUP(IFERROR(VALUE(C7444),C7444),'Items database'!A:A,'Items database'!B:B),(_xlfn.XLOOKUP(LEFT(E7444,3),Services,Services,"")))</f>
        <v/>
      </c>
      <c r="J7444" s="3" t="str">
        <f t="shared" si="233"/>
        <v/>
      </c>
    </row>
    <row r="7445" spans="1:10" x14ac:dyDescent="0.35">
      <c r="A7445" s="7" t="str">
        <f>IF('Payments Export'!A7449="","",'Payments Export'!A7449)</f>
        <v/>
      </c>
      <c r="B7445" s="7" t="str">
        <f>IF('Payments Export'!A7449="","",'Payments Export'!B7449)</f>
        <v/>
      </c>
      <c r="C7445" s="7" t="str">
        <f>IF(IFERROR(VALUE('Payments Export'!H7449),'Payments Export'!H7449)&lt;&gt;0,IFERROR(VALUE('Payments Export'!H7449),'Payments Export'!H7449),"")</f>
        <v/>
      </c>
      <c r="D7445" s="7" t="str">
        <f>IF('Payments Export'!I7449="","",'Payments Export'!I7449)</f>
        <v/>
      </c>
      <c r="E7445" s="7" t="str">
        <f t="shared" si="232"/>
        <v/>
      </c>
      <c r="F7445" s="7" t="str">
        <f>IF('Payments Export'!A7449="","",'Payments Export'!N7449)</f>
        <v/>
      </c>
      <c r="G7445" s="7" t="str">
        <f>IF('Payments Export'!A7449="","",'Payments Export'!O7449)</f>
        <v/>
      </c>
      <c r="H7445" s="7" t="str">
        <f>IF('Payments Export'!B7449="","",G7445-F7445)</f>
        <v/>
      </c>
      <c r="I7445" s="3" t="str">
        <f>IF(C7445&lt;&gt;"",_xlfn.XLOOKUP(IFERROR(VALUE(C7445),C7445),'Items database'!A:A,'Items database'!B:B),(_xlfn.XLOOKUP(LEFT(E7445,3),Services,Services,"")))</f>
        <v/>
      </c>
      <c r="J7445" s="3" t="str">
        <f t="shared" si="233"/>
        <v/>
      </c>
    </row>
    <row r="7446" spans="1:10" x14ac:dyDescent="0.35">
      <c r="A7446" s="7" t="str">
        <f>IF('Payments Export'!A7450="","",'Payments Export'!A7450)</f>
        <v/>
      </c>
      <c r="B7446" s="7" t="str">
        <f>IF('Payments Export'!A7450="","",'Payments Export'!B7450)</f>
        <v/>
      </c>
      <c r="C7446" s="7" t="str">
        <f>IF(IFERROR(VALUE('Payments Export'!H7450),'Payments Export'!H7450)&lt;&gt;0,IFERROR(VALUE('Payments Export'!H7450),'Payments Export'!H7450),"")</f>
        <v/>
      </c>
      <c r="D7446" s="7" t="str">
        <f>IF('Payments Export'!I7450="","",'Payments Export'!I7450)</f>
        <v/>
      </c>
      <c r="E7446" s="7" t="str">
        <f t="shared" si="232"/>
        <v/>
      </c>
      <c r="F7446" s="7" t="str">
        <f>IF('Payments Export'!A7450="","",'Payments Export'!N7450)</f>
        <v/>
      </c>
      <c r="G7446" s="7" t="str">
        <f>IF('Payments Export'!A7450="","",'Payments Export'!O7450)</f>
        <v/>
      </c>
      <c r="H7446" s="7" t="str">
        <f>IF('Payments Export'!B7450="","",G7446-F7446)</f>
        <v/>
      </c>
      <c r="I7446" s="3" t="str">
        <f>IF(C7446&lt;&gt;"",_xlfn.XLOOKUP(IFERROR(VALUE(C7446),C7446),'Items database'!A:A,'Items database'!B:B),(_xlfn.XLOOKUP(LEFT(E7446,3),Services,Services,"")))</f>
        <v/>
      </c>
      <c r="J7446" s="3" t="str">
        <f t="shared" si="233"/>
        <v/>
      </c>
    </row>
    <row r="7447" spans="1:10" x14ac:dyDescent="0.35">
      <c r="A7447" s="7" t="str">
        <f>IF('Payments Export'!A7451="","",'Payments Export'!A7451)</f>
        <v/>
      </c>
      <c r="B7447" s="7" t="str">
        <f>IF('Payments Export'!A7451="","",'Payments Export'!B7451)</f>
        <v/>
      </c>
      <c r="C7447" s="7" t="str">
        <f>IF(IFERROR(VALUE('Payments Export'!H7451),'Payments Export'!H7451)&lt;&gt;0,IFERROR(VALUE('Payments Export'!H7451),'Payments Export'!H7451),"")</f>
        <v/>
      </c>
      <c r="D7447" s="7" t="str">
        <f>IF('Payments Export'!I7451="","",'Payments Export'!I7451)</f>
        <v/>
      </c>
      <c r="E7447" s="7" t="str">
        <f t="shared" si="232"/>
        <v/>
      </c>
      <c r="F7447" s="7" t="str">
        <f>IF('Payments Export'!A7451="","",'Payments Export'!N7451)</f>
        <v/>
      </c>
      <c r="G7447" s="7" t="str">
        <f>IF('Payments Export'!A7451="","",'Payments Export'!O7451)</f>
        <v/>
      </c>
      <c r="H7447" s="7" t="str">
        <f>IF('Payments Export'!B7451="","",G7447-F7447)</f>
        <v/>
      </c>
      <c r="I7447" s="3" t="str">
        <f>IF(C7447&lt;&gt;"",_xlfn.XLOOKUP(IFERROR(VALUE(C7447),C7447),'Items database'!A:A,'Items database'!B:B),(_xlfn.XLOOKUP(LEFT(E7447,3),Services,Services,"")))</f>
        <v/>
      </c>
      <c r="J7447" s="3" t="str">
        <f t="shared" si="233"/>
        <v/>
      </c>
    </row>
    <row r="7448" spans="1:10" x14ac:dyDescent="0.35">
      <c r="A7448" s="7" t="str">
        <f>IF('Payments Export'!A7452="","",'Payments Export'!A7452)</f>
        <v/>
      </c>
      <c r="B7448" s="7" t="str">
        <f>IF('Payments Export'!A7452="","",'Payments Export'!B7452)</f>
        <v/>
      </c>
      <c r="C7448" s="7" t="str">
        <f>IF(IFERROR(VALUE('Payments Export'!H7452),'Payments Export'!H7452)&lt;&gt;0,IFERROR(VALUE('Payments Export'!H7452),'Payments Export'!H7452),"")</f>
        <v/>
      </c>
      <c r="D7448" s="7" t="str">
        <f>IF('Payments Export'!I7452="","",'Payments Export'!I7452)</f>
        <v/>
      </c>
      <c r="E7448" s="7" t="str">
        <f t="shared" si="232"/>
        <v/>
      </c>
      <c r="F7448" s="7" t="str">
        <f>IF('Payments Export'!A7452="","",'Payments Export'!N7452)</f>
        <v/>
      </c>
      <c r="G7448" s="7" t="str">
        <f>IF('Payments Export'!A7452="","",'Payments Export'!O7452)</f>
        <v/>
      </c>
      <c r="H7448" s="7" t="str">
        <f>IF('Payments Export'!B7452="","",G7448-F7448)</f>
        <v/>
      </c>
      <c r="I7448" s="3" t="str">
        <f>IF(C7448&lt;&gt;"",_xlfn.XLOOKUP(IFERROR(VALUE(C7448),C7448),'Items database'!A:A,'Items database'!B:B),(_xlfn.XLOOKUP(LEFT(E7448,3),Services,Services,"")))</f>
        <v/>
      </c>
      <c r="J7448" s="3" t="str">
        <f t="shared" si="233"/>
        <v/>
      </c>
    </row>
    <row r="7449" spans="1:10" x14ac:dyDescent="0.35">
      <c r="A7449" s="7" t="str">
        <f>IF('Payments Export'!A7453="","",'Payments Export'!A7453)</f>
        <v/>
      </c>
      <c r="B7449" s="7" t="str">
        <f>IF('Payments Export'!A7453="","",'Payments Export'!B7453)</f>
        <v/>
      </c>
      <c r="C7449" s="7" t="str">
        <f>IF(IFERROR(VALUE('Payments Export'!H7453),'Payments Export'!H7453)&lt;&gt;0,IFERROR(VALUE('Payments Export'!H7453),'Payments Export'!H7453),"")</f>
        <v/>
      </c>
      <c r="D7449" s="7" t="str">
        <f>IF('Payments Export'!I7453="","",'Payments Export'!I7453)</f>
        <v/>
      </c>
      <c r="E7449" s="7" t="str">
        <f t="shared" si="232"/>
        <v/>
      </c>
      <c r="F7449" s="7" t="str">
        <f>IF('Payments Export'!A7453="","",'Payments Export'!N7453)</f>
        <v/>
      </c>
      <c r="G7449" s="7" t="str">
        <f>IF('Payments Export'!A7453="","",'Payments Export'!O7453)</f>
        <v/>
      </c>
      <c r="H7449" s="7" t="str">
        <f>IF('Payments Export'!B7453="","",G7449-F7449)</f>
        <v/>
      </c>
      <c r="I7449" s="3" t="str">
        <f>IF(C7449&lt;&gt;"",_xlfn.XLOOKUP(IFERROR(VALUE(C7449),C7449),'Items database'!A:A,'Items database'!B:B),(_xlfn.XLOOKUP(LEFT(E7449,3),Services,Services,"")))</f>
        <v/>
      </c>
      <c r="J7449" s="3" t="str">
        <f t="shared" si="233"/>
        <v/>
      </c>
    </row>
    <row r="7450" spans="1:10" x14ac:dyDescent="0.35">
      <c r="A7450" s="7" t="str">
        <f>IF('Payments Export'!A7454="","",'Payments Export'!A7454)</f>
        <v/>
      </c>
      <c r="B7450" s="7" t="str">
        <f>IF('Payments Export'!A7454="","",'Payments Export'!B7454)</f>
        <v/>
      </c>
      <c r="C7450" s="7" t="str">
        <f>IF(IFERROR(VALUE('Payments Export'!H7454),'Payments Export'!H7454)&lt;&gt;0,IFERROR(VALUE('Payments Export'!H7454),'Payments Export'!H7454),"")</f>
        <v/>
      </c>
      <c r="D7450" s="7" t="str">
        <f>IF('Payments Export'!I7454="","",'Payments Export'!I7454)</f>
        <v/>
      </c>
      <c r="E7450" s="7" t="str">
        <f t="shared" si="232"/>
        <v/>
      </c>
      <c r="F7450" s="7" t="str">
        <f>IF('Payments Export'!A7454="","",'Payments Export'!N7454)</f>
        <v/>
      </c>
      <c r="G7450" s="7" t="str">
        <f>IF('Payments Export'!A7454="","",'Payments Export'!O7454)</f>
        <v/>
      </c>
      <c r="H7450" s="7" t="str">
        <f>IF('Payments Export'!B7454="","",G7450-F7450)</f>
        <v/>
      </c>
      <c r="I7450" s="3" t="str">
        <f>IF(C7450&lt;&gt;"",_xlfn.XLOOKUP(IFERROR(VALUE(C7450),C7450),'Items database'!A:A,'Items database'!B:B),(_xlfn.XLOOKUP(LEFT(E7450,3),Services,Services,"")))</f>
        <v/>
      </c>
      <c r="J7450" s="3" t="str">
        <f t="shared" si="233"/>
        <v/>
      </c>
    </row>
    <row r="7451" spans="1:10" x14ac:dyDescent="0.35">
      <c r="A7451" s="7" t="str">
        <f>IF('Payments Export'!A7455="","",'Payments Export'!A7455)</f>
        <v/>
      </c>
      <c r="B7451" s="7" t="str">
        <f>IF('Payments Export'!A7455="","",'Payments Export'!B7455)</f>
        <v/>
      </c>
      <c r="C7451" s="7" t="str">
        <f>IF(IFERROR(VALUE('Payments Export'!H7455),'Payments Export'!H7455)&lt;&gt;0,IFERROR(VALUE('Payments Export'!H7455),'Payments Export'!H7455),"")</f>
        <v/>
      </c>
      <c r="D7451" s="7" t="str">
        <f>IF('Payments Export'!I7455="","",'Payments Export'!I7455)</f>
        <v/>
      </c>
      <c r="E7451" s="7" t="str">
        <f t="shared" si="232"/>
        <v/>
      </c>
      <c r="F7451" s="7" t="str">
        <f>IF('Payments Export'!A7455="","",'Payments Export'!N7455)</f>
        <v/>
      </c>
      <c r="G7451" s="7" t="str">
        <f>IF('Payments Export'!A7455="","",'Payments Export'!O7455)</f>
        <v/>
      </c>
      <c r="H7451" s="7" t="str">
        <f>IF('Payments Export'!B7455="","",G7451-F7451)</f>
        <v/>
      </c>
      <c r="I7451" s="3" t="str">
        <f>IF(C7451&lt;&gt;"",_xlfn.XLOOKUP(IFERROR(VALUE(C7451),C7451),'Items database'!A:A,'Items database'!B:B),(_xlfn.XLOOKUP(LEFT(E7451,3),Services,Services,"")))</f>
        <v/>
      </c>
      <c r="J7451" s="3" t="str">
        <f t="shared" si="233"/>
        <v/>
      </c>
    </row>
    <row r="7452" spans="1:10" x14ac:dyDescent="0.35">
      <c r="A7452" s="7" t="str">
        <f>IF('Payments Export'!A7456="","",'Payments Export'!A7456)</f>
        <v/>
      </c>
      <c r="B7452" s="7" t="str">
        <f>IF('Payments Export'!A7456="","",'Payments Export'!B7456)</f>
        <v/>
      </c>
      <c r="C7452" s="7" t="str">
        <f>IF(IFERROR(VALUE('Payments Export'!H7456),'Payments Export'!H7456)&lt;&gt;0,IFERROR(VALUE('Payments Export'!H7456),'Payments Export'!H7456),"")</f>
        <v/>
      </c>
      <c r="D7452" s="7" t="str">
        <f>IF('Payments Export'!I7456="","",'Payments Export'!I7456)</f>
        <v/>
      </c>
      <c r="E7452" s="7" t="str">
        <f t="shared" si="232"/>
        <v/>
      </c>
      <c r="F7452" s="7" t="str">
        <f>IF('Payments Export'!A7456="","",'Payments Export'!N7456)</f>
        <v/>
      </c>
      <c r="G7452" s="7" t="str">
        <f>IF('Payments Export'!A7456="","",'Payments Export'!O7456)</f>
        <v/>
      </c>
      <c r="H7452" s="7" t="str">
        <f>IF('Payments Export'!B7456="","",G7452-F7452)</f>
        <v/>
      </c>
      <c r="I7452" s="3" t="str">
        <f>IF(C7452&lt;&gt;"",_xlfn.XLOOKUP(IFERROR(VALUE(C7452),C7452),'Items database'!A:A,'Items database'!B:B),(_xlfn.XLOOKUP(LEFT(E7452,3),Services,Services,"")))</f>
        <v/>
      </c>
      <c r="J7452" s="3" t="str">
        <f t="shared" si="233"/>
        <v/>
      </c>
    </row>
    <row r="7453" spans="1:10" x14ac:dyDescent="0.35">
      <c r="A7453" s="7" t="str">
        <f>IF('Payments Export'!A7457="","",'Payments Export'!A7457)</f>
        <v/>
      </c>
      <c r="B7453" s="7" t="str">
        <f>IF('Payments Export'!A7457="","",'Payments Export'!B7457)</f>
        <v/>
      </c>
      <c r="C7453" s="7" t="str">
        <f>IF(IFERROR(VALUE('Payments Export'!H7457),'Payments Export'!H7457)&lt;&gt;0,IFERROR(VALUE('Payments Export'!H7457),'Payments Export'!H7457),"")</f>
        <v/>
      </c>
      <c r="D7453" s="7" t="str">
        <f>IF('Payments Export'!I7457="","",'Payments Export'!I7457)</f>
        <v/>
      </c>
      <c r="E7453" s="7" t="str">
        <f t="shared" si="232"/>
        <v/>
      </c>
      <c r="F7453" s="7" t="str">
        <f>IF('Payments Export'!A7457="","",'Payments Export'!N7457)</f>
        <v/>
      </c>
      <c r="G7453" s="7" t="str">
        <f>IF('Payments Export'!A7457="","",'Payments Export'!O7457)</f>
        <v/>
      </c>
      <c r="H7453" s="7" t="str">
        <f>IF('Payments Export'!B7457="","",G7453-F7453)</f>
        <v/>
      </c>
      <c r="I7453" s="3" t="str">
        <f>IF(C7453&lt;&gt;"",_xlfn.XLOOKUP(IFERROR(VALUE(C7453),C7453),'Items database'!A:A,'Items database'!B:B),(_xlfn.XLOOKUP(LEFT(E7453,3),Services,Services,"")))</f>
        <v/>
      </c>
      <c r="J7453" s="3" t="str">
        <f t="shared" si="233"/>
        <v/>
      </c>
    </row>
    <row r="7454" spans="1:10" x14ac:dyDescent="0.35">
      <c r="A7454" s="7" t="str">
        <f>IF('Payments Export'!A7458="","",'Payments Export'!A7458)</f>
        <v/>
      </c>
      <c r="B7454" s="7" t="str">
        <f>IF('Payments Export'!A7458="","",'Payments Export'!B7458)</f>
        <v/>
      </c>
      <c r="C7454" s="7" t="str">
        <f>IF(IFERROR(VALUE('Payments Export'!H7458),'Payments Export'!H7458)&lt;&gt;0,IFERROR(VALUE('Payments Export'!H7458),'Payments Export'!H7458),"")</f>
        <v/>
      </c>
      <c r="D7454" s="7" t="str">
        <f>IF('Payments Export'!I7458="","",'Payments Export'!I7458)</f>
        <v/>
      </c>
      <c r="E7454" s="7" t="str">
        <f t="shared" si="232"/>
        <v/>
      </c>
      <c r="F7454" s="7" t="str">
        <f>IF('Payments Export'!A7458="","",'Payments Export'!N7458)</f>
        <v/>
      </c>
      <c r="G7454" s="7" t="str">
        <f>IF('Payments Export'!A7458="","",'Payments Export'!O7458)</f>
        <v/>
      </c>
      <c r="H7454" s="7" t="str">
        <f>IF('Payments Export'!B7458="","",G7454-F7454)</f>
        <v/>
      </c>
      <c r="I7454" s="3" t="str">
        <f>IF(C7454&lt;&gt;"",_xlfn.XLOOKUP(IFERROR(VALUE(C7454),C7454),'Items database'!A:A,'Items database'!B:B),(_xlfn.XLOOKUP(LEFT(E7454,3),Services,Services,"")))</f>
        <v/>
      </c>
      <c r="J7454" s="3" t="str">
        <f t="shared" si="233"/>
        <v/>
      </c>
    </row>
    <row r="7455" spans="1:10" x14ac:dyDescent="0.35">
      <c r="A7455" s="7" t="str">
        <f>IF('Payments Export'!A7459="","",'Payments Export'!A7459)</f>
        <v/>
      </c>
      <c r="B7455" s="7" t="str">
        <f>IF('Payments Export'!A7459="","",'Payments Export'!B7459)</f>
        <v/>
      </c>
      <c r="C7455" s="7" t="str">
        <f>IF(IFERROR(VALUE('Payments Export'!H7459),'Payments Export'!H7459)&lt;&gt;0,IFERROR(VALUE('Payments Export'!H7459),'Payments Export'!H7459),"")</f>
        <v/>
      </c>
      <c r="D7455" s="7" t="str">
        <f>IF('Payments Export'!I7459="","",'Payments Export'!I7459)</f>
        <v/>
      </c>
      <c r="E7455" s="7" t="str">
        <f t="shared" si="232"/>
        <v/>
      </c>
      <c r="F7455" s="7" t="str">
        <f>IF('Payments Export'!A7459="","",'Payments Export'!N7459)</f>
        <v/>
      </c>
      <c r="G7455" s="7" t="str">
        <f>IF('Payments Export'!A7459="","",'Payments Export'!O7459)</f>
        <v/>
      </c>
      <c r="H7455" s="7" t="str">
        <f>IF('Payments Export'!B7459="","",G7455-F7455)</f>
        <v/>
      </c>
      <c r="I7455" s="3" t="str">
        <f>IF(C7455&lt;&gt;"",_xlfn.XLOOKUP(IFERROR(VALUE(C7455),C7455),'Items database'!A:A,'Items database'!B:B),(_xlfn.XLOOKUP(LEFT(E7455,3),Services,Services,"")))</f>
        <v/>
      </c>
      <c r="J7455" s="3" t="str">
        <f t="shared" si="233"/>
        <v/>
      </c>
    </row>
    <row r="7456" spans="1:10" x14ac:dyDescent="0.35">
      <c r="A7456" s="7" t="str">
        <f>IF('Payments Export'!A7460="","",'Payments Export'!A7460)</f>
        <v/>
      </c>
      <c r="B7456" s="7" t="str">
        <f>IF('Payments Export'!A7460="","",'Payments Export'!B7460)</f>
        <v/>
      </c>
      <c r="C7456" s="7" t="str">
        <f>IF(IFERROR(VALUE('Payments Export'!H7460),'Payments Export'!H7460)&lt;&gt;0,IFERROR(VALUE('Payments Export'!H7460),'Payments Export'!H7460),"")</f>
        <v/>
      </c>
      <c r="D7456" s="7" t="str">
        <f>IF('Payments Export'!I7460="","",'Payments Export'!I7460)</f>
        <v/>
      </c>
      <c r="E7456" s="7" t="str">
        <f t="shared" si="232"/>
        <v/>
      </c>
      <c r="F7456" s="7" t="str">
        <f>IF('Payments Export'!A7460="","",'Payments Export'!N7460)</f>
        <v/>
      </c>
      <c r="G7456" s="7" t="str">
        <f>IF('Payments Export'!A7460="","",'Payments Export'!O7460)</f>
        <v/>
      </c>
      <c r="H7456" s="7" t="str">
        <f>IF('Payments Export'!B7460="","",G7456-F7456)</f>
        <v/>
      </c>
      <c r="I7456" s="3" t="str">
        <f>IF(C7456&lt;&gt;"",_xlfn.XLOOKUP(IFERROR(VALUE(C7456),C7456),'Items database'!A:A,'Items database'!B:B),(_xlfn.XLOOKUP(LEFT(E7456,3),Services,Services,"")))</f>
        <v/>
      </c>
      <c r="J7456" s="3" t="str">
        <f t="shared" si="233"/>
        <v/>
      </c>
    </row>
    <row r="7457" spans="1:10" x14ac:dyDescent="0.35">
      <c r="A7457" s="7" t="str">
        <f>IF('Payments Export'!A7461="","",'Payments Export'!A7461)</f>
        <v/>
      </c>
      <c r="B7457" s="7" t="str">
        <f>IF('Payments Export'!A7461="","",'Payments Export'!B7461)</f>
        <v/>
      </c>
      <c r="C7457" s="7" t="str">
        <f>IF(IFERROR(VALUE('Payments Export'!H7461),'Payments Export'!H7461)&lt;&gt;0,IFERROR(VALUE('Payments Export'!H7461),'Payments Export'!H7461),"")</f>
        <v/>
      </c>
      <c r="D7457" s="7" t="str">
        <f>IF('Payments Export'!I7461="","",'Payments Export'!I7461)</f>
        <v/>
      </c>
      <c r="E7457" s="7" t="str">
        <f t="shared" si="232"/>
        <v/>
      </c>
      <c r="F7457" s="7" t="str">
        <f>IF('Payments Export'!A7461="","",'Payments Export'!N7461)</f>
        <v/>
      </c>
      <c r="G7457" s="7" t="str">
        <f>IF('Payments Export'!A7461="","",'Payments Export'!O7461)</f>
        <v/>
      </c>
      <c r="H7457" s="7" t="str">
        <f>IF('Payments Export'!B7461="","",G7457-F7457)</f>
        <v/>
      </c>
      <c r="I7457" s="3" t="str">
        <f>IF(C7457&lt;&gt;"",_xlfn.XLOOKUP(IFERROR(VALUE(C7457),C7457),'Items database'!A:A,'Items database'!B:B),(_xlfn.XLOOKUP(LEFT(E7457,3),Services,Services,"")))</f>
        <v/>
      </c>
      <c r="J7457" s="3" t="str">
        <f t="shared" si="233"/>
        <v/>
      </c>
    </row>
    <row r="7458" spans="1:10" x14ac:dyDescent="0.35">
      <c r="A7458" s="7" t="str">
        <f>IF('Payments Export'!A7462="","",'Payments Export'!A7462)</f>
        <v/>
      </c>
      <c r="B7458" s="7" t="str">
        <f>IF('Payments Export'!A7462="","",'Payments Export'!B7462)</f>
        <v/>
      </c>
      <c r="C7458" s="7" t="str">
        <f>IF(IFERROR(VALUE('Payments Export'!H7462),'Payments Export'!H7462)&lt;&gt;0,IFERROR(VALUE('Payments Export'!H7462),'Payments Export'!H7462),"")</f>
        <v/>
      </c>
      <c r="D7458" s="7" t="str">
        <f>IF('Payments Export'!I7462="","",'Payments Export'!I7462)</f>
        <v/>
      </c>
      <c r="E7458" s="7" t="str">
        <f t="shared" si="232"/>
        <v/>
      </c>
      <c r="F7458" s="7" t="str">
        <f>IF('Payments Export'!A7462="","",'Payments Export'!N7462)</f>
        <v/>
      </c>
      <c r="G7458" s="7" t="str">
        <f>IF('Payments Export'!A7462="","",'Payments Export'!O7462)</f>
        <v/>
      </c>
      <c r="H7458" s="7" t="str">
        <f>IF('Payments Export'!B7462="","",G7458-F7458)</f>
        <v/>
      </c>
      <c r="I7458" s="3" t="str">
        <f>IF(C7458&lt;&gt;"",_xlfn.XLOOKUP(IFERROR(VALUE(C7458),C7458),'Items database'!A:A,'Items database'!B:B),(_xlfn.XLOOKUP(LEFT(E7458,3),Services,Services,"")))</f>
        <v/>
      </c>
      <c r="J7458" s="3" t="str">
        <f t="shared" si="233"/>
        <v/>
      </c>
    </row>
    <row r="7459" spans="1:10" x14ac:dyDescent="0.35">
      <c r="A7459" s="7" t="str">
        <f>IF('Payments Export'!A7463="","",'Payments Export'!A7463)</f>
        <v/>
      </c>
      <c r="B7459" s="7" t="str">
        <f>IF('Payments Export'!A7463="","",'Payments Export'!B7463)</f>
        <v/>
      </c>
      <c r="C7459" s="7" t="str">
        <f>IF(IFERROR(VALUE('Payments Export'!H7463),'Payments Export'!H7463)&lt;&gt;0,IFERROR(VALUE('Payments Export'!H7463),'Payments Export'!H7463),"")</f>
        <v/>
      </c>
      <c r="D7459" s="7" t="str">
        <f>IF('Payments Export'!I7463="","",'Payments Export'!I7463)</f>
        <v/>
      </c>
      <c r="E7459" s="7" t="str">
        <f t="shared" si="232"/>
        <v/>
      </c>
      <c r="F7459" s="7" t="str">
        <f>IF('Payments Export'!A7463="","",'Payments Export'!N7463)</f>
        <v/>
      </c>
      <c r="G7459" s="7" t="str">
        <f>IF('Payments Export'!A7463="","",'Payments Export'!O7463)</f>
        <v/>
      </c>
      <c r="H7459" s="7" t="str">
        <f>IF('Payments Export'!B7463="","",G7459-F7459)</f>
        <v/>
      </c>
      <c r="I7459" s="3" t="str">
        <f>IF(C7459&lt;&gt;"",_xlfn.XLOOKUP(IFERROR(VALUE(C7459),C7459),'Items database'!A:A,'Items database'!B:B),(_xlfn.XLOOKUP(LEFT(E7459,3),Services,Services,"")))</f>
        <v/>
      </c>
      <c r="J7459" s="3" t="str">
        <f t="shared" si="233"/>
        <v/>
      </c>
    </row>
    <row r="7460" spans="1:10" x14ac:dyDescent="0.35">
      <c r="A7460" s="7" t="str">
        <f>IF('Payments Export'!A7464="","",'Payments Export'!A7464)</f>
        <v/>
      </c>
      <c r="B7460" s="7" t="str">
        <f>IF('Payments Export'!A7464="","",'Payments Export'!B7464)</f>
        <v/>
      </c>
      <c r="C7460" s="7" t="str">
        <f>IF(IFERROR(VALUE('Payments Export'!H7464),'Payments Export'!H7464)&lt;&gt;0,IFERROR(VALUE('Payments Export'!H7464),'Payments Export'!H7464),"")</f>
        <v/>
      </c>
      <c r="D7460" s="7" t="str">
        <f>IF('Payments Export'!I7464="","",'Payments Export'!I7464)</f>
        <v/>
      </c>
      <c r="E7460" s="7" t="str">
        <f t="shared" si="232"/>
        <v/>
      </c>
      <c r="F7460" s="7" t="str">
        <f>IF('Payments Export'!A7464="","",'Payments Export'!N7464)</f>
        <v/>
      </c>
      <c r="G7460" s="7" t="str">
        <f>IF('Payments Export'!A7464="","",'Payments Export'!O7464)</f>
        <v/>
      </c>
      <c r="H7460" s="7" t="str">
        <f>IF('Payments Export'!B7464="","",G7460-F7460)</f>
        <v/>
      </c>
      <c r="I7460" s="3" t="str">
        <f>IF(C7460&lt;&gt;"",_xlfn.XLOOKUP(IFERROR(VALUE(C7460),C7460),'Items database'!A:A,'Items database'!B:B),(_xlfn.XLOOKUP(LEFT(E7460,3),Services,Services,"")))</f>
        <v/>
      </c>
      <c r="J7460" s="3" t="str">
        <f t="shared" si="233"/>
        <v/>
      </c>
    </row>
    <row r="7461" spans="1:10" x14ac:dyDescent="0.35">
      <c r="A7461" s="7" t="str">
        <f>IF('Payments Export'!A7465="","",'Payments Export'!A7465)</f>
        <v/>
      </c>
      <c r="B7461" s="7" t="str">
        <f>IF('Payments Export'!A7465="","",'Payments Export'!B7465)</f>
        <v/>
      </c>
      <c r="C7461" s="7" t="str">
        <f>IF(IFERROR(VALUE('Payments Export'!H7465),'Payments Export'!H7465)&lt;&gt;0,IFERROR(VALUE('Payments Export'!H7465),'Payments Export'!H7465),"")</f>
        <v/>
      </c>
      <c r="D7461" s="7" t="str">
        <f>IF('Payments Export'!I7465="","",'Payments Export'!I7465)</f>
        <v/>
      </c>
      <c r="E7461" s="7" t="str">
        <f t="shared" si="232"/>
        <v/>
      </c>
      <c r="F7461" s="7" t="str">
        <f>IF('Payments Export'!A7465="","",'Payments Export'!N7465)</f>
        <v/>
      </c>
      <c r="G7461" s="7" t="str">
        <f>IF('Payments Export'!A7465="","",'Payments Export'!O7465)</f>
        <v/>
      </c>
      <c r="H7461" s="7" t="str">
        <f>IF('Payments Export'!B7465="","",G7461-F7461)</f>
        <v/>
      </c>
      <c r="I7461" s="3" t="str">
        <f>IF(C7461&lt;&gt;"",_xlfn.XLOOKUP(IFERROR(VALUE(C7461),C7461),'Items database'!A:A,'Items database'!B:B),(_xlfn.XLOOKUP(LEFT(E7461,3),Services,Services,"")))</f>
        <v/>
      </c>
      <c r="J7461" s="3" t="str">
        <f t="shared" si="233"/>
        <v/>
      </c>
    </row>
    <row r="7462" spans="1:10" x14ac:dyDescent="0.35">
      <c r="A7462" s="7" t="str">
        <f>IF('Payments Export'!A7466="","",'Payments Export'!A7466)</f>
        <v/>
      </c>
      <c r="B7462" s="7" t="str">
        <f>IF('Payments Export'!A7466="","",'Payments Export'!B7466)</f>
        <v/>
      </c>
      <c r="C7462" s="7" t="str">
        <f>IF(IFERROR(VALUE('Payments Export'!H7466),'Payments Export'!H7466)&lt;&gt;0,IFERROR(VALUE('Payments Export'!H7466),'Payments Export'!H7466),"")</f>
        <v/>
      </c>
      <c r="D7462" s="7" t="str">
        <f>IF('Payments Export'!I7466="","",'Payments Export'!I7466)</f>
        <v/>
      </c>
      <c r="E7462" s="7" t="str">
        <f t="shared" si="232"/>
        <v/>
      </c>
      <c r="F7462" s="7" t="str">
        <f>IF('Payments Export'!A7466="","",'Payments Export'!N7466)</f>
        <v/>
      </c>
      <c r="G7462" s="7" t="str">
        <f>IF('Payments Export'!A7466="","",'Payments Export'!O7466)</f>
        <v/>
      </c>
      <c r="H7462" s="7" t="str">
        <f>IF('Payments Export'!B7466="","",G7462-F7462)</f>
        <v/>
      </c>
      <c r="I7462" s="3" t="str">
        <f>IF(C7462&lt;&gt;"",_xlfn.XLOOKUP(IFERROR(VALUE(C7462),C7462),'Items database'!A:A,'Items database'!B:B),(_xlfn.XLOOKUP(LEFT(E7462,3),Services,Services,"")))</f>
        <v/>
      </c>
      <c r="J7462" s="3" t="str">
        <f t="shared" si="233"/>
        <v/>
      </c>
    </row>
    <row r="7463" spans="1:10" x14ac:dyDescent="0.35">
      <c r="A7463" s="7" t="str">
        <f>IF('Payments Export'!A7467="","",'Payments Export'!A7467)</f>
        <v/>
      </c>
      <c r="B7463" s="7" t="str">
        <f>IF('Payments Export'!A7467="","",'Payments Export'!B7467)</f>
        <v/>
      </c>
      <c r="C7463" s="7" t="str">
        <f>IF(IFERROR(VALUE('Payments Export'!H7467),'Payments Export'!H7467)&lt;&gt;0,IFERROR(VALUE('Payments Export'!H7467),'Payments Export'!H7467),"")</f>
        <v/>
      </c>
      <c r="D7463" s="7" t="str">
        <f>IF('Payments Export'!I7467="","",'Payments Export'!I7467)</f>
        <v/>
      </c>
      <c r="E7463" s="7" t="str">
        <f t="shared" si="232"/>
        <v/>
      </c>
      <c r="F7463" s="7" t="str">
        <f>IF('Payments Export'!A7467="","",'Payments Export'!N7467)</f>
        <v/>
      </c>
      <c r="G7463" s="7" t="str">
        <f>IF('Payments Export'!A7467="","",'Payments Export'!O7467)</f>
        <v/>
      </c>
      <c r="H7463" s="7" t="str">
        <f>IF('Payments Export'!B7467="","",G7463-F7463)</f>
        <v/>
      </c>
      <c r="I7463" s="3" t="str">
        <f>IF(C7463&lt;&gt;"",_xlfn.XLOOKUP(IFERROR(VALUE(C7463),C7463),'Items database'!A:A,'Items database'!B:B),(_xlfn.XLOOKUP(LEFT(E7463,3),Services,Services,"")))</f>
        <v/>
      </c>
      <c r="J7463" s="3" t="str">
        <f t="shared" si="233"/>
        <v/>
      </c>
    </row>
    <row r="7464" spans="1:10" x14ac:dyDescent="0.35">
      <c r="A7464" s="7" t="str">
        <f>IF('Payments Export'!A7468="","",'Payments Export'!A7468)</f>
        <v/>
      </c>
      <c r="B7464" s="7" t="str">
        <f>IF('Payments Export'!A7468="","",'Payments Export'!B7468)</f>
        <v/>
      </c>
      <c r="C7464" s="7" t="str">
        <f>IF(IFERROR(VALUE('Payments Export'!H7468),'Payments Export'!H7468)&lt;&gt;0,IFERROR(VALUE('Payments Export'!H7468),'Payments Export'!H7468),"")</f>
        <v/>
      </c>
      <c r="D7464" s="7" t="str">
        <f>IF('Payments Export'!I7468="","",'Payments Export'!I7468)</f>
        <v/>
      </c>
      <c r="E7464" s="7" t="str">
        <f t="shared" si="232"/>
        <v/>
      </c>
      <c r="F7464" s="7" t="str">
        <f>IF('Payments Export'!A7468="","",'Payments Export'!N7468)</f>
        <v/>
      </c>
      <c r="G7464" s="7" t="str">
        <f>IF('Payments Export'!A7468="","",'Payments Export'!O7468)</f>
        <v/>
      </c>
      <c r="H7464" s="7" t="str">
        <f>IF('Payments Export'!B7468="","",G7464-F7464)</f>
        <v/>
      </c>
      <c r="I7464" s="3" t="str">
        <f>IF(C7464&lt;&gt;"",_xlfn.XLOOKUP(IFERROR(VALUE(C7464),C7464),'Items database'!A:A,'Items database'!B:B),(_xlfn.XLOOKUP(LEFT(E7464,3),Services,Services,"")))</f>
        <v/>
      </c>
      <c r="J7464" s="3" t="str">
        <f t="shared" si="233"/>
        <v/>
      </c>
    </row>
    <row r="7465" spans="1:10" x14ac:dyDescent="0.35">
      <c r="A7465" s="7" t="str">
        <f>IF('Payments Export'!A7469="","",'Payments Export'!A7469)</f>
        <v/>
      </c>
      <c r="B7465" s="7" t="str">
        <f>IF('Payments Export'!A7469="","",'Payments Export'!B7469)</f>
        <v/>
      </c>
      <c r="C7465" s="7" t="str">
        <f>IF(IFERROR(VALUE('Payments Export'!H7469),'Payments Export'!H7469)&lt;&gt;0,IFERROR(VALUE('Payments Export'!H7469),'Payments Export'!H7469),"")</f>
        <v/>
      </c>
      <c r="D7465" s="7" t="str">
        <f>IF('Payments Export'!I7469="","",'Payments Export'!I7469)</f>
        <v/>
      </c>
      <c r="E7465" s="7" t="str">
        <f t="shared" si="232"/>
        <v/>
      </c>
      <c r="F7465" s="7" t="str">
        <f>IF('Payments Export'!A7469="","",'Payments Export'!N7469)</f>
        <v/>
      </c>
      <c r="G7465" s="7" t="str">
        <f>IF('Payments Export'!A7469="","",'Payments Export'!O7469)</f>
        <v/>
      </c>
      <c r="H7465" s="7" t="str">
        <f>IF('Payments Export'!B7469="","",G7465-F7465)</f>
        <v/>
      </c>
      <c r="I7465" s="3" t="str">
        <f>IF(C7465&lt;&gt;"",_xlfn.XLOOKUP(IFERROR(VALUE(C7465),C7465),'Items database'!A:A,'Items database'!B:B),(_xlfn.XLOOKUP(LEFT(E7465,3),Services,Services,"")))</f>
        <v/>
      </c>
      <c r="J7465" s="3" t="str">
        <f t="shared" si="233"/>
        <v/>
      </c>
    </row>
    <row r="7466" spans="1:10" x14ac:dyDescent="0.35">
      <c r="A7466" s="7" t="str">
        <f>IF('Payments Export'!A7470="","",'Payments Export'!A7470)</f>
        <v/>
      </c>
      <c r="B7466" s="7" t="str">
        <f>IF('Payments Export'!A7470="","",'Payments Export'!B7470)</f>
        <v/>
      </c>
      <c r="C7466" s="7" t="str">
        <f>IF(IFERROR(VALUE('Payments Export'!H7470),'Payments Export'!H7470)&lt;&gt;0,IFERROR(VALUE('Payments Export'!H7470),'Payments Export'!H7470),"")</f>
        <v/>
      </c>
      <c r="D7466" s="7" t="str">
        <f>IF('Payments Export'!I7470="","",'Payments Export'!I7470)</f>
        <v/>
      </c>
      <c r="E7466" s="7" t="str">
        <f t="shared" si="232"/>
        <v/>
      </c>
      <c r="F7466" s="7" t="str">
        <f>IF('Payments Export'!A7470="","",'Payments Export'!N7470)</f>
        <v/>
      </c>
      <c r="G7466" s="7" t="str">
        <f>IF('Payments Export'!A7470="","",'Payments Export'!O7470)</f>
        <v/>
      </c>
      <c r="H7466" s="7" t="str">
        <f>IF('Payments Export'!B7470="","",G7466-F7466)</f>
        <v/>
      </c>
      <c r="I7466" s="3" t="str">
        <f>IF(C7466&lt;&gt;"",_xlfn.XLOOKUP(IFERROR(VALUE(C7466),C7466),'Items database'!A:A,'Items database'!B:B),(_xlfn.XLOOKUP(LEFT(E7466,3),Services,Services,"")))</f>
        <v/>
      </c>
      <c r="J7466" s="3" t="str">
        <f t="shared" si="233"/>
        <v/>
      </c>
    </row>
    <row r="7467" spans="1:10" x14ac:dyDescent="0.35">
      <c r="A7467" s="7" t="str">
        <f>IF('Payments Export'!A7471="","",'Payments Export'!A7471)</f>
        <v/>
      </c>
      <c r="B7467" s="7" t="str">
        <f>IF('Payments Export'!A7471="","",'Payments Export'!B7471)</f>
        <v/>
      </c>
      <c r="C7467" s="7" t="str">
        <f>IF(IFERROR(VALUE('Payments Export'!H7471),'Payments Export'!H7471)&lt;&gt;0,IFERROR(VALUE('Payments Export'!H7471),'Payments Export'!H7471),"")</f>
        <v/>
      </c>
      <c r="D7467" s="7" t="str">
        <f>IF('Payments Export'!I7471="","",'Payments Export'!I7471)</f>
        <v/>
      </c>
      <c r="E7467" s="7" t="str">
        <f t="shared" si="232"/>
        <v/>
      </c>
      <c r="F7467" s="7" t="str">
        <f>IF('Payments Export'!A7471="","",'Payments Export'!N7471)</f>
        <v/>
      </c>
      <c r="G7467" s="7" t="str">
        <f>IF('Payments Export'!A7471="","",'Payments Export'!O7471)</f>
        <v/>
      </c>
      <c r="H7467" s="7" t="str">
        <f>IF('Payments Export'!B7471="","",G7467-F7467)</f>
        <v/>
      </c>
      <c r="I7467" s="3" t="str">
        <f>IF(C7467&lt;&gt;"",_xlfn.XLOOKUP(IFERROR(VALUE(C7467),C7467),'Items database'!A:A,'Items database'!B:B),(_xlfn.XLOOKUP(LEFT(E7467,3),Services,Services,"")))</f>
        <v/>
      </c>
      <c r="J7467" s="3" t="str">
        <f t="shared" si="233"/>
        <v/>
      </c>
    </row>
    <row r="7468" spans="1:10" x14ac:dyDescent="0.35">
      <c r="A7468" s="7" t="str">
        <f>IF('Payments Export'!A7472="","",'Payments Export'!A7472)</f>
        <v/>
      </c>
      <c r="B7468" s="7" t="str">
        <f>IF('Payments Export'!A7472="","",'Payments Export'!B7472)</f>
        <v/>
      </c>
      <c r="C7468" s="7" t="str">
        <f>IF(IFERROR(VALUE('Payments Export'!H7472),'Payments Export'!H7472)&lt;&gt;0,IFERROR(VALUE('Payments Export'!H7472),'Payments Export'!H7472),"")</f>
        <v/>
      </c>
      <c r="D7468" s="7" t="str">
        <f>IF('Payments Export'!I7472="","",'Payments Export'!I7472)</f>
        <v/>
      </c>
      <c r="E7468" s="7" t="str">
        <f t="shared" si="232"/>
        <v/>
      </c>
      <c r="F7468" s="7" t="str">
        <f>IF('Payments Export'!A7472="","",'Payments Export'!N7472)</f>
        <v/>
      </c>
      <c r="G7468" s="7" t="str">
        <f>IF('Payments Export'!A7472="","",'Payments Export'!O7472)</f>
        <v/>
      </c>
      <c r="H7468" s="7" t="str">
        <f>IF('Payments Export'!B7472="","",G7468-F7468)</f>
        <v/>
      </c>
      <c r="I7468" s="3" t="str">
        <f>IF(C7468&lt;&gt;"",_xlfn.XLOOKUP(IFERROR(VALUE(C7468),C7468),'Items database'!A:A,'Items database'!B:B),(_xlfn.XLOOKUP(LEFT(E7468,3),Services,Services,"")))</f>
        <v/>
      </c>
      <c r="J7468" s="3" t="str">
        <f t="shared" si="233"/>
        <v/>
      </c>
    </row>
    <row r="7469" spans="1:10" x14ac:dyDescent="0.35">
      <c r="A7469" s="7" t="str">
        <f>IF('Payments Export'!A7473="","",'Payments Export'!A7473)</f>
        <v/>
      </c>
      <c r="B7469" s="7" t="str">
        <f>IF('Payments Export'!A7473="","",'Payments Export'!B7473)</f>
        <v/>
      </c>
      <c r="C7469" s="7" t="str">
        <f>IF(IFERROR(VALUE('Payments Export'!H7473),'Payments Export'!H7473)&lt;&gt;0,IFERROR(VALUE('Payments Export'!H7473),'Payments Export'!H7473),"")</f>
        <v/>
      </c>
      <c r="D7469" s="7" t="str">
        <f>IF('Payments Export'!I7473="","",'Payments Export'!I7473)</f>
        <v/>
      </c>
      <c r="E7469" s="7" t="str">
        <f t="shared" si="232"/>
        <v/>
      </c>
      <c r="F7469" s="7" t="str">
        <f>IF('Payments Export'!A7473="","",'Payments Export'!N7473)</f>
        <v/>
      </c>
      <c r="G7469" s="7" t="str">
        <f>IF('Payments Export'!A7473="","",'Payments Export'!O7473)</f>
        <v/>
      </c>
      <c r="H7469" s="7" t="str">
        <f>IF('Payments Export'!B7473="","",G7469-F7469)</f>
        <v/>
      </c>
      <c r="I7469" s="3" t="str">
        <f>IF(C7469&lt;&gt;"",_xlfn.XLOOKUP(IFERROR(VALUE(C7469),C7469),'Items database'!A:A,'Items database'!B:B),(_xlfn.XLOOKUP(LEFT(E7469,3),Services,Services,"")))</f>
        <v/>
      </c>
      <c r="J7469" s="3" t="str">
        <f t="shared" si="233"/>
        <v/>
      </c>
    </row>
    <row r="7470" spans="1:10" x14ac:dyDescent="0.35">
      <c r="A7470" s="7" t="str">
        <f>IF('Payments Export'!A7474="","",'Payments Export'!A7474)</f>
        <v/>
      </c>
      <c r="B7470" s="7" t="str">
        <f>IF('Payments Export'!A7474="","",'Payments Export'!B7474)</f>
        <v/>
      </c>
      <c r="C7470" s="7" t="str">
        <f>IF(IFERROR(VALUE('Payments Export'!H7474),'Payments Export'!H7474)&lt;&gt;0,IFERROR(VALUE('Payments Export'!H7474),'Payments Export'!H7474),"")</f>
        <v/>
      </c>
      <c r="D7470" s="7" t="str">
        <f>IF('Payments Export'!I7474="","",'Payments Export'!I7474)</f>
        <v/>
      </c>
      <c r="E7470" s="7" t="str">
        <f t="shared" si="232"/>
        <v/>
      </c>
      <c r="F7470" s="7" t="str">
        <f>IF('Payments Export'!A7474="","",'Payments Export'!N7474)</f>
        <v/>
      </c>
      <c r="G7470" s="7" t="str">
        <f>IF('Payments Export'!A7474="","",'Payments Export'!O7474)</f>
        <v/>
      </c>
      <c r="H7470" s="7" t="str">
        <f>IF('Payments Export'!B7474="","",G7470-F7470)</f>
        <v/>
      </c>
      <c r="I7470" s="3" t="str">
        <f>IF(C7470&lt;&gt;"",_xlfn.XLOOKUP(IFERROR(VALUE(C7470),C7470),'Items database'!A:A,'Items database'!B:B),(_xlfn.XLOOKUP(LEFT(E7470,3),Services,Services,"")))</f>
        <v/>
      </c>
      <c r="J7470" s="3" t="str">
        <f t="shared" si="233"/>
        <v/>
      </c>
    </row>
    <row r="7471" spans="1:10" x14ac:dyDescent="0.35">
      <c r="A7471" s="7" t="str">
        <f>IF('Payments Export'!A7475="","",'Payments Export'!A7475)</f>
        <v/>
      </c>
      <c r="B7471" s="7" t="str">
        <f>IF('Payments Export'!A7475="","",'Payments Export'!B7475)</f>
        <v/>
      </c>
      <c r="C7471" s="7" t="str">
        <f>IF(IFERROR(VALUE('Payments Export'!H7475),'Payments Export'!H7475)&lt;&gt;0,IFERROR(VALUE('Payments Export'!H7475),'Payments Export'!H7475),"")</f>
        <v/>
      </c>
      <c r="D7471" s="7" t="str">
        <f>IF('Payments Export'!I7475="","",'Payments Export'!I7475)</f>
        <v/>
      </c>
      <c r="E7471" s="7" t="str">
        <f t="shared" si="232"/>
        <v/>
      </c>
      <c r="F7471" s="7" t="str">
        <f>IF('Payments Export'!A7475="","",'Payments Export'!N7475)</f>
        <v/>
      </c>
      <c r="G7471" s="7" t="str">
        <f>IF('Payments Export'!A7475="","",'Payments Export'!O7475)</f>
        <v/>
      </c>
      <c r="H7471" s="7" t="str">
        <f>IF('Payments Export'!B7475="","",G7471-F7471)</f>
        <v/>
      </c>
      <c r="I7471" s="3" t="str">
        <f>IF(C7471&lt;&gt;"",_xlfn.XLOOKUP(IFERROR(VALUE(C7471),C7471),'Items database'!A:A,'Items database'!B:B),(_xlfn.XLOOKUP(LEFT(E7471,3),Services,Services,"")))</f>
        <v/>
      </c>
      <c r="J7471" s="3" t="str">
        <f t="shared" si="233"/>
        <v/>
      </c>
    </row>
    <row r="7472" spans="1:10" x14ac:dyDescent="0.35">
      <c r="A7472" s="7" t="str">
        <f>IF('Payments Export'!A7476="","",'Payments Export'!A7476)</f>
        <v/>
      </c>
      <c r="B7472" s="7" t="str">
        <f>IF('Payments Export'!A7476="","",'Payments Export'!B7476)</f>
        <v/>
      </c>
      <c r="C7472" s="7" t="str">
        <f>IF(IFERROR(VALUE('Payments Export'!H7476),'Payments Export'!H7476)&lt;&gt;0,IFERROR(VALUE('Payments Export'!H7476),'Payments Export'!H7476),"")</f>
        <v/>
      </c>
      <c r="D7472" s="7" t="str">
        <f>IF('Payments Export'!I7476="","",'Payments Export'!I7476)</f>
        <v/>
      </c>
      <c r="E7472" s="7" t="str">
        <f t="shared" si="232"/>
        <v/>
      </c>
      <c r="F7472" s="7" t="str">
        <f>IF('Payments Export'!A7476="","",'Payments Export'!N7476)</f>
        <v/>
      </c>
      <c r="G7472" s="7" t="str">
        <f>IF('Payments Export'!A7476="","",'Payments Export'!O7476)</f>
        <v/>
      </c>
      <c r="H7472" s="7" t="str">
        <f>IF('Payments Export'!B7476="","",G7472-F7472)</f>
        <v/>
      </c>
      <c r="I7472" s="3" t="str">
        <f>IF(C7472&lt;&gt;"",_xlfn.XLOOKUP(IFERROR(VALUE(C7472),C7472),'Items database'!A:A,'Items database'!B:B),(_xlfn.XLOOKUP(LEFT(E7472,3),Services,Services,"")))</f>
        <v/>
      </c>
      <c r="J7472" s="3" t="str">
        <f t="shared" si="233"/>
        <v/>
      </c>
    </row>
    <row r="7473" spans="1:10" x14ac:dyDescent="0.35">
      <c r="A7473" s="7" t="str">
        <f>IF('Payments Export'!A7477="","",'Payments Export'!A7477)</f>
        <v/>
      </c>
      <c r="B7473" s="7" t="str">
        <f>IF('Payments Export'!A7477="","",'Payments Export'!B7477)</f>
        <v/>
      </c>
      <c r="C7473" s="7" t="str">
        <f>IF(IFERROR(VALUE('Payments Export'!H7477),'Payments Export'!H7477)&lt;&gt;0,IFERROR(VALUE('Payments Export'!H7477),'Payments Export'!H7477),"")</f>
        <v/>
      </c>
      <c r="D7473" s="7" t="str">
        <f>IF('Payments Export'!I7477="","",'Payments Export'!I7477)</f>
        <v/>
      </c>
      <c r="E7473" s="7" t="str">
        <f t="shared" si="232"/>
        <v/>
      </c>
      <c r="F7473" s="7" t="str">
        <f>IF('Payments Export'!A7477="","",'Payments Export'!N7477)</f>
        <v/>
      </c>
      <c r="G7473" s="7" t="str">
        <f>IF('Payments Export'!A7477="","",'Payments Export'!O7477)</f>
        <v/>
      </c>
      <c r="H7473" s="7" t="str">
        <f>IF('Payments Export'!B7477="","",G7473-F7473)</f>
        <v/>
      </c>
      <c r="I7473" s="3" t="str">
        <f>IF(C7473&lt;&gt;"",_xlfn.XLOOKUP(IFERROR(VALUE(C7473),C7473),'Items database'!A:A,'Items database'!B:B),(_xlfn.XLOOKUP(LEFT(E7473,3),Services,Services,"")))</f>
        <v/>
      </c>
      <c r="J7473" s="3" t="str">
        <f t="shared" si="233"/>
        <v/>
      </c>
    </row>
    <row r="7474" spans="1:10" x14ac:dyDescent="0.35">
      <c r="A7474" s="7" t="str">
        <f>IF('Payments Export'!A7478="","",'Payments Export'!A7478)</f>
        <v/>
      </c>
      <c r="B7474" s="7" t="str">
        <f>IF('Payments Export'!A7478="","",'Payments Export'!B7478)</f>
        <v/>
      </c>
      <c r="C7474" s="7" t="str">
        <f>IF(IFERROR(VALUE('Payments Export'!H7478),'Payments Export'!H7478)&lt;&gt;0,IFERROR(VALUE('Payments Export'!H7478),'Payments Export'!H7478),"")</f>
        <v/>
      </c>
      <c r="D7474" s="7" t="str">
        <f>IF('Payments Export'!I7478="","",'Payments Export'!I7478)</f>
        <v/>
      </c>
      <c r="E7474" s="7" t="str">
        <f t="shared" si="232"/>
        <v/>
      </c>
      <c r="F7474" s="7" t="str">
        <f>IF('Payments Export'!A7478="","",'Payments Export'!N7478)</f>
        <v/>
      </c>
      <c r="G7474" s="7" t="str">
        <f>IF('Payments Export'!A7478="","",'Payments Export'!O7478)</f>
        <v/>
      </c>
      <c r="H7474" s="7" t="str">
        <f>IF('Payments Export'!B7478="","",G7474-F7474)</f>
        <v/>
      </c>
      <c r="I7474" s="3" t="str">
        <f>IF(C7474&lt;&gt;"",_xlfn.XLOOKUP(IFERROR(VALUE(C7474),C7474),'Items database'!A:A,'Items database'!B:B),(_xlfn.XLOOKUP(LEFT(E7474,3),Services,Services,"")))</f>
        <v/>
      </c>
      <c r="J7474" s="3" t="str">
        <f t="shared" si="233"/>
        <v/>
      </c>
    </row>
    <row r="7475" spans="1:10" x14ac:dyDescent="0.35">
      <c r="A7475" s="7" t="str">
        <f>IF('Payments Export'!A7479="","",'Payments Export'!A7479)</f>
        <v/>
      </c>
      <c r="B7475" s="7" t="str">
        <f>IF('Payments Export'!A7479="","",'Payments Export'!B7479)</f>
        <v/>
      </c>
      <c r="C7475" s="7" t="str">
        <f>IF(IFERROR(VALUE('Payments Export'!H7479),'Payments Export'!H7479)&lt;&gt;0,IFERROR(VALUE('Payments Export'!H7479),'Payments Export'!H7479),"")</f>
        <v/>
      </c>
      <c r="D7475" s="7" t="str">
        <f>IF('Payments Export'!I7479="","",'Payments Export'!I7479)</f>
        <v/>
      </c>
      <c r="E7475" s="7" t="str">
        <f t="shared" si="232"/>
        <v/>
      </c>
      <c r="F7475" s="7" t="str">
        <f>IF('Payments Export'!A7479="","",'Payments Export'!N7479)</f>
        <v/>
      </c>
      <c r="G7475" s="7" t="str">
        <f>IF('Payments Export'!A7479="","",'Payments Export'!O7479)</f>
        <v/>
      </c>
      <c r="H7475" s="7" t="str">
        <f>IF('Payments Export'!B7479="","",G7475-F7475)</f>
        <v/>
      </c>
      <c r="I7475" s="3" t="str">
        <f>IF(C7475&lt;&gt;"",_xlfn.XLOOKUP(IFERROR(VALUE(C7475),C7475),'Items database'!A:A,'Items database'!B:B),(_xlfn.XLOOKUP(LEFT(E7475,3),Services,Services,"")))</f>
        <v/>
      </c>
      <c r="J7475" s="3" t="str">
        <f t="shared" si="233"/>
        <v/>
      </c>
    </row>
    <row r="7476" spans="1:10" x14ac:dyDescent="0.35">
      <c r="A7476" s="7" t="str">
        <f>IF('Payments Export'!A7480="","",'Payments Export'!A7480)</f>
        <v/>
      </c>
      <c r="B7476" s="7" t="str">
        <f>IF('Payments Export'!A7480="","",'Payments Export'!B7480)</f>
        <v/>
      </c>
      <c r="C7476" s="7" t="str">
        <f>IF(IFERROR(VALUE('Payments Export'!H7480),'Payments Export'!H7480)&lt;&gt;0,IFERROR(VALUE('Payments Export'!H7480),'Payments Export'!H7480),"")</f>
        <v/>
      </c>
      <c r="D7476" s="7" t="str">
        <f>IF('Payments Export'!I7480="","",'Payments Export'!I7480)</f>
        <v/>
      </c>
      <c r="E7476" s="7" t="str">
        <f t="shared" si="232"/>
        <v/>
      </c>
      <c r="F7476" s="7" t="str">
        <f>IF('Payments Export'!A7480="","",'Payments Export'!N7480)</f>
        <v/>
      </c>
      <c r="G7476" s="7" t="str">
        <f>IF('Payments Export'!A7480="","",'Payments Export'!O7480)</f>
        <v/>
      </c>
      <c r="H7476" s="7" t="str">
        <f>IF('Payments Export'!B7480="","",G7476-F7476)</f>
        <v/>
      </c>
      <c r="I7476" s="3" t="str">
        <f>IF(C7476&lt;&gt;"",_xlfn.XLOOKUP(IFERROR(VALUE(C7476),C7476),'Items database'!A:A,'Items database'!B:B),(_xlfn.XLOOKUP(LEFT(E7476,3),Services,Services,"")))</f>
        <v/>
      </c>
      <c r="J7476" s="3" t="str">
        <f t="shared" si="233"/>
        <v/>
      </c>
    </row>
    <row r="7477" spans="1:10" x14ac:dyDescent="0.35">
      <c r="A7477" s="7" t="str">
        <f>IF('Payments Export'!A7481="","",'Payments Export'!A7481)</f>
        <v/>
      </c>
      <c r="B7477" s="7" t="str">
        <f>IF('Payments Export'!A7481="","",'Payments Export'!B7481)</f>
        <v/>
      </c>
      <c r="C7477" s="7" t="str">
        <f>IF(IFERROR(VALUE('Payments Export'!H7481),'Payments Export'!H7481)&lt;&gt;0,IFERROR(VALUE('Payments Export'!H7481),'Payments Export'!H7481),"")</f>
        <v/>
      </c>
      <c r="D7477" s="7" t="str">
        <f>IF('Payments Export'!I7481="","",'Payments Export'!I7481)</f>
        <v/>
      </c>
      <c r="E7477" s="7" t="str">
        <f t="shared" si="232"/>
        <v/>
      </c>
      <c r="F7477" s="7" t="str">
        <f>IF('Payments Export'!A7481="","",'Payments Export'!N7481)</f>
        <v/>
      </c>
      <c r="G7477" s="7" t="str">
        <f>IF('Payments Export'!A7481="","",'Payments Export'!O7481)</f>
        <v/>
      </c>
      <c r="H7477" s="7" t="str">
        <f>IF('Payments Export'!B7481="","",G7477-F7477)</f>
        <v/>
      </c>
      <c r="I7477" s="3" t="str">
        <f>IF(C7477&lt;&gt;"",_xlfn.XLOOKUP(IFERROR(VALUE(C7477),C7477),'Items database'!A:A,'Items database'!B:B),(_xlfn.XLOOKUP(LEFT(E7477,3),Services,Services,"")))</f>
        <v/>
      </c>
      <c r="J7477" s="3" t="str">
        <f t="shared" si="233"/>
        <v/>
      </c>
    </row>
    <row r="7478" spans="1:10" x14ac:dyDescent="0.35">
      <c r="A7478" s="7" t="str">
        <f>IF('Payments Export'!A7482="","",'Payments Export'!A7482)</f>
        <v/>
      </c>
      <c r="B7478" s="7" t="str">
        <f>IF('Payments Export'!A7482="","",'Payments Export'!B7482)</f>
        <v/>
      </c>
      <c r="C7478" s="7" t="str">
        <f>IF(IFERROR(VALUE('Payments Export'!H7482),'Payments Export'!H7482)&lt;&gt;0,IFERROR(VALUE('Payments Export'!H7482),'Payments Export'!H7482),"")</f>
        <v/>
      </c>
      <c r="D7478" s="7" t="str">
        <f>IF('Payments Export'!I7482="","",'Payments Export'!I7482)</f>
        <v/>
      </c>
      <c r="E7478" s="7" t="str">
        <f t="shared" si="232"/>
        <v/>
      </c>
      <c r="F7478" s="7" t="str">
        <f>IF('Payments Export'!A7482="","",'Payments Export'!N7482)</f>
        <v/>
      </c>
      <c r="G7478" s="7" t="str">
        <f>IF('Payments Export'!A7482="","",'Payments Export'!O7482)</f>
        <v/>
      </c>
      <c r="H7478" s="7" t="str">
        <f>IF('Payments Export'!B7482="","",G7478-F7478)</f>
        <v/>
      </c>
      <c r="I7478" s="3" t="str">
        <f>IF(C7478&lt;&gt;"",_xlfn.XLOOKUP(IFERROR(VALUE(C7478),C7478),'Items database'!A:A,'Items database'!B:B),(_xlfn.XLOOKUP(LEFT(E7478,3),Services,Services,"")))</f>
        <v/>
      </c>
      <c r="J7478" s="3" t="str">
        <f t="shared" si="233"/>
        <v/>
      </c>
    </row>
    <row r="7479" spans="1:10" x14ac:dyDescent="0.35">
      <c r="A7479" s="7" t="str">
        <f>IF('Payments Export'!A7483="","",'Payments Export'!A7483)</f>
        <v/>
      </c>
      <c r="B7479" s="7" t="str">
        <f>IF('Payments Export'!A7483="","",'Payments Export'!B7483)</f>
        <v/>
      </c>
      <c r="C7479" s="7" t="str">
        <f>IF(IFERROR(VALUE('Payments Export'!H7483),'Payments Export'!H7483)&lt;&gt;0,IFERROR(VALUE('Payments Export'!H7483),'Payments Export'!H7483),"")</f>
        <v/>
      </c>
      <c r="D7479" s="7" t="str">
        <f>IF('Payments Export'!I7483="","",'Payments Export'!I7483)</f>
        <v/>
      </c>
      <c r="E7479" s="7" t="str">
        <f t="shared" si="232"/>
        <v/>
      </c>
      <c r="F7479" s="7" t="str">
        <f>IF('Payments Export'!A7483="","",'Payments Export'!N7483)</f>
        <v/>
      </c>
      <c r="G7479" s="7" t="str">
        <f>IF('Payments Export'!A7483="","",'Payments Export'!O7483)</f>
        <v/>
      </c>
      <c r="H7479" s="7" t="str">
        <f>IF('Payments Export'!B7483="","",G7479-F7479)</f>
        <v/>
      </c>
      <c r="I7479" s="3" t="str">
        <f>IF(C7479&lt;&gt;"",_xlfn.XLOOKUP(IFERROR(VALUE(C7479),C7479),'Items database'!A:A,'Items database'!B:B),(_xlfn.XLOOKUP(LEFT(E7479,3),Services,Services,"")))</f>
        <v/>
      </c>
      <c r="J7479" s="3" t="str">
        <f t="shared" si="233"/>
        <v/>
      </c>
    </row>
    <row r="7480" spans="1:10" x14ac:dyDescent="0.35">
      <c r="A7480" s="7" t="str">
        <f>IF('Payments Export'!A7484="","",'Payments Export'!A7484)</f>
        <v/>
      </c>
      <c r="B7480" s="7" t="str">
        <f>IF('Payments Export'!A7484="","",'Payments Export'!B7484)</f>
        <v/>
      </c>
      <c r="C7480" s="7" t="str">
        <f>IF(IFERROR(VALUE('Payments Export'!H7484),'Payments Export'!H7484)&lt;&gt;0,IFERROR(VALUE('Payments Export'!H7484),'Payments Export'!H7484),"")</f>
        <v/>
      </c>
      <c r="D7480" s="7" t="str">
        <f>IF('Payments Export'!I7484="","",'Payments Export'!I7484)</f>
        <v/>
      </c>
      <c r="E7480" s="7" t="str">
        <f t="shared" si="232"/>
        <v/>
      </c>
      <c r="F7480" s="7" t="str">
        <f>IF('Payments Export'!A7484="","",'Payments Export'!N7484)</f>
        <v/>
      </c>
      <c r="G7480" s="7" t="str">
        <f>IF('Payments Export'!A7484="","",'Payments Export'!O7484)</f>
        <v/>
      </c>
      <c r="H7480" s="7" t="str">
        <f>IF('Payments Export'!B7484="","",G7480-F7480)</f>
        <v/>
      </c>
      <c r="I7480" s="3" t="str">
        <f>IF(C7480&lt;&gt;"",_xlfn.XLOOKUP(IFERROR(VALUE(C7480),C7480),'Items database'!A:A,'Items database'!B:B),(_xlfn.XLOOKUP(LEFT(E7480,3),Services,Services,"")))</f>
        <v/>
      </c>
      <c r="J7480" s="3" t="str">
        <f t="shared" si="233"/>
        <v/>
      </c>
    </row>
    <row r="7481" spans="1:10" x14ac:dyDescent="0.35">
      <c r="A7481" s="7" t="str">
        <f>IF('Payments Export'!A7485="","",'Payments Export'!A7485)</f>
        <v/>
      </c>
      <c r="B7481" s="7" t="str">
        <f>IF('Payments Export'!A7485="","",'Payments Export'!B7485)</f>
        <v/>
      </c>
      <c r="C7481" s="7" t="str">
        <f>IF(IFERROR(VALUE('Payments Export'!H7485),'Payments Export'!H7485)&lt;&gt;0,IFERROR(VALUE('Payments Export'!H7485),'Payments Export'!H7485),"")</f>
        <v/>
      </c>
      <c r="D7481" s="7" t="str">
        <f>IF('Payments Export'!I7485="","",'Payments Export'!I7485)</f>
        <v/>
      </c>
      <c r="E7481" s="7" t="str">
        <f t="shared" si="232"/>
        <v/>
      </c>
      <c r="F7481" s="7" t="str">
        <f>IF('Payments Export'!A7485="","",'Payments Export'!N7485)</f>
        <v/>
      </c>
      <c r="G7481" s="7" t="str">
        <f>IF('Payments Export'!A7485="","",'Payments Export'!O7485)</f>
        <v/>
      </c>
      <c r="H7481" s="7" t="str">
        <f>IF('Payments Export'!B7485="","",G7481-F7481)</f>
        <v/>
      </c>
      <c r="I7481" s="3" t="str">
        <f>IF(C7481&lt;&gt;"",_xlfn.XLOOKUP(IFERROR(VALUE(C7481),C7481),'Items database'!A:A,'Items database'!B:B),(_xlfn.XLOOKUP(LEFT(E7481,3),Services,Services,"")))</f>
        <v/>
      </c>
      <c r="J7481" s="3" t="str">
        <f t="shared" si="233"/>
        <v/>
      </c>
    </row>
    <row r="7482" spans="1:10" x14ac:dyDescent="0.35">
      <c r="A7482" s="7" t="str">
        <f>IF('Payments Export'!A7486="","",'Payments Export'!A7486)</f>
        <v/>
      </c>
      <c r="B7482" s="7" t="str">
        <f>IF('Payments Export'!A7486="","",'Payments Export'!B7486)</f>
        <v/>
      </c>
      <c r="C7482" s="7" t="str">
        <f>IF(IFERROR(VALUE('Payments Export'!H7486),'Payments Export'!H7486)&lt;&gt;0,IFERROR(VALUE('Payments Export'!H7486),'Payments Export'!H7486),"")</f>
        <v/>
      </c>
      <c r="D7482" s="7" t="str">
        <f>IF('Payments Export'!I7486="","",'Payments Export'!I7486)</f>
        <v/>
      </c>
      <c r="E7482" s="7" t="str">
        <f t="shared" si="232"/>
        <v/>
      </c>
      <c r="F7482" s="7" t="str">
        <f>IF('Payments Export'!A7486="","",'Payments Export'!N7486)</f>
        <v/>
      </c>
      <c r="G7482" s="7" t="str">
        <f>IF('Payments Export'!A7486="","",'Payments Export'!O7486)</f>
        <v/>
      </c>
      <c r="H7482" s="7" t="str">
        <f>IF('Payments Export'!B7486="","",G7482-F7482)</f>
        <v/>
      </c>
      <c r="I7482" s="3" t="str">
        <f>IF(C7482&lt;&gt;"",_xlfn.XLOOKUP(IFERROR(VALUE(C7482),C7482),'Items database'!A:A,'Items database'!B:B),(_xlfn.XLOOKUP(LEFT(E7482,3),Services,Services,"")))</f>
        <v/>
      </c>
      <c r="J7482" s="3" t="str">
        <f t="shared" si="233"/>
        <v/>
      </c>
    </row>
    <row r="7483" spans="1:10" x14ac:dyDescent="0.35">
      <c r="A7483" s="7" t="str">
        <f>IF('Payments Export'!A7487="","",'Payments Export'!A7487)</f>
        <v/>
      </c>
      <c r="B7483" s="7" t="str">
        <f>IF('Payments Export'!A7487="","",'Payments Export'!B7487)</f>
        <v/>
      </c>
      <c r="C7483" s="7" t="str">
        <f>IF(IFERROR(VALUE('Payments Export'!H7487),'Payments Export'!H7487)&lt;&gt;0,IFERROR(VALUE('Payments Export'!H7487),'Payments Export'!H7487),"")</f>
        <v/>
      </c>
      <c r="D7483" s="7" t="str">
        <f>IF('Payments Export'!I7487="","",'Payments Export'!I7487)</f>
        <v/>
      </c>
      <c r="E7483" s="7" t="str">
        <f t="shared" si="232"/>
        <v/>
      </c>
      <c r="F7483" s="7" t="str">
        <f>IF('Payments Export'!A7487="","",'Payments Export'!N7487)</f>
        <v/>
      </c>
      <c r="G7483" s="7" t="str">
        <f>IF('Payments Export'!A7487="","",'Payments Export'!O7487)</f>
        <v/>
      </c>
      <c r="H7483" s="7" t="str">
        <f>IF('Payments Export'!B7487="","",G7483-F7483)</f>
        <v/>
      </c>
      <c r="I7483" s="3" t="str">
        <f>IF(C7483&lt;&gt;"",_xlfn.XLOOKUP(IFERROR(VALUE(C7483),C7483),'Items database'!A:A,'Items database'!B:B),(_xlfn.XLOOKUP(LEFT(E7483,3),Services,Services,"")))</f>
        <v/>
      </c>
      <c r="J7483" s="3" t="str">
        <f t="shared" si="233"/>
        <v/>
      </c>
    </row>
    <row r="7484" spans="1:10" x14ac:dyDescent="0.35">
      <c r="A7484" s="7" t="str">
        <f>IF('Payments Export'!A7488="","",'Payments Export'!A7488)</f>
        <v/>
      </c>
      <c r="B7484" s="7" t="str">
        <f>IF('Payments Export'!A7488="","",'Payments Export'!B7488)</f>
        <v/>
      </c>
      <c r="C7484" s="7" t="str">
        <f>IF(IFERROR(VALUE('Payments Export'!H7488),'Payments Export'!H7488)&lt;&gt;0,IFERROR(VALUE('Payments Export'!H7488),'Payments Export'!H7488),"")</f>
        <v/>
      </c>
      <c r="D7484" s="7" t="str">
        <f>IF('Payments Export'!I7488="","",'Payments Export'!I7488)</f>
        <v/>
      </c>
      <c r="E7484" s="7" t="str">
        <f t="shared" si="232"/>
        <v/>
      </c>
      <c r="F7484" s="7" t="str">
        <f>IF('Payments Export'!A7488="","",'Payments Export'!N7488)</f>
        <v/>
      </c>
      <c r="G7484" s="7" t="str">
        <f>IF('Payments Export'!A7488="","",'Payments Export'!O7488)</f>
        <v/>
      </c>
      <c r="H7484" s="7" t="str">
        <f>IF('Payments Export'!B7488="","",G7484-F7484)</f>
        <v/>
      </c>
      <c r="I7484" s="3" t="str">
        <f>IF(C7484&lt;&gt;"",_xlfn.XLOOKUP(IFERROR(VALUE(C7484),C7484),'Items database'!A:A,'Items database'!B:B),(_xlfn.XLOOKUP(LEFT(E7484,3),Services,Services,"")))</f>
        <v/>
      </c>
      <c r="J7484" s="3" t="str">
        <f t="shared" si="233"/>
        <v/>
      </c>
    </row>
    <row r="7485" spans="1:10" x14ac:dyDescent="0.35">
      <c r="A7485" s="7" t="str">
        <f>IF('Payments Export'!A7489="","",'Payments Export'!A7489)</f>
        <v/>
      </c>
      <c r="B7485" s="7" t="str">
        <f>IF('Payments Export'!A7489="","",'Payments Export'!B7489)</f>
        <v/>
      </c>
      <c r="C7485" s="7" t="str">
        <f>IF(IFERROR(VALUE('Payments Export'!H7489),'Payments Export'!H7489)&lt;&gt;0,IFERROR(VALUE('Payments Export'!H7489),'Payments Export'!H7489),"")</f>
        <v/>
      </c>
      <c r="D7485" s="7" t="str">
        <f>IF('Payments Export'!I7489="","",'Payments Export'!I7489)</f>
        <v/>
      </c>
      <c r="E7485" s="7" t="str">
        <f t="shared" si="232"/>
        <v/>
      </c>
      <c r="F7485" s="7" t="str">
        <f>IF('Payments Export'!A7489="","",'Payments Export'!N7489)</f>
        <v/>
      </c>
      <c r="G7485" s="7" t="str">
        <f>IF('Payments Export'!A7489="","",'Payments Export'!O7489)</f>
        <v/>
      </c>
      <c r="H7485" s="7" t="str">
        <f>IF('Payments Export'!B7489="","",G7485-F7485)</f>
        <v/>
      </c>
      <c r="I7485" s="3" t="str">
        <f>IF(C7485&lt;&gt;"",_xlfn.XLOOKUP(IFERROR(VALUE(C7485),C7485),'Items database'!A:A,'Items database'!B:B),(_xlfn.XLOOKUP(LEFT(E7485,3),Services,Services,"")))</f>
        <v/>
      </c>
      <c r="J7485" s="3" t="str">
        <f t="shared" si="233"/>
        <v/>
      </c>
    </row>
    <row r="7486" spans="1:10" x14ac:dyDescent="0.35">
      <c r="A7486" s="7" t="str">
        <f>IF('Payments Export'!A7490="","",'Payments Export'!A7490)</f>
        <v/>
      </c>
      <c r="B7486" s="7" t="str">
        <f>IF('Payments Export'!A7490="","",'Payments Export'!B7490)</f>
        <v/>
      </c>
      <c r="C7486" s="7" t="str">
        <f>IF(IFERROR(VALUE('Payments Export'!H7490),'Payments Export'!H7490)&lt;&gt;0,IFERROR(VALUE('Payments Export'!H7490),'Payments Export'!H7490),"")</f>
        <v/>
      </c>
      <c r="D7486" s="7" t="str">
        <f>IF('Payments Export'!I7490="","",'Payments Export'!I7490)</f>
        <v/>
      </c>
      <c r="E7486" s="7" t="str">
        <f t="shared" si="232"/>
        <v/>
      </c>
      <c r="F7486" s="7" t="str">
        <f>IF('Payments Export'!A7490="","",'Payments Export'!N7490)</f>
        <v/>
      </c>
      <c r="G7486" s="7" t="str">
        <f>IF('Payments Export'!A7490="","",'Payments Export'!O7490)</f>
        <v/>
      </c>
      <c r="H7486" s="7" t="str">
        <f>IF('Payments Export'!B7490="","",G7486-F7486)</f>
        <v/>
      </c>
      <c r="I7486" s="3" t="str">
        <f>IF(C7486&lt;&gt;"",_xlfn.XLOOKUP(IFERROR(VALUE(C7486),C7486),'Items database'!A:A,'Items database'!B:B),(_xlfn.XLOOKUP(LEFT(E7486,3),Services,Services,"")))</f>
        <v/>
      </c>
      <c r="J7486" s="3" t="str">
        <f t="shared" si="233"/>
        <v/>
      </c>
    </row>
    <row r="7487" spans="1:10" x14ac:dyDescent="0.35">
      <c r="A7487" s="7" t="str">
        <f>IF('Payments Export'!A7491="","",'Payments Export'!A7491)</f>
        <v/>
      </c>
      <c r="B7487" s="7" t="str">
        <f>IF('Payments Export'!A7491="","",'Payments Export'!B7491)</f>
        <v/>
      </c>
      <c r="C7487" s="7" t="str">
        <f>IF(IFERROR(VALUE('Payments Export'!H7491),'Payments Export'!H7491)&lt;&gt;0,IFERROR(VALUE('Payments Export'!H7491),'Payments Export'!H7491),"")</f>
        <v/>
      </c>
      <c r="D7487" s="7" t="str">
        <f>IF('Payments Export'!I7491="","",'Payments Export'!I7491)</f>
        <v/>
      </c>
      <c r="E7487" s="7" t="str">
        <f t="shared" si="232"/>
        <v/>
      </c>
      <c r="F7487" s="7" t="str">
        <f>IF('Payments Export'!A7491="","",'Payments Export'!N7491)</f>
        <v/>
      </c>
      <c r="G7487" s="7" t="str">
        <f>IF('Payments Export'!A7491="","",'Payments Export'!O7491)</f>
        <v/>
      </c>
      <c r="H7487" s="7" t="str">
        <f>IF('Payments Export'!B7491="","",G7487-F7487)</f>
        <v/>
      </c>
      <c r="I7487" s="3" t="str">
        <f>IF(C7487&lt;&gt;"",_xlfn.XLOOKUP(IFERROR(VALUE(C7487),C7487),'Items database'!A:A,'Items database'!B:B),(_xlfn.XLOOKUP(LEFT(E7487,3),Services,Services,"")))</f>
        <v/>
      </c>
      <c r="J7487" s="3" t="str">
        <f t="shared" si="233"/>
        <v/>
      </c>
    </row>
    <row r="7488" spans="1:10" x14ac:dyDescent="0.35">
      <c r="A7488" s="7" t="str">
        <f>IF('Payments Export'!A7492="","",'Payments Export'!A7492)</f>
        <v/>
      </c>
      <c r="B7488" s="7" t="str">
        <f>IF('Payments Export'!A7492="","",'Payments Export'!B7492)</f>
        <v/>
      </c>
      <c r="C7488" s="7" t="str">
        <f>IF(IFERROR(VALUE('Payments Export'!H7492),'Payments Export'!H7492)&lt;&gt;0,IFERROR(VALUE('Payments Export'!H7492),'Payments Export'!H7492),"")</f>
        <v/>
      </c>
      <c r="D7488" s="7" t="str">
        <f>IF('Payments Export'!I7492="","",'Payments Export'!I7492)</f>
        <v/>
      </c>
      <c r="E7488" s="7" t="str">
        <f t="shared" si="232"/>
        <v/>
      </c>
      <c r="F7488" s="7" t="str">
        <f>IF('Payments Export'!A7492="","",'Payments Export'!N7492)</f>
        <v/>
      </c>
      <c r="G7488" s="7" t="str">
        <f>IF('Payments Export'!A7492="","",'Payments Export'!O7492)</f>
        <v/>
      </c>
      <c r="H7488" s="7" t="str">
        <f>IF('Payments Export'!B7492="","",G7488-F7488)</f>
        <v/>
      </c>
      <c r="I7488" s="3" t="str">
        <f>IF(C7488&lt;&gt;"",_xlfn.XLOOKUP(IFERROR(VALUE(C7488),C7488),'Items database'!A:A,'Items database'!B:B),(_xlfn.XLOOKUP(LEFT(E7488,3),Services,Services,"")))</f>
        <v/>
      </c>
      <c r="J7488" s="3" t="str">
        <f t="shared" si="233"/>
        <v/>
      </c>
    </row>
    <row r="7489" spans="1:10" x14ac:dyDescent="0.35">
      <c r="A7489" s="7" t="str">
        <f>IF('Payments Export'!A7493="","",'Payments Export'!A7493)</f>
        <v/>
      </c>
      <c r="B7489" s="7" t="str">
        <f>IF('Payments Export'!A7493="","",'Payments Export'!B7493)</f>
        <v/>
      </c>
      <c r="C7489" s="7" t="str">
        <f>IF(IFERROR(VALUE('Payments Export'!H7493),'Payments Export'!H7493)&lt;&gt;0,IFERROR(VALUE('Payments Export'!H7493),'Payments Export'!H7493),"")</f>
        <v/>
      </c>
      <c r="D7489" s="7" t="str">
        <f>IF('Payments Export'!I7493="","",'Payments Export'!I7493)</f>
        <v/>
      </c>
      <c r="E7489" s="7" t="str">
        <f t="shared" ref="E7489:E7552" si="234">LEFT(D7489,66)</f>
        <v/>
      </c>
      <c r="F7489" s="7" t="str">
        <f>IF('Payments Export'!A7493="","",'Payments Export'!N7493)</f>
        <v/>
      </c>
      <c r="G7489" s="7" t="str">
        <f>IF('Payments Export'!A7493="","",'Payments Export'!O7493)</f>
        <v/>
      </c>
      <c r="H7489" s="7" t="str">
        <f>IF('Payments Export'!B7493="","",G7489-F7489)</f>
        <v/>
      </c>
      <c r="I7489" s="3" t="str">
        <f>IF(C7489&lt;&gt;"",_xlfn.XLOOKUP(IFERROR(VALUE(C7489),C7489),'Items database'!A:A,'Items database'!B:B),(_xlfn.XLOOKUP(LEFT(E7489,3),Services,Services,"")))</f>
        <v/>
      </c>
      <c r="J7489" s="3" t="str">
        <f t="shared" ref="J7489:J7552" si="235">IF(ISNUMBER(F7489)=TRUE,IF(F7489=0,"","GST"),"")</f>
        <v/>
      </c>
    </row>
    <row r="7490" spans="1:10" x14ac:dyDescent="0.35">
      <c r="A7490" s="7" t="str">
        <f>IF('Payments Export'!A7494="","",'Payments Export'!A7494)</f>
        <v/>
      </c>
      <c r="B7490" s="7" t="str">
        <f>IF('Payments Export'!A7494="","",'Payments Export'!B7494)</f>
        <v/>
      </c>
      <c r="C7490" s="7" t="str">
        <f>IF(IFERROR(VALUE('Payments Export'!H7494),'Payments Export'!H7494)&lt;&gt;0,IFERROR(VALUE('Payments Export'!H7494),'Payments Export'!H7494),"")</f>
        <v/>
      </c>
      <c r="D7490" s="7" t="str">
        <f>IF('Payments Export'!I7494="","",'Payments Export'!I7494)</f>
        <v/>
      </c>
      <c r="E7490" s="7" t="str">
        <f t="shared" si="234"/>
        <v/>
      </c>
      <c r="F7490" s="7" t="str">
        <f>IF('Payments Export'!A7494="","",'Payments Export'!N7494)</f>
        <v/>
      </c>
      <c r="G7490" s="7" t="str">
        <f>IF('Payments Export'!A7494="","",'Payments Export'!O7494)</f>
        <v/>
      </c>
      <c r="H7490" s="7" t="str">
        <f>IF('Payments Export'!B7494="","",G7490-F7490)</f>
        <v/>
      </c>
      <c r="I7490" s="3" t="str">
        <f>IF(C7490&lt;&gt;"",_xlfn.XLOOKUP(IFERROR(VALUE(C7490),C7490),'Items database'!A:A,'Items database'!B:B),(_xlfn.XLOOKUP(LEFT(E7490,3),Services,Services,"")))</f>
        <v/>
      </c>
      <c r="J7490" s="3" t="str">
        <f t="shared" si="235"/>
        <v/>
      </c>
    </row>
    <row r="7491" spans="1:10" x14ac:dyDescent="0.35">
      <c r="A7491" s="7" t="str">
        <f>IF('Payments Export'!A7495="","",'Payments Export'!A7495)</f>
        <v/>
      </c>
      <c r="B7491" s="7" t="str">
        <f>IF('Payments Export'!A7495="","",'Payments Export'!B7495)</f>
        <v/>
      </c>
      <c r="C7491" s="7" t="str">
        <f>IF(IFERROR(VALUE('Payments Export'!H7495),'Payments Export'!H7495)&lt;&gt;0,IFERROR(VALUE('Payments Export'!H7495),'Payments Export'!H7495),"")</f>
        <v/>
      </c>
      <c r="D7491" s="7" t="str">
        <f>IF('Payments Export'!I7495="","",'Payments Export'!I7495)</f>
        <v/>
      </c>
      <c r="E7491" s="7" t="str">
        <f t="shared" si="234"/>
        <v/>
      </c>
      <c r="F7491" s="7" t="str">
        <f>IF('Payments Export'!A7495="","",'Payments Export'!N7495)</f>
        <v/>
      </c>
      <c r="G7491" s="7" t="str">
        <f>IF('Payments Export'!A7495="","",'Payments Export'!O7495)</f>
        <v/>
      </c>
      <c r="H7491" s="7" t="str">
        <f>IF('Payments Export'!B7495="","",G7491-F7491)</f>
        <v/>
      </c>
      <c r="I7491" s="3" t="str">
        <f>IF(C7491&lt;&gt;"",_xlfn.XLOOKUP(IFERROR(VALUE(C7491),C7491),'Items database'!A:A,'Items database'!B:B),(_xlfn.XLOOKUP(LEFT(E7491,3),Services,Services,"")))</f>
        <v/>
      </c>
      <c r="J7491" s="3" t="str">
        <f t="shared" si="235"/>
        <v/>
      </c>
    </row>
    <row r="7492" spans="1:10" x14ac:dyDescent="0.35">
      <c r="A7492" s="7" t="str">
        <f>IF('Payments Export'!A7496="","",'Payments Export'!A7496)</f>
        <v/>
      </c>
      <c r="B7492" s="7" t="str">
        <f>IF('Payments Export'!A7496="","",'Payments Export'!B7496)</f>
        <v/>
      </c>
      <c r="C7492" s="7" t="str">
        <f>IF(IFERROR(VALUE('Payments Export'!H7496),'Payments Export'!H7496)&lt;&gt;0,IFERROR(VALUE('Payments Export'!H7496),'Payments Export'!H7496),"")</f>
        <v/>
      </c>
      <c r="D7492" s="7" t="str">
        <f>IF('Payments Export'!I7496="","",'Payments Export'!I7496)</f>
        <v/>
      </c>
      <c r="E7492" s="7" t="str">
        <f t="shared" si="234"/>
        <v/>
      </c>
      <c r="F7492" s="7" t="str">
        <f>IF('Payments Export'!A7496="","",'Payments Export'!N7496)</f>
        <v/>
      </c>
      <c r="G7492" s="7" t="str">
        <f>IF('Payments Export'!A7496="","",'Payments Export'!O7496)</f>
        <v/>
      </c>
      <c r="H7492" s="7" t="str">
        <f>IF('Payments Export'!B7496="","",G7492-F7492)</f>
        <v/>
      </c>
      <c r="I7492" s="3" t="str">
        <f>IF(C7492&lt;&gt;"",_xlfn.XLOOKUP(IFERROR(VALUE(C7492),C7492),'Items database'!A:A,'Items database'!B:B),(_xlfn.XLOOKUP(LEFT(E7492,3),Services,Services,"")))</f>
        <v/>
      </c>
      <c r="J7492" s="3" t="str">
        <f t="shared" si="235"/>
        <v/>
      </c>
    </row>
    <row r="7493" spans="1:10" x14ac:dyDescent="0.35">
      <c r="A7493" s="7" t="str">
        <f>IF('Payments Export'!A7497="","",'Payments Export'!A7497)</f>
        <v/>
      </c>
      <c r="B7493" s="7" t="str">
        <f>IF('Payments Export'!A7497="","",'Payments Export'!B7497)</f>
        <v/>
      </c>
      <c r="C7493" s="7" t="str">
        <f>IF(IFERROR(VALUE('Payments Export'!H7497),'Payments Export'!H7497)&lt;&gt;0,IFERROR(VALUE('Payments Export'!H7497),'Payments Export'!H7497),"")</f>
        <v/>
      </c>
      <c r="D7493" s="7" t="str">
        <f>IF('Payments Export'!I7497="","",'Payments Export'!I7497)</f>
        <v/>
      </c>
      <c r="E7493" s="7" t="str">
        <f t="shared" si="234"/>
        <v/>
      </c>
      <c r="F7493" s="7" t="str">
        <f>IF('Payments Export'!A7497="","",'Payments Export'!N7497)</f>
        <v/>
      </c>
      <c r="G7493" s="7" t="str">
        <f>IF('Payments Export'!A7497="","",'Payments Export'!O7497)</f>
        <v/>
      </c>
      <c r="H7493" s="7" t="str">
        <f>IF('Payments Export'!B7497="","",G7493-F7493)</f>
        <v/>
      </c>
      <c r="I7493" s="3" t="str">
        <f>IF(C7493&lt;&gt;"",_xlfn.XLOOKUP(IFERROR(VALUE(C7493),C7493),'Items database'!A:A,'Items database'!B:B),(_xlfn.XLOOKUP(LEFT(E7493,3),Services,Services,"")))</f>
        <v/>
      </c>
      <c r="J7493" s="3" t="str">
        <f t="shared" si="235"/>
        <v/>
      </c>
    </row>
    <row r="7494" spans="1:10" x14ac:dyDescent="0.35">
      <c r="A7494" s="7" t="str">
        <f>IF('Payments Export'!A7498="","",'Payments Export'!A7498)</f>
        <v/>
      </c>
      <c r="B7494" s="7" t="str">
        <f>IF('Payments Export'!A7498="","",'Payments Export'!B7498)</f>
        <v/>
      </c>
      <c r="C7494" s="7" t="str">
        <f>IF(IFERROR(VALUE('Payments Export'!H7498),'Payments Export'!H7498)&lt;&gt;0,IFERROR(VALUE('Payments Export'!H7498),'Payments Export'!H7498),"")</f>
        <v/>
      </c>
      <c r="D7494" s="7" t="str">
        <f>IF('Payments Export'!I7498="","",'Payments Export'!I7498)</f>
        <v/>
      </c>
      <c r="E7494" s="7" t="str">
        <f t="shared" si="234"/>
        <v/>
      </c>
      <c r="F7494" s="7" t="str">
        <f>IF('Payments Export'!A7498="","",'Payments Export'!N7498)</f>
        <v/>
      </c>
      <c r="G7494" s="7" t="str">
        <f>IF('Payments Export'!A7498="","",'Payments Export'!O7498)</f>
        <v/>
      </c>
      <c r="H7494" s="7" t="str">
        <f>IF('Payments Export'!B7498="","",G7494-F7494)</f>
        <v/>
      </c>
      <c r="I7494" s="3" t="str">
        <f>IF(C7494&lt;&gt;"",_xlfn.XLOOKUP(IFERROR(VALUE(C7494),C7494),'Items database'!A:A,'Items database'!B:B),(_xlfn.XLOOKUP(LEFT(E7494,3),Services,Services,"")))</f>
        <v/>
      </c>
      <c r="J7494" s="3" t="str">
        <f t="shared" si="235"/>
        <v/>
      </c>
    </row>
    <row r="7495" spans="1:10" x14ac:dyDescent="0.35">
      <c r="A7495" s="7" t="str">
        <f>IF('Payments Export'!A7499="","",'Payments Export'!A7499)</f>
        <v/>
      </c>
      <c r="B7495" s="7" t="str">
        <f>IF('Payments Export'!A7499="","",'Payments Export'!B7499)</f>
        <v/>
      </c>
      <c r="C7495" s="7" t="str">
        <f>IF(IFERROR(VALUE('Payments Export'!H7499),'Payments Export'!H7499)&lt;&gt;0,IFERROR(VALUE('Payments Export'!H7499),'Payments Export'!H7499),"")</f>
        <v/>
      </c>
      <c r="D7495" s="7" t="str">
        <f>IF('Payments Export'!I7499="","",'Payments Export'!I7499)</f>
        <v/>
      </c>
      <c r="E7495" s="7" t="str">
        <f t="shared" si="234"/>
        <v/>
      </c>
      <c r="F7495" s="7" t="str">
        <f>IF('Payments Export'!A7499="","",'Payments Export'!N7499)</f>
        <v/>
      </c>
      <c r="G7495" s="7" t="str">
        <f>IF('Payments Export'!A7499="","",'Payments Export'!O7499)</f>
        <v/>
      </c>
      <c r="H7495" s="7" t="str">
        <f>IF('Payments Export'!B7499="","",G7495-F7495)</f>
        <v/>
      </c>
      <c r="I7495" s="3" t="str">
        <f>IF(C7495&lt;&gt;"",_xlfn.XLOOKUP(IFERROR(VALUE(C7495),C7495),'Items database'!A:A,'Items database'!B:B),(_xlfn.XLOOKUP(LEFT(E7495,3),Services,Services,"")))</f>
        <v/>
      </c>
      <c r="J7495" s="3" t="str">
        <f t="shared" si="235"/>
        <v/>
      </c>
    </row>
    <row r="7496" spans="1:10" x14ac:dyDescent="0.35">
      <c r="A7496" s="7" t="str">
        <f>IF('Payments Export'!A7500="","",'Payments Export'!A7500)</f>
        <v/>
      </c>
      <c r="B7496" s="7" t="str">
        <f>IF('Payments Export'!A7500="","",'Payments Export'!B7500)</f>
        <v/>
      </c>
      <c r="C7496" s="7" t="str">
        <f>IF(IFERROR(VALUE('Payments Export'!H7500),'Payments Export'!H7500)&lt;&gt;0,IFERROR(VALUE('Payments Export'!H7500),'Payments Export'!H7500),"")</f>
        <v/>
      </c>
      <c r="D7496" s="7" t="str">
        <f>IF('Payments Export'!I7500="","",'Payments Export'!I7500)</f>
        <v/>
      </c>
      <c r="E7496" s="7" t="str">
        <f t="shared" si="234"/>
        <v/>
      </c>
      <c r="F7496" s="7" t="str">
        <f>IF('Payments Export'!A7500="","",'Payments Export'!N7500)</f>
        <v/>
      </c>
      <c r="G7496" s="7" t="str">
        <f>IF('Payments Export'!A7500="","",'Payments Export'!O7500)</f>
        <v/>
      </c>
      <c r="H7496" s="7" t="str">
        <f>IF('Payments Export'!B7500="","",G7496-F7496)</f>
        <v/>
      </c>
      <c r="I7496" s="3" t="str">
        <f>IF(C7496&lt;&gt;"",_xlfn.XLOOKUP(IFERROR(VALUE(C7496),C7496),'Items database'!A:A,'Items database'!B:B),(_xlfn.XLOOKUP(LEFT(E7496,3),Services,Services,"")))</f>
        <v/>
      </c>
      <c r="J7496" s="3" t="str">
        <f t="shared" si="235"/>
        <v/>
      </c>
    </row>
    <row r="7497" spans="1:10" x14ac:dyDescent="0.35">
      <c r="A7497" s="7" t="str">
        <f>IF('Payments Export'!A7501="","",'Payments Export'!A7501)</f>
        <v/>
      </c>
      <c r="B7497" s="7" t="str">
        <f>IF('Payments Export'!A7501="","",'Payments Export'!B7501)</f>
        <v/>
      </c>
      <c r="C7497" s="7" t="str">
        <f>IF(IFERROR(VALUE('Payments Export'!H7501),'Payments Export'!H7501)&lt;&gt;0,IFERROR(VALUE('Payments Export'!H7501),'Payments Export'!H7501),"")</f>
        <v/>
      </c>
      <c r="D7497" s="7" t="str">
        <f>IF('Payments Export'!I7501="","",'Payments Export'!I7501)</f>
        <v/>
      </c>
      <c r="E7497" s="7" t="str">
        <f t="shared" si="234"/>
        <v/>
      </c>
      <c r="F7497" s="7" t="str">
        <f>IF('Payments Export'!A7501="","",'Payments Export'!N7501)</f>
        <v/>
      </c>
      <c r="G7497" s="7" t="str">
        <f>IF('Payments Export'!A7501="","",'Payments Export'!O7501)</f>
        <v/>
      </c>
      <c r="H7497" s="7" t="str">
        <f>IF('Payments Export'!B7501="","",G7497-F7497)</f>
        <v/>
      </c>
      <c r="I7497" s="3" t="str">
        <f>IF(C7497&lt;&gt;"",_xlfn.XLOOKUP(IFERROR(VALUE(C7497),C7497),'Items database'!A:A,'Items database'!B:B),(_xlfn.XLOOKUP(LEFT(E7497,3),Services,Services,"")))</f>
        <v/>
      </c>
      <c r="J7497" s="3" t="str">
        <f t="shared" si="235"/>
        <v/>
      </c>
    </row>
    <row r="7498" spans="1:10" x14ac:dyDescent="0.35">
      <c r="A7498" s="7" t="str">
        <f>IF('Payments Export'!A7502="","",'Payments Export'!A7502)</f>
        <v/>
      </c>
      <c r="B7498" s="7" t="str">
        <f>IF('Payments Export'!A7502="","",'Payments Export'!B7502)</f>
        <v/>
      </c>
      <c r="C7498" s="7" t="str">
        <f>IF(IFERROR(VALUE('Payments Export'!H7502),'Payments Export'!H7502)&lt;&gt;0,IFERROR(VALUE('Payments Export'!H7502),'Payments Export'!H7502),"")</f>
        <v/>
      </c>
      <c r="D7498" s="7" t="str">
        <f>IF('Payments Export'!I7502="","",'Payments Export'!I7502)</f>
        <v/>
      </c>
      <c r="E7498" s="7" t="str">
        <f t="shared" si="234"/>
        <v/>
      </c>
      <c r="F7498" s="7" t="str">
        <f>IF('Payments Export'!A7502="","",'Payments Export'!N7502)</f>
        <v/>
      </c>
      <c r="G7498" s="7" t="str">
        <f>IF('Payments Export'!A7502="","",'Payments Export'!O7502)</f>
        <v/>
      </c>
      <c r="H7498" s="7" t="str">
        <f>IF('Payments Export'!B7502="","",G7498-F7498)</f>
        <v/>
      </c>
      <c r="I7498" s="3" t="str">
        <f>IF(C7498&lt;&gt;"",_xlfn.XLOOKUP(IFERROR(VALUE(C7498),C7498),'Items database'!A:A,'Items database'!B:B),(_xlfn.XLOOKUP(LEFT(E7498,3),Services,Services,"")))</f>
        <v/>
      </c>
      <c r="J7498" s="3" t="str">
        <f t="shared" si="235"/>
        <v/>
      </c>
    </row>
    <row r="7499" spans="1:10" x14ac:dyDescent="0.35">
      <c r="A7499" s="7" t="str">
        <f>IF('Payments Export'!A7503="","",'Payments Export'!A7503)</f>
        <v/>
      </c>
      <c r="B7499" s="7" t="str">
        <f>IF('Payments Export'!A7503="","",'Payments Export'!B7503)</f>
        <v/>
      </c>
      <c r="C7499" s="7" t="str">
        <f>IF(IFERROR(VALUE('Payments Export'!H7503),'Payments Export'!H7503)&lt;&gt;0,IFERROR(VALUE('Payments Export'!H7503),'Payments Export'!H7503),"")</f>
        <v/>
      </c>
      <c r="D7499" s="7" t="str">
        <f>IF('Payments Export'!I7503="","",'Payments Export'!I7503)</f>
        <v/>
      </c>
      <c r="E7499" s="7" t="str">
        <f t="shared" si="234"/>
        <v/>
      </c>
      <c r="F7499" s="7" t="str">
        <f>IF('Payments Export'!A7503="","",'Payments Export'!N7503)</f>
        <v/>
      </c>
      <c r="G7499" s="7" t="str">
        <f>IF('Payments Export'!A7503="","",'Payments Export'!O7503)</f>
        <v/>
      </c>
      <c r="H7499" s="7" t="str">
        <f>IF('Payments Export'!B7503="","",G7499-F7499)</f>
        <v/>
      </c>
      <c r="I7499" s="3" t="str">
        <f>IF(C7499&lt;&gt;"",_xlfn.XLOOKUP(IFERROR(VALUE(C7499),C7499),'Items database'!A:A,'Items database'!B:B),(_xlfn.XLOOKUP(LEFT(E7499,3),Services,Services,"")))</f>
        <v/>
      </c>
      <c r="J7499" s="3" t="str">
        <f t="shared" si="235"/>
        <v/>
      </c>
    </row>
    <row r="7500" spans="1:10" x14ac:dyDescent="0.35">
      <c r="A7500" s="7" t="str">
        <f>IF('Payments Export'!A7504="","",'Payments Export'!A7504)</f>
        <v/>
      </c>
      <c r="B7500" s="7" t="str">
        <f>IF('Payments Export'!A7504="","",'Payments Export'!B7504)</f>
        <v/>
      </c>
      <c r="C7500" s="7" t="str">
        <f>IF(IFERROR(VALUE('Payments Export'!H7504),'Payments Export'!H7504)&lt;&gt;0,IFERROR(VALUE('Payments Export'!H7504),'Payments Export'!H7504),"")</f>
        <v/>
      </c>
      <c r="D7500" s="7" t="str">
        <f>IF('Payments Export'!I7504="","",'Payments Export'!I7504)</f>
        <v/>
      </c>
      <c r="E7500" s="7" t="str">
        <f t="shared" si="234"/>
        <v/>
      </c>
      <c r="F7500" s="7" t="str">
        <f>IF('Payments Export'!A7504="","",'Payments Export'!N7504)</f>
        <v/>
      </c>
      <c r="G7500" s="7" t="str">
        <f>IF('Payments Export'!A7504="","",'Payments Export'!O7504)</f>
        <v/>
      </c>
      <c r="H7500" s="7" t="str">
        <f>IF('Payments Export'!B7504="","",G7500-F7500)</f>
        <v/>
      </c>
      <c r="I7500" s="3" t="str">
        <f>IF(C7500&lt;&gt;"",_xlfn.XLOOKUP(IFERROR(VALUE(C7500),C7500),'Items database'!A:A,'Items database'!B:B),(_xlfn.XLOOKUP(LEFT(E7500,3),Services,Services,"")))</f>
        <v/>
      </c>
      <c r="J7500" s="3" t="str">
        <f t="shared" si="235"/>
        <v/>
      </c>
    </row>
    <row r="7501" spans="1:10" x14ac:dyDescent="0.35">
      <c r="A7501" s="7" t="str">
        <f>IF('Payments Export'!A7505="","",'Payments Export'!A7505)</f>
        <v/>
      </c>
      <c r="B7501" s="7" t="str">
        <f>IF('Payments Export'!A7505="","",'Payments Export'!B7505)</f>
        <v/>
      </c>
      <c r="C7501" s="7" t="str">
        <f>IF(IFERROR(VALUE('Payments Export'!H7505),'Payments Export'!H7505)&lt;&gt;0,IFERROR(VALUE('Payments Export'!H7505),'Payments Export'!H7505),"")</f>
        <v/>
      </c>
      <c r="D7501" s="7" t="str">
        <f>IF('Payments Export'!I7505="","",'Payments Export'!I7505)</f>
        <v/>
      </c>
      <c r="E7501" s="7" t="str">
        <f t="shared" si="234"/>
        <v/>
      </c>
      <c r="F7501" s="7" t="str">
        <f>IF('Payments Export'!A7505="","",'Payments Export'!N7505)</f>
        <v/>
      </c>
      <c r="G7501" s="7" t="str">
        <f>IF('Payments Export'!A7505="","",'Payments Export'!O7505)</f>
        <v/>
      </c>
      <c r="H7501" s="7" t="str">
        <f>IF('Payments Export'!B7505="","",G7501-F7501)</f>
        <v/>
      </c>
      <c r="I7501" s="3" t="str">
        <f>IF(C7501&lt;&gt;"",_xlfn.XLOOKUP(IFERROR(VALUE(C7501),C7501),'Items database'!A:A,'Items database'!B:B),(_xlfn.XLOOKUP(LEFT(E7501,3),Services,Services,"")))</f>
        <v/>
      </c>
      <c r="J7501" s="3" t="str">
        <f t="shared" si="235"/>
        <v/>
      </c>
    </row>
    <row r="7502" spans="1:10" x14ac:dyDescent="0.35">
      <c r="A7502" s="7" t="str">
        <f>IF('Payments Export'!A7506="","",'Payments Export'!A7506)</f>
        <v/>
      </c>
      <c r="B7502" s="7" t="str">
        <f>IF('Payments Export'!A7506="","",'Payments Export'!B7506)</f>
        <v/>
      </c>
      <c r="C7502" s="7" t="str">
        <f>IF(IFERROR(VALUE('Payments Export'!H7506),'Payments Export'!H7506)&lt;&gt;0,IFERROR(VALUE('Payments Export'!H7506),'Payments Export'!H7506),"")</f>
        <v/>
      </c>
      <c r="D7502" s="7" t="str">
        <f>IF('Payments Export'!I7506="","",'Payments Export'!I7506)</f>
        <v/>
      </c>
      <c r="E7502" s="7" t="str">
        <f t="shared" si="234"/>
        <v/>
      </c>
      <c r="F7502" s="7" t="str">
        <f>IF('Payments Export'!A7506="","",'Payments Export'!N7506)</f>
        <v/>
      </c>
      <c r="G7502" s="7" t="str">
        <f>IF('Payments Export'!A7506="","",'Payments Export'!O7506)</f>
        <v/>
      </c>
      <c r="H7502" s="7" t="str">
        <f>IF('Payments Export'!B7506="","",G7502-F7502)</f>
        <v/>
      </c>
      <c r="I7502" s="3" t="str">
        <f>IF(C7502&lt;&gt;"",_xlfn.XLOOKUP(IFERROR(VALUE(C7502),C7502),'Items database'!A:A,'Items database'!B:B),(_xlfn.XLOOKUP(LEFT(E7502,3),Services,Services,"")))</f>
        <v/>
      </c>
      <c r="J7502" s="3" t="str">
        <f t="shared" si="235"/>
        <v/>
      </c>
    </row>
    <row r="7503" spans="1:10" x14ac:dyDescent="0.35">
      <c r="A7503" s="7" t="str">
        <f>IF('Payments Export'!A7507="","",'Payments Export'!A7507)</f>
        <v/>
      </c>
      <c r="B7503" s="7" t="str">
        <f>IF('Payments Export'!A7507="","",'Payments Export'!B7507)</f>
        <v/>
      </c>
      <c r="C7503" s="7" t="str">
        <f>IF(IFERROR(VALUE('Payments Export'!H7507),'Payments Export'!H7507)&lt;&gt;0,IFERROR(VALUE('Payments Export'!H7507),'Payments Export'!H7507),"")</f>
        <v/>
      </c>
      <c r="D7503" s="7" t="str">
        <f>IF('Payments Export'!I7507="","",'Payments Export'!I7507)</f>
        <v/>
      </c>
      <c r="E7503" s="7" t="str">
        <f t="shared" si="234"/>
        <v/>
      </c>
      <c r="F7503" s="7" t="str">
        <f>IF('Payments Export'!A7507="","",'Payments Export'!N7507)</f>
        <v/>
      </c>
      <c r="G7503" s="7" t="str">
        <f>IF('Payments Export'!A7507="","",'Payments Export'!O7507)</f>
        <v/>
      </c>
      <c r="H7503" s="7" t="str">
        <f>IF('Payments Export'!B7507="","",G7503-F7503)</f>
        <v/>
      </c>
      <c r="I7503" s="3" t="str">
        <f>IF(C7503&lt;&gt;"",_xlfn.XLOOKUP(IFERROR(VALUE(C7503),C7503),'Items database'!A:A,'Items database'!B:B),(_xlfn.XLOOKUP(LEFT(E7503,3),Services,Services,"")))</f>
        <v/>
      </c>
      <c r="J7503" s="3" t="str">
        <f t="shared" si="235"/>
        <v/>
      </c>
    </row>
    <row r="7504" spans="1:10" x14ac:dyDescent="0.35">
      <c r="A7504" s="7" t="str">
        <f>IF('Payments Export'!A7508="","",'Payments Export'!A7508)</f>
        <v/>
      </c>
      <c r="B7504" s="7" t="str">
        <f>IF('Payments Export'!A7508="","",'Payments Export'!B7508)</f>
        <v/>
      </c>
      <c r="C7504" s="7" t="str">
        <f>IF(IFERROR(VALUE('Payments Export'!H7508),'Payments Export'!H7508)&lt;&gt;0,IFERROR(VALUE('Payments Export'!H7508),'Payments Export'!H7508),"")</f>
        <v/>
      </c>
      <c r="D7504" s="7" t="str">
        <f>IF('Payments Export'!I7508="","",'Payments Export'!I7508)</f>
        <v/>
      </c>
      <c r="E7504" s="7" t="str">
        <f t="shared" si="234"/>
        <v/>
      </c>
      <c r="F7504" s="7" t="str">
        <f>IF('Payments Export'!A7508="","",'Payments Export'!N7508)</f>
        <v/>
      </c>
      <c r="G7504" s="7" t="str">
        <f>IF('Payments Export'!A7508="","",'Payments Export'!O7508)</f>
        <v/>
      </c>
      <c r="H7504" s="7" t="str">
        <f>IF('Payments Export'!B7508="","",G7504-F7504)</f>
        <v/>
      </c>
      <c r="I7504" s="3" t="str">
        <f>IF(C7504&lt;&gt;"",_xlfn.XLOOKUP(IFERROR(VALUE(C7504),C7504),'Items database'!A:A,'Items database'!B:B),(_xlfn.XLOOKUP(LEFT(E7504,3),Services,Services,"")))</f>
        <v/>
      </c>
      <c r="J7504" s="3" t="str">
        <f t="shared" si="235"/>
        <v/>
      </c>
    </row>
    <row r="7505" spans="1:10" x14ac:dyDescent="0.35">
      <c r="A7505" s="7" t="str">
        <f>IF('Payments Export'!A7509="","",'Payments Export'!A7509)</f>
        <v/>
      </c>
      <c r="B7505" s="7" t="str">
        <f>IF('Payments Export'!A7509="","",'Payments Export'!B7509)</f>
        <v/>
      </c>
      <c r="C7505" s="7" t="str">
        <f>IF(IFERROR(VALUE('Payments Export'!H7509),'Payments Export'!H7509)&lt;&gt;0,IFERROR(VALUE('Payments Export'!H7509),'Payments Export'!H7509),"")</f>
        <v/>
      </c>
      <c r="D7505" s="7" t="str">
        <f>IF('Payments Export'!I7509="","",'Payments Export'!I7509)</f>
        <v/>
      </c>
      <c r="E7505" s="7" t="str">
        <f t="shared" si="234"/>
        <v/>
      </c>
      <c r="F7505" s="7" t="str">
        <f>IF('Payments Export'!A7509="","",'Payments Export'!N7509)</f>
        <v/>
      </c>
      <c r="G7505" s="7" t="str">
        <f>IF('Payments Export'!A7509="","",'Payments Export'!O7509)</f>
        <v/>
      </c>
      <c r="H7505" s="7" t="str">
        <f>IF('Payments Export'!B7509="","",G7505-F7505)</f>
        <v/>
      </c>
      <c r="I7505" s="3" t="str">
        <f>IF(C7505&lt;&gt;"",_xlfn.XLOOKUP(IFERROR(VALUE(C7505),C7505),'Items database'!A:A,'Items database'!B:B),(_xlfn.XLOOKUP(LEFT(E7505,3),Services,Services,"")))</f>
        <v/>
      </c>
      <c r="J7505" s="3" t="str">
        <f t="shared" si="235"/>
        <v/>
      </c>
    </row>
    <row r="7506" spans="1:10" x14ac:dyDescent="0.35">
      <c r="A7506" s="7" t="str">
        <f>IF('Payments Export'!A7510="","",'Payments Export'!A7510)</f>
        <v/>
      </c>
      <c r="B7506" s="7" t="str">
        <f>IF('Payments Export'!A7510="","",'Payments Export'!B7510)</f>
        <v/>
      </c>
      <c r="C7506" s="7" t="str">
        <f>IF(IFERROR(VALUE('Payments Export'!H7510),'Payments Export'!H7510)&lt;&gt;0,IFERROR(VALUE('Payments Export'!H7510),'Payments Export'!H7510),"")</f>
        <v/>
      </c>
      <c r="D7506" s="7" t="str">
        <f>IF('Payments Export'!I7510="","",'Payments Export'!I7510)</f>
        <v/>
      </c>
      <c r="E7506" s="7" t="str">
        <f t="shared" si="234"/>
        <v/>
      </c>
      <c r="F7506" s="7" t="str">
        <f>IF('Payments Export'!A7510="","",'Payments Export'!N7510)</f>
        <v/>
      </c>
      <c r="G7506" s="7" t="str">
        <f>IF('Payments Export'!A7510="","",'Payments Export'!O7510)</f>
        <v/>
      </c>
      <c r="H7506" s="7" t="str">
        <f>IF('Payments Export'!B7510="","",G7506-F7506)</f>
        <v/>
      </c>
      <c r="I7506" s="3" t="str">
        <f>IF(C7506&lt;&gt;"",_xlfn.XLOOKUP(IFERROR(VALUE(C7506),C7506),'Items database'!A:A,'Items database'!B:B),(_xlfn.XLOOKUP(LEFT(E7506,3),Services,Services,"")))</f>
        <v/>
      </c>
      <c r="J7506" s="3" t="str">
        <f t="shared" si="235"/>
        <v/>
      </c>
    </row>
    <row r="7507" spans="1:10" x14ac:dyDescent="0.35">
      <c r="A7507" s="7" t="str">
        <f>IF('Payments Export'!A7511="","",'Payments Export'!A7511)</f>
        <v/>
      </c>
      <c r="B7507" s="7" t="str">
        <f>IF('Payments Export'!A7511="","",'Payments Export'!B7511)</f>
        <v/>
      </c>
      <c r="C7507" s="7" t="str">
        <f>IF(IFERROR(VALUE('Payments Export'!H7511),'Payments Export'!H7511)&lt;&gt;0,IFERROR(VALUE('Payments Export'!H7511),'Payments Export'!H7511),"")</f>
        <v/>
      </c>
      <c r="D7507" s="7" t="str">
        <f>IF('Payments Export'!I7511="","",'Payments Export'!I7511)</f>
        <v/>
      </c>
      <c r="E7507" s="7" t="str">
        <f t="shared" si="234"/>
        <v/>
      </c>
      <c r="F7507" s="7" t="str">
        <f>IF('Payments Export'!A7511="","",'Payments Export'!N7511)</f>
        <v/>
      </c>
      <c r="G7507" s="7" t="str">
        <f>IF('Payments Export'!A7511="","",'Payments Export'!O7511)</f>
        <v/>
      </c>
      <c r="H7507" s="7" t="str">
        <f>IF('Payments Export'!B7511="","",G7507-F7507)</f>
        <v/>
      </c>
      <c r="I7507" s="3" t="str">
        <f>IF(C7507&lt;&gt;"",_xlfn.XLOOKUP(IFERROR(VALUE(C7507),C7507),'Items database'!A:A,'Items database'!B:B),(_xlfn.XLOOKUP(LEFT(E7507,3),Services,Services,"")))</f>
        <v/>
      </c>
      <c r="J7507" s="3" t="str">
        <f t="shared" si="235"/>
        <v/>
      </c>
    </row>
    <row r="7508" spans="1:10" x14ac:dyDescent="0.35">
      <c r="A7508" s="7" t="str">
        <f>IF('Payments Export'!A7512="","",'Payments Export'!A7512)</f>
        <v/>
      </c>
      <c r="B7508" s="7" t="str">
        <f>IF('Payments Export'!A7512="","",'Payments Export'!B7512)</f>
        <v/>
      </c>
      <c r="C7508" s="7" t="str">
        <f>IF(IFERROR(VALUE('Payments Export'!H7512),'Payments Export'!H7512)&lt;&gt;0,IFERROR(VALUE('Payments Export'!H7512),'Payments Export'!H7512),"")</f>
        <v/>
      </c>
      <c r="D7508" s="7" t="str">
        <f>IF('Payments Export'!I7512="","",'Payments Export'!I7512)</f>
        <v/>
      </c>
      <c r="E7508" s="7" t="str">
        <f t="shared" si="234"/>
        <v/>
      </c>
      <c r="F7508" s="7" t="str">
        <f>IF('Payments Export'!A7512="","",'Payments Export'!N7512)</f>
        <v/>
      </c>
      <c r="G7508" s="7" t="str">
        <f>IF('Payments Export'!A7512="","",'Payments Export'!O7512)</f>
        <v/>
      </c>
      <c r="H7508" s="7" t="str">
        <f>IF('Payments Export'!B7512="","",G7508-F7508)</f>
        <v/>
      </c>
      <c r="I7508" s="3" t="str">
        <f>IF(C7508&lt;&gt;"",_xlfn.XLOOKUP(IFERROR(VALUE(C7508),C7508),'Items database'!A:A,'Items database'!B:B),(_xlfn.XLOOKUP(LEFT(E7508,3),Services,Services,"")))</f>
        <v/>
      </c>
      <c r="J7508" s="3" t="str">
        <f t="shared" si="235"/>
        <v/>
      </c>
    </row>
    <row r="7509" spans="1:10" x14ac:dyDescent="0.35">
      <c r="A7509" s="7" t="str">
        <f>IF('Payments Export'!A7513="","",'Payments Export'!A7513)</f>
        <v/>
      </c>
      <c r="B7509" s="7" t="str">
        <f>IF('Payments Export'!A7513="","",'Payments Export'!B7513)</f>
        <v/>
      </c>
      <c r="C7509" s="7" t="str">
        <f>IF(IFERROR(VALUE('Payments Export'!H7513),'Payments Export'!H7513)&lt;&gt;0,IFERROR(VALUE('Payments Export'!H7513),'Payments Export'!H7513),"")</f>
        <v/>
      </c>
      <c r="D7509" s="7" t="str">
        <f>IF('Payments Export'!I7513="","",'Payments Export'!I7513)</f>
        <v/>
      </c>
      <c r="E7509" s="7" t="str">
        <f t="shared" si="234"/>
        <v/>
      </c>
      <c r="F7509" s="7" t="str">
        <f>IF('Payments Export'!A7513="","",'Payments Export'!N7513)</f>
        <v/>
      </c>
      <c r="G7509" s="7" t="str">
        <f>IF('Payments Export'!A7513="","",'Payments Export'!O7513)</f>
        <v/>
      </c>
      <c r="H7509" s="7" t="str">
        <f>IF('Payments Export'!B7513="","",G7509-F7509)</f>
        <v/>
      </c>
      <c r="I7509" s="3" t="str">
        <f>IF(C7509&lt;&gt;"",_xlfn.XLOOKUP(IFERROR(VALUE(C7509),C7509),'Items database'!A:A,'Items database'!B:B),(_xlfn.XLOOKUP(LEFT(E7509,3),Services,Services,"")))</f>
        <v/>
      </c>
      <c r="J7509" s="3" t="str">
        <f t="shared" si="235"/>
        <v/>
      </c>
    </row>
    <row r="7510" spans="1:10" x14ac:dyDescent="0.35">
      <c r="A7510" s="7" t="str">
        <f>IF('Payments Export'!A7514="","",'Payments Export'!A7514)</f>
        <v/>
      </c>
      <c r="B7510" s="7" t="str">
        <f>IF('Payments Export'!A7514="","",'Payments Export'!B7514)</f>
        <v/>
      </c>
      <c r="C7510" s="7" t="str">
        <f>IF(IFERROR(VALUE('Payments Export'!H7514),'Payments Export'!H7514)&lt;&gt;0,IFERROR(VALUE('Payments Export'!H7514),'Payments Export'!H7514),"")</f>
        <v/>
      </c>
      <c r="D7510" s="7" t="str">
        <f>IF('Payments Export'!I7514="","",'Payments Export'!I7514)</f>
        <v/>
      </c>
      <c r="E7510" s="7" t="str">
        <f t="shared" si="234"/>
        <v/>
      </c>
      <c r="F7510" s="7" t="str">
        <f>IF('Payments Export'!A7514="","",'Payments Export'!N7514)</f>
        <v/>
      </c>
      <c r="G7510" s="7" t="str">
        <f>IF('Payments Export'!A7514="","",'Payments Export'!O7514)</f>
        <v/>
      </c>
      <c r="H7510" s="7" t="str">
        <f>IF('Payments Export'!B7514="","",G7510-F7510)</f>
        <v/>
      </c>
      <c r="I7510" s="3" t="str">
        <f>IF(C7510&lt;&gt;"",_xlfn.XLOOKUP(IFERROR(VALUE(C7510),C7510),'Items database'!A:A,'Items database'!B:B),(_xlfn.XLOOKUP(LEFT(E7510,3),Services,Services,"")))</f>
        <v/>
      </c>
      <c r="J7510" s="3" t="str">
        <f t="shared" si="235"/>
        <v/>
      </c>
    </row>
    <row r="7511" spans="1:10" x14ac:dyDescent="0.35">
      <c r="A7511" s="7" t="str">
        <f>IF('Payments Export'!A7515="","",'Payments Export'!A7515)</f>
        <v/>
      </c>
      <c r="B7511" s="7" t="str">
        <f>IF('Payments Export'!A7515="","",'Payments Export'!B7515)</f>
        <v/>
      </c>
      <c r="C7511" s="7" t="str">
        <f>IF(IFERROR(VALUE('Payments Export'!H7515),'Payments Export'!H7515)&lt;&gt;0,IFERROR(VALUE('Payments Export'!H7515),'Payments Export'!H7515),"")</f>
        <v/>
      </c>
      <c r="D7511" s="7" t="str">
        <f>IF('Payments Export'!I7515="","",'Payments Export'!I7515)</f>
        <v/>
      </c>
      <c r="E7511" s="7" t="str">
        <f t="shared" si="234"/>
        <v/>
      </c>
      <c r="F7511" s="7" t="str">
        <f>IF('Payments Export'!A7515="","",'Payments Export'!N7515)</f>
        <v/>
      </c>
      <c r="G7511" s="7" t="str">
        <f>IF('Payments Export'!A7515="","",'Payments Export'!O7515)</f>
        <v/>
      </c>
      <c r="H7511" s="7" t="str">
        <f>IF('Payments Export'!B7515="","",G7511-F7511)</f>
        <v/>
      </c>
      <c r="I7511" s="3" t="str">
        <f>IF(C7511&lt;&gt;"",_xlfn.XLOOKUP(IFERROR(VALUE(C7511),C7511),'Items database'!A:A,'Items database'!B:B),(_xlfn.XLOOKUP(LEFT(E7511,3),Services,Services,"")))</f>
        <v/>
      </c>
      <c r="J7511" s="3" t="str">
        <f t="shared" si="235"/>
        <v/>
      </c>
    </row>
    <row r="7512" spans="1:10" x14ac:dyDescent="0.35">
      <c r="A7512" s="7" t="str">
        <f>IF('Payments Export'!A7516="","",'Payments Export'!A7516)</f>
        <v/>
      </c>
      <c r="B7512" s="7" t="str">
        <f>IF('Payments Export'!A7516="","",'Payments Export'!B7516)</f>
        <v/>
      </c>
      <c r="C7512" s="7" t="str">
        <f>IF(IFERROR(VALUE('Payments Export'!H7516),'Payments Export'!H7516)&lt;&gt;0,IFERROR(VALUE('Payments Export'!H7516),'Payments Export'!H7516),"")</f>
        <v/>
      </c>
      <c r="D7512" s="7" t="str">
        <f>IF('Payments Export'!I7516="","",'Payments Export'!I7516)</f>
        <v/>
      </c>
      <c r="E7512" s="7" t="str">
        <f t="shared" si="234"/>
        <v/>
      </c>
      <c r="F7512" s="7" t="str">
        <f>IF('Payments Export'!A7516="","",'Payments Export'!N7516)</f>
        <v/>
      </c>
      <c r="G7512" s="7" t="str">
        <f>IF('Payments Export'!A7516="","",'Payments Export'!O7516)</f>
        <v/>
      </c>
      <c r="H7512" s="7" t="str">
        <f>IF('Payments Export'!B7516="","",G7512-F7512)</f>
        <v/>
      </c>
      <c r="I7512" s="3" t="str">
        <f>IF(C7512&lt;&gt;"",_xlfn.XLOOKUP(IFERROR(VALUE(C7512),C7512),'Items database'!A:A,'Items database'!B:B),(_xlfn.XLOOKUP(LEFT(E7512,3),Services,Services,"")))</f>
        <v/>
      </c>
      <c r="J7512" s="3" t="str">
        <f t="shared" si="235"/>
        <v/>
      </c>
    </row>
    <row r="7513" spans="1:10" x14ac:dyDescent="0.35">
      <c r="A7513" s="7" t="str">
        <f>IF('Payments Export'!A7517="","",'Payments Export'!A7517)</f>
        <v/>
      </c>
      <c r="B7513" s="7" t="str">
        <f>IF('Payments Export'!A7517="","",'Payments Export'!B7517)</f>
        <v/>
      </c>
      <c r="C7513" s="7" t="str">
        <f>IF(IFERROR(VALUE('Payments Export'!H7517),'Payments Export'!H7517)&lt;&gt;0,IFERROR(VALUE('Payments Export'!H7517),'Payments Export'!H7517),"")</f>
        <v/>
      </c>
      <c r="D7513" s="7" t="str">
        <f>IF('Payments Export'!I7517="","",'Payments Export'!I7517)</f>
        <v/>
      </c>
      <c r="E7513" s="7" t="str">
        <f t="shared" si="234"/>
        <v/>
      </c>
      <c r="F7513" s="7" t="str">
        <f>IF('Payments Export'!A7517="","",'Payments Export'!N7517)</f>
        <v/>
      </c>
      <c r="G7513" s="7" t="str">
        <f>IF('Payments Export'!A7517="","",'Payments Export'!O7517)</f>
        <v/>
      </c>
      <c r="H7513" s="7" t="str">
        <f>IF('Payments Export'!B7517="","",G7513-F7513)</f>
        <v/>
      </c>
      <c r="I7513" s="3" t="str">
        <f>IF(C7513&lt;&gt;"",_xlfn.XLOOKUP(IFERROR(VALUE(C7513),C7513),'Items database'!A:A,'Items database'!B:B),(_xlfn.XLOOKUP(LEFT(E7513,3),Services,Services,"")))</f>
        <v/>
      </c>
      <c r="J7513" s="3" t="str">
        <f t="shared" si="235"/>
        <v/>
      </c>
    </row>
    <row r="7514" spans="1:10" x14ac:dyDescent="0.35">
      <c r="A7514" s="7" t="str">
        <f>IF('Payments Export'!A7518="","",'Payments Export'!A7518)</f>
        <v/>
      </c>
      <c r="B7514" s="7" t="str">
        <f>IF('Payments Export'!A7518="","",'Payments Export'!B7518)</f>
        <v/>
      </c>
      <c r="C7514" s="7" t="str">
        <f>IF(IFERROR(VALUE('Payments Export'!H7518),'Payments Export'!H7518)&lt;&gt;0,IFERROR(VALUE('Payments Export'!H7518),'Payments Export'!H7518),"")</f>
        <v/>
      </c>
      <c r="D7514" s="7" t="str">
        <f>IF('Payments Export'!I7518="","",'Payments Export'!I7518)</f>
        <v/>
      </c>
      <c r="E7514" s="7" t="str">
        <f t="shared" si="234"/>
        <v/>
      </c>
      <c r="F7514" s="7" t="str">
        <f>IF('Payments Export'!A7518="","",'Payments Export'!N7518)</f>
        <v/>
      </c>
      <c r="G7514" s="7" t="str">
        <f>IF('Payments Export'!A7518="","",'Payments Export'!O7518)</f>
        <v/>
      </c>
      <c r="H7514" s="7" t="str">
        <f>IF('Payments Export'!B7518="","",G7514-F7514)</f>
        <v/>
      </c>
      <c r="I7514" s="3" t="str">
        <f>IF(C7514&lt;&gt;"",_xlfn.XLOOKUP(IFERROR(VALUE(C7514),C7514),'Items database'!A:A,'Items database'!B:B),(_xlfn.XLOOKUP(LEFT(E7514,3),Services,Services,"")))</f>
        <v/>
      </c>
      <c r="J7514" s="3" t="str">
        <f t="shared" si="235"/>
        <v/>
      </c>
    </row>
    <row r="7515" spans="1:10" x14ac:dyDescent="0.35">
      <c r="A7515" s="7" t="str">
        <f>IF('Payments Export'!A7519="","",'Payments Export'!A7519)</f>
        <v/>
      </c>
      <c r="B7515" s="7" t="str">
        <f>IF('Payments Export'!A7519="","",'Payments Export'!B7519)</f>
        <v/>
      </c>
      <c r="C7515" s="7" t="str">
        <f>IF(IFERROR(VALUE('Payments Export'!H7519),'Payments Export'!H7519)&lt;&gt;0,IFERROR(VALUE('Payments Export'!H7519),'Payments Export'!H7519),"")</f>
        <v/>
      </c>
      <c r="D7515" s="7" t="str">
        <f>IF('Payments Export'!I7519="","",'Payments Export'!I7519)</f>
        <v/>
      </c>
      <c r="E7515" s="7" t="str">
        <f t="shared" si="234"/>
        <v/>
      </c>
      <c r="F7515" s="7" t="str">
        <f>IF('Payments Export'!A7519="","",'Payments Export'!N7519)</f>
        <v/>
      </c>
      <c r="G7515" s="7" t="str">
        <f>IF('Payments Export'!A7519="","",'Payments Export'!O7519)</f>
        <v/>
      </c>
      <c r="H7515" s="7" t="str">
        <f>IF('Payments Export'!B7519="","",G7515-F7515)</f>
        <v/>
      </c>
      <c r="I7515" s="3" t="str">
        <f>IF(C7515&lt;&gt;"",_xlfn.XLOOKUP(IFERROR(VALUE(C7515),C7515),'Items database'!A:A,'Items database'!B:B),(_xlfn.XLOOKUP(LEFT(E7515,3),Services,Services,"")))</f>
        <v/>
      </c>
      <c r="J7515" s="3" t="str">
        <f t="shared" si="235"/>
        <v/>
      </c>
    </row>
    <row r="7516" spans="1:10" x14ac:dyDescent="0.35">
      <c r="A7516" s="7" t="str">
        <f>IF('Payments Export'!A7520="","",'Payments Export'!A7520)</f>
        <v/>
      </c>
      <c r="B7516" s="7" t="str">
        <f>IF('Payments Export'!A7520="","",'Payments Export'!B7520)</f>
        <v/>
      </c>
      <c r="C7516" s="7" t="str">
        <f>IF(IFERROR(VALUE('Payments Export'!H7520),'Payments Export'!H7520)&lt;&gt;0,IFERROR(VALUE('Payments Export'!H7520),'Payments Export'!H7520),"")</f>
        <v/>
      </c>
      <c r="D7516" s="7" t="str">
        <f>IF('Payments Export'!I7520="","",'Payments Export'!I7520)</f>
        <v/>
      </c>
      <c r="E7516" s="7" t="str">
        <f t="shared" si="234"/>
        <v/>
      </c>
      <c r="F7516" s="7" t="str">
        <f>IF('Payments Export'!A7520="","",'Payments Export'!N7520)</f>
        <v/>
      </c>
      <c r="G7516" s="7" t="str">
        <f>IF('Payments Export'!A7520="","",'Payments Export'!O7520)</f>
        <v/>
      </c>
      <c r="H7516" s="7" t="str">
        <f>IF('Payments Export'!B7520="","",G7516-F7516)</f>
        <v/>
      </c>
      <c r="I7516" s="3" t="str">
        <f>IF(C7516&lt;&gt;"",_xlfn.XLOOKUP(IFERROR(VALUE(C7516),C7516),'Items database'!A:A,'Items database'!B:B),(_xlfn.XLOOKUP(LEFT(E7516,3),Services,Services,"")))</f>
        <v/>
      </c>
      <c r="J7516" s="3" t="str">
        <f t="shared" si="235"/>
        <v/>
      </c>
    </row>
    <row r="7517" spans="1:10" x14ac:dyDescent="0.35">
      <c r="A7517" s="7" t="str">
        <f>IF('Payments Export'!A7521="","",'Payments Export'!A7521)</f>
        <v/>
      </c>
      <c r="B7517" s="7" t="str">
        <f>IF('Payments Export'!A7521="","",'Payments Export'!B7521)</f>
        <v/>
      </c>
      <c r="C7517" s="7" t="str">
        <f>IF(IFERROR(VALUE('Payments Export'!H7521),'Payments Export'!H7521)&lt;&gt;0,IFERROR(VALUE('Payments Export'!H7521),'Payments Export'!H7521),"")</f>
        <v/>
      </c>
      <c r="D7517" s="7" t="str">
        <f>IF('Payments Export'!I7521="","",'Payments Export'!I7521)</f>
        <v/>
      </c>
      <c r="E7517" s="7" t="str">
        <f t="shared" si="234"/>
        <v/>
      </c>
      <c r="F7517" s="7" t="str">
        <f>IF('Payments Export'!A7521="","",'Payments Export'!N7521)</f>
        <v/>
      </c>
      <c r="G7517" s="7" t="str">
        <f>IF('Payments Export'!A7521="","",'Payments Export'!O7521)</f>
        <v/>
      </c>
      <c r="H7517" s="7" t="str">
        <f>IF('Payments Export'!B7521="","",G7517-F7517)</f>
        <v/>
      </c>
      <c r="I7517" s="3" t="str">
        <f>IF(C7517&lt;&gt;"",_xlfn.XLOOKUP(IFERROR(VALUE(C7517),C7517),'Items database'!A:A,'Items database'!B:B),(_xlfn.XLOOKUP(LEFT(E7517,3),Services,Services,"")))</f>
        <v/>
      </c>
      <c r="J7517" s="3" t="str">
        <f t="shared" si="235"/>
        <v/>
      </c>
    </row>
    <row r="7518" spans="1:10" x14ac:dyDescent="0.35">
      <c r="A7518" s="7" t="str">
        <f>IF('Payments Export'!A7522="","",'Payments Export'!A7522)</f>
        <v/>
      </c>
      <c r="B7518" s="7" t="str">
        <f>IF('Payments Export'!A7522="","",'Payments Export'!B7522)</f>
        <v/>
      </c>
      <c r="C7518" s="7" t="str">
        <f>IF(IFERROR(VALUE('Payments Export'!H7522),'Payments Export'!H7522)&lt;&gt;0,IFERROR(VALUE('Payments Export'!H7522),'Payments Export'!H7522),"")</f>
        <v/>
      </c>
      <c r="D7518" s="7" t="str">
        <f>IF('Payments Export'!I7522="","",'Payments Export'!I7522)</f>
        <v/>
      </c>
      <c r="E7518" s="7" t="str">
        <f t="shared" si="234"/>
        <v/>
      </c>
      <c r="F7518" s="7" t="str">
        <f>IF('Payments Export'!A7522="","",'Payments Export'!N7522)</f>
        <v/>
      </c>
      <c r="G7518" s="7" t="str">
        <f>IF('Payments Export'!A7522="","",'Payments Export'!O7522)</f>
        <v/>
      </c>
      <c r="H7518" s="7" t="str">
        <f>IF('Payments Export'!B7522="","",G7518-F7518)</f>
        <v/>
      </c>
      <c r="I7518" s="3" t="str">
        <f>IF(C7518&lt;&gt;"",_xlfn.XLOOKUP(IFERROR(VALUE(C7518),C7518),'Items database'!A:A,'Items database'!B:B),(_xlfn.XLOOKUP(LEFT(E7518,3),Services,Services,"")))</f>
        <v/>
      </c>
      <c r="J7518" s="3" t="str">
        <f t="shared" si="235"/>
        <v/>
      </c>
    </row>
    <row r="7519" spans="1:10" x14ac:dyDescent="0.35">
      <c r="A7519" s="7" t="str">
        <f>IF('Payments Export'!A7523="","",'Payments Export'!A7523)</f>
        <v/>
      </c>
      <c r="B7519" s="7" t="str">
        <f>IF('Payments Export'!A7523="","",'Payments Export'!B7523)</f>
        <v/>
      </c>
      <c r="C7519" s="7" t="str">
        <f>IF(IFERROR(VALUE('Payments Export'!H7523),'Payments Export'!H7523)&lt;&gt;0,IFERROR(VALUE('Payments Export'!H7523),'Payments Export'!H7523),"")</f>
        <v/>
      </c>
      <c r="D7519" s="7" t="str">
        <f>IF('Payments Export'!I7523="","",'Payments Export'!I7523)</f>
        <v/>
      </c>
      <c r="E7519" s="7" t="str">
        <f t="shared" si="234"/>
        <v/>
      </c>
      <c r="F7519" s="7" t="str">
        <f>IF('Payments Export'!A7523="","",'Payments Export'!N7523)</f>
        <v/>
      </c>
      <c r="G7519" s="7" t="str">
        <f>IF('Payments Export'!A7523="","",'Payments Export'!O7523)</f>
        <v/>
      </c>
      <c r="H7519" s="7" t="str">
        <f>IF('Payments Export'!B7523="","",G7519-F7519)</f>
        <v/>
      </c>
      <c r="I7519" s="3" t="str">
        <f>IF(C7519&lt;&gt;"",_xlfn.XLOOKUP(IFERROR(VALUE(C7519),C7519),'Items database'!A:A,'Items database'!B:B),(_xlfn.XLOOKUP(LEFT(E7519,3),Services,Services,"")))</f>
        <v/>
      </c>
      <c r="J7519" s="3" t="str">
        <f t="shared" si="235"/>
        <v/>
      </c>
    </row>
    <row r="7520" spans="1:10" x14ac:dyDescent="0.35">
      <c r="A7520" s="7" t="str">
        <f>IF('Payments Export'!A7524="","",'Payments Export'!A7524)</f>
        <v/>
      </c>
      <c r="B7520" s="7" t="str">
        <f>IF('Payments Export'!A7524="","",'Payments Export'!B7524)</f>
        <v/>
      </c>
      <c r="C7520" s="7" t="str">
        <f>IF(IFERROR(VALUE('Payments Export'!H7524),'Payments Export'!H7524)&lt;&gt;0,IFERROR(VALUE('Payments Export'!H7524),'Payments Export'!H7524),"")</f>
        <v/>
      </c>
      <c r="D7520" s="7" t="str">
        <f>IF('Payments Export'!I7524="","",'Payments Export'!I7524)</f>
        <v/>
      </c>
      <c r="E7520" s="7" t="str">
        <f t="shared" si="234"/>
        <v/>
      </c>
      <c r="F7520" s="7" t="str">
        <f>IF('Payments Export'!A7524="","",'Payments Export'!N7524)</f>
        <v/>
      </c>
      <c r="G7520" s="7" t="str">
        <f>IF('Payments Export'!A7524="","",'Payments Export'!O7524)</f>
        <v/>
      </c>
      <c r="H7520" s="7" t="str">
        <f>IF('Payments Export'!B7524="","",G7520-F7520)</f>
        <v/>
      </c>
      <c r="I7520" s="3" t="str">
        <f>IF(C7520&lt;&gt;"",_xlfn.XLOOKUP(IFERROR(VALUE(C7520),C7520),'Items database'!A:A,'Items database'!B:B),(_xlfn.XLOOKUP(LEFT(E7520,3),Services,Services,"")))</f>
        <v/>
      </c>
      <c r="J7520" s="3" t="str">
        <f t="shared" si="235"/>
        <v/>
      </c>
    </row>
    <row r="7521" spans="1:10" x14ac:dyDescent="0.35">
      <c r="A7521" s="7" t="str">
        <f>IF('Payments Export'!A7525="","",'Payments Export'!A7525)</f>
        <v/>
      </c>
      <c r="B7521" s="7" t="str">
        <f>IF('Payments Export'!A7525="","",'Payments Export'!B7525)</f>
        <v/>
      </c>
      <c r="C7521" s="7" t="str">
        <f>IF(IFERROR(VALUE('Payments Export'!H7525),'Payments Export'!H7525)&lt;&gt;0,IFERROR(VALUE('Payments Export'!H7525),'Payments Export'!H7525),"")</f>
        <v/>
      </c>
      <c r="D7521" s="7" t="str">
        <f>IF('Payments Export'!I7525="","",'Payments Export'!I7525)</f>
        <v/>
      </c>
      <c r="E7521" s="7" t="str">
        <f t="shared" si="234"/>
        <v/>
      </c>
      <c r="F7521" s="7" t="str">
        <f>IF('Payments Export'!A7525="","",'Payments Export'!N7525)</f>
        <v/>
      </c>
      <c r="G7521" s="7" t="str">
        <f>IF('Payments Export'!A7525="","",'Payments Export'!O7525)</f>
        <v/>
      </c>
      <c r="H7521" s="7" t="str">
        <f>IF('Payments Export'!B7525="","",G7521-F7521)</f>
        <v/>
      </c>
      <c r="I7521" s="3" t="str">
        <f>IF(C7521&lt;&gt;"",_xlfn.XLOOKUP(IFERROR(VALUE(C7521),C7521),'Items database'!A:A,'Items database'!B:B),(_xlfn.XLOOKUP(LEFT(E7521,3),Services,Services,"")))</f>
        <v/>
      </c>
      <c r="J7521" s="3" t="str">
        <f t="shared" si="235"/>
        <v/>
      </c>
    </row>
    <row r="7522" spans="1:10" x14ac:dyDescent="0.35">
      <c r="A7522" s="7" t="str">
        <f>IF('Payments Export'!A7526="","",'Payments Export'!A7526)</f>
        <v/>
      </c>
      <c r="B7522" s="7" t="str">
        <f>IF('Payments Export'!A7526="","",'Payments Export'!B7526)</f>
        <v/>
      </c>
      <c r="C7522" s="7" t="str">
        <f>IF(IFERROR(VALUE('Payments Export'!H7526),'Payments Export'!H7526)&lt;&gt;0,IFERROR(VALUE('Payments Export'!H7526),'Payments Export'!H7526),"")</f>
        <v/>
      </c>
      <c r="D7522" s="7" t="str">
        <f>IF('Payments Export'!I7526="","",'Payments Export'!I7526)</f>
        <v/>
      </c>
      <c r="E7522" s="7" t="str">
        <f t="shared" si="234"/>
        <v/>
      </c>
      <c r="F7522" s="7" t="str">
        <f>IF('Payments Export'!A7526="","",'Payments Export'!N7526)</f>
        <v/>
      </c>
      <c r="G7522" s="7" t="str">
        <f>IF('Payments Export'!A7526="","",'Payments Export'!O7526)</f>
        <v/>
      </c>
      <c r="H7522" s="7" t="str">
        <f>IF('Payments Export'!B7526="","",G7522-F7522)</f>
        <v/>
      </c>
      <c r="I7522" s="3" t="str">
        <f>IF(C7522&lt;&gt;"",_xlfn.XLOOKUP(IFERROR(VALUE(C7522),C7522),'Items database'!A:A,'Items database'!B:B),(_xlfn.XLOOKUP(LEFT(E7522,3),Services,Services,"")))</f>
        <v/>
      </c>
      <c r="J7522" s="3" t="str">
        <f t="shared" si="235"/>
        <v/>
      </c>
    </row>
    <row r="7523" spans="1:10" x14ac:dyDescent="0.35">
      <c r="A7523" s="7" t="str">
        <f>IF('Payments Export'!A7527="","",'Payments Export'!A7527)</f>
        <v/>
      </c>
      <c r="B7523" s="7" t="str">
        <f>IF('Payments Export'!A7527="","",'Payments Export'!B7527)</f>
        <v/>
      </c>
      <c r="C7523" s="7" t="str">
        <f>IF(IFERROR(VALUE('Payments Export'!H7527),'Payments Export'!H7527)&lt;&gt;0,IFERROR(VALUE('Payments Export'!H7527),'Payments Export'!H7527),"")</f>
        <v/>
      </c>
      <c r="D7523" s="7" t="str">
        <f>IF('Payments Export'!I7527="","",'Payments Export'!I7527)</f>
        <v/>
      </c>
      <c r="E7523" s="7" t="str">
        <f t="shared" si="234"/>
        <v/>
      </c>
      <c r="F7523" s="7" t="str">
        <f>IF('Payments Export'!A7527="","",'Payments Export'!N7527)</f>
        <v/>
      </c>
      <c r="G7523" s="7" t="str">
        <f>IF('Payments Export'!A7527="","",'Payments Export'!O7527)</f>
        <v/>
      </c>
      <c r="H7523" s="7" t="str">
        <f>IF('Payments Export'!B7527="","",G7523-F7523)</f>
        <v/>
      </c>
      <c r="I7523" s="3" t="str">
        <f>IF(C7523&lt;&gt;"",_xlfn.XLOOKUP(IFERROR(VALUE(C7523),C7523),'Items database'!A:A,'Items database'!B:B),(_xlfn.XLOOKUP(LEFT(E7523,3),Services,Services,"")))</f>
        <v/>
      </c>
      <c r="J7523" s="3" t="str">
        <f t="shared" si="235"/>
        <v/>
      </c>
    </row>
    <row r="7524" spans="1:10" x14ac:dyDescent="0.35">
      <c r="A7524" s="7" t="str">
        <f>IF('Payments Export'!A7528="","",'Payments Export'!A7528)</f>
        <v/>
      </c>
      <c r="B7524" s="7" t="str">
        <f>IF('Payments Export'!A7528="","",'Payments Export'!B7528)</f>
        <v/>
      </c>
      <c r="C7524" s="7" t="str">
        <f>IF(IFERROR(VALUE('Payments Export'!H7528),'Payments Export'!H7528)&lt;&gt;0,IFERROR(VALUE('Payments Export'!H7528),'Payments Export'!H7528),"")</f>
        <v/>
      </c>
      <c r="D7524" s="7" t="str">
        <f>IF('Payments Export'!I7528="","",'Payments Export'!I7528)</f>
        <v/>
      </c>
      <c r="E7524" s="7" t="str">
        <f t="shared" si="234"/>
        <v/>
      </c>
      <c r="F7524" s="7" t="str">
        <f>IF('Payments Export'!A7528="","",'Payments Export'!N7528)</f>
        <v/>
      </c>
      <c r="G7524" s="7" t="str">
        <f>IF('Payments Export'!A7528="","",'Payments Export'!O7528)</f>
        <v/>
      </c>
      <c r="H7524" s="7" t="str">
        <f>IF('Payments Export'!B7528="","",G7524-F7524)</f>
        <v/>
      </c>
      <c r="I7524" s="3" t="str">
        <f>IF(C7524&lt;&gt;"",_xlfn.XLOOKUP(IFERROR(VALUE(C7524),C7524),'Items database'!A:A,'Items database'!B:B),(_xlfn.XLOOKUP(LEFT(E7524,3),Services,Services,"")))</f>
        <v/>
      </c>
      <c r="J7524" s="3" t="str">
        <f t="shared" si="235"/>
        <v/>
      </c>
    </row>
    <row r="7525" spans="1:10" x14ac:dyDescent="0.35">
      <c r="A7525" s="7" t="str">
        <f>IF('Payments Export'!A7529="","",'Payments Export'!A7529)</f>
        <v/>
      </c>
      <c r="B7525" s="7" t="str">
        <f>IF('Payments Export'!A7529="","",'Payments Export'!B7529)</f>
        <v/>
      </c>
      <c r="C7525" s="7" t="str">
        <f>IF(IFERROR(VALUE('Payments Export'!H7529),'Payments Export'!H7529)&lt;&gt;0,IFERROR(VALUE('Payments Export'!H7529),'Payments Export'!H7529),"")</f>
        <v/>
      </c>
      <c r="D7525" s="7" t="str">
        <f>IF('Payments Export'!I7529="","",'Payments Export'!I7529)</f>
        <v/>
      </c>
      <c r="E7525" s="7" t="str">
        <f t="shared" si="234"/>
        <v/>
      </c>
      <c r="F7525" s="7" t="str">
        <f>IF('Payments Export'!A7529="","",'Payments Export'!N7529)</f>
        <v/>
      </c>
      <c r="G7525" s="7" t="str">
        <f>IF('Payments Export'!A7529="","",'Payments Export'!O7529)</f>
        <v/>
      </c>
      <c r="H7525" s="7" t="str">
        <f>IF('Payments Export'!B7529="","",G7525-F7525)</f>
        <v/>
      </c>
      <c r="I7525" s="3" t="str">
        <f>IF(C7525&lt;&gt;"",_xlfn.XLOOKUP(IFERROR(VALUE(C7525),C7525),'Items database'!A:A,'Items database'!B:B),(_xlfn.XLOOKUP(LEFT(E7525,3),Services,Services,"")))</f>
        <v/>
      </c>
      <c r="J7525" s="3" t="str">
        <f t="shared" si="235"/>
        <v/>
      </c>
    </row>
    <row r="7526" spans="1:10" x14ac:dyDescent="0.35">
      <c r="A7526" s="7" t="str">
        <f>IF('Payments Export'!A7530="","",'Payments Export'!A7530)</f>
        <v/>
      </c>
      <c r="B7526" s="7" t="str">
        <f>IF('Payments Export'!A7530="","",'Payments Export'!B7530)</f>
        <v/>
      </c>
      <c r="C7526" s="7" t="str">
        <f>IF(IFERROR(VALUE('Payments Export'!H7530),'Payments Export'!H7530)&lt;&gt;0,IFERROR(VALUE('Payments Export'!H7530),'Payments Export'!H7530),"")</f>
        <v/>
      </c>
      <c r="D7526" s="7" t="str">
        <f>IF('Payments Export'!I7530="","",'Payments Export'!I7530)</f>
        <v/>
      </c>
      <c r="E7526" s="7" t="str">
        <f t="shared" si="234"/>
        <v/>
      </c>
      <c r="F7526" s="7" t="str">
        <f>IF('Payments Export'!A7530="","",'Payments Export'!N7530)</f>
        <v/>
      </c>
      <c r="G7526" s="7" t="str">
        <f>IF('Payments Export'!A7530="","",'Payments Export'!O7530)</f>
        <v/>
      </c>
      <c r="H7526" s="7" t="str">
        <f>IF('Payments Export'!B7530="","",G7526-F7526)</f>
        <v/>
      </c>
      <c r="I7526" s="3" t="str">
        <f>IF(C7526&lt;&gt;"",_xlfn.XLOOKUP(IFERROR(VALUE(C7526),C7526),'Items database'!A:A,'Items database'!B:B),(_xlfn.XLOOKUP(LEFT(E7526,3),Services,Services,"")))</f>
        <v/>
      </c>
      <c r="J7526" s="3" t="str">
        <f t="shared" si="235"/>
        <v/>
      </c>
    </row>
    <row r="7527" spans="1:10" x14ac:dyDescent="0.35">
      <c r="A7527" s="7" t="str">
        <f>IF('Payments Export'!A7531="","",'Payments Export'!A7531)</f>
        <v/>
      </c>
      <c r="B7527" s="7" t="str">
        <f>IF('Payments Export'!A7531="","",'Payments Export'!B7531)</f>
        <v/>
      </c>
      <c r="C7527" s="7" t="str">
        <f>IF(IFERROR(VALUE('Payments Export'!H7531),'Payments Export'!H7531)&lt;&gt;0,IFERROR(VALUE('Payments Export'!H7531),'Payments Export'!H7531),"")</f>
        <v/>
      </c>
      <c r="D7527" s="7" t="str">
        <f>IF('Payments Export'!I7531="","",'Payments Export'!I7531)</f>
        <v/>
      </c>
      <c r="E7527" s="7" t="str">
        <f t="shared" si="234"/>
        <v/>
      </c>
      <c r="F7527" s="7" t="str">
        <f>IF('Payments Export'!A7531="","",'Payments Export'!N7531)</f>
        <v/>
      </c>
      <c r="G7527" s="7" t="str">
        <f>IF('Payments Export'!A7531="","",'Payments Export'!O7531)</f>
        <v/>
      </c>
      <c r="H7527" s="7" t="str">
        <f>IF('Payments Export'!B7531="","",G7527-F7527)</f>
        <v/>
      </c>
      <c r="I7527" s="3" t="str">
        <f>IF(C7527&lt;&gt;"",_xlfn.XLOOKUP(IFERROR(VALUE(C7527),C7527),'Items database'!A:A,'Items database'!B:B),(_xlfn.XLOOKUP(LEFT(E7527,3),Services,Services,"")))</f>
        <v/>
      </c>
      <c r="J7527" s="3" t="str">
        <f t="shared" si="235"/>
        <v/>
      </c>
    </row>
    <row r="7528" spans="1:10" x14ac:dyDescent="0.35">
      <c r="A7528" s="7" t="str">
        <f>IF('Payments Export'!A7532="","",'Payments Export'!A7532)</f>
        <v/>
      </c>
      <c r="B7528" s="7" t="str">
        <f>IF('Payments Export'!A7532="","",'Payments Export'!B7532)</f>
        <v/>
      </c>
      <c r="C7528" s="7" t="str">
        <f>IF(IFERROR(VALUE('Payments Export'!H7532),'Payments Export'!H7532)&lt;&gt;0,IFERROR(VALUE('Payments Export'!H7532),'Payments Export'!H7532),"")</f>
        <v/>
      </c>
      <c r="D7528" s="7" t="str">
        <f>IF('Payments Export'!I7532="","",'Payments Export'!I7532)</f>
        <v/>
      </c>
      <c r="E7528" s="7" t="str">
        <f t="shared" si="234"/>
        <v/>
      </c>
      <c r="F7528" s="7" t="str">
        <f>IF('Payments Export'!A7532="","",'Payments Export'!N7532)</f>
        <v/>
      </c>
      <c r="G7528" s="7" t="str">
        <f>IF('Payments Export'!A7532="","",'Payments Export'!O7532)</f>
        <v/>
      </c>
      <c r="H7528" s="7" t="str">
        <f>IF('Payments Export'!B7532="","",G7528-F7528)</f>
        <v/>
      </c>
      <c r="I7528" s="3" t="str">
        <f>IF(C7528&lt;&gt;"",_xlfn.XLOOKUP(IFERROR(VALUE(C7528),C7528),'Items database'!A:A,'Items database'!B:B),(_xlfn.XLOOKUP(LEFT(E7528,3),Services,Services,"")))</f>
        <v/>
      </c>
      <c r="J7528" s="3" t="str">
        <f t="shared" si="235"/>
        <v/>
      </c>
    </row>
    <row r="7529" spans="1:10" x14ac:dyDescent="0.35">
      <c r="A7529" s="7" t="str">
        <f>IF('Payments Export'!A7533="","",'Payments Export'!A7533)</f>
        <v/>
      </c>
      <c r="B7529" s="7" t="str">
        <f>IF('Payments Export'!A7533="","",'Payments Export'!B7533)</f>
        <v/>
      </c>
      <c r="C7529" s="7" t="str">
        <f>IF(IFERROR(VALUE('Payments Export'!H7533),'Payments Export'!H7533)&lt;&gt;0,IFERROR(VALUE('Payments Export'!H7533),'Payments Export'!H7533),"")</f>
        <v/>
      </c>
      <c r="D7529" s="7" t="str">
        <f>IF('Payments Export'!I7533="","",'Payments Export'!I7533)</f>
        <v/>
      </c>
      <c r="E7529" s="7" t="str">
        <f t="shared" si="234"/>
        <v/>
      </c>
      <c r="F7529" s="7" t="str">
        <f>IF('Payments Export'!A7533="","",'Payments Export'!N7533)</f>
        <v/>
      </c>
      <c r="G7529" s="7" t="str">
        <f>IF('Payments Export'!A7533="","",'Payments Export'!O7533)</f>
        <v/>
      </c>
      <c r="H7529" s="7" t="str">
        <f>IF('Payments Export'!B7533="","",G7529-F7529)</f>
        <v/>
      </c>
      <c r="I7529" s="3" t="str">
        <f>IF(C7529&lt;&gt;"",_xlfn.XLOOKUP(IFERROR(VALUE(C7529),C7529),'Items database'!A:A,'Items database'!B:B),(_xlfn.XLOOKUP(LEFT(E7529,3),Services,Services,"")))</f>
        <v/>
      </c>
      <c r="J7529" s="3" t="str">
        <f t="shared" si="235"/>
        <v/>
      </c>
    </row>
    <row r="7530" spans="1:10" x14ac:dyDescent="0.35">
      <c r="A7530" s="7" t="str">
        <f>IF('Payments Export'!A7534="","",'Payments Export'!A7534)</f>
        <v/>
      </c>
      <c r="B7530" s="7" t="str">
        <f>IF('Payments Export'!A7534="","",'Payments Export'!B7534)</f>
        <v/>
      </c>
      <c r="C7530" s="7" t="str">
        <f>IF(IFERROR(VALUE('Payments Export'!H7534),'Payments Export'!H7534)&lt;&gt;0,IFERROR(VALUE('Payments Export'!H7534),'Payments Export'!H7534),"")</f>
        <v/>
      </c>
      <c r="D7530" s="7" t="str">
        <f>IF('Payments Export'!I7534="","",'Payments Export'!I7534)</f>
        <v/>
      </c>
      <c r="E7530" s="7" t="str">
        <f t="shared" si="234"/>
        <v/>
      </c>
      <c r="F7530" s="7" t="str">
        <f>IF('Payments Export'!A7534="","",'Payments Export'!N7534)</f>
        <v/>
      </c>
      <c r="G7530" s="7" t="str">
        <f>IF('Payments Export'!A7534="","",'Payments Export'!O7534)</f>
        <v/>
      </c>
      <c r="H7530" s="7" t="str">
        <f>IF('Payments Export'!B7534="","",G7530-F7530)</f>
        <v/>
      </c>
      <c r="I7530" s="3" t="str">
        <f>IF(C7530&lt;&gt;"",_xlfn.XLOOKUP(IFERROR(VALUE(C7530),C7530),'Items database'!A:A,'Items database'!B:B),(_xlfn.XLOOKUP(LEFT(E7530,3),Services,Services,"")))</f>
        <v/>
      </c>
      <c r="J7530" s="3" t="str">
        <f t="shared" si="235"/>
        <v/>
      </c>
    </row>
    <row r="7531" spans="1:10" x14ac:dyDescent="0.35">
      <c r="A7531" s="7" t="str">
        <f>IF('Payments Export'!A7535="","",'Payments Export'!A7535)</f>
        <v/>
      </c>
      <c r="B7531" s="7" t="str">
        <f>IF('Payments Export'!A7535="","",'Payments Export'!B7535)</f>
        <v/>
      </c>
      <c r="C7531" s="7" t="str">
        <f>IF(IFERROR(VALUE('Payments Export'!H7535),'Payments Export'!H7535)&lt;&gt;0,IFERROR(VALUE('Payments Export'!H7535),'Payments Export'!H7535),"")</f>
        <v/>
      </c>
      <c r="D7531" s="7" t="str">
        <f>IF('Payments Export'!I7535="","",'Payments Export'!I7535)</f>
        <v/>
      </c>
      <c r="E7531" s="7" t="str">
        <f t="shared" si="234"/>
        <v/>
      </c>
      <c r="F7531" s="7" t="str">
        <f>IF('Payments Export'!A7535="","",'Payments Export'!N7535)</f>
        <v/>
      </c>
      <c r="G7531" s="7" t="str">
        <f>IF('Payments Export'!A7535="","",'Payments Export'!O7535)</f>
        <v/>
      </c>
      <c r="H7531" s="7" t="str">
        <f>IF('Payments Export'!B7535="","",G7531-F7531)</f>
        <v/>
      </c>
      <c r="I7531" s="3" t="str">
        <f>IF(C7531&lt;&gt;"",_xlfn.XLOOKUP(IFERROR(VALUE(C7531),C7531),'Items database'!A:A,'Items database'!B:B),(_xlfn.XLOOKUP(LEFT(E7531,3),Services,Services,"")))</f>
        <v/>
      </c>
      <c r="J7531" s="3" t="str">
        <f t="shared" si="235"/>
        <v/>
      </c>
    </row>
    <row r="7532" spans="1:10" x14ac:dyDescent="0.35">
      <c r="A7532" s="7" t="str">
        <f>IF('Payments Export'!A7536="","",'Payments Export'!A7536)</f>
        <v/>
      </c>
      <c r="B7532" s="7" t="str">
        <f>IF('Payments Export'!A7536="","",'Payments Export'!B7536)</f>
        <v/>
      </c>
      <c r="C7532" s="7" t="str">
        <f>IF(IFERROR(VALUE('Payments Export'!H7536),'Payments Export'!H7536)&lt;&gt;0,IFERROR(VALUE('Payments Export'!H7536),'Payments Export'!H7536),"")</f>
        <v/>
      </c>
      <c r="D7532" s="7" t="str">
        <f>IF('Payments Export'!I7536="","",'Payments Export'!I7536)</f>
        <v/>
      </c>
      <c r="E7532" s="7" t="str">
        <f t="shared" si="234"/>
        <v/>
      </c>
      <c r="F7532" s="7" t="str">
        <f>IF('Payments Export'!A7536="","",'Payments Export'!N7536)</f>
        <v/>
      </c>
      <c r="G7532" s="7" t="str">
        <f>IF('Payments Export'!A7536="","",'Payments Export'!O7536)</f>
        <v/>
      </c>
      <c r="H7532" s="7" t="str">
        <f>IF('Payments Export'!B7536="","",G7532-F7532)</f>
        <v/>
      </c>
      <c r="I7532" s="3" t="str">
        <f>IF(C7532&lt;&gt;"",_xlfn.XLOOKUP(IFERROR(VALUE(C7532),C7532),'Items database'!A:A,'Items database'!B:B),(_xlfn.XLOOKUP(LEFT(E7532,3),Services,Services,"")))</f>
        <v/>
      </c>
      <c r="J7532" s="3" t="str">
        <f t="shared" si="235"/>
        <v/>
      </c>
    </row>
    <row r="7533" spans="1:10" x14ac:dyDescent="0.35">
      <c r="A7533" s="7" t="str">
        <f>IF('Payments Export'!A7537="","",'Payments Export'!A7537)</f>
        <v/>
      </c>
      <c r="B7533" s="7" t="str">
        <f>IF('Payments Export'!A7537="","",'Payments Export'!B7537)</f>
        <v/>
      </c>
      <c r="C7533" s="7" t="str">
        <f>IF(IFERROR(VALUE('Payments Export'!H7537),'Payments Export'!H7537)&lt;&gt;0,IFERROR(VALUE('Payments Export'!H7537),'Payments Export'!H7537),"")</f>
        <v/>
      </c>
      <c r="D7533" s="7" t="str">
        <f>IF('Payments Export'!I7537="","",'Payments Export'!I7537)</f>
        <v/>
      </c>
      <c r="E7533" s="7" t="str">
        <f t="shared" si="234"/>
        <v/>
      </c>
      <c r="F7533" s="7" t="str">
        <f>IF('Payments Export'!A7537="","",'Payments Export'!N7537)</f>
        <v/>
      </c>
      <c r="G7533" s="7" t="str">
        <f>IF('Payments Export'!A7537="","",'Payments Export'!O7537)</f>
        <v/>
      </c>
      <c r="H7533" s="7" t="str">
        <f>IF('Payments Export'!B7537="","",G7533-F7533)</f>
        <v/>
      </c>
      <c r="I7533" s="3" t="str">
        <f>IF(C7533&lt;&gt;"",_xlfn.XLOOKUP(IFERROR(VALUE(C7533),C7533),'Items database'!A:A,'Items database'!B:B),(_xlfn.XLOOKUP(LEFT(E7533,3),Services,Services,"")))</f>
        <v/>
      </c>
      <c r="J7533" s="3" t="str">
        <f t="shared" si="235"/>
        <v/>
      </c>
    </row>
    <row r="7534" spans="1:10" x14ac:dyDescent="0.35">
      <c r="A7534" s="7" t="str">
        <f>IF('Payments Export'!A7538="","",'Payments Export'!A7538)</f>
        <v/>
      </c>
      <c r="B7534" s="7" t="str">
        <f>IF('Payments Export'!A7538="","",'Payments Export'!B7538)</f>
        <v/>
      </c>
      <c r="C7534" s="7" t="str">
        <f>IF(IFERROR(VALUE('Payments Export'!H7538),'Payments Export'!H7538)&lt;&gt;0,IFERROR(VALUE('Payments Export'!H7538),'Payments Export'!H7538),"")</f>
        <v/>
      </c>
      <c r="D7534" s="7" t="str">
        <f>IF('Payments Export'!I7538="","",'Payments Export'!I7538)</f>
        <v/>
      </c>
      <c r="E7534" s="7" t="str">
        <f t="shared" si="234"/>
        <v/>
      </c>
      <c r="F7534" s="7" t="str">
        <f>IF('Payments Export'!A7538="","",'Payments Export'!N7538)</f>
        <v/>
      </c>
      <c r="G7534" s="7" t="str">
        <f>IF('Payments Export'!A7538="","",'Payments Export'!O7538)</f>
        <v/>
      </c>
      <c r="H7534" s="7" t="str">
        <f>IF('Payments Export'!B7538="","",G7534-F7534)</f>
        <v/>
      </c>
      <c r="I7534" s="3" t="str">
        <f>IF(C7534&lt;&gt;"",_xlfn.XLOOKUP(IFERROR(VALUE(C7534),C7534),'Items database'!A:A,'Items database'!B:B),(_xlfn.XLOOKUP(LEFT(E7534,3),Services,Services,"")))</f>
        <v/>
      </c>
      <c r="J7534" s="3" t="str">
        <f t="shared" si="235"/>
        <v/>
      </c>
    </row>
    <row r="7535" spans="1:10" x14ac:dyDescent="0.35">
      <c r="A7535" s="7" t="str">
        <f>IF('Payments Export'!A7539="","",'Payments Export'!A7539)</f>
        <v/>
      </c>
      <c r="B7535" s="7" t="str">
        <f>IF('Payments Export'!A7539="","",'Payments Export'!B7539)</f>
        <v/>
      </c>
      <c r="C7535" s="7" t="str">
        <f>IF(IFERROR(VALUE('Payments Export'!H7539),'Payments Export'!H7539)&lt;&gt;0,IFERROR(VALUE('Payments Export'!H7539),'Payments Export'!H7539),"")</f>
        <v/>
      </c>
      <c r="D7535" s="7" t="str">
        <f>IF('Payments Export'!I7539="","",'Payments Export'!I7539)</f>
        <v/>
      </c>
      <c r="E7535" s="7" t="str">
        <f t="shared" si="234"/>
        <v/>
      </c>
      <c r="F7535" s="7" t="str">
        <f>IF('Payments Export'!A7539="","",'Payments Export'!N7539)</f>
        <v/>
      </c>
      <c r="G7535" s="7" t="str">
        <f>IF('Payments Export'!A7539="","",'Payments Export'!O7539)</f>
        <v/>
      </c>
      <c r="H7535" s="7" t="str">
        <f>IF('Payments Export'!B7539="","",G7535-F7535)</f>
        <v/>
      </c>
      <c r="I7535" s="3" t="str">
        <f>IF(C7535&lt;&gt;"",_xlfn.XLOOKUP(IFERROR(VALUE(C7535),C7535),'Items database'!A:A,'Items database'!B:B),(_xlfn.XLOOKUP(LEFT(E7535,3),Services,Services,"")))</f>
        <v/>
      </c>
      <c r="J7535" s="3" t="str">
        <f t="shared" si="235"/>
        <v/>
      </c>
    </row>
    <row r="7536" spans="1:10" x14ac:dyDescent="0.35">
      <c r="A7536" s="7" t="str">
        <f>IF('Payments Export'!A7540="","",'Payments Export'!A7540)</f>
        <v/>
      </c>
      <c r="B7536" s="7" t="str">
        <f>IF('Payments Export'!A7540="","",'Payments Export'!B7540)</f>
        <v/>
      </c>
      <c r="C7536" s="7" t="str">
        <f>IF(IFERROR(VALUE('Payments Export'!H7540),'Payments Export'!H7540)&lt;&gt;0,IFERROR(VALUE('Payments Export'!H7540),'Payments Export'!H7540),"")</f>
        <v/>
      </c>
      <c r="D7536" s="7" t="str">
        <f>IF('Payments Export'!I7540="","",'Payments Export'!I7540)</f>
        <v/>
      </c>
      <c r="E7536" s="7" t="str">
        <f t="shared" si="234"/>
        <v/>
      </c>
      <c r="F7536" s="7" t="str">
        <f>IF('Payments Export'!A7540="","",'Payments Export'!N7540)</f>
        <v/>
      </c>
      <c r="G7536" s="7" t="str">
        <f>IF('Payments Export'!A7540="","",'Payments Export'!O7540)</f>
        <v/>
      </c>
      <c r="H7536" s="7" t="str">
        <f>IF('Payments Export'!B7540="","",G7536-F7536)</f>
        <v/>
      </c>
      <c r="I7536" s="3" t="str">
        <f>IF(C7536&lt;&gt;"",_xlfn.XLOOKUP(IFERROR(VALUE(C7536),C7536),'Items database'!A:A,'Items database'!B:B),(_xlfn.XLOOKUP(LEFT(E7536,3),Services,Services,"")))</f>
        <v/>
      </c>
      <c r="J7536" s="3" t="str">
        <f t="shared" si="235"/>
        <v/>
      </c>
    </row>
    <row r="7537" spans="1:10" x14ac:dyDescent="0.35">
      <c r="A7537" s="7" t="str">
        <f>IF('Payments Export'!A7541="","",'Payments Export'!A7541)</f>
        <v/>
      </c>
      <c r="B7537" s="7" t="str">
        <f>IF('Payments Export'!A7541="","",'Payments Export'!B7541)</f>
        <v/>
      </c>
      <c r="C7537" s="7" t="str">
        <f>IF(IFERROR(VALUE('Payments Export'!H7541),'Payments Export'!H7541)&lt;&gt;0,IFERROR(VALUE('Payments Export'!H7541),'Payments Export'!H7541),"")</f>
        <v/>
      </c>
      <c r="D7537" s="7" t="str">
        <f>IF('Payments Export'!I7541="","",'Payments Export'!I7541)</f>
        <v/>
      </c>
      <c r="E7537" s="7" t="str">
        <f t="shared" si="234"/>
        <v/>
      </c>
      <c r="F7537" s="7" t="str">
        <f>IF('Payments Export'!A7541="","",'Payments Export'!N7541)</f>
        <v/>
      </c>
      <c r="G7537" s="7" t="str">
        <f>IF('Payments Export'!A7541="","",'Payments Export'!O7541)</f>
        <v/>
      </c>
      <c r="H7537" s="7" t="str">
        <f>IF('Payments Export'!B7541="","",G7537-F7537)</f>
        <v/>
      </c>
      <c r="I7537" s="3" t="str">
        <f>IF(C7537&lt;&gt;"",_xlfn.XLOOKUP(IFERROR(VALUE(C7537),C7537),'Items database'!A:A,'Items database'!B:B),(_xlfn.XLOOKUP(LEFT(E7537,3),Services,Services,"")))</f>
        <v/>
      </c>
      <c r="J7537" s="3" t="str">
        <f t="shared" si="235"/>
        <v/>
      </c>
    </row>
    <row r="7538" spans="1:10" x14ac:dyDescent="0.35">
      <c r="A7538" s="7" t="str">
        <f>IF('Payments Export'!A7542="","",'Payments Export'!A7542)</f>
        <v/>
      </c>
      <c r="B7538" s="7" t="str">
        <f>IF('Payments Export'!A7542="","",'Payments Export'!B7542)</f>
        <v/>
      </c>
      <c r="C7538" s="7" t="str">
        <f>IF(IFERROR(VALUE('Payments Export'!H7542),'Payments Export'!H7542)&lt;&gt;0,IFERROR(VALUE('Payments Export'!H7542),'Payments Export'!H7542),"")</f>
        <v/>
      </c>
      <c r="D7538" s="7" t="str">
        <f>IF('Payments Export'!I7542="","",'Payments Export'!I7542)</f>
        <v/>
      </c>
      <c r="E7538" s="7" t="str">
        <f t="shared" si="234"/>
        <v/>
      </c>
      <c r="F7538" s="7" t="str">
        <f>IF('Payments Export'!A7542="","",'Payments Export'!N7542)</f>
        <v/>
      </c>
      <c r="G7538" s="7" t="str">
        <f>IF('Payments Export'!A7542="","",'Payments Export'!O7542)</f>
        <v/>
      </c>
      <c r="H7538" s="7" t="str">
        <f>IF('Payments Export'!B7542="","",G7538-F7538)</f>
        <v/>
      </c>
      <c r="I7538" s="3" t="str">
        <f>IF(C7538&lt;&gt;"",_xlfn.XLOOKUP(IFERROR(VALUE(C7538),C7538),'Items database'!A:A,'Items database'!B:B),(_xlfn.XLOOKUP(LEFT(E7538,3),Services,Services,"")))</f>
        <v/>
      </c>
      <c r="J7538" s="3" t="str">
        <f t="shared" si="235"/>
        <v/>
      </c>
    </row>
    <row r="7539" spans="1:10" x14ac:dyDescent="0.35">
      <c r="A7539" s="7" t="str">
        <f>IF('Payments Export'!A7543="","",'Payments Export'!A7543)</f>
        <v/>
      </c>
      <c r="B7539" s="7" t="str">
        <f>IF('Payments Export'!A7543="","",'Payments Export'!B7543)</f>
        <v/>
      </c>
      <c r="C7539" s="7" t="str">
        <f>IF(IFERROR(VALUE('Payments Export'!H7543),'Payments Export'!H7543)&lt;&gt;0,IFERROR(VALUE('Payments Export'!H7543),'Payments Export'!H7543),"")</f>
        <v/>
      </c>
      <c r="D7539" s="7" t="str">
        <f>IF('Payments Export'!I7543="","",'Payments Export'!I7543)</f>
        <v/>
      </c>
      <c r="E7539" s="7" t="str">
        <f t="shared" si="234"/>
        <v/>
      </c>
      <c r="F7539" s="7" t="str">
        <f>IF('Payments Export'!A7543="","",'Payments Export'!N7543)</f>
        <v/>
      </c>
      <c r="G7539" s="7" t="str">
        <f>IF('Payments Export'!A7543="","",'Payments Export'!O7543)</f>
        <v/>
      </c>
      <c r="H7539" s="7" t="str">
        <f>IF('Payments Export'!B7543="","",G7539-F7539)</f>
        <v/>
      </c>
      <c r="I7539" s="3" t="str">
        <f>IF(C7539&lt;&gt;"",_xlfn.XLOOKUP(IFERROR(VALUE(C7539),C7539),'Items database'!A:A,'Items database'!B:B),(_xlfn.XLOOKUP(LEFT(E7539,3),Services,Services,"")))</f>
        <v/>
      </c>
      <c r="J7539" s="3" t="str">
        <f t="shared" si="235"/>
        <v/>
      </c>
    </row>
    <row r="7540" spans="1:10" x14ac:dyDescent="0.35">
      <c r="A7540" s="7" t="str">
        <f>IF('Payments Export'!A7544="","",'Payments Export'!A7544)</f>
        <v/>
      </c>
      <c r="B7540" s="7" t="str">
        <f>IF('Payments Export'!A7544="","",'Payments Export'!B7544)</f>
        <v/>
      </c>
      <c r="C7540" s="7" t="str">
        <f>IF(IFERROR(VALUE('Payments Export'!H7544),'Payments Export'!H7544)&lt;&gt;0,IFERROR(VALUE('Payments Export'!H7544),'Payments Export'!H7544),"")</f>
        <v/>
      </c>
      <c r="D7540" s="7" t="str">
        <f>IF('Payments Export'!I7544="","",'Payments Export'!I7544)</f>
        <v/>
      </c>
      <c r="E7540" s="7" t="str">
        <f t="shared" si="234"/>
        <v/>
      </c>
      <c r="F7540" s="7" t="str">
        <f>IF('Payments Export'!A7544="","",'Payments Export'!N7544)</f>
        <v/>
      </c>
      <c r="G7540" s="7" t="str">
        <f>IF('Payments Export'!A7544="","",'Payments Export'!O7544)</f>
        <v/>
      </c>
      <c r="H7540" s="7" t="str">
        <f>IF('Payments Export'!B7544="","",G7540-F7540)</f>
        <v/>
      </c>
      <c r="I7540" s="3" t="str">
        <f>IF(C7540&lt;&gt;"",_xlfn.XLOOKUP(IFERROR(VALUE(C7540),C7540),'Items database'!A:A,'Items database'!B:B),(_xlfn.XLOOKUP(LEFT(E7540,3),Services,Services,"")))</f>
        <v/>
      </c>
      <c r="J7540" s="3" t="str">
        <f t="shared" si="235"/>
        <v/>
      </c>
    </row>
    <row r="7541" spans="1:10" x14ac:dyDescent="0.35">
      <c r="A7541" s="7" t="str">
        <f>IF('Payments Export'!A7545="","",'Payments Export'!A7545)</f>
        <v/>
      </c>
      <c r="B7541" s="7" t="str">
        <f>IF('Payments Export'!A7545="","",'Payments Export'!B7545)</f>
        <v/>
      </c>
      <c r="C7541" s="7" t="str">
        <f>IF(IFERROR(VALUE('Payments Export'!H7545),'Payments Export'!H7545)&lt;&gt;0,IFERROR(VALUE('Payments Export'!H7545),'Payments Export'!H7545),"")</f>
        <v/>
      </c>
      <c r="D7541" s="7" t="str">
        <f>IF('Payments Export'!I7545="","",'Payments Export'!I7545)</f>
        <v/>
      </c>
      <c r="E7541" s="7" t="str">
        <f t="shared" si="234"/>
        <v/>
      </c>
      <c r="F7541" s="7" t="str">
        <f>IF('Payments Export'!A7545="","",'Payments Export'!N7545)</f>
        <v/>
      </c>
      <c r="G7541" s="7" t="str">
        <f>IF('Payments Export'!A7545="","",'Payments Export'!O7545)</f>
        <v/>
      </c>
      <c r="H7541" s="7" t="str">
        <f>IF('Payments Export'!B7545="","",G7541-F7541)</f>
        <v/>
      </c>
      <c r="I7541" s="3" t="str">
        <f>IF(C7541&lt;&gt;"",_xlfn.XLOOKUP(IFERROR(VALUE(C7541),C7541),'Items database'!A:A,'Items database'!B:B),(_xlfn.XLOOKUP(LEFT(E7541,3),Services,Services,"")))</f>
        <v/>
      </c>
      <c r="J7541" s="3" t="str">
        <f t="shared" si="235"/>
        <v/>
      </c>
    </row>
    <row r="7542" spans="1:10" x14ac:dyDescent="0.35">
      <c r="A7542" s="7" t="str">
        <f>IF('Payments Export'!A7546="","",'Payments Export'!A7546)</f>
        <v/>
      </c>
      <c r="B7542" s="7" t="str">
        <f>IF('Payments Export'!A7546="","",'Payments Export'!B7546)</f>
        <v/>
      </c>
      <c r="C7542" s="7" t="str">
        <f>IF(IFERROR(VALUE('Payments Export'!H7546),'Payments Export'!H7546)&lt;&gt;0,IFERROR(VALUE('Payments Export'!H7546),'Payments Export'!H7546),"")</f>
        <v/>
      </c>
      <c r="D7542" s="7" t="str">
        <f>IF('Payments Export'!I7546="","",'Payments Export'!I7546)</f>
        <v/>
      </c>
      <c r="E7542" s="7" t="str">
        <f t="shared" si="234"/>
        <v/>
      </c>
      <c r="F7542" s="7" t="str">
        <f>IF('Payments Export'!A7546="","",'Payments Export'!N7546)</f>
        <v/>
      </c>
      <c r="G7542" s="7" t="str">
        <f>IF('Payments Export'!A7546="","",'Payments Export'!O7546)</f>
        <v/>
      </c>
      <c r="H7542" s="7" t="str">
        <f>IF('Payments Export'!B7546="","",G7542-F7542)</f>
        <v/>
      </c>
      <c r="I7542" s="3" t="str">
        <f>IF(C7542&lt;&gt;"",_xlfn.XLOOKUP(IFERROR(VALUE(C7542),C7542),'Items database'!A:A,'Items database'!B:B),(_xlfn.XLOOKUP(LEFT(E7542,3),Services,Services,"")))</f>
        <v/>
      </c>
      <c r="J7542" s="3" t="str">
        <f t="shared" si="235"/>
        <v/>
      </c>
    </row>
    <row r="7543" spans="1:10" x14ac:dyDescent="0.35">
      <c r="A7543" s="7" t="str">
        <f>IF('Payments Export'!A7547="","",'Payments Export'!A7547)</f>
        <v/>
      </c>
      <c r="B7543" s="7" t="str">
        <f>IF('Payments Export'!A7547="","",'Payments Export'!B7547)</f>
        <v/>
      </c>
      <c r="C7543" s="7" t="str">
        <f>IF(IFERROR(VALUE('Payments Export'!H7547),'Payments Export'!H7547)&lt;&gt;0,IFERROR(VALUE('Payments Export'!H7547),'Payments Export'!H7547),"")</f>
        <v/>
      </c>
      <c r="D7543" s="7" t="str">
        <f>IF('Payments Export'!I7547="","",'Payments Export'!I7547)</f>
        <v/>
      </c>
      <c r="E7543" s="7" t="str">
        <f t="shared" si="234"/>
        <v/>
      </c>
      <c r="F7543" s="7" t="str">
        <f>IF('Payments Export'!A7547="","",'Payments Export'!N7547)</f>
        <v/>
      </c>
      <c r="G7543" s="7" t="str">
        <f>IF('Payments Export'!A7547="","",'Payments Export'!O7547)</f>
        <v/>
      </c>
      <c r="H7543" s="7" t="str">
        <f>IF('Payments Export'!B7547="","",G7543-F7543)</f>
        <v/>
      </c>
      <c r="I7543" s="3" t="str">
        <f>IF(C7543&lt;&gt;"",_xlfn.XLOOKUP(IFERROR(VALUE(C7543),C7543),'Items database'!A:A,'Items database'!B:B),(_xlfn.XLOOKUP(LEFT(E7543,3),Services,Services,"")))</f>
        <v/>
      </c>
      <c r="J7543" s="3" t="str">
        <f t="shared" si="235"/>
        <v/>
      </c>
    </row>
    <row r="7544" spans="1:10" x14ac:dyDescent="0.35">
      <c r="A7544" s="7" t="str">
        <f>IF('Payments Export'!A7548="","",'Payments Export'!A7548)</f>
        <v/>
      </c>
      <c r="B7544" s="7" t="str">
        <f>IF('Payments Export'!A7548="","",'Payments Export'!B7548)</f>
        <v/>
      </c>
      <c r="C7544" s="7" t="str">
        <f>IF(IFERROR(VALUE('Payments Export'!H7548),'Payments Export'!H7548)&lt;&gt;0,IFERROR(VALUE('Payments Export'!H7548),'Payments Export'!H7548),"")</f>
        <v/>
      </c>
      <c r="D7544" s="7" t="str">
        <f>IF('Payments Export'!I7548="","",'Payments Export'!I7548)</f>
        <v/>
      </c>
      <c r="E7544" s="7" t="str">
        <f t="shared" si="234"/>
        <v/>
      </c>
      <c r="F7544" s="7" t="str">
        <f>IF('Payments Export'!A7548="","",'Payments Export'!N7548)</f>
        <v/>
      </c>
      <c r="G7544" s="7" t="str">
        <f>IF('Payments Export'!A7548="","",'Payments Export'!O7548)</f>
        <v/>
      </c>
      <c r="H7544" s="7" t="str">
        <f>IF('Payments Export'!B7548="","",G7544-F7544)</f>
        <v/>
      </c>
      <c r="I7544" s="3" t="str">
        <f>IF(C7544&lt;&gt;"",_xlfn.XLOOKUP(IFERROR(VALUE(C7544),C7544),'Items database'!A:A,'Items database'!B:B),(_xlfn.XLOOKUP(LEFT(E7544,3),Services,Services,"")))</f>
        <v/>
      </c>
      <c r="J7544" s="3" t="str">
        <f t="shared" si="235"/>
        <v/>
      </c>
    </row>
    <row r="7545" spans="1:10" x14ac:dyDescent="0.35">
      <c r="A7545" s="7" t="str">
        <f>IF('Payments Export'!A7549="","",'Payments Export'!A7549)</f>
        <v/>
      </c>
      <c r="B7545" s="7" t="str">
        <f>IF('Payments Export'!A7549="","",'Payments Export'!B7549)</f>
        <v/>
      </c>
      <c r="C7545" s="7" t="str">
        <f>IF(IFERROR(VALUE('Payments Export'!H7549),'Payments Export'!H7549)&lt;&gt;0,IFERROR(VALUE('Payments Export'!H7549),'Payments Export'!H7549),"")</f>
        <v/>
      </c>
      <c r="D7545" s="7" t="str">
        <f>IF('Payments Export'!I7549="","",'Payments Export'!I7549)</f>
        <v/>
      </c>
      <c r="E7545" s="7" t="str">
        <f t="shared" si="234"/>
        <v/>
      </c>
      <c r="F7545" s="7" t="str">
        <f>IF('Payments Export'!A7549="","",'Payments Export'!N7549)</f>
        <v/>
      </c>
      <c r="G7545" s="7" t="str">
        <f>IF('Payments Export'!A7549="","",'Payments Export'!O7549)</f>
        <v/>
      </c>
      <c r="H7545" s="7" t="str">
        <f>IF('Payments Export'!B7549="","",G7545-F7545)</f>
        <v/>
      </c>
      <c r="I7545" s="3" t="str">
        <f>IF(C7545&lt;&gt;"",_xlfn.XLOOKUP(IFERROR(VALUE(C7545),C7545),'Items database'!A:A,'Items database'!B:B),(_xlfn.XLOOKUP(LEFT(E7545,3),Services,Services,"")))</f>
        <v/>
      </c>
      <c r="J7545" s="3" t="str">
        <f t="shared" si="235"/>
        <v/>
      </c>
    </row>
    <row r="7546" spans="1:10" x14ac:dyDescent="0.35">
      <c r="A7546" s="7" t="str">
        <f>IF('Payments Export'!A7550="","",'Payments Export'!A7550)</f>
        <v/>
      </c>
      <c r="B7546" s="7" t="str">
        <f>IF('Payments Export'!A7550="","",'Payments Export'!B7550)</f>
        <v/>
      </c>
      <c r="C7546" s="7" t="str">
        <f>IF(IFERROR(VALUE('Payments Export'!H7550),'Payments Export'!H7550)&lt;&gt;0,IFERROR(VALUE('Payments Export'!H7550),'Payments Export'!H7550),"")</f>
        <v/>
      </c>
      <c r="D7546" s="7" t="str">
        <f>IF('Payments Export'!I7550="","",'Payments Export'!I7550)</f>
        <v/>
      </c>
      <c r="E7546" s="7" t="str">
        <f t="shared" si="234"/>
        <v/>
      </c>
      <c r="F7546" s="7" t="str">
        <f>IF('Payments Export'!A7550="","",'Payments Export'!N7550)</f>
        <v/>
      </c>
      <c r="G7546" s="7" t="str">
        <f>IF('Payments Export'!A7550="","",'Payments Export'!O7550)</f>
        <v/>
      </c>
      <c r="H7546" s="7" t="str">
        <f>IF('Payments Export'!B7550="","",G7546-F7546)</f>
        <v/>
      </c>
      <c r="I7546" s="3" t="str">
        <f>IF(C7546&lt;&gt;"",_xlfn.XLOOKUP(IFERROR(VALUE(C7546),C7546),'Items database'!A:A,'Items database'!B:B),(_xlfn.XLOOKUP(LEFT(E7546,3),Services,Services,"")))</f>
        <v/>
      </c>
      <c r="J7546" s="3" t="str">
        <f t="shared" si="235"/>
        <v/>
      </c>
    </row>
    <row r="7547" spans="1:10" x14ac:dyDescent="0.35">
      <c r="A7547" s="7" t="str">
        <f>IF('Payments Export'!A7551="","",'Payments Export'!A7551)</f>
        <v/>
      </c>
      <c r="B7547" s="7" t="str">
        <f>IF('Payments Export'!A7551="","",'Payments Export'!B7551)</f>
        <v/>
      </c>
      <c r="C7547" s="7" t="str">
        <f>IF(IFERROR(VALUE('Payments Export'!H7551),'Payments Export'!H7551)&lt;&gt;0,IFERROR(VALUE('Payments Export'!H7551),'Payments Export'!H7551),"")</f>
        <v/>
      </c>
      <c r="D7547" s="7" t="str">
        <f>IF('Payments Export'!I7551="","",'Payments Export'!I7551)</f>
        <v/>
      </c>
      <c r="E7547" s="7" t="str">
        <f t="shared" si="234"/>
        <v/>
      </c>
      <c r="F7547" s="7" t="str">
        <f>IF('Payments Export'!A7551="","",'Payments Export'!N7551)</f>
        <v/>
      </c>
      <c r="G7547" s="7" t="str">
        <f>IF('Payments Export'!A7551="","",'Payments Export'!O7551)</f>
        <v/>
      </c>
      <c r="H7547" s="7" t="str">
        <f>IF('Payments Export'!B7551="","",G7547-F7547)</f>
        <v/>
      </c>
      <c r="I7547" s="3" t="str">
        <f>IF(C7547&lt;&gt;"",_xlfn.XLOOKUP(IFERROR(VALUE(C7547),C7547),'Items database'!A:A,'Items database'!B:B),(_xlfn.XLOOKUP(LEFT(E7547,3),Services,Services,"")))</f>
        <v/>
      </c>
      <c r="J7547" s="3" t="str">
        <f t="shared" si="235"/>
        <v/>
      </c>
    </row>
    <row r="7548" spans="1:10" x14ac:dyDescent="0.35">
      <c r="A7548" s="7" t="str">
        <f>IF('Payments Export'!A7552="","",'Payments Export'!A7552)</f>
        <v/>
      </c>
      <c r="B7548" s="7" t="str">
        <f>IF('Payments Export'!A7552="","",'Payments Export'!B7552)</f>
        <v/>
      </c>
      <c r="C7548" s="7" t="str">
        <f>IF(IFERROR(VALUE('Payments Export'!H7552),'Payments Export'!H7552)&lt;&gt;0,IFERROR(VALUE('Payments Export'!H7552),'Payments Export'!H7552),"")</f>
        <v/>
      </c>
      <c r="D7548" s="7" t="str">
        <f>IF('Payments Export'!I7552="","",'Payments Export'!I7552)</f>
        <v/>
      </c>
      <c r="E7548" s="7" t="str">
        <f t="shared" si="234"/>
        <v/>
      </c>
      <c r="F7548" s="7" t="str">
        <f>IF('Payments Export'!A7552="","",'Payments Export'!N7552)</f>
        <v/>
      </c>
      <c r="G7548" s="7" t="str">
        <f>IF('Payments Export'!A7552="","",'Payments Export'!O7552)</f>
        <v/>
      </c>
      <c r="H7548" s="7" t="str">
        <f>IF('Payments Export'!B7552="","",G7548-F7548)</f>
        <v/>
      </c>
      <c r="I7548" s="3" t="str">
        <f>IF(C7548&lt;&gt;"",_xlfn.XLOOKUP(IFERROR(VALUE(C7548),C7548),'Items database'!A:A,'Items database'!B:B),(_xlfn.XLOOKUP(LEFT(E7548,3),Services,Services,"")))</f>
        <v/>
      </c>
      <c r="J7548" s="3" t="str">
        <f t="shared" si="235"/>
        <v/>
      </c>
    </row>
    <row r="7549" spans="1:10" x14ac:dyDescent="0.35">
      <c r="A7549" s="7" t="str">
        <f>IF('Payments Export'!A7553="","",'Payments Export'!A7553)</f>
        <v/>
      </c>
      <c r="B7549" s="7" t="str">
        <f>IF('Payments Export'!A7553="","",'Payments Export'!B7553)</f>
        <v/>
      </c>
      <c r="C7549" s="7" t="str">
        <f>IF(IFERROR(VALUE('Payments Export'!H7553),'Payments Export'!H7553)&lt;&gt;0,IFERROR(VALUE('Payments Export'!H7553),'Payments Export'!H7553),"")</f>
        <v/>
      </c>
      <c r="D7549" s="7" t="str">
        <f>IF('Payments Export'!I7553="","",'Payments Export'!I7553)</f>
        <v/>
      </c>
      <c r="E7549" s="7" t="str">
        <f t="shared" si="234"/>
        <v/>
      </c>
      <c r="F7549" s="7" t="str">
        <f>IF('Payments Export'!A7553="","",'Payments Export'!N7553)</f>
        <v/>
      </c>
      <c r="G7549" s="7" t="str">
        <f>IF('Payments Export'!A7553="","",'Payments Export'!O7553)</f>
        <v/>
      </c>
      <c r="H7549" s="7" t="str">
        <f>IF('Payments Export'!B7553="","",G7549-F7549)</f>
        <v/>
      </c>
      <c r="I7549" s="3" t="str">
        <f>IF(C7549&lt;&gt;"",_xlfn.XLOOKUP(IFERROR(VALUE(C7549),C7549),'Items database'!A:A,'Items database'!B:B),(_xlfn.XLOOKUP(LEFT(E7549,3),Services,Services,"")))</f>
        <v/>
      </c>
      <c r="J7549" s="3" t="str">
        <f t="shared" si="235"/>
        <v/>
      </c>
    </row>
    <row r="7550" spans="1:10" x14ac:dyDescent="0.35">
      <c r="A7550" s="7" t="str">
        <f>IF('Payments Export'!A7554="","",'Payments Export'!A7554)</f>
        <v/>
      </c>
      <c r="B7550" s="7" t="str">
        <f>IF('Payments Export'!A7554="","",'Payments Export'!B7554)</f>
        <v/>
      </c>
      <c r="C7550" s="7" t="str">
        <f>IF(IFERROR(VALUE('Payments Export'!H7554),'Payments Export'!H7554)&lt;&gt;0,IFERROR(VALUE('Payments Export'!H7554),'Payments Export'!H7554),"")</f>
        <v/>
      </c>
      <c r="D7550" s="7" t="str">
        <f>IF('Payments Export'!I7554="","",'Payments Export'!I7554)</f>
        <v/>
      </c>
      <c r="E7550" s="7" t="str">
        <f t="shared" si="234"/>
        <v/>
      </c>
      <c r="F7550" s="7" t="str">
        <f>IF('Payments Export'!A7554="","",'Payments Export'!N7554)</f>
        <v/>
      </c>
      <c r="G7550" s="7" t="str">
        <f>IF('Payments Export'!A7554="","",'Payments Export'!O7554)</f>
        <v/>
      </c>
      <c r="H7550" s="7" t="str">
        <f>IF('Payments Export'!B7554="","",G7550-F7550)</f>
        <v/>
      </c>
      <c r="I7550" s="3" t="str">
        <f>IF(C7550&lt;&gt;"",_xlfn.XLOOKUP(IFERROR(VALUE(C7550),C7550),'Items database'!A:A,'Items database'!B:B),(_xlfn.XLOOKUP(LEFT(E7550,3),Services,Services,"")))</f>
        <v/>
      </c>
      <c r="J7550" s="3" t="str">
        <f t="shared" si="235"/>
        <v/>
      </c>
    </row>
    <row r="7551" spans="1:10" x14ac:dyDescent="0.35">
      <c r="A7551" s="7" t="str">
        <f>IF('Payments Export'!A7555="","",'Payments Export'!A7555)</f>
        <v/>
      </c>
      <c r="B7551" s="7" t="str">
        <f>IF('Payments Export'!A7555="","",'Payments Export'!B7555)</f>
        <v/>
      </c>
      <c r="C7551" s="7" t="str">
        <f>IF(IFERROR(VALUE('Payments Export'!H7555),'Payments Export'!H7555)&lt;&gt;0,IFERROR(VALUE('Payments Export'!H7555),'Payments Export'!H7555),"")</f>
        <v/>
      </c>
      <c r="D7551" s="7" t="str">
        <f>IF('Payments Export'!I7555="","",'Payments Export'!I7555)</f>
        <v/>
      </c>
      <c r="E7551" s="7" t="str">
        <f t="shared" si="234"/>
        <v/>
      </c>
      <c r="F7551" s="7" t="str">
        <f>IF('Payments Export'!A7555="","",'Payments Export'!N7555)</f>
        <v/>
      </c>
      <c r="G7551" s="7" t="str">
        <f>IF('Payments Export'!A7555="","",'Payments Export'!O7555)</f>
        <v/>
      </c>
      <c r="H7551" s="7" t="str">
        <f>IF('Payments Export'!B7555="","",G7551-F7551)</f>
        <v/>
      </c>
      <c r="I7551" s="3" t="str">
        <f>IF(C7551&lt;&gt;"",_xlfn.XLOOKUP(IFERROR(VALUE(C7551),C7551),'Items database'!A:A,'Items database'!B:B),(_xlfn.XLOOKUP(LEFT(E7551,3),Services,Services,"")))</f>
        <v/>
      </c>
      <c r="J7551" s="3" t="str">
        <f t="shared" si="235"/>
        <v/>
      </c>
    </row>
    <row r="7552" spans="1:10" x14ac:dyDescent="0.35">
      <c r="A7552" s="7" t="str">
        <f>IF('Payments Export'!A7556="","",'Payments Export'!A7556)</f>
        <v/>
      </c>
      <c r="B7552" s="7" t="str">
        <f>IF('Payments Export'!A7556="","",'Payments Export'!B7556)</f>
        <v/>
      </c>
      <c r="C7552" s="7" t="str">
        <f>IF(IFERROR(VALUE('Payments Export'!H7556),'Payments Export'!H7556)&lt;&gt;0,IFERROR(VALUE('Payments Export'!H7556),'Payments Export'!H7556),"")</f>
        <v/>
      </c>
      <c r="D7552" s="7" t="str">
        <f>IF('Payments Export'!I7556="","",'Payments Export'!I7556)</f>
        <v/>
      </c>
      <c r="E7552" s="7" t="str">
        <f t="shared" si="234"/>
        <v/>
      </c>
      <c r="F7552" s="7" t="str">
        <f>IF('Payments Export'!A7556="","",'Payments Export'!N7556)</f>
        <v/>
      </c>
      <c r="G7552" s="7" t="str">
        <f>IF('Payments Export'!A7556="","",'Payments Export'!O7556)</f>
        <v/>
      </c>
      <c r="H7552" s="7" t="str">
        <f>IF('Payments Export'!B7556="","",G7552-F7552)</f>
        <v/>
      </c>
      <c r="I7552" s="3" t="str">
        <f>IF(C7552&lt;&gt;"",_xlfn.XLOOKUP(IFERROR(VALUE(C7552),C7552),'Items database'!A:A,'Items database'!B:B),(_xlfn.XLOOKUP(LEFT(E7552,3),Services,Services,"")))</f>
        <v/>
      </c>
      <c r="J7552" s="3" t="str">
        <f t="shared" si="235"/>
        <v/>
      </c>
    </row>
    <row r="7553" spans="1:10" x14ac:dyDescent="0.35">
      <c r="A7553" s="7" t="str">
        <f>IF('Payments Export'!A7557="","",'Payments Export'!A7557)</f>
        <v/>
      </c>
      <c r="B7553" s="7" t="str">
        <f>IF('Payments Export'!A7557="","",'Payments Export'!B7557)</f>
        <v/>
      </c>
      <c r="C7553" s="7" t="str">
        <f>IF(IFERROR(VALUE('Payments Export'!H7557),'Payments Export'!H7557)&lt;&gt;0,IFERROR(VALUE('Payments Export'!H7557),'Payments Export'!H7557),"")</f>
        <v/>
      </c>
      <c r="D7553" s="7" t="str">
        <f>IF('Payments Export'!I7557="","",'Payments Export'!I7557)</f>
        <v/>
      </c>
      <c r="E7553" s="7" t="str">
        <f t="shared" ref="E7553:E7616" si="236">LEFT(D7553,66)</f>
        <v/>
      </c>
      <c r="F7553" s="7" t="str">
        <f>IF('Payments Export'!A7557="","",'Payments Export'!N7557)</f>
        <v/>
      </c>
      <c r="G7553" s="7" t="str">
        <f>IF('Payments Export'!A7557="","",'Payments Export'!O7557)</f>
        <v/>
      </c>
      <c r="H7553" s="7" t="str">
        <f>IF('Payments Export'!B7557="","",G7553-F7553)</f>
        <v/>
      </c>
      <c r="I7553" s="3" t="str">
        <f>IF(C7553&lt;&gt;"",_xlfn.XLOOKUP(IFERROR(VALUE(C7553),C7553),'Items database'!A:A,'Items database'!B:B),(_xlfn.XLOOKUP(LEFT(E7553,3),Services,Services,"")))</f>
        <v/>
      </c>
      <c r="J7553" s="3" t="str">
        <f t="shared" ref="J7553:J7616" si="237">IF(ISNUMBER(F7553)=TRUE,IF(F7553=0,"","GST"),"")</f>
        <v/>
      </c>
    </row>
    <row r="7554" spans="1:10" x14ac:dyDescent="0.35">
      <c r="A7554" s="7" t="str">
        <f>IF('Payments Export'!A7558="","",'Payments Export'!A7558)</f>
        <v/>
      </c>
      <c r="B7554" s="7" t="str">
        <f>IF('Payments Export'!A7558="","",'Payments Export'!B7558)</f>
        <v/>
      </c>
      <c r="C7554" s="7" t="str">
        <f>IF(IFERROR(VALUE('Payments Export'!H7558),'Payments Export'!H7558)&lt;&gt;0,IFERROR(VALUE('Payments Export'!H7558),'Payments Export'!H7558),"")</f>
        <v/>
      </c>
      <c r="D7554" s="7" t="str">
        <f>IF('Payments Export'!I7558="","",'Payments Export'!I7558)</f>
        <v/>
      </c>
      <c r="E7554" s="7" t="str">
        <f t="shared" si="236"/>
        <v/>
      </c>
      <c r="F7554" s="7" t="str">
        <f>IF('Payments Export'!A7558="","",'Payments Export'!N7558)</f>
        <v/>
      </c>
      <c r="G7554" s="7" t="str">
        <f>IF('Payments Export'!A7558="","",'Payments Export'!O7558)</f>
        <v/>
      </c>
      <c r="H7554" s="7" t="str">
        <f>IF('Payments Export'!B7558="","",G7554-F7554)</f>
        <v/>
      </c>
      <c r="I7554" s="3" t="str">
        <f>IF(C7554&lt;&gt;"",_xlfn.XLOOKUP(IFERROR(VALUE(C7554),C7554),'Items database'!A:A,'Items database'!B:B),(_xlfn.XLOOKUP(LEFT(E7554,3),Services,Services,"")))</f>
        <v/>
      </c>
      <c r="J7554" s="3" t="str">
        <f t="shared" si="237"/>
        <v/>
      </c>
    </row>
    <row r="7555" spans="1:10" x14ac:dyDescent="0.35">
      <c r="A7555" s="7" t="str">
        <f>IF('Payments Export'!A7559="","",'Payments Export'!A7559)</f>
        <v/>
      </c>
      <c r="B7555" s="7" t="str">
        <f>IF('Payments Export'!A7559="","",'Payments Export'!B7559)</f>
        <v/>
      </c>
      <c r="C7555" s="7" t="str">
        <f>IF(IFERROR(VALUE('Payments Export'!H7559),'Payments Export'!H7559)&lt;&gt;0,IFERROR(VALUE('Payments Export'!H7559),'Payments Export'!H7559),"")</f>
        <v/>
      </c>
      <c r="D7555" s="7" t="str">
        <f>IF('Payments Export'!I7559="","",'Payments Export'!I7559)</f>
        <v/>
      </c>
      <c r="E7555" s="7" t="str">
        <f t="shared" si="236"/>
        <v/>
      </c>
      <c r="F7555" s="7" t="str">
        <f>IF('Payments Export'!A7559="","",'Payments Export'!N7559)</f>
        <v/>
      </c>
      <c r="G7555" s="7" t="str">
        <f>IF('Payments Export'!A7559="","",'Payments Export'!O7559)</f>
        <v/>
      </c>
      <c r="H7555" s="7" t="str">
        <f>IF('Payments Export'!B7559="","",G7555-F7555)</f>
        <v/>
      </c>
      <c r="I7555" s="3" t="str">
        <f>IF(C7555&lt;&gt;"",_xlfn.XLOOKUP(IFERROR(VALUE(C7555),C7555),'Items database'!A:A,'Items database'!B:B),(_xlfn.XLOOKUP(LEFT(E7555,3),Services,Services,"")))</f>
        <v/>
      </c>
      <c r="J7555" s="3" t="str">
        <f t="shared" si="237"/>
        <v/>
      </c>
    </row>
    <row r="7556" spans="1:10" x14ac:dyDescent="0.35">
      <c r="A7556" s="7" t="str">
        <f>IF('Payments Export'!A7560="","",'Payments Export'!A7560)</f>
        <v/>
      </c>
      <c r="B7556" s="7" t="str">
        <f>IF('Payments Export'!A7560="","",'Payments Export'!B7560)</f>
        <v/>
      </c>
      <c r="C7556" s="7" t="str">
        <f>IF(IFERROR(VALUE('Payments Export'!H7560),'Payments Export'!H7560)&lt;&gt;0,IFERROR(VALUE('Payments Export'!H7560),'Payments Export'!H7560),"")</f>
        <v/>
      </c>
      <c r="D7556" s="7" t="str">
        <f>IF('Payments Export'!I7560="","",'Payments Export'!I7560)</f>
        <v/>
      </c>
      <c r="E7556" s="7" t="str">
        <f t="shared" si="236"/>
        <v/>
      </c>
      <c r="F7556" s="7" t="str">
        <f>IF('Payments Export'!A7560="","",'Payments Export'!N7560)</f>
        <v/>
      </c>
      <c r="G7556" s="7" t="str">
        <f>IF('Payments Export'!A7560="","",'Payments Export'!O7560)</f>
        <v/>
      </c>
      <c r="H7556" s="7" t="str">
        <f>IF('Payments Export'!B7560="","",G7556-F7556)</f>
        <v/>
      </c>
      <c r="I7556" s="3" t="str">
        <f>IF(C7556&lt;&gt;"",_xlfn.XLOOKUP(IFERROR(VALUE(C7556),C7556),'Items database'!A:A,'Items database'!B:B),(_xlfn.XLOOKUP(LEFT(E7556,3),Services,Services,"")))</f>
        <v/>
      </c>
      <c r="J7556" s="3" t="str">
        <f t="shared" si="237"/>
        <v/>
      </c>
    </row>
    <row r="7557" spans="1:10" x14ac:dyDescent="0.35">
      <c r="A7557" s="7" t="str">
        <f>IF('Payments Export'!A7561="","",'Payments Export'!A7561)</f>
        <v/>
      </c>
      <c r="B7557" s="7" t="str">
        <f>IF('Payments Export'!A7561="","",'Payments Export'!B7561)</f>
        <v/>
      </c>
      <c r="C7557" s="7" t="str">
        <f>IF(IFERROR(VALUE('Payments Export'!H7561),'Payments Export'!H7561)&lt;&gt;0,IFERROR(VALUE('Payments Export'!H7561),'Payments Export'!H7561),"")</f>
        <v/>
      </c>
      <c r="D7557" s="7" t="str">
        <f>IF('Payments Export'!I7561="","",'Payments Export'!I7561)</f>
        <v/>
      </c>
      <c r="E7557" s="7" t="str">
        <f t="shared" si="236"/>
        <v/>
      </c>
      <c r="F7557" s="7" t="str">
        <f>IF('Payments Export'!A7561="","",'Payments Export'!N7561)</f>
        <v/>
      </c>
      <c r="G7557" s="7" t="str">
        <f>IF('Payments Export'!A7561="","",'Payments Export'!O7561)</f>
        <v/>
      </c>
      <c r="H7557" s="7" t="str">
        <f>IF('Payments Export'!B7561="","",G7557-F7557)</f>
        <v/>
      </c>
      <c r="I7557" s="3" t="str">
        <f>IF(C7557&lt;&gt;"",_xlfn.XLOOKUP(IFERROR(VALUE(C7557),C7557),'Items database'!A:A,'Items database'!B:B),(_xlfn.XLOOKUP(LEFT(E7557,3),Services,Services,"")))</f>
        <v/>
      </c>
      <c r="J7557" s="3" t="str">
        <f t="shared" si="237"/>
        <v/>
      </c>
    </row>
    <row r="7558" spans="1:10" x14ac:dyDescent="0.35">
      <c r="A7558" s="7" t="str">
        <f>IF('Payments Export'!A7562="","",'Payments Export'!A7562)</f>
        <v/>
      </c>
      <c r="B7558" s="7" t="str">
        <f>IF('Payments Export'!A7562="","",'Payments Export'!B7562)</f>
        <v/>
      </c>
      <c r="C7558" s="7" t="str">
        <f>IF(IFERROR(VALUE('Payments Export'!H7562),'Payments Export'!H7562)&lt;&gt;0,IFERROR(VALUE('Payments Export'!H7562),'Payments Export'!H7562),"")</f>
        <v/>
      </c>
      <c r="D7558" s="7" t="str">
        <f>IF('Payments Export'!I7562="","",'Payments Export'!I7562)</f>
        <v/>
      </c>
      <c r="E7558" s="7" t="str">
        <f t="shared" si="236"/>
        <v/>
      </c>
      <c r="F7558" s="7" t="str">
        <f>IF('Payments Export'!A7562="","",'Payments Export'!N7562)</f>
        <v/>
      </c>
      <c r="G7558" s="7" t="str">
        <f>IF('Payments Export'!A7562="","",'Payments Export'!O7562)</f>
        <v/>
      </c>
      <c r="H7558" s="7" t="str">
        <f>IF('Payments Export'!B7562="","",G7558-F7558)</f>
        <v/>
      </c>
      <c r="I7558" s="3" t="str">
        <f>IF(C7558&lt;&gt;"",_xlfn.XLOOKUP(IFERROR(VALUE(C7558),C7558),'Items database'!A:A,'Items database'!B:B),(_xlfn.XLOOKUP(LEFT(E7558,3),Services,Services,"")))</f>
        <v/>
      </c>
      <c r="J7558" s="3" t="str">
        <f t="shared" si="237"/>
        <v/>
      </c>
    </row>
    <row r="7559" spans="1:10" x14ac:dyDescent="0.35">
      <c r="A7559" s="7" t="str">
        <f>IF('Payments Export'!A7563="","",'Payments Export'!A7563)</f>
        <v/>
      </c>
      <c r="B7559" s="7" t="str">
        <f>IF('Payments Export'!A7563="","",'Payments Export'!B7563)</f>
        <v/>
      </c>
      <c r="C7559" s="7" t="str">
        <f>IF(IFERROR(VALUE('Payments Export'!H7563),'Payments Export'!H7563)&lt;&gt;0,IFERROR(VALUE('Payments Export'!H7563),'Payments Export'!H7563),"")</f>
        <v/>
      </c>
      <c r="D7559" s="7" t="str">
        <f>IF('Payments Export'!I7563="","",'Payments Export'!I7563)</f>
        <v/>
      </c>
      <c r="E7559" s="7" t="str">
        <f t="shared" si="236"/>
        <v/>
      </c>
      <c r="F7559" s="7" t="str">
        <f>IF('Payments Export'!A7563="","",'Payments Export'!N7563)</f>
        <v/>
      </c>
      <c r="G7559" s="7" t="str">
        <f>IF('Payments Export'!A7563="","",'Payments Export'!O7563)</f>
        <v/>
      </c>
      <c r="H7559" s="7" t="str">
        <f>IF('Payments Export'!B7563="","",G7559-F7559)</f>
        <v/>
      </c>
      <c r="I7559" s="3" t="str">
        <f>IF(C7559&lt;&gt;"",_xlfn.XLOOKUP(IFERROR(VALUE(C7559),C7559),'Items database'!A:A,'Items database'!B:B),(_xlfn.XLOOKUP(LEFT(E7559,3),Services,Services,"")))</f>
        <v/>
      </c>
      <c r="J7559" s="3" t="str">
        <f t="shared" si="237"/>
        <v/>
      </c>
    </row>
    <row r="7560" spans="1:10" x14ac:dyDescent="0.35">
      <c r="A7560" s="7" t="str">
        <f>IF('Payments Export'!A7564="","",'Payments Export'!A7564)</f>
        <v/>
      </c>
      <c r="B7560" s="7" t="str">
        <f>IF('Payments Export'!A7564="","",'Payments Export'!B7564)</f>
        <v/>
      </c>
      <c r="C7560" s="7" t="str">
        <f>IF(IFERROR(VALUE('Payments Export'!H7564),'Payments Export'!H7564)&lt;&gt;0,IFERROR(VALUE('Payments Export'!H7564),'Payments Export'!H7564),"")</f>
        <v/>
      </c>
      <c r="D7560" s="7" t="str">
        <f>IF('Payments Export'!I7564="","",'Payments Export'!I7564)</f>
        <v/>
      </c>
      <c r="E7560" s="7" t="str">
        <f t="shared" si="236"/>
        <v/>
      </c>
      <c r="F7560" s="7" t="str">
        <f>IF('Payments Export'!A7564="","",'Payments Export'!N7564)</f>
        <v/>
      </c>
      <c r="G7560" s="7" t="str">
        <f>IF('Payments Export'!A7564="","",'Payments Export'!O7564)</f>
        <v/>
      </c>
      <c r="H7560" s="7" t="str">
        <f>IF('Payments Export'!B7564="","",G7560-F7560)</f>
        <v/>
      </c>
      <c r="I7560" s="3" t="str">
        <f>IF(C7560&lt;&gt;"",_xlfn.XLOOKUP(IFERROR(VALUE(C7560),C7560),'Items database'!A:A,'Items database'!B:B),(_xlfn.XLOOKUP(LEFT(E7560,3),Services,Services,"")))</f>
        <v/>
      </c>
      <c r="J7560" s="3" t="str">
        <f t="shared" si="237"/>
        <v/>
      </c>
    </row>
    <row r="7561" spans="1:10" x14ac:dyDescent="0.35">
      <c r="A7561" s="7" t="str">
        <f>IF('Payments Export'!A7565="","",'Payments Export'!A7565)</f>
        <v/>
      </c>
      <c r="B7561" s="7" t="str">
        <f>IF('Payments Export'!A7565="","",'Payments Export'!B7565)</f>
        <v/>
      </c>
      <c r="C7561" s="7" t="str">
        <f>IF(IFERROR(VALUE('Payments Export'!H7565),'Payments Export'!H7565)&lt;&gt;0,IFERROR(VALUE('Payments Export'!H7565),'Payments Export'!H7565),"")</f>
        <v/>
      </c>
      <c r="D7561" s="7" t="str">
        <f>IF('Payments Export'!I7565="","",'Payments Export'!I7565)</f>
        <v/>
      </c>
      <c r="E7561" s="7" t="str">
        <f t="shared" si="236"/>
        <v/>
      </c>
      <c r="F7561" s="7" t="str">
        <f>IF('Payments Export'!A7565="","",'Payments Export'!N7565)</f>
        <v/>
      </c>
      <c r="G7561" s="7" t="str">
        <f>IF('Payments Export'!A7565="","",'Payments Export'!O7565)</f>
        <v/>
      </c>
      <c r="H7561" s="7" t="str">
        <f>IF('Payments Export'!B7565="","",G7561-F7561)</f>
        <v/>
      </c>
      <c r="I7561" s="3" t="str">
        <f>IF(C7561&lt;&gt;"",_xlfn.XLOOKUP(IFERROR(VALUE(C7561),C7561),'Items database'!A:A,'Items database'!B:B),(_xlfn.XLOOKUP(LEFT(E7561,3),Services,Services,"")))</f>
        <v/>
      </c>
      <c r="J7561" s="3" t="str">
        <f t="shared" si="237"/>
        <v/>
      </c>
    </row>
    <row r="7562" spans="1:10" x14ac:dyDescent="0.35">
      <c r="A7562" s="7" t="str">
        <f>IF('Payments Export'!A7566="","",'Payments Export'!A7566)</f>
        <v/>
      </c>
      <c r="B7562" s="7" t="str">
        <f>IF('Payments Export'!A7566="","",'Payments Export'!B7566)</f>
        <v/>
      </c>
      <c r="C7562" s="7" t="str">
        <f>IF(IFERROR(VALUE('Payments Export'!H7566),'Payments Export'!H7566)&lt;&gt;0,IFERROR(VALUE('Payments Export'!H7566),'Payments Export'!H7566),"")</f>
        <v/>
      </c>
      <c r="D7562" s="7" t="str">
        <f>IF('Payments Export'!I7566="","",'Payments Export'!I7566)</f>
        <v/>
      </c>
      <c r="E7562" s="7" t="str">
        <f t="shared" si="236"/>
        <v/>
      </c>
      <c r="F7562" s="7" t="str">
        <f>IF('Payments Export'!A7566="","",'Payments Export'!N7566)</f>
        <v/>
      </c>
      <c r="G7562" s="7" t="str">
        <f>IF('Payments Export'!A7566="","",'Payments Export'!O7566)</f>
        <v/>
      </c>
      <c r="H7562" s="7" t="str">
        <f>IF('Payments Export'!B7566="","",G7562-F7562)</f>
        <v/>
      </c>
      <c r="I7562" s="3" t="str">
        <f>IF(C7562&lt;&gt;"",_xlfn.XLOOKUP(IFERROR(VALUE(C7562),C7562),'Items database'!A:A,'Items database'!B:B),(_xlfn.XLOOKUP(LEFT(E7562,3),Services,Services,"")))</f>
        <v/>
      </c>
      <c r="J7562" s="3" t="str">
        <f t="shared" si="237"/>
        <v/>
      </c>
    </row>
    <row r="7563" spans="1:10" x14ac:dyDescent="0.35">
      <c r="A7563" s="7" t="str">
        <f>IF('Payments Export'!A7567="","",'Payments Export'!A7567)</f>
        <v/>
      </c>
      <c r="B7563" s="7" t="str">
        <f>IF('Payments Export'!A7567="","",'Payments Export'!B7567)</f>
        <v/>
      </c>
      <c r="C7563" s="7" t="str">
        <f>IF(IFERROR(VALUE('Payments Export'!H7567),'Payments Export'!H7567)&lt;&gt;0,IFERROR(VALUE('Payments Export'!H7567),'Payments Export'!H7567),"")</f>
        <v/>
      </c>
      <c r="D7563" s="7" t="str">
        <f>IF('Payments Export'!I7567="","",'Payments Export'!I7567)</f>
        <v/>
      </c>
      <c r="E7563" s="7" t="str">
        <f t="shared" si="236"/>
        <v/>
      </c>
      <c r="F7563" s="7" t="str">
        <f>IF('Payments Export'!A7567="","",'Payments Export'!N7567)</f>
        <v/>
      </c>
      <c r="G7563" s="7" t="str">
        <f>IF('Payments Export'!A7567="","",'Payments Export'!O7567)</f>
        <v/>
      </c>
      <c r="H7563" s="7" t="str">
        <f>IF('Payments Export'!B7567="","",G7563-F7563)</f>
        <v/>
      </c>
      <c r="I7563" s="3" t="str">
        <f>IF(C7563&lt;&gt;"",_xlfn.XLOOKUP(IFERROR(VALUE(C7563),C7563),'Items database'!A:A,'Items database'!B:B),(_xlfn.XLOOKUP(LEFT(E7563,3),Services,Services,"")))</f>
        <v/>
      </c>
      <c r="J7563" s="3" t="str">
        <f t="shared" si="237"/>
        <v/>
      </c>
    </row>
    <row r="7564" spans="1:10" x14ac:dyDescent="0.35">
      <c r="A7564" s="7" t="str">
        <f>IF('Payments Export'!A7568="","",'Payments Export'!A7568)</f>
        <v/>
      </c>
      <c r="B7564" s="7" t="str">
        <f>IF('Payments Export'!A7568="","",'Payments Export'!B7568)</f>
        <v/>
      </c>
      <c r="C7564" s="7" t="str">
        <f>IF(IFERROR(VALUE('Payments Export'!H7568),'Payments Export'!H7568)&lt;&gt;0,IFERROR(VALUE('Payments Export'!H7568),'Payments Export'!H7568),"")</f>
        <v/>
      </c>
      <c r="D7564" s="7" t="str">
        <f>IF('Payments Export'!I7568="","",'Payments Export'!I7568)</f>
        <v/>
      </c>
      <c r="E7564" s="7" t="str">
        <f t="shared" si="236"/>
        <v/>
      </c>
      <c r="F7564" s="7" t="str">
        <f>IF('Payments Export'!A7568="","",'Payments Export'!N7568)</f>
        <v/>
      </c>
      <c r="G7564" s="7" t="str">
        <f>IF('Payments Export'!A7568="","",'Payments Export'!O7568)</f>
        <v/>
      </c>
      <c r="H7564" s="7" t="str">
        <f>IF('Payments Export'!B7568="","",G7564-F7564)</f>
        <v/>
      </c>
      <c r="I7564" s="3" t="str">
        <f>IF(C7564&lt;&gt;"",_xlfn.XLOOKUP(IFERROR(VALUE(C7564),C7564),'Items database'!A:A,'Items database'!B:B),(_xlfn.XLOOKUP(LEFT(E7564,3),Services,Services,"")))</f>
        <v/>
      </c>
      <c r="J7564" s="3" t="str">
        <f t="shared" si="237"/>
        <v/>
      </c>
    </row>
    <row r="7565" spans="1:10" x14ac:dyDescent="0.35">
      <c r="A7565" s="7" t="str">
        <f>IF('Payments Export'!A7569="","",'Payments Export'!A7569)</f>
        <v/>
      </c>
      <c r="B7565" s="7" t="str">
        <f>IF('Payments Export'!A7569="","",'Payments Export'!B7569)</f>
        <v/>
      </c>
      <c r="C7565" s="7" t="str">
        <f>IF(IFERROR(VALUE('Payments Export'!H7569),'Payments Export'!H7569)&lt;&gt;0,IFERROR(VALUE('Payments Export'!H7569),'Payments Export'!H7569),"")</f>
        <v/>
      </c>
      <c r="D7565" s="7" t="str">
        <f>IF('Payments Export'!I7569="","",'Payments Export'!I7569)</f>
        <v/>
      </c>
      <c r="E7565" s="7" t="str">
        <f t="shared" si="236"/>
        <v/>
      </c>
      <c r="F7565" s="7" t="str">
        <f>IF('Payments Export'!A7569="","",'Payments Export'!N7569)</f>
        <v/>
      </c>
      <c r="G7565" s="7" t="str">
        <f>IF('Payments Export'!A7569="","",'Payments Export'!O7569)</f>
        <v/>
      </c>
      <c r="H7565" s="7" t="str">
        <f>IF('Payments Export'!B7569="","",G7565-F7565)</f>
        <v/>
      </c>
      <c r="I7565" s="3" t="str">
        <f>IF(C7565&lt;&gt;"",_xlfn.XLOOKUP(IFERROR(VALUE(C7565),C7565),'Items database'!A:A,'Items database'!B:B),(_xlfn.XLOOKUP(LEFT(E7565,3),Services,Services,"")))</f>
        <v/>
      </c>
      <c r="J7565" s="3" t="str">
        <f t="shared" si="237"/>
        <v/>
      </c>
    </row>
    <row r="7566" spans="1:10" x14ac:dyDescent="0.35">
      <c r="A7566" s="7" t="str">
        <f>IF('Payments Export'!A7570="","",'Payments Export'!A7570)</f>
        <v/>
      </c>
      <c r="B7566" s="7" t="str">
        <f>IF('Payments Export'!A7570="","",'Payments Export'!B7570)</f>
        <v/>
      </c>
      <c r="C7566" s="7" t="str">
        <f>IF(IFERROR(VALUE('Payments Export'!H7570),'Payments Export'!H7570)&lt;&gt;0,IFERROR(VALUE('Payments Export'!H7570),'Payments Export'!H7570),"")</f>
        <v/>
      </c>
      <c r="D7566" s="7" t="str">
        <f>IF('Payments Export'!I7570="","",'Payments Export'!I7570)</f>
        <v/>
      </c>
      <c r="E7566" s="7" t="str">
        <f t="shared" si="236"/>
        <v/>
      </c>
      <c r="F7566" s="7" t="str">
        <f>IF('Payments Export'!A7570="","",'Payments Export'!N7570)</f>
        <v/>
      </c>
      <c r="G7566" s="7" t="str">
        <f>IF('Payments Export'!A7570="","",'Payments Export'!O7570)</f>
        <v/>
      </c>
      <c r="H7566" s="7" t="str">
        <f>IF('Payments Export'!B7570="","",G7566-F7566)</f>
        <v/>
      </c>
      <c r="I7566" s="3" t="str">
        <f>IF(C7566&lt;&gt;"",_xlfn.XLOOKUP(IFERROR(VALUE(C7566),C7566),'Items database'!A:A,'Items database'!B:B),(_xlfn.XLOOKUP(LEFT(E7566,3),Services,Services,"")))</f>
        <v/>
      </c>
      <c r="J7566" s="3" t="str">
        <f t="shared" si="237"/>
        <v/>
      </c>
    </row>
    <row r="7567" spans="1:10" x14ac:dyDescent="0.35">
      <c r="A7567" s="7" t="str">
        <f>IF('Payments Export'!A7571="","",'Payments Export'!A7571)</f>
        <v/>
      </c>
      <c r="B7567" s="7" t="str">
        <f>IF('Payments Export'!A7571="","",'Payments Export'!B7571)</f>
        <v/>
      </c>
      <c r="C7567" s="7" t="str">
        <f>IF(IFERROR(VALUE('Payments Export'!H7571),'Payments Export'!H7571)&lt;&gt;0,IFERROR(VALUE('Payments Export'!H7571),'Payments Export'!H7571),"")</f>
        <v/>
      </c>
      <c r="D7567" s="7" t="str">
        <f>IF('Payments Export'!I7571="","",'Payments Export'!I7571)</f>
        <v/>
      </c>
      <c r="E7567" s="7" t="str">
        <f t="shared" si="236"/>
        <v/>
      </c>
      <c r="F7567" s="7" t="str">
        <f>IF('Payments Export'!A7571="","",'Payments Export'!N7571)</f>
        <v/>
      </c>
      <c r="G7567" s="7" t="str">
        <f>IF('Payments Export'!A7571="","",'Payments Export'!O7571)</f>
        <v/>
      </c>
      <c r="H7567" s="7" t="str">
        <f>IF('Payments Export'!B7571="","",G7567-F7567)</f>
        <v/>
      </c>
      <c r="I7567" s="3" t="str">
        <f>IF(C7567&lt;&gt;"",_xlfn.XLOOKUP(IFERROR(VALUE(C7567),C7567),'Items database'!A:A,'Items database'!B:B),(_xlfn.XLOOKUP(LEFT(E7567,3),Services,Services,"")))</f>
        <v/>
      </c>
      <c r="J7567" s="3" t="str">
        <f t="shared" si="237"/>
        <v/>
      </c>
    </row>
    <row r="7568" spans="1:10" x14ac:dyDescent="0.35">
      <c r="A7568" s="7" t="str">
        <f>IF('Payments Export'!A7572="","",'Payments Export'!A7572)</f>
        <v/>
      </c>
      <c r="B7568" s="7" t="str">
        <f>IF('Payments Export'!A7572="","",'Payments Export'!B7572)</f>
        <v/>
      </c>
      <c r="C7568" s="7" t="str">
        <f>IF(IFERROR(VALUE('Payments Export'!H7572),'Payments Export'!H7572)&lt;&gt;0,IFERROR(VALUE('Payments Export'!H7572),'Payments Export'!H7572),"")</f>
        <v/>
      </c>
      <c r="D7568" s="7" t="str">
        <f>IF('Payments Export'!I7572="","",'Payments Export'!I7572)</f>
        <v/>
      </c>
      <c r="E7568" s="7" t="str">
        <f t="shared" si="236"/>
        <v/>
      </c>
      <c r="F7568" s="7" t="str">
        <f>IF('Payments Export'!A7572="","",'Payments Export'!N7572)</f>
        <v/>
      </c>
      <c r="G7568" s="7" t="str">
        <f>IF('Payments Export'!A7572="","",'Payments Export'!O7572)</f>
        <v/>
      </c>
      <c r="H7568" s="7" t="str">
        <f>IF('Payments Export'!B7572="","",G7568-F7568)</f>
        <v/>
      </c>
      <c r="I7568" s="3" t="str">
        <f>IF(C7568&lt;&gt;"",_xlfn.XLOOKUP(IFERROR(VALUE(C7568),C7568),'Items database'!A:A,'Items database'!B:B),(_xlfn.XLOOKUP(LEFT(E7568,3),Services,Services,"")))</f>
        <v/>
      </c>
      <c r="J7568" s="3" t="str">
        <f t="shared" si="237"/>
        <v/>
      </c>
    </row>
    <row r="7569" spans="1:10" x14ac:dyDescent="0.35">
      <c r="A7569" s="7" t="str">
        <f>IF('Payments Export'!A7573="","",'Payments Export'!A7573)</f>
        <v/>
      </c>
      <c r="B7569" s="7" t="str">
        <f>IF('Payments Export'!A7573="","",'Payments Export'!B7573)</f>
        <v/>
      </c>
      <c r="C7569" s="7" t="str">
        <f>IF(IFERROR(VALUE('Payments Export'!H7573),'Payments Export'!H7573)&lt;&gt;0,IFERROR(VALUE('Payments Export'!H7573),'Payments Export'!H7573),"")</f>
        <v/>
      </c>
      <c r="D7569" s="7" t="str">
        <f>IF('Payments Export'!I7573="","",'Payments Export'!I7573)</f>
        <v/>
      </c>
      <c r="E7569" s="7" t="str">
        <f t="shared" si="236"/>
        <v/>
      </c>
      <c r="F7569" s="7" t="str">
        <f>IF('Payments Export'!A7573="","",'Payments Export'!N7573)</f>
        <v/>
      </c>
      <c r="G7569" s="7" t="str">
        <f>IF('Payments Export'!A7573="","",'Payments Export'!O7573)</f>
        <v/>
      </c>
      <c r="H7569" s="7" t="str">
        <f>IF('Payments Export'!B7573="","",G7569-F7569)</f>
        <v/>
      </c>
      <c r="I7569" s="3" t="str">
        <f>IF(C7569&lt;&gt;"",_xlfn.XLOOKUP(IFERROR(VALUE(C7569),C7569),'Items database'!A:A,'Items database'!B:B),(_xlfn.XLOOKUP(LEFT(E7569,3),Services,Services,"")))</f>
        <v/>
      </c>
      <c r="J7569" s="3" t="str">
        <f t="shared" si="237"/>
        <v/>
      </c>
    </row>
    <row r="7570" spans="1:10" x14ac:dyDescent="0.35">
      <c r="A7570" s="7" t="str">
        <f>IF('Payments Export'!A7574="","",'Payments Export'!A7574)</f>
        <v/>
      </c>
      <c r="B7570" s="7" t="str">
        <f>IF('Payments Export'!A7574="","",'Payments Export'!B7574)</f>
        <v/>
      </c>
      <c r="C7570" s="7" t="str">
        <f>IF(IFERROR(VALUE('Payments Export'!H7574),'Payments Export'!H7574)&lt;&gt;0,IFERROR(VALUE('Payments Export'!H7574),'Payments Export'!H7574),"")</f>
        <v/>
      </c>
      <c r="D7570" s="7" t="str">
        <f>IF('Payments Export'!I7574="","",'Payments Export'!I7574)</f>
        <v/>
      </c>
      <c r="E7570" s="7" t="str">
        <f t="shared" si="236"/>
        <v/>
      </c>
      <c r="F7570" s="7" t="str">
        <f>IF('Payments Export'!A7574="","",'Payments Export'!N7574)</f>
        <v/>
      </c>
      <c r="G7570" s="7" t="str">
        <f>IF('Payments Export'!A7574="","",'Payments Export'!O7574)</f>
        <v/>
      </c>
      <c r="H7570" s="7" t="str">
        <f>IF('Payments Export'!B7574="","",G7570-F7570)</f>
        <v/>
      </c>
      <c r="I7570" s="3" t="str">
        <f>IF(C7570&lt;&gt;"",_xlfn.XLOOKUP(IFERROR(VALUE(C7570),C7570),'Items database'!A:A,'Items database'!B:B),(_xlfn.XLOOKUP(LEFT(E7570,3),Services,Services,"")))</f>
        <v/>
      </c>
      <c r="J7570" s="3" t="str">
        <f t="shared" si="237"/>
        <v/>
      </c>
    </row>
    <row r="7571" spans="1:10" x14ac:dyDescent="0.35">
      <c r="A7571" s="7" t="str">
        <f>IF('Payments Export'!A7575="","",'Payments Export'!A7575)</f>
        <v/>
      </c>
      <c r="B7571" s="7" t="str">
        <f>IF('Payments Export'!A7575="","",'Payments Export'!B7575)</f>
        <v/>
      </c>
      <c r="C7571" s="7" t="str">
        <f>IF(IFERROR(VALUE('Payments Export'!H7575),'Payments Export'!H7575)&lt;&gt;0,IFERROR(VALUE('Payments Export'!H7575),'Payments Export'!H7575),"")</f>
        <v/>
      </c>
      <c r="D7571" s="7" t="str">
        <f>IF('Payments Export'!I7575="","",'Payments Export'!I7575)</f>
        <v/>
      </c>
      <c r="E7571" s="7" t="str">
        <f t="shared" si="236"/>
        <v/>
      </c>
      <c r="F7571" s="7" t="str">
        <f>IF('Payments Export'!A7575="","",'Payments Export'!N7575)</f>
        <v/>
      </c>
      <c r="G7571" s="7" t="str">
        <f>IF('Payments Export'!A7575="","",'Payments Export'!O7575)</f>
        <v/>
      </c>
      <c r="H7571" s="7" t="str">
        <f>IF('Payments Export'!B7575="","",G7571-F7571)</f>
        <v/>
      </c>
      <c r="I7571" s="3" t="str">
        <f>IF(C7571&lt;&gt;"",_xlfn.XLOOKUP(IFERROR(VALUE(C7571),C7571),'Items database'!A:A,'Items database'!B:B),(_xlfn.XLOOKUP(LEFT(E7571,3),Services,Services,"")))</f>
        <v/>
      </c>
      <c r="J7571" s="3" t="str">
        <f t="shared" si="237"/>
        <v/>
      </c>
    </row>
    <row r="7572" spans="1:10" x14ac:dyDescent="0.35">
      <c r="A7572" s="7" t="str">
        <f>IF('Payments Export'!A7576="","",'Payments Export'!A7576)</f>
        <v/>
      </c>
      <c r="B7572" s="7" t="str">
        <f>IF('Payments Export'!A7576="","",'Payments Export'!B7576)</f>
        <v/>
      </c>
      <c r="C7572" s="7" t="str">
        <f>IF(IFERROR(VALUE('Payments Export'!H7576),'Payments Export'!H7576)&lt;&gt;0,IFERROR(VALUE('Payments Export'!H7576),'Payments Export'!H7576),"")</f>
        <v/>
      </c>
      <c r="D7572" s="7" t="str">
        <f>IF('Payments Export'!I7576="","",'Payments Export'!I7576)</f>
        <v/>
      </c>
      <c r="E7572" s="7" t="str">
        <f t="shared" si="236"/>
        <v/>
      </c>
      <c r="F7572" s="7" t="str">
        <f>IF('Payments Export'!A7576="","",'Payments Export'!N7576)</f>
        <v/>
      </c>
      <c r="G7572" s="7" t="str">
        <f>IF('Payments Export'!A7576="","",'Payments Export'!O7576)</f>
        <v/>
      </c>
      <c r="H7572" s="7" t="str">
        <f>IF('Payments Export'!B7576="","",G7572-F7572)</f>
        <v/>
      </c>
      <c r="I7572" s="3" t="str">
        <f>IF(C7572&lt;&gt;"",_xlfn.XLOOKUP(IFERROR(VALUE(C7572),C7572),'Items database'!A:A,'Items database'!B:B),(_xlfn.XLOOKUP(LEFT(E7572,3),Services,Services,"")))</f>
        <v/>
      </c>
      <c r="J7572" s="3" t="str">
        <f t="shared" si="237"/>
        <v/>
      </c>
    </row>
    <row r="7573" spans="1:10" x14ac:dyDescent="0.35">
      <c r="A7573" s="7" t="str">
        <f>IF('Payments Export'!A7577="","",'Payments Export'!A7577)</f>
        <v/>
      </c>
      <c r="B7573" s="7" t="str">
        <f>IF('Payments Export'!A7577="","",'Payments Export'!B7577)</f>
        <v/>
      </c>
      <c r="C7573" s="7" t="str">
        <f>IF(IFERROR(VALUE('Payments Export'!H7577),'Payments Export'!H7577)&lt;&gt;0,IFERROR(VALUE('Payments Export'!H7577),'Payments Export'!H7577),"")</f>
        <v/>
      </c>
      <c r="D7573" s="7" t="str">
        <f>IF('Payments Export'!I7577="","",'Payments Export'!I7577)</f>
        <v/>
      </c>
      <c r="E7573" s="7" t="str">
        <f t="shared" si="236"/>
        <v/>
      </c>
      <c r="F7573" s="7" t="str">
        <f>IF('Payments Export'!A7577="","",'Payments Export'!N7577)</f>
        <v/>
      </c>
      <c r="G7573" s="7" t="str">
        <f>IF('Payments Export'!A7577="","",'Payments Export'!O7577)</f>
        <v/>
      </c>
      <c r="H7573" s="7" t="str">
        <f>IF('Payments Export'!B7577="","",G7573-F7573)</f>
        <v/>
      </c>
      <c r="I7573" s="3" t="str">
        <f>IF(C7573&lt;&gt;"",_xlfn.XLOOKUP(IFERROR(VALUE(C7573),C7573),'Items database'!A:A,'Items database'!B:B),(_xlfn.XLOOKUP(LEFT(E7573,3),Services,Services,"")))</f>
        <v/>
      </c>
      <c r="J7573" s="3" t="str">
        <f t="shared" si="237"/>
        <v/>
      </c>
    </row>
    <row r="7574" spans="1:10" x14ac:dyDescent="0.35">
      <c r="A7574" s="7" t="str">
        <f>IF('Payments Export'!A7578="","",'Payments Export'!A7578)</f>
        <v/>
      </c>
      <c r="B7574" s="7" t="str">
        <f>IF('Payments Export'!A7578="","",'Payments Export'!B7578)</f>
        <v/>
      </c>
      <c r="C7574" s="7" t="str">
        <f>IF(IFERROR(VALUE('Payments Export'!H7578),'Payments Export'!H7578)&lt;&gt;0,IFERROR(VALUE('Payments Export'!H7578),'Payments Export'!H7578),"")</f>
        <v/>
      </c>
      <c r="D7574" s="7" t="str">
        <f>IF('Payments Export'!I7578="","",'Payments Export'!I7578)</f>
        <v/>
      </c>
      <c r="E7574" s="7" t="str">
        <f t="shared" si="236"/>
        <v/>
      </c>
      <c r="F7574" s="7" t="str">
        <f>IF('Payments Export'!A7578="","",'Payments Export'!N7578)</f>
        <v/>
      </c>
      <c r="G7574" s="7" t="str">
        <f>IF('Payments Export'!A7578="","",'Payments Export'!O7578)</f>
        <v/>
      </c>
      <c r="H7574" s="7" t="str">
        <f>IF('Payments Export'!B7578="","",G7574-F7574)</f>
        <v/>
      </c>
      <c r="I7574" s="3" t="str">
        <f>IF(C7574&lt;&gt;"",_xlfn.XLOOKUP(IFERROR(VALUE(C7574),C7574),'Items database'!A:A,'Items database'!B:B),(_xlfn.XLOOKUP(LEFT(E7574,3),Services,Services,"")))</f>
        <v/>
      </c>
      <c r="J7574" s="3" t="str">
        <f t="shared" si="237"/>
        <v/>
      </c>
    </row>
    <row r="7575" spans="1:10" x14ac:dyDescent="0.35">
      <c r="A7575" s="7" t="str">
        <f>IF('Payments Export'!A7579="","",'Payments Export'!A7579)</f>
        <v/>
      </c>
      <c r="B7575" s="7" t="str">
        <f>IF('Payments Export'!A7579="","",'Payments Export'!B7579)</f>
        <v/>
      </c>
      <c r="C7575" s="7" t="str">
        <f>IF(IFERROR(VALUE('Payments Export'!H7579),'Payments Export'!H7579)&lt;&gt;0,IFERROR(VALUE('Payments Export'!H7579),'Payments Export'!H7579),"")</f>
        <v/>
      </c>
      <c r="D7575" s="7" t="str">
        <f>IF('Payments Export'!I7579="","",'Payments Export'!I7579)</f>
        <v/>
      </c>
      <c r="E7575" s="7" t="str">
        <f t="shared" si="236"/>
        <v/>
      </c>
      <c r="F7575" s="7" t="str">
        <f>IF('Payments Export'!A7579="","",'Payments Export'!N7579)</f>
        <v/>
      </c>
      <c r="G7575" s="7" t="str">
        <f>IF('Payments Export'!A7579="","",'Payments Export'!O7579)</f>
        <v/>
      </c>
      <c r="H7575" s="7" t="str">
        <f>IF('Payments Export'!B7579="","",G7575-F7575)</f>
        <v/>
      </c>
      <c r="I7575" s="3" t="str">
        <f>IF(C7575&lt;&gt;"",_xlfn.XLOOKUP(IFERROR(VALUE(C7575),C7575),'Items database'!A:A,'Items database'!B:B),(_xlfn.XLOOKUP(LEFT(E7575,3),Services,Services,"")))</f>
        <v/>
      </c>
      <c r="J7575" s="3" t="str">
        <f t="shared" si="237"/>
        <v/>
      </c>
    </row>
    <row r="7576" spans="1:10" x14ac:dyDescent="0.35">
      <c r="A7576" s="7" t="str">
        <f>IF('Payments Export'!A7580="","",'Payments Export'!A7580)</f>
        <v/>
      </c>
      <c r="B7576" s="7" t="str">
        <f>IF('Payments Export'!A7580="","",'Payments Export'!B7580)</f>
        <v/>
      </c>
      <c r="C7576" s="7" t="str">
        <f>IF(IFERROR(VALUE('Payments Export'!H7580),'Payments Export'!H7580)&lt;&gt;0,IFERROR(VALUE('Payments Export'!H7580),'Payments Export'!H7580),"")</f>
        <v/>
      </c>
      <c r="D7576" s="7" t="str">
        <f>IF('Payments Export'!I7580="","",'Payments Export'!I7580)</f>
        <v/>
      </c>
      <c r="E7576" s="7" t="str">
        <f t="shared" si="236"/>
        <v/>
      </c>
      <c r="F7576" s="7" t="str">
        <f>IF('Payments Export'!A7580="","",'Payments Export'!N7580)</f>
        <v/>
      </c>
      <c r="G7576" s="7" t="str">
        <f>IF('Payments Export'!A7580="","",'Payments Export'!O7580)</f>
        <v/>
      </c>
      <c r="H7576" s="7" t="str">
        <f>IF('Payments Export'!B7580="","",G7576-F7576)</f>
        <v/>
      </c>
      <c r="I7576" s="3" t="str">
        <f>IF(C7576&lt;&gt;"",_xlfn.XLOOKUP(IFERROR(VALUE(C7576),C7576),'Items database'!A:A,'Items database'!B:B),(_xlfn.XLOOKUP(LEFT(E7576,3),Services,Services,"")))</f>
        <v/>
      </c>
      <c r="J7576" s="3" t="str">
        <f t="shared" si="237"/>
        <v/>
      </c>
    </row>
    <row r="7577" spans="1:10" x14ac:dyDescent="0.35">
      <c r="A7577" s="7" t="str">
        <f>IF('Payments Export'!A7581="","",'Payments Export'!A7581)</f>
        <v/>
      </c>
      <c r="B7577" s="7" t="str">
        <f>IF('Payments Export'!A7581="","",'Payments Export'!B7581)</f>
        <v/>
      </c>
      <c r="C7577" s="7" t="str">
        <f>IF(IFERROR(VALUE('Payments Export'!H7581),'Payments Export'!H7581)&lt;&gt;0,IFERROR(VALUE('Payments Export'!H7581),'Payments Export'!H7581),"")</f>
        <v/>
      </c>
      <c r="D7577" s="7" t="str">
        <f>IF('Payments Export'!I7581="","",'Payments Export'!I7581)</f>
        <v/>
      </c>
      <c r="E7577" s="7" t="str">
        <f t="shared" si="236"/>
        <v/>
      </c>
      <c r="F7577" s="7" t="str">
        <f>IF('Payments Export'!A7581="","",'Payments Export'!N7581)</f>
        <v/>
      </c>
      <c r="G7577" s="7" t="str">
        <f>IF('Payments Export'!A7581="","",'Payments Export'!O7581)</f>
        <v/>
      </c>
      <c r="H7577" s="7" t="str">
        <f>IF('Payments Export'!B7581="","",G7577-F7577)</f>
        <v/>
      </c>
      <c r="I7577" s="3" t="str">
        <f>IF(C7577&lt;&gt;"",_xlfn.XLOOKUP(IFERROR(VALUE(C7577),C7577),'Items database'!A:A,'Items database'!B:B),(_xlfn.XLOOKUP(LEFT(E7577,3),Services,Services,"")))</f>
        <v/>
      </c>
      <c r="J7577" s="3" t="str">
        <f t="shared" si="237"/>
        <v/>
      </c>
    </row>
    <row r="7578" spans="1:10" x14ac:dyDescent="0.35">
      <c r="A7578" s="7" t="str">
        <f>IF('Payments Export'!A7582="","",'Payments Export'!A7582)</f>
        <v/>
      </c>
      <c r="B7578" s="7" t="str">
        <f>IF('Payments Export'!A7582="","",'Payments Export'!B7582)</f>
        <v/>
      </c>
      <c r="C7578" s="7" t="str">
        <f>IF(IFERROR(VALUE('Payments Export'!H7582),'Payments Export'!H7582)&lt;&gt;0,IFERROR(VALUE('Payments Export'!H7582),'Payments Export'!H7582),"")</f>
        <v/>
      </c>
      <c r="D7578" s="7" t="str">
        <f>IF('Payments Export'!I7582="","",'Payments Export'!I7582)</f>
        <v/>
      </c>
      <c r="E7578" s="7" t="str">
        <f t="shared" si="236"/>
        <v/>
      </c>
      <c r="F7578" s="7" t="str">
        <f>IF('Payments Export'!A7582="","",'Payments Export'!N7582)</f>
        <v/>
      </c>
      <c r="G7578" s="7" t="str">
        <f>IF('Payments Export'!A7582="","",'Payments Export'!O7582)</f>
        <v/>
      </c>
      <c r="H7578" s="7" t="str">
        <f>IF('Payments Export'!B7582="","",G7578-F7578)</f>
        <v/>
      </c>
      <c r="I7578" s="3" t="str">
        <f>IF(C7578&lt;&gt;"",_xlfn.XLOOKUP(IFERROR(VALUE(C7578),C7578),'Items database'!A:A,'Items database'!B:B),(_xlfn.XLOOKUP(LEFT(E7578,3),Services,Services,"")))</f>
        <v/>
      </c>
      <c r="J7578" s="3" t="str">
        <f t="shared" si="237"/>
        <v/>
      </c>
    </row>
    <row r="7579" spans="1:10" x14ac:dyDescent="0.35">
      <c r="A7579" s="7" t="str">
        <f>IF('Payments Export'!A7583="","",'Payments Export'!A7583)</f>
        <v/>
      </c>
      <c r="B7579" s="7" t="str">
        <f>IF('Payments Export'!A7583="","",'Payments Export'!B7583)</f>
        <v/>
      </c>
      <c r="C7579" s="7" t="str">
        <f>IF(IFERROR(VALUE('Payments Export'!H7583),'Payments Export'!H7583)&lt;&gt;0,IFERROR(VALUE('Payments Export'!H7583),'Payments Export'!H7583),"")</f>
        <v/>
      </c>
      <c r="D7579" s="7" t="str">
        <f>IF('Payments Export'!I7583="","",'Payments Export'!I7583)</f>
        <v/>
      </c>
      <c r="E7579" s="7" t="str">
        <f t="shared" si="236"/>
        <v/>
      </c>
      <c r="F7579" s="7" t="str">
        <f>IF('Payments Export'!A7583="","",'Payments Export'!N7583)</f>
        <v/>
      </c>
      <c r="G7579" s="7" t="str">
        <f>IF('Payments Export'!A7583="","",'Payments Export'!O7583)</f>
        <v/>
      </c>
      <c r="H7579" s="7" t="str">
        <f>IF('Payments Export'!B7583="","",G7579-F7579)</f>
        <v/>
      </c>
      <c r="I7579" s="3" t="str">
        <f>IF(C7579&lt;&gt;"",_xlfn.XLOOKUP(IFERROR(VALUE(C7579),C7579),'Items database'!A:A,'Items database'!B:B),(_xlfn.XLOOKUP(LEFT(E7579,3),Services,Services,"")))</f>
        <v/>
      </c>
      <c r="J7579" s="3" t="str">
        <f t="shared" si="237"/>
        <v/>
      </c>
    </row>
    <row r="7580" spans="1:10" x14ac:dyDescent="0.35">
      <c r="A7580" s="7" t="str">
        <f>IF('Payments Export'!A7584="","",'Payments Export'!A7584)</f>
        <v/>
      </c>
      <c r="B7580" s="7" t="str">
        <f>IF('Payments Export'!A7584="","",'Payments Export'!B7584)</f>
        <v/>
      </c>
      <c r="C7580" s="7" t="str">
        <f>IF(IFERROR(VALUE('Payments Export'!H7584),'Payments Export'!H7584)&lt;&gt;0,IFERROR(VALUE('Payments Export'!H7584),'Payments Export'!H7584),"")</f>
        <v/>
      </c>
      <c r="D7580" s="7" t="str">
        <f>IF('Payments Export'!I7584="","",'Payments Export'!I7584)</f>
        <v/>
      </c>
      <c r="E7580" s="7" t="str">
        <f t="shared" si="236"/>
        <v/>
      </c>
      <c r="F7580" s="7" t="str">
        <f>IF('Payments Export'!A7584="","",'Payments Export'!N7584)</f>
        <v/>
      </c>
      <c r="G7580" s="7" t="str">
        <f>IF('Payments Export'!A7584="","",'Payments Export'!O7584)</f>
        <v/>
      </c>
      <c r="H7580" s="7" t="str">
        <f>IF('Payments Export'!B7584="","",G7580-F7580)</f>
        <v/>
      </c>
      <c r="I7580" s="3" t="str">
        <f>IF(C7580&lt;&gt;"",_xlfn.XLOOKUP(IFERROR(VALUE(C7580),C7580),'Items database'!A:A,'Items database'!B:B),(_xlfn.XLOOKUP(LEFT(E7580,3),Services,Services,"")))</f>
        <v/>
      </c>
      <c r="J7580" s="3" t="str">
        <f t="shared" si="237"/>
        <v/>
      </c>
    </row>
    <row r="7581" spans="1:10" x14ac:dyDescent="0.35">
      <c r="A7581" s="7" t="str">
        <f>IF('Payments Export'!A7585="","",'Payments Export'!A7585)</f>
        <v/>
      </c>
      <c r="B7581" s="7" t="str">
        <f>IF('Payments Export'!A7585="","",'Payments Export'!B7585)</f>
        <v/>
      </c>
      <c r="C7581" s="7" t="str">
        <f>IF(IFERROR(VALUE('Payments Export'!H7585),'Payments Export'!H7585)&lt;&gt;0,IFERROR(VALUE('Payments Export'!H7585),'Payments Export'!H7585),"")</f>
        <v/>
      </c>
      <c r="D7581" s="7" t="str">
        <f>IF('Payments Export'!I7585="","",'Payments Export'!I7585)</f>
        <v/>
      </c>
      <c r="E7581" s="7" t="str">
        <f t="shared" si="236"/>
        <v/>
      </c>
      <c r="F7581" s="7" t="str">
        <f>IF('Payments Export'!A7585="","",'Payments Export'!N7585)</f>
        <v/>
      </c>
      <c r="G7581" s="7" t="str">
        <f>IF('Payments Export'!A7585="","",'Payments Export'!O7585)</f>
        <v/>
      </c>
      <c r="H7581" s="7" t="str">
        <f>IF('Payments Export'!B7585="","",G7581-F7581)</f>
        <v/>
      </c>
      <c r="I7581" s="3" t="str">
        <f>IF(C7581&lt;&gt;"",_xlfn.XLOOKUP(IFERROR(VALUE(C7581),C7581),'Items database'!A:A,'Items database'!B:B),(_xlfn.XLOOKUP(LEFT(E7581,3),Services,Services,"")))</f>
        <v/>
      </c>
      <c r="J7581" s="3" t="str">
        <f t="shared" si="237"/>
        <v/>
      </c>
    </row>
    <row r="7582" spans="1:10" x14ac:dyDescent="0.35">
      <c r="A7582" s="7" t="str">
        <f>IF('Payments Export'!A7586="","",'Payments Export'!A7586)</f>
        <v/>
      </c>
      <c r="B7582" s="7" t="str">
        <f>IF('Payments Export'!A7586="","",'Payments Export'!B7586)</f>
        <v/>
      </c>
      <c r="C7582" s="7" t="str">
        <f>IF(IFERROR(VALUE('Payments Export'!H7586),'Payments Export'!H7586)&lt;&gt;0,IFERROR(VALUE('Payments Export'!H7586),'Payments Export'!H7586),"")</f>
        <v/>
      </c>
      <c r="D7582" s="7" t="str">
        <f>IF('Payments Export'!I7586="","",'Payments Export'!I7586)</f>
        <v/>
      </c>
      <c r="E7582" s="7" t="str">
        <f t="shared" si="236"/>
        <v/>
      </c>
      <c r="F7582" s="7" t="str">
        <f>IF('Payments Export'!A7586="","",'Payments Export'!N7586)</f>
        <v/>
      </c>
      <c r="G7582" s="7" t="str">
        <f>IF('Payments Export'!A7586="","",'Payments Export'!O7586)</f>
        <v/>
      </c>
      <c r="H7582" s="7" t="str">
        <f>IF('Payments Export'!B7586="","",G7582-F7582)</f>
        <v/>
      </c>
      <c r="I7582" s="3" t="str">
        <f>IF(C7582&lt;&gt;"",_xlfn.XLOOKUP(IFERROR(VALUE(C7582),C7582),'Items database'!A:A,'Items database'!B:B),(_xlfn.XLOOKUP(LEFT(E7582,3),Services,Services,"")))</f>
        <v/>
      </c>
      <c r="J7582" s="3" t="str">
        <f t="shared" si="237"/>
        <v/>
      </c>
    </row>
    <row r="7583" spans="1:10" x14ac:dyDescent="0.35">
      <c r="A7583" s="7" t="str">
        <f>IF('Payments Export'!A7587="","",'Payments Export'!A7587)</f>
        <v/>
      </c>
      <c r="B7583" s="7" t="str">
        <f>IF('Payments Export'!A7587="","",'Payments Export'!B7587)</f>
        <v/>
      </c>
      <c r="C7583" s="7" t="str">
        <f>IF(IFERROR(VALUE('Payments Export'!H7587),'Payments Export'!H7587)&lt;&gt;0,IFERROR(VALUE('Payments Export'!H7587),'Payments Export'!H7587),"")</f>
        <v/>
      </c>
      <c r="D7583" s="7" t="str">
        <f>IF('Payments Export'!I7587="","",'Payments Export'!I7587)</f>
        <v/>
      </c>
      <c r="E7583" s="7" t="str">
        <f t="shared" si="236"/>
        <v/>
      </c>
      <c r="F7583" s="7" t="str">
        <f>IF('Payments Export'!A7587="","",'Payments Export'!N7587)</f>
        <v/>
      </c>
      <c r="G7583" s="7" t="str">
        <f>IF('Payments Export'!A7587="","",'Payments Export'!O7587)</f>
        <v/>
      </c>
      <c r="H7583" s="7" t="str">
        <f>IF('Payments Export'!B7587="","",G7583-F7583)</f>
        <v/>
      </c>
      <c r="I7583" s="3" t="str">
        <f>IF(C7583&lt;&gt;"",_xlfn.XLOOKUP(IFERROR(VALUE(C7583),C7583),'Items database'!A:A,'Items database'!B:B),(_xlfn.XLOOKUP(LEFT(E7583,3),Services,Services,"")))</f>
        <v/>
      </c>
      <c r="J7583" s="3" t="str">
        <f t="shared" si="237"/>
        <v/>
      </c>
    </row>
    <row r="7584" spans="1:10" x14ac:dyDescent="0.35">
      <c r="A7584" s="7" t="str">
        <f>IF('Payments Export'!A7588="","",'Payments Export'!A7588)</f>
        <v/>
      </c>
      <c r="B7584" s="7" t="str">
        <f>IF('Payments Export'!A7588="","",'Payments Export'!B7588)</f>
        <v/>
      </c>
      <c r="C7584" s="7" t="str">
        <f>IF(IFERROR(VALUE('Payments Export'!H7588),'Payments Export'!H7588)&lt;&gt;0,IFERROR(VALUE('Payments Export'!H7588),'Payments Export'!H7588),"")</f>
        <v/>
      </c>
      <c r="D7584" s="7" t="str">
        <f>IF('Payments Export'!I7588="","",'Payments Export'!I7588)</f>
        <v/>
      </c>
      <c r="E7584" s="7" t="str">
        <f t="shared" si="236"/>
        <v/>
      </c>
      <c r="F7584" s="7" t="str">
        <f>IF('Payments Export'!A7588="","",'Payments Export'!N7588)</f>
        <v/>
      </c>
      <c r="G7584" s="7" t="str">
        <f>IF('Payments Export'!A7588="","",'Payments Export'!O7588)</f>
        <v/>
      </c>
      <c r="H7584" s="7" t="str">
        <f>IF('Payments Export'!B7588="","",G7584-F7584)</f>
        <v/>
      </c>
      <c r="I7584" s="3" t="str">
        <f>IF(C7584&lt;&gt;"",_xlfn.XLOOKUP(IFERROR(VALUE(C7584),C7584),'Items database'!A:A,'Items database'!B:B),(_xlfn.XLOOKUP(LEFT(E7584,3),Services,Services,"")))</f>
        <v/>
      </c>
      <c r="J7584" s="3" t="str">
        <f t="shared" si="237"/>
        <v/>
      </c>
    </row>
    <row r="7585" spans="1:10" x14ac:dyDescent="0.35">
      <c r="A7585" s="7" t="str">
        <f>IF('Payments Export'!A7589="","",'Payments Export'!A7589)</f>
        <v/>
      </c>
      <c r="B7585" s="7" t="str">
        <f>IF('Payments Export'!A7589="","",'Payments Export'!B7589)</f>
        <v/>
      </c>
      <c r="C7585" s="7" t="str">
        <f>IF(IFERROR(VALUE('Payments Export'!H7589),'Payments Export'!H7589)&lt;&gt;0,IFERROR(VALUE('Payments Export'!H7589),'Payments Export'!H7589),"")</f>
        <v/>
      </c>
      <c r="D7585" s="7" t="str">
        <f>IF('Payments Export'!I7589="","",'Payments Export'!I7589)</f>
        <v/>
      </c>
      <c r="E7585" s="7" t="str">
        <f t="shared" si="236"/>
        <v/>
      </c>
      <c r="F7585" s="7" t="str">
        <f>IF('Payments Export'!A7589="","",'Payments Export'!N7589)</f>
        <v/>
      </c>
      <c r="G7585" s="7" t="str">
        <f>IF('Payments Export'!A7589="","",'Payments Export'!O7589)</f>
        <v/>
      </c>
      <c r="H7585" s="7" t="str">
        <f>IF('Payments Export'!B7589="","",G7585-F7585)</f>
        <v/>
      </c>
      <c r="I7585" s="3" t="str">
        <f>IF(C7585&lt;&gt;"",_xlfn.XLOOKUP(IFERROR(VALUE(C7585),C7585),'Items database'!A:A,'Items database'!B:B),(_xlfn.XLOOKUP(LEFT(E7585,3),Services,Services,"")))</f>
        <v/>
      </c>
      <c r="J7585" s="3" t="str">
        <f t="shared" si="237"/>
        <v/>
      </c>
    </row>
    <row r="7586" spans="1:10" x14ac:dyDescent="0.35">
      <c r="A7586" s="7" t="str">
        <f>IF('Payments Export'!A7590="","",'Payments Export'!A7590)</f>
        <v/>
      </c>
      <c r="B7586" s="7" t="str">
        <f>IF('Payments Export'!A7590="","",'Payments Export'!B7590)</f>
        <v/>
      </c>
      <c r="C7586" s="7" t="str">
        <f>IF(IFERROR(VALUE('Payments Export'!H7590),'Payments Export'!H7590)&lt;&gt;0,IFERROR(VALUE('Payments Export'!H7590),'Payments Export'!H7590),"")</f>
        <v/>
      </c>
      <c r="D7586" s="7" t="str">
        <f>IF('Payments Export'!I7590="","",'Payments Export'!I7590)</f>
        <v/>
      </c>
      <c r="E7586" s="7" t="str">
        <f t="shared" si="236"/>
        <v/>
      </c>
      <c r="F7586" s="7" t="str">
        <f>IF('Payments Export'!A7590="","",'Payments Export'!N7590)</f>
        <v/>
      </c>
      <c r="G7586" s="7" t="str">
        <f>IF('Payments Export'!A7590="","",'Payments Export'!O7590)</f>
        <v/>
      </c>
      <c r="H7586" s="7" t="str">
        <f>IF('Payments Export'!B7590="","",G7586-F7586)</f>
        <v/>
      </c>
      <c r="I7586" s="3" t="str">
        <f>IF(C7586&lt;&gt;"",_xlfn.XLOOKUP(IFERROR(VALUE(C7586),C7586),'Items database'!A:A,'Items database'!B:B),(_xlfn.XLOOKUP(LEFT(E7586,3),Services,Services,"")))</f>
        <v/>
      </c>
      <c r="J7586" s="3" t="str">
        <f t="shared" si="237"/>
        <v/>
      </c>
    </row>
    <row r="7587" spans="1:10" x14ac:dyDescent="0.35">
      <c r="A7587" s="7" t="str">
        <f>IF('Payments Export'!A7591="","",'Payments Export'!A7591)</f>
        <v/>
      </c>
      <c r="B7587" s="7" t="str">
        <f>IF('Payments Export'!A7591="","",'Payments Export'!B7591)</f>
        <v/>
      </c>
      <c r="C7587" s="7" t="str">
        <f>IF(IFERROR(VALUE('Payments Export'!H7591),'Payments Export'!H7591)&lt;&gt;0,IFERROR(VALUE('Payments Export'!H7591),'Payments Export'!H7591),"")</f>
        <v/>
      </c>
      <c r="D7587" s="7" t="str">
        <f>IF('Payments Export'!I7591="","",'Payments Export'!I7591)</f>
        <v/>
      </c>
      <c r="E7587" s="7" t="str">
        <f t="shared" si="236"/>
        <v/>
      </c>
      <c r="F7587" s="7" t="str">
        <f>IF('Payments Export'!A7591="","",'Payments Export'!N7591)</f>
        <v/>
      </c>
      <c r="G7587" s="7" t="str">
        <f>IF('Payments Export'!A7591="","",'Payments Export'!O7591)</f>
        <v/>
      </c>
      <c r="H7587" s="7" t="str">
        <f>IF('Payments Export'!B7591="","",G7587-F7587)</f>
        <v/>
      </c>
      <c r="I7587" s="3" t="str">
        <f>IF(C7587&lt;&gt;"",_xlfn.XLOOKUP(IFERROR(VALUE(C7587),C7587),'Items database'!A:A,'Items database'!B:B),(_xlfn.XLOOKUP(LEFT(E7587,3),Services,Services,"")))</f>
        <v/>
      </c>
      <c r="J7587" s="3" t="str">
        <f t="shared" si="237"/>
        <v/>
      </c>
    </row>
    <row r="7588" spans="1:10" x14ac:dyDescent="0.35">
      <c r="A7588" s="7" t="str">
        <f>IF('Payments Export'!A7592="","",'Payments Export'!A7592)</f>
        <v/>
      </c>
      <c r="B7588" s="7" t="str">
        <f>IF('Payments Export'!A7592="","",'Payments Export'!B7592)</f>
        <v/>
      </c>
      <c r="C7588" s="7" t="str">
        <f>IF(IFERROR(VALUE('Payments Export'!H7592),'Payments Export'!H7592)&lt;&gt;0,IFERROR(VALUE('Payments Export'!H7592),'Payments Export'!H7592),"")</f>
        <v/>
      </c>
      <c r="D7588" s="7" t="str">
        <f>IF('Payments Export'!I7592="","",'Payments Export'!I7592)</f>
        <v/>
      </c>
      <c r="E7588" s="7" t="str">
        <f t="shared" si="236"/>
        <v/>
      </c>
      <c r="F7588" s="7" t="str">
        <f>IF('Payments Export'!A7592="","",'Payments Export'!N7592)</f>
        <v/>
      </c>
      <c r="G7588" s="7" t="str">
        <f>IF('Payments Export'!A7592="","",'Payments Export'!O7592)</f>
        <v/>
      </c>
      <c r="H7588" s="7" t="str">
        <f>IF('Payments Export'!B7592="","",G7588-F7588)</f>
        <v/>
      </c>
      <c r="I7588" s="3" t="str">
        <f>IF(C7588&lt;&gt;"",_xlfn.XLOOKUP(IFERROR(VALUE(C7588),C7588),'Items database'!A:A,'Items database'!B:B),(_xlfn.XLOOKUP(LEFT(E7588,3),Services,Services,"")))</f>
        <v/>
      </c>
      <c r="J7588" s="3" t="str">
        <f t="shared" si="237"/>
        <v/>
      </c>
    </row>
    <row r="7589" spans="1:10" x14ac:dyDescent="0.35">
      <c r="A7589" s="7" t="str">
        <f>IF('Payments Export'!A7593="","",'Payments Export'!A7593)</f>
        <v/>
      </c>
      <c r="B7589" s="7" t="str">
        <f>IF('Payments Export'!A7593="","",'Payments Export'!B7593)</f>
        <v/>
      </c>
      <c r="C7589" s="7" t="str">
        <f>IF(IFERROR(VALUE('Payments Export'!H7593),'Payments Export'!H7593)&lt;&gt;0,IFERROR(VALUE('Payments Export'!H7593),'Payments Export'!H7593),"")</f>
        <v/>
      </c>
      <c r="D7589" s="7" t="str">
        <f>IF('Payments Export'!I7593="","",'Payments Export'!I7593)</f>
        <v/>
      </c>
      <c r="E7589" s="7" t="str">
        <f t="shared" si="236"/>
        <v/>
      </c>
      <c r="F7589" s="7" t="str">
        <f>IF('Payments Export'!A7593="","",'Payments Export'!N7593)</f>
        <v/>
      </c>
      <c r="G7589" s="7" t="str">
        <f>IF('Payments Export'!A7593="","",'Payments Export'!O7593)</f>
        <v/>
      </c>
      <c r="H7589" s="7" t="str">
        <f>IF('Payments Export'!B7593="","",G7589-F7589)</f>
        <v/>
      </c>
      <c r="I7589" s="3" t="str">
        <f>IF(C7589&lt;&gt;"",_xlfn.XLOOKUP(IFERROR(VALUE(C7589),C7589),'Items database'!A:A,'Items database'!B:B),(_xlfn.XLOOKUP(LEFT(E7589,3),Services,Services,"")))</f>
        <v/>
      </c>
      <c r="J7589" s="3" t="str">
        <f t="shared" si="237"/>
        <v/>
      </c>
    </row>
    <row r="7590" spans="1:10" x14ac:dyDescent="0.35">
      <c r="A7590" s="7" t="str">
        <f>IF('Payments Export'!A7594="","",'Payments Export'!A7594)</f>
        <v/>
      </c>
      <c r="B7590" s="7" t="str">
        <f>IF('Payments Export'!A7594="","",'Payments Export'!B7594)</f>
        <v/>
      </c>
      <c r="C7590" s="7" t="str">
        <f>IF(IFERROR(VALUE('Payments Export'!H7594),'Payments Export'!H7594)&lt;&gt;0,IFERROR(VALUE('Payments Export'!H7594),'Payments Export'!H7594),"")</f>
        <v/>
      </c>
      <c r="D7590" s="7" t="str">
        <f>IF('Payments Export'!I7594="","",'Payments Export'!I7594)</f>
        <v/>
      </c>
      <c r="E7590" s="7" t="str">
        <f t="shared" si="236"/>
        <v/>
      </c>
      <c r="F7590" s="7" t="str">
        <f>IF('Payments Export'!A7594="","",'Payments Export'!N7594)</f>
        <v/>
      </c>
      <c r="G7590" s="7" t="str">
        <f>IF('Payments Export'!A7594="","",'Payments Export'!O7594)</f>
        <v/>
      </c>
      <c r="H7590" s="7" t="str">
        <f>IF('Payments Export'!B7594="","",G7590-F7590)</f>
        <v/>
      </c>
      <c r="I7590" s="3" t="str">
        <f>IF(C7590&lt;&gt;"",_xlfn.XLOOKUP(IFERROR(VALUE(C7590),C7590),'Items database'!A:A,'Items database'!B:B),(_xlfn.XLOOKUP(LEFT(E7590,3),Services,Services,"")))</f>
        <v/>
      </c>
      <c r="J7590" s="3" t="str">
        <f t="shared" si="237"/>
        <v/>
      </c>
    </row>
    <row r="7591" spans="1:10" x14ac:dyDescent="0.35">
      <c r="A7591" s="7" t="str">
        <f>IF('Payments Export'!A7595="","",'Payments Export'!A7595)</f>
        <v/>
      </c>
      <c r="B7591" s="7" t="str">
        <f>IF('Payments Export'!A7595="","",'Payments Export'!B7595)</f>
        <v/>
      </c>
      <c r="C7591" s="7" t="str">
        <f>IF(IFERROR(VALUE('Payments Export'!H7595),'Payments Export'!H7595)&lt;&gt;0,IFERROR(VALUE('Payments Export'!H7595),'Payments Export'!H7595),"")</f>
        <v/>
      </c>
      <c r="D7591" s="7" t="str">
        <f>IF('Payments Export'!I7595="","",'Payments Export'!I7595)</f>
        <v/>
      </c>
      <c r="E7591" s="7" t="str">
        <f t="shared" si="236"/>
        <v/>
      </c>
      <c r="F7591" s="7" t="str">
        <f>IF('Payments Export'!A7595="","",'Payments Export'!N7595)</f>
        <v/>
      </c>
      <c r="G7591" s="7" t="str">
        <f>IF('Payments Export'!A7595="","",'Payments Export'!O7595)</f>
        <v/>
      </c>
      <c r="H7591" s="7" t="str">
        <f>IF('Payments Export'!B7595="","",G7591-F7591)</f>
        <v/>
      </c>
      <c r="I7591" s="3" t="str">
        <f>IF(C7591&lt;&gt;"",_xlfn.XLOOKUP(IFERROR(VALUE(C7591),C7591),'Items database'!A:A,'Items database'!B:B),(_xlfn.XLOOKUP(LEFT(E7591,3),Services,Services,"")))</f>
        <v/>
      </c>
      <c r="J7591" s="3" t="str">
        <f t="shared" si="237"/>
        <v/>
      </c>
    </row>
    <row r="7592" spans="1:10" x14ac:dyDescent="0.35">
      <c r="A7592" s="7" t="str">
        <f>IF('Payments Export'!A7596="","",'Payments Export'!A7596)</f>
        <v/>
      </c>
      <c r="B7592" s="7" t="str">
        <f>IF('Payments Export'!A7596="","",'Payments Export'!B7596)</f>
        <v/>
      </c>
      <c r="C7592" s="7" t="str">
        <f>IF(IFERROR(VALUE('Payments Export'!H7596),'Payments Export'!H7596)&lt;&gt;0,IFERROR(VALUE('Payments Export'!H7596),'Payments Export'!H7596),"")</f>
        <v/>
      </c>
      <c r="D7592" s="7" t="str">
        <f>IF('Payments Export'!I7596="","",'Payments Export'!I7596)</f>
        <v/>
      </c>
      <c r="E7592" s="7" t="str">
        <f t="shared" si="236"/>
        <v/>
      </c>
      <c r="F7592" s="7" t="str">
        <f>IF('Payments Export'!A7596="","",'Payments Export'!N7596)</f>
        <v/>
      </c>
      <c r="G7592" s="7" t="str">
        <f>IF('Payments Export'!A7596="","",'Payments Export'!O7596)</f>
        <v/>
      </c>
      <c r="H7592" s="7" t="str">
        <f>IF('Payments Export'!B7596="","",G7592-F7592)</f>
        <v/>
      </c>
      <c r="I7592" s="3" t="str">
        <f>IF(C7592&lt;&gt;"",_xlfn.XLOOKUP(IFERROR(VALUE(C7592),C7592),'Items database'!A:A,'Items database'!B:B),(_xlfn.XLOOKUP(LEFT(E7592,3),Services,Services,"")))</f>
        <v/>
      </c>
      <c r="J7592" s="3" t="str">
        <f t="shared" si="237"/>
        <v/>
      </c>
    </row>
    <row r="7593" spans="1:10" x14ac:dyDescent="0.35">
      <c r="A7593" s="7" t="str">
        <f>IF('Payments Export'!A7597="","",'Payments Export'!A7597)</f>
        <v/>
      </c>
      <c r="B7593" s="7" t="str">
        <f>IF('Payments Export'!A7597="","",'Payments Export'!B7597)</f>
        <v/>
      </c>
      <c r="C7593" s="7" t="str">
        <f>IF(IFERROR(VALUE('Payments Export'!H7597),'Payments Export'!H7597)&lt;&gt;0,IFERROR(VALUE('Payments Export'!H7597),'Payments Export'!H7597),"")</f>
        <v/>
      </c>
      <c r="D7593" s="7" t="str">
        <f>IF('Payments Export'!I7597="","",'Payments Export'!I7597)</f>
        <v/>
      </c>
      <c r="E7593" s="7" t="str">
        <f t="shared" si="236"/>
        <v/>
      </c>
      <c r="F7593" s="7" t="str">
        <f>IF('Payments Export'!A7597="","",'Payments Export'!N7597)</f>
        <v/>
      </c>
      <c r="G7593" s="7" t="str">
        <f>IF('Payments Export'!A7597="","",'Payments Export'!O7597)</f>
        <v/>
      </c>
      <c r="H7593" s="7" t="str">
        <f>IF('Payments Export'!B7597="","",G7593-F7593)</f>
        <v/>
      </c>
      <c r="I7593" s="3" t="str">
        <f>IF(C7593&lt;&gt;"",_xlfn.XLOOKUP(IFERROR(VALUE(C7593),C7593),'Items database'!A:A,'Items database'!B:B),(_xlfn.XLOOKUP(LEFT(E7593,3),Services,Services,"")))</f>
        <v/>
      </c>
      <c r="J7593" s="3" t="str">
        <f t="shared" si="237"/>
        <v/>
      </c>
    </row>
    <row r="7594" spans="1:10" x14ac:dyDescent="0.35">
      <c r="A7594" s="7" t="str">
        <f>IF('Payments Export'!A7598="","",'Payments Export'!A7598)</f>
        <v/>
      </c>
      <c r="B7594" s="7" t="str">
        <f>IF('Payments Export'!A7598="","",'Payments Export'!B7598)</f>
        <v/>
      </c>
      <c r="C7594" s="7" t="str">
        <f>IF(IFERROR(VALUE('Payments Export'!H7598),'Payments Export'!H7598)&lt;&gt;0,IFERROR(VALUE('Payments Export'!H7598),'Payments Export'!H7598),"")</f>
        <v/>
      </c>
      <c r="D7594" s="7" t="str">
        <f>IF('Payments Export'!I7598="","",'Payments Export'!I7598)</f>
        <v/>
      </c>
      <c r="E7594" s="7" t="str">
        <f t="shared" si="236"/>
        <v/>
      </c>
      <c r="F7594" s="7" t="str">
        <f>IF('Payments Export'!A7598="","",'Payments Export'!N7598)</f>
        <v/>
      </c>
      <c r="G7594" s="7" t="str">
        <f>IF('Payments Export'!A7598="","",'Payments Export'!O7598)</f>
        <v/>
      </c>
      <c r="H7594" s="7" t="str">
        <f>IF('Payments Export'!B7598="","",G7594-F7594)</f>
        <v/>
      </c>
      <c r="I7594" s="3" t="str">
        <f>IF(C7594&lt;&gt;"",_xlfn.XLOOKUP(IFERROR(VALUE(C7594),C7594),'Items database'!A:A,'Items database'!B:B),(_xlfn.XLOOKUP(LEFT(E7594,3),Services,Services,"")))</f>
        <v/>
      </c>
      <c r="J7594" s="3" t="str">
        <f t="shared" si="237"/>
        <v/>
      </c>
    </row>
    <row r="7595" spans="1:10" x14ac:dyDescent="0.35">
      <c r="A7595" s="7" t="str">
        <f>IF('Payments Export'!A7599="","",'Payments Export'!A7599)</f>
        <v/>
      </c>
      <c r="B7595" s="7" t="str">
        <f>IF('Payments Export'!A7599="","",'Payments Export'!B7599)</f>
        <v/>
      </c>
      <c r="C7595" s="7" t="str">
        <f>IF(IFERROR(VALUE('Payments Export'!H7599),'Payments Export'!H7599)&lt;&gt;0,IFERROR(VALUE('Payments Export'!H7599),'Payments Export'!H7599),"")</f>
        <v/>
      </c>
      <c r="D7595" s="7" t="str">
        <f>IF('Payments Export'!I7599="","",'Payments Export'!I7599)</f>
        <v/>
      </c>
      <c r="E7595" s="7" t="str">
        <f t="shared" si="236"/>
        <v/>
      </c>
      <c r="F7595" s="7" t="str">
        <f>IF('Payments Export'!A7599="","",'Payments Export'!N7599)</f>
        <v/>
      </c>
      <c r="G7595" s="7" t="str">
        <f>IF('Payments Export'!A7599="","",'Payments Export'!O7599)</f>
        <v/>
      </c>
      <c r="H7595" s="7" t="str">
        <f>IF('Payments Export'!B7599="","",G7595-F7595)</f>
        <v/>
      </c>
      <c r="I7595" s="3" t="str">
        <f>IF(C7595&lt;&gt;"",_xlfn.XLOOKUP(IFERROR(VALUE(C7595),C7595),'Items database'!A:A,'Items database'!B:B),(_xlfn.XLOOKUP(LEFT(E7595,3),Services,Services,"")))</f>
        <v/>
      </c>
      <c r="J7595" s="3" t="str">
        <f t="shared" si="237"/>
        <v/>
      </c>
    </row>
    <row r="7596" spans="1:10" x14ac:dyDescent="0.35">
      <c r="A7596" s="7" t="str">
        <f>IF('Payments Export'!A7600="","",'Payments Export'!A7600)</f>
        <v/>
      </c>
      <c r="B7596" s="7" t="str">
        <f>IF('Payments Export'!A7600="","",'Payments Export'!B7600)</f>
        <v/>
      </c>
      <c r="C7596" s="7" t="str">
        <f>IF(IFERROR(VALUE('Payments Export'!H7600),'Payments Export'!H7600)&lt;&gt;0,IFERROR(VALUE('Payments Export'!H7600),'Payments Export'!H7600),"")</f>
        <v/>
      </c>
      <c r="D7596" s="7" t="str">
        <f>IF('Payments Export'!I7600="","",'Payments Export'!I7600)</f>
        <v/>
      </c>
      <c r="E7596" s="7" t="str">
        <f t="shared" si="236"/>
        <v/>
      </c>
      <c r="F7596" s="7" t="str">
        <f>IF('Payments Export'!A7600="","",'Payments Export'!N7600)</f>
        <v/>
      </c>
      <c r="G7596" s="7" t="str">
        <f>IF('Payments Export'!A7600="","",'Payments Export'!O7600)</f>
        <v/>
      </c>
      <c r="H7596" s="7" t="str">
        <f>IF('Payments Export'!B7600="","",G7596-F7596)</f>
        <v/>
      </c>
      <c r="I7596" s="3" t="str">
        <f>IF(C7596&lt;&gt;"",_xlfn.XLOOKUP(IFERROR(VALUE(C7596),C7596),'Items database'!A:A,'Items database'!B:B),(_xlfn.XLOOKUP(LEFT(E7596,3),Services,Services,"")))</f>
        <v/>
      </c>
      <c r="J7596" s="3" t="str">
        <f t="shared" si="237"/>
        <v/>
      </c>
    </row>
    <row r="7597" spans="1:10" x14ac:dyDescent="0.35">
      <c r="A7597" s="7" t="str">
        <f>IF('Payments Export'!A7601="","",'Payments Export'!A7601)</f>
        <v/>
      </c>
      <c r="B7597" s="7" t="str">
        <f>IF('Payments Export'!A7601="","",'Payments Export'!B7601)</f>
        <v/>
      </c>
      <c r="C7597" s="7" t="str">
        <f>IF(IFERROR(VALUE('Payments Export'!H7601),'Payments Export'!H7601)&lt;&gt;0,IFERROR(VALUE('Payments Export'!H7601),'Payments Export'!H7601),"")</f>
        <v/>
      </c>
      <c r="D7597" s="7" t="str">
        <f>IF('Payments Export'!I7601="","",'Payments Export'!I7601)</f>
        <v/>
      </c>
      <c r="E7597" s="7" t="str">
        <f t="shared" si="236"/>
        <v/>
      </c>
      <c r="F7597" s="7" t="str">
        <f>IF('Payments Export'!A7601="","",'Payments Export'!N7601)</f>
        <v/>
      </c>
      <c r="G7597" s="7" t="str">
        <f>IF('Payments Export'!A7601="","",'Payments Export'!O7601)</f>
        <v/>
      </c>
      <c r="H7597" s="7" t="str">
        <f>IF('Payments Export'!B7601="","",G7597-F7597)</f>
        <v/>
      </c>
      <c r="I7597" s="3" t="str">
        <f>IF(C7597&lt;&gt;"",_xlfn.XLOOKUP(IFERROR(VALUE(C7597),C7597),'Items database'!A:A,'Items database'!B:B),(_xlfn.XLOOKUP(LEFT(E7597,3),Services,Services,"")))</f>
        <v/>
      </c>
      <c r="J7597" s="3" t="str">
        <f t="shared" si="237"/>
        <v/>
      </c>
    </row>
    <row r="7598" spans="1:10" x14ac:dyDescent="0.35">
      <c r="A7598" s="7" t="str">
        <f>IF('Payments Export'!A7602="","",'Payments Export'!A7602)</f>
        <v/>
      </c>
      <c r="B7598" s="7" t="str">
        <f>IF('Payments Export'!A7602="","",'Payments Export'!B7602)</f>
        <v/>
      </c>
      <c r="C7598" s="7" t="str">
        <f>IF(IFERROR(VALUE('Payments Export'!H7602),'Payments Export'!H7602)&lt;&gt;0,IFERROR(VALUE('Payments Export'!H7602),'Payments Export'!H7602),"")</f>
        <v/>
      </c>
      <c r="D7598" s="7" t="str">
        <f>IF('Payments Export'!I7602="","",'Payments Export'!I7602)</f>
        <v/>
      </c>
      <c r="E7598" s="7" t="str">
        <f t="shared" si="236"/>
        <v/>
      </c>
      <c r="F7598" s="7" t="str">
        <f>IF('Payments Export'!A7602="","",'Payments Export'!N7602)</f>
        <v/>
      </c>
      <c r="G7598" s="7" t="str">
        <f>IF('Payments Export'!A7602="","",'Payments Export'!O7602)</f>
        <v/>
      </c>
      <c r="H7598" s="7" t="str">
        <f>IF('Payments Export'!B7602="","",G7598-F7598)</f>
        <v/>
      </c>
      <c r="I7598" s="3" t="str">
        <f>IF(C7598&lt;&gt;"",_xlfn.XLOOKUP(IFERROR(VALUE(C7598),C7598),'Items database'!A:A,'Items database'!B:B),(_xlfn.XLOOKUP(LEFT(E7598,3),Services,Services,"")))</f>
        <v/>
      </c>
      <c r="J7598" s="3" t="str">
        <f t="shared" si="237"/>
        <v/>
      </c>
    </row>
    <row r="7599" spans="1:10" x14ac:dyDescent="0.35">
      <c r="A7599" s="7" t="str">
        <f>IF('Payments Export'!A7603="","",'Payments Export'!A7603)</f>
        <v/>
      </c>
      <c r="B7599" s="7" t="str">
        <f>IF('Payments Export'!A7603="","",'Payments Export'!B7603)</f>
        <v/>
      </c>
      <c r="C7599" s="7" t="str">
        <f>IF(IFERROR(VALUE('Payments Export'!H7603),'Payments Export'!H7603)&lt;&gt;0,IFERROR(VALUE('Payments Export'!H7603),'Payments Export'!H7603),"")</f>
        <v/>
      </c>
      <c r="D7599" s="7" t="str">
        <f>IF('Payments Export'!I7603="","",'Payments Export'!I7603)</f>
        <v/>
      </c>
      <c r="E7599" s="7" t="str">
        <f t="shared" si="236"/>
        <v/>
      </c>
      <c r="F7599" s="7" t="str">
        <f>IF('Payments Export'!A7603="","",'Payments Export'!N7603)</f>
        <v/>
      </c>
      <c r="G7599" s="7" t="str">
        <f>IF('Payments Export'!A7603="","",'Payments Export'!O7603)</f>
        <v/>
      </c>
      <c r="H7599" s="7" t="str">
        <f>IF('Payments Export'!B7603="","",G7599-F7599)</f>
        <v/>
      </c>
      <c r="I7599" s="3" t="str">
        <f>IF(C7599&lt;&gt;"",_xlfn.XLOOKUP(IFERROR(VALUE(C7599),C7599),'Items database'!A:A,'Items database'!B:B),(_xlfn.XLOOKUP(LEFT(E7599,3),Services,Services,"")))</f>
        <v/>
      </c>
      <c r="J7599" s="3" t="str">
        <f t="shared" si="237"/>
        <v/>
      </c>
    </row>
    <row r="7600" spans="1:10" x14ac:dyDescent="0.35">
      <c r="A7600" s="7" t="str">
        <f>IF('Payments Export'!A7604="","",'Payments Export'!A7604)</f>
        <v/>
      </c>
      <c r="B7600" s="7" t="str">
        <f>IF('Payments Export'!A7604="","",'Payments Export'!B7604)</f>
        <v/>
      </c>
      <c r="C7600" s="7" t="str">
        <f>IF(IFERROR(VALUE('Payments Export'!H7604),'Payments Export'!H7604)&lt;&gt;0,IFERROR(VALUE('Payments Export'!H7604),'Payments Export'!H7604),"")</f>
        <v/>
      </c>
      <c r="D7600" s="7" t="str">
        <f>IF('Payments Export'!I7604="","",'Payments Export'!I7604)</f>
        <v/>
      </c>
      <c r="E7600" s="7" t="str">
        <f t="shared" si="236"/>
        <v/>
      </c>
      <c r="F7600" s="7" t="str">
        <f>IF('Payments Export'!A7604="","",'Payments Export'!N7604)</f>
        <v/>
      </c>
      <c r="G7600" s="7" t="str">
        <f>IF('Payments Export'!A7604="","",'Payments Export'!O7604)</f>
        <v/>
      </c>
      <c r="H7600" s="7" t="str">
        <f>IF('Payments Export'!B7604="","",G7600-F7600)</f>
        <v/>
      </c>
      <c r="I7600" s="3" t="str">
        <f>IF(C7600&lt;&gt;"",_xlfn.XLOOKUP(IFERROR(VALUE(C7600),C7600),'Items database'!A:A,'Items database'!B:B),(_xlfn.XLOOKUP(LEFT(E7600,3),Services,Services,"")))</f>
        <v/>
      </c>
      <c r="J7600" s="3" t="str">
        <f t="shared" si="237"/>
        <v/>
      </c>
    </row>
    <row r="7601" spans="1:10" x14ac:dyDescent="0.35">
      <c r="A7601" s="7" t="str">
        <f>IF('Payments Export'!A7605="","",'Payments Export'!A7605)</f>
        <v/>
      </c>
      <c r="B7601" s="7" t="str">
        <f>IF('Payments Export'!A7605="","",'Payments Export'!B7605)</f>
        <v/>
      </c>
      <c r="C7601" s="7" t="str">
        <f>IF(IFERROR(VALUE('Payments Export'!H7605),'Payments Export'!H7605)&lt;&gt;0,IFERROR(VALUE('Payments Export'!H7605),'Payments Export'!H7605),"")</f>
        <v/>
      </c>
      <c r="D7601" s="7" t="str">
        <f>IF('Payments Export'!I7605="","",'Payments Export'!I7605)</f>
        <v/>
      </c>
      <c r="E7601" s="7" t="str">
        <f t="shared" si="236"/>
        <v/>
      </c>
      <c r="F7601" s="7" t="str">
        <f>IF('Payments Export'!A7605="","",'Payments Export'!N7605)</f>
        <v/>
      </c>
      <c r="G7601" s="7" t="str">
        <f>IF('Payments Export'!A7605="","",'Payments Export'!O7605)</f>
        <v/>
      </c>
      <c r="H7601" s="7" t="str">
        <f>IF('Payments Export'!B7605="","",G7601-F7601)</f>
        <v/>
      </c>
      <c r="I7601" s="3" t="str">
        <f>IF(C7601&lt;&gt;"",_xlfn.XLOOKUP(IFERROR(VALUE(C7601),C7601),'Items database'!A:A,'Items database'!B:B),(_xlfn.XLOOKUP(LEFT(E7601,3),Services,Services,"")))</f>
        <v/>
      </c>
      <c r="J7601" s="3" t="str">
        <f t="shared" si="237"/>
        <v/>
      </c>
    </row>
    <row r="7602" spans="1:10" x14ac:dyDescent="0.35">
      <c r="A7602" s="7" t="str">
        <f>IF('Payments Export'!A7606="","",'Payments Export'!A7606)</f>
        <v/>
      </c>
      <c r="B7602" s="7" t="str">
        <f>IF('Payments Export'!A7606="","",'Payments Export'!B7606)</f>
        <v/>
      </c>
      <c r="C7602" s="7" t="str">
        <f>IF(IFERROR(VALUE('Payments Export'!H7606),'Payments Export'!H7606)&lt;&gt;0,IFERROR(VALUE('Payments Export'!H7606),'Payments Export'!H7606),"")</f>
        <v/>
      </c>
      <c r="D7602" s="7" t="str">
        <f>IF('Payments Export'!I7606="","",'Payments Export'!I7606)</f>
        <v/>
      </c>
      <c r="E7602" s="7" t="str">
        <f t="shared" si="236"/>
        <v/>
      </c>
      <c r="F7602" s="7" t="str">
        <f>IF('Payments Export'!A7606="","",'Payments Export'!N7606)</f>
        <v/>
      </c>
      <c r="G7602" s="7" t="str">
        <f>IF('Payments Export'!A7606="","",'Payments Export'!O7606)</f>
        <v/>
      </c>
      <c r="H7602" s="7" t="str">
        <f>IF('Payments Export'!B7606="","",G7602-F7602)</f>
        <v/>
      </c>
      <c r="I7602" s="3" t="str">
        <f>IF(C7602&lt;&gt;"",_xlfn.XLOOKUP(IFERROR(VALUE(C7602),C7602),'Items database'!A:A,'Items database'!B:B),(_xlfn.XLOOKUP(LEFT(E7602,3),Services,Services,"")))</f>
        <v/>
      </c>
      <c r="J7602" s="3" t="str">
        <f t="shared" si="237"/>
        <v/>
      </c>
    </row>
    <row r="7603" spans="1:10" x14ac:dyDescent="0.35">
      <c r="A7603" s="7" t="str">
        <f>IF('Payments Export'!A7607="","",'Payments Export'!A7607)</f>
        <v/>
      </c>
      <c r="B7603" s="7" t="str">
        <f>IF('Payments Export'!A7607="","",'Payments Export'!B7607)</f>
        <v/>
      </c>
      <c r="C7603" s="7" t="str">
        <f>IF(IFERROR(VALUE('Payments Export'!H7607),'Payments Export'!H7607)&lt;&gt;0,IFERROR(VALUE('Payments Export'!H7607),'Payments Export'!H7607),"")</f>
        <v/>
      </c>
      <c r="D7603" s="7" t="str">
        <f>IF('Payments Export'!I7607="","",'Payments Export'!I7607)</f>
        <v/>
      </c>
      <c r="E7603" s="7" t="str">
        <f t="shared" si="236"/>
        <v/>
      </c>
      <c r="F7603" s="7" t="str">
        <f>IF('Payments Export'!A7607="","",'Payments Export'!N7607)</f>
        <v/>
      </c>
      <c r="G7603" s="7" t="str">
        <f>IF('Payments Export'!A7607="","",'Payments Export'!O7607)</f>
        <v/>
      </c>
      <c r="H7603" s="7" t="str">
        <f>IF('Payments Export'!B7607="","",G7603-F7603)</f>
        <v/>
      </c>
      <c r="I7603" s="3" t="str">
        <f>IF(C7603&lt;&gt;"",_xlfn.XLOOKUP(IFERROR(VALUE(C7603),C7603),'Items database'!A:A,'Items database'!B:B),(_xlfn.XLOOKUP(LEFT(E7603,3),Services,Services,"")))</f>
        <v/>
      </c>
      <c r="J7603" s="3" t="str">
        <f t="shared" si="237"/>
        <v/>
      </c>
    </row>
    <row r="7604" spans="1:10" x14ac:dyDescent="0.35">
      <c r="A7604" s="7" t="str">
        <f>IF('Payments Export'!A7608="","",'Payments Export'!A7608)</f>
        <v/>
      </c>
      <c r="B7604" s="7" t="str">
        <f>IF('Payments Export'!A7608="","",'Payments Export'!B7608)</f>
        <v/>
      </c>
      <c r="C7604" s="7" t="str">
        <f>IF(IFERROR(VALUE('Payments Export'!H7608),'Payments Export'!H7608)&lt;&gt;0,IFERROR(VALUE('Payments Export'!H7608),'Payments Export'!H7608),"")</f>
        <v/>
      </c>
      <c r="D7604" s="7" t="str">
        <f>IF('Payments Export'!I7608="","",'Payments Export'!I7608)</f>
        <v/>
      </c>
      <c r="E7604" s="7" t="str">
        <f t="shared" si="236"/>
        <v/>
      </c>
      <c r="F7604" s="7" t="str">
        <f>IF('Payments Export'!A7608="","",'Payments Export'!N7608)</f>
        <v/>
      </c>
      <c r="G7604" s="7" t="str">
        <f>IF('Payments Export'!A7608="","",'Payments Export'!O7608)</f>
        <v/>
      </c>
      <c r="H7604" s="7" t="str">
        <f>IF('Payments Export'!B7608="","",G7604-F7604)</f>
        <v/>
      </c>
      <c r="I7604" s="3" t="str">
        <f>IF(C7604&lt;&gt;"",_xlfn.XLOOKUP(IFERROR(VALUE(C7604),C7604),'Items database'!A:A,'Items database'!B:B),(_xlfn.XLOOKUP(LEFT(E7604,3),Services,Services,"")))</f>
        <v/>
      </c>
      <c r="J7604" s="3" t="str">
        <f t="shared" si="237"/>
        <v/>
      </c>
    </row>
    <row r="7605" spans="1:10" x14ac:dyDescent="0.35">
      <c r="A7605" s="7" t="str">
        <f>IF('Payments Export'!A7609="","",'Payments Export'!A7609)</f>
        <v/>
      </c>
      <c r="B7605" s="7" t="str">
        <f>IF('Payments Export'!A7609="","",'Payments Export'!B7609)</f>
        <v/>
      </c>
      <c r="C7605" s="7" t="str">
        <f>IF(IFERROR(VALUE('Payments Export'!H7609),'Payments Export'!H7609)&lt;&gt;0,IFERROR(VALUE('Payments Export'!H7609),'Payments Export'!H7609),"")</f>
        <v/>
      </c>
      <c r="D7605" s="7" t="str">
        <f>IF('Payments Export'!I7609="","",'Payments Export'!I7609)</f>
        <v/>
      </c>
      <c r="E7605" s="7" t="str">
        <f t="shared" si="236"/>
        <v/>
      </c>
      <c r="F7605" s="7" t="str">
        <f>IF('Payments Export'!A7609="","",'Payments Export'!N7609)</f>
        <v/>
      </c>
      <c r="G7605" s="7" t="str">
        <f>IF('Payments Export'!A7609="","",'Payments Export'!O7609)</f>
        <v/>
      </c>
      <c r="H7605" s="7" t="str">
        <f>IF('Payments Export'!B7609="","",G7605-F7605)</f>
        <v/>
      </c>
      <c r="I7605" s="3" t="str">
        <f>IF(C7605&lt;&gt;"",_xlfn.XLOOKUP(IFERROR(VALUE(C7605),C7605),'Items database'!A:A,'Items database'!B:B),(_xlfn.XLOOKUP(LEFT(E7605,3),Services,Services,"")))</f>
        <v/>
      </c>
      <c r="J7605" s="3" t="str">
        <f t="shared" si="237"/>
        <v/>
      </c>
    </row>
    <row r="7606" spans="1:10" x14ac:dyDescent="0.35">
      <c r="A7606" s="7" t="str">
        <f>IF('Payments Export'!A7610="","",'Payments Export'!A7610)</f>
        <v/>
      </c>
      <c r="B7606" s="7" t="str">
        <f>IF('Payments Export'!A7610="","",'Payments Export'!B7610)</f>
        <v/>
      </c>
      <c r="C7606" s="7" t="str">
        <f>IF(IFERROR(VALUE('Payments Export'!H7610),'Payments Export'!H7610)&lt;&gt;0,IFERROR(VALUE('Payments Export'!H7610),'Payments Export'!H7610),"")</f>
        <v/>
      </c>
      <c r="D7606" s="7" t="str">
        <f>IF('Payments Export'!I7610="","",'Payments Export'!I7610)</f>
        <v/>
      </c>
      <c r="E7606" s="7" t="str">
        <f t="shared" si="236"/>
        <v/>
      </c>
      <c r="F7606" s="7" t="str">
        <f>IF('Payments Export'!A7610="","",'Payments Export'!N7610)</f>
        <v/>
      </c>
      <c r="G7606" s="7" t="str">
        <f>IF('Payments Export'!A7610="","",'Payments Export'!O7610)</f>
        <v/>
      </c>
      <c r="H7606" s="7" t="str">
        <f>IF('Payments Export'!B7610="","",G7606-F7606)</f>
        <v/>
      </c>
      <c r="I7606" s="3" t="str">
        <f>IF(C7606&lt;&gt;"",_xlfn.XLOOKUP(IFERROR(VALUE(C7606),C7606),'Items database'!A:A,'Items database'!B:B),(_xlfn.XLOOKUP(LEFT(E7606,3),Services,Services,"")))</f>
        <v/>
      </c>
      <c r="J7606" s="3" t="str">
        <f t="shared" si="237"/>
        <v/>
      </c>
    </row>
    <row r="7607" spans="1:10" x14ac:dyDescent="0.35">
      <c r="A7607" s="7" t="str">
        <f>IF('Payments Export'!A7611="","",'Payments Export'!A7611)</f>
        <v/>
      </c>
      <c r="B7607" s="7" t="str">
        <f>IF('Payments Export'!A7611="","",'Payments Export'!B7611)</f>
        <v/>
      </c>
      <c r="C7607" s="7" t="str">
        <f>IF(IFERROR(VALUE('Payments Export'!H7611),'Payments Export'!H7611)&lt;&gt;0,IFERROR(VALUE('Payments Export'!H7611),'Payments Export'!H7611),"")</f>
        <v/>
      </c>
      <c r="D7607" s="7" t="str">
        <f>IF('Payments Export'!I7611="","",'Payments Export'!I7611)</f>
        <v/>
      </c>
      <c r="E7607" s="7" t="str">
        <f t="shared" si="236"/>
        <v/>
      </c>
      <c r="F7607" s="7" t="str">
        <f>IF('Payments Export'!A7611="","",'Payments Export'!N7611)</f>
        <v/>
      </c>
      <c r="G7607" s="7" t="str">
        <f>IF('Payments Export'!A7611="","",'Payments Export'!O7611)</f>
        <v/>
      </c>
      <c r="H7607" s="7" t="str">
        <f>IF('Payments Export'!B7611="","",G7607-F7607)</f>
        <v/>
      </c>
      <c r="I7607" s="3" t="str">
        <f>IF(C7607&lt;&gt;"",_xlfn.XLOOKUP(IFERROR(VALUE(C7607),C7607),'Items database'!A:A,'Items database'!B:B),(_xlfn.XLOOKUP(LEFT(E7607,3),Services,Services,"")))</f>
        <v/>
      </c>
      <c r="J7607" s="3" t="str">
        <f t="shared" si="237"/>
        <v/>
      </c>
    </row>
    <row r="7608" spans="1:10" x14ac:dyDescent="0.35">
      <c r="A7608" s="7" t="str">
        <f>IF('Payments Export'!A7612="","",'Payments Export'!A7612)</f>
        <v/>
      </c>
      <c r="B7608" s="7" t="str">
        <f>IF('Payments Export'!A7612="","",'Payments Export'!B7612)</f>
        <v/>
      </c>
      <c r="C7608" s="7" t="str">
        <f>IF(IFERROR(VALUE('Payments Export'!H7612),'Payments Export'!H7612)&lt;&gt;0,IFERROR(VALUE('Payments Export'!H7612),'Payments Export'!H7612),"")</f>
        <v/>
      </c>
      <c r="D7608" s="7" t="str">
        <f>IF('Payments Export'!I7612="","",'Payments Export'!I7612)</f>
        <v/>
      </c>
      <c r="E7608" s="7" t="str">
        <f t="shared" si="236"/>
        <v/>
      </c>
      <c r="F7608" s="7" t="str">
        <f>IF('Payments Export'!A7612="","",'Payments Export'!N7612)</f>
        <v/>
      </c>
      <c r="G7608" s="7" t="str">
        <f>IF('Payments Export'!A7612="","",'Payments Export'!O7612)</f>
        <v/>
      </c>
      <c r="H7608" s="7" t="str">
        <f>IF('Payments Export'!B7612="","",G7608-F7608)</f>
        <v/>
      </c>
      <c r="I7608" s="3" t="str">
        <f>IF(C7608&lt;&gt;"",_xlfn.XLOOKUP(IFERROR(VALUE(C7608),C7608),'Items database'!A:A,'Items database'!B:B),(_xlfn.XLOOKUP(LEFT(E7608,3),Services,Services,"")))</f>
        <v/>
      </c>
      <c r="J7608" s="3" t="str">
        <f t="shared" si="237"/>
        <v/>
      </c>
    </row>
    <row r="7609" spans="1:10" x14ac:dyDescent="0.35">
      <c r="A7609" s="7" t="str">
        <f>IF('Payments Export'!A7613="","",'Payments Export'!A7613)</f>
        <v/>
      </c>
      <c r="B7609" s="7" t="str">
        <f>IF('Payments Export'!A7613="","",'Payments Export'!B7613)</f>
        <v/>
      </c>
      <c r="C7609" s="7" t="str">
        <f>IF(IFERROR(VALUE('Payments Export'!H7613),'Payments Export'!H7613)&lt;&gt;0,IFERROR(VALUE('Payments Export'!H7613),'Payments Export'!H7613),"")</f>
        <v/>
      </c>
      <c r="D7609" s="7" t="str">
        <f>IF('Payments Export'!I7613="","",'Payments Export'!I7613)</f>
        <v/>
      </c>
      <c r="E7609" s="7" t="str">
        <f t="shared" si="236"/>
        <v/>
      </c>
      <c r="F7609" s="7" t="str">
        <f>IF('Payments Export'!A7613="","",'Payments Export'!N7613)</f>
        <v/>
      </c>
      <c r="G7609" s="7" t="str">
        <f>IF('Payments Export'!A7613="","",'Payments Export'!O7613)</f>
        <v/>
      </c>
      <c r="H7609" s="7" t="str">
        <f>IF('Payments Export'!B7613="","",G7609-F7609)</f>
        <v/>
      </c>
      <c r="I7609" s="3" t="str">
        <f>IF(C7609&lt;&gt;"",_xlfn.XLOOKUP(IFERROR(VALUE(C7609),C7609),'Items database'!A:A,'Items database'!B:B),(_xlfn.XLOOKUP(LEFT(E7609,3),Services,Services,"")))</f>
        <v/>
      </c>
      <c r="J7609" s="3" t="str">
        <f t="shared" si="237"/>
        <v/>
      </c>
    </row>
    <row r="7610" spans="1:10" x14ac:dyDescent="0.35">
      <c r="A7610" s="7" t="str">
        <f>IF('Payments Export'!A7614="","",'Payments Export'!A7614)</f>
        <v/>
      </c>
      <c r="B7610" s="7" t="str">
        <f>IF('Payments Export'!A7614="","",'Payments Export'!B7614)</f>
        <v/>
      </c>
      <c r="C7610" s="7" t="str">
        <f>IF(IFERROR(VALUE('Payments Export'!H7614),'Payments Export'!H7614)&lt;&gt;0,IFERROR(VALUE('Payments Export'!H7614),'Payments Export'!H7614),"")</f>
        <v/>
      </c>
      <c r="D7610" s="7" t="str">
        <f>IF('Payments Export'!I7614="","",'Payments Export'!I7614)</f>
        <v/>
      </c>
      <c r="E7610" s="7" t="str">
        <f t="shared" si="236"/>
        <v/>
      </c>
      <c r="F7610" s="7" t="str">
        <f>IF('Payments Export'!A7614="","",'Payments Export'!N7614)</f>
        <v/>
      </c>
      <c r="G7610" s="7" t="str">
        <f>IF('Payments Export'!A7614="","",'Payments Export'!O7614)</f>
        <v/>
      </c>
      <c r="H7610" s="7" t="str">
        <f>IF('Payments Export'!B7614="","",G7610-F7610)</f>
        <v/>
      </c>
      <c r="I7610" s="3" t="str">
        <f>IF(C7610&lt;&gt;"",_xlfn.XLOOKUP(IFERROR(VALUE(C7610),C7610),'Items database'!A:A,'Items database'!B:B),(_xlfn.XLOOKUP(LEFT(E7610,3),Services,Services,"")))</f>
        <v/>
      </c>
      <c r="J7610" s="3" t="str">
        <f t="shared" si="237"/>
        <v/>
      </c>
    </row>
    <row r="7611" spans="1:10" x14ac:dyDescent="0.35">
      <c r="A7611" s="7" t="str">
        <f>IF('Payments Export'!A7615="","",'Payments Export'!A7615)</f>
        <v/>
      </c>
      <c r="B7611" s="7" t="str">
        <f>IF('Payments Export'!A7615="","",'Payments Export'!B7615)</f>
        <v/>
      </c>
      <c r="C7611" s="7" t="str">
        <f>IF(IFERROR(VALUE('Payments Export'!H7615),'Payments Export'!H7615)&lt;&gt;0,IFERROR(VALUE('Payments Export'!H7615),'Payments Export'!H7615),"")</f>
        <v/>
      </c>
      <c r="D7611" s="7" t="str">
        <f>IF('Payments Export'!I7615="","",'Payments Export'!I7615)</f>
        <v/>
      </c>
      <c r="E7611" s="7" t="str">
        <f t="shared" si="236"/>
        <v/>
      </c>
      <c r="F7611" s="7" t="str">
        <f>IF('Payments Export'!A7615="","",'Payments Export'!N7615)</f>
        <v/>
      </c>
      <c r="G7611" s="7" t="str">
        <f>IF('Payments Export'!A7615="","",'Payments Export'!O7615)</f>
        <v/>
      </c>
      <c r="H7611" s="7" t="str">
        <f>IF('Payments Export'!B7615="","",G7611-F7611)</f>
        <v/>
      </c>
      <c r="I7611" s="3" t="str">
        <f>IF(C7611&lt;&gt;"",_xlfn.XLOOKUP(IFERROR(VALUE(C7611),C7611),'Items database'!A:A,'Items database'!B:B),(_xlfn.XLOOKUP(LEFT(E7611,3),Services,Services,"")))</f>
        <v/>
      </c>
      <c r="J7611" s="3" t="str">
        <f t="shared" si="237"/>
        <v/>
      </c>
    </row>
    <row r="7612" spans="1:10" x14ac:dyDescent="0.35">
      <c r="A7612" s="7" t="str">
        <f>IF('Payments Export'!A7616="","",'Payments Export'!A7616)</f>
        <v/>
      </c>
      <c r="B7612" s="7" t="str">
        <f>IF('Payments Export'!A7616="","",'Payments Export'!B7616)</f>
        <v/>
      </c>
      <c r="C7612" s="7" t="str">
        <f>IF(IFERROR(VALUE('Payments Export'!H7616),'Payments Export'!H7616)&lt;&gt;0,IFERROR(VALUE('Payments Export'!H7616),'Payments Export'!H7616),"")</f>
        <v/>
      </c>
      <c r="D7612" s="7" t="str">
        <f>IF('Payments Export'!I7616="","",'Payments Export'!I7616)</f>
        <v/>
      </c>
      <c r="E7612" s="7" t="str">
        <f t="shared" si="236"/>
        <v/>
      </c>
      <c r="F7612" s="7" t="str">
        <f>IF('Payments Export'!A7616="","",'Payments Export'!N7616)</f>
        <v/>
      </c>
      <c r="G7612" s="7" t="str">
        <f>IF('Payments Export'!A7616="","",'Payments Export'!O7616)</f>
        <v/>
      </c>
      <c r="H7612" s="7" t="str">
        <f>IF('Payments Export'!B7616="","",G7612-F7612)</f>
        <v/>
      </c>
      <c r="I7612" s="3" t="str">
        <f>IF(C7612&lt;&gt;"",_xlfn.XLOOKUP(IFERROR(VALUE(C7612),C7612),'Items database'!A:A,'Items database'!B:B),(_xlfn.XLOOKUP(LEFT(E7612,3),Services,Services,"")))</f>
        <v/>
      </c>
      <c r="J7612" s="3" t="str">
        <f t="shared" si="237"/>
        <v/>
      </c>
    </row>
    <row r="7613" spans="1:10" x14ac:dyDescent="0.35">
      <c r="A7613" s="7" t="str">
        <f>IF('Payments Export'!A7617="","",'Payments Export'!A7617)</f>
        <v/>
      </c>
      <c r="B7613" s="7" t="str">
        <f>IF('Payments Export'!A7617="","",'Payments Export'!B7617)</f>
        <v/>
      </c>
      <c r="C7613" s="7" t="str">
        <f>IF(IFERROR(VALUE('Payments Export'!H7617),'Payments Export'!H7617)&lt;&gt;0,IFERROR(VALUE('Payments Export'!H7617),'Payments Export'!H7617),"")</f>
        <v/>
      </c>
      <c r="D7613" s="7" t="str">
        <f>IF('Payments Export'!I7617="","",'Payments Export'!I7617)</f>
        <v/>
      </c>
      <c r="E7613" s="7" t="str">
        <f t="shared" si="236"/>
        <v/>
      </c>
      <c r="F7613" s="7" t="str">
        <f>IF('Payments Export'!A7617="","",'Payments Export'!N7617)</f>
        <v/>
      </c>
      <c r="G7613" s="7" t="str">
        <f>IF('Payments Export'!A7617="","",'Payments Export'!O7617)</f>
        <v/>
      </c>
      <c r="H7613" s="7" t="str">
        <f>IF('Payments Export'!B7617="","",G7613-F7613)</f>
        <v/>
      </c>
      <c r="I7613" s="3" t="str">
        <f>IF(C7613&lt;&gt;"",_xlfn.XLOOKUP(IFERROR(VALUE(C7613),C7613),'Items database'!A:A,'Items database'!B:B),(_xlfn.XLOOKUP(LEFT(E7613,3),Services,Services,"")))</f>
        <v/>
      </c>
      <c r="J7613" s="3" t="str">
        <f t="shared" si="237"/>
        <v/>
      </c>
    </row>
    <row r="7614" spans="1:10" x14ac:dyDescent="0.35">
      <c r="A7614" s="7" t="str">
        <f>IF('Payments Export'!A7618="","",'Payments Export'!A7618)</f>
        <v/>
      </c>
      <c r="B7614" s="7" t="str">
        <f>IF('Payments Export'!A7618="","",'Payments Export'!B7618)</f>
        <v/>
      </c>
      <c r="C7614" s="7" t="str">
        <f>IF(IFERROR(VALUE('Payments Export'!H7618),'Payments Export'!H7618)&lt;&gt;0,IFERROR(VALUE('Payments Export'!H7618),'Payments Export'!H7618),"")</f>
        <v/>
      </c>
      <c r="D7614" s="7" t="str">
        <f>IF('Payments Export'!I7618="","",'Payments Export'!I7618)</f>
        <v/>
      </c>
      <c r="E7614" s="7" t="str">
        <f t="shared" si="236"/>
        <v/>
      </c>
      <c r="F7614" s="7" t="str">
        <f>IF('Payments Export'!A7618="","",'Payments Export'!N7618)</f>
        <v/>
      </c>
      <c r="G7614" s="7" t="str">
        <f>IF('Payments Export'!A7618="","",'Payments Export'!O7618)</f>
        <v/>
      </c>
      <c r="H7614" s="7" t="str">
        <f>IF('Payments Export'!B7618="","",G7614-F7614)</f>
        <v/>
      </c>
      <c r="I7614" s="3" t="str">
        <f>IF(C7614&lt;&gt;"",_xlfn.XLOOKUP(IFERROR(VALUE(C7614),C7614),'Items database'!A:A,'Items database'!B:B),(_xlfn.XLOOKUP(LEFT(E7614,3),Services,Services,"")))</f>
        <v/>
      </c>
      <c r="J7614" s="3" t="str">
        <f t="shared" si="237"/>
        <v/>
      </c>
    </row>
    <row r="7615" spans="1:10" x14ac:dyDescent="0.35">
      <c r="A7615" s="7" t="str">
        <f>IF('Payments Export'!A7619="","",'Payments Export'!A7619)</f>
        <v/>
      </c>
      <c r="B7615" s="7" t="str">
        <f>IF('Payments Export'!A7619="","",'Payments Export'!B7619)</f>
        <v/>
      </c>
      <c r="C7615" s="7" t="str">
        <f>IF(IFERROR(VALUE('Payments Export'!H7619),'Payments Export'!H7619)&lt;&gt;0,IFERROR(VALUE('Payments Export'!H7619),'Payments Export'!H7619),"")</f>
        <v/>
      </c>
      <c r="D7615" s="7" t="str">
        <f>IF('Payments Export'!I7619="","",'Payments Export'!I7619)</f>
        <v/>
      </c>
      <c r="E7615" s="7" t="str">
        <f t="shared" si="236"/>
        <v/>
      </c>
      <c r="F7615" s="7" t="str">
        <f>IF('Payments Export'!A7619="","",'Payments Export'!N7619)</f>
        <v/>
      </c>
      <c r="G7615" s="7" t="str">
        <f>IF('Payments Export'!A7619="","",'Payments Export'!O7619)</f>
        <v/>
      </c>
      <c r="H7615" s="7" t="str">
        <f>IF('Payments Export'!B7619="","",G7615-F7615)</f>
        <v/>
      </c>
      <c r="I7615" s="3" t="str">
        <f>IF(C7615&lt;&gt;"",_xlfn.XLOOKUP(IFERROR(VALUE(C7615),C7615),'Items database'!A:A,'Items database'!B:B),(_xlfn.XLOOKUP(LEFT(E7615,3),Services,Services,"")))</f>
        <v/>
      </c>
      <c r="J7615" s="3" t="str">
        <f t="shared" si="237"/>
        <v/>
      </c>
    </row>
    <row r="7616" spans="1:10" x14ac:dyDescent="0.35">
      <c r="A7616" s="7" t="str">
        <f>IF('Payments Export'!A7620="","",'Payments Export'!A7620)</f>
        <v/>
      </c>
      <c r="B7616" s="7" t="str">
        <f>IF('Payments Export'!A7620="","",'Payments Export'!B7620)</f>
        <v/>
      </c>
      <c r="C7616" s="7" t="str">
        <f>IF(IFERROR(VALUE('Payments Export'!H7620),'Payments Export'!H7620)&lt;&gt;0,IFERROR(VALUE('Payments Export'!H7620),'Payments Export'!H7620),"")</f>
        <v/>
      </c>
      <c r="D7616" s="7" t="str">
        <f>IF('Payments Export'!I7620="","",'Payments Export'!I7620)</f>
        <v/>
      </c>
      <c r="E7616" s="7" t="str">
        <f t="shared" si="236"/>
        <v/>
      </c>
      <c r="F7616" s="7" t="str">
        <f>IF('Payments Export'!A7620="","",'Payments Export'!N7620)</f>
        <v/>
      </c>
      <c r="G7616" s="7" t="str">
        <f>IF('Payments Export'!A7620="","",'Payments Export'!O7620)</f>
        <v/>
      </c>
      <c r="H7616" s="7" t="str">
        <f>IF('Payments Export'!B7620="","",G7616-F7616)</f>
        <v/>
      </c>
      <c r="I7616" s="3" t="str">
        <f>IF(C7616&lt;&gt;"",_xlfn.XLOOKUP(IFERROR(VALUE(C7616),C7616),'Items database'!A:A,'Items database'!B:B),(_xlfn.XLOOKUP(LEFT(E7616,3),Services,Services,"")))</f>
        <v/>
      </c>
      <c r="J7616" s="3" t="str">
        <f t="shared" si="237"/>
        <v/>
      </c>
    </row>
    <row r="7617" spans="1:10" x14ac:dyDescent="0.35">
      <c r="A7617" s="7" t="str">
        <f>IF('Payments Export'!A7621="","",'Payments Export'!A7621)</f>
        <v/>
      </c>
      <c r="B7617" s="7" t="str">
        <f>IF('Payments Export'!A7621="","",'Payments Export'!B7621)</f>
        <v/>
      </c>
      <c r="C7617" s="7" t="str">
        <f>IF(IFERROR(VALUE('Payments Export'!H7621),'Payments Export'!H7621)&lt;&gt;0,IFERROR(VALUE('Payments Export'!H7621),'Payments Export'!H7621),"")</f>
        <v/>
      </c>
      <c r="D7617" s="7" t="str">
        <f>IF('Payments Export'!I7621="","",'Payments Export'!I7621)</f>
        <v/>
      </c>
      <c r="E7617" s="7" t="str">
        <f t="shared" ref="E7617:E7680" si="238">LEFT(D7617,66)</f>
        <v/>
      </c>
      <c r="F7617" s="7" t="str">
        <f>IF('Payments Export'!A7621="","",'Payments Export'!N7621)</f>
        <v/>
      </c>
      <c r="G7617" s="7" t="str">
        <f>IF('Payments Export'!A7621="","",'Payments Export'!O7621)</f>
        <v/>
      </c>
      <c r="H7617" s="7" t="str">
        <f>IF('Payments Export'!B7621="","",G7617-F7617)</f>
        <v/>
      </c>
      <c r="I7617" s="3" t="str">
        <f>IF(C7617&lt;&gt;"",_xlfn.XLOOKUP(IFERROR(VALUE(C7617),C7617),'Items database'!A:A,'Items database'!B:B),(_xlfn.XLOOKUP(LEFT(E7617,3),Services,Services,"")))</f>
        <v/>
      </c>
      <c r="J7617" s="3" t="str">
        <f t="shared" ref="J7617:J7680" si="239">IF(ISNUMBER(F7617)=TRUE,IF(F7617=0,"","GST"),"")</f>
        <v/>
      </c>
    </row>
    <row r="7618" spans="1:10" x14ac:dyDescent="0.35">
      <c r="A7618" s="7" t="str">
        <f>IF('Payments Export'!A7622="","",'Payments Export'!A7622)</f>
        <v/>
      </c>
      <c r="B7618" s="7" t="str">
        <f>IF('Payments Export'!A7622="","",'Payments Export'!B7622)</f>
        <v/>
      </c>
      <c r="C7618" s="7" t="str">
        <f>IF(IFERROR(VALUE('Payments Export'!H7622),'Payments Export'!H7622)&lt;&gt;0,IFERROR(VALUE('Payments Export'!H7622),'Payments Export'!H7622),"")</f>
        <v/>
      </c>
      <c r="D7618" s="7" t="str">
        <f>IF('Payments Export'!I7622="","",'Payments Export'!I7622)</f>
        <v/>
      </c>
      <c r="E7618" s="7" t="str">
        <f t="shared" si="238"/>
        <v/>
      </c>
      <c r="F7618" s="7" t="str">
        <f>IF('Payments Export'!A7622="","",'Payments Export'!N7622)</f>
        <v/>
      </c>
      <c r="G7618" s="7" t="str">
        <f>IF('Payments Export'!A7622="","",'Payments Export'!O7622)</f>
        <v/>
      </c>
      <c r="H7618" s="7" t="str">
        <f>IF('Payments Export'!B7622="","",G7618-F7618)</f>
        <v/>
      </c>
      <c r="I7618" s="3" t="str">
        <f>IF(C7618&lt;&gt;"",_xlfn.XLOOKUP(IFERROR(VALUE(C7618),C7618),'Items database'!A:A,'Items database'!B:B),(_xlfn.XLOOKUP(LEFT(E7618,3),Services,Services,"")))</f>
        <v/>
      </c>
      <c r="J7618" s="3" t="str">
        <f t="shared" si="239"/>
        <v/>
      </c>
    </row>
    <row r="7619" spans="1:10" x14ac:dyDescent="0.35">
      <c r="A7619" s="7" t="str">
        <f>IF('Payments Export'!A7623="","",'Payments Export'!A7623)</f>
        <v/>
      </c>
      <c r="B7619" s="7" t="str">
        <f>IF('Payments Export'!A7623="","",'Payments Export'!B7623)</f>
        <v/>
      </c>
      <c r="C7619" s="7" t="str">
        <f>IF(IFERROR(VALUE('Payments Export'!H7623),'Payments Export'!H7623)&lt;&gt;0,IFERROR(VALUE('Payments Export'!H7623),'Payments Export'!H7623),"")</f>
        <v/>
      </c>
      <c r="D7619" s="7" t="str">
        <f>IF('Payments Export'!I7623="","",'Payments Export'!I7623)</f>
        <v/>
      </c>
      <c r="E7619" s="7" t="str">
        <f t="shared" si="238"/>
        <v/>
      </c>
      <c r="F7619" s="7" t="str">
        <f>IF('Payments Export'!A7623="","",'Payments Export'!N7623)</f>
        <v/>
      </c>
      <c r="G7619" s="7" t="str">
        <f>IF('Payments Export'!A7623="","",'Payments Export'!O7623)</f>
        <v/>
      </c>
      <c r="H7619" s="7" t="str">
        <f>IF('Payments Export'!B7623="","",G7619-F7619)</f>
        <v/>
      </c>
      <c r="I7619" s="3" t="str">
        <f>IF(C7619&lt;&gt;"",_xlfn.XLOOKUP(IFERROR(VALUE(C7619),C7619),'Items database'!A:A,'Items database'!B:B),(_xlfn.XLOOKUP(LEFT(E7619,3),Services,Services,"")))</f>
        <v/>
      </c>
      <c r="J7619" s="3" t="str">
        <f t="shared" si="239"/>
        <v/>
      </c>
    </row>
    <row r="7620" spans="1:10" x14ac:dyDescent="0.35">
      <c r="A7620" s="7" t="str">
        <f>IF('Payments Export'!A7624="","",'Payments Export'!A7624)</f>
        <v/>
      </c>
      <c r="B7620" s="7" t="str">
        <f>IF('Payments Export'!A7624="","",'Payments Export'!B7624)</f>
        <v/>
      </c>
      <c r="C7620" s="7" t="str">
        <f>IF(IFERROR(VALUE('Payments Export'!H7624),'Payments Export'!H7624)&lt;&gt;0,IFERROR(VALUE('Payments Export'!H7624),'Payments Export'!H7624),"")</f>
        <v/>
      </c>
      <c r="D7620" s="7" t="str">
        <f>IF('Payments Export'!I7624="","",'Payments Export'!I7624)</f>
        <v/>
      </c>
      <c r="E7620" s="7" t="str">
        <f t="shared" si="238"/>
        <v/>
      </c>
      <c r="F7620" s="7" t="str">
        <f>IF('Payments Export'!A7624="","",'Payments Export'!N7624)</f>
        <v/>
      </c>
      <c r="G7620" s="7" t="str">
        <f>IF('Payments Export'!A7624="","",'Payments Export'!O7624)</f>
        <v/>
      </c>
      <c r="H7620" s="7" t="str">
        <f>IF('Payments Export'!B7624="","",G7620-F7620)</f>
        <v/>
      </c>
      <c r="I7620" s="3" t="str">
        <f>IF(C7620&lt;&gt;"",_xlfn.XLOOKUP(IFERROR(VALUE(C7620),C7620),'Items database'!A:A,'Items database'!B:B),(_xlfn.XLOOKUP(LEFT(E7620,3),Services,Services,"")))</f>
        <v/>
      </c>
      <c r="J7620" s="3" t="str">
        <f t="shared" si="239"/>
        <v/>
      </c>
    </row>
    <row r="7621" spans="1:10" x14ac:dyDescent="0.35">
      <c r="A7621" s="7" t="str">
        <f>IF('Payments Export'!A7625="","",'Payments Export'!A7625)</f>
        <v/>
      </c>
      <c r="B7621" s="7" t="str">
        <f>IF('Payments Export'!A7625="","",'Payments Export'!B7625)</f>
        <v/>
      </c>
      <c r="C7621" s="7" t="str">
        <f>IF(IFERROR(VALUE('Payments Export'!H7625),'Payments Export'!H7625)&lt;&gt;0,IFERROR(VALUE('Payments Export'!H7625),'Payments Export'!H7625),"")</f>
        <v/>
      </c>
      <c r="D7621" s="7" t="str">
        <f>IF('Payments Export'!I7625="","",'Payments Export'!I7625)</f>
        <v/>
      </c>
      <c r="E7621" s="7" t="str">
        <f t="shared" si="238"/>
        <v/>
      </c>
      <c r="F7621" s="7" t="str">
        <f>IF('Payments Export'!A7625="","",'Payments Export'!N7625)</f>
        <v/>
      </c>
      <c r="G7621" s="7" t="str">
        <f>IF('Payments Export'!A7625="","",'Payments Export'!O7625)</f>
        <v/>
      </c>
      <c r="H7621" s="7" t="str">
        <f>IF('Payments Export'!B7625="","",G7621-F7621)</f>
        <v/>
      </c>
      <c r="I7621" s="3" t="str">
        <f>IF(C7621&lt;&gt;"",_xlfn.XLOOKUP(IFERROR(VALUE(C7621),C7621),'Items database'!A:A,'Items database'!B:B),(_xlfn.XLOOKUP(LEFT(E7621,3),Services,Services,"")))</f>
        <v/>
      </c>
      <c r="J7621" s="3" t="str">
        <f t="shared" si="239"/>
        <v/>
      </c>
    </row>
    <row r="7622" spans="1:10" x14ac:dyDescent="0.35">
      <c r="A7622" s="7" t="str">
        <f>IF('Payments Export'!A7626="","",'Payments Export'!A7626)</f>
        <v/>
      </c>
      <c r="B7622" s="7" t="str">
        <f>IF('Payments Export'!A7626="","",'Payments Export'!B7626)</f>
        <v/>
      </c>
      <c r="C7622" s="7" t="str">
        <f>IF(IFERROR(VALUE('Payments Export'!H7626),'Payments Export'!H7626)&lt;&gt;0,IFERROR(VALUE('Payments Export'!H7626),'Payments Export'!H7626),"")</f>
        <v/>
      </c>
      <c r="D7622" s="7" t="str">
        <f>IF('Payments Export'!I7626="","",'Payments Export'!I7626)</f>
        <v/>
      </c>
      <c r="E7622" s="7" t="str">
        <f t="shared" si="238"/>
        <v/>
      </c>
      <c r="F7622" s="7" t="str">
        <f>IF('Payments Export'!A7626="","",'Payments Export'!N7626)</f>
        <v/>
      </c>
      <c r="G7622" s="7" t="str">
        <f>IF('Payments Export'!A7626="","",'Payments Export'!O7626)</f>
        <v/>
      </c>
      <c r="H7622" s="7" t="str">
        <f>IF('Payments Export'!B7626="","",G7622-F7622)</f>
        <v/>
      </c>
      <c r="I7622" s="3" t="str">
        <f>IF(C7622&lt;&gt;"",_xlfn.XLOOKUP(IFERROR(VALUE(C7622),C7622),'Items database'!A:A,'Items database'!B:B),(_xlfn.XLOOKUP(LEFT(E7622,3),Services,Services,"")))</f>
        <v/>
      </c>
      <c r="J7622" s="3" t="str">
        <f t="shared" si="239"/>
        <v/>
      </c>
    </row>
    <row r="7623" spans="1:10" x14ac:dyDescent="0.35">
      <c r="A7623" s="7" t="str">
        <f>IF('Payments Export'!A7627="","",'Payments Export'!A7627)</f>
        <v/>
      </c>
      <c r="B7623" s="7" t="str">
        <f>IF('Payments Export'!A7627="","",'Payments Export'!B7627)</f>
        <v/>
      </c>
      <c r="C7623" s="7" t="str">
        <f>IF(IFERROR(VALUE('Payments Export'!H7627),'Payments Export'!H7627)&lt;&gt;0,IFERROR(VALUE('Payments Export'!H7627),'Payments Export'!H7627),"")</f>
        <v/>
      </c>
      <c r="D7623" s="7" t="str">
        <f>IF('Payments Export'!I7627="","",'Payments Export'!I7627)</f>
        <v/>
      </c>
      <c r="E7623" s="7" t="str">
        <f t="shared" si="238"/>
        <v/>
      </c>
      <c r="F7623" s="7" t="str">
        <f>IF('Payments Export'!A7627="","",'Payments Export'!N7627)</f>
        <v/>
      </c>
      <c r="G7623" s="7" t="str">
        <f>IF('Payments Export'!A7627="","",'Payments Export'!O7627)</f>
        <v/>
      </c>
      <c r="H7623" s="7" t="str">
        <f>IF('Payments Export'!B7627="","",G7623-F7623)</f>
        <v/>
      </c>
      <c r="I7623" s="3" t="str">
        <f>IF(C7623&lt;&gt;"",_xlfn.XLOOKUP(IFERROR(VALUE(C7623),C7623),'Items database'!A:A,'Items database'!B:B),(_xlfn.XLOOKUP(LEFT(E7623,3),Services,Services,"")))</f>
        <v/>
      </c>
      <c r="J7623" s="3" t="str">
        <f t="shared" si="239"/>
        <v/>
      </c>
    </row>
    <row r="7624" spans="1:10" x14ac:dyDescent="0.35">
      <c r="A7624" s="7" t="str">
        <f>IF('Payments Export'!A7628="","",'Payments Export'!A7628)</f>
        <v/>
      </c>
      <c r="B7624" s="7" t="str">
        <f>IF('Payments Export'!A7628="","",'Payments Export'!B7628)</f>
        <v/>
      </c>
      <c r="C7624" s="7" t="str">
        <f>IF(IFERROR(VALUE('Payments Export'!H7628),'Payments Export'!H7628)&lt;&gt;0,IFERROR(VALUE('Payments Export'!H7628),'Payments Export'!H7628),"")</f>
        <v/>
      </c>
      <c r="D7624" s="7" t="str">
        <f>IF('Payments Export'!I7628="","",'Payments Export'!I7628)</f>
        <v/>
      </c>
      <c r="E7624" s="7" t="str">
        <f t="shared" si="238"/>
        <v/>
      </c>
      <c r="F7624" s="7" t="str">
        <f>IF('Payments Export'!A7628="","",'Payments Export'!N7628)</f>
        <v/>
      </c>
      <c r="G7624" s="7" t="str">
        <f>IF('Payments Export'!A7628="","",'Payments Export'!O7628)</f>
        <v/>
      </c>
      <c r="H7624" s="7" t="str">
        <f>IF('Payments Export'!B7628="","",G7624-F7624)</f>
        <v/>
      </c>
      <c r="I7624" s="3" t="str">
        <f>IF(C7624&lt;&gt;"",_xlfn.XLOOKUP(IFERROR(VALUE(C7624),C7624),'Items database'!A:A,'Items database'!B:B),(_xlfn.XLOOKUP(LEFT(E7624,3),Services,Services,"")))</f>
        <v/>
      </c>
      <c r="J7624" s="3" t="str">
        <f t="shared" si="239"/>
        <v/>
      </c>
    </row>
    <row r="7625" spans="1:10" x14ac:dyDescent="0.35">
      <c r="A7625" s="7" t="str">
        <f>IF('Payments Export'!A7629="","",'Payments Export'!A7629)</f>
        <v/>
      </c>
      <c r="B7625" s="7" t="str">
        <f>IF('Payments Export'!A7629="","",'Payments Export'!B7629)</f>
        <v/>
      </c>
      <c r="C7625" s="7" t="str">
        <f>IF(IFERROR(VALUE('Payments Export'!H7629),'Payments Export'!H7629)&lt;&gt;0,IFERROR(VALUE('Payments Export'!H7629),'Payments Export'!H7629),"")</f>
        <v/>
      </c>
      <c r="D7625" s="7" t="str">
        <f>IF('Payments Export'!I7629="","",'Payments Export'!I7629)</f>
        <v/>
      </c>
      <c r="E7625" s="7" t="str">
        <f t="shared" si="238"/>
        <v/>
      </c>
      <c r="F7625" s="7" t="str">
        <f>IF('Payments Export'!A7629="","",'Payments Export'!N7629)</f>
        <v/>
      </c>
      <c r="G7625" s="7" t="str">
        <f>IF('Payments Export'!A7629="","",'Payments Export'!O7629)</f>
        <v/>
      </c>
      <c r="H7625" s="7" t="str">
        <f>IF('Payments Export'!B7629="","",G7625-F7625)</f>
        <v/>
      </c>
      <c r="I7625" s="3" t="str">
        <f>IF(C7625&lt;&gt;"",_xlfn.XLOOKUP(IFERROR(VALUE(C7625),C7625),'Items database'!A:A,'Items database'!B:B),(_xlfn.XLOOKUP(LEFT(E7625,3),Services,Services,"")))</f>
        <v/>
      </c>
      <c r="J7625" s="3" t="str">
        <f t="shared" si="239"/>
        <v/>
      </c>
    </row>
    <row r="7626" spans="1:10" x14ac:dyDescent="0.35">
      <c r="A7626" s="7" t="str">
        <f>IF('Payments Export'!A7630="","",'Payments Export'!A7630)</f>
        <v/>
      </c>
      <c r="B7626" s="7" t="str">
        <f>IF('Payments Export'!A7630="","",'Payments Export'!B7630)</f>
        <v/>
      </c>
      <c r="C7626" s="7" t="str">
        <f>IF(IFERROR(VALUE('Payments Export'!H7630),'Payments Export'!H7630)&lt;&gt;0,IFERROR(VALUE('Payments Export'!H7630),'Payments Export'!H7630),"")</f>
        <v/>
      </c>
      <c r="D7626" s="7" t="str">
        <f>IF('Payments Export'!I7630="","",'Payments Export'!I7630)</f>
        <v/>
      </c>
      <c r="E7626" s="7" t="str">
        <f t="shared" si="238"/>
        <v/>
      </c>
      <c r="F7626" s="7" t="str">
        <f>IF('Payments Export'!A7630="","",'Payments Export'!N7630)</f>
        <v/>
      </c>
      <c r="G7626" s="7" t="str">
        <f>IF('Payments Export'!A7630="","",'Payments Export'!O7630)</f>
        <v/>
      </c>
      <c r="H7626" s="7" t="str">
        <f>IF('Payments Export'!B7630="","",G7626-F7626)</f>
        <v/>
      </c>
      <c r="I7626" s="3" t="str">
        <f>IF(C7626&lt;&gt;"",_xlfn.XLOOKUP(IFERROR(VALUE(C7626),C7626),'Items database'!A:A,'Items database'!B:B),(_xlfn.XLOOKUP(LEFT(E7626,3),Services,Services,"")))</f>
        <v/>
      </c>
      <c r="J7626" s="3" t="str">
        <f t="shared" si="239"/>
        <v/>
      </c>
    </row>
    <row r="7627" spans="1:10" x14ac:dyDescent="0.35">
      <c r="A7627" s="7" t="str">
        <f>IF('Payments Export'!A7631="","",'Payments Export'!A7631)</f>
        <v/>
      </c>
      <c r="B7627" s="7" t="str">
        <f>IF('Payments Export'!A7631="","",'Payments Export'!B7631)</f>
        <v/>
      </c>
      <c r="C7627" s="7" t="str">
        <f>IF(IFERROR(VALUE('Payments Export'!H7631),'Payments Export'!H7631)&lt;&gt;0,IFERROR(VALUE('Payments Export'!H7631),'Payments Export'!H7631),"")</f>
        <v/>
      </c>
      <c r="D7627" s="7" t="str">
        <f>IF('Payments Export'!I7631="","",'Payments Export'!I7631)</f>
        <v/>
      </c>
      <c r="E7627" s="7" t="str">
        <f t="shared" si="238"/>
        <v/>
      </c>
      <c r="F7627" s="7" t="str">
        <f>IF('Payments Export'!A7631="","",'Payments Export'!N7631)</f>
        <v/>
      </c>
      <c r="G7627" s="7" t="str">
        <f>IF('Payments Export'!A7631="","",'Payments Export'!O7631)</f>
        <v/>
      </c>
      <c r="H7627" s="7" t="str">
        <f>IF('Payments Export'!B7631="","",G7627-F7627)</f>
        <v/>
      </c>
      <c r="I7627" s="3" t="str">
        <f>IF(C7627&lt;&gt;"",_xlfn.XLOOKUP(IFERROR(VALUE(C7627),C7627),'Items database'!A:A,'Items database'!B:B),(_xlfn.XLOOKUP(LEFT(E7627,3),Services,Services,"")))</f>
        <v/>
      </c>
      <c r="J7627" s="3" t="str">
        <f t="shared" si="239"/>
        <v/>
      </c>
    </row>
    <row r="7628" spans="1:10" x14ac:dyDescent="0.35">
      <c r="A7628" s="7" t="str">
        <f>IF('Payments Export'!A7632="","",'Payments Export'!A7632)</f>
        <v/>
      </c>
      <c r="B7628" s="7" t="str">
        <f>IF('Payments Export'!A7632="","",'Payments Export'!B7632)</f>
        <v/>
      </c>
      <c r="C7628" s="7" t="str">
        <f>IF(IFERROR(VALUE('Payments Export'!H7632),'Payments Export'!H7632)&lt;&gt;0,IFERROR(VALUE('Payments Export'!H7632),'Payments Export'!H7632),"")</f>
        <v/>
      </c>
      <c r="D7628" s="7" t="str">
        <f>IF('Payments Export'!I7632="","",'Payments Export'!I7632)</f>
        <v/>
      </c>
      <c r="E7628" s="7" t="str">
        <f t="shared" si="238"/>
        <v/>
      </c>
      <c r="F7628" s="7" t="str">
        <f>IF('Payments Export'!A7632="","",'Payments Export'!N7632)</f>
        <v/>
      </c>
      <c r="G7628" s="7" t="str">
        <f>IF('Payments Export'!A7632="","",'Payments Export'!O7632)</f>
        <v/>
      </c>
      <c r="H7628" s="7" t="str">
        <f>IF('Payments Export'!B7632="","",G7628-F7628)</f>
        <v/>
      </c>
      <c r="I7628" s="3" t="str">
        <f>IF(C7628&lt;&gt;"",_xlfn.XLOOKUP(IFERROR(VALUE(C7628),C7628),'Items database'!A:A,'Items database'!B:B),(_xlfn.XLOOKUP(LEFT(E7628,3),Services,Services,"")))</f>
        <v/>
      </c>
      <c r="J7628" s="3" t="str">
        <f t="shared" si="239"/>
        <v/>
      </c>
    </row>
    <row r="7629" spans="1:10" x14ac:dyDescent="0.35">
      <c r="A7629" s="7" t="str">
        <f>IF('Payments Export'!A7633="","",'Payments Export'!A7633)</f>
        <v/>
      </c>
      <c r="B7629" s="7" t="str">
        <f>IF('Payments Export'!A7633="","",'Payments Export'!B7633)</f>
        <v/>
      </c>
      <c r="C7629" s="7" t="str">
        <f>IF(IFERROR(VALUE('Payments Export'!H7633),'Payments Export'!H7633)&lt;&gt;0,IFERROR(VALUE('Payments Export'!H7633),'Payments Export'!H7633),"")</f>
        <v/>
      </c>
      <c r="D7629" s="7" t="str">
        <f>IF('Payments Export'!I7633="","",'Payments Export'!I7633)</f>
        <v/>
      </c>
      <c r="E7629" s="7" t="str">
        <f t="shared" si="238"/>
        <v/>
      </c>
      <c r="F7629" s="7" t="str">
        <f>IF('Payments Export'!A7633="","",'Payments Export'!N7633)</f>
        <v/>
      </c>
      <c r="G7629" s="7" t="str">
        <f>IF('Payments Export'!A7633="","",'Payments Export'!O7633)</f>
        <v/>
      </c>
      <c r="H7629" s="7" t="str">
        <f>IF('Payments Export'!B7633="","",G7629-F7629)</f>
        <v/>
      </c>
      <c r="I7629" s="3" t="str">
        <f>IF(C7629&lt;&gt;"",_xlfn.XLOOKUP(IFERROR(VALUE(C7629),C7629),'Items database'!A:A,'Items database'!B:B),(_xlfn.XLOOKUP(LEFT(E7629,3),Services,Services,"")))</f>
        <v/>
      </c>
      <c r="J7629" s="3" t="str">
        <f t="shared" si="239"/>
        <v/>
      </c>
    </row>
    <row r="7630" spans="1:10" x14ac:dyDescent="0.35">
      <c r="A7630" s="7" t="str">
        <f>IF('Payments Export'!A7634="","",'Payments Export'!A7634)</f>
        <v/>
      </c>
      <c r="B7630" s="7" t="str">
        <f>IF('Payments Export'!A7634="","",'Payments Export'!B7634)</f>
        <v/>
      </c>
      <c r="C7630" s="7" t="str">
        <f>IF(IFERROR(VALUE('Payments Export'!H7634),'Payments Export'!H7634)&lt;&gt;0,IFERROR(VALUE('Payments Export'!H7634),'Payments Export'!H7634),"")</f>
        <v/>
      </c>
      <c r="D7630" s="7" t="str">
        <f>IF('Payments Export'!I7634="","",'Payments Export'!I7634)</f>
        <v/>
      </c>
      <c r="E7630" s="7" t="str">
        <f t="shared" si="238"/>
        <v/>
      </c>
      <c r="F7630" s="7" t="str">
        <f>IF('Payments Export'!A7634="","",'Payments Export'!N7634)</f>
        <v/>
      </c>
      <c r="G7630" s="7" t="str">
        <f>IF('Payments Export'!A7634="","",'Payments Export'!O7634)</f>
        <v/>
      </c>
      <c r="H7630" s="7" t="str">
        <f>IF('Payments Export'!B7634="","",G7630-F7630)</f>
        <v/>
      </c>
      <c r="I7630" s="3" t="str">
        <f>IF(C7630&lt;&gt;"",_xlfn.XLOOKUP(IFERROR(VALUE(C7630),C7630),'Items database'!A:A,'Items database'!B:B),(_xlfn.XLOOKUP(LEFT(E7630,3),Services,Services,"")))</f>
        <v/>
      </c>
      <c r="J7630" s="3" t="str">
        <f t="shared" si="239"/>
        <v/>
      </c>
    </row>
    <row r="7631" spans="1:10" x14ac:dyDescent="0.35">
      <c r="A7631" s="7" t="str">
        <f>IF('Payments Export'!A7635="","",'Payments Export'!A7635)</f>
        <v/>
      </c>
      <c r="B7631" s="7" t="str">
        <f>IF('Payments Export'!A7635="","",'Payments Export'!B7635)</f>
        <v/>
      </c>
      <c r="C7631" s="7" t="str">
        <f>IF(IFERROR(VALUE('Payments Export'!H7635),'Payments Export'!H7635)&lt;&gt;0,IFERROR(VALUE('Payments Export'!H7635),'Payments Export'!H7635),"")</f>
        <v/>
      </c>
      <c r="D7631" s="7" t="str">
        <f>IF('Payments Export'!I7635="","",'Payments Export'!I7635)</f>
        <v/>
      </c>
      <c r="E7631" s="7" t="str">
        <f t="shared" si="238"/>
        <v/>
      </c>
      <c r="F7631" s="7" t="str">
        <f>IF('Payments Export'!A7635="","",'Payments Export'!N7635)</f>
        <v/>
      </c>
      <c r="G7631" s="7" t="str">
        <f>IF('Payments Export'!A7635="","",'Payments Export'!O7635)</f>
        <v/>
      </c>
      <c r="H7631" s="7" t="str">
        <f>IF('Payments Export'!B7635="","",G7631-F7631)</f>
        <v/>
      </c>
      <c r="I7631" s="3" t="str">
        <f>IF(C7631&lt;&gt;"",_xlfn.XLOOKUP(IFERROR(VALUE(C7631),C7631),'Items database'!A:A,'Items database'!B:B),(_xlfn.XLOOKUP(LEFT(E7631,3),Services,Services,"")))</f>
        <v/>
      </c>
      <c r="J7631" s="3" t="str">
        <f t="shared" si="239"/>
        <v/>
      </c>
    </row>
    <row r="7632" spans="1:10" x14ac:dyDescent="0.35">
      <c r="A7632" s="7" t="str">
        <f>IF('Payments Export'!A7636="","",'Payments Export'!A7636)</f>
        <v/>
      </c>
      <c r="B7632" s="7" t="str">
        <f>IF('Payments Export'!A7636="","",'Payments Export'!B7636)</f>
        <v/>
      </c>
      <c r="C7632" s="7" t="str">
        <f>IF(IFERROR(VALUE('Payments Export'!H7636),'Payments Export'!H7636)&lt;&gt;0,IFERROR(VALUE('Payments Export'!H7636),'Payments Export'!H7636),"")</f>
        <v/>
      </c>
      <c r="D7632" s="7" t="str">
        <f>IF('Payments Export'!I7636="","",'Payments Export'!I7636)</f>
        <v/>
      </c>
      <c r="E7632" s="7" t="str">
        <f t="shared" si="238"/>
        <v/>
      </c>
      <c r="F7632" s="7" t="str">
        <f>IF('Payments Export'!A7636="","",'Payments Export'!N7636)</f>
        <v/>
      </c>
      <c r="G7632" s="7" t="str">
        <f>IF('Payments Export'!A7636="","",'Payments Export'!O7636)</f>
        <v/>
      </c>
      <c r="H7632" s="7" t="str">
        <f>IF('Payments Export'!B7636="","",G7632-F7632)</f>
        <v/>
      </c>
      <c r="I7632" s="3" t="str">
        <f>IF(C7632&lt;&gt;"",_xlfn.XLOOKUP(IFERROR(VALUE(C7632),C7632),'Items database'!A:A,'Items database'!B:B),(_xlfn.XLOOKUP(LEFT(E7632,3),Services,Services,"")))</f>
        <v/>
      </c>
      <c r="J7632" s="3" t="str">
        <f t="shared" si="239"/>
        <v/>
      </c>
    </row>
    <row r="7633" spans="1:10" x14ac:dyDescent="0.35">
      <c r="A7633" s="7" t="str">
        <f>IF('Payments Export'!A7637="","",'Payments Export'!A7637)</f>
        <v/>
      </c>
      <c r="B7633" s="7" t="str">
        <f>IF('Payments Export'!A7637="","",'Payments Export'!B7637)</f>
        <v/>
      </c>
      <c r="C7633" s="7" t="str">
        <f>IF(IFERROR(VALUE('Payments Export'!H7637),'Payments Export'!H7637)&lt;&gt;0,IFERROR(VALUE('Payments Export'!H7637),'Payments Export'!H7637),"")</f>
        <v/>
      </c>
      <c r="D7633" s="7" t="str">
        <f>IF('Payments Export'!I7637="","",'Payments Export'!I7637)</f>
        <v/>
      </c>
      <c r="E7633" s="7" t="str">
        <f t="shared" si="238"/>
        <v/>
      </c>
      <c r="F7633" s="7" t="str">
        <f>IF('Payments Export'!A7637="","",'Payments Export'!N7637)</f>
        <v/>
      </c>
      <c r="G7633" s="7" t="str">
        <f>IF('Payments Export'!A7637="","",'Payments Export'!O7637)</f>
        <v/>
      </c>
      <c r="H7633" s="7" t="str">
        <f>IF('Payments Export'!B7637="","",G7633-F7633)</f>
        <v/>
      </c>
      <c r="I7633" s="3" t="str">
        <f>IF(C7633&lt;&gt;"",_xlfn.XLOOKUP(IFERROR(VALUE(C7633),C7633),'Items database'!A:A,'Items database'!B:B),(_xlfn.XLOOKUP(LEFT(E7633,3),Services,Services,"")))</f>
        <v/>
      </c>
      <c r="J7633" s="3" t="str">
        <f t="shared" si="239"/>
        <v/>
      </c>
    </row>
    <row r="7634" spans="1:10" x14ac:dyDescent="0.35">
      <c r="A7634" s="7" t="str">
        <f>IF('Payments Export'!A7638="","",'Payments Export'!A7638)</f>
        <v/>
      </c>
      <c r="B7634" s="7" t="str">
        <f>IF('Payments Export'!A7638="","",'Payments Export'!B7638)</f>
        <v/>
      </c>
      <c r="C7634" s="7" t="str">
        <f>IF(IFERROR(VALUE('Payments Export'!H7638),'Payments Export'!H7638)&lt;&gt;0,IFERROR(VALUE('Payments Export'!H7638),'Payments Export'!H7638),"")</f>
        <v/>
      </c>
      <c r="D7634" s="7" t="str">
        <f>IF('Payments Export'!I7638="","",'Payments Export'!I7638)</f>
        <v/>
      </c>
      <c r="E7634" s="7" t="str">
        <f t="shared" si="238"/>
        <v/>
      </c>
      <c r="F7634" s="7" t="str">
        <f>IF('Payments Export'!A7638="","",'Payments Export'!N7638)</f>
        <v/>
      </c>
      <c r="G7634" s="7" t="str">
        <f>IF('Payments Export'!A7638="","",'Payments Export'!O7638)</f>
        <v/>
      </c>
      <c r="H7634" s="7" t="str">
        <f>IF('Payments Export'!B7638="","",G7634-F7634)</f>
        <v/>
      </c>
      <c r="I7634" s="3" t="str">
        <f>IF(C7634&lt;&gt;"",_xlfn.XLOOKUP(IFERROR(VALUE(C7634),C7634),'Items database'!A:A,'Items database'!B:B),(_xlfn.XLOOKUP(LEFT(E7634,3),Services,Services,"")))</f>
        <v/>
      </c>
      <c r="J7634" s="3" t="str">
        <f t="shared" si="239"/>
        <v/>
      </c>
    </row>
    <row r="7635" spans="1:10" x14ac:dyDescent="0.35">
      <c r="A7635" s="7" t="str">
        <f>IF('Payments Export'!A7639="","",'Payments Export'!A7639)</f>
        <v/>
      </c>
      <c r="B7635" s="7" t="str">
        <f>IF('Payments Export'!A7639="","",'Payments Export'!B7639)</f>
        <v/>
      </c>
      <c r="C7635" s="7" t="str">
        <f>IF(IFERROR(VALUE('Payments Export'!H7639),'Payments Export'!H7639)&lt;&gt;0,IFERROR(VALUE('Payments Export'!H7639),'Payments Export'!H7639),"")</f>
        <v/>
      </c>
      <c r="D7635" s="7" t="str">
        <f>IF('Payments Export'!I7639="","",'Payments Export'!I7639)</f>
        <v/>
      </c>
      <c r="E7635" s="7" t="str">
        <f t="shared" si="238"/>
        <v/>
      </c>
      <c r="F7635" s="7" t="str">
        <f>IF('Payments Export'!A7639="","",'Payments Export'!N7639)</f>
        <v/>
      </c>
      <c r="G7635" s="7" t="str">
        <f>IF('Payments Export'!A7639="","",'Payments Export'!O7639)</f>
        <v/>
      </c>
      <c r="H7635" s="7" t="str">
        <f>IF('Payments Export'!B7639="","",G7635-F7635)</f>
        <v/>
      </c>
      <c r="I7635" s="3" t="str">
        <f>IF(C7635&lt;&gt;"",_xlfn.XLOOKUP(IFERROR(VALUE(C7635),C7635),'Items database'!A:A,'Items database'!B:B),(_xlfn.XLOOKUP(LEFT(E7635,3),Services,Services,"")))</f>
        <v/>
      </c>
      <c r="J7635" s="3" t="str">
        <f t="shared" si="239"/>
        <v/>
      </c>
    </row>
    <row r="7636" spans="1:10" x14ac:dyDescent="0.35">
      <c r="A7636" s="7" t="str">
        <f>IF('Payments Export'!A7640="","",'Payments Export'!A7640)</f>
        <v/>
      </c>
      <c r="B7636" s="7" t="str">
        <f>IF('Payments Export'!A7640="","",'Payments Export'!B7640)</f>
        <v/>
      </c>
      <c r="C7636" s="7" t="str">
        <f>IF(IFERROR(VALUE('Payments Export'!H7640),'Payments Export'!H7640)&lt;&gt;0,IFERROR(VALUE('Payments Export'!H7640),'Payments Export'!H7640),"")</f>
        <v/>
      </c>
      <c r="D7636" s="7" t="str">
        <f>IF('Payments Export'!I7640="","",'Payments Export'!I7640)</f>
        <v/>
      </c>
      <c r="E7636" s="7" t="str">
        <f t="shared" si="238"/>
        <v/>
      </c>
      <c r="F7636" s="7" t="str">
        <f>IF('Payments Export'!A7640="","",'Payments Export'!N7640)</f>
        <v/>
      </c>
      <c r="G7636" s="7" t="str">
        <f>IF('Payments Export'!A7640="","",'Payments Export'!O7640)</f>
        <v/>
      </c>
      <c r="H7636" s="7" t="str">
        <f>IF('Payments Export'!B7640="","",G7636-F7636)</f>
        <v/>
      </c>
      <c r="I7636" s="3" t="str">
        <f>IF(C7636&lt;&gt;"",_xlfn.XLOOKUP(IFERROR(VALUE(C7636),C7636),'Items database'!A:A,'Items database'!B:B),(_xlfn.XLOOKUP(LEFT(E7636,3),Services,Services,"")))</f>
        <v/>
      </c>
      <c r="J7636" s="3" t="str">
        <f t="shared" si="239"/>
        <v/>
      </c>
    </row>
    <row r="7637" spans="1:10" x14ac:dyDescent="0.35">
      <c r="A7637" s="7" t="str">
        <f>IF('Payments Export'!A7641="","",'Payments Export'!A7641)</f>
        <v/>
      </c>
      <c r="B7637" s="7" t="str">
        <f>IF('Payments Export'!A7641="","",'Payments Export'!B7641)</f>
        <v/>
      </c>
      <c r="C7637" s="7" t="str">
        <f>IF(IFERROR(VALUE('Payments Export'!H7641),'Payments Export'!H7641)&lt;&gt;0,IFERROR(VALUE('Payments Export'!H7641),'Payments Export'!H7641),"")</f>
        <v/>
      </c>
      <c r="D7637" s="7" t="str">
        <f>IF('Payments Export'!I7641="","",'Payments Export'!I7641)</f>
        <v/>
      </c>
      <c r="E7637" s="7" t="str">
        <f t="shared" si="238"/>
        <v/>
      </c>
      <c r="F7637" s="7" t="str">
        <f>IF('Payments Export'!A7641="","",'Payments Export'!N7641)</f>
        <v/>
      </c>
      <c r="G7637" s="7" t="str">
        <f>IF('Payments Export'!A7641="","",'Payments Export'!O7641)</f>
        <v/>
      </c>
      <c r="H7637" s="7" t="str">
        <f>IF('Payments Export'!B7641="","",G7637-F7637)</f>
        <v/>
      </c>
      <c r="I7637" s="3" t="str">
        <f>IF(C7637&lt;&gt;"",_xlfn.XLOOKUP(IFERROR(VALUE(C7637),C7637),'Items database'!A:A,'Items database'!B:B),(_xlfn.XLOOKUP(LEFT(E7637,3),Services,Services,"")))</f>
        <v/>
      </c>
      <c r="J7637" s="3" t="str">
        <f t="shared" si="239"/>
        <v/>
      </c>
    </row>
    <row r="7638" spans="1:10" x14ac:dyDescent="0.35">
      <c r="A7638" s="7" t="str">
        <f>IF('Payments Export'!A7642="","",'Payments Export'!A7642)</f>
        <v/>
      </c>
      <c r="B7638" s="7" t="str">
        <f>IF('Payments Export'!A7642="","",'Payments Export'!B7642)</f>
        <v/>
      </c>
      <c r="C7638" s="7" t="str">
        <f>IF(IFERROR(VALUE('Payments Export'!H7642),'Payments Export'!H7642)&lt;&gt;0,IFERROR(VALUE('Payments Export'!H7642),'Payments Export'!H7642),"")</f>
        <v/>
      </c>
      <c r="D7638" s="7" t="str">
        <f>IF('Payments Export'!I7642="","",'Payments Export'!I7642)</f>
        <v/>
      </c>
      <c r="E7638" s="7" t="str">
        <f t="shared" si="238"/>
        <v/>
      </c>
      <c r="F7638" s="7" t="str">
        <f>IF('Payments Export'!A7642="","",'Payments Export'!N7642)</f>
        <v/>
      </c>
      <c r="G7638" s="7" t="str">
        <f>IF('Payments Export'!A7642="","",'Payments Export'!O7642)</f>
        <v/>
      </c>
      <c r="H7638" s="7" t="str">
        <f>IF('Payments Export'!B7642="","",G7638-F7638)</f>
        <v/>
      </c>
      <c r="I7638" s="3" t="str">
        <f>IF(C7638&lt;&gt;"",_xlfn.XLOOKUP(IFERROR(VALUE(C7638),C7638),'Items database'!A:A,'Items database'!B:B),(_xlfn.XLOOKUP(LEFT(E7638,3),Services,Services,"")))</f>
        <v/>
      </c>
      <c r="J7638" s="3" t="str">
        <f t="shared" si="239"/>
        <v/>
      </c>
    </row>
    <row r="7639" spans="1:10" x14ac:dyDescent="0.35">
      <c r="A7639" s="7" t="str">
        <f>IF('Payments Export'!A7643="","",'Payments Export'!A7643)</f>
        <v/>
      </c>
      <c r="B7639" s="7" t="str">
        <f>IF('Payments Export'!A7643="","",'Payments Export'!B7643)</f>
        <v/>
      </c>
      <c r="C7639" s="7" t="str">
        <f>IF(IFERROR(VALUE('Payments Export'!H7643),'Payments Export'!H7643)&lt;&gt;0,IFERROR(VALUE('Payments Export'!H7643),'Payments Export'!H7643),"")</f>
        <v/>
      </c>
      <c r="D7639" s="7" t="str">
        <f>IF('Payments Export'!I7643="","",'Payments Export'!I7643)</f>
        <v/>
      </c>
      <c r="E7639" s="7" t="str">
        <f t="shared" si="238"/>
        <v/>
      </c>
      <c r="F7639" s="7" t="str">
        <f>IF('Payments Export'!A7643="","",'Payments Export'!N7643)</f>
        <v/>
      </c>
      <c r="G7639" s="7" t="str">
        <f>IF('Payments Export'!A7643="","",'Payments Export'!O7643)</f>
        <v/>
      </c>
      <c r="H7639" s="7" t="str">
        <f>IF('Payments Export'!B7643="","",G7639-F7639)</f>
        <v/>
      </c>
      <c r="I7639" s="3" t="str">
        <f>IF(C7639&lt;&gt;"",_xlfn.XLOOKUP(IFERROR(VALUE(C7639),C7639),'Items database'!A:A,'Items database'!B:B),(_xlfn.XLOOKUP(LEFT(E7639,3),Services,Services,"")))</f>
        <v/>
      </c>
      <c r="J7639" s="3" t="str">
        <f t="shared" si="239"/>
        <v/>
      </c>
    </row>
    <row r="7640" spans="1:10" x14ac:dyDescent="0.35">
      <c r="A7640" s="7" t="str">
        <f>IF('Payments Export'!A7644="","",'Payments Export'!A7644)</f>
        <v/>
      </c>
      <c r="B7640" s="7" t="str">
        <f>IF('Payments Export'!A7644="","",'Payments Export'!B7644)</f>
        <v/>
      </c>
      <c r="C7640" s="7" t="str">
        <f>IF(IFERROR(VALUE('Payments Export'!H7644),'Payments Export'!H7644)&lt;&gt;0,IFERROR(VALUE('Payments Export'!H7644),'Payments Export'!H7644),"")</f>
        <v/>
      </c>
      <c r="D7640" s="7" t="str">
        <f>IF('Payments Export'!I7644="","",'Payments Export'!I7644)</f>
        <v/>
      </c>
      <c r="E7640" s="7" t="str">
        <f t="shared" si="238"/>
        <v/>
      </c>
      <c r="F7640" s="7" t="str">
        <f>IF('Payments Export'!A7644="","",'Payments Export'!N7644)</f>
        <v/>
      </c>
      <c r="G7640" s="7" t="str">
        <f>IF('Payments Export'!A7644="","",'Payments Export'!O7644)</f>
        <v/>
      </c>
      <c r="H7640" s="7" t="str">
        <f>IF('Payments Export'!B7644="","",G7640-F7640)</f>
        <v/>
      </c>
      <c r="I7640" s="3" t="str">
        <f>IF(C7640&lt;&gt;"",_xlfn.XLOOKUP(IFERROR(VALUE(C7640),C7640),'Items database'!A:A,'Items database'!B:B),(_xlfn.XLOOKUP(LEFT(E7640,3),Services,Services,"")))</f>
        <v/>
      </c>
      <c r="J7640" s="3" t="str">
        <f t="shared" si="239"/>
        <v/>
      </c>
    </row>
    <row r="7641" spans="1:10" x14ac:dyDescent="0.35">
      <c r="A7641" s="7" t="str">
        <f>IF('Payments Export'!A7645="","",'Payments Export'!A7645)</f>
        <v/>
      </c>
      <c r="B7641" s="7" t="str">
        <f>IF('Payments Export'!A7645="","",'Payments Export'!B7645)</f>
        <v/>
      </c>
      <c r="C7641" s="7" t="str">
        <f>IF(IFERROR(VALUE('Payments Export'!H7645),'Payments Export'!H7645)&lt;&gt;0,IFERROR(VALUE('Payments Export'!H7645),'Payments Export'!H7645),"")</f>
        <v/>
      </c>
      <c r="D7641" s="7" t="str">
        <f>IF('Payments Export'!I7645="","",'Payments Export'!I7645)</f>
        <v/>
      </c>
      <c r="E7641" s="7" t="str">
        <f t="shared" si="238"/>
        <v/>
      </c>
      <c r="F7641" s="7" t="str">
        <f>IF('Payments Export'!A7645="","",'Payments Export'!N7645)</f>
        <v/>
      </c>
      <c r="G7641" s="7" t="str">
        <f>IF('Payments Export'!A7645="","",'Payments Export'!O7645)</f>
        <v/>
      </c>
      <c r="H7641" s="7" t="str">
        <f>IF('Payments Export'!B7645="","",G7641-F7641)</f>
        <v/>
      </c>
      <c r="I7641" s="3" t="str">
        <f>IF(C7641&lt;&gt;"",_xlfn.XLOOKUP(IFERROR(VALUE(C7641),C7641),'Items database'!A:A,'Items database'!B:B),(_xlfn.XLOOKUP(LEFT(E7641,3),Services,Services,"")))</f>
        <v/>
      </c>
      <c r="J7641" s="3" t="str">
        <f t="shared" si="239"/>
        <v/>
      </c>
    </row>
    <row r="7642" spans="1:10" x14ac:dyDescent="0.35">
      <c r="A7642" s="7" t="str">
        <f>IF('Payments Export'!A7646="","",'Payments Export'!A7646)</f>
        <v/>
      </c>
      <c r="B7642" s="7" t="str">
        <f>IF('Payments Export'!A7646="","",'Payments Export'!B7646)</f>
        <v/>
      </c>
      <c r="C7642" s="7" t="str">
        <f>IF(IFERROR(VALUE('Payments Export'!H7646),'Payments Export'!H7646)&lt;&gt;0,IFERROR(VALUE('Payments Export'!H7646),'Payments Export'!H7646),"")</f>
        <v/>
      </c>
      <c r="D7642" s="7" t="str">
        <f>IF('Payments Export'!I7646="","",'Payments Export'!I7646)</f>
        <v/>
      </c>
      <c r="E7642" s="7" t="str">
        <f t="shared" si="238"/>
        <v/>
      </c>
      <c r="F7642" s="7" t="str">
        <f>IF('Payments Export'!A7646="","",'Payments Export'!N7646)</f>
        <v/>
      </c>
      <c r="G7642" s="7" t="str">
        <f>IF('Payments Export'!A7646="","",'Payments Export'!O7646)</f>
        <v/>
      </c>
      <c r="H7642" s="7" t="str">
        <f>IF('Payments Export'!B7646="","",G7642-F7642)</f>
        <v/>
      </c>
      <c r="I7642" s="3" t="str">
        <f>IF(C7642&lt;&gt;"",_xlfn.XLOOKUP(IFERROR(VALUE(C7642),C7642),'Items database'!A:A,'Items database'!B:B),(_xlfn.XLOOKUP(LEFT(E7642,3),Services,Services,"")))</f>
        <v/>
      </c>
      <c r="J7642" s="3" t="str">
        <f t="shared" si="239"/>
        <v/>
      </c>
    </row>
    <row r="7643" spans="1:10" x14ac:dyDescent="0.35">
      <c r="A7643" s="7" t="str">
        <f>IF('Payments Export'!A7647="","",'Payments Export'!A7647)</f>
        <v/>
      </c>
      <c r="B7643" s="7" t="str">
        <f>IF('Payments Export'!A7647="","",'Payments Export'!B7647)</f>
        <v/>
      </c>
      <c r="C7643" s="7" t="str">
        <f>IF(IFERROR(VALUE('Payments Export'!H7647),'Payments Export'!H7647)&lt;&gt;0,IFERROR(VALUE('Payments Export'!H7647),'Payments Export'!H7647),"")</f>
        <v/>
      </c>
      <c r="D7643" s="7" t="str">
        <f>IF('Payments Export'!I7647="","",'Payments Export'!I7647)</f>
        <v/>
      </c>
      <c r="E7643" s="7" t="str">
        <f t="shared" si="238"/>
        <v/>
      </c>
      <c r="F7643" s="7" t="str">
        <f>IF('Payments Export'!A7647="","",'Payments Export'!N7647)</f>
        <v/>
      </c>
      <c r="G7643" s="7" t="str">
        <f>IF('Payments Export'!A7647="","",'Payments Export'!O7647)</f>
        <v/>
      </c>
      <c r="H7643" s="7" t="str">
        <f>IF('Payments Export'!B7647="","",G7643-F7643)</f>
        <v/>
      </c>
      <c r="I7643" s="3" t="str">
        <f>IF(C7643&lt;&gt;"",_xlfn.XLOOKUP(IFERROR(VALUE(C7643),C7643),'Items database'!A:A,'Items database'!B:B),(_xlfn.XLOOKUP(LEFT(E7643,3),Services,Services,"")))</f>
        <v/>
      </c>
      <c r="J7643" s="3" t="str">
        <f t="shared" si="239"/>
        <v/>
      </c>
    </row>
    <row r="7644" spans="1:10" x14ac:dyDescent="0.35">
      <c r="A7644" s="7" t="str">
        <f>IF('Payments Export'!A7648="","",'Payments Export'!A7648)</f>
        <v/>
      </c>
      <c r="B7644" s="7" t="str">
        <f>IF('Payments Export'!A7648="","",'Payments Export'!B7648)</f>
        <v/>
      </c>
      <c r="C7644" s="7" t="str">
        <f>IF(IFERROR(VALUE('Payments Export'!H7648),'Payments Export'!H7648)&lt;&gt;0,IFERROR(VALUE('Payments Export'!H7648),'Payments Export'!H7648),"")</f>
        <v/>
      </c>
      <c r="D7644" s="7" t="str">
        <f>IF('Payments Export'!I7648="","",'Payments Export'!I7648)</f>
        <v/>
      </c>
      <c r="E7644" s="7" t="str">
        <f t="shared" si="238"/>
        <v/>
      </c>
      <c r="F7644" s="7" t="str">
        <f>IF('Payments Export'!A7648="","",'Payments Export'!N7648)</f>
        <v/>
      </c>
      <c r="G7644" s="7" t="str">
        <f>IF('Payments Export'!A7648="","",'Payments Export'!O7648)</f>
        <v/>
      </c>
      <c r="H7644" s="7" t="str">
        <f>IF('Payments Export'!B7648="","",G7644-F7644)</f>
        <v/>
      </c>
      <c r="I7644" s="3" t="str">
        <f>IF(C7644&lt;&gt;"",_xlfn.XLOOKUP(IFERROR(VALUE(C7644),C7644),'Items database'!A:A,'Items database'!B:B),(_xlfn.XLOOKUP(LEFT(E7644,3),Services,Services,"")))</f>
        <v/>
      </c>
      <c r="J7644" s="3" t="str">
        <f t="shared" si="239"/>
        <v/>
      </c>
    </row>
    <row r="7645" spans="1:10" x14ac:dyDescent="0.35">
      <c r="A7645" s="7" t="str">
        <f>IF('Payments Export'!A7649="","",'Payments Export'!A7649)</f>
        <v/>
      </c>
      <c r="B7645" s="7" t="str">
        <f>IF('Payments Export'!A7649="","",'Payments Export'!B7649)</f>
        <v/>
      </c>
      <c r="C7645" s="7" t="str">
        <f>IF(IFERROR(VALUE('Payments Export'!H7649),'Payments Export'!H7649)&lt;&gt;0,IFERROR(VALUE('Payments Export'!H7649),'Payments Export'!H7649),"")</f>
        <v/>
      </c>
      <c r="D7645" s="7" t="str">
        <f>IF('Payments Export'!I7649="","",'Payments Export'!I7649)</f>
        <v/>
      </c>
      <c r="E7645" s="7" t="str">
        <f t="shared" si="238"/>
        <v/>
      </c>
      <c r="F7645" s="7" t="str">
        <f>IF('Payments Export'!A7649="","",'Payments Export'!N7649)</f>
        <v/>
      </c>
      <c r="G7645" s="7" t="str">
        <f>IF('Payments Export'!A7649="","",'Payments Export'!O7649)</f>
        <v/>
      </c>
      <c r="H7645" s="7" t="str">
        <f>IF('Payments Export'!B7649="","",G7645-F7645)</f>
        <v/>
      </c>
      <c r="I7645" s="3" t="str">
        <f>IF(C7645&lt;&gt;"",_xlfn.XLOOKUP(IFERROR(VALUE(C7645),C7645),'Items database'!A:A,'Items database'!B:B),(_xlfn.XLOOKUP(LEFT(E7645,3),Services,Services,"")))</f>
        <v/>
      </c>
      <c r="J7645" s="3" t="str">
        <f t="shared" si="239"/>
        <v/>
      </c>
    </row>
    <row r="7646" spans="1:10" x14ac:dyDescent="0.35">
      <c r="A7646" s="7" t="str">
        <f>IF('Payments Export'!A7650="","",'Payments Export'!A7650)</f>
        <v/>
      </c>
      <c r="B7646" s="7" t="str">
        <f>IF('Payments Export'!A7650="","",'Payments Export'!B7650)</f>
        <v/>
      </c>
      <c r="C7646" s="7" t="str">
        <f>IF(IFERROR(VALUE('Payments Export'!H7650),'Payments Export'!H7650)&lt;&gt;0,IFERROR(VALUE('Payments Export'!H7650),'Payments Export'!H7650),"")</f>
        <v/>
      </c>
      <c r="D7646" s="7" t="str">
        <f>IF('Payments Export'!I7650="","",'Payments Export'!I7650)</f>
        <v/>
      </c>
      <c r="E7646" s="7" t="str">
        <f t="shared" si="238"/>
        <v/>
      </c>
      <c r="F7646" s="7" t="str">
        <f>IF('Payments Export'!A7650="","",'Payments Export'!N7650)</f>
        <v/>
      </c>
      <c r="G7646" s="7" t="str">
        <f>IF('Payments Export'!A7650="","",'Payments Export'!O7650)</f>
        <v/>
      </c>
      <c r="H7646" s="7" t="str">
        <f>IF('Payments Export'!B7650="","",G7646-F7646)</f>
        <v/>
      </c>
      <c r="I7646" s="3" t="str">
        <f>IF(C7646&lt;&gt;"",_xlfn.XLOOKUP(IFERROR(VALUE(C7646),C7646),'Items database'!A:A,'Items database'!B:B),(_xlfn.XLOOKUP(LEFT(E7646,3),Services,Services,"")))</f>
        <v/>
      </c>
      <c r="J7646" s="3" t="str">
        <f t="shared" si="239"/>
        <v/>
      </c>
    </row>
    <row r="7647" spans="1:10" x14ac:dyDescent="0.35">
      <c r="A7647" s="7" t="str">
        <f>IF('Payments Export'!A7651="","",'Payments Export'!A7651)</f>
        <v/>
      </c>
      <c r="B7647" s="7" t="str">
        <f>IF('Payments Export'!A7651="","",'Payments Export'!B7651)</f>
        <v/>
      </c>
      <c r="C7647" s="7" t="str">
        <f>IF(IFERROR(VALUE('Payments Export'!H7651),'Payments Export'!H7651)&lt;&gt;0,IFERROR(VALUE('Payments Export'!H7651),'Payments Export'!H7651),"")</f>
        <v/>
      </c>
      <c r="D7647" s="7" t="str">
        <f>IF('Payments Export'!I7651="","",'Payments Export'!I7651)</f>
        <v/>
      </c>
      <c r="E7647" s="7" t="str">
        <f t="shared" si="238"/>
        <v/>
      </c>
      <c r="F7647" s="7" t="str">
        <f>IF('Payments Export'!A7651="","",'Payments Export'!N7651)</f>
        <v/>
      </c>
      <c r="G7647" s="7" t="str">
        <f>IF('Payments Export'!A7651="","",'Payments Export'!O7651)</f>
        <v/>
      </c>
      <c r="H7647" s="7" t="str">
        <f>IF('Payments Export'!B7651="","",G7647-F7647)</f>
        <v/>
      </c>
      <c r="I7647" s="3" t="str">
        <f>IF(C7647&lt;&gt;"",_xlfn.XLOOKUP(IFERROR(VALUE(C7647),C7647),'Items database'!A:A,'Items database'!B:B),(_xlfn.XLOOKUP(LEFT(E7647,3),Services,Services,"")))</f>
        <v/>
      </c>
      <c r="J7647" s="3" t="str">
        <f t="shared" si="239"/>
        <v/>
      </c>
    </row>
    <row r="7648" spans="1:10" x14ac:dyDescent="0.35">
      <c r="A7648" s="7" t="str">
        <f>IF('Payments Export'!A7652="","",'Payments Export'!A7652)</f>
        <v/>
      </c>
      <c r="B7648" s="7" t="str">
        <f>IF('Payments Export'!A7652="","",'Payments Export'!B7652)</f>
        <v/>
      </c>
      <c r="C7648" s="7" t="str">
        <f>IF(IFERROR(VALUE('Payments Export'!H7652),'Payments Export'!H7652)&lt;&gt;0,IFERROR(VALUE('Payments Export'!H7652),'Payments Export'!H7652),"")</f>
        <v/>
      </c>
      <c r="D7648" s="7" t="str">
        <f>IF('Payments Export'!I7652="","",'Payments Export'!I7652)</f>
        <v/>
      </c>
      <c r="E7648" s="7" t="str">
        <f t="shared" si="238"/>
        <v/>
      </c>
      <c r="F7648" s="7" t="str">
        <f>IF('Payments Export'!A7652="","",'Payments Export'!N7652)</f>
        <v/>
      </c>
      <c r="G7648" s="7" t="str">
        <f>IF('Payments Export'!A7652="","",'Payments Export'!O7652)</f>
        <v/>
      </c>
      <c r="H7648" s="7" t="str">
        <f>IF('Payments Export'!B7652="","",G7648-F7648)</f>
        <v/>
      </c>
      <c r="I7648" s="3" t="str">
        <f>IF(C7648&lt;&gt;"",_xlfn.XLOOKUP(IFERROR(VALUE(C7648),C7648),'Items database'!A:A,'Items database'!B:B),(_xlfn.XLOOKUP(LEFT(E7648,3),Services,Services,"")))</f>
        <v/>
      </c>
      <c r="J7648" s="3" t="str">
        <f t="shared" si="239"/>
        <v/>
      </c>
    </row>
    <row r="7649" spans="1:10" x14ac:dyDescent="0.35">
      <c r="A7649" s="7" t="str">
        <f>IF('Payments Export'!A7653="","",'Payments Export'!A7653)</f>
        <v/>
      </c>
      <c r="B7649" s="7" t="str">
        <f>IF('Payments Export'!A7653="","",'Payments Export'!B7653)</f>
        <v/>
      </c>
      <c r="C7649" s="7" t="str">
        <f>IF(IFERROR(VALUE('Payments Export'!H7653),'Payments Export'!H7653)&lt;&gt;0,IFERROR(VALUE('Payments Export'!H7653),'Payments Export'!H7653),"")</f>
        <v/>
      </c>
      <c r="D7649" s="7" t="str">
        <f>IF('Payments Export'!I7653="","",'Payments Export'!I7653)</f>
        <v/>
      </c>
      <c r="E7649" s="7" t="str">
        <f t="shared" si="238"/>
        <v/>
      </c>
      <c r="F7649" s="7" t="str">
        <f>IF('Payments Export'!A7653="","",'Payments Export'!N7653)</f>
        <v/>
      </c>
      <c r="G7649" s="7" t="str">
        <f>IF('Payments Export'!A7653="","",'Payments Export'!O7653)</f>
        <v/>
      </c>
      <c r="H7649" s="7" t="str">
        <f>IF('Payments Export'!B7653="","",G7649-F7649)</f>
        <v/>
      </c>
      <c r="I7649" s="3" t="str">
        <f>IF(C7649&lt;&gt;"",_xlfn.XLOOKUP(IFERROR(VALUE(C7649),C7649),'Items database'!A:A,'Items database'!B:B),(_xlfn.XLOOKUP(LEFT(E7649,3),Services,Services,"")))</f>
        <v/>
      </c>
      <c r="J7649" s="3" t="str">
        <f t="shared" si="239"/>
        <v/>
      </c>
    </row>
    <row r="7650" spans="1:10" x14ac:dyDescent="0.35">
      <c r="A7650" s="7" t="str">
        <f>IF('Payments Export'!A7654="","",'Payments Export'!A7654)</f>
        <v/>
      </c>
      <c r="B7650" s="7" t="str">
        <f>IF('Payments Export'!A7654="","",'Payments Export'!B7654)</f>
        <v/>
      </c>
      <c r="C7650" s="7" t="str">
        <f>IF(IFERROR(VALUE('Payments Export'!H7654),'Payments Export'!H7654)&lt;&gt;0,IFERROR(VALUE('Payments Export'!H7654),'Payments Export'!H7654),"")</f>
        <v/>
      </c>
      <c r="D7650" s="7" t="str">
        <f>IF('Payments Export'!I7654="","",'Payments Export'!I7654)</f>
        <v/>
      </c>
      <c r="E7650" s="7" t="str">
        <f t="shared" si="238"/>
        <v/>
      </c>
      <c r="F7650" s="7" t="str">
        <f>IF('Payments Export'!A7654="","",'Payments Export'!N7654)</f>
        <v/>
      </c>
      <c r="G7650" s="7" t="str">
        <f>IF('Payments Export'!A7654="","",'Payments Export'!O7654)</f>
        <v/>
      </c>
      <c r="H7650" s="7" t="str">
        <f>IF('Payments Export'!B7654="","",G7650-F7650)</f>
        <v/>
      </c>
      <c r="I7650" s="3" t="str">
        <f>IF(C7650&lt;&gt;"",_xlfn.XLOOKUP(IFERROR(VALUE(C7650),C7650),'Items database'!A:A,'Items database'!B:B),(_xlfn.XLOOKUP(LEFT(E7650,3),Services,Services,"")))</f>
        <v/>
      </c>
      <c r="J7650" s="3" t="str">
        <f t="shared" si="239"/>
        <v/>
      </c>
    </row>
    <row r="7651" spans="1:10" x14ac:dyDescent="0.35">
      <c r="A7651" s="7" t="str">
        <f>IF('Payments Export'!A7655="","",'Payments Export'!A7655)</f>
        <v/>
      </c>
      <c r="B7651" s="7" t="str">
        <f>IF('Payments Export'!A7655="","",'Payments Export'!B7655)</f>
        <v/>
      </c>
      <c r="C7651" s="7" t="str">
        <f>IF(IFERROR(VALUE('Payments Export'!H7655),'Payments Export'!H7655)&lt;&gt;0,IFERROR(VALUE('Payments Export'!H7655),'Payments Export'!H7655),"")</f>
        <v/>
      </c>
      <c r="D7651" s="7" t="str">
        <f>IF('Payments Export'!I7655="","",'Payments Export'!I7655)</f>
        <v/>
      </c>
      <c r="E7651" s="7" t="str">
        <f t="shared" si="238"/>
        <v/>
      </c>
      <c r="F7651" s="7" t="str">
        <f>IF('Payments Export'!A7655="","",'Payments Export'!N7655)</f>
        <v/>
      </c>
      <c r="G7651" s="7" t="str">
        <f>IF('Payments Export'!A7655="","",'Payments Export'!O7655)</f>
        <v/>
      </c>
      <c r="H7651" s="7" t="str">
        <f>IF('Payments Export'!B7655="","",G7651-F7651)</f>
        <v/>
      </c>
      <c r="I7651" s="3" t="str">
        <f>IF(C7651&lt;&gt;"",_xlfn.XLOOKUP(IFERROR(VALUE(C7651),C7651),'Items database'!A:A,'Items database'!B:B),(_xlfn.XLOOKUP(LEFT(E7651,3),Services,Services,"")))</f>
        <v/>
      </c>
      <c r="J7651" s="3" t="str">
        <f t="shared" si="239"/>
        <v/>
      </c>
    </row>
    <row r="7652" spans="1:10" x14ac:dyDescent="0.35">
      <c r="A7652" s="7" t="str">
        <f>IF('Payments Export'!A7656="","",'Payments Export'!A7656)</f>
        <v/>
      </c>
      <c r="B7652" s="7" t="str">
        <f>IF('Payments Export'!A7656="","",'Payments Export'!B7656)</f>
        <v/>
      </c>
      <c r="C7652" s="7" t="str">
        <f>IF(IFERROR(VALUE('Payments Export'!H7656),'Payments Export'!H7656)&lt;&gt;0,IFERROR(VALUE('Payments Export'!H7656),'Payments Export'!H7656),"")</f>
        <v/>
      </c>
      <c r="D7652" s="7" t="str">
        <f>IF('Payments Export'!I7656="","",'Payments Export'!I7656)</f>
        <v/>
      </c>
      <c r="E7652" s="7" t="str">
        <f t="shared" si="238"/>
        <v/>
      </c>
      <c r="F7652" s="7" t="str">
        <f>IF('Payments Export'!A7656="","",'Payments Export'!N7656)</f>
        <v/>
      </c>
      <c r="G7652" s="7" t="str">
        <f>IF('Payments Export'!A7656="","",'Payments Export'!O7656)</f>
        <v/>
      </c>
      <c r="H7652" s="7" t="str">
        <f>IF('Payments Export'!B7656="","",G7652-F7652)</f>
        <v/>
      </c>
      <c r="I7652" s="3" t="str">
        <f>IF(C7652&lt;&gt;"",_xlfn.XLOOKUP(IFERROR(VALUE(C7652),C7652),'Items database'!A:A,'Items database'!B:B),(_xlfn.XLOOKUP(LEFT(E7652,3),Services,Services,"")))</f>
        <v/>
      </c>
      <c r="J7652" s="3" t="str">
        <f t="shared" si="239"/>
        <v/>
      </c>
    </row>
    <row r="7653" spans="1:10" x14ac:dyDescent="0.35">
      <c r="A7653" s="7" t="str">
        <f>IF('Payments Export'!A7657="","",'Payments Export'!A7657)</f>
        <v/>
      </c>
      <c r="B7653" s="7" t="str">
        <f>IF('Payments Export'!A7657="","",'Payments Export'!B7657)</f>
        <v/>
      </c>
      <c r="C7653" s="7" t="str">
        <f>IF(IFERROR(VALUE('Payments Export'!H7657),'Payments Export'!H7657)&lt;&gt;0,IFERROR(VALUE('Payments Export'!H7657),'Payments Export'!H7657),"")</f>
        <v/>
      </c>
      <c r="D7653" s="7" t="str">
        <f>IF('Payments Export'!I7657="","",'Payments Export'!I7657)</f>
        <v/>
      </c>
      <c r="E7653" s="7" t="str">
        <f t="shared" si="238"/>
        <v/>
      </c>
      <c r="F7653" s="7" t="str">
        <f>IF('Payments Export'!A7657="","",'Payments Export'!N7657)</f>
        <v/>
      </c>
      <c r="G7653" s="7" t="str">
        <f>IF('Payments Export'!A7657="","",'Payments Export'!O7657)</f>
        <v/>
      </c>
      <c r="H7653" s="7" t="str">
        <f>IF('Payments Export'!B7657="","",G7653-F7653)</f>
        <v/>
      </c>
      <c r="I7653" s="3" t="str">
        <f>IF(C7653&lt;&gt;"",_xlfn.XLOOKUP(IFERROR(VALUE(C7653),C7653),'Items database'!A:A,'Items database'!B:B),(_xlfn.XLOOKUP(LEFT(E7653,3),Services,Services,"")))</f>
        <v/>
      </c>
      <c r="J7653" s="3" t="str">
        <f t="shared" si="239"/>
        <v/>
      </c>
    </row>
    <row r="7654" spans="1:10" x14ac:dyDescent="0.35">
      <c r="A7654" s="7" t="str">
        <f>IF('Payments Export'!A7658="","",'Payments Export'!A7658)</f>
        <v/>
      </c>
      <c r="B7654" s="7" t="str">
        <f>IF('Payments Export'!A7658="","",'Payments Export'!B7658)</f>
        <v/>
      </c>
      <c r="C7654" s="7" t="str">
        <f>IF(IFERROR(VALUE('Payments Export'!H7658),'Payments Export'!H7658)&lt;&gt;0,IFERROR(VALUE('Payments Export'!H7658),'Payments Export'!H7658),"")</f>
        <v/>
      </c>
      <c r="D7654" s="7" t="str">
        <f>IF('Payments Export'!I7658="","",'Payments Export'!I7658)</f>
        <v/>
      </c>
      <c r="E7654" s="7" t="str">
        <f t="shared" si="238"/>
        <v/>
      </c>
      <c r="F7654" s="7" t="str">
        <f>IF('Payments Export'!A7658="","",'Payments Export'!N7658)</f>
        <v/>
      </c>
      <c r="G7654" s="7" t="str">
        <f>IF('Payments Export'!A7658="","",'Payments Export'!O7658)</f>
        <v/>
      </c>
      <c r="H7654" s="7" t="str">
        <f>IF('Payments Export'!B7658="","",G7654-F7654)</f>
        <v/>
      </c>
      <c r="I7654" s="3" t="str">
        <f>IF(C7654&lt;&gt;"",_xlfn.XLOOKUP(IFERROR(VALUE(C7654),C7654),'Items database'!A:A,'Items database'!B:B),(_xlfn.XLOOKUP(LEFT(E7654,3),Services,Services,"")))</f>
        <v/>
      </c>
      <c r="J7654" s="3" t="str">
        <f t="shared" si="239"/>
        <v/>
      </c>
    </row>
    <row r="7655" spans="1:10" x14ac:dyDescent="0.35">
      <c r="A7655" s="7" t="str">
        <f>IF('Payments Export'!A7659="","",'Payments Export'!A7659)</f>
        <v/>
      </c>
      <c r="B7655" s="7" t="str">
        <f>IF('Payments Export'!A7659="","",'Payments Export'!B7659)</f>
        <v/>
      </c>
      <c r="C7655" s="7" t="str">
        <f>IF(IFERROR(VALUE('Payments Export'!H7659),'Payments Export'!H7659)&lt;&gt;0,IFERROR(VALUE('Payments Export'!H7659),'Payments Export'!H7659),"")</f>
        <v/>
      </c>
      <c r="D7655" s="7" t="str">
        <f>IF('Payments Export'!I7659="","",'Payments Export'!I7659)</f>
        <v/>
      </c>
      <c r="E7655" s="7" t="str">
        <f t="shared" si="238"/>
        <v/>
      </c>
      <c r="F7655" s="7" t="str">
        <f>IF('Payments Export'!A7659="","",'Payments Export'!N7659)</f>
        <v/>
      </c>
      <c r="G7655" s="7" t="str">
        <f>IF('Payments Export'!A7659="","",'Payments Export'!O7659)</f>
        <v/>
      </c>
      <c r="H7655" s="7" t="str">
        <f>IF('Payments Export'!B7659="","",G7655-F7655)</f>
        <v/>
      </c>
      <c r="I7655" s="3" t="str">
        <f>IF(C7655&lt;&gt;"",_xlfn.XLOOKUP(IFERROR(VALUE(C7655),C7655),'Items database'!A:A,'Items database'!B:B),(_xlfn.XLOOKUP(LEFT(E7655,3),Services,Services,"")))</f>
        <v/>
      </c>
      <c r="J7655" s="3" t="str">
        <f t="shared" si="239"/>
        <v/>
      </c>
    </row>
    <row r="7656" spans="1:10" x14ac:dyDescent="0.35">
      <c r="A7656" s="7" t="str">
        <f>IF('Payments Export'!A7660="","",'Payments Export'!A7660)</f>
        <v/>
      </c>
      <c r="B7656" s="7" t="str">
        <f>IF('Payments Export'!A7660="","",'Payments Export'!B7660)</f>
        <v/>
      </c>
      <c r="C7656" s="7" t="str">
        <f>IF(IFERROR(VALUE('Payments Export'!H7660),'Payments Export'!H7660)&lt;&gt;0,IFERROR(VALUE('Payments Export'!H7660),'Payments Export'!H7660),"")</f>
        <v/>
      </c>
      <c r="D7656" s="7" t="str">
        <f>IF('Payments Export'!I7660="","",'Payments Export'!I7660)</f>
        <v/>
      </c>
      <c r="E7656" s="7" t="str">
        <f t="shared" si="238"/>
        <v/>
      </c>
      <c r="F7656" s="7" t="str">
        <f>IF('Payments Export'!A7660="","",'Payments Export'!N7660)</f>
        <v/>
      </c>
      <c r="G7656" s="7" t="str">
        <f>IF('Payments Export'!A7660="","",'Payments Export'!O7660)</f>
        <v/>
      </c>
      <c r="H7656" s="7" t="str">
        <f>IF('Payments Export'!B7660="","",G7656-F7656)</f>
        <v/>
      </c>
      <c r="I7656" s="3" t="str">
        <f>IF(C7656&lt;&gt;"",_xlfn.XLOOKUP(IFERROR(VALUE(C7656),C7656),'Items database'!A:A,'Items database'!B:B),(_xlfn.XLOOKUP(LEFT(E7656,3),Services,Services,"")))</f>
        <v/>
      </c>
      <c r="J7656" s="3" t="str">
        <f t="shared" si="239"/>
        <v/>
      </c>
    </row>
    <row r="7657" spans="1:10" x14ac:dyDescent="0.35">
      <c r="A7657" s="7" t="str">
        <f>IF('Payments Export'!A7661="","",'Payments Export'!A7661)</f>
        <v/>
      </c>
      <c r="B7657" s="7" t="str">
        <f>IF('Payments Export'!A7661="","",'Payments Export'!B7661)</f>
        <v/>
      </c>
      <c r="C7657" s="7" t="str">
        <f>IF(IFERROR(VALUE('Payments Export'!H7661),'Payments Export'!H7661)&lt;&gt;0,IFERROR(VALUE('Payments Export'!H7661),'Payments Export'!H7661),"")</f>
        <v/>
      </c>
      <c r="D7657" s="7" t="str">
        <f>IF('Payments Export'!I7661="","",'Payments Export'!I7661)</f>
        <v/>
      </c>
      <c r="E7657" s="7" t="str">
        <f t="shared" si="238"/>
        <v/>
      </c>
      <c r="F7657" s="7" t="str">
        <f>IF('Payments Export'!A7661="","",'Payments Export'!N7661)</f>
        <v/>
      </c>
      <c r="G7657" s="7" t="str">
        <f>IF('Payments Export'!A7661="","",'Payments Export'!O7661)</f>
        <v/>
      </c>
      <c r="H7657" s="7" t="str">
        <f>IF('Payments Export'!B7661="","",G7657-F7657)</f>
        <v/>
      </c>
      <c r="I7657" s="3" t="str">
        <f>IF(C7657&lt;&gt;"",_xlfn.XLOOKUP(IFERROR(VALUE(C7657),C7657),'Items database'!A:A,'Items database'!B:B),(_xlfn.XLOOKUP(LEFT(E7657,3),Services,Services,"")))</f>
        <v/>
      </c>
      <c r="J7657" s="3" t="str">
        <f t="shared" si="239"/>
        <v/>
      </c>
    </row>
    <row r="7658" spans="1:10" x14ac:dyDescent="0.35">
      <c r="A7658" s="7" t="str">
        <f>IF('Payments Export'!A7662="","",'Payments Export'!A7662)</f>
        <v/>
      </c>
      <c r="B7658" s="7" t="str">
        <f>IF('Payments Export'!A7662="","",'Payments Export'!B7662)</f>
        <v/>
      </c>
      <c r="C7658" s="7" t="str">
        <f>IF(IFERROR(VALUE('Payments Export'!H7662),'Payments Export'!H7662)&lt;&gt;0,IFERROR(VALUE('Payments Export'!H7662),'Payments Export'!H7662),"")</f>
        <v/>
      </c>
      <c r="D7658" s="7" t="str">
        <f>IF('Payments Export'!I7662="","",'Payments Export'!I7662)</f>
        <v/>
      </c>
      <c r="E7658" s="7" t="str">
        <f t="shared" si="238"/>
        <v/>
      </c>
      <c r="F7658" s="7" t="str">
        <f>IF('Payments Export'!A7662="","",'Payments Export'!N7662)</f>
        <v/>
      </c>
      <c r="G7658" s="7" t="str">
        <f>IF('Payments Export'!A7662="","",'Payments Export'!O7662)</f>
        <v/>
      </c>
      <c r="H7658" s="7" t="str">
        <f>IF('Payments Export'!B7662="","",G7658-F7658)</f>
        <v/>
      </c>
      <c r="I7658" s="3" t="str">
        <f>IF(C7658&lt;&gt;"",_xlfn.XLOOKUP(IFERROR(VALUE(C7658),C7658),'Items database'!A:A,'Items database'!B:B),(_xlfn.XLOOKUP(LEFT(E7658,3),Services,Services,"")))</f>
        <v/>
      </c>
      <c r="J7658" s="3" t="str">
        <f t="shared" si="239"/>
        <v/>
      </c>
    </row>
    <row r="7659" spans="1:10" x14ac:dyDescent="0.35">
      <c r="A7659" s="7" t="str">
        <f>IF('Payments Export'!A7663="","",'Payments Export'!A7663)</f>
        <v/>
      </c>
      <c r="B7659" s="7" t="str">
        <f>IF('Payments Export'!A7663="","",'Payments Export'!B7663)</f>
        <v/>
      </c>
      <c r="C7659" s="7" t="str">
        <f>IF(IFERROR(VALUE('Payments Export'!H7663),'Payments Export'!H7663)&lt;&gt;0,IFERROR(VALUE('Payments Export'!H7663),'Payments Export'!H7663),"")</f>
        <v/>
      </c>
      <c r="D7659" s="7" t="str">
        <f>IF('Payments Export'!I7663="","",'Payments Export'!I7663)</f>
        <v/>
      </c>
      <c r="E7659" s="7" t="str">
        <f t="shared" si="238"/>
        <v/>
      </c>
      <c r="F7659" s="7" t="str">
        <f>IF('Payments Export'!A7663="","",'Payments Export'!N7663)</f>
        <v/>
      </c>
      <c r="G7659" s="7" t="str">
        <f>IF('Payments Export'!A7663="","",'Payments Export'!O7663)</f>
        <v/>
      </c>
      <c r="H7659" s="7" t="str">
        <f>IF('Payments Export'!B7663="","",G7659-F7659)</f>
        <v/>
      </c>
      <c r="I7659" s="3" t="str">
        <f>IF(C7659&lt;&gt;"",_xlfn.XLOOKUP(IFERROR(VALUE(C7659),C7659),'Items database'!A:A,'Items database'!B:B),(_xlfn.XLOOKUP(LEFT(E7659,3),Services,Services,"")))</f>
        <v/>
      </c>
      <c r="J7659" s="3" t="str">
        <f t="shared" si="239"/>
        <v/>
      </c>
    </row>
    <row r="7660" spans="1:10" x14ac:dyDescent="0.35">
      <c r="A7660" s="7" t="str">
        <f>IF('Payments Export'!A7664="","",'Payments Export'!A7664)</f>
        <v/>
      </c>
      <c r="B7660" s="7" t="str">
        <f>IF('Payments Export'!A7664="","",'Payments Export'!B7664)</f>
        <v/>
      </c>
      <c r="C7660" s="7" t="str">
        <f>IF(IFERROR(VALUE('Payments Export'!H7664),'Payments Export'!H7664)&lt;&gt;0,IFERROR(VALUE('Payments Export'!H7664),'Payments Export'!H7664),"")</f>
        <v/>
      </c>
      <c r="D7660" s="7" t="str">
        <f>IF('Payments Export'!I7664="","",'Payments Export'!I7664)</f>
        <v/>
      </c>
      <c r="E7660" s="7" t="str">
        <f t="shared" si="238"/>
        <v/>
      </c>
      <c r="F7660" s="7" t="str">
        <f>IF('Payments Export'!A7664="","",'Payments Export'!N7664)</f>
        <v/>
      </c>
      <c r="G7660" s="7" t="str">
        <f>IF('Payments Export'!A7664="","",'Payments Export'!O7664)</f>
        <v/>
      </c>
      <c r="H7660" s="7" t="str">
        <f>IF('Payments Export'!B7664="","",G7660-F7660)</f>
        <v/>
      </c>
      <c r="I7660" s="3" t="str">
        <f>IF(C7660&lt;&gt;"",_xlfn.XLOOKUP(IFERROR(VALUE(C7660),C7660),'Items database'!A:A,'Items database'!B:B),(_xlfn.XLOOKUP(LEFT(E7660,3),Services,Services,"")))</f>
        <v/>
      </c>
      <c r="J7660" s="3" t="str">
        <f t="shared" si="239"/>
        <v/>
      </c>
    </row>
    <row r="7661" spans="1:10" x14ac:dyDescent="0.35">
      <c r="A7661" s="7" t="str">
        <f>IF('Payments Export'!A7665="","",'Payments Export'!A7665)</f>
        <v/>
      </c>
      <c r="B7661" s="7" t="str">
        <f>IF('Payments Export'!A7665="","",'Payments Export'!B7665)</f>
        <v/>
      </c>
      <c r="C7661" s="7" t="str">
        <f>IF(IFERROR(VALUE('Payments Export'!H7665),'Payments Export'!H7665)&lt;&gt;0,IFERROR(VALUE('Payments Export'!H7665),'Payments Export'!H7665),"")</f>
        <v/>
      </c>
      <c r="D7661" s="7" t="str">
        <f>IF('Payments Export'!I7665="","",'Payments Export'!I7665)</f>
        <v/>
      </c>
      <c r="E7661" s="7" t="str">
        <f t="shared" si="238"/>
        <v/>
      </c>
      <c r="F7661" s="7" t="str">
        <f>IF('Payments Export'!A7665="","",'Payments Export'!N7665)</f>
        <v/>
      </c>
      <c r="G7661" s="7" t="str">
        <f>IF('Payments Export'!A7665="","",'Payments Export'!O7665)</f>
        <v/>
      </c>
      <c r="H7661" s="7" t="str">
        <f>IF('Payments Export'!B7665="","",G7661-F7661)</f>
        <v/>
      </c>
      <c r="I7661" s="3" t="str">
        <f>IF(C7661&lt;&gt;"",_xlfn.XLOOKUP(IFERROR(VALUE(C7661),C7661),'Items database'!A:A,'Items database'!B:B),(_xlfn.XLOOKUP(LEFT(E7661,3),Services,Services,"")))</f>
        <v/>
      </c>
      <c r="J7661" s="3" t="str">
        <f t="shared" si="239"/>
        <v/>
      </c>
    </row>
    <row r="7662" spans="1:10" x14ac:dyDescent="0.35">
      <c r="A7662" s="7" t="str">
        <f>IF('Payments Export'!A7666="","",'Payments Export'!A7666)</f>
        <v/>
      </c>
      <c r="B7662" s="7" t="str">
        <f>IF('Payments Export'!A7666="","",'Payments Export'!B7666)</f>
        <v/>
      </c>
      <c r="C7662" s="7" t="str">
        <f>IF(IFERROR(VALUE('Payments Export'!H7666),'Payments Export'!H7666)&lt;&gt;0,IFERROR(VALUE('Payments Export'!H7666),'Payments Export'!H7666),"")</f>
        <v/>
      </c>
      <c r="D7662" s="7" t="str">
        <f>IF('Payments Export'!I7666="","",'Payments Export'!I7666)</f>
        <v/>
      </c>
      <c r="E7662" s="7" t="str">
        <f t="shared" si="238"/>
        <v/>
      </c>
      <c r="F7662" s="7" t="str">
        <f>IF('Payments Export'!A7666="","",'Payments Export'!N7666)</f>
        <v/>
      </c>
      <c r="G7662" s="7" t="str">
        <f>IF('Payments Export'!A7666="","",'Payments Export'!O7666)</f>
        <v/>
      </c>
      <c r="H7662" s="7" t="str">
        <f>IF('Payments Export'!B7666="","",G7662-F7662)</f>
        <v/>
      </c>
      <c r="I7662" s="3" t="str">
        <f>IF(C7662&lt;&gt;"",_xlfn.XLOOKUP(IFERROR(VALUE(C7662),C7662),'Items database'!A:A,'Items database'!B:B),(_xlfn.XLOOKUP(LEFT(E7662,3),Services,Services,"")))</f>
        <v/>
      </c>
      <c r="J7662" s="3" t="str">
        <f t="shared" si="239"/>
        <v/>
      </c>
    </row>
    <row r="7663" spans="1:10" x14ac:dyDescent="0.35">
      <c r="A7663" s="7" t="str">
        <f>IF('Payments Export'!A7667="","",'Payments Export'!A7667)</f>
        <v/>
      </c>
      <c r="B7663" s="7" t="str">
        <f>IF('Payments Export'!A7667="","",'Payments Export'!B7667)</f>
        <v/>
      </c>
      <c r="C7663" s="7" t="str">
        <f>IF(IFERROR(VALUE('Payments Export'!H7667),'Payments Export'!H7667)&lt;&gt;0,IFERROR(VALUE('Payments Export'!H7667),'Payments Export'!H7667),"")</f>
        <v/>
      </c>
      <c r="D7663" s="7" t="str">
        <f>IF('Payments Export'!I7667="","",'Payments Export'!I7667)</f>
        <v/>
      </c>
      <c r="E7663" s="7" t="str">
        <f t="shared" si="238"/>
        <v/>
      </c>
      <c r="F7663" s="7" t="str">
        <f>IF('Payments Export'!A7667="","",'Payments Export'!N7667)</f>
        <v/>
      </c>
      <c r="G7663" s="7" t="str">
        <f>IF('Payments Export'!A7667="","",'Payments Export'!O7667)</f>
        <v/>
      </c>
      <c r="H7663" s="7" t="str">
        <f>IF('Payments Export'!B7667="","",G7663-F7663)</f>
        <v/>
      </c>
      <c r="I7663" s="3" t="str">
        <f>IF(C7663&lt;&gt;"",_xlfn.XLOOKUP(IFERROR(VALUE(C7663),C7663),'Items database'!A:A,'Items database'!B:B),(_xlfn.XLOOKUP(LEFT(E7663,3),Services,Services,"")))</f>
        <v/>
      </c>
      <c r="J7663" s="3" t="str">
        <f t="shared" si="239"/>
        <v/>
      </c>
    </row>
    <row r="7664" spans="1:10" x14ac:dyDescent="0.35">
      <c r="A7664" s="7" t="str">
        <f>IF('Payments Export'!A7668="","",'Payments Export'!A7668)</f>
        <v/>
      </c>
      <c r="B7664" s="7" t="str">
        <f>IF('Payments Export'!A7668="","",'Payments Export'!B7668)</f>
        <v/>
      </c>
      <c r="C7664" s="7" t="str">
        <f>IF(IFERROR(VALUE('Payments Export'!H7668),'Payments Export'!H7668)&lt;&gt;0,IFERROR(VALUE('Payments Export'!H7668),'Payments Export'!H7668),"")</f>
        <v/>
      </c>
      <c r="D7664" s="7" t="str">
        <f>IF('Payments Export'!I7668="","",'Payments Export'!I7668)</f>
        <v/>
      </c>
      <c r="E7664" s="7" t="str">
        <f t="shared" si="238"/>
        <v/>
      </c>
      <c r="F7664" s="7" t="str">
        <f>IF('Payments Export'!A7668="","",'Payments Export'!N7668)</f>
        <v/>
      </c>
      <c r="G7664" s="7" t="str">
        <f>IF('Payments Export'!A7668="","",'Payments Export'!O7668)</f>
        <v/>
      </c>
      <c r="H7664" s="7" t="str">
        <f>IF('Payments Export'!B7668="","",G7664-F7664)</f>
        <v/>
      </c>
      <c r="I7664" s="3" t="str">
        <f>IF(C7664&lt;&gt;"",_xlfn.XLOOKUP(IFERROR(VALUE(C7664),C7664),'Items database'!A:A,'Items database'!B:B),(_xlfn.XLOOKUP(LEFT(E7664,3),Services,Services,"")))</f>
        <v/>
      </c>
      <c r="J7664" s="3" t="str">
        <f t="shared" si="239"/>
        <v/>
      </c>
    </row>
    <row r="7665" spans="1:10" x14ac:dyDescent="0.35">
      <c r="A7665" s="7" t="str">
        <f>IF('Payments Export'!A7669="","",'Payments Export'!A7669)</f>
        <v/>
      </c>
      <c r="B7665" s="7" t="str">
        <f>IF('Payments Export'!A7669="","",'Payments Export'!B7669)</f>
        <v/>
      </c>
      <c r="C7665" s="7" t="str">
        <f>IF(IFERROR(VALUE('Payments Export'!H7669),'Payments Export'!H7669)&lt;&gt;0,IFERROR(VALUE('Payments Export'!H7669),'Payments Export'!H7669),"")</f>
        <v/>
      </c>
      <c r="D7665" s="7" t="str">
        <f>IF('Payments Export'!I7669="","",'Payments Export'!I7669)</f>
        <v/>
      </c>
      <c r="E7665" s="7" t="str">
        <f t="shared" si="238"/>
        <v/>
      </c>
      <c r="F7665" s="7" t="str">
        <f>IF('Payments Export'!A7669="","",'Payments Export'!N7669)</f>
        <v/>
      </c>
      <c r="G7665" s="7" t="str">
        <f>IF('Payments Export'!A7669="","",'Payments Export'!O7669)</f>
        <v/>
      </c>
      <c r="H7665" s="7" t="str">
        <f>IF('Payments Export'!B7669="","",G7665-F7665)</f>
        <v/>
      </c>
      <c r="I7665" s="3" t="str">
        <f>IF(C7665&lt;&gt;"",_xlfn.XLOOKUP(IFERROR(VALUE(C7665),C7665),'Items database'!A:A,'Items database'!B:B),(_xlfn.XLOOKUP(LEFT(E7665,3),Services,Services,"")))</f>
        <v/>
      </c>
      <c r="J7665" s="3" t="str">
        <f t="shared" si="239"/>
        <v/>
      </c>
    </row>
    <row r="7666" spans="1:10" x14ac:dyDescent="0.35">
      <c r="A7666" s="7" t="str">
        <f>IF('Payments Export'!A7670="","",'Payments Export'!A7670)</f>
        <v/>
      </c>
      <c r="B7666" s="7" t="str">
        <f>IF('Payments Export'!A7670="","",'Payments Export'!B7670)</f>
        <v/>
      </c>
      <c r="C7666" s="7" t="str">
        <f>IF(IFERROR(VALUE('Payments Export'!H7670),'Payments Export'!H7670)&lt;&gt;0,IFERROR(VALUE('Payments Export'!H7670),'Payments Export'!H7670),"")</f>
        <v/>
      </c>
      <c r="D7666" s="7" t="str">
        <f>IF('Payments Export'!I7670="","",'Payments Export'!I7670)</f>
        <v/>
      </c>
      <c r="E7666" s="7" t="str">
        <f t="shared" si="238"/>
        <v/>
      </c>
      <c r="F7666" s="7" t="str">
        <f>IF('Payments Export'!A7670="","",'Payments Export'!N7670)</f>
        <v/>
      </c>
      <c r="G7666" s="7" t="str">
        <f>IF('Payments Export'!A7670="","",'Payments Export'!O7670)</f>
        <v/>
      </c>
      <c r="H7666" s="7" t="str">
        <f>IF('Payments Export'!B7670="","",G7666-F7666)</f>
        <v/>
      </c>
      <c r="I7666" s="3" t="str">
        <f>IF(C7666&lt;&gt;"",_xlfn.XLOOKUP(IFERROR(VALUE(C7666),C7666),'Items database'!A:A,'Items database'!B:B),(_xlfn.XLOOKUP(LEFT(E7666,3),Services,Services,"")))</f>
        <v/>
      </c>
      <c r="J7666" s="3" t="str">
        <f t="shared" si="239"/>
        <v/>
      </c>
    </row>
    <row r="7667" spans="1:10" x14ac:dyDescent="0.35">
      <c r="A7667" s="7" t="str">
        <f>IF('Payments Export'!A7671="","",'Payments Export'!A7671)</f>
        <v/>
      </c>
      <c r="B7667" s="7" t="str">
        <f>IF('Payments Export'!A7671="","",'Payments Export'!B7671)</f>
        <v/>
      </c>
      <c r="C7667" s="7" t="str">
        <f>IF(IFERROR(VALUE('Payments Export'!H7671),'Payments Export'!H7671)&lt;&gt;0,IFERROR(VALUE('Payments Export'!H7671),'Payments Export'!H7671),"")</f>
        <v/>
      </c>
      <c r="D7667" s="7" t="str">
        <f>IF('Payments Export'!I7671="","",'Payments Export'!I7671)</f>
        <v/>
      </c>
      <c r="E7667" s="7" t="str">
        <f t="shared" si="238"/>
        <v/>
      </c>
      <c r="F7667" s="7" t="str">
        <f>IF('Payments Export'!A7671="","",'Payments Export'!N7671)</f>
        <v/>
      </c>
      <c r="G7667" s="7" t="str">
        <f>IF('Payments Export'!A7671="","",'Payments Export'!O7671)</f>
        <v/>
      </c>
      <c r="H7667" s="7" t="str">
        <f>IF('Payments Export'!B7671="","",G7667-F7667)</f>
        <v/>
      </c>
      <c r="I7667" s="3" t="str">
        <f>IF(C7667&lt;&gt;"",_xlfn.XLOOKUP(IFERROR(VALUE(C7667),C7667),'Items database'!A:A,'Items database'!B:B),(_xlfn.XLOOKUP(LEFT(E7667,3),Services,Services,"")))</f>
        <v/>
      </c>
      <c r="J7667" s="3" t="str">
        <f t="shared" si="239"/>
        <v/>
      </c>
    </row>
    <row r="7668" spans="1:10" x14ac:dyDescent="0.35">
      <c r="A7668" s="7" t="str">
        <f>IF('Payments Export'!A7672="","",'Payments Export'!A7672)</f>
        <v/>
      </c>
      <c r="B7668" s="7" t="str">
        <f>IF('Payments Export'!A7672="","",'Payments Export'!B7672)</f>
        <v/>
      </c>
      <c r="C7668" s="7" t="str">
        <f>IF(IFERROR(VALUE('Payments Export'!H7672),'Payments Export'!H7672)&lt;&gt;0,IFERROR(VALUE('Payments Export'!H7672),'Payments Export'!H7672),"")</f>
        <v/>
      </c>
      <c r="D7668" s="7" t="str">
        <f>IF('Payments Export'!I7672="","",'Payments Export'!I7672)</f>
        <v/>
      </c>
      <c r="E7668" s="7" t="str">
        <f t="shared" si="238"/>
        <v/>
      </c>
      <c r="F7668" s="7" t="str">
        <f>IF('Payments Export'!A7672="","",'Payments Export'!N7672)</f>
        <v/>
      </c>
      <c r="G7668" s="7" t="str">
        <f>IF('Payments Export'!A7672="","",'Payments Export'!O7672)</f>
        <v/>
      </c>
      <c r="H7668" s="7" t="str">
        <f>IF('Payments Export'!B7672="","",G7668-F7668)</f>
        <v/>
      </c>
      <c r="I7668" s="3" t="str">
        <f>IF(C7668&lt;&gt;"",_xlfn.XLOOKUP(IFERROR(VALUE(C7668),C7668),'Items database'!A:A,'Items database'!B:B),(_xlfn.XLOOKUP(LEFT(E7668,3),Services,Services,"")))</f>
        <v/>
      </c>
      <c r="J7668" s="3" t="str">
        <f t="shared" si="239"/>
        <v/>
      </c>
    </row>
    <row r="7669" spans="1:10" x14ac:dyDescent="0.35">
      <c r="A7669" s="7" t="str">
        <f>IF('Payments Export'!A7673="","",'Payments Export'!A7673)</f>
        <v/>
      </c>
      <c r="B7669" s="7" t="str">
        <f>IF('Payments Export'!A7673="","",'Payments Export'!B7673)</f>
        <v/>
      </c>
      <c r="C7669" s="7" t="str">
        <f>IF(IFERROR(VALUE('Payments Export'!H7673),'Payments Export'!H7673)&lt;&gt;0,IFERROR(VALUE('Payments Export'!H7673),'Payments Export'!H7673),"")</f>
        <v/>
      </c>
      <c r="D7669" s="7" t="str">
        <f>IF('Payments Export'!I7673="","",'Payments Export'!I7673)</f>
        <v/>
      </c>
      <c r="E7669" s="7" t="str">
        <f t="shared" si="238"/>
        <v/>
      </c>
      <c r="F7669" s="7" t="str">
        <f>IF('Payments Export'!A7673="","",'Payments Export'!N7673)</f>
        <v/>
      </c>
      <c r="G7669" s="7" t="str">
        <f>IF('Payments Export'!A7673="","",'Payments Export'!O7673)</f>
        <v/>
      </c>
      <c r="H7669" s="7" t="str">
        <f>IF('Payments Export'!B7673="","",G7669-F7669)</f>
        <v/>
      </c>
      <c r="I7669" s="3" t="str">
        <f>IF(C7669&lt;&gt;"",_xlfn.XLOOKUP(IFERROR(VALUE(C7669),C7669),'Items database'!A:A,'Items database'!B:B),(_xlfn.XLOOKUP(LEFT(E7669,3),Services,Services,"")))</f>
        <v/>
      </c>
      <c r="J7669" s="3" t="str">
        <f t="shared" si="239"/>
        <v/>
      </c>
    </row>
    <row r="7670" spans="1:10" x14ac:dyDescent="0.35">
      <c r="A7670" s="7" t="str">
        <f>IF('Payments Export'!A7674="","",'Payments Export'!A7674)</f>
        <v/>
      </c>
      <c r="B7670" s="7" t="str">
        <f>IF('Payments Export'!A7674="","",'Payments Export'!B7674)</f>
        <v/>
      </c>
      <c r="C7670" s="7" t="str">
        <f>IF(IFERROR(VALUE('Payments Export'!H7674),'Payments Export'!H7674)&lt;&gt;0,IFERROR(VALUE('Payments Export'!H7674),'Payments Export'!H7674),"")</f>
        <v/>
      </c>
      <c r="D7670" s="7" t="str">
        <f>IF('Payments Export'!I7674="","",'Payments Export'!I7674)</f>
        <v/>
      </c>
      <c r="E7670" s="7" t="str">
        <f t="shared" si="238"/>
        <v/>
      </c>
      <c r="F7670" s="7" t="str">
        <f>IF('Payments Export'!A7674="","",'Payments Export'!N7674)</f>
        <v/>
      </c>
      <c r="G7670" s="7" t="str">
        <f>IF('Payments Export'!A7674="","",'Payments Export'!O7674)</f>
        <v/>
      </c>
      <c r="H7670" s="7" t="str">
        <f>IF('Payments Export'!B7674="","",G7670-F7670)</f>
        <v/>
      </c>
      <c r="I7670" s="3" t="str">
        <f>IF(C7670&lt;&gt;"",_xlfn.XLOOKUP(IFERROR(VALUE(C7670),C7670),'Items database'!A:A,'Items database'!B:B),(_xlfn.XLOOKUP(LEFT(E7670,3),Services,Services,"")))</f>
        <v/>
      </c>
      <c r="J7670" s="3" t="str">
        <f t="shared" si="239"/>
        <v/>
      </c>
    </row>
    <row r="7671" spans="1:10" x14ac:dyDescent="0.35">
      <c r="A7671" s="7" t="str">
        <f>IF('Payments Export'!A7675="","",'Payments Export'!A7675)</f>
        <v/>
      </c>
      <c r="B7671" s="7" t="str">
        <f>IF('Payments Export'!A7675="","",'Payments Export'!B7675)</f>
        <v/>
      </c>
      <c r="C7671" s="7" t="str">
        <f>IF(IFERROR(VALUE('Payments Export'!H7675),'Payments Export'!H7675)&lt;&gt;0,IFERROR(VALUE('Payments Export'!H7675),'Payments Export'!H7675),"")</f>
        <v/>
      </c>
      <c r="D7671" s="7" t="str">
        <f>IF('Payments Export'!I7675="","",'Payments Export'!I7675)</f>
        <v/>
      </c>
      <c r="E7671" s="7" t="str">
        <f t="shared" si="238"/>
        <v/>
      </c>
      <c r="F7671" s="7" t="str">
        <f>IF('Payments Export'!A7675="","",'Payments Export'!N7675)</f>
        <v/>
      </c>
      <c r="G7671" s="7" t="str">
        <f>IF('Payments Export'!A7675="","",'Payments Export'!O7675)</f>
        <v/>
      </c>
      <c r="H7671" s="7" t="str">
        <f>IF('Payments Export'!B7675="","",G7671-F7671)</f>
        <v/>
      </c>
      <c r="I7671" s="3" t="str">
        <f>IF(C7671&lt;&gt;"",_xlfn.XLOOKUP(IFERROR(VALUE(C7671),C7671),'Items database'!A:A,'Items database'!B:B),(_xlfn.XLOOKUP(LEFT(E7671,3),Services,Services,"")))</f>
        <v/>
      </c>
      <c r="J7671" s="3" t="str">
        <f t="shared" si="239"/>
        <v/>
      </c>
    </row>
    <row r="7672" spans="1:10" x14ac:dyDescent="0.35">
      <c r="A7672" s="7" t="str">
        <f>IF('Payments Export'!A7676="","",'Payments Export'!A7676)</f>
        <v/>
      </c>
      <c r="B7672" s="7" t="str">
        <f>IF('Payments Export'!A7676="","",'Payments Export'!B7676)</f>
        <v/>
      </c>
      <c r="C7672" s="7" t="str">
        <f>IF(IFERROR(VALUE('Payments Export'!H7676),'Payments Export'!H7676)&lt;&gt;0,IFERROR(VALUE('Payments Export'!H7676),'Payments Export'!H7676),"")</f>
        <v/>
      </c>
      <c r="D7672" s="7" t="str">
        <f>IF('Payments Export'!I7676="","",'Payments Export'!I7676)</f>
        <v/>
      </c>
      <c r="E7672" s="7" t="str">
        <f t="shared" si="238"/>
        <v/>
      </c>
      <c r="F7672" s="7" t="str">
        <f>IF('Payments Export'!A7676="","",'Payments Export'!N7676)</f>
        <v/>
      </c>
      <c r="G7672" s="7" t="str">
        <f>IF('Payments Export'!A7676="","",'Payments Export'!O7676)</f>
        <v/>
      </c>
      <c r="H7672" s="7" t="str">
        <f>IF('Payments Export'!B7676="","",G7672-F7672)</f>
        <v/>
      </c>
      <c r="I7672" s="3" t="str">
        <f>IF(C7672&lt;&gt;"",_xlfn.XLOOKUP(IFERROR(VALUE(C7672),C7672),'Items database'!A:A,'Items database'!B:B),(_xlfn.XLOOKUP(LEFT(E7672,3),Services,Services,"")))</f>
        <v/>
      </c>
      <c r="J7672" s="3" t="str">
        <f t="shared" si="239"/>
        <v/>
      </c>
    </row>
    <row r="7673" spans="1:10" x14ac:dyDescent="0.35">
      <c r="A7673" s="7" t="str">
        <f>IF('Payments Export'!A7677="","",'Payments Export'!A7677)</f>
        <v/>
      </c>
      <c r="B7673" s="7" t="str">
        <f>IF('Payments Export'!A7677="","",'Payments Export'!B7677)</f>
        <v/>
      </c>
      <c r="C7673" s="7" t="str">
        <f>IF(IFERROR(VALUE('Payments Export'!H7677),'Payments Export'!H7677)&lt;&gt;0,IFERROR(VALUE('Payments Export'!H7677),'Payments Export'!H7677),"")</f>
        <v/>
      </c>
      <c r="D7673" s="7" t="str">
        <f>IF('Payments Export'!I7677="","",'Payments Export'!I7677)</f>
        <v/>
      </c>
      <c r="E7673" s="7" t="str">
        <f t="shared" si="238"/>
        <v/>
      </c>
      <c r="F7673" s="7" t="str">
        <f>IF('Payments Export'!A7677="","",'Payments Export'!N7677)</f>
        <v/>
      </c>
      <c r="G7673" s="7" t="str">
        <f>IF('Payments Export'!A7677="","",'Payments Export'!O7677)</f>
        <v/>
      </c>
      <c r="H7673" s="7" t="str">
        <f>IF('Payments Export'!B7677="","",G7673-F7673)</f>
        <v/>
      </c>
      <c r="I7673" s="3" t="str">
        <f>IF(C7673&lt;&gt;"",_xlfn.XLOOKUP(IFERROR(VALUE(C7673),C7673),'Items database'!A:A,'Items database'!B:B),(_xlfn.XLOOKUP(LEFT(E7673,3),Services,Services,"")))</f>
        <v/>
      </c>
      <c r="J7673" s="3" t="str">
        <f t="shared" si="239"/>
        <v/>
      </c>
    </row>
    <row r="7674" spans="1:10" x14ac:dyDescent="0.35">
      <c r="A7674" s="7" t="str">
        <f>IF('Payments Export'!A7678="","",'Payments Export'!A7678)</f>
        <v/>
      </c>
      <c r="B7674" s="7" t="str">
        <f>IF('Payments Export'!A7678="","",'Payments Export'!B7678)</f>
        <v/>
      </c>
      <c r="C7674" s="7" t="str">
        <f>IF(IFERROR(VALUE('Payments Export'!H7678),'Payments Export'!H7678)&lt;&gt;0,IFERROR(VALUE('Payments Export'!H7678),'Payments Export'!H7678),"")</f>
        <v/>
      </c>
      <c r="D7674" s="7" t="str">
        <f>IF('Payments Export'!I7678="","",'Payments Export'!I7678)</f>
        <v/>
      </c>
      <c r="E7674" s="7" t="str">
        <f t="shared" si="238"/>
        <v/>
      </c>
      <c r="F7674" s="7" t="str">
        <f>IF('Payments Export'!A7678="","",'Payments Export'!N7678)</f>
        <v/>
      </c>
      <c r="G7674" s="7" t="str">
        <f>IF('Payments Export'!A7678="","",'Payments Export'!O7678)</f>
        <v/>
      </c>
      <c r="H7674" s="7" t="str">
        <f>IF('Payments Export'!B7678="","",G7674-F7674)</f>
        <v/>
      </c>
      <c r="I7674" s="3" t="str">
        <f>IF(C7674&lt;&gt;"",_xlfn.XLOOKUP(IFERROR(VALUE(C7674),C7674),'Items database'!A:A,'Items database'!B:B),(_xlfn.XLOOKUP(LEFT(E7674,3),Services,Services,"")))</f>
        <v/>
      </c>
      <c r="J7674" s="3" t="str">
        <f t="shared" si="239"/>
        <v/>
      </c>
    </row>
    <row r="7675" spans="1:10" x14ac:dyDescent="0.35">
      <c r="A7675" s="7" t="str">
        <f>IF('Payments Export'!A7679="","",'Payments Export'!A7679)</f>
        <v/>
      </c>
      <c r="B7675" s="7" t="str">
        <f>IF('Payments Export'!A7679="","",'Payments Export'!B7679)</f>
        <v/>
      </c>
      <c r="C7675" s="7" t="str">
        <f>IF(IFERROR(VALUE('Payments Export'!H7679),'Payments Export'!H7679)&lt;&gt;0,IFERROR(VALUE('Payments Export'!H7679),'Payments Export'!H7679),"")</f>
        <v/>
      </c>
      <c r="D7675" s="7" t="str">
        <f>IF('Payments Export'!I7679="","",'Payments Export'!I7679)</f>
        <v/>
      </c>
      <c r="E7675" s="7" t="str">
        <f t="shared" si="238"/>
        <v/>
      </c>
      <c r="F7675" s="7" t="str">
        <f>IF('Payments Export'!A7679="","",'Payments Export'!N7679)</f>
        <v/>
      </c>
      <c r="G7675" s="7" t="str">
        <f>IF('Payments Export'!A7679="","",'Payments Export'!O7679)</f>
        <v/>
      </c>
      <c r="H7675" s="7" t="str">
        <f>IF('Payments Export'!B7679="","",G7675-F7675)</f>
        <v/>
      </c>
      <c r="I7675" s="3" t="str">
        <f>IF(C7675&lt;&gt;"",_xlfn.XLOOKUP(IFERROR(VALUE(C7675),C7675),'Items database'!A:A,'Items database'!B:B),(_xlfn.XLOOKUP(LEFT(E7675,3),Services,Services,"")))</f>
        <v/>
      </c>
      <c r="J7675" s="3" t="str">
        <f t="shared" si="239"/>
        <v/>
      </c>
    </row>
    <row r="7676" spans="1:10" x14ac:dyDescent="0.35">
      <c r="A7676" s="7" t="str">
        <f>IF('Payments Export'!A7680="","",'Payments Export'!A7680)</f>
        <v/>
      </c>
      <c r="B7676" s="7" t="str">
        <f>IF('Payments Export'!A7680="","",'Payments Export'!B7680)</f>
        <v/>
      </c>
      <c r="C7676" s="7" t="str">
        <f>IF(IFERROR(VALUE('Payments Export'!H7680),'Payments Export'!H7680)&lt;&gt;0,IFERROR(VALUE('Payments Export'!H7680),'Payments Export'!H7680),"")</f>
        <v/>
      </c>
      <c r="D7676" s="7" t="str">
        <f>IF('Payments Export'!I7680="","",'Payments Export'!I7680)</f>
        <v/>
      </c>
      <c r="E7676" s="7" t="str">
        <f t="shared" si="238"/>
        <v/>
      </c>
      <c r="F7676" s="7" t="str">
        <f>IF('Payments Export'!A7680="","",'Payments Export'!N7680)</f>
        <v/>
      </c>
      <c r="G7676" s="7" t="str">
        <f>IF('Payments Export'!A7680="","",'Payments Export'!O7680)</f>
        <v/>
      </c>
      <c r="H7676" s="7" t="str">
        <f>IF('Payments Export'!B7680="","",G7676-F7676)</f>
        <v/>
      </c>
      <c r="I7676" s="3" t="str">
        <f>IF(C7676&lt;&gt;"",_xlfn.XLOOKUP(IFERROR(VALUE(C7676),C7676),'Items database'!A:A,'Items database'!B:B),(_xlfn.XLOOKUP(LEFT(E7676,3),Services,Services,"")))</f>
        <v/>
      </c>
      <c r="J7676" s="3" t="str">
        <f t="shared" si="239"/>
        <v/>
      </c>
    </row>
    <row r="7677" spans="1:10" x14ac:dyDescent="0.35">
      <c r="A7677" s="7" t="str">
        <f>IF('Payments Export'!A7681="","",'Payments Export'!A7681)</f>
        <v/>
      </c>
      <c r="B7677" s="7" t="str">
        <f>IF('Payments Export'!A7681="","",'Payments Export'!B7681)</f>
        <v/>
      </c>
      <c r="C7677" s="7" t="str">
        <f>IF(IFERROR(VALUE('Payments Export'!H7681),'Payments Export'!H7681)&lt;&gt;0,IFERROR(VALUE('Payments Export'!H7681),'Payments Export'!H7681),"")</f>
        <v/>
      </c>
      <c r="D7677" s="7" t="str">
        <f>IF('Payments Export'!I7681="","",'Payments Export'!I7681)</f>
        <v/>
      </c>
      <c r="E7677" s="7" t="str">
        <f t="shared" si="238"/>
        <v/>
      </c>
      <c r="F7677" s="7" t="str">
        <f>IF('Payments Export'!A7681="","",'Payments Export'!N7681)</f>
        <v/>
      </c>
      <c r="G7677" s="7" t="str">
        <f>IF('Payments Export'!A7681="","",'Payments Export'!O7681)</f>
        <v/>
      </c>
      <c r="H7677" s="7" t="str">
        <f>IF('Payments Export'!B7681="","",G7677-F7677)</f>
        <v/>
      </c>
      <c r="I7677" s="3" t="str">
        <f>IF(C7677&lt;&gt;"",_xlfn.XLOOKUP(IFERROR(VALUE(C7677),C7677),'Items database'!A:A,'Items database'!B:B),(_xlfn.XLOOKUP(LEFT(E7677,3),Services,Services,"")))</f>
        <v/>
      </c>
      <c r="J7677" s="3" t="str">
        <f t="shared" si="239"/>
        <v/>
      </c>
    </row>
    <row r="7678" spans="1:10" x14ac:dyDescent="0.35">
      <c r="A7678" s="7" t="str">
        <f>IF('Payments Export'!A7682="","",'Payments Export'!A7682)</f>
        <v/>
      </c>
      <c r="B7678" s="7" t="str">
        <f>IF('Payments Export'!A7682="","",'Payments Export'!B7682)</f>
        <v/>
      </c>
      <c r="C7678" s="7" t="str">
        <f>IF(IFERROR(VALUE('Payments Export'!H7682),'Payments Export'!H7682)&lt;&gt;0,IFERROR(VALUE('Payments Export'!H7682),'Payments Export'!H7682),"")</f>
        <v/>
      </c>
      <c r="D7678" s="7" t="str">
        <f>IF('Payments Export'!I7682="","",'Payments Export'!I7682)</f>
        <v/>
      </c>
      <c r="E7678" s="7" t="str">
        <f t="shared" si="238"/>
        <v/>
      </c>
      <c r="F7678" s="7" t="str">
        <f>IF('Payments Export'!A7682="","",'Payments Export'!N7682)</f>
        <v/>
      </c>
      <c r="G7678" s="7" t="str">
        <f>IF('Payments Export'!A7682="","",'Payments Export'!O7682)</f>
        <v/>
      </c>
      <c r="H7678" s="7" t="str">
        <f>IF('Payments Export'!B7682="","",G7678-F7678)</f>
        <v/>
      </c>
      <c r="I7678" s="3" t="str">
        <f>IF(C7678&lt;&gt;"",_xlfn.XLOOKUP(IFERROR(VALUE(C7678),C7678),'Items database'!A:A,'Items database'!B:B),(_xlfn.XLOOKUP(LEFT(E7678,3),Services,Services,"")))</f>
        <v/>
      </c>
      <c r="J7678" s="3" t="str">
        <f t="shared" si="239"/>
        <v/>
      </c>
    </row>
    <row r="7679" spans="1:10" x14ac:dyDescent="0.35">
      <c r="A7679" s="7" t="str">
        <f>IF('Payments Export'!A7683="","",'Payments Export'!A7683)</f>
        <v/>
      </c>
      <c r="B7679" s="7" t="str">
        <f>IF('Payments Export'!A7683="","",'Payments Export'!B7683)</f>
        <v/>
      </c>
      <c r="C7679" s="7" t="str">
        <f>IF(IFERROR(VALUE('Payments Export'!H7683),'Payments Export'!H7683)&lt;&gt;0,IFERROR(VALUE('Payments Export'!H7683),'Payments Export'!H7683),"")</f>
        <v/>
      </c>
      <c r="D7679" s="7" t="str">
        <f>IF('Payments Export'!I7683="","",'Payments Export'!I7683)</f>
        <v/>
      </c>
      <c r="E7679" s="7" t="str">
        <f t="shared" si="238"/>
        <v/>
      </c>
      <c r="F7679" s="7" t="str">
        <f>IF('Payments Export'!A7683="","",'Payments Export'!N7683)</f>
        <v/>
      </c>
      <c r="G7679" s="7" t="str">
        <f>IF('Payments Export'!A7683="","",'Payments Export'!O7683)</f>
        <v/>
      </c>
      <c r="H7679" s="7" t="str">
        <f>IF('Payments Export'!B7683="","",G7679-F7679)</f>
        <v/>
      </c>
      <c r="I7679" s="3" t="str">
        <f>IF(C7679&lt;&gt;"",_xlfn.XLOOKUP(IFERROR(VALUE(C7679),C7679),'Items database'!A:A,'Items database'!B:B),(_xlfn.XLOOKUP(LEFT(E7679,3),Services,Services,"")))</f>
        <v/>
      </c>
      <c r="J7679" s="3" t="str">
        <f t="shared" si="239"/>
        <v/>
      </c>
    </row>
    <row r="7680" spans="1:10" x14ac:dyDescent="0.35">
      <c r="A7680" s="7" t="str">
        <f>IF('Payments Export'!A7684="","",'Payments Export'!A7684)</f>
        <v/>
      </c>
      <c r="B7680" s="7" t="str">
        <f>IF('Payments Export'!A7684="","",'Payments Export'!B7684)</f>
        <v/>
      </c>
      <c r="C7680" s="7" t="str">
        <f>IF(IFERROR(VALUE('Payments Export'!H7684),'Payments Export'!H7684)&lt;&gt;0,IFERROR(VALUE('Payments Export'!H7684),'Payments Export'!H7684),"")</f>
        <v/>
      </c>
      <c r="D7680" s="7" t="str">
        <f>IF('Payments Export'!I7684="","",'Payments Export'!I7684)</f>
        <v/>
      </c>
      <c r="E7680" s="7" t="str">
        <f t="shared" si="238"/>
        <v/>
      </c>
      <c r="F7680" s="7" t="str">
        <f>IF('Payments Export'!A7684="","",'Payments Export'!N7684)</f>
        <v/>
      </c>
      <c r="G7680" s="7" t="str">
        <f>IF('Payments Export'!A7684="","",'Payments Export'!O7684)</f>
        <v/>
      </c>
      <c r="H7680" s="7" t="str">
        <f>IF('Payments Export'!B7684="","",G7680-F7680)</f>
        <v/>
      </c>
      <c r="I7680" s="3" t="str">
        <f>IF(C7680&lt;&gt;"",_xlfn.XLOOKUP(IFERROR(VALUE(C7680),C7680),'Items database'!A:A,'Items database'!B:B),(_xlfn.XLOOKUP(LEFT(E7680,3),Services,Services,"")))</f>
        <v/>
      </c>
      <c r="J7680" s="3" t="str">
        <f t="shared" si="239"/>
        <v/>
      </c>
    </row>
    <row r="7681" spans="1:10" x14ac:dyDescent="0.35">
      <c r="A7681" s="7" t="str">
        <f>IF('Payments Export'!A7685="","",'Payments Export'!A7685)</f>
        <v/>
      </c>
      <c r="B7681" s="7" t="str">
        <f>IF('Payments Export'!A7685="","",'Payments Export'!B7685)</f>
        <v/>
      </c>
      <c r="C7681" s="7" t="str">
        <f>IF(IFERROR(VALUE('Payments Export'!H7685),'Payments Export'!H7685)&lt;&gt;0,IFERROR(VALUE('Payments Export'!H7685),'Payments Export'!H7685),"")</f>
        <v/>
      </c>
      <c r="D7681" s="7" t="str">
        <f>IF('Payments Export'!I7685="","",'Payments Export'!I7685)</f>
        <v/>
      </c>
      <c r="E7681" s="7" t="str">
        <f t="shared" ref="E7681:E7744" si="240">LEFT(D7681,66)</f>
        <v/>
      </c>
      <c r="F7681" s="7" t="str">
        <f>IF('Payments Export'!A7685="","",'Payments Export'!N7685)</f>
        <v/>
      </c>
      <c r="G7681" s="7" t="str">
        <f>IF('Payments Export'!A7685="","",'Payments Export'!O7685)</f>
        <v/>
      </c>
      <c r="H7681" s="7" t="str">
        <f>IF('Payments Export'!B7685="","",G7681-F7681)</f>
        <v/>
      </c>
      <c r="I7681" s="3" t="str">
        <f>IF(C7681&lt;&gt;"",_xlfn.XLOOKUP(IFERROR(VALUE(C7681),C7681),'Items database'!A:A,'Items database'!B:B),(_xlfn.XLOOKUP(LEFT(E7681,3),Services,Services,"")))</f>
        <v/>
      </c>
      <c r="J7681" s="3" t="str">
        <f t="shared" ref="J7681:J7744" si="241">IF(ISNUMBER(F7681)=TRUE,IF(F7681=0,"","GST"),"")</f>
        <v/>
      </c>
    </row>
    <row r="7682" spans="1:10" x14ac:dyDescent="0.35">
      <c r="A7682" s="7" t="str">
        <f>IF('Payments Export'!A7686="","",'Payments Export'!A7686)</f>
        <v/>
      </c>
      <c r="B7682" s="7" t="str">
        <f>IF('Payments Export'!A7686="","",'Payments Export'!B7686)</f>
        <v/>
      </c>
      <c r="C7682" s="7" t="str">
        <f>IF(IFERROR(VALUE('Payments Export'!H7686),'Payments Export'!H7686)&lt;&gt;0,IFERROR(VALUE('Payments Export'!H7686),'Payments Export'!H7686),"")</f>
        <v/>
      </c>
      <c r="D7682" s="7" t="str">
        <f>IF('Payments Export'!I7686="","",'Payments Export'!I7686)</f>
        <v/>
      </c>
      <c r="E7682" s="7" t="str">
        <f t="shared" si="240"/>
        <v/>
      </c>
      <c r="F7682" s="7" t="str">
        <f>IF('Payments Export'!A7686="","",'Payments Export'!N7686)</f>
        <v/>
      </c>
      <c r="G7682" s="7" t="str">
        <f>IF('Payments Export'!A7686="","",'Payments Export'!O7686)</f>
        <v/>
      </c>
      <c r="H7682" s="7" t="str">
        <f>IF('Payments Export'!B7686="","",G7682-F7682)</f>
        <v/>
      </c>
      <c r="I7682" s="3" t="str">
        <f>IF(C7682&lt;&gt;"",_xlfn.XLOOKUP(IFERROR(VALUE(C7682),C7682),'Items database'!A:A,'Items database'!B:B),(_xlfn.XLOOKUP(LEFT(E7682,3),Services,Services,"")))</f>
        <v/>
      </c>
      <c r="J7682" s="3" t="str">
        <f t="shared" si="241"/>
        <v/>
      </c>
    </row>
    <row r="7683" spans="1:10" x14ac:dyDescent="0.35">
      <c r="A7683" s="7" t="str">
        <f>IF('Payments Export'!A7687="","",'Payments Export'!A7687)</f>
        <v/>
      </c>
      <c r="B7683" s="7" t="str">
        <f>IF('Payments Export'!A7687="","",'Payments Export'!B7687)</f>
        <v/>
      </c>
      <c r="C7683" s="7" t="str">
        <f>IF(IFERROR(VALUE('Payments Export'!H7687),'Payments Export'!H7687)&lt;&gt;0,IFERROR(VALUE('Payments Export'!H7687),'Payments Export'!H7687),"")</f>
        <v/>
      </c>
      <c r="D7683" s="7" t="str">
        <f>IF('Payments Export'!I7687="","",'Payments Export'!I7687)</f>
        <v/>
      </c>
      <c r="E7683" s="7" t="str">
        <f t="shared" si="240"/>
        <v/>
      </c>
      <c r="F7683" s="7" t="str">
        <f>IF('Payments Export'!A7687="","",'Payments Export'!N7687)</f>
        <v/>
      </c>
      <c r="G7683" s="7" t="str">
        <f>IF('Payments Export'!A7687="","",'Payments Export'!O7687)</f>
        <v/>
      </c>
      <c r="H7683" s="7" t="str">
        <f>IF('Payments Export'!B7687="","",G7683-F7683)</f>
        <v/>
      </c>
      <c r="I7683" s="3" t="str">
        <f>IF(C7683&lt;&gt;"",_xlfn.XLOOKUP(IFERROR(VALUE(C7683),C7683),'Items database'!A:A,'Items database'!B:B),(_xlfn.XLOOKUP(LEFT(E7683,3),Services,Services,"")))</f>
        <v/>
      </c>
      <c r="J7683" s="3" t="str">
        <f t="shared" si="241"/>
        <v/>
      </c>
    </row>
    <row r="7684" spans="1:10" x14ac:dyDescent="0.35">
      <c r="A7684" s="7" t="str">
        <f>IF('Payments Export'!A7688="","",'Payments Export'!A7688)</f>
        <v/>
      </c>
      <c r="B7684" s="7" t="str">
        <f>IF('Payments Export'!A7688="","",'Payments Export'!B7688)</f>
        <v/>
      </c>
      <c r="C7684" s="7" t="str">
        <f>IF(IFERROR(VALUE('Payments Export'!H7688),'Payments Export'!H7688)&lt;&gt;0,IFERROR(VALUE('Payments Export'!H7688),'Payments Export'!H7688),"")</f>
        <v/>
      </c>
      <c r="D7684" s="7" t="str">
        <f>IF('Payments Export'!I7688="","",'Payments Export'!I7688)</f>
        <v/>
      </c>
      <c r="E7684" s="7" t="str">
        <f t="shared" si="240"/>
        <v/>
      </c>
      <c r="F7684" s="7" t="str">
        <f>IF('Payments Export'!A7688="","",'Payments Export'!N7688)</f>
        <v/>
      </c>
      <c r="G7684" s="7" t="str">
        <f>IF('Payments Export'!A7688="","",'Payments Export'!O7688)</f>
        <v/>
      </c>
      <c r="H7684" s="7" t="str">
        <f>IF('Payments Export'!B7688="","",G7684-F7684)</f>
        <v/>
      </c>
      <c r="I7684" s="3" t="str">
        <f>IF(C7684&lt;&gt;"",_xlfn.XLOOKUP(IFERROR(VALUE(C7684),C7684),'Items database'!A:A,'Items database'!B:B),(_xlfn.XLOOKUP(LEFT(E7684,3),Services,Services,"")))</f>
        <v/>
      </c>
      <c r="J7684" s="3" t="str">
        <f t="shared" si="241"/>
        <v/>
      </c>
    </row>
    <row r="7685" spans="1:10" x14ac:dyDescent="0.35">
      <c r="A7685" s="7" t="str">
        <f>IF('Payments Export'!A7689="","",'Payments Export'!A7689)</f>
        <v/>
      </c>
      <c r="B7685" s="7" t="str">
        <f>IF('Payments Export'!A7689="","",'Payments Export'!B7689)</f>
        <v/>
      </c>
      <c r="C7685" s="7" t="str">
        <f>IF(IFERROR(VALUE('Payments Export'!H7689),'Payments Export'!H7689)&lt;&gt;0,IFERROR(VALUE('Payments Export'!H7689),'Payments Export'!H7689),"")</f>
        <v/>
      </c>
      <c r="D7685" s="7" t="str">
        <f>IF('Payments Export'!I7689="","",'Payments Export'!I7689)</f>
        <v/>
      </c>
      <c r="E7685" s="7" t="str">
        <f t="shared" si="240"/>
        <v/>
      </c>
      <c r="F7685" s="7" t="str">
        <f>IF('Payments Export'!A7689="","",'Payments Export'!N7689)</f>
        <v/>
      </c>
      <c r="G7685" s="7" t="str">
        <f>IF('Payments Export'!A7689="","",'Payments Export'!O7689)</f>
        <v/>
      </c>
      <c r="H7685" s="7" t="str">
        <f>IF('Payments Export'!B7689="","",G7685-F7685)</f>
        <v/>
      </c>
      <c r="I7685" s="3" t="str">
        <f>IF(C7685&lt;&gt;"",_xlfn.XLOOKUP(IFERROR(VALUE(C7685),C7685),'Items database'!A:A,'Items database'!B:B),(_xlfn.XLOOKUP(LEFT(E7685,3),Services,Services,"")))</f>
        <v/>
      </c>
      <c r="J7685" s="3" t="str">
        <f t="shared" si="241"/>
        <v/>
      </c>
    </row>
    <row r="7686" spans="1:10" x14ac:dyDescent="0.35">
      <c r="A7686" s="7" t="str">
        <f>IF('Payments Export'!A7690="","",'Payments Export'!A7690)</f>
        <v/>
      </c>
      <c r="B7686" s="7" t="str">
        <f>IF('Payments Export'!A7690="","",'Payments Export'!B7690)</f>
        <v/>
      </c>
      <c r="C7686" s="7" t="str">
        <f>IF(IFERROR(VALUE('Payments Export'!H7690),'Payments Export'!H7690)&lt;&gt;0,IFERROR(VALUE('Payments Export'!H7690),'Payments Export'!H7690),"")</f>
        <v/>
      </c>
      <c r="D7686" s="7" t="str">
        <f>IF('Payments Export'!I7690="","",'Payments Export'!I7690)</f>
        <v/>
      </c>
      <c r="E7686" s="7" t="str">
        <f t="shared" si="240"/>
        <v/>
      </c>
      <c r="F7686" s="7" t="str">
        <f>IF('Payments Export'!A7690="","",'Payments Export'!N7690)</f>
        <v/>
      </c>
      <c r="G7686" s="7" t="str">
        <f>IF('Payments Export'!A7690="","",'Payments Export'!O7690)</f>
        <v/>
      </c>
      <c r="H7686" s="7" t="str">
        <f>IF('Payments Export'!B7690="","",G7686-F7686)</f>
        <v/>
      </c>
      <c r="I7686" s="3" t="str">
        <f>IF(C7686&lt;&gt;"",_xlfn.XLOOKUP(IFERROR(VALUE(C7686),C7686),'Items database'!A:A,'Items database'!B:B),(_xlfn.XLOOKUP(LEFT(E7686,3),Services,Services,"")))</f>
        <v/>
      </c>
      <c r="J7686" s="3" t="str">
        <f t="shared" si="241"/>
        <v/>
      </c>
    </row>
    <row r="7687" spans="1:10" x14ac:dyDescent="0.35">
      <c r="A7687" s="7" t="str">
        <f>IF('Payments Export'!A7691="","",'Payments Export'!A7691)</f>
        <v/>
      </c>
      <c r="B7687" s="7" t="str">
        <f>IF('Payments Export'!A7691="","",'Payments Export'!B7691)</f>
        <v/>
      </c>
      <c r="C7687" s="7" t="str">
        <f>IF(IFERROR(VALUE('Payments Export'!H7691),'Payments Export'!H7691)&lt;&gt;0,IFERROR(VALUE('Payments Export'!H7691),'Payments Export'!H7691),"")</f>
        <v/>
      </c>
      <c r="D7687" s="7" t="str">
        <f>IF('Payments Export'!I7691="","",'Payments Export'!I7691)</f>
        <v/>
      </c>
      <c r="E7687" s="7" t="str">
        <f t="shared" si="240"/>
        <v/>
      </c>
      <c r="F7687" s="7" t="str">
        <f>IF('Payments Export'!A7691="","",'Payments Export'!N7691)</f>
        <v/>
      </c>
      <c r="G7687" s="7" t="str">
        <f>IF('Payments Export'!A7691="","",'Payments Export'!O7691)</f>
        <v/>
      </c>
      <c r="H7687" s="7" t="str">
        <f>IF('Payments Export'!B7691="","",G7687-F7687)</f>
        <v/>
      </c>
      <c r="I7687" s="3" t="str">
        <f>IF(C7687&lt;&gt;"",_xlfn.XLOOKUP(IFERROR(VALUE(C7687),C7687),'Items database'!A:A,'Items database'!B:B),(_xlfn.XLOOKUP(LEFT(E7687,3),Services,Services,"")))</f>
        <v/>
      </c>
      <c r="J7687" s="3" t="str">
        <f t="shared" si="241"/>
        <v/>
      </c>
    </row>
    <row r="7688" spans="1:10" x14ac:dyDescent="0.35">
      <c r="A7688" s="7" t="str">
        <f>IF('Payments Export'!A7692="","",'Payments Export'!A7692)</f>
        <v/>
      </c>
      <c r="B7688" s="7" t="str">
        <f>IF('Payments Export'!A7692="","",'Payments Export'!B7692)</f>
        <v/>
      </c>
      <c r="C7688" s="7" t="str">
        <f>IF(IFERROR(VALUE('Payments Export'!H7692),'Payments Export'!H7692)&lt;&gt;0,IFERROR(VALUE('Payments Export'!H7692),'Payments Export'!H7692),"")</f>
        <v/>
      </c>
      <c r="D7688" s="7" t="str">
        <f>IF('Payments Export'!I7692="","",'Payments Export'!I7692)</f>
        <v/>
      </c>
      <c r="E7688" s="7" t="str">
        <f t="shared" si="240"/>
        <v/>
      </c>
      <c r="F7688" s="7" t="str">
        <f>IF('Payments Export'!A7692="","",'Payments Export'!N7692)</f>
        <v/>
      </c>
      <c r="G7688" s="7" t="str">
        <f>IF('Payments Export'!A7692="","",'Payments Export'!O7692)</f>
        <v/>
      </c>
      <c r="H7688" s="7" t="str">
        <f>IF('Payments Export'!B7692="","",G7688-F7688)</f>
        <v/>
      </c>
      <c r="I7688" s="3" t="str">
        <f>IF(C7688&lt;&gt;"",_xlfn.XLOOKUP(IFERROR(VALUE(C7688),C7688),'Items database'!A:A,'Items database'!B:B),(_xlfn.XLOOKUP(LEFT(E7688,3),Services,Services,"")))</f>
        <v/>
      </c>
      <c r="J7688" s="3" t="str">
        <f t="shared" si="241"/>
        <v/>
      </c>
    </row>
    <row r="7689" spans="1:10" x14ac:dyDescent="0.35">
      <c r="A7689" s="7" t="str">
        <f>IF('Payments Export'!A7693="","",'Payments Export'!A7693)</f>
        <v/>
      </c>
      <c r="B7689" s="7" t="str">
        <f>IF('Payments Export'!A7693="","",'Payments Export'!B7693)</f>
        <v/>
      </c>
      <c r="C7689" s="7" t="str">
        <f>IF(IFERROR(VALUE('Payments Export'!H7693),'Payments Export'!H7693)&lt;&gt;0,IFERROR(VALUE('Payments Export'!H7693),'Payments Export'!H7693),"")</f>
        <v/>
      </c>
      <c r="D7689" s="7" t="str">
        <f>IF('Payments Export'!I7693="","",'Payments Export'!I7693)</f>
        <v/>
      </c>
      <c r="E7689" s="7" t="str">
        <f t="shared" si="240"/>
        <v/>
      </c>
      <c r="F7689" s="7" t="str">
        <f>IF('Payments Export'!A7693="","",'Payments Export'!N7693)</f>
        <v/>
      </c>
      <c r="G7689" s="7" t="str">
        <f>IF('Payments Export'!A7693="","",'Payments Export'!O7693)</f>
        <v/>
      </c>
      <c r="H7689" s="7" t="str">
        <f>IF('Payments Export'!B7693="","",G7689-F7689)</f>
        <v/>
      </c>
      <c r="I7689" s="3" t="str">
        <f>IF(C7689&lt;&gt;"",_xlfn.XLOOKUP(IFERROR(VALUE(C7689),C7689),'Items database'!A:A,'Items database'!B:B),(_xlfn.XLOOKUP(LEFT(E7689,3),Services,Services,"")))</f>
        <v/>
      </c>
      <c r="J7689" s="3" t="str">
        <f t="shared" si="241"/>
        <v/>
      </c>
    </row>
    <row r="7690" spans="1:10" x14ac:dyDescent="0.35">
      <c r="A7690" s="7" t="str">
        <f>IF('Payments Export'!A7694="","",'Payments Export'!A7694)</f>
        <v/>
      </c>
      <c r="B7690" s="7" t="str">
        <f>IF('Payments Export'!A7694="","",'Payments Export'!B7694)</f>
        <v/>
      </c>
      <c r="C7690" s="7" t="str">
        <f>IF(IFERROR(VALUE('Payments Export'!H7694),'Payments Export'!H7694)&lt;&gt;0,IFERROR(VALUE('Payments Export'!H7694),'Payments Export'!H7694),"")</f>
        <v/>
      </c>
      <c r="D7690" s="7" t="str">
        <f>IF('Payments Export'!I7694="","",'Payments Export'!I7694)</f>
        <v/>
      </c>
      <c r="E7690" s="7" t="str">
        <f t="shared" si="240"/>
        <v/>
      </c>
      <c r="F7690" s="7" t="str">
        <f>IF('Payments Export'!A7694="","",'Payments Export'!N7694)</f>
        <v/>
      </c>
      <c r="G7690" s="7" t="str">
        <f>IF('Payments Export'!A7694="","",'Payments Export'!O7694)</f>
        <v/>
      </c>
      <c r="H7690" s="7" t="str">
        <f>IF('Payments Export'!B7694="","",G7690-F7690)</f>
        <v/>
      </c>
      <c r="I7690" s="3" t="str">
        <f>IF(C7690&lt;&gt;"",_xlfn.XLOOKUP(IFERROR(VALUE(C7690),C7690),'Items database'!A:A,'Items database'!B:B),(_xlfn.XLOOKUP(LEFT(E7690,3),Services,Services,"")))</f>
        <v/>
      </c>
      <c r="J7690" s="3" t="str">
        <f t="shared" si="241"/>
        <v/>
      </c>
    </row>
    <row r="7691" spans="1:10" x14ac:dyDescent="0.35">
      <c r="A7691" s="7" t="str">
        <f>IF('Payments Export'!A7695="","",'Payments Export'!A7695)</f>
        <v/>
      </c>
      <c r="B7691" s="7" t="str">
        <f>IF('Payments Export'!A7695="","",'Payments Export'!B7695)</f>
        <v/>
      </c>
      <c r="C7691" s="7" t="str">
        <f>IF(IFERROR(VALUE('Payments Export'!H7695),'Payments Export'!H7695)&lt;&gt;0,IFERROR(VALUE('Payments Export'!H7695),'Payments Export'!H7695),"")</f>
        <v/>
      </c>
      <c r="D7691" s="7" t="str">
        <f>IF('Payments Export'!I7695="","",'Payments Export'!I7695)</f>
        <v/>
      </c>
      <c r="E7691" s="7" t="str">
        <f t="shared" si="240"/>
        <v/>
      </c>
      <c r="F7691" s="7" t="str">
        <f>IF('Payments Export'!A7695="","",'Payments Export'!N7695)</f>
        <v/>
      </c>
      <c r="G7691" s="7" t="str">
        <f>IF('Payments Export'!A7695="","",'Payments Export'!O7695)</f>
        <v/>
      </c>
      <c r="H7691" s="7" t="str">
        <f>IF('Payments Export'!B7695="","",G7691-F7691)</f>
        <v/>
      </c>
      <c r="I7691" s="3" t="str">
        <f>IF(C7691&lt;&gt;"",_xlfn.XLOOKUP(IFERROR(VALUE(C7691),C7691),'Items database'!A:A,'Items database'!B:B),(_xlfn.XLOOKUP(LEFT(E7691,3),Services,Services,"")))</f>
        <v/>
      </c>
      <c r="J7691" s="3" t="str">
        <f t="shared" si="241"/>
        <v/>
      </c>
    </row>
    <row r="7692" spans="1:10" x14ac:dyDescent="0.35">
      <c r="A7692" s="7" t="str">
        <f>IF('Payments Export'!A7696="","",'Payments Export'!A7696)</f>
        <v/>
      </c>
      <c r="B7692" s="7" t="str">
        <f>IF('Payments Export'!A7696="","",'Payments Export'!B7696)</f>
        <v/>
      </c>
      <c r="C7692" s="7" t="str">
        <f>IF(IFERROR(VALUE('Payments Export'!H7696),'Payments Export'!H7696)&lt;&gt;0,IFERROR(VALUE('Payments Export'!H7696),'Payments Export'!H7696),"")</f>
        <v/>
      </c>
      <c r="D7692" s="7" t="str">
        <f>IF('Payments Export'!I7696="","",'Payments Export'!I7696)</f>
        <v/>
      </c>
      <c r="E7692" s="7" t="str">
        <f t="shared" si="240"/>
        <v/>
      </c>
      <c r="F7692" s="7" t="str">
        <f>IF('Payments Export'!A7696="","",'Payments Export'!N7696)</f>
        <v/>
      </c>
      <c r="G7692" s="7" t="str">
        <f>IF('Payments Export'!A7696="","",'Payments Export'!O7696)</f>
        <v/>
      </c>
      <c r="H7692" s="7" t="str">
        <f>IF('Payments Export'!B7696="","",G7692-F7692)</f>
        <v/>
      </c>
      <c r="I7692" s="3" t="str">
        <f>IF(C7692&lt;&gt;"",_xlfn.XLOOKUP(IFERROR(VALUE(C7692),C7692),'Items database'!A:A,'Items database'!B:B),(_xlfn.XLOOKUP(LEFT(E7692,3),Services,Services,"")))</f>
        <v/>
      </c>
      <c r="J7692" s="3" t="str">
        <f t="shared" si="241"/>
        <v/>
      </c>
    </row>
    <row r="7693" spans="1:10" x14ac:dyDescent="0.35">
      <c r="A7693" s="7" t="str">
        <f>IF('Payments Export'!A7697="","",'Payments Export'!A7697)</f>
        <v/>
      </c>
      <c r="B7693" s="7" t="str">
        <f>IF('Payments Export'!A7697="","",'Payments Export'!B7697)</f>
        <v/>
      </c>
      <c r="C7693" s="7" t="str">
        <f>IF(IFERROR(VALUE('Payments Export'!H7697),'Payments Export'!H7697)&lt;&gt;0,IFERROR(VALUE('Payments Export'!H7697),'Payments Export'!H7697),"")</f>
        <v/>
      </c>
      <c r="D7693" s="7" t="str">
        <f>IF('Payments Export'!I7697="","",'Payments Export'!I7697)</f>
        <v/>
      </c>
      <c r="E7693" s="7" t="str">
        <f t="shared" si="240"/>
        <v/>
      </c>
      <c r="F7693" s="7" t="str">
        <f>IF('Payments Export'!A7697="","",'Payments Export'!N7697)</f>
        <v/>
      </c>
      <c r="G7693" s="7" t="str">
        <f>IF('Payments Export'!A7697="","",'Payments Export'!O7697)</f>
        <v/>
      </c>
      <c r="H7693" s="7" t="str">
        <f>IF('Payments Export'!B7697="","",G7693-F7693)</f>
        <v/>
      </c>
      <c r="I7693" s="3" t="str">
        <f>IF(C7693&lt;&gt;"",_xlfn.XLOOKUP(IFERROR(VALUE(C7693),C7693),'Items database'!A:A,'Items database'!B:B),(_xlfn.XLOOKUP(LEFT(E7693,3),Services,Services,"")))</f>
        <v/>
      </c>
      <c r="J7693" s="3" t="str">
        <f t="shared" si="241"/>
        <v/>
      </c>
    </row>
    <row r="7694" spans="1:10" x14ac:dyDescent="0.35">
      <c r="A7694" s="7" t="str">
        <f>IF('Payments Export'!A7698="","",'Payments Export'!A7698)</f>
        <v/>
      </c>
      <c r="B7694" s="7" t="str">
        <f>IF('Payments Export'!A7698="","",'Payments Export'!B7698)</f>
        <v/>
      </c>
      <c r="C7694" s="7" t="str">
        <f>IF(IFERROR(VALUE('Payments Export'!H7698),'Payments Export'!H7698)&lt;&gt;0,IFERROR(VALUE('Payments Export'!H7698),'Payments Export'!H7698),"")</f>
        <v/>
      </c>
      <c r="D7694" s="7" t="str">
        <f>IF('Payments Export'!I7698="","",'Payments Export'!I7698)</f>
        <v/>
      </c>
      <c r="E7694" s="7" t="str">
        <f t="shared" si="240"/>
        <v/>
      </c>
      <c r="F7694" s="7" t="str">
        <f>IF('Payments Export'!A7698="","",'Payments Export'!N7698)</f>
        <v/>
      </c>
      <c r="G7694" s="7" t="str">
        <f>IF('Payments Export'!A7698="","",'Payments Export'!O7698)</f>
        <v/>
      </c>
      <c r="H7694" s="7" t="str">
        <f>IF('Payments Export'!B7698="","",G7694-F7694)</f>
        <v/>
      </c>
      <c r="I7694" s="3" t="str">
        <f>IF(C7694&lt;&gt;"",_xlfn.XLOOKUP(IFERROR(VALUE(C7694),C7694),'Items database'!A:A,'Items database'!B:B),(_xlfn.XLOOKUP(LEFT(E7694,3),Services,Services,"")))</f>
        <v/>
      </c>
      <c r="J7694" s="3" t="str">
        <f t="shared" si="241"/>
        <v/>
      </c>
    </row>
    <row r="7695" spans="1:10" x14ac:dyDescent="0.35">
      <c r="A7695" s="7" t="str">
        <f>IF('Payments Export'!A7699="","",'Payments Export'!A7699)</f>
        <v/>
      </c>
      <c r="B7695" s="7" t="str">
        <f>IF('Payments Export'!A7699="","",'Payments Export'!B7699)</f>
        <v/>
      </c>
      <c r="C7695" s="7" t="str">
        <f>IF(IFERROR(VALUE('Payments Export'!H7699),'Payments Export'!H7699)&lt;&gt;0,IFERROR(VALUE('Payments Export'!H7699),'Payments Export'!H7699),"")</f>
        <v/>
      </c>
      <c r="D7695" s="7" t="str">
        <f>IF('Payments Export'!I7699="","",'Payments Export'!I7699)</f>
        <v/>
      </c>
      <c r="E7695" s="7" t="str">
        <f t="shared" si="240"/>
        <v/>
      </c>
      <c r="F7695" s="7" t="str">
        <f>IF('Payments Export'!A7699="","",'Payments Export'!N7699)</f>
        <v/>
      </c>
      <c r="G7695" s="7" t="str">
        <f>IF('Payments Export'!A7699="","",'Payments Export'!O7699)</f>
        <v/>
      </c>
      <c r="H7695" s="7" t="str">
        <f>IF('Payments Export'!B7699="","",G7695-F7695)</f>
        <v/>
      </c>
      <c r="I7695" s="3" t="str">
        <f>IF(C7695&lt;&gt;"",_xlfn.XLOOKUP(IFERROR(VALUE(C7695),C7695),'Items database'!A:A,'Items database'!B:B),(_xlfn.XLOOKUP(LEFT(E7695,3),Services,Services,"")))</f>
        <v/>
      </c>
      <c r="J7695" s="3" t="str">
        <f t="shared" si="241"/>
        <v/>
      </c>
    </row>
    <row r="7696" spans="1:10" x14ac:dyDescent="0.35">
      <c r="A7696" s="7" t="str">
        <f>IF('Payments Export'!A7700="","",'Payments Export'!A7700)</f>
        <v/>
      </c>
      <c r="B7696" s="7" t="str">
        <f>IF('Payments Export'!A7700="","",'Payments Export'!B7700)</f>
        <v/>
      </c>
      <c r="C7696" s="7" t="str">
        <f>IF(IFERROR(VALUE('Payments Export'!H7700),'Payments Export'!H7700)&lt;&gt;0,IFERROR(VALUE('Payments Export'!H7700),'Payments Export'!H7700),"")</f>
        <v/>
      </c>
      <c r="D7696" s="7" t="str">
        <f>IF('Payments Export'!I7700="","",'Payments Export'!I7700)</f>
        <v/>
      </c>
      <c r="E7696" s="7" t="str">
        <f t="shared" si="240"/>
        <v/>
      </c>
      <c r="F7696" s="7" t="str">
        <f>IF('Payments Export'!A7700="","",'Payments Export'!N7700)</f>
        <v/>
      </c>
      <c r="G7696" s="7" t="str">
        <f>IF('Payments Export'!A7700="","",'Payments Export'!O7700)</f>
        <v/>
      </c>
      <c r="H7696" s="7" t="str">
        <f>IF('Payments Export'!B7700="","",G7696-F7696)</f>
        <v/>
      </c>
      <c r="I7696" s="3" t="str">
        <f>IF(C7696&lt;&gt;"",_xlfn.XLOOKUP(IFERROR(VALUE(C7696),C7696),'Items database'!A:A,'Items database'!B:B),(_xlfn.XLOOKUP(LEFT(E7696,3),Services,Services,"")))</f>
        <v/>
      </c>
      <c r="J7696" s="3" t="str">
        <f t="shared" si="241"/>
        <v/>
      </c>
    </row>
    <row r="7697" spans="1:10" x14ac:dyDescent="0.35">
      <c r="A7697" s="7" t="str">
        <f>IF('Payments Export'!A7701="","",'Payments Export'!A7701)</f>
        <v/>
      </c>
      <c r="B7697" s="7" t="str">
        <f>IF('Payments Export'!A7701="","",'Payments Export'!B7701)</f>
        <v/>
      </c>
      <c r="C7697" s="7" t="str">
        <f>IF(IFERROR(VALUE('Payments Export'!H7701),'Payments Export'!H7701)&lt;&gt;0,IFERROR(VALUE('Payments Export'!H7701),'Payments Export'!H7701),"")</f>
        <v/>
      </c>
      <c r="D7697" s="7" t="str">
        <f>IF('Payments Export'!I7701="","",'Payments Export'!I7701)</f>
        <v/>
      </c>
      <c r="E7697" s="7" t="str">
        <f t="shared" si="240"/>
        <v/>
      </c>
      <c r="F7697" s="7" t="str">
        <f>IF('Payments Export'!A7701="","",'Payments Export'!N7701)</f>
        <v/>
      </c>
      <c r="G7697" s="7" t="str">
        <f>IF('Payments Export'!A7701="","",'Payments Export'!O7701)</f>
        <v/>
      </c>
      <c r="H7697" s="7" t="str">
        <f>IF('Payments Export'!B7701="","",G7697-F7697)</f>
        <v/>
      </c>
      <c r="I7697" s="3" t="str">
        <f>IF(C7697&lt;&gt;"",_xlfn.XLOOKUP(IFERROR(VALUE(C7697),C7697),'Items database'!A:A,'Items database'!B:B),(_xlfn.XLOOKUP(LEFT(E7697,3),Services,Services,"")))</f>
        <v/>
      </c>
      <c r="J7697" s="3" t="str">
        <f t="shared" si="241"/>
        <v/>
      </c>
    </row>
    <row r="7698" spans="1:10" x14ac:dyDescent="0.35">
      <c r="A7698" s="7" t="str">
        <f>IF('Payments Export'!A7702="","",'Payments Export'!A7702)</f>
        <v/>
      </c>
      <c r="B7698" s="7" t="str">
        <f>IF('Payments Export'!A7702="","",'Payments Export'!B7702)</f>
        <v/>
      </c>
      <c r="C7698" s="7" t="str">
        <f>IF(IFERROR(VALUE('Payments Export'!H7702),'Payments Export'!H7702)&lt;&gt;0,IFERROR(VALUE('Payments Export'!H7702),'Payments Export'!H7702),"")</f>
        <v/>
      </c>
      <c r="D7698" s="7" t="str">
        <f>IF('Payments Export'!I7702="","",'Payments Export'!I7702)</f>
        <v/>
      </c>
      <c r="E7698" s="7" t="str">
        <f t="shared" si="240"/>
        <v/>
      </c>
      <c r="F7698" s="7" t="str">
        <f>IF('Payments Export'!A7702="","",'Payments Export'!N7702)</f>
        <v/>
      </c>
      <c r="G7698" s="7" t="str">
        <f>IF('Payments Export'!A7702="","",'Payments Export'!O7702)</f>
        <v/>
      </c>
      <c r="H7698" s="7" t="str">
        <f>IF('Payments Export'!B7702="","",G7698-F7698)</f>
        <v/>
      </c>
      <c r="I7698" s="3" t="str">
        <f>IF(C7698&lt;&gt;"",_xlfn.XLOOKUP(IFERROR(VALUE(C7698),C7698),'Items database'!A:A,'Items database'!B:B),(_xlfn.XLOOKUP(LEFT(E7698,3),Services,Services,"")))</f>
        <v/>
      </c>
      <c r="J7698" s="3" t="str">
        <f t="shared" si="241"/>
        <v/>
      </c>
    </row>
    <row r="7699" spans="1:10" x14ac:dyDescent="0.35">
      <c r="A7699" s="7" t="str">
        <f>IF('Payments Export'!A7703="","",'Payments Export'!A7703)</f>
        <v/>
      </c>
      <c r="B7699" s="7" t="str">
        <f>IF('Payments Export'!A7703="","",'Payments Export'!B7703)</f>
        <v/>
      </c>
      <c r="C7699" s="7" t="str">
        <f>IF(IFERROR(VALUE('Payments Export'!H7703),'Payments Export'!H7703)&lt;&gt;0,IFERROR(VALUE('Payments Export'!H7703),'Payments Export'!H7703),"")</f>
        <v/>
      </c>
      <c r="D7699" s="7" t="str">
        <f>IF('Payments Export'!I7703="","",'Payments Export'!I7703)</f>
        <v/>
      </c>
      <c r="E7699" s="7" t="str">
        <f t="shared" si="240"/>
        <v/>
      </c>
      <c r="F7699" s="7" t="str">
        <f>IF('Payments Export'!A7703="","",'Payments Export'!N7703)</f>
        <v/>
      </c>
      <c r="G7699" s="7" t="str">
        <f>IF('Payments Export'!A7703="","",'Payments Export'!O7703)</f>
        <v/>
      </c>
      <c r="H7699" s="7" t="str">
        <f>IF('Payments Export'!B7703="","",G7699-F7699)</f>
        <v/>
      </c>
      <c r="I7699" s="3" t="str">
        <f>IF(C7699&lt;&gt;"",_xlfn.XLOOKUP(IFERROR(VALUE(C7699),C7699),'Items database'!A:A,'Items database'!B:B),(_xlfn.XLOOKUP(LEFT(E7699,3),Services,Services,"")))</f>
        <v/>
      </c>
      <c r="J7699" s="3" t="str">
        <f t="shared" si="241"/>
        <v/>
      </c>
    </row>
    <row r="7700" spans="1:10" x14ac:dyDescent="0.35">
      <c r="A7700" s="7" t="str">
        <f>IF('Payments Export'!A7704="","",'Payments Export'!A7704)</f>
        <v/>
      </c>
      <c r="B7700" s="7" t="str">
        <f>IF('Payments Export'!A7704="","",'Payments Export'!B7704)</f>
        <v/>
      </c>
      <c r="C7700" s="7" t="str">
        <f>IF(IFERROR(VALUE('Payments Export'!H7704),'Payments Export'!H7704)&lt;&gt;0,IFERROR(VALUE('Payments Export'!H7704),'Payments Export'!H7704),"")</f>
        <v/>
      </c>
      <c r="D7700" s="7" t="str">
        <f>IF('Payments Export'!I7704="","",'Payments Export'!I7704)</f>
        <v/>
      </c>
      <c r="E7700" s="7" t="str">
        <f t="shared" si="240"/>
        <v/>
      </c>
      <c r="F7700" s="7" t="str">
        <f>IF('Payments Export'!A7704="","",'Payments Export'!N7704)</f>
        <v/>
      </c>
      <c r="G7700" s="7" t="str">
        <f>IF('Payments Export'!A7704="","",'Payments Export'!O7704)</f>
        <v/>
      </c>
      <c r="H7700" s="7" t="str">
        <f>IF('Payments Export'!B7704="","",G7700-F7700)</f>
        <v/>
      </c>
      <c r="I7700" s="3" t="str">
        <f>IF(C7700&lt;&gt;"",_xlfn.XLOOKUP(IFERROR(VALUE(C7700),C7700),'Items database'!A:A,'Items database'!B:B),(_xlfn.XLOOKUP(LEFT(E7700,3),Services,Services,"")))</f>
        <v/>
      </c>
      <c r="J7700" s="3" t="str">
        <f t="shared" si="241"/>
        <v/>
      </c>
    </row>
    <row r="7701" spans="1:10" x14ac:dyDescent="0.35">
      <c r="A7701" s="7" t="str">
        <f>IF('Payments Export'!A7705="","",'Payments Export'!A7705)</f>
        <v/>
      </c>
      <c r="B7701" s="7" t="str">
        <f>IF('Payments Export'!A7705="","",'Payments Export'!B7705)</f>
        <v/>
      </c>
      <c r="C7701" s="7" t="str">
        <f>IF(IFERROR(VALUE('Payments Export'!H7705),'Payments Export'!H7705)&lt;&gt;0,IFERROR(VALUE('Payments Export'!H7705),'Payments Export'!H7705),"")</f>
        <v/>
      </c>
      <c r="D7701" s="7" t="str">
        <f>IF('Payments Export'!I7705="","",'Payments Export'!I7705)</f>
        <v/>
      </c>
      <c r="E7701" s="7" t="str">
        <f t="shared" si="240"/>
        <v/>
      </c>
      <c r="F7701" s="7" t="str">
        <f>IF('Payments Export'!A7705="","",'Payments Export'!N7705)</f>
        <v/>
      </c>
      <c r="G7701" s="7" t="str">
        <f>IF('Payments Export'!A7705="","",'Payments Export'!O7705)</f>
        <v/>
      </c>
      <c r="H7701" s="7" t="str">
        <f>IF('Payments Export'!B7705="","",G7701-F7701)</f>
        <v/>
      </c>
      <c r="I7701" s="3" t="str">
        <f>IF(C7701&lt;&gt;"",_xlfn.XLOOKUP(IFERROR(VALUE(C7701),C7701),'Items database'!A:A,'Items database'!B:B),(_xlfn.XLOOKUP(LEFT(E7701,3),Services,Services,"")))</f>
        <v/>
      </c>
      <c r="J7701" s="3" t="str">
        <f t="shared" si="241"/>
        <v/>
      </c>
    </row>
    <row r="7702" spans="1:10" x14ac:dyDescent="0.35">
      <c r="A7702" s="7" t="str">
        <f>IF('Payments Export'!A7706="","",'Payments Export'!A7706)</f>
        <v/>
      </c>
      <c r="B7702" s="7" t="str">
        <f>IF('Payments Export'!A7706="","",'Payments Export'!B7706)</f>
        <v/>
      </c>
      <c r="C7702" s="7" t="str">
        <f>IF(IFERROR(VALUE('Payments Export'!H7706),'Payments Export'!H7706)&lt;&gt;0,IFERROR(VALUE('Payments Export'!H7706),'Payments Export'!H7706),"")</f>
        <v/>
      </c>
      <c r="D7702" s="7" t="str">
        <f>IF('Payments Export'!I7706="","",'Payments Export'!I7706)</f>
        <v/>
      </c>
      <c r="E7702" s="7" t="str">
        <f t="shared" si="240"/>
        <v/>
      </c>
      <c r="F7702" s="7" t="str">
        <f>IF('Payments Export'!A7706="","",'Payments Export'!N7706)</f>
        <v/>
      </c>
      <c r="G7702" s="7" t="str">
        <f>IF('Payments Export'!A7706="","",'Payments Export'!O7706)</f>
        <v/>
      </c>
      <c r="H7702" s="7" t="str">
        <f>IF('Payments Export'!B7706="","",G7702-F7702)</f>
        <v/>
      </c>
      <c r="I7702" s="3" t="str">
        <f>IF(C7702&lt;&gt;"",_xlfn.XLOOKUP(IFERROR(VALUE(C7702),C7702),'Items database'!A:A,'Items database'!B:B),(_xlfn.XLOOKUP(LEFT(E7702,3),Services,Services,"")))</f>
        <v/>
      </c>
      <c r="J7702" s="3" t="str">
        <f t="shared" si="241"/>
        <v/>
      </c>
    </row>
    <row r="7703" spans="1:10" x14ac:dyDescent="0.35">
      <c r="A7703" s="7" t="str">
        <f>IF('Payments Export'!A7707="","",'Payments Export'!A7707)</f>
        <v/>
      </c>
      <c r="B7703" s="7" t="str">
        <f>IF('Payments Export'!A7707="","",'Payments Export'!B7707)</f>
        <v/>
      </c>
      <c r="C7703" s="7" t="str">
        <f>IF(IFERROR(VALUE('Payments Export'!H7707),'Payments Export'!H7707)&lt;&gt;0,IFERROR(VALUE('Payments Export'!H7707),'Payments Export'!H7707),"")</f>
        <v/>
      </c>
      <c r="D7703" s="7" t="str">
        <f>IF('Payments Export'!I7707="","",'Payments Export'!I7707)</f>
        <v/>
      </c>
      <c r="E7703" s="7" t="str">
        <f t="shared" si="240"/>
        <v/>
      </c>
      <c r="F7703" s="7" t="str">
        <f>IF('Payments Export'!A7707="","",'Payments Export'!N7707)</f>
        <v/>
      </c>
      <c r="G7703" s="7" t="str">
        <f>IF('Payments Export'!A7707="","",'Payments Export'!O7707)</f>
        <v/>
      </c>
      <c r="H7703" s="7" t="str">
        <f>IF('Payments Export'!B7707="","",G7703-F7703)</f>
        <v/>
      </c>
      <c r="I7703" s="3" t="str">
        <f>IF(C7703&lt;&gt;"",_xlfn.XLOOKUP(IFERROR(VALUE(C7703),C7703),'Items database'!A:A,'Items database'!B:B),(_xlfn.XLOOKUP(LEFT(E7703,3),Services,Services,"")))</f>
        <v/>
      </c>
      <c r="J7703" s="3" t="str">
        <f t="shared" si="241"/>
        <v/>
      </c>
    </row>
    <row r="7704" spans="1:10" x14ac:dyDescent="0.35">
      <c r="A7704" s="7" t="str">
        <f>IF('Payments Export'!A7708="","",'Payments Export'!A7708)</f>
        <v/>
      </c>
      <c r="B7704" s="7" t="str">
        <f>IF('Payments Export'!A7708="","",'Payments Export'!B7708)</f>
        <v/>
      </c>
      <c r="C7704" s="7" t="str">
        <f>IF(IFERROR(VALUE('Payments Export'!H7708),'Payments Export'!H7708)&lt;&gt;0,IFERROR(VALUE('Payments Export'!H7708),'Payments Export'!H7708),"")</f>
        <v/>
      </c>
      <c r="D7704" s="7" t="str">
        <f>IF('Payments Export'!I7708="","",'Payments Export'!I7708)</f>
        <v/>
      </c>
      <c r="E7704" s="7" t="str">
        <f t="shared" si="240"/>
        <v/>
      </c>
      <c r="F7704" s="7" t="str">
        <f>IF('Payments Export'!A7708="","",'Payments Export'!N7708)</f>
        <v/>
      </c>
      <c r="G7704" s="7" t="str">
        <f>IF('Payments Export'!A7708="","",'Payments Export'!O7708)</f>
        <v/>
      </c>
      <c r="H7704" s="7" t="str">
        <f>IF('Payments Export'!B7708="","",G7704-F7704)</f>
        <v/>
      </c>
      <c r="I7704" s="3" t="str">
        <f>IF(C7704&lt;&gt;"",_xlfn.XLOOKUP(IFERROR(VALUE(C7704),C7704),'Items database'!A:A,'Items database'!B:B),(_xlfn.XLOOKUP(LEFT(E7704,3),Services,Services,"")))</f>
        <v/>
      </c>
      <c r="J7704" s="3" t="str">
        <f t="shared" si="241"/>
        <v/>
      </c>
    </row>
    <row r="7705" spans="1:10" x14ac:dyDescent="0.35">
      <c r="A7705" s="7" t="str">
        <f>IF('Payments Export'!A7709="","",'Payments Export'!A7709)</f>
        <v/>
      </c>
      <c r="B7705" s="7" t="str">
        <f>IF('Payments Export'!A7709="","",'Payments Export'!B7709)</f>
        <v/>
      </c>
      <c r="C7705" s="7" t="str">
        <f>IF(IFERROR(VALUE('Payments Export'!H7709),'Payments Export'!H7709)&lt;&gt;0,IFERROR(VALUE('Payments Export'!H7709),'Payments Export'!H7709),"")</f>
        <v/>
      </c>
      <c r="D7705" s="7" t="str">
        <f>IF('Payments Export'!I7709="","",'Payments Export'!I7709)</f>
        <v/>
      </c>
      <c r="E7705" s="7" t="str">
        <f t="shared" si="240"/>
        <v/>
      </c>
      <c r="F7705" s="7" t="str">
        <f>IF('Payments Export'!A7709="","",'Payments Export'!N7709)</f>
        <v/>
      </c>
      <c r="G7705" s="7" t="str">
        <f>IF('Payments Export'!A7709="","",'Payments Export'!O7709)</f>
        <v/>
      </c>
      <c r="H7705" s="7" t="str">
        <f>IF('Payments Export'!B7709="","",G7705-F7705)</f>
        <v/>
      </c>
      <c r="I7705" s="3" t="str">
        <f>IF(C7705&lt;&gt;"",_xlfn.XLOOKUP(IFERROR(VALUE(C7705),C7705),'Items database'!A:A,'Items database'!B:B),(_xlfn.XLOOKUP(LEFT(E7705,3),Services,Services,"")))</f>
        <v/>
      </c>
      <c r="J7705" s="3" t="str">
        <f t="shared" si="241"/>
        <v/>
      </c>
    </row>
    <row r="7706" spans="1:10" x14ac:dyDescent="0.35">
      <c r="A7706" s="7" t="str">
        <f>IF('Payments Export'!A7710="","",'Payments Export'!A7710)</f>
        <v/>
      </c>
      <c r="B7706" s="7" t="str">
        <f>IF('Payments Export'!A7710="","",'Payments Export'!B7710)</f>
        <v/>
      </c>
      <c r="C7706" s="7" t="str">
        <f>IF(IFERROR(VALUE('Payments Export'!H7710),'Payments Export'!H7710)&lt;&gt;0,IFERROR(VALUE('Payments Export'!H7710),'Payments Export'!H7710),"")</f>
        <v/>
      </c>
      <c r="D7706" s="7" t="str">
        <f>IF('Payments Export'!I7710="","",'Payments Export'!I7710)</f>
        <v/>
      </c>
      <c r="E7706" s="7" t="str">
        <f t="shared" si="240"/>
        <v/>
      </c>
      <c r="F7706" s="7" t="str">
        <f>IF('Payments Export'!A7710="","",'Payments Export'!N7710)</f>
        <v/>
      </c>
      <c r="G7706" s="7" t="str">
        <f>IF('Payments Export'!A7710="","",'Payments Export'!O7710)</f>
        <v/>
      </c>
      <c r="H7706" s="7" t="str">
        <f>IF('Payments Export'!B7710="","",G7706-F7706)</f>
        <v/>
      </c>
      <c r="I7706" s="3" t="str">
        <f>IF(C7706&lt;&gt;"",_xlfn.XLOOKUP(IFERROR(VALUE(C7706),C7706),'Items database'!A:A,'Items database'!B:B),(_xlfn.XLOOKUP(LEFT(E7706,3),Services,Services,"")))</f>
        <v/>
      </c>
      <c r="J7706" s="3" t="str">
        <f t="shared" si="241"/>
        <v/>
      </c>
    </row>
    <row r="7707" spans="1:10" x14ac:dyDescent="0.35">
      <c r="A7707" s="7" t="str">
        <f>IF('Payments Export'!A7711="","",'Payments Export'!A7711)</f>
        <v/>
      </c>
      <c r="B7707" s="7" t="str">
        <f>IF('Payments Export'!A7711="","",'Payments Export'!B7711)</f>
        <v/>
      </c>
      <c r="C7707" s="7" t="str">
        <f>IF(IFERROR(VALUE('Payments Export'!H7711),'Payments Export'!H7711)&lt;&gt;0,IFERROR(VALUE('Payments Export'!H7711),'Payments Export'!H7711),"")</f>
        <v/>
      </c>
      <c r="D7707" s="7" t="str">
        <f>IF('Payments Export'!I7711="","",'Payments Export'!I7711)</f>
        <v/>
      </c>
      <c r="E7707" s="7" t="str">
        <f t="shared" si="240"/>
        <v/>
      </c>
      <c r="F7707" s="7" t="str">
        <f>IF('Payments Export'!A7711="","",'Payments Export'!N7711)</f>
        <v/>
      </c>
      <c r="G7707" s="7" t="str">
        <f>IF('Payments Export'!A7711="","",'Payments Export'!O7711)</f>
        <v/>
      </c>
      <c r="H7707" s="7" t="str">
        <f>IF('Payments Export'!B7711="","",G7707-F7707)</f>
        <v/>
      </c>
      <c r="I7707" s="3" t="str">
        <f>IF(C7707&lt;&gt;"",_xlfn.XLOOKUP(IFERROR(VALUE(C7707),C7707),'Items database'!A:A,'Items database'!B:B),(_xlfn.XLOOKUP(LEFT(E7707,3),Services,Services,"")))</f>
        <v/>
      </c>
      <c r="J7707" s="3" t="str">
        <f t="shared" si="241"/>
        <v/>
      </c>
    </row>
    <row r="7708" spans="1:10" x14ac:dyDescent="0.35">
      <c r="A7708" s="7" t="str">
        <f>IF('Payments Export'!A7712="","",'Payments Export'!A7712)</f>
        <v/>
      </c>
      <c r="B7708" s="7" t="str">
        <f>IF('Payments Export'!A7712="","",'Payments Export'!B7712)</f>
        <v/>
      </c>
      <c r="C7708" s="7" t="str">
        <f>IF(IFERROR(VALUE('Payments Export'!H7712),'Payments Export'!H7712)&lt;&gt;0,IFERROR(VALUE('Payments Export'!H7712),'Payments Export'!H7712),"")</f>
        <v/>
      </c>
      <c r="D7708" s="7" t="str">
        <f>IF('Payments Export'!I7712="","",'Payments Export'!I7712)</f>
        <v/>
      </c>
      <c r="E7708" s="7" t="str">
        <f t="shared" si="240"/>
        <v/>
      </c>
      <c r="F7708" s="7" t="str">
        <f>IF('Payments Export'!A7712="","",'Payments Export'!N7712)</f>
        <v/>
      </c>
      <c r="G7708" s="7" t="str">
        <f>IF('Payments Export'!A7712="","",'Payments Export'!O7712)</f>
        <v/>
      </c>
      <c r="H7708" s="7" t="str">
        <f>IF('Payments Export'!B7712="","",G7708-F7708)</f>
        <v/>
      </c>
      <c r="I7708" s="3" t="str">
        <f>IF(C7708&lt;&gt;"",_xlfn.XLOOKUP(IFERROR(VALUE(C7708),C7708),'Items database'!A:A,'Items database'!B:B),(_xlfn.XLOOKUP(LEFT(E7708,3),Services,Services,"")))</f>
        <v/>
      </c>
      <c r="J7708" s="3" t="str">
        <f t="shared" si="241"/>
        <v/>
      </c>
    </row>
    <row r="7709" spans="1:10" x14ac:dyDescent="0.35">
      <c r="A7709" s="7" t="str">
        <f>IF('Payments Export'!A7713="","",'Payments Export'!A7713)</f>
        <v/>
      </c>
      <c r="B7709" s="7" t="str">
        <f>IF('Payments Export'!A7713="","",'Payments Export'!B7713)</f>
        <v/>
      </c>
      <c r="C7709" s="7" t="str">
        <f>IF(IFERROR(VALUE('Payments Export'!H7713),'Payments Export'!H7713)&lt;&gt;0,IFERROR(VALUE('Payments Export'!H7713),'Payments Export'!H7713),"")</f>
        <v/>
      </c>
      <c r="D7709" s="7" t="str">
        <f>IF('Payments Export'!I7713="","",'Payments Export'!I7713)</f>
        <v/>
      </c>
      <c r="E7709" s="7" t="str">
        <f t="shared" si="240"/>
        <v/>
      </c>
      <c r="F7709" s="7" t="str">
        <f>IF('Payments Export'!A7713="","",'Payments Export'!N7713)</f>
        <v/>
      </c>
      <c r="G7709" s="7" t="str">
        <f>IF('Payments Export'!A7713="","",'Payments Export'!O7713)</f>
        <v/>
      </c>
      <c r="H7709" s="7" t="str">
        <f>IF('Payments Export'!B7713="","",G7709-F7709)</f>
        <v/>
      </c>
      <c r="I7709" s="3" t="str">
        <f>IF(C7709&lt;&gt;"",_xlfn.XLOOKUP(IFERROR(VALUE(C7709),C7709),'Items database'!A:A,'Items database'!B:B),(_xlfn.XLOOKUP(LEFT(E7709,3),Services,Services,"")))</f>
        <v/>
      </c>
      <c r="J7709" s="3" t="str">
        <f t="shared" si="241"/>
        <v/>
      </c>
    </row>
    <row r="7710" spans="1:10" x14ac:dyDescent="0.35">
      <c r="A7710" s="7" t="str">
        <f>IF('Payments Export'!A7714="","",'Payments Export'!A7714)</f>
        <v/>
      </c>
      <c r="B7710" s="7" t="str">
        <f>IF('Payments Export'!A7714="","",'Payments Export'!B7714)</f>
        <v/>
      </c>
      <c r="C7710" s="7" t="str">
        <f>IF(IFERROR(VALUE('Payments Export'!H7714),'Payments Export'!H7714)&lt;&gt;0,IFERROR(VALUE('Payments Export'!H7714),'Payments Export'!H7714),"")</f>
        <v/>
      </c>
      <c r="D7710" s="7" t="str">
        <f>IF('Payments Export'!I7714="","",'Payments Export'!I7714)</f>
        <v/>
      </c>
      <c r="E7710" s="7" t="str">
        <f t="shared" si="240"/>
        <v/>
      </c>
      <c r="F7710" s="7" t="str">
        <f>IF('Payments Export'!A7714="","",'Payments Export'!N7714)</f>
        <v/>
      </c>
      <c r="G7710" s="7" t="str">
        <f>IF('Payments Export'!A7714="","",'Payments Export'!O7714)</f>
        <v/>
      </c>
      <c r="H7710" s="7" t="str">
        <f>IF('Payments Export'!B7714="","",G7710-F7710)</f>
        <v/>
      </c>
      <c r="I7710" s="3" t="str">
        <f>IF(C7710&lt;&gt;"",_xlfn.XLOOKUP(IFERROR(VALUE(C7710),C7710),'Items database'!A:A,'Items database'!B:B),(_xlfn.XLOOKUP(LEFT(E7710,3),Services,Services,"")))</f>
        <v/>
      </c>
      <c r="J7710" s="3" t="str">
        <f t="shared" si="241"/>
        <v/>
      </c>
    </row>
    <row r="7711" spans="1:10" x14ac:dyDescent="0.35">
      <c r="A7711" s="7" t="str">
        <f>IF('Payments Export'!A7715="","",'Payments Export'!A7715)</f>
        <v/>
      </c>
      <c r="B7711" s="7" t="str">
        <f>IF('Payments Export'!A7715="","",'Payments Export'!B7715)</f>
        <v/>
      </c>
      <c r="C7711" s="7" t="str">
        <f>IF(IFERROR(VALUE('Payments Export'!H7715),'Payments Export'!H7715)&lt;&gt;0,IFERROR(VALUE('Payments Export'!H7715),'Payments Export'!H7715),"")</f>
        <v/>
      </c>
      <c r="D7711" s="7" t="str">
        <f>IF('Payments Export'!I7715="","",'Payments Export'!I7715)</f>
        <v/>
      </c>
      <c r="E7711" s="7" t="str">
        <f t="shared" si="240"/>
        <v/>
      </c>
      <c r="F7711" s="7" t="str">
        <f>IF('Payments Export'!A7715="","",'Payments Export'!N7715)</f>
        <v/>
      </c>
      <c r="G7711" s="7" t="str">
        <f>IF('Payments Export'!A7715="","",'Payments Export'!O7715)</f>
        <v/>
      </c>
      <c r="H7711" s="7" t="str">
        <f>IF('Payments Export'!B7715="","",G7711-F7711)</f>
        <v/>
      </c>
      <c r="I7711" s="3" t="str">
        <f>IF(C7711&lt;&gt;"",_xlfn.XLOOKUP(IFERROR(VALUE(C7711),C7711),'Items database'!A:A,'Items database'!B:B),(_xlfn.XLOOKUP(LEFT(E7711,3),Services,Services,"")))</f>
        <v/>
      </c>
      <c r="J7711" s="3" t="str">
        <f t="shared" si="241"/>
        <v/>
      </c>
    </row>
    <row r="7712" spans="1:10" x14ac:dyDescent="0.35">
      <c r="A7712" s="7" t="str">
        <f>IF('Payments Export'!A7716="","",'Payments Export'!A7716)</f>
        <v/>
      </c>
      <c r="B7712" s="7" t="str">
        <f>IF('Payments Export'!A7716="","",'Payments Export'!B7716)</f>
        <v/>
      </c>
      <c r="C7712" s="7" t="str">
        <f>IF(IFERROR(VALUE('Payments Export'!H7716),'Payments Export'!H7716)&lt;&gt;0,IFERROR(VALUE('Payments Export'!H7716),'Payments Export'!H7716),"")</f>
        <v/>
      </c>
      <c r="D7712" s="7" t="str">
        <f>IF('Payments Export'!I7716="","",'Payments Export'!I7716)</f>
        <v/>
      </c>
      <c r="E7712" s="7" t="str">
        <f t="shared" si="240"/>
        <v/>
      </c>
      <c r="F7712" s="7" t="str">
        <f>IF('Payments Export'!A7716="","",'Payments Export'!N7716)</f>
        <v/>
      </c>
      <c r="G7712" s="7" t="str">
        <f>IF('Payments Export'!A7716="","",'Payments Export'!O7716)</f>
        <v/>
      </c>
      <c r="H7712" s="7" t="str">
        <f>IF('Payments Export'!B7716="","",G7712-F7712)</f>
        <v/>
      </c>
      <c r="I7712" s="3" t="str">
        <f>IF(C7712&lt;&gt;"",_xlfn.XLOOKUP(IFERROR(VALUE(C7712),C7712),'Items database'!A:A,'Items database'!B:B),(_xlfn.XLOOKUP(LEFT(E7712,3),Services,Services,"")))</f>
        <v/>
      </c>
      <c r="J7712" s="3" t="str">
        <f t="shared" si="241"/>
        <v/>
      </c>
    </row>
    <row r="7713" spans="1:10" x14ac:dyDescent="0.35">
      <c r="A7713" s="7" t="str">
        <f>IF('Payments Export'!A7717="","",'Payments Export'!A7717)</f>
        <v/>
      </c>
      <c r="B7713" s="7" t="str">
        <f>IF('Payments Export'!A7717="","",'Payments Export'!B7717)</f>
        <v/>
      </c>
      <c r="C7713" s="7" t="str">
        <f>IF(IFERROR(VALUE('Payments Export'!H7717),'Payments Export'!H7717)&lt;&gt;0,IFERROR(VALUE('Payments Export'!H7717),'Payments Export'!H7717),"")</f>
        <v/>
      </c>
      <c r="D7713" s="7" t="str">
        <f>IF('Payments Export'!I7717="","",'Payments Export'!I7717)</f>
        <v/>
      </c>
      <c r="E7713" s="7" t="str">
        <f t="shared" si="240"/>
        <v/>
      </c>
      <c r="F7713" s="7" t="str">
        <f>IF('Payments Export'!A7717="","",'Payments Export'!N7717)</f>
        <v/>
      </c>
      <c r="G7713" s="7" t="str">
        <f>IF('Payments Export'!A7717="","",'Payments Export'!O7717)</f>
        <v/>
      </c>
      <c r="H7713" s="7" t="str">
        <f>IF('Payments Export'!B7717="","",G7713-F7713)</f>
        <v/>
      </c>
      <c r="I7713" s="3" t="str">
        <f>IF(C7713&lt;&gt;"",_xlfn.XLOOKUP(IFERROR(VALUE(C7713),C7713),'Items database'!A:A,'Items database'!B:B),(_xlfn.XLOOKUP(LEFT(E7713,3),Services,Services,"")))</f>
        <v/>
      </c>
      <c r="J7713" s="3" t="str">
        <f t="shared" si="241"/>
        <v/>
      </c>
    </row>
    <row r="7714" spans="1:10" x14ac:dyDescent="0.35">
      <c r="A7714" s="7" t="str">
        <f>IF('Payments Export'!A7718="","",'Payments Export'!A7718)</f>
        <v/>
      </c>
      <c r="B7714" s="7" t="str">
        <f>IF('Payments Export'!A7718="","",'Payments Export'!B7718)</f>
        <v/>
      </c>
      <c r="C7714" s="7" t="str">
        <f>IF(IFERROR(VALUE('Payments Export'!H7718),'Payments Export'!H7718)&lt;&gt;0,IFERROR(VALUE('Payments Export'!H7718),'Payments Export'!H7718),"")</f>
        <v/>
      </c>
      <c r="D7714" s="7" t="str">
        <f>IF('Payments Export'!I7718="","",'Payments Export'!I7718)</f>
        <v/>
      </c>
      <c r="E7714" s="7" t="str">
        <f t="shared" si="240"/>
        <v/>
      </c>
      <c r="F7714" s="7" t="str">
        <f>IF('Payments Export'!A7718="","",'Payments Export'!N7718)</f>
        <v/>
      </c>
      <c r="G7714" s="7" t="str">
        <f>IF('Payments Export'!A7718="","",'Payments Export'!O7718)</f>
        <v/>
      </c>
      <c r="H7714" s="7" t="str">
        <f>IF('Payments Export'!B7718="","",G7714-F7714)</f>
        <v/>
      </c>
      <c r="I7714" s="3" t="str">
        <f>IF(C7714&lt;&gt;"",_xlfn.XLOOKUP(IFERROR(VALUE(C7714),C7714),'Items database'!A:A,'Items database'!B:B),(_xlfn.XLOOKUP(LEFT(E7714,3),Services,Services,"")))</f>
        <v/>
      </c>
      <c r="J7714" s="3" t="str">
        <f t="shared" si="241"/>
        <v/>
      </c>
    </row>
    <row r="7715" spans="1:10" x14ac:dyDescent="0.35">
      <c r="A7715" s="7" t="str">
        <f>IF('Payments Export'!A7719="","",'Payments Export'!A7719)</f>
        <v/>
      </c>
      <c r="B7715" s="7" t="str">
        <f>IF('Payments Export'!A7719="","",'Payments Export'!B7719)</f>
        <v/>
      </c>
      <c r="C7715" s="7" t="str">
        <f>IF(IFERROR(VALUE('Payments Export'!H7719),'Payments Export'!H7719)&lt;&gt;0,IFERROR(VALUE('Payments Export'!H7719),'Payments Export'!H7719),"")</f>
        <v/>
      </c>
      <c r="D7715" s="7" t="str">
        <f>IF('Payments Export'!I7719="","",'Payments Export'!I7719)</f>
        <v/>
      </c>
      <c r="E7715" s="7" t="str">
        <f t="shared" si="240"/>
        <v/>
      </c>
      <c r="F7715" s="7" t="str">
        <f>IF('Payments Export'!A7719="","",'Payments Export'!N7719)</f>
        <v/>
      </c>
      <c r="G7715" s="7" t="str">
        <f>IF('Payments Export'!A7719="","",'Payments Export'!O7719)</f>
        <v/>
      </c>
      <c r="H7715" s="7" t="str">
        <f>IF('Payments Export'!B7719="","",G7715-F7715)</f>
        <v/>
      </c>
      <c r="I7715" s="3" t="str">
        <f>IF(C7715&lt;&gt;"",_xlfn.XLOOKUP(IFERROR(VALUE(C7715),C7715),'Items database'!A:A,'Items database'!B:B),(_xlfn.XLOOKUP(LEFT(E7715,3),Services,Services,"")))</f>
        <v/>
      </c>
      <c r="J7715" s="3" t="str">
        <f t="shared" si="241"/>
        <v/>
      </c>
    </row>
    <row r="7716" spans="1:10" x14ac:dyDescent="0.35">
      <c r="A7716" s="7" t="str">
        <f>IF('Payments Export'!A7720="","",'Payments Export'!A7720)</f>
        <v/>
      </c>
      <c r="B7716" s="7" t="str">
        <f>IF('Payments Export'!A7720="","",'Payments Export'!B7720)</f>
        <v/>
      </c>
      <c r="C7716" s="7" t="str">
        <f>IF(IFERROR(VALUE('Payments Export'!H7720),'Payments Export'!H7720)&lt;&gt;0,IFERROR(VALUE('Payments Export'!H7720),'Payments Export'!H7720),"")</f>
        <v/>
      </c>
      <c r="D7716" s="7" t="str">
        <f>IF('Payments Export'!I7720="","",'Payments Export'!I7720)</f>
        <v/>
      </c>
      <c r="E7716" s="7" t="str">
        <f t="shared" si="240"/>
        <v/>
      </c>
      <c r="F7716" s="7" t="str">
        <f>IF('Payments Export'!A7720="","",'Payments Export'!N7720)</f>
        <v/>
      </c>
      <c r="G7716" s="7" t="str">
        <f>IF('Payments Export'!A7720="","",'Payments Export'!O7720)</f>
        <v/>
      </c>
      <c r="H7716" s="7" t="str">
        <f>IF('Payments Export'!B7720="","",G7716-F7716)</f>
        <v/>
      </c>
      <c r="I7716" s="3" t="str">
        <f>IF(C7716&lt;&gt;"",_xlfn.XLOOKUP(IFERROR(VALUE(C7716),C7716),'Items database'!A:A,'Items database'!B:B),(_xlfn.XLOOKUP(LEFT(E7716,3),Services,Services,"")))</f>
        <v/>
      </c>
      <c r="J7716" s="3" t="str">
        <f t="shared" si="241"/>
        <v/>
      </c>
    </row>
    <row r="7717" spans="1:10" x14ac:dyDescent="0.35">
      <c r="A7717" s="7" t="str">
        <f>IF('Payments Export'!A7721="","",'Payments Export'!A7721)</f>
        <v/>
      </c>
      <c r="B7717" s="7" t="str">
        <f>IF('Payments Export'!A7721="","",'Payments Export'!B7721)</f>
        <v/>
      </c>
      <c r="C7717" s="7" t="str">
        <f>IF(IFERROR(VALUE('Payments Export'!H7721),'Payments Export'!H7721)&lt;&gt;0,IFERROR(VALUE('Payments Export'!H7721),'Payments Export'!H7721),"")</f>
        <v/>
      </c>
      <c r="D7717" s="7" t="str">
        <f>IF('Payments Export'!I7721="","",'Payments Export'!I7721)</f>
        <v/>
      </c>
      <c r="E7717" s="7" t="str">
        <f t="shared" si="240"/>
        <v/>
      </c>
      <c r="F7717" s="7" t="str">
        <f>IF('Payments Export'!A7721="","",'Payments Export'!N7721)</f>
        <v/>
      </c>
      <c r="G7717" s="7" t="str">
        <f>IF('Payments Export'!A7721="","",'Payments Export'!O7721)</f>
        <v/>
      </c>
      <c r="H7717" s="7" t="str">
        <f>IF('Payments Export'!B7721="","",G7717-F7717)</f>
        <v/>
      </c>
      <c r="I7717" s="3" t="str">
        <f>IF(C7717&lt;&gt;"",_xlfn.XLOOKUP(IFERROR(VALUE(C7717),C7717),'Items database'!A:A,'Items database'!B:B),(_xlfn.XLOOKUP(LEFT(E7717,3),Services,Services,"")))</f>
        <v/>
      </c>
      <c r="J7717" s="3" t="str">
        <f t="shared" si="241"/>
        <v/>
      </c>
    </row>
    <row r="7718" spans="1:10" x14ac:dyDescent="0.35">
      <c r="A7718" s="7" t="str">
        <f>IF('Payments Export'!A7722="","",'Payments Export'!A7722)</f>
        <v/>
      </c>
      <c r="B7718" s="7" t="str">
        <f>IF('Payments Export'!A7722="","",'Payments Export'!B7722)</f>
        <v/>
      </c>
      <c r="C7718" s="7" t="str">
        <f>IF(IFERROR(VALUE('Payments Export'!H7722),'Payments Export'!H7722)&lt;&gt;0,IFERROR(VALUE('Payments Export'!H7722),'Payments Export'!H7722),"")</f>
        <v/>
      </c>
      <c r="D7718" s="7" t="str">
        <f>IF('Payments Export'!I7722="","",'Payments Export'!I7722)</f>
        <v/>
      </c>
      <c r="E7718" s="7" t="str">
        <f t="shared" si="240"/>
        <v/>
      </c>
      <c r="F7718" s="7" t="str">
        <f>IF('Payments Export'!A7722="","",'Payments Export'!N7722)</f>
        <v/>
      </c>
      <c r="G7718" s="7" t="str">
        <f>IF('Payments Export'!A7722="","",'Payments Export'!O7722)</f>
        <v/>
      </c>
      <c r="H7718" s="7" t="str">
        <f>IF('Payments Export'!B7722="","",G7718-F7718)</f>
        <v/>
      </c>
      <c r="I7718" s="3" t="str">
        <f>IF(C7718&lt;&gt;"",_xlfn.XLOOKUP(IFERROR(VALUE(C7718),C7718),'Items database'!A:A,'Items database'!B:B),(_xlfn.XLOOKUP(LEFT(E7718,3),Services,Services,"")))</f>
        <v/>
      </c>
      <c r="J7718" s="3" t="str">
        <f t="shared" si="241"/>
        <v/>
      </c>
    </row>
    <row r="7719" spans="1:10" x14ac:dyDescent="0.35">
      <c r="A7719" s="7" t="str">
        <f>IF('Payments Export'!A7723="","",'Payments Export'!A7723)</f>
        <v/>
      </c>
      <c r="B7719" s="7" t="str">
        <f>IF('Payments Export'!A7723="","",'Payments Export'!B7723)</f>
        <v/>
      </c>
      <c r="C7719" s="7" t="str">
        <f>IF(IFERROR(VALUE('Payments Export'!H7723),'Payments Export'!H7723)&lt;&gt;0,IFERROR(VALUE('Payments Export'!H7723),'Payments Export'!H7723),"")</f>
        <v/>
      </c>
      <c r="D7719" s="7" t="str">
        <f>IF('Payments Export'!I7723="","",'Payments Export'!I7723)</f>
        <v/>
      </c>
      <c r="E7719" s="7" t="str">
        <f t="shared" si="240"/>
        <v/>
      </c>
      <c r="F7719" s="7" t="str">
        <f>IF('Payments Export'!A7723="","",'Payments Export'!N7723)</f>
        <v/>
      </c>
      <c r="G7719" s="7" t="str">
        <f>IF('Payments Export'!A7723="","",'Payments Export'!O7723)</f>
        <v/>
      </c>
      <c r="H7719" s="7" t="str">
        <f>IF('Payments Export'!B7723="","",G7719-F7719)</f>
        <v/>
      </c>
      <c r="I7719" s="3" t="str">
        <f>IF(C7719&lt;&gt;"",_xlfn.XLOOKUP(IFERROR(VALUE(C7719),C7719),'Items database'!A:A,'Items database'!B:B),(_xlfn.XLOOKUP(LEFT(E7719,3),Services,Services,"")))</f>
        <v/>
      </c>
      <c r="J7719" s="3" t="str">
        <f t="shared" si="241"/>
        <v/>
      </c>
    </row>
    <row r="7720" spans="1:10" x14ac:dyDescent="0.35">
      <c r="A7720" s="7" t="str">
        <f>IF('Payments Export'!A7724="","",'Payments Export'!A7724)</f>
        <v/>
      </c>
      <c r="B7720" s="7" t="str">
        <f>IF('Payments Export'!A7724="","",'Payments Export'!B7724)</f>
        <v/>
      </c>
      <c r="C7720" s="7" t="str">
        <f>IF(IFERROR(VALUE('Payments Export'!H7724),'Payments Export'!H7724)&lt;&gt;0,IFERROR(VALUE('Payments Export'!H7724),'Payments Export'!H7724),"")</f>
        <v/>
      </c>
      <c r="D7720" s="7" t="str">
        <f>IF('Payments Export'!I7724="","",'Payments Export'!I7724)</f>
        <v/>
      </c>
      <c r="E7720" s="7" t="str">
        <f t="shared" si="240"/>
        <v/>
      </c>
      <c r="F7720" s="7" t="str">
        <f>IF('Payments Export'!A7724="","",'Payments Export'!N7724)</f>
        <v/>
      </c>
      <c r="G7720" s="7" t="str">
        <f>IF('Payments Export'!A7724="","",'Payments Export'!O7724)</f>
        <v/>
      </c>
      <c r="H7720" s="7" t="str">
        <f>IF('Payments Export'!B7724="","",G7720-F7720)</f>
        <v/>
      </c>
      <c r="I7720" s="3" t="str">
        <f>IF(C7720&lt;&gt;"",_xlfn.XLOOKUP(IFERROR(VALUE(C7720),C7720),'Items database'!A:A,'Items database'!B:B),(_xlfn.XLOOKUP(LEFT(E7720,3),Services,Services,"")))</f>
        <v/>
      </c>
      <c r="J7720" s="3" t="str">
        <f t="shared" si="241"/>
        <v/>
      </c>
    </row>
    <row r="7721" spans="1:10" x14ac:dyDescent="0.35">
      <c r="A7721" s="7" t="str">
        <f>IF('Payments Export'!A7725="","",'Payments Export'!A7725)</f>
        <v/>
      </c>
      <c r="B7721" s="7" t="str">
        <f>IF('Payments Export'!A7725="","",'Payments Export'!B7725)</f>
        <v/>
      </c>
      <c r="C7721" s="7" t="str">
        <f>IF(IFERROR(VALUE('Payments Export'!H7725),'Payments Export'!H7725)&lt;&gt;0,IFERROR(VALUE('Payments Export'!H7725),'Payments Export'!H7725),"")</f>
        <v/>
      </c>
      <c r="D7721" s="7" t="str">
        <f>IF('Payments Export'!I7725="","",'Payments Export'!I7725)</f>
        <v/>
      </c>
      <c r="E7721" s="7" t="str">
        <f t="shared" si="240"/>
        <v/>
      </c>
      <c r="F7721" s="7" t="str">
        <f>IF('Payments Export'!A7725="","",'Payments Export'!N7725)</f>
        <v/>
      </c>
      <c r="G7721" s="7" t="str">
        <f>IF('Payments Export'!A7725="","",'Payments Export'!O7725)</f>
        <v/>
      </c>
      <c r="H7721" s="7" t="str">
        <f>IF('Payments Export'!B7725="","",G7721-F7721)</f>
        <v/>
      </c>
      <c r="I7721" s="3" t="str">
        <f>IF(C7721&lt;&gt;"",_xlfn.XLOOKUP(IFERROR(VALUE(C7721),C7721),'Items database'!A:A,'Items database'!B:B),(_xlfn.XLOOKUP(LEFT(E7721,3),Services,Services,"")))</f>
        <v/>
      </c>
      <c r="J7721" s="3" t="str">
        <f t="shared" si="241"/>
        <v/>
      </c>
    </row>
    <row r="7722" spans="1:10" x14ac:dyDescent="0.35">
      <c r="A7722" s="7" t="str">
        <f>IF('Payments Export'!A7726="","",'Payments Export'!A7726)</f>
        <v/>
      </c>
      <c r="B7722" s="7" t="str">
        <f>IF('Payments Export'!A7726="","",'Payments Export'!B7726)</f>
        <v/>
      </c>
      <c r="C7722" s="7" t="str">
        <f>IF(IFERROR(VALUE('Payments Export'!H7726),'Payments Export'!H7726)&lt;&gt;0,IFERROR(VALUE('Payments Export'!H7726),'Payments Export'!H7726),"")</f>
        <v/>
      </c>
      <c r="D7722" s="7" t="str">
        <f>IF('Payments Export'!I7726="","",'Payments Export'!I7726)</f>
        <v/>
      </c>
      <c r="E7722" s="7" t="str">
        <f t="shared" si="240"/>
        <v/>
      </c>
      <c r="F7722" s="7" t="str">
        <f>IF('Payments Export'!A7726="","",'Payments Export'!N7726)</f>
        <v/>
      </c>
      <c r="G7722" s="7" t="str">
        <f>IF('Payments Export'!A7726="","",'Payments Export'!O7726)</f>
        <v/>
      </c>
      <c r="H7722" s="7" t="str">
        <f>IF('Payments Export'!B7726="","",G7722-F7722)</f>
        <v/>
      </c>
      <c r="I7722" s="3" t="str">
        <f>IF(C7722&lt;&gt;"",_xlfn.XLOOKUP(IFERROR(VALUE(C7722),C7722),'Items database'!A:A,'Items database'!B:B),(_xlfn.XLOOKUP(LEFT(E7722,3),Services,Services,"")))</f>
        <v/>
      </c>
      <c r="J7722" s="3" t="str">
        <f t="shared" si="241"/>
        <v/>
      </c>
    </row>
    <row r="7723" spans="1:10" x14ac:dyDescent="0.35">
      <c r="A7723" s="7" t="str">
        <f>IF('Payments Export'!A7727="","",'Payments Export'!A7727)</f>
        <v/>
      </c>
      <c r="B7723" s="7" t="str">
        <f>IF('Payments Export'!A7727="","",'Payments Export'!B7727)</f>
        <v/>
      </c>
      <c r="C7723" s="7" t="str">
        <f>IF(IFERROR(VALUE('Payments Export'!H7727),'Payments Export'!H7727)&lt;&gt;0,IFERROR(VALUE('Payments Export'!H7727),'Payments Export'!H7727),"")</f>
        <v/>
      </c>
      <c r="D7723" s="7" t="str">
        <f>IF('Payments Export'!I7727="","",'Payments Export'!I7727)</f>
        <v/>
      </c>
      <c r="E7723" s="7" t="str">
        <f t="shared" si="240"/>
        <v/>
      </c>
      <c r="F7723" s="7" t="str">
        <f>IF('Payments Export'!A7727="","",'Payments Export'!N7727)</f>
        <v/>
      </c>
      <c r="G7723" s="7" t="str">
        <f>IF('Payments Export'!A7727="","",'Payments Export'!O7727)</f>
        <v/>
      </c>
      <c r="H7723" s="7" t="str">
        <f>IF('Payments Export'!B7727="","",G7723-F7723)</f>
        <v/>
      </c>
      <c r="I7723" s="3" t="str">
        <f>IF(C7723&lt;&gt;"",_xlfn.XLOOKUP(IFERROR(VALUE(C7723),C7723),'Items database'!A:A,'Items database'!B:B),(_xlfn.XLOOKUP(LEFT(E7723,3),Services,Services,"")))</f>
        <v/>
      </c>
      <c r="J7723" s="3" t="str">
        <f t="shared" si="241"/>
        <v/>
      </c>
    </row>
    <row r="7724" spans="1:10" x14ac:dyDescent="0.35">
      <c r="A7724" s="7" t="str">
        <f>IF('Payments Export'!A7728="","",'Payments Export'!A7728)</f>
        <v/>
      </c>
      <c r="B7724" s="7" t="str">
        <f>IF('Payments Export'!A7728="","",'Payments Export'!B7728)</f>
        <v/>
      </c>
      <c r="C7724" s="7" t="str">
        <f>IF(IFERROR(VALUE('Payments Export'!H7728),'Payments Export'!H7728)&lt;&gt;0,IFERROR(VALUE('Payments Export'!H7728),'Payments Export'!H7728),"")</f>
        <v/>
      </c>
      <c r="D7724" s="7" t="str">
        <f>IF('Payments Export'!I7728="","",'Payments Export'!I7728)</f>
        <v/>
      </c>
      <c r="E7724" s="7" t="str">
        <f t="shared" si="240"/>
        <v/>
      </c>
      <c r="F7724" s="7" t="str">
        <f>IF('Payments Export'!A7728="","",'Payments Export'!N7728)</f>
        <v/>
      </c>
      <c r="G7724" s="7" t="str">
        <f>IF('Payments Export'!A7728="","",'Payments Export'!O7728)</f>
        <v/>
      </c>
      <c r="H7724" s="7" t="str">
        <f>IF('Payments Export'!B7728="","",G7724-F7724)</f>
        <v/>
      </c>
      <c r="I7724" s="3" t="str">
        <f>IF(C7724&lt;&gt;"",_xlfn.XLOOKUP(IFERROR(VALUE(C7724),C7724),'Items database'!A:A,'Items database'!B:B),(_xlfn.XLOOKUP(LEFT(E7724,3),Services,Services,"")))</f>
        <v/>
      </c>
      <c r="J7724" s="3" t="str">
        <f t="shared" si="241"/>
        <v/>
      </c>
    </row>
    <row r="7725" spans="1:10" x14ac:dyDescent="0.35">
      <c r="A7725" s="7" t="str">
        <f>IF('Payments Export'!A7729="","",'Payments Export'!A7729)</f>
        <v/>
      </c>
      <c r="B7725" s="7" t="str">
        <f>IF('Payments Export'!A7729="","",'Payments Export'!B7729)</f>
        <v/>
      </c>
      <c r="C7725" s="7" t="str">
        <f>IF(IFERROR(VALUE('Payments Export'!H7729),'Payments Export'!H7729)&lt;&gt;0,IFERROR(VALUE('Payments Export'!H7729),'Payments Export'!H7729),"")</f>
        <v/>
      </c>
      <c r="D7725" s="7" t="str">
        <f>IF('Payments Export'!I7729="","",'Payments Export'!I7729)</f>
        <v/>
      </c>
      <c r="E7725" s="7" t="str">
        <f t="shared" si="240"/>
        <v/>
      </c>
      <c r="F7725" s="7" t="str">
        <f>IF('Payments Export'!A7729="","",'Payments Export'!N7729)</f>
        <v/>
      </c>
      <c r="G7725" s="7" t="str">
        <f>IF('Payments Export'!A7729="","",'Payments Export'!O7729)</f>
        <v/>
      </c>
      <c r="H7725" s="7" t="str">
        <f>IF('Payments Export'!B7729="","",G7725-F7725)</f>
        <v/>
      </c>
      <c r="I7725" s="3" t="str">
        <f>IF(C7725&lt;&gt;"",_xlfn.XLOOKUP(IFERROR(VALUE(C7725),C7725),'Items database'!A:A,'Items database'!B:B),(_xlfn.XLOOKUP(LEFT(E7725,3),Services,Services,"")))</f>
        <v/>
      </c>
      <c r="J7725" s="3" t="str">
        <f t="shared" si="241"/>
        <v/>
      </c>
    </row>
    <row r="7726" spans="1:10" x14ac:dyDescent="0.35">
      <c r="A7726" s="7" t="str">
        <f>IF('Payments Export'!A7730="","",'Payments Export'!A7730)</f>
        <v/>
      </c>
      <c r="B7726" s="7" t="str">
        <f>IF('Payments Export'!A7730="","",'Payments Export'!B7730)</f>
        <v/>
      </c>
      <c r="C7726" s="7" t="str">
        <f>IF(IFERROR(VALUE('Payments Export'!H7730),'Payments Export'!H7730)&lt;&gt;0,IFERROR(VALUE('Payments Export'!H7730),'Payments Export'!H7730),"")</f>
        <v/>
      </c>
      <c r="D7726" s="7" t="str">
        <f>IF('Payments Export'!I7730="","",'Payments Export'!I7730)</f>
        <v/>
      </c>
      <c r="E7726" s="7" t="str">
        <f t="shared" si="240"/>
        <v/>
      </c>
      <c r="F7726" s="7" t="str">
        <f>IF('Payments Export'!A7730="","",'Payments Export'!N7730)</f>
        <v/>
      </c>
      <c r="G7726" s="7" t="str">
        <f>IF('Payments Export'!A7730="","",'Payments Export'!O7730)</f>
        <v/>
      </c>
      <c r="H7726" s="7" t="str">
        <f>IF('Payments Export'!B7730="","",G7726-F7726)</f>
        <v/>
      </c>
      <c r="I7726" s="3" t="str">
        <f>IF(C7726&lt;&gt;"",_xlfn.XLOOKUP(IFERROR(VALUE(C7726),C7726),'Items database'!A:A,'Items database'!B:B),(_xlfn.XLOOKUP(LEFT(E7726,3),Services,Services,"")))</f>
        <v/>
      </c>
      <c r="J7726" s="3" t="str">
        <f t="shared" si="241"/>
        <v/>
      </c>
    </row>
    <row r="7727" spans="1:10" x14ac:dyDescent="0.35">
      <c r="A7727" s="7" t="str">
        <f>IF('Payments Export'!A7731="","",'Payments Export'!A7731)</f>
        <v/>
      </c>
      <c r="B7727" s="7" t="str">
        <f>IF('Payments Export'!A7731="","",'Payments Export'!B7731)</f>
        <v/>
      </c>
      <c r="C7727" s="7" t="str">
        <f>IF(IFERROR(VALUE('Payments Export'!H7731),'Payments Export'!H7731)&lt;&gt;0,IFERROR(VALUE('Payments Export'!H7731),'Payments Export'!H7731),"")</f>
        <v/>
      </c>
      <c r="D7727" s="7" t="str">
        <f>IF('Payments Export'!I7731="","",'Payments Export'!I7731)</f>
        <v/>
      </c>
      <c r="E7727" s="7" t="str">
        <f t="shared" si="240"/>
        <v/>
      </c>
      <c r="F7727" s="7" t="str">
        <f>IF('Payments Export'!A7731="","",'Payments Export'!N7731)</f>
        <v/>
      </c>
      <c r="G7727" s="7" t="str">
        <f>IF('Payments Export'!A7731="","",'Payments Export'!O7731)</f>
        <v/>
      </c>
      <c r="H7727" s="7" t="str">
        <f>IF('Payments Export'!B7731="","",G7727-F7727)</f>
        <v/>
      </c>
      <c r="I7727" s="3" t="str">
        <f>IF(C7727&lt;&gt;"",_xlfn.XLOOKUP(IFERROR(VALUE(C7727),C7727),'Items database'!A:A,'Items database'!B:B),(_xlfn.XLOOKUP(LEFT(E7727,3),Services,Services,"")))</f>
        <v/>
      </c>
      <c r="J7727" s="3" t="str">
        <f t="shared" si="241"/>
        <v/>
      </c>
    </row>
    <row r="7728" spans="1:10" x14ac:dyDescent="0.35">
      <c r="A7728" s="7" t="str">
        <f>IF('Payments Export'!A7732="","",'Payments Export'!A7732)</f>
        <v/>
      </c>
      <c r="B7728" s="7" t="str">
        <f>IF('Payments Export'!A7732="","",'Payments Export'!B7732)</f>
        <v/>
      </c>
      <c r="C7728" s="7" t="str">
        <f>IF(IFERROR(VALUE('Payments Export'!H7732),'Payments Export'!H7732)&lt;&gt;0,IFERROR(VALUE('Payments Export'!H7732),'Payments Export'!H7732),"")</f>
        <v/>
      </c>
      <c r="D7728" s="7" t="str">
        <f>IF('Payments Export'!I7732="","",'Payments Export'!I7732)</f>
        <v/>
      </c>
      <c r="E7728" s="7" t="str">
        <f t="shared" si="240"/>
        <v/>
      </c>
      <c r="F7728" s="7" t="str">
        <f>IF('Payments Export'!A7732="","",'Payments Export'!N7732)</f>
        <v/>
      </c>
      <c r="G7728" s="7" t="str">
        <f>IF('Payments Export'!A7732="","",'Payments Export'!O7732)</f>
        <v/>
      </c>
      <c r="H7728" s="7" t="str">
        <f>IF('Payments Export'!B7732="","",G7728-F7728)</f>
        <v/>
      </c>
      <c r="I7728" s="3" t="str">
        <f>IF(C7728&lt;&gt;"",_xlfn.XLOOKUP(IFERROR(VALUE(C7728),C7728),'Items database'!A:A,'Items database'!B:B),(_xlfn.XLOOKUP(LEFT(E7728,3),Services,Services,"")))</f>
        <v/>
      </c>
      <c r="J7728" s="3" t="str">
        <f t="shared" si="241"/>
        <v/>
      </c>
    </row>
    <row r="7729" spans="1:10" x14ac:dyDescent="0.35">
      <c r="A7729" s="7" t="str">
        <f>IF('Payments Export'!A7733="","",'Payments Export'!A7733)</f>
        <v/>
      </c>
      <c r="B7729" s="7" t="str">
        <f>IF('Payments Export'!A7733="","",'Payments Export'!B7733)</f>
        <v/>
      </c>
      <c r="C7729" s="7" t="str">
        <f>IF(IFERROR(VALUE('Payments Export'!H7733),'Payments Export'!H7733)&lt;&gt;0,IFERROR(VALUE('Payments Export'!H7733),'Payments Export'!H7733),"")</f>
        <v/>
      </c>
      <c r="D7729" s="7" t="str">
        <f>IF('Payments Export'!I7733="","",'Payments Export'!I7733)</f>
        <v/>
      </c>
      <c r="E7729" s="7" t="str">
        <f t="shared" si="240"/>
        <v/>
      </c>
      <c r="F7729" s="7" t="str">
        <f>IF('Payments Export'!A7733="","",'Payments Export'!N7733)</f>
        <v/>
      </c>
      <c r="G7729" s="7" t="str">
        <f>IF('Payments Export'!A7733="","",'Payments Export'!O7733)</f>
        <v/>
      </c>
      <c r="H7729" s="7" t="str">
        <f>IF('Payments Export'!B7733="","",G7729-F7729)</f>
        <v/>
      </c>
      <c r="I7729" s="3" t="str">
        <f>IF(C7729&lt;&gt;"",_xlfn.XLOOKUP(IFERROR(VALUE(C7729),C7729),'Items database'!A:A,'Items database'!B:B),(_xlfn.XLOOKUP(LEFT(E7729,3),Services,Services,"")))</f>
        <v/>
      </c>
      <c r="J7729" s="3" t="str">
        <f t="shared" si="241"/>
        <v/>
      </c>
    </row>
    <row r="7730" spans="1:10" x14ac:dyDescent="0.35">
      <c r="A7730" s="7" t="str">
        <f>IF('Payments Export'!A7734="","",'Payments Export'!A7734)</f>
        <v/>
      </c>
      <c r="B7730" s="7" t="str">
        <f>IF('Payments Export'!A7734="","",'Payments Export'!B7734)</f>
        <v/>
      </c>
      <c r="C7730" s="7" t="str">
        <f>IF(IFERROR(VALUE('Payments Export'!H7734),'Payments Export'!H7734)&lt;&gt;0,IFERROR(VALUE('Payments Export'!H7734),'Payments Export'!H7734),"")</f>
        <v/>
      </c>
      <c r="D7730" s="7" t="str">
        <f>IF('Payments Export'!I7734="","",'Payments Export'!I7734)</f>
        <v/>
      </c>
      <c r="E7730" s="7" t="str">
        <f t="shared" si="240"/>
        <v/>
      </c>
      <c r="F7730" s="7" t="str">
        <f>IF('Payments Export'!A7734="","",'Payments Export'!N7734)</f>
        <v/>
      </c>
      <c r="G7730" s="7" t="str">
        <f>IF('Payments Export'!A7734="","",'Payments Export'!O7734)</f>
        <v/>
      </c>
      <c r="H7730" s="7" t="str">
        <f>IF('Payments Export'!B7734="","",G7730-F7730)</f>
        <v/>
      </c>
      <c r="I7730" s="3" t="str">
        <f>IF(C7730&lt;&gt;"",_xlfn.XLOOKUP(IFERROR(VALUE(C7730),C7730),'Items database'!A:A,'Items database'!B:B),(_xlfn.XLOOKUP(LEFT(E7730,3),Services,Services,"")))</f>
        <v/>
      </c>
      <c r="J7730" s="3" t="str">
        <f t="shared" si="241"/>
        <v/>
      </c>
    </row>
    <row r="7731" spans="1:10" x14ac:dyDescent="0.35">
      <c r="A7731" s="7" t="str">
        <f>IF('Payments Export'!A7735="","",'Payments Export'!A7735)</f>
        <v/>
      </c>
      <c r="B7731" s="7" t="str">
        <f>IF('Payments Export'!A7735="","",'Payments Export'!B7735)</f>
        <v/>
      </c>
      <c r="C7731" s="7" t="str">
        <f>IF(IFERROR(VALUE('Payments Export'!H7735),'Payments Export'!H7735)&lt;&gt;0,IFERROR(VALUE('Payments Export'!H7735),'Payments Export'!H7735),"")</f>
        <v/>
      </c>
      <c r="D7731" s="7" t="str">
        <f>IF('Payments Export'!I7735="","",'Payments Export'!I7735)</f>
        <v/>
      </c>
      <c r="E7731" s="7" t="str">
        <f t="shared" si="240"/>
        <v/>
      </c>
      <c r="F7731" s="7" t="str">
        <f>IF('Payments Export'!A7735="","",'Payments Export'!N7735)</f>
        <v/>
      </c>
      <c r="G7731" s="7" t="str">
        <f>IF('Payments Export'!A7735="","",'Payments Export'!O7735)</f>
        <v/>
      </c>
      <c r="H7731" s="7" t="str">
        <f>IF('Payments Export'!B7735="","",G7731-F7731)</f>
        <v/>
      </c>
      <c r="I7731" s="3" t="str">
        <f>IF(C7731&lt;&gt;"",_xlfn.XLOOKUP(IFERROR(VALUE(C7731),C7731),'Items database'!A:A,'Items database'!B:B),(_xlfn.XLOOKUP(LEFT(E7731,3),Services,Services,"")))</f>
        <v/>
      </c>
      <c r="J7731" s="3" t="str">
        <f t="shared" si="241"/>
        <v/>
      </c>
    </row>
    <row r="7732" spans="1:10" x14ac:dyDescent="0.35">
      <c r="A7732" s="7" t="str">
        <f>IF('Payments Export'!A7736="","",'Payments Export'!A7736)</f>
        <v/>
      </c>
      <c r="B7732" s="7" t="str">
        <f>IF('Payments Export'!A7736="","",'Payments Export'!B7736)</f>
        <v/>
      </c>
      <c r="C7732" s="7" t="str">
        <f>IF(IFERROR(VALUE('Payments Export'!H7736),'Payments Export'!H7736)&lt;&gt;0,IFERROR(VALUE('Payments Export'!H7736),'Payments Export'!H7736),"")</f>
        <v/>
      </c>
      <c r="D7732" s="7" t="str">
        <f>IF('Payments Export'!I7736="","",'Payments Export'!I7736)</f>
        <v/>
      </c>
      <c r="E7732" s="7" t="str">
        <f t="shared" si="240"/>
        <v/>
      </c>
      <c r="F7732" s="7" t="str">
        <f>IF('Payments Export'!A7736="","",'Payments Export'!N7736)</f>
        <v/>
      </c>
      <c r="G7732" s="7" t="str">
        <f>IF('Payments Export'!A7736="","",'Payments Export'!O7736)</f>
        <v/>
      </c>
      <c r="H7732" s="7" t="str">
        <f>IF('Payments Export'!B7736="","",G7732-F7732)</f>
        <v/>
      </c>
      <c r="I7732" s="3" t="str">
        <f>IF(C7732&lt;&gt;"",_xlfn.XLOOKUP(IFERROR(VALUE(C7732),C7732),'Items database'!A:A,'Items database'!B:B),(_xlfn.XLOOKUP(LEFT(E7732,3),Services,Services,"")))</f>
        <v/>
      </c>
      <c r="J7732" s="3" t="str">
        <f t="shared" si="241"/>
        <v/>
      </c>
    </row>
    <row r="7733" spans="1:10" x14ac:dyDescent="0.35">
      <c r="A7733" s="7" t="str">
        <f>IF('Payments Export'!A7737="","",'Payments Export'!A7737)</f>
        <v/>
      </c>
      <c r="B7733" s="7" t="str">
        <f>IF('Payments Export'!A7737="","",'Payments Export'!B7737)</f>
        <v/>
      </c>
      <c r="C7733" s="7" t="str">
        <f>IF(IFERROR(VALUE('Payments Export'!H7737),'Payments Export'!H7737)&lt;&gt;0,IFERROR(VALUE('Payments Export'!H7737),'Payments Export'!H7737),"")</f>
        <v/>
      </c>
      <c r="D7733" s="7" t="str">
        <f>IF('Payments Export'!I7737="","",'Payments Export'!I7737)</f>
        <v/>
      </c>
      <c r="E7733" s="7" t="str">
        <f t="shared" si="240"/>
        <v/>
      </c>
      <c r="F7733" s="7" t="str">
        <f>IF('Payments Export'!A7737="","",'Payments Export'!N7737)</f>
        <v/>
      </c>
      <c r="G7733" s="7" t="str">
        <f>IF('Payments Export'!A7737="","",'Payments Export'!O7737)</f>
        <v/>
      </c>
      <c r="H7733" s="7" t="str">
        <f>IF('Payments Export'!B7737="","",G7733-F7733)</f>
        <v/>
      </c>
      <c r="I7733" s="3" t="str">
        <f>IF(C7733&lt;&gt;"",_xlfn.XLOOKUP(IFERROR(VALUE(C7733),C7733),'Items database'!A:A,'Items database'!B:B),(_xlfn.XLOOKUP(LEFT(E7733,3),Services,Services,"")))</f>
        <v/>
      </c>
      <c r="J7733" s="3" t="str">
        <f t="shared" si="241"/>
        <v/>
      </c>
    </row>
    <row r="7734" spans="1:10" x14ac:dyDescent="0.35">
      <c r="A7734" s="7" t="str">
        <f>IF('Payments Export'!A7738="","",'Payments Export'!A7738)</f>
        <v/>
      </c>
      <c r="B7734" s="7" t="str">
        <f>IF('Payments Export'!A7738="","",'Payments Export'!B7738)</f>
        <v/>
      </c>
      <c r="C7734" s="7" t="str">
        <f>IF(IFERROR(VALUE('Payments Export'!H7738),'Payments Export'!H7738)&lt;&gt;0,IFERROR(VALUE('Payments Export'!H7738),'Payments Export'!H7738),"")</f>
        <v/>
      </c>
      <c r="D7734" s="7" t="str">
        <f>IF('Payments Export'!I7738="","",'Payments Export'!I7738)</f>
        <v/>
      </c>
      <c r="E7734" s="7" t="str">
        <f t="shared" si="240"/>
        <v/>
      </c>
      <c r="F7734" s="7" t="str">
        <f>IF('Payments Export'!A7738="","",'Payments Export'!N7738)</f>
        <v/>
      </c>
      <c r="G7734" s="7" t="str">
        <f>IF('Payments Export'!A7738="","",'Payments Export'!O7738)</f>
        <v/>
      </c>
      <c r="H7734" s="7" t="str">
        <f>IF('Payments Export'!B7738="","",G7734-F7734)</f>
        <v/>
      </c>
      <c r="I7734" s="3" t="str">
        <f>IF(C7734&lt;&gt;"",_xlfn.XLOOKUP(IFERROR(VALUE(C7734),C7734),'Items database'!A:A,'Items database'!B:B),(_xlfn.XLOOKUP(LEFT(E7734,3),Services,Services,"")))</f>
        <v/>
      </c>
      <c r="J7734" s="3" t="str">
        <f t="shared" si="241"/>
        <v/>
      </c>
    </row>
    <row r="7735" spans="1:10" x14ac:dyDescent="0.35">
      <c r="A7735" s="7" t="str">
        <f>IF('Payments Export'!A7739="","",'Payments Export'!A7739)</f>
        <v/>
      </c>
      <c r="B7735" s="7" t="str">
        <f>IF('Payments Export'!A7739="","",'Payments Export'!B7739)</f>
        <v/>
      </c>
      <c r="C7735" s="7" t="str">
        <f>IF(IFERROR(VALUE('Payments Export'!H7739),'Payments Export'!H7739)&lt;&gt;0,IFERROR(VALUE('Payments Export'!H7739),'Payments Export'!H7739),"")</f>
        <v/>
      </c>
      <c r="D7735" s="7" t="str">
        <f>IF('Payments Export'!I7739="","",'Payments Export'!I7739)</f>
        <v/>
      </c>
      <c r="E7735" s="7" t="str">
        <f t="shared" si="240"/>
        <v/>
      </c>
      <c r="F7735" s="7" t="str">
        <f>IF('Payments Export'!A7739="","",'Payments Export'!N7739)</f>
        <v/>
      </c>
      <c r="G7735" s="7" t="str">
        <f>IF('Payments Export'!A7739="","",'Payments Export'!O7739)</f>
        <v/>
      </c>
      <c r="H7735" s="7" t="str">
        <f>IF('Payments Export'!B7739="","",G7735-F7735)</f>
        <v/>
      </c>
      <c r="I7735" s="3" t="str">
        <f>IF(C7735&lt;&gt;"",_xlfn.XLOOKUP(IFERROR(VALUE(C7735),C7735),'Items database'!A:A,'Items database'!B:B),(_xlfn.XLOOKUP(LEFT(E7735,3),Services,Services,"")))</f>
        <v/>
      </c>
      <c r="J7735" s="3" t="str">
        <f t="shared" si="241"/>
        <v/>
      </c>
    </row>
    <row r="7736" spans="1:10" x14ac:dyDescent="0.35">
      <c r="A7736" s="7" t="str">
        <f>IF('Payments Export'!A7740="","",'Payments Export'!A7740)</f>
        <v/>
      </c>
      <c r="B7736" s="7" t="str">
        <f>IF('Payments Export'!A7740="","",'Payments Export'!B7740)</f>
        <v/>
      </c>
      <c r="C7736" s="7" t="str">
        <f>IF(IFERROR(VALUE('Payments Export'!H7740),'Payments Export'!H7740)&lt;&gt;0,IFERROR(VALUE('Payments Export'!H7740),'Payments Export'!H7740),"")</f>
        <v/>
      </c>
      <c r="D7736" s="7" t="str">
        <f>IF('Payments Export'!I7740="","",'Payments Export'!I7740)</f>
        <v/>
      </c>
      <c r="E7736" s="7" t="str">
        <f t="shared" si="240"/>
        <v/>
      </c>
      <c r="F7736" s="7" t="str">
        <f>IF('Payments Export'!A7740="","",'Payments Export'!N7740)</f>
        <v/>
      </c>
      <c r="G7736" s="7" t="str">
        <f>IF('Payments Export'!A7740="","",'Payments Export'!O7740)</f>
        <v/>
      </c>
      <c r="H7736" s="7" t="str">
        <f>IF('Payments Export'!B7740="","",G7736-F7736)</f>
        <v/>
      </c>
      <c r="I7736" s="3" t="str">
        <f>IF(C7736&lt;&gt;"",_xlfn.XLOOKUP(IFERROR(VALUE(C7736),C7736),'Items database'!A:A,'Items database'!B:B),(_xlfn.XLOOKUP(LEFT(E7736,3),Services,Services,"")))</f>
        <v/>
      </c>
      <c r="J7736" s="3" t="str">
        <f t="shared" si="241"/>
        <v/>
      </c>
    </row>
    <row r="7737" spans="1:10" x14ac:dyDescent="0.35">
      <c r="A7737" s="7" t="str">
        <f>IF('Payments Export'!A7741="","",'Payments Export'!A7741)</f>
        <v/>
      </c>
      <c r="B7737" s="7" t="str">
        <f>IF('Payments Export'!A7741="","",'Payments Export'!B7741)</f>
        <v/>
      </c>
      <c r="C7737" s="7" t="str">
        <f>IF(IFERROR(VALUE('Payments Export'!H7741),'Payments Export'!H7741)&lt;&gt;0,IFERROR(VALUE('Payments Export'!H7741),'Payments Export'!H7741),"")</f>
        <v/>
      </c>
      <c r="D7737" s="7" t="str">
        <f>IF('Payments Export'!I7741="","",'Payments Export'!I7741)</f>
        <v/>
      </c>
      <c r="E7737" s="7" t="str">
        <f t="shared" si="240"/>
        <v/>
      </c>
      <c r="F7737" s="7" t="str">
        <f>IF('Payments Export'!A7741="","",'Payments Export'!N7741)</f>
        <v/>
      </c>
      <c r="G7737" s="7" t="str">
        <f>IF('Payments Export'!A7741="","",'Payments Export'!O7741)</f>
        <v/>
      </c>
      <c r="H7737" s="7" t="str">
        <f>IF('Payments Export'!B7741="","",G7737-F7737)</f>
        <v/>
      </c>
      <c r="I7737" s="3" t="str">
        <f>IF(C7737&lt;&gt;"",_xlfn.XLOOKUP(IFERROR(VALUE(C7737),C7737),'Items database'!A:A,'Items database'!B:B),(_xlfn.XLOOKUP(LEFT(E7737,3),Services,Services,"")))</f>
        <v/>
      </c>
      <c r="J7737" s="3" t="str">
        <f t="shared" si="241"/>
        <v/>
      </c>
    </row>
    <row r="7738" spans="1:10" x14ac:dyDescent="0.35">
      <c r="A7738" s="7" t="str">
        <f>IF('Payments Export'!A7742="","",'Payments Export'!A7742)</f>
        <v/>
      </c>
      <c r="B7738" s="7" t="str">
        <f>IF('Payments Export'!A7742="","",'Payments Export'!B7742)</f>
        <v/>
      </c>
      <c r="C7738" s="7" t="str">
        <f>IF(IFERROR(VALUE('Payments Export'!H7742),'Payments Export'!H7742)&lt;&gt;0,IFERROR(VALUE('Payments Export'!H7742),'Payments Export'!H7742),"")</f>
        <v/>
      </c>
      <c r="D7738" s="7" t="str">
        <f>IF('Payments Export'!I7742="","",'Payments Export'!I7742)</f>
        <v/>
      </c>
      <c r="E7738" s="7" t="str">
        <f t="shared" si="240"/>
        <v/>
      </c>
      <c r="F7738" s="7" t="str">
        <f>IF('Payments Export'!A7742="","",'Payments Export'!N7742)</f>
        <v/>
      </c>
      <c r="G7738" s="7" t="str">
        <f>IF('Payments Export'!A7742="","",'Payments Export'!O7742)</f>
        <v/>
      </c>
      <c r="H7738" s="7" t="str">
        <f>IF('Payments Export'!B7742="","",G7738-F7738)</f>
        <v/>
      </c>
      <c r="I7738" s="3" t="str">
        <f>IF(C7738&lt;&gt;"",_xlfn.XLOOKUP(IFERROR(VALUE(C7738),C7738),'Items database'!A:A,'Items database'!B:B),(_xlfn.XLOOKUP(LEFT(E7738,3),Services,Services,"")))</f>
        <v/>
      </c>
      <c r="J7738" s="3" t="str">
        <f t="shared" si="241"/>
        <v/>
      </c>
    </row>
    <row r="7739" spans="1:10" x14ac:dyDescent="0.35">
      <c r="A7739" s="7" t="str">
        <f>IF('Payments Export'!A7743="","",'Payments Export'!A7743)</f>
        <v/>
      </c>
      <c r="B7739" s="7" t="str">
        <f>IF('Payments Export'!A7743="","",'Payments Export'!B7743)</f>
        <v/>
      </c>
      <c r="C7739" s="7" t="str">
        <f>IF(IFERROR(VALUE('Payments Export'!H7743),'Payments Export'!H7743)&lt;&gt;0,IFERROR(VALUE('Payments Export'!H7743),'Payments Export'!H7743),"")</f>
        <v/>
      </c>
      <c r="D7739" s="7" t="str">
        <f>IF('Payments Export'!I7743="","",'Payments Export'!I7743)</f>
        <v/>
      </c>
      <c r="E7739" s="7" t="str">
        <f t="shared" si="240"/>
        <v/>
      </c>
      <c r="F7739" s="7" t="str">
        <f>IF('Payments Export'!A7743="","",'Payments Export'!N7743)</f>
        <v/>
      </c>
      <c r="G7739" s="7" t="str">
        <f>IF('Payments Export'!A7743="","",'Payments Export'!O7743)</f>
        <v/>
      </c>
      <c r="H7739" s="7" t="str">
        <f>IF('Payments Export'!B7743="","",G7739-F7739)</f>
        <v/>
      </c>
      <c r="I7739" s="3" t="str">
        <f>IF(C7739&lt;&gt;"",_xlfn.XLOOKUP(IFERROR(VALUE(C7739),C7739),'Items database'!A:A,'Items database'!B:B),(_xlfn.XLOOKUP(LEFT(E7739,3),Services,Services,"")))</f>
        <v/>
      </c>
      <c r="J7739" s="3" t="str">
        <f t="shared" si="241"/>
        <v/>
      </c>
    </row>
    <row r="7740" spans="1:10" x14ac:dyDescent="0.35">
      <c r="A7740" s="7" t="str">
        <f>IF('Payments Export'!A7744="","",'Payments Export'!A7744)</f>
        <v/>
      </c>
      <c r="B7740" s="7" t="str">
        <f>IF('Payments Export'!A7744="","",'Payments Export'!B7744)</f>
        <v/>
      </c>
      <c r="C7740" s="7" t="str">
        <f>IF(IFERROR(VALUE('Payments Export'!H7744),'Payments Export'!H7744)&lt;&gt;0,IFERROR(VALUE('Payments Export'!H7744),'Payments Export'!H7744),"")</f>
        <v/>
      </c>
      <c r="D7740" s="7" t="str">
        <f>IF('Payments Export'!I7744="","",'Payments Export'!I7744)</f>
        <v/>
      </c>
      <c r="E7740" s="7" t="str">
        <f t="shared" si="240"/>
        <v/>
      </c>
      <c r="F7740" s="7" t="str">
        <f>IF('Payments Export'!A7744="","",'Payments Export'!N7744)</f>
        <v/>
      </c>
      <c r="G7740" s="7" t="str">
        <f>IF('Payments Export'!A7744="","",'Payments Export'!O7744)</f>
        <v/>
      </c>
      <c r="H7740" s="7" t="str">
        <f>IF('Payments Export'!B7744="","",G7740-F7740)</f>
        <v/>
      </c>
      <c r="I7740" s="3" t="str">
        <f>IF(C7740&lt;&gt;"",_xlfn.XLOOKUP(IFERROR(VALUE(C7740),C7740),'Items database'!A:A,'Items database'!B:B),(_xlfn.XLOOKUP(LEFT(E7740,3),Services,Services,"")))</f>
        <v/>
      </c>
      <c r="J7740" s="3" t="str">
        <f t="shared" si="241"/>
        <v/>
      </c>
    </row>
    <row r="7741" spans="1:10" x14ac:dyDescent="0.35">
      <c r="A7741" s="7" t="str">
        <f>IF('Payments Export'!A7745="","",'Payments Export'!A7745)</f>
        <v/>
      </c>
      <c r="B7741" s="7" t="str">
        <f>IF('Payments Export'!A7745="","",'Payments Export'!B7745)</f>
        <v/>
      </c>
      <c r="C7741" s="7" t="str">
        <f>IF(IFERROR(VALUE('Payments Export'!H7745),'Payments Export'!H7745)&lt;&gt;0,IFERROR(VALUE('Payments Export'!H7745),'Payments Export'!H7745),"")</f>
        <v/>
      </c>
      <c r="D7741" s="7" t="str">
        <f>IF('Payments Export'!I7745="","",'Payments Export'!I7745)</f>
        <v/>
      </c>
      <c r="E7741" s="7" t="str">
        <f t="shared" si="240"/>
        <v/>
      </c>
      <c r="F7741" s="7" t="str">
        <f>IF('Payments Export'!A7745="","",'Payments Export'!N7745)</f>
        <v/>
      </c>
      <c r="G7741" s="7" t="str">
        <f>IF('Payments Export'!A7745="","",'Payments Export'!O7745)</f>
        <v/>
      </c>
      <c r="H7741" s="7" t="str">
        <f>IF('Payments Export'!B7745="","",G7741-F7741)</f>
        <v/>
      </c>
      <c r="I7741" s="3" t="str">
        <f>IF(C7741&lt;&gt;"",_xlfn.XLOOKUP(IFERROR(VALUE(C7741),C7741),'Items database'!A:A,'Items database'!B:B),(_xlfn.XLOOKUP(LEFT(E7741,3),Services,Services,"")))</f>
        <v/>
      </c>
      <c r="J7741" s="3" t="str">
        <f t="shared" si="241"/>
        <v/>
      </c>
    </row>
    <row r="7742" spans="1:10" x14ac:dyDescent="0.35">
      <c r="A7742" s="7" t="str">
        <f>IF('Payments Export'!A7746="","",'Payments Export'!A7746)</f>
        <v/>
      </c>
      <c r="B7742" s="7" t="str">
        <f>IF('Payments Export'!A7746="","",'Payments Export'!B7746)</f>
        <v/>
      </c>
      <c r="C7742" s="7" t="str">
        <f>IF(IFERROR(VALUE('Payments Export'!H7746),'Payments Export'!H7746)&lt;&gt;0,IFERROR(VALUE('Payments Export'!H7746),'Payments Export'!H7746),"")</f>
        <v/>
      </c>
      <c r="D7742" s="7" t="str">
        <f>IF('Payments Export'!I7746="","",'Payments Export'!I7746)</f>
        <v/>
      </c>
      <c r="E7742" s="7" t="str">
        <f t="shared" si="240"/>
        <v/>
      </c>
      <c r="F7742" s="7" t="str">
        <f>IF('Payments Export'!A7746="","",'Payments Export'!N7746)</f>
        <v/>
      </c>
      <c r="G7742" s="7" t="str">
        <f>IF('Payments Export'!A7746="","",'Payments Export'!O7746)</f>
        <v/>
      </c>
      <c r="H7742" s="7" t="str">
        <f>IF('Payments Export'!B7746="","",G7742-F7742)</f>
        <v/>
      </c>
      <c r="I7742" s="3" t="str">
        <f>IF(C7742&lt;&gt;"",_xlfn.XLOOKUP(IFERROR(VALUE(C7742),C7742),'Items database'!A:A,'Items database'!B:B),(_xlfn.XLOOKUP(LEFT(E7742,3),Services,Services,"")))</f>
        <v/>
      </c>
      <c r="J7742" s="3" t="str">
        <f t="shared" si="241"/>
        <v/>
      </c>
    </row>
    <row r="7743" spans="1:10" x14ac:dyDescent="0.35">
      <c r="A7743" s="7" t="str">
        <f>IF('Payments Export'!A7747="","",'Payments Export'!A7747)</f>
        <v/>
      </c>
      <c r="B7743" s="7" t="str">
        <f>IF('Payments Export'!A7747="","",'Payments Export'!B7747)</f>
        <v/>
      </c>
      <c r="C7743" s="7" t="str">
        <f>IF(IFERROR(VALUE('Payments Export'!H7747),'Payments Export'!H7747)&lt;&gt;0,IFERROR(VALUE('Payments Export'!H7747),'Payments Export'!H7747),"")</f>
        <v/>
      </c>
      <c r="D7743" s="7" t="str">
        <f>IF('Payments Export'!I7747="","",'Payments Export'!I7747)</f>
        <v/>
      </c>
      <c r="E7743" s="7" t="str">
        <f t="shared" si="240"/>
        <v/>
      </c>
      <c r="F7743" s="7" t="str">
        <f>IF('Payments Export'!A7747="","",'Payments Export'!N7747)</f>
        <v/>
      </c>
      <c r="G7743" s="7" t="str">
        <f>IF('Payments Export'!A7747="","",'Payments Export'!O7747)</f>
        <v/>
      </c>
      <c r="H7743" s="7" t="str">
        <f>IF('Payments Export'!B7747="","",G7743-F7743)</f>
        <v/>
      </c>
      <c r="I7743" s="3" t="str">
        <f>IF(C7743&lt;&gt;"",_xlfn.XLOOKUP(IFERROR(VALUE(C7743),C7743),'Items database'!A:A,'Items database'!B:B),(_xlfn.XLOOKUP(LEFT(E7743,3),Services,Services,"")))</f>
        <v/>
      </c>
      <c r="J7743" s="3" t="str">
        <f t="shared" si="241"/>
        <v/>
      </c>
    </row>
    <row r="7744" spans="1:10" x14ac:dyDescent="0.35">
      <c r="A7744" s="7" t="str">
        <f>IF('Payments Export'!A7748="","",'Payments Export'!A7748)</f>
        <v/>
      </c>
      <c r="B7744" s="7" t="str">
        <f>IF('Payments Export'!A7748="","",'Payments Export'!B7748)</f>
        <v/>
      </c>
      <c r="C7744" s="7" t="str">
        <f>IF(IFERROR(VALUE('Payments Export'!H7748),'Payments Export'!H7748)&lt;&gt;0,IFERROR(VALUE('Payments Export'!H7748),'Payments Export'!H7748),"")</f>
        <v/>
      </c>
      <c r="D7744" s="7" t="str">
        <f>IF('Payments Export'!I7748="","",'Payments Export'!I7748)</f>
        <v/>
      </c>
      <c r="E7744" s="7" t="str">
        <f t="shared" si="240"/>
        <v/>
      </c>
      <c r="F7744" s="7" t="str">
        <f>IF('Payments Export'!A7748="","",'Payments Export'!N7748)</f>
        <v/>
      </c>
      <c r="G7744" s="7" t="str">
        <f>IF('Payments Export'!A7748="","",'Payments Export'!O7748)</f>
        <v/>
      </c>
      <c r="H7744" s="7" t="str">
        <f>IF('Payments Export'!B7748="","",G7744-F7744)</f>
        <v/>
      </c>
      <c r="I7744" s="3" t="str">
        <f>IF(C7744&lt;&gt;"",_xlfn.XLOOKUP(IFERROR(VALUE(C7744),C7744),'Items database'!A:A,'Items database'!B:B),(_xlfn.XLOOKUP(LEFT(E7744,3),Services,Services,"")))</f>
        <v/>
      </c>
      <c r="J7744" s="3" t="str">
        <f t="shared" si="241"/>
        <v/>
      </c>
    </row>
    <row r="7745" spans="1:10" x14ac:dyDescent="0.35">
      <c r="A7745" s="7" t="str">
        <f>IF('Payments Export'!A7749="","",'Payments Export'!A7749)</f>
        <v/>
      </c>
      <c r="B7745" s="7" t="str">
        <f>IF('Payments Export'!A7749="","",'Payments Export'!B7749)</f>
        <v/>
      </c>
      <c r="C7745" s="7" t="str">
        <f>IF(IFERROR(VALUE('Payments Export'!H7749),'Payments Export'!H7749)&lt;&gt;0,IFERROR(VALUE('Payments Export'!H7749),'Payments Export'!H7749),"")</f>
        <v/>
      </c>
      <c r="D7745" s="7" t="str">
        <f>IF('Payments Export'!I7749="","",'Payments Export'!I7749)</f>
        <v/>
      </c>
      <c r="E7745" s="7" t="str">
        <f t="shared" ref="E7745:E7808" si="242">LEFT(D7745,66)</f>
        <v/>
      </c>
      <c r="F7745" s="7" t="str">
        <f>IF('Payments Export'!A7749="","",'Payments Export'!N7749)</f>
        <v/>
      </c>
      <c r="G7745" s="7" t="str">
        <f>IF('Payments Export'!A7749="","",'Payments Export'!O7749)</f>
        <v/>
      </c>
      <c r="H7745" s="7" t="str">
        <f>IF('Payments Export'!B7749="","",G7745-F7745)</f>
        <v/>
      </c>
      <c r="I7745" s="3" t="str">
        <f>IF(C7745&lt;&gt;"",_xlfn.XLOOKUP(IFERROR(VALUE(C7745),C7745),'Items database'!A:A,'Items database'!B:B),(_xlfn.XLOOKUP(LEFT(E7745,3),Services,Services,"")))</f>
        <v/>
      </c>
      <c r="J7745" s="3" t="str">
        <f t="shared" ref="J7745:J7808" si="243">IF(ISNUMBER(F7745)=TRUE,IF(F7745=0,"","GST"),"")</f>
        <v/>
      </c>
    </row>
    <row r="7746" spans="1:10" x14ac:dyDescent="0.35">
      <c r="A7746" s="7" t="str">
        <f>IF('Payments Export'!A7750="","",'Payments Export'!A7750)</f>
        <v/>
      </c>
      <c r="B7746" s="7" t="str">
        <f>IF('Payments Export'!A7750="","",'Payments Export'!B7750)</f>
        <v/>
      </c>
      <c r="C7746" s="7" t="str">
        <f>IF(IFERROR(VALUE('Payments Export'!H7750),'Payments Export'!H7750)&lt;&gt;0,IFERROR(VALUE('Payments Export'!H7750),'Payments Export'!H7750),"")</f>
        <v/>
      </c>
      <c r="D7746" s="7" t="str">
        <f>IF('Payments Export'!I7750="","",'Payments Export'!I7750)</f>
        <v/>
      </c>
      <c r="E7746" s="7" t="str">
        <f t="shared" si="242"/>
        <v/>
      </c>
      <c r="F7746" s="7" t="str">
        <f>IF('Payments Export'!A7750="","",'Payments Export'!N7750)</f>
        <v/>
      </c>
      <c r="G7746" s="7" t="str">
        <f>IF('Payments Export'!A7750="","",'Payments Export'!O7750)</f>
        <v/>
      </c>
      <c r="H7746" s="7" t="str">
        <f>IF('Payments Export'!B7750="","",G7746-F7746)</f>
        <v/>
      </c>
      <c r="I7746" s="3" t="str">
        <f>IF(C7746&lt;&gt;"",_xlfn.XLOOKUP(IFERROR(VALUE(C7746),C7746),'Items database'!A:A,'Items database'!B:B),(_xlfn.XLOOKUP(LEFT(E7746,3),Services,Services,"")))</f>
        <v/>
      </c>
      <c r="J7746" s="3" t="str">
        <f t="shared" si="243"/>
        <v/>
      </c>
    </row>
    <row r="7747" spans="1:10" x14ac:dyDescent="0.35">
      <c r="A7747" s="7" t="str">
        <f>IF('Payments Export'!A7751="","",'Payments Export'!A7751)</f>
        <v/>
      </c>
      <c r="B7747" s="7" t="str">
        <f>IF('Payments Export'!A7751="","",'Payments Export'!B7751)</f>
        <v/>
      </c>
      <c r="C7747" s="7" t="str">
        <f>IF(IFERROR(VALUE('Payments Export'!H7751),'Payments Export'!H7751)&lt;&gt;0,IFERROR(VALUE('Payments Export'!H7751),'Payments Export'!H7751),"")</f>
        <v/>
      </c>
      <c r="D7747" s="7" t="str">
        <f>IF('Payments Export'!I7751="","",'Payments Export'!I7751)</f>
        <v/>
      </c>
      <c r="E7747" s="7" t="str">
        <f t="shared" si="242"/>
        <v/>
      </c>
      <c r="F7747" s="7" t="str">
        <f>IF('Payments Export'!A7751="","",'Payments Export'!N7751)</f>
        <v/>
      </c>
      <c r="G7747" s="7" t="str">
        <f>IF('Payments Export'!A7751="","",'Payments Export'!O7751)</f>
        <v/>
      </c>
      <c r="H7747" s="7" t="str">
        <f>IF('Payments Export'!B7751="","",G7747-F7747)</f>
        <v/>
      </c>
      <c r="I7747" s="3" t="str">
        <f>IF(C7747&lt;&gt;"",_xlfn.XLOOKUP(IFERROR(VALUE(C7747),C7747),'Items database'!A:A,'Items database'!B:B),(_xlfn.XLOOKUP(LEFT(E7747,3),Services,Services,"")))</f>
        <v/>
      </c>
      <c r="J7747" s="3" t="str">
        <f t="shared" si="243"/>
        <v/>
      </c>
    </row>
    <row r="7748" spans="1:10" x14ac:dyDescent="0.35">
      <c r="A7748" s="7" t="str">
        <f>IF('Payments Export'!A7752="","",'Payments Export'!A7752)</f>
        <v/>
      </c>
      <c r="B7748" s="7" t="str">
        <f>IF('Payments Export'!A7752="","",'Payments Export'!B7752)</f>
        <v/>
      </c>
      <c r="C7748" s="7" t="str">
        <f>IF(IFERROR(VALUE('Payments Export'!H7752),'Payments Export'!H7752)&lt;&gt;0,IFERROR(VALUE('Payments Export'!H7752),'Payments Export'!H7752),"")</f>
        <v/>
      </c>
      <c r="D7748" s="7" t="str">
        <f>IF('Payments Export'!I7752="","",'Payments Export'!I7752)</f>
        <v/>
      </c>
      <c r="E7748" s="7" t="str">
        <f t="shared" si="242"/>
        <v/>
      </c>
      <c r="F7748" s="7" t="str">
        <f>IF('Payments Export'!A7752="","",'Payments Export'!N7752)</f>
        <v/>
      </c>
      <c r="G7748" s="7" t="str">
        <f>IF('Payments Export'!A7752="","",'Payments Export'!O7752)</f>
        <v/>
      </c>
      <c r="H7748" s="7" t="str">
        <f>IF('Payments Export'!B7752="","",G7748-F7748)</f>
        <v/>
      </c>
      <c r="I7748" s="3" t="str">
        <f>IF(C7748&lt;&gt;"",_xlfn.XLOOKUP(IFERROR(VALUE(C7748),C7748),'Items database'!A:A,'Items database'!B:B),(_xlfn.XLOOKUP(LEFT(E7748,3),Services,Services,"")))</f>
        <v/>
      </c>
      <c r="J7748" s="3" t="str">
        <f t="shared" si="243"/>
        <v/>
      </c>
    </row>
    <row r="7749" spans="1:10" x14ac:dyDescent="0.35">
      <c r="A7749" s="7" t="str">
        <f>IF('Payments Export'!A7753="","",'Payments Export'!A7753)</f>
        <v/>
      </c>
      <c r="B7749" s="7" t="str">
        <f>IF('Payments Export'!A7753="","",'Payments Export'!B7753)</f>
        <v/>
      </c>
      <c r="C7749" s="7" t="str">
        <f>IF(IFERROR(VALUE('Payments Export'!H7753),'Payments Export'!H7753)&lt;&gt;0,IFERROR(VALUE('Payments Export'!H7753),'Payments Export'!H7753),"")</f>
        <v/>
      </c>
      <c r="D7749" s="7" t="str">
        <f>IF('Payments Export'!I7753="","",'Payments Export'!I7753)</f>
        <v/>
      </c>
      <c r="E7749" s="7" t="str">
        <f t="shared" si="242"/>
        <v/>
      </c>
      <c r="F7749" s="7" t="str">
        <f>IF('Payments Export'!A7753="","",'Payments Export'!N7753)</f>
        <v/>
      </c>
      <c r="G7749" s="7" t="str">
        <f>IF('Payments Export'!A7753="","",'Payments Export'!O7753)</f>
        <v/>
      </c>
      <c r="H7749" s="7" t="str">
        <f>IF('Payments Export'!B7753="","",G7749-F7749)</f>
        <v/>
      </c>
      <c r="I7749" s="3" t="str">
        <f>IF(C7749&lt;&gt;"",_xlfn.XLOOKUP(IFERROR(VALUE(C7749),C7749),'Items database'!A:A,'Items database'!B:B),(_xlfn.XLOOKUP(LEFT(E7749,3),Services,Services,"")))</f>
        <v/>
      </c>
      <c r="J7749" s="3" t="str">
        <f t="shared" si="243"/>
        <v/>
      </c>
    </row>
    <row r="7750" spans="1:10" x14ac:dyDescent="0.35">
      <c r="A7750" s="7" t="str">
        <f>IF('Payments Export'!A7754="","",'Payments Export'!A7754)</f>
        <v/>
      </c>
      <c r="B7750" s="7" t="str">
        <f>IF('Payments Export'!A7754="","",'Payments Export'!B7754)</f>
        <v/>
      </c>
      <c r="C7750" s="7" t="str">
        <f>IF(IFERROR(VALUE('Payments Export'!H7754),'Payments Export'!H7754)&lt;&gt;0,IFERROR(VALUE('Payments Export'!H7754),'Payments Export'!H7754),"")</f>
        <v/>
      </c>
      <c r="D7750" s="7" t="str">
        <f>IF('Payments Export'!I7754="","",'Payments Export'!I7754)</f>
        <v/>
      </c>
      <c r="E7750" s="7" t="str">
        <f t="shared" si="242"/>
        <v/>
      </c>
      <c r="F7750" s="7" t="str">
        <f>IF('Payments Export'!A7754="","",'Payments Export'!N7754)</f>
        <v/>
      </c>
      <c r="G7750" s="7" t="str">
        <f>IF('Payments Export'!A7754="","",'Payments Export'!O7754)</f>
        <v/>
      </c>
      <c r="H7750" s="7" t="str">
        <f>IF('Payments Export'!B7754="","",G7750-F7750)</f>
        <v/>
      </c>
      <c r="I7750" s="3" t="str">
        <f>IF(C7750&lt;&gt;"",_xlfn.XLOOKUP(IFERROR(VALUE(C7750),C7750),'Items database'!A:A,'Items database'!B:B),(_xlfn.XLOOKUP(LEFT(E7750,3),Services,Services,"")))</f>
        <v/>
      </c>
      <c r="J7750" s="3" t="str">
        <f t="shared" si="243"/>
        <v/>
      </c>
    </row>
    <row r="7751" spans="1:10" x14ac:dyDescent="0.35">
      <c r="A7751" s="7" t="str">
        <f>IF('Payments Export'!A7755="","",'Payments Export'!A7755)</f>
        <v/>
      </c>
      <c r="B7751" s="7" t="str">
        <f>IF('Payments Export'!A7755="","",'Payments Export'!B7755)</f>
        <v/>
      </c>
      <c r="C7751" s="7" t="str">
        <f>IF(IFERROR(VALUE('Payments Export'!H7755),'Payments Export'!H7755)&lt;&gt;0,IFERROR(VALUE('Payments Export'!H7755),'Payments Export'!H7755),"")</f>
        <v/>
      </c>
      <c r="D7751" s="7" t="str">
        <f>IF('Payments Export'!I7755="","",'Payments Export'!I7755)</f>
        <v/>
      </c>
      <c r="E7751" s="7" t="str">
        <f t="shared" si="242"/>
        <v/>
      </c>
      <c r="F7751" s="7" t="str">
        <f>IF('Payments Export'!A7755="","",'Payments Export'!N7755)</f>
        <v/>
      </c>
      <c r="G7751" s="7" t="str">
        <f>IF('Payments Export'!A7755="","",'Payments Export'!O7755)</f>
        <v/>
      </c>
      <c r="H7751" s="7" t="str">
        <f>IF('Payments Export'!B7755="","",G7751-F7751)</f>
        <v/>
      </c>
      <c r="I7751" s="3" t="str">
        <f>IF(C7751&lt;&gt;"",_xlfn.XLOOKUP(IFERROR(VALUE(C7751),C7751),'Items database'!A:A,'Items database'!B:B),(_xlfn.XLOOKUP(LEFT(E7751,3),Services,Services,"")))</f>
        <v/>
      </c>
      <c r="J7751" s="3" t="str">
        <f t="shared" si="243"/>
        <v/>
      </c>
    </row>
    <row r="7752" spans="1:10" x14ac:dyDescent="0.35">
      <c r="A7752" s="7" t="str">
        <f>IF('Payments Export'!A7756="","",'Payments Export'!A7756)</f>
        <v/>
      </c>
      <c r="B7752" s="7" t="str">
        <f>IF('Payments Export'!A7756="","",'Payments Export'!B7756)</f>
        <v/>
      </c>
      <c r="C7752" s="7" t="str">
        <f>IF(IFERROR(VALUE('Payments Export'!H7756),'Payments Export'!H7756)&lt;&gt;0,IFERROR(VALUE('Payments Export'!H7756),'Payments Export'!H7756),"")</f>
        <v/>
      </c>
      <c r="D7752" s="7" t="str">
        <f>IF('Payments Export'!I7756="","",'Payments Export'!I7756)</f>
        <v/>
      </c>
      <c r="E7752" s="7" t="str">
        <f t="shared" si="242"/>
        <v/>
      </c>
      <c r="F7752" s="7" t="str">
        <f>IF('Payments Export'!A7756="","",'Payments Export'!N7756)</f>
        <v/>
      </c>
      <c r="G7752" s="7" t="str">
        <f>IF('Payments Export'!A7756="","",'Payments Export'!O7756)</f>
        <v/>
      </c>
      <c r="H7752" s="7" t="str">
        <f>IF('Payments Export'!B7756="","",G7752-F7752)</f>
        <v/>
      </c>
      <c r="I7752" s="3" t="str">
        <f>IF(C7752&lt;&gt;"",_xlfn.XLOOKUP(IFERROR(VALUE(C7752),C7752),'Items database'!A:A,'Items database'!B:B),(_xlfn.XLOOKUP(LEFT(E7752,3),Services,Services,"")))</f>
        <v/>
      </c>
      <c r="J7752" s="3" t="str">
        <f t="shared" si="243"/>
        <v/>
      </c>
    </row>
    <row r="7753" spans="1:10" x14ac:dyDescent="0.35">
      <c r="A7753" s="7" t="str">
        <f>IF('Payments Export'!A7757="","",'Payments Export'!A7757)</f>
        <v/>
      </c>
      <c r="B7753" s="7" t="str">
        <f>IF('Payments Export'!A7757="","",'Payments Export'!B7757)</f>
        <v/>
      </c>
      <c r="C7753" s="7" t="str">
        <f>IF(IFERROR(VALUE('Payments Export'!H7757),'Payments Export'!H7757)&lt;&gt;0,IFERROR(VALUE('Payments Export'!H7757),'Payments Export'!H7757),"")</f>
        <v/>
      </c>
      <c r="D7753" s="7" t="str">
        <f>IF('Payments Export'!I7757="","",'Payments Export'!I7757)</f>
        <v/>
      </c>
      <c r="E7753" s="7" t="str">
        <f t="shared" si="242"/>
        <v/>
      </c>
      <c r="F7753" s="7" t="str">
        <f>IF('Payments Export'!A7757="","",'Payments Export'!N7757)</f>
        <v/>
      </c>
      <c r="G7753" s="7" t="str">
        <f>IF('Payments Export'!A7757="","",'Payments Export'!O7757)</f>
        <v/>
      </c>
      <c r="H7753" s="7" t="str">
        <f>IF('Payments Export'!B7757="","",G7753-F7753)</f>
        <v/>
      </c>
      <c r="I7753" s="3" t="str">
        <f>IF(C7753&lt;&gt;"",_xlfn.XLOOKUP(IFERROR(VALUE(C7753),C7753),'Items database'!A:A,'Items database'!B:B),(_xlfn.XLOOKUP(LEFT(E7753,3),Services,Services,"")))</f>
        <v/>
      </c>
      <c r="J7753" s="3" t="str">
        <f t="shared" si="243"/>
        <v/>
      </c>
    </row>
    <row r="7754" spans="1:10" x14ac:dyDescent="0.35">
      <c r="A7754" s="7" t="str">
        <f>IF('Payments Export'!A7758="","",'Payments Export'!A7758)</f>
        <v/>
      </c>
      <c r="B7754" s="7" t="str">
        <f>IF('Payments Export'!A7758="","",'Payments Export'!B7758)</f>
        <v/>
      </c>
      <c r="C7754" s="7" t="str">
        <f>IF(IFERROR(VALUE('Payments Export'!H7758),'Payments Export'!H7758)&lt;&gt;0,IFERROR(VALUE('Payments Export'!H7758),'Payments Export'!H7758),"")</f>
        <v/>
      </c>
      <c r="D7754" s="7" t="str">
        <f>IF('Payments Export'!I7758="","",'Payments Export'!I7758)</f>
        <v/>
      </c>
      <c r="E7754" s="7" t="str">
        <f t="shared" si="242"/>
        <v/>
      </c>
      <c r="F7754" s="7" t="str">
        <f>IF('Payments Export'!A7758="","",'Payments Export'!N7758)</f>
        <v/>
      </c>
      <c r="G7754" s="7" t="str">
        <f>IF('Payments Export'!A7758="","",'Payments Export'!O7758)</f>
        <v/>
      </c>
      <c r="H7754" s="7" t="str">
        <f>IF('Payments Export'!B7758="","",G7754-F7754)</f>
        <v/>
      </c>
      <c r="I7754" s="3" t="str">
        <f>IF(C7754&lt;&gt;"",_xlfn.XLOOKUP(IFERROR(VALUE(C7754),C7754),'Items database'!A:A,'Items database'!B:B),(_xlfn.XLOOKUP(LEFT(E7754,3),Services,Services,"")))</f>
        <v/>
      </c>
      <c r="J7754" s="3" t="str">
        <f t="shared" si="243"/>
        <v/>
      </c>
    </row>
    <row r="7755" spans="1:10" x14ac:dyDescent="0.35">
      <c r="A7755" s="7" t="str">
        <f>IF('Payments Export'!A7759="","",'Payments Export'!A7759)</f>
        <v/>
      </c>
      <c r="B7755" s="7" t="str">
        <f>IF('Payments Export'!A7759="","",'Payments Export'!B7759)</f>
        <v/>
      </c>
      <c r="C7755" s="7" t="str">
        <f>IF(IFERROR(VALUE('Payments Export'!H7759),'Payments Export'!H7759)&lt;&gt;0,IFERROR(VALUE('Payments Export'!H7759),'Payments Export'!H7759),"")</f>
        <v/>
      </c>
      <c r="D7755" s="7" t="str">
        <f>IF('Payments Export'!I7759="","",'Payments Export'!I7759)</f>
        <v/>
      </c>
      <c r="E7755" s="7" t="str">
        <f t="shared" si="242"/>
        <v/>
      </c>
      <c r="F7755" s="7" t="str">
        <f>IF('Payments Export'!A7759="","",'Payments Export'!N7759)</f>
        <v/>
      </c>
      <c r="G7755" s="7" t="str">
        <f>IF('Payments Export'!A7759="","",'Payments Export'!O7759)</f>
        <v/>
      </c>
      <c r="H7755" s="7" t="str">
        <f>IF('Payments Export'!B7759="","",G7755-F7755)</f>
        <v/>
      </c>
      <c r="I7755" s="3" t="str">
        <f>IF(C7755&lt;&gt;"",_xlfn.XLOOKUP(IFERROR(VALUE(C7755),C7755),'Items database'!A:A,'Items database'!B:B),(_xlfn.XLOOKUP(LEFT(E7755,3),Services,Services,"")))</f>
        <v/>
      </c>
      <c r="J7755" s="3" t="str">
        <f t="shared" si="243"/>
        <v/>
      </c>
    </row>
    <row r="7756" spans="1:10" x14ac:dyDescent="0.35">
      <c r="A7756" s="7" t="str">
        <f>IF('Payments Export'!A7760="","",'Payments Export'!A7760)</f>
        <v/>
      </c>
      <c r="B7756" s="7" t="str">
        <f>IF('Payments Export'!A7760="","",'Payments Export'!B7760)</f>
        <v/>
      </c>
      <c r="C7756" s="7" t="str">
        <f>IF(IFERROR(VALUE('Payments Export'!H7760),'Payments Export'!H7760)&lt;&gt;0,IFERROR(VALUE('Payments Export'!H7760),'Payments Export'!H7760),"")</f>
        <v/>
      </c>
      <c r="D7756" s="7" t="str">
        <f>IF('Payments Export'!I7760="","",'Payments Export'!I7760)</f>
        <v/>
      </c>
      <c r="E7756" s="7" t="str">
        <f t="shared" si="242"/>
        <v/>
      </c>
      <c r="F7756" s="7" t="str">
        <f>IF('Payments Export'!A7760="","",'Payments Export'!N7760)</f>
        <v/>
      </c>
      <c r="G7756" s="7" t="str">
        <f>IF('Payments Export'!A7760="","",'Payments Export'!O7760)</f>
        <v/>
      </c>
      <c r="H7756" s="7" t="str">
        <f>IF('Payments Export'!B7760="","",G7756-F7756)</f>
        <v/>
      </c>
      <c r="I7756" s="3" t="str">
        <f>IF(C7756&lt;&gt;"",_xlfn.XLOOKUP(IFERROR(VALUE(C7756),C7756),'Items database'!A:A,'Items database'!B:B),(_xlfn.XLOOKUP(LEFT(E7756,3),Services,Services,"")))</f>
        <v/>
      </c>
      <c r="J7756" s="3" t="str">
        <f t="shared" si="243"/>
        <v/>
      </c>
    </row>
    <row r="7757" spans="1:10" x14ac:dyDescent="0.35">
      <c r="A7757" s="7" t="str">
        <f>IF('Payments Export'!A7761="","",'Payments Export'!A7761)</f>
        <v/>
      </c>
      <c r="B7757" s="7" t="str">
        <f>IF('Payments Export'!A7761="","",'Payments Export'!B7761)</f>
        <v/>
      </c>
      <c r="C7757" s="7" t="str">
        <f>IF(IFERROR(VALUE('Payments Export'!H7761),'Payments Export'!H7761)&lt;&gt;0,IFERROR(VALUE('Payments Export'!H7761),'Payments Export'!H7761),"")</f>
        <v/>
      </c>
      <c r="D7757" s="7" t="str">
        <f>IF('Payments Export'!I7761="","",'Payments Export'!I7761)</f>
        <v/>
      </c>
      <c r="E7757" s="7" t="str">
        <f t="shared" si="242"/>
        <v/>
      </c>
      <c r="F7757" s="7" t="str">
        <f>IF('Payments Export'!A7761="","",'Payments Export'!N7761)</f>
        <v/>
      </c>
      <c r="G7757" s="7" t="str">
        <f>IF('Payments Export'!A7761="","",'Payments Export'!O7761)</f>
        <v/>
      </c>
      <c r="H7757" s="7" t="str">
        <f>IF('Payments Export'!B7761="","",G7757-F7757)</f>
        <v/>
      </c>
      <c r="I7757" s="3" t="str">
        <f>IF(C7757&lt;&gt;"",_xlfn.XLOOKUP(IFERROR(VALUE(C7757),C7757),'Items database'!A:A,'Items database'!B:B),(_xlfn.XLOOKUP(LEFT(E7757,3),Services,Services,"")))</f>
        <v/>
      </c>
      <c r="J7757" s="3" t="str">
        <f t="shared" si="243"/>
        <v/>
      </c>
    </row>
    <row r="7758" spans="1:10" x14ac:dyDescent="0.35">
      <c r="A7758" s="7" t="str">
        <f>IF('Payments Export'!A7762="","",'Payments Export'!A7762)</f>
        <v/>
      </c>
      <c r="B7758" s="7" t="str">
        <f>IF('Payments Export'!A7762="","",'Payments Export'!B7762)</f>
        <v/>
      </c>
      <c r="C7758" s="7" t="str">
        <f>IF(IFERROR(VALUE('Payments Export'!H7762),'Payments Export'!H7762)&lt;&gt;0,IFERROR(VALUE('Payments Export'!H7762),'Payments Export'!H7762),"")</f>
        <v/>
      </c>
      <c r="D7758" s="7" t="str">
        <f>IF('Payments Export'!I7762="","",'Payments Export'!I7762)</f>
        <v/>
      </c>
      <c r="E7758" s="7" t="str">
        <f t="shared" si="242"/>
        <v/>
      </c>
      <c r="F7758" s="7" t="str">
        <f>IF('Payments Export'!A7762="","",'Payments Export'!N7762)</f>
        <v/>
      </c>
      <c r="G7758" s="7" t="str">
        <f>IF('Payments Export'!A7762="","",'Payments Export'!O7762)</f>
        <v/>
      </c>
      <c r="H7758" s="7" t="str">
        <f>IF('Payments Export'!B7762="","",G7758-F7758)</f>
        <v/>
      </c>
      <c r="I7758" s="3" t="str">
        <f>IF(C7758&lt;&gt;"",_xlfn.XLOOKUP(IFERROR(VALUE(C7758),C7758),'Items database'!A:A,'Items database'!B:B),(_xlfn.XLOOKUP(LEFT(E7758,3),Services,Services,"")))</f>
        <v/>
      </c>
      <c r="J7758" s="3" t="str">
        <f t="shared" si="243"/>
        <v/>
      </c>
    </row>
    <row r="7759" spans="1:10" x14ac:dyDescent="0.35">
      <c r="A7759" s="7" t="str">
        <f>IF('Payments Export'!A7763="","",'Payments Export'!A7763)</f>
        <v/>
      </c>
      <c r="B7759" s="7" t="str">
        <f>IF('Payments Export'!A7763="","",'Payments Export'!B7763)</f>
        <v/>
      </c>
      <c r="C7759" s="7" t="str">
        <f>IF(IFERROR(VALUE('Payments Export'!H7763),'Payments Export'!H7763)&lt;&gt;0,IFERROR(VALUE('Payments Export'!H7763),'Payments Export'!H7763),"")</f>
        <v/>
      </c>
      <c r="D7759" s="7" t="str">
        <f>IF('Payments Export'!I7763="","",'Payments Export'!I7763)</f>
        <v/>
      </c>
      <c r="E7759" s="7" t="str">
        <f t="shared" si="242"/>
        <v/>
      </c>
      <c r="F7759" s="7" t="str">
        <f>IF('Payments Export'!A7763="","",'Payments Export'!N7763)</f>
        <v/>
      </c>
      <c r="G7759" s="7" t="str">
        <f>IF('Payments Export'!A7763="","",'Payments Export'!O7763)</f>
        <v/>
      </c>
      <c r="H7759" s="7" t="str">
        <f>IF('Payments Export'!B7763="","",G7759-F7759)</f>
        <v/>
      </c>
      <c r="I7759" s="3" t="str">
        <f>IF(C7759&lt;&gt;"",_xlfn.XLOOKUP(IFERROR(VALUE(C7759),C7759),'Items database'!A:A,'Items database'!B:B),(_xlfn.XLOOKUP(LEFT(E7759,3),Services,Services,"")))</f>
        <v/>
      </c>
      <c r="J7759" s="3" t="str">
        <f t="shared" si="243"/>
        <v/>
      </c>
    </row>
    <row r="7760" spans="1:10" x14ac:dyDescent="0.35">
      <c r="A7760" s="7" t="str">
        <f>IF('Payments Export'!A7764="","",'Payments Export'!A7764)</f>
        <v/>
      </c>
      <c r="B7760" s="7" t="str">
        <f>IF('Payments Export'!A7764="","",'Payments Export'!B7764)</f>
        <v/>
      </c>
      <c r="C7760" s="7" t="str">
        <f>IF(IFERROR(VALUE('Payments Export'!H7764),'Payments Export'!H7764)&lt;&gt;0,IFERROR(VALUE('Payments Export'!H7764),'Payments Export'!H7764),"")</f>
        <v/>
      </c>
      <c r="D7760" s="7" t="str">
        <f>IF('Payments Export'!I7764="","",'Payments Export'!I7764)</f>
        <v/>
      </c>
      <c r="E7760" s="7" t="str">
        <f t="shared" si="242"/>
        <v/>
      </c>
      <c r="F7760" s="7" t="str">
        <f>IF('Payments Export'!A7764="","",'Payments Export'!N7764)</f>
        <v/>
      </c>
      <c r="G7760" s="7" t="str">
        <f>IF('Payments Export'!A7764="","",'Payments Export'!O7764)</f>
        <v/>
      </c>
      <c r="H7760" s="7" t="str">
        <f>IF('Payments Export'!B7764="","",G7760-F7760)</f>
        <v/>
      </c>
      <c r="I7760" s="3" t="str">
        <f>IF(C7760&lt;&gt;"",_xlfn.XLOOKUP(IFERROR(VALUE(C7760),C7760),'Items database'!A:A,'Items database'!B:B),(_xlfn.XLOOKUP(LEFT(E7760,3),Services,Services,"")))</f>
        <v/>
      </c>
      <c r="J7760" s="3" t="str">
        <f t="shared" si="243"/>
        <v/>
      </c>
    </row>
    <row r="7761" spans="1:10" x14ac:dyDescent="0.35">
      <c r="A7761" s="7" t="str">
        <f>IF('Payments Export'!A7765="","",'Payments Export'!A7765)</f>
        <v/>
      </c>
      <c r="B7761" s="7" t="str">
        <f>IF('Payments Export'!A7765="","",'Payments Export'!B7765)</f>
        <v/>
      </c>
      <c r="C7761" s="7" t="str">
        <f>IF(IFERROR(VALUE('Payments Export'!H7765),'Payments Export'!H7765)&lt;&gt;0,IFERROR(VALUE('Payments Export'!H7765),'Payments Export'!H7765),"")</f>
        <v/>
      </c>
      <c r="D7761" s="7" t="str">
        <f>IF('Payments Export'!I7765="","",'Payments Export'!I7765)</f>
        <v/>
      </c>
      <c r="E7761" s="7" t="str">
        <f t="shared" si="242"/>
        <v/>
      </c>
      <c r="F7761" s="7" t="str">
        <f>IF('Payments Export'!A7765="","",'Payments Export'!N7765)</f>
        <v/>
      </c>
      <c r="G7761" s="7" t="str">
        <f>IF('Payments Export'!A7765="","",'Payments Export'!O7765)</f>
        <v/>
      </c>
      <c r="H7761" s="7" t="str">
        <f>IF('Payments Export'!B7765="","",G7761-F7761)</f>
        <v/>
      </c>
      <c r="I7761" s="3" t="str">
        <f>IF(C7761&lt;&gt;"",_xlfn.XLOOKUP(IFERROR(VALUE(C7761),C7761),'Items database'!A:A,'Items database'!B:B),(_xlfn.XLOOKUP(LEFT(E7761,3),Services,Services,"")))</f>
        <v/>
      </c>
      <c r="J7761" s="3" t="str">
        <f t="shared" si="243"/>
        <v/>
      </c>
    </row>
    <row r="7762" spans="1:10" x14ac:dyDescent="0.35">
      <c r="A7762" s="7" t="str">
        <f>IF('Payments Export'!A7766="","",'Payments Export'!A7766)</f>
        <v/>
      </c>
      <c r="B7762" s="7" t="str">
        <f>IF('Payments Export'!A7766="","",'Payments Export'!B7766)</f>
        <v/>
      </c>
      <c r="C7762" s="7" t="str">
        <f>IF(IFERROR(VALUE('Payments Export'!H7766),'Payments Export'!H7766)&lt;&gt;0,IFERROR(VALUE('Payments Export'!H7766),'Payments Export'!H7766),"")</f>
        <v/>
      </c>
      <c r="D7762" s="7" t="str">
        <f>IF('Payments Export'!I7766="","",'Payments Export'!I7766)</f>
        <v/>
      </c>
      <c r="E7762" s="7" t="str">
        <f t="shared" si="242"/>
        <v/>
      </c>
      <c r="F7762" s="7" t="str">
        <f>IF('Payments Export'!A7766="","",'Payments Export'!N7766)</f>
        <v/>
      </c>
      <c r="G7762" s="7" t="str">
        <f>IF('Payments Export'!A7766="","",'Payments Export'!O7766)</f>
        <v/>
      </c>
      <c r="H7762" s="7" t="str">
        <f>IF('Payments Export'!B7766="","",G7762-F7762)</f>
        <v/>
      </c>
      <c r="I7762" s="3" t="str">
        <f>IF(C7762&lt;&gt;"",_xlfn.XLOOKUP(IFERROR(VALUE(C7762),C7762),'Items database'!A:A,'Items database'!B:B),(_xlfn.XLOOKUP(LEFT(E7762,3),Services,Services,"")))</f>
        <v/>
      </c>
      <c r="J7762" s="3" t="str">
        <f t="shared" si="243"/>
        <v/>
      </c>
    </row>
    <row r="7763" spans="1:10" x14ac:dyDescent="0.35">
      <c r="A7763" s="7" t="str">
        <f>IF('Payments Export'!A7767="","",'Payments Export'!A7767)</f>
        <v/>
      </c>
      <c r="B7763" s="7" t="str">
        <f>IF('Payments Export'!A7767="","",'Payments Export'!B7767)</f>
        <v/>
      </c>
      <c r="C7763" s="7" t="str">
        <f>IF(IFERROR(VALUE('Payments Export'!H7767),'Payments Export'!H7767)&lt;&gt;0,IFERROR(VALUE('Payments Export'!H7767),'Payments Export'!H7767),"")</f>
        <v/>
      </c>
      <c r="D7763" s="7" t="str">
        <f>IF('Payments Export'!I7767="","",'Payments Export'!I7767)</f>
        <v/>
      </c>
      <c r="E7763" s="7" t="str">
        <f t="shared" si="242"/>
        <v/>
      </c>
      <c r="F7763" s="7" t="str">
        <f>IF('Payments Export'!A7767="","",'Payments Export'!N7767)</f>
        <v/>
      </c>
      <c r="G7763" s="7" t="str">
        <f>IF('Payments Export'!A7767="","",'Payments Export'!O7767)</f>
        <v/>
      </c>
      <c r="H7763" s="7" t="str">
        <f>IF('Payments Export'!B7767="","",G7763-F7763)</f>
        <v/>
      </c>
      <c r="I7763" s="3" t="str">
        <f>IF(C7763&lt;&gt;"",_xlfn.XLOOKUP(IFERROR(VALUE(C7763),C7763),'Items database'!A:A,'Items database'!B:B),(_xlfn.XLOOKUP(LEFT(E7763,3),Services,Services,"")))</f>
        <v/>
      </c>
      <c r="J7763" s="3" t="str">
        <f t="shared" si="243"/>
        <v/>
      </c>
    </row>
    <row r="7764" spans="1:10" x14ac:dyDescent="0.35">
      <c r="A7764" s="7" t="str">
        <f>IF('Payments Export'!A7768="","",'Payments Export'!A7768)</f>
        <v/>
      </c>
      <c r="B7764" s="7" t="str">
        <f>IF('Payments Export'!A7768="","",'Payments Export'!B7768)</f>
        <v/>
      </c>
      <c r="C7764" s="7" t="str">
        <f>IF(IFERROR(VALUE('Payments Export'!H7768),'Payments Export'!H7768)&lt;&gt;0,IFERROR(VALUE('Payments Export'!H7768),'Payments Export'!H7768),"")</f>
        <v/>
      </c>
      <c r="D7764" s="7" t="str">
        <f>IF('Payments Export'!I7768="","",'Payments Export'!I7768)</f>
        <v/>
      </c>
      <c r="E7764" s="7" t="str">
        <f t="shared" si="242"/>
        <v/>
      </c>
      <c r="F7764" s="7" t="str">
        <f>IF('Payments Export'!A7768="","",'Payments Export'!N7768)</f>
        <v/>
      </c>
      <c r="G7764" s="7" t="str">
        <f>IF('Payments Export'!A7768="","",'Payments Export'!O7768)</f>
        <v/>
      </c>
      <c r="H7764" s="7" t="str">
        <f>IF('Payments Export'!B7768="","",G7764-F7764)</f>
        <v/>
      </c>
      <c r="I7764" s="3" t="str">
        <f>IF(C7764&lt;&gt;"",_xlfn.XLOOKUP(IFERROR(VALUE(C7764),C7764),'Items database'!A:A,'Items database'!B:B),(_xlfn.XLOOKUP(LEFT(E7764,3),Services,Services,"")))</f>
        <v/>
      </c>
      <c r="J7764" s="3" t="str">
        <f t="shared" si="243"/>
        <v/>
      </c>
    </row>
    <row r="7765" spans="1:10" x14ac:dyDescent="0.35">
      <c r="A7765" s="7" t="str">
        <f>IF('Payments Export'!A7769="","",'Payments Export'!A7769)</f>
        <v/>
      </c>
      <c r="B7765" s="7" t="str">
        <f>IF('Payments Export'!A7769="","",'Payments Export'!B7769)</f>
        <v/>
      </c>
      <c r="C7765" s="7" t="str">
        <f>IF(IFERROR(VALUE('Payments Export'!H7769),'Payments Export'!H7769)&lt;&gt;0,IFERROR(VALUE('Payments Export'!H7769),'Payments Export'!H7769),"")</f>
        <v/>
      </c>
      <c r="D7765" s="7" t="str">
        <f>IF('Payments Export'!I7769="","",'Payments Export'!I7769)</f>
        <v/>
      </c>
      <c r="E7765" s="7" t="str">
        <f t="shared" si="242"/>
        <v/>
      </c>
      <c r="F7765" s="7" t="str">
        <f>IF('Payments Export'!A7769="","",'Payments Export'!N7769)</f>
        <v/>
      </c>
      <c r="G7765" s="7" t="str">
        <f>IF('Payments Export'!A7769="","",'Payments Export'!O7769)</f>
        <v/>
      </c>
      <c r="H7765" s="7" t="str">
        <f>IF('Payments Export'!B7769="","",G7765-F7765)</f>
        <v/>
      </c>
      <c r="I7765" s="3" t="str">
        <f>IF(C7765&lt;&gt;"",_xlfn.XLOOKUP(IFERROR(VALUE(C7765),C7765),'Items database'!A:A,'Items database'!B:B),(_xlfn.XLOOKUP(LEFT(E7765,3),Services,Services,"")))</f>
        <v/>
      </c>
      <c r="J7765" s="3" t="str">
        <f t="shared" si="243"/>
        <v/>
      </c>
    </row>
    <row r="7766" spans="1:10" x14ac:dyDescent="0.35">
      <c r="A7766" s="7" t="str">
        <f>IF('Payments Export'!A7770="","",'Payments Export'!A7770)</f>
        <v/>
      </c>
      <c r="B7766" s="7" t="str">
        <f>IF('Payments Export'!A7770="","",'Payments Export'!B7770)</f>
        <v/>
      </c>
      <c r="C7766" s="7" t="str">
        <f>IF(IFERROR(VALUE('Payments Export'!H7770),'Payments Export'!H7770)&lt;&gt;0,IFERROR(VALUE('Payments Export'!H7770),'Payments Export'!H7770),"")</f>
        <v/>
      </c>
      <c r="D7766" s="7" t="str">
        <f>IF('Payments Export'!I7770="","",'Payments Export'!I7770)</f>
        <v/>
      </c>
      <c r="E7766" s="7" t="str">
        <f t="shared" si="242"/>
        <v/>
      </c>
      <c r="F7766" s="7" t="str">
        <f>IF('Payments Export'!A7770="","",'Payments Export'!N7770)</f>
        <v/>
      </c>
      <c r="G7766" s="7" t="str">
        <f>IF('Payments Export'!A7770="","",'Payments Export'!O7770)</f>
        <v/>
      </c>
      <c r="H7766" s="7" t="str">
        <f>IF('Payments Export'!B7770="","",G7766-F7766)</f>
        <v/>
      </c>
      <c r="I7766" s="3" t="str">
        <f>IF(C7766&lt;&gt;"",_xlfn.XLOOKUP(IFERROR(VALUE(C7766),C7766),'Items database'!A:A,'Items database'!B:B),(_xlfn.XLOOKUP(LEFT(E7766,3),Services,Services,"")))</f>
        <v/>
      </c>
      <c r="J7766" s="3" t="str">
        <f t="shared" si="243"/>
        <v/>
      </c>
    </row>
    <row r="7767" spans="1:10" x14ac:dyDescent="0.35">
      <c r="A7767" s="7" t="str">
        <f>IF('Payments Export'!A7771="","",'Payments Export'!A7771)</f>
        <v/>
      </c>
      <c r="B7767" s="7" t="str">
        <f>IF('Payments Export'!A7771="","",'Payments Export'!B7771)</f>
        <v/>
      </c>
      <c r="C7767" s="7" t="str">
        <f>IF(IFERROR(VALUE('Payments Export'!H7771),'Payments Export'!H7771)&lt;&gt;0,IFERROR(VALUE('Payments Export'!H7771),'Payments Export'!H7771),"")</f>
        <v/>
      </c>
      <c r="D7767" s="7" t="str">
        <f>IF('Payments Export'!I7771="","",'Payments Export'!I7771)</f>
        <v/>
      </c>
      <c r="E7767" s="7" t="str">
        <f t="shared" si="242"/>
        <v/>
      </c>
      <c r="F7767" s="7" t="str">
        <f>IF('Payments Export'!A7771="","",'Payments Export'!N7771)</f>
        <v/>
      </c>
      <c r="G7767" s="7" t="str">
        <f>IF('Payments Export'!A7771="","",'Payments Export'!O7771)</f>
        <v/>
      </c>
      <c r="H7767" s="7" t="str">
        <f>IF('Payments Export'!B7771="","",G7767-F7767)</f>
        <v/>
      </c>
      <c r="I7767" s="3" t="str">
        <f>IF(C7767&lt;&gt;"",_xlfn.XLOOKUP(IFERROR(VALUE(C7767),C7767),'Items database'!A:A,'Items database'!B:B),(_xlfn.XLOOKUP(LEFT(E7767,3),Services,Services,"")))</f>
        <v/>
      </c>
      <c r="J7767" s="3" t="str">
        <f t="shared" si="243"/>
        <v/>
      </c>
    </row>
    <row r="7768" spans="1:10" x14ac:dyDescent="0.35">
      <c r="A7768" s="7" t="str">
        <f>IF('Payments Export'!A7772="","",'Payments Export'!A7772)</f>
        <v/>
      </c>
      <c r="B7768" s="7" t="str">
        <f>IF('Payments Export'!A7772="","",'Payments Export'!B7772)</f>
        <v/>
      </c>
      <c r="C7768" s="7" t="str">
        <f>IF(IFERROR(VALUE('Payments Export'!H7772),'Payments Export'!H7772)&lt;&gt;0,IFERROR(VALUE('Payments Export'!H7772),'Payments Export'!H7772),"")</f>
        <v/>
      </c>
      <c r="D7768" s="7" t="str">
        <f>IF('Payments Export'!I7772="","",'Payments Export'!I7772)</f>
        <v/>
      </c>
      <c r="E7768" s="7" t="str">
        <f t="shared" si="242"/>
        <v/>
      </c>
      <c r="F7768" s="7" t="str">
        <f>IF('Payments Export'!A7772="","",'Payments Export'!N7772)</f>
        <v/>
      </c>
      <c r="G7768" s="7" t="str">
        <f>IF('Payments Export'!A7772="","",'Payments Export'!O7772)</f>
        <v/>
      </c>
      <c r="H7768" s="7" t="str">
        <f>IF('Payments Export'!B7772="","",G7768-F7768)</f>
        <v/>
      </c>
      <c r="I7768" s="3" t="str">
        <f>IF(C7768&lt;&gt;"",_xlfn.XLOOKUP(IFERROR(VALUE(C7768),C7768),'Items database'!A:A,'Items database'!B:B),(_xlfn.XLOOKUP(LEFT(E7768,3),Services,Services,"")))</f>
        <v/>
      </c>
      <c r="J7768" s="3" t="str">
        <f t="shared" si="243"/>
        <v/>
      </c>
    </row>
    <row r="7769" spans="1:10" x14ac:dyDescent="0.35">
      <c r="A7769" s="7" t="str">
        <f>IF('Payments Export'!A7773="","",'Payments Export'!A7773)</f>
        <v/>
      </c>
      <c r="B7769" s="7" t="str">
        <f>IF('Payments Export'!A7773="","",'Payments Export'!B7773)</f>
        <v/>
      </c>
      <c r="C7769" s="7" t="str">
        <f>IF(IFERROR(VALUE('Payments Export'!H7773),'Payments Export'!H7773)&lt;&gt;0,IFERROR(VALUE('Payments Export'!H7773),'Payments Export'!H7773),"")</f>
        <v/>
      </c>
      <c r="D7769" s="7" t="str">
        <f>IF('Payments Export'!I7773="","",'Payments Export'!I7773)</f>
        <v/>
      </c>
      <c r="E7769" s="7" t="str">
        <f t="shared" si="242"/>
        <v/>
      </c>
      <c r="F7769" s="7" t="str">
        <f>IF('Payments Export'!A7773="","",'Payments Export'!N7773)</f>
        <v/>
      </c>
      <c r="G7769" s="7" t="str">
        <f>IF('Payments Export'!A7773="","",'Payments Export'!O7773)</f>
        <v/>
      </c>
      <c r="H7769" s="7" t="str">
        <f>IF('Payments Export'!B7773="","",G7769-F7769)</f>
        <v/>
      </c>
      <c r="I7769" s="3" t="str">
        <f>IF(C7769&lt;&gt;"",_xlfn.XLOOKUP(IFERROR(VALUE(C7769),C7769),'Items database'!A:A,'Items database'!B:B),(_xlfn.XLOOKUP(LEFT(E7769,3),Services,Services,"")))</f>
        <v/>
      </c>
      <c r="J7769" s="3" t="str">
        <f t="shared" si="243"/>
        <v/>
      </c>
    </row>
    <row r="7770" spans="1:10" x14ac:dyDescent="0.35">
      <c r="A7770" s="7" t="str">
        <f>IF('Payments Export'!A7774="","",'Payments Export'!A7774)</f>
        <v/>
      </c>
      <c r="B7770" s="7" t="str">
        <f>IF('Payments Export'!A7774="","",'Payments Export'!B7774)</f>
        <v/>
      </c>
      <c r="C7770" s="7" t="str">
        <f>IF(IFERROR(VALUE('Payments Export'!H7774),'Payments Export'!H7774)&lt;&gt;0,IFERROR(VALUE('Payments Export'!H7774),'Payments Export'!H7774),"")</f>
        <v/>
      </c>
      <c r="D7770" s="7" t="str">
        <f>IF('Payments Export'!I7774="","",'Payments Export'!I7774)</f>
        <v/>
      </c>
      <c r="E7770" s="7" t="str">
        <f t="shared" si="242"/>
        <v/>
      </c>
      <c r="F7770" s="7" t="str">
        <f>IF('Payments Export'!A7774="","",'Payments Export'!N7774)</f>
        <v/>
      </c>
      <c r="G7770" s="7" t="str">
        <f>IF('Payments Export'!A7774="","",'Payments Export'!O7774)</f>
        <v/>
      </c>
      <c r="H7770" s="7" t="str">
        <f>IF('Payments Export'!B7774="","",G7770-F7770)</f>
        <v/>
      </c>
      <c r="I7770" s="3" t="str">
        <f>IF(C7770&lt;&gt;"",_xlfn.XLOOKUP(IFERROR(VALUE(C7770),C7770),'Items database'!A:A,'Items database'!B:B),(_xlfn.XLOOKUP(LEFT(E7770,3),Services,Services,"")))</f>
        <v/>
      </c>
      <c r="J7770" s="3" t="str">
        <f t="shared" si="243"/>
        <v/>
      </c>
    </row>
    <row r="7771" spans="1:10" x14ac:dyDescent="0.35">
      <c r="A7771" s="7" t="str">
        <f>IF('Payments Export'!A7775="","",'Payments Export'!A7775)</f>
        <v/>
      </c>
      <c r="B7771" s="7" t="str">
        <f>IF('Payments Export'!A7775="","",'Payments Export'!B7775)</f>
        <v/>
      </c>
      <c r="C7771" s="7" t="str">
        <f>IF(IFERROR(VALUE('Payments Export'!H7775),'Payments Export'!H7775)&lt;&gt;0,IFERROR(VALUE('Payments Export'!H7775),'Payments Export'!H7775),"")</f>
        <v/>
      </c>
      <c r="D7771" s="7" t="str">
        <f>IF('Payments Export'!I7775="","",'Payments Export'!I7775)</f>
        <v/>
      </c>
      <c r="E7771" s="7" t="str">
        <f t="shared" si="242"/>
        <v/>
      </c>
      <c r="F7771" s="7" t="str">
        <f>IF('Payments Export'!A7775="","",'Payments Export'!N7775)</f>
        <v/>
      </c>
      <c r="G7771" s="7" t="str">
        <f>IF('Payments Export'!A7775="","",'Payments Export'!O7775)</f>
        <v/>
      </c>
      <c r="H7771" s="7" t="str">
        <f>IF('Payments Export'!B7775="","",G7771-F7771)</f>
        <v/>
      </c>
      <c r="I7771" s="3" t="str">
        <f>IF(C7771&lt;&gt;"",_xlfn.XLOOKUP(IFERROR(VALUE(C7771),C7771),'Items database'!A:A,'Items database'!B:B),(_xlfn.XLOOKUP(LEFT(E7771,3),Services,Services,"")))</f>
        <v/>
      </c>
      <c r="J7771" s="3" t="str">
        <f t="shared" si="243"/>
        <v/>
      </c>
    </row>
    <row r="7772" spans="1:10" x14ac:dyDescent="0.35">
      <c r="A7772" s="7" t="str">
        <f>IF('Payments Export'!A7776="","",'Payments Export'!A7776)</f>
        <v/>
      </c>
      <c r="B7772" s="7" t="str">
        <f>IF('Payments Export'!A7776="","",'Payments Export'!B7776)</f>
        <v/>
      </c>
      <c r="C7772" s="7" t="str">
        <f>IF(IFERROR(VALUE('Payments Export'!H7776),'Payments Export'!H7776)&lt;&gt;0,IFERROR(VALUE('Payments Export'!H7776),'Payments Export'!H7776),"")</f>
        <v/>
      </c>
      <c r="D7772" s="7" t="str">
        <f>IF('Payments Export'!I7776="","",'Payments Export'!I7776)</f>
        <v/>
      </c>
      <c r="E7772" s="7" t="str">
        <f t="shared" si="242"/>
        <v/>
      </c>
      <c r="F7772" s="7" t="str">
        <f>IF('Payments Export'!A7776="","",'Payments Export'!N7776)</f>
        <v/>
      </c>
      <c r="G7772" s="7" t="str">
        <f>IF('Payments Export'!A7776="","",'Payments Export'!O7776)</f>
        <v/>
      </c>
      <c r="H7772" s="7" t="str">
        <f>IF('Payments Export'!B7776="","",G7772-F7772)</f>
        <v/>
      </c>
      <c r="I7772" s="3" t="str">
        <f>IF(C7772&lt;&gt;"",_xlfn.XLOOKUP(IFERROR(VALUE(C7772),C7772),'Items database'!A:A,'Items database'!B:B),(_xlfn.XLOOKUP(LEFT(E7772,3),Services,Services,"")))</f>
        <v/>
      </c>
      <c r="J7772" s="3" t="str">
        <f t="shared" si="243"/>
        <v/>
      </c>
    </row>
    <row r="7773" spans="1:10" x14ac:dyDescent="0.35">
      <c r="A7773" s="7" t="str">
        <f>IF('Payments Export'!A7777="","",'Payments Export'!A7777)</f>
        <v/>
      </c>
      <c r="B7773" s="7" t="str">
        <f>IF('Payments Export'!A7777="","",'Payments Export'!B7777)</f>
        <v/>
      </c>
      <c r="C7773" s="7" t="str">
        <f>IF(IFERROR(VALUE('Payments Export'!H7777),'Payments Export'!H7777)&lt;&gt;0,IFERROR(VALUE('Payments Export'!H7777),'Payments Export'!H7777),"")</f>
        <v/>
      </c>
      <c r="D7773" s="7" t="str">
        <f>IF('Payments Export'!I7777="","",'Payments Export'!I7777)</f>
        <v/>
      </c>
      <c r="E7773" s="7" t="str">
        <f t="shared" si="242"/>
        <v/>
      </c>
      <c r="F7773" s="7" t="str">
        <f>IF('Payments Export'!A7777="","",'Payments Export'!N7777)</f>
        <v/>
      </c>
      <c r="G7773" s="7" t="str">
        <f>IF('Payments Export'!A7777="","",'Payments Export'!O7777)</f>
        <v/>
      </c>
      <c r="H7773" s="7" t="str">
        <f>IF('Payments Export'!B7777="","",G7773-F7773)</f>
        <v/>
      </c>
      <c r="I7773" s="3" t="str">
        <f>IF(C7773&lt;&gt;"",_xlfn.XLOOKUP(IFERROR(VALUE(C7773),C7773),'Items database'!A:A,'Items database'!B:B),(_xlfn.XLOOKUP(LEFT(E7773,3),Services,Services,"")))</f>
        <v/>
      </c>
      <c r="J7773" s="3" t="str">
        <f t="shared" si="243"/>
        <v/>
      </c>
    </row>
    <row r="7774" spans="1:10" x14ac:dyDescent="0.35">
      <c r="A7774" s="7" t="str">
        <f>IF('Payments Export'!A7778="","",'Payments Export'!A7778)</f>
        <v/>
      </c>
      <c r="B7774" s="7" t="str">
        <f>IF('Payments Export'!A7778="","",'Payments Export'!B7778)</f>
        <v/>
      </c>
      <c r="C7774" s="7" t="str">
        <f>IF(IFERROR(VALUE('Payments Export'!H7778),'Payments Export'!H7778)&lt;&gt;0,IFERROR(VALUE('Payments Export'!H7778),'Payments Export'!H7778),"")</f>
        <v/>
      </c>
      <c r="D7774" s="7" t="str">
        <f>IF('Payments Export'!I7778="","",'Payments Export'!I7778)</f>
        <v/>
      </c>
      <c r="E7774" s="7" t="str">
        <f t="shared" si="242"/>
        <v/>
      </c>
      <c r="F7774" s="7" t="str">
        <f>IF('Payments Export'!A7778="","",'Payments Export'!N7778)</f>
        <v/>
      </c>
      <c r="G7774" s="7" t="str">
        <f>IF('Payments Export'!A7778="","",'Payments Export'!O7778)</f>
        <v/>
      </c>
      <c r="H7774" s="7" t="str">
        <f>IF('Payments Export'!B7778="","",G7774-F7774)</f>
        <v/>
      </c>
      <c r="I7774" s="3" t="str">
        <f>IF(C7774&lt;&gt;"",_xlfn.XLOOKUP(IFERROR(VALUE(C7774),C7774),'Items database'!A:A,'Items database'!B:B),(_xlfn.XLOOKUP(LEFT(E7774,3),Services,Services,"")))</f>
        <v/>
      </c>
      <c r="J7774" s="3" t="str">
        <f t="shared" si="243"/>
        <v/>
      </c>
    </row>
    <row r="7775" spans="1:10" x14ac:dyDescent="0.35">
      <c r="A7775" s="7" t="str">
        <f>IF('Payments Export'!A7779="","",'Payments Export'!A7779)</f>
        <v/>
      </c>
      <c r="B7775" s="7" t="str">
        <f>IF('Payments Export'!A7779="","",'Payments Export'!B7779)</f>
        <v/>
      </c>
      <c r="C7775" s="7" t="str">
        <f>IF(IFERROR(VALUE('Payments Export'!H7779),'Payments Export'!H7779)&lt;&gt;0,IFERROR(VALUE('Payments Export'!H7779),'Payments Export'!H7779),"")</f>
        <v/>
      </c>
      <c r="D7775" s="7" t="str">
        <f>IF('Payments Export'!I7779="","",'Payments Export'!I7779)</f>
        <v/>
      </c>
      <c r="E7775" s="7" t="str">
        <f t="shared" si="242"/>
        <v/>
      </c>
      <c r="F7775" s="7" t="str">
        <f>IF('Payments Export'!A7779="","",'Payments Export'!N7779)</f>
        <v/>
      </c>
      <c r="G7775" s="7" t="str">
        <f>IF('Payments Export'!A7779="","",'Payments Export'!O7779)</f>
        <v/>
      </c>
      <c r="H7775" s="7" t="str">
        <f>IF('Payments Export'!B7779="","",G7775-F7775)</f>
        <v/>
      </c>
      <c r="I7775" s="3" t="str">
        <f>IF(C7775&lt;&gt;"",_xlfn.XLOOKUP(IFERROR(VALUE(C7775),C7775),'Items database'!A:A,'Items database'!B:B),(_xlfn.XLOOKUP(LEFT(E7775,3),Services,Services,"")))</f>
        <v/>
      </c>
      <c r="J7775" s="3" t="str">
        <f t="shared" si="243"/>
        <v/>
      </c>
    </row>
    <row r="7776" spans="1:10" x14ac:dyDescent="0.35">
      <c r="A7776" s="7" t="str">
        <f>IF('Payments Export'!A7780="","",'Payments Export'!A7780)</f>
        <v/>
      </c>
      <c r="B7776" s="7" t="str">
        <f>IF('Payments Export'!A7780="","",'Payments Export'!B7780)</f>
        <v/>
      </c>
      <c r="C7776" s="7" t="str">
        <f>IF(IFERROR(VALUE('Payments Export'!H7780),'Payments Export'!H7780)&lt;&gt;0,IFERROR(VALUE('Payments Export'!H7780),'Payments Export'!H7780),"")</f>
        <v/>
      </c>
      <c r="D7776" s="7" t="str">
        <f>IF('Payments Export'!I7780="","",'Payments Export'!I7780)</f>
        <v/>
      </c>
      <c r="E7776" s="7" t="str">
        <f t="shared" si="242"/>
        <v/>
      </c>
      <c r="F7776" s="7" t="str">
        <f>IF('Payments Export'!A7780="","",'Payments Export'!N7780)</f>
        <v/>
      </c>
      <c r="G7776" s="7" t="str">
        <f>IF('Payments Export'!A7780="","",'Payments Export'!O7780)</f>
        <v/>
      </c>
      <c r="H7776" s="7" t="str">
        <f>IF('Payments Export'!B7780="","",G7776-F7776)</f>
        <v/>
      </c>
      <c r="I7776" s="3" t="str">
        <f>IF(C7776&lt;&gt;"",_xlfn.XLOOKUP(IFERROR(VALUE(C7776),C7776),'Items database'!A:A,'Items database'!B:B),(_xlfn.XLOOKUP(LEFT(E7776,3),Services,Services,"")))</f>
        <v/>
      </c>
      <c r="J7776" s="3" t="str">
        <f t="shared" si="243"/>
        <v/>
      </c>
    </row>
    <row r="7777" spans="1:10" x14ac:dyDescent="0.35">
      <c r="A7777" s="7" t="str">
        <f>IF('Payments Export'!A7781="","",'Payments Export'!A7781)</f>
        <v/>
      </c>
      <c r="B7777" s="7" t="str">
        <f>IF('Payments Export'!A7781="","",'Payments Export'!B7781)</f>
        <v/>
      </c>
      <c r="C7777" s="7" t="str">
        <f>IF(IFERROR(VALUE('Payments Export'!H7781),'Payments Export'!H7781)&lt;&gt;0,IFERROR(VALUE('Payments Export'!H7781),'Payments Export'!H7781),"")</f>
        <v/>
      </c>
      <c r="D7777" s="7" t="str">
        <f>IF('Payments Export'!I7781="","",'Payments Export'!I7781)</f>
        <v/>
      </c>
      <c r="E7777" s="7" t="str">
        <f t="shared" si="242"/>
        <v/>
      </c>
      <c r="F7777" s="7" t="str">
        <f>IF('Payments Export'!A7781="","",'Payments Export'!N7781)</f>
        <v/>
      </c>
      <c r="G7777" s="7" t="str">
        <f>IF('Payments Export'!A7781="","",'Payments Export'!O7781)</f>
        <v/>
      </c>
      <c r="H7777" s="7" t="str">
        <f>IF('Payments Export'!B7781="","",G7777-F7777)</f>
        <v/>
      </c>
      <c r="I7777" s="3" t="str">
        <f>IF(C7777&lt;&gt;"",_xlfn.XLOOKUP(IFERROR(VALUE(C7777),C7777),'Items database'!A:A,'Items database'!B:B),(_xlfn.XLOOKUP(LEFT(E7777,3),Services,Services,"")))</f>
        <v/>
      </c>
      <c r="J7777" s="3" t="str">
        <f t="shared" si="243"/>
        <v/>
      </c>
    </row>
    <row r="7778" spans="1:10" x14ac:dyDescent="0.35">
      <c r="A7778" s="7" t="str">
        <f>IF('Payments Export'!A7782="","",'Payments Export'!A7782)</f>
        <v/>
      </c>
      <c r="B7778" s="7" t="str">
        <f>IF('Payments Export'!A7782="","",'Payments Export'!B7782)</f>
        <v/>
      </c>
      <c r="C7778" s="7" t="str">
        <f>IF(IFERROR(VALUE('Payments Export'!H7782),'Payments Export'!H7782)&lt;&gt;0,IFERROR(VALUE('Payments Export'!H7782),'Payments Export'!H7782),"")</f>
        <v/>
      </c>
      <c r="D7778" s="7" t="str">
        <f>IF('Payments Export'!I7782="","",'Payments Export'!I7782)</f>
        <v/>
      </c>
      <c r="E7778" s="7" t="str">
        <f t="shared" si="242"/>
        <v/>
      </c>
      <c r="F7778" s="7" t="str">
        <f>IF('Payments Export'!A7782="","",'Payments Export'!N7782)</f>
        <v/>
      </c>
      <c r="G7778" s="7" t="str">
        <f>IF('Payments Export'!A7782="","",'Payments Export'!O7782)</f>
        <v/>
      </c>
      <c r="H7778" s="7" t="str">
        <f>IF('Payments Export'!B7782="","",G7778-F7778)</f>
        <v/>
      </c>
      <c r="I7778" s="3" t="str">
        <f>IF(C7778&lt;&gt;"",_xlfn.XLOOKUP(IFERROR(VALUE(C7778),C7778),'Items database'!A:A,'Items database'!B:B),(_xlfn.XLOOKUP(LEFT(E7778,3),Services,Services,"")))</f>
        <v/>
      </c>
      <c r="J7778" s="3" t="str">
        <f t="shared" si="243"/>
        <v/>
      </c>
    </row>
    <row r="7779" spans="1:10" x14ac:dyDescent="0.35">
      <c r="A7779" s="7" t="str">
        <f>IF('Payments Export'!A7783="","",'Payments Export'!A7783)</f>
        <v/>
      </c>
      <c r="B7779" s="7" t="str">
        <f>IF('Payments Export'!A7783="","",'Payments Export'!B7783)</f>
        <v/>
      </c>
      <c r="C7779" s="7" t="str">
        <f>IF(IFERROR(VALUE('Payments Export'!H7783),'Payments Export'!H7783)&lt;&gt;0,IFERROR(VALUE('Payments Export'!H7783),'Payments Export'!H7783),"")</f>
        <v/>
      </c>
      <c r="D7779" s="7" t="str">
        <f>IF('Payments Export'!I7783="","",'Payments Export'!I7783)</f>
        <v/>
      </c>
      <c r="E7779" s="7" t="str">
        <f t="shared" si="242"/>
        <v/>
      </c>
      <c r="F7779" s="7" t="str">
        <f>IF('Payments Export'!A7783="","",'Payments Export'!N7783)</f>
        <v/>
      </c>
      <c r="G7779" s="7" t="str">
        <f>IF('Payments Export'!A7783="","",'Payments Export'!O7783)</f>
        <v/>
      </c>
      <c r="H7779" s="7" t="str">
        <f>IF('Payments Export'!B7783="","",G7779-F7779)</f>
        <v/>
      </c>
      <c r="I7779" s="3" t="str">
        <f>IF(C7779&lt;&gt;"",_xlfn.XLOOKUP(IFERROR(VALUE(C7779),C7779),'Items database'!A:A,'Items database'!B:B),(_xlfn.XLOOKUP(LEFT(E7779,3),Services,Services,"")))</f>
        <v/>
      </c>
      <c r="J7779" s="3" t="str">
        <f t="shared" si="243"/>
        <v/>
      </c>
    </row>
    <row r="7780" spans="1:10" x14ac:dyDescent="0.35">
      <c r="A7780" s="7" t="str">
        <f>IF('Payments Export'!A7784="","",'Payments Export'!A7784)</f>
        <v/>
      </c>
      <c r="B7780" s="7" t="str">
        <f>IF('Payments Export'!A7784="","",'Payments Export'!B7784)</f>
        <v/>
      </c>
      <c r="C7780" s="7" t="str">
        <f>IF(IFERROR(VALUE('Payments Export'!H7784),'Payments Export'!H7784)&lt;&gt;0,IFERROR(VALUE('Payments Export'!H7784),'Payments Export'!H7784),"")</f>
        <v/>
      </c>
      <c r="D7780" s="7" t="str">
        <f>IF('Payments Export'!I7784="","",'Payments Export'!I7784)</f>
        <v/>
      </c>
      <c r="E7780" s="7" t="str">
        <f t="shared" si="242"/>
        <v/>
      </c>
      <c r="F7780" s="7" t="str">
        <f>IF('Payments Export'!A7784="","",'Payments Export'!N7784)</f>
        <v/>
      </c>
      <c r="G7780" s="7" t="str">
        <f>IF('Payments Export'!A7784="","",'Payments Export'!O7784)</f>
        <v/>
      </c>
      <c r="H7780" s="7" t="str">
        <f>IF('Payments Export'!B7784="","",G7780-F7780)</f>
        <v/>
      </c>
      <c r="I7780" s="3" t="str">
        <f>IF(C7780&lt;&gt;"",_xlfn.XLOOKUP(IFERROR(VALUE(C7780),C7780),'Items database'!A:A,'Items database'!B:B),(_xlfn.XLOOKUP(LEFT(E7780,3),Services,Services,"")))</f>
        <v/>
      </c>
      <c r="J7780" s="3" t="str">
        <f t="shared" si="243"/>
        <v/>
      </c>
    </row>
    <row r="7781" spans="1:10" x14ac:dyDescent="0.35">
      <c r="A7781" s="7" t="str">
        <f>IF('Payments Export'!A7785="","",'Payments Export'!A7785)</f>
        <v/>
      </c>
      <c r="B7781" s="7" t="str">
        <f>IF('Payments Export'!A7785="","",'Payments Export'!B7785)</f>
        <v/>
      </c>
      <c r="C7781" s="7" t="str">
        <f>IF(IFERROR(VALUE('Payments Export'!H7785),'Payments Export'!H7785)&lt;&gt;0,IFERROR(VALUE('Payments Export'!H7785),'Payments Export'!H7785),"")</f>
        <v/>
      </c>
      <c r="D7781" s="7" t="str">
        <f>IF('Payments Export'!I7785="","",'Payments Export'!I7785)</f>
        <v/>
      </c>
      <c r="E7781" s="7" t="str">
        <f t="shared" si="242"/>
        <v/>
      </c>
      <c r="F7781" s="7" t="str">
        <f>IF('Payments Export'!A7785="","",'Payments Export'!N7785)</f>
        <v/>
      </c>
      <c r="G7781" s="7" t="str">
        <f>IF('Payments Export'!A7785="","",'Payments Export'!O7785)</f>
        <v/>
      </c>
      <c r="H7781" s="7" t="str">
        <f>IF('Payments Export'!B7785="","",G7781-F7781)</f>
        <v/>
      </c>
      <c r="I7781" s="3" t="str">
        <f>IF(C7781&lt;&gt;"",_xlfn.XLOOKUP(IFERROR(VALUE(C7781),C7781),'Items database'!A:A,'Items database'!B:B),(_xlfn.XLOOKUP(LEFT(E7781,3),Services,Services,"")))</f>
        <v/>
      </c>
      <c r="J7781" s="3" t="str">
        <f t="shared" si="243"/>
        <v/>
      </c>
    </row>
    <row r="7782" spans="1:10" x14ac:dyDescent="0.35">
      <c r="A7782" s="7" t="str">
        <f>IF('Payments Export'!A7786="","",'Payments Export'!A7786)</f>
        <v/>
      </c>
      <c r="B7782" s="7" t="str">
        <f>IF('Payments Export'!A7786="","",'Payments Export'!B7786)</f>
        <v/>
      </c>
      <c r="C7782" s="7" t="str">
        <f>IF(IFERROR(VALUE('Payments Export'!H7786),'Payments Export'!H7786)&lt;&gt;0,IFERROR(VALUE('Payments Export'!H7786),'Payments Export'!H7786),"")</f>
        <v/>
      </c>
      <c r="D7782" s="7" t="str">
        <f>IF('Payments Export'!I7786="","",'Payments Export'!I7786)</f>
        <v/>
      </c>
      <c r="E7782" s="7" t="str">
        <f t="shared" si="242"/>
        <v/>
      </c>
      <c r="F7782" s="7" t="str">
        <f>IF('Payments Export'!A7786="","",'Payments Export'!N7786)</f>
        <v/>
      </c>
      <c r="G7782" s="7" t="str">
        <f>IF('Payments Export'!A7786="","",'Payments Export'!O7786)</f>
        <v/>
      </c>
      <c r="H7782" s="7" t="str">
        <f>IF('Payments Export'!B7786="","",G7782-F7782)</f>
        <v/>
      </c>
      <c r="I7782" s="3" t="str">
        <f>IF(C7782&lt;&gt;"",_xlfn.XLOOKUP(IFERROR(VALUE(C7782),C7782),'Items database'!A:A,'Items database'!B:B),(_xlfn.XLOOKUP(LEFT(E7782,3),Services,Services,"")))</f>
        <v/>
      </c>
      <c r="J7782" s="3" t="str">
        <f t="shared" si="243"/>
        <v/>
      </c>
    </row>
    <row r="7783" spans="1:10" x14ac:dyDescent="0.35">
      <c r="A7783" s="7" t="str">
        <f>IF('Payments Export'!A7787="","",'Payments Export'!A7787)</f>
        <v/>
      </c>
      <c r="B7783" s="7" t="str">
        <f>IF('Payments Export'!A7787="","",'Payments Export'!B7787)</f>
        <v/>
      </c>
      <c r="C7783" s="7" t="str">
        <f>IF(IFERROR(VALUE('Payments Export'!H7787),'Payments Export'!H7787)&lt;&gt;0,IFERROR(VALUE('Payments Export'!H7787),'Payments Export'!H7787),"")</f>
        <v/>
      </c>
      <c r="D7783" s="7" t="str">
        <f>IF('Payments Export'!I7787="","",'Payments Export'!I7787)</f>
        <v/>
      </c>
      <c r="E7783" s="7" t="str">
        <f t="shared" si="242"/>
        <v/>
      </c>
      <c r="F7783" s="7" t="str">
        <f>IF('Payments Export'!A7787="","",'Payments Export'!N7787)</f>
        <v/>
      </c>
      <c r="G7783" s="7" t="str">
        <f>IF('Payments Export'!A7787="","",'Payments Export'!O7787)</f>
        <v/>
      </c>
      <c r="H7783" s="7" t="str">
        <f>IF('Payments Export'!B7787="","",G7783-F7783)</f>
        <v/>
      </c>
      <c r="I7783" s="3" t="str">
        <f>IF(C7783&lt;&gt;"",_xlfn.XLOOKUP(IFERROR(VALUE(C7783),C7783),'Items database'!A:A,'Items database'!B:B),(_xlfn.XLOOKUP(LEFT(E7783,3),Services,Services,"")))</f>
        <v/>
      </c>
      <c r="J7783" s="3" t="str">
        <f t="shared" si="243"/>
        <v/>
      </c>
    </row>
    <row r="7784" spans="1:10" x14ac:dyDescent="0.35">
      <c r="A7784" s="7" t="str">
        <f>IF('Payments Export'!A7788="","",'Payments Export'!A7788)</f>
        <v/>
      </c>
      <c r="B7784" s="7" t="str">
        <f>IF('Payments Export'!A7788="","",'Payments Export'!B7788)</f>
        <v/>
      </c>
      <c r="C7784" s="7" t="str">
        <f>IF(IFERROR(VALUE('Payments Export'!H7788),'Payments Export'!H7788)&lt;&gt;0,IFERROR(VALUE('Payments Export'!H7788),'Payments Export'!H7788),"")</f>
        <v/>
      </c>
      <c r="D7784" s="7" t="str">
        <f>IF('Payments Export'!I7788="","",'Payments Export'!I7788)</f>
        <v/>
      </c>
      <c r="E7784" s="7" t="str">
        <f t="shared" si="242"/>
        <v/>
      </c>
      <c r="F7784" s="7" t="str">
        <f>IF('Payments Export'!A7788="","",'Payments Export'!N7788)</f>
        <v/>
      </c>
      <c r="G7784" s="7" t="str">
        <f>IF('Payments Export'!A7788="","",'Payments Export'!O7788)</f>
        <v/>
      </c>
      <c r="H7784" s="7" t="str">
        <f>IF('Payments Export'!B7788="","",G7784-F7784)</f>
        <v/>
      </c>
      <c r="I7784" s="3" t="str">
        <f>IF(C7784&lt;&gt;"",_xlfn.XLOOKUP(IFERROR(VALUE(C7784),C7784),'Items database'!A:A,'Items database'!B:B),(_xlfn.XLOOKUP(LEFT(E7784,3),Services,Services,"")))</f>
        <v/>
      </c>
      <c r="J7784" s="3" t="str">
        <f t="shared" si="243"/>
        <v/>
      </c>
    </row>
    <row r="7785" spans="1:10" x14ac:dyDescent="0.35">
      <c r="A7785" s="7" t="str">
        <f>IF('Payments Export'!A7789="","",'Payments Export'!A7789)</f>
        <v/>
      </c>
      <c r="B7785" s="7" t="str">
        <f>IF('Payments Export'!A7789="","",'Payments Export'!B7789)</f>
        <v/>
      </c>
      <c r="C7785" s="7" t="str">
        <f>IF(IFERROR(VALUE('Payments Export'!H7789),'Payments Export'!H7789)&lt;&gt;0,IFERROR(VALUE('Payments Export'!H7789),'Payments Export'!H7789),"")</f>
        <v/>
      </c>
      <c r="D7785" s="7" t="str">
        <f>IF('Payments Export'!I7789="","",'Payments Export'!I7789)</f>
        <v/>
      </c>
      <c r="E7785" s="7" t="str">
        <f t="shared" si="242"/>
        <v/>
      </c>
      <c r="F7785" s="7" t="str">
        <f>IF('Payments Export'!A7789="","",'Payments Export'!N7789)</f>
        <v/>
      </c>
      <c r="G7785" s="7" t="str">
        <f>IF('Payments Export'!A7789="","",'Payments Export'!O7789)</f>
        <v/>
      </c>
      <c r="H7785" s="7" t="str">
        <f>IF('Payments Export'!B7789="","",G7785-F7785)</f>
        <v/>
      </c>
      <c r="I7785" s="3" t="str">
        <f>IF(C7785&lt;&gt;"",_xlfn.XLOOKUP(IFERROR(VALUE(C7785),C7785),'Items database'!A:A,'Items database'!B:B),(_xlfn.XLOOKUP(LEFT(E7785,3),Services,Services,"")))</f>
        <v/>
      </c>
      <c r="J7785" s="3" t="str">
        <f t="shared" si="243"/>
        <v/>
      </c>
    </row>
    <row r="7786" spans="1:10" x14ac:dyDescent="0.35">
      <c r="A7786" s="7" t="str">
        <f>IF('Payments Export'!A7790="","",'Payments Export'!A7790)</f>
        <v/>
      </c>
      <c r="B7786" s="7" t="str">
        <f>IF('Payments Export'!A7790="","",'Payments Export'!B7790)</f>
        <v/>
      </c>
      <c r="C7786" s="7" t="str">
        <f>IF(IFERROR(VALUE('Payments Export'!H7790),'Payments Export'!H7790)&lt;&gt;0,IFERROR(VALUE('Payments Export'!H7790),'Payments Export'!H7790),"")</f>
        <v/>
      </c>
      <c r="D7786" s="7" t="str">
        <f>IF('Payments Export'!I7790="","",'Payments Export'!I7790)</f>
        <v/>
      </c>
      <c r="E7786" s="7" t="str">
        <f t="shared" si="242"/>
        <v/>
      </c>
      <c r="F7786" s="7" t="str">
        <f>IF('Payments Export'!A7790="","",'Payments Export'!N7790)</f>
        <v/>
      </c>
      <c r="G7786" s="7" t="str">
        <f>IF('Payments Export'!A7790="","",'Payments Export'!O7790)</f>
        <v/>
      </c>
      <c r="H7786" s="7" t="str">
        <f>IF('Payments Export'!B7790="","",G7786-F7786)</f>
        <v/>
      </c>
      <c r="I7786" s="3" t="str">
        <f>IF(C7786&lt;&gt;"",_xlfn.XLOOKUP(IFERROR(VALUE(C7786),C7786),'Items database'!A:A,'Items database'!B:B),(_xlfn.XLOOKUP(LEFT(E7786,3),Services,Services,"")))</f>
        <v/>
      </c>
      <c r="J7786" s="3" t="str">
        <f t="shared" si="243"/>
        <v/>
      </c>
    </row>
    <row r="7787" spans="1:10" x14ac:dyDescent="0.35">
      <c r="A7787" s="7" t="str">
        <f>IF('Payments Export'!A7791="","",'Payments Export'!A7791)</f>
        <v/>
      </c>
      <c r="B7787" s="7" t="str">
        <f>IF('Payments Export'!A7791="","",'Payments Export'!B7791)</f>
        <v/>
      </c>
      <c r="C7787" s="7" t="str">
        <f>IF(IFERROR(VALUE('Payments Export'!H7791),'Payments Export'!H7791)&lt;&gt;0,IFERROR(VALUE('Payments Export'!H7791),'Payments Export'!H7791),"")</f>
        <v/>
      </c>
      <c r="D7787" s="7" t="str">
        <f>IF('Payments Export'!I7791="","",'Payments Export'!I7791)</f>
        <v/>
      </c>
      <c r="E7787" s="7" t="str">
        <f t="shared" si="242"/>
        <v/>
      </c>
      <c r="F7787" s="7" t="str">
        <f>IF('Payments Export'!A7791="","",'Payments Export'!N7791)</f>
        <v/>
      </c>
      <c r="G7787" s="7" t="str">
        <f>IF('Payments Export'!A7791="","",'Payments Export'!O7791)</f>
        <v/>
      </c>
      <c r="H7787" s="7" t="str">
        <f>IF('Payments Export'!B7791="","",G7787-F7787)</f>
        <v/>
      </c>
      <c r="I7787" s="3" t="str">
        <f>IF(C7787&lt;&gt;"",_xlfn.XLOOKUP(IFERROR(VALUE(C7787),C7787),'Items database'!A:A,'Items database'!B:B),(_xlfn.XLOOKUP(LEFT(E7787,3),Services,Services,"")))</f>
        <v/>
      </c>
      <c r="J7787" s="3" t="str">
        <f t="shared" si="243"/>
        <v/>
      </c>
    </row>
    <row r="7788" spans="1:10" x14ac:dyDescent="0.35">
      <c r="A7788" s="7" t="str">
        <f>IF('Payments Export'!A7792="","",'Payments Export'!A7792)</f>
        <v/>
      </c>
      <c r="B7788" s="7" t="str">
        <f>IF('Payments Export'!A7792="","",'Payments Export'!B7792)</f>
        <v/>
      </c>
      <c r="C7788" s="7" t="str">
        <f>IF(IFERROR(VALUE('Payments Export'!H7792),'Payments Export'!H7792)&lt;&gt;0,IFERROR(VALUE('Payments Export'!H7792),'Payments Export'!H7792),"")</f>
        <v/>
      </c>
      <c r="D7788" s="7" t="str">
        <f>IF('Payments Export'!I7792="","",'Payments Export'!I7792)</f>
        <v/>
      </c>
      <c r="E7788" s="7" t="str">
        <f t="shared" si="242"/>
        <v/>
      </c>
      <c r="F7788" s="7" t="str">
        <f>IF('Payments Export'!A7792="","",'Payments Export'!N7792)</f>
        <v/>
      </c>
      <c r="G7788" s="7" t="str">
        <f>IF('Payments Export'!A7792="","",'Payments Export'!O7792)</f>
        <v/>
      </c>
      <c r="H7788" s="7" t="str">
        <f>IF('Payments Export'!B7792="","",G7788-F7788)</f>
        <v/>
      </c>
      <c r="I7788" s="3" t="str">
        <f>IF(C7788&lt;&gt;"",_xlfn.XLOOKUP(IFERROR(VALUE(C7788),C7788),'Items database'!A:A,'Items database'!B:B),(_xlfn.XLOOKUP(LEFT(E7788,3),Services,Services,"")))</f>
        <v/>
      </c>
      <c r="J7788" s="3" t="str">
        <f t="shared" si="243"/>
        <v/>
      </c>
    </row>
    <row r="7789" spans="1:10" x14ac:dyDescent="0.35">
      <c r="A7789" s="7" t="str">
        <f>IF('Payments Export'!A7793="","",'Payments Export'!A7793)</f>
        <v/>
      </c>
      <c r="B7789" s="7" t="str">
        <f>IF('Payments Export'!A7793="","",'Payments Export'!B7793)</f>
        <v/>
      </c>
      <c r="C7789" s="7" t="str">
        <f>IF(IFERROR(VALUE('Payments Export'!H7793),'Payments Export'!H7793)&lt;&gt;0,IFERROR(VALUE('Payments Export'!H7793),'Payments Export'!H7793),"")</f>
        <v/>
      </c>
      <c r="D7789" s="7" t="str">
        <f>IF('Payments Export'!I7793="","",'Payments Export'!I7793)</f>
        <v/>
      </c>
      <c r="E7789" s="7" t="str">
        <f t="shared" si="242"/>
        <v/>
      </c>
      <c r="F7789" s="7" t="str">
        <f>IF('Payments Export'!A7793="","",'Payments Export'!N7793)</f>
        <v/>
      </c>
      <c r="G7789" s="7" t="str">
        <f>IF('Payments Export'!A7793="","",'Payments Export'!O7793)</f>
        <v/>
      </c>
      <c r="H7789" s="7" t="str">
        <f>IF('Payments Export'!B7793="","",G7789-F7789)</f>
        <v/>
      </c>
      <c r="I7789" s="3" t="str">
        <f>IF(C7789&lt;&gt;"",_xlfn.XLOOKUP(IFERROR(VALUE(C7789),C7789),'Items database'!A:A,'Items database'!B:B),(_xlfn.XLOOKUP(LEFT(E7789,3),Services,Services,"")))</f>
        <v/>
      </c>
      <c r="J7789" s="3" t="str">
        <f t="shared" si="243"/>
        <v/>
      </c>
    </row>
    <row r="7790" spans="1:10" x14ac:dyDescent="0.35">
      <c r="A7790" s="7" t="str">
        <f>IF('Payments Export'!A7794="","",'Payments Export'!A7794)</f>
        <v/>
      </c>
      <c r="B7790" s="7" t="str">
        <f>IF('Payments Export'!A7794="","",'Payments Export'!B7794)</f>
        <v/>
      </c>
      <c r="C7790" s="7" t="str">
        <f>IF(IFERROR(VALUE('Payments Export'!H7794),'Payments Export'!H7794)&lt;&gt;0,IFERROR(VALUE('Payments Export'!H7794),'Payments Export'!H7794),"")</f>
        <v/>
      </c>
      <c r="D7790" s="7" t="str">
        <f>IF('Payments Export'!I7794="","",'Payments Export'!I7794)</f>
        <v/>
      </c>
      <c r="E7790" s="7" t="str">
        <f t="shared" si="242"/>
        <v/>
      </c>
      <c r="F7790" s="7" t="str">
        <f>IF('Payments Export'!A7794="","",'Payments Export'!N7794)</f>
        <v/>
      </c>
      <c r="G7790" s="7" t="str">
        <f>IF('Payments Export'!A7794="","",'Payments Export'!O7794)</f>
        <v/>
      </c>
      <c r="H7790" s="7" t="str">
        <f>IF('Payments Export'!B7794="","",G7790-F7790)</f>
        <v/>
      </c>
      <c r="I7790" s="3" t="str">
        <f>IF(C7790&lt;&gt;"",_xlfn.XLOOKUP(IFERROR(VALUE(C7790),C7790),'Items database'!A:A,'Items database'!B:B),(_xlfn.XLOOKUP(LEFT(E7790,3),Services,Services,"")))</f>
        <v/>
      </c>
      <c r="J7790" s="3" t="str">
        <f t="shared" si="243"/>
        <v/>
      </c>
    </row>
    <row r="7791" spans="1:10" x14ac:dyDescent="0.35">
      <c r="A7791" s="7" t="str">
        <f>IF('Payments Export'!A7795="","",'Payments Export'!A7795)</f>
        <v/>
      </c>
      <c r="B7791" s="7" t="str">
        <f>IF('Payments Export'!A7795="","",'Payments Export'!B7795)</f>
        <v/>
      </c>
      <c r="C7791" s="7" t="str">
        <f>IF(IFERROR(VALUE('Payments Export'!H7795),'Payments Export'!H7795)&lt;&gt;0,IFERROR(VALUE('Payments Export'!H7795),'Payments Export'!H7795),"")</f>
        <v/>
      </c>
      <c r="D7791" s="7" t="str">
        <f>IF('Payments Export'!I7795="","",'Payments Export'!I7795)</f>
        <v/>
      </c>
      <c r="E7791" s="7" t="str">
        <f t="shared" si="242"/>
        <v/>
      </c>
      <c r="F7791" s="7" t="str">
        <f>IF('Payments Export'!A7795="","",'Payments Export'!N7795)</f>
        <v/>
      </c>
      <c r="G7791" s="7" t="str">
        <f>IF('Payments Export'!A7795="","",'Payments Export'!O7795)</f>
        <v/>
      </c>
      <c r="H7791" s="7" t="str">
        <f>IF('Payments Export'!B7795="","",G7791-F7791)</f>
        <v/>
      </c>
      <c r="I7791" s="3" t="str">
        <f>IF(C7791&lt;&gt;"",_xlfn.XLOOKUP(IFERROR(VALUE(C7791),C7791),'Items database'!A:A,'Items database'!B:B),(_xlfn.XLOOKUP(LEFT(E7791,3),Services,Services,"")))</f>
        <v/>
      </c>
      <c r="J7791" s="3" t="str">
        <f t="shared" si="243"/>
        <v/>
      </c>
    </row>
    <row r="7792" spans="1:10" x14ac:dyDescent="0.35">
      <c r="A7792" s="7" t="str">
        <f>IF('Payments Export'!A7796="","",'Payments Export'!A7796)</f>
        <v/>
      </c>
      <c r="B7792" s="7" t="str">
        <f>IF('Payments Export'!A7796="","",'Payments Export'!B7796)</f>
        <v/>
      </c>
      <c r="C7792" s="7" t="str">
        <f>IF(IFERROR(VALUE('Payments Export'!H7796),'Payments Export'!H7796)&lt;&gt;0,IFERROR(VALUE('Payments Export'!H7796),'Payments Export'!H7796),"")</f>
        <v/>
      </c>
      <c r="D7792" s="7" t="str">
        <f>IF('Payments Export'!I7796="","",'Payments Export'!I7796)</f>
        <v/>
      </c>
      <c r="E7792" s="7" t="str">
        <f t="shared" si="242"/>
        <v/>
      </c>
      <c r="F7792" s="7" t="str">
        <f>IF('Payments Export'!A7796="","",'Payments Export'!N7796)</f>
        <v/>
      </c>
      <c r="G7792" s="7" t="str">
        <f>IF('Payments Export'!A7796="","",'Payments Export'!O7796)</f>
        <v/>
      </c>
      <c r="H7792" s="7" t="str">
        <f>IF('Payments Export'!B7796="","",G7792-F7792)</f>
        <v/>
      </c>
      <c r="I7792" s="3" t="str">
        <f>IF(C7792&lt;&gt;"",_xlfn.XLOOKUP(IFERROR(VALUE(C7792),C7792),'Items database'!A:A,'Items database'!B:B),(_xlfn.XLOOKUP(LEFT(E7792,3),Services,Services,"")))</f>
        <v/>
      </c>
      <c r="J7792" s="3" t="str">
        <f t="shared" si="243"/>
        <v/>
      </c>
    </row>
    <row r="7793" spans="1:10" x14ac:dyDescent="0.35">
      <c r="A7793" s="7" t="str">
        <f>IF('Payments Export'!A7797="","",'Payments Export'!A7797)</f>
        <v/>
      </c>
      <c r="B7793" s="7" t="str">
        <f>IF('Payments Export'!A7797="","",'Payments Export'!B7797)</f>
        <v/>
      </c>
      <c r="C7793" s="7" t="str">
        <f>IF(IFERROR(VALUE('Payments Export'!H7797),'Payments Export'!H7797)&lt;&gt;0,IFERROR(VALUE('Payments Export'!H7797),'Payments Export'!H7797),"")</f>
        <v/>
      </c>
      <c r="D7793" s="7" t="str">
        <f>IF('Payments Export'!I7797="","",'Payments Export'!I7797)</f>
        <v/>
      </c>
      <c r="E7793" s="7" t="str">
        <f t="shared" si="242"/>
        <v/>
      </c>
      <c r="F7793" s="7" t="str">
        <f>IF('Payments Export'!A7797="","",'Payments Export'!N7797)</f>
        <v/>
      </c>
      <c r="G7793" s="7" t="str">
        <f>IF('Payments Export'!A7797="","",'Payments Export'!O7797)</f>
        <v/>
      </c>
      <c r="H7793" s="7" t="str">
        <f>IF('Payments Export'!B7797="","",G7793-F7793)</f>
        <v/>
      </c>
      <c r="I7793" s="3" t="str">
        <f>IF(C7793&lt;&gt;"",_xlfn.XLOOKUP(IFERROR(VALUE(C7793),C7793),'Items database'!A:A,'Items database'!B:B),(_xlfn.XLOOKUP(LEFT(E7793,3),Services,Services,"")))</f>
        <v/>
      </c>
      <c r="J7793" s="3" t="str">
        <f t="shared" si="243"/>
        <v/>
      </c>
    </row>
    <row r="7794" spans="1:10" x14ac:dyDescent="0.35">
      <c r="A7794" s="7" t="str">
        <f>IF('Payments Export'!A7798="","",'Payments Export'!A7798)</f>
        <v/>
      </c>
      <c r="B7794" s="7" t="str">
        <f>IF('Payments Export'!A7798="","",'Payments Export'!B7798)</f>
        <v/>
      </c>
      <c r="C7794" s="7" t="str">
        <f>IF(IFERROR(VALUE('Payments Export'!H7798),'Payments Export'!H7798)&lt;&gt;0,IFERROR(VALUE('Payments Export'!H7798),'Payments Export'!H7798),"")</f>
        <v/>
      </c>
      <c r="D7794" s="7" t="str">
        <f>IF('Payments Export'!I7798="","",'Payments Export'!I7798)</f>
        <v/>
      </c>
      <c r="E7794" s="7" t="str">
        <f t="shared" si="242"/>
        <v/>
      </c>
      <c r="F7794" s="7" t="str">
        <f>IF('Payments Export'!A7798="","",'Payments Export'!N7798)</f>
        <v/>
      </c>
      <c r="G7794" s="7" t="str">
        <f>IF('Payments Export'!A7798="","",'Payments Export'!O7798)</f>
        <v/>
      </c>
      <c r="H7794" s="7" t="str">
        <f>IF('Payments Export'!B7798="","",G7794-F7794)</f>
        <v/>
      </c>
      <c r="I7794" s="3" t="str">
        <f>IF(C7794&lt;&gt;"",_xlfn.XLOOKUP(IFERROR(VALUE(C7794),C7794),'Items database'!A:A,'Items database'!B:B),(_xlfn.XLOOKUP(LEFT(E7794,3),Services,Services,"")))</f>
        <v/>
      </c>
      <c r="J7794" s="3" t="str">
        <f t="shared" si="243"/>
        <v/>
      </c>
    </row>
    <row r="7795" spans="1:10" x14ac:dyDescent="0.35">
      <c r="A7795" s="7" t="str">
        <f>IF('Payments Export'!A7799="","",'Payments Export'!A7799)</f>
        <v/>
      </c>
      <c r="B7795" s="7" t="str">
        <f>IF('Payments Export'!A7799="","",'Payments Export'!B7799)</f>
        <v/>
      </c>
      <c r="C7795" s="7" t="str">
        <f>IF(IFERROR(VALUE('Payments Export'!H7799),'Payments Export'!H7799)&lt;&gt;0,IFERROR(VALUE('Payments Export'!H7799),'Payments Export'!H7799),"")</f>
        <v/>
      </c>
      <c r="D7795" s="7" t="str">
        <f>IF('Payments Export'!I7799="","",'Payments Export'!I7799)</f>
        <v/>
      </c>
      <c r="E7795" s="7" t="str">
        <f t="shared" si="242"/>
        <v/>
      </c>
      <c r="F7795" s="7" t="str">
        <f>IF('Payments Export'!A7799="","",'Payments Export'!N7799)</f>
        <v/>
      </c>
      <c r="G7795" s="7" t="str">
        <f>IF('Payments Export'!A7799="","",'Payments Export'!O7799)</f>
        <v/>
      </c>
      <c r="H7795" s="7" t="str">
        <f>IF('Payments Export'!B7799="","",G7795-F7795)</f>
        <v/>
      </c>
      <c r="I7795" s="3" t="str">
        <f>IF(C7795&lt;&gt;"",_xlfn.XLOOKUP(IFERROR(VALUE(C7795),C7795),'Items database'!A:A,'Items database'!B:B),(_xlfn.XLOOKUP(LEFT(E7795,3),Services,Services,"")))</f>
        <v/>
      </c>
      <c r="J7795" s="3" t="str">
        <f t="shared" si="243"/>
        <v/>
      </c>
    </row>
    <row r="7796" spans="1:10" x14ac:dyDescent="0.35">
      <c r="A7796" s="7" t="str">
        <f>IF('Payments Export'!A7800="","",'Payments Export'!A7800)</f>
        <v/>
      </c>
      <c r="B7796" s="7" t="str">
        <f>IF('Payments Export'!A7800="","",'Payments Export'!B7800)</f>
        <v/>
      </c>
      <c r="C7796" s="7" t="str">
        <f>IF(IFERROR(VALUE('Payments Export'!H7800),'Payments Export'!H7800)&lt;&gt;0,IFERROR(VALUE('Payments Export'!H7800),'Payments Export'!H7800),"")</f>
        <v/>
      </c>
      <c r="D7796" s="7" t="str">
        <f>IF('Payments Export'!I7800="","",'Payments Export'!I7800)</f>
        <v/>
      </c>
      <c r="E7796" s="7" t="str">
        <f t="shared" si="242"/>
        <v/>
      </c>
      <c r="F7796" s="7" t="str">
        <f>IF('Payments Export'!A7800="","",'Payments Export'!N7800)</f>
        <v/>
      </c>
      <c r="G7796" s="7" t="str">
        <f>IF('Payments Export'!A7800="","",'Payments Export'!O7800)</f>
        <v/>
      </c>
      <c r="H7796" s="7" t="str">
        <f>IF('Payments Export'!B7800="","",G7796-F7796)</f>
        <v/>
      </c>
      <c r="I7796" s="3" t="str">
        <f>IF(C7796&lt;&gt;"",_xlfn.XLOOKUP(IFERROR(VALUE(C7796),C7796),'Items database'!A:A,'Items database'!B:B),(_xlfn.XLOOKUP(LEFT(E7796,3),Services,Services,"")))</f>
        <v/>
      </c>
      <c r="J7796" s="3" t="str">
        <f t="shared" si="243"/>
        <v/>
      </c>
    </row>
    <row r="7797" spans="1:10" x14ac:dyDescent="0.35">
      <c r="A7797" s="7" t="str">
        <f>IF('Payments Export'!A7801="","",'Payments Export'!A7801)</f>
        <v/>
      </c>
      <c r="B7797" s="7" t="str">
        <f>IF('Payments Export'!A7801="","",'Payments Export'!B7801)</f>
        <v/>
      </c>
      <c r="C7797" s="7" t="str">
        <f>IF(IFERROR(VALUE('Payments Export'!H7801),'Payments Export'!H7801)&lt;&gt;0,IFERROR(VALUE('Payments Export'!H7801),'Payments Export'!H7801),"")</f>
        <v/>
      </c>
      <c r="D7797" s="7" t="str">
        <f>IF('Payments Export'!I7801="","",'Payments Export'!I7801)</f>
        <v/>
      </c>
      <c r="E7797" s="7" t="str">
        <f t="shared" si="242"/>
        <v/>
      </c>
      <c r="F7797" s="7" t="str">
        <f>IF('Payments Export'!A7801="","",'Payments Export'!N7801)</f>
        <v/>
      </c>
      <c r="G7797" s="7" t="str">
        <f>IF('Payments Export'!A7801="","",'Payments Export'!O7801)</f>
        <v/>
      </c>
      <c r="H7797" s="7" t="str">
        <f>IF('Payments Export'!B7801="","",G7797-F7797)</f>
        <v/>
      </c>
      <c r="I7797" s="3" t="str">
        <f>IF(C7797&lt;&gt;"",_xlfn.XLOOKUP(IFERROR(VALUE(C7797),C7797),'Items database'!A:A,'Items database'!B:B),(_xlfn.XLOOKUP(LEFT(E7797,3),Services,Services,"")))</f>
        <v/>
      </c>
      <c r="J7797" s="3" t="str">
        <f t="shared" si="243"/>
        <v/>
      </c>
    </row>
    <row r="7798" spans="1:10" x14ac:dyDescent="0.35">
      <c r="A7798" s="7" t="str">
        <f>IF('Payments Export'!A7802="","",'Payments Export'!A7802)</f>
        <v/>
      </c>
      <c r="B7798" s="7" t="str">
        <f>IF('Payments Export'!A7802="","",'Payments Export'!B7802)</f>
        <v/>
      </c>
      <c r="C7798" s="7" t="str">
        <f>IF(IFERROR(VALUE('Payments Export'!H7802),'Payments Export'!H7802)&lt;&gt;0,IFERROR(VALUE('Payments Export'!H7802),'Payments Export'!H7802),"")</f>
        <v/>
      </c>
      <c r="D7798" s="7" t="str">
        <f>IF('Payments Export'!I7802="","",'Payments Export'!I7802)</f>
        <v/>
      </c>
      <c r="E7798" s="7" t="str">
        <f t="shared" si="242"/>
        <v/>
      </c>
      <c r="F7798" s="7" t="str">
        <f>IF('Payments Export'!A7802="","",'Payments Export'!N7802)</f>
        <v/>
      </c>
      <c r="G7798" s="7" t="str">
        <f>IF('Payments Export'!A7802="","",'Payments Export'!O7802)</f>
        <v/>
      </c>
      <c r="H7798" s="7" t="str">
        <f>IF('Payments Export'!B7802="","",G7798-F7798)</f>
        <v/>
      </c>
      <c r="I7798" s="3" t="str">
        <f>IF(C7798&lt;&gt;"",_xlfn.XLOOKUP(IFERROR(VALUE(C7798),C7798),'Items database'!A:A,'Items database'!B:B),(_xlfn.XLOOKUP(LEFT(E7798,3),Services,Services,"")))</f>
        <v/>
      </c>
      <c r="J7798" s="3" t="str">
        <f t="shared" si="243"/>
        <v/>
      </c>
    </row>
    <row r="7799" spans="1:10" x14ac:dyDescent="0.35">
      <c r="A7799" s="7" t="str">
        <f>IF('Payments Export'!A7803="","",'Payments Export'!A7803)</f>
        <v/>
      </c>
      <c r="B7799" s="7" t="str">
        <f>IF('Payments Export'!A7803="","",'Payments Export'!B7803)</f>
        <v/>
      </c>
      <c r="C7799" s="7" t="str">
        <f>IF(IFERROR(VALUE('Payments Export'!H7803),'Payments Export'!H7803)&lt;&gt;0,IFERROR(VALUE('Payments Export'!H7803),'Payments Export'!H7803),"")</f>
        <v/>
      </c>
      <c r="D7799" s="7" t="str">
        <f>IF('Payments Export'!I7803="","",'Payments Export'!I7803)</f>
        <v/>
      </c>
      <c r="E7799" s="7" t="str">
        <f t="shared" si="242"/>
        <v/>
      </c>
      <c r="F7799" s="7" t="str">
        <f>IF('Payments Export'!A7803="","",'Payments Export'!N7803)</f>
        <v/>
      </c>
      <c r="G7799" s="7" t="str">
        <f>IF('Payments Export'!A7803="","",'Payments Export'!O7803)</f>
        <v/>
      </c>
      <c r="H7799" s="7" t="str">
        <f>IF('Payments Export'!B7803="","",G7799-F7799)</f>
        <v/>
      </c>
      <c r="I7799" s="3" t="str">
        <f>IF(C7799&lt;&gt;"",_xlfn.XLOOKUP(IFERROR(VALUE(C7799),C7799),'Items database'!A:A,'Items database'!B:B),(_xlfn.XLOOKUP(LEFT(E7799,3),Services,Services,"")))</f>
        <v/>
      </c>
      <c r="J7799" s="3" t="str">
        <f t="shared" si="243"/>
        <v/>
      </c>
    </row>
    <row r="7800" spans="1:10" x14ac:dyDescent="0.35">
      <c r="A7800" s="7" t="str">
        <f>IF('Payments Export'!A7804="","",'Payments Export'!A7804)</f>
        <v/>
      </c>
      <c r="B7800" s="7" t="str">
        <f>IF('Payments Export'!A7804="","",'Payments Export'!B7804)</f>
        <v/>
      </c>
      <c r="C7800" s="7" t="str">
        <f>IF(IFERROR(VALUE('Payments Export'!H7804),'Payments Export'!H7804)&lt;&gt;0,IFERROR(VALUE('Payments Export'!H7804),'Payments Export'!H7804),"")</f>
        <v/>
      </c>
      <c r="D7800" s="7" t="str">
        <f>IF('Payments Export'!I7804="","",'Payments Export'!I7804)</f>
        <v/>
      </c>
      <c r="E7800" s="7" t="str">
        <f t="shared" si="242"/>
        <v/>
      </c>
      <c r="F7800" s="7" t="str">
        <f>IF('Payments Export'!A7804="","",'Payments Export'!N7804)</f>
        <v/>
      </c>
      <c r="G7800" s="7" t="str">
        <f>IF('Payments Export'!A7804="","",'Payments Export'!O7804)</f>
        <v/>
      </c>
      <c r="H7800" s="7" t="str">
        <f>IF('Payments Export'!B7804="","",G7800-F7800)</f>
        <v/>
      </c>
      <c r="I7800" s="3" t="str">
        <f>IF(C7800&lt;&gt;"",_xlfn.XLOOKUP(IFERROR(VALUE(C7800),C7800),'Items database'!A:A,'Items database'!B:B),(_xlfn.XLOOKUP(LEFT(E7800,3),Services,Services,"")))</f>
        <v/>
      </c>
      <c r="J7800" s="3" t="str">
        <f t="shared" si="243"/>
        <v/>
      </c>
    </row>
    <row r="7801" spans="1:10" x14ac:dyDescent="0.35">
      <c r="A7801" s="7" t="str">
        <f>IF('Payments Export'!A7805="","",'Payments Export'!A7805)</f>
        <v/>
      </c>
      <c r="B7801" s="7" t="str">
        <f>IF('Payments Export'!A7805="","",'Payments Export'!B7805)</f>
        <v/>
      </c>
      <c r="C7801" s="7" t="str">
        <f>IF(IFERROR(VALUE('Payments Export'!H7805),'Payments Export'!H7805)&lt;&gt;0,IFERROR(VALUE('Payments Export'!H7805),'Payments Export'!H7805),"")</f>
        <v/>
      </c>
      <c r="D7801" s="7" t="str">
        <f>IF('Payments Export'!I7805="","",'Payments Export'!I7805)</f>
        <v/>
      </c>
      <c r="E7801" s="7" t="str">
        <f t="shared" si="242"/>
        <v/>
      </c>
      <c r="F7801" s="7" t="str">
        <f>IF('Payments Export'!A7805="","",'Payments Export'!N7805)</f>
        <v/>
      </c>
      <c r="G7801" s="7" t="str">
        <f>IF('Payments Export'!A7805="","",'Payments Export'!O7805)</f>
        <v/>
      </c>
      <c r="H7801" s="7" t="str">
        <f>IF('Payments Export'!B7805="","",G7801-F7801)</f>
        <v/>
      </c>
      <c r="I7801" s="3" t="str">
        <f>IF(C7801&lt;&gt;"",_xlfn.XLOOKUP(IFERROR(VALUE(C7801),C7801),'Items database'!A:A,'Items database'!B:B),(_xlfn.XLOOKUP(LEFT(E7801,3),Services,Services,"")))</f>
        <v/>
      </c>
      <c r="J7801" s="3" t="str">
        <f t="shared" si="243"/>
        <v/>
      </c>
    </row>
    <row r="7802" spans="1:10" x14ac:dyDescent="0.35">
      <c r="A7802" s="7" t="str">
        <f>IF('Payments Export'!A7806="","",'Payments Export'!A7806)</f>
        <v/>
      </c>
      <c r="B7802" s="7" t="str">
        <f>IF('Payments Export'!A7806="","",'Payments Export'!B7806)</f>
        <v/>
      </c>
      <c r="C7802" s="7" t="str">
        <f>IF(IFERROR(VALUE('Payments Export'!H7806),'Payments Export'!H7806)&lt;&gt;0,IFERROR(VALUE('Payments Export'!H7806),'Payments Export'!H7806),"")</f>
        <v/>
      </c>
      <c r="D7802" s="7" t="str">
        <f>IF('Payments Export'!I7806="","",'Payments Export'!I7806)</f>
        <v/>
      </c>
      <c r="E7802" s="7" t="str">
        <f t="shared" si="242"/>
        <v/>
      </c>
      <c r="F7802" s="7" t="str">
        <f>IF('Payments Export'!A7806="","",'Payments Export'!N7806)</f>
        <v/>
      </c>
      <c r="G7802" s="7" t="str">
        <f>IF('Payments Export'!A7806="","",'Payments Export'!O7806)</f>
        <v/>
      </c>
      <c r="H7802" s="7" t="str">
        <f>IF('Payments Export'!B7806="","",G7802-F7802)</f>
        <v/>
      </c>
      <c r="I7802" s="3" t="str">
        <f>IF(C7802&lt;&gt;"",_xlfn.XLOOKUP(IFERROR(VALUE(C7802),C7802),'Items database'!A:A,'Items database'!B:B),(_xlfn.XLOOKUP(LEFT(E7802,3),Services,Services,"")))</f>
        <v/>
      </c>
      <c r="J7802" s="3" t="str">
        <f t="shared" si="243"/>
        <v/>
      </c>
    </row>
    <row r="7803" spans="1:10" x14ac:dyDescent="0.35">
      <c r="A7803" s="7" t="str">
        <f>IF('Payments Export'!A7807="","",'Payments Export'!A7807)</f>
        <v/>
      </c>
      <c r="B7803" s="7" t="str">
        <f>IF('Payments Export'!A7807="","",'Payments Export'!B7807)</f>
        <v/>
      </c>
      <c r="C7803" s="7" t="str">
        <f>IF(IFERROR(VALUE('Payments Export'!H7807),'Payments Export'!H7807)&lt;&gt;0,IFERROR(VALUE('Payments Export'!H7807),'Payments Export'!H7807),"")</f>
        <v/>
      </c>
      <c r="D7803" s="7" t="str">
        <f>IF('Payments Export'!I7807="","",'Payments Export'!I7807)</f>
        <v/>
      </c>
      <c r="E7803" s="7" t="str">
        <f t="shared" si="242"/>
        <v/>
      </c>
      <c r="F7803" s="7" t="str">
        <f>IF('Payments Export'!A7807="","",'Payments Export'!N7807)</f>
        <v/>
      </c>
      <c r="G7803" s="7" t="str">
        <f>IF('Payments Export'!A7807="","",'Payments Export'!O7807)</f>
        <v/>
      </c>
      <c r="H7803" s="7" t="str">
        <f>IF('Payments Export'!B7807="","",G7803-F7803)</f>
        <v/>
      </c>
      <c r="I7803" s="3" t="str">
        <f>IF(C7803&lt;&gt;"",_xlfn.XLOOKUP(IFERROR(VALUE(C7803),C7803),'Items database'!A:A,'Items database'!B:B),(_xlfn.XLOOKUP(LEFT(E7803,3),Services,Services,"")))</f>
        <v/>
      </c>
      <c r="J7803" s="3" t="str">
        <f t="shared" si="243"/>
        <v/>
      </c>
    </row>
    <row r="7804" spans="1:10" x14ac:dyDescent="0.35">
      <c r="A7804" s="7" t="str">
        <f>IF('Payments Export'!A7808="","",'Payments Export'!A7808)</f>
        <v/>
      </c>
      <c r="B7804" s="7" t="str">
        <f>IF('Payments Export'!A7808="","",'Payments Export'!B7808)</f>
        <v/>
      </c>
      <c r="C7804" s="7" t="str">
        <f>IF(IFERROR(VALUE('Payments Export'!H7808),'Payments Export'!H7808)&lt;&gt;0,IFERROR(VALUE('Payments Export'!H7808),'Payments Export'!H7808),"")</f>
        <v/>
      </c>
      <c r="D7804" s="7" t="str">
        <f>IF('Payments Export'!I7808="","",'Payments Export'!I7808)</f>
        <v/>
      </c>
      <c r="E7804" s="7" t="str">
        <f t="shared" si="242"/>
        <v/>
      </c>
      <c r="F7804" s="7" t="str">
        <f>IF('Payments Export'!A7808="","",'Payments Export'!N7808)</f>
        <v/>
      </c>
      <c r="G7804" s="7" t="str">
        <f>IF('Payments Export'!A7808="","",'Payments Export'!O7808)</f>
        <v/>
      </c>
      <c r="H7804" s="7" t="str">
        <f>IF('Payments Export'!B7808="","",G7804-F7804)</f>
        <v/>
      </c>
      <c r="I7804" s="3" t="str">
        <f>IF(C7804&lt;&gt;"",_xlfn.XLOOKUP(IFERROR(VALUE(C7804),C7804),'Items database'!A:A,'Items database'!B:B),(_xlfn.XLOOKUP(LEFT(E7804,3),Services,Services,"")))</f>
        <v/>
      </c>
      <c r="J7804" s="3" t="str">
        <f t="shared" si="243"/>
        <v/>
      </c>
    </row>
    <row r="7805" spans="1:10" x14ac:dyDescent="0.35">
      <c r="A7805" s="7" t="str">
        <f>IF('Payments Export'!A7809="","",'Payments Export'!A7809)</f>
        <v/>
      </c>
      <c r="B7805" s="7" t="str">
        <f>IF('Payments Export'!A7809="","",'Payments Export'!B7809)</f>
        <v/>
      </c>
      <c r="C7805" s="7" t="str">
        <f>IF(IFERROR(VALUE('Payments Export'!H7809),'Payments Export'!H7809)&lt;&gt;0,IFERROR(VALUE('Payments Export'!H7809),'Payments Export'!H7809),"")</f>
        <v/>
      </c>
      <c r="D7805" s="7" t="str">
        <f>IF('Payments Export'!I7809="","",'Payments Export'!I7809)</f>
        <v/>
      </c>
      <c r="E7805" s="7" t="str">
        <f t="shared" si="242"/>
        <v/>
      </c>
      <c r="F7805" s="7" t="str">
        <f>IF('Payments Export'!A7809="","",'Payments Export'!N7809)</f>
        <v/>
      </c>
      <c r="G7805" s="7" t="str">
        <f>IF('Payments Export'!A7809="","",'Payments Export'!O7809)</f>
        <v/>
      </c>
      <c r="H7805" s="7" t="str">
        <f>IF('Payments Export'!B7809="","",G7805-F7805)</f>
        <v/>
      </c>
      <c r="I7805" s="3" t="str">
        <f>IF(C7805&lt;&gt;"",_xlfn.XLOOKUP(IFERROR(VALUE(C7805),C7805),'Items database'!A:A,'Items database'!B:B),(_xlfn.XLOOKUP(LEFT(E7805,3),Services,Services,"")))</f>
        <v/>
      </c>
      <c r="J7805" s="3" t="str">
        <f t="shared" si="243"/>
        <v/>
      </c>
    </row>
    <row r="7806" spans="1:10" x14ac:dyDescent="0.35">
      <c r="A7806" s="7" t="str">
        <f>IF('Payments Export'!A7810="","",'Payments Export'!A7810)</f>
        <v/>
      </c>
      <c r="B7806" s="7" t="str">
        <f>IF('Payments Export'!A7810="","",'Payments Export'!B7810)</f>
        <v/>
      </c>
      <c r="C7806" s="7" t="str">
        <f>IF(IFERROR(VALUE('Payments Export'!H7810),'Payments Export'!H7810)&lt;&gt;0,IFERROR(VALUE('Payments Export'!H7810),'Payments Export'!H7810),"")</f>
        <v/>
      </c>
      <c r="D7806" s="7" t="str">
        <f>IF('Payments Export'!I7810="","",'Payments Export'!I7810)</f>
        <v/>
      </c>
      <c r="E7806" s="7" t="str">
        <f t="shared" si="242"/>
        <v/>
      </c>
      <c r="F7806" s="7" t="str">
        <f>IF('Payments Export'!A7810="","",'Payments Export'!N7810)</f>
        <v/>
      </c>
      <c r="G7806" s="7" t="str">
        <f>IF('Payments Export'!A7810="","",'Payments Export'!O7810)</f>
        <v/>
      </c>
      <c r="H7806" s="7" t="str">
        <f>IF('Payments Export'!B7810="","",G7806-F7806)</f>
        <v/>
      </c>
      <c r="I7806" s="3" t="str">
        <f>IF(C7806&lt;&gt;"",_xlfn.XLOOKUP(IFERROR(VALUE(C7806),C7806),'Items database'!A:A,'Items database'!B:B),(_xlfn.XLOOKUP(LEFT(E7806,3),Services,Services,"")))</f>
        <v/>
      </c>
      <c r="J7806" s="3" t="str">
        <f t="shared" si="243"/>
        <v/>
      </c>
    </row>
    <row r="7807" spans="1:10" x14ac:dyDescent="0.35">
      <c r="A7807" s="7" t="str">
        <f>IF('Payments Export'!A7811="","",'Payments Export'!A7811)</f>
        <v/>
      </c>
      <c r="B7807" s="7" t="str">
        <f>IF('Payments Export'!A7811="","",'Payments Export'!B7811)</f>
        <v/>
      </c>
      <c r="C7807" s="7" t="str">
        <f>IF(IFERROR(VALUE('Payments Export'!H7811),'Payments Export'!H7811)&lt;&gt;0,IFERROR(VALUE('Payments Export'!H7811),'Payments Export'!H7811),"")</f>
        <v/>
      </c>
      <c r="D7807" s="7" t="str">
        <f>IF('Payments Export'!I7811="","",'Payments Export'!I7811)</f>
        <v/>
      </c>
      <c r="E7807" s="7" t="str">
        <f t="shared" si="242"/>
        <v/>
      </c>
      <c r="F7807" s="7" t="str">
        <f>IF('Payments Export'!A7811="","",'Payments Export'!N7811)</f>
        <v/>
      </c>
      <c r="G7807" s="7" t="str">
        <f>IF('Payments Export'!A7811="","",'Payments Export'!O7811)</f>
        <v/>
      </c>
      <c r="H7807" s="7" t="str">
        <f>IF('Payments Export'!B7811="","",G7807-F7807)</f>
        <v/>
      </c>
      <c r="I7807" s="3" t="str">
        <f>IF(C7807&lt;&gt;"",_xlfn.XLOOKUP(IFERROR(VALUE(C7807),C7807),'Items database'!A:A,'Items database'!B:B),(_xlfn.XLOOKUP(LEFT(E7807,3),Services,Services,"")))</f>
        <v/>
      </c>
      <c r="J7807" s="3" t="str">
        <f t="shared" si="243"/>
        <v/>
      </c>
    </row>
    <row r="7808" spans="1:10" x14ac:dyDescent="0.35">
      <c r="A7808" s="7" t="str">
        <f>IF('Payments Export'!A7812="","",'Payments Export'!A7812)</f>
        <v/>
      </c>
      <c r="B7808" s="7" t="str">
        <f>IF('Payments Export'!A7812="","",'Payments Export'!B7812)</f>
        <v/>
      </c>
      <c r="C7808" s="7" t="str">
        <f>IF(IFERROR(VALUE('Payments Export'!H7812),'Payments Export'!H7812)&lt;&gt;0,IFERROR(VALUE('Payments Export'!H7812),'Payments Export'!H7812),"")</f>
        <v/>
      </c>
      <c r="D7808" s="7" t="str">
        <f>IF('Payments Export'!I7812="","",'Payments Export'!I7812)</f>
        <v/>
      </c>
      <c r="E7808" s="7" t="str">
        <f t="shared" si="242"/>
        <v/>
      </c>
      <c r="F7808" s="7" t="str">
        <f>IF('Payments Export'!A7812="","",'Payments Export'!N7812)</f>
        <v/>
      </c>
      <c r="G7808" s="7" t="str">
        <f>IF('Payments Export'!A7812="","",'Payments Export'!O7812)</f>
        <v/>
      </c>
      <c r="H7808" s="7" t="str">
        <f>IF('Payments Export'!B7812="","",G7808-F7808)</f>
        <v/>
      </c>
      <c r="I7808" s="3" t="str">
        <f>IF(C7808&lt;&gt;"",_xlfn.XLOOKUP(IFERROR(VALUE(C7808),C7808),'Items database'!A:A,'Items database'!B:B),(_xlfn.XLOOKUP(LEFT(E7808,3),Services,Services,"")))</f>
        <v/>
      </c>
      <c r="J7808" s="3" t="str">
        <f t="shared" si="243"/>
        <v/>
      </c>
    </row>
    <row r="7809" spans="1:10" x14ac:dyDescent="0.35">
      <c r="A7809" s="7" t="str">
        <f>IF('Payments Export'!A7813="","",'Payments Export'!A7813)</f>
        <v/>
      </c>
      <c r="B7809" s="7" t="str">
        <f>IF('Payments Export'!A7813="","",'Payments Export'!B7813)</f>
        <v/>
      </c>
      <c r="C7809" s="7" t="str">
        <f>IF(IFERROR(VALUE('Payments Export'!H7813),'Payments Export'!H7813)&lt;&gt;0,IFERROR(VALUE('Payments Export'!H7813),'Payments Export'!H7813),"")</f>
        <v/>
      </c>
      <c r="D7809" s="7" t="str">
        <f>IF('Payments Export'!I7813="","",'Payments Export'!I7813)</f>
        <v/>
      </c>
      <c r="E7809" s="7" t="str">
        <f t="shared" ref="E7809:E7872" si="244">LEFT(D7809,66)</f>
        <v/>
      </c>
      <c r="F7809" s="7" t="str">
        <f>IF('Payments Export'!A7813="","",'Payments Export'!N7813)</f>
        <v/>
      </c>
      <c r="G7809" s="7" t="str">
        <f>IF('Payments Export'!A7813="","",'Payments Export'!O7813)</f>
        <v/>
      </c>
      <c r="H7809" s="7" t="str">
        <f>IF('Payments Export'!B7813="","",G7809-F7809)</f>
        <v/>
      </c>
      <c r="I7809" s="3" t="str">
        <f>IF(C7809&lt;&gt;"",_xlfn.XLOOKUP(IFERROR(VALUE(C7809),C7809),'Items database'!A:A,'Items database'!B:B),(_xlfn.XLOOKUP(LEFT(E7809,3),Services,Services,"")))</f>
        <v/>
      </c>
      <c r="J7809" s="3" t="str">
        <f t="shared" ref="J7809:J7872" si="245">IF(ISNUMBER(F7809)=TRUE,IF(F7809=0,"","GST"),"")</f>
        <v/>
      </c>
    </row>
    <row r="7810" spans="1:10" x14ac:dyDescent="0.35">
      <c r="A7810" s="7" t="str">
        <f>IF('Payments Export'!A7814="","",'Payments Export'!A7814)</f>
        <v/>
      </c>
      <c r="B7810" s="7" t="str">
        <f>IF('Payments Export'!A7814="","",'Payments Export'!B7814)</f>
        <v/>
      </c>
      <c r="C7810" s="7" t="str">
        <f>IF(IFERROR(VALUE('Payments Export'!H7814),'Payments Export'!H7814)&lt;&gt;0,IFERROR(VALUE('Payments Export'!H7814),'Payments Export'!H7814),"")</f>
        <v/>
      </c>
      <c r="D7810" s="7" t="str">
        <f>IF('Payments Export'!I7814="","",'Payments Export'!I7814)</f>
        <v/>
      </c>
      <c r="E7810" s="7" t="str">
        <f t="shared" si="244"/>
        <v/>
      </c>
      <c r="F7810" s="7" t="str">
        <f>IF('Payments Export'!A7814="","",'Payments Export'!N7814)</f>
        <v/>
      </c>
      <c r="G7810" s="7" t="str">
        <f>IF('Payments Export'!A7814="","",'Payments Export'!O7814)</f>
        <v/>
      </c>
      <c r="H7810" s="7" t="str">
        <f>IF('Payments Export'!B7814="","",G7810-F7810)</f>
        <v/>
      </c>
      <c r="I7810" s="3" t="str">
        <f>IF(C7810&lt;&gt;"",_xlfn.XLOOKUP(IFERROR(VALUE(C7810),C7810),'Items database'!A:A,'Items database'!B:B),(_xlfn.XLOOKUP(LEFT(E7810,3),Services,Services,"")))</f>
        <v/>
      </c>
      <c r="J7810" s="3" t="str">
        <f t="shared" si="245"/>
        <v/>
      </c>
    </row>
    <row r="7811" spans="1:10" x14ac:dyDescent="0.35">
      <c r="A7811" s="7" t="str">
        <f>IF('Payments Export'!A7815="","",'Payments Export'!A7815)</f>
        <v/>
      </c>
      <c r="B7811" s="7" t="str">
        <f>IF('Payments Export'!A7815="","",'Payments Export'!B7815)</f>
        <v/>
      </c>
      <c r="C7811" s="7" t="str">
        <f>IF(IFERROR(VALUE('Payments Export'!H7815),'Payments Export'!H7815)&lt;&gt;0,IFERROR(VALUE('Payments Export'!H7815),'Payments Export'!H7815),"")</f>
        <v/>
      </c>
      <c r="D7811" s="7" t="str">
        <f>IF('Payments Export'!I7815="","",'Payments Export'!I7815)</f>
        <v/>
      </c>
      <c r="E7811" s="7" t="str">
        <f t="shared" si="244"/>
        <v/>
      </c>
      <c r="F7811" s="7" t="str">
        <f>IF('Payments Export'!A7815="","",'Payments Export'!N7815)</f>
        <v/>
      </c>
      <c r="G7811" s="7" t="str">
        <f>IF('Payments Export'!A7815="","",'Payments Export'!O7815)</f>
        <v/>
      </c>
      <c r="H7811" s="7" t="str">
        <f>IF('Payments Export'!B7815="","",G7811-F7811)</f>
        <v/>
      </c>
      <c r="I7811" s="3" t="str">
        <f>IF(C7811&lt;&gt;"",_xlfn.XLOOKUP(IFERROR(VALUE(C7811),C7811),'Items database'!A:A,'Items database'!B:B),(_xlfn.XLOOKUP(LEFT(E7811,3),Services,Services,"")))</f>
        <v/>
      </c>
      <c r="J7811" s="3" t="str">
        <f t="shared" si="245"/>
        <v/>
      </c>
    </row>
    <row r="7812" spans="1:10" x14ac:dyDescent="0.35">
      <c r="A7812" s="7" t="str">
        <f>IF('Payments Export'!A7816="","",'Payments Export'!A7816)</f>
        <v/>
      </c>
      <c r="B7812" s="7" t="str">
        <f>IF('Payments Export'!A7816="","",'Payments Export'!B7816)</f>
        <v/>
      </c>
      <c r="C7812" s="7" t="str">
        <f>IF(IFERROR(VALUE('Payments Export'!H7816),'Payments Export'!H7816)&lt;&gt;0,IFERROR(VALUE('Payments Export'!H7816),'Payments Export'!H7816),"")</f>
        <v/>
      </c>
      <c r="D7812" s="7" t="str">
        <f>IF('Payments Export'!I7816="","",'Payments Export'!I7816)</f>
        <v/>
      </c>
      <c r="E7812" s="7" t="str">
        <f t="shared" si="244"/>
        <v/>
      </c>
      <c r="F7812" s="7" t="str">
        <f>IF('Payments Export'!A7816="","",'Payments Export'!N7816)</f>
        <v/>
      </c>
      <c r="G7812" s="7" t="str">
        <f>IF('Payments Export'!A7816="","",'Payments Export'!O7816)</f>
        <v/>
      </c>
      <c r="H7812" s="7" t="str">
        <f>IF('Payments Export'!B7816="","",G7812-F7812)</f>
        <v/>
      </c>
      <c r="I7812" s="3" t="str">
        <f>IF(C7812&lt;&gt;"",_xlfn.XLOOKUP(IFERROR(VALUE(C7812),C7812),'Items database'!A:A,'Items database'!B:B),(_xlfn.XLOOKUP(LEFT(E7812,3),Services,Services,"")))</f>
        <v/>
      </c>
      <c r="J7812" s="3" t="str">
        <f t="shared" si="245"/>
        <v/>
      </c>
    </row>
    <row r="7813" spans="1:10" x14ac:dyDescent="0.35">
      <c r="A7813" s="7" t="str">
        <f>IF('Payments Export'!A7817="","",'Payments Export'!A7817)</f>
        <v/>
      </c>
      <c r="B7813" s="7" t="str">
        <f>IF('Payments Export'!A7817="","",'Payments Export'!B7817)</f>
        <v/>
      </c>
      <c r="C7813" s="7" t="str">
        <f>IF(IFERROR(VALUE('Payments Export'!H7817),'Payments Export'!H7817)&lt;&gt;0,IFERROR(VALUE('Payments Export'!H7817),'Payments Export'!H7817),"")</f>
        <v/>
      </c>
      <c r="D7813" s="7" t="str">
        <f>IF('Payments Export'!I7817="","",'Payments Export'!I7817)</f>
        <v/>
      </c>
      <c r="E7813" s="7" t="str">
        <f t="shared" si="244"/>
        <v/>
      </c>
      <c r="F7813" s="7" t="str">
        <f>IF('Payments Export'!A7817="","",'Payments Export'!N7817)</f>
        <v/>
      </c>
      <c r="G7813" s="7" t="str">
        <f>IF('Payments Export'!A7817="","",'Payments Export'!O7817)</f>
        <v/>
      </c>
      <c r="H7813" s="7" t="str">
        <f>IF('Payments Export'!B7817="","",G7813-F7813)</f>
        <v/>
      </c>
      <c r="I7813" s="3" t="str">
        <f>IF(C7813&lt;&gt;"",_xlfn.XLOOKUP(IFERROR(VALUE(C7813),C7813),'Items database'!A:A,'Items database'!B:B),(_xlfn.XLOOKUP(LEFT(E7813,3),Services,Services,"")))</f>
        <v/>
      </c>
      <c r="J7813" s="3" t="str">
        <f t="shared" si="245"/>
        <v/>
      </c>
    </row>
    <row r="7814" spans="1:10" x14ac:dyDescent="0.35">
      <c r="A7814" s="7" t="str">
        <f>IF('Payments Export'!A7818="","",'Payments Export'!A7818)</f>
        <v/>
      </c>
      <c r="B7814" s="7" t="str">
        <f>IF('Payments Export'!A7818="","",'Payments Export'!B7818)</f>
        <v/>
      </c>
      <c r="C7814" s="7" t="str">
        <f>IF(IFERROR(VALUE('Payments Export'!H7818),'Payments Export'!H7818)&lt;&gt;0,IFERROR(VALUE('Payments Export'!H7818),'Payments Export'!H7818),"")</f>
        <v/>
      </c>
      <c r="D7814" s="7" t="str">
        <f>IF('Payments Export'!I7818="","",'Payments Export'!I7818)</f>
        <v/>
      </c>
      <c r="E7814" s="7" t="str">
        <f t="shared" si="244"/>
        <v/>
      </c>
      <c r="F7814" s="7" t="str">
        <f>IF('Payments Export'!A7818="","",'Payments Export'!N7818)</f>
        <v/>
      </c>
      <c r="G7814" s="7" t="str">
        <f>IF('Payments Export'!A7818="","",'Payments Export'!O7818)</f>
        <v/>
      </c>
      <c r="H7814" s="7" t="str">
        <f>IF('Payments Export'!B7818="","",G7814-F7814)</f>
        <v/>
      </c>
      <c r="I7814" s="3" t="str">
        <f>IF(C7814&lt;&gt;"",_xlfn.XLOOKUP(IFERROR(VALUE(C7814),C7814),'Items database'!A:A,'Items database'!B:B),(_xlfn.XLOOKUP(LEFT(E7814,3),Services,Services,"")))</f>
        <v/>
      </c>
      <c r="J7814" s="3" t="str">
        <f t="shared" si="245"/>
        <v/>
      </c>
    </row>
    <row r="7815" spans="1:10" x14ac:dyDescent="0.35">
      <c r="A7815" s="7" t="str">
        <f>IF('Payments Export'!A7819="","",'Payments Export'!A7819)</f>
        <v/>
      </c>
      <c r="B7815" s="7" t="str">
        <f>IF('Payments Export'!A7819="","",'Payments Export'!B7819)</f>
        <v/>
      </c>
      <c r="C7815" s="7" t="str">
        <f>IF(IFERROR(VALUE('Payments Export'!H7819),'Payments Export'!H7819)&lt;&gt;0,IFERROR(VALUE('Payments Export'!H7819),'Payments Export'!H7819),"")</f>
        <v/>
      </c>
      <c r="D7815" s="7" t="str">
        <f>IF('Payments Export'!I7819="","",'Payments Export'!I7819)</f>
        <v/>
      </c>
      <c r="E7815" s="7" t="str">
        <f t="shared" si="244"/>
        <v/>
      </c>
      <c r="F7815" s="7" t="str">
        <f>IF('Payments Export'!A7819="","",'Payments Export'!N7819)</f>
        <v/>
      </c>
      <c r="G7815" s="7" t="str">
        <f>IF('Payments Export'!A7819="","",'Payments Export'!O7819)</f>
        <v/>
      </c>
      <c r="H7815" s="7" t="str">
        <f>IF('Payments Export'!B7819="","",G7815-F7815)</f>
        <v/>
      </c>
      <c r="I7815" s="3" t="str">
        <f>IF(C7815&lt;&gt;"",_xlfn.XLOOKUP(IFERROR(VALUE(C7815),C7815),'Items database'!A:A,'Items database'!B:B),(_xlfn.XLOOKUP(LEFT(E7815,3),Services,Services,"")))</f>
        <v/>
      </c>
      <c r="J7815" s="3" t="str">
        <f t="shared" si="245"/>
        <v/>
      </c>
    </row>
    <row r="7816" spans="1:10" x14ac:dyDescent="0.35">
      <c r="A7816" s="7" t="str">
        <f>IF('Payments Export'!A7820="","",'Payments Export'!A7820)</f>
        <v/>
      </c>
      <c r="B7816" s="7" t="str">
        <f>IF('Payments Export'!A7820="","",'Payments Export'!B7820)</f>
        <v/>
      </c>
      <c r="C7816" s="7" t="str">
        <f>IF(IFERROR(VALUE('Payments Export'!H7820),'Payments Export'!H7820)&lt;&gt;0,IFERROR(VALUE('Payments Export'!H7820),'Payments Export'!H7820),"")</f>
        <v/>
      </c>
      <c r="D7816" s="7" t="str">
        <f>IF('Payments Export'!I7820="","",'Payments Export'!I7820)</f>
        <v/>
      </c>
      <c r="E7816" s="7" t="str">
        <f t="shared" si="244"/>
        <v/>
      </c>
      <c r="F7816" s="7" t="str">
        <f>IF('Payments Export'!A7820="","",'Payments Export'!N7820)</f>
        <v/>
      </c>
      <c r="G7816" s="7" t="str">
        <f>IF('Payments Export'!A7820="","",'Payments Export'!O7820)</f>
        <v/>
      </c>
      <c r="H7816" s="7" t="str">
        <f>IF('Payments Export'!B7820="","",G7816-F7816)</f>
        <v/>
      </c>
      <c r="I7816" s="3" t="str">
        <f>IF(C7816&lt;&gt;"",_xlfn.XLOOKUP(IFERROR(VALUE(C7816),C7816),'Items database'!A:A,'Items database'!B:B),(_xlfn.XLOOKUP(LEFT(E7816,3),Services,Services,"")))</f>
        <v/>
      </c>
      <c r="J7816" s="3" t="str">
        <f t="shared" si="245"/>
        <v/>
      </c>
    </row>
    <row r="7817" spans="1:10" x14ac:dyDescent="0.35">
      <c r="A7817" s="7" t="str">
        <f>IF('Payments Export'!A7821="","",'Payments Export'!A7821)</f>
        <v/>
      </c>
      <c r="B7817" s="7" t="str">
        <f>IF('Payments Export'!A7821="","",'Payments Export'!B7821)</f>
        <v/>
      </c>
      <c r="C7817" s="7" t="str">
        <f>IF(IFERROR(VALUE('Payments Export'!H7821),'Payments Export'!H7821)&lt;&gt;0,IFERROR(VALUE('Payments Export'!H7821),'Payments Export'!H7821),"")</f>
        <v/>
      </c>
      <c r="D7817" s="7" t="str">
        <f>IF('Payments Export'!I7821="","",'Payments Export'!I7821)</f>
        <v/>
      </c>
      <c r="E7817" s="7" t="str">
        <f t="shared" si="244"/>
        <v/>
      </c>
      <c r="F7817" s="7" t="str">
        <f>IF('Payments Export'!A7821="","",'Payments Export'!N7821)</f>
        <v/>
      </c>
      <c r="G7817" s="7" t="str">
        <f>IF('Payments Export'!A7821="","",'Payments Export'!O7821)</f>
        <v/>
      </c>
      <c r="H7817" s="7" t="str">
        <f>IF('Payments Export'!B7821="","",G7817-F7817)</f>
        <v/>
      </c>
      <c r="I7817" s="3" t="str">
        <f>IF(C7817&lt;&gt;"",_xlfn.XLOOKUP(IFERROR(VALUE(C7817),C7817),'Items database'!A:A,'Items database'!B:B),(_xlfn.XLOOKUP(LEFT(E7817,3),Services,Services,"")))</f>
        <v/>
      </c>
      <c r="J7817" s="3" t="str">
        <f t="shared" si="245"/>
        <v/>
      </c>
    </row>
    <row r="7818" spans="1:10" x14ac:dyDescent="0.35">
      <c r="A7818" s="7" t="str">
        <f>IF('Payments Export'!A7822="","",'Payments Export'!A7822)</f>
        <v/>
      </c>
      <c r="B7818" s="7" t="str">
        <f>IF('Payments Export'!A7822="","",'Payments Export'!B7822)</f>
        <v/>
      </c>
      <c r="C7818" s="7" t="str">
        <f>IF(IFERROR(VALUE('Payments Export'!H7822),'Payments Export'!H7822)&lt;&gt;0,IFERROR(VALUE('Payments Export'!H7822),'Payments Export'!H7822),"")</f>
        <v/>
      </c>
      <c r="D7818" s="7" t="str">
        <f>IF('Payments Export'!I7822="","",'Payments Export'!I7822)</f>
        <v/>
      </c>
      <c r="E7818" s="7" t="str">
        <f t="shared" si="244"/>
        <v/>
      </c>
      <c r="F7818" s="7" t="str">
        <f>IF('Payments Export'!A7822="","",'Payments Export'!N7822)</f>
        <v/>
      </c>
      <c r="G7818" s="7" t="str">
        <f>IF('Payments Export'!A7822="","",'Payments Export'!O7822)</f>
        <v/>
      </c>
      <c r="H7818" s="7" t="str">
        <f>IF('Payments Export'!B7822="","",G7818-F7818)</f>
        <v/>
      </c>
      <c r="I7818" s="3" t="str">
        <f>IF(C7818&lt;&gt;"",_xlfn.XLOOKUP(IFERROR(VALUE(C7818),C7818),'Items database'!A:A,'Items database'!B:B),(_xlfn.XLOOKUP(LEFT(E7818,3),Services,Services,"")))</f>
        <v/>
      </c>
      <c r="J7818" s="3" t="str">
        <f t="shared" si="245"/>
        <v/>
      </c>
    </row>
    <row r="7819" spans="1:10" x14ac:dyDescent="0.35">
      <c r="A7819" s="7" t="str">
        <f>IF('Payments Export'!A7823="","",'Payments Export'!A7823)</f>
        <v/>
      </c>
      <c r="B7819" s="7" t="str">
        <f>IF('Payments Export'!A7823="","",'Payments Export'!B7823)</f>
        <v/>
      </c>
      <c r="C7819" s="7" t="str">
        <f>IF(IFERROR(VALUE('Payments Export'!H7823),'Payments Export'!H7823)&lt;&gt;0,IFERROR(VALUE('Payments Export'!H7823),'Payments Export'!H7823),"")</f>
        <v/>
      </c>
      <c r="D7819" s="7" t="str">
        <f>IF('Payments Export'!I7823="","",'Payments Export'!I7823)</f>
        <v/>
      </c>
      <c r="E7819" s="7" t="str">
        <f t="shared" si="244"/>
        <v/>
      </c>
      <c r="F7819" s="7" t="str">
        <f>IF('Payments Export'!A7823="","",'Payments Export'!N7823)</f>
        <v/>
      </c>
      <c r="G7819" s="7" t="str">
        <f>IF('Payments Export'!A7823="","",'Payments Export'!O7823)</f>
        <v/>
      </c>
      <c r="H7819" s="7" t="str">
        <f>IF('Payments Export'!B7823="","",G7819-F7819)</f>
        <v/>
      </c>
      <c r="I7819" s="3" t="str">
        <f>IF(C7819&lt;&gt;"",_xlfn.XLOOKUP(IFERROR(VALUE(C7819),C7819),'Items database'!A:A,'Items database'!B:B),(_xlfn.XLOOKUP(LEFT(E7819,3),Services,Services,"")))</f>
        <v/>
      </c>
      <c r="J7819" s="3" t="str">
        <f t="shared" si="245"/>
        <v/>
      </c>
    </row>
    <row r="7820" spans="1:10" x14ac:dyDescent="0.35">
      <c r="A7820" s="7" t="str">
        <f>IF('Payments Export'!A7824="","",'Payments Export'!A7824)</f>
        <v/>
      </c>
      <c r="B7820" s="7" t="str">
        <f>IF('Payments Export'!A7824="","",'Payments Export'!B7824)</f>
        <v/>
      </c>
      <c r="C7820" s="7" t="str">
        <f>IF(IFERROR(VALUE('Payments Export'!H7824),'Payments Export'!H7824)&lt;&gt;0,IFERROR(VALUE('Payments Export'!H7824),'Payments Export'!H7824),"")</f>
        <v/>
      </c>
      <c r="D7820" s="7" t="str">
        <f>IF('Payments Export'!I7824="","",'Payments Export'!I7824)</f>
        <v/>
      </c>
      <c r="E7820" s="7" t="str">
        <f t="shared" si="244"/>
        <v/>
      </c>
      <c r="F7820" s="7" t="str">
        <f>IF('Payments Export'!A7824="","",'Payments Export'!N7824)</f>
        <v/>
      </c>
      <c r="G7820" s="7" t="str">
        <f>IF('Payments Export'!A7824="","",'Payments Export'!O7824)</f>
        <v/>
      </c>
      <c r="H7820" s="7" t="str">
        <f>IF('Payments Export'!B7824="","",G7820-F7820)</f>
        <v/>
      </c>
      <c r="I7820" s="3" t="str">
        <f>IF(C7820&lt;&gt;"",_xlfn.XLOOKUP(IFERROR(VALUE(C7820),C7820),'Items database'!A:A,'Items database'!B:B),(_xlfn.XLOOKUP(LEFT(E7820,3),Services,Services,"")))</f>
        <v/>
      </c>
      <c r="J7820" s="3" t="str">
        <f t="shared" si="245"/>
        <v/>
      </c>
    </row>
    <row r="7821" spans="1:10" x14ac:dyDescent="0.35">
      <c r="A7821" s="7" t="str">
        <f>IF('Payments Export'!A7825="","",'Payments Export'!A7825)</f>
        <v/>
      </c>
      <c r="B7821" s="7" t="str">
        <f>IF('Payments Export'!A7825="","",'Payments Export'!B7825)</f>
        <v/>
      </c>
      <c r="C7821" s="7" t="str">
        <f>IF(IFERROR(VALUE('Payments Export'!H7825),'Payments Export'!H7825)&lt;&gt;0,IFERROR(VALUE('Payments Export'!H7825),'Payments Export'!H7825),"")</f>
        <v/>
      </c>
      <c r="D7821" s="7" t="str">
        <f>IF('Payments Export'!I7825="","",'Payments Export'!I7825)</f>
        <v/>
      </c>
      <c r="E7821" s="7" t="str">
        <f t="shared" si="244"/>
        <v/>
      </c>
      <c r="F7821" s="7" t="str">
        <f>IF('Payments Export'!A7825="","",'Payments Export'!N7825)</f>
        <v/>
      </c>
      <c r="G7821" s="7" t="str">
        <f>IF('Payments Export'!A7825="","",'Payments Export'!O7825)</f>
        <v/>
      </c>
      <c r="H7821" s="7" t="str">
        <f>IF('Payments Export'!B7825="","",G7821-F7821)</f>
        <v/>
      </c>
      <c r="I7821" s="3" t="str">
        <f>IF(C7821&lt;&gt;"",_xlfn.XLOOKUP(IFERROR(VALUE(C7821),C7821),'Items database'!A:A,'Items database'!B:B),(_xlfn.XLOOKUP(LEFT(E7821,3),Services,Services,"")))</f>
        <v/>
      </c>
      <c r="J7821" s="3" t="str">
        <f t="shared" si="245"/>
        <v/>
      </c>
    </row>
    <row r="7822" spans="1:10" x14ac:dyDescent="0.35">
      <c r="A7822" s="7" t="str">
        <f>IF('Payments Export'!A7826="","",'Payments Export'!A7826)</f>
        <v/>
      </c>
      <c r="B7822" s="7" t="str">
        <f>IF('Payments Export'!A7826="","",'Payments Export'!B7826)</f>
        <v/>
      </c>
      <c r="C7822" s="7" t="str">
        <f>IF(IFERROR(VALUE('Payments Export'!H7826),'Payments Export'!H7826)&lt;&gt;0,IFERROR(VALUE('Payments Export'!H7826),'Payments Export'!H7826),"")</f>
        <v/>
      </c>
      <c r="D7822" s="7" t="str">
        <f>IF('Payments Export'!I7826="","",'Payments Export'!I7826)</f>
        <v/>
      </c>
      <c r="E7822" s="7" t="str">
        <f t="shared" si="244"/>
        <v/>
      </c>
      <c r="F7822" s="7" t="str">
        <f>IF('Payments Export'!A7826="","",'Payments Export'!N7826)</f>
        <v/>
      </c>
      <c r="G7822" s="7" t="str">
        <f>IF('Payments Export'!A7826="","",'Payments Export'!O7826)</f>
        <v/>
      </c>
      <c r="H7822" s="7" t="str">
        <f>IF('Payments Export'!B7826="","",G7822-F7822)</f>
        <v/>
      </c>
      <c r="I7822" s="3" t="str">
        <f>IF(C7822&lt;&gt;"",_xlfn.XLOOKUP(IFERROR(VALUE(C7822),C7822),'Items database'!A:A,'Items database'!B:B),(_xlfn.XLOOKUP(LEFT(E7822,3),Services,Services,"")))</f>
        <v/>
      </c>
      <c r="J7822" s="3" t="str">
        <f t="shared" si="245"/>
        <v/>
      </c>
    </row>
    <row r="7823" spans="1:10" x14ac:dyDescent="0.35">
      <c r="A7823" s="7" t="str">
        <f>IF('Payments Export'!A7827="","",'Payments Export'!A7827)</f>
        <v/>
      </c>
      <c r="B7823" s="7" t="str">
        <f>IF('Payments Export'!A7827="","",'Payments Export'!B7827)</f>
        <v/>
      </c>
      <c r="C7823" s="7" t="str">
        <f>IF(IFERROR(VALUE('Payments Export'!H7827),'Payments Export'!H7827)&lt;&gt;0,IFERROR(VALUE('Payments Export'!H7827),'Payments Export'!H7827),"")</f>
        <v/>
      </c>
      <c r="D7823" s="7" t="str">
        <f>IF('Payments Export'!I7827="","",'Payments Export'!I7827)</f>
        <v/>
      </c>
      <c r="E7823" s="7" t="str">
        <f t="shared" si="244"/>
        <v/>
      </c>
      <c r="F7823" s="7" t="str">
        <f>IF('Payments Export'!A7827="","",'Payments Export'!N7827)</f>
        <v/>
      </c>
      <c r="G7823" s="7" t="str">
        <f>IF('Payments Export'!A7827="","",'Payments Export'!O7827)</f>
        <v/>
      </c>
      <c r="H7823" s="7" t="str">
        <f>IF('Payments Export'!B7827="","",G7823-F7823)</f>
        <v/>
      </c>
      <c r="I7823" s="3" t="str">
        <f>IF(C7823&lt;&gt;"",_xlfn.XLOOKUP(IFERROR(VALUE(C7823),C7823),'Items database'!A:A,'Items database'!B:B),(_xlfn.XLOOKUP(LEFT(E7823,3),Services,Services,"")))</f>
        <v/>
      </c>
      <c r="J7823" s="3" t="str">
        <f t="shared" si="245"/>
        <v/>
      </c>
    </row>
    <row r="7824" spans="1:10" x14ac:dyDescent="0.35">
      <c r="A7824" s="7" t="str">
        <f>IF('Payments Export'!A7828="","",'Payments Export'!A7828)</f>
        <v/>
      </c>
      <c r="B7824" s="7" t="str">
        <f>IF('Payments Export'!A7828="","",'Payments Export'!B7828)</f>
        <v/>
      </c>
      <c r="C7824" s="7" t="str">
        <f>IF(IFERROR(VALUE('Payments Export'!H7828),'Payments Export'!H7828)&lt;&gt;0,IFERROR(VALUE('Payments Export'!H7828),'Payments Export'!H7828),"")</f>
        <v/>
      </c>
      <c r="D7824" s="7" t="str">
        <f>IF('Payments Export'!I7828="","",'Payments Export'!I7828)</f>
        <v/>
      </c>
      <c r="E7824" s="7" t="str">
        <f t="shared" si="244"/>
        <v/>
      </c>
      <c r="F7824" s="7" t="str">
        <f>IF('Payments Export'!A7828="","",'Payments Export'!N7828)</f>
        <v/>
      </c>
      <c r="G7824" s="7" t="str">
        <f>IF('Payments Export'!A7828="","",'Payments Export'!O7828)</f>
        <v/>
      </c>
      <c r="H7824" s="7" t="str">
        <f>IF('Payments Export'!B7828="","",G7824-F7824)</f>
        <v/>
      </c>
      <c r="I7824" s="3" t="str">
        <f>IF(C7824&lt;&gt;"",_xlfn.XLOOKUP(IFERROR(VALUE(C7824),C7824),'Items database'!A:A,'Items database'!B:B),(_xlfn.XLOOKUP(LEFT(E7824,3),Services,Services,"")))</f>
        <v/>
      </c>
      <c r="J7824" s="3" t="str">
        <f t="shared" si="245"/>
        <v/>
      </c>
    </row>
    <row r="7825" spans="1:10" x14ac:dyDescent="0.35">
      <c r="A7825" s="7" t="str">
        <f>IF('Payments Export'!A7829="","",'Payments Export'!A7829)</f>
        <v/>
      </c>
      <c r="B7825" s="7" t="str">
        <f>IF('Payments Export'!A7829="","",'Payments Export'!B7829)</f>
        <v/>
      </c>
      <c r="C7825" s="7" t="str">
        <f>IF(IFERROR(VALUE('Payments Export'!H7829),'Payments Export'!H7829)&lt;&gt;0,IFERROR(VALUE('Payments Export'!H7829),'Payments Export'!H7829),"")</f>
        <v/>
      </c>
      <c r="D7825" s="7" t="str">
        <f>IF('Payments Export'!I7829="","",'Payments Export'!I7829)</f>
        <v/>
      </c>
      <c r="E7825" s="7" t="str">
        <f t="shared" si="244"/>
        <v/>
      </c>
      <c r="F7825" s="7" t="str">
        <f>IF('Payments Export'!A7829="","",'Payments Export'!N7829)</f>
        <v/>
      </c>
      <c r="G7825" s="7" t="str">
        <f>IF('Payments Export'!A7829="","",'Payments Export'!O7829)</f>
        <v/>
      </c>
      <c r="H7825" s="7" t="str">
        <f>IF('Payments Export'!B7829="","",G7825-F7825)</f>
        <v/>
      </c>
      <c r="I7825" s="3" t="str">
        <f>IF(C7825&lt;&gt;"",_xlfn.XLOOKUP(IFERROR(VALUE(C7825),C7825),'Items database'!A:A,'Items database'!B:B),(_xlfn.XLOOKUP(LEFT(E7825,3),Services,Services,"")))</f>
        <v/>
      </c>
      <c r="J7825" s="3" t="str">
        <f t="shared" si="245"/>
        <v/>
      </c>
    </row>
    <row r="7826" spans="1:10" x14ac:dyDescent="0.35">
      <c r="A7826" s="7" t="str">
        <f>IF('Payments Export'!A7830="","",'Payments Export'!A7830)</f>
        <v/>
      </c>
      <c r="B7826" s="7" t="str">
        <f>IF('Payments Export'!A7830="","",'Payments Export'!B7830)</f>
        <v/>
      </c>
      <c r="C7826" s="7" t="str">
        <f>IF(IFERROR(VALUE('Payments Export'!H7830),'Payments Export'!H7830)&lt;&gt;0,IFERROR(VALUE('Payments Export'!H7830),'Payments Export'!H7830),"")</f>
        <v/>
      </c>
      <c r="D7826" s="7" t="str">
        <f>IF('Payments Export'!I7830="","",'Payments Export'!I7830)</f>
        <v/>
      </c>
      <c r="E7826" s="7" t="str">
        <f t="shared" si="244"/>
        <v/>
      </c>
      <c r="F7826" s="7" t="str">
        <f>IF('Payments Export'!A7830="","",'Payments Export'!N7830)</f>
        <v/>
      </c>
      <c r="G7826" s="7" t="str">
        <f>IF('Payments Export'!A7830="","",'Payments Export'!O7830)</f>
        <v/>
      </c>
      <c r="H7826" s="7" t="str">
        <f>IF('Payments Export'!B7830="","",G7826-F7826)</f>
        <v/>
      </c>
      <c r="I7826" s="3" t="str">
        <f>IF(C7826&lt;&gt;"",_xlfn.XLOOKUP(IFERROR(VALUE(C7826),C7826),'Items database'!A:A,'Items database'!B:B),(_xlfn.XLOOKUP(LEFT(E7826,3),Services,Services,"")))</f>
        <v/>
      </c>
      <c r="J7826" s="3" t="str">
        <f t="shared" si="245"/>
        <v/>
      </c>
    </row>
    <row r="7827" spans="1:10" x14ac:dyDescent="0.35">
      <c r="A7827" s="7" t="str">
        <f>IF('Payments Export'!A7831="","",'Payments Export'!A7831)</f>
        <v/>
      </c>
      <c r="B7827" s="7" t="str">
        <f>IF('Payments Export'!A7831="","",'Payments Export'!B7831)</f>
        <v/>
      </c>
      <c r="C7827" s="7" t="str">
        <f>IF(IFERROR(VALUE('Payments Export'!H7831),'Payments Export'!H7831)&lt;&gt;0,IFERROR(VALUE('Payments Export'!H7831),'Payments Export'!H7831),"")</f>
        <v/>
      </c>
      <c r="D7827" s="7" t="str">
        <f>IF('Payments Export'!I7831="","",'Payments Export'!I7831)</f>
        <v/>
      </c>
      <c r="E7827" s="7" t="str">
        <f t="shared" si="244"/>
        <v/>
      </c>
      <c r="F7827" s="7" t="str">
        <f>IF('Payments Export'!A7831="","",'Payments Export'!N7831)</f>
        <v/>
      </c>
      <c r="G7827" s="7" t="str">
        <f>IF('Payments Export'!A7831="","",'Payments Export'!O7831)</f>
        <v/>
      </c>
      <c r="H7827" s="7" t="str">
        <f>IF('Payments Export'!B7831="","",G7827-F7827)</f>
        <v/>
      </c>
      <c r="I7827" s="3" t="str">
        <f>IF(C7827&lt;&gt;"",_xlfn.XLOOKUP(IFERROR(VALUE(C7827),C7827),'Items database'!A:A,'Items database'!B:B),(_xlfn.XLOOKUP(LEFT(E7827,3),Services,Services,"")))</f>
        <v/>
      </c>
      <c r="J7827" s="3" t="str">
        <f t="shared" si="245"/>
        <v/>
      </c>
    </row>
    <row r="7828" spans="1:10" x14ac:dyDescent="0.35">
      <c r="A7828" s="7" t="str">
        <f>IF('Payments Export'!A7832="","",'Payments Export'!A7832)</f>
        <v/>
      </c>
      <c r="B7828" s="7" t="str">
        <f>IF('Payments Export'!A7832="","",'Payments Export'!B7832)</f>
        <v/>
      </c>
      <c r="C7828" s="7" t="str">
        <f>IF(IFERROR(VALUE('Payments Export'!H7832),'Payments Export'!H7832)&lt;&gt;0,IFERROR(VALUE('Payments Export'!H7832),'Payments Export'!H7832),"")</f>
        <v/>
      </c>
      <c r="D7828" s="7" t="str">
        <f>IF('Payments Export'!I7832="","",'Payments Export'!I7832)</f>
        <v/>
      </c>
      <c r="E7828" s="7" t="str">
        <f t="shared" si="244"/>
        <v/>
      </c>
      <c r="F7828" s="7" t="str">
        <f>IF('Payments Export'!A7832="","",'Payments Export'!N7832)</f>
        <v/>
      </c>
      <c r="G7828" s="7" t="str">
        <f>IF('Payments Export'!A7832="","",'Payments Export'!O7832)</f>
        <v/>
      </c>
      <c r="H7828" s="7" t="str">
        <f>IF('Payments Export'!B7832="","",G7828-F7828)</f>
        <v/>
      </c>
      <c r="I7828" s="3" t="str">
        <f>IF(C7828&lt;&gt;"",_xlfn.XLOOKUP(IFERROR(VALUE(C7828),C7828),'Items database'!A:A,'Items database'!B:B),(_xlfn.XLOOKUP(LEFT(E7828,3),Services,Services,"")))</f>
        <v/>
      </c>
      <c r="J7828" s="3" t="str">
        <f t="shared" si="245"/>
        <v/>
      </c>
    </row>
    <row r="7829" spans="1:10" x14ac:dyDescent="0.35">
      <c r="A7829" s="7" t="str">
        <f>IF('Payments Export'!A7833="","",'Payments Export'!A7833)</f>
        <v/>
      </c>
      <c r="B7829" s="7" t="str">
        <f>IF('Payments Export'!A7833="","",'Payments Export'!B7833)</f>
        <v/>
      </c>
      <c r="C7829" s="7" t="str">
        <f>IF(IFERROR(VALUE('Payments Export'!H7833),'Payments Export'!H7833)&lt;&gt;0,IFERROR(VALUE('Payments Export'!H7833),'Payments Export'!H7833),"")</f>
        <v/>
      </c>
      <c r="D7829" s="7" t="str">
        <f>IF('Payments Export'!I7833="","",'Payments Export'!I7833)</f>
        <v/>
      </c>
      <c r="E7829" s="7" t="str">
        <f t="shared" si="244"/>
        <v/>
      </c>
      <c r="F7829" s="7" t="str">
        <f>IF('Payments Export'!A7833="","",'Payments Export'!N7833)</f>
        <v/>
      </c>
      <c r="G7829" s="7" t="str">
        <f>IF('Payments Export'!A7833="","",'Payments Export'!O7833)</f>
        <v/>
      </c>
      <c r="H7829" s="7" t="str">
        <f>IF('Payments Export'!B7833="","",G7829-F7829)</f>
        <v/>
      </c>
      <c r="I7829" s="3" t="str">
        <f>IF(C7829&lt;&gt;"",_xlfn.XLOOKUP(IFERROR(VALUE(C7829),C7829),'Items database'!A:A,'Items database'!B:B),(_xlfn.XLOOKUP(LEFT(E7829,3),Services,Services,"")))</f>
        <v/>
      </c>
      <c r="J7829" s="3" t="str">
        <f t="shared" si="245"/>
        <v/>
      </c>
    </row>
    <row r="7830" spans="1:10" x14ac:dyDescent="0.35">
      <c r="A7830" s="7" t="str">
        <f>IF('Payments Export'!A7834="","",'Payments Export'!A7834)</f>
        <v/>
      </c>
      <c r="B7830" s="7" t="str">
        <f>IF('Payments Export'!A7834="","",'Payments Export'!B7834)</f>
        <v/>
      </c>
      <c r="C7830" s="7" t="str">
        <f>IF(IFERROR(VALUE('Payments Export'!H7834),'Payments Export'!H7834)&lt;&gt;0,IFERROR(VALUE('Payments Export'!H7834),'Payments Export'!H7834),"")</f>
        <v/>
      </c>
      <c r="D7830" s="7" t="str">
        <f>IF('Payments Export'!I7834="","",'Payments Export'!I7834)</f>
        <v/>
      </c>
      <c r="E7830" s="7" t="str">
        <f t="shared" si="244"/>
        <v/>
      </c>
      <c r="F7830" s="7" t="str">
        <f>IF('Payments Export'!A7834="","",'Payments Export'!N7834)</f>
        <v/>
      </c>
      <c r="G7830" s="7" t="str">
        <f>IF('Payments Export'!A7834="","",'Payments Export'!O7834)</f>
        <v/>
      </c>
      <c r="H7830" s="7" t="str">
        <f>IF('Payments Export'!B7834="","",G7830-F7830)</f>
        <v/>
      </c>
      <c r="I7830" s="3" t="str">
        <f>IF(C7830&lt;&gt;"",_xlfn.XLOOKUP(IFERROR(VALUE(C7830),C7830),'Items database'!A:A,'Items database'!B:B),(_xlfn.XLOOKUP(LEFT(E7830,3),Services,Services,"")))</f>
        <v/>
      </c>
      <c r="J7830" s="3" t="str">
        <f t="shared" si="245"/>
        <v/>
      </c>
    </row>
    <row r="7831" spans="1:10" x14ac:dyDescent="0.35">
      <c r="A7831" s="7" t="str">
        <f>IF('Payments Export'!A7835="","",'Payments Export'!A7835)</f>
        <v/>
      </c>
      <c r="B7831" s="7" t="str">
        <f>IF('Payments Export'!A7835="","",'Payments Export'!B7835)</f>
        <v/>
      </c>
      <c r="C7831" s="7" t="str">
        <f>IF(IFERROR(VALUE('Payments Export'!H7835),'Payments Export'!H7835)&lt;&gt;0,IFERROR(VALUE('Payments Export'!H7835),'Payments Export'!H7835),"")</f>
        <v/>
      </c>
      <c r="D7831" s="7" t="str">
        <f>IF('Payments Export'!I7835="","",'Payments Export'!I7835)</f>
        <v/>
      </c>
      <c r="E7831" s="7" t="str">
        <f t="shared" si="244"/>
        <v/>
      </c>
      <c r="F7831" s="7" t="str">
        <f>IF('Payments Export'!A7835="","",'Payments Export'!N7835)</f>
        <v/>
      </c>
      <c r="G7831" s="7" t="str">
        <f>IF('Payments Export'!A7835="","",'Payments Export'!O7835)</f>
        <v/>
      </c>
      <c r="H7831" s="7" t="str">
        <f>IF('Payments Export'!B7835="","",G7831-F7831)</f>
        <v/>
      </c>
      <c r="I7831" s="3" t="str">
        <f>IF(C7831&lt;&gt;"",_xlfn.XLOOKUP(IFERROR(VALUE(C7831),C7831),'Items database'!A:A,'Items database'!B:B),(_xlfn.XLOOKUP(LEFT(E7831,3),Services,Services,"")))</f>
        <v/>
      </c>
      <c r="J7831" s="3" t="str">
        <f t="shared" si="245"/>
        <v/>
      </c>
    </row>
    <row r="7832" spans="1:10" x14ac:dyDescent="0.35">
      <c r="A7832" s="7" t="str">
        <f>IF('Payments Export'!A7836="","",'Payments Export'!A7836)</f>
        <v/>
      </c>
      <c r="B7832" s="7" t="str">
        <f>IF('Payments Export'!A7836="","",'Payments Export'!B7836)</f>
        <v/>
      </c>
      <c r="C7832" s="7" t="str">
        <f>IF(IFERROR(VALUE('Payments Export'!H7836),'Payments Export'!H7836)&lt;&gt;0,IFERROR(VALUE('Payments Export'!H7836),'Payments Export'!H7836),"")</f>
        <v/>
      </c>
      <c r="D7832" s="7" t="str">
        <f>IF('Payments Export'!I7836="","",'Payments Export'!I7836)</f>
        <v/>
      </c>
      <c r="E7832" s="7" t="str">
        <f t="shared" si="244"/>
        <v/>
      </c>
      <c r="F7832" s="7" t="str">
        <f>IF('Payments Export'!A7836="","",'Payments Export'!N7836)</f>
        <v/>
      </c>
      <c r="G7832" s="7" t="str">
        <f>IF('Payments Export'!A7836="","",'Payments Export'!O7836)</f>
        <v/>
      </c>
      <c r="H7832" s="7" t="str">
        <f>IF('Payments Export'!B7836="","",G7832-F7832)</f>
        <v/>
      </c>
      <c r="I7832" s="3" t="str">
        <f>IF(C7832&lt;&gt;"",_xlfn.XLOOKUP(IFERROR(VALUE(C7832),C7832),'Items database'!A:A,'Items database'!B:B),(_xlfn.XLOOKUP(LEFT(E7832,3),Services,Services,"")))</f>
        <v/>
      </c>
      <c r="J7832" s="3" t="str">
        <f t="shared" si="245"/>
        <v/>
      </c>
    </row>
    <row r="7833" spans="1:10" x14ac:dyDescent="0.35">
      <c r="A7833" s="7" t="str">
        <f>IF('Payments Export'!A7837="","",'Payments Export'!A7837)</f>
        <v/>
      </c>
      <c r="B7833" s="7" t="str">
        <f>IF('Payments Export'!A7837="","",'Payments Export'!B7837)</f>
        <v/>
      </c>
      <c r="C7833" s="7" t="str">
        <f>IF(IFERROR(VALUE('Payments Export'!H7837),'Payments Export'!H7837)&lt;&gt;0,IFERROR(VALUE('Payments Export'!H7837),'Payments Export'!H7837),"")</f>
        <v/>
      </c>
      <c r="D7833" s="7" t="str">
        <f>IF('Payments Export'!I7837="","",'Payments Export'!I7837)</f>
        <v/>
      </c>
      <c r="E7833" s="7" t="str">
        <f t="shared" si="244"/>
        <v/>
      </c>
      <c r="F7833" s="7" t="str">
        <f>IF('Payments Export'!A7837="","",'Payments Export'!N7837)</f>
        <v/>
      </c>
      <c r="G7833" s="7" t="str">
        <f>IF('Payments Export'!A7837="","",'Payments Export'!O7837)</f>
        <v/>
      </c>
      <c r="H7833" s="7" t="str">
        <f>IF('Payments Export'!B7837="","",G7833-F7833)</f>
        <v/>
      </c>
      <c r="I7833" s="3" t="str">
        <f>IF(C7833&lt;&gt;"",_xlfn.XLOOKUP(IFERROR(VALUE(C7833),C7833),'Items database'!A:A,'Items database'!B:B),(_xlfn.XLOOKUP(LEFT(E7833,3),Services,Services,"")))</f>
        <v/>
      </c>
      <c r="J7833" s="3" t="str">
        <f t="shared" si="245"/>
        <v/>
      </c>
    </row>
    <row r="7834" spans="1:10" x14ac:dyDescent="0.35">
      <c r="A7834" s="7" t="str">
        <f>IF('Payments Export'!A7838="","",'Payments Export'!A7838)</f>
        <v/>
      </c>
      <c r="B7834" s="7" t="str">
        <f>IF('Payments Export'!A7838="","",'Payments Export'!B7838)</f>
        <v/>
      </c>
      <c r="C7834" s="7" t="str">
        <f>IF(IFERROR(VALUE('Payments Export'!H7838),'Payments Export'!H7838)&lt;&gt;0,IFERROR(VALUE('Payments Export'!H7838),'Payments Export'!H7838),"")</f>
        <v/>
      </c>
      <c r="D7834" s="7" t="str">
        <f>IF('Payments Export'!I7838="","",'Payments Export'!I7838)</f>
        <v/>
      </c>
      <c r="E7834" s="7" t="str">
        <f t="shared" si="244"/>
        <v/>
      </c>
      <c r="F7834" s="7" t="str">
        <f>IF('Payments Export'!A7838="","",'Payments Export'!N7838)</f>
        <v/>
      </c>
      <c r="G7834" s="7" t="str">
        <f>IF('Payments Export'!A7838="","",'Payments Export'!O7838)</f>
        <v/>
      </c>
      <c r="H7834" s="7" t="str">
        <f>IF('Payments Export'!B7838="","",G7834-F7834)</f>
        <v/>
      </c>
      <c r="I7834" s="3" t="str">
        <f>IF(C7834&lt;&gt;"",_xlfn.XLOOKUP(IFERROR(VALUE(C7834),C7834),'Items database'!A:A,'Items database'!B:B),(_xlfn.XLOOKUP(LEFT(E7834,3),Services,Services,"")))</f>
        <v/>
      </c>
      <c r="J7834" s="3" t="str">
        <f t="shared" si="245"/>
        <v/>
      </c>
    </row>
    <row r="7835" spans="1:10" x14ac:dyDescent="0.35">
      <c r="A7835" s="7" t="str">
        <f>IF('Payments Export'!A7839="","",'Payments Export'!A7839)</f>
        <v/>
      </c>
      <c r="B7835" s="7" t="str">
        <f>IF('Payments Export'!A7839="","",'Payments Export'!B7839)</f>
        <v/>
      </c>
      <c r="C7835" s="7" t="str">
        <f>IF(IFERROR(VALUE('Payments Export'!H7839),'Payments Export'!H7839)&lt;&gt;0,IFERROR(VALUE('Payments Export'!H7839),'Payments Export'!H7839),"")</f>
        <v/>
      </c>
      <c r="D7835" s="7" t="str">
        <f>IF('Payments Export'!I7839="","",'Payments Export'!I7839)</f>
        <v/>
      </c>
      <c r="E7835" s="7" t="str">
        <f t="shared" si="244"/>
        <v/>
      </c>
      <c r="F7835" s="7" t="str">
        <f>IF('Payments Export'!A7839="","",'Payments Export'!N7839)</f>
        <v/>
      </c>
      <c r="G7835" s="7" t="str">
        <f>IF('Payments Export'!A7839="","",'Payments Export'!O7839)</f>
        <v/>
      </c>
      <c r="H7835" s="7" t="str">
        <f>IF('Payments Export'!B7839="","",G7835-F7835)</f>
        <v/>
      </c>
      <c r="I7835" s="3" t="str">
        <f>IF(C7835&lt;&gt;"",_xlfn.XLOOKUP(IFERROR(VALUE(C7835),C7835),'Items database'!A:A,'Items database'!B:B),(_xlfn.XLOOKUP(LEFT(E7835,3),Services,Services,"")))</f>
        <v/>
      </c>
      <c r="J7835" s="3" t="str">
        <f t="shared" si="245"/>
        <v/>
      </c>
    </row>
    <row r="7836" spans="1:10" x14ac:dyDescent="0.35">
      <c r="A7836" s="7" t="str">
        <f>IF('Payments Export'!A7840="","",'Payments Export'!A7840)</f>
        <v/>
      </c>
      <c r="B7836" s="7" t="str">
        <f>IF('Payments Export'!A7840="","",'Payments Export'!B7840)</f>
        <v/>
      </c>
      <c r="C7836" s="7" t="str">
        <f>IF(IFERROR(VALUE('Payments Export'!H7840),'Payments Export'!H7840)&lt;&gt;0,IFERROR(VALUE('Payments Export'!H7840),'Payments Export'!H7840),"")</f>
        <v/>
      </c>
      <c r="D7836" s="7" t="str">
        <f>IF('Payments Export'!I7840="","",'Payments Export'!I7840)</f>
        <v/>
      </c>
      <c r="E7836" s="7" t="str">
        <f t="shared" si="244"/>
        <v/>
      </c>
      <c r="F7836" s="7" t="str">
        <f>IF('Payments Export'!A7840="","",'Payments Export'!N7840)</f>
        <v/>
      </c>
      <c r="G7836" s="7" t="str">
        <f>IF('Payments Export'!A7840="","",'Payments Export'!O7840)</f>
        <v/>
      </c>
      <c r="H7836" s="7" t="str">
        <f>IF('Payments Export'!B7840="","",G7836-F7836)</f>
        <v/>
      </c>
      <c r="I7836" s="3" t="str">
        <f>IF(C7836&lt;&gt;"",_xlfn.XLOOKUP(IFERROR(VALUE(C7836),C7836),'Items database'!A:A,'Items database'!B:B),(_xlfn.XLOOKUP(LEFT(E7836,3),Services,Services,"")))</f>
        <v/>
      </c>
      <c r="J7836" s="3" t="str">
        <f t="shared" si="245"/>
        <v/>
      </c>
    </row>
    <row r="7837" spans="1:10" x14ac:dyDescent="0.35">
      <c r="A7837" s="7" t="str">
        <f>IF('Payments Export'!A7841="","",'Payments Export'!A7841)</f>
        <v/>
      </c>
      <c r="B7837" s="7" t="str">
        <f>IF('Payments Export'!A7841="","",'Payments Export'!B7841)</f>
        <v/>
      </c>
      <c r="C7837" s="7" t="str">
        <f>IF(IFERROR(VALUE('Payments Export'!H7841),'Payments Export'!H7841)&lt;&gt;0,IFERROR(VALUE('Payments Export'!H7841),'Payments Export'!H7841),"")</f>
        <v/>
      </c>
      <c r="D7837" s="7" t="str">
        <f>IF('Payments Export'!I7841="","",'Payments Export'!I7841)</f>
        <v/>
      </c>
      <c r="E7837" s="7" t="str">
        <f t="shared" si="244"/>
        <v/>
      </c>
      <c r="F7837" s="7" t="str">
        <f>IF('Payments Export'!A7841="","",'Payments Export'!N7841)</f>
        <v/>
      </c>
      <c r="G7837" s="7" t="str">
        <f>IF('Payments Export'!A7841="","",'Payments Export'!O7841)</f>
        <v/>
      </c>
      <c r="H7837" s="7" t="str">
        <f>IF('Payments Export'!B7841="","",G7837-F7837)</f>
        <v/>
      </c>
      <c r="I7837" s="3" t="str">
        <f>IF(C7837&lt;&gt;"",_xlfn.XLOOKUP(IFERROR(VALUE(C7837),C7837),'Items database'!A:A,'Items database'!B:B),(_xlfn.XLOOKUP(LEFT(E7837,3),Services,Services,"")))</f>
        <v/>
      </c>
      <c r="J7837" s="3" t="str">
        <f t="shared" si="245"/>
        <v/>
      </c>
    </row>
    <row r="7838" spans="1:10" x14ac:dyDescent="0.35">
      <c r="A7838" s="7" t="str">
        <f>IF('Payments Export'!A7842="","",'Payments Export'!A7842)</f>
        <v/>
      </c>
      <c r="B7838" s="7" t="str">
        <f>IF('Payments Export'!A7842="","",'Payments Export'!B7842)</f>
        <v/>
      </c>
      <c r="C7838" s="7" t="str">
        <f>IF(IFERROR(VALUE('Payments Export'!H7842),'Payments Export'!H7842)&lt;&gt;0,IFERROR(VALUE('Payments Export'!H7842),'Payments Export'!H7842),"")</f>
        <v/>
      </c>
      <c r="D7838" s="7" t="str">
        <f>IF('Payments Export'!I7842="","",'Payments Export'!I7842)</f>
        <v/>
      </c>
      <c r="E7838" s="7" t="str">
        <f t="shared" si="244"/>
        <v/>
      </c>
      <c r="F7838" s="7" t="str">
        <f>IF('Payments Export'!A7842="","",'Payments Export'!N7842)</f>
        <v/>
      </c>
      <c r="G7838" s="7" t="str">
        <f>IF('Payments Export'!A7842="","",'Payments Export'!O7842)</f>
        <v/>
      </c>
      <c r="H7838" s="7" t="str">
        <f>IF('Payments Export'!B7842="","",G7838-F7838)</f>
        <v/>
      </c>
      <c r="I7838" s="3" t="str">
        <f>IF(C7838&lt;&gt;"",_xlfn.XLOOKUP(IFERROR(VALUE(C7838),C7838),'Items database'!A:A,'Items database'!B:B),(_xlfn.XLOOKUP(LEFT(E7838,3),Services,Services,"")))</f>
        <v/>
      </c>
      <c r="J7838" s="3" t="str">
        <f t="shared" si="245"/>
        <v/>
      </c>
    </row>
    <row r="7839" spans="1:10" x14ac:dyDescent="0.35">
      <c r="A7839" s="7" t="str">
        <f>IF('Payments Export'!A7843="","",'Payments Export'!A7843)</f>
        <v/>
      </c>
      <c r="B7839" s="7" t="str">
        <f>IF('Payments Export'!A7843="","",'Payments Export'!B7843)</f>
        <v/>
      </c>
      <c r="C7839" s="7" t="str">
        <f>IF(IFERROR(VALUE('Payments Export'!H7843),'Payments Export'!H7843)&lt;&gt;0,IFERROR(VALUE('Payments Export'!H7843),'Payments Export'!H7843),"")</f>
        <v/>
      </c>
      <c r="D7839" s="7" t="str">
        <f>IF('Payments Export'!I7843="","",'Payments Export'!I7843)</f>
        <v/>
      </c>
      <c r="E7839" s="7" t="str">
        <f t="shared" si="244"/>
        <v/>
      </c>
      <c r="F7839" s="7" t="str">
        <f>IF('Payments Export'!A7843="","",'Payments Export'!N7843)</f>
        <v/>
      </c>
      <c r="G7839" s="7" t="str">
        <f>IF('Payments Export'!A7843="","",'Payments Export'!O7843)</f>
        <v/>
      </c>
      <c r="H7839" s="7" t="str">
        <f>IF('Payments Export'!B7843="","",G7839-F7839)</f>
        <v/>
      </c>
      <c r="I7839" s="3" t="str">
        <f>IF(C7839&lt;&gt;"",_xlfn.XLOOKUP(IFERROR(VALUE(C7839),C7839),'Items database'!A:A,'Items database'!B:B),(_xlfn.XLOOKUP(LEFT(E7839,3),Services,Services,"")))</f>
        <v/>
      </c>
      <c r="J7839" s="3" t="str">
        <f t="shared" si="245"/>
        <v/>
      </c>
    </row>
    <row r="7840" spans="1:10" x14ac:dyDescent="0.35">
      <c r="A7840" s="7" t="str">
        <f>IF('Payments Export'!A7844="","",'Payments Export'!A7844)</f>
        <v/>
      </c>
      <c r="B7840" s="7" t="str">
        <f>IF('Payments Export'!A7844="","",'Payments Export'!B7844)</f>
        <v/>
      </c>
      <c r="C7840" s="7" t="str">
        <f>IF(IFERROR(VALUE('Payments Export'!H7844),'Payments Export'!H7844)&lt;&gt;0,IFERROR(VALUE('Payments Export'!H7844),'Payments Export'!H7844),"")</f>
        <v/>
      </c>
      <c r="D7840" s="7" t="str">
        <f>IF('Payments Export'!I7844="","",'Payments Export'!I7844)</f>
        <v/>
      </c>
      <c r="E7840" s="7" t="str">
        <f t="shared" si="244"/>
        <v/>
      </c>
      <c r="F7840" s="7" t="str">
        <f>IF('Payments Export'!A7844="","",'Payments Export'!N7844)</f>
        <v/>
      </c>
      <c r="G7840" s="7" t="str">
        <f>IF('Payments Export'!A7844="","",'Payments Export'!O7844)</f>
        <v/>
      </c>
      <c r="H7840" s="7" t="str">
        <f>IF('Payments Export'!B7844="","",G7840-F7840)</f>
        <v/>
      </c>
      <c r="I7840" s="3" t="str">
        <f>IF(C7840&lt;&gt;"",_xlfn.XLOOKUP(IFERROR(VALUE(C7840),C7840),'Items database'!A:A,'Items database'!B:B),(_xlfn.XLOOKUP(LEFT(E7840,3),Services,Services,"")))</f>
        <v/>
      </c>
      <c r="J7840" s="3" t="str">
        <f t="shared" si="245"/>
        <v/>
      </c>
    </row>
    <row r="7841" spans="1:10" x14ac:dyDescent="0.35">
      <c r="A7841" s="7" t="str">
        <f>IF('Payments Export'!A7845="","",'Payments Export'!A7845)</f>
        <v/>
      </c>
      <c r="B7841" s="7" t="str">
        <f>IF('Payments Export'!A7845="","",'Payments Export'!B7845)</f>
        <v/>
      </c>
      <c r="C7841" s="7" t="str">
        <f>IF(IFERROR(VALUE('Payments Export'!H7845),'Payments Export'!H7845)&lt;&gt;0,IFERROR(VALUE('Payments Export'!H7845),'Payments Export'!H7845),"")</f>
        <v/>
      </c>
      <c r="D7841" s="7" t="str">
        <f>IF('Payments Export'!I7845="","",'Payments Export'!I7845)</f>
        <v/>
      </c>
      <c r="E7841" s="7" t="str">
        <f t="shared" si="244"/>
        <v/>
      </c>
      <c r="F7841" s="7" t="str">
        <f>IF('Payments Export'!A7845="","",'Payments Export'!N7845)</f>
        <v/>
      </c>
      <c r="G7841" s="7" t="str">
        <f>IF('Payments Export'!A7845="","",'Payments Export'!O7845)</f>
        <v/>
      </c>
      <c r="H7841" s="7" t="str">
        <f>IF('Payments Export'!B7845="","",G7841-F7841)</f>
        <v/>
      </c>
      <c r="I7841" s="3" t="str">
        <f>IF(C7841&lt;&gt;"",_xlfn.XLOOKUP(IFERROR(VALUE(C7841),C7841),'Items database'!A:A,'Items database'!B:B),(_xlfn.XLOOKUP(LEFT(E7841,3),Services,Services,"")))</f>
        <v/>
      </c>
      <c r="J7841" s="3" t="str">
        <f t="shared" si="245"/>
        <v/>
      </c>
    </row>
    <row r="7842" spans="1:10" x14ac:dyDescent="0.35">
      <c r="A7842" s="7" t="str">
        <f>IF('Payments Export'!A7846="","",'Payments Export'!A7846)</f>
        <v/>
      </c>
      <c r="B7842" s="7" t="str">
        <f>IF('Payments Export'!A7846="","",'Payments Export'!B7846)</f>
        <v/>
      </c>
      <c r="C7842" s="7" t="str">
        <f>IF(IFERROR(VALUE('Payments Export'!H7846),'Payments Export'!H7846)&lt;&gt;0,IFERROR(VALUE('Payments Export'!H7846),'Payments Export'!H7846),"")</f>
        <v/>
      </c>
      <c r="D7842" s="7" t="str">
        <f>IF('Payments Export'!I7846="","",'Payments Export'!I7846)</f>
        <v/>
      </c>
      <c r="E7842" s="7" t="str">
        <f t="shared" si="244"/>
        <v/>
      </c>
      <c r="F7842" s="7" t="str">
        <f>IF('Payments Export'!A7846="","",'Payments Export'!N7846)</f>
        <v/>
      </c>
      <c r="G7842" s="7" t="str">
        <f>IF('Payments Export'!A7846="","",'Payments Export'!O7846)</f>
        <v/>
      </c>
      <c r="H7842" s="7" t="str">
        <f>IF('Payments Export'!B7846="","",G7842-F7842)</f>
        <v/>
      </c>
      <c r="I7842" s="3" t="str">
        <f>IF(C7842&lt;&gt;"",_xlfn.XLOOKUP(IFERROR(VALUE(C7842),C7842),'Items database'!A:A,'Items database'!B:B),(_xlfn.XLOOKUP(LEFT(E7842,3),Services,Services,"")))</f>
        <v/>
      </c>
      <c r="J7842" s="3" t="str">
        <f t="shared" si="245"/>
        <v/>
      </c>
    </row>
    <row r="7843" spans="1:10" x14ac:dyDescent="0.35">
      <c r="A7843" s="7" t="str">
        <f>IF('Payments Export'!A7847="","",'Payments Export'!A7847)</f>
        <v/>
      </c>
      <c r="B7843" s="7" t="str">
        <f>IF('Payments Export'!A7847="","",'Payments Export'!B7847)</f>
        <v/>
      </c>
      <c r="C7843" s="7" t="str">
        <f>IF(IFERROR(VALUE('Payments Export'!H7847),'Payments Export'!H7847)&lt;&gt;0,IFERROR(VALUE('Payments Export'!H7847),'Payments Export'!H7847),"")</f>
        <v/>
      </c>
      <c r="D7843" s="7" t="str">
        <f>IF('Payments Export'!I7847="","",'Payments Export'!I7847)</f>
        <v/>
      </c>
      <c r="E7843" s="7" t="str">
        <f t="shared" si="244"/>
        <v/>
      </c>
      <c r="F7843" s="7" t="str">
        <f>IF('Payments Export'!A7847="","",'Payments Export'!N7847)</f>
        <v/>
      </c>
      <c r="G7843" s="7" t="str">
        <f>IF('Payments Export'!A7847="","",'Payments Export'!O7847)</f>
        <v/>
      </c>
      <c r="H7843" s="7" t="str">
        <f>IF('Payments Export'!B7847="","",G7843-F7843)</f>
        <v/>
      </c>
      <c r="I7843" s="3" t="str">
        <f>IF(C7843&lt;&gt;"",_xlfn.XLOOKUP(IFERROR(VALUE(C7843),C7843),'Items database'!A:A,'Items database'!B:B),(_xlfn.XLOOKUP(LEFT(E7843,3),Services,Services,"")))</f>
        <v/>
      </c>
      <c r="J7843" s="3" t="str">
        <f t="shared" si="245"/>
        <v/>
      </c>
    </row>
    <row r="7844" spans="1:10" x14ac:dyDescent="0.35">
      <c r="A7844" s="7" t="str">
        <f>IF('Payments Export'!A7848="","",'Payments Export'!A7848)</f>
        <v/>
      </c>
      <c r="B7844" s="7" t="str">
        <f>IF('Payments Export'!A7848="","",'Payments Export'!B7848)</f>
        <v/>
      </c>
      <c r="C7844" s="7" t="str">
        <f>IF(IFERROR(VALUE('Payments Export'!H7848),'Payments Export'!H7848)&lt;&gt;0,IFERROR(VALUE('Payments Export'!H7848),'Payments Export'!H7848),"")</f>
        <v/>
      </c>
      <c r="D7844" s="7" t="str">
        <f>IF('Payments Export'!I7848="","",'Payments Export'!I7848)</f>
        <v/>
      </c>
      <c r="E7844" s="7" t="str">
        <f t="shared" si="244"/>
        <v/>
      </c>
      <c r="F7844" s="7" t="str">
        <f>IF('Payments Export'!A7848="","",'Payments Export'!N7848)</f>
        <v/>
      </c>
      <c r="G7844" s="7" t="str">
        <f>IF('Payments Export'!A7848="","",'Payments Export'!O7848)</f>
        <v/>
      </c>
      <c r="H7844" s="7" t="str">
        <f>IF('Payments Export'!B7848="","",G7844-F7844)</f>
        <v/>
      </c>
      <c r="I7844" s="3" t="str">
        <f>IF(C7844&lt;&gt;"",_xlfn.XLOOKUP(IFERROR(VALUE(C7844),C7844),'Items database'!A:A,'Items database'!B:B),(_xlfn.XLOOKUP(LEFT(E7844,3),Services,Services,"")))</f>
        <v/>
      </c>
      <c r="J7844" s="3" t="str">
        <f t="shared" si="245"/>
        <v/>
      </c>
    </row>
    <row r="7845" spans="1:10" x14ac:dyDescent="0.35">
      <c r="A7845" s="7" t="str">
        <f>IF('Payments Export'!A7849="","",'Payments Export'!A7849)</f>
        <v/>
      </c>
      <c r="B7845" s="7" t="str">
        <f>IF('Payments Export'!A7849="","",'Payments Export'!B7849)</f>
        <v/>
      </c>
      <c r="C7845" s="7" t="str">
        <f>IF(IFERROR(VALUE('Payments Export'!H7849),'Payments Export'!H7849)&lt;&gt;0,IFERROR(VALUE('Payments Export'!H7849),'Payments Export'!H7849),"")</f>
        <v/>
      </c>
      <c r="D7845" s="7" t="str">
        <f>IF('Payments Export'!I7849="","",'Payments Export'!I7849)</f>
        <v/>
      </c>
      <c r="E7845" s="7" t="str">
        <f t="shared" si="244"/>
        <v/>
      </c>
      <c r="F7845" s="7" t="str">
        <f>IF('Payments Export'!A7849="","",'Payments Export'!N7849)</f>
        <v/>
      </c>
      <c r="G7845" s="7" t="str">
        <f>IF('Payments Export'!A7849="","",'Payments Export'!O7849)</f>
        <v/>
      </c>
      <c r="H7845" s="7" t="str">
        <f>IF('Payments Export'!B7849="","",G7845-F7845)</f>
        <v/>
      </c>
      <c r="I7845" s="3" t="str">
        <f>IF(C7845&lt;&gt;"",_xlfn.XLOOKUP(IFERROR(VALUE(C7845),C7845),'Items database'!A:A,'Items database'!B:B),(_xlfn.XLOOKUP(LEFT(E7845,3),Services,Services,"")))</f>
        <v/>
      </c>
      <c r="J7845" s="3" t="str">
        <f t="shared" si="245"/>
        <v/>
      </c>
    </row>
    <row r="7846" spans="1:10" x14ac:dyDescent="0.35">
      <c r="A7846" s="7" t="str">
        <f>IF('Payments Export'!A7850="","",'Payments Export'!A7850)</f>
        <v/>
      </c>
      <c r="B7846" s="7" t="str">
        <f>IF('Payments Export'!A7850="","",'Payments Export'!B7850)</f>
        <v/>
      </c>
      <c r="C7846" s="7" t="str">
        <f>IF(IFERROR(VALUE('Payments Export'!H7850),'Payments Export'!H7850)&lt;&gt;0,IFERROR(VALUE('Payments Export'!H7850),'Payments Export'!H7850),"")</f>
        <v/>
      </c>
      <c r="D7846" s="7" t="str">
        <f>IF('Payments Export'!I7850="","",'Payments Export'!I7850)</f>
        <v/>
      </c>
      <c r="E7846" s="7" t="str">
        <f t="shared" si="244"/>
        <v/>
      </c>
      <c r="F7846" s="7" t="str">
        <f>IF('Payments Export'!A7850="","",'Payments Export'!N7850)</f>
        <v/>
      </c>
      <c r="G7846" s="7" t="str">
        <f>IF('Payments Export'!A7850="","",'Payments Export'!O7850)</f>
        <v/>
      </c>
      <c r="H7846" s="7" t="str">
        <f>IF('Payments Export'!B7850="","",G7846-F7846)</f>
        <v/>
      </c>
      <c r="I7846" s="3" t="str">
        <f>IF(C7846&lt;&gt;"",_xlfn.XLOOKUP(IFERROR(VALUE(C7846),C7846),'Items database'!A:A,'Items database'!B:B),(_xlfn.XLOOKUP(LEFT(E7846,3),Services,Services,"")))</f>
        <v/>
      </c>
      <c r="J7846" s="3" t="str">
        <f t="shared" si="245"/>
        <v/>
      </c>
    </row>
    <row r="7847" spans="1:10" x14ac:dyDescent="0.35">
      <c r="A7847" s="7" t="str">
        <f>IF('Payments Export'!A7851="","",'Payments Export'!A7851)</f>
        <v/>
      </c>
      <c r="B7847" s="7" t="str">
        <f>IF('Payments Export'!A7851="","",'Payments Export'!B7851)</f>
        <v/>
      </c>
      <c r="C7847" s="7" t="str">
        <f>IF(IFERROR(VALUE('Payments Export'!H7851),'Payments Export'!H7851)&lt;&gt;0,IFERROR(VALUE('Payments Export'!H7851),'Payments Export'!H7851),"")</f>
        <v/>
      </c>
      <c r="D7847" s="7" t="str">
        <f>IF('Payments Export'!I7851="","",'Payments Export'!I7851)</f>
        <v/>
      </c>
      <c r="E7847" s="7" t="str">
        <f t="shared" si="244"/>
        <v/>
      </c>
      <c r="F7847" s="7" t="str">
        <f>IF('Payments Export'!A7851="","",'Payments Export'!N7851)</f>
        <v/>
      </c>
      <c r="G7847" s="7" t="str">
        <f>IF('Payments Export'!A7851="","",'Payments Export'!O7851)</f>
        <v/>
      </c>
      <c r="H7847" s="7" t="str">
        <f>IF('Payments Export'!B7851="","",G7847-F7847)</f>
        <v/>
      </c>
      <c r="I7847" s="3" t="str">
        <f>IF(C7847&lt;&gt;"",_xlfn.XLOOKUP(IFERROR(VALUE(C7847),C7847),'Items database'!A:A,'Items database'!B:B),(_xlfn.XLOOKUP(LEFT(E7847,3),Services,Services,"")))</f>
        <v/>
      </c>
      <c r="J7847" s="3" t="str">
        <f t="shared" si="245"/>
        <v/>
      </c>
    </row>
    <row r="7848" spans="1:10" x14ac:dyDescent="0.35">
      <c r="A7848" s="7" t="str">
        <f>IF('Payments Export'!A7852="","",'Payments Export'!A7852)</f>
        <v/>
      </c>
      <c r="B7848" s="7" t="str">
        <f>IF('Payments Export'!A7852="","",'Payments Export'!B7852)</f>
        <v/>
      </c>
      <c r="C7848" s="7" t="str">
        <f>IF(IFERROR(VALUE('Payments Export'!H7852),'Payments Export'!H7852)&lt;&gt;0,IFERROR(VALUE('Payments Export'!H7852),'Payments Export'!H7852),"")</f>
        <v/>
      </c>
      <c r="D7848" s="7" t="str">
        <f>IF('Payments Export'!I7852="","",'Payments Export'!I7852)</f>
        <v/>
      </c>
      <c r="E7848" s="7" t="str">
        <f t="shared" si="244"/>
        <v/>
      </c>
      <c r="F7848" s="7" t="str">
        <f>IF('Payments Export'!A7852="","",'Payments Export'!N7852)</f>
        <v/>
      </c>
      <c r="G7848" s="7" t="str">
        <f>IF('Payments Export'!A7852="","",'Payments Export'!O7852)</f>
        <v/>
      </c>
      <c r="H7848" s="7" t="str">
        <f>IF('Payments Export'!B7852="","",G7848-F7848)</f>
        <v/>
      </c>
      <c r="I7848" s="3" t="str">
        <f>IF(C7848&lt;&gt;"",_xlfn.XLOOKUP(IFERROR(VALUE(C7848),C7848),'Items database'!A:A,'Items database'!B:B),(_xlfn.XLOOKUP(LEFT(E7848,3),Services,Services,"")))</f>
        <v/>
      </c>
      <c r="J7848" s="3" t="str">
        <f t="shared" si="245"/>
        <v/>
      </c>
    </row>
    <row r="7849" spans="1:10" x14ac:dyDescent="0.35">
      <c r="A7849" s="7" t="str">
        <f>IF('Payments Export'!A7853="","",'Payments Export'!A7853)</f>
        <v/>
      </c>
      <c r="B7849" s="7" t="str">
        <f>IF('Payments Export'!A7853="","",'Payments Export'!B7853)</f>
        <v/>
      </c>
      <c r="C7849" s="7" t="str">
        <f>IF(IFERROR(VALUE('Payments Export'!H7853),'Payments Export'!H7853)&lt;&gt;0,IFERROR(VALUE('Payments Export'!H7853),'Payments Export'!H7853),"")</f>
        <v/>
      </c>
      <c r="D7849" s="7" t="str">
        <f>IF('Payments Export'!I7853="","",'Payments Export'!I7853)</f>
        <v/>
      </c>
      <c r="E7849" s="7" t="str">
        <f t="shared" si="244"/>
        <v/>
      </c>
      <c r="F7849" s="7" t="str">
        <f>IF('Payments Export'!A7853="","",'Payments Export'!N7853)</f>
        <v/>
      </c>
      <c r="G7849" s="7" t="str">
        <f>IF('Payments Export'!A7853="","",'Payments Export'!O7853)</f>
        <v/>
      </c>
      <c r="H7849" s="7" t="str">
        <f>IF('Payments Export'!B7853="","",G7849-F7849)</f>
        <v/>
      </c>
      <c r="I7849" s="3" t="str">
        <f>IF(C7849&lt;&gt;"",_xlfn.XLOOKUP(IFERROR(VALUE(C7849),C7849),'Items database'!A:A,'Items database'!B:B),(_xlfn.XLOOKUP(LEFT(E7849,3),Services,Services,"")))</f>
        <v/>
      </c>
      <c r="J7849" s="3" t="str">
        <f t="shared" si="245"/>
        <v/>
      </c>
    </row>
    <row r="7850" spans="1:10" x14ac:dyDescent="0.35">
      <c r="A7850" s="7" t="str">
        <f>IF('Payments Export'!A7854="","",'Payments Export'!A7854)</f>
        <v/>
      </c>
      <c r="B7850" s="7" t="str">
        <f>IF('Payments Export'!A7854="","",'Payments Export'!B7854)</f>
        <v/>
      </c>
      <c r="C7850" s="7" t="str">
        <f>IF(IFERROR(VALUE('Payments Export'!H7854),'Payments Export'!H7854)&lt;&gt;0,IFERROR(VALUE('Payments Export'!H7854),'Payments Export'!H7854),"")</f>
        <v/>
      </c>
      <c r="D7850" s="7" t="str">
        <f>IF('Payments Export'!I7854="","",'Payments Export'!I7854)</f>
        <v/>
      </c>
      <c r="E7850" s="7" t="str">
        <f t="shared" si="244"/>
        <v/>
      </c>
      <c r="F7850" s="7" t="str">
        <f>IF('Payments Export'!A7854="","",'Payments Export'!N7854)</f>
        <v/>
      </c>
      <c r="G7850" s="7" t="str">
        <f>IF('Payments Export'!A7854="","",'Payments Export'!O7854)</f>
        <v/>
      </c>
      <c r="H7850" s="7" t="str">
        <f>IF('Payments Export'!B7854="","",G7850-F7850)</f>
        <v/>
      </c>
      <c r="I7850" s="3" t="str">
        <f>IF(C7850&lt;&gt;"",_xlfn.XLOOKUP(IFERROR(VALUE(C7850),C7850),'Items database'!A:A,'Items database'!B:B),(_xlfn.XLOOKUP(LEFT(E7850,3),Services,Services,"")))</f>
        <v/>
      </c>
      <c r="J7850" s="3" t="str">
        <f t="shared" si="245"/>
        <v/>
      </c>
    </row>
    <row r="7851" spans="1:10" x14ac:dyDescent="0.35">
      <c r="A7851" s="7" t="str">
        <f>IF('Payments Export'!A7855="","",'Payments Export'!A7855)</f>
        <v/>
      </c>
      <c r="B7851" s="7" t="str">
        <f>IF('Payments Export'!A7855="","",'Payments Export'!B7855)</f>
        <v/>
      </c>
      <c r="C7851" s="7" t="str">
        <f>IF(IFERROR(VALUE('Payments Export'!H7855),'Payments Export'!H7855)&lt;&gt;0,IFERROR(VALUE('Payments Export'!H7855),'Payments Export'!H7855),"")</f>
        <v/>
      </c>
      <c r="D7851" s="7" t="str">
        <f>IF('Payments Export'!I7855="","",'Payments Export'!I7855)</f>
        <v/>
      </c>
      <c r="E7851" s="7" t="str">
        <f t="shared" si="244"/>
        <v/>
      </c>
      <c r="F7851" s="7" t="str">
        <f>IF('Payments Export'!A7855="","",'Payments Export'!N7855)</f>
        <v/>
      </c>
      <c r="G7851" s="7" t="str">
        <f>IF('Payments Export'!A7855="","",'Payments Export'!O7855)</f>
        <v/>
      </c>
      <c r="H7851" s="7" t="str">
        <f>IF('Payments Export'!B7855="","",G7851-F7851)</f>
        <v/>
      </c>
      <c r="I7851" s="3" t="str">
        <f>IF(C7851&lt;&gt;"",_xlfn.XLOOKUP(IFERROR(VALUE(C7851),C7851),'Items database'!A:A,'Items database'!B:B),(_xlfn.XLOOKUP(LEFT(E7851,3),Services,Services,"")))</f>
        <v/>
      </c>
      <c r="J7851" s="3" t="str">
        <f t="shared" si="245"/>
        <v/>
      </c>
    </row>
    <row r="7852" spans="1:10" x14ac:dyDescent="0.35">
      <c r="A7852" s="7" t="str">
        <f>IF('Payments Export'!A7856="","",'Payments Export'!A7856)</f>
        <v/>
      </c>
      <c r="B7852" s="7" t="str">
        <f>IF('Payments Export'!A7856="","",'Payments Export'!B7856)</f>
        <v/>
      </c>
      <c r="C7852" s="7" t="str">
        <f>IF(IFERROR(VALUE('Payments Export'!H7856),'Payments Export'!H7856)&lt;&gt;0,IFERROR(VALUE('Payments Export'!H7856),'Payments Export'!H7856),"")</f>
        <v/>
      </c>
      <c r="D7852" s="7" t="str">
        <f>IF('Payments Export'!I7856="","",'Payments Export'!I7856)</f>
        <v/>
      </c>
      <c r="E7852" s="7" t="str">
        <f t="shared" si="244"/>
        <v/>
      </c>
      <c r="F7852" s="7" t="str">
        <f>IF('Payments Export'!A7856="","",'Payments Export'!N7856)</f>
        <v/>
      </c>
      <c r="G7852" s="7" t="str">
        <f>IF('Payments Export'!A7856="","",'Payments Export'!O7856)</f>
        <v/>
      </c>
      <c r="H7852" s="7" t="str">
        <f>IF('Payments Export'!B7856="","",G7852-F7852)</f>
        <v/>
      </c>
      <c r="I7852" s="3" t="str">
        <f>IF(C7852&lt;&gt;"",_xlfn.XLOOKUP(IFERROR(VALUE(C7852),C7852),'Items database'!A:A,'Items database'!B:B),(_xlfn.XLOOKUP(LEFT(E7852,3),Services,Services,"")))</f>
        <v/>
      </c>
      <c r="J7852" s="3" t="str">
        <f t="shared" si="245"/>
        <v/>
      </c>
    </row>
    <row r="7853" spans="1:10" x14ac:dyDescent="0.35">
      <c r="A7853" s="7" t="str">
        <f>IF('Payments Export'!A7857="","",'Payments Export'!A7857)</f>
        <v/>
      </c>
      <c r="B7853" s="7" t="str">
        <f>IF('Payments Export'!A7857="","",'Payments Export'!B7857)</f>
        <v/>
      </c>
      <c r="C7853" s="7" t="str">
        <f>IF(IFERROR(VALUE('Payments Export'!H7857),'Payments Export'!H7857)&lt;&gt;0,IFERROR(VALUE('Payments Export'!H7857),'Payments Export'!H7857),"")</f>
        <v/>
      </c>
      <c r="D7853" s="7" t="str">
        <f>IF('Payments Export'!I7857="","",'Payments Export'!I7857)</f>
        <v/>
      </c>
      <c r="E7853" s="7" t="str">
        <f t="shared" si="244"/>
        <v/>
      </c>
      <c r="F7853" s="7" t="str">
        <f>IF('Payments Export'!A7857="","",'Payments Export'!N7857)</f>
        <v/>
      </c>
      <c r="G7853" s="7" t="str">
        <f>IF('Payments Export'!A7857="","",'Payments Export'!O7857)</f>
        <v/>
      </c>
      <c r="H7853" s="7" t="str">
        <f>IF('Payments Export'!B7857="","",G7853-F7853)</f>
        <v/>
      </c>
      <c r="I7853" s="3" t="str">
        <f>IF(C7853&lt;&gt;"",_xlfn.XLOOKUP(IFERROR(VALUE(C7853),C7853),'Items database'!A:A,'Items database'!B:B),(_xlfn.XLOOKUP(LEFT(E7853,3),Services,Services,"")))</f>
        <v/>
      </c>
      <c r="J7853" s="3" t="str">
        <f t="shared" si="245"/>
        <v/>
      </c>
    </row>
    <row r="7854" spans="1:10" x14ac:dyDescent="0.35">
      <c r="A7854" s="7" t="str">
        <f>IF('Payments Export'!A7858="","",'Payments Export'!A7858)</f>
        <v/>
      </c>
      <c r="B7854" s="7" t="str">
        <f>IF('Payments Export'!A7858="","",'Payments Export'!B7858)</f>
        <v/>
      </c>
      <c r="C7854" s="7" t="str">
        <f>IF(IFERROR(VALUE('Payments Export'!H7858),'Payments Export'!H7858)&lt;&gt;0,IFERROR(VALUE('Payments Export'!H7858),'Payments Export'!H7858),"")</f>
        <v/>
      </c>
      <c r="D7854" s="7" t="str">
        <f>IF('Payments Export'!I7858="","",'Payments Export'!I7858)</f>
        <v/>
      </c>
      <c r="E7854" s="7" t="str">
        <f t="shared" si="244"/>
        <v/>
      </c>
      <c r="F7854" s="7" t="str">
        <f>IF('Payments Export'!A7858="","",'Payments Export'!N7858)</f>
        <v/>
      </c>
      <c r="G7854" s="7" t="str">
        <f>IF('Payments Export'!A7858="","",'Payments Export'!O7858)</f>
        <v/>
      </c>
      <c r="H7854" s="7" t="str">
        <f>IF('Payments Export'!B7858="","",G7854-F7854)</f>
        <v/>
      </c>
      <c r="I7854" s="3" t="str">
        <f>IF(C7854&lt;&gt;"",_xlfn.XLOOKUP(IFERROR(VALUE(C7854),C7854),'Items database'!A:A,'Items database'!B:B),(_xlfn.XLOOKUP(LEFT(E7854,3),Services,Services,"")))</f>
        <v/>
      </c>
      <c r="J7854" s="3" t="str">
        <f t="shared" si="245"/>
        <v/>
      </c>
    </row>
    <row r="7855" spans="1:10" x14ac:dyDescent="0.35">
      <c r="A7855" s="7" t="str">
        <f>IF('Payments Export'!A7859="","",'Payments Export'!A7859)</f>
        <v/>
      </c>
      <c r="B7855" s="7" t="str">
        <f>IF('Payments Export'!A7859="","",'Payments Export'!B7859)</f>
        <v/>
      </c>
      <c r="C7855" s="7" t="str">
        <f>IF(IFERROR(VALUE('Payments Export'!H7859),'Payments Export'!H7859)&lt;&gt;0,IFERROR(VALUE('Payments Export'!H7859),'Payments Export'!H7859),"")</f>
        <v/>
      </c>
      <c r="D7855" s="7" t="str">
        <f>IF('Payments Export'!I7859="","",'Payments Export'!I7859)</f>
        <v/>
      </c>
      <c r="E7855" s="7" t="str">
        <f t="shared" si="244"/>
        <v/>
      </c>
      <c r="F7855" s="7" t="str">
        <f>IF('Payments Export'!A7859="","",'Payments Export'!N7859)</f>
        <v/>
      </c>
      <c r="G7855" s="7" t="str">
        <f>IF('Payments Export'!A7859="","",'Payments Export'!O7859)</f>
        <v/>
      </c>
      <c r="H7855" s="7" t="str">
        <f>IF('Payments Export'!B7859="","",G7855-F7855)</f>
        <v/>
      </c>
      <c r="I7855" s="3" t="str">
        <f>IF(C7855&lt;&gt;"",_xlfn.XLOOKUP(IFERROR(VALUE(C7855),C7855),'Items database'!A:A,'Items database'!B:B),(_xlfn.XLOOKUP(LEFT(E7855,3),Services,Services,"")))</f>
        <v/>
      </c>
      <c r="J7855" s="3" t="str">
        <f t="shared" si="245"/>
        <v/>
      </c>
    </row>
    <row r="7856" spans="1:10" x14ac:dyDescent="0.35">
      <c r="A7856" s="7" t="str">
        <f>IF('Payments Export'!A7860="","",'Payments Export'!A7860)</f>
        <v/>
      </c>
      <c r="B7856" s="7" t="str">
        <f>IF('Payments Export'!A7860="","",'Payments Export'!B7860)</f>
        <v/>
      </c>
      <c r="C7856" s="7" t="str">
        <f>IF(IFERROR(VALUE('Payments Export'!H7860),'Payments Export'!H7860)&lt;&gt;0,IFERROR(VALUE('Payments Export'!H7860),'Payments Export'!H7860),"")</f>
        <v/>
      </c>
      <c r="D7856" s="7" t="str">
        <f>IF('Payments Export'!I7860="","",'Payments Export'!I7860)</f>
        <v/>
      </c>
      <c r="E7856" s="7" t="str">
        <f t="shared" si="244"/>
        <v/>
      </c>
      <c r="F7856" s="7" t="str">
        <f>IF('Payments Export'!A7860="","",'Payments Export'!N7860)</f>
        <v/>
      </c>
      <c r="G7856" s="7" t="str">
        <f>IF('Payments Export'!A7860="","",'Payments Export'!O7860)</f>
        <v/>
      </c>
      <c r="H7856" s="7" t="str">
        <f>IF('Payments Export'!B7860="","",G7856-F7856)</f>
        <v/>
      </c>
      <c r="I7856" s="3" t="str">
        <f>IF(C7856&lt;&gt;"",_xlfn.XLOOKUP(IFERROR(VALUE(C7856),C7856),'Items database'!A:A,'Items database'!B:B),(_xlfn.XLOOKUP(LEFT(E7856,3),Services,Services,"")))</f>
        <v/>
      </c>
      <c r="J7856" s="3" t="str">
        <f t="shared" si="245"/>
        <v/>
      </c>
    </row>
    <row r="7857" spans="1:10" x14ac:dyDescent="0.35">
      <c r="A7857" s="7" t="str">
        <f>IF('Payments Export'!A7861="","",'Payments Export'!A7861)</f>
        <v/>
      </c>
      <c r="B7857" s="7" t="str">
        <f>IF('Payments Export'!A7861="","",'Payments Export'!B7861)</f>
        <v/>
      </c>
      <c r="C7857" s="7" t="str">
        <f>IF(IFERROR(VALUE('Payments Export'!H7861),'Payments Export'!H7861)&lt;&gt;0,IFERROR(VALUE('Payments Export'!H7861),'Payments Export'!H7861),"")</f>
        <v/>
      </c>
      <c r="D7857" s="7" t="str">
        <f>IF('Payments Export'!I7861="","",'Payments Export'!I7861)</f>
        <v/>
      </c>
      <c r="E7857" s="7" t="str">
        <f t="shared" si="244"/>
        <v/>
      </c>
      <c r="F7857" s="7" t="str">
        <f>IF('Payments Export'!A7861="","",'Payments Export'!N7861)</f>
        <v/>
      </c>
      <c r="G7857" s="7" t="str">
        <f>IF('Payments Export'!A7861="","",'Payments Export'!O7861)</f>
        <v/>
      </c>
      <c r="H7857" s="7" t="str">
        <f>IF('Payments Export'!B7861="","",G7857-F7857)</f>
        <v/>
      </c>
      <c r="I7857" s="3" t="str">
        <f>IF(C7857&lt;&gt;"",_xlfn.XLOOKUP(IFERROR(VALUE(C7857),C7857),'Items database'!A:A,'Items database'!B:B),(_xlfn.XLOOKUP(LEFT(E7857,3),Services,Services,"")))</f>
        <v/>
      </c>
      <c r="J7857" s="3" t="str">
        <f t="shared" si="245"/>
        <v/>
      </c>
    </row>
    <row r="7858" spans="1:10" x14ac:dyDescent="0.35">
      <c r="A7858" s="7" t="str">
        <f>IF('Payments Export'!A7862="","",'Payments Export'!A7862)</f>
        <v/>
      </c>
      <c r="B7858" s="7" t="str">
        <f>IF('Payments Export'!A7862="","",'Payments Export'!B7862)</f>
        <v/>
      </c>
      <c r="C7858" s="7" t="str">
        <f>IF(IFERROR(VALUE('Payments Export'!H7862),'Payments Export'!H7862)&lt;&gt;0,IFERROR(VALUE('Payments Export'!H7862),'Payments Export'!H7862),"")</f>
        <v/>
      </c>
      <c r="D7858" s="7" t="str">
        <f>IF('Payments Export'!I7862="","",'Payments Export'!I7862)</f>
        <v/>
      </c>
      <c r="E7858" s="7" t="str">
        <f t="shared" si="244"/>
        <v/>
      </c>
      <c r="F7858" s="7" t="str">
        <f>IF('Payments Export'!A7862="","",'Payments Export'!N7862)</f>
        <v/>
      </c>
      <c r="G7858" s="7" t="str">
        <f>IF('Payments Export'!A7862="","",'Payments Export'!O7862)</f>
        <v/>
      </c>
      <c r="H7858" s="7" t="str">
        <f>IF('Payments Export'!B7862="","",G7858-F7858)</f>
        <v/>
      </c>
      <c r="I7858" s="3" t="str">
        <f>IF(C7858&lt;&gt;"",_xlfn.XLOOKUP(IFERROR(VALUE(C7858),C7858),'Items database'!A:A,'Items database'!B:B),(_xlfn.XLOOKUP(LEFT(E7858,3),Services,Services,"")))</f>
        <v/>
      </c>
      <c r="J7858" s="3" t="str">
        <f t="shared" si="245"/>
        <v/>
      </c>
    </row>
    <row r="7859" spans="1:10" x14ac:dyDescent="0.35">
      <c r="A7859" s="7" t="str">
        <f>IF('Payments Export'!A7863="","",'Payments Export'!A7863)</f>
        <v/>
      </c>
      <c r="B7859" s="7" t="str">
        <f>IF('Payments Export'!A7863="","",'Payments Export'!B7863)</f>
        <v/>
      </c>
      <c r="C7859" s="7" t="str">
        <f>IF(IFERROR(VALUE('Payments Export'!H7863),'Payments Export'!H7863)&lt;&gt;0,IFERROR(VALUE('Payments Export'!H7863),'Payments Export'!H7863),"")</f>
        <v/>
      </c>
      <c r="D7859" s="7" t="str">
        <f>IF('Payments Export'!I7863="","",'Payments Export'!I7863)</f>
        <v/>
      </c>
      <c r="E7859" s="7" t="str">
        <f t="shared" si="244"/>
        <v/>
      </c>
      <c r="F7859" s="7" t="str">
        <f>IF('Payments Export'!A7863="","",'Payments Export'!N7863)</f>
        <v/>
      </c>
      <c r="G7859" s="7" t="str">
        <f>IF('Payments Export'!A7863="","",'Payments Export'!O7863)</f>
        <v/>
      </c>
      <c r="H7859" s="7" t="str">
        <f>IF('Payments Export'!B7863="","",G7859-F7859)</f>
        <v/>
      </c>
      <c r="I7859" s="3" t="str">
        <f>IF(C7859&lt;&gt;"",_xlfn.XLOOKUP(IFERROR(VALUE(C7859),C7859),'Items database'!A:A,'Items database'!B:B),(_xlfn.XLOOKUP(LEFT(E7859,3),Services,Services,"")))</f>
        <v/>
      </c>
      <c r="J7859" s="3" t="str">
        <f t="shared" si="245"/>
        <v/>
      </c>
    </row>
    <row r="7860" spans="1:10" x14ac:dyDescent="0.35">
      <c r="A7860" s="7" t="str">
        <f>IF('Payments Export'!A7864="","",'Payments Export'!A7864)</f>
        <v/>
      </c>
      <c r="B7860" s="7" t="str">
        <f>IF('Payments Export'!A7864="","",'Payments Export'!B7864)</f>
        <v/>
      </c>
      <c r="C7860" s="7" t="str">
        <f>IF(IFERROR(VALUE('Payments Export'!H7864),'Payments Export'!H7864)&lt;&gt;0,IFERROR(VALUE('Payments Export'!H7864),'Payments Export'!H7864),"")</f>
        <v/>
      </c>
      <c r="D7860" s="7" t="str">
        <f>IF('Payments Export'!I7864="","",'Payments Export'!I7864)</f>
        <v/>
      </c>
      <c r="E7860" s="7" t="str">
        <f t="shared" si="244"/>
        <v/>
      </c>
      <c r="F7860" s="7" t="str">
        <f>IF('Payments Export'!A7864="","",'Payments Export'!N7864)</f>
        <v/>
      </c>
      <c r="G7860" s="7" t="str">
        <f>IF('Payments Export'!A7864="","",'Payments Export'!O7864)</f>
        <v/>
      </c>
      <c r="H7860" s="7" t="str">
        <f>IF('Payments Export'!B7864="","",G7860-F7860)</f>
        <v/>
      </c>
      <c r="I7860" s="3" t="str">
        <f>IF(C7860&lt;&gt;"",_xlfn.XLOOKUP(IFERROR(VALUE(C7860),C7860),'Items database'!A:A,'Items database'!B:B),(_xlfn.XLOOKUP(LEFT(E7860,3),Services,Services,"")))</f>
        <v/>
      </c>
      <c r="J7860" s="3" t="str">
        <f t="shared" si="245"/>
        <v/>
      </c>
    </row>
    <row r="7861" spans="1:10" x14ac:dyDescent="0.35">
      <c r="A7861" s="7" t="str">
        <f>IF('Payments Export'!A7865="","",'Payments Export'!A7865)</f>
        <v/>
      </c>
      <c r="B7861" s="7" t="str">
        <f>IF('Payments Export'!A7865="","",'Payments Export'!B7865)</f>
        <v/>
      </c>
      <c r="C7861" s="7" t="str">
        <f>IF(IFERROR(VALUE('Payments Export'!H7865),'Payments Export'!H7865)&lt;&gt;0,IFERROR(VALUE('Payments Export'!H7865),'Payments Export'!H7865),"")</f>
        <v/>
      </c>
      <c r="D7861" s="7" t="str">
        <f>IF('Payments Export'!I7865="","",'Payments Export'!I7865)</f>
        <v/>
      </c>
      <c r="E7861" s="7" t="str">
        <f t="shared" si="244"/>
        <v/>
      </c>
      <c r="F7861" s="7" t="str">
        <f>IF('Payments Export'!A7865="","",'Payments Export'!N7865)</f>
        <v/>
      </c>
      <c r="G7861" s="7" t="str">
        <f>IF('Payments Export'!A7865="","",'Payments Export'!O7865)</f>
        <v/>
      </c>
      <c r="H7861" s="7" t="str">
        <f>IF('Payments Export'!B7865="","",G7861-F7861)</f>
        <v/>
      </c>
      <c r="I7861" s="3" t="str">
        <f>IF(C7861&lt;&gt;"",_xlfn.XLOOKUP(IFERROR(VALUE(C7861),C7861),'Items database'!A:A,'Items database'!B:B),(_xlfn.XLOOKUP(LEFT(E7861,3),Services,Services,"")))</f>
        <v/>
      </c>
      <c r="J7861" s="3" t="str">
        <f t="shared" si="245"/>
        <v/>
      </c>
    </row>
    <row r="7862" spans="1:10" x14ac:dyDescent="0.35">
      <c r="A7862" s="7" t="str">
        <f>IF('Payments Export'!A7866="","",'Payments Export'!A7866)</f>
        <v/>
      </c>
      <c r="B7862" s="7" t="str">
        <f>IF('Payments Export'!A7866="","",'Payments Export'!B7866)</f>
        <v/>
      </c>
      <c r="C7862" s="7" t="str">
        <f>IF(IFERROR(VALUE('Payments Export'!H7866),'Payments Export'!H7866)&lt;&gt;0,IFERROR(VALUE('Payments Export'!H7866),'Payments Export'!H7866),"")</f>
        <v/>
      </c>
      <c r="D7862" s="7" t="str">
        <f>IF('Payments Export'!I7866="","",'Payments Export'!I7866)</f>
        <v/>
      </c>
      <c r="E7862" s="7" t="str">
        <f t="shared" si="244"/>
        <v/>
      </c>
      <c r="F7862" s="7" t="str">
        <f>IF('Payments Export'!A7866="","",'Payments Export'!N7866)</f>
        <v/>
      </c>
      <c r="G7862" s="7" t="str">
        <f>IF('Payments Export'!A7866="","",'Payments Export'!O7866)</f>
        <v/>
      </c>
      <c r="H7862" s="7" t="str">
        <f>IF('Payments Export'!B7866="","",G7862-F7862)</f>
        <v/>
      </c>
      <c r="I7862" s="3" t="str">
        <f>IF(C7862&lt;&gt;"",_xlfn.XLOOKUP(IFERROR(VALUE(C7862),C7862),'Items database'!A:A,'Items database'!B:B),(_xlfn.XLOOKUP(LEFT(E7862,3),Services,Services,"")))</f>
        <v/>
      </c>
      <c r="J7862" s="3" t="str">
        <f t="shared" si="245"/>
        <v/>
      </c>
    </row>
    <row r="7863" spans="1:10" x14ac:dyDescent="0.35">
      <c r="A7863" s="7" t="str">
        <f>IF('Payments Export'!A7867="","",'Payments Export'!A7867)</f>
        <v/>
      </c>
      <c r="B7863" s="7" t="str">
        <f>IF('Payments Export'!A7867="","",'Payments Export'!B7867)</f>
        <v/>
      </c>
      <c r="C7863" s="7" t="str">
        <f>IF(IFERROR(VALUE('Payments Export'!H7867),'Payments Export'!H7867)&lt;&gt;0,IFERROR(VALUE('Payments Export'!H7867),'Payments Export'!H7867),"")</f>
        <v/>
      </c>
      <c r="D7863" s="7" t="str">
        <f>IF('Payments Export'!I7867="","",'Payments Export'!I7867)</f>
        <v/>
      </c>
      <c r="E7863" s="7" t="str">
        <f t="shared" si="244"/>
        <v/>
      </c>
      <c r="F7863" s="7" t="str">
        <f>IF('Payments Export'!A7867="","",'Payments Export'!N7867)</f>
        <v/>
      </c>
      <c r="G7863" s="7" t="str">
        <f>IF('Payments Export'!A7867="","",'Payments Export'!O7867)</f>
        <v/>
      </c>
      <c r="H7863" s="7" t="str">
        <f>IF('Payments Export'!B7867="","",G7863-F7863)</f>
        <v/>
      </c>
      <c r="I7863" s="3" t="str">
        <f>IF(C7863&lt;&gt;"",_xlfn.XLOOKUP(IFERROR(VALUE(C7863),C7863),'Items database'!A:A,'Items database'!B:B),(_xlfn.XLOOKUP(LEFT(E7863,3),Services,Services,"")))</f>
        <v/>
      </c>
      <c r="J7863" s="3" t="str">
        <f t="shared" si="245"/>
        <v/>
      </c>
    </row>
    <row r="7864" spans="1:10" x14ac:dyDescent="0.35">
      <c r="A7864" s="7" t="str">
        <f>IF('Payments Export'!A7868="","",'Payments Export'!A7868)</f>
        <v/>
      </c>
      <c r="B7864" s="7" t="str">
        <f>IF('Payments Export'!A7868="","",'Payments Export'!B7868)</f>
        <v/>
      </c>
      <c r="C7864" s="7" t="str">
        <f>IF(IFERROR(VALUE('Payments Export'!H7868),'Payments Export'!H7868)&lt;&gt;0,IFERROR(VALUE('Payments Export'!H7868),'Payments Export'!H7868),"")</f>
        <v/>
      </c>
      <c r="D7864" s="7" t="str">
        <f>IF('Payments Export'!I7868="","",'Payments Export'!I7868)</f>
        <v/>
      </c>
      <c r="E7864" s="7" t="str">
        <f t="shared" si="244"/>
        <v/>
      </c>
      <c r="F7864" s="7" t="str">
        <f>IF('Payments Export'!A7868="","",'Payments Export'!N7868)</f>
        <v/>
      </c>
      <c r="G7864" s="7" t="str">
        <f>IF('Payments Export'!A7868="","",'Payments Export'!O7868)</f>
        <v/>
      </c>
      <c r="H7864" s="7" t="str">
        <f>IF('Payments Export'!B7868="","",G7864-F7864)</f>
        <v/>
      </c>
      <c r="I7864" s="3" t="str">
        <f>IF(C7864&lt;&gt;"",_xlfn.XLOOKUP(IFERROR(VALUE(C7864),C7864),'Items database'!A:A,'Items database'!B:B),(_xlfn.XLOOKUP(LEFT(E7864,3),Services,Services,"")))</f>
        <v/>
      </c>
      <c r="J7864" s="3" t="str">
        <f t="shared" si="245"/>
        <v/>
      </c>
    </row>
    <row r="7865" spans="1:10" x14ac:dyDescent="0.35">
      <c r="A7865" s="7" t="str">
        <f>IF('Payments Export'!A7869="","",'Payments Export'!A7869)</f>
        <v/>
      </c>
      <c r="B7865" s="7" t="str">
        <f>IF('Payments Export'!A7869="","",'Payments Export'!B7869)</f>
        <v/>
      </c>
      <c r="C7865" s="7" t="str">
        <f>IF(IFERROR(VALUE('Payments Export'!H7869),'Payments Export'!H7869)&lt;&gt;0,IFERROR(VALUE('Payments Export'!H7869),'Payments Export'!H7869),"")</f>
        <v/>
      </c>
      <c r="D7865" s="7" t="str">
        <f>IF('Payments Export'!I7869="","",'Payments Export'!I7869)</f>
        <v/>
      </c>
      <c r="E7865" s="7" t="str">
        <f t="shared" si="244"/>
        <v/>
      </c>
      <c r="F7865" s="7" t="str">
        <f>IF('Payments Export'!A7869="","",'Payments Export'!N7869)</f>
        <v/>
      </c>
      <c r="G7865" s="7" t="str">
        <f>IF('Payments Export'!A7869="","",'Payments Export'!O7869)</f>
        <v/>
      </c>
      <c r="H7865" s="7" t="str">
        <f>IF('Payments Export'!B7869="","",G7865-F7865)</f>
        <v/>
      </c>
      <c r="I7865" s="3" t="str">
        <f>IF(C7865&lt;&gt;"",_xlfn.XLOOKUP(IFERROR(VALUE(C7865),C7865),'Items database'!A:A,'Items database'!B:B),(_xlfn.XLOOKUP(LEFT(E7865,3),Services,Services,"")))</f>
        <v/>
      </c>
      <c r="J7865" s="3" t="str">
        <f t="shared" si="245"/>
        <v/>
      </c>
    </row>
    <row r="7866" spans="1:10" x14ac:dyDescent="0.35">
      <c r="A7866" s="7" t="str">
        <f>IF('Payments Export'!A7870="","",'Payments Export'!A7870)</f>
        <v/>
      </c>
      <c r="B7866" s="7" t="str">
        <f>IF('Payments Export'!A7870="","",'Payments Export'!B7870)</f>
        <v/>
      </c>
      <c r="C7866" s="7" t="str">
        <f>IF(IFERROR(VALUE('Payments Export'!H7870),'Payments Export'!H7870)&lt;&gt;0,IFERROR(VALUE('Payments Export'!H7870),'Payments Export'!H7870),"")</f>
        <v/>
      </c>
      <c r="D7866" s="7" t="str">
        <f>IF('Payments Export'!I7870="","",'Payments Export'!I7870)</f>
        <v/>
      </c>
      <c r="E7866" s="7" t="str">
        <f t="shared" si="244"/>
        <v/>
      </c>
      <c r="F7866" s="7" t="str">
        <f>IF('Payments Export'!A7870="","",'Payments Export'!N7870)</f>
        <v/>
      </c>
      <c r="G7866" s="7" t="str">
        <f>IF('Payments Export'!A7870="","",'Payments Export'!O7870)</f>
        <v/>
      </c>
      <c r="H7866" s="7" t="str">
        <f>IF('Payments Export'!B7870="","",G7866-F7866)</f>
        <v/>
      </c>
      <c r="I7866" s="3" t="str">
        <f>IF(C7866&lt;&gt;"",_xlfn.XLOOKUP(IFERROR(VALUE(C7866),C7866),'Items database'!A:A,'Items database'!B:B),(_xlfn.XLOOKUP(LEFT(E7866,3),Services,Services,"")))</f>
        <v/>
      </c>
      <c r="J7866" s="3" t="str">
        <f t="shared" si="245"/>
        <v/>
      </c>
    </row>
    <row r="7867" spans="1:10" x14ac:dyDescent="0.35">
      <c r="A7867" s="7" t="str">
        <f>IF('Payments Export'!A7871="","",'Payments Export'!A7871)</f>
        <v/>
      </c>
      <c r="B7867" s="7" t="str">
        <f>IF('Payments Export'!A7871="","",'Payments Export'!B7871)</f>
        <v/>
      </c>
      <c r="C7867" s="7" t="str">
        <f>IF(IFERROR(VALUE('Payments Export'!H7871),'Payments Export'!H7871)&lt;&gt;0,IFERROR(VALUE('Payments Export'!H7871),'Payments Export'!H7871),"")</f>
        <v/>
      </c>
      <c r="D7867" s="7" t="str">
        <f>IF('Payments Export'!I7871="","",'Payments Export'!I7871)</f>
        <v/>
      </c>
      <c r="E7867" s="7" t="str">
        <f t="shared" si="244"/>
        <v/>
      </c>
      <c r="F7867" s="7" t="str">
        <f>IF('Payments Export'!A7871="","",'Payments Export'!N7871)</f>
        <v/>
      </c>
      <c r="G7867" s="7" t="str">
        <f>IF('Payments Export'!A7871="","",'Payments Export'!O7871)</f>
        <v/>
      </c>
      <c r="H7867" s="7" t="str">
        <f>IF('Payments Export'!B7871="","",G7867-F7867)</f>
        <v/>
      </c>
      <c r="I7867" s="3" t="str">
        <f>IF(C7867&lt;&gt;"",_xlfn.XLOOKUP(IFERROR(VALUE(C7867),C7867),'Items database'!A:A,'Items database'!B:B),(_xlfn.XLOOKUP(LEFT(E7867,3),Services,Services,"")))</f>
        <v/>
      </c>
      <c r="J7867" s="3" t="str">
        <f t="shared" si="245"/>
        <v/>
      </c>
    </row>
    <row r="7868" spans="1:10" x14ac:dyDescent="0.35">
      <c r="A7868" s="7" t="str">
        <f>IF('Payments Export'!A7872="","",'Payments Export'!A7872)</f>
        <v/>
      </c>
      <c r="B7868" s="7" t="str">
        <f>IF('Payments Export'!A7872="","",'Payments Export'!B7872)</f>
        <v/>
      </c>
      <c r="C7868" s="7" t="str">
        <f>IF(IFERROR(VALUE('Payments Export'!H7872),'Payments Export'!H7872)&lt;&gt;0,IFERROR(VALUE('Payments Export'!H7872),'Payments Export'!H7872),"")</f>
        <v/>
      </c>
      <c r="D7868" s="7" t="str">
        <f>IF('Payments Export'!I7872="","",'Payments Export'!I7872)</f>
        <v/>
      </c>
      <c r="E7868" s="7" t="str">
        <f t="shared" si="244"/>
        <v/>
      </c>
      <c r="F7868" s="7" t="str">
        <f>IF('Payments Export'!A7872="","",'Payments Export'!N7872)</f>
        <v/>
      </c>
      <c r="G7868" s="7" t="str">
        <f>IF('Payments Export'!A7872="","",'Payments Export'!O7872)</f>
        <v/>
      </c>
      <c r="H7868" s="7" t="str">
        <f>IF('Payments Export'!B7872="","",G7868-F7868)</f>
        <v/>
      </c>
      <c r="I7868" s="3" t="str">
        <f>IF(C7868&lt;&gt;"",_xlfn.XLOOKUP(IFERROR(VALUE(C7868),C7868),'Items database'!A:A,'Items database'!B:B),(_xlfn.XLOOKUP(LEFT(E7868,3),Services,Services,"")))</f>
        <v/>
      </c>
      <c r="J7868" s="3" t="str">
        <f t="shared" si="245"/>
        <v/>
      </c>
    </row>
    <row r="7869" spans="1:10" x14ac:dyDescent="0.35">
      <c r="A7869" s="7" t="str">
        <f>IF('Payments Export'!A7873="","",'Payments Export'!A7873)</f>
        <v/>
      </c>
      <c r="B7869" s="7" t="str">
        <f>IF('Payments Export'!A7873="","",'Payments Export'!B7873)</f>
        <v/>
      </c>
      <c r="C7869" s="7" t="str">
        <f>IF(IFERROR(VALUE('Payments Export'!H7873),'Payments Export'!H7873)&lt;&gt;0,IFERROR(VALUE('Payments Export'!H7873),'Payments Export'!H7873),"")</f>
        <v/>
      </c>
      <c r="D7869" s="7" t="str">
        <f>IF('Payments Export'!I7873="","",'Payments Export'!I7873)</f>
        <v/>
      </c>
      <c r="E7869" s="7" t="str">
        <f t="shared" si="244"/>
        <v/>
      </c>
      <c r="F7869" s="7" t="str">
        <f>IF('Payments Export'!A7873="","",'Payments Export'!N7873)</f>
        <v/>
      </c>
      <c r="G7869" s="7" t="str">
        <f>IF('Payments Export'!A7873="","",'Payments Export'!O7873)</f>
        <v/>
      </c>
      <c r="H7869" s="7" t="str">
        <f>IF('Payments Export'!B7873="","",G7869-F7869)</f>
        <v/>
      </c>
      <c r="I7869" s="3" t="str">
        <f>IF(C7869&lt;&gt;"",_xlfn.XLOOKUP(IFERROR(VALUE(C7869),C7869),'Items database'!A:A,'Items database'!B:B),(_xlfn.XLOOKUP(LEFT(E7869,3),Services,Services,"")))</f>
        <v/>
      </c>
      <c r="J7869" s="3" t="str">
        <f t="shared" si="245"/>
        <v/>
      </c>
    </row>
    <row r="7870" spans="1:10" x14ac:dyDescent="0.35">
      <c r="A7870" s="7" t="str">
        <f>IF('Payments Export'!A7874="","",'Payments Export'!A7874)</f>
        <v/>
      </c>
      <c r="B7870" s="7" t="str">
        <f>IF('Payments Export'!A7874="","",'Payments Export'!B7874)</f>
        <v/>
      </c>
      <c r="C7870" s="7" t="str">
        <f>IF(IFERROR(VALUE('Payments Export'!H7874),'Payments Export'!H7874)&lt;&gt;0,IFERROR(VALUE('Payments Export'!H7874),'Payments Export'!H7874),"")</f>
        <v/>
      </c>
      <c r="D7870" s="7" t="str">
        <f>IF('Payments Export'!I7874="","",'Payments Export'!I7874)</f>
        <v/>
      </c>
      <c r="E7870" s="7" t="str">
        <f t="shared" si="244"/>
        <v/>
      </c>
      <c r="F7870" s="7" t="str">
        <f>IF('Payments Export'!A7874="","",'Payments Export'!N7874)</f>
        <v/>
      </c>
      <c r="G7870" s="7" t="str">
        <f>IF('Payments Export'!A7874="","",'Payments Export'!O7874)</f>
        <v/>
      </c>
      <c r="H7870" s="7" t="str">
        <f>IF('Payments Export'!B7874="","",G7870-F7870)</f>
        <v/>
      </c>
      <c r="I7870" s="3" t="str">
        <f>IF(C7870&lt;&gt;"",_xlfn.XLOOKUP(IFERROR(VALUE(C7870),C7870),'Items database'!A:A,'Items database'!B:B),(_xlfn.XLOOKUP(LEFT(E7870,3),Services,Services,"")))</f>
        <v/>
      </c>
      <c r="J7870" s="3" t="str">
        <f t="shared" si="245"/>
        <v/>
      </c>
    </row>
    <row r="7871" spans="1:10" x14ac:dyDescent="0.35">
      <c r="A7871" s="7" t="str">
        <f>IF('Payments Export'!A7875="","",'Payments Export'!A7875)</f>
        <v/>
      </c>
      <c r="B7871" s="7" t="str">
        <f>IF('Payments Export'!A7875="","",'Payments Export'!B7875)</f>
        <v/>
      </c>
      <c r="C7871" s="7" t="str">
        <f>IF(IFERROR(VALUE('Payments Export'!H7875),'Payments Export'!H7875)&lt;&gt;0,IFERROR(VALUE('Payments Export'!H7875),'Payments Export'!H7875),"")</f>
        <v/>
      </c>
      <c r="D7871" s="7" t="str">
        <f>IF('Payments Export'!I7875="","",'Payments Export'!I7875)</f>
        <v/>
      </c>
      <c r="E7871" s="7" t="str">
        <f t="shared" si="244"/>
        <v/>
      </c>
      <c r="F7871" s="7" t="str">
        <f>IF('Payments Export'!A7875="","",'Payments Export'!N7875)</f>
        <v/>
      </c>
      <c r="G7871" s="7" t="str">
        <f>IF('Payments Export'!A7875="","",'Payments Export'!O7875)</f>
        <v/>
      </c>
      <c r="H7871" s="7" t="str">
        <f>IF('Payments Export'!B7875="","",G7871-F7871)</f>
        <v/>
      </c>
      <c r="I7871" s="3" t="str">
        <f>IF(C7871&lt;&gt;"",_xlfn.XLOOKUP(IFERROR(VALUE(C7871),C7871),'Items database'!A:A,'Items database'!B:B),(_xlfn.XLOOKUP(LEFT(E7871,3),Services,Services,"")))</f>
        <v/>
      </c>
      <c r="J7871" s="3" t="str">
        <f t="shared" si="245"/>
        <v/>
      </c>
    </row>
    <row r="7872" spans="1:10" x14ac:dyDescent="0.35">
      <c r="A7872" s="7" t="str">
        <f>IF('Payments Export'!A7876="","",'Payments Export'!A7876)</f>
        <v/>
      </c>
      <c r="B7872" s="7" t="str">
        <f>IF('Payments Export'!A7876="","",'Payments Export'!B7876)</f>
        <v/>
      </c>
      <c r="C7872" s="7" t="str">
        <f>IF(IFERROR(VALUE('Payments Export'!H7876),'Payments Export'!H7876)&lt;&gt;0,IFERROR(VALUE('Payments Export'!H7876),'Payments Export'!H7876),"")</f>
        <v/>
      </c>
      <c r="D7872" s="7" t="str">
        <f>IF('Payments Export'!I7876="","",'Payments Export'!I7876)</f>
        <v/>
      </c>
      <c r="E7872" s="7" t="str">
        <f t="shared" si="244"/>
        <v/>
      </c>
      <c r="F7872" s="7" t="str">
        <f>IF('Payments Export'!A7876="","",'Payments Export'!N7876)</f>
        <v/>
      </c>
      <c r="G7872" s="7" t="str">
        <f>IF('Payments Export'!A7876="","",'Payments Export'!O7876)</f>
        <v/>
      </c>
      <c r="H7872" s="7" t="str">
        <f>IF('Payments Export'!B7876="","",G7872-F7872)</f>
        <v/>
      </c>
      <c r="I7872" s="3" t="str">
        <f>IF(C7872&lt;&gt;"",_xlfn.XLOOKUP(IFERROR(VALUE(C7872),C7872),'Items database'!A:A,'Items database'!B:B),(_xlfn.XLOOKUP(LEFT(E7872,3),Services,Services,"")))</f>
        <v/>
      </c>
      <c r="J7872" s="3" t="str">
        <f t="shared" si="245"/>
        <v/>
      </c>
    </row>
    <row r="7873" spans="1:10" x14ac:dyDescent="0.35">
      <c r="A7873" s="7" t="str">
        <f>IF('Payments Export'!A7877="","",'Payments Export'!A7877)</f>
        <v/>
      </c>
      <c r="B7873" s="7" t="str">
        <f>IF('Payments Export'!A7877="","",'Payments Export'!B7877)</f>
        <v/>
      </c>
      <c r="C7873" s="7" t="str">
        <f>IF(IFERROR(VALUE('Payments Export'!H7877),'Payments Export'!H7877)&lt;&gt;0,IFERROR(VALUE('Payments Export'!H7877),'Payments Export'!H7877),"")</f>
        <v/>
      </c>
      <c r="D7873" s="7" t="str">
        <f>IF('Payments Export'!I7877="","",'Payments Export'!I7877)</f>
        <v/>
      </c>
      <c r="E7873" s="7" t="str">
        <f t="shared" ref="E7873:E7936" si="246">LEFT(D7873,66)</f>
        <v/>
      </c>
      <c r="F7873" s="7" t="str">
        <f>IF('Payments Export'!A7877="","",'Payments Export'!N7877)</f>
        <v/>
      </c>
      <c r="G7873" s="7" t="str">
        <f>IF('Payments Export'!A7877="","",'Payments Export'!O7877)</f>
        <v/>
      </c>
      <c r="H7873" s="7" t="str">
        <f>IF('Payments Export'!B7877="","",G7873-F7873)</f>
        <v/>
      </c>
      <c r="I7873" s="3" t="str">
        <f>IF(C7873&lt;&gt;"",_xlfn.XLOOKUP(IFERROR(VALUE(C7873),C7873),'Items database'!A:A,'Items database'!B:B),(_xlfn.XLOOKUP(LEFT(E7873,3),Services,Services,"")))</f>
        <v/>
      </c>
      <c r="J7873" s="3" t="str">
        <f t="shared" ref="J7873:J7936" si="247">IF(ISNUMBER(F7873)=TRUE,IF(F7873=0,"","GST"),"")</f>
        <v/>
      </c>
    </row>
    <row r="7874" spans="1:10" x14ac:dyDescent="0.35">
      <c r="A7874" s="7" t="str">
        <f>IF('Payments Export'!A7878="","",'Payments Export'!A7878)</f>
        <v/>
      </c>
      <c r="B7874" s="7" t="str">
        <f>IF('Payments Export'!A7878="","",'Payments Export'!B7878)</f>
        <v/>
      </c>
      <c r="C7874" s="7" t="str">
        <f>IF(IFERROR(VALUE('Payments Export'!H7878),'Payments Export'!H7878)&lt;&gt;0,IFERROR(VALUE('Payments Export'!H7878),'Payments Export'!H7878),"")</f>
        <v/>
      </c>
      <c r="D7874" s="7" t="str">
        <f>IF('Payments Export'!I7878="","",'Payments Export'!I7878)</f>
        <v/>
      </c>
      <c r="E7874" s="7" t="str">
        <f t="shared" si="246"/>
        <v/>
      </c>
      <c r="F7874" s="7" t="str">
        <f>IF('Payments Export'!A7878="","",'Payments Export'!N7878)</f>
        <v/>
      </c>
      <c r="G7874" s="7" t="str">
        <f>IF('Payments Export'!A7878="","",'Payments Export'!O7878)</f>
        <v/>
      </c>
      <c r="H7874" s="7" t="str">
        <f>IF('Payments Export'!B7878="","",G7874-F7874)</f>
        <v/>
      </c>
      <c r="I7874" s="3" t="str">
        <f>IF(C7874&lt;&gt;"",_xlfn.XLOOKUP(IFERROR(VALUE(C7874),C7874),'Items database'!A:A,'Items database'!B:B),(_xlfn.XLOOKUP(LEFT(E7874,3),Services,Services,"")))</f>
        <v/>
      </c>
      <c r="J7874" s="3" t="str">
        <f t="shared" si="247"/>
        <v/>
      </c>
    </row>
    <row r="7875" spans="1:10" x14ac:dyDescent="0.35">
      <c r="A7875" s="7" t="str">
        <f>IF('Payments Export'!A7879="","",'Payments Export'!A7879)</f>
        <v/>
      </c>
      <c r="B7875" s="7" t="str">
        <f>IF('Payments Export'!A7879="","",'Payments Export'!B7879)</f>
        <v/>
      </c>
      <c r="C7875" s="7" t="str">
        <f>IF(IFERROR(VALUE('Payments Export'!H7879),'Payments Export'!H7879)&lt;&gt;0,IFERROR(VALUE('Payments Export'!H7879),'Payments Export'!H7879),"")</f>
        <v/>
      </c>
      <c r="D7875" s="7" t="str">
        <f>IF('Payments Export'!I7879="","",'Payments Export'!I7879)</f>
        <v/>
      </c>
      <c r="E7875" s="7" t="str">
        <f t="shared" si="246"/>
        <v/>
      </c>
      <c r="F7875" s="7" t="str">
        <f>IF('Payments Export'!A7879="","",'Payments Export'!N7879)</f>
        <v/>
      </c>
      <c r="G7875" s="7" t="str">
        <f>IF('Payments Export'!A7879="","",'Payments Export'!O7879)</f>
        <v/>
      </c>
      <c r="H7875" s="7" t="str">
        <f>IF('Payments Export'!B7879="","",G7875-F7875)</f>
        <v/>
      </c>
      <c r="I7875" s="3" t="str">
        <f>IF(C7875&lt;&gt;"",_xlfn.XLOOKUP(IFERROR(VALUE(C7875),C7875),'Items database'!A:A,'Items database'!B:B),(_xlfn.XLOOKUP(LEFT(E7875,3),Services,Services,"")))</f>
        <v/>
      </c>
      <c r="J7875" s="3" t="str">
        <f t="shared" si="247"/>
        <v/>
      </c>
    </row>
    <row r="7876" spans="1:10" x14ac:dyDescent="0.35">
      <c r="A7876" s="7" t="str">
        <f>IF('Payments Export'!A7880="","",'Payments Export'!A7880)</f>
        <v/>
      </c>
      <c r="B7876" s="7" t="str">
        <f>IF('Payments Export'!A7880="","",'Payments Export'!B7880)</f>
        <v/>
      </c>
      <c r="C7876" s="7" t="str">
        <f>IF(IFERROR(VALUE('Payments Export'!H7880),'Payments Export'!H7880)&lt;&gt;0,IFERROR(VALUE('Payments Export'!H7880),'Payments Export'!H7880),"")</f>
        <v/>
      </c>
      <c r="D7876" s="7" t="str">
        <f>IF('Payments Export'!I7880="","",'Payments Export'!I7880)</f>
        <v/>
      </c>
      <c r="E7876" s="7" t="str">
        <f t="shared" si="246"/>
        <v/>
      </c>
      <c r="F7876" s="7" t="str">
        <f>IF('Payments Export'!A7880="","",'Payments Export'!N7880)</f>
        <v/>
      </c>
      <c r="G7876" s="7" t="str">
        <f>IF('Payments Export'!A7880="","",'Payments Export'!O7880)</f>
        <v/>
      </c>
      <c r="H7876" s="7" t="str">
        <f>IF('Payments Export'!B7880="","",G7876-F7876)</f>
        <v/>
      </c>
      <c r="I7876" s="3" t="str">
        <f>IF(C7876&lt;&gt;"",_xlfn.XLOOKUP(IFERROR(VALUE(C7876),C7876),'Items database'!A:A,'Items database'!B:B),(_xlfn.XLOOKUP(LEFT(E7876,3),Services,Services,"")))</f>
        <v/>
      </c>
      <c r="J7876" s="3" t="str">
        <f t="shared" si="247"/>
        <v/>
      </c>
    </row>
    <row r="7877" spans="1:10" x14ac:dyDescent="0.35">
      <c r="A7877" s="7" t="str">
        <f>IF('Payments Export'!A7881="","",'Payments Export'!A7881)</f>
        <v/>
      </c>
      <c r="B7877" s="7" t="str">
        <f>IF('Payments Export'!A7881="","",'Payments Export'!B7881)</f>
        <v/>
      </c>
      <c r="C7877" s="7" t="str">
        <f>IF(IFERROR(VALUE('Payments Export'!H7881),'Payments Export'!H7881)&lt;&gt;0,IFERROR(VALUE('Payments Export'!H7881),'Payments Export'!H7881),"")</f>
        <v/>
      </c>
      <c r="D7877" s="7" t="str">
        <f>IF('Payments Export'!I7881="","",'Payments Export'!I7881)</f>
        <v/>
      </c>
      <c r="E7877" s="7" t="str">
        <f t="shared" si="246"/>
        <v/>
      </c>
      <c r="F7877" s="7" t="str">
        <f>IF('Payments Export'!A7881="","",'Payments Export'!N7881)</f>
        <v/>
      </c>
      <c r="G7877" s="7" t="str">
        <f>IF('Payments Export'!A7881="","",'Payments Export'!O7881)</f>
        <v/>
      </c>
      <c r="H7877" s="7" t="str">
        <f>IF('Payments Export'!B7881="","",G7877-F7877)</f>
        <v/>
      </c>
      <c r="I7877" s="3" t="str">
        <f>IF(C7877&lt;&gt;"",_xlfn.XLOOKUP(IFERROR(VALUE(C7877),C7877),'Items database'!A:A,'Items database'!B:B),(_xlfn.XLOOKUP(LEFT(E7877,3),Services,Services,"")))</f>
        <v/>
      </c>
      <c r="J7877" s="3" t="str">
        <f t="shared" si="247"/>
        <v/>
      </c>
    </row>
    <row r="7878" spans="1:10" x14ac:dyDescent="0.35">
      <c r="A7878" s="7" t="str">
        <f>IF('Payments Export'!A7882="","",'Payments Export'!A7882)</f>
        <v/>
      </c>
      <c r="B7878" s="7" t="str">
        <f>IF('Payments Export'!A7882="","",'Payments Export'!B7882)</f>
        <v/>
      </c>
      <c r="C7878" s="7" t="str">
        <f>IF(IFERROR(VALUE('Payments Export'!H7882),'Payments Export'!H7882)&lt;&gt;0,IFERROR(VALUE('Payments Export'!H7882),'Payments Export'!H7882),"")</f>
        <v/>
      </c>
      <c r="D7878" s="7" t="str">
        <f>IF('Payments Export'!I7882="","",'Payments Export'!I7882)</f>
        <v/>
      </c>
      <c r="E7878" s="7" t="str">
        <f t="shared" si="246"/>
        <v/>
      </c>
      <c r="F7878" s="7" t="str">
        <f>IF('Payments Export'!A7882="","",'Payments Export'!N7882)</f>
        <v/>
      </c>
      <c r="G7878" s="7" t="str">
        <f>IF('Payments Export'!A7882="","",'Payments Export'!O7882)</f>
        <v/>
      </c>
      <c r="H7878" s="7" t="str">
        <f>IF('Payments Export'!B7882="","",G7878-F7878)</f>
        <v/>
      </c>
      <c r="I7878" s="3" t="str">
        <f>IF(C7878&lt;&gt;"",_xlfn.XLOOKUP(IFERROR(VALUE(C7878),C7878),'Items database'!A:A,'Items database'!B:B),(_xlfn.XLOOKUP(LEFT(E7878,3),Services,Services,"")))</f>
        <v/>
      </c>
      <c r="J7878" s="3" t="str">
        <f t="shared" si="247"/>
        <v/>
      </c>
    </row>
    <row r="7879" spans="1:10" x14ac:dyDescent="0.35">
      <c r="A7879" s="7" t="str">
        <f>IF('Payments Export'!A7883="","",'Payments Export'!A7883)</f>
        <v/>
      </c>
      <c r="B7879" s="7" t="str">
        <f>IF('Payments Export'!A7883="","",'Payments Export'!B7883)</f>
        <v/>
      </c>
      <c r="C7879" s="7" t="str">
        <f>IF(IFERROR(VALUE('Payments Export'!H7883),'Payments Export'!H7883)&lt;&gt;0,IFERROR(VALUE('Payments Export'!H7883),'Payments Export'!H7883),"")</f>
        <v/>
      </c>
      <c r="D7879" s="7" t="str">
        <f>IF('Payments Export'!I7883="","",'Payments Export'!I7883)</f>
        <v/>
      </c>
      <c r="E7879" s="7" t="str">
        <f t="shared" si="246"/>
        <v/>
      </c>
      <c r="F7879" s="7" t="str">
        <f>IF('Payments Export'!A7883="","",'Payments Export'!N7883)</f>
        <v/>
      </c>
      <c r="G7879" s="7" t="str">
        <f>IF('Payments Export'!A7883="","",'Payments Export'!O7883)</f>
        <v/>
      </c>
      <c r="H7879" s="7" t="str">
        <f>IF('Payments Export'!B7883="","",G7879-F7879)</f>
        <v/>
      </c>
      <c r="I7879" s="3" t="str">
        <f>IF(C7879&lt;&gt;"",_xlfn.XLOOKUP(IFERROR(VALUE(C7879),C7879),'Items database'!A:A,'Items database'!B:B),(_xlfn.XLOOKUP(LEFT(E7879,3),Services,Services,"")))</f>
        <v/>
      </c>
      <c r="J7879" s="3" t="str">
        <f t="shared" si="247"/>
        <v/>
      </c>
    </row>
    <row r="7880" spans="1:10" x14ac:dyDescent="0.35">
      <c r="A7880" s="7" t="str">
        <f>IF('Payments Export'!A7884="","",'Payments Export'!A7884)</f>
        <v/>
      </c>
      <c r="B7880" s="7" t="str">
        <f>IF('Payments Export'!A7884="","",'Payments Export'!B7884)</f>
        <v/>
      </c>
      <c r="C7880" s="7" t="str">
        <f>IF(IFERROR(VALUE('Payments Export'!H7884),'Payments Export'!H7884)&lt;&gt;0,IFERROR(VALUE('Payments Export'!H7884),'Payments Export'!H7884),"")</f>
        <v/>
      </c>
      <c r="D7880" s="7" t="str">
        <f>IF('Payments Export'!I7884="","",'Payments Export'!I7884)</f>
        <v/>
      </c>
      <c r="E7880" s="7" t="str">
        <f t="shared" si="246"/>
        <v/>
      </c>
      <c r="F7880" s="7" t="str">
        <f>IF('Payments Export'!A7884="","",'Payments Export'!N7884)</f>
        <v/>
      </c>
      <c r="G7880" s="7" t="str">
        <f>IF('Payments Export'!A7884="","",'Payments Export'!O7884)</f>
        <v/>
      </c>
      <c r="H7880" s="7" t="str">
        <f>IF('Payments Export'!B7884="","",G7880-F7880)</f>
        <v/>
      </c>
      <c r="I7880" s="3" t="str">
        <f>IF(C7880&lt;&gt;"",_xlfn.XLOOKUP(IFERROR(VALUE(C7880),C7880),'Items database'!A:A,'Items database'!B:B),(_xlfn.XLOOKUP(LEFT(E7880,3),Services,Services,"")))</f>
        <v/>
      </c>
      <c r="J7880" s="3" t="str">
        <f t="shared" si="247"/>
        <v/>
      </c>
    </row>
    <row r="7881" spans="1:10" x14ac:dyDescent="0.35">
      <c r="A7881" s="7" t="str">
        <f>IF('Payments Export'!A7885="","",'Payments Export'!A7885)</f>
        <v/>
      </c>
      <c r="B7881" s="7" t="str">
        <f>IF('Payments Export'!A7885="","",'Payments Export'!B7885)</f>
        <v/>
      </c>
      <c r="C7881" s="7" t="str">
        <f>IF(IFERROR(VALUE('Payments Export'!H7885),'Payments Export'!H7885)&lt;&gt;0,IFERROR(VALUE('Payments Export'!H7885),'Payments Export'!H7885),"")</f>
        <v/>
      </c>
      <c r="D7881" s="7" t="str">
        <f>IF('Payments Export'!I7885="","",'Payments Export'!I7885)</f>
        <v/>
      </c>
      <c r="E7881" s="7" t="str">
        <f t="shared" si="246"/>
        <v/>
      </c>
      <c r="F7881" s="7" t="str">
        <f>IF('Payments Export'!A7885="","",'Payments Export'!N7885)</f>
        <v/>
      </c>
      <c r="G7881" s="7" t="str">
        <f>IF('Payments Export'!A7885="","",'Payments Export'!O7885)</f>
        <v/>
      </c>
      <c r="H7881" s="7" t="str">
        <f>IF('Payments Export'!B7885="","",G7881-F7881)</f>
        <v/>
      </c>
      <c r="I7881" s="3" t="str">
        <f>IF(C7881&lt;&gt;"",_xlfn.XLOOKUP(IFERROR(VALUE(C7881),C7881),'Items database'!A:A,'Items database'!B:B),(_xlfn.XLOOKUP(LEFT(E7881,3),Services,Services,"")))</f>
        <v/>
      </c>
      <c r="J7881" s="3" t="str">
        <f t="shared" si="247"/>
        <v/>
      </c>
    </row>
    <row r="7882" spans="1:10" x14ac:dyDescent="0.35">
      <c r="A7882" s="7" t="str">
        <f>IF('Payments Export'!A7886="","",'Payments Export'!A7886)</f>
        <v/>
      </c>
      <c r="B7882" s="7" t="str">
        <f>IF('Payments Export'!A7886="","",'Payments Export'!B7886)</f>
        <v/>
      </c>
      <c r="C7882" s="7" t="str">
        <f>IF(IFERROR(VALUE('Payments Export'!H7886),'Payments Export'!H7886)&lt;&gt;0,IFERROR(VALUE('Payments Export'!H7886),'Payments Export'!H7886),"")</f>
        <v/>
      </c>
      <c r="D7882" s="7" t="str">
        <f>IF('Payments Export'!I7886="","",'Payments Export'!I7886)</f>
        <v/>
      </c>
      <c r="E7882" s="7" t="str">
        <f t="shared" si="246"/>
        <v/>
      </c>
      <c r="F7882" s="7" t="str">
        <f>IF('Payments Export'!A7886="","",'Payments Export'!N7886)</f>
        <v/>
      </c>
      <c r="G7882" s="7" t="str">
        <f>IF('Payments Export'!A7886="","",'Payments Export'!O7886)</f>
        <v/>
      </c>
      <c r="H7882" s="7" t="str">
        <f>IF('Payments Export'!B7886="","",G7882-F7882)</f>
        <v/>
      </c>
      <c r="I7882" s="3" t="str">
        <f>IF(C7882&lt;&gt;"",_xlfn.XLOOKUP(IFERROR(VALUE(C7882),C7882),'Items database'!A:A,'Items database'!B:B),(_xlfn.XLOOKUP(LEFT(E7882,3),Services,Services,"")))</f>
        <v/>
      </c>
      <c r="J7882" s="3" t="str">
        <f t="shared" si="247"/>
        <v/>
      </c>
    </row>
    <row r="7883" spans="1:10" x14ac:dyDescent="0.35">
      <c r="A7883" s="7" t="str">
        <f>IF('Payments Export'!A7887="","",'Payments Export'!A7887)</f>
        <v/>
      </c>
      <c r="B7883" s="7" t="str">
        <f>IF('Payments Export'!A7887="","",'Payments Export'!B7887)</f>
        <v/>
      </c>
      <c r="C7883" s="7" t="str">
        <f>IF(IFERROR(VALUE('Payments Export'!H7887),'Payments Export'!H7887)&lt;&gt;0,IFERROR(VALUE('Payments Export'!H7887),'Payments Export'!H7887),"")</f>
        <v/>
      </c>
      <c r="D7883" s="7" t="str">
        <f>IF('Payments Export'!I7887="","",'Payments Export'!I7887)</f>
        <v/>
      </c>
      <c r="E7883" s="7" t="str">
        <f t="shared" si="246"/>
        <v/>
      </c>
      <c r="F7883" s="7" t="str">
        <f>IF('Payments Export'!A7887="","",'Payments Export'!N7887)</f>
        <v/>
      </c>
      <c r="G7883" s="7" t="str">
        <f>IF('Payments Export'!A7887="","",'Payments Export'!O7887)</f>
        <v/>
      </c>
      <c r="H7883" s="7" t="str">
        <f>IF('Payments Export'!B7887="","",G7883-F7883)</f>
        <v/>
      </c>
      <c r="I7883" s="3" t="str">
        <f>IF(C7883&lt;&gt;"",_xlfn.XLOOKUP(IFERROR(VALUE(C7883),C7883),'Items database'!A:A,'Items database'!B:B),(_xlfn.XLOOKUP(LEFT(E7883,3),Services,Services,"")))</f>
        <v/>
      </c>
      <c r="J7883" s="3" t="str">
        <f t="shared" si="247"/>
        <v/>
      </c>
    </row>
    <row r="7884" spans="1:10" x14ac:dyDescent="0.35">
      <c r="A7884" s="7" t="str">
        <f>IF('Payments Export'!A7888="","",'Payments Export'!A7888)</f>
        <v/>
      </c>
      <c r="B7884" s="7" t="str">
        <f>IF('Payments Export'!A7888="","",'Payments Export'!B7888)</f>
        <v/>
      </c>
      <c r="C7884" s="7" t="str">
        <f>IF(IFERROR(VALUE('Payments Export'!H7888),'Payments Export'!H7888)&lt;&gt;0,IFERROR(VALUE('Payments Export'!H7888),'Payments Export'!H7888),"")</f>
        <v/>
      </c>
      <c r="D7884" s="7" t="str">
        <f>IF('Payments Export'!I7888="","",'Payments Export'!I7888)</f>
        <v/>
      </c>
      <c r="E7884" s="7" t="str">
        <f t="shared" si="246"/>
        <v/>
      </c>
      <c r="F7884" s="7" t="str">
        <f>IF('Payments Export'!A7888="","",'Payments Export'!N7888)</f>
        <v/>
      </c>
      <c r="G7884" s="7" t="str">
        <f>IF('Payments Export'!A7888="","",'Payments Export'!O7888)</f>
        <v/>
      </c>
      <c r="H7884" s="7" t="str">
        <f>IF('Payments Export'!B7888="","",G7884-F7884)</f>
        <v/>
      </c>
      <c r="I7884" s="3" t="str">
        <f>IF(C7884&lt;&gt;"",_xlfn.XLOOKUP(IFERROR(VALUE(C7884),C7884),'Items database'!A:A,'Items database'!B:B),(_xlfn.XLOOKUP(LEFT(E7884,3),Services,Services,"")))</f>
        <v/>
      </c>
      <c r="J7884" s="3" t="str">
        <f t="shared" si="247"/>
        <v/>
      </c>
    </row>
    <row r="7885" spans="1:10" x14ac:dyDescent="0.35">
      <c r="A7885" s="7" t="str">
        <f>IF('Payments Export'!A7889="","",'Payments Export'!A7889)</f>
        <v/>
      </c>
      <c r="B7885" s="7" t="str">
        <f>IF('Payments Export'!A7889="","",'Payments Export'!B7889)</f>
        <v/>
      </c>
      <c r="C7885" s="7" t="str">
        <f>IF(IFERROR(VALUE('Payments Export'!H7889),'Payments Export'!H7889)&lt;&gt;0,IFERROR(VALUE('Payments Export'!H7889),'Payments Export'!H7889),"")</f>
        <v/>
      </c>
      <c r="D7885" s="7" t="str">
        <f>IF('Payments Export'!I7889="","",'Payments Export'!I7889)</f>
        <v/>
      </c>
      <c r="E7885" s="7" t="str">
        <f t="shared" si="246"/>
        <v/>
      </c>
      <c r="F7885" s="7" t="str">
        <f>IF('Payments Export'!A7889="","",'Payments Export'!N7889)</f>
        <v/>
      </c>
      <c r="G7885" s="7" t="str">
        <f>IF('Payments Export'!A7889="","",'Payments Export'!O7889)</f>
        <v/>
      </c>
      <c r="H7885" s="7" t="str">
        <f>IF('Payments Export'!B7889="","",G7885-F7885)</f>
        <v/>
      </c>
      <c r="I7885" s="3" t="str">
        <f>IF(C7885&lt;&gt;"",_xlfn.XLOOKUP(IFERROR(VALUE(C7885),C7885),'Items database'!A:A,'Items database'!B:B),(_xlfn.XLOOKUP(LEFT(E7885,3),Services,Services,"")))</f>
        <v/>
      </c>
      <c r="J7885" s="3" t="str">
        <f t="shared" si="247"/>
        <v/>
      </c>
    </row>
    <row r="7886" spans="1:10" x14ac:dyDescent="0.35">
      <c r="A7886" s="7" t="str">
        <f>IF('Payments Export'!A7890="","",'Payments Export'!A7890)</f>
        <v/>
      </c>
      <c r="B7886" s="7" t="str">
        <f>IF('Payments Export'!A7890="","",'Payments Export'!B7890)</f>
        <v/>
      </c>
      <c r="C7886" s="7" t="str">
        <f>IF(IFERROR(VALUE('Payments Export'!H7890),'Payments Export'!H7890)&lt;&gt;0,IFERROR(VALUE('Payments Export'!H7890),'Payments Export'!H7890),"")</f>
        <v/>
      </c>
      <c r="D7886" s="7" t="str">
        <f>IF('Payments Export'!I7890="","",'Payments Export'!I7890)</f>
        <v/>
      </c>
      <c r="E7886" s="7" t="str">
        <f t="shared" si="246"/>
        <v/>
      </c>
      <c r="F7886" s="7" t="str">
        <f>IF('Payments Export'!A7890="","",'Payments Export'!N7890)</f>
        <v/>
      </c>
      <c r="G7886" s="7" t="str">
        <f>IF('Payments Export'!A7890="","",'Payments Export'!O7890)</f>
        <v/>
      </c>
      <c r="H7886" s="7" t="str">
        <f>IF('Payments Export'!B7890="","",G7886-F7886)</f>
        <v/>
      </c>
      <c r="I7886" s="3" t="str">
        <f>IF(C7886&lt;&gt;"",_xlfn.XLOOKUP(IFERROR(VALUE(C7886),C7886),'Items database'!A:A,'Items database'!B:B),(_xlfn.XLOOKUP(LEFT(E7886,3),Services,Services,"")))</f>
        <v/>
      </c>
      <c r="J7886" s="3" t="str">
        <f t="shared" si="247"/>
        <v/>
      </c>
    </row>
    <row r="7887" spans="1:10" x14ac:dyDescent="0.35">
      <c r="A7887" s="7" t="str">
        <f>IF('Payments Export'!A7891="","",'Payments Export'!A7891)</f>
        <v/>
      </c>
      <c r="B7887" s="7" t="str">
        <f>IF('Payments Export'!A7891="","",'Payments Export'!B7891)</f>
        <v/>
      </c>
      <c r="C7887" s="7" t="str">
        <f>IF(IFERROR(VALUE('Payments Export'!H7891),'Payments Export'!H7891)&lt;&gt;0,IFERROR(VALUE('Payments Export'!H7891),'Payments Export'!H7891),"")</f>
        <v/>
      </c>
      <c r="D7887" s="7" t="str">
        <f>IF('Payments Export'!I7891="","",'Payments Export'!I7891)</f>
        <v/>
      </c>
      <c r="E7887" s="7" t="str">
        <f t="shared" si="246"/>
        <v/>
      </c>
      <c r="F7887" s="7" t="str">
        <f>IF('Payments Export'!A7891="","",'Payments Export'!N7891)</f>
        <v/>
      </c>
      <c r="G7887" s="7" t="str">
        <f>IF('Payments Export'!A7891="","",'Payments Export'!O7891)</f>
        <v/>
      </c>
      <c r="H7887" s="7" t="str">
        <f>IF('Payments Export'!B7891="","",G7887-F7887)</f>
        <v/>
      </c>
      <c r="I7887" s="3" t="str">
        <f>IF(C7887&lt;&gt;"",_xlfn.XLOOKUP(IFERROR(VALUE(C7887),C7887),'Items database'!A:A,'Items database'!B:B),(_xlfn.XLOOKUP(LEFT(E7887,3),Services,Services,"")))</f>
        <v/>
      </c>
      <c r="J7887" s="3" t="str">
        <f t="shared" si="247"/>
        <v/>
      </c>
    </row>
    <row r="7888" spans="1:10" x14ac:dyDescent="0.35">
      <c r="A7888" s="7" t="str">
        <f>IF('Payments Export'!A7892="","",'Payments Export'!A7892)</f>
        <v/>
      </c>
      <c r="B7888" s="7" t="str">
        <f>IF('Payments Export'!A7892="","",'Payments Export'!B7892)</f>
        <v/>
      </c>
      <c r="C7888" s="7" t="str">
        <f>IF(IFERROR(VALUE('Payments Export'!H7892),'Payments Export'!H7892)&lt;&gt;0,IFERROR(VALUE('Payments Export'!H7892),'Payments Export'!H7892),"")</f>
        <v/>
      </c>
      <c r="D7888" s="7" t="str">
        <f>IF('Payments Export'!I7892="","",'Payments Export'!I7892)</f>
        <v/>
      </c>
      <c r="E7888" s="7" t="str">
        <f t="shared" si="246"/>
        <v/>
      </c>
      <c r="F7888" s="7" t="str">
        <f>IF('Payments Export'!A7892="","",'Payments Export'!N7892)</f>
        <v/>
      </c>
      <c r="G7888" s="7" t="str">
        <f>IF('Payments Export'!A7892="","",'Payments Export'!O7892)</f>
        <v/>
      </c>
      <c r="H7888" s="7" t="str">
        <f>IF('Payments Export'!B7892="","",G7888-F7888)</f>
        <v/>
      </c>
      <c r="I7888" s="3" t="str">
        <f>IF(C7888&lt;&gt;"",_xlfn.XLOOKUP(IFERROR(VALUE(C7888),C7888),'Items database'!A:A,'Items database'!B:B),(_xlfn.XLOOKUP(LEFT(E7888,3),Services,Services,"")))</f>
        <v/>
      </c>
      <c r="J7888" s="3" t="str">
        <f t="shared" si="247"/>
        <v/>
      </c>
    </row>
    <row r="7889" spans="1:10" x14ac:dyDescent="0.35">
      <c r="A7889" s="7" t="str">
        <f>IF('Payments Export'!A7893="","",'Payments Export'!A7893)</f>
        <v/>
      </c>
      <c r="B7889" s="7" t="str">
        <f>IF('Payments Export'!A7893="","",'Payments Export'!B7893)</f>
        <v/>
      </c>
      <c r="C7889" s="7" t="str">
        <f>IF(IFERROR(VALUE('Payments Export'!H7893),'Payments Export'!H7893)&lt;&gt;0,IFERROR(VALUE('Payments Export'!H7893),'Payments Export'!H7893),"")</f>
        <v/>
      </c>
      <c r="D7889" s="7" t="str">
        <f>IF('Payments Export'!I7893="","",'Payments Export'!I7893)</f>
        <v/>
      </c>
      <c r="E7889" s="7" t="str">
        <f t="shared" si="246"/>
        <v/>
      </c>
      <c r="F7889" s="7" t="str">
        <f>IF('Payments Export'!A7893="","",'Payments Export'!N7893)</f>
        <v/>
      </c>
      <c r="G7889" s="7" t="str">
        <f>IF('Payments Export'!A7893="","",'Payments Export'!O7893)</f>
        <v/>
      </c>
      <c r="H7889" s="7" t="str">
        <f>IF('Payments Export'!B7893="","",G7889-F7889)</f>
        <v/>
      </c>
      <c r="I7889" s="3" t="str">
        <f>IF(C7889&lt;&gt;"",_xlfn.XLOOKUP(IFERROR(VALUE(C7889),C7889),'Items database'!A:A,'Items database'!B:B),(_xlfn.XLOOKUP(LEFT(E7889,3),Services,Services,"")))</f>
        <v/>
      </c>
      <c r="J7889" s="3" t="str">
        <f t="shared" si="247"/>
        <v/>
      </c>
    </row>
    <row r="7890" spans="1:10" x14ac:dyDescent="0.35">
      <c r="A7890" s="7" t="str">
        <f>IF('Payments Export'!A7894="","",'Payments Export'!A7894)</f>
        <v/>
      </c>
      <c r="B7890" s="7" t="str">
        <f>IF('Payments Export'!A7894="","",'Payments Export'!B7894)</f>
        <v/>
      </c>
      <c r="C7890" s="7" t="str">
        <f>IF(IFERROR(VALUE('Payments Export'!H7894),'Payments Export'!H7894)&lt;&gt;0,IFERROR(VALUE('Payments Export'!H7894),'Payments Export'!H7894),"")</f>
        <v/>
      </c>
      <c r="D7890" s="7" t="str">
        <f>IF('Payments Export'!I7894="","",'Payments Export'!I7894)</f>
        <v/>
      </c>
      <c r="E7890" s="7" t="str">
        <f t="shared" si="246"/>
        <v/>
      </c>
      <c r="F7890" s="7" t="str">
        <f>IF('Payments Export'!A7894="","",'Payments Export'!N7894)</f>
        <v/>
      </c>
      <c r="G7890" s="7" t="str">
        <f>IF('Payments Export'!A7894="","",'Payments Export'!O7894)</f>
        <v/>
      </c>
      <c r="H7890" s="7" t="str">
        <f>IF('Payments Export'!B7894="","",G7890-F7890)</f>
        <v/>
      </c>
      <c r="I7890" s="3" t="str">
        <f>IF(C7890&lt;&gt;"",_xlfn.XLOOKUP(IFERROR(VALUE(C7890),C7890),'Items database'!A:A,'Items database'!B:B),(_xlfn.XLOOKUP(LEFT(E7890,3),Services,Services,"")))</f>
        <v/>
      </c>
      <c r="J7890" s="3" t="str">
        <f t="shared" si="247"/>
        <v/>
      </c>
    </row>
    <row r="7891" spans="1:10" x14ac:dyDescent="0.35">
      <c r="A7891" s="7" t="str">
        <f>IF('Payments Export'!A7895="","",'Payments Export'!A7895)</f>
        <v/>
      </c>
      <c r="B7891" s="7" t="str">
        <f>IF('Payments Export'!A7895="","",'Payments Export'!B7895)</f>
        <v/>
      </c>
      <c r="C7891" s="7" t="str">
        <f>IF(IFERROR(VALUE('Payments Export'!H7895),'Payments Export'!H7895)&lt;&gt;0,IFERROR(VALUE('Payments Export'!H7895),'Payments Export'!H7895),"")</f>
        <v/>
      </c>
      <c r="D7891" s="7" t="str">
        <f>IF('Payments Export'!I7895="","",'Payments Export'!I7895)</f>
        <v/>
      </c>
      <c r="E7891" s="7" t="str">
        <f t="shared" si="246"/>
        <v/>
      </c>
      <c r="F7891" s="7" t="str">
        <f>IF('Payments Export'!A7895="","",'Payments Export'!N7895)</f>
        <v/>
      </c>
      <c r="G7891" s="7" t="str">
        <f>IF('Payments Export'!A7895="","",'Payments Export'!O7895)</f>
        <v/>
      </c>
      <c r="H7891" s="7" t="str">
        <f>IF('Payments Export'!B7895="","",G7891-F7891)</f>
        <v/>
      </c>
      <c r="I7891" s="3" t="str">
        <f>IF(C7891&lt;&gt;"",_xlfn.XLOOKUP(IFERROR(VALUE(C7891),C7891),'Items database'!A:A,'Items database'!B:B),(_xlfn.XLOOKUP(LEFT(E7891,3),Services,Services,"")))</f>
        <v/>
      </c>
      <c r="J7891" s="3" t="str">
        <f t="shared" si="247"/>
        <v/>
      </c>
    </row>
    <row r="7892" spans="1:10" x14ac:dyDescent="0.35">
      <c r="A7892" s="7" t="str">
        <f>IF('Payments Export'!A7896="","",'Payments Export'!A7896)</f>
        <v/>
      </c>
      <c r="B7892" s="7" t="str">
        <f>IF('Payments Export'!A7896="","",'Payments Export'!B7896)</f>
        <v/>
      </c>
      <c r="C7892" s="7" t="str">
        <f>IF(IFERROR(VALUE('Payments Export'!H7896),'Payments Export'!H7896)&lt;&gt;0,IFERROR(VALUE('Payments Export'!H7896),'Payments Export'!H7896),"")</f>
        <v/>
      </c>
      <c r="D7892" s="7" t="str">
        <f>IF('Payments Export'!I7896="","",'Payments Export'!I7896)</f>
        <v/>
      </c>
      <c r="E7892" s="7" t="str">
        <f t="shared" si="246"/>
        <v/>
      </c>
      <c r="F7892" s="7" t="str">
        <f>IF('Payments Export'!A7896="","",'Payments Export'!N7896)</f>
        <v/>
      </c>
      <c r="G7892" s="7" t="str">
        <f>IF('Payments Export'!A7896="","",'Payments Export'!O7896)</f>
        <v/>
      </c>
      <c r="H7892" s="7" t="str">
        <f>IF('Payments Export'!B7896="","",G7892-F7892)</f>
        <v/>
      </c>
      <c r="I7892" s="3" t="str">
        <f>IF(C7892&lt;&gt;"",_xlfn.XLOOKUP(IFERROR(VALUE(C7892),C7892),'Items database'!A:A,'Items database'!B:B),(_xlfn.XLOOKUP(LEFT(E7892,3),Services,Services,"")))</f>
        <v/>
      </c>
      <c r="J7892" s="3" t="str">
        <f t="shared" si="247"/>
        <v/>
      </c>
    </row>
    <row r="7893" spans="1:10" x14ac:dyDescent="0.35">
      <c r="A7893" s="7" t="str">
        <f>IF('Payments Export'!A7897="","",'Payments Export'!A7897)</f>
        <v/>
      </c>
      <c r="B7893" s="7" t="str">
        <f>IF('Payments Export'!A7897="","",'Payments Export'!B7897)</f>
        <v/>
      </c>
      <c r="C7893" s="7" t="str">
        <f>IF(IFERROR(VALUE('Payments Export'!H7897),'Payments Export'!H7897)&lt;&gt;0,IFERROR(VALUE('Payments Export'!H7897),'Payments Export'!H7897),"")</f>
        <v/>
      </c>
      <c r="D7893" s="7" t="str">
        <f>IF('Payments Export'!I7897="","",'Payments Export'!I7897)</f>
        <v/>
      </c>
      <c r="E7893" s="7" t="str">
        <f t="shared" si="246"/>
        <v/>
      </c>
      <c r="F7893" s="7" t="str">
        <f>IF('Payments Export'!A7897="","",'Payments Export'!N7897)</f>
        <v/>
      </c>
      <c r="G7893" s="7" t="str">
        <f>IF('Payments Export'!A7897="","",'Payments Export'!O7897)</f>
        <v/>
      </c>
      <c r="H7893" s="7" t="str">
        <f>IF('Payments Export'!B7897="","",G7893-F7893)</f>
        <v/>
      </c>
      <c r="I7893" s="3" t="str">
        <f>IF(C7893&lt;&gt;"",_xlfn.XLOOKUP(IFERROR(VALUE(C7893),C7893),'Items database'!A:A,'Items database'!B:B),(_xlfn.XLOOKUP(LEFT(E7893,3),Services,Services,"")))</f>
        <v/>
      </c>
      <c r="J7893" s="3" t="str">
        <f t="shared" si="247"/>
        <v/>
      </c>
    </row>
    <row r="7894" spans="1:10" x14ac:dyDescent="0.35">
      <c r="A7894" s="7" t="str">
        <f>IF('Payments Export'!A7898="","",'Payments Export'!A7898)</f>
        <v/>
      </c>
      <c r="B7894" s="7" t="str">
        <f>IF('Payments Export'!A7898="","",'Payments Export'!B7898)</f>
        <v/>
      </c>
      <c r="C7894" s="7" t="str">
        <f>IF(IFERROR(VALUE('Payments Export'!H7898),'Payments Export'!H7898)&lt;&gt;0,IFERROR(VALUE('Payments Export'!H7898),'Payments Export'!H7898),"")</f>
        <v/>
      </c>
      <c r="D7894" s="7" t="str">
        <f>IF('Payments Export'!I7898="","",'Payments Export'!I7898)</f>
        <v/>
      </c>
      <c r="E7894" s="7" t="str">
        <f t="shared" si="246"/>
        <v/>
      </c>
      <c r="F7894" s="7" t="str">
        <f>IF('Payments Export'!A7898="","",'Payments Export'!N7898)</f>
        <v/>
      </c>
      <c r="G7894" s="7" t="str">
        <f>IF('Payments Export'!A7898="","",'Payments Export'!O7898)</f>
        <v/>
      </c>
      <c r="H7894" s="7" t="str">
        <f>IF('Payments Export'!B7898="","",G7894-F7894)</f>
        <v/>
      </c>
      <c r="I7894" s="3" t="str">
        <f>IF(C7894&lt;&gt;"",_xlfn.XLOOKUP(IFERROR(VALUE(C7894),C7894),'Items database'!A:A,'Items database'!B:B),(_xlfn.XLOOKUP(LEFT(E7894,3),Services,Services,"")))</f>
        <v/>
      </c>
      <c r="J7894" s="3" t="str">
        <f t="shared" si="247"/>
        <v/>
      </c>
    </row>
    <row r="7895" spans="1:10" x14ac:dyDescent="0.35">
      <c r="A7895" s="7" t="str">
        <f>IF('Payments Export'!A7899="","",'Payments Export'!A7899)</f>
        <v/>
      </c>
      <c r="B7895" s="7" t="str">
        <f>IF('Payments Export'!A7899="","",'Payments Export'!B7899)</f>
        <v/>
      </c>
      <c r="C7895" s="7" t="str">
        <f>IF(IFERROR(VALUE('Payments Export'!H7899),'Payments Export'!H7899)&lt;&gt;0,IFERROR(VALUE('Payments Export'!H7899),'Payments Export'!H7899),"")</f>
        <v/>
      </c>
      <c r="D7895" s="7" t="str">
        <f>IF('Payments Export'!I7899="","",'Payments Export'!I7899)</f>
        <v/>
      </c>
      <c r="E7895" s="7" t="str">
        <f t="shared" si="246"/>
        <v/>
      </c>
      <c r="F7895" s="7" t="str">
        <f>IF('Payments Export'!A7899="","",'Payments Export'!N7899)</f>
        <v/>
      </c>
      <c r="G7895" s="7" t="str">
        <f>IF('Payments Export'!A7899="","",'Payments Export'!O7899)</f>
        <v/>
      </c>
      <c r="H7895" s="7" t="str">
        <f>IF('Payments Export'!B7899="","",G7895-F7895)</f>
        <v/>
      </c>
      <c r="I7895" s="3" t="str">
        <f>IF(C7895&lt;&gt;"",_xlfn.XLOOKUP(IFERROR(VALUE(C7895),C7895),'Items database'!A:A,'Items database'!B:B),(_xlfn.XLOOKUP(LEFT(E7895,3),Services,Services,"")))</f>
        <v/>
      </c>
      <c r="J7895" s="3" t="str">
        <f t="shared" si="247"/>
        <v/>
      </c>
    </row>
    <row r="7896" spans="1:10" x14ac:dyDescent="0.35">
      <c r="A7896" s="7" t="str">
        <f>IF('Payments Export'!A7900="","",'Payments Export'!A7900)</f>
        <v/>
      </c>
      <c r="B7896" s="7" t="str">
        <f>IF('Payments Export'!A7900="","",'Payments Export'!B7900)</f>
        <v/>
      </c>
      <c r="C7896" s="7" t="str">
        <f>IF(IFERROR(VALUE('Payments Export'!H7900),'Payments Export'!H7900)&lt;&gt;0,IFERROR(VALUE('Payments Export'!H7900),'Payments Export'!H7900),"")</f>
        <v/>
      </c>
      <c r="D7896" s="7" t="str">
        <f>IF('Payments Export'!I7900="","",'Payments Export'!I7900)</f>
        <v/>
      </c>
      <c r="E7896" s="7" t="str">
        <f t="shared" si="246"/>
        <v/>
      </c>
      <c r="F7896" s="7" t="str">
        <f>IF('Payments Export'!A7900="","",'Payments Export'!N7900)</f>
        <v/>
      </c>
      <c r="G7896" s="7" t="str">
        <f>IF('Payments Export'!A7900="","",'Payments Export'!O7900)</f>
        <v/>
      </c>
      <c r="H7896" s="7" t="str">
        <f>IF('Payments Export'!B7900="","",G7896-F7896)</f>
        <v/>
      </c>
      <c r="I7896" s="3" t="str">
        <f>IF(C7896&lt;&gt;"",_xlfn.XLOOKUP(IFERROR(VALUE(C7896),C7896),'Items database'!A:A,'Items database'!B:B),(_xlfn.XLOOKUP(LEFT(E7896,3),Services,Services,"")))</f>
        <v/>
      </c>
      <c r="J7896" s="3" t="str">
        <f t="shared" si="247"/>
        <v/>
      </c>
    </row>
    <row r="7897" spans="1:10" x14ac:dyDescent="0.35">
      <c r="A7897" s="7" t="str">
        <f>IF('Payments Export'!A7901="","",'Payments Export'!A7901)</f>
        <v/>
      </c>
      <c r="B7897" s="7" t="str">
        <f>IF('Payments Export'!A7901="","",'Payments Export'!B7901)</f>
        <v/>
      </c>
      <c r="C7897" s="7" t="str">
        <f>IF(IFERROR(VALUE('Payments Export'!H7901),'Payments Export'!H7901)&lt;&gt;0,IFERROR(VALUE('Payments Export'!H7901),'Payments Export'!H7901),"")</f>
        <v/>
      </c>
      <c r="D7897" s="7" t="str">
        <f>IF('Payments Export'!I7901="","",'Payments Export'!I7901)</f>
        <v/>
      </c>
      <c r="E7897" s="7" t="str">
        <f t="shared" si="246"/>
        <v/>
      </c>
      <c r="F7897" s="7" t="str">
        <f>IF('Payments Export'!A7901="","",'Payments Export'!N7901)</f>
        <v/>
      </c>
      <c r="G7897" s="7" t="str">
        <f>IF('Payments Export'!A7901="","",'Payments Export'!O7901)</f>
        <v/>
      </c>
      <c r="H7897" s="7" t="str">
        <f>IF('Payments Export'!B7901="","",G7897-F7897)</f>
        <v/>
      </c>
      <c r="I7897" s="3" t="str">
        <f>IF(C7897&lt;&gt;"",_xlfn.XLOOKUP(IFERROR(VALUE(C7897),C7897),'Items database'!A:A,'Items database'!B:B),(_xlfn.XLOOKUP(LEFT(E7897,3),Services,Services,"")))</f>
        <v/>
      </c>
      <c r="J7897" s="3" t="str">
        <f t="shared" si="247"/>
        <v/>
      </c>
    </row>
    <row r="7898" spans="1:10" x14ac:dyDescent="0.35">
      <c r="A7898" s="7" t="str">
        <f>IF('Payments Export'!A7902="","",'Payments Export'!A7902)</f>
        <v/>
      </c>
      <c r="B7898" s="7" t="str">
        <f>IF('Payments Export'!A7902="","",'Payments Export'!B7902)</f>
        <v/>
      </c>
      <c r="C7898" s="7" t="str">
        <f>IF(IFERROR(VALUE('Payments Export'!H7902),'Payments Export'!H7902)&lt;&gt;0,IFERROR(VALUE('Payments Export'!H7902),'Payments Export'!H7902),"")</f>
        <v/>
      </c>
      <c r="D7898" s="7" t="str">
        <f>IF('Payments Export'!I7902="","",'Payments Export'!I7902)</f>
        <v/>
      </c>
      <c r="E7898" s="7" t="str">
        <f t="shared" si="246"/>
        <v/>
      </c>
      <c r="F7898" s="7" t="str">
        <f>IF('Payments Export'!A7902="","",'Payments Export'!N7902)</f>
        <v/>
      </c>
      <c r="G7898" s="7" t="str">
        <f>IF('Payments Export'!A7902="","",'Payments Export'!O7902)</f>
        <v/>
      </c>
      <c r="H7898" s="7" t="str">
        <f>IF('Payments Export'!B7902="","",G7898-F7898)</f>
        <v/>
      </c>
      <c r="I7898" s="3" t="str">
        <f>IF(C7898&lt;&gt;"",_xlfn.XLOOKUP(IFERROR(VALUE(C7898),C7898),'Items database'!A:A,'Items database'!B:B),(_xlfn.XLOOKUP(LEFT(E7898,3),Services,Services,"")))</f>
        <v/>
      </c>
      <c r="J7898" s="3" t="str">
        <f t="shared" si="247"/>
        <v/>
      </c>
    </row>
    <row r="7899" spans="1:10" x14ac:dyDescent="0.35">
      <c r="A7899" s="7" t="str">
        <f>IF('Payments Export'!A7903="","",'Payments Export'!A7903)</f>
        <v/>
      </c>
      <c r="B7899" s="7" t="str">
        <f>IF('Payments Export'!A7903="","",'Payments Export'!B7903)</f>
        <v/>
      </c>
      <c r="C7899" s="7" t="str">
        <f>IF(IFERROR(VALUE('Payments Export'!H7903),'Payments Export'!H7903)&lt;&gt;0,IFERROR(VALUE('Payments Export'!H7903),'Payments Export'!H7903),"")</f>
        <v/>
      </c>
      <c r="D7899" s="7" t="str">
        <f>IF('Payments Export'!I7903="","",'Payments Export'!I7903)</f>
        <v/>
      </c>
      <c r="E7899" s="7" t="str">
        <f t="shared" si="246"/>
        <v/>
      </c>
      <c r="F7899" s="7" t="str">
        <f>IF('Payments Export'!A7903="","",'Payments Export'!N7903)</f>
        <v/>
      </c>
      <c r="G7899" s="7" t="str">
        <f>IF('Payments Export'!A7903="","",'Payments Export'!O7903)</f>
        <v/>
      </c>
      <c r="H7899" s="7" t="str">
        <f>IF('Payments Export'!B7903="","",G7899-F7899)</f>
        <v/>
      </c>
      <c r="I7899" s="3" t="str">
        <f>IF(C7899&lt;&gt;"",_xlfn.XLOOKUP(IFERROR(VALUE(C7899),C7899),'Items database'!A:A,'Items database'!B:B),(_xlfn.XLOOKUP(LEFT(E7899,3),Services,Services,"")))</f>
        <v/>
      </c>
      <c r="J7899" s="3" t="str">
        <f t="shared" si="247"/>
        <v/>
      </c>
    </row>
    <row r="7900" spans="1:10" x14ac:dyDescent="0.35">
      <c r="A7900" s="7" t="str">
        <f>IF('Payments Export'!A7904="","",'Payments Export'!A7904)</f>
        <v/>
      </c>
      <c r="B7900" s="7" t="str">
        <f>IF('Payments Export'!A7904="","",'Payments Export'!B7904)</f>
        <v/>
      </c>
      <c r="C7900" s="7" t="str">
        <f>IF(IFERROR(VALUE('Payments Export'!H7904),'Payments Export'!H7904)&lt;&gt;0,IFERROR(VALUE('Payments Export'!H7904),'Payments Export'!H7904),"")</f>
        <v/>
      </c>
      <c r="D7900" s="7" t="str">
        <f>IF('Payments Export'!I7904="","",'Payments Export'!I7904)</f>
        <v/>
      </c>
      <c r="E7900" s="7" t="str">
        <f t="shared" si="246"/>
        <v/>
      </c>
      <c r="F7900" s="7" t="str">
        <f>IF('Payments Export'!A7904="","",'Payments Export'!N7904)</f>
        <v/>
      </c>
      <c r="G7900" s="7" t="str">
        <f>IF('Payments Export'!A7904="","",'Payments Export'!O7904)</f>
        <v/>
      </c>
      <c r="H7900" s="7" t="str">
        <f>IF('Payments Export'!B7904="","",G7900-F7900)</f>
        <v/>
      </c>
      <c r="I7900" s="3" t="str">
        <f>IF(C7900&lt;&gt;"",_xlfn.XLOOKUP(IFERROR(VALUE(C7900),C7900),'Items database'!A:A,'Items database'!B:B),(_xlfn.XLOOKUP(LEFT(E7900,3),Services,Services,"")))</f>
        <v/>
      </c>
      <c r="J7900" s="3" t="str">
        <f t="shared" si="247"/>
        <v/>
      </c>
    </row>
    <row r="7901" spans="1:10" x14ac:dyDescent="0.35">
      <c r="A7901" s="7" t="str">
        <f>IF('Payments Export'!A7905="","",'Payments Export'!A7905)</f>
        <v/>
      </c>
      <c r="B7901" s="7" t="str">
        <f>IF('Payments Export'!A7905="","",'Payments Export'!B7905)</f>
        <v/>
      </c>
      <c r="C7901" s="7" t="str">
        <f>IF(IFERROR(VALUE('Payments Export'!H7905),'Payments Export'!H7905)&lt;&gt;0,IFERROR(VALUE('Payments Export'!H7905),'Payments Export'!H7905),"")</f>
        <v/>
      </c>
      <c r="D7901" s="7" t="str">
        <f>IF('Payments Export'!I7905="","",'Payments Export'!I7905)</f>
        <v/>
      </c>
      <c r="E7901" s="7" t="str">
        <f t="shared" si="246"/>
        <v/>
      </c>
      <c r="F7901" s="7" t="str">
        <f>IF('Payments Export'!A7905="","",'Payments Export'!N7905)</f>
        <v/>
      </c>
      <c r="G7901" s="7" t="str">
        <f>IF('Payments Export'!A7905="","",'Payments Export'!O7905)</f>
        <v/>
      </c>
      <c r="H7901" s="7" t="str">
        <f>IF('Payments Export'!B7905="","",G7901-F7901)</f>
        <v/>
      </c>
      <c r="I7901" s="3" t="str">
        <f>IF(C7901&lt;&gt;"",_xlfn.XLOOKUP(IFERROR(VALUE(C7901),C7901),'Items database'!A:A,'Items database'!B:B),(_xlfn.XLOOKUP(LEFT(E7901,3),Services,Services,"")))</f>
        <v/>
      </c>
      <c r="J7901" s="3" t="str">
        <f t="shared" si="247"/>
        <v/>
      </c>
    </row>
    <row r="7902" spans="1:10" x14ac:dyDescent="0.35">
      <c r="A7902" s="7" t="str">
        <f>IF('Payments Export'!A7906="","",'Payments Export'!A7906)</f>
        <v/>
      </c>
      <c r="B7902" s="7" t="str">
        <f>IF('Payments Export'!A7906="","",'Payments Export'!B7906)</f>
        <v/>
      </c>
      <c r="C7902" s="7" t="str">
        <f>IF(IFERROR(VALUE('Payments Export'!H7906),'Payments Export'!H7906)&lt;&gt;0,IFERROR(VALUE('Payments Export'!H7906),'Payments Export'!H7906),"")</f>
        <v/>
      </c>
      <c r="D7902" s="7" t="str">
        <f>IF('Payments Export'!I7906="","",'Payments Export'!I7906)</f>
        <v/>
      </c>
      <c r="E7902" s="7" t="str">
        <f t="shared" si="246"/>
        <v/>
      </c>
      <c r="F7902" s="7" t="str">
        <f>IF('Payments Export'!A7906="","",'Payments Export'!N7906)</f>
        <v/>
      </c>
      <c r="G7902" s="7" t="str">
        <f>IF('Payments Export'!A7906="","",'Payments Export'!O7906)</f>
        <v/>
      </c>
      <c r="H7902" s="7" t="str">
        <f>IF('Payments Export'!B7906="","",G7902-F7902)</f>
        <v/>
      </c>
      <c r="I7902" s="3" t="str">
        <f>IF(C7902&lt;&gt;"",_xlfn.XLOOKUP(IFERROR(VALUE(C7902),C7902),'Items database'!A:A,'Items database'!B:B),(_xlfn.XLOOKUP(LEFT(E7902,3),Services,Services,"")))</f>
        <v/>
      </c>
      <c r="J7902" s="3" t="str">
        <f t="shared" si="247"/>
        <v/>
      </c>
    </row>
    <row r="7903" spans="1:10" x14ac:dyDescent="0.35">
      <c r="A7903" s="7" t="str">
        <f>IF('Payments Export'!A7907="","",'Payments Export'!A7907)</f>
        <v/>
      </c>
      <c r="B7903" s="7" t="str">
        <f>IF('Payments Export'!A7907="","",'Payments Export'!B7907)</f>
        <v/>
      </c>
      <c r="C7903" s="7" t="str">
        <f>IF(IFERROR(VALUE('Payments Export'!H7907),'Payments Export'!H7907)&lt;&gt;0,IFERROR(VALUE('Payments Export'!H7907),'Payments Export'!H7907),"")</f>
        <v/>
      </c>
      <c r="D7903" s="7" t="str">
        <f>IF('Payments Export'!I7907="","",'Payments Export'!I7907)</f>
        <v/>
      </c>
      <c r="E7903" s="7" t="str">
        <f t="shared" si="246"/>
        <v/>
      </c>
      <c r="F7903" s="7" t="str">
        <f>IF('Payments Export'!A7907="","",'Payments Export'!N7907)</f>
        <v/>
      </c>
      <c r="G7903" s="7" t="str">
        <f>IF('Payments Export'!A7907="","",'Payments Export'!O7907)</f>
        <v/>
      </c>
      <c r="H7903" s="7" t="str">
        <f>IF('Payments Export'!B7907="","",G7903-F7903)</f>
        <v/>
      </c>
      <c r="I7903" s="3" t="str">
        <f>IF(C7903&lt;&gt;"",_xlfn.XLOOKUP(IFERROR(VALUE(C7903),C7903),'Items database'!A:A,'Items database'!B:B),(_xlfn.XLOOKUP(LEFT(E7903,3),Services,Services,"")))</f>
        <v/>
      </c>
      <c r="J7903" s="3" t="str">
        <f t="shared" si="247"/>
        <v/>
      </c>
    </row>
    <row r="7904" spans="1:10" x14ac:dyDescent="0.35">
      <c r="A7904" s="7" t="str">
        <f>IF('Payments Export'!A7908="","",'Payments Export'!A7908)</f>
        <v/>
      </c>
      <c r="B7904" s="7" t="str">
        <f>IF('Payments Export'!A7908="","",'Payments Export'!B7908)</f>
        <v/>
      </c>
      <c r="C7904" s="7" t="str">
        <f>IF(IFERROR(VALUE('Payments Export'!H7908),'Payments Export'!H7908)&lt;&gt;0,IFERROR(VALUE('Payments Export'!H7908),'Payments Export'!H7908),"")</f>
        <v/>
      </c>
      <c r="D7904" s="7" t="str">
        <f>IF('Payments Export'!I7908="","",'Payments Export'!I7908)</f>
        <v/>
      </c>
      <c r="E7904" s="7" t="str">
        <f t="shared" si="246"/>
        <v/>
      </c>
      <c r="F7904" s="7" t="str">
        <f>IF('Payments Export'!A7908="","",'Payments Export'!N7908)</f>
        <v/>
      </c>
      <c r="G7904" s="7" t="str">
        <f>IF('Payments Export'!A7908="","",'Payments Export'!O7908)</f>
        <v/>
      </c>
      <c r="H7904" s="7" t="str">
        <f>IF('Payments Export'!B7908="","",G7904-F7904)</f>
        <v/>
      </c>
      <c r="I7904" s="3" t="str">
        <f>IF(C7904&lt;&gt;"",_xlfn.XLOOKUP(IFERROR(VALUE(C7904),C7904),'Items database'!A:A,'Items database'!B:B),(_xlfn.XLOOKUP(LEFT(E7904,3),Services,Services,"")))</f>
        <v/>
      </c>
      <c r="J7904" s="3" t="str">
        <f t="shared" si="247"/>
        <v/>
      </c>
    </row>
    <row r="7905" spans="1:10" x14ac:dyDescent="0.35">
      <c r="A7905" s="7" t="str">
        <f>IF('Payments Export'!A7909="","",'Payments Export'!A7909)</f>
        <v/>
      </c>
      <c r="B7905" s="7" t="str">
        <f>IF('Payments Export'!A7909="","",'Payments Export'!B7909)</f>
        <v/>
      </c>
      <c r="C7905" s="7" t="str">
        <f>IF(IFERROR(VALUE('Payments Export'!H7909),'Payments Export'!H7909)&lt;&gt;0,IFERROR(VALUE('Payments Export'!H7909),'Payments Export'!H7909),"")</f>
        <v/>
      </c>
      <c r="D7905" s="7" t="str">
        <f>IF('Payments Export'!I7909="","",'Payments Export'!I7909)</f>
        <v/>
      </c>
      <c r="E7905" s="7" t="str">
        <f t="shared" si="246"/>
        <v/>
      </c>
      <c r="F7905" s="7" t="str">
        <f>IF('Payments Export'!A7909="","",'Payments Export'!N7909)</f>
        <v/>
      </c>
      <c r="G7905" s="7" t="str">
        <f>IF('Payments Export'!A7909="","",'Payments Export'!O7909)</f>
        <v/>
      </c>
      <c r="H7905" s="7" t="str">
        <f>IF('Payments Export'!B7909="","",G7905-F7905)</f>
        <v/>
      </c>
      <c r="I7905" s="3" t="str">
        <f>IF(C7905&lt;&gt;"",_xlfn.XLOOKUP(IFERROR(VALUE(C7905),C7905),'Items database'!A:A,'Items database'!B:B),(_xlfn.XLOOKUP(LEFT(E7905,3),Services,Services,"")))</f>
        <v/>
      </c>
      <c r="J7905" s="3" t="str">
        <f t="shared" si="247"/>
        <v/>
      </c>
    </row>
    <row r="7906" spans="1:10" x14ac:dyDescent="0.35">
      <c r="A7906" s="7" t="str">
        <f>IF('Payments Export'!A7910="","",'Payments Export'!A7910)</f>
        <v/>
      </c>
      <c r="B7906" s="7" t="str">
        <f>IF('Payments Export'!A7910="","",'Payments Export'!B7910)</f>
        <v/>
      </c>
      <c r="C7906" s="7" t="str">
        <f>IF(IFERROR(VALUE('Payments Export'!H7910),'Payments Export'!H7910)&lt;&gt;0,IFERROR(VALUE('Payments Export'!H7910),'Payments Export'!H7910),"")</f>
        <v/>
      </c>
      <c r="D7906" s="7" t="str">
        <f>IF('Payments Export'!I7910="","",'Payments Export'!I7910)</f>
        <v/>
      </c>
      <c r="E7906" s="7" t="str">
        <f t="shared" si="246"/>
        <v/>
      </c>
      <c r="F7906" s="7" t="str">
        <f>IF('Payments Export'!A7910="","",'Payments Export'!N7910)</f>
        <v/>
      </c>
      <c r="G7906" s="7" t="str">
        <f>IF('Payments Export'!A7910="","",'Payments Export'!O7910)</f>
        <v/>
      </c>
      <c r="H7906" s="7" t="str">
        <f>IF('Payments Export'!B7910="","",G7906-F7906)</f>
        <v/>
      </c>
      <c r="I7906" s="3" t="str">
        <f>IF(C7906&lt;&gt;"",_xlfn.XLOOKUP(IFERROR(VALUE(C7906),C7906),'Items database'!A:A,'Items database'!B:B),(_xlfn.XLOOKUP(LEFT(E7906,3),Services,Services,"")))</f>
        <v/>
      </c>
      <c r="J7906" s="3" t="str">
        <f t="shared" si="247"/>
        <v/>
      </c>
    </row>
    <row r="7907" spans="1:10" x14ac:dyDescent="0.35">
      <c r="A7907" s="7" t="str">
        <f>IF('Payments Export'!A7911="","",'Payments Export'!A7911)</f>
        <v/>
      </c>
      <c r="B7907" s="7" t="str">
        <f>IF('Payments Export'!A7911="","",'Payments Export'!B7911)</f>
        <v/>
      </c>
      <c r="C7907" s="7" t="str">
        <f>IF(IFERROR(VALUE('Payments Export'!H7911),'Payments Export'!H7911)&lt;&gt;0,IFERROR(VALUE('Payments Export'!H7911),'Payments Export'!H7911),"")</f>
        <v/>
      </c>
      <c r="D7907" s="7" t="str">
        <f>IF('Payments Export'!I7911="","",'Payments Export'!I7911)</f>
        <v/>
      </c>
      <c r="E7907" s="7" t="str">
        <f t="shared" si="246"/>
        <v/>
      </c>
      <c r="F7907" s="7" t="str">
        <f>IF('Payments Export'!A7911="","",'Payments Export'!N7911)</f>
        <v/>
      </c>
      <c r="G7907" s="7" t="str">
        <f>IF('Payments Export'!A7911="","",'Payments Export'!O7911)</f>
        <v/>
      </c>
      <c r="H7907" s="7" t="str">
        <f>IF('Payments Export'!B7911="","",G7907-F7907)</f>
        <v/>
      </c>
      <c r="I7907" s="3" t="str">
        <f>IF(C7907&lt;&gt;"",_xlfn.XLOOKUP(IFERROR(VALUE(C7907),C7907),'Items database'!A:A,'Items database'!B:B),(_xlfn.XLOOKUP(LEFT(E7907,3),Services,Services,"")))</f>
        <v/>
      </c>
      <c r="J7907" s="3" t="str">
        <f t="shared" si="247"/>
        <v/>
      </c>
    </row>
    <row r="7908" spans="1:10" x14ac:dyDescent="0.35">
      <c r="A7908" s="7" t="str">
        <f>IF('Payments Export'!A7912="","",'Payments Export'!A7912)</f>
        <v/>
      </c>
      <c r="B7908" s="7" t="str">
        <f>IF('Payments Export'!A7912="","",'Payments Export'!B7912)</f>
        <v/>
      </c>
      <c r="C7908" s="7" t="str">
        <f>IF(IFERROR(VALUE('Payments Export'!H7912),'Payments Export'!H7912)&lt;&gt;0,IFERROR(VALUE('Payments Export'!H7912),'Payments Export'!H7912),"")</f>
        <v/>
      </c>
      <c r="D7908" s="7" t="str">
        <f>IF('Payments Export'!I7912="","",'Payments Export'!I7912)</f>
        <v/>
      </c>
      <c r="E7908" s="7" t="str">
        <f t="shared" si="246"/>
        <v/>
      </c>
      <c r="F7908" s="7" t="str">
        <f>IF('Payments Export'!A7912="","",'Payments Export'!N7912)</f>
        <v/>
      </c>
      <c r="G7908" s="7" t="str">
        <f>IF('Payments Export'!A7912="","",'Payments Export'!O7912)</f>
        <v/>
      </c>
      <c r="H7908" s="7" t="str">
        <f>IF('Payments Export'!B7912="","",G7908-F7908)</f>
        <v/>
      </c>
      <c r="I7908" s="3" t="str">
        <f>IF(C7908&lt;&gt;"",_xlfn.XLOOKUP(IFERROR(VALUE(C7908),C7908),'Items database'!A:A,'Items database'!B:B),(_xlfn.XLOOKUP(LEFT(E7908,3),Services,Services,"")))</f>
        <v/>
      </c>
      <c r="J7908" s="3" t="str">
        <f t="shared" si="247"/>
        <v/>
      </c>
    </row>
    <row r="7909" spans="1:10" x14ac:dyDescent="0.35">
      <c r="A7909" s="7" t="str">
        <f>IF('Payments Export'!A7913="","",'Payments Export'!A7913)</f>
        <v/>
      </c>
      <c r="B7909" s="7" t="str">
        <f>IF('Payments Export'!A7913="","",'Payments Export'!B7913)</f>
        <v/>
      </c>
      <c r="C7909" s="7" t="str">
        <f>IF(IFERROR(VALUE('Payments Export'!H7913),'Payments Export'!H7913)&lt;&gt;0,IFERROR(VALUE('Payments Export'!H7913),'Payments Export'!H7913),"")</f>
        <v/>
      </c>
      <c r="D7909" s="7" t="str">
        <f>IF('Payments Export'!I7913="","",'Payments Export'!I7913)</f>
        <v/>
      </c>
      <c r="E7909" s="7" t="str">
        <f t="shared" si="246"/>
        <v/>
      </c>
      <c r="F7909" s="7" t="str">
        <f>IF('Payments Export'!A7913="","",'Payments Export'!N7913)</f>
        <v/>
      </c>
      <c r="G7909" s="7" t="str">
        <f>IF('Payments Export'!A7913="","",'Payments Export'!O7913)</f>
        <v/>
      </c>
      <c r="H7909" s="7" t="str">
        <f>IF('Payments Export'!B7913="","",G7909-F7909)</f>
        <v/>
      </c>
      <c r="I7909" s="3" t="str">
        <f>IF(C7909&lt;&gt;"",_xlfn.XLOOKUP(IFERROR(VALUE(C7909),C7909),'Items database'!A:A,'Items database'!B:B),(_xlfn.XLOOKUP(LEFT(E7909,3),Services,Services,"")))</f>
        <v/>
      </c>
      <c r="J7909" s="3" t="str">
        <f t="shared" si="247"/>
        <v/>
      </c>
    </row>
    <row r="7910" spans="1:10" x14ac:dyDescent="0.35">
      <c r="A7910" s="7" t="str">
        <f>IF('Payments Export'!A7914="","",'Payments Export'!A7914)</f>
        <v/>
      </c>
      <c r="B7910" s="7" t="str">
        <f>IF('Payments Export'!A7914="","",'Payments Export'!B7914)</f>
        <v/>
      </c>
      <c r="C7910" s="7" t="str">
        <f>IF(IFERROR(VALUE('Payments Export'!H7914),'Payments Export'!H7914)&lt;&gt;0,IFERROR(VALUE('Payments Export'!H7914),'Payments Export'!H7914),"")</f>
        <v/>
      </c>
      <c r="D7910" s="7" t="str">
        <f>IF('Payments Export'!I7914="","",'Payments Export'!I7914)</f>
        <v/>
      </c>
      <c r="E7910" s="7" t="str">
        <f t="shared" si="246"/>
        <v/>
      </c>
      <c r="F7910" s="7" t="str">
        <f>IF('Payments Export'!A7914="","",'Payments Export'!N7914)</f>
        <v/>
      </c>
      <c r="G7910" s="7" t="str">
        <f>IF('Payments Export'!A7914="","",'Payments Export'!O7914)</f>
        <v/>
      </c>
      <c r="H7910" s="7" t="str">
        <f>IF('Payments Export'!B7914="","",G7910-F7910)</f>
        <v/>
      </c>
      <c r="I7910" s="3" t="str">
        <f>IF(C7910&lt;&gt;"",_xlfn.XLOOKUP(IFERROR(VALUE(C7910),C7910),'Items database'!A:A,'Items database'!B:B),(_xlfn.XLOOKUP(LEFT(E7910,3),Services,Services,"")))</f>
        <v/>
      </c>
      <c r="J7910" s="3" t="str">
        <f t="shared" si="247"/>
        <v/>
      </c>
    </row>
    <row r="7911" spans="1:10" x14ac:dyDescent="0.35">
      <c r="A7911" s="7" t="str">
        <f>IF('Payments Export'!A7915="","",'Payments Export'!A7915)</f>
        <v/>
      </c>
      <c r="B7911" s="7" t="str">
        <f>IF('Payments Export'!A7915="","",'Payments Export'!B7915)</f>
        <v/>
      </c>
      <c r="C7911" s="7" t="str">
        <f>IF(IFERROR(VALUE('Payments Export'!H7915),'Payments Export'!H7915)&lt;&gt;0,IFERROR(VALUE('Payments Export'!H7915),'Payments Export'!H7915),"")</f>
        <v/>
      </c>
      <c r="D7911" s="7" t="str">
        <f>IF('Payments Export'!I7915="","",'Payments Export'!I7915)</f>
        <v/>
      </c>
      <c r="E7911" s="7" t="str">
        <f t="shared" si="246"/>
        <v/>
      </c>
      <c r="F7911" s="7" t="str">
        <f>IF('Payments Export'!A7915="","",'Payments Export'!N7915)</f>
        <v/>
      </c>
      <c r="G7911" s="7" t="str">
        <f>IF('Payments Export'!A7915="","",'Payments Export'!O7915)</f>
        <v/>
      </c>
      <c r="H7911" s="7" t="str">
        <f>IF('Payments Export'!B7915="","",G7911-F7911)</f>
        <v/>
      </c>
      <c r="I7911" s="3" t="str">
        <f>IF(C7911&lt;&gt;"",_xlfn.XLOOKUP(IFERROR(VALUE(C7911),C7911),'Items database'!A:A,'Items database'!B:B),(_xlfn.XLOOKUP(LEFT(E7911,3),Services,Services,"")))</f>
        <v/>
      </c>
      <c r="J7911" s="3" t="str">
        <f t="shared" si="247"/>
        <v/>
      </c>
    </row>
    <row r="7912" spans="1:10" x14ac:dyDescent="0.35">
      <c r="A7912" s="7" t="str">
        <f>IF('Payments Export'!A7916="","",'Payments Export'!A7916)</f>
        <v/>
      </c>
      <c r="B7912" s="7" t="str">
        <f>IF('Payments Export'!A7916="","",'Payments Export'!B7916)</f>
        <v/>
      </c>
      <c r="C7912" s="7" t="str">
        <f>IF(IFERROR(VALUE('Payments Export'!H7916),'Payments Export'!H7916)&lt;&gt;0,IFERROR(VALUE('Payments Export'!H7916),'Payments Export'!H7916),"")</f>
        <v/>
      </c>
      <c r="D7912" s="7" t="str">
        <f>IF('Payments Export'!I7916="","",'Payments Export'!I7916)</f>
        <v/>
      </c>
      <c r="E7912" s="7" t="str">
        <f t="shared" si="246"/>
        <v/>
      </c>
      <c r="F7912" s="7" t="str">
        <f>IF('Payments Export'!A7916="","",'Payments Export'!N7916)</f>
        <v/>
      </c>
      <c r="G7912" s="7" t="str">
        <f>IF('Payments Export'!A7916="","",'Payments Export'!O7916)</f>
        <v/>
      </c>
      <c r="H7912" s="7" t="str">
        <f>IF('Payments Export'!B7916="","",G7912-F7912)</f>
        <v/>
      </c>
      <c r="I7912" s="3" t="str">
        <f>IF(C7912&lt;&gt;"",_xlfn.XLOOKUP(IFERROR(VALUE(C7912),C7912),'Items database'!A:A,'Items database'!B:B),(_xlfn.XLOOKUP(LEFT(E7912,3),Services,Services,"")))</f>
        <v/>
      </c>
      <c r="J7912" s="3" t="str">
        <f t="shared" si="247"/>
        <v/>
      </c>
    </row>
    <row r="7913" spans="1:10" x14ac:dyDescent="0.35">
      <c r="A7913" s="7" t="str">
        <f>IF('Payments Export'!A7917="","",'Payments Export'!A7917)</f>
        <v/>
      </c>
      <c r="B7913" s="7" t="str">
        <f>IF('Payments Export'!A7917="","",'Payments Export'!B7917)</f>
        <v/>
      </c>
      <c r="C7913" s="7" t="str">
        <f>IF(IFERROR(VALUE('Payments Export'!H7917),'Payments Export'!H7917)&lt;&gt;0,IFERROR(VALUE('Payments Export'!H7917),'Payments Export'!H7917),"")</f>
        <v/>
      </c>
      <c r="D7913" s="7" t="str">
        <f>IF('Payments Export'!I7917="","",'Payments Export'!I7917)</f>
        <v/>
      </c>
      <c r="E7913" s="7" t="str">
        <f t="shared" si="246"/>
        <v/>
      </c>
      <c r="F7913" s="7" t="str">
        <f>IF('Payments Export'!A7917="","",'Payments Export'!N7917)</f>
        <v/>
      </c>
      <c r="G7913" s="7" t="str">
        <f>IF('Payments Export'!A7917="","",'Payments Export'!O7917)</f>
        <v/>
      </c>
      <c r="H7913" s="7" t="str">
        <f>IF('Payments Export'!B7917="","",G7913-F7913)</f>
        <v/>
      </c>
      <c r="I7913" s="3" t="str">
        <f>IF(C7913&lt;&gt;"",_xlfn.XLOOKUP(IFERROR(VALUE(C7913),C7913),'Items database'!A:A,'Items database'!B:B),(_xlfn.XLOOKUP(LEFT(E7913,3),Services,Services,"")))</f>
        <v/>
      </c>
      <c r="J7913" s="3" t="str">
        <f t="shared" si="247"/>
        <v/>
      </c>
    </row>
    <row r="7914" spans="1:10" x14ac:dyDescent="0.35">
      <c r="A7914" s="7" t="str">
        <f>IF('Payments Export'!A7918="","",'Payments Export'!A7918)</f>
        <v/>
      </c>
      <c r="B7914" s="7" t="str">
        <f>IF('Payments Export'!A7918="","",'Payments Export'!B7918)</f>
        <v/>
      </c>
      <c r="C7914" s="7" t="str">
        <f>IF(IFERROR(VALUE('Payments Export'!H7918),'Payments Export'!H7918)&lt;&gt;0,IFERROR(VALUE('Payments Export'!H7918),'Payments Export'!H7918),"")</f>
        <v/>
      </c>
      <c r="D7914" s="7" t="str">
        <f>IF('Payments Export'!I7918="","",'Payments Export'!I7918)</f>
        <v/>
      </c>
      <c r="E7914" s="7" t="str">
        <f t="shared" si="246"/>
        <v/>
      </c>
      <c r="F7914" s="7" t="str">
        <f>IF('Payments Export'!A7918="","",'Payments Export'!N7918)</f>
        <v/>
      </c>
      <c r="G7914" s="7" t="str">
        <f>IF('Payments Export'!A7918="","",'Payments Export'!O7918)</f>
        <v/>
      </c>
      <c r="H7914" s="7" t="str">
        <f>IF('Payments Export'!B7918="","",G7914-F7914)</f>
        <v/>
      </c>
      <c r="I7914" s="3" t="str">
        <f>IF(C7914&lt;&gt;"",_xlfn.XLOOKUP(IFERROR(VALUE(C7914),C7914),'Items database'!A:A,'Items database'!B:B),(_xlfn.XLOOKUP(LEFT(E7914,3),Services,Services,"")))</f>
        <v/>
      </c>
      <c r="J7914" s="3" t="str">
        <f t="shared" si="247"/>
        <v/>
      </c>
    </row>
    <row r="7915" spans="1:10" x14ac:dyDescent="0.35">
      <c r="A7915" s="7" t="str">
        <f>IF('Payments Export'!A7919="","",'Payments Export'!A7919)</f>
        <v/>
      </c>
      <c r="B7915" s="7" t="str">
        <f>IF('Payments Export'!A7919="","",'Payments Export'!B7919)</f>
        <v/>
      </c>
      <c r="C7915" s="7" t="str">
        <f>IF(IFERROR(VALUE('Payments Export'!H7919),'Payments Export'!H7919)&lt;&gt;0,IFERROR(VALUE('Payments Export'!H7919),'Payments Export'!H7919),"")</f>
        <v/>
      </c>
      <c r="D7915" s="7" t="str">
        <f>IF('Payments Export'!I7919="","",'Payments Export'!I7919)</f>
        <v/>
      </c>
      <c r="E7915" s="7" t="str">
        <f t="shared" si="246"/>
        <v/>
      </c>
      <c r="F7915" s="7" t="str">
        <f>IF('Payments Export'!A7919="","",'Payments Export'!N7919)</f>
        <v/>
      </c>
      <c r="G7915" s="7" t="str">
        <f>IF('Payments Export'!A7919="","",'Payments Export'!O7919)</f>
        <v/>
      </c>
      <c r="H7915" s="7" t="str">
        <f>IF('Payments Export'!B7919="","",G7915-F7915)</f>
        <v/>
      </c>
      <c r="I7915" s="3" t="str">
        <f>IF(C7915&lt;&gt;"",_xlfn.XLOOKUP(IFERROR(VALUE(C7915),C7915),'Items database'!A:A,'Items database'!B:B),(_xlfn.XLOOKUP(LEFT(E7915,3),Services,Services,"")))</f>
        <v/>
      </c>
      <c r="J7915" s="3" t="str">
        <f t="shared" si="247"/>
        <v/>
      </c>
    </row>
    <row r="7916" spans="1:10" x14ac:dyDescent="0.35">
      <c r="A7916" s="7" t="str">
        <f>IF('Payments Export'!A7920="","",'Payments Export'!A7920)</f>
        <v/>
      </c>
      <c r="B7916" s="7" t="str">
        <f>IF('Payments Export'!A7920="","",'Payments Export'!B7920)</f>
        <v/>
      </c>
      <c r="C7916" s="7" t="str">
        <f>IF(IFERROR(VALUE('Payments Export'!H7920),'Payments Export'!H7920)&lt;&gt;0,IFERROR(VALUE('Payments Export'!H7920),'Payments Export'!H7920),"")</f>
        <v/>
      </c>
      <c r="D7916" s="7" t="str">
        <f>IF('Payments Export'!I7920="","",'Payments Export'!I7920)</f>
        <v/>
      </c>
      <c r="E7916" s="7" t="str">
        <f t="shared" si="246"/>
        <v/>
      </c>
      <c r="F7916" s="7" t="str">
        <f>IF('Payments Export'!A7920="","",'Payments Export'!N7920)</f>
        <v/>
      </c>
      <c r="G7916" s="7" t="str">
        <f>IF('Payments Export'!A7920="","",'Payments Export'!O7920)</f>
        <v/>
      </c>
      <c r="H7916" s="7" t="str">
        <f>IF('Payments Export'!B7920="","",G7916-F7916)</f>
        <v/>
      </c>
      <c r="I7916" s="3" t="str">
        <f>IF(C7916&lt;&gt;"",_xlfn.XLOOKUP(IFERROR(VALUE(C7916),C7916),'Items database'!A:A,'Items database'!B:B),(_xlfn.XLOOKUP(LEFT(E7916,3),Services,Services,"")))</f>
        <v/>
      </c>
      <c r="J7916" s="3" t="str">
        <f t="shared" si="247"/>
        <v/>
      </c>
    </row>
    <row r="7917" spans="1:10" x14ac:dyDescent="0.35">
      <c r="A7917" s="7" t="str">
        <f>IF('Payments Export'!A7921="","",'Payments Export'!A7921)</f>
        <v/>
      </c>
      <c r="B7917" s="7" t="str">
        <f>IF('Payments Export'!A7921="","",'Payments Export'!B7921)</f>
        <v/>
      </c>
      <c r="C7917" s="7" t="str">
        <f>IF(IFERROR(VALUE('Payments Export'!H7921),'Payments Export'!H7921)&lt;&gt;0,IFERROR(VALUE('Payments Export'!H7921),'Payments Export'!H7921),"")</f>
        <v/>
      </c>
      <c r="D7917" s="7" t="str">
        <f>IF('Payments Export'!I7921="","",'Payments Export'!I7921)</f>
        <v/>
      </c>
      <c r="E7917" s="7" t="str">
        <f t="shared" si="246"/>
        <v/>
      </c>
      <c r="F7917" s="7" t="str">
        <f>IF('Payments Export'!A7921="","",'Payments Export'!N7921)</f>
        <v/>
      </c>
      <c r="G7917" s="7" t="str">
        <f>IF('Payments Export'!A7921="","",'Payments Export'!O7921)</f>
        <v/>
      </c>
      <c r="H7917" s="7" t="str">
        <f>IF('Payments Export'!B7921="","",G7917-F7917)</f>
        <v/>
      </c>
      <c r="I7917" s="3" t="str">
        <f>IF(C7917&lt;&gt;"",_xlfn.XLOOKUP(IFERROR(VALUE(C7917),C7917),'Items database'!A:A,'Items database'!B:B),(_xlfn.XLOOKUP(LEFT(E7917,3),Services,Services,"")))</f>
        <v/>
      </c>
      <c r="J7917" s="3" t="str">
        <f t="shared" si="247"/>
        <v/>
      </c>
    </row>
    <row r="7918" spans="1:10" x14ac:dyDescent="0.35">
      <c r="A7918" s="7" t="str">
        <f>IF('Payments Export'!A7922="","",'Payments Export'!A7922)</f>
        <v/>
      </c>
      <c r="B7918" s="7" t="str">
        <f>IF('Payments Export'!A7922="","",'Payments Export'!B7922)</f>
        <v/>
      </c>
      <c r="C7918" s="7" t="str">
        <f>IF(IFERROR(VALUE('Payments Export'!H7922),'Payments Export'!H7922)&lt;&gt;0,IFERROR(VALUE('Payments Export'!H7922),'Payments Export'!H7922),"")</f>
        <v/>
      </c>
      <c r="D7918" s="7" t="str">
        <f>IF('Payments Export'!I7922="","",'Payments Export'!I7922)</f>
        <v/>
      </c>
      <c r="E7918" s="7" t="str">
        <f t="shared" si="246"/>
        <v/>
      </c>
      <c r="F7918" s="7" t="str">
        <f>IF('Payments Export'!A7922="","",'Payments Export'!N7922)</f>
        <v/>
      </c>
      <c r="G7918" s="7" t="str">
        <f>IF('Payments Export'!A7922="","",'Payments Export'!O7922)</f>
        <v/>
      </c>
      <c r="H7918" s="7" t="str">
        <f>IF('Payments Export'!B7922="","",G7918-F7918)</f>
        <v/>
      </c>
      <c r="I7918" s="3" t="str">
        <f>IF(C7918&lt;&gt;"",_xlfn.XLOOKUP(IFERROR(VALUE(C7918),C7918),'Items database'!A:A,'Items database'!B:B),(_xlfn.XLOOKUP(LEFT(E7918,3),Services,Services,"")))</f>
        <v/>
      </c>
      <c r="J7918" s="3" t="str">
        <f t="shared" si="247"/>
        <v/>
      </c>
    </row>
    <row r="7919" spans="1:10" x14ac:dyDescent="0.35">
      <c r="A7919" s="7" t="str">
        <f>IF('Payments Export'!A7923="","",'Payments Export'!A7923)</f>
        <v/>
      </c>
      <c r="B7919" s="7" t="str">
        <f>IF('Payments Export'!A7923="","",'Payments Export'!B7923)</f>
        <v/>
      </c>
      <c r="C7919" s="7" t="str">
        <f>IF(IFERROR(VALUE('Payments Export'!H7923),'Payments Export'!H7923)&lt;&gt;0,IFERROR(VALUE('Payments Export'!H7923),'Payments Export'!H7923),"")</f>
        <v/>
      </c>
      <c r="D7919" s="7" t="str">
        <f>IF('Payments Export'!I7923="","",'Payments Export'!I7923)</f>
        <v/>
      </c>
      <c r="E7919" s="7" t="str">
        <f t="shared" si="246"/>
        <v/>
      </c>
      <c r="F7919" s="7" t="str">
        <f>IF('Payments Export'!A7923="","",'Payments Export'!N7923)</f>
        <v/>
      </c>
      <c r="G7919" s="7" t="str">
        <f>IF('Payments Export'!A7923="","",'Payments Export'!O7923)</f>
        <v/>
      </c>
      <c r="H7919" s="7" t="str">
        <f>IF('Payments Export'!B7923="","",G7919-F7919)</f>
        <v/>
      </c>
      <c r="I7919" s="3" t="str">
        <f>IF(C7919&lt;&gt;"",_xlfn.XLOOKUP(IFERROR(VALUE(C7919),C7919),'Items database'!A:A,'Items database'!B:B),(_xlfn.XLOOKUP(LEFT(E7919,3),Services,Services,"")))</f>
        <v/>
      </c>
      <c r="J7919" s="3" t="str">
        <f t="shared" si="247"/>
        <v/>
      </c>
    </row>
    <row r="7920" spans="1:10" x14ac:dyDescent="0.35">
      <c r="A7920" s="7" t="str">
        <f>IF('Payments Export'!A7924="","",'Payments Export'!A7924)</f>
        <v/>
      </c>
      <c r="B7920" s="7" t="str">
        <f>IF('Payments Export'!A7924="","",'Payments Export'!B7924)</f>
        <v/>
      </c>
      <c r="C7920" s="7" t="str">
        <f>IF(IFERROR(VALUE('Payments Export'!H7924),'Payments Export'!H7924)&lt;&gt;0,IFERROR(VALUE('Payments Export'!H7924),'Payments Export'!H7924),"")</f>
        <v/>
      </c>
      <c r="D7920" s="7" t="str">
        <f>IF('Payments Export'!I7924="","",'Payments Export'!I7924)</f>
        <v/>
      </c>
      <c r="E7920" s="7" t="str">
        <f t="shared" si="246"/>
        <v/>
      </c>
      <c r="F7920" s="7" t="str">
        <f>IF('Payments Export'!A7924="","",'Payments Export'!N7924)</f>
        <v/>
      </c>
      <c r="G7920" s="7" t="str">
        <f>IF('Payments Export'!A7924="","",'Payments Export'!O7924)</f>
        <v/>
      </c>
      <c r="H7920" s="7" t="str">
        <f>IF('Payments Export'!B7924="","",G7920-F7920)</f>
        <v/>
      </c>
      <c r="I7920" s="3" t="str">
        <f>IF(C7920&lt;&gt;"",_xlfn.XLOOKUP(IFERROR(VALUE(C7920),C7920),'Items database'!A:A,'Items database'!B:B),(_xlfn.XLOOKUP(LEFT(E7920,3),Services,Services,"")))</f>
        <v/>
      </c>
      <c r="J7920" s="3" t="str">
        <f t="shared" si="247"/>
        <v/>
      </c>
    </row>
    <row r="7921" spans="1:10" x14ac:dyDescent="0.35">
      <c r="A7921" s="7" t="str">
        <f>IF('Payments Export'!A7925="","",'Payments Export'!A7925)</f>
        <v/>
      </c>
      <c r="B7921" s="7" t="str">
        <f>IF('Payments Export'!A7925="","",'Payments Export'!B7925)</f>
        <v/>
      </c>
      <c r="C7921" s="7" t="str">
        <f>IF(IFERROR(VALUE('Payments Export'!H7925),'Payments Export'!H7925)&lt;&gt;0,IFERROR(VALUE('Payments Export'!H7925),'Payments Export'!H7925),"")</f>
        <v/>
      </c>
      <c r="D7921" s="7" t="str">
        <f>IF('Payments Export'!I7925="","",'Payments Export'!I7925)</f>
        <v/>
      </c>
      <c r="E7921" s="7" t="str">
        <f t="shared" si="246"/>
        <v/>
      </c>
      <c r="F7921" s="7" t="str">
        <f>IF('Payments Export'!A7925="","",'Payments Export'!N7925)</f>
        <v/>
      </c>
      <c r="G7921" s="7" t="str">
        <f>IF('Payments Export'!A7925="","",'Payments Export'!O7925)</f>
        <v/>
      </c>
      <c r="H7921" s="7" t="str">
        <f>IF('Payments Export'!B7925="","",G7921-F7921)</f>
        <v/>
      </c>
      <c r="I7921" s="3" t="str">
        <f>IF(C7921&lt;&gt;"",_xlfn.XLOOKUP(IFERROR(VALUE(C7921),C7921),'Items database'!A:A,'Items database'!B:B),(_xlfn.XLOOKUP(LEFT(E7921,3),Services,Services,"")))</f>
        <v/>
      </c>
      <c r="J7921" s="3" t="str">
        <f t="shared" si="247"/>
        <v/>
      </c>
    </row>
    <row r="7922" spans="1:10" x14ac:dyDescent="0.35">
      <c r="A7922" s="7" t="str">
        <f>IF('Payments Export'!A7926="","",'Payments Export'!A7926)</f>
        <v/>
      </c>
      <c r="B7922" s="7" t="str">
        <f>IF('Payments Export'!A7926="","",'Payments Export'!B7926)</f>
        <v/>
      </c>
      <c r="C7922" s="7" t="str">
        <f>IF(IFERROR(VALUE('Payments Export'!H7926),'Payments Export'!H7926)&lt;&gt;0,IFERROR(VALUE('Payments Export'!H7926),'Payments Export'!H7926),"")</f>
        <v/>
      </c>
      <c r="D7922" s="7" t="str">
        <f>IF('Payments Export'!I7926="","",'Payments Export'!I7926)</f>
        <v/>
      </c>
      <c r="E7922" s="7" t="str">
        <f t="shared" si="246"/>
        <v/>
      </c>
      <c r="F7922" s="7" t="str">
        <f>IF('Payments Export'!A7926="","",'Payments Export'!N7926)</f>
        <v/>
      </c>
      <c r="G7922" s="7" t="str">
        <f>IF('Payments Export'!A7926="","",'Payments Export'!O7926)</f>
        <v/>
      </c>
      <c r="H7922" s="7" t="str">
        <f>IF('Payments Export'!B7926="","",G7922-F7922)</f>
        <v/>
      </c>
      <c r="I7922" s="3" t="str">
        <f>IF(C7922&lt;&gt;"",_xlfn.XLOOKUP(IFERROR(VALUE(C7922),C7922),'Items database'!A:A,'Items database'!B:B),(_xlfn.XLOOKUP(LEFT(E7922,3),Services,Services,"")))</f>
        <v/>
      </c>
      <c r="J7922" s="3" t="str">
        <f t="shared" si="247"/>
        <v/>
      </c>
    </row>
    <row r="7923" spans="1:10" x14ac:dyDescent="0.35">
      <c r="A7923" s="7" t="str">
        <f>IF('Payments Export'!A7927="","",'Payments Export'!A7927)</f>
        <v/>
      </c>
      <c r="B7923" s="7" t="str">
        <f>IF('Payments Export'!A7927="","",'Payments Export'!B7927)</f>
        <v/>
      </c>
      <c r="C7923" s="7" t="str">
        <f>IF(IFERROR(VALUE('Payments Export'!H7927),'Payments Export'!H7927)&lt;&gt;0,IFERROR(VALUE('Payments Export'!H7927),'Payments Export'!H7927),"")</f>
        <v/>
      </c>
      <c r="D7923" s="7" t="str">
        <f>IF('Payments Export'!I7927="","",'Payments Export'!I7927)</f>
        <v/>
      </c>
      <c r="E7923" s="7" t="str">
        <f t="shared" si="246"/>
        <v/>
      </c>
      <c r="F7923" s="7" t="str">
        <f>IF('Payments Export'!A7927="","",'Payments Export'!N7927)</f>
        <v/>
      </c>
      <c r="G7923" s="7" t="str">
        <f>IF('Payments Export'!A7927="","",'Payments Export'!O7927)</f>
        <v/>
      </c>
      <c r="H7923" s="7" t="str">
        <f>IF('Payments Export'!B7927="","",G7923-F7923)</f>
        <v/>
      </c>
      <c r="I7923" s="3" t="str">
        <f>IF(C7923&lt;&gt;"",_xlfn.XLOOKUP(IFERROR(VALUE(C7923),C7923),'Items database'!A:A,'Items database'!B:B),(_xlfn.XLOOKUP(LEFT(E7923,3),Services,Services,"")))</f>
        <v/>
      </c>
      <c r="J7923" s="3" t="str">
        <f t="shared" si="247"/>
        <v/>
      </c>
    </row>
    <row r="7924" spans="1:10" x14ac:dyDescent="0.35">
      <c r="A7924" s="7" t="str">
        <f>IF('Payments Export'!A7928="","",'Payments Export'!A7928)</f>
        <v/>
      </c>
      <c r="B7924" s="7" t="str">
        <f>IF('Payments Export'!A7928="","",'Payments Export'!B7928)</f>
        <v/>
      </c>
      <c r="C7924" s="7" t="str">
        <f>IF(IFERROR(VALUE('Payments Export'!H7928),'Payments Export'!H7928)&lt;&gt;0,IFERROR(VALUE('Payments Export'!H7928),'Payments Export'!H7928),"")</f>
        <v/>
      </c>
      <c r="D7924" s="7" t="str">
        <f>IF('Payments Export'!I7928="","",'Payments Export'!I7928)</f>
        <v/>
      </c>
      <c r="E7924" s="7" t="str">
        <f t="shared" si="246"/>
        <v/>
      </c>
      <c r="F7924" s="7" t="str">
        <f>IF('Payments Export'!A7928="","",'Payments Export'!N7928)</f>
        <v/>
      </c>
      <c r="G7924" s="7" t="str">
        <f>IF('Payments Export'!A7928="","",'Payments Export'!O7928)</f>
        <v/>
      </c>
      <c r="H7924" s="7" t="str">
        <f>IF('Payments Export'!B7928="","",G7924-F7924)</f>
        <v/>
      </c>
      <c r="I7924" s="3" t="str">
        <f>IF(C7924&lt;&gt;"",_xlfn.XLOOKUP(IFERROR(VALUE(C7924),C7924),'Items database'!A:A,'Items database'!B:B),(_xlfn.XLOOKUP(LEFT(E7924,3),Services,Services,"")))</f>
        <v/>
      </c>
      <c r="J7924" s="3" t="str">
        <f t="shared" si="247"/>
        <v/>
      </c>
    </row>
    <row r="7925" spans="1:10" x14ac:dyDescent="0.35">
      <c r="A7925" s="7" t="str">
        <f>IF('Payments Export'!A7929="","",'Payments Export'!A7929)</f>
        <v/>
      </c>
      <c r="B7925" s="7" t="str">
        <f>IF('Payments Export'!A7929="","",'Payments Export'!B7929)</f>
        <v/>
      </c>
      <c r="C7925" s="7" t="str">
        <f>IF(IFERROR(VALUE('Payments Export'!H7929),'Payments Export'!H7929)&lt;&gt;0,IFERROR(VALUE('Payments Export'!H7929),'Payments Export'!H7929),"")</f>
        <v/>
      </c>
      <c r="D7925" s="7" t="str">
        <f>IF('Payments Export'!I7929="","",'Payments Export'!I7929)</f>
        <v/>
      </c>
      <c r="E7925" s="7" t="str">
        <f t="shared" si="246"/>
        <v/>
      </c>
      <c r="F7925" s="7" t="str">
        <f>IF('Payments Export'!A7929="","",'Payments Export'!N7929)</f>
        <v/>
      </c>
      <c r="G7925" s="7" t="str">
        <f>IF('Payments Export'!A7929="","",'Payments Export'!O7929)</f>
        <v/>
      </c>
      <c r="H7925" s="7" t="str">
        <f>IF('Payments Export'!B7929="","",G7925-F7925)</f>
        <v/>
      </c>
      <c r="I7925" s="3" t="str">
        <f>IF(C7925&lt;&gt;"",_xlfn.XLOOKUP(IFERROR(VALUE(C7925),C7925),'Items database'!A:A,'Items database'!B:B),(_xlfn.XLOOKUP(LEFT(E7925,3),Services,Services,"")))</f>
        <v/>
      </c>
      <c r="J7925" s="3" t="str">
        <f t="shared" si="247"/>
        <v/>
      </c>
    </row>
    <row r="7926" spans="1:10" x14ac:dyDescent="0.35">
      <c r="A7926" s="7" t="str">
        <f>IF('Payments Export'!A7930="","",'Payments Export'!A7930)</f>
        <v/>
      </c>
      <c r="B7926" s="7" t="str">
        <f>IF('Payments Export'!A7930="","",'Payments Export'!B7930)</f>
        <v/>
      </c>
      <c r="C7926" s="7" t="str">
        <f>IF(IFERROR(VALUE('Payments Export'!H7930),'Payments Export'!H7930)&lt;&gt;0,IFERROR(VALUE('Payments Export'!H7930),'Payments Export'!H7930),"")</f>
        <v/>
      </c>
      <c r="D7926" s="7" t="str">
        <f>IF('Payments Export'!I7930="","",'Payments Export'!I7930)</f>
        <v/>
      </c>
      <c r="E7926" s="7" t="str">
        <f t="shared" si="246"/>
        <v/>
      </c>
      <c r="F7926" s="7" t="str">
        <f>IF('Payments Export'!A7930="","",'Payments Export'!N7930)</f>
        <v/>
      </c>
      <c r="G7926" s="7" t="str">
        <f>IF('Payments Export'!A7930="","",'Payments Export'!O7930)</f>
        <v/>
      </c>
      <c r="H7926" s="7" t="str">
        <f>IF('Payments Export'!B7930="","",G7926-F7926)</f>
        <v/>
      </c>
      <c r="I7926" s="3" t="str">
        <f>IF(C7926&lt;&gt;"",_xlfn.XLOOKUP(IFERROR(VALUE(C7926),C7926),'Items database'!A:A,'Items database'!B:B),(_xlfn.XLOOKUP(LEFT(E7926,3),Services,Services,"")))</f>
        <v/>
      </c>
      <c r="J7926" s="3" t="str">
        <f t="shared" si="247"/>
        <v/>
      </c>
    </row>
    <row r="7927" spans="1:10" x14ac:dyDescent="0.35">
      <c r="A7927" s="7" t="str">
        <f>IF('Payments Export'!A7931="","",'Payments Export'!A7931)</f>
        <v/>
      </c>
      <c r="B7927" s="7" t="str">
        <f>IF('Payments Export'!A7931="","",'Payments Export'!B7931)</f>
        <v/>
      </c>
      <c r="C7927" s="7" t="str">
        <f>IF(IFERROR(VALUE('Payments Export'!H7931),'Payments Export'!H7931)&lt;&gt;0,IFERROR(VALUE('Payments Export'!H7931),'Payments Export'!H7931),"")</f>
        <v/>
      </c>
      <c r="D7927" s="7" t="str">
        <f>IF('Payments Export'!I7931="","",'Payments Export'!I7931)</f>
        <v/>
      </c>
      <c r="E7927" s="7" t="str">
        <f t="shared" si="246"/>
        <v/>
      </c>
      <c r="F7927" s="7" t="str">
        <f>IF('Payments Export'!A7931="","",'Payments Export'!N7931)</f>
        <v/>
      </c>
      <c r="G7927" s="7" t="str">
        <f>IF('Payments Export'!A7931="","",'Payments Export'!O7931)</f>
        <v/>
      </c>
      <c r="H7927" s="7" t="str">
        <f>IF('Payments Export'!B7931="","",G7927-F7927)</f>
        <v/>
      </c>
      <c r="I7927" s="3" t="str">
        <f>IF(C7927&lt;&gt;"",_xlfn.XLOOKUP(IFERROR(VALUE(C7927),C7927),'Items database'!A:A,'Items database'!B:B),(_xlfn.XLOOKUP(LEFT(E7927,3),Services,Services,"")))</f>
        <v/>
      </c>
      <c r="J7927" s="3" t="str">
        <f t="shared" si="247"/>
        <v/>
      </c>
    </row>
    <row r="7928" spans="1:10" x14ac:dyDescent="0.35">
      <c r="A7928" s="7" t="str">
        <f>IF('Payments Export'!A7932="","",'Payments Export'!A7932)</f>
        <v/>
      </c>
      <c r="B7928" s="7" t="str">
        <f>IF('Payments Export'!A7932="","",'Payments Export'!B7932)</f>
        <v/>
      </c>
      <c r="C7928" s="7" t="str">
        <f>IF(IFERROR(VALUE('Payments Export'!H7932),'Payments Export'!H7932)&lt;&gt;0,IFERROR(VALUE('Payments Export'!H7932),'Payments Export'!H7932),"")</f>
        <v/>
      </c>
      <c r="D7928" s="7" t="str">
        <f>IF('Payments Export'!I7932="","",'Payments Export'!I7932)</f>
        <v/>
      </c>
      <c r="E7928" s="7" t="str">
        <f t="shared" si="246"/>
        <v/>
      </c>
      <c r="F7928" s="7" t="str">
        <f>IF('Payments Export'!A7932="","",'Payments Export'!N7932)</f>
        <v/>
      </c>
      <c r="G7928" s="7" t="str">
        <f>IF('Payments Export'!A7932="","",'Payments Export'!O7932)</f>
        <v/>
      </c>
      <c r="H7928" s="7" t="str">
        <f>IF('Payments Export'!B7932="","",G7928-F7928)</f>
        <v/>
      </c>
      <c r="I7928" s="3" t="str">
        <f>IF(C7928&lt;&gt;"",_xlfn.XLOOKUP(IFERROR(VALUE(C7928),C7928),'Items database'!A:A,'Items database'!B:B),(_xlfn.XLOOKUP(LEFT(E7928,3),Services,Services,"")))</f>
        <v/>
      </c>
      <c r="J7928" s="3" t="str">
        <f t="shared" si="247"/>
        <v/>
      </c>
    </row>
    <row r="7929" spans="1:10" x14ac:dyDescent="0.35">
      <c r="A7929" s="7" t="str">
        <f>IF('Payments Export'!A7933="","",'Payments Export'!A7933)</f>
        <v/>
      </c>
      <c r="B7929" s="7" t="str">
        <f>IF('Payments Export'!A7933="","",'Payments Export'!B7933)</f>
        <v/>
      </c>
      <c r="C7929" s="7" t="str">
        <f>IF(IFERROR(VALUE('Payments Export'!H7933),'Payments Export'!H7933)&lt;&gt;0,IFERROR(VALUE('Payments Export'!H7933),'Payments Export'!H7933),"")</f>
        <v/>
      </c>
      <c r="D7929" s="7" t="str">
        <f>IF('Payments Export'!I7933="","",'Payments Export'!I7933)</f>
        <v/>
      </c>
      <c r="E7929" s="7" t="str">
        <f t="shared" si="246"/>
        <v/>
      </c>
      <c r="F7929" s="7" t="str">
        <f>IF('Payments Export'!A7933="","",'Payments Export'!N7933)</f>
        <v/>
      </c>
      <c r="G7929" s="7" t="str">
        <f>IF('Payments Export'!A7933="","",'Payments Export'!O7933)</f>
        <v/>
      </c>
      <c r="H7929" s="7" t="str">
        <f>IF('Payments Export'!B7933="","",G7929-F7929)</f>
        <v/>
      </c>
      <c r="I7929" s="3" t="str">
        <f>IF(C7929&lt;&gt;"",_xlfn.XLOOKUP(IFERROR(VALUE(C7929),C7929),'Items database'!A:A,'Items database'!B:B),(_xlfn.XLOOKUP(LEFT(E7929,3),Services,Services,"")))</f>
        <v/>
      </c>
      <c r="J7929" s="3" t="str">
        <f t="shared" si="247"/>
        <v/>
      </c>
    </row>
    <row r="7930" spans="1:10" x14ac:dyDescent="0.35">
      <c r="A7930" s="7" t="str">
        <f>IF('Payments Export'!A7934="","",'Payments Export'!A7934)</f>
        <v/>
      </c>
      <c r="B7930" s="7" t="str">
        <f>IF('Payments Export'!A7934="","",'Payments Export'!B7934)</f>
        <v/>
      </c>
      <c r="C7930" s="7" t="str">
        <f>IF(IFERROR(VALUE('Payments Export'!H7934),'Payments Export'!H7934)&lt;&gt;0,IFERROR(VALUE('Payments Export'!H7934),'Payments Export'!H7934),"")</f>
        <v/>
      </c>
      <c r="D7930" s="7" t="str">
        <f>IF('Payments Export'!I7934="","",'Payments Export'!I7934)</f>
        <v/>
      </c>
      <c r="E7930" s="7" t="str">
        <f t="shared" si="246"/>
        <v/>
      </c>
      <c r="F7930" s="7" t="str">
        <f>IF('Payments Export'!A7934="","",'Payments Export'!N7934)</f>
        <v/>
      </c>
      <c r="G7930" s="7" t="str">
        <f>IF('Payments Export'!A7934="","",'Payments Export'!O7934)</f>
        <v/>
      </c>
      <c r="H7930" s="7" t="str">
        <f>IF('Payments Export'!B7934="","",G7930-F7930)</f>
        <v/>
      </c>
      <c r="I7930" s="3" t="str">
        <f>IF(C7930&lt;&gt;"",_xlfn.XLOOKUP(IFERROR(VALUE(C7930),C7930),'Items database'!A:A,'Items database'!B:B),(_xlfn.XLOOKUP(LEFT(E7930,3),Services,Services,"")))</f>
        <v/>
      </c>
      <c r="J7930" s="3" t="str">
        <f t="shared" si="247"/>
        <v/>
      </c>
    </row>
    <row r="7931" spans="1:10" x14ac:dyDescent="0.35">
      <c r="A7931" s="7" t="str">
        <f>IF('Payments Export'!A7935="","",'Payments Export'!A7935)</f>
        <v/>
      </c>
      <c r="B7931" s="7" t="str">
        <f>IF('Payments Export'!A7935="","",'Payments Export'!B7935)</f>
        <v/>
      </c>
      <c r="C7931" s="7" t="str">
        <f>IF(IFERROR(VALUE('Payments Export'!H7935),'Payments Export'!H7935)&lt;&gt;0,IFERROR(VALUE('Payments Export'!H7935),'Payments Export'!H7935),"")</f>
        <v/>
      </c>
      <c r="D7931" s="7" t="str">
        <f>IF('Payments Export'!I7935="","",'Payments Export'!I7935)</f>
        <v/>
      </c>
      <c r="E7931" s="7" t="str">
        <f t="shared" si="246"/>
        <v/>
      </c>
      <c r="F7931" s="7" t="str">
        <f>IF('Payments Export'!A7935="","",'Payments Export'!N7935)</f>
        <v/>
      </c>
      <c r="G7931" s="7" t="str">
        <f>IF('Payments Export'!A7935="","",'Payments Export'!O7935)</f>
        <v/>
      </c>
      <c r="H7931" s="7" t="str">
        <f>IF('Payments Export'!B7935="","",G7931-F7931)</f>
        <v/>
      </c>
      <c r="I7931" s="3" t="str">
        <f>IF(C7931&lt;&gt;"",_xlfn.XLOOKUP(IFERROR(VALUE(C7931),C7931),'Items database'!A:A,'Items database'!B:B),(_xlfn.XLOOKUP(LEFT(E7931,3),Services,Services,"")))</f>
        <v/>
      </c>
      <c r="J7931" s="3" t="str">
        <f t="shared" si="247"/>
        <v/>
      </c>
    </row>
    <row r="7932" spans="1:10" x14ac:dyDescent="0.35">
      <c r="A7932" s="7" t="str">
        <f>IF('Payments Export'!A7936="","",'Payments Export'!A7936)</f>
        <v/>
      </c>
      <c r="B7932" s="7" t="str">
        <f>IF('Payments Export'!A7936="","",'Payments Export'!B7936)</f>
        <v/>
      </c>
      <c r="C7932" s="7" t="str">
        <f>IF(IFERROR(VALUE('Payments Export'!H7936),'Payments Export'!H7936)&lt;&gt;0,IFERROR(VALUE('Payments Export'!H7936),'Payments Export'!H7936),"")</f>
        <v/>
      </c>
      <c r="D7932" s="7" t="str">
        <f>IF('Payments Export'!I7936="","",'Payments Export'!I7936)</f>
        <v/>
      </c>
      <c r="E7932" s="7" t="str">
        <f t="shared" si="246"/>
        <v/>
      </c>
      <c r="F7932" s="7" t="str">
        <f>IF('Payments Export'!A7936="","",'Payments Export'!N7936)</f>
        <v/>
      </c>
      <c r="G7932" s="7" t="str">
        <f>IF('Payments Export'!A7936="","",'Payments Export'!O7936)</f>
        <v/>
      </c>
      <c r="H7932" s="7" t="str">
        <f>IF('Payments Export'!B7936="","",G7932-F7932)</f>
        <v/>
      </c>
      <c r="I7932" s="3" t="str">
        <f>IF(C7932&lt;&gt;"",_xlfn.XLOOKUP(IFERROR(VALUE(C7932),C7932),'Items database'!A:A,'Items database'!B:B),(_xlfn.XLOOKUP(LEFT(E7932,3),Services,Services,"")))</f>
        <v/>
      </c>
      <c r="J7932" s="3" t="str">
        <f t="shared" si="247"/>
        <v/>
      </c>
    </row>
    <row r="7933" spans="1:10" x14ac:dyDescent="0.35">
      <c r="A7933" s="7" t="str">
        <f>IF('Payments Export'!A7937="","",'Payments Export'!A7937)</f>
        <v/>
      </c>
      <c r="B7933" s="7" t="str">
        <f>IF('Payments Export'!A7937="","",'Payments Export'!B7937)</f>
        <v/>
      </c>
      <c r="C7933" s="7" t="str">
        <f>IF(IFERROR(VALUE('Payments Export'!H7937),'Payments Export'!H7937)&lt;&gt;0,IFERROR(VALUE('Payments Export'!H7937),'Payments Export'!H7937),"")</f>
        <v/>
      </c>
      <c r="D7933" s="7" t="str">
        <f>IF('Payments Export'!I7937="","",'Payments Export'!I7937)</f>
        <v/>
      </c>
      <c r="E7933" s="7" t="str">
        <f t="shared" si="246"/>
        <v/>
      </c>
      <c r="F7933" s="7" t="str">
        <f>IF('Payments Export'!A7937="","",'Payments Export'!N7937)</f>
        <v/>
      </c>
      <c r="G7933" s="7" t="str">
        <f>IF('Payments Export'!A7937="","",'Payments Export'!O7937)</f>
        <v/>
      </c>
      <c r="H7933" s="7" t="str">
        <f>IF('Payments Export'!B7937="","",G7933-F7933)</f>
        <v/>
      </c>
      <c r="I7933" s="3" t="str">
        <f>IF(C7933&lt;&gt;"",_xlfn.XLOOKUP(IFERROR(VALUE(C7933),C7933),'Items database'!A:A,'Items database'!B:B),(_xlfn.XLOOKUP(LEFT(E7933,3),Services,Services,"")))</f>
        <v/>
      </c>
      <c r="J7933" s="3" t="str">
        <f t="shared" si="247"/>
        <v/>
      </c>
    </row>
    <row r="7934" spans="1:10" x14ac:dyDescent="0.35">
      <c r="A7934" s="7" t="str">
        <f>IF('Payments Export'!A7938="","",'Payments Export'!A7938)</f>
        <v/>
      </c>
      <c r="B7934" s="7" t="str">
        <f>IF('Payments Export'!A7938="","",'Payments Export'!B7938)</f>
        <v/>
      </c>
      <c r="C7934" s="7" t="str">
        <f>IF(IFERROR(VALUE('Payments Export'!H7938),'Payments Export'!H7938)&lt;&gt;0,IFERROR(VALUE('Payments Export'!H7938),'Payments Export'!H7938),"")</f>
        <v/>
      </c>
      <c r="D7934" s="7" t="str">
        <f>IF('Payments Export'!I7938="","",'Payments Export'!I7938)</f>
        <v/>
      </c>
      <c r="E7934" s="7" t="str">
        <f t="shared" si="246"/>
        <v/>
      </c>
      <c r="F7934" s="7" t="str">
        <f>IF('Payments Export'!A7938="","",'Payments Export'!N7938)</f>
        <v/>
      </c>
      <c r="G7934" s="7" t="str">
        <f>IF('Payments Export'!A7938="","",'Payments Export'!O7938)</f>
        <v/>
      </c>
      <c r="H7934" s="7" t="str">
        <f>IF('Payments Export'!B7938="","",G7934-F7934)</f>
        <v/>
      </c>
      <c r="I7934" s="3" t="str">
        <f>IF(C7934&lt;&gt;"",_xlfn.XLOOKUP(IFERROR(VALUE(C7934),C7934),'Items database'!A:A,'Items database'!B:B),(_xlfn.XLOOKUP(LEFT(E7934,3),Services,Services,"")))</f>
        <v/>
      </c>
      <c r="J7934" s="3" t="str">
        <f t="shared" si="247"/>
        <v/>
      </c>
    </row>
    <row r="7935" spans="1:10" x14ac:dyDescent="0.35">
      <c r="A7935" s="7" t="str">
        <f>IF('Payments Export'!A7939="","",'Payments Export'!A7939)</f>
        <v/>
      </c>
      <c r="B7935" s="7" t="str">
        <f>IF('Payments Export'!A7939="","",'Payments Export'!B7939)</f>
        <v/>
      </c>
      <c r="C7935" s="7" t="str">
        <f>IF(IFERROR(VALUE('Payments Export'!H7939),'Payments Export'!H7939)&lt;&gt;0,IFERROR(VALUE('Payments Export'!H7939),'Payments Export'!H7939),"")</f>
        <v/>
      </c>
      <c r="D7935" s="7" t="str">
        <f>IF('Payments Export'!I7939="","",'Payments Export'!I7939)</f>
        <v/>
      </c>
      <c r="E7935" s="7" t="str">
        <f t="shared" si="246"/>
        <v/>
      </c>
      <c r="F7935" s="7" t="str">
        <f>IF('Payments Export'!A7939="","",'Payments Export'!N7939)</f>
        <v/>
      </c>
      <c r="G7935" s="7" t="str">
        <f>IF('Payments Export'!A7939="","",'Payments Export'!O7939)</f>
        <v/>
      </c>
      <c r="H7935" s="7" t="str">
        <f>IF('Payments Export'!B7939="","",G7935-F7935)</f>
        <v/>
      </c>
      <c r="I7935" s="3" t="str">
        <f>IF(C7935&lt;&gt;"",_xlfn.XLOOKUP(IFERROR(VALUE(C7935),C7935),'Items database'!A:A,'Items database'!B:B),(_xlfn.XLOOKUP(LEFT(E7935,3),Services,Services,"")))</f>
        <v/>
      </c>
      <c r="J7935" s="3" t="str">
        <f t="shared" si="247"/>
        <v/>
      </c>
    </row>
    <row r="7936" spans="1:10" x14ac:dyDescent="0.35">
      <c r="A7936" s="7" t="str">
        <f>IF('Payments Export'!A7940="","",'Payments Export'!A7940)</f>
        <v/>
      </c>
      <c r="B7936" s="7" t="str">
        <f>IF('Payments Export'!A7940="","",'Payments Export'!B7940)</f>
        <v/>
      </c>
      <c r="C7936" s="7" t="str">
        <f>IF(IFERROR(VALUE('Payments Export'!H7940),'Payments Export'!H7940)&lt;&gt;0,IFERROR(VALUE('Payments Export'!H7940),'Payments Export'!H7940),"")</f>
        <v/>
      </c>
      <c r="D7936" s="7" t="str">
        <f>IF('Payments Export'!I7940="","",'Payments Export'!I7940)</f>
        <v/>
      </c>
      <c r="E7936" s="7" t="str">
        <f t="shared" si="246"/>
        <v/>
      </c>
      <c r="F7936" s="7" t="str">
        <f>IF('Payments Export'!A7940="","",'Payments Export'!N7940)</f>
        <v/>
      </c>
      <c r="G7936" s="7" t="str">
        <f>IF('Payments Export'!A7940="","",'Payments Export'!O7940)</f>
        <v/>
      </c>
      <c r="H7936" s="7" t="str">
        <f>IF('Payments Export'!B7940="","",G7936-F7936)</f>
        <v/>
      </c>
      <c r="I7936" s="3" t="str">
        <f>IF(C7936&lt;&gt;"",_xlfn.XLOOKUP(IFERROR(VALUE(C7936),C7936),'Items database'!A:A,'Items database'!B:B),(_xlfn.XLOOKUP(LEFT(E7936,3),Services,Services,"")))</f>
        <v/>
      </c>
      <c r="J7936" s="3" t="str">
        <f t="shared" si="247"/>
        <v/>
      </c>
    </row>
    <row r="7937" spans="1:10" x14ac:dyDescent="0.35">
      <c r="A7937" s="7" t="str">
        <f>IF('Payments Export'!A7941="","",'Payments Export'!A7941)</f>
        <v/>
      </c>
      <c r="B7937" s="7" t="str">
        <f>IF('Payments Export'!A7941="","",'Payments Export'!B7941)</f>
        <v/>
      </c>
      <c r="C7937" s="7" t="str">
        <f>IF(IFERROR(VALUE('Payments Export'!H7941),'Payments Export'!H7941)&lt;&gt;0,IFERROR(VALUE('Payments Export'!H7941),'Payments Export'!H7941),"")</f>
        <v/>
      </c>
      <c r="D7937" s="7" t="str">
        <f>IF('Payments Export'!I7941="","",'Payments Export'!I7941)</f>
        <v/>
      </c>
      <c r="E7937" s="7" t="str">
        <f t="shared" ref="E7937:E8000" si="248">LEFT(D7937,66)</f>
        <v/>
      </c>
      <c r="F7937" s="7" t="str">
        <f>IF('Payments Export'!A7941="","",'Payments Export'!N7941)</f>
        <v/>
      </c>
      <c r="G7937" s="7" t="str">
        <f>IF('Payments Export'!A7941="","",'Payments Export'!O7941)</f>
        <v/>
      </c>
      <c r="H7937" s="7" t="str">
        <f>IF('Payments Export'!B7941="","",G7937-F7937)</f>
        <v/>
      </c>
      <c r="I7937" s="3" t="str">
        <f>IF(C7937&lt;&gt;"",_xlfn.XLOOKUP(IFERROR(VALUE(C7937),C7937),'Items database'!A:A,'Items database'!B:B),(_xlfn.XLOOKUP(LEFT(E7937,3),Services,Services,"")))</f>
        <v/>
      </c>
      <c r="J7937" s="3" t="str">
        <f t="shared" ref="J7937:J8000" si="249">IF(ISNUMBER(F7937)=TRUE,IF(F7937=0,"","GST"),"")</f>
        <v/>
      </c>
    </row>
    <row r="7938" spans="1:10" x14ac:dyDescent="0.35">
      <c r="A7938" s="7" t="str">
        <f>IF('Payments Export'!A7942="","",'Payments Export'!A7942)</f>
        <v/>
      </c>
      <c r="B7938" s="7" t="str">
        <f>IF('Payments Export'!A7942="","",'Payments Export'!B7942)</f>
        <v/>
      </c>
      <c r="C7938" s="7" t="str">
        <f>IF(IFERROR(VALUE('Payments Export'!H7942),'Payments Export'!H7942)&lt;&gt;0,IFERROR(VALUE('Payments Export'!H7942),'Payments Export'!H7942),"")</f>
        <v/>
      </c>
      <c r="D7938" s="7" t="str">
        <f>IF('Payments Export'!I7942="","",'Payments Export'!I7942)</f>
        <v/>
      </c>
      <c r="E7938" s="7" t="str">
        <f t="shared" si="248"/>
        <v/>
      </c>
      <c r="F7938" s="7" t="str">
        <f>IF('Payments Export'!A7942="","",'Payments Export'!N7942)</f>
        <v/>
      </c>
      <c r="G7938" s="7" t="str">
        <f>IF('Payments Export'!A7942="","",'Payments Export'!O7942)</f>
        <v/>
      </c>
      <c r="H7938" s="7" t="str">
        <f>IF('Payments Export'!B7942="","",G7938-F7938)</f>
        <v/>
      </c>
      <c r="I7938" s="3" t="str">
        <f>IF(C7938&lt;&gt;"",_xlfn.XLOOKUP(IFERROR(VALUE(C7938),C7938),'Items database'!A:A,'Items database'!B:B),(_xlfn.XLOOKUP(LEFT(E7938,3),Services,Services,"")))</f>
        <v/>
      </c>
      <c r="J7938" s="3" t="str">
        <f t="shared" si="249"/>
        <v/>
      </c>
    </row>
    <row r="7939" spans="1:10" x14ac:dyDescent="0.35">
      <c r="A7939" s="7" t="str">
        <f>IF('Payments Export'!A7943="","",'Payments Export'!A7943)</f>
        <v/>
      </c>
      <c r="B7939" s="7" t="str">
        <f>IF('Payments Export'!A7943="","",'Payments Export'!B7943)</f>
        <v/>
      </c>
      <c r="C7939" s="7" t="str">
        <f>IF(IFERROR(VALUE('Payments Export'!H7943),'Payments Export'!H7943)&lt;&gt;0,IFERROR(VALUE('Payments Export'!H7943),'Payments Export'!H7943),"")</f>
        <v/>
      </c>
      <c r="D7939" s="7" t="str">
        <f>IF('Payments Export'!I7943="","",'Payments Export'!I7943)</f>
        <v/>
      </c>
      <c r="E7939" s="7" t="str">
        <f t="shared" si="248"/>
        <v/>
      </c>
      <c r="F7939" s="7" t="str">
        <f>IF('Payments Export'!A7943="","",'Payments Export'!N7943)</f>
        <v/>
      </c>
      <c r="G7939" s="7" t="str">
        <f>IF('Payments Export'!A7943="","",'Payments Export'!O7943)</f>
        <v/>
      </c>
      <c r="H7939" s="7" t="str">
        <f>IF('Payments Export'!B7943="","",G7939-F7939)</f>
        <v/>
      </c>
      <c r="I7939" s="3" t="str">
        <f>IF(C7939&lt;&gt;"",_xlfn.XLOOKUP(IFERROR(VALUE(C7939),C7939),'Items database'!A:A,'Items database'!B:B),(_xlfn.XLOOKUP(LEFT(E7939,3),Services,Services,"")))</f>
        <v/>
      </c>
      <c r="J7939" s="3" t="str">
        <f t="shared" si="249"/>
        <v/>
      </c>
    </row>
    <row r="7940" spans="1:10" x14ac:dyDescent="0.35">
      <c r="A7940" s="7" t="str">
        <f>IF('Payments Export'!A7944="","",'Payments Export'!A7944)</f>
        <v/>
      </c>
      <c r="B7940" s="7" t="str">
        <f>IF('Payments Export'!A7944="","",'Payments Export'!B7944)</f>
        <v/>
      </c>
      <c r="C7940" s="7" t="str">
        <f>IF(IFERROR(VALUE('Payments Export'!H7944),'Payments Export'!H7944)&lt;&gt;0,IFERROR(VALUE('Payments Export'!H7944),'Payments Export'!H7944),"")</f>
        <v/>
      </c>
      <c r="D7940" s="7" t="str">
        <f>IF('Payments Export'!I7944="","",'Payments Export'!I7944)</f>
        <v/>
      </c>
      <c r="E7940" s="7" t="str">
        <f t="shared" si="248"/>
        <v/>
      </c>
      <c r="F7940" s="7" t="str">
        <f>IF('Payments Export'!A7944="","",'Payments Export'!N7944)</f>
        <v/>
      </c>
      <c r="G7940" s="7" t="str">
        <f>IF('Payments Export'!A7944="","",'Payments Export'!O7944)</f>
        <v/>
      </c>
      <c r="H7940" s="7" t="str">
        <f>IF('Payments Export'!B7944="","",G7940-F7940)</f>
        <v/>
      </c>
      <c r="I7940" s="3" t="str">
        <f>IF(C7940&lt;&gt;"",_xlfn.XLOOKUP(IFERROR(VALUE(C7940),C7940),'Items database'!A:A,'Items database'!B:B),(_xlfn.XLOOKUP(LEFT(E7940,3),Services,Services,"")))</f>
        <v/>
      </c>
      <c r="J7940" s="3" t="str">
        <f t="shared" si="249"/>
        <v/>
      </c>
    </row>
    <row r="7941" spans="1:10" x14ac:dyDescent="0.35">
      <c r="A7941" s="7" t="str">
        <f>IF('Payments Export'!A7945="","",'Payments Export'!A7945)</f>
        <v/>
      </c>
      <c r="B7941" s="7" t="str">
        <f>IF('Payments Export'!A7945="","",'Payments Export'!B7945)</f>
        <v/>
      </c>
      <c r="C7941" s="7" t="str">
        <f>IF(IFERROR(VALUE('Payments Export'!H7945),'Payments Export'!H7945)&lt;&gt;0,IFERROR(VALUE('Payments Export'!H7945),'Payments Export'!H7945),"")</f>
        <v/>
      </c>
      <c r="D7941" s="7" t="str">
        <f>IF('Payments Export'!I7945="","",'Payments Export'!I7945)</f>
        <v/>
      </c>
      <c r="E7941" s="7" t="str">
        <f t="shared" si="248"/>
        <v/>
      </c>
      <c r="F7941" s="7" t="str">
        <f>IF('Payments Export'!A7945="","",'Payments Export'!N7945)</f>
        <v/>
      </c>
      <c r="G7941" s="7" t="str">
        <f>IF('Payments Export'!A7945="","",'Payments Export'!O7945)</f>
        <v/>
      </c>
      <c r="H7941" s="7" t="str">
        <f>IF('Payments Export'!B7945="","",G7941-F7941)</f>
        <v/>
      </c>
      <c r="I7941" s="3" t="str">
        <f>IF(C7941&lt;&gt;"",_xlfn.XLOOKUP(IFERROR(VALUE(C7941),C7941),'Items database'!A:A,'Items database'!B:B),(_xlfn.XLOOKUP(LEFT(E7941,3),Services,Services,"")))</f>
        <v/>
      </c>
      <c r="J7941" s="3" t="str">
        <f t="shared" si="249"/>
        <v/>
      </c>
    </row>
    <row r="7942" spans="1:10" x14ac:dyDescent="0.35">
      <c r="A7942" s="7" t="str">
        <f>IF('Payments Export'!A7946="","",'Payments Export'!A7946)</f>
        <v/>
      </c>
      <c r="B7942" s="7" t="str">
        <f>IF('Payments Export'!A7946="","",'Payments Export'!B7946)</f>
        <v/>
      </c>
      <c r="C7942" s="7" t="str">
        <f>IF(IFERROR(VALUE('Payments Export'!H7946),'Payments Export'!H7946)&lt;&gt;0,IFERROR(VALUE('Payments Export'!H7946),'Payments Export'!H7946),"")</f>
        <v/>
      </c>
      <c r="D7942" s="7" t="str">
        <f>IF('Payments Export'!I7946="","",'Payments Export'!I7946)</f>
        <v/>
      </c>
      <c r="E7942" s="7" t="str">
        <f t="shared" si="248"/>
        <v/>
      </c>
      <c r="F7942" s="7" t="str">
        <f>IF('Payments Export'!A7946="","",'Payments Export'!N7946)</f>
        <v/>
      </c>
      <c r="G7942" s="7" t="str">
        <f>IF('Payments Export'!A7946="","",'Payments Export'!O7946)</f>
        <v/>
      </c>
      <c r="H7942" s="7" t="str">
        <f>IF('Payments Export'!B7946="","",G7942-F7942)</f>
        <v/>
      </c>
      <c r="I7942" s="3" t="str">
        <f>IF(C7942&lt;&gt;"",_xlfn.XLOOKUP(IFERROR(VALUE(C7942),C7942),'Items database'!A:A,'Items database'!B:B),(_xlfn.XLOOKUP(LEFT(E7942,3),Services,Services,"")))</f>
        <v/>
      </c>
      <c r="J7942" s="3" t="str">
        <f t="shared" si="249"/>
        <v/>
      </c>
    </row>
    <row r="7943" spans="1:10" x14ac:dyDescent="0.35">
      <c r="A7943" s="7" t="str">
        <f>IF('Payments Export'!A7947="","",'Payments Export'!A7947)</f>
        <v/>
      </c>
      <c r="B7943" s="7" t="str">
        <f>IF('Payments Export'!A7947="","",'Payments Export'!B7947)</f>
        <v/>
      </c>
      <c r="C7943" s="7" t="str">
        <f>IF(IFERROR(VALUE('Payments Export'!H7947),'Payments Export'!H7947)&lt;&gt;0,IFERROR(VALUE('Payments Export'!H7947),'Payments Export'!H7947),"")</f>
        <v/>
      </c>
      <c r="D7943" s="7" t="str">
        <f>IF('Payments Export'!I7947="","",'Payments Export'!I7947)</f>
        <v/>
      </c>
      <c r="E7943" s="7" t="str">
        <f t="shared" si="248"/>
        <v/>
      </c>
      <c r="F7943" s="7" t="str">
        <f>IF('Payments Export'!A7947="","",'Payments Export'!N7947)</f>
        <v/>
      </c>
      <c r="G7943" s="7" t="str">
        <f>IF('Payments Export'!A7947="","",'Payments Export'!O7947)</f>
        <v/>
      </c>
      <c r="H7943" s="7" t="str">
        <f>IF('Payments Export'!B7947="","",G7943-F7943)</f>
        <v/>
      </c>
      <c r="I7943" s="3" t="str">
        <f>IF(C7943&lt;&gt;"",_xlfn.XLOOKUP(IFERROR(VALUE(C7943),C7943),'Items database'!A:A,'Items database'!B:B),(_xlfn.XLOOKUP(LEFT(E7943,3),Services,Services,"")))</f>
        <v/>
      </c>
      <c r="J7943" s="3" t="str">
        <f t="shared" si="249"/>
        <v/>
      </c>
    </row>
    <row r="7944" spans="1:10" x14ac:dyDescent="0.35">
      <c r="A7944" s="7" t="str">
        <f>IF('Payments Export'!A7948="","",'Payments Export'!A7948)</f>
        <v/>
      </c>
      <c r="B7944" s="7" t="str">
        <f>IF('Payments Export'!A7948="","",'Payments Export'!B7948)</f>
        <v/>
      </c>
      <c r="C7944" s="7" t="str">
        <f>IF(IFERROR(VALUE('Payments Export'!H7948),'Payments Export'!H7948)&lt;&gt;0,IFERROR(VALUE('Payments Export'!H7948),'Payments Export'!H7948),"")</f>
        <v/>
      </c>
      <c r="D7944" s="7" t="str">
        <f>IF('Payments Export'!I7948="","",'Payments Export'!I7948)</f>
        <v/>
      </c>
      <c r="E7944" s="7" t="str">
        <f t="shared" si="248"/>
        <v/>
      </c>
      <c r="F7944" s="7" t="str">
        <f>IF('Payments Export'!A7948="","",'Payments Export'!N7948)</f>
        <v/>
      </c>
      <c r="G7944" s="7" t="str">
        <f>IF('Payments Export'!A7948="","",'Payments Export'!O7948)</f>
        <v/>
      </c>
      <c r="H7944" s="7" t="str">
        <f>IF('Payments Export'!B7948="","",G7944-F7944)</f>
        <v/>
      </c>
      <c r="I7944" s="3" t="str">
        <f>IF(C7944&lt;&gt;"",_xlfn.XLOOKUP(IFERROR(VALUE(C7944),C7944),'Items database'!A:A,'Items database'!B:B),(_xlfn.XLOOKUP(LEFT(E7944,3),Services,Services,"")))</f>
        <v/>
      </c>
      <c r="J7944" s="3" t="str">
        <f t="shared" si="249"/>
        <v/>
      </c>
    </row>
    <row r="7945" spans="1:10" x14ac:dyDescent="0.35">
      <c r="A7945" s="7" t="str">
        <f>IF('Payments Export'!A7949="","",'Payments Export'!A7949)</f>
        <v/>
      </c>
      <c r="B7945" s="7" t="str">
        <f>IF('Payments Export'!A7949="","",'Payments Export'!B7949)</f>
        <v/>
      </c>
      <c r="C7945" s="7" t="str">
        <f>IF(IFERROR(VALUE('Payments Export'!H7949),'Payments Export'!H7949)&lt;&gt;0,IFERROR(VALUE('Payments Export'!H7949),'Payments Export'!H7949),"")</f>
        <v/>
      </c>
      <c r="D7945" s="7" t="str">
        <f>IF('Payments Export'!I7949="","",'Payments Export'!I7949)</f>
        <v/>
      </c>
      <c r="E7945" s="7" t="str">
        <f t="shared" si="248"/>
        <v/>
      </c>
      <c r="F7945" s="7" t="str">
        <f>IF('Payments Export'!A7949="","",'Payments Export'!N7949)</f>
        <v/>
      </c>
      <c r="G7945" s="7" t="str">
        <f>IF('Payments Export'!A7949="","",'Payments Export'!O7949)</f>
        <v/>
      </c>
      <c r="H7945" s="7" t="str">
        <f>IF('Payments Export'!B7949="","",G7945-F7945)</f>
        <v/>
      </c>
      <c r="I7945" s="3" t="str">
        <f>IF(C7945&lt;&gt;"",_xlfn.XLOOKUP(IFERROR(VALUE(C7945),C7945),'Items database'!A:A,'Items database'!B:B),(_xlfn.XLOOKUP(LEFT(E7945,3),Services,Services,"")))</f>
        <v/>
      </c>
      <c r="J7945" s="3" t="str">
        <f t="shared" si="249"/>
        <v/>
      </c>
    </row>
    <row r="7946" spans="1:10" x14ac:dyDescent="0.35">
      <c r="A7946" s="7" t="str">
        <f>IF('Payments Export'!A7950="","",'Payments Export'!A7950)</f>
        <v/>
      </c>
      <c r="B7946" s="7" t="str">
        <f>IF('Payments Export'!A7950="","",'Payments Export'!B7950)</f>
        <v/>
      </c>
      <c r="C7946" s="7" t="str">
        <f>IF(IFERROR(VALUE('Payments Export'!H7950),'Payments Export'!H7950)&lt;&gt;0,IFERROR(VALUE('Payments Export'!H7950),'Payments Export'!H7950),"")</f>
        <v/>
      </c>
      <c r="D7946" s="7" t="str">
        <f>IF('Payments Export'!I7950="","",'Payments Export'!I7950)</f>
        <v/>
      </c>
      <c r="E7946" s="7" t="str">
        <f t="shared" si="248"/>
        <v/>
      </c>
      <c r="F7946" s="7" t="str">
        <f>IF('Payments Export'!A7950="","",'Payments Export'!N7950)</f>
        <v/>
      </c>
      <c r="G7946" s="7" t="str">
        <f>IF('Payments Export'!A7950="","",'Payments Export'!O7950)</f>
        <v/>
      </c>
      <c r="H7946" s="7" t="str">
        <f>IF('Payments Export'!B7950="","",G7946-F7946)</f>
        <v/>
      </c>
      <c r="I7946" s="3" t="str">
        <f>IF(C7946&lt;&gt;"",_xlfn.XLOOKUP(IFERROR(VALUE(C7946),C7946),'Items database'!A:A,'Items database'!B:B),(_xlfn.XLOOKUP(LEFT(E7946,3),Services,Services,"")))</f>
        <v/>
      </c>
      <c r="J7946" s="3" t="str">
        <f t="shared" si="249"/>
        <v/>
      </c>
    </row>
    <row r="7947" spans="1:10" x14ac:dyDescent="0.35">
      <c r="A7947" s="7" t="str">
        <f>IF('Payments Export'!A7951="","",'Payments Export'!A7951)</f>
        <v/>
      </c>
      <c r="B7947" s="7" t="str">
        <f>IF('Payments Export'!A7951="","",'Payments Export'!B7951)</f>
        <v/>
      </c>
      <c r="C7947" s="7" t="str">
        <f>IF(IFERROR(VALUE('Payments Export'!H7951),'Payments Export'!H7951)&lt;&gt;0,IFERROR(VALUE('Payments Export'!H7951),'Payments Export'!H7951),"")</f>
        <v/>
      </c>
      <c r="D7947" s="7" t="str">
        <f>IF('Payments Export'!I7951="","",'Payments Export'!I7951)</f>
        <v/>
      </c>
      <c r="E7947" s="7" t="str">
        <f t="shared" si="248"/>
        <v/>
      </c>
      <c r="F7947" s="7" t="str">
        <f>IF('Payments Export'!A7951="","",'Payments Export'!N7951)</f>
        <v/>
      </c>
      <c r="G7947" s="7" t="str">
        <f>IF('Payments Export'!A7951="","",'Payments Export'!O7951)</f>
        <v/>
      </c>
      <c r="H7947" s="7" t="str">
        <f>IF('Payments Export'!B7951="","",G7947-F7947)</f>
        <v/>
      </c>
      <c r="I7947" s="3" t="str">
        <f>IF(C7947&lt;&gt;"",_xlfn.XLOOKUP(IFERROR(VALUE(C7947),C7947),'Items database'!A:A,'Items database'!B:B),(_xlfn.XLOOKUP(LEFT(E7947,3),Services,Services,"")))</f>
        <v/>
      </c>
      <c r="J7947" s="3" t="str">
        <f t="shared" si="249"/>
        <v/>
      </c>
    </row>
    <row r="7948" spans="1:10" x14ac:dyDescent="0.35">
      <c r="A7948" s="7" t="str">
        <f>IF('Payments Export'!A7952="","",'Payments Export'!A7952)</f>
        <v/>
      </c>
      <c r="B7948" s="7" t="str">
        <f>IF('Payments Export'!A7952="","",'Payments Export'!B7952)</f>
        <v/>
      </c>
      <c r="C7948" s="7" t="str">
        <f>IF(IFERROR(VALUE('Payments Export'!H7952),'Payments Export'!H7952)&lt;&gt;0,IFERROR(VALUE('Payments Export'!H7952),'Payments Export'!H7952),"")</f>
        <v/>
      </c>
      <c r="D7948" s="7" t="str">
        <f>IF('Payments Export'!I7952="","",'Payments Export'!I7952)</f>
        <v/>
      </c>
      <c r="E7948" s="7" t="str">
        <f t="shared" si="248"/>
        <v/>
      </c>
      <c r="F7948" s="7" t="str">
        <f>IF('Payments Export'!A7952="","",'Payments Export'!N7952)</f>
        <v/>
      </c>
      <c r="G7948" s="7" t="str">
        <f>IF('Payments Export'!A7952="","",'Payments Export'!O7952)</f>
        <v/>
      </c>
      <c r="H7948" s="7" t="str">
        <f>IF('Payments Export'!B7952="","",G7948-F7948)</f>
        <v/>
      </c>
      <c r="I7948" s="3" t="str">
        <f>IF(C7948&lt;&gt;"",_xlfn.XLOOKUP(IFERROR(VALUE(C7948),C7948),'Items database'!A:A,'Items database'!B:B),(_xlfn.XLOOKUP(LEFT(E7948,3),Services,Services,"")))</f>
        <v/>
      </c>
      <c r="J7948" s="3" t="str">
        <f t="shared" si="249"/>
        <v/>
      </c>
    </row>
    <row r="7949" spans="1:10" x14ac:dyDescent="0.35">
      <c r="A7949" s="7" t="str">
        <f>IF('Payments Export'!A7953="","",'Payments Export'!A7953)</f>
        <v/>
      </c>
      <c r="B7949" s="7" t="str">
        <f>IF('Payments Export'!A7953="","",'Payments Export'!B7953)</f>
        <v/>
      </c>
      <c r="C7949" s="7" t="str">
        <f>IF(IFERROR(VALUE('Payments Export'!H7953),'Payments Export'!H7953)&lt;&gt;0,IFERROR(VALUE('Payments Export'!H7953),'Payments Export'!H7953),"")</f>
        <v/>
      </c>
      <c r="D7949" s="7" t="str">
        <f>IF('Payments Export'!I7953="","",'Payments Export'!I7953)</f>
        <v/>
      </c>
      <c r="E7949" s="7" t="str">
        <f t="shared" si="248"/>
        <v/>
      </c>
      <c r="F7949" s="7" t="str">
        <f>IF('Payments Export'!A7953="","",'Payments Export'!N7953)</f>
        <v/>
      </c>
      <c r="G7949" s="7" t="str">
        <f>IF('Payments Export'!A7953="","",'Payments Export'!O7953)</f>
        <v/>
      </c>
      <c r="H7949" s="7" t="str">
        <f>IF('Payments Export'!B7953="","",G7949-F7949)</f>
        <v/>
      </c>
      <c r="I7949" s="3" t="str">
        <f>IF(C7949&lt;&gt;"",_xlfn.XLOOKUP(IFERROR(VALUE(C7949),C7949),'Items database'!A:A,'Items database'!B:B),(_xlfn.XLOOKUP(LEFT(E7949,3),Services,Services,"")))</f>
        <v/>
      </c>
      <c r="J7949" s="3" t="str">
        <f t="shared" si="249"/>
        <v/>
      </c>
    </row>
    <row r="7950" spans="1:10" x14ac:dyDescent="0.35">
      <c r="A7950" s="7" t="str">
        <f>IF('Payments Export'!A7954="","",'Payments Export'!A7954)</f>
        <v/>
      </c>
      <c r="B7950" s="7" t="str">
        <f>IF('Payments Export'!A7954="","",'Payments Export'!B7954)</f>
        <v/>
      </c>
      <c r="C7950" s="7" t="str">
        <f>IF(IFERROR(VALUE('Payments Export'!H7954),'Payments Export'!H7954)&lt;&gt;0,IFERROR(VALUE('Payments Export'!H7954),'Payments Export'!H7954),"")</f>
        <v/>
      </c>
      <c r="D7950" s="7" t="str">
        <f>IF('Payments Export'!I7954="","",'Payments Export'!I7954)</f>
        <v/>
      </c>
      <c r="E7950" s="7" t="str">
        <f t="shared" si="248"/>
        <v/>
      </c>
      <c r="F7950" s="7" t="str">
        <f>IF('Payments Export'!A7954="","",'Payments Export'!N7954)</f>
        <v/>
      </c>
      <c r="G7950" s="7" t="str">
        <f>IF('Payments Export'!A7954="","",'Payments Export'!O7954)</f>
        <v/>
      </c>
      <c r="H7950" s="7" t="str">
        <f>IF('Payments Export'!B7954="","",G7950-F7950)</f>
        <v/>
      </c>
      <c r="I7950" s="3" t="str">
        <f>IF(C7950&lt;&gt;"",_xlfn.XLOOKUP(IFERROR(VALUE(C7950),C7950),'Items database'!A:A,'Items database'!B:B),(_xlfn.XLOOKUP(LEFT(E7950,3),Services,Services,"")))</f>
        <v/>
      </c>
      <c r="J7950" s="3" t="str">
        <f t="shared" si="249"/>
        <v/>
      </c>
    </row>
    <row r="7951" spans="1:10" x14ac:dyDescent="0.35">
      <c r="A7951" s="7" t="str">
        <f>IF('Payments Export'!A7955="","",'Payments Export'!A7955)</f>
        <v/>
      </c>
      <c r="B7951" s="7" t="str">
        <f>IF('Payments Export'!A7955="","",'Payments Export'!B7955)</f>
        <v/>
      </c>
      <c r="C7951" s="7" t="str">
        <f>IF(IFERROR(VALUE('Payments Export'!H7955),'Payments Export'!H7955)&lt;&gt;0,IFERROR(VALUE('Payments Export'!H7955),'Payments Export'!H7955),"")</f>
        <v/>
      </c>
      <c r="D7951" s="7" t="str">
        <f>IF('Payments Export'!I7955="","",'Payments Export'!I7955)</f>
        <v/>
      </c>
      <c r="E7951" s="7" t="str">
        <f t="shared" si="248"/>
        <v/>
      </c>
      <c r="F7951" s="7" t="str">
        <f>IF('Payments Export'!A7955="","",'Payments Export'!N7955)</f>
        <v/>
      </c>
      <c r="G7951" s="7" t="str">
        <f>IF('Payments Export'!A7955="","",'Payments Export'!O7955)</f>
        <v/>
      </c>
      <c r="H7951" s="7" t="str">
        <f>IF('Payments Export'!B7955="","",G7951-F7951)</f>
        <v/>
      </c>
      <c r="I7951" s="3" t="str">
        <f>IF(C7951&lt;&gt;"",_xlfn.XLOOKUP(IFERROR(VALUE(C7951),C7951),'Items database'!A:A,'Items database'!B:B),(_xlfn.XLOOKUP(LEFT(E7951,3),Services,Services,"")))</f>
        <v/>
      </c>
      <c r="J7951" s="3" t="str">
        <f t="shared" si="249"/>
        <v/>
      </c>
    </row>
    <row r="7952" spans="1:10" x14ac:dyDescent="0.35">
      <c r="A7952" s="7" t="str">
        <f>IF('Payments Export'!A7956="","",'Payments Export'!A7956)</f>
        <v/>
      </c>
      <c r="B7952" s="7" t="str">
        <f>IF('Payments Export'!A7956="","",'Payments Export'!B7956)</f>
        <v/>
      </c>
      <c r="C7952" s="7" t="str">
        <f>IF(IFERROR(VALUE('Payments Export'!H7956),'Payments Export'!H7956)&lt;&gt;0,IFERROR(VALUE('Payments Export'!H7956),'Payments Export'!H7956),"")</f>
        <v/>
      </c>
      <c r="D7952" s="7" t="str">
        <f>IF('Payments Export'!I7956="","",'Payments Export'!I7956)</f>
        <v/>
      </c>
      <c r="E7952" s="7" t="str">
        <f t="shared" si="248"/>
        <v/>
      </c>
      <c r="F7952" s="7" t="str">
        <f>IF('Payments Export'!A7956="","",'Payments Export'!N7956)</f>
        <v/>
      </c>
      <c r="G7952" s="7" t="str">
        <f>IF('Payments Export'!A7956="","",'Payments Export'!O7956)</f>
        <v/>
      </c>
      <c r="H7952" s="7" t="str">
        <f>IF('Payments Export'!B7956="","",G7952-F7952)</f>
        <v/>
      </c>
      <c r="I7952" s="3" t="str">
        <f>IF(C7952&lt;&gt;"",_xlfn.XLOOKUP(IFERROR(VALUE(C7952),C7952),'Items database'!A:A,'Items database'!B:B),(_xlfn.XLOOKUP(LEFT(E7952,3),Services,Services,"")))</f>
        <v/>
      </c>
      <c r="J7952" s="3" t="str">
        <f t="shared" si="249"/>
        <v/>
      </c>
    </row>
    <row r="7953" spans="1:10" x14ac:dyDescent="0.35">
      <c r="A7953" s="7" t="str">
        <f>IF('Payments Export'!A7957="","",'Payments Export'!A7957)</f>
        <v/>
      </c>
      <c r="B7953" s="7" t="str">
        <f>IF('Payments Export'!A7957="","",'Payments Export'!B7957)</f>
        <v/>
      </c>
      <c r="C7953" s="7" t="str">
        <f>IF(IFERROR(VALUE('Payments Export'!H7957),'Payments Export'!H7957)&lt;&gt;0,IFERROR(VALUE('Payments Export'!H7957),'Payments Export'!H7957),"")</f>
        <v/>
      </c>
      <c r="D7953" s="7" t="str">
        <f>IF('Payments Export'!I7957="","",'Payments Export'!I7957)</f>
        <v/>
      </c>
      <c r="E7953" s="7" t="str">
        <f t="shared" si="248"/>
        <v/>
      </c>
      <c r="F7953" s="7" t="str">
        <f>IF('Payments Export'!A7957="","",'Payments Export'!N7957)</f>
        <v/>
      </c>
      <c r="G7953" s="7" t="str">
        <f>IF('Payments Export'!A7957="","",'Payments Export'!O7957)</f>
        <v/>
      </c>
      <c r="H7953" s="7" t="str">
        <f>IF('Payments Export'!B7957="","",G7953-F7953)</f>
        <v/>
      </c>
      <c r="I7953" s="3" t="str">
        <f>IF(C7953&lt;&gt;"",_xlfn.XLOOKUP(IFERROR(VALUE(C7953),C7953),'Items database'!A:A,'Items database'!B:B),(_xlfn.XLOOKUP(LEFT(E7953,3),Services,Services,"")))</f>
        <v/>
      </c>
      <c r="J7953" s="3" t="str">
        <f t="shared" si="249"/>
        <v/>
      </c>
    </row>
    <row r="7954" spans="1:10" x14ac:dyDescent="0.35">
      <c r="A7954" s="7" t="str">
        <f>IF('Payments Export'!A7958="","",'Payments Export'!A7958)</f>
        <v/>
      </c>
      <c r="B7954" s="7" t="str">
        <f>IF('Payments Export'!A7958="","",'Payments Export'!B7958)</f>
        <v/>
      </c>
      <c r="C7954" s="7" t="str">
        <f>IF(IFERROR(VALUE('Payments Export'!H7958),'Payments Export'!H7958)&lt;&gt;0,IFERROR(VALUE('Payments Export'!H7958),'Payments Export'!H7958),"")</f>
        <v/>
      </c>
      <c r="D7954" s="7" t="str">
        <f>IF('Payments Export'!I7958="","",'Payments Export'!I7958)</f>
        <v/>
      </c>
      <c r="E7954" s="7" t="str">
        <f t="shared" si="248"/>
        <v/>
      </c>
      <c r="F7954" s="7" t="str">
        <f>IF('Payments Export'!A7958="","",'Payments Export'!N7958)</f>
        <v/>
      </c>
      <c r="G7954" s="7" t="str">
        <f>IF('Payments Export'!A7958="","",'Payments Export'!O7958)</f>
        <v/>
      </c>
      <c r="H7954" s="7" t="str">
        <f>IF('Payments Export'!B7958="","",G7954-F7954)</f>
        <v/>
      </c>
      <c r="I7954" s="3" t="str">
        <f>IF(C7954&lt;&gt;"",_xlfn.XLOOKUP(IFERROR(VALUE(C7954),C7954),'Items database'!A:A,'Items database'!B:B),(_xlfn.XLOOKUP(LEFT(E7954,3),Services,Services,"")))</f>
        <v/>
      </c>
      <c r="J7954" s="3" t="str">
        <f t="shared" si="249"/>
        <v/>
      </c>
    </row>
    <row r="7955" spans="1:10" x14ac:dyDescent="0.35">
      <c r="A7955" s="7" t="str">
        <f>IF('Payments Export'!A7959="","",'Payments Export'!A7959)</f>
        <v/>
      </c>
      <c r="B7955" s="7" t="str">
        <f>IF('Payments Export'!A7959="","",'Payments Export'!B7959)</f>
        <v/>
      </c>
      <c r="C7955" s="7" t="str">
        <f>IF(IFERROR(VALUE('Payments Export'!H7959),'Payments Export'!H7959)&lt;&gt;0,IFERROR(VALUE('Payments Export'!H7959),'Payments Export'!H7959),"")</f>
        <v/>
      </c>
      <c r="D7955" s="7" t="str">
        <f>IF('Payments Export'!I7959="","",'Payments Export'!I7959)</f>
        <v/>
      </c>
      <c r="E7955" s="7" t="str">
        <f t="shared" si="248"/>
        <v/>
      </c>
      <c r="F7955" s="7" t="str">
        <f>IF('Payments Export'!A7959="","",'Payments Export'!N7959)</f>
        <v/>
      </c>
      <c r="G7955" s="7" t="str">
        <f>IF('Payments Export'!A7959="","",'Payments Export'!O7959)</f>
        <v/>
      </c>
      <c r="H7955" s="7" t="str">
        <f>IF('Payments Export'!B7959="","",G7955-F7955)</f>
        <v/>
      </c>
      <c r="I7955" s="3" t="str">
        <f>IF(C7955&lt;&gt;"",_xlfn.XLOOKUP(IFERROR(VALUE(C7955),C7955),'Items database'!A:A,'Items database'!B:B),(_xlfn.XLOOKUP(LEFT(E7955,3),Services,Services,"")))</f>
        <v/>
      </c>
      <c r="J7955" s="3" t="str">
        <f t="shared" si="249"/>
        <v/>
      </c>
    </row>
    <row r="7956" spans="1:10" x14ac:dyDescent="0.35">
      <c r="A7956" s="7" t="str">
        <f>IF('Payments Export'!A7960="","",'Payments Export'!A7960)</f>
        <v/>
      </c>
      <c r="B7956" s="7" t="str">
        <f>IF('Payments Export'!A7960="","",'Payments Export'!B7960)</f>
        <v/>
      </c>
      <c r="C7956" s="7" t="str">
        <f>IF(IFERROR(VALUE('Payments Export'!H7960),'Payments Export'!H7960)&lt;&gt;0,IFERROR(VALUE('Payments Export'!H7960),'Payments Export'!H7960),"")</f>
        <v/>
      </c>
      <c r="D7956" s="7" t="str">
        <f>IF('Payments Export'!I7960="","",'Payments Export'!I7960)</f>
        <v/>
      </c>
      <c r="E7956" s="7" t="str">
        <f t="shared" si="248"/>
        <v/>
      </c>
      <c r="F7956" s="7" t="str">
        <f>IF('Payments Export'!A7960="","",'Payments Export'!N7960)</f>
        <v/>
      </c>
      <c r="G7956" s="7" t="str">
        <f>IF('Payments Export'!A7960="","",'Payments Export'!O7960)</f>
        <v/>
      </c>
      <c r="H7956" s="7" t="str">
        <f>IF('Payments Export'!B7960="","",G7956-F7956)</f>
        <v/>
      </c>
      <c r="I7956" s="3" t="str">
        <f>IF(C7956&lt;&gt;"",_xlfn.XLOOKUP(IFERROR(VALUE(C7956),C7956),'Items database'!A:A,'Items database'!B:B),(_xlfn.XLOOKUP(LEFT(E7956,3),Services,Services,"")))</f>
        <v/>
      </c>
      <c r="J7956" s="3" t="str">
        <f t="shared" si="249"/>
        <v/>
      </c>
    </row>
    <row r="7957" spans="1:10" x14ac:dyDescent="0.35">
      <c r="A7957" s="7" t="str">
        <f>IF('Payments Export'!A7961="","",'Payments Export'!A7961)</f>
        <v/>
      </c>
      <c r="B7957" s="7" t="str">
        <f>IF('Payments Export'!A7961="","",'Payments Export'!B7961)</f>
        <v/>
      </c>
      <c r="C7957" s="7" t="str">
        <f>IF(IFERROR(VALUE('Payments Export'!H7961),'Payments Export'!H7961)&lt;&gt;0,IFERROR(VALUE('Payments Export'!H7961),'Payments Export'!H7961),"")</f>
        <v/>
      </c>
      <c r="D7957" s="7" t="str">
        <f>IF('Payments Export'!I7961="","",'Payments Export'!I7961)</f>
        <v/>
      </c>
      <c r="E7957" s="7" t="str">
        <f t="shared" si="248"/>
        <v/>
      </c>
      <c r="F7957" s="7" t="str">
        <f>IF('Payments Export'!A7961="","",'Payments Export'!N7961)</f>
        <v/>
      </c>
      <c r="G7957" s="7" t="str">
        <f>IF('Payments Export'!A7961="","",'Payments Export'!O7961)</f>
        <v/>
      </c>
      <c r="H7957" s="7" t="str">
        <f>IF('Payments Export'!B7961="","",G7957-F7957)</f>
        <v/>
      </c>
      <c r="I7957" s="3" t="str">
        <f>IF(C7957&lt;&gt;"",_xlfn.XLOOKUP(IFERROR(VALUE(C7957),C7957),'Items database'!A:A,'Items database'!B:B),(_xlfn.XLOOKUP(LEFT(E7957,3),Services,Services,"")))</f>
        <v/>
      </c>
      <c r="J7957" s="3" t="str">
        <f t="shared" si="249"/>
        <v/>
      </c>
    </row>
    <row r="7958" spans="1:10" x14ac:dyDescent="0.35">
      <c r="A7958" s="7" t="str">
        <f>IF('Payments Export'!A7962="","",'Payments Export'!A7962)</f>
        <v/>
      </c>
      <c r="B7958" s="7" t="str">
        <f>IF('Payments Export'!A7962="","",'Payments Export'!B7962)</f>
        <v/>
      </c>
      <c r="C7958" s="7" t="str">
        <f>IF(IFERROR(VALUE('Payments Export'!H7962),'Payments Export'!H7962)&lt;&gt;0,IFERROR(VALUE('Payments Export'!H7962),'Payments Export'!H7962),"")</f>
        <v/>
      </c>
      <c r="D7958" s="7" t="str">
        <f>IF('Payments Export'!I7962="","",'Payments Export'!I7962)</f>
        <v/>
      </c>
      <c r="E7958" s="7" t="str">
        <f t="shared" si="248"/>
        <v/>
      </c>
      <c r="F7958" s="7" t="str">
        <f>IF('Payments Export'!A7962="","",'Payments Export'!N7962)</f>
        <v/>
      </c>
      <c r="G7958" s="7" t="str">
        <f>IF('Payments Export'!A7962="","",'Payments Export'!O7962)</f>
        <v/>
      </c>
      <c r="H7958" s="7" t="str">
        <f>IF('Payments Export'!B7962="","",G7958-F7958)</f>
        <v/>
      </c>
      <c r="I7958" s="3" t="str">
        <f>IF(C7958&lt;&gt;"",_xlfn.XLOOKUP(IFERROR(VALUE(C7958),C7958),'Items database'!A:A,'Items database'!B:B),(_xlfn.XLOOKUP(LEFT(E7958,3),Services,Services,"")))</f>
        <v/>
      </c>
      <c r="J7958" s="3" t="str">
        <f t="shared" si="249"/>
        <v/>
      </c>
    </row>
    <row r="7959" spans="1:10" x14ac:dyDescent="0.35">
      <c r="A7959" s="7" t="str">
        <f>IF('Payments Export'!A7963="","",'Payments Export'!A7963)</f>
        <v/>
      </c>
      <c r="B7959" s="7" t="str">
        <f>IF('Payments Export'!A7963="","",'Payments Export'!B7963)</f>
        <v/>
      </c>
      <c r="C7959" s="7" t="str">
        <f>IF(IFERROR(VALUE('Payments Export'!H7963),'Payments Export'!H7963)&lt;&gt;0,IFERROR(VALUE('Payments Export'!H7963),'Payments Export'!H7963),"")</f>
        <v/>
      </c>
      <c r="D7959" s="7" t="str">
        <f>IF('Payments Export'!I7963="","",'Payments Export'!I7963)</f>
        <v/>
      </c>
      <c r="E7959" s="7" t="str">
        <f t="shared" si="248"/>
        <v/>
      </c>
      <c r="F7959" s="7" t="str">
        <f>IF('Payments Export'!A7963="","",'Payments Export'!N7963)</f>
        <v/>
      </c>
      <c r="G7959" s="7" t="str">
        <f>IF('Payments Export'!A7963="","",'Payments Export'!O7963)</f>
        <v/>
      </c>
      <c r="H7959" s="7" t="str">
        <f>IF('Payments Export'!B7963="","",G7959-F7959)</f>
        <v/>
      </c>
      <c r="I7959" s="3" t="str">
        <f>IF(C7959&lt;&gt;"",_xlfn.XLOOKUP(IFERROR(VALUE(C7959),C7959),'Items database'!A:A,'Items database'!B:B),(_xlfn.XLOOKUP(LEFT(E7959,3),Services,Services,"")))</f>
        <v/>
      </c>
      <c r="J7959" s="3" t="str">
        <f t="shared" si="249"/>
        <v/>
      </c>
    </row>
    <row r="7960" spans="1:10" x14ac:dyDescent="0.35">
      <c r="A7960" s="7" t="str">
        <f>IF('Payments Export'!A7964="","",'Payments Export'!A7964)</f>
        <v/>
      </c>
      <c r="B7960" s="7" t="str">
        <f>IF('Payments Export'!A7964="","",'Payments Export'!B7964)</f>
        <v/>
      </c>
      <c r="C7960" s="7" t="str">
        <f>IF(IFERROR(VALUE('Payments Export'!H7964),'Payments Export'!H7964)&lt;&gt;0,IFERROR(VALUE('Payments Export'!H7964),'Payments Export'!H7964),"")</f>
        <v/>
      </c>
      <c r="D7960" s="7" t="str">
        <f>IF('Payments Export'!I7964="","",'Payments Export'!I7964)</f>
        <v/>
      </c>
      <c r="E7960" s="7" t="str">
        <f t="shared" si="248"/>
        <v/>
      </c>
      <c r="F7960" s="7" t="str">
        <f>IF('Payments Export'!A7964="","",'Payments Export'!N7964)</f>
        <v/>
      </c>
      <c r="G7960" s="7" t="str">
        <f>IF('Payments Export'!A7964="","",'Payments Export'!O7964)</f>
        <v/>
      </c>
      <c r="H7960" s="7" t="str">
        <f>IF('Payments Export'!B7964="","",G7960-F7960)</f>
        <v/>
      </c>
      <c r="I7960" s="3" t="str">
        <f>IF(C7960&lt;&gt;"",_xlfn.XLOOKUP(IFERROR(VALUE(C7960),C7960),'Items database'!A:A,'Items database'!B:B),(_xlfn.XLOOKUP(LEFT(E7960,3),Services,Services,"")))</f>
        <v/>
      </c>
      <c r="J7960" s="3" t="str">
        <f t="shared" si="249"/>
        <v/>
      </c>
    </row>
    <row r="7961" spans="1:10" x14ac:dyDescent="0.35">
      <c r="A7961" s="7" t="str">
        <f>IF('Payments Export'!A7965="","",'Payments Export'!A7965)</f>
        <v/>
      </c>
      <c r="B7961" s="7" t="str">
        <f>IF('Payments Export'!A7965="","",'Payments Export'!B7965)</f>
        <v/>
      </c>
      <c r="C7961" s="7" t="str">
        <f>IF(IFERROR(VALUE('Payments Export'!H7965),'Payments Export'!H7965)&lt;&gt;0,IFERROR(VALUE('Payments Export'!H7965),'Payments Export'!H7965),"")</f>
        <v/>
      </c>
      <c r="D7961" s="7" t="str">
        <f>IF('Payments Export'!I7965="","",'Payments Export'!I7965)</f>
        <v/>
      </c>
      <c r="E7961" s="7" t="str">
        <f t="shared" si="248"/>
        <v/>
      </c>
      <c r="F7961" s="7" t="str">
        <f>IF('Payments Export'!A7965="","",'Payments Export'!N7965)</f>
        <v/>
      </c>
      <c r="G7961" s="7" t="str">
        <f>IF('Payments Export'!A7965="","",'Payments Export'!O7965)</f>
        <v/>
      </c>
      <c r="H7961" s="7" t="str">
        <f>IF('Payments Export'!B7965="","",G7961-F7961)</f>
        <v/>
      </c>
      <c r="I7961" s="3" t="str">
        <f>IF(C7961&lt;&gt;"",_xlfn.XLOOKUP(IFERROR(VALUE(C7961),C7961),'Items database'!A:A,'Items database'!B:B),(_xlfn.XLOOKUP(LEFT(E7961,3),Services,Services,"")))</f>
        <v/>
      </c>
      <c r="J7961" s="3" t="str">
        <f t="shared" si="249"/>
        <v/>
      </c>
    </row>
    <row r="7962" spans="1:10" x14ac:dyDescent="0.35">
      <c r="A7962" s="7" t="str">
        <f>IF('Payments Export'!A7966="","",'Payments Export'!A7966)</f>
        <v/>
      </c>
      <c r="B7962" s="7" t="str">
        <f>IF('Payments Export'!A7966="","",'Payments Export'!B7966)</f>
        <v/>
      </c>
      <c r="C7962" s="7" t="str">
        <f>IF(IFERROR(VALUE('Payments Export'!H7966),'Payments Export'!H7966)&lt;&gt;0,IFERROR(VALUE('Payments Export'!H7966),'Payments Export'!H7966),"")</f>
        <v/>
      </c>
      <c r="D7962" s="7" t="str">
        <f>IF('Payments Export'!I7966="","",'Payments Export'!I7966)</f>
        <v/>
      </c>
      <c r="E7962" s="7" t="str">
        <f t="shared" si="248"/>
        <v/>
      </c>
      <c r="F7962" s="7" t="str">
        <f>IF('Payments Export'!A7966="","",'Payments Export'!N7966)</f>
        <v/>
      </c>
      <c r="G7962" s="7" t="str">
        <f>IF('Payments Export'!A7966="","",'Payments Export'!O7966)</f>
        <v/>
      </c>
      <c r="H7962" s="7" t="str">
        <f>IF('Payments Export'!B7966="","",G7962-F7962)</f>
        <v/>
      </c>
      <c r="I7962" s="3" t="str">
        <f>IF(C7962&lt;&gt;"",_xlfn.XLOOKUP(IFERROR(VALUE(C7962),C7962),'Items database'!A:A,'Items database'!B:B),(_xlfn.XLOOKUP(LEFT(E7962,3),Services,Services,"")))</f>
        <v/>
      </c>
      <c r="J7962" s="3" t="str">
        <f t="shared" si="249"/>
        <v/>
      </c>
    </row>
    <row r="7963" spans="1:10" x14ac:dyDescent="0.35">
      <c r="A7963" s="7" t="str">
        <f>IF('Payments Export'!A7967="","",'Payments Export'!A7967)</f>
        <v/>
      </c>
      <c r="B7963" s="7" t="str">
        <f>IF('Payments Export'!A7967="","",'Payments Export'!B7967)</f>
        <v/>
      </c>
      <c r="C7963" s="7" t="str">
        <f>IF(IFERROR(VALUE('Payments Export'!H7967),'Payments Export'!H7967)&lt;&gt;0,IFERROR(VALUE('Payments Export'!H7967),'Payments Export'!H7967),"")</f>
        <v/>
      </c>
      <c r="D7963" s="7" t="str">
        <f>IF('Payments Export'!I7967="","",'Payments Export'!I7967)</f>
        <v/>
      </c>
      <c r="E7963" s="7" t="str">
        <f t="shared" si="248"/>
        <v/>
      </c>
      <c r="F7963" s="7" t="str">
        <f>IF('Payments Export'!A7967="","",'Payments Export'!N7967)</f>
        <v/>
      </c>
      <c r="G7963" s="7" t="str">
        <f>IF('Payments Export'!A7967="","",'Payments Export'!O7967)</f>
        <v/>
      </c>
      <c r="H7963" s="7" t="str">
        <f>IF('Payments Export'!B7967="","",G7963-F7963)</f>
        <v/>
      </c>
      <c r="I7963" s="3" t="str">
        <f>IF(C7963&lt;&gt;"",_xlfn.XLOOKUP(IFERROR(VALUE(C7963),C7963),'Items database'!A:A,'Items database'!B:B),(_xlfn.XLOOKUP(LEFT(E7963,3),Services,Services,"")))</f>
        <v/>
      </c>
      <c r="J7963" s="3" t="str">
        <f t="shared" si="249"/>
        <v/>
      </c>
    </row>
    <row r="7964" spans="1:10" x14ac:dyDescent="0.35">
      <c r="A7964" s="7" t="str">
        <f>IF('Payments Export'!A7968="","",'Payments Export'!A7968)</f>
        <v/>
      </c>
      <c r="B7964" s="7" t="str">
        <f>IF('Payments Export'!A7968="","",'Payments Export'!B7968)</f>
        <v/>
      </c>
      <c r="C7964" s="7" t="str">
        <f>IF(IFERROR(VALUE('Payments Export'!H7968),'Payments Export'!H7968)&lt;&gt;0,IFERROR(VALUE('Payments Export'!H7968),'Payments Export'!H7968),"")</f>
        <v/>
      </c>
      <c r="D7964" s="7" t="str">
        <f>IF('Payments Export'!I7968="","",'Payments Export'!I7968)</f>
        <v/>
      </c>
      <c r="E7964" s="7" t="str">
        <f t="shared" si="248"/>
        <v/>
      </c>
      <c r="F7964" s="7" t="str">
        <f>IF('Payments Export'!A7968="","",'Payments Export'!N7968)</f>
        <v/>
      </c>
      <c r="G7964" s="7" t="str">
        <f>IF('Payments Export'!A7968="","",'Payments Export'!O7968)</f>
        <v/>
      </c>
      <c r="H7964" s="7" t="str">
        <f>IF('Payments Export'!B7968="","",G7964-F7964)</f>
        <v/>
      </c>
      <c r="I7964" s="3" t="str">
        <f>IF(C7964&lt;&gt;"",_xlfn.XLOOKUP(IFERROR(VALUE(C7964),C7964),'Items database'!A:A,'Items database'!B:B),(_xlfn.XLOOKUP(LEFT(E7964,3),Services,Services,"")))</f>
        <v/>
      </c>
      <c r="J7964" s="3" t="str">
        <f t="shared" si="249"/>
        <v/>
      </c>
    </row>
    <row r="7965" spans="1:10" x14ac:dyDescent="0.35">
      <c r="A7965" s="7" t="str">
        <f>IF('Payments Export'!A7969="","",'Payments Export'!A7969)</f>
        <v/>
      </c>
      <c r="B7965" s="7" t="str">
        <f>IF('Payments Export'!A7969="","",'Payments Export'!B7969)</f>
        <v/>
      </c>
      <c r="C7965" s="7" t="str">
        <f>IF(IFERROR(VALUE('Payments Export'!H7969),'Payments Export'!H7969)&lt;&gt;0,IFERROR(VALUE('Payments Export'!H7969),'Payments Export'!H7969),"")</f>
        <v/>
      </c>
      <c r="D7965" s="7" t="str">
        <f>IF('Payments Export'!I7969="","",'Payments Export'!I7969)</f>
        <v/>
      </c>
      <c r="E7965" s="7" t="str">
        <f t="shared" si="248"/>
        <v/>
      </c>
      <c r="F7965" s="7" t="str">
        <f>IF('Payments Export'!A7969="","",'Payments Export'!N7969)</f>
        <v/>
      </c>
      <c r="G7965" s="7" t="str">
        <f>IF('Payments Export'!A7969="","",'Payments Export'!O7969)</f>
        <v/>
      </c>
      <c r="H7965" s="7" t="str">
        <f>IF('Payments Export'!B7969="","",G7965-F7965)</f>
        <v/>
      </c>
      <c r="I7965" s="3" t="str">
        <f>IF(C7965&lt;&gt;"",_xlfn.XLOOKUP(IFERROR(VALUE(C7965),C7965),'Items database'!A:A,'Items database'!B:B),(_xlfn.XLOOKUP(LEFT(E7965,3),Services,Services,"")))</f>
        <v/>
      </c>
      <c r="J7965" s="3" t="str">
        <f t="shared" si="249"/>
        <v/>
      </c>
    </row>
    <row r="7966" spans="1:10" x14ac:dyDescent="0.35">
      <c r="A7966" s="7" t="str">
        <f>IF('Payments Export'!A7970="","",'Payments Export'!A7970)</f>
        <v/>
      </c>
      <c r="B7966" s="7" t="str">
        <f>IF('Payments Export'!A7970="","",'Payments Export'!B7970)</f>
        <v/>
      </c>
      <c r="C7966" s="7" t="str">
        <f>IF(IFERROR(VALUE('Payments Export'!H7970),'Payments Export'!H7970)&lt;&gt;0,IFERROR(VALUE('Payments Export'!H7970),'Payments Export'!H7970),"")</f>
        <v/>
      </c>
      <c r="D7966" s="7" t="str">
        <f>IF('Payments Export'!I7970="","",'Payments Export'!I7970)</f>
        <v/>
      </c>
      <c r="E7966" s="7" t="str">
        <f t="shared" si="248"/>
        <v/>
      </c>
      <c r="F7966" s="7" t="str">
        <f>IF('Payments Export'!A7970="","",'Payments Export'!N7970)</f>
        <v/>
      </c>
      <c r="G7966" s="7" t="str">
        <f>IF('Payments Export'!A7970="","",'Payments Export'!O7970)</f>
        <v/>
      </c>
      <c r="H7966" s="7" t="str">
        <f>IF('Payments Export'!B7970="","",G7966-F7966)</f>
        <v/>
      </c>
      <c r="I7966" s="3" t="str">
        <f>IF(C7966&lt;&gt;"",_xlfn.XLOOKUP(IFERROR(VALUE(C7966),C7966),'Items database'!A:A,'Items database'!B:B),(_xlfn.XLOOKUP(LEFT(E7966,3),Services,Services,"")))</f>
        <v/>
      </c>
      <c r="J7966" s="3" t="str">
        <f t="shared" si="249"/>
        <v/>
      </c>
    </row>
    <row r="7967" spans="1:10" x14ac:dyDescent="0.35">
      <c r="A7967" s="7" t="str">
        <f>IF('Payments Export'!A7971="","",'Payments Export'!A7971)</f>
        <v/>
      </c>
      <c r="B7967" s="7" t="str">
        <f>IF('Payments Export'!A7971="","",'Payments Export'!B7971)</f>
        <v/>
      </c>
      <c r="C7967" s="7" t="str">
        <f>IF(IFERROR(VALUE('Payments Export'!H7971),'Payments Export'!H7971)&lt;&gt;0,IFERROR(VALUE('Payments Export'!H7971),'Payments Export'!H7971),"")</f>
        <v/>
      </c>
      <c r="D7967" s="7" t="str">
        <f>IF('Payments Export'!I7971="","",'Payments Export'!I7971)</f>
        <v/>
      </c>
      <c r="E7967" s="7" t="str">
        <f t="shared" si="248"/>
        <v/>
      </c>
      <c r="F7967" s="7" t="str">
        <f>IF('Payments Export'!A7971="","",'Payments Export'!N7971)</f>
        <v/>
      </c>
      <c r="G7967" s="7" t="str">
        <f>IF('Payments Export'!A7971="","",'Payments Export'!O7971)</f>
        <v/>
      </c>
      <c r="H7967" s="7" t="str">
        <f>IF('Payments Export'!B7971="","",G7967-F7967)</f>
        <v/>
      </c>
      <c r="I7967" s="3" t="str">
        <f>IF(C7967&lt;&gt;"",_xlfn.XLOOKUP(IFERROR(VALUE(C7967),C7967),'Items database'!A:A,'Items database'!B:B),(_xlfn.XLOOKUP(LEFT(E7967,3),Services,Services,"")))</f>
        <v/>
      </c>
      <c r="J7967" s="3" t="str">
        <f t="shared" si="249"/>
        <v/>
      </c>
    </row>
    <row r="7968" spans="1:10" x14ac:dyDescent="0.35">
      <c r="A7968" s="7" t="str">
        <f>IF('Payments Export'!A7972="","",'Payments Export'!A7972)</f>
        <v/>
      </c>
      <c r="B7968" s="7" t="str">
        <f>IF('Payments Export'!A7972="","",'Payments Export'!B7972)</f>
        <v/>
      </c>
      <c r="C7968" s="7" t="str">
        <f>IF(IFERROR(VALUE('Payments Export'!H7972),'Payments Export'!H7972)&lt;&gt;0,IFERROR(VALUE('Payments Export'!H7972),'Payments Export'!H7972),"")</f>
        <v/>
      </c>
      <c r="D7968" s="7" t="str">
        <f>IF('Payments Export'!I7972="","",'Payments Export'!I7972)</f>
        <v/>
      </c>
      <c r="E7968" s="7" t="str">
        <f t="shared" si="248"/>
        <v/>
      </c>
      <c r="F7968" s="7" t="str">
        <f>IF('Payments Export'!A7972="","",'Payments Export'!N7972)</f>
        <v/>
      </c>
      <c r="G7968" s="7" t="str">
        <f>IF('Payments Export'!A7972="","",'Payments Export'!O7972)</f>
        <v/>
      </c>
      <c r="H7968" s="7" t="str">
        <f>IF('Payments Export'!B7972="","",G7968-F7968)</f>
        <v/>
      </c>
      <c r="I7968" s="3" t="str">
        <f>IF(C7968&lt;&gt;"",_xlfn.XLOOKUP(IFERROR(VALUE(C7968),C7968),'Items database'!A:A,'Items database'!B:B),(_xlfn.XLOOKUP(LEFT(E7968,3),Services,Services,"")))</f>
        <v/>
      </c>
      <c r="J7968" s="3" t="str">
        <f t="shared" si="249"/>
        <v/>
      </c>
    </row>
    <row r="7969" spans="1:10" x14ac:dyDescent="0.35">
      <c r="A7969" s="7" t="str">
        <f>IF('Payments Export'!A7973="","",'Payments Export'!A7973)</f>
        <v/>
      </c>
      <c r="B7969" s="7" t="str">
        <f>IF('Payments Export'!A7973="","",'Payments Export'!B7973)</f>
        <v/>
      </c>
      <c r="C7969" s="7" t="str">
        <f>IF(IFERROR(VALUE('Payments Export'!H7973),'Payments Export'!H7973)&lt;&gt;0,IFERROR(VALUE('Payments Export'!H7973),'Payments Export'!H7973),"")</f>
        <v/>
      </c>
      <c r="D7969" s="7" t="str">
        <f>IF('Payments Export'!I7973="","",'Payments Export'!I7973)</f>
        <v/>
      </c>
      <c r="E7969" s="7" t="str">
        <f t="shared" si="248"/>
        <v/>
      </c>
      <c r="F7969" s="7" t="str">
        <f>IF('Payments Export'!A7973="","",'Payments Export'!N7973)</f>
        <v/>
      </c>
      <c r="G7969" s="7" t="str">
        <f>IF('Payments Export'!A7973="","",'Payments Export'!O7973)</f>
        <v/>
      </c>
      <c r="H7969" s="7" t="str">
        <f>IF('Payments Export'!B7973="","",G7969-F7969)</f>
        <v/>
      </c>
      <c r="I7969" s="3" t="str">
        <f>IF(C7969&lt;&gt;"",_xlfn.XLOOKUP(IFERROR(VALUE(C7969),C7969),'Items database'!A:A,'Items database'!B:B),(_xlfn.XLOOKUP(LEFT(E7969,3),Services,Services,"")))</f>
        <v/>
      </c>
      <c r="J7969" s="3" t="str">
        <f t="shared" si="249"/>
        <v/>
      </c>
    </row>
    <row r="7970" spans="1:10" x14ac:dyDescent="0.35">
      <c r="A7970" s="7" t="str">
        <f>IF('Payments Export'!A7974="","",'Payments Export'!A7974)</f>
        <v/>
      </c>
      <c r="B7970" s="7" t="str">
        <f>IF('Payments Export'!A7974="","",'Payments Export'!B7974)</f>
        <v/>
      </c>
      <c r="C7970" s="7" t="str">
        <f>IF(IFERROR(VALUE('Payments Export'!H7974),'Payments Export'!H7974)&lt;&gt;0,IFERROR(VALUE('Payments Export'!H7974),'Payments Export'!H7974),"")</f>
        <v/>
      </c>
      <c r="D7970" s="7" t="str">
        <f>IF('Payments Export'!I7974="","",'Payments Export'!I7974)</f>
        <v/>
      </c>
      <c r="E7970" s="7" t="str">
        <f t="shared" si="248"/>
        <v/>
      </c>
      <c r="F7970" s="7" t="str">
        <f>IF('Payments Export'!A7974="","",'Payments Export'!N7974)</f>
        <v/>
      </c>
      <c r="G7970" s="7" t="str">
        <f>IF('Payments Export'!A7974="","",'Payments Export'!O7974)</f>
        <v/>
      </c>
      <c r="H7970" s="7" t="str">
        <f>IF('Payments Export'!B7974="","",G7970-F7970)</f>
        <v/>
      </c>
      <c r="I7970" s="3" t="str">
        <f>IF(C7970&lt;&gt;"",_xlfn.XLOOKUP(IFERROR(VALUE(C7970),C7970),'Items database'!A:A,'Items database'!B:B),(_xlfn.XLOOKUP(LEFT(E7970,3),Services,Services,"")))</f>
        <v/>
      </c>
      <c r="J7970" s="3" t="str">
        <f t="shared" si="249"/>
        <v/>
      </c>
    </row>
    <row r="7971" spans="1:10" x14ac:dyDescent="0.35">
      <c r="A7971" s="7" t="str">
        <f>IF('Payments Export'!A7975="","",'Payments Export'!A7975)</f>
        <v/>
      </c>
      <c r="B7971" s="7" t="str">
        <f>IF('Payments Export'!A7975="","",'Payments Export'!B7975)</f>
        <v/>
      </c>
      <c r="C7971" s="7" t="str">
        <f>IF(IFERROR(VALUE('Payments Export'!H7975),'Payments Export'!H7975)&lt;&gt;0,IFERROR(VALUE('Payments Export'!H7975),'Payments Export'!H7975),"")</f>
        <v/>
      </c>
      <c r="D7971" s="7" t="str">
        <f>IF('Payments Export'!I7975="","",'Payments Export'!I7975)</f>
        <v/>
      </c>
      <c r="E7971" s="7" t="str">
        <f t="shared" si="248"/>
        <v/>
      </c>
      <c r="F7971" s="7" t="str">
        <f>IF('Payments Export'!A7975="","",'Payments Export'!N7975)</f>
        <v/>
      </c>
      <c r="G7971" s="7" t="str">
        <f>IF('Payments Export'!A7975="","",'Payments Export'!O7975)</f>
        <v/>
      </c>
      <c r="H7971" s="7" t="str">
        <f>IF('Payments Export'!B7975="","",G7971-F7971)</f>
        <v/>
      </c>
      <c r="I7971" s="3" t="str">
        <f>IF(C7971&lt;&gt;"",_xlfn.XLOOKUP(IFERROR(VALUE(C7971),C7971),'Items database'!A:A,'Items database'!B:B),(_xlfn.XLOOKUP(LEFT(E7971,3),Services,Services,"")))</f>
        <v/>
      </c>
      <c r="J7971" s="3" t="str">
        <f t="shared" si="249"/>
        <v/>
      </c>
    </row>
    <row r="7972" spans="1:10" x14ac:dyDescent="0.35">
      <c r="A7972" s="7" t="str">
        <f>IF('Payments Export'!A7976="","",'Payments Export'!A7976)</f>
        <v/>
      </c>
      <c r="B7972" s="7" t="str">
        <f>IF('Payments Export'!A7976="","",'Payments Export'!B7976)</f>
        <v/>
      </c>
      <c r="C7972" s="7" t="str">
        <f>IF(IFERROR(VALUE('Payments Export'!H7976),'Payments Export'!H7976)&lt;&gt;0,IFERROR(VALUE('Payments Export'!H7976),'Payments Export'!H7976),"")</f>
        <v/>
      </c>
      <c r="D7972" s="7" t="str">
        <f>IF('Payments Export'!I7976="","",'Payments Export'!I7976)</f>
        <v/>
      </c>
      <c r="E7972" s="7" t="str">
        <f t="shared" si="248"/>
        <v/>
      </c>
      <c r="F7972" s="7" t="str">
        <f>IF('Payments Export'!A7976="","",'Payments Export'!N7976)</f>
        <v/>
      </c>
      <c r="G7972" s="7" t="str">
        <f>IF('Payments Export'!A7976="","",'Payments Export'!O7976)</f>
        <v/>
      </c>
      <c r="H7972" s="7" t="str">
        <f>IF('Payments Export'!B7976="","",G7972-F7972)</f>
        <v/>
      </c>
      <c r="I7972" s="3" t="str">
        <f>IF(C7972&lt;&gt;"",_xlfn.XLOOKUP(IFERROR(VALUE(C7972),C7972),'Items database'!A:A,'Items database'!B:B),(_xlfn.XLOOKUP(LEFT(E7972,3),Services,Services,"")))</f>
        <v/>
      </c>
      <c r="J7972" s="3" t="str">
        <f t="shared" si="249"/>
        <v/>
      </c>
    </row>
    <row r="7973" spans="1:10" x14ac:dyDescent="0.35">
      <c r="A7973" s="7" t="str">
        <f>IF('Payments Export'!A7977="","",'Payments Export'!A7977)</f>
        <v/>
      </c>
      <c r="B7973" s="7" t="str">
        <f>IF('Payments Export'!A7977="","",'Payments Export'!B7977)</f>
        <v/>
      </c>
      <c r="C7973" s="7" t="str">
        <f>IF(IFERROR(VALUE('Payments Export'!H7977),'Payments Export'!H7977)&lt;&gt;0,IFERROR(VALUE('Payments Export'!H7977),'Payments Export'!H7977),"")</f>
        <v/>
      </c>
      <c r="D7973" s="7" t="str">
        <f>IF('Payments Export'!I7977="","",'Payments Export'!I7977)</f>
        <v/>
      </c>
      <c r="E7973" s="7" t="str">
        <f t="shared" si="248"/>
        <v/>
      </c>
      <c r="F7973" s="7" t="str">
        <f>IF('Payments Export'!A7977="","",'Payments Export'!N7977)</f>
        <v/>
      </c>
      <c r="G7973" s="7" t="str">
        <f>IF('Payments Export'!A7977="","",'Payments Export'!O7977)</f>
        <v/>
      </c>
      <c r="H7973" s="7" t="str">
        <f>IF('Payments Export'!B7977="","",G7973-F7973)</f>
        <v/>
      </c>
      <c r="I7973" s="3" t="str">
        <f>IF(C7973&lt;&gt;"",_xlfn.XLOOKUP(IFERROR(VALUE(C7973),C7973),'Items database'!A:A,'Items database'!B:B),(_xlfn.XLOOKUP(LEFT(E7973,3),Services,Services,"")))</f>
        <v/>
      </c>
      <c r="J7973" s="3" t="str">
        <f t="shared" si="249"/>
        <v/>
      </c>
    </row>
    <row r="7974" spans="1:10" x14ac:dyDescent="0.35">
      <c r="A7974" s="7" t="str">
        <f>IF('Payments Export'!A7978="","",'Payments Export'!A7978)</f>
        <v/>
      </c>
      <c r="B7974" s="7" t="str">
        <f>IF('Payments Export'!A7978="","",'Payments Export'!B7978)</f>
        <v/>
      </c>
      <c r="C7974" s="7" t="str">
        <f>IF(IFERROR(VALUE('Payments Export'!H7978),'Payments Export'!H7978)&lt;&gt;0,IFERROR(VALUE('Payments Export'!H7978),'Payments Export'!H7978),"")</f>
        <v/>
      </c>
      <c r="D7974" s="7" t="str">
        <f>IF('Payments Export'!I7978="","",'Payments Export'!I7978)</f>
        <v/>
      </c>
      <c r="E7974" s="7" t="str">
        <f t="shared" si="248"/>
        <v/>
      </c>
      <c r="F7974" s="7" t="str">
        <f>IF('Payments Export'!A7978="","",'Payments Export'!N7978)</f>
        <v/>
      </c>
      <c r="G7974" s="7" t="str">
        <f>IF('Payments Export'!A7978="","",'Payments Export'!O7978)</f>
        <v/>
      </c>
      <c r="H7974" s="7" t="str">
        <f>IF('Payments Export'!B7978="","",G7974-F7974)</f>
        <v/>
      </c>
      <c r="I7974" s="3" t="str">
        <f>IF(C7974&lt;&gt;"",_xlfn.XLOOKUP(IFERROR(VALUE(C7974),C7974),'Items database'!A:A,'Items database'!B:B),(_xlfn.XLOOKUP(LEFT(E7974,3),Services,Services,"")))</f>
        <v/>
      </c>
      <c r="J7974" s="3" t="str">
        <f t="shared" si="249"/>
        <v/>
      </c>
    </row>
    <row r="7975" spans="1:10" x14ac:dyDescent="0.35">
      <c r="A7975" s="7" t="str">
        <f>IF('Payments Export'!A7979="","",'Payments Export'!A7979)</f>
        <v/>
      </c>
      <c r="B7975" s="7" t="str">
        <f>IF('Payments Export'!A7979="","",'Payments Export'!B7979)</f>
        <v/>
      </c>
      <c r="C7975" s="7" t="str">
        <f>IF(IFERROR(VALUE('Payments Export'!H7979),'Payments Export'!H7979)&lt;&gt;0,IFERROR(VALUE('Payments Export'!H7979),'Payments Export'!H7979),"")</f>
        <v/>
      </c>
      <c r="D7975" s="7" t="str">
        <f>IF('Payments Export'!I7979="","",'Payments Export'!I7979)</f>
        <v/>
      </c>
      <c r="E7975" s="7" t="str">
        <f t="shared" si="248"/>
        <v/>
      </c>
      <c r="F7975" s="7" t="str">
        <f>IF('Payments Export'!A7979="","",'Payments Export'!N7979)</f>
        <v/>
      </c>
      <c r="G7975" s="7" t="str">
        <f>IF('Payments Export'!A7979="","",'Payments Export'!O7979)</f>
        <v/>
      </c>
      <c r="H7975" s="7" t="str">
        <f>IF('Payments Export'!B7979="","",G7975-F7975)</f>
        <v/>
      </c>
      <c r="I7975" s="3" t="str">
        <f>IF(C7975&lt;&gt;"",_xlfn.XLOOKUP(IFERROR(VALUE(C7975),C7975),'Items database'!A:A,'Items database'!B:B),(_xlfn.XLOOKUP(LEFT(E7975,3),Services,Services,"")))</f>
        <v/>
      </c>
      <c r="J7975" s="3" t="str">
        <f t="shared" si="249"/>
        <v/>
      </c>
    </row>
    <row r="7976" spans="1:10" x14ac:dyDescent="0.35">
      <c r="A7976" s="7" t="str">
        <f>IF('Payments Export'!A7980="","",'Payments Export'!A7980)</f>
        <v/>
      </c>
      <c r="B7976" s="7" t="str">
        <f>IF('Payments Export'!A7980="","",'Payments Export'!B7980)</f>
        <v/>
      </c>
      <c r="C7976" s="7" t="str">
        <f>IF(IFERROR(VALUE('Payments Export'!H7980),'Payments Export'!H7980)&lt;&gt;0,IFERROR(VALUE('Payments Export'!H7980),'Payments Export'!H7980),"")</f>
        <v/>
      </c>
      <c r="D7976" s="7" t="str">
        <f>IF('Payments Export'!I7980="","",'Payments Export'!I7980)</f>
        <v/>
      </c>
      <c r="E7976" s="7" t="str">
        <f t="shared" si="248"/>
        <v/>
      </c>
      <c r="F7976" s="7" t="str">
        <f>IF('Payments Export'!A7980="","",'Payments Export'!N7980)</f>
        <v/>
      </c>
      <c r="G7976" s="7" t="str">
        <f>IF('Payments Export'!A7980="","",'Payments Export'!O7980)</f>
        <v/>
      </c>
      <c r="H7976" s="7" t="str">
        <f>IF('Payments Export'!B7980="","",G7976-F7976)</f>
        <v/>
      </c>
      <c r="I7976" s="3" t="str">
        <f>IF(C7976&lt;&gt;"",_xlfn.XLOOKUP(IFERROR(VALUE(C7976),C7976),'Items database'!A:A,'Items database'!B:B),(_xlfn.XLOOKUP(LEFT(E7976,3),Services,Services,"")))</f>
        <v/>
      </c>
      <c r="J7976" s="3" t="str">
        <f t="shared" si="249"/>
        <v/>
      </c>
    </row>
    <row r="7977" spans="1:10" x14ac:dyDescent="0.35">
      <c r="A7977" s="7" t="str">
        <f>IF('Payments Export'!A7981="","",'Payments Export'!A7981)</f>
        <v/>
      </c>
      <c r="B7977" s="7" t="str">
        <f>IF('Payments Export'!A7981="","",'Payments Export'!B7981)</f>
        <v/>
      </c>
      <c r="C7977" s="7" t="str">
        <f>IF(IFERROR(VALUE('Payments Export'!H7981),'Payments Export'!H7981)&lt;&gt;0,IFERROR(VALUE('Payments Export'!H7981),'Payments Export'!H7981),"")</f>
        <v/>
      </c>
      <c r="D7977" s="7" t="str">
        <f>IF('Payments Export'!I7981="","",'Payments Export'!I7981)</f>
        <v/>
      </c>
      <c r="E7977" s="7" t="str">
        <f t="shared" si="248"/>
        <v/>
      </c>
      <c r="F7977" s="7" t="str">
        <f>IF('Payments Export'!A7981="","",'Payments Export'!N7981)</f>
        <v/>
      </c>
      <c r="G7977" s="7" t="str">
        <f>IF('Payments Export'!A7981="","",'Payments Export'!O7981)</f>
        <v/>
      </c>
      <c r="H7977" s="7" t="str">
        <f>IF('Payments Export'!B7981="","",G7977-F7977)</f>
        <v/>
      </c>
      <c r="I7977" s="3" t="str">
        <f>IF(C7977&lt;&gt;"",_xlfn.XLOOKUP(IFERROR(VALUE(C7977),C7977),'Items database'!A:A,'Items database'!B:B),(_xlfn.XLOOKUP(LEFT(E7977,3),Services,Services,"")))</f>
        <v/>
      </c>
      <c r="J7977" s="3" t="str">
        <f t="shared" si="249"/>
        <v/>
      </c>
    </row>
    <row r="7978" spans="1:10" x14ac:dyDescent="0.35">
      <c r="A7978" s="7" t="str">
        <f>IF('Payments Export'!A7982="","",'Payments Export'!A7982)</f>
        <v/>
      </c>
      <c r="B7978" s="7" t="str">
        <f>IF('Payments Export'!A7982="","",'Payments Export'!B7982)</f>
        <v/>
      </c>
      <c r="C7978" s="7" t="str">
        <f>IF(IFERROR(VALUE('Payments Export'!H7982),'Payments Export'!H7982)&lt;&gt;0,IFERROR(VALUE('Payments Export'!H7982),'Payments Export'!H7982),"")</f>
        <v/>
      </c>
      <c r="D7978" s="7" t="str">
        <f>IF('Payments Export'!I7982="","",'Payments Export'!I7982)</f>
        <v/>
      </c>
      <c r="E7978" s="7" t="str">
        <f t="shared" si="248"/>
        <v/>
      </c>
      <c r="F7978" s="7" t="str">
        <f>IF('Payments Export'!A7982="","",'Payments Export'!N7982)</f>
        <v/>
      </c>
      <c r="G7978" s="7" t="str">
        <f>IF('Payments Export'!A7982="","",'Payments Export'!O7982)</f>
        <v/>
      </c>
      <c r="H7978" s="7" t="str">
        <f>IF('Payments Export'!B7982="","",G7978-F7978)</f>
        <v/>
      </c>
      <c r="I7978" s="3" t="str">
        <f>IF(C7978&lt;&gt;"",_xlfn.XLOOKUP(IFERROR(VALUE(C7978),C7978),'Items database'!A:A,'Items database'!B:B),(_xlfn.XLOOKUP(LEFT(E7978,3),Services,Services,"")))</f>
        <v/>
      </c>
      <c r="J7978" s="3" t="str">
        <f t="shared" si="249"/>
        <v/>
      </c>
    </row>
    <row r="7979" spans="1:10" x14ac:dyDescent="0.35">
      <c r="A7979" s="7" t="str">
        <f>IF('Payments Export'!A7983="","",'Payments Export'!A7983)</f>
        <v/>
      </c>
      <c r="B7979" s="7" t="str">
        <f>IF('Payments Export'!A7983="","",'Payments Export'!B7983)</f>
        <v/>
      </c>
      <c r="C7979" s="7" t="str">
        <f>IF(IFERROR(VALUE('Payments Export'!H7983),'Payments Export'!H7983)&lt;&gt;0,IFERROR(VALUE('Payments Export'!H7983),'Payments Export'!H7983),"")</f>
        <v/>
      </c>
      <c r="D7979" s="7" t="str">
        <f>IF('Payments Export'!I7983="","",'Payments Export'!I7983)</f>
        <v/>
      </c>
      <c r="E7979" s="7" t="str">
        <f t="shared" si="248"/>
        <v/>
      </c>
      <c r="F7979" s="7" t="str">
        <f>IF('Payments Export'!A7983="","",'Payments Export'!N7983)</f>
        <v/>
      </c>
      <c r="G7979" s="7" t="str">
        <f>IF('Payments Export'!A7983="","",'Payments Export'!O7983)</f>
        <v/>
      </c>
      <c r="H7979" s="7" t="str">
        <f>IF('Payments Export'!B7983="","",G7979-F7979)</f>
        <v/>
      </c>
      <c r="I7979" s="3" t="str">
        <f>IF(C7979&lt;&gt;"",_xlfn.XLOOKUP(IFERROR(VALUE(C7979),C7979),'Items database'!A:A,'Items database'!B:B),(_xlfn.XLOOKUP(LEFT(E7979,3),Services,Services,"")))</f>
        <v/>
      </c>
      <c r="J7979" s="3" t="str">
        <f t="shared" si="249"/>
        <v/>
      </c>
    </row>
    <row r="7980" spans="1:10" x14ac:dyDescent="0.35">
      <c r="A7980" s="7" t="str">
        <f>IF('Payments Export'!A7984="","",'Payments Export'!A7984)</f>
        <v/>
      </c>
      <c r="B7980" s="7" t="str">
        <f>IF('Payments Export'!A7984="","",'Payments Export'!B7984)</f>
        <v/>
      </c>
      <c r="C7980" s="7" t="str">
        <f>IF(IFERROR(VALUE('Payments Export'!H7984),'Payments Export'!H7984)&lt;&gt;0,IFERROR(VALUE('Payments Export'!H7984),'Payments Export'!H7984),"")</f>
        <v/>
      </c>
      <c r="D7980" s="7" t="str">
        <f>IF('Payments Export'!I7984="","",'Payments Export'!I7984)</f>
        <v/>
      </c>
      <c r="E7980" s="7" t="str">
        <f t="shared" si="248"/>
        <v/>
      </c>
      <c r="F7980" s="7" t="str">
        <f>IF('Payments Export'!A7984="","",'Payments Export'!N7984)</f>
        <v/>
      </c>
      <c r="G7980" s="7" t="str">
        <f>IF('Payments Export'!A7984="","",'Payments Export'!O7984)</f>
        <v/>
      </c>
      <c r="H7980" s="7" t="str">
        <f>IF('Payments Export'!B7984="","",G7980-F7980)</f>
        <v/>
      </c>
      <c r="I7980" s="3" t="str">
        <f>IF(C7980&lt;&gt;"",_xlfn.XLOOKUP(IFERROR(VALUE(C7980),C7980),'Items database'!A:A,'Items database'!B:B),(_xlfn.XLOOKUP(LEFT(E7980,3),Services,Services,"")))</f>
        <v/>
      </c>
      <c r="J7980" s="3" t="str">
        <f t="shared" si="249"/>
        <v/>
      </c>
    </row>
    <row r="7981" spans="1:10" x14ac:dyDescent="0.35">
      <c r="A7981" s="7" t="str">
        <f>IF('Payments Export'!A7985="","",'Payments Export'!A7985)</f>
        <v/>
      </c>
      <c r="B7981" s="7" t="str">
        <f>IF('Payments Export'!A7985="","",'Payments Export'!B7985)</f>
        <v/>
      </c>
      <c r="C7981" s="7" t="str">
        <f>IF(IFERROR(VALUE('Payments Export'!H7985),'Payments Export'!H7985)&lt;&gt;0,IFERROR(VALUE('Payments Export'!H7985),'Payments Export'!H7985),"")</f>
        <v/>
      </c>
      <c r="D7981" s="7" t="str">
        <f>IF('Payments Export'!I7985="","",'Payments Export'!I7985)</f>
        <v/>
      </c>
      <c r="E7981" s="7" t="str">
        <f t="shared" si="248"/>
        <v/>
      </c>
      <c r="F7981" s="7" t="str">
        <f>IF('Payments Export'!A7985="","",'Payments Export'!N7985)</f>
        <v/>
      </c>
      <c r="G7981" s="7" t="str">
        <f>IF('Payments Export'!A7985="","",'Payments Export'!O7985)</f>
        <v/>
      </c>
      <c r="H7981" s="7" t="str">
        <f>IF('Payments Export'!B7985="","",G7981-F7981)</f>
        <v/>
      </c>
      <c r="I7981" s="3" t="str">
        <f>IF(C7981&lt;&gt;"",_xlfn.XLOOKUP(IFERROR(VALUE(C7981),C7981),'Items database'!A:A,'Items database'!B:B),(_xlfn.XLOOKUP(LEFT(E7981,3),Services,Services,"")))</f>
        <v/>
      </c>
      <c r="J7981" s="3" t="str">
        <f t="shared" si="249"/>
        <v/>
      </c>
    </row>
    <row r="7982" spans="1:10" x14ac:dyDescent="0.35">
      <c r="A7982" s="7" t="str">
        <f>IF('Payments Export'!A7986="","",'Payments Export'!A7986)</f>
        <v/>
      </c>
      <c r="B7982" s="7" t="str">
        <f>IF('Payments Export'!A7986="","",'Payments Export'!B7986)</f>
        <v/>
      </c>
      <c r="C7982" s="7" t="str">
        <f>IF(IFERROR(VALUE('Payments Export'!H7986),'Payments Export'!H7986)&lt;&gt;0,IFERROR(VALUE('Payments Export'!H7986),'Payments Export'!H7986),"")</f>
        <v/>
      </c>
      <c r="D7982" s="7" t="str">
        <f>IF('Payments Export'!I7986="","",'Payments Export'!I7986)</f>
        <v/>
      </c>
      <c r="E7982" s="7" t="str">
        <f t="shared" si="248"/>
        <v/>
      </c>
      <c r="F7982" s="7" t="str">
        <f>IF('Payments Export'!A7986="","",'Payments Export'!N7986)</f>
        <v/>
      </c>
      <c r="G7982" s="7" t="str">
        <f>IF('Payments Export'!A7986="","",'Payments Export'!O7986)</f>
        <v/>
      </c>
      <c r="H7982" s="7" t="str">
        <f>IF('Payments Export'!B7986="","",G7982-F7982)</f>
        <v/>
      </c>
      <c r="I7982" s="3" t="str">
        <f>IF(C7982&lt;&gt;"",_xlfn.XLOOKUP(IFERROR(VALUE(C7982),C7982),'Items database'!A:A,'Items database'!B:B),(_xlfn.XLOOKUP(LEFT(E7982,3),Services,Services,"")))</f>
        <v/>
      </c>
      <c r="J7982" s="3" t="str">
        <f t="shared" si="249"/>
        <v/>
      </c>
    </row>
    <row r="7983" spans="1:10" x14ac:dyDescent="0.35">
      <c r="A7983" s="7" t="str">
        <f>IF('Payments Export'!A7987="","",'Payments Export'!A7987)</f>
        <v/>
      </c>
      <c r="B7983" s="7" t="str">
        <f>IF('Payments Export'!A7987="","",'Payments Export'!B7987)</f>
        <v/>
      </c>
      <c r="C7983" s="7" t="str">
        <f>IF(IFERROR(VALUE('Payments Export'!H7987),'Payments Export'!H7987)&lt;&gt;0,IFERROR(VALUE('Payments Export'!H7987),'Payments Export'!H7987),"")</f>
        <v/>
      </c>
      <c r="D7983" s="7" t="str">
        <f>IF('Payments Export'!I7987="","",'Payments Export'!I7987)</f>
        <v/>
      </c>
      <c r="E7983" s="7" t="str">
        <f t="shared" si="248"/>
        <v/>
      </c>
      <c r="F7983" s="7" t="str">
        <f>IF('Payments Export'!A7987="","",'Payments Export'!N7987)</f>
        <v/>
      </c>
      <c r="G7983" s="7" t="str">
        <f>IF('Payments Export'!A7987="","",'Payments Export'!O7987)</f>
        <v/>
      </c>
      <c r="H7983" s="7" t="str">
        <f>IF('Payments Export'!B7987="","",G7983-F7983)</f>
        <v/>
      </c>
      <c r="I7983" s="3" t="str">
        <f>IF(C7983&lt;&gt;"",_xlfn.XLOOKUP(IFERROR(VALUE(C7983),C7983),'Items database'!A:A,'Items database'!B:B),(_xlfn.XLOOKUP(LEFT(E7983,3),Services,Services,"")))</f>
        <v/>
      </c>
      <c r="J7983" s="3" t="str">
        <f t="shared" si="249"/>
        <v/>
      </c>
    </row>
    <row r="7984" spans="1:10" x14ac:dyDescent="0.35">
      <c r="A7984" s="7" t="str">
        <f>IF('Payments Export'!A7988="","",'Payments Export'!A7988)</f>
        <v/>
      </c>
      <c r="B7984" s="7" t="str">
        <f>IF('Payments Export'!A7988="","",'Payments Export'!B7988)</f>
        <v/>
      </c>
      <c r="C7984" s="7" t="str">
        <f>IF(IFERROR(VALUE('Payments Export'!H7988),'Payments Export'!H7988)&lt;&gt;0,IFERROR(VALUE('Payments Export'!H7988),'Payments Export'!H7988),"")</f>
        <v/>
      </c>
      <c r="D7984" s="7" t="str">
        <f>IF('Payments Export'!I7988="","",'Payments Export'!I7988)</f>
        <v/>
      </c>
      <c r="E7984" s="7" t="str">
        <f t="shared" si="248"/>
        <v/>
      </c>
      <c r="F7984" s="7" t="str">
        <f>IF('Payments Export'!A7988="","",'Payments Export'!N7988)</f>
        <v/>
      </c>
      <c r="G7984" s="7" t="str">
        <f>IF('Payments Export'!A7988="","",'Payments Export'!O7988)</f>
        <v/>
      </c>
      <c r="H7984" s="7" t="str">
        <f>IF('Payments Export'!B7988="","",G7984-F7984)</f>
        <v/>
      </c>
      <c r="I7984" s="3" t="str">
        <f>IF(C7984&lt;&gt;"",_xlfn.XLOOKUP(IFERROR(VALUE(C7984),C7984),'Items database'!A:A,'Items database'!B:B),(_xlfn.XLOOKUP(LEFT(E7984,3),Services,Services,"")))</f>
        <v/>
      </c>
      <c r="J7984" s="3" t="str">
        <f t="shared" si="249"/>
        <v/>
      </c>
    </row>
    <row r="7985" spans="1:10" x14ac:dyDescent="0.35">
      <c r="A7985" s="7" t="str">
        <f>IF('Payments Export'!A7989="","",'Payments Export'!A7989)</f>
        <v/>
      </c>
      <c r="B7985" s="7" t="str">
        <f>IF('Payments Export'!A7989="","",'Payments Export'!B7989)</f>
        <v/>
      </c>
      <c r="C7985" s="7" t="str">
        <f>IF(IFERROR(VALUE('Payments Export'!H7989),'Payments Export'!H7989)&lt;&gt;0,IFERROR(VALUE('Payments Export'!H7989),'Payments Export'!H7989),"")</f>
        <v/>
      </c>
      <c r="D7985" s="7" t="str">
        <f>IF('Payments Export'!I7989="","",'Payments Export'!I7989)</f>
        <v/>
      </c>
      <c r="E7985" s="7" t="str">
        <f t="shared" si="248"/>
        <v/>
      </c>
      <c r="F7985" s="7" t="str">
        <f>IF('Payments Export'!A7989="","",'Payments Export'!N7989)</f>
        <v/>
      </c>
      <c r="G7985" s="7" t="str">
        <f>IF('Payments Export'!A7989="","",'Payments Export'!O7989)</f>
        <v/>
      </c>
      <c r="H7985" s="7" t="str">
        <f>IF('Payments Export'!B7989="","",G7985-F7985)</f>
        <v/>
      </c>
      <c r="I7985" s="3" t="str">
        <f>IF(C7985&lt;&gt;"",_xlfn.XLOOKUP(IFERROR(VALUE(C7985),C7985),'Items database'!A:A,'Items database'!B:B),(_xlfn.XLOOKUP(LEFT(E7985,3),Services,Services,"")))</f>
        <v/>
      </c>
      <c r="J7985" s="3" t="str">
        <f t="shared" si="249"/>
        <v/>
      </c>
    </row>
    <row r="7986" spans="1:10" x14ac:dyDescent="0.35">
      <c r="A7986" s="7" t="str">
        <f>IF('Payments Export'!A7990="","",'Payments Export'!A7990)</f>
        <v/>
      </c>
      <c r="B7986" s="7" t="str">
        <f>IF('Payments Export'!A7990="","",'Payments Export'!B7990)</f>
        <v/>
      </c>
      <c r="C7986" s="7" t="str">
        <f>IF(IFERROR(VALUE('Payments Export'!H7990),'Payments Export'!H7990)&lt;&gt;0,IFERROR(VALUE('Payments Export'!H7990),'Payments Export'!H7990),"")</f>
        <v/>
      </c>
      <c r="D7986" s="7" t="str">
        <f>IF('Payments Export'!I7990="","",'Payments Export'!I7990)</f>
        <v/>
      </c>
      <c r="E7986" s="7" t="str">
        <f t="shared" si="248"/>
        <v/>
      </c>
      <c r="F7986" s="7" t="str">
        <f>IF('Payments Export'!A7990="","",'Payments Export'!N7990)</f>
        <v/>
      </c>
      <c r="G7986" s="7" t="str">
        <f>IF('Payments Export'!A7990="","",'Payments Export'!O7990)</f>
        <v/>
      </c>
      <c r="H7986" s="7" t="str">
        <f>IF('Payments Export'!B7990="","",G7986-F7986)</f>
        <v/>
      </c>
      <c r="I7986" s="3" t="str">
        <f>IF(C7986&lt;&gt;"",_xlfn.XLOOKUP(IFERROR(VALUE(C7986),C7986),'Items database'!A:A,'Items database'!B:B),(_xlfn.XLOOKUP(LEFT(E7986,3),Services,Services,"")))</f>
        <v/>
      </c>
      <c r="J7986" s="3" t="str">
        <f t="shared" si="249"/>
        <v/>
      </c>
    </row>
    <row r="7987" spans="1:10" x14ac:dyDescent="0.35">
      <c r="A7987" s="7" t="str">
        <f>IF('Payments Export'!A7991="","",'Payments Export'!A7991)</f>
        <v/>
      </c>
      <c r="B7987" s="7" t="str">
        <f>IF('Payments Export'!A7991="","",'Payments Export'!B7991)</f>
        <v/>
      </c>
      <c r="C7987" s="7" t="str">
        <f>IF(IFERROR(VALUE('Payments Export'!H7991),'Payments Export'!H7991)&lt;&gt;0,IFERROR(VALUE('Payments Export'!H7991),'Payments Export'!H7991),"")</f>
        <v/>
      </c>
      <c r="D7987" s="7" t="str">
        <f>IF('Payments Export'!I7991="","",'Payments Export'!I7991)</f>
        <v/>
      </c>
      <c r="E7987" s="7" t="str">
        <f t="shared" si="248"/>
        <v/>
      </c>
      <c r="F7987" s="7" t="str">
        <f>IF('Payments Export'!A7991="","",'Payments Export'!N7991)</f>
        <v/>
      </c>
      <c r="G7987" s="7" t="str">
        <f>IF('Payments Export'!A7991="","",'Payments Export'!O7991)</f>
        <v/>
      </c>
      <c r="H7987" s="7" t="str">
        <f>IF('Payments Export'!B7991="","",G7987-F7987)</f>
        <v/>
      </c>
      <c r="I7987" s="3" t="str">
        <f>IF(C7987&lt;&gt;"",_xlfn.XLOOKUP(IFERROR(VALUE(C7987),C7987),'Items database'!A:A,'Items database'!B:B),(_xlfn.XLOOKUP(LEFT(E7987,3),Services,Services,"")))</f>
        <v/>
      </c>
      <c r="J7987" s="3" t="str">
        <f t="shared" si="249"/>
        <v/>
      </c>
    </row>
    <row r="7988" spans="1:10" x14ac:dyDescent="0.35">
      <c r="A7988" s="7" t="str">
        <f>IF('Payments Export'!A7992="","",'Payments Export'!A7992)</f>
        <v/>
      </c>
      <c r="B7988" s="7" t="str">
        <f>IF('Payments Export'!A7992="","",'Payments Export'!B7992)</f>
        <v/>
      </c>
      <c r="C7988" s="7" t="str">
        <f>IF(IFERROR(VALUE('Payments Export'!H7992),'Payments Export'!H7992)&lt;&gt;0,IFERROR(VALUE('Payments Export'!H7992),'Payments Export'!H7992),"")</f>
        <v/>
      </c>
      <c r="D7988" s="7" t="str">
        <f>IF('Payments Export'!I7992="","",'Payments Export'!I7992)</f>
        <v/>
      </c>
      <c r="E7988" s="7" t="str">
        <f t="shared" si="248"/>
        <v/>
      </c>
      <c r="F7988" s="7" t="str">
        <f>IF('Payments Export'!A7992="","",'Payments Export'!N7992)</f>
        <v/>
      </c>
      <c r="G7988" s="7" t="str">
        <f>IF('Payments Export'!A7992="","",'Payments Export'!O7992)</f>
        <v/>
      </c>
      <c r="H7988" s="7" t="str">
        <f>IF('Payments Export'!B7992="","",G7988-F7988)</f>
        <v/>
      </c>
      <c r="I7988" s="3" t="str">
        <f>IF(C7988&lt;&gt;"",_xlfn.XLOOKUP(IFERROR(VALUE(C7988),C7988),'Items database'!A:A,'Items database'!B:B),(_xlfn.XLOOKUP(LEFT(E7988,3),Services,Services,"")))</f>
        <v/>
      </c>
      <c r="J7988" s="3" t="str">
        <f t="shared" si="249"/>
        <v/>
      </c>
    </row>
    <row r="7989" spans="1:10" x14ac:dyDescent="0.35">
      <c r="A7989" s="7" t="str">
        <f>IF('Payments Export'!A7993="","",'Payments Export'!A7993)</f>
        <v/>
      </c>
      <c r="B7989" s="7" t="str">
        <f>IF('Payments Export'!A7993="","",'Payments Export'!B7993)</f>
        <v/>
      </c>
      <c r="C7989" s="7" t="str">
        <f>IF(IFERROR(VALUE('Payments Export'!H7993),'Payments Export'!H7993)&lt;&gt;0,IFERROR(VALUE('Payments Export'!H7993),'Payments Export'!H7993),"")</f>
        <v/>
      </c>
      <c r="D7989" s="7" t="str">
        <f>IF('Payments Export'!I7993="","",'Payments Export'!I7993)</f>
        <v/>
      </c>
      <c r="E7989" s="7" t="str">
        <f t="shared" si="248"/>
        <v/>
      </c>
      <c r="F7989" s="7" t="str">
        <f>IF('Payments Export'!A7993="","",'Payments Export'!N7993)</f>
        <v/>
      </c>
      <c r="G7989" s="7" t="str">
        <f>IF('Payments Export'!A7993="","",'Payments Export'!O7993)</f>
        <v/>
      </c>
      <c r="H7989" s="7" t="str">
        <f>IF('Payments Export'!B7993="","",G7989-F7989)</f>
        <v/>
      </c>
      <c r="I7989" s="3" t="str">
        <f>IF(C7989&lt;&gt;"",_xlfn.XLOOKUP(IFERROR(VALUE(C7989),C7989),'Items database'!A:A,'Items database'!B:B),(_xlfn.XLOOKUP(LEFT(E7989,3),Services,Services,"")))</f>
        <v/>
      </c>
      <c r="J7989" s="3" t="str">
        <f t="shared" si="249"/>
        <v/>
      </c>
    </row>
    <row r="7990" spans="1:10" x14ac:dyDescent="0.35">
      <c r="A7990" s="7" t="str">
        <f>IF('Payments Export'!A7994="","",'Payments Export'!A7994)</f>
        <v/>
      </c>
      <c r="B7990" s="7" t="str">
        <f>IF('Payments Export'!A7994="","",'Payments Export'!B7994)</f>
        <v/>
      </c>
      <c r="C7990" s="7" t="str">
        <f>IF(IFERROR(VALUE('Payments Export'!H7994),'Payments Export'!H7994)&lt;&gt;0,IFERROR(VALUE('Payments Export'!H7994),'Payments Export'!H7994),"")</f>
        <v/>
      </c>
      <c r="D7990" s="7" t="str">
        <f>IF('Payments Export'!I7994="","",'Payments Export'!I7994)</f>
        <v/>
      </c>
      <c r="E7990" s="7" t="str">
        <f t="shared" si="248"/>
        <v/>
      </c>
      <c r="F7990" s="7" t="str">
        <f>IF('Payments Export'!A7994="","",'Payments Export'!N7994)</f>
        <v/>
      </c>
      <c r="G7990" s="7" t="str">
        <f>IF('Payments Export'!A7994="","",'Payments Export'!O7994)</f>
        <v/>
      </c>
      <c r="H7990" s="7" t="str">
        <f>IF('Payments Export'!B7994="","",G7990-F7990)</f>
        <v/>
      </c>
      <c r="I7990" s="3" t="str">
        <f>IF(C7990&lt;&gt;"",_xlfn.XLOOKUP(IFERROR(VALUE(C7990),C7990),'Items database'!A:A,'Items database'!B:B),(_xlfn.XLOOKUP(LEFT(E7990,3),Services,Services,"")))</f>
        <v/>
      </c>
      <c r="J7990" s="3" t="str">
        <f t="shared" si="249"/>
        <v/>
      </c>
    </row>
    <row r="7991" spans="1:10" x14ac:dyDescent="0.35">
      <c r="A7991" s="7" t="str">
        <f>IF('Payments Export'!A7995="","",'Payments Export'!A7995)</f>
        <v/>
      </c>
      <c r="B7991" s="7" t="str">
        <f>IF('Payments Export'!A7995="","",'Payments Export'!B7995)</f>
        <v/>
      </c>
      <c r="C7991" s="7" t="str">
        <f>IF(IFERROR(VALUE('Payments Export'!H7995),'Payments Export'!H7995)&lt;&gt;0,IFERROR(VALUE('Payments Export'!H7995),'Payments Export'!H7995),"")</f>
        <v/>
      </c>
      <c r="D7991" s="7" t="str">
        <f>IF('Payments Export'!I7995="","",'Payments Export'!I7995)</f>
        <v/>
      </c>
      <c r="E7991" s="7" t="str">
        <f t="shared" si="248"/>
        <v/>
      </c>
      <c r="F7991" s="7" t="str">
        <f>IF('Payments Export'!A7995="","",'Payments Export'!N7995)</f>
        <v/>
      </c>
      <c r="G7991" s="7" t="str">
        <f>IF('Payments Export'!A7995="","",'Payments Export'!O7995)</f>
        <v/>
      </c>
      <c r="H7991" s="7" t="str">
        <f>IF('Payments Export'!B7995="","",G7991-F7991)</f>
        <v/>
      </c>
      <c r="I7991" s="3" t="str">
        <f>IF(C7991&lt;&gt;"",_xlfn.XLOOKUP(IFERROR(VALUE(C7991),C7991),'Items database'!A:A,'Items database'!B:B),(_xlfn.XLOOKUP(LEFT(E7991,3),Services,Services,"")))</f>
        <v/>
      </c>
      <c r="J7991" s="3" t="str">
        <f t="shared" si="249"/>
        <v/>
      </c>
    </row>
    <row r="7992" spans="1:10" x14ac:dyDescent="0.35">
      <c r="A7992" s="7" t="str">
        <f>IF('Payments Export'!A7996="","",'Payments Export'!A7996)</f>
        <v/>
      </c>
      <c r="B7992" s="7" t="str">
        <f>IF('Payments Export'!A7996="","",'Payments Export'!B7996)</f>
        <v/>
      </c>
      <c r="C7992" s="7" t="str">
        <f>IF(IFERROR(VALUE('Payments Export'!H7996),'Payments Export'!H7996)&lt;&gt;0,IFERROR(VALUE('Payments Export'!H7996),'Payments Export'!H7996),"")</f>
        <v/>
      </c>
      <c r="D7992" s="7" t="str">
        <f>IF('Payments Export'!I7996="","",'Payments Export'!I7996)</f>
        <v/>
      </c>
      <c r="E7992" s="7" t="str">
        <f t="shared" si="248"/>
        <v/>
      </c>
      <c r="F7992" s="7" t="str">
        <f>IF('Payments Export'!A7996="","",'Payments Export'!N7996)</f>
        <v/>
      </c>
      <c r="G7992" s="7" t="str">
        <f>IF('Payments Export'!A7996="","",'Payments Export'!O7996)</f>
        <v/>
      </c>
      <c r="H7992" s="7" t="str">
        <f>IF('Payments Export'!B7996="","",G7992-F7992)</f>
        <v/>
      </c>
      <c r="I7992" s="3" t="str">
        <f>IF(C7992&lt;&gt;"",_xlfn.XLOOKUP(IFERROR(VALUE(C7992),C7992),'Items database'!A:A,'Items database'!B:B),(_xlfn.XLOOKUP(LEFT(E7992,3),Services,Services,"")))</f>
        <v/>
      </c>
      <c r="J7992" s="3" t="str">
        <f t="shared" si="249"/>
        <v/>
      </c>
    </row>
    <row r="7993" spans="1:10" x14ac:dyDescent="0.35">
      <c r="A7993" s="7" t="str">
        <f>IF('Payments Export'!A7997="","",'Payments Export'!A7997)</f>
        <v/>
      </c>
      <c r="B7993" s="7" t="str">
        <f>IF('Payments Export'!A7997="","",'Payments Export'!B7997)</f>
        <v/>
      </c>
      <c r="C7993" s="7" t="str">
        <f>IF(IFERROR(VALUE('Payments Export'!H7997),'Payments Export'!H7997)&lt;&gt;0,IFERROR(VALUE('Payments Export'!H7997),'Payments Export'!H7997),"")</f>
        <v/>
      </c>
      <c r="D7993" s="7" t="str">
        <f>IF('Payments Export'!I7997="","",'Payments Export'!I7997)</f>
        <v/>
      </c>
      <c r="E7993" s="7" t="str">
        <f t="shared" si="248"/>
        <v/>
      </c>
      <c r="F7993" s="7" t="str">
        <f>IF('Payments Export'!A7997="","",'Payments Export'!N7997)</f>
        <v/>
      </c>
      <c r="G7993" s="7" t="str">
        <f>IF('Payments Export'!A7997="","",'Payments Export'!O7997)</f>
        <v/>
      </c>
      <c r="H7993" s="7" t="str">
        <f>IF('Payments Export'!B7997="","",G7993-F7993)</f>
        <v/>
      </c>
      <c r="I7993" s="3" t="str">
        <f>IF(C7993&lt;&gt;"",_xlfn.XLOOKUP(IFERROR(VALUE(C7993),C7993),'Items database'!A:A,'Items database'!B:B),(_xlfn.XLOOKUP(LEFT(E7993,3),Services,Services,"")))</f>
        <v/>
      </c>
      <c r="J7993" s="3" t="str">
        <f t="shared" si="249"/>
        <v/>
      </c>
    </row>
    <row r="7994" spans="1:10" x14ac:dyDescent="0.35">
      <c r="A7994" s="7" t="str">
        <f>IF('Payments Export'!A7998="","",'Payments Export'!A7998)</f>
        <v/>
      </c>
      <c r="B7994" s="7" t="str">
        <f>IF('Payments Export'!A7998="","",'Payments Export'!B7998)</f>
        <v/>
      </c>
      <c r="C7994" s="7" t="str">
        <f>IF(IFERROR(VALUE('Payments Export'!H7998),'Payments Export'!H7998)&lt;&gt;0,IFERROR(VALUE('Payments Export'!H7998),'Payments Export'!H7998),"")</f>
        <v/>
      </c>
      <c r="D7994" s="7" t="str">
        <f>IF('Payments Export'!I7998="","",'Payments Export'!I7998)</f>
        <v/>
      </c>
      <c r="E7994" s="7" t="str">
        <f t="shared" si="248"/>
        <v/>
      </c>
      <c r="F7994" s="7" t="str">
        <f>IF('Payments Export'!A7998="","",'Payments Export'!N7998)</f>
        <v/>
      </c>
      <c r="G7994" s="7" t="str">
        <f>IF('Payments Export'!A7998="","",'Payments Export'!O7998)</f>
        <v/>
      </c>
      <c r="H7994" s="7" t="str">
        <f>IF('Payments Export'!B7998="","",G7994-F7994)</f>
        <v/>
      </c>
      <c r="I7994" s="3" t="str">
        <f>IF(C7994&lt;&gt;"",_xlfn.XLOOKUP(IFERROR(VALUE(C7994),C7994),'Items database'!A:A,'Items database'!B:B),(_xlfn.XLOOKUP(LEFT(E7994,3),Services,Services,"")))</f>
        <v/>
      </c>
      <c r="J7994" s="3" t="str">
        <f t="shared" si="249"/>
        <v/>
      </c>
    </row>
    <row r="7995" spans="1:10" x14ac:dyDescent="0.35">
      <c r="A7995" s="7" t="str">
        <f>IF('Payments Export'!A7999="","",'Payments Export'!A7999)</f>
        <v/>
      </c>
      <c r="B7995" s="7" t="str">
        <f>IF('Payments Export'!A7999="","",'Payments Export'!B7999)</f>
        <v/>
      </c>
      <c r="C7995" s="7" t="str">
        <f>IF(IFERROR(VALUE('Payments Export'!H7999),'Payments Export'!H7999)&lt;&gt;0,IFERROR(VALUE('Payments Export'!H7999),'Payments Export'!H7999),"")</f>
        <v/>
      </c>
      <c r="D7995" s="7" t="str">
        <f>IF('Payments Export'!I7999="","",'Payments Export'!I7999)</f>
        <v/>
      </c>
      <c r="E7995" s="7" t="str">
        <f t="shared" si="248"/>
        <v/>
      </c>
      <c r="F7995" s="7" t="str">
        <f>IF('Payments Export'!A7999="","",'Payments Export'!N7999)</f>
        <v/>
      </c>
      <c r="G7995" s="7" t="str">
        <f>IF('Payments Export'!A7999="","",'Payments Export'!O7999)</f>
        <v/>
      </c>
      <c r="H7995" s="7" t="str">
        <f>IF('Payments Export'!B7999="","",G7995-F7995)</f>
        <v/>
      </c>
      <c r="I7995" s="3" t="str">
        <f>IF(C7995&lt;&gt;"",_xlfn.XLOOKUP(IFERROR(VALUE(C7995),C7995),'Items database'!A:A,'Items database'!B:B),(_xlfn.XLOOKUP(LEFT(E7995,3),Services,Services,"")))</f>
        <v/>
      </c>
      <c r="J7995" s="3" t="str">
        <f t="shared" si="249"/>
        <v/>
      </c>
    </row>
    <row r="7996" spans="1:10" x14ac:dyDescent="0.35">
      <c r="A7996" s="7" t="str">
        <f>IF('Payments Export'!A8000="","",'Payments Export'!A8000)</f>
        <v/>
      </c>
      <c r="B7996" s="7" t="str">
        <f>IF('Payments Export'!A8000="","",'Payments Export'!B8000)</f>
        <v/>
      </c>
      <c r="C7996" s="7" t="str">
        <f>IF(IFERROR(VALUE('Payments Export'!H8000),'Payments Export'!H8000)&lt;&gt;0,IFERROR(VALUE('Payments Export'!H8000),'Payments Export'!H8000),"")</f>
        <v/>
      </c>
      <c r="D7996" s="7" t="str">
        <f>IF('Payments Export'!I8000="","",'Payments Export'!I8000)</f>
        <v/>
      </c>
      <c r="E7996" s="7" t="str">
        <f t="shared" si="248"/>
        <v/>
      </c>
      <c r="F7996" s="7" t="str">
        <f>IF('Payments Export'!A8000="","",'Payments Export'!N8000)</f>
        <v/>
      </c>
      <c r="G7996" s="7" t="str">
        <f>IF('Payments Export'!A8000="","",'Payments Export'!O8000)</f>
        <v/>
      </c>
      <c r="H7996" s="7" t="str">
        <f>IF('Payments Export'!B8000="","",G7996-F7996)</f>
        <v/>
      </c>
      <c r="I7996" s="3" t="str">
        <f>IF(C7996&lt;&gt;"",_xlfn.XLOOKUP(IFERROR(VALUE(C7996),C7996),'Items database'!A:A,'Items database'!B:B),(_xlfn.XLOOKUP(LEFT(E7996,3),Services,Services,"")))</f>
        <v/>
      </c>
      <c r="J7996" s="3" t="str">
        <f t="shared" si="249"/>
        <v/>
      </c>
    </row>
    <row r="7997" spans="1:10" x14ac:dyDescent="0.35">
      <c r="A7997" s="7" t="str">
        <f>IF('Payments Export'!A8001="","",'Payments Export'!A8001)</f>
        <v/>
      </c>
      <c r="B7997" s="7" t="str">
        <f>IF('Payments Export'!A8001="","",'Payments Export'!B8001)</f>
        <v/>
      </c>
      <c r="C7997" s="7" t="str">
        <f>IF(IFERROR(VALUE('Payments Export'!H8001),'Payments Export'!H8001)&lt;&gt;0,IFERROR(VALUE('Payments Export'!H8001),'Payments Export'!H8001),"")</f>
        <v/>
      </c>
      <c r="D7997" s="7" t="str">
        <f>IF('Payments Export'!I8001="","",'Payments Export'!I8001)</f>
        <v/>
      </c>
      <c r="E7997" s="7" t="str">
        <f t="shared" si="248"/>
        <v/>
      </c>
      <c r="F7997" s="7" t="str">
        <f>IF('Payments Export'!A8001="","",'Payments Export'!N8001)</f>
        <v/>
      </c>
      <c r="G7997" s="7" t="str">
        <f>IF('Payments Export'!A8001="","",'Payments Export'!O8001)</f>
        <v/>
      </c>
      <c r="H7997" s="7" t="str">
        <f>IF('Payments Export'!B8001="","",G7997-F7997)</f>
        <v/>
      </c>
      <c r="I7997" s="3" t="str">
        <f>IF(C7997&lt;&gt;"",_xlfn.XLOOKUP(IFERROR(VALUE(C7997),C7997),'Items database'!A:A,'Items database'!B:B),(_xlfn.XLOOKUP(LEFT(E7997,3),Services,Services,"")))</f>
        <v/>
      </c>
      <c r="J7997" s="3" t="str">
        <f t="shared" si="249"/>
        <v/>
      </c>
    </row>
    <row r="7998" spans="1:10" x14ac:dyDescent="0.35">
      <c r="A7998" s="7" t="str">
        <f>IF('Payments Export'!A8002="","",'Payments Export'!A8002)</f>
        <v/>
      </c>
      <c r="B7998" s="7" t="str">
        <f>IF('Payments Export'!A8002="","",'Payments Export'!B8002)</f>
        <v/>
      </c>
      <c r="C7998" s="7" t="str">
        <f>IF(IFERROR(VALUE('Payments Export'!H8002),'Payments Export'!H8002)&lt;&gt;0,IFERROR(VALUE('Payments Export'!H8002),'Payments Export'!H8002),"")</f>
        <v/>
      </c>
      <c r="D7998" s="7" t="str">
        <f>IF('Payments Export'!I8002="","",'Payments Export'!I8002)</f>
        <v/>
      </c>
      <c r="E7998" s="7" t="str">
        <f t="shared" si="248"/>
        <v/>
      </c>
      <c r="F7998" s="7" t="str">
        <f>IF('Payments Export'!A8002="","",'Payments Export'!N8002)</f>
        <v/>
      </c>
      <c r="G7998" s="7" t="str">
        <f>IF('Payments Export'!A8002="","",'Payments Export'!O8002)</f>
        <v/>
      </c>
      <c r="H7998" s="7" t="str">
        <f>IF('Payments Export'!B8002="","",G7998-F7998)</f>
        <v/>
      </c>
      <c r="I7998" s="3" t="str">
        <f>IF(C7998&lt;&gt;"",_xlfn.XLOOKUP(IFERROR(VALUE(C7998),C7998),'Items database'!A:A,'Items database'!B:B),(_xlfn.XLOOKUP(LEFT(E7998,3),Services,Services,"")))</f>
        <v/>
      </c>
      <c r="J7998" s="3" t="str">
        <f t="shared" si="249"/>
        <v/>
      </c>
    </row>
    <row r="7999" spans="1:10" x14ac:dyDescent="0.35">
      <c r="A7999" s="7" t="str">
        <f>IF('Payments Export'!A8003="","",'Payments Export'!A8003)</f>
        <v/>
      </c>
      <c r="B7999" s="7" t="str">
        <f>IF('Payments Export'!A8003="","",'Payments Export'!B8003)</f>
        <v/>
      </c>
      <c r="C7999" s="7" t="str">
        <f>IF(IFERROR(VALUE('Payments Export'!H8003),'Payments Export'!H8003)&lt;&gt;0,IFERROR(VALUE('Payments Export'!H8003),'Payments Export'!H8003),"")</f>
        <v/>
      </c>
      <c r="D7999" s="7" t="str">
        <f>IF('Payments Export'!I8003="","",'Payments Export'!I8003)</f>
        <v/>
      </c>
      <c r="E7999" s="7" t="str">
        <f t="shared" si="248"/>
        <v/>
      </c>
      <c r="F7999" s="7" t="str">
        <f>IF('Payments Export'!A8003="","",'Payments Export'!N8003)</f>
        <v/>
      </c>
      <c r="G7999" s="7" t="str">
        <f>IF('Payments Export'!A8003="","",'Payments Export'!O8003)</f>
        <v/>
      </c>
      <c r="H7999" s="7" t="str">
        <f>IF('Payments Export'!B8003="","",G7999-F7999)</f>
        <v/>
      </c>
      <c r="I7999" s="3" t="str">
        <f>IF(C7999&lt;&gt;"",_xlfn.XLOOKUP(IFERROR(VALUE(C7999),C7999),'Items database'!A:A,'Items database'!B:B),(_xlfn.XLOOKUP(LEFT(E7999,3),Services,Services,"")))</f>
        <v/>
      </c>
      <c r="J7999" s="3" t="str">
        <f t="shared" si="249"/>
        <v/>
      </c>
    </row>
    <row r="8000" spans="1:10" x14ac:dyDescent="0.35">
      <c r="A8000" s="7" t="str">
        <f>IF('Payments Export'!A8004="","",'Payments Export'!A8004)</f>
        <v/>
      </c>
      <c r="B8000" s="7" t="str">
        <f>IF('Payments Export'!A8004="","",'Payments Export'!B8004)</f>
        <v/>
      </c>
      <c r="C8000" s="7" t="str">
        <f>IF(IFERROR(VALUE('Payments Export'!H8004),'Payments Export'!H8004)&lt;&gt;0,IFERROR(VALUE('Payments Export'!H8004),'Payments Export'!H8004),"")</f>
        <v/>
      </c>
      <c r="D8000" s="7" t="str">
        <f>IF('Payments Export'!I8004="","",'Payments Export'!I8004)</f>
        <v/>
      </c>
      <c r="E8000" s="7" t="str">
        <f t="shared" si="248"/>
        <v/>
      </c>
      <c r="F8000" s="7" t="str">
        <f>IF('Payments Export'!A8004="","",'Payments Export'!N8004)</f>
        <v/>
      </c>
      <c r="G8000" s="7" t="str">
        <f>IF('Payments Export'!A8004="","",'Payments Export'!O8004)</f>
        <v/>
      </c>
      <c r="H8000" s="7" t="str">
        <f>IF('Payments Export'!B8004="","",G8000-F8000)</f>
        <v/>
      </c>
      <c r="I8000" s="3" t="str">
        <f>IF(C8000&lt;&gt;"",_xlfn.XLOOKUP(IFERROR(VALUE(C8000),C8000),'Items database'!A:A,'Items database'!B:B),(_xlfn.XLOOKUP(LEFT(E8000,3),Services,Services,"")))</f>
        <v/>
      </c>
      <c r="J8000" s="3" t="str">
        <f t="shared" si="249"/>
        <v/>
      </c>
    </row>
    <row r="8001" spans="1:10" x14ac:dyDescent="0.35">
      <c r="A8001" s="7" t="str">
        <f>IF('Payments Export'!A8005="","",'Payments Export'!A8005)</f>
        <v/>
      </c>
      <c r="B8001" s="7" t="str">
        <f>IF('Payments Export'!A8005="","",'Payments Export'!B8005)</f>
        <v/>
      </c>
      <c r="C8001" s="7" t="str">
        <f>IF(IFERROR(VALUE('Payments Export'!H8005),'Payments Export'!H8005)&lt;&gt;0,IFERROR(VALUE('Payments Export'!H8005),'Payments Export'!H8005),"")</f>
        <v/>
      </c>
      <c r="D8001" s="7" t="str">
        <f>IF('Payments Export'!I8005="","",'Payments Export'!I8005)</f>
        <v/>
      </c>
      <c r="E8001" s="7" t="str">
        <f t="shared" ref="E8001:E8064" si="250">LEFT(D8001,66)</f>
        <v/>
      </c>
      <c r="F8001" s="7" t="str">
        <f>IF('Payments Export'!A8005="","",'Payments Export'!N8005)</f>
        <v/>
      </c>
      <c r="G8001" s="7" t="str">
        <f>IF('Payments Export'!A8005="","",'Payments Export'!O8005)</f>
        <v/>
      </c>
      <c r="H8001" s="7" t="str">
        <f>IF('Payments Export'!B8005="","",G8001-F8001)</f>
        <v/>
      </c>
      <c r="I8001" s="3" t="str">
        <f>IF(C8001&lt;&gt;"",_xlfn.XLOOKUP(IFERROR(VALUE(C8001),C8001),'Items database'!A:A,'Items database'!B:B),(_xlfn.XLOOKUP(LEFT(E8001,3),Services,Services,"")))</f>
        <v/>
      </c>
      <c r="J8001" s="3" t="str">
        <f t="shared" ref="J8001:J8064" si="251">IF(ISNUMBER(F8001)=TRUE,IF(F8001=0,"","GST"),"")</f>
        <v/>
      </c>
    </row>
    <row r="8002" spans="1:10" x14ac:dyDescent="0.35">
      <c r="A8002" s="7" t="str">
        <f>IF('Payments Export'!A8006="","",'Payments Export'!A8006)</f>
        <v/>
      </c>
      <c r="B8002" s="7" t="str">
        <f>IF('Payments Export'!A8006="","",'Payments Export'!B8006)</f>
        <v/>
      </c>
      <c r="C8002" s="7" t="str">
        <f>IF(IFERROR(VALUE('Payments Export'!H8006),'Payments Export'!H8006)&lt;&gt;0,IFERROR(VALUE('Payments Export'!H8006),'Payments Export'!H8006),"")</f>
        <v/>
      </c>
      <c r="D8002" s="7" t="str">
        <f>IF('Payments Export'!I8006="","",'Payments Export'!I8006)</f>
        <v/>
      </c>
      <c r="E8002" s="7" t="str">
        <f t="shared" si="250"/>
        <v/>
      </c>
      <c r="F8002" s="7" t="str">
        <f>IF('Payments Export'!A8006="","",'Payments Export'!N8006)</f>
        <v/>
      </c>
      <c r="G8002" s="7" t="str">
        <f>IF('Payments Export'!A8006="","",'Payments Export'!O8006)</f>
        <v/>
      </c>
      <c r="H8002" s="7" t="str">
        <f>IF('Payments Export'!B8006="","",G8002-F8002)</f>
        <v/>
      </c>
      <c r="I8002" s="3" t="str">
        <f>IF(C8002&lt;&gt;"",_xlfn.XLOOKUP(IFERROR(VALUE(C8002),C8002),'Items database'!A:A,'Items database'!B:B),(_xlfn.XLOOKUP(LEFT(E8002,3),Services,Services,"")))</f>
        <v/>
      </c>
      <c r="J8002" s="3" t="str">
        <f t="shared" si="251"/>
        <v/>
      </c>
    </row>
    <row r="8003" spans="1:10" x14ac:dyDescent="0.35">
      <c r="A8003" s="7" t="str">
        <f>IF('Payments Export'!A8007="","",'Payments Export'!A8007)</f>
        <v/>
      </c>
      <c r="B8003" s="7" t="str">
        <f>IF('Payments Export'!A8007="","",'Payments Export'!B8007)</f>
        <v/>
      </c>
      <c r="C8003" s="7" t="str">
        <f>IF(IFERROR(VALUE('Payments Export'!H8007),'Payments Export'!H8007)&lt;&gt;0,IFERROR(VALUE('Payments Export'!H8007),'Payments Export'!H8007),"")</f>
        <v/>
      </c>
      <c r="D8003" s="7" t="str">
        <f>IF('Payments Export'!I8007="","",'Payments Export'!I8007)</f>
        <v/>
      </c>
      <c r="E8003" s="7" t="str">
        <f t="shared" si="250"/>
        <v/>
      </c>
      <c r="F8003" s="7" t="str">
        <f>IF('Payments Export'!A8007="","",'Payments Export'!N8007)</f>
        <v/>
      </c>
      <c r="G8003" s="7" t="str">
        <f>IF('Payments Export'!A8007="","",'Payments Export'!O8007)</f>
        <v/>
      </c>
      <c r="H8003" s="7" t="str">
        <f>IF('Payments Export'!B8007="","",G8003-F8003)</f>
        <v/>
      </c>
      <c r="I8003" s="3" t="str">
        <f>IF(C8003&lt;&gt;"",_xlfn.XLOOKUP(IFERROR(VALUE(C8003),C8003),'Items database'!A:A,'Items database'!B:B),(_xlfn.XLOOKUP(LEFT(E8003,3),Services,Services,"")))</f>
        <v/>
      </c>
      <c r="J8003" s="3" t="str">
        <f t="shared" si="251"/>
        <v/>
      </c>
    </row>
    <row r="8004" spans="1:10" x14ac:dyDescent="0.35">
      <c r="A8004" s="7" t="str">
        <f>IF('Payments Export'!A8008="","",'Payments Export'!A8008)</f>
        <v/>
      </c>
      <c r="B8004" s="7" t="str">
        <f>IF('Payments Export'!A8008="","",'Payments Export'!B8008)</f>
        <v/>
      </c>
      <c r="C8004" s="7" t="str">
        <f>IF(IFERROR(VALUE('Payments Export'!H8008),'Payments Export'!H8008)&lt;&gt;0,IFERROR(VALUE('Payments Export'!H8008),'Payments Export'!H8008),"")</f>
        <v/>
      </c>
      <c r="D8004" s="7" t="str">
        <f>IF('Payments Export'!I8008="","",'Payments Export'!I8008)</f>
        <v/>
      </c>
      <c r="E8004" s="7" t="str">
        <f t="shared" si="250"/>
        <v/>
      </c>
      <c r="F8004" s="7" t="str">
        <f>IF('Payments Export'!A8008="","",'Payments Export'!N8008)</f>
        <v/>
      </c>
      <c r="G8004" s="7" t="str">
        <f>IF('Payments Export'!A8008="","",'Payments Export'!O8008)</f>
        <v/>
      </c>
      <c r="H8004" s="7" t="str">
        <f>IF('Payments Export'!B8008="","",G8004-F8004)</f>
        <v/>
      </c>
      <c r="I8004" s="3" t="str">
        <f>IF(C8004&lt;&gt;"",_xlfn.XLOOKUP(IFERROR(VALUE(C8004),C8004),'Items database'!A:A,'Items database'!B:B),(_xlfn.XLOOKUP(LEFT(E8004,3),Services,Services,"")))</f>
        <v/>
      </c>
      <c r="J8004" s="3" t="str">
        <f t="shared" si="251"/>
        <v/>
      </c>
    </row>
    <row r="8005" spans="1:10" x14ac:dyDescent="0.35">
      <c r="A8005" s="7" t="str">
        <f>IF('Payments Export'!A8009="","",'Payments Export'!A8009)</f>
        <v/>
      </c>
      <c r="B8005" s="7" t="str">
        <f>IF('Payments Export'!A8009="","",'Payments Export'!B8009)</f>
        <v/>
      </c>
      <c r="C8005" s="7" t="str">
        <f>IF(IFERROR(VALUE('Payments Export'!H8009),'Payments Export'!H8009)&lt;&gt;0,IFERROR(VALUE('Payments Export'!H8009),'Payments Export'!H8009),"")</f>
        <v/>
      </c>
      <c r="D8005" s="7" t="str">
        <f>IF('Payments Export'!I8009="","",'Payments Export'!I8009)</f>
        <v/>
      </c>
      <c r="E8005" s="7" t="str">
        <f t="shared" si="250"/>
        <v/>
      </c>
      <c r="F8005" s="7" t="str">
        <f>IF('Payments Export'!A8009="","",'Payments Export'!N8009)</f>
        <v/>
      </c>
      <c r="G8005" s="7" t="str">
        <f>IF('Payments Export'!A8009="","",'Payments Export'!O8009)</f>
        <v/>
      </c>
      <c r="H8005" s="7" t="str">
        <f>IF('Payments Export'!B8009="","",G8005-F8005)</f>
        <v/>
      </c>
      <c r="I8005" s="3" t="str">
        <f>IF(C8005&lt;&gt;"",_xlfn.XLOOKUP(IFERROR(VALUE(C8005),C8005),'Items database'!A:A,'Items database'!B:B),(_xlfn.XLOOKUP(LEFT(E8005,3),Services,Services,"")))</f>
        <v/>
      </c>
      <c r="J8005" s="3" t="str">
        <f t="shared" si="251"/>
        <v/>
      </c>
    </row>
    <row r="8006" spans="1:10" x14ac:dyDescent="0.35">
      <c r="A8006" s="7" t="str">
        <f>IF('Payments Export'!A8010="","",'Payments Export'!A8010)</f>
        <v/>
      </c>
      <c r="B8006" s="7" t="str">
        <f>IF('Payments Export'!A8010="","",'Payments Export'!B8010)</f>
        <v/>
      </c>
      <c r="C8006" s="7" t="str">
        <f>IF(IFERROR(VALUE('Payments Export'!H8010),'Payments Export'!H8010)&lt;&gt;0,IFERROR(VALUE('Payments Export'!H8010),'Payments Export'!H8010),"")</f>
        <v/>
      </c>
      <c r="D8006" s="7" t="str">
        <f>IF('Payments Export'!I8010="","",'Payments Export'!I8010)</f>
        <v/>
      </c>
      <c r="E8006" s="7" t="str">
        <f t="shared" si="250"/>
        <v/>
      </c>
      <c r="F8006" s="7" t="str">
        <f>IF('Payments Export'!A8010="","",'Payments Export'!N8010)</f>
        <v/>
      </c>
      <c r="G8006" s="7" t="str">
        <f>IF('Payments Export'!A8010="","",'Payments Export'!O8010)</f>
        <v/>
      </c>
      <c r="H8006" s="7" t="str">
        <f>IF('Payments Export'!B8010="","",G8006-F8006)</f>
        <v/>
      </c>
      <c r="I8006" s="3" t="str">
        <f>IF(C8006&lt;&gt;"",_xlfn.XLOOKUP(IFERROR(VALUE(C8006),C8006),'Items database'!A:A,'Items database'!B:B),(_xlfn.XLOOKUP(LEFT(E8006,3),Services,Services,"")))</f>
        <v/>
      </c>
      <c r="J8006" s="3" t="str">
        <f t="shared" si="251"/>
        <v/>
      </c>
    </row>
    <row r="8007" spans="1:10" x14ac:dyDescent="0.35">
      <c r="A8007" s="7" t="str">
        <f>IF('Payments Export'!A8011="","",'Payments Export'!A8011)</f>
        <v/>
      </c>
      <c r="B8007" s="7" t="str">
        <f>IF('Payments Export'!A8011="","",'Payments Export'!B8011)</f>
        <v/>
      </c>
      <c r="C8007" s="7" t="str">
        <f>IF(IFERROR(VALUE('Payments Export'!H8011),'Payments Export'!H8011)&lt;&gt;0,IFERROR(VALUE('Payments Export'!H8011),'Payments Export'!H8011),"")</f>
        <v/>
      </c>
      <c r="D8007" s="7" t="str">
        <f>IF('Payments Export'!I8011="","",'Payments Export'!I8011)</f>
        <v/>
      </c>
      <c r="E8007" s="7" t="str">
        <f t="shared" si="250"/>
        <v/>
      </c>
      <c r="F8007" s="7" t="str">
        <f>IF('Payments Export'!A8011="","",'Payments Export'!N8011)</f>
        <v/>
      </c>
      <c r="G8007" s="7" t="str">
        <f>IF('Payments Export'!A8011="","",'Payments Export'!O8011)</f>
        <v/>
      </c>
      <c r="H8007" s="7" t="str">
        <f>IF('Payments Export'!B8011="","",G8007-F8007)</f>
        <v/>
      </c>
      <c r="I8007" s="3" t="str">
        <f>IF(C8007&lt;&gt;"",_xlfn.XLOOKUP(IFERROR(VALUE(C8007),C8007),'Items database'!A:A,'Items database'!B:B),(_xlfn.XLOOKUP(LEFT(E8007,3),Services,Services,"")))</f>
        <v/>
      </c>
      <c r="J8007" s="3" t="str">
        <f t="shared" si="251"/>
        <v/>
      </c>
    </row>
    <row r="8008" spans="1:10" x14ac:dyDescent="0.35">
      <c r="A8008" s="7" t="str">
        <f>IF('Payments Export'!A8012="","",'Payments Export'!A8012)</f>
        <v/>
      </c>
      <c r="B8008" s="7" t="str">
        <f>IF('Payments Export'!A8012="","",'Payments Export'!B8012)</f>
        <v/>
      </c>
      <c r="C8008" s="7" t="str">
        <f>IF(IFERROR(VALUE('Payments Export'!H8012),'Payments Export'!H8012)&lt;&gt;0,IFERROR(VALUE('Payments Export'!H8012),'Payments Export'!H8012),"")</f>
        <v/>
      </c>
      <c r="D8008" s="7" t="str">
        <f>IF('Payments Export'!I8012="","",'Payments Export'!I8012)</f>
        <v/>
      </c>
      <c r="E8008" s="7" t="str">
        <f t="shared" si="250"/>
        <v/>
      </c>
      <c r="F8008" s="7" t="str">
        <f>IF('Payments Export'!A8012="","",'Payments Export'!N8012)</f>
        <v/>
      </c>
      <c r="G8008" s="7" t="str">
        <f>IF('Payments Export'!A8012="","",'Payments Export'!O8012)</f>
        <v/>
      </c>
      <c r="H8008" s="7" t="str">
        <f>IF('Payments Export'!B8012="","",G8008-F8008)</f>
        <v/>
      </c>
      <c r="I8008" s="3" t="str">
        <f>IF(C8008&lt;&gt;"",_xlfn.XLOOKUP(IFERROR(VALUE(C8008),C8008),'Items database'!A:A,'Items database'!B:B),(_xlfn.XLOOKUP(LEFT(E8008,3),Services,Services,"")))</f>
        <v/>
      </c>
      <c r="J8008" s="3" t="str">
        <f t="shared" si="251"/>
        <v/>
      </c>
    </row>
    <row r="8009" spans="1:10" x14ac:dyDescent="0.35">
      <c r="A8009" s="7" t="str">
        <f>IF('Payments Export'!A8013="","",'Payments Export'!A8013)</f>
        <v/>
      </c>
      <c r="B8009" s="7" t="str">
        <f>IF('Payments Export'!A8013="","",'Payments Export'!B8013)</f>
        <v/>
      </c>
      <c r="C8009" s="7" t="str">
        <f>IF(IFERROR(VALUE('Payments Export'!H8013),'Payments Export'!H8013)&lt;&gt;0,IFERROR(VALUE('Payments Export'!H8013),'Payments Export'!H8013),"")</f>
        <v/>
      </c>
      <c r="D8009" s="7" t="str">
        <f>IF('Payments Export'!I8013="","",'Payments Export'!I8013)</f>
        <v/>
      </c>
      <c r="E8009" s="7" t="str">
        <f t="shared" si="250"/>
        <v/>
      </c>
      <c r="F8009" s="7" t="str">
        <f>IF('Payments Export'!A8013="","",'Payments Export'!N8013)</f>
        <v/>
      </c>
      <c r="G8009" s="7" t="str">
        <f>IF('Payments Export'!A8013="","",'Payments Export'!O8013)</f>
        <v/>
      </c>
      <c r="H8009" s="7" t="str">
        <f>IF('Payments Export'!B8013="","",G8009-F8009)</f>
        <v/>
      </c>
      <c r="I8009" s="3" t="str">
        <f>IF(C8009&lt;&gt;"",_xlfn.XLOOKUP(IFERROR(VALUE(C8009),C8009),'Items database'!A:A,'Items database'!B:B),(_xlfn.XLOOKUP(LEFT(E8009,3),Services,Services,"")))</f>
        <v/>
      </c>
      <c r="J8009" s="3" t="str">
        <f t="shared" si="251"/>
        <v/>
      </c>
    </row>
    <row r="8010" spans="1:10" x14ac:dyDescent="0.35">
      <c r="A8010" s="7" t="str">
        <f>IF('Payments Export'!A8014="","",'Payments Export'!A8014)</f>
        <v/>
      </c>
      <c r="B8010" s="7" t="str">
        <f>IF('Payments Export'!A8014="","",'Payments Export'!B8014)</f>
        <v/>
      </c>
      <c r="C8010" s="7" t="str">
        <f>IF(IFERROR(VALUE('Payments Export'!H8014),'Payments Export'!H8014)&lt;&gt;0,IFERROR(VALUE('Payments Export'!H8014),'Payments Export'!H8014),"")</f>
        <v/>
      </c>
      <c r="D8010" s="7" t="str">
        <f>IF('Payments Export'!I8014="","",'Payments Export'!I8014)</f>
        <v/>
      </c>
      <c r="E8010" s="7" t="str">
        <f t="shared" si="250"/>
        <v/>
      </c>
      <c r="F8010" s="7" t="str">
        <f>IF('Payments Export'!A8014="","",'Payments Export'!N8014)</f>
        <v/>
      </c>
      <c r="G8010" s="7" t="str">
        <f>IF('Payments Export'!A8014="","",'Payments Export'!O8014)</f>
        <v/>
      </c>
      <c r="H8010" s="7" t="str">
        <f>IF('Payments Export'!B8014="","",G8010-F8010)</f>
        <v/>
      </c>
      <c r="I8010" s="3" t="str">
        <f>IF(C8010&lt;&gt;"",_xlfn.XLOOKUP(IFERROR(VALUE(C8010),C8010),'Items database'!A:A,'Items database'!B:B),(_xlfn.XLOOKUP(LEFT(E8010,3),Services,Services,"")))</f>
        <v/>
      </c>
      <c r="J8010" s="3" t="str">
        <f t="shared" si="251"/>
        <v/>
      </c>
    </row>
    <row r="8011" spans="1:10" x14ac:dyDescent="0.35">
      <c r="A8011" s="7" t="str">
        <f>IF('Payments Export'!A8015="","",'Payments Export'!A8015)</f>
        <v/>
      </c>
      <c r="B8011" s="7" t="str">
        <f>IF('Payments Export'!A8015="","",'Payments Export'!B8015)</f>
        <v/>
      </c>
      <c r="C8011" s="7" t="str">
        <f>IF(IFERROR(VALUE('Payments Export'!H8015),'Payments Export'!H8015)&lt;&gt;0,IFERROR(VALUE('Payments Export'!H8015),'Payments Export'!H8015),"")</f>
        <v/>
      </c>
      <c r="D8011" s="7" t="str">
        <f>IF('Payments Export'!I8015="","",'Payments Export'!I8015)</f>
        <v/>
      </c>
      <c r="E8011" s="7" t="str">
        <f t="shared" si="250"/>
        <v/>
      </c>
      <c r="F8011" s="7" t="str">
        <f>IF('Payments Export'!A8015="","",'Payments Export'!N8015)</f>
        <v/>
      </c>
      <c r="G8011" s="7" t="str">
        <f>IF('Payments Export'!A8015="","",'Payments Export'!O8015)</f>
        <v/>
      </c>
      <c r="H8011" s="7" t="str">
        <f>IF('Payments Export'!B8015="","",G8011-F8011)</f>
        <v/>
      </c>
      <c r="I8011" s="3" t="str">
        <f>IF(C8011&lt;&gt;"",_xlfn.XLOOKUP(IFERROR(VALUE(C8011),C8011),'Items database'!A:A,'Items database'!B:B),(_xlfn.XLOOKUP(LEFT(E8011,3),Services,Services,"")))</f>
        <v/>
      </c>
      <c r="J8011" s="3" t="str">
        <f t="shared" si="251"/>
        <v/>
      </c>
    </row>
    <row r="8012" spans="1:10" x14ac:dyDescent="0.35">
      <c r="A8012" s="7" t="str">
        <f>IF('Payments Export'!A8016="","",'Payments Export'!A8016)</f>
        <v/>
      </c>
      <c r="B8012" s="7" t="str">
        <f>IF('Payments Export'!A8016="","",'Payments Export'!B8016)</f>
        <v/>
      </c>
      <c r="C8012" s="7" t="str">
        <f>IF(IFERROR(VALUE('Payments Export'!H8016),'Payments Export'!H8016)&lt;&gt;0,IFERROR(VALUE('Payments Export'!H8016),'Payments Export'!H8016),"")</f>
        <v/>
      </c>
      <c r="D8012" s="7" t="str">
        <f>IF('Payments Export'!I8016="","",'Payments Export'!I8016)</f>
        <v/>
      </c>
      <c r="E8012" s="7" t="str">
        <f t="shared" si="250"/>
        <v/>
      </c>
      <c r="F8012" s="7" t="str">
        <f>IF('Payments Export'!A8016="","",'Payments Export'!N8016)</f>
        <v/>
      </c>
      <c r="G8012" s="7" t="str">
        <f>IF('Payments Export'!A8016="","",'Payments Export'!O8016)</f>
        <v/>
      </c>
      <c r="H8012" s="7" t="str">
        <f>IF('Payments Export'!B8016="","",G8012-F8012)</f>
        <v/>
      </c>
      <c r="I8012" s="3" t="str">
        <f>IF(C8012&lt;&gt;"",_xlfn.XLOOKUP(IFERROR(VALUE(C8012),C8012),'Items database'!A:A,'Items database'!B:B),(_xlfn.XLOOKUP(LEFT(E8012,3),Services,Services,"")))</f>
        <v/>
      </c>
      <c r="J8012" s="3" t="str">
        <f t="shared" si="251"/>
        <v/>
      </c>
    </row>
    <row r="8013" spans="1:10" x14ac:dyDescent="0.35">
      <c r="A8013" s="7" t="str">
        <f>IF('Payments Export'!A8017="","",'Payments Export'!A8017)</f>
        <v/>
      </c>
      <c r="B8013" s="7" t="str">
        <f>IF('Payments Export'!A8017="","",'Payments Export'!B8017)</f>
        <v/>
      </c>
      <c r="C8013" s="7" t="str">
        <f>IF(IFERROR(VALUE('Payments Export'!H8017),'Payments Export'!H8017)&lt;&gt;0,IFERROR(VALUE('Payments Export'!H8017),'Payments Export'!H8017),"")</f>
        <v/>
      </c>
      <c r="D8013" s="7" t="str">
        <f>IF('Payments Export'!I8017="","",'Payments Export'!I8017)</f>
        <v/>
      </c>
      <c r="E8013" s="7" t="str">
        <f t="shared" si="250"/>
        <v/>
      </c>
      <c r="F8013" s="7" t="str">
        <f>IF('Payments Export'!A8017="","",'Payments Export'!N8017)</f>
        <v/>
      </c>
      <c r="G8013" s="7" t="str">
        <f>IF('Payments Export'!A8017="","",'Payments Export'!O8017)</f>
        <v/>
      </c>
      <c r="H8013" s="7" t="str">
        <f>IF('Payments Export'!B8017="","",G8013-F8013)</f>
        <v/>
      </c>
      <c r="I8013" s="3" t="str">
        <f>IF(C8013&lt;&gt;"",_xlfn.XLOOKUP(IFERROR(VALUE(C8013),C8013),'Items database'!A:A,'Items database'!B:B),(_xlfn.XLOOKUP(LEFT(E8013,3),Services,Services,"")))</f>
        <v/>
      </c>
      <c r="J8013" s="3" t="str">
        <f t="shared" si="251"/>
        <v/>
      </c>
    </row>
    <row r="8014" spans="1:10" x14ac:dyDescent="0.35">
      <c r="A8014" s="7" t="str">
        <f>IF('Payments Export'!A8018="","",'Payments Export'!A8018)</f>
        <v/>
      </c>
      <c r="B8014" s="7" t="str">
        <f>IF('Payments Export'!A8018="","",'Payments Export'!B8018)</f>
        <v/>
      </c>
      <c r="C8014" s="7" t="str">
        <f>IF(IFERROR(VALUE('Payments Export'!H8018),'Payments Export'!H8018)&lt;&gt;0,IFERROR(VALUE('Payments Export'!H8018),'Payments Export'!H8018),"")</f>
        <v/>
      </c>
      <c r="D8014" s="7" t="str">
        <f>IF('Payments Export'!I8018="","",'Payments Export'!I8018)</f>
        <v/>
      </c>
      <c r="E8014" s="7" t="str">
        <f t="shared" si="250"/>
        <v/>
      </c>
      <c r="F8014" s="7" t="str">
        <f>IF('Payments Export'!A8018="","",'Payments Export'!N8018)</f>
        <v/>
      </c>
      <c r="G8014" s="7" t="str">
        <f>IF('Payments Export'!A8018="","",'Payments Export'!O8018)</f>
        <v/>
      </c>
      <c r="H8014" s="7" t="str">
        <f>IF('Payments Export'!B8018="","",G8014-F8014)</f>
        <v/>
      </c>
      <c r="I8014" s="3" t="str">
        <f>IF(C8014&lt;&gt;"",_xlfn.XLOOKUP(IFERROR(VALUE(C8014),C8014),'Items database'!A:A,'Items database'!B:B),(_xlfn.XLOOKUP(LEFT(E8014,3),Services,Services,"")))</f>
        <v/>
      </c>
      <c r="J8014" s="3" t="str">
        <f t="shared" si="251"/>
        <v/>
      </c>
    </row>
    <row r="8015" spans="1:10" x14ac:dyDescent="0.35">
      <c r="A8015" s="7" t="str">
        <f>IF('Payments Export'!A8019="","",'Payments Export'!A8019)</f>
        <v/>
      </c>
      <c r="B8015" s="7" t="str">
        <f>IF('Payments Export'!A8019="","",'Payments Export'!B8019)</f>
        <v/>
      </c>
      <c r="C8015" s="7" t="str">
        <f>IF(IFERROR(VALUE('Payments Export'!H8019),'Payments Export'!H8019)&lt;&gt;0,IFERROR(VALUE('Payments Export'!H8019),'Payments Export'!H8019),"")</f>
        <v/>
      </c>
      <c r="D8015" s="7" t="str">
        <f>IF('Payments Export'!I8019="","",'Payments Export'!I8019)</f>
        <v/>
      </c>
      <c r="E8015" s="7" t="str">
        <f t="shared" si="250"/>
        <v/>
      </c>
      <c r="F8015" s="7" t="str">
        <f>IF('Payments Export'!A8019="","",'Payments Export'!N8019)</f>
        <v/>
      </c>
      <c r="G8015" s="7" t="str">
        <f>IF('Payments Export'!A8019="","",'Payments Export'!O8019)</f>
        <v/>
      </c>
      <c r="H8015" s="7" t="str">
        <f>IF('Payments Export'!B8019="","",G8015-F8015)</f>
        <v/>
      </c>
      <c r="I8015" s="3" t="str">
        <f>IF(C8015&lt;&gt;"",_xlfn.XLOOKUP(IFERROR(VALUE(C8015),C8015),'Items database'!A:A,'Items database'!B:B),(_xlfn.XLOOKUP(LEFT(E8015,3),Services,Services,"")))</f>
        <v/>
      </c>
      <c r="J8015" s="3" t="str">
        <f t="shared" si="251"/>
        <v/>
      </c>
    </row>
    <row r="8016" spans="1:10" x14ac:dyDescent="0.35">
      <c r="A8016" s="7" t="str">
        <f>IF('Payments Export'!A8020="","",'Payments Export'!A8020)</f>
        <v/>
      </c>
      <c r="B8016" s="7" t="str">
        <f>IF('Payments Export'!A8020="","",'Payments Export'!B8020)</f>
        <v/>
      </c>
      <c r="C8016" s="7" t="str">
        <f>IF(IFERROR(VALUE('Payments Export'!H8020),'Payments Export'!H8020)&lt;&gt;0,IFERROR(VALUE('Payments Export'!H8020),'Payments Export'!H8020),"")</f>
        <v/>
      </c>
      <c r="D8016" s="7" t="str">
        <f>IF('Payments Export'!I8020="","",'Payments Export'!I8020)</f>
        <v/>
      </c>
      <c r="E8016" s="7" t="str">
        <f t="shared" si="250"/>
        <v/>
      </c>
      <c r="F8016" s="7" t="str">
        <f>IF('Payments Export'!A8020="","",'Payments Export'!N8020)</f>
        <v/>
      </c>
      <c r="G8016" s="7" t="str">
        <f>IF('Payments Export'!A8020="","",'Payments Export'!O8020)</f>
        <v/>
      </c>
      <c r="H8016" s="7" t="str">
        <f>IF('Payments Export'!B8020="","",G8016-F8016)</f>
        <v/>
      </c>
      <c r="I8016" s="3" t="str">
        <f>IF(C8016&lt;&gt;"",_xlfn.XLOOKUP(IFERROR(VALUE(C8016),C8016),'Items database'!A:A,'Items database'!B:B),(_xlfn.XLOOKUP(LEFT(E8016,3),Services,Services,"")))</f>
        <v/>
      </c>
      <c r="J8016" s="3" t="str">
        <f t="shared" si="251"/>
        <v/>
      </c>
    </row>
    <row r="8017" spans="1:10" x14ac:dyDescent="0.35">
      <c r="A8017" s="7" t="str">
        <f>IF('Payments Export'!A8021="","",'Payments Export'!A8021)</f>
        <v/>
      </c>
      <c r="B8017" s="7" t="str">
        <f>IF('Payments Export'!A8021="","",'Payments Export'!B8021)</f>
        <v/>
      </c>
      <c r="C8017" s="7" t="str">
        <f>IF(IFERROR(VALUE('Payments Export'!H8021),'Payments Export'!H8021)&lt;&gt;0,IFERROR(VALUE('Payments Export'!H8021),'Payments Export'!H8021),"")</f>
        <v/>
      </c>
      <c r="D8017" s="7" t="str">
        <f>IF('Payments Export'!I8021="","",'Payments Export'!I8021)</f>
        <v/>
      </c>
      <c r="E8017" s="7" t="str">
        <f t="shared" si="250"/>
        <v/>
      </c>
      <c r="F8017" s="7" t="str">
        <f>IF('Payments Export'!A8021="","",'Payments Export'!N8021)</f>
        <v/>
      </c>
      <c r="G8017" s="7" t="str">
        <f>IF('Payments Export'!A8021="","",'Payments Export'!O8021)</f>
        <v/>
      </c>
      <c r="H8017" s="7" t="str">
        <f>IF('Payments Export'!B8021="","",G8017-F8017)</f>
        <v/>
      </c>
      <c r="I8017" s="3" t="str">
        <f>IF(C8017&lt;&gt;"",_xlfn.XLOOKUP(IFERROR(VALUE(C8017),C8017),'Items database'!A:A,'Items database'!B:B),(_xlfn.XLOOKUP(LEFT(E8017,3),Services,Services,"")))</f>
        <v/>
      </c>
      <c r="J8017" s="3" t="str">
        <f t="shared" si="251"/>
        <v/>
      </c>
    </row>
    <row r="8018" spans="1:10" x14ac:dyDescent="0.35">
      <c r="A8018" s="7" t="str">
        <f>IF('Payments Export'!A8022="","",'Payments Export'!A8022)</f>
        <v/>
      </c>
      <c r="B8018" s="7" t="str">
        <f>IF('Payments Export'!A8022="","",'Payments Export'!B8022)</f>
        <v/>
      </c>
      <c r="C8018" s="7" t="str">
        <f>IF(IFERROR(VALUE('Payments Export'!H8022),'Payments Export'!H8022)&lt;&gt;0,IFERROR(VALUE('Payments Export'!H8022),'Payments Export'!H8022),"")</f>
        <v/>
      </c>
      <c r="D8018" s="7" t="str">
        <f>IF('Payments Export'!I8022="","",'Payments Export'!I8022)</f>
        <v/>
      </c>
      <c r="E8018" s="7" t="str">
        <f t="shared" si="250"/>
        <v/>
      </c>
      <c r="F8018" s="7" t="str">
        <f>IF('Payments Export'!A8022="","",'Payments Export'!N8022)</f>
        <v/>
      </c>
      <c r="G8018" s="7" t="str">
        <f>IF('Payments Export'!A8022="","",'Payments Export'!O8022)</f>
        <v/>
      </c>
      <c r="H8018" s="7" t="str">
        <f>IF('Payments Export'!B8022="","",G8018-F8018)</f>
        <v/>
      </c>
      <c r="I8018" s="3" t="str">
        <f>IF(C8018&lt;&gt;"",_xlfn.XLOOKUP(IFERROR(VALUE(C8018),C8018),'Items database'!A:A,'Items database'!B:B),(_xlfn.XLOOKUP(LEFT(E8018,3),Services,Services,"")))</f>
        <v/>
      </c>
      <c r="J8018" s="3" t="str">
        <f t="shared" si="251"/>
        <v/>
      </c>
    </row>
    <row r="8019" spans="1:10" x14ac:dyDescent="0.35">
      <c r="A8019" s="7" t="str">
        <f>IF('Payments Export'!A8023="","",'Payments Export'!A8023)</f>
        <v/>
      </c>
      <c r="B8019" s="7" t="str">
        <f>IF('Payments Export'!A8023="","",'Payments Export'!B8023)</f>
        <v/>
      </c>
      <c r="C8019" s="7" t="str">
        <f>IF(IFERROR(VALUE('Payments Export'!H8023),'Payments Export'!H8023)&lt;&gt;0,IFERROR(VALUE('Payments Export'!H8023),'Payments Export'!H8023),"")</f>
        <v/>
      </c>
      <c r="D8019" s="7" t="str">
        <f>IF('Payments Export'!I8023="","",'Payments Export'!I8023)</f>
        <v/>
      </c>
      <c r="E8019" s="7" t="str">
        <f t="shared" si="250"/>
        <v/>
      </c>
      <c r="F8019" s="7" t="str">
        <f>IF('Payments Export'!A8023="","",'Payments Export'!N8023)</f>
        <v/>
      </c>
      <c r="G8019" s="7" t="str">
        <f>IF('Payments Export'!A8023="","",'Payments Export'!O8023)</f>
        <v/>
      </c>
      <c r="H8019" s="7" t="str">
        <f>IF('Payments Export'!B8023="","",G8019-F8019)</f>
        <v/>
      </c>
      <c r="I8019" s="3" t="str">
        <f>IF(C8019&lt;&gt;"",_xlfn.XLOOKUP(IFERROR(VALUE(C8019),C8019),'Items database'!A:A,'Items database'!B:B),(_xlfn.XLOOKUP(LEFT(E8019,3),Services,Services,"")))</f>
        <v/>
      </c>
      <c r="J8019" s="3" t="str">
        <f t="shared" si="251"/>
        <v/>
      </c>
    </row>
    <row r="8020" spans="1:10" x14ac:dyDescent="0.35">
      <c r="A8020" s="7" t="str">
        <f>IF('Payments Export'!A8024="","",'Payments Export'!A8024)</f>
        <v/>
      </c>
      <c r="B8020" s="7" t="str">
        <f>IF('Payments Export'!A8024="","",'Payments Export'!B8024)</f>
        <v/>
      </c>
      <c r="C8020" s="7" t="str">
        <f>IF(IFERROR(VALUE('Payments Export'!H8024),'Payments Export'!H8024)&lt;&gt;0,IFERROR(VALUE('Payments Export'!H8024),'Payments Export'!H8024),"")</f>
        <v/>
      </c>
      <c r="D8020" s="7" t="str">
        <f>IF('Payments Export'!I8024="","",'Payments Export'!I8024)</f>
        <v/>
      </c>
      <c r="E8020" s="7" t="str">
        <f t="shared" si="250"/>
        <v/>
      </c>
      <c r="F8020" s="7" t="str">
        <f>IF('Payments Export'!A8024="","",'Payments Export'!N8024)</f>
        <v/>
      </c>
      <c r="G8020" s="7" t="str">
        <f>IF('Payments Export'!A8024="","",'Payments Export'!O8024)</f>
        <v/>
      </c>
      <c r="H8020" s="7" t="str">
        <f>IF('Payments Export'!B8024="","",G8020-F8020)</f>
        <v/>
      </c>
      <c r="I8020" s="3" t="str">
        <f>IF(C8020&lt;&gt;"",_xlfn.XLOOKUP(IFERROR(VALUE(C8020),C8020),'Items database'!A:A,'Items database'!B:B),(_xlfn.XLOOKUP(LEFT(E8020,3),Services,Services,"")))</f>
        <v/>
      </c>
      <c r="J8020" s="3" t="str">
        <f t="shared" si="251"/>
        <v/>
      </c>
    </row>
    <row r="8021" spans="1:10" x14ac:dyDescent="0.35">
      <c r="A8021" s="7" t="str">
        <f>IF('Payments Export'!A8025="","",'Payments Export'!A8025)</f>
        <v/>
      </c>
      <c r="B8021" s="7" t="str">
        <f>IF('Payments Export'!A8025="","",'Payments Export'!B8025)</f>
        <v/>
      </c>
      <c r="C8021" s="7" t="str">
        <f>IF(IFERROR(VALUE('Payments Export'!H8025),'Payments Export'!H8025)&lt;&gt;0,IFERROR(VALUE('Payments Export'!H8025),'Payments Export'!H8025),"")</f>
        <v/>
      </c>
      <c r="D8021" s="7" t="str">
        <f>IF('Payments Export'!I8025="","",'Payments Export'!I8025)</f>
        <v/>
      </c>
      <c r="E8021" s="7" t="str">
        <f t="shared" si="250"/>
        <v/>
      </c>
      <c r="F8021" s="7" t="str">
        <f>IF('Payments Export'!A8025="","",'Payments Export'!N8025)</f>
        <v/>
      </c>
      <c r="G8021" s="7" t="str">
        <f>IF('Payments Export'!A8025="","",'Payments Export'!O8025)</f>
        <v/>
      </c>
      <c r="H8021" s="7" t="str">
        <f>IF('Payments Export'!B8025="","",G8021-F8021)</f>
        <v/>
      </c>
      <c r="I8021" s="3" t="str">
        <f>IF(C8021&lt;&gt;"",_xlfn.XLOOKUP(IFERROR(VALUE(C8021),C8021),'Items database'!A:A,'Items database'!B:B),(_xlfn.XLOOKUP(LEFT(E8021,3),Services,Services,"")))</f>
        <v/>
      </c>
      <c r="J8021" s="3" t="str">
        <f t="shared" si="251"/>
        <v/>
      </c>
    </row>
    <row r="8022" spans="1:10" x14ac:dyDescent="0.35">
      <c r="A8022" s="7" t="str">
        <f>IF('Payments Export'!A8026="","",'Payments Export'!A8026)</f>
        <v/>
      </c>
      <c r="B8022" s="7" t="str">
        <f>IF('Payments Export'!A8026="","",'Payments Export'!B8026)</f>
        <v/>
      </c>
      <c r="C8022" s="7" t="str">
        <f>IF(IFERROR(VALUE('Payments Export'!H8026),'Payments Export'!H8026)&lt;&gt;0,IFERROR(VALUE('Payments Export'!H8026),'Payments Export'!H8026),"")</f>
        <v/>
      </c>
      <c r="D8022" s="7" t="str">
        <f>IF('Payments Export'!I8026="","",'Payments Export'!I8026)</f>
        <v/>
      </c>
      <c r="E8022" s="7" t="str">
        <f t="shared" si="250"/>
        <v/>
      </c>
      <c r="F8022" s="7" t="str">
        <f>IF('Payments Export'!A8026="","",'Payments Export'!N8026)</f>
        <v/>
      </c>
      <c r="G8022" s="7" t="str">
        <f>IF('Payments Export'!A8026="","",'Payments Export'!O8026)</f>
        <v/>
      </c>
      <c r="H8022" s="7" t="str">
        <f>IF('Payments Export'!B8026="","",G8022-F8022)</f>
        <v/>
      </c>
      <c r="I8022" s="3" t="str">
        <f>IF(C8022&lt;&gt;"",_xlfn.XLOOKUP(IFERROR(VALUE(C8022),C8022),'Items database'!A:A,'Items database'!B:B),(_xlfn.XLOOKUP(LEFT(E8022,3),Services,Services,"")))</f>
        <v/>
      </c>
      <c r="J8022" s="3" t="str">
        <f t="shared" si="251"/>
        <v/>
      </c>
    </row>
    <row r="8023" spans="1:10" x14ac:dyDescent="0.35">
      <c r="A8023" s="7" t="str">
        <f>IF('Payments Export'!A8027="","",'Payments Export'!A8027)</f>
        <v/>
      </c>
      <c r="B8023" s="7" t="str">
        <f>IF('Payments Export'!A8027="","",'Payments Export'!B8027)</f>
        <v/>
      </c>
      <c r="C8023" s="7" t="str">
        <f>IF(IFERROR(VALUE('Payments Export'!H8027),'Payments Export'!H8027)&lt;&gt;0,IFERROR(VALUE('Payments Export'!H8027),'Payments Export'!H8027),"")</f>
        <v/>
      </c>
      <c r="D8023" s="7" t="str">
        <f>IF('Payments Export'!I8027="","",'Payments Export'!I8027)</f>
        <v/>
      </c>
      <c r="E8023" s="7" t="str">
        <f t="shared" si="250"/>
        <v/>
      </c>
      <c r="F8023" s="7" t="str">
        <f>IF('Payments Export'!A8027="","",'Payments Export'!N8027)</f>
        <v/>
      </c>
      <c r="G8023" s="7" t="str">
        <f>IF('Payments Export'!A8027="","",'Payments Export'!O8027)</f>
        <v/>
      </c>
      <c r="H8023" s="7" t="str">
        <f>IF('Payments Export'!B8027="","",G8023-F8023)</f>
        <v/>
      </c>
      <c r="I8023" s="3" t="str">
        <f>IF(C8023&lt;&gt;"",_xlfn.XLOOKUP(IFERROR(VALUE(C8023),C8023),'Items database'!A:A,'Items database'!B:B),(_xlfn.XLOOKUP(LEFT(E8023,3),Services,Services,"")))</f>
        <v/>
      </c>
      <c r="J8023" s="3" t="str">
        <f t="shared" si="251"/>
        <v/>
      </c>
    </row>
    <row r="8024" spans="1:10" x14ac:dyDescent="0.35">
      <c r="A8024" s="7" t="str">
        <f>IF('Payments Export'!A8028="","",'Payments Export'!A8028)</f>
        <v/>
      </c>
      <c r="B8024" s="7" t="str">
        <f>IF('Payments Export'!A8028="","",'Payments Export'!B8028)</f>
        <v/>
      </c>
      <c r="C8024" s="7" t="str">
        <f>IF(IFERROR(VALUE('Payments Export'!H8028),'Payments Export'!H8028)&lt;&gt;0,IFERROR(VALUE('Payments Export'!H8028),'Payments Export'!H8028),"")</f>
        <v/>
      </c>
      <c r="D8024" s="7" t="str">
        <f>IF('Payments Export'!I8028="","",'Payments Export'!I8028)</f>
        <v/>
      </c>
      <c r="E8024" s="7" t="str">
        <f t="shared" si="250"/>
        <v/>
      </c>
      <c r="F8024" s="7" t="str">
        <f>IF('Payments Export'!A8028="","",'Payments Export'!N8028)</f>
        <v/>
      </c>
      <c r="G8024" s="7" t="str">
        <f>IF('Payments Export'!A8028="","",'Payments Export'!O8028)</f>
        <v/>
      </c>
      <c r="H8024" s="7" t="str">
        <f>IF('Payments Export'!B8028="","",G8024-F8024)</f>
        <v/>
      </c>
      <c r="I8024" s="3" t="str">
        <f>IF(C8024&lt;&gt;"",_xlfn.XLOOKUP(IFERROR(VALUE(C8024),C8024),'Items database'!A:A,'Items database'!B:B),(_xlfn.XLOOKUP(LEFT(E8024,3),Services,Services,"")))</f>
        <v/>
      </c>
      <c r="J8024" s="3" t="str">
        <f t="shared" si="251"/>
        <v/>
      </c>
    </row>
    <row r="8025" spans="1:10" x14ac:dyDescent="0.35">
      <c r="A8025" s="7" t="str">
        <f>IF('Payments Export'!A8029="","",'Payments Export'!A8029)</f>
        <v/>
      </c>
      <c r="B8025" s="7" t="str">
        <f>IF('Payments Export'!A8029="","",'Payments Export'!B8029)</f>
        <v/>
      </c>
      <c r="C8025" s="7" t="str">
        <f>IF(IFERROR(VALUE('Payments Export'!H8029),'Payments Export'!H8029)&lt;&gt;0,IFERROR(VALUE('Payments Export'!H8029),'Payments Export'!H8029),"")</f>
        <v/>
      </c>
      <c r="D8025" s="7" t="str">
        <f>IF('Payments Export'!I8029="","",'Payments Export'!I8029)</f>
        <v/>
      </c>
      <c r="E8025" s="7" t="str">
        <f t="shared" si="250"/>
        <v/>
      </c>
      <c r="F8025" s="7" t="str">
        <f>IF('Payments Export'!A8029="","",'Payments Export'!N8029)</f>
        <v/>
      </c>
      <c r="G8025" s="7" t="str">
        <f>IF('Payments Export'!A8029="","",'Payments Export'!O8029)</f>
        <v/>
      </c>
      <c r="H8025" s="7" t="str">
        <f>IF('Payments Export'!B8029="","",G8025-F8025)</f>
        <v/>
      </c>
      <c r="I8025" s="3" t="str">
        <f>IF(C8025&lt;&gt;"",_xlfn.XLOOKUP(IFERROR(VALUE(C8025),C8025),'Items database'!A:A,'Items database'!B:B),(_xlfn.XLOOKUP(LEFT(E8025,3),Services,Services,"")))</f>
        <v/>
      </c>
      <c r="J8025" s="3" t="str">
        <f t="shared" si="251"/>
        <v/>
      </c>
    </row>
    <row r="8026" spans="1:10" x14ac:dyDescent="0.35">
      <c r="A8026" s="7" t="str">
        <f>IF('Payments Export'!A8030="","",'Payments Export'!A8030)</f>
        <v/>
      </c>
      <c r="B8026" s="7" t="str">
        <f>IF('Payments Export'!A8030="","",'Payments Export'!B8030)</f>
        <v/>
      </c>
      <c r="C8026" s="7" t="str">
        <f>IF(IFERROR(VALUE('Payments Export'!H8030),'Payments Export'!H8030)&lt;&gt;0,IFERROR(VALUE('Payments Export'!H8030),'Payments Export'!H8030),"")</f>
        <v/>
      </c>
      <c r="D8026" s="7" t="str">
        <f>IF('Payments Export'!I8030="","",'Payments Export'!I8030)</f>
        <v/>
      </c>
      <c r="E8026" s="7" t="str">
        <f t="shared" si="250"/>
        <v/>
      </c>
      <c r="F8026" s="7" t="str">
        <f>IF('Payments Export'!A8030="","",'Payments Export'!N8030)</f>
        <v/>
      </c>
      <c r="G8026" s="7" t="str">
        <f>IF('Payments Export'!A8030="","",'Payments Export'!O8030)</f>
        <v/>
      </c>
      <c r="H8026" s="7" t="str">
        <f>IF('Payments Export'!B8030="","",G8026-F8026)</f>
        <v/>
      </c>
      <c r="I8026" s="3" t="str">
        <f>IF(C8026&lt;&gt;"",_xlfn.XLOOKUP(IFERROR(VALUE(C8026),C8026),'Items database'!A:A,'Items database'!B:B),(_xlfn.XLOOKUP(LEFT(E8026,3),Services,Services,"")))</f>
        <v/>
      </c>
      <c r="J8026" s="3" t="str">
        <f t="shared" si="251"/>
        <v/>
      </c>
    </row>
    <row r="8027" spans="1:10" x14ac:dyDescent="0.35">
      <c r="A8027" s="7" t="str">
        <f>IF('Payments Export'!A8031="","",'Payments Export'!A8031)</f>
        <v/>
      </c>
      <c r="B8027" s="7" t="str">
        <f>IF('Payments Export'!A8031="","",'Payments Export'!B8031)</f>
        <v/>
      </c>
      <c r="C8027" s="7" t="str">
        <f>IF(IFERROR(VALUE('Payments Export'!H8031),'Payments Export'!H8031)&lt;&gt;0,IFERROR(VALUE('Payments Export'!H8031),'Payments Export'!H8031),"")</f>
        <v/>
      </c>
      <c r="D8027" s="7" t="str">
        <f>IF('Payments Export'!I8031="","",'Payments Export'!I8031)</f>
        <v/>
      </c>
      <c r="E8027" s="7" t="str">
        <f t="shared" si="250"/>
        <v/>
      </c>
      <c r="F8027" s="7" t="str">
        <f>IF('Payments Export'!A8031="","",'Payments Export'!N8031)</f>
        <v/>
      </c>
      <c r="G8027" s="7" t="str">
        <f>IF('Payments Export'!A8031="","",'Payments Export'!O8031)</f>
        <v/>
      </c>
      <c r="H8027" s="7" t="str">
        <f>IF('Payments Export'!B8031="","",G8027-F8027)</f>
        <v/>
      </c>
      <c r="I8027" s="3" t="str">
        <f>IF(C8027&lt;&gt;"",_xlfn.XLOOKUP(IFERROR(VALUE(C8027),C8027),'Items database'!A:A,'Items database'!B:B),(_xlfn.XLOOKUP(LEFT(E8027,3),Services,Services,"")))</f>
        <v/>
      </c>
      <c r="J8027" s="3" t="str">
        <f t="shared" si="251"/>
        <v/>
      </c>
    </row>
    <row r="8028" spans="1:10" x14ac:dyDescent="0.35">
      <c r="A8028" s="7" t="str">
        <f>IF('Payments Export'!A8032="","",'Payments Export'!A8032)</f>
        <v/>
      </c>
      <c r="B8028" s="7" t="str">
        <f>IF('Payments Export'!A8032="","",'Payments Export'!B8032)</f>
        <v/>
      </c>
      <c r="C8028" s="7" t="str">
        <f>IF(IFERROR(VALUE('Payments Export'!H8032),'Payments Export'!H8032)&lt;&gt;0,IFERROR(VALUE('Payments Export'!H8032),'Payments Export'!H8032),"")</f>
        <v/>
      </c>
      <c r="D8028" s="7" t="str">
        <f>IF('Payments Export'!I8032="","",'Payments Export'!I8032)</f>
        <v/>
      </c>
      <c r="E8028" s="7" t="str">
        <f t="shared" si="250"/>
        <v/>
      </c>
      <c r="F8028" s="7" t="str">
        <f>IF('Payments Export'!A8032="","",'Payments Export'!N8032)</f>
        <v/>
      </c>
      <c r="G8028" s="7" t="str">
        <f>IF('Payments Export'!A8032="","",'Payments Export'!O8032)</f>
        <v/>
      </c>
      <c r="H8028" s="7" t="str">
        <f>IF('Payments Export'!B8032="","",G8028-F8028)</f>
        <v/>
      </c>
      <c r="I8028" s="3" t="str">
        <f>IF(C8028&lt;&gt;"",_xlfn.XLOOKUP(IFERROR(VALUE(C8028),C8028),'Items database'!A:A,'Items database'!B:B),(_xlfn.XLOOKUP(LEFT(E8028,3),Services,Services,"")))</f>
        <v/>
      </c>
      <c r="J8028" s="3" t="str">
        <f t="shared" si="251"/>
        <v/>
      </c>
    </row>
    <row r="8029" spans="1:10" x14ac:dyDescent="0.35">
      <c r="A8029" s="7" t="str">
        <f>IF('Payments Export'!A8033="","",'Payments Export'!A8033)</f>
        <v/>
      </c>
      <c r="B8029" s="7" t="str">
        <f>IF('Payments Export'!A8033="","",'Payments Export'!B8033)</f>
        <v/>
      </c>
      <c r="C8029" s="7" t="str">
        <f>IF(IFERROR(VALUE('Payments Export'!H8033),'Payments Export'!H8033)&lt;&gt;0,IFERROR(VALUE('Payments Export'!H8033),'Payments Export'!H8033),"")</f>
        <v/>
      </c>
      <c r="D8029" s="7" t="str">
        <f>IF('Payments Export'!I8033="","",'Payments Export'!I8033)</f>
        <v/>
      </c>
      <c r="E8029" s="7" t="str">
        <f t="shared" si="250"/>
        <v/>
      </c>
      <c r="F8029" s="7" t="str">
        <f>IF('Payments Export'!A8033="","",'Payments Export'!N8033)</f>
        <v/>
      </c>
      <c r="G8029" s="7" t="str">
        <f>IF('Payments Export'!A8033="","",'Payments Export'!O8033)</f>
        <v/>
      </c>
      <c r="H8029" s="7" t="str">
        <f>IF('Payments Export'!B8033="","",G8029-F8029)</f>
        <v/>
      </c>
      <c r="I8029" s="3" t="str">
        <f>IF(C8029&lt;&gt;"",_xlfn.XLOOKUP(IFERROR(VALUE(C8029),C8029),'Items database'!A:A,'Items database'!B:B),(_xlfn.XLOOKUP(LEFT(E8029,3),Services,Services,"")))</f>
        <v/>
      </c>
      <c r="J8029" s="3" t="str">
        <f t="shared" si="251"/>
        <v/>
      </c>
    </row>
    <row r="8030" spans="1:10" x14ac:dyDescent="0.35">
      <c r="A8030" s="7" t="str">
        <f>IF('Payments Export'!A8034="","",'Payments Export'!A8034)</f>
        <v/>
      </c>
      <c r="B8030" s="7" t="str">
        <f>IF('Payments Export'!A8034="","",'Payments Export'!B8034)</f>
        <v/>
      </c>
      <c r="C8030" s="7" t="str">
        <f>IF(IFERROR(VALUE('Payments Export'!H8034),'Payments Export'!H8034)&lt;&gt;0,IFERROR(VALUE('Payments Export'!H8034),'Payments Export'!H8034),"")</f>
        <v/>
      </c>
      <c r="D8030" s="7" t="str">
        <f>IF('Payments Export'!I8034="","",'Payments Export'!I8034)</f>
        <v/>
      </c>
      <c r="E8030" s="7" t="str">
        <f t="shared" si="250"/>
        <v/>
      </c>
      <c r="F8030" s="7" t="str">
        <f>IF('Payments Export'!A8034="","",'Payments Export'!N8034)</f>
        <v/>
      </c>
      <c r="G8030" s="7" t="str">
        <f>IF('Payments Export'!A8034="","",'Payments Export'!O8034)</f>
        <v/>
      </c>
      <c r="H8030" s="7" t="str">
        <f>IF('Payments Export'!B8034="","",G8030-F8030)</f>
        <v/>
      </c>
      <c r="I8030" s="3" t="str">
        <f>IF(C8030&lt;&gt;"",_xlfn.XLOOKUP(IFERROR(VALUE(C8030),C8030),'Items database'!A:A,'Items database'!B:B),(_xlfn.XLOOKUP(LEFT(E8030,3),Services,Services,"")))</f>
        <v/>
      </c>
      <c r="J8030" s="3" t="str">
        <f t="shared" si="251"/>
        <v/>
      </c>
    </row>
    <row r="8031" spans="1:10" x14ac:dyDescent="0.35">
      <c r="A8031" s="7" t="str">
        <f>IF('Payments Export'!A8035="","",'Payments Export'!A8035)</f>
        <v/>
      </c>
      <c r="B8031" s="7" t="str">
        <f>IF('Payments Export'!A8035="","",'Payments Export'!B8035)</f>
        <v/>
      </c>
      <c r="C8031" s="7" t="str">
        <f>IF(IFERROR(VALUE('Payments Export'!H8035),'Payments Export'!H8035)&lt;&gt;0,IFERROR(VALUE('Payments Export'!H8035),'Payments Export'!H8035),"")</f>
        <v/>
      </c>
      <c r="D8031" s="7" t="str">
        <f>IF('Payments Export'!I8035="","",'Payments Export'!I8035)</f>
        <v/>
      </c>
      <c r="E8031" s="7" t="str">
        <f t="shared" si="250"/>
        <v/>
      </c>
      <c r="F8031" s="7" t="str">
        <f>IF('Payments Export'!A8035="","",'Payments Export'!N8035)</f>
        <v/>
      </c>
      <c r="G8031" s="7" t="str">
        <f>IF('Payments Export'!A8035="","",'Payments Export'!O8035)</f>
        <v/>
      </c>
      <c r="H8031" s="7" t="str">
        <f>IF('Payments Export'!B8035="","",G8031-F8031)</f>
        <v/>
      </c>
      <c r="I8031" s="3" t="str">
        <f>IF(C8031&lt;&gt;"",_xlfn.XLOOKUP(IFERROR(VALUE(C8031),C8031),'Items database'!A:A,'Items database'!B:B),(_xlfn.XLOOKUP(LEFT(E8031,3),Services,Services,"")))</f>
        <v/>
      </c>
      <c r="J8031" s="3" t="str">
        <f t="shared" si="251"/>
        <v/>
      </c>
    </row>
    <row r="8032" spans="1:10" x14ac:dyDescent="0.35">
      <c r="A8032" s="7" t="str">
        <f>IF('Payments Export'!A8036="","",'Payments Export'!A8036)</f>
        <v/>
      </c>
      <c r="B8032" s="7" t="str">
        <f>IF('Payments Export'!A8036="","",'Payments Export'!B8036)</f>
        <v/>
      </c>
      <c r="C8032" s="7" t="str">
        <f>IF(IFERROR(VALUE('Payments Export'!H8036),'Payments Export'!H8036)&lt;&gt;0,IFERROR(VALUE('Payments Export'!H8036),'Payments Export'!H8036),"")</f>
        <v/>
      </c>
      <c r="D8032" s="7" t="str">
        <f>IF('Payments Export'!I8036="","",'Payments Export'!I8036)</f>
        <v/>
      </c>
      <c r="E8032" s="7" t="str">
        <f t="shared" si="250"/>
        <v/>
      </c>
      <c r="F8032" s="7" t="str">
        <f>IF('Payments Export'!A8036="","",'Payments Export'!N8036)</f>
        <v/>
      </c>
      <c r="G8032" s="7" t="str">
        <f>IF('Payments Export'!A8036="","",'Payments Export'!O8036)</f>
        <v/>
      </c>
      <c r="H8032" s="7" t="str">
        <f>IF('Payments Export'!B8036="","",G8032-F8032)</f>
        <v/>
      </c>
      <c r="I8032" s="3" t="str">
        <f>IF(C8032&lt;&gt;"",_xlfn.XLOOKUP(IFERROR(VALUE(C8032),C8032),'Items database'!A:A,'Items database'!B:B),(_xlfn.XLOOKUP(LEFT(E8032,3),Services,Services,"")))</f>
        <v/>
      </c>
      <c r="J8032" s="3" t="str">
        <f t="shared" si="251"/>
        <v/>
      </c>
    </row>
    <row r="8033" spans="1:10" x14ac:dyDescent="0.35">
      <c r="A8033" s="7" t="str">
        <f>IF('Payments Export'!A8037="","",'Payments Export'!A8037)</f>
        <v/>
      </c>
      <c r="B8033" s="7" t="str">
        <f>IF('Payments Export'!A8037="","",'Payments Export'!B8037)</f>
        <v/>
      </c>
      <c r="C8033" s="7" t="str">
        <f>IF(IFERROR(VALUE('Payments Export'!H8037),'Payments Export'!H8037)&lt;&gt;0,IFERROR(VALUE('Payments Export'!H8037),'Payments Export'!H8037),"")</f>
        <v/>
      </c>
      <c r="D8033" s="7" t="str">
        <f>IF('Payments Export'!I8037="","",'Payments Export'!I8037)</f>
        <v/>
      </c>
      <c r="E8033" s="7" t="str">
        <f t="shared" si="250"/>
        <v/>
      </c>
      <c r="F8033" s="7" t="str">
        <f>IF('Payments Export'!A8037="","",'Payments Export'!N8037)</f>
        <v/>
      </c>
      <c r="G8033" s="7" t="str">
        <f>IF('Payments Export'!A8037="","",'Payments Export'!O8037)</f>
        <v/>
      </c>
      <c r="H8033" s="7" t="str">
        <f>IF('Payments Export'!B8037="","",G8033-F8033)</f>
        <v/>
      </c>
      <c r="I8033" s="3" t="str">
        <f>IF(C8033&lt;&gt;"",_xlfn.XLOOKUP(IFERROR(VALUE(C8033),C8033),'Items database'!A:A,'Items database'!B:B),(_xlfn.XLOOKUP(LEFT(E8033,3),Services,Services,"")))</f>
        <v/>
      </c>
      <c r="J8033" s="3" t="str">
        <f t="shared" si="251"/>
        <v/>
      </c>
    </row>
    <row r="8034" spans="1:10" x14ac:dyDescent="0.35">
      <c r="A8034" s="7" t="str">
        <f>IF('Payments Export'!A8038="","",'Payments Export'!A8038)</f>
        <v/>
      </c>
      <c r="B8034" s="7" t="str">
        <f>IF('Payments Export'!A8038="","",'Payments Export'!B8038)</f>
        <v/>
      </c>
      <c r="C8034" s="7" t="str">
        <f>IF(IFERROR(VALUE('Payments Export'!H8038),'Payments Export'!H8038)&lt;&gt;0,IFERROR(VALUE('Payments Export'!H8038),'Payments Export'!H8038),"")</f>
        <v/>
      </c>
      <c r="D8034" s="7" t="str">
        <f>IF('Payments Export'!I8038="","",'Payments Export'!I8038)</f>
        <v/>
      </c>
      <c r="E8034" s="7" t="str">
        <f t="shared" si="250"/>
        <v/>
      </c>
      <c r="F8034" s="7" t="str">
        <f>IF('Payments Export'!A8038="","",'Payments Export'!N8038)</f>
        <v/>
      </c>
      <c r="G8034" s="7" t="str">
        <f>IF('Payments Export'!A8038="","",'Payments Export'!O8038)</f>
        <v/>
      </c>
      <c r="H8034" s="7" t="str">
        <f>IF('Payments Export'!B8038="","",G8034-F8034)</f>
        <v/>
      </c>
      <c r="I8034" s="3" t="str">
        <f>IF(C8034&lt;&gt;"",_xlfn.XLOOKUP(IFERROR(VALUE(C8034),C8034),'Items database'!A:A,'Items database'!B:B),(_xlfn.XLOOKUP(LEFT(E8034,3),Services,Services,"")))</f>
        <v/>
      </c>
      <c r="J8034" s="3" t="str">
        <f t="shared" si="251"/>
        <v/>
      </c>
    </row>
    <row r="8035" spans="1:10" x14ac:dyDescent="0.35">
      <c r="A8035" s="7" t="str">
        <f>IF('Payments Export'!A8039="","",'Payments Export'!A8039)</f>
        <v/>
      </c>
      <c r="B8035" s="7" t="str">
        <f>IF('Payments Export'!A8039="","",'Payments Export'!B8039)</f>
        <v/>
      </c>
      <c r="C8035" s="7" t="str">
        <f>IF(IFERROR(VALUE('Payments Export'!H8039),'Payments Export'!H8039)&lt;&gt;0,IFERROR(VALUE('Payments Export'!H8039),'Payments Export'!H8039),"")</f>
        <v/>
      </c>
      <c r="D8035" s="7" t="str">
        <f>IF('Payments Export'!I8039="","",'Payments Export'!I8039)</f>
        <v/>
      </c>
      <c r="E8035" s="7" t="str">
        <f t="shared" si="250"/>
        <v/>
      </c>
      <c r="F8035" s="7" t="str">
        <f>IF('Payments Export'!A8039="","",'Payments Export'!N8039)</f>
        <v/>
      </c>
      <c r="G8035" s="7" t="str">
        <f>IF('Payments Export'!A8039="","",'Payments Export'!O8039)</f>
        <v/>
      </c>
      <c r="H8035" s="7" t="str">
        <f>IF('Payments Export'!B8039="","",G8035-F8035)</f>
        <v/>
      </c>
      <c r="I8035" s="3" t="str">
        <f>IF(C8035&lt;&gt;"",_xlfn.XLOOKUP(IFERROR(VALUE(C8035),C8035),'Items database'!A:A,'Items database'!B:B),(_xlfn.XLOOKUP(LEFT(E8035,3),Services,Services,"")))</f>
        <v/>
      </c>
      <c r="J8035" s="3" t="str">
        <f t="shared" si="251"/>
        <v/>
      </c>
    </row>
    <row r="8036" spans="1:10" x14ac:dyDescent="0.35">
      <c r="A8036" s="7" t="str">
        <f>IF('Payments Export'!A8040="","",'Payments Export'!A8040)</f>
        <v/>
      </c>
      <c r="B8036" s="7" t="str">
        <f>IF('Payments Export'!A8040="","",'Payments Export'!B8040)</f>
        <v/>
      </c>
      <c r="C8036" s="7" t="str">
        <f>IF(IFERROR(VALUE('Payments Export'!H8040),'Payments Export'!H8040)&lt;&gt;0,IFERROR(VALUE('Payments Export'!H8040),'Payments Export'!H8040),"")</f>
        <v/>
      </c>
      <c r="D8036" s="7" t="str">
        <f>IF('Payments Export'!I8040="","",'Payments Export'!I8040)</f>
        <v/>
      </c>
      <c r="E8036" s="7" t="str">
        <f t="shared" si="250"/>
        <v/>
      </c>
      <c r="F8036" s="7" t="str">
        <f>IF('Payments Export'!A8040="","",'Payments Export'!N8040)</f>
        <v/>
      </c>
      <c r="G8036" s="7" t="str">
        <f>IF('Payments Export'!A8040="","",'Payments Export'!O8040)</f>
        <v/>
      </c>
      <c r="H8036" s="7" t="str">
        <f>IF('Payments Export'!B8040="","",G8036-F8036)</f>
        <v/>
      </c>
      <c r="I8036" s="3" t="str">
        <f>IF(C8036&lt;&gt;"",_xlfn.XLOOKUP(IFERROR(VALUE(C8036),C8036),'Items database'!A:A,'Items database'!B:B),(_xlfn.XLOOKUP(LEFT(E8036,3),Services,Services,"")))</f>
        <v/>
      </c>
      <c r="J8036" s="3" t="str">
        <f t="shared" si="251"/>
        <v/>
      </c>
    </row>
    <row r="8037" spans="1:10" x14ac:dyDescent="0.35">
      <c r="A8037" s="7" t="str">
        <f>IF('Payments Export'!A8041="","",'Payments Export'!A8041)</f>
        <v/>
      </c>
      <c r="B8037" s="7" t="str">
        <f>IF('Payments Export'!A8041="","",'Payments Export'!B8041)</f>
        <v/>
      </c>
      <c r="C8037" s="7" t="str">
        <f>IF(IFERROR(VALUE('Payments Export'!H8041),'Payments Export'!H8041)&lt;&gt;0,IFERROR(VALUE('Payments Export'!H8041),'Payments Export'!H8041),"")</f>
        <v/>
      </c>
      <c r="D8037" s="7" t="str">
        <f>IF('Payments Export'!I8041="","",'Payments Export'!I8041)</f>
        <v/>
      </c>
      <c r="E8037" s="7" t="str">
        <f t="shared" si="250"/>
        <v/>
      </c>
      <c r="F8037" s="7" t="str">
        <f>IF('Payments Export'!A8041="","",'Payments Export'!N8041)</f>
        <v/>
      </c>
      <c r="G8037" s="7" t="str">
        <f>IF('Payments Export'!A8041="","",'Payments Export'!O8041)</f>
        <v/>
      </c>
      <c r="H8037" s="7" t="str">
        <f>IF('Payments Export'!B8041="","",G8037-F8037)</f>
        <v/>
      </c>
      <c r="I8037" s="3" t="str">
        <f>IF(C8037&lt;&gt;"",_xlfn.XLOOKUP(IFERROR(VALUE(C8037),C8037),'Items database'!A:A,'Items database'!B:B),(_xlfn.XLOOKUP(LEFT(E8037,3),Services,Services,"")))</f>
        <v/>
      </c>
      <c r="J8037" s="3" t="str">
        <f t="shared" si="251"/>
        <v/>
      </c>
    </row>
    <row r="8038" spans="1:10" x14ac:dyDescent="0.35">
      <c r="A8038" s="7" t="str">
        <f>IF('Payments Export'!A8042="","",'Payments Export'!A8042)</f>
        <v/>
      </c>
      <c r="B8038" s="7" t="str">
        <f>IF('Payments Export'!A8042="","",'Payments Export'!B8042)</f>
        <v/>
      </c>
      <c r="C8038" s="7" t="str">
        <f>IF(IFERROR(VALUE('Payments Export'!H8042),'Payments Export'!H8042)&lt;&gt;0,IFERROR(VALUE('Payments Export'!H8042),'Payments Export'!H8042),"")</f>
        <v/>
      </c>
      <c r="D8038" s="7" t="str">
        <f>IF('Payments Export'!I8042="","",'Payments Export'!I8042)</f>
        <v/>
      </c>
      <c r="E8038" s="7" t="str">
        <f t="shared" si="250"/>
        <v/>
      </c>
      <c r="F8038" s="7" t="str">
        <f>IF('Payments Export'!A8042="","",'Payments Export'!N8042)</f>
        <v/>
      </c>
      <c r="G8038" s="7" t="str">
        <f>IF('Payments Export'!A8042="","",'Payments Export'!O8042)</f>
        <v/>
      </c>
      <c r="H8038" s="7" t="str">
        <f>IF('Payments Export'!B8042="","",G8038-F8038)</f>
        <v/>
      </c>
      <c r="I8038" s="3" t="str">
        <f>IF(C8038&lt;&gt;"",_xlfn.XLOOKUP(IFERROR(VALUE(C8038),C8038),'Items database'!A:A,'Items database'!B:B),(_xlfn.XLOOKUP(LEFT(E8038,3),Services,Services,"")))</f>
        <v/>
      </c>
      <c r="J8038" s="3" t="str">
        <f t="shared" si="251"/>
        <v/>
      </c>
    </row>
    <row r="8039" spans="1:10" x14ac:dyDescent="0.35">
      <c r="A8039" s="7" t="str">
        <f>IF('Payments Export'!A8043="","",'Payments Export'!A8043)</f>
        <v/>
      </c>
      <c r="B8039" s="7" t="str">
        <f>IF('Payments Export'!A8043="","",'Payments Export'!B8043)</f>
        <v/>
      </c>
      <c r="C8039" s="7" t="str">
        <f>IF(IFERROR(VALUE('Payments Export'!H8043),'Payments Export'!H8043)&lt;&gt;0,IFERROR(VALUE('Payments Export'!H8043),'Payments Export'!H8043),"")</f>
        <v/>
      </c>
      <c r="D8039" s="7" t="str">
        <f>IF('Payments Export'!I8043="","",'Payments Export'!I8043)</f>
        <v/>
      </c>
      <c r="E8039" s="7" t="str">
        <f t="shared" si="250"/>
        <v/>
      </c>
      <c r="F8039" s="7" t="str">
        <f>IF('Payments Export'!A8043="","",'Payments Export'!N8043)</f>
        <v/>
      </c>
      <c r="G8039" s="7" t="str">
        <f>IF('Payments Export'!A8043="","",'Payments Export'!O8043)</f>
        <v/>
      </c>
      <c r="H8039" s="7" t="str">
        <f>IF('Payments Export'!B8043="","",G8039-F8039)</f>
        <v/>
      </c>
      <c r="I8039" s="3" t="str">
        <f>IF(C8039&lt;&gt;"",_xlfn.XLOOKUP(IFERROR(VALUE(C8039),C8039),'Items database'!A:A,'Items database'!B:B),(_xlfn.XLOOKUP(LEFT(E8039,3),Services,Services,"")))</f>
        <v/>
      </c>
      <c r="J8039" s="3" t="str">
        <f t="shared" si="251"/>
        <v/>
      </c>
    </row>
    <row r="8040" spans="1:10" x14ac:dyDescent="0.35">
      <c r="A8040" s="7" t="str">
        <f>IF('Payments Export'!A8044="","",'Payments Export'!A8044)</f>
        <v/>
      </c>
      <c r="B8040" s="7" t="str">
        <f>IF('Payments Export'!A8044="","",'Payments Export'!B8044)</f>
        <v/>
      </c>
      <c r="C8040" s="7" t="str">
        <f>IF(IFERROR(VALUE('Payments Export'!H8044),'Payments Export'!H8044)&lt;&gt;0,IFERROR(VALUE('Payments Export'!H8044),'Payments Export'!H8044),"")</f>
        <v/>
      </c>
      <c r="D8040" s="7" t="str">
        <f>IF('Payments Export'!I8044="","",'Payments Export'!I8044)</f>
        <v/>
      </c>
      <c r="E8040" s="7" t="str">
        <f t="shared" si="250"/>
        <v/>
      </c>
      <c r="F8040" s="7" t="str">
        <f>IF('Payments Export'!A8044="","",'Payments Export'!N8044)</f>
        <v/>
      </c>
      <c r="G8040" s="7" t="str">
        <f>IF('Payments Export'!A8044="","",'Payments Export'!O8044)</f>
        <v/>
      </c>
      <c r="H8040" s="7" t="str">
        <f>IF('Payments Export'!B8044="","",G8040-F8040)</f>
        <v/>
      </c>
      <c r="I8040" s="3" t="str">
        <f>IF(C8040&lt;&gt;"",_xlfn.XLOOKUP(IFERROR(VALUE(C8040),C8040),'Items database'!A:A,'Items database'!B:B),(_xlfn.XLOOKUP(LEFT(E8040,3),Services,Services,"")))</f>
        <v/>
      </c>
      <c r="J8040" s="3" t="str">
        <f t="shared" si="251"/>
        <v/>
      </c>
    </row>
    <row r="8041" spans="1:10" x14ac:dyDescent="0.35">
      <c r="A8041" s="7" t="str">
        <f>IF('Payments Export'!A8045="","",'Payments Export'!A8045)</f>
        <v/>
      </c>
      <c r="B8041" s="7" t="str">
        <f>IF('Payments Export'!A8045="","",'Payments Export'!B8045)</f>
        <v/>
      </c>
      <c r="C8041" s="7" t="str">
        <f>IF(IFERROR(VALUE('Payments Export'!H8045),'Payments Export'!H8045)&lt;&gt;0,IFERROR(VALUE('Payments Export'!H8045),'Payments Export'!H8045),"")</f>
        <v/>
      </c>
      <c r="D8041" s="7" t="str">
        <f>IF('Payments Export'!I8045="","",'Payments Export'!I8045)</f>
        <v/>
      </c>
      <c r="E8041" s="7" t="str">
        <f t="shared" si="250"/>
        <v/>
      </c>
      <c r="F8041" s="7" t="str">
        <f>IF('Payments Export'!A8045="","",'Payments Export'!N8045)</f>
        <v/>
      </c>
      <c r="G8041" s="7" t="str">
        <f>IF('Payments Export'!A8045="","",'Payments Export'!O8045)</f>
        <v/>
      </c>
      <c r="H8041" s="7" t="str">
        <f>IF('Payments Export'!B8045="","",G8041-F8041)</f>
        <v/>
      </c>
      <c r="I8041" s="3" t="str">
        <f>IF(C8041&lt;&gt;"",_xlfn.XLOOKUP(IFERROR(VALUE(C8041),C8041),'Items database'!A:A,'Items database'!B:B),(_xlfn.XLOOKUP(LEFT(E8041,3),Services,Services,"")))</f>
        <v/>
      </c>
      <c r="J8041" s="3" t="str">
        <f t="shared" si="251"/>
        <v/>
      </c>
    </row>
    <row r="8042" spans="1:10" x14ac:dyDescent="0.35">
      <c r="A8042" s="7" t="str">
        <f>IF('Payments Export'!A8046="","",'Payments Export'!A8046)</f>
        <v/>
      </c>
      <c r="B8042" s="7" t="str">
        <f>IF('Payments Export'!A8046="","",'Payments Export'!B8046)</f>
        <v/>
      </c>
      <c r="C8042" s="7" t="str">
        <f>IF(IFERROR(VALUE('Payments Export'!H8046),'Payments Export'!H8046)&lt;&gt;0,IFERROR(VALUE('Payments Export'!H8046),'Payments Export'!H8046),"")</f>
        <v/>
      </c>
      <c r="D8042" s="7" t="str">
        <f>IF('Payments Export'!I8046="","",'Payments Export'!I8046)</f>
        <v/>
      </c>
      <c r="E8042" s="7" t="str">
        <f t="shared" si="250"/>
        <v/>
      </c>
      <c r="F8042" s="7" t="str">
        <f>IF('Payments Export'!A8046="","",'Payments Export'!N8046)</f>
        <v/>
      </c>
      <c r="G8042" s="7" t="str">
        <f>IF('Payments Export'!A8046="","",'Payments Export'!O8046)</f>
        <v/>
      </c>
      <c r="H8042" s="7" t="str">
        <f>IF('Payments Export'!B8046="","",G8042-F8042)</f>
        <v/>
      </c>
      <c r="I8042" s="3" t="str">
        <f>IF(C8042&lt;&gt;"",_xlfn.XLOOKUP(IFERROR(VALUE(C8042),C8042),'Items database'!A:A,'Items database'!B:B),(_xlfn.XLOOKUP(LEFT(E8042,3),Services,Services,"")))</f>
        <v/>
      </c>
      <c r="J8042" s="3" t="str">
        <f t="shared" si="251"/>
        <v/>
      </c>
    </row>
    <row r="8043" spans="1:10" x14ac:dyDescent="0.35">
      <c r="A8043" s="7" t="str">
        <f>IF('Payments Export'!A8047="","",'Payments Export'!A8047)</f>
        <v/>
      </c>
      <c r="B8043" s="7" t="str">
        <f>IF('Payments Export'!A8047="","",'Payments Export'!B8047)</f>
        <v/>
      </c>
      <c r="C8043" s="7" t="str">
        <f>IF(IFERROR(VALUE('Payments Export'!H8047),'Payments Export'!H8047)&lt;&gt;0,IFERROR(VALUE('Payments Export'!H8047),'Payments Export'!H8047),"")</f>
        <v/>
      </c>
      <c r="D8043" s="7" t="str">
        <f>IF('Payments Export'!I8047="","",'Payments Export'!I8047)</f>
        <v/>
      </c>
      <c r="E8043" s="7" t="str">
        <f t="shared" si="250"/>
        <v/>
      </c>
      <c r="F8043" s="7" t="str">
        <f>IF('Payments Export'!A8047="","",'Payments Export'!N8047)</f>
        <v/>
      </c>
      <c r="G8043" s="7" t="str">
        <f>IF('Payments Export'!A8047="","",'Payments Export'!O8047)</f>
        <v/>
      </c>
      <c r="H8043" s="7" t="str">
        <f>IF('Payments Export'!B8047="","",G8043-F8043)</f>
        <v/>
      </c>
      <c r="I8043" s="3" t="str">
        <f>IF(C8043&lt;&gt;"",_xlfn.XLOOKUP(IFERROR(VALUE(C8043),C8043),'Items database'!A:A,'Items database'!B:B),(_xlfn.XLOOKUP(LEFT(E8043,3),Services,Services,"")))</f>
        <v/>
      </c>
      <c r="J8043" s="3" t="str">
        <f t="shared" si="251"/>
        <v/>
      </c>
    </row>
    <row r="8044" spans="1:10" x14ac:dyDescent="0.35">
      <c r="A8044" s="7" t="str">
        <f>IF('Payments Export'!A8048="","",'Payments Export'!A8048)</f>
        <v/>
      </c>
      <c r="B8044" s="7" t="str">
        <f>IF('Payments Export'!A8048="","",'Payments Export'!B8048)</f>
        <v/>
      </c>
      <c r="C8044" s="7" t="str">
        <f>IF(IFERROR(VALUE('Payments Export'!H8048),'Payments Export'!H8048)&lt;&gt;0,IFERROR(VALUE('Payments Export'!H8048),'Payments Export'!H8048),"")</f>
        <v/>
      </c>
      <c r="D8044" s="7" t="str">
        <f>IF('Payments Export'!I8048="","",'Payments Export'!I8048)</f>
        <v/>
      </c>
      <c r="E8044" s="7" t="str">
        <f t="shared" si="250"/>
        <v/>
      </c>
      <c r="F8044" s="7" t="str">
        <f>IF('Payments Export'!A8048="","",'Payments Export'!N8048)</f>
        <v/>
      </c>
      <c r="G8044" s="7" t="str">
        <f>IF('Payments Export'!A8048="","",'Payments Export'!O8048)</f>
        <v/>
      </c>
      <c r="H8044" s="7" t="str">
        <f>IF('Payments Export'!B8048="","",G8044-F8044)</f>
        <v/>
      </c>
      <c r="I8044" s="3" t="str">
        <f>IF(C8044&lt;&gt;"",_xlfn.XLOOKUP(IFERROR(VALUE(C8044),C8044),'Items database'!A:A,'Items database'!B:B),(_xlfn.XLOOKUP(LEFT(E8044,3),Services,Services,"")))</f>
        <v/>
      </c>
      <c r="J8044" s="3" t="str">
        <f t="shared" si="251"/>
        <v/>
      </c>
    </row>
    <row r="8045" spans="1:10" x14ac:dyDescent="0.35">
      <c r="A8045" s="7" t="str">
        <f>IF('Payments Export'!A8049="","",'Payments Export'!A8049)</f>
        <v/>
      </c>
      <c r="B8045" s="7" t="str">
        <f>IF('Payments Export'!A8049="","",'Payments Export'!B8049)</f>
        <v/>
      </c>
      <c r="C8045" s="7" t="str">
        <f>IF(IFERROR(VALUE('Payments Export'!H8049),'Payments Export'!H8049)&lt;&gt;0,IFERROR(VALUE('Payments Export'!H8049),'Payments Export'!H8049),"")</f>
        <v/>
      </c>
      <c r="D8045" s="7" t="str">
        <f>IF('Payments Export'!I8049="","",'Payments Export'!I8049)</f>
        <v/>
      </c>
      <c r="E8045" s="7" t="str">
        <f t="shared" si="250"/>
        <v/>
      </c>
      <c r="F8045" s="7" t="str">
        <f>IF('Payments Export'!A8049="","",'Payments Export'!N8049)</f>
        <v/>
      </c>
      <c r="G8045" s="7" t="str">
        <f>IF('Payments Export'!A8049="","",'Payments Export'!O8049)</f>
        <v/>
      </c>
      <c r="H8045" s="7" t="str">
        <f>IF('Payments Export'!B8049="","",G8045-F8045)</f>
        <v/>
      </c>
      <c r="I8045" s="3" t="str">
        <f>IF(C8045&lt;&gt;"",_xlfn.XLOOKUP(IFERROR(VALUE(C8045),C8045),'Items database'!A:A,'Items database'!B:B),(_xlfn.XLOOKUP(LEFT(E8045,3),Services,Services,"")))</f>
        <v/>
      </c>
      <c r="J8045" s="3" t="str">
        <f t="shared" si="251"/>
        <v/>
      </c>
    </row>
    <row r="8046" spans="1:10" x14ac:dyDescent="0.35">
      <c r="A8046" s="7" t="str">
        <f>IF('Payments Export'!A8050="","",'Payments Export'!A8050)</f>
        <v/>
      </c>
      <c r="B8046" s="7" t="str">
        <f>IF('Payments Export'!A8050="","",'Payments Export'!B8050)</f>
        <v/>
      </c>
      <c r="C8046" s="7" t="str">
        <f>IF(IFERROR(VALUE('Payments Export'!H8050),'Payments Export'!H8050)&lt;&gt;0,IFERROR(VALUE('Payments Export'!H8050),'Payments Export'!H8050),"")</f>
        <v/>
      </c>
      <c r="D8046" s="7" t="str">
        <f>IF('Payments Export'!I8050="","",'Payments Export'!I8050)</f>
        <v/>
      </c>
      <c r="E8046" s="7" t="str">
        <f t="shared" si="250"/>
        <v/>
      </c>
      <c r="F8046" s="7" t="str">
        <f>IF('Payments Export'!A8050="","",'Payments Export'!N8050)</f>
        <v/>
      </c>
      <c r="G8046" s="7" t="str">
        <f>IF('Payments Export'!A8050="","",'Payments Export'!O8050)</f>
        <v/>
      </c>
      <c r="H8046" s="7" t="str">
        <f>IF('Payments Export'!B8050="","",G8046-F8046)</f>
        <v/>
      </c>
      <c r="I8046" s="3" t="str">
        <f>IF(C8046&lt;&gt;"",_xlfn.XLOOKUP(IFERROR(VALUE(C8046),C8046),'Items database'!A:A,'Items database'!B:B),(_xlfn.XLOOKUP(LEFT(E8046,3),Services,Services,"")))</f>
        <v/>
      </c>
      <c r="J8046" s="3" t="str">
        <f t="shared" si="251"/>
        <v/>
      </c>
    </row>
    <row r="8047" spans="1:10" x14ac:dyDescent="0.35">
      <c r="A8047" s="7" t="str">
        <f>IF('Payments Export'!A8051="","",'Payments Export'!A8051)</f>
        <v/>
      </c>
      <c r="B8047" s="7" t="str">
        <f>IF('Payments Export'!A8051="","",'Payments Export'!B8051)</f>
        <v/>
      </c>
      <c r="C8047" s="7" t="str">
        <f>IF(IFERROR(VALUE('Payments Export'!H8051),'Payments Export'!H8051)&lt;&gt;0,IFERROR(VALUE('Payments Export'!H8051),'Payments Export'!H8051),"")</f>
        <v/>
      </c>
      <c r="D8047" s="7" t="str">
        <f>IF('Payments Export'!I8051="","",'Payments Export'!I8051)</f>
        <v/>
      </c>
      <c r="E8047" s="7" t="str">
        <f t="shared" si="250"/>
        <v/>
      </c>
      <c r="F8047" s="7" t="str">
        <f>IF('Payments Export'!A8051="","",'Payments Export'!N8051)</f>
        <v/>
      </c>
      <c r="G8047" s="7" t="str">
        <f>IF('Payments Export'!A8051="","",'Payments Export'!O8051)</f>
        <v/>
      </c>
      <c r="H8047" s="7" t="str">
        <f>IF('Payments Export'!B8051="","",G8047-F8047)</f>
        <v/>
      </c>
      <c r="I8047" s="3" t="str">
        <f>IF(C8047&lt;&gt;"",_xlfn.XLOOKUP(IFERROR(VALUE(C8047),C8047),'Items database'!A:A,'Items database'!B:B),(_xlfn.XLOOKUP(LEFT(E8047,3),Services,Services,"")))</f>
        <v/>
      </c>
      <c r="J8047" s="3" t="str">
        <f t="shared" si="251"/>
        <v/>
      </c>
    </row>
    <row r="8048" spans="1:10" x14ac:dyDescent="0.35">
      <c r="A8048" s="7" t="str">
        <f>IF('Payments Export'!A8052="","",'Payments Export'!A8052)</f>
        <v/>
      </c>
      <c r="B8048" s="7" t="str">
        <f>IF('Payments Export'!A8052="","",'Payments Export'!B8052)</f>
        <v/>
      </c>
      <c r="C8048" s="7" t="str">
        <f>IF(IFERROR(VALUE('Payments Export'!H8052),'Payments Export'!H8052)&lt;&gt;0,IFERROR(VALUE('Payments Export'!H8052),'Payments Export'!H8052),"")</f>
        <v/>
      </c>
      <c r="D8048" s="7" t="str">
        <f>IF('Payments Export'!I8052="","",'Payments Export'!I8052)</f>
        <v/>
      </c>
      <c r="E8048" s="7" t="str">
        <f t="shared" si="250"/>
        <v/>
      </c>
      <c r="F8048" s="7" t="str">
        <f>IF('Payments Export'!A8052="","",'Payments Export'!N8052)</f>
        <v/>
      </c>
      <c r="G8048" s="7" t="str">
        <f>IF('Payments Export'!A8052="","",'Payments Export'!O8052)</f>
        <v/>
      </c>
      <c r="H8048" s="7" t="str">
        <f>IF('Payments Export'!B8052="","",G8048-F8048)</f>
        <v/>
      </c>
      <c r="I8048" s="3" t="str">
        <f>IF(C8048&lt;&gt;"",_xlfn.XLOOKUP(IFERROR(VALUE(C8048),C8048),'Items database'!A:A,'Items database'!B:B),(_xlfn.XLOOKUP(LEFT(E8048,3),Services,Services,"")))</f>
        <v/>
      </c>
      <c r="J8048" s="3" t="str">
        <f t="shared" si="251"/>
        <v/>
      </c>
    </row>
    <row r="8049" spans="1:10" x14ac:dyDescent="0.35">
      <c r="A8049" s="7" t="str">
        <f>IF('Payments Export'!A8053="","",'Payments Export'!A8053)</f>
        <v/>
      </c>
      <c r="B8049" s="7" t="str">
        <f>IF('Payments Export'!A8053="","",'Payments Export'!B8053)</f>
        <v/>
      </c>
      <c r="C8049" s="7" t="str">
        <f>IF(IFERROR(VALUE('Payments Export'!H8053),'Payments Export'!H8053)&lt;&gt;0,IFERROR(VALUE('Payments Export'!H8053),'Payments Export'!H8053),"")</f>
        <v/>
      </c>
      <c r="D8049" s="7" t="str">
        <f>IF('Payments Export'!I8053="","",'Payments Export'!I8053)</f>
        <v/>
      </c>
      <c r="E8049" s="7" t="str">
        <f t="shared" si="250"/>
        <v/>
      </c>
      <c r="F8049" s="7" t="str">
        <f>IF('Payments Export'!A8053="","",'Payments Export'!N8053)</f>
        <v/>
      </c>
      <c r="G8049" s="7" t="str">
        <f>IF('Payments Export'!A8053="","",'Payments Export'!O8053)</f>
        <v/>
      </c>
      <c r="H8049" s="7" t="str">
        <f>IF('Payments Export'!B8053="","",G8049-F8049)</f>
        <v/>
      </c>
      <c r="I8049" s="3" t="str">
        <f>IF(C8049&lt;&gt;"",_xlfn.XLOOKUP(IFERROR(VALUE(C8049),C8049),'Items database'!A:A,'Items database'!B:B),(_xlfn.XLOOKUP(LEFT(E8049,3),Services,Services,"")))</f>
        <v/>
      </c>
      <c r="J8049" s="3" t="str">
        <f t="shared" si="251"/>
        <v/>
      </c>
    </row>
    <row r="8050" spans="1:10" x14ac:dyDescent="0.35">
      <c r="A8050" s="7" t="str">
        <f>IF('Payments Export'!A8054="","",'Payments Export'!A8054)</f>
        <v/>
      </c>
      <c r="B8050" s="7" t="str">
        <f>IF('Payments Export'!A8054="","",'Payments Export'!B8054)</f>
        <v/>
      </c>
      <c r="C8050" s="7" t="str">
        <f>IF(IFERROR(VALUE('Payments Export'!H8054),'Payments Export'!H8054)&lt;&gt;0,IFERROR(VALUE('Payments Export'!H8054),'Payments Export'!H8054),"")</f>
        <v/>
      </c>
      <c r="D8050" s="7" t="str">
        <f>IF('Payments Export'!I8054="","",'Payments Export'!I8054)</f>
        <v/>
      </c>
      <c r="E8050" s="7" t="str">
        <f t="shared" si="250"/>
        <v/>
      </c>
      <c r="F8050" s="7" t="str">
        <f>IF('Payments Export'!A8054="","",'Payments Export'!N8054)</f>
        <v/>
      </c>
      <c r="G8050" s="7" t="str">
        <f>IF('Payments Export'!A8054="","",'Payments Export'!O8054)</f>
        <v/>
      </c>
      <c r="H8050" s="7" t="str">
        <f>IF('Payments Export'!B8054="","",G8050-F8050)</f>
        <v/>
      </c>
      <c r="I8050" s="3" t="str">
        <f>IF(C8050&lt;&gt;"",_xlfn.XLOOKUP(IFERROR(VALUE(C8050),C8050),'Items database'!A:A,'Items database'!B:B),(_xlfn.XLOOKUP(LEFT(E8050,3),Services,Services,"")))</f>
        <v/>
      </c>
      <c r="J8050" s="3" t="str">
        <f t="shared" si="251"/>
        <v/>
      </c>
    </row>
    <row r="8051" spans="1:10" x14ac:dyDescent="0.35">
      <c r="A8051" s="7" t="str">
        <f>IF('Payments Export'!A8055="","",'Payments Export'!A8055)</f>
        <v/>
      </c>
      <c r="B8051" s="7" t="str">
        <f>IF('Payments Export'!A8055="","",'Payments Export'!B8055)</f>
        <v/>
      </c>
      <c r="C8051" s="7" t="str">
        <f>IF(IFERROR(VALUE('Payments Export'!H8055),'Payments Export'!H8055)&lt;&gt;0,IFERROR(VALUE('Payments Export'!H8055),'Payments Export'!H8055),"")</f>
        <v/>
      </c>
      <c r="D8051" s="7" t="str">
        <f>IF('Payments Export'!I8055="","",'Payments Export'!I8055)</f>
        <v/>
      </c>
      <c r="E8051" s="7" t="str">
        <f t="shared" si="250"/>
        <v/>
      </c>
      <c r="F8051" s="7" t="str">
        <f>IF('Payments Export'!A8055="","",'Payments Export'!N8055)</f>
        <v/>
      </c>
      <c r="G8051" s="7" t="str">
        <f>IF('Payments Export'!A8055="","",'Payments Export'!O8055)</f>
        <v/>
      </c>
      <c r="H8051" s="7" t="str">
        <f>IF('Payments Export'!B8055="","",G8051-F8051)</f>
        <v/>
      </c>
      <c r="I8051" s="3" t="str">
        <f>IF(C8051&lt;&gt;"",_xlfn.XLOOKUP(IFERROR(VALUE(C8051),C8051),'Items database'!A:A,'Items database'!B:B),(_xlfn.XLOOKUP(LEFT(E8051,3),Services,Services,"")))</f>
        <v/>
      </c>
      <c r="J8051" s="3" t="str">
        <f t="shared" si="251"/>
        <v/>
      </c>
    </row>
    <row r="8052" spans="1:10" x14ac:dyDescent="0.35">
      <c r="A8052" s="7" t="str">
        <f>IF('Payments Export'!A8056="","",'Payments Export'!A8056)</f>
        <v/>
      </c>
      <c r="B8052" s="7" t="str">
        <f>IF('Payments Export'!A8056="","",'Payments Export'!B8056)</f>
        <v/>
      </c>
      <c r="C8052" s="7" t="str">
        <f>IF(IFERROR(VALUE('Payments Export'!H8056),'Payments Export'!H8056)&lt;&gt;0,IFERROR(VALUE('Payments Export'!H8056),'Payments Export'!H8056),"")</f>
        <v/>
      </c>
      <c r="D8052" s="7" t="str">
        <f>IF('Payments Export'!I8056="","",'Payments Export'!I8056)</f>
        <v/>
      </c>
      <c r="E8052" s="7" t="str">
        <f t="shared" si="250"/>
        <v/>
      </c>
      <c r="F8052" s="7" t="str">
        <f>IF('Payments Export'!A8056="","",'Payments Export'!N8056)</f>
        <v/>
      </c>
      <c r="G8052" s="7" t="str">
        <f>IF('Payments Export'!A8056="","",'Payments Export'!O8056)</f>
        <v/>
      </c>
      <c r="H8052" s="7" t="str">
        <f>IF('Payments Export'!B8056="","",G8052-F8052)</f>
        <v/>
      </c>
      <c r="I8052" s="3" t="str">
        <f>IF(C8052&lt;&gt;"",_xlfn.XLOOKUP(IFERROR(VALUE(C8052),C8052),'Items database'!A:A,'Items database'!B:B),(_xlfn.XLOOKUP(LEFT(E8052,3),Services,Services,"")))</f>
        <v/>
      </c>
      <c r="J8052" s="3" t="str">
        <f t="shared" si="251"/>
        <v/>
      </c>
    </row>
    <row r="8053" spans="1:10" x14ac:dyDescent="0.35">
      <c r="A8053" s="7" t="str">
        <f>IF('Payments Export'!A8057="","",'Payments Export'!A8057)</f>
        <v/>
      </c>
      <c r="B8053" s="7" t="str">
        <f>IF('Payments Export'!A8057="","",'Payments Export'!B8057)</f>
        <v/>
      </c>
      <c r="C8053" s="7" t="str">
        <f>IF(IFERROR(VALUE('Payments Export'!H8057),'Payments Export'!H8057)&lt;&gt;0,IFERROR(VALUE('Payments Export'!H8057),'Payments Export'!H8057),"")</f>
        <v/>
      </c>
      <c r="D8053" s="7" t="str">
        <f>IF('Payments Export'!I8057="","",'Payments Export'!I8057)</f>
        <v/>
      </c>
      <c r="E8053" s="7" t="str">
        <f t="shared" si="250"/>
        <v/>
      </c>
      <c r="F8053" s="7" t="str">
        <f>IF('Payments Export'!A8057="","",'Payments Export'!N8057)</f>
        <v/>
      </c>
      <c r="G8053" s="7" t="str">
        <f>IF('Payments Export'!A8057="","",'Payments Export'!O8057)</f>
        <v/>
      </c>
      <c r="H8053" s="7" t="str">
        <f>IF('Payments Export'!B8057="","",G8053-F8053)</f>
        <v/>
      </c>
      <c r="I8053" s="3" t="str">
        <f>IF(C8053&lt;&gt;"",_xlfn.XLOOKUP(IFERROR(VALUE(C8053),C8053),'Items database'!A:A,'Items database'!B:B),(_xlfn.XLOOKUP(LEFT(E8053,3),Services,Services,"")))</f>
        <v/>
      </c>
      <c r="J8053" s="3" t="str">
        <f t="shared" si="251"/>
        <v/>
      </c>
    </row>
    <row r="8054" spans="1:10" x14ac:dyDescent="0.35">
      <c r="A8054" s="7" t="str">
        <f>IF('Payments Export'!A8058="","",'Payments Export'!A8058)</f>
        <v/>
      </c>
      <c r="B8054" s="7" t="str">
        <f>IF('Payments Export'!A8058="","",'Payments Export'!B8058)</f>
        <v/>
      </c>
      <c r="C8054" s="7" t="str">
        <f>IF(IFERROR(VALUE('Payments Export'!H8058),'Payments Export'!H8058)&lt;&gt;0,IFERROR(VALUE('Payments Export'!H8058),'Payments Export'!H8058),"")</f>
        <v/>
      </c>
      <c r="D8054" s="7" t="str">
        <f>IF('Payments Export'!I8058="","",'Payments Export'!I8058)</f>
        <v/>
      </c>
      <c r="E8054" s="7" t="str">
        <f t="shared" si="250"/>
        <v/>
      </c>
      <c r="F8054" s="7" t="str">
        <f>IF('Payments Export'!A8058="","",'Payments Export'!N8058)</f>
        <v/>
      </c>
      <c r="G8054" s="7" t="str">
        <f>IF('Payments Export'!A8058="","",'Payments Export'!O8058)</f>
        <v/>
      </c>
      <c r="H8054" s="7" t="str">
        <f>IF('Payments Export'!B8058="","",G8054-F8054)</f>
        <v/>
      </c>
      <c r="I8054" s="3" t="str">
        <f>IF(C8054&lt;&gt;"",_xlfn.XLOOKUP(IFERROR(VALUE(C8054),C8054),'Items database'!A:A,'Items database'!B:B),(_xlfn.XLOOKUP(LEFT(E8054,3),Services,Services,"")))</f>
        <v/>
      </c>
      <c r="J8054" s="3" t="str">
        <f t="shared" si="251"/>
        <v/>
      </c>
    </row>
    <row r="8055" spans="1:10" x14ac:dyDescent="0.35">
      <c r="A8055" s="7" t="str">
        <f>IF('Payments Export'!A8059="","",'Payments Export'!A8059)</f>
        <v/>
      </c>
      <c r="B8055" s="7" t="str">
        <f>IF('Payments Export'!A8059="","",'Payments Export'!B8059)</f>
        <v/>
      </c>
      <c r="C8055" s="7" t="str">
        <f>IF(IFERROR(VALUE('Payments Export'!H8059),'Payments Export'!H8059)&lt;&gt;0,IFERROR(VALUE('Payments Export'!H8059),'Payments Export'!H8059),"")</f>
        <v/>
      </c>
      <c r="D8055" s="7" t="str">
        <f>IF('Payments Export'!I8059="","",'Payments Export'!I8059)</f>
        <v/>
      </c>
      <c r="E8055" s="7" t="str">
        <f t="shared" si="250"/>
        <v/>
      </c>
      <c r="F8055" s="7" t="str">
        <f>IF('Payments Export'!A8059="","",'Payments Export'!N8059)</f>
        <v/>
      </c>
      <c r="G8055" s="7" t="str">
        <f>IF('Payments Export'!A8059="","",'Payments Export'!O8059)</f>
        <v/>
      </c>
      <c r="H8055" s="7" t="str">
        <f>IF('Payments Export'!B8059="","",G8055-F8055)</f>
        <v/>
      </c>
      <c r="I8055" s="3" t="str">
        <f>IF(C8055&lt;&gt;"",_xlfn.XLOOKUP(IFERROR(VALUE(C8055),C8055),'Items database'!A:A,'Items database'!B:B),(_xlfn.XLOOKUP(LEFT(E8055,3),Services,Services,"")))</f>
        <v/>
      </c>
      <c r="J8055" s="3" t="str">
        <f t="shared" si="251"/>
        <v/>
      </c>
    </row>
    <row r="8056" spans="1:10" x14ac:dyDescent="0.35">
      <c r="A8056" s="7" t="str">
        <f>IF('Payments Export'!A8060="","",'Payments Export'!A8060)</f>
        <v/>
      </c>
      <c r="B8056" s="7" t="str">
        <f>IF('Payments Export'!A8060="","",'Payments Export'!B8060)</f>
        <v/>
      </c>
      <c r="C8056" s="7" t="str">
        <f>IF(IFERROR(VALUE('Payments Export'!H8060),'Payments Export'!H8060)&lt;&gt;0,IFERROR(VALUE('Payments Export'!H8060),'Payments Export'!H8060),"")</f>
        <v/>
      </c>
      <c r="D8056" s="7" t="str">
        <f>IF('Payments Export'!I8060="","",'Payments Export'!I8060)</f>
        <v/>
      </c>
      <c r="E8056" s="7" t="str">
        <f t="shared" si="250"/>
        <v/>
      </c>
      <c r="F8056" s="7" t="str">
        <f>IF('Payments Export'!A8060="","",'Payments Export'!N8060)</f>
        <v/>
      </c>
      <c r="G8056" s="7" t="str">
        <f>IF('Payments Export'!A8060="","",'Payments Export'!O8060)</f>
        <v/>
      </c>
      <c r="H8056" s="7" t="str">
        <f>IF('Payments Export'!B8060="","",G8056-F8056)</f>
        <v/>
      </c>
      <c r="I8056" s="3" t="str">
        <f>IF(C8056&lt;&gt;"",_xlfn.XLOOKUP(IFERROR(VALUE(C8056),C8056),'Items database'!A:A,'Items database'!B:B),(_xlfn.XLOOKUP(LEFT(E8056,3),Services,Services,"")))</f>
        <v/>
      </c>
      <c r="J8056" s="3" t="str">
        <f t="shared" si="251"/>
        <v/>
      </c>
    </row>
    <row r="8057" spans="1:10" x14ac:dyDescent="0.35">
      <c r="A8057" s="7" t="str">
        <f>IF('Payments Export'!A8061="","",'Payments Export'!A8061)</f>
        <v/>
      </c>
      <c r="B8057" s="7" t="str">
        <f>IF('Payments Export'!A8061="","",'Payments Export'!B8061)</f>
        <v/>
      </c>
      <c r="C8057" s="7" t="str">
        <f>IF(IFERROR(VALUE('Payments Export'!H8061),'Payments Export'!H8061)&lt;&gt;0,IFERROR(VALUE('Payments Export'!H8061),'Payments Export'!H8061),"")</f>
        <v/>
      </c>
      <c r="D8057" s="7" t="str">
        <f>IF('Payments Export'!I8061="","",'Payments Export'!I8061)</f>
        <v/>
      </c>
      <c r="E8057" s="7" t="str">
        <f t="shared" si="250"/>
        <v/>
      </c>
      <c r="F8057" s="7" t="str">
        <f>IF('Payments Export'!A8061="","",'Payments Export'!N8061)</f>
        <v/>
      </c>
      <c r="G8057" s="7" t="str">
        <f>IF('Payments Export'!A8061="","",'Payments Export'!O8061)</f>
        <v/>
      </c>
      <c r="H8057" s="7" t="str">
        <f>IF('Payments Export'!B8061="","",G8057-F8057)</f>
        <v/>
      </c>
      <c r="I8057" s="3" t="str">
        <f>IF(C8057&lt;&gt;"",_xlfn.XLOOKUP(IFERROR(VALUE(C8057),C8057),'Items database'!A:A,'Items database'!B:B),(_xlfn.XLOOKUP(LEFT(E8057,3),Services,Services,"")))</f>
        <v/>
      </c>
      <c r="J8057" s="3" t="str">
        <f t="shared" si="251"/>
        <v/>
      </c>
    </row>
    <row r="8058" spans="1:10" x14ac:dyDescent="0.35">
      <c r="A8058" s="7" t="str">
        <f>IF('Payments Export'!A8062="","",'Payments Export'!A8062)</f>
        <v/>
      </c>
      <c r="B8058" s="7" t="str">
        <f>IF('Payments Export'!A8062="","",'Payments Export'!B8062)</f>
        <v/>
      </c>
      <c r="C8058" s="7" t="str">
        <f>IF(IFERROR(VALUE('Payments Export'!H8062),'Payments Export'!H8062)&lt;&gt;0,IFERROR(VALUE('Payments Export'!H8062),'Payments Export'!H8062),"")</f>
        <v/>
      </c>
      <c r="D8058" s="7" t="str">
        <f>IF('Payments Export'!I8062="","",'Payments Export'!I8062)</f>
        <v/>
      </c>
      <c r="E8058" s="7" t="str">
        <f t="shared" si="250"/>
        <v/>
      </c>
      <c r="F8058" s="7" t="str">
        <f>IF('Payments Export'!A8062="","",'Payments Export'!N8062)</f>
        <v/>
      </c>
      <c r="G8058" s="7" t="str">
        <f>IF('Payments Export'!A8062="","",'Payments Export'!O8062)</f>
        <v/>
      </c>
      <c r="H8058" s="7" t="str">
        <f>IF('Payments Export'!B8062="","",G8058-F8058)</f>
        <v/>
      </c>
      <c r="I8058" s="3" t="str">
        <f>IF(C8058&lt;&gt;"",_xlfn.XLOOKUP(IFERROR(VALUE(C8058),C8058),'Items database'!A:A,'Items database'!B:B),(_xlfn.XLOOKUP(LEFT(E8058,3),Services,Services,"")))</f>
        <v/>
      </c>
      <c r="J8058" s="3" t="str">
        <f t="shared" si="251"/>
        <v/>
      </c>
    </row>
    <row r="8059" spans="1:10" x14ac:dyDescent="0.35">
      <c r="A8059" s="7" t="str">
        <f>IF('Payments Export'!A8063="","",'Payments Export'!A8063)</f>
        <v/>
      </c>
      <c r="B8059" s="7" t="str">
        <f>IF('Payments Export'!A8063="","",'Payments Export'!B8063)</f>
        <v/>
      </c>
      <c r="C8059" s="7" t="str">
        <f>IF(IFERROR(VALUE('Payments Export'!H8063),'Payments Export'!H8063)&lt;&gt;0,IFERROR(VALUE('Payments Export'!H8063),'Payments Export'!H8063),"")</f>
        <v/>
      </c>
      <c r="D8059" s="7" t="str">
        <f>IF('Payments Export'!I8063="","",'Payments Export'!I8063)</f>
        <v/>
      </c>
      <c r="E8059" s="7" t="str">
        <f t="shared" si="250"/>
        <v/>
      </c>
      <c r="F8059" s="7" t="str">
        <f>IF('Payments Export'!A8063="","",'Payments Export'!N8063)</f>
        <v/>
      </c>
      <c r="G8059" s="7" t="str">
        <f>IF('Payments Export'!A8063="","",'Payments Export'!O8063)</f>
        <v/>
      </c>
      <c r="H8059" s="7" t="str">
        <f>IF('Payments Export'!B8063="","",G8059-F8059)</f>
        <v/>
      </c>
      <c r="I8059" s="3" t="str">
        <f>IF(C8059&lt;&gt;"",_xlfn.XLOOKUP(IFERROR(VALUE(C8059),C8059),'Items database'!A:A,'Items database'!B:B),(_xlfn.XLOOKUP(LEFT(E8059,3),Services,Services,"")))</f>
        <v/>
      </c>
      <c r="J8059" s="3" t="str">
        <f t="shared" si="251"/>
        <v/>
      </c>
    </row>
    <row r="8060" spans="1:10" x14ac:dyDescent="0.35">
      <c r="A8060" s="7" t="str">
        <f>IF('Payments Export'!A8064="","",'Payments Export'!A8064)</f>
        <v/>
      </c>
      <c r="B8060" s="7" t="str">
        <f>IF('Payments Export'!A8064="","",'Payments Export'!B8064)</f>
        <v/>
      </c>
      <c r="C8060" s="7" t="str">
        <f>IF(IFERROR(VALUE('Payments Export'!H8064),'Payments Export'!H8064)&lt;&gt;0,IFERROR(VALUE('Payments Export'!H8064),'Payments Export'!H8064),"")</f>
        <v/>
      </c>
      <c r="D8060" s="7" t="str">
        <f>IF('Payments Export'!I8064="","",'Payments Export'!I8064)</f>
        <v/>
      </c>
      <c r="E8060" s="7" t="str">
        <f t="shared" si="250"/>
        <v/>
      </c>
      <c r="F8060" s="7" t="str">
        <f>IF('Payments Export'!A8064="","",'Payments Export'!N8064)</f>
        <v/>
      </c>
      <c r="G8060" s="7" t="str">
        <f>IF('Payments Export'!A8064="","",'Payments Export'!O8064)</f>
        <v/>
      </c>
      <c r="H8060" s="7" t="str">
        <f>IF('Payments Export'!B8064="","",G8060-F8060)</f>
        <v/>
      </c>
      <c r="I8060" s="3" t="str">
        <f>IF(C8060&lt;&gt;"",_xlfn.XLOOKUP(IFERROR(VALUE(C8060),C8060),'Items database'!A:A,'Items database'!B:B),(_xlfn.XLOOKUP(LEFT(E8060,3),Services,Services,"")))</f>
        <v/>
      </c>
      <c r="J8060" s="3" t="str">
        <f t="shared" si="251"/>
        <v/>
      </c>
    </row>
    <row r="8061" spans="1:10" x14ac:dyDescent="0.35">
      <c r="A8061" s="7" t="str">
        <f>IF('Payments Export'!A8065="","",'Payments Export'!A8065)</f>
        <v/>
      </c>
      <c r="B8061" s="7" t="str">
        <f>IF('Payments Export'!A8065="","",'Payments Export'!B8065)</f>
        <v/>
      </c>
      <c r="C8061" s="7" t="str">
        <f>IF(IFERROR(VALUE('Payments Export'!H8065),'Payments Export'!H8065)&lt;&gt;0,IFERROR(VALUE('Payments Export'!H8065),'Payments Export'!H8065),"")</f>
        <v/>
      </c>
      <c r="D8061" s="7" t="str">
        <f>IF('Payments Export'!I8065="","",'Payments Export'!I8065)</f>
        <v/>
      </c>
      <c r="E8061" s="7" t="str">
        <f t="shared" si="250"/>
        <v/>
      </c>
      <c r="F8061" s="7" t="str">
        <f>IF('Payments Export'!A8065="","",'Payments Export'!N8065)</f>
        <v/>
      </c>
      <c r="G8061" s="7" t="str">
        <f>IF('Payments Export'!A8065="","",'Payments Export'!O8065)</f>
        <v/>
      </c>
      <c r="H8061" s="7" t="str">
        <f>IF('Payments Export'!B8065="","",G8061-F8061)</f>
        <v/>
      </c>
      <c r="I8061" s="3" t="str">
        <f>IF(C8061&lt;&gt;"",_xlfn.XLOOKUP(IFERROR(VALUE(C8061),C8061),'Items database'!A:A,'Items database'!B:B),(_xlfn.XLOOKUP(LEFT(E8061,3),Services,Services,"")))</f>
        <v/>
      </c>
      <c r="J8061" s="3" t="str">
        <f t="shared" si="251"/>
        <v/>
      </c>
    </row>
    <row r="8062" spans="1:10" x14ac:dyDescent="0.35">
      <c r="A8062" s="7" t="str">
        <f>IF('Payments Export'!A8066="","",'Payments Export'!A8066)</f>
        <v/>
      </c>
      <c r="B8062" s="7" t="str">
        <f>IF('Payments Export'!A8066="","",'Payments Export'!B8066)</f>
        <v/>
      </c>
      <c r="C8062" s="7" t="str">
        <f>IF(IFERROR(VALUE('Payments Export'!H8066),'Payments Export'!H8066)&lt;&gt;0,IFERROR(VALUE('Payments Export'!H8066),'Payments Export'!H8066),"")</f>
        <v/>
      </c>
      <c r="D8062" s="7" t="str">
        <f>IF('Payments Export'!I8066="","",'Payments Export'!I8066)</f>
        <v/>
      </c>
      <c r="E8062" s="7" t="str">
        <f t="shared" si="250"/>
        <v/>
      </c>
      <c r="F8062" s="7" t="str">
        <f>IF('Payments Export'!A8066="","",'Payments Export'!N8066)</f>
        <v/>
      </c>
      <c r="G8062" s="7" t="str">
        <f>IF('Payments Export'!A8066="","",'Payments Export'!O8066)</f>
        <v/>
      </c>
      <c r="H8062" s="7" t="str">
        <f>IF('Payments Export'!B8066="","",G8062-F8062)</f>
        <v/>
      </c>
      <c r="I8062" s="3" t="str">
        <f>IF(C8062&lt;&gt;"",_xlfn.XLOOKUP(IFERROR(VALUE(C8062),C8062),'Items database'!A:A,'Items database'!B:B),(_xlfn.XLOOKUP(LEFT(E8062,3),Services,Services,"")))</f>
        <v/>
      </c>
      <c r="J8062" s="3" t="str">
        <f t="shared" si="251"/>
        <v/>
      </c>
    </row>
    <row r="8063" spans="1:10" x14ac:dyDescent="0.35">
      <c r="A8063" s="7" t="str">
        <f>IF('Payments Export'!A8067="","",'Payments Export'!A8067)</f>
        <v/>
      </c>
      <c r="B8063" s="7" t="str">
        <f>IF('Payments Export'!A8067="","",'Payments Export'!B8067)</f>
        <v/>
      </c>
      <c r="C8063" s="7" t="str">
        <f>IF(IFERROR(VALUE('Payments Export'!H8067),'Payments Export'!H8067)&lt;&gt;0,IFERROR(VALUE('Payments Export'!H8067),'Payments Export'!H8067),"")</f>
        <v/>
      </c>
      <c r="D8063" s="7" t="str">
        <f>IF('Payments Export'!I8067="","",'Payments Export'!I8067)</f>
        <v/>
      </c>
      <c r="E8063" s="7" t="str">
        <f t="shared" si="250"/>
        <v/>
      </c>
      <c r="F8063" s="7" t="str">
        <f>IF('Payments Export'!A8067="","",'Payments Export'!N8067)</f>
        <v/>
      </c>
      <c r="G8063" s="7" t="str">
        <f>IF('Payments Export'!A8067="","",'Payments Export'!O8067)</f>
        <v/>
      </c>
      <c r="H8063" s="7" t="str">
        <f>IF('Payments Export'!B8067="","",G8063-F8063)</f>
        <v/>
      </c>
      <c r="I8063" s="3" t="str">
        <f>IF(C8063&lt;&gt;"",_xlfn.XLOOKUP(IFERROR(VALUE(C8063),C8063),'Items database'!A:A,'Items database'!B:B),(_xlfn.XLOOKUP(LEFT(E8063,3),Services,Services,"")))</f>
        <v/>
      </c>
      <c r="J8063" s="3" t="str">
        <f t="shared" si="251"/>
        <v/>
      </c>
    </row>
    <row r="8064" spans="1:10" x14ac:dyDescent="0.35">
      <c r="A8064" s="7" t="str">
        <f>IF('Payments Export'!A8068="","",'Payments Export'!A8068)</f>
        <v/>
      </c>
      <c r="B8064" s="7" t="str">
        <f>IF('Payments Export'!A8068="","",'Payments Export'!B8068)</f>
        <v/>
      </c>
      <c r="C8064" s="7" t="str">
        <f>IF(IFERROR(VALUE('Payments Export'!H8068),'Payments Export'!H8068)&lt;&gt;0,IFERROR(VALUE('Payments Export'!H8068),'Payments Export'!H8068),"")</f>
        <v/>
      </c>
      <c r="D8064" s="7" t="str">
        <f>IF('Payments Export'!I8068="","",'Payments Export'!I8068)</f>
        <v/>
      </c>
      <c r="E8064" s="7" t="str">
        <f t="shared" si="250"/>
        <v/>
      </c>
      <c r="F8064" s="7" t="str">
        <f>IF('Payments Export'!A8068="","",'Payments Export'!N8068)</f>
        <v/>
      </c>
      <c r="G8064" s="7" t="str">
        <f>IF('Payments Export'!A8068="","",'Payments Export'!O8068)</f>
        <v/>
      </c>
      <c r="H8064" s="7" t="str">
        <f>IF('Payments Export'!B8068="","",G8064-F8064)</f>
        <v/>
      </c>
      <c r="I8064" s="3" t="str">
        <f>IF(C8064&lt;&gt;"",_xlfn.XLOOKUP(IFERROR(VALUE(C8064),C8064),'Items database'!A:A,'Items database'!B:B),(_xlfn.XLOOKUP(LEFT(E8064,3),Services,Services,"")))</f>
        <v/>
      </c>
      <c r="J8064" s="3" t="str">
        <f t="shared" si="251"/>
        <v/>
      </c>
    </row>
    <row r="8065" spans="1:10" x14ac:dyDescent="0.35">
      <c r="A8065" s="7" t="str">
        <f>IF('Payments Export'!A8069="","",'Payments Export'!A8069)</f>
        <v/>
      </c>
      <c r="B8065" s="7" t="str">
        <f>IF('Payments Export'!A8069="","",'Payments Export'!B8069)</f>
        <v/>
      </c>
      <c r="C8065" s="7" t="str">
        <f>IF(IFERROR(VALUE('Payments Export'!H8069),'Payments Export'!H8069)&lt;&gt;0,IFERROR(VALUE('Payments Export'!H8069),'Payments Export'!H8069),"")</f>
        <v/>
      </c>
      <c r="D8065" s="7" t="str">
        <f>IF('Payments Export'!I8069="","",'Payments Export'!I8069)</f>
        <v/>
      </c>
      <c r="E8065" s="7" t="str">
        <f t="shared" ref="E8065:E8128" si="252">LEFT(D8065,66)</f>
        <v/>
      </c>
      <c r="F8065" s="7" t="str">
        <f>IF('Payments Export'!A8069="","",'Payments Export'!N8069)</f>
        <v/>
      </c>
      <c r="G8065" s="7" t="str">
        <f>IF('Payments Export'!A8069="","",'Payments Export'!O8069)</f>
        <v/>
      </c>
      <c r="H8065" s="7" t="str">
        <f>IF('Payments Export'!B8069="","",G8065-F8065)</f>
        <v/>
      </c>
      <c r="I8065" s="3" t="str">
        <f>IF(C8065&lt;&gt;"",_xlfn.XLOOKUP(IFERROR(VALUE(C8065),C8065),'Items database'!A:A,'Items database'!B:B),(_xlfn.XLOOKUP(LEFT(E8065,3),Services,Services,"")))</f>
        <v/>
      </c>
      <c r="J8065" s="3" t="str">
        <f t="shared" ref="J8065:J8128" si="253">IF(ISNUMBER(F8065)=TRUE,IF(F8065=0,"","GST"),"")</f>
        <v/>
      </c>
    </row>
    <row r="8066" spans="1:10" x14ac:dyDescent="0.35">
      <c r="A8066" s="7" t="str">
        <f>IF('Payments Export'!A8070="","",'Payments Export'!A8070)</f>
        <v/>
      </c>
      <c r="B8066" s="7" t="str">
        <f>IF('Payments Export'!A8070="","",'Payments Export'!B8070)</f>
        <v/>
      </c>
      <c r="C8066" s="7" t="str">
        <f>IF(IFERROR(VALUE('Payments Export'!H8070),'Payments Export'!H8070)&lt;&gt;0,IFERROR(VALUE('Payments Export'!H8070),'Payments Export'!H8070),"")</f>
        <v/>
      </c>
      <c r="D8066" s="7" t="str">
        <f>IF('Payments Export'!I8070="","",'Payments Export'!I8070)</f>
        <v/>
      </c>
      <c r="E8066" s="7" t="str">
        <f t="shared" si="252"/>
        <v/>
      </c>
      <c r="F8066" s="7" t="str">
        <f>IF('Payments Export'!A8070="","",'Payments Export'!N8070)</f>
        <v/>
      </c>
      <c r="G8066" s="7" t="str">
        <f>IF('Payments Export'!A8070="","",'Payments Export'!O8070)</f>
        <v/>
      </c>
      <c r="H8066" s="7" t="str">
        <f>IF('Payments Export'!B8070="","",G8066-F8066)</f>
        <v/>
      </c>
      <c r="I8066" s="3" t="str">
        <f>IF(C8066&lt;&gt;"",_xlfn.XLOOKUP(IFERROR(VALUE(C8066),C8066),'Items database'!A:A,'Items database'!B:B),(_xlfn.XLOOKUP(LEFT(E8066,3),Services,Services,"")))</f>
        <v/>
      </c>
      <c r="J8066" s="3" t="str">
        <f t="shared" si="253"/>
        <v/>
      </c>
    </row>
    <row r="8067" spans="1:10" x14ac:dyDescent="0.35">
      <c r="A8067" s="7" t="str">
        <f>IF('Payments Export'!A8071="","",'Payments Export'!A8071)</f>
        <v/>
      </c>
      <c r="B8067" s="7" t="str">
        <f>IF('Payments Export'!A8071="","",'Payments Export'!B8071)</f>
        <v/>
      </c>
      <c r="C8067" s="7" t="str">
        <f>IF(IFERROR(VALUE('Payments Export'!H8071),'Payments Export'!H8071)&lt;&gt;0,IFERROR(VALUE('Payments Export'!H8071),'Payments Export'!H8071),"")</f>
        <v/>
      </c>
      <c r="D8067" s="7" t="str">
        <f>IF('Payments Export'!I8071="","",'Payments Export'!I8071)</f>
        <v/>
      </c>
      <c r="E8067" s="7" t="str">
        <f t="shared" si="252"/>
        <v/>
      </c>
      <c r="F8067" s="7" t="str">
        <f>IF('Payments Export'!A8071="","",'Payments Export'!N8071)</f>
        <v/>
      </c>
      <c r="G8067" s="7" t="str">
        <f>IF('Payments Export'!A8071="","",'Payments Export'!O8071)</f>
        <v/>
      </c>
      <c r="H8067" s="7" t="str">
        <f>IF('Payments Export'!B8071="","",G8067-F8067)</f>
        <v/>
      </c>
      <c r="I8067" s="3" t="str">
        <f>IF(C8067&lt;&gt;"",_xlfn.XLOOKUP(IFERROR(VALUE(C8067),C8067),'Items database'!A:A,'Items database'!B:B),(_xlfn.XLOOKUP(LEFT(E8067,3),Services,Services,"")))</f>
        <v/>
      </c>
      <c r="J8067" s="3" t="str">
        <f t="shared" si="253"/>
        <v/>
      </c>
    </row>
    <row r="8068" spans="1:10" x14ac:dyDescent="0.35">
      <c r="A8068" s="7" t="str">
        <f>IF('Payments Export'!A8072="","",'Payments Export'!A8072)</f>
        <v/>
      </c>
      <c r="B8068" s="7" t="str">
        <f>IF('Payments Export'!A8072="","",'Payments Export'!B8072)</f>
        <v/>
      </c>
      <c r="C8068" s="7" t="str">
        <f>IF(IFERROR(VALUE('Payments Export'!H8072),'Payments Export'!H8072)&lt;&gt;0,IFERROR(VALUE('Payments Export'!H8072),'Payments Export'!H8072),"")</f>
        <v/>
      </c>
      <c r="D8068" s="7" t="str">
        <f>IF('Payments Export'!I8072="","",'Payments Export'!I8072)</f>
        <v/>
      </c>
      <c r="E8068" s="7" t="str">
        <f t="shared" si="252"/>
        <v/>
      </c>
      <c r="F8068" s="7" t="str">
        <f>IF('Payments Export'!A8072="","",'Payments Export'!N8072)</f>
        <v/>
      </c>
      <c r="G8068" s="7" t="str">
        <f>IF('Payments Export'!A8072="","",'Payments Export'!O8072)</f>
        <v/>
      </c>
      <c r="H8068" s="7" t="str">
        <f>IF('Payments Export'!B8072="","",G8068-F8068)</f>
        <v/>
      </c>
      <c r="I8068" s="3" t="str">
        <f>IF(C8068&lt;&gt;"",_xlfn.XLOOKUP(IFERROR(VALUE(C8068),C8068),'Items database'!A:A,'Items database'!B:B),(_xlfn.XLOOKUP(LEFT(E8068,3),Services,Services,"")))</f>
        <v/>
      </c>
      <c r="J8068" s="3" t="str">
        <f t="shared" si="253"/>
        <v/>
      </c>
    </row>
    <row r="8069" spans="1:10" x14ac:dyDescent="0.35">
      <c r="A8069" s="7" t="str">
        <f>IF('Payments Export'!A8073="","",'Payments Export'!A8073)</f>
        <v/>
      </c>
      <c r="B8069" s="7" t="str">
        <f>IF('Payments Export'!A8073="","",'Payments Export'!B8073)</f>
        <v/>
      </c>
      <c r="C8069" s="7" t="str">
        <f>IF(IFERROR(VALUE('Payments Export'!H8073),'Payments Export'!H8073)&lt;&gt;0,IFERROR(VALUE('Payments Export'!H8073),'Payments Export'!H8073),"")</f>
        <v/>
      </c>
      <c r="D8069" s="7" t="str">
        <f>IF('Payments Export'!I8073="","",'Payments Export'!I8073)</f>
        <v/>
      </c>
      <c r="E8069" s="7" t="str">
        <f t="shared" si="252"/>
        <v/>
      </c>
      <c r="F8069" s="7" t="str">
        <f>IF('Payments Export'!A8073="","",'Payments Export'!N8073)</f>
        <v/>
      </c>
      <c r="G8069" s="7" t="str">
        <f>IF('Payments Export'!A8073="","",'Payments Export'!O8073)</f>
        <v/>
      </c>
      <c r="H8069" s="7" t="str">
        <f>IF('Payments Export'!B8073="","",G8069-F8069)</f>
        <v/>
      </c>
      <c r="I8069" s="3" t="str">
        <f>IF(C8069&lt;&gt;"",_xlfn.XLOOKUP(IFERROR(VALUE(C8069),C8069),'Items database'!A:A,'Items database'!B:B),(_xlfn.XLOOKUP(LEFT(E8069,3),Services,Services,"")))</f>
        <v/>
      </c>
      <c r="J8069" s="3" t="str">
        <f t="shared" si="253"/>
        <v/>
      </c>
    </row>
    <row r="8070" spans="1:10" x14ac:dyDescent="0.35">
      <c r="A8070" s="7" t="str">
        <f>IF('Payments Export'!A8074="","",'Payments Export'!A8074)</f>
        <v/>
      </c>
      <c r="B8070" s="7" t="str">
        <f>IF('Payments Export'!A8074="","",'Payments Export'!B8074)</f>
        <v/>
      </c>
      <c r="C8070" s="7" t="str">
        <f>IF(IFERROR(VALUE('Payments Export'!H8074),'Payments Export'!H8074)&lt;&gt;0,IFERROR(VALUE('Payments Export'!H8074),'Payments Export'!H8074),"")</f>
        <v/>
      </c>
      <c r="D8070" s="7" t="str">
        <f>IF('Payments Export'!I8074="","",'Payments Export'!I8074)</f>
        <v/>
      </c>
      <c r="E8070" s="7" t="str">
        <f t="shared" si="252"/>
        <v/>
      </c>
      <c r="F8070" s="7" t="str">
        <f>IF('Payments Export'!A8074="","",'Payments Export'!N8074)</f>
        <v/>
      </c>
      <c r="G8070" s="7" t="str">
        <f>IF('Payments Export'!A8074="","",'Payments Export'!O8074)</f>
        <v/>
      </c>
      <c r="H8070" s="7" t="str">
        <f>IF('Payments Export'!B8074="","",G8070-F8070)</f>
        <v/>
      </c>
      <c r="I8070" s="3" t="str">
        <f>IF(C8070&lt;&gt;"",_xlfn.XLOOKUP(IFERROR(VALUE(C8070),C8070),'Items database'!A:A,'Items database'!B:B),(_xlfn.XLOOKUP(LEFT(E8070,3),Services,Services,"")))</f>
        <v/>
      </c>
      <c r="J8070" s="3" t="str">
        <f t="shared" si="253"/>
        <v/>
      </c>
    </row>
    <row r="8071" spans="1:10" x14ac:dyDescent="0.35">
      <c r="A8071" s="7" t="str">
        <f>IF('Payments Export'!A8075="","",'Payments Export'!A8075)</f>
        <v/>
      </c>
      <c r="B8071" s="7" t="str">
        <f>IF('Payments Export'!A8075="","",'Payments Export'!B8075)</f>
        <v/>
      </c>
      <c r="C8071" s="7" t="str">
        <f>IF(IFERROR(VALUE('Payments Export'!H8075),'Payments Export'!H8075)&lt;&gt;0,IFERROR(VALUE('Payments Export'!H8075),'Payments Export'!H8075),"")</f>
        <v/>
      </c>
      <c r="D8071" s="7" t="str">
        <f>IF('Payments Export'!I8075="","",'Payments Export'!I8075)</f>
        <v/>
      </c>
      <c r="E8071" s="7" t="str">
        <f t="shared" si="252"/>
        <v/>
      </c>
      <c r="F8071" s="7" t="str">
        <f>IF('Payments Export'!A8075="","",'Payments Export'!N8075)</f>
        <v/>
      </c>
      <c r="G8071" s="7" t="str">
        <f>IF('Payments Export'!A8075="","",'Payments Export'!O8075)</f>
        <v/>
      </c>
      <c r="H8071" s="7" t="str">
        <f>IF('Payments Export'!B8075="","",G8071-F8071)</f>
        <v/>
      </c>
      <c r="I8071" s="3" t="str">
        <f>IF(C8071&lt;&gt;"",_xlfn.XLOOKUP(IFERROR(VALUE(C8071),C8071),'Items database'!A:A,'Items database'!B:B),(_xlfn.XLOOKUP(LEFT(E8071,3),Services,Services,"")))</f>
        <v/>
      </c>
      <c r="J8071" s="3" t="str">
        <f t="shared" si="253"/>
        <v/>
      </c>
    </row>
    <row r="8072" spans="1:10" x14ac:dyDescent="0.35">
      <c r="A8072" s="7" t="str">
        <f>IF('Payments Export'!A8076="","",'Payments Export'!A8076)</f>
        <v/>
      </c>
      <c r="B8072" s="7" t="str">
        <f>IF('Payments Export'!A8076="","",'Payments Export'!B8076)</f>
        <v/>
      </c>
      <c r="C8072" s="7" t="str">
        <f>IF(IFERROR(VALUE('Payments Export'!H8076),'Payments Export'!H8076)&lt;&gt;0,IFERROR(VALUE('Payments Export'!H8076),'Payments Export'!H8076),"")</f>
        <v/>
      </c>
      <c r="D8072" s="7" t="str">
        <f>IF('Payments Export'!I8076="","",'Payments Export'!I8076)</f>
        <v/>
      </c>
      <c r="E8072" s="7" t="str">
        <f t="shared" si="252"/>
        <v/>
      </c>
      <c r="F8072" s="7" t="str">
        <f>IF('Payments Export'!A8076="","",'Payments Export'!N8076)</f>
        <v/>
      </c>
      <c r="G8072" s="7" t="str">
        <f>IF('Payments Export'!A8076="","",'Payments Export'!O8076)</f>
        <v/>
      </c>
      <c r="H8072" s="7" t="str">
        <f>IF('Payments Export'!B8076="","",G8072-F8072)</f>
        <v/>
      </c>
      <c r="I8072" s="3" t="str">
        <f>IF(C8072&lt;&gt;"",_xlfn.XLOOKUP(IFERROR(VALUE(C8072),C8072),'Items database'!A:A,'Items database'!B:B),(_xlfn.XLOOKUP(LEFT(E8072,3),Services,Services,"")))</f>
        <v/>
      </c>
      <c r="J8072" s="3" t="str">
        <f t="shared" si="253"/>
        <v/>
      </c>
    </row>
    <row r="8073" spans="1:10" x14ac:dyDescent="0.35">
      <c r="A8073" s="7" t="str">
        <f>IF('Payments Export'!A8077="","",'Payments Export'!A8077)</f>
        <v/>
      </c>
      <c r="B8073" s="7" t="str">
        <f>IF('Payments Export'!A8077="","",'Payments Export'!B8077)</f>
        <v/>
      </c>
      <c r="C8073" s="7" t="str">
        <f>IF(IFERROR(VALUE('Payments Export'!H8077),'Payments Export'!H8077)&lt;&gt;0,IFERROR(VALUE('Payments Export'!H8077),'Payments Export'!H8077),"")</f>
        <v/>
      </c>
      <c r="D8073" s="7" t="str">
        <f>IF('Payments Export'!I8077="","",'Payments Export'!I8077)</f>
        <v/>
      </c>
      <c r="E8073" s="7" t="str">
        <f t="shared" si="252"/>
        <v/>
      </c>
      <c r="F8073" s="7" t="str">
        <f>IF('Payments Export'!A8077="","",'Payments Export'!N8077)</f>
        <v/>
      </c>
      <c r="G8073" s="7" t="str">
        <f>IF('Payments Export'!A8077="","",'Payments Export'!O8077)</f>
        <v/>
      </c>
      <c r="H8073" s="7" t="str">
        <f>IF('Payments Export'!B8077="","",G8073-F8073)</f>
        <v/>
      </c>
      <c r="I8073" s="3" t="str">
        <f>IF(C8073&lt;&gt;"",_xlfn.XLOOKUP(IFERROR(VALUE(C8073),C8073),'Items database'!A:A,'Items database'!B:B),(_xlfn.XLOOKUP(LEFT(E8073,3),Services,Services,"")))</f>
        <v/>
      </c>
      <c r="J8073" s="3" t="str">
        <f t="shared" si="253"/>
        <v/>
      </c>
    </row>
    <row r="8074" spans="1:10" x14ac:dyDescent="0.35">
      <c r="A8074" s="7" t="str">
        <f>IF('Payments Export'!A8078="","",'Payments Export'!A8078)</f>
        <v/>
      </c>
      <c r="B8074" s="7" t="str">
        <f>IF('Payments Export'!A8078="","",'Payments Export'!B8078)</f>
        <v/>
      </c>
      <c r="C8074" s="7" t="str">
        <f>IF(IFERROR(VALUE('Payments Export'!H8078),'Payments Export'!H8078)&lt;&gt;0,IFERROR(VALUE('Payments Export'!H8078),'Payments Export'!H8078),"")</f>
        <v/>
      </c>
      <c r="D8074" s="7" t="str">
        <f>IF('Payments Export'!I8078="","",'Payments Export'!I8078)</f>
        <v/>
      </c>
      <c r="E8074" s="7" t="str">
        <f t="shared" si="252"/>
        <v/>
      </c>
      <c r="F8074" s="7" t="str">
        <f>IF('Payments Export'!A8078="","",'Payments Export'!N8078)</f>
        <v/>
      </c>
      <c r="G8074" s="7" t="str">
        <f>IF('Payments Export'!A8078="","",'Payments Export'!O8078)</f>
        <v/>
      </c>
      <c r="H8074" s="7" t="str">
        <f>IF('Payments Export'!B8078="","",G8074-F8074)</f>
        <v/>
      </c>
      <c r="I8074" s="3" t="str">
        <f>IF(C8074&lt;&gt;"",_xlfn.XLOOKUP(IFERROR(VALUE(C8074),C8074),'Items database'!A:A,'Items database'!B:B),(_xlfn.XLOOKUP(LEFT(E8074,3),Services,Services,"")))</f>
        <v/>
      </c>
      <c r="J8074" s="3" t="str">
        <f t="shared" si="253"/>
        <v/>
      </c>
    </row>
    <row r="8075" spans="1:10" x14ac:dyDescent="0.35">
      <c r="A8075" s="7" t="str">
        <f>IF('Payments Export'!A8079="","",'Payments Export'!A8079)</f>
        <v/>
      </c>
      <c r="B8075" s="7" t="str">
        <f>IF('Payments Export'!A8079="","",'Payments Export'!B8079)</f>
        <v/>
      </c>
      <c r="C8075" s="7" t="str">
        <f>IF(IFERROR(VALUE('Payments Export'!H8079),'Payments Export'!H8079)&lt;&gt;0,IFERROR(VALUE('Payments Export'!H8079),'Payments Export'!H8079),"")</f>
        <v/>
      </c>
      <c r="D8075" s="7" t="str">
        <f>IF('Payments Export'!I8079="","",'Payments Export'!I8079)</f>
        <v/>
      </c>
      <c r="E8075" s="7" t="str">
        <f t="shared" si="252"/>
        <v/>
      </c>
      <c r="F8075" s="7" t="str">
        <f>IF('Payments Export'!A8079="","",'Payments Export'!N8079)</f>
        <v/>
      </c>
      <c r="G8075" s="7" t="str">
        <f>IF('Payments Export'!A8079="","",'Payments Export'!O8079)</f>
        <v/>
      </c>
      <c r="H8075" s="7" t="str">
        <f>IF('Payments Export'!B8079="","",G8075-F8075)</f>
        <v/>
      </c>
      <c r="I8075" s="3" t="str">
        <f>IF(C8075&lt;&gt;"",_xlfn.XLOOKUP(IFERROR(VALUE(C8075),C8075),'Items database'!A:A,'Items database'!B:B),(_xlfn.XLOOKUP(LEFT(E8075,3),Services,Services,"")))</f>
        <v/>
      </c>
      <c r="J8075" s="3" t="str">
        <f t="shared" si="253"/>
        <v/>
      </c>
    </row>
    <row r="8076" spans="1:10" x14ac:dyDescent="0.35">
      <c r="A8076" s="7" t="str">
        <f>IF('Payments Export'!A8080="","",'Payments Export'!A8080)</f>
        <v/>
      </c>
      <c r="B8076" s="7" t="str">
        <f>IF('Payments Export'!A8080="","",'Payments Export'!B8080)</f>
        <v/>
      </c>
      <c r="C8076" s="7" t="str">
        <f>IF(IFERROR(VALUE('Payments Export'!H8080),'Payments Export'!H8080)&lt;&gt;0,IFERROR(VALUE('Payments Export'!H8080),'Payments Export'!H8080),"")</f>
        <v/>
      </c>
      <c r="D8076" s="7" t="str">
        <f>IF('Payments Export'!I8080="","",'Payments Export'!I8080)</f>
        <v/>
      </c>
      <c r="E8076" s="7" t="str">
        <f t="shared" si="252"/>
        <v/>
      </c>
      <c r="F8076" s="7" t="str">
        <f>IF('Payments Export'!A8080="","",'Payments Export'!N8080)</f>
        <v/>
      </c>
      <c r="G8076" s="7" t="str">
        <f>IF('Payments Export'!A8080="","",'Payments Export'!O8080)</f>
        <v/>
      </c>
      <c r="H8076" s="7" t="str">
        <f>IF('Payments Export'!B8080="","",G8076-F8076)</f>
        <v/>
      </c>
      <c r="I8076" s="3" t="str">
        <f>IF(C8076&lt;&gt;"",_xlfn.XLOOKUP(IFERROR(VALUE(C8076),C8076),'Items database'!A:A,'Items database'!B:B),(_xlfn.XLOOKUP(LEFT(E8076,3),Services,Services,"")))</f>
        <v/>
      </c>
      <c r="J8076" s="3" t="str">
        <f t="shared" si="253"/>
        <v/>
      </c>
    </row>
    <row r="8077" spans="1:10" x14ac:dyDescent="0.35">
      <c r="A8077" s="7" t="str">
        <f>IF('Payments Export'!A8081="","",'Payments Export'!A8081)</f>
        <v/>
      </c>
      <c r="B8077" s="7" t="str">
        <f>IF('Payments Export'!A8081="","",'Payments Export'!B8081)</f>
        <v/>
      </c>
      <c r="C8077" s="7" t="str">
        <f>IF(IFERROR(VALUE('Payments Export'!H8081),'Payments Export'!H8081)&lt;&gt;0,IFERROR(VALUE('Payments Export'!H8081),'Payments Export'!H8081),"")</f>
        <v/>
      </c>
      <c r="D8077" s="7" t="str">
        <f>IF('Payments Export'!I8081="","",'Payments Export'!I8081)</f>
        <v/>
      </c>
      <c r="E8077" s="7" t="str">
        <f t="shared" si="252"/>
        <v/>
      </c>
      <c r="F8077" s="7" t="str">
        <f>IF('Payments Export'!A8081="","",'Payments Export'!N8081)</f>
        <v/>
      </c>
      <c r="G8077" s="7" t="str">
        <f>IF('Payments Export'!A8081="","",'Payments Export'!O8081)</f>
        <v/>
      </c>
      <c r="H8077" s="7" t="str">
        <f>IF('Payments Export'!B8081="","",G8077-F8077)</f>
        <v/>
      </c>
      <c r="I8077" s="3" t="str">
        <f>IF(C8077&lt;&gt;"",_xlfn.XLOOKUP(IFERROR(VALUE(C8077),C8077),'Items database'!A:A,'Items database'!B:B),(_xlfn.XLOOKUP(LEFT(E8077,3),Services,Services,"")))</f>
        <v/>
      </c>
      <c r="J8077" s="3" t="str">
        <f t="shared" si="253"/>
        <v/>
      </c>
    </row>
    <row r="8078" spans="1:10" x14ac:dyDescent="0.35">
      <c r="A8078" s="7" t="str">
        <f>IF('Payments Export'!A8082="","",'Payments Export'!A8082)</f>
        <v/>
      </c>
      <c r="B8078" s="7" t="str">
        <f>IF('Payments Export'!A8082="","",'Payments Export'!B8082)</f>
        <v/>
      </c>
      <c r="C8078" s="7" t="str">
        <f>IF(IFERROR(VALUE('Payments Export'!H8082),'Payments Export'!H8082)&lt;&gt;0,IFERROR(VALUE('Payments Export'!H8082),'Payments Export'!H8082),"")</f>
        <v/>
      </c>
      <c r="D8078" s="7" t="str">
        <f>IF('Payments Export'!I8082="","",'Payments Export'!I8082)</f>
        <v/>
      </c>
      <c r="E8078" s="7" t="str">
        <f t="shared" si="252"/>
        <v/>
      </c>
      <c r="F8078" s="7" t="str">
        <f>IF('Payments Export'!A8082="","",'Payments Export'!N8082)</f>
        <v/>
      </c>
      <c r="G8078" s="7" t="str">
        <f>IF('Payments Export'!A8082="","",'Payments Export'!O8082)</f>
        <v/>
      </c>
      <c r="H8078" s="7" t="str">
        <f>IF('Payments Export'!B8082="","",G8078-F8078)</f>
        <v/>
      </c>
      <c r="I8078" s="3" t="str">
        <f>IF(C8078&lt;&gt;"",_xlfn.XLOOKUP(IFERROR(VALUE(C8078),C8078),'Items database'!A:A,'Items database'!B:B),(_xlfn.XLOOKUP(LEFT(E8078,3),Services,Services,"")))</f>
        <v/>
      </c>
      <c r="J8078" s="3" t="str">
        <f t="shared" si="253"/>
        <v/>
      </c>
    </row>
    <row r="8079" spans="1:10" x14ac:dyDescent="0.35">
      <c r="A8079" s="7" t="str">
        <f>IF('Payments Export'!A8083="","",'Payments Export'!A8083)</f>
        <v/>
      </c>
      <c r="B8079" s="7" t="str">
        <f>IF('Payments Export'!A8083="","",'Payments Export'!B8083)</f>
        <v/>
      </c>
      <c r="C8079" s="7" t="str">
        <f>IF(IFERROR(VALUE('Payments Export'!H8083),'Payments Export'!H8083)&lt;&gt;0,IFERROR(VALUE('Payments Export'!H8083),'Payments Export'!H8083),"")</f>
        <v/>
      </c>
      <c r="D8079" s="7" t="str">
        <f>IF('Payments Export'!I8083="","",'Payments Export'!I8083)</f>
        <v/>
      </c>
      <c r="E8079" s="7" t="str">
        <f t="shared" si="252"/>
        <v/>
      </c>
      <c r="F8079" s="7" t="str">
        <f>IF('Payments Export'!A8083="","",'Payments Export'!N8083)</f>
        <v/>
      </c>
      <c r="G8079" s="7" t="str">
        <f>IF('Payments Export'!A8083="","",'Payments Export'!O8083)</f>
        <v/>
      </c>
      <c r="H8079" s="7" t="str">
        <f>IF('Payments Export'!B8083="","",G8079-F8079)</f>
        <v/>
      </c>
      <c r="I8079" s="3" t="str">
        <f>IF(C8079&lt;&gt;"",_xlfn.XLOOKUP(IFERROR(VALUE(C8079),C8079),'Items database'!A:A,'Items database'!B:B),(_xlfn.XLOOKUP(LEFT(E8079,3),Services,Services,"")))</f>
        <v/>
      </c>
      <c r="J8079" s="3" t="str">
        <f t="shared" si="253"/>
        <v/>
      </c>
    </row>
    <row r="8080" spans="1:10" x14ac:dyDescent="0.35">
      <c r="A8080" s="7" t="str">
        <f>IF('Payments Export'!A8084="","",'Payments Export'!A8084)</f>
        <v/>
      </c>
      <c r="B8080" s="7" t="str">
        <f>IF('Payments Export'!A8084="","",'Payments Export'!B8084)</f>
        <v/>
      </c>
      <c r="C8080" s="7" t="str">
        <f>IF(IFERROR(VALUE('Payments Export'!H8084),'Payments Export'!H8084)&lt;&gt;0,IFERROR(VALUE('Payments Export'!H8084),'Payments Export'!H8084),"")</f>
        <v/>
      </c>
      <c r="D8080" s="7" t="str">
        <f>IF('Payments Export'!I8084="","",'Payments Export'!I8084)</f>
        <v/>
      </c>
      <c r="E8080" s="7" t="str">
        <f t="shared" si="252"/>
        <v/>
      </c>
      <c r="F8080" s="7" t="str">
        <f>IF('Payments Export'!A8084="","",'Payments Export'!N8084)</f>
        <v/>
      </c>
      <c r="G8080" s="7" t="str">
        <f>IF('Payments Export'!A8084="","",'Payments Export'!O8084)</f>
        <v/>
      </c>
      <c r="H8080" s="7" t="str">
        <f>IF('Payments Export'!B8084="","",G8080-F8080)</f>
        <v/>
      </c>
      <c r="I8080" s="3" t="str">
        <f>IF(C8080&lt;&gt;"",_xlfn.XLOOKUP(IFERROR(VALUE(C8080),C8080),'Items database'!A:A,'Items database'!B:B),(_xlfn.XLOOKUP(LEFT(E8080,3),Services,Services,"")))</f>
        <v/>
      </c>
      <c r="J8080" s="3" t="str">
        <f t="shared" si="253"/>
        <v/>
      </c>
    </row>
    <row r="8081" spans="1:10" x14ac:dyDescent="0.35">
      <c r="A8081" s="7" t="str">
        <f>IF('Payments Export'!A8085="","",'Payments Export'!A8085)</f>
        <v/>
      </c>
      <c r="B8081" s="7" t="str">
        <f>IF('Payments Export'!A8085="","",'Payments Export'!B8085)</f>
        <v/>
      </c>
      <c r="C8081" s="7" t="str">
        <f>IF(IFERROR(VALUE('Payments Export'!H8085),'Payments Export'!H8085)&lt;&gt;0,IFERROR(VALUE('Payments Export'!H8085),'Payments Export'!H8085),"")</f>
        <v/>
      </c>
      <c r="D8081" s="7" t="str">
        <f>IF('Payments Export'!I8085="","",'Payments Export'!I8085)</f>
        <v/>
      </c>
      <c r="E8081" s="7" t="str">
        <f t="shared" si="252"/>
        <v/>
      </c>
      <c r="F8081" s="7" t="str">
        <f>IF('Payments Export'!A8085="","",'Payments Export'!N8085)</f>
        <v/>
      </c>
      <c r="G8081" s="7" t="str">
        <f>IF('Payments Export'!A8085="","",'Payments Export'!O8085)</f>
        <v/>
      </c>
      <c r="H8081" s="7" t="str">
        <f>IF('Payments Export'!B8085="","",G8081-F8081)</f>
        <v/>
      </c>
      <c r="I8081" s="3" t="str">
        <f>IF(C8081&lt;&gt;"",_xlfn.XLOOKUP(IFERROR(VALUE(C8081),C8081),'Items database'!A:A,'Items database'!B:B),(_xlfn.XLOOKUP(LEFT(E8081,3),Services,Services,"")))</f>
        <v/>
      </c>
      <c r="J8081" s="3" t="str">
        <f t="shared" si="253"/>
        <v/>
      </c>
    </row>
    <row r="8082" spans="1:10" x14ac:dyDescent="0.35">
      <c r="A8082" s="7" t="str">
        <f>IF('Payments Export'!A8086="","",'Payments Export'!A8086)</f>
        <v/>
      </c>
      <c r="B8082" s="7" t="str">
        <f>IF('Payments Export'!A8086="","",'Payments Export'!B8086)</f>
        <v/>
      </c>
      <c r="C8082" s="7" t="str">
        <f>IF(IFERROR(VALUE('Payments Export'!H8086),'Payments Export'!H8086)&lt;&gt;0,IFERROR(VALUE('Payments Export'!H8086),'Payments Export'!H8086),"")</f>
        <v/>
      </c>
      <c r="D8082" s="7" t="str">
        <f>IF('Payments Export'!I8086="","",'Payments Export'!I8086)</f>
        <v/>
      </c>
      <c r="E8082" s="7" t="str">
        <f t="shared" si="252"/>
        <v/>
      </c>
      <c r="F8082" s="7" t="str">
        <f>IF('Payments Export'!A8086="","",'Payments Export'!N8086)</f>
        <v/>
      </c>
      <c r="G8082" s="7" t="str">
        <f>IF('Payments Export'!A8086="","",'Payments Export'!O8086)</f>
        <v/>
      </c>
      <c r="H8082" s="7" t="str">
        <f>IF('Payments Export'!B8086="","",G8082-F8082)</f>
        <v/>
      </c>
      <c r="I8082" s="3" t="str">
        <f>IF(C8082&lt;&gt;"",_xlfn.XLOOKUP(IFERROR(VALUE(C8082),C8082),'Items database'!A:A,'Items database'!B:B),(_xlfn.XLOOKUP(LEFT(E8082,3),Services,Services,"")))</f>
        <v/>
      </c>
      <c r="J8082" s="3" t="str">
        <f t="shared" si="253"/>
        <v/>
      </c>
    </row>
    <row r="8083" spans="1:10" x14ac:dyDescent="0.35">
      <c r="A8083" s="7" t="str">
        <f>IF('Payments Export'!A8087="","",'Payments Export'!A8087)</f>
        <v/>
      </c>
      <c r="B8083" s="7" t="str">
        <f>IF('Payments Export'!A8087="","",'Payments Export'!B8087)</f>
        <v/>
      </c>
      <c r="C8083" s="7" t="str">
        <f>IF(IFERROR(VALUE('Payments Export'!H8087),'Payments Export'!H8087)&lt;&gt;0,IFERROR(VALUE('Payments Export'!H8087),'Payments Export'!H8087),"")</f>
        <v/>
      </c>
      <c r="D8083" s="7" t="str">
        <f>IF('Payments Export'!I8087="","",'Payments Export'!I8087)</f>
        <v/>
      </c>
      <c r="E8083" s="7" t="str">
        <f t="shared" si="252"/>
        <v/>
      </c>
      <c r="F8083" s="7" t="str">
        <f>IF('Payments Export'!A8087="","",'Payments Export'!N8087)</f>
        <v/>
      </c>
      <c r="G8083" s="7" t="str">
        <f>IF('Payments Export'!A8087="","",'Payments Export'!O8087)</f>
        <v/>
      </c>
      <c r="H8083" s="7" t="str">
        <f>IF('Payments Export'!B8087="","",G8083-F8083)</f>
        <v/>
      </c>
      <c r="I8083" s="3" t="str">
        <f>IF(C8083&lt;&gt;"",_xlfn.XLOOKUP(IFERROR(VALUE(C8083),C8083),'Items database'!A:A,'Items database'!B:B),(_xlfn.XLOOKUP(LEFT(E8083,3),Services,Services,"")))</f>
        <v/>
      </c>
      <c r="J8083" s="3" t="str">
        <f t="shared" si="253"/>
        <v/>
      </c>
    </row>
    <row r="8084" spans="1:10" x14ac:dyDescent="0.35">
      <c r="A8084" s="7" t="str">
        <f>IF('Payments Export'!A8088="","",'Payments Export'!A8088)</f>
        <v/>
      </c>
      <c r="B8084" s="7" t="str">
        <f>IF('Payments Export'!A8088="","",'Payments Export'!B8088)</f>
        <v/>
      </c>
      <c r="C8084" s="7" t="str">
        <f>IF(IFERROR(VALUE('Payments Export'!H8088),'Payments Export'!H8088)&lt;&gt;0,IFERROR(VALUE('Payments Export'!H8088),'Payments Export'!H8088),"")</f>
        <v/>
      </c>
      <c r="D8084" s="7" t="str">
        <f>IF('Payments Export'!I8088="","",'Payments Export'!I8088)</f>
        <v/>
      </c>
      <c r="E8084" s="7" t="str">
        <f t="shared" si="252"/>
        <v/>
      </c>
      <c r="F8084" s="7" t="str">
        <f>IF('Payments Export'!A8088="","",'Payments Export'!N8088)</f>
        <v/>
      </c>
      <c r="G8084" s="7" t="str">
        <f>IF('Payments Export'!A8088="","",'Payments Export'!O8088)</f>
        <v/>
      </c>
      <c r="H8084" s="7" t="str">
        <f>IF('Payments Export'!B8088="","",G8084-F8084)</f>
        <v/>
      </c>
      <c r="I8084" s="3" t="str">
        <f>IF(C8084&lt;&gt;"",_xlfn.XLOOKUP(IFERROR(VALUE(C8084),C8084),'Items database'!A:A,'Items database'!B:B),(_xlfn.XLOOKUP(LEFT(E8084,3),Services,Services,"")))</f>
        <v/>
      </c>
      <c r="J8084" s="3" t="str">
        <f t="shared" si="253"/>
        <v/>
      </c>
    </row>
    <row r="8085" spans="1:10" x14ac:dyDescent="0.35">
      <c r="A8085" s="7" t="str">
        <f>IF('Payments Export'!A8089="","",'Payments Export'!A8089)</f>
        <v/>
      </c>
      <c r="B8085" s="7" t="str">
        <f>IF('Payments Export'!A8089="","",'Payments Export'!B8089)</f>
        <v/>
      </c>
      <c r="C8085" s="7" t="str">
        <f>IF(IFERROR(VALUE('Payments Export'!H8089),'Payments Export'!H8089)&lt;&gt;0,IFERROR(VALUE('Payments Export'!H8089),'Payments Export'!H8089),"")</f>
        <v/>
      </c>
      <c r="D8085" s="7" t="str">
        <f>IF('Payments Export'!I8089="","",'Payments Export'!I8089)</f>
        <v/>
      </c>
      <c r="E8085" s="7" t="str">
        <f t="shared" si="252"/>
        <v/>
      </c>
      <c r="F8085" s="7" t="str">
        <f>IF('Payments Export'!A8089="","",'Payments Export'!N8089)</f>
        <v/>
      </c>
      <c r="G8085" s="7" t="str">
        <f>IF('Payments Export'!A8089="","",'Payments Export'!O8089)</f>
        <v/>
      </c>
      <c r="H8085" s="7" t="str">
        <f>IF('Payments Export'!B8089="","",G8085-F8085)</f>
        <v/>
      </c>
      <c r="I8085" s="3" t="str">
        <f>IF(C8085&lt;&gt;"",_xlfn.XLOOKUP(IFERROR(VALUE(C8085),C8085),'Items database'!A:A,'Items database'!B:B),(_xlfn.XLOOKUP(LEFT(E8085,3),Services,Services,"")))</f>
        <v/>
      </c>
      <c r="J8085" s="3" t="str">
        <f t="shared" si="253"/>
        <v/>
      </c>
    </row>
    <row r="8086" spans="1:10" x14ac:dyDescent="0.35">
      <c r="A8086" s="7" t="str">
        <f>IF('Payments Export'!A8090="","",'Payments Export'!A8090)</f>
        <v/>
      </c>
      <c r="B8086" s="7" t="str">
        <f>IF('Payments Export'!A8090="","",'Payments Export'!B8090)</f>
        <v/>
      </c>
      <c r="C8086" s="7" t="str">
        <f>IF(IFERROR(VALUE('Payments Export'!H8090),'Payments Export'!H8090)&lt;&gt;0,IFERROR(VALUE('Payments Export'!H8090),'Payments Export'!H8090),"")</f>
        <v/>
      </c>
      <c r="D8086" s="7" t="str">
        <f>IF('Payments Export'!I8090="","",'Payments Export'!I8090)</f>
        <v/>
      </c>
      <c r="E8086" s="7" t="str">
        <f t="shared" si="252"/>
        <v/>
      </c>
      <c r="F8086" s="7" t="str">
        <f>IF('Payments Export'!A8090="","",'Payments Export'!N8090)</f>
        <v/>
      </c>
      <c r="G8086" s="7" t="str">
        <f>IF('Payments Export'!A8090="","",'Payments Export'!O8090)</f>
        <v/>
      </c>
      <c r="H8086" s="7" t="str">
        <f>IF('Payments Export'!B8090="","",G8086-F8086)</f>
        <v/>
      </c>
      <c r="I8086" s="3" t="str">
        <f>IF(C8086&lt;&gt;"",_xlfn.XLOOKUP(IFERROR(VALUE(C8086),C8086),'Items database'!A:A,'Items database'!B:B),(_xlfn.XLOOKUP(LEFT(E8086,3),Services,Services,"")))</f>
        <v/>
      </c>
      <c r="J8086" s="3" t="str">
        <f t="shared" si="253"/>
        <v/>
      </c>
    </row>
    <row r="8087" spans="1:10" x14ac:dyDescent="0.35">
      <c r="A8087" s="7" t="str">
        <f>IF('Payments Export'!A8091="","",'Payments Export'!A8091)</f>
        <v/>
      </c>
      <c r="B8087" s="7" t="str">
        <f>IF('Payments Export'!A8091="","",'Payments Export'!B8091)</f>
        <v/>
      </c>
      <c r="C8087" s="7" t="str">
        <f>IF(IFERROR(VALUE('Payments Export'!H8091),'Payments Export'!H8091)&lt;&gt;0,IFERROR(VALUE('Payments Export'!H8091),'Payments Export'!H8091),"")</f>
        <v/>
      </c>
      <c r="D8087" s="7" t="str">
        <f>IF('Payments Export'!I8091="","",'Payments Export'!I8091)</f>
        <v/>
      </c>
      <c r="E8087" s="7" t="str">
        <f t="shared" si="252"/>
        <v/>
      </c>
      <c r="F8087" s="7" t="str">
        <f>IF('Payments Export'!A8091="","",'Payments Export'!N8091)</f>
        <v/>
      </c>
      <c r="G8087" s="7" t="str">
        <f>IF('Payments Export'!A8091="","",'Payments Export'!O8091)</f>
        <v/>
      </c>
      <c r="H8087" s="7" t="str">
        <f>IF('Payments Export'!B8091="","",G8087-F8087)</f>
        <v/>
      </c>
      <c r="I8087" s="3" t="str">
        <f>IF(C8087&lt;&gt;"",_xlfn.XLOOKUP(IFERROR(VALUE(C8087),C8087),'Items database'!A:A,'Items database'!B:B),(_xlfn.XLOOKUP(LEFT(E8087,3),Services,Services,"")))</f>
        <v/>
      </c>
      <c r="J8087" s="3" t="str">
        <f t="shared" si="253"/>
        <v/>
      </c>
    </row>
    <row r="8088" spans="1:10" x14ac:dyDescent="0.35">
      <c r="A8088" s="7" t="str">
        <f>IF('Payments Export'!A8092="","",'Payments Export'!A8092)</f>
        <v/>
      </c>
      <c r="B8088" s="7" t="str">
        <f>IF('Payments Export'!A8092="","",'Payments Export'!B8092)</f>
        <v/>
      </c>
      <c r="C8088" s="7" t="str">
        <f>IF(IFERROR(VALUE('Payments Export'!H8092),'Payments Export'!H8092)&lt;&gt;0,IFERROR(VALUE('Payments Export'!H8092),'Payments Export'!H8092),"")</f>
        <v/>
      </c>
      <c r="D8088" s="7" t="str">
        <f>IF('Payments Export'!I8092="","",'Payments Export'!I8092)</f>
        <v/>
      </c>
      <c r="E8088" s="7" t="str">
        <f t="shared" si="252"/>
        <v/>
      </c>
      <c r="F8088" s="7" t="str">
        <f>IF('Payments Export'!A8092="","",'Payments Export'!N8092)</f>
        <v/>
      </c>
      <c r="G8088" s="7" t="str">
        <f>IF('Payments Export'!A8092="","",'Payments Export'!O8092)</f>
        <v/>
      </c>
      <c r="H8088" s="7" t="str">
        <f>IF('Payments Export'!B8092="","",G8088-F8088)</f>
        <v/>
      </c>
      <c r="I8088" s="3" t="str">
        <f>IF(C8088&lt;&gt;"",_xlfn.XLOOKUP(IFERROR(VALUE(C8088),C8088),'Items database'!A:A,'Items database'!B:B),(_xlfn.XLOOKUP(LEFT(E8088,3),Services,Services,"")))</f>
        <v/>
      </c>
      <c r="J8088" s="3" t="str">
        <f t="shared" si="253"/>
        <v/>
      </c>
    </row>
    <row r="8089" spans="1:10" x14ac:dyDescent="0.35">
      <c r="A8089" s="7" t="str">
        <f>IF('Payments Export'!A8093="","",'Payments Export'!A8093)</f>
        <v/>
      </c>
      <c r="B8089" s="7" t="str">
        <f>IF('Payments Export'!A8093="","",'Payments Export'!B8093)</f>
        <v/>
      </c>
      <c r="C8089" s="7" t="str">
        <f>IF(IFERROR(VALUE('Payments Export'!H8093),'Payments Export'!H8093)&lt;&gt;0,IFERROR(VALUE('Payments Export'!H8093),'Payments Export'!H8093),"")</f>
        <v/>
      </c>
      <c r="D8089" s="7" t="str">
        <f>IF('Payments Export'!I8093="","",'Payments Export'!I8093)</f>
        <v/>
      </c>
      <c r="E8089" s="7" t="str">
        <f t="shared" si="252"/>
        <v/>
      </c>
      <c r="F8089" s="7" t="str">
        <f>IF('Payments Export'!A8093="","",'Payments Export'!N8093)</f>
        <v/>
      </c>
      <c r="G8089" s="7" t="str">
        <f>IF('Payments Export'!A8093="","",'Payments Export'!O8093)</f>
        <v/>
      </c>
      <c r="H8089" s="7" t="str">
        <f>IF('Payments Export'!B8093="","",G8089-F8089)</f>
        <v/>
      </c>
      <c r="I8089" s="3" t="str">
        <f>IF(C8089&lt;&gt;"",_xlfn.XLOOKUP(IFERROR(VALUE(C8089),C8089),'Items database'!A:A,'Items database'!B:B),(_xlfn.XLOOKUP(LEFT(E8089,3),Services,Services,"")))</f>
        <v/>
      </c>
      <c r="J8089" s="3" t="str">
        <f t="shared" si="253"/>
        <v/>
      </c>
    </row>
    <row r="8090" spans="1:10" x14ac:dyDescent="0.35">
      <c r="A8090" s="7" t="str">
        <f>IF('Payments Export'!A8094="","",'Payments Export'!A8094)</f>
        <v/>
      </c>
      <c r="B8090" s="7" t="str">
        <f>IF('Payments Export'!A8094="","",'Payments Export'!B8094)</f>
        <v/>
      </c>
      <c r="C8090" s="7" t="str">
        <f>IF(IFERROR(VALUE('Payments Export'!H8094),'Payments Export'!H8094)&lt;&gt;0,IFERROR(VALUE('Payments Export'!H8094),'Payments Export'!H8094),"")</f>
        <v/>
      </c>
      <c r="D8090" s="7" t="str">
        <f>IF('Payments Export'!I8094="","",'Payments Export'!I8094)</f>
        <v/>
      </c>
      <c r="E8090" s="7" t="str">
        <f t="shared" si="252"/>
        <v/>
      </c>
      <c r="F8090" s="7" t="str">
        <f>IF('Payments Export'!A8094="","",'Payments Export'!N8094)</f>
        <v/>
      </c>
      <c r="G8090" s="7" t="str">
        <f>IF('Payments Export'!A8094="","",'Payments Export'!O8094)</f>
        <v/>
      </c>
      <c r="H8090" s="7" t="str">
        <f>IF('Payments Export'!B8094="","",G8090-F8090)</f>
        <v/>
      </c>
      <c r="I8090" s="3" t="str">
        <f>IF(C8090&lt;&gt;"",_xlfn.XLOOKUP(IFERROR(VALUE(C8090),C8090),'Items database'!A:A,'Items database'!B:B),(_xlfn.XLOOKUP(LEFT(E8090,3),Services,Services,"")))</f>
        <v/>
      </c>
      <c r="J8090" s="3" t="str">
        <f t="shared" si="253"/>
        <v/>
      </c>
    </row>
    <row r="8091" spans="1:10" x14ac:dyDescent="0.35">
      <c r="A8091" s="7" t="str">
        <f>IF('Payments Export'!A8095="","",'Payments Export'!A8095)</f>
        <v/>
      </c>
      <c r="B8091" s="7" t="str">
        <f>IF('Payments Export'!A8095="","",'Payments Export'!B8095)</f>
        <v/>
      </c>
      <c r="C8091" s="7" t="str">
        <f>IF(IFERROR(VALUE('Payments Export'!H8095),'Payments Export'!H8095)&lt;&gt;0,IFERROR(VALUE('Payments Export'!H8095),'Payments Export'!H8095),"")</f>
        <v/>
      </c>
      <c r="D8091" s="7" t="str">
        <f>IF('Payments Export'!I8095="","",'Payments Export'!I8095)</f>
        <v/>
      </c>
      <c r="E8091" s="7" t="str">
        <f t="shared" si="252"/>
        <v/>
      </c>
      <c r="F8091" s="7" t="str">
        <f>IF('Payments Export'!A8095="","",'Payments Export'!N8095)</f>
        <v/>
      </c>
      <c r="G8091" s="7" t="str">
        <f>IF('Payments Export'!A8095="","",'Payments Export'!O8095)</f>
        <v/>
      </c>
      <c r="H8091" s="7" t="str">
        <f>IF('Payments Export'!B8095="","",G8091-F8091)</f>
        <v/>
      </c>
      <c r="I8091" s="3" t="str">
        <f>IF(C8091&lt;&gt;"",_xlfn.XLOOKUP(IFERROR(VALUE(C8091),C8091),'Items database'!A:A,'Items database'!B:B),(_xlfn.XLOOKUP(LEFT(E8091,3),Services,Services,"")))</f>
        <v/>
      </c>
      <c r="J8091" s="3" t="str">
        <f t="shared" si="253"/>
        <v/>
      </c>
    </row>
    <row r="8092" spans="1:10" x14ac:dyDescent="0.35">
      <c r="A8092" s="7" t="str">
        <f>IF('Payments Export'!A8096="","",'Payments Export'!A8096)</f>
        <v/>
      </c>
      <c r="B8092" s="7" t="str">
        <f>IF('Payments Export'!A8096="","",'Payments Export'!B8096)</f>
        <v/>
      </c>
      <c r="C8092" s="7" t="str">
        <f>IF(IFERROR(VALUE('Payments Export'!H8096),'Payments Export'!H8096)&lt;&gt;0,IFERROR(VALUE('Payments Export'!H8096),'Payments Export'!H8096),"")</f>
        <v/>
      </c>
      <c r="D8092" s="7" t="str">
        <f>IF('Payments Export'!I8096="","",'Payments Export'!I8096)</f>
        <v/>
      </c>
      <c r="E8092" s="7" t="str">
        <f t="shared" si="252"/>
        <v/>
      </c>
      <c r="F8092" s="7" t="str">
        <f>IF('Payments Export'!A8096="","",'Payments Export'!N8096)</f>
        <v/>
      </c>
      <c r="G8092" s="7" t="str">
        <f>IF('Payments Export'!A8096="","",'Payments Export'!O8096)</f>
        <v/>
      </c>
      <c r="H8092" s="7" t="str">
        <f>IF('Payments Export'!B8096="","",G8092-F8092)</f>
        <v/>
      </c>
      <c r="I8092" s="3" t="str">
        <f>IF(C8092&lt;&gt;"",_xlfn.XLOOKUP(IFERROR(VALUE(C8092),C8092),'Items database'!A:A,'Items database'!B:B),(_xlfn.XLOOKUP(LEFT(E8092,3),Services,Services,"")))</f>
        <v/>
      </c>
      <c r="J8092" s="3" t="str">
        <f t="shared" si="253"/>
        <v/>
      </c>
    </row>
    <row r="8093" spans="1:10" x14ac:dyDescent="0.35">
      <c r="A8093" s="7" t="str">
        <f>IF('Payments Export'!A8097="","",'Payments Export'!A8097)</f>
        <v/>
      </c>
      <c r="B8093" s="7" t="str">
        <f>IF('Payments Export'!A8097="","",'Payments Export'!B8097)</f>
        <v/>
      </c>
      <c r="C8093" s="7" t="str">
        <f>IF(IFERROR(VALUE('Payments Export'!H8097),'Payments Export'!H8097)&lt;&gt;0,IFERROR(VALUE('Payments Export'!H8097),'Payments Export'!H8097),"")</f>
        <v/>
      </c>
      <c r="D8093" s="7" t="str">
        <f>IF('Payments Export'!I8097="","",'Payments Export'!I8097)</f>
        <v/>
      </c>
      <c r="E8093" s="7" t="str">
        <f t="shared" si="252"/>
        <v/>
      </c>
      <c r="F8093" s="7" t="str">
        <f>IF('Payments Export'!A8097="","",'Payments Export'!N8097)</f>
        <v/>
      </c>
      <c r="G8093" s="7" t="str">
        <f>IF('Payments Export'!A8097="","",'Payments Export'!O8097)</f>
        <v/>
      </c>
      <c r="H8093" s="7" t="str">
        <f>IF('Payments Export'!B8097="","",G8093-F8093)</f>
        <v/>
      </c>
      <c r="I8093" s="3" t="str">
        <f>IF(C8093&lt;&gt;"",_xlfn.XLOOKUP(IFERROR(VALUE(C8093),C8093),'Items database'!A:A,'Items database'!B:B),(_xlfn.XLOOKUP(LEFT(E8093,3),Services,Services,"")))</f>
        <v/>
      </c>
      <c r="J8093" s="3" t="str">
        <f t="shared" si="253"/>
        <v/>
      </c>
    </row>
    <row r="8094" spans="1:10" x14ac:dyDescent="0.35">
      <c r="A8094" s="7" t="str">
        <f>IF('Payments Export'!A8098="","",'Payments Export'!A8098)</f>
        <v/>
      </c>
      <c r="B8094" s="7" t="str">
        <f>IF('Payments Export'!A8098="","",'Payments Export'!B8098)</f>
        <v/>
      </c>
      <c r="C8094" s="7" t="str">
        <f>IF(IFERROR(VALUE('Payments Export'!H8098),'Payments Export'!H8098)&lt;&gt;0,IFERROR(VALUE('Payments Export'!H8098),'Payments Export'!H8098),"")</f>
        <v/>
      </c>
      <c r="D8094" s="7" t="str">
        <f>IF('Payments Export'!I8098="","",'Payments Export'!I8098)</f>
        <v/>
      </c>
      <c r="E8094" s="7" t="str">
        <f t="shared" si="252"/>
        <v/>
      </c>
      <c r="F8094" s="7" t="str">
        <f>IF('Payments Export'!A8098="","",'Payments Export'!N8098)</f>
        <v/>
      </c>
      <c r="G8094" s="7" t="str">
        <f>IF('Payments Export'!A8098="","",'Payments Export'!O8098)</f>
        <v/>
      </c>
      <c r="H8094" s="7" t="str">
        <f>IF('Payments Export'!B8098="","",G8094-F8094)</f>
        <v/>
      </c>
      <c r="I8094" s="3" t="str">
        <f>IF(C8094&lt;&gt;"",_xlfn.XLOOKUP(IFERROR(VALUE(C8094),C8094),'Items database'!A:A,'Items database'!B:B),(_xlfn.XLOOKUP(LEFT(E8094,3),Services,Services,"")))</f>
        <v/>
      </c>
      <c r="J8094" s="3" t="str">
        <f t="shared" si="253"/>
        <v/>
      </c>
    </row>
    <row r="8095" spans="1:10" x14ac:dyDescent="0.35">
      <c r="A8095" s="7" t="str">
        <f>IF('Payments Export'!A8099="","",'Payments Export'!A8099)</f>
        <v/>
      </c>
      <c r="B8095" s="7" t="str">
        <f>IF('Payments Export'!A8099="","",'Payments Export'!B8099)</f>
        <v/>
      </c>
      <c r="C8095" s="7" t="str">
        <f>IF(IFERROR(VALUE('Payments Export'!H8099),'Payments Export'!H8099)&lt;&gt;0,IFERROR(VALUE('Payments Export'!H8099),'Payments Export'!H8099),"")</f>
        <v/>
      </c>
      <c r="D8095" s="7" t="str">
        <f>IF('Payments Export'!I8099="","",'Payments Export'!I8099)</f>
        <v/>
      </c>
      <c r="E8095" s="7" t="str">
        <f t="shared" si="252"/>
        <v/>
      </c>
      <c r="F8095" s="7" t="str">
        <f>IF('Payments Export'!A8099="","",'Payments Export'!N8099)</f>
        <v/>
      </c>
      <c r="G8095" s="7" t="str">
        <f>IF('Payments Export'!A8099="","",'Payments Export'!O8099)</f>
        <v/>
      </c>
      <c r="H8095" s="7" t="str">
        <f>IF('Payments Export'!B8099="","",G8095-F8095)</f>
        <v/>
      </c>
      <c r="I8095" s="3" t="str">
        <f>IF(C8095&lt;&gt;"",_xlfn.XLOOKUP(IFERROR(VALUE(C8095),C8095),'Items database'!A:A,'Items database'!B:B),(_xlfn.XLOOKUP(LEFT(E8095,3),Services,Services,"")))</f>
        <v/>
      </c>
      <c r="J8095" s="3" t="str">
        <f t="shared" si="253"/>
        <v/>
      </c>
    </row>
    <row r="8096" spans="1:10" x14ac:dyDescent="0.35">
      <c r="A8096" s="7" t="str">
        <f>IF('Payments Export'!A8100="","",'Payments Export'!A8100)</f>
        <v/>
      </c>
      <c r="B8096" s="7" t="str">
        <f>IF('Payments Export'!A8100="","",'Payments Export'!B8100)</f>
        <v/>
      </c>
      <c r="C8096" s="7" t="str">
        <f>IF(IFERROR(VALUE('Payments Export'!H8100),'Payments Export'!H8100)&lt;&gt;0,IFERROR(VALUE('Payments Export'!H8100),'Payments Export'!H8100),"")</f>
        <v/>
      </c>
      <c r="D8096" s="7" t="str">
        <f>IF('Payments Export'!I8100="","",'Payments Export'!I8100)</f>
        <v/>
      </c>
      <c r="E8096" s="7" t="str">
        <f t="shared" si="252"/>
        <v/>
      </c>
      <c r="F8096" s="7" t="str">
        <f>IF('Payments Export'!A8100="","",'Payments Export'!N8100)</f>
        <v/>
      </c>
      <c r="G8096" s="7" t="str">
        <f>IF('Payments Export'!A8100="","",'Payments Export'!O8100)</f>
        <v/>
      </c>
      <c r="H8096" s="7" t="str">
        <f>IF('Payments Export'!B8100="","",G8096-F8096)</f>
        <v/>
      </c>
      <c r="I8096" s="3" t="str">
        <f>IF(C8096&lt;&gt;"",_xlfn.XLOOKUP(IFERROR(VALUE(C8096),C8096),'Items database'!A:A,'Items database'!B:B),(_xlfn.XLOOKUP(LEFT(E8096,3),Services,Services,"")))</f>
        <v/>
      </c>
      <c r="J8096" s="3" t="str">
        <f t="shared" si="253"/>
        <v/>
      </c>
    </row>
    <row r="8097" spans="1:10" x14ac:dyDescent="0.35">
      <c r="A8097" s="7" t="str">
        <f>IF('Payments Export'!A8101="","",'Payments Export'!A8101)</f>
        <v/>
      </c>
      <c r="B8097" s="7" t="str">
        <f>IF('Payments Export'!A8101="","",'Payments Export'!B8101)</f>
        <v/>
      </c>
      <c r="C8097" s="7" t="str">
        <f>IF(IFERROR(VALUE('Payments Export'!H8101),'Payments Export'!H8101)&lt;&gt;0,IFERROR(VALUE('Payments Export'!H8101),'Payments Export'!H8101),"")</f>
        <v/>
      </c>
      <c r="D8097" s="7" t="str">
        <f>IF('Payments Export'!I8101="","",'Payments Export'!I8101)</f>
        <v/>
      </c>
      <c r="E8097" s="7" t="str">
        <f t="shared" si="252"/>
        <v/>
      </c>
      <c r="F8097" s="7" t="str">
        <f>IF('Payments Export'!A8101="","",'Payments Export'!N8101)</f>
        <v/>
      </c>
      <c r="G8097" s="7" t="str">
        <f>IF('Payments Export'!A8101="","",'Payments Export'!O8101)</f>
        <v/>
      </c>
      <c r="H8097" s="7" t="str">
        <f>IF('Payments Export'!B8101="","",G8097-F8097)</f>
        <v/>
      </c>
      <c r="I8097" s="3" t="str">
        <f>IF(C8097&lt;&gt;"",_xlfn.XLOOKUP(IFERROR(VALUE(C8097),C8097),'Items database'!A:A,'Items database'!B:B),(_xlfn.XLOOKUP(LEFT(E8097,3),Services,Services,"")))</f>
        <v/>
      </c>
      <c r="J8097" s="3" t="str">
        <f t="shared" si="253"/>
        <v/>
      </c>
    </row>
    <row r="8098" spans="1:10" x14ac:dyDescent="0.35">
      <c r="A8098" s="7" t="str">
        <f>IF('Payments Export'!A8102="","",'Payments Export'!A8102)</f>
        <v/>
      </c>
      <c r="B8098" s="7" t="str">
        <f>IF('Payments Export'!A8102="","",'Payments Export'!B8102)</f>
        <v/>
      </c>
      <c r="C8098" s="7" t="str">
        <f>IF(IFERROR(VALUE('Payments Export'!H8102),'Payments Export'!H8102)&lt;&gt;0,IFERROR(VALUE('Payments Export'!H8102),'Payments Export'!H8102),"")</f>
        <v/>
      </c>
      <c r="D8098" s="7" t="str">
        <f>IF('Payments Export'!I8102="","",'Payments Export'!I8102)</f>
        <v/>
      </c>
      <c r="E8098" s="7" t="str">
        <f t="shared" si="252"/>
        <v/>
      </c>
      <c r="F8098" s="7" t="str">
        <f>IF('Payments Export'!A8102="","",'Payments Export'!N8102)</f>
        <v/>
      </c>
      <c r="G8098" s="7" t="str">
        <f>IF('Payments Export'!A8102="","",'Payments Export'!O8102)</f>
        <v/>
      </c>
      <c r="H8098" s="7" t="str">
        <f>IF('Payments Export'!B8102="","",G8098-F8098)</f>
        <v/>
      </c>
      <c r="I8098" s="3" t="str">
        <f>IF(C8098&lt;&gt;"",_xlfn.XLOOKUP(IFERROR(VALUE(C8098),C8098),'Items database'!A:A,'Items database'!B:B),(_xlfn.XLOOKUP(LEFT(E8098,3),Services,Services,"")))</f>
        <v/>
      </c>
      <c r="J8098" s="3" t="str">
        <f t="shared" si="253"/>
        <v/>
      </c>
    </row>
    <row r="8099" spans="1:10" x14ac:dyDescent="0.35">
      <c r="A8099" s="7" t="str">
        <f>IF('Payments Export'!A8103="","",'Payments Export'!A8103)</f>
        <v/>
      </c>
      <c r="B8099" s="7" t="str">
        <f>IF('Payments Export'!A8103="","",'Payments Export'!B8103)</f>
        <v/>
      </c>
      <c r="C8099" s="7" t="str">
        <f>IF(IFERROR(VALUE('Payments Export'!H8103),'Payments Export'!H8103)&lt;&gt;0,IFERROR(VALUE('Payments Export'!H8103),'Payments Export'!H8103),"")</f>
        <v/>
      </c>
      <c r="D8099" s="7" t="str">
        <f>IF('Payments Export'!I8103="","",'Payments Export'!I8103)</f>
        <v/>
      </c>
      <c r="E8099" s="7" t="str">
        <f t="shared" si="252"/>
        <v/>
      </c>
      <c r="F8099" s="7" t="str">
        <f>IF('Payments Export'!A8103="","",'Payments Export'!N8103)</f>
        <v/>
      </c>
      <c r="G8099" s="7" t="str">
        <f>IF('Payments Export'!A8103="","",'Payments Export'!O8103)</f>
        <v/>
      </c>
      <c r="H8099" s="7" t="str">
        <f>IF('Payments Export'!B8103="","",G8099-F8099)</f>
        <v/>
      </c>
      <c r="I8099" s="3" t="str">
        <f>IF(C8099&lt;&gt;"",_xlfn.XLOOKUP(IFERROR(VALUE(C8099),C8099),'Items database'!A:A,'Items database'!B:B),(_xlfn.XLOOKUP(LEFT(E8099,3),Services,Services,"")))</f>
        <v/>
      </c>
      <c r="J8099" s="3" t="str">
        <f t="shared" si="253"/>
        <v/>
      </c>
    </row>
    <row r="8100" spans="1:10" x14ac:dyDescent="0.35">
      <c r="A8100" s="7" t="str">
        <f>IF('Payments Export'!A8104="","",'Payments Export'!A8104)</f>
        <v/>
      </c>
      <c r="B8100" s="7" t="str">
        <f>IF('Payments Export'!A8104="","",'Payments Export'!B8104)</f>
        <v/>
      </c>
      <c r="C8100" s="7" t="str">
        <f>IF(IFERROR(VALUE('Payments Export'!H8104),'Payments Export'!H8104)&lt;&gt;0,IFERROR(VALUE('Payments Export'!H8104),'Payments Export'!H8104),"")</f>
        <v/>
      </c>
      <c r="D8100" s="7" t="str">
        <f>IF('Payments Export'!I8104="","",'Payments Export'!I8104)</f>
        <v/>
      </c>
      <c r="E8100" s="7" t="str">
        <f t="shared" si="252"/>
        <v/>
      </c>
      <c r="F8100" s="7" t="str">
        <f>IF('Payments Export'!A8104="","",'Payments Export'!N8104)</f>
        <v/>
      </c>
      <c r="G8100" s="7" t="str">
        <f>IF('Payments Export'!A8104="","",'Payments Export'!O8104)</f>
        <v/>
      </c>
      <c r="H8100" s="7" t="str">
        <f>IF('Payments Export'!B8104="","",G8100-F8100)</f>
        <v/>
      </c>
      <c r="I8100" s="3" t="str">
        <f>IF(C8100&lt;&gt;"",_xlfn.XLOOKUP(IFERROR(VALUE(C8100),C8100),'Items database'!A:A,'Items database'!B:B),(_xlfn.XLOOKUP(LEFT(E8100,3),Services,Services,"")))</f>
        <v/>
      </c>
      <c r="J8100" s="3" t="str">
        <f t="shared" si="253"/>
        <v/>
      </c>
    </row>
    <row r="8101" spans="1:10" x14ac:dyDescent="0.35">
      <c r="A8101" s="7" t="str">
        <f>IF('Payments Export'!A8105="","",'Payments Export'!A8105)</f>
        <v/>
      </c>
      <c r="B8101" s="7" t="str">
        <f>IF('Payments Export'!A8105="","",'Payments Export'!B8105)</f>
        <v/>
      </c>
      <c r="C8101" s="7" t="str">
        <f>IF(IFERROR(VALUE('Payments Export'!H8105),'Payments Export'!H8105)&lt;&gt;0,IFERROR(VALUE('Payments Export'!H8105),'Payments Export'!H8105),"")</f>
        <v/>
      </c>
      <c r="D8101" s="7" t="str">
        <f>IF('Payments Export'!I8105="","",'Payments Export'!I8105)</f>
        <v/>
      </c>
      <c r="E8101" s="7" t="str">
        <f t="shared" si="252"/>
        <v/>
      </c>
      <c r="F8101" s="7" t="str">
        <f>IF('Payments Export'!A8105="","",'Payments Export'!N8105)</f>
        <v/>
      </c>
      <c r="G8101" s="7" t="str">
        <f>IF('Payments Export'!A8105="","",'Payments Export'!O8105)</f>
        <v/>
      </c>
      <c r="H8101" s="7" t="str">
        <f>IF('Payments Export'!B8105="","",G8101-F8101)</f>
        <v/>
      </c>
      <c r="I8101" s="3" t="str">
        <f>IF(C8101&lt;&gt;"",_xlfn.XLOOKUP(IFERROR(VALUE(C8101),C8101),'Items database'!A:A,'Items database'!B:B),(_xlfn.XLOOKUP(LEFT(E8101,3),Services,Services,"")))</f>
        <v/>
      </c>
      <c r="J8101" s="3" t="str">
        <f t="shared" si="253"/>
        <v/>
      </c>
    </row>
    <row r="8102" spans="1:10" x14ac:dyDescent="0.35">
      <c r="A8102" s="7" t="str">
        <f>IF('Payments Export'!A8106="","",'Payments Export'!A8106)</f>
        <v/>
      </c>
      <c r="B8102" s="7" t="str">
        <f>IF('Payments Export'!A8106="","",'Payments Export'!B8106)</f>
        <v/>
      </c>
      <c r="C8102" s="7" t="str">
        <f>IF(IFERROR(VALUE('Payments Export'!H8106),'Payments Export'!H8106)&lt;&gt;0,IFERROR(VALUE('Payments Export'!H8106),'Payments Export'!H8106),"")</f>
        <v/>
      </c>
      <c r="D8102" s="7" t="str">
        <f>IF('Payments Export'!I8106="","",'Payments Export'!I8106)</f>
        <v/>
      </c>
      <c r="E8102" s="7" t="str">
        <f t="shared" si="252"/>
        <v/>
      </c>
      <c r="F8102" s="7" t="str">
        <f>IF('Payments Export'!A8106="","",'Payments Export'!N8106)</f>
        <v/>
      </c>
      <c r="G8102" s="7" t="str">
        <f>IF('Payments Export'!A8106="","",'Payments Export'!O8106)</f>
        <v/>
      </c>
      <c r="H8102" s="7" t="str">
        <f>IF('Payments Export'!B8106="","",G8102-F8102)</f>
        <v/>
      </c>
      <c r="I8102" s="3" t="str">
        <f>IF(C8102&lt;&gt;"",_xlfn.XLOOKUP(IFERROR(VALUE(C8102),C8102),'Items database'!A:A,'Items database'!B:B),(_xlfn.XLOOKUP(LEFT(E8102,3),Services,Services,"")))</f>
        <v/>
      </c>
      <c r="J8102" s="3" t="str">
        <f t="shared" si="253"/>
        <v/>
      </c>
    </row>
    <row r="8103" spans="1:10" x14ac:dyDescent="0.35">
      <c r="A8103" s="7" t="str">
        <f>IF('Payments Export'!A8107="","",'Payments Export'!A8107)</f>
        <v/>
      </c>
      <c r="B8103" s="7" t="str">
        <f>IF('Payments Export'!A8107="","",'Payments Export'!B8107)</f>
        <v/>
      </c>
      <c r="C8103" s="7" t="str">
        <f>IF(IFERROR(VALUE('Payments Export'!H8107),'Payments Export'!H8107)&lt;&gt;0,IFERROR(VALUE('Payments Export'!H8107),'Payments Export'!H8107),"")</f>
        <v/>
      </c>
      <c r="D8103" s="7" t="str">
        <f>IF('Payments Export'!I8107="","",'Payments Export'!I8107)</f>
        <v/>
      </c>
      <c r="E8103" s="7" t="str">
        <f t="shared" si="252"/>
        <v/>
      </c>
      <c r="F8103" s="7" t="str">
        <f>IF('Payments Export'!A8107="","",'Payments Export'!N8107)</f>
        <v/>
      </c>
      <c r="G8103" s="7" t="str">
        <f>IF('Payments Export'!A8107="","",'Payments Export'!O8107)</f>
        <v/>
      </c>
      <c r="H8103" s="7" t="str">
        <f>IF('Payments Export'!B8107="","",G8103-F8103)</f>
        <v/>
      </c>
      <c r="I8103" s="3" t="str">
        <f>IF(C8103&lt;&gt;"",_xlfn.XLOOKUP(IFERROR(VALUE(C8103),C8103),'Items database'!A:A,'Items database'!B:B),(_xlfn.XLOOKUP(LEFT(E8103,3),Services,Services,"")))</f>
        <v/>
      </c>
      <c r="J8103" s="3" t="str">
        <f t="shared" si="253"/>
        <v/>
      </c>
    </row>
    <row r="8104" spans="1:10" x14ac:dyDescent="0.35">
      <c r="A8104" s="7" t="str">
        <f>IF('Payments Export'!A8108="","",'Payments Export'!A8108)</f>
        <v/>
      </c>
      <c r="B8104" s="7" t="str">
        <f>IF('Payments Export'!A8108="","",'Payments Export'!B8108)</f>
        <v/>
      </c>
      <c r="C8104" s="7" t="str">
        <f>IF(IFERROR(VALUE('Payments Export'!H8108),'Payments Export'!H8108)&lt;&gt;0,IFERROR(VALUE('Payments Export'!H8108),'Payments Export'!H8108),"")</f>
        <v/>
      </c>
      <c r="D8104" s="7" t="str">
        <f>IF('Payments Export'!I8108="","",'Payments Export'!I8108)</f>
        <v/>
      </c>
      <c r="E8104" s="7" t="str">
        <f t="shared" si="252"/>
        <v/>
      </c>
      <c r="F8104" s="7" t="str">
        <f>IF('Payments Export'!A8108="","",'Payments Export'!N8108)</f>
        <v/>
      </c>
      <c r="G8104" s="7" t="str">
        <f>IF('Payments Export'!A8108="","",'Payments Export'!O8108)</f>
        <v/>
      </c>
      <c r="H8104" s="7" t="str">
        <f>IF('Payments Export'!B8108="","",G8104-F8104)</f>
        <v/>
      </c>
      <c r="I8104" s="3" t="str">
        <f>IF(C8104&lt;&gt;"",_xlfn.XLOOKUP(IFERROR(VALUE(C8104),C8104),'Items database'!A:A,'Items database'!B:B),(_xlfn.XLOOKUP(LEFT(E8104,3),Services,Services,"")))</f>
        <v/>
      </c>
      <c r="J8104" s="3" t="str">
        <f t="shared" si="253"/>
        <v/>
      </c>
    </row>
    <row r="8105" spans="1:10" x14ac:dyDescent="0.35">
      <c r="A8105" s="7" t="str">
        <f>IF('Payments Export'!A8109="","",'Payments Export'!A8109)</f>
        <v/>
      </c>
      <c r="B8105" s="7" t="str">
        <f>IF('Payments Export'!A8109="","",'Payments Export'!B8109)</f>
        <v/>
      </c>
      <c r="C8105" s="7" t="str">
        <f>IF(IFERROR(VALUE('Payments Export'!H8109),'Payments Export'!H8109)&lt;&gt;0,IFERROR(VALUE('Payments Export'!H8109),'Payments Export'!H8109),"")</f>
        <v/>
      </c>
      <c r="D8105" s="7" t="str">
        <f>IF('Payments Export'!I8109="","",'Payments Export'!I8109)</f>
        <v/>
      </c>
      <c r="E8105" s="7" t="str">
        <f t="shared" si="252"/>
        <v/>
      </c>
      <c r="F8105" s="7" t="str">
        <f>IF('Payments Export'!A8109="","",'Payments Export'!N8109)</f>
        <v/>
      </c>
      <c r="G8105" s="7" t="str">
        <f>IF('Payments Export'!A8109="","",'Payments Export'!O8109)</f>
        <v/>
      </c>
      <c r="H8105" s="7" t="str">
        <f>IF('Payments Export'!B8109="","",G8105-F8105)</f>
        <v/>
      </c>
      <c r="I8105" s="3" t="str">
        <f>IF(C8105&lt;&gt;"",_xlfn.XLOOKUP(IFERROR(VALUE(C8105),C8105),'Items database'!A:A,'Items database'!B:B),(_xlfn.XLOOKUP(LEFT(E8105,3),Services,Services,"")))</f>
        <v/>
      </c>
      <c r="J8105" s="3" t="str">
        <f t="shared" si="253"/>
        <v/>
      </c>
    </row>
    <row r="8106" spans="1:10" x14ac:dyDescent="0.35">
      <c r="A8106" s="7" t="str">
        <f>IF('Payments Export'!A8110="","",'Payments Export'!A8110)</f>
        <v/>
      </c>
      <c r="B8106" s="7" t="str">
        <f>IF('Payments Export'!A8110="","",'Payments Export'!B8110)</f>
        <v/>
      </c>
      <c r="C8106" s="7" t="str">
        <f>IF(IFERROR(VALUE('Payments Export'!H8110),'Payments Export'!H8110)&lt;&gt;0,IFERROR(VALUE('Payments Export'!H8110),'Payments Export'!H8110),"")</f>
        <v/>
      </c>
      <c r="D8106" s="7" t="str">
        <f>IF('Payments Export'!I8110="","",'Payments Export'!I8110)</f>
        <v/>
      </c>
      <c r="E8106" s="7" t="str">
        <f t="shared" si="252"/>
        <v/>
      </c>
      <c r="F8106" s="7" t="str">
        <f>IF('Payments Export'!A8110="","",'Payments Export'!N8110)</f>
        <v/>
      </c>
      <c r="G8106" s="7" t="str">
        <f>IF('Payments Export'!A8110="","",'Payments Export'!O8110)</f>
        <v/>
      </c>
      <c r="H8106" s="7" t="str">
        <f>IF('Payments Export'!B8110="","",G8106-F8106)</f>
        <v/>
      </c>
      <c r="I8106" s="3" t="str">
        <f>IF(C8106&lt;&gt;"",_xlfn.XLOOKUP(IFERROR(VALUE(C8106),C8106),'Items database'!A:A,'Items database'!B:B),(_xlfn.XLOOKUP(LEFT(E8106,3),Services,Services,"")))</f>
        <v/>
      </c>
      <c r="J8106" s="3" t="str">
        <f t="shared" si="253"/>
        <v/>
      </c>
    </row>
    <row r="8107" spans="1:10" x14ac:dyDescent="0.35">
      <c r="A8107" s="7" t="str">
        <f>IF('Payments Export'!A8111="","",'Payments Export'!A8111)</f>
        <v/>
      </c>
      <c r="B8107" s="7" t="str">
        <f>IF('Payments Export'!A8111="","",'Payments Export'!B8111)</f>
        <v/>
      </c>
      <c r="C8107" s="7" t="str">
        <f>IF(IFERROR(VALUE('Payments Export'!H8111),'Payments Export'!H8111)&lt;&gt;0,IFERROR(VALUE('Payments Export'!H8111),'Payments Export'!H8111),"")</f>
        <v/>
      </c>
      <c r="D8107" s="7" t="str">
        <f>IF('Payments Export'!I8111="","",'Payments Export'!I8111)</f>
        <v/>
      </c>
      <c r="E8107" s="7" t="str">
        <f t="shared" si="252"/>
        <v/>
      </c>
      <c r="F8107" s="7" t="str">
        <f>IF('Payments Export'!A8111="","",'Payments Export'!N8111)</f>
        <v/>
      </c>
      <c r="G8107" s="7" t="str">
        <f>IF('Payments Export'!A8111="","",'Payments Export'!O8111)</f>
        <v/>
      </c>
      <c r="H8107" s="7" t="str">
        <f>IF('Payments Export'!B8111="","",G8107-F8107)</f>
        <v/>
      </c>
      <c r="I8107" s="3" t="str">
        <f>IF(C8107&lt;&gt;"",_xlfn.XLOOKUP(IFERROR(VALUE(C8107),C8107),'Items database'!A:A,'Items database'!B:B),(_xlfn.XLOOKUP(LEFT(E8107,3),Services,Services,"")))</f>
        <v/>
      </c>
      <c r="J8107" s="3" t="str">
        <f t="shared" si="253"/>
        <v/>
      </c>
    </row>
    <row r="8108" spans="1:10" x14ac:dyDescent="0.35">
      <c r="A8108" s="7" t="str">
        <f>IF('Payments Export'!A8112="","",'Payments Export'!A8112)</f>
        <v/>
      </c>
      <c r="B8108" s="7" t="str">
        <f>IF('Payments Export'!A8112="","",'Payments Export'!B8112)</f>
        <v/>
      </c>
      <c r="C8108" s="7" t="str">
        <f>IF(IFERROR(VALUE('Payments Export'!H8112),'Payments Export'!H8112)&lt;&gt;0,IFERROR(VALUE('Payments Export'!H8112),'Payments Export'!H8112),"")</f>
        <v/>
      </c>
      <c r="D8108" s="7" t="str">
        <f>IF('Payments Export'!I8112="","",'Payments Export'!I8112)</f>
        <v/>
      </c>
      <c r="E8108" s="7" t="str">
        <f t="shared" si="252"/>
        <v/>
      </c>
      <c r="F8108" s="7" t="str">
        <f>IF('Payments Export'!A8112="","",'Payments Export'!N8112)</f>
        <v/>
      </c>
      <c r="G8108" s="7" t="str">
        <f>IF('Payments Export'!A8112="","",'Payments Export'!O8112)</f>
        <v/>
      </c>
      <c r="H8108" s="7" t="str">
        <f>IF('Payments Export'!B8112="","",G8108-F8108)</f>
        <v/>
      </c>
      <c r="I8108" s="3" t="str">
        <f>IF(C8108&lt;&gt;"",_xlfn.XLOOKUP(IFERROR(VALUE(C8108),C8108),'Items database'!A:A,'Items database'!B:B),(_xlfn.XLOOKUP(LEFT(E8108,3),Services,Services,"")))</f>
        <v/>
      </c>
      <c r="J8108" s="3" t="str">
        <f t="shared" si="253"/>
        <v/>
      </c>
    </row>
    <row r="8109" spans="1:10" x14ac:dyDescent="0.35">
      <c r="A8109" s="7" t="str">
        <f>IF('Payments Export'!A8113="","",'Payments Export'!A8113)</f>
        <v/>
      </c>
      <c r="B8109" s="7" t="str">
        <f>IF('Payments Export'!A8113="","",'Payments Export'!B8113)</f>
        <v/>
      </c>
      <c r="C8109" s="7" t="str">
        <f>IF(IFERROR(VALUE('Payments Export'!H8113),'Payments Export'!H8113)&lt;&gt;0,IFERROR(VALUE('Payments Export'!H8113),'Payments Export'!H8113),"")</f>
        <v/>
      </c>
      <c r="D8109" s="7" t="str">
        <f>IF('Payments Export'!I8113="","",'Payments Export'!I8113)</f>
        <v/>
      </c>
      <c r="E8109" s="7" t="str">
        <f t="shared" si="252"/>
        <v/>
      </c>
      <c r="F8109" s="7" t="str">
        <f>IF('Payments Export'!A8113="","",'Payments Export'!N8113)</f>
        <v/>
      </c>
      <c r="G8109" s="7" t="str">
        <f>IF('Payments Export'!A8113="","",'Payments Export'!O8113)</f>
        <v/>
      </c>
      <c r="H8109" s="7" t="str">
        <f>IF('Payments Export'!B8113="","",G8109-F8109)</f>
        <v/>
      </c>
      <c r="I8109" s="3" t="str">
        <f>IF(C8109&lt;&gt;"",_xlfn.XLOOKUP(IFERROR(VALUE(C8109),C8109),'Items database'!A:A,'Items database'!B:B),(_xlfn.XLOOKUP(LEFT(E8109,3),Services,Services,"")))</f>
        <v/>
      </c>
      <c r="J8109" s="3" t="str">
        <f t="shared" si="253"/>
        <v/>
      </c>
    </row>
    <row r="8110" spans="1:10" x14ac:dyDescent="0.35">
      <c r="A8110" s="7" t="str">
        <f>IF('Payments Export'!A8114="","",'Payments Export'!A8114)</f>
        <v/>
      </c>
      <c r="B8110" s="7" t="str">
        <f>IF('Payments Export'!A8114="","",'Payments Export'!B8114)</f>
        <v/>
      </c>
      <c r="C8110" s="7" t="str">
        <f>IF(IFERROR(VALUE('Payments Export'!H8114),'Payments Export'!H8114)&lt;&gt;0,IFERROR(VALUE('Payments Export'!H8114),'Payments Export'!H8114),"")</f>
        <v/>
      </c>
      <c r="D8110" s="7" t="str">
        <f>IF('Payments Export'!I8114="","",'Payments Export'!I8114)</f>
        <v/>
      </c>
      <c r="E8110" s="7" t="str">
        <f t="shared" si="252"/>
        <v/>
      </c>
      <c r="F8110" s="7" t="str">
        <f>IF('Payments Export'!A8114="","",'Payments Export'!N8114)</f>
        <v/>
      </c>
      <c r="G8110" s="7" t="str">
        <f>IF('Payments Export'!A8114="","",'Payments Export'!O8114)</f>
        <v/>
      </c>
      <c r="H8110" s="7" t="str">
        <f>IF('Payments Export'!B8114="","",G8110-F8110)</f>
        <v/>
      </c>
      <c r="I8110" s="3" t="str">
        <f>IF(C8110&lt;&gt;"",_xlfn.XLOOKUP(IFERROR(VALUE(C8110),C8110),'Items database'!A:A,'Items database'!B:B),(_xlfn.XLOOKUP(LEFT(E8110,3),Services,Services,"")))</f>
        <v/>
      </c>
      <c r="J8110" s="3" t="str">
        <f t="shared" si="253"/>
        <v/>
      </c>
    </row>
    <row r="8111" spans="1:10" x14ac:dyDescent="0.35">
      <c r="A8111" s="7" t="str">
        <f>IF('Payments Export'!A8115="","",'Payments Export'!A8115)</f>
        <v/>
      </c>
      <c r="B8111" s="7" t="str">
        <f>IF('Payments Export'!A8115="","",'Payments Export'!B8115)</f>
        <v/>
      </c>
      <c r="C8111" s="7" t="str">
        <f>IF(IFERROR(VALUE('Payments Export'!H8115),'Payments Export'!H8115)&lt;&gt;0,IFERROR(VALUE('Payments Export'!H8115),'Payments Export'!H8115),"")</f>
        <v/>
      </c>
      <c r="D8111" s="7" t="str">
        <f>IF('Payments Export'!I8115="","",'Payments Export'!I8115)</f>
        <v/>
      </c>
      <c r="E8111" s="7" t="str">
        <f t="shared" si="252"/>
        <v/>
      </c>
      <c r="F8111" s="7" t="str">
        <f>IF('Payments Export'!A8115="","",'Payments Export'!N8115)</f>
        <v/>
      </c>
      <c r="G8111" s="7" t="str">
        <f>IF('Payments Export'!A8115="","",'Payments Export'!O8115)</f>
        <v/>
      </c>
      <c r="H8111" s="7" t="str">
        <f>IF('Payments Export'!B8115="","",G8111-F8111)</f>
        <v/>
      </c>
      <c r="I8111" s="3" t="str">
        <f>IF(C8111&lt;&gt;"",_xlfn.XLOOKUP(IFERROR(VALUE(C8111),C8111),'Items database'!A:A,'Items database'!B:B),(_xlfn.XLOOKUP(LEFT(E8111,3),Services,Services,"")))</f>
        <v/>
      </c>
      <c r="J8111" s="3" t="str">
        <f t="shared" si="253"/>
        <v/>
      </c>
    </row>
    <row r="8112" spans="1:10" x14ac:dyDescent="0.35">
      <c r="A8112" s="7" t="str">
        <f>IF('Payments Export'!A8116="","",'Payments Export'!A8116)</f>
        <v/>
      </c>
      <c r="B8112" s="7" t="str">
        <f>IF('Payments Export'!A8116="","",'Payments Export'!B8116)</f>
        <v/>
      </c>
      <c r="C8112" s="7" t="str">
        <f>IF(IFERROR(VALUE('Payments Export'!H8116),'Payments Export'!H8116)&lt;&gt;0,IFERROR(VALUE('Payments Export'!H8116),'Payments Export'!H8116),"")</f>
        <v/>
      </c>
      <c r="D8112" s="7" t="str">
        <f>IF('Payments Export'!I8116="","",'Payments Export'!I8116)</f>
        <v/>
      </c>
      <c r="E8112" s="7" t="str">
        <f t="shared" si="252"/>
        <v/>
      </c>
      <c r="F8112" s="7" t="str">
        <f>IF('Payments Export'!A8116="","",'Payments Export'!N8116)</f>
        <v/>
      </c>
      <c r="G8112" s="7" t="str">
        <f>IF('Payments Export'!A8116="","",'Payments Export'!O8116)</f>
        <v/>
      </c>
      <c r="H8112" s="7" t="str">
        <f>IF('Payments Export'!B8116="","",G8112-F8112)</f>
        <v/>
      </c>
      <c r="I8112" s="3" t="str">
        <f>IF(C8112&lt;&gt;"",_xlfn.XLOOKUP(IFERROR(VALUE(C8112),C8112),'Items database'!A:A,'Items database'!B:B),(_xlfn.XLOOKUP(LEFT(E8112,3),Services,Services,"")))</f>
        <v/>
      </c>
      <c r="J8112" s="3" t="str">
        <f t="shared" si="253"/>
        <v/>
      </c>
    </row>
    <row r="8113" spans="1:10" x14ac:dyDescent="0.35">
      <c r="A8113" s="7" t="str">
        <f>IF('Payments Export'!A8117="","",'Payments Export'!A8117)</f>
        <v/>
      </c>
      <c r="B8113" s="7" t="str">
        <f>IF('Payments Export'!A8117="","",'Payments Export'!B8117)</f>
        <v/>
      </c>
      <c r="C8113" s="7" t="str">
        <f>IF(IFERROR(VALUE('Payments Export'!H8117),'Payments Export'!H8117)&lt;&gt;0,IFERROR(VALUE('Payments Export'!H8117),'Payments Export'!H8117),"")</f>
        <v/>
      </c>
      <c r="D8113" s="7" t="str">
        <f>IF('Payments Export'!I8117="","",'Payments Export'!I8117)</f>
        <v/>
      </c>
      <c r="E8113" s="7" t="str">
        <f t="shared" si="252"/>
        <v/>
      </c>
      <c r="F8113" s="7" t="str">
        <f>IF('Payments Export'!A8117="","",'Payments Export'!N8117)</f>
        <v/>
      </c>
      <c r="G8113" s="7" t="str">
        <f>IF('Payments Export'!A8117="","",'Payments Export'!O8117)</f>
        <v/>
      </c>
      <c r="H8113" s="7" t="str">
        <f>IF('Payments Export'!B8117="","",G8113-F8113)</f>
        <v/>
      </c>
      <c r="I8113" s="3" t="str">
        <f>IF(C8113&lt;&gt;"",_xlfn.XLOOKUP(IFERROR(VALUE(C8113),C8113),'Items database'!A:A,'Items database'!B:B),(_xlfn.XLOOKUP(LEFT(E8113,3),Services,Services,"")))</f>
        <v/>
      </c>
      <c r="J8113" s="3" t="str">
        <f t="shared" si="253"/>
        <v/>
      </c>
    </row>
    <row r="8114" spans="1:10" x14ac:dyDescent="0.35">
      <c r="A8114" s="7" t="str">
        <f>IF('Payments Export'!A8118="","",'Payments Export'!A8118)</f>
        <v/>
      </c>
      <c r="B8114" s="7" t="str">
        <f>IF('Payments Export'!A8118="","",'Payments Export'!B8118)</f>
        <v/>
      </c>
      <c r="C8114" s="7" t="str">
        <f>IF(IFERROR(VALUE('Payments Export'!H8118),'Payments Export'!H8118)&lt;&gt;0,IFERROR(VALUE('Payments Export'!H8118),'Payments Export'!H8118),"")</f>
        <v/>
      </c>
      <c r="D8114" s="7" t="str">
        <f>IF('Payments Export'!I8118="","",'Payments Export'!I8118)</f>
        <v/>
      </c>
      <c r="E8114" s="7" t="str">
        <f t="shared" si="252"/>
        <v/>
      </c>
      <c r="F8114" s="7" t="str">
        <f>IF('Payments Export'!A8118="","",'Payments Export'!N8118)</f>
        <v/>
      </c>
      <c r="G8114" s="7" t="str">
        <f>IF('Payments Export'!A8118="","",'Payments Export'!O8118)</f>
        <v/>
      </c>
      <c r="H8114" s="7" t="str">
        <f>IF('Payments Export'!B8118="","",G8114-F8114)</f>
        <v/>
      </c>
      <c r="I8114" s="3" t="str">
        <f>IF(C8114&lt;&gt;"",_xlfn.XLOOKUP(IFERROR(VALUE(C8114),C8114),'Items database'!A:A,'Items database'!B:B),(_xlfn.XLOOKUP(LEFT(E8114,3),Services,Services,"")))</f>
        <v/>
      </c>
      <c r="J8114" s="3" t="str">
        <f t="shared" si="253"/>
        <v/>
      </c>
    </row>
    <row r="8115" spans="1:10" x14ac:dyDescent="0.35">
      <c r="A8115" s="7" t="str">
        <f>IF('Payments Export'!A8119="","",'Payments Export'!A8119)</f>
        <v/>
      </c>
      <c r="B8115" s="7" t="str">
        <f>IF('Payments Export'!A8119="","",'Payments Export'!B8119)</f>
        <v/>
      </c>
      <c r="C8115" s="7" t="str">
        <f>IF(IFERROR(VALUE('Payments Export'!H8119),'Payments Export'!H8119)&lt;&gt;0,IFERROR(VALUE('Payments Export'!H8119),'Payments Export'!H8119),"")</f>
        <v/>
      </c>
      <c r="D8115" s="7" t="str">
        <f>IF('Payments Export'!I8119="","",'Payments Export'!I8119)</f>
        <v/>
      </c>
      <c r="E8115" s="7" t="str">
        <f t="shared" si="252"/>
        <v/>
      </c>
      <c r="F8115" s="7" t="str">
        <f>IF('Payments Export'!A8119="","",'Payments Export'!N8119)</f>
        <v/>
      </c>
      <c r="G8115" s="7" t="str">
        <f>IF('Payments Export'!A8119="","",'Payments Export'!O8119)</f>
        <v/>
      </c>
      <c r="H8115" s="7" t="str">
        <f>IF('Payments Export'!B8119="","",G8115-F8115)</f>
        <v/>
      </c>
      <c r="I8115" s="3" t="str">
        <f>IF(C8115&lt;&gt;"",_xlfn.XLOOKUP(IFERROR(VALUE(C8115),C8115),'Items database'!A:A,'Items database'!B:B),(_xlfn.XLOOKUP(LEFT(E8115,3),Services,Services,"")))</f>
        <v/>
      </c>
      <c r="J8115" s="3" t="str">
        <f t="shared" si="253"/>
        <v/>
      </c>
    </row>
    <row r="8116" spans="1:10" x14ac:dyDescent="0.35">
      <c r="A8116" s="7" t="str">
        <f>IF('Payments Export'!A8120="","",'Payments Export'!A8120)</f>
        <v/>
      </c>
      <c r="B8116" s="7" t="str">
        <f>IF('Payments Export'!A8120="","",'Payments Export'!B8120)</f>
        <v/>
      </c>
      <c r="C8116" s="7" t="str">
        <f>IF(IFERROR(VALUE('Payments Export'!H8120),'Payments Export'!H8120)&lt;&gt;0,IFERROR(VALUE('Payments Export'!H8120),'Payments Export'!H8120),"")</f>
        <v/>
      </c>
      <c r="D8116" s="7" t="str">
        <f>IF('Payments Export'!I8120="","",'Payments Export'!I8120)</f>
        <v/>
      </c>
      <c r="E8116" s="7" t="str">
        <f t="shared" si="252"/>
        <v/>
      </c>
      <c r="F8116" s="7" t="str">
        <f>IF('Payments Export'!A8120="","",'Payments Export'!N8120)</f>
        <v/>
      </c>
      <c r="G8116" s="7" t="str">
        <f>IF('Payments Export'!A8120="","",'Payments Export'!O8120)</f>
        <v/>
      </c>
      <c r="H8116" s="7" t="str">
        <f>IF('Payments Export'!B8120="","",G8116-F8116)</f>
        <v/>
      </c>
      <c r="I8116" s="3" t="str">
        <f>IF(C8116&lt;&gt;"",_xlfn.XLOOKUP(IFERROR(VALUE(C8116),C8116),'Items database'!A:A,'Items database'!B:B),(_xlfn.XLOOKUP(LEFT(E8116,3),Services,Services,"")))</f>
        <v/>
      </c>
      <c r="J8116" s="3" t="str">
        <f t="shared" si="253"/>
        <v/>
      </c>
    </row>
    <row r="8117" spans="1:10" x14ac:dyDescent="0.35">
      <c r="A8117" s="7" t="str">
        <f>IF('Payments Export'!A8121="","",'Payments Export'!A8121)</f>
        <v/>
      </c>
      <c r="B8117" s="7" t="str">
        <f>IF('Payments Export'!A8121="","",'Payments Export'!B8121)</f>
        <v/>
      </c>
      <c r="C8117" s="7" t="str">
        <f>IF(IFERROR(VALUE('Payments Export'!H8121),'Payments Export'!H8121)&lt;&gt;0,IFERROR(VALUE('Payments Export'!H8121),'Payments Export'!H8121),"")</f>
        <v/>
      </c>
      <c r="D8117" s="7" t="str">
        <f>IF('Payments Export'!I8121="","",'Payments Export'!I8121)</f>
        <v/>
      </c>
      <c r="E8117" s="7" t="str">
        <f t="shared" si="252"/>
        <v/>
      </c>
      <c r="F8117" s="7" t="str">
        <f>IF('Payments Export'!A8121="","",'Payments Export'!N8121)</f>
        <v/>
      </c>
      <c r="G8117" s="7" t="str">
        <f>IF('Payments Export'!A8121="","",'Payments Export'!O8121)</f>
        <v/>
      </c>
      <c r="H8117" s="7" t="str">
        <f>IF('Payments Export'!B8121="","",G8117-F8117)</f>
        <v/>
      </c>
      <c r="I8117" s="3" t="str">
        <f>IF(C8117&lt;&gt;"",_xlfn.XLOOKUP(IFERROR(VALUE(C8117),C8117),'Items database'!A:A,'Items database'!B:B),(_xlfn.XLOOKUP(LEFT(E8117,3),Services,Services,"")))</f>
        <v/>
      </c>
      <c r="J8117" s="3" t="str">
        <f t="shared" si="253"/>
        <v/>
      </c>
    </row>
    <row r="8118" spans="1:10" x14ac:dyDescent="0.35">
      <c r="A8118" s="7" t="str">
        <f>IF('Payments Export'!A8122="","",'Payments Export'!A8122)</f>
        <v/>
      </c>
      <c r="B8118" s="7" t="str">
        <f>IF('Payments Export'!A8122="","",'Payments Export'!B8122)</f>
        <v/>
      </c>
      <c r="C8118" s="7" t="str">
        <f>IF(IFERROR(VALUE('Payments Export'!H8122),'Payments Export'!H8122)&lt;&gt;0,IFERROR(VALUE('Payments Export'!H8122),'Payments Export'!H8122),"")</f>
        <v/>
      </c>
      <c r="D8118" s="7" t="str">
        <f>IF('Payments Export'!I8122="","",'Payments Export'!I8122)</f>
        <v/>
      </c>
      <c r="E8118" s="7" t="str">
        <f t="shared" si="252"/>
        <v/>
      </c>
      <c r="F8118" s="7" t="str">
        <f>IF('Payments Export'!A8122="","",'Payments Export'!N8122)</f>
        <v/>
      </c>
      <c r="G8118" s="7" t="str">
        <f>IF('Payments Export'!A8122="","",'Payments Export'!O8122)</f>
        <v/>
      </c>
      <c r="H8118" s="7" t="str">
        <f>IF('Payments Export'!B8122="","",G8118-F8118)</f>
        <v/>
      </c>
      <c r="I8118" s="3" t="str">
        <f>IF(C8118&lt;&gt;"",_xlfn.XLOOKUP(IFERROR(VALUE(C8118),C8118),'Items database'!A:A,'Items database'!B:B),(_xlfn.XLOOKUP(LEFT(E8118,3),Services,Services,"")))</f>
        <v/>
      </c>
      <c r="J8118" s="3" t="str">
        <f t="shared" si="253"/>
        <v/>
      </c>
    </row>
    <row r="8119" spans="1:10" x14ac:dyDescent="0.35">
      <c r="A8119" s="7" t="str">
        <f>IF('Payments Export'!A8123="","",'Payments Export'!A8123)</f>
        <v/>
      </c>
      <c r="B8119" s="7" t="str">
        <f>IF('Payments Export'!A8123="","",'Payments Export'!B8123)</f>
        <v/>
      </c>
      <c r="C8119" s="7" t="str">
        <f>IF(IFERROR(VALUE('Payments Export'!H8123),'Payments Export'!H8123)&lt;&gt;0,IFERROR(VALUE('Payments Export'!H8123),'Payments Export'!H8123),"")</f>
        <v/>
      </c>
      <c r="D8119" s="7" t="str">
        <f>IF('Payments Export'!I8123="","",'Payments Export'!I8123)</f>
        <v/>
      </c>
      <c r="E8119" s="7" t="str">
        <f t="shared" si="252"/>
        <v/>
      </c>
      <c r="F8119" s="7" t="str">
        <f>IF('Payments Export'!A8123="","",'Payments Export'!N8123)</f>
        <v/>
      </c>
      <c r="G8119" s="7" t="str">
        <f>IF('Payments Export'!A8123="","",'Payments Export'!O8123)</f>
        <v/>
      </c>
      <c r="H8119" s="7" t="str">
        <f>IF('Payments Export'!B8123="","",G8119-F8119)</f>
        <v/>
      </c>
      <c r="I8119" s="3" t="str">
        <f>IF(C8119&lt;&gt;"",_xlfn.XLOOKUP(IFERROR(VALUE(C8119),C8119),'Items database'!A:A,'Items database'!B:B),(_xlfn.XLOOKUP(LEFT(E8119,3),Services,Services,"")))</f>
        <v/>
      </c>
      <c r="J8119" s="3" t="str">
        <f t="shared" si="253"/>
        <v/>
      </c>
    </row>
    <row r="8120" spans="1:10" x14ac:dyDescent="0.35">
      <c r="A8120" s="7" t="str">
        <f>IF('Payments Export'!A8124="","",'Payments Export'!A8124)</f>
        <v/>
      </c>
      <c r="B8120" s="7" t="str">
        <f>IF('Payments Export'!A8124="","",'Payments Export'!B8124)</f>
        <v/>
      </c>
      <c r="C8120" s="7" t="str">
        <f>IF(IFERROR(VALUE('Payments Export'!H8124),'Payments Export'!H8124)&lt;&gt;0,IFERROR(VALUE('Payments Export'!H8124),'Payments Export'!H8124),"")</f>
        <v/>
      </c>
      <c r="D8120" s="7" t="str">
        <f>IF('Payments Export'!I8124="","",'Payments Export'!I8124)</f>
        <v/>
      </c>
      <c r="E8120" s="7" t="str">
        <f t="shared" si="252"/>
        <v/>
      </c>
      <c r="F8120" s="7" t="str">
        <f>IF('Payments Export'!A8124="","",'Payments Export'!N8124)</f>
        <v/>
      </c>
      <c r="G8120" s="7" t="str">
        <f>IF('Payments Export'!A8124="","",'Payments Export'!O8124)</f>
        <v/>
      </c>
      <c r="H8120" s="7" t="str">
        <f>IF('Payments Export'!B8124="","",G8120-F8120)</f>
        <v/>
      </c>
      <c r="I8120" s="3" t="str">
        <f>IF(C8120&lt;&gt;"",_xlfn.XLOOKUP(IFERROR(VALUE(C8120),C8120),'Items database'!A:A,'Items database'!B:B),(_xlfn.XLOOKUP(LEFT(E8120,3),Services,Services,"")))</f>
        <v/>
      </c>
      <c r="J8120" s="3" t="str">
        <f t="shared" si="253"/>
        <v/>
      </c>
    </row>
    <row r="8121" spans="1:10" x14ac:dyDescent="0.35">
      <c r="A8121" s="7" t="str">
        <f>IF('Payments Export'!A8125="","",'Payments Export'!A8125)</f>
        <v/>
      </c>
      <c r="B8121" s="7" t="str">
        <f>IF('Payments Export'!A8125="","",'Payments Export'!B8125)</f>
        <v/>
      </c>
      <c r="C8121" s="7" t="str">
        <f>IF(IFERROR(VALUE('Payments Export'!H8125),'Payments Export'!H8125)&lt;&gt;0,IFERROR(VALUE('Payments Export'!H8125),'Payments Export'!H8125),"")</f>
        <v/>
      </c>
      <c r="D8121" s="7" t="str">
        <f>IF('Payments Export'!I8125="","",'Payments Export'!I8125)</f>
        <v/>
      </c>
      <c r="E8121" s="7" t="str">
        <f t="shared" si="252"/>
        <v/>
      </c>
      <c r="F8121" s="7" t="str">
        <f>IF('Payments Export'!A8125="","",'Payments Export'!N8125)</f>
        <v/>
      </c>
      <c r="G8121" s="7" t="str">
        <f>IF('Payments Export'!A8125="","",'Payments Export'!O8125)</f>
        <v/>
      </c>
      <c r="H8121" s="7" t="str">
        <f>IF('Payments Export'!B8125="","",G8121-F8121)</f>
        <v/>
      </c>
      <c r="I8121" s="3" t="str">
        <f>IF(C8121&lt;&gt;"",_xlfn.XLOOKUP(IFERROR(VALUE(C8121),C8121),'Items database'!A:A,'Items database'!B:B),(_xlfn.XLOOKUP(LEFT(E8121,3),Services,Services,"")))</f>
        <v/>
      </c>
      <c r="J8121" s="3" t="str">
        <f t="shared" si="253"/>
        <v/>
      </c>
    </row>
    <row r="8122" spans="1:10" x14ac:dyDescent="0.35">
      <c r="A8122" s="7" t="str">
        <f>IF('Payments Export'!A8126="","",'Payments Export'!A8126)</f>
        <v/>
      </c>
      <c r="B8122" s="7" t="str">
        <f>IF('Payments Export'!A8126="","",'Payments Export'!B8126)</f>
        <v/>
      </c>
      <c r="C8122" s="7" t="str">
        <f>IF(IFERROR(VALUE('Payments Export'!H8126),'Payments Export'!H8126)&lt;&gt;0,IFERROR(VALUE('Payments Export'!H8126),'Payments Export'!H8126),"")</f>
        <v/>
      </c>
      <c r="D8122" s="7" t="str">
        <f>IF('Payments Export'!I8126="","",'Payments Export'!I8126)</f>
        <v/>
      </c>
      <c r="E8122" s="7" t="str">
        <f t="shared" si="252"/>
        <v/>
      </c>
      <c r="F8122" s="7" t="str">
        <f>IF('Payments Export'!A8126="","",'Payments Export'!N8126)</f>
        <v/>
      </c>
      <c r="G8122" s="7" t="str">
        <f>IF('Payments Export'!A8126="","",'Payments Export'!O8126)</f>
        <v/>
      </c>
      <c r="H8122" s="7" t="str">
        <f>IF('Payments Export'!B8126="","",G8122-F8122)</f>
        <v/>
      </c>
      <c r="I8122" s="3" t="str">
        <f>IF(C8122&lt;&gt;"",_xlfn.XLOOKUP(IFERROR(VALUE(C8122),C8122),'Items database'!A:A,'Items database'!B:B),(_xlfn.XLOOKUP(LEFT(E8122,3),Services,Services,"")))</f>
        <v/>
      </c>
      <c r="J8122" s="3" t="str">
        <f t="shared" si="253"/>
        <v/>
      </c>
    </row>
    <row r="8123" spans="1:10" x14ac:dyDescent="0.35">
      <c r="A8123" s="7" t="str">
        <f>IF('Payments Export'!A8127="","",'Payments Export'!A8127)</f>
        <v/>
      </c>
      <c r="B8123" s="7" t="str">
        <f>IF('Payments Export'!A8127="","",'Payments Export'!B8127)</f>
        <v/>
      </c>
      <c r="C8123" s="7" t="str">
        <f>IF(IFERROR(VALUE('Payments Export'!H8127),'Payments Export'!H8127)&lt;&gt;0,IFERROR(VALUE('Payments Export'!H8127),'Payments Export'!H8127),"")</f>
        <v/>
      </c>
      <c r="D8123" s="7" t="str">
        <f>IF('Payments Export'!I8127="","",'Payments Export'!I8127)</f>
        <v/>
      </c>
      <c r="E8123" s="7" t="str">
        <f t="shared" si="252"/>
        <v/>
      </c>
      <c r="F8123" s="7" t="str">
        <f>IF('Payments Export'!A8127="","",'Payments Export'!N8127)</f>
        <v/>
      </c>
      <c r="G8123" s="7" t="str">
        <f>IF('Payments Export'!A8127="","",'Payments Export'!O8127)</f>
        <v/>
      </c>
      <c r="H8123" s="7" t="str">
        <f>IF('Payments Export'!B8127="","",G8123-F8123)</f>
        <v/>
      </c>
      <c r="I8123" s="3" t="str">
        <f>IF(C8123&lt;&gt;"",_xlfn.XLOOKUP(IFERROR(VALUE(C8123),C8123),'Items database'!A:A,'Items database'!B:B),(_xlfn.XLOOKUP(LEFT(E8123,3),Services,Services,"")))</f>
        <v/>
      </c>
      <c r="J8123" s="3" t="str">
        <f t="shared" si="253"/>
        <v/>
      </c>
    </row>
    <row r="8124" spans="1:10" x14ac:dyDescent="0.35">
      <c r="A8124" s="7" t="str">
        <f>IF('Payments Export'!A8128="","",'Payments Export'!A8128)</f>
        <v/>
      </c>
      <c r="B8124" s="7" t="str">
        <f>IF('Payments Export'!A8128="","",'Payments Export'!B8128)</f>
        <v/>
      </c>
      <c r="C8124" s="7" t="str">
        <f>IF(IFERROR(VALUE('Payments Export'!H8128),'Payments Export'!H8128)&lt;&gt;0,IFERROR(VALUE('Payments Export'!H8128),'Payments Export'!H8128),"")</f>
        <v/>
      </c>
      <c r="D8124" s="7" t="str">
        <f>IF('Payments Export'!I8128="","",'Payments Export'!I8128)</f>
        <v/>
      </c>
      <c r="E8124" s="7" t="str">
        <f t="shared" si="252"/>
        <v/>
      </c>
      <c r="F8124" s="7" t="str">
        <f>IF('Payments Export'!A8128="","",'Payments Export'!N8128)</f>
        <v/>
      </c>
      <c r="G8124" s="7" t="str">
        <f>IF('Payments Export'!A8128="","",'Payments Export'!O8128)</f>
        <v/>
      </c>
      <c r="H8124" s="7" t="str">
        <f>IF('Payments Export'!B8128="","",G8124-F8124)</f>
        <v/>
      </c>
      <c r="I8124" s="3" t="str">
        <f>IF(C8124&lt;&gt;"",_xlfn.XLOOKUP(IFERROR(VALUE(C8124),C8124),'Items database'!A:A,'Items database'!B:B),(_xlfn.XLOOKUP(LEFT(E8124,3),Services,Services,"")))</f>
        <v/>
      </c>
      <c r="J8124" s="3" t="str">
        <f t="shared" si="253"/>
        <v/>
      </c>
    </row>
    <row r="8125" spans="1:10" x14ac:dyDescent="0.35">
      <c r="A8125" s="7" t="str">
        <f>IF('Payments Export'!A8129="","",'Payments Export'!A8129)</f>
        <v/>
      </c>
      <c r="B8125" s="7" t="str">
        <f>IF('Payments Export'!A8129="","",'Payments Export'!B8129)</f>
        <v/>
      </c>
      <c r="C8125" s="7" t="str">
        <f>IF(IFERROR(VALUE('Payments Export'!H8129),'Payments Export'!H8129)&lt;&gt;0,IFERROR(VALUE('Payments Export'!H8129),'Payments Export'!H8129),"")</f>
        <v/>
      </c>
      <c r="D8125" s="7" t="str">
        <f>IF('Payments Export'!I8129="","",'Payments Export'!I8129)</f>
        <v/>
      </c>
      <c r="E8125" s="7" t="str">
        <f t="shared" si="252"/>
        <v/>
      </c>
      <c r="F8125" s="7" t="str">
        <f>IF('Payments Export'!A8129="","",'Payments Export'!N8129)</f>
        <v/>
      </c>
      <c r="G8125" s="7" t="str">
        <f>IF('Payments Export'!A8129="","",'Payments Export'!O8129)</f>
        <v/>
      </c>
      <c r="H8125" s="7" t="str">
        <f>IF('Payments Export'!B8129="","",G8125-F8125)</f>
        <v/>
      </c>
      <c r="I8125" s="3" t="str">
        <f>IF(C8125&lt;&gt;"",_xlfn.XLOOKUP(IFERROR(VALUE(C8125),C8125),'Items database'!A:A,'Items database'!B:B),(_xlfn.XLOOKUP(LEFT(E8125,3),Services,Services,"")))</f>
        <v/>
      </c>
      <c r="J8125" s="3" t="str">
        <f t="shared" si="253"/>
        <v/>
      </c>
    </row>
    <row r="8126" spans="1:10" x14ac:dyDescent="0.35">
      <c r="A8126" s="7" t="str">
        <f>IF('Payments Export'!A8130="","",'Payments Export'!A8130)</f>
        <v/>
      </c>
      <c r="B8126" s="7" t="str">
        <f>IF('Payments Export'!A8130="","",'Payments Export'!B8130)</f>
        <v/>
      </c>
      <c r="C8126" s="7" t="str">
        <f>IF(IFERROR(VALUE('Payments Export'!H8130),'Payments Export'!H8130)&lt;&gt;0,IFERROR(VALUE('Payments Export'!H8130),'Payments Export'!H8130),"")</f>
        <v/>
      </c>
      <c r="D8126" s="7" t="str">
        <f>IF('Payments Export'!I8130="","",'Payments Export'!I8130)</f>
        <v/>
      </c>
      <c r="E8126" s="7" t="str">
        <f t="shared" si="252"/>
        <v/>
      </c>
      <c r="F8126" s="7" t="str">
        <f>IF('Payments Export'!A8130="","",'Payments Export'!N8130)</f>
        <v/>
      </c>
      <c r="G8126" s="7" t="str">
        <f>IF('Payments Export'!A8130="","",'Payments Export'!O8130)</f>
        <v/>
      </c>
      <c r="H8126" s="7" t="str">
        <f>IF('Payments Export'!B8130="","",G8126-F8126)</f>
        <v/>
      </c>
      <c r="I8126" s="3" t="str">
        <f>IF(C8126&lt;&gt;"",_xlfn.XLOOKUP(IFERROR(VALUE(C8126),C8126),'Items database'!A:A,'Items database'!B:B),(_xlfn.XLOOKUP(LEFT(E8126,3),Services,Services,"")))</f>
        <v/>
      </c>
      <c r="J8126" s="3" t="str">
        <f t="shared" si="253"/>
        <v/>
      </c>
    </row>
    <row r="8127" spans="1:10" x14ac:dyDescent="0.35">
      <c r="A8127" s="7" t="str">
        <f>IF('Payments Export'!A8131="","",'Payments Export'!A8131)</f>
        <v/>
      </c>
      <c r="B8127" s="7" t="str">
        <f>IF('Payments Export'!A8131="","",'Payments Export'!B8131)</f>
        <v/>
      </c>
      <c r="C8127" s="7" t="str">
        <f>IF(IFERROR(VALUE('Payments Export'!H8131),'Payments Export'!H8131)&lt;&gt;0,IFERROR(VALUE('Payments Export'!H8131),'Payments Export'!H8131),"")</f>
        <v/>
      </c>
      <c r="D8127" s="7" t="str">
        <f>IF('Payments Export'!I8131="","",'Payments Export'!I8131)</f>
        <v/>
      </c>
      <c r="E8127" s="7" t="str">
        <f t="shared" si="252"/>
        <v/>
      </c>
      <c r="F8127" s="7" t="str">
        <f>IF('Payments Export'!A8131="","",'Payments Export'!N8131)</f>
        <v/>
      </c>
      <c r="G8127" s="7" t="str">
        <f>IF('Payments Export'!A8131="","",'Payments Export'!O8131)</f>
        <v/>
      </c>
      <c r="H8127" s="7" t="str">
        <f>IF('Payments Export'!B8131="","",G8127-F8127)</f>
        <v/>
      </c>
      <c r="I8127" s="3" t="str">
        <f>IF(C8127&lt;&gt;"",_xlfn.XLOOKUP(IFERROR(VALUE(C8127),C8127),'Items database'!A:A,'Items database'!B:B),(_xlfn.XLOOKUP(LEFT(E8127,3),Services,Services,"")))</f>
        <v/>
      </c>
      <c r="J8127" s="3" t="str">
        <f t="shared" si="253"/>
        <v/>
      </c>
    </row>
    <row r="8128" spans="1:10" x14ac:dyDescent="0.35">
      <c r="A8128" s="7" t="str">
        <f>IF('Payments Export'!A8132="","",'Payments Export'!A8132)</f>
        <v/>
      </c>
      <c r="B8128" s="7" t="str">
        <f>IF('Payments Export'!A8132="","",'Payments Export'!B8132)</f>
        <v/>
      </c>
      <c r="C8128" s="7" t="str">
        <f>IF(IFERROR(VALUE('Payments Export'!H8132),'Payments Export'!H8132)&lt;&gt;0,IFERROR(VALUE('Payments Export'!H8132),'Payments Export'!H8132),"")</f>
        <v/>
      </c>
      <c r="D8128" s="7" t="str">
        <f>IF('Payments Export'!I8132="","",'Payments Export'!I8132)</f>
        <v/>
      </c>
      <c r="E8128" s="7" t="str">
        <f t="shared" si="252"/>
        <v/>
      </c>
      <c r="F8128" s="7" t="str">
        <f>IF('Payments Export'!A8132="","",'Payments Export'!N8132)</f>
        <v/>
      </c>
      <c r="G8128" s="7" t="str">
        <f>IF('Payments Export'!A8132="","",'Payments Export'!O8132)</f>
        <v/>
      </c>
      <c r="H8128" s="7" t="str">
        <f>IF('Payments Export'!B8132="","",G8128-F8128)</f>
        <v/>
      </c>
      <c r="I8128" s="3" t="str">
        <f>IF(C8128&lt;&gt;"",_xlfn.XLOOKUP(IFERROR(VALUE(C8128),C8128),'Items database'!A:A,'Items database'!B:B),(_xlfn.XLOOKUP(LEFT(E8128,3),Services,Services,"")))</f>
        <v/>
      </c>
      <c r="J8128" s="3" t="str">
        <f t="shared" si="253"/>
        <v/>
      </c>
    </row>
    <row r="8129" spans="1:10" x14ac:dyDescent="0.35">
      <c r="A8129" s="7" t="str">
        <f>IF('Payments Export'!A8133="","",'Payments Export'!A8133)</f>
        <v/>
      </c>
      <c r="B8129" s="7" t="str">
        <f>IF('Payments Export'!A8133="","",'Payments Export'!B8133)</f>
        <v/>
      </c>
      <c r="C8129" s="7" t="str">
        <f>IF(IFERROR(VALUE('Payments Export'!H8133),'Payments Export'!H8133)&lt;&gt;0,IFERROR(VALUE('Payments Export'!H8133),'Payments Export'!H8133),"")</f>
        <v/>
      </c>
      <c r="D8129" s="7" t="str">
        <f>IF('Payments Export'!I8133="","",'Payments Export'!I8133)</f>
        <v/>
      </c>
      <c r="E8129" s="7" t="str">
        <f t="shared" ref="E8129:E8192" si="254">LEFT(D8129,66)</f>
        <v/>
      </c>
      <c r="F8129" s="7" t="str">
        <f>IF('Payments Export'!A8133="","",'Payments Export'!N8133)</f>
        <v/>
      </c>
      <c r="G8129" s="7" t="str">
        <f>IF('Payments Export'!A8133="","",'Payments Export'!O8133)</f>
        <v/>
      </c>
      <c r="H8129" s="7" t="str">
        <f>IF('Payments Export'!B8133="","",G8129-F8129)</f>
        <v/>
      </c>
      <c r="I8129" s="3" t="str">
        <f>IF(C8129&lt;&gt;"",_xlfn.XLOOKUP(IFERROR(VALUE(C8129),C8129),'Items database'!A:A,'Items database'!B:B),(_xlfn.XLOOKUP(LEFT(E8129,3),Services,Services,"")))</f>
        <v/>
      </c>
      <c r="J8129" s="3" t="str">
        <f t="shared" ref="J8129:J8192" si="255">IF(ISNUMBER(F8129)=TRUE,IF(F8129=0,"","GST"),"")</f>
        <v/>
      </c>
    </row>
    <row r="8130" spans="1:10" x14ac:dyDescent="0.35">
      <c r="A8130" s="7" t="str">
        <f>IF('Payments Export'!A8134="","",'Payments Export'!A8134)</f>
        <v/>
      </c>
      <c r="B8130" s="7" t="str">
        <f>IF('Payments Export'!A8134="","",'Payments Export'!B8134)</f>
        <v/>
      </c>
      <c r="C8130" s="7" t="str">
        <f>IF(IFERROR(VALUE('Payments Export'!H8134),'Payments Export'!H8134)&lt;&gt;0,IFERROR(VALUE('Payments Export'!H8134),'Payments Export'!H8134),"")</f>
        <v/>
      </c>
      <c r="D8130" s="7" t="str">
        <f>IF('Payments Export'!I8134="","",'Payments Export'!I8134)</f>
        <v/>
      </c>
      <c r="E8130" s="7" t="str">
        <f t="shared" si="254"/>
        <v/>
      </c>
      <c r="F8130" s="7" t="str">
        <f>IF('Payments Export'!A8134="","",'Payments Export'!N8134)</f>
        <v/>
      </c>
      <c r="G8130" s="7" t="str">
        <f>IF('Payments Export'!A8134="","",'Payments Export'!O8134)</f>
        <v/>
      </c>
      <c r="H8130" s="7" t="str">
        <f>IF('Payments Export'!B8134="","",G8130-F8130)</f>
        <v/>
      </c>
      <c r="I8130" s="3" t="str">
        <f>IF(C8130&lt;&gt;"",_xlfn.XLOOKUP(IFERROR(VALUE(C8130),C8130),'Items database'!A:A,'Items database'!B:B),(_xlfn.XLOOKUP(LEFT(E8130,3),Services,Services,"")))</f>
        <v/>
      </c>
      <c r="J8130" s="3" t="str">
        <f t="shared" si="255"/>
        <v/>
      </c>
    </row>
    <row r="8131" spans="1:10" x14ac:dyDescent="0.35">
      <c r="A8131" s="7" t="str">
        <f>IF('Payments Export'!A8135="","",'Payments Export'!A8135)</f>
        <v/>
      </c>
      <c r="B8131" s="7" t="str">
        <f>IF('Payments Export'!A8135="","",'Payments Export'!B8135)</f>
        <v/>
      </c>
      <c r="C8131" s="7" t="str">
        <f>IF(IFERROR(VALUE('Payments Export'!H8135),'Payments Export'!H8135)&lt;&gt;0,IFERROR(VALUE('Payments Export'!H8135),'Payments Export'!H8135),"")</f>
        <v/>
      </c>
      <c r="D8131" s="7" t="str">
        <f>IF('Payments Export'!I8135="","",'Payments Export'!I8135)</f>
        <v/>
      </c>
      <c r="E8131" s="7" t="str">
        <f t="shared" si="254"/>
        <v/>
      </c>
      <c r="F8131" s="7" t="str">
        <f>IF('Payments Export'!A8135="","",'Payments Export'!N8135)</f>
        <v/>
      </c>
      <c r="G8131" s="7" t="str">
        <f>IF('Payments Export'!A8135="","",'Payments Export'!O8135)</f>
        <v/>
      </c>
      <c r="H8131" s="7" t="str">
        <f>IF('Payments Export'!B8135="","",G8131-F8131)</f>
        <v/>
      </c>
      <c r="I8131" s="3" t="str">
        <f>IF(C8131&lt;&gt;"",_xlfn.XLOOKUP(IFERROR(VALUE(C8131),C8131),'Items database'!A:A,'Items database'!B:B),(_xlfn.XLOOKUP(LEFT(E8131,3),Services,Services,"")))</f>
        <v/>
      </c>
      <c r="J8131" s="3" t="str">
        <f t="shared" si="255"/>
        <v/>
      </c>
    </row>
    <row r="8132" spans="1:10" x14ac:dyDescent="0.35">
      <c r="A8132" s="7" t="str">
        <f>IF('Payments Export'!A8136="","",'Payments Export'!A8136)</f>
        <v/>
      </c>
      <c r="B8132" s="7" t="str">
        <f>IF('Payments Export'!A8136="","",'Payments Export'!B8136)</f>
        <v/>
      </c>
      <c r="C8132" s="7" t="str">
        <f>IF(IFERROR(VALUE('Payments Export'!H8136),'Payments Export'!H8136)&lt;&gt;0,IFERROR(VALUE('Payments Export'!H8136),'Payments Export'!H8136),"")</f>
        <v/>
      </c>
      <c r="D8132" s="7" t="str">
        <f>IF('Payments Export'!I8136="","",'Payments Export'!I8136)</f>
        <v/>
      </c>
      <c r="E8132" s="7" t="str">
        <f t="shared" si="254"/>
        <v/>
      </c>
      <c r="F8132" s="7" t="str">
        <f>IF('Payments Export'!A8136="","",'Payments Export'!N8136)</f>
        <v/>
      </c>
      <c r="G8132" s="7" t="str">
        <f>IF('Payments Export'!A8136="","",'Payments Export'!O8136)</f>
        <v/>
      </c>
      <c r="H8132" s="7" t="str">
        <f>IF('Payments Export'!B8136="","",G8132-F8132)</f>
        <v/>
      </c>
      <c r="I8132" s="3" t="str">
        <f>IF(C8132&lt;&gt;"",_xlfn.XLOOKUP(IFERROR(VALUE(C8132),C8132),'Items database'!A:A,'Items database'!B:B),(_xlfn.XLOOKUP(LEFT(E8132,3),Services,Services,"")))</f>
        <v/>
      </c>
      <c r="J8132" s="3" t="str">
        <f t="shared" si="255"/>
        <v/>
      </c>
    </row>
    <row r="8133" spans="1:10" x14ac:dyDescent="0.35">
      <c r="A8133" s="7" t="str">
        <f>IF('Payments Export'!A8137="","",'Payments Export'!A8137)</f>
        <v/>
      </c>
      <c r="B8133" s="7" t="str">
        <f>IF('Payments Export'!A8137="","",'Payments Export'!B8137)</f>
        <v/>
      </c>
      <c r="C8133" s="7" t="str">
        <f>IF(IFERROR(VALUE('Payments Export'!H8137),'Payments Export'!H8137)&lt;&gt;0,IFERROR(VALUE('Payments Export'!H8137),'Payments Export'!H8137),"")</f>
        <v/>
      </c>
      <c r="D8133" s="7" t="str">
        <f>IF('Payments Export'!I8137="","",'Payments Export'!I8137)</f>
        <v/>
      </c>
      <c r="E8133" s="7" t="str">
        <f t="shared" si="254"/>
        <v/>
      </c>
      <c r="F8133" s="7" t="str">
        <f>IF('Payments Export'!A8137="","",'Payments Export'!N8137)</f>
        <v/>
      </c>
      <c r="G8133" s="7" t="str">
        <f>IF('Payments Export'!A8137="","",'Payments Export'!O8137)</f>
        <v/>
      </c>
      <c r="H8133" s="7" t="str">
        <f>IF('Payments Export'!B8137="","",G8133-F8133)</f>
        <v/>
      </c>
      <c r="I8133" s="3" t="str">
        <f>IF(C8133&lt;&gt;"",_xlfn.XLOOKUP(IFERROR(VALUE(C8133),C8133),'Items database'!A:A,'Items database'!B:B),(_xlfn.XLOOKUP(LEFT(E8133,3),Services,Services,"")))</f>
        <v/>
      </c>
      <c r="J8133" s="3" t="str">
        <f t="shared" si="255"/>
        <v/>
      </c>
    </row>
    <row r="8134" spans="1:10" x14ac:dyDescent="0.35">
      <c r="A8134" s="7" t="str">
        <f>IF('Payments Export'!A8138="","",'Payments Export'!A8138)</f>
        <v/>
      </c>
      <c r="B8134" s="7" t="str">
        <f>IF('Payments Export'!A8138="","",'Payments Export'!B8138)</f>
        <v/>
      </c>
      <c r="C8134" s="7" t="str">
        <f>IF(IFERROR(VALUE('Payments Export'!H8138),'Payments Export'!H8138)&lt;&gt;0,IFERROR(VALUE('Payments Export'!H8138),'Payments Export'!H8138),"")</f>
        <v/>
      </c>
      <c r="D8134" s="7" t="str">
        <f>IF('Payments Export'!I8138="","",'Payments Export'!I8138)</f>
        <v/>
      </c>
      <c r="E8134" s="7" t="str">
        <f t="shared" si="254"/>
        <v/>
      </c>
      <c r="F8134" s="7" t="str">
        <f>IF('Payments Export'!A8138="","",'Payments Export'!N8138)</f>
        <v/>
      </c>
      <c r="G8134" s="7" t="str">
        <f>IF('Payments Export'!A8138="","",'Payments Export'!O8138)</f>
        <v/>
      </c>
      <c r="H8134" s="7" t="str">
        <f>IF('Payments Export'!B8138="","",G8134-F8134)</f>
        <v/>
      </c>
      <c r="I8134" s="3" t="str">
        <f>IF(C8134&lt;&gt;"",_xlfn.XLOOKUP(IFERROR(VALUE(C8134),C8134),'Items database'!A:A,'Items database'!B:B),(_xlfn.XLOOKUP(LEFT(E8134,3),Services,Services,"")))</f>
        <v/>
      </c>
      <c r="J8134" s="3" t="str">
        <f t="shared" si="255"/>
        <v/>
      </c>
    </row>
    <row r="8135" spans="1:10" x14ac:dyDescent="0.35">
      <c r="A8135" s="7" t="str">
        <f>IF('Payments Export'!A8139="","",'Payments Export'!A8139)</f>
        <v/>
      </c>
      <c r="B8135" s="7" t="str">
        <f>IF('Payments Export'!A8139="","",'Payments Export'!B8139)</f>
        <v/>
      </c>
      <c r="C8135" s="7" t="str">
        <f>IF(IFERROR(VALUE('Payments Export'!H8139),'Payments Export'!H8139)&lt;&gt;0,IFERROR(VALUE('Payments Export'!H8139),'Payments Export'!H8139),"")</f>
        <v/>
      </c>
      <c r="D8135" s="7" t="str">
        <f>IF('Payments Export'!I8139="","",'Payments Export'!I8139)</f>
        <v/>
      </c>
      <c r="E8135" s="7" t="str">
        <f t="shared" si="254"/>
        <v/>
      </c>
      <c r="F8135" s="7" t="str">
        <f>IF('Payments Export'!A8139="","",'Payments Export'!N8139)</f>
        <v/>
      </c>
      <c r="G8135" s="7" t="str">
        <f>IF('Payments Export'!A8139="","",'Payments Export'!O8139)</f>
        <v/>
      </c>
      <c r="H8135" s="7" t="str">
        <f>IF('Payments Export'!B8139="","",G8135-F8135)</f>
        <v/>
      </c>
      <c r="I8135" s="3" t="str">
        <f>IF(C8135&lt;&gt;"",_xlfn.XLOOKUP(IFERROR(VALUE(C8135),C8135),'Items database'!A:A,'Items database'!B:B),(_xlfn.XLOOKUP(LEFT(E8135,3),Services,Services,"")))</f>
        <v/>
      </c>
      <c r="J8135" s="3" t="str">
        <f t="shared" si="255"/>
        <v/>
      </c>
    </row>
    <row r="8136" spans="1:10" x14ac:dyDescent="0.35">
      <c r="A8136" s="7" t="str">
        <f>IF('Payments Export'!A8140="","",'Payments Export'!A8140)</f>
        <v/>
      </c>
      <c r="B8136" s="7" t="str">
        <f>IF('Payments Export'!A8140="","",'Payments Export'!B8140)</f>
        <v/>
      </c>
      <c r="C8136" s="7" t="str">
        <f>IF(IFERROR(VALUE('Payments Export'!H8140),'Payments Export'!H8140)&lt;&gt;0,IFERROR(VALUE('Payments Export'!H8140),'Payments Export'!H8140),"")</f>
        <v/>
      </c>
      <c r="D8136" s="7" t="str">
        <f>IF('Payments Export'!I8140="","",'Payments Export'!I8140)</f>
        <v/>
      </c>
      <c r="E8136" s="7" t="str">
        <f t="shared" si="254"/>
        <v/>
      </c>
      <c r="F8136" s="7" t="str">
        <f>IF('Payments Export'!A8140="","",'Payments Export'!N8140)</f>
        <v/>
      </c>
      <c r="G8136" s="7" t="str">
        <f>IF('Payments Export'!A8140="","",'Payments Export'!O8140)</f>
        <v/>
      </c>
      <c r="H8136" s="7" t="str">
        <f>IF('Payments Export'!B8140="","",G8136-F8136)</f>
        <v/>
      </c>
      <c r="I8136" s="3" t="str">
        <f>IF(C8136&lt;&gt;"",_xlfn.XLOOKUP(IFERROR(VALUE(C8136),C8136),'Items database'!A:A,'Items database'!B:B),(_xlfn.XLOOKUP(LEFT(E8136,3),Services,Services,"")))</f>
        <v/>
      </c>
      <c r="J8136" s="3" t="str">
        <f t="shared" si="255"/>
        <v/>
      </c>
    </row>
    <row r="8137" spans="1:10" x14ac:dyDescent="0.35">
      <c r="A8137" s="7" t="str">
        <f>IF('Payments Export'!A8141="","",'Payments Export'!A8141)</f>
        <v/>
      </c>
      <c r="B8137" s="7" t="str">
        <f>IF('Payments Export'!A8141="","",'Payments Export'!B8141)</f>
        <v/>
      </c>
      <c r="C8137" s="7" t="str">
        <f>IF(IFERROR(VALUE('Payments Export'!H8141),'Payments Export'!H8141)&lt;&gt;0,IFERROR(VALUE('Payments Export'!H8141),'Payments Export'!H8141),"")</f>
        <v/>
      </c>
      <c r="D8137" s="7" t="str">
        <f>IF('Payments Export'!I8141="","",'Payments Export'!I8141)</f>
        <v/>
      </c>
      <c r="E8137" s="7" t="str">
        <f t="shared" si="254"/>
        <v/>
      </c>
      <c r="F8137" s="7" t="str">
        <f>IF('Payments Export'!A8141="","",'Payments Export'!N8141)</f>
        <v/>
      </c>
      <c r="G8137" s="7" t="str">
        <f>IF('Payments Export'!A8141="","",'Payments Export'!O8141)</f>
        <v/>
      </c>
      <c r="H8137" s="7" t="str">
        <f>IF('Payments Export'!B8141="","",G8137-F8137)</f>
        <v/>
      </c>
      <c r="I8137" s="3" t="str">
        <f>IF(C8137&lt;&gt;"",_xlfn.XLOOKUP(IFERROR(VALUE(C8137),C8137),'Items database'!A:A,'Items database'!B:B),(_xlfn.XLOOKUP(LEFT(E8137,3),Services,Services,"")))</f>
        <v/>
      </c>
      <c r="J8137" s="3" t="str">
        <f t="shared" si="255"/>
        <v/>
      </c>
    </row>
    <row r="8138" spans="1:10" x14ac:dyDescent="0.35">
      <c r="A8138" s="7" t="str">
        <f>IF('Payments Export'!A8142="","",'Payments Export'!A8142)</f>
        <v/>
      </c>
      <c r="B8138" s="7" t="str">
        <f>IF('Payments Export'!A8142="","",'Payments Export'!B8142)</f>
        <v/>
      </c>
      <c r="C8138" s="7" t="str">
        <f>IF(IFERROR(VALUE('Payments Export'!H8142),'Payments Export'!H8142)&lt;&gt;0,IFERROR(VALUE('Payments Export'!H8142),'Payments Export'!H8142),"")</f>
        <v/>
      </c>
      <c r="D8138" s="7" t="str">
        <f>IF('Payments Export'!I8142="","",'Payments Export'!I8142)</f>
        <v/>
      </c>
      <c r="E8138" s="7" t="str">
        <f t="shared" si="254"/>
        <v/>
      </c>
      <c r="F8138" s="7" t="str">
        <f>IF('Payments Export'!A8142="","",'Payments Export'!N8142)</f>
        <v/>
      </c>
      <c r="G8138" s="7" t="str">
        <f>IF('Payments Export'!A8142="","",'Payments Export'!O8142)</f>
        <v/>
      </c>
      <c r="H8138" s="7" t="str">
        <f>IF('Payments Export'!B8142="","",G8138-F8138)</f>
        <v/>
      </c>
      <c r="I8138" s="3" t="str">
        <f>IF(C8138&lt;&gt;"",_xlfn.XLOOKUP(IFERROR(VALUE(C8138),C8138),'Items database'!A:A,'Items database'!B:B),(_xlfn.XLOOKUP(LEFT(E8138,3),Services,Services,"")))</f>
        <v/>
      </c>
      <c r="J8138" s="3" t="str">
        <f t="shared" si="255"/>
        <v/>
      </c>
    </row>
    <row r="8139" spans="1:10" x14ac:dyDescent="0.35">
      <c r="A8139" s="7" t="str">
        <f>IF('Payments Export'!A8143="","",'Payments Export'!A8143)</f>
        <v/>
      </c>
      <c r="B8139" s="7" t="str">
        <f>IF('Payments Export'!A8143="","",'Payments Export'!B8143)</f>
        <v/>
      </c>
      <c r="C8139" s="7" t="str">
        <f>IF(IFERROR(VALUE('Payments Export'!H8143),'Payments Export'!H8143)&lt;&gt;0,IFERROR(VALUE('Payments Export'!H8143),'Payments Export'!H8143),"")</f>
        <v/>
      </c>
      <c r="D8139" s="7" t="str">
        <f>IF('Payments Export'!I8143="","",'Payments Export'!I8143)</f>
        <v/>
      </c>
      <c r="E8139" s="7" t="str">
        <f t="shared" si="254"/>
        <v/>
      </c>
      <c r="F8139" s="7" t="str">
        <f>IF('Payments Export'!A8143="","",'Payments Export'!N8143)</f>
        <v/>
      </c>
      <c r="G8139" s="7" t="str">
        <f>IF('Payments Export'!A8143="","",'Payments Export'!O8143)</f>
        <v/>
      </c>
      <c r="H8139" s="7" t="str">
        <f>IF('Payments Export'!B8143="","",G8139-F8139)</f>
        <v/>
      </c>
      <c r="I8139" s="3" t="str">
        <f>IF(C8139&lt;&gt;"",_xlfn.XLOOKUP(IFERROR(VALUE(C8139),C8139),'Items database'!A:A,'Items database'!B:B),(_xlfn.XLOOKUP(LEFT(E8139,3),Services,Services,"")))</f>
        <v/>
      </c>
      <c r="J8139" s="3" t="str">
        <f t="shared" si="255"/>
        <v/>
      </c>
    </row>
    <row r="8140" spans="1:10" x14ac:dyDescent="0.35">
      <c r="A8140" s="7" t="str">
        <f>IF('Payments Export'!A8144="","",'Payments Export'!A8144)</f>
        <v/>
      </c>
      <c r="B8140" s="7" t="str">
        <f>IF('Payments Export'!A8144="","",'Payments Export'!B8144)</f>
        <v/>
      </c>
      <c r="C8140" s="7" t="str">
        <f>IF(IFERROR(VALUE('Payments Export'!H8144),'Payments Export'!H8144)&lt;&gt;0,IFERROR(VALUE('Payments Export'!H8144),'Payments Export'!H8144),"")</f>
        <v/>
      </c>
      <c r="D8140" s="7" t="str">
        <f>IF('Payments Export'!I8144="","",'Payments Export'!I8144)</f>
        <v/>
      </c>
      <c r="E8140" s="7" t="str">
        <f t="shared" si="254"/>
        <v/>
      </c>
      <c r="F8140" s="7" t="str">
        <f>IF('Payments Export'!A8144="","",'Payments Export'!N8144)</f>
        <v/>
      </c>
      <c r="G8140" s="7" t="str">
        <f>IF('Payments Export'!A8144="","",'Payments Export'!O8144)</f>
        <v/>
      </c>
      <c r="H8140" s="7" t="str">
        <f>IF('Payments Export'!B8144="","",G8140-F8140)</f>
        <v/>
      </c>
      <c r="I8140" s="3" t="str">
        <f>IF(C8140&lt;&gt;"",_xlfn.XLOOKUP(IFERROR(VALUE(C8140),C8140),'Items database'!A:A,'Items database'!B:B),(_xlfn.XLOOKUP(LEFT(E8140,3),Services,Services,"")))</f>
        <v/>
      </c>
      <c r="J8140" s="3" t="str">
        <f t="shared" si="255"/>
        <v/>
      </c>
    </row>
    <row r="8141" spans="1:10" x14ac:dyDescent="0.35">
      <c r="A8141" s="7" t="str">
        <f>IF('Payments Export'!A8145="","",'Payments Export'!A8145)</f>
        <v/>
      </c>
      <c r="B8141" s="7" t="str">
        <f>IF('Payments Export'!A8145="","",'Payments Export'!B8145)</f>
        <v/>
      </c>
      <c r="C8141" s="7" t="str">
        <f>IF(IFERROR(VALUE('Payments Export'!H8145),'Payments Export'!H8145)&lt;&gt;0,IFERROR(VALUE('Payments Export'!H8145),'Payments Export'!H8145),"")</f>
        <v/>
      </c>
      <c r="D8141" s="7" t="str">
        <f>IF('Payments Export'!I8145="","",'Payments Export'!I8145)</f>
        <v/>
      </c>
      <c r="E8141" s="7" t="str">
        <f t="shared" si="254"/>
        <v/>
      </c>
      <c r="F8141" s="7" t="str">
        <f>IF('Payments Export'!A8145="","",'Payments Export'!N8145)</f>
        <v/>
      </c>
      <c r="G8141" s="7" t="str">
        <f>IF('Payments Export'!A8145="","",'Payments Export'!O8145)</f>
        <v/>
      </c>
      <c r="H8141" s="7" t="str">
        <f>IF('Payments Export'!B8145="","",G8141-F8141)</f>
        <v/>
      </c>
      <c r="I8141" s="3" t="str">
        <f>IF(C8141&lt;&gt;"",_xlfn.XLOOKUP(IFERROR(VALUE(C8141),C8141),'Items database'!A:A,'Items database'!B:B),(_xlfn.XLOOKUP(LEFT(E8141,3),Services,Services,"")))</f>
        <v/>
      </c>
      <c r="J8141" s="3" t="str">
        <f t="shared" si="255"/>
        <v/>
      </c>
    </row>
    <row r="8142" spans="1:10" x14ac:dyDescent="0.35">
      <c r="A8142" s="7" t="str">
        <f>IF('Payments Export'!A8146="","",'Payments Export'!A8146)</f>
        <v/>
      </c>
      <c r="B8142" s="7" t="str">
        <f>IF('Payments Export'!A8146="","",'Payments Export'!B8146)</f>
        <v/>
      </c>
      <c r="C8142" s="7" t="str">
        <f>IF(IFERROR(VALUE('Payments Export'!H8146),'Payments Export'!H8146)&lt;&gt;0,IFERROR(VALUE('Payments Export'!H8146),'Payments Export'!H8146),"")</f>
        <v/>
      </c>
      <c r="D8142" s="7" t="str">
        <f>IF('Payments Export'!I8146="","",'Payments Export'!I8146)</f>
        <v/>
      </c>
      <c r="E8142" s="7" t="str">
        <f t="shared" si="254"/>
        <v/>
      </c>
      <c r="F8142" s="7" t="str">
        <f>IF('Payments Export'!A8146="","",'Payments Export'!N8146)</f>
        <v/>
      </c>
      <c r="G8142" s="7" t="str">
        <f>IF('Payments Export'!A8146="","",'Payments Export'!O8146)</f>
        <v/>
      </c>
      <c r="H8142" s="7" t="str">
        <f>IF('Payments Export'!B8146="","",G8142-F8142)</f>
        <v/>
      </c>
      <c r="I8142" s="3" t="str">
        <f>IF(C8142&lt;&gt;"",_xlfn.XLOOKUP(IFERROR(VALUE(C8142),C8142),'Items database'!A:A,'Items database'!B:B),(_xlfn.XLOOKUP(LEFT(E8142,3),Services,Services,"")))</f>
        <v/>
      </c>
      <c r="J8142" s="3" t="str">
        <f t="shared" si="255"/>
        <v/>
      </c>
    </row>
    <row r="8143" spans="1:10" x14ac:dyDescent="0.35">
      <c r="A8143" s="7" t="str">
        <f>IF('Payments Export'!A8147="","",'Payments Export'!A8147)</f>
        <v/>
      </c>
      <c r="B8143" s="7" t="str">
        <f>IF('Payments Export'!A8147="","",'Payments Export'!B8147)</f>
        <v/>
      </c>
      <c r="C8143" s="7" t="str">
        <f>IF(IFERROR(VALUE('Payments Export'!H8147),'Payments Export'!H8147)&lt;&gt;0,IFERROR(VALUE('Payments Export'!H8147),'Payments Export'!H8147),"")</f>
        <v/>
      </c>
      <c r="D8143" s="7" t="str">
        <f>IF('Payments Export'!I8147="","",'Payments Export'!I8147)</f>
        <v/>
      </c>
      <c r="E8143" s="7" t="str">
        <f t="shared" si="254"/>
        <v/>
      </c>
      <c r="F8143" s="7" t="str">
        <f>IF('Payments Export'!A8147="","",'Payments Export'!N8147)</f>
        <v/>
      </c>
      <c r="G8143" s="7" t="str">
        <f>IF('Payments Export'!A8147="","",'Payments Export'!O8147)</f>
        <v/>
      </c>
      <c r="H8143" s="7" t="str">
        <f>IF('Payments Export'!B8147="","",G8143-F8143)</f>
        <v/>
      </c>
      <c r="I8143" s="3" t="str">
        <f>IF(C8143&lt;&gt;"",_xlfn.XLOOKUP(IFERROR(VALUE(C8143),C8143),'Items database'!A:A,'Items database'!B:B),(_xlfn.XLOOKUP(LEFT(E8143,3),Services,Services,"")))</f>
        <v/>
      </c>
      <c r="J8143" s="3" t="str">
        <f t="shared" si="255"/>
        <v/>
      </c>
    </row>
    <row r="8144" spans="1:10" x14ac:dyDescent="0.35">
      <c r="A8144" s="7" t="str">
        <f>IF('Payments Export'!A8148="","",'Payments Export'!A8148)</f>
        <v/>
      </c>
      <c r="B8144" s="7" t="str">
        <f>IF('Payments Export'!A8148="","",'Payments Export'!B8148)</f>
        <v/>
      </c>
      <c r="C8144" s="7" t="str">
        <f>IF(IFERROR(VALUE('Payments Export'!H8148),'Payments Export'!H8148)&lt;&gt;0,IFERROR(VALUE('Payments Export'!H8148),'Payments Export'!H8148),"")</f>
        <v/>
      </c>
      <c r="D8144" s="7" t="str">
        <f>IF('Payments Export'!I8148="","",'Payments Export'!I8148)</f>
        <v/>
      </c>
      <c r="E8144" s="7" t="str">
        <f t="shared" si="254"/>
        <v/>
      </c>
      <c r="F8144" s="7" t="str">
        <f>IF('Payments Export'!A8148="","",'Payments Export'!N8148)</f>
        <v/>
      </c>
      <c r="G8144" s="7" t="str">
        <f>IF('Payments Export'!A8148="","",'Payments Export'!O8148)</f>
        <v/>
      </c>
      <c r="H8144" s="7" t="str">
        <f>IF('Payments Export'!B8148="","",G8144-F8144)</f>
        <v/>
      </c>
      <c r="I8144" s="3" t="str">
        <f>IF(C8144&lt;&gt;"",_xlfn.XLOOKUP(IFERROR(VALUE(C8144),C8144),'Items database'!A:A,'Items database'!B:B),(_xlfn.XLOOKUP(LEFT(E8144,3),Services,Services,"")))</f>
        <v/>
      </c>
      <c r="J8144" s="3" t="str">
        <f t="shared" si="255"/>
        <v/>
      </c>
    </row>
    <row r="8145" spans="1:10" x14ac:dyDescent="0.35">
      <c r="A8145" s="7" t="str">
        <f>IF('Payments Export'!A8149="","",'Payments Export'!A8149)</f>
        <v/>
      </c>
      <c r="B8145" s="7" t="str">
        <f>IF('Payments Export'!A8149="","",'Payments Export'!B8149)</f>
        <v/>
      </c>
      <c r="C8145" s="7" t="str">
        <f>IF(IFERROR(VALUE('Payments Export'!H8149),'Payments Export'!H8149)&lt;&gt;0,IFERROR(VALUE('Payments Export'!H8149),'Payments Export'!H8149),"")</f>
        <v/>
      </c>
      <c r="D8145" s="7" t="str">
        <f>IF('Payments Export'!I8149="","",'Payments Export'!I8149)</f>
        <v/>
      </c>
      <c r="E8145" s="7" t="str">
        <f t="shared" si="254"/>
        <v/>
      </c>
      <c r="F8145" s="7" t="str">
        <f>IF('Payments Export'!A8149="","",'Payments Export'!N8149)</f>
        <v/>
      </c>
      <c r="G8145" s="7" t="str">
        <f>IF('Payments Export'!A8149="","",'Payments Export'!O8149)</f>
        <v/>
      </c>
      <c r="H8145" s="7" t="str">
        <f>IF('Payments Export'!B8149="","",G8145-F8145)</f>
        <v/>
      </c>
      <c r="I8145" s="3" t="str">
        <f>IF(C8145&lt;&gt;"",_xlfn.XLOOKUP(IFERROR(VALUE(C8145),C8145),'Items database'!A:A,'Items database'!B:B),(_xlfn.XLOOKUP(LEFT(E8145,3),Services,Services,"")))</f>
        <v/>
      </c>
      <c r="J8145" s="3" t="str">
        <f t="shared" si="255"/>
        <v/>
      </c>
    </row>
    <row r="8146" spans="1:10" x14ac:dyDescent="0.35">
      <c r="A8146" s="7" t="str">
        <f>IF('Payments Export'!A8150="","",'Payments Export'!A8150)</f>
        <v/>
      </c>
      <c r="B8146" s="7" t="str">
        <f>IF('Payments Export'!A8150="","",'Payments Export'!B8150)</f>
        <v/>
      </c>
      <c r="C8146" s="7" t="str">
        <f>IF(IFERROR(VALUE('Payments Export'!H8150),'Payments Export'!H8150)&lt;&gt;0,IFERROR(VALUE('Payments Export'!H8150),'Payments Export'!H8150),"")</f>
        <v/>
      </c>
      <c r="D8146" s="7" t="str">
        <f>IF('Payments Export'!I8150="","",'Payments Export'!I8150)</f>
        <v/>
      </c>
      <c r="E8146" s="7" t="str">
        <f t="shared" si="254"/>
        <v/>
      </c>
      <c r="F8146" s="7" t="str">
        <f>IF('Payments Export'!A8150="","",'Payments Export'!N8150)</f>
        <v/>
      </c>
      <c r="G8146" s="7" t="str">
        <f>IF('Payments Export'!A8150="","",'Payments Export'!O8150)</f>
        <v/>
      </c>
      <c r="H8146" s="7" t="str">
        <f>IF('Payments Export'!B8150="","",G8146-F8146)</f>
        <v/>
      </c>
      <c r="I8146" s="3" t="str">
        <f>IF(C8146&lt;&gt;"",_xlfn.XLOOKUP(IFERROR(VALUE(C8146),C8146),'Items database'!A:A,'Items database'!B:B),(_xlfn.XLOOKUP(LEFT(E8146,3),Services,Services,"")))</f>
        <v/>
      </c>
      <c r="J8146" s="3" t="str">
        <f t="shared" si="255"/>
        <v/>
      </c>
    </row>
    <row r="8147" spans="1:10" x14ac:dyDescent="0.35">
      <c r="A8147" s="7" t="str">
        <f>IF('Payments Export'!A8151="","",'Payments Export'!A8151)</f>
        <v/>
      </c>
      <c r="B8147" s="7" t="str">
        <f>IF('Payments Export'!A8151="","",'Payments Export'!B8151)</f>
        <v/>
      </c>
      <c r="C8147" s="7" t="str">
        <f>IF(IFERROR(VALUE('Payments Export'!H8151),'Payments Export'!H8151)&lt;&gt;0,IFERROR(VALUE('Payments Export'!H8151),'Payments Export'!H8151),"")</f>
        <v/>
      </c>
      <c r="D8147" s="7" t="str">
        <f>IF('Payments Export'!I8151="","",'Payments Export'!I8151)</f>
        <v/>
      </c>
      <c r="E8147" s="7" t="str">
        <f t="shared" si="254"/>
        <v/>
      </c>
      <c r="F8147" s="7" t="str">
        <f>IF('Payments Export'!A8151="","",'Payments Export'!N8151)</f>
        <v/>
      </c>
      <c r="G8147" s="7" t="str">
        <f>IF('Payments Export'!A8151="","",'Payments Export'!O8151)</f>
        <v/>
      </c>
      <c r="H8147" s="7" t="str">
        <f>IF('Payments Export'!B8151="","",G8147-F8147)</f>
        <v/>
      </c>
      <c r="I8147" s="3" t="str">
        <f>IF(C8147&lt;&gt;"",_xlfn.XLOOKUP(IFERROR(VALUE(C8147),C8147),'Items database'!A:A,'Items database'!B:B),(_xlfn.XLOOKUP(LEFT(E8147,3),Services,Services,"")))</f>
        <v/>
      </c>
      <c r="J8147" s="3" t="str">
        <f t="shared" si="255"/>
        <v/>
      </c>
    </row>
    <row r="8148" spans="1:10" x14ac:dyDescent="0.35">
      <c r="A8148" s="7" t="str">
        <f>IF('Payments Export'!A8152="","",'Payments Export'!A8152)</f>
        <v/>
      </c>
      <c r="B8148" s="7" t="str">
        <f>IF('Payments Export'!A8152="","",'Payments Export'!B8152)</f>
        <v/>
      </c>
      <c r="C8148" s="7" t="str">
        <f>IF(IFERROR(VALUE('Payments Export'!H8152),'Payments Export'!H8152)&lt;&gt;0,IFERROR(VALUE('Payments Export'!H8152),'Payments Export'!H8152),"")</f>
        <v/>
      </c>
      <c r="D8148" s="7" t="str">
        <f>IF('Payments Export'!I8152="","",'Payments Export'!I8152)</f>
        <v/>
      </c>
      <c r="E8148" s="7" t="str">
        <f t="shared" si="254"/>
        <v/>
      </c>
      <c r="F8148" s="7" t="str">
        <f>IF('Payments Export'!A8152="","",'Payments Export'!N8152)</f>
        <v/>
      </c>
      <c r="G8148" s="7" t="str">
        <f>IF('Payments Export'!A8152="","",'Payments Export'!O8152)</f>
        <v/>
      </c>
      <c r="H8148" s="7" t="str">
        <f>IF('Payments Export'!B8152="","",G8148-F8148)</f>
        <v/>
      </c>
      <c r="I8148" s="3" t="str">
        <f>IF(C8148&lt;&gt;"",_xlfn.XLOOKUP(IFERROR(VALUE(C8148),C8148),'Items database'!A:A,'Items database'!B:B),(_xlfn.XLOOKUP(LEFT(E8148,3),Services,Services,"")))</f>
        <v/>
      </c>
      <c r="J8148" s="3" t="str">
        <f t="shared" si="255"/>
        <v/>
      </c>
    </row>
    <row r="8149" spans="1:10" x14ac:dyDescent="0.35">
      <c r="A8149" s="7" t="str">
        <f>IF('Payments Export'!A8153="","",'Payments Export'!A8153)</f>
        <v/>
      </c>
      <c r="B8149" s="7" t="str">
        <f>IF('Payments Export'!A8153="","",'Payments Export'!B8153)</f>
        <v/>
      </c>
      <c r="C8149" s="7" t="str">
        <f>IF(IFERROR(VALUE('Payments Export'!H8153),'Payments Export'!H8153)&lt;&gt;0,IFERROR(VALUE('Payments Export'!H8153),'Payments Export'!H8153),"")</f>
        <v/>
      </c>
      <c r="D8149" s="7" t="str">
        <f>IF('Payments Export'!I8153="","",'Payments Export'!I8153)</f>
        <v/>
      </c>
      <c r="E8149" s="7" t="str">
        <f t="shared" si="254"/>
        <v/>
      </c>
      <c r="F8149" s="7" t="str">
        <f>IF('Payments Export'!A8153="","",'Payments Export'!N8153)</f>
        <v/>
      </c>
      <c r="G8149" s="7" t="str">
        <f>IF('Payments Export'!A8153="","",'Payments Export'!O8153)</f>
        <v/>
      </c>
      <c r="H8149" s="7" t="str">
        <f>IF('Payments Export'!B8153="","",G8149-F8149)</f>
        <v/>
      </c>
      <c r="I8149" s="3" t="str">
        <f>IF(C8149&lt;&gt;"",_xlfn.XLOOKUP(IFERROR(VALUE(C8149),C8149),'Items database'!A:A,'Items database'!B:B),(_xlfn.XLOOKUP(LEFT(E8149,3),Services,Services,"")))</f>
        <v/>
      </c>
      <c r="J8149" s="3" t="str">
        <f t="shared" si="255"/>
        <v/>
      </c>
    </row>
    <row r="8150" spans="1:10" x14ac:dyDescent="0.35">
      <c r="A8150" s="7" t="str">
        <f>IF('Payments Export'!A8154="","",'Payments Export'!A8154)</f>
        <v/>
      </c>
      <c r="B8150" s="7" t="str">
        <f>IF('Payments Export'!A8154="","",'Payments Export'!B8154)</f>
        <v/>
      </c>
      <c r="C8150" s="7" t="str">
        <f>IF(IFERROR(VALUE('Payments Export'!H8154),'Payments Export'!H8154)&lt;&gt;0,IFERROR(VALUE('Payments Export'!H8154),'Payments Export'!H8154),"")</f>
        <v/>
      </c>
      <c r="D8150" s="7" t="str">
        <f>IF('Payments Export'!I8154="","",'Payments Export'!I8154)</f>
        <v/>
      </c>
      <c r="E8150" s="7" t="str">
        <f t="shared" si="254"/>
        <v/>
      </c>
      <c r="F8150" s="7" t="str">
        <f>IF('Payments Export'!A8154="","",'Payments Export'!N8154)</f>
        <v/>
      </c>
      <c r="G8150" s="7" t="str">
        <f>IF('Payments Export'!A8154="","",'Payments Export'!O8154)</f>
        <v/>
      </c>
      <c r="H8150" s="7" t="str">
        <f>IF('Payments Export'!B8154="","",G8150-F8150)</f>
        <v/>
      </c>
      <c r="I8150" s="3" t="str">
        <f>IF(C8150&lt;&gt;"",_xlfn.XLOOKUP(IFERROR(VALUE(C8150),C8150),'Items database'!A:A,'Items database'!B:B),(_xlfn.XLOOKUP(LEFT(E8150,3),Services,Services,"")))</f>
        <v/>
      </c>
      <c r="J8150" s="3" t="str">
        <f t="shared" si="255"/>
        <v/>
      </c>
    </row>
    <row r="8151" spans="1:10" x14ac:dyDescent="0.35">
      <c r="A8151" s="7" t="str">
        <f>IF('Payments Export'!A8155="","",'Payments Export'!A8155)</f>
        <v/>
      </c>
      <c r="B8151" s="7" t="str">
        <f>IF('Payments Export'!A8155="","",'Payments Export'!B8155)</f>
        <v/>
      </c>
      <c r="C8151" s="7" t="str">
        <f>IF(IFERROR(VALUE('Payments Export'!H8155),'Payments Export'!H8155)&lt;&gt;0,IFERROR(VALUE('Payments Export'!H8155),'Payments Export'!H8155),"")</f>
        <v/>
      </c>
      <c r="D8151" s="7" t="str">
        <f>IF('Payments Export'!I8155="","",'Payments Export'!I8155)</f>
        <v/>
      </c>
      <c r="E8151" s="7" t="str">
        <f t="shared" si="254"/>
        <v/>
      </c>
      <c r="F8151" s="7" t="str">
        <f>IF('Payments Export'!A8155="","",'Payments Export'!N8155)</f>
        <v/>
      </c>
      <c r="G8151" s="7" t="str">
        <f>IF('Payments Export'!A8155="","",'Payments Export'!O8155)</f>
        <v/>
      </c>
      <c r="H8151" s="7" t="str">
        <f>IF('Payments Export'!B8155="","",G8151-F8151)</f>
        <v/>
      </c>
      <c r="I8151" s="3" t="str">
        <f>IF(C8151&lt;&gt;"",_xlfn.XLOOKUP(IFERROR(VALUE(C8151),C8151),'Items database'!A:A,'Items database'!B:B),(_xlfn.XLOOKUP(LEFT(E8151,3),Services,Services,"")))</f>
        <v/>
      </c>
      <c r="J8151" s="3" t="str">
        <f t="shared" si="255"/>
        <v/>
      </c>
    </row>
    <row r="8152" spans="1:10" x14ac:dyDescent="0.35">
      <c r="A8152" s="7" t="str">
        <f>IF('Payments Export'!A8156="","",'Payments Export'!A8156)</f>
        <v/>
      </c>
      <c r="B8152" s="7" t="str">
        <f>IF('Payments Export'!A8156="","",'Payments Export'!B8156)</f>
        <v/>
      </c>
      <c r="C8152" s="7" t="str">
        <f>IF(IFERROR(VALUE('Payments Export'!H8156),'Payments Export'!H8156)&lt;&gt;0,IFERROR(VALUE('Payments Export'!H8156),'Payments Export'!H8156),"")</f>
        <v/>
      </c>
      <c r="D8152" s="7" t="str">
        <f>IF('Payments Export'!I8156="","",'Payments Export'!I8156)</f>
        <v/>
      </c>
      <c r="E8152" s="7" t="str">
        <f t="shared" si="254"/>
        <v/>
      </c>
      <c r="F8152" s="7" t="str">
        <f>IF('Payments Export'!A8156="","",'Payments Export'!N8156)</f>
        <v/>
      </c>
      <c r="G8152" s="7" t="str">
        <f>IF('Payments Export'!A8156="","",'Payments Export'!O8156)</f>
        <v/>
      </c>
      <c r="H8152" s="7" t="str">
        <f>IF('Payments Export'!B8156="","",G8152-F8152)</f>
        <v/>
      </c>
      <c r="I8152" s="3" t="str">
        <f>IF(C8152&lt;&gt;"",_xlfn.XLOOKUP(IFERROR(VALUE(C8152),C8152),'Items database'!A:A,'Items database'!B:B),(_xlfn.XLOOKUP(LEFT(E8152,3),Services,Services,"")))</f>
        <v/>
      </c>
      <c r="J8152" s="3" t="str">
        <f t="shared" si="255"/>
        <v/>
      </c>
    </row>
    <row r="8153" spans="1:10" x14ac:dyDescent="0.35">
      <c r="A8153" s="7" t="str">
        <f>IF('Payments Export'!A8157="","",'Payments Export'!A8157)</f>
        <v/>
      </c>
      <c r="B8153" s="7" t="str">
        <f>IF('Payments Export'!A8157="","",'Payments Export'!B8157)</f>
        <v/>
      </c>
      <c r="C8153" s="7" t="str">
        <f>IF(IFERROR(VALUE('Payments Export'!H8157),'Payments Export'!H8157)&lt;&gt;0,IFERROR(VALUE('Payments Export'!H8157),'Payments Export'!H8157),"")</f>
        <v/>
      </c>
      <c r="D8153" s="7" t="str">
        <f>IF('Payments Export'!I8157="","",'Payments Export'!I8157)</f>
        <v/>
      </c>
      <c r="E8153" s="7" t="str">
        <f t="shared" si="254"/>
        <v/>
      </c>
      <c r="F8153" s="7" t="str">
        <f>IF('Payments Export'!A8157="","",'Payments Export'!N8157)</f>
        <v/>
      </c>
      <c r="G8153" s="7" t="str">
        <f>IF('Payments Export'!A8157="","",'Payments Export'!O8157)</f>
        <v/>
      </c>
      <c r="H8153" s="7" t="str">
        <f>IF('Payments Export'!B8157="","",G8153-F8153)</f>
        <v/>
      </c>
      <c r="I8153" s="3" t="str">
        <f>IF(C8153&lt;&gt;"",_xlfn.XLOOKUP(IFERROR(VALUE(C8153),C8153),'Items database'!A:A,'Items database'!B:B),(_xlfn.XLOOKUP(LEFT(E8153,3),Services,Services,"")))</f>
        <v/>
      </c>
      <c r="J8153" s="3" t="str">
        <f t="shared" si="255"/>
        <v/>
      </c>
    </row>
    <row r="8154" spans="1:10" x14ac:dyDescent="0.35">
      <c r="A8154" s="7" t="str">
        <f>IF('Payments Export'!A8158="","",'Payments Export'!A8158)</f>
        <v/>
      </c>
      <c r="B8154" s="7" t="str">
        <f>IF('Payments Export'!A8158="","",'Payments Export'!B8158)</f>
        <v/>
      </c>
      <c r="C8154" s="7" t="str">
        <f>IF(IFERROR(VALUE('Payments Export'!H8158),'Payments Export'!H8158)&lt;&gt;0,IFERROR(VALUE('Payments Export'!H8158),'Payments Export'!H8158),"")</f>
        <v/>
      </c>
      <c r="D8154" s="7" t="str">
        <f>IF('Payments Export'!I8158="","",'Payments Export'!I8158)</f>
        <v/>
      </c>
      <c r="E8154" s="7" t="str">
        <f t="shared" si="254"/>
        <v/>
      </c>
      <c r="F8154" s="7" t="str">
        <f>IF('Payments Export'!A8158="","",'Payments Export'!N8158)</f>
        <v/>
      </c>
      <c r="G8154" s="7" t="str">
        <f>IF('Payments Export'!A8158="","",'Payments Export'!O8158)</f>
        <v/>
      </c>
      <c r="H8154" s="7" t="str">
        <f>IF('Payments Export'!B8158="","",G8154-F8154)</f>
        <v/>
      </c>
      <c r="I8154" s="3" t="str">
        <f>IF(C8154&lt;&gt;"",_xlfn.XLOOKUP(IFERROR(VALUE(C8154),C8154),'Items database'!A:A,'Items database'!B:B),(_xlfn.XLOOKUP(LEFT(E8154,3),Services,Services,"")))</f>
        <v/>
      </c>
      <c r="J8154" s="3" t="str">
        <f t="shared" si="255"/>
        <v/>
      </c>
    </row>
    <row r="8155" spans="1:10" x14ac:dyDescent="0.35">
      <c r="A8155" s="7" t="str">
        <f>IF('Payments Export'!A8159="","",'Payments Export'!A8159)</f>
        <v/>
      </c>
      <c r="B8155" s="7" t="str">
        <f>IF('Payments Export'!A8159="","",'Payments Export'!B8159)</f>
        <v/>
      </c>
      <c r="C8155" s="7" t="str">
        <f>IF(IFERROR(VALUE('Payments Export'!H8159),'Payments Export'!H8159)&lt;&gt;0,IFERROR(VALUE('Payments Export'!H8159),'Payments Export'!H8159),"")</f>
        <v/>
      </c>
      <c r="D8155" s="7" t="str">
        <f>IF('Payments Export'!I8159="","",'Payments Export'!I8159)</f>
        <v/>
      </c>
      <c r="E8155" s="7" t="str">
        <f t="shared" si="254"/>
        <v/>
      </c>
      <c r="F8155" s="7" t="str">
        <f>IF('Payments Export'!A8159="","",'Payments Export'!N8159)</f>
        <v/>
      </c>
      <c r="G8155" s="7" t="str">
        <f>IF('Payments Export'!A8159="","",'Payments Export'!O8159)</f>
        <v/>
      </c>
      <c r="H8155" s="7" t="str">
        <f>IF('Payments Export'!B8159="","",G8155-F8155)</f>
        <v/>
      </c>
      <c r="I8155" s="3" t="str">
        <f>IF(C8155&lt;&gt;"",_xlfn.XLOOKUP(IFERROR(VALUE(C8155),C8155),'Items database'!A:A,'Items database'!B:B),(_xlfn.XLOOKUP(LEFT(E8155,3),Services,Services,"")))</f>
        <v/>
      </c>
      <c r="J8155" s="3" t="str">
        <f t="shared" si="255"/>
        <v/>
      </c>
    </row>
    <row r="8156" spans="1:10" x14ac:dyDescent="0.35">
      <c r="A8156" s="7" t="str">
        <f>IF('Payments Export'!A8160="","",'Payments Export'!A8160)</f>
        <v/>
      </c>
      <c r="B8156" s="7" t="str">
        <f>IF('Payments Export'!A8160="","",'Payments Export'!B8160)</f>
        <v/>
      </c>
      <c r="C8156" s="7" t="str">
        <f>IF(IFERROR(VALUE('Payments Export'!H8160),'Payments Export'!H8160)&lt;&gt;0,IFERROR(VALUE('Payments Export'!H8160),'Payments Export'!H8160),"")</f>
        <v/>
      </c>
      <c r="D8156" s="7" t="str">
        <f>IF('Payments Export'!I8160="","",'Payments Export'!I8160)</f>
        <v/>
      </c>
      <c r="E8156" s="7" t="str">
        <f t="shared" si="254"/>
        <v/>
      </c>
      <c r="F8156" s="7" t="str">
        <f>IF('Payments Export'!A8160="","",'Payments Export'!N8160)</f>
        <v/>
      </c>
      <c r="G8156" s="7" t="str">
        <f>IF('Payments Export'!A8160="","",'Payments Export'!O8160)</f>
        <v/>
      </c>
      <c r="H8156" s="7" t="str">
        <f>IF('Payments Export'!B8160="","",G8156-F8156)</f>
        <v/>
      </c>
      <c r="I8156" s="3" t="str">
        <f>IF(C8156&lt;&gt;"",_xlfn.XLOOKUP(IFERROR(VALUE(C8156),C8156),'Items database'!A:A,'Items database'!B:B),(_xlfn.XLOOKUP(LEFT(E8156,3),Services,Services,"")))</f>
        <v/>
      </c>
      <c r="J8156" s="3" t="str">
        <f t="shared" si="255"/>
        <v/>
      </c>
    </row>
    <row r="8157" spans="1:10" x14ac:dyDescent="0.35">
      <c r="A8157" s="7" t="str">
        <f>IF('Payments Export'!A8161="","",'Payments Export'!A8161)</f>
        <v/>
      </c>
      <c r="B8157" s="7" t="str">
        <f>IF('Payments Export'!A8161="","",'Payments Export'!B8161)</f>
        <v/>
      </c>
      <c r="C8157" s="7" t="str">
        <f>IF(IFERROR(VALUE('Payments Export'!H8161),'Payments Export'!H8161)&lt;&gt;0,IFERROR(VALUE('Payments Export'!H8161),'Payments Export'!H8161),"")</f>
        <v/>
      </c>
      <c r="D8157" s="7" t="str">
        <f>IF('Payments Export'!I8161="","",'Payments Export'!I8161)</f>
        <v/>
      </c>
      <c r="E8157" s="7" t="str">
        <f t="shared" si="254"/>
        <v/>
      </c>
      <c r="F8157" s="7" t="str">
        <f>IF('Payments Export'!A8161="","",'Payments Export'!N8161)</f>
        <v/>
      </c>
      <c r="G8157" s="7" t="str">
        <f>IF('Payments Export'!A8161="","",'Payments Export'!O8161)</f>
        <v/>
      </c>
      <c r="H8157" s="7" t="str">
        <f>IF('Payments Export'!B8161="","",G8157-F8157)</f>
        <v/>
      </c>
      <c r="I8157" s="3" t="str">
        <f>IF(C8157&lt;&gt;"",_xlfn.XLOOKUP(IFERROR(VALUE(C8157),C8157),'Items database'!A:A,'Items database'!B:B),(_xlfn.XLOOKUP(LEFT(E8157,3),Services,Services,"")))</f>
        <v/>
      </c>
      <c r="J8157" s="3" t="str">
        <f t="shared" si="255"/>
        <v/>
      </c>
    </row>
    <row r="8158" spans="1:10" x14ac:dyDescent="0.35">
      <c r="A8158" s="7" t="str">
        <f>IF('Payments Export'!A8162="","",'Payments Export'!A8162)</f>
        <v/>
      </c>
      <c r="B8158" s="7" t="str">
        <f>IF('Payments Export'!A8162="","",'Payments Export'!B8162)</f>
        <v/>
      </c>
      <c r="C8158" s="7" t="str">
        <f>IF(IFERROR(VALUE('Payments Export'!H8162),'Payments Export'!H8162)&lt;&gt;0,IFERROR(VALUE('Payments Export'!H8162),'Payments Export'!H8162),"")</f>
        <v/>
      </c>
      <c r="D8158" s="7" t="str">
        <f>IF('Payments Export'!I8162="","",'Payments Export'!I8162)</f>
        <v/>
      </c>
      <c r="E8158" s="7" t="str">
        <f t="shared" si="254"/>
        <v/>
      </c>
      <c r="F8158" s="7" t="str">
        <f>IF('Payments Export'!A8162="","",'Payments Export'!N8162)</f>
        <v/>
      </c>
      <c r="G8158" s="7" t="str">
        <f>IF('Payments Export'!A8162="","",'Payments Export'!O8162)</f>
        <v/>
      </c>
      <c r="H8158" s="7" t="str">
        <f>IF('Payments Export'!B8162="","",G8158-F8158)</f>
        <v/>
      </c>
      <c r="I8158" s="3" t="str">
        <f>IF(C8158&lt;&gt;"",_xlfn.XLOOKUP(IFERROR(VALUE(C8158),C8158),'Items database'!A:A,'Items database'!B:B),(_xlfn.XLOOKUP(LEFT(E8158,3),Services,Services,"")))</f>
        <v/>
      </c>
      <c r="J8158" s="3" t="str">
        <f t="shared" si="255"/>
        <v/>
      </c>
    </row>
    <row r="8159" spans="1:10" x14ac:dyDescent="0.35">
      <c r="A8159" s="7" t="str">
        <f>IF('Payments Export'!A8163="","",'Payments Export'!A8163)</f>
        <v/>
      </c>
      <c r="B8159" s="7" t="str">
        <f>IF('Payments Export'!A8163="","",'Payments Export'!B8163)</f>
        <v/>
      </c>
      <c r="C8159" s="7" t="str">
        <f>IF(IFERROR(VALUE('Payments Export'!H8163),'Payments Export'!H8163)&lt;&gt;0,IFERROR(VALUE('Payments Export'!H8163),'Payments Export'!H8163),"")</f>
        <v/>
      </c>
      <c r="D8159" s="7" t="str">
        <f>IF('Payments Export'!I8163="","",'Payments Export'!I8163)</f>
        <v/>
      </c>
      <c r="E8159" s="7" t="str">
        <f t="shared" si="254"/>
        <v/>
      </c>
      <c r="F8159" s="7" t="str">
        <f>IF('Payments Export'!A8163="","",'Payments Export'!N8163)</f>
        <v/>
      </c>
      <c r="G8159" s="7" t="str">
        <f>IF('Payments Export'!A8163="","",'Payments Export'!O8163)</f>
        <v/>
      </c>
      <c r="H8159" s="7" t="str">
        <f>IF('Payments Export'!B8163="","",G8159-F8159)</f>
        <v/>
      </c>
      <c r="I8159" s="3" t="str">
        <f>IF(C8159&lt;&gt;"",_xlfn.XLOOKUP(IFERROR(VALUE(C8159),C8159),'Items database'!A:A,'Items database'!B:B),(_xlfn.XLOOKUP(LEFT(E8159,3),Services,Services,"")))</f>
        <v/>
      </c>
      <c r="J8159" s="3" t="str">
        <f t="shared" si="255"/>
        <v/>
      </c>
    </row>
    <row r="8160" spans="1:10" x14ac:dyDescent="0.35">
      <c r="A8160" s="7" t="str">
        <f>IF('Payments Export'!A8164="","",'Payments Export'!A8164)</f>
        <v/>
      </c>
      <c r="B8160" s="7" t="str">
        <f>IF('Payments Export'!A8164="","",'Payments Export'!B8164)</f>
        <v/>
      </c>
      <c r="C8160" s="7" t="str">
        <f>IF(IFERROR(VALUE('Payments Export'!H8164),'Payments Export'!H8164)&lt;&gt;0,IFERROR(VALUE('Payments Export'!H8164),'Payments Export'!H8164),"")</f>
        <v/>
      </c>
      <c r="D8160" s="7" t="str">
        <f>IF('Payments Export'!I8164="","",'Payments Export'!I8164)</f>
        <v/>
      </c>
      <c r="E8160" s="7" t="str">
        <f t="shared" si="254"/>
        <v/>
      </c>
      <c r="F8160" s="7" t="str">
        <f>IF('Payments Export'!A8164="","",'Payments Export'!N8164)</f>
        <v/>
      </c>
      <c r="G8160" s="7" t="str">
        <f>IF('Payments Export'!A8164="","",'Payments Export'!O8164)</f>
        <v/>
      </c>
      <c r="H8160" s="7" t="str">
        <f>IF('Payments Export'!B8164="","",G8160-F8160)</f>
        <v/>
      </c>
      <c r="I8160" s="3" t="str">
        <f>IF(C8160&lt;&gt;"",_xlfn.XLOOKUP(IFERROR(VALUE(C8160),C8160),'Items database'!A:A,'Items database'!B:B),(_xlfn.XLOOKUP(LEFT(E8160,3),Services,Services,"")))</f>
        <v/>
      </c>
      <c r="J8160" s="3" t="str">
        <f t="shared" si="255"/>
        <v/>
      </c>
    </row>
    <row r="8161" spans="1:10" x14ac:dyDescent="0.35">
      <c r="A8161" s="7" t="str">
        <f>IF('Payments Export'!A8165="","",'Payments Export'!A8165)</f>
        <v/>
      </c>
      <c r="B8161" s="7" t="str">
        <f>IF('Payments Export'!A8165="","",'Payments Export'!B8165)</f>
        <v/>
      </c>
      <c r="C8161" s="7" t="str">
        <f>IF(IFERROR(VALUE('Payments Export'!H8165),'Payments Export'!H8165)&lt;&gt;0,IFERROR(VALUE('Payments Export'!H8165),'Payments Export'!H8165),"")</f>
        <v/>
      </c>
      <c r="D8161" s="7" t="str">
        <f>IF('Payments Export'!I8165="","",'Payments Export'!I8165)</f>
        <v/>
      </c>
      <c r="E8161" s="7" t="str">
        <f t="shared" si="254"/>
        <v/>
      </c>
      <c r="F8161" s="7" t="str">
        <f>IF('Payments Export'!A8165="","",'Payments Export'!N8165)</f>
        <v/>
      </c>
      <c r="G8161" s="7" t="str">
        <f>IF('Payments Export'!A8165="","",'Payments Export'!O8165)</f>
        <v/>
      </c>
      <c r="H8161" s="7" t="str">
        <f>IF('Payments Export'!B8165="","",G8161-F8161)</f>
        <v/>
      </c>
      <c r="I8161" s="3" t="str">
        <f>IF(C8161&lt;&gt;"",_xlfn.XLOOKUP(IFERROR(VALUE(C8161),C8161),'Items database'!A:A,'Items database'!B:B),(_xlfn.XLOOKUP(LEFT(E8161,3),Services,Services,"")))</f>
        <v/>
      </c>
      <c r="J8161" s="3" t="str">
        <f t="shared" si="255"/>
        <v/>
      </c>
    </row>
    <row r="8162" spans="1:10" x14ac:dyDescent="0.35">
      <c r="A8162" s="7" t="str">
        <f>IF('Payments Export'!A8166="","",'Payments Export'!A8166)</f>
        <v/>
      </c>
      <c r="B8162" s="7" t="str">
        <f>IF('Payments Export'!A8166="","",'Payments Export'!B8166)</f>
        <v/>
      </c>
      <c r="C8162" s="7" t="str">
        <f>IF(IFERROR(VALUE('Payments Export'!H8166),'Payments Export'!H8166)&lt;&gt;0,IFERROR(VALUE('Payments Export'!H8166),'Payments Export'!H8166),"")</f>
        <v/>
      </c>
      <c r="D8162" s="7" t="str">
        <f>IF('Payments Export'!I8166="","",'Payments Export'!I8166)</f>
        <v/>
      </c>
      <c r="E8162" s="7" t="str">
        <f t="shared" si="254"/>
        <v/>
      </c>
      <c r="F8162" s="7" t="str">
        <f>IF('Payments Export'!A8166="","",'Payments Export'!N8166)</f>
        <v/>
      </c>
      <c r="G8162" s="7" t="str">
        <f>IF('Payments Export'!A8166="","",'Payments Export'!O8166)</f>
        <v/>
      </c>
      <c r="H8162" s="7" t="str">
        <f>IF('Payments Export'!B8166="","",G8162-F8162)</f>
        <v/>
      </c>
      <c r="I8162" s="3" t="str">
        <f>IF(C8162&lt;&gt;"",_xlfn.XLOOKUP(IFERROR(VALUE(C8162),C8162),'Items database'!A:A,'Items database'!B:B),(_xlfn.XLOOKUP(LEFT(E8162,3),Services,Services,"")))</f>
        <v/>
      </c>
      <c r="J8162" s="3" t="str">
        <f t="shared" si="255"/>
        <v/>
      </c>
    </row>
    <row r="8163" spans="1:10" x14ac:dyDescent="0.35">
      <c r="A8163" s="7" t="str">
        <f>IF('Payments Export'!A8167="","",'Payments Export'!A8167)</f>
        <v/>
      </c>
      <c r="B8163" s="7" t="str">
        <f>IF('Payments Export'!A8167="","",'Payments Export'!B8167)</f>
        <v/>
      </c>
      <c r="C8163" s="7" t="str">
        <f>IF(IFERROR(VALUE('Payments Export'!H8167),'Payments Export'!H8167)&lt;&gt;0,IFERROR(VALUE('Payments Export'!H8167),'Payments Export'!H8167),"")</f>
        <v/>
      </c>
      <c r="D8163" s="7" t="str">
        <f>IF('Payments Export'!I8167="","",'Payments Export'!I8167)</f>
        <v/>
      </c>
      <c r="E8163" s="7" t="str">
        <f t="shared" si="254"/>
        <v/>
      </c>
      <c r="F8163" s="7" t="str">
        <f>IF('Payments Export'!A8167="","",'Payments Export'!N8167)</f>
        <v/>
      </c>
      <c r="G8163" s="7" t="str">
        <f>IF('Payments Export'!A8167="","",'Payments Export'!O8167)</f>
        <v/>
      </c>
      <c r="H8163" s="7" t="str">
        <f>IF('Payments Export'!B8167="","",G8163-F8163)</f>
        <v/>
      </c>
      <c r="I8163" s="3" t="str">
        <f>IF(C8163&lt;&gt;"",_xlfn.XLOOKUP(IFERROR(VALUE(C8163),C8163),'Items database'!A:A,'Items database'!B:B),(_xlfn.XLOOKUP(LEFT(E8163,3),Services,Services,"")))</f>
        <v/>
      </c>
      <c r="J8163" s="3" t="str">
        <f t="shared" si="255"/>
        <v/>
      </c>
    </row>
    <row r="8164" spans="1:10" x14ac:dyDescent="0.35">
      <c r="A8164" s="7" t="str">
        <f>IF('Payments Export'!A8168="","",'Payments Export'!A8168)</f>
        <v/>
      </c>
      <c r="B8164" s="7" t="str">
        <f>IF('Payments Export'!A8168="","",'Payments Export'!B8168)</f>
        <v/>
      </c>
      <c r="C8164" s="7" t="str">
        <f>IF(IFERROR(VALUE('Payments Export'!H8168),'Payments Export'!H8168)&lt;&gt;0,IFERROR(VALUE('Payments Export'!H8168),'Payments Export'!H8168),"")</f>
        <v/>
      </c>
      <c r="D8164" s="7" t="str">
        <f>IF('Payments Export'!I8168="","",'Payments Export'!I8168)</f>
        <v/>
      </c>
      <c r="E8164" s="7" t="str">
        <f t="shared" si="254"/>
        <v/>
      </c>
      <c r="F8164" s="7" t="str">
        <f>IF('Payments Export'!A8168="","",'Payments Export'!N8168)</f>
        <v/>
      </c>
      <c r="G8164" s="7" t="str">
        <f>IF('Payments Export'!A8168="","",'Payments Export'!O8168)</f>
        <v/>
      </c>
      <c r="H8164" s="7" t="str">
        <f>IF('Payments Export'!B8168="","",G8164-F8164)</f>
        <v/>
      </c>
      <c r="I8164" s="3" t="str">
        <f>IF(C8164&lt;&gt;"",_xlfn.XLOOKUP(IFERROR(VALUE(C8164),C8164),'Items database'!A:A,'Items database'!B:B),(_xlfn.XLOOKUP(LEFT(E8164,3),Services,Services,"")))</f>
        <v/>
      </c>
      <c r="J8164" s="3" t="str">
        <f t="shared" si="255"/>
        <v/>
      </c>
    </row>
    <row r="8165" spans="1:10" x14ac:dyDescent="0.35">
      <c r="A8165" s="7" t="str">
        <f>IF('Payments Export'!A8169="","",'Payments Export'!A8169)</f>
        <v/>
      </c>
      <c r="B8165" s="7" t="str">
        <f>IF('Payments Export'!A8169="","",'Payments Export'!B8169)</f>
        <v/>
      </c>
      <c r="C8165" s="7" t="str">
        <f>IF(IFERROR(VALUE('Payments Export'!H8169),'Payments Export'!H8169)&lt;&gt;0,IFERROR(VALUE('Payments Export'!H8169),'Payments Export'!H8169),"")</f>
        <v/>
      </c>
      <c r="D8165" s="7" t="str">
        <f>IF('Payments Export'!I8169="","",'Payments Export'!I8169)</f>
        <v/>
      </c>
      <c r="E8165" s="7" t="str">
        <f t="shared" si="254"/>
        <v/>
      </c>
      <c r="F8165" s="7" t="str">
        <f>IF('Payments Export'!A8169="","",'Payments Export'!N8169)</f>
        <v/>
      </c>
      <c r="G8165" s="7" t="str">
        <f>IF('Payments Export'!A8169="","",'Payments Export'!O8169)</f>
        <v/>
      </c>
      <c r="H8165" s="7" t="str">
        <f>IF('Payments Export'!B8169="","",G8165-F8165)</f>
        <v/>
      </c>
      <c r="I8165" s="3" t="str">
        <f>IF(C8165&lt;&gt;"",_xlfn.XLOOKUP(IFERROR(VALUE(C8165),C8165),'Items database'!A:A,'Items database'!B:B),(_xlfn.XLOOKUP(LEFT(E8165,3),Services,Services,"")))</f>
        <v/>
      </c>
      <c r="J8165" s="3" t="str">
        <f t="shared" si="255"/>
        <v/>
      </c>
    </row>
    <row r="8166" spans="1:10" x14ac:dyDescent="0.35">
      <c r="A8166" s="7" t="str">
        <f>IF('Payments Export'!A8170="","",'Payments Export'!A8170)</f>
        <v/>
      </c>
      <c r="B8166" s="7" t="str">
        <f>IF('Payments Export'!A8170="","",'Payments Export'!B8170)</f>
        <v/>
      </c>
      <c r="C8166" s="7" t="str">
        <f>IF(IFERROR(VALUE('Payments Export'!H8170),'Payments Export'!H8170)&lt;&gt;0,IFERROR(VALUE('Payments Export'!H8170),'Payments Export'!H8170),"")</f>
        <v/>
      </c>
      <c r="D8166" s="7" t="str">
        <f>IF('Payments Export'!I8170="","",'Payments Export'!I8170)</f>
        <v/>
      </c>
      <c r="E8166" s="7" t="str">
        <f t="shared" si="254"/>
        <v/>
      </c>
      <c r="F8166" s="7" t="str">
        <f>IF('Payments Export'!A8170="","",'Payments Export'!N8170)</f>
        <v/>
      </c>
      <c r="G8166" s="7" t="str">
        <f>IF('Payments Export'!A8170="","",'Payments Export'!O8170)</f>
        <v/>
      </c>
      <c r="H8166" s="7" t="str">
        <f>IF('Payments Export'!B8170="","",G8166-F8166)</f>
        <v/>
      </c>
      <c r="I8166" s="3" t="str">
        <f>IF(C8166&lt;&gt;"",_xlfn.XLOOKUP(IFERROR(VALUE(C8166),C8166),'Items database'!A:A,'Items database'!B:B),(_xlfn.XLOOKUP(LEFT(E8166,3),Services,Services,"")))</f>
        <v/>
      </c>
      <c r="J8166" s="3" t="str">
        <f t="shared" si="255"/>
        <v/>
      </c>
    </row>
    <row r="8167" spans="1:10" x14ac:dyDescent="0.35">
      <c r="A8167" s="7" t="str">
        <f>IF('Payments Export'!A8171="","",'Payments Export'!A8171)</f>
        <v/>
      </c>
      <c r="B8167" s="7" t="str">
        <f>IF('Payments Export'!A8171="","",'Payments Export'!B8171)</f>
        <v/>
      </c>
      <c r="C8167" s="7" t="str">
        <f>IF(IFERROR(VALUE('Payments Export'!H8171),'Payments Export'!H8171)&lt;&gt;0,IFERROR(VALUE('Payments Export'!H8171),'Payments Export'!H8171),"")</f>
        <v/>
      </c>
      <c r="D8167" s="7" t="str">
        <f>IF('Payments Export'!I8171="","",'Payments Export'!I8171)</f>
        <v/>
      </c>
      <c r="E8167" s="7" t="str">
        <f t="shared" si="254"/>
        <v/>
      </c>
      <c r="F8167" s="7" t="str">
        <f>IF('Payments Export'!A8171="","",'Payments Export'!N8171)</f>
        <v/>
      </c>
      <c r="G8167" s="7" t="str">
        <f>IF('Payments Export'!A8171="","",'Payments Export'!O8171)</f>
        <v/>
      </c>
      <c r="H8167" s="7" t="str">
        <f>IF('Payments Export'!B8171="","",G8167-F8167)</f>
        <v/>
      </c>
      <c r="I8167" s="3" t="str">
        <f>IF(C8167&lt;&gt;"",_xlfn.XLOOKUP(IFERROR(VALUE(C8167),C8167),'Items database'!A:A,'Items database'!B:B),(_xlfn.XLOOKUP(LEFT(E8167,3),Services,Services,"")))</f>
        <v/>
      </c>
      <c r="J8167" s="3" t="str">
        <f t="shared" si="255"/>
        <v/>
      </c>
    </row>
    <row r="8168" spans="1:10" x14ac:dyDescent="0.35">
      <c r="A8168" s="7" t="str">
        <f>IF('Payments Export'!A8172="","",'Payments Export'!A8172)</f>
        <v/>
      </c>
      <c r="B8168" s="7" t="str">
        <f>IF('Payments Export'!A8172="","",'Payments Export'!B8172)</f>
        <v/>
      </c>
      <c r="C8168" s="7" t="str">
        <f>IF(IFERROR(VALUE('Payments Export'!H8172),'Payments Export'!H8172)&lt;&gt;0,IFERROR(VALUE('Payments Export'!H8172),'Payments Export'!H8172),"")</f>
        <v/>
      </c>
      <c r="D8168" s="7" t="str">
        <f>IF('Payments Export'!I8172="","",'Payments Export'!I8172)</f>
        <v/>
      </c>
      <c r="E8168" s="7" t="str">
        <f t="shared" si="254"/>
        <v/>
      </c>
      <c r="F8168" s="7" t="str">
        <f>IF('Payments Export'!A8172="","",'Payments Export'!N8172)</f>
        <v/>
      </c>
      <c r="G8168" s="7" t="str">
        <f>IF('Payments Export'!A8172="","",'Payments Export'!O8172)</f>
        <v/>
      </c>
      <c r="H8168" s="7" t="str">
        <f>IF('Payments Export'!B8172="","",G8168-F8168)</f>
        <v/>
      </c>
      <c r="I8168" s="3" t="str">
        <f>IF(C8168&lt;&gt;"",_xlfn.XLOOKUP(IFERROR(VALUE(C8168),C8168),'Items database'!A:A,'Items database'!B:B),(_xlfn.XLOOKUP(LEFT(E8168,3),Services,Services,"")))</f>
        <v/>
      </c>
      <c r="J8168" s="3" t="str">
        <f t="shared" si="255"/>
        <v/>
      </c>
    </row>
    <row r="8169" spans="1:10" x14ac:dyDescent="0.35">
      <c r="A8169" s="7" t="str">
        <f>IF('Payments Export'!A8173="","",'Payments Export'!A8173)</f>
        <v/>
      </c>
      <c r="B8169" s="7" t="str">
        <f>IF('Payments Export'!A8173="","",'Payments Export'!B8173)</f>
        <v/>
      </c>
      <c r="C8169" s="7" t="str">
        <f>IF(IFERROR(VALUE('Payments Export'!H8173),'Payments Export'!H8173)&lt;&gt;0,IFERROR(VALUE('Payments Export'!H8173),'Payments Export'!H8173),"")</f>
        <v/>
      </c>
      <c r="D8169" s="7" t="str">
        <f>IF('Payments Export'!I8173="","",'Payments Export'!I8173)</f>
        <v/>
      </c>
      <c r="E8169" s="7" t="str">
        <f t="shared" si="254"/>
        <v/>
      </c>
      <c r="F8169" s="7" t="str">
        <f>IF('Payments Export'!A8173="","",'Payments Export'!N8173)</f>
        <v/>
      </c>
      <c r="G8169" s="7" t="str">
        <f>IF('Payments Export'!A8173="","",'Payments Export'!O8173)</f>
        <v/>
      </c>
      <c r="H8169" s="7" t="str">
        <f>IF('Payments Export'!B8173="","",G8169-F8169)</f>
        <v/>
      </c>
      <c r="I8169" s="3" t="str">
        <f>IF(C8169&lt;&gt;"",_xlfn.XLOOKUP(IFERROR(VALUE(C8169),C8169),'Items database'!A:A,'Items database'!B:B),(_xlfn.XLOOKUP(LEFT(E8169,3),Services,Services,"")))</f>
        <v/>
      </c>
      <c r="J8169" s="3" t="str">
        <f t="shared" si="255"/>
        <v/>
      </c>
    </row>
    <row r="8170" spans="1:10" x14ac:dyDescent="0.35">
      <c r="A8170" s="7" t="str">
        <f>IF('Payments Export'!A8174="","",'Payments Export'!A8174)</f>
        <v/>
      </c>
      <c r="B8170" s="7" t="str">
        <f>IF('Payments Export'!A8174="","",'Payments Export'!B8174)</f>
        <v/>
      </c>
      <c r="C8170" s="7" t="str">
        <f>IF(IFERROR(VALUE('Payments Export'!H8174),'Payments Export'!H8174)&lt;&gt;0,IFERROR(VALUE('Payments Export'!H8174),'Payments Export'!H8174),"")</f>
        <v/>
      </c>
      <c r="D8170" s="7" t="str">
        <f>IF('Payments Export'!I8174="","",'Payments Export'!I8174)</f>
        <v/>
      </c>
      <c r="E8170" s="7" t="str">
        <f t="shared" si="254"/>
        <v/>
      </c>
      <c r="F8170" s="7" t="str">
        <f>IF('Payments Export'!A8174="","",'Payments Export'!N8174)</f>
        <v/>
      </c>
      <c r="G8170" s="7" t="str">
        <f>IF('Payments Export'!A8174="","",'Payments Export'!O8174)</f>
        <v/>
      </c>
      <c r="H8170" s="7" t="str">
        <f>IF('Payments Export'!B8174="","",G8170-F8170)</f>
        <v/>
      </c>
      <c r="I8170" s="3" t="str">
        <f>IF(C8170&lt;&gt;"",_xlfn.XLOOKUP(IFERROR(VALUE(C8170),C8170),'Items database'!A:A,'Items database'!B:B),(_xlfn.XLOOKUP(LEFT(E8170,3),Services,Services,"")))</f>
        <v/>
      </c>
      <c r="J8170" s="3" t="str">
        <f t="shared" si="255"/>
        <v/>
      </c>
    </row>
    <row r="8171" spans="1:10" x14ac:dyDescent="0.35">
      <c r="A8171" s="7" t="str">
        <f>IF('Payments Export'!A8175="","",'Payments Export'!A8175)</f>
        <v/>
      </c>
      <c r="B8171" s="7" t="str">
        <f>IF('Payments Export'!A8175="","",'Payments Export'!B8175)</f>
        <v/>
      </c>
      <c r="C8171" s="7" t="str">
        <f>IF(IFERROR(VALUE('Payments Export'!H8175),'Payments Export'!H8175)&lt;&gt;0,IFERROR(VALUE('Payments Export'!H8175),'Payments Export'!H8175),"")</f>
        <v/>
      </c>
      <c r="D8171" s="7" t="str">
        <f>IF('Payments Export'!I8175="","",'Payments Export'!I8175)</f>
        <v/>
      </c>
      <c r="E8171" s="7" t="str">
        <f t="shared" si="254"/>
        <v/>
      </c>
      <c r="F8171" s="7" t="str">
        <f>IF('Payments Export'!A8175="","",'Payments Export'!N8175)</f>
        <v/>
      </c>
      <c r="G8171" s="7" t="str">
        <f>IF('Payments Export'!A8175="","",'Payments Export'!O8175)</f>
        <v/>
      </c>
      <c r="H8171" s="7" t="str">
        <f>IF('Payments Export'!B8175="","",G8171-F8171)</f>
        <v/>
      </c>
      <c r="I8171" s="3" t="str">
        <f>IF(C8171&lt;&gt;"",_xlfn.XLOOKUP(IFERROR(VALUE(C8171),C8171),'Items database'!A:A,'Items database'!B:B),(_xlfn.XLOOKUP(LEFT(E8171,3),Services,Services,"")))</f>
        <v/>
      </c>
      <c r="J8171" s="3" t="str">
        <f t="shared" si="255"/>
        <v/>
      </c>
    </row>
    <row r="8172" spans="1:10" x14ac:dyDescent="0.35">
      <c r="A8172" s="7" t="str">
        <f>IF('Payments Export'!A8176="","",'Payments Export'!A8176)</f>
        <v/>
      </c>
      <c r="B8172" s="7" t="str">
        <f>IF('Payments Export'!A8176="","",'Payments Export'!B8176)</f>
        <v/>
      </c>
      <c r="C8172" s="7" t="str">
        <f>IF(IFERROR(VALUE('Payments Export'!H8176),'Payments Export'!H8176)&lt;&gt;0,IFERROR(VALUE('Payments Export'!H8176),'Payments Export'!H8176),"")</f>
        <v/>
      </c>
      <c r="D8172" s="7" t="str">
        <f>IF('Payments Export'!I8176="","",'Payments Export'!I8176)</f>
        <v/>
      </c>
      <c r="E8172" s="7" t="str">
        <f t="shared" si="254"/>
        <v/>
      </c>
      <c r="F8172" s="7" t="str">
        <f>IF('Payments Export'!A8176="","",'Payments Export'!N8176)</f>
        <v/>
      </c>
      <c r="G8172" s="7" t="str">
        <f>IF('Payments Export'!A8176="","",'Payments Export'!O8176)</f>
        <v/>
      </c>
      <c r="H8172" s="7" t="str">
        <f>IF('Payments Export'!B8176="","",G8172-F8172)</f>
        <v/>
      </c>
      <c r="I8172" s="3" t="str">
        <f>IF(C8172&lt;&gt;"",_xlfn.XLOOKUP(IFERROR(VALUE(C8172),C8172),'Items database'!A:A,'Items database'!B:B),(_xlfn.XLOOKUP(LEFT(E8172,3),Services,Services,"")))</f>
        <v/>
      </c>
      <c r="J8172" s="3" t="str">
        <f t="shared" si="255"/>
        <v/>
      </c>
    </row>
    <row r="8173" spans="1:10" x14ac:dyDescent="0.35">
      <c r="A8173" s="7" t="str">
        <f>IF('Payments Export'!A8177="","",'Payments Export'!A8177)</f>
        <v/>
      </c>
      <c r="B8173" s="7" t="str">
        <f>IF('Payments Export'!A8177="","",'Payments Export'!B8177)</f>
        <v/>
      </c>
      <c r="C8173" s="7" t="str">
        <f>IF(IFERROR(VALUE('Payments Export'!H8177),'Payments Export'!H8177)&lt;&gt;0,IFERROR(VALUE('Payments Export'!H8177),'Payments Export'!H8177),"")</f>
        <v/>
      </c>
      <c r="D8173" s="7" t="str">
        <f>IF('Payments Export'!I8177="","",'Payments Export'!I8177)</f>
        <v/>
      </c>
      <c r="E8173" s="7" t="str">
        <f t="shared" si="254"/>
        <v/>
      </c>
      <c r="F8173" s="7" t="str">
        <f>IF('Payments Export'!A8177="","",'Payments Export'!N8177)</f>
        <v/>
      </c>
      <c r="G8173" s="7" t="str">
        <f>IF('Payments Export'!A8177="","",'Payments Export'!O8177)</f>
        <v/>
      </c>
      <c r="H8173" s="7" t="str">
        <f>IF('Payments Export'!B8177="","",G8173-F8173)</f>
        <v/>
      </c>
      <c r="I8173" s="3" t="str">
        <f>IF(C8173&lt;&gt;"",_xlfn.XLOOKUP(IFERROR(VALUE(C8173),C8173),'Items database'!A:A,'Items database'!B:B),(_xlfn.XLOOKUP(LEFT(E8173,3),Services,Services,"")))</f>
        <v/>
      </c>
      <c r="J8173" s="3" t="str">
        <f t="shared" si="255"/>
        <v/>
      </c>
    </row>
    <row r="8174" spans="1:10" x14ac:dyDescent="0.35">
      <c r="A8174" s="7" t="str">
        <f>IF('Payments Export'!A8178="","",'Payments Export'!A8178)</f>
        <v/>
      </c>
      <c r="B8174" s="7" t="str">
        <f>IF('Payments Export'!A8178="","",'Payments Export'!B8178)</f>
        <v/>
      </c>
      <c r="C8174" s="7" t="str">
        <f>IF(IFERROR(VALUE('Payments Export'!H8178),'Payments Export'!H8178)&lt;&gt;0,IFERROR(VALUE('Payments Export'!H8178),'Payments Export'!H8178),"")</f>
        <v/>
      </c>
      <c r="D8174" s="7" t="str">
        <f>IF('Payments Export'!I8178="","",'Payments Export'!I8178)</f>
        <v/>
      </c>
      <c r="E8174" s="7" t="str">
        <f t="shared" si="254"/>
        <v/>
      </c>
      <c r="F8174" s="7" t="str">
        <f>IF('Payments Export'!A8178="","",'Payments Export'!N8178)</f>
        <v/>
      </c>
      <c r="G8174" s="7" t="str">
        <f>IF('Payments Export'!A8178="","",'Payments Export'!O8178)</f>
        <v/>
      </c>
      <c r="H8174" s="7" t="str">
        <f>IF('Payments Export'!B8178="","",G8174-F8174)</f>
        <v/>
      </c>
      <c r="I8174" s="3" t="str">
        <f>IF(C8174&lt;&gt;"",_xlfn.XLOOKUP(IFERROR(VALUE(C8174),C8174),'Items database'!A:A,'Items database'!B:B),(_xlfn.XLOOKUP(LEFT(E8174,3),Services,Services,"")))</f>
        <v/>
      </c>
      <c r="J8174" s="3" t="str">
        <f t="shared" si="255"/>
        <v/>
      </c>
    </row>
    <row r="8175" spans="1:10" x14ac:dyDescent="0.35">
      <c r="A8175" s="7" t="str">
        <f>IF('Payments Export'!A8179="","",'Payments Export'!A8179)</f>
        <v/>
      </c>
      <c r="B8175" s="7" t="str">
        <f>IF('Payments Export'!A8179="","",'Payments Export'!B8179)</f>
        <v/>
      </c>
      <c r="C8175" s="7" t="str">
        <f>IF(IFERROR(VALUE('Payments Export'!H8179),'Payments Export'!H8179)&lt;&gt;0,IFERROR(VALUE('Payments Export'!H8179),'Payments Export'!H8179),"")</f>
        <v/>
      </c>
      <c r="D8175" s="7" t="str">
        <f>IF('Payments Export'!I8179="","",'Payments Export'!I8179)</f>
        <v/>
      </c>
      <c r="E8175" s="7" t="str">
        <f t="shared" si="254"/>
        <v/>
      </c>
      <c r="F8175" s="7" t="str">
        <f>IF('Payments Export'!A8179="","",'Payments Export'!N8179)</f>
        <v/>
      </c>
      <c r="G8175" s="7" t="str">
        <f>IF('Payments Export'!A8179="","",'Payments Export'!O8179)</f>
        <v/>
      </c>
      <c r="H8175" s="7" t="str">
        <f>IF('Payments Export'!B8179="","",G8175-F8175)</f>
        <v/>
      </c>
      <c r="I8175" s="3" t="str">
        <f>IF(C8175&lt;&gt;"",_xlfn.XLOOKUP(IFERROR(VALUE(C8175),C8175),'Items database'!A:A,'Items database'!B:B),(_xlfn.XLOOKUP(LEFT(E8175,3),Services,Services,"")))</f>
        <v/>
      </c>
      <c r="J8175" s="3" t="str">
        <f t="shared" si="255"/>
        <v/>
      </c>
    </row>
    <row r="8176" spans="1:10" x14ac:dyDescent="0.35">
      <c r="A8176" s="7" t="str">
        <f>IF('Payments Export'!A8180="","",'Payments Export'!A8180)</f>
        <v/>
      </c>
      <c r="B8176" s="7" t="str">
        <f>IF('Payments Export'!A8180="","",'Payments Export'!B8180)</f>
        <v/>
      </c>
      <c r="C8176" s="7" t="str">
        <f>IF(IFERROR(VALUE('Payments Export'!H8180),'Payments Export'!H8180)&lt;&gt;0,IFERROR(VALUE('Payments Export'!H8180),'Payments Export'!H8180),"")</f>
        <v/>
      </c>
      <c r="D8176" s="7" t="str">
        <f>IF('Payments Export'!I8180="","",'Payments Export'!I8180)</f>
        <v/>
      </c>
      <c r="E8176" s="7" t="str">
        <f t="shared" si="254"/>
        <v/>
      </c>
      <c r="F8176" s="7" t="str">
        <f>IF('Payments Export'!A8180="","",'Payments Export'!N8180)</f>
        <v/>
      </c>
      <c r="G8176" s="7" t="str">
        <f>IF('Payments Export'!A8180="","",'Payments Export'!O8180)</f>
        <v/>
      </c>
      <c r="H8176" s="7" t="str">
        <f>IF('Payments Export'!B8180="","",G8176-F8176)</f>
        <v/>
      </c>
      <c r="I8176" s="3" t="str">
        <f>IF(C8176&lt;&gt;"",_xlfn.XLOOKUP(IFERROR(VALUE(C8176),C8176),'Items database'!A:A,'Items database'!B:B),(_xlfn.XLOOKUP(LEFT(E8176,3),Services,Services,"")))</f>
        <v/>
      </c>
      <c r="J8176" s="3" t="str">
        <f t="shared" si="255"/>
        <v/>
      </c>
    </row>
    <row r="8177" spans="1:10" x14ac:dyDescent="0.35">
      <c r="A8177" s="7" t="str">
        <f>IF('Payments Export'!A8181="","",'Payments Export'!A8181)</f>
        <v/>
      </c>
      <c r="B8177" s="7" t="str">
        <f>IF('Payments Export'!A8181="","",'Payments Export'!B8181)</f>
        <v/>
      </c>
      <c r="C8177" s="7" t="str">
        <f>IF(IFERROR(VALUE('Payments Export'!H8181),'Payments Export'!H8181)&lt;&gt;0,IFERROR(VALUE('Payments Export'!H8181),'Payments Export'!H8181),"")</f>
        <v/>
      </c>
      <c r="D8177" s="7" t="str">
        <f>IF('Payments Export'!I8181="","",'Payments Export'!I8181)</f>
        <v/>
      </c>
      <c r="E8177" s="7" t="str">
        <f t="shared" si="254"/>
        <v/>
      </c>
      <c r="F8177" s="7" t="str">
        <f>IF('Payments Export'!A8181="","",'Payments Export'!N8181)</f>
        <v/>
      </c>
      <c r="G8177" s="7" t="str">
        <f>IF('Payments Export'!A8181="","",'Payments Export'!O8181)</f>
        <v/>
      </c>
      <c r="H8177" s="7" t="str">
        <f>IF('Payments Export'!B8181="","",G8177-F8177)</f>
        <v/>
      </c>
      <c r="I8177" s="3" t="str">
        <f>IF(C8177&lt;&gt;"",_xlfn.XLOOKUP(IFERROR(VALUE(C8177),C8177),'Items database'!A:A,'Items database'!B:B),(_xlfn.XLOOKUP(LEFT(E8177,3),Services,Services,"")))</f>
        <v/>
      </c>
      <c r="J8177" s="3" t="str">
        <f t="shared" si="255"/>
        <v/>
      </c>
    </row>
    <row r="8178" spans="1:10" x14ac:dyDescent="0.35">
      <c r="A8178" s="7" t="str">
        <f>IF('Payments Export'!A8182="","",'Payments Export'!A8182)</f>
        <v/>
      </c>
      <c r="B8178" s="7" t="str">
        <f>IF('Payments Export'!A8182="","",'Payments Export'!B8182)</f>
        <v/>
      </c>
      <c r="C8178" s="7" t="str">
        <f>IF(IFERROR(VALUE('Payments Export'!H8182),'Payments Export'!H8182)&lt;&gt;0,IFERROR(VALUE('Payments Export'!H8182),'Payments Export'!H8182),"")</f>
        <v/>
      </c>
      <c r="D8178" s="7" t="str">
        <f>IF('Payments Export'!I8182="","",'Payments Export'!I8182)</f>
        <v/>
      </c>
      <c r="E8178" s="7" t="str">
        <f t="shared" si="254"/>
        <v/>
      </c>
      <c r="F8178" s="7" t="str">
        <f>IF('Payments Export'!A8182="","",'Payments Export'!N8182)</f>
        <v/>
      </c>
      <c r="G8178" s="7" t="str">
        <f>IF('Payments Export'!A8182="","",'Payments Export'!O8182)</f>
        <v/>
      </c>
      <c r="H8178" s="7" t="str">
        <f>IF('Payments Export'!B8182="","",G8178-F8178)</f>
        <v/>
      </c>
      <c r="I8178" s="3" t="str">
        <f>IF(C8178&lt;&gt;"",_xlfn.XLOOKUP(IFERROR(VALUE(C8178),C8178),'Items database'!A:A,'Items database'!B:B),(_xlfn.XLOOKUP(LEFT(E8178,3),Services,Services,"")))</f>
        <v/>
      </c>
      <c r="J8178" s="3" t="str">
        <f t="shared" si="255"/>
        <v/>
      </c>
    </row>
    <row r="8179" spans="1:10" x14ac:dyDescent="0.35">
      <c r="A8179" s="7" t="str">
        <f>IF('Payments Export'!A8183="","",'Payments Export'!A8183)</f>
        <v/>
      </c>
      <c r="B8179" s="7" t="str">
        <f>IF('Payments Export'!A8183="","",'Payments Export'!B8183)</f>
        <v/>
      </c>
      <c r="C8179" s="7" t="str">
        <f>IF(IFERROR(VALUE('Payments Export'!H8183),'Payments Export'!H8183)&lt;&gt;0,IFERROR(VALUE('Payments Export'!H8183),'Payments Export'!H8183),"")</f>
        <v/>
      </c>
      <c r="D8179" s="7" t="str">
        <f>IF('Payments Export'!I8183="","",'Payments Export'!I8183)</f>
        <v/>
      </c>
      <c r="E8179" s="7" t="str">
        <f t="shared" si="254"/>
        <v/>
      </c>
      <c r="F8179" s="7" t="str">
        <f>IF('Payments Export'!A8183="","",'Payments Export'!N8183)</f>
        <v/>
      </c>
      <c r="G8179" s="7" t="str">
        <f>IF('Payments Export'!A8183="","",'Payments Export'!O8183)</f>
        <v/>
      </c>
      <c r="H8179" s="7" t="str">
        <f>IF('Payments Export'!B8183="","",G8179-F8179)</f>
        <v/>
      </c>
      <c r="I8179" s="3" t="str">
        <f>IF(C8179&lt;&gt;"",_xlfn.XLOOKUP(IFERROR(VALUE(C8179),C8179),'Items database'!A:A,'Items database'!B:B),(_xlfn.XLOOKUP(LEFT(E8179,3),Services,Services,"")))</f>
        <v/>
      </c>
      <c r="J8179" s="3" t="str">
        <f t="shared" si="255"/>
        <v/>
      </c>
    </row>
    <row r="8180" spans="1:10" x14ac:dyDescent="0.35">
      <c r="A8180" s="7" t="str">
        <f>IF('Payments Export'!A8184="","",'Payments Export'!A8184)</f>
        <v/>
      </c>
      <c r="B8180" s="7" t="str">
        <f>IF('Payments Export'!A8184="","",'Payments Export'!B8184)</f>
        <v/>
      </c>
      <c r="C8180" s="7" t="str">
        <f>IF(IFERROR(VALUE('Payments Export'!H8184),'Payments Export'!H8184)&lt;&gt;0,IFERROR(VALUE('Payments Export'!H8184),'Payments Export'!H8184),"")</f>
        <v/>
      </c>
      <c r="D8180" s="7" t="str">
        <f>IF('Payments Export'!I8184="","",'Payments Export'!I8184)</f>
        <v/>
      </c>
      <c r="E8180" s="7" t="str">
        <f t="shared" si="254"/>
        <v/>
      </c>
      <c r="F8180" s="7" t="str">
        <f>IF('Payments Export'!A8184="","",'Payments Export'!N8184)</f>
        <v/>
      </c>
      <c r="G8180" s="7" t="str">
        <f>IF('Payments Export'!A8184="","",'Payments Export'!O8184)</f>
        <v/>
      </c>
      <c r="H8180" s="7" t="str">
        <f>IF('Payments Export'!B8184="","",G8180-F8180)</f>
        <v/>
      </c>
      <c r="I8180" s="3" t="str">
        <f>IF(C8180&lt;&gt;"",_xlfn.XLOOKUP(IFERROR(VALUE(C8180),C8180),'Items database'!A:A,'Items database'!B:B),(_xlfn.XLOOKUP(LEFT(E8180,3),Services,Services,"")))</f>
        <v/>
      </c>
      <c r="J8180" s="3" t="str">
        <f t="shared" si="255"/>
        <v/>
      </c>
    </row>
    <row r="8181" spans="1:10" x14ac:dyDescent="0.35">
      <c r="A8181" s="7" t="str">
        <f>IF('Payments Export'!A8185="","",'Payments Export'!A8185)</f>
        <v/>
      </c>
      <c r="B8181" s="7" t="str">
        <f>IF('Payments Export'!A8185="","",'Payments Export'!B8185)</f>
        <v/>
      </c>
      <c r="C8181" s="7" t="str">
        <f>IF(IFERROR(VALUE('Payments Export'!H8185),'Payments Export'!H8185)&lt;&gt;0,IFERROR(VALUE('Payments Export'!H8185),'Payments Export'!H8185),"")</f>
        <v/>
      </c>
      <c r="D8181" s="7" t="str">
        <f>IF('Payments Export'!I8185="","",'Payments Export'!I8185)</f>
        <v/>
      </c>
      <c r="E8181" s="7" t="str">
        <f t="shared" si="254"/>
        <v/>
      </c>
      <c r="F8181" s="7" t="str">
        <f>IF('Payments Export'!A8185="","",'Payments Export'!N8185)</f>
        <v/>
      </c>
      <c r="G8181" s="7" t="str">
        <f>IF('Payments Export'!A8185="","",'Payments Export'!O8185)</f>
        <v/>
      </c>
      <c r="H8181" s="7" t="str">
        <f>IF('Payments Export'!B8185="","",G8181-F8181)</f>
        <v/>
      </c>
      <c r="I8181" s="3" t="str">
        <f>IF(C8181&lt;&gt;"",_xlfn.XLOOKUP(IFERROR(VALUE(C8181),C8181),'Items database'!A:A,'Items database'!B:B),(_xlfn.XLOOKUP(LEFT(E8181,3),Services,Services,"")))</f>
        <v/>
      </c>
      <c r="J8181" s="3" t="str">
        <f t="shared" si="255"/>
        <v/>
      </c>
    </row>
    <row r="8182" spans="1:10" x14ac:dyDescent="0.35">
      <c r="A8182" s="7" t="str">
        <f>IF('Payments Export'!A8186="","",'Payments Export'!A8186)</f>
        <v/>
      </c>
      <c r="B8182" s="7" t="str">
        <f>IF('Payments Export'!A8186="","",'Payments Export'!B8186)</f>
        <v/>
      </c>
      <c r="C8182" s="7" t="str">
        <f>IF(IFERROR(VALUE('Payments Export'!H8186),'Payments Export'!H8186)&lt;&gt;0,IFERROR(VALUE('Payments Export'!H8186),'Payments Export'!H8186),"")</f>
        <v/>
      </c>
      <c r="D8182" s="7" t="str">
        <f>IF('Payments Export'!I8186="","",'Payments Export'!I8186)</f>
        <v/>
      </c>
      <c r="E8182" s="7" t="str">
        <f t="shared" si="254"/>
        <v/>
      </c>
      <c r="F8182" s="7" t="str">
        <f>IF('Payments Export'!A8186="","",'Payments Export'!N8186)</f>
        <v/>
      </c>
      <c r="G8182" s="7" t="str">
        <f>IF('Payments Export'!A8186="","",'Payments Export'!O8186)</f>
        <v/>
      </c>
      <c r="H8182" s="7" t="str">
        <f>IF('Payments Export'!B8186="","",G8182-F8182)</f>
        <v/>
      </c>
      <c r="I8182" s="3" t="str">
        <f>IF(C8182&lt;&gt;"",_xlfn.XLOOKUP(IFERROR(VALUE(C8182),C8182),'Items database'!A:A,'Items database'!B:B),(_xlfn.XLOOKUP(LEFT(E8182,3),Services,Services,"")))</f>
        <v/>
      </c>
      <c r="J8182" s="3" t="str">
        <f t="shared" si="255"/>
        <v/>
      </c>
    </row>
    <row r="8183" spans="1:10" x14ac:dyDescent="0.35">
      <c r="A8183" s="7" t="str">
        <f>IF('Payments Export'!A8187="","",'Payments Export'!A8187)</f>
        <v/>
      </c>
      <c r="B8183" s="7" t="str">
        <f>IF('Payments Export'!A8187="","",'Payments Export'!B8187)</f>
        <v/>
      </c>
      <c r="C8183" s="7" t="str">
        <f>IF(IFERROR(VALUE('Payments Export'!H8187),'Payments Export'!H8187)&lt;&gt;0,IFERROR(VALUE('Payments Export'!H8187),'Payments Export'!H8187),"")</f>
        <v/>
      </c>
      <c r="D8183" s="7" t="str">
        <f>IF('Payments Export'!I8187="","",'Payments Export'!I8187)</f>
        <v/>
      </c>
      <c r="E8183" s="7" t="str">
        <f t="shared" si="254"/>
        <v/>
      </c>
      <c r="F8183" s="7" t="str">
        <f>IF('Payments Export'!A8187="","",'Payments Export'!N8187)</f>
        <v/>
      </c>
      <c r="G8183" s="7" t="str">
        <f>IF('Payments Export'!A8187="","",'Payments Export'!O8187)</f>
        <v/>
      </c>
      <c r="H8183" s="7" t="str">
        <f>IF('Payments Export'!B8187="","",G8183-F8183)</f>
        <v/>
      </c>
      <c r="I8183" s="3" t="str">
        <f>IF(C8183&lt;&gt;"",_xlfn.XLOOKUP(IFERROR(VALUE(C8183),C8183),'Items database'!A:A,'Items database'!B:B),(_xlfn.XLOOKUP(LEFT(E8183,3),Services,Services,"")))</f>
        <v/>
      </c>
      <c r="J8183" s="3" t="str">
        <f t="shared" si="255"/>
        <v/>
      </c>
    </row>
    <row r="8184" spans="1:10" x14ac:dyDescent="0.35">
      <c r="A8184" s="7" t="str">
        <f>IF('Payments Export'!A8188="","",'Payments Export'!A8188)</f>
        <v/>
      </c>
      <c r="B8184" s="7" t="str">
        <f>IF('Payments Export'!A8188="","",'Payments Export'!B8188)</f>
        <v/>
      </c>
      <c r="C8184" s="7" t="str">
        <f>IF(IFERROR(VALUE('Payments Export'!H8188),'Payments Export'!H8188)&lt;&gt;0,IFERROR(VALUE('Payments Export'!H8188),'Payments Export'!H8188),"")</f>
        <v/>
      </c>
      <c r="D8184" s="7" t="str">
        <f>IF('Payments Export'!I8188="","",'Payments Export'!I8188)</f>
        <v/>
      </c>
      <c r="E8184" s="7" t="str">
        <f t="shared" si="254"/>
        <v/>
      </c>
      <c r="F8184" s="7" t="str">
        <f>IF('Payments Export'!A8188="","",'Payments Export'!N8188)</f>
        <v/>
      </c>
      <c r="G8184" s="7" t="str">
        <f>IF('Payments Export'!A8188="","",'Payments Export'!O8188)</f>
        <v/>
      </c>
      <c r="H8184" s="7" t="str">
        <f>IF('Payments Export'!B8188="","",G8184-F8184)</f>
        <v/>
      </c>
      <c r="I8184" s="3" t="str">
        <f>IF(C8184&lt;&gt;"",_xlfn.XLOOKUP(IFERROR(VALUE(C8184),C8184),'Items database'!A:A,'Items database'!B:B),(_xlfn.XLOOKUP(LEFT(E8184,3),Services,Services,"")))</f>
        <v/>
      </c>
      <c r="J8184" s="3" t="str">
        <f t="shared" si="255"/>
        <v/>
      </c>
    </row>
    <row r="8185" spans="1:10" x14ac:dyDescent="0.35">
      <c r="A8185" s="7" t="str">
        <f>IF('Payments Export'!A8189="","",'Payments Export'!A8189)</f>
        <v/>
      </c>
      <c r="B8185" s="7" t="str">
        <f>IF('Payments Export'!A8189="","",'Payments Export'!B8189)</f>
        <v/>
      </c>
      <c r="C8185" s="7" t="str">
        <f>IF(IFERROR(VALUE('Payments Export'!H8189),'Payments Export'!H8189)&lt;&gt;0,IFERROR(VALUE('Payments Export'!H8189),'Payments Export'!H8189),"")</f>
        <v/>
      </c>
      <c r="D8185" s="7" t="str">
        <f>IF('Payments Export'!I8189="","",'Payments Export'!I8189)</f>
        <v/>
      </c>
      <c r="E8185" s="7" t="str">
        <f t="shared" si="254"/>
        <v/>
      </c>
      <c r="F8185" s="7" t="str">
        <f>IF('Payments Export'!A8189="","",'Payments Export'!N8189)</f>
        <v/>
      </c>
      <c r="G8185" s="7" t="str">
        <f>IF('Payments Export'!A8189="","",'Payments Export'!O8189)</f>
        <v/>
      </c>
      <c r="H8185" s="7" t="str">
        <f>IF('Payments Export'!B8189="","",G8185-F8185)</f>
        <v/>
      </c>
      <c r="I8185" s="3" t="str">
        <f>IF(C8185&lt;&gt;"",_xlfn.XLOOKUP(IFERROR(VALUE(C8185),C8185),'Items database'!A:A,'Items database'!B:B),(_xlfn.XLOOKUP(LEFT(E8185,3),Services,Services,"")))</f>
        <v/>
      </c>
      <c r="J8185" s="3" t="str">
        <f t="shared" si="255"/>
        <v/>
      </c>
    </row>
    <row r="8186" spans="1:10" x14ac:dyDescent="0.35">
      <c r="A8186" s="7" t="str">
        <f>IF('Payments Export'!A8190="","",'Payments Export'!A8190)</f>
        <v/>
      </c>
      <c r="B8186" s="7" t="str">
        <f>IF('Payments Export'!A8190="","",'Payments Export'!B8190)</f>
        <v/>
      </c>
      <c r="C8186" s="7" t="str">
        <f>IF(IFERROR(VALUE('Payments Export'!H8190),'Payments Export'!H8190)&lt;&gt;0,IFERROR(VALUE('Payments Export'!H8190),'Payments Export'!H8190),"")</f>
        <v/>
      </c>
      <c r="D8186" s="7" t="str">
        <f>IF('Payments Export'!I8190="","",'Payments Export'!I8190)</f>
        <v/>
      </c>
      <c r="E8186" s="7" t="str">
        <f t="shared" si="254"/>
        <v/>
      </c>
      <c r="F8186" s="7" t="str">
        <f>IF('Payments Export'!A8190="","",'Payments Export'!N8190)</f>
        <v/>
      </c>
      <c r="G8186" s="7" t="str">
        <f>IF('Payments Export'!A8190="","",'Payments Export'!O8190)</f>
        <v/>
      </c>
      <c r="H8186" s="7" t="str">
        <f>IF('Payments Export'!B8190="","",G8186-F8186)</f>
        <v/>
      </c>
      <c r="I8186" s="3" t="str">
        <f>IF(C8186&lt;&gt;"",_xlfn.XLOOKUP(IFERROR(VALUE(C8186),C8186),'Items database'!A:A,'Items database'!B:B),(_xlfn.XLOOKUP(LEFT(E8186,3),Services,Services,"")))</f>
        <v/>
      </c>
      <c r="J8186" s="3" t="str">
        <f t="shared" si="255"/>
        <v/>
      </c>
    </row>
    <row r="8187" spans="1:10" x14ac:dyDescent="0.35">
      <c r="A8187" s="7" t="str">
        <f>IF('Payments Export'!A8191="","",'Payments Export'!A8191)</f>
        <v/>
      </c>
      <c r="B8187" s="7" t="str">
        <f>IF('Payments Export'!A8191="","",'Payments Export'!B8191)</f>
        <v/>
      </c>
      <c r="C8187" s="7" t="str">
        <f>IF(IFERROR(VALUE('Payments Export'!H8191),'Payments Export'!H8191)&lt;&gt;0,IFERROR(VALUE('Payments Export'!H8191),'Payments Export'!H8191),"")</f>
        <v/>
      </c>
      <c r="D8187" s="7" t="str">
        <f>IF('Payments Export'!I8191="","",'Payments Export'!I8191)</f>
        <v/>
      </c>
      <c r="E8187" s="7" t="str">
        <f t="shared" si="254"/>
        <v/>
      </c>
      <c r="F8187" s="7" t="str">
        <f>IF('Payments Export'!A8191="","",'Payments Export'!N8191)</f>
        <v/>
      </c>
      <c r="G8187" s="7" t="str">
        <f>IF('Payments Export'!A8191="","",'Payments Export'!O8191)</f>
        <v/>
      </c>
      <c r="H8187" s="7" t="str">
        <f>IF('Payments Export'!B8191="","",G8187-F8187)</f>
        <v/>
      </c>
      <c r="I8187" s="3" t="str">
        <f>IF(C8187&lt;&gt;"",_xlfn.XLOOKUP(IFERROR(VALUE(C8187),C8187),'Items database'!A:A,'Items database'!B:B),(_xlfn.XLOOKUP(LEFT(E8187,3),Services,Services,"")))</f>
        <v/>
      </c>
      <c r="J8187" s="3" t="str">
        <f t="shared" si="255"/>
        <v/>
      </c>
    </row>
    <row r="8188" spans="1:10" x14ac:dyDescent="0.35">
      <c r="A8188" s="7" t="str">
        <f>IF('Payments Export'!A8192="","",'Payments Export'!A8192)</f>
        <v/>
      </c>
      <c r="B8188" s="7" t="str">
        <f>IF('Payments Export'!A8192="","",'Payments Export'!B8192)</f>
        <v/>
      </c>
      <c r="C8188" s="7" t="str">
        <f>IF(IFERROR(VALUE('Payments Export'!H8192),'Payments Export'!H8192)&lt;&gt;0,IFERROR(VALUE('Payments Export'!H8192),'Payments Export'!H8192),"")</f>
        <v/>
      </c>
      <c r="D8188" s="7" t="str">
        <f>IF('Payments Export'!I8192="","",'Payments Export'!I8192)</f>
        <v/>
      </c>
      <c r="E8188" s="7" t="str">
        <f t="shared" si="254"/>
        <v/>
      </c>
      <c r="F8188" s="7" t="str">
        <f>IF('Payments Export'!A8192="","",'Payments Export'!N8192)</f>
        <v/>
      </c>
      <c r="G8188" s="7" t="str">
        <f>IF('Payments Export'!A8192="","",'Payments Export'!O8192)</f>
        <v/>
      </c>
      <c r="H8188" s="7" t="str">
        <f>IF('Payments Export'!B8192="","",G8188-F8188)</f>
        <v/>
      </c>
      <c r="I8188" s="3" t="str">
        <f>IF(C8188&lt;&gt;"",_xlfn.XLOOKUP(IFERROR(VALUE(C8188),C8188),'Items database'!A:A,'Items database'!B:B),(_xlfn.XLOOKUP(LEFT(E8188,3),Services,Services,"")))</f>
        <v/>
      </c>
      <c r="J8188" s="3" t="str">
        <f t="shared" si="255"/>
        <v/>
      </c>
    </row>
    <row r="8189" spans="1:10" x14ac:dyDescent="0.35">
      <c r="A8189" s="7" t="str">
        <f>IF('Payments Export'!A8193="","",'Payments Export'!A8193)</f>
        <v/>
      </c>
      <c r="B8189" s="7" t="str">
        <f>IF('Payments Export'!A8193="","",'Payments Export'!B8193)</f>
        <v/>
      </c>
      <c r="C8189" s="7" t="str">
        <f>IF(IFERROR(VALUE('Payments Export'!H8193),'Payments Export'!H8193)&lt;&gt;0,IFERROR(VALUE('Payments Export'!H8193),'Payments Export'!H8193),"")</f>
        <v/>
      </c>
      <c r="D8189" s="7" t="str">
        <f>IF('Payments Export'!I8193="","",'Payments Export'!I8193)</f>
        <v/>
      </c>
      <c r="E8189" s="7" t="str">
        <f t="shared" si="254"/>
        <v/>
      </c>
      <c r="F8189" s="7" t="str">
        <f>IF('Payments Export'!A8193="","",'Payments Export'!N8193)</f>
        <v/>
      </c>
      <c r="G8189" s="7" t="str">
        <f>IF('Payments Export'!A8193="","",'Payments Export'!O8193)</f>
        <v/>
      </c>
      <c r="H8189" s="7" t="str">
        <f>IF('Payments Export'!B8193="","",G8189-F8189)</f>
        <v/>
      </c>
      <c r="I8189" s="3" t="str">
        <f>IF(C8189&lt;&gt;"",_xlfn.XLOOKUP(IFERROR(VALUE(C8189),C8189),'Items database'!A:A,'Items database'!B:B),(_xlfn.XLOOKUP(LEFT(E8189,3),Services,Services,"")))</f>
        <v/>
      </c>
      <c r="J8189" s="3" t="str">
        <f t="shared" si="255"/>
        <v/>
      </c>
    </row>
    <row r="8190" spans="1:10" x14ac:dyDescent="0.35">
      <c r="A8190" s="7" t="str">
        <f>IF('Payments Export'!A8194="","",'Payments Export'!A8194)</f>
        <v/>
      </c>
      <c r="B8190" s="7" t="str">
        <f>IF('Payments Export'!A8194="","",'Payments Export'!B8194)</f>
        <v/>
      </c>
      <c r="C8190" s="7" t="str">
        <f>IF(IFERROR(VALUE('Payments Export'!H8194),'Payments Export'!H8194)&lt;&gt;0,IFERROR(VALUE('Payments Export'!H8194),'Payments Export'!H8194),"")</f>
        <v/>
      </c>
      <c r="D8190" s="7" t="str">
        <f>IF('Payments Export'!I8194="","",'Payments Export'!I8194)</f>
        <v/>
      </c>
      <c r="E8190" s="7" t="str">
        <f t="shared" si="254"/>
        <v/>
      </c>
      <c r="F8190" s="7" t="str">
        <f>IF('Payments Export'!A8194="","",'Payments Export'!N8194)</f>
        <v/>
      </c>
      <c r="G8190" s="7" t="str">
        <f>IF('Payments Export'!A8194="","",'Payments Export'!O8194)</f>
        <v/>
      </c>
      <c r="H8190" s="7" t="str">
        <f>IF('Payments Export'!B8194="","",G8190-F8190)</f>
        <v/>
      </c>
      <c r="I8190" s="3" t="str">
        <f>IF(C8190&lt;&gt;"",_xlfn.XLOOKUP(IFERROR(VALUE(C8190),C8190),'Items database'!A:A,'Items database'!B:B),(_xlfn.XLOOKUP(LEFT(E8190,3),Services,Services,"")))</f>
        <v/>
      </c>
      <c r="J8190" s="3" t="str">
        <f t="shared" si="255"/>
        <v/>
      </c>
    </row>
    <row r="8191" spans="1:10" x14ac:dyDescent="0.35">
      <c r="A8191" s="7" t="str">
        <f>IF('Payments Export'!A8195="","",'Payments Export'!A8195)</f>
        <v/>
      </c>
      <c r="B8191" s="7" t="str">
        <f>IF('Payments Export'!A8195="","",'Payments Export'!B8195)</f>
        <v/>
      </c>
      <c r="C8191" s="7" t="str">
        <f>IF(IFERROR(VALUE('Payments Export'!H8195),'Payments Export'!H8195)&lt;&gt;0,IFERROR(VALUE('Payments Export'!H8195),'Payments Export'!H8195),"")</f>
        <v/>
      </c>
      <c r="D8191" s="7" t="str">
        <f>IF('Payments Export'!I8195="","",'Payments Export'!I8195)</f>
        <v/>
      </c>
      <c r="E8191" s="7" t="str">
        <f t="shared" si="254"/>
        <v/>
      </c>
      <c r="F8191" s="7" t="str">
        <f>IF('Payments Export'!A8195="","",'Payments Export'!N8195)</f>
        <v/>
      </c>
      <c r="G8191" s="7" t="str">
        <f>IF('Payments Export'!A8195="","",'Payments Export'!O8195)</f>
        <v/>
      </c>
      <c r="H8191" s="7" t="str">
        <f>IF('Payments Export'!B8195="","",G8191-F8191)</f>
        <v/>
      </c>
      <c r="I8191" s="3" t="str">
        <f>IF(C8191&lt;&gt;"",_xlfn.XLOOKUP(IFERROR(VALUE(C8191),C8191),'Items database'!A:A,'Items database'!B:B),(_xlfn.XLOOKUP(LEFT(E8191,3),Services,Services,"")))</f>
        <v/>
      </c>
      <c r="J8191" s="3" t="str">
        <f t="shared" si="255"/>
        <v/>
      </c>
    </row>
    <row r="8192" spans="1:10" x14ac:dyDescent="0.35">
      <c r="A8192" s="7" t="str">
        <f>IF('Payments Export'!A8196="","",'Payments Export'!A8196)</f>
        <v/>
      </c>
      <c r="B8192" s="7" t="str">
        <f>IF('Payments Export'!A8196="","",'Payments Export'!B8196)</f>
        <v/>
      </c>
      <c r="C8192" s="7" t="str">
        <f>IF(IFERROR(VALUE('Payments Export'!H8196),'Payments Export'!H8196)&lt;&gt;0,IFERROR(VALUE('Payments Export'!H8196),'Payments Export'!H8196),"")</f>
        <v/>
      </c>
      <c r="D8192" s="7" t="str">
        <f>IF('Payments Export'!I8196="","",'Payments Export'!I8196)</f>
        <v/>
      </c>
      <c r="E8192" s="7" t="str">
        <f t="shared" si="254"/>
        <v/>
      </c>
      <c r="F8192" s="7" t="str">
        <f>IF('Payments Export'!A8196="","",'Payments Export'!N8196)</f>
        <v/>
      </c>
      <c r="G8192" s="7" t="str">
        <f>IF('Payments Export'!A8196="","",'Payments Export'!O8196)</f>
        <v/>
      </c>
      <c r="H8192" s="7" t="str">
        <f>IF('Payments Export'!B8196="","",G8192-F8192)</f>
        <v/>
      </c>
      <c r="I8192" s="3" t="str">
        <f>IF(C8192&lt;&gt;"",_xlfn.XLOOKUP(IFERROR(VALUE(C8192),C8192),'Items database'!A:A,'Items database'!B:B),(_xlfn.XLOOKUP(LEFT(E8192,3),Services,Services,"")))</f>
        <v/>
      </c>
      <c r="J8192" s="3" t="str">
        <f t="shared" si="255"/>
        <v/>
      </c>
    </row>
    <row r="8193" spans="1:10" x14ac:dyDescent="0.35">
      <c r="A8193" s="7" t="str">
        <f>IF('Payments Export'!A8197="","",'Payments Export'!A8197)</f>
        <v/>
      </c>
      <c r="B8193" s="7" t="str">
        <f>IF('Payments Export'!A8197="","",'Payments Export'!B8197)</f>
        <v/>
      </c>
      <c r="C8193" s="7" t="str">
        <f>IF(IFERROR(VALUE('Payments Export'!H8197),'Payments Export'!H8197)&lt;&gt;0,IFERROR(VALUE('Payments Export'!H8197),'Payments Export'!H8197),"")</f>
        <v/>
      </c>
      <c r="D8193" s="7" t="str">
        <f>IF('Payments Export'!I8197="","",'Payments Export'!I8197)</f>
        <v/>
      </c>
      <c r="E8193" s="7" t="str">
        <f t="shared" ref="E8193:E8256" si="256">LEFT(D8193,66)</f>
        <v/>
      </c>
      <c r="F8193" s="7" t="str">
        <f>IF('Payments Export'!A8197="","",'Payments Export'!N8197)</f>
        <v/>
      </c>
      <c r="G8193" s="7" t="str">
        <f>IF('Payments Export'!A8197="","",'Payments Export'!O8197)</f>
        <v/>
      </c>
      <c r="H8193" s="7" t="str">
        <f>IF('Payments Export'!B8197="","",G8193-F8193)</f>
        <v/>
      </c>
      <c r="I8193" s="3" t="str">
        <f>IF(C8193&lt;&gt;"",_xlfn.XLOOKUP(IFERROR(VALUE(C8193),C8193),'Items database'!A:A,'Items database'!B:B),(_xlfn.XLOOKUP(LEFT(E8193,3),Services,Services,"")))</f>
        <v/>
      </c>
      <c r="J8193" s="3" t="str">
        <f t="shared" ref="J8193:J8256" si="257">IF(ISNUMBER(F8193)=TRUE,IF(F8193=0,"","GST"),"")</f>
        <v/>
      </c>
    </row>
    <row r="8194" spans="1:10" x14ac:dyDescent="0.35">
      <c r="A8194" s="7" t="str">
        <f>IF('Payments Export'!A8198="","",'Payments Export'!A8198)</f>
        <v/>
      </c>
      <c r="B8194" s="7" t="str">
        <f>IF('Payments Export'!A8198="","",'Payments Export'!B8198)</f>
        <v/>
      </c>
      <c r="C8194" s="7" t="str">
        <f>IF(IFERROR(VALUE('Payments Export'!H8198),'Payments Export'!H8198)&lt;&gt;0,IFERROR(VALUE('Payments Export'!H8198),'Payments Export'!H8198),"")</f>
        <v/>
      </c>
      <c r="D8194" s="7" t="str">
        <f>IF('Payments Export'!I8198="","",'Payments Export'!I8198)</f>
        <v/>
      </c>
      <c r="E8194" s="7" t="str">
        <f t="shared" si="256"/>
        <v/>
      </c>
      <c r="F8194" s="7" t="str">
        <f>IF('Payments Export'!A8198="","",'Payments Export'!N8198)</f>
        <v/>
      </c>
      <c r="G8194" s="7" t="str">
        <f>IF('Payments Export'!A8198="","",'Payments Export'!O8198)</f>
        <v/>
      </c>
      <c r="H8194" s="7" t="str">
        <f>IF('Payments Export'!B8198="","",G8194-F8194)</f>
        <v/>
      </c>
      <c r="I8194" s="3" t="str">
        <f>IF(C8194&lt;&gt;"",_xlfn.XLOOKUP(IFERROR(VALUE(C8194),C8194),'Items database'!A:A,'Items database'!B:B),(_xlfn.XLOOKUP(LEFT(E8194,3),Services,Services,"")))</f>
        <v/>
      </c>
      <c r="J8194" s="3" t="str">
        <f t="shared" si="257"/>
        <v/>
      </c>
    </row>
    <row r="8195" spans="1:10" x14ac:dyDescent="0.35">
      <c r="A8195" s="7" t="str">
        <f>IF('Payments Export'!A8199="","",'Payments Export'!A8199)</f>
        <v/>
      </c>
      <c r="B8195" s="7" t="str">
        <f>IF('Payments Export'!A8199="","",'Payments Export'!B8199)</f>
        <v/>
      </c>
      <c r="C8195" s="7" t="str">
        <f>IF(IFERROR(VALUE('Payments Export'!H8199),'Payments Export'!H8199)&lt;&gt;0,IFERROR(VALUE('Payments Export'!H8199),'Payments Export'!H8199),"")</f>
        <v/>
      </c>
      <c r="D8195" s="7" t="str">
        <f>IF('Payments Export'!I8199="","",'Payments Export'!I8199)</f>
        <v/>
      </c>
      <c r="E8195" s="7" t="str">
        <f t="shared" si="256"/>
        <v/>
      </c>
      <c r="F8195" s="7" t="str">
        <f>IF('Payments Export'!A8199="","",'Payments Export'!N8199)</f>
        <v/>
      </c>
      <c r="G8195" s="7" t="str">
        <f>IF('Payments Export'!A8199="","",'Payments Export'!O8199)</f>
        <v/>
      </c>
      <c r="H8195" s="7" t="str">
        <f>IF('Payments Export'!B8199="","",G8195-F8195)</f>
        <v/>
      </c>
      <c r="I8195" s="3" t="str">
        <f>IF(C8195&lt;&gt;"",_xlfn.XLOOKUP(IFERROR(VALUE(C8195),C8195),'Items database'!A:A,'Items database'!B:B),(_xlfn.XLOOKUP(LEFT(E8195,3),Services,Services,"")))</f>
        <v/>
      </c>
      <c r="J8195" s="3" t="str">
        <f t="shared" si="257"/>
        <v/>
      </c>
    </row>
    <row r="8196" spans="1:10" x14ac:dyDescent="0.35">
      <c r="A8196" s="7" t="str">
        <f>IF('Payments Export'!A8200="","",'Payments Export'!A8200)</f>
        <v/>
      </c>
      <c r="B8196" s="7" t="str">
        <f>IF('Payments Export'!A8200="","",'Payments Export'!B8200)</f>
        <v/>
      </c>
      <c r="C8196" s="7" t="str">
        <f>IF(IFERROR(VALUE('Payments Export'!H8200),'Payments Export'!H8200)&lt;&gt;0,IFERROR(VALUE('Payments Export'!H8200),'Payments Export'!H8200),"")</f>
        <v/>
      </c>
      <c r="D8196" s="7" t="str">
        <f>IF('Payments Export'!I8200="","",'Payments Export'!I8200)</f>
        <v/>
      </c>
      <c r="E8196" s="7" t="str">
        <f t="shared" si="256"/>
        <v/>
      </c>
      <c r="F8196" s="7" t="str">
        <f>IF('Payments Export'!A8200="","",'Payments Export'!N8200)</f>
        <v/>
      </c>
      <c r="G8196" s="7" t="str">
        <f>IF('Payments Export'!A8200="","",'Payments Export'!O8200)</f>
        <v/>
      </c>
      <c r="H8196" s="7" t="str">
        <f>IF('Payments Export'!B8200="","",G8196-F8196)</f>
        <v/>
      </c>
      <c r="I8196" s="3" t="str">
        <f>IF(C8196&lt;&gt;"",_xlfn.XLOOKUP(IFERROR(VALUE(C8196),C8196),'Items database'!A:A,'Items database'!B:B),(_xlfn.XLOOKUP(LEFT(E8196,3),Services,Services,"")))</f>
        <v/>
      </c>
      <c r="J8196" s="3" t="str">
        <f t="shared" si="257"/>
        <v/>
      </c>
    </row>
    <row r="8197" spans="1:10" x14ac:dyDescent="0.35">
      <c r="A8197" s="7" t="str">
        <f>IF('Payments Export'!A8201="","",'Payments Export'!A8201)</f>
        <v/>
      </c>
      <c r="B8197" s="7" t="str">
        <f>IF('Payments Export'!A8201="","",'Payments Export'!B8201)</f>
        <v/>
      </c>
      <c r="C8197" s="7" t="str">
        <f>IF(IFERROR(VALUE('Payments Export'!H8201),'Payments Export'!H8201)&lt;&gt;0,IFERROR(VALUE('Payments Export'!H8201),'Payments Export'!H8201),"")</f>
        <v/>
      </c>
      <c r="D8197" s="7" t="str">
        <f>IF('Payments Export'!I8201="","",'Payments Export'!I8201)</f>
        <v/>
      </c>
      <c r="E8197" s="7" t="str">
        <f t="shared" si="256"/>
        <v/>
      </c>
      <c r="F8197" s="7" t="str">
        <f>IF('Payments Export'!A8201="","",'Payments Export'!N8201)</f>
        <v/>
      </c>
      <c r="G8197" s="7" t="str">
        <f>IF('Payments Export'!A8201="","",'Payments Export'!O8201)</f>
        <v/>
      </c>
      <c r="H8197" s="7" t="str">
        <f>IF('Payments Export'!B8201="","",G8197-F8197)</f>
        <v/>
      </c>
      <c r="I8197" s="3" t="str">
        <f>IF(C8197&lt;&gt;"",_xlfn.XLOOKUP(IFERROR(VALUE(C8197),C8197),'Items database'!A:A,'Items database'!B:B),(_xlfn.XLOOKUP(LEFT(E8197,3),Services,Services,"")))</f>
        <v/>
      </c>
      <c r="J8197" s="3" t="str">
        <f t="shared" si="257"/>
        <v/>
      </c>
    </row>
    <row r="8198" spans="1:10" x14ac:dyDescent="0.35">
      <c r="A8198" s="7" t="str">
        <f>IF('Payments Export'!A8202="","",'Payments Export'!A8202)</f>
        <v/>
      </c>
      <c r="B8198" s="7" t="str">
        <f>IF('Payments Export'!A8202="","",'Payments Export'!B8202)</f>
        <v/>
      </c>
      <c r="C8198" s="7" t="str">
        <f>IF(IFERROR(VALUE('Payments Export'!H8202),'Payments Export'!H8202)&lt;&gt;0,IFERROR(VALUE('Payments Export'!H8202),'Payments Export'!H8202),"")</f>
        <v/>
      </c>
      <c r="D8198" s="7" t="str">
        <f>IF('Payments Export'!I8202="","",'Payments Export'!I8202)</f>
        <v/>
      </c>
      <c r="E8198" s="7" t="str">
        <f t="shared" si="256"/>
        <v/>
      </c>
      <c r="F8198" s="7" t="str">
        <f>IF('Payments Export'!A8202="","",'Payments Export'!N8202)</f>
        <v/>
      </c>
      <c r="G8198" s="7" t="str">
        <f>IF('Payments Export'!A8202="","",'Payments Export'!O8202)</f>
        <v/>
      </c>
      <c r="H8198" s="7" t="str">
        <f>IF('Payments Export'!B8202="","",G8198-F8198)</f>
        <v/>
      </c>
      <c r="I8198" s="3" t="str">
        <f>IF(C8198&lt;&gt;"",_xlfn.XLOOKUP(IFERROR(VALUE(C8198),C8198),'Items database'!A:A,'Items database'!B:B),(_xlfn.XLOOKUP(LEFT(E8198,3),Services,Services,"")))</f>
        <v/>
      </c>
      <c r="J8198" s="3" t="str">
        <f t="shared" si="257"/>
        <v/>
      </c>
    </row>
    <row r="8199" spans="1:10" x14ac:dyDescent="0.35">
      <c r="A8199" s="7" t="str">
        <f>IF('Payments Export'!A8203="","",'Payments Export'!A8203)</f>
        <v/>
      </c>
      <c r="B8199" s="7" t="str">
        <f>IF('Payments Export'!A8203="","",'Payments Export'!B8203)</f>
        <v/>
      </c>
      <c r="C8199" s="7" t="str">
        <f>IF(IFERROR(VALUE('Payments Export'!H8203),'Payments Export'!H8203)&lt;&gt;0,IFERROR(VALUE('Payments Export'!H8203),'Payments Export'!H8203),"")</f>
        <v/>
      </c>
      <c r="D8199" s="7" t="str">
        <f>IF('Payments Export'!I8203="","",'Payments Export'!I8203)</f>
        <v/>
      </c>
      <c r="E8199" s="7" t="str">
        <f t="shared" si="256"/>
        <v/>
      </c>
      <c r="F8199" s="7" t="str">
        <f>IF('Payments Export'!A8203="","",'Payments Export'!N8203)</f>
        <v/>
      </c>
      <c r="G8199" s="7" t="str">
        <f>IF('Payments Export'!A8203="","",'Payments Export'!O8203)</f>
        <v/>
      </c>
      <c r="H8199" s="7" t="str">
        <f>IF('Payments Export'!B8203="","",G8199-F8199)</f>
        <v/>
      </c>
      <c r="I8199" s="3" t="str">
        <f>IF(C8199&lt;&gt;"",_xlfn.XLOOKUP(IFERROR(VALUE(C8199),C8199),'Items database'!A:A,'Items database'!B:B),(_xlfn.XLOOKUP(LEFT(E8199,3),Services,Services,"")))</f>
        <v/>
      </c>
      <c r="J8199" s="3" t="str">
        <f t="shared" si="257"/>
        <v/>
      </c>
    </row>
    <row r="8200" spans="1:10" x14ac:dyDescent="0.35">
      <c r="A8200" s="7" t="str">
        <f>IF('Payments Export'!A8204="","",'Payments Export'!A8204)</f>
        <v/>
      </c>
      <c r="B8200" s="7" t="str">
        <f>IF('Payments Export'!A8204="","",'Payments Export'!B8204)</f>
        <v/>
      </c>
      <c r="C8200" s="7" t="str">
        <f>IF(IFERROR(VALUE('Payments Export'!H8204),'Payments Export'!H8204)&lt;&gt;0,IFERROR(VALUE('Payments Export'!H8204),'Payments Export'!H8204),"")</f>
        <v/>
      </c>
      <c r="D8200" s="7" t="str">
        <f>IF('Payments Export'!I8204="","",'Payments Export'!I8204)</f>
        <v/>
      </c>
      <c r="E8200" s="7" t="str">
        <f t="shared" si="256"/>
        <v/>
      </c>
      <c r="F8200" s="7" t="str">
        <f>IF('Payments Export'!A8204="","",'Payments Export'!N8204)</f>
        <v/>
      </c>
      <c r="G8200" s="7" t="str">
        <f>IF('Payments Export'!A8204="","",'Payments Export'!O8204)</f>
        <v/>
      </c>
      <c r="H8200" s="7" t="str">
        <f>IF('Payments Export'!B8204="","",G8200-F8200)</f>
        <v/>
      </c>
      <c r="I8200" s="3" t="str">
        <f>IF(C8200&lt;&gt;"",_xlfn.XLOOKUP(IFERROR(VALUE(C8200),C8200),'Items database'!A:A,'Items database'!B:B),(_xlfn.XLOOKUP(LEFT(E8200,3),Services,Services,"")))</f>
        <v/>
      </c>
      <c r="J8200" s="3" t="str">
        <f t="shared" si="257"/>
        <v/>
      </c>
    </row>
    <row r="8201" spans="1:10" x14ac:dyDescent="0.35">
      <c r="A8201" s="7" t="str">
        <f>IF('Payments Export'!A8205="","",'Payments Export'!A8205)</f>
        <v/>
      </c>
      <c r="B8201" s="7" t="str">
        <f>IF('Payments Export'!A8205="","",'Payments Export'!B8205)</f>
        <v/>
      </c>
      <c r="C8201" s="7" t="str">
        <f>IF(IFERROR(VALUE('Payments Export'!H8205),'Payments Export'!H8205)&lt;&gt;0,IFERROR(VALUE('Payments Export'!H8205),'Payments Export'!H8205),"")</f>
        <v/>
      </c>
      <c r="D8201" s="7" t="str">
        <f>IF('Payments Export'!I8205="","",'Payments Export'!I8205)</f>
        <v/>
      </c>
      <c r="E8201" s="7" t="str">
        <f t="shared" si="256"/>
        <v/>
      </c>
      <c r="F8201" s="7" t="str">
        <f>IF('Payments Export'!A8205="","",'Payments Export'!N8205)</f>
        <v/>
      </c>
      <c r="G8201" s="7" t="str">
        <f>IF('Payments Export'!A8205="","",'Payments Export'!O8205)</f>
        <v/>
      </c>
      <c r="H8201" s="7" t="str">
        <f>IF('Payments Export'!B8205="","",G8201-F8201)</f>
        <v/>
      </c>
      <c r="I8201" s="3" t="str">
        <f>IF(C8201&lt;&gt;"",_xlfn.XLOOKUP(IFERROR(VALUE(C8201),C8201),'Items database'!A:A,'Items database'!B:B),(_xlfn.XLOOKUP(LEFT(E8201,3),Services,Services,"")))</f>
        <v/>
      </c>
      <c r="J8201" s="3" t="str">
        <f t="shared" si="257"/>
        <v/>
      </c>
    </row>
    <row r="8202" spans="1:10" x14ac:dyDescent="0.35">
      <c r="A8202" s="7" t="str">
        <f>IF('Payments Export'!A8206="","",'Payments Export'!A8206)</f>
        <v/>
      </c>
      <c r="B8202" s="7" t="str">
        <f>IF('Payments Export'!A8206="","",'Payments Export'!B8206)</f>
        <v/>
      </c>
      <c r="C8202" s="7" t="str">
        <f>IF(IFERROR(VALUE('Payments Export'!H8206),'Payments Export'!H8206)&lt;&gt;0,IFERROR(VALUE('Payments Export'!H8206),'Payments Export'!H8206),"")</f>
        <v/>
      </c>
      <c r="D8202" s="7" t="str">
        <f>IF('Payments Export'!I8206="","",'Payments Export'!I8206)</f>
        <v/>
      </c>
      <c r="E8202" s="7" t="str">
        <f t="shared" si="256"/>
        <v/>
      </c>
      <c r="F8202" s="7" t="str">
        <f>IF('Payments Export'!A8206="","",'Payments Export'!N8206)</f>
        <v/>
      </c>
      <c r="G8202" s="7" t="str">
        <f>IF('Payments Export'!A8206="","",'Payments Export'!O8206)</f>
        <v/>
      </c>
      <c r="H8202" s="7" t="str">
        <f>IF('Payments Export'!B8206="","",G8202-F8202)</f>
        <v/>
      </c>
      <c r="I8202" s="3" t="str">
        <f>IF(C8202&lt;&gt;"",_xlfn.XLOOKUP(IFERROR(VALUE(C8202),C8202),'Items database'!A:A,'Items database'!B:B),(_xlfn.XLOOKUP(LEFT(E8202,3),Services,Services,"")))</f>
        <v/>
      </c>
      <c r="J8202" s="3" t="str">
        <f t="shared" si="257"/>
        <v/>
      </c>
    </row>
    <row r="8203" spans="1:10" x14ac:dyDescent="0.35">
      <c r="A8203" s="7" t="str">
        <f>IF('Payments Export'!A8207="","",'Payments Export'!A8207)</f>
        <v/>
      </c>
      <c r="B8203" s="7" t="str">
        <f>IF('Payments Export'!A8207="","",'Payments Export'!B8207)</f>
        <v/>
      </c>
      <c r="C8203" s="7" t="str">
        <f>IF(IFERROR(VALUE('Payments Export'!H8207),'Payments Export'!H8207)&lt;&gt;0,IFERROR(VALUE('Payments Export'!H8207),'Payments Export'!H8207),"")</f>
        <v/>
      </c>
      <c r="D8203" s="7" t="str">
        <f>IF('Payments Export'!I8207="","",'Payments Export'!I8207)</f>
        <v/>
      </c>
      <c r="E8203" s="7" t="str">
        <f t="shared" si="256"/>
        <v/>
      </c>
      <c r="F8203" s="7" t="str">
        <f>IF('Payments Export'!A8207="","",'Payments Export'!N8207)</f>
        <v/>
      </c>
      <c r="G8203" s="7" t="str">
        <f>IF('Payments Export'!A8207="","",'Payments Export'!O8207)</f>
        <v/>
      </c>
      <c r="H8203" s="7" t="str">
        <f>IF('Payments Export'!B8207="","",G8203-F8203)</f>
        <v/>
      </c>
      <c r="I8203" s="3" t="str">
        <f>IF(C8203&lt;&gt;"",_xlfn.XLOOKUP(IFERROR(VALUE(C8203),C8203),'Items database'!A:A,'Items database'!B:B),(_xlfn.XLOOKUP(LEFT(E8203,3),Services,Services,"")))</f>
        <v/>
      </c>
      <c r="J8203" s="3" t="str">
        <f t="shared" si="257"/>
        <v/>
      </c>
    </row>
    <row r="8204" spans="1:10" x14ac:dyDescent="0.35">
      <c r="A8204" s="7" t="str">
        <f>IF('Payments Export'!A8208="","",'Payments Export'!A8208)</f>
        <v/>
      </c>
      <c r="B8204" s="7" t="str">
        <f>IF('Payments Export'!A8208="","",'Payments Export'!B8208)</f>
        <v/>
      </c>
      <c r="C8204" s="7" t="str">
        <f>IF(IFERROR(VALUE('Payments Export'!H8208),'Payments Export'!H8208)&lt;&gt;0,IFERROR(VALUE('Payments Export'!H8208),'Payments Export'!H8208),"")</f>
        <v/>
      </c>
      <c r="D8204" s="7" t="str">
        <f>IF('Payments Export'!I8208="","",'Payments Export'!I8208)</f>
        <v/>
      </c>
      <c r="E8204" s="7" t="str">
        <f t="shared" si="256"/>
        <v/>
      </c>
      <c r="F8204" s="7" t="str">
        <f>IF('Payments Export'!A8208="","",'Payments Export'!N8208)</f>
        <v/>
      </c>
      <c r="G8204" s="7" t="str">
        <f>IF('Payments Export'!A8208="","",'Payments Export'!O8208)</f>
        <v/>
      </c>
      <c r="H8204" s="7" t="str">
        <f>IF('Payments Export'!B8208="","",G8204-F8204)</f>
        <v/>
      </c>
      <c r="I8204" s="3" t="str">
        <f>IF(C8204&lt;&gt;"",_xlfn.XLOOKUP(IFERROR(VALUE(C8204),C8204),'Items database'!A:A,'Items database'!B:B),(_xlfn.XLOOKUP(LEFT(E8204,3),Services,Services,"")))</f>
        <v/>
      </c>
      <c r="J8204" s="3" t="str">
        <f t="shared" si="257"/>
        <v/>
      </c>
    </row>
    <row r="8205" spans="1:10" x14ac:dyDescent="0.35">
      <c r="A8205" s="7" t="str">
        <f>IF('Payments Export'!A8209="","",'Payments Export'!A8209)</f>
        <v/>
      </c>
      <c r="B8205" s="7" t="str">
        <f>IF('Payments Export'!A8209="","",'Payments Export'!B8209)</f>
        <v/>
      </c>
      <c r="C8205" s="7" t="str">
        <f>IF(IFERROR(VALUE('Payments Export'!H8209),'Payments Export'!H8209)&lt;&gt;0,IFERROR(VALUE('Payments Export'!H8209),'Payments Export'!H8209),"")</f>
        <v/>
      </c>
      <c r="D8205" s="7" t="str">
        <f>IF('Payments Export'!I8209="","",'Payments Export'!I8209)</f>
        <v/>
      </c>
      <c r="E8205" s="7" t="str">
        <f t="shared" si="256"/>
        <v/>
      </c>
      <c r="F8205" s="7" t="str">
        <f>IF('Payments Export'!A8209="","",'Payments Export'!N8209)</f>
        <v/>
      </c>
      <c r="G8205" s="7" t="str">
        <f>IF('Payments Export'!A8209="","",'Payments Export'!O8209)</f>
        <v/>
      </c>
      <c r="H8205" s="7" t="str">
        <f>IF('Payments Export'!B8209="","",G8205-F8205)</f>
        <v/>
      </c>
      <c r="I8205" s="3" t="str">
        <f>IF(C8205&lt;&gt;"",_xlfn.XLOOKUP(IFERROR(VALUE(C8205),C8205),'Items database'!A:A,'Items database'!B:B),(_xlfn.XLOOKUP(LEFT(E8205,3),Services,Services,"")))</f>
        <v/>
      </c>
      <c r="J8205" s="3" t="str">
        <f t="shared" si="257"/>
        <v/>
      </c>
    </row>
    <row r="8206" spans="1:10" x14ac:dyDescent="0.35">
      <c r="A8206" s="7" t="str">
        <f>IF('Payments Export'!A8210="","",'Payments Export'!A8210)</f>
        <v/>
      </c>
      <c r="B8206" s="7" t="str">
        <f>IF('Payments Export'!A8210="","",'Payments Export'!B8210)</f>
        <v/>
      </c>
      <c r="C8206" s="7" t="str">
        <f>IF(IFERROR(VALUE('Payments Export'!H8210),'Payments Export'!H8210)&lt;&gt;0,IFERROR(VALUE('Payments Export'!H8210),'Payments Export'!H8210),"")</f>
        <v/>
      </c>
      <c r="D8206" s="7" t="str">
        <f>IF('Payments Export'!I8210="","",'Payments Export'!I8210)</f>
        <v/>
      </c>
      <c r="E8206" s="7" t="str">
        <f t="shared" si="256"/>
        <v/>
      </c>
      <c r="F8206" s="7" t="str">
        <f>IF('Payments Export'!A8210="","",'Payments Export'!N8210)</f>
        <v/>
      </c>
      <c r="G8206" s="7" t="str">
        <f>IF('Payments Export'!A8210="","",'Payments Export'!O8210)</f>
        <v/>
      </c>
      <c r="H8206" s="7" t="str">
        <f>IF('Payments Export'!B8210="","",G8206-F8206)</f>
        <v/>
      </c>
      <c r="I8206" s="3" t="str">
        <f>IF(C8206&lt;&gt;"",_xlfn.XLOOKUP(IFERROR(VALUE(C8206),C8206),'Items database'!A:A,'Items database'!B:B),(_xlfn.XLOOKUP(LEFT(E8206,3),Services,Services,"")))</f>
        <v/>
      </c>
      <c r="J8206" s="3" t="str">
        <f t="shared" si="257"/>
        <v/>
      </c>
    </row>
    <row r="8207" spans="1:10" x14ac:dyDescent="0.35">
      <c r="A8207" s="7" t="str">
        <f>IF('Payments Export'!A8211="","",'Payments Export'!A8211)</f>
        <v/>
      </c>
      <c r="B8207" s="7" t="str">
        <f>IF('Payments Export'!A8211="","",'Payments Export'!B8211)</f>
        <v/>
      </c>
      <c r="C8207" s="7" t="str">
        <f>IF(IFERROR(VALUE('Payments Export'!H8211),'Payments Export'!H8211)&lt;&gt;0,IFERROR(VALUE('Payments Export'!H8211),'Payments Export'!H8211),"")</f>
        <v/>
      </c>
      <c r="D8207" s="7" t="str">
        <f>IF('Payments Export'!I8211="","",'Payments Export'!I8211)</f>
        <v/>
      </c>
      <c r="E8207" s="7" t="str">
        <f t="shared" si="256"/>
        <v/>
      </c>
      <c r="F8207" s="7" t="str">
        <f>IF('Payments Export'!A8211="","",'Payments Export'!N8211)</f>
        <v/>
      </c>
      <c r="G8207" s="7" t="str">
        <f>IF('Payments Export'!A8211="","",'Payments Export'!O8211)</f>
        <v/>
      </c>
      <c r="H8207" s="7" t="str">
        <f>IF('Payments Export'!B8211="","",G8207-F8207)</f>
        <v/>
      </c>
      <c r="I8207" s="3" t="str">
        <f>IF(C8207&lt;&gt;"",_xlfn.XLOOKUP(IFERROR(VALUE(C8207),C8207),'Items database'!A:A,'Items database'!B:B),(_xlfn.XLOOKUP(LEFT(E8207,3),Services,Services,"")))</f>
        <v/>
      </c>
      <c r="J8207" s="3" t="str">
        <f t="shared" si="257"/>
        <v/>
      </c>
    </row>
    <row r="8208" spans="1:10" x14ac:dyDescent="0.35">
      <c r="A8208" s="7" t="str">
        <f>IF('Payments Export'!A8212="","",'Payments Export'!A8212)</f>
        <v/>
      </c>
      <c r="B8208" s="7" t="str">
        <f>IF('Payments Export'!A8212="","",'Payments Export'!B8212)</f>
        <v/>
      </c>
      <c r="C8208" s="7" t="str">
        <f>IF(IFERROR(VALUE('Payments Export'!H8212),'Payments Export'!H8212)&lt;&gt;0,IFERROR(VALUE('Payments Export'!H8212),'Payments Export'!H8212),"")</f>
        <v/>
      </c>
      <c r="D8208" s="7" t="str">
        <f>IF('Payments Export'!I8212="","",'Payments Export'!I8212)</f>
        <v/>
      </c>
      <c r="E8208" s="7" t="str">
        <f t="shared" si="256"/>
        <v/>
      </c>
      <c r="F8208" s="7" t="str">
        <f>IF('Payments Export'!A8212="","",'Payments Export'!N8212)</f>
        <v/>
      </c>
      <c r="G8208" s="7" t="str">
        <f>IF('Payments Export'!A8212="","",'Payments Export'!O8212)</f>
        <v/>
      </c>
      <c r="H8208" s="7" t="str">
        <f>IF('Payments Export'!B8212="","",G8208-F8208)</f>
        <v/>
      </c>
      <c r="I8208" s="3" t="str">
        <f>IF(C8208&lt;&gt;"",_xlfn.XLOOKUP(IFERROR(VALUE(C8208),C8208),'Items database'!A:A,'Items database'!B:B),(_xlfn.XLOOKUP(LEFT(E8208,3),Services,Services,"")))</f>
        <v/>
      </c>
      <c r="J8208" s="3" t="str">
        <f t="shared" si="257"/>
        <v/>
      </c>
    </row>
    <row r="8209" spans="1:10" x14ac:dyDescent="0.35">
      <c r="A8209" s="7" t="str">
        <f>IF('Payments Export'!A8213="","",'Payments Export'!A8213)</f>
        <v/>
      </c>
      <c r="B8209" s="7" t="str">
        <f>IF('Payments Export'!A8213="","",'Payments Export'!B8213)</f>
        <v/>
      </c>
      <c r="C8209" s="7" t="str">
        <f>IF(IFERROR(VALUE('Payments Export'!H8213),'Payments Export'!H8213)&lt;&gt;0,IFERROR(VALUE('Payments Export'!H8213),'Payments Export'!H8213),"")</f>
        <v/>
      </c>
      <c r="D8209" s="7" t="str">
        <f>IF('Payments Export'!I8213="","",'Payments Export'!I8213)</f>
        <v/>
      </c>
      <c r="E8209" s="7" t="str">
        <f t="shared" si="256"/>
        <v/>
      </c>
      <c r="F8209" s="7" t="str">
        <f>IF('Payments Export'!A8213="","",'Payments Export'!N8213)</f>
        <v/>
      </c>
      <c r="G8209" s="7" t="str">
        <f>IF('Payments Export'!A8213="","",'Payments Export'!O8213)</f>
        <v/>
      </c>
      <c r="H8209" s="7" t="str">
        <f>IF('Payments Export'!B8213="","",G8209-F8209)</f>
        <v/>
      </c>
      <c r="I8209" s="3" t="str">
        <f>IF(C8209&lt;&gt;"",_xlfn.XLOOKUP(IFERROR(VALUE(C8209),C8209),'Items database'!A:A,'Items database'!B:B),(_xlfn.XLOOKUP(LEFT(E8209,3),Services,Services,"")))</f>
        <v/>
      </c>
      <c r="J8209" s="3" t="str">
        <f t="shared" si="257"/>
        <v/>
      </c>
    </row>
    <row r="8210" spans="1:10" x14ac:dyDescent="0.35">
      <c r="A8210" s="7" t="str">
        <f>IF('Payments Export'!A8214="","",'Payments Export'!A8214)</f>
        <v/>
      </c>
      <c r="B8210" s="7" t="str">
        <f>IF('Payments Export'!A8214="","",'Payments Export'!B8214)</f>
        <v/>
      </c>
      <c r="C8210" s="7" t="str">
        <f>IF(IFERROR(VALUE('Payments Export'!H8214),'Payments Export'!H8214)&lt;&gt;0,IFERROR(VALUE('Payments Export'!H8214),'Payments Export'!H8214),"")</f>
        <v/>
      </c>
      <c r="D8210" s="7" t="str">
        <f>IF('Payments Export'!I8214="","",'Payments Export'!I8214)</f>
        <v/>
      </c>
      <c r="E8210" s="7" t="str">
        <f t="shared" si="256"/>
        <v/>
      </c>
      <c r="F8210" s="7" t="str">
        <f>IF('Payments Export'!A8214="","",'Payments Export'!N8214)</f>
        <v/>
      </c>
      <c r="G8210" s="7" t="str">
        <f>IF('Payments Export'!A8214="","",'Payments Export'!O8214)</f>
        <v/>
      </c>
      <c r="H8210" s="7" t="str">
        <f>IF('Payments Export'!B8214="","",G8210-F8210)</f>
        <v/>
      </c>
      <c r="I8210" s="3" t="str">
        <f>IF(C8210&lt;&gt;"",_xlfn.XLOOKUP(IFERROR(VALUE(C8210),C8210),'Items database'!A:A,'Items database'!B:B),(_xlfn.XLOOKUP(LEFT(E8210,3),Services,Services,"")))</f>
        <v/>
      </c>
      <c r="J8210" s="3" t="str">
        <f t="shared" si="257"/>
        <v/>
      </c>
    </row>
    <row r="8211" spans="1:10" x14ac:dyDescent="0.35">
      <c r="A8211" s="7" t="str">
        <f>IF('Payments Export'!A8215="","",'Payments Export'!A8215)</f>
        <v/>
      </c>
      <c r="B8211" s="7" t="str">
        <f>IF('Payments Export'!A8215="","",'Payments Export'!B8215)</f>
        <v/>
      </c>
      <c r="C8211" s="7" t="str">
        <f>IF(IFERROR(VALUE('Payments Export'!H8215),'Payments Export'!H8215)&lt;&gt;0,IFERROR(VALUE('Payments Export'!H8215),'Payments Export'!H8215),"")</f>
        <v/>
      </c>
      <c r="D8211" s="7" t="str">
        <f>IF('Payments Export'!I8215="","",'Payments Export'!I8215)</f>
        <v/>
      </c>
      <c r="E8211" s="7" t="str">
        <f t="shared" si="256"/>
        <v/>
      </c>
      <c r="F8211" s="7" t="str">
        <f>IF('Payments Export'!A8215="","",'Payments Export'!N8215)</f>
        <v/>
      </c>
      <c r="G8211" s="7" t="str">
        <f>IF('Payments Export'!A8215="","",'Payments Export'!O8215)</f>
        <v/>
      </c>
      <c r="H8211" s="7" t="str">
        <f>IF('Payments Export'!B8215="","",G8211-F8211)</f>
        <v/>
      </c>
      <c r="I8211" s="3" t="str">
        <f>IF(C8211&lt;&gt;"",_xlfn.XLOOKUP(IFERROR(VALUE(C8211),C8211),'Items database'!A:A,'Items database'!B:B),(_xlfn.XLOOKUP(LEFT(E8211,3),Services,Services,"")))</f>
        <v/>
      </c>
      <c r="J8211" s="3" t="str">
        <f t="shared" si="257"/>
        <v/>
      </c>
    </row>
    <row r="8212" spans="1:10" x14ac:dyDescent="0.35">
      <c r="A8212" s="7" t="str">
        <f>IF('Payments Export'!A8216="","",'Payments Export'!A8216)</f>
        <v/>
      </c>
      <c r="B8212" s="7" t="str">
        <f>IF('Payments Export'!A8216="","",'Payments Export'!B8216)</f>
        <v/>
      </c>
      <c r="C8212" s="7" t="str">
        <f>IF(IFERROR(VALUE('Payments Export'!H8216),'Payments Export'!H8216)&lt;&gt;0,IFERROR(VALUE('Payments Export'!H8216),'Payments Export'!H8216),"")</f>
        <v/>
      </c>
      <c r="D8212" s="7" t="str">
        <f>IF('Payments Export'!I8216="","",'Payments Export'!I8216)</f>
        <v/>
      </c>
      <c r="E8212" s="7" t="str">
        <f t="shared" si="256"/>
        <v/>
      </c>
      <c r="F8212" s="7" t="str">
        <f>IF('Payments Export'!A8216="","",'Payments Export'!N8216)</f>
        <v/>
      </c>
      <c r="G8212" s="7" t="str">
        <f>IF('Payments Export'!A8216="","",'Payments Export'!O8216)</f>
        <v/>
      </c>
      <c r="H8212" s="7" t="str">
        <f>IF('Payments Export'!B8216="","",G8212-F8212)</f>
        <v/>
      </c>
      <c r="I8212" s="3" t="str">
        <f>IF(C8212&lt;&gt;"",_xlfn.XLOOKUP(IFERROR(VALUE(C8212),C8212),'Items database'!A:A,'Items database'!B:B),(_xlfn.XLOOKUP(LEFT(E8212,3),Services,Services,"")))</f>
        <v/>
      </c>
      <c r="J8212" s="3" t="str">
        <f t="shared" si="257"/>
        <v/>
      </c>
    </row>
    <row r="8213" spans="1:10" x14ac:dyDescent="0.35">
      <c r="A8213" s="7" t="str">
        <f>IF('Payments Export'!A8217="","",'Payments Export'!A8217)</f>
        <v/>
      </c>
      <c r="B8213" s="7" t="str">
        <f>IF('Payments Export'!A8217="","",'Payments Export'!B8217)</f>
        <v/>
      </c>
      <c r="C8213" s="7" t="str">
        <f>IF(IFERROR(VALUE('Payments Export'!H8217),'Payments Export'!H8217)&lt;&gt;0,IFERROR(VALUE('Payments Export'!H8217),'Payments Export'!H8217),"")</f>
        <v/>
      </c>
      <c r="D8213" s="7" t="str">
        <f>IF('Payments Export'!I8217="","",'Payments Export'!I8217)</f>
        <v/>
      </c>
      <c r="E8213" s="7" t="str">
        <f t="shared" si="256"/>
        <v/>
      </c>
      <c r="F8213" s="7" t="str">
        <f>IF('Payments Export'!A8217="","",'Payments Export'!N8217)</f>
        <v/>
      </c>
      <c r="G8213" s="7" t="str">
        <f>IF('Payments Export'!A8217="","",'Payments Export'!O8217)</f>
        <v/>
      </c>
      <c r="H8213" s="7" t="str">
        <f>IF('Payments Export'!B8217="","",G8213-F8213)</f>
        <v/>
      </c>
      <c r="I8213" s="3" t="str">
        <f>IF(C8213&lt;&gt;"",_xlfn.XLOOKUP(IFERROR(VALUE(C8213),C8213),'Items database'!A:A,'Items database'!B:B),(_xlfn.XLOOKUP(LEFT(E8213,3),Services,Services,"")))</f>
        <v/>
      </c>
      <c r="J8213" s="3" t="str">
        <f t="shared" si="257"/>
        <v/>
      </c>
    </row>
    <row r="8214" spans="1:10" x14ac:dyDescent="0.35">
      <c r="A8214" s="7" t="str">
        <f>IF('Payments Export'!A8218="","",'Payments Export'!A8218)</f>
        <v/>
      </c>
      <c r="B8214" s="7" t="str">
        <f>IF('Payments Export'!A8218="","",'Payments Export'!B8218)</f>
        <v/>
      </c>
      <c r="C8214" s="7" t="str">
        <f>IF(IFERROR(VALUE('Payments Export'!H8218),'Payments Export'!H8218)&lt;&gt;0,IFERROR(VALUE('Payments Export'!H8218),'Payments Export'!H8218),"")</f>
        <v/>
      </c>
      <c r="D8214" s="7" t="str">
        <f>IF('Payments Export'!I8218="","",'Payments Export'!I8218)</f>
        <v/>
      </c>
      <c r="E8214" s="7" t="str">
        <f t="shared" si="256"/>
        <v/>
      </c>
      <c r="F8214" s="7" t="str">
        <f>IF('Payments Export'!A8218="","",'Payments Export'!N8218)</f>
        <v/>
      </c>
      <c r="G8214" s="7" t="str">
        <f>IF('Payments Export'!A8218="","",'Payments Export'!O8218)</f>
        <v/>
      </c>
      <c r="H8214" s="7" t="str">
        <f>IF('Payments Export'!B8218="","",G8214-F8214)</f>
        <v/>
      </c>
      <c r="I8214" s="3" t="str">
        <f>IF(C8214&lt;&gt;"",_xlfn.XLOOKUP(IFERROR(VALUE(C8214),C8214),'Items database'!A:A,'Items database'!B:B),(_xlfn.XLOOKUP(LEFT(E8214,3),Services,Services,"")))</f>
        <v/>
      </c>
      <c r="J8214" s="3" t="str">
        <f t="shared" si="257"/>
        <v/>
      </c>
    </row>
    <row r="8215" spans="1:10" x14ac:dyDescent="0.35">
      <c r="A8215" s="7" t="str">
        <f>IF('Payments Export'!A8219="","",'Payments Export'!A8219)</f>
        <v/>
      </c>
      <c r="B8215" s="7" t="str">
        <f>IF('Payments Export'!A8219="","",'Payments Export'!B8219)</f>
        <v/>
      </c>
      <c r="C8215" s="7" t="str">
        <f>IF(IFERROR(VALUE('Payments Export'!H8219),'Payments Export'!H8219)&lt;&gt;0,IFERROR(VALUE('Payments Export'!H8219),'Payments Export'!H8219),"")</f>
        <v/>
      </c>
      <c r="D8215" s="7" t="str">
        <f>IF('Payments Export'!I8219="","",'Payments Export'!I8219)</f>
        <v/>
      </c>
      <c r="E8215" s="7" t="str">
        <f t="shared" si="256"/>
        <v/>
      </c>
      <c r="F8215" s="7" t="str">
        <f>IF('Payments Export'!A8219="","",'Payments Export'!N8219)</f>
        <v/>
      </c>
      <c r="G8215" s="7" t="str">
        <f>IF('Payments Export'!A8219="","",'Payments Export'!O8219)</f>
        <v/>
      </c>
      <c r="H8215" s="7" t="str">
        <f>IF('Payments Export'!B8219="","",G8215-F8215)</f>
        <v/>
      </c>
      <c r="I8215" s="3" t="str">
        <f>IF(C8215&lt;&gt;"",_xlfn.XLOOKUP(IFERROR(VALUE(C8215),C8215),'Items database'!A:A,'Items database'!B:B),(_xlfn.XLOOKUP(LEFT(E8215,3),Services,Services,"")))</f>
        <v/>
      </c>
      <c r="J8215" s="3" t="str">
        <f t="shared" si="257"/>
        <v/>
      </c>
    </row>
    <row r="8216" spans="1:10" x14ac:dyDescent="0.35">
      <c r="A8216" s="7" t="str">
        <f>IF('Payments Export'!A8220="","",'Payments Export'!A8220)</f>
        <v/>
      </c>
      <c r="B8216" s="7" t="str">
        <f>IF('Payments Export'!A8220="","",'Payments Export'!B8220)</f>
        <v/>
      </c>
      <c r="C8216" s="7" t="str">
        <f>IF(IFERROR(VALUE('Payments Export'!H8220),'Payments Export'!H8220)&lt;&gt;0,IFERROR(VALUE('Payments Export'!H8220),'Payments Export'!H8220),"")</f>
        <v/>
      </c>
      <c r="D8216" s="7" t="str">
        <f>IF('Payments Export'!I8220="","",'Payments Export'!I8220)</f>
        <v/>
      </c>
      <c r="E8216" s="7" t="str">
        <f t="shared" si="256"/>
        <v/>
      </c>
      <c r="F8216" s="7" t="str">
        <f>IF('Payments Export'!A8220="","",'Payments Export'!N8220)</f>
        <v/>
      </c>
      <c r="G8216" s="7" t="str">
        <f>IF('Payments Export'!A8220="","",'Payments Export'!O8220)</f>
        <v/>
      </c>
      <c r="H8216" s="7" t="str">
        <f>IF('Payments Export'!B8220="","",G8216-F8216)</f>
        <v/>
      </c>
      <c r="I8216" s="3" t="str">
        <f>IF(C8216&lt;&gt;"",_xlfn.XLOOKUP(IFERROR(VALUE(C8216),C8216),'Items database'!A:A,'Items database'!B:B),(_xlfn.XLOOKUP(LEFT(E8216,3),Services,Services,"")))</f>
        <v/>
      </c>
      <c r="J8216" s="3" t="str">
        <f t="shared" si="257"/>
        <v/>
      </c>
    </row>
    <row r="8217" spans="1:10" x14ac:dyDescent="0.35">
      <c r="A8217" s="7" t="str">
        <f>IF('Payments Export'!A8221="","",'Payments Export'!A8221)</f>
        <v/>
      </c>
      <c r="B8217" s="7" t="str">
        <f>IF('Payments Export'!A8221="","",'Payments Export'!B8221)</f>
        <v/>
      </c>
      <c r="C8217" s="7" t="str">
        <f>IF(IFERROR(VALUE('Payments Export'!H8221),'Payments Export'!H8221)&lt;&gt;0,IFERROR(VALUE('Payments Export'!H8221),'Payments Export'!H8221),"")</f>
        <v/>
      </c>
      <c r="D8217" s="7" t="str">
        <f>IF('Payments Export'!I8221="","",'Payments Export'!I8221)</f>
        <v/>
      </c>
      <c r="E8217" s="7" t="str">
        <f t="shared" si="256"/>
        <v/>
      </c>
      <c r="F8217" s="7" t="str">
        <f>IF('Payments Export'!A8221="","",'Payments Export'!N8221)</f>
        <v/>
      </c>
      <c r="G8217" s="7" t="str">
        <f>IF('Payments Export'!A8221="","",'Payments Export'!O8221)</f>
        <v/>
      </c>
      <c r="H8217" s="7" t="str">
        <f>IF('Payments Export'!B8221="","",G8217-F8217)</f>
        <v/>
      </c>
      <c r="I8217" s="3" t="str">
        <f>IF(C8217&lt;&gt;"",_xlfn.XLOOKUP(IFERROR(VALUE(C8217),C8217),'Items database'!A:A,'Items database'!B:B),(_xlfn.XLOOKUP(LEFT(E8217,3),Services,Services,"")))</f>
        <v/>
      </c>
      <c r="J8217" s="3" t="str">
        <f t="shared" si="257"/>
        <v/>
      </c>
    </row>
    <row r="8218" spans="1:10" x14ac:dyDescent="0.35">
      <c r="A8218" s="7" t="str">
        <f>IF('Payments Export'!A8222="","",'Payments Export'!A8222)</f>
        <v/>
      </c>
      <c r="B8218" s="7" t="str">
        <f>IF('Payments Export'!A8222="","",'Payments Export'!B8222)</f>
        <v/>
      </c>
      <c r="C8218" s="7" t="str">
        <f>IF(IFERROR(VALUE('Payments Export'!H8222),'Payments Export'!H8222)&lt;&gt;0,IFERROR(VALUE('Payments Export'!H8222),'Payments Export'!H8222),"")</f>
        <v/>
      </c>
      <c r="D8218" s="7" t="str">
        <f>IF('Payments Export'!I8222="","",'Payments Export'!I8222)</f>
        <v/>
      </c>
      <c r="E8218" s="7" t="str">
        <f t="shared" si="256"/>
        <v/>
      </c>
      <c r="F8218" s="7" t="str">
        <f>IF('Payments Export'!A8222="","",'Payments Export'!N8222)</f>
        <v/>
      </c>
      <c r="G8218" s="7" t="str">
        <f>IF('Payments Export'!A8222="","",'Payments Export'!O8222)</f>
        <v/>
      </c>
      <c r="H8218" s="7" t="str">
        <f>IF('Payments Export'!B8222="","",G8218-F8218)</f>
        <v/>
      </c>
      <c r="I8218" s="3" t="str">
        <f>IF(C8218&lt;&gt;"",_xlfn.XLOOKUP(IFERROR(VALUE(C8218),C8218),'Items database'!A:A,'Items database'!B:B),(_xlfn.XLOOKUP(LEFT(E8218,3),Services,Services,"")))</f>
        <v/>
      </c>
      <c r="J8218" s="3" t="str">
        <f t="shared" si="257"/>
        <v/>
      </c>
    </row>
    <row r="8219" spans="1:10" x14ac:dyDescent="0.35">
      <c r="A8219" s="7" t="str">
        <f>IF('Payments Export'!A8223="","",'Payments Export'!A8223)</f>
        <v/>
      </c>
      <c r="B8219" s="7" t="str">
        <f>IF('Payments Export'!A8223="","",'Payments Export'!B8223)</f>
        <v/>
      </c>
      <c r="C8219" s="7" t="str">
        <f>IF(IFERROR(VALUE('Payments Export'!H8223),'Payments Export'!H8223)&lt;&gt;0,IFERROR(VALUE('Payments Export'!H8223),'Payments Export'!H8223),"")</f>
        <v/>
      </c>
      <c r="D8219" s="7" t="str">
        <f>IF('Payments Export'!I8223="","",'Payments Export'!I8223)</f>
        <v/>
      </c>
      <c r="E8219" s="7" t="str">
        <f t="shared" si="256"/>
        <v/>
      </c>
      <c r="F8219" s="7" t="str">
        <f>IF('Payments Export'!A8223="","",'Payments Export'!N8223)</f>
        <v/>
      </c>
      <c r="G8219" s="7" t="str">
        <f>IF('Payments Export'!A8223="","",'Payments Export'!O8223)</f>
        <v/>
      </c>
      <c r="H8219" s="7" t="str">
        <f>IF('Payments Export'!B8223="","",G8219-F8219)</f>
        <v/>
      </c>
      <c r="I8219" s="3" t="str">
        <f>IF(C8219&lt;&gt;"",_xlfn.XLOOKUP(IFERROR(VALUE(C8219),C8219),'Items database'!A:A,'Items database'!B:B),(_xlfn.XLOOKUP(LEFT(E8219,3),Services,Services,"")))</f>
        <v/>
      </c>
      <c r="J8219" s="3" t="str">
        <f t="shared" si="257"/>
        <v/>
      </c>
    </row>
    <row r="8220" spans="1:10" x14ac:dyDescent="0.35">
      <c r="A8220" s="7" t="str">
        <f>IF('Payments Export'!A8224="","",'Payments Export'!A8224)</f>
        <v/>
      </c>
      <c r="B8220" s="7" t="str">
        <f>IF('Payments Export'!A8224="","",'Payments Export'!B8224)</f>
        <v/>
      </c>
      <c r="C8220" s="7" t="str">
        <f>IF(IFERROR(VALUE('Payments Export'!H8224),'Payments Export'!H8224)&lt;&gt;0,IFERROR(VALUE('Payments Export'!H8224),'Payments Export'!H8224),"")</f>
        <v/>
      </c>
      <c r="D8220" s="7" t="str">
        <f>IF('Payments Export'!I8224="","",'Payments Export'!I8224)</f>
        <v/>
      </c>
      <c r="E8220" s="7" t="str">
        <f t="shared" si="256"/>
        <v/>
      </c>
      <c r="F8220" s="7" t="str">
        <f>IF('Payments Export'!A8224="","",'Payments Export'!N8224)</f>
        <v/>
      </c>
      <c r="G8220" s="7" t="str">
        <f>IF('Payments Export'!A8224="","",'Payments Export'!O8224)</f>
        <v/>
      </c>
      <c r="H8220" s="7" t="str">
        <f>IF('Payments Export'!B8224="","",G8220-F8220)</f>
        <v/>
      </c>
      <c r="I8220" s="3" t="str">
        <f>IF(C8220&lt;&gt;"",_xlfn.XLOOKUP(IFERROR(VALUE(C8220),C8220),'Items database'!A:A,'Items database'!B:B),(_xlfn.XLOOKUP(LEFT(E8220,3),Services,Services,"")))</f>
        <v/>
      </c>
      <c r="J8220" s="3" t="str">
        <f t="shared" si="257"/>
        <v/>
      </c>
    </row>
    <row r="8221" spans="1:10" x14ac:dyDescent="0.35">
      <c r="A8221" s="7" t="str">
        <f>IF('Payments Export'!A8225="","",'Payments Export'!A8225)</f>
        <v/>
      </c>
      <c r="B8221" s="7" t="str">
        <f>IF('Payments Export'!A8225="","",'Payments Export'!B8225)</f>
        <v/>
      </c>
      <c r="C8221" s="7" t="str">
        <f>IF(IFERROR(VALUE('Payments Export'!H8225),'Payments Export'!H8225)&lt;&gt;0,IFERROR(VALUE('Payments Export'!H8225),'Payments Export'!H8225),"")</f>
        <v/>
      </c>
      <c r="D8221" s="7" t="str">
        <f>IF('Payments Export'!I8225="","",'Payments Export'!I8225)</f>
        <v/>
      </c>
      <c r="E8221" s="7" t="str">
        <f t="shared" si="256"/>
        <v/>
      </c>
      <c r="F8221" s="7" t="str">
        <f>IF('Payments Export'!A8225="","",'Payments Export'!N8225)</f>
        <v/>
      </c>
      <c r="G8221" s="7" t="str">
        <f>IF('Payments Export'!A8225="","",'Payments Export'!O8225)</f>
        <v/>
      </c>
      <c r="H8221" s="7" t="str">
        <f>IF('Payments Export'!B8225="","",G8221-F8221)</f>
        <v/>
      </c>
      <c r="I8221" s="3" t="str">
        <f>IF(C8221&lt;&gt;"",_xlfn.XLOOKUP(IFERROR(VALUE(C8221),C8221),'Items database'!A:A,'Items database'!B:B),(_xlfn.XLOOKUP(LEFT(E8221,3),Services,Services,"")))</f>
        <v/>
      </c>
      <c r="J8221" s="3" t="str">
        <f t="shared" si="257"/>
        <v/>
      </c>
    </row>
    <row r="8222" spans="1:10" x14ac:dyDescent="0.35">
      <c r="A8222" s="7" t="str">
        <f>IF('Payments Export'!A8226="","",'Payments Export'!A8226)</f>
        <v/>
      </c>
      <c r="B8222" s="7" t="str">
        <f>IF('Payments Export'!A8226="","",'Payments Export'!B8226)</f>
        <v/>
      </c>
      <c r="C8222" s="7" t="str">
        <f>IF(IFERROR(VALUE('Payments Export'!H8226),'Payments Export'!H8226)&lt;&gt;0,IFERROR(VALUE('Payments Export'!H8226),'Payments Export'!H8226),"")</f>
        <v/>
      </c>
      <c r="D8222" s="7" t="str">
        <f>IF('Payments Export'!I8226="","",'Payments Export'!I8226)</f>
        <v/>
      </c>
      <c r="E8222" s="7" t="str">
        <f t="shared" si="256"/>
        <v/>
      </c>
      <c r="F8222" s="7" t="str">
        <f>IF('Payments Export'!A8226="","",'Payments Export'!N8226)</f>
        <v/>
      </c>
      <c r="G8222" s="7" t="str">
        <f>IF('Payments Export'!A8226="","",'Payments Export'!O8226)</f>
        <v/>
      </c>
      <c r="H8222" s="7" t="str">
        <f>IF('Payments Export'!B8226="","",G8222-F8222)</f>
        <v/>
      </c>
      <c r="I8222" s="3" t="str">
        <f>IF(C8222&lt;&gt;"",_xlfn.XLOOKUP(IFERROR(VALUE(C8222),C8222),'Items database'!A:A,'Items database'!B:B),(_xlfn.XLOOKUP(LEFT(E8222,3),Services,Services,"")))</f>
        <v/>
      </c>
      <c r="J8222" s="3" t="str">
        <f t="shared" si="257"/>
        <v/>
      </c>
    </row>
    <row r="8223" spans="1:10" x14ac:dyDescent="0.35">
      <c r="A8223" s="7" t="str">
        <f>IF('Payments Export'!A8227="","",'Payments Export'!A8227)</f>
        <v/>
      </c>
      <c r="B8223" s="7" t="str">
        <f>IF('Payments Export'!A8227="","",'Payments Export'!B8227)</f>
        <v/>
      </c>
      <c r="C8223" s="7" t="str">
        <f>IF(IFERROR(VALUE('Payments Export'!H8227),'Payments Export'!H8227)&lt;&gt;0,IFERROR(VALUE('Payments Export'!H8227),'Payments Export'!H8227),"")</f>
        <v/>
      </c>
      <c r="D8223" s="7" t="str">
        <f>IF('Payments Export'!I8227="","",'Payments Export'!I8227)</f>
        <v/>
      </c>
      <c r="E8223" s="7" t="str">
        <f t="shared" si="256"/>
        <v/>
      </c>
      <c r="F8223" s="7" t="str">
        <f>IF('Payments Export'!A8227="","",'Payments Export'!N8227)</f>
        <v/>
      </c>
      <c r="G8223" s="7" t="str">
        <f>IF('Payments Export'!A8227="","",'Payments Export'!O8227)</f>
        <v/>
      </c>
      <c r="H8223" s="7" t="str">
        <f>IF('Payments Export'!B8227="","",G8223-F8223)</f>
        <v/>
      </c>
      <c r="I8223" s="3" t="str">
        <f>IF(C8223&lt;&gt;"",_xlfn.XLOOKUP(IFERROR(VALUE(C8223),C8223),'Items database'!A:A,'Items database'!B:B),(_xlfn.XLOOKUP(LEFT(E8223,3),Services,Services,"")))</f>
        <v/>
      </c>
      <c r="J8223" s="3" t="str">
        <f t="shared" si="257"/>
        <v/>
      </c>
    </row>
    <row r="8224" spans="1:10" x14ac:dyDescent="0.35">
      <c r="A8224" s="7" t="str">
        <f>IF('Payments Export'!A8228="","",'Payments Export'!A8228)</f>
        <v/>
      </c>
      <c r="B8224" s="7" t="str">
        <f>IF('Payments Export'!A8228="","",'Payments Export'!B8228)</f>
        <v/>
      </c>
      <c r="C8224" s="7" t="str">
        <f>IF(IFERROR(VALUE('Payments Export'!H8228),'Payments Export'!H8228)&lt;&gt;0,IFERROR(VALUE('Payments Export'!H8228),'Payments Export'!H8228),"")</f>
        <v/>
      </c>
      <c r="D8224" s="7" t="str">
        <f>IF('Payments Export'!I8228="","",'Payments Export'!I8228)</f>
        <v/>
      </c>
      <c r="E8224" s="7" t="str">
        <f t="shared" si="256"/>
        <v/>
      </c>
      <c r="F8224" s="7" t="str">
        <f>IF('Payments Export'!A8228="","",'Payments Export'!N8228)</f>
        <v/>
      </c>
      <c r="G8224" s="7" t="str">
        <f>IF('Payments Export'!A8228="","",'Payments Export'!O8228)</f>
        <v/>
      </c>
      <c r="H8224" s="7" t="str">
        <f>IF('Payments Export'!B8228="","",G8224-F8224)</f>
        <v/>
      </c>
      <c r="I8224" s="3" t="str">
        <f>IF(C8224&lt;&gt;"",_xlfn.XLOOKUP(IFERROR(VALUE(C8224),C8224),'Items database'!A:A,'Items database'!B:B),(_xlfn.XLOOKUP(LEFT(E8224,3),Services,Services,"")))</f>
        <v/>
      </c>
      <c r="J8224" s="3" t="str">
        <f t="shared" si="257"/>
        <v/>
      </c>
    </row>
    <row r="8225" spans="1:10" x14ac:dyDescent="0.35">
      <c r="A8225" s="7" t="str">
        <f>IF('Payments Export'!A8229="","",'Payments Export'!A8229)</f>
        <v/>
      </c>
      <c r="B8225" s="7" t="str">
        <f>IF('Payments Export'!A8229="","",'Payments Export'!B8229)</f>
        <v/>
      </c>
      <c r="C8225" s="7" t="str">
        <f>IF(IFERROR(VALUE('Payments Export'!H8229),'Payments Export'!H8229)&lt;&gt;0,IFERROR(VALUE('Payments Export'!H8229),'Payments Export'!H8229),"")</f>
        <v/>
      </c>
      <c r="D8225" s="7" t="str">
        <f>IF('Payments Export'!I8229="","",'Payments Export'!I8229)</f>
        <v/>
      </c>
      <c r="E8225" s="7" t="str">
        <f t="shared" si="256"/>
        <v/>
      </c>
      <c r="F8225" s="7" t="str">
        <f>IF('Payments Export'!A8229="","",'Payments Export'!N8229)</f>
        <v/>
      </c>
      <c r="G8225" s="7" t="str">
        <f>IF('Payments Export'!A8229="","",'Payments Export'!O8229)</f>
        <v/>
      </c>
      <c r="H8225" s="7" t="str">
        <f>IF('Payments Export'!B8229="","",G8225-F8225)</f>
        <v/>
      </c>
      <c r="I8225" s="3" t="str">
        <f>IF(C8225&lt;&gt;"",_xlfn.XLOOKUP(IFERROR(VALUE(C8225),C8225),'Items database'!A:A,'Items database'!B:B),(_xlfn.XLOOKUP(LEFT(E8225,3),Services,Services,"")))</f>
        <v/>
      </c>
      <c r="J8225" s="3" t="str">
        <f t="shared" si="257"/>
        <v/>
      </c>
    </row>
    <row r="8226" spans="1:10" x14ac:dyDescent="0.35">
      <c r="A8226" s="7" t="str">
        <f>IF('Payments Export'!A8230="","",'Payments Export'!A8230)</f>
        <v/>
      </c>
      <c r="B8226" s="7" t="str">
        <f>IF('Payments Export'!A8230="","",'Payments Export'!B8230)</f>
        <v/>
      </c>
      <c r="C8226" s="7" t="str">
        <f>IF(IFERROR(VALUE('Payments Export'!H8230),'Payments Export'!H8230)&lt;&gt;0,IFERROR(VALUE('Payments Export'!H8230),'Payments Export'!H8230),"")</f>
        <v/>
      </c>
      <c r="D8226" s="7" t="str">
        <f>IF('Payments Export'!I8230="","",'Payments Export'!I8230)</f>
        <v/>
      </c>
      <c r="E8226" s="7" t="str">
        <f t="shared" si="256"/>
        <v/>
      </c>
      <c r="F8226" s="7" t="str">
        <f>IF('Payments Export'!A8230="","",'Payments Export'!N8230)</f>
        <v/>
      </c>
      <c r="G8226" s="7" t="str">
        <f>IF('Payments Export'!A8230="","",'Payments Export'!O8230)</f>
        <v/>
      </c>
      <c r="H8226" s="7" t="str">
        <f>IF('Payments Export'!B8230="","",G8226-F8226)</f>
        <v/>
      </c>
      <c r="I8226" s="3" t="str">
        <f>IF(C8226&lt;&gt;"",_xlfn.XLOOKUP(IFERROR(VALUE(C8226),C8226),'Items database'!A:A,'Items database'!B:B),(_xlfn.XLOOKUP(LEFT(E8226,3),Services,Services,"")))</f>
        <v/>
      </c>
      <c r="J8226" s="3" t="str">
        <f t="shared" si="257"/>
        <v/>
      </c>
    </row>
    <row r="8227" spans="1:10" x14ac:dyDescent="0.35">
      <c r="A8227" s="7" t="str">
        <f>IF('Payments Export'!A8231="","",'Payments Export'!A8231)</f>
        <v/>
      </c>
      <c r="B8227" s="7" t="str">
        <f>IF('Payments Export'!A8231="","",'Payments Export'!B8231)</f>
        <v/>
      </c>
      <c r="C8227" s="7" t="str">
        <f>IF(IFERROR(VALUE('Payments Export'!H8231),'Payments Export'!H8231)&lt;&gt;0,IFERROR(VALUE('Payments Export'!H8231),'Payments Export'!H8231),"")</f>
        <v/>
      </c>
      <c r="D8227" s="7" t="str">
        <f>IF('Payments Export'!I8231="","",'Payments Export'!I8231)</f>
        <v/>
      </c>
      <c r="E8227" s="7" t="str">
        <f t="shared" si="256"/>
        <v/>
      </c>
      <c r="F8227" s="7" t="str">
        <f>IF('Payments Export'!A8231="","",'Payments Export'!N8231)</f>
        <v/>
      </c>
      <c r="G8227" s="7" t="str">
        <f>IF('Payments Export'!A8231="","",'Payments Export'!O8231)</f>
        <v/>
      </c>
      <c r="H8227" s="7" t="str">
        <f>IF('Payments Export'!B8231="","",G8227-F8227)</f>
        <v/>
      </c>
      <c r="I8227" s="3" t="str">
        <f>IF(C8227&lt;&gt;"",_xlfn.XLOOKUP(IFERROR(VALUE(C8227),C8227),'Items database'!A:A,'Items database'!B:B),(_xlfn.XLOOKUP(LEFT(E8227,3),Services,Services,"")))</f>
        <v/>
      </c>
      <c r="J8227" s="3" t="str">
        <f t="shared" si="257"/>
        <v/>
      </c>
    </row>
    <row r="8228" spans="1:10" x14ac:dyDescent="0.35">
      <c r="A8228" s="7" t="str">
        <f>IF('Payments Export'!A8232="","",'Payments Export'!A8232)</f>
        <v/>
      </c>
      <c r="B8228" s="7" t="str">
        <f>IF('Payments Export'!A8232="","",'Payments Export'!B8232)</f>
        <v/>
      </c>
      <c r="C8228" s="7" t="str">
        <f>IF(IFERROR(VALUE('Payments Export'!H8232),'Payments Export'!H8232)&lt;&gt;0,IFERROR(VALUE('Payments Export'!H8232),'Payments Export'!H8232),"")</f>
        <v/>
      </c>
      <c r="D8228" s="7" t="str">
        <f>IF('Payments Export'!I8232="","",'Payments Export'!I8232)</f>
        <v/>
      </c>
      <c r="E8228" s="7" t="str">
        <f t="shared" si="256"/>
        <v/>
      </c>
      <c r="F8228" s="7" t="str">
        <f>IF('Payments Export'!A8232="","",'Payments Export'!N8232)</f>
        <v/>
      </c>
      <c r="G8228" s="7" t="str">
        <f>IF('Payments Export'!A8232="","",'Payments Export'!O8232)</f>
        <v/>
      </c>
      <c r="H8228" s="7" t="str">
        <f>IF('Payments Export'!B8232="","",G8228-F8228)</f>
        <v/>
      </c>
      <c r="I8228" s="3" t="str">
        <f>IF(C8228&lt;&gt;"",_xlfn.XLOOKUP(IFERROR(VALUE(C8228),C8228),'Items database'!A:A,'Items database'!B:B),(_xlfn.XLOOKUP(LEFT(E8228,3),Services,Services,"")))</f>
        <v/>
      </c>
      <c r="J8228" s="3" t="str">
        <f t="shared" si="257"/>
        <v/>
      </c>
    </row>
    <row r="8229" spans="1:10" x14ac:dyDescent="0.35">
      <c r="A8229" s="7" t="str">
        <f>IF('Payments Export'!A8233="","",'Payments Export'!A8233)</f>
        <v/>
      </c>
      <c r="B8229" s="7" t="str">
        <f>IF('Payments Export'!A8233="","",'Payments Export'!B8233)</f>
        <v/>
      </c>
      <c r="C8229" s="7" t="str">
        <f>IF(IFERROR(VALUE('Payments Export'!H8233),'Payments Export'!H8233)&lt;&gt;0,IFERROR(VALUE('Payments Export'!H8233),'Payments Export'!H8233),"")</f>
        <v/>
      </c>
      <c r="D8229" s="7" t="str">
        <f>IF('Payments Export'!I8233="","",'Payments Export'!I8233)</f>
        <v/>
      </c>
      <c r="E8229" s="7" t="str">
        <f t="shared" si="256"/>
        <v/>
      </c>
      <c r="F8229" s="7" t="str">
        <f>IF('Payments Export'!A8233="","",'Payments Export'!N8233)</f>
        <v/>
      </c>
      <c r="G8229" s="7" t="str">
        <f>IF('Payments Export'!A8233="","",'Payments Export'!O8233)</f>
        <v/>
      </c>
      <c r="H8229" s="7" t="str">
        <f>IF('Payments Export'!B8233="","",G8229-F8229)</f>
        <v/>
      </c>
      <c r="I8229" s="3" t="str">
        <f>IF(C8229&lt;&gt;"",_xlfn.XLOOKUP(IFERROR(VALUE(C8229),C8229),'Items database'!A:A,'Items database'!B:B),(_xlfn.XLOOKUP(LEFT(E8229,3),Services,Services,"")))</f>
        <v/>
      </c>
      <c r="J8229" s="3" t="str">
        <f t="shared" si="257"/>
        <v/>
      </c>
    </row>
    <row r="8230" spans="1:10" x14ac:dyDescent="0.35">
      <c r="A8230" s="7" t="str">
        <f>IF('Payments Export'!A8234="","",'Payments Export'!A8234)</f>
        <v/>
      </c>
      <c r="B8230" s="7" t="str">
        <f>IF('Payments Export'!A8234="","",'Payments Export'!B8234)</f>
        <v/>
      </c>
      <c r="C8230" s="7" t="str">
        <f>IF(IFERROR(VALUE('Payments Export'!H8234),'Payments Export'!H8234)&lt;&gt;0,IFERROR(VALUE('Payments Export'!H8234),'Payments Export'!H8234),"")</f>
        <v/>
      </c>
      <c r="D8230" s="7" t="str">
        <f>IF('Payments Export'!I8234="","",'Payments Export'!I8234)</f>
        <v/>
      </c>
      <c r="E8230" s="7" t="str">
        <f t="shared" si="256"/>
        <v/>
      </c>
      <c r="F8230" s="7" t="str">
        <f>IF('Payments Export'!A8234="","",'Payments Export'!N8234)</f>
        <v/>
      </c>
      <c r="G8230" s="7" t="str">
        <f>IF('Payments Export'!A8234="","",'Payments Export'!O8234)</f>
        <v/>
      </c>
      <c r="H8230" s="7" t="str">
        <f>IF('Payments Export'!B8234="","",G8230-F8230)</f>
        <v/>
      </c>
      <c r="I8230" s="3" t="str">
        <f>IF(C8230&lt;&gt;"",_xlfn.XLOOKUP(IFERROR(VALUE(C8230),C8230),'Items database'!A:A,'Items database'!B:B),(_xlfn.XLOOKUP(LEFT(E8230,3),Services,Services,"")))</f>
        <v/>
      </c>
      <c r="J8230" s="3" t="str">
        <f t="shared" si="257"/>
        <v/>
      </c>
    </row>
    <row r="8231" spans="1:10" x14ac:dyDescent="0.35">
      <c r="A8231" s="7" t="str">
        <f>IF('Payments Export'!A8235="","",'Payments Export'!A8235)</f>
        <v/>
      </c>
      <c r="B8231" s="7" t="str">
        <f>IF('Payments Export'!A8235="","",'Payments Export'!B8235)</f>
        <v/>
      </c>
      <c r="C8231" s="7" t="str">
        <f>IF(IFERROR(VALUE('Payments Export'!H8235),'Payments Export'!H8235)&lt;&gt;0,IFERROR(VALUE('Payments Export'!H8235),'Payments Export'!H8235),"")</f>
        <v/>
      </c>
      <c r="D8231" s="7" t="str">
        <f>IF('Payments Export'!I8235="","",'Payments Export'!I8235)</f>
        <v/>
      </c>
      <c r="E8231" s="7" t="str">
        <f t="shared" si="256"/>
        <v/>
      </c>
      <c r="F8231" s="7" t="str">
        <f>IF('Payments Export'!A8235="","",'Payments Export'!N8235)</f>
        <v/>
      </c>
      <c r="G8231" s="7" t="str">
        <f>IF('Payments Export'!A8235="","",'Payments Export'!O8235)</f>
        <v/>
      </c>
      <c r="H8231" s="7" t="str">
        <f>IF('Payments Export'!B8235="","",G8231-F8231)</f>
        <v/>
      </c>
      <c r="I8231" s="3" t="str">
        <f>IF(C8231&lt;&gt;"",_xlfn.XLOOKUP(IFERROR(VALUE(C8231),C8231),'Items database'!A:A,'Items database'!B:B),(_xlfn.XLOOKUP(LEFT(E8231,3),Services,Services,"")))</f>
        <v/>
      </c>
      <c r="J8231" s="3" t="str">
        <f t="shared" si="257"/>
        <v/>
      </c>
    </row>
    <row r="8232" spans="1:10" x14ac:dyDescent="0.35">
      <c r="A8232" s="7" t="str">
        <f>IF('Payments Export'!A8236="","",'Payments Export'!A8236)</f>
        <v/>
      </c>
      <c r="B8232" s="7" t="str">
        <f>IF('Payments Export'!A8236="","",'Payments Export'!B8236)</f>
        <v/>
      </c>
      <c r="C8232" s="7" t="str">
        <f>IF(IFERROR(VALUE('Payments Export'!H8236),'Payments Export'!H8236)&lt;&gt;0,IFERROR(VALUE('Payments Export'!H8236),'Payments Export'!H8236),"")</f>
        <v/>
      </c>
      <c r="D8232" s="7" t="str">
        <f>IF('Payments Export'!I8236="","",'Payments Export'!I8236)</f>
        <v/>
      </c>
      <c r="E8232" s="7" t="str">
        <f t="shared" si="256"/>
        <v/>
      </c>
      <c r="F8232" s="7" t="str">
        <f>IF('Payments Export'!A8236="","",'Payments Export'!N8236)</f>
        <v/>
      </c>
      <c r="G8232" s="7" t="str">
        <f>IF('Payments Export'!A8236="","",'Payments Export'!O8236)</f>
        <v/>
      </c>
      <c r="H8232" s="7" t="str">
        <f>IF('Payments Export'!B8236="","",G8232-F8232)</f>
        <v/>
      </c>
      <c r="I8232" s="3" t="str">
        <f>IF(C8232&lt;&gt;"",_xlfn.XLOOKUP(IFERROR(VALUE(C8232),C8232),'Items database'!A:A,'Items database'!B:B),(_xlfn.XLOOKUP(LEFT(E8232,3),Services,Services,"")))</f>
        <v/>
      </c>
      <c r="J8232" s="3" t="str">
        <f t="shared" si="257"/>
        <v/>
      </c>
    </row>
    <row r="8233" spans="1:10" x14ac:dyDescent="0.35">
      <c r="A8233" s="7" t="str">
        <f>IF('Payments Export'!A8237="","",'Payments Export'!A8237)</f>
        <v/>
      </c>
      <c r="B8233" s="7" t="str">
        <f>IF('Payments Export'!A8237="","",'Payments Export'!B8237)</f>
        <v/>
      </c>
      <c r="C8233" s="7" t="str">
        <f>IF(IFERROR(VALUE('Payments Export'!H8237),'Payments Export'!H8237)&lt;&gt;0,IFERROR(VALUE('Payments Export'!H8237),'Payments Export'!H8237),"")</f>
        <v/>
      </c>
      <c r="D8233" s="7" t="str">
        <f>IF('Payments Export'!I8237="","",'Payments Export'!I8237)</f>
        <v/>
      </c>
      <c r="E8233" s="7" t="str">
        <f t="shared" si="256"/>
        <v/>
      </c>
      <c r="F8233" s="7" t="str">
        <f>IF('Payments Export'!A8237="","",'Payments Export'!N8237)</f>
        <v/>
      </c>
      <c r="G8233" s="7" t="str">
        <f>IF('Payments Export'!A8237="","",'Payments Export'!O8237)</f>
        <v/>
      </c>
      <c r="H8233" s="7" t="str">
        <f>IF('Payments Export'!B8237="","",G8233-F8233)</f>
        <v/>
      </c>
      <c r="I8233" s="3" t="str">
        <f>IF(C8233&lt;&gt;"",_xlfn.XLOOKUP(IFERROR(VALUE(C8233),C8233),'Items database'!A:A,'Items database'!B:B),(_xlfn.XLOOKUP(LEFT(E8233,3),Services,Services,"")))</f>
        <v/>
      </c>
      <c r="J8233" s="3" t="str">
        <f t="shared" si="257"/>
        <v/>
      </c>
    </row>
    <row r="8234" spans="1:10" x14ac:dyDescent="0.35">
      <c r="A8234" s="7" t="str">
        <f>IF('Payments Export'!A8238="","",'Payments Export'!A8238)</f>
        <v/>
      </c>
      <c r="B8234" s="7" t="str">
        <f>IF('Payments Export'!A8238="","",'Payments Export'!B8238)</f>
        <v/>
      </c>
      <c r="C8234" s="7" t="str">
        <f>IF(IFERROR(VALUE('Payments Export'!H8238),'Payments Export'!H8238)&lt;&gt;0,IFERROR(VALUE('Payments Export'!H8238),'Payments Export'!H8238),"")</f>
        <v/>
      </c>
      <c r="D8234" s="7" t="str">
        <f>IF('Payments Export'!I8238="","",'Payments Export'!I8238)</f>
        <v/>
      </c>
      <c r="E8234" s="7" t="str">
        <f t="shared" si="256"/>
        <v/>
      </c>
      <c r="F8234" s="7" t="str">
        <f>IF('Payments Export'!A8238="","",'Payments Export'!N8238)</f>
        <v/>
      </c>
      <c r="G8234" s="7" t="str">
        <f>IF('Payments Export'!A8238="","",'Payments Export'!O8238)</f>
        <v/>
      </c>
      <c r="H8234" s="7" t="str">
        <f>IF('Payments Export'!B8238="","",G8234-F8234)</f>
        <v/>
      </c>
      <c r="I8234" s="3" t="str">
        <f>IF(C8234&lt;&gt;"",_xlfn.XLOOKUP(IFERROR(VALUE(C8234),C8234),'Items database'!A:A,'Items database'!B:B),(_xlfn.XLOOKUP(LEFT(E8234,3),Services,Services,"")))</f>
        <v/>
      </c>
      <c r="J8234" s="3" t="str">
        <f t="shared" si="257"/>
        <v/>
      </c>
    </row>
    <row r="8235" spans="1:10" x14ac:dyDescent="0.35">
      <c r="A8235" s="7" t="str">
        <f>IF('Payments Export'!A8239="","",'Payments Export'!A8239)</f>
        <v/>
      </c>
      <c r="B8235" s="7" t="str">
        <f>IF('Payments Export'!A8239="","",'Payments Export'!B8239)</f>
        <v/>
      </c>
      <c r="C8235" s="7" t="str">
        <f>IF(IFERROR(VALUE('Payments Export'!H8239),'Payments Export'!H8239)&lt;&gt;0,IFERROR(VALUE('Payments Export'!H8239),'Payments Export'!H8239),"")</f>
        <v/>
      </c>
      <c r="D8235" s="7" t="str">
        <f>IF('Payments Export'!I8239="","",'Payments Export'!I8239)</f>
        <v/>
      </c>
      <c r="E8235" s="7" t="str">
        <f t="shared" si="256"/>
        <v/>
      </c>
      <c r="F8235" s="7" t="str">
        <f>IF('Payments Export'!A8239="","",'Payments Export'!N8239)</f>
        <v/>
      </c>
      <c r="G8235" s="7" t="str">
        <f>IF('Payments Export'!A8239="","",'Payments Export'!O8239)</f>
        <v/>
      </c>
      <c r="H8235" s="7" t="str">
        <f>IF('Payments Export'!B8239="","",G8235-F8235)</f>
        <v/>
      </c>
      <c r="I8235" s="3" t="str">
        <f>IF(C8235&lt;&gt;"",_xlfn.XLOOKUP(IFERROR(VALUE(C8235),C8235),'Items database'!A:A,'Items database'!B:B),(_xlfn.XLOOKUP(LEFT(E8235,3),Services,Services,"")))</f>
        <v/>
      </c>
      <c r="J8235" s="3" t="str">
        <f t="shared" si="257"/>
        <v/>
      </c>
    </row>
    <row r="8236" spans="1:10" x14ac:dyDescent="0.35">
      <c r="A8236" s="7" t="str">
        <f>IF('Payments Export'!A8240="","",'Payments Export'!A8240)</f>
        <v/>
      </c>
      <c r="B8236" s="7" t="str">
        <f>IF('Payments Export'!A8240="","",'Payments Export'!B8240)</f>
        <v/>
      </c>
      <c r="C8236" s="7" t="str">
        <f>IF(IFERROR(VALUE('Payments Export'!H8240),'Payments Export'!H8240)&lt;&gt;0,IFERROR(VALUE('Payments Export'!H8240),'Payments Export'!H8240),"")</f>
        <v/>
      </c>
      <c r="D8236" s="7" t="str">
        <f>IF('Payments Export'!I8240="","",'Payments Export'!I8240)</f>
        <v/>
      </c>
      <c r="E8236" s="7" t="str">
        <f t="shared" si="256"/>
        <v/>
      </c>
      <c r="F8236" s="7" t="str">
        <f>IF('Payments Export'!A8240="","",'Payments Export'!N8240)</f>
        <v/>
      </c>
      <c r="G8236" s="7" t="str">
        <f>IF('Payments Export'!A8240="","",'Payments Export'!O8240)</f>
        <v/>
      </c>
      <c r="H8236" s="7" t="str">
        <f>IF('Payments Export'!B8240="","",G8236-F8236)</f>
        <v/>
      </c>
      <c r="I8236" s="3" t="str">
        <f>IF(C8236&lt;&gt;"",_xlfn.XLOOKUP(IFERROR(VALUE(C8236),C8236),'Items database'!A:A,'Items database'!B:B),(_xlfn.XLOOKUP(LEFT(E8236,3),Services,Services,"")))</f>
        <v/>
      </c>
      <c r="J8236" s="3" t="str">
        <f t="shared" si="257"/>
        <v/>
      </c>
    </row>
    <row r="8237" spans="1:10" x14ac:dyDescent="0.35">
      <c r="A8237" s="7" t="str">
        <f>IF('Payments Export'!A8241="","",'Payments Export'!A8241)</f>
        <v/>
      </c>
      <c r="B8237" s="7" t="str">
        <f>IF('Payments Export'!A8241="","",'Payments Export'!B8241)</f>
        <v/>
      </c>
      <c r="C8237" s="7" t="str">
        <f>IF(IFERROR(VALUE('Payments Export'!H8241),'Payments Export'!H8241)&lt;&gt;0,IFERROR(VALUE('Payments Export'!H8241),'Payments Export'!H8241),"")</f>
        <v/>
      </c>
      <c r="D8237" s="7" t="str">
        <f>IF('Payments Export'!I8241="","",'Payments Export'!I8241)</f>
        <v/>
      </c>
      <c r="E8237" s="7" t="str">
        <f t="shared" si="256"/>
        <v/>
      </c>
      <c r="F8237" s="7" t="str">
        <f>IF('Payments Export'!A8241="","",'Payments Export'!N8241)</f>
        <v/>
      </c>
      <c r="G8237" s="7" t="str">
        <f>IF('Payments Export'!A8241="","",'Payments Export'!O8241)</f>
        <v/>
      </c>
      <c r="H8237" s="7" t="str">
        <f>IF('Payments Export'!B8241="","",G8237-F8237)</f>
        <v/>
      </c>
      <c r="I8237" s="3" t="str">
        <f>IF(C8237&lt;&gt;"",_xlfn.XLOOKUP(IFERROR(VALUE(C8237),C8237),'Items database'!A:A,'Items database'!B:B),(_xlfn.XLOOKUP(LEFT(E8237,3),Services,Services,"")))</f>
        <v/>
      </c>
      <c r="J8237" s="3" t="str">
        <f t="shared" si="257"/>
        <v/>
      </c>
    </row>
    <row r="8238" spans="1:10" x14ac:dyDescent="0.35">
      <c r="A8238" s="7" t="str">
        <f>IF('Payments Export'!A8242="","",'Payments Export'!A8242)</f>
        <v/>
      </c>
      <c r="B8238" s="7" t="str">
        <f>IF('Payments Export'!A8242="","",'Payments Export'!B8242)</f>
        <v/>
      </c>
      <c r="C8238" s="7" t="str">
        <f>IF(IFERROR(VALUE('Payments Export'!H8242),'Payments Export'!H8242)&lt;&gt;0,IFERROR(VALUE('Payments Export'!H8242),'Payments Export'!H8242),"")</f>
        <v/>
      </c>
      <c r="D8238" s="7" t="str">
        <f>IF('Payments Export'!I8242="","",'Payments Export'!I8242)</f>
        <v/>
      </c>
      <c r="E8238" s="7" t="str">
        <f t="shared" si="256"/>
        <v/>
      </c>
      <c r="F8238" s="7" t="str">
        <f>IF('Payments Export'!A8242="","",'Payments Export'!N8242)</f>
        <v/>
      </c>
      <c r="G8238" s="7" t="str">
        <f>IF('Payments Export'!A8242="","",'Payments Export'!O8242)</f>
        <v/>
      </c>
      <c r="H8238" s="7" t="str">
        <f>IF('Payments Export'!B8242="","",G8238-F8238)</f>
        <v/>
      </c>
      <c r="I8238" s="3" t="str">
        <f>IF(C8238&lt;&gt;"",_xlfn.XLOOKUP(IFERROR(VALUE(C8238),C8238),'Items database'!A:A,'Items database'!B:B),(_xlfn.XLOOKUP(LEFT(E8238,3),Services,Services,"")))</f>
        <v/>
      </c>
      <c r="J8238" s="3" t="str">
        <f t="shared" si="257"/>
        <v/>
      </c>
    </row>
    <row r="8239" spans="1:10" x14ac:dyDescent="0.35">
      <c r="A8239" s="7" t="str">
        <f>IF('Payments Export'!A8243="","",'Payments Export'!A8243)</f>
        <v/>
      </c>
      <c r="B8239" s="7" t="str">
        <f>IF('Payments Export'!A8243="","",'Payments Export'!B8243)</f>
        <v/>
      </c>
      <c r="C8239" s="7" t="str">
        <f>IF(IFERROR(VALUE('Payments Export'!H8243),'Payments Export'!H8243)&lt;&gt;0,IFERROR(VALUE('Payments Export'!H8243),'Payments Export'!H8243),"")</f>
        <v/>
      </c>
      <c r="D8239" s="7" t="str">
        <f>IF('Payments Export'!I8243="","",'Payments Export'!I8243)</f>
        <v/>
      </c>
      <c r="E8239" s="7" t="str">
        <f t="shared" si="256"/>
        <v/>
      </c>
      <c r="F8239" s="7" t="str">
        <f>IF('Payments Export'!A8243="","",'Payments Export'!N8243)</f>
        <v/>
      </c>
      <c r="G8239" s="7" t="str">
        <f>IF('Payments Export'!A8243="","",'Payments Export'!O8243)</f>
        <v/>
      </c>
      <c r="H8239" s="7" t="str">
        <f>IF('Payments Export'!B8243="","",G8239-F8239)</f>
        <v/>
      </c>
      <c r="I8239" s="3" t="str">
        <f>IF(C8239&lt;&gt;"",_xlfn.XLOOKUP(IFERROR(VALUE(C8239),C8239),'Items database'!A:A,'Items database'!B:B),(_xlfn.XLOOKUP(LEFT(E8239,3),Services,Services,"")))</f>
        <v/>
      </c>
      <c r="J8239" s="3" t="str">
        <f t="shared" si="257"/>
        <v/>
      </c>
    </row>
    <row r="8240" spans="1:10" x14ac:dyDescent="0.35">
      <c r="A8240" s="7" t="str">
        <f>IF('Payments Export'!A8244="","",'Payments Export'!A8244)</f>
        <v/>
      </c>
      <c r="B8240" s="7" t="str">
        <f>IF('Payments Export'!A8244="","",'Payments Export'!B8244)</f>
        <v/>
      </c>
      <c r="C8240" s="7" t="str">
        <f>IF(IFERROR(VALUE('Payments Export'!H8244),'Payments Export'!H8244)&lt;&gt;0,IFERROR(VALUE('Payments Export'!H8244),'Payments Export'!H8244),"")</f>
        <v/>
      </c>
      <c r="D8240" s="7" t="str">
        <f>IF('Payments Export'!I8244="","",'Payments Export'!I8244)</f>
        <v/>
      </c>
      <c r="E8240" s="7" t="str">
        <f t="shared" si="256"/>
        <v/>
      </c>
      <c r="F8240" s="7" t="str">
        <f>IF('Payments Export'!A8244="","",'Payments Export'!N8244)</f>
        <v/>
      </c>
      <c r="G8240" s="7" t="str">
        <f>IF('Payments Export'!A8244="","",'Payments Export'!O8244)</f>
        <v/>
      </c>
      <c r="H8240" s="7" t="str">
        <f>IF('Payments Export'!B8244="","",G8240-F8240)</f>
        <v/>
      </c>
      <c r="I8240" s="3" t="str">
        <f>IF(C8240&lt;&gt;"",_xlfn.XLOOKUP(IFERROR(VALUE(C8240),C8240),'Items database'!A:A,'Items database'!B:B),(_xlfn.XLOOKUP(LEFT(E8240,3),Services,Services,"")))</f>
        <v/>
      </c>
      <c r="J8240" s="3" t="str">
        <f t="shared" si="257"/>
        <v/>
      </c>
    </row>
    <row r="8241" spans="1:10" x14ac:dyDescent="0.35">
      <c r="A8241" s="7" t="str">
        <f>IF('Payments Export'!A8245="","",'Payments Export'!A8245)</f>
        <v/>
      </c>
      <c r="B8241" s="7" t="str">
        <f>IF('Payments Export'!A8245="","",'Payments Export'!B8245)</f>
        <v/>
      </c>
      <c r="C8241" s="7" t="str">
        <f>IF(IFERROR(VALUE('Payments Export'!H8245),'Payments Export'!H8245)&lt;&gt;0,IFERROR(VALUE('Payments Export'!H8245),'Payments Export'!H8245),"")</f>
        <v/>
      </c>
      <c r="D8241" s="7" t="str">
        <f>IF('Payments Export'!I8245="","",'Payments Export'!I8245)</f>
        <v/>
      </c>
      <c r="E8241" s="7" t="str">
        <f t="shared" si="256"/>
        <v/>
      </c>
      <c r="F8241" s="7" t="str">
        <f>IF('Payments Export'!A8245="","",'Payments Export'!N8245)</f>
        <v/>
      </c>
      <c r="G8241" s="7" t="str">
        <f>IF('Payments Export'!A8245="","",'Payments Export'!O8245)</f>
        <v/>
      </c>
      <c r="H8241" s="7" t="str">
        <f>IF('Payments Export'!B8245="","",G8241-F8241)</f>
        <v/>
      </c>
      <c r="I8241" s="3" t="str">
        <f>IF(C8241&lt;&gt;"",_xlfn.XLOOKUP(IFERROR(VALUE(C8241),C8241),'Items database'!A:A,'Items database'!B:B),(_xlfn.XLOOKUP(LEFT(E8241,3),Services,Services,"")))</f>
        <v/>
      </c>
      <c r="J8241" s="3" t="str">
        <f t="shared" si="257"/>
        <v/>
      </c>
    </row>
    <row r="8242" spans="1:10" x14ac:dyDescent="0.35">
      <c r="A8242" s="7" t="str">
        <f>IF('Payments Export'!A8246="","",'Payments Export'!A8246)</f>
        <v/>
      </c>
      <c r="B8242" s="7" t="str">
        <f>IF('Payments Export'!A8246="","",'Payments Export'!B8246)</f>
        <v/>
      </c>
      <c r="C8242" s="7" t="str">
        <f>IF(IFERROR(VALUE('Payments Export'!H8246),'Payments Export'!H8246)&lt;&gt;0,IFERROR(VALUE('Payments Export'!H8246),'Payments Export'!H8246),"")</f>
        <v/>
      </c>
      <c r="D8242" s="7" t="str">
        <f>IF('Payments Export'!I8246="","",'Payments Export'!I8246)</f>
        <v/>
      </c>
      <c r="E8242" s="7" t="str">
        <f t="shared" si="256"/>
        <v/>
      </c>
      <c r="F8242" s="7" t="str">
        <f>IF('Payments Export'!A8246="","",'Payments Export'!N8246)</f>
        <v/>
      </c>
      <c r="G8242" s="7" t="str">
        <f>IF('Payments Export'!A8246="","",'Payments Export'!O8246)</f>
        <v/>
      </c>
      <c r="H8242" s="7" t="str">
        <f>IF('Payments Export'!B8246="","",G8242-F8242)</f>
        <v/>
      </c>
      <c r="I8242" s="3" t="str">
        <f>IF(C8242&lt;&gt;"",_xlfn.XLOOKUP(IFERROR(VALUE(C8242),C8242),'Items database'!A:A,'Items database'!B:B),(_xlfn.XLOOKUP(LEFT(E8242,3),Services,Services,"")))</f>
        <v/>
      </c>
      <c r="J8242" s="3" t="str">
        <f t="shared" si="257"/>
        <v/>
      </c>
    </row>
    <row r="8243" spans="1:10" x14ac:dyDescent="0.35">
      <c r="A8243" s="7" t="str">
        <f>IF('Payments Export'!A8247="","",'Payments Export'!A8247)</f>
        <v/>
      </c>
      <c r="B8243" s="7" t="str">
        <f>IF('Payments Export'!A8247="","",'Payments Export'!B8247)</f>
        <v/>
      </c>
      <c r="C8243" s="7" t="str">
        <f>IF(IFERROR(VALUE('Payments Export'!H8247),'Payments Export'!H8247)&lt;&gt;0,IFERROR(VALUE('Payments Export'!H8247),'Payments Export'!H8247),"")</f>
        <v/>
      </c>
      <c r="D8243" s="7" t="str">
        <f>IF('Payments Export'!I8247="","",'Payments Export'!I8247)</f>
        <v/>
      </c>
      <c r="E8243" s="7" t="str">
        <f t="shared" si="256"/>
        <v/>
      </c>
      <c r="F8243" s="7" t="str">
        <f>IF('Payments Export'!A8247="","",'Payments Export'!N8247)</f>
        <v/>
      </c>
      <c r="G8243" s="7" t="str">
        <f>IF('Payments Export'!A8247="","",'Payments Export'!O8247)</f>
        <v/>
      </c>
      <c r="H8243" s="7" t="str">
        <f>IF('Payments Export'!B8247="","",G8243-F8243)</f>
        <v/>
      </c>
      <c r="I8243" s="3" t="str">
        <f>IF(C8243&lt;&gt;"",_xlfn.XLOOKUP(IFERROR(VALUE(C8243),C8243),'Items database'!A:A,'Items database'!B:B),(_xlfn.XLOOKUP(LEFT(E8243,3),Services,Services,"")))</f>
        <v/>
      </c>
      <c r="J8243" s="3" t="str">
        <f t="shared" si="257"/>
        <v/>
      </c>
    </row>
    <row r="8244" spans="1:10" x14ac:dyDescent="0.35">
      <c r="A8244" s="7" t="str">
        <f>IF('Payments Export'!A8248="","",'Payments Export'!A8248)</f>
        <v/>
      </c>
      <c r="B8244" s="7" t="str">
        <f>IF('Payments Export'!A8248="","",'Payments Export'!B8248)</f>
        <v/>
      </c>
      <c r="C8244" s="7" t="str">
        <f>IF(IFERROR(VALUE('Payments Export'!H8248),'Payments Export'!H8248)&lt;&gt;0,IFERROR(VALUE('Payments Export'!H8248),'Payments Export'!H8248),"")</f>
        <v/>
      </c>
      <c r="D8244" s="7" t="str">
        <f>IF('Payments Export'!I8248="","",'Payments Export'!I8248)</f>
        <v/>
      </c>
      <c r="E8244" s="7" t="str">
        <f t="shared" si="256"/>
        <v/>
      </c>
      <c r="F8244" s="7" t="str">
        <f>IF('Payments Export'!A8248="","",'Payments Export'!N8248)</f>
        <v/>
      </c>
      <c r="G8244" s="7" t="str">
        <f>IF('Payments Export'!A8248="","",'Payments Export'!O8248)</f>
        <v/>
      </c>
      <c r="H8244" s="7" t="str">
        <f>IF('Payments Export'!B8248="","",G8244-F8244)</f>
        <v/>
      </c>
      <c r="I8244" s="3" t="str">
        <f>IF(C8244&lt;&gt;"",_xlfn.XLOOKUP(IFERROR(VALUE(C8244),C8244),'Items database'!A:A,'Items database'!B:B),(_xlfn.XLOOKUP(LEFT(E8244,3),Services,Services,"")))</f>
        <v/>
      </c>
      <c r="J8244" s="3" t="str">
        <f t="shared" si="257"/>
        <v/>
      </c>
    </row>
    <row r="8245" spans="1:10" x14ac:dyDescent="0.35">
      <c r="A8245" s="7" t="str">
        <f>IF('Payments Export'!A8249="","",'Payments Export'!A8249)</f>
        <v/>
      </c>
      <c r="B8245" s="7" t="str">
        <f>IF('Payments Export'!A8249="","",'Payments Export'!B8249)</f>
        <v/>
      </c>
      <c r="C8245" s="7" t="str">
        <f>IF(IFERROR(VALUE('Payments Export'!H8249),'Payments Export'!H8249)&lt;&gt;0,IFERROR(VALUE('Payments Export'!H8249),'Payments Export'!H8249),"")</f>
        <v/>
      </c>
      <c r="D8245" s="7" t="str">
        <f>IF('Payments Export'!I8249="","",'Payments Export'!I8249)</f>
        <v/>
      </c>
      <c r="E8245" s="7" t="str">
        <f t="shared" si="256"/>
        <v/>
      </c>
      <c r="F8245" s="7" t="str">
        <f>IF('Payments Export'!A8249="","",'Payments Export'!N8249)</f>
        <v/>
      </c>
      <c r="G8245" s="7" t="str">
        <f>IF('Payments Export'!A8249="","",'Payments Export'!O8249)</f>
        <v/>
      </c>
      <c r="H8245" s="7" t="str">
        <f>IF('Payments Export'!B8249="","",G8245-F8245)</f>
        <v/>
      </c>
      <c r="I8245" s="3" t="str">
        <f>IF(C8245&lt;&gt;"",_xlfn.XLOOKUP(IFERROR(VALUE(C8245),C8245),'Items database'!A:A,'Items database'!B:B),(_xlfn.XLOOKUP(LEFT(E8245,3),Services,Services,"")))</f>
        <v/>
      </c>
      <c r="J8245" s="3" t="str">
        <f t="shared" si="257"/>
        <v/>
      </c>
    </row>
    <row r="8246" spans="1:10" x14ac:dyDescent="0.35">
      <c r="A8246" s="7" t="str">
        <f>IF('Payments Export'!A8250="","",'Payments Export'!A8250)</f>
        <v/>
      </c>
      <c r="B8246" s="7" t="str">
        <f>IF('Payments Export'!A8250="","",'Payments Export'!B8250)</f>
        <v/>
      </c>
      <c r="C8246" s="7" t="str">
        <f>IF(IFERROR(VALUE('Payments Export'!H8250),'Payments Export'!H8250)&lt;&gt;0,IFERROR(VALUE('Payments Export'!H8250),'Payments Export'!H8250),"")</f>
        <v/>
      </c>
      <c r="D8246" s="7" t="str">
        <f>IF('Payments Export'!I8250="","",'Payments Export'!I8250)</f>
        <v/>
      </c>
      <c r="E8246" s="7" t="str">
        <f t="shared" si="256"/>
        <v/>
      </c>
      <c r="F8246" s="7" t="str">
        <f>IF('Payments Export'!A8250="","",'Payments Export'!N8250)</f>
        <v/>
      </c>
      <c r="G8246" s="7" t="str">
        <f>IF('Payments Export'!A8250="","",'Payments Export'!O8250)</f>
        <v/>
      </c>
      <c r="H8246" s="7" t="str">
        <f>IF('Payments Export'!B8250="","",G8246-F8246)</f>
        <v/>
      </c>
      <c r="I8246" s="3" t="str">
        <f>IF(C8246&lt;&gt;"",_xlfn.XLOOKUP(IFERROR(VALUE(C8246),C8246),'Items database'!A:A,'Items database'!B:B),(_xlfn.XLOOKUP(LEFT(E8246,3),Services,Services,"")))</f>
        <v/>
      </c>
      <c r="J8246" s="3" t="str">
        <f t="shared" si="257"/>
        <v/>
      </c>
    </row>
    <row r="8247" spans="1:10" x14ac:dyDescent="0.35">
      <c r="A8247" s="7" t="str">
        <f>IF('Payments Export'!A8251="","",'Payments Export'!A8251)</f>
        <v/>
      </c>
      <c r="B8247" s="7" t="str">
        <f>IF('Payments Export'!A8251="","",'Payments Export'!B8251)</f>
        <v/>
      </c>
      <c r="C8247" s="7" t="str">
        <f>IF(IFERROR(VALUE('Payments Export'!H8251),'Payments Export'!H8251)&lt;&gt;0,IFERROR(VALUE('Payments Export'!H8251),'Payments Export'!H8251),"")</f>
        <v/>
      </c>
      <c r="D8247" s="7" t="str">
        <f>IF('Payments Export'!I8251="","",'Payments Export'!I8251)</f>
        <v/>
      </c>
      <c r="E8247" s="7" t="str">
        <f t="shared" si="256"/>
        <v/>
      </c>
      <c r="F8247" s="7" t="str">
        <f>IF('Payments Export'!A8251="","",'Payments Export'!N8251)</f>
        <v/>
      </c>
      <c r="G8247" s="7" t="str">
        <f>IF('Payments Export'!A8251="","",'Payments Export'!O8251)</f>
        <v/>
      </c>
      <c r="H8247" s="7" t="str">
        <f>IF('Payments Export'!B8251="","",G8247-F8247)</f>
        <v/>
      </c>
      <c r="I8247" s="3" t="str">
        <f>IF(C8247&lt;&gt;"",_xlfn.XLOOKUP(IFERROR(VALUE(C8247),C8247),'Items database'!A:A,'Items database'!B:B),(_xlfn.XLOOKUP(LEFT(E8247,3),Services,Services,"")))</f>
        <v/>
      </c>
      <c r="J8247" s="3" t="str">
        <f t="shared" si="257"/>
        <v/>
      </c>
    </row>
    <row r="8248" spans="1:10" x14ac:dyDescent="0.35">
      <c r="A8248" s="7" t="str">
        <f>IF('Payments Export'!A8252="","",'Payments Export'!A8252)</f>
        <v/>
      </c>
      <c r="B8248" s="7" t="str">
        <f>IF('Payments Export'!A8252="","",'Payments Export'!B8252)</f>
        <v/>
      </c>
      <c r="C8248" s="7" t="str">
        <f>IF(IFERROR(VALUE('Payments Export'!H8252),'Payments Export'!H8252)&lt;&gt;0,IFERROR(VALUE('Payments Export'!H8252),'Payments Export'!H8252),"")</f>
        <v/>
      </c>
      <c r="D8248" s="7" t="str">
        <f>IF('Payments Export'!I8252="","",'Payments Export'!I8252)</f>
        <v/>
      </c>
      <c r="E8248" s="7" t="str">
        <f t="shared" si="256"/>
        <v/>
      </c>
      <c r="F8248" s="7" t="str">
        <f>IF('Payments Export'!A8252="","",'Payments Export'!N8252)</f>
        <v/>
      </c>
      <c r="G8248" s="7" t="str">
        <f>IF('Payments Export'!A8252="","",'Payments Export'!O8252)</f>
        <v/>
      </c>
      <c r="H8248" s="7" t="str">
        <f>IF('Payments Export'!B8252="","",G8248-F8248)</f>
        <v/>
      </c>
      <c r="I8248" s="3" t="str">
        <f>IF(C8248&lt;&gt;"",_xlfn.XLOOKUP(IFERROR(VALUE(C8248),C8248),'Items database'!A:A,'Items database'!B:B),(_xlfn.XLOOKUP(LEFT(E8248,3),Services,Services,"")))</f>
        <v/>
      </c>
      <c r="J8248" s="3" t="str">
        <f t="shared" si="257"/>
        <v/>
      </c>
    </row>
    <row r="8249" spans="1:10" x14ac:dyDescent="0.35">
      <c r="A8249" s="7" t="str">
        <f>IF('Payments Export'!A8253="","",'Payments Export'!A8253)</f>
        <v/>
      </c>
      <c r="B8249" s="7" t="str">
        <f>IF('Payments Export'!A8253="","",'Payments Export'!B8253)</f>
        <v/>
      </c>
      <c r="C8249" s="7" t="str">
        <f>IF(IFERROR(VALUE('Payments Export'!H8253),'Payments Export'!H8253)&lt;&gt;0,IFERROR(VALUE('Payments Export'!H8253),'Payments Export'!H8253),"")</f>
        <v/>
      </c>
      <c r="D8249" s="7" t="str">
        <f>IF('Payments Export'!I8253="","",'Payments Export'!I8253)</f>
        <v/>
      </c>
      <c r="E8249" s="7" t="str">
        <f t="shared" si="256"/>
        <v/>
      </c>
      <c r="F8249" s="7" t="str">
        <f>IF('Payments Export'!A8253="","",'Payments Export'!N8253)</f>
        <v/>
      </c>
      <c r="G8249" s="7" t="str">
        <f>IF('Payments Export'!A8253="","",'Payments Export'!O8253)</f>
        <v/>
      </c>
      <c r="H8249" s="7" t="str">
        <f>IF('Payments Export'!B8253="","",G8249-F8249)</f>
        <v/>
      </c>
      <c r="I8249" s="3" t="str">
        <f>IF(C8249&lt;&gt;"",_xlfn.XLOOKUP(IFERROR(VALUE(C8249),C8249),'Items database'!A:A,'Items database'!B:B),(_xlfn.XLOOKUP(LEFT(E8249,3),Services,Services,"")))</f>
        <v/>
      </c>
      <c r="J8249" s="3" t="str">
        <f t="shared" si="257"/>
        <v/>
      </c>
    </row>
    <row r="8250" spans="1:10" x14ac:dyDescent="0.35">
      <c r="A8250" s="7" t="str">
        <f>IF('Payments Export'!A8254="","",'Payments Export'!A8254)</f>
        <v/>
      </c>
      <c r="B8250" s="7" t="str">
        <f>IF('Payments Export'!A8254="","",'Payments Export'!B8254)</f>
        <v/>
      </c>
      <c r="C8250" s="7" t="str">
        <f>IF(IFERROR(VALUE('Payments Export'!H8254),'Payments Export'!H8254)&lt;&gt;0,IFERROR(VALUE('Payments Export'!H8254),'Payments Export'!H8254),"")</f>
        <v/>
      </c>
      <c r="D8250" s="7" t="str">
        <f>IF('Payments Export'!I8254="","",'Payments Export'!I8254)</f>
        <v/>
      </c>
      <c r="E8250" s="7" t="str">
        <f t="shared" si="256"/>
        <v/>
      </c>
      <c r="F8250" s="7" t="str">
        <f>IF('Payments Export'!A8254="","",'Payments Export'!N8254)</f>
        <v/>
      </c>
      <c r="G8250" s="7" t="str">
        <f>IF('Payments Export'!A8254="","",'Payments Export'!O8254)</f>
        <v/>
      </c>
      <c r="H8250" s="7" t="str">
        <f>IF('Payments Export'!B8254="","",G8250-F8250)</f>
        <v/>
      </c>
      <c r="I8250" s="3" t="str">
        <f>IF(C8250&lt;&gt;"",_xlfn.XLOOKUP(IFERROR(VALUE(C8250),C8250),'Items database'!A:A,'Items database'!B:B),(_xlfn.XLOOKUP(LEFT(E8250,3),Services,Services,"")))</f>
        <v/>
      </c>
      <c r="J8250" s="3" t="str">
        <f t="shared" si="257"/>
        <v/>
      </c>
    </row>
    <row r="8251" spans="1:10" x14ac:dyDescent="0.35">
      <c r="A8251" s="7" t="str">
        <f>IF('Payments Export'!A8255="","",'Payments Export'!A8255)</f>
        <v/>
      </c>
      <c r="B8251" s="7" t="str">
        <f>IF('Payments Export'!A8255="","",'Payments Export'!B8255)</f>
        <v/>
      </c>
      <c r="C8251" s="7" t="str">
        <f>IF(IFERROR(VALUE('Payments Export'!H8255),'Payments Export'!H8255)&lt;&gt;0,IFERROR(VALUE('Payments Export'!H8255),'Payments Export'!H8255),"")</f>
        <v/>
      </c>
      <c r="D8251" s="7" t="str">
        <f>IF('Payments Export'!I8255="","",'Payments Export'!I8255)</f>
        <v/>
      </c>
      <c r="E8251" s="7" t="str">
        <f t="shared" si="256"/>
        <v/>
      </c>
      <c r="F8251" s="7" t="str">
        <f>IF('Payments Export'!A8255="","",'Payments Export'!N8255)</f>
        <v/>
      </c>
      <c r="G8251" s="7" t="str">
        <f>IF('Payments Export'!A8255="","",'Payments Export'!O8255)</f>
        <v/>
      </c>
      <c r="H8251" s="7" t="str">
        <f>IF('Payments Export'!B8255="","",G8251-F8251)</f>
        <v/>
      </c>
      <c r="I8251" s="3" t="str">
        <f>IF(C8251&lt;&gt;"",_xlfn.XLOOKUP(IFERROR(VALUE(C8251),C8251),'Items database'!A:A,'Items database'!B:B),(_xlfn.XLOOKUP(LEFT(E8251,3),Services,Services,"")))</f>
        <v/>
      </c>
      <c r="J8251" s="3" t="str">
        <f t="shared" si="257"/>
        <v/>
      </c>
    </row>
    <row r="8252" spans="1:10" x14ac:dyDescent="0.35">
      <c r="A8252" s="7" t="str">
        <f>IF('Payments Export'!A8256="","",'Payments Export'!A8256)</f>
        <v/>
      </c>
      <c r="B8252" s="7" t="str">
        <f>IF('Payments Export'!A8256="","",'Payments Export'!B8256)</f>
        <v/>
      </c>
      <c r="C8252" s="7" t="str">
        <f>IF(IFERROR(VALUE('Payments Export'!H8256),'Payments Export'!H8256)&lt;&gt;0,IFERROR(VALUE('Payments Export'!H8256),'Payments Export'!H8256),"")</f>
        <v/>
      </c>
      <c r="D8252" s="7" t="str">
        <f>IF('Payments Export'!I8256="","",'Payments Export'!I8256)</f>
        <v/>
      </c>
      <c r="E8252" s="7" t="str">
        <f t="shared" si="256"/>
        <v/>
      </c>
      <c r="F8252" s="7" t="str">
        <f>IF('Payments Export'!A8256="","",'Payments Export'!N8256)</f>
        <v/>
      </c>
      <c r="G8252" s="7" t="str">
        <f>IF('Payments Export'!A8256="","",'Payments Export'!O8256)</f>
        <v/>
      </c>
      <c r="H8252" s="7" t="str">
        <f>IF('Payments Export'!B8256="","",G8252-F8252)</f>
        <v/>
      </c>
      <c r="I8252" s="3" t="str">
        <f>IF(C8252&lt;&gt;"",_xlfn.XLOOKUP(IFERROR(VALUE(C8252),C8252),'Items database'!A:A,'Items database'!B:B),(_xlfn.XLOOKUP(LEFT(E8252,3),Services,Services,"")))</f>
        <v/>
      </c>
      <c r="J8252" s="3" t="str">
        <f t="shared" si="257"/>
        <v/>
      </c>
    </row>
    <row r="8253" spans="1:10" x14ac:dyDescent="0.35">
      <c r="A8253" s="7" t="str">
        <f>IF('Payments Export'!A8257="","",'Payments Export'!A8257)</f>
        <v/>
      </c>
      <c r="B8253" s="7" t="str">
        <f>IF('Payments Export'!A8257="","",'Payments Export'!B8257)</f>
        <v/>
      </c>
      <c r="C8253" s="7" t="str">
        <f>IF(IFERROR(VALUE('Payments Export'!H8257),'Payments Export'!H8257)&lt;&gt;0,IFERROR(VALUE('Payments Export'!H8257),'Payments Export'!H8257),"")</f>
        <v/>
      </c>
      <c r="D8253" s="7" t="str">
        <f>IF('Payments Export'!I8257="","",'Payments Export'!I8257)</f>
        <v/>
      </c>
      <c r="E8253" s="7" t="str">
        <f t="shared" si="256"/>
        <v/>
      </c>
      <c r="F8253" s="7" t="str">
        <f>IF('Payments Export'!A8257="","",'Payments Export'!N8257)</f>
        <v/>
      </c>
      <c r="G8253" s="7" t="str">
        <f>IF('Payments Export'!A8257="","",'Payments Export'!O8257)</f>
        <v/>
      </c>
      <c r="H8253" s="7" t="str">
        <f>IF('Payments Export'!B8257="","",G8253-F8253)</f>
        <v/>
      </c>
      <c r="I8253" s="3" t="str">
        <f>IF(C8253&lt;&gt;"",_xlfn.XLOOKUP(IFERROR(VALUE(C8253),C8253),'Items database'!A:A,'Items database'!B:B),(_xlfn.XLOOKUP(LEFT(E8253,3),Services,Services,"")))</f>
        <v/>
      </c>
      <c r="J8253" s="3" t="str">
        <f t="shared" si="257"/>
        <v/>
      </c>
    </row>
    <row r="8254" spans="1:10" x14ac:dyDescent="0.35">
      <c r="A8254" s="7" t="str">
        <f>IF('Payments Export'!A8258="","",'Payments Export'!A8258)</f>
        <v/>
      </c>
      <c r="B8254" s="7" t="str">
        <f>IF('Payments Export'!A8258="","",'Payments Export'!B8258)</f>
        <v/>
      </c>
      <c r="C8254" s="7" t="str">
        <f>IF(IFERROR(VALUE('Payments Export'!H8258),'Payments Export'!H8258)&lt;&gt;0,IFERROR(VALUE('Payments Export'!H8258),'Payments Export'!H8258),"")</f>
        <v/>
      </c>
      <c r="D8254" s="7" t="str">
        <f>IF('Payments Export'!I8258="","",'Payments Export'!I8258)</f>
        <v/>
      </c>
      <c r="E8254" s="7" t="str">
        <f t="shared" si="256"/>
        <v/>
      </c>
      <c r="F8254" s="7" t="str">
        <f>IF('Payments Export'!A8258="","",'Payments Export'!N8258)</f>
        <v/>
      </c>
      <c r="G8254" s="7" t="str">
        <f>IF('Payments Export'!A8258="","",'Payments Export'!O8258)</f>
        <v/>
      </c>
      <c r="H8254" s="7" t="str">
        <f>IF('Payments Export'!B8258="","",G8254-F8254)</f>
        <v/>
      </c>
      <c r="I8254" s="3" t="str">
        <f>IF(C8254&lt;&gt;"",_xlfn.XLOOKUP(IFERROR(VALUE(C8254),C8254),'Items database'!A:A,'Items database'!B:B),(_xlfn.XLOOKUP(LEFT(E8254,3),Services,Services,"")))</f>
        <v/>
      </c>
      <c r="J8254" s="3" t="str">
        <f t="shared" si="257"/>
        <v/>
      </c>
    </row>
    <row r="8255" spans="1:10" x14ac:dyDescent="0.35">
      <c r="A8255" s="7" t="str">
        <f>IF('Payments Export'!A8259="","",'Payments Export'!A8259)</f>
        <v/>
      </c>
      <c r="B8255" s="7" t="str">
        <f>IF('Payments Export'!A8259="","",'Payments Export'!B8259)</f>
        <v/>
      </c>
      <c r="C8255" s="7" t="str">
        <f>IF(IFERROR(VALUE('Payments Export'!H8259),'Payments Export'!H8259)&lt;&gt;0,IFERROR(VALUE('Payments Export'!H8259),'Payments Export'!H8259),"")</f>
        <v/>
      </c>
      <c r="D8255" s="7" t="str">
        <f>IF('Payments Export'!I8259="","",'Payments Export'!I8259)</f>
        <v/>
      </c>
      <c r="E8255" s="7" t="str">
        <f t="shared" si="256"/>
        <v/>
      </c>
      <c r="F8255" s="7" t="str">
        <f>IF('Payments Export'!A8259="","",'Payments Export'!N8259)</f>
        <v/>
      </c>
      <c r="G8255" s="7" t="str">
        <f>IF('Payments Export'!A8259="","",'Payments Export'!O8259)</f>
        <v/>
      </c>
      <c r="H8255" s="7" t="str">
        <f>IF('Payments Export'!B8259="","",G8255-F8255)</f>
        <v/>
      </c>
      <c r="I8255" s="3" t="str">
        <f>IF(C8255&lt;&gt;"",_xlfn.XLOOKUP(IFERROR(VALUE(C8255),C8255),'Items database'!A:A,'Items database'!B:B),(_xlfn.XLOOKUP(LEFT(E8255,3),Services,Services,"")))</f>
        <v/>
      </c>
      <c r="J8255" s="3" t="str">
        <f t="shared" si="257"/>
        <v/>
      </c>
    </row>
    <row r="8256" spans="1:10" x14ac:dyDescent="0.35">
      <c r="A8256" s="7" t="str">
        <f>IF('Payments Export'!A8260="","",'Payments Export'!A8260)</f>
        <v/>
      </c>
      <c r="B8256" s="7" t="str">
        <f>IF('Payments Export'!A8260="","",'Payments Export'!B8260)</f>
        <v/>
      </c>
      <c r="C8256" s="7" t="str">
        <f>IF(IFERROR(VALUE('Payments Export'!H8260),'Payments Export'!H8260)&lt;&gt;0,IFERROR(VALUE('Payments Export'!H8260),'Payments Export'!H8260),"")</f>
        <v/>
      </c>
      <c r="D8256" s="7" t="str">
        <f>IF('Payments Export'!I8260="","",'Payments Export'!I8260)</f>
        <v/>
      </c>
      <c r="E8256" s="7" t="str">
        <f t="shared" si="256"/>
        <v/>
      </c>
      <c r="F8256" s="7" t="str">
        <f>IF('Payments Export'!A8260="","",'Payments Export'!N8260)</f>
        <v/>
      </c>
      <c r="G8256" s="7" t="str">
        <f>IF('Payments Export'!A8260="","",'Payments Export'!O8260)</f>
        <v/>
      </c>
      <c r="H8256" s="7" t="str">
        <f>IF('Payments Export'!B8260="","",G8256-F8256)</f>
        <v/>
      </c>
      <c r="I8256" s="3" t="str">
        <f>IF(C8256&lt;&gt;"",_xlfn.XLOOKUP(IFERROR(VALUE(C8256),C8256),'Items database'!A:A,'Items database'!B:B),(_xlfn.XLOOKUP(LEFT(E8256,3),Services,Services,"")))</f>
        <v/>
      </c>
      <c r="J8256" s="3" t="str">
        <f t="shared" si="257"/>
        <v/>
      </c>
    </row>
    <row r="8257" spans="1:10" x14ac:dyDescent="0.35">
      <c r="A8257" s="7" t="str">
        <f>IF('Payments Export'!A8261="","",'Payments Export'!A8261)</f>
        <v/>
      </c>
      <c r="B8257" s="7" t="str">
        <f>IF('Payments Export'!A8261="","",'Payments Export'!B8261)</f>
        <v/>
      </c>
      <c r="C8257" s="7" t="str">
        <f>IF(IFERROR(VALUE('Payments Export'!H8261),'Payments Export'!H8261)&lt;&gt;0,IFERROR(VALUE('Payments Export'!H8261),'Payments Export'!H8261),"")</f>
        <v/>
      </c>
      <c r="D8257" s="7" t="str">
        <f>IF('Payments Export'!I8261="","",'Payments Export'!I8261)</f>
        <v/>
      </c>
      <c r="E8257" s="7" t="str">
        <f t="shared" ref="E8257:E8320" si="258">LEFT(D8257,66)</f>
        <v/>
      </c>
      <c r="F8257" s="7" t="str">
        <f>IF('Payments Export'!A8261="","",'Payments Export'!N8261)</f>
        <v/>
      </c>
      <c r="G8257" s="7" t="str">
        <f>IF('Payments Export'!A8261="","",'Payments Export'!O8261)</f>
        <v/>
      </c>
      <c r="H8257" s="7" t="str">
        <f>IF('Payments Export'!B8261="","",G8257-F8257)</f>
        <v/>
      </c>
      <c r="I8257" s="3" t="str">
        <f>IF(C8257&lt;&gt;"",_xlfn.XLOOKUP(IFERROR(VALUE(C8257),C8257),'Items database'!A:A,'Items database'!B:B),(_xlfn.XLOOKUP(LEFT(E8257,3),Services,Services,"")))</f>
        <v/>
      </c>
      <c r="J8257" s="3" t="str">
        <f t="shared" ref="J8257:J8320" si="259">IF(ISNUMBER(F8257)=TRUE,IF(F8257=0,"","GST"),"")</f>
        <v/>
      </c>
    </row>
    <row r="8258" spans="1:10" x14ac:dyDescent="0.35">
      <c r="A8258" s="7" t="str">
        <f>IF('Payments Export'!A8262="","",'Payments Export'!A8262)</f>
        <v/>
      </c>
      <c r="B8258" s="7" t="str">
        <f>IF('Payments Export'!A8262="","",'Payments Export'!B8262)</f>
        <v/>
      </c>
      <c r="C8258" s="7" t="str">
        <f>IF(IFERROR(VALUE('Payments Export'!H8262),'Payments Export'!H8262)&lt;&gt;0,IFERROR(VALUE('Payments Export'!H8262),'Payments Export'!H8262),"")</f>
        <v/>
      </c>
      <c r="D8258" s="7" t="str">
        <f>IF('Payments Export'!I8262="","",'Payments Export'!I8262)</f>
        <v/>
      </c>
      <c r="E8258" s="7" t="str">
        <f t="shared" si="258"/>
        <v/>
      </c>
      <c r="F8258" s="7" t="str">
        <f>IF('Payments Export'!A8262="","",'Payments Export'!N8262)</f>
        <v/>
      </c>
      <c r="G8258" s="7" t="str">
        <f>IF('Payments Export'!A8262="","",'Payments Export'!O8262)</f>
        <v/>
      </c>
      <c r="H8258" s="7" t="str">
        <f>IF('Payments Export'!B8262="","",G8258-F8258)</f>
        <v/>
      </c>
      <c r="I8258" s="3" t="str">
        <f>IF(C8258&lt;&gt;"",_xlfn.XLOOKUP(IFERROR(VALUE(C8258),C8258),'Items database'!A:A,'Items database'!B:B),(_xlfn.XLOOKUP(LEFT(E8258,3),Services,Services,"")))</f>
        <v/>
      </c>
      <c r="J8258" s="3" t="str">
        <f t="shared" si="259"/>
        <v/>
      </c>
    </row>
    <row r="8259" spans="1:10" x14ac:dyDescent="0.35">
      <c r="A8259" s="7" t="str">
        <f>IF('Payments Export'!A8263="","",'Payments Export'!A8263)</f>
        <v/>
      </c>
      <c r="B8259" s="7" t="str">
        <f>IF('Payments Export'!A8263="","",'Payments Export'!B8263)</f>
        <v/>
      </c>
      <c r="C8259" s="7" t="str">
        <f>IF(IFERROR(VALUE('Payments Export'!H8263),'Payments Export'!H8263)&lt;&gt;0,IFERROR(VALUE('Payments Export'!H8263),'Payments Export'!H8263),"")</f>
        <v/>
      </c>
      <c r="D8259" s="7" t="str">
        <f>IF('Payments Export'!I8263="","",'Payments Export'!I8263)</f>
        <v/>
      </c>
      <c r="E8259" s="7" t="str">
        <f t="shared" si="258"/>
        <v/>
      </c>
      <c r="F8259" s="7" t="str">
        <f>IF('Payments Export'!A8263="","",'Payments Export'!N8263)</f>
        <v/>
      </c>
      <c r="G8259" s="7" t="str">
        <f>IF('Payments Export'!A8263="","",'Payments Export'!O8263)</f>
        <v/>
      </c>
      <c r="H8259" s="7" t="str">
        <f>IF('Payments Export'!B8263="","",G8259-F8259)</f>
        <v/>
      </c>
      <c r="I8259" s="3" t="str">
        <f>IF(C8259&lt;&gt;"",_xlfn.XLOOKUP(IFERROR(VALUE(C8259),C8259),'Items database'!A:A,'Items database'!B:B),(_xlfn.XLOOKUP(LEFT(E8259,3),Services,Services,"")))</f>
        <v/>
      </c>
      <c r="J8259" s="3" t="str">
        <f t="shared" si="259"/>
        <v/>
      </c>
    </row>
    <row r="8260" spans="1:10" x14ac:dyDescent="0.35">
      <c r="A8260" s="7" t="str">
        <f>IF('Payments Export'!A8264="","",'Payments Export'!A8264)</f>
        <v/>
      </c>
      <c r="B8260" s="7" t="str">
        <f>IF('Payments Export'!A8264="","",'Payments Export'!B8264)</f>
        <v/>
      </c>
      <c r="C8260" s="7" t="str">
        <f>IF(IFERROR(VALUE('Payments Export'!H8264),'Payments Export'!H8264)&lt;&gt;0,IFERROR(VALUE('Payments Export'!H8264),'Payments Export'!H8264),"")</f>
        <v/>
      </c>
      <c r="D8260" s="7" t="str">
        <f>IF('Payments Export'!I8264="","",'Payments Export'!I8264)</f>
        <v/>
      </c>
      <c r="E8260" s="7" t="str">
        <f t="shared" si="258"/>
        <v/>
      </c>
      <c r="F8260" s="7" t="str">
        <f>IF('Payments Export'!A8264="","",'Payments Export'!N8264)</f>
        <v/>
      </c>
      <c r="G8260" s="7" t="str">
        <f>IF('Payments Export'!A8264="","",'Payments Export'!O8264)</f>
        <v/>
      </c>
      <c r="H8260" s="7" t="str">
        <f>IF('Payments Export'!B8264="","",G8260-F8260)</f>
        <v/>
      </c>
      <c r="I8260" s="3" t="str">
        <f>IF(C8260&lt;&gt;"",_xlfn.XLOOKUP(IFERROR(VALUE(C8260),C8260),'Items database'!A:A,'Items database'!B:B),(_xlfn.XLOOKUP(LEFT(E8260,3),Services,Services,"")))</f>
        <v/>
      </c>
      <c r="J8260" s="3" t="str">
        <f t="shared" si="259"/>
        <v/>
      </c>
    </row>
    <row r="8261" spans="1:10" x14ac:dyDescent="0.35">
      <c r="A8261" s="7" t="str">
        <f>IF('Payments Export'!A8265="","",'Payments Export'!A8265)</f>
        <v/>
      </c>
      <c r="B8261" s="7" t="str">
        <f>IF('Payments Export'!A8265="","",'Payments Export'!B8265)</f>
        <v/>
      </c>
      <c r="C8261" s="7" t="str">
        <f>IF(IFERROR(VALUE('Payments Export'!H8265),'Payments Export'!H8265)&lt;&gt;0,IFERROR(VALUE('Payments Export'!H8265),'Payments Export'!H8265),"")</f>
        <v/>
      </c>
      <c r="D8261" s="7" t="str">
        <f>IF('Payments Export'!I8265="","",'Payments Export'!I8265)</f>
        <v/>
      </c>
      <c r="E8261" s="7" t="str">
        <f t="shared" si="258"/>
        <v/>
      </c>
      <c r="F8261" s="7" t="str">
        <f>IF('Payments Export'!A8265="","",'Payments Export'!N8265)</f>
        <v/>
      </c>
      <c r="G8261" s="7" t="str">
        <f>IF('Payments Export'!A8265="","",'Payments Export'!O8265)</f>
        <v/>
      </c>
      <c r="H8261" s="7" t="str">
        <f>IF('Payments Export'!B8265="","",G8261-F8261)</f>
        <v/>
      </c>
      <c r="I8261" s="3" t="str">
        <f>IF(C8261&lt;&gt;"",_xlfn.XLOOKUP(IFERROR(VALUE(C8261),C8261),'Items database'!A:A,'Items database'!B:B),(_xlfn.XLOOKUP(LEFT(E8261,3),Services,Services,"")))</f>
        <v/>
      </c>
      <c r="J8261" s="3" t="str">
        <f t="shared" si="259"/>
        <v/>
      </c>
    </row>
    <row r="8262" spans="1:10" x14ac:dyDescent="0.35">
      <c r="A8262" s="7" t="str">
        <f>IF('Payments Export'!A8266="","",'Payments Export'!A8266)</f>
        <v/>
      </c>
      <c r="B8262" s="7" t="str">
        <f>IF('Payments Export'!A8266="","",'Payments Export'!B8266)</f>
        <v/>
      </c>
      <c r="C8262" s="7" t="str">
        <f>IF(IFERROR(VALUE('Payments Export'!H8266),'Payments Export'!H8266)&lt;&gt;0,IFERROR(VALUE('Payments Export'!H8266),'Payments Export'!H8266),"")</f>
        <v/>
      </c>
      <c r="D8262" s="7" t="str">
        <f>IF('Payments Export'!I8266="","",'Payments Export'!I8266)</f>
        <v/>
      </c>
      <c r="E8262" s="7" t="str">
        <f t="shared" si="258"/>
        <v/>
      </c>
      <c r="F8262" s="7" t="str">
        <f>IF('Payments Export'!A8266="","",'Payments Export'!N8266)</f>
        <v/>
      </c>
      <c r="G8262" s="7" t="str">
        <f>IF('Payments Export'!A8266="","",'Payments Export'!O8266)</f>
        <v/>
      </c>
      <c r="H8262" s="7" t="str">
        <f>IF('Payments Export'!B8266="","",G8262-F8262)</f>
        <v/>
      </c>
      <c r="I8262" s="3" t="str">
        <f>IF(C8262&lt;&gt;"",_xlfn.XLOOKUP(IFERROR(VALUE(C8262),C8262),'Items database'!A:A,'Items database'!B:B),(_xlfn.XLOOKUP(LEFT(E8262,3),Services,Services,"")))</f>
        <v/>
      </c>
      <c r="J8262" s="3" t="str">
        <f t="shared" si="259"/>
        <v/>
      </c>
    </row>
    <row r="8263" spans="1:10" x14ac:dyDescent="0.35">
      <c r="A8263" s="7" t="str">
        <f>IF('Payments Export'!A8267="","",'Payments Export'!A8267)</f>
        <v/>
      </c>
      <c r="B8263" s="7" t="str">
        <f>IF('Payments Export'!A8267="","",'Payments Export'!B8267)</f>
        <v/>
      </c>
      <c r="C8263" s="7" t="str">
        <f>IF(IFERROR(VALUE('Payments Export'!H8267),'Payments Export'!H8267)&lt;&gt;0,IFERROR(VALUE('Payments Export'!H8267),'Payments Export'!H8267),"")</f>
        <v/>
      </c>
      <c r="D8263" s="7" t="str">
        <f>IF('Payments Export'!I8267="","",'Payments Export'!I8267)</f>
        <v/>
      </c>
      <c r="E8263" s="7" t="str">
        <f t="shared" si="258"/>
        <v/>
      </c>
      <c r="F8263" s="7" t="str">
        <f>IF('Payments Export'!A8267="","",'Payments Export'!N8267)</f>
        <v/>
      </c>
      <c r="G8263" s="7" t="str">
        <f>IF('Payments Export'!A8267="","",'Payments Export'!O8267)</f>
        <v/>
      </c>
      <c r="H8263" s="7" t="str">
        <f>IF('Payments Export'!B8267="","",G8263-F8263)</f>
        <v/>
      </c>
      <c r="I8263" s="3" t="str">
        <f>IF(C8263&lt;&gt;"",_xlfn.XLOOKUP(IFERROR(VALUE(C8263),C8263),'Items database'!A:A,'Items database'!B:B),(_xlfn.XLOOKUP(LEFT(E8263,3),Services,Services,"")))</f>
        <v/>
      </c>
      <c r="J8263" s="3" t="str">
        <f t="shared" si="259"/>
        <v/>
      </c>
    </row>
    <row r="8264" spans="1:10" x14ac:dyDescent="0.35">
      <c r="A8264" s="7" t="str">
        <f>IF('Payments Export'!A8268="","",'Payments Export'!A8268)</f>
        <v/>
      </c>
      <c r="B8264" s="7" t="str">
        <f>IF('Payments Export'!A8268="","",'Payments Export'!B8268)</f>
        <v/>
      </c>
      <c r="C8264" s="7" t="str">
        <f>IF(IFERROR(VALUE('Payments Export'!H8268),'Payments Export'!H8268)&lt;&gt;0,IFERROR(VALUE('Payments Export'!H8268),'Payments Export'!H8268),"")</f>
        <v/>
      </c>
      <c r="D8264" s="7" t="str">
        <f>IF('Payments Export'!I8268="","",'Payments Export'!I8268)</f>
        <v/>
      </c>
      <c r="E8264" s="7" t="str">
        <f t="shared" si="258"/>
        <v/>
      </c>
      <c r="F8264" s="7" t="str">
        <f>IF('Payments Export'!A8268="","",'Payments Export'!N8268)</f>
        <v/>
      </c>
      <c r="G8264" s="7" t="str">
        <f>IF('Payments Export'!A8268="","",'Payments Export'!O8268)</f>
        <v/>
      </c>
      <c r="H8264" s="7" t="str">
        <f>IF('Payments Export'!B8268="","",G8264-F8264)</f>
        <v/>
      </c>
      <c r="I8264" s="3" t="str">
        <f>IF(C8264&lt;&gt;"",_xlfn.XLOOKUP(IFERROR(VALUE(C8264),C8264),'Items database'!A:A,'Items database'!B:B),(_xlfn.XLOOKUP(LEFT(E8264,3),Services,Services,"")))</f>
        <v/>
      </c>
      <c r="J8264" s="3" t="str">
        <f t="shared" si="259"/>
        <v/>
      </c>
    </row>
    <row r="8265" spans="1:10" x14ac:dyDescent="0.35">
      <c r="A8265" s="7" t="str">
        <f>IF('Payments Export'!A8269="","",'Payments Export'!A8269)</f>
        <v/>
      </c>
      <c r="B8265" s="7" t="str">
        <f>IF('Payments Export'!A8269="","",'Payments Export'!B8269)</f>
        <v/>
      </c>
      <c r="C8265" s="7" t="str">
        <f>IF(IFERROR(VALUE('Payments Export'!H8269),'Payments Export'!H8269)&lt;&gt;0,IFERROR(VALUE('Payments Export'!H8269),'Payments Export'!H8269),"")</f>
        <v/>
      </c>
      <c r="D8265" s="7" t="str">
        <f>IF('Payments Export'!I8269="","",'Payments Export'!I8269)</f>
        <v/>
      </c>
      <c r="E8265" s="7" t="str">
        <f t="shared" si="258"/>
        <v/>
      </c>
      <c r="F8265" s="7" t="str">
        <f>IF('Payments Export'!A8269="","",'Payments Export'!N8269)</f>
        <v/>
      </c>
      <c r="G8265" s="7" t="str">
        <f>IF('Payments Export'!A8269="","",'Payments Export'!O8269)</f>
        <v/>
      </c>
      <c r="H8265" s="7" t="str">
        <f>IF('Payments Export'!B8269="","",G8265-F8265)</f>
        <v/>
      </c>
      <c r="I8265" s="3" t="str">
        <f>IF(C8265&lt;&gt;"",_xlfn.XLOOKUP(IFERROR(VALUE(C8265),C8265),'Items database'!A:A,'Items database'!B:B),(_xlfn.XLOOKUP(LEFT(E8265,3),Services,Services,"")))</f>
        <v/>
      </c>
      <c r="J8265" s="3" t="str">
        <f t="shared" si="259"/>
        <v/>
      </c>
    </row>
    <row r="8266" spans="1:10" x14ac:dyDescent="0.35">
      <c r="A8266" s="7" t="str">
        <f>IF('Payments Export'!A8270="","",'Payments Export'!A8270)</f>
        <v/>
      </c>
      <c r="B8266" s="7" t="str">
        <f>IF('Payments Export'!A8270="","",'Payments Export'!B8270)</f>
        <v/>
      </c>
      <c r="C8266" s="7" t="str">
        <f>IF(IFERROR(VALUE('Payments Export'!H8270),'Payments Export'!H8270)&lt;&gt;0,IFERROR(VALUE('Payments Export'!H8270),'Payments Export'!H8270),"")</f>
        <v/>
      </c>
      <c r="D8266" s="7" t="str">
        <f>IF('Payments Export'!I8270="","",'Payments Export'!I8270)</f>
        <v/>
      </c>
      <c r="E8266" s="7" t="str">
        <f t="shared" si="258"/>
        <v/>
      </c>
      <c r="F8266" s="7" t="str">
        <f>IF('Payments Export'!A8270="","",'Payments Export'!N8270)</f>
        <v/>
      </c>
      <c r="G8266" s="7" t="str">
        <f>IF('Payments Export'!A8270="","",'Payments Export'!O8270)</f>
        <v/>
      </c>
      <c r="H8266" s="7" t="str">
        <f>IF('Payments Export'!B8270="","",G8266-F8266)</f>
        <v/>
      </c>
      <c r="I8266" s="3" t="str">
        <f>IF(C8266&lt;&gt;"",_xlfn.XLOOKUP(IFERROR(VALUE(C8266),C8266),'Items database'!A:A,'Items database'!B:B),(_xlfn.XLOOKUP(LEFT(E8266,3),Services,Services,"")))</f>
        <v/>
      </c>
      <c r="J8266" s="3" t="str">
        <f t="shared" si="259"/>
        <v/>
      </c>
    </row>
    <row r="8267" spans="1:10" x14ac:dyDescent="0.35">
      <c r="A8267" s="7" t="str">
        <f>IF('Payments Export'!A8271="","",'Payments Export'!A8271)</f>
        <v/>
      </c>
      <c r="B8267" s="7" t="str">
        <f>IF('Payments Export'!A8271="","",'Payments Export'!B8271)</f>
        <v/>
      </c>
      <c r="C8267" s="7" t="str">
        <f>IF(IFERROR(VALUE('Payments Export'!H8271),'Payments Export'!H8271)&lt;&gt;0,IFERROR(VALUE('Payments Export'!H8271),'Payments Export'!H8271),"")</f>
        <v/>
      </c>
      <c r="D8267" s="7" t="str">
        <f>IF('Payments Export'!I8271="","",'Payments Export'!I8271)</f>
        <v/>
      </c>
      <c r="E8267" s="7" t="str">
        <f t="shared" si="258"/>
        <v/>
      </c>
      <c r="F8267" s="7" t="str">
        <f>IF('Payments Export'!A8271="","",'Payments Export'!N8271)</f>
        <v/>
      </c>
      <c r="G8267" s="7" t="str">
        <f>IF('Payments Export'!A8271="","",'Payments Export'!O8271)</f>
        <v/>
      </c>
      <c r="H8267" s="7" t="str">
        <f>IF('Payments Export'!B8271="","",G8267-F8267)</f>
        <v/>
      </c>
      <c r="I8267" s="3" t="str">
        <f>IF(C8267&lt;&gt;"",_xlfn.XLOOKUP(IFERROR(VALUE(C8267),C8267),'Items database'!A:A,'Items database'!B:B),(_xlfn.XLOOKUP(LEFT(E8267,3),Services,Services,"")))</f>
        <v/>
      </c>
      <c r="J8267" s="3" t="str">
        <f t="shared" si="259"/>
        <v/>
      </c>
    </row>
    <row r="8268" spans="1:10" x14ac:dyDescent="0.35">
      <c r="A8268" s="7" t="str">
        <f>IF('Payments Export'!A8272="","",'Payments Export'!A8272)</f>
        <v/>
      </c>
      <c r="B8268" s="7" t="str">
        <f>IF('Payments Export'!A8272="","",'Payments Export'!B8272)</f>
        <v/>
      </c>
      <c r="C8268" s="7" t="str">
        <f>IF(IFERROR(VALUE('Payments Export'!H8272),'Payments Export'!H8272)&lt;&gt;0,IFERROR(VALUE('Payments Export'!H8272),'Payments Export'!H8272),"")</f>
        <v/>
      </c>
      <c r="D8268" s="7" t="str">
        <f>IF('Payments Export'!I8272="","",'Payments Export'!I8272)</f>
        <v/>
      </c>
      <c r="E8268" s="7" t="str">
        <f t="shared" si="258"/>
        <v/>
      </c>
      <c r="F8268" s="7" t="str">
        <f>IF('Payments Export'!A8272="","",'Payments Export'!N8272)</f>
        <v/>
      </c>
      <c r="G8268" s="7" t="str">
        <f>IF('Payments Export'!A8272="","",'Payments Export'!O8272)</f>
        <v/>
      </c>
      <c r="H8268" s="7" t="str">
        <f>IF('Payments Export'!B8272="","",G8268-F8268)</f>
        <v/>
      </c>
      <c r="I8268" s="3" t="str">
        <f>IF(C8268&lt;&gt;"",_xlfn.XLOOKUP(IFERROR(VALUE(C8268),C8268),'Items database'!A:A,'Items database'!B:B),(_xlfn.XLOOKUP(LEFT(E8268,3),Services,Services,"")))</f>
        <v/>
      </c>
      <c r="J8268" s="3" t="str">
        <f t="shared" si="259"/>
        <v/>
      </c>
    </row>
    <row r="8269" spans="1:10" x14ac:dyDescent="0.35">
      <c r="A8269" s="7" t="str">
        <f>IF('Payments Export'!A8273="","",'Payments Export'!A8273)</f>
        <v/>
      </c>
      <c r="B8269" s="7" t="str">
        <f>IF('Payments Export'!A8273="","",'Payments Export'!B8273)</f>
        <v/>
      </c>
      <c r="C8269" s="7" t="str">
        <f>IF(IFERROR(VALUE('Payments Export'!H8273),'Payments Export'!H8273)&lt;&gt;0,IFERROR(VALUE('Payments Export'!H8273),'Payments Export'!H8273),"")</f>
        <v/>
      </c>
      <c r="D8269" s="7" t="str">
        <f>IF('Payments Export'!I8273="","",'Payments Export'!I8273)</f>
        <v/>
      </c>
      <c r="E8269" s="7" t="str">
        <f t="shared" si="258"/>
        <v/>
      </c>
      <c r="F8269" s="7" t="str">
        <f>IF('Payments Export'!A8273="","",'Payments Export'!N8273)</f>
        <v/>
      </c>
      <c r="G8269" s="7" t="str">
        <f>IF('Payments Export'!A8273="","",'Payments Export'!O8273)</f>
        <v/>
      </c>
      <c r="H8269" s="7" t="str">
        <f>IF('Payments Export'!B8273="","",G8269-F8269)</f>
        <v/>
      </c>
      <c r="I8269" s="3" t="str">
        <f>IF(C8269&lt;&gt;"",_xlfn.XLOOKUP(IFERROR(VALUE(C8269),C8269),'Items database'!A:A,'Items database'!B:B),(_xlfn.XLOOKUP(LEFT(E8269,3),Services,Services,"")))</f>
        <v/>
      </c>
      <c r="J8269" s="3" t="str">
        <f t="shared" si="259"/>
        <v/>
      </c>
    </row>
    <row r="8270" spans="1:10" x14ac:dyDescent="0.35">
      <c r="A8270" s="7" t="str">
        <f>IF('Payments Export'!A8274="","",'Payments Export'!A8274)</f>
        <v/>
      </c>
      <c r="B8270" s="7" t="str">
        <f>IF('Payments Export'!A8274="","",'Payments Export'!B8274)</f>
        <v/>
      </c>
      <c r="C8270" s="7" t="str">
        <f>IF(IFERROR(VALUE('Payments Export'!H8274),'Payments Export'!H8274)&lt;&gt;0,IFERROR(VALUE('Payments Export'!H8274),'Payments Export'!H8274),"")</f>
        <v/>
      </c>
      <c r="D8270" s="7" t="str">
        <f>IF('Payments Export'!I8274="","",'Payments Export'!I8274)</f>
        <v/>
      </c>
      <c r="E8270" s="7" t="str">
        <f t="shared" si="258"/>
        <v/>
      </c>
      <c r="F8270" s="7" t="str">
        <f>IF('Payments Export'!A8274="","",'Payments Export'!N8274)</f>
        <v/>
      </c>
      <c r="G8270" s="7" t="str">
        <f>IF('Payments Export'!A8274="","",'Payments Export'!O8274)</f>
        <v/>
      </c>
      <c r="H8270" s="7" t="str">
        <f>IF('Payments Export'!B8274="","",G8270-F8270)</f>
        <v/>
      </c>
      <c r="I8270" s="3" t="str">
        <f>IF(C8270&lt;&gt;"",_xlfn.XLOOKUP(IFERROR(VALUE(C8270),C8270),'Items database'!A:A,'Items database'!B:B),(_xlfn.XLOOKUP(LEFT(E8270,3),Services,Services,"")))</f>
        <v/>
      </c>
      <c r="J8270" s="3" t="str">
        <f t="shared" si="259"/>
        <v/>
      </c>
    </row>
    <row r="8271" spans="1:10" x14ac:dyDescent="0.35">
      <c r="A8271" s="7" t="str">
        <f>IF('Payments Export'!A8275="","",'Payments Export'!A8275)</f>
        <v/>
      </c>
      <c r="B8271" s="7" t="str">
        <f>IF('Payments Export'!A8275="","",'Payments Export'!B8275)</f>
        <v/>
      </c>
      <c r="C8271" s="7" t="str">
        <f>IF(IFERROR(VALUE('Payments Export'!H8275),'Payments Export'!H8275)&lt;&gt;0,IFERROR(VALUE('Payments Export'!H8275),'Payments Export'!H8275),"")</f>
        <v/>
      </c>
      <c r="D8271" s="7" t="str">
        <f>IF('Payments Export'!I8275="","",'Payments Export'!I8275)</f>
        <v/>
      </c>
      <c r="E8271" s="7" t="str">
        <f t="shared" si="258"/>
        <v/>
      </c>
      <c r="F8271" s="7" t="str">
        <f>IF('Payments Export'!A8275="","",'Payments Export'!N8275)</f>
        <v/>
      </c>
      <c r="G8271" s="7" t="str">
        <f>IF('Payments Export'!A8275="","",'Payments Export'!O8275)</f>
        <v/>
      </c>
      <c r="H8271" s="7" t="str">
        <f>IF('Payments Export'!B8275="","",G8271-F8271)</f>
        <v/>
      </c>
      <c r="I8271" s="3" t="str">
        <f>IF(C8271&lt;&gt;"",_xlfn.XLOOKUP(IFERROR(VALUE(C8271),C8271),'Items database'!A:A,'Items database'!B:B),(_xlfn.XLOOKUP(LEFT(E8271,3),Services,Services,"")))</f>
        <v/>
      </c>
      <c r="J8271" s="3" t="str">
        <f t="shared" si="259"/>
        <v/>
      </c>
    </row>
    <row r="8272" spans="1:10" x14ac:dyDescent="0.35">
      <c r="A8272" s="7" t="str">
        <f>IF('Payments Export'!A8276="","",'Payments Export'!A8276)</f>
        <v/>
      </c>
      <c r="B8272" s="7" t="str">
        <f>IF('Payments Export'!A8276="","",'Payments Export'!B8276)</f>
        <v/>
      </c>
      <c r="C8272" s="7" t="str">
        <f>IF(IFERROR(VALUE('Payments Export'!H8276),'Payments Export'!H8276)&lt;&gt;0,IFERROR(VALUE('Payments Export'!H8276),'Payments Export'!H8276),"")</f>
        <v/>
      </c>
      <c r="D8272" s="7" t="str">
        <f>IF('Payments Export'!I8276="","",'Payments Export'!I8276)</f>
        <v/>
      </c>
      <c r="E8272" s="7" t="str">
        <f t="shared" si="258"/>
        <v/>
      </c>
      <c r="F8272" s="7" t="str">
        <f>IF('Payments Export'!A8276="","",'Payments Export'!N8276)</f>
        <v/>
      </c>
      <c r="G8272" s="7" t="str">
        <f>IF('Payments Export'!A8276="","",'Payments Export'!O8276)</f>
        <v/>
      </c>
      <c r="H8272" s="7" t="str">
        <f>IF('Payments Export'!B8276="","",G8272-F8272)</f>
        <v/>
      </c>
      <c r="I8272" s="3" t="str">
        <f>IF(C8272&lt;&gt;"",_xlfn.XLOOKUP(IFERROR(VALUE(C8272),C8272),'Items database'!A:A,'Items database'!B:B),(_xlfn.XLOOKUP(LEFT(E8272,3),Services,Services,"")))</f>
        <v/>
      </c>
      <c r="J8272" s="3" t="str">
        <f t="shared" si="259"/>
        <v/>
      </c>
    </row>
    <row r="8273" spans="1:10" x14ac:dyDescent="0.35">
      <c r="A8273" s="7" t="str">
        <f>IF('Payments Export'!A8277="","",'Payments Export'!A8277)</f>
        <v/>
      </c>
      <c r="B8273" s="7" t="str">
        <f>IF('Payments Export'!A8277="","",'Payments Export'!B8277)</f>
        <v/>
      </c>
      <c r="C8273" s="7" t="str">
        <f>IF(IFERROR(VALUE('Payments Export'!H8277),'Payments Export'!H8277)&lt;&gt;0,IFERROR(VALUE('Payments Export'!H8277),'Payments Export'!H8277),"")</f>
        <v/>
      </c>
      <c r="D8273" s="7" t="str">
        <f>IF('Payments Export'!I8277="","",'Payments Export'!I8277)</f>
        <v/>
      </c>
      <c r="E8273" s="7" t="str">
        <f t="shared" si="258"/>
        <v/>
      </c>
      <c r="F8273" s="7" t="str">
        <f>IF('Payments Export'!A8277="","",'Payments Export'!N8277)</f>
        <v/>
      </c>
      <c r="G8273" s="7" t="str">
        <f>IF('Payments Export'!A8277="","",'Payments Export'!O8277)</f>
        <v/>
      </c>
      <c r="H8273" s="7" t="str">
        <f>IF('Payments Export'!B8277="","",G8273-F8273)</f>
        <v/>
      </c>
      <c r="I8273" s="3" t="str">
        <f>IF(C8273&lt;&gt;"",_xlfn.XLOOKUP(IFERROR(VALUE(C8273),C8273),'Items database'!A:A,'Items database'!B:B),(_xlfn.XLOOKUP(LEFT(E8273,3),Services,Services,"")))</f>
        <v/>
      </c>
      <c r="J8273" s="3" t="str">
        <f t="shared" si="259"/>
        <v/>
      </c>
    </row>
    <row r="8274" spans="1:10" x14ac:dyDescent="0.35">
      <c r="A8274" s="7" t="str">
        <f>IF('Payments Export'!A8278="","",'Payments Export'!A8278)</f>
        <v/>
      </c>
      <c r="B8274" s="7" t="str">
        <f>IF('Payments Export'!A8278="","",'Payments Export'!B8278)</f>
        <v/>
      </c>
      <c r="C8274" s="7" t="str">
        <f>IF(IFERROR(VALUE('Payments Export'!H8278),'Payments Export'!H8278)&lt;&gt;0,IFERROR(VALUE('Payments Export'!H8278),'Payments Export'!H8278),"")</f>
        <v/>
      </c>
      <c r="D8274" s="7" t="str">
        <f>IF('Payments Export'!I8278="","",'Payments Export'!I8278)</f>
        <v/>
      </c>
      <c r="E8274" s="7" t="str">
        <f t="shared" si="258"/>
        <v/>
      </c>
      <c r="F8274" s="7" t="str">
        <f>IF('Payments Export'!A8278="","",'Payments Export'!N8278)</f>
        <v/>
      </c>
      <c r="G8274" s="7" t="str">
        <f>IF('Payments Export'!A8278="","",'Payments Export'!O8278)</f>
        <v/>
      </c>
      <c r="H8274" s="7" t="str">
        <f>IF('Payments Export'!B8278="","",G8274-F8274)</f>
        <v/>
      </c>
      <c r="I8274" s="3" t="str">
        <f>IF(C8274&lt;&gt;"",_xlfn.XLOOKUP(IFERROR(VALUE(C8274),C8274),'Items database'!A:A,'Items database'!B:B),(_xlfn.XLOOKUP(LEFT(E8274,3),Services,Services,"")))</f>
        <v/>
      </c>
      <c r="J8274" s="3" t="str">
        <f t="shared" si="259"/>
        <v/>
      </c>
    </row>
    <row r="8275" spans="1:10" x14ac:dyDescent="0.35">
      <c r="A8275" s="7" t="str">
        <f>IF('Payments Export'!A8279="","",'Payments Export'!A8279)</f>
        <v/>
      </c>
      <c r="B8275" s="7" t="str">
        <f>IF('Payments Export'!A8279="","",'Payments Export'!B8279)</f>
        <v/>
      </c>
      <c r="C8275" s="7" t="str">
        <f>IF(IFERROR(VALUE('Payments Export'!H8279),'Payments Export'!H8279)&lt;&gt;0,IFERROR(VALUE('Payments Export'!H8279),'Payments Export'!H8279),"")</f>
        <v/>
      </c>
      <c r="D8275" s="7" t="str">
        <f>IF('Payments Export'!I8279="","",'Payments Export'!I8279)</f>
        <v/>
      </c>
      <c r="E8275" s="7" t="str">
        <f t="shared" si="258"/>
        <v/>
      </c>
      <c r="F8275" s="7" t="str">
        <f>IF('Payments Export'!A8279="","",'Payments Export'!N8279)</f>
        <v/>
      </c>
      <c r="G8275" s="7" t="str">
        <f>IF('Payments Export'!A8279="","",'Payments Export'!O8279)</f>
        <v/>
      </c>
      <c r="H8275" s="7" t="str">
        <f>IF('Payments Export'!B8279="","",G8275-F8275)</f>
        <v/>
      </c>
      <c r="I8275" s="3" t="str">
        <f>IF(C8275&lt;&gt;"",_xlfn.XLOOKUP(IFERROR(VALUE(C8275),C8275),'Items database'!A:A,'Items database'!B:B),(_xlfn.XLOOKUP(LEFT(E8275,3),Services,Services,"")))</f>
        <v/>
      </c>
      <c r="J8275" s="3" t="str">
        <f t="shared" si="259"/>
        <v/>
      </c>
    </row>
    <row r="8276" spans="1:10" x14ac:dyDescent="0.35">
      <c r="A8276" s="7" t="str">
        <f>IF('Payments Export'!A8280="","",'Payments Export'!A8280)</f>
        <v/>
      </c>
      <c r="B8276" s="7" t="str">
        <f>IF('Payments Export'!A8280="","",'Payments Export'!B8280)</f>
        <v/>
      </c>
      <c r="C8276" s="7" t="str">
        <f>IF(IFERROR(VALUE('Payments Export'!H8280),'Payments Export'!H8280)&lt;&gt;0,IFERROR(VALUE('Payments Export'!H8280),'Payments Export'!H8280),"")</f>
        <v/>
      </c>
      <c r="D8276" s="7" t="str">
        <f>IF('Payments Export'!I8280="","",'Payments Export'!I8280)</f>
        <v/>
      </c>
      <c r="E8276" s="7" t="str">
        <f t="shared" si="258"/>
        <v/>
      </c>
      <c r="F8276" s="7" t="str">
        <f>IF('Payments Export'!A8280="","",'Payments Export'!N8280)</f>
        <v/>
      </c>
      <c r="G8276" s="7" t="str">
        <f>IF('Payments Export'!A8280="","",'Payments Export'!O8280)</f>
        <v/>
      </c>
      <c r="H8276" s="7" t="str">
        <f>IF('Payments Export'!B8280="","",G8276-F8276)</f>
        <v/>
      </c>
      <c r="I8276" s="3" t="str">
        <f>IF(C8276&lt;&gt;"",_xlfn.XLOOKUP(IFERROR(VALUE(C8276),C8276),'Items database'!A:A,'Items database'!B:B),(_xlfn.XLOOKUP(LEFT(E8276,3),Services,Services,"")))</f>
        <v/>
      </c>
      <c r="J8276" s="3" t="str">
        <f t="shared" si="259"/>
        <v/>
      </c>
    </row>
    <row r="8277" spans="1:10" x14ac:dyDescent="0.35">
      <c r="A8277" s="7" t="str">
        <f>IF('Payments Export'!A8281="","",'Payments Export'!A8281)</f>
        <v/>
      </c>
      <c r="B8277" s="7" t="str">
        <f>IF('Payments Export'!A8281="","",'Payments Export'!B8281)</f>
        <v/>
      </c>
      <c r="C8277" s="7" t="str">
        <f>IF(IFERROR(VALUE('Payments Export'!H8281),'Payments Export'!H8281)&lt;&gt;0,IFERROR(VALUE('Payments Export'!H8281),'Payments Export'!H8281),"")</f>
        <v/>
      </c>
      <c r="D8277" s="7" t="str">
        <f>IF('Payments Export'!I8281="","",'Payments Export'!I8281)</f>
        <v/>
      </c>
      <c r="E8277" s="7" t="str">
        <f t="shared" si="258"/>
        <v/>
      </c>
      <c r="F8277" s="7" t="str">
        <f>IF('Payments Export'!A8281="","",'Payments Export'!N8281)</f>
        <v/>
      </c>
      <c r="G8277" s="7" t="str">
        <f>IF('Payments Export'!A8281="","",'Payments Export'!O8281)</f>
        <v/>
      </c>
      <c r="H8277" s="7" t="str">
        <f>IF('Payments Export'!B8281="","",G8277-F8277)</f>
        <v/>
      </c>
      <c r="I8277" s="3" t="str">
        <f>IF(C8277&lt;&gt;"",_xlfn.XLOOKUP(IFERROR(VALUE(C8277),C8277),'Items database'!A:A,'Items database'!B:B),(_xlfn.XLOOKUP(LEFT(E8277,3),Services,Services,"")))</f>
        <v/>
      </c>
      <c r="J8277" s="3" t="str">
        <f t="shared" si="259"/>
        <v/>
      </c>
    </row>
    <row r="8278" spans="1:10" x14ac:dyDescent="0.35">
      <c r="A8278" s="7" t="str">
        <f>IF('Payments Export'!A8282="","",'Payments Export'!A8282)</f>
        <v/>
      </c>
      <c r="B8278" s="7" t="str">
        <f>IF('Payments Export'!A8282="","",'Payments Export'!B8282)</f>
        <v/>
      </c>
      <c r="C8278" s="7" t="str">
        <f>IF(IFERROR(VALUE('Payments Export'!H8282),'Payments Export'!H8282)&lt;&gt;0,IFERROR(VALUE('Payments Export'!H8282),'Payments Export'!H8282),"")</f>
        <v/>
      </c>
      <c r="D8278" s="7" t="str">
        <f>IF('Payments Export'!I8282="","",'Payments Export'!I8282)</f>
        <v/>
      </c>
      <c r="E8278" s="7" t="str">
        <f t="shared" si="258"/>
        <v/>
      </c>
      <c r="F8278" s="7" t="str">
        <f>IF('Payments Export'!A8282="","",'Payments Export'!N8282)</f>
        <v/>
      </c>
      <c r="G8278" s="7" t="str">
        <f>IF('Payments Export'!A8282="","",'Payments Export'!O8282)</f>
        <v/>
      </c>
      <c r="H8278" s="7" t="str">
        <f>IF('Payments Export'!B8282="","",G8278-F8278)</f>
        <v/>
      </c>
      <c r="I8278" s="3" t="str">
        <f>IF(C8278&lt;&gt;"",_xlfn.XLOOKUP(IFERROR(VALUE(C8278),C8278),'Items database'!A:A,'Items database'!B:B),(_xlfn.XLOOKUP(LEFT(E8278,3),Services,Services,"")))</f>
        <v/>
      </c>
      <c r="J8278" s="3" t="str">
        <f t="shared" si="259"/>
        <v/>
      </c>
    </row>
    <row r="8279" spans="1:10" x14ac:dyDescent="0.35">
      <c r="A8279" s="7" t="str">
        <f>IF('Payments Export'!A8283="","",'Payments Export'!A8283)</f>
        <v/>
      </c>
      <c r="B8279" s="7" t="str">
        <f>IF('Payments Export'!A8283="","",'Payments Export'!B8283)</f>
        <v/>
      </c>
      <c r="C8279" s="7" t="str">
        <f>IF(IFERROR(VALUE('Payments Export'!H8283),'Payments Export'!H8283)&lt;&gt;0,IFERROR(VALUE('Payments Export'!H8283),'Payments Export'!H8283),"")</f>
        <v/>
      </c>
      <c r="D8279" s="7" t="str">
        <f>IF('Payments Export'!I8283="","",'Payments Export'!I8283)</f>
        <v/>
      </c>
      <c r="E8279" s="7" t="str">
        <f t="shared" si="258"/>
        <v/>
      </c>
      <c r="F8279" s="7" t="str">
        <f>IF('Payments Export'!A8283="","",'Payments Export'!N8283)</f>
        <v/>
      </c>
      <c r="G8279" s="7" t="str">
        <f>IF('Payments Export'!A8283="","",'Payments Export'!O8283)</f>
        <v/>
      </c>
      <c r="H8279" s="7" t="str">
        <f>IF('Payments Export'!B8283="","",G8279-F8279)</f>
        <v/>
      </c>
      <c r="I8279" s="3" t="str">
        <f>IF(C8279&lt;&gt;"",_xlfn.XLOOKUP(IFERROR(VALUE(C8279),C8279),'Items database'!A:A,'Items database'!B:B),(_xlfn.XLOOKUP(LEFT(E8279,3),Services,Services,"")))</f>
        <v/>
      </c>
      <c r="J8279" s="3" t="str">
        <f t="shared" si="259"/>
        <v/>
      </c>
    </row>
    <row r="8280" spans="1:10" x14ac:dyDescent="0.35">
      <c r="A8280" s="7" t="str">
        <f>IF('Payments Export'!A8284="","",'Payments Export'!A8284)</f>
        <v/>
      </c>
      <c r="B8280" s="7" t="str">
        <f>IF('Payments Export'!A8284="","",'Payments Export'!B8284)</f>
        <v/>
      </c>
      <c r="C8280" s="7" t="str">
        <f>IF(IFERROR(VALUE('Payments Export'!H8284),'Payments Export'!H8284)&lt;&gt;0,IFERROR(VALUE('Payments Export'!H8284),'Payments Export'!H8284),"")</f>
        <v/>
      </c>
      <c r="D8280" s="7" t="str">
        <f>IF('Payments Export'!I8284="","",'Payments Export'!I8284)</f>
        <v/>
      </c>
      <c r="E8280" s="7" t="str">
        <f t="shared" si="258"/>
        <v/>
      </c>
      <c r="F8280" s="7" t="str">
        <f>IF('Payments Export'!A8284="","",'Payments Export'!N8284)</f>
        <v/>
      </c>
      <c r="G8280" s="7" t="str">
        <f>IF('Payments Export'!A8284="","",'Payments Export'!O8284)</f>
        <v/>
      </c>
      <c r="H8280" s="7" t="str">
        <f>IF('Payments Export'!B8284="","",G8280-F8280)</f>
        <v/>
      </c>
      <c r="I8280" s="3" t="str">
        <f>IF(C8280&lt;&gt;"",_xlfn.XLOOKUP(IFERROR(VALUE(C8280),C8280),'Items database'!A:A,'Items database'!B:B),(_xlfn.XLOOKUP(LEFT(E8280,3),Services,Services,"")))</f>
        <v/>
      </c>
      <c r="J8280" s="3" t="str">
        <f t="shared" si="259"/>
        <v/>
      </c>
    </row>
    <row r="8281" spans="1:10" x14ac:dyDescent="0.35">
      <c r="A8281" s="7" t="str">
        <f>IF('Payments Export'!A8285="","",'Payments Export'!A8285)</f>
        <v/>
      </c>
      <c r="B8281" s="7" t="str">
        <f>IF('Payments Export'!A8285="","",'Payments Export'!B8285)</f>
        <v/>
      </c>
      <c r="C8281" s="7" t="str">
        <f>IF(IFERROR(VALUE('Payments Export'!H8285),'Payments Export'!H8285)&lt;&gt;0,IFERROR(VALUE('Payments Export'!H8285),'Payments Export'!H8285),"")</f>
        <v/>
      </c>
      <c r="D8281" s="7" t="str">
        <f>IF('Payments Export'!I8285="","",'Payments Export'!I8285)</f>
        <v/>
      </c>
      <c r="E8281" s="7" t="str">
        <f t="shared" si="258"/>
        <v/>
      </c>
      <c r="F8281" s="7" t="str">
        <f>IF('Payments Export'!A8285="","",'Payments Export'!N8285)</f>
        <v/>
      </c>
      <c r="G8281" s="7" t="str">
        <f>IF('Payments Export'!A8285="","",'Payments Export'!O8285)</f>
        <v/>
      </c>
      <c r="H8281" s="7" t="str">
        <f>IF('Payments Export'!B8285="","",G8281-F8281)</f>
        <v/>
      </c>
      <c r="I8281" s="3" t="str">
        <f>IF(C8281&lt;&gt;"",_xlfn.XLOOKUP(IFERROR(VALUE(C8281),C8281),'Items database'!A:A,'Items database'!B:B),(_xlfn.XLOOKUP(LEFT(E8281,3),Services,Services,"")))</f>
        <v/>
      </c>
      <c r="J8281" s="3" t="str">
        <f t="shared" si="259"/>
        <v/>
      </c>
    </row>
    <row r="8282" spans="1:10" x14ac:dyDescent="0.35">
      <c r="A8282" s="7" t="str">
        <f>IF('Payments Export'!A8286="","",'Payments Export'!A8286)</f>
        <v/>
      </c>
      <c r="B8282" s="7" t="str">
        <f>IF('Payments Export'!A8286="","",'Payments Export'!B8286)</f>
        <v/>
      </c>
      <c r="C8282" s="7" t="str">
        <f>IF(IFERROR(VALUE('Payments Export'!H8286),'Payments Export'!H8286)&lt;&gt;0,IFERROR(VALUE('Payments Export'!H8286),'Payments Export'!H8286),"")</f>
        <v/>
      </c>
      <c r="D8282" s="7" t="str">
        <f>IF('Payments Export'!I8286="","",'Payments Export'!I8286)</f>
        <v/>
      </c>
      <c r="E8282" s="7" t="str">
        <f t="shared" si="258"/>
        <v/>
      </c>
      <c r="F8282" s="7" t="str">
        <f>IF('Payments Export'!A8286="","",'Payments Export'!N8286)</f>
        <v/>
      </c>
      <c r="G8282" s="7" t="str">
        <f>IF('Payments Export'!A8286="","",'Payments Export'!O8286)</f>
        <v/>
      </c>
      <c r="H8282" s="7" t="str">
        <f>IF('Payments Export'!B8286="","",G8282-F8282)</f>
        <v/>
      </c>
      <c r="I8282" s="3" t="str">
        <f>IF(C8282&lt;&gt;"",_xlfn.XLOOKUP(IFERROR(VALUE(C8282),C8282),'Items database'!A:A,'Items database'!B:B),(_xlfn.XLOOKUP(LEFT(E8282,3),Services,Services,"")))</f>
        <v/>
      </c>
      <c r="J8282" s="3" t="str">
        <f t="shared" si="259"/>
        <v/>
      </c>
    </row>
    <row r="8283" spans="1:10" x14ac:dyDescent="0.35">
      <c r="A8283" s="7" t="str">
        <f>IF('Payments Export'!A8287="","",'Payments Export'!A8287)</f>
        <v/>
      </c>
      <c r="B8283" s="7" t="str">
        <f>IF('Payments Export'!A8287="","",'Payments Export'!B8287)</f>
        <v/>
      </c>
      <c r="C8283" s="7" t="str">
        <f>IF(IFERROR(VALUE('Payments Export'!H8287),'Payments Export'!H8287)&lt;&gt;0,IFERROR(VALUE('Payments Export'!H8287),'Payments Export'!H8287),"")</f>
        <v/>
      </c>
      <c r="D8283" s="7" t="str">
        <f>IF('Payments Export'!I8287="","",'Payments Export'!I8287)</f>
        <v/>
      </c>
      <c r="E8283" s="7" t="str">
        <f t="shared" si="258"/>
        <v/>
      </c>
      <c r="F8283" s="7" t="str">
        <f>IF('Payments Export'!A8287="","",'Payments Export'!N8287)</f>
        <v/>
      </c>
      <c r="G8283" s="7" t="str">
        <f>IF('Payments Export'!A8287="","",'Payments Export'!O8287)</f>
        <v/>
      </c>
      <c r="H8283" s="7" t="str">
        <f>IF('Payments Export'!B8287="","",G8283-F8283)</f>
        <v/>
      </c>
      <c r="I8283" s="3" t="str">
        <f>IF(C8283&lt;&gt;"",_xlfn.XLOOKUP(IFERROR(VALUE(C8283),C8283),'Items database'!A:A,'Items database'!B:B),(_xlfn.XLOOKUP(LEFT(E8283,3),Services,Services,"")))</f>
        <v/>
      </c>
      <c r="J8283" s="3" t="str">
        <f t="shared" si="259"/>
        <v/>
      </c>
    </row>
    <row r="8284" spans="1:10" x14ac:dyDescent="0.35">
      <c r="A8284" s="7" t="str">
        <f>IF('Payments Export'!A8288="","",'Payments Export'!A8288)</f>
        <v/>
      </c>
      <c r="B8284" s="7" t="str">
        <f>IF('Payments Export'!A8288="","",'Payments Export'!B8288)</f>
        <v/>
      </c>
      <c r="C8284" s="7" t="str">
        <f>IF(IFERROR(VALUE('Payments Export'!H8288),'Payments Export'!H8288)&lt;&gt;0,IFERROR(VALUE('Payments Export'!H8288),'Payments Export'!H8288),"")</f>
        <v/>
      </c>
      <c r="D8284" s="7" t="str">
        <f>IF('Payments Export'!I8288="","",'Payments Export'!I8288)</f>
        <v/>
      </c>
      <c r="E8284" s="7" t="str">
        <f t="shared" si="258"/>
        <v/>
      </c>
      <c r="F8284" s="7" t="str">
        <f>IF('Payments Export'!A8288="","",'Payments Export'!N8288)</f>
        <v/>
      </c>
      <c r="G8284" s="7" t="str">
        <f>IF('Payments Export'!A8288="","",'Payments Export'!O8288)</f>
        <v/>
      </c>
      <c r="H8284" s="7" t="str">
        <f>IF('Payments Export'!B8288="","",G8284-F8284)</f>
        <v/>
      </c>
      <c r="I8284" s="3" t="str">
        <f>IF(C8284&lt;&gt;"",_xlfn.XLOOKUP(IFERROR(VALUE(C8284),C8284),'Items database'!A:A,'Items database'!B:B),(_xlfn.XLOOKUP(LEFT(E8284,3),Services,Services,"")))</f>
        <v/>
      </c>
      <c r="J8284" s="3" t="str">
        <f t="shared" si="259"/>
        <v/>
      </c>
    </row>
    <row r="8285" spans="1:10" x14ac:dyDescent="0.35">
      <c r="A8285" s="7" t="str">
        <f>IF('Payments Export'!A8289="","",'Payments Export'!A8289)</f>
        <v/>
      </c>
      <c r="B8285" s="7" t="str">
        <f>IF('Payments Export'!A8289="","",'Payments Export'!B8289)</f>
        <v/>
      </c>
      <c r="C8285" s="7" t="str">
        <f>IF(IFERROR(VALUE('Payments Export'!H8289),'Payments Export'!H8289)&lt;&gt;0,IFERROR(VALUE('Payments Export'!H8289),'Payments Export'!H8289),"")</f>
        <v/>
      </c>
      <c r="D8285" s="7" t="str">
        <f>IF('Payments Export'!I8289="","",'Payments Export'!I8289)</f>
        <v/>
      </c>
      <c r="E8285" s="7" t="str">
        <f t="shared" si="258"/>
        <v/>
      </c>
      <c r="F8285" s="7" t="str">
        <f>IF('Payments Export'!A8289="","",'Payments Export'!N8289)</f>
        <v/>
      </c>
      <c r="G8285" s="7" t="str">
        <f>IF('Payments Export'!A8289="","",'Payments Export'!O8289)</f>
        <v/>
      </c>
      <c r="H8285" s="7" t="str">
        <f>IF('Payments Export'!B8289="","",G8285-F8285)</f>
        <v/>
      </c>
      <c r="I8285" s="3" t="str">
        <f>IF(C8285&lt;&gt;"",_xlfn.XLOOKUP(IFERROR(VALUE(C8285),C8285),'Items database'!A:A,'Items database'!B:B),(_xlfn.XLOOKUP(LEFT(E8285,3),Services,Services,"")))</f>
        <v/>
      </c>
      <c r="J8285" s="3" t="str">
        <f t="shared" si="259"/>
        <v/>
      </c>
    </row>
    <row r="8286" spans="1:10" x14ac:dyDescent="0.35">
      <c r="A8286" s="7" t="str">
        <f>IF('Payments Export'!A8290="","",'Payments Export'!A8290)</f>
        <v/>
      </c>
      <c r="B8286" s="7" t="str">
        <f>IF('Payments Export'!A8290="","",'Payments Export'!B8290)</f>
        <v/>
      </c>
      <c r="C8286" s="7" t="str">
        <f>IF(IFERROR(VALUE('Payments Export'!H8290),'Payments Export'!H8290)&lt;&gt;0,IFERROR(VALUE('Payments Export'!H8290),'Payments Export'!H8290),"")</f>
        <v/>
      </c>
      <c r="D8286" s="7" t="str">
        <f>IF('Payments Export'!I8290="","",'Payments Export'!I8290)</f>
        <v/>
      </c>
      <c r="E8286" s="7" t="str">
        <f t="shared" si="258"/>
        <v/>
      </c>
      <c r="F8286" s="7" t="str">
        <f>IF('Payments Export'!A8290="","",'Payments Export'!N8290)</f>
        <v/>
      </c>
      <c r="G8286" s="7" t="str">
        <f>IF('Payments Export'!A8290="","",'Payments Export'!O8290)</f>
        <v/>
      </c>
      <c r="H8286" s="7" t="str">
        <f>IF('Payments Export'!B8290="","",G8286-F8286)</f>
        <v/>
      </c>
      <c r="I8286" s="3" t="str">
        <f>IF(C8286&lt;&gt;"",_xlfn.XLOOKUP(IFERROR(VALUE(C8286),C8286),'Items database'!A:A,'Items database'!B:B),(_xlfn.XLOOKUP(LEFT(E8286,3),Services,Services,"")))</f>
        <v/>
      </c>
      <c r="J8286" s="3" t="str">
        <f t="shared" si="259"/>
        <v/>
      </c>
    </row>
    <row r="8287" spans="1:10" x14ac:dyDescent="0.35">
      <c r="A8287" s="7" t="str">
        <f>IF('Payments Export'!A8291="","",'Payments Export'!A8291)</f>
        <v/>
      </c>
      <c r="B8287" s="7" t="str">
        <f>IF('Payments Export'!A8291="","",'Payments Export'!B8291)</f>
        <v/>
      </c>
      <c r="C8287" s="7" t="str">
        <f>IF(IFERROR(VALUE('Payments Export'!H8291),'Payments Export'!H8291)&lt;&gt;0,IFERROR(VALUE('Payments Export'!H8291),'Payments Export'!H8291),"")</f>
        <v/>
      </c>
      <c r="D8287" s="7" t="str">
        <f>IF('Payments Export'!I8291="","",'Payments Export'!I8291)</f>
        <v/>
      </c>
      <c r="E8287" s="7" t="str">
        <f t="shared" si="258"/>
        <v/>
      </c>
      <c r="F8287" s="7" t="str">
        <f>IF('Payments Export'!A8291="","",'Payments Export'!N8291)</f>
        <v/>
      </c>
      <c r="G8287" s="7" t="str">
        <f>IF('Payments Export'!A8291="","",'Payments Export'!O8291)</f>
        <v/>
      </c>
      <c r="H8287" s="7" t="str">
        <f>IF('Payments Export'!B8291="","",G8287-F8287)</f>
        <v/>
      </c>
      <c r="I8287" s="3" t="str">
        <f>IF(C8287&lt;&gt;"",_xlfn.XLOOKUP(IFERROR(VALUE(C8287),C8287),'Items database'!A:A,'Items database'!B:B),(_xlfn.XLOOKUP(LEFT(E8287,3),Services,Services,"")))</f>
        <v/>
      </c>
      <c r="J8287" s="3" t="str">
        <f t="shared" si="259"/>
        <v/>
      </c>
    </row>
    <row r="8288" spans="1:10" x14ac:dyDescent="0.35">
      <c r="A8288" s="7" t="str">
        <f>IF('Payments Export'!A8292="","",'Payments Export'!A8292)</f>
        <v/>
      </c>
      <c r="B8288" s="7" t="str">
        <f>IF('Payments Export'!A8292="","",'Payments Export'!B8292)</f>
        <v/>
      </c>
      <c r="C8288" s="7" t="str">
        <f>IF(IFERROR(VALUE('Payments Export'!H8292),'Payments Export'!H8292)&lt;&gt;0,IFERROR(VALUE('Payments Export'!H8292),'Payments Export'!H8292),"")</f>
        <v/>
      </c>
      <c r="D8288" s="7" t="str">
        <f>IF('Payments Export'!I8292="","",'Payments Export'!I8292)</f>
        <v/>
      </c>
      <c r="E8288" s="7" t="str">
        <f t="shared" si="258"/>
        <v/>
      </c>
      <c r="F8288" s="7" t="str">
        <f>IF('Payments Export'!A8292="","",'Payments Export'!N8292)</f>
        <v/>
      </c>
      <c r="G8288" s="7" t="str">
        <f>IF('Payments Export'!A8292="","",'Payments Export'!O8292)</f>
        <v/>
      </c>
      <c r="H8288" s="7" t="str">
        <f>IF('Payments Export'!B8292="","",G8288-F8288)</f>
        <v/>
      </c>
      <c r="I8288" s="3" t="str">
        <f>IF(C8288&lt;&gt;"",_xlfn.XLOOKUP(IFERROR(VALUE(C8288),C8288),'Items database'!A:A,'Items database'!B:B),(_xlfn.XLOOKUP(LEFT(E8288,3),Services,Services,"")))</f>
        <v/>
      </c>
      <c r="J8288" s="3" t="str">
        <f t="shared" si="259"/>
        <v/>
      </c>
    </row>
    <row r="8289" spans="1:10" x14ac:dyDescent="0.35">
      <c r="A8289" s="7" t="str">
        <f>IF('Payments Export'!A8293="","",'Payments Export'!A8293)</f>
        <v/>
      </c>
      <c r="B8289" s="7" t="str">
        <f>IF('Payments Export'!A8293="","",'Payments Export'!B8293)</f>
        <v/>
      </c>
      <c r="C8289" s="7" t="str">
        <f>IF(IFERROR(VALUE('Payments Export'!H8293),'Payments Export'!H8293)&lt;&gt;0,IFERROR(VALUE('Payments Export'!H8293),'Payments Export'!H8293),"")</f>
        <v/>
      </c>
      <c r="D8289" s="7" t="str">
        <f>IF('Payments Export'!I8293="","",'Payments Export'!I8293)</f>
        <v/>
      </c>
      <c r="E8289" s="7" t="str">
        <f t="shared" si="258"/>
        <v/>
      </c>
      <c r="F8289" s="7" t="str">
        <f>IF('Payments Export'!A8293="","",'Payments Export'!N8293)</f>
        <v/>
      </c>
      <c r="G8289" s="7" t="str">
        <f>IF('Payments Export'!A8293="","",'Payments Export'!O8293)</f>
        <v/>
      </c>
      <c r="H8289" s="7" t="str">
        <f>IF('Payments Export'!B8293="","",G8289-F8289)</f>
        <v/>
      </c>
      <c r="I8289" s="3" t="str">
        <f>IF(C8289&lt;&gt;"",_xlfn.XLOOKUP(IFERROR(VALUE(C8289),C8289),'Items database'!A:A,'Items database'!B:B),(_xlfn.XLOOKUP(LEFT(E8289,3),Services,Services,"")))</f>
        <v/>
      </c>
      <c r="J8289" s="3" t="str">
        <f t="shared" si="259"/>
        <v/>
      </c>
    </row>
    <row r="8290" spans="1:10" x14ac:dyDescent="0.35">
      <c r="A8290" s="7" t="str">
        <f>IF('Payments Export'!A8294="","",'Payments Export'!A8294)</f>
        <v/>
      </c>
      <c r="B8290" s="7" t="str">
        <f>IF('Payments Export'!A8294="","",'Payments Export'!B8294)</f>
        <v/>
      </c>
      <c r="C8290" s="7" t="str">
        <f>IF(IFERROR(VALUE('Payments Export'!H8294),'Payments Export'!H8294)&lt;&gt;0,IFERROR(VALUE('Payments Export'!H8294),'Payments Export'!H8294),"")</f>
        <v/>
      </c>
      <c r="D8290" s="7" t="str">
        <f>IF('Payments Export'!I8294="","",'Payments Export'!I8294)</f>
        <v/>
      </c>
      <c r="E8290" s="7" t="str">
        <f t="shared" si="258"/>
        <v/>
      </c>
      <c r="F8290" s="7" t="str">
        <f>IF('Payments Export'!A8294="","",'Payments Export'!N8294)</f>
        <v/>
      </c>
      <c r="G8290" s="7" t="str">
        <f>IF('Payments Export'!A8294="","",'Payments Export'!O8294)</f>
        <v/>
      </c>
      <c r="H8290" s="7" t="str">
        <f>IF('Payments Export'!B8294="","",G8290-F8290)</f>
        <v/>
      </c>
      <c r="I8290" s="3" t="str">
        <f>IF(C8290&lt;&gt;"",_xlfn.XLOOKUP(IFERROR(VALUE(C8290),C8290),'Items database'!A:A,'Items database'!B:B),(_xlfn.XLOOKUP(LEFT(E8290,3),Services,Services,"")))</f>
        <v/>
      </c>
      <c r="J8290" s="3" t="str">
        <f t="shared" si="259"/>
        <v/>
      </c>
    </row>
    <row r="8291" spans="1:10" x14ac:dyDescent="0.35">
      <c r="A8291" s="7" t="str">
        <f>IF('Payments Export'!A8295="","",'Payments Export'!A8295)</f>
        <v/>
      </c>
      <c r="B8291" s="7" t="str">
        <f>IF('Payments Export'!A8295="","",'Payments Export'!B8295)</f>
        <v/>
      </c>
      <c r="C8291" s="7" t="str">
        <f>IF(IFERROR(VALUE('Payments Export'!H8295),'Payments Export'!H8295)&lt;&gt;0,IFERROR(VALUE('Payments Export'!H8295),'Payments Export'!H8295),"")</f>
        <v/>
      </c>
      <c r="D8291" s="7" t="str">
        <f>IF('Payments Export'!I8295="","",'Payments Export'!I8295)</f>
        <v/>
      </c>
      <c r="E8291" s="7" t="str">
        <f t="shared" si="258"/>
        <v/>
      </c>
      <c r="F8291" s="7" t="str">
        <f>IF('Payments Export'!A8295="","",'Payments Export'!N8295)</f>
        <v/>
      </c>
      <c r="G8291" s="7" t="str">
        <f>IF('Payments Export'!A8295="","",'Payments Export'!O8295)</f>
        <v/>
      </c>
      <c r="H8291" s="7" t="str">
        <f>IF('Payments Export'!B8295="","",G8291-F8291)</f>
        <v/>
      </c>
      <c r="I8291" s="3" t="str">
        <f>IF(C8291&lt;&gt;"",_xlfn.XLOOKUP(IFERROR(VALUE(C8291),C8291),'Items database'!A:A,'Items database'!B:B),(_xlfn.XLOOKUP(LEFT(E8291,3),Services,Services,"")))</f>
        <v/>
      </c>
      <c r="J8291" s="3" t="str">
        <f t="shared" si="259"/>
        <v/>
      </c>
    </row>
    <row r="8292" spans="1:10" x14ac:dyDescent="0.35">
      <c r="A8292" s="7" t="str">
        <f>IF('Payments Export'!A8296="","",'Payments Export'!A8296)</f>
        <v/>
      </c>
      <c r="B8292" s="7" t="str">
        <f>IF('Payments Export'!A8296="","",'Payments Export'!B8296)</f>
        <v/>
      </c>
      <c r="C8292" s="7" t="str">
        <f>IF(IFERROR(VALUE('Payments Export'!H8296),'Payments Export'!H8296)&lt;&gt;0,IFERROR(VALUE('Payments Export'!H8296),'Payments Export'!H8296),"")</f>
        <v/>
      </c>
      <c r="D8292" s="7" t="str">
        <f>IF('Payments Export'!I8296="","",'Payments Export'!I8296)</f>
        <v/>
      </c>
      <c r="E8292" s="7" t="str">
        <f t="shared" si="258"/>
        <v/>
      </c>
      <c r="F8292" s="7" t="str">
        <f>IF('Payments Export'!A8296="","",'Payments Export'!N8296)</f>
        <v/>
      </c>
      <c r="G8292" s="7" t="str">
        <f>IF('Payments Export'!A8296="","",'Payments Export'!O8296)</f>
        <v/>
      </c>
      <c r="H8292" s="7" t="str">
        <f>IF('Payments Export'!B8296="","",G8292-F8292)</f>
        <v/>
      </c>
      <c r="I8292" s="3" t="str">
        <f>IF(C8292&lt;&gt;"",_xlfn.XLOOKUP(IFERROR(VALUE(C8292),C8292),'Items database'!A:A,'Items database'!B:B),(_xlfn.XLOOKUP(LEFT(E8292,3),Services,Services,"")))</f>
        <v/>
      </c>
      <c r="J8292" s="3" t="str">
        <f t="shared" si="259"/>
        <v/>
      </c>
    </row>
    <row r="8293" spans="1:10" x14ac:dyDescent="0.35">
      <c r="A8293" s="7" t="str">
        <f>IF('Payments Export'!A8297="","",'Payments Export'!A8297)</f>
        <v/>
      </c>
      <c r="B8293" s="7" t="str">
        <f>IF('Payments Export'!A8297="","",'Payments Export'!B8297)</f>
        <v/>
      </c>
      <c r="C8293" s="7" t="str">
        <f>IF(IFERROR(VALUE('Payments Export'!H8297),'Payments Export'!H8297)&lt;&gt;0,IFERROR(VALUE('Payments Export'!H8297),'Payments Export'!H8297),"")</f>
        <v/>
      </c>
      <c r="D8293" s="7" t="str">
        <f>IF('Payments Export'!I8297="","",'Payments Export'!I8297)</f>
        <v/>
      </c>
      <c r="E8293" s="7" t="str">
        <f t="shared" si="258"/>
        <v/>
      </c>
      <c r="F8293" s="7" t="str">
        <f>IF('Payments Export'!A8297="","",'Payments Export'!N8297)</f>
        <v/>
      </c>
      <c r="G8293" s="7" t="str">
        <f>IF('Payments Export'!A8297="","",'Payments Export'!O8297)</f>
        <v/>
      </c>
      <c r="H8293" s="7" t="str">
        <f>IF('Payments Export'!B8297="","",G8293-F8293)</f>
        <v/>
      </c>
      <c r="I8293" s="3" t="str">
        <f>IF(C8293&lt;&gt;"",_xlfn.XLOOKUP(IFERROR(VALUE(C8293),C8293),'Items database'!A:A,'Items database'!B:B),(_xlfn.XLOOKUP(LEFT(E8293,3),Services,Services,"")))</f>
        <v/>
      </c>
      <c r="J8293" s="3" t="str">
        <f t="shared" si="259"/>
        <v/>
      </c>
    </row>
    <row r="8294" spans="1:10" x14ac:dyDescent="0.35">
      <c r="A8294" s="7" t="str">
        <f>IF('Payments Export'!A8298="","",'Payments Export'!A8298)</f>
        <v/>
      </c>
      <c r="B8294" s="7" t="str">
        <f>IF('Payments Export'!A8298="","",'Payments Export'!B8298)</f>
        <v/>
      </c>
      <c r="C8294" s="7" t="str">
        <f>IF(IFERROR(VALUE('Payments Export'!H8298),'Payments Export'!H8298)&lt;&gt;0,IFERROR(VALUE('Payments Export'!H8298),'Payments Export'!H8298),"")</f>
        <v/>
      </c>
      <c r="D8294" s="7" t="str">
        <f>IF('Payments Export'!I8298="","",'Payments Export'!I8298)</f>
        <v/>
      </c>
      <c r="E8294" s="7" t="str">
        <f t="shared" si="258"/>
        <v/>
      </c>
      <c r="F8294" s="7" t="str">
        <f>IF('Payments Export'!A8298="","",'Payments Export'!N8298)</f>
        <v/>
      </c>
      <c r="G8294" s="7" t="str">
        <f>IF('Payments Export'!A8298="","",'Payments Export'!O8298)</f>
        <v/>
      </c>
      <c r="H8294" s="7" t="str">
        <f>IF('Payments Export'!B8298="","",G8294-F8294)</f>
        <v/>
      </c>
      <c r="I8294" s="3" t="str">
        <f>IF(C8294&lt;&gt;"",_xlfn.XLOOKUP(IFERROR(VALUE(C8294),C8294),'Items database'!A:A,'Items database'!B:B),(_xlfn.XLOOKUP(LEFT(E8294,3),Services,Services,"")))</f>
        <v/>
      </c>
      <c r="J8294" s="3" t="str">
        <f t="shared" si="259"/>
        <v/>
      </c>
    </row>
    <row r="8295" spans="1:10" x14ac:dyDescent="0.35">
      <c r="A8295" s="7" t="str">
        <f>IF('Payments Export'!A8299="","",'Payments Export'!A8299)</f>
        <v/>
      </c>
      <c r="B8295" s="7" t="str">
        <f>IF('Payments Export'!A8299="","",'Payments Export'!B8299)</f>
        <v/>
      </c>
      <c r="C8295" s="7" t="str">
        <f>IF(IFERROR(VALUE('Payments Export'!H8299),'Payments Export'!H8299)&lt;&gt;0,IFERROR(VALUE('Payments Export'!H8299),'Payments Export'!H8299),"")</f>
        <v/>
      </c>
      <c r="D8295" s="7" t="str">
        <f>IF('Payments Export'!I8299="","",'Payments Export'!I8299)</f>
        <v/>
      </c>
      <c r="E8295" s="7" t="str">
        <f t="shared" si="258"/>
        <v/>
      </c>
      <c r="F8295" s="7" t="str">
        <f>IF('Payments Export'!A8299="","",'Payments Export'!N8299)</f>
        <v/>
      </c>
      <c r="G8295" s="7" t="str">
        <f>IF('Payments Export'!A8299="","",'Payments Export'!O8299)</f>
        <v/>
      </c>
      <c r="H8295" s="7" t="str">
        <f>IF('Payments Export'!B8299="","",G8295-F8295)</f>
        <v/>
      </c>
      <c r="I8295" s="3" t="str">
        <f>IF(C8295&lt;&gt;"",_xlfn.XLOOKUP(IFERROR(VALUE(C8295),C8295),'Items database'!A:A,'Items database'!B:B),(_xlfn.XLOOKUP(LEFT(E8295,3),Services,Services,"")))</f>
        <v/>
      </c>
      <c r="J8295" s="3" t="str">
        <f t="shared" si="259"/>
        <v/>
      </c>
    </row>
    <row r="8296" spans="1:10" x14ac:dyDescent="0.35">
      <c r="A8296" s="7" t="str">
        <f>IF('Payments Export'!A8300="","",'Payments Export'!A8300)</f>
        <v/>
      </c>
      <c r="B8296" s="7" t="str">
        <f>IF('Payments Export'!A8300="","",'Payments Export'!B8300)</f>
        <v/>
      </c>
      <c r="C8296" s="7" t="str">
        <f>IF(IFERROR(VALUE('Payments Export'!H8300),'Payments Export'!H8300)&lt;&gt;0,IFERROR(VALUE('Payments Export'!H8300),'Payments Export'!H8300),"")</f>
        <v/>
      </c>
      <c r="D8296" s="7" t="str">
        <f>IF('Payments Export'!I8300="","",'Payments Export'!I8300)</f>
        <v/>
      </c>
      <c r="E8296" s="7" t="str">
        <f t="shared" si="258"/>
        <v/>
      </c>
      <c r="F8296" s="7" t="str">
        <f>IF('Payments Export'!A8300="","",'Payments Export'!N8300)</f>
        <v/>
      </c>
      <c r="G8296" s="7" t="str">
        <f>IF('Payments Export'!A8300="","",'Payments Export'!O8300)</f>
        <v/>
      </c>
      <c r="H8296" s="7" t="str">
        <f>IF('Payments Export'!B8300="","",G8296-F8296)</f>
        <v/>
      </c>
      <c r="I8296" s="3" t="str">
        <f>IF(C8296&lt;&gt;"",_xlfn.XLOOKUP(IFERROR(VALUE(C8296),C8296),'Items database'!A:A,'Items database'!B:B),(_xlfn.XLOOKUP(LEFT(E8296,3),Services,Services,"")))</f>
        <v/>
      </c>
      <c r="J8296" s="3" t="str">
        <f t="shared" si="259"/>
        <v/>
      </c>
    </row>
    <row r="8297" spans="1:10" x14ac:dyDescent="0.35">
      <c r="A8297" s="7" t="str">
        <f>IF('Payments Export'!A8301="","",'Payments Export'!A8301)</f>
        <v/>
      </c>
      <c r="B8297" s="7" t="str">
        <f>IF('Payments Export'!A8301="","",'Payments Export'!B8301)</f>
        <v/>
      </c>
      <c r="C8297" s="7" t="str">
        <f>IF(IFERROR(VALUE('Payments Export'!H8301),'Payments Export'!H8301)&lt;&gt;0,IFERROR(VALUE('Payments Export'!H8301),'Payments Export'!H8301),"")</f>
        <v/>
      </c>
      <c r="D8297" s="7" t="str">
        <f>IF('Payments Export'!I8301="","",'Payments Export'!I8301)</f>
        <v/>
      </c>
      <c r="E8297" s="7" t="str">
        <f t="shared" si="258"/>
        <v/>
      </c>
      <c r="F8297" s="7" t="str">
        <f>IF('Payments Export'!A8301="","",'Payments Export'!N8301)</f>
        <v/>
      </c>
      <c r="G8297" s="7" t="str">
        <f>IF('Payments Export'!A8301="","",'Payments Export'!O8301)</f>
        <v/>
      </c>
      <c r="H8297" s="7" t="str">
        <f>IF('Payments Export'!B8301="","",G8297-F8297)</f>
        <v/>
      </c>
      <c r="I8297" s="3" t="str">
        <f>IF(C8297&lt;&gt;"",_xlfn.XLOOKUP(IFERROR(VALUE(C8297),C8297),'Items database'!A:A,'Items database'!B:B),(_xlfn.XLOOKUP(LEFT(E8297,3),Services,Services,"")))</f>
        <v/>
      </c>
      <c r="J8297" s="3" t="str">
        <f t="shared" si="259"/>
        <v/>
      </c>
    </row>
    <row r="8298" spans="1:10" x14ac:dyDescent="0.35">
      <c r="A8298" s="7" t="str">
        <f>IF('Payments Export'!A8302="","",'Payments Export'!A8302)</f>
        <v/>
      </c>
      <c r="B8298" s="7" t="str">
        <f>IF('Payments Export'!A8302="","",'Payments Export'!B8302)</f>
        <v/>
      </c>
      <c r="C8298" s="7" t="str">
        <f>IF(IFERROR(VALUE('Payments Export'!H8302),'Payments Export'!H8302)&lt;&gt;0,IFERROR(VALUE('Payments Export'!H8302),'Payments Export'!H8302),"")</f>
        <v/>
      </c>
      <c r="D8298" s="7" t="str">
        <f>IF('Payments Export'!I8302="","",'Payments Export'!I8302)</f>
        <v/>
      </c>
      <c r="E8298" s="7" t="str">
        <f t="shared" si="258"/>
        <v/>
      </c>
      <c r="F8298" s="7" t="str">
        <f>IF('Payments Export'!A8302="","",'Payments Export'!N8302)</f>
        <v/>
      </c>
      <c r="G8298" s="7" t="str">
        <f>IF('Payments Export'!A8302="","",'Payments Export'!O8302)</f>
        <v/>
      </c>
      <c r="H8298" s="7" t="str">
        <f>IF('Payments Export'!B8302="","",G8298-F8298)</f>
        <v/>
      </c>
      <c r="I8298" s="3" t="str">
        <f>IF(C8298&lt;&gt;"",_xlfn.XLOOKUP(IFERROR(VALUE(C8298),C8298),'Items database'!A:A,'Items database'!B:B),(_xlfn.XLOOKUP(LEFT(E8298,3),Services,Services,"")))</f>
        <v/>
      </c>
      <c r="J8298" s="3" t="str">
        <f t="shared" si="259"/>
        <v/>
      </c>
    </row>
    <row r="8299" spans="1:10" x14ac:dyDescent="0.35">
      <c r="A8299" s="7" t="str">
        <f>IF('Payments Export'!A8303="","",'Payments Export'!A8303)</f>
        <v/>
      </c>
      <c r="B8299" s="7" t="str">
        <f>IF('Payments Export'!A8303="","",'Payments Export'!B8303)</f>
        <v/>
      </c>
      <c r="C8299" s="7" t="str">
        <f>IF(IFERROR(VALUE('Payments Export'!H8303),'Payments Export'!H8303)&lt;&gt;0,IFERROR(VALUE('Payments Export'!H8303),'Payments Export'!H8303),"")</f>
        <v/>
      </c>
      <c r="D8299" s="7" t="str">
        <f>IF('Payments Export'!I8303="","",'Payments Export'!I8303)</f>
        <v/>
      </c>
      <c r="E8299" s="7" t="str">
        <f t="shared" si="258"/>
        <v/>
      </c>
      <c r="F8299" s="7" t="str">
        <f>IF('Payments Export'!A8303="","",'Payments Export'!N8303)</f>
        <v/>
      </c>
      <c r="G8299" s="7" t="str">
        <f>IF('Payments Export'!A8303="","",'Payments Export'!O8303)</f>
        <v/>
      </c>
      <c r="H8299" s="7" t="str">
        <f>IF('Payments Export'!B8303="","",G8299-F8299)</f>
        <v/>
      </c>
      <c r="I8299" s="3" t="str">
        <f>IF(C8299&lt;&gt;"",_xlfn.XLOOKUP(IFERROR(VALUE(C8299),C8299),'Items database'!A:A,'Items database'!B:B),(_xlfn.XLOOKUP(LEFT(E8299,3),Services,Services,"")))</f>
        <v/>
      </c>
      <c r="J8299" s="3" t="str">
        <f t="shared" si="259"/>
        <v/>
      </c>
    </row>
    <row r="8300" spans="1:10" x14ac:dyDescent="0.35">
      <c r="A8300" s="7" t="str">
        <f>IF('Payments Export'!A8304="","",'Payments Export'!A8304)</f>
        <v/>
      </c>
      <c r="B8300" s="7" t="str">
        <f>IF('Payments Export'!A8304="","",'Payments Export'!B8304)</f>
        <v/>
      </c>
      <c r="C8300" s="7" t="str">
        <f>IF(IFERROR(VALUE('Payments Export'!H8304),'Payments Export'!H8304)&lt;&gt;0,IFERROR(VALUE('Payments Export'!H8304),'Payments Export'!H8304),"")</f>
        <v/>
      </c>
      <c r="D8300" s="7" t="str">
        <f>IF('Payments Export'!I8304="","",'Payments Export'!I8304)</f>
        <v/>
      </c>
      <c r="E8300" s="7" t="str">
        <f t="shared" si="258"/>
        <v/>
      </c>
      <c r="F8300" s="7" t="str">
        <f>IF('Payments Export'!A8304="","",'Payments Export'!N8304)</f>
        <v/>
      </c>
      <c r="G8300" s="7" t="str">
        <f>IF('Payments Export'!A8304="","",'Payments Export'!O8304)</f>
        <v/>
      </c>
      <c r="H8300" s="7" t="str">
        <f>IF('Payments Export'!B8304="","",G8300-F8300)</f>
        <v/>
      </c>
      <c r="I8300" s="3" t="str">
        <f>IF(C8300&lt;&gt;"",_xlfn.XLOOKUP(IFERROR(VALUE(C8300),C8300),'Items database'!A:A,'Items database'!B:B),(_xlfn.XLOOKUP(LEFT(E8300,3),Services,Services,"")))</f>
        <v/>
      </c>
      <c r="J8300" s="3" t="str">
        <f t="shared" si="259"/>
        <v/>
      </c>
    </row>
    <row r="8301" spans="1:10" x14ac:dyDescent="0.35">
      <c r="A8301" s="7" t="str">
        <f>IF('Payments Export'!A8305="","",'Payments Export'!A8305)</f>
        <v/>
      </c>
      <c r="B8301" s="7" t="str">
        <f>IF('Payments Export'!A8305="","",'Payments Export'!B8305)</f>
        <v/>
      </c>
      <c r="C8301" s="7" t="str">
        <f>IF(IFERROR(VALUE('Payments Export'!H8305),'Payments Export'!H8305)&lt;&gt;0,IFERROR(VALUE('Payments Export'!H8305),'Payments Export'!H8305),"")</f>
        <v/>
      </c>
      <c r="D8301" s="7" t="str">
        <f>IF('Payments Export'!I8305="","",'Payments Export'!I8305)</f>
        <v/>
      </c>
      <c r="E8301" s="7" t="str">
        <f t="shared" si="258"/>
        <v/>
      </c>
      <c r="F8301" s="7" t="str">
        <f>IF('Payments Export'!A8305="","",'Payments Export'!N8305)</f>
        <v/>
      </c>
      <c r="G8301" s="7" t="str">
        <f>IF('Payments Export'!A8305="","",'Payments Export'!O8305)</f>
        <v/>
      </c>
      <c r="H8301" s="7" t="str">
        <f>IF('Payments Export'!B8305="","",G8301-F8301)</f>
        <v/>
      </c>
      <c r="I8301" s="3" t="str">
        <f>IF(C8301&lt;&gt;"",_xlfn.XLOOKUP(IFERROR(VALUE(C8301),C8301),'Items database'!A:A,'Items database'!B:B),(_xlfn.XLOOKUP(LEFT(E8301,3),Services,Services,"")))</f>
        <v/>
      </c>
      <c r="J8301" s="3" t="str">
        <f t="shared" si="259"/>
        <v/>
      </c>
    </row>
    <row r="8302" spans="1:10" x14ac:dyDescent="0.35">
      <c r="A8302" s="7" t="str">
        <f>IF('Payments Export'!A8306="","",'Payments Export'!A8306)</f>
        <v/>
      </c>
      <c r="B8302" s="7" t="str">
        <f>IF('Payments Export'!A8306="","",'Payments Export'!B8306)</f>
        <v/>
      </c>
      <c r="C8302" s="7" t="str">
        <f>IF(IFERROR(VALUE('Payments Export'!H8306),'Payments Export'!H8306)&lt;&gt;0,IFERROR(VALUE('Payments Export'!H8306),'Payments Export'!H8306),"")</f>
        <v/>
      </c>
      <c r="D8302" s="7" t="str">
        <f>IF('Payments Export'!I8306="","",'Payments Export'!I8306)</f>
        <v/>
      </c>
      <c r="E8302" s="7" t="str">
        <f t="shared" si="258"/>
        <v/>
      </c>
      <c r="F8302" s="7" t="str">
        <f>IF('Payments Export'!A8306="","",'Payments Export'!N8306)</f>
        <v/>
      </c>
      <c r="G8302" s="7" t="str">
        <f>IF('Payments Export'!A8306="","",'Payments Export'!O8306)</f>
        <v/>
      </c>
      <c r="H8302" s="7" t="str">
        <f>IF('Payments Export'!B8306="","",G8302-F8302)</f>
        <v/>
      </c>
      <c r="I8302" s="3" t="str">
        <f>IF(C8302&lt;&gt;"",_xlfn.XLOOKUP(IFERROR(VALUE(C8302),C8302),'Items database'!A:A,'Items database'!B:B),(_xlfn.XLOOKUP(LEFT(E8302,3),Services,Services,"")))</f>
        <v/>
      </c>
      <c r="J8302" s="3" t="str">
        <f t="shared" si="259"/>
        <v/>
      </c>
    </row>
    <row r="8303" spans="1:10" x14ac:dyDescent="0.35">
      <c r="A8303" s="7" t="str">
        <f>IF('Payments Export'!A8307="","",'Payments Export'!A8307)</f>
        <v/>
      </c>
      <c r="B8303" s="7" t="str">
        <f>IF('Payments Export'!A8307="","",'Payments Export'!B8307)</f>
        <v/>
      </c>
      <c r="C8303" s="7" t="str">
        <f>IF(IFERROR(VALUE('Payments Export'!H8307),'Payments Export'!H8307)&lt;&gt;0,IFERROR(VALUE('Payments Export'!H8307),'Payments Export'!H8307),"")</f>
        <v/>
      </c>
      <c r="D8303" s="7" t="str">
        <f>IF('Payments Export'!I8307="","",'Payments Export'!I8307)</f>
        <v/>
      </c>
      <c r="E8303" s="7" t="str">
        <f t="shared" si="258"/>
        <v/>
      </c>
      <c r="F8303" s="7" t="str">
        <f>IF('Payments Export'!A8307="","",'Payments Export'!N8307)</f>
        <v/>
      </c>
      <c r="G8303" s="7" t="str">
        <f>IF('Payments Export'!A8307="","",'Payments Export'!O8307)</f>
        <v/>
      </c>
      <c r="H8303" s="7" t="str">
        <f>IF('Payments Export'!B8307="","",G8303-F8303)</f>
        <v/>
      </c>
      <c r="I8303" s="3" t="str">
        <f>IF(C8303&lt;&gt;"",_xlfn.XLOOKUP(IFERROR(VALUE(C8303),C8303),'Items database'!A:A,'Items database'!B:B),(_xlfn.XLOOKUP(LEFT(E8303,3),Services,Services,"")))</f>
        <v/>
      </c>
      <c r="J8303" s="3" t="str">
        <f t="shared" si="259"/>
        <v/>
      </c>
    </row>
    <row r="8304" spans="1:10" x14ac:dyDescent="0.35">
      <c r="A8304" s="7" t="str">
        <f>IF('Payments Export'!A8308="","",'Payments Export'!A8308)</f>
        <v/>
      </c>
      <c r="B8304" s="7" t="str">
        <f>IF('Payments Export'!A8308="","",'Payments Export'!B8308)</f>
        <v/>
      </c>
      <c r="C8304" s="7" t="str">
        <f>IF(IFERROR(VALUE('Payments Export'!H8308),'Payments Export'!H8308)&lt;&gt;0,IFERROR(VALUE('Payments Export'!H8308),'Payments Export'!H8308),"")</f>
        <v/>
      </c>
      <c r="D8304" s="7" t="str">
        <f>IF('Payments Export'!I8308="","",'Payments Export'!I8308)</f>
        <v/>
      </c>
      <c r="E8304" s="7" t="str">
        <f t="shared" si="258"/>
        <v/>
      </c>
      <c r="F8304" s="7" t="str">
        <f>IF('Payments Export'!A8308="","",'Payments Export'!N8308)</f>
        <v/>
      </c>
      <c r="G8304" s="7" t="str">
        <f>IF('Payments Export'!A8308="","",'Payments Export'!O8308)</f>
        <v/>
      </c>
      <c r="H8304" s="7" t="str">
        <f>IF('Payments Export'!B8308="","",G8304-F8304)</f>
        <v/>
      </c>
      <c r="I8304" s="3" t="str">
        <f>IF(C8304&lt;&gt;"",_xlfn.XLOOKUP(IFERROR(VALUE(C8304),C8304),'Items database'!A:A,'Items database'!B:B),(_xlfn.XLOOKUP(LEFT(E8304,3),Services,Services,"")))</f>
        <v/>
      </c>
      <c r="J8304" s="3" t="str">
        <f t="shared" si="259"/>
        <v/>
      </c>
    </row>
    <row r="8305" spans="1:10" x14ac:dyDescent="0.35">
      <c r="A8305" s="7" t="str">
        <f>IF('Payments Export'!A8309="","",'Payments Export'!A8309)</f>
        <v/>
      </c>
      <c r="B8305" s="7" t="str">
        <f>IF('Payments Export'!A8309="","",'Payments Export'!B8309)</f>
        <v/>
      </c>
      <c r="C8305" s="7" t="str">
        <f>IF(IFERROR(VALUE('Payments Export'!H8309),'Payments Export'!H8309)&lt;&gt;0,IFERROR(VALUE('Payments Export'!H8309),'Payments Export'!H8309),"")</f>
        <v/>
      </c>
      <c r="D8305" s="7" t="str">
        <f>IF('Payments Export'!I8309="","",'Payments Export'!I8309)</f>
        <v/>
      </c>
      <c r="E8305" s="7" t="str">
        <f t="shared" si="258"/>
        <v/>
      </c>
      <c r="F8305" s="7" t="str">
        <f>IF('Payments Export'!A8309="","",'Payments Export'!N8309)</f>
        <v/>
      </c>
      <c r="G8305" s="7" t="str">
        <f>IF('Payments Export'!A8309="","",'Payments Export'!O8309)</f>
        <v/>
      </c>
      <c r="H8305" s="7" t="str">
        <f>IF('Payments Export'!B8309="","",G8305-F8305)</f>
        <v/>
      </c>
      <c r="I8305" s="3" t="str">
        <f>IF(C8305&lt;&gt;"",_xlfn.XLOOKUP(IFERROR(VALUE(C8305),C8305),'Items database'!A:A,'Items database'!B:B),(_xlfn.XLOOKUP(LEFT(E8305,3),Services,Services,"")))</f>
        <v/>
      </c>
      <c r="J8305" s="3" t="str">
        <f t="shared" si="259"/>
        <v/>
      </c>
    </row>
    <row r="8306" spans="1:10" x14ac:dyDescent="0.35">
      <c r="A8306" s="7" t="str">
        <f>IF('Payments Export'!A8310="","",'Payments Export'!A8310)</f>
        <v/>
      </c>
      <c r="B8306" s="7" t="str">
        <f>IF('Payments Export'!A8310="","",'Payments Export'!B8310)</f>
        <v/>
      </c>
      <c r="C8306" s="7" t="str">
        <f>IF(IFERROR(VALUE('Payments Export'!H8310),'Payments Export'!H8310)&lt;&gt;0,IFERROR(VALUE('Payments Export'!H8310),'Payments Export'!H8310),"")</f>
        <v/>
      </c>
      <c r="D8306" s="7" t="str">
        <f>IF('Payments Export'!I8310="","",'Payments Export'!I8310)</f>
        <v/>
      </c>
      <c r="E8306" s="7" t="str">
        <f t="shared" si="258"/>
        <v/>
      </c>
      <c r="F8306" s="7" t="str">
        <f>IF('Payments Export'!A8310="","",'Payments Export'!N8310)</f>
        <v/>
      </c>
      <c r="G8306" s="7" t="str">
        <f>IF('Payments Export'!A8310="","",'Payments Export'!O8310)</f>
        <v/>
      </c>
      <c r="H8306" s="7" t="str">
        <f>IF('Payments Export'!B8310="","",G8306-F8306)</f>
        <v/>
      </c>
      <c r="I8306" s="3" t="str">
        <f>IF(C8306&lt;&gt;"",_xlfn.XLOOKUP(IFERROR(VALUE(C8306),C8306),'Items database'!A:A,'Items database'!B:B),(_xlfn.XLOOKUP(LEFT(E8306,3),Services,Services,"")))</f>
        <v/>
      </c>
      <c r="J8306" s="3" t="str">
        <f t="shared" si="259"/>
        <v/>
      </c>
    </row>
    <row r="8307" spans="1:10" x14ac:dyDescent="0.35">
      <c r="A8307" s="7" t="str">
        <f>IF('Payments Export'!A8311="","",'Payments Export'!A8311)</f>
        <v/>
      </c>
      <c r="B8307" s="7" t="str">
        <f>IF('Payments Export'!A8311="","",'Payments Export'!B8311)</f>
        <v/>
      </c>
      <c r="C8307" s="7" t="str">
        <f>IF(IFERROR(VALUE('Payments Export'!H8311),'Payments Export'!H8311)&lt;&gt;0,IFERROR(VALUE('Payments Export'!H8311),'Payments Export'!H8311),"")</f>
        <v/>
      </c>
      <c r="D8307" s="7" t="str">
        <f>IF('Payments Export'!I8311="","",'Payments Export'!I8311)</f>
        <v/>
      </c>
      <c r="E8307" s="7" t="str">
        <f t="shared" si="258"/>
        <v/>
      </c>
      <c r="F8307" s="7" t="str">
        <f>IF('Payments Export'!A8311="","",'Payments Export'!N8311)</f>
        <v/>
      </c>
      <c r="G8307" s="7" t="str">
        <f>IF('Payments Export'!A8311="","",'Payments Export'!O8311)</f>
        <v/>
      </c>
      <c r="H8307" s="7" t="str">
        <f>IF('Payments Export'!B8311="","",G8307-F8307)</f>
        <v/>
      </c>
      <c r="I8307" s="3" t="str">
        <f>IF(C8307&lt;&gt;"",_xlfn.XLOOKUP(IFERROR(VALUE(C8307),C8307),'Items database'!A:A,'Items database'!B:B),(_xlfn.XLOOKUP(LEFT(E8307,3),Services,Services,"")))</f>
        <v/>
      </c>
      <c r="J8307" s="3" t="str">
        <f t="shared" si="259"/>
        <v/>
      </c>
    </row>
    <row r="8308" spans="1:10" x14ac:dyDescent="0.35">
      <c r="A8308" s="7" t="str">
        <f>IF('Payments Export'!A8312="","",'Payments Export'!A8312)</f>
        <v/>
      </c>
      <c r="B8308" s="7" t="str">
        <f>IF('Payments Export'!A8312="","",'Payments Export'!B8312)</f>
        <v/>
      </c>
      <c r="C8308" s="7" t="str">
        <f>IF(IFERROR(VALUE('Payments Export'!H8312),'Payments Export'!H8312)&lt;&gt;0,IFERROR(VALUE('Payments Export'!H8312),'Payments Export'!H8312),"")</f>
        <v/>
      </c>
      <c r="D8308" s="7" t="str">
        <f>IF('Payments Export'!I8312="","",'Payments Export'!I8312)</f>
        <v/>
      </c>
      <c r="E8308" s="7" t="str">
        <f t="shared" si="258"/>
        <v/>
      </c>
      <c r="F8308" s="7" t="str">
        <f>IF('Payments Export'!A8312="","",'Payments Export'!N8312)</f>
        <v/>
      </c>
      <c r="G8308" s="7" t="str">
        <f>IF('Payments Export'!A8312="","",'Payments Export'!O8312)</f>
        <v/>
      </c>
      <c r="H8308" s="7" t="str">
        <f>IF('Payments Export'!B8312="","",G8308-F8308)</f>
        <v/>
      </c>
      <c r="I8308" s="3" t="str">
        <f>IF(C8308&lt;&gt;"",_xlfn.XLOOKUP(IFERROR(VALUE(C8308),C8308),'Items database'!A:A,'Items database'!B:B),(_xlfn.XLOOKUP(LEFT(E8308,3),Services,Services,"")))</f>
        <v/>
      </c>
      <c r="J8308" s="3" t="str">
        <f t="shared" si="259"/>
        <v/>
      </c>
    </row>
    <row r="8309" spans="1:10" x14ac:dyDescent="0.35">
      <c r="A8309" s="7" t="str">
        <f>IF('Payments Export'!A8313="","",'Payments Export'!A8313)</f>
        <v/>
      </c>
      <c r="B8309" s="7" t="str">
        <f>IF('Payments Export'!A8313="","",'Payments Export'!B8313)</f>
        <v/>
      </c>
      <c r="C8309" s="7" t="str">
        <f>IF(IFERROR(VALUE('Payments Export'!H8313),'Payments Export'!H8313)&lt;&gt;0,IFERROR(VALUE('Payments Export'!H8313),'Payments Export'!H8313),"")</f>
        <v/>
      </c>
      <c r="D8309" s="7" t="str">
        <f>IF('Payments Export'!I8313="","",'Payments Export'!I8313)</f>
        <v/>
      </c>
      <c r="E8309" s="7" t="str">
        <f t="shared" si="258"/>
        <v/>
      </c>
      <c r="F8309" s="7" t="str">
        <f>IF('Payments Export'!A8313="","",'Payments Export'!N8313)</f>
        <v/>
      </c>
      <c r="G8309" s="7" t="str">
        <f>IF('Payments Export'!A8313="","",'Payments Export'!O8313)</f>
        <v/>
      </c>
      <c r="H8309" s="7" t="str">
        <f>IF('Payments Export'!B8313="","",G8309-F8309)</f>
        <v/>
      </c>
      <c r="I8309" s="3" t="str">
        <f>IF(C8309&lt;&gt;"",_xlfn.XLOOKUP(IFERROR(VALUE(C8309),C8309),'Items database'!A:A,'Items database'!B:B),(_xlfn.XLOOKUP(LEFT(E8309,3),Services,Services,"")))</f>
        <v/>
      </c>
      <c r="J8309" s="3" t="str">
        <f t="shared" si="259"/>
        <v/>
      </c>
    </row>
    <row r="8310" spans="1:10" x14ac:dyDescent="0.35">
      <c r="A8310" s="7" t="str">
        <f>IF('Payments Export'!A8314="","",'Payments Export'!A8314)</f>
        <v/>
      </c>
      <c r="B8310" s="7" t="str">
        <f>IF('Payments Export'!A8314="","",'Payments Export'!B8314)</f>
        <v/>
      </c>
      <c r="C8310" s="7" t="str">
        <f>IF(IFERROR(VALUE('Payments Export'!H8314),'Payments Export'!H8314)&lt;&gt;0,IFERROR(VALUE('Payments Export'!H8314),'Payments Export'!H8314),"")</f>
        <v/>
      </c>
      <c r="D8310" s="7" t="str">
        <f>IF('Payments Export'!I8314="","",'Payments Export'!I8314)</f>
        <v/>
      </c>
      <c r="E8310" s="7" t="str">
        <f t="shared" si="258"/>
        <v/>
      </c>
      <c r="F8310" s="7" t="str">
        <f>IF('Payments Export'!A8314="","",'Payments Export'!N8314)</f>
        <v/>
      </c>
      <c r="G8310" s="7" t="str">
        <f>IF('Payments Export'!A8314="","",'Payments Export'!O8314)</f>
        <v/>
      </c>
      <c r="H8310" s="7" t="str">
        <f>IF('Payments Export'!B8314="","",G8310-F8310)</f>
        <v/>
      </c>
      <c r="I8310" s="3" t="str">
        <f>IF(C8310&lt;&gt;"",_xlfn.XLOOKUP(IFERROR(VALUE(C8310),C8310),'Items database'!A:A,'Items database'!B:B),(_xlfn.XLOOKUP(LEFT(E8310,3),Services,Services,"")))</f>
        <v/>
      </c>
      <c r="J8310" s="3" t="str">
        <f t="shared" si="259"/>
        <v/>
      </c>
    </row>
    <row r="8311" spans="1:10" x14ac:dyDescent="0.35">
      <c r="A8311" s="7" t="str">
        <f>IF('Payments Export'!A8315="","",'Payments Export'!A8315)</f>
        <v/>
      </c>
      <c r="B8311" s="7" t="str">
        <f>IF('Payments Export'!A8315="","",'Payments Export'!B8315)</f>
        <v/>
      </c>
      <c r="C8311" s="7" t="str">
        <f>IF(IFERROR(VALUE('Payments Export'!H8315),'Payments Export'!H8315)&lt;&gt;0,IFERROR(VALUE('Payments Export'!H8315),'Payments Export'!H8315),"")</f>
        <v/>
      </c>
      <c r="D8311" s="7" t="str">
        <f>IF('Payments Export'!I8315="","",'Payments Export'!I8315)</f>
        <v/>
      </c>
      <c r="E8311" s="7" t="str">
        <f t="shared" si="258"/>
        <v/>
      </c>
      <c r="F8311" s="7" t="str">
        <f>IF('Payments Export'!A8315="","",'Payments Export'!N8315)</f>
        <v/>
      </c>
      <c r="G8311" s="7" t="str">
        <f>IF('Payments Export'!A8315="","",'Payments Export'!O8315)</f>
        <v/>
      </c>
      <c r="H8311" s="7" t="str">
        <f>IF('Payments Export'!B8315="","",G8311-F8311)</f>
        <v/>
      </c>
      <c r="I8311" s="3" t="str">
        <f>IF(C8311&lt;&gt;"",_xlfn.XLOOKUP(IFERROR(VALUE(C8311),C8311),'Items database'!A:A,'Items database'!B:B),(_xlfn.XLOOKUP(LEFT(E8311,3),Services,Services,"")))</f>
        <v/>
      </c>
      <c r="J8311" s="3" t="str">
        <f t="shared" si="259"/>
        <v/>
      </c>
    </row>
    <row r="8312" spans="1:10" x14ac:dyDescent="0.35">
      <c r="A8312" s="7" t="str">
        <f>IF('Payments Export'!A8316="","",'Payments Export'!A8316)</f>
        <v/>
      </c>
      <c r="B8312" s="7" t="str">
        <f>IF('Payments Export'!A8316="","",'Payments Export'!B8316)</f>
        <v/>
      </c>
      <c r="C8312" s="7" t="str">
        <f>IF(IFERROR(VALUE('Payments Export'!H8316),'Payments Export'!H8316)&lt;&gt;0,IFERROR(VALUE('Payments Export'!H8316),'Payments Export'!H8316),"")</f>
        <v/>
      </c>
      <c r="D8312" s="7" t="str">
        <f>IF('Payments Export'!I8316="","",'Payments Export'!I8316)</f>
        <v/>
      </c>
      <c r="E8312" s="7" t="str">
        <f t="shared" si="258"/>
        <v/>
      </c>
      <c r="F8312" s="7" t="str">
        <f>IF('Payments Export'!A8316="","",'Payments Export'!N8316)</f>
        <v/>
      </c>
      <c r="G8312" s="7" t="str">
        <f>IF('Payments Export'!A8316="","",'Payments Export'!O8316)</f>
        <v/>
      </c>
      <c r="H8312" s="7" t="str">
        <f>IF('Payments Export'!B8316="","",G8312-F8312)</f>
        <v/>
      </c>
      <c r="I8312" s="3" t="str">
        <f>IF(C8312&lt;&gt;"",_xlfn.XLOOKUP(IFERROR(VALUE(C8312),C8312),'Items database'!A:A,'Items database'!B:B),(_xlfn.XLOOKUP(LEFT(E8312,3),Services,Services,"")))</f>
        <v/>
      </c>
      <c r="J8312" s="3" t="str">
        <f t="shared" si="259"/>
        <v/>
      </c>
    </row>
    <row r="8313" spans="1:10" x14ac:dyDescent="0.35">
      <c r="A8313" s="7" t="str">
        <f>IF('Payments Export'!A8317="","",'Payments Export'!A8317)</f>
        <v/>
      </c>
      <c r="B8313" s="7" t="str">
        <f>IF('Payments Export'!A8317="","",'Payments Export'!B8317)</f>
        <v/>
      </c>
      <c r="C8313" s="7" t="str">
        <f>IF(IFERROR(VALUE('Payments Export'!H8317),'Payments Export'!H8317)&lt;&gt;0,IFERROR(VALUE('Payments Export'!H8317),'Payments Export'!H8317),"")</f>
        <v/>
      </c>
      <c r="D8313" s="7" t="str">
        <f>IF('Payments Export'!I8317="","",'Payments Export'!I8317)</f>
        <v/>
      </c>
      <c r="E8313" s="7" t="str">
        <f t="shared" si="258"/>
        <v/>
      </c>
      <c r="F8313" s="7" t="str">
        <f>IF('Payments Export'!A8317="","",'Payments Export'!N8317)</f>
        <v/>
      </c>
      <c r="G8313" s="7" t="str">
        <f>IF('Payments Export'!A8317="","",'Payments Export'!O8317)</f>
        <v/>
      </c>
      <c r="H8313" s="7" t="str">
        <f>IF('Payments Export'!B8317="","",G8313-F8313)</f>
        <v/>
      </c>
      <c r="I8313" s="3" t="str">
        <f>IF(C8313&lt;&gt;"",_xlfn.XLOOKUP(IFERROR(VALUE(C8313),C8313),'Items database'!A:A,'Items database'!B:B),(_xlfn.XLOOKUP(LEFT(E8313,3),Services,Services,"")))</f>
        <v/>
      </c>
      <c r="J8313" s="3" t="str">
        <f t="shared" si="259"/>
        <v/>
      </c>
    </row>
    <row r="8314" spans="1:10" x14ac:dyDescent="0.35">
      <c r="A8314" s="7" t="str">
        <f>IF('Payments Export'!A8318="","",'Payments Export'!A8318)</f>
        <v/>
      </c>
      <c r="B8314" s="7" t="str">
        <f>IF('Payments Export'!A8318="","",'Payments Export'!B8318)</f>
        <v/>
      </c>
      <c r="C8314" s="7" t="str">
        <f>IF(IFERROR(VALUE('Payments Export'!H8318),'Payments Export'!H8318)&lt;&gt;0,IFERROR(VALUE('Payments Export'!H8318),'Payments Export'!H8318),"")</f>
        <v/>
      </c>
      <c r="D8314" s="7" t="str">
        <f>IF('Payments Export'!I8318="","",'Payments Export'!I8318)</f>
        <v/>
      </c>
      <c r="E8314" s="7" t="str">
        <f t="shared" si="258"/>
        <v/>
      </c>
      <c r="F8314" s="7" t="str">
        <f>IF('Payments Export'!A8318="","",'Payments Export'!N8318)</f>
        <v/>
      </c>
      <c r="G8314" s="7" t="str">
        <f>IF('Payments Export'!A8318="","",'Payments Export'!O8318)</f>
        <v/>
      </c>
      <c r="H8314" s="7" t="str">
        <f>IF('Payments Export'!B8318="","",G8314-F8314)</f>
        <v/>
      </c>
      <c r="I8314" s="3" t="str">
        <f>IF(C8314&lt;&gt;"",_xlfn.XLOOKUP(IFERROR(VALUE(C8314),C8314),'Items database'!A:A,'Items database'!B:B),(_xlfn.XLOOKUP(LEFT(E8314,3),Services,Services,"")))</f>
        <v/>
      </c>
      <c r="J8314" s="3" t="str">
        <f t="shared" si="259"/>
        <v/>
      </c>
    </row>
    <row r="8315" spans="1:10" x14ac:dyDescent="0.35">
      <c r="A8315" s="7" t="str">
        <f>IF('Payments Export'!A8319="","",'Payments Export'!A8319)</f>
        <v/>
      </c>
      <c r="B8315" s="7" t="str">
        <f>IF('Payments Export'!A8319="","",'Payments Export'!B8319)</f>
        <v/>
      </c>
      <c r="C8315" s="7" t="str">
        <f>IF(IFERROR(VALUE('Payments Export'!H8319),'Payments Export'!H8319)&lt;&gt;0,IFERROR(VALUE('Payments Export'!H8319),'Payments Export'!H8319),"")</f>
        <v/>
      </c>
      <c r="D8315" s="7" t="str">
        <f>IF('Payments Export'!I8319="","",'Payments Export'!I8319)</f>
        <v/>
      </c>
      <c r="E8315" s="7" t="str">
        <f t="shared" si="258"/>
        <v/>
      </c>
      <c r="F8315" s="7" t="str">
        <f>IF('Payments Export'!A8319="","",'Payments Export'!N8319)</f>
        <v/>
      </c>
      <c r="G8315" s="7" t="str">
        <f>IF('Payments Export'!A8319="","",'Payments Export'!O8319)</f>
        <v/>
      </c>
      <c r="H8315" s="7" t="str">
        <f>IF('Payments Export'!B8319="","",G8315-F8315)</f>
        <v/>
      </c>
      <c r="I8315" s="3" t="str">
        <f>IF(C8315&lt;&gt;"",_xlfn.XLOOKUP(IFERROR(VALUE(C8315),C8315),'Items database'!A:A,'Items database'!B:B),(_xlfn.XLOOKUP(LEFT(E8315,3),Services,Services,"")))</f>
        <v/>
      </c>
      <c r="J8315" s="3" t="str">
        <f t="shared" si="259"/>
        <v/>
      </c>
    </row>
    <row r="8316" spans="1:10" x14ac:dyDescent="0.35">
      <c r="A8316" s="7" t="str">
        <f>IF('Payments Export'!A8320="","",'Payments Export'!A8320)</f>
        <v/>
      </c>
      <c r="B8316" s="7" t="str">
        <f>IF('Payments Export'!A8320="","",'Payments Export'!B8320)</f>
        <v/>
      </c>
      <c r="C8316" s="7" t="str">
        <f>IF(IFERROR(VALUE('Payments Export'!H8320),'Payments Export'!H8320)&lt;&gt;0,IFERROR(VALUE('Payments Export'!H8320),'Payments Export'!H8320),"")</f>
        <v/>
      </c>
      <c r="D8316" s="7" t="str">
        <f>IF('Payments Export'!I8320="","",'Payments Export'!I8320)</f>
        <v/>
      </c>
      <c r="E8316" s="7" t="str">
        <f t="shared" si="258"/>
        <v/>
      </c>
      <c r="F8316" s="7" t="str">
        <f>IF('Payments Export'!A8320="","",'Payments Export'!N8320)</f>
        <v/>
      </c>
      <c r="G8316" s="7" t="str">
        <f>IF('Payments Export'!A8320="","",'Payments Export'!O8320)</f>
        <v/>
      </c>
      <c r="H8316" s="7" t="str">
        <f>IF('Payments Export'!B8320="","",G8316-F8316)</f>
        <v/>
      </c>
      <c r="I8316" s="3" t="str">
        <f>IF(C8316&lt;&gt;"",_xlfn.XLOOKUP(IFERROR(VALUE(C8316),C8316),'Items database'!A:A,'Items database'!B:B),(_xlfn.XLOOKUP(LEFT(E8316,3),Services,Services,"")))</f>
        <v/>
      </c>
      <c r="J8316" s="3" t="str">
        <f t="shared" si="259"/>
        <v/>
      </c>
    </row>
    <row r="8317" spans="1:10" x14ac:dyDescent="0.35">
      <c r="A8317" s="7" t="str">
        <f>IF('Payments Export'!A8321="","",'Payments Export'!A8321)</f>
        <v/>
      </c>
      <c r="B8317" s="7" t="str">
        <f>IF('Payments Export'!A8321="","",'Payments Export'!B8321)</f>
        <v/>
      </c>
      <c r="C8317" s="7" t="str">
        <f>IF(IFERROR(VALUE('Payments Export'!H8321),'Payments Export'!H8321)&lt;&gt;0,IFERROR(VALUE('Payments Export'!H8321),'Payments Export'!H8321),"")</f>
        <v/>
      </c>
      <c r="D8317" s="7" t="str">
        <f>IF('Payments Export'!I8321="","",'Payments Export'!I8321)</f>
        <v/>
      </c>
      <c r="E8317" s="7" t="str">
        <f t="shared" si="258"/>
        <v/>
      </c>
      <c r="F8317" s="7" t="str">
        <f>IF('Payments Export'!A8321="","",'Payments Export'!N8321)</f>
        <v/>
      </c>
      <c r="G8317" s="7" t="str">
        <f>IF('Payments Export'!A8321="","",'Payments Export'!O8321)</f>
        <v/>
      </c>
      <c r="H8317" s="7" t="str">
        <f>IF('Payments Export'!B8321="","",G8317-F8317)</f>
        <v/>
      </c>
      <c r="I8317" s="3" t="str">
        <f>IF(C8317&lt;&gt;"",_xlfn.XLOOKUP(IFERROR(VALUE(C8317),C8317),'Items database'!A:A,'Items database'!B:B),(_xlfn.XLOOKUP(LEFT(E8317,3),Services,Services,"")))</f>
        <v/>
      </c>
      <c r="J8317" s="3" t="str">
        <f t="shared" si="259"/>
        <v/>
      </c>
    </row>
    <row r="8318" spans="1:10" x14ac:dyDescent="0.35">
      <c r="A8318" s="7" t="str">
        <f>IF('Payments Export'!A8322="","",'Payments Export'!A8322)</f>
        <v/>
      </c>
      <c r="B8318" s="7" t="str">
        <f>IF('Payments Export'!A8322="","",'Payments Export'!B8322)</f>
        <v/>
      </c>
      <c r="C8318" s="7" t="str">
        <f>IF(IFERROR(VALUE('Payments Export'!H8322),'Payments Export'!H8322)&lt;&gt;0,IFERROR(VALUE('Payments Export'!H8322),'Payments Export'!H8322),"")</f>
        <v/>
      </c>
      <c r="D8318" s="7" t="str">
        <f>IF('Payments Export'!I8322="","",'Payments Export'!I8322)</f>
        <v/>
      </c>
      <c r="E8318" s="7" t="str">
        <f t="shared" si="258"/>
        <v/>
      </c>
      <c r="F8318" s="7" t="str">
        <f>IF('Payments Export'!A8322="","",'Payments Export'!N8322)</f>
        <v/>
      </c>
      <c r="G8318" s="7" t="str">
        <f>IF('Payments Export'!A8322="","",'Payments Export'!O8322)</f>
        <v/>
      </c>
      <c r="H8318" s="7" t="str">
        <f>IF('Payments Export'!B8322="","",G8318-F8318)</f>
        <v/>
      </c>
      <c r="I8318" s="3" t="str">
        <f>IF(C8318&lt;&gt;"",_xlfn.XLOOKUP(IFERROR(VALUE(C8318),C8318),'Items database'!A:A,'Items database'!B:B),(_xlfn.XLOOKUP(LEFT(E8318,3),Services,Services,"")))</f>
        <v/>
      </c>
      <c r="J8318" s="3" t="str">
        <f t="shared" si="259"/>
        <v/>
      </c>
    </row>
    <row r="8319" spans="1:10" x14ac:dyDescent="0.35">
      <c r="A8319" s="7" t="str">
        <f>IF('Payments Export'!A8323="","",'Payments Export'!A8323)</f>
        <v/>
      </c>
      <c r="B8319" s="7" t="str">
        <f>IF('Payments Export'!A8323="","",'Payments Export'!B8323)</f>
        <v/>
      </c>
      <c r="C8319" s="7" t="str">
        <f>IF(IFERROR(VALUE('Payments Export'!H8323),'Payments Export'!H8323)&lt;&gt;0,IFERROR(VALUE('Payments Export'!H8323),'Payments Export'!H8323),"")</f>
        <v/>
      </c>
      <c r="D8319" s="7" t="str">
        <f>IF('Payments Export'!I8323="","",'Payments Export'!I8323)</f>
        <v/>
      </c>
      <c r="E8319" s="7" t="str">
        <f t="shared" si="258"/>
        <v/>
      </c>
      <c r="F8319" s="7" t="str">
        <f>IF('Payments Export'!A8323="","",'Payments Export'!N8323)</f>
        <v/>
      </c>
      <c r="G8319" s="7" t="str">
        <f>IF('Payments Export'!A8323="","",'Payments Export'!O8323)</f>
        <v/>
      </c>
      <c r="H8319" s="7" t="str">
        <f>IF('Payments Export'!B8323="","",G8319-F8319)</f>
        <v/>
      </c>
      <c r="I8319" s="3" t="str">
        <f>IF(C8319&lt;&gt;"",_xlfn.XLOOKUP(IFERROR(VALUE(C8319),C8319),'Items database'!A:A,'Items database'!B:B),(_xlfn.XLOOKUP(LEFT(E8319,3),Services,Services,"")))</f>
        <v/>
      </c>
      <c r="J8319" s="3" t="str">
        <f t="shared" si="259"/>
        <v/>
      </c>
    </row>
    <row r="8320" spans="1:10" x14ac:dyDescent="0.35">
      <c r="A8320" s="7" t="str">
        <f>IF('Payments Export'!A8324="","",'Payments Export'!A8324)</f>
        <v/>
      </c>
      <c r="B8320" s="7" t="str">
        <f>IF('Payments Export'!A8324="","",'Payments Export'!B8324)</f>
        <v/>
      </c>
      <c r="C8320" s="7" t="str">
        <f>IF(IFERROR(VALUE('Payments Export'!H8324),'Payments Export'!H8324)&lt;&gt;0,IFERROR(VALUE('Payments Export'!H8324),'Payments Export'!H8324),"")</f>
        <v/>
      </c>
      <c r="D8320" s="7" t="str">
        <f>IF('Payments Export'!I8324="","",'Payments Export'!I8324)</f>
        <v/>
      </c>
      <c r="E8320" s="7" t="str">
        <f t="shared" si="258"/>
        <v/>
      </c>
      <c r="F8320" s="7" t="str">
        <f>IF('Payments Export'!A8324="","",'Payments Export'!N8324)</f>
        <v/>
      </c>
      <c r="G8320" s="7" t="str">
        <f>IF('Payments Export'!A8324="","",'Payments Export'!O8324)</f>
        <v/>
      </c>
      <c r="H8320" s="7" t="str">
        <f>IF('Payments Export'!B8324="","",G8320-F8320)</f>
        <v/>
      </c>
      <c r="I8320" s="3" t="str">
        <f>IF(C8320&lt;&gt;"",_xlfn.XLOOKUP(IFERROR(VALUE(C8320),C8320),'Items database'!A:A,'Items database'!B:B),(_xlfn.XLOOKUP(LEFT(E8320,3),Services,Services,"")))</f>
        <v/>
      </c>
      <c r="J8320" s="3" t="str">
        <f t="shared" si="259"/>
        <v/>
      </c>
    </row>
    <row r="8321" spans="1:10" x14ac:dyDescent="0.35">
      <c r="A8321" s="7" t="str">
        <f>IF('Payments Export'!A8325="","",'Payments Export'!A8325)</f>
        <v/>
      </c>
      <c r="B8321" s="7" t="str">
        <f>IF('Payments Export'!A8325="","",'Payments Export'!B8325)</f>
        <v/>
      </c>
      <c r="C8321" s="7" t="str">
        <f>IF(IFERROR(VALUE('Payments Export'!H8325),'Payments Export'!H8325)&lt;&gt;0,IFERROR(VALUE('Payments Export'!H8325),'Payments Export'!H8325),"")</f>
        <v/>
      </c>
      <c r="D8321" s="7" t="str">
        <f>IF('Payments Export'!I8325="","",'Payments Export'!I8325)</f>
        <v/>
      </c>
      <c r="E8321" s="7" t="str">
        <f t="shared" ref="E8321:E8384" si="260">LEFT(D8321,66)</f>
        <v/>
      </c>
      <c r="F8321" s="7" t="str">
        <f>IF('Payments Export'!A8325="","",'Payments Export'!N8325)</f>
        <v/>
      </c>
      <c r="G8321" s="7" t="str">
        <f>IF('Payments Export'!A8325="","",'Payments Export'!O8325)</f>
        <v/>
      </c>
      <c r="H8321" s="7" t="str">
        <f>IF('Payments Export'!B8325="","",G8321-F8321)</f>
        <v/>
      </c>
      <c r="I8321" s="3" t="str">
        <f>IF(C8321&lt;&gt;"",_xlfn.XLOOKUP(IFERROR(VALUE(C8321),C8321),'Items database'!A:A,'Items database'!B:B),(_xlfn.XLOOKUP(LEFT(E8321,3),Services,Services,"")))</f>
        <v/>
      </c>
      <c r="J8321" s="3" t="str">
        <f t="shared" ref="J8321:J8384" si="261">IF(ISNUMBER(F8321)=TRUE,IF(F8321=0,"","GST"),"")</f>
        <v/>
      </c>
    </row>
    <row r="8322" spans="1:10" x14ac:dyDescent="0.35">
      <c r="A8322" s="7" t="str">
        <f>IF('Payments Export'!A8326="","",'Payments Export'!A8326)</f>
        <v/>
      </c>
      <c r="B8322" s="7" t="str">
        <f>IF('Payments Export'!A8326="","",'Payments Export'!B8326)</f>
        <v/>
      </c>
      <c r="C8322" s="7" t="str">
        <f>IF(IFERROR(VALUE('Payments Export'!H8326),'Payments Export'!H8326)&lt;&gt;0,IFERROR(VALUE('Payments Export'!H8326),'Payments Export'!H8326),"")</f>
        <v/>
      </c>
      <c r="D8322" s="7" t="str">
        <f>IF('Payments Export'!I8326="","",'Payments Export'!I8326)</f>
        <v/>
      </c>
      <c r="E8322" s="7" t="str">
        <f t="shared" si="260"/>
        <v/>
      </c>
      <c r="F8322" s="7" t="str">
        <f>IF('Payments Export'!A8326="","",'Payments Export'!N8326)</f>
        <v/>
      </c>
      <c r="G8322" s="7" t="str">
        <f>IF('Payments Export'!A8326="","",'Payments Export'!O8326)</f>
        <v/>
      </c>
      <c r="H8322" s="7" t="str">
        <f>IF('Payments Export'!B8326="","",G8322-F8322)</f>
        <v/>
      </c>
      <c r="I8322" s="3" t="str">
        <f>IF(C8322&lt;&gt;"",_xlfn.XLOOKUP(IFERROR(VALUE(C8322),C8322),'Items database'!A:A,'Items database'!B:B),(_xlfn.XLOOKUP(LEFT(E8322,3),Services,Services,"")))</f>
        <v/>
      </c>
      <c r="J8322" s="3" t="str">
        <f t="shared" si="261"/>
        <v/>
      </c>
    </row>
    <row r="8323" spans="1:10" x14ac:dyDescent="0.35">
      <c r="A8323" s="7" t="str">
        <f>IF('Payments Export'!A8327="","",'Payments Export'!A8327)</f>
        <v/>
      </c>
      <c r="B8323" s="7" t="str">
        <f>IF('Payments Export'!A8327="","",'Payments Export'!B8327)</f>
        <v/>
      </c>
      <c r="C8323" s="7" t="str">
        <f>IF(IFERROR(VALUE('Payments Export'!H8327),'Payments Export'!H8327)&lt;&gt;0,IFERROR(VALUE('Payments Export'!H8327),'Payments Export'!H8327),"")</f>
        <v/>
      </c>
      <c r="D8323" s="7" t="str">
        <f>IF('Payments Export'!I8327="","",'Payments Export'!I8327)</f>
        <v/>
      </c>
      <c r="E8323" s="7" t="str">
        <f t="shared" si="260"/>
        <v/>
      </c>
      <c r="F8323" s="7" t="str">
        <f>IF('Payments Export'!A8327="","",'Payments Export'!N8327)</f>
        <v/>
      </c>
      <c r="G8323" s="7" t="str">
        <f>IF('Payments Export'!A8327="","",'Payments Export'!O8327)</f>
        <v/>
      </c>
      <c r="H8323" s="7" t="str">
        <f>IF('Payments Export'!B8327="","",G8323-F8323)</f>
        <v/>
      </c>
      <c r="I8323" s="3" t="str">
        <f>IF(C8323&lt;&gt;"",_xlfn.XLOOKUP(IFERROR(VALUE(C8323),C8323),'Items database'!A:A,'Items database'!B:B),(_xlfn.XLOOKUP(LEFT(E8323,3),Services,Services,"")))</f>
        <v/>
      </c>
      <c r="J8323" s="3" t="str">
        <f t="shared" si="261"/>
        <v/>
      </c>
    </row>
    <row r="8324" spans="1:10" x14ac:dyDescent="0.35">
      <c r="A8324" s="7" t="str">
        <f>IF('Payments Export'!A8328="","",'Payments Export'!A8328)</f>
        <v/>
      </c>
      <c r="B8324" s="7" t="str">
        <f>IF('Payments Export'!A8328="","",'Payments Export'!B8328)</f>
        <v/>
      </c>
      <c r="C8324" s="7" t="str">
        <f>IF(IFERROR(VALUE('Payments Export'!H8328),'Payments Export'!H8328)&lt;&gt;0,IFERROR(VALUE('Payments Export'!H8328),'Payments Export'!H8328),"")</f>
        <v/>
      </c>
      <c r="D8324" s="7" t="str">
        <f>IF('Payments Export'!I8328="","",'Payments Export'!I8328)</f>
        <v/>
      </c>
      <c r="E8324" s="7" t="str">
        <f t="shared" si="260"/>
        <v/>
      </c>
      <c r="F8324" s="7" t="str">
        <f>IF('Payments Export'!A8328="","",'Payments Export'!N8328)</f>
        <v/>
      </c>
      <c r="G8324" s="7" t="str">
        <f>IF('Payments Export'!A8328="","",'Payments Export'!O8328)</f>
        <v/>
      </c>
      <c r="H8324" s="7" t="str">
        <f>IF('Payments Export'!B8328="","",G8324-F8324)</f>
        <v/>
      </c>
      <c r="I8324" s="3" t="str">
        <f>IF(C8324&lt;&gt;"",_xlfn.XLOOKUP(IFERROR(VALUE(C8324),C8324),'Items database'!A:A,'Items database'!B:B),(_xlfn.XLOOKUP(LEFT(E8324,3),Services,Services,"")))</f>
        <v/>
      </c>
      <c r="J8324" s="3" t="str">
        <f t="shared" si="261"/>
        <v/>
      </c>
    </row>
    <row r="8325" spans="1:10" x14ac:dyDescent="0.35">
      <c r="A8325" s="7" t="str">
        <f>IF('Payments Export'!A8329="","",'Payments Export'!A8329)</f>
        <v/>
      </c>
      <c r="B8325" s="7" t="str">
        <f>IF('Payments Export'!A8329="","",'Payments Export'!B8329)</f>
        <v/>
      </c>
      <c r="C8325" s="7" t="str">
        <f>IF(IFERROR(VALUE('Payments Export'!H8329),'Payments Export'!H8329)&lt;&gt;0,IFERROR(VALUE('Payments Export'!H8329),'Payments Export'!H8329),"")</f>
        <v/>
      </c>
      <c r="D8325" s="7" t="str">
        <f>IF('Payments Export'!I8329="","",'Payments Export'!I8329)</f>
        <v/>
      </c>
      <c r="E8325" s="7" t="str">
        <f t="shared" si="260"/>
        <v/>
      </c>
      <c r="F8325" s="7" t="str">
        <f>IF('Payments Export'!A8329="","",'Payments Export'!N8329)</f>
        <v/>
      </c>
      <c r="G8325" s="7" t="str">
        <f>IF('Payments Export'!A8329="","",'Payments Export'!O8329)</f>
        <v/>
      </c>
      <c r="H8325" s="7" t="str">
        <f>IF('Payments Export'!B8329="","",G8325-F8325)</f>
        <v/>
      </c>
      <c r="I8325" s="3" t="str">
        <f>IF(C8325&lt;&gt;"",_xlfn.XLOOKUP(IFERROR(VALUE(C8325),C8325),'Items database'!A:A,'Items database'!B:B),(_xlfn.XLOOKUP(LEFT(E8325,3),Services,Services,"")))</f>
        <v/>
      </c>
      <c r="J8325" s="3" t="str">
        <f t="shared" si="261"/>
        <v/>
      </c>
    </row>
    <row r="8326" spans="1:10" x14ac:dyDescent="0.35">
      <c r="A8326" s="7" t="str">
        <f>IF('Payments Export'!A8330="","",'Payments Export'!A8330)</f>
        <v/>
      </c>
      <c r="B8326" s="7" t="str">
        <f>IF('Payments Export'!A8330="","",'Payments Export'!B8330)</f>
        <v/>
      </c>
      <c r="C8326" s="7" t="str">
        <f>IF(IFERROR(VALUE('Payments Export'!H8330),'Payments Export'!H8330)&lt;&gt;0,IFERROR(VALUE('Payments Export'!H8330),'Payments Export'!H8330),"")</f>
        <v/>
      </c>
      <c r="D8326" s="7" t="str">
        <f>IF('Payments Export'!I8330="","",'Payments Export'!I8330)</f>
        <v/>
      </c>
      <c r="E8326" s="7" t="str">
        <f t="shared" si="260"/>
        <v/>
      </c>
      <c r="F8326" s="7" t="str">
        <f>IF('Payments Export'!A8330="","",'Payments Export'!N8330)</f>
        <v/>
      </c>
      <c r="G8326" s="7" t="str">
        <f>IF('Payments Export'!A8330="","",'Payments Export'!O8330)</f>
        <v/>
      </c>
      <c r="H8326" s="7" t="str">
        <f>IF('Payments Export'!B8330="","",G8326-F8326)</f>
        <v/>
      </c>
      <c r="I8326" s="3" t="str">
        <f>IF(C8326&lt;&gt;"",_xlfn.XLOOKUP(IFERROR(VALUE(C8326),C8326),'Items database'!A:A,'Items database'!B:B),(_xlfn.XLOOKUP(LEFT(E8326,3),Services,Services,"")))</f>
        <v/>
      </c>
      <c r="J8326" s="3" t="str">
        <f t="shared" si="261"/>
        <v/>
      </c>
    </row>
    <row r="8327" spans="1:10" x14ac:dyDescent="0.35">
      <c r="A8327" s="7" t="str">
        <f>IF('Payments Export'!A8331="","",'Payments Export'!A8331)</f>
        <v/>
      </c>
      <c r="B8327" s="7" t="str">
        <f>IF('Payments Export'!A8331="","",'Payments Export'!B8331)</f>
        <v/>
      </c>
      <c r="C8327" s="7" t="str">
        <f>IF(IFERROR(VALUE('Payments Export'!H8331),'Payments Export'!H8331)&lt;&gt;0,IFERROR(VALUE('Payments Export'!H8331),'Payments Export'!H8331),"")</f>
        <v/>
      </c>
      <c r="D8327" s="7" t="str">
        <f>IF('Payments Export'!I8331="","",'Payments Export'!I8331)</f>
        <v/>
      </c>
      <c r="E8327" s="7" t="str">
        <f t="shared" si="260"/>
        <v/>
      </c>
      <c r="F8327" s="7" t="str">
        <f>IF('Payments Export'!A8331="","",'Payments Export'!N8331)</f>
        <v/>
      </c>
      <c r="G8327" s="7" t="str">
        <f>IF('Payments Export'!A8331="","",'Payments Export'!O8331)</f>
        <v/>
      </c>
      <c r="H8327" s="7" t="str">
        <f>IF('Payments Export'!B8331="","",G8327-F8327)</f>
        <v/>
      </c>
      <c r="I8327" s="3" t="str">
        <f>IF(C8327&lt;&gt;"",_xlfn.XLOOKUP(IFERROR(VALUE(C8327),C8327),'Items database'!A:A,'Items database'!B:B),(_xlfn.XLOOKUP(LEFT(E8327,3),Services,Services,"")))</f>
        <v/>
      </c>
      <c r="J8327" s="3" t="str">
        <f t="shared" si="261"/>
        <v/>
      </c>
    </row>
    <row r="8328" spans="1:10" x14ac:dyDescent="0.35">
      <c r="A8328" s="7" t="str">
        <f>IF('Payments Export'!A8332="","",'Payments Export'!A8332)</f>
        <v/>
      </c>
      <c r="B8328" s="7" t="str">
        <f>IF('Payments Export'!A8332="","",'Payments Export'!B8332)</f>
        <v/>
      </c>
      <c r="C8328" s="7" t="str">
        <f>IF(IFERROR(VALUE('Payments Export'!H8332),'Payments Export'!H8332)&lt;&gt;0,IFERROR(VALUE('Payments Export'!H8332),'Payments Export'!H8332),"")</f>
        <v/>
      </c>
      <c r="D8328" s="7" t="str">
        <f>IF('Payments Export'!I8332="","",'Payments Export'!I8332)</f>
        <v/>
      </c>
      <c r="E8328" s="7" t="str">
        <f t="shared" si="260"/>
        <v/>
      </c>
      <c r="F8328" s="7" t="str">
        <f>IF('Payments Export'!A8332="","",'Payments Export'!N8332)</f>
        <v/>
      </c>
      <c r="G8328" s="7" t="str">
        <f>IF('Payments Export'!A8332="","",'Payments Export'!O8332)</f>
        <v/>
      </c>
      <c r="H8328" s="7" t="str">
        <f>IF('Payments Export'!B8332="","",G8328-F8328)</f>
        <v/>
      </c>
      <c r="I8328" s="3" t="str">
        <f>IF(C8328&lt;&gt;"",_xlfn.XLOOKUP(IFERROR(VALUE(C8328),C8328),'Items database'!A:A,'Items database'!B:B),(_xlfn.XLOOKUP(LEFT(E8328,3),Services,Services,"")))</f>
        <v/>
      </c>
      <c r="J8328" s="3" t="str">
        <f t="shared" si="261"/>
        <v/>
      </c>
    </row>
    <row r="8329" spans="1:10" x14ac:dyDescent="0.35">
      <c r="A8329" s="7" t="str">
        <f>IF('Payments Export'!A8333="","",'Payments Export'!A8333)</f>
        <v/>
      </c>
      <c r="B8329" s="7" t="str">
        <f>IF('Payments Export'!A8333="","",'Payments Export'!B8333)</f>
        <v/>
      </c>
      <c r="C8329" s="7" t="str">
        <f>IF(IFERROR(VALUE('Payments Export'!H8333),'Payments Export'!H8333)&lt;&gt;0,IFERROR(VALUE('Payments Export'!H8333),'Payments Export'!H8333),"")</f>
        <v/>
      </c>
      <c r="D8329" s="7" t="str">
        <f>IF('Payments Export'!I8333="","",'Payments Export'!I8333)</f>
        <v/>
      </c>
      <c r="E8329" s="7" t="str">
        <f t="shared" si="260"/>
        <v/>
      </c>
      <c r="F8329" s="7" t="str">
        <f>IF('Payments Export'!A8333="","",'Payments Export'!N8333)</f>
        <v/>
      </c>
      <c r="G8329" s="7" t="str">
        <f>IF('Payments Export'!A8333="","",'Payments Export'!O8333)</f>
        <v/>
      </c>
      <c r="H8329" s="7" t="str">
        <f>IF('Payments Export'!B8333="","",G8329-F8329)</f>
        <v/>
      </c>
      <c r="I8329" s="3" t="str">
        <f>IF(C8329&lt;&gt;"",_xlfn.XLOOKUP(IFERROR(VALUE(C8329),C8329),'Items database'!A:A,'Items database'!B:B),(_xlfn.XLOOKUP(LEFT(E8329,3),Services,Services,"")))</f>
        <v/>
      </c>
      <c r="J8329" s="3" t="str">
        <f t="shared" si="261"/>
        <v/>
      </c>
    </row>
    <row r="8330" spans="1:10" x14ac:dyDescent="0.35">
      <c r="A8330" s="7" t="str">
        <f>IF('Payments Export'!A8334="","",'Payments Export'!A8334)</f>
        <v/>
      </c>
      <c r="B8330" s="7" t="str">
        <f>IF('Payments Export'!A8334="","",'Payments Export'!B8334)</f>
        <v/>
      </c>
      <c r="C8330" s="7" t="str">
        <f>IF(IFERROR(VALUE('Payments Export'!H8334),'Payments Export'!H8334)&lt;&gt;0,IFERROR(VALUE('Payments Export'!H8334),'Payments Export'!H8334),"")</f>
        <v/>
      </c>
      <c r="D8330" s="7" t="str">
        <f>IF('Payments Export'!I8334="","",'Payments Export'!I8334)</f>
        <v/>
      </c>
      <c r="E8330" s="7" t="str">
        <f t="shared" si="260"/>
        <v/>
      </c>
      <c r="F8330" s="7" t="str">
        <f>IF('Payments Export'!A8334="","",'Payments Export'!N8334)</f>
        <v/>
      </c>
      <c r="G8330" s="7" t="str">
        <f>IF('Payments Export'!A8334="","",'Payments Export'!O8334)</f>
        <v/>
      </c>
      <c r="H8330" s="7" t="str">
        <f>IF('Payments Export'!B8334="","",G8330-F8330)</f>
        <v/>
      </c>
      <c r="I8330" s="3" t="str">
        <f>IF(C8330&lt;&gt;"",_xlfn.XLOOKUP(IFERROR(VALUE(C8330),C8330),'Items database'!A:A,'Items database'!B:B),(_xlfn.XLOOKUP(LEFT(E8330,3),Services,Services,"")))</f>
        <v/>
      </c>
      <c r="J8330" s="3" t="str">
        <f t="shared" si="261"/>
        <v/>
      </c>
    </row>
    <row r="8331" spans="1:10" x14ac:dyDescent="0.35">
      <c r="A8331" s="7" t="str">
        <f>IF('Payments Export'!A8335="","",'Payments Export'!A8335)</f>
        <v/>
      </c>
      <c r="B8331" s="7" t="str">
        <f>IF('Payments Export'!A8335="","",'Payments Export'!B8335)</f>
        <v/>
      </c>
      <c r="C8331" s="7" t="str">
        <f>IF(IFERROR(VALUE('Payments Export'!H8335),'Payments Export'!H8335)&lt;&gt;0,IFERROR(VALUE('Payments Export'!H8335),'Payments Export'!H8335),"")</f>
        <v/>
      </c>
      <c r="D8331" s="7" t="str">
        <f>IF('Payments Export'!I8335="","",'Payments Export'!I8335)</f>
        <v/>
      </c>
      <c r="E8331" s="7" t="str">
        <f t="shared" si="260"/>
        <v/>
      </c>
      <c r="F8331" s="7" t="str">
        <f>IF('Payments Export'!A8335="","",'Payments Export'!N8335)</f>
        <v/>
      </c>
      <c r="G8331" s="7" t="str">
        <f>IF('Payments Export'!A8335="","",'Payments Export'!O8335)</f>
        <v/>
      </c>
      <c r="H8331" s="7" t="str">
        <f>IF('Payments Export'!B8335="","",G8331-F8331)</f>
        <v/>
      </c>
      <c r="I8331" s="3" t="str">
        <f>IF(C8331&lt;&gt;"",_xlfn.XLOOKUP(IFERROR(VALUE(C8331),C8331),'Items database'!A:A,'Items database'!B:B),(_xlfn.XLOOKUP(LEFT(E8331,3),Services,Services,"")))</f>
        <v/>
      </c>
      <c r="J8331" s="3" t="str">
        <f t="shared" si="261"/>
        <v/>
      </c>
    </row>
    <row r="8332" spans="1:10" x14ac:dyDescent="0.35">
      <c r="A8332" s="7" t="str">
        <f>IF('Payments Export'!A8336="","",'Payments Export'!A8336)</f>
        <v/>
      </c>
      <c r="B8332" s="7" t="str">
        <f>IF('Payments Export'!A8336="","",'Payments Export'!B8336)</f>
        <v/>
      </c>
      <c r="C8332" s="7" t="str">
        <f>IF(IFERROR(VALUE('Payments Export'!H8336),'Payments Export'!H8336)&lt;&gt;0,IFERROR(VALUE('Payments Export'!H8336),'Payments Export'!H8336),"")</f>
        <v/>
      </c>
      <c r="D8332" s="7" t="str">
        <f>IF('Payments Export'!I8336="","",'Payments Export'!I8336)</f>
        <v/>
      </c>
      <c r="E8332" s="7" t="str">
        <f t="shared" si="260"/>
        <v/>
      </c>
      <c r="F8332" s="7" t="str">
        <f>IF('Payments Export'!A8336="","",'Payments Export'!N8336)</f>
        <v/>
      </c>
      <c r="G8332" s="7" t="str">
        <f>IF('Payments Export'!A8336="","",'Payments Export'!O8336)</f>
        <v/>
      </c>
      <c r="H8332" s="7" t="str">
        <f>IF('Payments Export'!B8336="","",G8332-F8332)</f>
        <v/>
      </c>
      <c r="I8332" s="3" t="str">
        <f>IF(C8332&lt;&gt;"",_xlfn.XLOOKUP(IFERROR(VALUE(C8332),C8332),'Items database'!A:A,'Items database'!B:B),(_xlfn.XLOOKUP(LEFT(E8332,3),Services,Services,"")))</f>
        <v/>
      </c>
      <c r="J8332" s="3" t="str">
        <f t="shared" si="261"/>
        <v/>
      </c>
    </row>
    <row r="8333" spans="1:10" x14ac:dyDescent="0.35">
      <c r="A8333" s="7" t="str">
        <f>IF('Payments Export'!A8337="","",'Payments Export'!A8337)</f>
        <v/>
      </c>
      <c r="B8333" s="7" t="str">
        <f>IF('Payments Export'!A8337="","",'Payments Export'!B8337)</f>
        <v/>
      </c>
      <c r="C8333" s="7" t="str">
        <f>IF(IFERROR(VALUE('Payments Export'!H8337),'Payments Export'!H8337)&lt;&gt;0,IFERROR(VALUE('Payments Export'!H8337),'Payments Export'!H8337),"")</f>
        <v/>
      </c>
      <c r="D8333" s="7" t="str">
        <f>IF('Payments Export'!I8337="","",'Payments Export'!I8337)</f>
        <v/>
      </c>
      <c r="E8333" s="7" t="str">
        <f t="shared" si="260"/>
        <v/>
      </c>
      <c r="F8333" s="7" t="str">
        <f>IF('Payments Export'!A8337="","",'Payments Export'!N8337)</f>
        <v/>
      </c>
      <c r="G8333" s="7" t="str">
        <f>IF('Payments Export'!A8337="","",'Payments Export'!O8337)</f>
        <v/>
      </c>
      <c r="H8333" s="7" t="str">
        <f>IF('Payments Export'!B8337="","",G8333-F8333)</f>
        <v/>
      </c>
      <c r="I8333" s="3" t="str">
        <f>IF(C8333&lt;&gt;"",_xlfn.XLOOKUP(IFERROR(VALUE(C8333),C8333),'Items database'!A:A,'Items database'!B:B),(_xlfn.XLOOKUP(LEFT(E8333,3),Services,Services,"")))</f>
        <v/>
      </c>
      <c r="J8333" s="3" t="str">
        <f t="shared" si="261"/>
        <v/>
      </c>
    </row>
    <row r="8334" spans="1:10" x14ac:dyDescent="0.35">
      <c r="A8334" s="7" t="str">
        <f>IF('Payments Export'!A8338="","",'Payments Export'!A8338)</f>
        <v/>
      </c>
      <c r="B8334" s="7" t="str">
        <f>IF('Payments Export'!A8338="","",'Payments Export'!B8338)</f>
        <v/>
      </c>
      <c r="C8334" s="7" t="str">
        <f>IF(IFERROR(VALUE('Payments Export'!H8338),'Payments Export'!H8338)&lt;&gt;0,IFERROR(VALUE('Payments Export'!H8338),'Payments Export'!H8338),"")</f>
        <v/>
      </c>
      <c r="D8334" s="7" t="str">
        <f>IF('Payments Export'!I8338="","",'Payments Export'!I8338)</f>
        <v/>
      </c>
      <c r="E8334" s="7" t="str">
        <f t="shared" si="260"/>
        <v/>
      </c>
      <c r="F8334" s="7" t="str">
        <f>IF('Payments Export'!A8338="","",'Payments Export'!N8338)</f>
        <v/>
      </c>
      <c r="G8334" s="7" t="str">
        <f>IF('Payments Export'!A8338="","",'Payments Export'!O8338)</f>
        <v/>
      </c>
      <c r="H8334" s="7" t="str">
        <f>IF('Payments Export'!B8338="","",G8334-F8334)</f>
        <v/>
      </c>
      <c r="I8334" s="3" t="str">
        <f>IF(C8334&lt;&gt;"",_xlfn.XLOOKUP(IFERROR(VALUE(C8334),C8334),'Items database'!A:A,'Items database'!B:B),(_xlfn.XLOOKUP(LEFT(E8334,3),Services,Services,"")))</f>
        <v/>
      </c>
      <c r="J8334" s="3" t="str">
        <f t="shared" si="261"/>
        <v/>
      </c>
    </row>
    <row r="8335" spans="1:10" x14ac:dyDescent="0.35">
      <c r="A8335" s="7" t="str">
        <f>IF('Payments Export'!A8339="","",'Payments Export'!A8339)</f>
        <v/>
      </c>
      <c r="B8335" s="7" t="str">
        <f>IF('Payments Export'!A8339="","",'Payments Export'!B8339)</f>
        <v/>
      </c>
      <c r="C8335" s="7" t="str">
        <f>IF(IFERROR(VALUE('Payments Export'!H8339),'Payments Export'!H8339)&lt;&gt;0,IFERROR(VALUE('Payments Export'!H8339),'Payments Export'!H8339),"")</f>
        <v/>
      </c>
      <c r="D8335" s="7" t="str">
        <f>IF('Payments Export'!I8339="","",'Payments Export'!I8339)</f>
        <v/>
      </c>
      <c r="E8335" s="7" t="str">
        <f t="shared" si="260"/>
        <v/>
      </c>
      <c r="F8335" s="7" t="str">
        <f>IF('Payments Export'!A8339="","",'Payments Export'!N8339)</f>
        <v/>
      </c>
      <c r="G8335" s="7" t="str">
        <f>IF('Payments Export'!A8339="","",'Payments Export'!O8339)</f>
        <v/>
      </c>
      <c r="H8335" s="7" t="str">
        <f>IF('Payments Export'!B8339="","",G8335-F8335)</f>
        <v/>
      </c>
      <c r="I8335" s="3" t="str">
        <f>IF(C8335&lt;&gt;"",_xlfn.XLOOKUP(IFERROR(VALUE(C8335),C8335),'Items database'!A:A,'Items database'!B:B),(_xlfn.XLOOKUP(LEFT(E8335,3),Services,Services,"")))</f>
        <v/>
      </c>
      <c r="J8335" s="3" t="str">
        <f t="shared" si="261"/>
        <v/>
      </c>
    </row>
    <row r="8336" spans="1:10" x14ac:dyDescent="0.35">
      <c r="A8336" s="7" t="str">
        <f>IF('Payments Export'!A8340="","",'Payments Export'!A8340)</f>
        <v/>
      </c>
      <c r="B8336" s="7" t="str">
        <f>IF('Payments Export'!A8340="","",'Payments Export'!B8340)</f>
        <v/>
      </c>
      <c r="C8336" s="7" t="str">
        <f>IF(IFERROR(VALUE('Payments Export'!H8340),'Payments Export'!H8340)&lt;&gt;0,IFERROR(VALUE('Payments Export'!H8340),'Payments Export'!H8340),"")</f>
        <v/>
      </c>
      <c r="D8336" s="7" t="str">
        <f>IF('Payments Export'!I8340="","",'Payments Export'!I8340)</f>
        <v/>
      </c>
      <c r="E8336" s="7" t="str">
        <f t="shared" si="260"/>
        <v/>
      </c>
      <c r="F8336" s="7" t="str">
        <f>IF('Payments Export'!A8340="","",'Payments Export'!N8340)</f>
        <v/>
      </c>
      <c r="G8336" s="7" t="str">
        <f>IF('Payments Export'!A8340="","",'Payments Export'!O8340)</f>
        <v/>
      </c>
      <c r="H8336" s="7" t="str">
        <f>IF('Payments Export'!B8340="","",G8336-F8336)</f>
        <v/>
      </c>
      <c r="I8336" s="3" t="str">
        <f>IF(C8336&lt;&gt;"",_xlfn.XLOOKUP(IFERROR(VALUE(C8336),C8336),'Items database'!A:A,'Items database'!B:B),(_xlfn.XLOOKUP(LEFT(E8336,3),Services,Services,"")))</f>
        <v/>
      </c>
      <c r="J8336" s="3" t="str">
        <f t="shared" si="261"/>
        <v/>
      </c>
    </row>
    <row r="8337" spans="1:10" x14ac:dyDescent="0.35">
      <c r="A8337" s="7" t="str">
        <f>IF('Payments Export'!A8341="","",'Payments Export'!A8341)</f>
        <v/>
      </c>
      <c r="B8337" s="7" t="str">
        <f>IF('Payments Export'!A8341="","",'Payments Export'!B8341)</f>
        <v/>
      </c>
      <c r="C8337" s="7" t="str">
        <f>IF(IFERROR(VALUE('Payments Export'!H8341),'Payments Export'!H8341)&lt;&gt;0,IFERROR(VALUE('Payments Export'!H8341),'Payments Export'!H8341),"")</f>
        <v/>
      </c>
      <c r="D8337" s="7" t="str">
        <f>IF('Payments Export'!I8341="","",'Payments Export'!I8341)</f>
        <v/>
      </c>
      <c r="E8337" s="7" t="str">
        <f t="shared" si="260"/>
        <v/>
      </c>
      <c r="F8337" s="7" t="str">
        <f>IF('Payments Export'!A8341="","",'Payments Export'!N8341)</f>
        <v/>
      </c>
      <c r="G8337" s="7" t="str">
        <f>IF('Payments Export'!A8341="","",'Payments Export'!O8341)</f>
        <v/>
      </c>
      <c r="H8337" s="7" t="str">
        <f>IF('Payments Export'!B8341="","",G8337-F8337)</f>
        <v/>
      </c>
      <c r="I8337" s="3" t="str">
        <f>IF(C8337&lt;&gt;"",_xlfn.XLOOKUP(IFERROR(VALUE(C8337),C8337),'Items database'!A:A,'Items database'!B:B),(_xlfn.XLOOKUP(LEFT(E8337,3),Services,Services,"")))</f>
        <v/>
      </c>
      <c r="J8337" s="3" t="str">
        <f t="shared" si="261"/>
        <v/>
      </c>
    </row>
    <row r="8338" spans="1:10" x14ac:dyDescent="0.35">
      <c r="A8338" s="7" t="str">
        <f>IF('Payments Export'!A8342="","",'Payments Export'!A8342)</f>
        <v/>
      </c>
      <c r="B8338" s="7" t="str">
        <f>IF('Payments Export'!A8342="","",'Payments Export'!B8342)</f>
        <v/>
      </c>
      <c r="C8338" s="7" t="str">
        <f>IF(IFERROR(VALUE('Payments Export'!H8342),'Payments Export'!H8342)&lt;&gt;0,IFERROR(VALUE('Payments Export'!H8342),'Payments Export'!H8342),"")</f>
        <v/>
      </c>
      <c r="D8338" s="7" t="str">
        <f>IF('Payments Export'!I8342="","",'Payments Export'!I8342)</f>
        <v/>
      </c>
      <c r="E8338" s="7" t="str">
        <f t="shared" si="260"/>
        <v/>
      </c>
      <c r="F8338" s="7" t="str">
        <f>IF('Payments Export'!A8342="","",'Payments Export'!N8342)</f>
        <v/>
      </c>
      <c r="G8338" s="7" t="str">
        <f>IF('Payments Export'!A8342="","",'Payments Export'!O8342)</f>
        <v/>
      </c>
      <c r="H8338" s="7" t="str">
        <f>IF('Payments Export'!B8342="","",G8338-F8338)</f>
        <v/>
      </c>
      <c r="I8338" s="3" t="str">
        <f>IF(C8338&lt;&gt;"",_xlfn.XLOOKUP(IFERROR(VALUE(C8338),C8338),'Items database'!A:A,'Items database'!B:B),(_xlfn.XLOOKUP(LEFT(E8338,3),Services,Services,"")))</f>
        <v/>
      </c>
      <c r="J8338" s="3" t="str">
        <f t="shared" si="261"/>
        <v/>
      </c>
    </row>
    <row r="8339" spans="1:10" x14ac:dyDescent="0.35">
      <c r="A8339" s="7" t="str">
        <f>IF('Payments Export'!A8343="","",'Payments Export'!A8343)</f>
        <v/>
      </c>
      <c r="B8339" s="7" t="str">
        <f>IF('Payments Export'!A8343="","",'Payments Export'!B8343)</f>
        <v/>
      </c>
      <c r="C8339" s="7" t="str">
        <f>IF(IFERROR(VALUE('Payments Export'!H8343),'Payments Export'!H8343)&lt;&gt;0,IFERROR(VALUE('Payments Export'!H8343),'Payments Export'!H8343),"")</f>
        <v/>
      </c>
      <c r="D8339" s="7" t="str">
        <f>IF('Payments Export'!I8343="","",'Payments Export'!I8343)</f>
        <v/>
      </c>
      <c r="E8339" s="7" t="str">
        <f t="shared" si="260"/>
        <v/>
      </c>
      <c r="F8339" s="7" t="str">
        <f>IF('Payments Export'!A8343="","",'Payments Export'!N8343)</f>
        <v/>
      </c>
      <c r="G8339" s="7" t="str">
        <f>IF('Payments Export'!A8343="","",'Payments Export'!O8343)</f>
        <v/>
      </c>
      <c r="H8339" s="7" t="str">
        <f>IF('Payments Export'!B8343="","",G8339-F8339)</f>
        <v/>
      </c>
      <c r="I8339" s="3" t="str">
        <f>IF(C8339&lt;&gt;"",_xlfn.XLOOKUP(IFERROR(VALUE(C8339),C8339),'Items database'!A:A,'Items database'!B:B),(_xlfn.XLOOKUP(LEFT(E8339,3),Services,Services,"")))</f>
        <v/>
      </c>
      <c r="J8339" s="3" t="str">
        <f t="shared" si="261"/>
        <v/>
      </c>
    </row>
    <row r="8340" spans="1:10" x14ac:dyDescent="0.35">
      <c r="A8340" s="7" t="str">
        <f>IF('Payments Export'!A8344="","",'Payments Export'!A8344)</f>
        <v/>
      </c>
      <c r="B8340" s="7" t="str">
        <f>IF('Payments Export'!A8344="","",'Payments Export'!B8344)</f>
        <v/>
      </c>
      <c r="C8340" s="7" t="str">
        <f>IF(IFERROR(VALUE('Payments Export'!H8344),'Payments Export'!H8344)&lt;&gt;0,IFERROR(VALUE('Payments Export'!H8344),'Payments Export'!H8344),"")</f>
        <v/>
      </c>
      <c r="D8340" s="7" t="str">
        <f>IF('Payments Export'!I8344="","",'Payments Export'!I8344)</f>
        <v/>
      </c>
      <c r="E8340" s="7" t="str">
        <f t="shared" si="260"/>
        <v/>
      </c>
      <c r="F8340" s="7" t="str">
        <f>IF('Payments Export'!A8344="","",'Payments Export'!N8344)</f>
        <v/>
      </c>
      <c r="G8340" s="7" t="str">
        <f>IF('Payments Export'!A8344="","",'Payments Export'!O8344)</f>
        <v/>
      </c>
      <c r="H8340" s="7" t="str">
        <f>IF('Payments Export'!B8344="","",G8340-F8340)</f>
        <v/>
      </c>
      <c r="I8340" s="3" t="str">
        <f>IF(C8340&lt;&gt;"",_xlfn.XLOOKUP(IFERROR(VALUE(C8340),C8340),'Items database'!A:A,'Items database'!B:B),(_xlfn.XLOOKUP(LEFT(E8340,3),Services,Services,"")))</f>
        <v/>
      </c>
      <c r="J8340" s="3" t="str">
        <f t="shared" si="261"/>
        <v/>
      </c>
    </row>
    <row r="8341" spans="1:10" x14ac:dyDescent="0.35">
      <c r="A8341" s="7" t="str">
        <f>IF('Payments Export'!A8345="","",'Payments Export'!A8345)</f>
        <v/>
      </c>
      <c r="B8341" s="7" t="str">
        <f>IF('Payments Export'!A8345="","",'Payments Export'!B8345)</f>
        <v/>
      </c>
      <c r="C8341" s="7" t="str">
        <f>IF(IFERROR(VALUE('Payments Export'!H8345),'Payments Export'!H8345)&lt;&gt;0,IFERROR(VALUE('Payments Export'!H8345),'Payments Export'!H8345),"")</f>
        <v/>
      </c>
      <c r="D8341" s="7" t="str">
        <f>IF('Payments Export'!I8345="","",'Payments Export'!I8345)</f>
        <v/>
      </c>
      <c r="E8341" s="7" t="str">
        <f t="shared" si="260"/>
        <v/>
      </c>
      <c r="F8341" s="7" t="str">
        <f>IF('Payments Export'!A8345="","",'Payments Export'!N8345)</f>
        <v/>
      </c>
      <c r="G8341" s="7" t="str">
        <f>IF('Payments Export'!A8345="","",'Payments Export'!O8345)</f>
        <v/>
      </c>
      <c r="H8341" s="7" t="str">
        <f>IF('Payments Export'!B8345="","",G8341-F8341)</f>
        <v/>
      </c>
      <c r="I8341" s="3" t="str">
        <f>IF(C8341&lt;&gt;"",_xlfn.XLOOKUP(IFERROR(VALUE(C8341),C8341),'Items database'!A:A,'Items database'!B:B),(_xlfn.XLOOKUP(LEFT(E8341,3),Services,Services,"")))</f>
        <v/>
      </c>
      <c r="J8341" s="3" t="str">
        <f t="shared" si="261"/>
        <v/>
      </c>
    </row>
    <row r="8342" spans="1:10" x14ac:dyDescent="0.35">
      <c r="A8342" s="7" t="str">
        <f>IF('Payments Export'!A8346="","",'Payments Export'!A8346)</f>
        <v/>
      </c>
      <c r="B8342" s="7" t="str">
        <f>IF('Payments Export'!A8346="","",'Payments Export'!B8346)</f>
        <v/>
      </c>
      <c r="C8342" s="7" t="str">
        <f>IF(IFERROR(VALUE('Payments Export'!H8346),'Payments Export'!H8346)&lt;&gt;0,IFERROR(VALUE('Payments Export'!H8346),'Payments Export'!H8346),"")</f>
        <v/>
      </c>
      <c r="D8342" s="7" t="str">
        <f>IF('Payments Export'!I8346="","",'Payments Export'!I8346)</f>
        <v/>
      </c>
      <c r="E8342" s="7" t="str">
        <f t="shared" si="260"/>
        <v/>
      </c>
      <c r="F8342" s="7" t="str">
        <f>IF('Payments Export'!A8346="","",'Payments Export'!N8346)</f>
        <v/>
      </c>
      <c r="G8342" s="7" t="str">
        <f>IF('Payments Export'!A8346="","",'Payments Export'!O8346)</f>
        <v/>
      </c>
      <c r="H8342" s="7" t="str">
        <f>IF('Payments Export'!B8346="","",G8342-F8342)</f>
        <v/>
      </c>
      <c r="I8342" s="3" t="str">
        <f>IF(C8342&lt;&gt;"",_xlfn.XLOOKUP(IFERROR(VALUE(C8342),C8342),'Items database'!A:A,'Items database'!B:B),(_xlfn.XLOOKUP(LEFT(E8342,3),Services,Services,"")))</f>
        <v/>
      </c>
      <c r="J8342" s="3" t="str">
        <f t="shared" si="261"/>
        <v/>
      </c>
    </row>
    <row r="8343" spans="1:10" x14ac:dyDescent="0.35">
      <c r="A8343" s="7" t="str">
        <f>IF('Payments Export'!A8347="","",'Payments Export'!A8347)</f>
        <v/>
      </c>
      <c r="B8343" s="7" t="str">
        <f>IF('Payments Export'!A8347="","",'Payments Export'!B8347)</f>
        <v/>
      </c>
      <c r="C8343" s="7" t="str">
        <f>IF(IFERROR(VALUE('Payments Export'!H8347),'Payments Export'!H8347)&lt;&gt;0,IFERROR(VALUE('Payments Export'!H8347),'Payments Export'!H8347),"")</f>
        <v/>
      </c>
      <c r="D8343" s="7" t="str">
        <f>IF('Payments Export'!I8347="","",'Payments Export'!I8347)</f>
        <v/>
      </c>
      <c r="E8343" s="7" t="str">
        <f t="shared" si="260"/>
        <v/>
      </c>
      <c r="F8343" s="7" t="str">
        <f>IF('Payments Export'!A8347="","",'Payments Export'!N8347)</f>
        <v/>
      </c>
      <c r="G8343" s="7" t="str">
        <f>IF('Payments Export'!A8347="","",'Payments Export'!O8347)</f>
        <v/>
      </c>
      <c r="H8343" s="7" t="str">
        <f>IF('Payments Export'!B8347="","",G8343-F8343)</f>
        <v/>
      </c>
      <c r="I8343" s="3" t="str">
        <f>IF(C8343&lt;&gt;"",_xlfn.XLOOKUP(IFERROR(VALUE(C8343),C8343),'Items database'!A:A,'Items database'!B:B),(_xlfn.XLOOKUP(LEFT(E8343,3),Services,Services,"")))</f>
        <v/>
      </c>
      <c r="J8343" s="3" t="str">
        <f t="shared" si="261"/>
        <v/>
      </c>
    </row>
    <row r="8344" spans="1:10" x14ac:dyDescent="0.35">
      <c r="A8344" s="7" t="str">
        <f>IF('Payments Export'!A8348="","",'Payments Export'!A8348)</f>
        <v/>
      </c>
      <c r="B8344" s="7" t="str">
        <f>IF('Payments Export'!A8348="","",'Payments Export'!B8348)</f>
        <v/>
      </c>
      <c r="C8344" s="7" t="str">
        <f>IF(IFERROR(VALUE('Payments Export'!H8348),'Payments Export'!H8348)&lt;&gt;0,IFERROR(VALUE('Payments Export'!H8348),'Payments Export'!H8348),"")</f>
        <v/>
      </c>
      <c r="D8344" s="7" t="str">
        <f>IF('Payments Export'!I8348="","",'Payments Export'!I8348)</f>
        <v/>
      </c>
      <c r="E8344" s="7" t="str">
        <f t="shared" si="260"/>
        <v/>
      </c>
      <c r="F8344" s="7" t="str">
        <f>IF('Payments Export'!A8348="","",'Payments Export'!N8348)</f>
        <v/>
      </c>
      <c r="G8344" s="7" t="str">
        <f>IF('Payments Export'!A8348="","",'Payments Export'!O8348)</f>
        <v/>
      </c>
      <c r="H8344" s="7" t="str">
        <f>IF('Payments Export'!B8348="","",G8344-F8344)</f>
        <v/>
      </c>
      <c r="I8344" s="3" t="str">
        <f>IF(C8344&lt;&gt;"",_xlfn.XLOOKUP(IFERROR(VALUE(C8344),C8344),'Items database'!A:A,'Items database'!B:B),(_xlfn.XLOOKUP(LEFT(E8344,3),Services,Services,"")))</f>
        <v/>
      </c>
      <c r="J8344" s="3" t="str">
        <f t="shared" si="261"/>
        <v/>
      </c>
    </row>
    <row r="8345" spans="1:10" x14ac:dyDescent="0.35">
      <c r="A8345" s="7" t="str">
        <f>IF('Payments Export'!A8349="","",'Payments Export'!A8349)</f>
        <v/>
      </c>
      <c r="B8345" s="7" t="str">
        <f>IF('Payments Export'!A8349="","",'Payments Export'!B8349)</f>
        <v/>
      </c>
      <c r="C8345" s="7" t="str">
        <f>IF(IFERROR(VALUE('Payments Export'!H8349),'Payments Export'!H8349)&lt;&gt;0,IFERROR(VALUE('Payments Export'!H8349),'Payments Export'!H8349),"")</f>
        <v/>
      </c>
      <c r="D8345" s="7" t="str">
        <f>IF('Payments Export'!I8349="","",'Payments Export'!I8349)</f>
        <v/>
      </c>
      <c r="E8345" s="7" t="str">
        <f t="shared" si="260"/>
        <v/>
      </c>
      <c r="F8345" s="7" t="str">
        <f>IF('Payments Export'!A8349="","",'Payments Export'!N8349)</f>
        <v/>
      </c>
      <c r="G8345" s="7" t="str">
        <f>IF('Payments Export'!A8349="","",'Payments Export'!O8349)</f>
        <v/>
      </c>
      <c r="H8345" s="7" t="str">
        <f>IF('Payments Export'!B8349="","",G8345-F8345)</f>
        <v/>
      </c>
      <c r="I8345" s="3" t="str">
        <f>IF(C8345&lt;&gt;"",_xlfn.XLOOKUP(IFERROR(VALUE(C8345),C8345),'Items database'!A:A,'Items database'!B:B),(_xlfn.XLOOKUP(LEFT(E8345,3),Services,Services,"")))</f>
        <v/>
      </c>
      <c r="J8345" s="3" t="str">
        <f t="shared" si="261"/>
        <v/>
      </c>
    </row>
    <row r="8346" spans="1:10" x14ac:dyDescent="0.35">
      <c r="A8346" s="7" t="str">
        <f>IF('Payments Export'!A8350="","",'Payments Export'!A8350)</f>
        <v/>
      </c>
      <c r="B8346" s="7" t="str">
        <f>IF('Payments Export'!A8350="","",'Payments Export'!B8350)</f>
        <v/>
      </c>
      <c r="C8346" s="7" t="str">
        <f>IF(IFERROR(VALUE('Payments Export'!H8350),'Payments Export'!H8350)&lt;&gt;0,IFERROR(VALUE('Payments Export'!H8350),'Payments Export'!H8350),"")</f>
        <v/>
      </c>
      <c r="D8346" s="7" t="str">
        <f>IF('Payments Export'!I8350="","",'Payments Export'!I8350)</f>
        <v/>
      </c>
      <c r="E8346" s="7" t="str">
        <f t="shared" si="260"/>
        <v/>
      </c>
      <c r="F8346" s="7" t="str">
        <f>IF('Payments Export'!A8350="","",'Payments Export'!N8350)</f>
        <v/>
      </c>
      <c r="G8346" s="7" t="str">
        <f>IF('Payments Export'!A8350="","",'Payments Export'!O8350)</f>
        <v/>
      </c>
      <c r="H8346" s="7" t="str">
        <f>IF('Payments Export'!B8350="","",G8346-F8346)</f>
        <v/>
      </c>
      <c r="I8346" s="3" t="str">
        <f>IF(C8346&lt;&gt;"",_xlfn.XLOOKUP(IFERROR(VALUE(C8346),C8346),'Items database'!A:A,'Items database'!B:B),(_xlfn.XLOOKUP(LEFT(E8346,3),Services,Services,"")))</f>
        <v/>
      </c>
      <c r="J8346" s="3" t="str">
        <f t="shared" si="261"/>
        <v/>
      </c>
    </row>
    <row r="8347" spans="1:10" x14ac:dyDescent="0.35">
      <c r="A8347" s="7" t="str">
        <f>IF('Payments Export'!A8351="","",'Payments Export'!A8351)</f>
        <v/>
      </c>
      <c r="B8347" s="7" t="str">
        <f>IF('Payments Export'!A8351="","",'Payments Export'!B8351)</f>
        <v/>
      </c>
      <c r="C8347" s="7" t="str">
        <f>IF(IFERROR(VALUE('Payments Export'!H8351),'Payments Export'!H8351)&lt;&gt;0,IFERROR(VALUE('Payments Export'!H8351),'Payments Export'!H8351),"")</f>
        <v/>
      </c>
      <c r="D8347" s="7" t="str">
        <f>IF('Payments Export'!I8351="","",'Payments Export'!I8351)</f>
        <v/>
      </c>
      <c r="E8347" s="7" t="str">
        <f t="shared" si="260"/>
        <v/>
      </c>
      <c r="F8347" s="7" t="str">
        <f>IF('Payments Export'!A8351="","",'Payments Export'!N8351)</f>
        <v/>
      </c>
      <c r="G8347" s="7" t="str">
        <f>IF('Payments Export'!A8351="","",'Payments Export'!O8351)</f>
        <v/>
      </c>
      <c r="H8347" s="7" t="str">
        <f>IF('Payments Export'!B8351="","",G8347-F8347)</f>
        <v/>
      </c>
      <c r="I8347" s="3" t="str">
        <f>IF(C8347&lt;&gt;"",_xlfn.XLOOKUP(IFERROR(VALUE(C8347),C8347),'Items database'!A:A,'Items database'!B:B),(_xlfn.XLOOKUP(LEFT(E8347,3),Services,Services,"")))</f>
        <v/>
      </c>
      <c r="J8347" s="3" t="str">
        <f t="shared" si="261"/>
        <v/>
      </c>
    </row>
    <row r="8348" spans="1:10" x14ac:dyDescent="0.35">
      <c r="A8348" s="7" t="str">
        <f>IF('Payments Export'!A8352="","",'Payments Export'!A8352)</f>
        <v/>
      </c>
      <c r="B8348" s="7" t="str">
        <f>IF('Payments Export'!A8352="","",'Payments Export'!B8352)</f>
        <v/>
      </c>
      <c r="C8348" s="7" t="str">
        <f>IF(IFERROR(VALUE('Payments Export'!H8352),'Payments Export'!H8352)&lt;&gt;0,IFERROR(VALUE('Payments Export'!H8352),'Payments Export'!H8352),"")</f>
        <v/>
      </c>
      <c r="D8348" s="7" t="str">
        <f>IF('Payments Export'!I8352="","",'Payments Export'!I8352)</f>
        <v/>
      </c>
      <c r="E8348" s="7" t="str">
        <f t="shared" si="260"/>
        <v/>
      </c>
      <c r="F8348" s="7" t="str">
        <f>IF('Payments Export'!A8352="","",'Payments Export'!N8352)</f>
        <v/>
      </c>
      <c r="G8348" s="7" t="str">
        <f>IF('Payments Export'!A8352="","",'Payments Export'!O8352)</f>
        <v/>
      </c>
      <c r="H8348" s="7" t="str">
        <f>IF('Payments Export'!B8352="","",G8348-F8348)</f>
        <v/>
      </c>
      <c r="I8348" s="3" t="str">
        <f>IF(C8348&lt;&gt;"",_xlfn.XLOOKUP(IFERROR(VALUE(C8348),C8348),'Items database'!A:A,'Items database'!B:B),(_xlfn.XLOOKUP(LEFT(E8348,3),Services,Services,"")))</f>
        <v/>
      </c>
      <c r="J8348" s="3" t="str">
        <f t="shared" si="261"/>
        <v/>
      </c>
    </row>
    <row r="8349" spans="1:10" x14ac:dyDescent="0.35">
      <c r="A8349" s="7" t="str">
        <f>IF('Payments Export'!A8353="","",'Payments Export'!A8353)</f>
        <v/>
      </c>
      <c r="B8349" s="7" t="str">
        <f>IF('Payments Export'!A8353="","",'Payments Export'!B8353)</f>
        <v/>
      </c>
      <c r="C8349" s="7" t="str">
        <f>IF(IFERROR(VALUE('Payments Export'!H8353),'Payments Export'!H8353)&lt;&gt;0,IFERROR(VALUE('Payments Export'!H8353),'Payments Export'!H8353),"")</f>
        <v/>
      </c>
      <c r="D8349" s="7" t="str">
        <f>IF('Payments Export'!I8353="","",'Payments Export'!I8353)</f>
        <v/>
      </c>
      <c r="E8349" s="7" t="str">
        <f t="shared" si="260"/>
        <v/>
      </c>
      <c r="F8349" s="7" t="str">
        <f>IF('Payments Export'!A8353="","",'Payments Export'!N8353)</f>
        <v/>
      </c>
      <c r="G8349" s="7" t="str">
        <f>IF('Payments Export'!A8353="","",'Payments Export'!O8353)</f>
        <v/>
      </c>
      <c r="H8349" s="7" t="str">
        <f>IF('Payments Export'!B8353="","",G8349-F8349)</f>
        <v/>
      </c>
      <c r="I8349" s="3" t="str">
        <f>IF(C8349&lt;&gt;"",_xlfn.XLOOKUP(IFERROR(VALUE(C8349),C8349),'Items database'!A:A,'Items database'!B:B),(_xlfn.XLOOKUP(LEFT(E8349,3),Services,Services,"")))</f>
        <v/>
      </c>
      <c r="J8349" s="3" t="str">
        <f t="shared" si="261"/>
        <v/>
      </c>
    </row>
    <row r="8350" spans="1:10" x14ac:dyDescent="0.35">
      <c r="A8350" s="7" t="str">
        <f>IF('Payments Export'!A8354="","",'Payments Export'!A8354)</f>
        <v/>
      </c>
      <c r="B8350" s="7" t="str">
        <f>IF('Payments Export'!A8354="","",'Payments Export'!B8354)</f>
        <v/>
      </c>
      <c r="C8350" s="7" t="str">
        <f>IF(IFERROR(VALUE('Payments Export'!H8354),'Payments Export'!H8354)&lt;&gt;0,IFERROR(VALUE('Payments Export'!H8354),'Payments Export'!H8354),"")</f>
        <v/>
      </c>
      <c r="D8350" s="7" t="str">
        <f>IF('Payments Export'!I8354="","",'Payments Export'!I8354)</f>
        <v/>
      </c>
      <c r="E8350" s="7" t="str">
        <f t="shared" si="260"/>
        <v/>
      </c>
      <c r="F8350" s="7" t="str">
        <f>IF('Payments Export'!A8354="","",'Payments Export'!N8354)</f>
        <v/>
      </c>
      <c r="G8350" s="7" t="str">
        <f>IF('Payments Export'!A8354="","",'Payments Export'!O8354)</f>
        <v/>
      </c>
      <c r="H8350" s="7" t="str">
        <f>IF('Payments Export'!B8354="","",G8350-F8350)</f>
        <v/>
      </c>
      <c r="I8350" s="3" t="str">
        <f>IF(C8350&lt;&gt;"",_xlfn.XLOOKUP(IFERROR(VALUE(C8350),C8350),'Items database'!A:A,'Items database'!B:B),(_xlfn.XLOOKUP(LEFT(E8350,3),Services,Services,"")))</f>
        <v/>
      </c>
      <c r="J8350" s="3" t="str">
        <f t="shared" si="261"/>
        <v/>
      </c>
    </row>
    <row r="8351" spans="1:10" x14ac:dyDescent="0.35">
      <c r="A8351" s="7" t="str">
        <f>IF('Payments Export'!A8355="","",'Payments Export'!A8355)</f>
        <v/>
      </c>
      <c r="B8351" s="7" t="str">
        <f>IF('Payments Export'!A8355="","",'Payments Export'!B8355)</f>
        <v/>
      </c>
      <c r="C8351" s="7" t="str">
        <f>IF(IFERROR(VALUE('Payments Export'!H8355),'Payments Export'!H8355)&lt;&gt;0,IFERROR(VALUE('Payments Export'!H8355),'Payments Export'!H8355),"")</f>
        <v/>
      </c>
      <c r="D8351" s="7" t="str">
        <f>IF('Payments Export'!I8355="","",'Payments Export'!I8355)</f>
        <v/>
      </c>
      <c r="E8351" s="7" t="str">
        <f t="shared" si="260"/>
        <v/>
      </c>
      <c r="F8351" s="7" t="str">
        <f>IF('Payments Export'!A8355="","",'Payments Export'!N8355)</f>
        <v/>
      </c>
      <c r="G8351" s="7" t="str">
        <f>IF('Payments Export'!A8355="","",'Payments Export'!O8355)</f>
        <v/>
      </c>
      <c r="H8351" s="7" t="str">
        <f>IF('Payments Export'!B8355="","",G8351-F8351)</f>
        <v/>
      </c>
      <c r="I8351" s="3" t="str">
        <f>IF(C8351&lt;&gt;"",_xlfn.XLOOKUP(IFERROR(VALUE(C8351),C8351),'Items database'!A:A,'Items database'!B:B),(_xlfn.XLOOKUP(LEFT(E8351,3),Services,Services,"")))</f>
        <v/>
      </c>
      <c r="J8351" s="3" t="str">
        <f t="shared" si="261"/>
        <v/>
      </c>
    </row>
    <row r="8352" spans="1:10" x14ac:dyDescent="0.35">
      <c r="A8352" s="7" t="str">
        <f>IF('Payments Export'!A8356="","",'Payments Export'!A8356)</f>
        <v/>
      </c>
      <c r="B8352" s="7" t="str">
        <f>IF('Payments Export'!A8356="","",'Payments Export'!B8356)</f>
        <v/>
      </c>
      <c r="C8352" s="7" t="str">
        <f>IF(IFERROR(VALUE('Payments Export'!H8356),'Payments Export'!H8356)&lt;&gt;0,IFERROR(VALUE('Payments Export'!H8356),'Payments Export'!H8356),"")</f>
        <v/>
      </c>
      <c r="D8352" s="7" t="str">
        <f>IF('Payments Export'!I8356="","",'Payments Export'!I8356)</f>
        <v/>
      </c>
      <c r="E8352" s="7" t="str">
        <f t="shared" si="260"/>
        <v/>
      </c>
      <c r="F8352" s="7" t="str">
        <f>IF('Payments Export'!A8356="","",'Payments Export'!N8356)</f>
        <v/>
      </c>
      <c r="G8352" s="7" t="str">
        <f>IF('Payments Export'!A8356="","",'Payments Export'!O8356)</f>
        <v/>
      </c>
      <c r="H8352" s="7" t="str">
        <f>IF('Payments Export'!B8356="","",G8352-F8352)</f>
        <v/>
      </c>
      <c r="I8352" s="3" t="str">
        <f>IF(C8352&lt;&gt;"",_xlfn.XLOOKUP(IFERROR(VALUE(C8352),C8352),'Items database'!A:A,'Items database'!B:B),(_xlfn.XLOOKUP(LEFT(E8352,3),Services,Services,"")))</f>
        <v/>
      </c>
      <c r="J8352" s="3" t="str">
        <f t="shared" si="261"/>
        <v/>
      </c>
    </row>
    <row r="8353" spans="1:10" x14ac:dyDescent="0.35">
      <c r="A8353" s="7" t="str">
        <f>IF('Payments Export'!A8357="","",'Payments Export'!A8357)</f>
        <v/>
      </c>
      <c r="B8353" s="7" t="str">
        <f>IF('Payments Export'!A8357="","",'Payments Export'!B8357)</f>
        <v/>
      </c>
      <c r="C8353" s="7" t="str">
        <f>IF(IFERROR(VALUE('Payments Export'!H8357),'Payments Export'!H8357)&lt;&gt;0,IFERROR(VALUE('Payments Export'!H8357),'Payments Export'!H8357),"")</f>
        <v/>
      </c>
      <c r="D8353" s="7" t="str">
        <f>IF('Payments Export'!I8357="","",'Payments Export'!I8357)</f>
        <v/>
      </c>
      <c r="E8353" s="7" t="str">
        <f t="shared" si="260"/>
        <v/>
      </c>
      <c r="F8353" s="7" t="str">
        <f>IF('Payments Export'!A8357="","",'Payments Export'!N8357)</f>
        <v/>
      </c>
      <c r="G8353" s="7" t="str">
        <f>IF('Payments Export'!A8357="","",'Payments Export'!O8357)</f>
        <v/>
      </c>
      <c r="H8353" s="7" t="str">
        <f>IF('Payments Export'!B8357="","",G8353-F8353)</f>
        <v/>
      </c>
      <c r="I8353" s="3" t="str">
        <f>IF(C8353&lt;&gt;"",_xlfn.XLOOKUP(IFERROR(VALUE(C8353),C8353),'Items database'!A:A,'Items database'!B:B),(_xlfn.XLOOKUP(LEFT(E8353,3),Services,Services,"")))</f>
        <v/>
      </c>
      <c r="J8353" s="3" t="str">
        <f t="shared" si="261"/>
        <v/>
      </c>
    </row>
    <row r="8354" spans="1:10" x14ac:dyDescent="0.35">
      <c r="A8354" s="7" t="str">
        <f>IF('Payments Export'!A8358="","",'Payments Export'!A8358)</f>
        <v/>
      </c>
      <c r="B8354" s="7" t="str">
        <f>IF('Payments Export'!A8358="","",'Payments Export'!B8358)</f>
        <v/>
      </c>
      <c r="C8354" s="7" t="str">
        <f>IF(IFERROR(VALUE('Payments Export'!H8358),'Payments Export'!H8358)&lt;&gt;0,IFERROR(VALUE('Payments Export'!H8358),'Payments Export'!H8358),"")</f>
        <v/>
      </c>
      <c r="D8354" s="7" t="str">
        <f>IF('Payments Export'!I8358="","",'Payments Export'!I8358)</f>
        <v/>
      </c>
      <c r="E8354" s="7" t="str">
        <f t="shared" si="260"/>
        <v/>
      </c>
      <c r="F8354" s="7" t="str">
        <f>IF('Payments Export'!A8358="","",'Payments Export'!N8358)</f>
        <v/>
      </c>
      <c r="G8354" s="7" t="str">
        <f>IF('Payments Export'!A8358="","",'Payments Export'!O8358)</f>
        <v/>
      </c>
      <c r="H8354" s="7" t="str">
        <f>IF('Payments Export'!B8358="","",G8354-F8354)</f>
        <v/>
      </c>
      <c r="I8354" s="3" t="str">
        <f>IF(C8354&lt;&gt;"",_xlfn.XLOOKUP(IFERROR(VALUE(C8354),C8354),'Items database'!A:A,'Items database'!B:B),(_xlfn.XLOOKUP(LEFT(E8354,3),Services,Services,"")))</f>
        <v/>
      </c>
      <c r="J8354" s="3" t="str">
        <f t="shared" si="261"/>
        <v/>
      </c>
    </row>
    <row r="8355" spans="1:10" x14ac:dyDescent="0.35">
      <c r="A8355" s="7" t="str">
        <f>IF('Payments Export'!A8359="","",'Payments Export'!A8359)</f>
        <v/>
      </c>
      <c r="B8355" s="7" t="str">
        <f>IF('Payments Export'!A8359="","",'Payments Export'!B8359)</f>
        <v/>
      </c>
      <c r="C8355" s="7" t="str">
        <f>IF(IFERROR(VALUE('Payments Export'!H8359),'Payments Export'!H8359)&lt;&gt;0,IFERROR(VALUE('Payments Export'!H8359),'Payments Export'!H8359),"")</f>
        <v/>
      </c>
      <c r="D8355" s="7" t="str">
        <f>IF('Payments Export'!I8359="","",'Payments Export'!I8359)</f>
        <v/>
      </c>
      <c r="E8355" s="7" t="str">
        <f t="shared" si="260"/>
        <v/>
      </c>
      <c r="F8355" s="7" t="str">
        <f>IF('Payments Export'!A8359="","",'Payments Export'!N8359)</f>
        <v/>
      </c>
      <c r="G8355" s="7" t="str">
        <f>IF('Payments Export'!A8359="","",'Payments Export'!O8359)</f>
        <v/>
      </c>
      <c r="H8355" s="7" t="str">
        <f>IF('Payments Export'!B8359="","",G8355-F8355)</f>
        <v/>
      </c>
      <c r="I8355" s="3" t="str">
        <f>IF(C8355&lt;&gt;"",_xlfn.XLOOKUP(IFERROR(VALUE(C8355),C8355),'Items database'!A:A,'Items database'!B:B),(_xlfn.XLOOKUP(LEFT(E8355,3),Services,Services,"")))</f>
        <v/>
      </c>
      <c r="J8355" s="3" t="str">
        <f t="shared" si="261"/>
        <v/>
      </c>
    </row>
    <row r="8356" spans="1:10" x14ac:dyDescent="0.35">
      <c r="A8356" s="7" t="str">
        <f>IF('Payments Export'!A8360="","",'Payments Export'!A8360)</f>
        <v/>
      </c>
      <c r="B8356" s="7" t="str">
        <f>IF('Payments Export'!A8360="","",'Payments Export'!B8360)</f>
        <v/>
      </c>
      <c r="C8356" s="7" t="str">
        <f>IF(IFERROR(VALUE('Payments Export'!H8360),'Payments Export'!H8360)&lt;&gt;0,IFERROR(VALUE('Payments Export'!H8360),'Payments Export'!H8360),"")</f>
        <v/>
      </c>
      <c r="D8356" s="7" t="str">
        <f>IF('Payments Export'!I8360="","",'Payments Export'!I8360)</f>
        <v/>
      </c>
      <c r="E8356" s="7" t="str">
        <f t="shared" si="260"/>
        <v/>
      </c>
      <c r="F8356" s="7" t="str">
        <f>IF('Payments Export'!A8360="","",'Payments Export'!N8360)</f>
        <v/>
      </c>
      <c r="G8356" s="7" t="str">
        <f>IF('Payments Export'!A8360="","",'Payments Export'!O8360)</f>
        <v/>
      </c>
      <c r="H8356" s="7" t="str">
        <f>IF('Payments Export'!B8360="","",G8356-F8356)</f>
        <v/>
      </c>
      <c r="I8356" s="3" t="str">
        <f>IF(C8356&lt;&gt;"",_xlfn.XLOOKUP(IFERROR(VALUE(C8356),C8356),'Items database'!A:A,'Items database'!B:B),(_xlfn.XLOOKUP(LEFT(E8356,3),Services,Services,"")))</f>
        <v/>
      </c>
      <c r="J8356" s="3" t="str">
        <f t="shared" si="261"/>
        <v/>
      </c>
    </row>
    <row r="8357" spans="1:10" x14ac:dyDescent="0.35">
      <c r="A8357" s="7" t="str">
        <f>IF('Payments Export'!A8361="","",'Payments Export'!A8361)</f>
        <v/>
      </c>
      <c r="B8357" s="7" t="str">
        <f>IF('Payments Export'!A8361="","",'Payments Export'!B8361)</f>
        <v/>
      </c>
      <c r="C8357" s="7" t="str">
        <f>IF(IFERROR(VALUE('Payments Export'!H8361),'Payments Export'!H8361)&lt;&gt;0,IFERROR(VALUE('Payments Export'!H8361),'Payments Export'!H8361),"")</f>
        <v/>
      </c>
      <c r="D8357" s="7" t="str">
        <f>IF('Payments Export'!I8361="","",'Payments Export'!I8361)</f>
        <v/>
      </c>
      <c r="E8357" s="7" t="str">
        <f t="shared" si="260"/>
        <v/>
      </c>
      <c r="F8357" s="7" t="str">
        <f>IF('Payments Export'!A8361="","",'Payments Export'!N8361)</f>
        <v/>
      </c>
      <c r="G8357" s="7" t="str">
        <f>IF('Payments Export'!A8361="","",'Payments Export'!O8361)</f>
        <v/>
      </c>
      <c r="H8357" s="7" t="str">
        <f>IF('Payments Export'!B8361="","",G8357-F8357)</f>
        <v/>
      </c>
      <c r="I8357" s="3" t="str">
        <f>IF(C8357&lt;&gt;"",_xlfn.XLOOKUP(IFERROR(VALUE(C8357),C8357),'Items database'!A:A,'Items database'!B:B),(_xlfn.XLOOKUP(LEFT(E8357,3),Services,Services,"")))</f>
        <v/>
      </c>
      <c r="J8357" s="3" t="str">
        <f t="shared" si="261"/>
        <v/>
      </c>
    </row>
    <row r="8358" spans="1:10" x14ac:dyDescent="0.35">
      <c r="A8358" s="7" t="str">
        <f>IF('Payments Export'!A8362="","",'Payments Export'!A8362)</f>
        <v/>
      </c>
      <c r="B8358" s="7" t="str">
        <f>IF('Payments Export'!A8362="","",'Payments Export'!B8362)</f>
        <v/>
      </c>
      <c r="C8358" s="7" t="str">
        <f>IF(IFERROR(VALUE('Payments Export'!H8362),'Payments Export'!H8362)&lt;&gt;0,IFERROR(VALUE('Payments Export'!H8362),'Payments Export'!H8362),"")</f>
        <v/>
      </c>
      <c r="D8358" s="7" t="str">
        <f>IF('Payments Export'!I8362="","",'Payments Export'!I8362)</f>
        <v/>
      </c>
      <c r="E8358" s="7" t="str">
        <f t="shared" si="260"/>
        <v/>
      </c>
      <c r="F8358" s="7" t="str">
        <f>IF('Payments Export'!A8362="","",'Payments Export'!N8362)</f>
        <v/>
      </c>
      <c r="G8358" s="7" t="str">
        <f>IF('Payments Export'!A8362="","",'Payments Export'!O8362)</f>
        <v/>
      </c>
      <c r="H8358" s="7" t="str">
        <f>IF('Payments Export'!B8362="","",G8358-F8358)</f>
        <v/>
      </c>
      <c r="I8358" s="3" t="str">
        <f>IF(C8358&lt;&gt;"",_xlfn.XLOOKUP(IFERROR(VALUE(C8358),C8358),'Items database'!A:A,'Items database'!B:B),(_xlfn.XLOOKUP(LEFT(E8358,3),Services,Services,"")))</f>
        <v/>
      </c>
      <c r="J8358" s="3" t="str">
        <f t="shared" si="261"/>
        <v/>
      </c>
    </row>
    <row r="8359" spans="1:10" x14ac:dyDescent="0.35">
      <c r="A8359" s="7" t="str">
        <f>IF('Payments Export'!A8363="","",'Payments Export'!A8363)</f>
        <v/>
      </c>
      <c r="B8359" s="7" t="str">
        <f>IF('Payments Export'!A8363="","",'Payments Export'!B8363)</f>
        <v/>
      </c>
      <c r="C8359" s="7" t="str">
        <f>IF(IFERROR(VALUE('Payments Export'!H8363),'Payments Export'!H8363)&lt;&gt;0,IFERROR(VALUE('Payments Export'!H8363),'Payments Export'!H8363),"")</f>
        <v/>
      </c>
      <c r="D8359" s="7" t="str">
        <f>IF('Payments Export'!I8363="","",'Payments Export'!I8363)</f>
        <v/>
      </c>
      <c r="E8359" s="7" t="str">
        <f t="shared" si="260"/>
        <v/>
      </c>
      <c r="F8359" s="7" t="str">
        <f>IF('Payments Export'!A8363="","",'Payments Export'!N8363)</f>
        <v/>
      </c>
      <c r="G8359" s="7" t="str">
        <f>IF('Payments Export'!A8363="","",'Payments Export'!O8363)</f>
        <v/>
      </c>
      <c r="H8359" s="7" t="str">
        <f>IF('Payments Export'!B8363="","",G8359-F8359)</f>
        <v/>
      </c>
      <c r="I8359" s="3" t="str">
        <f>IF(C8359&lt;&gt;"",_xlfn.XLOOKUP(IFERROR(VALUE(C8359),C8359),'Items database'!A:A,'Items database'!B:B),(_xlfn.XLOOKUP(LEFT(E8359,3),Services,Services,"")))</f>
        <v/>
      </c>
      <c r="J8359" s="3" t="str">
        <f t="shared" si="261"/>
        <v/>
      </c>
    </row>
    <row r="8360" spans="1:10" x14ac:dyDescent="0.35">
      <c r="A8360" s="7" t="str">
        <f>IF('Payments Export'!A8364="","",'Payments Export'!A8364)</f>
        <v/>
      </c>
      <c r="B8360" s="7" t="str">
        <f>IF('Payments Export'!A8364="","",'Payments Export'!B8364)</f>
        <v/>
      </c>
      <c r="C8360" s="7" t="str">
        <f>IF(IFERROR(VALUE('Payments Export'!H8364),'Payments Export'!H8364)&lt;&gt;0,IFERROR(VALUE('Payments Export'!H8364),'Payments Export'!H8364),"")</f>
        <v/>
      </c>
      <c r="D8360" s="7" t="str">
        <f>IF('Payments Export'!I8364="","",'Payments Export'!I8364)</f>
        <v/>
      </c>
      <c r="E8360" s="7" t="str">
        <f t="shared" si="260"/>
        <v/>
      </c>
      <c r="F8360" s="7" t="str">
        <f>IF('Payments Export'!A8364="","",'Payments Export'!N8364)</f>
        <v/>
      </c>
      <c r="G8360" s="7" t="str">
        <f>IF('Payments Export'!A8364="","",'Payments Export'!O8364)</f>
        <v/>
      </c>
      <c r="H8360" s="7" t="str">
        <f>IF('Payments Export'!B8364="","",G8360-F8360)</f>
        <v/>
      </c>
      <c r="I8360" s="3" t="str">
        <f>IF(C8360&lt;&gt;"",_xlfn.XLOOKUP(IFERROR(VALUE(C8360),C8360),'Items database'!A:A,'Items database'!B:B),(_xlfn.XLOOKUP(LEFT(E8360,3),Services,Services,"")))</f>
        <v/>
      </c>
      <c r="J8360" s="3" t="str">
        <f t="shared" si="261"/>
        <v/>
      </c>
    </row>
    <row r="8361" spans="1:10" x14ac:dyDescent="0.35">
      <c r="A8361" s="7" t="str">
        <f>IF('Payments Export'!A8365="","",'Payments Export'!A8365)</f>
        <v/>
      </c>
      <c r="B8361" s="7" t="str">
        <f>IF('Payments Export'!A8365="","",'Payments Export'!B8365)</f>
        <v/>
      </c>
      <c r="C8361" s="7" t="str">
        <f>IF(IFERROR(VALUE('Payments Export'!H8365),'Payments Export'!H8365)&lt;&gt;0,IFERROR(VALUE('Payments Export'!H8365),'Payments Export'!H8365),"")</f>
        <v/>
      </c>
      <c r="D8361" s="7" t="str">
        <f>IF('Payments Export'!I8365="","",'Payments Export'!I8365)</f>
        <v/>
      </c>
      <c r="E8361" s="7" t="str">
        <f t="shared" si="260"/>
        <v/>
      </c>
      <c r="F8361" s="7" t="str">
        <f>IF('Payments Export'!A8365="","",'Payments Export'!N8365)</f>
        <v/>
      </c>
      <c r="G8361" s="7" t="str">
        <f>IF('Payments Export'!A8365="","",'Payments Export'!O8365)</f>
        <v/>
      </c>
      <c r="H8361" s="7" t="str">
        <f>IF('Payments Export'!B8365="","",G8361-F8361)</f>
        <v/>
      </c>
      <c r="I8361" s="3" t="str">
        <f>IF(C8361&lt;&gt;"",_xlfn.XLOOKUP(IFERROR(VALUE(C8361),C8361),'Items database'!A:A,'Items database'!B:B),(_xlfn.XLOOKUP(LEFT(E8361,3),Services,Services,"")))</f>
        <v/>
      </c>
      <c r="J8361" s="3" t="str">
        <f t="shared" si="261"/>
        <v/>
      </c>
    </row>
    <row r="8362" spans="1:10" x14ac:dyDescent="0.35">
      <c r="A8362" s="7" t="str">
        <f>IF('Payments Export'!A8366="","",'Payments Export'!A8366)</f>
        <v/>
      </c>
      <c r="B8362" s="7" t="str">
        <f>IF('Payments Export'!A8366="","",'Payments Export'!B8366)</f>
        <v/>
      </c>
      <c r="C8362" s="7" t="str">
        <f>IF(IFERROR(VALUE('Payments Export'!H8366),'Payments Export'!H8366)&lt;&gt;0,IFERROR(VALUE('Payments Export'!H8366),'Payments Export'!H8366),"")</f>
        <v/>
      </c>
      <c r="D8362" s="7" t="str">
        <f>IF('Payments Export'!I8366="","",'Payments Export'!I8366)</f>
        <v/>
      </c>
      <c r="E8362" s="7" t="str">
        <f t="shared" si="260"/>
        <v/>
      </c>
      <c r="F8362" s="7" t="str">
        <f>IF('Payments Export'!A8366="","",'Payments Export'!N8366)</f>
        <v/>
      </c>
      <c r="G8362" s="7" t="str">
        <f>IF('Payments Export'!A8366="","",'Payments Export'!O8366)</f>
        <v/>
      </c>
      <c r="H8362" s="7" t="str">
        <f>IF('Payments Export'!B8366="","",G8362-F8362)</f>
        <v/>
      </c>
      <c r="I8362" s="3" t="str">
        <f>IF(C8362&lt;&gt;"",_xlfn.XLOOKUP(IFERROR(VALUE(C8362),C8362),'Items database'!A:A,'Items database'!B:B),(_xlfn.XLOOKUP(LEFT(E8362,3),Services,Services,"")))</f>
        <v/>
      </c>
      <c r="J8362" s="3" t="str">
        <f t="shared" si="261"/>
        <v/>
      </c>
    </row>
    <row r="8363" spans="1:10" x14ac:dyDescent="0.35">
      <c r="A8363" s="7" t="str">
        <f>IF('Payments Export'!A8367="","",'Payments Export'!A8367)</f>
        <v/>
      </c>
      <c r="B8363" s="7" t="str">
        <f>IF('Payments Export'!A8367="","",'Payments Export'!B8367)</f>
        <v/>
      </c>
      <c r="C8363" s="7" t="str">
        <f>IF(IFERROR(VALUE('Payments Export'!H8367),'Payments Export'!H8367)&lt;&gt;0,IFERROR(VALUE('Payments Export'!H8367),'Payments Export'!H8367),"")</f>
        <v/>
      </c>
      <c r="D8363" s="7" t="str">
        <f>IF('Payments Export'!I8367="","",'Payments Export'!I8367)</f>
        <v/>
      </c>
      <c r="E8363" s="7" t="str">
        <f t="shared" si="260"/>
        <v/>
      </c>
      <c r="F8363" s="7" t="str">
        <f>IF('Payments Export'!A8367="","",'Payments Export'!N8367)</f>
        <v/>
      </c>
      <c r="G8363" s="7" t="str">
        <f>IF('Payments Export'!A8367="","",'Payments Export'!O8367)</f>
        <v/>
      </c>
      <c r="H8363" s="7" t="str">
        <f>IF('Payments Export'!B8367="","",G8363-F8363)</f>
        <v/>
      </c>
      <c r="I8363" s="3" t="str">
        <f>IF(C8363&lt;&gt;"",_xlfn.XLOOKUP(IFERROR(VALUE(C8363),C8363),'Items database'!A:A,'Items database'!B:B),(_xlfn.XLOOKUP(LEFT(E8363,3),Services,Services,"")))</f>
        <v/>
      </c>
      <c r="J8363" s="3" t="str">
        <f t="shared" si="261"/>
        <v/>
      </c>
    </row>
    <row r="8364" spans="1:10" x14ac:dyDescent="0.35">
      <c r="A8364" s="7" t="str">
        <f>IF('Payments Export'!A8368="","",'Payments Export'!A8368)</f>
        <v/>
      </c>
      <c r="B8364" s="7" t="str">
        <f>IF('Payments Export'!A8368="","",'Payments Export'!B8368)</f>
        <v/>
      </c>
      <c r="C8364" s="7" t="str">
        <f>IF(IFERROR(VALUE('Payments Export'!H8368),'Payments Export'!H8368)&lt;&gt;0,IFERROR(VALUE('Payments Export'!H8368),'Payments Export'!H8368),"")</f>
        <v/>
      </c>
      <c r="D8364" s="7" t="str">
        <f>IF('Payments Export'!I8368="","",'Payments Export'!I8368)</f>
        <v/>
      </c>
      <c r="E8364" s="7" t="str">
        <f t="shared" si="260"/>
        <v/>
      </c>
      <c r="F8364" s="7" t="str">
        <f>IF('Payments Export'!A8368="","",'Payments Export'!N8368)</f>
        <v/>
      </c>
      <c r="G8364" s="7" t="str">
        <f>IF('Payments Export'!A8368="","",'Payments Export'!O8368)</f>
        <v/>
      </c>
      <c r="H8364" s="7" t="str">
        <f>IF('Payments Export'!B8368="","",G8364-F8364)</f>
        <v/>
      </c>
      <c r="I8364" s="3" t="str">
        <f>IF(C8364&lt;&gt;"",_xlfn.XLOOKUP(IFERROR(VALUE(C8364),C8364),'Items database'!A:A,'Items database'!B:B),(_xlfn.XLOOKUP(LEFT(E8364,3),Services,Services,"")))</f>
        <v/>
      </c>
      <c r="J8364" s="3" t="str">
        <f t="shared" si="261"/>
        <v/>
      </c>
    </row>
    <row r="8365" spans="1:10" x14ac:dyDescent="0.35">
      <c r="A8365" s="7" t="str">
        <f>IF('Payments Export'!A8369="","",'Payments Export'!A8369)</f>
        <v/>
      </c>
      <c r="B8365" s="7" t="str">
        <f>IF('Payments Export'!A8369="","",'Payments Export'!B8369)</f>
        <v/>
      </c>
      <c r="C8365" s="7" t="str">
        <f>IF(IFERROR(VALUE('Payments Export'!H8369),'Payments Export'!H8369)&lt;&gt;0,IFERROR(VALUE('Payments Export'!H8369),'Payments Export'!H8369),"")</f>
        <v/>
      </c>
      <c r="D8365" s="7" t="str">
        <f>IF('Payments Export'!I8369="","",'Payments Export'!I8369)</f>
        <v/>
      </c>
      <c r="E8365" s="7" t="str">
        <f t="shared" si="260"/>
        <v/>
      </c>
      <c r="F8365" s="7" t="str">
        <f>IF('Payments Export'!A8369="","",'Payments Export'!N8369)</f>
        <v/>
      </c>
      <c r="G8365" s="7" t="str">
        <f>IF('Payments Export'!A8369="","",'Payments Export'!O8369)</f>
        <v/>
      </c>
      <c r="H8365" s="7" t="str">
        <f>IF('Payments Export'!B8369="","",G8365-F8365)</f>
        <v/>
      </c>
      <c r="I8365" s="3" t="str">
        <f>IF(C8365&lt;&gt;"",_xlfn.XLOOKUP(IFERROR(VALUE(C8365),C8365),'Items database'!A:A,'Items database'!B:B),(_xlfn.XLOOKUP(LEFT(E8365,3),Services,Services,"")))</f>
        <v/>
      </c>
      <c r="J8365" s="3" t="str">
        <f t="shared" si="261"/>
        <v/>
      </c>
    </row>
    <row r="8366" spans="1:10" x14ac:dyDescent="0.35">
      <c r="A8366" s="7" t="str">
        <f>IF('Payments Export'!A8370="","",'Payments Export'!A8370)</f>
        <v/>
      </c>
      <c r="B8366" s="7" t="str">
        <f>IF('Payments Export'!A8370="","",'Payments Export'!B8370)</f>
        <v/>
      </c>
      <c r="C8366" s="7" t="str">
        <f>IF(IFERROR(VALUE('Payments Export'!H8370),'Payments Export'!H8370)&lt;&gt;0,IFERROR(VALUE('Payments Export'!H8370),'Payments Export'!H8370),"")</f>
        <v/>
      </c>
      <c r="D8366" s="7" t="str">
        <f>IF('Payments Export'!I8370="","",'Payments Export'!I8370)</f>
        <v/>
      </c>
      <c r="E8366" s="7" t="str">
        <f t="shared" si="260"/>
        <v/>
      </c>
      <c r="F8366" s="7" t="str">
        <f>IF('Payments Export'!A8370="","",'Payments Export'!N8370)</f>
        <v/>
      </c>
      <c r="G8366" s="7" t="str">
        <f>IF('Payments Export'!A8370="","",'Payments Export'!O8370)</f>
        <v/>
      </c>
      <c r="H8366" s="7" t="str">
        <f>IF('Payments Export'!B8370="","",G8366-F8366)</f>
        <v/>
      </c>
      <c r="I8366" s="3" t="str">
        <f>IF(C8366&lt;&gt;"",_xlfn.XLOOKUP(IFERROR(VALUE(C8366),C8366),'Items database'!A:A,'Items database'!B:B),(_xlfn.XLOOKUP(LEFT(E8366,3),Services,Services,"")))</f>
        <v/>
      </c>
      <c r="J8366" s="3" t="str">
        <f t="shared" si="261"/>
        <v/>
      </c>
    </row>
    <row r="8367" spans="1:10" x14ac:dyDescent="0.35">
      <c r="A8367" s="7" t="str">
        <f>IF('Payments Export'!A8371="","",'Payments Export'!A8371)</f>
        <v/>
      </c>
      <c r="B8367" s="7" t="str">
        <f>IF('Payments Export'!A8371="","",'Payments Export'!B8371)</f>
        <v/>
      </c>
      <c r="C8367" s="7" t="str">
        <f>IF(IFERROR(VALUE('Payments Export'!H8371),'Payments Export'!H8371)&lt;&gt;0,IFERROR(VALUE('Payments Export'!H8371),'Payments Export'!H8371),"")</f>
        <v/>
      </c>
      <c r="D8367" s="7" t="str">
        <f>IF('Payments Export'!I8371="","",'Payments Export'!I8371)</f>
        <v/>
      </c>
      <c r="E8367" s="7" t="str">
        <f t="shared" si="260"/>
        <v/>
      </c>
      <c r="F8367" s="7" t="str">
        <f>IF('Payments Export'!A8371="","",'Payments Export'!N8371)</f>
        <v/>
      </c>
      <c r="G8367" s="7" t="str">
        <f>IF('Payments Export'!A8371="","",'Payments Export'!O8371)</f>
        <v/>
      </c>
      <c r="H8367" s="7" t="str">
        <f>IF('Payments Export'!B8371="","",G8367-F8367)</f>
        <v/>
      </c>
      <c r="I8367" s="3" t="str">
        <f>IF(C8367&lt;&gt;"",_xlfn.XLOOKUP(IFERROR(VALUE(C8367),C8367),'Items database'!A:A,'Items database'!B:B),(_xlfn.XLOOKUP(LEFT(E8367,3),Services,Services,"")))</f>
        <v/>
      </c>
      <c r="J8367" s="3" t="str">
        <f t="shared" si="261"/>
        <v/>
      </c>
    </row>
    <row r="8368" spans="1:10" x14ac:dyDescent="0.35">
      <c r="A8368" s="7" t="str">
        <f>IF('Payments Export'!A8372="","",'Payments Export'!A8372)</f>
        <v/>
      </c>
      <c r="B8368" s="7" t="str">
        <f>IF('Payments Export'!A8372="","",'Payments Export'!B8372)</f>
        <v/>
      </c>
      <c r="C8368" s="7" t="str">
        <f>IF(IFERROR(VALUE('Payments Export'!H8372),'Payments Export'!H8372)&lt;&gt;0,IFERROR(VALUE('Payments Export'!H8372),'Payments Export'!H8372),"")</f>
        <v/>
      </c>
      <c r="D8368" s="7" t="str">
        <f>IF('Payments Export'!I8372="","",'Payments Export'!I8372)</f>
        <v/>
      </c>
      <c r="E8368" s="7" t="str">
        <f t="shared" si="260"/>
        <v/>
      </c>
      <c r="F8368" s="7" t="str">
        <f>IF('Payments Export'!A8372="","",'Payments Export'!N8372)</f>
        <v/>
      </c>
      <c r="G8368" s="7" t="str">
        <f>IF('Payments Export'!A8372="","",'Payments Export'!O8372)</f>
        <v/>
      </c>
      <c r="H8368" s="7" t="str">
        <f>IF('Payments Export'!B8372="","",G8368-F8368)</f>
        <v/>
      </c>
      <c r="I8368" s="3" t="str">
        <f>IF(C8368&lt;&gt;"",_xlfn.XLOOKUP(IFERROR(VALUE(C8368),C8368),'Items database'!A:A,'Items database'!B:B),(_xlfn.XLOOKUP(LEFT(E8368,3),Services,Services,"")))</f>
        <v/>
      </c>
      <c r="J8368" s="3" t="str">
        <f t="shared" si="261"/>
        <v/>
      </c>
    </row>
    <row r="8369" spans="1:10" x14ac:dyDescent="0.35">
      <c r="A8369" s="7" t="str">
        <f>IF('Payments Export'!A8373="","",'Payments Export'!A8373)</f>
        <v/>
      </c>
      <c r="B8369" s="7" t="str">
        <f>IF('Payments Export'!A8373="","",'Payments Export'!B8373)</f>
        <v/>
      </c>
      <c r="C8369" s="7" t="str">
        <f>IF(IFERROR(VALUE('Payments Export'!H8373),'Payments Export'!H8373)&lt;&gt;0,IFERROR(VALUE('Payments Export'!H8373),'Payments Export'!H8373),"")</f>
        <v/>
      </c>
      <c r="D8369" s="7" t="str">
        <f>IF('Payments Export'!I8373="","",'Payments Export'!I8373)</f>
        <v/>
      </c>
      <c r="E8369" s="7" t="str">
        <f t="shared" si="260"/>
        <v/>
      </c>
      <c r="F8369" s="7" t="str">
        <f>IF('Payments Export'!A8373="","",'Payments Export'!N8373)</f>
        <v/>
      </c>
      <c r="G8369" s="7" t="str">
        <f>IF('Payments Export'!A8373="","",'Payments Export'!O8373)</f>
        <v/>
      </c>
      <c r="H8369" s="7" t="str">
        <f>IF('Payments Export'!B8373="","",G8369-F8369)</f>
        <v/>
      </c>
      <c r="I8369" s="3" t="str">
        <f>IF(C8369&lt;&gt;"",_xlfn.XLOOKUP(IFERROR(VALUE(C8369),C8369),'Items database'!A:A,'Items database'!B:B),(_xlfn.XLOOKUP(LEFT(E8369,3),Services,Services,"")))</f>
        <v/>
      </c>
      <c r="J8369" s="3" t="str">
        <f t="shared" si="261"/>
        <v/>
      </c>
    </row>
    <row r="8370" spans="1:10" x14ac:dyDescent="0.35">
      <c r="A8370" s="7" t="str">
        <f>IF('Payments Export'!A8374="","",'Payments Export'!A8374)</f>
        <v/>
      </c>
      <c r="B8370" s="7" t="str">
        <f>IF('Payments Export'!A8374="","",'Payments Export'!B8374)</f>
        <v/>
      </c>
      <c r="C8370" s="7" t="str">
        <f>IF(IFERROR(VALUE('Payments Export'!H8374),'Payments Export'!H8374)&lt;&gt;0,IFERROR(VALUE('Payments Export'!H8374),'Payments Export'!H8374),"")</f>
        <v/>
      </c>
      <c r="D8370" s="7" t="str">
        <f>IF('Payments Export'!I8374="","",'Payments Export'!I8374)</f>
        <v/>
      </c>
      <c r="E8370" s="7" t="str">
        <f t="shared" si="260"/>
        <v/>
      </c>
      <c r="F8370" s="7" t="str">
        <f>IF('Payments Export'!A8374="","",'Payments Export'!N8374)</f>
        <v/>
      </c>
      <c r="G8370" s="7" t="str">
        <f>IF('Payments Export'!A8374="","",'Payments Export'!O8374)</f>
        <v/>
      </c>
      <c r="H8370" s="7" t="str">
        <f>IF('Payments Export'!B8374="","",G8370-F8370)</f>
        <v/>
      </c>
      <c r="I8370" s="3" t="str">
        <f>IF(C8370&lt;&gt;"",_xlfn.XLOOKUP(IFERROR(VALUE(C8370),C8370),'Items database'!A:A,'Items database'!B:B),(_xlfn.XLOOKUP(LEFT(E8370,3),Services,Services,"")))</f>
        <v/>
      </c>
      <c r="J8370" s="3" t="str">
        <f t="shared" si="261"/>
        <v/>
      </c>
    </row>
    <row r="8371" spans="1:10" x14ac:dyDescent="0.35">
      <c r="A8371" s="7" t="str">
        <f>IF('Payments Export'!A8375="","",'Payments Export'!A8375)</f>
        <v/>
      </c>
      <c r="B8371" s="7" t="str">
        <f>IF('Payments Export'!A8375="","",'Payments Export'!B8375)</f>
        <v/>
      </c>
      <c r="C8371" s="7" t="str">
        <f>IF(IFERROR(VALUE('Payments Export'!H8375),'Payments Export'!H8375)&lt;&gt;0,IFERROR(VALUE('Payments Export'!H8375),'Payments Export'!H8375),"")</f>
        <v/>
      </c>
      <c r="D8371" s="7" t="str">
        <f>IF('Payments Export'!I8375="","",'Payments Export'!I8375)</f>
        <v/>
      </c>
      <c r="E8371" s="7" t="str">
        <f t="shared" si="260"/>
        <v/>
      </c>
      <c r="F8371" s="7" t="str">
        <f>IF('Payments Export'!A8375="","",'Payments Export'!N8375)</f>
        <v/>
      </c>
      <c r="G8371" s="7" t="str">
        <f>IF('Payments Export'!A8375="","",'Payments Export'!O8375)</f>
        <v/>
      </c>
      <c r="H8371" s="7" t="str">
        <f>IF('Payments Export'!B8375="","",G8371-F8371)</f>
        <v/>
      </c>
      <c r="I8371" s="3" t="str">
        <f>IF(C8371&lt;&gt;"",_xlfn.XLOOKUP(IFERROR(VALUE(C8371),C8371),'Items database'!A:A,'Items database'!B:B),(_xlfn.XLOOKUP(LEFT(E8371,3),Services,Services,"")))</f>
        <v/>
      </c>
      <c r="J8371" s="3" t="str">
        <f t="shared" si="261"/>
        <v/>
      </c>
    </row>
    <row r="8372" spans="1:10" x14ac:dyDescent="0.35">
      <c r="A8372" s="7" t="str">
        <f>IF('Payments Export'!A8376="","",'Payments Export'!A8376)</f>
        <v/>
      </c>
      <c r="B8372" s="7" t="str">
        <f>IF('Payments Export'!A8376="","",'Payments Export'!B8376)</f>
        <v/>
      </c>
      <c r="C8372" s="7" t="str">
        <f>IF(IFERROR(VALUE('Payments Export'!H8376),'Payments Export'!H8376)&lt;&gt;0,IFERROR(VALUE('Payments Export'!H8376),'Payments Export'!H8376),"")</f>
        <v/>
      </c>
      <c r="D8372" s="7" t="str">
        <f>IF('Payments Export'!I8376="","",'Payments Export'!I8376)</f>
        <v/>
      </c>
      <c r="E8372" s="7" t="str">
        <f t="shared" si="260"/>
        <v/>
      </c>
      <c r="F8372" s="7" t="str">
        <f>IF('Payments Export'!A8376="","",'Payments Export'!N8376)</f>
        <v/>
      </c>
      <c r="G8372" s="7" t="str">
        <f>IF('Payments Export'!A8376="","",'Payments Export'!O8376)</f>
        <v/>
      </c>
      <c r="H8372" s="7" t="str">
        <f>IF('Payments Export'!B8376="","",G8372-F8372)</f>
        <v/>
      </c>
      <c r="I8372" s="3" t="str">
        <f>IF(C8372&lt;&gt;"",_xlfn.XLOOKUP(IFERROR(VALUE(C8372),C8372),'Items database'!A:A,'Items database'!B:B),(_xlfn.XLOOKUP(LEFT(E8372,3),Services,Services,"")))</f>
        <v/>
      </c>
      <c r="J8372" s="3" t="str">
        <f t="shared" si="261"/>
        <v/>
      </c>
    </row>
    <row r="8373" spans="1:10" x14ac:dyDescent="0.35">
      <c r="A8373" s="7" t="str">
        <f>IF('Payments Export'!A8377="","",'Payments Export'!A8377)</f>
        <v/>
      </c>
      <c r="B8373" s="7" t="str">
        <f>IF('Payments Export'!A8377="","",'Payments Export'!B8377)</f>
        <v/>
      </c>
      <c r="C8373" s="7" t="str">
        <f>IF(IFERROR(VALUE('Payments Export'!H8377),'Payments Export'!H8377)&lt;&gt;0,IFERROR(VALUE('Payments Export'!H8377),'Payments Export'!H8377),"")</f>
        <v/>
      </c>
      <c r="D8373" s="7" t="str">
        <f>IF('Payments Export'!I8377="","",'Payments Export'!I8377)</f>
        <v/>
      </c>
      <c r="E8373" s="7" t="str">
        <f t="shared" si="260"/>
        <v/>
      </c>
      <c r="F8373" s="7" t="str">
        <f>IF('Payments Export'!A8377="","",'Payments Export'!N8377)</f>
        <v/>
      </c>
      <c r="G8373" s="7" t="str">
        <f>IF('Payments Export'!A8377="","",'Payments Export'!O8377)</f>
        <v/>
      </c>
      <c r="H8373" s="7" t="str">
        <f>IF('Payments Export'!B8377="","",G8373-F8373)</f>
        <v/>
      </c>
      <c r="I8373" s="3" t="str">
        <f>IF(C8373&lt;&gt;"",_xlfn.XLOOKUP(IFERROR(VALUE(C8373),C8373),'Items database'!A:A,'Items database'!B:B),(_xlfn.XLOOKUP(LEFT(E8373,3),Services,Services,"")))</f>
        <v/>
      </c>
      <c r="J8373" s="3" t="str">
        <f t="shared" si="261"/>
        <v/>
      </c>
    </row>
    <row r="8374" spans="1:10" x14ac:dyDescent="0.35">
      <c r="A8374" s="7" t="str">
        <f>IF('Payments Export'!A8378="","",'Payments Export'!A8378)</f>
        <v/>
      </c>
      <c r="B8374" s="7" t="str">
        <f>IF('Payments Export'!A8378="","",'Payments Export'!B8378)</f>
        <v/>
      </c>
      <c r="C8374" s="7" t="str">
        <f>IF(IFERROR(VALUE('Payments Export'!H8378),'Payments Export'!H8378)&lt;&gt;0,IFERROR(VALUE('Payments Export'!H8378),'Payments Export'!H8378),"")</f>
        <v/>
      </c>
      <c r="D8374" s="7" t="str">
        <f>IF('Payments Export'!I8378="","",'Payments Export'!I8378)</f>
        <v/>
      </c>
      <c r="E8374" s="7" t="str">
        <f t="shared" si="260"/>
        <v/>
      </c>
      <c r="F8374" s="7" t="str">
        <f>IF('Payments Export'!A8378="","",'Payments Export'!N8378)</f>
        <v/>
      </c>
      <c r="G8374" s="7" t="str">
        <f>IF('Payments Export'!A8378="","",'Payments Export'!O8378)</f>
        <v/>
      </c>
      <c r="H8374" s="7" t="str">
        <f>IF('Payments Export'!B8378="","",G8374-F8374)</f>
        <v/>
      </c>
      <c r="I8374" s="3" t="str">
        <f>IF(C8374&lt;&gt;"",_xlfn.XLOOKUP(IFERROR(VALUE(C8374),C8374),'Items database'!A:A,'Items database'!B:B),(_xlfn.XLOOKUP(LEFT(E8374,3),Services,Services,"")))</f>
        <v/>
      </c>
      <c r="J8374" s="3" t="str">
        <f t="shared" si="261"/>
        <v/>
      </c>
    </row>
    <row r="8375" spans="1:10" x14ac:dyDescent="0.35">
      <c r="A8375" s="7" t="str">
        <f>IF('Payments Export'!A8379="","",'Payments Export'!A8379)</f>
        <v/>
      </c>
      <c r="B8375" s="7" t="str">
        <f>IF('Payments Export'!A8379="","",'Payments Export'!B8379)</f>
        <v/>
      </c>
      <c r="C8375" s="7" t="str">
        <f>IF(IFERROR(VALUE('Payments Export'!H8379),'Payments Export'!H8379)&lt;&gt;0,IFERROR(VALUE('Payments Export'!H8379),'Payments Export'!H8379),"")</f>
        <v/>
      </c>
      <c r="D8375" s="7" t="str">
        <f>IF('Payments Export'!I8379="","",'Payments Export'!I8379)</f>
        <v/>
      </c>
      <c r="E8375" s="7" t="str">
        <f t="shared" si="260"/>
        <v/>
      </c>
      <c r="F8375" s="7" t="str">
        <f>IF('Payments Export'!A8379="","",'Payments Export'!N8379)</f>
        <v/>
      </c>
      <c r="G8375" s="7" t="str">
        <f>IF('Payments Export'!A8379="","",'Payments Export'!O8379)</f>
        <v/>
      </c>
      <c r="H8375" s="7" t="str">
        <f>IF('Payments Export'!B8379="","",G8375-F8375)</f>
        <v/>
      </c>
      <c r="I8375" s="3" t="str">
        <f>IF(C8375&lt;&gt;"",_xlfn.XLOOKUP(IFERROR(VALUE(C8375),C8375),'Items database'!A:A,'Items database'!B:B),(_xlfn.XLOOKUP(LEFT(E8375,3),Services,Services,"")))</f>
        <v/>
      </c>
      <c r="J8375" s="3" t="str">
        <f t="shared" si="261"/>
        <v/>
      </c>
    </row>
    <row r="8376" spans="1:10" x14ac:dyDescent="0.35">
      <c r="A8376" s="7" t="str">
        <f>IF('Payments Export'!A8380="","",'Payments Export'!A8380)</f>
        <v/>
      </c>
      <c r="B8376" s="7" t="str">
        <f>IF('Payments Export'!A8380="","",'Payments Export'!B8380)</f>
        <v/>
      </c>
      <c r="C8376" s="7" t="str">
        <f>IF(IFERROR(VALUE('Payments Export'!H8380),'Payments Export'!H8380)&lt;&gt;0,IFERROR(VALUE('Payments Export'!H8380),'Payments Export'!H8380),"")</f>
        <v/>
      </c>
      <c r="D8376" s="7" t="str">
        <f>IF('Payments Export'!I8380="","",'Payments Export'!I8380)</f>
        <v/>
      </c>
      <c r="E8376" s="7" t="str">
        <f t="shared" si="260"/>
        <v/>
      </c>
      <c r="F8376" s="7" t="str">
        <f>IF('Payments Export'!A8380="","",'Payments Export'!N8380)</f>
        <v/>
      </c>
      <c r="G8376" s="7" t="str">
        <f>IF('Payments Export'!A8380="","",'Payments Export'!O8380)</f>
        <v/>
      </c>
      <c r="H8376" s="7" t="str">
        <f>IF('Payments Export'!B8380="","",G8376-F8376)</f>
        <v/>
      </c>
      <c r="I8376" s="3" t="str">
        <f>IF(C8376&lt;&gt;"",_xlfn.XLOOKUP(IFERROR(VALUE(C8376),C8376),'Items database'!A:A,'Items database'!B:B),(_xlfn.XLOOKUP(LEFT(E8376,3),Services,Services,"")))</f>
        <v/>
      </c>
      <c r="J8376" s="3" t="str">
        <f t="shared" si="261"/>
        <v/>
      </c>
    </row>
    <row r="8377" spans="1:10" x14ac:dyDescent="0.35">
      <c r="A8377" s="7" t="str">
        <f>IF('Payments Export'!A8381="","",'Payments Export'!A8381)</f>
        <v/>
      </c>
      <c r="B8377" s="7" t="str">
        <f>IF('Payments Export'!A8381="","",'Payments Export'!B8381)</f>
        <v/>
      </c>
      <c r="C8377" s="7" t="str">
        <f>IF(IFERROR(VALUE('Payments Export'!H8381),'Payments Export'!H8381)&lt;&gt;0,IFERROR(VALUE('Payments Export'!H8381),'Payments Export'!H8381),"")</f>
        <v/>
      </c>
      <c r="D8377" s="7" t="str">
        <f>IF('Payments Export'!I8381="","",'Payments Export'!I8381)</f>
        <v/>
      </c>
      <c r="E8377" s="7" t="str">
        <f t="shared" si="260"/>
        <v/>
      </c>
      <c r="F8377" s="7" t="str">
        <f>IF('Payments Export'!A8381="","",'Payments Export'!N8381)</f>
        <v/>
      </c>
      <c r="G8377" s="7" t="str">
        <f>IF('Payments Export'!A8381="","",'Payments Export'!O8381)</f>
        <v/>
      </c>
      <c r="H8377" s="7" t="str">
        <f>IF('Payments Export'!B8381="","",G8377-F8377)</f>
        <v/>
      </c>
      <c r="I8377" s="3" t="str">
        <f>IF(C8377&lt;&gt;"",_xlfn.XLOOKUP(IFERROR(VALUE(C8377),C8377),'Items database'!A:A,'Items database'!B:B),(_xlfn.XLOOKUP(LEFT(E8377,3),Services,Services,"")))</f>
        <v/>
      </c>
      <c r="J8377" s="3" t="str">
        <f t="shared" si="261"/>
        <v/>
      </c>
    </row>
    <row r="8378" spans="1:10" x14ac:dyDescent="0.35">
      <c r="A8378" s="7" t="str">
        <f>IF('Payments Export'!A8382="","",'Payments Export'!A8382)</f>
        <v/>
      </c>
      <c r="B8378" s="7" t="str">
        <f>IF('Payments Export'!A8382="","",'Payments Export'!B8382)</f>
        <v/>
      </c>
      <c r="C8378" s="7" t="str">
        <f>IF(IFERROR(VALUE('Payments Export'!H8382),'Payments Export'!H8382)&lt;&gt;0,IFERROR(VALUE('Payments Export'!H8382),'Payments Export'!H8382),"")</f>
        <v/>
      </c>
      <c r="D8378" s="7" t="str">
        <f>IF('Payments Export'!I8382="","",'Payments Export'!I8382)</f>
        <v/>
      </c>
      <c r="E8378" s="7" t="str">
        <f t="shared" si="260"/>
        <v/>
      </c>
      <c r="F8378" s="7" t="str">
        <f>IF('Payments Export'!A8382="","",'Payments Export'!N8382)</f>
        <v/>
      </c>
      <c r="G8378" s="7" t="str">
        <f>IF('Payments Export'!A8382="","",'Payments Export'!O8382)</f>
        <v/>
      </c>
      <c r="H8378" s="7" t="str">
        <f>IF('Payments Export'!B8382="","",G8378-F8378)</f>
        <v/>
      </c>
      <c r="I8378" s="3" t="str">
        <f>IF(C8378&lt;&gt;"",_xlfn.XLOOKUP(IFERROR(VALUE(C8378),C8378),'Items database'!A:A,'Items database'!B:B),(_xlfn.XLOOKUP(LEFT(E8378,3),Services,Services,"")))</f>
        <v/>
      </c>
      <c r="J8378" s="3" t="str">
        <f t="shared" si="261"/>
        <v/>
      </c>
    </row>
    <row r="8379" spans="1:10" x14ac:dyDescent="0.35">
      <c r="A8379" s="7" t="str">
        <f>IF('Payments Export'!A8383="","",'Payments Export'!A8383)</f>
        <v/>
      </c>
      <c r="B8379" s="7" t="str">
        <f>IF('Payments Export'!A8383="","",'Payments Export'!B8383)</f>
        <v/>
      </c>
      <c r="C8379" s="7" t="str">
        <f>IF(IFERROR(VALUE('Payments Export'!H8383),'Payments Export'!H8383)&lt;&gt;0,IFERROR(VALUE('Payments Export'!H8383),'Payments Export'!H8383),"")</f>
        <v/>
      </c>
      <c r="D8379" s="7" t="str">
        <f>IF('Payments Export'!I8383="","",'Payments Export'!I8383)</f>
        <v/>
      </c>
      <c r="E8379" s="7" t="str">
        <f t="shared" si="260"/>
        <v/>
      </c>
      <c r="F8379" s="7" t="str">
        <f>IF('Payments Export'!A8383="","",'Payments Export'!N8383)</f>
        <v/>
      </c>
      <c r="G8379" s="7" t="str">
        <f>IF('Payments Export'!A8383="","",'Payments Export'!O8383)</f>
        <v/>
      </c>
      <c r="H8379" s="7" t="str">
        <f>IF('Payments Export'!B8383="","",G8379-F8379)</f>
        <v/>
      </c>
      <c r="I8379" s="3" t="str">
        <f>IF(C8379&lt;&gt;"",_xlfn.XLOOKUP(IFERROR(VALUE(C8379),C8379),'Items database'!A:A,'Items database'!B:B),(_xlfn.XLOOKUP(LEFT(E8379,3),Services,Services,"")))</f>
        <v/>
      </c>
      <c r="J8379" s="3" t="str">
        <f t="shared" si="261"/>
        <v/>
      </c>
    </row>
    <row r="8380" spans="1:10" x14ac:dyDescent="0.35">
      <c r="A8380" s="7" t="str">
        <f>IF('Payments Export'!A8384="","",'Payments Export'!A8384)</f>
        <v/>
      </c>
      <c r="B8380" s="7" t="str">
        <f>IF('Payments Export'!A8384="","",'Payments Export'!B8384)</f>
        <v/>
      </c>
      <c r="C8380" s="7" t="str">
        <f>IF(IFERROR(VALUE('Payments Export'!H8384),'Payments Export'!H8384)&lt;&gt;0,IFERROR(VALUE('Payments Export'!H8384),'Payments Export'!H8384),"")</f>
        <v/>
      </c>
      <c r="D8380" s="7" t="str">
        <f>IF('Payments Export'!I8384="","",'Payments Export'!I8384)</f>
        <v/>
      </c>
      <c r="E8380" s="7" t="str">
        <f t="shared" si="260"/>
        <v/>
      </c>
      <c r="F8380" s="7" t="str">
        <f>IF('Payments Export'!A8384="","",'Payments Export'!N8384)</f>
        <v/>
      </c>
      <c r="G8380" s="7" t="str">
        <f>IF('Payments Export'!A8384="","",'Payments Export'!O8384)</f>
        <v/>
      </c>
      <c r="H8380" s="7" t="str">
        <f>IF('Payments Export'!B8384="","",G8380-F8380)</f>
        <v/>
      </c>
      <c r="I8380" s="3" t="str">
        <f>IF(C8380&lt;&gt;"",_xlfn.XLOOKUP(IFERROR(VALUE(C8380),C8380),'Items database'!A:A,'Items database'!B:B),(_xlfn.XLOOKUP(LEFT(E8380,3),Services,Services,"")))</f>
        <v/>
      </c>
      <c r="J8380" s="3" t="str">
        <f t="shared" si="261"/>
        <v/>
      </c>
    </row>
    <row r="8381" spans="1:10" x14ac:dyDescent="0.35">
      <c r="A8381" s="7" t="str">
        <f>IF('Payments Export'!A8385="","",'Payments Export'!A8385)</f>
        <v/>
      </c>
      <c r="B8381" s="7" t="str">
        <f>IF('Payments Export'!A8385="","",'Payments Export'!B8385)</f>
        <v/>
      </c>
      <c r="C8381" s="7" t="str">
        <f>IF(IFERROR(VALUE('Payments Export'!H8385),'Payments Export'!H8385)&lt;&gt;0,IFERROR(VALUE('Payments Export'!H8385),'Payments Export'!H8385),"")</f>
        <v/>
      </c>
      <c r="D8381" s="7" t="str">
        <f>IF('Payments Export'!I8385="","",'Payments Export'!I8385)</f>
        <v/>
      </c>
      <c r="E8381" s="7" t="str">
        <f t="shared" si="260"/>
        <v/>
      </c>
      <c r="F8381" s="7" t="str">
        <f>IF('Payments Export'!A8385="","",'Payments Export'!N8385)</f>
        <v/>
      </c>
      <c r="G8381" s="7" t="str">
        <f>IF('Payments Export'!A8385="","",'Payments Export'!O8385)</f>
        <v/>
      </c>
      <c r="H8381" s="7" t="str">
        <f>IF('Payments Export'!B8385="","",G8381-F8381)</f>
        <v/>
      </c>
      <c r="I8381" s="3" t="str">
        <f>IF(C8381&lt;&gt;"",_xlfn.XLOOKUP(IFERROR(VALUE(C8381),C8381),'Items database'!A:A,'Items database'!B:B),(_xlfn.XLOOKUP(LEFT(E8381,3),Services,Services,"")))</f>
        <v/>
      </c>
      <c r="J8381" s="3" t="str">
        <f t="shared" si="261"/>
        <v/>
      </c>
    </row>
    <row r="8382" spans="1:10" x14ac:dyDescent="0.35">
      <c r="A8382" s="7" t="str">
        <f>IF('Payments Export'!A8386="","",'Payments Export'!A8386)</f>
        <v/>
      </c>
      <c r="B8382" s="7" t="str">
        <f>IF('Payments Export'!A8386="","",'Payments Export'!B8386)</f>
        <v/>
      </c>
      <c r="C8382" s="7" t="str">
        <f>IF(IFERROR(VALUE('Payments Export'!H8386),'Payments Export'!H8386)&lt;&gt;0,IFERROR(VALUE('Payments Export'!H8386),'Payments Export'!H8386),"")</f>
        <v/>
      </c>
      <c r="D8382" s="7" t="str">
        <f>IF('Payments Export'!I8386="","",'Payments Export'!I8386)</f>
        <v/>
      </c>
      <c r="E8382" s="7" t="str">
        <f t="shared" si="260"/>
        <v/>
      </c>
      <c r="F8382" s="7" t="str">
        <f>IF('Payments Export'!A8386="","",'Payments Export'!N8386)</f>
        <v/>
      </c>
      <c r="G8382" s="7" t="str">
        <f>IF('Payments Export'!A8386="","",'Payments Export'!O8386)</f>
        <v/>
      </c>
      <c r="H8382" s="7" t="str">
        <f>IF('Payments Export'!B8386="","",G8382-F8382)</f>
        <v/>
      </c>
      <c r="I8382" s="3" t="str">
        <f>IF(C8382&lt;&gt;"",_xlfn.XLOOKUP(IFERROR(VALUE(C8382),C8382),'Items database'!A:A,'Items database'!B:B),(_xlfn.XLOOKUP(LEFT(E8382,3),Services,Services,"")))</f>
        <v/>
      </c>
      <c r="J8382" s="3" t="str">
        <f t="shared" si="261"/>
        <v/>
      </c>
    </row>
    <row r="8383" spans="1:10" x14ac:dyDescent="0.35">
      <c r="A8383" s="7" t="str">
        <f>IF('Payments Export'!A8387="","",'Payments Export'!A8387)</f>
        <v/>
      </c>
      <c r="B8383" s="7" t="str">
        <f>IF('Payments Export'!A8387="","",'Payments Export'!B8387)</f>
        <v/>
      </c>
      <c r="C8383" s="7" t="str">
        <f>IF(IFERROR(VALUE('Payments Export'!H8387),'Payments Export'!H8387)&lt;&gt;0,IFERROR(VALUE('Payments Export'!H8387),'Payments Export'!H8387),"")</f>
        <v/>
      </c>
      <c r="D8383" s="7" t="str">
        <f>IF('Payments Export'!I8387="","",'Payments Export'!I8387)</f>
        <v/>
      </c>
      <c r="E8383" s="7" t="str">
        <f t="shared" si="260"/>
        <v/>
      </c>
      <c r="F8383" s="7" t="str">
        <f>IF('Payments Export'!A8387="","",'Payments Export'!N8387)</f>
        <v/>
      </c>
      <c r="G8383" s="7" t="str">
        <f>IF('Payments Export'!A8387="","",'Payments Export'!O8387)</f>
        <v/>
      </c>
      <c r="H8383" s="7" t="str">
        <f>IF('Payments Export'!B8387="","",G8383-F8383)</f>
        <v/>
      </c>
      <c r="I8383" s="3" t="str">
        <f>IF(C8383&lt;&gt;"",_xlfn.XLOOKUP(IFERROR(VALUE(C8383),C8383),'Items database'!A:A,'Items database'!B:B),(_xlfn.XLOOKUP(LEFT(E8383,3),Services,Services,"")))</f>
        <v/>
      </c>
      <c r="J8383" s="3" t="str">
        <f t="shared" si="261"/>
        <v/>
      </c>
    </row>
    <row r="8384" spans="1:10" x14ac:dyDescent="0.35">
      <c r="A8384" s="7" t="str">
        <f>IF('Payments Export'!A8388="","",'Payments Export'!A8388)</f>
        <v/>
      </c>
      <c r="B8384" s="7" t="str">
        <f>IF('Payments Export'!A8388="","",'Payments Export'!B8388)</f>
        <v/>
      </c>
      <c r="C8384" s="7" t="str">
        <f>IF(IFERROR(VALUE('Payments Export'!H8388),'Payments Export'!H8388)&lt;&gt;0,IFERROR(VALUE('Payments Export'!H8388),'Payments Export'!H8388),"")</f>
        <v/>
      </c>
      <c r="D8384" s="7" t="str">
        <f>IF('Payments Export'!I8388="","",'Payments Export'!I8388)</f>
        <v/>
      </c>
      <c r="E8384" s="7" t="str">
        <f t="shared" si="260"/>
        <v/>
      </c>
      <c r="F8384" s="7" t="str">
        <f>IF('Payments Export'!A8388="","",'Payments Export'!N8388)</f>
        <v/>
      </c>
      <c r="G8384" s="7" t="str">
        <f>IF('Payments Export'!A8388="","",'Payments Export'!O8388)</f>
        <v/>
      </c>
      <c r="H8384" s="7" t="str">
        <f>IF('Payments Export'!B8388="","",G8384-F8384)</f>
        <v/>
      </c>
      <c r="I8384" s="3" t="str">
        <f>IF(C8384&lt;&gt;"",_xlfn.XLOOKUP(IFERROR(VALUE(C8384),C8384),'Items database'!A:A,'Items database'!B:B),(_xlfn.XLOOKUP(LEFT(E8384,3),Services,Services,"")))</f>
        <v/>
      </c>
      <c r="J8384" s="3" t="str">
        <f t="shared" si="261"/>
        <v/>
      </c>
    </row>
    <row r="8385" spans="1:10" x14ac:dyDescent="0.35">
      <c r="A8385" s="7" t="str">
        <f>IF('Payments Export'!A8389="","",'Payments Export'!A8389)</f>
        <v/>
      </c>
      <c r="B8385" s="7" t="str">
        <f>IF('Payments Export'!A8389="","",'Payments Export'!B8389)</f>
        <v/>
      </c>
      <c r="C8385" s="7" t="str">
        <f>IF(IFERROR(VALUE('Payments Export'!H8389),'Payments Export'!H8389)&lt;&gt;0,IFERROR(VALUE('Payments Export'!H8389),'Payments Export'!H8389),"")</f>
        <v/>
      </c>
      <c r="D8385" s="7" t="str">
        <f>IF('Payments Export'!I8389="","",'Payments Export'!I8389)</f>
        <v/>
      </c>
      <c r="E8385" s="7" t="str">
        <f t="shared" ref="E8385:E8448" si="262">LEFT(D8385,66)</f>
        <v/>
      </c>
      <c r="F8385" s="7" t="str">
        <f>IF('Payments Export'!A8389="","",'Payments Export'!N8389)</f>
        <v/>
      </c>
      <c r="G8385" s="7" t="str">
        <f>IF('Payments Export'!A8389="","",'Payments Export'!O8389)</f>
        <v/>
      </c>
      <c r="H8385" s="7" t="str">
        <f>IF('Payments Export'!B8389="","",G8385-F8385)</f>
        <v/>
      </c>
      <c r="I8385" s="3" t="str">
        <f>IF(C8385&lt;&gt;"",_xlfn.XLOOKUP(IFERROR(VALUE(C8385),C8385),'Items database'!A:A,'Items database'!B:B),(_xlfn.XLOOKUP(LEFT(E8385,3),Services,Services,"")))</f>
        <v/>
      </c>
      <c r="J8385" s="3" t="str">
        <f t="shared" ref="J8385:J8448" si="263">IF(ISNUMBER(F8385)=TRUE,IF(F8385=0,"","GST"),"")</f>
        <v/>
      </c>
    </row>
    <row r="8386" spans="1:10" x14ac:dyDescent="0.35">
      <c r="A8386" s="7" t="str">
        <f>IF('Payments Export'!A8390="","",'Payments Export'!A8390)</f>
        <v/>
      </c>
      <c r="B8386" s="7" t="str">
        <f>IF('Payments Export'!A8390="","",'Payments Export'!B8390)</f>
        <v/>
      </c>
      <c r="C8386" s="7" t="str">
        <f>IF(IFERROR(VALUE('Payments Export'!H8390),'Payments Export'!H8390)&lt;&gt;0,IFERROR(VALUE('Payments Export'!H8390),'Payments Export'!H8390),"")</f>
        <v/>
      </c>
      <c r="D8386" s="7" t="str">
        <f>IF('Payments Export'!I8390="","",'Payments Export'!I8390)</f>
        <v/>
      </c>
      <c r="E8386" s="7" t="str">
        <f t="shared" si="262"/>
        <v/>
      </c>
      <c r="F8386" s="7" t="str">
        <f>IF('Payments Export'!A8390="","",'Payments Export'!N8390)</f>
        <v/>
      </c>
      <c r="G8386" s="7" t="str">
        <f>IF('Payments Export'!A8390="","",'Payments Export'!O8390)</f>
        <v/>
      </c>
      <c r="H8386" s="7" t="str">
        <f>IF('Payments Export'!B8390="","",G8386-F8386)</f>
        <v/>
      </c>
      <c r="I8386" s="3" t="str">
        <f>IF(C8386&lt;&gt;"",_xlfn.XLOOKUP(IFERROR(VALUE(C8386),C8386),'Items database'!A:A,'Items database'!B:B),(_xlfn.XLOOKUP(LEFT(E8386,3),Services,Services,"")))</f>
        <v/>
      </c>
      <c r="J8386" s="3" t="str">
        <f t="shared" si="263"/>
        <v/>
      </c>
    </row>
    <row r="8387" spans="1:10" x14ac:dyDescent="0.35">
      <c r="A8387" s="7" t="str">
        <f>IF('Payments Export'!A8391="","",'Payments Export'!A8391)</f>
        <v/>
      </c>
      <c r="B8387" s="7" t="str">
        <f>IF('Payments Export'!A8391="","",'Payments Export'!B8391)</f>
        <v/>
      </c>
      <c r="C8387" s="7" t="str">
        <f>IF(IFERROR(VALUE('Payments Export'!H8391),'Payments Export'!H8391)&lt;&gt;0,IFERROR(VALUE('Payments Export'!H8391),'Payments Export'!H8391),"")</f>
        <v/>
      </c>
      <c r="D8387" s="7" t="str">
        <f>IF('Payments Export'!I8391="","",'Payments Export'!I8391)</f>
        <v/>
      </c>
      <c r="E8387" s="7" t="str">
        <f t="shared" si="262"/>
        <v/>
      </c>
      <c r="F8387" s="7" t="str">
        <f>IF('Payments Export'!A8391="","",'Payments Export'!N8391)</f>
        <v/>
      </c>
      <c r="G8387" s="7" t="str">
        <f>IF('Payments Export'!A8391="","",'Payments Export'!O8391)</f>
        <v/>
      </c>
      <c r="H8387" s="7" t="str">
        <f>IF('Payments Export'!B8391="","",G8387-F8387)</f>
        <v/>
      </c>
      <c r="I8387" s="3" t="str">
        <f>IF(C8387&lt;&gt;"",_xlfn.XLOOKUP(IFERROR(VALUE(C8387),C8387),'Items database'!A:A,'Items database'!B:B),(_xlfn.XLOOKUP(LEFT(E8387,3),Services,Services,"")))</f>
        <v/>
      </c>
      <c r="J8387" s="3" t="str">
        <f t="shared" si="263"/>
        <v/>
      </c>
    </row>
    <row r="8388" spans="1:10" x14ac:dyDescent="0.35">
      <c r="A8388" s="7" t="str">
        <f>IF('Payments Export'!A8392="","",'Payments Export'!A8392)</f>
        <v/>
      </c>
      <c r="B8388" s="7" t="str">
        <f>IF('Payments Export'!A8392="","",'Payments Export'!B8392)</f>
        <v/>
      </c>
      <c r="C8388" s="7" t="str">
        <f>IF(IFERROR(VALUE('Payments Export'!H8392),'Payments Export'!H8392)&lt;&gt;0,IFERROR(VALUE('Payments Export'!H8392),'Payments Export'!H8392),"")</f>
        <v/>
      </c>
      <c r="D8388" s="7" t="str">
        <f>IF('Payments Export'!I8392="","",'Payments Export'!I8392)</f>
        <v/>
      </c>
      <c r="E8388" s="7" t="str">
        <f t="shared" si="262"/>
        <v/>
      </c>
      <c r="F8388" s="7" t="str">
        <f>IF('Payments Export'!A8392="","",'Payments Export'!N8392)</f>
        <v/>
      </c>
      <c r="G8388" s="7" t="str">
        <f>IF('Payments Export'!A8392="","",'Payments Export'!O8392)</f>
        <v/>
      </c>
      <c r="H8388" s="7" t="str">
        <f>IF('Payments Export'!B8392="","",G8388-F8388)</f>
        <v/>
      </c>
      <c r="I8388" s="3" t="str">
        <f>IF(C8388&lt;&gt;"",_xlfn.XLOOKUP(IFERROR(VALUE(C8388),C8388),'Items database'!A:A,'Items database'!B:B),(_xlfn.XLOOKUP(LEFT(E8388,3),Services,Services,"")))</f>
        <v/>
      </c>
      <c r="J8388" s="3" t="str">
        <f t="shared" si="263"/>
        <v/>
      </c>
    </row>
    <row r="8389" spans="1:10" x14ac:dyDescent="0.35">
      <c r="A8389" s="7" t="str">
        <f>IF('Payments Export'!A8393="","",'Payments Export'!A8393)</f>
        <v/>
      </c>
      <c r="B8389" s="7" t="str">
        <f>IF('Payments Export'!A8393="","",'Payments Export'!B8393)</f>
        <v/>
      </c>
      <c r="C8389" s="7" t="str">
        <f>IF(IFERROR(VALUE('Payments Export'!H8393),'Payments Export'!H8393)&lt;&gt;0,IFERROR(VALUE('Payments Export'!H8393),'Payments Export'!H8393),"")</f>
        <v/>
      </c>
      <c r="D8389" s="7" t="str">
        <f>IF('Payments Export'!I8393="","",'Payments Export'!I8393)</f>
        <v/>
      </c>
      <c r="E8389" s="7" t="str">
        <f t="shared" si="262"/>
        <v/>
      </c>
      <c r="F8389" s="7" t="str">
        <f>IF('Payments Export'!A8393="","",'Payments Export'!N8393)</f>
        <v/>
      </c>
      <c r="G8389" s="7" t="str">
        <f>IF('Payments Export'!A8393="","",'Payments Export'!O8393)</f>
        <v/>
      </c>
      <c r="H8389" s="7" t="str">
        <f>IF('Payments Export'!B8393="","",G8389-F8389)</f>
        <v/>
      </c>
      <c r="I8389" s="3" t="str">
        <f>IF(C8389&lt;&gt;"",_xlfn.XLOOKUP(IFERROR(VALUE(C8389),C8389),'Items database'!A:A,'Items database'!B:B),(_xlfn.XLOOKUP(LEFT(E8389,3),Services,Services,"")))</f>
        <v/>
      </c>
      <c r="J8389" s="3" t="str">
        <f t="shared" si="263"/>
        <v/>
      </c>
    </row>
    <row r="8390" spans="1:10" x14ac:dyDescent="0.35">
      <c r="A8390" s="7" t="str">
        <f>IF('Payments Export'!A8394="","",'Payments Export'!A8394)</f>
        <v/>
      </c>
      <c r="B8390" s="7" t="str">
        <f>IF('Payments Export'!A8394="","",'Payments Export'!B8394)</f>
        <v/>
      </c>
      <c r="C8390" s="7" t="str">
        <f>IF(IFERROR(VALUE('Payments Export'!H8394),'Payments Export'!H8394)&lt;&gt;0,IFERROR(VALUE('Payments Export'!H8394),'Payments Export'!H8394),"")</f>
        <v/>
      </c>
      <c r="D8390" s="7" t="str">
        <f>IF('Payments Export'!I8394="","",'Payments Export'!I8394)</f>
        <v/>
      </c>
      <c r="E8390" s="7" t="str">
        <f t="shared" si="262"/>
        <v/>
      </c>
      <c r="F8390" s="7" t="str">
        <f>IF('Payments Export'!A8394="","",'Payments Export'!N8394)</f>
        <v/>
      </c>
      <c r="G8390" s="7" t="str">
        <f>IF('Payments Export'!A8394="","",'Payments Export'!O8394)</f>
        <v/>
      </c>
      <c r="H8390" s="7" t="str">
        <f>IF('Payments Export'!B8394="","",G8390-F8390)</f>
        <v/>
      </c>
      <c r="I8390" s="3" t="str">
        <f>IF(C8390&lt;&gt;"",_xlfn.XLOOKUP(IFERROR(VALUE(C8390),C8390),'Items database'!A:A,'Items database'!B:B),(_xlfn.XLOOKUP(LEFT(E8390,3),Services,Services,"")))</f>
        <v/>
      </c>
      <c r="J8390" s="3" t="str">
        <f t="shared" si="263"/>
        <v/>
      </c>
    </row>
    <row r="8391" spans="1:10" x14ac:dyDescent="0.35">
      <c r="A8391" s="7" t="str">
        <f>IF('Payments Export'!A8395="","",'Payments Export'!A8395)</f>
        <v/>
      </c>
      <c r="B8391" s="7" t="str">
        <f>IF('Payments Export'!A8395="","",'Payments Export'!B8395)</f>
        <v/>
      </c>
      <c r="C8391" s="7" t="str">
        <f>IF(IFERROR(VALUE('Payments Export'!H8395),'Payments Export'!H8395)&lt;&gt;0,IFERROR(VALUE('Payments Export'!H8395),'Payments Export'!H8395),"")</f>
        <v/>
      </c>
      <c r="D8391" s="7" t="str">
        <f>IF('Payments Export'!I8395="","",'Payments Export'!I8395)</f>
        <v/>
      </c>
      <c r="E8391" s="7" t="str">
        <f t="shared" si="262"/>
        <v/>
      </c>
      <c r="F8391" s="7" t="str">
        <f>IF('Payments Export'!A8395="","",'Payments Export'!N8395)</f>
        <v/>
      </c>
      <c r="G8391" s="7" t="str">
        <f>IF('Payments Export'!A8395="","",'Payments Export'!O8395)</f>
        <v/>
      </c>
      <c r="H8391" s="7" t="str">
        <f>IF('Payments Export'!B8395="","",G8391-F8391)</f>
        <v/>
      </c>
      <c r="I8391" s="3" t="str">
        <f>IF(C8391&lt;&gt;"",_xlfn.XLOOKUP(IFERROR(VALUE(C8391),C8391),'Items database'!A:A,'Items database'!B:B),(_xlfn.XLOOKUP(LEFT(E8391,3),Services,Services,"")))</f>
        <v/>
      </c>
      <c r="J8391" s="3" t="str">
        <f t="shared" si="263"/>
        <v/>
      </c>
    </row>
    <row r="8392" spans="1:10" x14ac:dyDescent="0.35">
      <c r="A8392" s="7" t="str">
        <f>IF('Payments Export'!A8396="","",'Payments Export'!A8396)</f>
        <v/>
      </c>
      <c r="B8392" s="7" t="str">
        <f>IF('Payments Export'!A8396="","",'Payments Export'!B8396)</f>
        <v/>
      </c>
      <c r="C8392" s="7" t="str">
        <f>IF(IFERROR(VALUE('Payments Export'!H8396),'Payments Export'!H8396)&lt;&gt;0,IFERROR(VALUE('Payments Export'!H8396),'Payments Export'!H8396),"")</f>
        <v/>
      </c>
      <c r="D8392" s="7" t="str">
        <f>IF('Payments Export'!I8396="","",'Payments Export'!I8396)</f>
        <v/>
      </c>
      <c r="E8392" s="7" t="str">
        <f t="shared" si="262"/>
        <v/>
      </c>
      <c r="F8392" s="7" t="str">
        <f>IF('Payments Export'!A8396="","",'Payments Export'!N8396)</f>
        <v/>
      </c>
      <c r="G8392" s="7" t="str">
        <f>IF('Payments Export'!A8396="","",'Payments Export'!O8396)</f>
        <v/>
      </c>
      <c r="H8392" s="7" t="str">
        <f>IF('Payments Export'!B8396="","",G8392-F8392)</f>
        <v/>
      </c>
      <c r="I8392" s="3" t="str">
        <f>IF(C8392&lt;&gt;"",_xlfn.XLOOKUP(IFERROR(VALUE(C8392),C8392),'Items database'!A:A,'Items database'!B:B),(_xlfn.XLOOKUP(LEFT(E8392,3),Services,Services,"")))</f>
        <v/>
      </c>
      <c r="J8392" s="3" t="str">
        <f t="shared" si="263"/>
        <v/>
      </c>
    </row>
    <row r="8393" spans="1:10" x14ac:dyDescent="0.35">
      <c r="A8393" s="7" t="str">
        <f>IF('Payments Export'!A8397="","",'Payments Export'!A8397)</f>
        <v/>
      </c>
      <c r="B8393" s="7" t="str">
        <f>IF('Payments Export'!A8397="","",'Payments Export'!B8397)</f>
        <v/>
      </c>
      <c r="C8393" s="7" t="str">
        <f>IF(IFERROR(VALUE('Payments Export'!H8397),'Payments Export'!H8397)&lt;&gt;0,IFERROR(VALUE('Payments Export'!H8397),'Payments Export'!H8397),"")</f>
        <v/>
      </c>
      <c r="D8393" s="7" t="str">
        <f>IF('Payments Export'!I8397="","",'Payments Export'!I8397)</f>
        <v/>
      </c>
      <c r="E8393" s="7" t="str">
        <f t="shared" si="262"/>
        <v/>
      </c>
      <c r="F8393" s="7" t="str">
        <f>IF('Payments Export'!A8397="","",'Payments Export'!N8397)</f>
        <v/>
      </c>
      <c r="G8393" s="7" t="str">
        <f>IF('Payments Export'!A8397="","",'Payments Export'!O8397)</f>
        <v/>
      </c>
      <c r="H8393" s="7" t="str">
        <f>IF('Payments Export'!B8397="","",G8393-F8393)</f>
        <v/>
      </c>
      <c r="I8393" s="3" t="str">
        <f>IF(C8393&lt;&gt;"",_xlfn.XLOOKUP(IFERROR(VALUE(C8393),C8393),'Items database'!A:A,'Items database'!B:B),(_xlfn.XLOOKUP(LEFT(E8393,3),Services,Services,"")))</f>
        <v/>
      </c>
      <c r="J8393" s="3" t="str">
        <f t="shared" si="263"/>
        <v/>
      </c>
    </row>
    <row r="8394" spans="1:10" x14ac:dyDescent="0.35">
      <c r="A8394" s="7" t="str">
        <f>IF('Payments Export'!A8398="","",'Payments Export'!A8398)</f>
        <v/>
      </c>
      <c r="B8394" s="7" t="str">
        <f>IF('Payments Export'!A8398="","",'Payments Export'!B8398)</f>
        <v/>
      </c>
      <c r="C8394" s="7" t="str">
        <f>IF(IFERROR(VALUE('Payments Export'!H8398),'Payments Export'!H8398)&lt;&gt;0,IFERROR(VALUE('Payments Export'!H8398),'Payments Export'!H8398),"")</f>
        <v/>
      </c>
      <c r="D8394" s="7" t="str">
        <f>IF('Payments Export'!I8398="","",'Payments Export'!I8398)</f>
        <v/>
      </c>
      <c r="E8394" s="7" t="str">
        <f t="shared" si="262"/>
        <v/>
      </c>
      <c r="F8394" s="7" t="str">
        <f>IF('Payments Export'!A8398="","",'Payments Export'!N8398)</f>
        <v/>
      </c>
      <c r="G8394" s="7" t="str">
        <f>IF('Payments Export'!A8398="","",'Payments Export'!O8398)</f>
        <v/>
      </c>
      <c r="H8394" s="7" t="str">
        <f>IF('Payments Export'!B8398="","",G8394-F8394)</f>
        <v/>
      </c>
      <c r="I8394" s="3" t="str">
        <f>IF(C8394&lt;&gt;"",_xlfn.XLOOKUP(IFERROR(VALUE(C8394),C8394),'Items database'!A:A,'Items database'!B:B),(_xlfn.XLOOKUP(LEFT(E8394,3),Services,Services,"")))</f>
        <v/>
      </c>
      <c r="J8394" s="3" t="str">
        <f t="shared" si="263"/>
        <v/>
      </c>
    </row>
    <row r="8395" spans="1:10" x14ac:dyDescent="0.35">
      <c r="A8395" s="7" t="str">
        <f>IF('Payments Export'!A8399="","",'Payments Export'!A8399)</f>
        <v/>
      </c>
      <c r="B8395" s="7" t="str">
        <f>IF('Payments Export'!A8399="","",'Payments Export'!B8399)</f>
        <v/>
      </c>
      <c r="C8395" s="7" t="str">
        <f>IF(IFERROR(VALUE('Payments Export'!H8399),'Payments Export'!H8399)&lt;&gt;0,IFERROR(VALUE('Payments Export'!H8399),'Payments Export'!H8399),"")</f>
        <v/>
      </c>
      <c r="D8395" s="7" t="str">
        <f>IF('Payments Export'!I8399="","",'Payments Export'!I8399)</f>
        <v/>
      </c>
      <c r="E8395" s="7" t="str">
        <f t="shared" si="262"/>
        <v/>
      </c>
      <c r="F8395" s="7" t="str">
        <f>IF('Payments Export'!A8399="","",'Payments Export'!N8399)</f>
        <v/>
      </c>
      <c r="G8395" s="7" t="str">
        <f>IF('Payments Export'!A8399="","",'Payments Export'!O8399)</f>
        <v/>
      </c>
      <c r="H8395" s="7" t="str">
        <f>IF('Payments Export'!B8399="","",G8395-F8395)</f>
        <v/>
      </c>
      <c r="I8395" s="3" t="str">
        <f>IF(C8395&lt;&gt;"",_xlfn.XLOOKUP(IFERROR(VALUE(C8395),C8395),'Items database'!A:A,'Items database'!B:B),(_xlfn.XLOOKUP(LEFT(E8395,3),Services,Services,"")))</f>
        <v/>
      </c>
      <c r="J8395" s="3" t="str">
        <f t="shared" si="263"/>
        <v/>
      </c>
    </row>
    <row r="8396" spans="1:10" x14ac:dyDescent="0.35">
      <c r="A8396" s="7" t="str">
        <f>IF('Payments Export'!A8400="","",'Payments Export'!A8400)</f>
        <v/>
      </c>
      <c r="B8396" s="7" t="str">
        <f>IF('Payments Export'!A8400="","",'Payments Export'!B8400)</f>
        <v/>
      </c>
      <c r="C8396" s="7" t="str">
        <f>IF(IFERROR(VALUE('Payments Export'!H8400),'Payments Export'!H8400)&lt;&gt;0,IFERROR(VALUE('Payments Export'!H8400),'Payments Export'!H8400),"")</f>
        <v/>
      </c>
      <c r="D8396" s="7" t="str">
        <f>IF('Payments Export'!I8400="","",'Payments Export'!I8400)</f>
        <v/>
      </c>
      <c r="E8396" s="7" t="str">
        <f t="shared" si="262"/>
        <v/>
      </c>
      <c r="F8396" s="7" t="str">
        <f>IF('Payments Export'!A8400="","",'Payments Export'!N8400)</f>
        <v/>
      </c>
      <c r="G8396" s="7" t="str">
        <f>IF('Payments Export'!A8400="","",'Payments Export'!O8400)</f>
        <v/>
      </c>
      <c r="H8396" s="7" t="str">
        <f>IF('Payments Export'!B8400="","",G8396-F8396)</f>
        <v/>
      </c>
      <c r="I8396" s="3" t="str">
        <f>IF(C8396&lt;&gt;"",_xlfn.XLOOKUP(IFERROR(VALUE(C8396),C8396),'Items database'!A:A,'Items database'!B:B),(_xlfn.XLOOKUP(LEFT(E8396,3),Services,Services,"")))</f>
        <v/>
      </c>
      <c r="J8396" s="3" t="str">
        <f t="shared" si="263"/>
        <v/>
      </c>
    </row>
    <row r="8397" spans="1:10" x14ac:dyDescent="0.35">
      <c r="A8397" s="7" t="str">
        <f>IF('Payments Export'!A8401="","",'Payments Export'!A8401)</f>
        <v/>
      </c>
      <c r="B8397" s="7" t="str">
        <f>IF('Payments Export'!A8401="","",'Payments Export'!B8401)</f>
        <v/>
      </c>
      <c r="C8397" s="7" t="str">
        <f>IF(IFERROR(VALUE('Payments Export'!H8401),'Payments Export'!H8401)&lt;&gt;0,IFERROR(VALUE('Payments Export'!H8401),'Payments Export'!H8401),"")</f>
        <v/>
      </c>
      <c r="D8397" s="7" t="str">
        <f>IF('Payments Export'!I8401="","",'Payments Export'!I8401)</f>
        <v/>
      </c>
      <c r="E8397" s="7" t="str">
        <f t="shared" si="262"/>
        <v/>
      </c>
      <c r="F8397" s="7" t="str">
        <f>IF('Payments Export'!A8401="","",'Payments Export'!N8401)</f>
        <v/>
      </c>
      <c r="G8397" s="7" t="str">
        <f>IF('Payments Export'!A8401="","",'Payments Export'!O8401)</f>
        <v/>
      </c>
      <c r="H8397" s="7" t="str">
        <f>IF('Payments Export'!B8401="","",G8397-F8397)</f>
        <v/>
      </c>
      <c r="I8397" s="3" t="str">
        <f>IF(C8397&lt;&gt;"",_xlfn.XLOOKUP(IFERROR(VALUE(C8397),C8397),'Items database'!A:A,'Items database'!B:B),(_xlfn.XLOOKUP(LEFT(E8397,3),Services,Services,"")))</f>
        <v/>
      </c>
      <c r="J8397" s="3" t="str">
        <f t="shared" si="263"/>
        <v/>
      </c>
    </row>
    <row r="8398" spans="1:10" x14ac:dyDescent="0.35">
      <c r="A8398" s="7" t="str">
        <f>IF('Payments Export'!A8402="","",'Payments Export'!A8402)</f>
        <v/>
      </c>
      <c r="B8398" s="7" t="str">
        <f>IF('Payments Export'!A8402="","",'Payments Export'!B8402)</f>
        <v/>
      </c>
      <c r="C8398" s="7" t="str">
        <f>IF(IFERROR(VALUE('Payments Export'!H8402),'Payments Export'!H8402)&lt;&gt;0,IFERROR(VALUE('Payments Export'!H8402),'Payments Export'!H8402),"")</f>
        <v/>
      </c>
      <c r="D8398" s="7" t="str">
        <f>IF('Payments Export'!I8402="","",'Payments Export'!I8402)</f>
        <v/>
      </c>
      <c r="E8398" s="7" t="str">
        <f t="shared" si="262"/>
        <v/>
      </c>
      <c r="F8398" s="7" t="str">
        <f>IF('Payments Export'!A8402="","",'Payments Export'!N8402)</f>
        <v/>
      </c>
      <c r="G8398" s="7" t="str">
        <f>IF('Payments Export'!A8402="","",'Payments Export'!O8402)</f>
        <v/>
      </c>
      <c r="H8398" s="7" t="str">
        <f>IF('Payments Export'!B8402="","",G8398-F8398)</f>
        <v/>
      </c>
      <c r="I8398" s="3" t="str">
        <f>IF(C8398&lt;&gt;"",_xlfn.XLOOKUP(IFERROR(VALUE(C8398),C8398),'Items database'!A:A,'Items database'!B:B),(_xlfn.XLOOKUP(LEFT(E8398,3),Services,Services,"")))</f>
        <v/>
      </c>
      <c r="J8398" s="3" t="str">
        <f t="shared" si="263"/>
        <v/>
      </c>
    </row>
    <row r="8399" spans="1:10" x14ac:dyDescent="0.35">
      <c r="A8399" s="7" t="str">
        <f>IF('Payments Export'!A8403="","",'Payments Export'!A8403)</f>
        <v/>
      </c>
      <c r="B8399" s="7" t="str">
        <f>IF('Payments Export'!A8403="","",'Payments Export'!B8403)</f>
        <v/>
      </c>
      <c r="C8399" s="7" t="str">
        <f>IF(IFERROR(VALUE('Payments Export'!H8403),'Payments Export'!H8403)&lt;&gt;0,IFERROR(VALUE('Payments Export'!H8403),'Payments Export'!H8403),"")</f>
        <v/>
      </c>
      <c r="D8399" s="7" t="str">
        <f>IF('Payments Export'!I8403="","",'Payments Export'!I8403)</f>
        <v/>
      </c>
      <c r="E8399" s="7" t="str">
        <f t="shared" si="262"/>
        <v/>
      </c>
      <c r="F8399" s="7" t="str">
        <f>IF('Payments Export'!A8403="","",'Payments Export'!N8403)</f>
        <v/>
      </c>
      <c r="G8399" s="7" t="str">
        <f>IF('Payments Export'!A8403="","",'Payments Export'!O8403)</f>
        <v/>
      </c>
      <c r="H8399" s="7" t="str">
        <f>IF('Payments Export'!B8403="","",G8399-F8399)</f>
        <v/>
      </c>
      <c r="I8399" s="3" t="str">
        <f>IF(C8399&lt;&gt;"",_xlfn.XLOOKUP(IFERROR(VALUE(C8399),C8399),'Items database'!A:A,'Items database'!B:B),(_xlfn.XLOOKUP(LEFT(E8399,3),Services,Services,"")))</f>
        <v/>
      </c>
      <c r="J8399" s="3" t="str">
        <f t="shared" si="263"/>
        <v/>
      </c>
    </row>
    <row r="8400" spans="1:10" x14ac:dyDescent="0.35">
      <c r="A8400" s="7" t="str">
        <f>IF('Payments Export'!A8404="","",'Payments Export'!A8404)</f>
        <v/>
      </c>
      <c r="B8400" s="7" t="str">
        <f>IF('Payments Export'!A8404="","",'Payments Export'!B8404)</f>
        <v/>
      </c>
      <c r="C8400" s="7" t="str">
        <f>IF(IFERROR(VALUE('Payments Export'!H8404),'Payments Export'!H8404)&lt;&gt;0,IFERROR(VALUE('Payments Export'!H8404),'Payments Export'!H8404),"")</f>
        <v/>
      </c>
      <c r="D8400" s="7" t="str">
        <f>IF('Payments Export'!I8404="","",'Payments Export'!I8404)</f>
        <v/>
      </c>
      <c r="E8400" s="7" t="str">
        <f t="shared" si="262"/>
        <v/>
      </c>
      <c r="F8400" s="7" t="str">
        <f>IF('Payments Export'!A8404="","",'Payments Export'!N8404)</f>
        <v/>
      </c>
      <c r="G8400" s="7" t="str">
        <f>IF('Payments Export'!A8404="","",'Payments Export'!O8404)</f>
        <v/>
      </c>
      <c r="H8400" s="7" t="str">
        <f>IF('Payments Export'!B8404="","",G8400-F8400)</f>
        <v/>
      </c>
      <c r="I8400" s="3" t="str">
        <f>IF(C8400&lt;&gt;"",_xlfn.XLOOKUP(IFERROR(VALUE(C8400),C8400),'Items database'!A:A,'Items database'!B:B),(_xlfn.XLOOKUP(LEFT(E8400,3),Services,Services,"")))</f>
        <v/>
      </c>
      <c r="J8400" s="3" t="str">
        <f t="shared" si="263"/>
        <v/>
      </c>
    </row>
    <row r="8401" spans="1:10" x14ac:dyDescent="0.35">
      <c r="A8401" s="7" t="str">
        <f>IF('Payments Export'!A8405="","",'Payments Export'!A8405)</f>
        <v/>
      </c>
      <c r="B8401" s="7" t="str">
        <f>IF('Payments Export'!A8405="","",'Payments Export'!B8405)</f>
        <v/>
      </c>
      <c r="C8401" s="7" t="str">
        <f>IF(IFERROR(VALUE('Payments Export'!H8405),'Payments Export'!H8405)&lt;&gt;0,IFERROR(VALUE('Payments Export'!H8405),'Payments Export'!H8405),"")</f>
        <v/>
      </c>
      <c r="D8401" s="7" t="str">
        <f>IF('Payments Export'!I8405="","",'Payments Export'!I8405)</f>
        <v/>
      </c>
      <c r="E8401" s="7" t="str">
        <f t="shared" si="262"/>
        <v/>
      </c>
      <c r="F8401" s="7" t="str">
        <f>IF('Payments Export'!A8405="","",'Payments Export'!N8405)</f>
        <v/>
      </c>
      <c r="G8401" s="7" t="str">
        <f>IF('Payments Export'!A8405="","",'Payments Export'!O8405)</f>
        <v/>
      </c>
      <c r="H8401" s="7" t="str">
        <f>IF('Payments Export'!B8405="","",G8401-F8401)</f>
        <v/>
      </c>
      <c r="I8401" s="3" t="str">
        <f>IF(C8401&lt;&gt;"",_xlfn.XLOOKUP(IFERROR(VALUE(C8401),C8401),'Items database'!A:A,'Items database'!B:B),(_xlfn.XLOOKUP(LEFT(E8401,3),Services,Services,"")))</f>
        <v/>
      </c>
      <c r="J8401" s="3" t="str">
        <f t="shared" si="263"/>
        <v/>
      </c>
    </row>
    <row r="8402" spans="1:10" x14ac:dyDescent="0.35">
      <c r="A8402" s="7" t="str">
        <f>IF('Payments Export'!A8406="","",'Payments Export'!A8406)</f>
        <v/>
      </c>
      <c r="B8402" s="7" t="str">
        <f>IF('Payments Export'!A8406="","",'Payments Export'!B8406)</f>
        <v/>
      </c>
      <c r="C8402" s="7" t="str">
        <f>IF(IFERROR(VALUE('Payments Export'!H8406),'Payments Export'!H8406)&lt;&gt;0,IFERROR(VALUE('Payments Export'!H8406),'Payments Export'!H8406),"")</f>
        <v/>
      </c>
      <c r="D8402" s="7" t="str">
        <f>IF('Payments Export'!I8406="","",'Payments Export'!I8406)</f>
        <v/>
      </c>
      <c r="E8402" s="7" t="str">
        <f t="shared" si="262"/>
        <v/>
      </c>
      <c r="F8402" s="7" t="str">
        <f>IF('Payments Export'!A8406="","",'Payments Export'!N8406)</f>
        <v/>
      </c>
      <c r="G8402" s="7" t="str">
        <f>IF('Payments Export'!A8406="","",'Payments Export'!O8406)</f>
        <v/>
      </c>
      <c r="H8402" s="7" t="str">
        <f>IF('Payments Export'!B8406="","",G8402-F8402)</f>
        <v/>
      </c>
      <c r="I8402" s="3" t="str">
        <f>IF(C8402&lt;&gt;"",_xlfn.XLOOKUP(IFERROR(VALUE(C8402),C8402),'Items database'!A:A,'Items database'!B:B),(_xlfn.XLOOKUP(LEFT(E8402,3),Services,Services,"")))</f>
        <v/>
      </c>
      <c r="J8402" s="3" t="str">
        <f t="shared" si="263"/>
        <v/>
      </c>
    </row>
    <row r="8403" spans="1:10" x14ac:dyDescent="0.35">
      <c r="A8403" s="7" t="str">
        <f>IF('Payments Export'!A8407="","",'Payments Export'!A8407)</f>
        <v/>
      </c>
      <c r="B8403" s="7" t="str">
        <f>IF('Payments Export'!A8407="","",'Payments Export'!B8407)</f>
        <v/>
      </c>
      <c r="C8403" s="7" t="str">
        <f>IF(IFERROR(VALUE('Payments Export'!H8407),'Payments Export'!H8407)&lt;&gt;0,IFERROR(VALUE('Payments Export'!H8407),'Payments Export'!H8407),"")</f>
        <v/>
      </c>
      <c r="D8403" s="7" t="str">
        <f>IF('Payments Export'!I8407="","",'Payments Export'!I8407)</f>
        <v/>
      </c>
      <c r="E8403" s="7" t="str">
        <f t="shared" si="262"/>
        <v/>
      </c>
      <c r="F8403" s="7" t="str">
        <f>IF('Payments Export'!A8407="","",'Payments Export'!N8407)</f>
        <v/>
      </c>
      <c r="G8403" s="7" t="str">
        <f>IF('Payments Export'!A8407="","",'Payments Export'!O8407)</f>
        <v/>
      </c>
      <c r="H8403" s="7" t="str">
        <f>IF('Payments Export'!B8407="","",G8403-F8403)</f>
        <v/>
      </c>
      <c r="I8403" s="3" t="str">
        <f>IF(C8403&lt;&gt;"",_xlfn.XLOOKUP(IFERROR(VALUE(C8403),C8403),'Items database'!A:A,'Items database'!B:B),(_xlfn.XLOOKUP(LEFT(E8403,3),Services,Services,"")))</f>
        <v/>
      </c>
      <c r="J8403" s="3" t="str">
        <f t="shared" si="263"/>
        <v/>
      </c>
    </row>
    <row r="8404" spans="1:10" x14ac:dyDescent="0.35">
      <c r="A8404" s="7" t="str">
        <f>IF('Payments Export'!A8408="","",'Payments Export'!A8408)</f>
        <v/>
      </c>
      <c r="B8404" s="7" t="str">
        <f>IF('Payments Export'!A8408="","",'Payments Export'!B8408)</f>
        <v/>
      </c>
      <c r="C8404" s="7" t="str">
        <f>IF(IFERROR(VALUE('Payments Export'!H8408),'Payments Export'!H8408)&lt;&gt;0,IFERROR(VALUE('Payments Export'!H8408),'Payments Export'!H8408),"")</f>
        <v/>
      </c>
      <c r="D8404" s="7" t="str">
        <f>IF('Payments Export'!I8408="","",'Payments Export'!I8408)</f>
        <v/>
      </c>
      <c r="E8404" s="7" t="str">
        <f t="shared" si="262"/>
        <v/>
      </c>
      <c r="F8404" s="7" t="str">
        <f>IF('Payments Export'!A8408="","",'Payments Export'!N8408)</f>
        <v/>
      </c>
      <c r="G8404" s="7" t="str">
        <f>IF('Payments Export'!A8408="","",'Payments Export'!O8408)</f>
        <v/>
      </c>
      <c r="H8404" s="7" t="str">
        <f>IF('Payments Export'!B8408="","",G8404-F8404)</f>
        <v/>
      </c>
      <c r="I8404" s="3" t="str">
        <f>IF(C8404&lt;&gt;"",_xlfn.XLOOKUP(IFERROR(VALUE(C8404),C8404),'Items database'!A:A,'Items database'!B:B),(_xlfn.XLOOKUP(LEFT(E8404,3),Services,Services,"")))</f>
        <v/>
      </c>
      <c r="J8404" s="3" t="str">
        <f t="shared" si="263"/>
        <v/>
      </c>
    </row>
    <row r="8405" spans="1:10" x14ac:dyDescent="0.35">
      <c r="A8405" s="7" t="str">
        <f>IF('Payments Export'!A8409="","",'Payments Export'!A8409)</f>
        <v/>
      </c>
      <c r="B8405" s="7" t="str">
        <f>IF('Payments Export'!A8409="","",'Payments Export'!B8409)</f>
        <v/>
      </c>
      <c r="C8405" s="7" t="str">
        <f>IF(IFERROR(VALUE('Payments Export'!H8409),'Payments Export'!H8409)&lt;&gt;0,IFERROR(VALUE('Payments Export'!H8409),'Payments Export'!H8409),"")</f>
        <v/>
      </c>
      <c r="D8405" s="7" t="str">
        <f>IF('Payments Export'!I8409="","",'Payments Export'!I8409)</f>
        <v/>
      </c>
      <c r="E8405" s="7" t="str">
        <f t="shared" si="262"/>
        <v/>
      </c>
      <c r="F8405" s="7" t="str">
        <f>IF('Payments Export'!A8409="","",'Payments Export'!N8409)</f>
        <v/>
      </c>
      <c r="G8405" s="7" t="str">
        <f>IF('Payments Export'!A8409="","",'Payments Export'!O8409)</f>
        <v/>
      </c>
      <c r="H8405" s="7" t="str">
        <f>IF('Payments Export'!B8409="","",G8405-F8405)</f>
        <v/>
      </c>
      <c r="I8405" s="3" t="str">
        <f>IF(C8405&lt;&gt;"",_xlfn.XLOOKUP(IFERROR(VALUE(C8405),C8405),'Items database'!A:A,'Items database'!B:B),(_xlfn.XLOOKUP(LEFT(E8405,3),Services,Services,"")))</f>
        <v/>
      </c>
      <c r="J8405" s="3" t="str">
        <f t="shared" si="263"/>
        <v/>
      </c>
    </row>
    <row r="8406" spans="1:10" x14ac:dyDescent="0.35">
      <c r="A8406" s="7" t="str">
        <f>IF('Payments Export'!A8410="","",'Payments Export'!A8410)</f>
        <v/>
      </c>
      <c r="B8406" s="7" t="str">
        <f>IF('Payments Export'!A8410="","",'Payments Export'!B8410)</f>
        <v/>
      </c>
      <c r="C8406" s="7" t="str">
        <f>IF(IFERROR(VALUE('Payments Export'!H8410),'Payments Export'!H8410)&lt;&gt;0,IFERROR(VALUE('Payments Export'!H8410),'Payments Export'!H8410),"")</f>
        <v/>
      </c>
      <c r="D8406" s="7" t="str">
        <f>IF('Payments Export'!I8410="","",'Payments Export'!I8410)</f>
        <v/>
      </c>
      <c r="E8406" s="7" t="str">
        <f t="shared" si="262"/>
        <v/>
      </c>
      <c r="F8406" s="7" t="str">
        <f>IF('Payments Export'!A8410="","",'Payments Export'!N8410)</f>
        <v/>
      </c>
      <c r="G8406" s="7" t="str">
        <f>IF('Payments Export'!A8410="","",'Payments Export'!O8410)</f>
        <v/>
      </c>
      <c r="H8406" s="7" t="str">
        <f>IF('Payments Export'!B8410="","",G8406-F8406)</f>
        <v/>
      </c>
      <c r="I8406" s="3" t="str">
        <f>IF(C8406&lt;&gt;"",_xlfn.XLOOKUP(IFERROR(VALUE(C8406),C8406),'Items database'!A:A,'Items database'!B:B),(_xlfn.XLOOKUP(LEFT(E8406,3),Services,Services,"")))</f>
        <v/>
      </c>
      <c r="J8406" s="3" t="str">
        <f t="shared" si="263"/>
        <v/>
      </c>
    </row>
    <row r="8407" spans="1:10" x14ac:dyDescent="0.35">
      <c r="A8407" s="7" t="str">
        <f>IF('Payments Export'!A8411="","",'Payments Export'!A8411)</f>
        <v/>
      </c>
      <c r="B8407" s="7" t="str">
        <f>IF('Payments Export'!A8411="","",'Payments Export'!B8411)</f>
        <v/>
      </c>
      <c r="C8407" s="7" t="str">
        <f>IF(IFERROR(VALUE('Payments Export'!H8411),'Payments Export'!H8411)&lt;&gt;0,IFERROR(VALUE('Payments Export'!H8411),'Payments Export'!H8411),"")</f>
        <v/>
      </c>
      <c r="D8407" s="7" t="str">
        <f>IF('Payments Export'!I8411="","",'Payments Export'!I8411)</f>
        <v/>
      </c>
      <c r="E8407" s="7" t="str">
        <f t="shared" si="262"/>
        <v/>
      </c>
      <c r="F8407" s="7" t="str">
        <f>IF('Payments Export'!A8411="","",'Payments Export'!N8411)</f>
        <v/>
      </c>
      <c r="G8407" s="7" t="str">
        <f>IF('Payments Export'!A8411="","",'Payments Export'!O8411)</f>
        <v/>
      </c>
      <c r="H8407" s="7" t="str">
        <f>IF('Payments Export'!B8411="","",G8407-F8407)</f>
        <v/>
      </c>
      <c r="I8407" s="3" t="str">
        <f>IF(C8407&lt;&gt;"",_xlfn.XLOOKUP(IFERROR(VALUE(C8407),C8407),'Items database'!A:A,'Items database'!B:B),(_xlfn.XLOOKUP(LEFT(E8407,3),Services,Services,"")))</f>
        <v/>
      </c>
      <c r="J8407" s="3" t="str">
        <f t="shared" si="263"/>
        <v/>
      </c>
    </row>
    <row r="8408" spans="1:10" x14ac:dyDescent="0.35">
      <c r="A8408" s="7" t="str">
        <f>IF('Payments Export'!A8412="","",'Payments Export'!A8412)</f>
        <v/>
      </c>
      <c r="B8408" s="7" t="str">
        <f>IF('Payments Export'!A8412="","",'Payments Export'!B8412)</f>
        <v/>
      </c>
      <c r="C8408" s="7" t="str">
        <f>IF(IFERROR(VALUE('Payments Export'!H8412),'Payments Export'!H8412)&lt;&gt;0,IFERROR(VALUE('Payments Export'!H8412),'Payments Export'!H8412),"")</f>
        <v/>
      </c>
      <c r="D8408" s="7" t="str">
        <f>IF('Payments Export'!I8412="","",'Payments Export'!I8412)</f>
        <v/>
      </c>
      <c r="E8408" s="7" t="str">
        <f t="shared" si="262"/>
        <v/>
      </c>
      <c r="F8408" s="7" t="str">
        <f>IF('Payments Export'!A8412="","",'Payments Export'!N8412)</f>
        <v/>
      </c>
      <c r="G8408" s="7" t="str">
        <f>IF('Payments Export'!A8412="","",'Payments Export'!O8412)</f>
        <v/>
      </c>
      <c r="H8408" s="7" t="str">
        <f>IF('Payments Export'!B8412="","",G8408-F8408)</f>
        <v/>
      </c>
      <c r="I8408" s="3" t="str">
        <f>IF(C8408&lt;&gt;"",_xlfn.XLOOKUP(IFERROR(VALUE(C8408),C8408),'Items database'!A:A,'Items database'!B:B),(_xlfn.XLOOKUP(LEFT(E8408,3),Services,Services,"")))</f>
        <v/>
      </c>
      <c r="J8408" s="3" t="str">
        <f t="shared" si="263"/>
        <v/>
      </c>
    </row>
    <row r="8409" spans="1:10" x14ac:dyDescent="0.35">
      <c r="A8409" s="7" t="str">
        <f>IF('Payments Export'!A8413="","",'Payments Export'!A8413)</f>
        <v/>
      </c>
      <c r="B8409" s="7" t="str">
        <f>IF('Payments Export'!A8413="","",'Payments Export'!B8413)</f>
        <v/>
      </c>
      <c r="C8409" s="7" t="str">
        <f>IF(IFERROR(VALUE('Payments Export'!H8413),'Payments Export'!H8413)&lt;&gt;0,IFERROR(VALUE('Payments Export'!H8413),'Payments Export'!H8413),"")</f>
        <v/>
      </c>
      <c r="D8409" s="7" t="str">
        <f>IF('Payments Export'!I8413="","",'Payments Export'!I8413)</f>
        <v/>
      </c>
      <c r="E8409" s="7" t="str">
        <f t="shared" si="262"/>
        <v/>
      </c>
      <c r="F8409" s="7" t="str">
        <f>IF('Payments Export'!A8413="","",'Payments Export'!N8413)</f>
        <v/>
      </c>
      <c r="G8409" s="7" t="str">
        <f>IF('Payments Export'!A8413="","",'Payments Export'!O8413)</f>
        <v/>
      </c>
      <c r="H8409" s="7" t="str">
        <f>IF('Payments Export'!B8413="","",G8409-F8409)</f>
        <v/>
      </c>
      <c r="I8409" s="3" t="str">
        <f>IF(C8409&lt;&gt;"",_xlfn.XLOOKUP(IFERROR(VALUE(C8409),C8409),'Items database'!A:A,'Items database'!B:B),(_xlfn.XLOOKUP(LEFT(E8409,3),Services,Services,"")))</f>
        <v/>
      </c>
      <c r="J8409" s="3" t="str">
        <f t="shared" si="263"/>
        <v/>
      </c>
    </row>
    <row r="8410" spans="1:10" x14ac:dyDescent="0.35">
      <c r="A8410" s="7" t="str">
        <f>IF('Payments Export'!A8414="","",'Payments Export'!A8414)</f>
        <v/>
      </c>
      <c r="B8410" s="7" t="str">
        <f>IF('Payments Export'!A8414="","",'Payments Export'!B8414)</f>
        <v/>
      </c>
      <c r="C8410" s="7" t="str">
        <f>IF(IFERROR(VALUE('Payments Export'!H8414),'Payments Export'!H8414)&lt;&gt;0,IFERROR(VALUE('Payments Export'!H8414),'Payments Export'!H8414),"")</f>
        <v/>
      </c>
      <c r="D8410" s="7" t="str">
        <f>IF('Payments Export'!I8414="","",'Payments Export'!I8414)</f>
        <v/>
      </c>
      <c r="E8410" s="7" t="str">
        <f t="shared" si="262"/>
        <v/>
      </c>
      <c r="F8410" s="7" t="str">
        <f>IF('Payments Export'!A8414="","",'Payments Export'!N8414)</f>
        <v/>
      </c>
      <c r="G8410" s="7" t="str">
        <f>IF('Payments Export'!A8414="","",'Payments Export'!O8414)</f>
        <v/>
      </c>
      <c r="H8410" s="7" t="str">
        <f>IF('Payments Export'!B8414="","",G8410-F8410)</f>
        <v/>
      </c>
      <c r="I8410" s="3" t="str">
        <f>IF(C8410&lt;&gt;"",_xlfn.XLOOKUP(IFERROR(VALUE(C8410),C8410),'Items database'!A:A,'Items database'!B:B),(_xlfn.XLOOKUP(LEFT(E8410,3),Services,Services,"")))</f>
        <v/>
      </c>
      <c r="J8410" s="3" t="str">
        <f t="shared" si="263"/>
        <v/>
      </c>
    </row>
    <row r="8411" spans="1:10" x14ac:dyDescent="0.35">
      <c r="A8411" s="7" t="str">
        <f>IF('Payments Export'!A8415="","",'Payments Export'!A8415)</f>
        <v/>
      </c>
      <c r="B8411" s="7" t="str">
        <f>IF('Payments Export'!A8415="","",'Payments Export'!B8415)</f>
        <v/>
      </c>
      <c r="C8411" s="7" t="str">
        <f>IF(IFERROR(VALUE('Payments Export'!H8415),'Payments Export'!H8415)&lt;&gt;0,IFERROR(VALUE('Payments Export'!H8415),'Payments Export'!H8415),"")</f>
        <v/>
      </c>
      <c r="D8411" s="7" t="str">
        <f>IF('Payments Export'!I8415="","",'Payments Export'!I8415)</f>
        <v/>
      </c>
      <c r="E8411" s="7" t="str">
        <f t="shared" si="262"/>
        <v/>
      </c>
      <c r="F8411" s="7" t="str">
        <f>IF('Payments Export'!A8415="","",'Payments Export'!N8415)</f>
        <v/>
      </c>
      <c r="G8411" s="7" t="str">
        <f>IF('Payments Export'!A8415="","",'Payments Export'!O8415)</f>
        <v/>
      </c>
      <c r="H8411" s="7" t="str">
        <f>IF('Payments Export'!B8415="","",G8411-F8411)</f>
        <v/>
      </c>
      <c r="I8411" s="3" t="str">
        <f>IF(C8411&lt;&gt;"",_xlfn.XLOOKUP(IFERROR(VALUE(C8411),C8411),'Items database'!A:A,'Items database'!B:B),(_xlfn.XLOOKUP(LEFT(E8411,3),Services,Services,"")))</f>
        <v/>
      </c>
      <c r="J8411" s="3" t="str">
        <f t="shared" si="263"/>
        <v/>
      </c>
    </row>
    <row r="8412" spans="1:10" x14ac:dyDescent="0.35">
      <c r="A8412" s="7" t="str">
        <f>IF('Payments Export'!A8416="","",'Payments Export'!A8416)</f>
        <v/>
      </c>
      <c r="B8412" s="7" t="str">
        <f>IF('Payments Export'!A8416="","",'Payments Export'!B8416)</f>
        <v/>
      </c>
      <c r="C8412" s="7" t="str">
        <f>IF(IFERROR(VALUE('Payments Export'!H8416),'Payments Export'!H8416)&lt;&gt;0,IFERROR(VALUE('Payments Export'!H8416),'Payments Export'!H8416),"")</f>
        <v/>
      </c>
      <c r="D8412" s="7" t="str">
        <f>IF('Payments Export'!I8416="","",'Payments Export'!I8416)</f>
        <v/>
      </c>
      <c r="E8412" s="7" t="str">
        <f t="shared" si="262"/>
        <v/>
      </c>
      <c r="F8412" s="7" t="str">
        <f>IF('Payments Export'!A8416="","",'Payments Export'!N8416)</f>
        <v/>
      </c>
      <c r="G8412" s="7" t="str">
        <f>IF('Payments Export'!A8416="","",'Payments Export'!O8416)</f>
        <v/>
      </c>
      <c r="H8412" s="7" t="str">
        <f>IF('Payments Export'!B8416="","",G8412-F8412)</f>
        <v/>
      </c>
      <c r="I8412" s="3" t="str">
        <f>IF(C8412&lt;&gt;"",_xlfn.XLOOKUP(IFERROR(VALUE(C8412),C8412),'Items database'!A:A,'Items database'!B:B),(_xlfn.XLOOKUP(LEFT(E8412,3),Services,Services,"")))</f>
        <v/>
      </c>
      <c r="J8412" s="3" t="str">
        <f t="shared" si="263"/>
        <v/>
      </c>
    </row>
    <row r="8413" spans="1:10" x14ac:dyDescent="0.35">
      <c r="A8413" s="7" t="str">
        <f>IF('Payments Export'!A8417="","",'Payments Export'!A8417)</f>
        <v/>
      </c>
      <c r="B8413" s="7" t="str">
        <f>IF('Payments Export'!A8417="","",'Payments Export'!B8417)</f>
        <v/>
      </c>
      <c r="C8413" s="7" t="str">
        <f>IF(IFERROR(VALUE('Payments Export'!H8417),'Payments Export'!H8417)&lt;&gt;0,IFERROR(VALUE('Payments Export'!H8417),'Payments Export'!H8417),"")</f>
        <v/>
      </c>
      <c r="D8413" s="7" t="str">
        <f>IF('Payments Export'!I8417="","",'Payments Export'!I8417)</f>
        <v/>
      </c>
      <c r="E8413" s="7" t="str">
        <f t="shared" si="262"/>
        <v/>
      </c>
      <c r="F8413" s="7" t="str">
        <f>IF('Payments Export'!A8417="","",'Payments Export'!N8417)</f>
        <v/>
      </c>
      <c r="G8413" s="7" t="str">
        <f>IF('Payments Export'!A8417="","",'Payments Export'!O8417)</f>
        <v/>
      </c>
      <c r="H8413" s="7" t="str">
        <f>IF('Payments Export'!B8417="","",G8413-F8413)</f>
        <v/>
      </c>
      <c r="I8413" s="3" t="str">
        <f>IF(C8413&lt;&gt;"",_xlfn.XLOOKUP(IFERROR(VALUE(C8413),C8413),'Items database'!A:A,'Items database'!B:B),(_xlfn.XLOOKUP(LEFT(E8413,3),Services,Services,"")))</f>
        <v/>
      </c>
      <c r="J8413" s="3" t="str">
        <f t="shared" si="263"/>
        <v/>
      </c>
    </row>
    <row r="8414" spans="1:10" x14ac:dyDescent="0.35">
      <c r="A8414" s="7" t="str">
        <f>IF('Payments Export'!A8418="","",'Payments Export'!A8418)</f>
        <v/>
      </c>
      <c r="B8414" s="7" t="str">
        <f>IF('Payments Export'!A8418="","",'Payments Export'!B8418)</f>
        <v/>
      </c>
      <c r="C8414" s="7" t="str">
        <f>IF(IFERROR(VALUE('Payments Export'!H8418),'Payments Export'!H8418)&lt;&gt;0,IFERROR(VALUE('Payments Export'!H8418),'Payments Export'!H8418),"")</f>
        <v/>
      </c>
      <c r="D8414" s="7" t="str">
        <f>IF('Payments Export'!I8418="","",'Payments Export'!I8418)</f>
        <v/>
      </c>
      <c r="E8414" s="7" t="str">
        <f t="shared" si="262"/>
        <v/>
      </c>
      <c r="F8414" s="7" t="str">
        <f>IF('Payments Export'!A8418="","",'Payments Export'!N8418)</f>
        <v/>
      </c>
      <c r="G8414" s="7" t="str">
        <f>IF('Payments Export'!A8418="","",'Payments Export'!O8418)</f>
        <v/>
      </c>
      <c r="H8414" s="7" t="str">
        <f>IF('Payments Export'!B8418="","",G8414-F8414)</f>
        <v/>
      </c>
      <c r="I8414" s="3" t="str">
        <f>IF(C8414&lt;&gt;"",_xlfn.XLOOKUP(IFERROR(VALUE(C8414),C8414),'Items database'!A:A,'Items database'!B:B),(_xlfn.XLOOKUP(LEFT(E8414,3),Services,Services,"")))</f>
        <v/>
      </c>
      <c r="J8414" s="3" t="str">
        <f t="shared" si="263"/>
        <v/>
      </c>
    </row>
    <row r="8415" spans="1:10" x14ac:dyDescent="0.35">
      <c r="A8415" s="7" t="str">
        <f>IF('Payments Export'!A8419="","",'Payments Export'!A8419)</f>
        <v/>
      </c>
      <c r="B8415" s="7" t="str">
        <f>IF('Payments Export'!A8419="","",'Payments Export'!B8419)</f>
        <v/>
      </c>
      <c r="C8415" s="7" t="str">
        <f>IF(IFERROR(VALUE('Payments Export'!H8419),'Payments Export'!H8419)&lt;&gt;0,IFERROR(VALUE('Payments Export'!H8419),'Payments Export'!H8419),"")</f>
        <v/>
      </c>
      <c r="D8415" s="7" t="str">
        <f>IF('Payments Export'!I8419="","",'Payments Export'!I8419)</f>
        <v/>
      </c>
      <c r="E8415" s="7" t="str">
        <f t="shared" si="262"/>
        <v/>
      </c>
      <c r="F8415" s="7" t="str">
        <f>IF('Payments Export'!A8419="","",'Payments Export'!N8419)</f>
        <v/>
      </c>
      <c r="G8415" s="7" t="str">
        <f>IF('Payments Export'!A8419="","",'Payments Export'!O8419)</f>
        <v/>
      </c>
      <c r="H8415" s="7" t="str">
        <f>IF('Payments Export'!B8419="","",G8415-F8415)</f>
        <v/>
      </c>
      <c r="I8415" s="3" t="str">
        <f>IF(C8415&lt;&gt;"",_xlfn.XLOOKUP(IFERROR(VALUE(C8415),C8415),'Items database'!A:A,'Items database'!B:B),(_xlfn.XLOOKUP(LEFT(E8415,3),Services,Services,"")))</f>
        <v/>
      </c>
      <c r="J8415" s="3" t="str">
        <f t="shared" si="263"/>
        <v/>
      </c>
    </row>
    <row r="8416" spans="1:10" x14ac:dyDescent="0.35">
      <c r="A8416" s="7" t="str">
        <f>IF('Payments Export'!A8420="","",'Payments Export'!A8420)</f>
        <v/>
      </c>
      <c r="B8416" s="7" t="str">
        <f>IF('Payments Export'!A8420="","",'Payments Export'!B8420)</f>
        <v/>
      </c>
      <c r="C8416" s="7" t="str">
        <f>IF(IFERROR(VALUE('Payments Export'!H8420),'Payments Export'!H8420)&lt;&gt;0,IFERROR(VALUE('Payments Export'!H8420),'Payments Export'!H8420),"")</f>
        <v/>
      </c>
      <c r="D8416" s="7" t="str">
        <f>IF('Payments Export'!I8420="","",'Payments Export'!I8420)</f>
        <v/>
      </c>
      <c r="E8416" s="7" t="str">
        <f t="shared" si="262"/>
        <v/>
      </c>
      <c r="F8416" s="7" t="str">
        <f>IF('Payments Export'!A8420="","",'Payments Export'!N8420)</f>
        <v/>
      </c>
      <c r="G8416" s="7" t="str">
        <f>IF('Payments Export'!A8420="","",'Payments Export'!O8420)</f>
        <v/>
      </c>
      <c r="H8416" s="7" t="str">
        <f>IF('Payments Export'!B8420="","",G8416-F8416)</f>
        <v/>
      </c>
      <c r="I8416" s="3" t="str">
        <f>IF(C8416&lt;&gt;"",_xlfn.XLOOKUP(IFERROR(VALUE(C8416),C8416),'Items database'!A:A,'Items database'!B:B),(_xlfn.XLOOKUP(LEFT(E8416,3),Services,Services,"")))</f>
        <v/>
      </c>
      <c r="J8416" s="3" t="str">
        <f t="shared" si="263"/>
        <v/>
      </c>
    </row>
    <row r="8417" spans="1:10" x14ac:dyDescent="0.35">
      <c r="A8417" s="7" t="str">
        <f>IF('Payments Export'!A8421="","",'Payments Export'!A8421)</f>
        <v/>
      </c>
      <c r="B8417" s="7" t="str">
        <f>IF('Payments Export'!A8421="","",'Payments Export'!B8421)</f>
        <v/>
      </c>
      <c r="C8417" s="7" t="str">
        <f>IF(IFERROR(VALUE('Payments Export'!H8421),'Payments Export'!H8421)&lt;&gt;0,IFERROR(VALUE('Payments Export'!H8421),'Payments Export'!H8421),"")</f>
        <v/>
      </c>
      <c r="D8417" s="7" t="str">
        <f>IF('Payments Export'!I8421="","",'Payments Export'!I8421)</f>
        <v/>
      </c>
      <c r="E8417" s="7" t="str">
        <f t="shared" si="262"/>
        <v/>
      </c>
      <c r="F8417" s="7" t="str">
        <f>IF('Payments Export'!A8421="","",'Payments Export'!N8421)</f>
        <v/>
      </c>
      <c r="G8417" s="7" t="str">
        <f>IF('Payments Export'!A8421="","",'Payments Export'!O8421)</f>
        <v/>
      </c>
      <c r="H8417" s="7" t="str">
        <f>IF('Payments Export'!B8421="","",G8417-F8417)</f>
        <v/>
      </c>
      <c r="I8417" s="3" t="str">
        <f>IF(C8417&lt;&gt;"",_xlfn.XLOOKUP(IFERROR(VALUE(C8417),C8417),'Items database'!A:A,'Items database'!B:B),(_xlfn.XLOOKUP(LEFT(E8417,3),Services,Services,"")))</f>
        <v/>
      </c>
      <c r="J8417" s="3" t="str">
        <f t="shared" si="263"/>
        <v/>
      </c>
    </row>
    <row r="8418" spans="1:10" x14ac:dyDescent="0.35">
      <c r="A8418" s="7" t="str">
        <f>IF('Payments Export'!A8422="","",'Payments Export'!A8422)</f>
        <v/>
      </c>
      <c r="B8418" s="7" t="str">
        <f>IF('Payments Export'!A8422="","",'Payments Export'!B8422)</f>
        <v/>
      </c>
      <c r="C8418" s="7" t="str">
        <f>IF(IFERROR(VALUE('Payments Export'!H8422),'Payments Export'!H8422)&lt;&gt;0,IFERROR(VALUE('Payments Export'!H8422),'Payments Export'!H8422),"")</f>
        <v/>
      </c>
      <c r="D8418" s="7" t="str">
        <f>IF('Payments Export'!I8422="","",'Payments Export'!I8422)</f>
        <v/>
      </c>
      <c r="E8418" s="7" t="str">
        <f t="shared" si="262"/>
        <v/>
      </c>
      <c r="F8418" s="7" t="str">
        <f>IF('Payments Export'!A8422="","",'Payments Export'!N8422)</f>
        <v/>
      </c>
      <c r="G8418" s="7" t="str">
        <f>IF('Payments Export'!A8422="","",'Payments Export'!O8422)</f>
        <v/>
      </c>
      <c r="H8418" s="7" t="str">
        <f>IF('Payments Export'!B8422="","",G8418-F8418)</f>
        <v/>
      </c>
      <c r="I8418" s="3" t="str">
        <f>IF(C8418&lt;&gt;"",_xlfn.XLOOKUP(IFERROR(VALUE(C8418),C8418),'Items database'!A:A,'Items database'!B:B),(_xlfn.XLOOKUP(LEFT(E8418,3),Services,Services,"")))</f>
        <v/>
      </c>
      <c r="J8418" s="3" t="str">
        <f t="shared" si="263"/>
        <v/>
      </c>
    </row>
    <row r="8419" spans="1:10" x14ac:dyDescent="0.35">
      <c r="A8419" s="7" t="str">
        <f>IF('Payments Export'!A8423="","",'Payments Export'!A8423)</f>
        <v/>
      </c>
      <c r="B8419" s="7" t="str">
        <f>IF('Payments Export'!A8423="","",'Payments Export'!B8423)</f>
        <v/>
      </c>
      <c r="C8419" s="7" t="str">
        <f>IF(IFERROR(VALUE('Payments Export'!H8423),'Payments Export'!H8423)&lt;&gt;0,IFERROR(VALUE('Payments Export'!H8423),'Payments Export'!H8423),"")</f>
        <v/>
      </c>
      <c r="D8419" s="7" t="str">
        <f>IF('Payments Export'!I8423="","",'Payments Export'!I8423)</f>
        <v/>
      </c>
      <c r="E8419" s="7" t="str">
        <f t="shared" si="262"/>
        <v/>
      </c>
      <c r="F8419" s="7" t="str">
        <f>IF('Payments Export'!A8423="","",'Payments Export'!N8423)</f>
        <v/>
      </c>
      <c r="G8419" s="7" t="str">
        <f>IF('Payments Export'!A8423="","",'Payments Export'!O8423)</f>
        <v/>
      </c>
      <c r="H8419" s="7" t="str">
        <f>IF('Payments Export'!B8423="","",G8419-F8419)</f>
        <v/>
      </c>
      <c r="I8419" s="3" t="str">
        <f>IF(C8419&lt;&gt;"",_xlfn.XLOOKUP(IFERROR(VALUE(C8419),C8419),'Items database'!A:A,'Items database'!B:B),(_xlfn.XLOOKUP(LEFT(E8419,3),Services,Services,"")))</f>
        <v/>
      </c>
      <c r="J8419" s="3" t="str">
        <f t="shared" si="263"/>
        <v/>
      </c>
    </row>
    <row r="8420" spans="1:10" x14ac:dyDescent="0.35">
      <c r="A8420" s="7" t="str">
        <f>IF('Payments Export'!A8424="","",'Payments Export'!A8424)</f>
        <v/>
      </c>
      <c r="B8420" s="7" t="str">
        <f>IF('Payments Export'!A8424="","",'Payments Export'!B8424)</f>
        <v/>
      </c>
      <c r="C8420" s="7" t="str">
        <f>IF(IFERROR(VALUE('Payments Export'!H8424),'Payments Export'!H8424)&lt;&gt;0,IFERROR(VALUE('Payments Export'!H8424),'Payments Export'!H8424),"")</f>
        <v/>
      </c>
      <c r="D8420" s="7" t="str">
        <f>IF('Payments Export'!I8424="","",'Payments Export'!I8424)</f>
        <v/>
      </c>
      <c r="E8420" s="7" t="str">
        <f t="shared" si="262"/>
        <v/>
      </c>
      <c r="F8420" s="7" t="str">
        <f>IF('Payments Export'!A8424="","",'Payments Export'!N8424)</f>
        <v/>
      </c>
      <c r="G8420" s="7" t="str">
        <f>IF('Payments Export'!A8424="","",'Payments Export'!O8424)</f>
        <v/>
      </c>
      <c r="H8420" s="7" t="str">
        <f>IF('Payments Export'!B8424="","",G8420-F8420)</f>
        <v/>
      </c>
      <c r="I8420" s="3" t="str">
        <f>IF(C8420&lt;&gt;"",_xlfn.XLOOKUP(IFERROR(VALUE(C8420),C8420),'Items database'!A:A,'Items database'!B:B),(_xlfn.XLOOKUP(LEFT(E8420,3),Services,Services,"")))</f>
        <v/>
      </c>
      <c r="J8420" s="3" t="str">
        <f t="shared" si="263"/>
        <v/>
      </c>
    </row>
    <row r="8421" spans="1:10" x14ac:dyDescent="0.35">
      <c r="A8421" s="7" t="str">
        <f>IF('Payments Export'!A8425="","",'Payments Export'!A8425)</f>
        <v/>
      </c>
      <c r="B8421" s="7" t="str">
        <f>IF('Payments Export'!A8425="","",'Payments Export'!B8425)</f>
        <v/>
      </c>
      <c r="C8421" s="7" t="str">
        <f>IF(IFERROR(VALUE('Payments Export'!H8425),'Payments Export'!H8425)&lt;&gt;0,IFERROR(VALUE('Payments Export'!H8425),'Payments Export'!H8425),"")</f>
        <v/>
      </c>
      <c r="D8421" s="7" t="str">
        <f>IF('Payments Export'!I8425="","",'Payments Export'!I8425)</f>
        <v/>
      </c>
      <c r="E8421" s="7" t="str">
        <f t="shared" si="262"/>
        <v/>
      </c>
      <c r="F8421" s="7" t="str">
        <f>IF('Payments Export'!A8425="","",'Payments Export'!N8425)</f>
        <v/>
      </c>
      <c r="G8421" s="7" t="str">
        <f>IF('Payments Export'!A8425="","",'Payments Export'!O8425)</f>
        <v/>
      </c>
      <c r="H8421" s="7" t="str">
        <f>IF('Payments Export'!B8425="","",G8421-F8421)</f>
        <v/>
      </c>
      <c r="I8421" s="3" t="str">
        <f>IF(C8421&lt;&gt;"",_xlfn.XLOOKUP(IFERROR(VALUE(C8421),C8421),'Items database'!A:A,'Items database'!B:B),(_xlfn.XLOOKUP(LEFT(E8421,3),Services,Services,"")))</f>
        <v/>
      </c>
      <c r="J8421" s="3" t="str">
        <f t="shared" si="263"/>
        <v/>
      </c>
    </row>
    <row r="8422" spans="1:10" x14ac:dyDescent="0.35">
      <c r="A8422" s="7" t="str">
        <f>IF('Payments Export'!A8426="","",'Payments Export'!A8426)</f>
        <v/>
      </c>
      <c r="B8422" s="7" t="str">
        <f>IF('Payments Export'!A8426="","",'Payments Export'!B8426)</f>
        <v/>
      </c>
      <c r="C8422" s="7" t="str">
        <f>IF(IFERROR(VALUE('Payments Export'!H8426),'Payments Export'!H8426)&lt;&gt;0,IFERROR(VALUE('Payments Export'!H8426),'Payments Export'!H8426),"")</f>
        <v/>
      </c>
      <c r="D8422" s="7" t="str">
        <f>IF('Payments Export'!I8426="","",'Payments Export'!I8426)</f>
        <v/>
      </c>
      <c r="E8422" s="7" t="str">
        <f t="shared" si="262"/>
        <v/>
      </c>
      <c r="F8422" s="7" t="str">
        <f>IF('Payments Export'!A8426="","",'Payments Export'!N8426)</f>
        <v/>
      </c>
      <c r="G8422" s="7" t="str">
        <f>IF('Payments Export'!A8426="","",'Payments Export'!O8426)</f>
        <v/>
      </c>
      <c r="H8422" s="7" t="str">
        <f>IF('Payments Export'!B8426="","",G8422-F8422)</f>
        <v/>
      </c>
      <c r="I8422" s="3" t="str">
        <f>IF(C8422&lt;&gt;"",_xlfn.XLOOKUP(IFERROR(VALUE(C8422),C8422),'Items database'!A:A,'Items database'!B:B),(_xlfn.XLOOKUP(LEFT(E8422,3),Services,Services,"")))</f>
        <v/>
      </c>
      <c r="J8422" s="3" t="str">
        <f t="shared" si="263"/>
        <v/>
      </c>
    </row>
    <row r="8423" spans="1:10" x14ac:dyDescent="0.35">
      <c r="A8423" s="7" t="str">
        <f>IF('Payments Export'!A8427="","",'Payments Export'!A8427)</f>
        <v/>
      </c>
      <c r="B8423" s="7" t="str">
        <f>IF('Payments Export'!A8427="","",'Payments Export'!B8427)</f>
        <v/>
      </c>
      <c r="C8423" s="7" t="str">
        <f>IF(IFERROR(VALUE('Payments Export'!H8427),'Payments Export'!H8427)&lt;&gt;0,IFERROR(VALUE('Payments Export'!H8427),'Payments Export'!H8427),"")</f>
        <v/>
      </c>
      <c r="D8423" s="7" t="str">
        <f>IF('Payments Export'!I8427="","",'Payments Export'!I8427)</f>
        <v/>
      </c>
      <c r="E8423" s="7" t="str">
        <f t="shared" si="262"/>
        <v/>
      </c>
      <c r="F8423" s="7" t="str">
        <f>IF('Payments Export'!A8427="","",'Payments Export'!N8427)</f>
        <v/>
      </c>
      <c r="G8423" s="7" t="str">
        <f>IF('Payments Export'!A8427="","",'Payments Export'!O8427)</f>
        <v/>
      </c>
      <c r="H8423" s="7" t="str">
        <f>IF('Payments Export'!B8427="","",G8423-F8423)</f>
        <v/>
      </c>
      <c r="I8423" s="3" t="str">
        <f>IF(C8423&lt;&gt;"",_xlfn.XLOOKUP(IFERROR(VALUE(C8423),C8423),'Items database'!A:A,'Items database'!B:B),(_xlfn.XLOOKUP(LEFT(E8423,3),Services,Services,"")))</f>
        <v/>
      </c>
      <c r="J8423" s="3" t="str">
        <f t="shared" si="263"/>
        <v/>
      </c>
    </row>
    <row r="8424" spans="1:10" x14ac:dyDescent="0.35">
      <c r="A8424" s="7" t="str">
        <f>IF('Payments Export'!A8428="","",'Payments Export'!A8428)</f>
        <v/>
      </c>
      <c r="B8424" s="7" t="str">
        <f>IF('Payments Export'!A8428="","",'Payments Export'!B8428)</f>
        <v/>
      </c>
      <c r="C8424" s="7" t="str">
        <f>IF(IFERROR(VALUE('Payments Export'!H8428),'Payments Export'!H8428)&lt;&gt;0,IFERROR(VALUE('Payments Export'!H8428),'Payments Export'!H8428),"")</f>
        <v/>
      </c>
      <c r="D8424" s="7" t="str">
        <f>IF('Payments Export'!I8428="","",'Payments Export'!I8428)</f>
        <v/>
      </c>
      <c r="E8424" s="7" t="str">
        <f t="shared" si="262"/>
        <v/>
      </c>
      <c r="F8424" s="7" t="str">
        <f>IF('Payments Export'!A8428="","",'Payments Export'!N8428)</f>
        <v/>
      </c>
      <c r="G8424" s="7" t="str">
        <f>IF('Payments Export'!A8428="","",'Payments Export'!O8428)</f>
        <v/>
      </c>
      <c r="H8424" s="7" t="str">
        <f>IF('Payments Export'!B8428="","",G8424-F8424)</f>
        <v/>
      </c>
      <c r="I8424" s="3" t="str">
        <f>IF(C8424&lt;&gt;"",_xlfn.XLOOKUP(IFERROR(VALUE(C8424),C8424),'Items database'!A:A,'Items database'!B:B),(_xlfn.XLOOKUP(LEFT(E8424,3),Services,Services,"")))</f>
        <v/>
      </c>
      <c r="J8424" s="3" t="str">
        <f t="shared" si="263"/>
        <v/>
      </c>
    </row>
    <row r="8425" spans="1:10" x14ac:dyDescent="0.35">
      <c r="A8425" s="7" t="str">
        <f>IF('Payments Export'!A8429="","",'Payments Export'!A8429)</f>
        <v/>
      </c>
      <c r="B8425" s="7" t="str">
        <f>IF('Payments Export'!A8429="","",'Payments Export'!B8429)</f>
        <v/>
      </c>
      <c r="C8425" s="7" t="str">
        <f>IF(IFERROR(VALUE('Payments Export'!H8429),'Payments Export'!H8429)&lt;&gt;0,IFERROR(VALUE('Payments Export'!H8429),'Payments Export'!H8429),"")</f>
        <v/>
      </c>
      <c r="D8425" s="7" t="str">
        <f>IF('Payments Export'!I8429="","",'Payments Export'!I8429)</f>
        <v/>
      </c>
      <c r="E8425" s="7" t="str">
        <f t="shared" si="262"/>
        <v/>
      </c>
      <c r="F8425" s="7" t="str">
        <f>IF('Payments Export'!A8429="","",'Payments Export'!N8429)</f>
        <v/>
      </c>
      <c r="G8425" s="7" t="str">
        <f>IF('Payments Export'!A8429="","",'Payments Export'!O8429)</f>
        <v/>
      </c>
      <c r="H8425" s="7" t="str">
        <f>IF('Payments Export'!B8429="","",G8425-F8425)</f>
        <v/>
      </c>
      <c r="I8425" s="3" t="str">
        <f>IF(C8425&lt;&gt;"",_xlfn.XLOOKUP(IFERROR(VALUE(C8425),C8425),'Items database'!A:A,'Items database'!B:B),(_xlfn.XLOOKUP(LEFT(E8425,3),Services,Services,"")))</f>
        <v/>
      </c>
      <c r="J8425" s="3" t="str">
        <f t="shared" si="263"/>
        <v/>
      </c>
    </row>
    <row r="8426" spans="1:10" x14ac:dyDescent="0.35">
      <c r="A8426" s="7" t="str">
        <f>IF('Payments Export'!A8430="","",'Payments Export'!A8430)</f>
        <v/>
      </c>
      <c r="B8426" s="7" t="str">
        <f>IF('Payments Export'!A8430="","",'Payments Export'!B8430)</f>
        <v/>
      </c>
      <c r="C8426" s="7" t="str">
        <f>IF(IFERROR(VALUE('Payments Export'!H8430),'Payments Export'!H8430)&lt;&gt;0,IFERROR(VALUE('Payments Export'!H8430),'Payments Export'!H8430),"")</f>
        <v/>
      </c>
      <c r="D8426" s="7" t="str">
        <f>IF('Payments Export'!I8430="","",'Payments Export'!I8430)</f>
        <v/>
      </c>
      <c r="E8426" s="7" t="str">
        <f t="shared" si="262"/>
        <v/>
      </c>
      <c r="F8426" s="7" t="str">
        <f>IF('Payments Export'!A8430="","",'Payments Export'!N8430)</f>
        <v/>
      </c>
      <c r="G8426" s="7" t="str">
        <f>IF('Payments Export'!A8430="","",'Payments Export'!O8430)</f>
        <v/>
      </c>
      <c r="H8426" s="7" t="str">
        <f>IF('Payments Export'!B8430="","",G8426-F8426)</f>
        <v/>
      </c>
      <c r="I8426" s="3" t="str">
        <f>IF(C8426&lt;&gt;"",_xlfn.XLOOKUP(IFERROR(VALUE(C8426),C8426),'Items database'!A:A,'Items database'!B:B),(_xlfn.XLOOKUP(LEFT(E8426,3),Services,Services,"")))</f>
        <v/>
      </c>
      <c r="J8426" s="3" t="str">
        <f t="shared" si="263"/>
        <v/>
      </c>
    </row>
    <row r="8427" spans="1:10" x14ac:dyDescent="0.35">
      <c r="A8427" s="7" t="str">
        <f>IF('Payments Export'!A8431="","",'Payments Export'!A8431)</f>
        <v/>
      </c>
      <c r="B8427" s="7" t="str">
        <f>IF('Payments Export'!A8431="","",'Payments Export'!B8431)</f>
        <v/>
      </c>
      <c r="C8427" s="7" t="str">
        <f>IF(IFERROR(VALUE('Payments Export'!H8431),'Payments Export'!H8431)&lt;&gt;0,IFERROR(VALUE('Payments Export'!H8431),'Payments Export'!H8431),"")</f>
        <v/>
      </c>
      <c r="D8427" s="7" t="str">
        <f>IF('Payments Export'!I8431="","",'Payments Export'!I8431)</f>
        <v/>
      </c>
      <c r="E8427" s="7" t="str">
        <f t="shared" si="262"/>
        <v/>
      </c>
      <c r="F8427" s="7" t="str">
        <f>IF('Payments Export'!A8431="","",'Payments Export'!N8431)</f>
        <v/>
      </c>
      <c r="G8427" s="7" t="str">
        <f>IF('Payments Export'!A8431="","",'Payments Export'!O8431)</f>
        <v/>
      </c>
      <c r="H8427" s="7" t="str">
        <f>IF('Payments Export'!B8431="","",G8427-F8427)</f>
        <v/>
      </c>
      <c r="I8427" s="3" t="str">
        <f>IF(C8427&lt;&gt;"",_xlfn.XLOOKUP(IFERROR(VALUE(C8427),C8427),'Items database'!A:A,'Items database'!B:B),(_xlfn.XLOOKUP(LEFT(E8427,3),Services,Services,"")))</f>
        <v/>
      </c>
      <c r="J8427" s="3" t="str">
        <f t="shared" si="263"/>
        <v/>
      </c>
    </row>
    <row r="8428" spans="1:10" x14ac:dyDescent="0.35">
      <c r="A8428" s="7" t="str">
        <f>IF('Payments Export'!A8432="","",'Payments Export'!A8432)</f>
        <v/>
      </c>
      <c r="B8428" s="7" t="str">
        <f>IF('Payments Export'!A8432="","",'Payments Export'!B8432)</f>
        <v/>
      </c>
      <c r="C8428" s="7" t="str">
        <f>IF(IFERROR(VALUE('Payments Export'!H8432),'Payments Export'!H8432)&lt;&gt;0,IFERROR(VALUE('Payments Export'!H8432),'Payments Export'!H8432),"")</f>
        <v/>
      </c>
      <c r="D8428" s="7" t="str">
        <f>IF('Payments Export'!I8432="","",'Payments Export'!I8432)</f>
        <v/>
      </c>
      <c r="E8428" s="7" t="str">
        <f t="shared" si="262"/>
        <v/>
      </c>
      <c r="F8428" s="7" t="str">
        <f>IF('Payments Export'!A8432="","",'Payments Export'!N8432)</f>
        <v/>
      </c>
      <c r="G8428" s="7" t="str">
        <f>IF('Payments Export'!A8432="","",'Payments Export'!O8432)</f>
        <v/>
      </c>
      <c r="H8428" s="7" t="str">
        <f>IF('Payments Export'!B8432="","",G8428-F8428)</f>
        <v/>
      </c>
      <c r="I8428" s="3" t="str">
        <f>IF(C8428&lt;&gt;"",_xlfn.XLOOKUP(IFERROR(VALUE(C8428),C8428),'Items database'!A:A,'Items database'!B:B),(_xlfn.XLOOKUP(LEFT(E8428,3),Services,Services,"")))</f>
        <v/>
      </c>
      <c r="J8428" s="3" t="str">
        <f t="shared" si="263"/>
        <v/>
      </c>
    </row>
    <row r="8429" spans="1:10" x14ac:dyDescent="0.35">
      <c r="A8429" s="7" t="str">
        <f>IF('Payments Export'!A8433="","",'Payments Export'!A8433)</f>
        <v/>
      </c>
      <c r="B8429" s="7" t="str">
        <f>IF('Payments Export'!A8433="","",'Payments Export'!B8433)</f>
        <v/>
      </c>
      <c r="C8429" s="7" t="str">
        <f>IF(IFERROR(VALUE('Payments Export'!H8433),'Payments Export'!H8433)&lt;&gt;0,IFERROR(VALUE('Payments Export'!H8433),'Payments Export'!H8433),"")</f>
        <v/>
      </c>
      <c r="D8429" s="7" t="str">
        <f>IF('Payments Export'!I8433="","",'Payments Export'!I8433)</f>
        <v/>
      </c>
      <c r="E8429" s="7" t="str">
        <f t="shared" si="262"/>
        <v/>
      </c>
      <c r="F8429" s="7" t="str">
        <f>IF('Payments Export'!A8433="","",'Payments Export'!N8433)</f>
        <v/>
      </c>
      <c r="G8429" s="7" t="str">
        <f>IF('Payments Export'!A8433="","",'Payments Export'!O8433)</f>
        <v/>
      </c>
      <c r="H8429" s="7" t="str">
        <f>IF('Payments Export'!B8433="","",G8429-F8429)</f>
        <v/>
      </c>
      <c r="I8429" s="3" t="str">
        <f>IF(C8429&lt;&gt;"",_xlfn.XLOOKUP(IFERROR(VALUE(C8429),C8429),'Items database'!A:A,'Items database'!B:B),(_xlfn.XLOOKUP(LEFT(E8429,3),Services,Services,"")))</f>
        <v/>
      </c>
      <c r="J8429" s="3" t="str">
        <f t="shared" si="263"/>
        <v/>
      </c>
    </row>
    <row r="8430" spans="1:10" x14ac:dyDescent="0.35">
      <c r="A8430" s="7" t="str">
        <f>IF('Payments Export'!A8434="","",'Payments Export'!A8434)</f>
        <v/>
      </c>
      <c r="B8430" s="7" t="str">
        <f>IF('Payments Export'!A8434="","",'Payments Export'!B8434)</f>
        <v/>
      </c>
      <c r="C8430" s="7" t="str">
        <f>IF(IFERROR(VALUE('Payments Export'!H8434),'Payments Export'!H8434)&lt;&gt;0,IFERROR(VALUE('Payments Export'!H8434),'Payments Export'!H8434),"")</f>
        <v/>
      </c>
      <c r="D8430" s="7" t="str">
        <f>IF('Payments Export'!I8434="","",'Payments Export'!I8434)</f>
        <v/>
      </c>
      <c r="E8430" s="7" t="str">
        <f t="shared" si="262"/>
        <v/>
      </c>
      <c r="F8430" s="7" t="str">
        <f>IF('Payments Export'!A8434="","",'Payments Export'!N8434)</f>
        <v/>
      </c>
      <c r="G8430" s="7" t="str">
        <f>IF('Payments Export'!A8434="","",'Payments Export'!O8434)</f>
        <v/>
      </c>
      <c r="H8430" s="7" t="str">
        <f>IF('Payments Export'!B8434="","",G8430-F8430)</f>
        <v/>
      </c>
      <c r="I8430" s="3" t="str">
        <f>IF(C8430&lt;&gt;"",_xlfn.XLOOKUP(IFERROR(VALUE(C8430),C8430),'Items database'!A:A,'Items database'!B:B),(_xlfn.XLOOKUP(LEFT(E8430,3),Services,Services,"")))</f>
        <v/>
      </c>
      <c r="J8430" s="3" t="str">
        <f t="shared" si="263"/>
        <v/>
      </c>
    </row>
    <row r="8431" spans="1:10" x14ac:dyDescent="0.35">
      <c r="A8431" s="7" t="str">
        <f>IF('Payments Export'!A8435="","",'Payments Export'!A8435)</f>
        <v/>
      </c>
      <c r="B8431" s="7" t="str">
        <f>IF('Payments Export'!A8435="","",'Payments Export'!B8435)</f>
        <v/>
      </c>
      <c r="C8431" s="7" t="str">
        <f>IF(IFERROR(VALUE('Payments Export'!H8435),'Payments Export'!H8435)&lt;&gt;0,IFERROR(VALUE('Payments Export'!H8435),'Payments Export'!H8435),"")</f>
        <v/>
      </c>
      <c r="D8431" s="7" t="str">
        <f>IF('Payments Export'!I8435="","",'Payments Export'!I8435)</f>
        <v/>
      </c>
      <c r="E8431" s="7" t="str">
        <f t="shared" si="262"/>
        <v/>
      </c>
      <c r="F8431" s="7" t="str">
        <f>IF('Payments Export'!A8435="","",'Payments Export'!N8435)</f>
        <v/>
      </c>
      <c r="G8431" s="7" t="str">
        <f>IF('Payments Export'!A8435="","",'Payments Export'!O8435)</f>
        <v/>
      </c>
      <c r="H8431" s="7" t="str">
        <f>IF('Payments Export'!B8435="","",G8431-F8431)</f>
        <v/>
      </c>
      <c r="I8431" s="3" t="str">
        <f>IF(C8431&lt;&gt;"",_xlfn.XLOOKUP(IFERROR(VALUE(C8431),C8431),'Items database'!A:A,'Items database'!B:B),(_xlfn.XLOOKUP(LEFT(E8431,3),Services,Services,"")))</f>
        <v/>
      </c>
      <c r="J8431" s="3" t="str">
        <f t="shared" si="263"/>
        <v/>
      </c>
    </row>
    <row r="8432" spans="1:10" x14ac:dyDescent="0.35">
      <c r="A8432" s="7" t="str">
        <f>IF('Payments Export'!A8436="","",'Payments Export'!A8436)</f>
        <v/>
      </c>
      <c r="B8432" s="7" t="str">
        <f>IF('Payments Export'!A8436="","",'Payments Export'!B8436)</f>
        <v/>
      </c>
      <c r="C8432" s="7" t="str">
        <f>IF(IFERROR(VALUE('Payments Export'!H8436),'Payments Export'!H8436)&lt;&gt;0,IFERROR(VALUE('Payments Export'!H8436),'Payments Export'!H8436),"")</f>
        <v/>
      </c>
      <c r="D8432" s="7" t="str">
        <f>IF('Payments Export'!I8436="","",'Payments Export'!I8436)</f>
        <v/>
      </c>
      <c r="E8432" s="7" t="str">
        <f t="shared" si="262"/>
        <v/>
      </c>
      <c r="F8432" s="7" t="str">
        <f>IF('Payments Export'!A8436="","",'Payments Export'!N8436)</f>
        <v/>
      </c>
      <c r="G8432" s="7" t="str">
        <f>IF('Payments Export'!A8436="","",'Payments Export'!O8436)</f>
        <v/>
      </c>
      <c r="H8432" s="7" t="str">
        <f>IF('Payments Export'!B8436="","",G8432-F8432)</f>
        <v/>
      </c>
      <c r="I8432" s="3" t="str">
        <f>IF(C8432&lt;&gt;"",_xlfn.XLOOKUP(IFERROR(VALUE(C8432),C8432),'Items database'!A:A,'Items database'!B:B),(_xlfn.XLOOKUP(LEFT(E8432,3),Services,Services,"")))</f>
        <v/>
      </c>
      <c r="J8432" s="3" t="str">
        <f t="shared" si="263"/>
        <v/>
      </c>
    </row>
    <row r="8433" spans="1:10" x14ac:dyDescent="0.35">
      <c r="A8433" s="7" t="str">
        <f>IF('Payments Export'!A8437="","",'Payments Export'!A8437)</f>
        <v/>
      </c>
      <c r="B8433" s="7" t="str">
        <f>IF('Payments Export'!A8437="","",'Payments Export'!B8437)</f>
        <v/>
      </c>
      <c r="C8433" s="7" t="str">
        <f>IF(IFERROR(VALUE('Payments Export'!H8437),'Payments Export'!H8437)&lt;&gt;0,IFERROR(VALUE('Payments Export'!H8437),'Payments Export'!H8437),"")</f>
        <v/>
      </c>
      <c r="D8433" s="7" t="str">
        <f>IF('Payments Export'!I8437="","",'Payments Export'!I8437)</f>
        <v/>
      </c>
      <c r="E8433" s="7" t="str">
        <f t="shared" si="262"/>
        <v/>
      </c>
      <c r="F8433" s="7" t="str">
        <f>IF('Payments Export'!A8437="","",'Payments Export'!N8437)</f>
        <v/>
      </c>
      <c r="G8433" s="7" t="str">
        <f>IF('Payments Export'!A8437="","",'Payments Export'!O8437)</f>
        <v/>
      </c>
      <c r="H8433" s="7" t="str">
        <f>IF('Payments Export'!B8437="","",G8433-F8433)</f>
        <v/>
      </c>
      <c r="I8433" s="3" t="str">
        <f>IF(C8433&lt;&gt;"",_xlfn.XLOOKUP(IFERROR(VALUE(C8433),C8433),'Items database'!A:A,'Items database'!B:B),(_xlfn.XLOOKUP(LEFT(E8433,3),Services,Services,"")))</f>
        <v/>
      </c>
      <c r="J8433" s="3" t="str">
        <f t="shared" si="263"/>
        <v/>
      </c>
    </row>
    <row r="8434" spans="1:10" x14ac:dyDescent="0.35">
      <c r="A8434" s="7" t="str">
        <f>IF('Payments Export'!A8438="","",'Payments Export'!A8438)</f>
        <v/>
      </c>
      <c r="B8434" s="7" t="str">
        <f>IF('Payments Export'!A8438="","",'Payments Export'!B8438)</f>
        <v/>
      </c>
      <c r="C8434" s="7" t="str">
        <f>IF(IFERROR(VALUE('Payments Export'!H8438),'Payments Export'!H8438)&lt;&gt;0,IFERROR(VALUE('Payments Export'!H8438),'Payments Export'!H8438),"")</f>
        <v/>
      </c>
      <c r="D8434" s="7" t="str">
        <f>IF('Payments Export'!I8438="","",'Payments Export'!I8438)</f>
        <v/>
      </c>
      <c r="E8434" s="7" t="str">
        <f t="shared" si="262"/>
        <v/>
      </c>
      <c r="F8434" s="7" t="str">
        <f>IF('Payments Export'!A8438="","",'Payments Export'!N8438)</f>
        <v/>
      </c>
      <c r="G8434" s="7" t="str">
        <f>IF('Payments Export'!A8438="","",'Payments Export'!O8438)</f>
        <v/>
      </c>
      <c r="H8434" s="7" t="str">
        <f>IF('Payments Export'!B8438="","",G8434-F8434)</f>
        <v/>
      </c>
      <c r="I8434" s="3" t="str">
        <f>IF(C8434&lt;&gt;"",_xlfn.XLOOKUP(IFERROR(VALUE(C8434),C8434),'Items database'!A:A,'Items database'!B:B),(_xlfn.XLOOKUP(LEFT(E8434,3),Services,Services,"")))</f>
        <v/>
      </c>
      <c r="J8434" s="3" t="str">
        <f t="shared" si="263"/>
        <v/>
      </c>
    </row>
    <row r="8435" spans="1:10" x14ac:dyDescent="0.35">
      <c r="A8435" s="7" t="str">
        <f>IF('Payments Export'!A8439="","",'Payments Export'!A8439)</f>
        <v/>
      </c>
      <c r="B8435" s="7" t="str">
        <f>IF('Payments Export'!A8439="","",'Payments Export'!B8439)</f>
        <v/>
      </c>
      <c r="C8435" s="7" t="str">
        <f>IF(IFERROR(VALUE('Payments Export'!H8439),'Payments Export'!H8439)&lt;&gt;0,IFERROR(VALUE('Payments Export'!H8439),'Payments Export'!H8439),"")</f>
        <v/>
      </c>
      <c r="D8435" s="7" t="str">
        <f>IF('Payments Export'!I8439="","",'Payments Export'!I8439)</f>
        <v/>
      </c>
      <c r="E8435" s="7" t="str">
        <f t="shared" si="262"/>
        <v/>
      </c>
      <c r="F8435" s="7" t="str">
        <f>IF('Payments Export'!A8439="","",'Payments Export'!N8439)</f>
        <v/>
      </c>
      <c r="G8435" s="7" t="str">
        <f>IF('Payments Export'!A8439="","",'Payments Export'!O8439)</f>
        <v/>
      </c>
      <c r="H8435" s="7" t="str">
        <f>IF('Payments Export'!B8439="","",G8435-F8435)</f>
        <v/>
      </c>
      <c r="I8435" s="3" t="str">
        <f>IF(C8435&lt;&gt;"",_xlfn.XLOOKUP(IFERROR(VALUE(C8435),C8435),'Items database'!A:A,'Items database'!B:B),(_xlfn.XLOOKUP(LEFT(E8435,3),Services,Services,"")))</f>
        <v/>
      </c>
      <c r="J8435" s="3" t="str">
        <f t="shared" si="263"/>
        <v/>
      </c>
    </row>
    <row r="8436" spans="1:10" x14ac:dyDescent="0.35">
      <c r="A8436" s="7" t="str">
        <f>IF('Payments Export'!A8440="","",'Payments Export'!A8440)</f>
        <v/>
      </c>
      <c r="B8436" s="7" t="str">
        <f>IF('Payments Export'!A8440="","",'Payments Export'!B8440)</f>
        <v/>
      </c>
      <c r="C8436" s="7" t="str">
        <f>IF(IFERROR(VALUE('Payments Export'!H8440),'Payments Export'!H8440)&lt;&gt;0,IFERROR(VALUE('Payments Export'!H8440),'Payments Export'!H8440),"")</f>
        <v/>
      </c>
      <c r="D8436" s="7" t="str">
        <f>IF('Payments Export'!I8440="","",'Payments Export'!I8440)</f>
        <v/>
      </c>
      <c r="E8436" s="7" t="str">
        <f t="shared" si="262"/>
        <v/>
      </c>
      <c r="F8436" s="7" t="str">
        <f>IF('Payments Export'!A8440="","",'Payments Export'!N8440)</f>
        <v/>
      </c>
      <c r="G8436" s="7" t="str">
        <f>IF('Payments Export'!A8440="","",'Payments Export'!O8440)</f>
        <v/>
      </c>
      <c r="H8436" s="7" t="str">
        <f>IF('Payments Export'!B8440="","",G8436-F8436)</f>
        <v/>
      </c>
      <c r="I8436" s="3" t="str">
        <f>IF(C8436&lt;&gt;"",_xlfn.XLOOKUP(IFERROR(VALUE(C8436),C8436),'Items database'!A:A,'Items database'!B:B),(_xlfn.XLOOKUP(LEFT(E8436,3),Services,Services,"")))</f>
        <v/>
      </c>
      <c r="J8436" s="3" t="str">
        <f t="shared" si="263"/>
        <v/>
      </c>
    </row>
    <row r="8437" spans="1:10" x14ac:dyDescent="0.35">
      <c r="A8437" s="7" t="str">
        <f>IF('Payments Export'!A8441="","",'Payments Export'!A8441)</f>
        <v/>
      </c>
      <c r="B8437" s="7" t="str">
        <f>IF('Payments Export'!A8441="","",'Payments Export'!B8441)</f>
        <v/>
      </c>
      <c r="C8437" s="7" t="str">
        <f>IF(IFERROR(VALUE('Payments Export'!H8441),'Payments Export'!H8441)&lt;&gt;0,IFERROR(VALUE('Payments Export'!H8441),'Payments Export'!H8441),"")</f>
        <v/>
      </c>
      <c r="D8437" s="7" t="str">
        <f>IF('Payments Export'!I8441="","",'Payments Export'!I8441)</f>
        <v/>
      </c>
      <c r="E8437" s="7" t="str">
        <f t="shared" si="262"/>
        <v/>
      </c>
      <c r="F8437" s="7" t="str">
        <f>IF('Payments Export'!A8441="","",'Payments Export'!N8441)</f>
        <v/>
      </c>
      <c r="G8437" s="7" t="str">
        <f>IF('Payments Export'!A8441="","",'Payments Export'!O8441)</f>
        <v/>
      </c>
      <c r="H8437" s="7" t="str">
        <f>IF('Payments Export'!B8441="","",G8437-F8437)</f>
        <v/>
      </c>
      <c r="I8437" s="3" t="str">
        <f>IF(C8437&lt;&gt;"",_xlfn.XLOOKUP(IFERROR(VALUE(C8437),C8437),'Items database'!A:A,'Items database'!B:B),(_xlfn.XLOOKUP(LEFT(E8437,3),Services,Services,"")))</f>
        <v/>
      </c>
      <c r="J8437" s="3" t="str">
        <f t="shared" si="263"/>
        <v/>
      </c>
    </row>
    <row r="8438" spans="1:10" x14ac:dyDescent="0.35">
      <c r="A8438" s="7" t="str">
        <f>IF('Payments Export'!A8442="","",'Payments Export'!A8442)</f>
        <v/>
      </c>
      <c r="B8438" s="7" t="str">
        <f>IF('Payments Export'!A8442="","",'Payments Export'!B8442)</f>
        <v/>
      </c>
      <c r="C8438" s="7" t="str">
        <f>IF(IFERROR(VALUE('Payments Export'!H8442),'Payments Export'!H8442)&lt;&gt;0,IFERROR(VALUE('Payments Export'!H8442),'Payments Export'!H8442),"")</f>
        <v/>
      </c>
      <c r="D8438" s="7" t="str">
        <f>IF('Payments Export'!I8442="","",'Payments Export'!I8442)</f>
        <v/>
      </c>
      <c r="E8438" s="7" t="str">
        <f t="shared" si="262"/>
        <v/>
      </c>
      <c r="F8438" s="7" t="str">
        <f>IF('Payments Export'!A8442="","",'Payments Export'!N8442)</f>
        <v/>
      </c>
      <c r="G8438" s="7" t="str">
        <f>IF('Payments Export'!A8442="","",'Payments Export'!O8442)</f>
        <v/>
      </c>
      <c r="H8438" s="7" t="str">
        <f>IF('Payments Export'!B8442="","",G8438-F8438)</f>
        <v/>
      </c>
      <c r="I8438" s="3" t="str">
        <f>IF(C8438&lt;&gt;"",_xlfn.XLOOKUP(IFERROR(VALUE(C8438),C8438),'Items database'!A:A,'Items database'!B:B),(_xlfn.XLOOKUP(LEFT(E8438,3),Services,Services,"")))</f>
        <v/>
      </c>
      <c r="J8438" s="3" t="str">
        <f t="shared" si="263"/>
        <v/>
      </c>
    </row>
    <row r="8439" spans="1:10" x14ac:dyDescent="0.35">
      <c r="A8439" s="7" t="str">
        <f>IF('Payments Export'!A8443="","",'Payments Export'!A8443)</f>
        <v/>
      </c>
      <c r="B8439" s="7" t="str">
        <f>IF('Payments Export'!A8443="","",'Payments Export'!B8443)</f>
        <v/>
      </c>
      <c r="C8439" s="7" t="str">
        <f>IF(IFERROR(VALUE('Payments Export'!H8443),'Payments Export'!H8443)&lt;&gt;0,IFERROR(VALUE('Payments Export'!H8443),'Payments Export'!H8443),"")</f>
        <v/>
      </c>
      <c r="D8439" s="7" t="str">
        <f>IF('Payments Export'!I8443="","",'Payments Export'!I8443)</f>
        <v/>
      </c>
      <c r="E8439" s="7" t="str">
        <f t="shared" si="262"/>
        <v/>
      </c>
      <c r="F8439" s="7" t="str">
        <f>IF('Payments Export'!A8443="","",'Payments Export'!N8443)</f>
        <v/>
      </c>
      <c r="G8439" s="7" t="str">
        <f>IF('Payments Export'!A8443="","",'Payments Export'!O8443)</f>
        <v/>
      </c>
      <c r="H8439" s="7" t="str">
        <f>IF('Payments Export'!B8443="","",G8439-F8439)</f>
        <v/>
      </c>
      <c r="I8439" s="3" t="str">
        <f>IF(C8439&lt;&gt;"",_xlfn.XLOOKUP(IFERROR(VALUE(C8439),C8439),'Items database'!A:A,'Items database'!B:B),(_xlfn.XLOOKUP(LEFT(E8439,3),Services,Services,"")))</f>
        <v/>
      </c>
      <c r="J8439" s="3" t="str">
        <f t="shared" si="263"/>
        <v/>
      </c>
    </row>
    <row r="8440" spans="1:10" x14ac:dyDescent="0.35">
      <c r="A8440" s="7" t="str">
        <f>IF('Payments Export'!A8444="","",'Payments Export'!A8444)</f>
        <v/>
      </c>
      <c r="B8440" s="7" t="str">
        <f>IF('Payments Export'!A8444="","",'Payments Export'!B8444)</f>
        <v/>
      </c>
      <c r="C8440" s="7" t="str">
        <f>IF(IFERROR(VALUE('Payments Export'!H8444),'Payments Export'!H8444)&lt;&gt;0,IFERROR(VALUE('Payments Export'!H8444),'Payments Export'!H8444),"")</f>
        <v/>
      </c>
      <c r="D8440" s="7" t="str">
        <f>IF('Payments Export'!I8444="","",'Payments Export'!I8444)</f>
        <v/>
      </c>
      <c r="E8440" s="7" t="str">
        <f t="shared" si="262"/>
        <v/>
      </c>
      <c r="F8440" s="7" t="str">
        <f>IF('Payments Export'!A8444="","",'Payments Export'!N8444)</f>
        <v/>
      </c>
      <c r="G8440" s="7" t="str">
        <f>IF('Payments Export'!A8444="","",'Payments Export'!O8444)</f>
        <v/>
      </c>
      <c r="H8440" s="7" t="str">
        <f>IF('Payments Export'!B8444="","",G8440-F8440)</f>
        <v/>
      </c>
      <c r="I8440" s="3" t="str">
        <f>IF(C8440&lt;&gt;"",_xlfn.XLOOKUP(IFERROR(VALUE(C8440),C8440),'Items database'!A:A,'Items database'!B:B),(_xlfn.XLOOKUP(LEFT(E8440,3),Services,Services,"")))</f>
        <v/>
      </c>
      <c r="J8440" s="3" t="str">
        <f t="shared" si="263"/>
        <v/>
      </c>
    </row>
    <row r="8441" spans="1:10" x14ac:dyDescent="0.35">
      <c r="A8441" s="7" t="str">
        <f>IF('Payments Export'!A8445="","",'Payments Export'!A8445)</f>
        <v/>
      </c>
      <c r="B8441" s="7" t="str">
        <f>IF('Payments Export'!A8445="","",'Payments Export'!B8445)</f>
        <v/>
      </c>
      <c r="C8441" s="7" t="str">
        <f>IF(IFERROR(VALUE('Payments Export'!H8445),'Payments Export'!H8445)&lt;&gt;0,IFERROR(VALUE('Payments Export'!H8445),'Payments Export'!H8445),"")</f>
        <v/>
      </c>
      <c r="D8441" s="7" t="str">
        <f>IF('Payments Export'!I8445="","",'Payments Export'!I8445)</f>
        <v/>
      </c>
      <c r="E8441" s="7" t="str">
        <f t="shared" si="262"/>
        <v/>
      </c>
      <c r="F8441" s="7" t="str">
        <f>IF('Payments Export'!A8445="","",'Payments Export'!N8445)</f>
        <v/>
      </c>
      <c r="G8441" s="7" t="str">
        <f>IF('Payments Export'!A8445="","",'Payments Export'!O8445)</f>
        <v/>
      </c>
      <c r="H8441" s="7" t="str">
        <f>IF('Payments Export'!B8445="","",G8441-F8441)</f>
        <v/>
      </c>
      <c r="I8441" s="3" t="str">
        <f>IF(C8441&lt;&gt;"",_xlfn.XLOOKUP(IFERROR(VALUE(C8441),C8441),'Items database'!A:A,'Items database'!B:B),(_xlfn.XLOOKUP(LEFT(E8441,3),Services,Services,"")))</f>
        <v/>
      </c>
      <c r="J8441" s="3" t="str">
        <f t="shared" si="263"/>
        <v/>
      </c>
    </row>
    <row r="8442" spans="1:10" x14ac:dyDescent="0.35">
      <c r="A8442" s="7" t="str">
        <f>IF('Payments Export'!A8446="","",'Payments Export'!A8446)</f>
        <v/>
      </c>
      <c r="B8442" s="7" t="str">
        <f>IF('Payments Export'!A8446="","",'Payments Export'!B8446)</f>
        <v/>
      </c>
      <c r="C8442" s="7" t="str">
        <f>IF(IFERROR(VALUE('Payments Export'!H8446),'Payments Export'!H8446)&lt;&gt;0,IFERROR(VALUE('Payments Export'!H8446),'Payments Export'!H8446),"")</f>
        <v/>
      </c>
      <c r="D8442" s="7" t="str">
        <f>IF('Payments Export'!I8446="","",'Payments Export'!I8446)</f>
        <v/>
      </c>
      <c r="E8442" s="7" t="str">
        <f t="shared" si="262"/>
        <v/>
      </c>
      <c r="F8442" s="7" t="str">
        <f>IF('Payments Export'!A8446="","",'Payments Export'!N8446)</f>
        <v/>
      </c>
      <c r="G8442" s="7" t="str">
        <f>IF('Payments Export'!A8446="","",'Payments Export'!O8446)</f>
        <v/>
      </c>
      <c r="H8442" s="7" t="str">
        <f>IF('Payments Export'!B8446="","",G8442-F8442)</f>
        <v/>
      </c>
      <c r="I8442" s="3" t="str">
        <f>IF(C8442&lt;&gt;"",_xlfn.XLOOKUP(IFERROR(VALUE(C8442),C8442),'Items database'!A:A,'Items database'!B:B),(_xlfn.XLOOKUP(LEFT(E8442,3),Services,Services,"")))</f>
        <v/>
      </c>
      <c r="J8442" s="3" t="str">
        <f t="shared" si="263"/>
        <v/>
      </c>
    </row>
    <row r="8443" spans="1:10" x14ac:dyDescent="0.35">
      <c r="A8443" s="7" t="str">
        <f>IF('Payments Export'!A8447="","",'Payments Export'!A8447)</f>
        <v/>
      </c>
      <c r="B8443" s="7" t="str">
        <f>IF('Payments Export'!A8447="","",'Payments Export'!B8447)</f>
        <v/>
      </c>
      <c r="C8443" s="7" t="str">
        <f>IF(IFERROR(VALUE('Payments Export'!H8447),'Payments Export'!H8447)&lt;&gt;0,IFERROR(VALUE('Payments Export'!H8447),'Payments Export'!H8447),"")</f>
        <v/>
      </c>
      <c r="D8443" s="7" t="str">
        <f>IF('Payments Export'!I8447="","",'Payments Export'!I8447)</f>
        <v/>
      </c>
      <c r="E8443" s="7" t="str">
        <f t="shared" si="262"/>
        <v/>
      </c>
      <c r="F8443" s="7" t="str">
        <f>IF('Payments Export'!A8447="","",'Payments Export'!N8447)</f>
        <v/>
      </c>
      <c r="G8443" s="7" t="str">
        <f>IF('Payments Export'!A8447="","",'Payments Export'!O8447)</f>
        <v/>
      </c>
      <c r="H8443" s="7" t="str">
        <f>IF('Payments Export'!B8447="","",G8443-F8443)</f>
        <v/>
      </c>
      <c r="I8443" s="3" t="str">
        <f>IF(C8443&lt;&gt;"",_xlfn.XLOOKUP(IFERROR(VALUE(C8443),C8443),'Items database'!A:A,'Items database'!B:B),(_xlfn.XLOOKUP(LEFT(E8443,3),Services,Services,"")))</f>
        <v/>
      </c>
      <c r="J8443" s="3" t="str">
        <f t="shared" si="263"/>
        <v/>
      </c>
    </row>
    <row r="8444" spans="1:10" x14ac:dyDescent="0.35">
      <c r="A8444" s="7" t="str">
        <f>IF('Payments Export'!A8448="","",'Payments Export'!A8448)</f>
        <v/>
      </c>
      <c r="B8444" s="7" t="str">
        <f>IF('Payments Export'!A8448="","",'Payments Export'!B8448)</f>
        <v/>
      </c>
      <c r="C8444" s="7" t="str">
        <f>IF(IFERROR(VALUE('Payments Export'!H8448),'Payments Export'!H8448)&lt;&gt;0,IFERROR(VALUE('Payments Export'!H8448),'Payments Export'!H8448),"")</f>
        <v/>
      </c>
      <c r="D8444" s="7" t="str">
        <f>IF('Payments Export'!I8448="","",'Payments Export'!I8448)</f>
        <v/>
      </c>
      <c r="E8444" s="7" t="str">
        <f t="shared" si="262"/>
        <v/>
      </c>
      <c r="F8444" s="7" t="str">
        <f>IF('Payments Export'!A8448="","",'Payments Export'!N8448)</f>
        <v/>
      </c>
      <c r="G8444" s="7" t="str">
        <f>IF('Payments Export'!A8448="","",'Payments Export'!O8448)</f>
        <v/>
      </c>
      <c r="H8444" s="7" t="str">
        <f>IF('Payments Export'!B8448="","",G8444-F8444)</f>
        <v/>
      </c>
      <c r="I8444" s="3" t="str">
        <f>IF(C8444&lt;&gt;"",_xlfn.XLOOKUP(IFERROR(VALUE(C8444),C8444),'Items database'!A:A,'Items database'!B:B),(_xlfn.XLOOKUP(LEFT(E8444,3),Services,Services,"")))</f>
        <v/>
      </c>
      <c r="J8444" s="3" t="str">
        <f t="shared" si="263"/>
        <v/>
      </c>
    </row>
    <row r="8445" spans="1:10" x14ac:dyDescent="0.35">
      <c r="A8445" s="7" t="str">
        <f>IF('Payments Export'!A8449="","",'Payments Export'!A8449)</f>
        <v/>
      </c>
      <c r="B8445" s="7" t="str">
        <f>IF('Payments Export'!A8449="","",'Payments Export'!B8449)</f>
        <v/>
      </c>
      <c r="C8445" s="7" t="str">
        <f>IF(IFERROR(VALUE('Payments Export'!H8449),'Payments Export'!H8449)&lt;&gt;0,IFERROR(VALUE('Payments Export'!H8449),'Payments Export'!H8449),"")</f>
        <v/>
      </c>
      <c r="D8445" s="7" t="str">
        <f>IF('Payments Export'!I8449="","",'Payments Export'!I8449)</f>
        <v/>
      </c>
      <c r="E8445" s="7" t="str">
        <f t="shared" si="262"/>
        <v/>
      </c>
      <c r="F8445" s="7" t="str">
        <f>IF('Payments Export'!A8449="","",'Payments Export'!N8449)</f>
        <v/>
      </c>
      <c r="G8445" s="7" t="str">
        <f>IF('Payments Export'!A8449="","",'Payments Export'!O8449)</f>
        <v/>
      </c>
      <c r="H8445" s="7" t="str">
        <f>IF('Payments Export'!B8449="","",G8445-F8445)</f>
        <v/>
      </c>
      <c r="I8445" s="3" t="str">
        <f>IF(C8445&lt;&gt;"",_xlfn.XLOOKUP(IFERROR(VALUE(C8445),C8445),'Items database'!A:A,'Items database'!B:B),(_xlfn.XLOOKUP(LEFT(E8445,3),Services,Services,"")))</f>
        <v/>
      </c>
      <c r="J8445" s="3" t="str">
        <f t="shared" si="263"/>
        <v/>
      </c>
    </row>
    <row r="8446" spans="1:10" x14ac:dyDescent="0.35">
      <c r="A8446" s="7" t="str">
        <f>IF('Payments Export'!A8450="","",'Payments Export'!A8450)</f>
        <v/>
      </c>
      <c r="B8446" s="7" t="str">
        <f>IF('Payments Export'!A8450="","",'Payments Export'!B8450)</f>
        <v/>
      </c>
      <c r="C8446" s="7" t="str">
        <f>IF(IFERROR(VALUE('Payments Export'!H8450),'Payments Export'!H8450)&lt;&gt;0,IFERROR(VALUE('Payments Export'!H8450),'Payments Export'!H8450),"")</f>
        <v/>
      </c>
      <c r="D8446" s="7" t="str">
        <f>IF('Payments Export'!I8450="","",'Payments Export'!I8450)</f>
        <v/>
      </c>
      <c r="E8446" s="7" t="str">
        <f t="shared" si="262"/>
        <v/>
      </c>
      <c r="F8446" s="7" t="str">
        <f>IF('Payments Export'!A8450="","",'Payments Export'!N8450)</f>
        <v/>
      </c>
      <c r="G8446" s="7" t="str">
        <f>IF('Payments Export'!A8450="","",'Payments Export'!O8450)</f>
        <v/>
      </c>
      <c r="H8446" s="7" t="str">
        <f>IF('Payments Export'!B8450="","",G8446-F8446)</f>
        <v/>
      </c>
      <c r="I8446" s="3" t="str">
        <f>IF(C8446&lt;&gt;"",_xlfn.XLOOKUP(IFERROR(VALUE(C8446),C8446),'Items database'!A:A,'Items database'!B:B),(_xlfn.XLOOKUP(LEFT(E8446,3),Services,Services,"")))</f>
        <v/>
      </c>
      <c r="J8446" s="3" t="str">
        <f t="shared" si="263"/>
        <v/>
      </c>
    </row>
    <row r="8447" spans="1:10" x14ac:dyDescent="0.35">
      <c r="A8447" s="7" t="str">
        <f>IF('Payments Export'!A8451="","",'Payments Export'!A8451)</f>
        <v/>
      </c>
      <c r="B8447" s="7" t="str">
        <f>IF('Payments Export'!A8451="","",'Payments Export'!B8451)</f>
        <v/>
      </c>
      <c r="C8447" s="7" t="str">
        <f>IF(IFERROR(VALUE('Payments Export'!H8451),'Payments Export'!H8451)&lt;&gt;0,IFERROR(VALUE('Payments Export'!H8451),'Payments Export'!H8451),"")</f>
        <v/>
      </c>
      <c r="D8447" s="7" t="str">
        <f>IF('Payments Export'!I8451="","",'Payments Export'!I8451)</f>
        <v/>
      </c>
      <c r="E8447" s="7" t="str">
        <f t="shared" si="262"/>
        <v/>
      </c>
      <c r="F8447" s="7" t="str">
        <f>IF('Payments Export'!A8451="","",'Payments Export'!N8451)</f>
        <v/>
      </c>
      <c r="G8447" s="7" t="str">
        <f>IF('Payments Export'!A8451="","",'Payments Export'!O8451)</f>
        <v/>
      </c>
      <c r="H8447" s="7" t="str">
        <f>IF('Payments Export'!B8451="","",G8447-F8447)</f>
        <v/>
      </c>
      <c r="I8447" s="3" t="str">
        <f>IF(C8447&lt;&gt;"",_xlfn.XLOOKUP(IFERROR(VALUE(C8447),C8447),'Items database'!A:A,'Items database'!B:B),(_xlfn.XLOOKUP(LEFT(E8447,3),Services,Services,"")))</f>
        <v/>
      </c>
      <c r="J8447" s="3" t="str">
        <f t="shared" si="263"/>
        <v/>
      </c>
    </row>
    <row r="8448" spans="1:10" x14ac:dyDescent="0.35">
      <c r="A8448" s="7" t="str">
        <f>IF('Payments Export'!A8452="","",'Payments Export'!A8452)</f>
        <v/>
      </c>
      <c r="B8448" s="7" t="str">
        <f>IF('Payments Export'!A8452="","",'Payments Export'!B8452)</f>
        <v/>
      </c>
      <c r="C8448" s="7" t="str">
        <f>IF(IFERROR(VALUE('Payments Export'!H8452),'Payments Export'!H8452)&lt;&gt;0,IFERROR(VALUE('Payments Export'!H8452),'Payments Export'!H8452),"")</f>
        <v/>
      </c>
      <c r="D8448" s="7" t="str">
        <f>IF('Payments Export'!I8452="","",'Payments Export'!I8452)</f>
        <v/>
      </c>
      <c r="E8448" s="7" t="str">
        <f t="shared" si="262"/>
        <v/>
      </c>
      <c r="F8448" s="7" t="str">
        <f>IF('Payments Export'!A8452="","",'Payments Export'!N8452)</f>
        <v/>
      </c>
      <c r="G8448" s="7" t="str">
        <f>IF('Payments Export'!A8452="","",'Payments Export'!O8452)</f>
        <v/>
      </c>
      <c r="H8448" s="7" t="str">
        <f>IF('Payments Export'!B8452="","",G8448-F8448)</f>
        <v/>
      </c>
      <c r="I8448" s="3" t="str">
        <f>IF(C8448&lt;&gt;"",_xlfn.XLOOKUP(IFERROR(VALUE(C8448),C8448),'Items database'!A:A,'Items database'!B:B),(_xlfn.XLOOKUP(LEFT(E8448,3),Services,Services,"")))</f>
        <v/>
      </c>
      <c r="J8448" s="3" t="str">
        <f t="shared" si="263"/>
        <v/>
      </c>
    </row>
    <row r="8449" spans="1:10" x14ac:dyDescent="0.35">
      <c r="A8449" s="7" t="str">
        <f>IF('Payments Export'!A8453="","",'Payments Export'!A8453)</f>
        <v/>
      </c>
      <c r="B8449" s="7" t="str">
        <f>IF('Payments Export'!A8453="","",'Payments Export'!B8453)</f>
        <v/>
      </c>
      <c r="C8449" s="7" t="str">
        <f>IF(IFERROR(VALUE('Payments Export'!H8453),'Payments Export'!H8453)&lt;&gt;0,IFERROR(VALUE('Payments Export'!H8453),'Payments Export'!H8453),"")</f>
        <v/>
      </c>
      <c r="D8449" s="7" t="str">
        <f>IF('Payments Export'!I8453="","",'Payments Export'!I8453)</f>
        <v/>
      </c>
      <c r="E8449" s="7" t="str">
        <f t="shared" ref="E8449:E8512" si="264">LEFT(D8449,66)</f>
        <v/>
      </c>
      <c r="F8449" s="7" t="str">
        <f>IF('Payments Export'!A8453="","",'Payments Export'!N8453)</f>
        <v/>
      </c>
      <c r="G8449" s="7" t="str">
        <f>IF('Payments Export'!A8453="","",'Payments Export'!O8453)</f>
        <v/>
      </c>
      <c r="H8449" s="7" t="str">
        <f>IF('Payments Export'!B8453="","",G8449-F8449)</f>
        <v/>
      </c>
      <c r="I8449" s="3" t="str">
        <f>IF(C8449&lt;&gt;"",_xlfn.XLOOKUP(IFERROR(VALUE(C8449),C8449),'Items database'!A:A,'Items database'!B:B),(_xlfn.XLOOKUP(LEFT(E8449,3),Services,Services,"")))</f>
        <v/>
      </c>
      <c r="J8449" s="3" t="str">
        <f t="shared" ref="J8449:J8512" si="265">IF(ISNUMBER(F8449)=TRUE,IF(F8449=0,"","GST"),"")</f>
        <v/>
      </c>
    </row>
    <row r="8450" spans="1:10" x14ac:dyDescent="0.35">
      <c r="A8450" s="7" t="str">
        <f>IF('Payments Export'!A8454="","",'Payments Export'!A8454)</f>
        <v/>
      </c>
      <c r="B8450" s="7" t="str">
        <f>IF('Payments Export'!A8454="","",'Payments Export'!B8454)</f>
        <v/>
      </c>
      <c r="C8450" s="7" t="str">
        <f>IF(IFERROR(VALUE('Payments Export'!H8454),'Payments Export'!H8454)&lt;&gt;0,IFERROR(VALUE('Payments Export'!H8454),'Payments Export'!H8454),"")</f>
        <v/>
      </c>
      <c r="D8450" s="7" t="str">
        <f>IF('Payments Export'!I8454="","",'Payments Export'!I8454)</f>
        <v/>
      </c>
      <c r="E8450" s="7" t="str">
        <f t="shared" si="264"/>
        <v/>
      </c>
      <c r="F8450" s="7" t="str">
        <f>IF('Payments Export'!A8454="","",'Payments Export'!N8454)</f>
        <v/>
      </c>
      <c r="G8450" s="7" t="str">
        <f>IF('Payments Export'!A8454="","",'Payments Export'!O8454)</f>
        <v/>
      </c>
      <c r="H8450" s="7" t="str">
        <f>IF('Payments Export'!B8454="","",G8450-F8450)</f>
        <v/>
      </c>
      <c r="I8450" s="3" t="str">
        <f>IF(C8450&lt;&gt;"",_xlfn.XLOOKUP(IFERROR(VALUE(C8450),C8450),'Items database'!A:A,'Items database'!B:B),(_xlfn.XLOOKUP(LEFT(E8450,3),Services,Services,"")))</f>
        <v/>
      </c>
      <c r="J8450" s="3" t="str">
        <f t="shared" si="265"/>
        <v/>
      </c>
    </row>
    <row r="8451" spans="1:10" x14ac:dyDescent="0.35">
      <c r="A8451" s="7" t="str">
        <f>IF('Payments Export'!A8455="","",'Payments Export'!A8455)</f>
        <v/>
      </c>
      <c r="B8451" s="7" t="str">
        <f>IF('Payments Export'!A8455="","",'Payments Export'!B8455)</f>
        <v/>
      </c>
      <c r="C8451" s="7" t="str">
        <f>IF(IFERROR(VALUE('Payments Export'!H8455),'Payments Export'!H8455)&lt;&gt;0,IFERROR(VALUE('Payments Export'!H8455),'Payments Export'!H8455),"")</f>
        <v/>
      </c>
      <c r="D8451" s="7" t="str">
        <f>IF('Payments Export'!I8455="","",'Payments Export'!I8455)</f>
        <v/>
      </c>
      <c r="E8451" s="7" t="str">
        <f t="shared" si="264"/>
        <v/>
      </c>
      <c r="F8451" s="7" t="str">
        <f>IF('Payments Export'!A8455="","",'Payments Export'!N8455)</f>
        <v/>
      </c>
      <c r="G8451" s="7" t="str">
        <f>IF('Payments Export'!A8455="","",'Payments Export'!O8455)</f>
        <v/>
      </c>
      <c r="H8451" s="7" t="str">
        <f>IF('Payments Export'!B8455="","",G8451-F8451)</f>
        <v/>
      </c>
      <c r="I8451" s="3" t="str">
        <f>IF(C8451&lt;&gt;"",_xlfn.XLOOKUP(IFERROR(VALUE(C8451),C8451),'Items database'!A:A,'Items database'!B:B),(_xlfn.XLOOKUP(LEFT(E8451,3),Services,Services,"")))</f>
        <v/>
      </c>
      <c r="J8451" s="3" t="str">
        <f t="shared" si="265"/>
        <v/>
      </c>
    </row>
    <row r="8452" spans="1:10" x14ac:dyDescent="0.35">
      <c r="A8452" s="7" t="str">
        <f>IF('Payments Export'!A8456="","",'Payments Export'!A8456)</f>
        <v/>
      </c>
      <c r="B8452" s="7" t="str">
        <f>IF('Payments Export'!A8456="","",'Payments Export'!B8456)</f>
        <v/>
      </c>
      <c r="C8452" s="7" t="str">
        <f>IF(IFERROR(VALUE('Payments Export'!H8456),'Payments Export'!H8456)&lt;&gt;0,IFERROR(VALUE('Payments Export'!H8456),'Payments Export'!H8456),"")</f>
        <v/>
      </c>
      <c r="D8452" s="7" t="str">
        <f>IF('Payments Export'!I8456="","",'Payments Export'!I8456)</f>
        <v/>
      </c>
      <c r="E8452" s="7" t="str">
        <f t="shared" si="264"/>
        <v/>
      </c>
      <c r="F8452" s="7" t="str">
        <f>IF('Payments Export'!A8456="","",'Payments Export'!N8456)</f>
        <v/>
      </c>
      <c r="G8452" s="7" t="str">
        <f>IF('Payments Export'!A8456="","",'Payments Export'!O8456)</f>
        <v/>
      </c>
      <c r="H8452" s="7" t="str">
        <f>IF('Payments Export'!B8456="","",G8452-F8452)</f>
        <v/>
      </c>
      <c r="I8452" s="3" t="str">
        <f>IF(C8452&lt;&gt;"",_xlfn.XLOOKUP(IFERROR(VALUE(C8452),C8452),'Items database'!A:A,'Items database'!B:B),(_xlfn.XLOOKUP(LEFT(E8452,3),Services,Services,"")))</f>
        <v/>
      </c>
      <c r="J8452" s="3" t="str">
        <f t="shared" si="265"/>
        <v/>
      </c>
    </row>
    <row r="8453" spans="1:10" x14ac:dyDescent="0.35">
      <c r="A8453" s="7" t="str">
        <f>IF('Payments Export'!A8457="","",'Payments Export'!A8457)</f>
        <v/>
      </c>
      <c r="B8453" s="7" t="str">
        <f>IF('Payments Export'!A8457="","",'Payments Export'!B8457)</f>
        <v/>
      </c>
      <c r="C8453" s="7" t="str">
        <f>IF(IFERROR(VALUE('Payments Export'!H8457),'Payments Export'!H8457)&lt;&gt;0,IFERROR(VALUE('Payments Export'!H8457),'Payments Export'!H8457),"")</f>
        <v/>
      </c>
      <c r="D8453" s="7" t="str">
        <f>IF('Payments Export'!I8457="","",'Payments Export'!I8457)</f>
        <v/>
      </c>
      <c r="E8453" s="7" t="str">
        <f t="shared" si="264"/>
        <v/>
      </c>
      <c r="F8453" s="7" t="str">
        <f>IF('Payments Export'!A8457="","",'Payments Export'!N8457)</f>
        <v/>
      </c>
      <c r="G8453" s="7" t="str">
        <f>IF('Payments Export'!A8457="","",'Payments Export'!O8457)</f>
        <v/>
      </c>
      <c r="H8453" s="7" t="str">
        <f>IF('Payments Export'!B8457="","",G8453-F8453)</f>
        <v/>
      </c>
      <c r="I8453" s="3" t="str">
        <f>IF(C8453&lt;&gt;"",_xlfn.XLOOKUP(IFERROR(VALUE(C8453),C8453),'Items database'!A:A,'Items database'!B:B),(_xlfn.XLOOKUP(LEFT(E8453,3),Services,Services,"")))</f>
        <v/>
      </c>
      <c r="J8453" s="3" t="str">
        <f t="shared" si="265"/>
        <v/>
      </c>
    </row>
    <row r="8454" spans="1:10" x14ac:dyDescent="0.35">
      <c r="A8454" s="7" t="str">
        <f>IF('Payments Export'!A8458="","",'Payments Export'!A8458)</f>
        <v/>
      </c>
      <c r="B8454" s="7" t="str">
        <f>IF('Payments Export'!A8458="","",'Payments Export'!B8458)</f>
        <v/>
      </c>
      <c r="C8454" s="7" t="str">
        <f>IF(IFERROR(VALUE('Payments Export'!H8458),'Payments Export'!H8458)&lt;&gt;0,IFERROR(VALUE('Payments Export'!H8458),'Payments Export'!H8458),"")</f>
        <v/>
      </c>
      <c r="D8454" s="7" t="str">
        <f>IF('Payments Export'!I8458="","",'Payments Export'!I8458)</f>
        <v/>
      </c>
      <c r="E8454" s="7" t="str">
        <f t="shared" si="264"/>
        <v/>
      </c>
      <c r="F8454" s="7" t="str">
        <f>IF('Payments Export'!A8458="","",'Payments Export'!N8458)</f>
        <v/>
      </c>
      <c r="G8454" s="7" t="str">
        <f>IF('Payments Export'!A8458="","",'Payments Export'!O8458)</f>
        <v/>
      </c>
      <c r="H8454" s="7" t="str">
        <f>IF('Payments Export'!B8458="","",G8454-F8454)</f>
        <v/>
      </c>
      <c r="I8454" s="3" t="str">
        <f>IF(C8454&lt;&gt;"",_xlfn.XLOOKUP(IFERROR(VALUE(C8454),C8454),'Items database'!A:A,'Items database'!B:B),(_xlfn.XLOOKUP(LEFT(E8454,3),Services,Services,"")))</f>
        <v/>
      </c>
      <c r="J8454" s="3" t="str">
        <f t="shared" si="265"/>
        <v/>
      </c>
    </row>
    <row r="8455" spans="1:10" x14ac:dyDescent="0.35">
      <c r="A8455" s="7" t="str">
        <f>IF('Payments Export'!A8459="","",'Payments Export'!A8459)</f>
        <v/>
      </c>
      <c r="B8455" s="7" t="str">
        <f>IF('Payments Export'!A8459="","",'Payments Export'!B8459)</f>
        <v/>
      </c>
      <c r="C8455" s="7" t="str">
        <f>IF(IFERROR(VALUE('Payments Export'!H8459),'Payments Export'!H8459)&lt;&gt;0,IFERROR(VALUE('Payments Export'!H8459),'Payments Export'!H8459),"")</f>
        <v/>
      </c>
      <c r="D8455" s="7" t="str">
        <f>IF('Payments Export'!I8459="","",'Payments Export'!I8459)</f>
        <v/>
      </c>
      <c r="E8455" s="7" t="str">
        <f t="shared" si="264"/>
        <v/>
      </c>
      <c r="F8455" s="7" t="str">
        <f>IF('Payments Export'!A8459="","",'Payments Export'!N8459)</f>
        <v/>
      </c>
      <c r="G8455" s="7" t="str">
        <f>IF('Payments Export'!A8459="","",'Payments Export'!O8459)</f>
        <v/>
      </c>
      <c r="H8455" s="7" t="str">
        <f>IF('Payments Export'!B8459="","",G8455-F8455)</f>
        <v/>
      </c>
      <c r="I8455" s="3" t="str">
        <f>IF(C8455&lt;&gt;"",_xlfn.XLOOKUP(IFERROR(VALUE(C8455),C8455),'Items database'!A:A,'Items database'!B:B),(_xlfn.XLOOKUP(LEFT(E8455,3),Services,Services,"")))</f>
        <v/>
      </c>
      <c r="J8455" s="3" t="str">
        <f t="shared" si="265"/>
        <v/>
      </c>
    </row>
    <row r="8456" spans="1:10" x14ac:dyDescent="0.35">
      <c r="A8456" s="7" t="str">
        <f>IF('Payments Export'!A8460="","",'Payments Export'!A8460)</f>
        <v/>
      </c>
      <c r="B8456" s="7" t="str">
        <f>IF('Payments Export'!A8460="","",'Payments Export'!B8460)</f>
        <v/>
      </c>
      <c r="C8456" s="7" t="str">
        <f>IF(IFERROR(VALUE('Payments Export'!H8460),'Payments Export'!H8460)&lt;&gt;0,IFERROR(VALUE('Payments Export'!H8460),'Payments Export'!H8460),"")</f>
        <v/>
      </c>
      <c r="D8456" s="7" t="str">
        <f>IF('Payments Export'!I8460="","",'Payments Export'!I8460)</f>
        <v/>
      </c>
      <c r="E8456" s="7" t="str">
        <f t="shared" si="264"/>
        <v/>
      </c>
      <c r="F8456" s="7" t="str">
        <f>IF('Payments Export'!A8460="","",'Payments Export'!N8460)</f>
        <v/>
      </c>
      <c r="G8456" s="7" t="str">
        <f>IF('Payments Export'!A8460="","",'Payments Export'!O8460)</f>
        <v/>
      </c>
      <c r="H8456" s="7" t="str">
        <f>IF('Payments Export'!B8460="","",G8456-F8456)</f>
        <v/>
      </c>
      <c r="I8456" s="3" t="str">
        <f>IF(C8456&lt;&gt;"",_xlfn.XLOOKUP(IFERROR(VALUE(C8456),C8456),'Items database'!A:A,'Items database'!B:B),(_xlfn.XLOOKUP(LEFT(E8456,3),Services,Services,"")))</f>
        <v/>
      </c>
      <c r="J8456" s="3" t="str">
        <f t="shared" si="265"/>
        <v/>
      </c>
    </row>
    <row r="8457" spans="1:10" x14ac:dyDescent="0.35">
      <c r="A8457" s="7" t="str">
        <f>IF('Payments Export'!A8461="","",'Payments Export'!A8461)</f>
        <v/>
      </c>
      <c r="B8457" s="7" t="str">
        <f>IF('Payments Export'!A8461="","",'Payments Export'!B8461)</f>
        <v/>
      </c>
      <c r="C8457" s="7" t="str">
        <f>IF(IFERROR(VALUE('Payments Export'!H8461),'Payments Export'!H8461)&lt;&gt;0,IFERROR(VALUE('Payments Export'!H8461),'Payments Export'!H8461),"")</f>
        <v/>
      </c>
      <c r="D8457" s="7" t="str">
        <f>IF('Payments Export'!I8461="","",'Payments Export'!I8461)</f>
        <v/>
      </c>
      <c r="E8457" s="7" t="str">
        <f t="shared" si="264"/>
        <v/>
      </c>
      <c r="F8457" s="7" t="str">
        <f>IF('Payments Export'!A8461="","",'Payments Export'!N8461)</f>
        <v/>
      </c>
      <c r="G8457" s="7" t="str">
        <f>IF('Payments Export'!A8461="","",'Payments Export'!O8461)</f>
        <v/>
      </c>
      <c r="H8457" s="7" t="str">
        <f>IF('Payments Export'!B8461="","",G8457-F8457)</f>
        <v/>
      </c>
      <c r="I8457" s="3" t="str">
        <f>IF(C8457&lt;&gt;"",_xlfn.XLOOKUP(IFERROR(VALUE(C8457),C8457),'Items database'!A:A,'Items database'!B:B),(_xlfn.XLOOKUP(LEFT(E8457,3),Services,Services,"")))</f>
        <v/>
      </c>
      <c r="J8457" s="3" t="str">
        <f t="shared" si="265"/>
        <v/>
      </c>
    </row>
    <row r="8458" spans="1:10" x14ac:dyDescent="0.35">
      <c r="A8458" s="7" t="str">
        <f>IF('Payments Export'!A8462="","",'Payments Export'!A8462)</f>
        <v/>
      </c>
      <c r="B8458" s="7" t="str">
        <f>IF('Payments Export'!A8462="","",'Payments Export'!B8462)</f>
        <v/>
      </c>
      <c r="C8458" s="7" t="str">
        <f>IF(IFERROR(VALUE('Payments Export'!H8462),'Payments Export'!H8462)&lt;&gt;0,IFERROR(VALUE('Payments Export'!H8462),'Payments Export'!H8462),"")</f>
        <v/>
      </c>
      <c r="D8458" s="7" t="str">
        <f>IF('Payments Export'!I8462="","",'Payments Export'!I8462)</f>
        <v/>
      </c>
      <c r="E8458" s="7" t="str">
        <f t="shared" si="264"/>
        <v/>
      </c>
      <c r="F8458" s="7" t="str">
        <f>IF('Payments Export'!A8462="","",'Payments Export'!N8462)</f>
        <v/>
      </c>
      <c r="G8458" s="7" t="str">
        <f>IF('Payments Export'!A8462="","",'Payments Export'!O8462)</f>
        <v/>
      </c>
      <c r="H8458" s="7" t="str">
        <f>IF('Payments Export'!B8462="","",G8458-F8458)</f>
        <v/>
      </c>
      <c r="I8458" s="3" t="str">
        <f>IF(C8458&lt;&gt;"",_xlfn.XLOOKUP(IFERROR(VALUE(C8458),C8458),'Items database'!A:A,'Items database'!B:B),(_xlfn.XLOOKUP(LEFT(E8458,3),Services,Services,"")))</f>
        <v/>
      </c>
      <c r="J8458" s="3" t="str">
        <f t="shared" si="265"/>
        <v/>
      </c>
    </row>
    <row r="8459" spans="1:10" x14ac:dyDescent="0.35">
      <c r="A8459" s="7" t="str">
        <f>IF('Payments Export'!A8463="","",'Payments Export'!A8463)</f>
        <v/>
      </c>
      <c r="B8459" s="7" t="str">
        <f>IF('Payments Export'!A8463="","",'Payments Export'!B8463)</f>
        <v/>
      </c>
      <c r="C8459" s="7" t="str">
        <f>IF(IFERROR(VALUE('Payments Export'!H8463),'Payments Export'!H8463)&lt;&gt;0,IFERROR(VALUE('Payments Export'!H8463),'Payments Export'!H8463),"")</f>
        <v/>
      </c>
      <c r="D8459" s="7" t="str">
        <f>IF('Payments Export'!I8463="","",'Payments Export'!I8463)</f>
        <v/>
      </c>
      <c r="E8459" s="7" t="str">
        <f t="shared" si="264"/>
        <v/>
      </c>
      <c r="F8459" s="7" t="str">
        <f>IF('Payments Export'!A8463="","",'Payments Export'!N8463)</f>
        <v/>
      </c>
      <c r="G8459" s="7" t="str">
        <f>IF('Payments Export'!A8463="","",'Payments Export'!O8463)</f>
        <v/>
      </c>
      <c r="H8459" s="7" t="str">
        <f>IF('Payments Export'!B8463="","",G8459-F8459)</f>
        <v/>
      </c>
      <c r="I8459" s="3" t="str">
        <f>IF(C8459&lt;&gt;"",_xlfn.XLOOKUP(IFERROR(VALUE(C8459),C8459),'Items database'!A:A,'Items database'!B:B),(_xlfn.XLOOKUP(LEFT(E8459,3),Services,Services,"")))</f>
        <v/>
      </c>
      <c r="J8459" s="3" t="str">
        <f t="shared" si="265"/>
        <v/>
      </c>
    </row>
    <row r="8460" spans="1:10" x14ac:dyDescent="0.35">
      <c r="A8460" s="7" t="str">
        <f>IF('Payments Export'!A8464="","",'Payments Export'!A8464)</f>
        <v/>
      </c>
      <c r="B8460" s="7" t="str">
        <f>IF('Payments Export'!A8464="","",'Payments Export'!B8464)</f>
        <v/>
      </c>
      <c r="C8460" s="7" t="str">
        <f>IF(IFERROR(VALUE('Payments Export'!H8464),'Payments Export'!H8464)&lt;&gt;0,IFERROR(VALUE('Payments Export'!H8464),'Payments Export'!H8464),"")</f>
        <v/>
      </c>
      <c r="D8460" s="7" t="str">
        <f>IF('Payments Export'!I8464="","",'Payments Export'!I8464)</f>
        <v/>
      </c>
      <c r="E8460" s="7" t="str">
        <f t="shared" si="264"/>
        <v/>
      </c>
      <c r="F8460" s="7" t="str">
        <f>IF('Payments Export'!A8464="","",'Payments Export'!N8464)</f>
        <v/>
      </c>
      <c r="G8460" s="7" t="str">
        <f>IF('Payments Export'!A8464="","",'Payments Export'!O8464)</f>
        <v/>
      </c>
      <c r="H8460" s="7" t="str">
        <f>IF('Payments Export'!B8464="","",G8460-F8460)</f>
        <v/>
      </c>
      <c r="I8460" s="3" t="str">
        <f>IF(C8460&lt;&gt;"",_xlfn.XLOOKUP(IFERROR(VALUE(C8460),C8460),'Items database'!A:A,'Items database'!B:B),(_xlfn.XLOOKUP(LEFT(E8460,3),Services,Services,"")))</f>
        <v/>
      </c>
      <c r="J8460" s="3" t="str">
        <f t="shared" si="265"/>
        <v/>
      </c>
    </row>
    <row r="8461" spans="1:10" x14ac:dyDescent="0.35">
      <c r="A8461" s="7" t="str">
        <f>IF('Payments Export'!A8465="","",'Payments Export'!A8465)</f>
        <v/>
      </c>
      <c r="B8461" s="7" t="str">
        <f>IF('Payments Export'!A8465="","",'Payments Export'!B8465)</f>
        <v/>
      </c>
      <c r="C8461" s="7" t="str">
        <f>IF(IFERROR(VALUE('Payments Export'!H8465),'Payments Export'!H8465)&lt;&gt;0,IFERROR(VALUE('Payments Export'!H8465),'Payments Export'!H8465),"")</f>
        <v/>
      </c>
      <c r="D8461" s="7" t="str">
        <f>IF('Payments Export'!I8465="","",'Payments Export'!I8465)</f>
        <v/>
      </c>
      <c r="E8461" s="7" t="str">
        <f t="shared" si="264"/>
        <v/>
      </c>
      <c r="F8461" s="7" t="str">
        <f>IF('Payments Export'!A8465="","",'Payments Export'!N8465)</f>
        <v/>
      </c>
      <c r="G8461" s="7" t="str">
        <f>IF('Payments Export'!A8465="","",'Payments Export'!O8465)</f>
        <v/>
      </c>
      <c r="H8461" s="7" t="str">
        <f>IF('Payments Export'!B8465="","",G8461-F8461)</f>
        <v/>
      </c>
      <c r="I8461" s="3" t="str">
        <f>IF(C8461&lt;&gt;"",_xlfn.XLOOKUP(IFERROR(VALUE(C8461),C8461),'Items database'!A:A,'Items database'!B:B),(_xlfn.XLOOKUP(LEFT(E8461,3),Services,Services,"")))</f>
        <v/>
      </c>
      <c r="J8461" s="3" t="str">
        <f t="shared" si="265"/>
        <v/>
      </c>
    </row>
    <row r="8462" spans="1:10" x14ac:dyDescent="0.35">
      <c r="A8462" s="7" t="str">
        <f>IF('Payments Export'!A8466="","",'Payments Export'!A8466)</f>
        <v/>
      </c>
      <c r="B8462" s="7" t="str">
        <f>IF('Payments Export'!A8466="","",'Payments Export'!B8466)</f>
        <v/>
      </c>
      <c r="C8462" s="7" t="str">
        <f>IF(IFERROR(VALUE('Payments Export'!H8466),'Payments Export'!H8466)&lt;&gt;0,IFERROR(VALUE('Payments Export'!H8466),'Payments Export'!H8466),"")</f>
        <v/>
      </c>
      <c r="D8462" s="7" t="str">
        <f>IF('Payments Export'!I8466="","",'Payments Export'!I8466)</f>
        <v/>
      </c>
      <c r="E8462" s="7" t="str">
        <f t="shared" si="264"/>
        <v/>
      </c>
      <c r="F8462" s="7" t="str">
        <f>IF('Payments Export'!A8466="","",'Payments Export'!N8466)</f>
        <v/>
      </c>
      <c r="G8462" s="7" t="str">
        <f>IF('Payments Export'!A8466="","",'Payments Export'!O8466)</f>
        <v/>
      </c>
      <c r="H8462" s="7" t="str">
        <f>IF('Payments Export'!B8466="","",G8462-F8462)</f>
        <v/>
      </c>
      <c r="I8462" s="3" t="str">
        <f>IF(C8462&lt;&gt;"",_xlfn.XLOOKUP(IFERROR(VALUE(C8462),C8462),'Items database'!A:A,'Items database'!B:B),(_xlfn.XLOOKUP(LEFT(E8462,3),Services,Services,"")))</f>
        <v/>
      </c>
      <c r="J8462" s="3" t="str">
        <f t="shared" si="265"/>
        <v/>
      </c>
    </row>
    <row r="8463" spans="1:10" x14ac:dyDescent="0.35">
      <c r="A8463" s="7" t="str">
        <f>IF('Payments Export'!A8467="","",'Payments Export'!A8467)</f>
        <v/>
      </c>
      <c r="B8463" s="7" t="str">
        <f>IF('Payments Export'!A8467="","",'Payments Export'!B8467)</f>
        <v/>
      </c>
      <c r="C8463" s="7" t="str">
        <f>IF(IFERROR(VALUE('Payments Export'!H8467),'Payments Export'!H8467)&lt;&gt;0,IFERROR(VALUE('Payments Export'!H8467),'Payments Export'!H8467),"")</f>
        <v/>
      </c>
      <c r="D8463" s="7" t="str">
        <f>IF('Payments Export'!I8467="","",'Payments Export'!I8467)</f>
        <v/>
      </c>
      <c r="E8463" s="7" t="str">
        <f t="shared" si="264"/>
        <v/>
      </c>
      <c r="F8463" s="7" t="str">
        <f>IF('Payments Export'!A8467="","",'Payments Export'!N8467)</f>
        <v/>
      </c>
      <c r="G8463" s="7" t="str">
        <f>IF('Payments Export'!A8467="","",'Payments Export'!O8467)</f>
        <v/>
      </c>
      <c r="H8463" s="7" t="str">
        <f>IF('Payments Export'!B8467="","",G8463-F8463)</f>
        <v/>
      </c>
      <c r="I8463" s="3" t="str">
        <f>IF(C8463&lt;&gt;"",_xlfn.XLOOKUP(IFERROR(VALUE(C8463),C8463),'Items database'!A:A,'Items database'!B:B),(_xlfn.XLOOKUP(LEFT(E8463,3),Services,Services,"")))</f>
        <v/>
      </c>
      <c r="J8463" s="3" t="str">
        <f t="shared" si="265"/>
        <v/>
      </c>
    </row>
    <row r="8464" spans="1:10" x14ac:dyDescent="0.35">
      <c r="A8464" s="7" t="str">
        <f>IF('Payments Export'!A8468="","",'Payments Export'!A8468)</f>
        <v/>
      </c>
      <c r="B8464" s="7" t="str">
        <f>IF('Payments Export'!A8468="","",'Payments Export'!B8468)</f>
        <v/>
      </c>
      <c r="C8464" s="7" t="str">
        <f>IF(IFERROR(VALUE('Payments Export'!H8468),'Payments Export'!H8468)&lt;&gt;0,IFERROR(VALUE('Payments Export'!H8468),'Payments Export'!H8468),"")</f>
        <v/>
      </c>
      <c r="D8464" s="7" t="str">
        <f>IF('Payments Export'!I8468="","",'Payments Export'!I8468)</f>
        <v/>
      </c>
      <c r="E8464" s="7" t="str">
        <f t="shared" si="264"/>
        <v/>
      </c>
      <c r="F8464" s="7" t="str">
        <f>IF('Payments Export'!A8468="","",'Payments Export'!N8468)</f>
        <v/>
      </c>
      <c r="G8464" s="7" t="str">
        <f>IF('Payments Export'!A8468="","",'Payments Export'!O8468)</f>
        <v/>
      </c>
      <c r="H8464" s="7" t="str">
        <f>IF('Payments Export'!B8468="","",G8464-F8464)</f>
        <v/>
      </c>
      <c r="I8464" s="3" t="str">
        <f>IF(C8464&lt;&gt;"",_xlfn.XLOOKUP(IFERROR(VALUE(C8464),C8464),'Items database'!A:A,'Items database'!B:B),(_xlfn.XLOOKUP(LEFT(E8464,3),Services,Services,"")))</f>
        <v/>
      </c>
      <c r="J8464" s="3" t="str">
        <f t="shared" si="265"/>
        <v/>
      </c>
    </row>
    <row r="8465" spans="1:10" x14ac:dyDescent="0.35">
      <c r="A8465" s="7" t="str">
        <f>IF('Payments Export'!A8469="","",'Payments Export'!A8469)</f>
        <v/>
      </c>
      <c r="B8465" s="7" t="str">
        <f>IF('Payments Export'!A8469="","",'Payments Export'!B8469)</f>
        <v/>
      </c>
      <c r="C8465" s="7" t="str">
        <f>IF(IFERROR(VALUE('Payments Export'!H8469),'Payments Export'!H8469)&lt;&gt;0,IFERROR(VALUE('Payments Export'!H8469),'Payments Export'!H8469),"")</f>
        <v/>
      </c>
      <c r="D8465" s="7" t="str">
        <f>IF('Payments Export'!I8469="","",'Payments Export'!I8469)</f>
        <v/>
      </c>
      <c r="E8465" s="7" t="str">
        <f t="shared" si="264"/>
        <v/>
      </c>
      <c r="F8465" s="7" t="str">
        <f>IF('Payments Export'!A8469="","",'Payments Export'!N8469)</f>
        <v/>
      </c>
      <c r="G8465" s="7" t="str">
        <f>IF('Payments Export'!A8469="","",'Payments Export'!O8469)</f>
        <v/>
      </c>
      <c r="H8465" s="7" t="str">
        <f>IF('Payments Export'!B8469="","",G8465-F8465)</f>
        <v/>
      </c>
      <c r="I8465" s="3" t="str">
        <f>IF(C8465&lt;&gt;"",_xlfn.XLOOKUP(IFERROR(VALUE(C8465),C8465),'Items database'!A:A,'Items database'!B:B),(_xlfn.XLOOKUP(LEFT(E8465,3),Services,Services,"")))</f>
        <v/>
      </c>
      <c r="J8465" s="3" t="str">
        <f t="shared" si="265"/>
        <v/>
      </c>
    </row>
    <row r="8466" spans="1:10" x14ac:dyDescent="0.35">
      <c r="A8466" s="7" t="str">
        <f>IF('Payments Export'!A8470="","",'Payments Export'!A8470)</f>
        <v/>
      </c>
      <c r="B8466" s="7" t="str">
        <f>IF('Payments Export'!A8470="","",'Payments Export'!B8470)</f>
        <v/>
      </c>
      <c r="C8466" s="7" t="str">
        <f>IF(IFERROR(VALUE('Payments Export'!H8470),'Payments Export'!H8470)&lt;&gt;0,IFERROR(VALUE('Payments Export'!H8470),'Payments Export'!H8470),"")</f>
        <v/>
      </c>
      <c r="D8466" s="7" t="str">
        <f>IF('Payments Export'!I8470="","",'Payments Export'!I8470)</f>
        <v/>
      </c>
      <c r="E8466" s="7" t="str">
        <f t="shared" si="264"/>
        <v/>
      </c>
      <c r="F8466" s="7" t="str">
        <f>IF('Payments Export'!A8470="","",'Payments Export'!N8470)</f>
        <v/>
      </c>
      <c r="G8466" s="7" t="str">
        <f>IF('Payments Export'!A8470="","",'Payments Export'!O8470)</f>
        <v/>
      </c>
      <c r="H8466" s="7" t="str">
        <f>IF('Payments Export'!B8470="","",G8466-F8466)</f>
        <v/>
      </c>
      <c r="I8466" s="3" t="str">
        <f>IF(C8466&lt;&gt;"",_xlfn.XLOOKUP(IFERROR(VALUE(C8466),C8466),'Items database'!A:A,'Items database'!B:B),(_xlfn.XLOOKUP(LEFT(E8466,3),Services,Services,"")))</f>
        <v/>
      </c>
      <c r="J8466" s="3" t="str">
        <f t="shared" si="265"/>
        <v/>
      </c>
    </row>
    <row r="8467" spans="1:10" x14ac:dyDescent="0.35">
      <c r="A8467" s="7" t="str">
        <f>IF('Payments Export'!A8471="","",'Payments Export'!A8471)</f>
        <v/>
      </c>
      <c r="B8467" s="7" t="str">
        <f>IF('Payments Export'!A8471="","",'Payments Export'!B8471)</f>
        <v/>
      </c>
      <c r="C8467" s="7" t="str">
        <f>IF(IFERROR(VALUE('Payments Export'!H8471),'Payments Export'!H8471)&lt;&gt;0,IFERROR(VALUE('Payments Export'!H8471),'Payments Export'!H8471),"")</f>
        <v/>
      </c>
      <c r="D8467" s="7" t="str">
        <f>IF('Payments Export'!I8471="","",'Payments Export'!I8471)</f>
        <v/>
      </c>
      <c r="E8467" s="7" t="str">
        <f t="shared" si="264"/>
        <v/>
      </c>
      <c r="F8467" s="7" t="str">
        <f>IF('Payments Export'!A8471="","",'Payments Export'!N8471)</f>
        <v/>
      </c>
      <c r="G8467" s="7" t="str">
        <f>IF('Payments Export'!A8471="","",'Payments Export'!O8471)</f>
        <v/>
      </c>
      <c r="H8467" s="7" t="str">
        <f>IF('Payments Export'!B8471="","",G8467-F8467)</f>
        <v/>
      </c>
      <c r="I8467" s="3" t="str">
        <f>IF(C8467&lt;&gt;"",_xlfn.XLOOKUP(IFERROR(VALUE(C8467),C8467),'Items database'!A:A,'Items database'!B:B),(_xlfn.XLOOKUP(LEFT(E8467,3),Services,Services,"")))</f>
        <v/>
      </c>
      <c r="J8467" s="3" t="str">
        <f t="shared" si="265"/>
        <v/>
      </c>
    </row>
    <row r="8468" spans="1:10" x14ac:dyDescent="0.35">
      <c r="A8468" s="7" t="str">
        <f>IF('Payments Export'!A8472="","",'Payments Export'!A8472)</f>
        <v/>
      </c>
      <c r="B8468" s="7" t="str">
        <f>IF('Payments Export'!A8472="","",'Payments Export'!B8472)</f>
        <v/>
      </c>
      <c r="C8468" s="7" t="str">
        <f>IF(IFERROR(VALUE('Payments Export'!H8472),'Payments Export'!H8472)&lt;&gt;0,IFERROR(VALUE('Payments Export'!H8472),'Payments Export'!H8472),"")</f>
        <v/>
      </c>
      <c r="D8468" s="7" t="str">
        <f>IF('Payments Export'!I8472="","",'Payments Export'!I8472)</f>
        <v/>
      </c>
      <c r="E8468" s="7" t="str">
        <f t="shared" si="264"/>
        <v/>
      </c>
      <c r="F8468" s="7" t="str">
        <f>IF('Payments Export'!A8472="","",'Payments Export'!N8472)</f>
        <v/>
      </c>
      <c r="G8468" s="7" t="str">
        <f>IF('Payments Export'!A8472="","",'Payments Export'!O8472)</f>
        <v/>
      </c>
      <c r="H8468" s="7" t="str">
        <f>IF('Payments Export'!B8472="","",G8468-F8468)</f>
        <v/>
      </c>
      <c r="I8468" s="3" t="str">
        <f>IF(C8468&lt;&gt;"",_xlfn.XLOOKUP(IFERROR(VALUE(C8468),C8468),'Items database'!A:A,'Items database'!B:B),(_xlfn.XLOOKUP(LEFT(E8468,3),Services,Services,"")))</f>
        <v/>
      </c>
      <c r="J8468" s="3" t="str">
        <f t="shared" si="265"/>
        <v/>
      </c>
    </row>
    <row r="8469" spans="1:10" x14ac:dyDescent="0.35">
      <c r="A8469" s="7" t="str">
        <f>IF('Payments Export'!A8473="","",'Payments Export'!A8473)</f>
        <v/>
      </c>
      <c r="B8469" s="7" t="str">
        <f>IF('Payments Export'!A8473="","",'Payments Export'!B8473)</f>
        <v/>
      </c>
      <c r="C8469" s="7" t="str">
        <f>IF(IFERROR(VALUE('Payments Export'!H8473),'Payments Export'!H8473)&lt;&gt;0,IFERROR(VALUE('Payments Export'!H8473),'Payments Export'!H8473),"")</f>
        <v/>
      </c>
      <c r="D8469" s="7" t="str">
        <f>IF('Payments Export'!I8473="","",'Payments Export'!I8473)</f>
        <v/>
      </c>
      <c r="E8469" s="7" t="str">
        <f t="shared" si="264"/>
        <v/>
      </c>
      <c r="F8469" s="7" t="str">
        <f>IF('Payments Export'!A8473="","",'Payments Export'!N8473)</f>
        <v/>
      </c>
      <c r="G8469" s="7" t="str">
        <f>IF('Payments Export'!A8473="","",'Payments Export'!O8473)</f>
        <v/>
      </c>
      <c r="H8469" s="7" t="str">
        <f>IF('Payments Export'!B8473="","",G8469-F8469)</f>
        <v/>
      </c>
      <c r="I8469" s="3" t="str">
        <f>IF(C8469&lt;&gt;"",_xlfn.XLOOKUP(IFERROR(VALUE(C8469),C8469),'Items database'!A:A,'Items database'!B:B),(_xlfn.XLOOKUP(LEFT(E8469,3),Services,Services,"")))</f>
        <v/>
      </c>
      <c r="J8469" s="3" t="str">
        <f t="shared" si="265"/>
        <v/>
      </c>
    </row>
    <row r="8470" spans="1:10" x14ac:dyDescent="0.35">
      <c r="A8470" s="7" t="str">
        <f>IF('Payments Export'!A8474="","",'Payments Export'!A8474)</f>
        <v/>
      </c>
      <c r="B8470" s="7" t="str">
        <f>IF('Payments Export'!A8474="","",'Payments Export'!B8474)</f>
        <v/>
      </c>
      <c r="C8470" s="7" t="str">
        <f>IF(IFERROR(VALUE('Payments Export'!H8474),'Payments Export'!H8474)&lt;&gt;0,IFERROR(VALUE('Payments Export'!H8474),'Payments Export'!H8474),"")</f>
        <v/>
      </c>
      <c r="D8470" s="7" t="str">
        <f>IF('Payments Export'!I8474="","",'Payments Export'!I8474)</f>
        <v/>
      </c>
      <c r="E8470" s="7" t="str">
        <f t="shared" si="264"/>
        <v/>
      </c>
      <c r="F8470" s="7" t="str">
        <f>IF('Payments Export'!A8474="","",'Payments Export'!N8474)</f>
        <v/>
      </c>
      <c r="G8470" s="7" t="str">
        <f>IF('Payments Export'!A8474="","",'Payments Export'!O8474)</f>
        <v/>
      </c>
      <c r="H8470" s="7" t="str">
        <f>IF('Payments Export'!B8474="","",G8470-F8470)</f>
        <v/>
      </c>
      <c r="I8470" s="3" t="str">
        <f>IF(C8470&lt;&gt;"",_xlfn.XLOOKUP(IFERROR(VALUE(C8470),C8470),'Items database'!A:A,'Items database'!B:B),(_xlfn.XLOOKUP(LEFT(E8470,3),Services,Services,"")))</f>
        <v/>
      </c>
      <c r="J8470" s="3" t="str">
        <f t="shared" si="265"/>
        <v/>
      </c>
    </row>
    <row r="8471" spans="1:10" x14ac:dyDescent="0.35">
      <c r="A8471" s="7" t="str">
        <f>IF('Payments Export'!A8475="","",'Payments Export'!A8475)</f>
        <v/>
      </c>
      <c r="B8471" s="7" t="str">
        <f>IF('Payments Export'!A8475="","",'Payments Export'!B8475)</f>
        <v/>
      </c>
      <c r="C8471" s="7" t="str">
        <f>IF(IFERROR(VALUE('Payments Export'!H8475),'Payments Export'!H8475)&lt;&gt;0,IFERROR(VALUE('Payments Export'!H8475),'Payments Export'!H8475),"")</f>
        <v/>
      </c>
      <c r="D8471" s="7" t="str">
        <f>IF('Payments Export'!I8475="","",'Payments Export'!I8475)</f>
        <v/>
      </c>
      <c r="E8471" s="7" t="str">
        <f t="shared" si="264"/>
        <v/>
      </c>
      <c r="F8471" s="7" t="str">
        <f>IF('Payments Export'!A8475="","",'Payments Export'!N8475)</f>
        <v/>
      </c>
      <c r="G8471" s="7" t="str">
        <f>IF('Payments Export'!A8475="","",'Payments Export'!O8475)</f>
        <v/>
      </c>
      <c r="H8471" s="7" t="str">
        <f>IF('Payments Export'!B8475="","",G8471-F8471)</f>
        <v/>
      </c>
      <c r="I8471" s="3" t="str">
        <f>IF(C8471&lt;&gt;"",_xlfn.XLOOKUP(IFERROR(VALUE(C8471),C8471),'Items database'!A:A,'Items database'!B:B),(_xlfn.XLOOKUP(LEFT(E8471,3),Services,Services,"")))</f>
        <v/>
      </c>
      <c r="J8471" s="3" t="str">
        <f t="shared" si="265"/>
        <v/>
      </c>
    </row>
    <row r="8472" spans="1:10" x14ac:dyDescent="0.35">
      <c r="A8472" s="7" t="str">
        <f>IF('Payments Export'!A8476="","",'Payments Export'!A8476)</f>
        <v/>
      </c>
      <c r="B8472" s="7" t="str">
        <f>IF('Payments Export'!A8476="","",'Payments Export'!B8476)</f>
        <v/>
      </c>
      <c r="C8472" s="7" t="str">
        <f>IF(IFERROR(VALUE('Payments Export'!H8476),'Payments Export'!H8476)&lt;&gt;0,IFERROR(VALUE('Payments Export'!H8476),'Payments Export'!H8476),"")</f>
        <v/>
      </c>
      <c r="D8472" s="7" t="str">
        <f>IF('Payments Export'!I8476="","",'Payments Export'!I8476)</f>
        <v/>
      </c>
      <c r="E8472" s="7" t="str">
        <f t="shared" si="264"/>
        <v/>
      </c>
      <c r="F8472" s="7" t="str">
        <f>IF('Payments Export'!A8476="","",'Payments Export'!N8476)</f>
        <v/>
      </c>
      <c r="G8472" s="7" t="str">
        <f>IF('Payments Export'!A8476="","",'Payments Export'!O8476)</f>
        <v/>
      </c>
      <c r="H8472" s="7" t="str">
        <f>IF('Payments Export'!B8476="","",G8472-F8472)</f>
        <v/>
      </c>
      <c r="I8472" s="3" t="str">
        <f>IF(C8472&lt;&gt;"",_xlfn.XLOOKUP(IFERROR(VALUE(C8472),C8472),'Items database'!A:A,'Items database'!B:B),(_xlfn.XLOOKUP(LEFT(E8472,3),Services,Services,"")))</f>
        <v/>
      </c>
      <c r="J8472" s="3" t="str">
        <f t="shared" si="265"/>
        <v/>
      </c>
    </row>
    <row r="8473" spans="1:10" x14ac:dyDescent="0.35">
      <c r="A8473" s="7" t="str">
        <f>IF('Payments Export'!A8477="","",'Payments Export'!A8477)</f>
        <v/>
      </c>
      <c r="B8473" s="7" t="str">
        <f>IF('Payments Export'!A8477="","",'Payments Export'!B8477)</f>
        <v/>
      </c>
      <c r="C8473" s="7" t="str">
        <f>IF(IFERROR(VALUE('Payments Export'!H8477),'Payments Export'!H8477)&lt;&gt;0,IFERROR(VALUE('Payments Export'!H8477),'Payments Export'!H8477),"")</f>
        <v/>
      </c>
      <c r="D8473" s="7" t="str">
        <f>IF('Payments Export'!I8477="","",'Payments Export'!I8477)</f>
        <v/>
      </c>
      <c r="E8473" s="7" t="str">
        <f t="shared" si="264"/>
        <v/>
      </c>
      <c r="F8473" s="7" t="str">
        <f>IF('Payments Export'!A8477="","",'Payments Export'!N8477)</f>
        <v/>
      </c>
      <c r="G8473" s="7" t="str">
        <f>IF('Payments Export'!A8477="","",'Payments Export'!O8477)</f>
        <v/>
      </c>
      <c r="H8473" s="7" t="str">
        <f>IF('Payments Export'!B8477="","",G8473-F8473)</f>
        <v/>
      </c>
      <c r="I8473" s="3" t="str">
        <f>IF(C8473&lt;&gt;"",_xlfn.XLOOKUP(IFERROR(VALUE(C8473),C8473),'Items database'!A:A,'Items database'!B:B),(_xlfn.XLOOKUP(LEFT(E8473,3),Services,Services,"")))</f>
        <v/>
      </c>
      <c r="J8473" s="3" t="str">
        <f t="shared" si="265"/>
        <v/>
      </c>
    </row>
    <row r="8474" spans="1:10" x14ac:dyDescent="0.35">
      <c r="A8474" s="7" t="str">
        <f>IF('Payments Export'!A8478="","",'Payments Export'!A8478)</f>
        <v/>
      </c>
      <c r="B8474" s="7" t="str">
        <f>IF('Payments Export'!A8478="","",'Payments Export'!B8478)</f>
        <v/>
      </c>
      <c r="C8474" s="7" t="str">
        <f>IF(IFERROR(VALUE('Payments Export'!H8478),'Payments Export'!H8478)&lt;&gt;0,IFERROR(VALUE('Payments Export'!H8478),'Payments Export'!H8478),"")</f>
        <v/>
      </c>
      <c r="D8474" s="7" t="str">
        <f>IF('Payments Export'!I8478="","",'Payments Export'!I8478)</f>
        <v/>
      </c>
      <c r="E8474" s="7" t="str">
        <f t="shared" si="264"/>
        <v/>
      </c>
      <c r="F8474" s="7" t="str">
        <f>IF('Payments Export'!A8478="","",'Payments Export'!N8478)</f>
        <v/>
      </c>
      <c r="G8474" s="7" t="str">
        <f>IF('Payments Export'!A8478="","",'Payments Export'!O8478)</f>
        <v/>
      </c>
      <c r="H8474" s="7" t="str">
        <f>IF('Payments Export'!B8478="","",G8474-F8474)</f>
        <v/>
      </c>
      <c r="I8474" s="3" t="str">
        <f>IF(C8474&lt;&gt;"",_xlfn.XLOOKUP(IFERROR(VALUE(C8474),C8474),'Items database'!A:A,'Items database'!B:B),(_xlfn.XLOOKUP(LEFT(E8474,3),Services,Services,"")))</f>
        <v/>
      </c>
      <c r="J8474" s="3" t="str">
        <f t="shared" si="265"/>
        <v/>
      </c>
    </row>
    <row r="8475" spans="1:10" x14ac:dyDescent="0.35">
      <c r="A8475" s="7" t="str">
        <f>IF('Payments Export'!A8479="","",'Payments Export'!A8479)</f>
        <v/>
      </c>
      <c r="B8475" s="7" t="str">
        <f>IF('Payments Export'!A8479="","",'Payments Export'!B8479)</f>
        <v/>
      </c>
      <c r="C8475" s="7" t="str">
        <f>IF(IFERROR(VALUE('Payments Export'!H8479),'Payments Export'!H8479)&lt;&gt;0,IFERROR(VALUE('Payments Export'!H8479),'Payments Export'!H8479),"")</f>
        <v/>
      </c>
      <c r="D8475" s="7" t="str">
        <f>IF('Payments Export'!I8479="","",'Payments Export'!I8479)</f>
        <v/>
      </c>
      <c r="E8475" s="7" t="str">
        <f t="shared" si="264"/>
        <v/>
      </c>
      <c r="F8475" s="7" t="str">
        <f>IF('Payments Export'!A8479="","",'Payments Export'!N8479)</f>
        <v/>
      </c>
      <c r="G8475" s="7" t="str">
        <f>IF('Payments Export'!A8479="","",'Payments Export'!O8479)</f>
        <v/>
      </c>
      <c r="H8475" s="7" t="str">
        <f>IF('Payments Export'!B8479="","",G8475-F8475)</f>
        <v/>
      </c>
      <c r="I8475" s="3" t="str">
        <f>IF(C8475&lt;&gt;"",_xlfn.XLOOKUP(IFERROR(VALUE(C8475),C8475),'Items database'!A:A,'Items database'!B:B),(_xlfn.XLOOKUP(LEFT(E8475,3),Services,Services,"")))</f>
        <v/>
      </c>
      <c r="J8475" s="3" t="str">
        <f t="shared" si="265"/>
        <v/>
      </c>
    </row>
    <row r="8476" spans="1:10" x14ac:dyDescent="0.35">
      <c r="A8476" s="7" t="str">
        <f>IF('Payments Export'!A8480="","",'Payments Export'!A8480)</f>
        <v/>
      </c>
      <c r="B8476" s="7" t="str">
        <f>IF('Payments Export'!A8480="","",'Payments Export'!B8480)</f>
        <v/>
      </c>
      <c r="C8476" s="7" t="str">
        <f>IF(IFERROR(VALUE('Payments Export'!H8480),'Payments Export'!H8480)&lt;&gt;0,IFERROR(VALUE('Payments Export'!H8480),'Payments Export'!H8480),"")</f>
        <v/>
      </c>
      <c r="D8476" s="7" t="str">
        <f>IF('Payments Export'!I8480="","",'Payments Export'!I8480)</f>
        <v/>
      </c>
      <c r="E8476" s="7" t="str">
        <f t="shared" si="264"/>
        <v/>
      </c>
      <c r="F8476" s="7" t="str">
        <f>IF('Payments Export'!A8480="","",'Payments Export'!N8480)</f>
        <v/>
      </c>
      <c r="G8476" s="7" t="str">
        <f>IF('Payments Export'!A8480="","",'Payments Export'!O8480)</f>
        <v/>
      </c>
      <c r="H8476" s="7" t="str">
        <f>IF('Payments Export'!B8480="","",G8476-F8476)</f>
        <v/>
      </c>
      <c r="I8476" s="3" t="str">
        <f>IF(C8476&lt;&gt;"",_xlfn.XLOOKUP(IFERROR(VALUE(C8476),C8476),'Items database'!A:A,'Items database'!B:B),(_xlfn.XLOOKUP(LEFT(E8476,3),Services,Services,"")))</f>
        <v/>
      </c>
      <c r="J8476" s="3" t="str">
        <f t="shared" si="265"/>
        <v/>
      </c>
    </row>
    <row r="8477" spans="1:10" x14ac:dyDescent="0.35">
      <c r="A8477" s="7" t="str">
        <f>IF('Payments Export'!A8481="","",'Payments Export'!A8481)</f>
        <v/>
      </c>
      <c r="B8477" s="7" t="str">
        <f>IF('Payments Export'!A8481="","",'Payments Export'!B8481)</f>
        <v/>
      </c>
      <c r="C8477" s="7" t="str">
        <f>IF(IFERROR(VALUE('Payments Export'!H8481),'Payments Export'!H8481)&lt;&gt;0,IFERROR(VALUE('Payments Export'!H8481),'Payments Export'!H8481),"")</f>
        <v/>
      </c>
      <c r="D8477" s="7" t="str">
        <f>IF('Payments Export'!I8481="","",'Payments Export'!I8481)</f>
        <v/>
      </c>
      <c r="E8477" s="7" t="str">
        <f t="shared" si="264"/>
        <v/>
      </c>
      <c r="F8477" s="7" t="str">
        <f>IF('Payments Export'!A8481="","",'Payments Export'!N8481)</f>
        <v/>
      </c>
      <c r="G8477" s="7" t="str">
        <f>IF('Payments Export'!A8481="","",'Payments Export'!O8481)</f>
        <v/>
      </c>
      <c r="H8477" s="7" t="str">
        <f>IF('Payments Export'!B8481="","",G8477-F8477)</f>
        <v/>
      </c>
      <c r="I8477" s="3" t="str">
        <f>IF(C8477&lt;&gt;"",_xlfn.XLOOKUP(IFERROR(VALUE(C8477),C8477),'Items database'!A:A,'Items database'!B:B),(_xlfn.XLOOKUP(LEFT(E8477,3),Services,Services,"")))</f>
        <v/>
      </c>
      <c r="J8477" s="3" t="str">
        <f t="shared" si="265"/>
        <v/>
      </c>
    </row>
    <row r="8478" spans="1:10" x14ac:dyDescent="0.35">
      <c r="A8478" s="7" t="str">
        <f>IF('Payments Export'!A8482="","",'Payments Export'!A8482)</f>
        <v/>
      </c>
      <c r="B8478" s="7" t="str">
        <f>IF('Payments Export'!A8482="","",'Payments Export'!B8482)</f>
        <v/>
      </c>
      <c r="C8478" s="7" t="str">
        <f>IF(IFERROR(VALUE('Payments Export'!H8482),'Payments Export'!H8482)&lt;&gt;0,IFERROR(VALUE('Payments Export'!H8482),'Payments Export'!H8482),"")</f>
        <v/>
      </c>
      <c r="D8478" s="7" t="str">
        <f>IF('Payments Export'!I8482="","",'Payments Export'!I8482)</f>
        <v/>
      </c>
      <c r="E8478" s="7" t="str">
        <f t="shared" si="264"/>
        <v/>
      </c>
      <c r="F8478" s="7" t="str">
        <f>IF('Payments Export'!A8482="","",'Payments Export'!N8482)</f>
        <v/>
      </c>
      <c r="G8478" s="7" t="str">
        <f>IF('Payments Export'!A8482="","",'Payments Export'!O8482)</f>
        <v/>
      </c>
      <c r="H8478" s="7" t="str">
        <f>IF('Payments Export'!B8482="","",G8478-F8478)</f>
        <v/>
      </c>
      <c r="I8478" s="3" t="str">
        <f>IF(C8478&lt;&gt;"",_xlfn.XLOOKUP(IFERROR(VALUE(C8478),C8478),'Items database'!A:A,'Items database'!B:B),(_xlfn.XLOOKUP(LEFT(E8478,3),Services,Services,"")))</f>
        <v/>
      </c>
      <c r="J8478" s="3" t="str">
        <f t="shared" si="265"/>
        <v/>
      </c>
    </row>
    <row r="8479" spans="1:10" x14ac:dyDescent="0.35">
      <c r="A8479" s="7" t="str">
        <f>IF('Payments Export'!A8483="","",'Payments Export'!A8483)</f>
        <v/>
      </c>
      <c r="B8479" s="7" t="str">
        <f>IF('Payments Export'!A8483="","",'Payments Export'!B8483)</f>
        <v/>
      </c>
      <c r="C8479" s="7" t="str">
        <f>IF(IFERROR(VALUE('Payments Export'!H8483),'Payments Export'!H8483)&lt;&gt;0,IFERROR(VALUE('Payments Export'!H8483),'Payments Export'!H8483),"")</f>
        <v/>
      </c>
      <c r="D8479" s="7" t="str">
        <f>IF('Payments Export'!I8483="","",'Payments Export'!I8483)</f>
        <v/>
      </c>
      <c r="E8479" s="7" t="str">
        <f t="shared" si="264"/>
        <v/>
      </c>
      <c r="F8479" s="7" t="str">
        <f>IF('Payments Export'!A8483="","",'Payments Export'!N8483)</f>
        <v/>
      </c>
      <c r="G8479" s="7" t="str">
        <f>IF('Payments Export'!A8483="","",'Payments Export'!O8483)</f>
        <v/>
      </c>
      <c r="H8479" s="7" t="str">
        <f>IF('Payments Export'!B8483="","",G8479-F8479)</f>
        <v/>
      </c>
      <c r="I8479" s="3" t="str">
        <f>IF(C8479&lt;&gt;"",_xlfn.XLOOKUP(IFERROR(VALUE(C8479),C8479),'Items database'!A:A,'Items database'!B:B),(_xlfn.XLOOKUP(LEFT(E8479,3),Services,Services,"")))</f>
        <v/>
      </c>
      <c r="J8479" s="3" t="str">
        <f t="shared" si="265"/>
        <v/>
      </c>
    </row>
    <row r="8480" spans="1:10" x14ac:dyDescent="0.35">
      <c r="A8480" s="7" t="str">
        <f>IF('Payments Export'!A8484="","",'Payments Export'!A8484)</f>
        <v/>
      </c>
      <c r="B8480" s="7" t="str">
        <f>IF('Payments Export'!A8484="","",'Payments Export'!B8484)</f>
        <v/>
      </c>
      <c r="C8480" s="7" t="str">
        <f>IF(IFERROR(VALUE('Payments Export'!H8484),'Payments Export'!H8484)&lt;&gt;0,IFERROR(VALUE('Payments Export'!H8484),'Payments Export'!H8484),"")</f>
        <v/>
      </c>
      <c r="D8480" s="7" t="str">
        <f>IF('Payments Export'!I8484="","",'Payments Export'!I8484)</f>
        <v/>
      </c>
      <c r="E8480" s="7" t="str">
        <f t="shared" si="264"/>
        <v/>
      </c>
      <c r="F8480" s="7" t="str">
        <f>IF('Payments Export'!A8484="","",'Payments Export'!N8484)</f>
        <v/>
      </c>
      <c r="G8480" s="7" t="str">
        <f>IF('Payments Export'!A8484="","",'Payments Export'!O8484)</f>
        <v/>
      </c>
      <c r="H8480" s="7" t="str">
        <f>IF('Payments Export'!B8484="","",G8480-F8480)</f>
        <v/>
      </c>
      <c r="I8480" s="3" t="str">
        <f>IF(C8480&lt;&gt;"",_xlfn.XLOOKUP(IFERROR(VALUE(C8480),C8480),'Items database'!A:A,'Items database'!B:B),(_xlfn.XLOOKUP(LEFT(E8480,3),Services,Services,"")))</f>
        <v/>
      </c>
      <c r="J8480" s="3" t="str">
        <f t="shared" si="265"/>
        <v/>
      </c>
    </row>
    <row r="8481" spans="1:10" x14ac:dyDescent="0.35">
      <c r="A8481" s="7" t="str">
        <f>IF('Payments Export'!A8485="","",'Payments Export'!A8485)</f>
        <v/>
      </c>
      <c r="B8481" s="7" t="str">
        <f>IF('Payments Export'!A8485="","",'Payments Export'!B8485)</f>
        <v/>
      </c>
      <c r="C8481" s="7" t="str">
        <f>IF(IFERROR(VALUE('Payments Export'!H8485),'Payments Export'!H8485)&lt;&gt;0,IFERROR(VALUE('Payments Export'!H8485),'Payments Export'!H8485),"")</f>
        <v/>
      </c>
      <c r="D8481" s="7" t="str">
        <f>IF('Payments Export'!I8485="","",'Payments Export'!I8485)</f>
        <v/>
      </c>
      <c r="E8481" s="7" t="str">
        <f t="shared" si="264"/>
        <v/>
      </c>
      <c r="F8481" s="7" t="str">
        <f>IF('Payments Export'!A8485="","",'Payments Export'!N8485)</f>
        <v/>
      </c>
      <c r="G8481" s="7" t="str">
        <f>IF('Payments Export'!A8485="","",'Payments Export'!O8485)</f>
        <v/>
      </c>
      <c r="H8481" s="7" t="str">
        <f>IF('Payments Export'!B8485="","",G8481-F8481)</f>
        <v/>
      </c>
      <c r="I8481" s="3" t="str">
        <f>IF(C8481&lt;&gt;"",_xlfn.XLOOKUP(IFERROR(VALUE(C8481),C8481),'Items database'!A:A,'Items database'!B:B),(_xlfn.XLOOKUP(LEFT(E8481,3),Services,Services,"")))</f>
        <v/>
      </c>
      <c r="J8481" s="3" t="str">
        <f t="shared" si="265"/>
        <v/>
      </c>
    </row>
    <row r="8482" spans="1:10" x14ac:dyDescent="0.35">
      <c r="A8482" s="7" t="str">
        <f>IF('Payments Export'!A8486="","",'Payments Export'!A8486)</f>
        <v/>
      </c>
      <c r="B8482" s="7" t="str">
        <f>IF('Payments Export'!A8486="","",'Payments Export'!B8486)</f>
        <v/>
      </c>
      <c r="C8482" s="7" t="str">
        <f>IF(IFERROR(VALUE('Payments Export'!H8486),'Payments Export'!H8486)&lt;&gt;0,IFERROR(VALUE('Payments Export'!H8486),'Payments Export'!H8486),"")</f>
        <v/>
      </c>
      <c r="D8482" s="7" t="str">
        <f>IF('Payments Export'!I8486="","",'Payments Export'!I8486)</f>
        <v/>
      </c>
      <c r="E8482" s="7" t="str">
        <f t="shared" si="264"/>
        <v/>
      </c>
      <c r="F8482" s="7" t="str">
        <f>IF('Payments Export'!A8486="","",'Payments Export'!N8486)</f>
        <v/>
      </c>
      <c r="G8482" s="7" t="str">
        <f>IF('Payments Export'!A8486="","",'Payments Export'!O8486)</f>
        <v/>
      </c>
      <c r="H8482" s="7" t="str">
        <f>IF('Payments Export'!B8486="","",G8482-F8482)</f>
        <v/>
      </c>
      <c r="I8482" s="3" t="str">
        <f>IF(C8482&lt;&gt;"",_xlfn.XLOOKUP(IFERROR(VALUE(C8482),C8482),'Items database'!A:A,'Items database'!B:B),(_xlfn.XLOOKUP(LEFT(E8482,3),Services,Services,"")))</f>
        <v/>
      </c>
      <c r="J8482" s="3" t="str">
        <f t="shared" si="265"/>
        <v/>
      </c>
    </row>
    <row r="8483" spans="1:10" x14ac:dyDescent="0.35">
      <c r="A8483" s="7" t="str">
        <f>IF('Payments Export'!A8487="","",'Payments Export'!A8487)</f>
        <v/>
      </c>
      <c r="B8483" s="7" t="str">
        <f>IF('Payments Export'!A8487="","",'Payments Export'!B8487)</f>
        <v/>
      </c>
      <c r="C8483" s="7" t="str">
        <f>IF(IFERROR(VALUE('Payments Export'!H8487),'Payments Export'!H8487)&lt;&gt;0,IFERROR(VALUE('Payments Export'!H8487),'Payments Export'!H8487),"")</f>
        <v/>
      </c>
      <c r="D8483" s="7" t="str">
        <f>IF('Payments Export'!I8487="","",'Payments Export'!I8487)</f>
        <v/>
      </c>
      <c r="E8483" s="7" t="str">
        <f t="shared" si="264"/>
        <v/>
      </c>
      <c r="F8483" s="7" t="str">
        <f>IF('Payments Export'!A8487="","",'Payments Export'!N8487)</f>
        <v/>
      </c>
      <c r="G8483" s="7" t="str">
        <f>IF('Payments Export'!A8487="","",'Payments Export'!O8487)</f>
        <v/>
      </c>
      <c r="H8483" s="7" t="str">
        <f>IF('Payments Export'!B8487="","",G8483-F8483)</f>
        <v/>
      </c>
      <c r="I8483" s="3" t="str">
        <f>IF(C8483&lt;&gt;"",_xlfn.XLOOKUP(IFERROR(VALUE(C8483),C8483),'Items database'!A:A,'Items database'!B:B),(_xlfn.XLOOKUP(LEFT(E8483,3),Services,Services,"")))</f>
        <v/>
      </c>
      <c r="J8483" s="3" t="str">
        <f t="shared" si="265"/>
        <v/>
      </c>
    </row>
    <row r="8484" spans="1:10" x14ac:dyDescent="0.35">
      <c r="A8484" s="7" t="str">
        <f>IF('Payments Export'!A8488="","",'Payments Export'!A8488)</f>
        <v/>
      </c>
      <c r="B8484" s="7" t="str">
        <f>IF('Payments Export'!A8488="","",'Payments Export'!B8488)</f>
        <v/>
      </c>
      <c r="C8484" s="7" t="str">
        <f>IF(IFERROR(VALUE('Payments Export'!H8488),'Payments Export'!H8488)&lt;&gt;0,IFERROR(VALUE('Payments Export'!H8488),'Payments Export'!H8488),"")</f>
        <v/>
      </c>
      <c r="D8484" s="7" t="str">
        <f>IF('Payments Export'!I8488="","",'Payments Export'!I8488)</f>
        <v/>
      </c>
      <c r="E8484" s="7" t="str">
        <f t="shared" si="264"/>
        <v/>
      </c>
      <c r="F8484" s="7" t="str">
        <f>IF('Payments Export'!A8488="","",'Payments Export'!N8488)</f>
        <v/>
      </c>
      <c r="G8484" s="7" t="str">
        <f>IF('Payments Export'!A8488="","",'Payments Export'!O8488)</f>
        <v/>
      </c>
      <c r="H8484" s="7" t="str">
        <f>IF('Payments Export'!B8488="","",G8484-F8484)</f>
        <v/>
      </c>
      <c r="I8484" s="3" t="str">
        <f>IF(C8484&lt;&gt;"",_xlfn.XLOOKUP(IFERROR(VALUE(C8484),C8484),'Items database'!A:A,'Items database'!B:B),(_xlfn.XLOOKUP(LEFT(E8484,3),Services,Services,"")))</f>
        <v/>
      </c>
      <c r="J8484" s="3" t="str">
        <f t="shared" si="265"/>
        <v/>
      </c>
    </row>
    <row r="8485" spans="1:10" x14ac:dyDescent="0.35">
      <c r="A8485" s="7" t="str">
        <f>IF('Payments Export'!A8489="","",'Payments Export'!A8489)</f>
        <v/>
      </c>
      <c r="B8485" s="7" t="str">
        <f>IF('Payments Export'!A8489="","",'Payments Export'!B8489)</f>
        <v/>
      </c>
      <c r="C8485" s="7" t="str">
        <f>IF(IFERROR(VALUE('Payments Export'!H8489),'Payments Export'!H8489)&lt;&gt;0,IFERROR(VALUE('Payments Export'!H8489),'Payments Export'!H8489),"")</f>
        <v/>
      </c>
      <c r="D8485" s="7" t="str">
        <f>IF('Payments Export'!I8489="","",'Payments Export'!I8489)</f>
        <v/>
      </c>
      <c r="E8485" s="7" t="str">
        <f t="shared" si="264"/>
        <v/>
      </c>
      <c r="F8485" s="7" t="str">
        <f>IF('Payments Export'!A8489="","",'Payments Export'!N8489)</f>
        <v/>
      </c>
      <c r="G8485" s="7" t="str">
        <f>IF('Payments Export'!A8489="","",'Payments Export'!O8489)</f>
        <v/>
      </c>
      <c r="H8485" s="7" t="str">
        <f>IF('Payments Export'!B8489="","",G8485-F8485)</f>
        <v/>
      </c>
      <c r="I8485" s="3" t="str">
        <f>IF(C8485&lt;&gt;"",_xlfn.XLOOKUP(IFERROR(VALUE(C8485),C8485),'Items database'!A:A,'Items database'!B:B),(_xlfn.XLOOKUP(LEFT(E8485,3),Services,Services,"")))</f>
        <v/>
      </c>
      <c r="J8485" s="3" t="str">
        <f t="shared" si="265"/>
        <v/>
      </c>
    </row>
    <row r="8486" spans="1:10" x14ac:dyDescent="0.35">
      <c r="A8486" s="7" t="str">
        <f>IF('Payments Export'!A8490="","",'Payments Export'!A8490)</f>
        <v/>
      </c>
      <c r="B8486" s="7" t="str">
        <f>IF('Payments Export'!A8490="","",'Payments Export'!B8490)</f>
        <v/>
      </c>
      <c r="C8486" s="7" t="str">
        <f>IF(IFERROR(VALUE('Payments Export'!H8490),'Payments Export'!H8490)&lt;&gt;0,IFERROR(VALUE('Payments Export'!H8490),'Payments Export'!H8490),"")</f>
        <v/>
      </c>
      <c r="D8486" s="7" t="str">
        <f>IF('Payments Export'!I8490="","",'Payments Export'!I8490)</f>
        <v/>
      </c>
      <c r="E8486" s="7" t="str">
        <f t="shared" si="264"/>
        <v/>
      </c>
      <c r="F8486" s="7" t="str">
        <f>IF('Payments Export'!A8490="","",'Payments Export'!N8490)</f>
        <v/>
      </c>
      <c r="G8486" s="7" t="str">
        <f>IF('Payments Export'!A8490="","",'Payments Export'!O8490)</f>
        <v/>
      </c>
      <c r="H8486" s="7" t="str">
        <f>IF('Payments Export'!B8490="","",G8486-F8486)</f>
        <v/>
      </c>
      <c r="I8486" s="3" t="str">
        <f>IF(C8486&lt;&gt;"",_xlfn.XLOOKUP(IFERROR(VALUE(C8486),C8486),'Items database'!A:A,'Items database'!B:B),(_xlfn.XLOOKUP(LEFT(E8486,3),Services,Services,"")))</f>
        <v/>
      </c>
      <c r="J8486" s="3" t="str">
        <f t="shared" si="265"/>
        <v/>
      </c>
    </row>
    <row r="8487" spans="1:10" x14ac:dyDescent="0.35">
      <c r="A8487" s="7" t="str">
        <f>IF('Payments Export'!A8491="","",'Payments Export'!A8491)</f>
        <v/>
      </c>
      <c r="B8487" s="7" t="str">
        <f>IF('Payments Export'!A8491="","",'Payments Export'!B8491)</f>
        <v/>
      </c>
      <c r="C8487" s="7" t="str">
        <f>IF(IFERROR(VALUE('Payments Export'!H8491),'Payments Export'!H8491)&lt;&gt;0,IFERROR(VALUE('Payments Export'!H8491),'Payments Export'!H8491),"")</f>
        <v/>
      </c>
      <c r="D8487" s="7" t="str">
        <f>IF('Payments Export'!I8491="","",'Payments Export'!I8491)</f>
        <v/>
      </c>
      <c r="E8487" s="7" t="str">
        <f t="shared" si="264"/>
        <v/>
      </c>
      <c r="F8487" s="7" t="str">
        <f>IF('Payments Export'!A8491="","",'Payments Export'!N8491)</f>
        <v/>
      </c>
      <c r="G8487" s="7" t="str">
        <f>IF('Payments Export'!A8491="","",'Payments Export'!O8491)</f>
        <v/>
      </c>
      <c r="H8487" s="7" t="str">
        <f>IF('Payments Export'!B8491="","",G8487-F8487)</f>
        <v/>
      </c>
      <c r="I8487" s="3" t="str">
        <f>IF(C8487&lt;&gt;"",_xlfn.XLOOKUP(IFERROR(VALUE(C8487),C8487),'Items database'!A:A,'Items database'!B:B),(_xlfn.XLOOKUP(LEFT(E8487,3),Services,Services,"")))</f>
        <v/>
      </c>
      <c r="J8487" s="3" t="str">
        <f t="shared" si="265"/>
        <v/>
      </c>
    </row>
    <row r="8488" spans="1:10" x14ac:dyDescent="0.35">
      <c r="A8488" s="7" t="str">
        <f>IF('Payments Export'!A8492="","",'Payments Export'!A8492)</f>
        <v/>
      </c>
      <c r="B8488" s="7" t="str">
        <f>IF('Payments Export'!A8492="","",'Payments Export'!B8492)</f>
        <v/>
      </c>
      <c r="C8488" s="7" t="str">
        <f>IF(IFERROR(VALUE('Payments Export'!H8492),'Payments Export'!H8492)&lt;&gt;0,IFERROR(VALUE('Payments Export'!H8492),'Payments Export'!H8492),"")</f>
        <v/>
      </c>
      <c r="D8488" s="7" t="str">
        <f>IF('Payments Export'!I8492="","",'Payments Export'!I8492)</f>
        <v/>
      </c>
      <c r="E8488" s="7" t="str">
        <f t="shared" si="264"/>
        <v/>
      </c>
      <c r="F8488" s="7" t="str">
        <f>IF('Payments Export'!A8492="","",'Payments Export'!N8492)</f>
        <v/>
      </c>
      <c r="G8488" s="7" t="str">
        <f>IF('Payments Export'!A8492="","",'Payments Export'!O8492)</f>
        <v/>
      </c>
      <c r="H8488" s="7" t="str">
        <f>IF('Payments Export'!B8492="","",G8488-F8488)</f>
        <v/>
      </c>
      <c r="I8488" s="3" t="str">
        <f>IF(C8488&lt;&gt;"",_xlfn.XLOOKUP(IFERROR(VALUE(C8488),C8488),'Items database'!A:A,'Items database'!B:B),(_xlfn.XLOOKUP(LEFT(E8488,3),Services,Services,"")))</f>
        <v/>
      </c>
      <c r="J8488" s="3" t="str">
        <f t="shared" si="265"/>
        <v/>
      </c>
    </row>
    <row r="8489" spans="1:10" x14ac:dyDescent="0.35">
      <c r="A8489" s="7" t="str">
        <f>IF('Payments Export'!A8493="","",'Payments Export'!A8493)</f>
        <v/>
      </c>
      <c r="B8489" s="7" t="str">
        <f>IF('Payments Export'!A8493="","",'Payments Export'!B8493)</f>
        <v/>
      </c>
      <c r="C8489" s="7" t="str">
        <f>IF(IFERROR(VALUE('Payments Export'!H8493),'Payments Export'!H8493)&lt;&gt;0,IFERROR(VALUE('Payments Export'!H8493),'Payments Export'!H8493),"")</f>
        <v/>
      </c>
      <c r="D8489" s="7" t="str">
        <f>IF('Payments Export'!I8493="","",'Payments Export'!I8493)</f>
        <v/>
      </c>
      <c r="E8489" s="7" t="str">
        <f t="shared" si="264"/>
        <v/>
      </c>
      <c r="F8489" s="7" t="str">
        <f>IF('Payments Export'!A8493="","",'Payments Export'!N8493)</f>
        <v/>
      </c>
      <c r="G8489" s="7" t="str">
        <f>IF('Payments Export'!A8493="","",'Payments Export'!O8493)</f>
        <v/>
      </c>
      <c r="H8489" s="7" t="str">
        <f>IF('Payments Export'!B8493="","",G8489-F8489)</f>
        <v/>
      </c>
      <c r="I8489" s="3" t="str">
        <f>IF(C8489&lt;&gt;"",_xlfn.XLOOKUP(IFERROR(VALUE(C8489),C8489),'Items database'!A:A,'Items database'!B:B),(_xlfn.XLOOKUP(LEFT(E8489,3),Services,Services,"")))</f>
        <v/>
      </c>
      <c r="J8489" s="3" t="str">
        <f t="shared" si="265"/>
        <v/>
      </c>
    </row>
    <row r="8490" spans="1:10" x14ac:dyDescent="0.35">
      <c r="A8490" s="7" t="str">
        <f>IF('Payments Export'!A8494="","",'Payments Export'!A8494)</f>
        <v/>
      </c>
      <c r="B8490" s="7" t="str">
        <f>IF('Payments Export'!A8494="","",'Payments Export'!B8494)</f>
        <v/>
      </c>
      <c r="C8490" s="7" t="str">
        <f>IF(IFERROR(VALUE('Payments Export'!H8494),'Payments Export'!H8494)&lt;&gt;0,IFERROR(VALUE('Payments Export'!H8494),'Payments Export'!H8494),"")</f>
        <v/>
      </c>
      <c r="D8490" s="7" t="str">
        <f>IF('Payments Export'!I8494="","",'Payments Export'!I8494)</f>
        <v/>
      </c>
      <c r="E8490" s="7" t="str">
        <f t="shared" si="264"/>
        <v/>
      </c>
      <c r="F8490" s="7" t="str">
        <f>IF('Payments Export'!A8494="","",'Payments Export'!N8494)</f>
        <v/>
      </c>
      <c r="G8490" s="7" t="str">
        <f>IF('Payments Export'!A8494="","",'Payments Export'!O8494)</f>
        <v/>
      </c>
      <c r="H8490" s="7" t="str">
        <f>IF('Payments Export'!B8494="","",G8490-F8490)</f>
        <v/>
      </c>
      <c r="I8490" s="3" t="str">
        <f>IF(C8490&lt;&gt;"",_xlfn.XLOOKUP(IFERROR(VALUE(C8490),C8490),'Items database'!A:A,'Items database'!B:B),(_xlfn.XLOOKUP(LEFT(E8490,3),Services,Services,"")))</f>
        <v/>
      </c>
      <c r="J8490" s="3" t="str">
        <f t="shared" si="265"/>
        <v/>
      </c>
    </row>
    <row r="8491" spans="1:10" x14ac:dyDescent="0.35">
      <c r="A8491" s="7" t="str">
        <f>IF('Payments Export'!A8495="","",'Payments Export'!A8495)</f>
        <v/>
      </c>
      <c r="B8491" s="7" t="str">
        <f>IF('Payments Export'!A8495="","",'Payments Export'!B8495)</f>
        <v/>
      </c>
      <c r="C8491" s="7" t="str">
        <f>IF(IFERROR(VALUE('Payments Export'!H8495),'Payments Export'!H8495)&lt;&gt;0,IFERROR(VALUE('Payments Export'!H8495),'Payments Export'!H8495),"")</f>
        <v/>
      </c>
      <c r="D8491" s="7" t="str">
        <f>IF('Payments Export'!I8495="","",'Payments Export'!I8495)</f>
        <v/>
      </c>
      <c r="E8491" s="7" t="str">
        <f t="shared" si="264"/>
        <v/>
      </c>
      <c r="F8491" s="7" t="str">
        <f>IF('Payments Export'!A8495="","",'Payments Export'!N8495)</f>
        <v/>
      </c>
      <c r="G8491" s="7" t="str">
        <f>IF('Payments Export'!A8495="","",'Payments Export'!O8495)</f>
        <v/>
      </c>
      <c r="H8491" s="7" t="str">
        <f>IF('Payments Export'!B8495="","",G8491-F8491)</f>
        <v/>
      </c>
      <c r="I8491" s="3" t="str">
        <f>IF(C8491&lt;&gt;"",_xlfn.XLOOKUP(IFERROR(VALUE(C8491),C8491),'Items database'!A:A,'Items database'!B:B),(_xlfn.XLOOKUP(LEFT(E8491,3),Services,Services,"")))</f>
        <v/>
      </c>
      <c r="J8491" s="3" t="str">
        <f t="shared" si="265"/>
        <v/>
      </c>
    </row>
    <row r="8492" spans="1:10" x14ac:dyDescent="0.35">
      <c r="A8492" s="7" t="str">
        <f>IF('Payments Export'!A8496="","",'Payments Export'!A8496)</f>
        <v/>
      </c>
      <c r="B8492" s="7" t="str">
        <f>IF('Payments Export'!A8496="","",'Payments Export'!B8496)</f>
        <v/>
      </c>
      <c r="C8492" s="7" t="str">
        <f>IF(IFERROR(VALUE('Payments Export'!H8496),'Payments Export'!H8496)&lt;&gt;0,IFERROR(VALUE('Payments Export'!H8496),'Payments Export'!H8496),"")</f>
        <v/>
      </c>
      <c r="D8492" s="7" t="str">
        <f>IF('Payments Export'!I8496="","",'Payments Export'!I8496)</f>
        <v/>
      </c>
      <c r="E8492" s="7" t="str">
        <f t="shared" si="264"/>
        <v/>
      </c>
      <c r="F8492" s="7" t="str">
        <f>IF('Payments Export'!A8496="","",'Payments Export'!N8496)</f>
        <v/>
      </c>
      <c r="G8492" s="7" t="str">
        <f>IF('Payments Export'!A8496="","",'Payments Export'!O8496)</f>
        <v/>
      </c>
      <c r="H8492" s="7" t="str">
        <f>IF('Payments Export'!B8496="","",G8492-F8492)</f>
        <v/>
      </c>
      <c r="I8492" s="3" t="str">
        <f>IF(C8492&lt;&gt;"",_xlfn.XLOOKUP(IFERROR(VALUE(C8492),C8492),'Items database'!A:A,'Items database'!B:B),(_xlfn.XLOOKUP(LEFT(E8492,3),Services,Services,"")))</f>
        <v/>
      </c>
      <c r="J8492" s="3" t="str">
        <f t="shared" si="265"/>
        <v/>
      </c>
    </row>
    <row r="8493" spans="1:10" x14ac:dyDescent="0.35">
      <c r="A8493" s="7" t="str">
        <f>IF('Payments Export'!A8497="","",'Payments Export'!A8497)</f>
        <v/>
      </c>
      <c r="B8493" s="7" t="str">
        <f>IF('Payments Export'!A8497="","",'Payments Export'!B8497)</f>
        <v/>
      </c>
      <c r="C8493" s="7" t="str">
        <f>IF(IFERROR(VALUE('Payments Export'!H8497),'Payments Export'!H8497)&lt;&gt;0,IFERROR(VALUE('Payments Export'!H8497),'Payments Export'!H8497),"")</f>
        <v/>
      </c>
      <c r="D8493" s="7" t="str">
        <f>IF('Payments Export'!I8497="","",'Payments Export'!I8497)</f>
        <v/>
      </c>
      <c r="E8493" s="7" t="str">
        <f t="shared" si="264"/>
        <v/>
      </c>
      <c r="F8493" s="7" t="str">
        <f>IF('Payments Export'!A8497="","",'Payments Export'!N8497)</f>
        <v/>
      </c>
      <c r="G8493" s="7" t="str">
        <f>IF('Payments Export'!A8497="","",'Payments Export'!O8497)</f>
        <v/>
      </c>
      <c r="H8493" s="7" t="str">
        <f>IF('Payments Export'!B8497="","",G8493-F8493)</f>
        <v/>
      </c>
      <c r="I8493" s="3" t="str">
        <f>IF(C8493&lt;&gt;"",_xlfn.XLOOKUP(IFERROR(VALUE(C8493),C8493),'Items database'!A:A,'Items database'!B:B),(_xlfn.XLOOKUP(LEFT(E8493,3),Services,Services,"")))</f>
        <v/>
      </c>
      <c r="J8493" s="3" t="str">
        <f t="shared" si="265"/>
        <v/>
      </c>
    </row>
    <row r="8494" spans="1:10" x14ac:dyDescent="0.35">
      <c r="A8494" s="7" t="str">
        <f>IF('Payments Export'!A8498="","",'Payments Export'!A8498)</f>
        <v/>
      </c>
      <c r="B8494" s="7" t="str">
        <f>IF('Payments Export'!A8498="","",'Payments Export'!B8498)</f>
        <v/>
      </c>
      <c r="C8494" s="7" t="str">
        <f>IF(IFERROR(VALUE('Payments Export'!H8498),'Payments Export'!H8498)&lt;&gt;0,IFERROR(VALUE('Payments Export'!H8498),'Payments Export'!H8498),"")</f>
        <v/>
      </c>
      <c r="D8494" s="7" t="str">
        <f>IF('Payments Export'!I8498="","",'Payments Export'!I8498)</f>
        <v/>
      </c>
      <c r="E8494" s="7" t="str">
        <f t="shared" si="264"/>
        <v/>
      </c>
      <c r="F8494" s="7" t="str">
        <f>IF('Payments Export'!A8498="","",'Payments Export'!N8498)</f>
        <v/>
      </c>
      <c r="G8494" s="7" t="str">
        <f>IF('Payments Export'!A8498="","",'Payments Export'!O8498)</f>
        <v/>
      </c>
      <c r="H8494" s="7" t="str">
        <f>IF('Payments Export'!B8498="","",G8494-F8494)</f>
        <v/>
      </c>
      <c r="I8494" s="3" t="str">
        <f>IF(C8494&lt;&gt;"",_xlfn.XLOOKUP(IFERROR(VALUE(C8494),C8494),'Items database'!A:A,'Items database'!B:B),(_xlfn.XLOOKUP(LEFT(E8494,3),Services,Services,"")))</f>
        <v/>
      </c>
      <c r="J8494" s="3" t="str">
        <f t="shared" si="265"/>
        <v/>
      </c>
    </row>
    <row r="8495" spans="1:10" x14ac:dyDescent="0.35">
      <c r="A8495" s="7" t="str">
        <f>IF('Payments Export'!A8499="","",'Payments Export'!A8499)</f>
        <v/>
      </c>
      <c r="B8495" s="7" t="str">
        <f>IF('Payments Export'!A8499="","",'Payments Export'!B8499)</f>
        <v/>
      </c>
      <c r="C8495" s="7" t="str">
        <f>IF(IFERROR(VALUE('Payments Export'!H8499),'Payments Export'!H8499)&lt;&gt;0,IFERROR(VALUE('Payments Export'!H8499),'Payments Export'!H8499),"")</f>
        <v/>
      </c>
      <c r="D8495" s="7" t="str">
        <f>IF('Payments Export'!I8499="","",'Payments Export'!I8499)</f>
        <v/>
      </c>
      <c r="E8495" s="7" t="str">
        <f t="shared" si="264"/>
        <v/>
      </c>
      <c r="F8495" s="7" t="str">
        <f>IF('Payments Export'!A8499="","",'Payments Export'!N8499)</f>
        <v/>
      </c>
      <c r="G8495" s="7" t="str">
        <f>IF('Payments Export'!A8499="","",'Payments Export'!O8499)</f>
        <v/>
      </c>
      <c r="H8495" s="7" t="str">
        <f>IF('Payments Export'!B8499="","",G8495-F8495)</f>
        <v/>
      </c>
      <c r="I8495" s="3" t="str">
        <f>IF(C8495&lt;&gt;"",_xlfn.XLOOKUP(IFERROR(VALUE(C8495),C8495),'Items database'!A:A,'Items database'!B:B),(_xlfn.XLOOKUP(LEFT(E8495,3),Services,Services,"")))</f>
        <v/>
      </c>
      <c r="J8495" s="3" t="str">
        <f t="shared" si="265"/>
        <v/>
      </c>
    </row>
    <row r="8496" spans="1:10" x14ac:dyDescent="0.35">
      <c r="A8496" s="7" t="str">
        <f>IF('Payments Export'!A8500="","",'Payments Export'!A8500)</f>
        <v/>
      </c>
      <c r="B8496" s="7" t="str">
        <f>IF('Payments Export'!A8500="","",'Payments Export'!B8500)</f>
        <v/>
      </c>
      <c r="C8496" s="7" t="str">
        <f>IF(IFERROR(VALUE('Payments Export'!H8500),'Payments Export'!H8500)&lt;&gt;0,IFERROR(VALUE('Payments Export'!H8500),'Payments Export'!H8500),"")</f>
        <v/>
      </c>
      <c r="D8496" s="7" t="str">
        <f>IF('Payments Export'!I8500="","",'Payments Export'!I8500)</f>
        <v/>
      </c>
      <c r="E8496" s="7" t="str">
        <f t="shared" si="264"/>
        <v/>
      </c>
      <c r="F8496" s="7" t="str">
        <f>IF('Payments Export'!A8500="","",'Payments Export'!N8500)</f>
        <v/>
      </c>
      <c r="G8496" s="7" t="str">
        <f>IF('Payments Export'!A8500="","",'Payments Export'!O8500)</f>
        <v/>
      </c>
      <c r="H8496" s="7" t="str">
        <f>IF('Payments Export'!B8500="","",G8496-F8496)</f>
        <v/>
      </c>
      <c r="I8496" s="3" t="str">
        <f>IF(C8496&lt;&gt;"",_xlfn.XLOOKUP(IFERROR(VALUE(C8496),C8496),'Items database'!A:A,'Items database'!B:B),(_xlfn.XLOOKUP(LEFT(E8496,3),Services,Services,"")))</f>
        <v/>
      </c>
      <c r="J8496" s="3" t="str">
        <f t="shared" si="265"/>
        <v/>
      </c>
    </row>
    <row r="8497" spans="1:10" x14ac:dyDescent="0.35">
      <c r="A8497" s="7" t="str">
        <f>IF('Payments Export'!A8501="","",'Payments Export'!A8501)</f>
        <v/>
      </c>
      <c r="B8497" s="7" t="str">
        <f>IF('Payments Export'!A8501="","",'Payments Export'!B8501)</f>
        <v/>
      </c>
      <c r="C8497" s="7" t="str">
        <f>IF(IFERROR(VALUE('Payments Export'!H8501),'Payments Export'!H8501)&lt;&gt;0,IFERROR(VALUE('Payments Export'!H8501),'Payments Export'!H8501),"")</f>
        <v/>
      </c>
      <c r="D8497" s="7" t="str">
        <f>IF('Payments Export'!I8501="","",'Payments Export'!I8501)</f>
        <v/>
      </c>
      <c r="E8497" s="7" t="str">
        <f t="shared" si="264"/>
        <v/>
      </c>
      <c r="F8497" s="7" t="str">
        <f>IF('Payments Export'!A8501="","",'Payments Export'!N8501)</f>
        <v/>
      </c>
      <c r="G8497" s="7" t="str">
        <f>IF('Payments Export'!A8501="","",'Payments Export'!O8501)</f>
        <v/>
      </c>
      <c r="H8497" s="7" t="str">
        <f>IF('Payments Export'!B8501="","",G8497-F8497)</f>
        <v/>
      </c>
      <c r="I8497" s="3" t="str">
        <f>IF(C8497&lt;&gt;"",_xlfn.XLOOKUP(IFERROR(VALUE(C8497),C8497),'Items database'!A:A,'Items database'!B:B),(_xlfn.XLOOKUP(LEFT(E8497,3),Services,Services,"")))</f>
        <v/>
      </c>
      <c r="J8497" s="3" t="str">
        <f t="shared" si="265"/>
        <v/>
      </c>
    </row>
    <row r="8498" spans="1:10" x14ac:dyDescent="0.35">
      <c r="A8498" s="7" t="str">
        <f>IF('Payments Export'!A8502="","",'Payments Export'!A8502)</f>
        <v/>
      </c>
      <c r="B8498" s="7" t="str">
        <f>IF('Payments Export'!A8502="","",'Payments Export'!B8502)</f>
        <v/>
      </c>
      <c r="C8498" s="7" t="str">
        <f>IF(IFERROR(VALUE('Payments Export'!H8502),'Payments Export'!H8502)&lt;&gt;0,IFERROR(VALUE('Payments Export'!H8502),'Payments Export'!H8502),"")</f>
        <v/>
      </c>
      <c r="D8498" s="7" t="str">
        <f>IF('Payments Export'!I8502="","",'Payments Export'!I8502)</f>
        <v/>
      </c>
      <c r="E8498" s="7" t="str">
        <f t="shared" si="264"/>
        <v/>
      </c>
      <c r="F8498" s="7" t="str">
        <f>IF('Payments Export'!A8502="","",'Payments Export'!N8502)</f>
        <v/>
      </c>
      <c r="G8498" s="7" t="str">
        <f>IF('Payments Export'!A8502="","",'Payments Export'!O8502)</f>
        <v/>
      </c>
      <c r="H8498" s="7" t="str">
        <f>IF('Payments Export'!B8502="","",G8498-F8498)</f>
        <v/>
      </c>
      <c r="I8498" s="3" t="str">
        <f>IF(C8498&lt;&gt;"",_xlfn.XLOOKUP(IFERROR(VALUE(C8498),C8498),'Items database'!A:A,'Items database'!B:B),(_xlfn.XLOOKUP(LEFT(E8498,3),Services,Services,"")))</f>
        <v/>
      </c>
      <c r="J8498" s="3" t="str">
        <f t="shared" si="265"/>
        <v/>
      </c>
    </row>
    <row r="8499" spans="1:10" x14ac:dyDescent="0.35">
      <c r="A8499" s="7" t="str">
        <f>IF('Payments Export'!A8503="","",'Payments Export'!A8503)</f>
        <v/>
      </c>
      <c r="B8499" s="7" t="str">
        <f>IF('Payments Export'!A8503="","",'Payments Export'!B8503)</f>
        <v/>
      </c>
      <c r="C8499" s="7" t="str">
        <f>IF(IFERROR(VALUE('Payments Export'!H8503),'Payments Export'!H8503)&lt;&gt;0,IFERROR(VALUE('Payments Export'!H8503),'Payments Export'!H8503),"")</f>
        <v/>
      </c>
      <c r="D8499" s="7" t="str">
        <f>IF('Payments Export'!I8503="","",'Payments Export'!I8503)</f>
        <v/>
      </c>
      <c r="E8499" s="7" t="str">
        <f t="shared" si="264"/>
        <v/>
      </c>
      <c r="F8499" s="7" t="str">
        <f>IF('Payments Export'!A8503="","",'Payments Export'!N8503)</f>
        <v/>
      </c>
      <c r="G8499" s="7" t="str">
        <f>IF('Payments Export'!A8503="","",'Payments Export'!O8503)</f>
        <v/>
      </c>
      <c r="H8499" s="7" t="str">
        <f>IF('Payments Export'!B8503="","",G8499-F8499)</f>
        <v/>
      </c>
      <c r="I8499" s="3" t="str">
        <f>IF(C8499&lt;&gt;"",_xlfn.XLOOKUP(IFERROR(VALUE(C8499),C8499),'Items database'!A:A,'Items database'!B:B),(_xlfn.XLOOKUP(LEFT(E8499,3),Services,Services,"")))</f>
        <v/>
      </c>
      <c r="J8499" s="3" t="str">
        <f t="shared" si="265"/>
        <v/>
      </c>
    </row>
    <row r="8500" spans="1:10" x14ac:dyDescent="0.35">
      <c r="A8500" s="7" t="str">
        <f>IF('Payments Export'!A8504="","",'Payments Export'!A8504)</f>
        <v/>
      </c>
      <c r="B8500" s="7" t="str">
        <f>IF('Payments Export'!A8504="","",'Payments Export'!B8504)</f>
        <v/>
      </c>
      <c r="C8500" s="7" t="str">
        <f>IF(IFERROR(VALUE('Payments Export'!H8504),'Payments Export'!H8504)&lt;&gt;0,IFERROR(VALUE('Payments Export'!H8504),'Payments Export'!H8504),"")</f>
        <v/>
      </c>
      <c r="D8500" s="7" t="str">
        <f>IF('Payments Export'!I8504="","",'Payments Export'!I8504)</f>
        <v/>
      </c>
      <c r="E8500" s="7" t="str">
        <f t="shared" si="264"/>
        <v/>
      </c>
      <c r="F8500" s="7" t="str">
        <f>IF('Payments Export'!A8504="","",'Payments Export'!N8504)</f>
        <v/>
      </c>
      <c r="G8500" s="7" t="str">
        <f>IF('Payments Export'!A8504="","",'Payments Export'!O8504)</f>
        <v/>
      </c>
      <c r="H8500" s="7" t="str">
        <f>IF('Payments Export'!B8504="","",G8500-F8500)</f>
        <v/>
      </c>
      <c r="I8500" s="3" t="str">
        <f>IF(C8500&lt;&gt;"",_xlfn.XLOOKUP(IFERROR(VALUE(C8500),C8500),'Items database'!A:A,'Items database'!B:B),(_xlfn.XLOOKUP(LEFT(E8500,3),Services,Services,"")))</f>
        <v/>
      </c>
      <c r="J8500" s="3" t="str">
        <f t="shared" si="265"/>
        <v/>
      </c>
    </row>
    <row r="8501" spans="1:10" x14ac:dyDescent="0.35">
      <c r="A8501" s="7" t="str">
        <f>IF('Payments Export'!A8505="","",'Payments Export'!A8505)</f>
        <v/>
      </c>
      <c r="B8501" s="7" t="str">
        <f>IF('Payments Export'!A8505="","",'Payments Export'!B8505)</f>
        <v/>
      </c>
      <c r="C8501" s="7" t="str">
        <f>IF(IFERROR(VALUE('Payments Export'!H8505),'Payments Export'!H8505)&lt;&gt;0,IFERROR(VALUE('Payments Export'!H8505),'Payments Export'!H8505),"")</f>
        <v/>
      </c>
      <c r="D8501" s="7" t="str">
        <f>IF('Payments Export'!I8505="","",'Payments Export'!I8505)</f>
        <v/>
      </c>
      <c r="E8501" s="7" t="str">
        <f t="shared" si="264"/>
        <v/>
      </c>
      <c r="F8501" s="7" t="str">
        <f>IF('Payments Export'!A8505="","",'Payments Export'!N8505)</f>
        <v/>
      </c>
      <c r="G8501" s="7" t="str">
        <f>IF('Payments Export'!A8505="","",'Payments Export'!O8505)</f>
        <v/>
      </c>
      <c r="H8501" s="7" t="str">
        <f>IF('Payments Export'!B8505="","",G8501-F8501)</f>
        <v/>
      </c>
      <c r="I8501" s="3" t="str">
        <f>IF(C8501&lt;&gt;"",_xlfn.XLOOKUP(IFERROR(VALUE(C8501),C8501),'Items database'!A:A,'Items database'!B:B),(_xlfn.XLOOKUP(LEFT(E8501,3),Services,Services,"")))</f>
        <v/>
      </c>
      <c r="J8501" s="3" t="str">
        <f t="shared" si="265"/>
        <v/>
      </c>
    </row>
    <row r="8502" spans="1:10" x14ac:dyDescent="0.35">
      <c r="A8502" s="7" t="str">
        <f>IF('Payments Export'!A8506="","",'Payments Export'!A8506)</f>
        <v/>
      </c>
      <c r="B8502" s="7" t="str">
        <f>IF('Payments Export'!A8506="","",'Payments Export'!B8506)</f>
        <v/>
      </c>
      <c r="C8502" s="7" t="str">
        <f>IF(IFERROR(VALUE('Payments Export'!H8506),'Payments Export'!H8506)&lt;&gt;0,IFERROR(VALUE('Payments Export'!H8506),'Payments Export'!H8506),"")</f>
        <v/>
      </c>
      <c r="D8502" s="7" t="str">
        <f>IF('Payments Export'!I8506="","",'Payments Export'!I8506)</f>
        <v/>
      </c>
      <c r="E8502" s="7" t="str">
        <f t="shared" si="264"/>
        <v/>
      </c>
      <c r="F8502" s="7" t="str">
        <f>IF('Payments Export'!A8506="","",'Payments Export'!N8506)</f>
        <v/>
      </c>
      <c r="G8502" s="7" t="str">
        <f>IF('Payments Export'!A8506="","",'Payments Export'!O8506)</f>
        <v/>
      </c>
      <c r="H8502" s="7" t="str">
        <f>IF('Payments Export'!B8506="","",G8502-F8502)</f>
        <v/>
      </c>
      <c r="I8502" s="3" t="str">
        <f>IF(C8502&lt;&gt;"",_xlfn.XLOOKUP(IFERROR(VALUE(C8502),C8502),'Items database'!A:A,'Items database'!B:B),(_xlfn.XLOOKUP(LEFT(E8502,3),Services,Services,"")))</f>
        <v/>
      </c>
      <c r="J8502" s="3" t="str">
        <f t="shared" si="265"/>
        <v/>
      </c>
    </row>
    <row r="8503" spans="1:10" x14ac:dyDescent="0.35">
      <c r="A8503" s="7" t="str">
        <f>IF('Payments Export'!A8507="","",'Payments Export'!A8507)</f>
        <v/>
      </c>
      <c r="B8503" s="7" t="str">
        <f>IF('Payments Export'!A8507="","",'Payments Export'!B8507)</f>
        <v/>
      </c>
      <c r="C8503" s="7" t="str">
        <f>IF(IFERROR(VALUE('Payments Export'!H8507),'Payments Export'!H8507)&lt;&gt;0,IFERROR(VALUE('Payments Export'!H8507),'Payments Export'!H8507),"")</f>
        <v/>
      </c>
      <c r="D8503" s="7" t="str">
        <f>IF('Payments Export'!I8507="","",'Payments Export'!I8507)</f>
        <v/>
      </c>
      <c r="E8503" s="7" t="str">
        <f t="shared" si="264"/>
        <v/>
      </c>
      <c r="F8503" s="7" t="str">
        <f>IF('Payments Export'!A8507="","",'Payments Export'!N8507)</f>
        <v/>
      </c>
      <c r="G8503" s="7" t="str">
        <f>IF('Payments Export'!A8507="","",'Payments Export'!O8507)</f>
        <v/>
      </c>
      <c r="H8503" s="7" t="str">
        <f>IF('Payments Export'!B8507="","",G8503-F8503)</f>
        <v/>
      </c>
      <c r="I8503" s="3" t="str">
        <f>IF(C8503&lt;&gt;"",_xlfn.XLOOKUP(IFERROR(VALUE(C8503),C8503),'Items database'!A:A,'Items database'!B:B),(_xlfn.XLOOKUP(LEFT(E8503,3),Services,Services,"")))</f>
        <v/>
      </c>
      <c r="J8503" s="3" t="str">
        <f t="shared" si="265"/>
        <v/>
      </c>
    </row>
    <row r="8504" spans="1:10" x14ac:dyDescent="0.35">
      <c r="A8504" s="7" t="str">
        <f>IF('Payments Export'!A8508="","",'Payments Export'!A8508)</f>
        <v/>
      </c>
      <c r="B8504" s="7" t="str">
        <f>IF('Payments Export'!A8508="","",'Payments Export'!B8508)</f>
        <v/>
      </c>
      <c r="C8504" s="7" t="str">
        <f>IF(IFERROR(VALUE('Payments Export'!H8508),'Payments Export'!H8508)&lt;&gt;0,IFERROR(VALUE('Payments Export'!H8508),'Payments Export'!H8508),"")</f>
        <v/>
      </c>
      <c r="D8504" s="7" t="str">
        <f>IF('Payments Export'!I8508="","",'Payments Export'!I8508)</f>
        <v/>
      </c>
      <c r="E8504" s="7" t="str">
        <f t="shared" si="264"/>
        <v/>
      </c>
      <c r="F8504" s="7" t="str">
        <f>IF('Payments Export'!A8508="","",'Payments Export'!N8508)</f>
        <v/>
      </c>
      <c r="G8504" s="7" t="str">
        <f>IF('Payments Export'!A8508="","",'Payments Export'!O8508)</f>
        <v/>
      </c>
      <c r="H8504" s="7" t="str">
        <f>IF('Payments Export'!B8508="","",G8504-F8504)</f>
        <v/>
      </c>
      <c r="I8504" s="3" t="str">
        <f>IF(C8504&lt;&gt;"",_xlfn.XLOOKUP(IFERROR(VALUE(C8504),C8504),'Items database'!A:A,'Items database'!B:B),(_xlfn.XLOOKUP(LEFT(E8504,3),Services,Services,"")))</f>
        <v/>
      </c>
      <c r="J8504" s="3" t="str">
        <f t="shared" si="265"/>
        <v/>
      </c>
    </row>
    <row r="8505" spans="1:10" x14ac:dyDescent="0.35">
      <c r="A8505" s="7" t="str">
        <f>IF('Payments Export'!A8509="","",'Payments Export'!A8509)</f>
        <v/>
      </c>
      <c r="B8505" s="7" t="str">
        <f>IF('Payments Export'!A8509="","",'Payments Export'!B8509)</f>
        <v/>
      </c>
      <c r="C8505" s="7" t="str">
        <f>IF(IFERROR(VALUE('Payments Export'!H8509),'Payments Export'!H8509)&lt;&gt;0,IFERROR(VALUE('Payments Export'!H8509),'Payments Export'!H8509),"")</f>
        <v/>
      </c>
      <c r="D8505" s="7" t="str">
        <f>IF('Payments Export'!I8509="","",'Payments Export'!I8509)</f>
        <v/>
      </c>
      <c r="E8505" s="7" t="str">
        <f t="shared" si="264"/>
        <v/>
      </c>
      <c r="F8505" s="7" t="str">
        <f>IF('Payments Export'!A8509="","",'Payments Export'!N8509)</f>
        <v/>
      </c>
      <c r="G8505" s="7" t="str">
        <f>IF('Payments Export'!A8509="","",'Payments Export'!O8509)</f>
        <v/>
      </c>
      <c r="H8505" s="7" t="str">
        <f>IF('Payments Export'!B8509="","",G8505-F8505)</f>
        <v/>
      </c>
      <c r="I8505" s="3" t="str">
        <f>IF(C8505&lt;&gt;"",_xlfn.XLOOKUP(IFERROR(VALUE(C8505),C8505),'Items database'!A:A,'Items database'!B:B),(_xlfn.XLOOKUP(LEFT(E8505,3),Services,Services,"")))</f>
        <v/>
      </c>
      <c r="J8505" s="3" t="str">
        <f t="shared" si="265"/>
        <v/>
      </c>
    </row>
    <row r="8506" spans="1:10" x14ac:dyDescent="0.35">
      <c r="A8506" s="7" t="str">
        <f>IF('Payments Export'!A8510="","",'Payments Export'!A8510)</f>
        <v/>
      </c>
      <c r="B8506" s="7" t="str">
        <f>IF('Payments Export'!A8510="","",'Payments Export'!B8510)</f>
        <v/>
      </c>
      <c r="C8506" s="7" t="str">
        <f>IF(IFERROR(VALUE('Payments Export'!H8510),'Payments Export'!H8510)&lt;&gt;0,IFERROR(VALUE('Payments Export'!H8510),'Payments Export'!H8510),"")</f>
        <v/>
      </c>
      <c r="D8506" s="7" t="str">
        <f>IF('Payments Export'!I8510="","",'Payments Export'!I8510)</f>
        <v/>
      </c>
      <c r="E8506" s="7" t="str">
        <f t="shared" si="264"/>
        <v/>
      </c>
      <c r="F8506" s="7" t="str">
        <f>IF('Payments Export'!A8510="","",'Payments Export'!N8510)</f>
        <v/>
      </c>
      <c r="G8506" s="7" t="str">
        <f>IF('Payments Export'!A8510="","",'Payments Export'!O8510)</f>
        <v/>
      </c>
      <c r="H8506" s="7" t="str">
        <f>IF('Payments Export'!B8510="","",G8506-F8506)</f>
        <v/>
      </c>
      <c r="I8506" s="3" t="str">
        <f>IF(C8506&lt;&gt;"",_xlfn.XLOOKUP(IFERROR(VALUE(C8506),C8506),'Items database'!A:A,'Items database'!B:B),(_xlfn.XLOOKUP(LEFT(E8506,3),Services,Services,"")))</f>
        <v/>
      </c>
      <c r="J8506" s="3" t="str">
        <f t="shared" si="265"/>
        <v/>
      </c>
    </row>
    <row r="8507" spans="1:10" x14ac:dyDescent="0.35">
      <c r="A8507" s="7" t="str">
        <f>IF('Payments Export'!A8511="","",'Payments Export'!A8511)</f>
        <v/>
      </c>
      <c r="B8507" s="7" t="str">
        <f>IF('Payments Export'!A8511="","",'Payments Export'!B8511)</f>
        <v/>
      </c>
      <c r="C8507" s="7" t="str">
        <f>IF(IFERROR(VALUE('Payments Export'!H8511),'Payments Export'!H8511)&lt;&gt;0,IFERROR(VALUE('Payments Export'!H8511),'Payments Export'!H8511),"")</f>
        <v/>
      </c>
      <c r="D8507" s="7" t="str">
        <f>IF('Payments Export'!I8511="","",'Payments Export'!I8511)</f>
        <v/>
      </c>
      <c r="E8507" s="7" t="str">
        <f t="shared" si="264"/>
        <v/>
      </c>
      <c r="F8507" s="7" t="str">
        <f>IF('Payments Export'!A8511="","",'Payments Export'!N8511)</f>
        <v/>
      </c>
      <c r="G8507" s="7" t="str">
        <f>IF('Payments Export'!A8511="","",'Payments Export'!O8511)</f>
        <v/>
      </c>
      <c r="H8507" s="7" t="str">
        <f>IF('Payments Export'!B8511="","",G8507-F8507)</f>
        <v/>
      </c>
      <c r="I8507" s="3" t="str">
        <f>IF(C8507&lt;&gt;"",_xlfn.XLOOKUP(IFERROR(VALUE(C8507),C8507),'Items database'!A:A,'Items database'!B:B),(_xlfn.XLOOKUP(LEFT(E8507,3),Services,Services,"")))</f>
        <v/>
      </c>
      <c r="J8507" s="3" t="str">
        <f t="shared" si="265"/>
        <v/>
      </c>
    </row>
    <row r="8508" spans="1:10" x14ac:dyDescent="0.35">
      <c r="A8508" s="7" t="str">
        <f>IF('Payments Export'!A8512="","",'Payments Export'!A8512)</f>
        <v/>
      </c>
      <c r="B8508" s="7" t="str">
        <f>IF('Payments Export'!A8512="","",'Payments Export'!B8512)</f>
        <v/>
      </c>
      <c r="C8508" s="7" t="str">
        <f>IF(IFERROR(VALUE('Payments Export'!H8512),'Payments Export'!H8512)&lt;&gt;0,IFERROR(VALUE('Payments Export'!H8512),'Payments Export'!H8512),"")</f>
        <v/>
      </c>
      <c r="D8508" s="7" t="str">
        <f>IF('Payments Export'!I8512="","",'Payments Export'!I8512)</f>
        <v/>
      </c>
      <c r="E8508" s="7" t="str">
        <f t="shared" si="264"/>
        <v/>
      </c>
      <c r="F8508" s="7" t="str">
        <f>IF('Payments Export'!A8512="","",'Payments Export'!N8512)</f>
        <v/>
      </c>
      <c r="G8508" s="7" t="str">
        <f>IF('Payments Export'!A8512="","",'Payments Export'!O8512)</f>
        <v/>
      </c>
      <c r="H8508" s="7" t="str">
        <f>IF('Payments Export'!B8512="","",G8508-F8508)</f>
        <v/>
      </c>
      <c r="I8508" s="3" t="str">
        <f>IF(C8508&lt;&gt;"",_xlfn.XLOOKUP(IFERROR(VALUE(C8508),C8508),'Items database'!A:A,'Items database'!B:B),(_xlfn.XLOOKUP(LEFT(E8508,3),Services,Services,"")))</f>
        <v/>
      </c>
      <c r="J8508" s="3" t="str">
        <f t="shared" si="265"/>
        <v/>
      </c>
    </row>
    <row r="8509" spans="1:10" x14ac:dyDescent="0.35">
      <c r="A8509" s="7" t="str">
        <f>IF('Payments Export'!A8513="","",'Payments Export'!A8513)</f>
        <v/>
      </c>
      <c r="B8509" s="7" t="str">
        <f>IF('Payments Export'!A8513="","",'Payments Export'!B8513)</f>
        <v/>
      </c>
      <c r="C8509" s="7" t="str">
        <f>IF(IFERROR(VALUE('Payments Export'!H8513),'Payments Export'!H8513)&lt;&gt;0,IFERROR(VALUE('Payments Export'!H8513),'Payments Export'!H8513),"")</f>
        <v/>
      </c>
      <c r="D8509" s="7" t="str">
        <f>IF('Payments Export'!I8513="","",'Payments Export'!I8513)</f>
        <v/>
      </c>
      <c r="E8509" s="7" t="str">
        <f t="shared" si="264"/>
        <v/>
      </c>
      <c r="F8509" s="7" t="str">
        <f>IF('Payments Export'!A8513="","",'Payments Export'!N8513)</f>
        <v/>
      </c>
      <c r="G8509" s="7" t="str">
        <f>IF('Payments Export'!A8513="","",'Payments Export'!O8513)</f>
        <v/>
      </c>
      <c r="H8509" s="7" t="str">
        <f>IF('Payments Export'!B8513="","",G8509-F8509)</f>
        <v/>
      </c>
      <c r="I8509" s="3" t="str">
        <f>IF(C8509&lt;&gt;"",_xlfn.XLOOKUP(IFERROR(VALUE(C8509),C8509),'Items database'!A:A,'Items database'!B:B),(_xlfn.XLOOKUP(LEFT(E8509,3),Services,Services,"")))</f>
        <v/>
      </c>
      <c r="J8509" s="3" t="str">
        <f t="shared" si="265"/>
        <v/>
      </c>
    </row>
    <row r="8510" spans="1:10" x14ac:dyDescent="0.35">
      <c r="A8510" s="7" t="str">
        <f>IF('Payments Export'!A8514="","",'Payments Export'!A8514)</f>
        <v/>
      </c>
      <c r="B8510" s="7" t="str">
        <f>IF('Payments Export'!A8514="","",'Payments Export'!B8514)</f>
        <v/>
      </c>
      <c r="C8510" s="7" t="str">
        <f>IF(IFERROR(VALUE('Payments Export'!H8514),'Payments Export'!H8514)&lt;&gt;0,IFERROR(VALUE('Payments Export'!H8514),'Payments Export'!H8514),"")</f>
        <v/>
      </c>
      <c r="D8510" s="7" t="str">
        <f>IF('Payments Export'!I8514="","",'Payments Export'!I8514)</f>
        <v/>
      </c>
      <c r="E8510" s="7" t="str">
        <f t="shared" si="264"/>
        <v/>
      </c>
      <c r="F8510" s="7" t="str">
        <f>IF('Payments Export'!A8514="","",'Payments Export'!N8514)</f>
        <v/>
      </c>
      <c r="G8510" s="7" t="str">
        <f>IF('Payments Export'!A8514="","",'Payments Export'!O8514)</f>
        <v/>
      </c>
      <c r="H8510" s="7" t="str">
        <f>IF('Payments Export'!B8514="","",G8510-F8510)</f>
        <v/>
      </c>
      <c r="I8510" s="3" t="str">
        <f>IF(C8510&lt;&gt;"",_xlfn.XLOOKUP(IFERROR(VALUE(C8510),C8510),'Items database'!A:A,'Items database'!B:B),(_xlfn.XLOOKUP(LEFT(E8510,3),Services,Services,"")))</f>
        <v/>
      </c>
      <c r="J8510" s="3" t="str">
        <f t="shared" si="265"/>
        <v/>
      </c>
    </row>
    <row r="8511" spans="1:10" x14ac:dyDescent="0.35">
      <c r="A8511" s="7" t="str">
        <f>IF('Payments Export'!A8515="","",'Payments Export'!A8515)</f>
        <v/>
      </c>
      <c r="B8511" s="7" t="str">
        <f>IF('Payments Export'!A8515="","",'Payments Export'!B8515)</f>
        <v/>
      </c>
      <c r="C8511" s="7" t="str">
        <f>IF(IFERROR(VALUE('Payments Export'!H8515),'Payments Export'!H8515)&lt;&gt;0,IFERROR(VALUE('Payments Export'!H8515),'Payments Export'!H8515),"")</f>
        <v/>
      </c>
      <c r="D8511" s="7" t="str">
        <f>IF('Payments Export'!I8515="","",'Payments Export'!I8515)</f>
        <v/>
      </c>
      <c r="E8511" s="7" t="str">
        <f t="shared" si="264"/>
        <v/>
      </c>
      <c r="F8511" s="7" t="str">
        <f>IF('Payments Export'!A8515="","",'Payments Export'!N8515)</f>
        <v/>
      </c>
      <c r="G8511" s="7" t="str">
        <f>IF('Payments Export'!A8515="","",'Payments Export'!O8515)</f>
        <v/>
      </c>
      <c r="H8511" s="7" t="str">
        <f>IF('Payments Export'!B8515="","",G8511-F8511)</f>
        <v/>
      </c>
      <c r="I8511" s="3" t="str">
        <f>IF(C8511&lt;&gt;"",_xlfn.XLOOKUP(IFERROR(VALUE(C8511),C8511),'Items database'!A:A,'Items database'!B:B),(_xlfn.XLOOKUP(LEFT(E8511,3),Services,Services,"")))</f>
        <v/>
      </c>
      <c r="J8511" s="3" t="str">
        <f t="shared" si="265"/>
        <v/>
      </c>
    </row>
    <row r="8512" spans="1:10" x14ac:dyDescent="0.35">
      <c r="A8512" s="7" t="str">
        <f>IF('Payments Export'!A8516="","",'Payments Export'!A8516)</f>
        <v/>
      </c>
      <c r="B8512" s="7" t="str">
        <f>IF('Payments Export'!A8516="","",'Payments Export'!B8516)</f>
        <v/>
      </c>
      <c r="C8512" s="7" t="str">
        <f>IF(IFERROR(VALUE('Payments Export'!H8516),'Payments Export'!H8516)&lt;&gt;0,IFERROR(VALUE('Payments Export'!H8516),'Payments Export'!H8516),"")</f>
        <v/>
      </c>
      <c r="D8512" s="7" t="str">
        <f>IF('Payments Export'!I8516="","",'Payments Export'!I8516)</f>
        <v/>
      </c>
      <c r="E8512" s="7" t="str">
        <f t="shared" si="264"/>
        <v/>
      </c>
      <c r="F8512" s="7" t="str">
        <f>IF('Payments Export'!A8516="","",'Payments Export'!N8516)</f>
        <v/>
      </c>
      <c r="G8512" s="7" t="str">
        <f>IF('Payments Export'!A8516="","",'Payments Export'!O8516)</f>
        <v/>
      </c>
      <c r="H8512" s="7" t="str">
        <f>IF('Payments Export'!B8516="","",G8512-F8512)</f>
        <v/>
      </c>
      <c r="I8512" s="3" t="str">
        <f>IF(C8512&lt;&gt;"",_xlfn.XLOOKUP(IFERROR(VALUE(C8512),C8512),'Items database'!A:A,'Items database'!B:B),(_xlfn.XLOOKUP(LEFT(E8512,3),Services,Services,"")))</f>
        <v/>
      </c>
      <c r="J8512" s="3" t="str">
        <f t="shared" si="265"/>
        <v/>
      </c>
    </row>
    <row r="8513" spans="1:10" x14ac:dyDescent="0.35">
      <c r="A8513" s="7" t="str">
        <f>IF('Payments Export'!A8517="","",'Payments Export'!A8517)</f>
        <v/>
      </c>
      <c r="B8513" s="7" t="str">
        <f>IF('Payments Export'!A8517="","",'Payments Export'!B8517)</f>
        <v/>
      </c>
      <c r="C8513" s="7" t="str">
        <f>IF(IFERROR(VALUE('Payments Export'!H8517),'Payments Export'!H8517)&lt;&gt;0,IFERROR(VALUE('Payments Export'!H8517),'Payments Export'!H8517),"")</f>
        <v/>
      </c>
      <c r="D8513" s="7" t="str">
        <f>IF('Payments Export'!I8517="","",'Payments Export'!I8517)</f>
        <v/>
      </c>
      <c r="E8513" s="7" t="str">
        <f t="shared" ref="E8513:E8576" si="266">LEFT(D8513,66)</f>
        <v/>
      </c>
      <c r="F8513" s="7" t="str">
        <f>IF('Payments Export'!A8517="","",'Payments Export'!N8517)</f>
        <v/>
      </c>
      <c r="G8513" s="7" t="str">
        <f>IF('Payments Export'!A8517="","",'Payments Export'!O8517)</f>
        <v/>
      </c>
      <c r="H8513" s="7" t="str">
        <f>IF('Payments Export'!B8517="","",G8513-F8513)</f>
        <v/>
      </c>
      <c r="I8513" s="3" t="str">
        <f>IF(C8513&lt;&gt;"",_xlfn.XLOOKUP(IFERROR(VALUE(C8513),C8513),'Items database'!A:A,'Items database'!B:B),(_xlfn.XLOOKUP(LEFT(E8513,3),Services,Services,"")))</f>
        <v/>
      </c>
      <c r="J8513" s="3" t="str">
        <f t="shared" ref="J8513:J8576" si="267">IF(ISNUMBER(F8513)=TRUE,IF(F8513=0,"","GST"),"")</f>
        <v/>
      </c>
    </row>
    <row r="8514" spans="1:10" x14ac:dyDescent="0.35">
      <c r="A8514" s="7" t="str">
        <f>IF('Payments Export'!A8518="","",'Payments Export'!A8518)</f>
        <v/>
      </c>
      <c r="B8514" s="7" t="str">
        <f>IF('Payments Export'!A8518="","",'Payments Export'!B8518)</f>
        <v/>
      </c>
      <c r="C8514" s="7" t="str">
        <f>IF(IFERROR(VALUE('Payments Export'!H8518),'Payments Export'!H8518)&lt;&gt;0,IFERROR(VALUE('Payments Export'!H8518),'Payments Export'!H8518),"")</f>
        <v/>
      </c>
      <c r="D8514" s="7" t="str">
        <f>IF('Payments Export'!I8518="","",'Payments Export'!I8518)</f>
        <v/>
      </c>
      <c r="E8514" s="7" t="str">
        <f t="shared" si="266"/>
        <v/>
      </c>
      <c r="F8514" s="7" t="str">
        <f>IF('Payments Export'!A8518="","",'Payments Export'!N8518)</f>
        <v/>
      </c>
      <c r="G8514" s="7" t="str">
        <f>IF('Payments Export'!A8518="","",'Payments Export'!O8518)</f>
        <v/>
      </c>
      <c r="H8514" s="7" t="str">
        <f>IF('Payments Export'!B8518="","",G8514-F8514)</f>
        <v/>
      </c>
      <c r="I8514" s="3" t="str">
        <f>IF(C8514&lt;&gt;"",_xlfn.XLOOKUP(IFERROR(VALUE(C8514),C8514),'Items database'!A:A,'Items database'!B:B),(_xlfn.XLOOKUP(LEFT(E8514,3),Services,Services,"")))</f>
        <v/>
      </c>
      <c r="J8514" s="3" t="str">
        <f t="shared" si="267"/>
        <v/>
      </c>
    </row>
    <row r="8515" spans="1:10" x14ac:dyDescent="0.35">
      <c r="A8515" s="7" t="str">
        <f>IF('Payments Export'!A8519="","",'Payments Export'!A8519)</f>
        <v/>
      </c>
      <c r="B8515" s="7" t="str">
        <f>IF('Payments Export'!A8519="","",'Payments Export'!B8519)</f>
        <v/>
      </c>
      <c r="C8515" s="7" t="str">
        <f>IF(IFERROR(VALUE('Payments Export'!H8519),'Payments Export'!H8519)&lt;&gt;0,IFERROR(VALUE('Payments Export'!H8519),'Payments Export'!H8519),"")</f>
        <v/>
      </c>
      <c r="D8515" s="7" t="str">
        <f>IF('Payments Export'!I8519="","",'Payments Export'!I8519)</f>
        <v/>
      </c>
      <c r="E8515" s="7" t="str">
        <f t="shared" si="266"/>
        <v/>
      </c>
      <c r="F8515" s="7" t="str">
        <f>IF('Payments Export'!A8519="","",'Payments Export'!N8519)</f>
        <v/>
      </c>
      <c r="G8515" s="7" t="str">
        <f>IF('Payments Export'!A8519="","",'Payments Export'!O8519)</f>
        <v/>
      </c>
      <c r="H8515" s="7" t="str">
        <f>IF('Payments Export'!B8519="","",G8515-F8515)</f>
        <v/>
      </c>
      <c r="I8515" s="3" t="str">
        <f>IF(C8515&lt;&gt;"",_xlfn.XLOOKUP(IFERROR(VALUE(C8515),C8515),'Items database'!A:A,'Items database'!B:B),(_xlfn.XLOOKUP(LEFT(E8515,3),Services,Services,"")))</f>
        <v/>
      </c>
      <c r="J8515" s="3" t="str">
        <f t="shared" si="267"/>
        <v/>
      </c>
    </row>
    <row r="8516" spans="1:10" x14ac:dyDescent="0.35">
      <c r="A8516" s="7" t="str">
        <f>IF('Payments Export'!A8520="","",'Payments Export'!A8520)</f>
        <v/>
      </c>
      <c r="B8516" s="7" t="str">
        <f>IF('Payments Export'!A8520="","",'Payments Export'!B8520)</f>
        <v/>
      </c>
      <c r="C8516" s="7" t="str">
        <f>IF(IFERROR(VALUE('Payments Export'!H8520),'Payments Export'!H8520)&lt;&gt;0,IFERROR(VALUE('Payments Export'!H8520),'Payments Export'!H8520),"")</f>
        <v/>
      </c>
      <c r="D8516" s="7" t="str">
        <f>IF('Payments Export'!I8520="","",'Payments Export'!I8520)</f>
        <v/>
      </c>
      <c r="E8516" s="7" t="str">
        <f t="shared" si="266"/>
        <v/>
      </c>
      <c r="F8516" s="7" t="str">
        <f>IF('Payments Export'!A8520="","",'Payments Export'!N8520)</f>
        <v/>
      </c>
      <c r="G8516" s="7" t="str">
        <f>IF('Payments Export'!A8520="","",'Payments Export'!O8520)</f>
        <v/>
      </c>
      <c r="H8516" s="7" t="str">
        <f>IF('Payments Export'!B8520="","",G8516-F8516)</f>
        <v/>
      </c>
      <c r="I8516" s="3" t="str">
        <f>IF(C8516&lt;&gt;"",_xlfn.XLOOKUP(IFERROR(VALUE(C8516),C8516),'Items database'!A:A,'Items database'!B:B),(_xlfn.XLOOKUP(LEFT(E8516,3),Services,Services,"")))</f>
        <v/>
      </c>
      <c r="J8516" s="3" t="str">
        <f t="shared" si="267"/>
        <v/>
      </c>
    </row>
    <row r="8517" spans="1:10" x14ac:dyDescent="0.35">
      <c r="A8517" s="7" t="str">
        <f>IF('Payments Export'!A8521="","",'Payments Export'!A8521)</f>
        <v/>
      </c>
      <c r="B8517" s="7" t="str">
        <f>IF('Payments Export'!A8521="","",'Payments Export'!B8521)</f>
        <v/>
      </c>
      <c r="C8517" s="7" t="str">
        <f>IF(IFERROR(VALUE('Payments Export'!H8521),'Payments Export'!H8521)&lt;&gt;0,IFERROR(VALUE('Payments Export'!H8521),'Payments Export'!H8521),"")</f>
        <v/>
      </c>
      <c r="D8517" s="7" t="str">
        <f>IF('Payments Export'!I8521="","",'Payments Export'!I8521)</f>
        <v/>
      </c>
      <c r="E8517" s="7" t="str">
        <f t="shared" si="266"/>
        <v/>
      </c>
      <c r="F8517" s="7" t="str">
        <f>IF('Payments Export'!A8521="","",'Payments Export'!N8521)</f>
        <v/>
      </c>
      <c r="G8517" s="7" t="str">
        <f>IF('Payments Export'!A8521="","",'Payments Export'!O8521)</f>
        <v/>
      </c>
      <c r="H8517" s="7" t="str">
        <f>IF('Payments Export'!B8521="","",G8517-F8517)</f>
        <v/>
      </c>
      <c r="I8517" s="3" t="str">
        <f>IF(C8517&lt;&gt;"",_xlfn.XLOOKUP(IFERROR(VALUE(C8517),C8517),'Items database'!A:A,'Items database'!B:B),(_xlfn.XLOOKUP(LEFT(E8517,3),Services,Services,"")))</f>
        <v/>
      </c>
      <c r="J8517" s="3" t="str">
        <f t="shared" si="267"/>
        <v/>
      </c>
    </row>
    <row r="8518" spans="1:10" x14ac:dyDescent="0.35">
      <c r="A8518" s="7" t="str">
        <f>IF('Payments Export'!A8522="","",'Payments Export'!A8522)</f>
        <v/>
      </c>
      <c r="B8518" s="7" t="str">
        <f>IF('Payments Export'!A8522="","",'Payments Export'!B8522)</f>
        <v/>
      </c>
      <c r="C8518" s="7" t="str">
        <f>IF(IFERROR(VALUE('Payments Export'!H8522),'Payments Export'!H8522)&lt;&gt;0,IFERROR(VALUE('Payments Export'!H8522),'Payments Export'!H8522),"")</f>
        <v/>
      </c>
      <c r="D8518" s="7" t="str">
        <f>IF('Payments Export'!I8522="","",'Payments Export'!I8522)</f>
        <v/>
      </c>
      <c r="E8518" s="7" t="str">
        <f t="shared" si="266"/>
        <v/>
      </c>
      <c r="F8518" s="7" t="str">
        <f>IF('Payments Export'!A8522="","",'Payments Export'!N8522)</f>
        <v/>
      </c>
      <c r="G8518" s="7" t="str">
        <f>IF('Payments Export'!A8522="","",'Payments Export'!O8522)</f>
        <v/>
      </c>
      <c r="H8518" s="7" t="str">
        <f>IF('Payments Export'!B8522="","",G8518-F8518)</f>
        <v/>
      </c>
      <c r="I8518" s="3" t="str">
        <f>IF(C8518&lt;&gt;"",_xlfn.XLOOKUP(IFERROR(VALUE(C8518),C8518),'Items database'!A:A,'Items database'!B:B),(_xlfn.XLOOKUP(LEFT(E8518,3),Services,Services,"")))</f>
        <v/>
      </c>
      <c r="J8518" s="3" t="str">
        <f t="shared" si="267"/>
        <v/>
      </c>
    </row>
    <row r="8519" spans="1:10" x14ac:dyDescent="0.35">
      <c r="A8519" s="7" t="str">
        <f>IF('Payments Export'!A8523="","",'Payments Export'!A8523)</f>
        <v/>
      </c>
      <c r="B8519" s="7" t="str">
        <f>IF('Payments Export'!A8523="","",'Payments Export'!B8523)</f>
        <v/>
      </c>
      <c r="C8519" s="7" t="str">
        <f>IF(IFERROR(VALUE('Payments Export'!H8523),'Payments Export'!H8523)&lt;&gt;0,IFERROR(VALUE('Payments Export'!H8523),'Payments Export'!H8523),"")</f>
        <v/>
      </c>
      <c r="D8519" s="7" t="str">
        <f>IF('Payments Export'!I8523="","",'Payments Export'!I8523)</f>
        <v/>
      </c>
      <c r="E8519" s="7" t="str">
        <f t="shared" si="266"/>
        <v/>
      </c>
      <c r="F8519" s="7" t="str">
        <f>IF('Payments Export'!A8523="","",'Payments Export'!N8523)</f>
        <v/>
      </c>
      <c r="G8519" s="7" t="str">
        <f>IF('Payments Export'!A8523="","",'Payments Export'!O8523)</f>
        <v/>
      </c>
      <c r="H8519" s="7" t="str">
        <f>IF('Payments Export'!B8523="","",G8519-F8519)</f>
        <v/>
      </c>
      <c r="I8519" s="3" t="str">
        <f>IF(C8519&lt;&gt;"",_xlfn.XLOOKUP(IFERROR(VALUE(C8519),C8519),'Items database'!A:A,'Items database'!B:B),(_xlfn.XLOOKUP(LEFT(E8519,3),Services,Services,"")))</f>
        <v/>
      </c>
      <c r="J8519" s="3" t="str">
        <f t="shared" si="267"/>
        <v/>
      </c>
    </row>
    <row r="8520" spans="1:10" x14ac:dyDescent="0.35">
      <c r="A8520" s="7" t="str">
        <f>IF('Payments Export'!A8524="","",'Payments Export'!A8524)</f>
        <v/>
      </c>
      <c r="B8520" s="7" t="str">
        <f>IF('Payments Export'!A8524="","",'Payments Export'!B8524)</f>
        <v/>
      </c>
      <c r="C8520" s="7" t="str">
        <f>IF(IFERROR(VALUE('Payments Export'!H8524),'Payments Export'!H8524)&lt;&gt;0,IFERROR(VALUE('Payments Export'!H8524),'Payments Export'!H8524),"")</f>
        <v/>
      </c>
      <c r="D8520" s="7" t="str">
        <f>IF('Payments Export'!I8524="","",'Payments Export'!I8524)</f>
        <v/>
      </c>
      <c r="E8520" s="7" t="str">
        <f t="shared" si="266"/>
        <v/>
      </c>
      <c r="F8520" s="7" t="str">
        <f>IF('Payments Export'!A8524="","",'Payments Export'!N8524)</f>
        <v/>
      </c>
      <c r="G8520" s="7" t="str">
        <f>IF('Payments Export'!A8524="","",'Payments Export'!O8524)</f>
        <v/>
      </c>
      <c r="H8520" s="7" t="str">
        <f>IF('Payments Export'!B8524="","",G8520-F8520)</f>
        <v/>
      </c>
      <c r="I8520" s="3" t="str">
        <f>IF(C8520&lt;&gt;"",_xlfn.XLOOKUP(IFERROR(VALUE(C8520),C8520),'Items database'!A:A,'Items database'!B:B),(_xlfn.XLOOKUP(LEFT(E8520,3),Services,Services,"")))</f>
        <v/>
      </c>
      <c r="J8520" s="3" t="str">
        <f t="shared" si="267"/>
        <v/>
      </c>
    </row>
    <row r="8521" spans="1:10" x14ac:dyDescent="0.35">
      <c r="A8521" s="7" t="str">
        <f>IF('Payments Export'!A8525="","",'Payments Export'!A8525)</f>
        <v/>
      </c>
      <c r="B8521" s="7" t="str">
        <f>IF('Payments Export'!A8525="","",'Payments Export'!B8525)</f>
        <v/>
      </c>
      <c r="C8521" s="7" t="str">
        <f>IF(IFERROR(VALUE('Payments Export'!H8525),'Payments Export'!H8525)&lt;&gt;0,IFERROR(VALUE('Payments Export'!H8525),'Payments Export'!H8525),"")</f>
        <v/>
      </c>
      <c r="D8521" s="7" t="str">
        <f>IF('Payments Export'!I8525="","",'Payments Export'!I8525)</f>
        <v/>
      </c>
      <c r="E8521" s="7" t="str">
        <f t="shared" si="266"/>
        <v/>
      </c>
      <c r="F8521" s="7" t="str">
        <f>IF('Payments Export'!A8525="","",'Payments Export'!N8525)</f>
        <v/>
      </c>
      <c r="G8521" s="7" t="str">
        <f>IF('Payments Export'!A8525="","",'Payments Export'!O8525)</f>
        <v/>
      </c>
      <c r="H8521" s="7" t="str">
        <f>IF('Payments Export'!B8525="","",G8521-F8521)</f>
        <v/>
      </c>
      <c r="I8521" s="3" t="str">
        <f>IF(C8521&lt;&gt;"",_xlfn.XLOOKUP(IFERROR(VALUE(C8521),C8521),'Items database'!A:A,'Items database'!B:B),(_xlfn.XLOOKUP(LEFT(E8521,3),Services,Services,"")))</f>
        <v/>
      </c>
      <c r="J8521" s="3" t="str">
        <f t="shared" si="267"/>
        <v/>
      </c>
    </row>
    <row r="8522" spans="1:10" x14ac:dyDescent="0.35">
      <c r="A8522" s="7" t="str">
        <f>IF('Payments Export'!A8526="","",'Payments Export'!A8526)</f>
        <v/>
      </c>
      <c r="B8522" s="7" t="str">
        <f>IF('Payments Export'!A8526="","",'Payments Export'!B8526)</f>
        <v/>
      </c>
      <c r="C8522" s="7" t="str">
        <f>IF(IFERROR(VALUE('Payments Export'!H8526),'Payments Export'!H8526)&lt;&gt;0,IFERROR(VALUE('Payments Export'!H8526),'Payments Export'!H8526),"")</f>
        <v/>
      </c>
      <c r="D8522" s="7" t="str">
        <f>IF('Payments Export'!I8526="","",'Payments Export'!I8526)</f>
        <v/>
      </c>
      <c r="E8522" s="7" t="str">
        <f t="shared" si="266"/>
        <v/>
      </c>
      <c r="F8522" s="7" t="str">
        <f>IF('Payments Export'!A8526="","",'Payments Export'!N8526)</f>
        <v/>
      </c>
      <c r="G8522" s="7" t="str">
        <f>IF('Payments Export'!A8526="","",'Payments Export'!O8526)</f>
        <v/>
      </c>
      <c r="H8522" s="7" t="str">
        <f>IF('Payments Export'!B8526="","",G8522-F8522)</f>
        <v/>
      </c>
      <c r="I8522" s="3" t="str">
        <f>IF(C8522&lt;&gt;"",_xlfn.XLOOKUP(IFERROR(VALUE(C8522),C8522),'Items database'!A:A,'Items database'!B:B),(_xlfn.XLOOKUP(LEFT(E8522,3),Services,Services,"")))</f>
        <v/>
      </c>
      <c r="J8522" s="3" t="str">
        <f t="shared" si="267"/>
        <v/>
      </c>
    </row>
    <row r="8523" spans="1:10" x14ac:dyDescent="0.35">
      <c r="A8523" s="7" t="str">
        <f>IF('Payments Export'!A8527="","",'Payments Export'!A8527)</f>
        <v/>
      </c>
      <c r="B8523" s="7" t="str">
        <f>IF('Payments Export'!A8527="","",'Payments Export'!B8527)</f>
        <v/>
      </c>
      <c r="C8523" s="7" t="str">
        <f>IF(IFERROR(VALUE('Payments Export'!H8527),'Payments Export'!H8527)&lt;&gt;0,IFERROR(VALUE('Payments Export'!H8527),'Payments Export'!H8527),"")</f>
        <v/>
      </c>
      <c r="D8523" s="7" t="str">
        <f>IF('Payments Export'!I8527="","",'Payments Export'!I8527)</f>
        <v/>
      </c>
      <c r="E8523" s="7" t="str">
        <f t="shared" si="266"/>
        <v/>
      </c>
      <c r="F8523" s="7" t="str">
        <f>IF('Payments Export'!A8527="","",'Payments Export'!N8527)</f>
        <v/>
      </c>
      <c r="G8523" s="7" t="str">
        <f>IF('Payments Export'!A8527="","",'Payments Export'!O8527)</f>
        <v/>
      </c>
      <c r="H8523" s="7" t="str">
        <f>IF('Payments Export'!B8527="","",G8523-F8523)</f>
        <v/>
      </c>
      <c r="I8523" s="3" t="str">
        <f>IF(C8523&lt;&gt;"",_xlfn.XLOOKUP(IFERROR(VALUE(C8523),C8523),'Items database'!A:A,'Items database'!B:B),(_xlfn.XLOOKUP(LEFT(E8523,3),Services,Services,"")))</f>
        <v/>
      </c>
      <c r="J8523" s="3" t="str">
        <f t="shared" si="267"/>
        <v/>
      </c>
    </row>
    <row r="8524" spans="1:10" x14ac:dyDescent="0.35">
      <c r="A8524" s="7" t="str">
        <f>IF('Payments Export'!A8528="","",'Payments Export'!A8528)</f>
        <v/>
      </c>
      <c r="B8524" s="7" t="str">
        <f>IF('Payments Export'!A8528="","",'Payments Export'!B8528)</f>
        <v/>
      </c>
      <c r="C8524" s="7" t="str">
        <f>IF(IFERROR(VALUE('Payments Export'!H8528),'Payments Export'!H8528)&lt;&gt;0,IFERROR(VALUE('Payments Export'!H8528),'Payments Export'!H8528),"")</f>
        <v/>
      </c>
      <c r="D8524" s="7" t="str">
        <f>IF('Payments Export'!I8528="","",'Payments Export'!I8528)</f>
        <v/>
      </c>
      <c r="E8524" s="7" t="str">
        <f t="shared" si="266"/>
        <v/>
      </c>
      <c r="F8524" s="7" t="str">
        <f>IF('Payments Export'!A8528="","",'Payments Export'!N8528)</f>
        <v/>
      </c>
      <c r="G8524" s="7" t="str">
        <f>IF('Payments Export'!A8528="","",'Payments Export'!O8528)</f>
        <v/>
      </c>
      <c r="H8524" s="7" t="str">
        <f>IF('Payments Export'!B8528="","",G8524-F8524)</f>
        <v/>
      </c>
      <c r="I8524" s="3" t="str">
        <f>IF(C8524&lt;&gt;"",_xlfn.XLOOKUP(IFERROR(VALUE(C8524),C8524),'Items database'!A:A,'Items database'!B:B),(_xlfn.XLOOKUP(LEFT(E8524,3),Services,Services,"")))</f>
        <v/>
      </c>
      <c r="J8524" s="3" t="str">
        <f t="shared" si="267"/>
        <v/>
      </c>
    </row>
    <row r="8525" spans="1:10" x14ac:dyDescent="0.35">
      <c r="A8525" s="7" t="str">
        <f>IF('Payments Export'!A8529="","",'Payments Export'!A8529)</f>
        <v/>
      </c>
      <c r="B8525" s="7" t="str">
        <f>IF('Payments Export'!A8529="","",'Payments Export'!B8529)</f>
        <v/>
      </c>
      <c r="C8525" s="7" t="str">
        <f>IF(IFERROR(VALUE('Payments Export'!H8529),'Payments Export'!H8529)&lt;&gt;0,IFERROR(VALUE('Payments Export'!H8529),'Payments Export'!H8529),"")</f>
        <v/>
      </c>
      <c r="D8525" s="7" t="str">
        <f>IF('Payments Export'!I8529="","",'Payments Export'!I8529)</f>
        <v/>
      </c>
      <c r="E8525" s="7" t="str">
        <f t="shared" si="266"/>
        <v/>
      </c>
      <c r="F8525" s="7" t="str">
        <f>IF('Payments Export'!A8529="","",'Payments Export'!N8529)</f>
        <v/>
      </c>
      <c r="G8525" s="7" t="str">
        <f>IF('Payments Export'!A8529="","",'Payments Export'!O8529)</f>
        <v/>
      </c>
      <c r="H8525" s="7" t="str">
        <f>IF('Payments Export'!B8529="","",G8525-F8525)</f>
        <v/>
      </c>
      <c r="I8525" s="3" t="str">
        <f>IF(C8525&lt;&gt;"",_xlfn.XLOOKUP(IFERROR(VALUE(C8525),C8525),'Items database'!A:A,'Items database'!B:B),(_xlfn.XLOOKUP(LEFT(E8525,3),Services,Services,"")))</f>
        <v/>
      </c>
      <c r="J8525" s="3" t="str">
        <f t="shared" si="267"/>
        <v/>
      </c>
    </row>
    <row r="8526" spans="1:10" x14ac:dyDescent="0.35">
      <c r="A8526" s="7" t="str">
        <f>IF('Payments Export'!A8530="","",'Payments Export'!A8530)</f>
        <v/>
      </c>
      <c r="B8526" s="7" t="str">
        <f>IF('Payments Export'!A8530="","",'Payments Export'!B8530)</f>
        <v/>
      </c>
      <c r="C8526" s="7" t="str">
        <f>IF(IFERROR(VALUE('Payments Export'!H8530),'Payments Export'!H8530)&lt;&gt;0,IFERROR(VALUE('Payments Export'!H8530),'Payments Export'!H8530),"")</f>
        <v/>
      </c>
      <c r="D8526" s="7" t="str">
        <f>IF('Payments Export'!I8530="","",'Payments Export'!I8530)</f>
        <v/>
      </c>
      <c r="E8526" s="7" t="str">
        <f t="shared" si="266"/>
        <v/>
      </c>
      <c r="F8526" s="7" t="str">
        <f>IF('Payments Export'!A8530="","",'Payments Export'!N8530)</f>
        <v/>
      </c>
      <c r="G8526" s="7" t="str">
        <f>IF('Payments Export'!A8530="","",'Payments Export'!O8530)</f>
        <v/>
      </c>
      <c r="H8526" s="7" t="str">
        <f>IF('Payments Export'!B8530="","",G8526-F8526)</f>
        <v/>
      </c>
      <c r="I8526" s="3" t="str">
        <f>IF(C8526&lt;&gt;"",_xlfn.XLOOKUP(IFERROR(VALUE(C8526),C8526),'Items database'!A:A,'Items database'!B:B),(_xlfn.XLOOKUP(LEFT(E8526,3),Services,Services,"")))</f>
        <v/>
      </c>
      <c r="J8526" s="3" t="str">
        <f t="shared" si="267"/>
        <v/>
      </c>
    </row>
    <row r="8527" spans="1:10" x14ac:dyDescent="0.35">
      <c r="A8527" s="7" t="str">
        <f>IF('Payments Export'!A8531="","",'Payments Export'!A8531)</f>
        <v/>
      </c>
      <c r="B8527" s="7" t="str">
        <f>IF('Payments Export'!A8531="","",'Payments Export'!B8531)</f>
        <v/>
      </c>
      <c r="C8527" s="7" t="str">
        <f>IF(IFERROR(VALUE('Payments Export'!H8531),'Payments Export'!H8531)&lt;&gt;0,IFERROR(VALUE('Payments Export'!H8531),'Payments Export'!H8531),"")</f>
        <v/>
      </c>
      <c r="D8527" s="7" t="str">
        <f>IF('Payments Export'!I8531="","",'Payments Export'!I8531)</f>
        <v/>
      </c>
      <c r="E8527" s="7" t="str">
        <f t="shared" si="266"/>
        <v/>
      </c>
      <c r="F8527" s="7" t="str">
        <f>IF('Payments Export'!A8531="","",'Payments Export'!N8531)</f>
        <v/>
      </c>
      <c r="G8527" s="7" t="str">
        <f>IF('Payments Export'!A8531="","",'Payments Export'!O8531)</f>
        <v/>
      </c>
      <c r="H8527" s="7" t="str">
        <f>IF('Payments Export'!B8531="","",G8527-F8527)</f>
        <v/>
      </c>
      <c r="I8527" s="3" t="str">
        <f>IF(C8527&lt;&gt;"",_xlfn.XLOOKUP(IFERROR(VALUE(C8527),C8527),'Items database'!A:A,'Items database'!B:B),(_xlfn.XLOOKUP(LEFT(E8527,3),Services,Services,"")))</f>
        <v/>
      </c>
      <c r="J8527" s="3" t="str">
        <f t="shared" si="267"/>
        <v/>
      </c>
    </row>
    <row r="8528" spans="1:10" x14ac:dyDescent="0.35">
      <c r="A8528" s="7" t="str">
        <f>IF('Payments Export'!A8532="","",'Payments Export'!A8532)</f>
        <v/>
      </c>
      <c r="B8528" s="7" t="str">
        <f>IF('Payments Export'!A8532="","",'Payments Export'!B8532)</f>
        <v/>
      </c>
      <c r="C8528" s="7" t="str">
        <f>IF(IFERROR(VALUE('Payments Export'!H8532),'Payments Export'!H8532)&lt;&gt;0,IFERROR(VALUE('Payments Export'!H8532),'Payments Export'!H8532),"")</f>
        <v/>
      </c>
      <c r="D8528" s="7" t="str">
        <f>IF('Payments Export'!I8532="","",'Payments Export'!I8532)</f>
        <v/>
      </c>
      <c r="E8528" s="7" t="str">
        <f t="shared" si="266"/>
        <v/>
      </c>
      <c r="F8528" s="7" t="str">
        <f>IF('Payments Export'!A8532="","",'Payments Export'!N8532)</f>
        <v/>
      </c>
      <c r="G8528" s="7" t="str">
        <f>IF('Payments Export'!A8532="","",'Payments Export'!O8532)</f>
        <v/>
      </c>
      <c r="H8528" s="7" t="str">
        <f>IF('Payments Export'!B8532="","",G8528-F8528)</f>
        <v/>
      </c>
      <c r="I8528" s="3" t="str">
        <f>IF(C8528&lt;&gt;"",_xlfn.XLOOKUP(IFERROR(VALUE(C8528),C8528),'Items database'!A:A,'Items database'!B:B),(_xlfn.XLOOKUP(LEFT(E8528,3),Services,Services,"")))</f>
        <v/>
      </c>
      <c r="J8528" s="3" t="str">
        <f t="shared" si="267"/>
        <v/>
      </c>
    </row>
    <row r="8529" spans="1:10" x14ac:dyDescent="0.35">
      <c r="A8529" s="7" t="str">
        <f>IF('Payments Export'!A8533="","",'Payments Export'!A8533)</f>
        <v/>
      </c>
      <c r="B8529" s="7" t="str">
        <f>IF('Payments Export'!A8533="","",'Payments Export'!B8533)</f>
        <v/>
      </c>
      <c r="C8529" s="7" t="str">
        <f>IF(IFERROR(VALUE('Payments Export'!H8533),'Payments Export'!H8533)&lt;&gt;0,IFERROR(VALUE('Payments Export'!H8533),'Payments Export'!H8533),"")</f>
        <v/>
      </c>
      <c r="D8529" s="7" t="str">
        <f>IF('Payments Export'!I8533="","",'Payments Export'!I8533)</f>
        <v/>
      </c>
      <c r="E8529" s="7" t="str">
        <f t="shared" si="266"/>
        <v/>
      </c>
      <c r="F8529" s="7" t="str">
        <f>IF('Payments Export'!A8533="","",'Payments Export'!N8533)</f>
        <v/>
      </c>
      <c r="G8529" s="7" t="str">
        <f>IF('Payments Export'!A8533="","",'Payments Export'!O8533)</f>
        <v/>
      </c>
      <c r="H8529" s="7" t="str">
        <f>IF('Payments Export'!B8533="","",G8529-F8529)</f>
        <v/>
      </c>
      <c r="I8529" s="3" t="str">
        <f>IF(C8529&lt;&gt;"",_xlfn.XLOOKUP(IFERROR(VALUE(C8529),C8529),'Items database'!A:A,'Items database'!B:B),(_xlfn.XLOOKUP(LEFT(E8529,3),Services,Services,"")))</f>
        <v/>
      </c>
      <c r="J8529" s="3" t="str">
        <f t="shared" si="267"/>
        <v/>
      </c>
    </row>
    <row r="8530" spans="1:10" x14ac:dyDescent="0.35">
      <c r="A8530" s="7" t="str">
        <f>IF('Payments Export'!A8534="","",'Payments Export'!A8534)</f>
        <v/>
      </c>
      <c r="B8530" s="7" t="str">
        <f>IF('Payments Export'!A8534="","",'Payments Export'!B8534)</f>
        <v/>
      </c>
      <c r="C8530" s="7" t="str">
        <f>IF(IFERROR(VALUE('Payments Export'!H8534),'Payments Export'!H8534)&lt;&gt;0,IFERROR(VALUE('Payments Export'!H8534),'Payments Export'!H8534),"")</f>
        <v/>
      </c>
      <c r="D8530" s="7" t="str">
        <f>IF('Payments Export'!I8534="","",'Payments Export'!I8534)</f>
        <v/>
      </c>
      <c r="E8530" s="7" t="str">
        <f t="shared" si="266"/>
        <v/>
      </c>
      <c r="F8530" s="7" t="str">
        <f>IF('Payments Export'!A8534="","",'Payments Export'!N8534)</f>
        <v/>
      </c>
      <c r="G8530" s="7" t="str">
        <f>IF('Payments Export'!A8534="","",'Payments Export'!O8534)</f>
        <v/>
      </c>
      <c r="H8530" s="7" t="str">
        <f>IF('Payments Export'!B8534="","",G8530-F8530)</f>
        <v/>
      </c>
      <c r="I8530" s="3" t="str">
        <f>IF(C8530&lt;&gt;"",_xlfn.XLOOKUP(IFERROR(VALUE(C8530),C8530),'Items database'!A:A,'Items database'!B:B),(_xlfn.XLOOKUP(LEFT(E8530,3),Services,Services,"")))</f>
        <v/>
      </c>
      <c r="J8530" s="3" t="str">
        <f t="shared" si="267"/>
        <v/>
      </c>
    </row>
    <row r="8531" spans="1:10" x14ac:dyDescent="0.35">
      <c r="A8531" s="7" t="str">
        <f>IF('Payments Export'!A8535="","",'Payments Export'!A8535)</f>
        <v/>
      </c>
      <c r="B8531" s="7" t="str">
        <f>IF('Payments Export'!A8535="","",'Payments Export'!B8535)</f>
        <v/>
      </c>
      <c r="C8531" s="7" t="str">
        <f>IF(IFERROR(VALUE('Payments Export'!H8535),'Payments Export'!H8535)&lt;&gt;0,IFERROR(VALUE('Payments Export'!H8535),'Payments Export'!H8535),"")</f>
        <v/>
      </c>
      <c r="D8531" s="7" t="str">
        <f>IF('Payments Export'!I8535="","",'Payments Export'!I8535)</f>
        <v/>
      </c>
      <c r="E8531" s="7" t="str">
        <f t="shared" si="266"/>
        <v/>
      </c>
      <c r="F8531" s="7" t="str">
        <f>IF('Payments Export'!A8535="","",'Payments Export'!N8535)</f>
        <v/>
      </c>
      <c r="G8531" s="7" t="str">
        <f>IF('Payments Export'!A8535="","",'Payments Export'!O8535)</f>
        <v/>
      </c>
      <c r="H8531" s="7" t="str">
        <f>IF('Payments Export'!B8535="","",G8531-F8531)</f>
        <v/>
      </c>
      <c r="I8531" s="3" t="str">
        <f>IF(C8531&lt;&gt;"",_xlfn.XLOOKUP(IFERROR(VALUE(C8531),C8531),'Items database'!A:A,'Items database'!B:B),(_xlfn.XLOOKUP(LEFT(E8531,3),Services,Services,"")))</f>
        <v/>
      </c>
      <c r="J8531" s="3" t="str">
        <f t="shared" si="267"/>
        <v/>
      </c>
    </row>
    <row r="8532" spans="1:10" x14ac:dyDescent="0.35">
      <c r="A8532" s="7" t="str">
        <f>IF('Payments Export'!A8536="","",'Payments Export'!A8536)</f>
        <v/>
      </c>
      <c r="B8532" s="7" t="str">
        <f>IF('Payments Export'!A8536="","",'Payments Export'!B8536)</f>
        <v/>
      </c>
      <c r="C8532" s="7" t="str">
        <f>IF(IFERROR(VALUE('Payments Export'!H8536),'Payments Export'!H8536)&lt;&gt;0,IFERROR(VALUE('Payments Export'!H8536),'Payments Export'!H8536),"")</f>
        <v/>
      </c>
      <c r="D8532" s="7" t="str">
        <f>IF('Payments Export'!I8536="","",'Payments Export'!I8536)</f>
        <v/>
      </c>
      <c r="E8532" s="7" t="str">
        <f t="shared" si="266"/>
        <v/>
      </c>
      <c r="F8532" s="7" t="str">
        <f>IF('Payments Export'!A8536="","",'Payments Export'!N8536)</f>
        <v/>
      </c>
      <c r="G8532" s="7" t="str">
        <f>IF('Payments Export'!A8536="","",'Payments Export'!O8536)</f>
        <v/>
      </c>
      <c r="H8532" s="7" t="str">
        <f>IF('Payments Export'!B8536="","",G8532-F8532)</f>
        <v/>
      </c>
      <c r="I8532" s="3" t="str">
        <f>IF(C8532&lt;&gt;"",_xlfn.XLOOKUP(IFERROR(VALUE(C8532),C8532),'Items database'!A:A,'Items database'!B:B),(_xlfn.XLOOKUP(LEFT(E8532,3),Services,Services,"")))</f>
        <v/>
      </c>
      <c r="J8532" s="3" t="str">
        <f t="shared" si="267"/>
        <v/>
      </c>
    </row>
    <row r="8533" spans="1:10" x14ac:dyDescent="0.35">
      <c r="A8533" s="7" t="str">
        <f>IF('Payments Export'!A8537="","",'Payments Export'!A8537)</f>
        <v/>
      </c>
      <c r="B8533" s="7" t="str">
        <f>IF('Payments Export'!A8537="","",'Payments Export'!B8537)</f>
        <v/>
      </c>
      <c r="C8533" s="7" t="str">
        <f>IF(IFERROR(VALUE('Payments Export'!H8537),'Payments Export'!H8537)&lt;&gt;0,IFERROR(VALUE('Payments Export'!H8537),'Payments Export'!H8537),"")</f>
        <v/>
      </c>
      <c r="D8533" s="7" t="str">
        <f>IF('Payments Export'!I8537="","",'Payments Export'!I8537)</f>
        <v/>
      </c>
      <c r="E8533" s="7" t="str">
        <f t="shared" si="266"/>
        <v/>
      </c>
      <c r="F8533" s="7" t="str">
        <f>IF('Payments Export'!A8537="","",'Payments Export'!N8537)</f>
        <v/>
      </c>
      <c r="G8533" s="7" t="str">
        <f>IF('Payments Export'!A8537="","",'Payments Export'!O8537)</f>
        <v/>
      </c>
      <c r="H8533" s="7" t="str">
        <f>IF('Payments Export'!B8537="","",G8533-F8533)</f>
        <v/>
      </c>
      <c r="I8533" s="3" t="str">
        <f>IF(C8533&lt;&gt;"",_xlfn.XLOOKUP(IFERROR(VALUE(C8533),C8533),'Items database'!A:A,'Items database'!B:B),(_xlfn.XLOOKUP(LEFT(E8533,3),Services,Services,"")))</f>
        <v/>
      </c>
      <c r="J8533" s="3" t="str">
        <f t="shared" si="267"/>
        <v/>
      </c>
    </row>
    <row r="8534" spans="1:10" x14ac:dyDescent="0.35">
      <c r="A8534" s="7" t="str">
        <f>IF('Payments Export'!A8538="","",'Payments Export'!A8538)</f>
        <v/>
      </c>
      <c r="B8534" s="7" t="str">
        <f>IF('Payments Export'!A8538="","",'Payments Export'!B8538)</f>
        <v/>
      </c>
      <c r="C8534" s="7" t="str">
        <f>IF(IFERROR(VALUE('Payments Export'!H8538),'Payments Export'!H8538)&lt;&gt;0,IFERROR(VALUE('Payments Export'!H8538),'Payments Export'!H8538),"")</f>
        <v/>
      </c>
      <c r="D8534" s="7" t="str">
        <f>IF('Payments Export'!I8538="","",'Payments Export'!I8538)</f>
        <v/>
      </c>
      <c r="E8534" s="7" t="str">
        <f t="shared" si="266"/>
        <v/>
      </c>
      <c r="F8534" s="7" t="str">
        <f>IF('Payments Export'!A8538="","",'Payments Export'!N8538)</f>
        <v/>
      </c>
      <c r="G8534" s="7" t="str">
        <f>IF('Payments Export'!A8538="","",'Payments Export'!O8538)</f>
        <v/>
      </c>
      <c r="H8534" s="7" t="str">
        <f>IF('Payments Export'!B8538="","",G8534-F8534)</f>
        <v/>
      </c>
      <c r="I8534" s="3" t="str">
        <f>IF(C8534&lt;&gt;"",_xlfn.XLOOKUP(IFERROR(VALUE(C8534),C8534),'Items database'!A:A,'Items database'!B:B),(_xlfn.XLOOKUP(LEFT(E8534,3),Services,Services,"")))</f>
        <v/>
      </c>
      <c r="J8534" s="3" t="str">
        <f t="shared" si="267"/>
        <v/>
      </c>
    </row>
    <row r="8535" spans="1:10" x14ac:dyDescent="0.35">
      <c r="A8535" s="7" t="str">
        <f>IF('Payments Export'!A8539="","",'Payments Export'!A8539)</f>
        <v/>
      </c>
      <c r="B8535" s="7" t="str">
        <f>IF('Payments Export'!A8539="","",'Payments Export'!B8539)</f>
        <v/>
      </c>
      <c r="C8535" s="7" t="str">
        <f>IF(IFERROR(VALUE('Payments Export'!H8539),'Payments Export'!H8539)&lt;&gt;0,IFERROR(VALUE('Payments Export'!H8539),'Payments Export'!H8539),"")</f>
        <v/>
      </c>
      <c r="D8535" s="7" t="str">
        <f>IF('Payments Export'!I8539="","",'Payments Export'!I8539)</f>
        <v/>
      </c>
      <c r="E8535" s="7" t="str">
        <f t="shared" si="266"/>
        <v/>
      </c>
      <c r="F8535" s="7" t="str">
        <f>IF('Payments Export'!A8539="","",'Payments Export'!N8539)</f>
        <v/>
      </c>
      <c r="G8535" s="7" t="str">
        <f>IF('Payments Export'!A8539="","",'Payments Export'!O8539)</f>
        <v/>
      </c>
      <c r="H8535" s="7" t="str">
        <f>IF('Payments Export'!B8539="","",G8535-F8535)</f>
        <v/>
      </c>
      <c r="I8535" s="3" t="str">
        <f>IF(C8535&lt;&gt;"",_xlfn.XLOOKUP(IFERROR(VALUE(C8535),C8535),'Items database'!A:A,'Items database'!B:B),(_xlfn.XLOOKUP(LEFT(E8535,3),Services,Services,"")))</f>
        <v/>
      </c>
      <c r="J8535" s="3" t="str">
        <f t="shared" si="267"/>
        <v/>
      </c>
    </row>
    <row r="8536" spans="1:10" x14ac:dyDescent="0.35">
      <c r="A8536" s="7" t="str">
        <f>IF('Payments Export'!A8540="","",'Payments Export'!A8540)</f>
        <v/>
      </c>
      <c r="B8536" s="7" t="str">
        <f>IF('Payments Export'!A8540="","",'Payments Export'!B8540)</f>
        <v/>
      </c>
      <c r="C8536" s="7" t="str">
        <f>IF(IFERROR(VALUE('Payments Export'!H8540),'Payments Export'!H8540)&lt;&gt;0,IFERROR(VALUE('Payments Export'!H8540),'Payments Export'!H8540),"")</f>
        <v/>
      </c>
      <c r="D8536" s="7" t="str">
        <f>IF('Payments Export'!I8540="","",'Payments Export'!I8540)</f>
        <v/>
      </c>
      <c r="E8536" s="7" t="str">
        <f t="shared" si="266"/>
        <v/>
      </c>
      <c r="F8536" s="7" t="str">
        <f>IF('Payments Export'!A8540="","",'Payments Export'!N8540)</f>
        <v/>
      </c>
      <c r="G8536" s="7" t="str">
        <f>IF('Payments Export'!A8540="","",'Payments Export'!O8540)</f>
        <v/>
      </c>
      <c r="H8536" s="7" t="str">
        <f>IF('Payments Export'!B8540="","",G8536-F8536)</f>
        <v/>
      </c>
      <c r="I8536" s="3" t="str">
        <f>IF(C8536&lt;&gt;"",_xlfn.XLOOKUP(IFERROR(VALUE(C8536),C8536),'Items database'!A:A,'Items database'!B:B),(_xlfn.XLOOKUP(LEFT(E8536,3),Services,Services,"")))</f>
        <v/>
      </c>
      <c r="J8536" s="3" t="str">
        <f t="shared" si="267"/>
        <v/>
      </c>
    </row>
    <row r="8537" spans="1:10" x14ac:dyDescent="0.35">
      <c r="A8537" s="7" t="str">
        <f>IF('Payments Export'!A8541="","",'Payments Export'!A8541)</f>
        <v/>
      </c>
      <c r="B8537" s="7" t="str">
        <f>IF('Payments Export'!A8541="","",'Payments Export'!B8541)</f>
        <v/>
      </c>
      <c r="C8537" s="7" t="str">
        <f>IF(IFERROR(VALUE('Payments Export'!H8541),'Payments Export'!H8541)&lt;&gt;0,IFERROR(VALUE('Payments Export'!H8541),'Payments Export'!H8541),"")</f>
        <v/>
      </c>
      <c r="D8537" s="7" t="str">
        <f>IF('Payments Export'!I8541="","",'Payments Export'!I8541)</f>
        <v/>
      </c>
      <c r="E8537" s="7" t="str">
        <f t="shared" si="266"/>
        <v/>
      </c>
      <c r="F8537" s="7" t="str">
        <f>IF('Payments Export'!A8541="","",'Payments Export'!N8541)</f>
        <v/>
      </c>
      <c r="G8537" s="7" t="str">
        <f>IF('Payments Export'!A8541="","",'Payments Export'!O8541)</f>
        <v/>
      </c>
      <c r="H8537" s="7" t="str">
        <f>IF('Payments Export'!B8541="","",G8537-F8537)</f>
        <v/>
      </c>
      <c r="I8537" s="3" t="str">
        <f>IF(C8537&lt;&gt;"",_xlfn.XLOOKUP(IFERROR(VALUE(C8537),C8537),'Items database'!A:A,'Items database'!B:B),(_xlfn.XLOOKUP(LEFT(E8537,3),Services,Services,"")))</f>
        <v/>
      </c>
      <c r="J8537" s="3" t="str">
        <f t="shared" si="267"/>
        <v/>
      </c>
    </row>
    <row r="8538" spans="1:10" x14ac:dyDescent="0.35">
      <c r="A8538" s="7" t="str">
        <f>IF('Payments Export'!A8542="","",'Payments Export'!A8542)</f>
        <v/>
      </c>
      <c r="B8538" s="7" t="str">
        <f>IF('Payments Export'!A8542="","",'Payments Export'!B8542)</f>
        <v/>
      </c>
      <c r="C8538" s="7" t="str">
        <f>IF(IFERROR(VALUE('Payments Export'!H8542),'Payments Export'!H8542)&lt;&gt;0,IFERROR(VALUE('Payments Export'!H8542),'Payments Export'!H8542),"")</f>
        <v/>
      </c>
      <c r="D8538" s="7" t="str">
        <f>IF('Payments Export'!I8542="","",'Payments Export'!I8542)</f>
        <v/>
      </c>
      <c r="E8538" s="7" t="str">
        <f t="shared" si="266"/>
        <v/>
      </c>
      <c r="F8538" s="7" t="str">
        <f>IF('Payments Export'!A8542="","",'Payments Export'!N8542)</f>
        <v/>
      </c>
      <c r="G8538" s="7" t="str">
        <f>IF('Payments Export'!A8542="","",'Payments Export'!O8542)</f>
        <v/>
      </c>
      <c r="H8538" s="7" t="str">
        <f>IF('Payments Export'!B8542="","",G8538-F8538)</f>
        <v/>
      </c>
      <c r="I8538" s="3" t="str">
        <f>IF(C8538&lt;&gt;"",_xlfn.XLOOKUP(IFERROR(VALUE(C8538),C8538),'Items database'!A:A,'Items database'!B:B),(_xlfn.XLOOKUP(LEFT(E8538,3),Services,Services,"")))</f>
        <v/>
      </c>
      <c r="J8538" s="3" t="str">
        <f t="shared" si="267"/>
        <v/>
      </c>
    </row>
    <row r="8539" spans="1:10" x14ac:dyDescent="0.35">
      <c r="A8539" s="7" t="str">
        <f>IF('Payments Export'!A8543="","",'Payments Export'!A8543)</f>
        <v/>
      </c>
      <c r="B8539" s="7" t="str">
        <f>IF('Payments Export'!A8543="","",'Payments Export'!B8543)</f>
        <v/>
      </c>
      <c r="C8539" s="7" t="str">
        <f>IF(IFERROR(VALUE('Payments Export'!H8543),'Payments Export'!H8543)&lt;&gt;0,IFERROR(VALUE('Payments Export'!H8543),'Payments Export'!H8543),"")</f>
        <v/>
      </c>
      <c r="D8539" s="7" t="str">
        <f>IF('Payments Export'!I8543="","",'Payments Export'!I8543)</f>
        <v/>
      </c>
      <c r="E8539" s="7" t="str">
        <f t="shared" si="266"/>
        <v/>
      </c>
      <c r="F8539" s="7" t="str">
        <f>IF('Payments Export'!A8543="","",'Payments Export'!N8543)</f>
        <v/>
      </c>
      <c r="G8539" s="7" t="str">
        <f>IF('Payments Export'!A8543="","",'Payments Export'!O8543)</f>
        <v/>
      </c>
      <c r="H8539" s="7" t="str">
        <f>IF('Payments Export'!B8543="","",G8539-F8539)</f>
        <v/>
      </c>
      <c r="I8539" s="3" t="str">
        <f>IF(C8539&lt;&gt;"",_xlfn.XLOOKUP(IFERROR(VALUE(C8539),C8539),'Items database'!A:A,'Items database'!B:B),(_xlfn.XLOOKUP(LEFT(E8539,3),Services,Services,"")))</f>
        <v/>
      </c>
      <c r="J8539" s="3" t="str">
        <f t="shared" si="267"/>
        <v/>
      </c>
    </row>
    <row r="8540" spans="1:10" x14ac:dyDescent="0.35">
      <c r="A8540" s="7" t="str">
        <f>IF('Payments Export'!A8544="","",'Payments Export'!A8544)</f>
        <v/>
      </c>
      <c r="B8540" s="7" t="str">
        <f>IF('Payments Export'!A8544="","",'Payments Export'!B8544)</f>
        <v/>
      </c>
      <c r="C8540" s="7" t="str">
        <f>IF(IFERROR(VALUE('Payments Export'!H8544),'Payments Export'!H8544)&lt;&gt;0,IFERROR(VALUE('Payments Export'!H8544),'Payments Export'!H8544),"")</f>
        <v/>
      </c>
      <c r="D8540" s="7" t="str">
        <f>IF('Payments Export'!I8544="","",'Payments Export'!I8544)</f>
        <v/>
      </c>
      <c r="E8540" s="7" t="str">
        <f t="shared" si="266"/>
        <v/>
      </c>
      <c r="F8540" s="7" t="str">
        <f>IF('Payments Export'!A8544="","",'Payments Export'!N8544)</f>
        <v/>
      </c>
      <c r="G8540" s="7" t="str">
        <f>IF('Payments Export'!A8544="","",'Payments Export'!O8544)</f>
        <v/>
      </c>
      <c r="H8540" s="7" t="str">
        <f>IF('Payments Export'!B8544="","",G8540-F8540)</f>
        <v/>
      </c>
      <c r="I8540" s="3" t="str">
        <f>IF(C8540&lt;&gt;"",_xlfn.XLOOKUP(IFERROR(VALUE(C8540),C8540),'Items database'!A:A,'Items database'!B:B),(_xlfn.XLOOKUP(LEFT(E8540,3),Services,Services,"")))</f>
        <v/>
      </c>
      <c r="J8540" s="3" t="str">
        <f t="shared" si="267"/>
        <v/>
      </c>
    </row>
    <row r="8541" spans="1:10" x14ac:dyDescent="0.35">
      <c r="A8541" s="7" t="str">
        <f>IF('Payments Export'!A8545="","",'Payments Export'!A8545)</f>
        <v/>
      </c>
      <c r="B8541" s="7" t="str">
        <f>IF('Payments Export'!A8545="","",'Payments Export'!B8545)</f>
        <v/>
      </c>
      <c r="C8541" s="7" t="str">
        <f>IF(IFERROR(VALUE('Payments Export'!H8545),'Payments Export'!H8545)&lt;&gt;0,IFERROR(VALUE('Payments Export'!H8545),'Payments Export'!H8545),"")</f>
        <v/>
      </c>
      <c r="D8541" s="7" t="str">
        <f>IF('Payments Export'!I8545="","",'Payments Export'!I8545)</f>
        <v/>
      </c>
      <c r="E8541" s="7" t="str">
        <f t="shared" si="266"/>
        <v/>
      </c>
      <c r="F8541" s="7" t="str">
        <f>IF('Payments Export'!A8545="","",'Payments Export'!N8545)</f>
        <v/>
      </c>
      <c r="G8541" s="7" t="str">
        <f>IF('Payments Export'!A8545="","",'Payments Export'!O8545)</f>
        <v/>
      </c>
      <c r="H8541" s="7" t="str">
        <f>IF('Payments Export'!B8545="","",G8541-F8541)</f>
        <v/>
      </c>
      <c r="I8541" s="3" t="str">
        <f>IF(C8541&lt;&gt;"",_xlfn.XLOOKUP(IFERROR(VALUE(C8541),C8541),'Items database'!A:A,'Items database'!B:B),(_xlfn.XLOOKUP(LEFT(E8541,3),Services,Services,"")))</f>
        <v/>
      </c>
      <c r="J8541" s="3" t="str">
        <f t="shared" si="267"/>
        <v/>
      </c>
    </row>
    <row r="8542" spans="1:10" x14ac:dyDescent="0.35">
      <c r="A8542" s="7" t="str">
        <f>IF('Payments Export'!A8546="","",'Payments Export'!A8546)</f>
        <v/>
      </c>
      <c r="B8542" s="7" t="str">
        <f>IF('Payments Export'!A8546="","",'Payments Export'!B8546)</f>
        <v/>
      </c>
      <c r="C8542" s="7" t="str">
        <f>IF(IFERROR(VALUE('Payments Export'!H8546),'Payments Export'!H8546)&lt;&gt;0,IFERROR(VALUE('Payments Export'!H8546),'Payments Export'!H8546),"")</f>
        <v/>
      </c>
      <c r="D8542" s="7" t="str">
        <f>IF('Payments Export'!I8546="","",'Payments Export'!I8546)</f>
        <v/>
      </c>
      <c r="E8542" s="7" t="str">
        <f t="shared" si="266"/>
        <v/>
      </c>
      <c r="F8542" s="7" t="str">
        <f>IF('Payments Export'!A8546="","",'Payments Export'!N8546)</f>
        <v/>
      </c>
      <c r="G8542" s="7" t="str">
        <f>IF('Payments Export'!A8546="","",'Payments Export'!O8546)</f>
        <v/>
      </c>
      <c r="H8542" s="7" t="str">
        <f>IF('Payments Export'!B8546="","",G8542-F8542)</f>
        <v/>
      </c>
      <c r="I8542" s="3" t="str">
        <f>IF(C8542&lt;&gt;"",_xlfn.XLOOKUP(IFERROR(VALUE(C8542),C8542),'Items database'!A:A,'Items database'!B:B),(_xlfn.XLOOKUP(LEFT(E8542,3),Services,Services,"")))</f>
        <v/>
      </c>
      <c r="J8542" s="3" t="str">
        <f t="shared" si="267"/>
        <v/>
      </c>
    </row>
    <row r="8543" spans="1:10" x14ac:dyDescent="0.35">
      <c r="A8543" s="7" t="str">
        <f>IF('Payments Export'!A8547="","",'Payments Export'!A8547)</f>
        <v/>
      </c>
      <c r="B8543" s="7" t="str">
        <f>IF('Payments Export'!A8547="","",'Payments Export'!B8547)</f>
        <v/>
      </c>
      <c r="C8543" s="7" t="str">
        <f>IF(IFERROR(VALUE('Payments Export'!H8547),'Payments Export'!H8547)&lt;&gt;0,IFERROR(VALUE('Payments Export'!H8547),'Payments Export'!H8547),"")</f>
        <v/>
      </c>
      <c r="D8543" s="7" t="str">
        <f>IF('Payments Export'!I8547="","",'Payments Export'!I8547)</f>
        <v/>
      </c>
      <c r="E8543" s="7" t="str">
        <f t="shared" si="266"/>
        <v/>
      </c>
      <c r="F8543" s="7" t="str">
        <f>IF('Payments Export'!A8547="","",'Payments Export'!N8547)</f>
        <v/>
      </c>
      <c r="G8543" s="7" t="str">
        <f>IF('Payments Export'!A8547="","",'Payments Export'!O8547)</f>
        <v/>
      </c>
      <c r="H8543" s="7" t="str">
        <f>IF('Payments Export'!B8547="","",G8543-F8543)</f>
        <v/>
      </c>
      <c r="I8543" s="3" t="str">
        <f>IF(C8543&lt;&gt;"",_xlfn.XLOOKUP(IFERROR(VALUE(C8543),C8543),'Items database'!A:A,'Items database'!B:B),(_xlfn.XLOOKUP(LEFT(E8543,3),Services,Services,"")))</f>
        <v/>
      </c>
      <c r="J8543" s="3" t="str">
        <f t="shared" si="267"/>
        <v/>
      </c>
    </row>
    <row r="8544" spans="1:10" x14ac:dyDescent="0.35">
      <c r="A8544" s="7" t="str">
        <f>IF('Payments Export'!A8548="","",'Payments Export'!A8548)</f>
        <v/>
      </c>
      <c r="B8544" s="7" t="str">
        <f>IF('Payments Export'!A8548="","",'Payments Export'!B8548)</f>
        <v/>
      </c>
      <c r="C8544" s="7" t="str">
        <f>IF(IFERROR(VALUE('Payments Export'!H8548),'Payments Export'!H8548)&lt;&gt;0,IFERROR(VALUE('Payments Export'!H8548),'Payments Export'!H8548),"")</f>
        <v/>
      </c>
      <c r="D8544" s="7" t="str">
        <f>IF('Payments Export'!I8548="","",'Payments Export'!I8548)</f>
        <v/>
      </c>
      <c r="E8544" s="7" t="str">
        <f t="shared" si="266"/>
        <v/>
      </c>
      <c r="F8544" s="7" t="str">
        <f>IF('Payments Export'!A8548="","",'Payments Export'!N8548)</f>
        <v/>
      </c>
      <c r="G8544" s="7" t="str">
        <f>IF('Payments Export'!A8548="","",'Payments Export'!O8548)</f>
        <v/>
      </c>
      <c r="H8544" s="7" t="str">
        <f>IF('Payments Export'!B8548="","",G8544-F8544)</f>
        <v/>
      </c>
      <c r="I8544" s="3" t="str">
        <f>IF(C8544&lt;&gt;"",_xlfn.XLOOKUP(IFERROR(VALUE(C8544),C8544),'Items database'!A:A,'Items database'!B:B),(_xlfn.XLOOKUP(LEFT(E8544,3),Services,Services,"")))</f>
        <v/>
      </c>
      <c r="J8544" s="3" t="str">
        <f t="shared" si="267"/>
        <v/>
      </c>
    </row>
    <row r="8545" spans="1:10" x14ac:dyDescent="0.35">
      <c r="A8545" s="7" t="str">
        <f>IF('Payments Export'!A8549="","",'Payments Export'!A8549)</f>
        <v/>
      </c>
      <c r="B8545" s="7" t="str">
        <f>IF('Payments Export'!A8549="","",'Payments Export'!B8549)</f>
        <v/>
      </c>
      <c r="C8545" s="7" t="str">
        <f>IF(IFERROR(VALUE('Payments Export'!H8549),'Payments Export'!H8549)&lt;&gt;0,IFERROR(VALUE('Payments Export'!H8549),'Payments Export'!H8549),"")</f>
        <v/>
      </c>
      <c r="D8545" s="7" t="str">
        <f>IF('Payments Export'!I8549="","",'Payments Export'!I8549)</f>
        <v/>
      </c>
      <c r="E8545" s="7" t="str">
        <f t="shared" si="266"/>
        <v/>
      </c>
      <c r="F8545" s="7" t="str">
        <f>IF('Payments Export'!A8549="","",'Payments Export'!N8549)</f>
        <v/>
      </c>
      <c r="G8545" s="7" t="str">
        <f>IF('Payments Export'!A8549="","",'Payments Export'!O8549)</f>
        <v/>
      </c>
      <c r="H8545" s="7" t="str">
        <f>IF('Payments Export'!B8549="","",G8545-F8545)</f>
        <v/>
      </c>
      <c r="I8545" s="3" t="str">
        <f>IF(C8545&lt;&gt;"",_xlfn.XLOOKUP(IFERROR(VALUE(C8545),C8545),'Items database'!A:A,'Items database'!B:B),(_xlfn.XLOOKUP(LEFT(E8545,3),Services,Services,"")))</f>
        <v/>
      </c>
      <c r="J8545" s="3" t="str">
        <f t="shared" si="267"/>
        <v/>
      </c>
    </row>
    <row r="8546" spans="1:10" x14ac:dyDescent="0.35">
      <c r="A8546" s="7" t="str">
        <f>IF('Payments Export'!A8550="","",'Payments Export'!A8550)</f>
        <v/>
      </c>
      <c r="B8546" s="7" t="str">
        <f>IF('Payments Export'!A8550="","",'Payments Export'!B8550)</f>
        <v/>
      </c>
      <c r="C8546" s="7" t="str">
        <f>IF(IFERROR(VALUE('Payments Export'!H8550),'Payments Export'!H8550)&lt;&gt;0,IFERROR(VALUE('Payments Export'!H8550),'Payments Export'!H8550),"")</f>
        <v/>
      </c>
      <c r="D8546" s="7" t="str">
        <f>IF('Payments Export'!I8550="","",'Payments Export'!I8550)</f>
        <v/>
      </c>
      <c r="E8546" s="7" t="str">
        <f t="shared" si="266"/>
        <v/>
      </c>
      <c r="F8546" s="7" t="str">
        <f>IF('Payments Export'!A8550="","",'Payments Export'!N8550)</f>
        <v/>
      </c>
      <c r="G8546" s="7" t="str">
        <f>IF('Payments Export'!A8550="","",'Payments Export'!O8550)</f>
        <v/>
      </c>
      <c r="H8546" s="7" t="str">
        <f>IF('Payments Export'!B8550="","",G8546-F8546)</f>
        <v/>
      </c>
      <c r="I8546" s="3" t="str">
        <f>IF(C8546&lt;&gt;"",_xlfn.XLOOKUP(IFERROR(VALUE(C8546),C8546),'Items database'!A:A,'Items database'!B:B),(_xlfn.XLOOKUP(LEFT(E8546,3),Services,Services,"")))</f>
        <v/>
      </c>
      <c r="J8546" s="3" t="str">
        <f t="shared" si="267"/>
        <v/>
      </c>
    </row>
    <row r="8547" spans="1:10" x14ac:dyDescent="0.35">
      <c r="A8547" s="7" t="str">
        <f>IF('Payments Export'!A8551="","",'Payments Export'!A8551)</f>
        <v/>
      </c>
      <c r="B8547" s="7" t="str">
        <f>IF('Payments Export'!A8551="","",'Payments Export'!B8551)</f>
        <v/>
      </c>
      <c r="C8547" s="7" t="str">
        <f>IF(IFERROR(VALUE('Payments Export'!H8551),'Payments Export'!H8551)&lt;&gt;0,IFERROR(VALUE('Payments Export'!H8551),'Payments Export'!H8551),"")</f>
        <v/>
      </c>
      <c r="D8547" s="7" t="str">
        <f>IF('Payments Export'!I8551="","",'Payments Export'!I8551)</f>
        <v/>
      </c>
      <c r="E8547" s="7" t="str">
        <f t="shared" si="266"/>
        <v/>
      </c>
      <c r="F8547" s="7" t="str">
        <f>IF('Payments Export'!A8551="","",'Payments Export'!N8551)</f>
        <v/>
      </c>
      <c r="G8547" s="7" t="str">
        <f>IF('Payments Export'!A8551="","",'Payments Export'!O8551)</f>
        <v/>
      </c>
      <c r="H8547" s="7" t="str">
        <f>IF('Payments Export'!B8551="","",G8547-F8547)</f>
        <v/>
      </c>
      <c r="I8547" s="3" t="str">
        <f>IF(C8547&lt;&gt;"",_xlfn.XLOOKUP(IFERROR(VALUE(C8547),C8547),'Items database'!A:A,'Items database'!B:B),(_xlfn.XLOOKUP(LEFT(E8547,3),Services,Services,"")))</f>
        <v/>
      </c>
      <c r="J8547" s="3" t="str">
        <f t="shared" si="267"/>
        <v/>
      </c>
    </row>
    <row r="8548" spans="1:10" x14ac:dyDescent="0.35">
      <c r="A8548" s="7" t="str">
        <f>IF('Payments Export'!A8552="","",'Payments Export'!A8552)</f>
        <v/>
      </c>
      <c r="B8548" s="7" t="str">
        <f>IF('Payments Export'!A8552="","",'Payments Export'!B8552)</f>
        <v/>
      </c>
      <c r="C8548" s="7" t="str">
        <f>IF(IFERROR(VALUE('Payments Export'!H8552),'Payments Export'!H8552)&lt;&gt;0,IFERROR(VALUE('Payments Export'!H8552),'Payments Export'!H8552),"")</f>
        <v/>
      </c>
      <c r="D8548" s="7" t="str">
        <f>IF('Payments Export'!I8552="","",'Payments Export'!I8552)</f>
        <v/>
      </c>
      <c r="E8548" s="7" t="str">
        <f t="shared" si="266"/>
        <v/>
      </c>
      <c r="F8548" s="7" t="str">
        <f>IF('Payments Export'!A8552="","",'Payments Export'!N8552)</f>
        <v/>
      </c>
      <c r="G8548" s="7" t="str">
        <f>IF('Payments Export'!A8552="","",'Payments Export'!O8552)</f>
        <v/>
      </c>
      <c r="H8548" s="7" t="str">
        <f>IF('Payments Export'!B8552="","",G8548-F8548)</f>
        <v/>
      </c>
      <c r="I8548" s="3" t="str">
        <f>IF(C8548&lt;&gt;"",_xlfn.XLOOKUP(IFERROR(VALUE(C8548),C8548),'Items database'!A:A,'Items database'!B:B),(_xlfn.XLOOKUP(LEFT(E8548,3),Services,Services,"")))</f>
        <v/>
      </c>
      <c r="J8548" s="3" t="str">
        <f t="shared" si="267"/>
        <v/>
      </c>
    </row>
    <row r="8549" spans="1:10" x14ac:dyDescent="0.35">
      <c r="A8549" s="7" t="str">
        <f>IF('Payments Export'!A8553="","",'Payments Export'!A8553)</f>
        <v/>
      </c>
      <c r="B8549" s="7" t="str">
        <f>IF('Payments Export'!A8553="","",'Payments Export'!B8553)</f>
        <v/>
      </c>
      <c r="C8549" s="7" t="str">
        <f>IF(IFERROR(VALUE('Payments Export'!H8553),'Payments Export'!H8553)&lt;&gt;0,IFERROR(VALUE('Payments Export'!H8553),'Payments Export'!H8553),"")</f>
        <v/>
      </c>
      <c r="D8549" s="7" t="str">
        <f>IF('Payments Export'!I8553="","",'Payments Export'!I8553)</f>
        <v/>
      </c>
      <c r="E8549" s="7" t="str">
        <f t="shared" si="266"/>
        <v/>
      </c>
      <c r="F8549" s="7" t="str">
        <f>IF('Payments Export'!A8553="","",'Payments Export'!N8553)</f>
        <v/>
      </c>
      <c r="G8549" s="7" t="str">
        <f>IF('Payments Export'!A8553="","",'Payments Export'!O8553)</f>
        <v/>
      </c>
      <c r="H8549" s="7" t="str">
        <f>IF('Payments Export'!B8553="","",G8549-F8549)</f>
        <v/>
      </c>
      <c r="I8549" s="3" t="str">
        <f>IF(C8549&lt;&gt;"",_xlfn.XLOOKUP(IFERROR(VALUE(C8549),C8549),'Items database'!A:A,'Items database'!B:B),(_xlfn.XLOOKUP(LEFT(E8549,3),Services,Services,"")))</f>
        <v/>
      </c>
      <c r="J8549" s="3" t="str">
        <f t="shared" si="267"/>
        <v/>
      </c>
    </row>
    <row r="8550" spans="1:10" x14ac:dyDescent="0.35">
      <c r="A8550" s="7" t="str">
        <f>IF('Payments Export'!A8554="","",'Payments Export'!A8554)</f>
        <v/>
      </c>
      <c r="B8550" s="7" t="str">
        <f>IF('Payments Export'!A8554="","",'Payments Export'!B8554)</f>
        <v/>
      </c>
      <c r="C8550" s="7" t="str">
        <f>IF(IFERROR(VALUE('Payments Export'!H8554),'Payments Export'!H8554)&lt;&gt;0,IFERROR(VALUE('Payments Export'!H8554),'Payments Export'!H8554),"")</f>
        <v/>
      </c>
      <c r="D8550" s="7" t="str">
        <f>IF('Payments Export'!I8554="","",'Payments Export'!I8554)</f>
        <v/>
      </c>
      <c r="E8550" s="7" t="str">
        <f t="shared" si="266"/>
        <v/>
      </c>
      <c r="F8550" s="7" t="str">
        <f>IF('Payments Export'!A8554="","",'Payments Export'!N8554)</f>
        <v/>
      </c>
      <c r="G8550" s="7" t="str">
        <f>IF('Payments Export'!A8554="","",'Payments Export'!O8554)</f>
        <v/>
      </c>
      <c r="H8550" s="7" t="str">
        <f>IF('Payments Export'!B8554="","",G8550-F8550)</f>
        <v/>
      </c>
      <c r="I8550" s="3" t="str">
        <f>IF(C8550&lt;&gt;"",_xlfn.XLOOKUP(IFERROR(VALUE(C8550),C8550),'Items database'!A:A,'Items database'!B:B),(_xlfn.XLOOKUP(LEFT(E8550,3),Services,Services,"")))</f>
        <v/>
      </c>
      <c r="J8550" s="3" t="str">
        <f t="shared" si="267"/>
        <v/>
      </c>
    </row>
    <row r="8551" spans="1:10" x14ac:dyDescent="0.35">
      <c r="A8551" s="7" t="str">
        <f>IF('Payments Export'!A8555="","",'Payments Export'!A8555)</f>
        <v/>
      </c>
      <c r="B8551" s="7" t="str">
        <f>IF('Payments Export'!A8555="","",'Payments Export'!B8555)</f>
        <v/>
      </c>
      <c r="C8551" s="7" t="str">
        <f>IF(IFERROR(VALUE('Payments Export'!H8555),'Payments Export'!H8555)&lt;&gt;0,IFERROR(VALUE('Payments Export'!H8555),'Payments Export'!H8555),"")</f>
        <v/>
      </c>
      <c r="D8551" s="7" t="str">
        <f>IF('Payments Export'!I8555="","",'Payments Export'!I8555)</f>
        <v/>
      </c>
      <c r="E8551" s="7" t="str">
        <f t="shared" si="266"/>
        <v/>
      </c>
      <c r="F8551" s="7" t="str">
        <f>IF('Payments Export'!A8555="","",'Payments Export'!N8555)</f>
        <v/>
      </c>
      <c r="G8551" s="7" t="str">
        <f>IF('Payments Export'!A8555="","",'Payments Export'!O8555)</f>
        <v/>
      </c>
      <c r="H8551" s="7" t="str">
        <f>IF('Payments Export'!B8555="","",G8551-F8551)</f>
        <v/>
      </c>
      <c r="I8551" s="3" t="str">
        <f>IF(C8551&lt;&gt;"",_xlfn.XLOOKUP(IFERROR(VALUE(C8551),C8551),'Items database'!A:A,'Items database'!B:B),(_xlfn.XLOOKUP(LEFT(E8551,3),Services,Services,"")))</f>
        <v/>
      </c>
      <c r="J8551" s="3" t="str">
        <f t="shared" si="267"/>
        <v/>
      </c>
    </row>
    <row r="8552" spans="1:10" x14ac:dyDescent="0.35">
      <c r="A8552" s="7" t="str">
        <f>IF('Payments Export'!A8556="","",'Payments Export'!A8556)</f>
        <v/>
      </c>
      <c r="B8552" s="7" t="str">
        <f>IF('Payments Export'!A8556="","",'Payments Export'!B8556)</f>
        <v/>
      </c>
      <c r="C8552" s="7" t="str">
        <f>IF(IFERROR(VALUE('Payments Export'!H8556),'Payments Export'!H8556)&lt;&gt;0,IFERROR(VALUE('Payments Export'!H8556),'Payments Export'!H8556),"")</f>
        <v/>
      </c>
      <c r="D8552" s="7" t="str">
        <f>IF('Payments Export'!I8556="","",'Payments Export'!I8556)</f>
        <v/>
      </c>
      <c r="E8552" s="7" t="str">
        <f t="shared" si="266"/>
        <v/>
      </c>
      <c r="F8552" s="7" t="str">
        <f>IF('Payments Export'!A8556="","",'Payments Export'!N8556)</f>
        <v/>
      </c>
      <c r="G8552" s="7" t="str">
        <f>IF('Payments Export'!A8556="","",'Payments Export'!O8556)</f>
        <v/>
      </c>
      <c r="H8552" s="7" t="str">
        <f>IF('Payments Export'!B8556="","",G8552-F8552)</f>
        <v/>
      </c>
      <c r="I8552" s="3" t="str">
        <f>IF(C8552&lt;&gt;"",_xlfn.XLOOKUP(IFERROR(VALUE(C8552),C8552),'Items database'!A:A,'Items database'!B:B),(_xlfn.XLOOKUP(LEFT(E8552,3),Services,Services,"")))</f>
        <v/>
      </c>
      <c r="J8552" s="3" t="str">
        <f t="shared" si="267"/>
        <v/>
      </c>
    </row>
    <row r="8553" spans="1:10" x14ac:dyDescent="0.35">
      <c r="A8553" s="7" t="str">
        <f>IF('Payments Export'!A8557="","",'Payments Export'!A8557)</f>
        <v/>
      </c>
      <c r="B8553" s="7" t="str">
        <f>IF('Payments Export'!A8557="","",'Payments Export'!B8557)</f>
        <v/>
      </c>
      <c r="C8553" s="7" t="str">
        <f>IF(IFERROR(VALUE('Payments Export'!H8557),'Payments Export'!H8557)&lt;&gt;0,IFERROR(VALUE('Payments Export'!H8557),'Payments Export'!H8557),"")</f>
        <v/>
      </c>
      <c r="D8553" s="7" t="str">
        <f>IF('Payments Export'!I8557="","",'Payments Export'!I8557)</f>
        <v/>
      </c>
      <c r="E8553" s="7" t="str">
        <f t="shared" si="266"/>
        <v/>
      </c>
      <c r="F8553" s="7" t="str">
        <f>IF('Payments Export'!A8557="","",'Payments Export'!N8557)</f>
        <v/>
      </c>
      <c r="G8553" s="7" t="str">
        <f>IF('Payments Export'!A8557="","",'Payments Export'!O8557)</f>
        <v/>
      </c>
      <c r="H8553" s="7" t="str">
        <f>IF('Payments Export'!B8557="","",G8553-F8553)</f>
        <v/>
      </c>
      <c r="I8553" s="3" t="str">
        <f>IF(C8553&lt;&gt;"",_xlfn.XLOOKUP(IFERROR(VALUE(C8553),C8553),'Items database'!A:A,'Items database'!B:B),(_xlfn.XLOOKUP(LEFT(E8553,3),Services,Services,"")))</f>
        <v/>
      </c>
      <c r="J8553" s="3" t="str">
        <f t="shared" si="267"/>
        <v/>
      </c>
    </row>
    <row r="8554" spans="1:10" x14ac:dyDescent="0.35">
      <c r="A8554" s="7" t="str">
        <f>IF('Payments Export'!A8558="","",'Payments Export'!A8558)</f>
        <v/>
      </c>
      <c r="B8554" s="7" t="str">
        <f>IF('Payments Export'!A8558="","",'Payments Export'!B8558)</f>
        <v/>
      </c>
      <c r="C8554" s="7" t="str">
        <f>IF(IFERROR(VALUE('Payments Export'!H8558),'Payments Export'!H8558)&lt;&gt;0,IFERROR(VALUE('Payments Export'!H8558),'Payments Export'!H8558),"")</f>
        <v/>
      </c>
      <c r="D8554" s="7" t="str">
        <f>IF('Payments Export'!I8558="","",'Payments Export'!I8558)</f>
        <v/>
      </c>
      <c r="E8554" s="7" t="str">
        <f t="shared" si="266"/>
        <v/>
      </c>
      <c r="F8554" s="7" t="str">
        <f>IF('Payments Export'!A8558="","",'Payments Export'!N8558)</f>
        <v/>
      </c>
      <c r="G8554" s="7" t="str">
        <f>IF('Payments Export'!A8558="","",'Payments Export'!O8558)</f>
        <v/>
      </c>
      <c r="H8554" s="7" t="str">
        <f>IF('Payments Export'!B8558="","",G8554-F8554)</f>
        <v/>
      </c>
      <c r="I8554" s="3" t="str">
        <f>IF(C8554&lt;&gt;"",_xlfn.XLOOKUP(IFERROR(VALUE(C8554),C8554),'Items database'!A:A,'Items database'!B:B),(_xlfn.XLOOKUP(LEFT(E8554,3),Services,Services,"")))</f>
        <v/>
      </c>
      <c r="J8554" s="3" t="str">
        <f t="shared" si="267"/>
        <v/>
      </c>
    </row>
    <row r="8555" spans="1:10" x14ac:dyDescent="0.35">
      <c r="A8555" s="7" t="str">
        <f>IF('Payments Export'!A8559="","",'Payments Export'!A8559)</f>
        <v/>
      </c>
      <c r="B8555" s="7" t="str">
        <f>IF('Payments Export'!A8559="","",'Payments Export'!B8559)</f>
        <v/>
      </c>
      <c r="C8555" s="7" t="str">
        <f>IF(IFERROR(VALUE('Payments Export'!H8559),'Payments Export'!H8559)&lt;&gt;0,IFERROR(VALUE('Payments Export'!H8559),'Payments Export'!H8559),"")</f>
        <v/>
      </c>
      <c r="D8555" s="7" t="str">
        <f>IF('Payments Export'!I8559="","",'Payments Export'!I8559)</f>
        <v/>
      </c>
      <c r="E8555" s="7" t="str">
        <f t="shared" si="266"/>
        <v/>
      </c>
      <c r="F8555" s="7" t="str">
        <f>IF('Payments Export'!A8559="","",'Payments Export'!N8559)</f>
        <v/>
      </c>
      <c r="G8555" s="7" t="str">
        <f>IF('Payments Export'!A8559="","",'Payments Export'!O8559)</f>
        <v/>
      </c>
      <c r="H8555" s="7" t="str">
        <f>IF('Payments Export'!B8559="","",G8555-F8555)</f>
        <v/>
      </c>
      <c r="I8555" s="3" t="str">
        <f>IF(C8555&lt;&gt;"",_xlfn.XLOOKUP(IFERROR(VALUE(C8555),C8555),'Items database'!A:A,'Items database'!B:B),(_xlfn.XLOOKUP(LEFT(E8555,3),Services,Services,"")))</f>
        <v/>
      </c>
      <c r="J8555" s="3" t="str">
        <f t="shared" si="267"/>
        <v/>
      </c>
    </row>
    <row r="8556" spans="1:10" x14ac:dyDescent="0.35">
      <c r="A8556" s="7" t="str">
        <f>IF('Payments Export'!A8560="","",'Payments Export'!A8560)</f>
        <v/>
      </c>
      <c r="B8556" s="7" t="str">
        <f>IF('Payments Export'!A8560="","",'Payments Export'!B8560)</f>
        <v/>
      </c>
      <c r="C8556" s="7" t="str">
        <f>IF(IFERROR(VALUE('Payments Export'!H8560),'Payments Export'!H8560)&lt;&gt;0,IFERROR(VALUE('Payments Export'!H8560),'Payments Export'!H8560),"")</f>
        <v/>
      </c>
      <c r="D8556" s="7" t="str">
        <f>IF('Payments Export'!I8560="","",'Payments Export'!I8560)</f>
        <v/>
      </c>
      <c r="E8556" s="7" t="str">
        <f t="shared" si="266"/>
        <v/>
      </c>
      <c r="F8556" s="7" t="str">
        <f>IF('Payments Export'!A8560="","",'Payments Export'!N8560)</f>
        <v/>
      </c>
      <c r="G8556" s="7" t="str">
        <f>IF('Payments Export'!A8560="","",'Payments Export'!O8560)</f>
        <v/>
      </c>
      <c r="H8556" s="7" t="str">
        <f>IF('Payments Export'!B8560="","",G8556-F8556)</f>
        <v/>
      </c>
      <c r="I8556" s="3" t="str">
        <f>IF(C8556&lt;&gt;"",_xlfn.XLOOKUP(IFERROR(VALUE(C8556),C8556),'Items database'!A:A,'Items database'!B:B),(_xlfn.XLOOKUP(LEFT(E8556,3),Services,Services,"")))</f>
        <v/>
      </c>
      <c r="J8556" s="3" t="str">
        <f t="shared" si="267"/>
        <v/>
      </c>
    </row>
    <row r="8557" spans="1:10" x14ac:dyDescent="0.35">
      <c r="A8557" s="7" t="str">
        <f>IF('Payments Export'!A8561="","",'Payments Export'!A8561)</f>
        <v/>
      </c>
      <c r="B8557" s="7" t="str">
        <f>IF('Payments Export'!A8561="","",'Payments Export'!B8561)</f>
        <v/>
      </c>
      <c r="C8557" s="7" t="str">
        <f>IF(IFERROR(VALUE('Payments Export'!H8561),'Payments Export'!H8561)&lt;&gt;0,IFERROR(VALUE('Payments Export'!H8561),'Payments Export'!H8561),"")</f>
        <v/>
      </c>
      <c r="D8557" s="7" t="str">
        <f>IF('Payments Export'!I8561="","",'Payments Export'!I8561)</f>
        <v/>
      </c>
      <c r="E8557" s="7" t="str">
        <f t="shared" si="266"/>
        <v/>
      </c>
      <c r="F8557" s="7" t="str">
        <f>IF('Payments Export'!A8561="","",'Payments Export'!N8561)</f>
        <v/>
      </c>
      <c r="G8557" s="7" t="str">
        <f>IF('Payments Export'!A8561="","",'Payments Export'!O8561)</f>
        <v/>
      </c>
      <c r="H8557" s="7" t="str">
        <f>IF('Payments Export'!B8561="","",G8557-F8557)</f>
        <v/>
      </c>
      <c r="I8557" s="3" t="str">
        <f>IF(C8557&lt;&gt;"",_xlfn.XLOOKUP(IFERROR(VALUE(C8557),C8557),'Items database'!A:A,'Items database'!B:B),(_xlfn.XLOOKUP(LEFT(E8557,3),Services,Services,"")))</f>
        <v/>
      </c>
      <c r="J8557" s="3" t="str">
        <f t="shared" si="267"/>
        <v/>
      </c>
    </row>
    <row r="8558" spans="1:10" x14ac:dyDescent="0.35">
      <c r="A8558" s="7" t="str">
        <f>IF('Payments Export'!A8562="","",'Payments Export'!A8562)</f>
        <v/>
      </c>
      <c r="B8558" s="7" t="str">
        <f>IF('Payments Export'!A8562="","",'Payments Export'!B8562)</f>
        <v/>
      </c>
      <c r="C8558" s="7" t="str">
        <f>IF(IFERROR(VALUE('Payments Export'!H8562),'Payments Export'!H8562)&lt;&gt;0,IFERROR(VALUE('Payments Export'!H8562),'Payments Export'!H8562),"")</f>
        <v/>
      </c>
      <c r="D8558" s="7" t="str">
        <f>IF('Payments Export'!I8562="","",'Payments Export'!I8562)</f>
        <v/>
      </c>
      <c r="E8558" s="7" t="str">
        <f t="shared" si="266"/>
        <v/>
      </c>
      <c r="F8558" s="7" t="str">
        <f>IF('Payments Export'!A8562="","",'Payments Export'!N8562)</f>
        <v/>
      </c>
      <c r="G8558" s="7" t="str">
        <f>IF('Payments Export'!A8562="","",'Payments Export'!O8562)</f>
        <v/>
      </c>
      <c r="H8558" s="7" t="str">
        <f>IF('Payments Export'!B8562="","",G8558-F8558)</f>
        <v/>
      </c>
      <c r="I8558" s="3" t="str">
        <f>IF(C8558&lt;&gt;"",_xlfn.XLOOKUP(IFERROR(VALUE(C8558),C8558),'Items database'!A:A,'Items database'!B:B),(_xlfn.XLOOKUP(LEFT(E8558,3),Services,Services,"")))</f>
        <v/>
      </c>
      <c r="J8558" s="3" t="str">
        <f t="shared" si="267"/>
        <v/>
      </c>
    </row>
    <row r="8559" spans="1:10" x14ac:dyDescent="0.35">
      <c r="A8559" s="7" t="str">
        <f>IF('Payments Export'!A8563="","",'Payments Export'!A8563)</f>
        <v/>
      </c>
      <c r="B8559" s="7" t="str">
        <f>IF('Payments Export'!A8563="","",'Payments Export'!B8563)</f>
        <v/>
      </c>
      <c r="C8559" s="7" t="str">
        <f>IF(IFERROR(VALUE('Payments Export'!H8563),'Payments Export'!H8563)&lt;&gt;0,IFERROR(VALUE('Payments Export'!H8563),'Payments Export'!H8563),"")</f>
        <v/>
      </c>
      <c r="D8559" s="7" t="str">
        <f>IF('Payments Export'!I8563="","",'Payments Export'!I8563)</f>
        <v/>
      </c>
      <c r="E8559" s="7" t="str">
        <f t="shared" si="266"/>
        <v/>
      </c>
      <c r="F8559" s="7" t="str">
        <f>IF('Payments Export'!A8563="","",'Payments Export'!N8563)</f>
        <v/>
      </c>
      <c r="G8559" s="7" t="str">
        <f>IF('Payments Export'!A8563="","",'Payments Export'!O8563)</f>
        <v/>
      </c>
      <c r="H8559" s="7" t="str">
        <f>IF('Payments Export'!B8563="","",G8559-F8559)</f>
        <v/>
      </c>
      <c r="I8559" s="3" t="str">
        <f>IF(C8559&lt;&gt;"",_xlfn.XLOOKUP(IFERROR(VALUE(C8559),C8559),'Items database'!A:A,'Items database'!B:B),(_xlfn.XLOOKUP(LEFT(E8559,3),Services,Services,"")))</f>
        <v/>
      </c>
      <c r="J8559" s="3" t="str">
        <f t="shared" si="267"/>
        <v/>
      </c>
    </row>
    <row r="8560" spans="1:10" x14ac:dyDescent="0.35">
      <c r="A8560" s="7" t="str">
        <f>IF('Payments Export'!A8564="","",'Payments Export'!A8564)</f>
        <v/>
      </c>
      <c r="B8560" s="7" t="str">
        <f>IF('Payments Export'!A8564="","",'Payments Export'!B8564)</f>
        <v/>
      </c>
      <c r="C8560" s="7" t="str">
        <f>IF(IFERROR(VALUE('Payments Export'!H8564),'Payments Export'!H8564)&lt;&gt;0,IFERROR(VALUE('Payments Export'!H8564),'Payments Export'!H8564),"")</f>
        <v/>
      </c>
      <c r="D8560" s="7" t="str">
        <f>IF('Payments Export'!I8564="","",'Payments Export'!I8564)</f>
        <v/>
      </c>
      <c r="E8560" s="7" t="str">
        <f t="shared" si="266"/>
        <v/>
      </c>
      <c r="F8560" s="7" t="str">
        <f>IF('Payments Export'!A8564="","",'Payments Export'!N8564)</f>
        <v/>
      </c>
      <c r="G8560" s="7" t="str">
        <f>IF('Payments Export'!A8564="","",'Payments Export'!O8564)</f>
        <v/>
      </c>
      <c r="H8560" s="7" t="str">
        <f>IF('Payments Export'!B8564="","",G8560-F8560)</f>
        <v/>
      </c>
      <c r="I8560" s="3" t="str">
        <f>IF(C8560&lt;&gt;"",_xlfn.XLOOKUP(IFERROR(VALUE(C8560),C8560),'Items database'!A:A,'Items database'!B:B),(_xlfn.XLOOKUP(LEFT(E8560,3),Services,Services,"")))</f>
        <v/>
      </c>
      <c r="J8560" s="3" t="str">
        <f t="shared" si="267"/>
        <v/>
      </c>
    </row>
    <row r="8561" spans="1:10" x14ac:dyDescent="0.35">
      <c r="A8561" s="7" t="str">
        <f>IF('Payments Export'!A8565="","",'Payments Export'!A8565)</f>
        <v/>
      </c>
      <c r="B8561" s="7" t="str">
        <f>IF('Payments Export'!A8565="","",'Payments Export'!B8565)</f>
        <v/>
      </c>
      <c r="C8561" s="7" t="str">
        <f>IF(IFERROR(VALUE('Payments Export'!H8565),'Payments Export'!H8565)&lt;&gt;0,IFERROR(VALUE('Payments Export'!H8565),'Payments Export'!H8565),"")</f>
        <v/>
      </c>
      <c r="D8561" s="7" t="str">
        <f>IF('Payments Export'!I8565="","",'Payments Export'!I8565)</f>
        <v/>
      </c>
      <c r="E8561" s="7" t="str">
        <f t="shared" si="266"/>
        <v/>
      </c>
      <c r="F8561" s="7" t="str">
        <f>IF('Payments Export'!A8565="","",'Payments Export'!N8565)</f>
        <v/>
      </c>
      <c r="G8561" s="7" t="str">
        <f>IF('Payments Export'!A8565="","",'Payments Export'!O8565)</f>
        <v/>
      </c>
      <c r="H8561" s="7" t="str">
        <f>IF('Payments Export'!B8565="","",G8561-F8561)</f>
        <v/>
      </c>
      <c r="I8561" s="3" t="str">
        <f>IF(C8561&lt;&gt;"",_xlfn.XLOOKUP(IFERROR(VALUE(C8561),C8561),'Items database'!A:A,'Items database'!B:B),(_xlfn.XLOOKUP(LEFT(E8561,3),Services,Services,"")))</f>
        <v/>
      </c>
      <c r="J8561" s="3" t="str">
        <f t="shared" si="267"/>
        <v/>
      </c>
    </row>
    <row r="8562" spans="1:10" x14ac:dyDescent="0.35">
      <c r="A8562" s="7" t="str">
        <f>IF('Payments Export'!A8566="","",'Payments Export'!A8566)</f>
        <v/>
      </c>
      <c r="B8562" s="7" t="str">
        <f>IF('Payments Export'!A8566="","",'Payments Export'!B8566)</f>
        <v/>
      </c>
      <c r="C8562" s="7" t="str">
        <f>IF(IFERROR(VALUE('Payments Export'!H8566),'Payments Export'!H8566)&lt;&gt;0,IFERROR(VALUE('Payments Export'!H8566),'Payments Export'!H8566),"")</f>
        <v/>
      </c>
      <c r="D8562" s="7" t="str">
        <f>IF('Payments Export'!I8566="","",'Payments Export'!I8566)</f>
        <v/>
      </c>
      <c r="E8562" s="7" t="str">
        <f t="shared" si="266"/>
        <v/>
      </c>
      <c r="F8562" s="7" t="str">
        <f>IF('Payments Export'!A8566="","",'Payments Export'!N8566)</f>
        <v/>
      </c>
      <c r="G8562" s="7" t="str">
        <f>IF('Payments Export'!A8566="","",'Payments Export'!O8566)</f>
        <v/>
      </c>
      <c r="H8562" s="7" t="str">
        <f>IF('Payments Export'!B8566="","",G8562-F8562)</f>
        <v/>
      </c>
      <c r="I8562" s="3" t="str">
        <f>IF(C8562&lt;&gt;"",_xlfn.XLOOKUP(IFERROR(VALUE(C8562),C8562),'Items database'!A:A,'Items database'!B:B),(_xlfn.XLOOKUP(LEFT(E8562,3),Services,Services,"")))</f>
        <v/>
      </c>
      <c r="J8562" s="3" t="str">
        <f t="shared" si="267"/>
        <v/>
      </c>
    </row>
    <row r="8563" spans="1:10" x14ac:dyDescent="0.35">
      <c r="A8563" s="7" t="str">
        <f>IF('Payments Export'!A8567="","",'Payments Export'!A8567)</f>
        <v/>
      </c>
      <c r="B8563" s="7" t="str">
        <f>IF('Payments Export'!A8567="","",'Payments Export'!B8567)</f>
        <v/>
      </c>
      <c r="C8563" s="7" t="str">
        <f>IF(IFERROR(VALUE('Payments Export'!H8567),'Payments Export'!H8567)&lt;&gt;0,IFERROR(VALUE('Payments Export'!H8567),'Payments Export'!H8567),"")</f>
        <v/>
      </c>
      <c r="D8563" s="7" t="str">
        <f>IF('Payments Export'!I8567="","",'Payments Export'!I8567)</f>
        <v/>
      </c>
      <c r="E8563" s="7" t="str">
        <f t="shared" si="266"/>
        <v/>
      </c>
      <c r="F8563" s="7" t="str">
        <f>IF('Payments Export'!A8567="","",'Payments Export'!N8567)</f>
        <v/>
      </c>
      <c r="G8563" s="7" t="str">
        <f>IF('Payments Export'!A8567="","",'Payments Export'!O8567)</f>
        <v/>
      </c>
      <c r="H8563" s="7" t="str">
        <f>IF('Payments Export'!B8567="","",G8563-F8563)</f>
        <v/>
      </c>
      <c r="I8563" s="3" t="str">
        <f>IF(C8563&lt;&gt;"",_xlfn.XLOOKUP(IFERROR(VALUE(C8563),C8563),'Items database'!A:A,'Items database'!B:B),(_xlfn.XLOOKUP(LEFT(E8563,3),Services,Services,"")))</f>
        <v/>
      </c>
      <c r="J8563" s="3" t="str">
        <f t="shared" si="267"/>
        <v/>
      </c>
    </row>
    <row r="8564" spans="1:10" x14ac:dyDescent="0.35">
      <c r="A8564" s="7" t="str">
        <f>IF('Payments Export'!A8568="","",'Payments Export'!A8568)</f>
        <v/>
      </c>
      <c r="B8564" s="7" t="str">
        <f>IF('Payments Export'!A8568="","",'Payments Export'!B8568)</f>
        <v/>
      </c>
      <c r="C8564" s="7" t="str">
        <f>IF(IFERROR(VALUE('Payments Export'!H8568),'Payments Export'!H8568)&lt;&gt;0,IFERROR(VALUE('Payments Export'!H8568),'Payments Export'!H8568),"")</f>
        <v/>
      </c>
      <c r="D8564" s="7" t="str">
        <f>IF('Payments Export'!I8568="","",'Payments Export'!I8568)</f>
        <v/>
      </c>
      <c r="E8564" s="7" t="str">
        <f t="shared" si="266"/>
        <v/>
      </c>
      <c r="F8564" s="7" t="str">
        <f>IF('Payments Export'!A8568="","",'Payments Export'!N8568)</f>
        <v/>
      </c>
      <c r="G8564" s="7" t="str">
        <f>IF('Payments Export'!A8568="","",'Payments Export'!O8568)</f>
        <v/>
      </c>
      <c r="H8564" s="7" t="str">
        <f>IF('Payments Export'!B8568="","",G8564-F8564)</f>
        <v/>
      </c>
      <c r="I8564" s="3" t="str">
        <f>IF(C8564&lt;&gt;"",_xlfn.XLOOKUP(IFERROR(VALUE(C8564),C8564),'Items database'!A:A,'Items database'!B:B),(_xlfn.XLOOKUP(LEFT(E8564,3),Services,Services,"")))</f>
        <v/>
      </c>
      <c r="J8564" s="3" t="str">
        <f t="shared" si="267"/>
        <v/>
      </c>
    </row>
    <row r="8565" spans="1:10" x14ac:dyDescent="0.35">
      <c r="A8565" s="7" t="str">
        <f>IF('Payments Export'!A8569="","",'Payments Export'!A8569)</f>
        <v/>
      </c>
      <c r="B8565" s="7" t="str">
        <f>IF('Payments Export'!A8569="","",'Payments Export'!B8569)</f>
        <v/>
      </c>
      <c r="C8565" s="7" t="str">
        <f>IF(IFERROR(VALUE('Payments Export'!H8569),'Payments Export'!H8569)&lt;&gt;0,IFERROR(VALUE('Payments Export'!H8569),'Payments Export'!H8569),"")</f>
        <v/>
      </c>
      <c r="D8565" s="7" t="str">
        <f>IF('Payments Export'!I8569="","",'Payments Export'!I8569)</f>
        <v/>
      </c>
      <c r="E8565" s="7" t="str">
        <f t="shared" si="266"/>
        <v/>
      </c>
      <c r="F8565" s="7" t="str">
        <f>IF('Payments Export'!A8569="","",'Payments Export'!N8569)</f>
        <v/>
      </c>
      <c r="G8565" s="7" t="str">
        <f>IF('Payments Export'!A8569="","",'Payments Export'!O8569)</f>
        <v/>
      </c>
      <c r="H8565" s="7" t="str">
        <f>IF('Payments Export'!B8569="","",G8565-F8565)</f>
        <v/>
      </c>
      <c r="I8565" s="3" t="str">
        <f>IF(C8565&lt;&gt;"",_xlfn.XLOOKUP(IFERROR(VALUE(C8565),C8565),'Items database'!A:A,'Items database'!B:B),(_xlfn.XLOOKUP(LEFT(E8565,3),Services,Services,"")))</f>
        <v/>
      </c>
      <c r="J8565" s="3" t="str">
        <f t="shared" si="267"/>
        <v/>
      </c>
    </row>
    <row r="8566" spans="1:10" x14ac:dyDescent="0.35">
      <c r="A8566" s="7" t="str">
        <f>IF('Payments Export'!A8570="","",'Payments Export'!A8570)</f>
        <v/>
      </c>
      <c r="B8566" s="7" t="str">
        <f>IF('Payments Export'!A8570="","",'Payments Export'!B8570)</f>
        <v/>
      </c>
      <c r="C8566" s="7" t="str">
        <f>IF(IFERROR(VALUE('Payments Export'!H8570),'Payments Export'!H8570)&lt;&gt;0,IFERROR(VALUE('Payments Export'!H8570),'Payments Export'!H8570),"")</f>
        <v/>
      </c>
      <c r="D8566" s="7" t="str">
        <f>IF('Payments Export'!I8570="","",'Payments Export'!I8570)</f>
        <v/>
      </c>
      <c r="E8566" s="7" t="str">
        <f t="shared" si="266"/>
        <v/>
      </c>
      <c r="F8566" s="7" t="str">
        <f>IF('Payments Export'!A8570="","",'Payments Export'!N8570)</f>
        <v/>
      </c>
      <c r="G8566" s="7" t="str">
        <f>IF('Payments Export'!A8570="","",'Payments Export'!O8570)</f>
        <v/>
      </c>
      <c r="H8566" s="7" t="str">
        <f>IF('Payments Export'!B8570="","",G8566-F8566)</f>
        <v/>
      </c>
      <c r="I8566" s="3" t="str">
        <f>IF(C8566&lt;&gt;"",_xlfn.XLOOKUP(IFERROR(VALUE(C8566),C8566),'Items database'!A:A,'Items database'!B:B),(_xlfn.XLOOKUP(LEFT(E8566,3),Services,Services,"")))</f>
        <v/>
      </c>
      <c r="J8566" s="3" t="str">
        <f t="shared" si="267"/>
        <v/>
      </c>
    </row>
    <row r="8567" spans="1:10" x14ac:dyDescent="0.35">
      <c r="A8567" s="7" t="str">
        <f>IF('Payments Export'!A8571="","",'Payments Export'!A8571)</f>
        <v/>
      </c>
      <c r="B8567" s="7" t="str">
        <f>IF('Payments Export'!A8571="","",'Payments Export'!B8571)</f>
        <v/>
      </c>
      <c r="C8567" s="7" t="str">
        <f>IF(IFERROR(VALUE('Payments Export'!H8571),'Payments Export'!H8571)&lt;&gt;0,IFERROR(VALUE('Payments Export'!H8571),'Payments Export'!H8571),"")</f>
        <v/>
      </c>
      <c r="D8567" s="7" t="str">
        <f>IF('Payments Export'!I8571="","",'Payments Export'!I8571)</f>
        <v/>
      </c>
      <c r="E8567" s="7" t="str">
        <f t="shared" si="266"/>
        <v/>
      </c>
      <c r="F8567" s="7" t="str">
        <f>IF('Payments Export'!A8571="","",'Payments Export'!N8571)</f>
        <v/>
      </c>
      <c r="G8567" s="7" t="str">
        <f>IF('Payments Export'!A8571="","",'Payments Export'!O8571)</f>
        <v/>
      </c>
      <c r="H8567" s="7" t="str">
        <f>IF('Payments Export'!B8571="","",G8567-F8567)</f>
        <v/>
      </c>
      <c r="I8567" s="3" t="str">
        <f>IF(C8567&lt;&gt;"",_xlfn.XLOOKUP(IFERROR(VALUE(C8567),C8567),'Items database'!A:A,'Items database'!B:B),(_xlfn.XLOOKUP(LEFT(E8567,3),Services,Services,"")))</f>
        <v/>
      </c>
      <c r="J8567" s="3" t="str">
        <f t="shared" si="267"/>
        <v/>
      </c>
    </row>
    <row r="8568" spans="1:10" x14ac:dyDescent="0.35">
      <c r="A8568" s="7" t="str">
        <f>IF('Payments Export'!A8572="","",'Payments Export'!A8572)</f>
        <v/>
      </c>
      <c r="B8568" s="7" t="str">
        <f>IF('Payments Export'!A8572="","",'Payments Export'!B8572)</f>
        <v/>
      </c>
      <c r="C8568" s="7" t="str">
        <f>IF(IFERROR(VALUE('Payments Export'!H8572),'Payments Export'!H8572)&lt;&gt;0,IFERROR(VALUE('Payments Export'!H8572),'Payments Export'!H8572),"")</f>
        <v/>
      </c>
      <c r="D8568" s="7" t="str">
        <f>IF('Payments Export'!I8572="","",'Payments Export'!I8572)</f>
        <v/>
      </c>
      <c r="E8568" s="7" t="str">
        <f t="shared" si="266"/>
        <v/>
      </c>
      <c r="F8568" s="7" t="str">
        <f>IF('Payments Export'!A8572="","",'Payments Export'!N8572)</f>
        <v/>
      </c>
      <c r="G8568" s="7" t="str">
        <f>IF('Payments Export'!A8572="","",'Payments Export'!O8572)</f>
        <v/>
      </c>
      <c r="H8568" s="7" t="str">
        <f>IF('Payments Export'!B8572="","",G8568-F8568)</f>
        <v/>
      </c>
      <c r="I8568" s="3" t="str">
        <f>IF(C8568&lt;&gt;"",_xlfn.XLOOKUP(IFERROR(VALUE(C8568),C8568),'Items database'!A:A,'Items database'!B:B),(_xlfn.XLOOKUP(LEFT(E8568,3),Services,Services,"")))</f>
        <v/>
      </c>
      <c r="J8568" s="3" t="str">
        <f t="shared" si="267"/>
        <v/>
      </c>
    </row>
    <row r="8569" spans="1:10" x14ac:dyDescent="0.35">
      <c r="A8569" s="7" t="str">
        <f>IF('Payments Export'!A8573="","",'Payments Export'!A8573)</f>
        <v/>
      </c>
      <c r="B8569" s="7" t="str">
        <f>IF('Payments Export'!A8573="","",'Payments Export'!B8573)</f>
        <v/>
      </c>
      <c r="C8569" s="7" t="str">
        <f>IF(IFERROR(VALUE('Payments Export'!H8573),'Payments Export'!H8573)&lt;&gt;0,IFERROR(VALUE('Payments Export'!H8573),'Payments Export'!H8573),"")</f>
        <v/>
      </c>
      <c r="D8569" s="7" t="str">
        <f>IF('Payments Export'!I8573="","",'Payments Export'!I8573)</f>
        <v/>
      </c>
      <c r="E8569" s="7" t="str">
        <f t="shared" si="266"/>
        <v/>
      </c>
      <c r="F8569" s="7" t="str">
        <f>IF('Payments Export'!A8573="","",'Payments Export'!N8573)</f>
        <v/>
      </c>
      <c r="G8569" s="7" t="str">
        <f>IF('Payments Export'!A8573="","",'Payments Export'!O8573)</f>
        <v/>
      </c>
      <c r="H8569" s="7" t="str">
        <f>IF('Payments Export'!B8573="","",G8569-F8569)</f>
        <v/>
      </c>
      <c r="I8569" s="3" t="str">
        <f>IF(C8569&lt;&gt;"",_xlfn.XLOOKUP(IFERROR(VALUE(C8569),C8569),'Items database'!A:A,'Items database'!B:B),(_xlfn.XLOOKUP(LEFT(E8569,3),Services,Services,"")))</f>
        <v/>
      </c>
      <c r="J8569" s="3" t="str">
        <f t="shared" si="267"/>
        <v/>
      </c>
    </row>
    <row r="8570" spans="1:10" x14ac:dyDescent="0.35">
      <c r="A8570" s="7" t="str">
        <f>IF('Payments Export'!A8574="","",'Payments Export'!A8574)</f>
        <v/>
      </c>
      <c r="B8570" s="7" t="str">
        <f>IF('Payments Export'!A8574="","",'Payments Export'!B8574)</f>
        <v/>
      </c>
      <c r="C8570" s="7" t="str">
        <f>IF(IFERROR(VALUE('Payments Export'!H8574),'Payments Export'!H8574)&lt;&gt;0,IFERROR(VALUE('Payments Export'!H8574),'Payments Export'!H8574),"")</f>
        <v/>
      </c>
      <c r="D8570" s="7" t="str">
        <f>IF('Payments Export'!I8574="","",'Payments Export'!I8574)</f>
        <v/>
      </c>
      <c r="E8570" s="7" t="str">
        <f t="shared" si="266"/>
        <v/>
      </c>
      <c r="F8570" s="7" t="str">
        <f>IF('Payments Export'!A8574="","",'Payments Export'!N8574)</f>
        <v/>
      </c>
      <c r="G8570" s="7" t="str">
        <f>IF('Payments Export'!A8574="","",'Payments Export'!O8574)</f>
        <v/>
      </c>
      <c r="H8570" s="7" t="str">
        <f>IF('Payments Export'!B8574="","",G8570-F8570)</f>
        <v/>
      </c>
      <c r="I8570" s="3" t="str">
        <f>IF(C8570&lt;&gt;"",_xlfn.XLOOKUP(IFERROR(VALUE(C8570),C8570),'Items database'!A:A,'Items database'!B:B),(_xlfn.XLOOKUP(LEFT(E8570,3),Services,Services,"")))</f>
        <v/>
      </c>
      <c r="J8570" s="3" t="str">
        <f t="shared" si="267"/>
        <v/>
      </c>
    </row>
    <row r="8571" spans="1:10" x14ac:dyDescent="0.35">
      <c r="A8571" s="7" t="str">
        <f>IF('Payments Export'!A8575="","",'Payments Export'!A8575)</f>
        <v/>
      </c>
      <c r="B8571" s="7" t="str">
        <f>IF('Payments Export'!A8575="","",'Payments Export'!B8575)</f>
        <v/>
      </c>
      <c r="C8571" s="7" t="str">
        <f>IF(IFERROR(VALUE('Payments Export'!H8575),'Payments Export'!H8575)&lt;&gt;0,IFERROR(VALUE('Payments Export'!H8575),'Payments Export'!H8575),"")</f>
        <v/>
      </c>
      <c r="D8571" s="7" t="str">
        <f>IF('Payments Export'!I8575="","",'Payments Export'!I8575)</f>
        <v/>
      </c>
      <c r="E8571" s="7" t="str">
        <f t="shared" si="266"/>
        <v/>
      </c>
      <c r="F8571" s="7" t="str">
        <f>IF('Payments Export'!A8575="","",'Payments Export'!N8575)</f>
        <v/>
      </c>
      <c r="G8571" s="7" t="str">
        <f>IF('Payments Export'!A8575="","",'Payments Export'!O8575)</f>
        <v/>
      </c>
      <c r="H8571" s="7" t="str">
        <f>IF('Payments Export'!B8575="","",G8571-F8571)</f>
        <v/>
      </c>
      <c r="I8571" s="3" t="str">
        <f>IF(C8571&lt;&gt;"",_xlfn.XLOOKUP(IFERROR(VALUE(C8571),C8571),'Items database'!A:A,'Items database'!B:B),(_xlfn.XLOOKUP(LEFT(E8571,3),Services,Services,"")))</f>
        <v/>
      </c>
      <c r="J8571" s="3" t="str">
        <f t="shared" si="267"/>
        <v/>
      </c>
    </row>
    <row r="8572" spans="1:10" x14ac:dyDescent="0.35">
      <c r="A8572" s="7" t="str">
        <f>IF('Payments Export'!A8576="","",'Payments Export'!A8576)</f>
        <v/>
      </c>
      <c r="B8572" s="7" t="str">
        <f>IF('Payments Export'!A8576="","",'Payments Export'!B8576)</f>
        <v/>
      </c>
      <c r="C8572" s="7" t="str">
        <f>IF(IFERROR(VALUE('Payments Export'!H8576),'Payments Export'!H8576)&lt;&gt;0,IFERROR(VALUE('Payments Export'!H8576),'Payments Export'!H8576),"")</f>
        <v/>
      </c>
      <c r="D8572" s="7" t="str">
        <f>IF('Payments Export'!I8576="","",'Payments Export'!I8576)</f>
        <v/>
      </c>
      <c r="E8572" s="7" t="str">
        <f t="shared" si="266"/>
        <v/>
      </c>
      <c r="F8572" s="7" t="str">
        <f>IF('Payments Export'!A8576="","",'Payments Export'!N8576)</f>
        <v/>
      </c>
      <c r="G8572" s="7" t="str">
        <f>IF('Payments Export'!A8576="","",'Payments Export'!O8576)</f>
        <v/>
      </c>
      <c r="H8572" s="7" t="str">
        <f>IF('Payments Export'!B8576="","",G8572-F8572)</f>
        <v/>
      </c>
      <c r="I8572" s="3" t="str">
        <f>IF(C8572&lt;&gt;"",_xlfn.XLOOKUP(IFERROR(VALUE(C8572),C8572),'Items database'!A:A,'Items database'!B:B),(_xlfn.XLOOKUP(LEFT(E8572,3),Services,Services,"")))</f>
        <v/>
      </c>
      <c r="J8572" s="3" t="str">
        <f t="shared" si="267"/>
        <v/>
      </c>
    </row>
    <row r="8573" spans="1:10" x14ac:dyDescent="0.35">
      <c r="A8573" s="7" t="str">
        <f>IF('Payments Export'!A8577="","",'Payments Export'!A8577)</f>
        <v/>
      </c>
      <c r="B8573" s="7" t="str">
        <f>IF('Payments Export'!A8577="","",'Payments Export'!B8577)</f>
        <v/>
      </c>
      <c r="C8573" s="7" t="str">
        <f>IF(IFERROR(VALUE('Payments Export'!H8577),'Payments Export'!H8577)&lt;&gt;0,IFERROR(VALUE('Payments Export'!H8577),'Payments Export'!H8577),"")</f>
        <v/>
      </c>
      <c r="D8573" s="7" t="str">
        <f>IF('Payments Export'!I8577="","",'Payments Export'!I8577)</f>
        <v/>
      </c>
      <c r="E8573" s="7" t="str">
        <f t="shared" si="266"/>
        <v/>
      </c>
      <c r="F8573" s="7" t="str">
        <f>IF('Payments Export'!A8577="","",'Payments Export'!N8577)</f>
        <v/>
      </c>
      <c r="G8573" s="7" t="str">
        <f>IF('Payments Export'!A8577="","",'Payments Export'!O8577)</f>
        <v/>
      </c>
      <c r="H8573" s="7" t="str">
        <f>IF('Payments Export'!B8577="","",G8573-F8573)</f>
        <v/>
      </c>
      <c r="I8573" s="3" t="str">
        <f>IF(C8573&lt;&gt;"",_xlfn.XLOOKUP(IFERROR(VALUE(C8573),C8573),'Items database'!A:A,'Items database'!B:B),(_xlfn.XLOOKUP(LEFT(E8573,3),Services,Services,"")))</f>
        <v/>
      </c>
      <c r="J8573" s="3" t="str">
        <f t="shared" si="267"/>
        <v/>
      </c>
    </row>
    <row r="8574" spans="1:10" x14ac:dyDescent="0.35">
      <c r="A8574" s="7" t="str">
        <f>IF('Payments Export'!A8578="","",'Payments Export'!A8578)</f>
        <v/>
      </c>
      <c r="B8574" s="7" t="str">
        <f>IF('Payments Export'!A8578="","",'Payments Export'!B8578)</f>
        <v/>
      </c>
      <c r="C8574" s="7" t="str">
        <f>IF(IFERROR(VALUE('Payments Export'!H8578),'Payments Export'!H8578)&lt;&gt;0,IFERROR(VALUE('Payments Export'!H8578),'Payments Export'!H8578),"")</f>
        <v/>
      </c>
      <c r="D8574" s="7" t="str">
        <f>IF('Payments Export'!I8578="","",'Payments Export'!I8578)</f>
        <v/>
      </c>
      <c r="E8574" s="7" t="str">
        <f t="shared" si="266"/>
        <v/>
      </c>
      <c r="F8574" s="7" t="str">
        <f>IF('Payments Export'!A8578="","",'Payments Export'!N8578)</f>
        <v/>
      </c>
      <c r="G8574" s="7" t="str">
        <f>IF('Payments Export'!A8578="","",'Payments Export'!O8578)</f>
        <v/>
      </c>
      <c r="H8574" s="7" t="str">
        <f>IF('Payments Export'!B8578="","",G8574-F8574)</f>
        <v/>
      </c>
      <c r="I8574" s="3" t="str">
        <f>IF(C8574&lt;&gt;"",_xlfn.XLOOKUP(IFERROR(VALUE(C8574),C8574),'Items database'!A:A,'Items database'!B:B),(_xlfn.XLOOKUP(LEFT(E8574,3),Services,Services,"")))</f>
        <v/>
      </c>
      <c r="J8574" s="3" t="str">
        <f t="shared" si="267"/>
        <v/>
      </c>
    </row>
    <row r="8575" spans="1:10" x14ac:dyDescent="0.35">
      <c r="A8575" s="7" t="str">
        <f>IF('Payments Export'!A8579="","",'Payments Export'!A8579)</f>
        <v/>
      </c>
      <c r="B8575" s="7" t="str">
        <f>IF('Payments Export'!A8579="","",'Payments Export'!B8579)</f>
        <v/>
      </c>
      <c r="C8575" s="7" t="str">
        <f>IF(IFERROR(VALUE('Payments Export'!H8579),'Payments Export'!H8579)&lt;&gt;0,IFERROR(VALUE('Payments Export'!H8579),'Payments Export'!H8579),"")</f>
        <v/>
      </c>
      <c r="D8575" s="7" t="str">
        <f>IF('Payments Export'!I8579="","",'Payments Export'!I8579)</f>
        <v/>
      </c>
      <c r="E8575" s="7" t="str">
        <f t="shared" si="266"/>
        <v/>
      </c>
      <c r="F8575" s="7" t="str">
        <f>IF('Payments Export'!A8579="","",'Payments Export'!N8579)</f>
        <v/>
      </c>
      <c r="G8575" s="7" t="str">
        <f>IF('Payments Export'!A8579="","",'Payments Export'!O8579)</f>
        <v/>
      </c>
      <c r="H8575" s="7" t="str">
        <f>IF('Payments Export'!B8579="","",G8575-F8575)</f>
        <v/>
      </c>
      <c r="I8575" s="3" t="str">
        <f>IF(C8575&lt;&gt;"",_xlfn.XLOOKUP(IFERROR(VALUE(C8575),C8575),'Items database'!A:A,'Items database'!B:B),(_xlfn.XLOOKUP(LEFT(E8575,3),Services,Services,"")))</f>
        <v/>
      </c>
      <c r="J8575" s="3" t="str">
        <f t="shared" si="267"/>
        <v/>
      </c>
    </row>
    <row r="8576" spans="1:10" x14ac:dyDescent="0.35">
      <c r="A8576" s="7" t="str">
        <f>IF('Payments Export'!A8580="","",'Payments Export'!A8580)</f>
        <v/>
      </c>
      <c r="B8576" s="7" t="str">
        <f>IF('Payments Export'!A8580="","",'Payments Export'!B8580)</f>
        <v/>
      </c>
      <c r="C8576" s="7" t="str">
        <f>IF(IFERROR(VALUE('Payments Export'!H8580),'Payments Export'!H8580)&lt;&gt;0,IFERROR(VALUE('Payments Export'!H8580),'Payments Export'!H8580),"")</f>
        <v/>
      </c>
      <c r="D8576" s="7" t="str">
        <f>IF('Payments Export'!I8580="","",'Payments Export'!I8580)</f>
        <v/>
      </c>
      <c r="E8576" s="7" t="str">
        <f t="shared" si="266"/>
        <v/>
      </c>
      <c r="F8576" s="7" t="str">
        <f>IF('Payments Export'!A8580="","",'Payments Export'!N8580)</f>
        <v/>
      </c>
      <c r="G8576" s="7" t="str">
        <f>IF('Payments Export'!A8580="","",'Payments Export'!O8580)</f>
        <v/>
      </c>
      <c r="H8576" s="7" t="str">
        <f>IF('Payments Export'!B8580="","",G8576-F8576)</f>
        <v/>
      </c>
      <c r="I8576" s="3" t="str">
        <f>IF(C8576&lt;&gt;"",_xlfn.XLOOKUP(IFERROR(VALUE(C8576),C8576),'Items database'!A:A,'Items database'!B:B),(_xlfn.XLOOKUP(LEFT(E8576,3),Services,Services,"")))</f>
        <v/>
      </c>
      <c r="J8576" s="3" t="str">
        <f t="shared" si="267"/>
        <v/>
      </c>
    </row>
    <row r="8577" spans="1:10" x14ac:dyDescent="0.35">
      <c r="A8577" s="7" t="str">
        <f>IF('Payments Export'!A8581="","",'Payments Export'!A8581)</f>
        <v/>
      </c>
      <c r="B8577" s="7" t="str">
        <f>IF('Payments Export'!A8581="","",'Payments Export'!B8581)</f>
        <v/>
      </c>
      <c r="C8577" s="7" t="str">
        <f>IF(IFERROR(VALUE('Payments Export'!H8581),'Payments Export'!H8581)&lt;&gt;0,IFERROR(VALUE('Payments Export'!H8581),'Payments Export'!H8581),"")</f>
        <v/>
      </c>
      <c r="D8577" s="7" t="str">
        <f>IF('Payments Export'!I8581="","",'Payments Export'!I8581)</f>
        <v/>
      </c>
      <c r="E8577" s="7" t="str">
        <f t="shared" ref="E8577:E8640" si="268">LEFT(D8577,66)</f>
        <v/>
      </c>
      <c r="F8577" s="7" t="str">
        <f>IF('Payments Export'!A8581="","",'Payments Export'!N8581)</f>
        <v/>
      </c>
      <c r="G8577" s="7" t="str">
        <f>IF('Payments Export'!A8581="","",'Payments Export'!O8581)</f>
        <v/>
      </c>
      <c r="H8577" s="7" t="str">
        <f>IF('Payments Export'!B8581="","",G8577-F8577)</f>
        <v/>
      </c>
      <c r="I8577" s="3" t="str">
        <f>IF(C8577&lt;&gt;"",_xlfn.XLOOKUP(IFERROR(VALUE(C8577),C8577),'Items database'!A:A,'Items database'!B:B),(_xlfn.XLOOKUP(LEFT(E8577,3),Services,Services,"")))</f>
        <v/>
      </c>
      <c r="J8577" s="3" t="str">
        <f t="shared" ref="J8577:J8640" si="269">IF(ISNUMBER(F8577)=TRUE,IF(F8577=0,"","GST"),"")</f>
        <v/>
      </c>
    </row>
    <row r="8578" spans="1:10" x14ac:dyDescent="0.35">
      <c r="A8578" s="7" t="str">
        <f>IF('Payments Export'!A8582="","",'Payments Export'!A8582)</f>
        <v/>
      </c>
      <c r="B8578" s="7" t="str">
        <f>IF('Payments Export'!A8582="","",'Payments Export'!B8582)</f>
        <v/>
      </c>
      <c r="C8578" s="7" t="str">
        <f>IF(IFERROR(VALUE('Payments Export'!H8582),'Payments Export'!H8582)&lt;&gt;0,IFERROR(VALUE('Payments Export'!H8582),'Payments Export'!H8582),"")</f>
        <v/>
      </c>
      <c r="D8578" s="7" t="str">
        <f>IF('Payments Export'!I8582="","",'Payments Export'!I8582)</f>
        <v/>
      </c>
      <c r="E8578" s="7" t="str">
        <f t="shared" si="268"/>
        <v/>
      </c>
      <c r="F8578" s="7" t="str">
        <f>IF('Payments Export'!A8582="","",'Payments Export'!N8582)</f>
        <v/>
      </c>
      <c r="G8578" s="7" t="str">
        <f>IF('Payments Export'!A8582="","",'Payments Export'!O8582)</f>
        <v/>
      </c>
      <c r="H8578" s="7" t="str">
        <f>IF('Payments Export'!B8582="","",G8578-F8578)</f>
        <v/>
      </c>
      <c r="I8578" s="3" t="str">
        <f>IF(C8578&lt;&gt;"",_xlfn.XLOOKUP(IFERROR(VALUE(C8578),C8578),'Items database'!A:A,'Items database'!B:B),(_xlfn.XLOOKUP(LEFT(E8578,3),Services,Services,"")))</f>
        <v/>
      </c>
      <c r="J8578" s="3" t="str">
        <f t="shared" si="269"/>
        <v/>
      </c>
    </row>
    <row r="8579" spans="1:10" x14ac:dyDescent="0.35">
      <c r="A8579" s="7" t="str">
        <f>IF('Payments Export'!A8583="","",'Payments Export'!A8583)</f>
        <v/>
      </c>
      <c r="B8579" s="7" t="str">
        <f>IF('Payments Export'!A8583="","",'Payments Export'!B8583)</f>
        <v/>
      </c>
      <c r="C8579" s="7" t="str">
        <f>IF(IFERROR(VALUE('Payments Export'!H8583),'Payments Export'!H8583)&lt;&gt;0,IFERROR(VALUE('Payments Export'!H8583),'Payments Export'!H8583),"")</f>
        <v/>
      </c>
      <c r="D8579" s="7" t="str">
        <f>IF('Payments Export'!I8583="","",'Payments Export'!I8583)</f>
        <v/>
      </c>
      <c r="E8579" s="7" t="str">
        <f t="shared" si="268"/>
        <v/>
      </c>
      <c r="F8579" s="7" t="str">
        <f>IF('Payments Export'!A8583="","",'Payments Export'!N8583)</f>
        <v/>
      </c>
      <c r="G8579" s="7" t="str">
        <f>IF('Payments Export'!A8583="","",'Payments Export'!O8583)</f>
        <v/>
      </c>
      <c r="H8579" s="7" t="str">
        <f>IF('Payments Export'!B8583="","",G8579-F8579)</f>
        <v/>
      </c>
      <c r="I8579" s="3" t="str">
        <f>IF(C8579&lt;&gt;"",_xlfn.XLOOKUP(IFERROR(VALUE(C8579),C8579),'Items database'!A:A,'Items database'!B:B),(_xlfn.XLOOKUP(LEFT(E8579,3),Services,Services,"")))</f>
        <v/>
      </c>
      <c r="J8579" s="3" t="str">
        <f t="shared" si="269"/>
        <v/>
      </c>
    </row>
    <row r="8580" spans="1:10" x14ac:dyDescent="0.35">
      <c r="A8580" s="7" t="str">
        <f>IF('Payments Export'!A8584="","",'Payments Export'!A8584)</f>
        <v/>
      </c>
      <c r="B8580" s="7" t="str">
        <f>IF('Payments Export'!A8584="","",'Payments Export'!B8584)</f>
        <v/>
      </c>
      <c r="C8580" s="7" t="str">
        <f>IF(IFERROR(VALUE('Payments Export'!H8584),'Payments Export'!H8584)&lt;&gt;0,IFERROR(VALUE('Payments Export'!H8584),'Payments Export'!H8584),"")</f>
        <v/>
      </c>
      <c r="D8580" s="7" t="str">
        <f>IF('Payments Export'!I8584="","",'Payments Export'!I8584)</f>
        <v/>
      </c>
      <c r="E8580" s="7" t="str">
        <f t="shared" si="268"/>
        <v/>
      </c>
      <c r="F8580" s="7" t="str">
        <f>IF('Payments Export'!A8584="","",'Payments Export'!N8584)</f>
        <v/>
      </c>
      <c r="G8580" s="7" t="str">
        <f>IF('Payments Export'!A8584="","",'Payments Export'!O8584)</f>
        <v/>
      </c>
      <c r="H8580" s="7" t="str">
        <f>IF('Payments Export'!B8584="","",G8580-F8580)</f>
        <v/>
      </c>
      <c r="I8580" s="3" t="str">
        <f>IF(C8580&lt;&gt;"",_xlfn.XLOOKUP(IFERROR(VALUE(C8580),C8580),'Items database'!A:A,'Items database'!B:B),(_xlfn.XLOOKUP(LEFT(E8580,3),Services,Services,"")))</f>
        <v/>
      </c>
      <c r="J8580" s="3" t="str">
        <f t="shared" si="269"/>
        <v/>
      </c>
    </row>
    <row r="8581" spans="1:10" x14ac:dyDescent="0.35">
      <c r="A8581" s="7" t="str">
        <f>IF('Payments Export'!A8585="","",'Payments Export'!A8585)</f>
        <v/>
      </c>
      <c r="B8581" s="7" t="str">
        <f>IF('Payments Export'!A8585="","",'Payments Export'!B8585)</f>
        <v/>
      </c>
      <c r="C8581" s="7" t="str">
        <f>IF(IFERROR(VALUE('Payments Export'!H8585),'Payments Export'!H8585)&lt;&gt;0,IFERROR(VALUE('Payments Export'!H8585),'Payments Export'!H8585),"")</f>
        <v/>
      </c>
      <c r="D8581" s="7" t="str">
        <f>IF('Payments Export'!I8585="","",'Payments Export'!I8585)</f>
        <v/>
      </c>
      <c r="E8581" s="7" t="str">
        <f t="shared" si="268"/>
        <v/>
      </c>
      <c r="F8581" s="7" t="str">
        <f>IF('Payments Export'!A8585="","",'Payments Export'!N8585)</f>
        <v/>
      </c>
      <c r="G8581" s="7" t="str">
        <f>IF('Payments Export'!A8585="","",'Payments Export'!O8585)</f>
        <v/>
      </c>
      <c r="H8581" s="7" t="str">
        <f>IF('Payments Export'!B8585="","",G8581-F8581)</f>
        <v/>
      </c>
      <c r="I8581" s="3" t="str">
        <f>IF(C8581&lt;&gt;"",_xlfn.XLOOKUP(IFERROR(VALUE(C8581),C8581),'Items database'!A:A,'Items database'!B:B),(_xlfn.XLOOKUP(LEFT(E8581,3),Services,Services,"")))</f>
        <v/>
      </c>
      <c r="J8581" s="3" t="str">
        <f t="shared" si="269"/>
        <v/>
      </c>
    </row>
    <row r="8582" spans="1:10" x14ac:dyDescent="0.35">
      <c r="A8582" s="7" t="str">
        <f>IF('Payments Export'!A8586="","",'Payments Export'!A8586)</f>
        <v/>
      </c>
      <c r="B8582" s="7" t="str">
        <f>IF('Payments Export'!A8586="","",'Payments Export'!B8586)</f>
        <v/>
      </c>
      <c r="C8582" s="7" t="str">
        <f>IF(IFERROR(VALUE('Payments Export'!H8586),'Payments Export'!H8586)&lt;&gt;0,IFERROR(VALUE('Payments Export'!H8586),'Payments Export'!H8586),"")</f>
        <v/>
      </c>
      <c r="D8582" s="7" t="str">
        <f>IF('Payments Export'!I8586="","",'Payments Export'!I8586)</f>
        <v/>
      </c>
      <c r="E8582" s="7" t="str">
        <f t="shared" si="268"/>
        <v/>
      </c>
      <c r="F8582" s="7" t="str">
        <f>IF('Payments Export'!A8586="","",'Payments Export'!N8586)</f>
        <v/>
      </c>
      <c r="G8582" s="7" t="str">
        <f>IF('Payments Export'!A8586="","",'Payments Export'!O8586)</f>
        <v/>
      </c>
      <c r="H8582" s="7" t="str">
        <f>IF('Payments Export'!B8586="","",G8582-F8582)</f>
        <v/>
      </c>
      <c r="I8582" s="3" t="str">
        <f>IF(C8582&lt;&gt;"",_xlfn.XLOOKUP(IFERROR(VALUE(C8582),C8582),'Items database'!A:A,'Items database'!B:B),(_xlfn.XLOOKUP(LEFT(E8582,3),Services,Services,"")))</f>
        <v/>
      </c>
      <c r="J8582" s="3" t="str">
        <f t="shared" si="269"/>
        <v/>
      </c>
    </row>
    <row r="8583" spans="1:10" x14ac:dyDescent="0.35">
      <c r="A8583" s="7" t="str">
        <f>IF('Payments Export'!A8587="","",'Payments Export'!A8587)</f>
        <v/>
      </c>
      <c r="B8583" s="7" t="str">
        <f>IF('Payments Export'!A8587="","",'Payments Export'!B8587)</f>
        <v/>
      </c>
      <c r="C8583" s="7" t="str">
        <f>IF(IFERROR(VALUE('Payments Export'!H8587),'Payments Export'!H8587)&lt;&gt;0,IFERROR(VALUE('Payments Export'!H8587),'Payments Export'!H8587),"")</f>
        <v/>
      </c>
      <c r="D8583" s="7" t="str">
        <f>IF('Payments Export'!I8587="","",'Payments Export'!I8587)</f>
        <v/>
      </c>
      <c r="E8583" s="7" t="str">
        <f t="shared" si="268"/>
        <v/>
      </c>
      <c r="F8583" s="7" t="str">
        <f>IF('Payments Export'!A8587="","",'Payments Export'!N8587)</f>
        <v/>
      </c>
      <c r="G8583" s="7" t="str">
        <f>IF('Payments Export'!A8587="","",'Payments Export'!O8587)</f>
        <v/>
      </c>
      <c r="H8583" s="7" t="str">
        <f>IF('Payments Export'!B8587="","",G8583-F8583)</f>
        <v/>
      </c>
      <c r="I8583" s="3" t="str">
        <f>IF(C8583&lt;&gt;"",_xlfn.XLOOKUP(IFERROR(VALUE(C8583),C8583),'Items database'!A:A,'Items database'!B:B),(_xlfn.XLOOKUP(LEFT(E8583,3),Services,Services,"")))</f>
        <v/>
      </c>
      <c r="J8583" s="3" t="str">
        <f t="shared" si="269"/>
        <v/>
      </c>
    </row>
    <row r="8584" spans="1:10" x14ac:dyDescent="0.35">
      <c r="A8584" s="7" t="str">
        <f>IF('Payments Export'!A8588="","",'Payments Export'!A8588)</f>
        <v/>
      </c>
      <c r="B8584" s="7" t="str">
        <f>IF('Payments Export'!A8588="","",'Payments Export'!B8588)</f>
        <v/>
      </c>
      <c r="C8584" s="7" t="str">
        <f>IF(IFERROR(VALUE('Payments Export'!H8588),'Payments Export'!H8588)&lt;&gt;0,IFERROR(VALUE('Payments Export'!H8588),'Payments Export'!H8588),"")</f>
        <v/>
      </c>
      <c r="D8584" s="7" t="str">
        <f>IF('Payments Export'!I8588="","",'Payments Export'!I8588)</f>
        <v/>
      </c>
      <c r="E8584" s="7" t="str">
        <f t="shared" si="268"/>
        <v/>
      </c>
      <c r="F8584" s="7" t="str">
        <f>IF('Payments Export'!A8588="","",'Payments Export'!N8588)</f>
        <v/>
      </c>
      <c r="G8584" s="7" t="str">
        <f>IF('Payments Export'!A8588="","",'Payments Export'!O8588)</f>
        <v/>
      </c>
      <c r="H8584" s="7" t="str">
        <f>IF('Payments Export'!B8588="","",G8584-F8584)</f>
        <v/>
      </c>
      <c r="I8584" s="3" t="str">
        <f>IF(C8584&lt;&gt;"",_xlfn.XLOOKUP(IFERROR(VALUE(C8584),C8584),'Items database'!A:A,'Items database'!B:B),(_xlfn.XLOOKUP(LEFT(E8584,3),Services,Services,"")))</f>
        <v/>
      </c>
      <c r="J8584" s="3" t="str">
        <f t="shared" si="269"/>
        <v/>
      </c>
    </row>
    <row r="8585" spans="1:10" x14ac:dyDescent="0.35">
      <c r="A8585" s="7" t="str">
        <f>IF('Payments Export'!A8589="","",'Payments Export'!A8589)</f>
        <v/>
      </c>
      <c r="B8585" s="7" t="str">
        <f>IF('Payments Export'!A8589="","",'Payments Export'!B8589)</f>
        <v/>
      </c>
      <c r="C8585" s="7" t="str">
        <f>IF(IFERROR(VALUE('Payments Export'!H8589),'Payments Export'!H8589)&lt;&gt;0,IFERROR(VALUE('Payments Export'!H8589),'Payments Export'!H8589),"")</f>
        <v/>
      </c>
      <c r="D8585" s="7" t="str">
        <f>IF('Payments Export'!I8589="","",'Payments Export'!I8589)</f>
        <v/>
      </c>
      <c r="E8585" s="7" t="str">
        <f t="shared" si="268"/>
        <v/>
      </c>
      <c r="F8585" s="7" t="str">
        <f>IF('Payments Export'!A8589="","",'Payments Export'!N8589)</f>
        <v/>
      </c>
      <c r="G8585" s="7" t="str">
        <f>IF('Payments Export'!A8589="","",'Payments Export'!O8589)</f>
        <v/>
      </c>
      <c r="H8585" s="7" t="str">
        <f>IF('Payments Export'!B8589="","",G8585-F8585)</f>
        <v/>
      </c>
      <c r="I8585" s="3" t="str">
        <f>IF(C8585&lt;&gt;"",_xlfn.XLOOKUP(IFERROR(VALUE(C8585),C8585),'Items database'!A:A,'Items database'!B:B),(_xlfn.XLOOKUP(LEFT(E8585,3),Services,Services,"")))</f>
        <v/>
      </c>
      <c r="J8585" s="3" t="str">
        <f t="shared" si="269"/>
        <v/>
      </c>
    </row>
    <row r="8586" spans="1:10" x14ac:dyDescent="0.35">
      <c r="A8586" s="7" t="str">
        <f>IF('Payments Export'!A8590="","",'Payments Export'!A8590)</f>
        <v/>
      </c>
      <c r="B8586" s="7" t="str">
        <f>IF('Payments Export'!A8590="","",'Payments Export'!B8590)</f>
        <v/>
      </c>
      <c r="C8586" s="7" t="str">
        <f>IF(IFERROR(VALUE('Payments Export'!H8590),'Payments Export'!H8590)&lt;&gt;0,IFERROR(VALUE('Payments Export'!H8590),'Payments Export'!H8590),"")</f>
        <v/>
      </c>
      <c r="D8586" s="7" t="str">
        <f>IF('Payments Export'!I8590="","",'Payments Export'!I8590)</f>
        <v/>
      </c>
      <c r="E8586" s="7" t="str">
        <f t="shared" si="268"/>
        <v/>
      </c>
      <c r="F8586" s="7" t="str">
        <f>IF('Payments Export'!A8590="","",'Payments Export'!N8590)</f>
        <v/>
      </c>
      <c r="G8586" s="7" t="str">
        <f>IF('Payments Export'!A8590="","",'Payments Export'!O8590)</f>
        <v/>
      </c>
      <c r="H8586" s="7" t="str">
        <f>IF('Payments Export'!B8590="","",G8586-F8586)</f>
        <v/>
      </c>
      <c r="I8586" s="3" t="str">
        <f>IF(C8586&lt;&gt;"",_xlfn.XLOOKUP(IFERROR(VALUE(C8586),C8586),'Items database'!A:A,'Items database'!B:B),(_xlfn.XLOOKUP(LEFT(E8586,3),Services,Services,"")))</f>
        <v/>
      </c>
      <c r="J8586" s="3" t="str">
        <f t="shared" si="269"/>
        <v/>
      </c>
    </row>
    <row r="8587" spans="1:10" x14ac:dyDescent="0.35">
      <c r="A8587" s="7" t="str">
        <f>IF('Payments Export'!A8591="","",'Payments Export'!A8591)</f>
        <v/>
      </c>
      <c r="B8587" s="7" t="str">
        <f>IF('Payments Export'!A8591="","",'Payments Export'!B8591)</f>
        <v/>
      </c>
      <c r="C8587" s="7" t="str">
        <f>IF(IFERROR(VALUE('Payments Export'!H8591),'Payments Export'!H8591)&lt;&gt;0,IFERROR(VALUE('Payments Export'!H8591),'Payments Export'!H8591),"")</f>
        <v/>
      </c>
      <c r="D8587" s="7" t="str">
        <f>IF('Payments Export'!I8591="","",'Payments Export'!I8591)</f>
        <v/>
      </c>
      <c r="E8587" s="7" t="str">
        <f t="shared" si="268"/>
        <v/>
      </c>
      <c r="F8587" s="7" t="str">
        <f>IF('Payments Export'!A8591="","",'Payments Export'!N8591)</f>
        <v/>
      </c>
      <c r="G8587" s="7" t="str">
        <f>IF('Payments Export'!A8591="","",'Payments Export'!O8591)</f>
        <v/>
      </c>
      <c r="H8587" s="7" t="str">
        <f>IF('Payments Export'!B8591="","",G8587-F8587)</f>
        <v/>
      </c>
      <c r="I8587" s="3" t="str">
        <f>IF(C8587&lt;&gt;"",_xlfn.XLOOKUP(IFERROR(VALUE(C8587),C8587),'Items database'!A:A,'Items database'!B:B),(_xlfn.XLOOKUP(LEFT(E8587,3),Services,Services,"")))</f>
        <v/>
      </c>
      <c r="J8587" s="3" t="str">
        <f t="shared" si="269"/>
        <v/>
      </c>
    </row>
    <row r="8588" spans="1:10" x14ac:dyDescent="0.35">
      <c r="A8588" s="7" t="str">
        <f>IF('Payments Export'!A8592="","",'Payments Export'!A8592)</f>
        <v/>
      </c>
      <c r="B8588" s="7" t="str">
        <f>IF('Payments Export'!A8592="","",'Payments Export'!B8592)</f>
        <v/>
      </c>
      <c r="C8588" s="7" t="str">
        <f>IF(IFERROR(VALUE('Payments Export'!H8592),'Payments Export'!H8592)&lt;&gt;0,IFERROR(VALUE('Payments Export'!H8592),'Payments Export'!H8592),"")</f>
        <v/>
      </c>
      <c r="D8588" s="7" t="str">
        <f>IF('Payments Export'!I8592="","",'Payments Export'!I8592)</f>
        <v/>
      </c>
      <c r="E8588" s="7" t="str">
        <f t="shared" si="268"/>
        <v/>
      </c>
      <c r="F8588" s="7" t="str">
        <f>IF('Payments Export'!A8592="","",'Payments Export'!N8592)</f>
        <v/>
      </c>
      <c r="G8588" s="7" t="str">
        <f>IF('Payments Export'!A8592="","",'Payments Export'!O8592)</f>
        <v/>
      </c>
      <c r="H8588" s="7" t="str">
        <f>IF('Payments Export'!B8592="","",G8588-F8588)</f>
        <v/>
      </c>
      <c r="I8588" s="3" t="str">
        <f>IF(C8588&lt;&gt;"",_xlfn.XLOOKUP(IFERROR(VALUE(C8588),C8588),'Items database'!A:A,'Items database'!B:B),(_xlfn.XLOOKUP(LEFT(E8588,3),Services,Services,"")))</f>
        <v/>
      </c>
      <c r="J8588" s="3" t="str">
        <f t="shared" si="269"/>
        <v/>
      </c>
    </row>
    <row r="8589" spans="1:10" x14ac:dyDescent="0.35">
      <c r="A8589" s="7" t="str">
        <f>IF('Payments Export'!A8593="","",'Payments Export'!A8593)</f>
        <v/>
      </c>
      <c r="B8589" s="7" t="str">
        <f>IF('Payments Export'!A8593="","",'Payments Export'!B8593)</f>
        <v/>
      </c>
      <c r="C8589" s="7" t="str">
        <f>IF(IFERROR(VALUE('Payments Export'!H8593),'Payments Export'!H8593)&lt;&gt;0,IFERROR(VALUE('Payments Export'!H8593),'Payments Export'!H8593),"")</f>
        <v/>
      </c>
      <c r="D8589" s="7" t="str">
        <f>IF('Payments Export'!I8593="","",'Payments Export'!I8593)</f>
        <v/>
      </c>
      <c r="E8589" s="7" t="str">
        <f t="shared" si="268"/>
        <v/>
      </c>
      <c r="F8589" s="7" t="str">
        <f>IF('Payments Export'!A8593="","",'Payments Export'!N8593)</f>
        <v/>
      </c>
      <c r="G8589" s="7" t="str">
        <f>IF('Payments Export'!A8593="","",'Payments Export'!O8593)</f>
        <v/>
      </c>
      <c r="H8589" s="7" t="str">
        <f>IF('Payments Export'!B8593="","",G8589-F8589)</f>
        <v/>
      </c>
      <c r="I8589" s="3" t="str">
        <f>IF(C8589&lt;&gt;"",_xlfn.XLOOKUP(IFERROR(VALUE(C8589),C8589),'Items database'!A:A,'Items database'!B:B),(_xlfn.XLOOKUP(LEFT(E8589,3),Services,Services,"")))</f>
        <v/>
      </c>
      <c r="J8589" s="3" t="str">
        <f t="shared" si="269"/>
        <v/>
      </c>
    </row>
    <row r="8590" spans="1:10" x14ac:dyDescent="0.35">
      <c r="A8590" s="7" t="str">
        <f>IF('Payments Export'!A8594="","",'Payments Export'!A8594)</f>
        <v/>
      </c>
      <c r="B8590" s="7" t="str">
        <f>IF('Payments Export'!A8594="","",'Payments Export'!B8594)</f>
        <v/>
      </c>
      <c r="C8590" s="7" t="str">
        <f>IF(IFERROR(VALUE('Payments Export'!H8594),'Payments Export'!H8594)&lt;&gt;0,IFERROR(VALUE('Payments Export'!H8594),'Payments Export'!H8594),"")</f>
        <v/>
      </c>
      <c r="D8590" s="7" t="str">
        <f>IF('Payments Export'!I8594="","",'Payments Export'!I8594)</f>
        <v/>
      </c>
      <c r="E8590" s="7" t="str">
        <f t="shared" si="268"/>
        <v/>
      </c>
      <c r="F8590" s="7" t="str">
        <f>IF('Payments Export'!A8594="","",'Payments Export'!N8594)</f>
        <v/>
      </c>
      <c r="G8590" s="7" t="str">
        <f>IF('Payments Export'!A8594="","",'Payments Export'!O8594)</f>
        <v/>
      </c>
      <c r="H8590" s="7" t="str">
        <f>IF('Payments Export'!B8594="","",G8590-F8590)</f>
        <v/>
      </c>
      <c r="I8590" s="3" t="str">
        <f>IF(C8590&lt;&gt;"",_xlfn.XLOOKUP(IFERROR(VALUE(C8590),C8590),'Items database'!A:A,'Items database'!B:B),(_xlfn.XLOOKUP(LEFT(E8590,3),Services,Services,"")))</f>
        <v/>
      </c>
      <c r="J8590" s="3" t="str">
        <f t="shared" si="269"/>
        <v/>
      </c>
    </row>
    <row r="8591" spans="1:10" x14ac:dyDescent="0.35">
      <c r="A8591" s="7" t="str">
        <f>IF('Payments Export'!A8595="","",'Payments Export'!A8595)</f>
        <v/>
      </c>
      <c r="B8591" s="7" t="str">
        <f>IF('Payments Export'!A8595="","",'Payments Export'!B8595)</f>
        <v/>
      </c>
      <c r="C8591" s="7" t="str">
        <f>IF(IFERROR(VALUE('Payments Export'!H8595),'Payments Export'!H8595)&lt;&gt;0,IFERROR(VALUE('Payments Export'!H8595),'Payments Export'!H8595),"")</f>
        <v/>
      </c>
      <c r="D8591" s="7" t="str">
        <f>IF('Payments Export'!I8595="","",'Payments Export'!I8595)</f>
        <v/>
      </c>
      <c r="E8591" s="7" t="str">
        <f t="shared" si="268"/>
        <v/>
      </c>
      <c r="F8591" s="7" t="str">
        <f>IF('Payments Export'!A8595="","",'Payments Export'!N8595)</f>
        <v/>
      </c>
      <c r="G8591" s="7" t="str">
        <f>IF('Payments Export'!A8595="","",'Payments Export'!O8595)</f>
        <v/>
      </c>
      <c r="H8591" s="7" t="str">
        <f>IF('Payments Export'!B8595="","",G8591-F8591)</f>
        <v/>
      </c>
      <c r="I8591" s="3" t="str">
        <f>IF(C8591&lt;&gt;"",_xlfn.XLOOKUP(IFERROR(VALUE(C8591),C8591),'Items database'!A:A,'Items database'!B:B),(_xlfn.XLOOKUP(LEFT(E8591,3),Services,Services,"")))</f>
        <v/>
      </c>
      <c r="J8591" s="3" t="str">
        <f t="shared" si="269"/>
        <v/>
      </c>
    </row>
    <row r="8592" spans="1:10" x14ac:dyDescent="0.35">
      <c r="A8592" s="7" t="str">
        <f>IF('Payments Export'!A8596="","",'Payments Export'!A8596)</f>
        <v/>
      </c>
      <c r="B8592" s="7" t="str">
        <f>IF('Payments Export'!A8596="","",'Payments Export'!B8596)</f>
        <v/>
      </c>
      <c r="C8592" s="7" t="str">
        <f>IF(IFERROR(VALUE('Payments Export'!H8596),'Payments Export'!H8596)&lt;&gt;0,IFERROR(VALUE('Payments Export'!H8596),'Payments Export'!H8596),"")</f>
        <v/>
      </c>
      <c r="D8592" s="7" t="str">
        <f>IF('Payments Export'!I8596="","",'Payments Export'!I8596)</f>
        <v/>
      </c>
      <c r="E8592" s="7" t="str">
        <f t="shared" si="268"/>
        <v/>
      </c>
      <c r="F8592" s="7" t="str">
        <f>IF('Payments Export'!A8596="","",'Payments Export'!N8596)</f>
        <v/>
      </c>
      <c r="G8592" s="7" t="str">
        <f>IF('Payments Export'!A8596="","",'Payments Export'!O8596)</f>
        <v/>
      </c>
      <c r="H8592" s="7" t="str">
        <f>IF('Payments Export'!B8596="","",G8592-F8592)</f>
        <v/>
      </c>
      <c r="I8592" s="3" t="str">
        <f>IF(C8592&lt;&gt;"",_xlfn.XLOOKUP(IFERROR(VALUE(C8592),C8592),'Items database'!A:A,'Items database'!B:B),(_xlfn.XLOOKUP(LEFT(E8592,3),Services,Services,"")))</f>
        <v/>
      </c>
      <c r="J8592" s="3" t="str">
        <f t="shared" si="269"/>
        <v/>
      </c>
    </row>
    <row r="8593" spans="1:10" x14ac:dyDescent="0.35">
      <c r="A8593" s="7" t="str">
        <f>IF('Payments Export'!A8597="","",'Payments Export'!A8597)</f>
        <v/>
      </c>
      <c r="B8593" s="7" t="str">
        <f>IF('Payments Export'!A8597="","",'Payments Export'!B8597)</f>
        <v/>
      </c>
      <c r="C8593" s="7" t="str">
        <f>IF(IFERROR(VALUE('Payments Export'!H8597),'Payments Export'!H8597)&lt;&gt;0,IFERROR(VALUE('Payments Export'!H8597),'Payments Export'!H8597),"")</f>
        <v/>
      </c>
      <c r="D8593" s="7" t="str">
        <f>IF('Payments Export'!I8597="","",'Payments Export'!I8597)</f>
        <v/>
      </c>
      <c r="E8593" s="7" t="str">
        <f t="shared" si="268"/>
        <v/>
      </c>
      <c r="F8593" s="7" t="str">
        <f>IF('Payments Export'!A8597="","",'Payments Export'!N8597)</f>
        <v/>
      </c>
      <c r="G8593" s="7" t="str">
        <f>IF('Payments Export'!A8597="","",'Payments Export'!O8597)</f>
        <v/>
      </c>
      <c r="H8593" s="7" t="str">
        <f>IF('Payments Export'!B8597="","",G8593-F8593)</f>
        <v/>
      </c>
      <c r="I8593" s="3" t="str">
        <f>IF(C8593&lt;&gt;"",_xlfn.XLOOKUP(IFERROR(VALUE(C8593),C8593),'Items database'!A:A,'Items database'!B:B),(_xlfn.XLOOKUP(LEFT(E8593,3),Services,Services,"")))</f>
        <v/>
      </c>
      <c r="J8593" s="3" t="str">
        <f t="shared" si="269"/>
        <v/>
      </c>
    </row>
    <row r="8594" spans="1:10" x14ac:dyDescent="0.35">
      <c r="A8594" s="7" t="str">
        <f>IF('Payments Export'!A8598="","",'Payments Export'!A8598)</f>
        <v/>
      </c>
      <c r="B8594" s="7" t="str">
        <f>IF('Payments Export'!A8598="","",'Payments Export'!B8598)</f>
        <v/>
      </c>
      <c r="C8594" s="7" t="str">
        <f>IF(IFERROR(VALUE('Payments Export'!H8598),'Payments Export'!H8598)&lt;&gt;0,IFERROR(VALUE('Payments Export'!H8598),'Payments Export'!H8598),"")</f>
        <v/>
      </c>
      <c r="D8594" s="7" t="str">
        <f>IF('Payments Export'!I8598="","",'Payments Export'!I8598)</f>
        <v/>
      </c>
      <c r="E8594" s="7" t="str">
        <f t="shared" si="268"/>
        <v/>
      </c>
      <c r="F8594" s="7" t="str">
        <f>IF('Payments Export'!A8598="","",'Payments Export'!N8598)</f>
        <v/>
      </c>
      <c r="G8594" s="7" t="str">
        <f>IF('Payments Export'!A8598="","",'Payments Export'!O8598)</f>
        <v/>
      </c>
      <c r="H8594" s="7" t="str">
        <f>IF('Payments Export'!B8598="","",G8594-F8594)</f>
        <v/>
      </c>
      <c r="I8594" s="3" t="str">
        <f>IF(C8594&lt;&gt;"",_xlfn.XLOOKUP(IFERROR(VALUE(C8594),C8594),'Items database'!A:A,'Items database'!B:B),(_xlfn.XLOOKUP(LEFT(E8594,3),Services,Services,"")))</f>
        <v/>
      </c>
      <c r="J8594" s="3" t="str">
        <f t="shared" si="269"/>
        <v/>
      </c>
    </row>
    <row r="8595" spans="1:10" x14ac:dyDescent="0.35">
      <c r="A8595" s="7" t="str">
        <f>IF('Payments Export'!A8599="","",'Payments Export'!A8599)</f>
        <v/>
      </c>
      <c r="B8595" s="7" t="str">
        <f>IF('Payments Export'!A8599="","",'Payments Export'!B8599)</f>
        <v/>
      </c>
      <c r="C8595" s="7" t="str">
        <f>IF(IFERROR(VALUE('Payments Export'!H8599),'Payments Export'!H8599)&lt;&gt;0,IFERROR(VALUE('Payments Export'!H8599),'Payments Export'!H8599),"")</f>
        <v/>
      </c>
      <c r="D8595" s="7" t="str">
        <f>IF('Payments Export'!I8599="","",'Payments Export'!I8599)</f>
        <v/>
      </c>
      <c r="E8595" s="7" t="str">
        <f t="shared" si="268"/>
        <v/>
      </c>
      <c r="F8595" s="7" t="str">
        <f>IF('Payments Export'!A8599="","",'Payments Export'!N8599)</f>
        <v/>
      </c>
      <c r="G8595" s="7" t="str">
        <f>IF('Payments Export'!A8599="","",'Payments Export'!O8599)</f>
        <v/>
      </c>
      <c r="H8595" s="7" t="str">
        <f>IF('Payments Export'!B8599="","",G8595-F8595)</f>
        <v/>
      </c>
      <c r="I8595" s="3" t="str">
        <f>IF(C8595&lt;&gt;"",_xlfn.XLOOKUP(IFERROR(VALUE(C8595),C8595),'Items database'!A:A,'Items database'!B:B),(_xlfn.XLOOKUP(LEFT(E8595,3),Services,Services,"")))</f>
        <v/>
      </c>
      <c r="J8595" s="3" t="str">
        <f t="shared" si="269"/>
        <v/>
      </c>
    </row>
    <row r="8596" spans="1:10" x14ac:dyDescent="0.35">
      <c r="A8596" s="7" t="str">
        <f>IF('Payments Export'!A8600="","",'Payments Export'!A8600)</f>
        <v/>
      </c>
      <c r="B8596" s="7" t="str">
        <f>IF('Payments Export'!A8600="","",'Payments Export'!B8600)</f>
        <v/>
      </c>
      <c r="C8596" s="7" t="str">
        <f>IF(IFERROR(VALUE('Payments Export'!H8600),'Payments Export'!H8600)&lt;&gt;0,IFERROR(VALUE('Payments Export'!H8600),'Payments Export'!H8600),"")</f>
        <v/>
      </c>
      <c r="D8596" s="7" t="str">
        <f>IF('Payments Export'!I8600="","",'Payments Export'!I8600)</f>
        <v/>
      </c>
      <c r="E8596" s="7" t="str">
        <f t="shared" si="268"/>
        <v/>
      </c>
      <c r="F8596" s="7" t="str">
        <f>IF('Payments Export'!A8600="","",'Payments Export'!N8600)</f>
        <v/>
      </c>
      <c r="G8596" s="7" t="str">
        <f>IF('Payments Export'!A8600="","",'Payments Export'!O8600)</f>
        <v/>
      </c>
      <c r="H8596" s="7" t="str">
        <f>IF('Payments Export'!B8600="","",G8596-F8596)</f>
        <v/>
      </c>
      <c r="I8596" s="3" t="str">
        <f>IF(C8596&lt;&gt;"",_xlfn.XLOOKUP(IFERROR(VALUE(C8596),C8596),'Items database'!A:A,'Items database'!B:B),(_xlfn.XLOOKUP(LEFT(E8596,3),Services,Services,"")))</f>
        <v/>
      </c>
      <c r="J8596" s="3" t="str">
        <f t="shared" si="269"/>
        <v/>
      </c>
    </row>
    <row r="8597" spans="1:10" x14ac:dyDescent="0.35">
      <c r="A8597" s="7" t="str">
        <f>IF('Payments Export'!A8601="","",'Payments Export'!A8601)</f>
        <v/>
      </c>
      <c r="B8597" s="7" t="str">
        <f>IF('Payments Export'!A8601="","",'Payments Export'!B8601)</f>
        <v/>
      </c>
      <c r="C8597" s="7" t="str">
        <f>IF(IFERROR(VALUE('Payments Export'!H8601),'Payments Export'!H8601)&lt;&gt;0,IFERROR(VALUE('Payments Export'!H8601),'Payments Export'!H8601),"")</f>
        <v/>
      </c>
      <c r="D8597" s="7" t="str">
        <f>IF('Payments Export'!I8601="","",'Payments Export'!I8601)</f>
        <v/>
      </c>
      <c r="E8597" s="7" t="str">
        <f t="shared" si="268"/>
        <v/>
      </c>
      <c r="F8597" s="7" t="str">
        <f>IF('Payments Export'!A8601="","",'Payments Export'!N8601)</f>
        <v/>
      </c>
      <c r="G8597" s="7" t="str">
        <f>IF('Payments Export'!A8601="","",'Payments Export'!O8601)</f>
        <v/>
      </c>
      <c r="H8597" s="7" t="str">
        <f>IF('Payments Export'!B8601="","",G8597-F8597)</f>
        <v/>
      </c>
      <c r="I8597" s="3" t="str">
        <f>IF(C8597&lt;&gt;"",_xlfn.XLOOKUP(IFERROR(VALUE(C8597),C8597),'Items database'!A:A,'Items database'!B:B),(_xlfn.XLOOKUP(LEFT(E8597,3),Services,Services,"")))</f>
        <v/>
      </c>
      <c r="J8597" s="3" t="str">
        <f t="shared" si="269"/>
        <v/>
      </c>
    </row>
    <row r="8598" spans="1:10" x14ac:dyDescent="0.35">
      <c r="A8598" s="7" t="str">
        <f>IF('Payments Export'!A8602="","",'Payments Export'!A8602)</f>
        <v/>
      </c>
      <c r="B8598" s="7" t="str">
        <f>IF('Payments Export'!A8602="","",'Payments Export'!B8602)</f>
        <v/>
      </c>
      <c r="C8598" s="7" t="str">
        <f>IF(IFERROR(VALUE('Payments Export'!H8602),'Payments Export'!H8602)&lt;&gt;0,IFERROR(VALUE('Payments Export'!H8602),'Payments Export'!H8602),"")</f>
        <v/>
      </c>
      <c r="D8598" s="7" t="str">
        <f>IF('Payments Export'!I8602="","",'Payments Export'!I8602)</f>
        <v/>
      </c>
      <c r="E8598" s="7" t="str">
        <f t="shared" si="268"/>
        <v/>
      </c>
      <c r="F8598" s="7" t="str">
        <f>IF('Payments Export'!A8602="","",'Payments Export'!N8602)</f>
        <v/>
      </c>
      <c r="G8598" s="7" t="str">
        <f>IF('Payments Export'!A8602="","",'Payments Export'!O8602)</f>
        <v/>
      </c>
      <c r="H8598" s="7" t="str">
        <f>IF('Payments Export'!B8602="","",G8598-F8598)</f>
        <v/>
      </c>
      <c r="I8598" s="3" t="str">
        <f>IF(C8598&lt;&gt;"",_xlfn.XLOOKUP(IFERROR(VALUE(C8598),C8598),'Items database'!A:A,'Items database'!B:B),(_xlfn.XLOOKUP(LEFT(E8598,3),Services,Services,"")))</f>
        <v/>
      </c>
      <c r="J8598" s="3" t="str">
        <f t="shared" si="269"/>
        <v/>
      </c>
    </row>
    <row r="8599" spans="1:10" x14ac:dyDescent="0.35">
      <c r="A8599" s="7" t="str">
        <f>IF('Payments Export'!A8603="","",'Payments Export'!A8603)</f>
        <v/>
      </c>
      <c r="B8599" s="7" t="str">
        <f>IF('Payments Export'!A8603="","",'Payments Export'!B8603)</f>
        <v/>
      </c>
      <c r="C8599" s="7" t="str">
        <f>IF(IFERROR(VALUE('Payments Export'!H8603),'Payments Export'!H8603)&lt;&gt;0,IFERROR(VALUE('Payments Export'!H8603),'Payments Export'!H8603),"")</f>
        <v/>
      </c>
      <c r="D8599" s="7" t="str">
        <f>IF('Payments Export'!I8603="","",'Payments Export'!I8603)</f>
        <v/>
      </c>
      <c r="E8599" s="7" t="str">
        <f t="shared" si="268"/>
        <v/>
      </c>
      <c r="F8599" s="7" t="str">
        <f>IF('Payments Export'!A8603="","",'Payments Export'!N8603)</f>
        <v/>
      </c>
      <c r="G8599" s="7" t="str">
        <f>IF('Payments Export'!A8603="","",'Payments Export'!O8603)</f>
        <v/>
      </c>
      <c r="H8599" s="7" t="str">
        <f>IF('Payments Export'!B8603="","",G8599-F8599)</f>
        <v/>
      </c>
      <c r="I8599" s="3" t="str">
        <f>IF(C8599&lt;&gt;"",_xlfn.XLOOKUP(IFERROR(VALUE(C8599),C8599),'Items database'!A:A,'Items database'!B:B),(_xlfn.XLOOKUP(LEFT(E8599,3),Services,Services,"")))</f>
        <v/>
      </c>
      <c r="J8599" s="3" t="str">
        <f t="shared" si="269"/>
        <v/>
      </c>
    </row>
    <row r="8600" spans="1:10" x14ac:dyDescent="0.35">
      <c r="A8600" s="7" t="str">
        <f>IF('Payments Export'!A8604="","",'Payments Export'!A8604)</f>
        <v/>
      </c>
      <c r="B8600" s="7" t="str">
        <f>IF('Payments Export'!A8604="","",'Payments Export'!B8604)</f>
        <v/>
      </c>
      <c r="C8600" s="7" t="str">
        <f>IF(IFERROR(VALUE('Payments Export'!H8604),'Payments Export'!H8604)&lt;&gt;0,IFERROR(VALUE('Payments Export'!H8604),'Payments Export'!H8604),"")</f>
        <v/>
      </c>
      <c r="D8600" s="7" t="str">
        <f>IF('Payments Export'!I8604="","",'Payments Export'!I8604)</f>
        <v/>
      </c>
      <c r="E8600" s="7" t="str">
        <f t="shared" si="268"/>
        <v/>
      </c>
      <c r="F8600" s="7" t="str">
        <f>IF('Payments Export'!A8604="","",'Payments Export'!N8604)</f>
        <v/>
      </c>
      <c r="G8600" s="7" t="str">
        <f>IF('Payments Export'!A8604="","",'Payments Export'!O8604)</f>
        <v/>
      </c>
      <c r="H8600" s="7" t="str">
        <f>IF('Payments Export'!B8604="","",G8600-F8600)</f>
        <v/>
      </c>
      <c r="I8600" s="3" t="str">
        <f>IF(C8600&lt;&gt;"",_xlfn.XLOOKUP(IFERROR(VALUE(C8600),C8600),'Items database'!A:A,'Items database'!B:B),(_xlfn.XLOOKUP(LEFT(E8600,3),Services,Services,"")))</f>
        <v/>
      </c>
      <c r="J8600" s="3" t="str">
        <f t="shared" si="269"/>
        <v/>
      </c>
    </row>
    <row r="8601" spans="1:10" x14ac:dyDescent="0.35">
      <c r="A8601" s="7" t="str">
        <f>IF('Payments Export'!A8605="","",'Payments Export'!A8605)</f>
        <v/>
      </c>
      <c r="B8601" s="7" t="str">
        <f>IF('Payments Export'!A8605="","",'Payments Export'!B8605)</f>
        <v/>
      </c>
      <c r="C8601" s="7" t="str">
        <f>IF(IFERROR(VALUE('Payments Export'!H8605),'Payments Export'!H8605)&lt;&gt;0,IFERROR(VALUE('Payments Export'!H8605),'Payments Export'!H8605),"")</f>
        <v/>
      </c>
      <c r="D8601" s="7" t="str">
        <f>IF('Payments Export'!I8605="","",'Payments Export'!I8605)</f>
        <v/>
      </c>
      <c r="E8601" s="7" t="str">
        <f t="shared" si="268"/>
        <v/>
      </c>
      <c r="F8601" s="7" t="str">
        <f>IF('Payments Export'!A8605="","",'Payments Export'!N8605)</f>
        <v/>
      </c>
      <c r="G8601" s="7" t="str">
        <f>IF('Payments Export'!A8605="","",'Payments Export'!O8605)</f>
        <v/>
      </c>
      <c r="H8601" s="7" t="str">
        <f>IF('Payments Export'!B8605="","",G8601-F8601)</f>
        <v/>
      </c>
      <c r="I8601" s="3" t="str">
        <f>IF(C8601&lt;&gt;"",_xlfn.XLOOKUP(IFERROR(VALUE(C8601),C8601),'Items database'!A:A,'Items database'!B:B),(_xlfn.XLOOKUP(LEFT(E8601,3),Services,Services,"")))</f>
        <v/>
      </c>
      <c r="J8601" s="3" t="str">
        <f t="shared" si="269"/>
        <v/>
      </c>
    </row>
    <row r="8602" spans="1:10" x14ac:dyDescent="0.35">
      <c r="A8602" s="7" t="str">
        <f>IF('Payments Export'!A8606="","",'Payments Export'!A8606)</f>
        <v/>
      </c>
      <c r="B8602" s="7" t="str">
        <f>IF('Payments Export'!A8606="","",'Payments Export'!B8606)</f>
        <v/>
      </c>
      <c r="C8602" s="7" t="str">
        <f>IF(IFERROR(VALUE('Payments Export'!H8606),'Payments Export'!H8606)&lt;&gt;0,IFERROR(VALUE('Payments Export'!H8606),'Payments Export'!H8606),"")</f>
        <v/>
      </c>
      <c r="D8602" s="7" t="str">
        <f>IF('Payments Export'!I8606="","",'Payments Export'!I8606)</f>
        <v/>
      </c>
      <c r="E8602" s="7" t="str">
        <f t="shared" si="268"/>
        <v/>
      </c>
      <c r="F8602" s="7" t="str">
        <f>IF('Payments Export'!A8606="","",'Payments Export'!N8606)</f>
        <v/>
      </c>
      <c r="G8602" s="7" t="str">
        <f>IF('Payments Export'!A8606="","",'Payments Export'!O8606)</f>
        <v/>
      </c>
      <c r="H8602" s="7" t="str">
        <f>IF('Payments Export'!B8606="","",G8602-F8602)</f>
        <v/>
      </c>
      <c r="I8602" s="3" t="str">
        <f>IF(C8602&lt;&gt;"",_xlfn.XLOOKUP(IFERROR(VALUE(C8602),C8602),'Items database'!A:A,'Items database'!B:B),(_xlfn.XLOOKUP(LEFT(E8602,3),Services,Services,"")))</f>
        <v/>
      </c>
      <c r="J8602" s="3" t="str">
        <f t="shared" si="269"/>
        <v/>
      </c>
    </row>
    <row r="8603" spans="1:10" x14ac:dyDescent="0.35">
      <c r="A8603" s="7" t="str">
        <f>IF('Payments Export'!A8607="","",'Payments Export'!A8607)</f>
        <v/>
      </c>
      <c r="B8603" s="7" t="str">
        <f>IF('Payments Export'!A8607="","",'Payments Export'!B8607)</f>
        <v/>
      </c>
      <c r="C8603" s="7" t="str">
        <f>IF(IFERROR(VALUE('Payments Export'!H8607),'Payments Export'!H8607)&lt;&gt;0,IFERROR(VALUE('Payments Export'!H8607),'Payments Export'!H8607),"")</f>
        <v/>
      </c>
      <c r="D8603" s="7" t="str">
        <f>IF('Payments Export'!I8607="","",'Payments Export'!I8607)</f>
        <v/>
      </c>
      <c r="E8603" s="7" t="str">
        <f t="shared" si="268"/>
        <v/>
      </c>
      <c r="F8603" s="7" t="str">
        <f>IF('Payments Export'!A8607="","",'Payments Export'!N8607)</f>
        <v/>
      </c>
      <c r="G8603" s="7" t="str">
        <f>IF('Payments Export'!A8607="","",'Payments Export'!O8607)</f>
        <v/>
      </c>
      <c r="H8603" s="7" t="str">
        <f>IF('Payments Export'!B8607="","",G8603-F8603)</f>
        <v/>
      </c>
      <c r="I8603" s="3" t="str">
        <f>IF(C8603&lt;&gt;"",_xlfn.XLOOKUP(IFERROR(VALUE(C8603),C8603),'Items database'!A:A,'Items database'!B:B),(_xlfn.XLOOKUP(LEFT(E8603,3),Services,Services,"")))</f>
        <v/>
      </c>
      <c r="J8603" s="3" t="str">
        <f t="shared" si="269"/>
        <v/>
      </c>
    </row>
    <row r="8604" spans="1:10" x14ac:dyDescent="0.35">
      <c r="A8604" s="7" t="str">
        <f>IF('Payments Export'!A8608="","",'Payments Export'!A8608)</f>
        <v/>
      </c>
      <c r="B8604" s="7" t="str">
        <f>IF('Payments Export'!A8608="","",'Payments Export'!B8608)</f>
        <v/>
      </c>
      <c r="C8604" s="7" t="str">
        <f>IF(IFERROR(VALUE('Payments Export'!H8608),'Payments Export'!H8608)&lt;&gt;0,IFERROR(VALUE('Payments Export'!H8608),'Payments Export'!H8608),"")</f>
        <v/>
      </c>
      <c r="D8604" s="7" t="str">
        <f>IF('Payments Export'!I8608="","",'Payments Export'!I8608)</f>
        <v/>
      </c>
      <c r="E8604" s="7" t="str">
        <f t="shared" si="268"/>
        <v/>
      </c>
      <c r="F8604" s="7" t="str">
        <f>IF('Payments Export'!A8608="","",'Payments Export'!N8608)</f>
        <v/>
      </c>
      <c r="G8604" s="7" t="str">
        <f>IF('Payments Export'!A8608="","",'Payments Export'!O8608)</f>
        <v/>
      </c>
      <c r="H8604" s="7" t="str">
        <f>IF('Payments Export'!B8608="","",G8604-F8604)</f>
        <v/>
      </c>
      <c r="I8604" s="3" t="str">
        <f>IF(C8604&lt;&gt;"",_xlfn.XLOOKUP(IFERROR(VALUE(C8604),C8604),'Items database'!A:A,'Items database'!B:B),(_xlfn.XLOOKUP(LEFT(E8604,3),Services,Services,"")))</f>
        <v/>
      </c>
      <c r="J8604" s="3" t="str">
        <f t="shared" si="269"/>
        <v/>
      </c>
    </row>
    <row r="8605" spans="1:10" x14ac:dyDescent="0.35">
      <c r="A8605" s="7" t="str">
        <f>IF('Payments Export'!A8609="","",'Payments Export'!A8609)</f>
        <v/>
      </c>
      <c r="B8605" s="7" t="str">
        <f>IF('Payments Export'!A8609="","",'Payments Export'!B8609)</f>
        <v/>
      </c>
      <c r="C8605" s="7" t="str">
        <f>IF(IFERROR(VALUE('Payments Export'!H8609),'Payments Export'!H8609)&lt;&gt;0,IFERROR(VALUE('Payments Export'!H8609),'Payments Export'!H8609),"")</f>
        <v/>
      </c>
      <c r="D8605" s="7" t="str">
        <f>IF('Payments Export'!I8609="","",'Payments Export'!I8609)</f>
        <v/>
      </c>
      <c r="E8605" s="7" t="str">
        <f t="shared" si="268"/>
        <v/>
      </c>
      <c r="F8605" s="7" t="str">
        <f>IF('Payments Export'!A8609="","",'Payments Export'!N8609)</f>
        <v/>
      </c>
      <c r="G8605" s="7" t="str">
        <f>IF('Payments Export'!A8609="","",'Payments Export'!O8609)</f>
        <v/>
      </c>
      <c r="H8605" s="7" t="str">
        <f>IF('Payments Export'!B8609="","",G8605-F8605)</f>
        <v/>
      </c>
      <c r="I8605" s="3" t="str">
        <f>IF(C8605&lt;&gt;"",_xlfn.XLOOKUP(IFERROR(VALUE(C8605),C8605),'Items database'!A:A,'Items database'!B:B),(_xlfn.XLOOKUP(LEFT(E8605,3),Services,Services,"")))</f>
        <v/>
      </c>
      <c r="J8605" s="3" t="str">
        <f t="shared" si="269"/>
        <v/>
      </c>
    </row>
    <row r="8606" spans="1:10" x14ac:dyDescent="0.35">
      <c r="A8606" s="7" t="str">
        <f>IF('Payments Export'!A8610="","",'Payments Export'!A8610)</f>
        <v/>
      </c>
      <c r="B8606" s="7" t="str">
        <f>IF('Payments Export'!A8610="","",'Payments Export'!B8610)</f>
        <v/>
      </c>
      <c r="C8606" s="7" t="str">
        <f>IF(IFERROR(VALUE('Payments Export'!H8610),'Payments Export'!H8610)&lt;&gt;0,IFERROR(VALUE('Payments Export'!H8610),'Payments Export'!H8610),"")</f>
        <v/>
      </c>
      <c r="D8606" s="7" t="str">
        <f>IF('Payments Export'!I8610="","",'Payments Export'!I8610)</f>
        <v/>
      </c>
      <c r="E8606" s="7" t="str">
        <f t="shared" si="268"/>
        <v/>
      </c>
      <c r="F8606" s="7" t="str">
        <f>IF('Payments Export'!A8610="","",'Payments Export'!N8610)</f>
        <v/>
      </c>
      <c r="G8606" s="7" t="str">
        <f>IF('Payments Export'!A8610="","",'Payments Export'!O8610)</f>
        <v/>
      </c>
      <c r="H8606" s="7" t="str">
        <f>IF('Payments Export'!B8610="","",G8606-F8606)</f>
        <v/>
      </c>
      <c r="I8606" s="3" t="str">
        <f>IF(C8606&lt;&gt;"",_xlfn.XLOOKUP(IFERROR(VALUE(C8606),C8606),'Items database'!A:A,'Items database'!B:B),(_xlfn.XLOOKUP(LEFT(E8606,3),Services,Services,"")))</f>
        <v/>
      </c>
      <c r="J8606" s="3" t="str">
        <f t="shared" si="269"/>
        <v/>
      </c>
    </row>
    <row r="8607" spans="1:10" x14ac:dyDescent="0.35">
      <c r="A8607" s="7" t="str">
        <f>IF('Payments Export'!A8611="","",'Payments Export'!A8611)</f>
        <v/>
      </c>
      <c r="B8607" s="7" t="str">
        <f>IF('Payments Export'!A8611="","",'Payments Export'!B8611)</f>
        <v/>
      </c>
      <c r="C8607" s="7" t="str">
        <f>IF(IFERROR(VALUE('Payments Export'!H8611),'Payments Export'!H8611)&lt;&gt;0,IFERROR(VALUE('Payments Export'!H8611),'Payments Export'!H8611),"")</f>
        <v/>
      </c>
      <c r="D8607" s="7" t="str">
        <f>IF('Payments Export'!I8611="","",'Payments Export'!I8611)</f>
        <v/>
      </c>
      <c r="E8607" s="7" t="str">
        <f t="shared" si="268"/>
        <v/>
      </c>
      <c r="F8607" s="7" t="str">
        <f>IF('Payments Export'!A8611="","",'Payments Export'!N8611)</f>
        <v/>
      </c>
      <c r="G8607" s="7" t="str">
        <f>IF('Payments Export'!A8611="","",'Payments Export'!O8611)</f>
        <v/>
      </c>
      <c r="H8607" s="7" t="str">
        <f>IF('Payments Export'!B8611="","",G8607-F8607)</f>
        <v/>
      </c>
      <c r="I8607" s="3" t="str">
        <f>IF(C8607&lt;&gt;"",_xlfn.XLOOKUP(IFERROR(VALUE(C8607),C8607),'Items database'!A:A,'Items database'!B:B),(_xlfn.XLOOKUP(LEFT(E8607,3),Services,Services,"")))</f>
        <v/>
      </c>
      <c r="J8607" s="3" t="str">
        <f t="shared" si="269"/>
        <v/>
      </c>
    </row>
    <row r="8608" spans="1:10" x14ac:dyDescent="0.35">
      <c r="A8608" s="7" t="str">
        <f>IF('Payments Export'!A8612="","",'Payments Export'!A8612)</f>
        <v/>
      </c>
      <c r="B8608" s="7" t="str">
        <f>IF('Payments Export'!A8612="","",'Payments Export'!B8612)</f>
        <v/>
      </c>
      <c r="C8608" s="7" t="str">
        <f>IF(IFERROR(VALUE('Payments Export'!H8612),'Payments Export'!H8612)&lt;&gt;0,IFERROR(VALUE('Payments Export'!H8612),'Payments Export'!H8612),"")</f>
        <v/>
      </c>
      <c r="D8608" s="7" t="str">
        <f>IF('Payments Export'!I8612="","",'Payments Export'!I8612)</f>
        <v/>
      </c>
      <c r="E8608" s="7" t="str">
        <f t="shared" si="268"/>
        <v/>
      </c>
      <c r="F8608" s="7" t="str">
        <f>IF('Payments Export'!A8612="","",'Payments Export'!N8612)</f>
        <v/>
      </c>
      <c r="G8608" s="7" t="str">
        <f>IF('Payments Export'!A8612="","",'Payments Export'!O8612)</f>
        <v/>
      </c>
      <c r="H8608" s="7" t="str">
        <f>IF('Payments Export'!B8612="","",G8608-F8608)</f>
        <v/>
      </c>
      <c r="I8608" s="3" t="str">
        <f>IF(C8608&lt;&gt;"",_xlfn.XLOOKUP(IFERROR(VALUE(C8608),C8608),'Items database'!A:A,'Items database'!B:B),(_xlfn.XLOOKUP(LEFT(E8608,3),Services,Services,"")))</f>
        <v/>
      </c>
      <c r="J8608" s="3" t="str">
        <f t="shared" si="269"/>
        <v/>
      </c>
    </row>
    <row r="8609" spans="1:10" x14ac:dyDescent="0.35">
      <c r="A8609" s="7" t="str">
        <f>IF('Payments Export'!A8613="","",'Payments Export'!A8613)</f>
        <v/>
      </c>
      <c r="B8609" s="7" t="str">
        <f>IF('Payments Export'!A8613="","",'Payments Export'!B8613)</f>
        <v/>
      </c>
      <c r="C8609" s="7" t="str">
        <f>IF(IFERROR(VALUE('Payments Export'!H8613),'Payments Export'!H8613)&lt;&gt;0,IFERROR(VALUE('Payments Export'!H8613),'Payments Export'!H8613),"")</f>
        <v/>
      </c>
      <c r="D8609" s="7" t="str">
        <f>IF('Payments Export'!I8613="","",'Payments Export'!I8613)</f>
        <v/>
      </c>
      <c r="E8609" s="7" t="str">
        <f t="shared" si="268"/>
        <v/>
      </c>
      <c r="F8609" s="7" t="str">
        <f>IF('Payments Export'!A8613="","",'Payments Export'!N8613)</f>
        <v/>
      </c>
      <c r="G8609" s="7" t="str">
        <f>IF('Payments Export'!A8613="","",'Payments Export'!O8613)</f>
        <v/>
      </c>
      <c r="H8609" s="7" t="str">
        <f>IF('Payments Export'!B8613="","",G8609-F8609)</f>
        <v/>
      </c>
      <c r="I8609" s="3" t="str">
        <f>IF(C8609&lt;&gt;"",_xlfn.XLOOKUP(IFERROR(VALUE(C8609),C8609),'Items database'!A:A,'Items database'!B:B),(_xlfn.XLOOKUP(LEFT(E8609,3),Services,Services,"")))</f>
        <v/>
      </c>
      <c r="J8609" s="3" t="str">
        <f t="shared" si="269"/>
        <v/>
      </c>
    </row>
    <row r="8610" spans="1:10" x14ac:dyDescent="0.35">
      <c r="A8610" s="7" t="str">
        <f>IF('Payments Export'!A8614="","",'Payments Export'!A8614)</f>
        <v/>
      </c>
      <c r="B8610" s="7" t="str">
        <f>IF('Payments Export'!A8614="","",'Payments Export'!B8614)</f>
        <v/>
      </c>
      <c r="C8610" s="7" t="str">
        <f>IF(IFERROR(VALUE('Payments Export'!H8614),'Payments Export'!H8614)&lt;&gt;0,IFERROR(VALUE('Payments Export'!H8614),'Payments Export'!H8614),"")</f>
        <v/>
      </c>
      <c r="D8610" s="7" t="str">
        <f>IF('Payments Export'!I8614="","",'Payments Export'!I8614)</f>
        <v/>
      </c>
      <c r="E8610" s="7" t="str">
        <f t="shared" si="268"/>
        <v/>
      </c>
      <c r="F8610" s="7" t="str">
        <f>IF('Payments Export'!A8614="","",'Payments Export'!N8614)</f>
        <v/>
      </c>
      <c r="G8610" s="7" t="str">
        <f>IF('Payments Export'!A8614="","",'Payments Export'!O8614)</f>
        <v/>
      </c>
      <c r="H8610" s="7" t="str">
        <f>IF('Payments Export'!B8614="","",G8610-F8610)</f>
        <v/>
      </c>
      <c r="I8610" s="3" t="str">
        <f>IF(C8610&lt;&gt;"",_xlfn.XLOOKUP(IFERROR(VALUE(C8610),C8610),'Items database'!A:A,'Items database'!B:B),(_xlfn.XLOOKUP(LEFT(E8610,3),Services,Services,"")))</f>
        <v/>
      </c>
      <c r="J8610" s="3" t="str">
        <f t="shared" si="269"/>
        <v/>
      </c>
    </row>
    <row r="8611" spans="1:10" x14ac:dyDescent="0.35">
      <c r="A8611" s="7" t="str">
        <f>IF('Payments Export'!A8615="","",'Payments Export'!A8615)</f>
        <v/>
      </c>
      <c r="B8611" s="7" t="str">
        <f>IF('Payments Export'!A8615="","",'Payments Export'!B8615)</f>
        <v/>
      </c>
      <c r="C8611" s="7" t="str">
        <f>IF(IFERROR(VALUE('Payments Export'!H8615),'Payments Export'!H8615)&lt;&gt;0,IFERROR(VALUE('Payments Export'!H8615),'Payments Export'!H8615),"")</f>
        <v/>
      </c>
      <c r="D8611" s="7" t="str">
        <f>IF('Payments Export'!I8615="","",'Payments Export'!I8615)</f>
        <v/>
      </c>
      <c r="E8611" s="7" t="str">
        <f t="shared" si="268"/>
        <v/>
      </c>
      <c r="F8611" s="7" t="str">
        <f>IF('Payments Export'!A8615="","",'Payments Export'!N8615)</f>
        <v/>
      </c>
      <c r="G8611" s="7" t="str">
        <f>IF('Payments Export'!A8615="","",'Payments Export'!O8615)</f>
        <v/>
      </c>
      <c r="H8611" s="7" t="str">
        <f>IF('Payments Export'!B8615="","",G8611-F8611)</f>
        <v/>
      </c>
      <c r="I8611" s="3" t="str">
        <f>IF(C8611&lt;&gt;"",_xlfn.XLOOKUP(IFERROR(VALUE(C8611),C8611),'Items database'!A:A,'Items database'!B:B),(_xlfn.XLOOKUP(LEFT(E8611,3),Services,Services,"")))</f>
        <v/>
      </c>
      <c r="J8611" s="3" t="str">
        <f t="shared" si="269"/>
        <v/>
      </c>
    </row>
    <row r="8612" spans="1:10" x14ac:dyDescent="0.35">
      <c r="A8612" s="7" t="str">
        <f>IF('Payments Export'!A8616="","",'Payments Export'!A8616)</f>
        <v/>
      </c>
      <c r="B8612" s="7" t="str">
        <f>IF('Payments Export'!A8616="","",'Payments Export'!B8616)</f>
        <v/>
      </c>
      <c r="C8612" s="7" t="str">
        <f>IF(IFERROR(VALUE('Payments Export'!H8616),'Payments Export'!H8616)&lt;&gt;0,IFERROR(VALUE('Payments Export'!H8616),'Payments Export'!H8616),"")</f>
        <v/>
      </c>
      <c r="D8612" s="7" t="str">
        <f>IF('Payments Export'!I8616="","",'Payments Export'!I8616)</f>
        <v/>
      </c>
      <c r="E8612" s="7" t="str">
        <f t="shared" si="268"/>
        <v/>
      </c>
      <c r="F8612" s="7" t="str">
        <f>IF('Payments Export'!A8616="","",'Payments Export'!N8616)</f>
        <v/>
      </c>
      <c r="G8612" s="7" t="str">
        <f>IF('Payments Export'!A8616="","",'Payments Export'!O8616)</f>
        <v/>
      </c>
      <c r="H8612" s="7" t="str">
        <f>IF('Payments Export'!B8616="","",G8612-F8612)</f>
        <v/>
      </c>
      <c r="I8612" s="3" t="str">
        <f>IF(C8612&lt;&gt;"",_xlfn.XLOOKUP(IFERROR(VALUE(C8612),C8612),'Items database'!A:A,'Items database'!B:B),(_xlfn.XLOOKUP(LEFT(E8612,3),Services,Services,"")))</f>
        <v/>
      </c>
      <c r="J8612" s="3" t="str">
        <f t="shared" si="269"/>
        <v/>
      </c>
    </row>
    <row r="8613" spans="1:10" x14ac:dyDescent="0.35">
      <c r="A8613" s="7" t="str">
        <f>IF('Payments Export'!A8617="","",'Payments Export'!A8617)</f>
        <v/>
      </c>
      <c r="B8613" s="7" t="str">
        <f>IF('Payments Export'!A8617="","",'Payments Export'!B8617)</f>
        <v/>
      </c>
      <c r="C8613" s="7" t="str">
        <f>IF(IFERROR(VALUE('Payments Export'!H8617),'Payments Export'!H8617)&lt;&gt;0,IFERROR(VALUE('Payments Export'!H8617),'Payments Export'!H8617),"")</f>
        <v/>
      </c>
      <c r="D8613" s="7" t="str">
        <f>IF('Payments Export'!I8617="","",'Payments Export'!I8617)</f>
        <v/>
      </c>
      <c r="E8613" s="7" t="str">
        <f t="shared" si="268"/>
        <v/>
      </c>
      <c r="F8613" s="7" t="str">
        <f>IF('Payments Export'!A8617="","",'Payments Export'!N8617)</f>
        <v/>
      </c>
      <c r="G8613" s="7" t="str">
        <f>IF('Payments Export'!A8617="","",'Payments Export'!O8617)</f>
        <v/>
      </c>
      <c r="H8613" s="7" t="str">
        <f>IF('Payments Export'!B8617="","",G8613-F8613)</f>
        <v/>
      </c>
      <c r="I8613" s="3" t="str">
        <f>IF(C8613&lt;&gt;"",_xlfn.XLOOKUP(IFERROR(VALUE(C8613),C8613),'Items database'!A:A,'Items database'!B:B),(_xlfn.XLOOKUP(LEFT(E8613,3),Services,Services,"")))</f>
        <v/>
      </c>
      <c r="J8613" s="3" t="str">
        <f t="shared" si="269"/>
        <v/>
      </c>
    </row>
    <row r="8614" spans="1:10" x14ac:dyDescent="0.35">
      <c r="A8614" s="7" t="str">
        <f>IF('Payments Export'!A8618="","",'Payments Export'!A8618)</f>
        <v/>
      </c>
      <c r="B8614" s="7" t="str">
        <f>IF('Payments Export'!A8618="","",'Payments Export'!B8618)</f>
        <v/>
      </c>
      <c r="C8614" s="7" t="str">
        <f>IF(IFERROR(VALUE('Payments Export'!H8618),'Payments Export'!H8618)&lt;&gt;0,IFERROR(VALUE('Payments Export'!H8618),'Payments Export'!H8618),"")</f>
        <v/>
      </c>
      <c r="D8614" s="7" t="str">
        <f>IF('Payments Export'!I8618="","",'Payments Export'!I8618)</f>
        <v/>
      </c>
      <c r="E8614" s="7" t="str">
        <f t="shared" si="268"/>
        <v/>
      </c>
      <c r="F8614" s="7" t="str">
        <f>IF('Payments Export'!A8618="","",'Payments Export'!N8618)</f>
        <v/>
      </c>
      <c r="G8614" s="7" t="str">
        <f>IF('Payments Export'!A8618="","",'Payments Export'!O8618)</f>
        <v/>
      </c>
      <c r="H8614" s="7" t="str">
        <f>IF('Payments Export'!B8618="","",G8614-F8614)</f>
        <v/>
      </c>
      <c r="I8614" s="3" t="str">
        <f>IF(C8614&lt;&gt;"",_xlfn.XLOOKUP(IFERROR(VALUE(C8614),C8614),'Items database'!A:A,'Items database'!B:B),(_xlfn.XLOOKUP(LEFT(E8614,3),Services,Services,"")))</f>
        <v/>
      </c>
      <c r="J8614" s="3" t="str">
        <f t="shared" si="269"/>
        <v/>
      </c>
    </row>
    <row r="8615" spans="1:10" x14ac:dyDescent="0.35">
      <c r="A8615" s="7" t="str">
        <f>IF('Payments Export'!A8619="","",'Payments Export'!A8619)</f>
        <v/>
      </c>
      <c r="B8615" s="7" t="str">
        <f>IF('Payments Export'!A8619="","",'Payments Export'!B8619)</f>
        <v/>
      </c>
      <c r="C8615" s="7" t="str">
        <f>IF(IFERROR(VALUE('Payments Export'!H8619),'Payments Export'!H8619)&lt;&gt;0,IFERROR(VALUE('Payments Export'!H8619),'Payments Export'!H8619),"")</f>
        <v/>
      </c>
      <c r="D8615" s="7" t="str">
        <f>IF('Payments Export'!I8619="","",'Payments Export'!I8619)</f>
        <v/>
      </c>
      <c r="E8615" s="7" t="str">
        <f t="shared" si="268"/>
        <v/>
      </c>
      <c r="F8615" s="7" t="str">
        <f>IF('Payments Export'!A8619="","",'Payments Export'!N8619)</f>
        <v/>
      </c>
      <c r="G8615" s="7" t="str">
        <f>IF('Payments Export'!A8619="","",'Payments Export'!O8619)</f>
        <v/>
      </c>
      <c r="H8615" s="7" t="str">
        <f>IF('Payments Export'!B8619="","",G8615-F8615)</f>
        <v/>
      </c>
      <c r="I8615" s="3" t="str">
        <f>IF(C8615&lt;&gt;"",_xlfn.XLOOKUP(IFERROR(VALUE(C8615),C8615),'Items database'!A:A,'Items database'!B:B),(_xlfn.XLOOKUP(LEFT(E8615,3),Services,Services,"")))</f>
        <v/>
      </c>
      <c r="J8615" s="3" t="str">
        <f t="shared" si="269"/>
        <v/>
      </c>
    </row>
    <row r="8616" spans="1:10" x14ac:dyDescent="0.35">
      <c r="A8616" s="7" t="str">
        <f>IF('Payments Export'!A8620="","",'Payments Export'!A8620)</f>
        <v/>
      </c>
      <c r="B8616" s="7" t="str">
        <f>IF('Payments Export'!A8620="","",'Payments Export'!B8620)</f>
        <v/>
      </c>
      <c r="C8616" s="7" t="str">
        <f>IF(IFERROR(VALUE('Payments Export'!H8620),'Payments Export'!H8620)&lt;&gt;0,IFERROR(VALUE('Payments Export'!H8620),'Payments Export'!H8620),"")</f>
        <v/>
      </c>
      <c r="D8616" s="7" t="str">
        <f>IF('Payments Export'!I8620="","",'Payments Export'!I8620)</f>
        <v/>
      </c>
      <c r="E8616" s="7" t="str">
        <f t="shared" si="268"/>
        <v/>
      </c>
      <c r="F8616" s="7" t="str">
        <f>IF('Payments Export'!A8620="","",'Payments Export'!N8620)</f>
        <v/>
      </c>
      <c r="G8616" s="7" t="str">
        <f>IF('Payments Export'!A8620="","",'Payments Export'!O8620)</f>
        <v/>
      </c>
      <c r="H8616" s="7" t="str">
        <f>IF('Payments Export'!B8620="","",G8616-F8616)</f>
        <v/>
      </c>
      <c r="I8616" s="3" t="str">
        <f>IF(C8616&lt;&gt;"",_xlfn.XLOOKUP(IFERROR(VALUE(C8616),C8616),'Items database'!A:A,'Items database'!B:B),(_xlfn.XLOOKUP(LEFT(E8616,3),Services,Services,"")))</f>
        <v/>
      </c>
      <c r="J8616" s="3" t="str">
        <f t="shared" si="269"/>
        <v/>
      </c>
    </row>
    <row r="8617" spans="1:10" x14ac:dyDescent="0.35">
      <c r="A8617" s="7" t="str">
        <f>IF('Payments Export'!A8621="","",'Payments Export'!A8621)</f>
        <v/>
      </c>
      <c r="B8617" s="7" t="str">
        <f>IF('Payments Export'!A8621="","",'Payments Export'!B8621)</f>
        <v/>
      </c>
      <c r="C8617" s="7" t="str">
        <f>IF(IFERROR(VALUE('Payments Export'!H8621),'Payments Export'!H8621)&lt;&gt;0,IFERROR(VALUE('Payments Export'!H8621),'Payments Export'!H8621),"")</f>
        <v/>
      </c>
      <c r="D8617" s="7" t="str">
        <f>IF('Payments Export'!I8621="","",'Payments Export'!I8621)</f>
        <v/>
      </c>
      <c r="E8617" s="7" t="str">
        <f t="shared" si="268"/>
        <v/>
      </c>
      <c r="F8617" s="7" t="str">
        <f>IF('Payments Export'!A8621="","",'Payments Export'!N8621)</f>
        <v/>
      </c>
      <c r="G8617" s="7" t="str">
        <f>IF('Payments Export'!A8621="","",'Payments Export'!O8621)</f>
        <v/>
      </c>
      <c r="H8617" s="7" t="str">
        <f>IF('Payments Export'!B8621="","",G8617-F8617)</f>
        <v/>
      </c>
      <c r="I8617" s="3" t="str">
        <f>IF(C8617&lt;&gt;"",_xlfn.XLOOKUP(IFERROR(VALUE(C8617),C8617),'Items database'!A:A,'Items database'!B:B),(_xlfn.XLOOKUP(LEFT(E8617,3),Services,Services,"")))</f>
        <v/>
      </c>
      <c r="J8617" s="3" t="str">
        <f t="shared" si="269"/>
        <v/>
      </c>
    </row>
    <row r="8618" spans="1:10" x14ac:dyDescent="0.35">
      <c r="A8618" s="7" t="str">
        <f>IF('Payments Export'!A8622="","",'Payments Export'!A8622)</f>
        <v/>
      </c>
      <c r="B8618" s="7" t="str">
        <f>IF('Payments Export'!A8622="","",'Payments Export'!B8622)</f>
        <v/>
      </c>
      <c r="C8618" s="7" t="str">
        <f>IF(IFERROR(VALUE('Payments Export'!H8622),'Payments Export'!H8622)&lt;&gt;0,IFERROR(VALUE('Payments Export'!H8622),'Payments Export'!H8622),"")</f>
        <v/>
      </c>
      <c r="D8618" s="7" t="str">
        <f>IF('Payments Export'!I8622="","",'Payments Export'!I8622)</f>
        <v/>
      </c>
      <c r="E8618" s="7" t="str">
        <f t="shared" si="268"/>
        <v/>
      </c>
      <c r="F8618" s="7" t="str">
        <f>IF('Payments Export'!A8622="","",'Payments Export'!N8622)</f>
        <v/>
      </c>
      <c r="G8618" s="7" t="str">
        <f>IF('Payments Export'!A8622="","",'Payments Export'!O8622)</f>
        <v/>
      </c>
      <c r="H8618" s="7" t="str">
        <f>IF('Payments Export'!B8622="","",G8618-F8618)</f>
        <v/>
      </c>
      <c r="I8618" s="3" t="str">
        <f>IF(C8618&lt;&gt;"",_xlfn.XLOOKUP(IFERROR(VALUE(C8618),C8618),'Items database'!A:A,'Items database'!B:B),(_xlfn.XLOOKUP(LEFT(E8618,3),Services,Services,"")))</f>
        <v/>
      </c>
      <c r="J8618" s="3" t="str">
        <f t="shared" si="269"/>
        <v/>
      </c>
    </row>
    <row r="8619" spans="1:10" x14ac:dyDescent="0.35">
      <c r="A8619" s="7" t="str">
        <f>IF('Payments Export'!A8623="","",'Payments Export'!A8623)</f>
        <v/>
      </c>
      <c r="B8619" s="7" t="str">
        <f>IF('Payments Export'!A8623="","",'Payments Export'!B8623)</f>
        <v/>
      </c>
      <c r="C8619" s="7" t="str">
        <f>IF(IFERROR(VALUE('Payments Export'!H8623),'Payments Export'!H8623)&lt;&gt;0,IFERROR(VALUE('Payments Export'!H8623),'Payments Export'!H8623),"")</f>
        <v/>
      </c>
      <c r="D8619" s="7" t="str">
        <f>IF('Payments Export'!I8623="","",'Payments Export'!I8623)</f>
        <v/>
      </c>
      <c r="E8619" s="7" t="str">
        <f t="shared" si="268"/>
        <v/>
      </c>
      <c r="F8619" s="7" t="str">
        <f>IF('Payments Export'!A8623="","",'Payments Export'!N8623)</f>
        <v/>
      </c>
      <c r="G8619" s="7" t="str">
        <f>IF('Payments Export'!A8623="","",'Payments Export'!O8623)</f>
        <v/>
      </c>
      <c r="H8619" s="7" t="str">
        <f>IF('Payments Export'!B8623="","",G8619-F8619)</f>
        <v/>
      </c>
      <c r="I8619" s="3" t="str">
        <f>IF(C8619&lt;&gt;"",_xlfn.XLOOKUP(IFERROR(VALUE(C8619),C8619),'Items database'!A:A,'Items database'!B:B),(_xlfn.XLOOKUP(LEFT(E8619,3),Services,Services,"")))</f>
        <v/>
      </c>
      <c r="J8619" s="3" t="str">
        <f t="shared" si="269"/>
        <v/>
      </c>
    </row>
    <row r="8620" spans="1:10" x14ac:dyDescent="0.35">
      <c r="A8620" s="7" t="str">
        <f>IF('Payments Export'!A8624="","",'Payments Export'!A8624)</f>
        <v/>
      </c>
      <c r="B8620" s="7" t="str">
        <f>IF('Payments Export'!A8624="","",'Payments Export'!B8624)</f>
        <v/>
      </c>
      <c r="C8620" s="7" t="str">
        <f>IF(IFERROR(VALUE('Payments Export'!H8624),'Payments Export'!H8624)&lt;&gt;0,IFERROR(VALUE('Payments Export'!H8624),'Payments Export'!H8624),"")</f>
        <v/>
      </c>
      <c r="D8620" s="7" t="str">
        <f>IF('Payments Export'!I8624="","",'Payments Export'!I8624)</f>
        <v/>
      </c>
      <c r="E8620" s="7" t="str">
        <f t="shared" si="268"/>
        <v/>
      </c>
      <c r="F8620" s="7" t="str">
        <f>IF('Payments Export'!A8624="","",'Payments Export'!N8624)</f>
        <v/>
      </c>
      <c r="G8620" s="7" t="str">
        <f>IF('Payments Export'!A8624="","",'Payments Export'!O8624)</f>
        <v/>
      </c>
      <c r="H8620" s="7" t="str">
        <f>IF('Payments Export'!B8624="","",G8620-F8620)</f>
        <v/>
      </c>
      <c r="I8620" s="3" t="str">
        <f>IF(C8620&lt;&gt;"",_xlfn.XLOOKUP(IFERROR(VALUE(C8620),C8620),'Items database'!A:A,'Items database'!B:B),(_xlfn.XLOOKUP(LEFT(E8620,3),Services,Services,"")))</f>
        <v/>
      </c>
      <c r="J8620" s="3" t="str">
        <f t="shared" si="269"/>
        <v/>
      </c>
    </row>
    <row r="8621" spans="1:10" x14ac:dyDescent="0.35">
      <c r="A8621" s="7" t="str">
        <f>IF('Payments Export'!A8625="","",'Payments Export'!A8625)</f>
        <v/>
      </c>
      <c r="B8621" s="7" t="str">
        <f>IF('Payments Export'!A8625="","",'Payments Export'!B8625)</f>
        <v/>
      </c>
      <c r="C8621" s="7" t="str">
        <f>IF(IFERROR(VALUE('Payments Export'!H8625),'Payments Export'!H8625)&lt;&gt;0,IFERROR(VALUE('Payments Export'!H8625),'Payments Export'!H8625),"")</f>
        <v/>
      </c>
      <c r="D8621" s="7" t="str">
        <f>IF('Payments Export'!I8625="","",'Payments Export'!I8625)</f>
        <v/>
      </c>
      <c r="E8621" s="7" t="str">
        <f t="shared" si="268"/>
        <v/>
      </c>
      <c r="F8621" s="7" t="str">
        <f>IF('Payments Export'!A8625="","",'Payments Export'!N8625)</f>
        <v/>
      </c>
      <c r="G8621" s="7" t="str">
        <f>IF('Payments Export'!A8625="","",'Payments Export'!O8625)</f>
        <v/>
      </c>
      <c r="H8621" s="7" t="str">
        <f>IF('Payments Export'!B8625="","",G8621-F8621)</f>
        <v/>
      </c>
      <c r="I8621" s="3" t="str">
        <f>IF(C8621&lt;&gt;"",_xlfn.XLOOKUP(IFERROR(VALUE(C8621),C8621),'Items database'!A:A,'Items database'!B:B),(_xlfn.XLOOKUP(LEFT(E8621,3),Services,Services,"")))</f>
        <v/>
      </c>
      <c r="J8621" s="3" t="str">
        <f t="shared" si="269"/>
        <v/>
      </c>
    </row>
    <row r="8622" spans="1:10" x14ac:dyDescent="0.35">
      <c r="A8622" s="7" t="str">
        <f>IF('Payments Export'!A8626="","",'Payments Export'!A8626)</f>
        <v/>
      </c>
      <c r="B8622" s="7" t="str">
        <f>IF('Payments Export'!A8626="","",'Payments Export'!B8626)</f>
        <v/>
      </c>
      <c r="C8622" s="7" t="str">
        <f>IF(IFERROR(VALUE('Payments Export'!H8626),'Payments Export'!H8626)&lt;&gt;0,IFERROR(VALUE('Payments Export'!H8626),'Payments Export'!H8626),"")</f>
        <v/>
      </c>
      <c r="D8622" s="7" t="str">
        <f>IF('Payments Export'!I8626="","",'Payments Export'!I8626)</f>
        <v/>
      </c>
      <c r="E8622" s="7" t="str">
        <f t="shared" si="268"/>
        <v/>
      </c>
      <c r="F8622" s="7" t="str">
        <f>IF('Payments Export'!A8626="","",'Payments Export'!N8626)</f>
        <v/>
      </c>
      <c r="G8622" s="7" t="str">
        <f>IF('Payments Export'!A8626="","",'Payments Export'!O8626)</f>
        <v/>
      </c>
      <c r="H8622" s="7" t="str">
        <f>IF('Payments Export'!B8626="","",G8622-F8622)</f>
        <v/>
      </c>
      <c r="I8622" s="3" t="str">
        <f>IF(C8622&lt;&gt;"",_xlfn.XLOOKUP(IFERROR(VALUE(C8622),C8622),'Items database'!A:A,'Items database'!B:B),(_xlfn.XLOOKUP(LEFT(E8622,3),Services,Services,"")))</f>
        <v/>
      </c>
      <c r="J8622" s="3" t="str">
        <f t="shared" si="269"/>
        <v/>
      </c>
    </row>
    <row r="8623" spans="1:10" x14ac:dyDescent="0.35">
      <c r="A8623" s="7" t="str">
        <f>IF('Payments Export'!A8627="","",'Payments Export'!A8627)</f>
        <v/>
      </c>
      <c r="B8623" s="7" t="str">
        <f>IF('Payments Export'!A8627="","",'Payments Export'!B8627)</f>
        <v/>
      </c>
      <c r="C8623" s="7" t="str">
        <f>IF(IFERROR(VALUE('Payments Export'!H8627),'Payments Export'!H8627)&lt;&gt;0,IFERROR(VALUE('Payments Export'!H8627),'Payments Export'!H8627),"")</f>
        <v/>
      </c>
      <c r="D8623" s="7" t="str">
        <f>IF('Payments Export'!I8627="","",'Payments Export'!I8627)</f>
        <v/>
      </c>
      <c r="E8623" s="7" t="str">
        <f t="shared" si="268"/>
        <v/>
      </c>
      <c r="F8623" s="7" t="str">
        <f>IF('Payments Export'!A8627="","",'Payments Export'!N8627)</f>
        <v/>
      </c>
      <c r="G8623" s="7" t="str">
        <f>IF('Payments Export'!A8627="","",'Payments Export'!O8627)</f>
        <v/>
      </c>
      <c r="H8623" s="7" t="str">
        <f>IF('Payments Export'!B8627="","",G8623-F8623)</f>
        <v/>
      </c>
      <c r="I8623" s="3" t="str">
        <f>IF(C8623&lt;&gt;"",_xlfn.XLOOKUP(IFERROR(VALUE(C8623),C8623),'Items database'!A:A,'Items database'!B:B),(_xlfn.XLOOKUP(LEFT(E8623,3),Services,Services,"")))</f>
        <v/>
      </c>
      <c r="J8623" s="3" t="str">
        <f t="shared" si="269"/>
        <v/>
      </c>
    </row>
    <row r="8624" spans="1:10" x14ac:dyDescent="0.35">
      <c r="A8624" s="7" t="str">
        <f>IF('Payments Export'!A8628="","",'Payments Export'!A8628)</f>
        <v/>
      </c>
      <c r="B8624" s="7" t="str">
        <f>IF('Payments Export'!A8628="","",'Payments Export'!B8628)</f>
        <v/>
      </c>
      <c r="C8624" s="7" t="str">
        <f>IF(IFERROR(VALUE('Payments Export'!H8628),'Payments Export'!H8628)&lt;&gt;0,IFERROR(VALUE('Payments Export'!H8628),'Payments Export'!H8628),"")</f>
        <v/>
      </c>
      <c r="D8624" s="7" t="str">
        <f>IF('Payments Export'!I8628="","",'Payments Export'!I8628)</f>
        <v/>
      </c>
      <c r="E8624" s="7" t="str">
        <f t="shared" si="268"/>
        <v/>
      </c>
      <c r="F8624" s="7" t="str">
        <f>IF('Payments Export'!A8628="","",'Payments Export'!N8628)</f>
        <v/>
      </c>
      <c r="G8624" s="7" t="str">
        <f>IF('Payments Export'!A8628="","",'Payments Export'!O8628)</f>
        <v/>
      </c>
      <c r="H8624" s="7" t="str">
        <f>IF('Payments Export'!B8628="","",G8624-F8624)</f>
        <v/>
      </c>
      <c r="I8624" s="3" t="str">
        <f>IF(C8624&lt;&gt;"",_xlfn.XLOOKUP(IFERROR(VALUE(C8624),C8624),'Items database'!A:A,'Items database'!B:B),(_xlfn.XLOOKUP(LEFT(E8624,3),Services,Services,"")))</f>
        <v/>
      </c>
      <c r="J8624" s="3" t="str">
        <f t="shared" si="269"/>
        <v/>
      </c>
    </row>
    <row r="8625" spans="1:10" x14ac:dyDescent="0.35">
      <c r="A8625" s="7" t="str">
        <f>IF('Payments Export'!A8629="","",'Payments Export'!A8629)</f>
        <v/>
      </c>
      <c r="B8625" s="7" t="str">
        <f>IF('Payments Export'!A8629="","",'Payments Export'!B8629)</f>
        <v/>
      </c>
      <c r="C8625" s="7" t="str">
        <f>IF(IFERROR(VALUE('Payments Export'!H8629),'Payments Export'!H8629)&lt;&gt;0,IFERROR(VALUE('Payments Export'!H8629),'Payments Export'!H8629),"")</f>
        <v/>
      </c>
      <c r="D8625" s="7" t="str">
        <f>IF('Payments Export'!I8629="","",'Payments Export'!I8629)</f>
        <v/>
      </c>
      <c r="E8625" s="7" t="str">
        <f t="shared" si="268"/>
        <v/>
      </c>
      <c r="F8625" s="7" t="str">
        <f>IF('Payments Export'!A8629="","",'Payments Export'!N8629)</f>
        <v/>
      </c>
      <c r="G8625" s="7" t="str">
        <f>IF('Payments Export'!A8629="","",'Payments Export'!O8629)</f>
        <v/>
      </c>
      <c r="H8625" s="7" t="str">
        <f>IF('Payments Export'!B8629="","",G8625-F8625)</f>
        <v/>
      </c>
      <c r="I8625" s="3" t="str">
        <f>IF(C8625&lt;&gt;"",_xlfn.XLOOKUP(IFERROR(VALUE(C8625),C8625),'Items database'!A:A,'Items database'!B:B),(_xlfn.XLOOKUP(LEFT(E8625,3),Services,Services,"")))</f>
        <v/>
      </c>
      <c r="J8625" s="3" t="str">
        <f t="shared" si="269"/>
        <v/>
      </c>
    </row>
    <row r="8626" spans="1:10" x14ac:dyDescent="0.35">
      <c r="A8626" s="7" t="str">
        <f>IF('Payments Export'!A8630="","",'Payments Export'!A8630)</f>
        <v/>
      </c>
      <c r="B8626" s="7" t="str">
        <f>IF('Payments Export'!A8630="","",'Payments Export'!B8630)</f>
        <v/>
      </c>
      <c r="C8626" s="7" t="str">
        <f>IF(IFERROR(VALUE('Payments Export'!H8630),'Payments Export'!H8630)&lt;&gt;0,IFERROR(VALUE('Payments Export'!H8630),'Payments Export'!H8630),"")</f>
        <v/>
      </c>
      <c r="D8626" s="7" t="str">
        <f>IF('Payments Export'!I8630="","",'Payments Export'!I8630)</f>
        <v/>
      </c>
      <c r="E8626" s="7" t="str">
        <f t="shared" si="268"/>
        <v/>
      </c>
      <c r="F8626" s="7" t="str">
        <f>IF('Payments Export'!A8630="","",'Payments Export'!N8630)</f>
        <v/>
      </c>
      <c r="G8626" s="7" t="str">
        <f>IF('Payments Export'!A8630="","",'Payments Export'!O8630)</f>
        <v/>
      </c>
      <c r="H8626" s="7" t="str">
        <f>IF('Payments Export'!B8630="","",G8626-F8626)</f>
        <v/>
      </c>
      <c r="I8626" s="3" t="str">
        <f>IF(C8626&lt;&gt;"",_xlfn.XLOOKUP(IFERROR(VALUE(C8626),C8626),'Items database'!A:A,'Items database'!B:B),(_xlfn.XLOOKUP(LEFT(E8626,3),Services,Services,"")))</f>
        <v/>
      </c>
      <c r="J8626" s="3" t="str">
        <f t="shared" si="269"/>
        <v/>
      </c>
    </row>
    <row r="8627" spans="1:10" x14ac:dyDescent="0.35">
      <c r="A8627" s="7" t="str">
        <f>IF('Payments Export'!A8631="","",'Payments Export'!A8631)</f>
        <v/>
      </c>
      <c r="B8627" s="7" t="str">
        <f>IF('Payments Export'!A8631="","",'Payments Export'!B8631)</f>
        <v/>
      </c>
      <c r="C8627" s="7" t="str">
        <f>IF(IFERROR(VALUE('Payments Export'!H8631),'Payments Export'!H8631)&lt;&gt;0,IFERROR(VALUE('Payments Export'!H8631),'Payments Export'!H8631),"")</f>
        <v/>
      </c>
      <c r="D8627" s="7" t="str">
        <f>IF('Payments Export'!I8631="","",'Payments Export'!I8631)</f>
        <v/>
      </c>
      <c r="E8627" s="7" t="str">
        <f t="shared" si="268"/>
        <v/>
      </c>
      <c r="F8627" s="7" t="str">
        <f>IF('Payments Export'!A8631="","",'Payments Export'!N8631)</f>
        <v/>
      </c>
      <c r="G8627" s="7" t="str">
        <f>IF('Payments Export'!A8631="","",'Payments Export'!O8631)</f>
        <v/>
      </c>
      <c r="H8627" s="7" t="str">
        <f>IF('Payments Export'!B8631="","",G8627-F8627)</f>
        <v/>
      </c>
      <c r="I8627" s="3" t="str">
        <f>IF(C8627&lt;&gt;"",_xlfn.XLOOKUP(IFERROR(VALUE(C8627),C8627),'Items database'!A:A,'Items database'!B:B),(_xlfn.XLOOKUP(LEFT(E8627,3),Services,Services,"")))</f>
        <v/>
      </c>
      <c r="J8627" s="3" t="str">
        <f t="shared" si="269"/>
        <v/>
      </c>
    </row>
    <row r="8628" spans="1:10" x14ac:dyDescent="0.35">
      <c r="A8628" s="7" t="str">
        <f>IF('Payments Export'!A8632="","",'Payments Export'!A8632)</f>
        <v/>
      </c>
      <c r="B8628" s="7" t="str">
        <f>IF('Payments Export'!A8632="","",'Payments Export'!B8632)</f>
        <v/>
      </c>
      <c r="C8628" s="7" t="str">
        <f>IF(IFERROR(VALUE('Payments Export'!H8632),'Payments Export'!H8632)&lt;&gt;0,IFERROR(VALUE('Payments Export'!H8632),'Payments Export'!H8632),"")</f>
        <v/>
      </c>
      <c r="D8628" s="7" t="str">
        <f>IF('Payments Export'!I8632="","",'Payments Export'!I8632)</f>
        <v/>
      </c>
      <c r="E8628" s="7" t="str">
        <f t="shared" si="268"/>
        <v/>
      </c>
      <c r="F8628" s="7" t="str">
        <f>IF('Payments Export'!A8632="","",'Payments Export'!N8632)</f>
        <v/>
      </c>
      <c r="G8628" s="7" t="str">
        <f>IF('Payments Export'!A8632="","",'Payments Export'!O8632)</f>
        <v/>
      </c>
      <c r="H8628" s="7" t="str">
        <f>IF('Payments Export'!B8632="","",G8628-F8628)</f>
        <v/>
      </c>
      <c r="I8628" s="3" t="str">
        <f>IF(C8628&lt;&gt;"",_xlfn.XLOOKUP(IFERROR(VALUE(C8628),C8628),'Items database'!A:A,'Items database'!B:B),(_xlfn.XLOOKUP(LEFT(E8628,3),Services,Services,"")))</f>
        <v/>
      </c>
      <c r="J8628" s="3" t="str">
        <f t="shared" si="269"/>
        <v/>
      </c>
    </row>
    <row r="8629" spans="1:10" x14ac:dyDescent="0.35">
      <c r="A8629" s="7" t="str">
        <f>IF('Payments Export'!A8633="","",'Payments Export'!A8633)</f>
        <v/>
      </c>
      <c r="B8629" s="7" t="str">
        <f>IF('Payments Export'!A8633="","",'Payments Export'!B8633)</f>
        <v/>
      </c>
      <c r="C8629" s="7" t="str">
        <f>IF(IFERROR(VALUE('Payments Export'!H8633),'Payments Export'!H8633)&lt;&gt;0,IFERROR(VALUE('Payments Export'!H8633),'Payments Export'!H8633),"")</f>
        <v/>
      </c>
      <c r="D8629" s="7" t="str">
        <f>IF('Payments Export'!I8633="","",'Payments Export'!I8633)</f>
        <v/>
      </c>
      <c r="E8629" s="7" t="str">
        <f t="shared" si="268"/>
        <v/>
      </c>
      <c r="F8629" s="7" t="str">
        <f>IF('Payments Export'!A8633="","",'Payments Export'!N8633)</f>
        <v/>
      </c>
      <c r="G8629" s="7" t="str">
        <f>IF('Payments Export'!A8633="","",'Payments Export'!O8633)</f>
        <v/>
      </c>
      <c r="H8629" s="7" t="str">
        <f>IF('Payments Export'!B8633="","",G8629-F8629)</f>
        <v/>
      </c>
      <c r="I8629" s="3" t="str">
        <f>IF(C8629&lt;&gt;"",_xlfn.XLOOKUP(IFERROR(VALUE(C8629),C8629),'Items database'!A:A,'Items database'!B:B),(_xlfn.XLOOKUP(LEFT(E8629,3),Services,Services,"")))</f>
        <v/>
      </c>
      <c r="J8629" s="3" t="str">
        <f t="shared" si="269"/>
        <v/>
      </c>
    </row>
    <row r="8630" spans="1:10" x14ac:dyDescent="0.35">
      <c r="A8630" s="7" t="str">
        <f>IF('Payments Export'!A8634="","",'Payments Export'!A8634)</f>
        <v/>
      </c>
      <c r="B8630" s="7" t="str">
        <f>IF('Payments Export'!A8634="","",'Payments Export'!B8634)</f>
        <v/>
      </c>
      <c r="C8630" s="7" t="str">
        <f>IF(IFERROR(VALUE('Payments Export'!H8634),'Payments Export'!H8634)&lt;&gt;0,IFERROR(VALUE('Payments Export'!H8634),'Payments Export'!H8634),"")</f>
        <v/>
      </c>
      <c r="D8630" s="7" t="str">
        <f>IF('Payments Export'!I8634="","",'Payments Export'!I8634)</f>
        <v/>
      </c>
      <c r="E8630" s="7" t="str">
        <f t="shared" si="268"/>
        <v/>
      </c>
      <c r="F8630" s="7" t="str">
        <f>IF('Payments Export'!A8634="","",'Payments Export'!N8634)</f>
        <v/>
      </c>
      <c r="G8630" s="7" t="str">
        <f>IF('Payments Export'!A8634="","",'Payments Export'!O8634)</f>
        <v/>
      </c>
      <c r="H8630" s="7" t="str">
        <f>IF('Payments Export'!B8634="","",G8630-F8630)</f>
        <v/>
      </c>
      <c r="I8630" s="3" t="str">
        <f>IF(C8630&lt;&gt;"",_xlfn.XLOOKUP(IFERROR(VALUE(C8630),C8630),'Items database'!A:A,'Items database'!B:B),(_xlfn.XLOOKUP(LEFT(E8630,3),Services,Services,"")))</f>
        <v/>
      </c>
      <c r="J8630" s="3" t="str">
        <f t="shared" si="269"/>
        <v/>
      </c>
    </row>
    <row r="8631" spans="1:10" x14ac:dyDescent="0.35">
      <c r="A8631" s="7" t="str">
        <f>IF('Payments Export'!A8635="","",'Payments Export'!A8635)</f>
        <v/>
      </c>
      <c r="B8631" s="7" t="str">
        <f>IF('Payments Export'!A8635="","",'Payments Export'!B8635)</f>
        <v/>
      </c>
      <c r="C8631" s="7" t="str">
        <f>IF(IFERROR(VALUE('Payments Export'!H8635),'Payments Export'!H8635)&lt;&gt;0,IFERROR(VALUE('Payments Export'!H8635),'Payments Export'!H8635),"")</f>
        <v/>
      </c>
      <c r="D8631" s="7" t="str">
        <f>IF('Payments Export'!I8635="","",'Payments Export'!I8635)</f>
        <v/>
      </c>
      <c r="E8631" s="7" t="str">
        <f t="shared" si="268"/>
        <v/>
      </c>
      <c r="F8631" s="7" t="str">
        <f>IF('Payments Export'!A8635="","",'Payments Export'!N8635)</f>
        <v/>
      </c>
      <c r="G8631" s="7" t="str">
        <f>IF('Payments Export'!A8635="","",'Payments Export'!O8635)</f>
        <v/>
      </c>
      <c r="H8631" s="7" t="str">
        <f>IF('Payments Export'!B8635="","",G8631-F8631)</f>
        <v/>
      </c>
      <c r="I8631" s="3" t="str">
        <f>IF(C8631&lt;&gt;"",_xlfn.XLOOKUP(IFERROR(VALUE(C8631),C8631),'Items database'!A:A,'Items database'!B:B),(_xlfn.XLOOKUP(LEFT(E8631,3),Services,Services,"")))</f>
        <v/>
      </c>
      <c r="J8631" s="3" t="str">
        <f t="shared" si="269"/>
        <v/>
      </c>
    </row>
    <row r="8632" spans="1:10" x14ac:dyDescent="0.35">
      <c r="A8632" s="7" t="str">
        <f>IF('Payments Export'!A8636="","",'Payments Export'!A8636)</f>
        <v/>
      </c>
      <c r="B8632" s="7" t="str">
        <f>IF('Payments Export'!A8636="","",'Payments Export'!B8636)</f>
        <v/>
      </c>
      <c r="C8632" s="7" t="str">
        <f>IF(IFERROR(VALUE('Payments Export'!H8636),'Payments Export'!H8636)&lt;&gt;0,IFERROR(VALUE('Payments Export'!H8636),'Payments Export'!H8636),"")</f>
        <v/>
      </c>
      <c r="D8632" s="7" t="str">
        <f>IF('Payments Export'!I8636="","",'Payments Export'!I8636)</f>
        <v/>
      </c>
      <c r="E8632" s="7" t="str">
        <f t="shared" si="268"/>
        <v/>
      </c>
      <c r="F8632" s="7" t="str">
        <f>IF('Payments Export'!A8636="","",'Payments Export'!N8636)</f>
        <v/>
      </c>
      <c r="G8632" s="7" t="str">
        <f>IF('Payments Export'!A8636="","",'Payments Export'!O8636)</f>
        <v/>
      </c>
      <c r="H8632" s="7" t="str">
        <f>IF('Payments Export'!B8636="","",G8632-F8632)</f>
        <v/>
      </c>
      <c r="I8632" s="3" t="str">
        <f>IF(C8632&lt;&gt;"",_xlfn.XLOOKUP(IFERROR(VALUE(C8632),C8632),'Items database'!A:A,'Items database'!B:B),(_xlfn.XLOOKUP(LEFT(E8632,3),Services,Services,"")))</f>
        <v/>
      </c>
      <c r="J8632" s="3" t="str">
        <f t="shared" si="269"/>
        <v/>
      </c>
    </row>
    <row r="8633" spans="1:10" x14ac:dyDescent="0.35">
      <c r="A8633" s="7" t="str">
        <f>IF('Payments Export'!A8637="","",'Payments Export'!A8637)</f>
        <v/>
      </c>
      <c r="B8633" s="7" t="str">
        <f>IF('Payments Export'!A8637="","",'Payments Export'!B8637)</f>
        <v/>
      </c>
      <c r="C8633" s="7" t="str">
        <f>IF(IFERROR(VALUE('Payments Export'!H8637),'Payments Export'!H8637)&lt;&gt;0,IFERROR(VALUE('Payments Export'!H8637),'Payments Export'!H8637),"")</f>
        <v/>
      </c>
      <c r="D8633" s="7" t="str">
        <f>IF('Payments Export'!I8637="","",'Payments Export'!I8637)</f>
        <v/>
      </c>
      <c r="E8633" s="7" t="str">
        <f t="shared" si="268"/>
        <v/>
      </c>
      <c r="F8633" s="7" t="str">
        <f>IF('Payments Export'!A8637="","",'Payments Export'!N8637)</f>
        <v/>
      </c>
      <c r="G8633" s="7" t="str">
        <f>IF('Payments Export'!A8637="","",'Payments Export'!O8637)</f>
        <v/>
      </c>
      <c r="H8633" s="7" t="str">
        <f>IF('Payments Export'!B8637="","",G8633-F8633)</f>
        <v/>
      </c>
      <c r="I8633" s="3" t="str">
        <f>IF(C8633&lt;&gt;"",_xlfn.XLOOKUP(IFERROR(VALUE(C8633),C8633),'Items database'!A:A,'Items database'!B:B),(_xlfn.XLOOKUP(LEFT(E8633,3),Services,Services,"")))</f>
        <v/>
      </c>
      <c r="J8633" s="3" t="str">
        <f t="shared" si="269"/>
        <v/>
      </c>
    </row>
    <row r="8634" spans="1:10" x14ac:dyDescent="0.35">
      <c r="A8634" s="7" t="str">
        <f>IF('Payments Export'!A8638="","",'Payments Export'!A8638)</f>
        <v/>
      </c>
      <c r="B8634" s="7" t="str">
        <f>IF('Payments Export'!A8638="","",'Payments Export'!B8638)</f>
        <v/>
      </c>
      <c r="C8634" s="7" t="str">
        <f>IF(IFERROR(VALUE('Payments Export'!H8638),'Payments Export'!H8638)&lt;&gt;0,IFERROR(VALUE('Payments Export'!H8638),'Payments Export'!H8638),"")</f>
        <v/>
      </c>
      <c r="D8634" s="7" t="str">
        <f>IF('Payments Export'!I8638="","",'Payments Export'!I8638)</f>
        <v/>
      </c>
      <c r="E8634" s="7" t="str">
        <f t="shared" si="268"/>
        <v/>
      </c>
      <c r="F8634" s="7" t="str">
        <f>IF('Payments Export'!A8638="","",'Payments Export'!N8638)</f>
        <v/>
      </c>
      <c r="G8634" s="7" t="str">
        <f>IF('Payments Export'!A8638="","",'Payments Export'!O8638)</f>
        <v/>
      </c>
      <c r="H8634" s="7" t="str">
        <f>IF('Payments Export'!B8638="","",G8634-F8634)</f>
        <v/>
      </c>
      <c r="I8634" s="3" t="str">
        <f>IF(C8634&lt;&gt;"",_xlfn.XLOOKUP(IFERROR(VALUE(C8634),C8634),'Items database'!A:A,'Items database'!B:B),(_xlfn.XLOOKUP(LEFT(E8634,3),Services,Services,"")))</f>
        <v/>
      </c>
      <c r="J8634" s="3" t="str">
        <f t="shared" si="269"/>
        <v/>
      </c>
    </row>
    <row r="8635" spans="1:10" x14ac:dyDescent="0.35">
      <c r="A8635" s="7" t="str">
        <f>IF('Payments Export'!A8639="","",'Payments Export'!A8639)</f>
        <v/>
      </c>
      <c r="B8635" s="7" t="str">
        <f>IF('Payments Export'!A8639="","",'Payments Export'!B8639)</f>
        <v/>
      </c>
      <c r="C8635" s="7" t="str">
        <f>IF(IFERROR(VALUE('Payments Export'!H8639),'Payments Export'!H8639)&lt;&gt;0,IFERROR(VALUE('Payments Export'!H8639),'Payments Export'!H8639),"")</f>
        <v/>
      </c>
      <c r="D8635" s="7" t="str">
        <f>IF('Payments Export'!I8639="","",'Payments Export'!I8639)</f>
        <v/>
      </c>
      <c r="E8635" s="7" t="str">
        <f t="shared" si="268"/>
        <v/>
      </c>
      <c r="F8635" s="7" t="str">
        <f>IF('Payments Export'!A8639="","",'Payments Export'!N8639)</f>
        <v/>
      </c>
      <c r="G8635" s="7" t="str">
        <f>IF('Payments Export'!A8639="","",'Payments Export'!O8639)</f>
        <v/>
      </c>
      <c r="H8635" s="7" t="str">
        <f>IF('Payments Export'!B8639="","",G8635-F8635)</f>
        <v/>
      </c>
      <c r="I8635" s="3" t="str">
        <f>IF(C8635&lt;&gt;"",_xlfn.XLOOKUP(IFERROR(VALUE(C8635),C8635),'Items database'!A:A,'Items database'!B:B),(_xlfn.XLOOKUP(LEFT(E8635,3),Services,Services,"")))</f>
        <v/>
      </c>
      <c r="J8635" s="3" t="str">
        <f t="shared" si="269"/>
        <v/>
      </c>
    </row>
    <row r="8636" spans="1:10" x14ac:dyDescent="0.35">
      <c r="A8636" s="7" t="str">
        <f>IF('Payments Export'!A8640="","",'Payments Export'!A8640)</f>
        <v/>
      </c>
      <c r="B8636" s="7" t="str">
        <f>IF('Payments Export'!A8640="","",'Payments Export'!B8640)</f>
        <v/>
      </c>
      <c r="C8636" s="7" t="str">
        <f>IF(IFERROR(VALUE('Payments Export'!H8640),'Payments Export'!H8640)&lt;&gt;0,IFERROR(VALUE('Payments Export'!H8640),'Payments Export'!H8640),"")</f>
        <v/>
      </c>
      <c r="D8636" s="7" t="str">
        <f>IF('Payments Export'!I8640="","",'Payments Export'!I8640)</f>
        <v/>
      </c>
      <c r="E8636" s="7" t="str">
        <f t="shared" si="268"/>
        <v/>
      </c>
      <c r="F8636" s="7" t="str">
        <f>IF('Payments Export'!A8640="","",'Payments Export'!N8640)</f>
        <v/>
      </c>
      <c r="G8636" s="7" t="str">
        <f>IF('Payments Export'!A8640="","",'Payments Export'!O8640)</f>
        <v/>
      </c>
      <c r="H8636" s="7" t="str">
        <f>IF('Payments Export'!B8640="","",G8636-F8636)</f>
        <v/>
      </c>
      <c r="I8636" s="3" t="str">
        <f>IF(C8636&lt;&gt;"",_xlfn.XLOOKUP(IFERROR(VALUE(C8636),C8636),'Items database'!A:A,'Items database'!B:B),(_xlfn.XLOOKUP(LEFT(E8636,3),Services,Services,"")))</f>
        <v/>
      </c>
      <c r="J8636" s="3" t="str">
        <f t="shared" si="269"/>
        <v/>
      </c>
    </row>
    <row r="8637" spans="1:10" x14ac:dyDescent="0.35">
      <c r="A8637" s="7" t="str">
        <f>IF('Payments Export'!A8641="","",'Payments Export'!A8641)</f>
        <v/>
      </c>
      <c r="B8637" s="7" t="str">
        <f>IF('Payments Export'!A8641="","",'Payments Export'!B8641)</f>
        <v/>
      </c>
      <c r="C8637" s="7" t="str">
        <f>IF(IFERROR(VALUE('Payments Export'!H8641),'Payments Export'!H8641)&lt;&gt;0,IFERROR(VALUE('Payments Export'!H8641),'Payments Export'!H8641),"")</f>
        <v/>
      </c>
      <c r="D8637" s="7" t="str">
        <f>IF('Payments Export'!I8641="","",'Payments Export'!I8641)</f>
        <v/>
      </c>
      <c r="E8637" s="7" t="str">
        <f t="shared" si="268"/>
        <v/>
      </c>
      <c r="F8637" s="7" t="str">
        <f>IF('Payments Export'!A8641="","",'Payments Export'!N8641)</f>
        <v/>
      </c>
      <c r="G8637" s="7" t="str">
        <f>IF('Payments Export'!A8641="","",'Payments Export'!O8641)</f>
        <v/>
      </c>
      <c r="H8637" s="7" t="str">
        <f>IF('Payments Export'!B8641="","",G8637-F8637)</f>
        <v/>
      </c>
      <c r="I8637" s="3" t="str">
        <f>IF(C8637&lt;&gt;"",_xlfn.XLOOKUP(IFERROR(VALUE(C8637),C8637),'Items database'!A:A,'Items database'!B:B),(_xlfn.XLOOKUP(LEFT(E8637,3),Services,Services,"")))</f>
        <v/>
      </c>
      <c r="J8637" s="3" t="str">
        <f t="shared" si="269"/>
        <v/>
      </c>
    </row>
    <row r="8638" spans="1:10" x14ac:dyDescent="0.35">
      <c r="A8638" s="7" t="str">
        <f>IF('Payments Export'!A8642="","",'Payments Export'!A8642)</f>
        <v/>
      </c>
      <c r="B8638" s="7" t="str">
        <f>IF('Payments Export'!A8642="","",'Payments Export'!B8642)</f>
        <v/>
      </c>
      <c r="C8638" s="7" t="str">
        <f>IF(IFERROR(VALUE('Payments Export'!H8642),'Payments Export'!H8642)&lt;&gt;0,IFERROR(VALUE('Payments Export'!H8642),'Payments Export'!H8642),"")</f>
        <v/>
      </c>
      <c r="D8638" s="7" t="str">
        <f>IF('Payments Export'!I8642="","",'Payments Export'!I8642)</f>
        <v/>
      </c>
      <c r="E8638" s="7" t="str">
        <f t="shared" si="268"/>
        <v/>
      </c>
      <c r="F8638" s="7" t="str">
        <f>IF('Payments Export'!A8642="","",'Payments Export'!N8642)</f>
        <v/>
      </c>
      <c r="G8638" s="7" t="str">
        <f>IF('Payments Export'!A8642="","",'Payments Export'!O8642)</f>
        <v/>
      </c>
      <c r="H8638" s="7" t="str">
        <f>IF('Payments Export'!B8642="","",G8638-F8638)</f>
        <v/>
      </c>
      <c r="I8638" s="3" t="str">
        <f>IF(C8638&lt;&gt;"",_xlfn.XLOOKUP(IFERROR(VALUE(C8638),C8638),'Items database'!A:A,'Items database'!B:B),(_xlfn.XLOOKUP(LEFT(E8638,3),Services,Services,"")))</f>
        <v/>
      </c>
      <c r="J8638" s="3" t="str">
        <f t="shared" si="269"/>
        <v/>
      </c>
    </row>
    <row r="8639" spans="1:10" x14ac:dyDescent="0.35">
      <c r="A8639" s="7" t="str">
        <f>IF('Payments Export'!A8643="","",'Payments Export'!A8643)</f>
        <v/>
      </c>
      <c r="B8639" s="7" t="str">
        <f>IF('Payments Export'!A8643="","",'Payments Export'!B8643)</f>
        <v/>
      </c>
      <c r="C8639" s="7" t="str">
        <f>IF(IFERROR(VALUE('Payments Export'!H8643),'Payments Export'!H8643)&lt;&gt;0,IFERROR(VALUE('Payments Export'!H8643),'Payments Export'!H8643),"")</f>
        <v/>
      </c>
      <c r="D8639" s="7" t="str">
        <f>IF('Payments Export'!I8643="","",'Payments Export'!I8643)</f>
        <v/>
      </c>
      <c r="E8639" s="7" t="str">
        <f t="shared" si="268"/>
        <v/>
      </c>
      <c r="F8639" s="7" t="str">
        <f>IF('Payments Export'!A8643="","",'Payments Export'!N8643)</f>
        <v/>
      </c>
      <c r="G8639" s="7" t="str">
        <f>IF('Payments Export'!A8643="","",'Payments Export'!O8643)</f>
        <v/>
      </c>
      <c r="H8639" s="7" t="str">
        <f>IF('Payments Export'!B8643="","",G8639-F8639)</f>
        <v/>
      </c>
      <c r="I8639" s="3" t="str">
        <f>IF(C8639&lt;&gt;"",_xlfn.XLOOKUP(IFERROR(VALUE(C8639),C8639),'Items database'!A:A,'Items database'!B:B),(_xlfn.XLOOKUP(LEFT(E8639,3),Services,Services,"")))</f>
        <v/>
      </c>
      <c r="J8639" s="3" t="str">
        <f t="shared" si="269"/>
        <v/>
      </c>
    </row>
    <row r="8640" spans="1:10" x14ac:dyDescent="0.35">
      <c r="A8640" s="7" t="str">
        <f>IF('Payments Export'!A8644="","",'Payments Export'!A8644)</f>
        <v/>
      </c>
      <c r="B8640" s="7" t="str">
        <f>IF('Payments Export'!A8644="","",'Payments Export'!B8644)</f>
        <v/>
      </c>
      <c r="C8640" s="7" t="str">
        <f>IF(IFERROR(VALUE('Payments Export'!H8644),'Payments Export'!H8644)&lt;&gt;0,IFERROR(VALUE('Payments Export'!H8644),'Payments Export'!H8644),"")</f>
        <v/>
      </c>
      <c r="D8640" s="7" t="str">
        <f>IF('Payments Export'!I8644="","",'Payments Export'!I8644)</f>
        <v/>
      </c>
      <c r="E8640" s="7" t="str">
        <f t="shared" si="268"/>
        <v/>
      </c>
      <c r="F8640" s="7" t="str">
        <f>IF('Payments Export'!A8644="","",'Payments Export'!N8644)</f>
        <v/>
      </c>
      <c r="G8640" s="7" t="str">
        <f>IF('Payments Export'!A8644="","",'Payments Export'!O8644)</f>
        <v/>
      </c>
      <c r="H8640" s="7" t="str">
        <f>IF('Payments Export'!B8644="","",G8640-F8640)</f>
        <v/>
      </c>
      <c r="I8640" s="3" t="str">
        <f>IF(C8640&lt;&gt;"",_xlfn.XLOOKUP(IFERROR(VALUE(C8640),C8640),'Items database'!A:A,'Items database'!B:B),(_xlfn.XLOOKUP(LEFT(E8640,3),Services,Services,"")))</f>
        <v/>
      </c>
      <c r="J8640" s="3" t="str">
        <f t="shared" si="269"/>
        <v/>
      </c>
    </row>
    <row r="8641" spans="1:10" x14ac:dyDescent="0.35">
      <c r="A8641" s="7" t="str">
        <f>IF('Payments Export'!A8645="","",'Payments Export'!A8645)</f>
        <v/>
      </c>
      <c r="B8641" s="7" t="str">
        <f>IF('Payments Export'!A8645="","",'Payments Export'!B8645)</f>
        <v/>
      </c>
      <c r="C8641" s="7" t="str">
        <f>IF(IFERROR(VALUE('Payments Export'!H8645),'Payments Export'!H8645)&lt;&gt;0,IFERROR(VALUE('Payments Export'!H8645),'Payments Export'!H8645),"")</f>
        <v/>
      </c>
      <c r="D8641" s="7" t="str">
        <f>IF('Payments Export'!I8645="","",'Payments Export'!I8645)</f>
        <v/>
      </c>
      <c r="E8641" s="7" t="str">
        <f t="shared" ref="E8641:E8704" si="270">LEFT(D8641,66)</f>
        <v/>
      </c>
      <c r="F8641" s="7" t="str">
        <f>IF('Payments Export'!A8645="","",'Payments Export'!N8645)</f>
        <v/>
      </c>
      <c r="G8641" s="7" t="str">
        <f>IF('Payments Export'!A8645="","",'Payments Export'!O8645)</f>
        <v/>
      </c>
      <c r="H8641" s="7" t="str">
        <f>IF('Payments Export'!B8645="","",G8641-F8641)</f>
        <v/>
      </c>
      <c r="I8641" s="3" t="str">
        <f>IF(C8641&lt;&gt;"",_xlfn.XLOOKUP(IFERROR(VALUE(C8641),C8641),'Items database'!A:A,'Items database'!B:B),(_xlfn.XLOOKUP(LEFT(E8641,3),Services,Services,"")))</f>
        <v/>
      </c>
      <c r="J8641" s="3" t="str">
        <f t="shared" ref="J8641:J8704" si="271">IF(ISNUMBER(F8641)=TRUE,IF(F8641=0,"","GST"),"")</f>
        <v/>
      </c>
    </row>
    <row r="8642" spans="1:10" x14ac:dyDescent="0.35">
      <c r="A8642" s="7" t="str">
        <f>IF('Payments Export'!A8646="","",'Payments Export'!A8646)</f>
        <v/>
      </c>
      <c r="B8642" s="7" t="str">
        <f>IF('Payments Export'!A8646="","",'Payments Export'!B8646)</f>
        <v/>
      </c>
      <c r="C8642" s="7" t="str">
        <f>IF(IFERROR(VALUE('Payments Export'!H8646),'Payments Export'!H8646)&lt;&gt;0,IFERROR(VALUE('Payments Export'!H8646),'Payments Export'!H8646),"")</f>
        <v/>
      </c>
      <c r="D8642" s="7" t="str">
        <f>IF('Payments Export'!I8646="","",'Payments Export'!I8646)</f>
        <v/>
      </c>
      <c r="E8642" s="7" t="str">
        <f t="shared" si="270"/>
        <v/>
      </c>
      <c r="F8642" s="7" t="str">
        <f>IF('Payments Export'!A8646="","",'Payments Export'!N8646)</f>
        <v/>
      </c>
      <c r="G8642" s="7" t="str">
        <f>IF('Payments Export'!A8646="","",'Payments Export'!O8646)</f>
        <v/>
      </c>
      <c r="H8642" s="7" t="str">
        <f>IF('Payments Export'!B8646="","",G8642-F8642)</f>
        <v/>
      </c>
      <c r="I8642" s="3" t="str">
        <f>IF(C8642&lt;&gt;"",_xlfn.XLOOKUP(IFERROR(VALUE(C8642),C8642),'Items database'!A:A,'Items database'!B:B),(_xlfn.XLOOKUP(LEFT(E8642,3),Services,Services,"")))</f>
        <v/>
      </c>
      <c r="J8642" s="3" t="str">
        <f t="shared" si="271"/>
        <v/>
      </c>
    </row>
    <row r="8643" spans="1:10" x14ac:dyDescent="0.35">
      <c r="A8643" s="7" t="str">
        <f>IF('Payments Export'!A8647="","",'Payments Export'!A8647)</f>
        <v/>
      </c>
      <c r="B8643" s="7" t="str">
        <f>IF('Payments Export'!A8647="","",'Payments Export'!B8647)</f>
        <v/>
      </c>
      <c r="C8643" s="7" t="str">
        <f>IF(IFERROR(VALUE('Payments Export'!H8647),'Payments Export'!H8647)&lt;&gt;0,IFERROR(VALUE('Payments Export'!H8647),'Payments Export'!H8647),"")</f>
        <v/>
      </c>
      <c r="D8643" s="7" t="str">
        <f>IF('Payments Export'!I8647="","",'Payments Export'!I8647)</f>
        <v/>
      </c>
      <c r="E8643" s="7" t="str">
        <f t="shared" si="270"/>
        <v/>
      </c>
      <c r="F8643" s="7" t="str">
        <f>IF('Payments Export'!A8647="","",'Payments Export'!N8647)</f>
        <v/>
      </c>
      <c r="G8643" s="7" t="str">
        <f>IF('Payments Export'!A8647="","",'Payments Export'!O8647)</f>
        <v/>
      </c>
      <c r="H8643" s="7" t="str">
        <f>IF('Payments Export'!B8647="","",G8643-F8643)</f>
        <v/>
      </c>
      <c r="I8643" s="3" t="str">
        <f>IF(C8643&lt;&gt;"",_xlfn.XLOOKUP(IFERROR(VALUE(C8643),C8643),'Items database'!A:A,'Items database'!B:B),(_xlfn.XLOOKUP(LEFT(E8643,3),Services,Services,"")))</f>
        <v/>
      </c>
      <c r="J8643" s="3" t="str">
        <f t="shared" si="271"/>
        <v/>
      </c>
    </row>
    <row r="8644" spans="1:10" x14ac:dyDescent="0.35">
      <c r="A8644" s="7" t="str">
        <f>IF('Payments Export'!A8648="","",'Payments Export'!A8648)</f>
        <v/>
      </c>
      <c r="B8644" s="7" t="str">
        <f>IF('Payments Export'!A8648="","",'Payments Export'!B8648)</f>
        <v/>
      </c>
      <c r="C8644" s="7" t="str">
        <f>IF(IFERROR(VALUE('Payments Export'!H8648),'Payments Export'!H8648)&lt;&gt;0,IFERROR(VALUE('Payments Export'!H8648),'Payments Export'!H8648),"")</f>
        <v/>
      </c>
      <c r="D8644" s="7" t="str">
        <f>IF('Payments Export'!I8648="","",'Payments Export'!I8648)</f>
        <v/>
      </c>
      <c r="E8644" s="7" t="str">
        <f t="shared" si="270"/>
        <v/>
      </c>
      <c r="F8644" s="7" t="str">
        <f>IF('Payments Export'!A8648="","",'Payments Export'!N8648)</f>
        <v/>
      </c>
      <c r="G8644" s="7" t="str">
        <f>IF('Payments Export'!A8648="","",'Payments Export'!O8648)</f>
        <v/>
      </c>
      <c r="H8644" s="7" t="str">
        <f>IF('Payments Export'!B8648="","",G8644-F8644)</f>
        <v/>
      </c>
      <c r="I8644" s="3" t="str">
        <f>IF(C8644&lt;&gt;"",_xlfn.XLOOKUP(IFERROR(VALUE(C8644),C8644),'Items database'!A:A,'Items database'!B:B),(_xlfn.XLOOKUP(LEFT(E8644,3),Services,Services,"")))</f>
        <v/>
      </c>
      <c r="J8644" s="3" t="str">
        <f t="shared" si="271"/>
        <v/>
      </c>
    </row>
    <row r="8645" spans="1:10" x14ac:dyDescent="0.35">
      <c r="A8645" s="7" t="str">
        <f>IF('Payments Export'!A8649="","",'Payments Export'!A8649)</f>
        <v/>
      </c>
      <c r="B8645" s="7" t="str">
        <f>IF('Payments Export'!A8649="","",'Payments Export'!B8649)</f>
        <v/>
      </c>
      <c r="C8645" s="7" t="str">
        <f>IF(IFERROR(VALUE('Payments Export'!H8649),'Payments Export'!H8649)&lt;&gt;0,IFERROR(VALUE('Payments Export'!H8649),'Payments Export'!H8649),"")</f>
        <v/>
      </c>
      <c r="D8645" s="7" t="str">
        <f>IF('Payments Export'!I8649="","",'Payments Export'!I8649)</f>
        <v/>
      </c>
      <c r="E8645" s="7" t="str">
        <f t="shared" si="270"/>
        <v/>
      </c>
      <c r="F8645" s="7" t="str">
        <f>IF('Payments Export'!A8649="","",'Payments Export'!N8649)</f>
        <v/>
      </c>
      <c r="G8645" s="7" t="str">
        <f>IF('Payments Export'!A8649="","",'Payments Export'!O8649)</f>
        <v/>
      </c>
      <c r="H8645" s="7" t="str">
        <f>IF('Payments Export'!B8649="","",G8645-F8645)</f>
        <v/>
      </c>
      <c r="I8645" s="3" t="str">
        <f>IF(C8645&lt;&gt;"",_xlfn.XLOOKUP(IFERROR(VALUE(C8645),C8645),'Items database'!A:A,'Items database'!B:B),(_xlfn.XLOOKUP(LEFT(E8645,3),Services,Services,"")))</f>
        <v/>
      </c>
      <c r="J8645" s="3" t="str">
        <f t="shared" si="271"/>
        <v/>
      </c>
    </row>
    <row r="8646" spans="1:10" x14ac:dyDescent="0.35">
      <c r="A8646" s="7" t="str">
        <f>IF('Payments Export'!A8650="","",'Payments Export'!A8650)</f>
        <v/>
      </c>
      <c r="B8646" s="7" t="str">
        <f>IF('Payments Export'!A8650="","",'Payments Export'!B8650)</f>
        <v/>
      </c>
      <c r="C8646" s="7" t="str">
        <f>IF(IFERROR(VALUE('Payments Export'!H8650),'Payments Export'!H8650)&lt;&gt;0,IFERROR(VALUE('Payments Export'!H8650),'Payments Export'!H8650),"")</f>
        <v/>
      </c>
      <c r="D8646" s="7" t="str">
        <f>IF('Payments Export'!I8650="","",'Payments Export'!I8650)</f>
        <v/>
      </c>
      <c r="E8646" s="7" t="str">
        <f t="shared" si="270"/>
        <v/>
      </c>
      <c r="F8646" s="7" t="str">
        <f>IF('Payments Export'!A8650="","",'Payments Export'!N8650)</f>
        <v/>
      </c>
      <c r="G8646" s="7" t="str">
        <f>IF('Payments Export'!A8650="","",'Payments Export'!O8650)</f>
        <v/>
      </c>
      <c r="H8646" s="7" t="str">
        <f>IF('Payments Export'!B8650="","",G8646-F8646)</f>
        <v/>
      </c>
      <c r="I8646" s="3" t="str">
        <f>IF(C8646&lt;&gt;"",_xlfn.XLOOKUP(IFERROR(VALUE(C8646),C8646),'Items database'!A:A,'Items database'!B:B),(_xlfn.XLOOKUP(LEFT(E8646,3),Services,Services,"")))</f>
        <v/>
      </c>
      <c r="J8646" s="3" t="str">
        <f t="shared" si="271"/>
        <v/>
      </c>
    </row>
    <row r="8647" spans="1:10" x14ac:dyDescent="0.35">
      <c r="A8647" s="7" t="str">
        <f>IF('Payments Export'!A8651="","",'Payments Export'!A8651)</f>
        <v/>
      </c>
      <c r="B8647" s="7" t="str">
        <f>IF('Payments Export'!A8651="","",'Payments Export'!B8651)</f>
        <v/>
      </c>
      <c r="C8647" s="7" t="str">
        <f>IF(IFERROR(VALUE('Payments Export'!H8651),'Payments Export'!H8651)&lt;&gt;0,IFERROR(VALUE('Payments Export'!H8651),'Payments Export'!H8651),"")</f>
        <v/>
      </c>
      <c r="D8647" s="7" t="str">
        <f>IF('Payments Export'!I8651="","",'Payments Export'!I8651)</f>
        <v/>
      </c>
      <c r="E8647" s="7" t="str">
        <f t="shared" si="270"/>
        <v/>
      </c>
      <c r="F8647" s="7" t="str">
        <f>IF('Payments Export'!A8651="","",'Payments Export'!N8651)</f>
        <v/>
      </c>
      <c r="G8647" s="7" t="str">
        <f>IF('Payments Export'!A8651="","",'Payments Export'!O8651)</f>
        <v/>
      </c>
      <c r="H8647" s="7" t="str">
        <f>IF('Payments Export'!B8651="","",G8647-F8647)</f>
        <v/>
      </c>
      <c r="I8647" s="3" t="str">
        <f>IF(C8647&lt;&gt;"",_xlfn.XLOOKUP(IFERROR(VALUE(C8647),C8647),'Items database'!A:A,'Items database'!B:B),(_xlfn.XLOOKUP(LEFT(E8647,3),Services,Services,"")))</f>
        <v/>
      </c>
      <c r="J8647" s="3" t="str">
        <f t="shared" si="271"/>
        <v/>
      </c>
    </row>
    <row r="8648" spans="1:10" x14ac:dyDescent="0.35">
      <c r="A8648" s="7" t="str">
        <f>IF('Payments Export'!A8652="","",'Payments Export'!A8652)</f>
        <v/>
      </c>
      <c r="B8648" s="7" t="str">
        <f>IF('Payments Export'!A8652="","",'Payments Export'!B8652)</f>
        <v/>
      </c>
      <c r="C8648" s="7" t="str">
        <f>IF(IFERROR(VALUE('Payments Export'!H8652),'Payments Export'!H8652)&lt;&gt;0,IFERROR(VALUE('Payments Export'!H8652),'Payments Export'!H8652),"")</f>
        <v/>
      </c>
      <c r="D8648" s="7" t="str">
        <f>IF('Payments Export'!I8652="","",'Payments Export'!I8652)</f>
        <v/>
      </c>
      <c r="E8648" s="7" t="str">
        <f t="shared" si="270"/>
        <v/>
      </c>
      <c r="F8648" s="7" t="str">
        <f>IF('Payments Export'!A8652="","",'Payments Export'!N8652)</f>
        <v/>
      </c>
      <c r="G8648" s="7" t="str">
        <f>IF('Payments Export'!A8652="","",'Payments Export'!O8652)</f>
        <v/>
      </c>
      <c r="H8648" s="7" t="str">
        <f>IF('Payments Export'!B8652="","",G8648-F8648)</f>
        <v/>
      </c>
      <c r="I8648" s="3" t="str">
        <f>IF(C8648&lt;&gt;"",_xlfn.XLOOKUP(IFERROR(VALUE(C8648),C8648),'Items database'!A:A,'Items database'!B:B),(_xlfn.XLOOKUP(LEFT(E8648,3),Services,Services,"")))</f>
        <v/>
      </c>
      <c r="J8648" s="3" t="str">
        <f t="shared" si="271"/>
        <v/>
      </c>
    </row>
    <row r="8649" spans="1:10" x14ac:dyDescent="0.35">
      <c r="A8649" s="7" t="str">
        <f>IF('Payments Export'!A8653="","",'Payments Export'!A8653)</f>
        <v/>
      </c>
      <c r="B8649" s="7" t="str">
        <f>IF('Payments Export'!A8653="","",'Payments Export'!B8653)</f>
        <v/>
      </c>
      <c r="C8649" s="7" t="str">
        <f>IF(IFERROR(VALUE('Payments Export'!H8653),'Payments Export'!H8653)&lt;&gt;0,IFERROR(VALUE('Payments Export'!H8653),'Payments Export'!H8653),"")</f>
        <v/>
      </c>
      <c r="D8649" s="7" t="str">
        <f>IF('Payments Export'!I8653="","",'Payments Export'!I8653)</f>
        <v/>
      </c>
      <c r="E8649" s="7" t="str">
        <f t="shared" si="270"/>
        <v/>
      </c>
      <c r="F8649" s="7" t="str">
        <f>IF('Payments Export'!A8653="","",'Payments Export'!N8653)</f>
        <v/>
      </c>
      <c r="G8649" s="7" t="str">
        <f>IF('Payments Export'!A8653="","",'Payments Export'!O8653)</f>
        <v/>
      </c>
      <c r="H8649" s="7" t="str">
        <f>IF('Payments Export'!B8653="","",G8649-F8649)</f>
        <v/>
      </c>
      <c r="I8649" s="3" t="str">
        <f>IF(C8649&lt;&gt;"",_xlfn.XLOOKUP(IFERROR(VALUE(C8649),C8649),'Items database'!A:A,'Items database'!B:B),(_xlfn.XLOOKUP(LEFT(E8649,3),Services,Services,"")))</f>
        <v/>
      </c>
      <c r="J8649" s="3" t="str">
        <f t="shared" si="271"/>
        <v/>
      </c>
    </row>
    <row r="8650" spans="1:10" x14ac:dyDescent="0.35">
      <c r="A8650" s="7" t="str">
        <f>IF('Payments Export'!A8654="","",'Payments Export'!A8654)</f>
        <v/>
      </c>
      <c r="B8650" s="7" t="str">
        <f>IF('Payments Export'!A8654="","",'Payments Export'!B8654)</f>
        <v/>
      </c>
      <c r="C8650" s="7" t="str">
        <f>IF(IFERROR(VALUE('Payments Export'!H8654),'Payments Export'!H8654)&lt;&gt;0,IFERROR(VALUE('Payments Export'!H8654),'Payments Export'!H8654),"")</f>
        <v/>
      </c>
      <c r="D8650" s="7" t="str">
        <f>IF('Payments Export'!I8654="","",'Payments Export'!I8654)</f>
        <v/>
      </c>
      <c r="E8650" s="7" t="str">
        <f t="shared" si="270"/>
        <v/>
      </c>
      <c r="F8650" s="7" t="str">
        <f>IF('Payments Export'!A8654="","",'Payments Export'!N8654)</f>
        <v/>
      </c>
      <c r="G8650" s="7" t="str">
        <f>IF('Payments Export'!A8654="","",'Payments Export'!O8654)</f>
        <v/>
      </c>
      <c r="H8650" s="7" t="str">
        <f>IF('Payments Export'!B8654="","",G8650-F8650)</f>
        <v/>
      </c>
      <c r="I8650" s="3" t="str">
        <f>IF(C8650&lt;&gt;"",_xlfn.XLOOKUP(IFERROR(VALUE(C8650),C8650),'Items database'!A:A,'Items database'!B:B),(_xlfn.XLOOKUP(LEFT(E8650,3),Services,Services,"")))</f>
        <v/>
      </c>
      <c r="J8650" s="3" t="str">
        <f t="shared" si="271"/>
        <v/>
      </c>
    </row>
    <row r="8651" spans="1:10" x14ac:dyDescent="0.35">
      <c r="A8651" s="7" t="str">
        <f>IF('Payments Export'!A8655="","",'Payments Export'!A8655)</f>
        <v/>
      </c>
      <c r="B8651" s="7" t="str">
        <f>IF('Payments Export'!A8655="","",'Payments Export'!B8655)</f>
        <v/>
      </c>
      <c r="C8651" s="7" t="str">
        <f>IF(IFERROR(VALUE('Payments Export'!H8655),'Payments Export'!H8655)&lt;&gt;0,IFERROR(VALUE('Payments Export'!H8655),'Payments Export'!H8655),"")</f>
        <v/>
      </c>
      <c r="D8651" s="7" t="str">
        <f>IF('Payments Export'!I8655="","",'Payments Export'!I8655)</f>
        <v/>
      </c>
      <c r="E8651" s="7" t="str">
        <f t="shared" si="270"/>
        <v/>
      </c>
      <c r="F8651" s="7" t="str">
        <f>IF('Payments Export'!A8655="","",'Payments Export'!N8655)</f>
        <v/>
      </c>
      <c r="G8651" s="7" t="str">
        <f>IF('Payments Export'!A8655="","",'Payments Export'!O8655)</f>
        <v/>
      </c>
      <c r="H8651" s="7" t="str">
        <f>IF('Payments Export'!B8655="","",G8651-F8651)</f>
        <v/>
      </c>
      <c r="I8651" s="3" t="str">
        <f>IF(C8651&lt;&gt;"",_xlfn.XLOOKUP(IFERROR(VALUE(C8651),C8651),'Items database'!A:A,'Items database'!B:B),(_xlfn.XLOOKUP(LEFT(E8651,3),Services,Services,"")))</f>
        <v/>
      </c>
      <c r="J8651" s="3" t="str">
        <f t="shared" si="271"/>
        <v/>
      </c>
    </row>
    <row r="8652" spans="1:10" x14ac:dyDescent="0.35">
      <c r="A8652" s="7" t="str">
        <f>IF('Payments Export'!A8656="","",'Payments Export'!A8656)</f>
        <v/>
      </c>
      <c r="B8652" s="7" t="str">
        <f>IF('Payments Export'!A8656="","",'Payments Export'!B8656)</f>
        <v/>
      </c>
      <c r="C8652" s="7" t="str">
        <f>IF(IFERROR(VALUE('Payments Export'!H8656),'Payments Export'!H8656)&lt;&gt;0,IFERROR(VALUE('Payments Export'!H8656),'Payments Export'!H8656),"")</f>
        <v/>
      </c>
      <c r="D8652" s="7" t="str">
        <f>IF('Payments Export'!I8656="","",'Payments Export'!I8656)</f>
        <v/>
      </c>
      <c r="E8652" s="7" t="str">
        <f t="shared" si="270"/>
        <v/>
      </c>
      <c r="F8652" s="7" t="str">
        <f>IF('Payments Export'!A8656="","",'Payments Export'!N8656)</f>
        <v/>
      </c>
      <c r="G8652" s="7" t="str">
        <f>IF('Payments Export'!A8656="","",'Payments Export'!O8656)</f>
        <v/>
      </c>
      <c r="H8652" s="7" t="str">
        <f>IF('Payments Export'!B8656="","",G8652-F8652)</f>
        <v/>
      </c>
      <c r="I8652" s="3" t="str">
        <f>IF(C8652&lt;&gt;"",_xlfn.XLOOKUP(IFERROR(VALUE(C8652),C8652),'Items database'!A:A,'Items database'!B:B),(_xlfn.XLOOKUP(LEFT(E8652,3),Services,Services,"")))</f>
        <v/>
      </c>
      <c r="J8652" s="3" t="str">
        <f t="shared" si="271"/>
        <v/>
      </c>
    </row>
    <row r="8653" spans="1:10" x14ac:dyDescent="0.35">
      <c r="A8653" s="7" t="str">
        <f>IF('Payments Export'!A8657="","",'Payments Export'!A8657)</f>
        <v/>
      </c>
      <c r="B8653" s="7" t="str">
        <f>IF('Payments Export'!A8657="","",'Payments Export'!B8657)</f>
        <v/>
      </c>
      <c r="C8653" s="7" t="str">
        <f>IF(IFERROR(VALUE('Payments Export'!H8657),'Payments Export'!H8657)&lt;&gt;0,IFERROR(VALUE('Payments Export'!H8657),'Payments Export'!H8657),"")</f>
        <v/>
      </c>
      <c r="D8653" s="7" t="str">
        <f>IF('Payments Export'!I8657="","",'Payments Export'!I8657)</f>
        <v/>
      </c>
      <c r="E8653" s="7" t="str">
        <f t="shared" si="270"/>
        <v/>
      </c>
      <c r="F8653" s="7" t="str">
        <f>IF('Payments Export'!A8657="","",'Payments Export'!N8657)</f>
        <v/>
      </c>
      <c r="G8653" s="7" t="str">
        <f>IF('Payments Export'!A8657="","",'Payments Export'!O8657)</f>
        <v/>
      </c>
      <c r="H8653" s="7" t="str">
        <f>IF('Payments Export'!B8657="","",G8653-F8653)</f>
        <v/>
      </c>
      <c r="I8653" s="3" t="str">
        <f>IF(C8653&lt;&gt;"",_xlfn.XLOOKUP(IFERROR(VALUE(C8653),C8653),'Items database'!A:A,'Items database'!B:B),(_xlfn.XLOOKUP(LEFT(E8653,3),Services,Services,"")))</f>
        <v/>
      </c>
      <c r="J8653" s="3" t="str">
        <f t="shared" si="271"/>
        <v/>
      </c>
    </row>
    <row r="8654" spans="1:10" x14ac:dyDescent="0.35">
      <c r="A8654" s="7" t="str">
        <f>IF('Payments Export'!A8658="","",'Payments Export'!A8658)</f>
        <v/>
      </c>
      <c r="B8654" s="7" t="str">
        <f>IF('Payments Export'!A8658="","",'Payments Export'!B8658)</f>
        <v/>
      </c>
      <c r="C8654" s="7" t="str">
        <f>IF(IFERROR(VALUE('Payments Export'!H8658),'Payments Export'!H8658)&lt;&gt;0,IFERROR(VALUE('Payments Export'!H8658),'Payments Export'!H8658),"")</f>
        <v/>
      </c>
      <c r="D8654" s="7" t="str">
        <f>IF('Payments Export'!I8658="","",'Payments Export'!I8658)</f>
        <v/>
      </c>
      <c r="E8654" s="7" t="str">
        <f t="shared" si="270"/>
        <v/>
      </c>
      <c r="F8654" s="7" t="str">
        <f>IF('Payments Export'!A8658="","",'Payments Export'!N8658)</f>
        <v/>
      </c>
      <c r="G8654" s="7" t="str">
        <f>IF('Payments Export'!A8658="","",'Payments Export'!O8658)</f>
        <v/>
      </c>
      <c r="H8654" s="7" t="str">
        <f>IF('Payments Export'!B8658="","",G8654-F8654)</f>
        <v/>
      </c>
      <c r="I8654" s="3" t="str">
        <f>IF(C8654&lt;&gt;"",_xlfn.XLOOKUP(IFERROR(VALUE(C8654),C8654),'Items database'!A:A,'Items database'!B:B),(_xlfn.XLOOKUP(LEFT(E8654,3),Services,Services,"")))</f>
        <v/>
      </c>
      <c r="J8654" s="3" t="str">
        <f t="shared" si="271"/>
        <v/>
      </c>
    </row>
    <row r="8655" spans="1:10" x14ac:dyDescent="0.35">
      <c r="A8655" s="7" t="str">
        <f>IF('Payments Export'!A8659="","",'Payments Export'!A8659)</f>
        <v/>
      </c>
      <c r="B8655" s="7" t="str">
        <f>IF('Payments Export'!A8659="","",'Payments Export'!B8659)</f>
        <v/>
      </c>
      <c r="C8655" s="7" t="str">
        <f>IF(IFERROR(VALUE('Payments Export'!H8659),'Payments Export'!H8659)&lt;&gt;0,IFERROR(VALUE('Payments Export'!H8659),'Payments Export'!H8659),"")</f>
        <v/>
      </c>
      <c r="D8655" s="7" t="str">
        <f>IF('Payments Export'!I8659="","",'Payments Export'!I8659)</f>
        <v/>
      </c>
      <c r="E8655" s="7" t="str">
        <f t="shared" si="270"/>
        <v/>
      </c>
      <c r="F8655" s="7" t="str">
        <f>IF('Payments Export'!A8659="","",'Payments Export'!N8659)</f>
        <v/>
      </c>
      <c r="G8655" s="7" t="str">
        <f>IF('Payments Export'!A8659="","",'Payments Export'!O8659)</f>
        <v/>
      </c>
      <c r="H8655" s="7" t="str">
        <f>IF('Payments Export'!B8659="","",G8655-F8655)</f>
        <v/>
      </c>
      <c r="I8655" s="3" t="str">
        <f>IF(C8655&lt;&gt;"",_xlfn.XLOOKUP(IFERROR(VALUE(C8655),C8655),'Items database'!A:A,'Items database'!B:B),(_xlfn.XLOOKUP(LEFT(E8655,3),Services,Services,"")))</f>
        <v/>
      </c>
      <c r="J8655" s="3" t="str">
        <f t="shared" si="271"/>
        <v/>
      </c>
    </row>
    <row r="8656" spans="1:10" x14ac:dyDescent="0.35">
      <c r="A8656" s="7" t="str">
        <f>IF('Payments Export'!A8660="","",'Payments Export'!A8660)</f>
        <v/>
      </c>
      <c r="B8656" s="7" t="str">
        <f>IF('Payments Export'!A8660="","",'Payments Export'!B8660)</f>
        <v/>
      </c>
      <c r="C8656" s="7" t="str">
        <f>IF(IFERROR(VALUE('Payments Export'!H8660),'Payments Export'!H8660)&lt;&gt;0,IFERROR(VALUE('Payments Export'!H8660),'Payments Export'!H8660),"")</f>
        <v/>
      </c>
      <c r="D8656" s="7" t="str">
        <f>IF('Payments Export'!I8660="","",'Payments Export'!I8660)</f>
        <v/>
      </c>
      <c r="E8656" s="7" t="str">
        <f t="shared" si="270"/>
        <v/>
      </c>
      <c r="F8656" s="7" t="str">
        <f>IF('Payments Export'!A8660="","",'Payments Export'!N8660)</f>
        <v/>
      </c>
      <c r="G8656" s="7" t="str">
        <f>IF('Payments Export'!A8660="","",'Payments Export'!O8660)</f>
        <v/>
      </c>
      <c r="H8656" s="7" t="str">
        <f>IF('Payments Export'!B8660="","",G8656-F8656)</f>
        <v/>
      </c>
      <c r="I8656" s="3" t="str">
        <f>IF(C8656&lt;&gt;"",_xlfn.XLOOKUP(IFERROR(VALUE(C8656),C8656),'Items database'!A:A,'Items database'!B:B),(_xlfn.XLOOKUP(LEFT(E8656,3),Services,Services,"")))</f>
        <v/>
      </c>
      <c r="J8656" s="3" t="str">
        <f t="shared" si="271"/>
        <v/>
      </c>
    </row>
    <row r="8657" spans="1:10" x14ac:dyDescent="0.35">
      <c r="A8657" s="7" t="str">
        <f>IF('Payments Export'!A8661="","",'Payments Export'!A8661)</f>
        <v/>
      </c>
      <c r="B8657" s="7" t="str">
        <f>IF('Payments Export'!A8661="","",'Payments Export'!B8661)</f>
        <v/>
      </c>
      <c r="C8657" s="7" t="str">
        <f>IF(IFERROR(VALUE('Payments Export'!H8661),'Payments Export'!H8661)&lt;&gt;0,IFERROR(VALUE('Payments Export'!H8661),'Payments Export'!H8661),"")</f>
        <v/>
      </c>
      <c r="D8657" s="7" t="str">
        <f>IF('Payments Export'!I8661="","",'Payments Export'!I8661)</f>
        <v/>
      </c>
      <c r="E8657" s="7" t="str">
        <f t="shared" si="270"/>
        <v/>
      </c>
      <c r="F8657" s="7" t="str">
        <f>IF('Payments Export'!A8661="","",'Payments Export'!N8661)</f>
        <v/>
      </c>
      <c r="G8657" s="7" t="str">
        <f>IF('Payments Export'!A8661="","",'Payments Export'!O8661)</f>
        <v/>
      </c>
      <c r="H8657" s="7" t="str">
        <f>IF('Payments Export'!B8661="","",G8657-F8657)</f>
        <v/>
      </c>
      <c r="I8657" s="3" t="str">
        <f>IF(C8657&lt;&gt;"",_xlfn.XLOOKUP(IFERROR(VALUE(C8657),C8657),'Items database'!A:A,'Items database'!B:B),(_xlfn.XLOOKUP(LEFT(E8657,3),Services,Services,"")))</f>
        <v/>
      </c>
      <c r="J8657" s="3" t="str">
        <f t="shared" si="271"/>
        <v/>
      </c>
    </row>
    <row r="8658" spans="1:10" x14ac:dyDescent="0.35">
      <c r="A8658" s="7" t="str">
        <f>IF('Payments Export'!A8662="","",'Payments Export'!A8662)</f>
        <v/>
      </c>
      <c r="B8658" s="7" t="str">
        <f>IF('Payments Export'!A8662="","",'Payments Export'!B8662)</f>
        <v/>
      </c>
      <c r="C8658" s="7" t="str">
        <f>IF(IFERROR(VALUE('Payments Export'!H8662),'Payments Export'!H8662)&lt;&gt;0,IFERROR(VALUE('Payments Export'!H8662),'Payments Export'!H8662),"")</f>
        <v/>
      </c>
      <c r="D8658" s="7" t="str">
        <f>IF('Payments Export'!I8662="","",'Payments Export'!I8662)</f>
        <v/>
      </c>
      <c r="E8658" s="7" t="str">
        <f t="shared" si="270"/>
        <v/>
      </c>
      <c r="F8658" s="7" t="str">
        <f>IF('Payments Export'!A8662="","",'Payments Export'!N8662)</f>
        <v/>
      </c>
      <c r="G8658" s="7" t="str">
        <f>IF('Payments Export'!A8662="","",'Payments Export'!O8662)</f>
        <v/>
      </c>
      <c r="H8658" s="7" t="str">
        <f>IF('Payments Export'!B8662="","",G8658-F8658)</f>
        <v/>
      </c>
      <c r="I8658" s="3" t="str">
        <f>IF(C8658&lt;&gt;"",_xlfn.XLOOKUP(IFERROR(VALUE(C8658),C8658),'Items database'!A:A,'Items database'!B:B),(_xlfn.XLOOKUP(LEFT(E8658,3),Services,Services,"")))</f>
        <v/>
      </c>
      <c r="J8658" s="3" t="str">
        <f t="shared" si="271"/>
        <v/>
      </c>
    </row>
    <row r="8659" spans="1:10" x14ac:dyDescent="0.35">
      <c r="A8659" s="7" t="str">
        <f>IF('Payments Export'!A8663="","",'Payments Export'!A8663)</f>
        <v/>
      </c>
      <c r="B8659" s="7" t="str">
        <f>IF('Payments Export'!A8663="","",'Payments Export'!B8663)</f>
        <v/>
      </c>
      <c r="C8659" s="7" t="str">
        <f>IF(IFERROR(VALUE('Payments Export'!H8663),'Payments Export'!H8663)&lt;&gt;0,IFERROR(VALUE('Payments Export'!H8663),'Payments Export'!H8663),"")</f>
        <v/>
      </c>
      <c r="D8659" s="7" t="str">
        <f>IF('Payments Export'!I8663="","",'Payments Export'!I8663)</f>
        <v/>
      </c>
      <c r="E8659" s="7" t="str">
        <f t="shared" si="270"/>
        <v/>
      </c>
      <c r="F8659" s="7" t="str">
        <f>IF('Payments Export'!A8663="","",'Payments Export'!N8663)</f>
        <v/>
      </c>
      <c r="G8659" s="7" t="str">
        <f>IF('Payments Export'!A8663="","",'Payments Export'!O8663)</f>
        <v/>
      </c>
      <c r="H8659" s="7" t="str">
        <f>IF('Payments Export'!B8663="","",G8659-F8659)</f>
        <v/>
      </c>
      <c r="I8659" s="3" t="str">
        <f>IF(C8659&lt;&gt;"",_xlfn.XLOOKUP(IFERROR(VALUE(C8659),C8659),'Items database'!A:A,'Items database'!B:B),(_xlfn.XLOOKUP(LEFT(E8659,3),Services,Services,"")))</f>
        <v/>
      </c>
      <c r="J8659" s="3" t="str">
        <f t="shared" si="271"/>
        <v/>
      </c>
    </row>
    <row r="8660" spans="1:10" x14ac:dyDescent="0.35">
      <c r="A8660" s="7" t="str">
        <f>IF('Payments Export'!A8664="","",'Payments Export'!A8664)</f>
        <v/>
      </c>
      <c r="B8660" s="7" t="str">
        <f>IF('Payments Export'!A8664="","",'Payments Export'!B8664)</f>
        <v/>
      </c>
      <c r="C8660" s="7" t="str">
        <f>IF(IFERROR(VALUE('Payments Export'!H8664),'Payments Export'!H8664)&lt;&gt;0,IFERROR(VALUE('Payments Export'!H8664),'Payments Export'!H8664),"")</f>
        <v/>
      </c>
      <c r="D8660" s="7" t="str">
        <f>IF('Payments Export'!I8664="","",'Payments Export'!I8664)</f>
        <v/>
      </c>
      <c r="E8660" s="7" t="str">
        <f t="shared" si="270"/>
        <v/>
      </c>
      <c r="F8660" s="7" t="str">
        <f>IF('Payments Export'!A8664="","",'Payments Export'!N8664)</f>
        <v/>
      </c>
      <c r="G8660" s="7" t="str">
        <f>IF('Payments Export'!A8664="","",'Payments Export'!O8664)</f>
        <v/>
      </c>
      <c r="H8660" s="7" t="str">
        <f>IF('Payments Export'!B8664="","",G8660-F8660)</f>
        <v/>
      </c>
      <c r="I8660" s="3" t="str">
        <f>IF(C8660&lt;&gt;"",_xlfn.XLOOKUP(IFERROR(VALUE(C8660),C8660),'Items database'!A:A,'Items database'!B:B),(_xlfn.XLOOKUP(LEFT(E8660,3),Services,Services,"")))</f>
        <v/>
      </c>
      <c r="J8660" s="3" t="str">
        <f t="shared" si="271"/>
        <v/>
      </c>
    </row>
    <row r="8661" spans="1:10" x14ac:dyDescent="0.35">
      <c r="A8661" s="7" t="str">
        <f>IF('Payments Export'!A8665="","",'Payments Export'!A8665)</f>
        <v/>
      </c>
      <c r="B8661" s="7" t="str">
        <f>IF('Payments Export'!A8665="","",'Payments Export'!B8665)</f>
        <v/>
      </c>
      <c r="C8661" s="7" t="str">
        <f>IF(IFERROR(VALUE('Payments Export'!H8665),'Payments Export'!H8665)&lt;&gt;0,IFERROR(VALUE('Payments Export'!H8665),'Payments Export'!H8665),"")</f>
        <v/>
      </c>
      <c r="D8661" s="7" t="str">
        <f>IF('Payments Export'!I8665="","",'Payments Export'!I8665)</f>
        <v/>
      </c>
      <c r="E8661" s="7" t="str">
        <f t="shared" si="270"/>
        <v/>
      </c>
      <c r="F8661" s="7" t="str">
        <f>IF('Payments Export'!A8665="","",'Payments Export'!N8665)</f>
        <v/>
      </c>
      <c r="G8661" s="7" t="str">
        <f>IF('Payments Export'!A8665="","",'Payments Export'!O8665)</f>
        <v/>
      </c>
      <c r="H8661" s="7" t="str">
        <f>IF('Payments Export'!B8665="","",G8661-F8661)</f>
        <v/>
      </c>
      <c r="I8661" s="3" t="str">
        <f>IF(C8661&lt;&gt;"",_xlfn.XLOOKUP(IFERROR(VALUE(C8661),C8661),'Items database'!A:A,'Items database'!B:B),(_xlfn.XLOOKUP(LEFT(E8661,3),Services,Services,"")))</f>
        <v/>
      </c>
      <c r="J8661" s="3" t="str">
        <f t="shared" si="271"/>
        <v/>
      </c>
    </row>
    <row r="8662" spans="1:10" x14ac:dyDescent="0.35">
      <c r="A8662" s="7" t="str">
        <f>IF('Payments Export'!A8666="","",'Payments Export'!A8666)</f>
        <v/>
      </c>
      <c r="B8662" s="7" t="str">
        <f>IF('Payments Export'!A8666="","",'Payments Export'!B8666)</f>
        <v/>
      </c>
      <c r="C8662" s="7" t="str">
        <f>IF(IFERROR(VALUE('Payments Export'!H8666),'Payments Export'!H8666)&lt;&gt;0,IFERROR(VALUE('Payments Export'!H8666),'Payments Export'!H8666),"")</f>
        <v/>
      </c>
      <c r="D8662" s="7" t="str">
        <f>IF('Payments Export'!I8666="","",'Payments Export'!I8666)</f>
        <v/>
      </c>
      <c r="E8662" s="7" t="str">
        <f t="shared" si="270"/>
        <v/>
      </c>
      <c r="F8662" s="7" t="str">
        <f>IF('Payments Export'!A8666="","",'Payments Export'!N8666)</f>
        <v/>
      </c>
      <c r="G8662" s="7" t="str">
        <f>IF('Payments Export'!A8666="","",'Payments Export'!O8666)</f>
        <v/>
      </c>
      <c r="H8662" s="7" t="str">
        <f>IF('Payments Export'!B8666="","",G8662-F8662)</f>
        <v/>
      </c>
      <c r="I8662" s="3" t="str">
        <f>IF(C8662&lt;&gt;"",_xlfn.XLOOKUP(IFERROR(VALUE(C8662),C8662),'Items database'!A:A,'Items database'!B:B),(_xlfn.XLOOKUP(LEFT(E8662,3),Services,Services,"")))</f>
        <v/>
      </c>
      <c r="J8662" s="3" t="str">
        <f t="shared" si="271"/>
        <v/>
      </c>
    </row>
    <row r="8663" spans="1:10" x14ac:dyDescent="0.35">
      <c r="A8663" s="7" t="str">
        <f>IF('Payments Export'!A8667="","",'Payments Export'!A8667)</f>
        <v/>
      </c>
      <c r="B8663" s="7" t="str">
        <f>IF('Payments Export'!A8667="","",'Payments Export'!B8667)</f>
        <v/>
      </c>
      <c r="C8663" s="7" t="str">
        <f>IF(IFERROR(VALUE('Payments Export'!H8667),'Payments Export'!H8667)&lt;&gt;0,IFERROR(VALUE('Payments Export'!H8667),'Payments Export'!H8667),"")</f>
        <v/>
      </c>
      <c r="D8663" s="7" t="str">
        <f>IF('Payments Export'!I8667="","",'Payments Export'!I8667)</f>
        <v/>
      </c>
      <c r="E8663" s="7" t="str">
        <f t="shared" si="270"/>
        <v/>
      </c>
      <c r="F8663" s="7" t="str">
        <f>IF('Payments Export'!A8667="","",'Payments Export'!N8667)</f>
        <v/>
      </c>
      <c r="G8663" s="7" t="str">
        <f>IF('Payments Export'!A8667="","",'Payments Export'!O8667)</f>
        <v/>
      </c>
      <c r="H8663" s="7" t="str">
        <f>IF('Payments Export'!B8667="","",G8663-F8663)</f>
        <v/>
      </c>
      <c r="I8663" s="3" t="str">
        <f>IF(C8663&lt;&gt;"",_xlfn.XLOOKUP(IFERROR(VALUE(C8663),C8663),'Items database'!A:A,'Items database'!B:B),(_xlfn.XLOOKUP(LEFT(E8663,3),Services,Services,"")))</f>
        <v/>
      </c>
      <c r="J8663" s="3" t="str">
        <f t="shared" si="271"/>
        <v/>
      </c>
    </row>
    <row r="8664" spans="1:10" x14ac:dyDescent="0.35">
      <c r="A8664" s="7" t="str">
        <f>IF('Payments Export'!A8668="","",'Payments Export'!A8668)</f>
        <v/>
      </c>
      <c r="B8664" s="7" t="str">
        <f>IF('Payments Export'!A8668="","",'Payments Export'!B8668)</f>
        <v/>
      </c>
      <c r="C8664" s="7" t="str">
        <f>IF(IFERROR(VALUE('Payments Export'!H8668),'Payments Export'!H8668)&lt;&gt;0,IFERROR(VALUE('Payments Export'!H8668),'Payments Export'!H8668),"")</f>
        <v/>
      </c>
      <c r="D8664" s="7" t="str">
        <f>IF('Payments Export'!I8668="","",'Payments Export'!I8668)</f>
        <v/>
      </c>
      <c r="E8664" s="7" t="str">
        <f t="shared" si="270"/>
        <v/>
      </c>
      <c r="F8664" s="7" t="str">
        <f>IF('Payments Export'!A8668="","",'Payments Export'!N8668)</f>
        <v/>
      </c>
      <c r="G8664" s="7" t="str">
        <f>IF('Payments Export'!A8668="","",'Payments Export'!O8668)</f>
        <v/>
      </c>
      <c r="H8664" s="7" t="str">
        <f>IF('Payments Export'!B8668="","",G8664-F8664)</f>
        <v/>
      </c>
      <c r="I8664" s="3" t="str">
        <f>IF(C8664&lt;&gt;"",_xlfn.XLOOKUP(IFERROR(VALUE(C8664),C8664),'Items database'!A:A,'Items database'!B:B),(_xlfn.XLOOKUP(LEFT(E8664,3),Services,Services,"")))</f>
        <v/>
      </c>
      <c r="J8664" s="3" t="str">
        <f t="shared" si="271"/>
        <v/>
      </c>
    </row>
    <row r="8665" spans="1:10" x14ac:dyDescent="0.35">
      <c r="A8665" s="7" t="str">
        <f>IF('Payments Export'!A8669="","",'Payments Export'!A8669)</f>
        <v/>
      </c>
      <c r="B8665" s="7" t="str">
        <f>IF('Payments Export'!A8669="","",'Payments Export'!B8669)</f>
        <v/>
      </c>
      <c r="C8665" s="7" t="str">
        <f>IF(IFERROR(VALUE('Payments Export'!H8669),'Payments Export'!H8669)&lt;&gt;0,IFERROR(VALUE('Payments Export'!H8669),'Payments Export'!H8669),"")</f>
        <v/>
      </c>
      <c r="D8665" s="7" t="str">
        <f>IF('Payments Export'!I8669="","",'Payments Export'!I8669)</f>
        <v/>
      </c>
      <c r="E8665" s="7" t="str">
        <f t="shared" si="270"/>
        <v/>
      </c>
      <c r="F8665" s="7" t="str">
        <f>IF('Payments Export'!A8669="","",'Payments Export'!N8669)</f>
        <v/>
      </c>
      <c r="G8665" s="7" t="str">
        <f>IF('Payments Export'!A8669="","",'Payments Export'!O8669)</f>
        <v/>
      </c>
      <c r="H8665" s="7" t="str">
        <f>IF('Payments Export'!B8669="","",G8665-F8665)</f>
        <v/>
      </c>
      <c r="I8665" s="3" t="str">
        <f>IF(C8665&lt;&gt;"",_xlfn.XLOOKUP(IFERROR(VALUE(C8665),C8665),'Items database'!A:A,'Items database'!B:B),(_xlfn.XLOOKUP(LEFT(E8665,3),Services,Services,"")))</f>
        <v/>
      </c>
      <c r="J8665" s="3" t="str">
        <f t="shared" si="271"/>
        <v/>
      </c>
    </row>
    <row r="8666" spans="1:10" x14ac:dyDescent="0.35">
      <c r="A8666" s="7" t="str">
        <f>IF('Payments Export'!A8670="","",'Payments Export'!A8670)</f>
        <v/>
      </c>
      <c r="B8666" s="7" t="str">
        <f>IF('Payments Export'!A8670="","",'Payments Export'!B8670)</f>
        <v/>
      </c>
      <c r="C8666" s="7" t="str">
        <f>IF(IFERROR(VALUE('Payments Export'!H8670),'Payments Export'!H8670)&lt;&gt;0,IFERROR(VALUE('Payments Export'!H8670),'Payments Export'!H8670),"")</f>
        <v/>
      </c>
      <c r="D8666" s="7" t="str">
        <f>IF('Payments Export'!I8670="","",'Payments Export'!I8670)</f>
        <v/>
      </c>
      <c r="E8666" s="7" t="str">
        <f t="shared" si="270"/>
        <v/>
      </c>
      <c r="F8666" s="7" t="str">
        <f>IF('Payments Export'!A8670="","",'Payments Export'!N8670)</f>
        <v/>
      </c>
      <c r="G8666" s="7" t="str">
        <f>IF('Payments Export'!A8670="","",'Payments Export'!O8670)</f>
        <v/>
      </c>
      <c r="H8666" s="7" t="str">
        <f>IF('Payments Export'!B8670="","",G8666-F8666)</f>
        <v/>
      </c>
      <c r="I8666" s="3" t="str">
        <f>IF(C8666&lt;&gt;"",_xlfn.XLOOKUP(IFERROR(VALUE(C8666),C8666),'Items database'!A:A,'Items database'!B:B),(_xlfn.XLOOKUP(LEFT(E8666,3),Services,Services,"")))</f>
        <v/>
      </c>
      <c r="J8666" s="3" t="str">
        <f t="shared" si="271"/>
        <v/>
      </c>
    </row>
    <row r="8667" spans="1:10" x14ac:dyDescent="0.35">
      <c r="A8667" s="7" t="str">
        <f>IF('Payments Export'!A8671="","",'Payments Export'!A8671)</f>
        <v/>
      </c>
      <c r="B8667" s="7" t="str">
        <f>IF('Payments Export'!A8671="","",'Payments Export'!B8671)</f>
        <v/>
      </c>
      <c r="C8667" s="7" t="str">
        <f>IF(IFERROR(VALUE('Payments Export'!H8671),'Payments Export'!H8671)&lt;&gt;0,IFERROR(VALUE('Payments Export'!H8671),'Payments Export'!H8671),"")</f>
        <v/>
      </c>
      <c r="D8667" s="7" t="str">
        <f>IF('Payments Export'!I8671="","",'Payments Export'!I8671)</f>
        <v/>
      </c>
      <c r="E8667" s="7" t="str">
        <f t="shared" si="270"/>
        <v/>
      </c>
      <c r="F8667" s="7" t="str">
        <f>IF('Payments Export'!A8671="","",'Payments Export'!N8671)</f>
        <v/>
      </c>
      <c r="G8667" s="7" t="str">
        <f>IF('Payments Export'!A8671="","",'Payments Export'!O8671)</f>
        <v/>
      </c>
      <c r="H8667" s="7" t="str">
        <f>IF('Payments Export'!B8671="","",G8667-F8667)</f>
        <v/>
      </c>
      <c r="I8667" s="3" t="str">
        <f>IF(C8667&lt;&gt;"",_xlfn.XLOOKUP(IFERROR(VALUE(C8667),C8667),'Items database'!A:A,'Items database'!B:B),(_xlfn.XLOOKUP(LEFT(E8667,3),Services,Services,"")))</f>
        <v/>
      </c>
      <c r="J8667" s="3" t="str">
        <f t="shared" si="271"/>
        <v/>
      </c>
    </row>
    <row r="8668" spans="1:10" x14ac:dyDescent="0.35">
      <c r="A8668" s="7" t="str">
        <f>IF('Payments Export'!A8672="","",'Payments Export'!A8672)</f>
        <v/>
      </c>
      <c r="B8668" s="7" t="str">
        <f>IF('Payments Export'!A8672="","",'Payments Export'!B8672)</f>
        <v/>
      </c>
      <c r="C8668" s="7" t="str">
        <f>IF(IFERROR(VALUE('Payments Export'!H8672),'Payments Export'!H8672)&lt;&gt;0,IFERROR(VALUE('Payments Export'!H8672),'Payments Export'!H8672),"")</f>
        <v/>
      </c>
      <c r="D8668" s="7" t="str">
        <f>IF('Payments Export'!I8672="","",'Payments Export'!I8672)</f>
        <v/>
      </c>
      <c r="E8668" s="7" t="str">
        <f t="shared" si="270"/>
        <v/>
      </c>
      <c r="F8668" s="7" t="str">
        <f>IF('Payments Export'!A8672="","",'Payments Export'!N8672)</f>
        <v/>
      </c>
      <c r="G8668" s="7" t="str">
        <f>IF('Payments Export'!A8672="","",'Payments Export'!O8672)</f>
        <v/>
      </c>
      <c r="H8668" s="7" t="str">
        <f>IF('Payments Export'!B8672="","",G8668-F8668)</f>
        <v/>
      </c>
      <c r="I8668" s="3" t="str">
        <f>IF(C8668&lt;&gt;"",_xlfn.XLOOKUP(IFERROR(VALUE(C8668),C8668),'Items database'!A:A,'Items database'!B:B),(_xlfn.XLOOKUP(LEFT(E8668,3),Services,Services,"")))</f>
        <v/>
      </c>
      <c r="J8668" s="3" t="str">
        <f t="shared" si="271"/>
        <v/>
      </c>
    </row>
    <row r="8669" spans="1:10" x14ac:dyDescent="0.35">
      <c r="A8669" s="7" t="str">
        <f>IF('Payments Export'!A8673="","",'Payments Export'!A8673)</f>
        <v/>
      </c>
      <c r="B8669" s="7" t="str">
        <f>IF('Payments Export'!A8673="","",'Payments Export'!B8673)</f>
        <v/>
      </c>
      <c r="C8669" s="7" t="str">
        <f>IF(IFERROR(VALUE('Payments Export'!H8673),'Payments Export'!H8673)&lt;&gt;0,IFERROR(VALUE('Payments Export'!H8673),'Payments Export'!H8673),"")</f>
        <v/>
      </c>
      <c r="D8669" s="7" t="str">
        <f>IF('Payments Export'!I8673="","",'Payments Export'!I8673)</f>
        <v/>
      </c>
      <c r="E8669" s="7" t="str">
        <f t="shared" si="270"/>
        <v/>
      </c>
      <c r="F8669" s="7" t="str">
        <f>IF('Payments Export'!A8673="","",'Payments Export'!N8673)</f>
        <v/>
      </c>
      <c r="G8669" s="7" t="str">
        <f>IF('Payments Export'!A8673="","",'Payments Export'!O8673)</f>
        <v/>
      </c>
      <c r="H8669" s="7" t="str">
        <f>IF('Payments Export'!B8673="","",G8669-F8669)</f>
        <v/>
      </c>
      <c r="I8669" s="3" t="str">
        <f>IF(C8669&lt;&gt;"",_xlfn.XLOOKUP(IFERROR(VALUE(C8669),C8669),'Items database'!A:A,'Items database'!B:B),(_xlfn.XLOOKUP(LEFT(E8669,3),Services,Services,"")))</f>
        <v/>
      </c>
      <c r="J8669" s="3" t="str">
        <f t="shared" si="271"/>
        <v/>
      </c>
    </row>
    <row r="8670" spans="1:10" x14ac:dyDescent="0.35">
      <c r="A8670" s="7" t="str">
        <f>IF('Payments Export'!A8674="","",'Payments Export'!A8674)</f>
        <v/>
      </c>
      <c r="B8670" s="7" t="str">
        <f>IF('Payments Export'!A8674="","",'Payments Export'!B8674)</f>
        <v/>
      </c>
      <c r="C8670" s="7" t="str">
        <f>IF(IFERROR(VALUE('Payments Export'!H8674),'Payments Export'!H8674)&lt;&gt;0,IFERROR(VALUE('Payments Export'!H8674),'Payments Export'!H8674),"")</f>
        <v/>
      </c>
      <c r="D8670" s="7" t="str">
        <f>IF('Payments Export'!I8674="","",'Payments Export'!I8674)</f>
        <v/>
      </c>
      <c r="E8670" s="7" t="str">
        <f t="shared" si="270"/>
        <v/>
      </c>
      <c r="F8670" s="7" t="str">
        <f>IF('Payments Export'!A8674="","",'Payments Export'!N8674)</f>
        <v/>
      </c>
      <c r="G8670" s="7" t="str">
        <f>IF('Payments Export'!A8674="","",'Payments Export'!O8674)</f>
        <v/>
      </c>
      <c r="H8670" s="7" t="str">
        <f>IF('Payments Export'!B8674="","",G8670-F8670)</f>
        <v/>
      </c>
      <c r="I8670" s="3" t="str">
        <f>IF(C8670&lt;&gt;"",_xlfn.XLOOKUP(IFERROR(VALUE(C8670),C8670),'Items database'!A:A,'Items database'!B:B),(_xlfn.XLOOKUP(LEFT(E8670,3),Services,Services,"")))</f>
        <v/>
      </c>
      <c r="J8670" s="3" t="str">
        <f t="shared" si="271"/>
        <v/>
      </c>
    </row>
    <row r="8671" spans="1:10" x14ac:dyDescent="0.35">
      <c r="A8671" s="7" t="str">
        <f>IF('Payments Export'!A8675="","",'Payments Export'!A8675)</f>
        <v/>
      </c>
      <c r="B8671" s="7" t="str">
        <f>IF('Payments Export'!A8675="","",'Payments Export'!B8675)</f>
        <v/>
      </c>
      <c r="C8671" s="7" t="str">
        <f>IF(IFERROR(VALUE('Payments Export'!H8675),'Payments Export'!H8675)&lt;&gt;0,IFERROR(VALUE('Payments Export'!H8675),'Payments Export'!H8675),"")</f>
        <v/>
      </c>
      <c r="D8671" s="7" t="str">
        <f>IF('Payments Export'!I8675="","",'Payments Export'!I8675)</f>
        <v/>
      </c>
      <c r="E8671" s="7" t="str">
        <f t="shared" si="270"/>
        <v/>
      </c>
      <c r="F8671" s="7" t="str">
        <f>IF('Payments Export'!A8675="","",'Payments Export'!N8675)</f>
        <v/>
      </c>
      <c r="G8671" s="7" t="str">
        <f>IF('Payments Export'!A8675="","",'Payments Export'!O8675)</f>
        <v/>
      </c>
      <c r="H8671" s="7" t="str">
        <f>IF('Payments Export'!B8675="","",G8671-F8671)</f>
        <v/>
      </c>
      <c r="I8671" s="3" t="str">
        <f>IF(C8671&lt;&gt;"",_xlfn.XLOOKUP(IFERROR(VALUE(C8671),C8671),'Items database'!A:A,'Items database'!B:B),(_xlfn.XLOOKUP(LEFT(E8671,3),Services,Services,"")))</f>
        <v/>
      </c>
      <c r="J8671" s="3" t="str">
        <f t="shared" si="271"/>
        <v/>
      </c>
    </row>
    <row r="8672" spans="1:10" x14ac:dyDescent="0.35">
      <c r="A8672" s="7" t="str">
        <f>IF('Payments Export'!A8676="","",'Payments Export'!A8676)</f>
        <v/>
      </c>
      <c r="B8672" s="7" t="str">
        <f>IF('Payments Export'!A8676="","",'Payments Export'!B8676)</f>
        <v/>
      </c>
      <c r="C8672" s="7" t="str">
        <f>IF(IFERROR(VALUE('Payments Export'!H8676),'Payments Export'!H8676)&lt;&gt;0,IFERROR(VALUE('Payments Export'!H8676),'Payments Export'!H8676),"")</f>
        <v/>
      </c>
      <c r="D8672" s="7" t="str">
        <f>IF('Payments Export'!I8676="","",'Payments Export'!I8676)</f>
        <v/>
      </c>
      <c r="E8672" s="7" t="str">
        <f t="shared" si="270"/>
        <v/>
      </c>
      <c r="F8672" s="7" t="str">
        <f>IF('Payments Export'!A8676="","",'Payments Export'!N8676)</f>
        <v/>
      </c>
      <c r="G8672" s="7" t="str">
        <f>IF('Payments Export'!A8676="","",'Payments Export'!O8676)</f>
        <v/>
      </c>
      <c r="H8672" s="7" t="str">
        <f>IF('Payments Export'!B8676="","",G8672-F8672)</f>
        <v/>
      </c>
      <c r="I8672" s="3" t="str">
        <f>IF(C8672&lt;&gt;"",_xlfn.XLOOKUP(IFERROR(VALUE(C8672),C8672),'Items database'!A:A,'Items database'!B:B),(_xlfn.XLOOKUP(LEFT(E8672,3),Services,Services,"")))</f>
        <v/>
      </c>
      <c r="J8672" s="3" t="str">
        <f t="shared" si="271"/>
        <v/>
      </c>
    </row>
    <row r="8673" spans="1:10" x14ac:dyDescent="0.35">
      <c r="A8673" s="7" t="str">
        <f>IF('Payments Export'!A8677="","",'Payments Export'!A8677)</f>
        <v/>
      </c>
      <c r="B8673" s="7" t="str">
        <f>IF('Payments Export'!A8677="","",'Payments Export'!B8677)</f>
        <v/>
      </c>
      <c r="C8673" s="7" t="str">
        <f>IF(IFERROR(VALUE('Payments Export'!H8677),'Payments Export'!H8677)&lt;&gt;0,IFERROR(VALUE('Payments Export'!H8677),'Payments Export'!H8677),"")</f>
        <v/>
      </c>
      <c r="D8673" s="7" t="str">
        <f>IF('Payments Export'!I8677="","",'Payments Export'!I8677)</f>
        <v/>
      </c>
      <c r="E8673" s="7" t="str">
        <f t="shared" si="270"/>
        <v/>
      </c>
      <c r="F8673" s="7" t="str">
        <f>IF('Payments Export'!A8677="","",'Payments Export'!N8677)</f>
        <v/>
      </c>
      <c r="G8673" s="7" t="str">
        <f>IF('Payments Export'!A8677="","",'Payments Export'!O8677)</f>
        <v/>
      </c>
      <c r="H8673" s="7" t="str">
        <f>IF('Payments Export'!B8677="","",G8673-F8673)</f>
        <v/>
      </c>
      <c r="I8673" s="3" t="str">
        <f>IF(C8673&lt;&gt;"",_xlfn.XLOOKUP(IFERROR(VALUE(C8673),C8673),'Items database'!A:A,'Items database'!B:B),(_xlfn.XLOOKUP(LEFT(E8673,3),Services,Services,"")))</f>
        <v/>
      </c>
      <c r="J8673" s="3" t="str">
        <f t="shared" si="271"/>
        <v/>
      </c>
    </row>
    <row r="8674" spans="1:10" x14ac:dyDescent="0.35">
      <c r="A8674" s="7" t="str">
        <f>IF('Payments Export'!A8678="","",'Payments Export'!A8678)</f>
        <v/>
      </c>
      <c r="B8674" s="7" t="str">
        <f>IF('Payments Export'!A8678="","",'Payments Export'!B8678)</f>
        <v/>
      </c>
      <c r="C8674" s="7" t="str">
        <f>IF(IFERROR(VALUE('Payments Export'!H8678),'Payments Export'!H8678)&lt;&gt;0,IFERROR(VALUE('Payments Export'!H8678),'Payments Export'!H8678),"")</f>
        <v/>
      </c>
      <c r="D8674" s="7" t="str">
        <f>IF('Payments Export'!I8678="","",'Payments Export'!I8678)</f>
        <v/>
      </c>
      <c r="E8674" s="7" t="str">
        <f t="shared" si="270"/>
        <v/>
      </c>
      <c r="F8674" s="7" t="str">
        <f>IF('Payments Export'!A8678="","",'Payments Export'!N8678)</f>
        <v/>
      </c>
      <c r="G8674" s="7" t="str">
        <f>IF('Payments Export'!A8678="","",'Payments Export'!O8678)</f>
        <v/>
      </c>
      <c r="H8674" s="7" t="str">
        <f>IF('Payments Export'!B8678="","",G8674-F8674)</f>
        <v/>
      </c>
      <c r="I8674" s="3" t="str">
        <f>IF(C8674&lt;&gt;"",_xlfn.XLOOKUP(IFERROR(VALUE(C8674),C8674),'Items database'!A:A,'Items database'!B:B),(_xlfn.XLOOKUP(LEFT(E8674,3),Services,Services,"")))</f>
        <v/>
      </c>
      <c r="J8674" s="3" t="str">
        <f t="shared" si="271"/>
        <v/>
      </c>
    </row>
    <row r="8675" spans="1:10" x14ac:dyDescent="0.35">
      <c r="A8675" s="7" t="str">
        <f>IF('Payments Export'!A8679="","",'Payments Export'!A8679)</f>
        <v/>
      </c>
      <c r="B8675" s="7" t="str">
        <f>IF('Payments Export'!A8679="","",'Payments Export'!B8679)</f>
        <v/>
      </c>
      <c r="C8675" s="7" t="str">
        <f>IF(IFERROR(VALUE('Payments Export'!H8679),'Payments Export'!H8679)&lt;&gt;0,IFERROR(VALUE('Payments Export'!H8679),'Payments Export'!H8679),"")</f>
        <v/>
      </c>
      <c r="D8675" s="7" t="str">
        <f>IF('Payments Export'!I8679="","",'Payments Export'!I8679)</f>
        <v/>
      </c>
      <c r="E8675" s="7" t="str">
        <f t="shared" si="270"/>
        <v/>
      </c>
      <c r="F8675" s="7" t="str">
        <f>IF('Payments Export'!A8679="","",'Payments Export'!N8679)</f>
        <v/>
      </c>
      <c r="G8675" s="7" t="str">
        <f>IF('Payments Export'!A8679="","",'Payments Export'!O8679)</f>
        <v/>
      </c>
      <c r="H8675" s="7" t="str">
        <f>IF('Payments Export'!B8679="","",G8675-F8675)</f>
        <v/>
      </c>
      <c r="I8675" s="3" t="str">
        <f>IF(C8675&lt;&gt;"",_xlfn.XLOOKUP(IFERROR(VALUE(C8675),C8675),'Items database'!A:A,'Items database'!B:B),(_xlfn.XLOOKUP(LEFT(E8675,3),Services,Services,"")))</f>
        <v/>
      </c>
      <c r="J8675" s="3" t="str">
        <f t="shared" si="271"/>
        <v/>
      </c>
    </row>
    <row r="8676" spans="1:10" x14ac:dyDescent="0.35">
      <c r="A8676" s="7" t="str">
        <f>IF('Payments Export'!A8680="","",'Payments Export'!A8680)</f>
        <v/>
      </c>
      <c r="B8676" s="7" t="str">
        <f>IF('Payments Export'!A8680="","",'Payments Export'!B8680)</f>
        <v/>
      </c>
      <c r="C8676" s="7" t="str">
        <f>IF(IFERROR(VALUE('Payments Export'!H8680),'Payments Export'!H8680)&lt;&gt;0,IFERROR(VALUE('Payments Export'!H8680),'Payments Export'!H8680),"")</f>
        <v/>
      </c>
      <c r="D8676" s="7" t="str">
        <f>IF('Payments Export'!I8680="","",'Payments Export'!I8680)</f>
        <v/>
      </c>
      <c r="E8676" s="7" t="str">
        <f t="shared" si="270"/>
        <v/>
      </c>
      <c r="F8676" s="7" t="str">
        <f>IF('Payments Export'!A8680="","",'Payments Export'!N8680)</f>
        <v/>
      </c>
      <c r="G8676" s="7" t="str">
        <f>IF('Payments Export'!A8680="","",'Payments Export'!O8680)</f>
        <v/>
      </c>
      <c r="H8676" s="7" t="str">
        <f>IF('Payments Export'!B8680="","",G8676-F8676)</f>
        <v/>
      </c>
      <c r="I8676" s="3" t="str">
        <f>IF(C8676&lt;&gt;"",_xlfn.XLOOKUP(IFERROR(VALUE(C8676),C8676),'Items database'!A:A,'Items database'!B:B),(_xlfn.XLOOKUP(LEFT(E8676,3),Services,Services,"")))</f>
        <v/>
      </c>
      <c r="J8676" s="3" t="str">
        <f t="shared" si="271"/>
        <v/>
      </c>
    </row>
    <row r="8677" spans="1:10" x14ac:dyDescent="0.35">
      <c r="A8677" s="7" t="str">
        <f>IF('Payments Export'!A8681="","",'Payments Export'!A8681)</f>
        <v/>
      </c>
      <c r="B8677" s="7" t="str">
        <f>IF('Payments Export'!A8681="","",'Payments Export'!B8681)</f>
        <v/>
      </c>
      <c r="C8677" s="7" t="str">
        <f>IF(IFERROR(VALUE('Payments Export'!H8681),'Payments Export'!H8681)&lt;&gt;0,IFERROR(VALUE('Payments Export'!H8681),'Payments Export'!H8681),"")</f>
        <v/>
      </c>
      <c r="D8677" s="7" t="str">
        <f>IF('Payments Export'!I8681="","",'Payments Export'!I8681)</f>
        <v/>
      </c>
      <c r="E8677" s="7" t="str">
        <f t="shared" si="270"/>
        <v/>
      </c>
      <c r="F8677" s="7" t="str">
        <f>IF('Payments Export'!A8681="","",'Payments Export'!N8681)</f>
        <v/>
      </c>
      <c r="G8677" s="7" t="str">
        <f>IF('Payments Export'!A8681="","",'Payments Export'!O8681)</f>
        <v/>
      </c>
      <c r="H8677" s="7" t="str">
        <f>IF('Payments Export'!B8681="","",G8677-F8677)</f>
        <v/>
      </c>
      <c r="I8677" s="3" t="str">
        <f>IF(C8677&lt;&gt;"",_xlfn.XLOOKUP(IFERROR(VALUE(C8677),C8677),'Items database'!A:A,'Items database'!B:B),(_xlfn.XLOOKUP(LEFT(E8677,3),Services,Services,"")))</f>
        <v/>
      </c>
      <c r="J8677" s="3" t="str">
        <f t="shared" si="271"/>
        <v/>
      </c>
    </row>
    <row r="8678" spans="1:10" x14ac:dyDescent="0.35">
      <c r="A8678" s="7" t="str">
        <f>IF('Payments Export'!A8682="","",'Payments Export'!A8682)</f>
        <v/>
      </c>
      <c r="B8678" s="7" t="str">
        <f>IF('Payments Export'!A8682="","",'Payments Export'!B8682)</f>
        <v/>
      </c>
      <c r="C8678" s="7" t="str">
        <f>IF(IFERROR(VALUE('Payments Export'!H8682),'Payments Export'!H8682)&lt;&gt;0,IFERROR(VALUE('Payments Export'!H8682),'Payments Export'!H8682),"")</f>
        <v/>
      </c>
      <c r="D8678" s="7" t="str">
        <f>IF('Payments Export'!I8682="","",'Payments Export'!I8682)</f>
        <v/>
      </c>
      <c r="E8678" s="7" t="str">
        <f t="shared" si="270"/>
        <v/>
      </c>
      <c r="F8678" s="7" t="str">
        <f>IF('Payments Export'!A8682="","",'Payments Export'!N8682)</f>
        <v/>
      </c>
      <c r="G8678" s="7" t="str">
        <f>IF('Payments Export'!A8682="","",'Payments Export'!O8682)</f>
        <v/>
      </c>
      <c r="H8678" s="7" t="str">
        <f>IF('Payments Export'!B8682="","",G8678-F8678)</f>
        <v/>
      </c>
      <c r="I8678" s="3" t="str">
        <f>IF(C8678&lt;&gt;"",_xlfn.XLOOKUP(IFERROR(VALUE(C8678),C8678),'Items database'!A:A,'Items database'!B:B),(_xlfn.XLOOKUP(LEFT(E8678,3),Services,Services,"")))</f>
        <v/>
      </c>
      <c r="J8678" s="3" t="str">
        <f t="shared" si="271"/>
        <v/>
      </c>
    </row>
    <row r="8679" spans="1:10" x14ac:dyDescent="0.35">
      <c r="A8679" s="7" t="str">
        <f>IF('Payments Export'!A8683="","",'Payments Export'!A8683)</f>
        <v/>
      </c>
      <c r="B8679" s="7" t="str">
        <f>IF('Payments Export'!A8683="","",'Payments Export'!B8683)</f>
        <v/>
      </c>
      <c r="C8679" s="7" t="str">
        <f>IF(IFERROR(VALUE('Payments Export'!H8683),'Payments Export'!H8683)&lt;&gt;0,IFERROR(VALUE('Payments Export'!H8683),'Payments Export'!H8683),"")</f>
        <v/>
      </c>
      <c r="D8679" s="7" t="str">
        <f>IF('Payments Export'!I8683="","",'Payments Export'!I8683)</f>
        <v/>
      </c>
      <c r="E8679" s="7" t="str">
        <f t="shared" si="270"/>
        <v/>
      </c>
      <c r="F8679" s="7" t="str">
        <f>IF('Payments Export'!A8683="","",'Payments Export'!N8683)</f>
        <v/>
      </c>
      <c r="G8679" s="7" t="str">
        <f>IF('Payments Export'!A8683="","",'Payments Export'!O8683)</f>
        <v/>
      </c>
      <c r="H8679" s="7" t="str">
        <f>IF('Payments Export'!B8683="","",G8679-F8679)</f>
        <v/>
      </c>
      <c r="I8679" s="3" t="str">
        <f>IF(C8679&lt;&gt;"",_xlfn.XLOOKUP(IFERROR(VALUE(C8679),C8679),'Items database'!A:A,'Items database'!B:B),(_xlfn.XLOOKUP(LEFT(E8679,3),Services,Services,"")))</f>
        <v/>
      </c>
      <c r="J8679" s="3" t="str">
        <f t="shared" si="271"/>
        <v/>
      </c>
    </row>
    <row r="8680" spans="1:10" x14ac:dyDescent="0.35">
      <c r="A8680" s="7" t="str">
        <f>IF('Payments Export'!A8684="","",'Payments Export'!A8684)</f>
        <v/>
      </c>
      <c r="B8680" s="7" t="str">
        <f>IF('Payments Export'!A8684="","",'Payments Export'!B8684)</f>
        <v/>
      </c>
      <c r="C8680" s="7" t="str">
        <f>IF(IFERROR(VALUE('Payments Export'!H8684),'Payments Export'!H8684)&lt;&gt;0,IFERROR(VALUE('Payments Export'!H8684),'Payments Export'!H8684),"")</f>
        <v/>
      </c>
      <c r="D8680" s="7" t="str">
        <f>IF('Payments Export'!I8684="","",'Payments Export'!I8684)</f>
        <v/>
      </c>
      <c r="E8680" s="7" t="str">
        <f t="shared" si="270"/>
        <v/>
      </c>
      <c r="F8680" s="7" t="str">
        <f>IF('Payments Export'!A8684="","",'Payments Export'!N8684)</f>
        <v/>
      </c>
      <c r="G8680" s="7" t="str">
        <f>IF('Payments Export'!A8684="","",'Payments Export'!O8684)</f>
        <v/>
      </c>
      <c r="H8680" s="7" t="str">
        <f>IF('Payments Export'!B8684="","",G8680-F8680)</f>
        <v/>
      </c>
      <c r="I8680" s="3" t="str">
        <f>IF(C8680&lt;&gt;"",_xlfn.XLOOKUP(IFERROR(VALUE(C8680),C8680),'Items database'!A:A,'Items database'!B:B),(_xlfn.XLOOKUP(LEFT(E8680,3),Services,Services,"")))</f>
        <v/>
      </c>
      <c r="J8680" s="3" t="str">
        <f t="shared" si="271"/>
        <v/>
      </c>
    </row>
    <row r="8681" spans="1:10" x14ac:dyDescent="0.35">
      <c r="A8681" s="7" t="str">
        <f>IF('Payments Export'!A8685="","",'Payments Export'!A8685)</f>
        <v/>
      </c>
      <c r="B8681" s="7" t="str">
        <f>IF('Payments Export'!A8685="","",'Payments Export'!B8685)</f>
        <v/>
      </c>
      <c r="C8681" s="7" t="str">
        <f>IF(IFERROR(VALUE('Payments Export'!H8685),'Payments Export'!H8685)&lt;&gt;0,IFERROR(VALUE('Payments Export'!H8685),'Payments Export'!H8685),"")</f>
        <v/>
      </c>
      <c r="D8681" s="7" t="str">
        <f>IF('Payments Export'!I8685="","",'Payments Export'!I8685)</f>
        <v/>
      </c>
      <c r="E8681" s="7" t="str">
        <f t="shared" si="270"/>
        <v/>
      </c>
      <c r="F8681" s="7" t="str">
        <f>IF('Payments Export'!A8685="","",'Payments Export'!N8685)</f>
        <v/>
      </c>
      <c r="G8681" s="7" t="str">
        <f>IF('Payments Export'!A8685="","",'Payments Export'!O8685)</f>
        <v/>
      </c>
      <c r="H8681" s="7" t="str">
        <f>IF('Payments Export'!B8685="","",G8681-F8681)</f>
        <v/>
      </c>
      <c r="I8681" s="3" t="str">
        <f>IF(C8681&lt;&gt;"",_xlfn.XLOOKUP(IFERROR(VALUE(C8681),C8681),'Items database'!A:A,'Items database'!B:B),(_xlfn.XLOOKUP(LEFT(E8681,3),Services,Services,"")))</f>
        <v/>
      </c>
      <c r="J8681" s="3" t="str">
        <f t="shared" si="271"/>
        <v/>
      </c>
    </row>
    <row r="8682" spans="1:10" x14ac:dyDescent="0.35">
      <c r="A8682" s="7" t="str">
        <f>IF('Payments Export'!A8686="","",'Payments Export'!A8686)</f>
        <v/>
      </c>
      <c r="B8682" s="7" t="str">
        <f>IF('Payments Export'!A8686="","",'Payments Export'!B8686)</f>
        <v/>
      </c>
      <c r="C8682" s="7" t="str">
        <f>IF(IFERROR(VALUE('Payments Export'!H8686),'Payments Export'!H8686)&lt;&gt;0,IFERROR(VALUE('Payments Export'!H8686),'Payments Export'!H8686),"")</f>
        <v/>
      </c>
      <c r="D8682" s="7" t="str">
        <f>IF('Payments Export'!I8686="","",'Payments Export'!I8686)</f>
        <v/>
      </c>
      <c r="E8682" s="7" t="str">
        <f t="shared" si="270"/>
        <v/>
      </c>
      <c r="F8682" s="7" t="str">
        <f>IF('Payments Export'!A8686="","",'Payments Export'!N8686)</f>
        <v/>
      </c>
      <c r="G8682" s="7" t="str">
        <f>IF('Payments Export'!A8686="","",'Payments Export'!O8686)</f>
        <v/>
      </c>
      <c r="H8682" s="7" t="str">
        <f>IF('Payments Export'!B8686="","",G8682-F8682)</f>
        <v/>
      </c>
      <c r="I8682" s="3" t="str">
        <f>IF(C8682&lt;&gt;"",_xlfn.XLOOKUP(IFERROR(VALUE(C8682),C8682),'Items database'!A:A,'Items database'!B:B),(_xlfn.XLOOKUP(LEFT(E8682,3),Services,Services,"")))</f>
        <v/>
      </c>
      <c r="J8682" s="3" t="str">
        <f t="shared" si="271"/>
        <v/>
      </c>
    </row>
    <row r="8683" spans="1:10" x14ac:dyDescent="0.35">
      <c r="A8683" s="7" t="str">
        <f>IF('Payments Export'!A8687="","",'Payments Export'!A8687)</f>
        <v/>
      </c>
      <c r="B8683" s="7" t="str">
        <f>IF('Payments Export'!A8687="","",'Payments Export'!B8687)</f>
        <v/>
      </c>
      <c r="C8683" s="7" t="str">
        <f>IF(IFERROR(VALUE('Payments Export'!H8687),'Payments Export'!H8687)&lt;&gt;0,IFERROR(VALUE('Payments Export'!H8687),'Payments Export'!H8687),"")</f>
        <v/>
      </c>
      <c r="D8683" s="7" t="str">
        <f>IF('Payments Export'!I8687="","",'Payments Export'!I8687)</f>
        <v/>
      </c>
      <c r="E8683" s="7" t="str">
        <f t="shared" si="270"/>
        <v/>
      </c>
      <c r="F8683" s="7" t="str">
        <f>IF('Payments Export'!A8687="","",'Payments Export'!N8687)</f>
        <v/>
      </c>
      <c r="G8683" s="7" t="str">
        <f>IF('Payments Export'!A8687="","",'Payments Export'!O8687)</f>
        <v/>
      </c>
      <c r="H8683" s="7" t="str">
        <f>IF('Payments Export'!B8687="","",G8683-F8683)</f>
        <v/>
      </c>
      <c r="I8683" s="3" t="str">
        <f>IF(C8683&lt;&gt;"",_xlfn.XLOOKUP(IFERROR(VALUE(C8683),C8683),'Items database'!A:A,'Items database'!B:B),(_xlfn.XLOOKUP(LEFT(E8683,3),Services,Services,"")))</f>
        <v/>
      </c>
      <c r="J8683" s="3" t="str">
        <f t="shared" si="271"/>
        <v/>
      </c>
    </row>
    <row r="8684" spans="1:10" x14ac:dyDescent="0.35">
      <c r="A8684" s="7" t="str">
        <f>IF('Payments Export'!A8688="","",'Payments Export'!A8688)</f>
        <v/>
      </c>
      <c r="B8684" s="7" t="str">
        <f>IF('Payments Export'!A8688="","",'Payments Export'!B8688)</f>
        <v/>
      </c>
      <c r="C8684" s="7" t="str">
        <f>IF(IFERROR(VALUE('Payments Export'!H8688),'Payments Export'!H8688)&lt;&gt;0,IFERROR(VALUE('Payments Export'!H8688),'Payments Export'!H8688),"")</f>
        <v/>
      </c>
      <c r="D8684" s="7" t="str">
        <f>IF('Payments Export'!I8688="","",'Payments Export'!I8688)</f>
        <v/>
      </c>
      <c r="E8684" s="7" t="str">
        <f t="shared" si="270"/>
        <v/>
      </c>
      <c r="F8684" s="7" t="str">
        <f>IF('Payments Export'!A8688="","",'Payments Export'!N8688)</f>
        <v/>
      </c>
      <c r="G8684" s="7" t="str">
        <f>IF('Payments Export'!A8688="","",'Payments Export'!O8688)</f>
        <v/>
      </c>
      <c r="H8684" s="7" t="str">
        <f>IF('Payments Export'!B8688="","",G8684-F8684)</f>
        <v/>
      </c>
      <c r="I8684" s="3" t="str">
        <f>IF(C8684&lt;&gt;"",_xlfn.XLOOKUP(IFERROR(VALUE(C8684),C8684),'Items database'!A:A,'Items database'!B:B),(_xlfn.XLOOKUP(LEFT(E8684,3),Services,Services,"")))</f>
        <v/>
      </c>
      <c r="J8684" s="3" t="str">
        <f t="shared" si="271"/>
        <v/>
      </c>
    </row>
    <row r="8685" spans="1:10" x14ac:dyDescent="0.35">
      <c r="A8685" s="7" t="str">
        <f>IF('Payments Export'!A8689="","",'Payments Export'!A8689)</f>
        <v/>
      </c>
      <c r="B8685" s="7" t="str">
        <f>IF('Payments Export'!A8689="","",'Payments Export'!B8689)</f>
        <v/>
      </c>
      <c r="C8685" s="7" t="str">
        <f>IF(IFERROR(VALUE('Payments Export'!H8689),'Payments Export'!H8689)&lt;&gt;0,IFERROR(VALUE('Payments Export'!H8689),'Payments Export'!H8689),"")</f>
        <v/>
      </c>
      <c r="D8685" s="7" t="str">
        <f>IF('Payments Export'!I8689="","",'Payments Export'!I8689)</f>
        <v/>
      </c>
      <c r="E8685" s="7" t="str">
        <f t="shared" si="270"/>
        <v/>
      </c>
      <c r="F8685" s="7" t="str">
        <f>IF('Payments Export'!A8689="","",'Payments Export'!N8689)</f>
        <v/>
      </c>
      <c r="G8685" s="7" t="str">
        <f>IF('Payments Export'!A8689="","",'Payments Export'!O8689)</f>
        <v/>
      </c>
      <c r="H8685" s="7" t="str">
        <f>IF('Payments Export'!B8689="","",G8685-F8685)</f>
        <v/>
      </c>
      <c r="I8685" s="3" t="str">
        <f>IF(C8685&lt;&gt;"",_xlfn.XLOOKUP(IFERROR(VALUE(C8685),C8685),'Items database'!A:A,'Items database'!B:B),(_xlfn.XLOOKUP(LEFT(E8685,3),Services,Services,"")))</f>
        <v/>
      </c>
      <c r="J8685" s="3" t="str">
        <f t="shared" si="271"/>
        <v/>
      </c>
    </row>
    <row r="8686" spans="1:10" x14ac:dyDescent="0.35">
      <c r="A8686" s="7" t="str">
        <f>IF('Payments Export'!A8690="","",'Payments Export'!A8690)</f>
        <v/>
      </c>
      <c r="B8686" s="7" t="str">
        <f>IF('Payments Export'!A8690="","",'Payments Export'!B8690)</f>
        <v/>
      </c>
      <c r="C8686" s="7" t="str">
        <f>IF(IFERROR(VALUE('Payments Export'!H8690),'Payments Export'!H8690)&lt;&gt;0,IFERROR(VALUE('Payments Export'!H8690),'Payments Export'!H8690),"")</f>
        <v/>
      </c>
      <c r="D8686" s="7" t="str">
        <f>IF('Payments Export'!I8690="","",'Payments Export'!I8690)</f>
        <v/>
      </c>
      <c r="E8686" s="7" t="str">
        <f t="shared" si="270"/>
        <v/>
      </c>
      <c r="F8686" s="7" t="str">
        <f>IF('Payments Export'!A8690="","",'Payments Export'!N8690)</f>
        <v/>
      </c>
      <c r="G8686" s="7" t="str">
        <f>IF('Payments Export'!A8690="","",'Payments Export'!O8690)</f>
        <v/>
      </c>
      <c r="H8686" s="7" t="str">
        <f>IF('Payments Export'!B8690="","",G8686-F8686)</f>
        <v/>
      </c>
      <c r="I8686" s="3" t="str">
        <f>IF(C8686&lt;&gt;"",_xlfn.XLOOKUP(IFERROR(VALUE(C8686),C8686),'Items database'!A:A,'Items database'!B:B),(_xlfn.XLOOKUP(LEFT(E8686,3),Services,Services,"")))</f>
        <v/>
      </c>
      <c r="J8686" s="3" t="str">
        <f t="shared" si="271"/>
        <v/>
      </c>
    </row>
    <row r="8687" spans="1:10" x14ac:dyDescent="0.35">
      <c r="A8687" s="7" t="str">
        <f>IF('Payments Export'!A8691="","",'Payments Export'!A8691)</f>
        <v/>
      </c>
      <c r="B8687" s="7" t="str">
        <f>IF('Payments Export'!A8691="","",'Payments Export'!B8691)</f>
        <v/>
      </c>
      <c r="C8687" s="7" t="str">
        <f>IF(IFERROR(VALUE('Payments Export'!H8691),'Payments Export'!H8691)&lt;&gt;0,IFERROR(VALUE('Payments Export'!H8691),'Payments Export'!H8691),"")</f>
        <v/>
      </c>
      <c r="D8687" s="7" t="str">
        <f>IF('Payments Export'!I8691="","",'Payments Export'!I8691)</f>
        <v/>
      </c>
      <c r="E8687" s="7" t="str">
        <f t="shared" si="270"/>
        <v/>
      </c>
      <c r="F8687" s="7" t="str">
        <f>IF('Payments Export'!A8691="","",'Payments Export'!N8691)</f>
        <v/>
      </c>
      <c r="G8687" s="7" t="str">
        <f>IF('Payments Export'!A8691="","",'Payments Export'!O8691)</f>
        <v/>
      </c>
      <c r="H8687" s="7" t="str">
        <f>IF('Payments Export'!B8691="","",G8687-F8687)</f>
        <v/>
      </c>
      <c r="I8687" s="3" t="str">
        <f>IF(C8687&lt;&gt;"",_xlfn.XLOOKUP(IFERROR(VALUE(C8687),C8687),'Items database'!A:A,'Items database'!B:B),(_xlfn.XLOOKUP(LEFT(E8687,3),Services,Services,"")))</f>
        <v/>
      </c>
      <c r="J8687" s="3" t="str">
        <f t="shared" si="271"/>
        <v/>
      </c>
    </row>
    <row r="8688" spans="1:10" x14ac:dyDescent="0.35">
      <c r="A8688" s="7" t="str">
        <f>IF('Payments Export'!A8692="","",'Payments Export'!A8692)</f>
        <v/>
      </c>
      <c r="B8688" s="7" t="str">
        <f>IF('Payments Export'!A8692="","",'Payments Export'!B8692)</f>
        <v/>
      </c>
      <c r="C8688" s="7" t="str">
        <f>IF(IFERROR(VALUE('Payments Export'!H8692),'Payments Export'!H8692)&lt;&gt;0,IFERROR(VALUE('Payments Export'!H8692),'Payments Export'!H8692),"")</f>
        <v/>
      </c>
      <c r="D8688" s="7" t="str">
        <f>IF('Payments Export'!I8692="","",'Payments Export'!I8692)</f>
        <v/>
      </c>
      <c r="E8688" s="7" t="str">
        <f t="shared" si="270"/>
        <v/>
      </c>
      <c r="F8688" s="7" t="str">
        <f>IF('Payments Export'!A8692="","",'Payments Export'!N8692)</f>
        <v/>
      </c>
      <c r="G8688" s="7" t="str">
        <f>IF('Payments Export'!A8692="","",'Payments Export'!O8692)</f>
        <v/>
      </c>
      <c r="H8688" s="7" t="str">
        <f>IF('Payments Export'!B8692="","",G8688-F8688)</f>
        <v/>
      </c>
      <c r="I8688" s="3" t="str">
        <f>IF(C8688&lt;&gt;"",_xlfn.XLOOKUP(IFERROR(VALUE(C8688),C8688),'Items database'!A:A,'Items database'!B:B),(_xlfn.XLOOKUP(LEFT(E8688,3),Services,Services,"")))</f>
        <v/>
      </c>
      <c r="J8688" s="3" t="str">
        <f t="shared" si="271"/>
        <v/>
      </c>
    </row>
    <row r="8689" spans="1:10" x14ac:dyDescent="0.35">
      <c r="A8689" s="7" t="str">
        <f>IF('Payments Export'!A8693="","",'Payments Export'!A8693)</f>
        <v/>
      </c>
      <c r="B8689" s="7" t="str">
        <f>IF('Payments Export'!A8693="","",'Payments Export'!B8693)</f>
        <v/>
      </c>
      <c r="C8689" s="7" t="str">
        <f>IF(IFERROR(VALUE('Payments Export'!H8693),'Payments Export'!H8693)&lt;&gt;0,IFERROR(VALUE('Payments Export'!H8693),'Payments Export'!H8693),"")</f>
        <v/>
      </c>
      <c r="D8689" s="7" t="str">
        <f>IF('Payments Export'!I8693="","",'Payments Export'!I8693)</f>
        <v/>
      </c>
      <c r="E8689" s="7" t="str">
        <f t="shared" si="270"/>
        <v/>
      </c>
      <c r="F8689" s="7" t="str">
        <f>IF('Payments Export'!A8693="","",'Payments Export'!N8693)</f>
        <v/>
      </c>
      <c r="G8689" s="7" t="str">
        <f>IF('Payments Export'!A8693="","",'Payments Export'!O8693)</f>
        <v/>
      </c>
      <c r="H8689" s="7" t="str">
        <f>IF('Payments Export'!B8693="","",G8689-F8689)</f>
        <v/>
      </c>
      <c r="I8689" s="3" t="str">
        <f>IF(C8689&lt;&gt;"",_xlfn.XLOOKUP(IFERROR(VALUE(C8689),C8689),'Items database'!A:A,'Items database'!B:B),(_xlfn.XLOOKUP(LEFT(E8689,3),Services,Services,"")))</f>
        <v/>
      </c>
      <c r="J8689" s="3" t="str">
        <f t="shared" si="271"/>
        <v/>
      </c>
    </row>
    <row r="8690" spans="1:10" x14ac:dyDescent="0.35">
      <c r="A8690" s="7" t="str">
        <f>IF('Payments Export'!A8694="","",'Payments Export'!A8694)</f>
        <v/>
      </c>
      <c r="B8690" s="7" t="str">
        <f>IF('Payments Export'!A8694="","",'Payments Export'!B8694)</f>
        <v/>
      </c>
      <c r="C8690" s="7" t="str">
        <f>IF(IFERROR(VALUE('Payments Export'!H8694),'Payments Export'!H8694)&lt;&gt;0,IFERROR(VALUE('Payments Export'!H8694),'Payments Export'!H8694),"")</f>
        <v/>
      </c>
      <c r="D8690" s="7" t="str">
        <f>IF('Payments Export'!I8694="","",'Payments Export'!I8694)</f>
        <v/>
      </c>
      <c r="E8690" s="7" t="str">
        <f t="shared" si="270"/>
        <v/>
      </c>
      <c r="F8690" s="7" t="str">
        <f>IF('Payments Export'!A8694="","",'Payments Export'!N8694)</f>
        <v/>
      </c>
      <c r="G8690" s="7" t="str">
        <f>IF('Payments Export'!A8694="","",'Payments Export'!O8694)</f>
        <v/>
      </c>
      <c r="H8690" s="7" t="str">
        <f>IF('Payments Export'!B8694="","",G8690-F8690)</f>
        <v/>
      </c>
      <c r="I8690" s="3" t="str">
        <f>IF(C8690&lt;&gt;"",_xlfn.XLOOKUP(IFERROR(VALUE(C8690),C8690),'Items database'!A:A,'Items database'!B:B),(_xlfn.XLOOKUP(LEFT(E8690,3),Services,Services,"")))</f>
        <v/>
      </c>
      <c r="J8690" s="3" t="str">
        <f t="shared" si="271"/>
        <v/>
      </c>
    </row>
    <row r="8691" spans="1:10" x14ac:dyDescent="0.35">
      <c r="A8691" s="7" t="str">
        <f>IF('Payments Export'!A8695="","",'Payments Export'!A8695)</f>
        <v/>
      </c>
      <c r="B8691" s="7" t="str">
        <f>IF('Payments Export'!A8695="","",'Payments Export'!B8695)</f>
        <v/>
      </c>
      <c r="C8691" s="7" t="str">
        <f>IF(IFERROR(VALUE('Payments Export'!H8695),'Payments Export'!H8695)&lt;&gt;0,IFERROR(VALUE('Payments Export'!H8695),'Payments Export'!H8695),"")</f>
        <v/>
      </c>
      <c r="D8691" s="7" t="str">
        <f>IF('Payments Export'!I8695="","",'Payments Export'!I8695)</f>
        <v/>
      </c>
      <c r="E8691" s="7" t="str">
        <f t="shared" si="270"/>
        <v/>
      </c>
      <c r="F8691" s="7" t="str">
        <f>IF('Payments Export'!A8695="","",'Payments Export'!N8695)</f>
        <v/>
      </c>
      <c r="G8691" s="7" t="str">
        <f>IF('Payments Export'!A8695="","",'Payments Export'!O8695)</f>
        <v/>
      </c>
      <c r="H8691" s="7" t="str">
        <f>IF('Payments Export'!B8695="","",G8691-F8691)</f>
        <v/>
      </c>
      <c r="I8691" s="3" t="str">
        <f>IF(C8691&lt;&gt;"",_xlfn.XLOOKUP(IFERROR(VALUE(C8691),C8691),'Items database'!A:A,'Items database'!B:B),(_xlfn.XLOOKUP(LEFT(E8691,3),Services,Services,"")))</f>
        <v/>
      </c>
      <c r="J8691" s="3" t="str">
        <f t="shared" si="271"/>
        <v/>
      </c>
    </row>
    <row r="8692" spans="1:10" x14ac:dyDescent="0.35">
      <c r="A8692" s="7" t="str">
        <f>IF('Payments Export'!A8696="","",'Payments Export'!A8696)</f>
        <v/>
      </c>
      <c r="B8692" s="7" t="str">
        <f>IF('Payments Export'!A8696="","",'Payments Export'!B8696)</f>
        <v/>
      </c>
      <c r="C8692" s="7" t="str">
        <f>IF(IFERROR(VALUE('Payments Export'!H8696),'Payments Export'!H8696)&lt;&gt;0,IFERROR(VALUE('Payments Export'!H8696),'Payments Export'!H8696),"")</f>
        <v/>
      </c>
      <c r="D8692" s="7" t="str">
        <f>IF('Payments Export'!I8696="","",'Payments Export'!I8696)</f>
        <v/>
      </c>
      <c r="E8692" s="7" t="str">
        <f t="shared" si="270"/>
        <v/>
      </c>
      <c r="F8692" s="7" t="str">
        <f>IF('Payments Export'!A8696="","",'Payments Export'!N8696)</f>
        <v/>
      </c>
      <c r="G8692" s="7" t="str">
        <f>IF('Payments Export'!A8696="","",'Payments Export'!O8696)</f>
        <v/>
      </c>
      <c r="H8692" s="7" t="str">
        <f>IF('Payments Export'!B8696="","",G8692-F8692)</f>
        <v/>
      </c>
      <c r="I8692" s="3" t="str">
        <f>IF(C8692&lt;&gt;"",_xlfn.XLOOKUP(IFERROR(VALUE(C8692),C8692),'Items database'!A:A,'Items database'!B:B),(_xlfn.XLOOKUP(LEFT(E8692,3),Services,Services,"")))</f>
        <v/>
      </c>
      <c r="J8692" s="3" t="str">
        <f t="shared" si="271"/>
        <v/>
      </c>
    </row>
    <row r="8693" spans="1:10" x14ac:dyDescent="0.35">
      <c r="A8693" s="7" t="str">
        <f>IF('Payments Export'!A8697="","",'Payments Export'!A8697)</f>
        <v/>
      </c>
      <c r="B8693" s="7" t="str">
        <f>IF('Payments Export'!A8697="","",'Payments Export'!B8697)</f>
        <v/>
      </c>
      <c r="C8693" s="7" t="str">
        <f>IF(IFERROR(VALUE('Payments Export'!H8697),'Payments Export'!H8697)&lt;&gt;0,IFERROR(VALUE('Payments Export'!H8697),'Payments Export'!H8697),"")</f>
        <v/>
      </c>
      <c r="D8693" s="7" t="str">
        <f>IF('Payments Export'!I8697="","",'Payments Export'!I8697)</f>
        <v/>
      </c>
      <c r="E8693" s="7" t="str">
        <f t="shared" si="270"/>
        <v/>
      </c>
      <c r="F8693" s="7" t="str">
        <f>IF('Payments Export'!A8697="","",'Payments Export'!N8697)</f>
        <v/>
      </c>
      <c r="G8693" s="7" t="str">
        <f>IF('Payments Export'!A8697="","",'Payments Export'!O8697)</f>
        <v/>
      </c>
      <c r="H8693" s="7" t="str">
        <f>IF('Payments Export'!B8697="","",G8693-F8693)</f>
        <v/>
      </c>
      <c r="I8693" s="3" t="str">
        <f>IF(C8693&lt;&gt;"",_xlfn.XLOOKUP(IFERROR(VALUE(C8693),C8693),'Items database'!A:A,'Items database'!B:B),(_xlfn.XLOOKUP(LEFT(E8693,3),Services,Services,"")))</f>
        <v/>
      </c>
      <c r="J8693" s="3" t="str">
        <f t="shared" si="271"/>
        <v/>
      </c>
    </row>
    <row r="8694" spans="1:10" x14ac:dyDescent="0.35">
      <c r="A8694" s="7" t="str">
        <f>IF('Payments Export'!A8698="","",'Payments Export'!A8698)</f>
        <v/>
      </c>
      <c r="B8694" s="7" t="str">
        <f>IF('Payments Export'!A8698="","",'Payments Export'!B8698)</f>
        <v/>
      </c>
      <c r="C8694" s="7" t="str">
        <f>IF(IFERROR(VALUE('Payments Export'!H8698),'Payments Export'!H8698)&lt;&gt;0,IFERROR(VALUE('Payments Export'!H8698),'Payments Export'!H8698),"")</f>
        <v/>
      </c>
      <c r="D8694" s="7" t="str">
        <f>IF('Payments Export'!I8698="","",'Payments Export'!I8698)</f>
        <v/>
      </c>
      <c r="E8694" s="7" t="str">
        <f t="shared" si="270"/>
        <v/>
      </c>
      <c r="F8694" s="7" t="str">
        <f>IF('Payments Export'!A8698="","",'Payments Export'!N8698)</f>
        <v/>
      </c>
      <c r="G8694" s="7" t="str">
        <f>IF('Payments Export'!A8698="","",'Payments Export'!O8698)</f>
        <v/>
      </c>
      <c r="H8694" s="7" t="str">
        <f>IF('Payments Export'!B8698="","",G8694-F8694)</f>
        <v/>
      </c>
      <c r="I8694" s="3" t="str">
        <f>IF(C8694&lt;&gt;"",_xlfn.XLOOKUP(IFERROR(VALUE(C8694),C8694),'Items database'!A:A,'Items database'!B:B),(_xlfn.XLOOKUP(LEFT(E8694,3),Services,Services,"")))</f>
        <v/>
      </c>
      <c r="J8694" s="3" t="str">
        <f t="shared" si="271"/>
        <v/>
      </c>
    </row>
    <row r="8695" spans="1:10" x14ac:dyDescent="0.35">
      <c r="A8695" s="7" t="str">
        <f>IF('Payments Export'!A8699="","",'Payments Export'!A8699)</f>
        <v/>
      </c>
      <c r="B8695" s="7" t="str">
        <f>IF('Payments Export'!A8699="","",'Payments Export'!B8699)</f>
        <v/>
      </c>
      <c r="C8695" s="7" t="str">
        <f>IF(IFERROR(VALUE('Payments Export'!H8699),'Payments Export'!H8699)&lt;&gt;0,IFERROR(VALUE('Payments Export'!H8699),'Payments Export'!H8699),"")</f>
        <v/>
      </c>
      <c r="D8695" s="7" t="str">
        <f>IF('Payments Export'!I8699="","",'Payments Export'!I8699)</f>
        <v/>
      </c>
      <c r="E8695" s="7" t="str">
        <f t="shared" si="270"/>
        <v/>
      </c>
      <c r="F8695" s="7" t="str">
        <f>IF('Payments Export'!A8699="","",'Payments Export'!N8699)</f>
        <v/>
      </c>
      <c r="G8695" s="7" t="str">
        <f>IF('Payments Export'!A8699="","",'Payments Export'!O8699)</f>
        <v/>
      </c>
      <c r="H8695" s="7" t="str">
        <f>IF('Payments Export'!B8699="","",G8695-F8695)</f>
        <v/>
      </c>
      <c r="I8695" s="3" t="str">
        <f>IF(C8695&lt;&gt;"",_xlfn.XLOOKUP(IFERROR(VALUE(C8695),C8695),'Items database'!A:A,'Items database'!B:B),(_xlfn.XLOOKUP(LEFT(E8695,3),Services,Services,"")))</f>
        <v/>
      </c>
      <c r="J8695" s="3" t="str">
        <f t="shared" si="271"/>
        <v/>
      </c>
    </row>
    <row r="8696" spans="1:10" x14ac:dyDescent="0.35">
      <c r="A8696" s="7" t="str">
        <f>IF('Payments Export'!A8700="","",'Payments Export'!A8700)</f>
        <v/>
      </c>
      <c r="B8696" s="7" t="str">
        <f>IF('Payments Export'!A8700="","",'Payments Export'!B8700)</f>
        <v/>
      </c>
      <c r="C8696" s="7" t="str">
        <f>IF(IFERROR(VALUE('Payments Export'!H8700),'Payments Export'!H8700)&lt;&gt;0,IFERROR(VALUE('Payments Export'!H8700),'Payments Export'!H8700),"")</f>
        <v/>
      </c>
      <c r="D8696" s="7" t="str">
        <f>IF('Payments Export'!I8700="","",'Payments Export'!I8700)</f>
        <v/>
      </c>
      <c r="E8696" s="7" t="str">
        <f t="shared" si="270"/>
        <v/>
      </c>
      <c r="F8696" s="7" t="str">
        <f>IF('Payments Export'!A8700="","",'Payments Export'!N8700)</f>
        <v/>
      </c>
      <c r="G8696" s="7" t="str">
        <f>IF('Payments Export'!A8700="","",'Payments Export'!O8700)</f>
        <v/>
      </c>
      <c r="H8696" s="7" t="str">
        <f>IF('Payments Export'!B8700="","",G8696-F8696)</f>
        <v/>
      </c>
      <c r="I8696" s="3" t="str">
        <f>IF(C8696&lt;&gt;"",_xlfn.XLOOKUP(IFERROR(VALUE(C8696),C8696),'Items database'!A:A,'Items database'!B:B),(_xlfn.XLOOKUP(LEFT(E8696,3),Services,Services,"")))</f>
        <v/>
      </c>
      <c r="J8696" s="3" t="str">
        <f t="shared" si="271"/>
        <v/>
      </c>
    </row>
    <row r="8697" spans="1:10" x14ac:dyDescent="0.35">
      <c r="A8697" s="7" t="str">
        <f>IF('Payments Export'!A8701="","",'Payments Export'!A8701)</f>
        <v/>
      </c>
      <c r="B8697" s="7" t="str">
        <f>IF('Payments Export'!A8701="","",'Payments Export'!B8701)</f>
        <v/>
      </c>
      <c r="C8697" s="7" t="str">
        <f>IF(IFERROR(VALUE('Payments Export'!H8701),'Payments Export'!H8701)&lt;&gt;0,IFERROR(VALUE('Payments Export'!H8701),'Payments Export'!H8701),"")</f>
        <v/>
      </c>
      <c r="D8697" s="7" t="str">
        <f>IF('Payments Export'!I8701="","",'Payments Export'!I8701)</f>
        <v/>
      </c>
      <c r="E8697" s="7" t="str">
        <f t="shared" si="270"/>
        <v/>
      </c>
      <c r="F8697" s="7" t="str">
        <f>IF('Payments Export'!A8701="","",'Payments Export'!N8701)</f>
        <v/>
      </c>
      <c r="G8697" s="7" t="str">
        <f>IF('Payments Export'!A8701="","",'Payments Export'!O8701)</f>
        <v/>
      </c>
      <c r="H8697" s="7" t="str">
        <f>IF('Payments Export'!B8701="","",G8697-F8697)</f>
        <v/>
      </c>
      <c r="I8697" s="3" t="str">
        <f>IF(C8697&lt;&gt;"",_xlfn.XLOOKUP(IFERROR(VALUE(C8697),C8697),'Items database'!A:A,'Items database'!B:B),(_xlfn.XLOOKUP(LEFT(E8697,3),Services,Services,"")))</f>
        <v/>
      </c>
      <c r="J8697" s="3" t="str">
        <f t="shared" si="271"/>
        <v/>
      </c>
    </row>
    <row r="8698" spans="1:10" x14ac:dyDescent="0.35">
      <c r="A8698" s="7" t="str">
        <f>IF('Payments Export'!A8702="","",'Payments Export'!A8702)</f>
        <v/>
      </c>
      <c r="B8698" s="7" t="str">
        <f>IF('Payments Export'!A8702="","",'Payments Export'!B8702)</f>
        <v/>
      </c>
      <c r="C8698" s="7" t="str">
        <f>IF(IFERROR(VALUE('Payments Export'!H8702),'Payments Export'!H8702)&lt;&gt;0,IFERROR(VALUE('Payments Export'!H8702),'Payments Export'!H8702),"")</f>
        <v/>
      </c>
      <c r="D8698" s="7" t="str">
        <f>IF('Payments Export'!I8702="","",'Payments Export'!I8702)</f>
        <v/>
      </c>
      <c r="E8698" s="7" t="str">
        <f t="shared" si="270"/>
        <v/>
      </c>
      <c r="F8698" s="7" t="str">
        <f>IF('Payments Export'!A8702="","",'Payments Export'!N8702)</f>
        <v/>
      </c>
      <c r="G8698" s="7" t="str">
        <f>IF('Payments Export'!A8702="","",'Payments Export'!O8702)</f>
        <v/>
      </c>
      <c r="H8698" s="7" t="str">
        <f>IF('Payments Export'!B8702="","",G8698-F8698)</f>
        <v/>
      </c>
      <c r="I8698" s="3" t="str">
        <f>IF(C8698&lt;&gt;"",_xlfn.XLOOKUP(IFERROR(VALUE(C8698),C8698),'Items database'!A:A,'Items database'!B:B),(_xlfn.XLOOKUP(LEFT(E8698,3),Services,Services,"")))</f>
        <v/>
      </c>
      <c r="J8698" s="3" t="str">
        <f t="shared" si="271"/>
        <v/>
      </c>
    </row>
    <row r="8699" spans="1:10" x14ac:dyDescent="0.35">
      <c r="A8699" s="7" t="str">
        <f>IF('Payments Export'!A8703="","",'Payments Export'!A8703)</f>
        <v/>
      </c>
      <c r="B8699" s="7" t="str">
        <f>IF('Payments Export'!A8703="","",'Payments Export'!B8703)</f>
        <v/>
      </c>
      <c r="C8699" s="7" t="str">
        <f>IF(IFERROR(VALUE('Payments Export'!H8703),'Payments Export'!H8703)&lt;&gt;0,IFERROR(VALUE('Payments Export'!H8703),'Payments Export'!H8703),"")</f>
        <v/>
      </c>
      <c r="D8699" s="7" t="str">
        <f>IF('Payments Export'!I8703="","",'Payments Export'!I8703)</f>
        <v/>
      </c>
      <c r="E8699" s="7" t="str">
        <f t="shared" si="270"/>
        <v/>
      </c>
      <c r="F8699" s="7" t="str">
        <f>IF('Payments Export'!A8703="","",'Payments Export'!N8703)</f>
        <v/>
      </c>
      <c r="G8699" s="7" t="str">
        <f>IF('Payments Export'!A8703="","",'Payments Export'!O8703)</f>
        <v/>
      </c>
      <c r="H8699" s="7" t="str">
        <f>IF('Payments Export'!B8703="","",G8699-F8699)</f>
        <v/>
      </c>
      <c r="I8699" s="3" t="str">
        <f>IF(C8699&lt;&gt;"",_xlfn.XLOOKUP(IFERROR(VALUE(C8699),C8699),'Items database'!A:A,'Items database'!B:B),(_xlfn.XLOOKUP(LEFT(E8699,3),Services,Services,"")))</f>
        <v/>
      </c>
      <c r="J8699" s="3" t="str">
        <f t="shared" si="271"/>
        <v/>
      </c>
    </row>
    <row r="8700" spans="1:10" x14ac:dyDescent="0.35">
      <c r="A8700" s="7" t="str">
        <f>IF('Payments Export'!A8704="","",'Payments Export'!A8704)</f>
        <v/>
      </c>
      <c r="B8700" s="7" t="str">
        <f>IF('Payments Export'!A8704="","",'Payments Export'!B8704)</f>
        <v/>
      </c>
      <c r="C8700" s="7" t="str">
        <f>IF(IFERROR(VALUE('Payments Export'!H8704),'Payments Export'!H8704)&lt;&gt;0,IFERROR(VALUE('Payments Export'!H8704),'Payments Export'!H8704),"")</f>
        <v/>
      </c>
      <c r="D8700" s="7" t="str">
        <f>IF('Payments Export'!I8704="","",'Payments Export'!I8704)</f>
        <v/>
      </c>
      <c r="E8700" s="7" t="str">
        <f t="shared" si="270"/>
        <v/>
      </c>
      <c r="F8700" s="7" t="str">
        <f>IF('Payments Export'!A8704="","",'Payments Export'!N8704)</f>
        <v/>
      </c>
      <c r="G8700" s="7" t="str">
        <f>IF('Payments Export'!A8704="","",'Payments Export'!O8704)</f>
        <v/>
      </c>
      <c r="H8700" s="7" t="str">
        <f>IF('Payments Export'!B8704="","",G8700-F8700)</f>
        <v/>
      </c>
      <c r="I8700" s="3" t="str">
        <f>IF(C8700&lt;&gt;"",_xlfn.XLOOKUP(IFERROR(VALUE(C8700),C8700),'Items database'!A:A,'Items database'!B:B),(_xlfn.XLOOKUP(LEFT(E8700,3),Services,Services,"")))</f>
        <v/>
      </c>
      <c r="J8700" s="3" t="str">
        <f t="shared" si="271"/>
        <v/>
      </c>
    </row>
    <row r="8701" spans="1:10" x14ac:dyDescent="0.35">
      <c r="A8701" s="7" t="str">
        <f>IF('Payments Export'!A8705="","",'Payments Export'!A8705)</f>
        <v/>
      </c>
      <c r="B8701" s="7" t="str">
        <f>IF('Payments Export'!A8705="","",'Payments Export'!B8705)</f>
        <v/>
      </c>
      <c r="C8701" s="7" t="str">
        <f>IF(IFERROR(VALUE('Payments Export'!H8705),'Payments Export'!H8705)&lt;&gt;0,IFERROR(VALUE('Payments Export'!H8705),'Payments Export'!H8705),"")</f>
        <v/>
      </c>
      <c r="D8701" s="7" t="str">
        <f>IF('Payments Export'!I8705="","",'Payments Export'!I8705)</f>
        <v/>
      </c>
      <c r="E8701" s="7" t="str">
        <f t="shared" si="270"/>
        <v/>
      </c>
      <c r="F8701" s="7" t="str">
        <f>IF('Payments Export'!A8705="","",'Payments Export'!N8705)</f>
        <v/>
      </c>
      <c r="G8701" s="7" t="str">
        <f>IF('Payments Export'!A8705="","",'Payments Export'!O8705)</f>
        <v/>
      </c>
      <c r="H8701" s="7" t="str">
        <f>IF('Payments Export'!B8705="","",G8701-F8701)</f>
        <v/>
      </c>
      <c r="I8701" s="3" t="str">
        <f>IF(C8701&lt;&gt;"",_xlfn.XLOOKUP(IFERROR(VALUE(C8701),C8701),'Items database'!A:A,'Items database'!B:B),(_xlfn.XLOOKUP(LEFT(E8701,3),Services,Services,"")))</f>
        <v/>
      </c>
      <c r="J8701" s="3" t="str">
        <f t="shared" si="271"/>
        <v/>
      </c>
    </row>
    <row r="8702" spans="1:10" x14ac:dyDescent="0.35">
      <c r="A8702" s="7" t="str">
        <f>IF('Payments Export'!A8706="","",'Payments Export'!A8706)</f>
        <v/>
      </c>
      <c r="B8702" s="7" t="str">
        <f>IF('Payments Export'!A8706="","",'Payments Export'!B8706)</f>
        <v/>
      </c>
      <c r="C8702" s="7" t="str">
        <f>IF(IFERROR(VALUE('Payments Export'!H8706),'Payments Export'!H8706)&lt;&gt;0,IFERROR(VALUE('Payments Export'!H8706),'Payments Export'!H8706),"")</f>
        <v/>
      </c>
      <c r="D8702" s="7" t="str">
        <f>IF('Payments Export'!I8706="","",'Payments Export'!I8706)</f>
        <v/>
      </c>
      <c r="E8702" s="7" t="str">
        <f t="shared" si="270"/>
        <v/>
      </c>
      <c r="F8702" s="7" t="str">
        <f>IF('Payments Export'!A8706="","",'Payments Export'!N8706)</f>
        <v/>
      </c>
      <c r="G8702" s="7" t="str">
        <f>IF('Payments Export'!A8706="","",'Payments Export'!O8706)</f>
        <v/>
      </c>
      <c r="H8702" s="7" t="str">
        <f>IF('Payments Export'!B8706="","",G8702-F8702)</f>
        <v/>
      </c>
      <c r="I8702" s="3" t="str">
        <f>IF(C8702&lt;&gt;"",_xlfn.XLOOKUP(IFERROR(VALUE(C8702),C8702),'Items database'!A:A,'Items database'!B:B),(_xlfn.XLOOKUP(LEFT(E8702,3),Services,Services,"")))</f>
        <v/>
      </c>
      <c r="J8702" s="3" t="str">
        <f t="shared" si="271"/>
        <v/>
      </c>
    </row>
    <row r="8703" spans="1:10" x14ac:dyDescent="0.35">
      <c r="A8703" s="7" t="str">
        <f>IF('Payments Export'!A8707="","",'Payments Export'!A8707)</f>
        <v/>
      </c>
      <c r="B8703" s="7" t="str">
        <f>IF('Payments Export'!A8707="","",'Payments Export'!B8707)</f>
        <v/>
      </c>
      <c r="C8703" s="7" t="str">
        <f>IF(IFERROR(VALUE('Payments Export'!H8707),'Payments Export'!H8707)&lt;&gt;0,IFERROR(VALUE('Payments Export'!H8707),'Payments Export'!H8707),"")</f>
        <v/>
      </c>
      <c r="D8703" s="7" t="str">
        <f>IF('Payments Export'!I8707="","",'Payments Export'!I8707)</f>
        <v/>
      </c>
      <c r="E8703" s="7" t="str">
        <f t="shared" si="270"/>
        <v/>
      </c>
      <c r="F8703" s="7" t="str">
        <f>IF('Payments Export'!A8707="","",'Payments Export'!N8707)</f>
        <v/>
      </c>
      <c r="G8703" s="7" t="str">
        <f>IF('Payments Export'!A8707="","",'Payments Export'!O8707)</f>
        <v/>
      </c>
      <c r="H8703" s="7" t="str">
        <f>IF('Payments Export'!B8707="","",G8703-F8703)</f>
        <v/>
      </c>
      <c r="I8703" s="3" t="str">
        <f>IF(C8703&lt;&gt;"",_xlfn.XLOOKUP(IFERROR(VALUE(C8703),C8703),'Items database'!A:A,'Items database'!B:B),(_xlfn.XLOOKUP(LEFT(E8703,3),Services,Services,"")))</f>
        <v/>
      </c>
      <c r="J8703" s="3" t="str">
        <f t="shared" si="271"/>
        <v/>
      </c>
    </row>
    <row r="8704" spans="1:10" x14ac:dyDescent="0.35">
      <c r="A8704" s="7" t="str">
        <f>IF('Payments Export'!A8708="","",'Payments Export'!A8708)</f>
        <v/>
      </c>
      <c r="B8704" s="7" t="str">
        <f>IF('Payments Export'!A8708="","",'Payments Export'!B8708)</f>
        <v/>
      </c>
      <c r="C8704" s="7" t="str">
        <f>IF(IFERROR(VALUE('Payments Export'!H8708),'Payments Export'!H8708)&lt;&gt;0,IFERROR(VALUE('Payments Export'!H8708),'Payments Export'!H8708),"")</f>
        <v/>
      </c>
      <c r="D8704" s="7" t="str">
        <f>IF('Payments Export'!I8708="","",'Payments Export'!I8708)</f>
        <v/>
      </c>
      <c r="E8704" s="7" t="str">
        <f t="shared" si="270"/>
        <v/>
      </c>
      <c r="F8704" s="7" t="str">
        <f>IF('Payments Export'!A8708="","",'Payments Export'!N8708)</f>
        <v/>
      </c>
      <c r="G8704" s="7" t="str">
        <f>IF('Payments Export'!A8708="","",'Payments Export'!O8708)</f>
        <v/>
      </c>
      <c r="H8704" s="7" t="str">
        <f>IF('Payments Export'!B8708="","",G8704-F8704)</f>
        <v/>
      </c>
      <c r="I8704" s="3" t="str">
        <f>IF(C8704&lt;&gt;"",_xlfn.XLOOKUP(IFERROR(VALUE(C8704),C8704),'Items database'!A:A,'Items database'!B:B),(_xlfn.XLOOKUP(LEFT(E8704,3),Services,Services,"")))</f>
        <v/>
      </c>
      <c r="J8704" s="3" t="str">
        <f t="shared" si="271"/>
        <v/>
      </c>
    </row>
    <row r="8705" spans="1:10" x14ac:dyDescent="0.35">
      <c r="A8705" s="7" t="str">
        <f>IF('Payments Export'!A8709="","",'Payments Export'!A8709)</f>
        <v/>
      </c>
      <c r="B8705" s="7" t="str">
        <f>IF('Payments Export'!A8709="","",'Payments Export'!B8709)</f>
        <v/>
      </c>
      <c r="C8705" s="7" t="str">
        <f>IF(IFERROR(VALUE('Payments Export'!H8709),'Payments Export'!H8709)&lt;&gt;0,IFERROR(VALUE('Payments Export'!H8709),'Payments Export'!H8709),"")</f>
        <v/>
      </c>
      <c r="D8705" s="7" t="str">
        <f>IF('Payments Export'!I8709="","",'Payments Export'!I8709)</f>
        <v/>
      </c>
      <c r="E8705" s="7" t="str">
        <f t="shared" ref="E8705:E8768" si="272">LEFT(D8705,66)</f>
        <v/>
      </c>
      <c r="F8705" s="7" t="str">
        <f>IF('Payments Export'!A8709="","",'Payments Export'!N8709)</f>
        <v/>
      </c>
      <c r="G8705" s="7" t="str">
        <f>IF('Payments Export'!A8709="","",'Payments Export'!O8709)</f>
        <v/>
      </c>
      <c r="H8705" s="7" t="str">
        <f>IF('Payments Export'!B8709="","",G8705-F8705)</f>
        <v/>
      </c>
      <c r="I8705" s="3" t="str">
        <f>IF(C8705&lt;&gt;"",_xlfn.XLOOKUP(IFERROR(VALUE(C8705),C8705),'Items database'!A:A,'Items database'!B:B),(_xlfn.XLOOKUP(LEFT(E8705,3),Services,Services,"")))</f>
        <v/>
      </c>
      <c r="J8705" s="3" t="str">
        <f t="shared" ref="J8705:J8768" si="273">IF(ISNUMBER(F8705)=TRUE,IF(F8705=0,"","GST"),"")</f>
        <v/>
      </c>
    </row>
    <row r="8706" spans="1:10" x14ac:dyDescent="0.35">
      <c r="A8706" s="7" t="str">
        <f>IF('Payments Export'!A8710="","",'Payments Export'!A8710)</f>
        <v/>
      </c>
      <c r="B8706" s="7" t="str">
        <f>IF('Payments Export'!A8710="","",'Payments Export'!B8710)</f>
        <v/>
      </c>
      <c r="C8706" s="7" t="str">
        <f>IF(IFERROR(VALUE('Payments Export'!H8710),'Payments Export'!H8710)&lt;&gt;0,IFERROR(VALUE('Payments Export'!H8710),'Payments Export'!H8710),"")</f>
        <v/>
      </c>
      <c r="D8706" s="7" t="str">
        <f>IF('Payments Export'!I8710="","",'Payments Export'!I8710)</f>
        <v/>
      </c>
      <c r="E8706" s="7" t="str">
        <f t="shared" si="272"/>
        <v/>
      </c>
      <c r="F8706" s="7" t="str">
        <f>IF('Payments Export'!A8710="","",'Payments Export'!N8710)</f>
        <v/>
      </c>
      <c r="G8706" s="7" t="str">
        <f>IF('Payments Export'!A8710="","",'Payments Export'!O8710)</f>
        <v/>
      </c>
      <c r="H8706" s="7" t="str">
        <f>IF('Payments Export'!B8710="","",G8706-F8706)</f>
        <v/>
      </c>
      <c r="I8706" s="3" t="str">
        <f>IF(C8706&lt;&gt;"",_xlfn.XLOOKUP(IFERROR(VALUE(C8706),C8706),'Items database'!A:A,'Items database'!B:B),(_xlfn.XLOOKUP(LEFT(E8706,3),Services,Services,"")))</f>
        <v/>
      </c>
      <c r="J8706" s="3" t="str">
        <f t="shared" si="273"/>
        <v/>
      </c>
    </row>
    <row r="8707" spans="1:10" x14ac:dyDescent="0.35">
      <c r="A8707" s="7" t="str">
        <f>IF('Payments Export'!A8711="","",'Payments Export'!A8711)</f>
        <v/>
      </c>
      <c r="B8707" s="7" t="str">
        <f>IF('Payments Export'!A8711="","",'Payments Export'!B8711)</f>
        <v/>
      </c>
      <c r="C8707" s="7" t="str">
        <f>IF(IFERROR(VALUE('Payments Export'!H8711),'Payments Export'!H8711)&lt;&gt;0,IFERROR(VALUE('Payments Export'!H8711),'Payments Export'!H8711),"")</f>
        <v/>
      </c>
      <c r="D8707" s="7" t="str">
        <f>IF('Payments Export'!I8711="","",'Payments Export'!I8711)</f>
        <v/>
      </c>
      <c r="E8707" s="7" t="str">
        <f t="shared" si="272"/>
        <v/>
      </c>
      <c r="F8707" s="7" t="str">
        <f>IF('Payments Export'!A8711="","",'Payments Export'!N8711)</f>
        <v/>
      </c>
      <c r="G8707" s="7" t="str">
        <f>IF('Payments Export'!A8711="","",'Payments Export'!O8711)</f>
        <v/>
      </c>
      <c r="H8707" s="7" t="str">
        <f>IF('Payments Export'!B8711="","",G8707-F8707)</f>
        <v/>
      </c>
      <c r="I8707" s="3" t="str">
        <f>IF(C8707&lt;&gt;"",_xlfn.XLOOKUP(IFERROR(VALUE(C8707),C8707),'Items database'!A:A,'Items database'!B:B),(_xlfn.XLOOKUP(LEFT(E8707,3),Services,Services,"")))</f>
        <v/>
      </c>
      <c r="J8707" s="3" t="str">
        <f t="shared" si="273"/>
        <v/>
      </c>
    </row>
    <row r="8708" spans="1:10" x14ac:dyDescent="0.35">
      <c r="A8708" s="7" t="str">
        <f>IF('Payments Export'!A8712="","",'Payments Export'!A8712)</f>
        <v/>
      </c>
      <c r="B8708" s="7" t="str">
        <f>IF('Payments Export'!A8712="","",'Payments Export'!B8712)</f>
        <v/>
      </c>
      <c r="C8708" s="7" t="str">
        <f>IF(IFERROR(VALUE('Payments Export'!H8712),'Payments Export'!H8712)&lt;&gt;0,IFERROR(VALUE('Payments Export'!H8712),'Payments Export'!H8712),"")</f>
        <v/>
      </c>
      <c r="D8708" s="7" t="str">
        <f>IF('Payments Export'!I8712="","",'Payments Export'!I8712)</f>
        <v/>
      </c>
      <c r="E8708" s="7" t="str">
        <f t="shared" si="272"/>
        <v/>
      </c>
      <c r="F8708" s="7" t="str">
        <f>IF('Payments Export'!A8712="","",'Payments Export'!N8712)</f>
        <v/>
      </c>
      <c r="G8708" s="7" t="str">
        <f>IF('Payments Export'!A8712="","",'Payments Export'!O8712)</f>
        <v/>
      </c>
      <c r="H8708" s="7" t="str">
        <f>IF('Payments Export'!B8712="","",G8708-F8708)</f>
        <v/>
      </c>
      <c r="I8708" s="3" t="str">
        <f>IF(C8708&lt;&gt;"",_xlfn.XLOOKUP(IFERROR(VALUE(C8708),C8708),'Items database'!A:A,'Items database'!B:B),(_xlfn.XLOOKUP(LEFT(E8708,3),Services,Services,"")))</f>
        <v/>
      </c>
      <c r="J8708" s="3" t="str">
        <f t="shared" si="273"/>
        <v/>
      </c>
    </row>
    <row r="8709" spans="1:10" x14ac:dyDescent="0.35">
      <c r="A8709" s="7" t="str">
        <f>IF('Payments Export'!A8713="","",'Payments Export'!A8713)</f>
        <v/>
      </c>
      <c r="B8709" s="7" t="str">
        <f>IF('Payments Export'!A8713="","",'Payments Export'!B8713)</f>
        <v/>
      </c>
      <c r="C8709" s="7" t="str">
        <f>IF(IFERROR(VALUE('Payments Export'!H8713),'Payments Export'!H8713)&lt;&gt;0,IFERROR(VALUE('Payments Export'!H8713),'Payments Export'!H8713),"")</f>
        <v/>
      </c>
      <c r="D8709" s="7" t="str">
        <f>IF('Payments Export'!I8713="","",'Payments Export'!I8713)</f>
        <v/>
      </c>
      <c r="E8709" s="7" t="str">
        <f t="shared" si="272"/>
        <v/>
      </c>
      <c r="F8709" s="7" t="str">
        <f>IF('Payments Export'!A8713="","",'Payments Export'!N8713)</f>
        <v/>
      </c>
      <c r="G8709" s="7" t="str">
        <f>IF('Payments Export'!A8713="","",'Payments Export'!O8713)</f>
        <v/>
      </c>
      <c r="H8709" s="7" t="str">
        <f>IF('Payments Export'!B8713="","",G8709-F8709)</f>
        <v/>
      </c>
      <c r="I8709" s="3" t="str">
        <f>IF(C8709&lt;&gt;"",_xlfn.XLOOKUP(IFERROR(VALUE(C8709),C8709),'Items database'!A:A,'Items database'!B:B),(_xlfn.XLOOKUP(LEFT(E8709,3),Services,Services,"")))</f>
        <v/>
      </c>
      <c r="J8709" s="3" t="str">
        <f t="shared" si="273"/>
        <v/>
      </c>
    </row>
    <row r="8710" spans="1:10" x14ac:dyDescent="0.35">
      <c r="A8710" s="7" t="str">
        <f>IF('Payments Export'!A8714="","",'Payments Export'!A8714)</f>
        <v/>
      </c>
      <c r="B8710" s="7" t="str">
        <f>IF('Payments Export'!A8714="","",'Payments Export'!B8714)</f>
        <v/>
      </c>
      <c r="C8710" s="7" t="str">
        <f>IF(IFERROR(VALUE('Payments Export'!H8714),'Payments Export'!H8714)&lt;&gt;0,IFERROR(VALUE('Payments Export'!H8714),'Payments Export'!H8714),"")</f>
        <v/>
      </c>
      <c r="D8710" s="7" t="str">
        <f>IF('Payments Export'!I8714="","",'Payments Export'!I8714)</f>
        <v/>
      </c>
      <c r="E8710" s="7" t="str">
        <f t="shared" si="272"/>
        <v/>
      </c>
      <c r="F8710" s="7" t="str">
        <f>IF('Payments Export'!A8714="","",'Payments Export'!N8714)</f>
        <v/>
      </c>
      <c r="G8710" s="7" t="str">
        <f>IF('Payments Export'!A8714="","",'Payments Export'!O8714)</f>
        <v/>
      </c>
      <c r="H8710" s="7" t="str">
        <f>IF('Payments Export'!B8714="","",G8710-F8710)</f>
        <v/>
      </c>
      <c r="I8710" s="3" t="str">
        <f>IF(C8710&lt;&gt;"",_xlfn.XLOOKUP(IFERROR(VALUE(C8710),C8710),'Items database'!A:A,'Items database'!B:B),(_xlfn.XLOOKUP(LEFT(E8710,3),Services,Services,"")))</f>
        <v/>
      </c>
      <c r="J8710" s="3" t="str">
        <f t="shared" si="273"/>
        <v/>
      </c>
    </row>
    <row r="8711" spans="1:10" x14ac:dyDescent="0.35">
      <c r="A8711" s="7" t="str">
        <f>IF('Payments Export'!A8715="","",'Payments Export'!A8715)</f>
        <v/>
      </c>
      <c r="B8711" s="7" t="str">
        <f>IF('Payments Export'!A8715="","",'Payments Export'!B8715)</f>
        <v/>
      </c>
      <c r="C8711" s="7" t="str">
        <f>IF(IFERROR(VALUE('Payments Export'!H8715),'Payments Export'!H8715)&lt;&gt;0,IFERROR(VALUE('Payments Export'!H8715),'Payments Export'!H8715),"")</f>
        <v/>
      </c>
      <c r="D8711" s="7" t="str">
        <f>IF('Payments Export'!I8715="","",'Payments Export'!I8715)</f>
        <v/>
      </c>
      <c r="E8711" s="7" t="str">
        <f t="shared" si="272"/>
        <v/>
      </c>
      <c r="F8711" s="7" t="str">
        <f>IF('Payments Export'!A8715="","",'Payments Export'!N8715)</f>
        <v/>
      </c>
      <c r="G8711" s="7" t="str">
        <f>IF('Payments Export'!A8715="","",'Payments Export'!O8715)</f>
        <v/>
      </c>
      <c r="H8711" s="7" t="str">
        <f>IF('Payments Export'!B8715="","",G8711-F8711)</f>
        <v/>
      </c>
      <c r="I8711" s="3" t="str">
        <f>IF(C8711&lt;&gt;"",_xlfn.XLOOKUP(IFERROR(VALUE(C8711),C8711),'Items database'!A:A,'Items database'!B:B),(_xlfn.XLOOKUP(LEFT(E8711,3),Services,Services,"")))</f>
        <v/>
      </c>
      <c r="J8711" s="3" t="str">
        <f t="shared" si="273"/>
        <v/>
      </c>
    </row>
    <row r="8712" spans="1:10" x14ac:dyDescent="0.35">
      <c r="A8712" s="7" t="str">
        <f>IF('Payments Export'!A8716="","",'Payments Export'!A8716)</f>
        <v/>
      </c>
      <c r="B8712" s="7" t="str">
        <f>IF('Payments Export'!A8716="","",'Payments Export'!B8716)</f>
        <v/>
      </c>
      <c r="C8712" s="7" t="str">
        <f>IF(IFERROR(VALUE('Payments Export'!H8716),'Payments Export'!H8716)&lt;&gt;0,IFERROR(VALUE('Payments Export'!H8716),'Payments Export'!H8716),"")</f>
        <v/>
      </c>
      <c r="D8712" s="7" t="str">
        <f>IF('Payments Export'!I8716="","",'Payments Export'!I8716)</f>
        <v/>
      </c>
      <c r="E8712" s="7" t="str">
        <f t="shared" si="272"/>
        <v/>
      </c>
      <c r="F8712" s="7" t="str">
        <f>IF('Payments Export'!A8716="","",'Payments Export'!N8716)</f>
        <v/>
      </c>
      <c r="G8712" s="7" t="str">
        <f>IF('Payments Export'!A8716="","",'Payments Export'!O8716)</f>
        <v/>
      </c>
      <c r="H8712" s="7" t="str">
        <f>IF('Payments Export'!B8716="","",G8712-F8712)</f>
        <v/>
      </c>
      <c r="I8712" s="3" t="str">
        <f>IF(C8712&lt;&gt;"",_xlfn.XLOOKUP(IFERROR(VALUE(C8712),C8712),'Items database'!A:A,'Items database'!B:B),(_xlfn.XLOOKUP(LEFT(E8712,3),Services,Services,"")))</f>
        <v/>
      </c>
      <c r="J8712" s="3" t="str">
        <f t="shared" si="273"/>
        <v/>
      </c>
    </row>
    <row r="8713" spans="1:10" x14ac:dyDescent="0.35">
      <c r="A8713" s="7" t="str">
        <f>IF('Payments Export'!A8717="","",'Payments Export'!A8717)</f>
        <v/>
      </c>
      <c r="B8713" s="7" t="str">
        <f>IF('Payments Export'!A8717="","",'Payments Export'!B8717)</f>
        <v/>
      </c>
      <c r="C8713" s="7" t="str">
        <f>IF(IFERROR(VALUE('Payments Export'!H8717),'Payments Export'!H8717)&lt;&gt;0,IFERROR(VALUE('Payments Export'!H8717),'Payments Export'!H8717),"")</f>
        <v/>
      </c>
      <c r="D8713" s="7" t="str">
        <f>IF('Payments Export'!I8717="","",'Payments Export'!I8717)</f>
        <v/>
      </c>
      <c r="E8713" s="7" t="str">
        <f t="shared" si="272"/>
        <v/>
      </c>
      <c r="F8713" s="7" t="str">
        <f>IF('Payments Export'!A8717="","",'Payments Export'!N8717)</f>
        <v/>
      </c>
      <c r="G8713" s="7" t="str">
        <f>IF('Payments Export'!A8717="","",'Payments Export'!O8717)</f>
        <v/>
      </c>
      <c r="H8713" s="7" t="str">
        <f>IF('Payments Export'!B8717="","",G8713-F8713)</f>
        <v/>
      </c>
      <c r="I8713" s="3" t="str">
        <f>IF(C8713&lt;&gt;"",_xlfn.XLOOKUP(IFERROR(VALUE(C8713),C8713),'Items database'!A:A,'Items database'!B:B),(_xlfn.XLOOKUP(LEFT(E8713,3),Services,Services,"")))</f>
        <v/>
      </c>
      <c r="J8713" s="3" t="str">
        <f t="shared" si="273"/>
        <v/>
      </c>
    </row>
    <row r="8714" spans="1:10" x14ac:dyDescent="0.35">
      <c r="A8714" s="7" t="str">
        <f>IF('Payments Export'!A8718="","",'Payments Export'!A8718)</f>
        <v/>
      </c>
      <c r="B8714" s="7" t="str">
        <f>IF('Payments Export'!A8718="","",'Payments Export'!B8718)</f>
        <v/>
      </c>
      <c r="C8714" s="7" t="str">
        <f>IF(IFERROR(VALUE('Payments Export'!H8718),'Payments Export'!H8718)&lt;&gt;0,IFERROR(VALUE('Payments Export'!H8718),'Payments Export'!H8718),"")</f>
        <v/>
      </c>
      <c r="D8714" s="7" t="str">
        <f>IF('Payments Export'!I8718="","",'Payments Export'!I8718)</f>
        <v/>
      </c>
      <c r="E8714" s="7" t="str">
        <f t="shared" si="272"/>
        <v/>
      </c>
      <c r="F8714" s="7" t="str">
        <f>IF('Payments Export'!A8718="","",'Payments Export'!N8718)</f>
        <v/>
      </c>
      <c r="G8714" s="7" t="str">
        <f>IF('Payments Export'!A8718="","",'Payments Export'!O8718)</f>
        <v/>
      </c>
      <c r="H8714" s="7" t="str">
        <f>IF('Payments Export'!B8718="","",G8714-F8714)</f>
        <v/>
      </c>
      <c r="I8714" s="3" t="str">
        <f>IF(C8714&lt;&gt;"",_xlfn.XLOOKUP(IFERROR(VALUE(C8714),C8714),'Items database'!A:A,'Items database'!B:B),(_xlfn.XLOOKUP(LEFT(E8714,3),Services,Services,"")))</f>
        <v/>
      </c>
      <c r="J8714" s="3" t="str">
        <f t="shared" si="273"/>
        <v/>
      </c>
    </row>
    <row r="8715" spans="1:10" x14ac:dyDescent="0.35">
      <c r="A8715" s="7" t="str">
        <f>IF('Payments Export'!A8719="","",'Payments Export'!A8719)</f>
        <v/>
      </c>
      <c r="B8715" s="7" t="str">
        <f>IF('Payments Export'!A8719="","",'Payments Export'!B8719)</f>
        <v/>
      </c>
      <c r="C8715" s="7" t="str">
        <f>IF(IFERROR(VALUE('Payments Export'!H8719),'Payments Export'!H8719)&lt;&gt;0,IFERROR(VALUE('Payments Export'!H8719),'Payments Export'!H8719),"")</f>
        <v/>
      </c>
      <c r="D8715" s="7" t="str">
        <f>IF('Payments Export'!I8719="","",'Payments Export'!I8719)</f>
        <v/>
      </c>
      <c r="E8715" s="7" t="str">
        <f t="shared" si="272"/>
        <v/>
      </c>
      <c r="F8715" s="7" t="str">
        <f>IF('Payments Export'!A8719="","",'Payments Export'!N8719)</f>
        <v/>
      </c>
      <c r="G8715" s="7" t="str">
        <f>IF('Payments Export'!A8719="","",'Payments Export'!O8719)</f>
        <v/>
      </c>
      <c r="H8715" s="7" t="str">
        <f>IF('Payments Export'!B8719="","",G8715-F8715)</f>
        <v/>
      </c>
      <c r="I8715" s="3" t="str">
        <f>IF(C8715&lt;&gt;"",_xlfn.XLOOKUP(IFERROR(VALUE(C8715),C8715),'Items database'!A:A,'Items database'!B:B),(_xlfn.XLOOKUP(LEFT(E8715,3),Services,Services,"")))</f>
        <v/>
      </c>
      <c r="J8715" s="3" t="str">
        <f t="shared" si="273"/>
        <v/>
      </c>
    </row>
    <row r="8716" spans="1:10" x14ac:dyDescent="0.35">
      <c r="A8716" s="7" t="str">
        <f>IF('Payments Export'!A8720="","",'Payments Export'!A8720)</f>
        <v/>
      </c>
      <c r="B8716" s="7" t="str">
        <f>IF('Payments Export'!A8720="","",'Payments Export'!B8720)</f>
        <v/>
      </c>
      <c r="C8716" s="7" t="str">
        <f>IF(IFERROR(VALUE('Payments Export'!H8720),'Payments Export'!H8720)&lt;&gt;0,IFERROR(VALUE('Payments Export'!H8720),'Payments Export'!H8720),"")</f>
        <v/>
      </c>
      <c r="D8716" s="7" t="str">
        <f>IF('Payments Export'!I8720="","",'Payments Export'!I8720)</f>
        <v/>
      </c>
      <c r="E8716" s="7" t="str">
        <f t="shared" si="272"/>
        <v/>
      </c>
      <c r="F8716" s="7" t="str">
        <f>IF('Payments Export'!A8720="","",'Payments Export'!N8720)</f>
        <v/>
      </c>
      <c r="G8716" s="7" t="str">
        <f>IF('Payments Export'!A8720="","",'Payments Export'!O8720)</f>
        <v/>
      </c>
      <c r="H8716" s="7" t="str">
        <f>IF('Payments Export'!B8720="","",G8716-F8716)</f>
        <v/>
      </c>
      <c r="I8716" s="3" t="str">
        <f>IF(C8716&lt;&gt;"",_xlfn.XLOOKUP(IFERROR(VALUE(C8716),C8716),'Items database'!A:A,'Items database'!B:B),(_xlfn.XLOOKUP(LEFT(E8716,3),Services,Services,"")))</f>
        <v/>
      </c>
      <c r="J8716" s="3" t="str">
        <f t="shared" si="273"/>
        <v/>
      </c>
    </row>
    <row r="8717" spans="1:10" x14ac:dyDescent="0.35">
      <c r="A8717" s="7" t="str">
        <f>IF('Payments Export'!A8721="","",'Payments Export'!A8721)</f>
        <v/>
      </c>
      <c r="B8717" s="7" t="str">
        <f>IF('Payments Export'!A8721="","",'Payments Export'!B8721)</f>
        <v/>
      </c>
      <c r="C8717" s="7" t="str">
        <f>IF(IFERROR(VALUE('Payments Export'!H8721),'Payments Export'!H8721)&lt;&gt;0,IFERROR(VALUE('Payments Export'!H8721),'Payments Export'!H8721),"")</f>
        <v/>
      </c>
      <c r="D8717" s="7" t="str">
        <f>IF('Payments Export'!I8721="","",'Payments Export'!I8721)</f>
        <v/>
      </c>
      <c r="E8717" s="7" t="str">
        <f t="shared" si="272"/>
        <v/>
      </c>
      <c r="F8717" s="7" t="str">
        <f>IF('Payments Export'!A8721="","",'Payments Export'!N8721)</f>
        <v/>
      </c>
      <c r="G8717" s="7" t="str">
        <f>IF('Payments Export'!A8721="","",'Payments Export'!O8721)</f>
        <v/>
      </c>
      <c r="H8717" s="7" t="str">
        <f>IF('Payments Export'!B8721="","",G8717-F8717)</f>
        <v/>
      </c>
      <c r="I8717" s="3" t="str">
        <f>IF(C8717&lt;&gt;"",_xlfn.XLOOKUP(IFERROR(VALUE(C8717),C8717),'Items database'!A:A,'Items database'!B:B),(_xlfn.XLOOKUP(LEFT(E8717,3),Services,Services,"")))</f>
        <v/>
      </c>
      <c r="J8717" s="3" t="str">
        <f t="shared" si="273"/>
        <v/>
      </c>
    </row>
    <row r="8718" spans="1:10" x14ac:dyDescent="0.35">
      <c r="A8718" s="7" t="str">
        <f>IF('Payments Export'!A8722="","",'Payments Export'!A8722)</f>
        <v/>
      </c>
      <c r="B8718" s="7" t="str">
        <f>IF('Payments Export'!A8722="","",'Payments Export'!B8722)</f>
        <v/>
      </c>
      <c r="C8718" s="7" t="str">
        <f>IF(IFERROR(VALUE('Payments Export'!H8722),'Payments Export'!H8722)&lt;&gt;0,IFERROR(VALUE('Payments Export'!H8722),'Payments Export'!H8722),"")</f>
        <v/>
      </c>
      <c r="D8718" s="7" t="str">
        <f>IF('Payments Export'!I8722="","",'Payments Export'!I8722)</f>
        <v/>
      </c>
      <c r="E8718" s="7" t="str">
        <f t="shared" si="272"/>
        <v/>
      </c>
      <c r="F8718" s="7" t="str">
        <f>IF('Payments Export'!A8722="","",'Payments Export'!N8722)</f>
        <v/>
      </c>
      <c r="G8718" s="7" t="str">
        <f>IF('Payments Export'!A8722="","",'Payments Export'!O8722)</f>
        <v/>
      </c>
      <c r="H8718" s="7" t="str">
        <f>IF('Payments Export'!B8722="","",G8718-F8718)</f>
        <v/>
      </c>
      <c r="I8718" s="3" t="str">
        <f>IF(C8718&lt;&gt;"",_xlfn.XLOOKUP(IFERROR(VALUE(C8718),C8718),'Items database'!A:A,'Items database'!B:B),(_xlfn.XLOOKUP(LEFT(E8718,3),Services,Services,"")))</f>
        <v/>
      </c>
      <c r="J8718" s="3" t="str">
        <f t="shared" si="273"/>
        <v/>
      </c>
    </row>
    <row r="8719" spans="1:10" x14ac:dyDescent="0.35">
      <c r="A8719" s="7" t="str">
        <f>IF('Payments Export'!A8723="","",'Payments Export'!A8723)</f>
        <v/>
      </c>
      <c r="B8719" s="7" t="str">
        <f>IF('Payments Export'!A8723="","",'Payments Export'!B8723)</f>
        <v/>
      </c>
      <c r="C8719" s="7" t="str">
        <f>IF(IFERROR(VALUE('Payments Export'!H8723),'Payments Export'!H8723)&lt;&gt;0,IFERROR(VALUE('Payments Export'!H8723),'Payments Export'!H8723),"")</f>
        <v/>
      </c>
      <c r="D8719" s="7" t="str">
        <f>IF('Payments Export'!I8723="","",'Payments Export'!I8723)</f>
        <v/>
      </c>
      <c r="E8719" s="7" t="str">
        <f t="shared" si="272"/>
        <v/>
      </c>
      <c r="F8719" s="7" t="str">
        <f>IF('Payments Export'!A8723="","",'Payments Export'!N8723)</f>
        <v/>
      </c>
      <c r="G8719" s="7" t="str">
        <f>IF('Payments Export'!A8723="","",'Payments Export'!O8723)</f>
        <v/>
      </c>
      <c r="H8719" s="7" t="str">
        <f>IF('Payments Export'!B8723="","",G8719-F8719)</f>
        <v/>
      </c>
      <c r="I8719" s="3" t="str">
        <f>IF(C8719&lt;&gt;"",_xlfn.XLOOKUP(IFERROR(VALUE(C8719),C8719),'Items database'!A:A,'Items database'!B:B),(_xlfn.XLOOKUP(LEFT(E8719,3),Services,Services,"")))</f>
        <v/>
      </c>
      <c r="J8719" s="3" t="str">
        <f t="shared" si="273"/>
        <v/>
      </c>
    </row>
    <row r="8720" spans="1:10" x14ac:dyDescent="0.35">
      <c r="A8720" s="7" t="str">
        <f>IF('Payments Export'!A8724="","",'Payments Export'!A8724)</f>
        <v/>
      </c>
      <c r="B8720" s="7" t="str">
        <f>IF('Payments Export'!A8724="","",'Payments Export'!B8724)</f>
        <v/>
      </c>
      <c r="C8720" s="7" t="str">
        <f>IF(IFERROR(VALUE('Payments Export'!H8724),'Payments Export'!H8724)&lt;&gt;0,IFERROR(VALUE('Payments Export'!H8724),'Payments Export'!H8724),"")</f>
        <v/>
      </c>
      <c r="D8720" s="7" t="str">
        <f>IF('Payments Export'!I8724="","",'Payments Export'!I8724)</f>
        <v/>
      </c>
      <c r="E8720" s="7" t="str">
        <f t="shared" si="272"/>
        <v/>
      </c>
      <c r="F8720" s="7" t="str">
        <f>IF('Payments Export'!A8724="","",'Payments Export'!N8724)</f>
        <v/>
      </c>
      <c r="G8720" s="7" t="str">
        <f>IF('Payments Export'!A8724="","",'Payments Export'!O8724)</f>
        <v/>
      </c>
      <c r="H8720" s="7" t="str">
        <f>IF('Payments Export'!B8724="","",G8720-F8720)</f>
        <v/>
      </c>
      <c r="I8720" s="3" t="str">
        <f>IF(C8720&lt;&gt;"",_xlfn.XLOOKUP(IFERROR(VALUE(C8720),C8720),'Items database'!A:A,'Items database'!B:B),(_xlfn.XLOOKUP(LEFT(E8720,3),Services,Services,"")))</f>
        <v/>
      </c>
      <c r="J8720" s="3" t="str">
        <f t="shared" si="273"/>
        <v/>
      </c>
    </row>
    <row r="8721" spans="1:10" x14ac:dyDescent="0.35">
      <c r="A8721" s="7" t="str">
        <f>IF('Payments Export'!A8725="","",'Payments Export'!A8725)</f>
        <v/>
      </c>
      <c r="B8721" s="7" t="str">
        <f>IF('Payments Export'!A8725="","",'Payments Export'!B8725)</f>
        <v/>
      </c>
      <c r="C8721" s="7" t="str">
        <f>IF(IFERROR(VALUE('Payments Export'!H8725),'Payments Export'!H8725)&lt;&gt;0,IFERROR(VALUE('Payments Export'!H8725),'Payments Export'!H8725),"")</f>
        <v/>
      </c>
      <c r="D8721" s="7" t="str">
        <f>IF('Payments Export'!I8725="","",'Payments Export'!I8725)</f>
        <v/>
      </c>
      <c r="E8721" s="7" t="str">
        <f t="shared" si="272"/>
        <v/>
      </c>
      <c r="F8721" s="7" t="str">
        <f>IF('Payments Export'!A8725="","",'Payments Export'!N8725)</f>
        <v/>
      </c>
      <c r="G8721" s="7" t="str">
        <f>IF('Payments Export'!A8725="","",'Payments Export'!O8725)</f>
        <v/>
      </c>
      <c r="H8721" s="7" t="str">
        <f>IF('Payments Export'!B8725="","",G8721-F8721)</f>
        <v/>
      </c>
      <c r="I8721" s="3" t="str">
        <f>IF(C8721&lt;&gt;"",_xlfn.XLOOKUP(IFERROR(VALUE(C8721),C8721),'Items database'!A:A,'Items database'!B:B),(_xlfn.XLOOKUP(LEFT(E8721,3),Services,Services,"")))</f>
        <v/>
      </c>
      <c r="J8721" s="3" t="str">
        <f t="shared" si="273"/>
        <v/>
      </c>
    </row>
    <row r="8722" spans="1:10" x14ac:dyDescent="0.35">
      <c r="A8722" s="7" t="str">
        <f>IF('Payments Export'!A8726="","",'Payments Export'!A8726)</f>
        <v/>
      </c>
      <c r="B8722" s="7" t="str">
        <f>IF('Payments Export'!A8726="","",'Payments Export'!B8726)</f>
        <v/>
      </c>
      <c r="C8722" s="7" t="str">
        <f>IF(IFERROR(VALUE('Payments Export'!H8726),'Payments Export'!H8726)&lt;&gt;0,IFERROR(VALUE('Payments Export'!H8726),'Payments Export'!H8726),"")</f>
        <v/>
      </c>
      <c r="D8722" s="7" t="str">
        <f>IF('Payments Export'!I8726="","",'Payments Export'!I8726)</f>
        <v/>
      </c>
      <c r="E8722" s="7" t="str">
        <f t="shared" si="272"/>
        <v/>
      </c>
      <c r="F8722" s="7" t="str">
        <f>IF('Payments Export'!A8726="","",'Payments Export'!N8726)</f>
        <v/>
      </c>
      <c r="G8722" s="7" t="str">
        <f>IF('Payments Export'!A8726="","",'Payments Export'!O8726)</f>
        <v/>
      </c>
      <c r="H8722" s="7" t="str">
        <f>IF('Payments Export'!B8726="","",G8722-F8722)</f>
        <v/>
      </c>
      <c r="I8722" s="3" t="str">
        <f>IF(C8722&lt;&gt;"",_xlfn.XLOOKUP(IFERROR(VALUE(C8722),C8722),'Items database'!A:A,'Items database'!B:B),(_xlfn.XLOOKUP(LEFT(E8722,3),Services,Services,"")))</f>
        <v/>
      </c>
      <c r="J8722" s="3" t="str">
        <f t="shared" si="273"/>
        <v/>
      </c>
    </row>
    <row r="8723" spans="1:10" x14ac:dyDescent="0.35">
      <c r="A8723" s="7" t="str">
        <f>IF('Payments Export'!A8727="","",'Payments Export'!A8727)</f>
        <v/>
      </c>
      <c r="B8723" s="7" t="str">
        <f>IF('Payments Export'!A8727="","",'Payments Export'!B8727)</f>
        <v/>
      </c>
      <c r="C8723" s="7" t="str">
        <f>IF(IFERROR(VALUE('Payments Export'!H8727),'Payments Export'!H8727)&lt;&gt;0,IFERROR(VALUE('Payments Export'!H8727),'Payments Export'!H8727),"")</f>
        <v/>
      </c>
      <c r="D8723" s="7" t="str">
        <f>IF('Payments Export'!I8727="","",'Payments Export'!I8727)</f>
        <v/>
      </c>
      <c r="E8723" s="7" t="str">
        <f t="shared" si="272"/>
        <v/>
      </c>
      <c r="F8723" s="7" t="str">
        <f>IF('Payments Export'!A8727="","",'Payments Export'!N8727)</f>
        <v/>
      </c>
      <c r="G8723" s="7" t="str">
        <f>IF('Payments Export'!A8727="","",'Payments Export'!O8727)</f>
        <v/>
      </c>
      <c r="H8723" s="7" t="str">
        <f>IF('Payments Export'!B8727="","",G8723-F8723)</f>
        <v/>
      </c>
      <c r="I8723" s="3" t="str">
        <f>IF(C8723&lt;&gt;"",_xlfn.XLOOKUP(IFERROR(VALUE(C8723),C8723),'Items database'!A:A,'Items database'!B:B),(_xlfn.XLOOKUP(LEFT(E8723,3),Services,Services,"")))</f>
        <v/>
      </c>
      <c r="J8723" s="3" t="str">
        <f t="shared" si="273"/>
        <v/>
      </c>
    </row>
    <row r="8724" spans="1:10" x14ac:dyDescent="0.35">
      <c r="A8724" s="7" t="str">
        <f>IF('Payments Export'!A8728="","",'Payments Export'!A8728)</f>
        <v/>
      </c>
      <c r="B8724" s="7" t="str">
        <f>IF('Payments Export'!A8728="","",'Payments Export'!B8728)</f>
        <v/>
      </c>
      <c r="C8724" s="7" t="str">
        <f>IF(IFERROR(VALUE('Payments Export'!H8728),'Payments Export'!H8728)&lt;&gt;0,IFERROR(VALUE('Payments Export'!H8728),'Payments Export'!H8728),"")</f>
        <v/>
      </c>
      <c r="D8724" s="7" t="str">
        <f>IF('Payments Export'!I8728="","",'Payments Export'!I8728)</f>
        <v/>
      </c>
      <c r="E8724" s="7" t="str">
        <f t="shared" si="272"/>
        <v/>
      </c>
      <c r="F8724" s="7" t="str">
        <f>IF('Payments Export'!A8728="","",'Payments Export'!N8728)</f>
        <v/>
      </c>
      <c r="G8724" s="7" t="str">
        <f>IF('Payments Export'!A8728="","",'Payments Export'!O8728)</f>
        <v/>
      </c>
      <c r="H8724" s="7" t="str">
        <f>IF('Payments Export'!B8728="","",G8724-F8724)</f>
        <v/>
      </c>
      <c r="I8724" s="3" t="str">
        <f>IF(C8724&lt;&gt;"",_xlfn.XLOOKUP(IFERROR(VALUE(C8724),C8724),'Items database'!A:A,'Items database'!B:B),(_xlfn.XLOOKUP(LEFT(E8724,3),Services,Services,"")))</f>
        <v/>
      </c>
      <c r="J8724" s="3" t="str">
        <f t="shared" si="273"/>
        <v/>
      </c>
    </row>
    <row r="8725" spans="1:10" x14ac:dyDescent="0.35">
      <c r="A8725" s="7" t="str">
        <f>IF('Payments Export'!A8729="","",'Payments Export'!A8729)</f>
        <v/>
      </c>
      <c r="B8725" s="7" t="str">
        <f>IF('Payments Export'!A8729="","",'Payments Export'!B8729)</f>
        <v/>
      </c>
      <c r="C8725" s="7" t="str">
        <f>IF(IFERROR(VALUE('Payments Export'!H8729),'Payments Export'!H8729)&lt;&gt;0,IFERROR(VALUE('Payments Export'!H8729),'Payments Export'!H8729),"")</f>
        <v/>
      </c>
      <c r="D8725" s="7" t="str">
        <f>IF('Payments Export'!I8729="","",'Payments Export'!I8729)</f>
        <v/>
      </c>
      <c r="E8725" s="7" t="str">
        <f t="shared" si="272"/>
        <v/>
      </c>
      <c r="F8725" s="7" t="str">
        <f>IF('Payments Export'!A8729="","",'Payments Export'!N8729)</f>
        <v/>
      </c>
      <c r="G8725" s="7" t="str">
        <f>IF('Payments Export'!A8729="","",'Payments Export'!O8729)</f>
        <v/>
      </c>
      <c r="H8725" s="7" t="str">
        <f>IF('Payments Export'!B8729="","",G8725-F8725)</f>
        <v/>
      </c>
      <c r="I8725" s="3" t="str">
        <f>IF(C8725&lt;&gt;"",_xlfn.XLOOKUP(IFERROR(VALUE(C8725),C8725),'Items database'!A:A,'Items database'!B:B),(_xlfn.XLOOKUP(LEFT(E8725,3),Services,Services,"")))</f>
        <v/>
      </c>
      <c r="J8725" s="3" t="str">
        <f t="shared" si="273"/>
        <v/>
      </c>
    </row>
    <row r="8726" spans="1:10" x14ac:dyDescent="0.35">
      <c r="A8726" s="7" t="str">
        <f>IF('Payments Export'!A8730="","",'Payments Export'!A8730)</f>
        <v/>
      </c>
      <c r="B8726" s="7" t="str">
        <f>IF('Payments Export'!A8730="","",'Payments Export'!B8730)</f>
        <v/>
      </c>
      <c r="C8726" s="7" t="str">
        <f>IF(IFERROR(VALUE('Payments Export'!H8730),'Payments Export'!H8730)&lt;&gt;0,IFERROR(VALUE('Payments Export'!H8730),'Payments Export'!H8730),"")</f>
        <v/>
      </c>
      <c r="D8726" s="7" t="str">
        <f>IF('Payments Export'!I8730="","",'Payments Export'!I8730)</f>
        <v/>
      </c>
      <c r="E8726" s="7" t="str">
        <f t="shared" si="272"/>
        <v/>
      </c>
      <c r="F8726" s="7" t="str">
        <f>IF('Payments Export'!A8730="","",'Payments Export'!N8730)</f>
        <v/>
      </c>
      <c r="G8726" s="7" t="str">
        <f>IF('Payments Export'!A8730="","",'Payments Export'!O8730)</f>
        <v/>
      </c>
      <c r="H8726" s="7" t="str">
        <f>IF('Payments Export'!B8730="","",G8726-F8726)</f>
        <v/>
      </c>
      <c r="I8726" s="3" t="str">
        <f>IF(C8726&lt;&gt;"",_xlfn.XLOOKUP(IFERROR(VALUE(C8726),C8726),'Items database'!A:A,'Items database'!B:B),(_xlfn.XLOOKUP(LEFT(E8726,3),Services,Services,"")))</f>
        <v/>
      </c>
      <c r="J8726" s="3" t="str">
        <f t="shared" si="273"/>
        <v/>
      </c>
    </row>
    <row r="8727" spans="1:10" x14ac:dyDescent="0.35">
      <c r="A8727" s="7" t="str">
        <f>IF('Payments Export'!A8731="","",'Payments Export'!A8731)</f>
        <v/>
      </c>
      <c r="B8727" s="7" t="str">
        <f>IF('Payments Export'!A8731="","",'Payments Export'!B8731)</f>
        <v/>
      </c>
      <c r="C8727" s="7" t="str">
        <f>IF(IFERROR(VALUE('Payments Export'!H8731),'Payments Export'!H8731)&lt;&gt;0,IFERROR(VALUE('Payments Export'!H8731),'Payments Export'!H8731),"")</f>
        <v/>
      </c>
      <c r="D8727" s="7" t="str">
        <f>IF('Payments Export'!I8731="","",'Payments Export'!I8731)</f>
        <v/>
      </c>
      <c r="E8727" s="7" t="str">
        <f t="shared" si="272"/>
        <v/>
      </c>
      <c r="F8727" s="7" t="str">
        <f>IF('Payments Export'!A8731="","",'Payments Export'!N8731)</f>
        <v/>
      </c>
      <c r="G8727" s="7" t="str">
        <f>IF('Payments Export'!A8731="","",'Payments Export'!O8731)</f>
        <v/>
      </c>
      <c r="H8727" s="7" t="str">
        <f>IF('Payments Export'!B8731="","",G8727-F8727)</f>
        <v/>
      </c>
      <c r="I8727" s="3" t="str">
        <f>IF(C8727&lt;&gt;"",_xlfn.XLOOKUP(IFERROR(VALUE(C8727),C8727),'Items database'!A:A,'Items database'!B:B),(_xlfn.XLOOKUP(LEFT(E8727,3),Services,Services,"")))</f>
        <v/>
      </c>
      <c r="J8727" s="3" t="str">
        <f t="shared" si="273"/>
        <v/>
      </c>
    </row>
    <row r="8728" spans="1:10" x14ac:dyDescent="0.35">
      <c r="A8728" s="7" t="str">
        <f>IF('Payments Export'!A8732="","",'Payments Export'!A8732)</f>
        <v/>
      </c>
      <c r="B8728" s="7" t="str">
        <f>IF('Payments Export'!A8732="","",'Payments Export'!B8732)</f>
        <v/>
      </c>
      <c r="C8728" s="7" t="str">
        <f>IF(IFERROR(VALUE('Payments Export'!H8732),'Payments Export'!H8732)&lt;&gt;0,IFERROR(VALUE('Payments Export'!H8732),'Payments Export'!H8732),"")</f>
        <v/>
      </c>
      <c r="D8728" s="7" t="str">
        <f>IF('Payments Export'!I8732="","",'Payments Export'!I8732)</f>
        <v/>
      </c>
      <c r="E8728" s="7" t="str">
        <f t="shared" si="272"/>
        <v/>
      </c>
      <c r="F8728" s="7" t="str">
        <f>IF('Payments Export'!A8732="","",'Payments Export'!N8732)</f>
        <v/>
      </c>
      <c r="G8728" s="7" t="str">
        <f>IF('Payments Export'!A8732="","",'Payments Export'!O8732)</f>
        <v/>
      </c>
      <c r="H8728" s="7" t="str">
        <f>IF('Payments Export'!B8732="","",G8728-F8728)</f>
        <v/>
      </c>
      <c r="I8728" s="3" t="str">
        <f>IF(C8728&lt;&gt;"",_xlfn.XLOOKUP(IFERROR(VALUE(C8728),C8728),'Items database'!A:A,'Items database'!B:B),(_xlfn.XLOOKUP(LEFT(E8728,3),Services,Services,"")))</f>
        <v/>
      </c>
      <c r="J8728" s="3" t="str">
        <f t="shared" si="273"/>
        <v/>
      </c>
    </row>
    <row r="8729" spans="1:10" x14ac:dyDescent="0.35">
      <c r="A8729" s="7" t="str">
        <f>IF('Payments Export'!A8733="","",'Payments Export'!A8733)</f>
        <v/>
      </c>
      <c r="B8729" s="7" t="str">
        <f>IF('Payments Export'!A8733="","",'Payments Export'!B8733)</f>
        <v/>
      </c>
      <c r="C8729" s="7" t="str">
        <f>IF(IFERROR(VALUE('Payments Export'!H8733),'Payments Export'!H8733)&lt;&gt;0,IFERROR(VALUE('Payments Export'!H8733),'Payments Export'!H8733),"")</f>
        <v/>
      </c>
      <c r="D8729" s="7" t="str">
        <f>IF('Payments Export'!I8733="","",'Payments Export'!I8733)</f>
        <v/>
      </c>
      <c r="E8729" s="7" t="str">
        <f t="shared" si="272"/>
        <v/>
      </c>
      <c r="F8729" s="7" t="str">
        <f>IF('Payments Export'!A8733="","",'Payments Export'!N8733)</f>
        <v/>
      </c>
      <c r="G8729" s="7" t="str">
        <f>IF('Payments Export'!A8733="","",'Payments Export'!O8733)</f>
        <v/>
      </c>
      <c r="H8729" s="7" t="str">
        <f>IF('Payments Export'!B8733="","",G8729-F8729)</f>
        <v/>
      </c>
      <c r="I8729" s="3" t="str">
        <f>IF(C8729&lt;&gt;"",_xlfn.XLOOKUP(IFERROR(VALUE(C8729),C8729),'Items database'!A:A,'Items database'!B:B),(_xlfn.XLOOKUP(LEFT(E8729,3),Services,Services,"")))</f>
        <v/>
      </c>
      <c r="J8729" s="3" t="str">
        <f t="shared" si="273"/>
        <v/>
      </c>
    </row>
    <row r="8730" spans="1:10" x14ac:dyDescent="0.35">
      <c r="A8730" s="7" t="str">
        <f>IF('Payments Export'!A8734="","",'Payments Export'!A8734)</f>
        <v/>
      </c>
      <c r="B8730" s="7" t="str">
        <f>IF('Payments Export'!A8734="","",'Payments Export'!B8734)</f>
        <v/>
      </c>
      <c r="C8730" s="7" t="str">
        <f>IF(IFERROR(VALUE('Payments Export'!H8734),'Payments Export'!H8734)&lt;&gt;0,IFERROR(VALUE('Payments Export'!H8734),'Payments Export'!H8734),"")</f>
        <v/>
      </c>
      <c r="D8730" s="7" t="str">
        <f>IF('Payments Export'!I8734="","",'Payments Export'!I8734)</f>
        <v/>
      </c>
      <c r="E8730" s="7" t="str">
        <f t="shared" si="272"/>
        <v/>
      </c>
      <c r="F8730" s="7" t="str">
        <f>IF('Payments Export'!A8734="","",'Payments Export'!N8734)</f>
        <v/>
      </c>
      <c r="G8730" s="7" t="str">
        <f>IF('Payments Export'!A8734="","",'Payments Export'!O8734)</f>
        <v/>
      </c>
      <c r="H8730" s="7" t="str">
        <f>IF('Payments Export'!B8734="","",G8730-F8730)</f>
        <v/>
      </c>
      <c r="I8730" s="3" t="str">
        <f>IF(C8730&lt;&gt;"",_xlfn.XLOOKUP(IFERROR(VALUE(C8730),C8730),'Items database'!A:A,'Items database'!B:B),(_xlfn.XLOOKUP(LEFT(E8730,3),Services,Services,"")))</f>
        <v/>
      </c>
      <c r="J8730" s="3" t="str">
        <f t="shared" si="273"/>
        <v/>
      </c>
    </row>
    <row r="8731" spans="1:10" x14ac:dyDescent="0.35">
      <c r="A8731" s="7" t="str">
        <f>IF('Payments Export'!A8735="","",'Payments Export'!A8735)</f>
        <v/>
      </c>
      <c r="B8731" s="7" t="str">
        <f>IF('Payments Export'!A8735="","",'Payments Export'!B8735)</f>
        <v/>
      </c>
      <c r="C8731" s="7" t="str">
        <f>IF(IFERROR(VALUE('Payments Export'!H8735),'Payments Export'!H8735)&lt;&gt;0,IFERROR(VALUE('Payments Export'!H8735),'Payments Export'!H8735),"")</f>
        <v/>
      </c>
      <c r="D8731" s="7" t="str">
        <f>IF('Payments Export'!I8735="","",'Payments Export'!I8735)</f>
        <v/>
      </c>
      <c r="E8731" s="7" t="str">
        <f t="shared" si="272"/>
        <v/>
      </c>
      <c r="F8731" s="7" t="str">
        <f>IF('Payments Export'!A8735="","",'Payments Export'!N8735)</f>
        <v/>
      </c>
      <c r="G8731" s="7" t="str">
        <f>IF('Payments Export'!A8735="","",'Payments Export'!O8735)</f>
        <v/>
      </c>
      <c r="H8731" s="7" t="str">
        <f>IF('Payments Export'!B8735="","",G8731-F8731)</f>
        <v/>
      </c>
      <c r="I8731" s="3" t="str">
        <f>IF(C8731&lt;&gt;"",_xlfn.XLOOKUP(IFERROR(VALUE(C8731),C8731),'Items database'!A:A,'Items database'!B:B),(_xlfn.XLOOKUP(LEFT(E8731,3),Services,Services,"")))</f>
        <v/>
      </c>
      <c r="J8731" s="3" t="str">
        <f t="shared" si="273"/>
        <v/>
      </c>
    </row>
    <row r="8732" spans="1:10" x14ac:dyDescent="0.35">
      <c r="A8732" s="7" t="str">
        <f>IF('Payments Export'!A8736="","",'Payments Export'!A8736)</f>
        <v/>
      </c>
      <c r="B8732" s="7" t="str">
        <f>IF('Payments Export'!A8736="","",'Payments Export'!B8736)</f>
        <v/>
      </c>
      <c r="C8732" s="7" t="str">
        <f>IF(IFERROR(VALUE('Payments Export'!H8736),'Payments Export'!H8736)&lt;&gt;0,IFERROR(VALUE('Payments Export'!H8736),'Payments Export'!H8736),"")</f>
        <v/>
      </c>
      <c r="D8732" s="7" t="str">
        <f>IF('Payments Export'!I8736="","",'Payments Export'!I8736)</f>
        <v/>
      </c>
      <c r="E8732" s="7" t="str">
        <f t="shared" si="272"/>
        <v/>
      </c>
      <c r="F8732" s="7" t="str">
        <f>IF('Payments Export'!A8736="","",'Payments Export'!N8736)</f>
        <v/>
      </c>
      <c r="G8732" s="7" t="str">
        <f>IF('Payments Export'!A8736="","",'Payments Export'!O8736)</f>
        <v/>
      </c>
      <c r="H8732" s="7" t="str">
        <f>IF('Payments Export'!B8736="","",G8732-F8732)</f>
        <v/>
      </c>
      <c r="I8732" s="3" t="str">
        <f>IF(C8732&lt;&gt;"",_xlfn.XLOOKUP(IFERROR(VALUE(C8732),C8732),'Items database'!A:A,'Items database'!B:B),(_xlfn.XLOOKUP(LEFT(E8732,3),Services,Services,"")))</f>
        <v/>
      </c>
      <c r="J8732" s="3" t="str">
        <f t="shared" si="273"/>
        <v/>
      </c>
    </row>
    <row r="8733" spans="1:10" x14ac:dyDescent="0.35">
      <c r="A8733" s="7" t="str">
        <f>IF('Payments Export'!A8737="","",'Payments Export'!A8737)</f>
        <v/>
      </c>
      <c r="B8733" s="7" t="str">
        <f>IF('Payments Export'!A8737="","",'Payments Export'!B8737)</f>
        <v/>
      </c>
      <c r="C8733" s="7" t="str">
        <f>IF(IFERROR(VALUE('Payments Export'!H8737),'Payments Export'!H8737)&lt;&gt;0,IFERROR(VALUE('Payments Export'!H8737),'Payments Export'!H8737),"")</f>
        <v/>
      </c>
      <c r="D8733" s="7" t="str">
        <f>IF('Payments Export'!I8737="","",'Payments Export'!I8737)</f>
        <v/>
      </c>
      <c r="E8733" s="7" t="str">
        <f t="shared" si="272"/>
        <v/>
      </c>
      <c r="F8733" s="7" t="str">
        <f>IF('Payments Export'!A8737="","",'Payments Export'!N8737)</f>
        <v/>
      </c>
      <c r="G8733" s="7" t="str">
        <f>IF('Payments Export'!A8737="","",'Payments Export'!O8737)</f>
        <v/>
      </c>
      <c r="H8733" s="7" t="str">
        <f>IF('Payments Export'!B8737="","",G8733-F8733)</f>
        <v/>
      </c>
      <c r="I8733" s="3" t="str">
        <f>IF(C8733&lt;&gt;"",_xlfn.XLOOKUP(IFERROR(VALUE(C8733),C8733),'Items database'!A:A,'Items database'!B:B),(_xlfn.XLOOKUP(LEFT(E8733,3),Services,Services,"")))</f>
        <v/>
      </c>
      <c r="J8733" s="3" t="str">
        <f t="shared" si="273"/>
        <v/>
      </c>
    </row>
    <row r="8734" spans="1:10" x14ac:dyDescent="0.35">
      <c r="A8734" s="7" t="str">
        <f>IF('Payments Export'!A8738="","",'Payments Export'!A8738)</f>
        <v/>
      </c>
      <c r="B8734" s="7" t="str">
        <f>IF('Payments Export'!A8738="","",'Payments Export'!B8738)</f>
        <v/>
      </c>
      <c r="C8734" s="7" t="str">
        <f>IF(IFERROR(VALUE('Payments Export'!H8738),'Payments Export'!H8738)&lt;&gt;0,IFERROR(VALUE('Payments Export'!H8738),'Payments Export'!H8738),"")</f>
        <v/>
      </c>
      <c r="D8734" s="7" t="str">
        <f>IF('Payments Export'!I8738="","",'Payments Export'!I8738)</f>
        <v/>
      </c>
      <c r="E8734" s="7" t="str">
        <f t="shared" si="272"/>
        <v/>
      </c>
      <c r="F8734" s="7" t="str">
        <f>IF('Payments Export'!A8738="","",'Payments Export'!N8738)</f>
        <v/>
      </c>
      <c r="G8734" s="7" t="str">
        <f>IF('Payments Export'!A8738="","",'Payments Export'!O8738)</f>
        <v/>
      </c>
      <c r="H8734" s="7" t="str">
        <f>IF('Payments Export'!B8738="","",G8734-F8734)</f>
        <v/>
      </c>
      <c r="I8734" s="3" t="str">
        <f>IF(C8734&lt;&gt;"",_xlfn.XLOOKUP(IFERROR(VALUE(C8734),C8734),'Items database'!A:A,'Items database'!B:B),(_xlfn.XLOOKUP(LEFT(E8734,3),Services,Services,"")))</f>
        <v/>
      </c>
      <c r="J8734" s="3" t="str">
        <f t="shared" si="273"/>
        <v/>
      </c>
    </row>
    <row r="8735" spans="1:10" x14ac:dyDescent="0.35">
      <c r="A8735" s="7" t="str">
        <f>IF('Payments Export'!A8739="","",'Payments Export'!A8739)</f>
        <v/>
      </c>
      <c r="B8735" s="7" t="str">
        <f>IF('Payments Export'!A8739="","",'Payments Export'!B8739)</f>
        <v/>
      </c>
      <c r="C8735" s="7" t="str">
        <f>IF(IFERROR(VALUE('Payments Export'!H8739),'Payments Export'!H8739)&lt;&gt;0,IFERROR(VALUE('Payments Export'!H8739),'Payments Export'!H8739),"")</f>
        <v/>
      </c>
      <c r="D8735" s="7" t="str">
        <f>IF('Payments Export'!I8739="","",'Payments Export'!I8739)</f>
        <v/>
      </c>
      <c r="E8735" s="7" t="str">
        <f t="shared" si="272"/>
        <v/>
      </c>
      <c r="F8735" s="7" t="str">
        <f>IF('Payments Export'!A8739="","",'Payments Export'!N8739)</f>
        <v/>
      </c>
      <c r="G8735" s="7" t="str">
        <f>IF('Payments Export'!A8739="","",'Payments Export'!O8739)</f>
        <v/>
      </c>
      <c r="H8735" s="7" t="str">
        <f>IF('Payments Export'!B8739="","",G8735-F8735)</f>
        <v/>
      </c>
      <c r="I8735" s="3" t="str">
        <f>IF(C8735&lt;&gt;"",_xlfn.XLOOKUP(IFERROR(VALUE(C8735),C8735),'Items database'!A:A,'Items database'!B:B),(_xlfn.XLOOKUP(LEFT(E8735,3),Services,Services,"")))</f>
        <v/>
      </c>
      <c r="J8735" s="3" t="str">
        <f t="shared" si="273"/>
        <v/>
      </c>
    </row>
    <row r="8736" spans="1:10" x14ac:dyDescent="0.35">
      <c r="A8736" s="7" t="str">
        <f>IF('Payments Export'!A8740="","",'Payments Export'!A8740)</f>
        <v/>
      </c>
      <c r="B8736" s="7" t="str">
        <f>IF('Payments Export'!A8740="","",'Payments Export'!B8740)</f>
        <v/>
      </c>
      <c r="C8736" s="7" t="str">
        <f>IF(IFERROR(VALUE('Payments Export'!H8740),'Payments Export'!H8740)&lt;&gt;0,IFERROR(VALUE('Payments Export'!H8740),'Payments Export'!H8740),"")</f>
        <v/>
      </c>
      <c r="D8736" s="7" t="str">
        <f>IF('Payments Export'!I8740="","",'Payments Export'!I8740)</f>
        <v/>
      </c>
      <c r="E8736" s="7" t="str">
        <f t="shared" si="272"/>
        <v/>
      </c>
      <c r="F8736" s="7" t="str">
        <f>IF('Payments Export'!A8740="","",'Payments Export'!N8740)</f>
        <v/>
      </c>
      <c r="G8736" s="7" t="str">
        <f>IF('Payments Export'!A8740="","",'Payments Export'!O8740)</f>
        <v/>
      </c>
      <c r="H8736" s="7" t="str">
        <f>IF('Payments Export'!B8740="","",G8736-F8736)</f>
        <v/>
      </c>
      <c r="I8736" s="3" t="str">
        <f>IF(C8736&lt;&gt;"",_xlfn.XLOOKUP(IFERROR(VALUE(C8736),C8736),'Items database'!A:A,'Items database'!B:B),(_xlfn.XLOOKUP(LEFT(E8736,3),Services,Services,"")))</f>
        <v/>
      </c>
      <c r="J8736" s="3" t="str">
        <f t="shared" si="273"/>
        <v/>
      </c>
    </row>
    <row r="8737" spans="1:10" x14ac:dyDescent="0.35">
      <c r="A8737" s="7" t="str">
        <f>IF('Payments Export'!A8741="","",'Payments Export'!A8741)</f>
        <v/>
      </c>
      <c r="B8737" s="7" t="str">
        <f>IF('Payments Export'!A8741="","",'Payments Export'!B8741)</f>
        <v/>
      </c>
      <c r="C8737" s="7" t="str">
        <f>IF(IFERROR(VALUE('Payments Export'!H8741),'Payments Export'!H8741)&lt;&gt;0,IFERROR(VALUE('Payments Export'!H8741),'Payments Export'!H8741),"")</f>
        <v/>
      </c>
      <c r="D8737" s="7" t="str">
        <f>IF('Payments Export'!I8741="","",'Payments Export'!I8741)</f>
        <v/>
      </c>
      <c r="E8737" s="7" t="str">
        <f t="shared" si="272"/>
        <v/>
      </c>
      <c r="F8737" s="7" t="str">
        <f>IF('Payments Export'!A8741="","",'Payments Export'!N8741)</f>
        <v/>
      </c>
      <c r="G8737" s="7" t="str">
        <f>IF('Payments Export'!A8741="","",'Payments Export'!O8741)</f>
        <v/>
      </c>
      <c r="H8737" s="7" t="str">
        <f>IF('Payments Export'!B8741="","",G8737-F8737)</f>
        <v/>
      </c>
      <c r="I8737" s="3" t="str">
        <f>IF(C8737&lt;&gt;"",_xlfn.XLOOKUP(IFERROR(VALUE(C8737),C8737),'Items database'!A:A,'Items database'!B:B),(_xlfn.XLOOKUP(LEFT(E8737,3),Services,Services,"")))</f>
        <v/>
      </c>
      <c r="J8737" s="3" t="str">
        <f t="shared" si="273"/>
        <v/>
      </c>
    </row>
    <row r="8738" spans="1:10" x14ac:dyDescent="0.35">
      <c r="A8738" s="7" t="str">
        <f>IF('Payments Export'!A8742="","",'Payments Export'!A8742)</f>
        <v/>
      </c>
      <c r="B8738" s="7" t="str">
        <f>IF('Payments Export'!A8742="","",'Payments Export'!B8742)</f>
        <v/>
      </c>
      <c r="C8738" s="7" t="str">
        <f>IF(IFERROR(VALUE('Payments Export'!H8742),'Payments Export'!H8742)&lt;&gt;0,IFERROR(VALUE('Payments Export'!H8742),'Payments Export'!H8742),"")</f>
        <v/>
      </c>
      <c r="D8738" s="7" t="str">
        <f>IF('Payments Export'!I8742="","",'Payments Export'!I8742)</f>
        <v/>
      </c>
      <c r="E8738" s="7" t="str">
        <f t="shared" si="272"/>
        <v/>
      </c>
      <c r="F8738" s="7" t="str">
        <f>IF('Payments Export'!A8742="","",'Payments Export'!N8742)</f>
        <v/>
      </c>
      <c r="G8738" s="7" t="str">
        <f>IF('Payments Export'!A8742="","",'Payments Export'!O8742)</f>
        <v/>
      </c>
      <c r="H8738" s="7" t="str">
        <f>IF('Payments Export'!B8742="","",G8738-F8738)</f>
        <v/>
      </c>
      <c r="I8738" s="3" t="str">
        <f>IF(C8738&lt;&gt;"",_xlfn.XLOOKUP(IFERROR(VALUE(C8738),C8738),'Items database'!A:A,'Items database'!B:B),(_xlfn.XLOOKUP(LEFT(E8738,3),Services,Services,"")))</f>
        <v/>
      </c>
      <c r="J8738" s="3" t="str">
        <f t="shared" si="273"/>
        <v/>
      </c>
    </row>
    <row r="8739" spans="1:10" x14ac:dyDescent="0.35">
      <c r="A8739" s="7" t="str">
        <f>IF('Payments Export'!A8743="","",'Payments Export'!A8743)</f>
        <v/>
      </c>
      <c r="B8739" s="7" t="str">
        <f>IF('Payments Export'!A8743="","",'Payments Export'!B8743)</f>
        <v/>
      </c>
      <c r="C8739" s="7" t="str">
        <f>IF(IFERROR(VALUE('Payments Export'!H8743),'Payments Export'!H8743)&lt;&gt;0,IFERROR(VALUE('Payments Export'!H8743),'Payments Export'!H8743),"")</f>
        <v/>
      </c>
      <c r="D8739" s="7" t="str">
        <f>IF('Payments Export'!I8743="","",'Payments Export'!I8743)</f>
        <v/>
      </c>
      <c r="E8739" s="7" t="str">
        <f t="shared" si="272"/>
        <v/>
      </c>
      <c r="F8739" s="7" t="str">
        <f>IF('Payments Export'!A8743="","",'Payments Export'!N8743)</f>
        <v/>
      </c>
      <c r="G8739" s="7" t="str">
        <f>IF('Payments Export'!A8743="","",'Payments Export'!O8743)</f>
        <v/>
      </c>
      <c r="H8739" s="7" t="str">
        <f>IF('Payments Export'!B8743="","",G8739-F8739)</f>
        <v/>
      </c>
      <c r="I8739" s="3" t="str">
        <f>IF(C8739&lt;&gt;"",_xlfn.XLOOKUP(IFERROR(VALUE(C8739),C8739),'Items database'!A:A,'Items database'!B:B),(_xlfn.XLOOKUP(LEFT(E8739,3),Services,Services,"")))</f>
        <v/>
      </c>
      <c r="J8739" s="3" t="str">
        <f t="shared" si="273"/>
        <v/>
      </c>
    </row>
    <row r="8740" spans="1:10" x14ac:dyDescent="0.35">
      <c r="A8740" s="7" t="str">
        <f>IF('Payments Export'!A8744="","",'Payments Export'!A8744)</f>
        <v/>
      </c>
      <c r="B8740" s="7" t="str">
        <f>IF('Payments Export'!A8744="","",'Payments Export'!B8744)</f>
        <v/>
      </c>
      <c r="C8740" s="7" t="str">
        <f>IF(IFERROR(VALUE('Payments Export'!H8744),'Payments Export'!H8744)&lt;&gt;0,IFERROR(VALUE('Payments Export'!H8744),'Payments Export'!H8744),"")</f>
        <v/>
      </c>
      <c r="D8740" s="7" t="str">
        <f>IF('Payments Export'!I8744="","",'Payments Export'!I8744)</f>
        <v/>
      </c>
      <c r="E8740" s="7" t="str">
        <f t="shared" si="272"/>
        <v/>
      </c>
      <c r="F8740" s="7" t="str">
        <f>IF('Payments Export'!A8744="","",'Payments Export'!N8744)</f>
        <v/>
      </c>
      <c r="G8740" s="7" t="str">
        <f>IF('Payments Export'!A8744="","",'Payments Export'!O8744)</f>
        <v/>
      </c>
      <c r="H8740" s="7" t="str">
        <f>IF('Payments Export'!B8744="","",G8740-F8740)</f>
        <v/>
      </c>
      <c r="I8740" s="3" t="str">
        <f>IF(C8740&lt;&gt;"",_xlfn.XLOOKUP(IFERROR(VALUE(C8740),C8740),'Items database'!A:A,'Items database'!B:B),(_xlfn.XLOOKUP(LEFT(E8740,3),Services,Services,"")))</f>
        <v/>
      </c>
      <c r="J8740" s="3" t="str">
        <f t="shared" si="273"/>
        <v/>
      </c>
    </row>
    <row r="8741" spans="1:10" x14ac:dyDescent="0.35">
      <c r="A8741" s="7" t="str">
        <f>IF('Payments Export'!A8745="","",'Payments Export'!A8745)</f>
        <v/>
      </c>
      <c r="B8741" s="7" t="str">
        <f>IF('Payments Export'!A8745="","",'Payments Export'!B8745)</f>
        <v/>
      </c>
      <c r="C8741" s="7" t="str">
        <f>IF(IFERROR(VALUE('Payments Export'!H8745),'Payments Export'!H8745)&lt;&gt;0,IFERROR(VALUE('Payments Export'!H8745),'Payments Export'!H8745),"")</f>
        <v/>
      </c>
      <c r="D8741" s="7" t="str">
        <f>IF('Payments Export'!I8745="","",'Payments Export'!I8745)</f>
        <v/>
      </c>
      <c r="E8741" s="7" t="str">
        <f t="shared" si="272"/>
        <v/>
      </c>
      <c r="F8741" s="7" t="str">
        <f>IF('Payments Export'!A8745="","",'Payments Export'!N8745)</f>
        <v/>
      </c>
      <c r="G8741" s="7" t="str">
        <f>IF('Payments Export'!A8745="","",'Payments Export'!O8745)</f>
        <v/>
      </c>
      <c r="H8741" s="7" t="str">
        <f>IF('Payments Export'!B8745="","",G8741-F8741)</f>
        <v/>
      </c>
      <c r="I8741" s="3" t="str">
        <f>IF(C8741&lt;&gt;"",_xlfn.XLOOKUP(IFERROR(VALUE(C8741),C8741),'Items database'!A:A,'Items database'!B:B),(_xlfn.XLOOKUP(LEFT(E8741,3),Services,Services,"")))</f>
        <v/>
      </c>
      <c r="J8741" s="3" t="str">
        <f t="shared" si="273"/>
        <v/>
      </c>
    </row>
    <row r="8742" spans="1:10" x14ac:dyDescent="0.35">
      <c r="A8742" s="7" t="str">
        <f>IF('Payments Export'!A8746="","",'Payments Export'!A8746)</f>
        <v/>
      </c>
      <c r="B8742" s="7" t="str">
        <f>IF('Payments Export'!A8746="","",'Payments Export'!B8746)</f>
        <v/>
      </c>
      <c r="C8742" s="7" t="str">
        <f>IF(IFERROR(VALUE('Payments Export'!H8746),'Payments Export'!H8746)&lt;&gt;0,IFERROR(VALUE('Payments Export'!H8746),'Payments Export'!H8746),"")</f>
        <v/>
      </c>
      <c r="D8742" s="7" t="str">
        <f>IF('Payments Export'!I8746="","",'Payments Export'!I8746)</f>
        <v/>
      </c>
      <c r="E8742" s="7" t="str">
        <f t="shared" si="272"/>
        <v/>
      </c>
      <c r="F8742" s="7" t="str">
        <f>IF('Payments Export'!A8746="","",'Payments Export'!N8746)</f>
        <v/>
      </c>
      <c r="G8742" s="7" t="str">
        <f>IF('Payments Export'!A8746="","",'Payments Export'!O8746)</f>
        <v/>
      </c>
      <c r="H8742" s="7" t="str">
        <f>IF('Payments Export'!B8746="","",G8742-F8742)</f>
        <v/>
      </c>
      <c r="I8742" s="3" t="str">
        <f>IF(C8742&lt;&gt;"",_xlfn.XLOOKUP(IFERROR(VALUE(C8742),C8742),'Items database'!A:A,'Items database'!B:B),(_xlfn.XLOOKUP(LEFT(E8742,3),Services,Services,"")))</f>
        <v/>
      </c>
      <c r="J8742" s="3" t="str">
        <f t="shared" si="273"/>
        <v/>
      </c>
    </row>
    <row r="8743" spans="1:10" x14ac:dyDescent="0.35">
      <c r="A8743" s="7" t="str">
        <f>IF('Payments Export'!A8747="","",'Payments Export'!A8747)</f>
        <v/>
      </c>
      <c r="B8743" s="7" t="str">
        <f>IF('Payments Export'!A8747="","",'Payments Export'!B8747)</f>
        <v/>
      </c>
      <c r="C8743" s="7" t="str">
        <f>IF(IFERROR(VALUE('Payments Export'!H8747),'Payments Export'!H8747)&lt;&gt;0,IFERROR(VALUE('Payments Export'!H8747),'Payments Export'!H8747),"")</f>
        <v/>
      </c>
      <c r="D8743" s="7" t="str">
        <f>IF('Payments Export'!I8747="","",'Payments Export'!I8747)</f>
        <v/>
      </c>
      <c r="E8743" s="7" t="str">
        <f t="shared" si="272"/>
        <v/>
      </c>
      <c r="F8743" s="7" t="str">
        <f>IF('Payments Export'!A8747="","",'Payments Export'!N8747)</f>
        <v/>
      </c>
      <c r="G8743" s="7" t="str">
        <f>IF('Payments Export'!A8747="","",'Payments Export'!O8747)</f>
        <v/>
      </c>
      <c r="H8743" s="7" t="str">
        <f>IF('Payments Export'!B8747="","",G8743-F8743)</f>
        <v/>
      </c>
      <c r="I8743" s="3" t="str">
        <f>IF(C8743&lt;&gt;"",_xlfn.XLOOKUP(IFERROR(VALUE(C8743),C8743),'Items database'!A:A,'Items database'!B:B),(_xlfn.XLOOKUP(LEFT(E8743,3),Services,Services,"")))</f>
        <v/>
      </c>
      <c r="J8743" s="3" t="str">
        <f t="shared" si="273"/>
        <v/>
      </c>
    </row>
    <row r="8744" spans="1:10" x14ac:dyDescent="0.35">
      <c r="A8744" s="7" t="str">
        <f>IF('Payments Export'!A8748="","",'Payments Export'!A8748)</f>
        <v/>
      </c>
      <c r="B8744" s="7" t="str">
        <f>IF('Payments Export'!A8748="","",'Payments Export'!B8748)</f>
        <v/>
      </c>
      <c r="C8744" s="7" t="str">
        <f>IF(IFERROR(VALUE('Payments Export'!H8748),'Payments Export'!H8748)&lt;&gt;0,IFERROR(VALUE('Payments Export'!H8748),'Payments Export'!H8748),"")</f>
        <v/>
      </c>
      <c r="D8744" s="7" t="str">
        <f>IF('Payments Export'!I8748="","",'Payments Export'!I8748)</f>
        <v/>
      </c>
      <c r="E8744" s="7" t="str">
        <f t="shared" si="272"/>
        <v/>
      </c>
      <c r="F8744" s="7" t="str">
        <f>IF('Payments Export'!A8748="","",'Payments Export'!N8748)</f>
        <v/>
      </c>
      <c r="G8744" s="7" t="str">
        <f>IF('Payments Export'!A8748="","",'Payments Export'!O8748)</f>
        <v/>
      </c>
      <c r="H8744" s="7" t="str">
        <f>IF('Payments Export'!B8748="","",G8744-F8744)</f>
        <v/>
      </c>
      <c r="I8744" s="3" t="str">
        <f>IF(C8744&lt;&gt;"",_xlfn.XLOOKUP(IFERROR(VALUE(C8744),C8744),'Items database'!A:A,'Items database'!B:B),(_xlfn.XLOOKUP(LEFT(E8744,3),Services,Services,"")))</f>
        <v/>
      </c>
      <c r="J8744" s="3" t="str">
        <f t="shared" si="273"/>
        <v/>
      </c>
    </row>
    <row r="8745" spans="1:10" x14ac:dyDescent="0.35">
      <c r="A8745" s="7" t="str">
        <f>IF('Payments Export'!A8749="","",'Payments Export'!A8749)</f>
        <v/>
      </c>
      <c r="B8745" s="7" t="str">
        <f>IF('Payments Export'!A8749="","",'Payments Export'!B8749)</f>
        <v/>
      </c>
      <c r="C8745" s="7" t="str">
        <f>IF(IFERROR(VALUE('Payments Export'!H8749),'Payments Export'!H8749)&lt;&gt;0,IFERROR(VALUE('Payments Export'!H8749),'Payments Export'!H8749),"")</f>
        <v/>
      </c>
      <c r="D8745" s="7" t="str">
        <f>IF('Payments Export'!I8749="","",'Payments Export'!I8749)</f>
        <v/>
      </c>
      <c r="E8745" s="7" t="str">
        <f t="shared" si="272"/>
        <v/>
      </c>
      <c r="F8745" s="7" t="str">
        <f>IF('Payments Export'!A8749="","",'Payments Export'!N8749)</f>
        <v/>
      </c>
      <c r="G8745" s="7" t="str">
        <f>IF('Payments Export'!A8749="","",'Payments Export'!O8749)</f>
        <v/>
      </c>
      <c r="H8745" s="7" t="str">
        <f>IF('Payments Export'!B8749="","",G8745-F8745)</f>
        <v/>
      </c>
      <c r="I8745" s="3" t="str">
        <f>IF(C8745&lt;&gt;"",_xlfn.XLOOKUP(IFERROR(VALUE(C8745),C8745),'Items database'!A:A,'Items database'!B:B),(_xlfn.XLOOKUP(LEFT(E8745,3),Services,Services,"")))</f>
        <v/>
      </c>
      <c r="J8745" s="3" t="str">
        <f t="shared" si="273"/>
        <v/>
      </c>
    </row>
    <row r="8746" spans="1:10" x14ac:dyDescent="0.35">
      <c r="A8746" s="7" t="str">
        <f>IF('Payments Export'!A8750="","",'Payments Export'!A8750)</f>
        <v/>
      </c>
      <c r="B8746" s="7" t="str">
        <f>IF('Payments Export'!A8750="","",'Payments Export'!B8750)</f>
        <v/>
      </c>
      <c r="C8746" s="7" t="str">
        <f>IF(IFERROR(VALUE('Payments Export'!H8750),'Payments Export'!H8750)&lt;&gt;0,IFERROR(VALUE('Payments Export'!H8750),'Payments Export'!H8750),"")</f>
        <v/>
      </c>
      <c r="D8746" s="7" t="str">
        <f>IF('Payments Export'!I8750="","",'Payments Export'!I8750)</f>
        <v/>
      </c>
      <c r="E8746" s="7" t="str">
        <f t="shared" si="272"/>
        <v/>
      </c>
      <c r="F8746" s="7" t="str">
        <f>IF('Payments Export'!A8750="","",'Payments Export'!N8750)</f>
        <v/>
      </c>
      <c r="G8746" s="7" t="str">
        <f>IF('Payments Export'!A8750="","",'Payments Export'!O8750)</f>
        <v/>
      </c>
      <c r="H8746" s="7" t="str">
        <f>IF('Payments Export'!B8750="","",G8746-F8746)</f>
        <v/>
      </c>
      <c r="I8746" s="3" t="str">
        <f>IF(C8746&lt;&gt;"",_xlfn.XLOOKUP(IFERROR(VALUE(C8746),C8746),'Items database'!A:A,'Items database'!B:B),(_xlfn.XLOOKUP(LEFT(E8746,3),Services,Services,"")))</f>
        <v/>
      </c>
      <c r="J8746" s="3" t="str">
        <f t="shared" si="273"/>
        <v/>
      </c>
    </row>
    <row r="8747" spans="1:10" x14ac:dyDescent="0.35">
      <c r="A8747" s="7" t="str">
        <f>IF('Payments Export'!A8751="","",'Payments Export'!A8751)</f>
        <v/>
      </c>
      <c r="B8747" s="7" t="str">
        <f>IF('Payments Export'!A8751="","",'Payments Export'!B8751)</f>
        <v/>
      </c>
      <c r="C8747" s="7" t="str">
        <f>IF(IFERROR(VALUE('Payments Export'!H8751),'Payments Export'!H8751)&lt;&gt;0,IFERROR(VALUE('Payments Export'!H8751),'Payments Export'!H8751),"")</f>
        <v/>
      </c>
      <c r="D8747" s="7" t="str">
        <f>IF('Payments Export'!I8751="","",'Payments Export'!I8751)</f>
        <v/>
      </c>
      <c r="E8747" s="7" t="str">
        <f t="shared" si="272"/>
        <v/>
      </c>
      <c r="F8747" s="7" t="str">
        <f>IF('Payments Export'!A8751="","",'Payments Export'!N8751)</f>
        <v/>
      </c>
      <c r="G8747" s="7" t="str">
        <f>IF('Payments Export'!A8751="","",'Payments Export'!O8751)</f>
        <v/>
      </c>
      <c r="H8747" s="7" t="str">
        <f>IF('Payments Export'!B8751="","",G8747-F8747)</f>
        <v/>
      </c>
      <c r="I8747" s="3" t="str">
        <f>IF(C8747&lt;&gt;"",_xlfn.XLOOKUP(IFERROR(VALUE(C8747),C8747),'Items database'!A:A,'Items database'!B:B),(_xlfn.XLOOKUP(LEFT(E8747,3),Services,Services,"")))</f>
        <v/>
      </c>
      <c r="J8747" s="3" t="str">
        <f t="shared" si="273"/>
        <v/>
      </c>
    </row>
    <row r="8748" spans="1:10" x14ac:dyDescent="0.35">
      <c r="A8748" s="7" t="str">
        <f>IF('Payments Export'!A8752="","",'Payments Export'!A8752)</f>
        <v/>
      </c>
      <c r="B8748" s="7" t="str">
        <f>IF('Payments Export'!A8752="","",'Payments Export'!B8752)</f>
        <v/>
      </c>
      <c r="C8748" s="7" t="str">
        <f>IF(IFERROR(VALUE('Payments Export'!H8752),'Payments Export'!H8752)&lt;&gt;0,IFERROR(VALUE('Payments Export'!H8752),'Payments Export'!H8752),"")</f>
        <v/>
      </c>
      <c r="D8748" s="7" t="str">
        <f>IF('Payments Export'!I8752="","",'Payments Export'!I8752)</f>
        <v/>
      </c>
      <c r="E8748" s="7" t="str">
        <f t="shared" si="272"/>
        <v/>
      </c>
      <c r="F8748" s="7" t="str">
        <f>IF('Payments Export'!A8752="","",'Payments Export'!N8752)</f>
        <v/>
      </c>
      <c r="G8748" s="7" t="str">
        <f>IF('Payments Export'!A8752="","",'Payments Export'!O8752)</f>
        <v/>
      </c>
      <c r="H8748" s="7" t="str">
        <f>IF('Payments Export'!B8752="","",G8748-F8748)</f>
        <v/>
      </c>
      <c r="I8748" s="3" t="str">
        <f>IF(C8748&lt;&gt;"",_xlfn.XLOOKUP(IFERROR(VALUE(C8748),C8748),'Items database'!A:A,'Items database'!B:B),(_xlfn.XLOOKUP(LEFT(E8748,3),Services,Services,"")))</f>
        <v/>
      </c>
      <c r="J8748" s="3" t="str">
        <f t="shared" si="273"/>
        <v/>
      </c>
    </row>
    <row r="8749" spans="1:10" x14ac:dyDescent="0.35">
      <c r="A8749" s="7" t="str">
        <f>IF('Payments Export'!A8753="","",'Payments Export'!A8753)</f>
        <v/>
      </c>
      <c r="B8749" s="7" t="str">
        <f>IF('Payments Export'!A8753="","",'Payments Export'!B8753)</f>
        <v/>
      </c>
      <c r="C8749" s="7" t="str">
        <f>IF(IFERROR(VALUE('Payments Export'!H8753),'Payments Export'!H8753)&lt;&gt;0,IFERROR(VALUE('Payments Export'!H8753),'Payments Export'!H8753),"")</f>
        <v/>
      </c>
      <c r="D8749" s="7" t="str">
        <f>IF('Payments Export'!I8753="","",'Payments Export'!I8753)</f>
        <v/>
      </c>
      <c r="E8749" s="7" t="str">
        <f t="shared" si="272"/>
        <v/>
      </c>
      <c r="F8749" s="7" t="str">
        <f>IF('Payments Export'!A8753="","",'Payments Export'!N8753)</f>
        <v/>
      </c>
      <c r="G8749" s="7" t="str">
        <f>IF('Payments Export'!A8753="","",'Payments Export'!O8753)</f>
        <v/>
      </c>
      <c r="H8749" s="7" t="str">
        <f>IF('Payments Export'!B8753="","",G8749-F8749)</f>
        <v/>
      </c>
      <c r="I8749" s="3" t="str">
        <f>IF(C8749&lt;&gt;"",_xlfn.XLOOKUP(IFERROR(VALUE(C8749),C8749),'Items database'!A:A,'Items database'!B:B),(_xlfn.XLOOKUP(LEFT(E8749,3),Services,Services,"")))</f>
        <v/>
      </c>
      <c r="J8749" s="3" t="str">
        <f t="shared" si="273"/>
        <v/>
      </c>
    </row>
    <row r="8750" spans="1:10" x14ac:dyDescent="0.35">
      <c r="A8750" s="7" t="str">
        <f>IF('Payments Export'!A8754="","",'Payments Export'!A8754)</f>
        <v/>
      </c>
      <c r="B8750" s="7" t="str">
        <f>IF('Payments Export'!A8754="","",'Payments Export'!B8754)</f>
        <v/>
      </c>
      <c r="C8750" s="7" t="str">
        <f>IF(IFERROR(VALUE('Payments Export'!H8754),'Payments Export'!H8754)&lt;&gt;0,IFERROR(VALUE('Payments Export'!H8754),'Payments Export'!H8754),"")</f>
        <v/>
      </c>
      <c r="D8750" s="7" t="str">
        <f>IF('Payments Export'!I8754="","",'Payments Export'!I8754)</f>
        <v/>
      </c>
      <c r="E8750" s="7" t="str">
        <f t="shared" si="272"/>
        <v/>
      </c>
      <c r="F8750" s="7" t="str">
        <f>IF('Payments Export'!A8754="","",'Payments Export'!N8754)</f>
        <v/>
      </c>
      <c r="G8750" s="7" t="str">
        <f>IF('Payments Export'!A8754="","",'Payments Export'!O8754)</f>
        <v/>
      </c>
      <c r="H8750" s="7" t="str">
        <f>IF('Payments Export'!B8754="","",G8750-F8750)</f>
        <v/>
      </c>
      <c r="I8750" s="3" t="str">
        <f>IF(C8750&lt;&gt;"",_xlfn.XLOOKUP(IFERROR(VALUE(C8750),C8750),'Items database'!A:A,'Items database'!B:B),(_xlfn.XLOOKUP(LEFT(E8750,3),Services,Services,"")))</f>
        <v/>
      </c>
      <c r="J8750" s="3" t="str">
        <f t="shared" si="273"/>
        <v/>
      </c>
    </row>
    <row r="8751" spans="1:10" x14ac:dyDescent="0.35">
      <c r="A8751" s="7" t="str">
        <f>IF('Payments Export'!A8755="","",'Payments Export'!A8755)</f>
        <v/>
      </c>
      <c r="B8751" s="7" t="str">
        <f>IF('Payments Export'!A8755="","",'Payments Export'!B8755)</f>
        <v/>
      </c>
      <c r="C8751" s="7" t="str">
        <f>IF(IFERROR(VALUE('Payments Export'!H8755),'Payments Export'!H8755)&lt;&gt;0,IFERROR(VALUE('Payments Export'!H8755),'Payments Export'!H8755),"")</f>
        <v/>
      </c>
      <c r="D8751" s="7" t="str">
        <f>IF('Payments Export'!I8755="","",'Payments Export'!I8755)</f>
        <v/>
      </c>
      <c r="E8751" s="7" t="str">
        <f t="shared" si="272"/>
        <v/>
      </c>
      <c r="F8751" s="7" t="str">
        <f>IF('Payments Export'!A8755="","",'Payments Export'!N8755)</f>
        <v/>
      </c>
      <c r="G8751" s="7" t="str">
        <f>IF('Payments Export'!A8755="","",'Payments Export'!O8755)</f>
        <v/>
      </c>
      <c r="H8751" s="7" t="str">
        <f>IF('Payments Export'!B8755="","",G8751-F8751)</f>
        <v/>
      </c>
      <c r="I8751" s="3" t="str">
        <f>IF(C8751&lt;&gt;"",_xlfn.XLOOKUP(IFERROR(VALUE(C8751),C8751),'Items database'!A:A,'Items database'!B:B),(_xlfn.XLOOKUP(LEFT(E8751,3),Services,Services,"")))</f>
        <v/>
      </c>
      <c r="J8751" s="3" t="str">
        <f t="shared" si="273"/>
        <v/>
      </c>
    </row>
    <row r="8752" spans="1:10" x14ac:dyDescent="0.35">
      <c r="A8752" s="7" t="str">
        <f>IF('Payments Export'!A8756="","",'Payments Export'!A8756)</f>
        <v/>
      </c>
      <c r="B8752" s="7" t="str">
        <f>IF('Payments Export'!A8756="","",'Payments Export'!B8756)</f>
        <v/>
      </c>
      <c r="C8752" s="7" t="str">
        <f>IF(IFERROR(VALUE('Payments Export'!H8756),'Payments Export'!H8756)&lt;&gt;0,IFERROR(VALUE('Payments Export'!H8756),'Payments Export'!H8756),"")</f>
        <v/>
      </c>
      <c r="D8752" s="7" t="str">
        <f>IF('Payments Export'!I8756="","",'Payments Export'!I8756)</f>
        <v/>
      </c>
      <c r="E8752" s="7" t="str">
        <f t="shared" si="272"/>
        <v/>
      </c>
      <c r="F8752" s="7" t="str">
        <f>IF('Payments Export'!A8756="","",'Payments Export'!N8756)</f>
        <v/>
      </c>
      <c r="G8752" s="7" t="str">
        <f>IF('Payments Export'!A8756="","",'Payments Export'!O8756)</f>
        <v/>
      </c>
      <c r="H8752" s="7" t="str">
        <f>IF('Payments Export'!B8756="","",G8752-F8752)</f>
        <v/>
      </c>
      <c r="I8752" s="3" t="str">
        <f>IF(C8752&lt;&gt;"",_xlfn.XLOOKUP(IFERROR(VALUE(C8752),C8752),'Items database'!A:A,'Items database'!B:B),(_xlfn.XLOOKUP(LEFT(E8752,3),Services,Services,"")))</f>
        <v/>
      </c>
      <c r="J8752" s="3" t="str">
        <f t="shared" si="273"/>
        <v/>
      </c>
    </row>
    <row r="8753" spans="1:10" x14ac:dyDescent="0.35">
      <c r="A8753" s="7" t="str">
        <f>IF('Payments Export'!A8757="","",'Payments Export'!A8757)</f>
        <v/>
      </c>
      <c r="B8753" s="7" t="str">
        <f>IF('Payments Export'!A8757="","",'Payments Export'!B8757)</f>
        <v/>
      </c>
      <c r="C8753" s="7" t="str">
        <f>IF(IFERROR(VALUE('Payments Export'!H8757),'Payments Export'!H8757)&lt;&gt;0,IFERROR(VALUE('Payments Export'!H8757),'Payments Export'!H8757),"")</f>
        <v/>
      </c>
      <c r="D8753" s="7" t="str">
        <f>IF('Payments Export'!I8757="","",'Payments Export'!I8757)</f>
        <v/>
      </c>
      <c r="E8753" s="7" t="str">
        <f t="shared" si="272"/>
        <v/>
      </c>
      <c r="F8753" s="7" t="str">
        <f>IF('Payments Export'!A8757="","",'Payments Export'!N8757)</f>
        <v/>
      </c>
      <c r="G8753" s="7" t="str">
        <f>IF('Payments Export'!A8757="","",'Payments Export'!O8757)</f>
        <v/>
      </c>
      <c r="H8753" s="7" t="str">
        <f>IF('Payments Export'!B8757="","",G8753-F8753)</f>
        <v/>
      </c>
      <c r="I8753" s="3" t="str">
        <f>IF(C8753&lt;&gt;"",_xlfn.XLOOKUP(IFERROR(VALUE(C8753),C8753),'Items database'!A:A,'Items database'!B:B),(_xlfn.XLOOKUP(LEFT(E8753,3),Services,Services,"")))</f>
        <v/>
      </c>
      <c r="J8753" s="3" t="str">
        <f t="shared" si="273"/>
        <v/>
      </c>
    </row>
    <row r="8754" spans="1:10" x14ac:dyDescent="0.35">
      <c r="A8754" s="7" t="str">
        <f>IF('Payments Export'!A8758="","",'Payments Export'!A8758)</f>
        <v/>
      </c>
      <c r="B8754" s="7" t="str">
        <f>IF('Payments Export'!A8758="","",'Payments Export'!B8758)</f>
        <v/>
      </c>
      <c r="C8754" s="7" t="str">
        <f>IF(IFERROR(VALUE('Payments Export'!H8758),'Payments Export'!H8758)&lt;&gt;0,IFERROR(VALUE('Payments Export'!H8758),'Payments Export'!H8758),"")</f>
        <v/>
      </c>
      <c r="D8754" s="7" t="str">
        <f>IF('Payments Export'!I8758="","",'Payments Export'!I8758)</f>
        <v/>
      </c>
      <c r="E8754" s="7" t="str">
        <f t="shared" si="272"/>
        <v/>
      </c>
      <c r="F8754" s="7" t="str">
        <f>IF('Payments Export'!A8758="","",'Payments Export'!N8758)</f>
        <v/>
      </c>
      <c r="G8754" s="7" t="str">
        <f>IF('Payments Export'!A8758="","",'Payments Export'!O8758)</f>
        <v/>
      </c>
      <c r="H8754" s="7" t="str">
        <f>IF('Payments Export'!B8758="","",G8754-F8754)</f>
        <v/>
      </c>
      <c r="I8754" s="3" t="str">
        <f>IF(C8754&lt;&gt;"",_xlfn.XLOOKUP(IFERROR(VALUE(C8754),C8754),'Items database'!A:A,'Items database'!B:B),(_xlfn.XLOOKUP(LEFT(E8754,3),Services,Services,"")))</f>
        <v/>
      </c>
      <c r="J8754" s="3" t="str">
        <f t="shared" si="273"/>
        <v/>
      </c>
    </row>
    <row r="8755" spans="1:10" x14ac:dyDescent="0.35">
      <c r="A8755" s="7" t="str">
        <f>IF('Payments Export'!A8759="","",'Payments Export'!A8759)</f>
        <v/>
      </c>
      <c r="B8755" s="7" t="str">
        <f>IF('Payments Export'!A8759="","",'Payments Export'!B8759)</f>
        <v/>
      </c>
      <c r="C8755" s="7" t="str">
        <f>IF(IFERROR(VALUE('Payments Export'!H8759),'Payments Export'!H8759)&lt;&gt;0,IFERROR(VALUE('Payments Export'!H8759),'Payments Export'!H8759),"")</f>
        <v/>
      </c>
      <c r="D8755" s="7" t="str">
        <f>IF('Payments Export'!I8759="","",'Payments Export'!I8759)</f>
        <v/>
      </c>
      <c r="E8755" s="7" t="str">
        <f t="shared" si="272"/>
        <v/>
      </c>
      <c r="F8755" s="7" t="str">
        <f>IF('Payments Export'!A8759="","",'Payments Export'!N8759)</f>
        <v/>
      </c>
      <c r="G8755" s="7" t="str">
        <f>IF('Payments Export'!A8759="","",'Payments Export'!O8759)</f>
        <v/>
      </c>
      <c r="H8755" s="7" t="str">
        <f>IF('Payments Export'!B8759="","",G8755-F8755)</f>
        <v/>
      </c>
      <c r="I8755" s="3" t="str">
        <f>IF(C8755&lt;&gt;"",_xlfn.XLOOKUP(IFERROR(VALUE(C8755),C8755),'Items database'!A:A,'Items database'!B:B),(_xlfn.XLOOKUP(LEFT(E8755,3),Services,Services,"")))</f>
        <v/>
      </c>
      <c r="J8755" s="3" t="str">
        <f t="shared" si="273"/>
        <v/>
      </c>
    </row>
    <row r="8756" spans="1:10" x14ac:dyDescent="0.35">
      <c r="A8756" s="7" t="str">
        <f>IF('Payments Export'!A8760="","",'Payments Export'!A8760)</f>
        <v/>
      </c>
      <c r="B8756" s="7" t="str">
        <f>IF('Payments Export'!A8760="","",'Payments Export'!B8760)</f>
        <v/>
      </c>
      <c r="C8756" s="7" t="str">
        <f>IF(IFERROR(VALUE('Payments Export'!H8760),'Payments Export'!H8760)&lt;&gt;0,IFERROR(VALUE('Payments Export'!H8760),'Payments Export'!H8760),"")</f>
        <v/>
      </c>
      <c r="D8756" s="7" t="str">
        <f>IF('Payments Export'!I8760="","",'Payments Export'!I8760)</f>
        <v/>
      </c>
      <c r="E8756" s="7" t="str">
        <f t="shared" si="272"/>
        <v/>
      </c>
      <c r="F8756" s="7" t="str">
        <f>IF('Payments Export'!A8760="","",'Payments Export'!N8760)</f>
        <v/>
      </c>
      <c r="G8756" s="7" t="str">
        <f>IF('Payments Export'!A8760="","",'Payments Export'!O8760)</f>
        <v/>
      </c>
      <c r="H8756" s="7" t="str">
        <f>IF('Payments Export'!B8760="","",G8756-F8756)</f>
        <v/>
      </c>
      <c r="I8756" s="3" t="str">
        <f>IF(C8756&lt;&gt;"",_xlfn.XLOOKUP(IFERROR(VALUE(C8756),C8756),'Items database'!A:A,'Items database'!B:B),(_xlfn.XLOOKUP(LEFT(E8756,3),Services,Services,"")))</f>
        <v/>
      </c>
      <c r="J8756" s="3" t="str">
        <f t="shared" si="273"/>
        <v/>
      </c>
    </row>
    <row r="8757" spans="1:10" x14ac:dyDescent="0.35">
      <c r="A8757" s="7" t="str">
        <f>IF('Payments Export'!A8761="","",'Payments Export'!A8761)</f>
        <v/>
      </c>
      <c r="B8757" s="7" t="str">
        <f>IF('Payments Export'!A8761="","",'Payments Export'!B8761)</f>
        <v/>
      </c>
      <c r="C8757" s="7" t="str">
        <f>IF(IFERROR(VALUE('Payments Export'!H8761),'Payments Export'!H8761)&lt;&gt;0,IFERROR(VALUE('Payments Export'!H8761),'Payments Export'!H8761),"")</f>
        <v/>
      </c>
      <c r="D8757" s="7" t="str">
        <f>IF('Payments Export'!I8761="","",'Payments Export'!I8761)</f>
        <v/>
      </c>
      <c r="E8757" s="7" t="str">
        <f t="shared" si="272"/>
        <v/>
      </c>
      <c r="F8757" s="7" t="str">
        <f>IF('Payments Export'!A8761="","",'Payments Export'!N8761)</f>
        <v/>
      </c>
      <c r="G8757" s="7" t="str">
        <f>IF('Payments Export'!A8761="","",'Payments Export'!O8761)</f>
        <v/>
      </c>
      <c r="H8757" s="7" t="str">
        <f>IF('Payments Export'!B8761="","",G8757-F8757)</f>
        <v/>
      </c>
      <c r="I8757" s="3" t="str">
        <f>IF(C8757&lt;&gt;"",_xlfn.XLOOKUP(IFERROR(VALUE(C8757),C8757),'Items database'!A:A,'Items database'!B:B),(_xlfn.XLOOKUP(LEFT(E8757,3),Services,Services,"")))</f>
        <v/>
      </c>
      <c r="J8757" s="3" t="str">
        <f t="shared" si="273"/>
        <v/>
      </c>
    </row>
    <row r="8758" spans="1:10" x14ac:dyDescent="0.35">
      <c r="A8758" s="7" t="str">
        <f>IF('Payments Export'!A8762="","",'Payments Export'!A8762)</f>
        <v/>
      </c>
      <c r="B8758" s="7" t="str">
        <f>IF('Payments Export'!A8762="","",'Payments Export'!B8762)</f>
        <v/>
      </c>
      <c r="C8758" s="7" t="str">
        <f>IF(IFERROR(VALUE('Payments Export'!H8762),'Payments Export'!H8762)&lt;&gt;0,IFERROR(VALUE('Payments Export'!H8762),'Payments Export'!H8762),"")</f>
        <v/>
      </c>
      <c r="D8758" s="7" t="str">
        <f>IF('Payments Export'!I8762="","",'Payments Export'!I8762)</f>
        <v/>
      </c>
      <c r="E8758" s="7" t="str">
        <f t="shared" si="272"/>
        <v/>
      </c>
      <c r="F8758" s="7" t="str">
        <f>IF('Payments Export'!A8762="","",'Payments Export'!N8762)</f>
        <v/>
      </c>
      <c r="G8758" s="7" t="str">
        <f>IF('Payments Export'!A8762="","",'Payments Export'!O8762)</f>
        <v/>
      </c>
      <c r="H8758" s="7" t="str">
        <f>IF('Payments Export'!B8762="","",G8758-F8758)</f>
        <v/>
      </c>
      <c r="I8758" s="3" t="str">
        <f>IF(C8758&lt;&gt;"",_xlfn.XLOOKUP(IFERROR(VALUE(C8758),C8758),'Items database'!A:A,'Items database'!B:B),(_xlfn.XLOOKUP(LEFT(E8758,3),Services,Services,"")))</f>
        <v/>
      </c>
      <c r="J8758" s="3" t="str">
        <f t="shared" si="273"/>
        <v/>
      </c>
    </row>
    <row r="8759" spans="1:10" x14ac:dyDescent="0.35">
      <c r="A8759" s="7" t="str">
        <f>IF('Payments Export'!A8763="","",'Payments Export'!A8763)</f>
        <v/>
      </c>
      <c r="B8759" s="7" t="str">
        <f>IF('Payments Export'!A8763="","",'Payments Export'!B8763)</f>
        <v/>
      </c>
      <c r="C8759" s="7" t="str">
        <f>IF(IFERROR(VALUE('Payments Export'!H8763),'Payments Export'!H8763)&lt;&gt;0,IFERROR(VALUE('Payments Export'!H8763),'Payments Export'!H8763),"")</f>
        <v/>
      </c>
      <c r="D8759" s="7" t="str">
        <f>IF('Payments Export'!I8763="","",'Payments Export'!I8763)</f>
        <v/>
      </c>
      <c r="E8759" s="7" t="str">
        <f t="shared" si="272"/>
        <v/>
      </c>
      <c r="F8759" s="7" t="str">
        <f>IF('Payments Export'!A8763="","",'Payments Export'!N8763)</f>
        <v/>
      </c>
      <c r="G8759" s="7" t="str">
        <f>IF('Payments Export'!A8763="","",'Payments Export'!O8763)</f>
        <v/>
      </c>
      <c r="H8759" s="7" t="str">
        <f>IF('Payments Export'!B8763="","",G8759-F8759)</f>
        <v/>
      </c>
      <c r="I8759" s="3" t="str">
        <f>IF(C8759&lt;&gt;"",_xlfn.XLOOKUP(IFERROR(VALUE(C8759),C8759),'Items database'!A:A,'Items database'!B:B),(_xlfn.XLOOKUP(LEFT(E8759,3),Services,Services,"")))</f>
        <v/>
      </c>
      <c r="J8759" s="3" t="str">
        <f t="shared" si="273"/>
        <v/>
      </c>
    </row>
    <row r="8760" spans="1:10" x14ac:dyDescent="0.35">
      <c r="A8760" s="7" t="str">
        <f>IF('Payments Export'!A8764="","",'Payments Export'!A8764)</f>
        <v/>
      </c>
      <c r="B8760" s="7" t="str">
        <f>IF('Payments Export'!A8764="","",'Payments Export'!B8764)</f>
        <v/>
      </c>
      <c r="C8760" s="7" t="str">
        <f>IF(IFERROR(VALUE('Payments Export'!H8764),'Payments Export'!H8764)&lt;&gt;0,IFERROR(VALUE('Payments Export'!H8764),'Payments Export'!H8764),"")</f>
        <v/>
      </c>
      <c r="D8760" s="7" t="str">
        <f>IF('Payments Export'!I8764="","",'Payments Export'!I8764)</f>
        <v/>
      </c>
      <c r="E8760" s="7" t="str">
        <f t="shared" si="272"/>
        <v/>
      </c>
      <c r="F8760" s="7" t="str">
        <f>IF('Payments Export'!A8764="","",'Payments Export'!N8764)</f>
        <v/>
      </c>
      <c r="G8760" s="7" t="str">
        <f>IF('Payments Export'!A8764="","",'Payments Export'!O8764)</f>
        <v/>
      </c>
      <c r="H8760" s="7" t="str">
        <f>IF('Payments Export'!B8764="","",G8760-F8760)</f>
        <v/>
      </c>
      <c r="I8760" s="3" t="str">
        <f>IF(C8760&lt;&gt;"",_xlfn.XLOOKUP(IFERROR(VALUE(C8760),C8760),'Items database'!A:A,'Items database'!B:B),(_xlfn.XLOOKUP(LEFT(E8760,3),Services,Services,"")))</f>
        <v/>
      </c>
      <c r="J8760" s="3" t="str">
        <f t="shared" si="273"/>
        <v/>
      </c>
    </row>
    <row r="8761" spans="1:10" x14ac:dyDescent="0.35">
      <c r="A8761" s="7" t="str">
        <f>IF('Payments Export'!A8765="","",'Payments Export'!A8765)</f>
        <v/>
      </c>
      <c r="B8761" s="7" t="str">
        <f>IF('Payments Export'!A8765="","",'Payments Export'!B8765)</f>
        <v/>
      </c>
      <c r="C8761" s="7" t="str">
        <f>IF(IFERROR(VALUE('Payments Export'!H8765),'Payments Export'!H8765)&lt;&gt;0,IFERROR(VALUE('Payments Export'!H8765),'Payments Export'!H8765),"")</f>
        <v/>
      </c>
      <c r="D8761" s="7" t="str">
        <f>IF('Payments Export'!I8765="","",'Payments Export'!I8765)</f>
        <v/>
      </c>
      <c r="E8761" s="7" t="str">
        <f t="shared" si="272"/>
        <v/>
      </c>
      <c r="F8761" s="7" t="str">
        <f>IF('Payments Export'!A8765="","",'Payments Export'!N8765)</f>
        <v/>
      </c>
      <c r="G8761" s="7" t="str">
        <f>IF('Payments Export'!A8765="","",'Payments Export'!O8765)</f>
        <v/>
      </c>
      <c r="H8761" s="7" t="str">
        <f>IF('Payments Export'!B8765="","",G8761-F8761)</f>
        <v/>
      </c>
      <c r="I8761" s="3" t="str">
        <f>IF(C8761&lt;&gt;"",_xlfn.XLOOKUP(IFERROR(VALUE(C8761),C8761),'Items database'!A:A,'Items database'!B:B),(_xlfn.XLOOKUP(LEFT(E8761,3),Services,Services,"")))</f>
        <v/>
      </c>
      <c r="J8761" s="3" t="str">
        <f t="shared" si="273"/>
        <v/>
      </c>
    </row>
    <row r="8762" spans="1:10" x14ac:dyDescent="0.35">
      <c r="A8762" s="7" t="str">
        <f>IF('Payments Export'!A8766="","",'Payments Export'!A8766)</f>
        <v/>
      </c>
      <c r="B8762" s="7" t="str">
        <f>IF('Payments Export'!A8766="","",'Payments Export'!B8766)</f>
        <v/>
      </c>
      <c r="C8762" s="7" t="str">
        <f>IF(IFERROR(VALUE('Payments Export'!H8766),'Payments Export'!H8766)&lt;&gt;0,IFERROR(VALUE('Payments Export'!H8766),'Payments Export'!H8766),"")</f>
        <v/>
      </c>
      <c r="D8762" s="7" t="str">
        <f>IF('Payments Export'!I8766="","",'Payments Export'!I8766)</f>
        <v/>
      </c>
      <c r="E8762" s="7" t="str">
        <f t="shared" si="272"/>
        <v/>
      </c>
      <c r="F8762" s="7" t="str">
        <f>IF('Payments Export'!A8766="","",'Payments Export'!N8766)</f>
        <v/>
      </c>
      <c r="G8762" s="7" t="str">
        <f>IF('Payments Export'!A8766="","",'Payments Export'!O8766)</f>
        <v/>
      </c>
      <c r="H8762" s="7" t="str">
        <f>IF('Payments Export'!B8766="","",G8762-F8762)</f>
        <v/>
      </c>
      <c r="I8762" s="3" t="str">
        <f>IF(C8762&lt;&gt;"",_xlfn.XLOOKUP(IFERROR(VALUE(C8762),C8762),'Items database'!A:A,'Items database'!B:B),(_xlfn.XLOOKUP(LEFT(E8762,3),Services,Services,"")))</f>
        <v/>
      </c>
      <c r="J8762" s="3" t="str">
        <f t="shared" si="273"/>
        <v/>
      </c>
    </row>
    <row r="8763" spans="1:10" x14ac:dyDescent="0.35">
      <c r="A8763" s="7" t="str">
        <f>IF('Payments Export'!A8767="","",'Payments Export'!A8767)</f>
        <v/>
      </c>
      <c r="B8763" s="7" t="str">
        <f>IF('Payments Export'!A8767="","",'Payments Export'!B8767)</f>
        <v/>
      </c>
      <c r="C8763" s="7" t="str">
        <f>IF(IFERROR(VALUE('Payments Export'!H8767),'Payments Export'!H8767)&lt;&gt;0,IFERROR(VALUE('Payments Export'!H8767),'Payments Export'!H8767),"")</f>
        <v/>
      </c>
      <c r="D8763" s="7" t="str">
        <f>IF('Payments Export'!I8767="","",'Payments Export'!I8767)</f>
        <v/>
      </c>
      <c r="E8763" s="7" t="str">
        <f t="shared" si="272"/>
        <v/>
      </c>
      <c r="F8763" s="7" t="str">
        <f>IF('Payments Export'!A8767="","",'Payments Export'!N8767)</f>
        <v/>
      </c>
      <c r="G8763" s="7" t="str">
        <f>IF('Payments Export'!A8767="","",'Payments Export'!O8767)</f>
        <v/>
      </c>
      <c r="H8763" s="7" t="str">
        <f>IF('Payments Export'!B8767="","",G8763-F8763)</f>
        <v/>
      </c>
      <c r="I8763" s="3" t="str">
        <f>IF(C8763&lt;&gt;"",_xlfn.XLOOKUP(IFERROR(VALUE(C8763),C8763),'Items database'!A:A,'Items database'!B:B),(_xlfn.XLOOKUP(LEFT(E8763,3),Services,Services,"")))</f>
        <v/>
      </c>
      <c r="J8763" s="3" t="str">
        <f t="shared" si="273"/>
        <v/>
      </c>
    </row>
    <row r="8764" spans="1:10" x14ac:dyDescent="0.35">
      <c r="A8764" s="7" t="str">
        <f>IF('Payments Export'!A8768="","",'Payments Export'!A8768)</f>
        <v/>
      </c>
      <c r="B8764" s="7" t="str">
        <f>IF('Payments Export'!A8768="","",'Payments Export'!B8768)</f>
        <v/>
      </c>
      <c r="C8764" s="7" t="str">
        <f>IF(IFERROR(VALUE('Payments Export'!H8768),'Payments Export'!H8768)&lt;&gt;0,IFERROR(VALUE('Payments Export'!H8768),'Payments Export'!H8768),"")</f>
        <v/>
      </c>
      <c r="D8764" s="7" t="str">
        <f>IF('Payments Export'!I8768="","",'Payments Export'!I8768)</f>
        <v/>
      </c>
      <c r="E8764" s="7" t="str">
        <f t="shared" si="272"/>
        <v/>
      </c>
      <c r="F8764" s="7" t="str">
        <f>IF('Payments Export'!A8768="","",'Payments Export'!N8768)</f>
        <v/>
      </c>
      <c r="G8764" s="7" t="str">
        <f>IF('Payments Export'!A8768="","",'Payments Export'!O8768)</f>
        <v/>
      </c>
      <c r="H8764" s="7" t="str">
        <f>IF('Payments Export'!B8768="","",G8764-F8764)</f>
        <v/>
      </c>
      <c r="I8764" s="3" t="str">
        <f>IF(C8764&lt;&gt;"",_xlfn.XLOOKUP(IFERROR(VALUE(C8764),C8764),'Items database'!A:A,'Items database'!B:B),(_xlfn.XLOOKUP(LEFT(E8764,3),Services,Services,"")))</f>
        <v/>
      </c>
      <c r="J8764" s="3" t="str">
        <f t="shared" si="273"/>
        <v/>
      </c>
    </row>
    <row r="8765" spans="1:10" x14ac:dyDescent="0.35">
      <c r="A8765" s="7" t="str">
        <f>IF('Payments Export'!A8769="","",'Payments Export'!A8769)</f>
        <v/>
      </c>
      <c r="B8765" s="7" t="str">
        <f>IF('Payments Export'!A8769="","",'Payments Export'!B8769)</f>
        <v/>
      </c>
      <c r="C8765" s="7" t="str">
        <f>IF(IFERROR(VALUE('Payments Export'!H8769),'Payments Export'!H8769)&lt;&gt;0,IFERROR(VALUE('Payments Export'!H8769),'Payments Export'!H8769),"")</f>
        <v/>
      </c>
      <c r="D8765" s="7" t="str">
        <f>IF('Payments Export'!I8769="","",'Payments Export'!I8769)</f>
        <v/>
      </c>
      <c r="E8765" s="7" t="str">
        <f t="shared" si="272"/>
        <v/>
      </c>
      <c r="F8765" s="7" t="str">
        <f>IF('Payments Export'!A8769="","",'Payments Export'!N8769)</f>
        <v/>
      </c>
      <c r="G8765" s="7" t="str">
        <f>IF('Payments Export'!A8769="","",'Payments Export'!O8769)</f>
        <v/>
      </c>
      <c r="H8765" s="7" t="str">
        <f>IF('Payments Export'!B8769="","",G8765-F8765)</f>
        <v/>
      </c>
      <c r="I8765" s="3" t="str">
        <f>IF(C8765&lt;&gt;"",_xlfn.XLOOKUP(IFERROR(VALUE(C8765),C8765),'Items database'!A:A,'Items database'!B:B),(_xlfn.XLOOKUP(LEFT(E8765,3),Services,Services,"")))</f>
        <v/>
      </c>
      <c r="J8765" s="3" t="str">
        <f t="shared" si="273"/>
        <v/>
      </c>
    </row>
    <row r="8766" spans="1:10" x14ac:dyDescent="0.35">
      <c r="A8766" s="7" t="str">
        <f>IF('Payments Export'!A8770="","",'Payments Export'!A8770)</f>
        <v/>
      </c>
      <c r="B8766" s="7" t="str">
        <f>IF('Payments Export'!A8770="","",'Payments Export'!B8770)</f>
        <v/>
      </c>
      <c r="C8766" s="7" t="str">
        <f>IF(IFERROR(VALUE('Payments Export'!H8770),'Payments Export'!H8770)&lt;&gt;0,IFERROR(VALUE('Payments Export'!H8770),'Payments Export'!H8770),"")</f>
        <v/>
      </c>
      <c r="D8766" s="7" t="str">
        <f>IF('Payments Export'!I8770="","",'Payments Export'!I8770)</f>
        <v/>
      </c>
      <c r="E8766" s="7" t="str">
        <f t="shared" si="272"/>
        <v/>
      </c>
      <c r="F8766" s="7" t="str">
        <f>IF('Payments Export'!A8770="","",'Payments Export'!N8770)</f>
        <v/>
      </c>
      <c r="G8766" s="7" t="str">
        <f>IF('Payments Export'!A8770="","",'Payments Export'!O8770)</f>
        <v/>
      </c>
      <c r="H8766" s="7" t="str">
        <f>IF('Payments Export'!B8770="","",G8766-F8766)</f>
        <v/>
      </c>
      <c r="I8766" s="3" t="str">
        <f>IF(C8766&lt;&gt;"",_xlfn.XLOOKUP(IFERROR(VALUE(C8766),C8766),'Items database'!A:A,'Items database'!B:B),(_xlfn.XLOOKUP(LEFT(E8766,3),Services,Services,"")))</f>
        <v/>
      </c>
      <c r="J8766" s="3" t="str">
        <f t="shared" si="273"/>
        <v/>
      </c>
    </row>
    <row r="8767" spans="1:10" x14ac:dyDescent="0.35">
      <c r="A8767" s="7" t="str">
        <f>IF('Payments Export'!A8771="","",'Payments Export'!A8771)</f>
        <v/>
      </c>
      <c r="B8767" s="7" t="str">
        <f>IF('Payments Export'!A8771="","",'Payments Export'!B8771)</f>
        <v/>
      </c>
      <c r="C8767" s="7" t="str">
        <f>IF(IFERROR(VALUE('Payments Export'!H8771),'Payments Export'!H8771)&lt;&gt;0,IFERROR(VALUE('Payments Export'!H8771),'Payments Export'!H8771),"")</f>
        <v/>
      </c>
      <c r="D8767" s="7" t="str">
        <f>IF('Payments Export'!I8771="","",'Payments Export'!I8771)</f>
        <v/>
      </c>
      <c r="E8767" s="7" t="str">
        <f t="shared" si="272"/>
        <v/>
      </c>
      <c r="F8767" s="7" t="str">
        <f>IF('Payments Export'!A8771="","",'Payments Export'!N8771)</f>
        <v/>
      </c>
      <c r="G8767" s="7" t="str">
        <f>IF('Payments Export'!A8771="","",'Payments Export'!O8771)</f>
        <v/>
      </c>
      <c r="H8767" s="7" t="str">
        <f>IF('Payments Export'!B8771="","",G8767-F8767)</f>
        <v/>
      </c>
      <c r="I8767" s="3" t="str">
        <f>IF(C8767&lt;&gt;"",_xlfn.XLOOKUP(IFERROR(VALUE(C8767),C8767),'Items database'!A:A,'Items database'!B:B),(_xlfn.XLOOKUP(LEFT(E8767,3),Services,Services,"")))</f>
        <v/>
      </c>
      <c r="J8767" s="3" t="str">
        <f t="shared" si="273"/>
        <v/>
      </c>
    </row>
    <row r="8768" spans="1:10" x14ac:dyDescent="0.35">
      <c r="A8768" s="7" t="str">
        <f>IF('Payments Export'!A8772="","",'Payments Export'!A8772)</f>
        <v/>
      </c>
      <c r="B8768" s="7" t="str">
        <f>IF('Payments Export'!A8772="","",'Payments Export'!B8772)</f>
        <v/>
      </c>
      <c r="C8768" s="7" t="str">
        <f>IF(IFERROR(VALUE('Payments Export'!H8772),'Payments Export'!H8772)&lt;&gt;0,IFERROR(VALUE('Payments Export'!H8772),'Payments Export'!H8772),"")</f>
        <v/>
      </c>
      <c r="D8768" s="7" t="str">
        <f>IF('Payments Export'!I8772="","",'Payments Export'!I8772)</f>
        <v/>
      </c>
      <c r="E8768" s="7" t="str">
        <f t="shared" si="272"/>
        <v/>
      </c>
      <c r="F8768" s="7" t="str">
        <f>IF('Payments Export'!A8772="","",'Payments Export'!N8772)</f>
        <v/>
      </c>
      <c r="G8768" s="7" t="str">
        <f>IF('Payments Export'!A8772="","",'Payments Export'!O8772)</f>
        <v/>
      </c>
      <c r="H8768" s="7" t="str">
        <f>IF('Payments Export'!B8772="","",G8768-F8768)</f>
        <v/>
      </c>
      <c r="I8768" s="3" t="str">
        <f>IF(C8768&lt;&gt;"",_xlfn.XLOOKUP(IFERROR(VALUE(C8768),C8768),'Items database'!A:A,'Items database'!B:B),(_xlfn.XLOOKUP(LEFT(E8768,3),Services,Services,"")))</f>
        <v/>
      </c>
      <c r="J8768" s="3" t="str">
        <f t="shared" si="273"/>
        <v/>
      </c>
    </row>
    <row r="8769" spans="1:10" x14ac:dyDescent="0.35">
      <c r="A8769" s="7" t="str">
        <f>IF('Payments Export'!A8773="","",'Payments Export'!A8773)</f>
        <v/>
      </c>
      <c r="B8769" s="7" t="str">
        <f>IF('Payments Export'!A8773="","",'Payments Export'!B8773)</f>
        <v/>
      </c>
      <c r="C8769" s="7" t="str">
        <f>IF(IFERROR(VALUE('Payments Export'!H8773),'Payments Export'!H8773)&lt;&gt;0,IFERROR(VALUE('Payments Export'!H8773),'Payments Export'!H8773),"")</f>
        <v/>
      </c>
      <c r="D8769" s="7" t="str">
        <f>IF('Payments Export'!I8773="","",'Payments Export'!I8773)</f>
        <v/>
      </c>
      <c r="E8769" s="7" t="str">
        <f t="shared" ref="E8769:E8832" si="274">LEFT(D8769,66)</f>
        <v/>
      </c>
      <c r="F8769" s="7" t="str">
        <f>IF('Payments Export'!A8773="","",'Payments Export'!N8773)</f>
        <v/>
      </c>
      <c r="G8769" s="7" t="str">
        <f>IF('Payments Export'!A8773="","",'Payments Export'!O8773)</f>
        <v/>
      </c>
      <c r="H8769" s="7" t="str">
        <f>IF('Payments Export'!B8773="","",G8769-F8769)</f>
        <v/>
      </c>
      <c r="I8769" s="3" t="str">
        <f>IF(C8769&lt;&gt;"",_xlfn.XLOOKUP(IFERROR(VALUE(C8769),C8769),'Items database'!A:A,'Items database'!B:B),(_xlfn.XLOOKUP(LEFT(E8769,3),Services,Services,"")))</f>
        <v/>
      </c>
      <c r="J8769" s="3" t="str">
        <f t="shared" ref="J8769:J8832" si="275">IF(ISNUMBER(F8769)=TRUE,IF(F8769=0,"","GST"),"")</f>
        <v/>
      </c>
    </row>
    <row r="8770" spans="1:10" x14ac:dyDescent="0.35">
      <c r="A8770" s="7" t="str">
        <f>IF('Payments Export'!A8774="","",'Payments Export'!A8774)</f>
        <v/>
      </c>
      <c r="B8770" s="7" t="str">
        <f>IF('Payments Export'!A8774="","",'Payments Export'!B8774)</f>
        <v/>
      </c>
      <c r="C8770" s="7" t="str">
        <f>IF(IFERROR(VALUE('Payments Export'!H8774),'Payments Export'!H8774)&lt;&gt;0,IFERROR(VALUE('Payments Export'!H8774),'Payments Export'!H8774),"")</f>
        <v/>
      </c>
      <c r="D8770" s="7" t="str">
        <f>IF('Payments Export'!I8774="","",'Payments Export'!I8774)</f>
        <v/>
      </c>
      <c r="E8770" s="7" t="str">
        <f t="shared" si="274"/>
        <v/>
      </c>
      <c r="F8770" s="7" t="str">
        <f>IF('Payments Export'!A8774="","",'Payments Export'!N8774)</f>
        <v/>
      </c>
      <c r="G8770" s="7" t="str">
        <f>IF('Payments Export'!A8774="","",'Payments Export'!O8774)</f>
        <v/>
      </c>
      <c r="H8770" s="7" t="str">
        <f>IF('Payments Export'!B8774="","",G8770-F8770)</f>
        <v/>
      </c>
      <c r="I8770" s="3" t="str">
        <f>IF(C8770&lt;&gt;"",_xlfn.XLOOKUP(IFERROR(VALUE(C8770),C8770),'Items database'!A:A,'Items database'!B:B),(_xlfn.XLOOKUP(LEFT(E8770,3),Services,Services,"")))</f>
        <v/>
      </c>
      <c r="J8770" s="3" t="str">
        <f t="shared" si="275"/>
        <v/>
      </c>
    </row>
    <row r="8771" spans="1:10" x14ac:dyDescent="0.35">
      <c r="A8771" s="7" t="str">
        <f>IF('Payments Export'!A8775="","",'Payments Export'!A8775)</f>
        <v/>
      </c>
      <c r="B8771" s="7" t="str">
        <f>IF('Payments Export'!A8775="","",'Payments Export'!B8775)</f>
        <v/>
      </c>
      <c r="C8771" s="7" t="str">
        <f>IF(IFERROR(VALUE('Payments Export'!H8775),'Payments Export'!H8775)&lt;&gt;0,IFERROR(VALUE('Payments Export'!H8775),'Payments Export'!H8775),"")</f>
        <v/>
      </c>
      <c r="D8771" s="7" t="str">
        <f>IF('Payments Export'!I8775="","",'Payments Export'!I8775)</f>
        <v/>
      </c>
      <c r="E8771" s="7" t="str">
        <f t="shared" si="274"/>
        <v/>
      </c>
      <c r="F8771" s="7" t="str">
        <f>IF('Payments Export'!A8775="","",'Payments Export'!N8775)</f>
        <v/>
      </c>
      <c r="G8771" s="7" t="str">
        <f>IF('Payments Export'!A8775="","",'Payments Export'!O8775)</f>
        <v/>
      </c>
      <c r="H8771" s="7" t="str">
        <f>IF('Payments Export'!B8775="","",G8771-F8771)</f>
        <v/>
      </c>
      <c r="I8771" s="3" t="str">
        <f>IF(C8771&lt;&gt;"",_xlfn.XLOOKUP(IFERROR(VALUE(C8771),C8771),'Items database'!A:A,'Items database'!B:B),(_xlfn.XLOOKUP(LEFT(E8771,3),Services,Services,"")))</f>
        <v/>
      </c>
      <c r="J8771" s="3" t="str">
        <f t="shared" si="275"/>
        <v/>
      </c>
    </row>
    <row r="8772" spans="1:10" x14ac:dyDescent="0.35">
      <c r="A8772" s="7" t="str">
        <f>IF('Payments Export'!A8776="","",'Payments Export'!A8776)</f>
        <v/>
      </c>
      <c r="B8772" s="7" t="str">
        <f>IF('Payments Export'!A8776="","",'Payments Export'!B8776)</f>
        <v/>
      </c>
      <c r="C8772" s="7" t="str">
        <f>IF(IFERROR(VALUE('Payments Export'!H8776),'Payments Export'!H8776)&lt;&gt;0,IFERROR(VALUE('Payments Export'!H8776),'Payments Export'!H8776),"")</f>
        <v/>
      </c>
      <c r="D8772" s="7" t="str">
        <f>IF('Payments Export'!I8776="","",'Payments Export'!I8776)</f>
        <v/>
      </c>
      <c r="E8772" s="7" t="str">
        <f t="shared" si="274"/>
        <v/>
      </c>
      <c r="F8772" s="7" t="str">
        <f>IF('Payments Export'!A8776="","",'Payments Export'!N8776)</f>
        <v/>
      </c>
      <c r="G8772" s="7" t="str">
        <f>IF('Payments Export'!A8776="","",'Payments Export'!O8776)</f>
        <v/>
      </c>
      <c r="H8772" s="7" t="str">
        <f>IF('Payments Export'!B8776="","",G8772-F8772)</f>
        <v/>
      </c>
      <c r="I8772" s="3" t="str">
        <f>IF(C8772&lt;&gt;"",_xlfn.XLOOKUP(IFERROR(VALUE(C8772),C8772),'Items database'!A:A,'Items database'!B:B),(_xlfn.XLOOKUP(LEFT(E8772,3),Services,Services,"")))</f>
        <v/>
      </c>
      <c r="J8772" s="3" t="str">
        <f t="shared" si="275"/>
        <v/>
      </c>
    </row>
    <row r="8773" spans="1:10" x14ac:dyDescent="0.35">
      <c r="A8773" s="7" t="str">
        <f>IF('Payments Export'!A8777="","",'Payments Export'!A8777)</f>
        <v/>
      </c>
      <c r="B8773" s="7" t="str">
        <f>IF('Payments Export'!A8777="","",'Payments Export'!B8777)</f>
        <v/>
      </c>
      <c r="C8773" s="7" t="str">
        <f>IF(IFERROR(VALUE('Payments Export'!H8777),'Payments Export'!H8777)&lt;&gt;0,IFERROR(VALUE('Payments Export'!H8777),'Payments Export'!H8777),"")</f>
        <v/>
      </c>
      <c r="D8773" s="7" t="str">
        <f>IF('Payments Export'!I8777="","",'Payments Export'!I8777)</f>
        <v/>
      </c>
      <c r="E8773" s="7" t="str">
        <f t="shared" si="274"/>
        <v/>
      </c>
      <c r="F8773" s="7" t="str">
        <f>IF('Payments Export'!A8777="","",'Payments Export'!N8777)</f>
        <v/>
      </c>
      <c r="G8773" s="7" t="str">
        <f>IF('Payments Export'!A8777="","",'Payments Export'!O8777)</f>
        <v/>
      </c>
      <c r="H8773" s="7" t="str">
        <f>IF('Payments Export'!B8777="","",G8773-F8773)</f>
        <v/>
      </c>
      <c r="I8773" s="3" t="str">
        <f>IF(C8773&lt;&gt;"",_xlfn.XLOOKUP(IFERROR(VALUE(C8773),C8773),'Items database'!A:A,'Items database'!B:B),(_xlfn.XLOOKUP(LEFT(E8773,3),Services,Services,"")))</f>
        <v/>
      </c>
      <c r="J8773" s="3" t="str">
        <f t="shared" si="275"/>
        <v/>
      </c>
    </row>
    <row r="8774" spans="1:10" x14ac:dyDescent="0.35">
      <c r="A8774" s="7" t="str">
        <f>IF('Payments Export'!A8778="","",'Payments Export'!A8778)</f>
        <v/>
      </c>
      <c r="B8774" s="7" t="str">
        <f>IF('Payments Export'!A8778="","",'Payments Export'!B8778)</f>
        <v/>
      </c>
      <c r="C8774" s="7" t="str">
        <f>IF(IFERROR(VALUE('Payments Export'!H8778),'Payments Export'!H8778)&lt;&gt;0,IFERROR(VALUE('Payments Export'!H8778),'Payments Export'!H8778),"")</f>
        <v/>
      </c>
      <c r="D8774" s="7" t="str">
        <f>IF('Payments Export'!I8778="","",'Payments Export'!I8778)</f>
        <v/>
      </c>
      <c r="E8774" s="7" t="str">
        <f t="shared" si="274"/>
        <v/>
      </c>
      <c r="F8774" s="7" t="str">
        <f>IF('Payments Export'!A8778="","",'Payments Export'!N8778)</f>
        <v/>
      </c>
      <c r="G8774" s="7" t="str">
        <f>IF('Payments Export'!A8778="","",'Payments Export'!O8778)</f>
        <v/>
      </c>
      <c r="H8774" s="7" t="str">
        <f>IF('Payments Export'!B8778="","",G8774-F8774)</f>
        <v/>
      </c>
      <c r="I8774" s="3" t="str">
        <f>IF(C8774&lt;&gt;"",_xlfn.XLOOKUP(IFERROR(VALUE(C8774),C8774),'Items database'!A:A,'Items database'!B:B),(_xlfn.XLOOKUP(LEFT(E8774,3),Services,Services,"")))</f>
        <v/>
      </c>
      <c r="J8774" s="3" t="str">
        <f t="shared" si="275"/>
        <v/>
      </c>
    </row>
    <row r="8775" spans="1:10" x14ac:dyDescent="0.35">
      <c r="A8775" s="7" t="str">
        <f>IF('Payments Export'!A8779="","",'Payments Export'!A8779)</f>
        <v/>
      </c>
      <c r="B8775" s="7" t="str">
        <f>IF('Payments Export'!A8779="","",'Payments Export'!B8779)</f>
        <v/>
      </c>
      <c r="C8775" s="7" t="str">
        <f>IF(IFERROR(VALUE('Payments Export'!H8779),'Payments Export'!H8779)&lt;&gt;0,IFERROR(VALUE('Payments Export'!H8779),'Payments Export'!H8779),"")</f>
        <v/>
      </c>
      <c r="D8775" s="7" t="str">
        <f>IF('Payments Export'!I8779="","",'Payments Export'!I8779)</f>
        <v/>
      </c>
      <c r="E8775" s="7" t="str">
        <f t="shared" si="274"/>
        <v/>
      </c>
      <c r="F8775" s="7" t="str">
        <f>IF('Payments Export'!A8779="","",'Payments Export'!N8779)</f>
        <v/>
      </c>
      <c r="G8775" s="7" t="str">
        <f>IF('Payments Export'!A8779="","",'Payments Export'!O8779)</f>
        <v/>
      </c>
      <c r="H8775" s="7" t="str">
        <f>IF('Payments Export'!B8779="","",G8775-F8775)</f>
        <v/>
      </c>
      <c r="I8775" s="3" t="str">
        <f>IF(C8775&lt;&gt;"",_xlfn.XLOOKUP(IFERROR(VALUE(C8775),C8775),'Items database'!A:A,'Items database'!B:B),(_xlfn.XLOOKUP(LEFT(E8775,3),Services,Services,"")))</f>
        <v/>
      </c>
      <c r="J8775" s="3" t="str">
        <f t="shared" si="275"/>
        <v/>
      </c>
    </row>
    <row r="8776" spans="1:10" x14ac:dyDescent="0.35">
      <c r="A8776" s="7" t="str">
        <f>IF('Payments Export'!A8780="","",'Payments Export'!A8780)</f>
        <v/>
      </c>
      <c r="B8776" s="7" t="str">
        <f>IF('Payments Export'!A8780="","",'Payments Export'!B8780)</f>
        <v/>
      </c>
      <c r="C8776" s="7" t="str">
        <f>IF(IFERROR(VALUE('Payments Export'!H8780),'Payments Export'!H8780)&lt;&gt;0,IFERROR(VALUE('Payments Export'!H8780),'Payments Export'!H8780),"")</f>
        <v/>
      </c>
      <c r="D8776" s="7" t="str">
        <f>IF('Payments Export'!I8780="","",'Payments Export'!I8780)</f>
        <v/>
      </c>
      <c r="E8776" s="7" t="str">
        <f t="shared" si="274"/>
        <v/>
      </c>
      <c r="F8776" s="7" t="str">
        <f>IF('Payments Export'!A8780="","",'Payments Export'!N8780)</f>
        <v/>
      </c>
      <c r="G8776" s="7" t="str">
        <f>IF('Payments Export'!A8780="","",'Payments Export'!O8780)</f>
        <v/>
      </c>
      <c r="H8776" s="7" t="str">
        <f>IF('Payments Export'!B8780="","",G8776-F8776)</f>
        <v/>
      </c>
      <c r="I8776" s="3" t="str">
        <f>IF(C8776&lt;&gt;"",_xlfn.XLOOKUP(IFERROR(VALUE(C8776),C8776),'Items database'!A:A,'Items database'!B:B),(_xlfn.XLOOKUP(LEFT(E8776,3),Services,Services,"")))</f>
        <v/>
      </c>
      <c r="J8776" s="3" t="str">
        <f t="shared" si="275"/>
        <v/>
      </c>
    </row>
    <row r="8777" spans="1:10" x14ac:dyDescent="0.35">
      <c r="A8777" s="7" t="str">
        <f>IF('Payments Export'!A8781="","",'Payments Export'!A8781)</f>
        <v/>
      </c>
      <c r="B8777" s="7" t="str">
        <f>IF('Payments Export'!A8781="","",'Payments Export'!B8781)</f>
        <v/>
      </c>
      <c r="C8777" s="7" t="str">
        <f>IF(IFERROR(VALUE('Payments Export'!H8781),'Payments Export'!H8781)&lt;&gt;0,IFERROR(VALUE('Payments Export'!H8781),'Payments Export'!H8781),"")</f>
        <v/>
      </c>
      <c r="D8777" s="7" t="str">
        <f>IF('Payments Export'!I8781="","",'Payments Export'!I8781)</f>
        <v/>
      </c>
      <c r="E8777" s="7" t="str">
        <f t="shared" si="274"/>
        <v/>
      </c>
      <c r="F8777" s="7" t="str">
        <f>IF('Payments Export'!A8781="","",'Payments Export'!N8781)</f>
        <v/>
      </c>
      <c r="G8777" s="7" t="str">
        <f>IF('Payments Export'!A8781="","",'Payments Export'!O8781)</f>
        <v/>
      </c>
      <c r="H8777" s="7" t="str">
        <f>IF('Payments Export'!B8781="","",G8777-F8777)</f>
        <v/>
      </c>
      <c r="I8777" s="3" t="str">
        <f>IF(C8777&lt;&gt;"",_xlfn.XLOOKUP(IFERROR(VALUE(C8777),C8777),'Items database'!A:A,'Items database'!B:B),(_xlfn.XLOOKUP(LEFT(E8777,3),Services,Services,"")))</f>
        <v/>
      </c>
      <c r="J8777" s="3" t="str">
        <f t="shared" si="275"/>
        <v/>
      </c>
    </row>
    <row r="8778" spans="1:10" x14ac:dyDescent="0.35">
      <c r="A8778" s="7" t="str">
        <f>IF('Payments Export'!A8782="","",'Payments Export'!A8782)</f>
        <v/>
      </c>
      <c r="B8778" s="7" t="str">
        <f>IF('Payments Export'!A8782="","",'Payments Export'!B8782)</f>
        <v/>
      </c>
      <c r="C8778" s="7" t="str">
        <f>IF(IFERROR(VALUE('Payments Export'!H8782),'Payments Export'!H8782)&lt;&gt;0,IFERROR(VALUE('Payments Export'!H8782),'Payments Export'!H8782),"")</f>
        <v/>
      </c>
      <c r="D8778" s="7" t="str">
        <f>IF('Payments Export'!I8782="","",'Payments Export'!I8782)</f>
        <v/>
      </c>
      <c r="E8778" s="7" t="str">
        <f t="shared" si="274"/>
        <v/>
      </c>
      <c r="F8778" s="7" t="str">
        <f>IF('Payments Export'!A8782="","",'Payments Export'!N8782)</f>
        <v/>
      </c>
      <c r="G8778" s="7" t="str">
        <f>IF('Payments Export'!A8782="","",'Payments Export'!O8782)</f>
        <v/>
      </c>
      <c r="H8778" s="7" t="str">
        <f>IF('Payments Export'!B8782="","",G8778-F8778)</f>
        <v/>
      </c>
      <c r="I8778" s="3" t="str">
        <f>IF(C8778&lt;&gt;"",_xlfn.XLOOKUP(IFERROR(VALUE(C8778),C8778),'Items database'!A:A,'Items database'!B:B),(_xlfn.XLOOKUP(LEFT(E8778,3),Services,Services,"")))</f>
        <v/>
      </c>
      <c r="J8778" s="3" t="str">
        <f t="shared" si="275"/>
        <v/>
      </c>
    </row>
    <row r="8779" spans="1:10" x14ac:dyDescent="0.35">
      <c r="A8779" s="7" t="str">
        <f>IF('Payments Export'!A8783="","",'Payments Export'!A8783)</f>
        <v/>
      </c>
      <c r="B8779" s="7" t="str">
        <f>IF('Payments Export'!A8783="","",'Payments Export'!B8783)</f>
        <v/>
      </c>
      <c r="C8779" s="7" t="str">
        <f>IF(IFERROR(VALUE('Payments Export'!H8783),'Payments Export'!H8783)&lt;&gt;0,IFERROR(VALUE('Payments Export'!H8783),'Payments Export'!H8783),"")</f>
        <v/>
      </c>
      <c r="D8779" s="7" t="str">
        <f>IF('Payments Export'!I8783="","",'Payments Export'!I8783)</f>
        <v/>
      </c>
      <c r="E8779" s="7" t="str">
        <f t="shared" si="274"/>
        <v/>
      </c>
      <c r="F8779" s="7" t="str">
        <f>IF('Payments Export'!A8783="","",'Payments Export'!N8783)</f>
        <v/>
      </c>
      <c r="G8779" s="7" t="str">
        <f>IF('Payments Export'!A8783="","",'Payments Export'!O8783)</f>
        <v/>
      </c>
      <c r="H8779" s="7" t="str">
        <f>IF('Payments Export'!B8783="","",G8779-F8779)</f>
        <v/>
      </c>
      <c r="I8779" s="3" t="str">
        <f>IF(C8779&lt;&gt;"",_xlfn.XLOOKUP(IFERROR(VALUE(C8779),C8779),'Items database'!A:A,'Items database'!B:B),(_xlfn.XLOOKUP(LEFT(E8779,3),Services,Services,"")))</f>
        <v/>
      </c>
      <c r="J8779" s="3" t="str">
        <f t="shared" si="275"/>
        <v/>
      </c>
    </row>
    <row r="8780" spans="1:10" x14ac:dyDescent="0.35">
      <c r="A8780" s="7" t="str">
        <f>IF('Payments Export'!A8784="","",'Payments Export'!A8784)</f>
        <v/>
      </c>
      <c r="B8780" s="7" t="str">
        <f>IF('Payments Export'!A8784="","",'Payments Export'!B8784)</f>
        <v/>
      </c>
      <c r="C8780" s="7" t="str">
        <f>IF(IFERROR(VALUE('Payments Export'!H8784),'Payments Export'!H8784)&lt;&gt;0,IFERROR(VALUE('Payments Export'!H8784),'Payments Export'!H8784),"")</f>
        <v/>
      </c>
      <c r="D8780" s="7" t="str">
        <f>IF('Payments Export'!I8784="","",'Payments Export'!I8784)</f>
        <v/>
      </c>
      <c r="E8780" s="7" t="str">
        <f t="shared" si="274"/>
        <v/>
      </c>
      <c r="F8780" s="7" t="str">
        <f>IF('Payments Export'!A8784="","",'Payments Export'!N8784)</f>
        <v/>
      </c>
      <c r="G8780" s="7" t="str">
        <f>IF('Payments Export'!A8784="","",'Payments Export'!O8784)</f>
        <v/>
      </c>
      <c r="H8780" s="7" t="str">
        <f>IF('Payments Export'!B8784="","",G8780-F8780)</f>
        <v/>
      </c>
      <c r="I8780" s="3" t="str">
        <f>IF(C8780&lt;&gt;"",_xlfn.XLOOKUP(IFERROR(VALUE(C8780),C8780),'Items database'!A:A,'Items database'!B:B),(_xlfn.XLOOKUP(LEFT(E8780,3),Services,Services,"")))</f>
        <v/>
      </c>
      <c r="J8780" s="3" t="str">
        <f t="shared" si="275"/>
        <v/>
      </c>
    </row>
    <row r="8781" spans="1:10" x14ac:dyDescent="0.35">
      <c r="A8781" s="7" t="str">
        <f>IF('Payments Export'!A8785="","",'Payments Export'!A8785)</f>
        <v/>
      </c>
      <c r="B8781" s="7" t="str">
        <f>IF('Payments Export'!A8785="","",'Payments Export'!B8785)</f>
        <v/>
      </c>
      <c r="C8781" s="7" t="str">
        <f>IF(IFERROR(VALUE('Payments Export'!H8785),'Payments Export'!H8785)&lt;&gt;0,IFERROR(VALUE('Payments Export'!H8785),'Payments Export'!H8785),"")</f>
        <v/>
      </c>
      <c r="D8781" s="7" t="str">
        <f>IF('Payments Export'!I8785="","",'Payments Export'!I8785)</f>
        <v/>
      </c>
      <c r="E8781" s="7" t="str">
        <f t="shared" si="274"/>
        <v/>
      </c>
      <c r="F8781" s="7" t="str">
        <f>IF('Payments Export'!A8785="","",'Payments Export'!N8785)</f>
        <v/>
      </c>
      <c r="G8781" s="7" t="str">
        <f>IF('Payments Export'!A8785="","",'Payments Export'!O8785)</f>
        <v/>
      </c>
      <c r="H8781" s="7" t="str">
        <f>IF('Payments Export'!B8785="","",G8781-F8781)</f>
        <v/>
      </c>
      <c r="I8781" s="3" t="str">
        <f>IF(C8781&lt;&gt;"",_xlfn.XLOOKUP(IFERROR(VALUE(C8781),C8781),'Items database'!A:A,'Items database'!B:B),(_xlfn.XLOOKUP(LEFT(E8781,3),Services,Services,"")))</f>
        <v/>
      </c>
      <c r="J8781" s="3" t="str">
        <f t="shared" si="275"/>
        <v/>
      </c>
    </row>
    <row r="8782" spans="1:10" x14ac:dyDescent="0.35">
      <c r="A8782" s="7" t="str">
        <f>IF('Payments Export'!A8786="","",'Payments Export'!A8786)</f>
        <v/>
      </c>
      <c r="B8782" s="7" t="str">
        <f>IF('Payments Export'!A8786="","",'Payments Export'!B8786)</f>
        <v/>
      </c>
      <c r="C8782" s="7" t="str">
        <f>IF(IFERROR(VALUE('Payments Export'!H8786),'Payments Export'!H8786)&lt;&gt;0,IFERROR(VALUE('Payments Export'!H8786),'Payments Export'!H8786),"")</f>
        <v/>
      </c>
      <c r="D8782" s="7" t="str">
        <f>IF('Payments Export'!I8786="","",'Payments Export'!I8786)</f>
        <v/>
      </c>
      <c r="E8782" s="7" t="str">
        <f t="shared" si="274"/>
        <v/>
      </c>
      <c r="F8782" s="7" t="str">
        <f>IF('Payments Export'!A8786="","",'Payments Export'!N8786)</f>
        <v/>
      </c>
      <c r="G8782" s="7" t="str">
        <f>IF('Payments Export'!A8786="","",'Payments Export'!O8786)</f>
        <v/>
      </c>
      <c r="H8782" s="7" t="str">
        <f>IF('Payments Export'!B8786="","",G8782-F8782)</f>
        <v/>
      </c>
      <c r="I8782" s="3" t="str">
        <f>IF(C8782&lt;&gt;"",_xlfn.XLOOKUP(IFERROR(VALUE(C8782),C8782),'Items database'!A:A,'Items database'!B:B),(_xlfn.XLOOKUP(LEFT(E8782,3),Services,Services,"")))</f>
        <v/>
      </c>
      <c r="J8782" s="3" t="str">
        <f t="shared" si="275"/>
        <v/>
      </c>
    </row>
    <row r="8783" spans="1:10" x14ac:dyDescent="0.35">
      <c r="A8783" s="7" t="str">
        <f>IF('Payments Export'!A8787="","",'Payments Export'!A8787)</f>
        <v/>
      </c>
      <c r="B8783" s="7" t="str">
        <f>IF('Payments Export'!A8787="","",'Payments Export'!B8787)</f>
        <v/>
      </c>
      <c r="C8783" s="7" t="str">
        <f>IF(IFERROR(VALUE('Payments Export'!H8787),'Payments Export'!H8787)&lt;&gt;0,IFERROR(VALUE('Payments Export'!H8787),'Payments Export'!H8787),"")</f>
        <v/>
      </c>
      <c r="D8783" s="7" t="str">
        <f>IF('Payments Export'!I8787="","",'Payments Export'!I8787)</f>
        <v/>
      </c>
      <c r="E8783" s="7" t="str">
        <f t="shared" si="274"/>
        <v/>
      </c>
      <c r="F8783" s="7" t="str">
        <f>IF('Payments Export'!A8787="","",'Payments Export'!N8787)</f>
        <v/>
      </c>
      <c r="G8783" s="7" t="str">
        <f>IF('Payments Export'!A8787="","",'Payments Export'!O8787)</f>
        <v/>
      </c>
      <c r="H8783" s="7" t="str">
        <f>IF('Payments Export'!B8787="","",G8783-F8783)</f>
        <v/>
      </c>
      <c r="I8783" s="3" t="str">
        <f>IF(C8783&lt;&gt;"",_xlfn.XLOOKUP(IFERROR(VALUE(C8783),C8783),'Items database'!A:A,'Items database'!B:B),(_xlfn.XLOOKUP(LEFT(E8783,3),Services,Services,"")))</f>
        <v/>
      </c>
      <c r="J8783" s="3" t="str">
        <f t="shared" si="275"/>
        <v/>
      </c>
    </row>
    <row r="8784" spans="1:10" x14ac:dyDescent="0.35">
      <c r="A8784" s="7" t="str">
        <f>IF('Payments Export'!A8788="","",'Payments Export'!A8788)</f>
        <v/>
      </c>
      <c r="B8784" s="7" t="str">
        <f>IF('Payments Export'!A8788="","",'Payments Export'!B8788)</f>
        <v/>
      </c>
      <c r="C8784" s="7" t="str">
        <f>IF(IFERROR(VALUE('Payments Export'!H8788),'Payments Export'!H8788)&lt;&gt;0,IFERROR(VALUE('Payments Export'!H8788),'Payments Export'!H8788),"")</f>
        <v/>
      </c>
      <c r="D8784" s="7" t="str">
        <f>IF('Payments Export'!I8788="","",'Payments Export'!I8788)</f>
        <v/>
      </c>
      <c r="E8784" s="7" t="str">
        <f t="shared" si="274"/>
        <v/>
      </c>
      <c r="F8784" s="7" t="str">
        <f>IF('Payments Export'!A8788="","",'Payments Export'!N8788)</f>
        <v/>
      </c>
      <c r="G8784" s="7" t="str">
        <f>IF('Payments Export'!A8788="","",'Payments Export'!O8788)</f>
        <v/>
      </c>
      <c r="H8784" s="7" t="str">
        <f>IF('Payments Export'!B8788="","",G8784-F8784)</f>
        <v/>
      </c>
      <c r="I8784" s="3" t="str">
        <f>IF(C8784&lt;&gt;"",_xlfn.XLOOKUP(IFERROR(VALUE(C8784),C8784),'Items database'!A:A,'Items database'!B:B),(_xlfn.XLOOKUP(LEFT(E8784,3),Services,Services,"")))</f>
        <v/>
      </c>
      <c r="J8784" s="3" t="str">
        <f t="shared" si="275"/>
        <v/>
      </c>
    </row>
    <row r="8785" spans="1:10" x14ac:dyDescent="0.35">
      <c r="A8785" s="7" t="str">
        <f>IF('Payments Export'!A8789="","",'Payments Export'!A8789)</f>
        <v/>
      </c>
      <c r="B8785" s="7" t="str">
        <f>IF('Payments Export'!A8789="","",'Payments Export'!B8789)</f>
        <v/>
      </c>
      <c r="C8785" s="7" t="str">
        <f>IF(IFERROR(VALUE('Payments Export'!H8789),'Payments Export'!H8789)&lt;&gt;0,IFERROR(VALUE('Payments Export'!H8789),'Payments Export'!H8789),"")</f>
        <v/>
      </c>
      <c r="D8785" s="7" t="str">
        <f>IF('Payments Export'!I8789="","",'Payments Export'!I8789)</f>
        <v/>
      </c>
      <c r="E8785" s="7" t="str">
        <f t="shared" si="274"/>
        <v/>
      </c>
      <c r="F8785" s="7" t="str">
        <f>IF('Payments Export'!A8789="","",'Payments Export'!N8789)</f>
        <v/>
      </c>
      <c r="G8785" s="7" t="str">
        <f>IF('Payments Export'!A8789="","",'Payments Export'!O8789)</f>
        <v/>
      </c>
      <c r="H8785" s="7" t="str">
        <f>IF('Payments Export'!B8789="","",G8785-F8785)</f>
        <v/>
      </c>
      <c r="I8785" s="3" t="str">
        <f>IF(C8785&lt;&gt;"",_xlfn.XLOOKUP(IFERROR(VALUE(C8785),C8785),'Items database'!A:A,'Items database'!B:B),(_xlfn.XLOOKUP(LEFT(E8785,3),Services,Services,"")))</f>
        <v/>
      </c>
      <c r="J8785" s="3" t="str">
        <f t="shared" si="275"/>
        <v/>
      </c>
    </row>
    <row r="8786" spans="1:10" x14ac:dyDescent="0.35">
      <c r="A8786" s="7" t="str">
        <f>IF('Payments Export'!A8790="","",'Payments Export'!A8790)</f>
        <v/>
      </c>
      <c r="B8786" s="7" t="str">
        <f>IF('Payments Export'!A8790="","",'Payments Export'!B8790)</f>
        <v/>
      </c>
      <c r="C8786" s="7" t="str">
        <f>IF(IFERROR(VALUE('Payments Export'!H8790),'Payments Export'!H8790)&lt;&gt;0,IFERROR(VALUE('Payments Export'!H8790),'Payments Export'!H8790),"")</f>
        <v/>
      </c>
      <c r="D8786" s="7" t="str">
        <f>IF('Payments Export'!I8790="","",'Payments Export'!I8790)</f>
        <v/>
      </c>
      <c r="E8786" s="7" t="str">
        <f t="shared" si="274"/>
        <v/>
      </c>
      <c r="F8786" s="7" t="str">
        <f>IF('Payments Export'!A8790="","",'Payments Export'!N8790)</f>
        <v/>
      </c>
      <c r="G8786" s="7" t="str">
        <f>IF('Payments Export'!A8790="","",'Payments Export'!O8790)</f>
        <v/>
      </c>
      <c r="H8786" s="7" t="str">
        <f>IF('Payments Export'!B8790="","",G8786-F8786)</f>
        <v/>
      </c>
      <c r="I8786" s="3" t="str">
        <f>IF(C8786&lt;&gt;"",_xlfn.XLOOKUP(IFERROR(VALUE(C8786),C8786),'Items database'!A:A,'Items database'!B:B),(_xlfn.XLOOKUP(LEFT(E8786,3),Services,Services,"")))</f>
        <v/>
      </c>
      <c r="J8786" s="3" t="str">
        <f t="shared" si="275"/>
        <v/>
      </c>
    </row>
    <row r="8787" spans="1:10" x14ac:dyDescent="0.35">
      <c r="A8787" s="7" t="str">
        <f>IF('Payments Export'!A8791="","",'Payments Export'!A8791)</f>
        <v/>
      </c>
      <c r="B8787" s="7" t="str">
        <f>IF('Payments Export'!A8791="","",'Payments Export'!B8791)</f>
        <v/>
      </c>
      <c r="C8787" s="7" t="str">
        <f>IF(IFERROR(VALUE('Payments Export'!H8791),'Payments Export'!H8791)&lt;&gt;0,IFERROR(VALUE('Payments Export'!H8791),'Payments Export'!H8791),"")</f>
        <v/>
      </c>
      <c r="D8787" s="7" t="str">
        <f>IF('Payments Export'!I8791="","",'Payments Export'!I8791)</f>
        <v/>
      </c>
      <c r="E8787" s="7" t="str">
        <f t="shared" si="274"/>
        <v/>
      </c>
      <c r="F8787" s="7" t="str">
        <f>IF('Payments Export'!A8791="","",'Payments Export'!N8791)</f>
        <v/>
      </c>
      <c r="G8787" s="7" t="str">
        <f>IF('Payments Export'!A8791="","",'Payments Export'!O8791)</f>
        <v/>
      </c>
      <c r="H8787" s="7" t="str">
        <f>IF('Payments Export'!B8791="","",G8787-F8787)</f>
        <v/>
      </c>
      <c r="I8787" s="3" t="str">
        <f>IF(C8787&lt;&gt;"",_xlfn.XLOOKUP(IFERROR(VALUE(C8787),C8787),'Items database'!A:A,'Items database'!B:B),(_xlfn.XLOOKUP(LEFT(E8787,3),Services,Services,"")))</f>
        <v/>
      </c>
      <c r="J8787" s="3" t="str">
        <f t="shared" si="275"/>
        <v/>
      </c>
    </row>
    <row r="8788" spans="1:10" x14ac:dyDescent="0.35">
      <c r="A8788" s="7" t="str">
        <f>IF('Payments Export'!A8792="","",'Payments Export'!A8792)</f>
        <v/>
      </c>
      <c r="B8788" s="7" t="str">
        <f>IF('Payments Export'!A8792="","",'Payments Export'!B8792)</f>
        <v/>
      </c>
      <c r="C8788" s="7" t="str">
        <f>IF(IFERROR(VALUE('Payments Export'!H8792),'Payments Export'!H8792)&lt;&gt;0,IFERROR(VALUE('Payments Export'!H8792),'Payments Export'!H8792),"")</f>
        <v/>
      </c>
      <c r="D8788" s="7" t="str">
        <f>IF('Payments Export'!I8792="","",'Payments Export'!I8792)</f>
        <v/>
      </c>
      <c r="E8788" s="7" t="str">
        <f t="shared" si="274"/>
        <v/>
      </c>
      <c r="F8788" s="7" t="str">
        <f>IF('Payments Export'!A8792="","",'Payments Export'!N8792)</f>
        <v/>
      </c>
      <c r="G8788" s="7" t="str">
        <f>IF('Payments Export'!A8792="","",'Payments Export'!O8792)</f>
        <v/>
      </c>
      <c r="H8788" s="7" t="str">
        <f>IF('Payments Export'!B8792="","",G8788-F8788)</f>
        <v/>
      </c>
      <c r="I8788" s="3" t="str">
        <f>IF(C8788&lt;&gt;"",_xlfn.XLOOKUP(IFERROR(VALUE(C8788),C8788),'Items database'!A:A,'Items database'!B:B),(_xlfn.XLOOKUP(LEFT(E8788,3),Services,Services,"")))</f>
        <v/>
      </c>
      <c r="J8788" s="3" t="str">
        <f t="shared" si="275"/>
        <v/>
      </c>
    </row>
    <row r="8789" spans="1:10" x14ac:dyDescent="0.35">
      <c r="A8789" s="7" t="str">
        <f>IF('Payments Export'!A8793="","",'Payments Export'!A8793)</f>
        <v/>
      </c>
      <c r="B8789" s="7" t="str">
        <f>IF('Payments Export'!A8793="","",'Payments Export'!B8793)</f>
        <v/>
      </c>
      <c r="C8789" s="7" t="str">
        <f>IF(IFERROR(VALUE('Payments Export'!H8793),'Payments Export'!H8793)&lt;&gt;0,IFERROR(VALUE('Payments Export'!H8793),'Payments Export'!H8793),"")</f>
        <v/>
      </c>
      <c r="D8789" s="7" t="str">
        <f>IF('Payments Export'!I8793="","",'Payments Export'!I8793)</f>
        <v/>
      </c>
      <c r="E8789" s="7" t="str">
        <f t="shared" si="274"/>
        <v/>
      </c>
      <c r="F8789" s="7" t="str">
        <f>IF('Payments Export'!A8793="","",'Payments Export'!N8793)</f>
        <v/>
      </c>
      <c r="G8789" s="7" t="str">
        <f>IF('Payments Export'!A8793="","",'Payments Export'!O8793)</f>
        <v/>
      </c>
      <c r="H8789" s="7" t="str">
        <f>IF('Payments Export'!B8793="","",G8789-F8789)</f>
        <v/>
      </c>
      <c r="I8789" s="3" t="str">
        <f>IF(C8789&lt;&gt;"",_xlfn.XLOOKUP(IFERROR(VALUE(C8789),C8789),'Items database'!A:A,'Items database'!B:B),(_xlfn.XLOOKUP(LEFT(E8789,3),Services,Services,"")))</f>
        <v/>
      </c>
      <c r="J8789" s="3" t="str">
        <f t="shared" si="275"/>
        <v/>
      </c>
    </row>
    <row r="8790" spans="1:10" x14ac:dyDescent="0.35">
      <c r="A8790" s="7" t="str">
        <f>IF('Payments Export'!A8794="","",'Payments Export'!A8794)</f>
        <v/>
      </c>
      <c r="B8790" s="7" t="str">
        <f>IF('Payments Export'!A8794="","",'Payments Export'!B8794)</f>
        <v/>
      </c>
      <c r="C8790" s="7" t="str">
        <f>IF(IFERROR(VALUE('Payments Export'!H8794),'Payments Export'!H8794)&lt;&gt;0,IFERROR(VALUE('Payments Export'!H8794),'Payments Export'!H8794),"")</f>
        <v/>
      </c>
      <c r="D8790" s="7" t="str">
        <f>IF('Payments Export'!I8794="","",'Payments Export'!I8794)</f>
        <v/>
      </c>
      <c r="E8790" s="7" t="str">
        <f t="shared" si="274"/>
        <v/>
      </c>
      <c r="F8790" s="7" t="str">
        <f>IF('Payments Export'!A8794="","",'Payments Export'!N8794)</f>
        <v/>
      </c>
      <c r="G8790" s="7" t="str">
        <f>IF('Payments Export'!A8794="","",'Payments Export'!O8794)</f>
        <v/>
      </c>
      <c r="H8790" s="7" t="str">
        <f>IF('Payments Export'!B8794="","",G8790-F8790)</f>
        <v/>
      </c>
      <c r="I8790" s="3" t="str">
        <f>IF(C8790&lt;&gt;"",_xlfn.XLOOKUP(IFERROR(VALUE(C8790),C8790),'Items database'!A:A,'Items database'!B:B),(_xlfn.XLOOKUP(LEFT(E8790,3),Services,Services,"")))</f>
        <v/>
      </c>
      <c r="J8790" s="3" t="str">
        <f t="shared" si="275"/>
        <v/>
      </c>
    </row>
    <row r="8791" spans="1:10" x14ac:dyDescent="0.35">
      <c r="A8791" s="7" t="str">
        <f>IF('Payments Export'!A8795="","",'Payments Export'!A8795)</f>
        <v/>
      </c>
      <c r="B8791" s="7" t="str">
        <f>IF('Payments Export'!A8795="","",'Payments Export'!B8795)</f>
        <v/>
      </c>
      <c r="C8791" s="7" t="str">
        <f>IF(IFERROR(VALUE('Payments Export'!H8795),'Payments Export'!H8795)&lt;&gt;0,IFERROR(VALUE('Payments Export'!H8795),'Payments Export'!H8795),"")</f>
        <v/>
      </c>
      <c r="D8791" s="7" t="str">
        <f>IF('Payments Export'!I8795="","",'Payments Export'!I8795)</f>
        <v/>
      </c>
      <c r="E8791" s="7" t="str">
        <f t="shared" si="274"/>
        <v/>
      </c>
      <c r="F8791" s="7" t="str">
        <f>IF('Payments Export'!A8795="","",'Payments Export'!N8795)</f>
        <v/>
      </c>
      <c r="G8791" s="7" t="str">
        <f>IF('Payments Export'!A8795="","",'Payments Export'!O8795)</f>
        <v/>
      </c>
      <c r="H8791" s="7" t="str">
        <f>IF('Payments Export'!B8795="","",G8791-F8791)</f>
        <v/>
      </c>
      <c r="I8791" s="3" t="str">
        <f>IF(C8791&lt;&gt;"",_xlfn.XLOOKUP(IFERROR(VALUE(C8791),C8791),'Items database'!A:A,'Items database'!B:B),(_xlfn.XLOOKUP(LEFT(E8791,3),Services,Services,"")))</f>
        <v/>
      </c>
      <c r="J8791" s="3" t="str">
        <f t="shared" si="275"/>
        <v/>
      </c>
    </row>
    <row r="8792" spans="1:10" x14ac:dyDescent="0.35">
      <c r="A8792" s="7" t="str">
        <f>IF('Payments Export'!A8796="","",'Payments Export'!A8796)</f>
        <v/>
      </c>
      <c r="B8792" s="7" t="str">
        <f>IF('Payments Export'!A8796="","",'Payments Export'!B8796)</f>
        <v/>
      </c>
      <c r="C8792" s="7" t="str">
        <f>IF(IFERROR(VALUE('Payments Export'!H8796),'Payments Export'!H8796)&lt;&gt;0,IFERROR(VALUE('Payments Export'!H8796),'Payments Export'!H8796),"")</f>
        <v/>
      </c>
      <c r="D8792" s="7" t="str">
        <f>IF('Payments Export'!I8796="","",'Payments Export'!I8796)</f>
        <v/>
      </c>
      <c r="E8792" s="7" t="str">
        <f t="shared" si="274"/>
        <v/>
      </c>
      <c r="F8792" s="7" t="str">
        <f>IF('Payments Export'!A8796="","",'Payments Export'!N8796)</f>
        <v/>
      </c>
      <c r="G8792" s="7" t="str">
        <f>IF('Payments Export'!A8796="","",'Payments Export'!O8796)</f>
        <v/>
      </c>
      <c r="H8792" s="7" t="str">
        <f>IF('Payments Export'!B8796="","",G8792-F8792)</f>
        <v/>
      </c>
      <c r="I8792" s="3" t="str">
        <f>IF(C8792&lt;&gt;"",_xlfn.XLOOKUP(IFERROR(VALUE(C8792),C8792),'Items database'!A:A,'Items database'!B:B),(_xlfn.XLOOKUP(LEFT(E8792,3),Services,Services,"")))</f>
        <v/>
      </c>
      <c r="J8792" s="3" t="str">
        <f t="shared" si="275"/>
        <v/>
      </c>
    </row>
    <row r="8793" spans="1:10" x14ac:dyDescent="0.35">
      <c r="A8793" s="7" t="str">
        <f>IF('Payments Export'!A8797="","",'Payments Export'!A8797)</f>
        <v/>
      </c>
      <c r="B8793" s="7" t="str">
        <f>IF('Payments Export'!A8797="","",'Payments Export'!B8797)</f>
        <v/>
      </c>
      <c r="C8793" s="7" t="str">
        <f>IF(IFERROR(VALUE('Payments Export'!H8797),'Payments Export'!H8797)&lt;&gt;0,IFERROR(VALUE('Payments Export'!H8797),'Payments Export'!H8797),"")</f>
        <v/>
      </c>
      <c r="D8793" s="7" t="str">
        <f>IF('Payments Export'!I8797="","",'Payments Export'!I8797)</f>
        <v/>
      </c>
      <c r="E8793" s="7" t="str">
        <f t="shared" si="274"/>
        <v/>
      </c>
      <c r="F8793" s="7" t="str">
        <f>IF('Payments Export'!A8797="","",'Payments Export'!N8797)</f>
        <v/>
      </c>
      <c r="G8793" s="7" t="str">
        <f>IF('Payments Export'!A8797="","",'Payments Export'!O8797)</f>
        <v/>
      </c>
      <c r="H8793" s="7" t="str">
        <f>IF('Payments Export'!B8797="","",G8793-F8793)</f>
        <v/>
      </c>
      <c r="I8793" s="3" t="str">
        <f>IF(C8793&lt;&gt;"",_xlfn.XLOOKUP(IFERROR(VALUE(C8793),C8793),'Items database'!A:A,'Items database'!B:B),(_xlfn.XLOOKUP(LEFT(E8793,3),Services,Services,"")))</f>
        <v/>
      </c>
      <c r="J8793" s="3" t="str">
        <f t="shared" si="275"/>
        <v/>
      </c>
    </row>
    <row r="8794" spans="1:10" x14ac:dyDescent="0.35">
      <c r="A8794" s="7" t="str">
        <f>IF('Payments Export'!A8798="","",'Payments Export'!A8798)</f>
        <v/>
      </c>
      <c r="B8794" s="7" t="str">
        <f>IF('Payments Export'!A8798="","",'Payments Export'!B8798)</f>
        <v/>
      </c>
      <c r="C8794" s="7" t="str">
        <f>IF(IFERROR(VALUE('Payments Export'!H8798),'Payments Export'!H8798)&lt;&gt;0,IFERROR(VALUE('Payments Export'!H8798),'Payments Export'!H8798),"")</f>
        <v/>
      </c>
      <c r="D8794" s="7" t="str">
        <f>IF('Payments Export'!I8798="","",'Payments Export'!I8798)</f>
        <v/>
      </c>
      <c r="E8794" s="7" t="str">
        <f t="shared" si="274"/>
        <v/>
      </c>
      <c r="F8794" s="7" t="str">
        <f>IF('Payments Export'!A8798="","",'Payments Export'!N8798)</f>
        <v/>
      </c>
      <c r="G8794" s="7" t="str">
        <f>IF('Payments Export'!A8798="","",'Payments Export'!O8798)</f>
        <v/>
      </c>
      <c r="H8794" s="7" t="str">
        <f>IF('Payments Export'!B8798="","",G8794-F8794)</f>
        <v/>
      </c>
      <c r="I8794" s="3" t="str">
        <f>IF(C8794&lt;&gt;"",_xlfn.XLOOKUP(IFERROR(VALUE(C8794),C8794),'Items database'!A:A,'Items database'!B:B),(_xlfn.XLOOKUP(LEFT(E8794,3),Services,Services,"")))</f>
        <v/>
      </c>
      <c r="J8794" s="3" t="str">
        <f t="shared" si="275"/>
        <v/>
      </c>
    </row>
    <row r="8795" spans="1:10" x14ac:dyDescent="0.35">
      <c r="A8795" s="7" t="str">
        <f>IF('Payments Export'!A8799="","",'Payments Export'!A8799)</f>
        <v/>
      </c>
      <c r="B8795" s="7" t="str">
        <f>IF('Payments Export'!A8799="","",'Payments Export'!B8799)</f>
        <v/>
      </c>
      <c r="C8795" s="7" t="str">
        <f>IF(IFERROR(VALUE('Payments Export'!H8799),'Payments Export'!H8799)&lt;&gt;0,IFERROR(VALUE('Payments Export'!H8799),'Payments Export'!H8799),"")</f>
        <v/>
      </c>
      <c r="D8795" s="7" t="str">
        <f>IF('Payments Export'!I8799="","",'Payments Export'!I8799)</f>
        <v/>
      </c>
      <c r="E8795" s="7" t="str">
        <f t="shared" si="274"/>
        <v/>
      </c>
      <c r="F8795" s="7" t="str">
        <f>IF('Payments Export'!A8799="","",'Payments Export'!N8799)</f>
        <v/>
      </c>
      <c r="G8795" s="7" t="str">
        <f>IF('Payments Export'!A8799="","",'Payments Export'!O8799)</f>
        <v/>
      </c>
      <c r="H8795" s="7" t="str">
        <f>IF('Payments Export'!B8799="","",G8795-F8795)</f>
        <v/>
      </c>
      <c r="I8795" s="3" t="str">
        <f>IF(C8795&lt;&gt;"",_xlfn.XLOOKUP(IFERROR(VALUE(C8795),C8795),'Items database'!A:A,'Items database'!B:B),(_xlfn.XLOOKUP(LEFT(E8795,3),Services,Services,"")))</f>
        <v/>
      </c>
      <c r="J8795" s="3" t="str">
        <f t="shared" si="275"/>
        <v/>
      </c>
    </row>
    <row r="8796" spans="1:10" x14ac:dyDescent="0.35">
      <c r="A8796" s="7" t="str">
        <f>IF('Payments Export'!A8800="","",'Payments Export'!A8800)</f>
        <v/>
      </c>
      <c r="B8796" s="7" t="str">
        <f>IF('Payments Export'!A8800="","",'Payments Export'!B8800)</f>
        <v/>
      </c>
      <c r="C8796" s="7" t="str">
        <f>IF(IFERROR(VALUE('Payments Export'!H8800),'Payments Export'!H8800)&lt;&gt;0,IFERROR(VALUE('Payments Export'!H8800),'Payments Export'!H8800),"")</f>
        <v/>
      </c>
      <c r="D8796" s="7" t="str">
        <f>IF('Payments Export'!I8800="","",'Payments Export'!I8800)</f>
        <v/>
      </c>
      <c r="E8796" s="7" t="str">
        <f t="shared" si="274"/>
        <v/>
      </c>
      <c r="F8796" s="7" t="str">
        <f>IF('Payments Export'!A8800="","",'Payments Export'!N8800)</f>
        <v/>
      </c>
      <c r="G8796" s="7" t="str">
        <f>IF('Payments Export'!A8800="","",'Payments Export'!O8800)</f>
        <v/>
      </c>
      <c r="H8796" s="7" t="str">
        <f>IF('Payments Export'!B8800="","",G8796-F8796)</f>
        <v/>
      </c>
      <c r="I8796" s="3" t="str">
        <f>IF(C8796&lt;&gt;"",_xlfn.XLOOKUP(IFERROR(VALUE(C8796),C8796),'Items database'!A:A,'Items database'!B:B),(_xlfn.XLOOKUP(LEFT(E8796,3),Services,Services,"")))</f>
        <v/>
      </c>
      <c r="J8796" s="3" t="str">
        <f t="shared" si="275"/>
        <v/>
      </c>
    </row>
    <row r="8797" spans="1:10" x14ac:dyDescent="0.35">
      <c r="A8797" s="7" t="str">
        <f>IF('Payments Export'!A8801="","",'Payments Export'!A8801)</f>
        <v/>
      </c>
      <c r="B8797" s="7" t="str">
        <f>IF('Payments Export'!A8801="","",'Payments Export'!B8801)</f>
        <v/>
      </c>
      <c r="C8797" s="7" t="str">
        <f>IF(IFERROR(VALUE('Payments Export'!H8801),'Payments Export'!H8801)&lt;&gt;0,IFERROR(VALUE('Payments Export'!H8801),'Payments Export'!H8801),"")</f>
        <v/>
      </c>
      <c r="D8797" s="7" t="str">
        <f>IF('Payments Export'!I8801="","",'Payments Export'!I8801)</f>
        <v/>
      </c>
      <c r="E8797" s="7" t="str">
        <f t="shared" si="274"/>
        <v/>
      </c>
      <c r="F8797" s="7" t="str">
        <f>IF('Payments Export'!A8801="","",'Payments Export'!N8801)</f>
        <v/>
      </c>
      <c r="G8797" s="7" t="str">
        <f>IF('Payments Export'!A8801="","",'Payments Export'!O8801)</f>
        <v/>
      </c>
      <c r="H8797" s="7" t="str">
        <f>IF('Payments Export'!B8801="","",G8797-F8797)</f>
        <v/>
      </c>
      <c r="I8797" s="3" t="str">
        <f>IF(C8797&lt;&gt;"",_xlfn.XLOOKUP(IFERROR(VALUE(C8797),C8797),'Items database'!A:A,'Items database'!B:B),(_xlfn.XLOOKUP(LEFT(E8797,3),Services,Services,"")))</f>
        <v/>
      </c>
      <c r="J8797" s="3" t="str">
        <f t="shared" si="275"/>
        <v/>
      </c>
    </row>
    <row r="8798" spans="1:10" x14ac:dyDescent="0.35">
      <c r="A8798" s="7" t="str">
        <f>IF('Payments Export'!A8802="","",'Payments Export'!A8802)</f>
        <v/>
      </c>
      <c r="B8798" s="7" t="str">
        <f>IF('Payments Export'!A8802="","",'Payments Export'!B8802)</f>
        <v/>
      </c>
      <c r="C8798" s="7" t="str">
        <f>IF(IFERROR(VALUE('Payments Export'!H8802),'Payments Export'!H8802)&lt;&gt;0,IFERROR(VALUE('Payments Export'!H8802),'Payments Export'!H8802),"")</f>
        <v/>
      </c>
      <c r="D8798" s="7" t="str">
        <f>IF('Payments Export'!I8802="","",'Payments Export'!I8802)</f>
        <v/>
      </c>
      <c r="E8798" s="7" t="str">
        <f t="shared" si="274"/>
        <v/>
      </c>
      <c r="F8798" s="7" t="str">
        <f>IF('Payments Export'!A8802="","",'Payments Export'!N8802)</f>
        <v/>
      </c>
      <c r="G8798" s="7" t="str">
        <f>IF('Payments Export'!A8802="","",'Payments Export'!O8802)</f>
        <v/>
      </c>
      <c r="H8798" s="7" t="str">
        <f>IF('Payments Export'!B8802="","",G8798-F8798)</f>
        <v/>
      </c>
      <c r="I8798" s="3" t="str">
        <f>IF(C8798&lt;&gt;"",_xlfn.XLOOKUP(IFERROR(VALUE(C8798),C8798),'Items database'!A:A,'Items database'!B:B),(_xlfn.XLOOKUP(LEFT(E8798,3),Services,Services,"")))</f>
        <v/>
      </c>
      <c r="J8798" s="3" t="str">
        <f t="shared" si="275"/>
        <v/>
      </c>
    </row>
    <row r="8799" spans="1:10" x14ac:dyDescent="0.35">
      <c r="A8799" s="7" t="str">
        <f>IF('Payments Export'!A8803="","",'Payments Export'!A8803)</f>
        <v/>
      </c>
      <c r="B8799" s="7" t="str">
        <f>IF('Payments Export'!A8803="","",'Payments Export'!B8803)</f>
        <v/>
      </c>
      <c r="C8799" s="7" t="str">
        <f>IF(IFERROR(VALUE('Payments Export'!H8803),'Payments Export'!H8803)&lt;&gt;0,IFERROR(VALUE('Payments Export'!H8803),'Payments Export'!H8803),"")</f>
        <v/>
      </c>
      <c r="D8799" s="7" t="str">
        <f>IF('Payments Export'!I8803="","",'Payments Export'!I8803)</f>
        <v/>
      </c>
      <c r="E8799" s="7" t="str">
        <f t="shared" si="274"/>
        <v/>
      </c>
      <c r="F8799" s="7" t="str">
        <f>IF('Payments Export'!A8803="","",'Payments Export'!N8803)</f>
        <v/>
      </c>
      <c r="G8799" s="7" t="str">
        <f>IF('Payments Export'!A8803="","",'Payments Export'!O8803)</f>
        <v/>
      </c>
      <c r="H8799" s="7" t="str">
        <f>IF('Payments Export'!B8803="","",G8799-F8799)</f>
        <v/>
      </c>
      <c r="I8799" s="3" t="str">
        <f>IF(C8799&lt;&gt;"",_xlfn.XLOOKUP(IFERROR(VALUE(C8799),C8799),'Items database'!A:A,'Items database'!B:B),(_xlfn.XLOOKUP(LEFT(E8799,3),Services,Services,"")))</f>
        <v/>
      </c>
      <c r="J8799" s="3" t="str">
        <f t="shared" si="275"/>
        <v/>
      </c>
    </row>
    <row r="8800" spans="1:10" x14ac:dyDescent="0.35">
      <c r="A8800" s="7" t="str">
        <f>IF('Payments Export'!A8804="","",'Payments Export'!A8804)</f>
        <v/>
      </c>
      <c r="B8800" s="7" t="str">
        <f>IF('Payments Export'!A8804="","",'Payments Export'!B8804)</f>
        <v/>
      </c>
      <c r="C8800" s="7" t="str">
        <f>IF(IFERROR(VALUE('Payments Export'!H8804),'Payments Export'!H8804)&lt;&gt;0,IFERROR(VALUE('Payments Export'!H8804),'Payments Export'!H8804),"")</f>
        <v/>
      </c>
      <c r="D8800" s="7" t="str">
        <f>IF('Payments Export'!I8804="","",'Payments Export'!I8804)</f>
        <v/>
      </c>
      <c r="E8800" s="7" t="str">
        <f t="shared" si="274"/>
        <v/>
      </c>
      <c r="F8800" s="7" t="str">
        <f>IF('Payments Export'!A8804="","",'Payments Export'!N8804)</f>
        <v/>
      </c>
      <c r="G8800" s="7" t="str">
        <f>IF('Payments Export'!A8804="","",'Payments Export'!O8804)</f>
        <v/>
      </c>
      <c r="H8800" s="7" t="str">
        <f>IF('Payments Export'!B8804="","",G8800-F8800)</f>
        <v/>
      </c>
      <c r="I8800" s="3" t="str">
        <f>IF(C8800&lt;&gt;"",_xlfn.XLOOKUP(IFERROR(VALUE(C8800),C8800),'Items database'!A:A,'Items database'!B:B),(_xlfn.XLOOKUP(LEFT(E8800,3),Services,Services,"")))</f>
        <v/>
      </c>
      <c r="J8800" s="3" t="str">
        <f t="shared" si="275"/>
        <v/>
      </c>
    </row>
    <row r="8801" spans="1:10" x14ac:dyDescent="0.35">
      <c r="A8801" s="7" t="str">
        <f>IF('Payments Export'!A8805="","",'Payments Export'!A8805)</f>
        <v/>
      </c>
      <c r="B8801" s="7" t="str">
        <f>IF('Payments Export'!A8805="","",'Payments Export'!B8805)</f>
        <v/>
      </c>
      <c r="C8801" s="7" t="str">
        <f>IF(IFERROR(VALUE('Payments Export'!H8805),'Payments Export'!H8805)&lt;&gt;0,IFERROR(VALUE('Payments Export'!H8805),'Payments Export'!H8805),"")</f>
        <v/>
      </c>
      <c r="D8801" s="7" t="str">
        <f>IF('Payments Export'!I8805="","",'Payments Export'!I8805)</f>
        <v/>
      </c>
      <c r="E8801" s="7" t="str">
        <f t="shared" si="274"/>
        <v/>
      </c>
      <c r="F8801" s="7" t="str">
        <f>IF('Payments Export'!A8805="","",'Payments Export'!N8805)</f>
        <v/>
      </c>
      <c r="G8801" s="7" t="str">
        <f>IF('Payments Export'!A8805="","",'Payments Export'!O8805)</f>
        <v/>
      </c>
      <c r="H8801" s="7" t="str">
        <f>IF('Payments Export'!B8805="","",G8801-F8801)</f>
        <v/>
      </c>
      <c r="I8801" s="3" t="str">
        <f>IF(C8801&lt;&gt;"",_xlfn.XLOOKUP(IFERROR(VALUE(C8801),C8801),'Items database'!A:A,'Items database'!B:B),(_xlfn.XLOOKUP(LEFT(E8801,3),Services,Services,"")))</f>
        <v/>
      </c>
      <c r="J8801" s="3" t="str">
        <f t="shared" si="275"/>
        <v/>
      </c>
    </row>
    <row r="8802" spans="1:10" x14ac:dyDescent="0.35">
      <c r="A8802" s="7" t="str">
        <f>IF('Payments Export'!A8806="","",'Payments Export'!A8806)</f>
        <v/>
      </c>
      <c r="B8802" s="7" t="str">
        <f>IF('Payments Export'!A8806="","",'Payments Export'!B8806)</f>
        <v/>
      </c>
      <c r="C8802" s="7" t="str">
        <f>IF(IFERROR(VALUE('Payments Export'!H8806),'Payments Export'!H8806)&lt;&gt;0,IFERROR(VALUE('Payments Export'!H8806),'Payments Export'!H8806),"")</f>
        <v/>
      </c>
      <c r="D8802" s="7" t="str">
        <f>IF('Payments Export'!I8806="","",'Payments Export'!I8806)</f>
        <v/>
      </c>
      <c r="E8802" s="7" t="str">
        <f t="shared" si="274"/>
        <v/>
      </c>
      <c r="F8802" s="7" t="str">
        <f>IF('Payments Export'!A8806="","",'Payments Export'!N8806)</f>
        <v/>
      </c>
      <c r="G8802" s="7" t="str">
        <f>IF('Payments Export'!A8806="","",'Payments Export'!O8806)</f>
        <v/>
      </c>
      <c r="H8802" s="7" t="str">
        <f>IF('Payments Export'!B8806="","",G8802-F8802)</f>
        <v/>
      </c>
      <c r="I8802" s="3" t="str">
        <f>IF(C8802&lt;&gt;"",_xlfn.XLOOKUP(IFERROR(VALUE(C8802),C8802),'Items database'!A:A,'Items database'!B:B),(_xlfn.XLOOKUP(LEFT(E8802,3),Services,Services,"")))</f>
        <v/>
      </c>
      <c r="J8802" s="3" t="str">
        <f t="shared" si="275"/>
        <v/>
      </c>
    </row>
    <row r="8803" spans="1:10" x14ac:dyDescent="0.35">
      <c r="A8803" s="7" t="str">
        <f>IF('Payments Export'!A8807="","",'Payments Export'!A8807)</f>
        <v/>
      </c>
      <c r="B8803" s="7" t="str">
        <f>IF('Payments Export'!A8807="","",'Payments Export'!B8807)</f>
        <v/>
      </c>
      <c r="C8803" s="7" t="str">
        <f>IF(IFERROR(VALUE('Payments Export'!H8807),'Payments Export'!H8807)&lt;&gt;0,IFERROR(VALUE('Payments Export'!H8807),'Payments Export'!H8807),"")</f>
        <v/>
      </c>
      <c r="D8803" s="7" t="str">
        <f>IF('Payments Export'!I8807="","",'Payments Export'!I8807)</f>
        <v/>
      </c>
      <c r="E8803" s="7" t="str">
        <f t="shared" si="274"/>
        <v/>
      </c>
      <c r="F8803" s="7" t="str">
        <f>IF('Payments Export'!A8807="","",'Payments Export'!N8807)</f>
        <v/>
      </c>
      <c r="G8803" s="7" t="str">
        <f>IF('Payments Export'!A8807="","",'Payments Export'!O8807)</f>
        <v/>
      </c>
      <c r="H8803" s="7" t="str">
        <f>IF('Payments Export'!B8807="","",G8803-F8803)</f>
        <v/>
      </c>
      <c r="I8803" s="3" t="str">
        <f>IF(C8803&lt;&gt;"",_xlfn.XLOOKUP(IFERROR(VALUE(C8803),C8803),'Items database'!A:A,'Items database'!B:B),(_xlfn.XLOOKUP(LEFT(E8803,3),Services,Services,"")))</f>
        <v/>
      </c>
      <c r="J8803" s="3" t="str">
        <f t="shared" si="275"/>
        <v/>
      </c>
    </row>
    <row r="8804" spans="1:10" x14ac:dyDescent="0.35">
      <c r="A8804" s="7" t="str">
        <f>IF('Payments Export'!A8808="","",'Payments Export'!A8808)</f>
        <v/>
      </c>
      <c r="B8804" s="7" t="str">
        <f>IF('Payments Export'!A8808="","",'Payments Export'!B8808)</f>
        <v/>
      </c>
      <c r="C8804" s="7" t="str">
        <f>IF(IFERROR(VALUE('Payments Export'!H8808),'Payments Export'!H8808)&lt;&gt;0,IFERROR(VALUE('Payments Export'!H8808),'Payments Export'!H8808),"")</f>
        <v/>
      </c>
      <c r="D8804" s="7" t="str">
        <f>IF('Payments Export'!I8808="","",'Payments Export'!I8808)</f>
        <v/>
      </c>
      <c r="E8804" s="7" t="str">
        <f t="shared" si="274"/>
        <v/>
      </c>
      <c r="F8804" s="7" t="str">
        <f>IF('Payments Export'!A8808="","",'Payments Export'!N8808)</f>
        <v/>
      </c>
      <c r="G8804" s="7" t="str">
        <f>IF('Payments Export'!A8808="","",'Payments Export'!O8808)</f>
        <v/>
      </c>
      <c r="H8804" s="7" t="str">
        <f>IF('Payments Export'!B8808="","",G8804-F8804)</f>
        <v/>
      </c>
      <c r="I8804" s="3" t="str">
        <f>IF(C8804&lt;&gt;"",_xlfn.XLOOKUP(IFERROR(VALUE(C8804),C8804),'Items database'!A:A,'Items database'!B:B),(_xlfn.XLOOKUP(LEFT(E8804,3),Services,Services,"")))</f>
        <v/>
      </c>
      <c r="J8804" s="3" t="str">
        <f t="shared" si="275"/>
        <v/>
      </c>
    </row>
    <row r="8805" spans="1:10" x14ac:dyDescent="0.35">
      <c r="A8805" s="7" t="str">
        <f>IF('Payments Export'!A8809="","",'Payments Export'!A8809)</f>
        <v/>
      </c>
      <c r="B8805" s="7" t="str">
        <f>IF('Payments Export'!A8809="","",'Payments Export'!B8809)</f>
        <v/>
      </c>
      <c r="C8805" s="7" t="str">
        <f>IF(IFERROR(VALUE('Payments Export'!H8809),'Payments Export'!H8809)&lt;&gt;0,IFERROR(VALUE('Payments Export'!H8809),'Payments Export'!H8809),"")</f>
        <v/>
      </c>
      <c r="D8805" s="7" t="str">
        <f>IF('Payments Export'!I8809="","",'Payments Export'!I8809)</f>
        <v/>
      </c>
      <c r="E8805" s="7" t="str">
        <f t="shared" si="274"/>
        <v/>
      </c>
      <c r="F8805" s="7" t="str">
        <f>IF('Payments Export'!A8809="","",'Payments Export'!N8809)</f>
        <v/>
      </c>
      <c r="G8805" s="7" t="str">
        <f>IF('Payments Export'!A8809="","",'Payments Export'!O8809)</f>
        <v/>
      </c>
      <c r="H8805" s="7" t="str">
        <f>IF('Payments Export'!B8809="","",G8805-F8805)</f>
        <v/>
      </c>
      <c r="I8805" s="3" t="str">
        <f>IF(C8805&lt;&gt;"",_xlfn.XLOOKUP(IFERROR(VALUE(C8805),C8805),'Items database'!A:A,'Items database'!B:B),(_xlfn.XLOOKUP(LEFT(E8805,3),Services,Services,"")))</f>
        <v/>
      </c>
      <c r="J8805" s="3" t="str">
        <f t="shared" si="275"/>
        <v/>
      </c>
    </row>
    <row r="8806" spans="1:10" x14ac:dyDescent="0.35">
      <c r="A8806" s="7" t="str">
        <f>IF('Payments Export'!A8810="","",'Payments Export'!A8810)</f>
        <v/>
      </c>
      <c r="B8806" s="7" t="str">
        <f>IF('Payments Export'!A8810="","",'Payments Export'!B8810)</f>
        <v/>
      </c>
      <c r="C8806" s="7" t="str">
        <f>IF(IFERROR(VALUE('Payments Export'!H8810),'Payments Export'!H8810)&lt;&gt;0,IFERROR(VALUE('Payments Export'!H8810),'Payments Export'!H8810),"")</f>
        <v/>
      </c>
      <c r="D8806" s="7" t="str">
        <f>IF('Payments Export'!I8810="","",'Payments Export'!I8810)</f>
        <v/>
      </c>
      <c r="E8806" s="7" t="str">
        <f t="shared" si="274"/>
        <v/>
      </c>
      <c r="F8806" s="7" t="str">
        <f>IF('Payments Export'!A8810="","",'Payments Export'!N8810)</f>
        <v/>
      </c>
      <c r="G8806" s="7" t="str">
        <f>IF('Payments Export'!A8810="","",'Payments Export'!O8810)</f>
        <v/>
      </c>
      <c r="H8806" s="7" t="str">
        <f>IF('Payments Export'!B8810="","",G8806-F8806)</f>
        <v/>
      </c>
      <c r="I8806" s="3" t="str">
        <f>IF(C8806&lt;&gt;"",_xlfn.XLOOKUP(IFERROR(VALUE(C8806),C8806),'Items database'!A:A,'Items database'!B:B),(_xlfn.XLOOKUP(LEFT(E8806,3),Services,Services,"")))</f>
        <v/>
      </c>
      <c r="J8806" s="3" t="str">
        <f t="shared" si="275"/>
        <v/>
      </c>
    </row>
    <row r="8807" spans="1:10" x14ac:dyDescent="0.35">
      <c r="A8807" s="7" t="str">
        <f>IF('Payments Export'!A8811="","",'Payments Export'!A8811)</f>
        <v/>
      </c>
      <c r="B8807" s="7" t="str">
        <f>IF('Payments Export'!A8811="","",'Payments Export'!B8811)</f>
        <v/>
      </c>
      <c r="C8807" s="7" t="str">
        <f>IF(IFERROR(VALUE('Payments Export'!H8811),'Payments Export'!H8811)&lt;&gt;0,IFERROR(VALUE('Payments Export'!H8811),'Payments Export'!H8811),"")</f>
        <v/>
      </c>
      <c r="D8807" s="7" t="str">
        <f>IF('Payments Export'!I8811="","",'Payments Export'!I8811)</f>
        <v/>
      </c>
      <c r="E8807" s="7" t="str">
        <f t="shared" si="274"/>
        <v/>
      </c>
      <c r="F8807" s="7" t="str">
        <f>IF('Payments Export'!A8811="","",'Payments Export'!N8811)</f>
        <v/>
      </c>
      <c r="G8807" s="7" t="str">
        <f>IF('Payments Export'!A8811="","",'Payments Export'!O8811)</f>
        <v/>
      </c>
      <c r="H8807" s="7" t="str">
        <f>IF('Payments Export'!B8811="","",G8807-F8807)</f>
        <v/>
      </c>
      <c r="I8807" s="3" t="str">
        <f>IF(C8807&lt;&gt;"",_xlfn.XLOOKUP(IFERROR(VALUE(C8807),C8807),'Items database'!A:A,'Items database'!B:B),(_xlfn.XLOOKUP(LEFT(E8807,3),Services,Services,"")))</f>
        <v/>
      </c>
      <c r="J8807" s="3" t="str">
        <f t="shared" si="275"/>
        <v/>
      </c>
    </row>
    <row r="8808" spans="1:10" x14ac:dyDescent="0.35">
      <c r="A8808" s="7" t="str">
        <f>IF('Payments Export'!A8812="","",'Payments Export'!A8812)</f>
        <v/>
      </c>
      <c r="B8808" s="7" t="str">
        <f>IF('Payments Export'!A8812="","",'Payments Export'!B8812)</f>
        <v/>
      </c>
      <c r="C8808" s="7" t="str">
        <f>IF(IFERROR(VALUE('Payments Export'!H8812),'Payments Export'!H8812)&lt;&gt;0,IFERROR(VALUE('Payments Export'!H8812),'Payments Export'!H8812),"")</f>
        <v/>
      </c>
      <c r="D8808" s="7" t="str">
        <f>IF('Payments Export'!I8812="","",'Payments Export'!I8812)</f>
        <v/>
      </c>
      <c r="E8808" s="7" t="str">
        <f t="shared" si="274"/>
        <v/>
      </c>
      <c r="F8808" s="7" t="str">
        <f>IF('Payments Export'!A8812="","",'Payments Export'!N8812)</f>
        <v/>
      </c>
      <c r="G8808" s="7" t="str">
        <f>IF('Payments Export'!A8812="","",'Payments Export'!O8812)</f>
        <v/>
      </c>
      <c r="H8808" s="7" t="str">
        <f>IF('Payments Export'!B8812="","",G8808-F8808)</f>
        <v/>
      </c>
      <c r="I8808" s="3" t="str">
        <f>IF(C8808&lt;&gt;"",_xlfn.XLOOKUP(IFERROR(VALUE(C8808),C8808),'Items database'!A:A,'Items database'!B:B),(_xlfn.XLOOKUP(LEFT(E8808,3),Services,Services,"")))</f>
        <v/>
      </c>
      <c r="J8808" s="3" t="str">
        <f t="shared" si="275"/>
        <v/>
      </c>
    </row>
    <row r="8809" spans="1:10" x14ac:dyDescent="0.35">
      <c r="A8809" s="7" t="str">
        <f>IF('Payments Export'!A8813="","",'Payments Export'!A8813)</f>
        <v/>
      </c>
      <c r="B8809" s="7" t="str">
        <f>IF('Payments Export'!A8813="","",'Payments Export'!B8813)</f>
        <v/>
      </c>
      <c r="C8809" s="7" t="str">
        <f>IF(IFERROR(VALUE('Payments Export'!H8813),'Payments Export'!H8813)&lt;&gt;0,IFERROR(VALUE('Payments Export'!H8813),'Payments Export'!H8813),"")</f>
        <v/>
      </c>
      <c r="D8809" s="7" t="str">
        <f>IF('Payments Export'!I8813="","",'Payments Export'!I8813)</f>
        <v/>
      </c>
      <c r="E8809" s="7" t="str">
        <f t="shared" si="274"/>
        <v/>
      </c>
      <c r="F8809" s="7" t="str">
        <f>IF('Payments Export'!A8813="","",'Payments Export'!N8813)</f>
        <v/>
      </c>
      <c r="G8809" s="7" t="str">
        <f>IF('Payments Export'!A8813="","",'Payments Export'!O8813)</f>
        <v/>
      </c>
      <c r="H8809" s="7" t="str">
        <f>IF('Payments Export'!B8813="","",G8809-F8809)</f>
        <v/>
      </c>
      <c r="I8809" s="3" t="str">
        <f>IF(C8809&lt;&gt;"",_xlfn.XLOOKUP(IFERROR(VALUE(C8809),C8809),'Items database'!A:A,'Items database'!B:B),(_xlfn.XLOOKUP(LEFT(E8809,3),Services,Services,"")))</f>
        <v/>
      </c>
      <c r="J8809" s="3" t="str">
        <f t="shared" si="275"/>
        <v/>
      </c>
    </row>
    <row r="8810" spans="1:10" x14ac:dyDescent="0.35">
      <c r="A8810" s="7" t="str">
        <f>IF('Payments Export'!A8814="","",'Payments Export'!A8814)</f>
        <v/>
      </c>
      <c r="B8810" s="7" t="str">
        <f>IF('Payments Export'!A8814="","",'Payments Export'!B8814)</f>
        <v/>
      </c>
      <c r="C8810" s="7" t="str">
        <f>IF(IFERROR(VALUE('Payments Export'!H8814),'Payments Export'!H8814)&lt;&gt;0,IFERROR(VALUE('Payments Export'!H8814),'Payments Export'!H8814),"")</f>
        <v/>
      </c>
      <c r="D8810" s="7" t="str">
        <f>IF('Payments Export'!I8814="","",'Payments Export'!I8814)</f>
        <v/>
      </c>
      <c r="E8810" s="7" t="str">
        <f t="shared" si="274"/>
        <v/>
      </c>
      <c r="F8810" s="7" t="str">
        <f>IF('Payments Export'!A8814="","",'Payments Export'!N8814)</f>
        <v/>
      </c>
      <c r="G8810" s="7" t="str">
        <f>IF('Payments Export'!A8814="","",'Payments Export'!O8814)</f>
        <v/>
      </c>
      <c r="H8810" s="7" t="str">
        <f>IF('Payments Export'!B8814="","",G8810-F8810)</f>
        <v/>
      </c>
      <c r="I8810" s="3" t="str">
        <f>IF(C8810&lt;&gt;"",_xlfn.XLOOKUP(IFERROR(VALUE(C8810),C8810),'Items database'!A:A,'Items database'!B:B),(_xlfn.XLOOKUP(LEFT(E8810,3),Services,Services,"")))</f>
        <v/>
      </c>
      <c r="J8810" s="3" t="str">
        <f t="shared" si="275"/>
        <v/>
      </c>
    </row>
    <row r="8811" spans="1:10" x14ac:dyDescent="0.35">
      <c r="A8811" s="7" t="str">
        <f>IF('Payments Export'!A8815="","",'Payments Export'!A8815)</f>
        <v/>
      </c>
      <c r="B8811" s="7" t="str">
        <f>IF('Payments Export'!A8815="","",'Payments Export'!B8815)</f>
        <v/>
      </c>
      <c r="C8811" s="7" t="str">
        <f>IF(IFERROR(VALUE('Payments Export'!H8815),'Payments Export'!H8815)&lt;&gt;0,IFERROR(VALUE('Payments Export'!H8815),'Payments Export'!H8815),"")</f>
        <v/>
      </c>
      <c r="D8811" s="7" t="str">
        <f>IF('Payments Export'!I8815="","",'Payments Export'!I8815)</f>
        <v/>
      </c>
      <c r="E8811" s="7" t="str">
        <f t="shared" si="274"/>
        <v/>
      </c>
      <c r="F8811" s="7" t="str">
        <f>IF('Payments Export'!A8815="","",'Payments Export'!N8815)</f>
        <v/>
      </c>
      <c r="G8811" s="7" t="str">
        <f>IF('Payments Export'!A8815="","",'Payments Export'!O8815)</f>
        <v/>
      </c>
      <c r="H8811" s="7" t="str">
        <f>IF('Payments Export'!B8815="","",G8811-F8811)</f>
        <v/>
      </c>
      <c r="I8811" s="3" t="str">
        <f>IF(C8811&lt;&gt;"",_xlfn.XLOOKUP(IFERROR(VALUE(C8811),C8811),'Items database'!A:A,'Items database'!B:B),(_xlfn.XLOOKUP(LEFT(E8811,3),Services,Services,"")))</f>
        <v/>
      </c>
      <c r="J8811" s="3" t="str">
        <f t="shared" si="275"/>
        <v/>
      </c>
    </row>
    <row r="8812" spans="1:10" x14ac:dyDescent="0.35">
      <c r="A8812" s="7" t="str">
        <f>IF('Payments Export'!A8816="","",'Payments Export'!A8816)</f>
        <v/>
      </c>
      <c r="B8812" s="7" t="str">
        <f>IF('Payments Export'!A8816="","",'Payments Export'!B8816)</f>
        <v/>
      </c>
      <c r="C8812" s="7" t="str">
        <f>IF(IFERROR(VALUE('Payments Export'!H8816),'Payments Export'!H8816)&lt;&gt;0,IFERROR(VALUE('Payments Export'!H8816),'Payments Export'!H8816),"")</f>
        <v/>
      </c>
      <c r="D8812" s="7" t="str">
        <f>IF('Payments Export'!I8816="","",'Payments Export'!I8816)</f>
        <v/>
      </c>
      <c r="E8812" s="7" t="str">
        <f t="shared" si="274"/>
        <v/>
      </c>
      <c r="F8812" s="7" t="str">
        <f>IF('Payments Export'!A8816="","",'Payments Export'!N8816)</f>
        <v/>
      </c>
      <c r="G8812" s="7" t="str">
        <f>IF('Payments Export'!A8816="","",'Payments Export'!O8816)</f>
        <v/>
      </c>
      <c r="H8812" s="7" t="str">
        <f>IF('Payments Export'!B8816="","",G8812-F8812)</f>
        <v/>
      </c>
      <c r="I8812" s="3" t="str">
        <f>IF(C8812&lt;&gt;"",_xlfn.XLOOKUP(IFERROR(VALUE(C8812),C8812),'Items database'!A:A,'Items database'!B:B),(_xlfn.XLOOKUP(LEFT(E8812,3),Services,Services,"")))</f>
        <v/>
      </c>
      <c r="J8812" s="3" t="str">
        <f t="shared" si="275"/>
        <v/>
      </c>
    </row>
    <row r="8813" spans="1:10" x14ac:dyDescent="0.35">
      <c r="A8813" s="7" t="str">
        <f>IF('Payments Export'!A8817="","",'Payments Export'!A8817)</f>
        <v/>
      </c>
      <c r="B8813" s="7" t="str">
        <f>IF('Payments Export'!A8817="","",'Payments Export'!B8817)</f>
        <v/>
      </c>
      <c r="C8813" s="7" t="str">
        <f>IF(IFERROR(VALUE('Payments Export'!H8817),'Payments Export'!H8817)&lt;&gt;0,IFERROR(VALUE('Payments Export'!H8817),'Payments Export'!H8817),"")</f>
        <v/>
      </c>
      <c r="D8813" s="7" t="str">
        <f>IF('Payments Export'!I8817="","",'Payments Export'!I8817)</f>
        <v/>
      </c>
      <c r="E8813" s="7" t="str">
        <f t="shared" si="274"/>
        <v/>
      </c>
      <c r="F8813" s="7" t="str">
        <f>IF('Payments Export'!A8817="","",'Payments Export'!N8817)</f>
        <v/>
      </c>
      <c r="G8813" s="7" t="str">
        <f>IF('Payments Export'!A8817="","",'Payments Export'!O8817)</f>
        <v/>
      </c>
      <c r="H8813" s="7" t="str">
        <f>IF('Payments Export'!B8817="","",G8813-F8813)</f>
        <v/>
      </c>
      <c r="I8813" s="3" t="str">
        <f>IF(C8813&lt;&gt;"",_xlfn.XLOOKUP(IFERROR(VALUE(C8813),C8813),'Items database'!A:A,'Items database'!B:B),(_xlfn.XLOOKUP(LEFT(E8813,3),Services,Services,"")))</f>
        <v/>
      </c>
      <c r="J8813" s="3" t="str">
        <f t="shared" si="275"/>
        <v/>
      </c>
    </row>
    <row r="8814" spans="1:10" x14ac:dyDescent="0.35">
      <c r="A8814" s="7" t="str">
        <f>IF('Payments Export'!A8818="","",'Payments Export'!A8818)</f>
        <v/>
      </c>
      <c r="B8814" s="7" t="str">
        <f>IF('Payments Export'!A8818="","",'Payments Export'!B8818)</f>
        <v/>
      </c>
      <c r="C8814" s="7" t="str">
        <f>IF(IFERROR(VALUE('Payments Export'!H8818),'Payments Export'!H8818)&lt;&gt;0,IFERROR(VALUE('Payments Export'!H8818),'Payments Export'!H8818),"")</f>
        <v/>
      </c>
      <c r="D8814" s="7" t="str">
        <f>IF('Payments Export'!I8818="","",'Payments Export'!I8818)</f>
        <v/>
      </c>
      <c r="E8814" s="7" t="str">
        <f t="shared" si="274"/>
        <v/>
      </c>
      <c r="F8814" s="7" t="str">
        <f>IF('Payments Export'!A8818="","",'Payments Export'!N8818)</f>
        <v/>
      </c>
      <c r="G8814" s="7" t="str">
        <f>IF('Payments Export'!A8818="","",'Payments Export'!O8818)</f>
        <v/>
      </c>
      <c r="H8814" s="7" t="str">
        <f>IF('Payments Export'!B8818="","",G8814-F8814)</f>
        <v/>
      </c>
      <c r="I8814" s="3" t="str">
        <f>IF(C8814&lt;&gt;"",_xlfn.XLOOKUP(IFERROR(VALUE(C8814),C8814),'Items database'!A:A,'Items database'!B:B),(_xlfn.XLOOKUP(LEFT(E8814,3),Services,Services,"")))</f>
        <v/>
      </c>
      <c r="J8814" s="3" t="str">
        <f t="shared" si="275"/>
        <v/>
      </c>
    </row>
    <row r="8815" spans="1:10" x14ac:dyDescent="0.35">
      <c r="A8815" s="7" t="str">
        <f>IF('Payments Export'!A8819="","",'Payments Export'!A8819)</f>
        <v/>
      </c>
      <c r="B8815" s="7" t="str">
        <f>IF('Payments Export'!A8819="","",'Payments Export'!B8819)</f>
        <v/>
      </c>
      <c r="C8815" s="7" t="str">
        <f>IF(IFERROR(VALUE('Payments Export'!H8819),'Payments Export'!H8819)&lt;&gt;0,IFERROR(VALUE('Payments Export'!H8819),'Payments Export'!H8819),"")</f>
        <v/>
      </c>
      <c r="D8815" s="7" t="str">
        <f>IF('Payments Export'!I8819="","",'Payments Export'!I8819)</f>
        <v/>
      </c>
      <c r="E8815" s="7" t="str">
        <f t="shared" si="274"/>
        <v/>
      </c>
      <c r="F8815" s="7" t="str">
        <f>IF('Payments Export'!A8819="","",'Payments Export'!N8819)</f>
        <v/>
      </c>
      <c r="G8815" s="7" t="str">
        <f>IF('Payments Export'!A8819="","",'Payments Export'!O8819)</f>
        <v/>
      </c>
      <c r="H8815" s="7" t="str">
        <f>IF('Payments Export'!B8819="","",G8815-F8815)</f>
        <v/>
      </c>
      <c r="I8815" s="3" t="str">
        <f>IF(C8815&lt;&gt;"",_xlfn.XLOOKUP(IFERROR(VALUE(C8815),C8815),'Items database'!A:A,'Items database'!B:B),(_xlfn.XLOOKUP(LEFT(E8815,3),Services,Services,"")))</f>
        <v/>
      </c>
      <c r="J8815" s="3" t="str">
        <f t="shared" si="275"/>
        <v/>
      </c>
    </row>
    <row r="8816" spans="1:10" x14ac:dyDescent="0.35">
      <c r="A8816" s="7" t="str">
        <f>IF('Payments Export'!A8820="","",'Payments Export'!A8820)</f>
        <v/>
      </c>
      <c r="B8816" s="7" t="str">
        <f>IF('Payments Export'!A8820="","",'Payments Export'!B8820)</f>
        <v/>
      </c>
      <c r="C8816" s="7" t="str">
        <f>IF(IFERROR(VALUE('Payments Export'!H8820),'Payments Export'!H8820)&lt;&gt;0,IFERROR(VALUE('Payments Export'!H8820),'Payments Export'!H8820),"")</f>
        <v/>
      </c>
      <c r="D8816" s="7" t="str">
        <f>IF('Payments Export'!I8820="","",'Payments Export'!I8820)</f>
        <v/>
      </c>
      <c r="E8816" s="7" t="str">
        <f t="shared" si="274"/>
        <v/>
      </c>
      <c r="F8816" s="7" t="str">
        <f>IF('Payments Export'!A8820="","",'Payments Export'!N8820)</f>
        <v/>
      </c>
      <c r="G8816" s="7" t="str">
        <f>IF('Payments Export'!A8820="","",'Payments Export'!O8820)</f>
        <v/>
      </c>
      <c r="H8816" s="7" t="str">
        <f>IF('Payments Export'!B8820="","",G8816-F8816)</f>
        <v/>
      </c>
      <c r="I8816" s="3" t="str">
        <f>IF(C8816&lt;&gt;"",_xlfn.XLOOKUP(IFERROR(VALUE(C8816),C8816),'Items database'!A:A,'Items database'!B:B),(_xlfn.XLOOKUP(LEFT(E8816,3),Services,Services,"")))</f>
        <v/>
      </c>
      <c r="J8816" s="3" t="str">
        <f t="shared" si="275"/>
        <v/>
      </c>
    </row>
    <row r="8817" spans="1:10" x14ac:dyDescent="0.35">
      <c r="A8817" s="7" t="str">
        <f>IF('Payments Export'!A8821="","",'Payments Export'!A8821)</f>
        <v/>
      </c>
      <c r="B8817" s="7" t="str">
        <f>IF('Payments Export'!A8821="","",'Payments Export'!B8821)</f>
        <v/>
      </c>
      <c r="C8817" s="7" t="str">
        <f>IF(IFERROR(VALUE('Payments Export'!H8821),'Payments Export'!H8821)&lt;&gt;0,IFERROR(VALUE('Payments Export'!H8821),'Payments Export'!H8821),"")</f>
        <v/>
      </c>
      <c r="D8817" s="7" t="str">
        <f>IF('Payments Export'!I8821="","",'Payments Export'!I8821)</f>
        <v/>
      </c>
      <c r="E8817" s="7" t="str">
        <f t="shared" si="274"/>
        <v/>
      </c>
      <c r="F8817" s="7" t="str">
        <f>IF('Payments Export'!A8821="","",'Payments Export'!N8821)</f>
        <v/>
      </c>
      <c r="G8817" s="7" t="str">
        <f>IF('Payments Export'!A8821="","",'Payments Export'!O8821)</f>
        <v/>
      </c>
      <c r="H8817" s="7" t="str">
        <f>IF('Payments Export'!B8821="","",G8817-F8817)</f>
        <v/>
      </c>
      <c r="I8817" s="3" t="str">
        <f>IF(C8817&lt;&gt;"",_xlfn.XLOOKUP(IFERROR(VALUE(C8817),C8817),'Items database'!A:A,'Items database'!B:B),(_xlfn.XLOOKUP(LEFT(E8817,3),Services,Services,"")))</f>
        <v/>
      </c>
      <c r="J8817" s="3" t="str">
        <f t="shared" si="275"/>
        <v/>
      </c>
    </row>
    <row r="8818" spans="1:10" x14ac:dyDescent="0.35">
      <c r="A8818" s="7" t="str">
        <f>IF('Payments Export'!A8822="","",'Payments Export'!A8822)</f>
        <v/>
      </c>
      <c r="B8818" s="7" t="str">
        <f>IF('Payments Export'!A8822="","",'Payments Export'!B8822)</f>
        <v/>
      </c>
      <c r="C8818" s="7" t="str">
        <f>IF(IFERROR(VALUE('Payments Export'!H8822),'Payments Export'!H8822)&lt;&gt;0,IFERROR(VALUE('Payments Export'!H8822),'Payments Export'!H8822),"")</f>
        <v/>
      </c>
      <c r="D8818" s="7" t="str">
        <f>IF('Payments Export'!I8822="","",'Payments Export'!I8822)</f>
        <v/>
      </c>
      <c r="E8818" s="7" t="str">
        <f t="shared" si="274"/>
        <v/>
      </c>
      <c r="F8818" s="7" t="str">
        <f>IF('Payments Export'!A8822="","",'Payments Export'!N8822)</f>
        <v/>
      </c>
      <c r="G8818" s="7" t="str">
        <f>IF('Payments Export'!A8822="","",'Payments Export'!O8822)</f>
        <v/>
      </c>
      <c r="H8818" s="7" t="str">
        <f>IF('Payments Export'!B8822="","",G8818-F8818)</f>
        <v/>
      </c>
      <c r="I8818" s="3" t="str">
        <f>IF(C8818&lt;&gt;"",_xlfn.XLOOKUP(IFERROR(VALUE(C8818),C8818),'Items database'!A:A,'Items database'!B:B),(_xlfn.XLOOKUP(LEFT(E8818,3),Services,Services,"")))</f>
        <v/>
      </c>
      <c r="J8818" s="3" t="str">
        <f t="shared" si="275"/>
        <v/>
      </c>
    </row>
    <row r="8819" spans="1:10" x14ac:dyDescent="0.35">
      <c r="A8819" s="7" t="str">
        <f>IF('Payments Export'!A8823="","",'Payments Export'!A8823)</f>
        <v/>
      </c>
      <c r="B8819" s="7" t="str">
        <f>IF('Payments Export'!A8823="","",'Payments Export'!B8823)</f>
        <v/>
      </c>
      <c r="C8819" s="7" t="str">
        <f>IF(IFERROR(VALUE('Payments Export'!H8823),'Payments Export'!H8823)&lt;&gt;0,IFERROR(VALUE('Payments Export'!H8823),'Payments Export'!H8823),"")</f>
        <v/>
      </c>
      <c r="D8819" s="7" t="str">
        <f>IF('Payments Export'!I8823="","",'Payments Export'!I8823)</f>
        <v/>
      </c>
      <c r="E8819" s="7" t="str">
        <f t="shared" si="274"/>
        <v/>
      </c>
      <c r="F8819" s="7" t="str">
        <f>IF('Payments Export'!A8823="","",'Payments Export'!N8823)</f>
        <v/>
      </c>
      <c r="G8819" s="7" t="str">
        <f>IF('Payments Export'!A8823="","",'Payments Export'!O8823)</f>
        <v/>
      </c>
      <c r="H8819" s="7" t="str">
        <f>IF('Payments Export'!B8823="","",G8819-F8819)</f>
        <v/>
      </c>
      <c r="I8819" s="3" t="str">
        <f>IF(C8819&lt;&gt;"",_xlfn.XLOOKUP(IFERROR(VALUE(C8819),C8819),'Items database'!A:A,'Items database'!B:B),(_xlfn.XLOOKUP(LEFT(E8819,3),Services,Services,"")))</f>
        <v/>
      </c>
      <c r="J8819" s="3" t="str">
        <f t="shared" si="275"/>
        <v/>
      </c>
    </row>
    <row r="8820" spans="1:10" x14ac:dyDescent="0.35">
      <c r="A8820" s="7" t="str">
        <f>IF('Payments Export'!A8824="","",'Payments Export'!A8824)</f>
        <v/>
      </c>
      <c r="B8820" s="7" t="str">
        <f>IF('Payments Export'!A8824="","",'Payments Export'!B8824)</f>
        <v/>
      </c>
      <c r="C8820" s="7" t="str">
        <f>IF(IFERROR(VALUE('Payments Export'!H8824),'Payments Export'!H8824)&lt;&gt;0,IFERROR(VALUE('Payments Export'!H8824),'Payments Export'!H8824),"")</f>
        <v/>
      </c>
      <c r="D8820" s="7" t="str">
        <f>IF('Payments Export'!I8824="","",'Payments Export'!I8824)</f>
        <v/>
      </c>
      <c r="E8820" s="7" t="str">
        <f t="shared" si="274"/>
        <v/>
      </c>
      <c r="F8820" s="7" t="str">
        <f>IF('Payments Export'!A8824="","",'Payments Export'!N8824)</f>
        <v/>
      </c>
      <c r="G8820" s="7" t="str">
        <f>IF('Payments Export'!A8824="","",'Payments Export'!O8824)</f>
        <v/>
      </c>
      <c r="H8820" s="7" t="str">
        <f>IF('Payments Export'!B8824="","",G8820-F8820)</f>
        <v/>
      </c>
      <c r="I8820" s="3" t="str">
        <f>IF(C8820&lt;&gt;"",_xlfn.XLOOKUP(IFERROR(VALUE(C8820),C8820),'Items database'!A:A,'Items database'!B:B),(_xlfn.XLOOKUP(LEFT(E8820,3),Services,Services,"")))</f>
        <v/>
      </c>
      <c r="J8820" s="3" t="str">
        <f t="shared" si="275"/>
        <v/>
      </c>
    </row>
    <row r="8821" spans="1:10" x14ac:dyDescent="0.35">
      <c r="A8821" s="7" t="str">
        <f>IF('Payments Export'!A8825="","",'Payments Export'!A8825)</f>
        <v/>
      </c>
      <c r="B8821" s="7" t="str">
        <f>IF('Payments Export'!A8825="","",'Payments Export'!B8825)</f>
        <v/>
      </c>
      <c r="C8821" s="7" t="str">
        <f>IF(IFERROR(VALUE('Payments Export'!H8825),'Payments Export'!H8825)&lt;&gt;0,IFERROR(VALUE('Payments Export'!H8825),'Payments Export'!H8825),"")</f>
        <v/>
      </c>
      <c r="D8821" s="7" t="str">
        <f>IF('Payments Export'!I8825="","",'Payments Export'!I8825)</f>
        <v/>
      </c>
      <c r="E8821" s="7" t="str">
        <f t="shared" si="274"/>
        <v/>
      </c>
      <c r="F8821" s="7" t="str">
        <f>IF('Payments Export'!A8825="","",'Payments Export'!N8825)</f>
        <v/>
      </c>
      <c r="G8821" s="7" t="str">
        <f>IF('Payments Export'!A8825="","",'Payments Export'!O8825)</f>
        <v/>
      </c>
      <c r="H8821" s="7" t="str">
        <f>IF('Payments Export'!B8825="","",G8821-F8821)</f>
        <v/>
      </c>
      <c r="I8821" s="3" t="str">
        <f>IF(C8821&lt;&gt;"",_xlfn.XLOOKUP(IFERROR(VALUE(C8821),C8821),'Items database'!A:A,'Items database'!B:B),(_xlfn.XLOOKUP(LEFT(E8821,3),Services,Services,"")))</f>
        <v/>
      </c>
      <c r="J8821" s="3" t="str">
        <f t="shared" si="275"/>
        <v/>
      </c>
    </row>
    <row r="8822" spans="1:10" x14ac:dyDescent="0.35">
      <c r="A8822" s="7" t="str">
        <f>IF('Payments Export'!A8826="","",'Payments Export'!A8826)</f>
        <v/>
      </c>
      <c r="B8822" s="7" t="str">
        <f>IF('Payments Export'!A8826="","",'Payments Export'!B8826)</f>
        <v/>
      </c>
      <c r="C8822" s="7" t="str">
        <f>IF(IFERROR(VALUE('Payments Export'!H8826),'Payments Export'!H8826)&lt;&gt;0,IFERROR(VALUE('Payments Export'!H8826),'Payments Export'!H8826),"")</f>
        <v/>
      </c>
      <c r="D8822" s="7" t="str">
        <f>IF('Payments Export'!I8826="","",'Payments Export'!I8826)</f>
        <v/>
      </c>
      <c r="E8822" s="7" t="str">
        <f t="shared" si="274"/>
        <v/>
      </c>
      <c r="F8822" s="7" t="str">
        <f>IF('Payments Export'!A8826="","",'Payments Export'!N8826)</f>
        <v/>
      </c>
      <c r="G8822" s="7" t="str">
        <f>IF('Payments Export'!A8826="","",'Payments Export'!O8826)</f>
        <v/>
      </c>
      <c r="H8822" s="7" t="str">
        <f>IF('Payments Export'!B8826="","",G8822-F8822)</f>
        <v/>
      </c>
      <c r="I8822" s="3" t="str">
        <f>IF(C8822&lt;&gt;"",_xlfn.XLOOKUP(IFERROR(VALUE(C8822),C8822),'Items database'!A:A,'Items database'!B:B),(_xlfn.XLOOKUP(LEFT(E8822,3),Services,Services,"")))</f>
        <v/>
      </c>
      <c r="J8822" s="3" t="str">
        <f t="shared" si="275"/>
        <v/>
      </c>
    </row>
    <row r="8823" spans="1:10" x14ac:dyDescent="0.35">
      <c r="A8823" s="7" t="str">
        <f>IF('Payments Export'!A8827="","",'Payments Export'!A8827)</f>
        <v/>
      </c>
      <c r="B8823" s="7" t="str">
        <f>IF('Payments Export'!A8827="","",'Payments Export'!B8827)</f>
        <v/>
      </c>
      <c r="C8823" s="7" t="str">
        <f>IF(IFERROR(VALUE('Payments Export'!H8827),'Payments Export'!H8827)&lt;&gt;0,IFERROR(VALUE('Payments Export'!H8827),'Payments Export'!H8827),"")</f>
        <v/>
      </c>
      <c r="D8823" s="7" t="str">
        <f>IF('Payments Export'!I8827="","",'Payments Export'!I8827)</f>
        <v/>
      </c>
      <c r="E8823" s="7" t="str">
        <f t="shared" si="274"/>
        <v/>
      </c>
      <c r="F8823" s="7" t="str">
        <f>IF('Payments Export'!A8827="","",'Payments Export'!N8827)</f>
        <v/>
      </c>
      <c r="G8823" s="7" t="str">
        <f>IF('Payments Export'!A8827="","",'Payments Export'!O8827)</f>
        <v/>
      </c>
      <c r="H8823" s="7" t="str">
        <f>IF('Payments Export'!B8827="","",G8823-F8823)</f>
        <v/>
      </c>
      <c r="I8823" s="3" t="str">
        <f>IF(C8823&lt;&gt;"",_xlfn.XLOOKUP(IFERROR(VALUE(C8823),C8823),'Items database'!A:A,'Items database'!B:B),(_xlfn.XLOOKUP(LEFT(E8823,3),Services,Services,"")))</f>
        <v/>
      </c>
      <c r="J8823" s="3" t="str">
        <f t="shared" si="275"/>
        <v/>
      </c>
    </row>
    <row r="8824" spans="1:10" x14ac:dyDescent="0.35">
      <c r="A8824" s="7" t="str">
        <f>IF('Payments Export'!A8828="","",'Payments Export'!A8828)</f>
        <v/>
      </c>
      <c r="B8824" s="7" t="str">
        <f>IF('Payments Export'!A8828="","",'Payments Export'!B8828)</f>
        <v/>
      </c>
      <c r="C8824" s="7" t="str">
        <f>IF(IFERROR(VALUE('Payments Export'!H8828),'Payments Export'!H8828)&lt;&gt;0,IFERROR(VALUE('Payments Export'!H8828),'Payments Export'!H8828),"")</f>
        <v/>
      </c>
      <c r="D8824" s="7" t="str">
        <f>IF('Payments Export'!I8828="","",'Payments Export'!I8828)</f>
        <v/>
      </c>
      <c r="E8824" s="7" t="str">
        <f t="shared" si="274"/>
        <v/>
      </c>
      <c r="F8824" s="7" t="str">
        <f>IF('Payments Export'!A8828="","",'Payments Export'!N8828)</f>
        <v/>
      </c>
      <c r="G8824" s="7" t="str">
        <f>IF('Payments Export'!A8828="","",'Payments Export'!O8828)</f>
        <v/>
      </c>
      <c r="H8824" s="7" t="str">
        <f>IF('Payments Export'!B8828="","",G8824-F8824)</f>
        <v/>
      </c>
      <c r="I8824" s="3" t="str">
        <f>IF(C8824&lt;&gt;"",_xlfn.XLOOKUP(IFERROR(VALUE(C8824),C8824),'Items database'!A:A,'Items database'!B:B),(_xlfn.XLOOKUP(LEFT(E8824,3),Services,Services,"")))</f>
        <v/>
      </c>
      <c r="J8824" s="3" t="str">
        <f t="shared" si="275"/>
        <v/>
      </c>
    </row>
    <row r="8825" spans="1:10" x14ac:dyDescent="0.35">
      <c r="A8825" s="7" t="str">
        <f>IF('Payments Export'!A8829="","",'Payments Export'!A8829)</f>
        <v/>
      </c>
      <c r="B8825" s="7" t="str">
        <f>IF('Payments Export'!A8829="","",'Payments Export'!B8829)</f>
        <v/>
      </c>
      <c r="C8825" s="7" t="str">
        <f>IF(IFERROR(VALUE('Payments Export'!H8829),'Payments Export'!H8829)&lt;&gt;0,IFERROR(VALUE('Payments Export'!H8829),'Payments Export'!H8829),"")</f>
        <v/>
      </c>
      <c r="D8825" s="7" t="str">
        <f>IF('Payments Export'!I8829="","",'Payments Export'!I8829)</f>
        <v/>
      </c>
      <c r="E8825" s="7" t="str">
        <f t="shared" si="274"/>
        <v/>
      </c>
      <c r="F8825" s="7" t="str">
        <f>IF('Payments Export'!A8829="","",'Payments Export'!N8829)</f>
        <v/>
      </c>
      <c r="G8825" s="7" t="str">
        <f>IF('Payments Export'!A8829="","",'Payments Export'!O8829)</f>
        <v/>
      </c>
      <c r="H8825" s="7" t="str">
        <f>IF('Payments Export'!B8829="","",G8825-F8825)</f>
        <v/>
      </c>
      <c r="I8825" s="3" t="str">
        <f>IF(C8825&lt;&gt;"",_xlfn.XLOOKUP(IFERROR(VALUE(C8825),C8825),'Items database'!A:A,'Items database'!B:B),(_xlfn.XLOOKUP(LEFT(E8825,3),Services,Services,"")))</f>
        <v/>
      </c>
      <c r="J8825" s="3" t="str">
        <f t="shared" si="275"/>
        <v/>
      </c>
    </row>
    <row r="8826" spans="1:10" x14ac:dyDescent="0.35">
      <c r="A8826" s="7" t="str">
        <f>IF('Payments Export'!A8830="","",'Payments Export'!A8830)</f>
        <v/>
      </c>
      <c r="B8826" s="7" t="str">
        <f>IF('Payments Export'!A8830="","",'Payments Export'!B8830)</f>
        <v/>
      </c>
      <c r="C8826" s="7" t="str">
        <f>IF(IFERROR(VALUE('Payments Export'!H8830),'Payments Export'!H8830)&lt;&gt;0,IFERROR(VALUE('Payments Export'!H8830),'Payments Export'!H8830),"")</f>
        <v/>
      </c>
      <c r="D8826" s="7" t="str">
        <f>IF('Payments Export'!I8830="","",'Payments Export'!I8830)</f>
        <v/>
      </c>
      <c r="E8826" s="7" t="str">
        <f t="shared" si="274"/>
        <v/>
      </c>
      <c r="F8826" s="7" t="str">
        <f>IF('Payments Export'!A8830="","",'Payments Export'!N8830)</f>
        <v/>
      </c>
      <c r="G8826" s="7" t="str">
        <f>IF('Payments Export'!A8830="","",'Payments Export'!O8830)</f>
        <v/>
      </c>
      <c r="H8826" s="7" t="str">
        <f>IF('Payments Export'!B8830="","",G8826-F8826)</f>
        <v/>
      </c>
      <c r="I8826" s="3" t="str">
        <f>IF(C8826&lt;&gt;"",_xlfn.XLOOKUP(IFERROR(VALUE(C8826),C8826),'Items database'!A:A,'Items database'!B:B),(_xlfn.XLOOKUP(LEFT(E8826,3),Services,Services,"")))</f>
        <v/>
      </c>
      <c r="J8826" s="3" t="str">
        <f t="shared" si="275"/>
        <v/>
      </c>
    </row>
    <row r="8827" spans="1:10" x14ac:dyDescent="0.35">
      <c r="A8827" s="7" t="str">
        <f>IF('Payments Export'!A8831="","",'Payments Export'!A8831)</f>
        <v/>
      </c>
      <c r="B8827" s="7" t="str">
        <f>IF('Payments Export'!A8831="","",'Payments Export'!B8831)</f>
        <v/>
      </c>
      <c r="C8827" s="7" t="str">
        <f>IF(IFERROR(VALUE('Payments Export'!H8831),'Payments Export'!H8831)&lt;&gt;0,IFERROR(VALUE('Payments Export'!H8831),'Payments Export'!H8831),"")</f>
        <v/>
      </c>
      <c r="D8827" s="7" t="str">
        <f>IF('Payments Export'!I8831="","",'Payments Export'!I8831)</f>
        <v/>
      </c>
      <c r="E8827" s="7" t="str">
        <f t="shared" si="274"/>
        <v/>
      </c>
      <c r="F8827" s="7" t="str">
        <f>IF('Payments Export'!A8831="","",'Payments Export'!N8831)</f>
        <v/>
      </c>
      <c r="G8827" s="7" t="str">
        <f>IF('Payments Export'!A8831="","",'Payments Export'!O8831)</f>
        <v/>
      </c>
      <c r="H8827" s="7" t="str">
        <f>IF('Payments Export'!B8831="","",G8827-F8827)</f>
        <v/>
      </c>
      <c r="I8827" s="3" t="str">
        <f>IF(C8827&lt;&gt;"",_xlfn.XLOOKUP(IFERROR(VALUE(C8827),C8827),'Items database'!A:A,'Items database'!B:B),(_xlfn.XLOOKUP(LEFT(E8827,3),Services,Services,"")))</f>
        <v/>
      </c>
      <c r="J8827" s="3" t="str">
        <f t="shared" si="275"/>
        <v/>
      </c>
    </row>
    <row r="8828" spans="1:10" x14ac:dyDescent="0.35">
      <c r="A8828" s="7" t="str">
        <f>IF('Payments Export'!A8832="","",'Payments Export'!A8832)</f>
        <v/>
      </c>
      <c r="B8828" s="7" t="str">
        <f>IF('Payments Export'!A8832="","",'Payments Export'!B8832)</f>
        <v/>
      </c>
      <c r="C8828" s="7" t="str">
        <f>IF(IFERROR(VALUE('Payments Export'!H8832),'Payments Export'!H8832)&lt;&gt;0,IFERROR(VALUE('Payments Export'!H8832),'Payments Export'!H8832),"")</f>
        <v/>
      </c>
      <c r="D8828" s="7" t="str">
        <f>IF('Payments Export'!I8832="","",'Payments Export'!I8832)</f>
        <v/>
      </c>
      <c r="E8828" s="7" t="str">
        <f t="shared" si="274"/>
        <v/>
      </c>
      <c r="F8828" s="7" t="str">
        <f>IF('Payments Export'!A8832="","",'Payments Export'!N8832)</f>
        <v/>
      </c>
      <c r="G8828" s="7" t="str">
        <f>IF('Payments Export'!A8832="","",'Payments Export'!O8832)</f>
        <v/>
      </c>
      <c r="H8828" s="7" t="str">
        <f>IF('Payments Export'!B8832="","",G8828-F8828)</f>
        <v/>
      </c>
      <c r="I8828" s="3" t="str">
        <f>IF(C8828&lt;&gt;"",_xlfn.XLOOKUP(IFERROR(VALUE(C8828),C8828),'Items database'!A:A,'Items database'!B:B),(_xlfn.XLOOKUP(LEFT(E8828,3),Services,Services,"")))</f>
        <v/>
      </c>
      <c r="J8828" s="3" t="str">
        <f t="shared" si="275"/>
        <v/>
      </c>
    </row>
    <row r="8829" spans="1:10" x14ac:dyDescent="0.35">
      <c r="A8829" s="7" t="str">
        <f>IF('Payments Export'!A8833="","",'Payments Export'!A8833)</f>
        <v/>
      </c>
      <c r="B8829" s="7" t="str">
        <f>IF('Payments Export'!A8833="","",'Payments Export'!B8833)</f>
        <v/>
      </c>
      <c r="C8829" s="7" t="str">
        <f>IF(IFERROR(VALUE('Payments Export'!H8833),'Payments Export'!H8833)&lt;&gt;0,IFERROR(VALUE('Payments Export'!H8833),'Payments Export'!H8833),"")</f>
        <v/>
      </c>
      <c r="D8829" s="7" t="str">
        <f>IF('Payments Export'!I8833="","",'Payments Export'!I8833)</f>
        <v/>
      </c>
      <c r="E8829" s="7" t="str">
        <f t="shared" si="274"/>
        <v/>
      </c>
      <c r="F8829" s="7" t="str">
        <f>IF('Payments Export'!A8833="","",'Payments Export'!N8833)</f>
        <v/>
      </c>
      <c r="G8829" s="7" t="str">
        <f>IF('Payments Export'!A8833="","",'Payments Export'!O8833)</f>
        <v/>
      </c>
      <c r="H8829" s="7" t="str">
        <f>IF('Payments Export'!B8833="","",G8829-F8829)</f>
        <v/>
      </c>
      <c r="I8829" s="3" t="str">
        <f>IF(C8829&lt;&gt;"",_xlfn.XLOOKUP(IFERROR(VALUE(C8829),C8829),'Items database'!A:A,'Items database'!B:B),(_xlfn.XLOOKUP(LEFT(E8829,3),Services,Services,"")))</f>
        <v/>
      </c>
      <c r="J8829" s="3" t="str">
        <f t="shared" si="275"/>
        <v/>
      </c>
    </row>
    <row r="8830" spans="1:10" x14ac:dyDescent="0.35">
      <c r="A8830" s="7" t="str">
        <f>IF('Payments Export'!A8834="","",'Payments Export'!A8834)</f>
        <v/>
      </c>
      <c r="B8830" s="7" t="str">
        <f>IF('Payments Export'!A8834="","",'Payments Export'!B8834)</f>
        <v/>
      </c>
      <c r="C8830" s="7" t="str">
        <f>IF(IFERROR(VALUE('Payments Export'!H8834),'Payments Export'!H8834)&lt;&gt;0,IFERROR(VALUE('Payments Export'!H8834),'Payments Export'!H8834),"")</f>
        <v/>
      </c>
      <c r="D8830" s="7" t="str">
        <f>IF('Payments Export'!I8834="","",'Payments Export'!I8834)</f>
        <v/>
      </c>
      <c r="E8830" s="7" t="str">
        <f t="shared" si="274"/>
        <v/>
      </c>
      <c r="F8830" s="7" t="str">
        <f>IF('Payments Export'!A8834="","",'Payments Export'!N8834)</f>
        <v/>
      </c>
      <c r="G8830" s="7" t="str">
        <f>IF('Payments Export'!A8834="","",'Payments Export'!O8834)</f>
        <v/>
      </c>
      <c r="H8830" s="7" t="str">
        <f>IF('Payments Export'!B8834="","",G8830-F8830)</f>
        <v/>
      </c>
      <c r="I8830" s="3" t="str">
        <f>IF(C8830&lt;&gt;"",_xlfn.XLOOKUP(IFERROR(VALUE(C8830),C8830),'Items database'!A:A,'Items database'!B:B),(_xlfn.XLOOKUP(LEFT(E8830,3),Services,Services,"")))</f>
        <v/>
      </c>
      <c r="J8830" s="3" t="str">
        <f t="shared" si="275"/>
        <v/>
      </c>
    </row>
    <row r="8831" spans="1:10" x14ac:dyDescent="0.35">
      <c r="A8831" s="7" t="str">
        <f>IF('Payments Export'!A8835="","",'Payments Export'!A8835)</f>
        <v/>
      </c>
      <c r="B8831" s="7" t="str">
        <f>IF('Payments Export'!A8835="","",'Payments Export'!B8835)</f>
        <v/>
      </c>
      <c r="C8831" s="7" t="str">
        <f>IF(IFERROR(VALUE('Payments Export'!H8835),'Payments Export'!H8835)&lt;&gt;0,IFERROR(VALUE('Payments Export'!H8835),'Payments Export'!H8835),"")</f>
        <v/>
      </c>
      <c r="D8831" s="7" t="str">
        <f>IF('Payments Export'!I8835="","",'Payments Export'!I8835)</f>
        <v/>
      </c>
      <c r="E8831" s="7" t="str">
        <f t="shared" si="274"/>
        <v/>
      </c>
      <c r="F8831" s="7" t="str">
        <f>IF('Payments Export'!A8835="","",'Payments Export'!N8835)</f>
        <v/>
      </c>
      <c r="G8831" s="7" t="str">
        <f>IF('Payments Export'!A8835="","",'Payments Export'!O8835)</f>
        <v/>
      </c>
      <c r="H8831" s="7" t="str">
        <f>IF('Payments Export'!B8835="","",G8831-F8831)</f>
        <v/>
      </c>
      <c r="I8831" s="3" t="str">
        <f>IF(C8831&lt;&gt;"",_xlfn.XLOOKUP(IFERROR(VALUE(C8831),C8831),'Items database'!A:A,'Items database'!B:B),(_xlfn.XLOOKUP(LEFT(E8831,3),Services,Services,"")))</f>
        <v/>
      </c>
      <c r="J8831" s="3" t="str">
        <f t="shared" si="275"/>
        <v/>
      </c>
    </row>
    <row r="8832" spans="1:10" x14ac:dyDescent="0.35">
      <c r="A8832" s="7" t="str">
        <f>IF('Payments Export'!A8836="","",'Payments Export'!A8836)</f>
        <v/>
      </c>
      <c r="B8832" s="7" t="str">
        <f>IF('Payments Export'!A8836="","",'Payments Export'!B8836)</f>
        <v/>
      </c>
      <c r="C8832" s="7" t="str">
        <f>IF(IFERROR(VALUE('Payments Export'!H8836),'Payments Export'!H8836)&lt;&gt;0,IFERROR(VALUE('Payments Export'!H8836),'Payments Export'!H8836),"")</f>
        <v/>
      </c>
      <c r="D8832" s="7" t="str">
        <f>IF('Payments Export'!I8836="","",'Payments Export'!I8836)</f>
        <v/>
      </c>
      <c r="E8832" s="7" t="str">
        <f t="shared" si="274"/>
        <v/>
      </c>
      <c r="F8832" s="7" t="str">
        <f>IF('Payments Export'!A8836="","",'Payments Export'!N8836)</f>
        <v/>
      </c>
      <c r="G8832" s="7" t="str">
        <f>IF('Payments Export'!A8836="","",'Payments Export'!O8836)</f>
        <v/>
      </c>
      <c r="H8832" s="7" t="str">
        <f>IF('Payments Export'!B8836="","",G8832-F8832)</f>
        <v/>
      </c>
      <c r="I8832" s="3" t="str">
        <f>IF(C8832&lt;&gt;"",_xlfn.XLOOKUP(IFERROR(VALUE(C8832),C8832),'Items database'!A:A,'Items database'!B:B),(_xlfn.XLOOKUP(LEFT(E8832,3),Services,Services,"")))</f>
        <v/>
      </c>
      <c r="J8832" s="3" t="str">
        <f t="shared" si="275"/>
        <v/>
      </c>
    </row>
    <row r="8833" spans="1:10" x14ac:dyDescent="0.35">
      <c r="A8833" s="7" t="str">
        <f>IF('Payments Export'!A8837="","",'Payments Export'!A8837)</f>
        <v/>
      </c>
      <c r="B8833" s="7" t="str">
        <f>IF('Payments Export'!A8837="","",'Payments Export'!B8837)</f>
        <v/>
      </c>
      <c r="C8833" s="7" t="str">
        <f>IF(IFERROR(VALUE('Payments Export'!H8837),'Payments Export'!H8837)&lt;&gt;0,IFERROR(VALUE('Payments Export'!H8837),'Payments Export'!H8837),"")</f>
        <v/>
      </c>
      <c r="D8833" s="7" t="str">
        <f>IF('Payments Export'!I8837="","",'Payments Export'!I8837)</f>
        <v/>
      </c>
      <c r="E8833" s="7" t="str">
        <f t="shared" ref="E8833:E8896" si="276">LEFT(D8833,66)</f>
        <v/>
      </c>
      <c r="F8833" s="7" t="str">
        <f>IF('Payments Export'!A8837="","",'Payments Export'!N8837)</f>
        <v/>
      </c>
      <c r="G8833" s="7" t="str">
        <f>IF('Payments Export'!A8837="","",'Payments Export'!O8837)</f>
        <v/>
      </c>
      <c r="H8833" s="7" t="str">
        <f>IF('Payments Export'!B8837="","",G8833-F8833)</f>
        <v/>
      </c>
      <c r="I8833" s="3" t="str">
        <f>IF(C8833&lt;&gt;"",_xlfn.XLOOKUP(IFERROR(VALUE(C8833),C8833),'Items database'!A:A,'Items database'!B:B),(_xlfn.XLOOKUP(LEFT(E8833,3),Services,Services,"")))</f>
        <v/>
      </c>
      <c r="J8833" s="3" t="str">
        <f t="shared" ref="J8833:J8896" si="277">IF(ISNUMBER(F8833)=TRUE,IF(F8833=0,"","GST"),"")</f>
        <v/>
      </c>
    </row>
    <row r="8834" spans="1:10" x14ac:dyDescent="0.35">
      <c r="A8834" s="7" t="str">
        <f>IF('Payments Export'!A8838="","",'Payments Export'!A8838)</f>
        <v/>
      </c>
      <c r="B8834" s="7" t="str">
        <f>IF('Payments Export'!A8838="","",'Payments Export'!B8838)</f>
        <v/>
      </c>
      <c r="C8834" s="7" t="str">
        <f>IF(IFERROR(VALUE('Payments Export'!H8838),'Payments Export'!H8838)&lt;&gt;0,IFERROR(VALUE('Payments Export'!H8838),'Payments Export'!H8838),"")</f>
        <v/>
      </c>
      <c r="D8834" s="7" t="str">
        <f>IF('Payments Export'!I8838="","",'Payments Export'!I8838)</f>
        <v/>
      </c>
      <c r="E8834" s="7" t="str">
        <f t="shared" si="276"/>
        <v/>
      </c>
      <c r="F8834" s="7" t="str">
        <f>IF('Payments Export'!A8838="","",'Payments Export'!N8838)</f>
        <v/>
      </c>
      <c r="G8834" s="7" t="str">
        <f>IF('Payments Export'!A8838="","",'Payments Export'!O8838)</f>
        <v/>
      </c>
      <c r="H8834" s="7" t="str">
        <f>IF('Payments Export'!B8838="","",G8834-F8834)</f>
        <v/>
      </c>
      <c r="I8834" s="3" t="str">
        <f>IF(C8834&lt;&gt;"",_xlfn.XLOOKUP(IFERROR(VALUE(C8834),C8834),'Items database'!A:A,'Items database'!B:B),(_xlfn.XLOOKUP(LEFT(E8834,3),Services,Services,"")))</f>
        <v/>
      </c>
      <c r="J8834" s="3" t="str">
        <f t="shared" si="277"/>
        <v/>
      </c>
    </row>
    <row r="8835" spans="1:10" x14ac:dyDescent="0.35">
      <c r="A8835" s="7" t="str">
        <f>IF('Payments Export'!A8839="","",'Payments Export'!A8839)</f>
        <v/>
      </c>
      <c r="B8835" s="7" t="str">
        <f>IF('Payments Export'!A8839="","",'Payments Export'!B8839)</f>
        <v/>
      </c>
      <c r="C8835" s="7" t="str">
        <f>IF(IFERROR(VALUE('Payments Export'!H8839),'Payments Export'!H8839)&lt;&gt;0,IFERROR(VALUE('Payments Export'!H8839),'Payments Export'!H8839),"")</f>
        <v/>
      </c>
      <c r="D8835" s="7" t="str">
        <f>IF('Payments Export'!I8839="","",'Payments Export'!I8839)</f>
        <v/>
      </c>
      <c r="E8835" s="7" t="str">
        <f t="shared" si="276"/>
        <v/>
      </c>
      <c r="F8835" s="7" t="str">
        <f>IF('Payments Export'!A8839="","",'Payments Export'!N8839)</f>
        <v/>
      </c>
      <c r="G8835" s="7" t="str">
        <f>IF('Payments Export'!A8839="","",'Payments Export'!O8839)</f>
        <v/>
      </c>
      <c r="H8835" s="7" t="str">
        <f>IF('Payments Export'!B8839="","",G8835-F8835)</f>
        <v/>
      </c>
      <c r="I8835" s="3" t="str">
        <f>IF(C8835&lt;&gt;"",_xlfn.XLOOKUP(IFERROR(VALUE(C8835),C8835),'Items database'!A:A,'Items database'!B:B),(_xlfn.XLOOKUP(LEFT(E8835,3),Services,Services,"")))</f>
        <v/>
      </c>
      <c r="J8835" s="3" t="str">
        <f t="shared" si="277"/>
        <v/>
      </c>
    </row>
    <row r="8836" spans="1:10" x14ac:dyDescent="0.35">
      <c r="A8836" s="7" t="str">
        <f>IF('Payments Export'!A8840="","",'Payments Export'!A8840)</f>
        <v/>
      </c>
      <c r="B8836" s="7" t="str">
        <f>IF('Payments Export'!A8840="","",'Payments Export'!B8840)</f>
        <v/>
      </c>
      <c r="C8836" s="7" t="str">
        <f>IF(IFERROR(VALUE('Payments Export'!H8840),'Payments Export'!H8840)&lt;&gt;0,IFERROR(VALUE('Payments Export'!H8840),'Payments Export'!H8840),"")</f>
        <v/>
      </c>
      <c r="D8836" s="7" t="str">
        <f>IF('Payments Export'!I8840="","",'Payments Export'!I8840)</f>
        <v/>
      </c>
      <c r="E8836" s="7" t="str">
        <f t="shared" si="276"/>
        <v/>
      </c>
      <c r="F8836" s="7" t="str">
        <f>IF('Payments Export'!A8840="","",'Payments Export'!N8840)</f>
        <v/>
      </c>
      <c r="G8836" s="7" t="str">
        <f>IF('Payments Export'!A8840="","",'Payments Export'!O8840)</f>
        <v/>
      </c>
      <c r="H8836" s="7" t="str">
        <f>IF('Payments Export'!B8840="","",G8836-F8836)</f>
        <v/>
      </c>
      <c r="I8836" s="3" t="str">
        <f>IF(C8836&lt;&gt;"",_xlfn.XLOOKUP(IFERROR(VALUE(C8836),C8836),'Items database'!A:A,'Items database'!B:B),(_xlfn.XLOOKUP(LEFT(E8836,3),Services,Services,"")))</f>
        <v/>
      </c>
      <c r="J8836" s="3" t="str">
        <f t="shared" si="277"/>
        <v/>
      </c>
    </row>
    <row r="8837" spans="1:10" x14ac:dyDescent="0.35">
      <c r="A8837" s="7" t="str">
        <f>IF('Payments Export'!A8841="","",'Payments Export'!A8841)</f>
        <v/>
      </c>
      <c r="B8837" s="7" t="str">
        <f>IF('Payments Export'!A8841="","",'Payments Export'!B8841)</f>
        <v/>
      </c>
      <c r="C8837" s="7" t="str">
        <f>IF(IFERROR(VALUE('Payments Export'!H8841),'Payments Export'!H8841)&lt;&gt;0,IFERROR(VALUE('Payments Export'!H8841),'Payments Export'!H8841),"")</f>
        <v/>
      </c>
      <c r="D8837" s="7" t="str">
        <f>IF('Payments Export'!I8841="","",'Payments Export'!I8841)</f>
        <v/>
      </c>
      <c r="E8837" s="7" t="str">
        <f t="shared" si="276"/>
        <v/>
      </c>
      <c r="F8837" s="7" t="str">
        <f>IF('Payments Export'!A8841="","",'Payments Export'!N8841)</f>
        <v/>
      </c>
      <c r="G8837" s="7" t="str">
        <f>IF('Payments Export'!A8841="","",'Payments Export'!O8841)</f>
        <v/>
      </c>
      <c r="H8837" s="7" t="str">
        <f>IF('Payments Export'!B8841="","",G8837-F8837)</f>
        <v/>
      </c>
      <c r="I8837" s="3" t="str">
        <f>IF(C8837&lt;&gt;"",_xlfn.XLOOKUP(IFERROR(VALUE(C8837),C8837),'Items database'!A:A,'Items database'!B:B),(_xlfn.XLOOKUP(LEFT(E8837,3),Services,Services,"")))</f>
        <v/>
      </c>
      <c r="J8837" s="3" t="str">
        <f t="shared" si="277"/>
        <v/>
      </c>
    </row>
    <row r="8838" spans="1:10" x14ac:dyDescent="0.35">
      <c r="A8838" s="7" t="str">
        <f>IF('Payments Export'!A8842="","",'Payments Export'!A8842)</f>
        <v/>
      </c>
      <c r="B8838" s="7" t="str">
        <f>IF('Payments Export'!A8842="","",'Payments Export'!B8842)</f>
        <v/>
      </c>
      <c r="C8838" s="7" t="str">
        <f>IF(IFERROR(VALUE('Payments Export'!H8842),'Payments Export'!H8842)&lt;&gt;0,IFERROR(VALUE('Payments Export'!H8842),'Payments Export'!H8842),"")</f>
        <v/>
      </c>
      <c r="D8838" s="7" t="str">
        <f>IF('Payments Export'!I8842="","",'Payments Export'!I8842)</f>
        <v/>
      </c>
      <c r="E8838" s="7" t="str">
        <f t="shared" si="276"/>
        <v/>
      </c>
      <c r="F8838" s="7" t="str">
        <f>IF('Payments Export'!A8842="","",'Payments Export'!N8842)</f>
        <v/>
      </c>
      <c r="G8838" s="7" t="str">
        <f>IF('Payments Export'!A8842="","",'Payments Export'!O8842)</f>
        <v/>
      </c>
      <c r="H8838" s="7" t="str">
        <f>IF('Payments Export'!B8842="","",G8838-F8838)</f>
        <v/>
      </c>
      <c r="I8838" s="3" t="str">
        <f>IF(C8838&lt;&gt;"",_xlfn.XLOOKUP(IFERROR(VALUE(C8838),C8838),'Items database'!A:A,'Items database'!B:B),(_xlfn.XLOOKUP(LEFT(E8838,3),Services,Services,"")))</f>
        <v/>
      </c>
      <c r="J8838" s="3" t="str">
        <f t="shared" si="277"/>
        <v/>
      </c>
    </row>
    <row r="8839" spans="1:10" x14ac:dyDescent="0.35">
      <c r="A8839" s="7" t="str">
        <f>IF('Payments Export'!A8843="","",'Payments Export'!A8843)</f>
        <v/>
      </c>
      <c r="B8839" s="7" t="str">
        <f>IF('Payments Export'!A8843="","",'Payments Export'!B8843)</f>
        <v/>
      </c>
      <c r="C8839" s="7" t="str">
        <f>IF(IFERROR(VALUE('Payments Export'!H8843),'Payments Export'!H8843)&lt;&gt;0,IFERROR(VALUE('Payments Export'!H8843),'Payments Export'!H8843),"")</f>
        <v/>
      </c>
      <c r="D8839" s="7" t="str">
        <f>IF('Payments Export'!I8843="","",'Payments Export'!I8843)</f>
        <v/>
      </c>
      <c r="E8839" s="7" t="str">
        <f t="shared" si="276"/>
        <v/>
      </c>
      <c r="F8839" s="7" t="str">
        <f>IF('Payments Export'!A8843="","",'Payments Export'!N8843)</f>
        <v/>
      </c>
      <c r="G8839" s="7" t="str">
        <f>IF('Payments Export'!A8843="","",'Payments Export'!O8843)</f>
        <v/>
      </c>
      <c r="H8839" s="7" t="str">
        <f>IF('Payments Export'!B8843="","",G8839-F8839)</f>
        <v/>
      </c>
      <c r="I8839" s="3" t="str">
        <f>IF(C8839&lt;&gt;"",_xlfn.XLOOKUP(IFERROR(VALUE(C8839),C8839),'Items database'!A:A,'Items database'!B:B),(_xlfn.XLOOKUP(LEFT(E8839,3),Services,Services,"")))</f>
        <v/>
      </c>
      <c r="J8839" s="3" t="str">
        <f t="shared" si="277"/>
        <v/>
      </c>
    </row>
    <row r="8840" spans="1:10" x14ac:dyDescent="0.35">
      <c r="A8840" s="7" t="str">
        <f>IF('Payments Export'!A8844="","",'Payments Export'!A8844)</f>
        <v/>
      </c>
      <c r="B8840" s="7" t="str">
        <f>IF('Payments Export'!A8844="","",'Payments Export'!B8844)</f>
        <v/>
      </c>
      <c r="C8840" s="7" t="str">
        <f>IF(IFERROR(VALUE('Payments Export'!H8844),'Payments Export'!H8844)&lt;&gt;0,IFERROR(VALUE('Payments Export'!H8844),'Payments Export'!H8844),"")</f>
        <v/>
      </c>
      <c r="D8840" s="7" t="str">
        <f>IF('Payments Export'!I8844="","",'Payments Export'!I8844)</f>
        <v/>
      </c>
      <c r="E8840" s="7" t="str">
        <f t="shared" si="276"/>
        <v/>
      </c>
      <c r="F8840" s="7" t="str">
        <f>IF('Payments Export'!A8844="","",'Payments Export'!N8844)</f>
        <v/>
      </c>
      <c r="G8840" s="7" t="str">
        <f>IF('Payments Export'!A8844="","",'Payments Export'!O8844)</f>
        <v/>
      </c>
      <c r="H8840" s="7" t="str">
        <f>IF('Payments Export'!B8844="","",G8840-F8840)</f>
        <v/>
      </c>
      <c r="I8840" s="3" t="str">
        <f>IF(C8840&lt;&gt;"",_xlfn.XLOOKUP(IFERROR(VALUE(C8840),C8840),'Items database'!A:A,'Items database'!B:B),(_xlfn.XLOOKUP(LEFT(E8840,3),Services,Services,"")))</f>
        <v/>
      </c>
      <c r="J8840" s="3" t="str">
        <f t="shared" si="277"/>
        <v/>
      </c>
    </row>
    <row r="8841" spans="1:10" x14ac:dyDescent="0.35">
      <c r="A8841" s="7" t="str">
        <f>IF('Payments Export'!A8845="","",'Payments Export'!A8845)</f>
        <v/>
      </c>
      <c r="B8841" s="7" t="str">
        <f>IF('Payments Export'!A8845="","",'Payments Export'!B8845)</f>
        <v/>
      </c>
      <c r="C8841" s="7" t="str">
        <f>IF(IFERROR(VALUE('Payments Export'!H8845),'Payments Export'!H8845)&lt;&gt;0,IFERROR(VALUE('Payments Export'!H8845),'Payments Export'!H8845),"")</f>
        <v/>
      </c>
      <c r="D8841" s="7" t="str">
        <f>IF('Payments Export'!I8845="","",'Payments Export'!I8845)</f>
        <v/>
      </c>
      <c r="E8841" s="7" t="str">
        <f t="shared" si="276"/>
        <v/>
      </c>
      <c r="F8841" s="7" t="str">
        <f>IF('Payments Export'!A8845="","",'Payments Export'!N8845)</f>
        <v/>
      </c>
      <c r="G8841" s="7" t="str">
        <f>IF('Payments Export'!A8845="","",'Payments Export'!O8845)</f>
        <v/>
      </c>
      <c r="H8841" s="7" t="str">
        <f>IF('Payments Export'!B8845="","",G8841-F8841)</f>
        <v/>
      </c>
      <c r="I8841" s="3" t="str">
        <f>IF(C8841&lt;&gt;"",_xlfn.XLOOKUP(IFERROR(VALUE(C8841),C8841),'Items database'!A:A,'Items database'!B:B),(_xlfn.XLOOKUP(LEFT(E8841,3),Services,Services,"")))</f>
        <v/>
      </c>
      <c r="J8841" s="3" t="str">
        <f t="shared" si="277"/>
        <v/>
      </c>
    </row>
    <row r="8842" spans="1:10" x14ac:dyDescent="0.35">
      <c r="A8842" s="7" t="str">
        <f>IF('Payments Export'!A8846="","",'Payments Export'!A8846)</f>
        <v/>
      </c>
      <c r="B8842" s="7" t="str">
        <f>IF('Payments Export'!A8846="","",'Payments Export'!B8846)</f>
        <v/>
      </c>
      <c r="C8842" s="7" t="str">
        <f>IF(IFERROR(VALUE('Payments Export'!H8846),'Payments Export'!H8846)&lt;&gt;0,IFERROR(VALUE('Payments Export'!H8846),'Payments Export'!H8846),"")</f>
        <v/>
      </c>
      <c r="D8842" s="7" t="str">
        <f>IF('Payments Export'!I8846="","",'Payments Export'!I8846)</f>
        <v/>
      </c>
      <c r="E8842" s="7" t="str">
        <f t="shared" si="276"/>
        <v/>
      </c>
      <c r="F8842" s="7" t="str">
        <f>IF('Payments Export'!A8846="","",'Payments Export'!N8846)</f>
        <v/>
      </c>
      <c r="G8842" s="7" t="str">
        <f>IF('Payments Export'!A8846="","",'Payments Export'!O8846)</f>
        <v/>
      </c>
      <c r="H8842" s="7" t="str">
        <f>IF('Payments Export'!B8846="","",G8842-F8842)</f>
        <v/>
      </c>
      <c r="I8842" s="3" t="str">
        <f>IF(C8842&lt;&gt;"",_xlfn.XLOOKUP(IFERROR(VALUE(C8842),C8842),'Items database'!A:A,'Items database'!B:B),(_xlfn.XLOOKUP(LEFT(E8842,3),Services,Services,"")))</f>
        <v/>
      </c>
      <c r="J8842" s="3" t="str">
        <f t="shared" si="277"/>
        <v/>
      </c>
    </row>
    <row r="8843" spans="1:10" x14ac:dyDescent="0.35">
      <c r="A8843" s="7" t="str">
        <f>IF('Payments Export'!A8847="","",'Payments Export'!A8847)</f>
        <v/>
      </c>
      <c r="B8843" s="7" t="str">
        <f>IF('Payments Export'!A8847="","",'Payments Export'!B8847)</f>
        <v/>
      </c>
      <c r="C8843" s="7" t="str">
        <f>IF(IFERROR(VALUE('Payments Export'!H8847),'Payments Export'!H8847)&lt;&gt;0,IFERROR(VALUE('Payments Export'!H8847),'Payments Export'!H8847),"")</f>
        <v/>
      </c>
      <c r="D8843" s="7" t="str">
        <f>IF('Payments Export'!I8847="","",'Payments Export'!I8847)</f>
        <v/>
      </c>
      <c r="E8843" s="7" t="str">
        <f t="shared" si="276"/>
        <v/>
      </c>
      <c r="F8843" s="7" t="str">
        <f>IF('Payments Export'!A8847="","",'Payments Export'!N8847)</f>
        <v/>
      </c>
      <c r="G8843" s="7" t="str">
        <f>IF('Payments Export'!A8847="","",'Payments Export'!O8847)</f>
        <v/>
      </c>
      <c r="H8843" s="7" t="str">
        <f>IF('Payments Export'!B8847="","",G8843-F8843)</f>
        <v/>
      </c>
      <c r="I8843" s="3" t="str">
        <f>IF(C8843&lt;&gt;"",_xlfn.XLOOKUP(IFERROR(VALUE(C8843),C8843),'Items database'!A:A,'Items database'!B:B),(_xlfn.XLOOKUP(LEFT(E8843,3),Services,Services,"")))</f>
        <v/>
      </c>
      <c r="J8843" s="3" t="str">
        <f t="shared" si="277"/>
        <v/>
      </c>
    </row>
    <row r="8844" spans="1:10" x14ac:dyDescent="0.35">
      <c r="A8844" s="7" t="str">
        <f>IF('Payments Export'!A8848="","",'Payments Export'!A8848)</f>
        <v/>
      </c>
      <c r="B8844" s="7" t="str">
        <f>IF('Payments Export'!A8848="","",'Payments Export'!B8848)</f>
        <v/>
      </c>
      <c r="C8844" s="7" t="str">
        <f>IF(IFERROR(VALUE('Payments Export'!H8848),'Payments Export'!H8848)&lt;&gt;0,IFERROR(VALUE('Payments Export'!H8848),'Payments Export'!H8848),"")</f>
        <v/>
      </c>
      <c r="D8844" s="7" t="str">
        <f>IF('Payments Export'!I8848="","",'Payments Export'!I8848)</f>
        <v/>
      </c>
      <c r="E8844" s="7" t="str">
        <f t="shared" si="276"/>
        <v/>
      </c>
      <c r="F8844" s="7" t="str">
        <f>IF('Payments Export'!A8848="","",'Payments Export'!N8848)</f>
        <v/>
      </c>
      <c r="G8844" s="7" t="str">
        <f>IF('Payments Export'!A8848="","",'Payments Export'!O8848)</f>
        <v/>
      </c>
      <c r="H8844" s="7" t="str">
        <f>IF('Payments Export'!B8848="","",G8844-F8844)</f>
        <v/>
      </c>
      <c r="I8844" s="3" t="str">
        <f>IF(C8844&lt;&gt;"",_xlfn.XLOOKUP(IFERROR(VALUE(C8844),C8844),'Items database'!A:A,'Items database'!B:B),(_xlfn.XLOOKUP(LEFT(E8844,3),Services,Services,"")))</f>
        <v/>
      </c>
      <c r="J8844" s="3" t="str">
        <f t="shared" si="277"/>
        <v/>
      </c>
    </row>
    <row r="8845" spans="1:10" x14ac:dyDescent="0.35">
      <c r="A8845" s="7" t="str">
        <f>IF('Payments Export'!A8849="","",'Payments Export'!A8849)</f>
        <v/>
      </c>
      <c r="B8845" s="7" t="str">
        <f>IF('Payments Export'!A8849="","",'Payments Export'!B8849)</f>
        <v/>
      </c>
      <c r="C8845" s="7" t="str">
        <f>IF(IFERROR(VALUE('Payments Export'!H8849),'Payments Export'!H8849)&lt;&gt;0,IFERROR(VALUE('Payments Export'!H8849),'Payments Export'!H8849),"")</f>
        <v/>
      </c>
      <c r="D8845" s="7" t="str">
        <f>IF('Payments Export'!I8849="","",'Payments Export'!I8849)</f>
        <v/>
      </c>
      <c r="E8845" s="7" t="str">
        <f t="shared" si="276"/>
        <v/>
      </c>
      <c r="F8845" s="7" t="str">
        <f>IF('Payments Export'!A8849="","",'Payments Export'!N8849)</f>
        <v/>
      </c>
      <c r="G8845" s="7" t="str">
        <f>IF('Payments Export'!A8849="","",'Payments Export'!O8849)</f>
        <v/>
      </c>
      <c r="H8845" s="7" t="str">
        <f>IF('Payments Export'!B8849="","",G8845-F8845)</f>
        <v/>
      </c>
      <c r="I8845" s="3" t="str">
        <f>IF(C8845&lt;&gt;"",_xlfn.XLOOKUP(IFERROR(VALUE(C8845),C8845),'Items database'!A:A,'Items database'!B:B),(_xlfn.XLOOKUP(LEFT(E8845,3),Services,Services,"")))</f>
        <v/>
      </c>
      <c r="J8845" s="3" t="str">
        <f t="shared" si="277"/>
        <v/>
      </c>
    </row>
    <row r="8846" spans="1:10" x14ac:dyDescent="0.35">
      <c r="A8846" s="7" t="str">
        <f>IF('Payments Export'!A8850="","",'Payments Export'!A8850)</f>
        <v/>
      </c>
      <c r="B8846" s="7" t="str">
        <f>IF('Payments Export'!A8850="","",'Payments Export'!B8850)</f>
        <v/>
      </c>
      <c r="C8846" s="7" t="str">
        <f>IF(IFERROR(VALUE('Payments Export'!H8850),'Payments Export'!H8850)&lt;&gt;0,IFERROR(VALUE('Payments Export'!H8850),'Payments Export'!H8850),"")</f>
        <v/>
      </c>
      <c r="D8846" s="7" t="str">
        <f>IF('Payments Export'!I8850="","",'Payments Export'!I8850)</f>
        <v/>
      </c>
      <c r="E8846" s="7" t="str">
        <f t="shared" si="276"/>
        <v/>
      </c>
      <c r="F8846" s="7" t="str">
        <f>IF('Payments Export'!A8850="","",'Payments Export'!N8850)</f>
        <v/>
      </c>
      <c r="G8846" s="7" t="str">
        <f>IF('Payments Export'!A8850="","",'Payments Export'!O8850)</f>
        <v/>
      </c>
      <c r="H8846" s="7" t="str">
        <f>IF('Payments Export'!B8850="","",G8846-F8846)</f>
        <v/>
      </c>
      <c r="I8846" s="3" t="str">
        <f>IF(C8846&lt;&gt;"",_xlfn.XLOOKUP(IFERROR(VALUE(C8846),C8846),'Items database'!A:A,'Items database'!B:B),(_xlfn.XLOOKUP(LEFT(E8846,3),Services,Services,"")))</f>
        <v/>
      </c>
      <c r="J8846" s="3" t="str">
        <f t="shared" si="277"/>
        <v/>
      </c>
    </row>
    <row r="8847" spans="1:10" x14ac:dyDescent="0.35">
      <c r="A8847" s="7" t="str">
        <f>IF('Payments Export'!A8851="","",'Payments Export'!A8851)</f>
        <v/>
      </c>
      <c r="B8847" s="7" t="str">
        <f>IF('Payments Export'!A8851="","",'Payments Export'!B8851)</f>
        <v/>
      </c>
      <c r="C8847" s="7" t="str">
        <f>IF(IFERROR(VALUE('Payments Export'!H8851),'Payments Export'!H8851)&lt;&gt;0,IFERROR(VALUE('Payments Export'!H8851),'Payments Export'!H8851),"")</f>
        <v/>
      </c>
      <c r="D8847" s="7" t="str">
        <f>IF('Payments Export'!I8851="","",'Payments Export'!I8851)</f>
        <v/>
      </c>
      <c r="E8847" s="7" t="str">
        <f t="shared" si="276"/>
        <v/>
      </c>
      <c r="F8847" s="7" t="str">
        <f>IF('Payments Export'!A8851="","",'Payments Export'!N8851)</f>
        <v/>
      </c>
      <c r="G8847" s="7" t="str">
        <f>IF('Payments Export'!A8851="","",'Payments Export'!O8851)</f>
        <v/>
      </c>
      <c r="H8847" s="7" t="str">
        <f>IF('Payments Export'!B8851="","",G8847-F8847)</f>
        <v/>
      </c>
      <c r="I8847" s="3" t="str">
        <f>IF(C8847&lt;&gt;"",_xlfn.XLOOKUP(IFERROR(VALUE(C8847),C8847),'Items database'!A:A,'Items database'!B:B),(_xlfn.XLOOKUP(LEFT(E8847,3),Services,Services,"")))</f>
        <v/>
      </c>
      <c r="J8847" s="3" t="str">
        <f t="shared" si="277"/>
        <v/>
      </c>
    </row>
    <row r="8848" spans="1:10" x14ac:dyDescent="0.35">
      <c r="A8848" s="7" t="str">
        <f>IF('Payments Export'!A8852="","",'Payments Export'!A8852)</f>
        <v/>
      </c>
      <c r="B8848" s="7" t="str">
        <f>IF('Payments Export'!A8852="","",'Payments Export'!B8852)</f>
        <v/>
      </c>
      <c r="C8848" s="7" t="str">
        <f>IF(IFERROR(VALUE('Payments Export'!H8852),'Payments Export'!H8852)&lt;&gt;0,IFERROR(VALUE('Payments Export'!H8852),'Payments Export'!H8852),"")</f>
        <v/>
      </c>
      <c r="D8848" s="7" t="str">
        <f>IF('Payments Export'!I8852="","",'Payments Export'!I8852)</f>
        <v/>
      </c>
      <c r="E8848" s="7" t="str">
        <f t="shared" si="276"/>
        <v/>
      </c>
      <c r="F8848" s="7" t="str">
        <f>IF('Payments Export'!A8852="","",'Payments Export'!N8852)</f>
        <v/>
      </c>
      <c r="G8848" s="7" t="str">
        <f>IF('Payments Export'!A8852="","",'Payments Export'!O8852)</f>
        <v/>
      </c>
      <c r="H8848" s="7" t="str">
        <f>IF('Payments Export'!B8852="","",G8848-F8848)</f>
        <v/>
      </c>
      <c r="I8848" s="3" t="str">
        <f>IF(C8848&lt;&gt;"",_xlfn.XLOOKUP(IFERROR(VALUE(C8848),C8848),'Items database'!A:A,'Items database'!B:B),(_xlfn.XLOOKUP(LEFT(E8848,3),Services,Services,"")))</f>
        <v/>
      </c>
      <c r="J8848" s="3" t="str">
        <f t="shared" si="277"/>
        <v/>
      </c>
    </row>
    <row r="8849" spans="1:10" x14ac:dyDescent="0.35">
      <c r="A8849" s="7" t="str">
        <f>IF('Payments Export'!A8853="","",'Payments Export'!A8853)</f>
        <v/>
      </c>
      <c r="B8849" s="7" t="str">
        <f>IF('Payments Export'!A8853="","",'Payments Export'!B8853)</f>
        <v/>
      </c>
      <c r="C8849" s="7" t="str">
        <f>IF(IFERROR(VALUE('Payments Export'!H8853),'Payments Export'!H8853)&lt;&gt;0,IFERROR(VALUE('Payments Export'!H8853),'Payments Export'!H8853),"")</f>
        <v/>
      </c>
      <c r="D8849" s="7" t="str">
        <f>IF('Payments Export'!I8853="","",'Payments Export'!I8853)</f>
        <v/>
      </c>
      <c r="E8849" s="7" t="str">
        <f t="shared" si="276"/>
        <v/>
      </c>
      <c r="F8849" s="7" t="str">
        <f>IF('Payments Export'!A8853="","",'Payments Export'!N8853)</f>
        <v/>
      </c>
      <c r="G8849" s="7" t="str">
        <f>IF('Payments Export'!A8853="","",'Payments Export'!O8853)</f>
        <v/>
      </c>
      <c r="H8849" s="7" t="str">
        <f>IF('Payments Export'!B8853="","",G8849-F8849)</f>
        <v/>
      </c>
      <c r="I8849" s="3" t="str">
        <f>IF(C8849&lt;&gt;"",_xlfn.XLOOKUP(IFERROR(VALUE(C8849),C8849),'Items database'!A:A,'Items database'!B:B),(_xlfn.XLOOKUP(LEFT(E8849,3),Services,Services,"")))</f>
        <v/>
      </c>
      <c r="J8849" s="3" t="str">
        <f t="shared" si="277"/>
        <v/>
      </c>
    </row>
    <row r="8850" spans="1:10" x14ac:dyDescent="0.35">
      <c r="A8850" s="7" t="str">
        <f>IF('Payments Export'!A8854="","",'Payments Export'!A8854)</f>
        <v/>
      </c>
      <c r="B8850" s="7" t="str">
        <f>IF('Payments Export'!A8854="","",'Payments Export'!B8854)</f>
        <v/>
      </c>
      <c r="C8850" s="7" t="str">
        <f>IF(IFERROR(VALUE('Payments Export'!H8854),'Payments Export'!H8854)&lt;&gt;0,IFERROR(VALUE('Payments Export'!H8854),'Payments Export'!H8854),"")</f>
        <v/>
      </c>
      <c r="D8850" s="7" t="str">
        <f>IF('Payments Export'!I8854="","",'Payments Export'!I8854)</f>
        <v/>
      </c>
      <c r="E8850" s="7" t="str">
        <f t="shared" si="276"/>
        <v/>
      </c>
      <c r="F8850" s="7" t="str">
        <f>IF('Payments Export'!A8854="","",'Payments Export'!N8854)</f>
        <v/>
      </c>
      <c r="G8850" s="7" t="str">
        <f>IF('Payments Export'!A8854="","",'Payments Export'!O8854)</f>
        <v/>
      </c>
      <c r="H8850" s="7" t="str">
        <f>IF('Payments Export'!B8854="","",G8850-F8850)</f>
        <v/>
      </c>
      <c r="I8850" s="3" t="str">
        <f>IF(C8850&lt;&gt;"",_xlfn.XLOOKUP(IFERROR(VALUE(C8850),C8850),'Items database'!A:A,'Items database'!B:B),(_xlfn.XLOOKUP(LEFT(E8850,3),Services,Services,"")))</f>
        <v/>
      </c>
      <c r="J8850" s="3" t="str">
        <f t="shared" si="277"/>
        <v/>
      </c>
    </row>
    <row r="8851" spans="1:10" x14ac:dyDescent="0.35">
      <c r="A8851" s="7" t="str">
        <f>IF('Payments Export'!A8855="","",'Payments Export'!A8855)</f>
        <v/>
      </c>
      <c r="B8851" s="7" t="str">
        <f>IF('Payments Export'!A8855="","",'Payments Export'!B8855)</f>
        <v/>
      </c>
      <c r="C8851" s="7" t="str">
        <f>IF(IFERROR(VALUE('Payments Export'!H8855),'Payments Export'!H8855)&lt;&gt;0,IFERROR(VALUE('Payments Export'!H8855),'Payments Export'!H8855),"")</f>
        <v/>
      </c>
      <c r="D8851" s="7" t="str">
        <f>IF('Payments Export'!I8855="","",'Payments Export'!I8855)</f>
        <v/>
      </c>
      <c r="E8851" s="7" t="str">
        <f t="shared" si="276"/>
        <v/>
      </c>
      <c r="F8851" s="7" t="str">
        <f>IF('Payments Export'!A8855="","",'Payments Export'!N8855)</f>
        <v/>
      </c>
      <c r="G8851" s="7" t="str">
        <f>IF('Payments Export'!A8855="","",'Payments Export'!O8855)</f>
        <v/>
      </c>
      <c r="H8851" s="7" t="str">
        <f>IF('Payments Export'!B8855="","",G8851-F8851)</f>
        <v/>
      </c>
      <c r="I8851" s="3" t="str">
        <f>IF(C8851&lt;&gt;"",_xlfn.XLOOKUP(IFERROR(VALUE(C8851),C8851),'Items database'!A:A,'Items database'!B:B),(_xlfn.XLOOKUP(LEFT(E8851,3),Services,Services,"")))</f>
        <v/>
      </c>
      <c r="J8851" s="3" t="str">
        <f t="shared" si="277"/>
        <v/>
      </c>
    </row>
    <row r="8852" spans="1:10" x14ac:dyDescent="0.35">
      <c r="A8852" s="7" t="str">
        <f>IF('Payments Export'!A8856="","",'Payments Export'!A8856)</f>
        <v/>
      </c>
      <c r="B8852" s="7" t="str">
        <f>IF('Payments Export'!A8856="","",'Payments Export'!B8856)</f>
        <v/>
      </c>
      <c r="C8852" s="7" t="str">
        <f>IF(IFERROR(VALUE('Payments Export'!H8856),'Payments Export'!H8856)&lt;&gt;0,IFERROR(VALUE('Payments Export'!H8856),'Payments Export'!H8856),"")</f>
        <v/>
      </c>
      <c r="D8852" s="7" t="str">
        <f>IF('Payments Export'!I8856="","",'Payments Export'!I8856)</f>
        <v/>
      </c>
      <c r="E8852" s="7" t="str">
        <f t="shared" si="276"/>
        <v/>
      </c>
      <c r="F8852" s="7" t="str">
        <f>IF('Payments Export'!A8856="","",'Payments Export'!N8856)</f>
        <v/>
      </c>
      <c r="G8852" s="7" t="str">
        <f>IF('Payments Export'!A8856="","",'Payments Export'!O8856)</f>
        <v/>
      </c>
      <c r="H8852" s="7" t="str">
        <f>IF('Payments Export'!B8856="","",G8852-F8852)</f>
        <v/>
      </c>
      <c r="I8852" s="3" t="str">
        <f>IF(C8852&lt;&gt;"",_xlfn.XLOOKUP(IFERROR(VALUE(C8852),C8852),'Items database'!A:A,'Items database'!B:B),(_xlfn.XLOOKUP(LEFT(E8852,3),Services,Services,"")))</f>
        <v/>
      </c>
      <c r="J8852" s="3" t="str">
        <f t="shared" si="277"/>
        <v/>
      </c>
    </row>
    <row r="8853" spans="1:10" x14ac:dyDescent="0.35">
      <c r="A8853" s="7" t="str">
        <f>IF('Payments Export'!A8857="","",'Payments Export'!A8857)</f>
        <v/>
      </c>
      <c r="B8853" s="7" t="str">
        <f>IF('Payments Export'!A8857="","",'Payments Export'!B8857)</f>
        <v/>
      </c>
      <c r="C8853" s="7" t="str">
        <f>IF(IFERROR(VALUE('Payments Export'!H8857),'Payments Export'!H8857)&lt;&gt;0,IFERROR(VALUE('Payments Export'!H8857),'Payments Export'!H8857),"")</f>
        <v/>
      </c>
      <c r="D8853" s="7" t="str">
        <f>IF('Payments Export'!I8857="","",'Payments Export'!I8857)</f>
        <v/>
      </c>
      <c r="E8853" s="7" t="str">
        <f t="shared" si="276"/>
        <v/>
      </c>
      <c r="F8853" s="7" t="str">
        <f>IF('Payments Export'!A8857="","",'Payments Export'!N8857)</f>
        <v/>
      </c>
      <c r="G8853" s="7" t="str">
        <f>IF('Payments Export'!A8857="","",'Payments Export'!O8857)</f>
        <v/>
      </c>
      <c r="H8853" s="7" t="str">
        <f>IF('Payments Export'!B8857="","",G8853-F8853)</f>
        <v/>
      </c>
      <c r="I8853" s="3" t="str">
        <f>IF(C8853&lt;&gt;"",_xlfn.XLOOKUP(IFERROR(VALUE(C8853),C8853),'Items database'!A:A,'Items database'!B:B),(_xlfn.XLOOKUP(LEFT(E8853,3),Services,Services,"")))</f>
        <v/>
      </c>
      <c r="J8853" s="3" t="str">
        <f t="shared" si="277"/>
        <v/>
      </c>
    </row>
    <row r="8854" spans="1:10" x14ac:dyDescent="0.35">
      <c r="A8854" s="7" t="str">
        <f>IF('Payments Export'!A8858="","",'Payments Export'!A8858)</f>
        <v/>
      </c>
      <c r="B8854" s="7" t="str">
        <f>IF('Payments Export'!A8858="","",'Payments Export'!B8858)</f>
        <v/>
      </c>
      <c r="C8854" s="7" t="str">
        <f>IF(IFERROR(VALUE('Payments Export'!H8858),'Payments Export'!H8858)&lt;&gt;0,IFERROR(VALUE('Payments Export'!H8858),'Payments Export'!H8858),"")</f>
        <v/>
      </c>
      <c r="D8854" s="7" t="str">
        <f>IF('Payments Export'!I8858="","",'Payments Export'!I8858)</f>
        <v/>
      </c>
      <c r="E8854" s="7" t="str">
        <f t="shared" si="276"/>
        <v/>
      </c>
      <c r="F8854" s="7" t="str">
        <f>IF('Payments Export'!A8858="","",'Payments Export'!N8858)</f>
        <v/>
      </c>
      <c r="G8854" s="7" t="str">
        <f>IF('Payments Export'!A8858="","",'Payments Export'!O8858)</f>
        <v/>
      </c>
      <c r="H8854" s="7" t="str">
        <f>IF('Payments Export'!B8858="","",G8854-F8854)</f>
        <v/>
      </c>
      <c r="I8854" s="3" t="str">
        <f>IF(C8854&lt;&gt;"",_xlfn.XLOOKUP(IFERROR(VALUE(C8854),C8854),'Items database'!A:A,'Items database'!B:B),(_xlfn.XLOOKUP(LEFT(E8854,3),Services,Services,"")))</f>
        <v/>
      </c>
      <c r="J8854" s="3" t="str">
        <f t="shared" si="277"/>
        <v/>
      </c>
    </row>
    <row r="8855" spans="1:10" x14ac:dyDescent="0.35">
      <c r="A8855" s="7" t="str">
        <f>IF('Payments Export'!A8859="","",'Payments Export'!A8859)</f>
        <v/>
      </c>
      <c r="B8855" s="7" t="str">
        <f>IF('Payments Export'!A8859="","",'Payments Export'!B8859)</f>
        <v/>
      </c>
      <c r="C8855" s="7" t="str">
        <f>IF(IFERROR(VALUE('Payments Export'!H8859),'Payments Export'!H8859)&lt;&gt;0,IFERROR(VALUE('Payments Export'!H8859),'Payments Export'!H8859),"")</f>
        <v/>
      </c>
      <c r="D8855" s="7" t="str">
        <f>IF('Payments Export'!I8859="","",'Payments Export'!I8859)</f>
        <v/>
      </c>
      <c r="E8855" s="7" t="str">
        <f t="shared" si="276"/>
        <v/>
      </c>
      <c r="F8855" s="7" t="str">
        <f>IF('Payments Export'!A8859="","",'Payments Export'!N8859)</f>
        <v/>
      </c>
      <c r="G8855" s="7" t="str">
        <f>IF('Payments Export'!A8859="","",'Payments Export'!O8859)</f>
        <v/>
      </c>
      <c r="H8855" s="7" t="str">
        <f>IF('Payments Export'!B8859="","",G8855-F8855)</f>
        <v/>
      </c>
      <c r="I8855" s="3" t="str">
        <f>IF(C8855&lt;&gt;"",_xlfn.XLOOKUP(IFERROR(VALUE(C8855),C8855),'Items database'!A:A,'Items database'!B:B),(_xlfn.XLOOKUP(LEFT(E8855,3),Services,Services,"")))</f>
        <v/>
      </c>
      <c r="J8855" s="3" t="str">
        <f t="shared" si="277"/>
        <v/>
      </c>
    </row>
    <row r="8856" spans="1:10" x14ac:dyDescent="0.35">
      <c r="A8856" s="7" t="str">
        <f>IF('Payments Export'!A8860="","",'Payments Export'!A8860)</f>
        <v/>
      </c>
      <c r="B8856" s="7" t="str">
        <f>IF('Payments Export'!A8860="","",'Payments Export'!B8860)</f>
        <v/>
      </c>
      <c r="C8856" s="7" t="str">
        <f>IF(IFERROR(VALUE('Payments Export'!H8860),'Payments Export'!H8860)&lt;&gt;0,IFERROR(VALUE('Payments Export'!H8860),'Payments Export'!H8860),"")</f>
        <v/>
      </c>
      <c r="D8856" s="7" t="str">
        <f>IF('Payments Export'!I8860="","",'Payments Export'!I8860)</f>
        <v/>
      </c>
      <c r="E8856" s="7" t="str">
        <f t="shared" si="276"/>
        <v/>
      </c>
      <c r="F8856" s="7" t="str">
        <f>IF('Payments Export'!A8860="","",'Payments Export'!N8860)</f>
        <v/>
      </c>
      <c r="G8856" s="7" t="str">
        <f>IF('Payments Export'!A8860="","",'Payments Export'!O8860)</f>
        <v/>
      </c>
      <c r="H8856" s="7" t="str">
        <f>IF('Payments Export'!B8860="","",G8856-F8856)</f>
        <v/>
      </c>
      <c r="I8856" s="3" t="str">
        <f>IF(C8856&lt;&gt;"",_xlfn.XLOOKUP(IFERROR(VALUE(C8856),C8856),'Items database'!A:A,'Items database'!B:B),(_xlfn.XLOOKUP(LEFT(E8856,3),Services,Services,"")))</f>
        <v/>
      </c>
      <c r="J8856" s="3" t="str">
        <f t="shared" si="277"/>
        <v/>
      </c>
    </row>
    <row r="8857" spans="1:10" x14ac:dyDescent="0.35">
      <c r="A8857" s="7" t="str">
        <f>IF('Payments Export'!A8861="","",'Payments Export'!A8861)</f>
        <v/>
      </c>
      <c r="B8857" s="7" t="str">
        <f>IF('Payments Export'!A8861="","",'Payments Export'!B8861)</f>
        <v/>
      </c>
      <c r="C8857" s="7" t="str">
        <f>IF(IFERROR(VALUE('Payments Export'!H8861),'Payments Export'!H8861)&lt;&gt;0,IFERROR(VALUE('Payments Export'!H8861),'Payments Export'!H8861),"")</f>
        <v/>
      </c>
      <c r="D8857" s="7" t="str">
        <f>IF('Payments Export'!I8861="","",'Payments Export'!I8861)</f>
        <v/>
      </c>
      <c r="E8857" s="7" t="str">
        <f t="shared" si="276"/>
        <v/>
      </c>
      <c r="F8857" s="7" t="str">
        <f>IF('Payments Export'!A8861="","",'Payments Export'!N8861)</f>
        <v/>
      </c>
      <c r="G8857" s="7" t="str">
        <f>IF('Payments Export'!A8861="","",'Payments Export'!O8861)</f>
        <v/>
      </c>
      <c r="H8857" s="7" t="str">
        <f>IF('Payments Export'!B8861="","",G8857-F8857)</f>
        <v/>
      </c>
      <c r="I8857" s="3" t="str">
        <f>IF(C8857&lt;&gt;"",_xlfn.XLOOKUP(IFERROR(VALUE(C8857),C8857),'Items database'!A:A,'Items database'!B:B),(_xlfn.XLOOKUP(LEFT(E8857,3),Services,Services,"")))</f>
        <v/>
      </c>
      <c r="J8857" s="3" t="str">
        <f t="shared" si="277"/>
        <v/>
      </c>
    </row>
    <row r="8858" spans="1:10" x14ac:dyDescent="0.35">
      <c r="A8858" s="7" t="str">
        <f>IF('Payments Export'!A8862="","",'Payments Export'!A8862)</f>
        <v/>
      </c>
      <c r="B8858" s="7" t="str">
        <f>IF('Payments Export'!A8862="","",'Payments Export'!B8862)</f>
        <v/>
      </c>
      <c r="C8858" s="7" t="str">
        <f>IF(IFERROR(VALUE('Payments Export'!H8862),'Payments Export'!H8862)&lt;&gt;0,IFERROR(VALUE('Payments Export'!H8862),'Payments Export'!H8862),"")</f>
        <v/>
      </c>
      <c r="D8858" s="7" t="str">
        <f>IF('Payments Export'!I8862="","",'Payments Export'!I8862)</f>
        <v/>
      </c>
      <c r="E8858" s="7" t="str">
        <f t="shared" si="276"/>
        <v/>
      </c>
      <c r="F8858" s="7" t="str">
        <f>IF('Payments Export'!A8862="","",'Payments Export'!N8862)</f>
        <v/>
      </c>
      <c r="G8858" s="7" t="str">
        <f>IF('Payments Export'!A8862="","",'Payments Export'!O8862)</f>
        <v/>
      </c>
      <c r="H8858" s="7" t="str">
        <f>IF('Payments Export'!B8862="","",G8858-F8858)</f>
        <v/>
      </c>
      <c r="I8858" s="3" t="str">
        <f>IF(C8858&lt;&gt;"",_xlfn.XLOOKUP(IFERROR(VALUE(C8858),C8858),'Items database'!A:A,'Items database'!B:B),(_xlfn.XLOOKUP(LEFT(E8858,3),Services,Services,"")))</f>
        <v/>
      </c>
      <c r="J8858" s="3" t="str">
        <f t="shared" si="277"/>
        <v/>
      </c>
    </row>
    <row r="8859" spans="1:10" x14ac:dyDescent="0.35">
      <c r="A8859" s="7" t="str">
        <f>IF('Payments Export'!A8863="","",'Payments Export'!A8863)</f>
        <v/>
      </c>
      <c r="B8859" s="7" t="str">
        <f>IF('Payments Export'!A8863="","",'Payments Export'!B8863)</f>
        <v/>
      </c>
      <c r="C8859" s="7" t="str">
        <f>IF(IFERROR(VALUE('Payments Export'!H8863),'Payments Export'!H8863)&lt;&gt;0,IFERROR(VALUE('Payments Export'!H8863),'Payments Export'!H8863),"")</f>
        <v/>
      </c>
      <c r="D8859" s="7" t="str">
        <f>IF('Payments Export'!I8863="","",'Payments Export'!I8863)</f>
        <v/>
      </c>
      <c r="E8859" s="7" t="str">
        <f t="shared" si="276"/>
        <v/>
      </c>
      <c r="F8859" s="7" t="str">
        <f>IF('Payments Export'!A8863="","",'Payments Export'!N8863)</f>
        <v/>
      </c>
      <c r="G8859" s="7" t="str">
        <f>IF('Payments Export'!A8863="","",'Payments Export'!O8863)</f>
        <v/>
      </c>
      <c r="H8859" s="7" t="str">
        <f>IF('Payments Export'!B8863="","",G8859-F8859)</f>
        <v/>
      </c>
      <c r="I8859" s="3" t="str">
        <f>IF(C8859&lt;&gt;"",_xlfn.XLOOKUP(IFERROR(VALUE(C8859),C8859),'Items database'!A:A,'Items database'!B:B),(_xlfn.XLOOKUP(LEFT(E8859,3),Services,Services,"")))</f>
        <v/>
      </c>
      <c r="J8859" s="3" t="str">
        <f t="shared" si="277"/>
        <v/>
      </c>
    </row>
    <row r="8860" spans="1:10" x14ac:dyDescent="0.35">
      <c r="A8860" s="7" t="str">
        <f>IF('Payments Export'!A8864="","",'Payments Export'!A8864)</f>
        <v/>
      </c>
      <c r="B8860" s="7" t="str">
        <f>IF('Payments Export'!A8864="","",'Payments Export'!B8864)</f>
        <v/>
      </c>
      <c r="C8860" s="7" t="str">
        <f>IF(IFERROR(VALUE('Payments Export'!H8864),'Payments Export'!H8864)&lt;&gt;0,IFERROR(VALUE('Payments Export'!H8864),'Payments Export'!H8864),"")</f>
        <v/>
      </c>
      <c r="D8860" s="7" t="str">
        <f>IF('Payments Export'!I8864="","",'Payments Export'!I8864)</f>
        <v/>
      </c>
      <c r="E8860" s="7" t="str">
        <f t="shared" si="276"/>
        <v/>
      </c>
      <c r="F8860" s="7" t="str">
        <f>IF('Payments Export'!A8864="","",'Payments Export'!N8864)</f>
        <v/>
      </c>
      <c r="G8860" s="7" t="str">
        <f>IF('Payments Export'!A8864="","",'Payments Export'!O8864)</f>
        <v/>
      </c>
      <c r="H8860" s="7" t="str">
        <f>IF('Payments Export'!B8864="","",G8860-F8860)</f>
        <v/>
      </c>
      <c r="I8860" s="3" t="str">
        <f>IF(C8860&lt;&gt;"",_xlfn.XLOOKUP(IFERROR(VALUE(C8860),C8860),'Items database'!A:A,'Items database'!B:B),(_xlfn.XLOOKUP(LEFT(E8860,3),Services,Services,"")))</f>
        <v/>
      </c>
      <c r="J8860" s="3" t="str">
        <f t="shared" si="277"/>
        <v/>
      </c>
    </row>
    <row r="8861" spans="1:10" x14ac:dyDescent="0.35">
      <c r="A8861" s="7" t="str">
        <f>IF('Payments Export'!A8865="","",'Payments Export'!A8865)</f>
        <v/>
      </c>
      <c r="B8861" s="7" t="str">
        <f>IF('Payments Export'!A8865="","",'Payments Export'!B8865)</f>
        <v/>
      </c>
      <c r="C8861" s="7" t="str">
        <f>IF(IFERROR(VALUE('Payments Export'!H8865),'Payments Export'!H8865)&lt;&gt;0,IFERROR(VALUE('Payments Export'!H8865),'Payments Export'!H8865),"")</f>
        <v/>
      </c>
      <c r="D8861" s="7" t="str">
        <f>IF('Payments Export'!I8865="","",'Payments Export'!I8865)</f>
        <v/>
      </c>
      <c r="E8861" s="7" t="str">
        <f t="shared" si="276"/>
        <v/>
      </c>
      <c r="F8861" s="7" t="str">
        <f>IF('Payments Export'!A8865="","",'Payments Export'!N8865)</f>
        <v/>
      </c>
      <c r="G8861" s="7" t="str">
        <f>IF('Payments Export'!A8865="","",'Payments Export'!O8865)</f>
        <v/>
      </c>
      <c r="H8861" s="7" t="str">
        <f>IF('Payments Export'!B8865="","",G8861-F8861)</f>
        <v/>
      </c>
      <c r="I8861" s="3" t="str">
        <f>IF(C8861&lt;&gt;"",_xlfn.XLOOKUP(IFERROR(VALUE(C8861),C8861),'Items database'!A:A,'Items database'!B:B),(_xlfn.XLOOKUP(LEFT(E8861,3),Services,Services,"")))</f>
        <v/>
      </c>
      <c r="J8861" s="3" t="str">
        <f t="shared" si="277"/>
        <v/>
      </c>
    </row>
    <row r="8862" spans="1:10" x14ac:dyDescent="0.35">
      <c r="A8862" s="7" t="str">
        <f>IF('Payments Export'!A8866="","",'Payments Export'!A8866)</f>
        <v/>
      </c>
      <c r="B8862" s="7" t="str">
        <f>IF('Payments Export'!A8866="","",'Payments Export'!B8866)</f>
        <v/>
      </c>
      <c r="C8862" s="7" t="str">
        <f>IF(IFERROR(VALUE('Payments Export'!H8866),'Payments Export'!H8866)&lt;&gt;0,IFERROR(VALUE('Payments Export'!H8866),'Payments Export'!H8866),"")</f>
        <v/>
      </c>
      <c r="D8862" s="7" t="str">
        <f>IF('Payments Export'!I8866="","",'Payments Export'!I8866)</f>
        <v/>
      </c>
      <c r="E8862" s="7" t="str">
        <f t="shared" si="276"/>
        <v/>
      </c>
      <c r="F8862" s="7" t="str">
        <f>IF('Payments Export'!A8866="","",'Payments Export'!N8866)</f>
        <v/>
      </c>
      <c r="G8862" s="7" t="str">
        <f>IF('Payments Export'!A8866="","",'Payments Export'!O8866)</f>
        <v/>
      </c>
      <c r="H8862" s="7" t="str">
        <f>IF('Payments Export'!B8866="","",G8862-F8862)</f>
        <v/>
      </c>
      <c r="I8862" s="3" t="str">
        <f>IF(C8862&lt;&gt;"",_xlfn.XLOOKUP(IFERROR(VALUE(C8862),C8862),'Items database'!A:A,'Items database'!B:B),(_xlfn.XLOOKUP(LEFT(E8862,3),Services,Services,"")))</f>
        <v/>
      </c>
      <c r="J8862" s="3" t="str">
        <f t="shared" si="277"/>
        <v/>
      </c>
    </row>
    <row r="8863" spans="1:10" x14ac:dyDescent="0.35">
      <c r="A8863" s="7" t="str">
        <f>IF('Payments Export'!A8867="","",'Payments Export'!A8867)</f>
        <v/>
      </c>
      <c r="B8863" s="7" t="str">
        <f>IF('Payments Export'!A8867="","",'Payments Export'!B8867)</f>
        <v/>
      </c>
      <c r="C8863" s="7" t="str">
        <f>IF(IFERROR(VALUE('Payments Export'!H8867),'Payments Export'!H8867)&lt;&gt;0,IFERROR(VALUE('Payments Export'!H8867),'Payments Export'!H8867),"")</f>
        <v/>
      </c>
      <c r="D8863" s="7" t="str">
        <f>IF('Payments Export'!I8867="","",'Payments Export'!I8867)</f>
        <v/>
      </c>
      <c r="E8863" s="7" t="str">
        <f t="shared" si="276"/>
        <v/>
      </c>
      <c r="F8863" s="7" t="str">
        <f>IF('Payments Export'!A8867="","",'Payments Export'!N8867)</f>
        <v/>
      </c>
      <c r="G8863" s="7" t="str">
        <f>IF('Payments Export'!A8867="","",'Payments Export'!O8867)</f>
        <v/>
      </c>
      <c r="H8863" s="7" t="str">
        <f>IF('Payments Export'!B8867="","",G8863-F8863)</f>
        <v/>
      </c>
      <c r="I8863" s="3" t="str">
        <f>IF(C8863&lt;&gt;"",_xlfn.XLOOKUP(IFERROR(VALUE(C8863),C8863),'Items database'!A:A,'Items database'!B:B),(_xlfn.XLOOKUP(LEFT(E8863,3),Services,Services,"")))</f>
        <v/>
      </c>
      <c r="J8863" s="3" t="str">
        <f t="shared" si="277"/>
        <v/>
      </c>
    </row>
    <row r="8864" spans="1:10" x14ac:dyDescent="0.35">
      <c r="A8864" s="7" t="str">
        <f>IF('Payments Export'!A8868="","",'Payments Export'!A8868)</f>
        <v/>
      </c>
      <c r="B8864" s="7" t="str">
        <f>IF('Payments Export'!A8868="","",'Payments Export'!B8868)</f>
        <v/>
      </c>
      <c r="C8864" s="7" t="str">
        <f>IF(IFERROR(VALUE('Payments Export'!H8868),'Payments Export'!H8868)&lt;&gt;0,IFERROR(VALUE('Payments Export'!H8868),'Payments Export'!H8868),"")</f>
        <v/>
      </c>
      <c r="D8864" s="7" t="str">
        <f>IF('Payments Export'!I8868="","",'Payments Export'!I8868)</f>
        <v/>
      </c>
      <c r="E8864" s="7" t="str">
        <f t="shared" si="276"/>
        <v/>
      </c>
      <c r="F8864" s="7" t="str">
        <f>IF('Payments Export'!A8868="","",'Payments Export'!N8868)</f>
        <v/>
      </c>
      <c r="G8864" s="7" t="str">
        <f>IF('Payments Export'!A8868="","",'Payments Export'!O8868)</f>
        <v/>
      </c>
      <c r="H8864" s="7" t="str">
        <f>IF('Payments Export'!B8868="","",G8864-F8864)</f>
        <v/>
      </c>
      <c r="I8864" s="3" t="str">
        <f>IF(C8864&lt;&gt;"",_xlfn.XLOOKUP(IFERROR(VALUE(C8864),C8864),'Items database'!A:A,'Items database'!B:B),(_xlfn.XLOOKUP(LEFT(E8864,3),Services,Services,"")))</f>
        <v/>
      </c>
      <c r="J8864" s="3" t="str">
        <f t="shared" si="277"/>
        <v/>
      </c>
    </row>
    <row r="8865" spans="1:10" x14ac:dyDescent="0.35">
      <c r="A8865" s="7" t="str">
        <f>IF('Payments Export'!A8869="","",'Payments Export'!A8869)</f>
        <v/>
      </c>
      <c r="B8865" s="7" t="str">
        <f>IF('Payments Export'!A8869="","",'Payments Export'!B8869)</f>
        <v/>
      </c>
      <c r="C8865" s="7" t="str">
        <f>IF(IFERROR(VALUE('Payments Export'!H8869),'Payments Export'!H8869)&lt;&gt;0,IFERROR(VALUE('Payments Export'!H8869),'Payments Export'!H8869),"")</f>
        <v/>
      </c>
      <c r="D8865" s="7" t="str">
        <f>IF('Payments Export'!I8869="","",'Payments Export'!I8869)</f>
        <v/>
      </c>
      <c r="E8865" s="7" t="str">
        <f t="shared" si="276"/>
        <v/>
      </c>
      <c r="F8865" s="7" t="str">
        <f>IF('Payments Export'!A8869="","",'Payments Export'!N8869)</f>
        <v/>
      </c>
      <c r="G8865" s="7" t="str">
        <f>IF('Payments Export'!A8869="","",'Payments Export'!O8869)</f>
        <v/>
      </c>
      <c r="H8865" s="7" t="str">
        <f>IF('Payments Export'!B8869="","",G8865-F8865)</f>
        <v/>
      </c>
      <c r="I8865" s="3" t="str">
        <f>IF(C8865&lt;&gt;"",_xlfn.XLOOKUP(IFERROR(VALUE(C8865),C8865),'Items database'!A:A,'Items database'!B:B),(_xlfn.XLOOKUP(LEFT(E8865,3),Services,Services,"")))</f>
        <v/>
      </c>
      <c r="J8865" s="3" t="str">
        <f t="shared" si="277"/>
        <v/>
      </c>
    </row>
    <row r="8866" spans="1:10" x14ac:dyDescent="0.35">
      <c r="A8866" s="7" t="str">
        <f>IF('Payments Export'!A8870="","",'Payments Export'!A8870)</f>
        <v/>
      </c>
      <c r="B8866" s="7" t="str">
        <f>IF('Payments Export'!A8870="","",'Payments Export'!B8870)</f>
        <v/>
      </c>
      <c r="C8866" s="7" t="str">
        <f>IF(IFERROR(VALUE('Payments Export'!H8870),'Payments Export'!H8870)&lt;&gt;0,IFERROR(VALUE('Payments Export'!H8870),'Payments Export'!H8870),"")</f>
        <v/>
      </c>
      <c r="D8866" s="7" t="str">
        <f>IF('Payments Export'!I8870="","",'Payments Export'!I8870)</f>
        <v/>
      </c>
      <c r="E8866" s="7" t="str">
        <f t="shared" si="276"/>
        <v/>
      </c>
      <c r="F8866" s="7" t="str">
        <f>IF('Payments Export'!A8870="","",'Payments Export'!N8870)</f>
        <v/>
      </c>
      <c r="G8866" s="7" t="str">
        <f>IF('Payments Export'!A8870="","",'Payments Export'!O8870)</f>
        <v/>
      </c>
      <c r="H8866" s="7" t="str">
        <f>IF('Payments Export'!B8870="","",G8866-F8866)</f>
        <v/>
      </c>
      <c r="I8866" s="3" t="str">
        <f>IF(C8866&lt;&gt;"",_xlfn.XLOOKUP(IFERROR(VALUE(C8866),C8866),'Items database'!A:A,'Items database'!B:B),(_xlfn.XLOOKUP(LEFT(E8866,3),Services,Services,"")))</f>
        <v/>
      </c>
      <c r="J8866" s="3" t="str">
        <f t="shared" si="277"/>
        <v/>
      </c>
    </row>
    <row r="8867" spans="1:10" x14ac:dyDescent="0.35">
      <c r="A8867" s="7" t="str">
        <f>IF('Payments Export'!A8871="","",'Payments Export'!A8871)</f>
        <v/>
      </c>
      <c r="B8867" s="7" t="str">
        <f>IF('Payments Export'!A8871="","",'Payments Export'!B8871)</f>
        <v/>
      </c>
      <c r="C8867" s="7" t="str">
        <f>IF(IFERROR(VALUE('Payments Export'!H8871),'Payments Export'!H8871)&lt;&gt;0,IFERROR(VALUE('Payments Export'!H8871),'Payments Export'!H8871),"")</f>
        <v/>
      </c>
      <c r="D8867" s="7" t="str">
        <f>IF('Payments Export'!I8871="","",'Payments Export'!I8871)</f>
        <v/>
      </c>
      <c r="E8867" s="7" t="str">
        <f t="shared" si="276"/>
        <v/>
      </c>
      <c r="F8867" s="7" t="str">
        <f>IF('Payments Export'!A8871="","",'Payments Export'!N8871)</f>
        <v/>
      </c>
      <c r="G8867" s="7" t="str">
        <f>IF('Payments Export'!A8871="","",'Payments Export'!O8871)</f>
        <v/>
      </c>
      <c r="H8867" s="7" t="str">
        <f>IF('Payments Export'!B8871="","",G8867-F8867)</f>
        <v/>
      </c>
      <c r="I8867" s="3" t="str">
        <f>IF(C8867&lt;&gt;"",_xlfn.XLOOKUP(IFERROR(VALUE(C8867),C8867),'Items database'!A:A,'Items database'!B:B),(_xlfn.XLOOKUP(LEFT(E8867,3),Services,Services,"")))</f>
        <v/>
      </c>
      <c r="J8867" s="3" t="str">
        <f t="shared" si="277"/>
        <v/>
      </c>
    </row>
    <row r="8868" spans="1:10" x14ac:dyDescent="0.35">
      <c r="A8868" s="7" t="str">
        <f>IF('Payments Export'!A8872="","",'Payments Export'!A8872)</f>
        <v/>
      </c>
      <c r="B8868" s="7" t="str">
        <f>IF('Payments Export'!A8872="","",'Payments Export'!B8872)</f>
        <v/>
      </c>
      <c r="C8868" s="7" t="str">
        <f>IF(IFERROR(VALUE('Payments Export'!H8872),'Payments Export'!H8872)&lt;&gt;0,IFERROR(VALUE('Payments Export'!H8872),'Payments Export'!H8872),"")</f>
        <v/>
      </c>
      <c r="D8868" s="7" t="str">
        <f>IF('Payments Export'!I8872="","",'Payments Export'!I8872)</f>
        <v/>
      </c>
      <c r="E8868" s="7" t="str">
        <f t="shared" si="276"/>
        <v/>
      </c>
      <c r="F8868" s="7" t="str">
        <f>IF('Payments Export'!A8872="","",'Payments Export'!N8872)</f>
        <v/>
      </c>
      <c r="G8868" s="7" t="str">
        <f>IF('Payments Export'!A8872="","",'Payments Export'!O8872)</f>
        <v/>
      </c>
      <c r="H8868" s="7" t="str">
        <f>IF('Payments Export'!B8872="","",G8868-F8868)</f>
        <v/>
      </c>
      <c r="I8868" s="3" t="str">
        <f>IF(C8868&lt;&gt;"",_xlfn.XLOOKUP(IFERROR(VALUE(C8868),C8868),'Items database'!A:A,'Items database'!B:B),(_xlfn.XLOOKUP(LEFT(E8868,3),Services,Services,"")))</f>
        <v/>
      </c>
      <c r="J8868" s="3" t="str">
        <f t="shared" si="277"/>
        <v/>
      </c>
    </row>
    <row r="8869" spans="1:10" x14ac:dyDescent="0.35">
      <c r="A8869" s="7" t="str">
        <f>IF('Payments Export'!A8873="","",'Payments Export'!A8873)</f>
        <v/>
      </c>
      <c r="B8869" s="7" t="str">
        <f>IF('Payments Export'!A8873="","",'Payments Export'!B8873)</f>
        <v/>
      </c>
      <c r="C8869" s="7" t="str">
        <f>IF(IFERROR(VALUE('Payments Export'!H8873),'Payments Export'!H8873)&lt;&gt;0,IFERROR(VALUE('Payments Export'!H8873),'Payments Export'!H8873),"")</f>
        <v/>
      </c>
      <c r="D8869" s="7" t="str">
        <f>IF('Payments Export'!I8873="","",'Payments Export'!I8873)</f>
        <v/>
      </c>
      <c r="E8869" s="7" t="str">
        <f t="shared" si="276"/>
        <v/>
      </c>
      <c r="F8869" s="7" t="str">
        <f>IF('Payments Export'!A8873="","",'Payments Export'!N8873)</f>
        <v/>
      </c>
      <c r="G8869" s="7" t="str">
        <f>IF('Payments Export'!A8873="","",'Payments Export'!O8873)</f>
        <v/>
      </c>
      <c r="H8869" s="7" t="str">
        <f>IF('Payments Export'!B8873="","",G8869-F8869)</f>
        <v/>
      </c>
      <c r="I8869" s="3" t="str">
        <f>IF(C8869&lt;&gt;"",_xlfn.XLOOKUP(IFERROR(VALUE(C8869),C8869),'Items database'!A:A,'Items database'!B:B),(_xlfn.XLOOKUP(LEFT(E8869,3),Services,Services,"")))</f>
        <v/>
      </c>
      <c r="J8869" s="3" t="str">
        <f t="shared" si="277"/>
        <v/>
      </c>
    </row>
    <row r="8870" spans="1:10" x14ac:dyDescent="0.35">
      <c r="A8870" s="7" t="str">
        <f>IF('Payments Export'!A8874="","",'Payments Export'!A8874)</f>
        <v/>
      </c>
      <c r="B8870" s="7" t="str">
        <f>IF('Payments Export'!A8874="","",'Payments Export'!B8874)</f>
        <v/>
      </c>
      <c r="C8870" s="7" t="str">
        <f>IF(IFERROR(VALUE('Payments Export'!H8874),'Payments Export'!H8874)&lt;&gt;0,IFERROR(VALUE('Payments Export'!H8874),'Payments Export'!H8874),"")</f>
        <v/>
      </c>
      <c r="D8870" s="7" t="str">
        <f>IF('Payments Export'!I8874="","",'Payments Export'!I8874)</f>
        <v/>
      </c>
      <c r="E8870" s="7" t="str">
        <f t="shared" si="276"/>
        <v/>
      </c>
      <c r="F8870" s="7" t="str">
        <f>IF('Payments Export'!A8874="","",'Payments Export'!N8874)</f>
        <v/>
      </c>
      <c r="G8870" s="7" t="str">
        <f>IF('Payments Export'!A8874="","",'Payments Export'!O8874)</f>
        <v/>
      </c>
      <c r="H8870" s="7" t="str">
        <f>IF('Payments Export'!B8874="","",G8870-F8870)</f>
        <v/>
      </c>
      <c r="I8870" s="3" t="str">
        <f>IF(C8870&lt;&gt;"",_xlfn.XLOOKUP(IFERROR(VALUE(C8870),C8870),'Items database'!A:A,'Items database'!B:B),(_xlfn.XLOOKUP(LEFT(E8870,3),Services,Services,"")))</f>
        <v/>
      </c>
      <c r="J8870" s="3" t="str">
        <f t="shared" si="277"/>
        <v/>
      </c>
    </row>
    <row r="8871" spans="1:10" x14ac:dyDescent="0.35">
      <c r="A8871" s="7" t="str">
        <f>IF('Payments Export'!A8875="","",'Payments Export'!A8875)</f>
        <v/>
      </c>
      <c r="B8871" s="7" t="str">
        <f>IF('Payments Export'!A8875="","",'Payments Export'!B8875)</f>
        <v/>
      </c>
      <c r="C8871" s="7" t="str">
        <f>IF(IFERROR(VALUE('Payments Export'!H8875),'Payments Export'!H8875)&lt;&gt;0,IFERROR(VALUE('Payments Export'!H8875),'Payments Export'!H8875),"")</f>
        <v/>
      </c>
      <c r="D8871" s="7" t="str">
        <f>IF('Payments Export'!I8875="","",'Payments Export'!I8875)</f>
        <v/>
      </c>
      <c r="E8871" s="7" t="str">
        <f t="shared" si="276"/>
        <v/>
      </c>
      <c r="F8871" s="7" t="str">
        <f>IF('Payments Export'!A8875="","",'Payments Export'!N8875)</f>
        <v/>
      </c>
      <c r="G8871" s="7" t="str">
        <f>IF('Payments Export'!A8875="","",'Payments Export'!O8875)</f>
        <v/>
      </c>
      <c r="H8871" s="7" t="str">
        <f>IF('Payments Export'!B8875="","",G8871-F8871)</f>
        <v/>
      </c>
      <c r="I8871" s="3" t="str">
        <f>IF(C8871&lt;&gt;"",_xlfn.XLOOKUP(IFERROR(VALUE(C8871),C8871),'Items database'!A:A,'Items database'!B:B),(_xlfn.XLOOKUP(LEFT(E8871,3),Services,Services,"")))</f>
        <v/>
      </c>
      <c r="J8871" s="3" t="str">
        <f t="shared" si="277"/>
        <v/>
      </c>
    </row>
    <row r="8872" spans="1:10" x14ac:dyDescent="0.35">
      <c r="A8872" s="7" t="str">
        <f>IF('Payments Export'!A8876="","",'Payments Export'!A8876)</f>
        <v/>
      </c>
      <c r="B8872" s="7" t="str">
        <f>IF('Payments Export'!A8876="","",'Payments Export'!B8876)</f>
        <v/>
      </c>
      <c r="C8872" s="7" t="str">
        <f>IF(IFERROR(VALUE('Payments Export'!H8876),'Payments Export'!H8876)&lt;&gt;0,IFERROR(VALUE('Payments Export'!H8876),'Payments Export'!H8876),"")</f>
        <v/>
      </c>
      <c r="D8872" s="7" t="str">
        <f>IF('Payments Export'!I8876="","",'Payments Export'!I8876)</f>
        <v/>
      </c>
      <c r="E8872" s="7" t="str">
        <f t="shared" si="276"/>
        <v/>
      </c>
      <c r="F8872" s="7" t="str">
        <f>IF('Payments Export'!A8876="","",'Payments Export'!N8876)</f>
        <v/>
      </c>
      <c r="G8872" s="7" t="str">
        <f>IF('Payments Export'!A8876="","",'Payments Export'!O8876)</f>
        <v/>
      </c>
      <c r="H8872" s="7" t="str">
        <f>IF('Payments Export'!B8876="","",G8872-F8872)</f>
        <v/>
      </c>
      <c r="I8872" s="3" t="str">
        <f>IF(C8872&lt;&gt;"",_xlfn.XLOOKUP(IFERROR(VALUE(C8872),C8872),'Items database'!A:A,'Items database'!B:B),(_xlfn.XLOOKUP(LEFT(E8872,3),Services,Services,"")))</f>
        <v/>
      </c>
      <c r="J8872" s="3" t="str">
        <f t="shared" si="277"/>
        <v/>
      </c>
    </row>
    <row r="8873" spans="1:10" x14ac:dyDescent="0.35">
      <c r="A8873" s="7" t="str">
        <f>IF('Payments Export'!A8877="","",'Payments Export'!A8877)</f>
        <v/>
      </c>
      <c r="B8873" s="7" t="str">
        <f>IF('Payments Export'!A8877="","",'Payments Export'!B8877)</f>
        <v/>
      </c>
      <c r="C8873" s="7" t="str">
        <f>IF(IFERROR(VALUE('Payments Export'!H8877),'Payments Export'!H8877)&lt;&gt;0,IFERROR(VALUE('Payments Export'!H8877),'Payments Export'!H8877),"")</f>
        <v/>
      </c>
      <c r="D8873" s="7" t="str">
        <f>IF('Payments Export'!I8877="","",'Payments Export'!I8877)</f>
        <v/>
      </c>
      <c r="E8873" s="7" t="str">
        <f t="shared" si="276"/>
        <v/>
      </c>
      <c r="F8873" s="7" t="str">
        <f>IF('Payments Export'!A8877="","",'Payments Export'!N8877)</f>
        <v/>
      </c>
      <c r="G8873" s="7" t="str">
        <f>IF('Payments Export'!A8877="","",'Payments Export'!O8877)</f>
        <v/>
      </c>
      <c r="H8873" s="7" t="str">
        <f>IF('Payments Export'!B8877="","",G8873-F8873)</f>
        <v/>
      </c>
      <c r="I8873" s="3" t="str">
        <f>IF(C8873&lt;&gt;"",_xlfn.XLOOKUP(IFERROR(VALUE(C8873),C8873),'Items database'!A:A,'Items database'!B:B),(_xlfn.XLOOKUP(LEFT(E8873,3),Services,Services,"")))</f>
        <v/>
      </c>
      <c r="J8873" s="3" t="str">
        <f t="shared" si="277"/>
        <v/>
      </c>
    </row>
    <row r="8874" spans="1:10" x14ac:dyDescent="0.35">
      <c r="A8874" s="7" t="str">
        <f>IF('Payments Export'!A8878="","",'Payments Export'!A8878)</f>
        <v/>
      </c>
      <c r="B8874" s="7" t="str">
        <f>IF('Payments Export'!A8878="","",'Payments Export'!B8878)</f>
        <v/>
      </c>
      <c r="C8874" s="7" t="str">
        <f>IF(IFERROR(VALUE('Payments Export'!H8878),'Payments Export'!H8878)&lt;&gt;0,IFERROR(VALUE('Payments Export'!H8878),'Payments Export'!H8878),"")</f>
        <v/>
      </c>
      <c r="D8874" s="7" t="str">
        <f>IF('Payments Export'!I8878="","",'Payments Export'!I8878)</f>
        <v/>
      </c>
      <c r="E8874" s="7" t="str">
        <f t="shared" si="276"/>
        <v/>
      </c>
      <c r="F8874" s="7" t="str">
        <f>IF('Payments Export'!A8878="","",'Payments Export'!N8878)</f>
        <v/>
      </c>
      <c r="G8874" s="7" t="str">
        <f>IF('Payments Export'!A8878="","",'Payments Export'!O8878)</f>
        <v/>
      </c>
      <c r="H8874" s="7" t="str">
        <f>IF('Payments Export'!B8878="","",G8874-F8874)</f>
        <v/>
      </c>
      <c r="I8874" s="3" t="str">
        <f>IF(C8874&lt;&gt;"",_xlfn.XLOOKUP(IFERROR(VALUE(C8874),C8874),'Items database'!A:A,'Items database'!B:B),(_xlfn.XLOOKUP(LEFT(E8874,3),Services,Services,"")))</f>
        <v/>
      </c>
      <c r="J8874" s="3" t="str">
        <f t="shared" si="277"/>
        <v/>
      </c>
    </row>
    <row r="8875" spans="1:10" x14ac:dyDescent="0.35">
      <c r="A8875" s="7" t="str">
        <f>IF('Payments Export'!A8879="","",'Payments Export'!A8879)</f>
        <v/>
      </c>
      <c r="B8875" s="7" t="str">
        <f>IF('Payments Export'!A8879="","",'Payments Export'!B8879)</f>
        <v/>
      </c>
      <c r="C8875" s="7" t="str">
        <f>IF(IFERROR(VALUE('Payments Export'!H8879),'Payments Export'!H8879)&lt;&gt;0,IFERROR(VALUE('Payments Export'!H8879),'Payments Export'!H8879),"")</f>
        <v/>
      </c>
      <c r="D8875" s="7" t="str">
        <f>IF('Payments Export'!I8879="","",'Payments Export'!I8879)</f>
        <v/>
      </c>
      <c r="E8875" s="7" t="str">
        <f t="shared" si="276"/>
        <v/>
      </c>
      <c r="F8875" s="7" t="str">
        <f>IF('Payments Export'!A8879="","",'Payments Export'!N8879)</f>
        <v/>
      </c>
      <c r="G8875" s="7" t="str">
        <f>IF('Payments Export'!A8879="","",'Payments Export'!O8879)</f>
        <v/>
      </c>
      <c r="H8875" s="7" t="str">
        <f>IF('Payments Export'!B8879="","",G8875-F8875)</f>
        <v/>
      </c>
      <c r="I8875" s="3" t="str">
        <f>IF(C8875&lt;&gt;"",_xlfn.XLOOKUP(IFERROR(VALUE(C8875),C8875),'Items database'!A:A,'Items database'!B:B),(_xlfn.XLOOKUP(LEFT(E8875,3),Services,Services,"")))</f>
        <v/>
      </c>
      <c r="J8875" s="3" t="str">
        <f t="shared" si="277"/>
        <v/>
      </c>
    </row>
    <row r="8876" spans="1:10" x14ac:dyDescent="0.35">
      <c r="A8876" s="7" t="str">
        <f>IF('Payments Export'!A8880="","",'Payments Export'!A8880)</f>
        <v/>
      </c>
      <c r="B8876" s="7" t="str">
        <f>IF('Payments Export'!A8880="","",'Payments Export'!B8880)</f>
        <v/>
      </c>
      <c r="C8876" s="7" t="str">
        <f>IF(IFERROR(VALUE('Payments Export'!H8880),'Payments Export'!H8880)&lt;&gt;0,IFERROR(VALUE('Payments Export'!H8880),'Payments Export'!H8880),"")</f>
        <v/>
      </c>
      <c r="D8876" s="7" t="str">
        <f>IF('Payments Export'!I8880="","",'Payments Export'!I8880)</f>
        <v/>
      </c>
      <c r="E8876" s="7" t="str">
        <f t="shared" si="276"/>
        <v/>
      </c>
      <c r="F8876" s="7" t="str">
        <f>IF('Payments Export'!A8880="","",'Payments Export'!N8880)</f>
        <v/>
      </c>
      <c r="G8876" s="7" t="str">
        <f>IF('Payments Export'!A8880="","",'Payments Export'!O8880)</f>
        <v/>
      </c>
      <c r="H8876" s="7" t="str">
        <f>IF('Payments Export'!B8880="","",G8876-F8876)</f>
        <v/>
      </c>
      <c r="I8876" s="3" t="str">
        <f>IF(C8876&lt;&gt;"",_xlfn.XLOOKUP(IFERROR(VALUE(C8876),C8876),'Items database'!A:A,'Items database'!B:B),(_xlfn.XLOOKUP(LEFT(E8876,3),Services,Services,"")))</f>
        <v/>
      </c>
      <c r="J8876" s="3" t="str">
        <f t="shared" si="277"/>
        <v/>
      </c>
    </row>
    <row r="8877" spans="1:10" x14ac:dyDescent="0.35">
      <c r="A8877" s="7" t="str">
        <f>IF('Payments Export'!A8881="","",'Payments Export'!A8881)</f>
        <v/>
      </c>
      <c r="B8877" s="7" t="str">
        <f>IF('Payments Export'!A8881="","",'Payments Export'!B8881)</f>
        <v/>
      </c>
      <c r="C8877" s="7" t="str">
        <f>IF(IFERROR(VALUE('Payments Export'!H8881),'Payments Export'!H8881)&lt;&gt;0,IFERROR(VALUE('Payments Export'!H8881),'Payments Export'!H8881),"")</f>
        <v/>
      </c>
      <c r="D8877" s="7" t="str">
        <f>IF('Payments Export'!I8881="","",'Payments Export'!I8881)</f>
        <v/>
      </c>
      <c r="E8877" s="7" t="str">
        <f t="shared" si="276"/>
        <v/>
      </c>
      <c r="F8877" s="7" t="str">
        <f>IF('Payments Export'!A8881="","",'Payments Export'!N8881)</f>
        <v/>
      </c>
      <c r="G8877" s="7" t="str">
        <f>IF('Payments Export'!A8881="","",'Payments Export'!O8881)</f>
        <v/>
      </c>
      <c r="H8877" s="7" t="str">
        <f>IF('Payments Export'!B8881="","",G8877-F8877)</f>
        <v/>
      </c>
      <c r="I8877" s="3" t="str">
        <f>IF(C8877&lt;&gt;"",_xlfn.XLOOKUP(IFERROR(VALUE(C8877),C8877),'Items database'!A:A,'Items database'!B:B),(_xlfn.XLOOKUP(LEFT(E8877,3),Services,Services,"")))</f>
        <v/>
      </c>
      <c r="J8877" s="3" t="str">
        <f t="shared" si="277"/>
        <v/>
      </c>
    </row>
    <row r="8878" spans="1:10" x14ac:dyDescent="0.35">
      <c r="A8878" s="7" t="str">
        <f>IF('Payments Export'!A8882="","",'Payments Export'!A8882)</f>
        <v/>
      </c>
      <c r="B8878" s="7" t="str">
        <f>IF('Payments Export'!A8882="","",'Payments Export'!B8882)</f>
        <v/>
      </c>
      <c r="C8878" s="7" t="str">
        <f>IF(IFERROR(VALUE('Payments Export'!H8882),'Payments Export'!H8882)&lt;&gt;0,IFERROR(VALUE('Payments Export'!H8882),'Payments Export'!H8882),"")</f>
        <v/>
      </c>
      <c r="D8878" s="7" t="str">
        <f>IF('Payments Export'!I8882="","",'Payments Export'!I8882)</f>
        <v/>
      </c>
      <c r="E8878" s="7" t="str">
        <f t="shared" si="276"/>
        <v/>
      </c>
      <c r="F8878" s="7" t="str">
        <f>IF('Payments Export'!A8882="","",'Payments Export'!N8882)</f>
        <v/>
      </c>
      <c r="G8878" s="7" t="str">
        <f>IF('Payments Export'!A8882="","",'Payments Export'!O8882)</f>
        <v/>
      </c>
      <c r="H8878" s="7" t="str">
        <f>IF('Payments Export'!B8882="","",G8878-F8878)</f>
        <v/>
      </c>
      <c r="I8878" s="3" t="str">
        <f>IF(C8878&lt;&gt;"",_xlfn.XLOOKUP(IFERROR(VALUE(C8878),C8878),'Items database'!A:A,'Items database'!B:B),(_xlfn.XLOOKUP(LEFT(E8878,3),Services,Services,"")))</f>
        <v/>
      </c>
      <c r="J8878" s="3" t="str">
        <f t="shared" si="277"/>
        <v/>
      </c>
    </row>
    <row r="8879" spans="1:10" x14ac:dyDescent="0.35">
      <c r="A8879" s="7" t="str">
        <f>IF('Payments Export'!A8883="","",'Payments Export'!A8883)</f>
        <v/>
      </c>
      <c r="B8879" s="7" t="str">
        <f>IF('Payments Export'!A8883="","",'Payments Export'!B8883)</f>
        <v/>
      </c>
      <c r="C8879" s="7" t="str">
        <f>IF(IFERROR(VALUE('Payments Export'!H8883),'Payments Export'!H8883)&lt;&gt;0,IFERROR(VALUE('Payments Export'!H8883),'Payments Export'!H8883),"")</f>
        <v/>
      </c>
      <c r="D8879" s="7" t="str">
        <f>IF('Payments Export'!I8883="","",'Payments Export'!I8883)</f>
        <v/>
      </c>
      <c r="E8879" s="7" t="str">
        <f t="shared" si="276"/>
        <v/>
      </c>
      <c r="F8879" s="7" t="str">
        <f>IF('Payments Export'!A8883="","",'Payments Export'!N8883)</f>
        <v/>
      </c>
      <c r="G8879" s="7" t="str">
        <f>IF('Payments Export'!A8883="","",'Payments Export'!O8883)</f>
        <v/>
      </c>
      <c r="H8879" s="7" t="str">
        <f>IF('Payments Export'!B8883="","",G8879-F8879)</f>
        <v/>
      </c>
      <c r="I8879" s="3" t="str">
        <f>IF(C8879&lt;&gt;"",_xlfn.XLOOKUP(IFERROR(VALUE(C8879),C8879),'Items database'!A:A,'Items database'!B:B),(_xlfn.XLOOKUP(LEFT(E8879,3),Services,Services,"")))</f>
        <v/>
      </c>
      <c r="J8879" s="3" t="str">
        <f t="shared" si="277"/>
        <v/>
      </c>
    </row>
    <row r="8880" spans="1:10" x14ac:dyDescent="0.35">
      <c r="A8880" s="7" t="str">
        <f>IF('Payments Export'!A8884="","",'Payments Export'!A8884)</f>
        <v/>
      </c>
      <c r="B8880" s="7" t="str">
        <f>IF('Payments Export'!A8884="","",'Payments Export'!B8884)</f>
        <v/>
      </c>
      <c r="C8880" s="7" t="str">
        <f>IF(IFERROR(VALUE('Payments Export'!H8884),'Payments Export'!H8884)&lt;&gt;0,IFERROR(VALUE('Payments Export'!H8884),'Payments Export'!H8884),"")</f>
        <v/>
      </c>
      <c r="D8880" s="7" t="str">
        <f>IF('Payments Export'!I8884="","",'Payments Export'!I8884)</f>
        <v/>
      </c>
      <c r="E8880" s="7" t="str">
        <f t="shared" si="276"/>
        <v/>
      </c>
      <c r="F8880" s="7" t="str">
        <f>IF('Payments Export'!A8884="","",'Payments Export'!N8884)</f>
        <v/>
      </c>
      <c r="G8880" s="7" t="str">
        <f>IF('Payments Export'!A8884="","",'Payments Export'!O8884)</f>
        <v/>
      </c>
      <c r="H8880" s="7" t="str">
        <f>IF('Payments Export'!B8884="","",G8880-F8880)</f>
        <v/>
      </c>
      <c r="I8880" s="3" t="str">
        <f>IF(C8880&lt;&gt;"",_xlfn.XLOOKUP(IFERROR(VALUE(C8880),C8880),'Items database'!A:A,'Items database'!B:B),(_xlfn.XLOOKUP(LEFT(E8880,3),Services,Services,"")))</f>
        <v/>
      </c>
      <c r="J8880" s="3" t="str">
        <f t="shared" si="277"/>
        <v/>
      </c>
    </row>
    <row r="8881" spans="1:10" x14ac:dyDescent="0.35">
      <c r="A8881" s="7" t="str">
        <f>IF('Payments Export'!A8885="","",'Payments Export'!A8885)</f>
        <v/>
      </c>
      <c r="B8881" s="7" t="str">
        <f>IF('Payments Export'!A8885="","",'Payments Export'!B8885)</f>
        <v/>
      </c>
      <c r="C8881" s="7" t="str">
        <f>IF(IFERROR(VALUE('Payments Export'!H8885),'Payments Export'!H8885)&lt;&gt;0,IFERROR(VALUE('Payments Export'!H8885),'Payments Export'!H8885),"")</f>
        <v/>
      </c>
      <c r="D8881" s="7" t="str">
        <f>IF('Payments Export'!I8885="","",'Payments Export'!I8885)</f>
        <v/>
      </c>
      <c r="E8881" s="7" t="str">
        <f t="shared" si="276"/>
        <v/>
      </c>
      <c r="F8881" s="7" t="str">
        <f>IF('Payments Export'!A8885="","",'Payments Export'!N8885)</f>
        <v/>
      </c>
      <c r="G8881" s="7" t="str">
        <f>IF('Payments Export'!A8885="","",'Payments Export'!O8885)</f>
        <v/>
      </c>
      <c r="H8881" s="7" t="str">
        <f>IF('Payments Export'!B8885="","",G8881-F8881)</f>
        <v/>
      </c>
      <c r="I8881" s="3" t="str">
        <f>IF(C8881&lt;&gt;"",_xlfn.XLOOKUP(IFERROR(VALUE(C8881),C8881),'Items database'!A:A,'Items database'!B:B),(_xlfn.XLOOKUP(LEFT(E8881,3),Services,Services,"")))</f>
        <v/>
      </c>
      <c r="J8881" s="3" t="str">
        <f t="shared" si="277"/>
        <v/>
      </c>
    </row>
    <row r="8882" spans="1:10" x14ac:dyDescent="0.35">
      <c r="A8882" s="7" t="str">
        <f>IF('Payments Export'!A8886="","",'Payments Export'!A8886)</f>
        <v/>
      </c>
      <c r="B8882" s="7" t="str">
        <f>IF('Payments Export'!A8886="","",'Payments Export'!B8886)</f>
        <v/>
      </c>
      <c r="C8882" s="7" t="str">
        <f>IF(IFERROR(VALUE('Payments Export'!H8886),'Payments Export'!H8886)&lt;&gt;0,IFERROR(VALUE('Payments Export'!H8886),'Payments Export'!H8886),"")</f>
        <v/>
      </c>
      <c r="D8882" s="7" t="str">
        <f>IF('Payments Export'!I8886="","",'Payments Export'!I8886)</f>
        <v/>
      </c>
      <c r="E8882" s="7" t="str">
        <f t="shared" si="276"/>
        <v/>
      </c>
      <c r="F8882" s="7" t="str">
        <f>IF('Payments Export'!A8886="","",'Payments Export'!N8886)</f>
        <v/>
      </c>
      <c r="G8882" s="7" t="str">
        <f>IF('Payments Export'!A8886="","",'Payments Export'!O8886)</f>
        <v/>
      </c>
      <c r="H8882" s="7" t="str">
        <f>IF('Payments Export'!B8886="","",G8882-F8882)</f>
        <v/>
      </c>
      <c r="I8882" s="3" t="str">
        <f>IF(C8882&lt;&gt;"",_xlfn.XLOOKUP(IFERROR(VALUE(C8882),C8882),'Items database'!A:A,'Items database'!B:B),(_xlfn.XLOOKUP(LEFT(E8882,3),Services,Services,"")))</f>
        <v/>
      </c>
      <c r="J8882" s="3" t="str">
        <f t="shared" si="277"/>
        <v/>
      </c>
    </row>
    <row r="8883" spans="1:10" x14ac:dyDescent="0.35">
      <c r="A8883" s="7" t="str">
        <f>IF('Payments Export'!A8887="","",'Payments Export'!A8887)</f>
        <v/>
      </c>
      <c r="B8883" s="7" t="str">
        <f>IF('Payments Export'!A8887="","",'Payments Export'!B8887)</f>
        <v/>
      </c>
      <c r="C8883" s="7" t="str">
        <f>IF(IFERROR(VALUE('Payments Export'!H8887),'Payments Export'!H8887)&lt;&gt;0,IFERROR(VALUE('Payments Export'!H8887),'Payments Export'!H8887),"")</f>
        <v/>
      </c>
      <c r="D8883" s="7" t="str">
        <f>IF('Payments Export'!I8887="","",'Payments Export'!I8887)</f>
        <v/>
      </c>
      <c r="E8883" s="7" t="str">
        <f t="shared" si="276"/>
        <v/>
      </c>
      <c r="F8883" s="7" t="str">
        <f>IF('Payments Export'!A8887="","",'Payments Export'!N8887)</f>
        <v/>
      </c>
      <c r="G8883" s="7" t="str">
        <f>IF('Payments Export'!A8887="","",'Payments Export'!O8887)</f>
        <v/>
      </c>
      <c r="H8883" s="7" t="str">
        <f>IF('Payments Export'!B8887="","",G8883-F8883)</f>
        <v/>
      </c>
      <c r="I8883" s="3" t="str">
        <f>IF(C8883&lt;&gt;"",_xlfn.XLOOKUP(IFERROR(VALUE(C8883),C8883),'Items database'!A:A,'Items database'!B:B),(_xlfn.XLOOKUP(LEFT(E8883,3),Services,Services,"")))</f>
        <v/>
      </c>
      <c r="J8883" s="3" t="str">
        <f t="shared" si="277"/>
        <v/>
      </c>
    </row>
    <row r="8884" spans="1:10" x14ac:dyDescent="0.35">
      <c r="A8884" s="7" t="str">
        <f>IF('Payments Export'!A8888="","",'Payments Export'!A8888)</f>
        <v/>
      </c>
      <c r="B8884" s="7" t="str">
        <f>IF('Payments Export'!A8888="","",'Payments Export'!B8888)</f>
        <v/>
      </c>
      <c r="C8884" s="7" t="str">
        <f>IF(IFERROR(VALUE('Payments Export'!H8888),'Payments Export'!H8888)&lt;&gt;0,IFERROR(VALUE('Payments Export'!H8888),'Payments Export'!H8888),"")</f>
        <v/>
      </c>
      <c r="D8884" s="7" t="str">
        <f>IF('Payments Export'!I8888="","",'Payments Export'!I8888)</f>
        <v/>
      </c>
      <c r="E8884" s="7" t="str">
        <f t="shared" si="276"/>
        <v/>
      </c>
      <c r="F8884" s="7" t="str">
        <f>IF('Payments Export'!A8888="","",'Payments Export'!N8888)</f>
        <v/>
      </c>
      <c r="G8884" s="7" t="str">
        <f>IF('Payments Export'!A8888="","",'Payments Export'!O8888)</f>
        <v/>
      </c>
      <c r="H8884" s="7" t="str">
        <f>IF('Payments Export'!B8888="","",G8884-F8884)</f>
        <v/>
      </c>
      <c r="I8884" s="3" t="str">
        <f>IF(C8884&lt;&gt;"",_xlfn.XLOOKUP(IFERROR(VALUE(C8884),C8884),'Items database'!A:A,'Items database'!B:B),(_xlfn.XLOOKUP(LEFT(E8884,3),Services,Services,"")))</f>
        <v/>
      </c>
      <c r="J8884" s="3" t="str">
        <f t="shared" si="277"/>
        <v/>
      </c>
    </row>
    <row r="8885" spans="1:10" x14ac:dyDescent="0.35">
      <c r="A8885" s="7" t="str">
        <f>IF('Payments Export'!A8889="","",'Payments Export'!A8889)</f>
        <v/>
      </c>
      <c r="B8885" s="7" t="str">
        <f>IF('Payments Export'!A8889="","",'Payments Export'!B8889)</f>
        <v/>
      </c>
      <c r="C8885" s="7" t="str">
        <f>IF(IFERROR(VALUE('Payments Export'!H8889),'Payments Export'!H8889)&lt;&gt;0,IFERROR(VALUE('Payments Export'!H8889),'Payments Export'!H8889),"")</f>
        <v/>
      </c>
      <c r="D8885" s="7" t="str">
        <f>IF('Payments Export'!I8889="","",'Payments Export'!I8889)</f>
        <v/>
      </c>
      <c r="E8885" s="7" t="str">
        <f t="shared" si="276"/>
        <v/>
      </c>
      <c r="F8885" s="7" t="str">
        <f>IF('Payments Export'!A8889="","",'Payments Export'!N8889)</f>
        <v/>
      </c>
      <c r="G8885" s="7" t="str">
        <f>IF('Payments Export'!A8889="","",'Payments Export'!O8889)</f>
        <v/>
      </c>
      <c r="H8885" s="7" t="str">
        <f>IF('Payments Export'!B8889="","",G8885-F8885)</f>
        <v/>
      </c>
      <c r="I8885" s="3" t="str">
        <f>IF(C8885&lt;&gt;"",_xlfn.XLOOKUP(IFERROR(VALUE(C8885),C8885),'Items database'!A:A,'Items database'!B:B),(_xlfn.XLOOKUP(LEFT(E8885,3),Services,Services,"")))</f>
        <v/>
      </c>
      <c r="J8885" s="3" t="str">
        <f t="shared" si="277"/>
        <v/>
      </c>
    </row>
    <row r="8886" spans="1:10" x14ac:dyDescent="0.35">
      <c r="A8886" s="7" t="str">
        <f>IF('Payments Export'!A8890="","",'Payments Export'!A8890)</f>
        <v/>
      </c>
      <c r="B8886" s="7" t="str">
        <f>IF('Payments Export'!A8890="","",'Payments Export'!B8890)</f>
        <v/>
      </c>
      <c r="C8886" s="7" t="str">
        <f>IF(IFERROR(VALUE('Payments Export'!H8890),'Payments Export'!H8890)&lt;&gt;0,IFERROR(VALUE('Payments Export'!H8890),'Payments Export'!H8890),"")</f>
        <v/>
      </c>
      <c r="D8886" s="7" t="str">
        <f>IF('Payments Export'!I8890="","",'Payments Export'!I8890)</f>
        <v/>
      </c>
      <c r="E8886" s="7" t="str">
        <f t="shared" si="276"/>
        <v/>
      </c>
      <c r="F8886" s="7" t="str">
        <f>IF('Payments Export'!A8890="","",'Payments Export'!N8890)</f>
        <v/>
      </c>
      <c r="G8886" s="7" t="str">
        <f>IF('Payments Export'!A8890="","",'Payments Export'!O8890)</f>
        <v/>
      </c>
      <c r="H8886" s="7" t="str">
        <f>IF('Payments Export'!B8890="","",G8886-F8886)</f>
        <v/>
      </c>
      <c r="I8886" s="3" t="str">
        <f>IF(C8886&lt;&gt;"",_xlfn.XLOOKUP(IFERROR(VALUE(C8886),C8886),'Items database'!A:A,'Items database'!B:B),(_xlfn.XLOOKUP(LEFT(E8886,3),Services,Services,"")))</f>
        <v/>
      </c>
      <c r="J8886" s="3" t="str">
        <f t="shared" si="277"/>
        <v/>
      </c>
    </row>
    <row r="8887" spans="1:10" x14ac:dyDescent="0.35">
      <c r="A8887" s="7" t="str">
        <f>IF('Payments Export'!A8891="","",'Payments Export'!A8891)</f>
        <v/>
      </c>
      <c r="B8887" s="7" t="str">
        <f>IF('Payments Export'!A8891="","",'Payments Export'!B8891)</f>
        <v/>
      </c>
      <c r="C8887" s="7" t="str">
        <f>IF(IFERROR(VALUE('Payments Export'!H8891),'Payments Export'!H8891)&lt;&gt;0,IFERROR(VALUE('Payments Export'!H8891),'Payments Export'!H8891),"")</f>
        <v/>
      </c>
      <c r="D8887" s="7" t="str">
        <f>IF('Payments Export'!I8891="","",'Payments Export'!I8891)</f>
        <v/>
      </c>
      <c r="E8887" s="7" t="str">
        <f t="shared" si="276"/>
        <v/>
      </c>
      <c r="F8887" s="7" t="str">
        <f>IF('Payments Export'!A8891="","",'Payments Export'!N8891)</f>
        <v/>
      </c>
      <c r="G8887" s="7" t="str">
        <f>IF('Payments Export'!A8891="","",'Payments Export'!O8891)</f>
        <v/>
      </c>
      <c r="H8887" s="7" t="str">
        <f>IF('Payments Export'!B8891="","",G8887-F8887)</f>
        <v/>
      </c>
      <c r="I8887" s="3" t="str">
        <f>IF(C8887&lt;&gt;"",_xlfn.XLOOKUP(IFERROR(VALUE(C8887),C8887),'Items database'!A:A,'Items database'!B:B),(_xlfn.XLOOKUP(LEFT(E8887,3),Services,Services,"")))</f>
        <v/>
      </c>
      <c r="J8887" s="3" t="str">
        <f t="shared" si="277"/>
        <v/>
      </c>
    </row>
    <row r="8888" spans="1:10" x14ac:dyDescent="0.35">
      <c r="A8888" s="7" t="str">
        <f>IF('Payments Export'!A8892="","",'Payments Export'!A8892)</f>
        <v/>
      </c>
      <c r="B8888" s="7" t="str">
        <f>IF('Payments Export'!A8892="","",'Payments Export'!B8892)</f>
        <v/>
      </c>
      <c r="C8888" s="7" t="str">
        <f>IF(IFERROR(VALUE('Payments Export'!H8892),'Payments Export'!H8892)&lt;&gt;0,IFERROR(VALUE('Payments Export'!H8892),'Payments Export'!H8892),"")</f>
        <v/>
      </c>
      <c r="D8888" s="7" t="str">
        <f>IF('Payments Export'!I8892="","",'Payments Export'!I8892)</f>
        <v/>
      </c>
      <c r="E8888" s="7" t="str">
        <f t="shared" si="276"/>
        <v/>
      </c>
      <c r="F8888" s="7" t="str">
        <f>IF('Payments Export'!A8892="","",'Payments Export'!N8892)</f>
        <v/>
      </c>
      <c r="G8888" s="7" t="str">
        <f>IF('Payments Export'!A8892="","",'Payments Export'!O8892)</f>
        <v/>
      </c>
      <c r="H8888" s="7" t="str">
        <f>IF('Payments Export'!B8892="","",G8888-F8888)</f>
        <v/>
      </c>
      <c r="I8888" s="3" t="str">
        <f>IF(C8888&lt;&gt;"",_xlfn.XLOOKUP(IFERROR(VALUE(C8888),C8888),'Items database'!A:A,'Items database'!B:B),(_xlfn.XLOOKUP(LEFT(E8888,3),Services,Services,"")))</f>
        <v/>
      </c>
      <c r="J8888" s="3" t="str">
        <f t="shared" si="277"/>
        <v/>
      </c>
    </row>
    <row r="8889" spans="1:10" x14ac:dyDescent="0.35">
      <c r="A8889" s="7" t="str">
        <f>IF('Payments Export'!A8893="","",'Payments Export'!A8893)</f>
        <v/>
      </c>
      <c r="B8889" s="7" t="str">
        <f>IF('Payments Export'!A8893="","",'Payments Export'!B8893)</f>
        <v/>
      </c>
      <c r="C8889" s="7" t="str">
        <f>IF(IFERROR(VALUE('Payments Export'!H8893),'Payments Export'!H8893)&lt;&gt;0,IFERROR(VALUE('Payments Export'!H8893),'Payments Export'!H8893),"")</f>
        <v/>
      </c>
      <c r="D8889" s="7" t="str">
        <f>IF('Payments Export'!I8893="","",'Payments Export'!I8893)</f>
        <v/>
      </c>
      <c r="E8889" s="7" t="str">
        <f t="shared" si="276"/>
        <v/>
      </c>
      <c r="F8889" s="7" t="str">
        <f>IF('Payments Export'!A8893="","",'Payments Export'!N8893)</f>
        <v/>
      </c>
      <c r="G8889" s="7" t="str">
        <f>IF('Payments Export'!A8893="","",'Payments Export'!O8893)</f>
        <v/>
      </c>
      <c r="H8889" s="7" t="str">
        <f>IF('Payments Export'!B8893="","",G8889-F8889)</f>
        <v/>
      </c>
      <c r="I8889" s="3" t="str">
        <f>IF(C8889&lt;&gt;"",_xlfn.XLOOKUP(IFERROR(VALUE(C8889),C8889),'Items database'!A:A,'Items database'!B:B),(_xlfn.XLOOKUP(LEFT(E8889,3),Services,Services,"")))</f>
        <v/>
      </c>
      <c r="J8889" s="3" t="str">
        <f t="shared" si="277"/>
        <v/>
      </c>
    </row>
    <row r="8890" spans="1:10" x14ac:dyDescent="0.35">
      <c r="A8890" s="7" t="str">
        <f>IF('Payments Export'!A8894="","",'Payments Export'!A8894)</f>
        <v/>
      </c>
      <c r="B8890" s="7" t="str">
        <f>IF('Payments Export'!A8894="","",'Payments Export'!B8894)</f>
        <v/>
      </c>
      <c r="C8890" s="7" t="str">
        <f>IF(IFERROR(VALUE('Payments Export'!H8894),'Payments Export'!H8894)&lt;&gt;0,IFERROR(VALUE('Payments Export'!H8894),'Payments Export'!H8894),"")</f>
        <v/>
      </c>
      <c r="D8890" s="7" t="str">
        <f>IF('Payments Export'!I8894="","",'Payments Export'!I8894)</f>
        <v/>
      </c>
      <c r="E8890" s="7" t="str">
        <f t="shared" si="276"/>
        <v/>
      </c>
      <c r="F8890" s="7" t="str">
        <f>IF('Payments Export'!A8894="","",'Payments Export'!N8894)</f>
        <v/>
      </c>
      <c r="G8890" s="7" t="str">
        <f>IF('Payments Export'!A8894="","",'Payments Export'!O8894)</f>
        <v/>
      </c>
      <c r="H8890" s="7" t="str">
        <f>IF('Payments Export'!B8894="","",G8890-F8890)</f>
        <v/>
      </c>
      <c r="I8890" s="3" t="str">
        <f>IF(C8890&lt;&gt;"",_xlfn.XLOOKUP(IFERROR(VALUE(C8890),C8890),'Items database'!A:A,'Items database'!B:B),(_xlfn.XLOOKUP(LEFT(E8890,3),Services,Services,"")))</f>
        <v/>
      </c>
      <c r="J8890" s="3" t="str">
        <f t="shared" si="277"/>
        <v/>
      </c>
    </row>
    <row r="8891" spans="1:10" x14ac:dyDescent="0.35">
      <c r="A8891" s="7" t="str">
        <f>IF('Payments Export'!A8895="","",'Payments Export'!A8895)</f>
        <v/>
      </c>
      <c r="B8891" s="7" t="str">
        <f>IF('Payments Export'!A8895="","",'Payments Export'!B8895)</f>
        <v/>
      </c>
      <c r="C8891" s="7" t="str">
        <f>IF(IFERROR(VALUE('Payments Export'!H8895),'Payments Export'!H8895)&lt;&gt;0,IFERROR(VALUE('Payments Export'!H8895),'Payments Export'!H8895),"")</f>
        <v/>
      </c>
      <c r="D8891" s="7" t="str">
        <f>IF('Payments Export'!I8895="","",'Payments Export'!I8895)</f>
        <v/>
      </c>
      <c r="E8891" s="7" t="str">
        <f t="shared" si="276"/>
        <v/>
      </c>
      <c r="F8891" s="7" t="str">
        <f>IF('Payments Export'!A8895="","",'Payments Export'!N8895)</f>
        <v/>
      </c>
      <c r="G8891" s="7" t="str">
        <f>IF('Payments Export'!A8895="","",'Payments Export'!O8895)</f>
        <v/>
      </c>
      <c r="H8891" s="7" t="str">
        <f>IF('Payments Export'!B8895="","",G8891-F8891)</f>
        <v/>
      </c>
      <c r="I8891" s="3" t="str">
        <f>IF(C8891&lt;&gt;"",_xlfn.XLOOKUP(IFERROR(VALUE(C8891),C8891),'Items database'!A:A,'Items database'!B:B),(_xlfn.XLOOKUP(LEFT(E8891,3),Services,Services,"")))</f>
        <v/>
      </c>
      <c r="J8891" s="3" t="str">
        <f t="shared" si="277"/>
        <v/>
      </c>
    </row>
    <row r="8892" spans="1:10" x14ac:dyDescent="0.35">
      <c r="A8892" s="7" t="str">
        <f>IF('Payments Export'!A8896="","",'Payments Export'!A8896)</f>
        <v/>
      </c>
      <c r="B8892" s="7" t="str">
        <f>IF('Payments Export'!A8896="","",'Payments Export'!B8896)</f>
        <v/>
      </c>
      <c r="C8892" s="7" t="str">
        <f>IF(IFERROR(VALUE('Payments Export'!H8896),'Payments Export'!H8896)&lt;&gt;0,IFERROR(VALUE('Payments Export'!H8896),'Payments Export'!H8896),"")</f>
        <v/>
      </c>
      <c r="D8892" s="7" t="str">
        <f>IF('Payments Export'!I8896="","",'Payments Export'!I8896)</f>
        <v/>
      </c>
      <c r="E8892" s="7" t="str">
        <f t="shared" si="276"/>
        <v/>
      </c>
      <c r="F8892" s="7" t="str">
        <f>IF('Payments Export'!A8896="","",'Payments Export'!N8896)</f>
        <v/>
      </c>
      <c r="G8892" s="7" t="str">
        <f>IF('Payments Export'!A8896="","",'Payments Export'!O8896)</f>
        <v/>
      </c>
      <c r="H8892" s="7" t="str">
        <f>IF('Payments Export'!B8896="","",G8892-F8892)</f>
        <v/>
      </c>
      <c r="I8892" s="3" t="str">
        <f>IF(C8892&lt;&gt;"",_xlfn.XLOOKUP(IFERROR(VALUE(C8892),C8892),'Items database'!A:A,'Items database'!B:B),(_xlfn.XLOOKUP(LEFT(E8892,3),Services,Services,"")))</f>
        <v/>
      </c>
      <c r="J8892" s="3" t="str">
        <f t="shared" si="277"/>
        <v/>
      </c>
    </row>
    <row r="8893" spans="1:10" x14ac:dyDescent="0.35">
      <c r="A8893" s="7" t="str">
        <f>IF('Payments Export'!A8897="","",'Payments Export'!A8897)</f>
        <v/>
      </c>
      <c r="B8893" s="7" t="str">
        <f>IF('Payments Export'!A8897="","",'Payments Export'!B8897)</f>
        <v/>
      </c>
      <c r="C8893" s="7" t="str">
        <f>IF(IFERROR(VALUE('Payments Export'!H8897),'Payments Export'!H8897)&lt;&gt;0,IFERROR(VALUE('Payments Export'!H8897),'Payments Export'!H8897),"")</f>
        <v/>
      </c>
      <c r="D8893" s="7" t="str">
        <f>IF('Payments Export'!I8897="","",'Payments Export'!I8897)</f>
        <v/>
      </c>
      <c r="E8893" s="7" t="str">
        <f t="shared" si="276"/>
        <v/>
      </c>
      <c r="F8893" s="7" t="str">
        <f>IF('Payments Export'!A8897="","",'Payments Export'!N8897)</f>
        <v/>
      </c>
      <c r="G8893" s="7" t="str">
        <f>IF('Payments Export'!A8897="","",'Payments Export'!O8897)</f>
        <v/>
      </c>
      <c r="H8893" s="7" t="str">
        <f>IF('Payments Export'!B8897="","",G8893-F8893)</f>
        <v/>
      </c>
      <c r="I8893" s="3" t="str">
        <f>IF(C8893&lt;&gt;"",_xlfn.XLOOKUP(IFERROR(VALUE(C8893),C8893),'Items database'!A:A,'Items database'!B:B),(_xlfn.XLOOKUP(LEFT(E8893,3),Services,Services,"")))</f>
        <v/>
      </c>
      <c r="J8893" s="3" t="str">
        <f t="shared" si="277"/>
        <v/>
      </c>
    </row>
    <row r="8894" spans="1:10" x14ac:dyDescent="0.35">
      <c r="A8894" s="7" t="str">
        <f>IF('Payments Export'!A8898="","",'Payments Export'!A8898)</f>
        <v/>
      </c>
      <c r="B8894" s="7" t="str">
        <f>IF('Payments Export'!A8898="","",'Payments Export'!B8898)</f>
        <v/>
      </c>
      <c r="C8894" s="7" t="str">
        <f>IF(IFERROR(VALUE('Payments Export'!H8898),'Payments Export'!H8898)&lt;&gt;0,IFERROR(VALUE('Payments Export'!H8898),'Payments Export'!H8898),"")</f>
        <v/>
      </c>
      <c r="D8894" s="7" t="str">
        <f>IF('Payments Export'!I8898="","",'Payments Export'!I8898)</f>
        <v/>
      </c>
      <c r="E8894" s="7" t="str">
        <f t="shared" si="276"/>
        <v/>
      </c>
      <c r="F8894" s="7" t="str">
        <f>IF('Payments Export'!A8898="","",'Payments Export'!N8898)</f>
        <v/>
      </c>
      <c r="G8894" s="7" t="str">
        <f>IF('Payments Export'!A8898="","",'Payments Export'!O8898)</f>
        <v/>
      </c>
      <c r="H8894" s="7" t="str">
        <f>IF('Payments Export'!B8898="","",G8894-F8894)</f>
        <v/>
      </c>
      <c r="I8894" s="3" t="str">
        <f>IF(C8894&lt;&gt;"",_xlfn.XLOOKUP(IFERROR(VALUE(C8894),C8894),'Items database'!A:A,'Items database'!B:B),(_xlfn.XLOOKUP(LEFT(E8894,3),Services,Services,"")))</f>
        <v/>
      </c>
      <c r="J8894" s="3" t="str">
        <f t="shared" si="277"/>
        <v/>
      </c>
    </row>
    <row r="8895" spans="1:10" x14ac:dyDescent="0.35">
      <c r="A8895" s="7" t="str">
        <f>IF('Payments Export'!A8899="","",'Payments Export'!A8899)</f>
        <v/>
      </c>
      <c r="B8895" s="7" t="str">
        <f>IF('Payments Export'!A8899="","",'Payments Export'!B8899)</f>
        <v/>
      </c>
      <c r="C8895" s="7" t="str">
        <f>IF(IFERROR(VALUE('Payments Export'!H8899),'Payments Export'!H8899)&lt;&gt;0,IFERROR(VALUE('Payments Export'!H8899),'Payments Export'!H8899),"")</f>
        <v/>
      </c>
      <c r="D8895" s="7" t="str">
        <f>IF('Payments Export'!I8899="","",'Payments Export'!I8899)</f>
        <v/>
      </c>
      <c r="E8895" s="7" t="str">
        <f t="shared" si="276"/>
        <v/>
      </c>
      <c r="F8895" s="7" t="str">
        <f>IF('Payments Export'!A8899="","",'Payments Export'!N8899)</f>
        <v/>
      </c>
      <c r="G8895" s="7" t="str">
        <f>IF('Payments Export'!A8899="","",'Payments Export'!O8899)</f>
        <v/>
      </c>
      <c r="H8895" s="7" t="str">
        <f>IF('Payments Export'!B8899="","",G8895-F8895)</f>
        <v/>
      </c>
      <c r="I8895" s="3" t="str">
        <f>IF(C8895&lt;&gt;"",_xlfn.XLOOKUP(IFERROR(VALUE(C8895),C8895),'Items database'!A:A,'Items database'!B:B),(_xlfn.XLOOKUP(LEFT(E8895,3),Services,Services,"")))</f>
        <v/>
      </c>
      <c r="J8895" s="3" t="str">
        <f t="shared" si="277"/>
        <v/>
      </c>
    </row>
    <row r="8896" spans="1:10" x14ac:dyDescent="0.35">
      <c r="A8896" s="7" t="str">
        <f>IF('Payments Export'!A8900="","",'Payments Export'!A8900)</f>
        <v/>
      </c>
      <c r="B8896" s="7" t="str">
        <f>IF('Payments Export'!A8900="","",'Payments Export'!B8900)</f>
        <v/>
      </c>
      <c r="C8896" s="7" t="str">
        <f>IF(IFERROR(VALUE('Payments Export'!H8900),'Payments Export'!H8900)&lt;&gt;0,IFERROR(VALUE('Payments Export'!H8900),'Payments Export'!H8900),"")</f>
        <v/>
      </c>
      <c r="D8896" s="7" t="str">
        <f>IF('Payments Export'!I8900="","",'Payments Export'!I8900)</f>
        <v/>
      </c>
      <c r="E8896" s="7" t="str">
        <f t="shared" si="276"/>
        <v/>
      </c>
      <c r="F8896" s="7" t="str">
        <f>IF('Payments Export'!A8900="","",'Payments Export'!N8900)</f>
        <v/>
      </c>
      <c r="G8896" s="7" t="str">
        <f>IF('Payments Export'!A8900="","",'Payments Export'!O8900)</f>
        <v/>
      </c>
      <c r="H8896" s="7" t="str">
        <f>IF('Payments Export'!B8900="","",G8896-F8896)</f>
        <v/>
      </c>
      <c r="I8896" s="3" t="str">
        <f>IF(C8896&lt;&gt;"",_xlfn.XLOOKUP(IFERROR(VALUE(C8896),C8896),'Items database'!A:A,'Items database'!B:B),(_xlfn.XLOOKUP(LEFT(E8896,3),Services,Services,"")))</f>
        <v/>
      </c>
      <c r="J8896" s="3" t="str">
        <f t="shared" si="277"/>
        <v/>
      </c>
    </row>
    <row r="8897" spans="1:10" x14ac:dyDescent="0.35">
      <c r="A8897" s="7" t="str">
        <f>IF('Payments Export'!A8901="","",'Payments Export'!A8901)</f>
        <v/>
      </c>
      <c r="B8897" s="7" t="str">
        <f>IF('Payments Export'!A8901="","",'Payments Export'!B8901)</f>
        <v/>
      </c>
      <c r="C8897" s="7" t="str">
        <f>IF(IFERROR(VALUE('Payments Export'!H8901),'Payments Export'!H8901)&lt;&gt;0,IFERROR(VALUE('Payments Export'!H8901),'Payments Export'!H8901),"")</f>
        <v/>
      </c>
      <c r="D8897" s="7" t="str">
        <f>IF('Payments Export'!I8901="","",'Payments Export'!I8901)</f>
        <v/>
      </c>
      <c r="E8897" s="7" t="str">
        <f t="shared" ref="E8897:E8960" si="278">LEFT(D8897,66)</f>
        <v/>
      </c>
      <c r="F8897" s="7" t="str">
        <f>IF('Payments Export'!A8901="","",'Payments Export'!N8901)</f>
        <v/>
      </c>
      <c r="G8897" s="7" t="str">
        <f>IF('Payments Export'!A8901="","",'Payments Export'!O8901)</f>
        <v/>
      </c>
      <c r="H8897" s="7" t="str">
        <f>IF('Payments Export'!B8901="","",G8897-F8897)</f>
        <v/>
      </c>
      <c r="I8897" s="3" t="str">
        <f>IF(C8897&lt;&gt;"",_xlfn.XLOOKUP(IFERROR(VALUE(C8897),C8897),'Items database'!A:A,'Items database'!B:B),(_xlfn.XLOOKUP(LEFT(E8897,3),Services,Services,"")))</f>
        <v/>
      </c>
      <c r="J8897" s="3" t="str">
        <f t="shared" ref="J8897:J8960" si="279">IF(ISNUMBER(F8897)=TRUE,IF(F8897=0,"","GST"),"")</f>
        <v/>
      </c>
    </row>
    <row r="8898" spans="1:10" x14ac:dyDescent="0.35">
      <c r="A8898" s="7" t="str">
        <f>IF('Payments Export'!A8902="","",'Payments Export'!A8902)</f>
        <v/>
      </c>
      <c r="B8898" s="7" t="str">
        <f>IF('Payments Export'!A8902="","",'Payments Export'!B8902)</f>
        <v/>
      </c>
      <c r="C8898" s="7" t="str">
        <f>IF(IFERROR(VALUE('Payments Export'!H8902),'Payments Export'!H8902)&lt;&gt;0,IFERROR(VALUE('Payments Export'!H8902),'Payments Export'!H8902),"")</f>
        <v/>
      </c>
      <c r="D8898" s="7" t="str">
        <f>IF('Payments Export'!I8902="","",'Payments Export'!I8902)</f>
        <v/>
      </c>
      <c r="E8898" s="7" t="str">
        <f t="shared" si="278"/>
        <v/>
      </c>
      <c r="F8898" s="7" t="str">
        <f>IF('Payments Export'!A8902="","",'Payments Export'!N8902)</f>
        <v/>
      </c>
      <c r="G8898" s="7" t="str">
        <f>IF('Payments Export'!A8902="","",'Payments Export'!O8902)</f>
        <v/>
      </c>
      <c r="H8898" s="7" t="str">
        <f>IF('Payments Export'!B8902="","",G8898-F8898)</f>
        <v/>
      </c>
      <c r="I8898" s="3" t="str">
        <f>IF(C8898&lt;&gt;"",_xlfn.XLOOKUP(IFERROR(VALUE(C8898),C8898),'Items database'!A:A,'Items database'!B:B),(_xlfn.XLOOKUP(LEFT(E8898,3),Services,Services,"")))</f>
        <v/>
      </c>
      <c r="J8898" s="3" t="str">
        <f t="shared" si="279"/>
        <v/>
      </c>
    </row>
    <row r="8899" spans="1:10" x14ac:dyDescent="0.35">
      <c r="A8899" s="7" t="str">
        <f>IF('Payments Export'!A8903="","",'Payments Export'!A8903)</f>
        <v/>
      </c>
      <c r="B8899" s="7" t="str">
        <f>IF('Payments Export'!A8903="","",'Payments Export'!B8903)</f>
        <v/>
      </c>
      <c r="C8899" s="7" t="str">
        <f>IF(IFERROR(VALUE('Payments Export'!H8903),'Payments Export'!H8903)&lt;&gt;0,IFERROR(VALUE('Payments Export'!H8903),'Payments Export'!H8903),"")</f>
        <v/>
      </c>
      <c r="D8899" s="7" t="str">
        <f>IF('Payments Export'!I8903="","",'Payments Export'!I8903)</f>
        <v/>
      </c>
      <c r="E8899" s="7" t="str">
        <f t="shared" si="278"/>
        <v/>
      </c>
      <c r="F8899" s="7" t="str">
        <f>IF('Payments Export'!A8903="","",'Payments Export'!N8903)</f>
        <v/>
      </c>
      <c r="G8899" s="7" t="str">
        <f>IF('Payments Export'!A8903="","",'Payments Export'!O8903)</f>
        <v/>
      </c>
      <c r="H8899" s="7" t="str">
        <f>IF('Payments Export'!B8903="","",G8899-F8899)</f>
        <v/>
      </c>
      <c r="I8899" s="3" t="str">
        <f>IF(C8899&lt;&gt;"",_xlfn.XLOOKUP(IFERROR(VALUE(C8899),C8899),'Items database'!A:A,'Items database'!B:B),(_xlfn.XLOOKUP(LEFT(E8899,3),Services,Services,"")))</f>
        <v/>
      </c>
      <c r="J8899" s="3" t="str">
        <f t="shared" si="279"/>
        <v/>
      </c>
    </row>
    <row r="8900" spans="1:10" x14ac:dyDescent="0.35">
      <c r="A8900" s="7" t="str">
        <f>IF('Payments Export'!A8904="","",'Payments Export'!A8904)</f>
        <v/>
      </c>
      <c r="B8900" s="7" t="str">
        <f>IF('Payments Export'!A8904="","",'Payments Export'!B8904)</f>
        <v/>
      </c>
      <c r="C8900" s="7" t="str">
        <f>IF(IFERROR(VALUE('Payments Export'!H8904),'Payments Export'!H8904)&lt;&gt;0,IFERROR(VALUE('Payments Export'!H8904),'Payments Export'!H8904),"")</f>
        <v/>
      </c>
      <c r="D8900" s="7" t="str">
        <f>IF('Payments Export'!I8904="","",'Payments Export'!I8904)</f>
        <v/>
      </c>
      <c r="E8900" s="7" t="str">
        <f t="shared" si="278"/>
        <v/>
      </c>
      <c r="F8900" s="7" t="str">
        <f>IF('Payments Export'!A8904="","",'Payments Export'!N8904)</f>
        <v/>
      </c>
      <c r="G8900" s="7" t="str">
        <f>IF('Payments Export'!A8904="","",'Payments Export'!O8904)</f>
        <v/>
      </c>
      <c r="H8900" s="7" t="str">
        <f>IF('Payments Export'!B8904="","",G8900-F8900)</f>
        <v/>
      </c>
      <c r="I8900" s="3" t="str">
        <f>IF(C8900&lt;&gt;"",_xlfn.XLOOKUP(IFERROR(VALUE(C8900),C8900),'Items database'!A:A,'Items database'!B:B),(_xlfn.XLOOKUP(LEFT(E8900,3),Services,Services,"")))</f>
        <v/>
      </c>
      <c r="J8900" s="3" t="str">
        <f t="shared" si="279"/>
        <v/>
      </c>
    </row>
    <row r="8901" spans="1:10" x14ac:dyDescent="0.35">
      <c r="A8901" s="7" t="str">
        <f>IF('Payments Export'!A8905="","",'Payments Export'!A8905)</f>
        <v/>
      </c>
      <c r="B8901" s="7" t="str">
        <f>IF('Payments Export'!A8905="","",'Payments Export'!B8905)</f>
        <v/>
      </c>
      <c r="C8901" s="7" t="str">
        <f>IF(IFERROR(VALUE('Payments Export'!H8905),'Payments Export'!H8905)&lt;&gt;0,IFERROR(VALUE('Payments Export'!H8905),'Payments Export'!H8905),"")</f>
        <v/>
      </c>
      <c r="D8901" s="7" t="str">
        <f>IF('Payments Export'!I8905="","",'Payments Export'!I8905)</f>
        <v/>
      </c>
      <c r="E8901" s="7" t="str">
        <f t="shared" si="278"/>
        <v/>
      </c>
      <c r="F8901" s="7" t="str">
        <f>IF('Payments Export'!A8905="","",'Payments Export'!N8905)</f>
        <v/>
      </c>
      <c r="G8901" s="7" t="str">
        <f>IF('Payments Export'!A8905="","",'Payments Export'!O8905)</f>
        <v/>
      </c>
      <c r="H8901" s="7" t="str">
        <f>IF('Payments Export'!B8905="","",G8901-F8901)</f>
        <v/>
      </c>
      <c r="I8901" s="3" t="str">
        <f>IF(C8901&lt;&gt;"",_xlfn.XLOOKUP(IFERROR(VALUE(C8901),C8901),'Items database'!A:A,'Items database'!B:B),(_xlfn.XLOOKUP(LEFT(E8901,3),Services,Services,"")))</f>
        <v/>
      </c>
      <c r="J8901" s="3" t="str">
        <f t="shared" si="279"/>
        <v/>
      </c>
    </row>
    <row r="8902" spans="1:10" x14ac:dyDescent="0.35">
      <c r="A8902" s="7" t="str">
        <f>IF('Payments Export'!A8906="","",'Payments Export'!A8906)</f>
        <v/>
      </c>
      <c r="B8902" s="7" t="str">
        <f>IF('Payments Export'!A8906="","",'Payments Export'!B8906)</f>
        <v/>
      </c>
      <c r="C8902" s="7" t="str">
        <f>IF(IFERROR(VALUE('Payments Export'!H8906),'Payments Export'!H8906)&lt;&gt;0,IFERROR(VALUE('Payments Export'!H8906),'Payments Export'!H8906),"")</f>
        <v/>
      </c>
      <c r="D8902" s="7" t="str">
        <f>IF('Payments Export'!I8906="","",'Payments Export'!I8906)</f>
        <v/>
      </c>
      <c r="E8902" s="7" t="str">
        <f t="shared" si="278"/>
        <v/>
      </c>
      <c r="F8902" s="7" t="str">
        <f>IF('Payments Export'!A8906="","",'Payments Export'!N8906)</f>
        <v/>
      </c>
      <c r="G8902" s="7" t="str">
        <f>IF('Payments Export'!A8906="","",'Payments Export'!O8906)</f>
        <v/>
      </c>
      <c r="H8902" s="7" t="str">
        <f>IF('Payments Export'!B8906="","",G8902-F8902)</f>
        <v/>
      </c>
      <c r="I8902" s="3" t="str">
        <f>IF(C8902&lt;&gt;"",_xlfn.XLOOKUP(IFERROR(VALUE(C8902),C8902),'Items database'!A:A,'Items database'!B:B),(_xlfn.XLOOKUP(LEFT(E8902,3),Services,Services,"")))</f>
        <v/>
      </c>
      <c r="J8902" s="3" t="str">
        <f t="shared" si="279"/>
        <v/>
      </c>
    </row>
    <row r="8903" spans="1:10" x14ac:dyDescent="0.35">
      <c r="A8903" s="7" t="str">
        <f>IF('Payments Export'!A8907="","",'Payments Export'!A8907)</f>
        <v/>
      </c>
      <c r="B8903" s="7" t="str">
        <f>IF('Payments Export'!A8907="","",'Payments Export'!B8907)</f>
        <v/>
      </c>
      <c r="C8903" s="7" t="str">
        <f>IF(IFERROR(VALUE('Payments Export'!H8907),'Payments Export'!H8907)&lt;&gt;0,IFERROR(VALUE('Payments Export'!H8907),'Payments Export'!H8907),"")</f>
        <v/>
      </c>
      <c r="D8903" s="7" t="str">
        <f>IF('Payments Export'!I8907="","",'Payments Export'!I8907)</f>
        <v/>
      </c>
      <c r="E8903" s="7" t="str">
        <f t="shared" si="278"/>
        <v/>
      </c>
      <c r="F8903" s="7" t="str">
        <f>IF('Payments Export'!A8907="","",'Payments Export'!N8907)</f>
        <v/>
      </c>
      <c r="G8903" s="7" t="str">
        <f>IF('Payments Export'!A8907="","",'Payments Export'!O8907)</f>
        <v/>
      </c>
      <c r="H8903" s="7" t="str">
        <f>IF('Payments Export'!B8907="","",G8903-F8903)</f>
        <v/>
      </c>
      <c r="I8903" s="3" t="str">
        <f>IF(C8903&lt;&gt;"",_xlfn.XLOOKUP(IFERROR(VALUE(C8903),C8903),'Items database'!A:A,'Items database'!B:B),(_xlfn.XLOOKUP(LEFT(E8903,3),Services,Services,"")))</f>
        <v/>
      </c>
      <c r="J8903" s="3" t="str">
        <f t="shared" si="279"/>
        <v/>
      </c>
    </row>
    <row r="8904" spans="1:10" x14ac:dyDescent="0.35">
      <c r="A8904" s="7" t="str">
        <f>IF('Payments Export'!A8908="","",'Payments Export'!A8908)</f>
        <v/>
      </c>
      <c r="B8904" s="7" t="str">
        <f>IF('Payments Export'!A8908="","",'Payments Export'!B8908)</f>
        <v/>
      </c>
      <c r="C8904" s="7" t="str">
        <f>IF(IFERROR(VALUE('Payments Export'!H8908),'Payments Export'!H8908)&lt;&gt;0,IFERROR(VALUE('Payments Export'!H8908),'Payments Export'!H8908),"")</f>
        <v/>
      </c>
      <c r="D8904" s="7" t="str">
        <f>IF('Payments Export'!I8908="","",'Payments Export'!I8908)</f>
        <v/>
      </c>
      <c r="E8904" s="7" t="str">
        <f t="shared" si="278"/>
        <v/>
      </c>
      <c r="F8904" s="7" t="str">
        <f>IF('Payments Export'!A8908="","",'Payments Export'!N8908)</f>
        <v/>
      </c>
      <c r="G8904" s="7" t="str">
        <f>IF('Payments Export'!A8908="","",'Payments Export'!O8908)</f>
        <v/>
      </c>
      <c r="H8904" s="7" t="str">
        <f>IF('Payments Export'!B8908="","",G8904-F8904)</f>
        <v/>
      </c>
      <c r="I8904" s="3" t="str">
        <f>IF(C8904&lt;&gt;"",_xlfn.XLOOKUP(IFERROR(VALUE(C8904),C8904),'Items database'!A:A,'Items database'!B:B),(_xlfn.XLOOKUP(LEFT(E8904,3),Services,Services,"")))</f>
        <v/>
      </c>
      <c r="J8904" s="3" t="str">
        <f t="shared" si="279"/>
        <v/>
      </c>
    </row>
    <row r="8905" spans="1:10" x14ac:dyDescent="0.35">
      <c r="A8905" s="7" t="str">
        <f>IF('Payments Export'!A8909="","",'Payments Export'!A8909)</f>
        <v/>
      </c>
      <c r="B8905" s="7" t="str">
        <f>IF('Payments Export'!A8909="","",'Payments Export'!B8909)</f>
        <v/>
      </c>
      <c r="C8905" s="7" t="str">
        <f>IF(IFERROR(VALUE('Payments Export'!H8909),'Payments Export'!H8909)&lt;&gt;0,IFERROR(VALUE('Payments Export'!H8909),'Payments Export'!H8909),"")</f>
        <v/>
      </c>
      <c r="D8905" s="7" t="str">
        <f>IF('Payments Export'!I8909="","",'Payments Export'!I8909)</f>
        <v/>
      </c>
      <c r="E8905" s="7" t="str">
        <f t="shared" si="278"/>
        <v/>
      </c>
      <c r="F8905" s="7" t="str">
        <f>IF('Payments Export'!A8909="","",'Payments Export'!N8909)</f>
        <v/>
      </c>
      <c r="G8905" s="7" t="str">
        <f>IF('Payments Export'!A8909="","",'Payments Export'!O8909)</f>
        <v/>
      </c>
      <c r="H8905" s="7" t="str">
        <f>IF('Payments Export'!B8909="","",G8905-F8905)</f>
        <v/>
      </c>
      <c r="I8905" s="3" t="str">
        <f>IF(C8905&lt;&gt;"",_xlfn.XLOOKUP(IFERROR(VALUE(C8905),C8905),'Items database'!A:A,'Items database'!B:B),(_xlfn.XLOOKUP(LEFT(E8905,3),Services,Services,"")))</f>
        <v/>
      </c>
      <c r="J8905" s="3" t="str">
        <f t="shared" si="279"/>
        <v/>
      </c>
    </row>
    <row r="8906" spans="1:10" x14ac:dyDescent="0.35">
      <c r="A8906" s="7" t="str">
        <f>IF('Payments Export'!A8910="","",'Payments Export'!A8910)</f>
        <v/>
      </c>
      <c r="B8906" s="7" t="str">
        <f>IF('Payments Export'!A8910="","",'Payments Export'!B8910)</f>
        <v/>
      </c>
      <c r="C8906" s="7" t="str">
        <f>IF(IFERROR(VALUE('Payments Export'!H8910),'Payments Export'!H8910)&lt;&gt;0,IFERROR(VALUE('Payments Export'!H8910),'Payments Export'!H8910),"")</f>
        <v/>
      </c>
      <c r="D8906" s="7" t="str">
        <f>IF('Payments Export'!I8910="","",'Payments Export'!I8910)</f>
        <v/>
      </c>
      <c r="E8906" s="7" t="str">
        <f t="shared" si="278"/>
        <v/>
      </c>
      <c r="F8906" s="7" t="str">
        <f>IF('Payments Export'!A8910="","",'Payments Export'!N8910)</f>
        <v/>
      </c>
      <c r="G8906" s="7" t="str">
        <f>IF('Payments Export'!A8910="","",'Payments Export'!O8910)</f>
        <v/>
      </c>
      <c r="H8906" s="7" t="str">
        <f>IF('Payments Export'!B8910="","",G8906-F8906)</f>
        <v/>
      </c>
      <c r="I8906" s="3" t="str">
        <f>IF(C8906&lt;&gt;"",_xlfn.XLOOKUP(IFERROR(VALUE(C8906),C8906),'Items database'!A:A,'Items database'!B:B),(_xlfn.XLOOKUP(LEFT(E8906,3),Services,Services,"")))</f>
        <v/>
      </c>
      <c r="J8906" s="3" t="str">
        <f t="shared" si="279"/>
        <v/>
      </c>
    </row>
    <row r="8907" spans="1:10" x14ac:dyDescent="0.35">
      <c r="A8907" s="7" t="str">
        <f>IF('Payments Export'!A8911="","",'Payments Export'!A8911)</f>
        <v/>
      </c>
      <c r="B8907" s="7" t="str">
        <f>IF('Payments Export'!A8911="","",'Payments Export'!B8911)</f>
        <v/>
      </c>
      <c r="C8907" s="7" t="str">
        <f>IF(IFERROR(VALUE('Payments Export'!H8911),'Payments Export'!H8911)&lt;&gt;0,IFERROR(VALUE('Payments Export'!H8911),'Payments Export'!H8911),"")</f>
        <v/>
      </c>
      <c r="D8907" s="7" t="str">
        <f>IF('Payments Export'!I8911="","",'Payments Export'!I8911)</f>
        <v/>
      </c>
      <c r="E8907" s="7" t="str">
        <f t="shared" si="278"/>
        <v/>
      </c>
      <c r="F8907" s="7" t="str">
        <f>IF('Payments Export'!A8911="","",'Payments Export'!N8911)</f>
        <v/>
      </c>
      <c r="G8907" s="7" t="str">
        <f>IF('Payments Export'!A8911="","",'Payments Export'!O8911)</f>
        <v/>
      </c>
      <c r="H8907" s="7" t="str">
        <f>IF('Payments Export'!B8911="","",G8907-F8907)</f>
        <v/>
      </c>
      <c r="I8907" s="3" t="str">
        <f>IF(C8907&lt;&gt;"",_xlfn.XLOOKUP(IFERROR(VALUE(C8907),C8907),'Items database'!A:A,'Items database'!B:B),(_xlfn.XLOOKUP(LEFT(E8907,3),Services,Services,"")))</f>
        <v/>
      </c>
      <c r="J8907" s="3" t="str">
        <f t="shared" si="279"/>
        <v/>
      </c>
    </row>
    <row r="8908" spans="1:10" x14ac:dyDescent="0.35">
      <c r="A8908" s="7" t="str">
        <f>IF('Payments Export'!A8912="","",'Payments Export'!A8912)</f>
        <v/>
      </c>
      <c r="B8908" s="7" t="str">
        <f>IF('Payments Export'!A8912="","",'Payments Export'!B8912)</f>
        <v/>
      </c>
      <c r="C8908" s="7" t="str">
        <f>IF(IFERROR(VALUE('Payments Export'!H8912),'Payments Export'!H8912)&lt;&gt;0,IFERROR(VALUE('Payments Export'!H8912),'Payments Export'!H8912),"")</f>
        <v/>
      </c>
      <c r="D8908" s="7" t="str">
        <f>IF('Payments Export'!I8912="","",'Payments Export'!I8912)</f>
        <v/>
      </c>
      <c r="E8908" s="7" t="str">
        <f t="shared" si="278"/>
        <v/>
      </c>
      <c r="F8908" s="7" t="str">
        <f>IF('Payments Export'!A8912="","",'Payments Export'!N8912)</f>
        <v/>
      </c>
      <c r="G8908" s="7" t="str">
        <f>IF('Payments Export'!A8912="","",'Payments Export'!O8912)</f>
        <v/>
      </c>
      <c r="H8908" s="7" t="str">
        <f>IF('Payments Export'!B8912="","",G8908-F8908)</f>
        <v/>
      </c>
      <c r="I8908" s="3" t="str">
        <f>IF(C8908&lt;&gt;"",_xlfn.XLOOKUP(IFERROR(VALUE(C8908),C8908),'Items database'!A:A,'Items database'!B:B),(_xlfn.XLOOKUP(LEFT(E8908,3),Services,Services,"")))</f>
        <v/>
      </c>
      <c r="J8908" s="3" t="str">
        <f t="shared" si="279"/>
        <v/>
      </c>
    </row>
    <row r="8909" spans="1:10" x14ac:dyDescent="0.35">
      <c r="A8909" s="7" t="str">
        <f>IF('Payments Export'!A8913="","",'Payments Export'!A8913)</f>
        <v/>
      </c>
      <c r="B8909" s="7" t="str">
        <f>IF('Payments Export'!A8913="","",'Payments Export'!B8913)</f>
        <v/>
      </c>
      <c r="C8909" s="7" t="str">
        <f>IF(IFERROR(VALUE('Payments Export'!H8913),'Payments Export'!H8913)&lt;&gt;0,IFERROR(VALUE('Payments Export'!H8913),'Payments Export'!H8913),"")</f>
        <v/>
      </c>
      <c r="D8909" s="7" t="str">
        <f>IF('Payments Export'!I8913="","",'Payments Export'!I8913)</f>
        <v/>
      </c>
      <c r="E8909" s="7" t="str">
        <f t="shared" si="278"/>
        <v/>
      </c>
      <c r="F8909" s="7" t="str">
        <f>IF('Payments Export'!A8913="","",'Payments Export'!N8913)</f>
        <v/>
      </c>
      <c r="G8909" s="7" t="str">
        <f>IF('Payments Export'!A8913="","",'Payments Export'!O8913)</f>
        <v/>
      </c>
      <c r="H8909" s="7" t="str">
        <f>IF('Payments Export'!B8913="","",G8909-F8909)</f>
        <v/>
      </c>
      <c r="I8909" s="3" t="str">
        <f>IF(C8909&lt;&gt;"",_xlfn.XLOOKUP(IFERROR(VALUE(C8909),C8909),'Items database'!A:A,'Items database'!B:B),(_xlfn.XLOOKUP(LEFT(E8909,3),Services,Services,"")))</f>
        <v/>
      </c>
      <c r="J8909" s="3" t="str">
        <f t="shared" si="279"/>
        <v/>
      </c>
    </row>
    <row r="8910" spans="1:10" x14ac:dyDescent="0.35">
      <c r="A8910" s="7" t="str">
        <f>IF('Payments Export'!A8914="","",'Payments Export'!A8914)</f>
        <v/>
      </c>
      <c r="B8910" s="7" t="str">
        <f>IF('Payments Export'!A8914="","",'Payments Export'!B8914)</f>
        <v/>
      </c>
      <c r="C8910" s="7" t="str">
        <f>IF(IFERROR(VALUE('Payments Export'!H8914),'Payments Export'!H8914)&lt;&gt;0,IFERROR(VALUE('Payments Export'!H8914),'Payments Export'!H8914),"")</f>
        <v/>
      </c>
      <c r="D8910" s="7" t="str">
        <f>IF('Payments Export'!I8914="","",'Payments Export'!I8914)</f>
        <v/>
      </c>
      <c r="E8910" s="7" t="str">
        <f t="shared" si="278"/>
        <v/>
      </c>
      <c r="F8910" s="7" t="str">
        <f>IF('Payments Export'!A8914="","",'Payments Export'!N8914)</f>
        <v/>
      </c>
      <c r="G8910" s="7" t="str">
        <f>IF('Payments Export'!A8914="","",'Payments Export'!O8914)</f>
        <v/>
      </c>
      <c r="H8910" s="7" t="str">
        <f>IF('Payments Export'!B8914="","",G8910-F8910)</f>
        <v/>
      </c>
      <c r="I8910" s="3" t="str">
        <f>IF(C8910&lt;&gt;"",_xlfn.XLOOKUP(IFERROR(VALUE(C8910),C8910),'Items database'!A:A,'Items database'!B:B),(_xlfn.XLOOKUP(LEFT(E8910,3),Services,Services,"")))</f>
        <v/>
      </c>
      <c r="J8910" s="3" t="str">
        <f t="shared" si="279"/>
        <v/>
      </c>
    </row>
    <row r="8911" spans="1:10" x14ac:dyDescent="0.35">
      <c r="A8911" s="7" t="str">
        <f>IF('Payments Export'!A8915="","",'Payments Export'!A8915)</f>
        <v/>
      </c>
      <c r="B8911" s="7" t="str">
        <f>IF('Payments Export'!A8915="","",'Payments Export'!B8915)</f>
        <v/>
      </c>
      <c r="C8911" s="7" t="str">
        <f>IF(IFERROR(VALUE('Payments Export'!H8915),'Payments Export'!H8915)&lt;&gt;0,IFERROR(VALUE('Payments Export'!H8915),'Payments Export'!H8915),"")</f>
        <v/>
      </c>
      <c r="D8911" s="7" t="str">
        <f>IF('Payments Export'!I8915="","",'Payments Export'!I8915)</f>
        <v/>
      </c>
      <c r="E8911" s="7" t="str">
        <f t="shared" si="278"/>
        <v/>
      </c>
      <c r="F8911" s="7" t="str">
        <f>IF('Payments Export'!A8915="","",'Payments Export'!N8915)</f>
        <v/>
      </c>
      <c r="G8911" s="7" t="str">
        <f>IF('Payments Export'!A8915="","",'Payments Export'!O8915)</f>
        <v/>
      </c>
      <c r="H8911" s="7" t="str">
        <f>IF('Payments Export'!B8915="","",G8911-F8911)</f>
        <v/>
      </c>
      <c r="I8911" s="3" t="str">
        <f>IF(C8911&lt;&gt;"",_xlfn.XLOOKUP(IFERROR(VALUE(C8911),C8911),'Items database'!A:A,'Items database'!B:B),(_xlfn.XLOOKUP(LEFT(E8911,3),Services,Services,"")))</f>
        <v/>
      </c>
      <c r="J8911" s="3" t="str">
        <f t="shared" si="279"/>
        <v/>
      </c>
    </row>
    <row r="8912" spans="1:10" x14ac:dyDescent="0.35">
      <c r="A8912" s="7" t="str">
        <f>IF('Payments Export'!A8916="","",'Payments Export'!A8916)</f>
        <v/>
      </c>
      <c r="B8912" s="7" t="str">
        <f>IF('Payments Export'!A8916="","",'Payments Export'!B8916)</f>
        <v/>
      </c>
      <c r="C8912" s="7" t="str">
        <f>IF(IFERROR(VALUE('Payments Export'!H8916),'Payments Export'!H8916)&lt;&gt;0,IFERROR(VALUE('Payments Export'!H8916),'Payments Export'!H8916),"")</f>
        <v/>
      </c>
      <c r="D8912" s="7" t="str">
        <f>IF('Payments Export'!I8916="","",'Payments Export'!I8916)</f>
        <v/>
      </c>
      <c r="E8912" s="7" t="str">
        <f t="shared" si="278"/>
        <v/>
      </c>
      <c r="F8912" s="7" t="str">
        <f>IF('Payments Export'!A8916="","",'Payments Export'!N8916)</f>
        <v/>
      </c>
      <c r="G8912" s="7" t="str">
        <f>IF('Payments Export'!A8916="","",'Payments Export'!O8916)</f>
        <v/>
      </c>
      <c r="H8912" s="7" t="str">
        <f>IF('Payments Export'!B8916="","",G8912-F8912)</f>
        <v/>
      </c>
      <c r="I8912" s="3" t="str">
        <f>IF(C8912&lt;&gt;"",_xlfn.XLOOKUP(IFERROR(VALUE(C8912),C8912),'Items database'!A:A,'Items database'!B:B),(_xlfn.XLOOKUP(LEFT(E8912,3),Services,Services,"")))</f>
        <v/>
      </c>
      <c r="J8912" s="3" t="str">
        <f t="shared" si="279"/>
        <v/>
      </c>
    </row>
    <row r="8913" spans="1:10" x14ac:dyDescent="0.35">
      <c r="A8913" s="7" t="str">
        <f>IF('Payments Export'!A8917="","",'Payments Export'!A8917)</f>
        <v/>
      </c>
      <c r="B8913" s="7" t="str">
        <f>IF('Payments Export'!A8917="","",'Payments Export'!B8917)</f>
        <v/>
      </c>
      <c r="C8913" s="7" t="str">
        <f>IF(IFERROR(VALUE('Payments Export'!H8917),'Payments Export'!H8917)&lt;&gt;0,IFERROR(VALUE('Payments Export'!H8917),'Payments Export'!H8917),"")</f>
        <v/>
      </c>
      <c r="D8913" s="7" t="str">
        <f>IF('Payments Export'!I8917="","",'Payments Export'!I8917)</f>
        <v/>
      </c>
      <c r="E8913" s="7" t="str">
        <f t="shared" si="278"/>
        <v/>
      </c>
      <c r="F8913" s="7" t="str">
        <f>IF('Payments Export'!A8917="","",'Payments Export'!N8917)</f>
        <v/>
      </c>
      <c r="G8913" s="7" t="str">
        <f>IF('Payments Export'!A8917="","",'Payments Export'!O8917)</f>
        <v/>
      </c>
      <c r="H8913" s="7" t="str">
        <f>IF('Payments Export'!B8917="","",G8913-F8913)</f>
        <v/>
      </c>
      <c r="I8913" s="3" t="str">
        <f>IF(C8913&lt;&gt;"",_xlfn.XLOOKUP(IFERROR(VALUE(C8913),C8913),'Items database'!A:A,'Items database'!B:B),(_xlfn.XLOOKUP(LEFT(E8913,3),Services,Services,"")))</f>
        <v/>
      </c>
      <c r="J8913" s="3" t="str">
        <f t="shared" si="279"/>
        <v/>
      </c>
    </row>
    <row r="8914" spans="1:10" x14ac:dyDescent="0.35">
      <c r="A8914" s="7" t="str">
        <f>IF('Payments Export'!A8918="","",'Payments Export'!A8918)</f>
        <v/>
      </c>
      <c r="B8914" s="7" t="str">
        <f>IF('Payments Export'!A8918="","",'Payments Export'!B8918)</f>
        <v/>
      </c>
      <c r="C8914" s="7" t="str">
        <f>IF(IFERROR(VALUE('Payments Export'!H8918),'Payments Export'!H8918)&lt;&gt;0,IFERROR(VALUE('Payments Export'!H8918),'Payments Export'!H8918),"")</f>
        <v/>
      </c>
      <c r="D8914" s="7" t="str">
        <f>IF('Payments Export'!I8918="","",'Payments Export'!I8918)</f>
        <v/>
      </c>
      <c r="E8914" s="7" t="str">
        <f t="shared" si="278"/>
        <v/>
      </c>
      <c r="F8914" s="7" t="str">
        <f>IF('Payments Export'!A8918="","",'Payments Export'!N8918)</f>
        <v/>
      </c>
      <c r="G8914" s="7" t="str">
        <f>IF('Payments Export'!A8918="","",'Payments Export'!O8918)</f>
        <v/>
      </c>
      <c r="H8914" s="7" t="str">
        <f>IF('Payments Export'!B8918="","",G8914-F8914)</f>
        <v/>
      </c>
      <c r="I8914" s="3" t="str">
        <f>IF(C8914&lt;&gt;"",_xlfn.XLOOKUP(IFERROR(VALUE(C8914),C8914),'Items database'!A:A,'Items database'!B:B),(_xlfn.XLOOKUP(LEFT(E8914,3),Services,Services,"")))</f>
        <v/>
      </c>
      <c r="J8914" s="3" t="str">
        <f t="shared" si="279"/>
        <v/>
      </c>
    </row>
    <row r="8915" spans="1:10" x14ac:dyDescent="0.35">
      <c r="A8915" s="7" t="str">
        <f>IF('Payments Export'!A8919="","",'Payments Export'!A8919)</f>
        <v/>
      </c>
      <c r="B8915" s="7" t="str">
        <f>IF('Payments Export'!A8919="","",'Payments Export'!B8919)</f>
        <v/>
      </c>
      <c r="C8915" s="7" t="str">
        <f>IF(IFERROR(VALUE('Payments Export'!H8919),'Payments Export'!H8919)&lt;&gt;0,IFERROR(VALUE('Payments Export'!H8919),'Payments Export'!H8919),"")</f>
        <v/>
      </c>
      <c r="D8915" s="7" t="str">
        <f>IF('Payments Export'!I8919="","",'Payments Export'!I8919)</f>
        <v/>
      </c>
      <c r="E8915" s="7" t="str">
        <f t="shared" si="278"/>
        <v/>
      </c>
      <c r="F8915" s="7" t="str">
        <f>IF('Payments Export'!A8919="","",'Payments Export'!N8919)</f>
        <v/>
      </c>
      <c r="G8915" s="7" t="str">
        <f>IF('Payments Export'!A8919="","",'Payments Export'!O8919)</f>
        <v/>
      </c>
      <c r="H8915" s="7" t="str">
        <f>IF('Payments Export'!B8919="","",G8915-F8915)</f>
        <v/>
      </c>
      <c r="I8915" s="3" t="str">
        <f>IF(C8915&lt;&gt;"",_xlfn.XLOOKUP(IFERROR(VALUE(C8915),C8915),'Items database'!A:A,'Items database'!B:B),(_xlfn.XLOOKUP(LEFT(E8915,3),Services,Services,"")))</f>
        <v/>
      </c>
      <c r="J8915" s="3" t="str">
        <f t="shared" si="279"/>
        <v/>
      </c>
    </row>
    <row r="8916" spans="1:10" x14ac:dyDescent="0.35">
      <c r="A8916" s="7" t="str">
        <f>IF('Payments Export'!A8920="","",'Payments Export'!A8920)</f>
        <v/>
      </c>
      <c r="B8916" s="7" t="str">
        <f>IF('Payments Export'!A8920="","",'Payments Export'!B8920)</f>
        <v/>
      </c>
      <c r="C8916" s="7" t="str">
        <f>IF(IFERROR(VALUE('Payments Export'!H8920),'Payments Export'!H8920)&lt;&gt;0,IFERROR(VALUE('Payments Export'!H8920),'Payments Export'!H8920),"")</f>
        <v/>
      </c>
      <c r="D8916" s="7" t="str">
        <f>IF('Payments Export'!I8920="","",'Payments Export'!I8920)</f>
        <v/>
      </c>
      <c r="E8916" s="7" t="str">
        <f t="shared" si="278"/>
        <v/>
      </c>
      <c r="F8916" s="7" t="str">
        <f>IF('Payments Export'!A8920="","",'Payments Export'!N8920)</f>
        <v/>
      </c>
      <c r="G8916" s="7" t="str">
        <f>IF('Payments Export'!A8920="","",'Payments Export'!O8920)</f>
        <v/>
      </c>
      <c r="H8916" s="7" t="str">
        <f>IF('Payments Export'!B8920="","",G8916-F8916)</f>
        <v/>
      </c>
      <c r="I8916" s="3" t="str">
        <f>IF(C8916&lt;&gt;"",_xlfn.XLOOKUP(IFERROR(VALUE(C8916),C8916),'Items database'!A:A,'Items database'!B:B),(_xlfn.XLOOKUP(LEFT(E8916,3),Services,Services,"")))</f>
        <v/>
      </c>
      <c r="J8916" s="3" t="str">
        <f t="shared" si="279"/>
        <v/>
      </c>
    </row>
    <row r="8917" spans="1:10" x14ac:dyDescent="0.35">
      <c r="A8917" s="7" t="str">
        <f>IF('Payments Export'!A8921="","",'Payments Export'!A8921)</f>
        <v/>
      </c>
      <c r="B8917" s="7" t="str">
        <f>IF('Payments Export'!A8921="","",'Payments Export'!B8921)</f>
        <v/>
      </c>
      <c r="C8917" s="7" t="str">
        <f>IF(IFERROR(VALUE('Payments Export'!H8921),'Payments Export'!H8921)&lt;&gt;0,IFERROR(VALUE('Payments Export'!H8921),'Payments Export'!H8921),"")</f>
        <v/>
      </c>
      <c r="D8917" s="7" t="str">
        <f>IF('Payments Export'!I8921="","",'Payments Export'!I8921)</f>
        <v/>
      </c>
      <c r="E8917" s="7" t="str">
        <f t="shared" si="278"/>
        <v/>
      </c>
      <c r="F8917" s="7" t="str">
        <f>IF('Payments Export'!A8921="","",'Payments Export'!N8921)</f>
        <v/>
      </c>
      <c r="G8917" s="7" t="str">
        <f>IF('Payments Export'!A8921="","",'Payments Export'!O8921)</f>
        <v/>
      </c>
      <c r="H8917" s="7" t="str">
        <f>IF('Payments Export'!B8921="","",G8917-F8917)</f>
        <v/>
      </c>
      <c r="I8917" s="3" t="str">
        <f>IF(C8917&lt;&gt;"",_xlfn.XLOOKUP(IFERROR(VALUE(C8917),C8917),'Items database'!A:A,'Items database'!B:B),(_xlfn.XLOOKUP(LEFT(E8917,3),Services,Services,"")))</f>
        <v/>
      </c>
      <c r="J8917" s="3" t="str">
        <f t="shared" si="279"/>
        <v/>
      </c>
    </row>
    <row r="8918" spans="1:10" x14ac:dyDescent="0.35">
      <c r="A8918" s="7" t="str">
        <f>IF('Payments Export'!A8922="","",'Payments Export'!A8922)</f>
        <v/>
      </c>
      <c r="B8918" s="7" t="str">
        <f>IF('Payments Export'!A8922="","",'Payments Export'!B8922)</f>
        <v/>
      </c>
      <c r="C8918" s="7" t="str">
        <f>IF(IFERROR(VALUE('Payments Export'!H8922),'Payments Export'!H8922)&lt;&gt;0,IFERROR(VALUE('Payments Export'!H8922),'Payments Export'!H8922),"")</f>
        <v/>
      </c>
      <c r="D8918" s="7" t="str">
        <f>IF('Payments Export'!I8922="","",'Payments Export'!I8922)</f>
        <v/>
      </c>
      <c r="E8918" s="7" t="str">
        <f t="shared" si="278"/>
        <v/>
      </c>
      <c r="F8918" s="7" t="str">
        <f>IF('Payments Export'!A8922="","",'Payments Export'!N8922)</f>
        <v/>
      </c>
      <c r="G8918" s="7" t="str">
        <f>IF('Payments Export'!A8922="","",'Payments Export'!O8922)</f>
        <v/>
      </c>
      <c r="H8918" s="7" t="str">
        <f>IF('Payments Export'!B8922="","",G8918-F8918)</f>
        <v/>
      </c>
      <c r="I8918" s="3" t="str">
        <f>IF(C8918&lt;&gt;"",_xlfn.XLOOKUP(IFERROR(VALUE(C8918),C8918),'Items database'!A:A,'Items database'!B:B),(_xlfn.XLOOKUP(LEFT(E8918,3),Services,Services,"")))</f>
        <v/>
      </c>
      <c r="J8918" s="3" t="str">
        <f t="shared" si="279"/>
        <v/>
      </c>
    </row>
    <row r="8919" spans="1:10" x14ac:dyDescent="0.35">
      <c r="A8919" s="7" t="str">
        <f>IF('Payments Export'!A8923="","",'Payments Export'!A8923)</f>
        <v/>
      </c>
      <c r="B8919" s="7" t="str">
        <f>IF('Payments Export'!A8923="","",'Payments Export'!B8923)</f>
        <v/>
      </c>
      <c r="C8919" s="7" t="str">
        <f>IF(IFERROR(VALUE('Payments Export'!H8923),'Payments Export'!H8923)&lt;&gt;0,IFERROR(VALUE('Payments Export'!H8923),'Payments Export'!H8923),"")</f>
        <v/>
      </c>
      <c r="D8919" s="7" t="str">
        <f>IF('Payments Export'!I8923="","",'Payments Export'!I8923)</f>
        <v/>
      </c>
      <c r="E8919" s="7" t="str">
        <f t="shared" si="278"/>
        <v/>
      </c>
      <c r="F8919" s="7" t="str">
        <f>IF('Payments Export'!A8923="","",'Payments Export'!N8923)</f>
        <v/>
      </c>
      <c r="G8919" s="7" t="str">
        <f>IF('Payments Export'!A8923="","",'Payments Export'!O8923)</f>
        <v/>
      </c>
      <c r="H8919" s="7" t="str">
        <f>IF('Payments Export'!B8923="","",G8919-F8919)</f>
        <v/>
      </c>
      <c r="I8919" s="3" t="str">
        <f>IF(C8919&lt;&gt;"",_xlfn.XLOOKUP(IFERROR(VALUE(C8919),C8919),'Items database'!A:A,'Items database'!B:B),(_xlfn.XLOOKUP(LEFT(E8919,3),Services,Services,"")))</f>
        <v/>
      </c>
      <c r="J8919" s="3" t="str">
        <f t="shared" si="279"/>
        <v/>
      </c>
    </row>
    <row r="8920" spans="1:10" x14ac:dyDescent="0.35">
      <c r="A8920" s="7" t="str">
        <f>IF('Payments Export'!A8924="","",'Payments Export'!A8924)</f>
        <v/>
      </c>
      <c r="B8920" s="7" t="str">
        <f>IF('Payments Export'!A8924="","",'Payments Export'!B8924)</f>
        <v/>
      </c>
      <c r="C8920" s="7" t="str">
        <f>IF(IFERROR(VALUE('Payments Export'!H8924),'Payments Export'!H8924)&lt;&gt;0,IFERROR(VALUE('Payments Export'!H8924),'Payments Export'!H8924),"")</f>
        <v/>
      </c>
      <c r="D8920" s="7" t="str">
        <f>IF('Payments Export'!I8924="","",'Payments Export'!I8924)</f>
        <v/>
      </c>
      <c r="E8920" s="7" t="str">
        <f t="shared" si="278"/>
        <v/>
      </c>
      <c r="F8920" s="7" t="str">
        <f>IF('Payments Export'!A8924="","",'Payments Export'!N8924)</f>
        <v/>
      </c>
      <c r="G8920" s="7" t="str">
        <f>IF('Payments Export'!A8924="","",'Payments Export'!O8924)</f>
        <v/>
      </c>
      <c r="H8920" s="7" t="str">
        <f>IF('Payments Export'!B8924="","",G8920-F8920)</f>
        <v/>
      </c>
      <c r="I8920" s="3" t="str">
        <f>IF(C8920&lt;&gt;"",_xlfn.XLOOKUP(IFERROR(VALUE(C8920),C8920),'Items database'!A:A,'Items database'!B:B),(_xlfn.XLOOKUP(LEFT(E8920,3),Services,Services,"")))</f>
        <v/>
      </c>
      <c r="J8920" s="3" t="str">
        <f t="shared" si="279"/>
        <v/>
      </c>
    </row>
    <row r="8921" spans="1:10" x14ac:dyDescent="0.35">
      <c r="A8921" s="7" t="str">
        <f>IF('Payments Export'!A8925="","",'Payments Export'!A8925)</f>
        <v/>
      </c>
      <c r="B8921" s="7" t="str">
        <f>IF('Payments Export'!A8925="","",'Payments Export'!B8925)</f>
        <v/>
      </c>
      <c r="C8921" s="7" t="str">
        <f>IF(IFERROR(VALUE('Payments Export'!H8925),'Payments Export'!H8925)&lt;&gt;0,IFERROR(VALUE('Payments Export'!H8925),'Payments Export'!H8925),"")</f>
        <v/>
      </c>
      <c r="D8921" s="7" t="str">
        <f>IF('Payments Export'!I8925="","",'Payments Export'!I8925)</f>
        <v/>
      </c>
      <c r="E8921" s="7" t="str">
        <f t="shared" si="278"/>
        <v/>
      </c>
      <c r="F8921" s="7" t="str">
        <f>IF('Payments Export'!A8925="","",'Payments Export'!N8925)</f>
        <v/>
      </c>
      <c r="G8921" s="7" t="str">
        <f>IF('Payments Export'!A8925="","",'Payments Export'!O8925)</f>
        <v/>
      </c>
      <c r="H8921" s="7" t="str">
        <f>IF('Payments Export'!B8925="","",G8921-F8921)</f>
        <v/>
      </c>
      <c r="I8921" s="3" t="str">
        <f>IF(C8921&lt;&gt;"",_xlfn.XLOOKUP(IFERROR(VALUE(C8921),C8921),'Items database'!A:A,'Items database'!B:B),(_xlfn.XLOOKUP(LEFT(E8921,3),Services,Services,"")))</f>
        <v/>
      </c>
      <c r="J8921" s="3" t="str">
        <f t="shared" si="279"/>
        <v/>
      </c>
    </row>
    <row r="8922" spans="1:10" x14ac:dyDescent="0.35">
      <c r="A8922" s="7" t="str">
        <f>IF('Payments Export'!A8926="","",'Payments Export'!A8926)</f>
        <v/>
      </c>
      <c r="B8922" s="7" t="str">
        <f>IF('Payments Export'!A8926="","",'Payments Export'!B8926)</f>
        <v/>
      </c>
      <c r="C8922" s="7" t="str">
        <f>IF(IFERROR(VALUE('Payments Export'!H8926),'Payments Export'!H8926)&lt;&gt;0,IFERROR(VALUE('Payments Export'!H8926),'Payments Export'!H8926),"")</f>
        <v/>
      </c>
      <c r="D8922" s="7" t="str">
        <f>IF('Payments Export'!I8926="","",'Payments Export'!I8926)</f>
        <v/>
      </c>
      <c r="E8922" s="7" t="str">
        <f t="shared" si="278"/>
        <v/>
      </c>
      <c r="F8922" s="7" t="str">
        <f>IF('Payments Export'!A8926="","",'Payments Export'!N8926)</f>
        <v/>
      </c>
      <c r="G8922" s="7" t="str">
        <f>IF('Payments Export'!A8926="","",'Payments Export'!O8926)</f>
        <v/>
      </c>
      <c r="H8922" s="7" t="str">
        <f>IF('Payments Export'!B8926="","",G8922-F8922)</f>
        <v/>
      </c>
      <c r="I8922" s="3" t="str">
        <f>IF(C8922&lt;&gt;"",_xlfn.XLOOKUP(IFERROR(VALUE(C8922),C8922),'Items database'!A:A,'Items database'!B:B),(_xlfn.XLOOKUP(LEFT(E8922,3),Services,Services,"")))</f>
        <v/>
      </c>
      <c r="J8922" s="3" t="str">
        <f t="shared" si="279"/>
        <v/>
      </c>
    </row>
    <row r="8923" spans="1:10" x14ac:dyDescent="0.35">
      <c r="A8923" s="7" t="str">
        <f>IF('Payments Export'!A8927="","",'Payments Export'!A8927)</f>
        <v/>
      </c>
      <c r="B8923" s="7" t="str">
        <f>IF('Payments Export'!A8927="","",'Payments Export'!B8927)</f>
        <v/>
      </c>
      <c r="C8923" s="7" t="str">
        <f>IF(IFERROR(VALUE('Payments Export'!H8927),'Payments Export'!H8927)&lt;&gt;0,IFERROR(VALUE('Payments Export'!H8927),'Payments Export'!H8927),"")</f>
        <v/>
      </c>
      <c r="D8923" s="7" t="str">
        <f>IF('Payments Export'!I8927="","",'Payments Export'!I8927)</f>
        <v/>
      </c>
      <c r="E8923" s="7" t="str">
        <f t="shared" si="278"/>
        <v/>
      </c>
      <c r="F8923" s="7" t="str">
        <f>IF('Payments Export'!A8927="","",'Payments Export'!N8927)</f>
        <v/>
      </c>
      <c r="G8923" s="7" t="str">
        <f>IF('Payments Export'!A8927="","",'Payments Export'!O8927)</f>
        <v/>
      </c>
      <c r="H8923" s="7" t="str">
        <f>IF('Payments Export'!B8927="","",G8923-F8923)</f>
        <v/>
      </c>
      <c r="I8923" s="3" t="str">
        <f>IF(C8923&lt;&gt;"",_xlfn.XLOOKUP(IFERROR(VALUE(C8923),C8923),'Items database'!A:A,'Items database'!B:B),(_xlfn.XLOOKUP(LEFT(E8923,3),Services,Services,"")))</f>
        <v/>
      </c>
      <c r="J8923" s="3" t="str">
        <f t="shared" si="279"/>
        <v/>
      </c>
    </row>
    <row r="8924" spans="1:10" x14ac:dyDescent="0.35">
      <c r="A8924" s="7" t="str">
        <f>IF('Payments Export'!A8928="","",'Payments Export'!A8928)</f>
        <v/>
      </c>
      <c r="B8924" s="7" t="str">
        <f>IF('Payments Export'!A8928="","",'Payments Export'!B8928)</f>
        <v/>
      </c>
      <c r="C8924" s="7" t="str">
        <f>IF(IFERROR(VALUE('Payments Export'!H8928),'Payments Export'!H8928)&lt;&gt;0,IFERROR(VALUE('Payments Export'!H8928),'Payments Export'!H8928),"")</f>
        <v/>
      </c>
      <c r="D8924" s="7" t="str">
        <f>IF('Payments Export'!I8928="","",'Payments Export'!I8928)</f>
        <v/>
      </c>
      <c r="E8924" s="7" t="str">
        <f t="shared" si="278"/>
        <v/>
      </c>
      <c r="F8924" s="7" t="str">
        <f>IF('Payments Export'!A8928="","",'Payments Export'!N8928)</f>
        <v/>
      </c>
      <c r="G8924" s="7" t="str">
        <f>IF('Payments Export'!A8928="","",'Payments Export'!O8928)</f>
        <v/>
      </c>
      <c r="H8924" s="7" t="str">
        <f>IF('Payments Export'!B8928="","",G8924-F8924)</f>
        <v/>
      </c>
      <c r="I8924" s="3" t="str">
        <f>IF(C8924&lt;&gt;"",_xlfn.XLOOKUP(IFERROR(VALUE(C8924),C8924),'Items database'!A:A,'Items database'!B:B),(_xlfn.XLOOKUP(LEFT(E8924,3),Services,Services,"")))</f>
        <v/>
      </c>
      <c r="J8924" s="3" t="str">
        <f t="shared" si="279"/>
        <v/>
      </c>
    </row>
    <row r="8925" spans="1:10" x14ac:dyDescent="0.35">
      <c r="A8925" s="7" t="str">
        <f>IF('Payments Export'!A8929="","",'Payments Export'!A8929)</f>
        <v/>
      </c>
      <c r="B8925" s="7" t="str">
        <f>IF('Payments Export'!A8929="","",'Payments Export'!B8929)</f>
        <v/>
      </c>
      <c r="C8925" s="7" t="str">
        <f>IF(IFERROR(VALUE('Payments Export'!H8929),'Payments Export'!H8929)&lt;&gt;0,IFERROR(VALUE('Payments Export'!H8929),'Payments Export'!H8929),"")</f>
        <v/>
      </c>
      <c r="D8925" s="7" t="str">
        <f>IF('Payments Export'!I8929="","",'Payments Export'!I8929)</f>
        <v/>
      </c>
      <c r="E8925" s="7" t="str">
        <f t="shared" si="278"/>
        <v/>
      </c>
      <c r="F8925" s="7" t="str">
        <f>IF('Payments Export'!A8929="","",'Payments Export'!N8929)</f>
        <v/>
      </c>
      <c r="G8925" s="7" t="str">
        <f>IF('Payments Export'!A8929="","",'Payments Export'!O8929)</f>
        <v/>
      </c>
      <c r="H8925" s="7" t="str">
        <f>IF('Payments Export'!B8929="","",G8925-F8925)</f>
        <v/>
      </c>
      <c r="I8925" s="3" t="str">
        <f>IF(C8925&lt;&gt;"",_xlfn.XLOOKUP(IFERROR(VALUE(C8925),C8925),'Items database'!A:A,'Items database'!B:B),(_xlfn.XLOOKUP(LEFT(E8925,3),Services,Services,"")))</f>
        <v/>
      </c>
      <c r="J8925" s="3" t="str">
        <f t="shared" si="279"/>
        <v/>
      </c>
    </row>
    <row r="8926" spans="1:10" x14ac:dyDescent="0.35">
      <c r="A8926" s="7" t="str">
        <f>IF('Payments Export'!A8930="","",'Payments Export'!A8930)</f>
        <v/>
      </c>
      <c r="B8926" s="7" t="str">
        <f>IF('Payments Export'!A8930="","",'Payments Export'!B8930)</f>
        <v/>
      </c>
      <c r="C8926" s="7" t="str">
        <f>IF(IFERROR(VALUE('Payments Export'!H8930),'Payments Export'!H8930)&lt;&gt;0,IFERROR(VALUE('Payments Export'!H8930),'Payments Export'!H8930),"")</f>
        <v/>
      </c>
      <c r="D8926" s="7" t="str">
        <f>IF('Payments Export'!I8930="","",'Payments Export'!I8930)</f>
        <v/>
      </c>
      <c r="E8926" s="7" t="str">
        <f t="shared" si="278"/>
        <v/>
      </c>
      <c r="F8926" s="7" t="str">
        <f>IF('Payments Export'!A8930="","",'Payments Export'!N8930)</f>
        <v/>
      </c>
      <c r="G8926" s="7" t="str">
        <f>IF('Payments Export'!A8930="","",'Payments Export'!O8930)</f>
        <v/>
      </c>
      <c r="H8926" s="7" t="str">
        <f>IF('Payments Export'!B8930="","",G8926-F8926)</f>
        <v/>
      </c>
      <c r="I8926" s="3" t="str">
        <f>IF(C8926&lt;&gt;"",_xlfn.XLOOKUP(IFERROR(VALUE(C8926),C8926),'Items database'!A:A,'Items database'!B:B),(_xlfn.XLOOKUP(LEFT(E8926,3),Services,Services,"")))</f>
        <v/>
      </c>
      <c r="J8926" s="3" t="str">
        <f t="shared" si="279"/>
        <v/>
      </c>
    </row>
    <row r="8927" spans="1:10" x14ac:dyDescent="0.35">
      <c r="A8927" s="7" t="str">
        <f>IF('Payments Export'!A8931="","",'Payments Export'!A8931)</f>
        <v/>
      </c>
      <c r="B8927" s="7" t="str">
        <f>IF('Payments Export'!A8931="","",'Payments Export'!B8931)</f>
        <v/>
      </c>
      <c r="C8927" s="7" t="str">
        <f>IF(IFERROR(VALUE('Payments Export'!H8931),'Payments Export'!H8931)&lt;&gt;0,IFERROR(VALUE('Payments Export'!H8931),'Payments Export'!H8931),"")</f>
        <v/>
      </c>
      <c r="D8927" s="7" t="str">
        <f>IF('Payments Export'!I8931="","",'Payments Export'!I8931)</f>
        <v/>
      </c>
      <c r="E8927" s="7" t="str">
        <f t="shared" si="278"/>
        <v/>
      </c>
      <c r="F8927" s="7" t="str">
        <f>IF('Payments Export'!A8931="","",'Payments Export'!N8931)</f>
        <v/>
      </c>
      <c r="G8927" s="7" t="str">
        <f>IF('Payments Export'!A8931="","",'Payments Export'!O8931)</f>
        <v/>
      </c>
      <c r="H8927" s="7" t="str">
        <f>IF('Payments Export'!B8931="","",G8927-F8927)</f>
        <v/>
      </c>
      <c r="I8927" s="3" t="str">
        <f>IF(C8927&lt;&gt;"",_xlfn.XLOOKUP(IFERROR(VALUE(C8927),C8927),'Items database'!A:A,'Items database'!B:B),(_xlfn.XLOOKUP(LEFT(E8927,3),Services,Services,"")))</f>
        <v/>
      </c>
      <c r="J8927" s="3" t="str">
        <f t="shared" si="279"/>
        <v/>
      </c>
    </row>
    <row r="8928" spans="1:10" x14ac:dyDescent="0.35">
      <c r="A8928" s="7" t="str">
        <f>IF('Payments Export'!A8932="","",'Payments Export'!A8932)</f>
        <v/>
      </c>
      <c r="B8928" s="7" t="str">
        <f>IF('Payments Export'!A8932="","",'Payments Export'!B8932)</f>
        <v/>
      </c>
      <c r="C8928" s="7" t="str">
        <f>IF(IFERROR(VALUE('Payments Export'!H8932),'Payments Export'!H8932)&lt;&gt;0,IFERROR(VALUE('Payments Export'!H8932),'Payments Export'!H8932),"")</f>
        <v/>
      </c>
      <c r="D8928" s="7" t="str">
        <f>IF('Payments Export'!I8932="","",'Payments Export'!I8932)</f>
        <v/>
      </c>
      <c r="E8928" s="7" t="str">
        <f t="shared" si="278"/>
        <v/>
      </c>
      <c r="F8928" s="7" t="str">
        <f>IF('Payments Export'!A8932="","",'Payments Export'!N8932)</f>
        <v/>
      </c>
      <c r="G8928" s="7" t="str">
        <f>IF('Payments Export'!A8932="","",'Payments Export'!O8932)</f>
        <v/>
      </c>
      <c r="H8928" s="7" t="str">
        <f>IF('Payments Export'!B8932="","",G8928-F8928)</f>
        <v/>
      </c>
      <c r="I8928" s="3" t="str">
        <f>IF(C8928&lt;&gt;"",_xlfn.XLOOKUP(IFERROR(VALUE(C8928),C8928),'Items database'!A:A,'Items database'!B:B),(_xlfn.XLOOKUP(LEFT(E8928,3),Services,Services,"")))</f>
        <v/>
      </c>
      <c r="J8928" s="3" t="str">
        <f t="shared" si="279"/>
        <v/>
      </c>
    </row>
    <row r="8929" spans="1:10" x14ac:dyDescent="0.35">
      <c r="A8929" s="7" t="str">
        <f>IF('Payments Export'!A8933="","",'Payments Export'!A8933)</f>
        <v/>
      </c>
      <c r="B8929" s="7" t="str">
        <f>IF('Payments Export'!A8933="","",'Payments Export'!B8933)</f>
        <v/>
      </c>
      <c r="C8929" s="7" t="str">
        <f>IF(IFERROR(VALUE('Payments Export'!H8933),'Payments Export'!H8933)&lt;&gt;0,IFERROR(VALUE('Payments Export'!H8933),'Payments Export'!H8933),"")</f>
        <v/>
      </c>
      <c r="D8929" s="7" t="str">
        <f>IF('Payments Export'!I8933="","",'Payments Export'!I8933)</f>
        <v/>
      </c>
      <c r="E8929" s="7" t="str">
        <f t="shared" si="278"/>
        <v/>
      </c>
      <c r="F8929" s="7" t="str">
        <f>IF('Payments Export'!A8933="","",'Payments Export'!N8933)</f>
        <v/>
      </c>
      <c r="G8929" s="7" t="str">
        <f>IF('Payments Export'!A8933="","",'Payments Export'!O8933)</f>
        <v/>
      </c>
      <c r="H8929" s="7" t="str">
        <f>IF('Payments Export'!B8933="","",G8929-F8929)</f>
        <v/>
      </c>
      <c r="I8929" s="3" t="str">
        <f>IF(C8929&lt;&gt;"",_xlfn.XLOOKUP(IFERROR(VALUE(C8929),C8929),'Items database'!A:A,'Items database'!B:B),(_xlfn.XLOOKUP(LEFT(E8929,3),Services,Services,"")))</f>
        <v/>
      </c>
      <c r="J8929" s="3" t="str">
        <f t="shared" si="279"/>
        <v/>
      </c>
    </row>
    <row r="8930" spans="1:10" x14ac:dyDescent="0.35">
      <c r="A8930" s="7" t="str">
        <f>IF('Payments Export'!A8934="","",'Payments Export'!A8934)</f>
        <v/>
      </c>
      <c r="B8930" s="7" t="str">
        <f>IF('Payments Export'!A8934="","",'Payments Export'!B8934)</f>
        <v/>
      </c>
      <c r="C8930" s="7" t="str">
        <f>IF(IFERROR(VALUE('Payments Export'!H8934),'Payments Export'!H8934)&lt;&gt;0,IFERROR(VALUE('Payments Export'!H8934),'Payments Export'!H8934),"")</f>
        <v/>
      </c>
      <c r="D8930" s="7" t="str">
        <f>IF('Payments Export'!I8934="","",'Payments Export'!I8934)</f>
        <v/>
      </c>
      <c r="E8930" s="7" t="str">
        <f t="shared" si="278"/>
        <v/>
      </c>
      <c r="F8930" s="7" t="str">
        <f>IF('Payments Export'!A8934="","",'Payments Export'!N8934)</f>
        <v/>
      </c>
      <c r="G8930" s="7" t="str">
        <f>IF('Payments Export'!A8934="","",'Payments Export'!O8934)</f>
        <v/>
      </c>
      <c r="H8930" s="7" t="str">
        <f>IF('Payments Export'!B8934="","",G8930-F8930)</f>
        <v/>
      </c>
      <c r="I8930" s="3" t="str">
        <f>IF(C8930&lt;&gt;"",_xlfn.XLOOKUP(IFERROR(VALUE(C8930),C8930),'Items database'!A:A,'Items database'!B:B),(_xlfn.XLOOKUP(LEFT(E8930,3),Services,Services,"")))</f>
        <v/>
      </c>
      <c r="J8930" s="3" t="str">
        <f t="shared" si="279"/>
        <v/>
      </c>
    </row>
    <row r="8931" spans="1:10" x14ac:dyDescent="0.35">
      <c r="A8931" s="7" t="str">
        <f>IF('Payments Export'!A8935="","",'Payments Export'!A8935)</f>
        <v/>
      </c>
      <c r="B8931" s="7" t="str">
        <f>IF('Payments Export'!A8935="","",'Payments Export'!B8935)</f>
        <v/>
      </c>
      <c r="C8931" s="7" t="str">
        <f>IF(IFERROR(VALUE('Payments Export'!H8935),'Payments Export'!H8935)&lt;&gt;0,IFERROR(VALUE('Payments Export'!H8935),'Payments Export'!H8935),"")</f>
        <v/>
      </c>
      <c r="D8931" s="7" t="str">
        <f>IF('Payments Export'!I8935="","",'Payments Export'!I8935)</f>
        <v/>
      </c>
      <c r="E8931" s="7" t="str">
        <f t="shared" si="278"/>
        <v/>
      </c>
      <c r="F8931" s="7" t="str">
        <f>IF('Payments Export'!A8935="","",'Payments Export'!N8935)</f>
        <v/>
      </c>
      <c r="G8931" s="7" t="str">
        <f>IF('Payments Export'!A8935="","",'Payments Export'!O8935)</f>
        <v/>
      </c>
      <c r="H8931" s="7" t="str">
        <f>IF('Payments Export'!B8935="","",G8931-F8931)</f>
        <v/>
      </c>
      <c r="I8931" s="3" t="str">
        <f>IF(C8931&lt;&gt;"",_xlfn.XLOOKUP(IFERROR(VALUE(C8931),C8931),'Items database'!A:A,'Items database'!B:B),(_xlfn.XLOOKUP(LEFT(E8931,3),Services,Services,"")))</f>
        <v/>
      </c>
      <c r="J8931" s="3" t="str">
        <f t="shared" si="279"/>
        <v/>
      </c>
    </row>
    <row r="8932" spans="1:10" x14ac:dyDescent="0.35">
      <c r="A8932" s="7" t="str">
        <f>IF('Payments Export'!A8936="","",'Payments Export'!A8936)</f>
        <v/>
      </c>
      <c r="B8932" s="7" t="str">
        <f>IF('Payments Export'!A8936="","",'Payments Export'!B8936)</f>
        <v/>
      </c>
      <c r="C8932" s="7" t="str">
        <f>IF(IFERROR(VALUE('Payments Export'!H8936),'Payments Export'!H8936)&lt;&gt;0,IFERROR(VALUE('Payments Export'!H8936),'Payments Export'!H8936),"")</f>
        <v/>
      </c>
      <c r="D8932" s="7" t="str">
        <f>IF('Payments Export'!I8936="","",'Payments Export'!I8936)</f>
        <v/>
      </c>
      <c r="E8932" s="7" t="str">
        <f t="shared" si="278"/>
        <v/>
      </c>
      <c r="F8932" s="7" t="str">
        <f>IF('Payments Export'!A8936="","",'Payments Export'!N8936)</f>
        <v/>
      </c>
      <c r="G8932" s="7" t="str">
        <f>IF('Payments Export'!A8936="","",'Payments Export'!O8936)</f>
        <v/>
      </c>
      <c r="H8932" s="7" t="str">
        <f>IF('Payments Export'!B8936="","",G8932-F8932)</f>
        <v/>
      </c>
      <c r="I8932" s="3" t="str">
        <f>IF(C8932&lt;&gt;"",_xlfn.XLOOKUP(IFERROR(VALUE(C8932),C8932),'Items database'!A:A,'Items database'!B:B),(_xlfn.XLOOKUP(LEFT(E8932,3),Services,Services,"")))</f>
        <v/>
      </c>
      <c r="J8932" s="3" t="str">
        <f t="shared" si="279"/>
        <v/>
      </c>
    </row>
    <row r="8933" spans="1:10" x14ac:dyDescent="0.35">
      <c r="A8933" s="7" t="str">
        <f>IF('Payments Export'!A8937="","",'Payments Export'!A8937)</f>
        <v/>
      </c>
      <c r="B8933" s="7" t="str">
        <f>IF('Payments Export'!A8937="","",'Payments Export'!B8937)</f>
        <v/>
      </c>
      <c r="C8933" s="7" t="str">
        <f>IF(IFERROR(VALUE('Payments Export'!H8937),'Payments Export'!H8937)&lt;&gt;0,IFERROR(VALUE('Payments Export'!H8937),'Payments Export'!H8937),"")</f>
        <v/>
      </c>
      <c r="D8933" s="7" t="str">
        <f>IF('Payments Export'!I8937="","",'Payments Export'!I8937)</f>
        <v/>
      </c>
      <c r="E8933" s="7" t="str">
        <f t="shared" si="278"/>
        <v/>
      </c>
      <c r="F8933" s="7" t="str">
        <f>IF('Payments Export'!A8937="","",'Payments Export'!N8937)</f>
        <v/>
      </c>
      <c r="G8933" s="7" t="str">
        <f>IF('Payments Export'!A8937="","",'Payments Export'!O8937)</f>
        <v/>
      </c>
      <c r="H8933" s="7" t="str">
        <f>IF('Payments Export'!B8937="","",G8933-F8933)</f>
        <v/>
      </c>
      <c r="I8933" s="3" t="str">
        <f>IF(C8933&lt;&gt;"",_xlfn.XLOOKUP(IFERROR(VALUE(C8933),C8933),'Items database'!A:A,'Items database'!B:B),(_xlfn.XLOOKUP(LEFT(E8933,3),Services,Services,"")))</f>
        <v/>
      </c>
      <c r="J8933" s="3" t="str">
        <f t="shared" si="279"/>
        <v/>
      </c>
    </row>
    <row r="8934" spans="1:10" x14ac:dyDescent="0.35">
      <c r="A8934" s="7" t="str">
        <f>IF('Payments Export'!A8938="","",'Payments Export'!A8938)</f>
        <v/>
      </c>
      <c r="B8934" s="7" t="str">
        <f>IF('Payments Export'!A8938="","",'Payments Export'!B8938)</f>
        <v/>
      </c>
      <c r="C8934" s="7" t="str">
        <f>IF(IFERROR(VALUE('Payments Export'!H8938),'Payments Export'!H8938)&lt;&gt;0,IFERROR(VALUE('Payments Export'!H8938),'Payments Export'!H8938),"")</f>
        <v/>
      </c>
      <c r="D8934" s="7" t="str">
        <f>IF('Payments Export'!I8938="","",'Payments Export'!I8938)</f>
        <v/>
      </c>
      <c r="E8934" s="7" t="str">
        <f t="shared" si="278"/>
        <v/>
      </c>
      <c r="F8934" s="7" t="str">
        <f>IF('Payments Export'!A8938="","",'Payments Export'!N8938)</f>
        <v/>
      </c>
      <c r="G8934" s="7" t="str">
        <f>IF('Payments Export'!A8938="","",'Payments Export'!O8938)</f>
        <v/>
      </c>
      <c r="H8934" s="7" t="str">
        <f>IF('Payments Export'!B8938="","",G8934-F8934)</f>
        <v/>
      </c>
      <c r="I8934" s="3" t="str">
        <f>IF(C8934&lt;&gt;"",_xlfn.XLOOKUP(IFERROR(VALUE(C8934),C8934),'Items database'!A:A,'Items database'!B:B),(_xlfn.XLOOKUP(LEFT(E8934,3),Services,Services,"")))</f>
        <v/>
      </c>
      <c r="J8934" s="3" t="str">
        <f t="shared" si="279"/>
        <v/>
      </c>
    </row>
    <row r="8935" spans="1:10" x14ac:dyDescent="0.35">
      <c r="A8935" s="7" t="str">
        <f>IF('Payments Export'!A8939="","",'Payments Export'!A8939)</f>
        <v/>
      </c>
      <c r="B8935" s="7" t="str">
        <f>IF('Payments Export'!A8939="","",'Payments Export'!B8939)</f>
        <v/>
      </c>
      <c r="C8935" s="7" t="str">
        <f>IF(IFERROR(VALUE('Payments Export'!H8939),'Payments Export'!H8939)&lt;&gt;0,IFERROR(VALUE('Payments Export'!H8939),'Payments Export'!H8939),"")</f>
        <v/>
      </c>
      <c r="D8935" s="7" t="str">
        <f>IF('Payments Export'!I8939="","",'Payments Export'!I8939)</f>
        <v/>
      </c>
      <c r="E8935" s="7" t="str">
        <f t="shared" si="278"/>
        <v/>
      </c>
      <c r="F8935" s="7" t="str">
        <f>IF('Payments Export'!A8939="","",'Payments Export'!N8939)</f>
        <v/>
      </c>
      <c r="G8935" s="7" t="str">
        <f>IF('Payments Export'!A8939="","",'Payments Export'!O8939)</f>
        <v/>
      </c>
      <c r="H8935" s="7" t="str">
        <f>IF('Payments Export'!B8939="","",G8935-F8935)</f>
        <v/>
      </c>
      <c r="I8935" s="3" t="str">
        <f>IF(C8935&lt;&gt;"",_xlfn.XLOOKUP(IFERROR(VALUE(C8935),C8935),'Items database'!A:A,'Items database'!B:B),(_xlfn.XLOOKUP(LEFT(E8935,3),Services,Services,"")))</f>
        <v/>
      </c>
      <c r="J8935" s="3" t="str">
        <f t="shared" si="279"/>
        <v/>
      </c>
    </row>
    <row r="8936" spans="1:10" x14ac:dyDescent="0.35">
      <c r="A8936" s="7" t="str">
        <f>IF('Payments Export'!A8940="","",'Payments Export'!A8940)</f>
        <v/>
      </c>
      <c r="B8936" s="7" t="str">
        <f>IF('Payments Export'!A8940="","",'Payments Export'!B8940)</f>
        <v/>
      </c>
      <c r="C8936" s="7" t="str">
        <f>IF(IFERROR(VALUE('Payments Export'!H8940),'Payments Export'!H8940)&lt;&gt;0,IFERROR(VALUE('Payments Export'!H8940),'Payments Export'!H8940),"")</f>
        <v/>
      </c>
      <c r="D8936" s="7" t="str">
        <f>IF('Payments Export'!I8940="","",'Payments Export'!I8940)</f>
        <v/>
      </c>
      <c r="E8936" s="7" t="str">
        <f t="shared" si="278"/>
        <v/>
      </c>
      <c r="F8936" s="7" t="str">
        <f>IF('Payments Export'!A8940="","",'Payments Export'!N8940)</f>
        <v/>
      </c>
      <c r="G8936" s="7" t="str">
        <f>IF('Payments Export'!A8940="","",'Payments Export'!O8940)</f>
        <v/>
      </c>
      <c r="H8936" s="7" t="str">
        <f>IF('Payments Export'!B8940="","",G8936-F8936)</f>
        <v/>
      </c>
      <c r="I8936" s="3" t="str">
        <f>IF(C8936&lt;&gt;"",_xlfn.XLOOKUP(IFERROR(VALUE(C8936),C8936),'Items database'!A:A,'Items database'!B:B),(_xlfn.XLOOKUP(LEFT(E8936,3),Services,Services,"")))</f>
        <v/>
      </c>
      <c r="J8936" s="3" t="str">
        <f t="shared" si="279"/>
        <v/>
      </c>
    </row>
    <row r="8937" spans="1:10" x14ac:dyDescent="0.35">
      <c r="A8937" s="7" t="str">
        <f>IF('Payments Export'!A8941="","",'Payments Export'!A8941)</f>
        <v/>
      </c>
      <c r="B8937" s="7" t="str">
        <f>IF('Payments Export'!A8941="","",'Payments Export'!B8941)</f>
        <v/>
      </c>
      <c r="C8937" s="7" t="str">
        <f>IF(IFERROR(VALUE('Payments Export'!H8941),'Payments Export'!H8941)&lt;&gt;0,IFERROR(VALUE('Payments Export'!H8941),'Payments Export'!H8941),"")</f>
        <v/>
      </c>
      <c r="D8937" s="7" t="str">
        <f>IF('Payments Export'!I8941="","",'Payments Export'!I8941)</f>
        <v/>
      </c>
      <c r="E8937" s="7" t="str">
        <f t="shared" si="278"/>
        <v/>
      </c>
      <c r="F8937" s="7" t="str">
        <f>IF('Payments Export'!A8941="","",'Payments Export'!N8941)</f>
        <v/>
      </c>
      <c r="G8937" s="7" t="str">
        <f>IF('Payments Export'!A8941="","",'Payments Export'!O8941)</f>
        <v/>
      </c>
      <c r="H8937" s="7" t="str">
        <f>IF('Payments Export'!B8941="","",G8937-F8937)</f>
        <v/>
      </c>
      <c r="I8937" s="3" t="str">
        <f>IF(C8937&lt;&gt;"",_xlfn.XLOOKUP(IFERROR(VALUE(C8937),C8937),'Items database'!A:A,'Items database'!B:B),(_xlfn.XLOOKUP(LEFT(E8937,3),Services,Services,"")))</f>
        <v/>
      </c>
      <c r="J8937" s="3" t="str">
        <f t="shared" si="279"/>
        <v/>
      </c>
    </row>
    <row r="8938" spans="1:10" x14ac:dyDescent="0.35">
      <c r="A8938" s="7" t="str">
        <f>IF('Payments Export'!A8942="","",'Payments Export'!A8942)</f>
        <v/>
      </c>
      <c r="B8938" s="7" t="str">
        <f>IF('Payments Export'!A8942="","",'Payments Export'!B8942)</f>
        <v/>
      </c>
      <c r="C8938" s="7" t="str">
        <f>IF(IFERROR(VALUE('Payments Export'!H8942),'Payments Export'!H8942)&lt;&gt;0,IFERROR(VALUE('Payments Export'!H8942),'Payments Export'!H8942),"")</f>
        <v/>
      </c>
      <c r="D8938" s="7" t="str">
        <f>IF('Payments Export'!I8942="","",'Payments Export'!I8942)</f>
        <v/>
      </c>
      <c r="E8938" s="7" t="str">
        <f t="shared" si="278"/>
        <v/>
      </c>
      <c r="F8938" s="7" t="str">
        <f>IF('Payments Export'!A8942="","",'Payments Export'!N8942)</f>
        <v/>
      </c>
      <c r="G8938" s="7" t="str">
        <f>IF('Payments Export'!A8942="","",'Payments Export'!O8942)</f>
        <v/>
      </c>
      <c r="H8938" s="7" t="str">
        <f>IF('Payments Export'!B8942="","",G8938-F8938)</f>
        <v/>
      </c>
      <c r="I8938" s="3" t="str">
        <f>IF(C8938&lt;&gt;"",_xlfn.XLOOKUP(IFERROR(VALUE(C8938),C8938),'Items database'!A:A,'Items database'!B:B),(_xlfn.XLOOKUP(LEFT(E8938,3),Services,Services,"")))</f>
        <v/>
      </c>
      <c r="J8938" s="3" t="str">
        <f t="shared" si="279"/>
        <v/>
      </c>
    </row>
    <row r="8939" spans="1:10" x14ac:dyDescent="0.35">
      <c r="A8939" s="7" t="str">
        <f>IF('Payments Export'!A8943="","",'Payments Export'!A8943)</f>
        <v/>
      </c>
      <c r="B8939" s="7" t="str">
        <f>IF('Payments Export'!A8943="","",'Payments Export'!B8943)</f>
        <v/>
      </c>
      <c r="C8939" s="7" t="str">
        <f>IF(IFERROR(VALUE('Payments Export'!H8943),'Payments Export'!H8943)&lt;&gt;0,IFERROR(VALUE('Payments Export'!H8943),'Payments Export'!H8943),"")</f>
        <v/>
      </c>
      <c r="D8939" s="7" t="str">
        <f>IF('Payments Export'!I8943="","",'Payments Export'!I8943)</f>
        <v/>
      </c>
      <c r="E8939" s="7" t="str">
        <f t="shared" si="278"/>
        <v/>
      </c>
      <c r="F8939" s="7" t="str">
        <f>IF('Payments Export'!A8943="","",'Payments Export'!N8943)</f>
        <v/>
      </c>
      <c r="G8939" s="7" t="str">
        <f>IF('Payments Export'!A8943="","",'Payments Export'!O8943)</f>
        <v/>
      </c>
      <c r="H8939" s="7" t="str">
        <f>IF('Payments Export'!B8943="","",G8939-F8939)</f>
        <v/>
      </c>
      <c r="I8939" s="3" t="str">
        <f>IF(C8939&lt;&gt;"",_xlfn.XLOOKUP(IFERROR(VALUE(C8939),C8939),'Items database'!A:A,'Items database'!B:B),(_xlfn.XLOOKUP(LEFT(E8939,3),Services,Services,"")))</f>
        <v/>
      </c>
      <c r="J8939" s="3" t="str">
        <f t="shared" si="279"/>
        <v/>
      </c>
    </row>
    <row r="8940" spans="1:10" x14ac:dyDescent="0.35">
      <c r="A8940" s="7" t="str">
        <f>IF('Payments Export'!A8944="","",'Payments Export'!A8944)</f>
        <v/>
      </c>
      <c r="B8940" s="7" t="str">
        <f>IF('Payments Export'!A8944="","",'Payments Export'!B8944)</f>
        <v/>
      </c>
      <c r="C8940" s="7" t="str">
        <f>IF(IFERROR(VALUE('Payments Export'!H8944),'Payments Export'!H8944)&lt;&gt;0,IFERROR(VALUE('Payments Export'!H8944),'Payments Export'!H8944),"")</f>
        <v/>
      </c>
      <c r="D8940" s="7" t="str">
        <f>IF('Payments Export'!I8944="","",'Payments Export'!I8944)</f>
        <v/>
      </c>
      <c r="E8940" s="7" t="str">
        <f t="shared" si="278"/>
        <v/>
      </c>
      <c r="F8940" s="7" t="str">
        <f>IF('Payments Export'!A8944="","",'Payments Export'!N8944)</f>
        <v/>
      </c>
      <c r="G8940" s="7" t="str">
        <f>IF('Payments Export'!A8944="","",'Payments Export'!O8944)</f>
        <v/>
      </c>
      <c r="H8940" s="7" t="str">
        <f>IF('Payments Export'!B8944="","",G8940-F8940)</f>
        <v/>
      </c>
      <c r="I8940" s="3" t="str">
        <f>IF(C8940&lt;&gt;"",_xlfn.XLOOKUP(IFERROR(VALUE(C8940),C8940),'Items database'!A:A,'Items database'!B:B),(_xlfn.XLOOKUP(LEFT(E8940,3),Services,Services,"")))</f>
        <v/>
      </c>
      <c r="J8940" s="3" t="str">
        <f t="shared" si="279"/>
        <v/>
      </c>
    </row>
    <row r="8941" spans="1:10" x14ac:dyDescent="0.35">
      <c r="A8941" s="7" t="str">
        <f>IF('Payments Export'!A8945="","",'Payments Export'!A8945)</f>
        <v/>
      </c>
      <c r="B8941" s="7" t="str">
        <f>IF('Payments Export'!A8945="","",'Payments Export'!B8945)</f>
        <v/>
      </c>
      <c r="C8941" s="7" t="str">
        <f>IF(IFERROR(VALUE('Payments Export'!H8945),'Payments Export'!H8945)&lt;&gt;0,IFERROR(VALUE('Payments Export'!H8945),'Payments Export'!H8945),"")</f>
        <v/>
      </c>
      <c r="D8941" s="7" t="str">
        <f>IF('Payments Export'!I8945="","",'Payments Export'!I8945)</f>
        <v/>
      </c>
      <c r="E8941" s="7" t="str">
        <f t="shared" si="278"/>
        <v/>
      </c>
      <c r="F8941" s="7" t="str">
        <f>IF('Payments Export'!A8945="","",'Payments Export'!N8945)</f>
        <v/>
      </c>
      <c r="G8941" s="7" t="str">
        <f>IF('Payments Export'!A8945="","",'Payments Export'!O8945)</f>
        <v/>
      </c>
      <c r="H8941" s="7" t="str">
        <f>IF('Payments Export'!B8945="","",G8941-F8941)</f>
        <v/>
      </c>
      <c r="I8941" s="3" t="str">
        <f>IF(C8941&lt;&gt;"",_xlfn.XLOOKUP(IFERROR(VALUE(C8941),C8941),'Items database'!A:A,'Items database'!B:B),(_xlfn.XLOOKUP(LEFT(E8941,3),Services,Services,"")))</f>
        <v/>
      </c>
      <c r="J8941" s="3" t="str">
        <f t="shared" si="279"/>
        <v/>
      </c>
    </row>
    <row r="8942" spans="1:10" x14ac:dyDescent="0.35">
      <c r="A8942" s="7" t="str">
        <f>IF('Payments Export'!A8946="","",'Payments Export'!A8946)</f>
        <v/>
      </c>
      <c r="B8942" s="7" t="str">
        <f>IF('Payments Export'!A8946="","",'Payments Export'!B8946)</f>
        <v/>
      </c>
      <c r="C8942" s="7" t="str">
        <f>IF(IFERROR(VALUE('Payments Export'!H8946),'Payments Export'!H8946)&lt;&gt;0,IFERROR(VALUE('Payments Export'!H8946),'Payments Export'!H8946),"")</f>
        <v/>
      </c>
      <c r="D8942" s="7" t="str">
        <f>IF('Payments Export'!I8946="","",'Payments Export'!I8946)</f>
        <v/>
      </c>
      <c r="E8942" s="7" t="str">
        <f t="shared" si="278"/>
        <v/>
      </c>
      <c r="F8942" s="7" t="str">
        <f>IF('Payments Export'!A8946="","",'Payments Export'!N8946)</f>
        <v/>
      </c>
      <c r="G8942" s="7" t="str">
        <f>IF('Payments Export'!A8946="","",'Payments Export'!O8946)</f>
        <v/>
      </c>
      <c r="H8942" s="7" t="str">
        <f>IF('Payments Export'!B8946="","",G8942-F8942)</f>
        <v/>
      </c>
      <c r="I8942" s="3" t="str">
        <f>IF(C8942&lt;&gt;"",_xlfn.XLOOKUP(IFERROR(VALUE(C8942),C8942),'Items database'!A:A,'Items database'!B:B),(_xlfn.XLOOKUP(LEFT(E8942,3),Services,Services,"")))</f>
        <v/>
      </c>
      <c r="J8942" s="3" t="str">
        <f t="shared" si="279"/>
        <v/>
      </c>
    </row>
    <row r="8943" spans="1:10" x14ac:dyDescent="0.35">
      <c r="A8943" s="7" t="str">
        <f>IF('Payments Export'!A8947="","",'Payments Export'!A8947)</f>
        <v/>
      </c>
      <c r="B8943" s="7" t="str">
        <f>IF('Payments Export'!A8947="","",'Payments Export'!B8947)</f>
        <v/>
      </c>
      <c r="C8943" s="7" t="str">
        <f>IF(IFERROR(VALUE('Payments Export'!H8947),'Payments Export'!H8947)&lt;&gt;0,IFERROR(VALUE('Payments Export'!H8947),'Payments Export'!H8947),"")</f>
        <v/>
      </c>
      <c r="D8943" s="7" t="str">
        <f>IF('Payments Export'!I8947="","",'Payments Export'!I8947)</f>
        <v/>
      </c>
      <c r="E8943" s="7" t="str">
        <f t="shared" si="278"/>
        <v/>
      </c>
      <c r="F8943" s="7" t="str">
        <f>IF('Payments Export'!A8947="","",'Payments Export'!N8947)</f>
        <v/>
      </c>
      <c r="G8943" s="7" t="str">
        <f>IF('Payments Export'!A8947="","",'Payments Export'!O8947)</f>
        <v/>
      </c>
      <c r="H8943" s="7" t="str">
        <f>IF('Payments Export'!B8947="","",G8943-F8943)</f>
        <v/>
      </c>
      <c r="I8943" s="3" t="str">
        <f>IF(C8943&lt;&gt;"",_xlfn.XLOOKUP(IFERROR(VALUE(C8943),C8943),'Items database'!A:A,'Items database'!B:B),(_xlfn.XLOOKUP(LEFT(E8943,3),Services,Services,"")))</f>
        <v/>
      </c>
      <c r="J8943" s="3" t="str">
        <f t="shared" si="279"/>
        <v/>
      </c>
    </row>
    <row r="8944" spans="1:10" x14ac:dyDescent="0.35">
      <c r="A8944" s="7" t="str">
        <f>IF('Payments Export'!A8948="","",'Payments Export'!A8948)</f>
        <v/>
      </c>
      <c r="B8944" s="7" t="str">
        <f>IF('Payments Export'!A8948="","",'Payments Export'!B8948)</f>
        <v/>
      </c>
      <c r="C8944" s="7" t="str">
        <f>IF(IFERROR(VALUE('Payments Export'!H8948),'Payments Export'!H8948)&lt;&gt;0,IFERROR(VALUE('Payments Export'!H8948),'Payments Export'!H8948),"")</f>
        <v/>
      </c>
      <c r="D8944" s="7" t="str">
        <f>IF('Payments Export'!I8948="","",'Payments Export'!I8948)</f>
        <v/>
      </c>
      <c r="E8944" s="7" t="str">
        <f t="shared" si="278"/>
        <v/>
      </c>
      <c r="F8944" s="7" t="str">
        <f>IF('Payments Export'!A8948="","",'Payments Export'!N8948)</f>
        <v/>
      </c>
      <c r="G8944" s="7" t="str">
        <f>IF('Payments Export'!A8948="","",'Payments Export'!O8948)</f>
        <v/>
      </c>
      <c r="H8944" s="7" t="str">
        <f>IF('Payments Export'!B8948="","",G8944-F8944)</f>
        <v/>
      </c>
      <c r="I8944" s="3" t="str">
        <f>IF(C8944&lt;&gt;"",_xlfn.XLOOKUP(IFERROR(VALUE(C8944),C8944),'Items database'!A:A,'Items database'!B:B),(_xlfn.XLOOKUP(LEFT(E8944,3),Services,Services,"")))</f>
        <v/>
      </c>
      <c r="J8944" s="3" t="str">
        <f t="shared" si="279"/>
        <v/>
      </c>
    </row>
    <row r="8945" spans="1:10" x14ac:dyDescent="0.35">
      <c r="A8945" s="7" t="str">
        <f>IF('Payments Export'!A8949="","",'Payments Export'!A8949)</f>
        <v/>
      </c>
      <c r="B8945" s="7" t="str">
        <f>IF('Payments Export'!A8949="","",'Payments Export'!B8949)</f>
        <v/>
      </c>
      <c r="C8945" s="7" t="str">
        <f>IF(IFERROR(VALUE('Payments Export'!H8949),'Payments Export'!H8949)&lt;&gt;0,IFERROR(VALUE('Payments Export'!H8949),'Payments Export'!H8949),"")</f>
        <v/>
      </c>
      <c r="D8945" s="7" t="str">
        <f>IF('Payments Export'!I8949="","",'Payments Export'!I8949)</f>
        <v/>
      </c>
      <c r="E8945" s="7" t="str">
        <f t="shared" si="278"/>
        <v/>
      </c>
      <c r="F8945" s="7" t="str">
        <f>IF('Payments Export'!A8949="","",'Payments Export'!N8949)</f>
        <v/>
      </c>
      <c r="G8945" s="7" t="str">
        <f>IF('Payments Export'!A8949="","",'Payments Export'!O8949)</f>
        <v/>
      </c>
      <c r="H8945" s="7" t="str">
        <f>IF('Payments Export'!B8949="","",G8945-F8945)</f>
        <v/>
      </c>
      <c r="I8945" s="3" t="str">
        <f>IF(C8945&lt;&gt;"",_xlfn.XLOOKUP(IFERROR(VALUE(C8945),C8945),'Items database'!A:A,'Items database'!B:B),(_xlfn.XLOOKUP(LEFT(E8945,3),Services,Services,"")))</f>
        <v/>
      </c>
      <c r="J8945" s="3" t="str">
        <f t="shared" si="279"/>
        <v/>
      </c>
    </row>
    <row r="8946" spans="1:10" x14ac:dyDescent="0.35">
      <c r="A8946" s="7" t="str">
        <f>IF('Payments Export'!A8950="","",'Payments Export'!A8950)</f>
        <v/>
      </c>
      <c r="B8946" s="7" t="str">
        <f>IF('Payments Export'!A8950="","",'Payments Export'!B8950)</f>
        <v/>
      </c>
      <c r="C8946" s="7" t="str">
        <f>IF(IFERROR(VALUE('Payments Export'!H8950),'Payments Export'!H8950)&lt;&gt;0,IFERROR(VALUE('Payments Export'!H8950),'Payments Export'!H8950),"")</f>
        <v/>
      </c>
      <c r="D8946" s="7" t="str">
        <f>IF('Payments Export'!I8950="","",'Payments Export'!I8950)</f>
        <v/>
      </c>
      <c r="E8946" s="7" t="str">
        <f t="shared" si="278"/>
        <v/>
      </c>
      <c r="F8946" s="7" t="str">
        <f>IF('Payments Export'!A8950="","",'Payments Export'!N8950)</f>
        <v/>
      </c>
      <c r="G8946" s="7" t="str">
        <f>IF('Payments Export'!A8950="","",'Payments Export'!O8950)</f>
        <v/>
      </c>
      <c r="H8946" s="7" t="str">
        <f>IF('Payments Export'!B8950="","",G8946-F8946)</f>
        <v/>
      </c>
      <c r="I8946" s="3" t="str">
        <f>IF(C8946&lt;&gt;"",_xlfn.XLOOKUP(IFERROR(VALUE(C8946),C8946),'Items database'!A:A,'Items database'!B:B),(_xlfn.XLOOKUP(LEFT(E8946,3),Services,Services,"")))</f>
        <v/>
      </c>
      <c r="J8946" s="3" t="str">
        <f t="shared" si="279"/>
        <v/>
      </c>
    </row>
    <row r="8947" spans="1:10" x14ac:dyDescent="0.35">
      <c r="A8947" s="7" t="str">
        <f>IF('Payments Export'!A8951="","",'Payments Export'!A8951)</f>
        <v/>
      </c>
      <c r="B8947" s="7" t="str">
        <f>IF('Payments Export'!A8951="","",'Payments Export'!B8951)</f>
        <v/>
      </c>
      <c r="C8947" s="7" t="str">
        <f>IF(IFERROR(VALUE('Payments Export'!H8951),'Payments Export'!H8951)&lt;&gt;0,IFERROR(VALUE('Payments Export'!H8951),'Payments Export'!H8951),"")</f>
        <v/>
      </c>
      <c r="D8947" s="7" t="str">
        <f>IF('Payments Export'!I8951="","",'Payments Export'!I8951)</f>
        <v/>
      </c>
      <c r="E8947" s="7" t="str">
        <f t="shared" si="278"/>
        <v/>
      </c>
      <c r="F8947" s="7" t="str">
        <f>IF('Payments Export'!A8951="","",'Payments Export'!N8951)</f>
        <v/>
      </c>
      <c r="G8947" s="7" t="str">
        <f>IF('Payments Export'!A8951="","",'Payments Export'!O8951)</f>
        <v/>
      </c>
      <c r="H8947" s="7" t="str">
        <f>IF('Payments Export'!B8951="","",G8947-F8947)</f>
        <v/>
      </c>
      <c r="I8947" s="3" t="str">
        <f>IF(C8947&lt;&gt;"",_xlfn.XLOOKUP(IFERROR(VALUE(C8947),C8947),'Items database'!A:A,'Items database'!B:B),(_xlfn.XLOOKUP(LEFT(E8947,3),Services,Services,"")))</f>
        <v/>
      </c>
      <c r="J8947" s="3" t="str">
        <f t="shared" si="279"/>
        <v/>
      </c>
    </row>
    <row r="8948" spans="1:10" x14ac:dyDescent="0.35">
      <c r="A8948" s="7" t="str">
        <f>IF('Payments Export'!A8952="","",'Payments Export'!A8952)</f>
        <v/>
      </c>
      <c r="B8948" s="7" t="str">
        <f>IF('Payments Export'!A8952="","",'Payments Export'!B8952)</f>
        <v/>
      </c>
      <c r="C8948" s="7" t="str">
        <f>IF(IFERROR(VALUE('Payments Export'!H8952),'Payments Export'!H8952)&lt;&gt;0,IFERROR(VALUE('Payments Export'!H8952),'Payments Export'!H8952),"")</f>
        <v/>
      </c>
      <c r="D8948" s="7" t="str">
        <f>IF('Payments Export'!I8952="","",'Payments Export'!I8952)</f>
        <v/>
      </c>
      <c r="E8948" s="7" t="str">
        <f t="shared" si="278"/>
        <v/>
      </c>
      <c r="F8948" s="7" t="str">
        <f>IF('Payments Export'!A8952="","",'Payments Export'!N8952)</f>
        <v/>
      </c>
      <c r="G8948" s="7" t="str">
        <f>IF('Payments Export'!A8952="","",'Payments Export'!O8952)</f>
        <v/>
      </c>
      <c r="H8948" s="7" t="str">
        <f>IF('Payments Export'!B8952="","",G8948-F8948)</f>
        <v/>
      </c>
      <c r="I8948" s="3" t="str">
        <f>IF(C8948&lt;&gt;"",_xlfn.XLOOKUP(IFERROR(VALUE(C8948),C8948),'Items database'!A:A,'Items database'!B:B),(_xlfn.XLOOKUP(LEFT(E8948,3),Services,Services,"")))</f>
        <v/>
      </c>
      <c r="J8948" s="3" t="str">
        <f t="shared" si="279"/>
        <v/>
      </c>
    </row>
    <row r="8949" spans="1:10" x14ac:dyDescent="0.35">
      <c r="A8949" s="7" t="str">
        <f>IF('Payments Export'!A8953="","",'Payments Export'!A8953)</f>
        <v/>
      </c>
      <c r="B8949" s="7" t="str">
        <f>IF('Payments Export'!A8953="","",'Payments Export'!B8953)</f>
        <v/>
      </c>
      <c r="C8949" s="7" t="str">
        <f>IF(IFERROR(VALUE('Payments Export'!H8953),'Payments Export'!H8953)&lt;&gt;0,IFERROR(VALUE('Payments Export'!H8953),'Payments Export'!H8953),"")</f>
        <v/>
      </c>
      <c r="D8949" s="7" t="str">
        <f>IF('Payments Export'!I8953="","",'Payments Export'!I8953)</f>
        <v/>
      </c>
      <c r="E8949" s="7" t="str">
        <f t="shared" si="278"/>
        <v/>
      </c>
      <c r="F8949" s="7" t="str">
        <f>IF('Payments Export'!A8953="","",'Payments Export'!N8953)</f>
        <v/>
      </c>
      <c r="G8949" s="7" t="str">
        <f>IF('Payments Export'!A8953="","",'Payments Export'!O8953)</f>
        <v/>
      </c>
      <c r="H8949" s="7" t="str">
        <f>IF('Payments Export'!B8953="","",G8949-F8949)</f>
        <v/>
      </c>
      <c r="I8949" s="3" t="str">
        <f>IF(C8949&lt;&gt;"",_xlfn.XLOOKUP(IFERROR(VALUE(C8949),C8949),'Items database'!A:A,'Items database'!B:B),(_xlfn.XLOOKUP(LEFT(E8949,3),Services,Services,"")))</f>
        <v/>
      </c>
      <c r="J8949" s="3" t="str">
        <f t="shared" si="279"/>
        <v/>
      </c>
    </row>
    <row r="8950" spans="1:10" x14ac:dyDescent="0.35">
      <c r="A8950" s="7" t="str">
        <f>IF('Payments Export'!A8954="","",'Payments Export'!A8954)</f>
        <v/>
      </c>
      <c r="B8950" s="7" t="str">
        <f>IF('Payments Export'!A8954="","",'Payments Export'!B8954)</f>
        <v/>
      </c>
      <c r="C8950" s="7" t="str">
        <f>IF(IFERROR(VALUE('Payments Export'!H8954),'Payments Export'!H8954)&lt;&gt;0,IFERROR(VALUE('Payments Export'!H8954),'Payments Export'!H8954),"")</f>
        <v/>
      </c>
      <c r="D8950" s="7" t="str">
        <f>IF('Payments Export'!I8954="","",'Payments Export'!I8954)</f>
        <v/>
      </c>
      <c r="E8950" s="7" t="str">
        <f t="shared" si="278"/>
        <v/>
      </c>
      <c r="F8950" s="7" t="str">
        <f>IF('Payments Export'!A8954="","",'Payments Export'!N8954)</f>
        <v/>
      </c>
      <c r="G8950" s="7" t="str">
        <f>IF('Payments Export'!A8954="","",'Payments Export'!O8954)</f>
        <v/>
      </c>
      <c r="H8950" s="7" t="str">
        <f>IF('Payments Export'!B8954="","",G8950-F8950)</f>
        <v/>
      </c>
      <c r="I8950" s="3" t="str">
        <f>IF(C8950&lt;&gt;"",_xlfn.XLOOKUP(IFERROR(VALUE(C8950),C8950),'Items database'!A:A,'Items database'!B:B),(_xlfn.XLOOKUP(LEFT(E8950,3),Services,Services,"")))</f>
        <v/>
      </c>
      <c r="J8950" s="3" t="str">
        <f t="shared" si="279"/>
        <v/>
      </c>
    </row>
    <row r="8951" spans="1:10" x14ac:dyDescent="0.35">
      <c r="A8951" s="7" t="str">
        <f>IF('Payments Export'!A8955="","",'Payments Export'!A8955)</f>
        <v/>
      </c>
      <c r="B8951" s="7" t="str">
        <f>IF('Payments Export'!A8955="","",'Payments Export'!B8955)</f>
        <v/>
      </c>
      <c r="C8951" s="7" t="str">
        <f>IF(IFERROR(VALUE('Payments Export'!H8955),'Payments Export'!H8955)&lt;&gt;0,IFERROR(VALUE('Payments Export'!H8955),'Payments Export'!H8955),"")</f>
        <v/>
      </c>
      <c r="D8951" s="7" t="str">
        <f>IF('Payments Export'!I8955="","",'Payments Export'!I8955)</f>
        <v/>
      </c>
      <c r="E8951" s="7" t="str">
        <f t="shared" si="278"/>
        <v/>
      </c>
      <c r="F8951" s="7" t="str">
        <f>IF('Payments Export'!A8955="","",'Payments Export'!N8955)</f>
        <v/>
      </c>
      <c r="G8951" s="7" t="str">
        <f>IF('Payments Export'!A8955="","",'Payments Export'!O8955)</f>
        <v/>
      </c>
      <c r="H8951" s="7" t="str">
        <f>IF('Payments Export'!B8955="","",G8951-F8951)</f>
        <v/>
      </c>
      <c r="I8951" s="3" t="str">
        <f>IF(C8951&lt;&gt;"",_xlfn.XLOOKUP(IFERROR(VALUE(C8951),C8951),'Items database'!A:A,'Items database'!B:B),(_xlfn.XLOOKUP(LEFT(E8951,3),Services,Services,"")))</f>
        <v/>
      </c>
      <c r="J8951" s="3" t="str">
        <f t="shared" si="279"/>
        <v/>
      </c>
    </row>
    <row r="8952" spans="1:10" x14ac:dyDescent="0.35">
      <c r="A8952" s="7" t="str">
        <f>IF('Payments Export'!A8956="","",'Payments Export'!A8956)</f>
        <v/>
      </c>
      <c r="B8952" s="7" t="str">
        <f>IF('Payments Export'!A8956="","",'Payments Export'!B8956)</f>
        <v/>
      </c>
      <c r="C8952" s="7" t="str">
        <f>IF(IFERROR(VALUE('Payments Export'!H8956),'Payments Export'!H8956)&lt;&gt;0,IFERROR(VALUE('Payments Export'!H8956),'Payments Export'!H8956),"")</f>
        <v/>
      </c>
      <c r="D8952" s="7" t="str">
        <f>IF('Payments Export'!I8956="","",'Payments Export'!I8956)</f>
        <v/>
      </c>
      <c r="E8952" s="7" t="str">
        <f t="shared" si="278"/>
        <v/>
      </c>
      <c r="F8952" s="7" t="str">
        <f>IF('Payments Export'!A8956="","",'Payments Export'!N8956)</f>
        <v/>
      </c>
      <c r="G8952" s="7" t="str">
        <f>IF('Payments Export'!A8956="","",'Payments Export'!O8956)</f>
        <v/>
      </c>
      <c r="H8952" s="7" t="str">
        <f>IF('Payments Export'!B8956="","",G8952-F8952)</f>
        <v/>
      </c>
      <c r="I8952" s="3" t="str">
        <f>IF(C8952&lt;&gt;"",_xlfn.XLOOKUP(IFERROR(VALUE(C8952),C8952),'Items database'!A:A,'Items database'!B:B),(_xlfn.XLOOKUP(LEFT(E8952,3),Services,Services,"")))</f>
        <v/>
      </c>
      <c r="J8952" s="3" t="str">
        <f t="shared" si="279"/>
        <v/>
      </c>
    </row>
    <row r="8953" spans="1:10" x14ac:dyDescent="0.35">
      <c r="A8953" s="7" t="str">
        <f>IF('Payments Export'!A8957="","",'Payments Export'!A8957)</f>
        <v/>
      </c>
      <c r="B8953" s="7" t="str">
        <f>IF('Payments Export'!A8957="","",'Payments Export'!B8957)</f>
        <v/>
      </c>
      <c r="C8953" s="7" t="str">
        <f>IF(IFERROR(VALUE('Payments Export'!H8957),'Payments Export'!H8957)&lt;&gt;0,IFERROR(VALUE('Payments Export'!H8957),'Payments Export'!H8957),"")</f>
        <v/>
      </c>
      <c r="D8953" s="7" t="str">
        <f>IF('Payments Export'!I8957="","",'Payments Export'!I8957)</f>
        <v/>
      </c>
      <c r="E8953" s="7" t="str">
        <f t="shared" si="278"/>
        <v/>
      </c>
      <c r="F8953" s="7" t="str">
        <f>IF('Payments Export'!A8957="","",'Payments Export'!N8957)</f>
        <v/>
      </c>
      <c r="G8953" s="7" t="str">
        <f>IF('Payments Export'!A8957="","",'Payments Export'!O8957)</f>
        <v/>
      </c>
      <c r="H8953" s="7" t="str">
        <f>IF('Payments Export'!B8957="","",G8953-F8953)</f>
        <v/>
      </c>
      <c r="I8953" s="3" t="str">
        <f>IF(C8953&lt;&gt;"",_xlfn.XLOOKUP(IFERROR(VALUE(C8953),C8953),'Items database'!A:A,'Items database'!B:B),(_xlfn.XLOOKUP(LEFT(E8953,3),Services,Services,"")))</f>
        <v/>
      </c>
      <c r="J8953" s="3" t="str">
        <f t="shared" si="279"/>
        <v/>
      </c>
    </row>
    <row r="8954" spans="1:10" x14ac:dyDescent="0.35">
      <c r="A8954" s="7" t="str">
        <f>IF('Payments Export'!A8958="","",'Payments Export'!A8958)</f>
        <v/>
      </c>
      <c r="B8954" s="7" t="str">
        <f>IF('Payments Export'!A8958="","",'Payments Export'!B8958)</f>
        <v/>
      </c>
      <c r="C8954" s="7" t="str">
        <f>IF(IFERROR(VALUE('Payments Export'!H8958),'Payments Export'!H8958)&lt;&gt;0,IFERROR(VALUE('Payments Export'!H8958),'Payments Export'!H8958),"")</f>
        <v/>
      </c>
      <c r="D8954" s="7" t="str">
        <f>IF('Payments Export'!I8958="","",'Payments Export'!I8958)</f>
        <v/>
      </c>
      <c r="E8954" s="7" t="str">
        <f t="shared" si="278"/>
        <v/>
      </c>
      <c r="F8954" s="7" t="str">
        <f>IF('Payments Export'!A8958="","",'Payments Export'!N8958)</f>
        <v/>
      </c>
      <c r="G8954" s="7" t="str">
        <f>IF('Payments Export'!A8958="","",'Payments Export'!O8958)</f>
        <v/>
      </c>
      <c r="H8954" s="7" t="str">
        <f>IF('Payments Export'!B8958="","",G8954-F8954)</f>
        <v/>
      </c>
      <c r="I8954" s="3" t="str">
        <f>IF(C8954&lt;&gt;"",_xlfn.XLOOKUP(IFERROR(VALUE(C8954),C8954),'Items database'!A:A,'Items database'!B:B),(_xlfn.XLOOKUP(LEFT(E8954,3),Services,Services,"")))</f>
        <v/>
      </c>
      <c r="J8954" s="3" t="str">
        <f t="shared" si="279"/>
        <v/>
      </c>
    </row>
    <row r="8955" spans="1:10" x14ac:dyDescent="0.35">
      <c r="A8955" s="7" t="str">
        <f>IF('Payments Export'!A8959="","",'Payments Export'!A8959)</f>
        <v/>
      </c>
      <c r="B8955" s="7" t="str">
        <f>IF('Payments Export'!A8959="","",'Payments Export'!B8959)</f>
        <v/>
      </c>
      <c r="C8955" s="7" t="str">
        <f>IF(IFERROR(VALUE('Payments Export'!H8959),'Payments Export'!H8959)&lt;&gt;0,IFERROR(VALUE('Payments Export'!H8959),'Payments Export'!H8959),"")</f>
        <v/>
      </c>
      <c r="D8955" s="7" t="str">
        <f>IF('Payments Export'!I8959="","",'Payments Export'!I8959)</f>
        <v/>
      </c>
      <c r="E8955" s="7" t="str">
        <f t="shared" si="278"/>
        <v/>
      </c>
      <c r="F8955" s="7" t="str">
        <f>IF('Payments Export'!A8959="","",'Payments Export'!N8959)</f>
        <v/>
      </c>
      <c r="G8955" s="7" t="str">
        <f>IF('Payments Export'!A8959="","",'Payments Export'!O8959)</f>
        <v/>
      </c>
      <c r="H8955" s="7" t="str">
        <f>IF('Payments Export'!B8959="","",G8955-F8955)</f>
        <v/>
      </c>
      <c r="I8955" s="3" t="str">
        <f>IF(C8955&lt;&gt;"",_xlfn.XLOOKUP(IFERROR(VALUE(C8955),C8955),'Items database'!A:A,'Items database'!B:B),(_xlfn.XLOOKUP(LEFT(E8955,3),Services,Services,"")))</f>
        <v/>
      </c>
      <c r="J8955" s="3" t="str">
        <f t="shared" si="279"/>
        <v/>
      </c>
    </row>
    <row r="8956" spans="1:10" x14ac:dyDescent="0.35">
      <c r="A8956" s="7" t="str">
        <f>IF('Payments Export'!A8960="","",'Payments Export'!A8960)</f>
        <v/>
      </c>
      <c r="B8956" s="7" t="str">
        <f>IF('Payments Export'!A8960="","",'Payments Export'!B8960)</f>
        <v/>
      </c>
      <c r="C8956" s="7" t="str">
        <f>IF(IFERROR(VALUE('Payments Export'!H8960),'Payments Export'!H8960)&lt;&gt;0,IFERROR(VALUE('Payments Export'!H8960),'Payments Export'!H8960),"")</f>
        <v/>
      </c>
      <c r="D8956" s="7" t="str">
        <f>IF('Payments Export'!I8960="","",'Payments Export'!I8960)</f>
        <v/>
      </c>
      <c r="E8956" s="7" t="str">
        <f t="shared" si="278"/>
        <v/>
      </c>
      <c r="F8956" s="7" t="str">
        <f>IF('Payments Export'!A8960="","",'Payments Export'!N8960)</f>
        <v/>
      </c>
      <c r="G8956" s="7" t="str">
        <f>IF('Payments Export'!A8960="","",'Payments Export'!O8960)</f>
        <v/>
      </c>
      <c r="H8956" s="7" t="str">
        <f>IF('Payments Export'!B8960="","",G8956-F8956)</f>
        <v/>
      </c>
      <c r="I8956" s="3" t="str">
        <f>IF(C8956&lt;&gt;"",_xlfn.XLOOKUP(IFERROR(VALUE(C8956),C8956),'Items database'!A:A,'Items database'!B:B),(_xlfn.XLOOKUP(LEFT(E8956,3),Services,Services,"")))</f>
        <v/>
      </c>
      <c r="J8956" s="3" t="str">
        <f t="shared" si="279"/>
        <v/>
      </c>
    </row>
    <row r="8957" spans="1:10" x14ac:dyDescent="0.35">
      <c r="A8957" s="7" t="str">
        <f>IF('Payments Export'!A8961="","",'Payments Export'!A8961)</f>
        <v/>
      </c>
      <c r="B8957" s="7" t="str">
        <f>IF('Payments Export'!A8961="","",'Payments Export'!B8961)</f>
        <v/>
      </c>
      <c r="C8957" s="7" t="str">
        <f>IF(IFERROR(VALUE('Payments Export'!H8961),'Payments Export'!H8961)&lt;&gt;0,IFERROR(VALUE('Payments Export'!H8961),'Payments Export'!H8961),"")</f>
        <v/>
      </c>
      <c r="D8957" s="7" t="str">
        <f>IF('Payments Export'!I8961="","",'Payments Export'!I8961)</f>
        <v/>
      </c>
      <c r="E8957" s="7" t="str">
        <f t="shared" si="278"/>
        <v/>
      </c>
      <c r="F8957" s="7" t="str">
        <f>IF('Payments Export'!A8961="","",'Payments Export'!N8961)</f>
        <v/>
      </c>
      <c r="G8957" s="7" t="str">
        <f>IF('Payments Export'!A8961="","",'Payments Export'!O8961)</f>
        <v/>
      </c>
      <c r="H8957" s="7" t="str">
        <f>IF('Payments Export'!B8961="","",G8957-F8957)</f>
        <v/>
      </c>
      <c r="I8957" s="3" t="str">
        <f>IF(C8957&lt;&gt;"",_xlfn.XLOOKUP(IFERROR(VALUE(C8957),C8957),'Items database'!A:A,'Items database'!B:B),(_xlfn.XLOOKUP(LEFT(E8957,3),Services,Services,"")))</f>
        <v/>
      </c>
      <c r="J8957" s="3" t="str">
        <f t="shared" si="279"/>
        <v/>
      </c>
    </row>
    <row r="8958" spans="1:10" x14ac:dyDescent="0.35">
      <c r="A8958" s="7" t="str">
        <f>IF('Payments Export'!A8962="","",'Payments Export'!A8962)</f>
        <v/>
      </c>
      <c r="B8958" s="7" t="str">
        <f>IF('Payments Export'!A8962="","",'Payments Export'!B8962)</f>
        <v/>
      </c>
      <c r="C8958" s="7" t="str">
        <f>IF(IFERROR(VALUE('Payments Export'!H8962),'Payments Export'!H8962)&lt;&gt;0,IFERROR(VALUE('Payments Export'!H8962),'Payments Export'!H8962),"")</f>
        <v/>
      </c>
      <c r="D8958" s="7" t="str">
        <f>IF('Payments Export'!I8962="","",'Payments Export'!I8962)</f>
        <v/>
      </c>
      <c r="E8958" s="7" t="str">
        <f t="shared" si="278"/>
        <v/>
      </c>
      <c r="F8958" s="7" t="str">
        <f>IF('Payments Export'!A8962="","",'Payments Export'!N8962)</f>
        <v/>
      </c>
      <c r="G8958" s="7" t="str">
        <f>IF('Payments Export'!A8962="","",'Payments Export'!O8962)</f>
        <v/>
      </c>
      <c r="H8958" s="7" t="str">
        <f>IF('Payments Export'!B8962="","",G8958-F8958)</f>
        <v/>
      </c>
      <c r="I8958" s="3" t="str">
        <f>IF(C8958&lt;&gt;"",_xlfn.XLOOKUP(IFERROR(VALUE(C8958),C8958),'Items database'!A:A,'Items database'!B:B),(_xlfn.XLOOKUP(LEFT(E8958,3),Services,Services,"")))</f>
        <v/>
      </c>
      <c r="J8958" s="3" t="str">
        <f t="shared" si="279"/>
        <v/>
      </c>
    </row>
    <row r="8959" spans="1:10" x14ac:dyDescent="0.35">
      <c r="A8959" s="7" t="str">
        <f>IF('Payments Export'!A8963="","",'Payments Export'!A8963)</f>
        <v/>
      </c>
      <c r="B8959" s="7" t="str">
        <f>IF('Payments Export'!A8963="","",'Payments Export'!B8963)</f>
        <v/>
      </c>
      <c r="C8959" s="7" t="str">
        <f>IF(IFERROR(VALUE('Payments Export'!H8963),'Payments Export'!H8963)&lt;&gt;0,IFERROR(VALUE('Payments Export'!H8963),'Payments Export'!H8963),"")</f>
        <v/>
      </c>
      <c r="D8959" s="7" t="str">
        <f>IF('Payments Export'!I8963="","",'Payments Export'!I8963)</f>
        <v/>
      </c>
      <c r="E8959" s="7" t="str">
        <f t="shared" si="278"/>
        <v/>
      </c>
      <c r="F8959" s="7" t="str">
        <f>IF('Payments Export'!A8963="","",'Payments Export'!N8963)</f>
        <v/>
      </c>
      <c r="G8959" s="7" t="str">
        <f>IF('Payments Export'!A8963="","",'Payments Export'!O8963)</f>
        <v/>
      </c>
      <c r="H8959" s="7" t="str">
        <f>IF('Payments Export'!B8963="","",G8959-F8959)</f>
        <v/>
      </c>
      <c r="I8959" s="3" t="str">
        <f>IF(C8959&lt;&gt;"",_xlfn.XLOOKUP(IFERROR(VALUE(C8959),C8959),'Items database'!A:A,'Items database'!B:B),(_xlfn.XLOOKUP(LEFT(E8959,3),Services,Services,"")))</f>
        <v/>
      </c>
      <c r="J8959" s="3" t="str">
        <f t="shared" si="279"/>
        <v/>
      </c>
    </row>
    <row r="8960" spans="1:10" x14ac:dyDescent="0.35">
      <c r="A8960" s="7" t="str">
        <f>IF('Payments Export'!A8964="","",'Payments Export'!A8964)</f>
        <v/>
      </c>
      <c r="B8960" s="7" t="str">
        <f>IF('Payments Export'!A8964="","",'Payments Export'!B8964)</f>
        <v/>
      </c>
      <c r="C8960" s="7" t="str">
        <f>IF(IFERROR(VALUE('Payments Export'!H8964),'Payments Export'!H8964)&lt;&gt;0,IFERROR(VALUE('Payments Export'!H8964),'Payments Export'!H8964),"")</f>
        <v/>
      </c>
      <c r="D8960" s="7" t="str">
        <f>IF('Payments Export'!I8964="","",'Payments Export'!I8964)</f>
        <v/>
      </c>
      <c r="E8960" s="7" t="str">
        <f t="shared" si="278"/>
        <v/>
      </c>
      <c r="F8960" s="7" t="str">
        <f>IF('Payments Export'!A8964="","",'Payments Export'!N8964)</f>
        <v/>
      </c>
      <c r="G8960" s="7" t="str">
        <f>IF('Payments Export'!A8964="","",'Payments Export'!O8964)</f>
        <v/>
      </c>
      <c r="H8960" s="7" t="str">
        <f>IF('Payments Export'!B8964="","",G8960-F8960)</f>
        <v/>
      </c>
      <c r="I8960" s="3" t="str">
        <f>IF(C8960&lt;&gt;"",_xlfn.XLOOKUP(IFERROR(VALUE(C8960),C8960),'Items database'!A:A,'Items database'!B:B),(_xlfn.XLOOKUP(LEFT(E8960,3),Services,Services,"")))</f>
        <v/>
      </c>
      <c r="J8960" s="3" t="str">
        <f t="shared" si="279"/>
        <v/>
      </c>
    </row>
    <row r="8961" spans="1:10" x14ac:dyDescent="0.35">
      <c r="A8961" s="7" t="str">
        <f>IF('Payments Export'!A8965="","",'Payments Export'!A8965)</f>
        <v/>
      </c>
      <c r="B8961" s="7" t="str">
        <f>IF('Payments Export'!A8965="","",'Payments Export'!B8965)</f>
        <v/>
      </c>
      <c r="C8961" s="7" t="str">
        <f>IF(IFERROR(VALUE('Payments Export'!H8965),'Payments Export'!H8965)&lt;&gt;0,IFERROR(VALUE('Payments Export'!H8965),'Payments Export'!H8965),"")</f>
        <v/>
      </c>
      <c r="D8961" s="7" t="str">
        <f>IF('Payments Export'!I8965="","",'Payments Export'!I8965)</f>
        <v/>
      </c>
      <c r="E8961" s="7" t="str">
        <f t="shared" ref="E8961:E9024" si="280">LEFT(D8961,66)</f>
        <v/>
      </c>
      <c r="F8961" s="7" t="str">
        <f>IF('Payments Export'!A8965="","",'Payments Export'!N8965)</f>
        <v/>
      </c>
      <c r="G8961" s="7" t="str">
        <f>IF('Payments Export'!A8965="","",'Payments Export'!O8965)</f>
        <v/>
      </c>
      <c r="H8961" s="7" t="str">
        <f>IF('Payments Export'!B8965="","",G8961-F8961)</f>
        <v/>
      </c>
      <c r="I8961" s="3" t="str">
        <f>IF(C8961&lt;&gt;"",_xlfn.XLOOKUP(IFERROR(VALUE(C8961),C8961),'Items database'!A:A,'Items database'!B:B),(_xlfn.XLOOKUP(LEFT(E8961,3),Services,Services,"")))</f>
        <v/>
      </c>
      <c r="J8961" s="3" t="str">
        <f t="shared" ref="J8961:J9024" si="281">IF(ISNUMBER(F8961)=TRUE,IF(F8961=0,"","GST"),"")</f>
        <v/>
      </c>
    </row>
    <row r="8962" spans="1:10" x14ac:dyDescent="0.35">
      <c r="A8962" s="7" t="str">
        <f>IF('Payments Export'!A8966="","",'Payments Export'!A8966)</f>
        <v/>
      </c>
      <c r="B8962" s="7" t="str">
        <f>IF('Payments Export'!A8966="","",'Payments Export'!B8966)</f>
        <v/>
      </c>
      <c r="C8962" s="7" t="str">
        <f>IF(IFERROR(VALUE('Payments Export'!H8966),'Payments Export'!H8966)&lt;&gt;0,IFERROR(VALUE('Payments Export'!H8966),'Payments Export'!H8966),"")</f>
        <v/>
      </c>
      <c r="D8962" s="7" t="str">
        <f>IF('Payments Export'!I8966="","",'Payments Export'!I8966)</f>
        <v/>
      </c>
      <c r="E8962" s="7" t="str">
        <f t="shared" si="280"/>
        <v/>
      </c>
      <c r="F8962" s="7" t="str">
        <f>IF('Payments Export'!A8966="","",'Payments Export'!N8966)</f>
        <v/>
      </c>
      <c r="G8962" s="7" t="str">
        <f>IF('Payments Export'!A8966="","",'Payments Export'!O8966)</f>
        <v/>
      </c>
      <c r="H8962" s="7" t="str">
        <f>IF('Payments Export'!B8966="","",G8962-F8962)</f>
        <v/>
      </c>
      <c r="I8962" s="3" t="str">
        <f>IF(C8962&lt;&gt;"",_xlfn.XLOOKUP(IFERROR(VALUE(C8962),C8962),'Items database'!A:A,'Items database'!B:B),(_xlfn.XLOOKUP(LEFT(E8962,3),Services,Services,"")))</f>
        <v/>
      </c>
      <c r="J8962" s="3" t="str">
        <f t="shared" si="281"/>
        <v/>
      </c>
    </row>
    <row r="8963" spans="1:10" x14ac:dyDescent="0.35">
      <c r="A8963" s="7" t="str">
        <f>IF('Payments Export'!A8967="","",'Payments Export'!A8967)</f>
        <v/>
      </c>
      <c r="B8963" s="7" t="str">
        <f>IF('Payments Export'!A8967="","",'Payments Export'!B8967)</f>
        <v/>
      </c>
      <c r="C8963" s="7" t="str">
        <f>IF(IFERROR(VALUE('Payments Export'!H8967),'Payments Export'!H8967)&lt;&gt;0,IFERROR(VALUE('Payments Export'!H8967),'Payments Export'!H8967),"")</f>
        <v/>
      </c>
      <c r="D8963" s="7" t="str">
        <f>IF('Payments Export'!I8967="","",'Payments Export'!I8967)</f>
        <v/>
      </c>
      <c r="E8963" s="7" t="str">
        <f t="shared" si="280"/>
        <v/>
      </c>
      <c r="F8963" s="7" t="str">
        <f>IF('Payments Export'!A8967="","",'Payments Export'!N8967)</f>
        <v/>
      </c>
      <c r="G8963" s="7" t="str">
        <f>IF('Payments Export'!A8967="","",'Payments Export'!O8967)</f>
        <v/>
      </c>
      <c r="H8963" s="7" t="str">
        <f>IF('Payments Export'!B8967="","",G8963-F8963)</f>
        <v/>
      </c>
      <c r="I8963" s="3" t="str">
        <f>IF(C8963&lt;&gt;"",_xlfn.XLOOKUP(IFERROR(VALUE(C8963),C8963),'Items database'!A:A,'Items database'!B:B),(_xlfn.XLOOKUP(LEFT(E8963,3),Services,Services,"")))</f>
        <v/>
      </c>
      <c r="J8963" s="3" t="str">
        <f t="shared" si="281"/>
        <v/>
      </c>
    </row>
    <row r="8964" spans="1:10" x14ac:dyDescent="0.35">
      <c r="A8964" s="7" t="str">
        <f>IF('Payments Export'!A8968="","",'Payments Export'!A8968)</f>
        <v/>
      </c>
      <c r="B8964" s="7" t="str">
        <f>IF('Payments Export'!A8968="","",'Payments Export'!B8968)</f>
        <v/>
      </c>
      <c r="C8964" s="7" t="str">
        <f>IF(IFERROR(VALUE('Payments Export'!H8968),'Payments Export'!H8968)&lt;&gt;0,IFERROR(VALUE('Payments Export'!H8968),'Payments Export'!H8968),"")</f>
        <v/>
      </c>
      <c r="D8964" s="7" t="str">
        <f>IF('Payments Export'!I8968="","",'Payments Export'!I8968)</f>
        <v/>
      </c>
      <c r="E8964" s="7" t="str">
        <f t="shared" si="280"/>
        <v/>
      </c>
      <c r="F8964" s="7" t="str">
        <f>IF('Payments Export'!A8968="","",'Payments Export'!N8968)</f>
        <v/>
      </c>
      <c r="G8964" s="7" t="str">
        <f>IF('Payments Export'!A8968="","",'Payments Export'!O8968)</f>
        <v/>
      </c>
      <c r="H8964" s="7" t="str">
        <f>IF('Payments Export'!B8968="","",G8964-F8964)</f>
        <v/>
      </c>
      <c r="I8964" s="3" t="str">
        <f>IF(C8964&lt;&gt;"",_xlfn.XLOOKUP(IFERROR(VALUE(C8964),C8964),'Items database'!A:A,'Items database'!B:B),(_xlfn.XLOOKUP(LEFT(E8964,3),Services,Services,"")))</f>
        <v/>
      </c>
      <c r="J8964" s="3" t="str">
        <f t="shared" si="281"/>
        <v/>
      </c>
    </row>
    <row r="8965" spans="1:10" x14ac:dyDescent="0.35">
      <c r="A8965" s="7" t="str">
        <f>IF('Payments Export'!A8969="","",'Payments Export'!A8969)</f>
        <v/>
      </c>
      <c r="B8965" s="7" t="str">
        <f>IF('Payments Export'!A8969="","",'Payments Export'!B8969)</f>
        <v/>
      </c>
      <c r="C8965" s="7" t="str">
        <f>IF(IFERROR(VALUE('Payments Export'!H8969),'Payments Export'!H8969)&lt;&gt;0,IFERROR(VALUE('Payments Export'!H8969),'Payments Export'!H8969),"")</f>
        <v/>
      </c>
      <c r="D8965" s="7" t="str">
        <f>IF('Payments Export'!I8969="","",'Payments Export'!I8969)</f>
        <v/>
      </c>
      <c r="E8965" s="7" t="str">
        <f t="shared" si="280"/>
        <v/>
      </c>
      <c r="F8965" s="7" t="str">
        <f>IF('Payments Export'!A8969="","",'Payments Export'!N8969)</f>
        <v/>
      </c>
      <c r="G8965" s="7" t="str">
        <f>IF('Payments Export'!A8969="","",'Payments Export'!O8969)</f>
        <v/>
      </c>
      <c r="H8965" s="7" t="str">
        <f>IF('Payments Export'!B8969="","",G8965-F8965)</f>
        <v/>
      </c>
      <c r="I8965" s="3" t="str">
        <f>IF(C8965&lt;&gt;"",_xlfn.XLOOKUP(IFERROR(VALUE(C8965),C8965),'Items database'!A:A,'Items database'!B:B),(_xlfn.XLOOKUP(LEFT(E8965,3),Services,Services,"")))</f>
        <v/>
      </c>
      <c r="J8965" s="3" t="str">
        <f t="shared" si="281"/>
        <v/>
      </c>
    </row>
    <row r="8966" spans="1:10" x14ac:dyDescent="0.35">
      <c r="A8966" s="7" t="str">
        <f>IF('Payments Export'!A8970="","",'Payments Export'!A8970)</f>
        <v/>
      </c>
      <c r="B8966" s="7" t="str">
        <f>IF('Payments Export'!A8970="","",'Payments Export'!B8970)</f>
        <v/>
      </c>
      <c r="C8966" s="7" t="str">
        <f>IF(IFERROR(VALUE('Payments Export'!H8970),'Payments Export'!H8970)&lt;&gt;0,IFERROR(VALUE('Payments Export'!H8970),'Payments Export'!H8970),"")</f>
        <v/>
      </c>
      <c r="D8966" s="7" t="str">
        <f>IF('Payments Export'!I8970="","",'Payments Export'!I8970)</f>
        <v/>
      </c>
      <c r="E8966" s="7" t="str">
        <f t="shared" si="280"/>
        <v/>
      </c>
      <c r="F8966" s="7" t="str">
        <f>IF('Payments Export'!A8970="","",'Payments Export'!N8970)</f>
        <v/>
      </c>
      <c r="G8966" s="7" t="str">
        <f>IF('Payments Export'!A8970="","",'Payments Export'!O8970)</f>
        <v/>
      </c>
      <c r="H8966" s="7" t="str">
        <f>IF('Payments Export'!B8970="","",G8966-F8966)</f>
        <v/>
      </c>
      <c r="I8966" s="3" t="str">
        <f>IF(C8966&lt;&gt;"",_xlfn.XLOOKUP(IFERROR(VALUE(C8966),C8966),'Items database'!A:A,'Items database'!B:B),(_xlfn.XLOOKUP(LEFT(E8966,3),Services,Services,"")))</f>
        <v/>
      </c>
      <c r="J8966" s="3" t="str">
        <f t="shared" si="281"/>
        <v/>
      </c>
    </row>
    <row r="8967" spans="1:10" x14ac:dyDescent="0.35">
      <c r="A8967" s="7" t="str">
        <f>IF('Payments Export'!A8971="","",'Payments Export'!A8971)</f>
        <v/>
      </c>
      <c r="B8967" s="7" t="str">
        <f>IF('Payments Export'!A8971="","",'Payments Export'!B8971)</f>
        <v/>
      </c>
      <c r="C8967" s="7" t="str">
        <f>IF(IFERROR(VALUE('Payments Export'!H8971),'Payments Export'!H8971)&lt;&gt;0,IFERROR(VALUE('Payments Export'!H8971),'Payments Export'!H8971),"")</f>
        <v/>
      </c>
      <c r="D8967" s="7" t="str">
        <f>IF('Payments Export'!I8971="","",'Payments Export'!I8971)</f>
        <v/>
      </c>
      <c r="E8967" s="7" t="str">
        <f t="shared" si="280"/>
        <v/>
      </c>
      <c r="F8967" s="7" t="str">
        <f>IF('Payments Export'!A8971="","",'Payments Export'!N8971)</f>
        <v/>
      </c>
      <c r="G8967" s="7" t="str">
        <f>IF('Payments Export'!A8971="","",'Payments Export'!O8971)</f>
        <v/>
      </c>
      <c r="H8967" s="7" t="str">
        <f>IF('Payments Export'!B8971="","",G8967-F8967)</f>
        <v/>
      </c>
      <c r="I8967" s="3" t="str">
        <f>IF(C8967&lt;&gt;"",_xlfn.XLOOKUP(IFERROR(VALUE(C8967),C8967),'Items database'!A:A,'Items database'!B:B),(_xlfn.XLOOKUP(LEFT(E8967,3),Services,Services,"")))</f>
        <v/>
      </c>
      <c r="J8967" s="3" t="str">
        <f t="shared" si="281"/>
        <v/>
      </c>
    </row>
    <row r="8968" spans="1:10" x14ac:dyDescent="0.35">
      <c r="A8968" s="7" t="str">
        <f>IF('Payments Export'!A8972="","",'Payments Export'!A8972)</f>
        <v/>
      </c>
      <c r="B8968" s="7" t="str">
        <f>IF('Payments Export'!A8972="","",'Payments Export'!B8972)</f>
        <v/>
      </c>
      <c r="C8968" s="7" t="str">
        <f>IF(IFERROR(VALUE('Payments Export'!H8972),'Payments Export'!H8972)&lt;&gt;0,IFERROR(VALUE('Payments Export'!H8972),'Payments Export'!H8972),"")</f>
        <v/>
      </c>
      <c r="D8968" s="7" t="str">
        <f>IF('Payments Export'!I8972="","",'Payments Export'!I8972)</f>
        <v/>
      </c>
      <c r="E8968" s="7" t="str">
        <f t="shared" si="280"/>
        <v/>
      </c>
      <c r="F8968" s="7" t="str">
        <f>IF('Payments Export'!A8972="","",'Payments Export'!N8972)</f>
        <v/>
      </c>
      <c r="G8968" s="7" t="str">
        <f>IF('Payments Export'!A8972="","",'Payments Export'!O8972)</f>
        <v/>
      </c>
      <c r="H8968" s="7" t="str">
        <f>IF('Payments Export'!B8972="","",G8968-F8968)</f>
        <v/>
      </c>
      <c r="I8968" s="3" t="str">
        <f>IF(C8968&lt;&gt;"",_xlfn.XLOOKUP(IFERROR(VALUE(C8968),C8968),'Items database'!A:A,'Items database'!B:B),(_xlfn.XLOOKUP(LEFT(E8968,3),Services,Services,"")))</f>
        <v/>
      </c>
      <c r="J8968" s="3" t="str">
        <f t="shared" si="281"/>
        <v/>
      </c>
    </row>
    <row r="8969" spans="1:10" x14ac:dyDescent="0.35">
      <c r="A8969" s="7" t="str">
        <f>IF('Payments Export'!A8973="","",'Payments Export'!A8973)</f>
        <v/>
      </c>
      <c r="B8969" s="7" t="str">
        <f>IF('Payments Export'!A8973="","",'Payments Export'!B8973)</f>
        <v/>
      </c>
      <c r="C8969" s="7" t="str">
        <f>IF(IFERROR(VALUE('Payments Export'!H8973),'Payments Export'!H8973)&lt;&gt;0,IFERROR(VALUE('Payments Export'!H8973),'Payments Export'!H8973),"")</f>
        <v/>
      </c>
      <c r="D8969" s="7" t="str">
        <f>IF('Payments Export'!I8973="","",'Payments Export'!I8973)</f>
        <v/>
      </c>
      <c r="E8969" s="7" t="str">
        <f t="shared" si="280"/>
        <v/>
      </c>
      <c r="F8969" s="7" t="str">
        <f>IF('Payments Export'!A8973="","",'Payments Export'!N8973)</f>
        <v/>
      </c>
      <c r="G8969" s="7" t="str">
        <f>IF('Payments Export'!A8973="","",'Payments Export'!O8973)</f>
        <v/>
      </c>
      <c r="H8969" s="7" t="str">
        <f>IF('Payments Export'!B8973="","",G8969-F8969)</f>
        <v/>
      </c>
      <c r="I8969" s="3" t="str">
        <f>IF(C8969&lt;&gt;"",_xlfn.XLOOKUP(IFERROR(VALUE(C8969),C8969),'Items database'!A:A,'Items database'!B:B),(_xlfn.XLOOKUP(LEFT(E8969,3),Services,Services,"")))</f>
        <v/>
      </c>
      <c r="J8969" s="3" t="str">
        <f t="shared" si="281"/>
        <v/>
      </c>
    </row>
    <row r="8970" spans="1:10" x14ac:dyDescent="0.35">
      <c r="A8970" s="7" t="str">
        <f>IF('Payments Export'!A8974="","",'Payments Export'!A8974)</f>
        <v/>
      </c>
      <c r="B8970" s="7" t="str">
        <f>IF('Payments Export'!A8974="","",'Payments Export'!B8974)</f>
        <v/>
      </c>
      <c r="C8970" s="7" t="str">
        <f>IF(IFERROR(VALUE('Payments Export'!H8974),'Payments Export'!H8974)&lt;&gt;0,IFERROR(VALUE('Payments Export'!H8974),'Payments Export'!H8974),"")</f>
        <v/>
      </c>
      <c r="D8970" s="7" t="str">
        <f>IF('Payments Export'!I8974="","",'Payments Export'!I8974)</f>
        <v/>
      </c>
      <c r="E8970" s="7" t="str">
        <f t="shared" si="280"/>
        <v/>
      </c>
      <c r="F8970" s="7" t="str">
        <f>IF('Payments Export'!A8974="","",'Payments Export'!N8974)</f>
        <v/>
      </c>
      <c r="G8970" s="7" t="str">
        <f>IF('Payments Export'!A8974="","",'Payments Export'!O8974)</f>
        <v/>
      </c>
      <c r="H8970" s="7" t="str">
        <f>IF('Payments Export'!B8974="","",G8970-F8970)</f>
        <v/>
      </c>
      <c r="I8970" s="3" t="str">
        <f>IF(C8970&lt;&gt;"",_xlfn.XLOOKUP(IFERROR(VALUE(C8970),C8970),'Items database'!A:A,'Items database'!B:B),(_xlfn.XLOOKUP(LEFT(E8970,3),Services,Services,"")))</f>
        <v/>
      </c>
      <c r="J8970" s="3" t="str">
        <f t="shared" si="281"/>
        <v/>
      </c>
    </row>
    <row r="8971" spans="1:10" x14ac:dyDescent="0.35">
      <c r="A8971" s="7" t="str">
        <f>IF('Payments Export'!A8975="","",'Payments Export'!A8975)</f>
        <v/>
      </c>
      <c r="B8971" s="7" t="str">
        <f>IF('Payments Export'!A8975="","",'Payments Export'!B8975)</f>
        <v/>
      </c>
      <c r="C8971" s="7" t="str">
        <f>IF(IFERROR(VALUE('Payments Export'!H8975),'Payments Export'!H8975)&lt;&gt;0,IFERROR(VALUE('Payments Export'!H8975),'Payments Export'!H8975),"")</f>
        <v/>
      </c>
      <c r="D8971" s="7" t="str">
        <f>IF('Payments Export'!I8975="","",'Payments Export'!I8975)</f>
        <v/>
      </c>
      <c r="E8971" s="7" t="str">
        <f t="shared" si="280"/>
        <v/>
      </c>
      <c r="F8971" s="7" t="str">
        <f>IF('Payments Export'!A8975="","",'Payments Export'!N8975)</f>
        <v/>
      </c>
      <c r="G8971" s="7" t="str">
        <f>IF('Payments Export'!A8975="","",'Payments Export'!O8975)</f>
        <v/>
      </c>
      <c r="H8971" s="7" t="str">
        <f>IF('Payments Export'!B8975="","",G8971-F8971)</f>
        <v/>
      </c>
      <c r="I8971" s="3" t="str">
        <f>IF(C8971&lt;&gt;"",_xlfn.XLOOKUP(IFERROR(VALUE(C8971),C8971),'Items database'!A:A,'Items database'!B:B),(_xlfn.XLOOKUP(LEFT(E8971,3),Services,Services,"")))</f>
        <v/>
      </c>
      <c r="J8971" s="3" t="str">
        <f t="shared" si="281"/>
        <v/>
      </c>
    </row>
    <row r="8972" spans="1:10" x14ac:dyDescent="0.35">
      <c r="A8972" s="7" t="str">
        <f>IF('Payments Export'!A8976="","",'Payments Export'!A8976)</f>
        <v/>
      </c>
      <c r="B8972" s="7" t="str">
        <f>IF('Payments Export'!A8976="","",'Payments Export'!B8976)</f>
        <v/>
      </c>
      <c r="C8972" s="7" t="str">
        <f>IF(IFERROR(VALUE('Payments Export'!H8976),'Payments Export'!H8976)&lt;&gt;0,IFERROR(VALUE('Payments Export'!H8976),'Payments Export'!H8976),"")</f>
        <v/>
      </c>
      <c r="D8972" s="7" t="str">
        <f>IF('Payments Export'!I8976="","",'Payments Export'!I8976)</f>
        <v/>
      </c>
      <c r="E8972" s="7" t="str">
        <f t="shared" si="280"/>
        <v/>
      </c>
      <c r="F8972" s="7" t="str">
        <f>IF('Payments Export'!A8976="","",'Payments Export'!N8976)</f>
        <v/>
      </c>
      <c r="G8972" s="7" t="str">
        <f>IF('Payments Export'!A8976="","",'Payments Export'!O8976)</f>
        <v/>
      </c>
      <c r="H8972" s="7" t="str">
        <f>IF('Payments Export'!B8976="","",G8972-F8972)</f>
        <v/>
      </c>
      <c r="I8972" s="3" t="str">
        <f>IF(C8972&lt;&gt;"",_xlfn.XLOOKUP(IFERROR(VALUE(C8972),C8972),'Items database'!A:A,'Items database'!B:B),(_xlfn.XLOOKUP(LEFT(E8972,3),Services,Services,"")))</f>
        <v/>
      </c>
      <c r="J8972" s="3" t="str">
        <f t="shared" si="281"/>
        <v/>
      </c>
    </row>
    <row r="8973" spans="1:10" x14ac:dyDescent="0.35">
      <c r="A8973" s="7" t="str">
        <f>IF('Payments Export'!A8977="","",'Payments Export'!A8977)</f>
        <v/>
      </c>
      <c r="B8973" s="7" t="str">
        <f>IF('Payments Export'!A8977="","",'Payments Export'!B8977)</f>
        <v/>
      </c>
      <c r="C8973" s="7" t="str">
        <f>IF(IFERROR(VALUE('Payments Export'!H8977),'Payments Export'!H8977)&lt;&gt;0,IFERROR(VALUE('Payments Export'!H8977),'Payments Export'!H8977),"")</f>
        <v/>
      </c>
      <c r="D8973" s="7" t="str">
        <f>IF('Payments Export'!I8977="","",'Payments Export'!I8977)</f>
        <v/>
      </c>
      <c r="E8973" s="7" t="str">
        <f t="shared" si="280"/>
        <v/>
      </c>
      <c r="F8973" s="7" t="str">
        <f>IF('Payments Export'!A8977="","",'Payments Export'!N8977)</f>
        <v/>
      </c>
      <c r="G8973" s="7" t="str">
        <f>IF('Payments Export'!A8977="","",'Payments Export'!O8977)</f>
        <v/>
      </c>
      <c r="H8973" s="7" t="str">
        <f>IF('Payments Export'!B8977="","",G8973-F8973)</f>
        <v/>
      </c>
      <c r="I8973" s="3" t="str">
        <f>IF(C8973&lt;&gt;"",_xlfn.XLOOKUP(IFERROR(VALUE(C8973),C8973),'Items database'!A:A,'Items database'!B:B),(_xlfn.XLOOKUP(LEFT(E8973,3),Services,Services,"")))</f>
        <v/>
      </c>
      <c r="J8973" s="3" t="str">
        <f t="shared" si="281"/>
        <v/>
      </c>
    </row>
    <row r="8974" spans="1:10" x14ac:dyDescent="0.35">
      <c r="A8974" s="7" t="str">
        <f>IF('Payments Export'!A8978="","",'Payments Export'!A8978)</f>
        <v/>
      </c>
      <c r="B8974" s="7" t="str">
        <f>IF('Payments Export'!A8978="","",'Payments Export'!B8978)</f>
        <v/>
      </c>
      <c r="C8974" s="7" t="str">
        <f>IF(IFERROR(VALUE('Payments Export'!H8978),'Payments Export'!H8978)&lt;&gt;0,IFERROR(VALUE('Payments Export'!H8978),'Payments Export'!H8978),"")</f>
        <v/>
      </c>
      <c r="D8974" s="7" t="str">
        <f>IF('Payments Export'!I8978="","",'Payments Export'!I8978)</f>
        <v/>
      </c>
      <c r="E8974" s="7" t="str">
        <f t="shared" si="280"/>
        <v/>
      </c>
      <c r="F8974" s="7" t="str">
        <f>IF('Payments Export'!A8978="","",'Payments Export'!N8978)</f>
        <v/>
      </c>
      <c r="G8974" s="7" t="str">
        <f>IF('Payments Export'!A8978="","",'Payments Export'!O8978)</f>
        <v/>
      </c>
      <c r="H8974" s="7" t="str">
        <f>IF('Payments Export'!B8978="","",G8974-F8974)</f>
        <v/>
      </c>
      <c r="I8974" s="3" t="str">
        <f>IF(C8974&lt;&gt;"",_xlfn.XLOOKUP(IFERROR(VALUE(C8974),C8974),'Items database'!A:A,'Items database'!B:B),(_xlfn.XLOOKUP(LEFT(E8974,3),Services,Services,"")))</f>
        <v/>
      </c>
      <c r="J8974" s="3" t="str">
        <f t="shared" si="281"/>
        <v/>
      </c>
    </row>
    <row r="8975" spans="1:10" x14ac:dyDescent="0.35">
      <c r="A8975" s="7" t="str">
        <f>IF('Payments Export'!A8979="","",'Payments Export'!A8979)</f>
        <v/>
      </c>
      <c r="B8975" s="7" t="str">
        <f>IF('Payments Export'!A8979="","",'Payments Export'!B8979)</f>
        <v/>
      </c>
      <c r="C8975" s="7" t="str">
        <f>IF(IFERROR(VALUE('Payments Export'!H8979),'Payments Export'!H8979)&lt;&gt;0,IFERROR(VALUE('Payments Export'!H8979),'Payments Export'!H8979),"")</f>
        <v/>
      </c>
      <c r="D8975" s="7" t="str">
        <f>IF('Payments Export'!I8979="","",'Payments Export'!I8979)</f>
        <v/>
      </c>
      <c r="E8975" s="7" t="str">
        <f t="shared" si="280"/>
        <v/>
      </c>
      <c r="F8975" s="7" t="str">
        <f>IF('Payments Export'!A8979="","",'Payments Export'!N8979)</f>
        <v/>
      </c>
      <c r="G8975" s="7" t="str">
        <f>IF('Payments Export'!A8979="","",'Payments Export'!O8979)</f>
        <v/>
      </c>
      <c r="H8975" s="7" t="str">
        <f>IF('Payments Export'!B8979="","",G8975-F8975)</f>
        <v/>
      </c>
      <c r="I8975" s="3" t="str">
        <f>IF(C8975&lt;&gt;"",_xlfn.XLOOKUP(IFERROR(VALUE(C8975),C8975),'Items database'!A:A,'Items database'!B:B),(_xlfn.XLOOKUP(LEFT(E8975,3),Services,Services,"")))</f>
        <v/>
      </c>
      <c r="J8975" s="3" t="str">
        <f t="shared" si="281"/>
        <v/>
      </c>
    </row>
    <row r="8976" spans="1:10" x14ac:dyDescent="0.35">
      <c r="A8976" s="7" t="str">
        <f>IF('Payments Export'!A8980="","",'Payments Export'!A8980)</f>
        <v/>
      </c>
      <c r="B8976" s="7" t="str">
        <f>IF('Payments Export'!A8980="","",'Payments Export'!B8980)</f>
        <v/>
      </c>
      <c r="C8976" s="7" t="str">
        <f>IF(IFERROR(VALUE('Payments Export'!H8980),'Payments Export'!H8980)&lt;&gt;0,IFERROR(VALUE('Payments Export'!H8980),'Payments Export'!H8980),"")</f>
        <v/>
      </c>
      <c r="D8976" s="7" t="str">
        <f>IF('Payments Export'!I8980="","",'Payments Export'!I8980)</f>
        <v/>
      </c>
      <c r="E8976" s="7" t="str">
        <f t="shared" si="280"/>
        <v/>
      </c>
      <c r="F8976" s="7" t="str">
        <f>IF('Payments Export'!A8980="","",'Payments Export'!N8980)</f>
        <v/>
      </c>
      <c r="G8976" s="7" t="str">
        <f>IF('Payments Export'!A8980="","",'Payments Export'!O8980)</f>
        <v/>
      </c>
      <c r="H8976" s="7" t="str">
        <f>IF('Payments Export'!B8980="","",G8976-F8976)</f>
        <v/>
      </c>
      <c r="I8976" s="3" t="str">
        <f>IF(C8976&lt;&gt;"",_xlfn.XLOOKUP(IFERROR(VALUE(C8976),C8976),'Items database'!A:A,'Items database'!B:B),(_xlfn.XLOOKUP(LEFT(E8976,3),Services,Services,"")))</f>
        <v/>
      </c>
      <c r="J8976" s="3" t="str">
        <f t="shared" si="281"/>
        <v/>
      </c>
    </row>
    <row r="8977" spans="1:10" x14ac:dyDescent="0.35">
      <c r="A8977" s="7" t="str">
        <f>IF('Payments Export'!A8981="","",'Payments Export'!A8981)</f>
        <v/>
      </c>
      <c r="B8977" s="7" t="str">
        <f>IF('Payments Export'!A8981="","",'Payments Export'!B8981)</f>
        <v/>
      </c>
      <c r="C8977" s="7" t="str">
        <f>IF(IFERROR(VALUE('Payments Export'!H8981),'Payments Export'!H8981)&lt;&gt;0,IFERROR(VALUE('Payments Export'!H8981),'Payments Export'!H8981),"")</f>
        <v/>
      </c>
      <c r="D8977" s="7" t="str">
        <f>IF('Payments Export'!I8981="","",'Payments Export'!I8981)</f>
        <v/>
      </c>
      <c r="E8977" s="7" t="str">
        <f t="shared" si="280"/>
        <v/>
      </c>
      <c r="F8977" s="7" t="str">
        <f>IF('Payments Export'!A8981="","",'Payments Export'!N8981)</f>
        <v/>
      </c>
      <c r="G8977" s="7" t="str">
        <f>IF('Payments Export'!A8981="","",'Payments Export'!O8981)</f>
        <v/>
      </c>
      <c r="H8977" s="7" t="str">
        <f>IF('Payments Export'!B8981="","",G8977-F8977)</f>
        <v/>
      </c>
      <c r="I8977" s="3" t="str">
        <f>IF(C8977&lt;&gt;"",_xlfn.XLOOKUP(IFERROR(VALUE(C8977),C8977),'Items database'!A:A,'Items database'!B:B),(_xlfn.XLOOKUP(LEFT(E8977,3),Services,Services,"")))</f>
        <v/>
      </c>
      <c r="J8977" s="3" t="str">
        <f t="shared" si="281"/>
        <v/>
      </c>
    </row>
    <row r="8978" spans="1:10" x14ac:dyDescent="0.35">
      <c r="A8978" s="7" t="str">
        <f>IF('Payments Export'!A8982="","",'Payments Export'!A8982)</f>
        <v/>
      </c>
      <c r="B8978" s="7" t="str">
        <f>IF('Payments Export'!A8982="","",'Payments Export'!B8982)</f>
        <v/>
      </c>
      <c r="C8978" s="7" t="str">
        <f>IF(IFERROR(VALUE('Payments Export'!H8982),'Payments Export'!H8982)&lt;&gt;0,IFERROR(VALUE('Payments Export'!H8982),'Payments Export'!H8982),"")</f>
        <v/>
      </c>
      <c r="D8978" s="7" t="str">
        <f>IF('Payments Export'!I8982="","",'Payments Export'!I8982)</f>
        <v/>
      </c>
      <c r="E8978" s="7" t="str">
        <f t="shared" si="280"/>
        <v/>
      </c>
      <c r="F8978" s="7" t="str">
        <f>IF('Payments Export'!A8982="","",'Payments Export'!N8982)</f>
        <v/>
      </c>
      <c r="G8978" s="7" t="str">
        <f>IF('Payments Export'!A8982="","",'Payments Export'!O8982)</f>
        <v/>
      </c>
      <c r="H8978" s="7" t="str">
        <f>IF('Payments Export'!B8982="","",G8978-F8978)</f>
        <v/>
      </c>
      <c r="I8978" s="3" t="str">
        <f>IF(C8978&lt;&gt;"",_xlfn.XLOOKUP(IFERROR(VALUE(C8978),C8978),'Items database'!A:A,'Items database'!B:B),(_xlfn.XLOOKUP(LEFT(E8978,3),Services,Services,"")))</f>
        <v/>
      </c>
      <c r="J8978" s="3" t="str">
        <f t="shared" si="281"/>
        <v/>
      </c>
    </row>
    <row r="8979" spans="1:10" x14ac:dyDescent="0.35">
      <c r="A8979" s="7" t="str">
        <f>IF('Payments Export'!A8983="","",'Payments Export'!A8983)</f>
        <v/>
      </c>
      <c r="B8979" s="7" t="str">
        <f>IF('Payments Export'!A8983="","",'Payments Export'!B8983)</f>
        <v/>
      </c>
      <c r="C8979" s="7" t="str">
        <f>IF(IFERROR(VALUE('Payments Export'!H8983),'Payments Export'!H8983)&lt;&gt;0,IFERROR(VALUE('Payments Export'!H8983),'Payments Export'!H8983),"")</f>
        <v/>
      </c>
      <c r="D8979" s="7" t="str">
        <f>IF('Payments Export'!I8983="","",'Payments Export'!I8983)</f>
        <v/>
      </c>
      <c r="E8979" s="7" t="str">
        <f t="shared" si="280"/>
        <v/>
      </c>
      <c r="F8979" s="7" t="str">
        <f>IF('Payments Export'!A8983="","",'Payments Export'!N8983)</f>
        <v/>
      </c>
      <c r="G8979" s="7" t="str">
        <f>IF('Payments Export'!A8983="","",'Payments Export'!O8983)</f>
        <v/>
      </c>
      <c r="H8979" s="7" t="str">
        <f>IF('Payments Export'!B8983="","",G8979-F8979)</f>
        <v/>
      </c>
      <c r="I8979" s="3" t="str">
        <f>IF(C8979&lt;&gt;"",_xlfn.XLOOKUP(IFERROR(VALUE(C8979),C8979),'Items database'!A:A,'Items database'!B:B),(_xlfn.XLOOKUP(LEFT(E8979,3),Services,Services,"")))</f>
        <v/>
      </c>
      <c r="J8979" s="3" t="str">
        <f t="shared" si="281"/>
        <v/>
      </c>
    </row>
    <row r="8980" spans="1:10" x14ac:dyDescent="0.35">
      <c r="A8980" s="7" t="str">
        <f>IF('Payments Export'!A8984="","",'Payments Export'!A8984)</f>
        <v/>
      </c>
      <c r="B8980" s="7" t="str">
        <f>IF('Payments Export'!A8984="","",'Payments Export'!B8984)</f>
        <v/>
      </c>
      <c r="C8980" s="7" t="str">
        <f>IF(IFERROR(VALUE('Payments Export'!H8984),'Payments Export'!H8984)&lt;&gt;0,IFERROR(VALUE('Payments Export'!H8984),'Payments Export'!H8984),"")</f>
        <v/>
      </c>
      <c r="D8980" s="7" t="str">
        <f>IF('Payments Export'!I8984="","",'Payments Export'!I8984)</f>
        <v/>
      </c>
      <c r="E8980" s="7" t="str">
        <f t="shared" si="280"/>
        <v/>
      </c>
      <c r="F8980" s="7" t="str">
        <f>IF('Payments Export'!A8984="","",'Payments Export'!N8984)</f>
        <v/>
      </c>
      <c r="G8980" s="7" t="str">
        <f>IF('Payments Export'!A8984="","",'Payments Export'!O8984)</f>
        <v/>
      </c>
      <c r="H8980" s="7" t="str">
        <f>IF('Payments Export'!B8984="","",G8980-F8980)</f>
        <v/>
      </c>
      <c r="I8980" s="3" t="str">
        <f>IF(C8980&lt;&gt;"",_xlfn.XLOOKUP(IFERROR(VALUE(C8980),C8980),'Items database'!A:A,'Items database'!B:B),(_xlfn.XLOOKUP(LEFT(E8980,3),Services,Services,"")))</f>
        <v/>
      </c>
      <c r="J8980" s="3" t="str">
        <f t="shared" si="281"/>
        <v/>
      </c>
    </row>
    <row r="8981" spans="1:10" x14ac:dyDescent="0.35">
      <c r="A8981" s="7" t="str">
        <f>IF('Payments Export'!A8985="","",'Payments Export'!A8985)</f>
        <v/>
      </c>
      <c r="B8981" s="7" t="str">
        <f>IF('Payments Export'!A8985="","",'Payments Export'!B8985)</f>
        <v/>
      </c>
      <c r="C8981" s="7" t="str">
        <f>IF(IFERROR(VALUE('Payments Export'!H8985),'Payments Export'!H8985)&lt;&gt;0,IFERROR(VALUE('Payments Export'!H8985),'Payments Export'!H8985),"")</f>
        <v/>
      </c>
      <c r="D8981" s="7" t="str">
        <f>IF('Payments Export'!I8985="","",'Payments Export'!I8985)</f>
        <v/>
      </c>
      <c r="E8981" s="7" t="str">
        <f t="shared" si="280"/>
        <v/>
      </c>
      <c r="F8981" s="7" t="str">
        <f>IF('Payments Export'!A8985="","",'Payments Export'!N8985)</f>
        <v/>
      </c>
      <c r="G8981" s="7" t="str">
        <f>IF('Payments Export'!A8985="","",'Payments Export'!O8985)</f>
        <v/>
      </c>
      <c r="H8981" s="7" t="str">
        <f>IF('Payments Export'!B8985="","",G8981-F8981)</f>
        <v/>
      </c>
      <c r="I8981" s="3" t="str">
        <f>IF(C8981&lt;&gt;"",_xlfn.XLOOKUP(IFERROR(VALUE(C8981),C8981),'Items database'!A:A,'Items database'!B:B),(_xlfn.XLOOKUP(LEFT(E8981,3),Services,Services,"")))</f>
        <v/>
      </c>
      <c r="J8981" s="3" t="str">
        <f t="shared" si="281"/>
        <v/>
      </c>
    </row>
    <row r="8982" spans="1:10" x14ac:dyDescent="0.35">
      <c r="A8982" s="7" t="str">
        <f>IF('Payments Export'!A8986="","",'Payments Export'!A8986)</f>
        <v/>
      </c>
      <c r="B8982" s="7" t="str">
        <f>IF('Payments Export'!A8986="","",'Payments Export'!B8986)</f>
        <v/>
      </c>
      <c r="C8982" s="7" t="str">
        <f>IF(IFERROR(VALUE('Payments Export'!H8986),'Payments Export'!H8986)&lt;&gt;0,IFERROR(VALUE('Payments Export'!H8986),'Payments Export'!H8986),"")</f>
        <v/>
      </c>
      <c r="D8982" s="7" t="str">
        <f>IF('Payments Export'!I8986="","",'Payments Export'!I8986)</f>
        <v/>
      </c>
      <c r="E8982" s="7" t="str">
        <f t="shared" si="280"/>
        <v/>
      </c>
      <c r="F8982" s="7" t="str">
        <f>IF('Payments Export'!A8986="","",'Payments Export'!N8986)</f>
        <v/>
      </c>
      <c r="G8982" s="7" t="str">
        <f>IF('Payments Export'!A8986="","",'Payments Export'!O8986)</f>
        <v/>
      </c>
      <c r="H8982" s="7" t="str">
        <f>IF('Payments Export'!B8986="","",G8982-F8982)</f>
        <v/>
      </c>
      <c r="I8982" s="3" t="str">
        <f>IF(C8982&lt;&gt;"",_xlfn.XLOOKUP(IFERROR(VALUE(C8982),C8982),'Items database'!A:A,'Items database'!B:B),(_xlfn.XLOOKUP(LEFT(E8982,3),Services,Services,"")))</f>
        <v/>
      </c>
      <c r="J8982" s="3" t="str">
        <f t="shared" si="281"/>
        <v/>
      </c>
    </row>
    <row r="8983" spans="1:10" x14ac:dyDescent="0.35">
      <c r="A8983" s="7" t="str">
        <f>IF('Payments Export'!A8987="","",'Payments Export'!A8987)</f>
        <v/>
      </c>
      <c r="B8983" s="7" t="str">
        <f>IF('Payments Export'!A8987="","",'Payments Export'!B8987)</f>
        <v/>
      </c>
      <c r="C8983" s="7" t="str">
        <f>IF(IFERROR(VALUE('Payments Export'!H8987),'Payments Export'!H8987)&lt;&gt;0,IFERROR(VALUE('Payments Export'!H8987),'Payments Export'!H8987),"")</f>
        <v/>
      </c>
      <c r="D8983" s="7" t="str">
        <f>IF('Payments Export'!I8987="","",'Payments Export'!I8987)</f>
        <v/>
      </c>
      <c r="E8983" s="7" t="str">
        <f t="shared" si="280"/>
        <v/>
      </c>
      <c r="F8983" s="7" t="str">
        <f>IF('Payments Export'!A8987="","",'Payments Export'!N8987)</f>
        <v/>
      </c>
      <c r="G8983" s="7" t="str">
        <f>IF('Payments Export'!A8987="","",'Payments Export'!O8987)</f>
        <v/>
      </c>
      <c r="H8983" s="7" t="str">
        <f>IF('Payments Export'!B8987="","",G8983-F8983)</f>
        <v/>
      </c>
      <c r="I8983" s="3" t="str">
        <f>IF(C8983&lt;&gt;"",_xlfn.XLOOKUP(IFERROR(VALUE(C8983),C8983),'Items database'!A:A,'Items database'!B:B),(_xlfn.XLOOKUP(LEFT(E8983,3),Services,Services,"")))</f>
        <v/>
      </c>
      <c r="J8983" s="3" t="str">
        <f t="shared" si="281"/>
        <v/>
      </c>
    </row>
    <row r="8984" spans="1:10" x14ac:dyDescent="0.35">
      <c r="A8984" s="7" t="str">
        <f>IF('Payments Export'!A8988="","",'Payments Export'!A8988)</f>
        <v/>
      </c>
      <c r="B8984" s="7" t="str">
        <f>IF('Payments Export'!A8988="","",'Payments Export'!B8988)</f>
        <v/>
      </c>
      <c r="C8984" s="7" t="str">
        <f>IF(IFERROR(VALUE('Payments Export'!H8988),'Payments Export'!H8988)&lt;&gt;0,IFERROR(VALUE('Payments Export'!H8988),'Payments Export'!H8988),"")</f>
        <v/>
      </c>
      <c r="D8984" s="7" t="str">
        <f>IF('Payments Export'!I8988="","",'Payments Export'!I8988)</f>
        <v/>
      </c>
      <c r="E8984" s="7" t="str">
        <f t="shared" si="280"/>
        <v/>
      </c>
      <c r="F8984" s="7" t="str">
        <f>IF('Payments Export'!A8988="","",'Payments Export'!N8988)</f>
        <v/>
      </c>
      <c r="G8984" s="7" t="str">
        <f>IF('Payments Export'!A8988="","",'Payments Export'!O8988)</f>
        <v/>
      </c>
      <c r="H8984" s="7" t="str">
        <f>IF('Payments Export'!B8988="","",G8984-F8984)</f>
        <v/>
      </c>
      <c r="I8984" s="3" t="str">
        <f>IF(C8984&lt;&gt;"",_xlfn.XLOOKUP(IFERROR(VALUE(C8984),C8984),'Items database'!A:A,'Items database'!B:B),(_xlfn.XLOOKUP(LEFT(E8984,3),Services,Services,"")))</f>
        <v/>
      </c>
      <c r="J8984" s="3" t="str">
        <f t="shared" si="281"/>
        <v/>
      </c>
    </row>
    <row r="8985" spans="1:10" x14ac:dyDescent="0.35">
      <c r="A8985" s="7" t="str">
        <f>IF('Payments Export'!A8989="","",'Payments Export'!A8989)</f>
        <v/>
      </c>
      <c r="B8985" s="7" t="str">
        <f>IF('Payments Export'!A8989="","",'Payments Export'!B8989)</f>
        <v/>
      </c>
      <c r="C8985" s="7" t="str">
        <f>IF(IFERROR(VALUE('Payments Export'!H8989),'Payments Export'!H8989)&lt;&gt;0,IFERROR(VALUE('Payments Export'!H8989),'Payments Export'!H8989),"")</f>
        <v/>
      </c>
      <c r="D8985" s="7" t="str">
        <f>IF('Payments Export'!I8989="","",'Payments Export'!I8989)</f>
        <v/>
      </c>
      <c r="E8985" s="7" t="str">
        <f t="shared" si="280"/>
        <v/>
      </c>
      <c r="F8985" s="7" t="str">
        <f>IF('Payments Export'!A8989="","",'Payments Export'!N8989)</f>
        <v/>
      </c>
      <c r="G8985" s="7" t="str">
        <f>IF('Payments Export'!A8989="","",'Payments Export'!O8989)</f>
        <v/>
      </c>
      <c r="H8985" s="7" t="str">
        <f>IF('Payments Export'!B8989="","",G8985-F8985)</f>
        <v/>
      </c>
      <c r="I8985" s="3" t="str">
        <f>IF(C8985&lt;&gt;"",_xlfn.XLOOKUP(IFERROR(VALUE(C8985),C8985),'Items database'!A:A,'Items database'!B:B),(_xlfn.XLOOKUP(LEFT(E8985,3),Services,Services,"")))</f>
        <v/>
      </c>
      <c r="J8985" s="3" t="str">
        <f t="shared" si="281"/>
        <v/>
      </c>
    </row>
    <row r="8986" spans="1:10" x14ac:dyDescent="0.35">
      <c r="A8986" s="7" t="str">
        <f>IF('Payments Export'!A8990="","",'Payments Export'!A8990)</f>
        <v/>
      </c>
      <c r="B8986" s="7" t="str">
        <f>IF('Payments Export'!A8990="","",'Payments Export'!B8990)</f>
        <v/>
      </c>
      <c r="C8986" s="7" t="str">
        <f>IF(IFERROR(VALUE('Payments Export'!H8990),'Payments Export'!H8990)&lt;&gt;0,IFERROR(VALUE('Payments Export'!H8990),'Payments Export'!H8990),"")</f>
        <v/>
      </c>
      <c r="D8986" s="7" t="str">
        <f>IF('Payments Export'!I8990="","",'Payments Export'!I8990)</f>
        <v/>
      </c>
      <c r="E8986" s="7" t="str">
        <f t="shared" si="280"/>
        <v/>
      </c>
      <c r="F8986" s="7" t="str">
        <f>IF('Payments Export'!A8990="","",'Payments Export'!N8990)</f>
        <v/>
      </c>
      <c r="G8986" s="7" t="str">
        <f>IF('Payments Export'!A8990="","",'Payments Export'!O8990)</f>
        <v/>
      </c>
      <c r="H8986" s="7" t="str">
        <f>IF('Payments Export'!B8990="","",G8986-F8986)</f>
        <v/>
      </c>
      <c r="I8986" s="3" t="str">
        <f>IF(C8986&lt;&gt;"",_xlfn.XLOOKUP(IFERROR(VALUE(C8986),C8986),'Items database'!A:A,'Items database'!B:B),(_xlfn.XLOOKUP(LEFT(E8986,3),Services,Services,"")))</f>
        <v/>
      </c>
      <c r="J8986" s="3" t="str">
        <f t="shared" si="281"/>
        <v/>
      </c>
    </row>
    <row r="8987" spans="1:10" x14ac:dyDescent="0.35">
      <c r="A8987" s="7" t="str">
        <f>IF('Payments Export'!A8991="","",'Payments Export'!A8991)</f>
        <v/>
      </c>
      <c r="B8987" s="7" t="str">
        <f>IF('Payments Export'!A8991="","",'Payments Export'!B8991)</f>
        <v/>
      </c>
      <c r="C8987" s="7" t="str">
        <f>IF(IFERROR(VALUE('Payments Export'!H8991),'Payments Export'!H8991)&lt;&gt;0,IFERROR(VALUE('Payments Export'!H8991),'Payments Export'!H8991),"")</f>
        <v/>
      </c>
      <c r="D8987" s="7" t="str">
        <f>IF('Payments Export'!I8991="","",'Payments Export'!I8991)</f>
        <v/>
      </c>
      <c r="E8987" s="7" t="str">
        <f t="shared" si="280"/>
        <v/>
      </c>
      <c r="F8987" s="7" t="str">
        <f>IF('Payments Export'!A8991="","",'Payments Export'!N8991)</f>
        <v/>
      </c>
      <c r="G8987" s="7" t="str">
        <f>IF('Payments Export'!A8991="","",'Payments Export'!O8991)</f>
        <v/>
      </c>
      <c r="H8987" s="7" t="str">
        <f>IF('Payments Export'!B8991="","",G8987-F8987)</f>
        <v/>
      </c>
      <c r="I8987" s="3" t="str">
        <f>IF(C8987&lt;&gt;"",_xlfn.XLOOKUP(IFERROR(VALUE(C8987),C8987),'Items database'!A:A,'Items database'!B:B),(_xlfn.XLOOKUP(LEFT(E8987,3),Services,Services,"")))</f>
        <v/>
      </c>
      <c r="J8987" s="3" t="str">
        <f t="shared" si="281"/>
        <v/>
      </c>
    </row>
    <row r="8988" spans="1:10" x14ac:dyDescent="0.35">
      <c r="A8988" s="7" t="str">
        <f>IF('Payments Export'!A8992="","",'Payments Export'!A8992)</f>
        <v/>
      </c>
      <c r="B8988" s="7" t="str">
        <f>IF('Payments Export'!A8992="","",'Payments Export'!B8992)</f>
        <v/>
      </c>
      <c r="C8988" s="7" t="str">
        <f>IF(IFERROR(VALUE('Payments Export'!H8992),'Payments Export'!H8992)&lt;&gt;0,IFERROR(VALUE('Payments Export'!H8992),'Payments Export'!H8992),"")</f>
        <v/>
      </c>
      <c r="D8988" s="7" t="str">
        <f>IF('Payments Export'!I8992="","",'Payments Export'!I8992)</f>
        <v/>
      </c>
      <c r="E8988" s="7" t="str">
        <f t="shared" si="280"/>
        <v/>
      </c>
      <c r="F8988" s="7" t="str">
        <f>IF('Payments Export'!A8992="","",'Payments Export'!N8992)</f>
        <v/>
      </c>
      <c r="G8988" s="7" t="str">
        <f>IF('Payments Export'!A8992="","",'Payments Export'!O8992)</f>
        <v/>
      </c>
      <c r="H8988" s="7" t="str">
        <f>IF('Payments Export'!B8992="","",G8988-F8988)</f>
        <v/>
      </c>
      <c r="I8988" s="3" t="str">
        <f>IF(C8988&lt;&gt;"",_xlfn.XLOOKUP(IFERROR(VALUE(C8988),C8988),'Items database'!A:A,'Items database'!B:B),(_xlfn.XLOOKUP(LEFT(E8988,3),Services,Services,"")))</f>
        <v/>
      </c>
      <c r="J8988" s="3" t="str">
        <f t="shared" si="281"/>
        <v/>
      </c>
    </row>
    <row r="8989" spans="1:10" x14ac:dyDescent="0.35">
      <c r="A8989" s="7" t="str">
        <f>IF('Payments Export'!A8993="","",'Payments Export'!A8993)</f>
        <v/>
      </c>
      <c r="B8989" s="7" t="str">
        <f>IF('Payments Export'!A8993="","",'Payments Export'!B8993)</f>
        <v/>
      </c>
      <c r="C8989" s="7" t="str">
        <f>IF(IFERROR(VALUE('Payments Export'!H8993),'Payments Export'!H8993)&lt;&gt;0,IFERROR(VALUE('Payments Export'!H8993),'Payments Export'!H8993),"")</f>
        <v/>
      </c>
      <c r="D8989" s="7" t="str">
        <f>IF('Payments Export'!I8993="","",'Payments Export'!I8993)</f>
        <v/>
      </c>
      <c r="E8989" s="7" t="str">
        <f t="shared" si="280"/>
        <v/>
      </c>
      <c r="F8989" s="7" t="str">
        <f>IF('Payments Export'!A8993="","",'Payments Export'!N8993)</f>
        <v/>
      </c>
      <c r="G8989" s="7" t="str">
        <f>IF('Payments Export'!A8993="","",'Payments Export'!O8993)</f>
        <v/>
      </c>
      <c r="H8989" s="7" t="str">
        <f>IF('Payments Export'!B8993="","",G8989-F8989)</f>
        <v/>
      </c>
      <c r="I8989" s="3" t="str">
        <f>IF(C8989&lt;&gt;"",_xlfn.XLOOKUP(IFERROR(VALUE(C8989),C8989),'Items database'!A:A,'Items database'!B:B),(_xlfn.XLOOKUP(LEFT(E8989,3),Services,Services,"")))</f>
        <v/>
      </c>
      <c r="J8989" s="3" t="str">
        <f t="shared" si="281"/>
        <v/>
      </c>
    </row>
    <row r="8990" spans="1:10" x14ac:dyDescent="0.35">
      <c r="A8990" s="7" t="str">
        <f>IF('Payments Export'!A8994="","",'Payments Export'!A8994)</f>
        <v/>
      </c>
      <c r="B8990" s="7" t="str">
        <f>IF('Payments Export'!A8994="","",'Payments Export'!B8994)</f>
        <v/>
      </c>
      <c r="C8990" s="7" t="str">
        <f>IF(IFERROR(VALUE('Payments Export'!H8994),'Payments Export'!H8994)&lt;&gt;0,IFERROR(VALUE('Payments Export'!H8994),'Payments Export'!H8994),"")</f>
        <v/>
      </c>
      <c r="D8990" s="7" t="str">
        <f>IF('Payments Export'!I8994="","",'Payments Export'!I8994)</f>
        <v/>
      </c>
      <c r="E8990" s="7" t="str">
        <f t="shared" si="280"/>
        <v/>
      </c>
      <c r="F8990" s="7" t="str">
        <f>IF('Payments Export'!A8994="","",'Payments Export'!N8994)</f>
        <v/>
      </c>
      <c r="G8990" s="7" t="str">
        <f>IF('Payments Export'!A8994="","",'Payments Export'!O8994)</f>
        <v/>
      </c>
      <c r="H8990" s="7" t="str">
        <f>IF('Payments Export'!B8994="","",G8990-F8990)</f>
        <v/>
      </c>
      <c r="I8990" s="3" t="str">
        <f>IF(C8990&lt;&gt;"",_xlfn.XLOOKUP(IFERROR(VALUE(C8990),C8990),'Items database'!A:A,'Items database'!B:B),(_xlfn.XLOOKUP(LEFT(E8990,3),Services,Services,"")))</f>
        <v/>
      </c>
      <c r="J8990" s="3" t="str">
        <f t="shared" si="281"/>
        <v/>
      </c>
    </row>
    <row r="8991" spans="1:10" x14ac:dyDescent="0.35">
      <c r="A8991" s="7" t="str">
        <f>IF('Payments Export'!A8995="","",'Payments Export'!A8995)</f>
        <v/>
      </c>
      <c r="B8991" s="7" t="str">
        <f>IF('Payments Export'!A8995="","",'Payments Export'!B8995)</f>
        <v/>
      </c>
      <c r="C8991" s="7" t="str">
        <f>IF(IFERROR(VALUE('Payments Export'!H8995),'Payments Export'!H8995)&lt;&gt;0,IFERROR(VALUE('Payments Export'!H8995),'Payments Export'!H8995),"")</f>
        <v/>
      </c>
      <c r="D8991" s="7" t="str">
        <f>IF('Payments Export'!I8995="","",'Payments Export'!I8995)</f>
        <v/>
      </c>
      <c r="E8991" s="7" t="str">
        <f t="shared" si="280"/>
        <v/>
      </c>
      <c r="F8991" s="7" t="str">
        <f>IF('Payments Export'!A8995="","",'Payments Export'!N8995)</f>
        <v/>
      </c>
      <c r="G8991" s="7" t="str">
        <f>IF('Payments Export'!A8995="","",'Payments Export'!O8995)</f>
        <v/>
      </c>
      <c r="H8991" s="7" t="str">
        <f>IF('Payments Export'!B8995="","",G8991-F8991)</f>
        <v/>
      </c>
      <c r="I8991" s="3" t="str">
        <f>IF(C8991&lt;&gt;"",_xlfn.XLOOKUP(IFERROR(VALUE(C8991),C8991),'Items database'!A:A,'Items database'!B:B),(_xlfn.XLOOKUP(LEFT(E8991,3),Services,Services,"")))</f>
        <v/>
      </c>
      <c r="J8991" s="3" t="str">
        <f t="shared" si="281"/>
        <v/>
      </c>
    </row>
    <row r="8992" spans="1:10" x14ac:dyDescent="0.35">
      <c r="A8992" s="7" t="str">
        <f>IF('Payments Export'!A8996="","",'Payments Export'!A8996)</f>
        <v/>
      </c>
      <c r="B8992" s="7" t="str">
        <f>IF('Payments Export'!A8996="","",'Payments Export'!B8996)</f>
        <v/>
      </c>
      <c r="C8992" s="7" t="str">
        <f>IF(IFERROR(VALUE('Payments Export'!H8996),'Payments Export'!H8996)&lt;&gt;0,IFERROR(VALUE('Payments Export'!H8996),'Payments Export'!H8996),"")</f>
        <v/>
      </c>
      <c r="D8992" s="7" t="str">
        <f>IF('Payments Export'!I8996="","",'Payments Export'!I8996)</f>
        <v/>
      </c>
      <c r="E8992" s="7" t="str">
        <f t="shared" si="280"/>
        <v/>
      </c>
      <c r="F8992" s="7" t="str">
        <f>IF('Payments Export'!A8996="","",'Payments Export'!N8996)</f>
        <v/>
      </c>
      <c r="G8992" s="7" t="str">
        <f>IF('Payments Export'!A8996="","",'Payments Export'!O8996)</f>
        <v/>
      </c>
      <c r="H8992" s="7" t="str">
        <f>IF('Payments Export'!B8996="","",G8992-F8992)</f>
        <v/>
      </c>
      <c r="I8992" s="3" t="str">
        <f>IF(C8992&lt;&gt;"",_xlfn.XLOOKUP(IFERROR(VALUE(C8992),C8992),'Items database'!A:A,'Items database'!B:B),(_xlfn.XLOOKUP(LEFT(E8992,3),Services,Services,"")))</f>
        <v/>
      </c>
      <c r="J8992" s="3" t="str">
        <f t="shared" si="281"/>
        <v/>
      </c>
    </row>
    <row r="8993" spans="1:10" x14ac:dyDescent="0.35">
      <c r="A8993" s="7" t="str">
        <f>IF('Payments Export'!A8997="","",'Payments Export'!A8997)</f>
        <v/>
      </c>
      <c r="B8993" s="7" t="str">
        <f>IF('Payments Export'!A8997="","",'Payments Export'!B8997)</f>
        <v/>
      </c>
      <c r="C8993" s="7" t="str">
        <f>IF(IFERROR(VALUE('Payments Export'!H8997),'Payments Export'!H8997)&lt;&gt;0,IFERROR(VALUE('Payments Export'!H8997),'Payments Export'!H8997),"")</f>
        <v/>
      </c>
      <c r="D8993" s="7" t="str">
        <f>IF('Payments Export'!I8997="","",'Payments Export'!I8997)</f>
        <v/>
      </c>
      <c r="E8993" s="7" t="str">
        <f t="shared" si="280"/>
        <v/>
      </c>
      <c r="F8993" s="7" t="str">
        <f>IF('Payments Export'!A8997="","",'Payments Export'!N8997)</f>
        <v/>
      </c>
      <c r="G8993" s="7" t="str">
        <f>IF('Payments Export'!A8997="","",'Payments Export'!O8997)</f>
        <v/>
      </c>
      <c r="H8993" s="7" t="str">
        <f>IF('Payments Export'!B8997="","",G8993-F8993)</f>
        <v/>
      </c>
      <c r="I8993" s="3" t="str">
        <f>IF(C8993&lt;&gt;"",_xlfn.XLOOKUP(IFERROR(VALUE(C8993),C8993),'Items database'!A:A,'Items database'!B:B),(_xlfn.XLOOKUP(LEFT(E8993,3),Services,Services,"")))</f>
        <v/>
      </c>
      <c r="J8993" s="3" t="str">
        <f t="shared" si="281"/>
        <v/>
      </c>
    </row>
    <row r="8994" spans="1:10" x14ac:dyDescent="0.35">
      <c r="A8994" s="7" t="str">
        <f>IF('Payments Export'!A8998="","",'Payments Export'!A8998)</f>
        <v/>
      </c>
      <c r="B8994" s="7" t="str">
        <f>IF('Payments Export'!A8998="","",'Payments Export'!B8998)</f>
        <v/>
      </c>
      <c r="C8994" s="7" t="str">
        <f>IF(IFERROR(VALUE('Payments Export'!H8998),'Payments Export'!H8998)&lt;&gt;0,IFERROR(VALUE('Payments Export'!H8998),'Payments Export'!H8998),"")</f>
        <v/>
      </c>
      <c r="D8994" s="7" t="str">
        <f>IF('Payments Export'!I8998="","",'Payments Export'!I8998)</f>
        <v/>
      </c>
      <c r="E8994" s="7" t="str">
        <f t="shared" si="280"/>
        <v/>
      </c>
      <c r="F8994" s="7" t="str">
        <f>IF('Payments Export'!A8998="","",'Payments Export'!N8998)</f>
        <v/>
      </c>
      <c r="G8994" s="7" t="str">
        <f>IF('Payments Export'!A8998="","",'Payments Export'!O8998)</f>
        <v/>
      </c>
      <c r="H8994" s="7" t="str">
        <f>IF('Payments Export'!B8998="","",G8994-F8994)</f>
        <v/>
      </c>
      <c r="I8994" s="3" t="str">
        <f>IF(C8994&lt;&gt;"",_xlfn.XLOOKUP(IFERROR(VALUE(C8994),C8994),'Items database'!A:A,'Items database'!B:B),(_xlfn.XLOOKUP(LEFT(E8994,3),Services,Services,"")))</f>
        <v/>
      </c>
      <c r="J8994" s="3" t="str">
        <f t="shared" si="281"/>
        <v/>
      </c>
    </row>
    <row r="8995" spans="1:10" x14ac:dyDescent="0.35">
      <c r="A8995" s="7" t="str">
        <f>IF('Payments Export'!A8999="","",'Payments Export'!A8999)</f>
        <v/>
      </c>
      <c r="B8995" s="7" t="str">
        <f>IF('Payments Export'!A8999="","",'Payments Export'!B8999)</f>
        <v/>
      </c>
      <c r="C8995" s="7" t="str">
        <f>IF(IFERROR(VALUE('Payments Export'!H8999),'Payments Export'!H8999)&lt;&gt;0,IFERROR(VALUE('Payments Export'!H8999),'Payments Export'!H8999),"")</f>
        <v/>
      </c>
      <c r="D8995" s="7" t="str">
        <f>IF('Payments Export'!I8999="","",'Payments Export'!I8999)</f>
        <v/>
      </c>
      <c r="E8995" s="7" t="str">
        <f t="shared" si="280"/>
        <v/>
      </c>
      <c r="F8995" s="7" t="str">
        <f>IF('Payments Export'!A8999="","",'Payments Export'!N8999)</f>
        <v/>
      </c>
      <c r="G8995" s="7" t="str">
        <f>IF('Payments Export'!A8999="","",'Payments Export'!O8999)</f>
        <v/>
      </c>
      <c r="H8995" s="7" t="str">
        <f>IF('Payments Export'!B8999="","",G8995-F8995)</f>
        <v/>
      </c>
      <c r="I8995" s="3" t="str">
        <f>IF(C8995&lt;&gt;"",_xlfn.XLOOKUP(IFERROR(VALUE(C8995),C8995),'Items database'!A:A,'Items database'!B:B),(_xlfn.XLOOKUP(LEFT(E8995,3),Services,Services,"")))</f>
        <v/>
      </c>
      <c r="J8995" s="3" t="str">
        <f t="shared" si="281"/>
        <v/>
      </c>
    </row>
    <row r="8996" spans="1:10" x14ac:dyDescent="0.35">
      <c r="A8996" s="7" t="str">
        <f>IF('Payments Export'!A9000="","",'Payments Export'!A9000)</f>
        <v/>
      </c>
      <c r="B8996" s="7" t="str">
        <f>IF('Payments Export'!A9000="","",'Payments Export'!B9000)</f>
        <v/>
      </c>
      <c r="C8996" s="7" t="str">
        <f>IF(IFERROR(VALUE('Payments Export'!H9000),'Payments Export'!H9000)&lt;&gt;0,IFERROR(VALUE('Payments Export'!H9000),'Payments Export'!H9000),"")</f>
        <v/>
      </c>
      <c r="D8996" s="7" t="str">
        <f>IF('Payments Export'!I9000="","",'Payments Export'!I9000)</f>
        <v/>
      </c>
      <c r="E8996" s="7" t="str">
        <f t="shared" si="280"/>
        <v/>
      </c>
      <c r="F8996" s="7" t="str">
        <f>IF('Payments Export'!A9000="","",'Payments Export'!N9000)</f>
        <v/>
      </c>
      <c r="G8996" s="7" t="str">
        <f>IF('Payments Export'!A9000="","",'Payments Export'!O9000)</f>
        <v/>
      </c>
      <c r="H8996" s="7" t="str">
        <f>IF('Payments Export'!B9000="","",G8996-F8996)</f>
        <v/>
      </c>
      <c r="I8996" s="3" t="str">
        <f>IF(C8996&lt;&gt;"",_xlfn.XLOOKUP(IFERROR(VALUE(C8996),C8996),'Items database'!A:A,'Items database'!B:B),(_xlfn.XLOOKUP(LEFT(E8996,3),Services,Services,"")))</f>
        <v/>
      </c>
      <c r="J8996" s="3" t="str">
        <f t="shared" si="281"/>
        <v/>
      </c>
    </row>
    <row r="8997" spans="1:10" x14ac:dyDescent="0.35">
      <c r="A8997" s="7" t="str">
        <f>IF('Payments Export'!A9001="","",'Payments Export'!A9001)</f>
        <v/>
      </c>
      <c r="B8997" s="7" t="str">
        <f>IF('Payments Export'!A9001="","",'Payments Export'!B9001)</f>
        <v/>
      </c>
      <c r="C8997" s="7" t="str">
        <f>IF(IFERROR(VALUE('Payments Export'!H9001),'Payments Export'!H9001)&lt;&gt;0,IFERROR(VALUE('Payments Export'!H9001),'Payments Export'!H9001),"")</f>
        <v/>
      </c>
      <c r="D8997" s="7" t="str">
        <f>IF('Payments Export'!I9001="","",'Payments Export'!I9001)</f>
        <v/>
      </c>
      <c r="E8997" s="7" t="str">
        <f t="shared" si="280"/>
        <v/>
      </c>
      <c r="F8997" s="7" t="str">
        <f>IF('Payments Export'!A9001="","",'Payments Export'!N9001)</f>
        <v/>
      </c>
      <c r="G8997" s="7" t="str">
        <f>IF('Payments Export'!A9001="","",'Payments Export'!O9001)</f>
        <v/>
      </c>
      <c r="H8997" s="7" t="str">
        <f>IF('Payments Export'!B9001="","",G8997-F8997)</f>
        <v/>
      </c>
      <c r="I8997" s="3" t="str">
        <f>IF(C8997&lt;&gt;"",_xlfn.XLOOKUP(IFERROR(VALUE(C8997),C8997),'Items database'!A:A,'Items database'!B:B),(_xlfn.XLOOKUP(LEFT(E8997,3),Services,Services,"")))</f>
        <v/>
      </c>
      <c r="J8997" s="3" t="str">
        <f t="shared" si="281"/>
        <v/>
      </c>
    </row>
    <row r="8998" spans="1:10" x14ac:dyDescent="0.35">
      <c r="A8998" s="7" t="str">
        <f>IF('Payments Export'!A9002="","",'Payments Export'!A9002)</f>
        <v/>
      </c>
      <c r="B8998" s="7" t="str">
        <f>IF('Payments Export'!A9002="","",'Payments Export'!B9002)</f>
        <v/>
      </c>
      <c r="C8998" s="7" t="str">
        <f>IF(IFERROR(VALUE('Payments Export'!H9002),'Payments Export'!H9002)&lt;&gt;0,IFERROR(VALUE('Payments Export'!H9002),'Payments Export'!H9002),"")</f>
        <v/>
      </c>
      <c r="D8998" s="7" t="str">
        <f>IF('Payments Export'!I9002="","",'Payments Export'!I9002)</f>
        <v/>
      </c>
      <c r="E8998" s="7" t="str">
        <f t="shared" si="280"/>
        <v/>
      </c>
      <c r="F8998" s="7" t="str">
        <f>IF('Payments Export'!A9002="","",'Payments Export'!N9002)</f>
        <v/>
      </c>
      <c r="G8998" s="7" t="str">
        <f>IF('Payments Export'!A9002="","",'Payments Export'!O9002)</f>
        <v/>
      </c>
      <c r="H8998" s="7" t="str">
        <f>IF('Payments Export'!B9002="","",G8998-F8998)</f>
        <v/>
      </c>
      <c r="I8998" s="3" t="str">
        <f>IF(C8998&lt;&gt;"",_xlfn.XLOOKUP(IFERROR(VALUE(C8998),C8998),'Items database'!A:A,'Items database'!B:B),(_xlfn.XLOOKUP(LEFT(E8998,3),Services,Services,"")))</f>
        <v/>
      </c>
      <c r="J8998" s="3" t="str">
        <f t="shared" si="281"/>
        <v/>
      </c>
    </row>
    <row r="8999" spans="1:10" x14ac:dyDescent="0.35">
      <c r="A8999" s="7" t="str">
        <f>IF('Payments Export'!A9003="","",'Payments Export'!A9003)</f>
        <v/>
      </c>
      <c r="B8999" s="7" t="str">
        <f>IF('Payments Export'!A9003="","",'Payments Export'!B9003)</f>
        <v/>
      </c>
      <c r="C8999" s="7" t="str">
        <f>IF(IFERROR(VALUE('Payments Export'!H9003),'Payments Export'!H9003)&lt;&gt;0,IFERROR(VALUE('Payments Export'!H9003),'Payments Export'!H9003),"")</f>
        <v/>
      </c>
      <c r="D8999" s="7" t="str">
        <f>IF('Payments Export'!I9003="","",'Payments Export'!I9003)</f>
        <v/>
      </c>
      <c r="E8999" s="7" t="str">
        <f t="shared" si="280"/>
        <v/>
      </c>
      <c r="F8999" s="7" t="str">
        <f>IF('Payments Export'!A9003="","",'Payments Export'!N9003)</f>
        <v/>
      </c>
      <c r="G8999" s="7" t="str">
        <f>IF('Payments Export'!A9003="","",'Payments Export'!O9003)</f>
        <v/>
      </c>
      <c r="H8999" s="7" t="str">
        <f>IF('Payments Export'!B9003="","",G8999-F8999)</f>
        <v/>
      </c>
      <c r="I8999" s="3" t="str">
        <f>IF(C8999&lt;&gt;"",_xlfn.XLOOKUP(IFERROR(VALUE(C8999),C8999),'Items database'!A:A,'Items database'!B:B),(_xlfn.XLOOKUP(LEFT(E8999,3),Services,Services,"")))</f>
        <v/>
      </c>
      <c r="J8999" s="3" t="str">
        <f t="shared" si="281"/>
        <v/>
      </c>
    </row>
    <row r="9000" spans="1:10" x14ac:dyDescent="0.35">
      <c r="A9000" s="7" t="str">
        <f>IF('Payments Export'!A9004="","",'Payments Export'!A9004)</f>
        <v/>
      </c>
      <c r="B9000" s="7" t="str">
        <f>IF('Payments Export'!A9004="","",'Payments Export'!B9004)</f>
        <v/>
      </c>
      <c r="C9000" s="7" t="str">
        <f>IF(IFERROR(VALUE('Payments Export'!H9004),'Payments Export'!H9004)&lt;&gt;0,IFERROR(VALUE('Payments Export'!H9004),'Payments Export'!H9004),"")</f>
        <v/>
      </c>
      <c r="D9000" s="7" t="str">
        <f>IF('Payments Export'!I9004="","",'Payments Export'!I9004)</f>
        <v/>
      </c>
      <c r="E9000" s="7" t="str">
        <f t="shared" si="280"/>
        <v/>
      </c>
      <c r="F9000" s="7" t="str">
        <f>IF('Payments Export'!A9004="","",'Payments Export'!N9004)</f>
        <v/>
      </c>
      <c r="G9000" s="7" t="str">
        <f>IF('Payments Export'!A9004="","",'Payments Export'!O9004)</f>
        <v/>
      </c>
      <c r="H9000" s="7" t="str">
        <f>IF('Payments Export'!B9004="","",G9000-F9000)</f>
        <v/>
      </c>
      <c r="I9000" s="3" t="str">
        <f>IF(C9000&lt;&gt;"",_xlfn.XLOOKUP(IFERROR(VALUE(C9000),C9000),'Items database'!A:A,'Items database'!B:B),(_xlfn.XLOOKUP(LEFT(E9000,3),Services,Services,"")))</f>
        <v/>
      </c>
      <c r="J9000" s="3" t="str">
        <f t="shared" si="281"/>
        <v/>
      </c>
    </row>
    <row r="9001" spans="1:10" x14ac:dyDescent="0.35">
      <c r="A9001" s="7" t="str">
        <f>IF('Payments Export'!A9005="","",'Payments Export'!A9005)</f>
        <v/>
      </c>
      <c r="B9001" s="7" t="str">
        <f>IF('Payments Export'!A9005="","",'Payments Export'!B9005)</f>
        <v/>
      </c>
      <c r="C9001" s="7" t="str">
        <f>IF(IFERROR(VALUE('Payments Export'!H9005),'Payments Export'!H9005)&lt;&gt;0,IFERROR(VALUE('Payments Export'!H9005),'Payments Export'!H9005),"")</f>
        <v/>
      </c>
      <c r="D9001" s="7" t="str">
        <f>IF('Payments Export'!I9005="","",'Payments Export'!I9005)</f>
        <v/>
      </c>
      <c r="E9001" s="7" t="str">
        <f t="shared" si="280"/>
        <v/>
      </c>
      <c r="F9001" s="7" t="str">
        <f>IF('Payments Export'!A9005="","",'Payments Export'!N9005)</f>
        <v/>
      </c>
      <c r="G9001" s="7" t="str">
        <f>IF('Payments Export'!A9005="","",'Payments Export'!O9005)</f>
        <v/>
      </c>
      <c r="H9001" s="7" t="str">
        <f>IF('Payments Export'!B9005="","",G9001-F9001)</f>
        <v/>
      </c>
      <c r="I9001" s="3" t="str">
        <f>IF(C9001&lt;&gt;"",_xlfn.XLOOKUP(IFERROR(VALUE(C9001),C9001),'Items database'!A:A,'Items database'!B:B),(_xlfn.XLOOKUP(LEFT(E9001,3),Services,Services,"")))</f>
        <v/>
      </c>
      <c r="J9001" s="3" t="str">
        <f t="shared" si="281"/>
        <v/>
      </c>
    </row>
    <row r="9002" spans="1:10" x14ac:dyDescent="0.35">
      <c r="A9002" s="7" t="str">
        <f>IF('Payments Export'!A9006="","",'Payments Export'!A9006)</f>
        <v/>
      </c>
      <c r="B9002" s="7" t="str">
        <f>IF('Payments Export'!A9006="","",'Payments Export'!B9006)</f>
        <v/>
      </c>
      <c r="C9002" s="7" t="str">
        <f>IF(IFERROR(VALUE('Payments Export'!H9006),'Payments Export'!H9006)&lt;&gt;0,IFERROR(VALUE('Payments Export'!H9006),'Payments Export'!H9006),"")</f>
        <v/>
      </c>
      <c r="D9002" s="7" t="str">
        <f>IF('Payments Export'!I9006="","",'Payments Export'!I9006)</f>
        <v/>
      </c>
      <c r="E9002" s="7" t="str">
        <f t="shared" si="280"/>
        <v/>
      </c>
      <c r="F9002" s="7" t="str">
        <f>IF('Payments Export'!A9006="","",'Payments Export'!N9006)</f>
        <v/>
      </c>
      <c r="G9002" s="7" t="str">
        <f>IF('Payments Export'!A9006="","",'Payments Export'!O9006)</f>
        <v/>
      </c>
      <c r="H9002" s="7" t="str">
        <f>IF('Payments Export'!B9006="","",G9002-F9002)</f>
        <v/>
      </c>
      <c r="I9002" s="3" t="str">
        <f>IF(C9002&lt;&gt;"",_xlfn.XLOOKUP(IFERROR(VALUE(C9002),C9002),'Items database'!A:A,'Items database'!B:B),(_xlfn.XLOOKUP(LEFT(E9002,3),Services,Services,"")))</f>
        <v/>
      </c>
      <c r="J9002" s="3" t="str">
        <f t="shared" si="281"/>
        <v/>
      </c>
    </row>
    <row r="9003" spans="1:10" x14ac:dyDescent="0.35">
      <c r="A9003" s="7" t="str">
        <f>IF('Payments Export'!A9007="","",'Payments Export'!A9007)</f>
        <v/>
      </c>
      <c r="B9003" s="7" t="str">
        <f>IF('Payments Export'!A9007="","",'Payments Export'!B9007)</f>
        <v/>
      </c>
      <c r="C9003" s="7" t="str">
        <f>IF(IFERROR(VALUE('Payments Export'!H9007),'Payments Export'!H9007)&lt;&gt;0,IFERROR(VALUE('Payments Export'!H9007),'Payments Export'!H9007),"")</f>
        <v/>
      </c>
      <c r="D9003" s="7" t="str">
        <f>IF('Payments Export'!I9007="","",'Payments Export'!I9007)</f>
        <v/>
      </c>
      <c r="E9003" s="7" t="str">
        <f t="shared" si="280"/>
        <v/>
      </c>
      <c r="F9003" s="7" t="str">
        <f>IF('Payments Export'!A9007="","",'Payments Export'!N9007)</f>
        <v/>
      </c>
      <c r="G9003" s="7" t="str">
        <f>IF('Payments Export'!A9007="","",'Payments Export'!O9007)</f>
        <v/>
      </c>
      <c r="H9003" s="7" t="str">
        <f>IF('Payments Export'!B9007="","",G9003-F9003)</f>
        <v/>
      </c>
      <c r="I9003" s="3" t="str">
        <f>IF(C9003&lt;&gt;"",_xlfn.XLOOKUP(IFERROR(VALUE(C9003),C9003),'Items database'!A:A,'Items database'!B:B),(_xlfn.XLOOKUP(LEFT(E9003,3),Services,Services,"")))</f>
        <v/>
      </c>
      <c r="J9003" s="3" t="str">
        <f t="shared" si="281"/>
        <v/>
      </c>
    </row>
    <row r="9004" spans="1:10" x14ac:dyDescent="0.35">
      <c r="A9004" s="7" t="str">
        <f>IF('Payments Export'!A9008="","",'Payments Export'!A9008)</f>
        <v/>
      </c>
      <c r="B9004" s="7" t="str">
        <f>IF('Payments Export'!A9008="","",'Payments Export'!B9008)</f>
        <v/>
      </c>
      <c r="C9004" s="7" t="str">
        <f>IF(IFERROR(VALUE('Payments Export'!H9008),'Payments Export'!H9008)&lt;&gt;0,IFERROR(VALUE('Payments Export'!H9008),'Payments Export'!H9008),"")</f>
        <v/>
      </c>
      <c r="D9004" s="7" t="str">
        <f>IF('Payments Export'!I9008="","",'Payments Export'!I9008)</f>
        <v/>
      </c>
      <c r="E9004" s="7" t="str">
        <f t="shared" si="280"/>
        <v/>
      </c>
      <c r="F9004" s="7" t="str">
        <f>IF('Payments Export'!A9008="","",'Payments Export'!N9008)</f>
        <v/>
      </c>
      <c r="G9004" s="7" t="str">
        <f>IF('Payments Export'!A9008="","",'Payments Export'!O9008)</f>
        <v/>
      </c>
      <c r="H9004" s="7" t="str">
        <f>IF('Payments Export'!B9008="","",G9004-F9004)</f>
        <v/>
      </c>
      <c r="I9004" s="3" t="str">
        <f>IF(C9004&lt;&gt;"",_xlfn.XLOOKUP(IFERROR(VALUE(C9004),C9004),'Items database'!A:A,'Items database'!B:B),(_xlfn.XLOOKUP(LEFT(E9004,3),Services,Services,"")))</f>
        <v/>
      </c>
      <c r="J9004" s="3" t="str">
        <f t="shared" si="281"/>
        <v/>
      </c>
    </row>
    <row r="9005" spans="1:10" x14ac:dyDescent="0.35">
      <c r="A9005" s="7" t="str">
        <f>IF('Payments Export'!A9009="","",'Payments Export'!A9009)</f>
        <v/>
      </c>
      <c r="B9005" s="7" t="str">
        <f>IF('Payments Export'!A9009="","",'Payments Export'!B9009)</f>
        <v/>
      </c>
      <c r="C9005" s="7" t="str">
        <f>IF(IFERROR(VALUE('Payments Export'!H9009),'Payments Export'!H9009)&lt;&gt;0,IFERROR(VALUE('Payments Export'!H9009),'Payments Export'!H9009),"")</f>
        <v/>
      </c>
      <c r="D9005" s="7" t="str">
        <f>IF('Payments Export'!I9009="","",'Payments Export'!I9009)</f>
        <v/>
      </c>
      <c r="E9005" s="7" t="str">
        <f t="shared" si="280"/>
        <v/>
      </c>
      <c r="F9005" s="7" t="str">
        <f>IF('Payments Export'!A9009="","",'Payments Export'!N9009)</f>
        <v/>
      </c>
      <c r="G9005" s="7" t="str">
        <f>IF('Payments Export'!A9009="","",'Payments Export'!O9009)</f>
        <v/>
      </c>
      <c r="H9005" s="7" t="str">
        <f>IF('Payments Export'!B9009="","",G9005-F9005)</f>
        <v/>
      </c>
      <c r="I9005" s="3" t="str">
        <f>IF(C9005&lt;&gt;"",_xlfn.XLOOKUP(IFERROR(VALUE(C9005),C9005),'Items database'!A:A,'Items database'!B:B),(_xlfn.XLOOKUP(LEFT(E9005,3),Services,Services,"")))</f>
        <v/>
      </c>
      <c r="J9005" s="3" t="str">
        <f t="shared" si="281"/>
        <v/>
      </c>
    </row>
    <row r="9006" spans="1:10" x14ac:dyDescent="0.35">
      <c r="A9006" s="7" t="str">
        <f>IF('Payments Export'!A9010="","",'Payments Export'!A9010)</f>
        <v/>
      </c>
      <c r="B9006" s="7" t="str">
        <f>IF('Payments Export'!A9010="","",'Payments Export'!B9010)</f>
        <v/>
      </c>
      <c r="C9006" s="7" t="str">
        <f>IF(IFERROR(VALUE('Payments Export'!H9010),'Payments Export'!H9010)&lt;&gt;0,IFERROR(VALUE('Payments Export'!H9010),'Payments Export'!H9010),"")</f>
        <v/>
      </c>
      <c r="D9006" s="7" t="str">
        <f>IF('Payments Export'!I9010="","",'Payments Export'!I9010)</f>
        <v/>
      </c>
      <c r="E9006" s="7" t="str">
        <f t="shared" si="280"/>
        <v/>
      </c>
      <c r="F9006" s="7" t="str">
        <f>IF('Payments Export'!A9010="","",'Payments Export'!N9010)</f>
        <v/>
      </c>
      <c r="G9006" s="7" t="str">
        <f>IF('Payments Export'!A9010="","",'Payments Export'!O9010)</f>
        <v/>
      </c>
      <c r="H9006" s="7" t="str">
        <f>IF('Payments Export'!B9010="","",G9006-F9006)</f>
        <v/>
      </c>
      <c r="I9006" s="3" t="str">
        <f>IF(C9006&lt;&gt;"",_xlfn.XLOOKUP(IFERROR(VALUE(C9006),C9006),'Items database'!A:A,'Items database'!B:B),(_xlfn.XLOOKUP(LEFT(E9006,3),Services,Services,"")))</f>
        <v/>
      </c>
      <c r="J9006" s="3" t="str">
        <f t="shared" si="281"/>
        <v/>
      </c>
    </row>
    <row r="9007" spans="1:10" x14ac:dyDescent="0.35">
      <c r="A9007" s="7" t="str">
        <f>IF('Payments Export'!A9011="","",'Payments Export'!A9011)</f>
        <v/>
      </c>
      <c r="B9007" s="7" t="str">
        <f>IF('Payments Export'!A9011="","",'Payments Export'!B9011)</f>
        <v/>
      </c>
      <c r="C9007" s="7" t="str">
        <f>IF(IFERROR(VALUE('Payments Export'!H9011),'Payments Export'!H9011)&lt;&gt;0,IFERROR(VALUE('Payments Export'!H9011),'Payments Export'!H9011),"")</f>
        <v/>
      </c>
      <c r="D9007" s="7" t="str">
        <f>IF('Payments Export'!I9011="","",'Payments Export'!I9011)</f>
        <v/>
      </c>
      <c r="E9007" s="7" t="str">
        <f t="shared" si="280"/>
        <v/>
      </c>
      <c r="F9007" s="7" t="str">
        <f>IF('Payments Export'!A9011="","",'Payments Export'!N9011)</f>
        <v/>
      </c>
      <c r="G9007" s="7" t="str">
        <f>IF('Payments Export'!A9011="","",'Payments Export'!O9011)</f>
        <v/>
      </c>
      <c r="H9007" s="7" t="str">
        <f>IF('Payments Export'!B9011="","",G9007-F9007)</f>
        <v/>
      </c>
      <c r="I9007" s="3" t="str">
        <f>IF(C9007&lt;&gt;"",_xlfn.XLOOKUP(IFERROR(VALUE(C9007),C9007),'Items database'!A:A,'Items database'!B:B),(_xlfn.XLOOKUP(LEFT(E9007,3),Services,Services,"")))</f>
        <v/>
      </c>
      <c r="J9007" s="3" t="str">
        <f t="shared" si="281"/>
        <v/>
      </c>
    </row>
    <row r="9008" spans="1:10" x14ac:dyDescent="0.35">
      <c r="A9008" s="7" t="str">
        <f>IF('Payments Export'!A9012="","",'Payments Export'!A9012)</f>
        <v/>
      </c>
      <c r="B9008" s="7" t="str">
        <f>IF('Payments Export'!A9012="","",'Payments Export'!B9012)</f>
        <v/>
      </c>
      <c r="C9008" s="7" t="str">
        <f>IF(IFERROR(VALUE('Payments Export'!H9012),'Payments Export'!H9012)&lt;&gt;0,IFERROR(VALUE('Payments Export'!H9012),'Payments Export'!H9012),"")</f>
        <v/>
      </c>
      <c r="D9008" s="7" t="str">
        <f>IF('Payments Export'!I9012="","",'Payments Export'!I9012)</f>
        <v/>
      </c>
      <c r="E9008" s="7" t="str">
        <f t="shared" si="280"/>
        <v/>
      </c>
      <c r="F9008" s="7" t="str">
        <f>IF('Payments Export'!A9012="","",'Payments Export'!N9012)</f>
        <v/>
      </c>
      <c r="G9008" s="7" t="str">
        <f>IF('Payments Export'!A9012="","",'Payments Export'!O9012)</f>
        <v/>
      </c>
      <c r="H9008" s="7" t="str">
        <f>IF('Payments Export'!B9012="","",G9008-F9008)</f>
        <v/>
      </c>
      <c r="I9008" s="3" t="str">
        <f>IF(C9008&lt;&gt;"",_xlfn.XLOOKUP(IFERROR(VALUE(C9008),C9008),'Items database'!A:A,'Items database'!B:B),(_xlfn.XLOOKUP(LEFT(E9008,3),Services,Services,"")))</f>
        <v/>
      </c>
      <c r="J9008" s="3" t="str">
        <f t="shared" si="281"/>
        <v/>
      </c>
    </row>
    <row r="9009" spans="1:10" x14ac:dyDescent="0.35">
      <c r="A9009" s="7" t="str">
        <f>IF('Payments Export'!A9013="","",'Payments Export'!A9013)</f>
        <v/>
      </c>
      <c r="B9009" s="7" t="str">
        <f>IF('Payments Export'!A9013="","",'Payments Export'!B9013)</f>
        <v/>
      </c>
      <c r="C9009" s="7" t="str">
        <f>IF(IFERROR(VALUE('Payments Export'!H9013),'Payments Export'!H9013)&lt;&gt;0,IFERROR(VALUE('Payments Export'!H9013),'Payments Export'!H9013),"")</f>
        <v/>
      </c>
      <c r="D9009" s="7" t="str">
        <f>IF('Payments Export'!I9013="","",'Payments Export'!I9013)</f>
        <v/>
      </c>
      <c r="E9009" s="7" t="str">
        <f t="shared" si="280"/>
        <v/>
      </c>
      <c r="F9009" s="7" t="str">
        <f>IF('Payments Export'!A9013="","",'Payments Export'!N9013)</f>
        <v/>
      </c>
      <c r="G9009" s="7" t="str">
        <f>IF('Payments Export'!A9013="","",'Payments Export'!O9013)</f>
        <v/>
      </c>
      <c r="H9009" s="7" t="str">
        <f>IF('Payments Export'!B9013="","",G9009-F9009)</f>
        <v/>
      </c>
      <c r="I9009" s="3" t="str">
        <f>IF(C9009&lt;&gt;"",_xlfn.XLOOKUP(IFERROR(VALUE(C9009),C9009),'Items database'!A:A,'Items database'!B:B),(_xlfn.XLOOKUP(LEFT(E9009,3),Services,Services,"")))</f>
        <v/>
      </c>
      <c r="J9009" s="3" t="str">
        <f t="shared" si="281"/>
        <v/>
      </c>
    </row>
    <row r="9010" spans="1:10" x14ac:dyDescent="0.35">
      <c r="A9010" s="7" t="str">
        <f>IF('Payments Export'!A9014="","",'Payments Export'!A9014)</f>
        <v/>
      </c>
      <c r="B9010" s="7" t="str">
        <f>IF('Payments Export'!A9014="","",'Payments Export'!B9014)</f>
        <v/>
      </c>
      <c r="C9010" s="7" t="str">
        <f>IF(IFERROR(VALUE('Payments Export'!H9014),'Payments Export'!H9014)&lt;&gt;0,IFERROR(VALUE('Payments Export'!H9014),'Payments Export'!H9014),"")</f>
        <v/>
      </c>
      <c r="D9010" s="7" t="str">
        <f>IF('Payments Export'!I9014="","",'Payments Export'!I9014)</f>
        <v/>
      </c>
      <c r="E9010" s="7" t="str">
        <f t="shared" si="280"/>
        <v/>
      </c>
      <c r="F9010" s="7" t="str">
        <f>IF('Payments Export'!A9014="","",'Payments Export'!N9014)</f>
        <v/>
      </c>
      <c r="G9010" s="7" t="str">
        <f>IF('Payments Export'!A9014="","",'Payments Export'!O9014)</f>
        <v/>
      </c>
      <c r="H9010" s="7" t="str">
        <f>IF('Payments Export'!B9014="","",G9010-F9010)</f>
        <v/>
      </c>
      <c r="I9010" s="3" t="str">
        <f>IF(C9010&lt;&gt;"",_xlfn.XLOOKUP(IFERROR(VALUE(C9010),C9010),'Items database'!A:A,'Items database'!B:B),(_xlfn.XLOOKUP(LEFT(E9010,3),Services,Services,"")))</f>
        <v/>
      </c>
      <c r="J9010" s="3" t="str">
        <f t="shared" si="281"/>
        <v/>
      </c>
    </row>
    <row r="9011" spans="1:10" x14ac:dyDescent="0.35">
      <c r="A9011" s="7" t="str">
        <f>IF('Payments Export'!A9015="","",'Payments Export'!A9015)</f>
        <v/>
      </c>
      <c r="B9011" s="7" t="str">
        <f>IF('Payments Export'!A9015="","",'Payments Export'!B9015)</f>
        <v/>
      </c>
      <c r="C9011" s="7" t="str">
        <f>IF(IFERROR(VALUE('Payments Export'!H9015),'Payments Export'!H9015)&lt;&gt;0,IFERROR(VALUE('Payments Export'!H9015),'Payments Export'!H9015),"")</f>
        <v/>
      </c>
      <c r="D9011" s="7" t="str">
        <f>IF('Payments Export'!I9015="","",'Payments Export'!I9015)</f>
        <v/>
      </c>
      <c r="E9011" s="7" t="str">
        <f t="shared" si="280"/>
        <v/>
      </c>
      <c r="F9011" s="7" t="str">
        <f>IF('Payments Export'!A9015="","",'Payments Export'!N9015)</f>
        <v/>
      </c>
      <c r="G9011" s="7" t="str">
        <f>IF('Payments Export'!A9015="","",'Payments Export'!O9015)</f>
        <v/>
      </c>
      <c r="H9011" s="7" t="str">
        <f>IF('Payments Export'!B9015="","",G9011-F9011)</f>
        <v/>
      </c>
      <c r="I9011" s="3" t="str">
        <f>IF(C9011&lt;&gt;"",_xlfn.XLOOKUP(IFERROR(VALUE(C9011),C9011),'Items database'!A:A,'Items database'!B:B),(_xlfn.XLOOKUP(LEFT(E9011,3),Services,Services,"")))</f>
        <v/>
      </c>
      <c r="J9011" s="3" t="str">
        <f t="shared" si="281"/>
        <v/>
      </c>
    </row>
    <row r="9012" spans="1:10" x14ac:dyDescent="0.35">
      <c r="A9012" s="7" t="str">
        <f>IF('Payments Export'!A9016="","",'Payments Export'!A9016)</f>
        <v/>
      </c>
      <c r="B9012" s="7" t="str">
        <f>IF('Payments Export'!A9016="","",'Payments Export'!B9016)</f>
        <v/>
      </c>
      <c r="C9012" s="7" t="str">
        <f>IF(IFERROR(VALUE('Payments Export'!H9016),'Payments Export'!H9016)&lt;&gt;0,IFERROR(VALUE('Payments Export'!H9016),'Payments Export'!H9016),"")</f>
        <v/>
      </c>
      <c r="D9012" s="7" t="str">
        <f>IF('Payments Export'!I9016="","",'Payments Export'!I9016)</f>
        <v/>
      </c>
      <c r="E9012" s="7" t="str">
        <f t="shared" si="280"/>
        <v/>
      </c>
      <c r="F9012" s="7" t="str">
        <f>IF('Payments Export'!A9016="","",'Payments Export'!N9016)</f>
        <v/>
      </c>
      <c r="G9012" s="7" t="str">
        <f>IF('Payments Export'!A9016="","",'Payments Export'!O9016)</f>
        <v/>
      </c>
      <c r="H9012" s="7" t="str">
        <f>IF('Payments Export'!B9016="","",G9012-F9012)</f>
        <v/>
      </c>
      <c r="I9012" s="3" t="str">
        <f>IF(C9012&lt;&gt;"",_xlfn.XLOOKUP(IFERROR(VALUE(C9012),C9012),'Items database'!A:A,'Items database'!B:B),(_xlfn.XLOOKUP(LEFT(E9012,3),Services,Services,"")))</f>
        <v/>
      </c>
      <c r="J9012" s="3" t="str">
        <f t="shared" si="281"/>
        <v/>
      </c>
    </row>
    <row r="9013" spans="1:10" x14ac:dyDescent="0.35">
      <c r="A9013" s="7" t="str">
        <f>IF('Payments Export'!A9017="","",'Payments Export'!A9017)</f>
        <v/>
      </c>
      <c r="B9013" s="7" t="str">
        <f>IF('Payments Export'!A9017="","",'Payments Export'!B9017)</f>
        <v/>
      </c>
      <c r="C9013" s="7" t="str">
        <f>IF(IFERROR(VALUE('Payments Export'!H9017),'Payments Export'!H9017)&lt;&gt;0,IFERROR(VALUE('Payments Export'!H9017),'Payments Export'!H9017),"")</f>
        <v/>
      </c>
      <c r="D9013" s="7" t="str">
        <f>IF('Payments Export'!I9017="","",'Payments Export'!I9017)</f>
        <v/>
      </c>
      <c r="E9013" s="7" t="str">
        <f t="shared" si="280"/>
        <v/>
      </c>
      <c r="F9013" s="7" t="str">
        <f>IF('Payments Export'!A9017="","",'Payments Export'!N9017)</f>
        <v/>
      </c>
      <c r="G9013" s="7" t="str">
        <f>IF('Payments Export'!A9017="","",'Payments Export'!O9017)</f>
        <v/>
      </c>
      <c r="H9013" s="7" t="str">
        <f>IF('Payments Export'!B9017="","",G9013-F9013)</f>
        <v/>
      </c>
      <c r="I9013" s="3" t="str">
        <f>IF(C9013&lt;&gt;"",_xlfn.XLOOKUP(IFERROR(VALUE(C9013),C9013),'Items database'!A:A,'Items database'!B:B),(_xlfn.XLOOKUP(LEFT(E9013,3),Services,Services,"")))</f>
        <v/>
      </c>
      <c r="J9013" s="3" t="str">
        <f t="shared" si="281"/>
        <v/>
      </c>
    </row>
    <row r="9014" spans="1:10" x14ac:dyDescent="0.35">
      <c r="A9014" s="7" t="str">
        <f>IF('Payments Export'!A9018="","",'Payments Export'!A9018)</f>
        <v/>
      </c>
      <c r="B9014" s="7" t="str">
        <f>IF('Payments Export'!A9018="","",'Payments Export'!B9018)</f>
        <v/>
      </c>
      <c r="C9014" s="7" t="str">
        <f>IF(IFERROR(VALUE('Payments Export'!H9018),'Payments Export'!H9018)&lt;&gt;0,IFERROR(VALUE('Payments Export'!H9018),'Payments Export'!H9018),"")</f>
        <v/>
      </c>
      <c r="D9014" s="7" t="str">
        <f>IF('Payments Export'!I9018="","",'Payments Export'!I9018)</f>
        <v/>
      </c>
      <c r="E9014" s="7" t="str">
        <f t="shared" si="280"/>
        <v/>
      </c>
      <c r="F9014" s="7" t="str">
        <f>IF('Payments Export'!A9018="","",'Payments Export'!N9018)</f>
        <v/>
      </c>
      <c r="G9014" s="7" t="str">
        <f>IF('Payments Export'!A9018="","",'Payments Export'!O9018)</f>
        <v/>
      </c>
      <c r="H9014" s="7" t="str">
        <f>IF('Payments Export'!B9018="","",G9014-F9014)</f>
        <v/>
      </c>
      <c r="I9014" s="3" t="str">
        <f>IF(C9014&lt;&gt;"",_xlfn.XLOOKUP(IFERROR(VALUE(C9014),C9014),'Items database'!A:A,'Items database'!B:B),(_xlfn.XLOOKUP(LEFT(E9014,3),Services,Services,"")))</f>
        <v/>
      </c>
      <c r="J9014" s="3" t="str">
        <f t="shared" si="281"/>
        <v/>
      </c>
    </row>
    <row r="9015" spans="1:10" x14ac:dyDescent="0.35">
      <c r="A9015" s="7" t="str">
        <f>IF('Payments Export'!A9019="","",'Payments Export'!A9019)</f>
        <v/>
      </c>
      <c r="B9015" s="7" t="str">
        <f>IF('Payments Export'!A9019="","",'Payments Export'!B9019)</f>
        <v/>
      </c>
      <c r="C9015" s="7" t="str">
        <f>IF(IFERROR(VALUE('Payments Export'!H9019),'Payments Export'!H9019)&lt;&gt;0,IFERROR(VALUE('Payments Export'!H9019),'Payments Export'!H9019),"")</f>
        <v/>
      </c>
      <c r="D9015" s="7" t="str">
        <f>IF('Payments Export'!I9019="","",'Payments Export'!I9019)</f>
        <v/>
      </c>
      <c r="E9015" s="7" t="str">
        <f t="shared" si="280"/>
        <v/>
      </c>
      <c r="F9015" s="7" t="str">
        <f>IF('Payments Export'!A9019="","",'Payments Export'!N9019)</f>
        <v/>
      </c>
      <c r="G9015" s="7" t="str">
        <f>IF('Payments Export'!A9019="","",'Payments Export'!O9019)</f>
        <v/>
      </c>
      <c r="H9015" s="7" t="str">
        <f>IF('Payments Export'!B9019="","",G9015-F9015)</f>
        <v/>
      </c>
      <c r="I9015" s="3" t="str">
        <f>IF(C9015&lt;&gt;"",_xlfn.XLOOKUP(IFERROR(VALUE(C9015),C9015),'Items database'!A:A,'Items database'!B:B),(_xlfn.XLOOKUP(LEFT(E9015,3),Services,Services,"")))</f>
        <v/>
      </c>
      <c r="J9015" s="3" t="str">
        <f t="shared" si="281"/>
        <v/>
      </c>
    </row>
    <row r="9016" spans="1:10" x14ac:dyDescent="0.35">
      <c r="A9016" s="7" t="str">
        <f>IF('Payments Export'!A9020="","",'Payments Export'!A9020)</f>
        <v/>
      </c>
      <c r="B9016" s="7" t="str">
        <f>IF('Payments Export'!A9020="","",'Payments Export'!B9020)</f>
        <v/>
      </c>
      <c r="C9016" s="7" t="str">
        <f>IF(IFERROR(VALUE('Payments Export'!H9020),'Payments Export'!H9020)&lt;&gt;0,IFERROR(VALUE('Payments Export'!H9020),'Payments Export'!H9020),"")</f>
        <v/>
      </c>
      <c r="D9016" s="7" t="str">
        <f>IF('Payments Export'!I9020="","",'Payments Export'!I9020)</f>
        <v/>
      </c>
      <c r="E9016" s="7" t="str">
        <f t="shared" si="280"/>
        <v/>
      </c>
      <c r="F9016" s="7" t="str">
        <f>IF('Payments Export'!A9020="","",'Payments Export'!N9020)</f>
        <v/>
      </c>
      <c r="G9016" s="7" t="str">
        <f>IF('Payments Export'!A9020="","",'Payments Export'!O9020)</f>
        <v/>
      </c>
      <c r="H9016" s="7" t="str">
        <f>IF('Payments Export'!B9020="","",G9016-F9016)</f>
        <v/>
      </c>
      <c r="I9016" s="3" t="str">
        <f>IF(C9016&lt;&gt;"",_xlfn.XLOOKUP(IFERROR(VALUE(C9016),C9016),'Items database'!A:A,'Items database'!B:B),(_xlfn.XLOOKUP(LEFT(E9016,3),Services,Services,"")))</f>
        <v/>
      </c>
      <c r="J9016" s="3" t="str">
        <f t="shared" si="281"/>
        <v/>
      </c>
    </row>
    <row r="9017" spans="1:10" x14ac:dyDescent="0.35">
      <c r="A9017" s="7" t="str">
        <f>IF('Payments Export'!A9021="","",'Payments Export'!A9021)</f>
        <v/>
      </c>
      <c r="B9017" s="7" t="str">
        <f>IF('Payments Export'!A9021="","",'Payments Export'!B9021)</f>
        <v/>
      </c>
      <c r="C9017" s="7" t="str">
        <f>IF(IFERROR(VALUE('Payments Export'!H9021),'Payments Export'!H9021)&lt;&gt;0,IFERROR(VALUE('Payments Export'!H9021),'Payments Export'!H9021),"")</f>
        <v/>
      </c>
      <c r="D9017" s="7" t="str">
        <f>IF('Payments Export'!I9021="","",'Payments Export'!I9021)</f>
        <v/>
      </c>
      <c r="E9017" s="7" t="str">
        <f t="shared" si="280"/>
        <v/>
      </c>
      <c r="F9017" s="7" t="str">
        <f>IF('Payments Export'!A9021="","",'Payments Export'!N9021)</f>
        <v/>
      </c>
      <c r="G9017" s="7" t="str">
        <f>IF('Payments Export'!A9021="","",'Payments Export'!O9021)</f>
        <v/>
      </c>
      <c r="H9017" s="7" t="str">
        <f>IF('Payments Export'!B9021="","",G9017-F9017)</f>
        <v/>
      </c>
      <c r="I9017" s="3" t="str">
        <f>IF(C9017&lt;&gt;"",_xlfn.XLOOKUP(IFERROR(VALUE(C9017),C9017),'Items database'!A:A,'Items database'!B:B),(_xlfn.XLOOKUP(LEFT(E9017,3),Services,Services,"")))</f>
        <v/>
      </c>
      <c r="J9017" s="3" t="str">
        <f t="shared" si="281"/>
        <v/>
      </c>
    </row>
    <row r="9018" spans="1:10" x14ac:dyDescent="0.35">
      <c r="A9018" s="7" t="str">
        <f>IF('Payments Export'!A9022="","",'Payments Export'!A9022)</f>
        <v/>
      </c>
      <c r="B9018" s="7" t="str">
        <f>IF('Payments Export'!A9022="","",'Payments Export'!B9022)</f>
        <v/>
      </c>
      <c r="C9018" s="7" t="str">
        <f>IF(IFERROR(VALUE('Payments Export'!H9022),'Payments Export'!H9022)&lt;&gt;0,IFERROR(VALUE('Payments Export'!H9022),'Payments Export'!H9022),"")</f>
        <v/>
      </c>
      <c r="D9018" s="7" t="str">
        <f>IF('Payments Export'!I9022="","",'Payments Export'!I9022)</f>
        <v/>
      </c>
      <c r="E9018" s="7" t="str">
        <f t="shared" si="280"/>
        <v/>
      </c>
      <c r="F9018" s="7" t="str">
        <f>IF('Payments Export'!A9022="","",'Payments Export'!N9022)</f>
        <v/>
      </c>
      <c r="G9018" s="7" t="str">
        <f>IF('Payments Export'!A9022="","",'Payments Export'!O9022)</f>
        <v/>
      </c>
      <c r="H9018" s="7" t="str">
        <f>IF('Payments Export'!B9022="","",G9018-F9018)</f>
        <v/>
      </c>
      <c r="I9018" s="3" t="str">
        <f>IF(C9018&lt;&gt;"",_xlfn.XLOOKUP(IFERROR(VALUE(C9018),C9018),'Items database'!A:A,'Items database'!B:B),(_xlfn.XLOOKUP(LEFT(E9018,3),Services,Services,"")))</f>
        <v/>
      </c>
      <c r="J9018" s="3" t="str">
        <f t="shared" si="281"/>
        <v/>
      </c>
    </row>
    <row r="9019" spans="1:10" x14ac:dyDescent="0.35">
      <c r="A9019" s="7" t="str">
        <f>IF('Payments Export'!A9023="","",'Payments Export'!A9023)</f>
        <v/>
      </c>
      <c r="B9019" s="7" t="str">
        <f>IF('Payments Export'!A9023="","",'Payments Export'!B9023)</f>
        <v/>
      </c>
      <c r="C9019" s="7" t="str">
        <f>IF(IFERROR(VALUE('Payments Export'!H9023),'Payments Export'!H9023)&lt;&gt;0,IFERROR(VALUE('Payments Export'!H9023),'Payments Export'!H9023),"")</f>
        <v/>
      </c>
      <c r="D9019" s="7" t="str">
        <f>IF('Payments Export'!I9023="","",'Payments Export'!I9023)</f>
        <v/>
      </c>
      <c r="E9019" s="7" t="str">
        <f t="shared" si="280"/>
        <v/>
      </c>
      <c r="F9019" s="7" t="str">
        <f>IF('Payments Export'!A9023="","",'Payments Export'!N9023)</f>
        <v/>
      </c>
      <c r="G9019" s="7" t="str">
        <f>IF('Payments Export'!A9023="","",'Payments Export'!O9023)</f>
        <v/>
      </c>
      <c r="H9019" s="7" t="str">
        <f>IF('Payments Export'!B9023="","",G9019-F9019)</f>
        <v/>
      </c>
      <c r="I9019" s="3" t="str">
        <f>IF(C9019&lt;&gt;"",_xlfn.XLOOKUP(IFERROR(VALUE(C9019),C9019),'Items database'!A:A,'Items database'!B:B),(_xlfn.XLOOKUP(LEFT(E9019,3),Services,Services,"")))</f>
        <v/>
      </c>
      <c r="J9019" s="3" t="str">
        <f t="shared" si="281"/>
        <v/>
      </c>
    </row>
    <row r="9020" spans="1:10" x14ac:dyDescent="0.35">
      <c r="A9020" s="7" t="str">
        <f>IF('Payments Export'!A9024="","",'Payments Export'!A9024)</f>
        <v/>
      </c>
      <c r="B9020" s="7" t="str">
        <f>IF('Payments Export'!A9024="","",'Payments Export'!B9024)</f>
        <v/>
      </c>
      <c r="C9020" s="7" t="str">
        <f>IF(IFERROR(VALUE('Payments Export'!H9024),'Payments Export'!H9024)&lt;&gt;0,IFERROR(VALUE('Payments Export'!H9024),'Payments Export'!H9024),"")</f>
        <v/>
      </c>
      <c r="D9020" s="7" t="str">
        <f>IF('Payments Export'!I9024="","",'Payments Export'!I9024)</f>
        <v/>
      </c>
      <c r="E9020" s="7" t="str">
        <f t="shared" si="280"/>
        <v/>
      </c>
      <c r="F9020" s="7" t="str">
        <f>IF('Payments Export'!A9024="","",'Payments Export'!N9024)</f>
        <v/>
      </c>
      <c r="G9020" s="7" t="str">
        <f>IF('Payments Export'!A9024="","",'Payments Export'!O9024)</f>
        <v/>
      </c>
      <c r="H9020" s="7" t="str">
        <f>IF('Payments Export'!B9024="","",G9020-F9020)</f>
        <v/>
      </c>
      <c r="I9020" s="3" t="str">
        <f>IF(C9020&lt;&gt;"",_xlfn.XLOOKUP(IFERROR(VALUE(C9020),C9020),'Items database'!A:A,'Items database'!B:B),(_xlfn.XLOOKUP(LEFT(E9020,3),Services,Services,"")))</f>
        <v/>
      </c>
      <c r="J9020" s="3" t="str">
        <f t="shared" si="281"/>
        <v/>
      </c>
    </row>
    <row r="9021" spans="1:10" x14ac:dyDescent="0.35">
      <c r="A9021" s="7" t="str">
        <f>IF('Payments Export'!A9025="","",'Payments Export'!A9025)</f>
        <v/>
      </c>
      <c r="B9021" s="7" t="str">
        <f>IF('Payments Export'!A9025="","",'Payments Export'!B9025)</f>
        <v/>
      </c>
      <c r="C9021" s="7" t="str">
        <f>IF(IFERROR(VALUE('Payments Export'!H9025),'Payments Export'!H9025)&lt;&gt;0,IFERROR(VALUE('Payments Export'!H9025),'Payments Export'!H9025),"")</f>
        <v/>
      </c>
      <c r="D9021" s="7" t="str">
        <f>IF('Payments Export'!I9025="","",'Payments Export'!I9025)</f>
        <v/>
      </c>
      <c r="E9021" s="7" t="str">
        <f t="shared" si="280"/>
        <v/>
      </c>
      <c r="F9021" s="7" t="str">
        <f>IF('Payments Export'!A9025="","",'Payments Export'!N9025)</f>
        <v/>
      </c>
      <c r="G9021" s="7" t="str">
        <f>IF('Payments Export'!A9025="","",'Payments Export'!O9025)</f>
        <v/>
      </c>
      <c r="H9021" s="7" t="str">
        <f>IF('Payments Export'!B9025="","",G9021-F9021)</f>
        <v/>
      </c>
      <c r="I9021" s="3" t="str">
        <f>IF(C9021&lt;&gt;"",_xlfn.XLOOKUP(IFERROR(VALUE(C9021),C9021),'Items database'!A:A,'Items database'!B:B),(_xlfn.XLOOKUP(LEFT(E9021,3),Services,Services,"")))</f>
        <v/>
      </c>
      <c r="J9021" s="3" t="str">
        <f t="shared" si="281"/>
        <v/>
      </c>
    </row>
    <row r="9022" spans="1:10" x14ac:dyDescent="0.35">
      <c r="A9022" s="7" t="str">
        <f>IF('Payments Export'!A9026="","",'Payments Export'!A9026)</f>
        <v/>
      </c>
      <c r="B9022" s="7" t="str">
        <f>IF('Payments Export'!A9026="","",'Payments Export'!B9026)</f>
        <v/>
      </c>
      <c r="C9022" s="7" t="str">
        <f>IF(IFERROR(VALUE('Payments Export'!H9026),'Payments Export'!H9026)&lt;&gt;0,IFERROR(VALUE('Payments Export'!H9026),'Payments Export'!H9026),"")</f>
        <v/>
      </c>
      <c r="D9022" s="7" t="str">
        <f>IF('Payments Export'!I9026="","",'Payments Export'!I9026)</f>
        <v/>
      </c>
      <c r="E9022" s="7" t="str">
        <f t="shared" si="280"/>
        <v/>
      </c>
      <c r="F9022" s="7" t="str">
        <f>IF('Payments Export'!A9026="","",'Payments Export'!N9026)</f>
        <v/>
      </c>
      <c r="G9022" s="7" t="str">
        <f>IF('Payments Export'!A9026="","",'Payments Export'!O9026)</f>
        <v/>
      </c>
      <c r="H9022" s="7" t="str">
        <f>IF('Payments Export'!B9026="","",G9022-F9022)</f>
        <v/>
      </c>
      <c r="I9022" s="3" t="str">
        <f>IF(C9022&lt;&gt;"",_xlfn.XLOOKUP(IFERROR(VALUE(C9022),C9022),'Items database'!A:A,'Items database'!B:B),(_xlfn.XLOOKUP(LEFT(E9022,3),Services,Services,"")))</f>
        <v/>
      </c>
      <c r="J9022" s="3" t="str">
        <f t="shared" si="281"/>
        <v/>
      </c>
    </row>
    <row r="9023" spans="1:10" x14ac:dyDescent="0.35">
      <c r="A9023" s="7" t="str">
        <f>IF('Payments Export'!A9027="","",'Payments Export'!A9027)</f>
        <v/>
      </c>
      <c r="B9023" s="7" t="str">
        <f>IF('Payments Export'!A9027="","",'Payments Export'!B9027)</f>
        <v/>
      </c>
      <c r="C9023" s="7" t="str">
        <f>IF(IFERROR(VALUE('Payments Export'!H9027),'Payments Export'!H9027)&lt;&gt;0,IFERROR(VALUE('Payments Export'!H9027),'Payments Export'!H9027),"")</f>
        <v/>
      </c>
      <c r="D9023" s="7" t="str">
        <f>IF('Payments Export'!I9027="","",'Payments Export'!I9027)</f>
        <v/>
      </c>
      <c r="E9023" s="7" t="str">
        <f t="shared" si="280"/>
        <v/>
      </c>
      <c r="F9023" s="7" t="str">
        <f>IF('Payments Export'!A9027="","",'Payments Export'!N9027)</f>
        <v/>
      </c>
      <c r="G9023" s="7" t="str">
        <f>IF('Payments Export'!A9027="","",'Payments Export'!O9027)</f>
        <v/>
      </c>
      <c r="H9023" s="7" t="str">
        <f>IF('Payments Export'!B9027="","",G9023-F9023)</f>
        <v/>
      </c>
      <c r="I9023" s="3" t="str">
        <f>IF(C9023&lt;&gt;"",_xlfn.XLOOKUP(IFERROR(VALUE(C9023),C9023),'Items database'!A:A,'Items database'!B:B),(_xlfn.XLOOKUP(LEFT(E9023,3),Services,Services,"")))</f>
        <v/>
      </c>
      <c r="J9023" s="3" t="str">
        <f t="shared" si="281"/>
        <v/>
      </c>
    </row>
    <row r="9024" spans="1:10" x14ac:dyDescent="0.35">
      <c r="A9024" s="7" t="str">
        <f>IF('Payments Export'!A9028="","",'Payments Export'!A9028)</f>
        <v/>
      </c>
      <c r="B9024" s="7" t="str">
        <f>IF('Payments Export'!A9028="","",'Payments Export'!B9028)</f>
        <v/>
      </c>
      <c r="C9024" s="7" t="str">
        <f>IF(IFERROR(VALUE('Payments Export'!H9028),'Payments Export'!H9028)&lt;&gt;0,IFERROR(VALUE('Payments Export'!H9028),'Payments Export'!H9028),"")</f>
        <v/>
      </c>
      <c r="D9024" s="7" t="str">
        <f>IF('Payments Export'!I9028="","",'Payments Export'!I9028)</f>
        <v/>
      </c>
      <c r="E9024" s="7" t="str">
        <f t="shared" si="280"/>
        <v/>
      </c>
      <c r="F9024" s="7" t="str">
        <f>IF('Payments Export'!A9028="","",'Payments Export'!N9028)</f>
        <v/>
      </c>
      <c r="G9024" s="7" t="str">
        <f>IF('Payments Export'!A9028="","",'Payments Export'!O9028)</f>
        <v/>
      </c>
      <c r="H9024" s="7" t="str">
        <f>IF('Payments Export'!B9028="","",G9024-F9024)</f>
        <v/>
      </c>
      <c r="I9024" s="3" t="str">
        <f>IF(C9024&lt;&gt;"",_xlfn.XLOOKUP(IFERROR(VALUE(C9024),C9024),'Items database'!A:A,'Items database'!B:B),(_xlfn.XLOOKUP(LEFT(E9024,3),Services,Services,"")))</f>
        <v/>
      </c>
      <c r="J9024" s="3" t="str">
        <f t="shared" si="281"/>
        <v/>
      </c>
    </row>
    <row r="9025" spans="1:10" x14ac:dyDescent="0.35">
      <c r="A9025" s="7" t="str">
        <f>IF('Payments Export'!A9029="","",'Payments Export'!A9029)</f>
        <v/>
      </c>
      <c r="B9025" s="7" t="str">
        <f>IF('Payments Export'!A9029="","",'Payments Export'!B9029)</f>
        <v/>
      </c>
      <c r="C9025" s="7" t="str">
        <f>IF(IFERROR(VALUE('Payments Export'!H9029),'Payments Export'!H9029)&lt;&gt;0,IFERROR(VALUE('Payments Export'!H9029),'Payments Export'!H9029),"")</f>
        <v/>
      </c>
      <c r="D9025" s="7" t="str">
        <f>IF('Payments Export'!I9029="","",'Payments Export'!I9029)</f>
        <v/>
      </c>
      <c r="E9025" s="7" t="str">
        <f t="shared" ref="E9025:E9088" si="282">LEFT(D9025,66)</f>
        <v/>
      </c>
      <c r="F9025" s="7" t="str">
        <f>IF('Payments Export'!A9029="","",'Payments Export'!N9029)</f>
        <v/>
      </c>
      <c r="G9025" s="7" t="str">
        <f>IF('Payments Export'!A9029="","",'Payments Export'!O9029)</f>
        <v/>
      </c>
      <c r="H9025" s="7" t="str">
        <f>IF('Payments Export'!B9029="","",G9025-F9025)</f>
        <v/>
      </c>
      <c r="I9025" s="3" t="str">
        <f>IF(C9025&lt;&gt;"",_xlfn.XLOOKUP(IFERROR(VALUE(C9025),C9025),'Items database'!A:A,'Items database'!B:B),(_xlfn.XLOOKUP(LEFT(E9025,3),Services,Services,"")))</f>
        <v/>
      </c>
      <c r="J9025" s="3" t="str">
        <f t="shared" ref="J9025:J9088" si="283">IF(ISNUMBER(F9025)=TRUE,IF(F9025=0,"","GST"),"")</f>
        <v/>
      </c>
    </row>
    <row r="9026" spans="1:10" x14ac:dyDescent="0.35">
      <c r="A9026" s="7" t="str">
        <f>IF('Payments Export'!A9030="","",'Payments Export'!A9030)</f>
        <v/>
      </c>
      <c r="B9026" s="7" t="str">
        <f>IF('Payments Export'!A9030="","",'Payments Export'!B9030)</f>
        <v/>
      </c>
      <c r="C9026" s="7" t="str">
        <f>IF(IFERROR(VALUE('Payments Export'!H9030),'Payments Export'!H9030)&lt;&gt;0,IFERROR(VALUE('Payments Export'!H9030),'Payments Export'!H9030),"")</f>
        <v/>
      </c>
      <c r="D9026" s="7" t="str">
        <f>IF('Payments Export'!I9030="","",'Payments Export'!I9030)</f>
        <v/>
      </c>
      <c r="E9026" s="7" t="str">
        <f t="shared" si="282"/>
        <v/>
      </c>
      <c r="F9026" s="7" t="str">
        <f>IF('Payments Export'!A9030="","",'Payments Export'!N9030)</f>
        <v/>
      </c>
      <c r="G9026" s="7" t="str">
        <f>IF('Payments Export'!A9030="","",'Payments Export'!O9030)</f>
        <v/>
      </c>
      <c r="H9026" s="7" t="str">
        <f>IF('Payments Export'!B9030="","",G9026-F9026)</f>
        <v/>
      </c>
      <c r="I9026" s="3" t="str">
        <f>IF(C9026&lt;&gt;"",_xlfn.XLOOKUP(IFERROR(VALUE(C9026),C9026),'Items database'!A:A,'Items database'!B:B),(_xlfn.XLOOKUP(LEFT(E9026,3),Services,Services,"")))</f>
        <v/>
      </c>
      <c r="J9026" s="3" t="str">
        <f t="shared" si="283"/>
        <v/>
      </c>
    </row>
    <row r="9027" spans="1:10" x14ac:dyDescent="0.35">
      <c r="A9027" s="7" t="str">
        <f>IF('Payments Export'!A9031="","",'Payments Export'!A9031)</f>
        <v/>
      </c>
      <c r="B9027" s="7" t="str">
        <f>IF('Payments Export'!A9031="","",'Payments Export'!B9031)</f>
        <v/>
      </c>
      <c r="C9027" s="7" t="str">
        <f>IF(IFERROR(VALUE('Payments Export'!H9031),'Payments Export'!H9031)&lt;&gt;0,IFERROR(VALUE('Payments Export'!H9031),'Payments Export'!H9031),"")</f>
        <v/>
      </c>
      <c r="D9027" s="7" t="str">
        <f>IF('Payments Export'!I9031="","",'Payments Export'!I9031)</f>
        <v/>
      </c>
      <c r="E9027" s="7" t="str">
        <f t="shared" si="282"/>
        <v/>
      </c>
      <c r="F9027" s="7" t="str">
        <f>IF('Payments Export'!A9031="","",'Payments Export'!N9031)</f>
        <v/>
      </c>
      <c r="G9027" s="7" t="str">
        <f>IF('Payments Export'!A9031="","",'Payments Export'!O9031)</f>
        <v/>
      </c>
      <c r="H9027" s="7" t="str">
        <f>IF('Payments Export'!B9031="","",G9027-F9027)</f>
        <v/>
      </c>
      <c r="I9027" s="3" t="str">
        <f>IF(C9027&lt;&gt;"",_xlfn.XLOOKUP(IFERROR(VALUE(C9027),C9027),'Items database'!A:A,'Items database'!B:B),(_xlfn.XLOOKUP(LEFT(E9027,3),Services,Services,"")))</f>
        <v/>
      </c>
      <c r="J9027" s="3" t="str">
        <f t="shared" si="283"/>
        <v/>
      </c>
    </row>
    <row r="9028" spans="1:10" x14ac:dyDescent="0.35">
      <c r="A9028" s="7" t="str">
        <f>IF('Payments Export'!A9032="","",'Payments Export'!A9032)</f>
        <v/>
      </c>
      <c r="B9028" s="7" t="str">
        <f>IF('Payments Export'!A9032="","",'Payments Export'!B9032)</f>
        <v/>
      </c>
      <c r="C9028" s="7" t="str">
        <f>IF(IFERROR(VALUE('Payments Export'!H9032),'Payments Export'!H9032)&lt;&gt;0,IFERROR(VALUE('Payments Export'!H9032),'Payments Export'!H9032),"")</f>
        <v/>
      </c>
      <c r="D9028" s="7" t="str">
        <f>IF('Payments Export'!I9032="","",'Payments Export'!I9032)</f>
        <v/>
      </c>
      <c r="E9028" s="7" t="str">
        <f t="shared" si="282"/>
        <v/>
      </c>
      <c r="F9028" s="7" t="str">
        <f>IF('Payments Export'!A9032="","",'Payments Export'!N9032)</f>
        <v/>
      </c>
      <c r="G9028" s="7" t="str">
        <f>IF('Payments Export'!A9032="","",'Payments Export'!O9032)</f>
        <v/>
      </c>
      <c r="H9028" s="7" t="str">
        <f>IF('Payments Export'!B9032="","",G9028-F9028)</f>
        <v/>
      </c>
      <c r="I9028" s="3" t="str">
        <f>IF(C9028&lt;&gt;"",_xlfn.XLOOKUP(IFERROR(VALUE(C9028),C9028),'Items database'!A:A,'Items database'!B:B),(_xlfn.XLOOKUP(LEFT(E9028,3),Services,Services,"")))</f>
        <v/>
      </c>
      <c r="J9028" s="3" t="str">
        <f t="shared" si="283"/>
        <v/>
      </c>
    </row>
    <row r="9029" spans="1:10" x14ac:dyDescent="0.35">
      <c r="A9029" s="7" t="str">
        <f>IF('Payments Export'!A9033="","",'Payments Export'!A9033)</f>
        <v/>
      </c>
      <c r="B9029" s="7" t="str">
        <f>IF('Payments Export'!A9033="","",'Payments Export'!B9033)</f>
        <v/>
      </c>
      <c r="C9029" s="7" t="str">
        <f>IF(IFERROR(VALUE('Payments Export'!H9033),'Payments Export'!H9033)&lt;&gt;0,IFERROR(VALUE('Payments Export'!H9033),'Payments Export'!H9033),"")</f>
        <v/>
      </c>
      <c r="D9029" s="7" t="str">
        <f>IF('Payments Export'!I9033="","",'Payments Export'!I9033)</f>
        <v/>
      </c>
      <c r="E9029" s="7" t="str">
        <f t="shared" si="282"/>
        <v/>
      </c>
      <c r="F9029" s="7" t="str">
        <f>IF('Payments Export'!A9033="","",'Payments Export'!N9033)</f>
        <v/>
      </c>
      <c r="G9029" s="7" t="str">
        <f>IF('Payments Export'!A9033="","",'Payments Export'!O9033)</f>
        <v/>
      </c>
      <c r="H9029" s="7" t="str">
        <f>IF('Payments Export'!B9033="","",G9029-F9029)</f>
        <v/>
      </c>
      <c r="I9029" s="3" t="str">
        <f>IF(C9029&lt;&gt;"",_xlfn.XLOOKUP(IFERROR(VALUE(C9029),C9029),'Items database'!A:A,'Items database'!B:B),(_xlfn.XLOOKUP(LEFT(E9029,3),Services,Services,"")))</f>
        <v/>
      </c>
      <c r="J9029" s="3" t="str">
        <f t="shared" si="283"/>
        <v/>
      </c>
    </row>
    <row r="9030" spans="1:10" x14ac:dyDescent="0.35">
      <c r="A9030" s="7" t="str">
        <f>IF('Payments Export'!A9034="","",'Payments Export'!A9034)</f>
        <v/>
      </c>
      <c r="B9030" s="7" t="str">
        <f>IF('Payments Export'!A9034="","",'Payments Export'!B9034)</f>
        <v/>
      </c>
      <c r="C9030" s="7" t="str">
        <f>IF(IFERROR(VALUE('Payments Export'!H9034),'Payments Export'!H9034)&lt;&gt;0,IFERROR(VALUE('Payments Export'!H9034),'Payments Export'!H9034),"")</f>
        <v/>
      </c>
      <c r="D9030" s="7" t="str">
        <f>IF('Payments Export'!I9034="","",'Payments Export'!I9034)</f>
        <v/>
      </c>
      <c r="E9030" s="7" t="str">
        <f t="shared" si="282"/>
        <v/>
      </c>
      <c r="F9030" s="7" t="str">
        <f>IF('Payments Export'!A9034="","",'Payments Export'!N9034)</f>
        <v/>
      </c>
      <c r="G9030" s="7" t="str">
        <f>IF('Payments Export'!A9034="","",'Payments Export'!O9034)</f>
        <v/>
      </c>
      <c r="H9030" s="7" t="str">
        <f>IF('Payments Export'!B9034="","",G9030-F9030)</f>
        <v/>
      </c>
      <c r="I9030" s="3" t="str">
        <f>IF(C9030&lt;&gt;"",_xlfn.XLOOKUP(IFERROR(VALUE(C9030),C9030),'Items database'!A:A,'Items database'!B:B),(_xlfn.XLOOKUP(LEFT(E9030,3),Services,Services,"")))</f>
        <v/>
      </c>
      <c r="J9030" s="3" t="str">
        <f t="shared" si="283"/>
        <v/>
      </c>
    </row>
    <row r="9031" spans="1:10" x14ac:dyDescent="0.35">
      <c r="A9031" s="7" t="str">
        <f>IF('Payments Export'!A9035="","",'Payments Export'!A9035)</f>
        <v/>
      </c>
      <c r="B9031" s="7" t="str">
        <f>IF('Payments Export'!A9035="","",'Payments Export'!B9035)</f>
        <v/>
      </c>
      <c r="C9031" s="7" t="str">
        <f>IF(IFERROR(VALUE('Payments Export'!H9035),'Payments Export'!H9035)&lt;&gt;0,IFERROR(VALUE('Payments Export'!H9035),'Payments Export'!H9035),"")</f>
        <v/>
      </c>
      <c r="D9031" s="7" t="str">
        <f>IF('Payments Export'!I9035="","",'Payments Export'!I9035)</f>
        <v/>
      </c>
      <c r="E9031" s="7" t="str">
        <f t="shared" si="282"/>
        <v/>
      </c>
      <c r="F9031" s="7" t="str">
        <f>IF('Payments Export'!A9035="","",'Payments Export'!N9035)</f>
        <v/>
      </c>
      <c r="G9031" s="7" t="str">
        <f>IF('Payments Export'!A9035="","",'Payments Export'!O9035)</f>
        <v/>
      </c>
      <c r="H9031" s="7" t="str">
        <f>IF('Payments Export'!B9035="","",G9031-F9031)</f>
        <v/>
      </c>
      <c r="I9031" s="3" t="str">
        <f>IF(C9031&lt;&gt;"",_xlfn.XLOOKUP(IFERROR(VALUE(C9031),C9031),'Items database'!A:A,'Items database'!B:B),(_xlfn.XLOOKUP(LEFT(E9031,3),Services,Services,"")))</f>
        <v/>
      </c>
      <c r="J9031" s="3" t="str">
        <f t="shared" si="283"/>
        <v/>
      </c>
    </row>
    <row r="9032" spans="1:10" x14ac:dyDescent="0.35">
      <c r="A9032" s="7" t="str">
        <f>IF('Payments Export'!A9036="","",'Payments Export'!A9036)</f>
        <v/>
      </c>
      <c r="B9032" s="7" t="str">
        <f>IF('Payments Export'!A9036="","",'Payments Export'!B9036)</f>
        <v/>
      </c>
      <c r="C9032" s="7" t="str">
        <f>IF(IFERROR(VALUE('Payments Export'!H9036),'Payments Export'!H9036)&lt;&gt;0,IFERROR(VALUE('Payments Export'!H9036),'Payments Export'!H9036),"")</f>
        <v/>
      </c>
      <c r="D9032" s="7" t="str">
        <f>IF('Payments Export'!I9036="","",'Payments Export'!I9036)</f>
        <v/>
      </c>
      <c r="E9032" s="7" t="str">
        <f t="shared" si="282"/>
        <v/>
      </c>
      <c r="F9032" s="7" t="str">
        <f>IF('Payments Export'!A9036="","",'Payments Export'!N9036)</f>
        <v/>
      </c>
      <c r="G9032" s="7" t="str">
        <f>IF('Payments Export'!A9036="","",'Payments Export'!O9036)</f>
        <v/>
      </c>
      <c r="H9032" s="7" t="str">
        <f>IF('Payments Export'!B9036="","",G9032-F9032)</f>
        <v/>
      </c>
      <c r="I9032" s="3" t="str">
        <f>IF(C9032&lt;&gt;"",_xlfn.XLOOKUP(IFERROR(VALUE(C9032),C9032),'Items database'!A:A,'Items database'!B:B),(_xlfn.XLOOKUP(LEFT(E9032,3),Services,Services,"")))</f>
        <v/>
      </c>
      <c r="J9032" s="3" t="str">
        <f t="shared" si="283"/>
        <v/>
      </c>
    </row>
    <row r="9033" spans="1:10" x14ac:dyDescent="0.35">
      <c r="A9033" s="7" t="str">
        <f>IF('Payments Export'!A9037="","",'Payments Export'!A9037)</f>
        <v/>
      </c>
      <c r="B9033" s="7" t="str">
        <f>IF('Payments Export'!A9037="","",'Payments Export'!B9037)</f>
        <v/>
      </c>
      <c r="C9033" s="7" t="str">
        <f>IF(IFERROR(VALUE('Payments Export'!H9037),'Payments Export'!H9037)&lt;&gt;0,IFERROR(VALUE('Payments Export'!H9037),'Payments Export'!H9037),"")</f>
        <v/>
      </c>
      <c r="D9033" s="7" t="str">
        <f>IF('Payments Export'!I9037="","",'Payments Export'!I9037)</f>
        <v/>
      </c>
      <c r="E9033" s="7" t="str">
        <f t="shared" si="282"/>
        <v/>
      </c>
      <c r="F9033" s="7" t="str">
        <f>IF('Payments Export'!A9037="","",'Payments Export'!N9037)</f>
        <v/>
      </c>
      <c r="G9033" s="7" t="str">
        <f>IF('Payments Export'!A9037="","",'Payments Export'!O9037)</f>
        <v/>
      </c>
      <c r="H9033" s="7" t="str">
        <f>IF('Payments Export'!B9037="","",G9033-F9033)</f>
        <v/>
      </c>
      <c r="I9033" s="3" t="str">
        <f>IF(C9033&lt;&gt;"",_xlfn.XLOOKUP(IFERROR(VALUE(C9033),C9033),'Items database'!A:A,'Items database'!B:B),(_xlfn.XLOOKUP(LEFT(E9033,3),Services,Services,"")))</f>
        <v/>
      </c>
      <c r="J9033" s="3" t="str">
        <f t="shared" si="283"/>
        <v/>
      </c>
    </row>
    <row r="9034" spans="1:10" x14ac:dyDescent="0.35">
      <c r="A9034" s="7" t="str">
        <f>IF('Payments Export'!A9038="","",'Payments Export'!A9038)</f>
        <v/>
      </c>
      <c r="B9034" s="7" t="str">
        <f>IF('Payments Export'!A9038="","",'Payments Export'!B9038)</f>
        <v/>
      </c>
      <c r="C9034" s="7" t="str">
        <f>IF(IFERROR(VALUE('Payments Export'!H9038),'Payments Export'!H9038)&lt;&gt;0,IFERROR(VALUE('Payments Export'!H9038),'Payments Export'!H9038),"")</f>
        <v/>
      </c>
      <c r="D9034" s="7" t="str">
        <f>IF('Payments Export'!I9038="","",'Payments Export'!I9038)</f>
        <v/>
      </c>
      <c r="E9034" s="7" t="str">
        <f t="shared" si="282"/>
        <v/>
      </c>
      <c r="F9034" s="7" t="str">
        <f>IF('Payments Export'!A9038="","",'Payments Export'!N9038)</f>
        <v/>
      </c>
      <c r="G9034" s="7" t="str">
        <f>IF('Payments Export'!A9038="","",'Payments Export'!O9038)</f>
        <v/>
      </c>
      <c r="H9034" s="7" t="str">
        <f>IF('Payments Export'!B9038="","",G9034-F9034)</f>
        <v/>
      </c>
      <c r="I9034" s="3" t="str">
        <f>IF(C9034&lt;&gt;"",_xlfn.XLOOKUP(IFERROR(VALUE(C9034),C9034),'Items database'!A:A,'Items database'!B:B),(_xlfn.XLOOKUP(LEFT(E9034,3),Services,Services,"")))</f>
        <v/>
      </c>
      <c r="J9034" s="3" t="str">
        <f t="shared" si="283"/>
        <v/>
      </c>
    </row>
    <row r="9035" spans="1:10" x14ac:dyDescent="0.35">
      <c r="A9035" s="7" t="str">
        <f>IF('Payments Export'!A9039="","",'Payments Export'!A9039)</f>
        <v/>
      </c>
      <c r="B9035" s="7" t="str">
        <f>IF('Payments Export'!A9039="","",'Payments Export'!B9039)</f>
        <v/>
      </c>
      <c r="C9035" s="7" t="str">
        <f>IF(IFERROR(VALUE('Payments Export'!H9039),'Payments Export'!H9039)&lt;&gt;0,IFERROR(VALUE('Payments Export'!H9039),'Payments Export'!H9039),"")</f>
        <v/>
      </c>
      <c r="D9035" s="7" t="str">
        <f>IF('Payments Export'!I9039="","",'Payments Export'!I9039)</f>
        <v/>
      </c>
      <c r="E9035" s="7" t="str">
        <f t="shared" si="282"/>
        <v/>
      </c>
      <c r="F9035" s="7" t="str">
        <f>IF('Payments Export'!A9039="","",'Payments Export'!N9039)</f>
        <v/>
      </c>
      <c r="G9035" s="7" t="str">
        <f>IF('Payments Export'!A9039="","",'Payments Export'!O9039)</f>
        <v/>
      </c>
      <c r="H9035" s="7" t="str">
        <f>IF('Payments Export'!B9039="","",G9035-F9035)</f>
        <v/>
      </c>
      <c r="I9035" s="3" t="str">
        <f>IF(C9035&lt;&gt;"",_xlfn.XLOOKUP(IFERROR(VALUE(C9035),C9035),'Items database'!A:A,'Items database'!B:B),(_xlfn.XLOOKUP(LEFT(E9035,3),Services,Services,"")))</f>
        <v/>
      </c>
      <c r="J9035" s="3" t="str">
        <f t="shared" si="283"/>
        <v/>
      </c>
    </row>
    <row r="9036" spans="1:10" x14ac:dyDescent="0.35">
      <c r="A9036" s="7" t="str">
        <f>IF('Payments Export'!A9040="","",'Payments Export'!A9040)</f>
        <v/>
      </c>
      <c r="B9036" s="7" t="str">
        <f>IF('Payments Export'!A9040="","",'Payments Export'!B9040)</f>
        <v/>
      </c>
      <c r="C9036" s="7" t="str">
        <f>IF(IFERROR(VALUE('Payments Export'!H9040),'Payments Export'!H9040)&lt;&gt;0,IFERROR(VALUE('Payments Export'!H9040),'Payments Export'!H9040),"")</f>
        <v/>
      </c>
      <c r="D9036" s="7" t="str">
        <f>IF('Payments Export'!I9040="","",'Payments Export'!I9040)</f>
        <v/>
      </c>
      <c r="E9036" s="7" t="str">
        <f t="shared" si="282"/>
        <v/>
      </c>
      <c r="F9036" s="7" t="str">
        <f>IF('Payments Export'!A9040="","",'Payments Export'!N9040)</f>
        <v/>
      </c>
      <c r="G9036" s="7" t="str">
        <f>IF('Payments Export'!A9040="","",'Payments Export'!O9040)</f>
        <v/>
      </c>
      <c r="H9036" s="7" t="str">
        <f>IF('Payments Export'!B9040="","",G9036-F9036)</f>
        <v/>
      </c>
      <c r="I9036" s="3" t="str">
        <f>IF(C9036&lt;&gt;"",_xlfn.XLOOKUP(IFERROR(VALUE(C9036),C9036),'Items database'!A:A,'Items database'!B:B),(_xlfn.XLOOKUP(LEFT(E9036,3),Services,Services,"")))</f>
        <v/>
      </c>
      <c r="J9036" s="3" t="str">
        <f t="shared" si="283"/>
        <v/>
      </c>
    </row>
    <row r="9037" spans="1:10" x14ac:dyDescent="0.35">
      <c r="A9037" s="7" t="str">
        <f>IF('Payments Export'!A9041="","",'Payments Export'!A9041)</f>
        <v/>
      </c>
      <c r="B9037" s="7" t="str">
        <f>IF('Payments Export'!A9041="","",'Payments Export'!B9041)</f>
        <v/>
      </c>
      <c r="C9037" s="7" t="str">
        <f>IF(IFERROR(VALUE('Payments Export'!H9041),'Payments Export'!H9041)&lt;&gt;0,IFERROR(VALUE('Payments Export'!H9041),'Payments Export'!H9041),"")</f>
        <v/>
      </c>
      <c r="D9037" s="7" t="str">
        <f>IF('Payments Export'!I9041="","",'Payments Export'!I9041)</f>
        <v/>
      </c>
      <c r="E9037" s="7" t="str">
        <f t="shared" si="282"/>
        <v/>
      </c>
      <c r="F9037" s="7" t="str">
        <f>IF('Payments Export'!A9041="","",'Payments Export'!N9041)</f>
        <v/>
      </c>
      <c r="G9037" s="7" t="str">
        <f>IF('Payments Export'!A9041="","",'Payments Export'!O9041)</f>
        <v/>
      </c>
      <c r="H9037" s="7" t="str">
        <f>IF('Payments Export'!B9041="","",G9037-F9037)</f>
        <v/>
      </c>
      <c r="I9037" s="3" t="str">
        <f>IF(C9037&lt;&gt;"",_xlfn.XLOOKUP(IFERROR(VALUE(C9037),C9037),'Items database'!A:A,'Items database'!B:B),(_xlfn.XLOOKUP(LEFT(E9037,3),Services,Services,"")))</f>
        <v/>
      </c>
      <c r="J9037" s="3" t="str">
        <f t="shared" si="283"/>
        <v/>
      </c>
    </row>
    <row r="9038" spans="1:10" x14ac:dyDescent="0.35">
      <c r="A9038" s="7" t="str">
        <f>IF('Payments Export'!A9042="","",'Payments Export'!A9042)</f>
        <v/>
      </c>
      <c r="B9038" s="7" t="str">
        <f>IF('Payments Export'!A9042="","",'Payments Export'!B9042)</f>
        <v/>
      </c>
      <c r="C9038" s="7" t="str">
        <f>IF(IFERROR(VALUE('Payments Export'!H9042),'Payments Export'!H9042)&lt;&gt;0,IFERROR(VALUE('Payments Export'!H9042),'Payments Export'!H9042),"")</f>
        <v/>
      </c>
      <c r="D9038" s="7" t="str">
        <f>IF('Payments Export'!I9042="","",'Payments Export'!I9042)</f>
        <v/>
      </c>
      <c r="E9038" s="7" t="str">
        <f t="shared" si="282"/>
        <v/>
      </c>
      <c r="F9038" s="7" t="str">
        <f>IF('Payments Export'!A9042="","",'Payments Export'!N9042)</f>
        <v/>
      </c>
      <c r="G9038" s="7" t="str">
        <f>IF('Payments Export'!A9042="","",'Payments Export'!O9042)</f>
        <v/>
      </c>
      <c r="H9038" s="7" t="str">
        <f>IF('Payments Export'!B9042="","",G9038-F9038)</f>
        <v/>
      </c>
      <c r="I9038" s="3" t="str">
        <f>IF(C9038&lt;&gt;"",_xlfn.XLOOKUP(IFERROR(VALUE(C9038),C9038),'Items database'!A:A,'Items database'!B:B),(_xlfn.XLOOKUP(LEFT(E9038,3),Services,Services,"")))</f>
        <v/>
      </c>
      <c r="J9038" s="3" t="str">
        <f t="shared" si="283"/>
        <v/>
      </c>
    </row>
    <row r="9039" spans="1:10" x14ac:dyDescent="0.35">
      <c r="A9039" s="7" t="str">
        <f>IF('Payments Export'!A9043="","",'Payments Export'!A9043)</f>
        <v/>
      </c>
      <c r="B9039" s="7" t="str">
        <f>IF('Payments Export'!A9043="","",'Payments Export'!B9043)</f>
        <v/>
      </c>
      <c r="C9039" s="7" t="str">
        <f>IF(IFERROR(VALUE('Payments Export'!H9043),'Payments Export'!H9043)&lt;&gt;0,IFERROR(VALUE('Payments Export'!H9043),'Payments Export'!H9043),"")</f>
        <v/>
      </c>
      <c r="D9039" s="7" t="str">
        <f>IF('Payments Export'!I9043="","",'Payments Export'!I9043)</f>
        <v/>
      </c>
      <c r="E9039" s="7" t="str">
        <f t="shared" si="282"/>
        <v/>
      </c>
      <c r="F9039" s="7" t="str">
        <f>IF('Payments Export'!A9043="","",'Payments Export'!N9043)</f>
        <v/>
      </c>
      <c r="G9039" s="7" t="str">
        <f>IF('Payments Export'!A9043="","",'Payments Export'!O9043)</f>
        <v/>
      </c>
      <c r="H9039" s="7" t="str">
        <f>IF('Payments Export'!B9043="","",G9039-F9039)</f>
        <v/>
      </c>
      <c r="I9039" s="3" t="str">
        <f>IF(C9039&lt;&gt;"",_xlfn.XLOOKUP(IFERROR(VALUE(C9039),C9039),'Items database'!A:A,'Items database'!B:B),(_xlfn.XLOOKUP(LEFT(E9039,3),Services,Services,"")))</f>
        <v/>
      </c>
      <c r="J9039" s="3" t="str">
        <f t="shared" si="283"/>
        <v/>
      </c>
    </row>
    <row r="9040" spans="1:10" x14ac:dyDescent="0.35">
      <c r="A9040" s="7" t="str">
        <f>IF('Payments Export'!A9044="","",'Payments Export'!A9044)</f>
        <v/>
      </c>
      <c r="B9040" s="7" t="str">
        <f>IF('Payments Export'!A9044="","",'Payments Export'!B9044)</f>
        <v/>
      </c>
      <c r="C9040" s="7" t="str">
        <f>IF(IFERROR(VALUE('Payments Export'!H9044),'Payments Export'!H9044)&lt;&gt;0,IFERROR(VALUE('Payments Export'!H9044),'Payments Export'!H9044),"")</f>
        <v/>
      </c>
      <c r="D9040" s="7" t="str">
        <f>IF('Payments Export'!I9044="","",'Payments Export'!I9044)</f>
        <v/>
      </c>
      <c r="E9040" s="7" t="str">
        <f t="shared" si="282"/>
        <v/>
      </c>
      <c r="F9040" s="7" t="str">
        <f>IF('Payments Export'!A9044="","",'Payments Export'!N9044)</f>
        <v/>
      </c>
      <c r="G9040" s="7" t="str">
        <f>IF('Payments Export'!A9044="","",'Payments Export'!O9044)</f>
        <v/>
      </c>
      <c r="H9040" s="7" t="str">
        <f>IF('Payments Export'!B9044="","",G9040-F9040)</f>
        <v/>
      </c>
      <c r="I9040" s="3" t="str">
        <f>IF(C9040&lt;&gt;"",_xlfn.XLOOKUP(IFERROR(VALUE(C9040),C9040),'Items database'!A:A,'Items database'!B:B),(_xlfn.XLOOKUP(LEFT(E9040,3),Services,Services,"")))</f>
        <v/>
      </c>
      <c r="J9040" s="3" t="str">
        <f t="shared" si="283"/>
        <v/>
      </c>
    </row>
    <row r="9041" spans="1:10" x14ac:dyDescent="0.35">
      <c r="A9041" s="7" t="str">
        <f>IF('Payments Export'!A9045="","",'Payments Export'!A9045)</f>
        <v/>
      </c>
      <c r="B9041" s="7" t="str">
        <f>IF('Payments Export'!A9045="","",'Payments Export'!B9045)</f>
        <v/>
      </c>
      <c r="C9041" s="7" t="str">
        <f>IF(IFERROR(VALUE('Payments Export'!H9045),'Payments Export'!H9045)&lt;&gt;0,IFERROR(VALUE('Payments Export'!H9045),'Payments Export'!H9045),"")</f>
        <v/>
      </c>
      <c r="D9041" s="7" t="str">
        <f>IF('Payments Export'!I9045="","",'Payments Export'!I9045)</f>
        <v/>
      </c>
      <c r="E9041" s="7" t="str">
        <f t="shared" si="282"/>
        <v/>
      </c>
      <c r="F9041" s="7" t="str">
        <f>IF('Payments Export'!A9045="","",'Payments Export'!N9045)</f>
        <v/>
      </c>
      <c r="G9041" s="7" t="str">
        <f>IF('Payments Export'!A9045="","",'Payments Export'!O9045)</f>
        <v/>
      </c>
      <c r="H9041" s="7" t="str">
        <f>IF('Payments Export'!B9045="","",G9041-F9041)</f>
        <v/>
      </c>
      <c r="I9041" s="3" t="str">
        <f>IF(C9041&lt;&gt;"",_xlfn.XLOOKUP(IFERROR(VALUE(C9041),C9041),'Items database'!A:A,'Items database'!B:B),(_xlfn.XLOOKUP(LEFT(E9041,3),Services,Services,"")))</f>
        <v/>
      </c>
      <c r="J9041" s="3" t="str">
        <f t="shared" si="283"/>
        <v/>
      </c>
    </row>
    <row r="9042" spans="1:10" x14ac:dyDescent="0.35">
      <c r="A9042" s="7" t="str">
        <f>IF('Payments Export'!A9046="","",'Payments Export'!A9046)</f>
        <v/>
      </c>
      <c r="B9042" s="7" t="str">
        <f>IF('Payments Export'!A9046="","",'Payments Export'!B9046)</f>
        <v/>
      </c>
      <c r="C9042" s="7" t="str">
        <f>IF(IFERROR(VALUE('Payments Export'!H9046),'Payments Export'!H9046)&lt;&gt;0,IFERROR(VALUE('Payments Export'!H9046),'Payments Export'!H9046),"")</f>
        <v/>
      </c>
      <c r="D9042" s="7" t="str">
        <f>IF('Payments Export'!I9046="","",'Payments Export'!I9046)</f>
        <v/>
      </c>
      <c r="E9042" s="7" t="str">
        <f t="shared" si="282"/>
        <v/>
      </c>
      <c r="F9042" s="7" t="str">
        <f>IF('Payments Export'!A9046="","",'Payments Export'!N9046)</f>
        <v/>
      </c>
      <c r="G9042" s="7" t="str">
        <f>IF('Payments Export'!A9046="","",'Payments Export'!O9046)</f>
        <v/>
      </c>
      <c r="H9042" s="7" t="str">
        <f>IF('Payments Export'!B9046="","",G9042-F9042)</f>
        <v/>
      </c>
      <c r="I9042" s="3" t="str">
        <f>IF(C9042&lt;&gt;"",_xlfn.XLOOKUP(IFERROR(VALUE(C9042),C9042),'Items database'!A:A,'Items database'!B:B),(_xlfn.XLOOKUP(LEFT(E9042,3),Services,Services,"")))</f>
        <v/>
      </c>
      <c r="J9042" s="3" t="str">
        <f t="shared" si="283"/>
        <v/>
      </c>
    </row>
    <row r="9043" spans="1:10" x14ac:dyDescent="0.35">
      <c r="A9043" s="7" t="str">
        <f>IF('Payments Export'!A9047="","",'Payments Export'!A9047)</f>
        <v/>
      </c>
      <c r="B9043" s="7" t="str">
        <f>IF('Payments Export'!A9047="","",'Payments Export'!B9047)</f>
        <v/>
      </c>
      <c r="C9043" s="7" t="str">
        <f>IF(IFERROR(VALUE('Payments Export'!H9047),'Payments Export'!H9047)&lt;&gt;0,IFERROR(VALUE('Payments Export'!H9047),'Payments Export'!H9047),"")</f>
        <v/>
      </c>
      <c r="D9043" s="7" t="str">
        <f>IF('Payments Export'!I9047="","",'Payments Export'!I9047)</f>
        <v/>
      </c>
      <c r="E9043" s="7" t="str">
        <f t="shared" si="282"/>
        <v/>
      </c>
      <c r="F9043" s="7" t="str">
        <f>IF('Payments Export'!A9047="","",'Payments Export'!N9047)</f>
        <v/>
      </c>
      <c r="G9043" s="7" t="str">
        <f>IF('Payments Export'!A9047="","",'Payments Export'!O9047)</f>
        <v/>
      </c>
      <c r="H9043" s="7" t="str">
        <f>IF('Payments Export'!B9047="","",G9043-F9043)</f>
        <v/>
      </c>
      <c r="I9043" s="3" t="str">
        <f>IF(C9043&lt;&gt;"",_xlfn.XLOOKUP(IFERROR(VALUE(C9043),C9043),'Items database'!A:A,'Items database'!B:B),(_xlfn.XLOOKUP(LEFT(E9043,3),Services,Services,"")))</f>
        <v/>
      </c>
      <c r="J9043" s="3" t="str">
        <f t="shared" si="283"/>
        <v/>
      </c>
    </row>
    <row r="9044" spans="1:10" x14ac:dyDescent="0.35">
      <c r="A9044" s="7" t="str">
        <f>IF('Payments Export'!A9048="","",'Payments Export'!A9048)</f>
        <v/>
      </c>
      <c r="B9044" s="7" t="str">
        <f>IF('Payments Export'!A9048="","",'Payments Export'!B9048)</f>
        <v/>
      </c>
      <c r="C9044" s="7" t="str">
        <f>IF(IFERROR(VALUE('Payments Export'!H9048),'Payments Export'!H9048)&lt;&gt;0,IFERROR(VALUE('Payments Export'!H9048),'Payments Export'!H9048),"")</f>
        <v/>
      </c>
      <c r="D9044" s="7" t="str">
        <f>IF('Payments Export'!I9048="","",'Payments Export'!I9048)</f>
        <v/>
      </c>
      <c r="E9044" s="7" t="str">
        <f t="shared" si="282"/>
        <v/>
      </c>
      <c r="F9044" s="7" t="str">
        <f>IF('Payments Export'!A9048="","",'Payments Export'!N9048)</f>
        <v/>
      </c>
      <c r="G9044" s="7" t="str">
        <f>IF('Payments Export'!A9048="","",'Payments Export'!O9048)</f>
        <v/>
      </c>
      <c r="H9044" s="7" t="str">
        <f>IF('Payments Export'!B9048="","",G9044-F9044)</f>
        <v/>
      </c>
      <c r="I9044" s="3" t="str">
        <f>IF(C9044&lt;&gt;"",_xlfn.XLOOKUP(IFERROR(VALUE(C9044),C9044),'Items database'!A:A,'Items database'!B:B),(_xlfn.XLOOKUP(LEFT(E9044,3),Services,Services,"")))</f>
        <v/>
      </c>
      <c r="J9044" s="3" t="str">
        <f t="shared" si="283"/>
        <v/>
      </c>
    </row>
    <row r="9045" spans="1:10" x14ac:dyDescent="0.35">
      <c r="A9045" s="7" t="str">
        <f>IF('Payments Export'!A9049="","",'Payments Export'!A9049)</f>
        <v/>
      </c>
      <c r="B9045" s="7" t="str">
        <f>IF('Payments Export'!A9049="","",'Payments Export'!B9049)</f>
        <v/>
      </c>
      <c r="C9045" s="7" t="str">
        <f>IF(IFERROR(VALUE('Payments Export'!H9049),'Payments Export'!H9049)&lt;&gt;0,IFERROR(VALUE('Payments Export'!H9049),'Payments Export'!H9049),"")</f>
        <v/>
      </c>
      <c r="D9045" s="7" t="str">
        <f>IF('Payments Export'!I9049="","",'Payments Export'!I9049)</f>
        <v/>
      </c>
      <c r="E9045" s="7" t="str">
        <f t="shared" si="282"/>
        <v/>
      </c>
      <c r="F9045" s="7" t="str">
        <f>IF('Payments Export'!A9049="","",'Payments Export'!N9049)</f>
        <v/>
      </c>
      <c r="G9045" s="7" t="str">
        <f>IF('Payments Export'!A9049="","",'Payments Export'!O9049)</f>
        <v/>
      </c>
      <c r="H9045" s="7" t="str">
        <f>IF('Payments Export'!B9049="","",G9045-F9045)</f>
        <v/>
      </c>
      <c r="I9045" s="3" t="str">
        <f>IF(C9045&lt;&gt;"",_xlfn.XLOOKUP(IFERROR(VALUE(C9045),C9045),'Items database'!A:A,'Items database'!B:B),(_xlfn.XLOOKUP(LEFT(E9045,3),Services,Services,"")))</f>
        <v/>
      </c>
      <c r="J9045" s="3" t="str">
        <f t="shared" si="283"/>
        <v/>
      </c>
    </row>
    <row r="9046" spans="1:10" x14ac:dyDescent="0.35">
      <c r="A9046" s="7" t="str">
        <f>IF('Payments Export'!A9050="","",'Payments Export'!A9050)</f>
        <v/>
      </c>
      <c r="B9046" s="7" t="str">
        <f>IF('Payments Export'!A9050="","",'Payments Export'!B9050)</f>
        <v/>
      </c>
      <c r="C9046" s="7" t="str">
        <f>IF(IFERROR(VALUE('Payments Export'!H9050),'Payments Export'!H9050)&lt;&gt;0,IFERROR(VALUE('Payments Export'!H9050),'Payments Export'!H9050),"")</f>
        <v/>
      </c>
      <c r="D9046" s="7" t="str">
        <f>IF('Payments Export'!I9050="","",'Payments Export'!I9050)</f>
        <v/>
      </c>
      <c r="E9046" s="7" t="str">
        <f t="shared" si="282"/>
        <v/>
      </c>
      <c r="F9046" s="7" t="str">
        <f>IF('Payments Export'!A9050="","",'Payments Export'!N9050)</f>
        <v/>
      </c>
      <c r="G9046" s="7" t="str">
        <f>IF('Payments Export'!A9050="","",'Payments Export'!O9050)</f>
        <v/>
      </c>
      <c r="H9046" s="7" t="str">
        <f>IF('Payments Export'!B9050="","",G9046-F9046)</f>
        <v/>
      </c>
      <c r="I9046" s="3" t="str">
        <f>IF(C9046&lt;&gt;"",_xlfn.XLOOKUP(IFERROR(VALUE(C9046),C9046),'Items database'!A:A,'Items database'!B:B),(_xlfn.XLOOKUP(LEFT(E9046,3),Services,Services,"")))</f>
        <v/>
      </c>
      <c r="J9046" s="3" t="str">
        <f t="shared" si="283"/>
        <v/>
      </c>
    </row>
    <row r="9047" spans="1:10" x14ac:dyDescent="0.35">
      <c r="A9047" s="7" t="str">
        <f>IF('Payments Export'!A9051="","",'Payments Export'!A9051)</f>
        <v/>
      </c>
      <c r="B9047" s="7" t="str">
        <f>IF('Payments Export'!A9051="","",'Payments Export'!B9051)</f>
        <v/>
      </c>
      <c r="C9047" s="7" t="str">
        <f>IF(IFERROR(VALUE('Payments Export'!H9051),'Payments Export'!H9051)&lt;&gt;0,IFERROR(VALUE('Payments Export'!H9051),'Payments Export'!H9051),"")</f>
        <v/>
      </c>
      <c r="D9047" s="7" t="str">
        <f>IF('Payments Export'!I9051="","",'Payments Export'!I9051)</f>
        <v/>
      </c>
      <c r="E9047" s="7" t="str">
        <f t="shared" si="282"/>
        <v/>
      </c>
      <c r="F9047" s="7" t="str">
        <f>IF('Payments Export'!A9051="","",'Payments Export'!N9051)</f>
        <v/>
      </c>
      <c r="G9047" s="7" t="str">
        <f>IF('Payments Export'!A9051="","",'Payments Export'!O9051)</f>
        <v/>
      </c>
      <c r="H9047" s="7" t="str">
        <f>IF('Payments Export'!B9051="","",G9047-F9047)</f>
        <v/>
      </c>
      <c r="I9047" s="3" t="str">
        <f>IF(C9047&lt;&gt;"",_xlfn.XLOOKUP(IFERROR(VALUE(C9047),C9047),'Items database'!A:A,'Items database'!B:B),(_xlfn.XLOOKUP(LEFT(E9047,3),Services,Services,"")))</f>
        <v/>
      </c>
      <c r="J9047" s="3" t="str">
        <f t="shared" si="283"/>
        <v/>
      </c>
    </row>
    <row r="9048" spans="1:10" x14ac:dyDescent="0.35">
      <c r="A9048" s="7" t="str">
        <f>IF('Payments Export'!A9052="","",'Payments Export'!A9052)</f>
        <v/>
      </c>
      <c r="B9048" s="7" t="str">
        <f>IF('Payments Export'!A9052="","",'Payments Export'!B9052)</f>
        <v/>
      </c>
      <c r="C9048" s="7" t="str">
        <f>IF(IFERROR(VALUE('Payments Export'!H9052),'Payments Export'!H9052)&lt;&gt;0,IFERROR(VALUE('Payments Export'!H9052),'Payments Export'!H9052),"")</f>
        <v/>
      </c>
      <c r="D9048" s="7" t="str">
        <f>IF('Payments Export'!I9052="","",'Payments Export'!I9052)</f>
        <v/>
      </c>
      <c r="E9048" s="7" t="str">
        <f t="shared" si="282"/>
        <v/>
      </c>
      <c r="F9048" s="7" t="str">
        <f>IF('Payments Export'!A9052="","",'Payments Export'!N9052)</f>
        <v/>
      </c>
      <c r="G9048" s="7" t="str">
        <f>IF('Payments Export'!A9052="","",'Payments Export'!O9052)</f>
        <v/>
      </c>
      <c r="H9048" s="7" t="str">
        <f>IF('Payments Export'!B9052="","",G9048-F9048)</f>
        <v/>
      </c>
      <c r="I9048" s="3" t="str">
        <f>IF(C9048&lt;&gt;"",_xlfn.XLOOKUP(IFERROR(VALUE(C9048),C9048),'Items database'!A:A,'Items database'!B:B),(_xlfn.XLOOKUP(LEFT(E9048,3),Services,Services,"")))</f>
        <v/>
      </c>
      <c r="J9048" s="3" t="str">
        <f t="shared" si="283"/>
        <v/>
      </c>
    </row>
    <row r="9049" spans="1:10" x14ac:dyDescent="0.35">
      <c r="A9049" s="7" t="str">
        <f>IF('Payments Export'!A9053="","",'Payments Export'!A9053)</f>
        <v/>
      </c>
      <c r="B9049" s="7" t="str">
        <f>IF('Payments Export'!A9053="","",'Payments Export'!B9053)</f>
        <v/>
      </c>
      <c r="C9049" s="7" t="str">
        <f>IF(IFERROR(VALUE('Payments Export'!H9053),'Payments Export'!H9053)&lt;&gt;0,IFERROR(VALUE('Payments Export'!H9053),'Payments Export'!H9053),"")</f>
        <v/>
      </c>
      <c r="D9049" s="7" t="str">
        <f>IF('Payments Export'!I9053="","",'Payments Export'!I9053)</f>
        <v/>
      </c>
      <c r="E9049" s="7" t="str">
        <f t="shared" si="282"/>
        <v/>
      </c>
      <c r="F9049" s="7" t="str">
        <f>IF('Payments Export'!A9053="","",'Payments Export'!N9053)</f>
        <v/>
      </c>
      <c r="G9049" s="7" t="str">
        <f>IF('Payments Export'!A9053="","",'Payments Export'!O9053)</f>
        <v/>
      </c>
      <c r="H9049" s="7" t="str">
        <f>IF('Payments Export'!B9053="","",G9049-F9049)</f>
        <v/>
      </c>
      <c r="I9049" s="3" t="str">
        <f>IF(C9049&lt;&gt;"",_xlfn.XLOOKUP(IFERROR(VALUE(C9049),C9049),'Items database'!A:A,'Items database'!B:B),(_xlfn.XLOOKUP(LEFT(E9049,3),Services,Services,"")))</f>
        <v/>
      </c>
      <c r="J9049" s="3" t="str">
        <f t="shared" si="283"/>
        <v/>
      </c>
    </row>
    <row r="9050" spans="1:10" x14ac:dyDescent="0.35">
      <c r="A9050" s="7" t="str">
        <f>IF('Payments Export'!A9054="","",'Payments Export'!A9054)</f>
        <v/>
      </c>
      <c r="B9050" s="7" t="str">
        <f>IF('Payments Export'!A9054="","",'Payments Export'!B9054)</f>
        <v/>
      </c>
      <c r="C9050" s="7" t="str">
        <f>IF(IFERROR(VALUE('Payments Export'!H9054),'Payments Export'!H9054)&lt;&gt;0,IFERROR(VALUE('Payments Export'!H9054),'Payments Export'!H9054),"")</f>
        <v/>
      </c>
      <c r="D9050" s="7" t="str">
        <f>IF('Payments Export'!I9054="","",'Payments Export'!I9054)</f>
        <v/>
      </c>
      <c r="E9050" s="7" t="str">
        <f t="shared" si="282"/>
        <v/>
      </c>
      <c r="F9050" s="7" t="str">
        <f>IF('Payments Export'!A9054="","",'Payments Export'!N9054)</f>
        <v/>
      </c>
      <c r="G9050" s="7" t="str">
        <f>IF('Payments Export'!A9054="","",'Payments Export'!O9054)</f>
        <v/>
      </c>
      <c r="H9050" s="7" t="str">
        <f>IF('Payments Export'!B9054="","",G9050-F9050)</f>
        <v/>
      </c>
      <c r="I9050" s="3" t="str">
        <f>IF(C9050&lt;&gt;"",_xlfn.XLOOKUP(IFERROR(VALUE(C9050),C9050),'Items database'!A:A,'Items database'!B:B),(_xlfn.XLOOKUP(LEFT(E9050,3),Services,Services,"")))</f>
        <v/>
      </c>
      <c r="J9050" s="3" t="str">
        <f t="shared" si="283"/>
        <v/>
      </c>
    </row>
    <row r="9051" spans="1:10" x14ac:dyDescent="0.35">
      <c r="A9051" s="7" t="str">
        <f>IF('Payments Export'!A9055="","",'Payments Export'!A9055)</f>
        <v/>
      </c>
      <c r="B9051" s="7" t="str">
        <f>IF('Payments Export'!A9055="","",'Payments Export'!B9055)</f>
        <v/>
      </c>
      <c r="C9051" s="7" t="str">
        <f>IF(IFERROR(VALUE('Payments Export'!H9055),'Payments Export'!H9055)&lt;&gt;0,IFERROR(VALUE('Payments Export'!H9055),'Payments Export'!H9055),"")</f>
        <v/>
      </c>
      <c r="D9051" s="7" t="str">
        <f>IF('Payments Export'!I9055="","",'Payments Export'!I9055)</f>
        <v/>
      </c>
      <c r="E9051" s="7" t="str">
        <f t="shared" si="282"/>
        <v/>
      </c>
      <c r="F9051" s="7" t="str">
        <f>IF('Payments Export'!A9055="","",'Payments Export'!N9055)</f>
        <v/>
      </c>
      <c r="G9051" s="7" t="str">
        <f>IF('Payments Export'!A9055="","",'Payments Export'!O9055)</f>
        <v/>
      </c>
      <c r="H9051" s="7" t="str">
        <f>IF('Payments Export'!B9055="","",G9051-F9051)</f>
        <v/>
      </c>
      <c r="I9051" s="3" t="str">
        <f>IF(C9051&lt;&gt;"",_xlfn.XLOOKUP(IFERROR(VALUE(C9051),C9051),'Items database'!A:A,'Items database'!B:B),(_xlfn.XLOOKUP(LEFT(E9051,3),Services,Services,"")))</f>
        <v/>
      </c>
      <c r="J9051" s="3" t="str">
        <f t="shared" si="283"/>
        <v/>
      </c>
    </row>
    <row r="9052" spans="1:10" x14ac:dyDescent="0.35">
      <c r="A9052" s="7" t="str">
        <f>IF('Payments Export'!A9056="","",'Payments Export'!A9056)</f>
        <v/>
      </c>
      <c r="B9052" s="7" t="str">
        <f>IF('Payments Export'!A9056="","",'Payments Export'!B9056)</f>
        <v/>
      </c>
      <c r="C9052" s="7" t="str">
        <f>IF(IFERROR(VALUE('Payments Export'!H9056),'Payments Export'!H9056)&lt;&gt;0,IFERROR(VALUE('Payments Export'!H9056),'Payments Export'!H9056),"")</f>
        <v/>
      </c>
      <c r="D9052" s="7" t="str">
        <f>IF('Payments Export'!I9056="","",'Payments Export'!I9056)</f>
        <v/>
      </c>
      <c r="E9052" s="7" t="str">
        <f t="shared" si="282"/>
        <v/>
      </c>
      <c r="F9052" s="7" t="str">
        <f>IF('Payments Export'!A9056="","",'Payments Export'!N9056)</f>
        <v/>
      </c>
      <c r="G9052" s="7" t="str">
        <f>IF('Payments Export'!A9056="","",'Payments Export'!O9056)</f>
        <v/>
      </c>
      <c r="H9052" s="7" t="str">
        <f>IF('Payments Export'!B9056="","",G9052-F9052)</f>
        <v/>
      </c>
      <c r="I9052" s="3" t="str">
        <f>IF(C9052&lt;&gt;"",_xlfn.XLOOKUP(IFERROR(VALUE(C9052),C9052),'Items database'!A:A,'Items database'!B:B),(_xlfn.XLOOKUP(LEFT(E9052,3),Services,Services,"")))</f>
        <v/>
      </c>
      <c r="J9052" s="3" t="str">
        <f t="shared" si="283"/>
        <v/>
      </c>
    </row>
    <row r="9053" spans="1:10" x14ac:dyDescent="0.35">
      <c r="A9053" s="7" t="str">
        <f>IF('Payments Export'!A9057="","",'Payments Export'!A9057)</f>
        <v/>
      </c>
      <c r="B9053" s="7" t="str">
        <f>IF('Payments Export'!A9057="","",'Payments Export'!B9057)</f>
        <v/>
      </c>
      <c r="C9053" s="7" t="str">
        <f>IF(IFERROR(VALUE('Payments Export'!H9057),'Payments Export'!H9057)&lt;&gt;0,IFERROR(VALUE('Payments Export'!H9057),'Payments Export'!H9057),"")</f>
        <v/>
      </c>
      <c r="D9053" s="7" t="str">
        <f>IF('Payments Export'!I9057="","",'Payments Export'!I9057)</f>
        <v/>
      </c>
      <c r="E9053" s="7" t="str">
        <f t="shared" si="282"/>
        <v/>
      </c>
      <c r="F9053" s="7" t="str">
        <f>IF('Payments Export'!A9057="","",'Payments Export'!N9057)</f>
        <v/>
      </c>
      <c r="G9053" s="7" t="str">
        <f>IF('Payments Export'!A9057="","",'Payments Export'!O9057)</f>
        <v/>
      </c>
      <c r="H9053" s="7" t="str">
        <f>IF('Payments Export'!B9057="","",G9053-F9053)</f>
        <v/>
      </c>
      <c r="I9053" s="3" t="str">
        <f>IF(C9053&lt;&gt;"",_xlfn.XLOOKUP(IFERROR(VALUE(C9053),C9053),'Items database'!A:A,'Items database'!B:B),(_xlfn.XLOOKUP(LEFT(E9053,3),Services,Services,"")))</f>
        <v/>
      </c>
      <c r="J9053" s="3" t="str">
        <f t="shared" si="283"/>
        <v/>
      </c>
    </row>
    <row r="9054" spans="1:10" x14ac:dyDescent="0.35">
      <c r="A9054" s="7" t="str">
        <f>IF('Payments Export'!A9058="","",'Payments Export'!A9058)</f>
        <v/>
      </c>
      <c r="B9054" s="7" t="str">
        <f>IF('Payments Export'!A9058="","",'Payments Export'!B9058)</f>
        <v/>
      </c>
      <c r="C9054" s="7" t="str">
        <f>IF(IFERROR(VALUE('Payments Export'!H9058),'Payments Export'!H9058)&lt;&gt;0,IFERROR(VALUE('Payments Export'!H9058),'Payments Export'!H9058),"")</f>
        <v/>
      </c>
      <c r="D9054" s="7" t="str">
        <f>IF('Payments Export'!I9058="","",'Payments Export'!I9058)</f>
        <v/>
      </c>
      <c r="E9054" s="7" t="str">
        <f t="shared" si="282"/>
        <v/>
      </c>
      <c r="F9054" s="7" t="str">
        <f>IF('Payments Export'!A9058="","",'Payments Export'!N9058)</f>
        <v/>
      </c>
      <c r="G9054" s="7" t="str">
        <f>IF('Payments Export'!A9058="","",'Payments Export'!O9058)</f>
        <v/>
      </c>
      <c r="H9054" s="7" t="str">
        <f>IF('Payments Export'!B9058="","",G9054-F9054)</f>
        <v/>
      </c>
      <c r="I9054" s="3" t="str">
        <f>IF(C9054&lt;&gt;"",_xlfn.XLOOKUP(IFERROR(VALUE(C9054),C9054),'Items database'!A:A,'Items database'!B:B),(_xlfn.XLOOKUP(LEFT(E9054,3),Services,Services,"")))</f>
        <v/>
      </c>
      <c r="J9054" s="3" t="str">
        <f t="shared" si="283"/>
        <v/>
      </c>
    </row>
    <row r="9055" spans="1:10" x14ac:dyDescent="0.35">
      <c r="A9055" s="7" t="str">
        <f>IF('Payments Export'!A9059="","",'Payments Export'!A9059)</f>
        <v/>
      </c>
      <c r="B9055" s="7" t="str">
        <f>IF('Payments Export'!A9059="","",'Payments Export'!B9059)</f>
        <v/>
      </c>
      <c r="C9055" s="7" t="str">
        <f>IF(IFERROR(VALUE('Payments Export'!H9059),'Payments Export'!H9059)&lt;&gt;0,IFERROR(VALUE('Payments Export'!H9059),'Payments Export'!H9059),"")</f>
        <v/>
      </c>
      <c r="D9055" s="7" t="str">
        <f>IF('Payments Export'!I9059="","",'Payments Export'!I9059)</f>
        <v/>
      </c>
      <c r="E9055" s="7" t="str">
        <f t="shared" si="282"/>
        <v/>
      </c>
      <c r="F9055" s="7" t="str">
        <f>IF('Payments Export'!A9059="","",'Payments Export'!N9059)</f>
        <v/>
      </c>
      <c r="G9055" s="7" t="str">
        <f>IF('Payments Export'!A9059="","",'Payments Export'!O9059)</f>
        <v/>
      </c>
      <c r="H9055" s="7" t="str">
        <f>IF('Payments Export'!B9059="","",G9055-F9055)</f>
        <v/>
      </c>
      <c r="I9055" s="3" t="str">
        <f>IF(C9055&lt;&gt;"",_xlfn.XLOOKUP(IFERROR(VALUE(C9055),C9055),'Items database'!A:A,'Items database'!B:B),(_xlfn.XLOOKUP(LEFT(E9055,3),Services,Services,"")))</f>
        <v/>
      </c>
      <c r="J9055" s="3" t="str">
        <f t="shared" si="283"/>
        <v/>
      </c>
    </row>
    <row r="9056" spans="1:10" x14ac:dyDescent="0.35">
      <c r="A9056" s="7" t="str">
        <f>IF('Payments Export'!A9060="","",'Payments Export'!A9060)</f>
        <v/>
      </c>
      <c r="B9056" s="7" t="str">
        <f>IF('Payments Export'!A9060="","",'Payments Export'!B9060)</f>
        <v/>
      </c>
      <c r="C9056" s="7" t="str">
        <f>IF(IFERROR(VALUE('Payments Export'!H9060),'Payments Export'!H9060)&lt;&gt;0,IFERROR(VALUE('Payments Export'!H9060),'Payments Export'!H9060),"")</f>
        <v/>
      </c>
      <c r="D9056" s="7" t="str">
        <f>IF('Payments Export'!I9060="","",'Payments Export'!I9060)</f>
        <v/>
      </c>
      <c r="E9056" s="7" t="str">
        <f t="shared" si="282"/>
        <v/>
      </c>
      <c r="F9056" s="7" t="str">
        <f>IF('Payments Export'!A9060="","",'Payments Export'!N9060)</f>
        <v/>
      </c>
      <c r="G9056" s="7" t="str">
        <f>IF('Payments Export'!A9060="","",'Payments Export'!O9060)</f>
        <v/>
      </c>
      <c r="H9056" s="7" t="str">
        <f>IF('Payments Export'!B9060="","",G9056-F9056)</f>
        <v/>
      </c>
      <c r="I9056" s="3" t="str">
        <f>IF(C9056&lt;&gt;"",_xlfn.XLOOKUP(IFERROR(VALUE(C9056),C9056),'Items database'!A:A,'Items database'!B:B),(_xlfn.XLOOKUP(LEFT(E9056,3),Services,Services,"")))</f>
        <v/>
      </c>
      <c r="J9056" s="3" t="str">
        <f t="shared" si="283"/>
        <v/>
      </c>
    </row>
    <row r="9057" spans="1:10" x14ac:dyDescent="0.35">
      <c r="A9057" s="7" t="str">
        <f>IF('Payments Export'!A9061="","",'Payments Export'!A9061)</f>
        <v/>
      </c>
      <c r="B9057" s="7" t="str">
        <f>IF('Payments Export'!A9061="","",'Payments Export'!B9061)</f>
        <v/>
      </c>
      <c r="C9057" s="7" t="str">
        <f>IF(IFERROR(VALUE('Payments Export'!H9061),'Payments Export'!H9061)&lt;&gt;0,IFERROR(VALUE('Payments Export'!H9061),'Payments Export'!H9061),"")</f>
        <v/>
      </c>
      <c r="D9057" s="7" t="str">
        <f>IF('Payments Export'!I9061="","",'Payments Export'!I9061)</f>
        <v/>
      </c>
      <c r="E9057" s="7" t="str">
        <f t="shared" si="282"/>
        <v/>
      </c>
      <c r="F9057" s="7" t="str">
        <f>IF('Payments Export'!A9061="","",'Payments Export'!N9061)</f>
        <v/>
      </c>
      <c r="G9057" s="7" t="str">
        <f>IF('Payments Export'!A9061="","",'Payments Export'!O9061)</f>
        <v/>
      </c>
      <c r="H9057" s="7" t="str">
        <f>IF('Payments Export'!B9061="","",G9057-F9057)</f>
        <v/>
      </c>
      <c r="I9057" s="3" t="str">
        <f>IF(C9057&lt;&gt;"",_xlfn.XLOOKUP(IFERROR(VALUE(C9057),C9057),'Items database'!A:A,'Items database'!B:B),(_xlfn.XLOOKUP(LEFT(E9057,3),Services,Services,"")))</f>
        <v/>
      </c>
      <c r="J9057" s="3" t="str">
        <f t="shared" si="283"/>
        <v/>
      </c>
    </row>
    <row r="9058" spans="1:10" x14ac:dyDescent="0.35">
      <c r="A9058" s="7" t="str">
        <f>IF('Payments Export'!A9062="","",'Payments Export'!A9062)</f>
        <v/>
      </c>
      <c r="B9058" s="7" t="str">
        <f>IF('Payments Export'!A9062="","",'Payments Export'!B9062)</f>
        <v/>
      </c>
      <c r="C9058" s="7" t="str">
        <f>IF(IFERROR(VALUE('Payments Export'!H9062),'Payments Export'!H9062)&lt;&gt;0,IFERROR(VALUE('Payments Export'!H9062),'Payments Export'!H9062),"")</f>
        <v/>
      </c>
      <c r="D9058" s="7" t="str">
        <f>IF('Payments Export'!I9062="","",'Payments Export'!I9062)</f>
        <v/>
      </c>
      <c r="E9058" s="7" t="str">
        <f t="shared" si="282"/>
        <v/>
      </c>
      <c r="F9058" s="7" t="str">
        <f>IF('Payments Export'!A9062="","",'Payments Export'!N9062)</f>
        <v/>
      </c>
      <c r="G9058" s="7" t="str">
        <f>IF('Payments Export'!A9062="","",'Payments Export'!O9062)</f>
        <v/>
      </c>
      <c r="H9058" s="7" t="str">
        <f>IF('Payments Export'!B9062="","",G9058-F9058)</f>
        <v/>
      </c>
      <c r="I9058" s="3" t="str">
        <f>IF(C9058&lt;&gt;"",_xlfn.XLOOKUP(IFERROR(VALUE(C9058),C9058),'Items database'!A:A,'Items database'!B:B),(_xlfn.XLOOKUP(LEFT(E9058,3),Services,Services,"")))</f>
        <v/>
      </c>
      <c r="J9058" s="3" t="str">
        <f t="shared" si="283"/>
        <v/>
      </c>
    </row>
    <row r="9059" spans="1:10" x14ac:dyDescent="0.35">
      <c r="A9059" s="7" t="str">
        <f>IF('Payments Export'!A9063="","",'Payments Export'!A9063)</f>
        <v/>
      </c>
      <c r="B9059" s="7" t="str">
        <f>IF('Payments Export'!A9063="","",'Payments Export'!B9063)</f>
        <v/>
      </c>
      <c r="C9059" s="7" t="str">
        <f>IF(IFERROR(VALUE('Payments Export'!H9063),'Payments Export'!H9063)&lt;&gt;0,IFERROR(VALUE('Payments Export'!H9063),'Payments Export'!H9063),"")</f>
        <v/>
      </c>
      <c r="D9059" s="7" t="str">
        <f>IF('Payments Export'!I9063="","",'Payments Export'!I9063)</f>
        <v/>
      </c>
      <c r="E9059" s="7" t="str">
        <f t="shared" si="282"/>
        <v/>
      </c>
      <c r="F9059" s="7" t="str">
        <f>IF('Payments Export'!A9063="","",'Payments Export'!N9063)</f>
        <v/>
      </c>
      <c r="G9059" s="7" t="str">
        <f>IF('Payments Export'!A9063="","",'Payments Export'!O9063)</f>
        <v/>
      </c>
      <c r="H9059" s="7" t="str">
        <f>IF('Payments Export'!B9063="","",G9059-F9059)</f>
        <v/>
      </c>
      <c r="I9059" s="3" t="str">
        <f>IF(C9059&lt;&gt;"",_xlfn.XLOOKUP(IFERROR(VALUE(C9059),C9059),'Items database'!A:A,'Items database'!B:B),(_xlfn.XLOOKUP(LEFT(E9059,3),Services,Services,"")))</f>
        <v/>
      </c>
      <c r="J9059" s="3" t="str">
        <f t="shared" si="283"/>
        <v/>
      </c>
    </row>
    <row r="9060" spans="1:10" x14ac:dyDescent="0.35">
      <c r="A9060" s="7" t="str">
        <f>IF('Payments Export'!A9064="","",'Payments Export'!A9064)</f>
        <v/>
      </c>
      <c r="B9060" s="7" t="str">
        <f>IF('Payments Export'!A9064="","",'Payments Export'!B9064)</f>
        <v/>
      </c>
      <c r="C9060" s="7" t="str">
        <f>IF(IFERROR(VALUE('Payments Export'!H9064),'Payments Export'!H9064)&lt;&gt;0,IFERROR(VALUE('Payments Export'!H9064),'Payments Export'!H9064),"")</f>
        <v/>
      </c>
      <c r="D9060" s="7" t="str">
        <f>IF('Payments Export'!I9064="","",'Payments Export'!I9064)</f>
        <v/>
      </c>
      <c r="E9060" s="7" t="str">
        <f t="shared" si="282"/>
        <v/>
      </c>
      <c r="F9060" s="7" t="str">
        <f>IF('Payments Export'!A9064="","",'Payments Export'!N9064)</f>
        <v/>
      </c>
      <c r="G9060" s="7" t="str">
        <f>IF('Payments Export'!A9064="","",'Payments Export'!O9064)</f>
        <v/>
      </c>
      <c r="H9060" s="7" t="str">
        <f>IF('Payments Export'!B9064="","",G9060-F9060)</f>
        <v/>
      </c>
      <c r="I9060" s="3" t="str">
        <f>IF(C9060&lt;&gt;"",_xlfn.XLOOKUP(IFERROR(VALUE(C9060),C9060),'Items database'!A:A,'Items database'!B:B),(_xlfn.XLOOKUP(LEFT(E9060,3),Services,Services,"")))</f>
        <v/>
      </c>
      <c r="J9060" s="3" t="str">
        <f t="shared" si="283"/>
        <v/>
      </c>
    </row>
    <row r="9061" spans="1:10" x14ac:dyDescent="0.35">
      <c r="A9061" s="7" t="str">
        <f>IF('Payments Export'!A9065="","",'Payments Export'!A9065)</f>
        <v/>
      </c>
      <c r="B9061" s="7" t="str">
        <f>IF('Payments Export'!A9065="","",'Payments Export'!B9065)</f>
        <v/>
      </c>
      <c r="C9061" s="7" t="str">
        <f>IF(IFERROR(VALUE('Payments Export'!H9065),'Payments Export'!H9065)&lt;&gt;0,IFERROR(VALUE('Payments Export'!H9065),'Payments Export'!H9065),"")</f>
        <v/>
      </c>
      <c r="D9061" s="7" t="str">
        <f>IF('Payments Export'!I9065="","",'Payments Export'!I9065)</f>
        <v/>
      </c>
      <c r="E9061" s="7" t="str">
        <f t="shared" si="282"/>
        <v/>
      </c>
      <c r="F9061" s="7" t="str">
        <f>IF('Payments Export'!A9065="","",'Payments Export'!N9065)</f>
        <v/>
      </c>
      <c r="G9061" s="7" t="str">
        <f>IF('Payments Export'!A9065="","",'Payments Export'!O9065)</f>
        <v/>
      </c>
      <c r="H9061" s="7" t="str">
        <f>IF('Payments Export'!B9065="","",G9061-F9061)</f>
        <v/>
      </c>
      <c r="I9061" s="3" t="str">
        <f>IF(C9061&lt;&gt;"",_xlfn.XLOOKUP(IFERROR(VALUE(C9061),C9061),'Items database'!A:A,'Items database'!B:B),(_xlfn.XLOOKUP(LEFT(E9061,3),Services,Services,"")))</f>
        <v/>
      </c>
      <c r="J9061" s="3" t="str">
        <f t="shared" si="283"/>
        <v/>
      </c>
    </row>
    <row r="9062" spans="1:10" x14ac:dyDescent="0.35">
      <c r="A9062" s="7" t="str">
        <f>IF('Payments Export'!A9066="","",'Payments Export'!A9066)</f>
        <v/>
      </c>
      <c r="B9062" s="7" t="str">
        <f>IF('Payments Export'!A9066="","",'Payments Export'!B9066)</f>
        <v/>
      </c>
      <c r="C9062" s="7" t="str">
        <f>IF(IFERROR(VALUE('Payments Export'!H9066),'Payments Export'!H9066)&lt;&gt;0,IFERROR(VALUE('Payments Export'!H9066),'Payments Export'!H9066),"")</f>
        <v/>
      </c>
      <c r="D9062" s="7" t="str">
        <f>IF('Payments Export'!I9066="","",'Payments Export'!I9066)</f>
        <v/>
      </c>
      <c r="E9062" s="7" t="str">
        <f t="shared" si="282"/>
        <v/>
      </c>
      <c r="F9062" s="7" t="str">
        <f>IF('Payments Export'!A9066="","",'Payments Export'!N9066)</f>
        <v/>
      </c>
      <c r="G9062" s="7" t="str">
        <f>IF('Payments Export'!A9066="","",'Payments Export'!O9066)</f>
        <v/>
      </c>
      <c r="H9062" s="7" t="str">
        <f>IF('Payments Export'!B9066="","",G9062-F9062)</f>
        <v/>
      </c>
      <c r="I9062" s="3" t="str">
        <f>IF(C9062&lt;&gt;"",_xlfn.XLOOKUP(IFERROR(VALUE(C9062),C9062),'Items database'!A:A,'Items database'!B:B),(_xlfn.XLOOKUP(LEFT(E9062,3),Services,Services,"")))</f>
        <v/>
      </c>
      <c r="J9062" s="3" t="str">
        <f t="shared" si="283"/>
        <v/>
      </c>
    </row>
    <row r="9063" spans="1:10" x14ac:dyDescent="0.35">
      <c r="A9063" s="7" t="str">
        <f>IF('Payments Export'!A9067="","",'Payments Export'!A9067)</f>
        <v/>
      </c>
      <c r="B9063" s="7" t="str">
        <f>IF('Payments Export'!A9067="","",'Payments Export'!B9067)</f>
        <v/>
      </c>
      <c r="C9063" s="7" t="str">
        <f>IF(IFERROR(VALUE('Payments Export'!H9067),'Payments Export'!H9067)&lt;&gt;0,IFERROR(VALUE('Payments Export'!H9067),'Payments Export'!H9067),"")</f>
        <v/>
      </c>
      <c r="D9063" s="7" t="str">
        <f>IF('Payments Export'!I9067="","",'Payments Export'!I9067)</f>
        <v/>
      </c>
      <c r="E9063" s="7" t="str">
        <f t="shared" si="282"/>
        <v/>
      </c>
      <c r="F9063" s="7" t="str">
        <f>IF('Payments Export'!A9067="","",'Payments Export'!N9067)</f>
        <v/>
      </c>
      <c r="G9063" s="7" t="str">
        <f>IF('Payments Export'!A9067="","",'Payments Export'!O9067)</f>
        <v/>
      </c>
      <c r="H9063" s="7" t="str">
        <f>IF('Payments Export'!B9067="","",G9063-F9063)</f>
        <v/>
      </c>
      <c r="I9063" s="3" t="str">
        <f>IF(C9063&lt;&gt;"",_xlfn.XLOOKUP(IFERROR(VALUE(C9063),C9063),'Items database'!A:A,'Items database'!B:B),(_xlfn.XLOOKUP(LEFT(E9063,3),Services,Services,"")))</f>
        <v/>
      </c>
      <c r="J9063" s="3" t="str">
        <f t="shared" si="283"/>
        <v/>
      </c>
    </row>
    <row r="9064" spans="1:10" x14ac:dyDescent="0.35">
      <c r="A9064" s="7" t="str">
        <f>IF('Payments Export'!A9068="","",'Payments Export'!A9068)</f>
        <v/>
      </c>
      <c r="B9064" s="7" t="str">
        <f>IF('Payments Export'!A9068="","",'Payments Export'!B9068)</f>
        <v/>
      </c>
      <c r="C9064" s="7" t="str">
        <f>IF(IFERROR(VALUE('Payments Export'!H9068),'Payments Export'!H9068)&lt;&gt;0,IFERROR(VALUE('Payments Export'!H9068),'Payments Export'!H9068),"")</f>
        <v/>
      </c>
      <c r="D9064" s="7" t="str">
        <f>IF('Payments Export'!I9068="","",'Payments Export'!I9068)</f>
        <v/>
      </c>
      <c r="E9064" s="7" t="str">
        <f t="shared" si="282"/>
        <v/>
      </c>
      <c r="F9064" s="7" t="str">
        <f>IF('Payments Export'!A9068="","",'Payments Export'!N9068)</f>
        <v/>
      </c>
      <c r="G9064" s="7" t="str">
        <f>IF('Payments Export'!A9068="","",'Payments Export'!O9068)</f>
        <v/>
      </c>
      <c r="H9064" s="7" t="str">
        <f>IF('Payments Export'!B9068="","",G9064-F9064)</f>
        <v/>
      </c>
      <c r="I9064" s="3" t="str">
        <f>IF(C9064&lt;&gt;"",_xlfn.XLOOKUP(IFERROR(VALUE(C9064),C9064),'Items database'!A:A,'Items database'!B:B),(_xlfn.XLOOKUP(LEFT(E9064,3),Services,Services,"")))</f>
        <v/>
      </c>
      <c r="J9064" s="3" t="str">
        <f t="shared" si="283"/>
        <v/>
      </c>
    </row>
    <row r="9065" spans="1:10" x14ac:dyDescent="0.35">
      <c r="A9065" s="7" t="str">
        <f>IF('Payments Export'!A9069="","",'Payments Export'!A9069)</f>
        <v/>
      </c>
      <c r="B9065" s="7" t="str">
        <f>IF('Payments Export'!A9069="","",'Payments Export'!B9069)</f>
        <v/>
      </c>
      <c r="C9065" s="7" t="str">
        <f>IF(IFERROR(VALUE('Payments Export'!H9069),'Payments Export'!H9069)&lt;&gt;0,IFERROR(VALUE('Payments Export'!H9069),'Payments Export'!H9069),"")</f>
        <v/>
      </c>
      <c r="D9065" s="7" t="str">
        <f>IF('Payments Export'!I9069="","",'Payments Export'!I9069)</f>
        <v/>
      </c>
      <c r="E9065" s="7" t="str">
        <f t="shared" si="282"/>
        <v/>
      </c>
      <c r="F9065" s="7" t="str">
        <f>IF('Payments Export'!A9069="","",'Payments Export'!N9069)</f>
        <v/>
      </c>
      <c r="G9065" s="7" t="str">
        <f>IF('Payments Export'!A9069="","",'Payments Export'!O9069)</f>
        <v/>
      </c>
      <c r="H9065" s="7" t="str">
        <f>IF('Payments Export'!B9069="","",G9065-F9065)</f>
        <v/>
      </c>
      <c r="I9065" s="3" t="str">
        <f>IF(C9065&lt;&gt;"",_xlfn.XLOOKUP(IFERROR(VALUE(C9065),C9065),'Items database'!A:A,'Items database'!B:B),(_xlfn.XLOOKUP(LEFT(E9065,3),Services,Services,"")))</f>
        <v/>
      </c>
      <c r="J9065" s="3" t="str">
        <f t="shared" si="283"/>
        <v/>
      </c>
    </row>
    <row r="9066" spans="1:10" x14ac:dyDescent="0.35">
      <c r="A9066" s="7" t="str">
        <f>IF('Payments Export'!A9070="","",'Payments Export'!A9070)</f>
        <v/>
      </c>
      <c r="B9066" s="7" t="str">
        <f>IF('Payments Export'!A9070="","",'Payments Export'!B9070)</f>
        <v/>
      </c>
      <c r="C9066" s="7" t="str">
        <f>IF(IFERROR(VALUE('Payments Export'!H9070),'Payments Export'!H9070)&lt;&gt;0,IFERROR(VALUE('Payments Export'!H9070),'Payments Export'!H9070),"")</f>
        <v/>
      </c>
      <c r="D9066" s="7" t="str">
        <f>IF('Payments Export'!I9070="","",'Payments Export'!I9070)</f>
        <v/>
      </c>
      <c r="E9066" s="7" t="str">
        <f t="shared" si="282"/>
        <v/>
      </c>
      <c r="F9066" s="7" t="str">
        <f>IF('Payments Export'!A9070="","",'Payments Export'!N9070)</f>
        <v/>
      </c>
      <c r="G9066" s="7" t="str">
        <f>IF('Payments Export'!A9070="","",'Payments Export'!O9070)</f>
        <v/>
      </c>
      <c r="H9066" s="7" t="str">
        <f>IF('Payments Export'!B9070="","",G9066-F9066)</f>
        <v/>
      </c>
      <c r="I9066" s="3" t="str">
        <f>IF(C9066&lt;&gt;"",_xlfn.XLOOKUP(IFERROR(VALUE(C9066),C9066),'Items database'!A:A,'Items database'!B:B),(_xlfn.XLOOKUP(LEFT(E9066,3),Services,Services,"")))</f>
        <v/>
      </c>
      <c r="J9066" s="3" t="str">
        <f t="shared" si="283"/>
        <v/>
      </c>
    </row>
    <row r="9067" spans="1:10" x14ac:dyDescent="0.35">
      <c r="A9067" s="7" t="str">
        <f>IF('Payments Export'!A9071="","",'Payments Export'!A9071)</f>
        <v/>
      </c>
      <c r="B9067" s="7" t="str">
        <f>IF('Payments Export'!A9071="","",'Payments Export'!B9071)</f>
        <v/>
      </c>
      <c r="C9067" s="7" t="str">
        <f>IF(IFERROR(VALUE('Payments Export'!H9071),'Payments Export'!H9071)&lt;&gt;0,IFERROR(VALUE('Payments Export'!H9071),'Payments Export'!H9071),"")</f>
        <v/>
      </c>
      <c r="D9067" s="7" t="str">
        <f>IF('Payments Export'!I9071="","",'Payments Export'!I9071)</f>
        <v/>
      </c>
      <c r="E9067" s="7" t="str">
        <f t="shared" si="282"/>
        <v/>
      </c>
      <c r="F9067" s="7" t="str">
        <f>IF('Payments Export'!A9071="","",'Payments Export'!N9071)</f>
        <v/>
      </c>
      <c r="G9067" s="7" t="str">
        <f>IF('Payments Export'!A9071="","",'Payments Export'!O9071)</f>
        <v/>
      </c>
      <c r="H9067" s="7" t="str">
        <f>IF('Payments Export'!B9071="","",G9067-F9067)</f>
        <v/>
      </c>
      <c r="I9067" s="3" t="str">
        <f>IF(C9067&lt;&gt;"",_xlfn.XLOOKUP(IFERROR(VALUE(C9067),C9067),'Items database'!A:A,'Items database'!B:B),(_xlfn.XLOOKUP(LEFT(E9067,3),Services,Services,"")))</f>
        <v/>
      </c>
      <c r="J9067" s="3" t="str">
        <f t="shared" si="283"/>
        <v/>
      </c>
    </row>
    <row r="9068" spans="1:10" x14ac:dyDescent="0.35">
      <c r="A9068" s="7" t="str">
        <f>IF('Payments Export'!A9072="","",'Payments Export'!A9072)</f>
        <v/>
      </c>
      <c r="B9068" s="7" t="str">
        <f>IF('Payments Export'!A9072="","",'Payments Export'!B9072)</f>
        <v/>
      </c>
      <c r="C9068" s="7" t="str">
        <f>IF(IFERROR(VALUE('Payments Export'!H9072),'Payments Export'!H9072)&lt;&gt;0,IFERROR(VALUE('Payments Export'!H9072),'Payments Export'!H9072),"")</f>
        <v/>
      </c>
      <c r="D9068" s="7" t="str">
        <f>IF('Payments Export'!I9072="","",'Payments Export'!I9072)</f>
        <v/>
      </c>
      <c r="E9068" s="7" t="str">
        <f t="shared" si="282"/>
        <v/>
      </c>
      <c r="F9068" s="7" t="str">
        <f>IF('Payments Export'!A9072="","",'Payments Export'!N9072)</f>
        <v/>
      </c>
      <c r="G9068" s="7" t="str">
        <f>IF('Payments Export'!A9072="","",'Payments Export'!O9072)</f>
        <v/>
      </c>
      <c r="H9068" s="7" t="str">
        <f>IF('Payments Export'!B9072="","",G9068-F9068)</f>
        <v/>
      </c>
      <c r="I9068" s="3" t="str">
        <f>IF(C9068&lt;&gt;"",_xlfn.XLOOKUP(IFERROR(VALUE(C9068),C9068),'Items database'!A:A,'Items database'!B:B),(_xlfn.XLOOKUP(LEFT(E9068,3),Services,Services,"")))</f>
        <v/>
      </c>
      <c r="J9068" s="3" t="str">
        <f t="shared" si="283"/>
        <v/>
      </c>
    </row>
    <row r="9069" spans="1:10" x14ac:dyDescent="0.35">
      <c r="A9069" s="7" t="str">
        <f>IF('Payments Export'!A9073="","",'Payments Export'!A9073)</f>
        <v/>
      </c>
      <c r="B9069" s="7" t="str">
        <f>IF('Payments Export'!A9073="","",'Payments Export'!B9073)</f>
        <v/>
      </c>
      <c r="C9069" s="7" t="str">
        <f>IF(IFERROR(VALUE('Payments Export'!H9073),'Payments Export'!H9073)&lt;&gt;0,IFERROR(VALUE('Payments Export'!H9073),'Payments Export'!H9073),"")</f>
        <v/>
      </c>
      <c r="D9069" s="7" t="str">
        <f>IF('Payments Export'!I9073="","",'Payments Export'!I9073)</f>
        <v/>
      </c>
      <c r="E9069" s="7" t="str">
        <f t="shared" si="282"/>
        <v/>
      </c>
      <c r="F9069" s="7" t="str">
        <f>IF('Payments Export'!A9073="","",'Payments Export'!N9073)</f>
        <v/>
      </c>
      <c r="G9069" s="7" t="str">
        <f>IF('Payments Export'!A9073="","",'Payments Export'!O9073)</f>
        <v/>
      </c>
      <c r="H9069" s="7" t="str">
        <f>IF('Payments Export'!B9073="","",G9069-F9069)</f>
        <v/>
      </c>
      <c r="I9069" s="3" t="str">
        <f>IF(C9069&lt;&gt;"",_xlfn.XLOOKUP(IFERROR(VALUE(C9069),C9069),'Items database'!A:A,'Items database'!B:B),(_xlfn.XLOOKUP(LEFT(E9069,3),Services,Services,"")))</f>
        <v/>
      </c>
      <c r="J9069" s="3" t="str">
        <f t="shared" si="283"/>
        <v/>
      </c>
    </row>
    <row r="9070" spans="1:10" x14ac:dyDescent="0.35">
      <c r="A9070" s="7" t="str">
        <f>IF('Payments Export'!A9074="","",'Payments Export'!A9074)</f>
        <v/>
      </c>
      <c r="B9070" s="7" t="str">
        <f>IF('Payments Export'!A9074="","",'Payments Export'!B9074)</f>
        <v/>
      </c>
      <c r="C9070" s="7" t="str">
        <f>IF(IFERROR(VALUE('Payments Export'!H9074),'Payments Export'!H9074)&lt;&gt;0,IFERROR(VALUE('Payments Export'!H9074),'Payments Export'!H9074),"")</f>
        <v/>
      </c>
      <c r="D9070" s="7" t="str">
        <f>IF('Payments Export'!I9074="","",'Payments Export'!I9074)</f>
        <v/>
      </c>
      <c r="E9070" s="7" t="str">
        <f t="shared" si="282"/>
        <v/>
      </c>
      <c r="F9070" s="7" t="str">
        <f>IF('Payments Export'!A9074="","",'Payments Export'!N9074)</f>
        <v/>
      </c>
      <c r="G9070" s="7" t="str">
        <f>IF('Payments Export'!A9074="","",'Payments Export'!O9074)</f>
        <v/>
      </c>
      <c r="H9070" s="7" t="str">
        <f>IF('Payments Export'!B9074="","",G9070-F9070)</f>
        <v/>
      </c>
      <c r="I9070" s="3" t="str">
        <f>IF(C9070&lt;&gt;"",_xlfn.XLOOKUP(IFERROR(VALUE(C9070),C9070),'Items database'!A:A,'Items database'!B:B),(_xlfn.XLOOKUP(LEFT(E9070,3),Services,Services,"")))</f>
        <v/>
      </c>
      <c r="J9070" s="3" t="str">
        <f t="shared" si="283"/>
        <v/>
      </c>
    </row>
    <row r="9071" spans="1:10" x14ac:dyDescent="0.35">
      <c r="A9071" s="7" t="str">
        <f>IF('Payments Export'!A9075="","",'Payments Export'!A9075)</f>
        <v/>
      </c>
      <c r="B9071" s="7" t="str">
        <f>IF('Payments Export'!A9075="","",'Payments Export'!B9075)</f>
        <v/>
      </c>
      <c r="C9071" s="7" t="str">
        <f>IF(IFERROR(VALUE('Payments Export'!H9075),'Payments Export'!H9075)&lt;&gt;0,IFERROR(VALUE('Payments Export'!H9075),'Payments Export'!H9075),"")</f>
        <v/>
      </c>
      <c r="D9071" s="7" t="str">
        <f>IF('Payments Export'!I9075="","",'Payments Export'!I9075)</f>
        <v/>
      </c>
      <c r="E9071" s="7" t="str">
        <f t="shared" si="282"/>
        <v/>
      </c>
      <c r="F9071" s="7" t="str">
        <f>IF('Payments Export'!A9075="","",'Payments Export'!N9075)</f>
        <v/>
      </c>
      <c r="G9071" s="7" t="str">
        <f>IF('Payments Export'!A9075="","",'Payments Export'!O9075)</f>
        <v/>
      </c>
      <c r="H9071" s="7" t="str">
        <f>IF('Payments Export'!B9075="","",G9071-F9071)</f>
        <v/>
      </c>
      <c r="I9071" s="3" t="str">
        <f>IF(C9071&lt;&gt;"",_xlfn.XLOOKUP(IFERROR(VALUE(C9071),C9071),'Items database'!A:A,'Items database'!B:B),(_xlfn.XLOOKUP(LEFT(E9071,3),Services,Services,"")))</f>
        <v/>
      </c>
      <c r="J9071" s="3" t="str">
        <f t="shared" si="283"/>
        <v/>
      </c>
    </row>
    <row r="9072" spans="1:10" x14ac:dyDescent="0.35">
      <c r="A9072" s="7" t="str">
        <f>IF('Payments Export'!A9076="","",'Payments Export'!A9076)</f>
        <v/>
      </c>
      <c r="B9072" s="7" t="str">
        <f>IF('Payments Export'!A9076="","",'Payments Export'!B9076)</f>
        <v/>
      </c>
      <c r="C9072" s="7" t="str">
        <f>IF(IFERROR(VALUE('Payments Export'!H9076),'Payments Export'!H9076)&lt;&gt;0,IFERROR(VALUE('Payments Export'!H9076),'Payments Export'!H9076),"")</f>
        <v/>
      </c>
      <c r="D9072" s="7" t="str">
        <f>IF('Payments Export'!I9076="","",'Payments Export'!I9076)</f>
        <v/>
      </c>
      <c r="E9072" s="7" t="str">
        <f t="shared" si="282"/>
        <v/>
      </c>
      <c r="F9072" s="7" t="str">
        <f>IF('Payments Export'!A9076="","",'Payments Export'!N9076)</f>
        <v/>
      </c>
      <c r="G9072" s="7" t="str">
        <f>IF('Payments Export'!A9076="","",'Payments Export'!O9076)</f>
        <v/>
      </c>
      <c r="H9072" s="7" t="str">
        <f>IF('Payments Export'!B9076="","",G9072-F9072)</f>
        <v/>
      </c>
      <c r="I9072" s="3" t="str">
        <f>IF(C9072&lt;&gt;"",_xlfn.XLOOKUP(IFERROR(VALUE(C9072),C9072),'Items database'!A:A,'Items database'!B:B),(_xlfn.XLOOKUP(LEFT(E9072,3),Services,Services,"")))</f>
        <v/>
      </c>
      <c r="J9072" s="3" t="str">
        <f t="shared" si="283"/>
        <v/>
      </c>
    </row>
    <row r="9073" spans="1:10" x14ac:dyDescent="0.35">
      <c r="A9073" s="7" t="str">
        <f>IF('Payments Export'!A9077="","",'Payments Export'!A9077)</f>
        <v/>
      </c>
      <c r="B9073" s="7" t="str">
        <f>IF('Payments Export'!A9077="","",'Payments Export'!B9077)</f>
        <v/>
      </c>
      <c r="C9073" s="7" t="str">
        <f>IF(IFERROR(VALUE('Payments Export'!H9077),'Payments Export'!H9077)&lt;&gt;0,IFERROR(VALUE('Payments Export'!H9077),'Payments Export'!H9077),"")</f>
        <v/>
      </c>
      <c r="D9073" s="7" t="str">
        <f>IF('Payments Export'!I9077="","",'Payments Export'!I9077)</f>
        <v/>
      </c>
      <c r="E9073" s="7" t="str">
        <f t="shared" si="282"/>
        <v/>
      </c>
      <c r="F9073" s="7" t="str">
        <f>IF('Payments Export'!A9077="","",'Payments Export'!N9077)</f>
        <v/>
      </c>
      <c r="G9073" s="7" t="str">
        <f>IF('Payments Export'!A9077="","",'Payments Export'!O9077)</f>
        <v/>
      </c>
      <c r="H9073" s="7" t="str">
        <f>IF('Payments Export'!B9077="","",G9073-F9073)</f>
        <v/>
      </c>
      <c r="I9073" s="3" t="str">
        <f>IF(C9073&lt;&gt;"",_xlfn.XLOOKUP(IFERROR(VALUE(C9073),C9073),'Items database'!A:A,'Items database'!B:B),(_xlfn.XLOOKUP(LEFT(E9073,3),Services,Services,"")))</f>
        <v/>
      </c>
      <c r="J9073" s="3" t="str">
        <f t="shared" si="283"/>
        <v/>
      </c>
    </row>
    <row r="9074" spans="1:10" x14ac:dyDescent="0.35">
      <c r="A9074" s="7" t="str">
        <f>IF('Payments Export'!A9078="","",'Payments Export'!A9078)</f>
        <v/>
      </c>
      <c r="B9074" s="7" t="str">
        <f>IF('Payments Export'!A9078="","",'Payments Export'!B9078)</f>
        <v/>
      </c>
      <c r="C9074" s="7" t="str">
        <f>IF(IFERROR(VALUE('Payments Export'!H9078),'Payments Export'!H9078)&lt;&gt;0,IFERROR(VALUE('Payments Export'!H9078),'Payments Export'!H9078),"")</f>
        <v/>
      </c>
      <c r="D9074" s="7" t="str">
        <f>IF('Payments Export'!I9078="","",'Payments Export'!I9078)</f>
        <v/>
      </c>
      <c r="E9074" s="7" t="str">
        <f t="shared" si="282"/>
        <v/>
      </c>
      <c r="F9074" s="7" t="str">
        <f>IF('Payments Export'!A9078="","",'Payments Export'!N9078)</f>
        <v/>
      </c>
      <c r="G9074" s="7" t="str">
        <f>IF('Payments Export'!A9078="","",'Payments Export'!O9078)</f>
        <v/>
      </c>
      <c r="H9074" s="7" t="str">
        <f>IF('Payments Export'!B9078="","",G9074-F9074)</f>
        <v/>
      </c>
      <c r="I9074" s="3" t="str">
        <f>IF(C9074&lt;&gt;"",_xlfn.XLOOKUP(IFERROR(VALUE(C9074),C9074),'Items database'!A:A,'Items database'!B:B),(_xlfn.XLOOKUP(LEFT(E9074,3),Services,Services,"")))</f>
        <v/>
      </c>
      <c r="J9074" s="3" t="str">
        <f t="shared" si="283"/>
        <v/>
      </c>
    </row>
    <row r="9075" spans="1:10" x14ac:dyDescent="0.35">
      <c r="A9075" s="7" t="str">
        <f>IF('Payments Export'!A9079="","",'Payments Export'!A9079)</f>
        <v/>
      </c>
      <c r="B9075" s="7" t="str">
        <f>IF('Payments Export'!A9079="","",'Payments Export'!B9079)</f>
        <v/>
      </c>
      <c r="C9075" s="7" t="str">
        <f>IF(IFERROR(VALUE('Payments Export'!H9079),'Payments Export'!H9079)&lt;&gt;0,IFERROR(VALUE('Payments Export'!H9079),'Payments Export'!H9079),"")</f>
        <v/>
      </c>
      <c r="D9075" s="7" t="str">
        <f>IF('Payments Export'!I9079="","",'Payments Export'!I9079)</f>
        <v/>
      </c>
      <c r="E9075" s="7" t="str">
        <f t="shared" si="282"/>
        <v/>
      </c>
      <c r="F9075" s="7" t="str">
        <f>IF('Payments Export'!A9079="","",'Payments Export'!N9079)</f>
        <v/>
      </c>
      <c r="G9075" s="7" t="str">
        <f>IF('Payments Export'!A9079="","",'Payments Export'!O9079)</f>
        <v/>
      </c>
      <c r="H9075" s="7" t="str">
        <f>IF('Payments Export'!B9079="","",G9075-F9075)</f>
        <v/>
      </c>
      <c r="I9075" s="3" t="str">
        <f>IF(C9075&lt;&gt;"",_xlfn.XLOOKUP(IFERROR(VALUE(C9075),C9075),'Items database'!A:A,'Items database'!B:B),(_xlfn.XLOOKUP(LEFT(E9075,3),Services,Services,"")))</f>
        <v/>
      </c>
      <c r="J9075" s="3" t="str">
        <f t="shared" si="283"/>
        <v/>
      </c>
    </row>
    <row r="9076" spans="1:10" x14ac:dyDescent="0.35">
      <c r="A9076" s="7" t="str">
        <f>IF('Payments Export'!A9080="","",'Payments Export'!A9080)</f>
        <v/>
      </c>
      <c r="B9076" s="7" t="str">
        <f>IF('Payments Export'!A9080="","",'Payments Export'!B9080)</f>
        <v/>
      </c>
      <c r="C9076" s="7" t="str">
        <f>IF(IFERROR(VALUE('Payments Export'!H9080),'Payments Export'!H9080)&lt;&gt;0,IFERROR(VALUE('Payments Export'!H9080),'Payments Export'!H9080),"")</f>
        <v/>
      </c>
      <c r="D9076" s="7" t="str">
        <f>IF('Payments Export'!I9080="","",'Payments Export'!I9080)</f>
        <v/>
      </c>
      <c r="E9076" s="7" t="str">
        <f t="shared" si="282"/>
        <v/>
      </c>
      <c r="F9076" s="7" t="str">
        <f>IF('Payments Export'!A9080="","",'Payments Export'!N9080)</f>
        <v/>
      </c>
      <c r="G9076" s="7" t="str">
        <f>IF('Payments Export'!A9080="","",'Payments Export'!O9080)</f>
        <v/>
      </c>
      <c r="H9076" s="7" t="str">
        <f>IF('Payments Export'!B9080="","",G9076-F9076)</f>
        <v/>
      </c>
      <c r="I9076" s="3" t="str">
        <f>IF(C9076&lt;&gt;"",_xlfn.XLOOKUP(IFERROR(VALUE(C9076),C9076),'Items database'!A:A,'Items database'!B:B),(_xlfn.XLOOKUP(LEFT(E9076,3),Services,Services,"")))</f>
        <v/>
      </c>
      <c r="J9076" s="3" t="str">
        <f t="shared" si="283"/>
        <v/>
      </c>
    </row>
    <row r="9077" spans="1:10" x14ac:dyDescent="0.35">
      <c r="A9077" s="7" t="str">
        <f>IF('Payments Export'!A9081="","",'Payments Export'!A9081)</f>
        <v/>
      </c>
      <c r="B9077" s="7" t="str">
        <f>IF('Payments Export'!A9081="","",'Payments Export'!B9081)</f>
        <v/>
      </c>
      <c r="C9077" s="7" t="str">
        <f>IF(IFERROR(VALUE('Payments Export'!H9081),'Payments Export'!H9081)&lt;&gt;0,IFERROR(VALUE('Payments Export'!H9081),'Payments Export'!H9081),"")</f>
        <v/>
      </c>
      <c r="D9077" s="7" t="str">
        <f>IF('Payments Export'!I9081="","",'Payments Export'!I9081)</f>
        <v/>
      </c>
      <c r="E9077" s="7" t="str">
        <f t="shared" si="282"/>
        <v/>
      </c>
      <c r="F9077" s="7" t="str">
        <f>IF('Payments Export'!A9081="","",'Payments Export'!N9081)</f>
        <v/>
      </c>
      <c r="G9077" s="7" t="str">
        <f>IF('Payments Export'!A9081="","",'Payments Export'!O9081)</f>
        <v/>
      </c>
      <c r="H9077" s="7" t="str">
        <f>IF('Payments Export'!B9081="","",G9077-F9077)</f>
        <v/>
      </c>
      <c r="I9077" s="3" t="str">
        <f>IF(C9077&lt;&gt;"",_xlfn.XLOOKUP(IFERROR(VALUE(C9077),C9077),'Items database'!A:A,'Items database'!B:B),(_xlfn.XLOOKUP(LEFT(E9077,3),Services,Services,"")))</f>
        <v/>
      </c>
      <c r="J9077" s="3" t="str">
        <f t="shared" si="283"/>
        <v/>
      </c>
    </row>
    <row r="9078" spans="1:10" x14ac:dyDescent="0.35">
      <c r="A9078" s="7" t="str">
        <f>IF('Payments Export'!A9082="","",'Payments Export'!A9082)</f>
        <v/>
      </c>
      <c r="B9078" s="7" t="str">
        <f>IF('Payments Export'!A9082="","",'Payments Export'!B9082)</f>
        <v/>
      </c>
      <c r="C9078" s="7" t="str">
        <f>IF(IFERROR(VALUE('Payments Export'!H9082),'Payments Export'!H9082)&lt;&gt;0,IFERROR(VALUE('Payments Export'!H9082),'Payments Export'!H9082),"")</f>
        <v/>
      </c>
      <c r="D9078" s="7" t="str">
        <f>IF('Payments Export'!I9082="","",'Payments Export'!I9082)</f>
        <v/>
      </c>
      <c r="E9078" s="7" t="str">
        <f t="shared" si="282"/>
        <v/>
      </c>
      <c r="F9078" s="7" t="str">
        <f>IF('Payments Export'!A9082="","",'Payments Export'!N9082)</f>
        <v/>
      </c>
      <c r="G9078" s="7" t="str">
        <f>IF('Payments Export'!A9082="","",'Payments Export'!O9082)</f>
        <v/>
      </c>
      <c r="H9078" s="7" t="str">
        <f>IF('Payments Export'!B9082="","",G9078-F9078)</f>
        <v/>
      </c>
      <c r="I9078" s="3" t="str">
        <f>IF(C9078&lt;&gt;"",_xlfn.XLOOKUP(IFERROR(VALUE(C9078),C9078),'Items database'!A:A,'Items database'!B:B),(_xlfn.XLOOKUP(LEFT(E9078,3),Services,Services,"")))</f>
        <v/>
      </c>
      <c r="J9078" s="3" t="str">
        <f t="shared" si="283"/>
        <v/>
      </c>
    </row>
    <row r="9079" spans="1:10" x14ac:dyDescent="0.35">
      <c r="A9079" s="7" t="str">
        <f>IF('Payments Export'!A9083="","",'Payments Export'!A9083)</f>
        <v/>
      </c>
      <c r="B9079" s="7" t="str">
        <f>IF('Payments Export'!A9083="","",'Payments Export'!B9083)</f>
        <v/>
      </c>
      <c r="C9079" s="7" t="str">
        <f>IF(IFERROR(VALUE('Payments Export'!H9083),'Payments Export'!H9083)&lt;&gt;0,IFERROR(VALUE('Payments Export'!H9083),'Payments Export'!H9083),"")</f>
        <v/>
      </c>
      <c r="D9079" s="7" t="str">
        <f>IF('Payments Export'!I9083="","",'Payments Export'!I9083)</f>
        <v/>
      </c>
      <c r="E9079" s="7" t="str">
        <f t="shared" si="282"/>
        <v/>
      </c>
      <c r="F9079" s="7" t="str">
        <f>IF('Payments Export'!A9083="","",'Payments Export'!N9083)</f>
        <v/>
      </c>
      <c r="G9079" s="7" t="str">
        <f>IF('Payments Export'!A9083="","",'Payments Export'!O9083)</f>
        <v/>
      </c>
      <c r="H9079" s="7" t="str">
        <f>IF('Payments Export'!B9083="","",G9079-F9079)</f>
        <v/>
      </c>
      <c r="I9079" s="3" t="str">
        <f>IF(C9079&lt;&gt;"",_xlfn.XLOOKUP(IFERROR(VALUE(C9079),C9079),'Items database'!A:A,'Items database'!B:B),(_xlfn.XLOOKUP(LEFT(E9079,3),Services,Services,"")))</f>
        <v/>
      </c>
      <c r="J9079" s="3" t="str">
        <f t="shared" si="283"/>
        <v/>
      </c>
    </row>
    <row r="9080" spans="1:10" x14ac:dyDescent="0.35">
      <c r="A9080" s="7" t="str">
        <f>IF('Payments Export'!A9084="","",'Payments Export'!A9084)</f>
        <v/>
      </c>
      <c r="B9080" s="7" t="str">
        <f>IF('Payments Export'!A9084="","",'Payments Export'!B9084)</f>
        <v/>
      </c>
      <c r="C9080" s="7" t="str">
        <f>IF(IFERROR(VALUE('Payments Export'!H9084),'Payments Export'!H9084)&lt;&gt;0,IFERROR(VALUE('Payments Export'!H9084),'Payments Export'!H9084),"")</f>
        <v/>
      </c>
      <c r="D9080" s="7" t="str">
        <f>IF('Payments Export'!I9084="","",'Payments Export'!I9084)</f>
        <v/>
      </c>
      <c r="E9080" s="7" t="str">
        <f t="shared" si="282"/>
        <v/>
      </c>
      <c r="F9080" s="7" t="str">
        <f>IF('Payments Export'!A9084="","",'Payments Export'!N9084)</f>
        <v/>
      </c>
      <c r="G9080" s="7" t="str">
        <f>IF('Payments Export'!A9084="","",'Payments Export'!O9084)</f>
        <v/>
      </c>
      <c r="H9080" s="7" t="str">
        <f>IF('Payments Export'!B9084="","",G9080-F9080)</f>
        <v/>
      </c>
      <c r="I9080" s="3" t="str">
        <f>IF(C9080&lt;&gt;"",_xlfn.XLOOKUP(IFERROR(VALUE(C9080),C9080),'Items database'!A:A,'Items database'!B:B),(_xlfn.XLOOKUP(LEFT(E9080,3),Services,Services,"")))</f>
        <v/>
      </c>
      <c r="J9080" s="3" t="str">
        <f t="shared" si="283"/>
        <v/>
      </c>
    </row>
    <row r="9081" spans="1:10" x14ac:dyDescent="0.35">
      <c r="A9081" s="7" t="str">
        <f>IF('Payments Export'!A9085="","",'Payments Export'!A9085)</f>
        <v/>
      </c>
      <c r="B9081" s="7" t="str">
        <f>IF('Payments Export'!A9085="","",'Payments Export'!B9085)</f>
        <v/>
      </c>
      <c r="C9081" s="7" t="str">
        <f>IF(IFERROR(VALUE('Payments Export'!H9085),'Payments Export'!H9085)&lt;&gt;0,IFERROR(VALUE('Payments Export'!H9085),'Payments Export'!H9085),"")</f>
        <v/>
      </c>
      <c r="D9081" s="7" t="str">
        <f>IF('Payments Export'!I9085="","",'Payments Export'!I9085)</f>
        <v/>
      </c>
      <c r="E9081" s="7" t="str">
        <f t="shared" si="282"/>
        <v/>
      </c>
      <c r="F9081" s="7" t="str">
        <f>IF('Payments Export'!A9085="","",'Payments Export'!N9085)</f>
        <v/>
      </c>
      <c r="G9081" s="7" t="str">
        <f>IF('Payments Export'!A9085="","",'Payments Export'!O9085)</f>
        <v/>
      </c>
      <c r="H9081" s="7" t="str">
        <f>IF('Payments Export'!B9085="","",G9081-F9081)</f>
        <v/>
      </c>
      <c r="I9081" s="3" t="str">
        <f>IF(C9081&lt;&gt;"",_xlfn.XLOOKUP(IFERROR(VALUE(C9081),C9081),'Items database'!A:A,'Items database'!B:B),(_xlfn.XLOOKUP(LEFT(E9081,3),Services,Services,"")))</f>
        <v/>
      </c>
      <c r="J9081" s="3" t="str">
        <f t="shared" si="283"/>
        <v/>
      </c>
    </row>
    <row r="9082" spans="1:10" x14ac:dyDescent="0.35">
      <c r="A9082" s="7" t="str">
        <f>IF('Payments Export'!A9086="","",'Payments Export'!A9086)</f>
        <v/>
      </c>
      <c r="B9082" s="7" t="str">
        <f>IF('Payments Export'!A9086="","",'Payments Export'!B9086)</f>
        <v/>
      </c>
      <c r="C9082" s="7" t="str">
        <f>IF(IFERROR(VALUE('Payments Export'!H9086),'Payments Export'!H9086)&lt;&gt;0,IFERROR(VALUE('Payments Export'!H9086),'Payments Export'!H9086),"")</f>
        <v/>
      </c>
      <c r="D9082" s="7" t="str">
        <f>IF('Payments Export'!I9086="","",'Payments Export'!I9086)</f>
        <v/>
      </c>
      <c r="E9082" s="7" t="str">
        <f t="shared" si="282"/>
        <v/>
      </c>
      <c r="F9082" s="7" t="str">
        <f>IF('Payments Export'!A9086="","",'Payments Export'!N9086)</f>
        <v/>
      </c>
      <c r="G9082" s="7" t="str">
        <f>IF('Payments Export'!A9086="","",'Payments Export'!O9086)</f>
        <v/>
      </c>
      <c r="H9082" s="7" t="str">
        <f>IF('Payments Export'!B9086="","",G9082-F9082)</f>
        <v/>
      </c>
      <c r="I9082" s="3" t="str">
        <f>IF(C9082&lt;&gt;"",_xlfn.XLOOKUP(IFERROR(VALUE(C9082),C9082),'Items database'!A:A,'Items database'!B:B),(_xlfn.XLOOKUP(LEFT(E9082,3),Services,Services,"")))</f>
        <v/>
      </c>
      <c r="J9082" s="3" t="str">
        <f t="shared" si="283"/>
        <v/>
      </c>
    </row>
    <row r="9083" spans="1:10" x14ac:dyDescent="0.35">
      <c r="A9083" s="7" t="str">
        <f>IF('Payments Export'!A9087="","",'Payments Export'!A9087)</f>
        <v/>
      </c>
      <c r="B9083" s="7" t="str">
        <f>IF('Payments Export'!A9087="","",'Payments Export'!B9087)</f>
        <v/>
      </c>
      <c r="C9083" s="7" t="str">
        <f>IF(IFERROR(VALUE('Payments Export'!H9087),'Payments Export'!H9087)&lt;&gt;0,IFERROR(VALUE('Payments Export'!H9087),'Payments Export'!H9087),"")</f>
        <v/>
      </c>
      <c r="D9083" s="7" t="str">
        <f>IF('Payments Export'!I9087="","",'Payments Export'!I9087)</f>
        <v/>
      </c>
      <c r="E9083" s="7" t="str">
        <f t="shared" si="282"/>
        <v/>
      </c>
      <c r="F9083" s="7" t="str">
        <f>IF('Payments Export'!A9087="","",'Payments Export'!N9087)</f>
        <v/>
      </c>
      <c r="G9083" s="7" t="str">
        <f>IF('Payments Export'!A9087="","",'Payments Export'!O9087)</f>
        <v/>
      </c>
      <c r="H9083" s="7" t="str">
        <f>IF('Payments Export'!B9087="","",G9083-F9083)</f>
        <v/>
      </c>
      <c r="I9083" s="3" t="str">
        <f>IF(C9083&lt;&gt;"",_xlfn.XLOOKUP(IFERROR(VALUE(C9083),C9083),'Items database'!A:A,'Items database'!B:B),(_xlfn.XLOOKUP(LEFT(E9083,3),Services,Services,"")))</f>
        <v/>
      </c>
      <c r="J9083" s="3" t="str">
        <f t="shared" si="283"/>
        <v/>
      </c>
    </row>
    <row r="9084" spans="1:10" x14ac:dyDescent="0.35">
      <c r="A9084" s="7" t="str">
        <f>IF('Payments Export'!A9088="","",'Payments Export'!A9088)</f>
        <v/>
      </c>
      <c r="B9084" s="7" t="str">
        <f>IF('Payments Export'!A9088="","",'Payments Export'!B9088)</f>
        <v/>
      </c>
      <c r="C9084" s="7" t="str">
        <f>IF(IFERROR(VALUE('Payments Export'!H9088),'Payments Export'!H9088)&lt;&gt;0,IFERROR(VALUE('Payments Export'!H9088),'Payments Export'!H9088),"")</f>
        <v/>
      </c>
      <c r="D9084" s="7" t="str">
        <f>IF('Payments Export'!I9088="","",'Payments Export'!I9088)</f>
        <v/>
      </c>
      <c r="E9084" s="7" t="str">
        <f t="shared" si="282"/>
        <v/>
      </c>
      <c r="F9084" s="7" t="str">
        <f>IF('Payments Export'!A9088="","",'Payments Export'!N9088)</f>
        <v/>
      </c>
      <c r="G9084" s="7" t="str">
        <f>IF('Payments Export'!A9088="","",'Payments Export'!O9088)</f>
        <v/>
      </c>
      <c r="H9084" s="7" t="str">
        <f>IF('Payments Export'!B9088="","",G9084-F9084)</f>
        <v/>
      </c>
      <c r="I9084" s="3" t="str">
        <f>IF(C9084&lt;&gt;"",_xlfn.XLOOKUP(IFERROR(VALUE(C9084),C9084),'Items database'!A:A,'Items database'!B:B),(_xlfn.XLOOKUP(LEFT(E9084,3),Services,Services,"")))</f>
        <v/>
      </c>
      <c r="J9084" s="3" t="str">
        <f t="shared" si="283"/>
        <v/>
      </c>
    </row>
    <row r="9085" spans="1:10" x14ac:dyDescent="0.35">
      <c r="A9085" s="7" t="str">
        <f>IF('Payments Export'!A9089="","",'Payments Export'!A9089)</f>
        <v/>
      </c>
      <c r="B9085" s="7" t="str">
        <f>IF('Payments Export'!A9089="","",'Payments Export'!B9089)</f>
        <v/>
      </c>
      <c r="C9085" s="7" t="str">
        <f>IF(IFERROR(VALUE('Payments Export'!H9089),'Payments Export'!H9089)&lt;&gt;0,IFERROR(VALUE('Payments Export'!H9089),'Payments Export'!H9089),"")</f>
        <v/>
      </c>
      <c r="D9085" s="7" t="str">
        <f>IF('Payments Export'!I9089="","",'Payments Export'!I9089)</f>
        <v/>
      </c>
      <c r="E9085" s="7" t="str">
        <f t="shared" si="282"/>
        <v/>
      </c>
      <c r="F9085" s="7" t="str">
        <f>IF('Payments Export'!A9089="","",'Payments Export'!N9089)</f>
        <v/>
      </c>
      <c r="G9085" s="7" t="str">
        <f>IF('Payments Export'!A9089="","",'Payments Export'!O9089)</f>
        <v/>
      </c>
      <c r="H9085" s="7" t="str">
        <f>IF('Payments Export'!B9089="","",G9085-F9085)</f>
        <v/>
      </c>
      <c r="I9085" s="3" t="str">
        <f>IF(C9085&lt;&gt;"",_xlfn.XLOOKUP(IFERROR(VALUE(C9085),C9085),'Items database'!A:A,'Items database'!B:B),(_xlfn.XLOOKUP(LEFT(E9085,3),Services,Services,"")))</f>
        <v/>
      </c>
      <c r="J9085" s="3" t="str">
        <f t="shared" si="283"/>
        <v/>
      </c>
    </row>
    <row r="9086" spans="1:10" x14ac:dyDescent="0.35">
      <c r="A9086" s="7" t="str">
        <f>IF('Payments Export'!A9090="","",'Payments Export'!A9090)</f>
        <v/>
      </c>
      <c r="B9086" s="7" t="str">
        <f>IF('Payments Export'!A9090="","",'Payments Export'!B9090)</f>
        <v/>
      </c>
      <c r="C9086" s="7" t="str">
        <f>IF(IFERROR(VALUE('Payments Export'!H9090),'Payments Export'!H9090)&lt;&gt;0,IFERROR(VALUE('Payments Export'!H9090),'Payments Export'!H9090),"")</f>
        <v/>
      </c>
      <c r="D9086" s="7" t="str">
        <f>IF('Payments Export'!I9090="","",'Payments Export'!I9090)</f>
        <v/>
      </c>
      <c r="E9086" s="7" t="str">
        <f t="shared" si="282"/>
        <v/>
      </c>
      <c r="F9086" s="7" t="str">
        <f>IF('Payments Export'!A9090="","",'Payments Export'!N9090)</f>
        <v/>
      </c>
      <c r="G9086" s="7" t="str">
        <f>IF('Payments Export'!A9090="","",'Payments Export'!O9090)</f>
        <v/>
      </c>
      <c r="H9086" s="7" t="str">
        <f>IF('Payments Export'!B9090="","",G9086-F9086)</f>
        <v/>
      </c>
      <c r="I9086" s="3" t="str">
        <f>IF(C9086&lt;&gt;"",_xlfn.XLOOKUP(IFERROR(VALUE(C9086),C9086),'Items database'!A:A,'Items database'!B:B),(_xlfn.XLOOKUP(LEFT(E9086,3),Services,Services,"")))</f>
        <v/>
      </c>
      <c r="J9086" s="3" t="str">
        <f t="shared" si="283"/>
        <v/>
      </c>
    </row>
    <row r="9087" spans="1:10" x14ac:dyDescent="0.35">
      <c r="A9087" s="7" t="str">
        <f>IF('Payments Export'!A9091="","",'Payments Export'!A9091)</f>
        <v/>
      </c>
      <c r="B9087" s="7" t="str">
        <f>IF('Payments Export'!A9091="","",'Payments Export'!B9091)</f>
        <v/>
      </c>
      <c r="C9087" s="7" t="str">
        <f>IF(IFERROR(VALUE('Payments Export'!H9091),'Payments Export'!H9091)&lt;&gt;0,IFERROR(VALUE('Payments Export'!H9091),'Payments Export'!H9091),"")</f>
        <v/>
      </c>
      <c r="D9087" s="7" t="str">
        <f>IF('Payments Export'!I9091="","",'Payments Export'!I9091)</f>
        <v/>
      </c>
      <c r="E9087" s="7" t="str">
        <f t="shared" si="282"/>
        <v/>
      </c>
      <c r="F9087" s="7" t="str">
        <f>IF('Payments Export'!A9091="","",'Payments Export'!N9091)</f>
        <v/>
      </c>
      <c r="G9087" s="7" t="str">
        <f>IF('Payments Export'!A9091="","",'Payments Export'!O9091)</f>
        <v/>
      </c>
      <c r="H9087" s="7" t="str">
        <f>IF('Payments Export'!B9091="","",G9087-F9087)</f>
        <v/>
      </c>
      <c r="I9087" s="3" t="str">
        <f>IF(C9087&lt;&gt;"",_xlfn.XLOOKUP(IFERROR(VALUE(C9087),C9087),'Items database'!A:A,'Items database'!B:B),(_xlfn.XLOOKUP(LEFT(E9087,3),Services,Services,"")))</f>
        <v/>
      </c>
      <c r="J9087" s="3" t="str">
        <f t="shared" si="283"/>
        <v/>
      </c>
    </row>
    <row r="9088" spans="1:10" x14ac:dyDescent="0.35">
      <c r="A9088" s="7" t="str">
        <f>IF('Payments Export'!A9092="","",'Payments Export'!A9092)</f>
        <v/>
      </c>
      <c r="B9088" s="7" t="str">
        <f>IF('Payments Export'!A9092="","",'Payments Export'!B9092)</f>
        <v/>
      </c>
      <c r="C9088" s="7" t="str">
        <f>IF(IFERROR(VALUE('Payments Export'!H9092),'Payments Export'!H9092)&lt;&gt;0,IFERROR(VALUE('Payments Export'!H9092),'Payments Export'!H9092),"")</f>
        <v/>
      </c>
      <c r="D9088" s="7" t="str">
        <f>IF('Payments Export'!I9092="","",'Payments Export'!I9092)</f>
        <v/>
      </c>
      <c r="E9088" s="7" t="str">
        <f t="shared" si="282"/>
        <v/>
      </c>
      <c r="F9088" s="7" t="str">
        <f>IF('Payments Export'!A9092="","",'Payments Export'!N9092)</f>
        <v/>
      </c>
      <c r="G9088" s="7" t="str">
        <f>IF('Payments Export'!A9092="","",'Payments Export'!O9092)</f>
        <v/>
      </c>
      <c r="H9088" s="7" t="str">
        <f>IF('Payments Export'!B9092="","",G9088-F9088)</f>
        <v/>
      </c>
      <c r="I9088" s="3" t="str">
        <f>IF(C9088&lt;&gt;"",_xlfn.XLOOKUP(IFERROR(VALUE(C9088),C9088),'Items database'!A:A,'Items database'!B:B),(_xlfn.XLOOKUP(LEFT(E9088,3),Services,Services,"")))</f>
        <v/>
      </c>
      <c r="J9088" s="3" t="str">
        <f t="shared" si="283"/>
        <v/>
      </c>
    </row>
    <row r="9089" spans="1:10" x14ac:dyDescent="0.35">
      <c r="A9089" s="7" t="str">
        <f>IF('Payments Export'!A9093="","",'Payments Export'!A9093)</f>
        <v/>
      </c>
      <c r="B9089" s="7" t="str">
        <f>IF('Payments Export'!A9093="","",'Payments Export'!B9093)</f>
        <v/>
      </c>
      <c r="C9089" s="7" t="str">
        <f>IF(IFERROR(VALUE('Payments Export'!H9093),'Payments Export'!H9093)&lt;&gt;0,IFERROR(VALUE('Payments Export'!H9093),'Payments Export'!H9093),"")</f>
        <v/>
      </c>
      <c r="D9089" s="7" t="str">
        <f>IF('Payments Export'!I9093="","",'Payments Export'!I9093)</f>
        <v/>
      </c>
      <c r="E9089" s="7" t="str">
        <f t="shared" ref="E9089:E9152" si="284">LEFT(D9089,66)</f>
        <v/>
      </c>
      <c r="F9089" s="7" t="str">
        <f>IF('Payments Export'!A9093="","",'Payments Export'!N9093)</f>
        <v/>
      </c>
      <c r="G9089" s="7" t="str">
        <f>IF('Payments Export'!A9093="","",'Payments Export'!O9093)</f>
        <v/>
      </c>
      <c r="H9089" s="7" t="str">
        <f>IF('Payments Export'!B9093="","",G9089-F9089)</f>
        <v/>
      </c>
      <c r="I9089" s="3" t="str">
        <f>IF(C9089&lt;&gt;"",_xlfn.XLOOKUP(IFERROR(VALUE(C9089),C9089),'Items database'!A:A,'Items database'!B:B),(_xlfn.XLOOKUP(LEFT(E9089,3),Services,Services,"")))</f>
        <v/>
      </c>
      <c r="J9089" s="3" t="str">
        <f t="shared" ref="J9089:J9152" si="285">IF(ISNUMBER(F9089)=TRUE,IF(F9089=0,"","GST"),"")</f>
        <v/>
      </c>
    </row>
    <row r="9090" spans="1:10" x14ac:dyDescent="0.35">
      <c r="A9090" s="7" t="str">
        <f>IF('Payments Export'!A9094="","",'Payments Export'!A9094)</f>
        <v/>
      </c>
      <c r="B9090" s="7" t="str">
        <f>IF('Payments Export'!A9094="","",'Payments Export'!B9094)</f>
        <v/>
      </c>
      <c r="C9090" s="7" t="str">
        <f>IF(IFERROR(VALUE('Payments Export'!H9094),'Payments Export'!H9094)&lt;&gt;0,IFERROR(VALUE('Payments Export'!H9094),'Payments Export'!H9094),"")</f>
        <v/>
      </c>
      <c r="D9090" s="7" t="str">
        <f>IF('Payments Export'!I9094="","",'Payments Export'!I9094)</f>
        <v/>
      </c>
      <c r="E9090" s="7" t="str">
        <f t="shared" si="284"/>
        <v/>
      </c>
      <c r="F9090" s="7" t="str">
        <f>IF('Payments Export'!A9094="","",'Payments Export'!N9094)</f>
        <v/>
      </c>
      <c r="G9090" s="7" t="str">
        <f>IF('Payments Export'!A9094="","",'Payments Export'!O9094)</f>
        <v/>
      </c>
      <c r="H9090" s="7" t="str">
        <f>IF('Payments Export'!B9094="","",G9090-F9090)</f>
        <v/>
      </c>
      <c r="I9090" s="3" t="str">
        <f>IF(C9090&lt;&gt;"",_xlfn.XLOOKUP(IFERROR(VALUE(C9090),C9090),'Items database'!A:A,'Items database'!B:B),(_xlfn.XLOOKUP(LEFT(E9090,3),Services,Services,"")))</f>
        <v/>
      </c>
      <c r="J9090" s="3" t="str">
        <f t="shared" si="285"/>
        <v/>
      </c>
    </row>
    <row r="9091" spans="1:10" x14ac:dyDescent="0.35">
      <c r="A9091" s="7" t="str">
        <f>IF('Payments Export'!A9095="","",'Payments Export'!A9095)</f>
        <v/>
      </c>
      <c r="B9091" s="7" t="str">
        <f>IF('Payments Export'!A9095="","",'Payments Export'!B9095)</f>
        <v/>
      </c>
      <c r="C9091" s="7" t="str">
        <f>IF(IFERROR(VALUE('Payments Export'!H9095),'Payments Export'!H9095)&lt;&gt;0,IFERROR(VALUE('Payments Export'!H9095),'Payments Export'!H9095),"")</f>
        <v/>
      </c>
      <c r="D9091" s="7" t="str">
        <f>IF('Payments Export'!I9095="","",'Payments Export'!I9095)</f>
        <v/>
      </c>
      <c r="E9091" s="7" t="str">
        <f t="shared" si="284"/>
        <v/>
      </c>
      <c r="F9091" s="7" t="str">
        <f>IF('Payments Export'!A9095="","",'Payments Export'!N9095)</f>
        <v/>
      </c>
      <c r="G9091" s="7" t="str">
        <f>IF('Payments Export'!A9095="","",'Payments Export'!O9095)</f>
        <v/>
      </c>
      <c r="H9091" s="7" t="str">
        <f>IF('Payments Export'!B9095="","",G9091-F9091)</f>
        <v/>
      </c>
      <c r="I9091" s="3" t="str">
        <f>IF(C9091&lt;&gt;"",_xlfn.XLOOKUP(IFERROR(VALUE(C9091),C9091),'Items database'!A:A,'Items database'!B:B),(_xlfn.XLOOKUP(LEFT(E9091,3),Services,Services,"")))</f>
        <v/>
      </c>
      <c r="J9091" s="3" t="str">
        <f t="shared" si="285"/>
        <v/>
      </c>
    </row>
    <row r="9092" spans="1:10" x14ac:dyDescent="0.35">
      <c r="A9092" s="7" t="str">
        <f>IF('Payments Export'!A9096="","",'Payments Export'!A9096)</f>
        <v/>
      </c>
      <c r="B9092" s="7" t="str">
        <f>IF('Payments Export'!A9096="","",'Payments Export'!B9096)</f>
        <v/>
      </c>
      <c r="C9092" s="7" t="str">
        <f>IF(IFERROR(VALUE('Payments Export'!H9096),'Payments Export'!H9096)&lt;&gt;0,IFERROR(VALUE('Payments Export'!H9096),'Payments Export'!H9096),"")</f>
        <v/>
      </c>
      <c r="D9092" s="7" t="str">
        <f>IF('Payments Export'!I9096="","",'Payments Export'!I9096)</f>
        <v/>
      </c>
      <c r="E9092" s="7" t="str">
        <f t="shared" si="284"/>
        <v/>
      </c>
      <c r="F9092" s="7" t="str">
        <f>IF('Payments Export'!A9096="","",'Payments Export'!N9096)</f>
        <v/>
      </c>
      <c r="G9092" s="7" t="str">
        <f>IF('Payments Export'!A9096="","",'Payments Export'!O9096)</f>
        <v/>
      </c>
      <c r="H9092" s="7" t="str">
        <f>IF('Payments Export'!B9096="","",G9092-F9092)</f>
        <v/>
      </c>
      <c r="I9092" s="3" t="str">
        <f>IF(C9092&lt;&gt;"",_xlfn.XLOOKUP(IFERROR(VALUE(C9092),C9092),'Items database'!A:A,'Items database'!B:B),(_xlfn.XLOOKUP(LEFT(E9092,3),Services,Services,"")))</f>
        <v/>
      </c>
      <c r="J9092" s="3" t="str">
        <f t="shared" si="285"/>
        <v/>
      </c>
    </row>
    <row r="9093" spans="1:10" x14ac:dyDescent="0.35">
      <c r="A9093" s="7" t="str">
        <f>IF('Payments Export'!A9097="","",'Payments Export'!A9097)</f>
        <v/>
      </c>
      <c r="B9093" s="7" t="str">
        <f>IF('Payments Export'!A9097="","",'Payments Export'!B9097)</f>
        <v/>
      </c>
      <c r="C9093" s="7" t="str">
        <f>IF(IFERROR(VALUE('Payments Export'!H9097),'Payments Export'!H9097)&lt;&gt;0,IFERROR(VALUE('Payments Export'!H9097),'Payments Export'!H9097),"")</f>
        <v/>
      </c>
      <c r="D9093" s="7" t="str">
        <f>IF('Payments Export'!I9097="","",'Payments Export'!I9097)</f>
        <v/>
      </c>
      <c r="E9093" s="7" t="str">
        <f t="shared" si="284"/>
        <v/>
      </c>
      <c r="F9093" s="7" t="str">
        <f>IF('Payments Export'!A9097="","",'Payments Export'!N9097)</f>
        <v/>
      </c>
      <c r="G9093" s="7" t="str">
        <f>IF('Payments Export'!A9097="","",'Payments Export'!O9097)</f>
        <v/>
      </c>
      <c r="H9093" s="7" t="str">
        <f>IF('Payments Export'!B9097="","",G9093-F9093)</f>
        <v/>
      </c>
      <c r="I9093" s="3" t="str">
        <f>IF(C9093&lt;&gt;"",_xlfn.XLOOKUP(IFERROR(VALUE(C9093),C9093),'Items database'!A:A,'Items database'!B:B),(_xlfn.XLOOKUP(LEFT(E9093,3),Services,Services,"")))</f>
        <v/>
      </c>
      <c r="J9093" s="3" t="str">
        <f t="shared" si="285"/>
        <v/>
      </c>
    </row>
    <row r="9094" spans="1:10" x14ac:dyDescent="0.35">
      <c r="A9094" s="7" t="str">
        <f>IF('Payments Export'!A9098="","",'Payments Export'!A9098)</f>
        <v/>
      </c>
      <c r="B9094" s="7" t="str">
        <f>IF('Payments Export'!A9098="","",'Payments Export'!B9098)</f>
        <v/>
      </c>
      <c r="C9094" s="7" t="str">
        <f>IF(IFERROR(VALUE('Payments Export'!H9098),'Payments Export'!H9098)&lt;&gt;0,IFERROR(VALUE('Payments Export'!H9098),'Payments Export'!H9098),"")</f>
        <v/>
      </c>
      <c r="D9094" s="7" t="str">
        <f>IF('Payments Export'!I9098="","",'Payments Export'!I9098)</f>
        <v/>
      </c>
      <c r="E9094" s="7" t="str">
        <f t="shared" si="284"/>
        <v/>
      </c>
      <c r="F9094" s="7" t="str">
        <f>IF('Payments Export'!A9098="","",'Payments Export'!N9098)</f>
        <v/>
      </c>
      <c r="G9094" s="7" t="str">
        <f>IF('Payments Export'!A9098="","",'Payments Export'!O9098)</f>
        <v/>
      </c>
      <c r="H9094" s="7" t="str">
        <f>IF('Payments Export'!B9098="","",G9094-F9094)</f>
        <v/>
      </c>
      <c r="I9094" s="3" t="str">
        <f>IF(C9094&lt;&gt;"",_xlfn.XLOOKUP(IFERROR(VALUE(C9094),C9094),'Items database'!A:A,'Items database'!B:B),(_xlfn.XLOOKUP(LEFT(E9094,3),Services,Services,"")))</f>
        <v/>
      </c>
      <c r="J9094" s="3" t="str">
        <f t="shared" si="285"/>
        <v/>
      </c>
    </row>
    <row r="9095" spans="1:10" x14ac:dyDescent="0.35">
      <c r="A9095" s="7" t="str">
        <f>IF('Payments Export'!A9099="","",'Payments Export'!A9099)</f>
        <v/>
      </c>
      <c r="B9095" s="7" t="str">
        <f>IF('Payments Export'!A9099="","",'Payments Export'!B9099)</f>
        <v/>
      </c>
      <c r="C9095" s="7" t="str">
        <f>IF(IFERROR(VALUE('Payments Export'!H9099),'Payments Export'!H9099)&lt;&gt;0,IFERROR(VALUE('Payments Export'!H9099),'Payments Export'!H9099),"")</f>
        <v/>
      </c>
      <c r="D9095" s="7" t="str">
        <f>IF('Payments Export'!I9099="","",'Payments Export'!I9099)</f>
        <v/>
      </c>
      <c r="E9095" s="7" t="str">
        <f t="shared" si="284"/>
        <v/>
      </c>
      <c r="F9095" s="7" t="str">
        <f>IF('Payments Export'!A9099="","",'Payments Export'!N9099)</f>
        <v/>
      </c>
      <c r="G9095" s="7" t="str">
        <f>IF('Payments Export'!A9099="","",'Payments Export'!O9099)</f>
        <v/>
      </c>
      <c r="H9095" s="7" t="str">
        <f>IF('Payments Export'!B9099="","",G9095-F9095)</f>
        <v/>
      </c>
      <c r="I9095" s="3" t="str">
        <f>IF(C9095&lt;&gt;"",_xlfn.XLOOKUP(IFERROR(VALUE(C9095),C9095),'Items database'!A:A,'Items database'!B:B),(_xlfn.XLOOKUP(LEFT(E9095,3),Services,Services,"")))</f>
        <v/>
      </c>
      <c r="J9095" s="3" t="str">
        <f t="shared" si="285"/>
        <v/>
      </c>
    </row>
    <row r="9096" spans="1:10" x14ac:dyDescent="0.35">
      <c r="A9096" s="7" t="str">
        <f>IF('Payments Export'!A9100="","",'Payments Export'!A9100)</f>
        <v/>
      </c>
      <c r="B9096" s="7" t="str">
        <f>IF('Payments Export'!A9100="","",'Payments Export'!B9100)</f>
        <v/>
      </c>
      <c r="C9096" s="7" t="str">
        <f>IF(IFERROR(VALUE('Payments Export'!H9100),'Payments Export'!H9100)&lt;&gt;0,IFERROR(VALUE('Payments Export'!H9100),'Payments Export'!H9100),"")</f>
        <v/>
      </c>
      <c r="D9096" s="7" t="str">
        <f>IF('Payments Export'!I9100="","",'Payments Export'!I9100)</f>
        <v/>
      </c>
      <c r="E9096" s="7" t="str">
        <f t="shared" si="284"/>
        <v/>
      </c>
      <c r="F9096" s="7" t="str">
        <f>IF('Payments Export'!A9100="","",'Payments Export'!N9100)</f>
        <v/>
      </c>
      <c r="G9096" s="7" t="str">
        <f>IF('Payments Export'!A9100="","",'Payments Export'!O9100)</f>
        <v/>
      </c>
      <c r="H9096" s="7" t="str">
        <f>IF('Payments Export'!B9100="","",G9096-F9096)</f>
        <v/>
      </c>
      <c r="I9096" s="3" t="str">
        <f>IF(C9096&lt;&gt;"",_xlfn.XLOOKUP(IFERROR(VALUE(C9096),C9096),'Items database'!A:A,'Items database'!B:B),(_xlfn.XLOOKUP(LEFT(E9096,3),Services,Services,"")))</f>
        <v/>
      </c>
      <c r="J9096" s="3" t="str">
        <f t="shared" si="285"/>
        <v/>
      </c>
    </row>
    <row r="9097" spans="1:10" x14ac:dyDescent="0.35">
      <c r="A9097" s="7" t="str">
        <f>IF('Payments Export'!A9101="","",'Payments Export'!A9101)</f>
        <v/>
      </c>
      <c r="B9097" s="7" t="str">
        <f>IF('Payments Export'!A9101="","",'Payments Export'!B9101)</f>
        <v/>
      </c>
      <c r="C9097" s="7" t="str">
        <f>IF(IFERROR(VALUE('Payments Export'!H9101),'Payments Export'!H9101)&lt;&gt;0,IFERROR(VALUE('Payments Export'!H9101),'Payments Export'!H9101),"")</f>
        <v/>
      </c>
      <c r="D9097" s="7" t="str">
        <f>IF('Payments Export'!I9101="","",'Payments Export'!I9101)</f>
        <v/>
      </c>
      <c r="E9097" s="7" t="str">
        <f t="shared" si="284"/>
        <v/>
      </c>
      <c r="F9097" s="7" t="str">
        <f>IF('Payments Export'!A9101="","",'Payments Export'!N9101)</f>
        <v/>
      </c>
      <c r="G9097" s="7" t="str">
        <f>IF('Payments Export'!A9101="","",'Payments Export'!O9101)</f>
        <v/>
      </c>
      <c r="H9097" s="7" t="str">
        <f>IF('Payments Export'!B9101="","",G9097-F9097)</f>
        <v/>
      </c>
      <c r="I9097" s="3" t="str">
        <f>IF(C9097&lt;&gt;"",_xlfn.XLOOKUP(IFERROR(VALUE(C9097),C9097),'Items database'!A:A,'Items database'!B:B),(_xlfn.XLOOKUP(LEFT(E9097,3),Services,Services,"")))</f>
        <v/>
      </c>
      <c r="J9097" s="3" t="str">
        <f t="shared" si="285"/>
        <v/>
      </c>
    </row>
    <row r="9098" spans="1:10" x14ac:dyDescent="0.35">
      <c r="A9098" s="7" t="str">
        <f>IF('Payments Export'!A9102="","",'Payments Export'!A9102)</f>
        <v/>
      </c>
      <c r="B9098" s="7" t="str">
        <f>IF('Payments Export'!A9102="","",'Payments Export'!B9102)</f>
        <v/>
      </c>
      <c r="C9098" s="7" t="str">
        <f>IF(IFERROR(VALUE('Payments Export'!H9102),'Payments Export'!H9102)&lt;&gt;0,IFERROR(VALUE('Payments Export'!H9102),'Payments Export'!H9102),"")</f>
        <v/>
      </c>
      <c r="D9098" s="7" t="str">
        <f>IF('Payments Export'!I9102="","",'Payments Export'!I9102)</f>
        <v/>
      </c>
      <c r="E9098" s="7" t="str">
        <f t="shared" si="284"/>
        <v/>
      </c>
      <c r="F9098" s="7" t="str">
        <f>IF('Payments Export'!A9102="","",'Payments Export'!N9102)</f>
        <v/>
      </c>
      <c r="G9098" s="7" t="str">
        <f>IF('Payments Export'!A9102="","",'Payments Export'!O9102)</f>
        <v/>
      </c>
      <c r="H9098" s="7" t="str">
        <f>IF('Payments Export'!B9102="","",G9098-F9098)</f>
        <v/>
      </c>
      <c r="I9098" s="3" t="str">
        <f>IF(C9098&lt;&gt;"",_xlfn.XLOOKUP(IFERROR(VALUE(C9098),C9098),'Items database'!A:A,'Items database'!B:B),(_xlfn.XLOOKUP(LEFT(E9098,3),Services,Services,"")))</f>
        <v/>
      </c>
      <c r="J9098" s="3" t="str">
        <f t="shared" si="285"/>
        <v/>
      </c>
    </row>
    <row r="9099" spans="1:10" x14ac:dyDescent="0.35">
      <c r="A9099" s="7" t="str">
        <f>IF('Payments Export'!A9103="","",'Payments Export'!A9103)</f>
        <v/>
      </c>
      <c r="B9099" s="7" t="str">
        <f>IF('Payments Export'!A9103="","",'Payments Export'!B9103)</f>
        <v/>
      </c>
      <c r="C9099" s="7" t="str">
        <f>IF(IFERROR(VALUE('Payments Export'!H9103),'Payments Export'!H9103)&lt;&gt;0,IFERROR(VALUE('Payments Export'!H9103),'Payments Export'!H9103),"")</f>
        <v/>
      </c>
      <c r="D9099" s="7" t="str">
        <f>IF('Payments Export'!I9103="","",'Payments Export'!I9103)</f>
        <v/>
      </c>
      <c r="E9099" s="7" t="str">
        <f t="shared" si="284"/>
        <v/>
      </c>
      <c r="F9099" s="7" t="str">
        <f>IF('Payments Export'!A9103="","",'Payments Export'!N9103)</f>
        <v/>
      </c>
      <c r="G9099" s="7" t="str">
        <f>IF('Payments Export'!A9103="","",'Payments Export'!O9103)</f>
        <v/>
      </c>
      <c r="H9099" s="7" t="str">
        <f>IF('Payments Export'!B9103="","",G9099-F9099)</f>
        <v/>
      </c>
      <c r="I9099" s="3" t="str">
        <f>IF(C9099&lt;&gt;"",_xlfn.XLOOKUP(IFERROR(VALUE(C9099),C9099),'Items database'!A:A,'Items database'!B:B),(_xlfn.XLOOKUP(LEFT(E9099,3),Services,Services,"")))</f>
        <v/>
      </c>
      <c r="J9099" s="3" t="str">
        <f t="shared" si="285"/>
        <v/>
      </c>
    </row>
    <row r="9100" spans="1:10" x14ac:dyDescent="0.35">
      <c r="A9100" s="7" t="str">
        <f>IF('Payments Export'!A9104="","",'Payments Export'!A9104)</f>
        <v/>
      </c>
      <c r="B9100" s="7" t="str">
        <f>IF('Payments Export'!A9104="","",'Payments Export'!B9104)</f>
        <v/>
      </c>
      <c r="C9100" s="7" t="str">
        <f>IF(IFERROR(VALUE('Payments Export'!H9104),'Payments Export'!H9104)&lt;&gt;0,IFERROR(VALUE('Payments Export'!H9104),'Payments Export'!H9104),"")</f>
        <v/>
      </c>
      <c r="D9100" s="7" t="str">
        <f>IF('Payments Export'!I9104="","",'Payments Export'!I9104)</f>
        <v/>
      </c>
      <c r="E9100" s="7" t="str">
        <f t="shared" si="284"/>
        <v/>
      </c>
      <c r="F9100" s="7" t="str">
        <f>IF('Payments Export'!A9104="","",'Payments Export'!N9104)</f>
        <v/>
      </c>
      <c r="G9100" s="7" t="str">
        <f>IF('Payments Export'!A9104="","",'Payments Export'!O9104)</f>
        <v/>
      </c>
      <c r="H9100" s="7" t="str">
        <f>IF('Payments Export'!B9104="","",G9100-F9100)</f>
        <v/>
      </c>
      <c r="I9100" s="3" t="str">
        <f>IF(C9100&lt;&gt;"",_xlfn.XLOOKUP(IFERROR(VALUE(C9100),C9100),'Items database'!A:A,'Items database'!B:B),(_xlfn.XLOOKUP(LEFT(E9100,3),Services,Services,"")))</f>
        <v/>
      </c>
      <c r="J9100" s="3" t="str">
        <f t="shared" si="285"/>
        <v/>
      </c>
    </row>
    <row r="9101" spans="1:10" x14ac:dyDescent="0.35">
      <c r="A9101" s="7" t="str">
        <f>IF('Payments Export'!A9105="","",'Payments Export'!A9105)</f>
        <v/>
      </c>
      <c r="B9101" s="7" t="str">
        <f>IF('Payments Export'!A9105="","",'Payments Export'!B9105)</f>
        <v/>
      </c>
      <c r="C9101" s="7" t="str">
        <f>IF(IFERROR(VALUE('Payments Export'!H9105),'Payments Export'!H9105)&lt;&gt;0,IFERROR(VALUE('Payments Export'!H9105),'Payments Export'!H9105),"")</f>
        <v/>
      </c>
      <c r="D9101" s="7" t="str">
        <f>IF('Payments Export'!I9105="","",'Payments Export'!I9105)</f>
        <v/>
      </c>
      <c r="E9101" s="7" t="str">
        <f t="shared" si="284"/>
        <v/>
      </c>
      <c r="F9101" s="7" t="str">
        <f>IF('Payments Export'!A9105="","",'Payments Export'!N9105)</f>
        <v/>
      </c>
      <c r="G9101" s="7" t="str">
        <f>IF('Payments Export'!A9105="","",'Payments Export'!O9105)</f>
        <v/>
      </c>
      <c r="H9101" s="7" t="str">
        <f>IF('Payments Export'!B9105="","",G9101-F9101)</f>
        <v/>
      </c>
      <c r="I9101" s="3" t="str">
        <f>IF(C9101&lt;&gt;"",_xlfn.XLOOKUP(IFERROR(VALUE(C9101),C9101),'Items database'!A:A,'Items database'!B:B),(_xlfn.XLOOKUP(LEFT(E9101,3),Services,Services,"")))</f>
        <v/>
      </c>
      <c r="J9101" s="3" t="str">
        <f t="shared" si="285"/>
        <v/>
      </c>
    </row>
    <row r="9102" spans="1:10" x14ac:dyDescent="0.35">
      <c r="A9102" s="7" t="str">
        <f>IF('Payments Export'!A9106="","",'Payments Export'!A9106)</f>
        <v/>
      </c>
      <c r="B9102" s="7" t="str">
        <f>IF('Payments Export'!A9106="","",'Payments Export'!B9106)</f>
        <v/>
      </c>
      <c r="C9102" s="7" t="str">
        <f>IF(IFERROR(VALUE('Payments Export'!H9106),'Payments Export'!H9106)&lt;&gt;0,IFERROR(VALUE('Payments Export'!H9106),'Payments Export'!H9106),"")</f>
        <v/>
      </c>
      <c r="D9102" s="7" t="str">
        <f>IF('Payments Export'!I9106="","",'Payments Export'!I9106)</f>
        <v/>
      </c>
      <c r="E9102" s="7" t="str">
        <f t="shared" si="284"/>
        <v/>
      </c>
      <c r="F9102" s="7" t="str">
        <f>IF('Payments Export'!A9106="","",'Payments Export'!N9106)</f>
        <v/>
      </c>
      <c r="G9102" s="7" t="str">
        <f>IF('Payments Export'!A9106="","",'Payments Export'!O9106)</f>
        <v/>
      </c>
      <c r="H9102" s="7" t="str">
        <f>IF('Payments Export'!B9106="","",G9102-F9102)</f>
        <v/>
      </c>
      <c r="I9102" s="3" t="str">
        <f>IF(C9102&lt;&gt;"",_xlfn.XLOOKUP(IFERROR(VALUE(C9102),C9102),'Items database'!A:A,'Items database'!B:B),(_xlfn.XLOOKUP(LEFT(E9102,3),Services,Services,"")))</f>
        <v/>
      </c>
      <c r="J9102" s="3" t="str">
        <f t="shared" si="285"/>
        <v/>
      </c>
    </row>
    <row r="9103" spans="1:10" x14ac:dyDescent="0.35">
      <c r="A9103" s="7" t="str">
        <f>IF('Payments Export'!A9107="","",'Payments Export'!A9107)</f>
        <v/>
      </c>
      <c r="B9103" s="7" t="str">
        <f>IF('Payments Export'!A9107="","",'Payments Export'!B9107)</f>
        <v/>
      </c>
      <c r="C9103" s="7" t="str">
        <f>IF(IFERROR(VALUE('Payments Export'!H9107),'Payments Export'!H9107)&lt;&gt;0,IFERROR(VALUE('Payments Export'!H9107),'Payments Export'!H9107),"")</f>
        <v/>
      </c>
      <c r="D9103" s="7" t="str">
        <f>IF('Payments Export'!I9107="","",'Payments Export'!I9107)</f>
        <v/>
      </c>
      <c r="E9103" s="7" t="str">
        <f t="shared" si="284"/>
        <v/>
      </c>
      <c r="F9103" s="7" t="str">
        <f>IF('Payments Export'!A9107="","",'Payments Export'!N9107)</f>
        <v/>
      </c>
      <c r="G9103" s="7" t="str">
        <f>IF('Payments Export'!A9107="","",'Payments Export'!O9107)</f>
        <v/>
      </c>
      <c r="H9103" s="7" t="str">
        <f>IF('Payments Export'!B9107="","",G9103-F9103)</f>
        <v/>
      </c>
      <c r="I9103" s="3" t="str">
        <f>IF(C9103&lt;&gt;"",_xlfn.XLOOKUP(IFERROR(VALUE(C9103),C9103),'Items database'!A:A,'Items database'!B:B),(_xlfn.XLOOKUP(LEFT(E9103,3),Services,Services,"")))</f>
        <v/>
      </c>
      <c r="J9103" s="3" t="str">
        <f t="shared" si="285"/>
        <v/>
      </c>
    </row>
    <row r="9104" spans="1:10" x14ac:dyDescent="0.35">
      <c r="A9104" s="7" t="str">
        <f>IF('Payments Export'!A9108="","",'Payments Export'!A9108)</f>
        <v/>
      </c>
      <c r="B9104" s="7" t="str">
        <f>IF('Payments Export'!A9108="","",'Payments Export'!B9108)</f>
        <v/>
      </c>
      <c r="C9104" s="7" t="str">
        <f>IF(IFERROR(VALUE('Payments Export'!H9108),'Payments Export'!H9108)&lt;&gt;0,IFERROR(VALUE('Payments Export'!H9108),'Payments Export'!H9108),"")</f>
        <v/>
      </c>
      <c r="D9104" s="7" t="str">
        <f>IF('Payments Export'!I9108="","",'Payments Export'!I9108)</f>
        <v/>
      </c>
      <c r="E9104" s="7" t="str">
        <f t="shared" si="284"/>
        <v/>
      </c>
      <c r="F9104" s="7" t="str">
        <f>IF('Payments Export'!A9108="","",'Payments Export'!N9108)</f>
        <v/>
      </c>
      <c r="G9104" s="7" t="str">
        <f>IF('Payments Export'!A9108="","",'Payments Export'!O9108)</f>
        <v/>
      </c>
      <c r="H9104" s="7" t="str">
        <f>IF('Payments Export'!B9108="","",G9104-F9104)</f>
        <v/>
      </c>
      <c r="I9104" s="3" t="str">
        <f>IF(C9104&lt;&gt;"",_xlfn.XLOOKUP(IFERROR(VALUE(C9104),C9104),'Items database'!A:A,'Items database'!B:B),(_xlfn.XLOOKUP(LEFT(E9104,3),Services,Services,"")))</f>
        <v/>
      </c>
      <c r="J9104" s="3" t="str">
        <f t="shared" si="285"/>
        <v/>
      </c>
    </row>
    <row r="9105" spans="1:10" x14ac:dyDescent="0.35">
      <c r="A9105" s="7" t="str">
        <f>IF('Payments Export'!A9109="","",'Payments Export'!A9109)</f>
        <v/>
      </c>
      <c r="B9105" s="7" t="str">
        <f>IF('Payments Export'!A9109="","",'Payments Export'!B9109)</f>
        <v/>
      </c>
      <c r="C9105" s="7" t="str">
        <f>IF(IFERROR(VALUE('Payments Export'!H9109),'Payments Export'!H9109)&lt;&gt;0,IFERROR(VALUE('Payments Export'!H9109),'Payments Export'!H9109),"")</f>
        <v/>
      </c>
      <c r="D9105" s="7" t="str">
        <f>IF('Payments Export'!I9109="","",'Payments Export'!I9109)</f>
        <v/>
      </c>
      <c r="E9105" s="7" t="str">
        <f t="shared" si="284"/>
        <v/>
      </c>
      <c r="F9105" s="7" t="str">
        <f>IF('Payments Export'!A9109="","",'Payments Export'!N9109)</f>
        <v/>
      </c>
      <c r="G9105" s="7" t="str">
        <f>IF('Payments Export'!A9109="","",'Payments Export'!O9109)</f>
        <v/>
      </c>
      <c r="H9105" s="7" t="str">
        <f>IF('Payments Export'!B9109="","",G9105-F9105)</f>
        <v/>
      </c>
      <c r="I9105" s="3" t="str">
        <f>IF(C9105&lt;&gt;"",_xlfn.XLOOKUP(IFERROR(VALUE(C9105),C9105),'Items database'!A:A,'Items database'!B:B),(_xlfn.XLOOKUP(LEFT(E9105,3),Services,Services,"")))</f>
        <v/>
      </c>
      <c r="J9105" s="3" t="str">
        <f t="shared" si="285"/>
        <v/>
      </c>
    </row>
    <row r="9106" spans="1:10" x14ac:dyDescent="0.35">
      <c r="A9106" s="7" t="str">
        <f>IF('Payments Export'!A9110="","",'Payments Export'!A9110)</f>
        <v/>
      </c>
      <c r="B9106" s="7" t="str">
        <f>IF('Payments Export'!A9110="","",'Payments Export'!B9110)</f>
        <v/>
      </c>
      <c r="C9106" s="7" t="str">
        <f>IF(IFERROR(VALUE('Payments Export'!H9110),'Payments Export'!H9110)&lt;&gt;0,IFERROR(VALUE('Payments Export'!H9110),'Payments Export'!H9110),"")</f>
        <v/>
      </c>
      <c r="D9106" s="7" t="str">
        <f>IF('Payments Export'!I9110="","",'Payments Export'!I9110)</f>
        <v/>
      </c>
      <c r="E9106" s="7" t="str">
        <f t="shared" si="284"/>
        <v/>
      </c>
      <c r="F9106" s="7" t="str">
        <f>IF('Payments Export'!A9110="","",'Payments Export'!N9110)</f>
        <v/>
      </c>
      <c r="G9106" s="7" t="str">
        <f>IF('Payments Export'!A9110="","",'Payments Export'!O9110)</f>
        <v/>
      </c>
      <c r="H9106" s="7" t="str">
        <f>IF('Payments Export'!B9110="","",G9106-F9106)</f>
        <v/>
      </c>
      <c r="I9106" s="3" t="str">
        <f>IF(C9106&lt;&gt;"",_xlfn.XLOOKUP(IFERROR(VALUE(C9106),C9106),'Items database'!A:A,'Items database'!B:B),(_xlfn.XLOOKUP(LEFT(E9106,3),Services,Services,"")))</f>
        <v/>
      </c>
      <c r="J9106" s="3" t="str">
        <f t="shared" si="285"/>
        <v/>
      </c>
    </row>
    <row r="9107" spans="1:10" x14ac:dyDescent="0.35">
      <c r="A9107" s="7" t="str">
        <f>IF('Payments Export'!A9111="","",'Payments Export'!A9111)</f>
        <v/>
      </c>
      <c r="B9107" s="7" t="str">
        <f>IF('Payments Export'!A9111="","",'Payments Export'!B9111)</f>
        <v/>
      </c>
      <c r="C9107" s="7" t="str">
        <f>IF(IFERROR(VALUE('Payments Export'!H9111),'Payments Export'!H9111)&lt;&gt;0,IFERROR(VALUE('Payments Export'!H9111),'Payments Export'!H9111),"")</f>
        <v/>
      </c>
      <c r="D9107" s="7" t="str">
        <f>IF('Payments Export'!I9111="","",'Payments Export'!I9111)</f>
        <v/>
      </c>
      <c r="E9107" s="7" t="str">
        <f t="shared" si="284"/>
        <v/>
      </c>
      <c r="F9107" s="7" t="str">
        <f>IF('Payments Export'!A9111="","",'Payments Export'!N9111)</f>
        <v/>
      </c>
      <c r="G9107" s="7" t="str">
        <f>IF('Payments Export'!A9111="","",'Payments Export'!O9111)</f>
        <v/>
      </c>
      <c r="H9107" s="7" t="str">
        <f>IF('Payments Export'!B9111="","",G9107-F9107)</f>
        <v/>
      </c>
      <c r="I9107" s="3" t="str">
        <f>IF(C9107&lt;&gt;"",_xlfn.XLOOKUP(IFERROR(VALUE(C9107),C9107),'Items database'!A:A,'Items database'!B:B),(_xlfn.XLOOKUP(LEFT(E9107,3),Services,Services,"")))</f>
        <v/>
      </c>
      <c r="J9107" s="3" t="str">
        <f t="shared" si="285"/>
        <v/>
      </c>
    </row>
    <row r="9108" spans="1:10" x14ac:dyDescent="0.35">
      <c r="A9108" s="7" t="str">
        <f>IF('Payments Export'!A9112="","",'Payments Export'!A9112)</f>
        <v/>
      </c>
      <c r="B9108" s="7" t="str">
        <f>IF('Payments Export'!A9112="","",'Payments Export'!B9112)</f>
        <v/>
      </c>
      <c r="C9108" s="7" t="str">
        <f>IF(IFERROR(VALUE('Payments Export'!H9112),'Payments Export'!H9112)&lt;&gt;0,IFERROR(VALUE('Payments Export'!H9112),'Payments Export'!H9112),"")</f>
        <v/>
      </c>
      <c r="D9108" s="7" t="str">
        <f>IF('Payments Export'!I9112="","",'Payments Export'!I9112)</f>
        <v/>
      </c>
      <c r="E9108" s="7" t="str">
        <f t="shared" si="284"/>
        <v/>
      </c>
      <c r="F9108" s="7" t="str">
        <f>IF('Payments Export'!A9112="","",'Payments Export'!N9112)</f>
        <v/>
      </c>
      <c r="G9108" s="7" t="str">
        <f>IF('Payments Export'!A9112="","",'Payments Export'!O9112)</f>
        <v/>
      </c>
      <c r="H9108" s="7" t="str">
        <f>IF('Payments Export'!B9112="","",G9108-F9108)</f>
        <v/>
      </c>
      <c r="I9108" s="3" t="str">
        <f>IF(C9108&lt;&gt;"",_xlfn.XLOOKUP(IFERROR(VALUE(C9108),C9108),'Items database'!A:A,'Items database'!B:B),(_xlfn.XLOOKUP(LEFT(E9108,3),Services,Services,"")))</f>
        <v/>
      </c>
      <c r="J9108" s="3" t="str">
        <f t="shared" si="285"/>
        <v/>
      </c>
    </row>
    <row r="9109" spans="1:10" x14ac:dyDescent="0.35">
      <c r="A9109" s="7" t="str">
        <f>IF('Payments Export'!A9113="","",'Payments Export'!A9113)</f>
        <v/>
      </c>
      <c r="B9109" s="7" t="str">
        <f>IF('Payments Export'!A9113="","",'Payments Export'!B9113)</f>
        <v/>
      </c>
      <c r="C9109" s="7" t="str">
        <f>IF(IFERROR(VALUE('Payments Export'!H9113),'Payments Export'!H9113)&lt;&gt;0,IFERROR(VALUE('Payments Export'!H9113),'Payments Export'!H9113),"")</f>
        <v/>
      </c>
      <c r="D9109" s="7" t="str">
        <f>IF('Payments Export'!I9113="","",'Payments Export'!I9113)</f>
        <v/>
      </c>
      <c r="E9109" s="7" t="str">
        <f t="shared" si="284"/>
        <v/>
      </c>
      <c r="F9109" s="7" t="str">
        <f>IF('Payments Export'!A9113="","",'Payments Export'!N9113)</f>
        <v/>
      </c>
      <c r="G9109" s="7" t="str">
        <f>IF('Payments Export'!A9113="","",'Payments Export'!O9113)</f>
        <v/>
      </c>
      <c r="H9109" s="7" t="str">
        <f>IF('Payments Export'!B9113="","",G9109-F9109)</f>
        <v/>
      </c>
      <c r="I9109" s="3" t="str">
        <f>IF(C9109&lt;&gt;"",_xlfn.XLOOKUP(IFERROR(VALUE(C9109),C9109),'Items database'!A:A,'Items database'!B:B),(_xlfn.XLOOKUP(LEFT(E9109,3),Services,Services,"")))</f>
        <v/>
      </c>
      <c r="J9109" s="3" t="str">
        <f t="shared" si="285"/>
        <v/>
      </c>
    </row>
    <row r="9110" spans="1:10" x14ac:dyDescent="0.35">
      <c r="A9110" s="7" t="str">
        <f>IF('Payments Export'!A9114="","",'Payments Export'!A9114)</f>
        <v/>
      </c>
      <c r="B9110" s="7" t="str">
        <f>IF('Payments Export'!A9114="","",'Payments Export'!B9114)</f>
        <v/>
      </c>
      <c r="C9110" s="7" t="str">
        <f>IF(IFERROR(VALUE('Payments Export'!H9114),'Payments Export'!H9114)&lt;&gt;0,IFERROR(VALUE('Payments Export'!H9114),'Payments Export'!H9114),"")</f>
        <v/>
      </c>
      <c r="D9110" s="7" t="str">
        <f>IF('Payments Export'!I9114="","",'Payments Export'!I9114)</f>
        <v/>
      </c>
      <c r="E9110" s="7" t="str">
        <f t="shared" si="284"/>
        <v/>
      </c>
      <c r="F9110" s="7" t="str">
        <f>IF('Payments Export'!A9114="","",'Payments Export'!N9114)</f>
        <v/>
      </c>
      <c r="G9110" s="7" t="str">
        <f>IF('Payments Export'!A9114="","",'Payments Export'!O9114)</f>
        <v/>
      </c>
      <c r="H9110" s="7" t="str">
        <f>IF('Payments Export'!B9114="","",G9110-F9110)</f>
        <v/>
      </c>
      <c r="I9110" s="3" t="str">
        <f>IF(C9110&lt;&gt;"",_xlfn.XLOOKUP(IFERROR(VALUE(C9110),C9110),'Items database'!A:A,'Items database'!B:B),(_xlfn.XLOOKUP(LEFT(E9110,3),Services,Services,"")))</f>
        <v/>
      </c>
      <c r="J9110" s="3" t="str">
        <f t="shared" si="285"/>
        <v/>
      </c>
    </row>
    <row r="9111" spans="1:10" x14ac:dyDescent="0.35">
      <c r="A9111" s="7" t="str">
        <f>IF('Payments Export'!A9115="","",'Payments Export'!A9115)</f>
        <v/>
      </c>
      <c r="B9111" s="7" t="str">
        <f>IF('Payments Export'!A9115="","",'Payments Export'!B9115)</f>
        <v/>
      </c>
      <c r="C9111" s="7" t="str">
        <f>IF(IFERROR(VALUE('Payments Export'!H9115),'Payments Export'!H9115)&lt;&gt;0,IFERROR(VALUE('Payments Export'!H9115),'Payments Export'!H9115),"")</f>
        <v/>
      </c>
      <c r="D9111" s="7" t="str">
        <f>IF('Payments Export'!I9115="","",'Payments Export'!I9115)</f>
        <v/>
      </c>
      <c r="E9111" s="7" t="str">
        <f t="shared" si="284"/>
        <v/>
      </c>
      <c r="F9111" s="7" t="str">
        <f>IF('Payments Export'!A9115="","",'Payments Export'!N9115)</f>
        <v/>
      </c>
      <c r="G9111" s="7" t="str">
        <f>IF('Payments Export'!A9115="","",'Payments Export'!O9115)</f>
        <v/>
      </c>
      <c r="H9111" s="7" t="str">
        <f>IF('Payments Export'!B9115="","",G9111-F9111)</f>
        <v/>
      </c>
      <c r="I9111" s="3" t="str">
        <f>IF(C9111&lt;&gt;"",_xlfn.XLOOKUP(IFERROR(VALUE(C9111),C9111),'Items database'!A:A,'Items database'!B:B),(_xlfn.XLOOKUP(LEFT(E9111,3),Services,Services,"")))</f>
        <v/>
      </c>
      <c r="J9111" s="3" t="str">
        <f t="shared" si="285"/>
        <v/>
      </c>
    </row>
    <row r="9112" spans="1:10" x14ac:dyDescent="0.35">
      <c r="A9112" s="7" t="str">
        <f>IF('Payments Export'!A9116="","",'Payments Export'!A9116)</f>
        <v/>
      </c>
      <c r="B9112" s="7" t="str">
        <f>IF('Payments Export'!A9116="","",'Payments Export'!B9116)</f>
        <v/>
      </c>
      <c r="C9112" s="7" t="str">
        <f>IF(IFERROR(VALUE('Payments Export'!H9116),'Payments Export'!H9116)&lt;&gt;0,IFERROR(VALUE('Payments Export'!H9116),'Payments Export'!H9116),"")</f>
        <v/>
      </c>
      <c r="D9112" s="7" t="str">
        <f>IF('Payments Export'!I9116="","",'Payments Export'!I9116)</f>
        <v/>
      </c>
      <c r="E9112" s="7" t="str">
        <f t="shared" si="284"/>
        <v/>
      </c>
      <c r="F9112" s="7" t="str">
        <f>IF('Payments Export'!A9116="","",'Payments Export'!N9116)</f>
        <v/>
      </c>
      <c r="G9112" s="7" t="str">
        <f>IF('Payments Export'!A9116="","",'Payments Export'!O9116)</f>
        <v/>
      </c>
      <c r="H9112" s="7" t="str">
        <f>IF('Payments Export'!B9116="","",G9112-F9112)</f>
        <v/>
      </c>
      <c r="I9112" s="3" t="str">
        <f>IF(C9112&lt;&gt;"",_xlfn.XLOOKUP(IFERROR(VALUE(C9112),C9112),'Items database'!A:A,'Items database'!B:B),(_xlfn.XLOOKUP(LEFT(E9112,3),Services,Services,"")))</f>
        <v/>
      </c>
      <c r="J9112" s="3" t="str">
        <f t="shared" si="285"/>
        <v/>
      </c>
    </row>
    <row r="9113" spans="1:10" x14ac:dyDescent="0.35">
      <c r="A9113" s="7" t="str">
        <f>IF('Payments Export'!A9117="","",'Payments Export'!A9117)</f>
        <v/>
      </c>
      <c r="B9113" s="7" t="str">
        <f>IF('Payments Export'!A9117="","",'Payments Export'!B9117)</f>
        <v/>
      </c>
      <c r="C9113" s="7" t="str">
        <f>IF(IFERROR(VALUE('Payments Export'!H9117),'Payments Export'!H9117)&lt;&gt;0,IFERROR(VALUE('Payments Export'!H9117),'Payments Export'!H9117),"")</f>
        <v/>
      </c>
      <c r="D9113" s="7" t="str">
        <f>IF('Payments Export'!I9117="","",'Payments Export'!I9117)</f>
        <v/>
      </c>
      <c r="E9113" s="7" t="str">
        <f t="shared" si="284"/>
        <v/>
      </c>
      <c r="F9113" s="7" t="str">
        <f>IF('Payments Export'!A9117="","",'Payments Export'!N9117)</f>
        <v/>
      </c>
      <c r="G9113" s="7" t="str">
        <f>IF('Payments Export'!A9117="","",'Payments Export'!O9117)</f>
        <v/>
      </c>
      <c r="H9113" s="7" t="str">
        <f>IF('Payments Export'!B9117="","",G9113-F9113)</f>
        <v/>
      </c>
      <c r="I9113" s="3" t="str">
        <f>IF(C9113&lt;&gt;"",_xlfn.XLOOKUP(IFERROR(VALUE(C9113),C9113),'Items database'!A:A,'Items database'!B:B),(_xlfn.XLOOKUP(LEFT(E9113,3),Services,Services,"")))</f>
        <v/>
      </c>
      <c r="J9113" s="3" t="str">
        <f t="shared" si="285"/>
        <v/>
      </c>
    </row>
    <row r="9114" spans="1:10" x14ac:dyDescent="0.35">
      <c r="A9114" s="7" t="str">
        <f>IF('Payments Export'!A9118="","",'Payments Export'!A9118)</f>
        <v/>
      </c>
      <c r="B9114" s="7" t="str">
        <f>IF('Payments Export'!A9118="","",'Payments Export'!B9118)</f>
        <v/>
      </c>
      <c r="C9114" s="7" t="str">
        <f>IF(IFERROR(VALUE('Payments Export'!H9118),'Payments Export'!H9118)&lt;&gt;0,IFERROR(VALUE('Payments Export'!H9118),'Payments Export'!H9118),"")</f>
        <v/>
      </c>
      <c r="D9114" s="7" t="str">
        <f>IF('Payments Export'!I9118="","",'Payments Export'!I9118)</f>
        <v/>
      </c>
      <c r="E9114" s="7" t="str">
        <f t="shared" si="284"/>
        <v/>
      </c>
      <c r="F9114" s="7" t="str">
        <f>IF('Payments Export'!A9118="","",'Payments Export'!N9118)</f>
        <v/>
      </c>
      <c r="G9114" s="7" t="str">
        <f>IF('Payments Export'!A9118="","",'Payments Export'!O9118)</f>
        <v/>
      </c>
      <c r="H9114" s="7" t="str">
        <f>IF('Payments Export'!B9118="","",G9114-F9114)</f>
        <v/>
      </c>
      <c r="I9114" s="3" t="str">
        <f>IF(C9114&lt;&gt;"",_xlfn.XLOOKUP(IFERROR(VALUE(C9114),C9114),'Items database'!A:A,'Items database'!B:B),(_xlfn.XLOOKUP(LEFT(E9114,3),Services,Services,"")))</f>
        <v/>
      </c>
      <c r="J9114" s="3" t="str">
        <f t="shared" si="285"/>
        <v/>
      </c>
    </row>
    <row r="9115" spans="1:10" x14ac:dyDescent="0.35">
      <c r="A9115" s="7" t="str">
        <f>IF('Payments Export'!A9119="","",'Payments Export'!A9119)</f>
        <v/>
      </c>
      <c r="B9115" s="7" t="str">
        <f>IF('Payments Export'!A9119="","",'Payments Export'!B9119)</f>
        <v/>
      </c>
      <c r="C9115" s="7" t="str">
        <f>IF(IFERROR(VALUE('Payments Export'!H9119),'Payments Export'!H9119)&lt;&gt;0,IFERROR(VALUE('Payments Export'!H9119),'Payments Export'!H9119),"")</f>
        <v/>
      </c>
      <c r="D9115" s="7" t="str">
        <f>IF('Payments Export'!I9119="","",'Payments Export'!I9119)</f>
        <v/>
      </c>
      <c r="E9115" s="7" t="str">
        <f t="shared" si="284"/>
        <v/>
      </c>
      <c r="F9115" s="7" t="str">
        <f>IF('Payments Export'!A9119="","",'Payments Export'!N9119)</f>
        <v/>
      </c>
      <c r="G9115" s="7" t="str">
        <f>IF('Payments Export'!A9119="","",'Payments Export'!O9119)</f>
        <v/>
      </c>
      <c r="H9115" s="7" t="str">
        <f>IF('Payments Export'!B9119="","",G9115-F9115)</f>
        <v/>
      </c>
      <c r="I9115" s="3" t="str">
        <f>IF(C9115&lt;&gt;"",_xlfn.XLOOKUP(IFERROR(VALUE(C9115),C9115),'Items database'!A:A,'Items database'!B:B),(_xlfn.XLOOKUP(LEFT(E9115,3),Services,Services,"")))</f>
        <v/>
      </c>
      <c r="J9115" s="3" t="str">
        <f t="shared" si="285"/>
        <v/>
      </c>
    </row>
    <row r="9116" spans="1:10" x14ac:dyDescent="0.35">
      <c r="A9116" s="7" t="str">
        <f>IF('Payments Export'!A9120="","",'Payments Export'!A9120)</f>
        <v/>
      </c>
      <c r="B9116" s="7" t="str">
        <f>IF('Payments Export'!A9120="","",'Payments Export'!B9120)</f>
        <v/>
      </c>
      <c r="C9116" s="7" t="str">
        <f>IF(IFERROR(VALUE('Payments Export'!H9120),'Payments Export'!H9120)&lt;&gt;0,IFERROR(VALUE('Payments Export'!H9120),'Payments Export'!H9120),"")</f>
        <v/>
      </c>
      <c r="D9116" s="7" t="str">
        <f>IF('Payments Export'!I9120="","",'Payments Export'!I9120)</f>
        <v/>
      </c>
      <c r="E9116" s="7" t="str">
        <f t="shared" si="284"/>
        <v/>
      </c>
      <c r="F9116" s="7" t="str">
        <f>IF('Payments Export'!A9120="","",'Payments Export'!N9120)</f>
        <v/>
      </c>
      <c r="G9116" s="7" t="str">
        <f>IF('Payments Export'!A9120="","",'Payments Export'!O9120)</f>
        <v/>
      </c>
      <c r="H9116" s="7" t="str">
        <f>IF('Payments Export'!B9120="","",G9116-F9116)</f>
        <v/>
      </c>
      <c r="I9116" s="3" t="str">
        <f>IF(C9116&lt;&gt;"",_xlfn.XLOOKUP(IFERROR(VALUE(C9116),C9116),'Items database'!A:A,'Items database'!B:B),(_xlfn.XLOOKUP(LEFT(E9116,3),Services,Services,"")))</f>
        <v/>
      </c>
      <c r="J9116" s="3" t="str">
        <f t="shared" si="285"/>
        <v/>
      </c>
    </row>
    <row r="9117" spans="1:10" x14ac:dyDescent="0.35">
      <c r="A9117" s="7" t="str">
        <f>IF('Payments Export'!A9121="","",'Payments Export'!A9121)</f>
        <v/>
      </c>
      <c r="B9117" s="7" t="str">
        <f>IF('Payments Export'!A9121="","",'Payments Export'!B9121)</f>
        <v/>
      </c>
      <c r="C9117" s="7" t="str">
        <f>IF(IFERROR(VALUE('Payments Export'!H9121),'Payments Export'!H9121)&lt;&gt;0,IFERROR(VALUE('Payments Export'!H9121),'Payments Export'!H9121),"")</f>
        <v/>
      </c>
      <c r="D9117" s="7" t="str">
        <f>IF('Payments Export'!I9121="","",'Payments Export'!I9121)</f>
        <v/>
      </c>
      <c r="E9117" s="7" t="str">
        <f t="shared" si="284"/>
        <v/>
      </c>
      <c r="F9117" s="7" t="str">
        <f>IF('Payments Export'!A9121="","",'Payments Export'!N9121)</f>
        <v/>
      </c>
      <c r="G9117" s="7" t="str">
        <f>IF('Payments Export'!A9121="","",'Payments Export'!O9121)</f>
        <v/>
      </c>
      <c r="H9117" s="7" t="str">
        <f>IF('Payments Export'!B9121="","",G9117-F9117)</f>
        <v/>
      </c>
      <c r="I9117" s="3" t="str">
        <f>IF(C9117&lt;&gt;"",_xlfn.XLOOKUP(IFERROR(VALUE(C9117),C9117),'Items database'!A:A,'Items database'!B:B),(_xlfn.XLOOKUP(LEFT(E9117,3),Services,Services,"")))</f>
        <v/>
      </c>
      <c r="J9117" s="3" t="str">
        <f t="shared" si="285"/>
        <v/>
      </c>
    </row>
    <row r="9118" spans="1:10" x14ac:dyDescent="0.35">
      <c r="A9118" s="7" t="str">
        <f>IF('Payments Export'!A9122="","",'Payments Export'!A9122)</f>
        <v/>
      </c>
      <c r="B9118" s="7" t="str">
        <f>IF('Payments Export'!A9122="","",'Payments Export'!B9122)</f>
        <v/>
      </c>
      <c r="C9118" s="7" t="str">
        <f>IF(IFERROR(VALUE('Payments Export'!H9122),'Payments Export'!H9122)&lt;&gt;0,IFERROR(VALUE('Payments Export'!H9122),'Payments Export'!H9122),"")</f>
        <v/>
      </c>
      <c r="D9118" s="7" t="str">
        <f>IF('Payments Export'!I9122="","",'Payments Export'!I9122)</f>
        <v/>
      </c>
      <c r="E9118" s="7" t="str">
        <f t="shared" si="284"/>
        <v/>
      </c>
      <c r="F9118" s="7" t="str">
        <f>IF('Payments Export'!A9122="","",'Payments Export'!N9122)</f>
        <v/>
      </c>
      <c r="G9118" s="7" t="str">
        <f>IF('Payments Export'!A9122="","",'Payments Export'!O9122)</f>
        <v/>
      </c>
      <c r="H9118" s="7" t="str">
        <f>IF('Payments Export'!B9122="","",G9118-F9118)</f>
        <v/>
      </c>
      <c r="I9118" s="3" t="str">
        <f>IF(C9118&lt;&gt;"",_xlfn.XLOOKUP(IFERROR(VALUE(C9118),C9118),'Items database'!A:A,'Items database'!B:B),(_xlfn.XLOOKUP(LEFT(E9118,3),Services,Services,"")))</f>
        <v/>
      </c>
      <c r="J9118" s="3" t="str">
        <f t="shared" si="285"/>
        <v/>
      </c>
    </row>
    <row r="9119" spans="1:10" x14ac:dyDescent="0.35">
      <c r="A9119" s="7" t="str">
        <f>IF('Payments Export'!A9123="","",'Payments Export'!A9123)</f>
        <v/>
      </c>
      <c r="B9119" s="7" t="str">
        <f>IF('Payments Export'!A9123="","",'Payments Export'!B9123)</f>
        <v/>
      </c>
      <c r="C9119" s="7" t="str">
        <f>IF(IFERROR(VALUE('Payments Export'!H9123),'Payments Export'!H9123)&lt;&gt;0,IFERROR(VALUE('Payments Export'!H9123),'Payments Export'!H9123),"")</f>
        <v/>
      </c>
      <c r="D9119" s="7" t="str">
        <f>IF('Payments Export'!I9123="","",'Payments Export'!I9123)</f>
        <v/>
      </c>
      <c r="E9119" s="7" t="str">
        <f t="shared" si="284"/>
        <v/>
      </c>
      <c r="F9119" s="7" t="str">
        <f>IF('Payments Export'!A9123="","",'Payments Export'!N9123)</f>
        <v/>
      </c>
      <c r="G9119" s="7" t="str">
        <f>IF('Payments Export'!A9123="","",'Payments Export'!O9123)</f>
        <v/>
      </c>
      <c r="H9119" s="7" t="str">
        <f>IF('Payments Export'!B9123="","",G9119-F9119)</f>
        <v/>
      </c>
      <c r="I9119" s="3" t="str">
        <f>IF(C9119&lt;&gt;"",_xlfn.XLOOKUP(IFERROR(VALUE(C9119),C9119),'Items database'!A:A,'Items database'!B:B),(_xlfn.XLOOKUP(LEFT(E9119,3),Services,Services,"")))</f>
        <v/>
      </c>
      <c r="J9119" s="3" t="str">
        <f t="shared" si="285"/>
        <v/>
      </c>
    </row>
    <row r="9120" spans="1:10" x14ac:dyDescent="0.35">
      <c r="A9120" s="7" t="str">
        <f>IF('Payments Export'!A9124="","",'Payments Export'!A9124)</f>
        <v/>
      </c>
      <c r="B9120" s="7" t="str">
        <f>IF('Payments Export'!A9124="","",'Payments Export'!B9124)</f>
        <v/>
      </c>
      <c r="C9120" s="7" t="str">
        <f>IF(IFERROR(VALUE('Payments Export'!H9124),'Payments Export'!H9124)&lt;&gt;0,IFERROR(VALUE('Payments Export'!H9124),'Payments Export'!H9124),"")</f>
        <v/>
      </c>
      <c r="D9120" s="7" t="str">
        <f>IF('Payments Export'!I9124="","",'Payments Export'!I9124)</f>
        <v/>
      </c>
      <c r="E9120" s="7" t="str">
        <f t="shared" si="284"/>
        <v/>
      </c>
      <c r="F9120" s="7" t="str">
        <f>IF('Payments Export'!A9124="","",'Payments Export'!N9124)</f>
        <v/>
      </c>
      <c r="G9120" s="7" t="str">
        <f>IF('Payments Export'!A9124="","",'Payments Export'!O9124)</f>
        <v/>
      </c>
      <c r="H9120" s="7" t="str">
        <f>IF('Payments Export'!B9124="","",G9120-F9120)</f>
        <v/>
      </c>
      <c r="I9120" s="3" t="str">
        <f>IF(C9120&lt;&gt;"",_xlfn.XLOOKUP(IFERROR(VALUE(C9120),C9120),'Items database'!A:A,'Items database'!B:B),(_xlfn.XLOOKUP(LEFT(E9120,3),Services,Services,"")))</f>
        <v/>
      </c>
      <c r="J9120" s="3" t="str">
        <f t="shared" si="285"/>
        <v/>
      </c>
    </row>
    <row r="9121" spans="1:10" x14ac:dyDescent="0.35">
      <c r="A9121" s="7" t="str">
        <f>IF('Payments Export'!A9125="","",'Payments Export'!A9125)</f>
        <v/>
      </c>
      <c r="B9121" s="7" t="str">
        <f>IF('Payments Export'!A9125="","",'Payments Export'!B9125)</f>
        <v/>
      </c>
      <c r="C9121" s="7" t="str">
        <f>IF(IFERROR(VALUE('Payments Export'!H9125),'Payments Export'!H9125)&lt;&gt;0,IFERROR(VALUE('Payments Export'!H9125),'Payments Export'!H9125),"")</f>
        <v/>
      </c>
      <c r="D9121" s="7" t="str">
        <f>IF('Payments Export'!I9125="","",'Payments Export'!I9125)</f>
        <v/>
      </c>
      <c r="E9121" s="7" t="str">
        <f t="shared" si="284"/>
        <v/>
      </c>
      <c r="F9121" s="7" t="str">
        <f>IF('Payments Export'!A9125="","",'Payments Export'!N9125)</f>
        <v/>
      </c>
      <c r="G9121" s="7" t="str">
        <f>IF('Payments Export'!A9125="","",'Payments Export'!O9125)</f>
        <v/>
      </c>
      <c r="H9121" s="7" t="str">
        <f>IF('Payments Export'!B9125="","",G9121-F9121)</f>
        <v/>
      </c>
      <c r="I9121" s="3" t="str">
        <f>IF(C9121&lt;&gt;"",_xlfn.XLOOKUP(IFERROR(VALUE(C9121),C9121),'Items database'!A:A,'Items database'!B:B),(_xlfn.XLOOKUP(LEFT(E9121,3),Services,Services,"")))</f>
        <v/>
      </c>
      <c r="J9121" s="3" t="str">
        <f t="shared" si="285"/>
        <v/>
      </c>
    </row>
    <row r="9122" spans="1:10" x14ac:dyDescent="0.35">
      <c r="A9122" s="7" t="str">
        <f>IF('Payments Export'!A9126="","",'Payments Export'!A9126)</f>
        <v/>
      </c>
      <c r="B9122" s="7" t="str">
        <f>IF('Payments Export'!A9126="","",'Payments Export'!B9126)</f>
        <v/>
      </c>
      <c r="C9122" s="7" t="str">
        <f>IF(IFERROR(VALUE('Payments Export'!H9126),'Payments Export'!H9126)&lt;&gt;0,IFERROR(VALUE('Payments Export'!H9126),'Payments Export'!H9126),"")</f>
        <v/>
      </c>
      <c r="D9122" s="7" t="str">
        <f>IF('Payments Export'!I9126="","",'Payments Export'!I9126)</f>
        <v/>
      </c>
      <c r="E9122" s="7" t="str">
        <f t="shared" si="284"/>
        <v/>
      </c>
      <c r="F9122" s="7" t="str">
        <f>IF('Payments Export'!A9126="","",'Payments Export'!N9126)</f>
        <v/>
      </c>
      <c r="G9122" s="7" t="str">
        <f>IF('Payments Export'!A9126="","",'Payments Export'!O9126)</f>
        <v/>
      </c>
      <c r="H9122" s="7" t="str">
        <f>IF('Payments Export'!B9126="","",G9122-F9122)</f>
        <v/>
      </c>
      <c r="I9122" s="3" t="str">
        <f>IF(C9122&lt;&gt;"",_xlfn.XLOOKUP(IFERROR(VALUE(C9122),C9122),'Items database'!A:A,'Items database'!B:B),(_xlfn.XLOOKUP(LEFT(E9122,3),Services,Services,"")))</f>
        <v/>
      </c>
      <c r="J9122" s="3" t="str">
        <f t="shared" si="285"/>
        <v/>
      </c>
    </row>
    <row r="9123" spans="1:10" x14ac:dyDescent="0.35">
      <c r="A9123" s="7" t="str">
        <f>IF('Payments Export'!A9127="","",'Payments Export'!A9127)</f>
        <v/>
      </c>
      <c r="B9123" s="7" t="str">
        <f>IF('Payments Export'!A9127="","",'Payments Export'!B9127)</f>
        <v/>
      </c>
      <c r="C9123" s="7" t="str">
        <f>IF(IFERROR(VALUE('Payments Export'!H9127),'Payments Export'!H9127)&lt;&gt;0,IFERROR(VALUE('Payments Export'!H9127),'Payments Export'!H9127),"")</f>
        <v/>
      </c>
      <c r="D9123" s="7" t="str">
        <f>IF('Payments Export'!I9127="","",'Payments Export'!I9127)</f>
        <v/>
      </c>
      <c r="E9123" s="7" t="str">
        <f t="shared" si="284"/>
        <v/>
      </c>
      <c r="F9123" s="7" t="str">
        <f>IF('Payments Export'!A9127="","",'Payments Export'!N9127)</f>
        <v/>
      </c>
      <c r="G9123" s="7" t="str">
        <f>IF('Payments Export'!A9127="","",'Payments Export'!O9127)</f>
        <v/>
      </c>
      <c r="H9123" s="7" t="str">
        <f>IF('Payments Export'!B9127="","",G9123-F9123)</f>
        <v/>
      </c>
      <c r="I9123" s="3" t="str">
        <f>IF(C9123&lt;&gt;"",_xlfn.XLOOKUP(IFERROR(VALUE(C9123),C9123),'Items database'!A:A,'Items database'!B:B),(_xlfn.XLOOKUP(LEFT(E9123,3),Services,Services,"")))</f>
        <v/>
      </c>
      <c r="J9123" s="3" t="str">
        <f t="shared" si="285"/>
        <v/>
      </c>
    </row>
    <row r="9124" spans="1:10" x14ac:dyDescent="0.35">
      <c r="A9124" s="7" t="str">
        <f>IF('Payments Export'!A9128="","",'Payments Export'!A9128)</f>
        <v/>
      </c>
      <c r="B9124" s="7" t="str">
        <f>IF('Payments Export'!A9128="","",'Payments Export'!B9128)</f>
        <v/>
      </c>
      <c r="C9124" s="7" t="str">
        <f>IF(IFERROR(VALUE('Payments Export'!H9128),'Payments Export'!H9128)&lt;&gt;0,IFERROR(VALUE('Payments Export'!H9128),'Payments Export'!H9128),"")</f>
        <v/>
      </c>
      <c r="D9124" s="7" t="str">
        <f>IF('Payments Export'!I9128="","",'Payments Export'!I9128)</f>
        <v/>
      </c>
      <c r="E9124" s="7" t="str">
        <f t="shared" si="284"/>
        <v/>
      </c>
      <c r="F9124" s="7" t="str">
        <f>IF('Payments Export'!A9128="","",'Payments Export'!N9128)</f>
        <v/>
      </c>
      <c r="G9124" s="7" t="str">
        <f>IF('Payments Export'!A9128="","",'Payments Export'!O9128)</f>
        <v/>
      </c>
      <c r="H9124" s="7" t="str">
        <f>IF('Payments Export'!B9128="","",G9124-F9124)</f>
        <v/>
      </c>
      <c r="I9124" s="3" t="str">
        <f>IF(C9124&lt;&gt;"",_xlfn.XLOOKUP(IFERROR(VALUE(C9124),C9124),'Items database'!A:A,'Items database'!B:B),(_xlfn.XLOOKUP(LEFT(E9124,3),Services,Services,"")))</f>
        <v/>
      </c>
      <c r="J9124" s="3" t="str">
        <f t="shared" si="285"/>
        <v/>
      </c>
    </row>
    <row r="9125" spans="1:10" x14ac:dyDescent="0.35">
      <c r="A9125" s="7" t="str">
        <f>IF('Payments Export'!A9129="","",'Payments Export'!A9129)</f>
        <v/>
      </c>
      <c r="B9125" s="7" t="str">
        <f>IF('Payments Export'!A9129="","",'Payments Export'!B9129)</f>
        <v/>
      </c>
      <c r="C9125" s="7" t="str">
        <f>IF(IFERROR(VALUE('Payments Export'!H9129),'Payments Export'!H9129)&lt;&gt;0,IFERROR(VALUE('Payments Export'!H9129),'Payments Export'!H9129),"")</f>
        <v/>
      </c>
      <c r="D9125" s="7" t="str">
        <f>IF('Payments Export'!I9129="","",'Payments Export'!I9129)</f>
        <v/>
      </c>
      <c r="E9125" s="7" t="str">
        <f t="shared" si="284"/>
        <v/>
      </c>
      <c r="F9125" s="7" t="str">
        <f>IF('Payments Export'!A9129="","",'Payments Export'!N9129)</f>
        <v/>
      </c>
      <c r="G9125" s="7" t="str">
        <f>IF('Payments Export'!A9129="","",'Payments Export'!O9129)</f>
        <v/>
      </c>
      <c r="H9125" s="7" t="str">
        <f>IF('Payments Export'!B9129="","",G9125-F9125)</f>
        <v/>
      </c>
      <c r="I9125" s="3" t="str">
        <f>IF(C9125&lt;&gt;"",_xlfn.XLOOKUP(IFERROR(VALUE(C9125),C9125),'Items database'!A:A,'Items database'!B:B),(_xlfn.XLOOKUP(LEFT(E9125,3),Services,Services,"")))</f>
        <v/>
      </c>
      <c r="J9125" s="3" t="str">
        <f t="shared" si="285"/>
        <v/>
      </c>
    </row>
    <row r="9126" spans="1:10" x14ac:dyDescent="0.35">
      <c r="A9126" s="7" t="str">
        <f>IF('Payments Export'!A9130="","",'Payments Export'!A9130)</f>
        <v/>
      </c>
      <c r="B9126" s="7" t="str">
        <f>IF('Payments Export'!A9130="","",'Payments Export'!B9130)</f>
        <v/>
      </c>
      <c r="C9126" s="7" t="str">
        <f>IF(IFERROR(VALUE('Payments Export'!H9130),'Payments Export'!H9130)&lt;&gt;0,IFERROR(VALUE('Payments Export'!H9130),'Payments Export'!H9130),"")</f>
        <v/>
      </c>
      <c r="D9126" s="7" t="str">
        <f>IF('Payments Export'!I9130="","",'Payments Export'!I9130)</f>
        <v/>
      </c>
      <c r="E9126" s="7" t="str">
        <f t="shared" si="284"/>
        <v/>
      </c>
      <c r="F9126" s="7" t="str">
        <f>IF('Payments Export'!A9130="","",'Payments Export'!N9130)</f>
        <v/>
      </c>
      <c r="G9126" s="7" t="str">
        <f>IF('Payments Export'!A9130="","",'Payments Export'!O9130)</f>
        <v/>
      </c>
      <c r="H9126" s="7" t="str">
        <f>IF('Payments Export'!B9130="","",G9126-F9126)</f>
        <v/>
      </c>
      <c r="I9126" s="3" t="str">
        <f>IF(C9126&lt;&gt;"",_xlfn.XLOOKUP(IFERROR(VALUE(C9126),C9126),'Items database'!A:A,'Items database'!B:B),(_xlfn.XLOOKUP(LEFT(E9126,3),Services,Services,"")))</f>
        <v/>
      </c>
      <c r="J9126" s="3" t="str">
        <f t="shared" si="285"/>
        <v/>
      </c>
    </row>
    <row r="9127" spans="1:10" x14ac:dyDescent="0.35">
      <c r="A9127" s="7" t="str">
        <f>IF('Payments Export'!A9131="","",'Payments Export'!A9131)</f>
        <v/>
      </c>
      <c r="B9127" s="7" t="str">
        <f>IF('Payments Export'!A9131="","",'Payments Export'!B9131)</f>
        <v/>
      </c>
      <c r="C9127" s="7" t="str">
        <f>IF(IFERROR(VALUE('Payments Export'!H9131),'Payments Export'!H9131)&lt;&gt;0,IFERROR(VALUE('Payments Export'!H9131),'Payments Export'!H9131),"")</f>
        <v/>
      </c>
      <c r="D9127" s="7" t="str">
        <f>IF('Payments Export'!I9131="","",'Payments Export'!I9131)</f>
        <v/>
      </c>
      <c r="E9127" s="7" t="str">
        <f t="shared" si="284"/>
        <v/>
      </c>
      <c r="F9127" s="7" t="str">
        <f>IF('Payments Export'!A9131="","",'Payments Export'!N9131)</f>
        <v/>
      </c>
      <c r="G9127" s="7" t="str">
        <f>IF('Payments Export'!A9131="","",'Payments Export'!O9131)</f>
        <v/>
      </c>
      <c r="H9127" s="7" t="str">
        <f>IF('Payments Export'!B9131="","",G9127-F9127)</f>
        <v/>
      </c>
      <c r="I9127" s="3" t="str">
        <f>IF(C9127&lt;&gt;"",_xlfn.XLOOKUP(IFERROR(VALUE(C9127),C9127),'Items database'!A:A,'Items database'!B:B),(_xlfn.XLOOKUP(LEFT(E9127,3),Services,Services,"")))</f>
        <v/>
      </c>
      <c r="J9127" s="3" t="str">
        <f t="shared" si="285"/>
        <v/>
      </c>
    </row>
    <row r="9128" spans="1:10" x14ac:dyDescent="0.35">
      <c r="A9128" s="7" t="str">
        <f>IF('Payments Export'!A9132="","",'Payments Export'!A9132)</f>
        <v/>
      </c>
      <c r="B9128" s="7" t="str">
        <f>IF('Payments Export'!A9132="","",'Payments Export'!B9132)</f>
        <v/>
      </c>
      <c r="C9128" s="7" t="str">
        <f>IF(IFERROR(VALUE('Payments Export'!H9132),'Payments Export'!H9132)&lt;&gt;0,IFERROR(VALUE('Payments Export'!H9132),'Payments Export'!H9132),"")</f>
        <v/>
      </c>
      <c r="D9128" s="7" t="str">
        <f>IF('Payments Export'!I9132="","",'Payments Export'!I9132)</f>
        <v/>
      </c>
      <c r="E9128" s="7" t="str">
        <f t="shared" si="284"/>
        <v/>
      </c>
      <c r="F9128" s="7" t="str">
        <f>IF('Payments Export'!A9132="","",'Payments Export'!N9132)</f>
        <v/>
      </c>
      <c r="G9128" s="7" t="str">
        <f>IF('Payments Export'!A9132="","",'Payments Export'!O9132)</f>
        <v/>
      </c>
      <c r="H9128" s="7" t="str">
        <f>IF('Payments Export'!B9132="","",G9128-F9128)</f>
        <v/>
      </c>
      <c r="I9128" s="3" t="str">
        <f>IF(C9128&lt;&gt;"",_xlfn.XLOOKUP(IFERROR(VALUE(C9128),C9128),'Items database'!A:A,'Items database'!B:B),(_xlfn.XLOOKUP(LEFT(E9128,3),Services,Services,"")))</f>
        <v/>
      </c>
      <c r="J9128" s="3" t="str">
        <f t="shared" si="285"/>
        <v/>
      </c>
    </row>
    <row r="9129" spans="1:10" x14ac:dyDescent="0.35">
      <c r="A9129" s="7" t="str">
        <f>IF('Payments Export'!A9133="","",'Payments Export'!A9133)</f>
        <v/>
      </c>
      <c r="B9129" s="7" t="str">
        <f>IF('Payments Export'!A9133="","",'Payments Export'!B9133)</f>
        <v/>
      </c>
      <c r="C9129" s="7" t="str">
        <f>IF(IFERROR(VALUE('Payments Export'!H9133),'Payments Export'!H9133)&lt;&gt;0,IFERROR(VALUE('Payments Export'!H9133),'Payments Export'!H9133),"")</f>
        <v/>
      </c>
      <c r="D9129" s="7" t="str">
        <f>IF('Payments Export'!I9133="","",'Payments Export'!I9133)</f>
        <v/>
      </c>
      <c r="E9129" s="7" t="str">
        <f t="shared" si="284"/>
        <v/>
      </c>
      <c r="F9129" s="7" t="str">
        <f>IF('Payments Export'!A9133="","",'Payments Export'!N9133)</f>
        <v/>
      </c>
      <c r="G9129" s="7" t="str">
        <f>IF('Payments Export'!A9133="","",'Payments Export'!O9133)</f>
        <v/>
      </c>
      <c r="H9129" s="7" t="str">
        <f>IF('Payments Export'!B9133="","",G9129-F9129)</f>
        <v/>
      </c>
      <c r="I9129" s="3" t="str">
        <f>IF(C9129&lt;&gt;"",_xlfn.XLOOKUP(IFERROR(VALUE(C9129),C9129),'Items database'!A:A,'Items database'!B:B),(_xlfn.XLOOKUP(LEFT(E9129,3),Services,Services,"")))</f>
        <v/>
      </c>
      <c r="J9129" s="3" t="str">
        <f t="shared" si="285"/>
        <v/>
      </c>
    </row>
    <row r="9130" spans="1:10" x14ac:dyDescent="0.35">
      <c r="A9130" s="7" t="str">
        <f>IF('Payments Export'!A9134="","",'Payments Export'!A9134)</f>
        <v/>
      </c>
      <c r="B9130" s="7" t="str">
        <f>IF('Payments Export'!A9134="","",'Payments Export'!B9134)</f>
        <v/>
      </c>
      <c r="C9130" s="7" t="str">
        <f>IF(IFERROR(VALUE('Payments Export'!H9134),'Payments Export'!H9134)&lt;&gt;0,IFERROR(VALUE('Payments Export'!H9134),'Payments Export'!H9134),"")</f>
        <v/>
      </c>
      <c r="D9130" s="7" t="str">
        <f>IF('Payments Export'!I9134="","",'Payments Export'!I9134)</f>
        <v/>
      </c>
      <c r="E9130" s="7" t="str">
        <f t="shared" si="284"/>
        <v/>
      </c>
      <c r="F9130" s="7" t="str">
        <f>IF('Payments Export'!A9134="","",'Payments Export'!N9134)</f>
        <v/>
      </c>
      <c r="G9130" s="7" t="str">
        <f>IF('Payments Export'!A9134="","",'Payments Export'!O9134)</f>
        <v/>
      </c>
      <c r="H9130" s="7" t="str">
        <f>IF('Payments Export'!B9134="","",G9130-F9130)</f>
        <v/>
      </c>
      <c r="I9130" s="3" t="str">
        <f>IF(C9130&lt;&gt;"",_xlfn.XLOOKUP(IFERROR(VALUE(C9130),C9130),'Items database'!A:A,'Items database'!B:B),(_xlfn.XLOOKUP(LEFT(E9130,3),Services,Services,"")))</f>
        <v/>
      </c>
      <c r="J9130" s="3" t="str">
        <f t="shared" si="285"/>
        <v/>
      </c>
    </row>
    <row r="9131" spans="1:10" x14ac:dyDescent="0.35">
      <c r="A9131" s="7" t="str">
        <f>IF('Payments Export'!A9135="","",'Payments Export'!A9135)</f>
        <v/>
      </c>
      <c r="B9131" s="7" t="str">
        <f>IF('Payments Export'!A9135="","",'Payments Export'!B9135)</f>
        <v/>
      </c>
      <c r="C9131" s="7" t="str">
        <f>IF(IFERROR(VALUE('Payments Export'!H9135),'Payments Export'!H9135)&lt;&gt;0,IFERROR(VALUE('Payments Export'!H9135),'Payments Export'!H9135),"")</f>
        <v/>
      </c>
      <c r="D9131" s="7" t="str">
        <f>IF('Payments Export'!I9135="","",'Payments Export'!I9135)</f>
        <v/>
      </c>
      <c r="E9131" s="7" t="str">
        <f t="shared" si="284"/>
        <v/>
      </c>
      <c r="F9131" s="7" t="str">
        <f>IF('Payments Export'!A9135="","",'Payments Export'!N9135)</f>
        <v/>
      </c>
      <c r="G9131" s="7" t="str">
        <f>IF('Payments Export'!A9135="","",'Payments Export'!O9135)</f>
        <v/>
      </c>
      <c r="H9131" s="7" t="str">
        <f>IF('Payments Export'!B9135="","",G9131-F9131)</f>
        <v/>
      </c>
      <c r="I9131" s="3" t="str">
        <f>IF(C9131&lt;&gt;"",_xlfn.XLOOKUP(IFERROR(VALUE(C9131),C9131),'Items database'!A:A,'Items database'!B:B),(_xlfn.XLOOKUP(LEFT(E9131,3),Services,Services,"")))</f>
        <v/>
      </c>
      <c r="J9131" s="3" t="str">
        <f t="shared" si="285"/>
        <v/>
      </c>
    </row>
    <row r="9132" spans="1:10" x14ac:dyDescent="0.35">
      <c r="A9132" s="7" t="str">
        <f>IF('Payments Export'!A9136="","",'Payments Export'!A9136)</f>
        <v/>
      </c>
      <c r="B9132" s="7" t="str">
        <f>IF('Payments Export'!A9136="","",'Payments Export'!B9136)</f>
        <v/>
      </c>
      <c r="C9132" s="7" t="str">
        <f>IF(IFERROR(VALUE('Payments Export'!H9136),'Payments Export'!H9136)&lt;&gt;0,IFERROR(VALUE('Payments Export'!H9136),'Payments Export'!H9136),"")</f>
        <v/>
      </c>
      <c r="D9132" s="7" t="str">
        <f>IF('Payments Export'!I9136="","",'Payments Export'!I9136)</f>
        <v/>
      </c>
      <c r="E9132" s="7" t="str">
        <f t="shared" si="284"/>
        <v/>
      </c>
      <c r="F9132" s="7" t="str">
        <f>IF('Payments Export'!A9136="","",'Payments Export'!N9136)</f>
        <v/>
      </c>
      <c r="G9132" s="7" t="str">
        <f>IF('Payments Export'!A9136="","",'Payments Export'!O9136)</f>
        <v/>
      </c>
      <c r="H9132" s="7" t="str">
        <f>IF('Payments Export'!B9136="","",G9132-F9132)</f>
        <v/>
      </c>
      <c r="I9132" s="3" t="str">
        <f>IF(C9132&lt;&gt;"",_xlfn.XLOOKUP(IFERROR(VALUE(C9132),C9132),'Items database'!A:A,'Items database'!B:B),(_xlfn.XLOOKUP(LEFT(E9132,3),Services,Services,"")))</f>
        <v/>
      </c>
      <c r="J9132" s="3" t="str">
        <f t="shared" si="285"/>
        <v/>
      </c>
    </row>
    <row r="9133" spans="1:10" x14ac:dyDescent="0.35">
      <c r="A9133" s="7" t="str">
        <f>IF('Payments Export'!A9137="","",'Payments Export'!A9137)</f>
        <v/>
      </c>
      <c r="B9133" s="7" t="str">
        <f>IF('Payments Export'!A9137="","",'Payments Export'!B9137)</f>
        <v/>
      </c>
      <c r="C9133" s="7" t="str">
        <f>IF(IFERROR(VALUE('Payments Export'!H9137),'Payments Export'!H9137)&lt;&gt;0,IFERROR(VALUE('Payments Export'!H9137),'Payments Export'!H9137),"")</f>
        <v/>
      </c>
      <c r="D9133" s="7" t="str">
        <f>IF('Payments Export'!I9137="","",'Payments Export'!I9137)</f>
        <v/>
      </c>
      <c r="E9133" s="7" t="str">
        <f t="shared" si="284"/>
        <v/>
      </c>
      <c r="F9133" s="7" t="str">
        <f>IF('Payments Export'!A9137="","",'Payments Export'!N9137)</f>
        <v/>
      </c>
      <c r="G9133" s="7" t="str">
        <f>IF('Payments Export'!A9137="","",'Payments Export'!O9137)</f>
        <v/>
      </c>
      <c r="H9133" s="7" t="str">
        <f>IF('Payments Export'!B9137="","",G9133-F9133)</f>
        <v/>
      </c>
      <c r="I9133" s="3" t="str">
        <f>IF(C9133&lt;&gt;"",_xlfn.XLOOKUP(IFERROR(VALUE(C9133),C9133),'Items database'!A:A,'Items database'!B:B),(_xlfn.XLOOKUP(LEFT(E9133,3),Services,Services,"")))</f>
        <v/>
      </c>
      <c r="J9133" s="3" t="str">
        <f t="shared" si="285"/>
        <v/>
      </c>
    </row>
    <row r="9134" spans="1:10" x14ac:dyDescent="0.35">
      <c r="A9134" s="7" t="str">
        <f>IF('Payments Export'!A9138="","",'Payments Export'!A9138)</f>
        <v/>
      </c>
      <c r="B9134" s="7" t="str">
        <f>IF('Payments Export'!A9138="","",'Payments Export'!B9138)</f>
        <v/>
      </c>
      <c r="C9134" s="7" t="str">
        <f>IF(IFERROR(VALUE('Payments Export'!H9138),'Payments Export'!H9138)&lt;&gt;0,IFERROR(VALUE('Payments Export'!H9138),'Payments Export'!H9138),"")</f>
        <v/>
      </c>
      <c r="D9134" s="7" t="str">
        <f>IF('Payments Export'!I9138="","",'Payments Export'!I9138)</f>
        <v/>
      </c>
      <c r="E9134" s="7" t="str">
        <f t="shared" si="284"/>
        <v/>
      </c>
      <c r="F9134" s="7" t="str">
        <f>IF('Payments Export'!A9138="","",'Payments Export'!N9138)</f>
        <v/>
      </c>
      <c r="G9134" s="7" t="str">
        <f>IF('Payments Export'!A9138="","",'Payments Export'!O9138)</f>
        <v/>
      </c>
      <c r="H9134" s="7" t="str">
        <f>IF('Payments Export'!B9138="","",G9134-F9134)</f>
        <v/>
      </c>
      <c r="I9134" s="3" t="str">
        <f>IF(C9134&lt;&gt;"",_xlfn.XLOOKUP(IFERROR(VALUE(C9134),C9134),'Items database'!A:A,'Items database'!B:B),(_xlfn.XLOOKUP(LEFT(E9134,3),Services,Services,"")))</f>
        <v/>
      </c>
      <c r="J9134" s="3" t="str">
        <f t="shared" si="285"/>
        <v/>
      </c>
    </row>
    <row r="9135" spans="1:10" x14ac:dyDescent="0.35">
      <c r="A9135" s="7" t="str">
        <f>IF('Payments Export'!A9139="","",'Payments Export'!A9139)</f>
        <v/>
      </c>
      <c r="B9135" s="7" t="str">
        <f>IF('Payments Export'!A9139="","",'Payments Export'!B9139)</f>
        <v/>
      </c>
      <c r="C9135" s="7" t="str">
        <f>IF(IFERROR(VALUE('Payments Export'!H9139),'Payments Export'!H9139)&lt;&gt;0,IFERROR(VALUE('Payments Export'!H9139),'Payments Export'!H9139),"")</f>
        <v/>
      </c>
      <c r="D9135" s="7" t="str">
        <f>IF('Payments Export'!I9139="","",'Payments Export'!I9139)</f>
        <v/>
      </c>
      <c r="E9135" s="7" t="str">
        <f t="shared" si="284"/>
        <v/>
      </c>
      <c r="F9135" s="7" t="str">
        <f>IF('Payments Export'!A9139="","",'Payments Export'!N9139)</f>
        <v/>
      </c>
      <c r="G9135" s="7" t="str">
        <f>IF('Payments Export'!A9139="","",'Payments Export'!O9139)</f>
        <v/>
      </c>
      <c r="H9135" s="7" t="str">
        <f>IF('Payments Export'!B9139="","",G9135-F9135)</f>
        <v/>
      </c>
      <c r="I9135" s="3" t="str">
        <f>IF(C9135&lt;&gt;"",_xlfn.XLOOKUP(IFERROR(VALUE(C9135),C9135),'Items database'!A:A,'Items database'!B:B),(_xlfn.XLOOKUP(LEFT(E9135,3),Services,Services,"")))</f>
        <v/>
      </c>
      <c r="J9135" s="3" t="str">
        <f t="shared" si="285"/>
        <v/>
      </c>
    </row>
    <row r="9136" spans="1:10" x14ac:dyDescent="0.35">
      <c r="A9136" s="7" t="str">
        <f>IF('Payments Export'!A9140="","",'Payments Export'!A9140)</f>
        <v/>
      </c>
      <c r="B9136" s="7" t="str">
        <f>IF('Payments Export'!A9140="","",'Payments Export'!B9140)</f>
        <v/>
      </c>
      <c r="C9136" s="7" t="str">
        <f>IF(IFERROR(VALUE('Payments Export'!H9140),'Payments Export'!H9140)&lt;&gt;0,IFERROR(VALUE('Payments Export'!H9140),'Payments Export'!H9140),"")</f>
        <v/>
      </c>
      <c r="D9136" s="7" t="str">
        <f>IF('Payments Export'!I9140="","",'Payments Export'!I9140)</f>
        <v/>
      </c>
      <c r="E9136" s="7" t="str">
        <f t="shared" si="284"/>
        <v/>
      </c>
      <c r="F9136" s="7" t="str">
        <f>IF('Payments Export'!A9140="","",'Payments Export'!N9140)</f>
        <v/>
      </c>
      <c r="G9136" s="7" t="str">
        <f>IF('Payments Export'!A9140="","",'Payments Export'!O9140)</f>
        <v/>
      </c>
      <c r="H9136" s="7" t="str">
        <f>IF('Payments Export'!B9140="","",G9136-F9136)</f>
        <v/>
      </c>
      <c r="I9136" s="3" t="str">
        <f>IF(C9136&lt;&gt;"",_xlfn.XLOOKUP(IFERROR(VALUE(C9136),C9136),'Items database'!A:A,'Items database'!B:B),(_xlfn.XLOOKUP(LEFT(E9136,3),Services,Services,"")))</f>
        <v/>
      </c>
      <c r="J9136" s="3" t="str">
        <f t="shared" si="285"/>
        <v/>
      </c>
    </row>
    <row r="9137" spans="1:10" x14ac:dyDescent="0.35">
      <c r="A9137" s="7" t="str">
        <f>IF('Payments Export'!A9141="","",'Payments Export'!A9141)</f>
        <v/>
      </c>
      <c r="B9137" s="7" t="str">
        <f>IF('Payments Export'!A9141="","",'Payments Export'!B9141)</f>
        <v/>
      </c>
      <c r="C9137" s="7" t="str">
        <f>IF(IFERROR(VALUE('Payments Export'!H9141),'Payments Export'!H9141)&lt;&gt;0,IFERROR(VALUE('Payments Export'!H9141),'Payments Export'!H9141),"")</f>
        <v/>
      </c>
      <c r="D9137" s="7" t="str">
        <f>IF('Payments Export'!I9141="","",'Payments Export'!I9141)</f>
        <v/>
      </c>
      <c r="E9137" s="7" t="str">
        <f t="shared" si="284"/>
        <v/>
      </c>
      <c r="F9137" s="7" t="str">
        <f>IF('Payments Export'!A9141="","",'Payments Export'!N9141)</f>
        <v/>
      </c>
      <c r="G9137" s="7" t="str">
        <f>IF('Payments Export'!A9141="","",'Payments Export'!O9141)</f>
        <v/>
      </c>
      <c r="H9137" s="7" t="str">
        <f>IF('Payments Export'!B9141="","",G9137-F9137)</f>
        <v/>
      </c>
      <c r="I9137" s="3" t="str">
        <f>IF(C9137&lt;&gt;"",_xlfn.XLOOKUP(IFERROR(VALUE(C9137),C9137),'Items database'!A:A,'Items database'!B:B),(_xlfn.XLOOKUP(LEFT(E9137,3),Services,Services,"")))</f>
        <v/>
      </c>
      <c r="J9137" s="3" t="str">
        <f t="shared" si="285"/>
        <v/>
      </c>
    </row>
    <row r="9138" spans="1:10" x14ac:dyDescent="0.35">
      <c r="A9138" s="7" t="str">
        <f>IF('Payments Export'!A9142="","",'Payments Export'!A9142)</f>
        <v/>
      </c>
      <c r="B9138" s="7" t="str">
        <f>IF('Payments Export'!A9142="","",'Payments Export'!B9142)</f>
        <v/>
      </c>
      <c r="C9138" s="7" t="str">
        <f>IF(IFERROR(VALUE('Payments Export'!H9142),'Payments Export'!H9142)&lt;&gt;0,IFERROR(VALUE('Payments Export'!H9142),'Payments Export'!H9142),"")</f>
        <v/>
      </c>
      <c r="D9138" s="7" t="str">
        <f>IF('Payments Export'!I9142="","",'Payments Export'!I9142)</f>
        <v/>
      </c>
      <c r="E9138" s="7" t="str">
        <f t="shared" si="284"/>
        <v/>
      </c>
      <c r="F9138" s="7" t="str">
        <f>IF('Payments Export'!A9142="","",'Payments Export'!N9142)</f>
        <v/>
      </c>
      <c r="G9138" s="7" t="str">
        <f>IF('Payments Export'!A9142="","",'Payments Export'!O9142)</f>
        <v/>
      </c>
      <c r="H9138" s="7" t="str">
        <f>IF('Payments Export'!B9142="","",G9138-F9138)</f>
        <v/>
      </c>
      <c r="I9138" s="3" t="str">
        <f>IF(C9138&lt;&gt;"",_xlfn.XLOOKUP(IFERROR(VALUE(C9138),C9138),'Items database'!A:A,'Items database'!B:B),(_xlfn.XLOOKUP(LEFT(E9138,3),Services,Services,"")))</f>
        <v/>
      </c>
      <c r="J9138" s="3" t="str">
        <f t="shared" si="285"/>
        <v/>
      </c>
    </row>
    <row r="9139" spans="1:10" x14ac:dyDescent="0.35">
      <c r="A9139" s="7" t="str">
        <f>IF('Payments Export'!A9143="","",'Payments Export'!A9143)</f>
        <v/>
      </c>
      <c r="B9139" s="7" t="str">
        <f>IF('Payments Export'!A9143="","",'Payments Export'!B9143)</f>
        <v/>
      </c>
      <c r="C9139" s="7" t="str">
        <f>IF(IFERROR(VALUE('Payments Export'!H9143),'Payments Export'!H9143)&lt;&gt;0,IFERROR(VALUE('Payments Export'!H9143),'Payments Export'!H9143),"")</f>
        <v/>
      </c>
      <c r="D9139" s="7" t="str">
        <f>IF('Payments Export'!I9143="","",'Payments Export'!I9143)</f>
        <v/>
      </c>
      <c r="E9139" s="7" t="str">
        <f t="shared" si="284"/>
        <v/>
      </c>
      <c r="F9139" s="7" t="str">
        <f>IF('Payments Export'!A9143="","",'Payments Export'!N9143)</f>
        <v/>
      </c>
      <c r="G9139" s="7" t="str">
        <f>IF('Payments Export'!A9143="","",'Payments Export'!O9143)</f>
        <v/>
      </c>
      <c r="H9139" s="7" t="str">
        <f>IF('Payments Export'!B9143="","",G9139-F9139)</f>
        <v/>
      </c>
      <c r="I9139" s="3" t="str">
        <f>IF(C9139&lt;&gt;"",_xlfn.XLOOKUP(IFERROR(VALUE(C9139),C9139),'Items database'!A:A,'Items database'!B:B),(_xlfn.XLOOKUP(LEFT(E9139,3),Services,Services,"")))</f>
        <v/>
      </c>
      <c r="J9139" s="3" t="str">
        <f t="shared" si="285"/>
        <v/>
      </c>
    </row>
    <row r="9140" spans="1:10" x14ac:dyDescent="0.35">
      <c r="A9140" s="7" t="str">
        <f>IF('Payments Export'!A9144="","",'Payments Export'!A9144)</f>
        <v/>
      </c>
      <c r="B9140" s="7" t="str">
        <f>IF('Payments Export'!A9144="","",'Payments Export'!B9144)</f>
        <v/>
      </c>
      <c r="C9140" s="7" t="str">
        <f>IF(IFERROR(VALUE('Payments Export'!H9144),'Payments Export'!H9144)&lt;&gt;0,IFERROR(VALUE('Payments Export'!H9144),'Payments Export'!H9144),"")</f>
        <v/>
      </c>
      <c r="D9140" s="7" t="str">
        <f>IF('Payments Export'!I9144="","",'Payments Export'!I9144)</f>
        <v/>
      </c>
      <c r="E9140" s="7" t="str">
        <f t="shared" si="284"/>
        <v/>
      </c>
      <c r="F9140" s="7" t="str">
        <f>IF('Payments Export'!A9144="","",'Payments Export'!N9144)</f>
        <v/>
      </c>
      <c r="G9140" s="7" t="str">
        <f>IF('Payments Export'!A9144="","",'Payments Export'!O9144)</f>
        <v/>
      </c>
      <c r="H9140" s="7" t="str">
        <f>IF('Payments Export'!B9144="","",G9140-F9140)</f>
        <v/>
      </c>
      <c r="I9140" s="3" t="str">
        <f>IF(C9140&lt;&gt;"",_xlfn.XLOOKUP(IFERROR(VALUE(C9140),C9140),'Items database'!A:A,'Items database'!B:B),(_xlfn.XLOOKUP(LEFT(E9140,3),Services,Services,"")))</f>
        <v/>
      </c>
      <c r="J9140" s="3" t="str">
        <f t="shared" si="285"/>
        <v/>
      </c>
    </row>
    <row r="9141" spans="1:10" x14ac:dyDescent="0.35">
      <c r="A9141" s="7" t="str">
        <f>IF('Payments Export'!A9145="","",'Payments Export'!A9145)</f>
        <v/>
      </c>
      <c r="B9141" s="7" t="str">
        <f>IF('Payments Export'!A9145="","",'Payments Export'!B9145)</f>
        <v/>
      </c>
      <c r="C9141" s="7" t="str">
        <f>IF(IFERROR(VALUE('Payments Export'!H9145),'Payments Export'!H9145)&lt;&gt;0,IFERROR(VALUE('Payments Export'!H9145),'Payments Export'!H9145),"")</f>
        <v/>
      </c>
      <c r="D9141" s="7" t="str">
        <f>IF('Payments Export'!I9145="","",'Payments Export'!I9145)</f>
        <v/>
      </c>
      <c r="E9141" s="7" t="str">
        <f t="shared" si="284"/>
        <v/>
      </c>
      <c r="F9141" s="7" t="str">
        <f>IF('Payments Export'!A9145="","",'Payments Export'!N9145)</f>
        <v/>
      </c>
      <c r="G9141" s="7" t="str">
        <f>IF('Payments Export'!A9145="","",'Payments Export'!O9145)</f>
        <v/>
      </c>
      <c r="H9141" s="7" t="str">
        <f>IF('Payments Export'!B9145="","",G9141-F9141)</f>
        <v/>
      </c>
      <c r="I9141" s="3" t="str">
        <f>IF(C9141&lt;&gt;"",_xlfn.XLOOKUP(IFERROR(VALUE(C9141),C9141),'Items database'!A:A,'Items database'!B:B),(_xlfn.XLOOKUP(LEFT(E9141,3),Services,Services,"")))</f>
        <v/>
      </c>
      <c r="J9141" s="3" t="str">
        <f t="shared" si="285"/>
        <v/>
      </c>
    </row>
    <row r="9142" spans="1:10" x14ac:dyDescent="0.35">
      <c r="A9142" s="7" t="str">
        <f>IF('Payments Export'!A9146="","",'Payments Export'!A9146)</f>
        <v/>
      </c>
      <c r="B9142" s="7" t="str">
        <f>IF('Payments Export'!A9146="","",'Payments Export'!B9146)</f>
        <v/>
      </c>
      <c r="C9142" s="7" t="str">
        <f>IF(IFERROR(VALUE('Payments Export'!H9146),'Payments Export'!H9146)&lt;&gt;0,IFERROR(VALUE('Payments Export'!H9146),'Payments Export'!H9146),"")</f>
        <v/>
      </c>
      <c r="D9142" s="7" t="str">
        <f>IF('Payments Export'!I9146="","",'Payments Export'!I9146)</f>
        <v/>
      </c>
      <c r="E9142" s="7" t="str">
        <f t="shared" si="284"/>
        <v/>
      </c>
      <c r="F9142" s="7" t="str">
        <f>IF('Payments Export'!A9146="","",'Payments Export'!N9146)</f>
        <v/>
      </c>
      <c r="G9142" s="7" t="str">
        <f>IF('Payments Export'!A9146="","",'Payments Export'!O9146)</f>
        <v/>
      </c>
      <c r="H9142" s="7" t="str">
        <f>IF('Payments Export'!B9146="","",G9142-F9142)</f>
        <v/>
      </c>
      <c r="I9142" s="3" t="str">
        <f>IF(C9142&lt;&gt;"",_xlfn.XLOOKUP(IFERROR(VALUE(C9142),C9142),'Items database'!A:A,'Items database'!B:B),(_xlfn.XLOOKUP(LEFT(E9142,3),Services,Services,"")))</f>
        <v/>
      </c>
      <c r="J9142" s="3" t="str">
        <f t="shared" si="285"/>
        <v/>
      </c>
    </row>
    <row r="9143" spans="1:10" x14ac:dyDescent="0.35">
      <c r="A9143" s="7" t="str">
        <f>IF('Payments Export'!A9147="","",'Payments Export'!A9147)</f>
        <v/>
      </c>
      <c r="B9143" s="7" t="str">
        <f>IF('Payments Export'!A9147="","",'Payments Export'!B9147)</f>
        <v/>
      </c>
      <c r="C9143" s="7" t="str">
        <f>IF(IFERROR(VALUE('Payments Export'!H9147),'Payments Export'!H9147)&lt;&gt;0,IFERROR(VALUE('Payments Export'!H9147),'Payments Export'!H9147),"")</f>
        <v/>
      </c>
      <c r="D9143" s="7" t="str">
        <f>IF('Payments Export'!I9147="","",'Payments Export'!I9147)</f>
        <v/>
      </c>
      <c r="E9143" s="7" t="str">
        <f t="shared" si="284"/>
        <v/>
      </c>
      <c r="F9143" s="7" t="str">
        <f>IF('Payments Export'!A9147="","",'Payments Export'!N9147)</f>
        <v/>
      </c>
      <c r="G9143" s="7" t="str">
        <f>IF('Payments Export'!A9147="","",'Payments Export'!O9147)</f>
        <v/>
      </c>
      <c r="H9143" s="7" t="str">
        <f>IF('Payments Export'!B9147="","",G9143-F9143)</f>
        <v/>
      </c>
      <c r="I9143" s="3" t="str">
        <f>IF(C9143&lt;&gt;"",_xlfn.XLOOKUP(IFERROR(VALUE(C9143),C9143),'Items database'!A:A,'Items database'!B:B),(_xlfn.XLOOKUP(LEFT(E9143,3),Services,Services,"")))</f>
        <v/>
      </c>
      <c r="J9143" s="3" t="str">
        <f t="shared" si="285"/>
        <v/>
      </c>
    </row>
    <row r="9144" spans="1:10" x14ac:dyDescent="0.35">
      <c r="A9144" s="7" t="str">
        <f>IF('Payments Export'!A9148="","",'Payments Export'!A9148)</f>
        <v/>
      </c>
      <c r="B9144" s="7" t="str">
        <f>IF('Payments Export'!A9148="","",'Payments Export'!B9148)</f>
        <v/>
      </c>
      <c r="C9144" s="7" t="str">
        <f>IF(IFERROR(VALUE('Payments Export'!H9148),'Payments Export'!H9148)&lt;&gt;0,IFERROR(VALUE('Payments Export'!H9148),'Payments Export'!H9148),"")</f>
        <v/>
      </c>
      <c r="D9144" s="7" t="str">
        <f>IF('Payments Export'!I9148="","",'Payments Export'!I9148)</f>
        <v/>
      </c>
      <c r="E9144" s="7" t="str">
        <f t="shared" si="284"/>
        <v/>
      </c>
      <c r="F9144" s="7" t="str">
        <f>IF('Payments Export'!A9148="","",'Payments Export'!N9148)</f>
        <v/>
      </c>
      <c r="G9144" s="7" t="str">
        <f>IF('Payments Export'!A9148="","",'Payments Export'!O9148)</f>
        <v/>
      </c>
      <c r="H9144" s="7" t="str">
        <f>IF('Payments Export'!B9148="","",G9144-F9144)</f>
        <v/>
      </c>
      <c r="I9144" s="3" t="str">
        <f>IF(C9144&lt;&gt;"",_xlfn.XLOOKUP(IFERROR(VALUE(C9144),C9144),'Items database'!A:A,'Items database'!B:B),(_xlfn.XLOOKUP(LEFT(E9144,3),Services,Services,"")))</f>
        <v/>
      </c>
      <c r="J9144" s="3" t="str">
        <f t="shared" si="285"/>
        <v/>
      </c>
    </row>
    <row r="9145" spans="1:10" x14ac:dyDescent="0.35">
      <c r="A9145" s="7" t="str">
        <f>IF('Payments Export'!A9149="","",'Payments Export'!A9149)</f>
        <v/>
      </c>
      <c r="B9145" s="7" t="str">
        <f>IF('Payments Export'!A9149="","",'Payments Export'!B9149)</f>
        <v/>
      </c>
      <c r="C9145" s="7" t="str">
        <f>IF(IFERROR(VALUE('Payments Export'!H9149),'Payments Export'!H9149)&lt;&gt;0,IFERROR(VALUE('Payments Export'!H9149),'Payments Export'!H9149),"")</f>
        <v/>
      </c>
      <c r="D9145" s="7" t="str">
        <f>IF('Payments Export'!I9149="","",'Payments Export'!I9149)</f>
        <v/>
      </c>
      <c r="E9145" s="7" t="str">
        <f t="shared" si="284"/>
        <v/>
      </c>
      <c r="F9145" s="7" t="str">
        <f>IF('Payments Export'!A9149="","",'Payments Export'!N9149)</f>
        <v/>
      </c>
      <c r="G9145" s="7" t="str">
        <f>IF('Payments Export'!A9149="","",'Payments Export'!O9149)</f>
        <v/>
      </c>
      <c r="H9145" s="7" t="str">
        <f>IF('Payments Export'!B9149="","",G9145-F9145)</f>
        <v/>
      </c>
      <c r="I9145" s="3" t="str">
        <f>IF(C9145&lt;&gt;"",_xlfn.XLOOKUP(IFERROR(VALUE(C9145),C9145),'Items database'!A:A,'Items database'!B:B),(_xlfn.XLOOKUP(LEFT(E9145,3),Services,Services,"")))</f>
        <v/>
      </c>
      <c r="J9145" s="3" t="str">
        <f t="shared" si="285"/>
        <v/>
      </c>
    </row>
    <row r="9146" spans="1:10" x14ac:dyDescent="0.35">
      <c r="A9146" s="7" t="str">
        <f>IF('Payments Export'!A9150="","",'Payments Export'!A9150)</f>
        <v/>
      </c>
      <c r="B9146" s="7" t="str">
        <f>IF('Payments Export'!A9150="","",'Payments Export'!B9150)</f>
        <v/>
      </c>
      <c r="C9146" s="7" t="str">
        <f>IF(IFERROR(VALUE('Payments Export'!H9150),'Payments Export'!H9150)&lt;&gt;0,IFERROR(VALUE('Payments Export'!H9150),'Payments Export'!H9150),"")</f>
        <v/>
      </c>
      <c r="D9146" s="7" t="str">
        <f>IF('Payments Export'!I9150="","",'Payments Export'!I9150)</f>
        <v/>
      </c>
      <c r="E9146" s="7" t="str">
        <f t="shared" si="284"/>
        <v/>
      </c>
      <c r="F9146" s="7" t="str">
        <f>IF('Payments Export'!A9150="","",'Payments Export'!N9150)</f>
        <v/>
      </c>
      <c r="G9146" s="7" t="str">
        <f>IF('Payments Export'!A9150="","",'Payments Export'!O9150)</f>
        <v/>
      </c>
      <c r="H9146" s="7" t="str">
        <f>IF('Payments Export'!B9150="","",G9146-F9146)</f>
        <v/>
      </c>
      <c r="I9146" s="3" t="str">
        <f>IF(C9146&lt;&gt;"",_xlfn.XLOOKUP(IFERROR(VALUE(C9146),C9146),'Items database'!A:A,'Items database'!B:B),(_xlfn.XLOOKUP(LEFT(E9146,3),Services,Services,"")))</f>
        <v/>
      </c>
      <c r="J9146" s="3" t="str">
        <f t="shared" si="285"/>
        <v/>
      </c>
    </row>
    <row r="9147" spans="1:10" x14ac:dyDescent="0.35">
      <c r="A9147" s="7" t="str">
        <f>IF('Payments Export'!A9151="","",'Payments Export'!A9151)</f>
        <v/>
      </c>
      <c r="B9147" s="7" t="str">
        <f>IF('Payments Export'!A9151="","",'Payments Export'!B9151)</f>
        <v/>
      </c>
      <c r="C9147" s="7" t="str">
        <f>IF(IFERROR(VALUE('Payments Export'!H9151),'Payments Export'!H9151)&lt;&gt;0,IFERROR(VALUE('Payments Export'!H9151),'Payments Export'!H9151),"")</f>
        <v/>
      </c>
      <c r="D9147" s="7" t="str">
        <f>IF('Payments Export'!I9151="","",'Payments Export'!I9151)</f>
        <v/>
      </c>
      <c r="E9147" s="7" t="str">
        <f t="shared" si="284"/>
        <v/>
      </c>
      <c r="F9147" s="7" t="str">
        <f>IF('Payments Export'!A9151="","",'Payments Export'!N9151)</f>
        <v/>
      </c>
      <c r="G9147" s="7" t="str">
        <f>IF('Payments Export'!A9151="","",'Payments Export'!O9151)</f>
        <v/>
      </c>
      <c r="H9147" s="7" t="str">
        <f>IF('Payments Export'!B9151="","",G9147-F9147)</f>
        <v/>
      </c>
      <c r="I9147" s="3" t="str">
        <f>IF(C9147&lt;&gt;"",_xlfn.XLOOKUP(IFERROR(VALUE(C9147),C9147),'Items database'!A:A,'Items database'!B:B),(_xlfn.XLOOKUP(LEFT(E9147,3),Services,Services,"")))</f>
        <v/>
      </c>
      <c r="J9147" s="3" t="str">
        <f t="shared" si="285"/>
        <v/>
      </c>
    </row>
    <row r="9148" spans="1:10" x14ac:dyDescent="0.35">
      <c r="A9148" s="7" t="str">
        <f>IF('Payments Export'!A9152="","",'Payments Export'!A9152)</f>
        <v/>
      </c>
      <c r="B9148" s="7" t="str">
        <f>IF('Payments Export'!A9152="","",'Payments Export'!B9152)</f>
        <v/>
      </c>
      <c r="C9148" s="7" t="str">
        <f>IF(IFERROR(VALUE('Payments Export'!H9152),'Payments Export'!H9152)&lt;&gt;0,IFERROR(VALUE('Payments Export'!H9152),'Payments Export'!H9152),"")</f>
        <v/>
      </c>
      <c r="D9148" s="7" t="str">
        <f>IF('Payments Export'!I9152="","",'Payments Export'!I9152)</f>
        <v/>
      </c>
      <c r="E9148" s="7" t="str">
        <f t="shared" si="284"/>
        <v/>
      </c>
      <c r="F9148" s="7" t="str">
        <f>IF('Payments Export'!A9152="","",'Payments Export'!N9152)</f>
        <v/>
      </c>
      <c r="G9148" s="7" t="str">
        <f>IF('Payments Export'!A9152="","",'Payments Export'!O9152)</f>
        <v/>
      </c>
      <c r="H9148" s="7" t="str">
        <f>IF('Payments Export'!B9152="","",G9148-F9148)</f>
        <v/>
      </c>
      <c r="I9148" s="3" t="str">
        <f>IF(C9148&lt;&gt;"",_xlfn.XLOOKUP(IFERROR(VALUE(C9148),C9148),'Items database'!A:A,'Items database'!B:B),(_xlfn.XLOOKUP(LEFT(E9148,3),Services,Services,"")))</f>
        <v/>
      </c>
      <c r="J9148" s="3" t="str">
        <f t="shared" si="285"/>
        <v/>
      </c>
    </row>
    <row r="9149" spans="1:10" x14ac:dyDescent="0.35">
      <c r="A9149" s="7" t="str">
        <f>IF('Payments Export'!A9153="","",'Payments Export'!A9153)</f>
        <v/>
      </c>
      <c r="B9149" s="7" t="str">
        <f>IF('Payments Export'!A9153="","",'Payments Export'!B9153)</f>
        <v/>
      </c>
      <c r="C9149" s="7" t="str">
        <f>IF(IFERROR(VALUE('Payments Export'!H9153),'Payments Export'!H9153)&lt;&gt;0,IFERROR(VALUE('Payments Export'!H9153),'Payments Export'!H9153),"")</f>
        <v/>
      </c>
      <c r="D9149" s="7" t="str">
        <f>IF('Payments Export'!I9153="","",'Payments Export'!I9153)</f>
        <v/>
      </c>
      <c r="E9149" s="7" t="str">
        <f t="shared" si="284"/>
        <v/>
      </c>
      <c r="F9149" s="7" t="str">
        <f>IF('Payments Export'!A9153="","",'Payments Export'!N9153)</f>
        <v/>
      </c>
      <c r="G9149" s="7" t="str">
        <f>IF('Payments Export'!A9153="","",'Payments Export'!O9153)</f>
        <v/>
      </c>
      <c r="H9149" s="7" t="str">
        <f>IF('Payments Export'!B9153="","",G9149-F9149)</f>
        <v/>
      </c>
      <c r="I9149" s="3" t="str">
        <f>IF(C9149&lt;&gt;"",_xlfn.XLOOKUP(IFERROR(VALUE(C9149),C9149),'Items database'!A:A,'Items database'!B:B),(_xlfn.XLOOKUP(LEFT(E9149,3),Services,Services,"")))</f>
        <v/>
      </c>
      <c r="J9149" s="3" t="str">
        <f t="shared" si="285"/>
        <v/>
      </c>
    </row>
    <row r="9150" spans="1:10" x14ac:dyDescent="0.35">
      <c r="A9150" s="7" t="str">
        <f>IF('Payments Export'!A9154="","",'Payments Export'!A9154)</f>
        <v/>
      </c>
      <c r="B9150" s="7" t="str">
        <f>IF('Payments Export'!A9154="","",'Payments Export'!B9154)</f>
        <v/>
      </c>
      <c r="C9150" s="7" t="str">
        <f>IF(IFERROR(VALUE('Payments Export'!H9154),'Payments Export'!H9154)&lt;&gt;0,IFERROR(VALUE('Payments Export'!H9154),'Payments Export'!H9154),"")</f>
        <v/>
      </c>
      <c r="D9150" s="7" t="str">
        <f>IF('Payments Export'!I9154="","",'Payments Export'!I9154)</f>
        <v/>
      </c>
      <c r="E9150" s="7" t="str">
        <f t="shared" si="284"/>
        <v/>
      </c>
      <c r="F9150" s="7" t="str">
        <f>IF('Payments Export'!A9154="","",'Payments Export'!N9154)</f>
        <v/>
      </c>
      <c r="G9150" s="7" t="str">
        <f>IF('Payments Export'!A9154="","",'Payments Export'!O9154)</f>
        <v/>
      </c>
      <c r="H9150" s="7" t="str">
        <f>IF('Payments Export'!B9154="","",G9150-F9150)</f>
        <v/>
      </c>
      <c r="I9150" s="3" t="str">
        <f>IF(C9150&lt;&gt;"",_xlfn.XLOOKUP(IFERROR(VALUE(C9150),C9150),'Items database'!A:A,'Items database'!B:B),(_xlfn.XLOOKUP(LEFT(E9150,3),Services,Services,"")))</f>
        <v/>
      </c>
      <c r="J9150" s="3" t="str">
        <f t="shared" si="285"/>
        <v/>
      </c>
    </row>
    <row r="9151" spans="1:10" x14ac:dyDescent="0.35">
      <c r="A9151" s="7" t="str">
        <f>IF('Payments Export'!A9155="","",'Payments Export'!A9155)</f>
        <v/>
      </c>
      <c r="B9151" s="7" t="str">
        <f>IF('Payments Export'!A9155="","",'Payments Export'!B9155)</f>
        <v/>
      </c>
      <c r="C9151" s="7" t="str">
        <f>IF(IFERROR(VALUE('Payments Export'!H9155),'Payments Export'!H9155)&lt;&gt;0,IFERROR(VALUE('Payments Export'!H9155),'Payments Export'!H9155),"")</f>
        <v/>
      </c>
      <c r="D9151" s="7" t="str">
        <f>IF('Payments Export'!I9155="","",'Payments Export'!I9155)</f>
        <v/>
      </c>
      <c r="E9151" s="7" t="str">
        <f t="shared" si="284"/>
        <v/>
      </c>
      <c r="F9151" s="7" t="str">
        <f>IF('Payments Export'!A9155="","",'Payments Export'!N9155)</f>
        <v/>
      </c>
      <c r="G9151" s="7" t="str">
        <f>IF('Payments Export'!A9155="","",'Payments Export'!O9155)</f>
        <v/>
      </c>
      <c r="H9151" s="7" t="str">
        <f>IF('Payments Export'!B9155="","",G9151-F9151)</f>
        <v/>
      </c>
      <c r="I9151" s="3" t="str">
        <f>IF(C9151&lt;&gt;"",_xlfn.XLOOKUP(IFERROR(VALUE(C9151),C9151),'Items database'!A:A,'Items database'!B:B),(_xlfn.XLOOKUP(LEFT(E9151,3),Services,Services,"")))</f>
        <v/>
      </c>
      <c r="J9151" s="3" t="str">
        <f t="shared" si="285"/>
        <v/>
      </c>
    </row>
    <row r="9152" spans="1:10" x14ac:dyDescent="0.35">
      <c r="A9152" s="7" t="str">
        <f>IF('Payments Export'!A9156="","",'Payments Export'!A9156)</f>
        <v/>
      </c>
      <c r="B9152" s="7" t="str">
        <f>IF('Payments Export'!A9156="","",'Payments Export'!B9156)</f>
        <v/>
      </c>
      <c r="C9152" s="7" t="str">
        <f>IF(IFERROR(VALUE('Payments Export'!H9156),'Payments Export'!H9156)&lt;&gt;0,IFERROR(VALUE('Payments Export'!H9156),'Payments Export'!H9156),"")</f>
        <v/>
      </c>
      <c r="D9152" s="7" t="str">
        <f>IF('Payments Export'!I9156="","",'Payments Export'!I9156)</f>
        <v/>
      </c>
      <c r="E9152" s="7" t="str">
        <f t="shared" si="284"/>
        <v/>
      </c>
      <c r="F9152" s="7" t="str">
        <f>IF('Payments Export'!A9156="","",'Payments Export'!N9156)</f>
        <v/>
      </c>
      <c r="G9152" s="7" t="str">
        <f>IF('Payments Export'!A9156="","",'Payments Export'!O9156)</f>
        <v/>
      </c>
      <c r="H9152" s="7" t="str">
        <f>IF('Payments Export'!B9156="","",G9152-F9152)</f>
        <v/>
      </c>
      <c r="I9152" s="3" t="str">
        <f>IF(C9152&lt;&gt;"",_xlfn.XLOOKUP(IFERROR(VALUE(C9152),C9152),'Items database'!A:A,'Items database'!B:B),(_xlfn.XLOOKUP(LEFT(E9152,3),Services,Services,"")))</f>
        <v/>
      </c>
      <c r="J9152" s="3" t="str">
        <f t="shared" si="285"/>
        <v/>
      </c>
    </row>
    <row r="9153" spans="1:10" x14ac:dyDescent="0.35">
      <c r="A9153" s="7" t="str">
        <f>IF('Payments Export'!A9157="","",'Payments Export'!A9157)</f>
        <v/>
      </c>
      <c r="B9153" s="7" t="str">
        <f>IF('Payments Export'!A9157="","",'Payments Export'!B9157)</f>
        <v/>
      </c>
      <c r="C9153" s="7" t="str">
        <f>IF(IFERROR(VALUE('Payments Export'!H9157),'Payments Export'!H9157)&lt;&gt;0,IFERROR(VALUE('Payments Export'!H9157),'Payments Export'!H9157),"")</f>
        <v/>
      </c>
      <c r="D9153" s="7" t="str">
        <f>IF('Payments Export'!I9157="","",'Payments Export'!I9157)</f>
        <v/>
      </c>
      <c r="E9153" s="7" t="str">
        <f t="shared" ref="E9153:E9216" si="286">LEFT(D9153,66)</f>
        <v/>
      </c>
      <c r="F9153" s="7" t="str">
        <f>IF('Payments Export'!A9157="","",'Payments Export'!N9157)</f>
        <v/>
      </c>
      <c r="G9153" s="7" t="str">
        <f>IF('Payments Export'!A9157="","",'Payments Export'!O9157)</f>
        <v/>
      </c>
      <c r="H9153" s="7" t="str">
        <f>IF('Payments Export'!B9157="","",G9153-F9153)</f>
        <v/>
      </c>
      <c r="I9153" s="3" t="str">
        <f>IF(C9153&lt;&gt;"",_xlfn.XLOOKUP(IFERROR(VALUE(C9153),C9153),'Items database'!A:A,'Items database'!B:B),(_xlfn.XLOOKUP(LEFT(E9153,3),Services,Services,"")))</f>
        <v/>
      </c>
      <c r="J9153" s="3" t="str">
        <f t="shared" ref="J9153:J9216" si="287">IF(ISNUMBER(F9153)=TRUE,IF(F9153=0,"","GST"),"")</f>
        <v/>
      </c>
    </row>
    <row r="9154" spans="1:10" x14ac:dyDescent="0.35">
      <c r="A9154" s="7" t="str">
        <f>IF('Payments Export'!A9158="","",'Payments Export'!A9158)</f>
        <v/>
      </c>
      <c r="B9154" s="7" t="str">
        <f>IF('Payments Export'!A9158="","",'Payments Export'!B9158)</f>
        <v/>
      </c>
      <c r="C9154" s="7" t="str">
        <f>IF(IFERROR(VALUE('Payments Export'!H9158),'Payments Export'!H9158)&lt;&gt;0,IFERROR(VALUE('Payments Export'!H9158),'Payments Export'!H9158),"")</f>
        <v/>
      </c>
      <c r="D9154" s="7" t="str">
        <f>IF('Payments Export'!I9158="","",'Payments Export'!I9158)</f>
        <v/>
      </c>
      <c r="E9154" s="7" t="str">
        <f t="shared" si="286"/>
        <v/>
      </c>
      <c r="F9154" s="7" t="str">
        <f>IF('Payments Export'!A9158="","",'Payments Export'!N9158)</f>
        <v/>
      </c>
      <c r="G9154" s="7" t="str">
        <f>IF('Payments Export'!A9158="","",'Payments Export'!O9158)</f>
        <v/>
      </c>
      <c r="H9154" s="7" t="str">
        <f>IF('Payments Export'!B9158="","",G9154-F9154)</f>
        <v/>
      </c>
      <c r="I9154" s="3" t="str">
        <f>IF(C9154&lt;&gt;"",_xlfn.XLOOKUP(IFERROR(VALUE(C9154),C9154),'Items database'!A:A,'Items database'!B:B),(_xlfn.XLOOKUP(LEFT(E9154,3),Services,Services,"")))</f>
        <v/>
      </c>
      <c r="J9154" s="3" t="str">
        <f t="shared" si="287"/>
        <v/>
      </c>
    </row>
    <row r="9155" spans="1:10" x14ac:dyDescent="0.35">
      <c r="A9155" s="7" t="str">
        <f>IF('Payments Export'!A9159="","",'Payments Export'!A9159)</f>
        <v/>
      </c>
      <c r="B9155" s="7" t="str">
        <f>IF('Payments Export'!A9159="","",'Payments Export'!B9159)</f>
        <v/>
      </c>
      <c r="C9155" s="7" t="str">
        <f>IF(IFERROR(VALUE('Payments Export'!H9159),'Payments Export'!H9159)&lt;&gt;0,IFERROR(VALUE('Payments Export'!H9159),'Payments Export'!H9159),"")</f>
        <v/>
      </c>
      <c r="D9155" s="7" t="str">
        <f>IF('Payments Export'!I9159="","",'Payments Export'!I9159)</f>
        <v/>
      </c>
      <c r="E9155" s="7" t="str">
        <f t="shared" si="286"/>
        <v/>
      </c>
      <c r="F9155" s="7" t="str">
        <f>IF('Payments Export'!A9159="","",'Payments Export'!N9159)</f>
        <v/>
      </c>
      <c r="G9155" s="7" t="str">
        <f>IF('Payments Export'!A9159="","",'Payments Export'!O9159)</f>
        <v/>
      </c>
      <c r="H9155" s="7" t="str">
        <f>IF('Payments Export'!B9159="","",G9155-F9155)</f>
        <v/>
      </c>
      <c r="I9155" s="3" t="str">
        <f>IF(C9155&lt;&gt;"",_xlfn.XLOOKUP(IFERROR(VALUE(C9155),C9155),'Items database'!A:A,'Items database'!B:B),(_xlfn.XLOOKUP(LEFT(E9155,3),Services,Services,"")))</f>
        <v/>
      </c>
      <c r="J9155" s="3" t="str">
        <f t="shared" si="287"/>
        <v/>
      </c>
    </row>
    <row r="9156" spans="1:10" x14ac:dyDescent="0.35">
      <c r="A9156" s="7" t="str">
        <f>IF('Payments Export'!A9160="","",'Payments Export'!A9160)</f>
        <v/>
      </c>
      <c r="B9156" s="7" t="str">
        <f>IF('Payments Export'!A9160="","",'Payments Export'!B9160)</f>
        <v/>
      </c>
      <c r="C9156" s="7" t="str">
        <f>IF(IFERROR(VALUE('Payments Export'!H9160),'Payments Export'!H9160)&lt;&gt;0,IFERROR(VALUE('Payments Export'!H9160),'Payments Export'!H9160),"")</f>
        <v/>
      </c>
      <c r="D9156" s="7" t="str">
        <f>IF('Payments Export'!I9160="","",'Payments Export'!I9160)</f>
        <v/>
      </c>
      <c r="E9156" s="7" t="str">
        <f t="shared" si="286"/>
        <v/>
      </c>
      <c r="F9156" s="7" t="str">
        <f>IF('Payments Export'!A9160="","",'Payments Export'!N9160)</f>
        <v/>
      </c>
      <c r="G9156" s="7" t="str">
        <f>IF('Payments Export'!A9160="","",'Payments Export'!O9160)</f>
        <v/>
      </c>
      <c r="H9156" s="7" t="str">
        <f>IF('Payments Export'!B9160="","",G9156-F9156)</f>
        <v/>
      </c>
      <c r="I9156" s="3" t="str">
        <f>IF(C9156&lt;&gt;"",_xlfn.XLOOKUP(IFERROR(VALUE(C9156),C9156),'Items database'!A:A,'Items database'!B:B),(_xlfn.XLOOKUP(LEFT(E9156,3),Services,Services,"")))</f>
        <v/>
      </c>
      <c r="J9156" s="3" t="str">
        <f t="shared" si="287"/>
        <v/>
      </c>
    </row>
    <row r="9157" spans="1:10" x14ac:dyDescent="0.35">
      <c r="A9157" s="7" t="str">
        <f>IF('Payments Export'!A9161="","",'Payments Export'!A9161)</f>
        <v/>
      </c>
      <c r="B9157" s="7" t="str">
        <f>IF('Payments Export'!A9161="","",'Payments Export'!B9161)</f>
        <v/>
      </c>
      <c r="C9157" s="7" t="str">
        <f>IF(IFERROR(VALUE('Payments Export'!H9161),'Payments Export'!H9161)&lt;&gt;0,IFERROR(VALUE('Payments Export'!H9161),'Payments Export'!H9161),"")</f>
        <v/>
      </c>
      <c r="D9157" s="7" t="str">
        <f>IF('Payments Export'!I9161="","",'Payments Export'!I9161)</f>
        <v/>
      </c>
      <c r="E9157" s="7" t="str">
        <f t="shared" si="286"/>
        <v/>
      </c>
      <c r="F9157" s="7" t="str">
        <f>IF('Payments Export'!A9161="","",'Payments Export'!N9161)</f>
        <v/>
      </c>
      <c r="G9157" s="7" t="str">
        <f>IF('Payments Export'!A9161="","",'Payments Export'!O9161)</f>
        <v/>
      </c>
      <c r="H9157" s="7" t="str">
        <f>IF('Payments Export'!B9161="","",G9157-F9157)</f>
        <v/>
      </c>
      <c r="I9157" s="3" t="str">
        <f>IF(C9157&lt;&gt;"",_xlfn.XLOOKUP(IFERROR(VALUE(C9157),C9157),'Items database'!A:A,'Items database'!B:B),(_xlfn.XLOOKUP(LEFT(E9157,3),Services,Services,"")))</f>
        <v/>
      </c>
      <c r="J9157" s="3" t="str">
        <f t="shared" si="287"/>
        <v/>
      </c>
    </row>
    <row r="9158" spans="1:10" x14ac:dyDescent="0.35">
      <c r="A9158" s="7" t="str">
        <f>IF('Payments Export'!A9162="","",'Payments Export'!A9162)</f>
        <v/>
      </c>
      <c r="B9158" s="7" t="str">
        <f>IF('Payments Export'!A9162="","",'Payments Export'!B9162)</f>
        <v/>
      </c>
      <c r="C9158" s="7" t="str">
        <f>IF(IFERROR(VALUE('Payments Export'!H9162),'Payments Export'!H9162)&lt;&gt;0,IFERROR(VALUE('Payments Export'!H9162),'Payments Export'!H9162),"")</f>
        <v/>
      </c>
      <c r="D9158" s="7" t="str">
        <f>IF('Payments Export'!I9162="","",'Payments Export'!I9162)</f>
        <v/>
      </c>
      <c r="E9158" s="7" t="str">
        <f t="shared" si="286"/>
        <v/>
      </c>
      <c r="F9158" s="7" t="str">
        <f>IF('Payments Export'!A9162="","",'Payments Export'!N9162)</f>
        <v/>
      </c>
      <c r="G9158" s="7" t="str">
        <f>IF('Payments Export'!A9162="","",'Payments Export'!O9162)</f>
        <v/>
      </c>
      <c r="H9158" s="7" t="str">
        <f>IF('Payments Export'!B9162="","",G9158-F9158)</f>
        <v/>
      </c>
      <c r="I9158" s="3" t="str">
        <f>IF(C9158&lt;&gt;"",_xlfn.XLOOKUP(IFERROR(VALUE(C9158),C9158),'Items database'!A:A,'Items database'!B:B),(_xlfn.XLOOKUP(LEFT(E9158,3),Services,Services,"")))</f>
        <v/>
      </c>
      <c r="J9158" s="3" t="str">
        <f t="shared" si="287"/>
        <v/>
      </c>
    </row>
    <row r="9159" spans="1:10" x14ac:dyDescent="0.35">
      <c r="A9159" s="7" t="str">
        <f>IF('Payments Export'!A9163="","",'Payments Export'!A9163)</f>
        <v/>
      </c>
      <c r="B9159" s="7" t="str">
        <f>IF('Payments Export'!A9163="","",'Payments Export'!B9163)</f>
        <v/>
      </c>
      <c r="C9159" s="7" t="str">
        <f>IF(IFERROR(VALUE('Payments Export'!H9163),'Payments Export'!H9163)&lt;&gt;0,IFERROR(VALUE('Payments Export'!H9163),'Payments Export'!H9163),"")</f>
        <v/>
      </c>
      <c r="D9159" s="7" t="str">
        <f>IF('Payments Export'!I9163="","",'Payments Export'!I9163)</f>
        <v/>
      </c>
      <c r="E9159" s="7" t="str">
        <f t="shared" si="286"/>
        <v/>
      </c>
      <c r="F9159" s="7" t="str">
        <f>IF('Payments Export'!A9163="","",'Payments Export'!N9163)</f>
        <v/>
      </c>
      <c r="G9159" s="7" t="str">
        <f>IF('Payments Export'!A9163="","",'Payments Export'!O9163)</f>
        <v/>
      </c>
      <c r="H9159" s="7" t="str">
        <f>IF('Payments Export'!B9163="","",G9159-F9159)</f>
        <v/>
      </c>
      <c r="I9159" s="3" t="str">
        <f>IF(C9159&lt;&gt;"",_xlfn.XLOOKUP(IFERROR(VALUE(C9159),C9159),'Items database'!A:A,'Items database'!B:B),(_xlfn.XLOOKUP(LEFT(E9159,3),Services,Services,"")))</f>
        <v/>
      </c>
      <c r="J9159" s="3" t="str">
        <f t="shared" si="287"/>
        <v/>
      </c>
    </row>
    <row r="9160" spans="1:10" x14ac:dyDescent="0.35">
      <c r="A9160" s="7" t="str">
        <f>IF('Payments Export'!A9164="","",'Payments Export'!A9164)</f>
        <v/>
      </c>
      <c r="B9160" s="7" t="str">
        <f>IF('Payments Export'!A9164="","",'Payments Export'!B9164)</f>
        <v/>
      </c>
      <c r="C9160" s="7" t="str">
        <f>IF(IFERROR(VALUE('Payments Export'!H9164),'Payments Export'!H9164)&lt;&gt;0,IFERROR(VALUE('Payments Export'!H9164),'Payments Export'!H9164),"")</f>
        <v/>
      </c>
      <c r="D9160" s="7" t="str">
        <f>IF('Payments Export'!I9164="","",'Payments Export'!I9164)</f>
        <v/>
      </c>
      <c r="E9160" s="7" t="str">
        <f t="shared" si="286"/>
        <v/>
      </c>
      <c r="F9160" s="7" t="str">
        <f>IF('Payments Export'!A9164="","",'Payments Export'!N9164)</f>
        <v/>
      </c>
      <c r="G9160" s="7" t="str">
        <f>IF('Payments Export'!A9164="","",'Payments Export'!O9164)</f>
        <v/>
      </c>
      <c r="H9160" s="7" t="str">
        <f>IF('Payments Export'!B9164="","",G9160-F9160)</f>
        <v/>
      </c>
      <c r="I9160" s="3" t="str">
        <f>IF(C9160&lt;&gt;"",_xlfn.XLOOKUP(IFERROR(VALUE(C9160),C9160),'Items database'!A:A,'Items database'!B:B),(_xlfn.XLOOKUP(LEFT(E9160,3),Services,Services,"")))</f>
        <v/>
      </c>
      <c r="J9160" s="3" t="str">
        <f t="shared" si="287"/>
        <v/>
      </c>
    </row>
    <row r="9161" spans="1:10" x14ac:dyDescent="0.35">
      <c r="A9161" s="7" t="str">
        <f>IF('Payments Export'!A9165="","",'Payments Export'!A9165)</f>
        <v/>
      </c>
      <c r="B9161" s="7" t="str">
        <f>IF('Payments Export'!A9165="","",'Payments Export'!B9165)</f>
        <v/>
      </c>
      <c r="C9161" s="7" t="str">
        <f>IF(IFERROR(VALUE('Payments Export'!H9165),'Payments Export'!H9165)&lt;&gt;0,IFERROR(VALUE('Payments Export'!H9165),'Payments Export'!H9165),"")</f>
        <v/>
      </c>
      <c r="D9161" s="7" t="str">
        <f>IF('Payments Export'!I9165="","",'Payments Export'!I9165)</f>
        <v/>
      </c>
      <c r="E9161" s="7" t="str">
        <f t="shared" si="286"/>
        <v/>
      </c>
      <c r="F9161" s="7" t="str">
        <f>IF('Payments Export'!A9165="","",'Payments Export'!N9165)</f>
        <v/>
      </c>
      <c r="G9161" s="7" t="str">
        <f>IF('Payments Export'!A9165="","",'Payments Export'!O9165)</f>
        <v/>
      </c>
      <c r="H9161" s="7" t="str">
        <f>IF('Payments Export'!B9165="","",G9161-F9161)</f>
        <v/>
      </c>
      <c r="I9161" s="3" t="str">
        <f>IF(C9161&lt;&gt;"",_xlfn.XLOOKUP(IFERROR(VALUE(C9161),C9161),'Items database'!A:A,'Items database'!B:B),(_xlfn.XLOOKUP(LEFT(E9161,3),Services,Services,"")))</f>
        <v/>
      </c>
      <c r="J9161" s="3" t="str">
        <f t="shared" si="287"/>
        <v/>
      </c>
    </row>
    <row r="9162" spans="1:10" x14ac:dyDescent="0.35">
      <c r="A9162" s="7" t="str">
        <f>IF('Payments Export'!A9166="","",'Payments Export'!A9166)</f>
        <v/>
      </c>
      <c r="B9162" s="7" t="str">
        <f>IF('Payments Export'!A9166="","",'Payments Export'!B9166)</f>
        <v/>
      </c>
      <c r="C9162" s="7" t="str">
        <f>IF(IFERROR(VALUE('Payments Export'!H9166),'Payments Export'!H9166)&lt;&gt;0,IFERROR(VALUE('Payments Export'!H9166),'Payments Export'!H9166),"")</f>
        <v/>
      </c>
      <c r="D9162" s="7" t="str">
        <f>IF('Payments Export'!I9166="","",'Payments Export'!I9166)</f>
        <v/>
      </c>
      <c r="E9162" s="7" t="str">
        <f t="shared" si="286"/>
        <v/>
      </c>
      <c r="F9162" s="7" t="str">
        <f>IF('Payments Export'!A9166="","",'Payments Export'!N9166)</f>
        <v/>
      </c>
      <c r="G9162" s="7" t="str">
        <f>IF('Payments Export'!A9166="","",'Payments Export'!O9166)</f>
        <v/>
      </c>
      <c r="H9162" s="7" t="str">
        <f>IF('Payments Export'!B9166="","",G9162-F9162)</f>
        <v/>
      </c>
      <c r="I9162" s="3" t="str">
        <f>IF(C9162&lt;&gt;"",_xlfn.XLOOKUP(IFERROR(VALUE(C9162),C9162),'Items database'!A:A,'Items database'!B:B),(_xlfn.XLOOKUP(LEFT(E9162,3),Services,Services,"")))</f>
        <v/>
      </c>
      <c r="J9162" s="3" t="str">
        <f t="shared" si="287"/>
        <v/>
      </c>
    </row>
    <row r="9163" spans="1:10" x14ac:dyDescent="0.35">
      <c r="A9163" s="7" t="str">
        <f>IF('Payments Export'!A9167="","",'Payments Export'!A9167)</f>
        <v/>
      </c>
      <c r="B9163" s="7" t="str">
        <f>IF('Payments Export'!A9167="","",'Payments Export'!B9167)</f>
        <v/>
      </c>
      <c r="C9163" s="7" t="str">
        <f>IF(IFERROR(VALUE('Payments Export'!H9167),'Payments Export'!H9167)&lt;&gt;0,IFERROR(VALUE('Payments Export'!H9167),'Payments Export'!H9167),"")</f>
        <v/>
      </c>
      <c r="D9163" s="7" t="str">
        <f>IF('Payments Export'!I9167="","",'Payments Export'!I9167)</f>
        <v/>
      </c>
      <c r="E9163" s="7" t="str">
        <f t="shared" si="286"/>
        <v/>
      </c>
      <c r="F9163" s="7" t="str">
        <f>IF('Payments Export'!A9167="","",'Payments Export'!N9167)</f>
        <v/>
      </c>
      <c r="G9163" s="7" t="str">
        <f>IF('Payments Export'!A9167="","",'Payments Export'!O9167)</f>
        <v/>
      </c>
      <c r="H9163" s="7" t="str">
        <f>IF('Payments Export'!B9167="","",G9163-F9163)</f>
        <v/>
      </c>
      <c r="I9163" s="3" t="str">
        <f>IF(C9163&lt;&gt;"",_xlfn.XLOOKUP(IFERROR(VALUE(C9163),C9163),'Items database'!A:A,'Items database'!B:B),(_xlfn.XLOOKUP(LEFT(E9163,3),Services,Services,"")))</f>
        <v/>
      </c>
      <c r="J9163" s="3" t="str">
        <f t="shared" si="287"/>
        <v/>
      </c>
    </row>
    <row r="9164" spans="1:10" x14ac:dyDescent="0.35">
      <c r="A9164" s="7" t="str">
        <f>IF('Payments Export'!A9168="","",'Payments Export'!A9168)</f>
        <v/>
      </c>
      <c r="B9164" s="7" t="str">
        <f>IF('Payments Export'!A9168="","",'Payments Export'!B9168)</f>
        <v/>
      </c>
      <c r="C9164" s="7" t="str">
        <f>IF(IFERROR(VALUE('Payments Export'!H9168),'Payments Export'!H9168)&lt;&gt;0,IFERROR(VALUE('Payments Export'!H9168),'Payments Export'!H9168),"")</f>
        <v/>
      </c>
      <c r="D9164" s="7" t="str">
        <f>IF('Payments Export'!I9168="","",'Payments Export'!I9168)</f>
        <v/>
      </c>
      <c r="E9164" s="7" t="str">
        <f t="shared" si="286"/>
        <v/>
      </c>
      <c r="F9164" s="7" t="str">
        <f>IF('Payments Export'!A9168="","",'Payments Export'!N9168)</f>
        <v/>
      </c>
      <c r="G9164" s="7" t="str">
        <f>IF('Payments Export'!A9168="","",'Payments Export'!O9168)</f>
        <v/>
      </c>
      <c r="H9164" s="7" t="str">
        <f>IF('Payments Export'!B9168="","",G9164-F9164)</f>
        <v/>
      </c>
      <c r="I9164" s="3" t="str">
        <f>IF(C9164&lt;&gt;"",_xlfn.XLOOKUP(IFERROR(VALUE(C9164),C9164),'Items database'!A:A,'Items database'!B:B),(_xlfn.XLOOKUP(LEFT(E9164,3),Services,Services,"")))</f>
        <v/>
      </c>
      <c r="J9164" s="3" t="str">
        <f t="shared" si="287"/>
        <v/>
      </c>
    </row>
    <row r="9165" spans="1:10" x14ac:dyDescent="0.35">
      <c r="A9165" s="7" t="str">
        <f>IF('Payments Export'!A9169="","",'Payments Export'!A9169)</f>
        <v/>
      </c>
      <c r="B9165" s="7" t="str">
        <f>IF('Payments Export'!A9169="","",'Payments Export'!B9169)</f>
        <v/>
      </c>
      <c r="C9165" s="7" t="str">
        <f>IF(IFERROR(VALUE('Payments Export'!H9169),'Payments Export'!H9169)&lt;&gt;0,IFERROR(VALUE('Payments Export'!H9169),'Payments Export'!H9169),"")</f>
        <v/>
      </c>
      <c r="D9165" s="7" t="str">
        <f>IF('Payments Export'!I9169="","",'Payments Export'!I9169)</f>
        <v/>
      </c>
      <c r="E9165" s="7" t="str">
        <f t="shared" si="286"/>
        <v/>
      </c>
      <c r="F9165" s="7" t="str">
        <f>IF('Payments Export'!A9169="","",'Payments Export'!N9169)</f>
        <v/>
      </c>
      <c r="G9165" s="7" t="str">
        <f>IF('Payments Export'!A9169="","",'Payments Export'!O9169)</f>
        <v/>
      </c>
      <c r="H9165" s="7" t="str">
        <f>IF('Payments Export'!B9169="","",G9165-F9165)</f>
        <v/>
      </c>
      <c r="I9165" s="3" t="str">
        <f>IF(C9165&lt;&gt;"",_xlfn.XLOOKUP(IFERROR(VALUE(C9165),C9165),'Items database'!A:A,'Items database'!B:B),(_xlfn.XLOOKUP(LEFT(E9165,3),Services,Services,"")))</f>
        <v/>
      </c>
      <c r="J9165" s="3" t="str">
        <f t="shared" si="287"/>
        <v/>
      </c>
    </row>
    <row r="9166" spans="1:10" x14ac:dyDescent="0.35">
      <c r="A9166" s="7" t="str">
        <f>IF('Payments Export'!A9170="","",'Payments Export'!A9170)</f>
        <v/>
      </c>
      <c r="B9166" s="7" t="str">
        <f>IF('Payments Export'!A9170="","",'Payments Export'!B9170)</f>
        <v/>
      </c>
      <c r="C9166" s="7" t="str">
        <f>IF(IFERROR(VALUE('Payments Export'!H9170),'Payments Export'!H9170)&lt;&gt;0,IFERROR(VALUE('Payments Export'!H9170),'Payments Export'!H9170),"")</f>
        <v/>
      </c>
      <c r="D9166" s="7" t="str">
        <f>IF('Payments Export'!I9170="","",'Payments Export'!I9170)</f>
        <v/>
      </c>
      <c r="E9166" s="7" t="str">
        <f t="shared" si="286"/>
        <v/>
      </c>
      <c r="F9166" s="7" t="str">
        <f>IF('Payments Export'!A9170="","",'Payments Export'!N9170)</f>
        <v/>
      </c>
      <c r="G9166" s="7" t="str">
        <f>IF('Payments Export'!A9170="","",'Payments Export'!O9170)</f>
        <v/>
      </c>
      <c r="H9166" s="7" t="str">
        <f>IF('Payments Export'!B9170="","",G9166-F9166)</f>
        <v/>
      </c>
      <c r="I9166" s="3" t="str">
        <f>IF(C9166&lt;&gt;"",_xlfn.XLOOKUP(IFERROR(VALUE(C9166),C9166),'Items database'!A:A,'Items database'!B:B),(_xlfn.XLOOKUP(LEFT(E9166,3),Services,Services,"")))</f>
        <v/>
      </c>
      <c r="J9166" s="3" t="str">
        <f t="shared" si="287"/>
        <v/>
      </c>
    </row>
    <row r="9167" spans="1:10" x14ac:dyDescent="0.35">
      <c r="A9167" s="7" t="str">
        <f>IF('Payments Export'!A9171="","",'Payments Export'!A9171)</f>
        <v/>
      </c>
      <c r="B9167" s="7" t="str">
        <f>IF('Payments Export'!A9171="","",'Payments Export'!B9171)</f>
        <v/>
      </c>
      <c r="C9167" s="7" t="str">
        <f>IF(IFERROR(VALUE('Payments Export'!H9171),'Payments Export'!H9171)&lt;&gt;0,IFERROR(VALUE('Payments Export'!H9171),'Payments Export'!H9171),"")</f>
        <v/>
      </c>
      <c r="D9167" s="7" t="str">
        <f>IF('Payments Export'!I9171="","",'Payments Export'!I9171)</f>
        <v/>
      </c>
      <c r="E9167" s="7" t="str">
        <f t="shared" si="286"/>
        <v/>
      </c>
      <c r="F9167" s="7" t="str">
        <f>IF('Payments Export'!A9171="","",'Payments Export'!N9171)</f>
        <v/>
      </c>
      <c r="G9167" s="7" t="str">
        <f>IF('Payments Export'!A9171="","",'Payments Export'!O9171)</f>
        <v/>
      </c>
      <c r="H9167" s="7" t="str">
        <f>IF('Payments Export'!B9171="","",G9167-F9167)</f>
        <v/>
      </c>
      <c r="I9167" s="3" t="str">
        <f>IF(C9167&lt;&gt;"",_xlfn.XLOOKUP(IFERROR(VALUE(C9167),C9167),'Items database'!A:A,'Items database'!B:B),(_xlfn.XLOOKUP(LEFT(E9167,3),Services,Services,"")))</f>
        <v/>
      </c>
      <c r="J9167" s="3" t="str">
        <f t="shared" si="287"/>
        <v/>
      </c>
    </row>
    <row r="9168" spans="1:10" x14ac:dyDescent="0.35">
      <c r="A9168" s="7" t="str">
        <f>IF('Payments Export'!A9172="","",'Payments Export'!A9172)</f>
        <v/>
      </c>
      <c r="B9168" s="7" t="str">
        <f>IF('Payments Export'!A9172="","",'Payments Export'!B9172)</f>
        <v/>
      </c>
      <c r="C9168" s="7" t="str">
        <f>IF(IFERROR(VALUE('Payments Export'!H9172),'Payments Export'!H9172)&lt;&gt;0,IFERROR(VALUE('Payments Export'!H9172),'Payments Export'!H9172),"")</f>
        <v/>
      </c>
      <c r="D9168" s="7" t="str">
        <f>IF('Payments Export'!I9172="","",'Payments Export'!I9172)</f>
        <v/>
      </c>
      <c r="E9168" s="7" t="str">
        <f t="shared" si="286"/>
        <v/>
      </c>
      <c r="F9168" s="7" t="str">
        <f>IF('Payments Export'!A9172="","",'Payments Export'!N9172)</f>
        <v/>
      </c>
      <c r="G9168" s="7" t="str">
        <f>IF('Payments Export'!A9172="","",'Payments Export'!O9172)</f>
        <v/>
      </c>
      <c r="H9168" s="7" t="str">
        <f>IF('Payments Export'!B9172="","",G9168-F9168)</f>
        <v/>
      </c>
      <c r="I9168" s="3" t="str">
        <f>IF(C9168&lt;&gt;"",_xlfn.XLOOKUP(IFERROR(VALUE(C9168),C9168),'Items database'!A:A,'Items database'!B:B),(_xlfn.XLOOKUP(LEFT(E9168,3),Services,Services,"")))</f>
        <v/>
      </c>
      <c r="J9168" s="3" t="str">
        <f t="shared" si="287"/>
        <v/>
      </c>
    </row>
    <row r="9169" spans="1:10" x14ac:dyDescent="0.35">
      <c r="A9169" s="7" t="str">
        <f>IF('Payments Export'!A9173="","",'Payments Export'!A9173)</f>
        <v/>
      </c>
      <c r="B9169" s="7" t="str">
        <f>IF('Payments Export'!A9173="","",'Payments Export'!B9173)</f>
        <v/>
      </c>
      <c r="C9169" s="7" t="str">
        <f>IF(IFERROR(VALUE('Payments Export'!H9173),'Payments Export'!H9173)&lt;&gt;0,IFERROR(VALUE('Payments Export'!H9173),'Payments Export'!H9173),"")</f>
        <v/>
      </c>
      <c r="D9169" s="7" t="str">
        <f>IF('Payments Export'!I9173="","",'Payments Export'!I9173)</f>
        <v/>
      </c>
      <c r="E9169" s="7" t="str">
        <f t="shared" si="286"/>
        <v/>
      </c>
      <c r="F9169" s="7" t="str">
        <f>IF('Payments Export'!A9173="","",'Payments Export'!N9173)</f>
        <v/>
      </c>
      <c r="G9169" s="7" t="str">
        <f>IF('Payments Export'!A9173="","",'Payments Export'!O9173)</f>
        <v/>
      </c>
      <c r="H9169" s="7" t="str">
        <f>IF('Payments Export'!B9173="","",G9169-F9169)</f>
        <v/>
      </c>
      <c r="I9169" s="3" t="str">
        <f>IF(C9169&lt;&gt;"",_xlfn.XLOOKUP(IFERROR(VALUE(C9169),C9169),'Items database'!A:A,'Items database'!B:B),(_xlfn.XLOOKUP(LEFT(E9169,3),Services,Services,"")))</f>
        <v/>
      </c>
      <c r="J9169" s="3" t="str">
        <f t="shared" si="287"/>
        <v/>
      </c>
    </row>
    <row r="9170" spans="1:10" x14ac:dyDescent="0.35">
      <c r="A9170" s="7" t="str">
        <f>IF('Payments Export'!A9174="","",'Payments Export'!A9174)</f>
        <v/>
      </c>
      <c r="B9170" s="7" t="str">
        <f>IF('Payments Export'!A9174="","",'Payments Export'!B9174)</f>
        <v/>
      </c>
      <c r="C9170" s="7" t="str">
        <f>IF(IFERROR(VALUE('Payments Export'!H9174),'Payments Export'!H9174)&lt;&gt;0,IFERROR(VALUE('Payments Export'!H9174),'Payments Export'!H9174),"")</f>
        <v/>
      </c>
      <c r="D9170" s="7" t="str">
        <f>IF('Payments Export'!I9174="","",'Payments Export'!I9174)</f>
        <v/>
      </c>
      <c r="E9170" s="7" t="str">
        <f t="shared" si="286"/>
        <v/>
      </c>
      <c r="F9170" s="7" t="str">
        <f>IF('Payments Export'!A9174="","",'Payments Export'!N9174)</f>
        <v/>
      </c>
      <c r="G9170" s="7" t="str">
        <f>IF('Payments Export'!A9174="","",'Payments Export'!O9174)</f>
        <v/>
      </c>
      <c r="H9170" s="7" t="str">
        <f>IF('Payments Export'!B9174="","",G9170-F9170)</f>
        <v/>
      </c>
      <c r="I9170" s="3" t="str">
        <f>IF(C9170&lt;&gt;"",_xlfn.XLOOKUP(IFERROR(VALUE(C9170),C9170),'Items database'!A:A,'Items database'!B:B),(_xlfn.XLOOKUP(LEFT(E9170,3),Services,Services,"")))</f>
        <v/>
      </c>
      <c r="J9170" s="3" t="str">
        <f t="shared" si="287"/>
        <v/>
      </c>
    </row>
    <row r="9171" spans="1:10" x14ac:dyDescent="0.35">
      <c r="A9171" s="7" t="str">
        <f>IF('Payments Export'!A9175="","",'Payments Export'!A9175)</f>
        <v/>
      </c>
      <c r="B9171" s="7" t="str">
        <f>IF('Payments Export'!A9175="","",'Payments Export'!B9175)</f>
        <v/>
      </c>
      <c r="C9171" s="7" t="str">
        <f>IF(IFERROR(VALUE('Payments Export'!H9175),'Payments Export'!H9175)&lt;&gt;0,IFERROR(VALUE('Payments Export'!H9175),'Payments Export'!H9175),"")</f>
        <v/>
      </c>
      <c r="D9171" s="7" t="str">
        <f>IF('Payments Export'!I9175="","",'Payments Export'!I9175)</f>
        <v/>
      </c>
      <c r="E9171" s="7" t="str">
        <f t="shared" si="286"/>
        <v/>
      </c>
      <c r="F9171" s="7" t="str">
        <f>IF('Payments Export'!A9175="","",'Payments Export'!N9175)</f>
        <v/>
      </c>
      <c r="G9171" s="7" t="str">
        <f>IF('Payments Export'!A9175="","",'Payments Export'!O9175)</f>
        <v/>
      </c>
      <c r="H9171" s="7" t="str">
        <f>IF('Payments Export'!B9175="","",G9171-F9171)</f>
        <v/>
      </c>
      <c r="I9171" s="3" t="str">
        <f>IF(C9171&lt;&gt;"",_xlfn.XLOOKUP(IFERROR(VALUE(C9171),C9171),'Items database'!A:A,'Items database'!B:B),(_xlfn.XLOOKUP(LEFT(E9171,3),Services,Services,"")))</f>
        <v/>
      </c>
      <c r="J9171" s="3" t="str">
        <f t="shared" si="287"/>
        <v/>
      </c>
    </row>
    <row r="9172" spans="1:10" x14ac:dyDescent="0.35">
      <c r="A9172" s="7" t="str">
        <f>IF('Payments Export'!A9176="","",'Payments Export'!A9176)</f>
        <v/>
      </c>
      <c r="B9172" s="7" t="str">
        <f>IF('Payments Export'!A9176="","",'Payments Export'!B9176)</f>
        <v/>
      </c>
      <c r="C9172" s="7" t="str">
        <f>IF(IFERROR(VALUE('Payments Export'!H9176),'Payments Export'!H9176)&lt;&gt;0,IFERROR(VALUE('Payments Export'!H9176),'Payments Export'!H9176),"")</f>
        <v/>
      </c>
      <c r="D9172" s="7" t="str">
        <f>IF('Payments Export'!I9176="","",'Payments Export'!I9176)</f>
        <v/>
      </c>
      <c r="E9172" s="7" t="str">
        <f t="shared" si="286"/>
        <v/>
      </c>
      <c r="F9172" s="7" t="str">
        <f>IF('Payments Export'!A9176="","",'Payments Export'!N9176)</f>
        <v/>
      </c>
      <c r="G9172" s="7" t="str">
        <f>IF('Payments Export'!A9176="","",'Payments Export'!O9176)</f>
        <v/>
      </c>
      <c r="H9172" s="7" t="str">
        <f>IF('Payments Export'!B9176="","",G9172-F9172)</f>
        <v/>
      </c>
      <c r="I9172" s="3" t="str">
        <f>IF(C9172&lt;&gt;"",_xlfn.XLOOKUP(IFERROR(VALUE(C9172),C9172),'Items database'!A:A,'Items database'!B:B),(_xlfn.XLOOKUP(LEFT(E9172,3),Services,Services,"")))</f>
        <v/>
      </c>
      <c r="J9172" s="3" t="str">
        <f t="shared" si="287"/>
        <v/>
      </c>
    </row>
    <row r="9173" spans="1:10" x14ac:dyDescent="0.35">
      <c r="A9173" s="7" t="str">
        <f>IF('Payments Export'!A9177="","",'Payments Export'!A9177)</f>
        <v/>
      </c>
      <c r="B9173" s="7" t="str">
        <f>IF('Payments Export'!A9177="","",'Payments Export'!B9177)</f>
        <v/>
      </c>
      <c r="C9173" s="7" t="str">
        <f>IF(IFERROR(VALUE('Payments Export'!H9177),'Payments Export'!H9177)&lt;&gt;0,IFERROR(VALUE('Payments Export'!H9177),'Payments Export'!H9177),"")</f>
        <v/>
      </c>
      <c r="D9173" s="7" t="str">
        <f>IF('Payments Export'!I9177="","",'Payments Export'!I9177)</f>
        <v/>
      </c>
      <c r="E9173" s="7" t="str">
        <f t="shared" si="286"/>
        <v/>
      </c>
      <c r="F9173" s="7" t="str">
        <f>IF('Payments Export'!A9177="","",'Payments Export'!N9177)</f>
        <v/>
      </c>
      <c r="G9173" s="7" t="str">
        <f>IF('Payments Export'!A9177="","",'Payments Export'!O9177)</f>
        <v/>
      </c>
      <c r="H9173" s="7" t="str">
        <f>IF('Payments Export'!B9177="","",G9173-F9173)</f>
        <v/>
      </c>
      <c r="I9173" s="3" t="str">
        <f>IF(C9173&lt;&gt;"",_xlfn.XLOOKUP(IFERROR(VALUE(C9173),C9173),'Items database'!A:A,'Items database'!B:B),(_xlfn.XLOOKUP(LEFT(E9173,3),Services,Services,"")))</f>
        <v/>
      </c>
      <c r="J9173" s="3" t="str">
        <f t="shared" si="287"/>
        <v/>
      </c>
    </row>
    <row r="9174" spans="1:10" x14ac:dyDescent="0.35">
      <c r="A9174" s="7" t="str">
        <f>IF('Payments Export'!A9178="","",'Payments Export'!A9178)</f>
        <v/>
      </c>
      <c r="B9174" s="7" t="str">
        <f>IF('Payments Export'!A9178="","",'Payments Export'!B9178)</f>
        <v/>
      </c>
      <c r="C9174" s="7" t="str">
        <f>IF(IFERROR(VALUE('Payments Export'!H9178),'Payments Export'!H9178)&lt;&gt;0,IFERROR(VALUE('Payments Export'!H9178),'Payments Export'!H9178),"")</f>
        <v/>
      </c>
      <c r="D9174" s="7" t="str">
        <f>IF('Payments Export'!I9178="","",'Payments Export'!I9178)</f>
        <v/>
      </c>
      <c r="E9174" s="7" t="str">
        <f t="shared" si="286"/>
        <v/>
      </c>
      <c r="F9174" s="7" t="str">
        <f>IF('Payments Export'!A9178="","",'Payments Export'!N9178)</f>
        <v/>
      </c>
      <c r="G9174" s="7" t="str">
        <f>IF('Payments Export'!A9178="","",'Payments Export'!O9178)</f>
        <v/>
      </c>
      <c r="H9174" s="7" t="str">
        <f>IF('Payments Export'!B9178="","",G9174-F9174)</f>
        <v/>
      </c>
      <c r="I9174" s="3" t="str">
        <f>IF(C9174&lt;&gt;"",_xlfn.XLOOKUP(IFERROR(VALUE(C9174),C9174),'Items database'!A:A,'Items database'!B:B),(_xlfn.XLOOKUP(LEFT(E9174,3),Services,Services,"")))</f>
        <v/>
      </c>
      <c r="J9174" s="3" t="str">
        <f t="shared" si="287"/>
        <v/>
      </c>
    </row>
    <row r="9175" spans="1:10" x14ac:dyDescent="0.35">
      <c r="A9175" s="7" t="str">
        <f>IF('Payments Export'!A9179="","",'Payments Export'!A9179)</f>
        <v/>
      </c>
      <c r="B9175" s="7" t="str">
        <f>IF('Payments Export'!A9179="","",'Payments Export'!B9179)</f>
        <v/>
      </c>
      <c r="C9175" s="7" t="str">
        <f>IF(IFERROR(VALUE('Payments Export'!H9179),'Payments Export'!H9179)&lt;&gt;0,IFERROR(VALUE('Payments Export'!H9179),'Payments Export'!H9179),"")</f>
        <v/>
      </c>
      <c r="D9175" s="7" t="str">
        <f>IF('Payments Export'!I9179="","",'Payments Export'!I9179)</f>
        <v/>
      </c>
      <c r="E9175" s="7" t="str">
        <f t="shared" si="286"/>
        <v/>
      </c>
      <c r="F9175" s="7" t="str">
        <f>IF('Payments Export'!A9179="","",'Payments Export'!N9179)</f>
        <v/>
      </c>
      <c r="G9175" s="7" t="str">
        <f>IF('Payments Export'!A9179="","",'Payments Export'!O9179)</f>
        <v/>
      </c>
      <c r="H9175" s="7" t="str">
        <f>IF('Payments Export'!B9179="","",G9175-F9175)</f>
        <v/>
      </c>
      <c r="I9175" s="3" t="str">
        <f>IF(C9175&lt;&gt;"",_xlfn.XLOOKUP(IFERROR(VALUE(C9175),C9175),'Items database'!A:A,'Items database'!B:B),(_xlfn.XLOOKUP(LEFT(E9175,3),Services,Services,"")))</f>
        <v/>
      </c>
      <c r="J9175" s="3" t="str">
        <f t="shared" si="287"/>
        <v/>
      </c>
    </row>
    <row r="9176" spans="1:10" x14ac:dyDescent="0.35">
      <c r="A9176" s="7" t="str">
        <f>IF('Payments Export'!A9180="","",'Payments Export'!A9180)</f>
        <v/>
      </c>
      <c r="B9176" s="7" t="str">
        <f>IF('Payments Export'!A9180="","",'Payments Export'!B9180)</f>
        <v/>
      </c>
      <c r="C9176" s="7" t="str">
        <f>IF(IFERROR(VALUE('Payments Export'!H9180),'Payments Export'!H9180)&lt;&gt;0,IFERROR(VALUE('Payments Export'!H9180),'Payments Export'!H9180),"")</f>
        <v/>
      </c>
      <c r="D9176" s="7" t="str">
        <f>IF('Payments Export'!I9180="","",'Payments Export'!I9180)</f>
        <v/>
      </c>
      <c r="E9176" s="7" t="str">
        <f t="shared" si="286"/>
        <v/>
      </c>
      <c r="F9176" s="7" t="str">
        <f>IF('Payments Export'!A9180="","",'Payments Export'!N9180)</f>
        <v/>
      </c>
      <c r="G9176" s="7" t="str">
        <f>IF('Payments Export'!A9180="","",'Payments Export'!O9180)</f>
        <v/>
      </c>
      <c r="H9176" s="7" t="str">
        <f>IF('Payments Export'!B9180="","",G9176-F9176)</f>
        <v/>
      </c>
      <c r="I9176" s="3" t="str">
        <f>IF(C9176&lt;&gt;"",_xlfn.XLOOKUP(IFERROR(VALUE(C9176),C9176),'Items database'!A:A,'Items database'!B:B),(_xlfn.XLOOKUP(LEFT(E9176,3),Services,Services,"")))</f>
        <v/>
      </c>
      <c r="J9176" s="3" t="str">
        <f t="shared" si="287"/>
        <v/>
      </c>
    </row>
    <row r="9177" spans="1:10" x14ac:dyDescent="0.35">
      <c r="A9177" s="7" t="str">
        <f>IF('Payments Export'!A9181="","",'Payments Export'!A9181)</f>
        <v/>
      </c>
      <c r="B9177" s="7" t="str">
        <f>IF('Payments Export'!A9181="","",'Payments Export'!B9181)</f>
        <v/>
      </c>
      <c r="C9177" s="7" t="str">
        <f>IF(IFERROR(VALUE('Payments Export'!H9181),'Payments Export'!H9181)&lt;&gt;0,IFERROR(VALUE('Payments Export'!H9181),'Payments Export'!H9181),"")</f>
        <v/>
      </c>
      <c r="D9177" s="7" t="str">
        <f>IF('Payments Export'!I9181="","",'Payments Export'!I9181)</f>
        <v/>
      </c>
      <c r="E9177" s="7" t="str">
        <f t="shared" si="286"/>
        <v/>
      </c>
      <c r="F9177" s="7" t="str">
        <f>IF('Payments Export'!A9181="","",'Payments Export'!N9181)</f>
        <v/>
      </c>
      <c r="G9177" s="7" t="str">
        <f>IF('Payments Export'!A9181="","",'Payments Export'!O9181)</f>
        <v/>
      </c>
      <c r="H9177" s="7" t="str">
        <f>IF('Payments Export'!B9181="","",G9177-F9177)</f>
        <v/>
      </c>
      <c r="I9177" s="3" t="str">
        <f>IF(C9177&lt;&gt;"",_xlfn.XLOOKUP(IFERROR(VALUE(C9177),C9177),'Items database'!A:A,'Items database'!B:B),(_xlfn.XLOOKUP(LEFT(E9177,3),Services,Services,"")))</f>
        <v/>
      </c>
      <c r="J9177" s="3" t="str">
        <f t="shared" si="287"/>
        <v/>
      </c>
    </row>
    <row r="9178" spans="1:10" x14ac:dyDescent="0.35">
      <c r="A9178" s="7" t="str">
        <f>IF('Payments Export'!A9182="","",'Payments Export'!A9182)</f>
        <v/>
      </c>
      <c r="B9178" s="7" t="str">
        <f>IF('Payments Export'!A9182="","",'Payments Export'!B9182)</f>
        <v/>
      </c>
      <c r="C9178" s="7" t="str">
        <f>IF(IFERROR(VALUE('Payments Export'!H9182),'Payments Export'!H9182)&lt;&gt;0,IFERROR(VALUE('Payments Export'!H9182),'Payments Export'!H9182),"")</f>
        <v/>
      </c>
      <c r="D9178" s="7" t="str">
        <f>IF('Payments Export'!I9182="","",'Payments Export'!I9182)</f>
        <v/>
      </c>
      <c r="E9178" s="7" t="str">
        <f t="shared" si="286"/>
        <v/>
      </c>
      <c r="F9178" s="7" t="str">
        <f>IF('Payments Export'!A9182="","",'Payments Export'!N9182)</f>
        <v/>
      </c>
      <c r="G9178" s="7" t="str">
        <f>IF('Payments Export'!A9182="","",'Payments Export'!O9182)</f>
        <v/>
      </c>
      <c r="H9178" s="7" t="str">
        <f>IF('Payments Export'!B9182="","",G9178-F9178)</f>
        <v/>
      </c>
      <c r="I9178" s="3" t="str">
        <f>IF(C9178&lt;&gt;"",_xlfn.XLOOKUP(IFERROR(VALUE(C9178),C9178),'Items database'!A:A,'Items database'!B:B),(_xlfn.XLOOKUP(LEFT(E9178,3),Services,Services,"")))</f>
        <v/>
      </c>
      <c r="J9178" s="3" t="str">
        <f t="shared" si="287"/>
        <v/>
      </c>
    </row>
    <row r="9179" spans="1:10" x14ac:dyDescent="0.35">
      <c r="A9179" s="7" t="str">
        <f>IF('Payments Export'!A9183="","",'Payments Export'!A9183)</f>
        <v/>
      </c>
      <c r="B9179" s="7" t="str">
        <f>IF('Payments Export'!A9183="","",'Payments Export'!B9183)</f>
        <v/>
      </c>
      <c r="C9179" s="7" t="str">
        <f>IF(IFERROR(VALUE('Payments Export'!H9183),'Payments Export'!H9183)&lt;&gt;0,IFERROR(VALUE('Payments Export'!H9183),'Payments Export'!H9183),"")</f>
        <v/>
      </c>
      <c r="D9179" s="7" t="str">
        <f>IF('Payments Export'!I9183="","",'Payments Export'!I9183)</f>
        <v/>
      </c>
      <c r="E9179" s="7" t="str">
        <f t="shared" si="286"/>
        <v/>
      </c>
      <c r="F9179" s="7" t="str">
        <f>IF('Payments Export'!A9183="","",'Payments Export'!N9183)</f>
        <v/>
      </c>
      <c r="G9179" s="7" t="str">
        <f>IF('Payments Export'!A9183="","",'Payments Export'!O9183)</f>
        <v/>
      </c>
      <c r="H9179" s="7" t="str">
        <f>IF('Payments Export'!B9183="","",G9179-F9179)</f>
        <v/>
      </c>
      <c r="I9179" s="3" t="str">
        <f>IF(C9179&lt;&gt;"",_xlfn.XLOOKUP(IFERROR(VALUE(C9179),C9179),'Items database'!A:A,'Items database'!B:B),(_xlfn.XLOOKUP(LEFT(E9179,3),Services,Services,"")))</f>
        <v/>
      </c>
      <c r="J9179" s="3" t="str">
        <f t="shared" si="287"/>
        <v/>
      </c>
    </row>
    <row r="9180" spans="1:10" x14ac:dyDescent="0.35">
      <c r="A9180" s="7" t="str">
        <f>IF('Payments Export'!A9184="","",'Payments Export'!A9184)</f>
        <v/>
      </c>
      <c r="B9180" s="7" t="str">
        <f>IF('Payments Export'!A9184="","",'Payments Export'!B9184)</f>
        <v/>
      </c>
      <c r="C9180" s="7" t="str">
        <f>IF(IFERROR(VALUE('Payments Export'!H9184),'Payments Export'!H9184)&lt;&gt;0,IFERROR(VALUE('Payments Export'!H9184),'Payments Export'!H9184),"")</f>
        <v/>
      </c>
      <c r="D9180" s="7" t="str">
        <f>IF('Payments Export'!I9184="","",'Payments Export'!I9184)</f>
        <v/>
      </c>
      <c r="E9180" s="7" t="str">
        <f t="shared" si="286"/>
        <v/>
      </c>
      <c r="F9180" s="7" t="str">
        <f>IF('Payments Export'!A9184="","",'Payments Export'!N9184)</f>
        <v/>
      </c>
      <c r="G9180" s="7" t="str">
        <f>IF('Payments Export'!A9184="","",'Payments Export'!O9184)</f>
        <v/>
      </c>
      <c r="H9180" s="7" t="str">
        <f>IF('Payments Export'!B9184="","",G9180-F9180)</f>
        <v/>
      </c>
      <c r="I9180" s="3" t="str">
        <f>IF(C9180&lt;&gt;"",_xlfn.XLOOKUP(IFERROR(VALUE(C9180),C9180),'Items database'!A:A,'Items database'!B:B),(_xlfn.XLOOKUP(LEFT(E9180,3),Services,Services,"")))</f>
        <v/>
      </c>
      <c r="J9180" s="3" t="str">
        <f t="shared" si="287"/>
        <v/>
      </c>
    </row>
    <row r="9181" spans="1:10" x14ac:dyDescent="0.35">
      <c r="A9181" s="7" t="str">
        <f>IF('Payments Export'!A9185="","",'Payments Export'!A9185)</f>
        <v/>
      </c>
      <c r="B9181" s="7" t="str">
        <f>IF('Payments Export'!A9185="","",'Payments Export'!B9185)</f>
        <v/>
      </c>
      <c r="C9181" s="7" t="str">
        <f>IF(IFERROR(VALUE('Payments Export'!H9185),'Payments Export'!H9185)&lt;&gt;0,IFERROR(VALUE('Payments Export'!H9185),'Payments Export'!H9185),"")</f>
        <v/>
      </c>
      <c r="D9181" s="7" t="str">
        <f>IF('Payments Export'!I9185="","",'Payments Export'!I9185)</f>
        <v/>
      </c>
      <c r="E9181" s="7" t="str">
        <f t="shared" si="286"/>
        <v/>
      </c>
      <c r="F9181" s="7" t="str">
        <f>IF('Payments Export'!A9185="","",'Payments Export'!N9185)</f>
        <v/>
      </c>
      <c r="G9181" s="7" t="str">
        <f>IF('Payments Export'!A9185="","",'Payments Export'!O9185)</f>
        <v/>
      </c>
      <c r="H9181" s="7" t="str">
        <f>IF('Payments Export'!B9185="","",G9181-F9181)</f>
        <v/>
      </c>
      <c r="I9181" s="3" t="str">
        <f>IF(C9181&lt;&gt;"",_xlfn.XLOOKUP(IFERROR(VALUE(C9181),C9181),'Items database'!A:A,'Items database'!B:B),(_xlfn.XLOOKUP(LEFT(E9181,3),Services,Services,"")))</f>
        <v/>
      </c>
      <c r="J9181" s="3" t="str">
        <f t="shared" si="287"/>
        <v/>
      </c>
    </row>
    <row r="9182" spans="1:10" x14ac:dyDescent="0.35">
      <c r="A9182" s="7" t="str">
        <f>IF('Payments Export'!A9186="","",'Payments Export'!A9186)</f>
        <v/>
      </c>
      <c r="B9182" s="7" t="str">
        <f>IF('Payments Export'!A9186="","",'Payments Export'!B9186)</f>
        <v/>
      </c>
      <c r="C9182" s="7" t="str">
        <f>IF(IFERROR(VALUE('Payments Export'!H9186),'Payments Export'!H9186)&lt;&gt;0,IFERROR(VALUE('Payments Export'!H9186),'Payments Export'!H9186),"")</f>
        <v/>
      </c>
      <c r="D9182" s="7" t="str">
        <f>IF('Payments Export'!I9186="","",'Payments Export'!I9186)</f>
        <v/>
      </c>
      <c r="E9182" s="7" t="str">
        <f t="shared" si="286"/>
        <v/>
      </c>
      <c r="F9182" s="7" t="str">
        <f>IF('Payments Export'!A9186="","",'Payments Export'!N9186)</f>
        <v/>
      </c>
      <c r="G9182" s="7" t="str">
        <f>IF('Payments Export'!A9186="","",'Payments Export'!O9186)</f>
        <v/>
      </c>
      <c r="H9182" s="7" t="str">
        <f>IF('Payments Export'!B9186="","",G9182-F9182)</f>
        <v/>
      </c>
      <c r="I9182" s="3" t="str">
        <f>IF(C9182&lt;&gt;"",_xlfn.XLOOKUP(IFERROR(VALUE(C9182),C9182),'Items database'!A:A,'Items database'!B:B),(_xlfn.XLOOKUP(LEFT(E9182,3),Services,Services,"")))</f>
        <v/>
      </c>
      <c r="J9182" s="3" t="str">
        <f t="shared" si="287"/>
        <v/>
      </c>
    </row>
    <row r="9183" spans="1:10" x14ac:dyDescent="0.35">
      <c r="A9183" s="7" t="str">
        <f>IF('Payments Export'!A9187="","",'Payments Export'!A9187)</f>
        <v/>
      </c>
      <c r="B9183" s="7" t="str">
        <f>IF('Payments Export'!A9187="","",'Payments Export'!B9187)</f>
        <v/>
      </c>
      <c r="C9183" s="7" t="str">
        <f>IF(IFERROR(VALUE('Payments Export'!H9187),'Payments Export'!H9187)&lt;&gt;0,IFERROR(VALUE('Payments Export'!H9187),'Payments Export'!H9187),"")</f>
        <v/>
      </c>
      <c r="D9183" s="7" t="str">
        <f>IF('Payments Export'!I9187="","",'Payments Export'!I9187)</f>
        <v/>
      </c>
      <c r="E9183" s="7" t="str">
        <f t="shared" si="286"/>
        <v/>
      </c>
      <c r="F9183" s="7" t="str">
        <f>IF('Payments Export'!A9187="","",'Payments Export'!N9187)</f>
        <v/>
      </c>
      <c r="G9183" s="7" t="str">
        <f>IF('Payments Export'!A9187="","",'Payments Export'!O9187)</f>
        <v/>
      </c>
      <c r="H9183" s="7" t="str">
        <f>IF('Payments Export'!B9187="","",G9183-F9183)</f>
        <v/>
      </c>
      <c r="I9183" s="3" t="str">
        <f>IF(C9183&lt;&gt;"",_xlfn.XLOOKUP(IFERROR(VALUE(C9183),C9183),'Items database'!A:A,'Items database'!B:B),(_xlfn.XLOOKUP(LEFT(E9183,3),Services,Services,"")))</f>
        <v/>
      </c>
      <c r="J9183" s="3" t="str">
        <f t="shared" si="287"/>
        <v/>
      </c>
    </row>
    <row r="9184" spans="1:10" x14ac:dyDescent="0.35">
      <c r="A9184" s="7" t="str">
        <f>IF('Payments Export'!A9188="","",'Payments Export'!A9188)</f>
        <v/>
      </c>
      <c r="B9184" s="7" t="str">
        <f>IF('Payments Export'!A9188="","",'Payments Export'!B9188)</f>
        <v/>
      </c>
      <c r="C9184" s="7" t="str">
        <f>IF(IFERROR(VALUE('Payments Export'!H9188),'Payments Export'!H9188)&lt;&gt;0,IFERROR(VALUE('Payments Export'!H9188),'Payments Export'!H9188),"")</f>
        <v/>
      </c>
      <c r="D9184" s="7" t="str">
        <f>IF('Payments Export'!I9188="","",'Payments Export'!I9188)</f>
        <v/>
      </c>
      <c r="E9184" s="7" t="str">
        <f t="shared" si="286"/>
        <v/>
      </c>
      <c r="F9184" s="7" t="str">
        <f>IF('Payments Export'!A9188="","",'Payments Export'!N9188)</f>
        <v/>
      </c>
      <c r="G9184" s="7" t="str">
        <f>IF('Payments Export'!A9188="","",'Payments Export'!O9188)</f>
        <v/>
      </c>
      <c r="H9184" s="7" t="str">
        <f>IF('Payments Export'!B9188="","",G9184-F9184)</f>
        <v/>
      </c>
      <c r="I9184" s="3" t="str">
        <f>IF(C9184&lt;&gt;"",_xlfn.XLOOKUP(IFERROR(VALUE(C9184),C9184),'Items database'!A:A,'Items database'!B:B),(_xlfn.XLOOKUP(LEFT(E9184,3),Services,Services,"")))</f>
        <v/>
      </c>
      <c r="J9184" s="3" t="str">
        <f t="shared" si="287"/>
        <v/>
      </c>
    </row>
    <row r="9185" spans="1:10" x14ac:dyDescent="0.35">
      <c r="A9185" s="7" t="str">
        <f>IF('Payments Export'!A9189="","",'Payments Export'!A9189)</f>
        <v/>
      </c>
      <c r="B9185" s="7" t="str">
        <f>IF('Payments Export'!A9189="","",'Payments Export'!B9189)</f>
        <v/>
      </c>
      <c r="C9185" s="7" t="str">
        <f>IF(IFERROR(VALUE('Payments Export'!H9189),'Payments Export'!H9189)&lt;&gt;0,IFERROR(VALUE('Payments Export'!H9189),'Payments Export'!H9189),"")</f>
        <v/>
      </c>
      <c r="D9185" s="7" t="str">
        <f>IF('Payments Export'!I9189="","",'Payments Export'!I9189)</f>
        <v/>
      </c>
      <c r="E9185" s="7" t="str">
        <f t="shared" si="286"/>
        <v/>
      </c>
      <c r="F9185" s="7" t="str">
        <f>IF('Payments Export'!A9189="","",'Payments Export'!N9189)</f>
        <v/>
      </c>
      <c r="G9185" s="7" t="str">
        <f>IF('Payments Export'!A9189="","",'Payments Export'!O9189)</f>
        <v/>
      </c>
      <c r="H9185" s="7" t="str">
        <f>IF('Payments Export'!B9189="","",G9185-F9185)</f>
        <v/>
      </c>
      <c r="I9185" s="3" t="str">
        <f>IF(C9185&lt;&gt;"",_xlfn.XLOOKUP(IFERROR(VALUE(C9185),C9185),'Items database'!A:A,'Items database'!B:B),(_xlfn.XLOOKUP(LEFT(E9185,3),Services,Services,"")))</f>
        <v/>
      </c>
      <c r="J9185" s="3" t="str">
        <f t="shared" si="287"/>
        <v/>
      </c>
    </row>
    <row r="9186" spans="1:10" x14ac:dyDescent="0.35">
      <c r="A9186" s="7" t="str">
        <f>IF('Payments Export'!A9190="","",'Payments Export'!A9190)</f>
        <v/>
      </c>
      <c r="B9186" s="7" t="str">
        <f>IF('Payments Export'!A9190="","",'Payments Export'!B9190)</f>
        <v/>
      </c>
      <c r="C9186" s="7" t="str">
        <f>IF(IFERROR(VALUE('Payments Export'!H9190),'Payments Export'!H9190)&lt;&gt;0,IFERROR(VALUE('Payments Export'!H9190),'Payments Export'!H9190),"")</f>
        <v/>
      </c>
      <c r="D9186" s="7" t="str">
        <f>IF('Payments Export'!I9190="","",'Payments Export'!I9190)</f>
        <v/>
      </c>
      <c r="E9186" s="7" t="str">
        <f t="shared" si="286"/>
        <v/>
      </c>
      <c r="F9186" s="7" t="str">
        <f>IF('Payments Export'!A9190="","",'Payments Export'!N9190)</f>
        <v/>
      </c>
      <c r="G9186" s="7" t="str">
        <f>IF('Payments Export'!A9190="","",'Payments Export'!O9190)</f>
        <v/>
      </c>
      <c r="H9186" s="7" t="str">
        <f>IF('Payments Export'!B9190="","",G9186-F9186)</f>
        <v/>
      </c>
      <c r="I9186" s="3" t="str">
        <f>IF(C9186&lt;&gt;"",_xlfn.XLOOKUP(IFERROR(VALUE(C9186),C9186),'Items database'!A:A,'Items database'!B:B),(_xlfn.XLOOKUP(LEFT(E9186,3),Services,Services,"")))</f>
        <v/>
      </c>
      <c r="J9186" s="3" t="str">
        <f t="shared" si="287"/>
        <v/>
      </c>
    </row>
    <row r="9187" spans="1:10" x14ac:dyDescent="0.35">
      <c r="A9187" s="7" t="str">
        <f>IF('Payments Export'!A9191="","",'Payments Export'!A9191)</f>
        <v/>
      </c>
      <c r="B9187" s="7" t="str">
        <f>IF('Payments Export'!A9191="","",'Payments Export'!B9191)</f>
        <v/>
      </c>
      <c r="C9187" s="7" t="str">
        <f>IF(IFERROR(VALUE('Payments Export'!H9191),'Payments Export'!H9191)&lt;&gt;0,IFERROR(VALUE('Payments Export'!H9191),'Payments Export'!H9191),"")</f>
        <v/>
      </c>
      <c r="D9187" s="7" t="str">
        <f>IF('Payments Export'!I9191="","",'Payments Export'!I9191)</f>
        <v/>
      </c>
      <c r="E9187" s="7" t="str">
        <f t="shared" si="286"/>
        <v/>
      </c>
      <c r="F9187" s="7" t="str">
        <f>IF('Payments Export'!A9191="","",'Payments Export'!N9191)</f>
        <v/>
      </c>
      <c r="G9187" s="7" t="str">
        <f>IF('Payments Export'!A9191="","",'Payments Export'!O9191)</f>
        <v/>
      </c>
      <c r="H9187" s="7" t="str">
        <f>IF('Payments Export'!B9191="","",G9187-F9187)</f>
        <v/>
      </c>
      <c r="I9187" s="3" t="str">
        <f>IF(C9187&lt;&gt;"",_xlfn.XLOOKUP(IFERROR(VALUE(C9187),C9187),'Items database'!A:A,'Items database'!B:B),(_xlfn.XLOOKUP(LEFT(E9187,3),Services,Services,"")))</f>
        <v/>
      </c>
      <c r="J9187" s="3" t="str">
        <f t="shared" si="287"/>
        <v/>
      </c>
    </row>
    <row r="9188" spans="1:10" x14ac:dyDescent="0.35">
      <c r="A9188" s="7" t="str">
        <f>IF('Payments Export'!A9192="","",'Payments Export'!A9192)</f>
        <v/>
      </c>
      <c r="B9188" s="7" t="str">
        <f>IF('Payments Export'!A9192="","",'Payments Export'!B9192)</f>
        <v/>
      </c>
      <c r="C9188" s="7" t="str">
        <f>IF(IFERROR(VALUE('Payments Export'!H9192),'Payments Export'!H9192)&lt;&gt;0,IFERROR(VALUE('Payments Export'!H9192),'Payments Export'!H9192),"")</f>
        <v/>
      </c>
      <c r="D9188" s="7" t="str">
        <f>IF('Payments Export'!I9192="","",'Payments Export'!I9192)</f>
        <v/>
      </c>
      <c r="E9188" s="7" t="str">
        <f t="shared" si="286"/>
        <v/>
      </c>
      <c r="F9188" s="7" t="str">
        <f>IF('Payments Export'!A9192="","",'Payments Export'!N9192)</f>
        <v/>
      </c>
      <c r="G9188" s="7" t="str">
        <f>IF('Payments Export'!A9192="","",'Payments Export'!O9192)</f>
        <v/>
      </c>
      <c r="H9188" s="7" t="str">
        <f>IF('Payments Export'!B9192="","",G9188-F9188)</f>
        <v/>
      </c>
      <c r="I9188" s="3" t="str">
        <f>IF(C9188&lt;&gt;"",_xlfn.XLOOKUP(IFERROR(VALUE(C9188),C9188),'Items database'!A:A,'Items database'!B:B),(_xlfn.XLOOKUP(LEFT(E9188,3),Services,Services,"")))</f>
        <v/>
      </c>
      <c r="J9188" s="3" t="str">
        <f t="shared" si="287"/>
        <v/>
      </c>
    </row>
    <row r="9189" spans="1:10" x14ac:dyDescent="0.35">
      <c r="A9189" s="7" t="str">
        <f>IF('Payments Export'!A9193="","",'Payments Export'!A9193)</f>
        <v/>
      </c>
      <c r="B9189" s="7" t="str">
        <f>IF('Payments Export'!A9193="","",'Payments Export'!B9193)</f>
        <v/>
      </c>
      <c r="C9189" s="7" t="str">
        <f>IF(IFERROR(VALUE('Payments Export'!H9193),'Payments Export'!H9193)&lt;&gt;0,IFERROR(VALUE('Payments Export'!H9193),'Payments Export'!H9193),"")</f>
        <v/>
      </c>
      <c r="D9189" s="7" t="str">
        <f>IF('Payments Export'!I9193="","",'Payments Export'!I9193)</f>
        <v/>
      </c>
      <c r="E9189" s="7" t="str">
        <f t="shared" si="286"/>
        <v/>
      </c>
      <c r="F9189" s="7" t="str">
        <f>IF('Payments Export'!A9193="","",'Payments Export'!N9193)</f>
        <v/>
      </c>
      <c r="G9189" s="7" t="str">
        <f>IF('Payments Export'!A9193="","",'Payments Export'!O9193)</f>
        <v/>
      </c>
      <c r="H9189" s="7" t="str">
        <f>IF('Payments Export'!B9193="","",G9189-F9189)</f>
        <v/>
      </c>
      <c r="I9189" s="3" t="str">
        <f>IF(C9189&lt;&gt;"",_xlfn.XLOOKUP(IFERROR(VALUE(C9189),C9189),'Items database'!A:A,'Items database'!B:B),(_xlfn.XLOOKUP(LEFT(E9189,3),Services,Services,"")))</f>
        <v/>
      </c>
      <c r="J9189" s="3" t="str">
        <f t="shared" si="287"/>
        <v/>
      </c>
    </row>
    <row r="9190" spans="1:10" x14ac:dyDescent="0.35">
      <c r="A9190" s="7" t="str">
        <f>IF('Payments Export'!A9194="","",'Payments Export'!A9194)</f>
        <v/>
      </c>
      <c r="B9190" s="7" t="str">
        <f>IF('Payments Export'!A9194="","",'Payments Export'!B9194)</f>
        <v/>
      </c>
      <c r="C9190" s="7" t="str">
        <f>IF(IFERROR(VALUE('Payments Export'!H9194),'Payments Export'!H9194)&lt;&gt;0,IFERROR(VALUE('Payments Export'!H9194),'Payments Export'!H9194),"")</f>
        <v/>
      </c>
      <c r="D9190" s="7" t="str">
        <f>IF('Payments Export'!I9194="","",'Payments Export'!I9194)</f>
        <v/>
      </c>
      <c r="E9190" s="7" t="str">
        <f t="shared" si="286"/>
        <v/>
      </c>
      <c r="F9190" s="7" t="str">
        <f>IF('Payments Export'!A9194="","",'Payments Export'!N9194)</f>
        <v/>
      </c>
      <c r="G9190" s="7" t="str">
        <f>IF('Payments Export'!A9194="","",'Payments Export'!O9194)</f>
        <v/>
      </c>
      <c r="H9190" s="7" t="str">
        <f>IF('Payments Export'!B9194="","",G9190-F9190)</f>
        <v/>
      </c>
      <c r="I9190" s="3" t="str">
        <f>IF(C9190&lt;&gt;"",_xlfn.XLOOKUP(IFERROR(VALUE(C9190),C9190),'Items database'!A:A,'Items database'!B:B),(_xlfn.XLOOKUP(LEFT(E9190,3),Services,Services,"")))</f>
        <v/>
      </c>
      <c r="J9190" s="3" t="str">
        <f t="shared" si="287"/>
        <v/>
      </c>
    </row>
    <row r="9191" spans="1:10" x14ac:dyDescent="0.35">
      <c r="A9191" s="7" t="str">
        <f>IF('Payments Export'!A9195="","",'Payments Export'!A9195)</f>
        <v/>
      </c>
      <c r="B9191" s="7" t="str">
        <f>IF('Payments Export'!A9195="","",'Payments Export'!B9195)</f>
        <v/>
      </c>
      <c r="C9191" s="7" t="str">
        <f>IF(IFERROR(VALUE('Payments Export'!H9195),'Payments Export'!H9195)&lt;&gt;0,IFERROR(VALUE('Payments Export'!H9195),'Payments Export'!H9195),"")</f>
        <v/>
      </c>
      <c r="D9191" s="7" t="str">
        <f>IF('Payments Export'!I9195="","",'Payments Export'!I9195)</f>
        <v/>
      </c>
      <c r="E9191" s="7" t="str">
        <f t="shared" si="286"/>
        <v/>
      </c>
      <c r="F9191" s="7" t="str">
        <f>IF('Payments Export'!A9195="","",'Payments Export'!N9195)</f>
        <v/>
      </c>
      <c r="G9191" s="7" t="str">
        <f>IF('Payments Export'!A9195="","",'Payments Export'!O9195)</f>
        <v/>
      </c>
      <c r="H9191" s="7" t="str">
        <f>IF('Payments Export'!B9195="","",G9191-F9191)</f>
        <v/>
      </c>
      <c r="I9191" s="3" t="str">
        <f>IF(C9191&lt;&gt;"",_xlfn.XLOOKUP(IFERROR(VALUE(C9191),C9191),'Items database'!A:A,'Items database'!B:B),(_xlfn.XLOOKUP(LEFT(E9191,3),Services,Services,"")))</f>
        <v/>
      </c>
      <c r="J9191" s="3" t="str">
        <f t="shared" si="287"/>
        <v/>
      </c>
    </row>
    <row r="9192" spans="1:10" x14ac:dyDescent="0.35">
      <c r="A9192" s="7" t="str">
        <f>IF('Payments Export'!A9196="","",'Payments Export'!A9196)</f>
        <v/>
      </c>
      <c r="B9192" s="7" t="str">
        <f>IF('Payments Export'!A9196="","",'Payments Export'!B9196)</f>
        <v/>
      </c>
      <c r="C9192" s="7" t="str">
        <f>IF(IFERROR(VALUE('Payments Export'!H9196),'Payments Export'!H9196)&lt;&gt;0,IFERROR(VALUE('Payments Export'!H9196),'Payments Export'!H9196),"")</f>
        <v/>
      </c>
      <c r="D9192" s="7" t="str">
        <f>IF('Payments Export'!I9196="","",'Payments Export'!I9196)</f>
        <v/>
      </c>
      <c r="E9192" s="7" t="str">
        <f t="shared" si="286"/>
        <v/>
      </c>
      <c r="F9192" s="7" t="str">
        <f>IF('Payments Export'!A9196="","",'Payments Export'!N9196)</f>
        <v/>
      </c>
      <c r="G9192" s="7" t="str">
        <f>IF('Payments Export'!A9196="","",'Payments Export'!O9196)</f>
        <v/>
      </c>
      <c r="H9192" s="7" t="str">
        <f>IF('Payments Export'!B9196="","",G9192-F9192)</f>
        <v/>
      </c>
      <c r="I9192" s="3" t="str">
        <f>IF(C9192&lt;&gt;"",_xlfn.XLOOKUP(IFERROR(VALUE(C9192),C9192),'Items database'!A:A,'Items database'!B:B),(_xlfn.XLOOKUP(LEFT(E9192,3),Services,Services,"")))</f>
        <v/>
      </c>
      <c r="J9192" s="3" t="str">
        <f t="shared" si="287"/>
        <v/>
      </c>
    </row>
    <row r="9193" spans="1:10" x14ac:dyDescent="0.35">
      <c r="A9193" s="7" t="str">
        <f>IF('Payments Export'!A9197="","",'Payments Export'!A9197)</f>
        <v/>
      </c>
      <c r="B9193" s="7" t="str">
        <f>IF('Payments Export'!A9197="","",'Payments Export'!B9197)</f>
        <v/>
      </c>
      <c r="C9193" s="7" t="str">
        <f>IF(IFERROR(VALUE('Payments Export'!H9197),'Payments Export'!H9197)&lt;&gt;0,IFERROR(VALUE('Payments Export'!H9197),'Payments Export'!H9197),"")</f>
        <v/>
      </c>
      <c r="D9193" s="7" t="str">
        <f>IF('Payments Export'!I9197="","",'Payments Export'!I9197)</f>
        <v/>
      </c>
      <c r="E9193" s="7" t="str">
        <f t="shared" si="286"/>
        <v/>
      </c>
      <c r="F9193" s="7" t="str">
        <f>IF('Payments Export'!A9197="","",'Payments Export'!N9197)</f>
        <v/>
      </c>
      <c r="G9193" s="7" t="str">
        <f>IF('Payments Export'!A9197="","",'Payments Export'!O9197)</f>
        <v/>
      </c>
      <c r="H9193" s="7" t="str">
        <f>IF('Payments Export'!B9197="","",G9193-F9193)</f>
        <v/>
      </c>
      <c r="I9193" s="3" t="str">
        <f>IF(C9193&lt;&gt;"",_xlfn.XLOOKUP(IFERROR(VALUE(C9193),C9193),'Items database'!A:A,'Items database'!B:B),(_xlfn.XLOOKUP(LEFT(E9193,3),Services,Services,"")))</f>
        <v/>
      </c>
      <c r="J9193" s="3" t="str">
        <f t="shared" si="287"/>
        <v/>
      </c>
    </row>
    <row r="9194" spans="1:10" x14ac:dyDescent="0.35">
      <c r="A9194" s="7" t="str">
        <f>IF('Payments Export'!A9198="","",'Payments Export'!A9198)</f>
        <v/>
      </c>
      <c r="B9194" s="7" t="str">
        <f>IF('Payments Export'!A9198="","",'Payments Export'!B9198)</f>
        <v/>
      </c>
      <c r="C9194" s="7" t="str">
        <f>IF(IFERROR(VALUE('Payments Export'!H9198),'Payments Export'!H9198)&lt;&gt;0,IFERROR(VALUE('Payments Export'!H9198),'Payments Export'!H9198),"")</f>
        <v/>
      </c>
      <c r="D9194" s="7" t="str">
        <f>IF('Payments Export'!I9198="","",'Payments Export'!I9198)</f>
        <v/>
      </c>
      <c r="E9194" s="7" t="str">
        <f t="shared" si="286"/>
        <v/>
      </c>
      <c r="F9194" s="7" t="str">
        <f>IF('Payments Export'!A9198="","",'Payments Export'!N9198)</f>
        <v/>
      </c>
      <c r="G9194" s="7" t="str">
        <f>IF('Payments Export'!A9198="","",'Payments Export'!O9198)</f>
        <v/>
      </c>
      <c r="H9194" s="7" t="str">
        <f>IF('Payments Export'!B9198="","",G9194-F9194)</f>
        <v/>
      </c>
      <c r="I9194" s="3" t="str">
        <f>IF(C9194&lt;&gt;"",_xlfn.XLOOKUP(IFERROR(VALUE(C9194),C9194),'Items database'!A:A,'Items database'!B:B),(_xlfn.XLOOKUP(LEFT(E9194,3),Services,Services,"")))</f>
        <v/>
      </c>
      <c r="J9194" s="3" t="str">
        <f t="shared" si="287"/>
        <v/>
      </c>
    </row>
    <row r="9195" spans="1:10" x14ac:dyDescent="0.35">
      <c r="A9195" s="7" t="str">
        <f>IF('Payments Export'!A9199="","",'Payments Export'!A9199)</f>
        <v/>
      </c>
      <c r="B9195" s="7" t="str">
        <f>IF('Payments Export'!A9199="","",'Payments Export'!B9199)</f>
        <v/>
      </c>
      <c r="C9195" s="7" t="str">
        <f>IF(IFERROR(VALUE('Payments Export'!H9199),'Payments Export'!H9199)&lt;&gt;0,IFERROR(VALUE('Payments Export'!H9199),'Payments Export'!H9199),"")</f>
        <v/>
      </c>
      <c r="D9195" s="7" t="str">
        <f>IF('Payments Export'!I9199="","",'Payments Export'!I9199)</f>
        <v/>
      </c>
      <c r="E9195" s="7" t="str">
        <f t="shared" si="286"/>
        <v/>
      </c>
      <c r="F9195" s="7" t="str">
        <f>IF('Payments Export'!A9199="","",'Payments Export'!N9199)</f>
        <v/>
      </c>
      <c r="G9195" s="7" t="str">
        <f>IF('Payments Export'!A9199="","",'Payments Export'!O9199)</f>
        <v/>
      </c>
      <c r="H9195" s="7" t="str">
        <f>IF('Payments Export'!B9199="","",G9195-F9195)</f>
        <v/>
      </c>
      <c r="I9195" s="3" t="str">
        <f>IF(C9195&lt;&gt;"",_xlfn.XLOOKUP(IFERROR(VALUE(C9195),C9195),'Items database'!A:A,'Items database'!B:B),(_xlfn.XLOOKUP(LEFT(E9195,3),Services,Services,"")))</f>
        <v/>
      </c>
      <c r="J9195" s="3" t="str">
        <f t="shared" si="287"/>
        <v/>
      </c>
    </row>
    <row r="9196" spans="1:10" x14ac:dyDescent="0.35">
      <c r="A9196" s="7" t="str">
        <f>IF('Payments Export'!A9200="","",'Payments Export'!A9200)</f>
        <v/>
      </c>
      <c r="B9196" s="7" t="str">
        <f>IF('Payments Export'!A9200="","",'Payments Export'!B9200)</f>
        <v/>
      </c>
      <c r="C9196" s="7" t="str">
        <f>IF(IFERROR(VALUE('Payments Export'!H9200),'Payments Export'!H9200)&lt;&gt;0,IFERROR(VALUE('Payments Export'!H9200),'Payments Export'!H9200),"")</f>
        <v/>
      </c>
      <c r="D9196" s="7" t="str">
        <f>IF('Payments Export'!I9200="","",'Payments Export'!I9200)</f>
        <v/>
      </c>
      <c r="E9196" s="7" t="str">
        <f t="shared" si="286"/>
        <v/>
      </c>
      <c r="F9196" s="7" t="str">
        <f>IF('Payments Export'!A9200="","",'Payments Export'!N9200)</f>
        <v/>
      </c>
      <c r="G9196" s="7" t="str">
        <f>IF('Payments Export'!A9200="","",'Payments Export'!O9200)</f>
        <v/>
      </c>
      <c r="H9196" s="7" t="str">
        <f>IF('Payments Export'!B9200="","",G9196-F9196)</f>
        <v/>
      </c>
      <c r="I9196" s="3" t="str">
        <f>IF(C9196&lt;&gt;"",_xlfn.XLOOKUP(IFERROR(VALUE(C9196),C9196),'Items database'!A:A,'Items database'!B:B),(_xlfn.XLOOKUP(LEFT(E9196,3),Services,Services,"")))</f>
        <v/>
      </c>
      <c r="J9196" s="3" t="str">
        <f t="shared" si="287"/>
        <v/>
      </c>
    </row>
    <row r="9197" spans="1:10" x14ac:dyDescent="0.35">
      <c r="A9197" s="7" t="str">
        <f>IF('Payments Export'!A9201="","",'Payments Export'!A9201)</f>
        <v/>
      </c>
      <c r="B9197" s="7" t="str">
        <f>IF('Payments Export'!A9201="","",'Payments Export'!B9201)</f>
        <v/>
      </c>
      <c r="C9197" s="7" t="str">
        <f>IF(IFERROR(VALUE('Payments Export'!H9201),'Payments Export'!H9201)&lt;&gt;0,IFERROR(VALUE('Payments Export'!H9201),'Payments Export'!H9201),"")</f>
        <v/>
      </c>
      <c r="D9197" s="7" t="str">
        <f>IF('Payments Export'!I9201="","",'Payments Export'!I9201)</f>
        <v/>
      </c>
      <c r="E9197" s="7" t="str">
        <f t="shared" si="286"/>
        <v/>
      </c>
      <c r="F9197" s="7" t="str">
        <f>IF('Payments Export'!A9201="","",'Payments Export'!N9201)</f>
        <v/>
      </c>
      <c r="G9197" s="7" t="str">
        <f>IF('Payments Export'!A9201="","",'Payments Export'!O9201)</f>
        <v/>
      </c>
      <c r="H9197" s="7" t="str">
        <f>IF('Payments Export'!B9201="","",G9197-F9197)</f>
        <v/>
      </c>
      <c r="I9197" s="3" t="str">
        <f>IF(C9197&lt;&gt;"",_xlfn.XLOOKUP(IFERROR(VALUE(C9197),C9197),'Items database'!A:A,'Items database'!B:B),(_xlfn.XLOOKUP(LEFT(E9197,3),Services,Services,"")))</f>
        <v/>
      </c>
      <c r="J9197" s="3" t="str">
        <f t="shared" si="287"/>
        <v/>
      </c>
    </row>
    <row r="9198" spans="1:10" x14ac:dyDescent="0.35">
      <c r="A9198" s="7" t="str">
        <f>IF('Payments Export'!A9202="","",'Payments Export'!A9202)</f>
        <v/>
      </c>
      <c r="B9198" s="7" t="str">
        <f>IF('Payments Export'!A9202="","",'Payments Export'!B9202)</f>
        <v/>
      </c>
      <c r="C9198" s="7" t="str">
        <f>IF(IFERROR(VALUE('Payments Export'!H9202),'Payments Export'!H9202)&lt;&gt;0,IFERROR(VALUE('Payments Export'!H9202),'Payments Export'!H9202),"")</f>
        <v/>
      </c>
      <c r="D9198" s="7" t="str">
        <f>IF('Payments Export'!I9202="","",'Payments Export'!I9202)</f>
        <v/>
      </c>
      <c r="E9198" s="7" t="str">
        <f t="shared" si="286"/>
        <v/>
      </c>
      <c r="F9198" s="7" t="str">
        <f>IF('Payments Export'!A9202="","",'Payments Export'!N9202)</f>
        <v/>
      </c>
      <c r="G9198" s="7" t="str">
        <f>IF('Payments Export'!A9202="","",'Payments Export'!O9202)</f>
        <v/>
      </c>
      <c r="H9198" s="7" t="str">
        <f>IF('Payments Export'!B9202="","",G9198-F9198)</f>
        <v/>
      </c>
      <c r="I9198" s="3" t="str">
        <f>IF(C9198&lt;&gt;"",_xlfn.XLOOKUP(IFERROR(VALUE(C9198),C9198),'Items database'!A:A,'Items database'!B:B),(_xlfn.XLOOKUP(LEFT(E9198,3),Services,Services,"")))</f>
        <v/>
      </c>
      <c r="J9198" s="3" t="str">
        <f t="shared" si="287"/>
        <v/>
      </c>
    </row>
    <row r="9199" spans="1:10" x14ac:dyDescent="0.35">
      <c r="A9199" s="7" t="str">
        <f>IF('Payments Export'!A9203="","",'Payments Export'!A9203)</f>
        <v/>
      </c>
      <c r="B9199" s="7" t="str">
        <f>IF('Payments Export'!A9203="","",'Payments Export'!B9203)</f>
        <v/>
      </c>
      <c r="C9199" s="7" t="str">
        <f>IF(IFERROR(VALUE('Payments Export'!H9203),'Payments Export'!H9203)&lt;&gt;0,IFERROR(VALUE('Payments Export'!H9203),'Payments Export'!H9203),"")</f>
        <v/>
      </c>
      <c r="D9199" s="7" t="str">
        <f>IF('Payments Export'!I9203="","",'Payments Export'!I9203)</f>
        <v/>
      </c>
      <c r="E9199" s="7" t="str">
        <f t="shared" si="286"/>
        <v/>
      </c>
      <c r="F9199" s="7" t="str">
        <f>IF('Payments Export'!A9203="","",'Payments Export'!N9203)</f>
        <v/>
      </c>
      <c r="G9199" s="7" t="str">
        <f>IF('Payments Export'!A9203="","",'Payments Export'!O9203)</f>
        <v/>
      </c>
      <c r="H9199" s="7" t="str">
        <f>IF('Payments Export'!B9203="","",G9199-F9199)</f>
        <v/>
      </c>
      <c r="I9199" s="3" t="str">
        <f>IF(C9199&lt;&gt;"",_xlfn.XLOOKUP(IFERROR(VALUE(C9199),C9199),'Items database'!A:A,'Items database'!B:B),(_xlfn.XLOOKUP(LEFT(E9199,3),Services,Services,"")))</f>
        <v/>
      </c>
      <c r="J9199" s="3" t="str">
        <f t="shared" si="287"/>
        <v/>
      </c>
    </row>
    <row r="9200" spans="1:10" x14ac:dyDescent="0.35">
      <c r="A9200" s="7" t="str">
        <f>IF('Payments Export'!A9204="","",'Payments Export'!A9204)</f>
        <v/>
      </c>
      <c r="B9200" s="7" t="str">
        <f>IF('Payments Export'!A9204="","",'Payments Export'!B9204)</f>
        <v/>
      </c>
      <c r="C9200" s="7" t="str">
        <f>IF(IFERROR(VALUE('Payments Export'!H9204),'Payments Export'!H9204)&lt;&gt;0,IFERROR(VALUE('Payments Export'!H9204),'Payments Export'!H9204),"")</f>
        <v/>
      </c>
      <c r="D9200" s="7" t="str">
        <f>IF('Payments Export'!I9204="","",'Payments Export'!I9204)</f>
        <v/>
      </c>
      <c r="E9200" s="7" t="str">
        <f t="shared" si="286"/>
        <v/>
      </c>
      <c r="F9200" s="7" t="str">
        <f>IF('Payments Export'!A9204="","",'Payments Export'!N9204)</f>
        <v/>
      </c>
      <c r="G9200" s="7" t="str">
        <f>IF('Payments Export'!A9204="","",'Payments Export'!O9204)</f>
        <v/>
      </c>
      <c r="H9200" s="7" t="str">
        <f>IF('Payments Export'!B9204="","",G9200-F9200)</f>
        <v/>
      </c>
      <c r="I9200" s="3" t="str">
        <f>IF(C9200&lt;&gt;"",_xlfn.XLOOKUP(IFERROR(VALUE(C9200),C9200),'Items database'!A:A,'Items database'!B:B),(_xlfn.XLOOKUP(LEFT(E9200,3),Services,Services,"")))</f>
        <v/>
      </c>
      <c r="J9200" s="3" t="str">
        <f t="shared" si="287"/>
        <v/>
      </c>
    </row>
    <row r="9201" spans="1:10" x14ac:dyDescent="0.35">
      <c r="A9201" s="7" t="str">
        <f>IF('Payments Export'!A9205="","",'Payments Export'!A9205)</f>
        <v/>
      </c>
      <c r="B9201" s="7" t="str">
        <f>IF('Payments Export'!A9205="","",'Payments Export'!B9205)</f>
        <v/>
      </c>
      <c r="C9201" s="7" t="str">
        <f>IF(IFERROR(VALUE('Payments Export'!H9205),'Payments Export'!H9205)&lt;&gt;0,IFERROR(VALUE('Payments Export'!H9205),'Payments Export'!H9205),"")</f>
        <v/>
      </c>
      <c r="D9201" s="7" t="str">
        <f>IF('Payments Export'!I9205="","",'Payments Export'!I9205)</f>
        <v/>
      </c>
      <c r="E9201" s="7" t="str">
        <f t="shared" si="286"/>
        <v/>
      </c>
      <c r="F9201" s="7" t="str">
        <f>IF('Payments Export'!A9205="","",'Payments Export'!N9205)</f>
        <v/>
      </c>
      <c r="G9201" s="7" t="str">
        <f>IF('Payments Export'!A9205="","",'Payments Export'!O9205)</f>
        <v/>
      </c>
      <c r="H9201" s="7" t="str">
        <f>IF('Payments Export'!B9205="","",G9201-F9201)</f>
        <v/>
      </c>
      <c r="I9201" s="3" t="str">
        <f>IF(C9201&lt;&gt;"",_xlfn.XLOOKUP(IFERROR(VALUE(C9201),C9201),'Items database'!A:A,'Items database'!B:B),(_xlfn.XLOOKUP(LEFT(E9201,3),Services,Services,"")))</f>
        <v/>
      </c>
      <c r="J9201" s="3" t="str">
        <f t="shared" si="287"/>
        <v/>
      </c>
    </row>
    <row r="9202" spans="1:10" x14ac:dyDescent="0.35">
      <c r="A9202" s="7" t="str">
        <f>IF('Payments Export'!A9206="","",'Payments Export'!A9206)</f>
        <v/>
      </c>
      <c r="B9202" s="7" t="str">
        <f>IF('Payments Export'!A9206="","",'Payments Export'!B9206)</f>
        <v/>
      </c>
      <c r="C9202" s="7" t="str">
        <f>IF(IFERROR(VALUE('Payments Export'!H9206),'Payments Export'!H9206)&lt;&gt;0,IFERROR(VALUE('Payments Export'!H9206),'Payments Export'!H9206),"")</f>
        <v/>
      </c>
      <c r="D9202" s="7" t="str">
        <f>IF('Payments Export'!I9206="","",'Payments Export'!I9206)</f>
        <v/>
      </c>
      <c r="E9202" s="7" t="str">
        <f t="shared" si="286"/>
        <v/>
      </c>
      <c r="F9202" s="7" t="str">
        <f>IF('Payments Export'!A9206="","",'Payments Export'!N9206)</f>
        <v/>
      </c>
      <c r="G9202" s="7" t="str">
        <f>IF('Payments Export'!A9206="","",'Payments Export'!O9206)</f>
        <v/>
      </c>
      <c r="H9202" s="7" t="str">
        <f>IF('Payments Export'!B9206="","",G9202-F9202)</f>
        <v/>
      </c>
      <c r="I9202" s="3" t="str">
        <f>IF(C9202&lt;&gt;"",_xlfn.XLOOKUP(IFERROR(VALUE(C9202),C9202),'Items database'!A:A,'Items database'!B:B),(_xlfn.XLOOKUP(LEFT(E9202,3),Services,Services,"")))</f>
        <v/>
      </c>
      <c r="J9202" s="3" t="str">
        <f t="shared" si="287"/>
        <v/>
      </c>
    </row>
    <row r="9203" spans="1:10" x14ac:dyDescent="0.35">
      <c r="A9203" s="7" t="str">
        <f>IF('Payments Export'!A9207="","",'Payments Export'!A9207)</f>
        <v/>
      </c>
      <c r="B9203" s="7" t="str">
        <f>IF('Payments Export'!A9207="","",'Payments Export'!B9207)</f>
        <v/>
      </c>
      <c r="C9203" s="7" t="str">
        <f>IF(IFERROR(VALUE('Payments Export'!H9207),'Payments Export'!H9207)&lt;&gt;0,IFERROR(VALUE('Payments Export'!H9207),'Payments Export'!H9207),"")</f>
        <v/>
      </c>
      <c r="D9203" s="7" t="str">
        <f>IF('Payments Export'!I9207="","",'Payments Export'!I9207)</f>
        <v/>
      </c>
      <c r="E9203" s="7" t="str">
        <f t="shared" si="286"/>
        <v/>
      </c>
      <c r="F9203" s="7" t="str">
        <f>IF('Payments Export'!A9207="","",'Payments Export'!N9207)</f>
        <v/>
      </c>
      <c r="G9203" s="7" t="str">
        <f>IF('Payments Export'!A9207="","",'Payments Export'!O9207)</f>
        <v/>
      </c>
      <c r="H9203" s="7" t="str">
        <f>IF('Payments Export'!B9207="","",G9203-F9203)</f>
        <v/>
      </c>
      <c r="I9203" s="3" t="str">
        <f>IF(C9203&lt;&gt;"",_xlfn.XLOOKUP(IFERROR(VALUE(C9203),C9203),'Items database'!A:A,'Items database'!B:B),(_xlfn.XLOOKUP(LEFT(E9203,3),Services,Services,"")))</f>
        <v/>
      </c>
      <c r="J9203" s="3" t="str">
        <f t="shared" si="287"/>
        <v/>
      </c>
    </row>
    <row r="9204" spans="1:10" x14ac:dyDescent="0.35">
      <c r="A9204" s="7" t="str">
        <f>IF('Payments Export'!A9208="","",'Payments Export'!A9208)</f>
        <v/>
      </c>
      <c r="B9204" s="7" t="str">
        <f>IF('Payments Export'!A9208="","",'Payments Export'!B9208)</f>
        <v/>
      </c>
      <c r="C9204" s="7" t="str">
        <f>IF(IFERROR(VALUE('Payments Export'!H9208),'Payments Export'!H9208)&lt;&gt;0,IFERROR(VALUE('Payments Export'!H9208),'Payments Export'!H9208),"")</f>
        <v/>
      </c>
      <c r="D9204" s="7" t="str">
        <f>IF('Payments Export'!I9208="","",'Payments Export'!I9208)</f>
        <v/>
      </c>
      <c r="E9204" s="7" t="str">
        <f t="shared" si="286"/>
        <v/>
      </c>
      <c r="F9204" s="7" t="str">
        <f>IF('Payments Export'!A9208="","",'Payments Export'!N9208)</f>
        <v/>
      </c>
      <c r="G9204" s="7" t="str">
        <f>IF('Payments Export'!A9208="","",'Payments Export'!O9208)</f>
        <v/>
      </c>
      <c r="H9204" s="7" t="str">
        <f>IF('Payments Export'!B9208="","",G9204-F9204)</f>
        <v/>
      </c>
      <c r="I9204" s="3" t="str">
        <f>IF(C9204&lt;&gt;"",_xlfn.XLOOKUP(IFERROR(VALUE(C9204),C9204),'Items database'!A:A,'Items database'!B:B),(_xlfn.XLOOKUP(LEFT(E9204,3),Services,Services,"")))</f>
        <v/>
      </c>
      <c r="J9204" s="3" t="str">
        <f t="shared" si="287"/>
        <v/>
      </c>
    </row>
    <row r="9205" spans="1:10" x14ac:dyDescent="0.35">
      <c r="A9205" s="7" t="str">
        <f>IF('Payments Export'!A9209="","",'Payments Export'!A9209)</f>
        <v/>
      </c>
      <c r="B9205" s="7" t="str">
        <f>IF('Payments Export'!A9209="","",'Payments Export'!B9209)</f>
        <v/>
      </c>
      <c r="C9205" s="7" t="str">
        <f>IF(IFERROR(VALUE('Payments Export'!H9209),'Payments Export'!H9209)&lt;&gt;0,IFERROR(VALUE('Payments Export'!H9209),'Payments Export'!H9209),"")</f>
        <v/>
      </c>
      <c r="D9205" s="7" t="str">
        <f>IF('Payments Export'!I9209="","",'Payments Export'!I9209)</f>
        <v/>
      </c>
      <c r="E9205" s="7" t="str">
        <f t="shared" si="286"/>
        <v/>
      </c>
      <c r="F9205" s="7" t="str">
        <f>IF('Payments Export'!A9209="","",'Payments Export'!N9209)</f>
        <v/>
      </c>
      <c r="G9205" s="7" t="str">
        <f>IF('Payments Export'!A9209="","",'Payments Export'!O9209)</f>
        <v/>
      </c>
      <c r="H9205" s="7" t="str">
        <f>IF('Payments Export'!B9209="","",G9205-F9205)</f>
        <v/>
      </c>
      <c r="I9205" s="3" t="str">
        <f>IF(C9205&lt;&gt;"",_xlfn.XLOOKUP(IFERROR(VALUE(C9205),C9205),'Items database'!A:A,'Items database'!B:B),(_xlfn.XLOOKUP(LEFT(E9205,3),Services,Services,"")))</f>
        <v/>
      </c>
      <c r="J9205" s="3" t="str">
        <f t="shared" si="287"/>
        <v/>
      </c>
    </row>
    <row r="9206" spans="1:10" x14ac:dyDescent="0.35">
      <c r="A9206" s="7" t="str">
        <f>IF('Payments Export'!A9210="","",'Payments Export'!A9210)</f>
        <v/>
      </c>
      <c r="B9206" s="7" t="str">
        <f>IF('Payments Export'!A9210="","",'Payments Export'!B9210)</f>
        <v/>
      </c>
      <c r="C9206" s="7" t="str">
        <f>IF(IFERROR(VALUE('Payments Export'!H9210),'Payments Export'!H9210)&lt;&gt;0,IFERROR(VALUE('Payments Export'!H9210),'Payments Export'!H9210),"")</f>
        <v/>
      </c>
      <c r="D9206" s="7" t="str">
        <f>IF('Payments Export'!I9210="","",'Payments Export'!I9210)</f>
        <v/>
      </c>
      <c r="E9206" s="7" t="str">
        <f t="shared" si="286"/>
        <v/>
      </c>
      <c r="F9206" s="7" t="str">
        <f>IF('Payments Export'!A9210="","",'Payments Export'!N9210)</f>
        <v/>
      </c>
      <c r="G9206" s="7" t="str">
        <f>IF('Payments Export'!A9210="","",'Payments Export'!O9210)</f>
        <v/>
      </c>
      <c r="H9206" s="7" t="str">
        <f>IF('Payments Export'!B9210="","",G9206-F9206)</f>
        <v/>
      </c>
      <c r="I9206" s="3" t="str">
        <f>IF(C9206&lt;&gt;"",_xlfn.XLOOKUP(IFERROR(VALUE(C9206),C9206),'Items database'!A:A,'Items database'!B:B),(_xlfn.XLOOKUP(LEFT(E9206,3),Services,Services,"")))</f>
        <v/>
      </c>
      <c r="J9206" s="3" t="str">
        <f t="shared" si="287"/>
        <v/>
      </c>
    </row>
    <row r="9207" spans="1:10" x14ac:dyDescent="0.35">
      <c r="A9207" s="7" t="str">
        <f>IF('Payments Export'!A9211="","",'Payments Export'!A9211)</f>
        <v/>
      </c>
      <c r="B9207" s="7" t="str">
        <f>IF('Payments Export'!A9211="","",'Payments Export'!B9211)</f>
        <v/>
      </c>
      <c r="C9207" s="7" t="str">
        <f>IF(IFERROR(VALUE('Payments Export'!H9211),'Payments Export'!H9211)&lt;&gt;0,IFERROR(VALUE('Payments Export'!H9211),'Payments Export'!H9211),"")</f>
        <v/>
      </c>
      <c r="D9207" s="7" t="str">
        <f>IF('Payments Export'!I9211="","",'Payments Export'!I9211)</f>
        <v/>
      </c>
      <c r="E9207" s="7" t="str">
        <f t="shared" si="286"/>
        <v/>
      </c>
      <c r="F9207" s="7" t="str">
        <f>IF('Payments Export'!A9211="","",'Payments Export'!N9211)</f>
        <v/>
      </c>
      <c r="G9207" s="7" t="str">
        <f>IF('Payments Export'!A9211="","",'Payments Export'!O9211)</f>
        <v/>
      </c>
      <c r="H9207" s="7" t="str">
        <f>IF('Payments Export'!B9211="","",G9207-F9207)</f>
        <v/>
      </c>
      <c r="I9207" s="3" t="str">
        <f>IF(C9207&lt;&gt;"",_xlfn.XLOOKUP(IFERROR(VALUE(C9207),C9207),'Items database'!A:A,'Items database'!B:B),(_xlfn.XLOOKUP(LEFT(E9207,3),Services,Services,"")))</f>
        <v/>
      </c>
      <c r="J9207" s="3" t="str">
        <f t="shared" si="287"/>
        <v/>
      </c>
    </row>
    <row r="9208" spans="1:10" x14ac:dyDescent="0.35">
      <c r="A9208" s="7" t="str">
        <f>IF('Payments Export'!A9212="","",'Payments Export'!A9212)</f>
        <v/>
      </c>
      <c r="B9208" s="7" t="str">
        <f>IF('Payments Export'!A9212="","",'Payments Export'!B9212)</f>
        <v/>
      </c>
      <c r="C9208" s="7" t="str">
        <f>IF(IFERROR(VALUE('Payments Export'!H9212),'Payments Export'!H9212)&lt;&gt;0,IFERROR(VALUE('Payments Export'!H9212),'Payments Export'!H9212),"")</f>
        <v/>
      </c>
      <c r="D9208" s="7" t="str">
        <f>IF('Payments Export'!I9212="","",'Payments Export'!I9212)</f>
        <v/>
      </c>
      <c r="E9208" s="7" t="str">
        <f t="shared" si="286"/>
        <v/>
      </c>
      <c r="F9208" s="7" t="str">
        <f>IF('Payments Export'!A9212="","",'Payments Export'!N9212)</f>
        <v/>
      </c>
      <c r="G9208" s="7" t="str">
        <f>IF('Payments Export'!A9212="","",'Payments Export'!O9212)</f>
        <v/>
      </c>
      <c r="H9208" s="7" t="str">
        <f>IF('Payments Export'!B9212="","",G9208-F9208)</f>
        <v/>
      </c>
      <c r="I9208" s="3" t="str">
        <f>IF(C9208&lt;&gt;"",_xlfn.XLOOKUP(IFERROR(VALUE(C9208),C9208),'Items database'!A:A,'Items database'!B:B),(_xlfn.XLOOKUP(LEFT(E9208,3),Services,Services,"")))</f>
        <v/>
      </c>
      <c r="J9208" s="3" t="str">
        <f t="shared" si="287"/>
        <v/>
      </c>
    </row>
    <row r="9209" spans="1:10" x14ac:dyDescent="0.35">
      <c r="A9209" s="7" t="str">
        <f>IF('Payments Export'!A9213="","",'Payments Export'!A9213)</f>
        <v/>
      </c>
      <c r="B9209" s="7" t="str">
        <f>IF('Payments Export'!A9213="","",'Payments Export'!B9213)</f>
        <v/>
      </c>
      <c r="C9209" s="7" t="str">
        <f>IF(IFERROR(VALUE('Payments Export'!H9213),'Payments Export'!H9213)&lt;&gt;0,IFERROR(VALUE('Payments Export'!H9213),'Payments Export'!H9213),"")</f>
        <v/>
      </c>
      <c r="D9209" s="7" t="str">
        <f>IF('Payments Export'!I9213="","",'Payments Export'!I9213)</f>
        <v/>
      </c>
      <c r="E9209" s="7" t="str">
        <f t="shared" si="286"/>
        <v/>
      </c>
      <c r="F9209" s="7" t="str">
        <f>IF('Payments Export'!A9213="","",'Payments Export'!N9213)</f>
        <v/>
      </c>
      <c r="G9209" s="7" t="str">
        <f>IF('Payments Export'!A9213="","",'Payments Export'!O9213)</f>
        <v/>
      </c>
      <c r="H9209" s="7" t="str">
        <f>IF('Payments Export'!B9213="","",G9209-F9209)</f>
        <v/>
      </c>
      <c r="I9209" s="3" t="str">
        <f>IF(C9209&lt;&gt;"",_xlfn.XLOOKUP(IFERROR(VALUE(C9209),C9209),'Items database'!A:A,'Items database'!B:B),(_xlfn.XLOOKUP(LEFT(E9209,3),Services,Services,"")))</f>
        <v/>
      </c>
      <c r="J9209" s="3" t="str">
        <f t="shared" si="287"/>
        <v/>
      </c>
    </row>
    <row r="9210" spans="1:10" x14ac:dyDescent="0.35">
      <c r="A9210" s="7" t="str">
        <f>IF('Payments Export'!A9214="","",'Payments Export'!A9214)</f>
        <v/>
      </c>
      <c r="B9210" s="7" t="str">
        <f>IF('Payments Export'!A9214="","",'Payments Export'!B9214)</f>
        <v/>
      </c>
      <c r="C9210" s="7" t="str">
        <f>IF(IFERROR(VALUE('Payments Export'!H9214),'Payments Export'!H9214)&lt;&gt;0,IFERROR(VALUE('Payments Export'!H9214),'Payments Export'!H9214),"")</f>
        <v/>
      </c>
      <c r="D9210" s="7" t="str">
        <f>IF('Payments Export'!I9214="","",'Payments Export'!I9214)</f>
        <v/>
      </c>
      <c r="E9210" s="7" t="str">
        <f t="shared" si="286"/>
        <v/>
      </c>
      <c r="F9210" s="7" t="str">
        <f>IF('Payments Export'!A9214="","",'Payments Export'!N9214)</f>
        <v/>
      </c>
      <c r="G9210" s="7" t="str">
        <f>IF('Payments Export'!A9214="","",'Payments Export'!O9214)</f>
        <v/>
      </c>
      <c r="H9210" s="7" t="str">
        <f>IF('Payments Export'!B9214="","",G9210-F9210)</f>
        <v/>
      </c>
      <c r="I9210" s="3" t="str">
        <f>IF(C9210&lt;&gt;"",_xlfn.XLOOKUP(IFERROR(VALUE(C9210),C9210),'Items database'!A:A,'Items database'!B:B),(_xlfn.XLOOKUP(LEFT(E9210,3),Services,Services,"")))</f>
        <v/>
      </c>
      <c r="J9210" s="3" t="str">
        <f t="shared" si="287"/>
        <v/>
      </c>
    </row>
    <row r="9211" spans="1:10" x14ac:dyDescent="0.35">
      <c r="A9211" s="7" t="str">
        <f>IF('Payments Export'!A9215="","",'Payments Export'!A9215)</f>
        <v/>
      </c>
      <c r="B9211" s="7" t="str">
        <f>IF('Payments Export'!A9215="","",'Payments Export'!B9215)</f>
        <v/>
      </c>
      <c r="C9211" s="7" t="str">
        <f>IF(IFERROR(VALUE('Payments Export'!H9215),'Payments Export'!H9215)&lt;&gt;0,IFERROR(VALUE('Payments Export'!H9215),'Payments Export'!H9215),"")</f>
        <v/>
      </c>
      <c r="D9211" s="7" t="str">
        <f>IF('Payments Export'!I9215="","",'Payments Export'!I9215)</f>
        <v/>
      </c>
      <c r="E9211" s="7" t="str">
        <f t="shared" si="286"/>
        <v/>
      </c>
      <c r="F9211" s="7" t="str">
        <f>IF('Payments Export'!A9215="","",'Payments Export'!N9215)</f>
        <v/>
      </c>
      <c r="G9211" s="7" t="str">
        <f>IF('Payments Export'!A9215="","",'Payments Export'!O9215)</f>
        <v/>
      </c>
      <c r="H9211" s="7" t="str">
        <f>IF('Payments Export'!B9215="","",G9211-F9211)</f>
        <v/>
      </c>
      <c r="I9211" s="3" t="str">
        <f>IF(C9211&lt;&gt;"",_xlfn.XLOOKUP(IFERROR(VALUE(C9211),C9211),'Items database'!A:A,'Items database'!B:B),(_xlfn.XLOOKUP(LEFT(E9211,3),Services,Services,"")))</f>
        <v/>
      </c>
      <c r="J9211" s="3" t="str">
        <f t="shared" si="287"/>
        <v/>
      </c>
    </row>
    <row r="9212" spans="1:10" x14ac:dyDescent="0.35">
      <c r="A9212" s="7" t="str">
        <f>IF('Payments Export'!A9216="","",'Payments Export'!A9216)</f>
        <v/>
      </c>
      <c r="B9212" s="7" t="str">
        <f>IF('Payments Export'!A9216="","",'Payments Export'!B9216)</f>
        <v/>
      </c>
      <c r="C9212" s="7" t="str">
        <f>IF(IFERROR(VALUE('Payments Export'!H9216),'Payments Export'!H9216)&lt;&gt;0,IFERROR(VALUE('Payments Export'!H9216),'Payments Export'!H9216),"")</f>
        <v/>
      </c>
      <c r="D9212" s="7" t="str">
        <f>IF('Payments Export'!I9216="","",'Payments Export'!I9216)</f>
        <v/>
      </c>
      <c r="E9212" s="7" t="str">
        <f t="shared" si="286"/>
        <v/>
      </c>
      <c r="F9212" s="7" t="str">
        <f>IF('Payments Export'!A9216="","",'Payments Export'!N9216)</f>
        <v/>
      </c>
      <c r="G9212" s="7" t="str">
        <f>IF('Payments Export'!A9216="","",'Payments Export'!O9216)</f>
        <v/>
      </c>
      <c r="H9212" s="7" t="str">
        <f>IF('Payments Export'!B9216="","",G9212-F9212)</f>
        <v/>
      </c>
      <c r="I9212" s="3" t="str">
        <f>IF(C9212&lt;&gt;"",_xlfn.XLOOKUP(IFERROR(VALUE(C9212),C9212),'Items database'!A:A,'Items database'!B:B),(_xlfn.XLOOKUP(LEFT(E9212,3),Services,Services,"")))</f>
        <v/>
      </c>
      <c r="J9212" s="3" t="str">
        <f t="shared" si="287"/>
        <v/>
      </c>
    </row>
    <row r="9213" spans="1:10" x14ac:dyDescent="0.35">
      <c r="A9213" s="7" t="str">
        <f>IF('Payments Export'!A9217="","",'Payments Export'!A9217)</f>
        <v/>
      </c>
      <c r="B9213" s="7" t="str">
        <f>IF('Payments Export'!A9217="","",'Payments Export'!B9217)</f>
        <v/>
      </c>
      <c r="C9213" s="7" t="str">
        <f>IF(IFERROR(VALUE('Payments Export'!H9217),'Payments Export'!H9217)&lt;&gt;0,IFERROR(VALUE('Payments Export'!H9217),'Payments Export'!H9217),"")</f>
        <v/>
      </c>
      <c r="D9213" s="7" t="str">
        <f>IF('Payments Export'!I9217="","",'Payments Export'!I9217)</f>
        <v/>
      </c>
      <c r="E9213" s="7" t="str">
        <f t="shared" si="286"/>
        <v/>
      </c>
      <c r="F9213" s="7" t="str">
        <f>IF('Payments Export'!A9217="","",'Payments Export'!N9217)</f>
        <v/>
      </c>
      <c r="G9213" s="7" t="str">
        <f>IF('Payments Export'!A9217="","",'Payments Export'!O9217)</f>
        <v/>
      </c>
      <c r="H9213" s="7" t="str">
        <f>IF('Payments Export'!B9217="","",G9213-F9213)</f>
        <v/>
      </c>
      <c r="I9213" s="3" t="str">
        <f>IF(C9213&lt;&gt;"",_xlfn.XLOOKUP(IFERROR(VALUE(C9213),C9213),'Items database'!A:A,'Items database'!B:B),(_xlfn.XLOOKUP(LEFT(E9213,3),Services,Services,"")))</f>
        <v/>
      </c>
      <c r="J9213" s="3" t="str">
        <f t="shared" si="287"/>
        <v/>
      </c>
    </row>
    <row r="9214" spans="1:10" x14ac:dyDescent="0.35">
      <c r="A9214" s="7" t="str">
        <f>IF('Payments Export'!A9218="","",'Payments Export'!A9218)</f>
        <v/>
      </c>
      <c r="B9214" s="7" t="str">
        <f>IF('Payments Export'!A9218="","",'Payments Export'!B9218)</f>
        <v/>
      </c>
      <c r="C9214" s="7" t="str">
        <f>IF(IFERROR(VALUE('Payments Export'!H9218),'Payments Export'!H9218)&lt;&gt;0,IFERROR(VALUE('Payments Export'!H9218),'Payments Export'!H9218),"")</f>
        <v/>
      </c>
      <c r="D9214" s="7" t="str">
        <f>IF('Payments Export'!I9218="","",'Payments Export'!I9218)</f>
        <v/>
      </c>
      <c r="E9214" s="7" t="str">
        <f t="shared" si="286"/>
        <v/>
      </c>
      <c r="F9214" s="7" t="str">
        <f>IF('Payments Export'!A9218="","",'Payments Export'!N9218)</f>
        <v/>
      </c>
      <c r="G9214" s="7" t="str">
        <f>IF('Payments Export'!A9218="","",'Payments Export'!O9218)</f>
        <v/>
      </c>
      <c r="H9214" s="7" t="str">
        <f>IF('Payments Export'!B9218="","",G9214-F9214)</f>
        <v/>
      </c>
      <c r="I9214" s="3" t="str">
        <f>IF(C9214&lt;&gt;"",_xlfn.XLOOKUP(IFERROR(VALUE(C9214),C9214),'Items database'!A:A,'Items database'!B:B),(_xlfn.XLOOKUP(LEFT(E9214,3),Services,Services,"")))</f>
        <v/>
      </c>
      <c r="J9214" s="3" t="str">
        <f t="shared" si="287"/>
        <v/>
      </c>
    </row>
    <row r="9215" spans="1:10" x14ac:dyDescent="0.35">
      <c r="A9215" s="7" t="str">
        <f>IF('Payments Export'!A9219="","",'Payments Export'!A9219)</f>
        <v/>
      </c>
      <c r="B9215" s="7" t="str">
        <f>IF('Payments Export'!A9219="","",'Payments Export'!B9219)</f>
        <v/>
      </c>
      <c r="C9215" s="7" t="str">
        <f>IF(IFERROR(VALUE('Payments Export'!H9219),'Payments Export'!H9219)&lt;&gt;0,IFERROR(VALUE('Payments Export'!H9219),'Payments Export'!H9219),"")</f>
        <v/>
      </c>
      <c r="D9215" s="7" t="str">
        <f>IF('Payments Export'!I9219="","",'Payments Export'!I9219)</f>
        <v/>
      </c>
      <c r="E9215" s="7" t="str">
        <f t="shared" si="286"/>
        <v/>
      </c>
      <c r="F9215" s="7" t="str">
        <f>IF('Payments Export'!A9219="","",'Payments Export'!N9219)</f>
        <v/>
      </c>
      <c r="G9215" s="7" t="str">
        <f>IF('Payments Export'!A9219="","",'Payments Export'!O9219)</f>
        <v/>
      </c>
      <c r="H9215" s="7" t="str">
        <f>IF('Payments Export'!B9219="","",G9215-F9215)</f>
        <v/>
      </c>
      <c r="I9215" s="3" t="str">
        <f>IF(C9215&lt;&gt;"",_xlfn.XLOOKUP(IFERROR(VALUE(C9215),C9215),'Items database'!A:A,'Items database'!B:B),(_xlfn.XLOOKUP(LEFT(E9215,3),Services,Services,"")))</f>
        <v/>
      </c>
      <c r="J9215" s="3" t="str">
        <f t="shared" si="287"/>
        <v/>
      </c>
    </row>
    <row r="9216" spans="1:10" x14ac:dyDescent="0.35">
      <c r="A9216" s="7" t="str">
        <f>IF('Payments Export'!A9220="","",'Payments Export'!A9220)</f>
        <v/>
      </c>
      <c r="B9216" s="7" t="str">
        <f>IF('Payments Export'!A9220="","",'Payments Export'!B9220)</f>
        <v/>
      </c>
      <c r="C9216" s="7" t="str">
        <f>IF(IFERROR(VALUE('Payments Export'!H9220),'Payments Export'!H9220)&lt;&gt;0,IFERROR(VALUE('Payments Export'!H9220),'Payments Export'!H9220),"")</f>
        <v/>
      </c>
      <c r="D9216" s="7" t="str">
        <f>IF('Payments Export'!I9220="","",'Payments Export'!I9220)</f>
        <v/>
      </c>
      <c r="E9216" s="7" t="str">
        <f t="shared" si="286"/>
        <v/>
      </c>
      <c r="F9216" s="7" t="str">
        <f>IF('Payments Export'!A9220="","",'Payments Export'!N9220)</f>
        <v/>
      </c>
      <c r="G9216" s="7" t="str">
        <f>IF('Payments Export'!A9220="","",'Payments Export'!O9220)</f>
        <v/>
      </c>
      <c r="H9216" s="7" t="str">
        <f>IF('Payments Export'!B9220="","",G9216-F9216)</f>
        <v/>
      </c>
      <c r="I9216" s="3" t="str">
        <f>IF(C9216&lt;&gt;"",_xlfn.XLOOKUP(IFERROR(VALUE(C9216),C9216),'Items database'!A:A,'Items database'!B:B),(_xlfn.XLOOKUP(LEFT(E9216,3),Services,Services,"")))</f>
        <v/>
      </c>
      <c r="J9216" s="3" t="str">
        <f t="shared" si="287"/>
        <v/>
      </c>
    </row>
    <row r="9217" spans="1:10" x14ac:dyDescent="0.35">
      <c r="A9217" s="7" t="str">
        <f>IF('Payments Export'!A9221="","",'Payments Export'!A9221)</f>
        <v/>
      </c>
      <c r="B9217" s="7" t="str">
        <f>IF('Payments Export'!A9221="","",'Payments Export'!B9221)</f>
        <v/>
      </c>
      <c r="C9217" s="7" t="str">
        <f>IF(IFERROR(VALUE('Payments Export'!H9221),'Payments Export'!H9221)&lt;&gt;0,IFERROR(VALUE('Payments Export'!H9221),'Payments Export'!H9221),"")</f>
        <v/>
      </c>
      <c r="D9217" s="7" t="str">
        <f>IF('Payments Export'!I9221="","",'Payments Export'!I9221)</f>
        <v/>
      </c>
      <c r="E9217" s="7" t="str">
        <f t="shared" ref="E9217:E9280" si="288">LEFT(D9217,66)</f>
        <v/>
      </c>
      <c r="F9217" s="7" t="str">
        <f>IF('Payments Export'!A9221="","",'Payments Export'!N9221)</f>
        <v/>
      </c>
      <c r="G9217" s="7" t="str">
        <f>IF('Payments Export'!A9221="","",'Payments Export'!O9221)</f>
        <v/>
      </c>
      <c r="H9217" s="7" t="str">
        <f>IF('Payments Export'!B9221="","",G9217-F9217)</f>
        <v/>
      </c>
      <c r="I9217" s="3" t="str">
        <f>IF(C9217&lt;&gt;"",_xlfn.XLOOKUP(IFERROR(VALUE(C9217),C9217),'Items database'!A:A,'Items database'!B:B),(_xlfn.XLOOKUP(LEFT(E9217,3),Services,Services,"")))</f>
        <v/>
      </c>
      <c r="J9217" s="3" t="str">
        <f t="shared" ref="J9217:J9280" si="289">IF(ISNUMBER(F9217)=TRUE,IF(F9217=0,"","GST"),"")</f>
        <v/>
      </c>
    </row>
    <row r="9218" spans="1:10" x14ac:dyDescent="0.35">
      <c r="A9218" s="7" t="str">
        <f>IF('Payments Export'!A9222="","",'Payments Export'!A9222)</f>
        <v/>
      </c>
      <c r="B9218" s="7" t="str">
        <f>IF('Payments Export'!A9222="","",'Payments Export'!B9222)</f>
        <v/>
      </c>
      <c r="C9218" s="7" t="str">
        <f>IF(IFERROR(VALUE('Payments Export'!H9222),'Payments Export'!H9222)&lt;&gt;0,IFERROR(VALUE('Payments Export'!H9222),'Payments Export'!H9222),"")</f>
        <v/>
      </c>
      <c r="D9218" s="7" t="str">
        <f>IF('Payments Export'!I9222="","",'Payments Export'!I9222)</f>
        <v/>
      </c>
      <c r="E9218" s="7" t="str">
        <f t="shared" si="288"/>
        <v/>
      </c>
      <c r="F9218" s="7" t="str">
        <f>IF('Payments Export'!A9222="","",'Payments Export'!N9222)</f>
        <v/>
      </c>
      <c r="G9218" s="7" t="str">
        <f>IF('Payments Export'!A9222="","",'Payments Export'!O9222)</f>
        <v/>
      </c>
      <c r="H9218" s="7" t="str">
        <f>IF('Payments Export'!B9222="","",G9218-F9218)</f>
        <v/>
      </c>
      <c r="I9218" s="3" t="str">
        <f>IF(C9218&lt;&gt;"",_xlfn.XLOOKUP(IFERROR(VALUE(C9218),C9218),'Items database'!A:A,'Items database'!B:B),(_xlfn.XLOOKUP(LEFT(E9218,3),Services,Services,"")))</f>
        <v/>
      </c>
      <c r="J9218" s="3" t="str">
        <f t="shared" si="289"/>
        <v/>
      </c>
    </row>
    <row r="9219" spans="1:10" x14ac:dyDescent="0.35">
      <c r="A9219" s="7" t="str">
        <f>IF('Payments Export'!A9223="","",'Payments Export'!A9223)</f>
        <v/>
      </c>
      <c r="B9219" s="7" t="str">
        <f>IF('Payments Export'!A9223="","",'Payments Export'!B9223)</f>
        <v/>
      </c>
      <c r="C9219" s="7" t="str">
        <f>IF(IFERROR(VALUE('Payments Export'!H9223),'Payments Export'!H9223)&lt;&gt;0,IFERROR(VALUE('Payments Export'!H9223),'Payments Export'!H9223),"")</f>
        <v/>
      </c>
      <c r="D9219" s="7" t="str">
        <f>IF('Payments Export'!I9223="","",'Payments Export'!I9223)</f>
        <v/>
      </c>
      <c r="E9219" s="7" t="str">
        <f t="shared" si="288"/>
        <v/>
      </c>
      <c r="F9219" s="7" t="str">
        <f>IF('Payments Export'!A9223="","",'Payments Export'!N9223)</f>
        <v/>
      </c>
      <c r="G9219" s="7" t="str">
        <f>IF('Payments Export'!A9223="","",'Payments Export'!O9223)</f>
        <v/>
      </c>
      <c r="H9219" s="7" t="str">
        <f>IF('Payments Export'!B9223="","",G9219-F9219)</f>
        <v/>
      </c>
      <c r="I9219" s="3" t="str">
        <f>IF(C9219&lt;&gt;"",_xlfn.XLOOKUP(IFERROR(VALUE(C9219),C9219),'Items database'!A:A,'Items database'!B:B),(_xlfn.XLOOKUP(LEFT(E9219,3),Services,Services,"")))</f>
        <v/>
      </c>
      <c r="J9219" s="3" t="str">
        <f t="shared" si="289"/>
        <v/>
      </c>
    </row>
    <row r="9220" spans="1:10" x14ac:dyDescent="0.35">
      <c r="A9220" s="7" t="str">
        <f>IF('Payments Export'!A9224="","",'Payments Export'!A9224)</f>
        <v/>
      </c>
      <c r="B9220" s="7" t="str">
        <f>IF('Payments Export'!A9224="","",'Payments Export'!B9224)</f>
        <v/>
      </c>
      <c r="C9220" s="7" t="str">
        <f>IF(IFERROR(VALUE('Payments Export'!H9224),'Payments Export'!H9224)&lt;&gt;0,IFERROR(VALUE('Payments Export'!H9224),'Payments Export'!H9224),"")</f>
        <v/>
      </c>
      <c r="D9220" s="7" t="str">
        <f>IF('Payments Export'!I9224="","",'Payments Export'!I9224)</f>
        <v/>
      </c>
      <c r="E9220" s="7" t="str">
        <f t="shared" si="288"/>
        <v/>
      </c>
      <c r="F9220" s="7" t="str">
        <f>IF('Payments Export'!A9224="","",'Payments Export'!N9224)</f>
        <v/>
      </c>
      <c r="G9220" s="7" t="str">
        <f>IF('Payments Export'!A9224="","",'Payments Export'!O9224)</f>
        <v/>
      </c>
      <c r="H9220" s="7" t="str">
        <f>IF('Payments Export'!B9224="","",G9220-F9220)</f>
        <v/>
      </c>
      <c r="I9220" s="3" t="str">
        <f>IF(C9220&lt;&gt;"",_xlfn.XLOOKUP(IFERROR(VALUE(C9220),C9220),'Items database'!A:A,'Items database'!B:B),(_xlfn.XLOOKUP(LEFT(E9220,3),Services,Services,"")))</f>
        <v/>
      </c>
      <c r="J9220" s="3" t="str">
        <f t="shared" si="289"/>
        <v/>
      </c>
    </row>
    <row r="9221" spans="1:10" x14ac:dyDescent="0.35">
      <c r="A9221" s="7" t="str">
        <f>IF('Payments Export'!A9225="","",'Payments Export'!A9225)</f>
        <v/>
      </c>
      <c r="B9221" s="7" t="str">
        <f>IF('Payments Export'!A9225="","",'Payments Export'!B9225)</f>
        <v/>
      </c>
      <c r="C9221" s="7" t="str">
        <f>IF(IFERROR(VALUE('Payments Export'!H9225),'Payments Export'!H9225)&lt;&gt;0,IFERROR(VALUE('Payments Export'!H9225),'Payments Export'!H9225),"")</f>
        <v/>
      </c>
      <c r="D9221" s="7" t="str">
        <f>IF('Payments Export'!I9225="","",'Payments Export'!I9225)</f>
        <v/>
      </c>
      <c r="E9221" s="7" t="str">
        <f t="shared" si="288"/>
        <v/>
      </c>
      <c r="F9221" s="7" t="str">
        <f>IF('Payments Export'!A9225="","",'Payments Export'!N9225)</f>
        <v/>
      </c>
      <c r="G9221" s="7" t="str">
        <f>IF('Payments Export'!A9225="","",'Payments Export'!O9225)</f>
        <v/>
      </c>
      <c r="H9221" s="7" t="str">
        <f>IF('Payments Export'!B9225="","",G9221-F9221)</f>
        <v/>
      </c>
      <c r="I9221" s="3" t="str">
        <f>IF(C9221&lt;&gt;"",_xlfn.XLOOKUP(IFERROR(VALUE(C9221),C9221),'Items database'!A:A,'Items database'!B:B),(_xlfn.XLOOKUP(LEFT(E9221,3),Services,Services,"")))</f>
        <v/>
      </c>
      <c r="J9221" s="3" t="str">
        <f t="shared" si="289"/>
        <v/>
      </c>
    </row>
    <row r="9222" spans="1:10" x14ac:dyDescent="0.35">
      <c r="A9222" s="7" t="str">
        <f>IF('Payments Export'!A9226="","",'Payments Export'!A9226)</f>
        <v/>
      </c>
      <c r="B9222" s="7" t="str">
        <f>IF('Payments Export'!A9226="","",'Payments Export'!B9226)</f>
        <v/>
      </c>
      <c r="C9222" s="7" t="str">
        <f>IF(IFERROR(VALUE('Payments Export'!H9226),'Payments Export'!H9226)&lt;&gt;0,IFERROR(VALUE('Payments Export'!H9226),'Payments Export'!H9226),"")</f>
        <v/>
      </c>
      <c r="D9222" s="7" t="str">
        <f>IF('Payments Export'!I9226="","",'Payments Export'!I9226)</f>
        <v/>
      </c>
      <c r="E9222" s="7" t="str">
        <f t="shared" si="288"/>
        <v/>
      </c>
      <c r="F9222" s="7" t="str">
        <f>IF('Payments Export'!A9226="","",'Payments Export'!N9226)</f>
        <v/>
      </c>
      <c r="G9222" s="7" t="str">
        <f>IF('Payments Export'!A9226="","",'Payments Export'!O9226)</f>
        <v/>
      </c>
      <c r="H9222" s="7" t="str">
        <f>IF('Payments Export'!B9226="","",G9222-F9222)</f>
        <v/>
      </c>
      <c r="I9222" s="3" t="str">
        <f>IF(C9222&lt;&gt;"",_xlfn.XLOOKUP(IFERROR(VALUE(C9222),C9222),'Items database'!A:A,'Items database'!B:B),(_xlfn.XLOOKUP(LEFT(E9222,3),Services,Services,"")))</f>
        <v/>
      </c>
      <c r="J9222" s="3" t="str">
        <f t="shared" si="289"/>
        <v/>
      </c>
    </row>
    <row r="9223" spans="1:10" x14ac:dyDescent="0.35">
      <c r="A9223" s="7" t="str">
        <f>IF('Payments Export'!A9227="","",'Payments Export'!A9227)</f>
        <v/>
      </c>
      <c r="B9223" s="7" t="str">
        <f>IF('Payments Export'!A9227="","",'Payments Export'!B9227)</f>
        <v/>
      </c>
      <c r="C9223" s="7" t="str">
        <f>IF(IFERROR(VALUE('Payments Export'!H9227),'Payments Export'!H9227)&lt;&gt;0,IFERROR(VALUE('Payments Export'!H9227),'Payments Export'!H9227),"")</f>
        <v/>
      </c>
      <c r="D9223" s="7" t="str">
        <f>IF('Payments Export'!I9227="","",'Payments Export'!I9227)</f>
        <v/>
      </c>
      <c r="E9223" s="7" t="str">
        <f t="shared" si="288"/>
        <v/>
      </c>
      <c r="F9223" s="7" t="str">
        <f>IF('Payments Export'!A9227="","",'Payments Export'!N9227)</f>
        <v/>
      </c>
      <c r="G9223" s="7" t="str">
        <f>IF('Payments Export'!A9227="","",'Payments Export'!O9227)</f>
        <v/>
      </c>
      <c r="H9223" s="7" t="str">
        <f>IF('Payments Export'!B9227="","",G9223-F9223)</f>
        <v/>
      </c>
      <c r="I9223" s="3" t="str">
        <f>IF(C9223&lt;&gt;"",_xlfn.XLOOKUP(IFERROR(VALUE(C9223),C9223),'Items database'!A:A,'Items database'!B:B),(_xlfn.XLOOKUP(LEFT(E9223,3),Services,Services,"")))</f>
        <v/>
      </c>
      <c r="J9223" s="3" t="str">
        <f t="shared" si="289"/>
        <v/>
      </c>
    </row>
    <row r="9224" spans="1:10" x14ac:dyDescent="0.35">
      <c r="A9224" s="7" t="str">
        <f>IF('Payments Export'!A9228="","",'Payments Export'!A9228)</f>
        <v/>
      </c>
      <c r="B9224" s="7" t="str">
        <f>IF('Payments Export'!A9228="","",'Payments Export'!B9228)</f>
        <v/>
      </c>
      <c r="C9224" s="7" t="str">
        <f>IF(IFERROR(VALUE('Payments Export'!H9228),'Payments Export'!H9228)&lt;&gt;0,IFERROR(VALUE('Payments Export'!H9228),'Payments Export'!H9228),"")</f>
        <v/>
      </c>
      <c r="D9224" s="7" t="str">
        <f>IF('Payments Export'!I9228="","",'Payments Export'!I9228)</f>
        <v/>
      </c>
      <c r="E9224" s="7" t="str">
        <f t="shared" si="288"/>
        <v/>
      </c>
      <c r="F9224" s="7" t="str">
        <f>IF('Payments Export'!A9228="","",'Payments Export'!N9228)</f>
        <v/>
      </c>
      <c r="G9224" s="7" t="str">
        <f>IF('Payments Export'!A9228="","",'Payments Export'!O9228)</f>
        <v/>
      </c>
      <c r="H9224" s="7" t="str">
        <f>IF('Payments Export'!B9228="","",G9224-F9224)</f>
        <v/>
      </c>
      <c r="I9224" s="3" t="str">
        <f>IF(C9224&lt;&gt;"",_xlfn.XLOOKUP(IFERROR(VALUE(C9224),C9224),'Items database'!A:A,'Items database'!B:B),(_xlfn.XLOOKUP(LEFT(E9224,3),Services,Services,"")))</f>
        <v/>
      </c>
      <c r="J9224" s="3" t="str">
        <f t="shared" si="289"/>
        <v/>
      </c>
    </row>
    <row r="9225" spans="1:10" x14ac:dyDescent="0.35">
      <c r="A9225" s="7" t="str">
        <f>IF('Payments Export'!A9229="","",'Payments Export'!A9229)</f>
        <v/>
      </c>
      <c r="B9225" s="7" t="str">
        <f>IF('Payments Export'!A9229="","",'Payments Export'!B9229)</f>
        <v/>
      </c>
      <c r="C9225" s="7" t="str">
        <f>IF(IFERROR(VALUE('Payments Export'!H9229),'Payments Export'!H9229)&lt;&gt;0,IFERROR(VALUE('Payments Export'!H9229),'Payments Export'!H9229),"")</f>
        <v/>
      </c>
      <c r="D9225" s="7" t="str">
        <f>IF('Payments Export'!I9229="","",'Payments Export'!I9229)</f>
        <v/>
      </c>
      <c r="E9225" s="7" t="str">
        <f t="shared" si="288"/>
        <v/>
      </c>
      <c r="F9225" s="7" t="str">
        <f>IF('Payments Export'!A9229="","",'Payments Export'!N9229)</f>
        <v/>
      </c>
      <c r="G9225" s="7" t="str">
        <f>IF('Payments Export'!A9229="","",'Payments Export'!O9229)</f>
        <v/>
      </c>
      <c r="H9225" s="7" t="str">
        <f>IF('Payments Export'!B9229="","",G9225-F9225)</f>
        <v/>
      </c>
      <c r="I9225" s="3" t="str">
        <f>IF(C9225&lt;&gt;"",_xlfn.XLOOKUP(IFERROR(VALUE(C9225),C9225),'Items database'!A:A,'Items database'!B:B),(_xlfn.XLOOKUP(LEFT(E9225,3),Services,Services,"")))</f>
        <v/>
      </c>
      <c r="J9225" s="3" t="str">
        <f t="shared" si="289"/>
        <v/>
      </c>
    </row>
    <row r="9226" spans="1:10" x14ac:dyDescent="0.35">
      <c r="A9226" s="7" t="str">
        <f>IF('Payments Export'!A9230="","",'Payments Export'!A9230)</f>
        <v/>
      </c>
      <c r="B9226" s="7" t="str">
        <f>IF('Payments Export'!A9230="","",'Payments Export'!B9230)</f>
        <v/>
      </c>
      <c r="C9226" s="7" t="str">
        <f>IF(IFERROR(VALUE('Payments Export'!H9230),'Payments Export'!H9230)&lt;&gt;0,IFERROR(VALUE('Payments Export'!H9230),'Payments Export'!H9230),"")</f>
        <v/>
      </c>
      <c r="D9226" s="7" t="str">
        <f>IF('Payments Export'!I9230="","",'Payments Export'!I9230)</f>
        <v/>
      </c>
      <c r="E9226" s="7" t="str">
        <f t="shared" si="288"/>
        <v/>
      </c>
      <c r="F9226" s="7" t="str">
        <f>IF('Payments Export'!A9230="","",'Payments Export'!N9230)</f>
        <v/>
      </c>
      <c r="G9226" s="7" t="str">
        <f>IF('Payments Export'!A9230="","",'Payments Export'!O9230)</f>
        <v/>
      </c>
      <c r="H9226" s="7" t="str">
        <f>IF('Payments Export'!B9230="","",G9226-F9226)</f>
        <v/>
      </c>
      <c r="I9226" s="3" t="str">
        <f>IF(C9226&lt;&gt;"",_xlfn.XLOOKUP(IFERROR(VALUE(C9226),C9226),'Items database'!A:A,'Items database'!B:B),(_xlfn.XLOOKUP(LEFT(E9226,3),Services,Services,"")))</f>
        <v/>
      </c>
      <c r="J9226" s="3" t="str">
        <f t="shared" si="289"/>
        <v/>
      </c>
    </row>
    <row r="9227" spans="1:10" x14ac:dyDescent="0.35">
      <c r="A9227" s="7" t="str">
        <f>IF('Payments Export'!A9231="","",'Payments Export'!A9231)</f>
        <v/>
      </c>
      <c r="B9227" s="7" t="str">
        <f>IF('Payments Export'!A9231="","",'Payments Export'!B9231)</f>
        <v/>
      </c>
      <c r="C9227" s="7" t="str">
        <f>IF(IFERROR(VALUE('Payments Export'!H9231),'Payments Export'!H9231)&lt;&gt;0,IFERROR(VALUE('Payments Export'!H9231),'Payments Export'!H9231),"")</f>
        <v/>
      </c>
      <c r="D9227" s="7" t="str">
        <f>IF('Payments Export'!I9231="","",'Payments Export'!I9231)</f>
        <v/>
      </c>
      <c r="E9227" s="7" t="str">
        <f t="shared" si="288"/>
        <v/>
      </c>
      <c r="F9227" s="7" t="str">
        <f>IF('Payments Export'!A9231="","",'Payments Export'!N9231)</f>
        <v/>
      </c>
      <c r="G9227" s="7" t="str">
        <f>IF('Payments Export'!A9231="","",'Payments Export'!O9231)</f>
        <v/>
      </c>
      <c r="H9227" s="7" t="str">
        <f>IF('Payments Export'!B9231="","",G9227-F9227)</f>
        <v/>
      </c>
      <c r="I9227" s="3" t="str">
        <f>IF(C9227&lt;&gt;"",_xlfn.XLOOKUP(IFERROR(VALUE(C9227),C9227),'Items database'!A:A,'Items database'!B:B),(_xlfn.XLOOKUP(LEFT(E9227,3),Services,Services,"")))</f>
        <v/>
      </c>
      <c r="J9227" s="3" t="str">
        <f t="shared" si="289"/>
        <v/>
      </c>
    </row>
    <row r="9228" spans="1:10" x14ac:dyDescent="0.35">
      <c r="A9228" s="7" t="str">
        <f>IF('Payments Export'!A9232="","",'Payments Export'!A9232)</f>
        <v/>
      </c>
      <c r="B9228" s="7" t="str">
        <f>IF('Payments Export'!A9232="","",'Payments Export'!B9232)</f>
        <v/>
      </c>
      <c r="C9228" s="7" t="str">
        <f>IF(IFERROR(VALUE('Payments Export'!H9232),'Payments Export'!H9232)&lt;&gt;0,IFERROR(VALUE('Payments Export'!H9232),'Payments Export'!H9232),"")</f>
        <v/>
      </c>
      <c r="D9228" s="7" t="str">
        <f>IF('Payments Export'!I9232="","",'Payments Export'!I9232)</f>
        <v/>
      </c>
      <c r="E9228" s="7" t="str">
        <f t="shared" si="288"/>
        <v/>
      </c>
      <c r="F9228" s="7" t="str">
        <f>IF('Payments Export'!A9232="","",'Payments Export'!N9232)</f>
        <v/>
      </c>
      <c r="G9228" s="7" t="str">
        <f>IF('Payments Export'!A9232="","",'Payments Export'!O9232)</f>
        <v/>
      </c>
      <c r="H9228" s="7" t="str">
        <f>IF('Payments Export'!B9232="","",G9228-F9228)</f>
        <v/>
      </c>
      <c r="I9228" s="3" t="str">
        <f>IF(C9228&lt;&gt;"",_xlfn.XLOOKUP(IFERROR(VALUE(C9228),C9228),'Items database'!A:A,'Items database'!B:B),(_xlfn.XLOOKUP(LEFT(E9228,3),Services,Services,"")))</f>
        <v/>
      </c>
      <c r="J9228" s="3" t="str">
        <f t="shared" si="289"/>
        <v/>
      </c>
    </row>
    <row r="9229" spans="1:10" x14ac:dyDescent="0.35">
      <c r="A9229" s="7" t="str">
        <f>IF('Payments Export'!A9233="","",'Payments Export'!A9233)</f>
        <v/>
      </c>
      <c r="B9229" s="7" t="str">
        <f>IF('Payments Export'!A9233="","",'Payments Export'!B9233)</f>
        <v/>
      </c>
      <c r="C9229" s="7" t="str">
        <f>IF(IFERROR(VALUE('Payments Export'!H9233),'Payments Export'!H9233)&lt;&gt;0,IFERROR(VALUE('Payments Export'!H9233),'Payments Export'!H9233),"")</f>
        <v/>
      </c>
      <c r="D9229" s="7" t="str">
        <f>IF('Payments Export'!I9233="","",'Payments Export'!I9233)</f>
        <v/>
      </c>
      <c r="E9229" s="7" t="str">
        <f t="shared" si="288"/>
        <v/>
      </c>
      <c r="F9229" s="7" t="str">
        <f>IF('Payments Export'!A9233="","",'Payments Export'!N9233)</f>
        <v/>
      </c>
      <c r="G9229" s="7" t="str">
        <f>IF('Payments Export'!A9233="","",'Payments Export'!O9233)</f>
        <v/>
      </c>
      <c r="H9229" s="7" t="str">
        <f>IF('Payments Export'!B9233="","",G9229-F9229)</f>
        <v/>
      </c>
      <c r="I9229" s="3" t="str">
        <f>IF(C9229&lt;&gt;"",_xlfn.XLOOKUP(IFERROR(VALUE(C9229),C9229),'Items database'!A:A,'Items database'!B:B),(_xlfn.XLOOKUP(LEFT(E9229,3),Services,Services,"")))</f>
        <v/>
      </c>
      <c r="J9229" s="3" t="str">
        <f t="shared" si="289"/>
        <v/>
      </c>
    </row>
    <row r="9230" spans="1:10" x14ac:dyDescent="0.35">
      <c r="A9230" s="7" t="str">
        <f>IF('Payments Export'!A9234="","",'Payments Export'!A9234)</f>
        <v/>
      </c>
      <c r="B9230" s="7" t="str">
        <f>IF('Payments Export'!A9234="","",'Payments Export'!B9234)</f>
        <v/>
      </c>
      <c r="C9230" s="7" t="str">
        <f>IF(IFERROR(VALUE('Payments Export'!H9234),'Payments Export'!H9234)&lt;&gt;0,IFERROR(VALUE('Payments Export'!H9234),'Payments Export'!H9234),"")</f>
        <v/>
      </c>
      <c r="D9230" s="7" t="str">
        <f>IF('Payments Export'!I9234="","",'Payments Export'!I9234)</f>
        <v/>
      </c>
      <c r="E9230" s="7" t="str">
        <f t="shared" si="288"/>
        <v/>
      </c>
      <c r="F9230" s="7" t="str">
        <f>IF('Payments Export'!A9234="","",'Payments Export'!N9234)</f>
        <v/>
      </c>
      <c r="G9230" s="7" t="str">
        <f>IF('Payments Export'!A9234="","",'Payments Export'!O9234)</f>
        <v/>
      </c>
      <c r="H9230" s="7" t="str">
        <f>IF('Payments Export'!B9234="","",G9230-F9230)</f>
        <v/>
      </c>
      <c r="I9230" s="3" t="str">
        <f>IF(C9230&lt;&gt;"",_xlfn.XLOOKUP(IFERROR(VALUE(C9230),C9230),'Items database'!A:A,'Items database'!B:B),(_xlfn.XLOOKUP(LEFT(E9230,3),Services,Services,"")))</f>
        <v/>
      </c>
      <c r="J9230" s="3" t="str">
        <f t="shared" si="289"/>
        <v/>
      </c>
    </row>
    <row r="9231" spans="1:10" x14ac:dyDescent="0.35">
      <c r="A9231" s="7" t="str">
        <f>IF('Payments Export'!A9235="","",'Payments Export'!A9235)</f>
        <v/>
      </c>
      <c r="B9231" s="7" t="str">
        <f>IF('Payments Export'!A9235="","",'Payments Export'!B9235)</f>
        <v/>
      </c>
      <c r="C9231" s="7" t="str">
        <f>IF(IFERROR(VALUE('Payments Export'!H9235),'Payments Export'!H9235)&lt;&gt;0,IFERROR(VALUE('Payments Export'!H9235),'Payments Export'!H9235),"")</f>
        <v/>
      </c>
      <c r="D9231" s="7" t="str">
        <f>IF('Payments Export'!I9235="","",'Payments Export'!I9235)</f>
        <v/>
      </c>
      <c r="E9231" s="7" t="str">
        <f t="shared" si="288"/>
        <v/>
      </c>
      <c r="F9231" s="7" t="str">
        <f>IF('Payments Export'!A9235="","",'Payments Export'!N9235)</f>
        <v/>
      </c>
      <c r="G9231" s="7" t="str">
        <f>IF('Payments Export'!A9235="","",'Payments Export'!O9235)</f>
        <v/>
      </c>
      <c r="H9231" s="7" t="str">
        <f>IF('Payments Export'!B9235="","",G9231-F9231)</f>
        <v/>
      </c>
      <c r="I9231" s="3" t="str">
        <f>IF(C9231&lt;&gt;"",_xlfn.XLOOKUP(IFERROR(VALUE(C9231),C9231),'Items database'!A:A,'Items database'!B:B),(_xlfn.XLOOKUP(LEFT(E9231,3),Services,Services,"")))</f>
        <v/>
      </c>
      <c r="J9231" s="3" t="str">
        <f t="shared" si="289"/>
        <v/>
      </c>
    </row>
    <row r="9232" spans="1:10" x14ac:dyDescent="0.35">
      <c r="A9232" s="7" t="str">
        <f>IF('Payments Export'!A9236="","",'Payments Export'!A9236)</f>
        <v/>
      </c>
      <c r="B9232" s="7" t="str">
        <f>IF('Payments Export'!A9236="","",'Payments Export'!B9236)</f>
        <v/>
      </c>
      <c r="C9232" s="7" t="str">
        <f>IF(IFERROR(VALUE('Payments Export'!H9236),'Payments Export'!H9236)&lt;&gt;0,IFERROR(VALUE('Payments Export'!H9236),'Payments Export'!H9236),"")</f>
        <v/>
      </c>
      <c r="D9232" s="7" t="str">
        <f>IF('Payments Export'!I9236="","",'Payments Export'!I9236)</f>
        <v/>
      </c>
      <c r="E9232" s="7" t="str">
        <f t="shared" si="288"/>
        <v/>
      </c>
      <c r="F9232" s="7" t="str">
        <f>IF('Payments Export'!A9236="","",'Payments Export'!N9236)</f>
        <v/>
      </c>
      <c r="G9232" s="7" t="str">
        <f>IF('Payments Export'!A9236="","",'Payments Export'!O9236)</f>
        <v/>
      </c>
      <c r="H9232" s="7" t="str">
        <f>IF('Payments Export'!B9236="","",G9232-F9232)</f>
        <v/>
      </c>
      <c r="I9232" s="3" t="str">
        <f>IF(C9232&lt;&gt;"",_xlfn.XLOOKUP(IFERROR(VALUE(C9232),C9232),'Items database'!A:A,'Items database'!B:B),(_xlfn.XLOOKUP(LEFT(E9232,3),Services,Services,"")))</f>
        <v/>
      </c>
      <c r="J9232" s="3" t="str">
        <f t="shared" si="289"/>
        <v/>
      </c>
    </row>
    <row r="9233" spans="1:10" x14ac:dyDescent="0.35">
      <c r="A9233" s="7" t="str">
        <f>IF('Payments Export'!A9237="","",'Payments Export'!A9237)</f>
        <v/>
      </c>
      <c r="B9233" s="7" t="str">
        <f>IF('Payments Export'!A9237="","",'Payments Export'!B9237)</f>
        <v/>
      </c>
      <c r="C9233" s="7" t="str">
        <f>IF(IFERROR(VALUE('Payments Export'!H9237),'Payments Export'!H9237)&lt;&gt;0,IFERROR(VALUE('Payments Export'!H9237),'Payments Export'!H9237),"")</f>
        <v/>
      </c>
      <c r="D9233" s="7" t="str">
        <f>IF('Payments Export'!I9237="","",'Payments Export'!I9237)</f>
        <v/>
      </c>
      <c r="E9233" s="7" t="str">
        <f t="shared" si="288"/>
        <v/>
      </c>
      <c r="F9233" s="7" t="str">
        <f>IF('Payments Export'!A9237="","",'Payments Export'!N9237)</f>
        <v/>
      </c>
      <c r="G9233" s="7" t="str">
        <f>IF('Payments Export'!A9237="","",'Payments Export'!O9237)</f>
        <v/>
      </c>
      <c r="H9233" s="7" t="str">
        <f>IF('Payments Export'!B9237="","",G9233-F9233)</f>
        <v/>
      </c>
      <c r="I9233" s="3" t="str">
        <f>IF(C9233&lt;&gt;"",_xlfn.XLOOKUP(IFERROR(VALUE(C9233),C9233),'Items database'!A:A,'Items database'!B:B),(_xlfn.XLOOKUP(LEFT(E9233,3),Services,Services,"")))</f>
        <v/>
      </c>
      <c r="J9233" s="3" t="str">
        <f t="shared" si="289"/>
        <v/>
      </c>
    </row>
    <row r="9234" spans="1:10" x14ac:dyDescent="0.35">
      <c r="A9234" s="7" t="str">
        <f>IF('Payments Export'!A9238="","",'Payments Export'!A9238)</f>
        <v/>
      </c>
      <c r="B9234" s="7" t="str">
        <f>IF('Payments Export'!A9238="","",'Payments Export'!B9238)</f>
        <v/>
      </c>
      <c r="C9234" s="7" t="str">
        <f>IF(IFERROR(VALUE('Payments Export'!H9238),'Payments Export'!H9238)&lt;&gt;0,IFERROR(VALUE('Payments Export'!H9238),'Payments Export'!H9238),"")</f>
        <v/>
      </c>
      <c r="D9234" s="7" t="str">
        <f>IF('Payments Export'!I9238="","",'Payments Export'!I9238)</f>
        <v/>
      </c>
      <c r="E9234" s="7" t="str">
        <f t="shared" si="288"/>
        <v/>
      </c>
      <c r="F9234" s="7" t="str">
        <f>IF('Payments Export'!A9238="","",'Payments Export'!N9238)</f>
        <v/>
      </c>
      <c r="G9234" s="7" t="str">
        <f>IF('Payments Export'!A9238="","",'Payments Export'!O9238)</f>
        <v/>
      </c>
      <c r="H9234" s="7" t="str">
        <f>IF('Payments Export'!B9238="","",G9234-F9234)</f>
        <v/>
      </c>
      <c r="I9234" s="3" t="str">
        <f>IF(C9234&lt;&gt;"",_xlfn.XLOOKUP(IFERROR(VALUE(C9234),C9234),'Items database'!A:A,'Items database'!B:B),(_xlfn.XLOOKUP(LEFT(E9234,3),Services,Services,"")))</f>
        <v/>
      </c>
      <c r="J9234" s="3" t="str">
        <f t="shared" si="289"/>
        <v/>
      </c>
    </row>
    <row r="9235" spans="1:10" x14ac:dyDescent="0.35">
      <c r="A9235" s="7" t="str">
        <f>IF('Payments Export'!A9239="","",'Payments Export'!A9239)</f>
        <v/>
      </c>
      <c r="B9235" s="7" t="str">
        <f>IF('Payments Export'!A9239="","",'Payments Export'!B9239)</f>
        <v/>
      </c>
      <c r="C9235" s="7" t="str">
        <f>IF(IFERROR(VALUE('Payments Export'!H9239),'Payments Export'!H9239)&lt;&gt;0,IFERROR(VALUE('Payments Export'!H9239),'Payments Export'!H9239),"")</f>
        <v/>
      </c>
      <c r="D9235" s="7" t="str">
        <f>IF('Payments Export'!I9239="","",'Payments Export'!I9239)</f>
        <v/>
      </c>
      <c r="E9235" s="7" t="str">
        <f t="shared" si="288"/>
        <v/>
      </c>
      <c r="F9235" s="7" t="str">
        <f>IF('Payments Export'!A9239="","",'Payments Export'!N9239)</f>
        <v/>
      </c>
      <c r="G9235" s="7" t="str">
        <f>IF('Payments Export'!A9239="","",'Payments Export'!O9239)</f>
        <v/>
      </c>
      <c r="H9235" s="7" t="str">
        <f>IF('Payments Export'!B9239="","",G9235-F9235)</f>
        <v/>
      </c>
      <c r="I9235" s="3" t="str">
        <f>IF(C9235&lt;&gt;"",_xlfn.XLOOKUP(IFERROR(VALUE(C9235),C9235),'Items database'!A:A,'Items database'!B:B),(_xlfn.XLOOKUP(LEFT(E9235,3),Services,Services,"")))</f>
        <v/>
      </c>
      <c r="J9235" s="3" t="str">
        <f t="shared" si="289"/>
        <v/>
      </c>
    </row>
    <row r="9236" spans="1:10" x14ac:dyDescent="0.35">
      <c r="A9236" s="7" t="str">
        <f>IF('Payments Export'!A9240="","",'Payments Export'!A9240)</f>
        <v/>
      </c>
      <c r="B9236" s="7" t="str">
        <f>IF('Payments Export'!A9240="","",'Payments Export'!B9240)</f>
        <v/>
      </c>
      <c r="C9236" s="7" t="str">
        <f>IF(IFERROR(VALUE('Payments Export'!H9240),'Payments Export'!H9240)&lt;&gt;0,IFERROR(VALUE('Payments Export'!H9240),'Payments Export'!H9240),"")</f>
        <v/>
      </c>
      <c r="D9236" s="7" t="str">
        <f>IF('Payments Export'!I9240="","",'Payments Export'!I9240)</f>
        <v/>
      </c>
      <c r="E9236" s="7" t="str">
        <f t="shared" si="288"/>
        <v/>
      </c>
      <c r="F9236" s="7" t="str">
        <f>IF('Payments Export'!A9240="","",'Payments Export'!N9240)</f>
        <v/>
      </c>
      <c r="G9236" s="7" t="str">
        <f>IF('Payments Export'!A9240="","",'Payments Export'!O9240)</f>
        <v/>
      </c>
      <c r="H9236" s="7" t="str">
        <f>IF('Payments Export'!B9240="","",G9236-F9236)</f>
        <v/>
      </c>
      <c r="I9236" s="3" t="str">
        <f>IF(C9236&lt;&gt;"",_xlfn.XLOOKUP(IFERROR(VALUE(C9236),C9236),'Items database'!A:A,'Items database'!B:B),(_xlfn.XLOOKUP(LEFT(E9236,3),Services,Services,"")))</f>
        <v/>
      </c>
      <c r="J9236" s="3" t="str">
        <f t="shared" si="289"/>
        <v/>
      </c>
    </row>
    <row r="9237" spans="1:10" x14ac:dyDescent="0.35">
      <c r="A9237" s="7" t="str">
        <f>IF('Payments Export'!A9241="","",'Payments Export'!A9241)</f>
        <v/>
      </c>
      <c r="B9237" s="7" t="str">
        <f>IF('Payments Export'!A9241="","",'Payments Export'!B9241)</f>
        <v/>
      </c>
      <c r="C9237" s="7" t="str">
        <f>IF(IFERROR(VALUE('Payments Export'!H9241),'Payments Export'!H9241)&lt;&gt;0,IFERROR(VALUE('Payments Export'!H9241),'Payments Export'!H9241),"")</f>
        <v/>
      </c>
      <c r="D9237" s="7" t="str">
        <f>IF('Payments Export'!I9241="","",'Payments Export'!I9241)</f>
        <v/>
      </c>
      <c r="E9237" s="7" t="str">
        <f t="shared" si="288"/>
        <v/>
      </c>
      <c r="F9237" s="7" t="str">
        <f>IF('Payments Export'!A9241="","",'Payments Export'!N9241)</f>
        <v/>
      </c>
      <c r="G9237" s="7" t="str">
        <f>IF('Payments Export'!A9241="","",'Payments Export'!O9241)</f>
        <v/>
      </c>
      <c r="H9237" s="7" t="str">
        <f>IF('Payments Export'!B9241="","",G9237-F9237)</f>
        <v/>
      </c>
      <c r="I9237" s="3" t="str">
        <f>IF(C9237&lt;&gt;"",_xlfn.XLOOKUP(IFERROR(VALUE(C9237),C9237),'Items database'!A:A,'Items database'!B:B),(_xlfn.XLOOKUP(LEFT(E9237,3),Services,Services,"")))</f>
        <v/>
      </c>
      <c r="J9237" s="3" t="str">
        <f t="shared" si="289"/>
        <v/>
      </c>
    </row>
    <row r="9238" spans="1:10" x14ac:dyDescent="0.35">
      <c r="A9238" s="7" t="str">
        <f>IF('Payments Export'!A9242="","",'Payments Export'!A9242)</f>
        <v/>
      </c>
      <c r="B9238" s="7" t="str">
        <f>IF('Payments Export'!A9242="","",'Payments Export'!B9242)</f>
        <v/>
      </c>
      <c r="C9238" s="7" t="str">
        <f>IF(IFERROR(VALUE('Payments Export'!H9242),'Payments Export'!H9242)&lt;&gt;0,IFERROR(VALUE('Payments Export'!H9242),'Payments Export'!H9242),"")</f>
        <v/>
      </c>
      <c r="D9238" s="7" t="str">
        <f>IF('Payments Export'!I9242="","",'Payments Export'!I9242)</f>
        <v/>
      </c>
      <c r="E9238" s="7" t="str">
        <f t="shared" si="288"/>
        <v/>
      </c>
      <c r="F9238" s="7" t="str">
        <f>IF('Payments Export'!A9242="","",'Payments Export'!N9242)</f>
        <v/>
      </c>
      <c r="G9238" s="7" t="str">
        <f>IF('Payments Export'!A9242="","",'Payments Export'!O9242)</f>
        <v/>
      </c>
      <c r="H9238" s="7" t="str">
        <f>IF('Payments Export'!B9242="","",G9238-F9238)</f>
        <v/>
      </c>
      <c r="I9238" s="3" t="str">
        <f>IF(C9238&lt;&gt;"",_xlfn.XLOOKUP(IFERROR(VALUE(C9238),C9238),'Items database'!A:A,'Items database'!B:B),(_xlfn.XLOOKUP(LEFT(E9238,3),Services,Services,"")))</f>
        <v/>
      </c>
      <c r="J9238" s="3" t="str">
        <f t="shared" si="289"/>
        <v/>
      </c>
    </row>
    <row r="9239" spans="1:10" x14ac:dyDescent="0.35">
      <c r="A9239" s="7" t="str">
        <f>IF('Payments Export'!A9243="","",'Payments Export'!A9243)</f>
        <v/>
      </c>
      <c r="B9239" s="7" t="str">
        <f>IF('Payments Export'!A9243="","",'Payments Export'!B9243)</f>
        <v/>
      </c>
      <c r="C9239" s="7" t="str">
        <f>IF(IFERROR(VALUE('Payments Export'!H9243),'Payments Export'!H9243)&lt;&gt;0,IFERROR(VALUE('Payments Export'!H9243),'Payments Export'!H9243),"")</f>
        <v/>
      </c>
      <c r="D9239" s="7" t="str">
        <f>IF('Payments Export'!I9243="","",'Payments Export'!I9243)</f>
        <v/>
      </c>
      <c r="E9239" s="7" t="str">
        <f t="shared" si="288"/>
        <v/>
      </c>
      <c r="F9239" s="7" t="str">
        <f>IF('Payments Export'!A9243="","",'Payments Export'!N9243)</f>
        <v/>
      </c>
      <c r="G9239" s="7" t="str">
        <f>IF('Payments Export'!A9243="","",'Payments Export'!O9243)</f>
        <v/>
      </c>
      <c r="H9239" s="7" t="str">
        <f>IF('Payments Export'!B9243="","",G9239-F9239)</f>
        <v/>
      </c>
      <c r="I9239" s="3" t="str">
        <f>IF(C9239&lt;&gt;"",_xlfn.XLOOKUP(IFERROR(VALUE(C9239),C9239),'Items database'!A:A,'Items database'!B:B),(_xlfn.XLOOKUP(LEFT(E9239,3),Services,Services,"")))</f>
        <v/>
      </c>
      <c r="J9239" s="3" t="str">
        <f t="shared" si="289"/>
        <v/>
      </c>
    </row>
    <row r="9240" spans="1:10" x14ac:dyDescent="0.35">
      <c r="A9240" s="7" t="str">
        <f>IF('Payments Export'!A9244="","",'Payments Export'!A9244)</f>
        <v/>
      </c>
      <c r="B9240" s="7" t="str">
        <f>IF('Payments Export'!A9244="","",'Payments Export'!B9244)</f>
        <v/>
      </c>
      <c r="C9240" s="7" t="str">
        <f>IF(IFERROR(VALUE('Payments Export'!H9244),'Payments Export'!H9244)&lt;&gt;0,IFERROR(VALUE('Payments Export'!H9244),'Payments Export'!H9244),"")</f>
        <v/>
      </c>
      <c r="D9240" s="7" t="str">
        <f>IF('Payments Export'!I9244="","",'Payments Export'!I9244)</f>
        <v/>
      </c>
      <c r="E9240" s="7" t="str">
        <f t="shared" si="288"/>
        <v/>
      </c>
      <c r="F9240" s="7" t="str">
        <f>IF('Payments Export'!A9244="","",'Payments Export'!N9244)</f>
        <v/>
      </c>
      <c r="G9240" s="7" t="str">
        <f>IF('Payments Export'!A9244="","",'Payments Export'!O9244)</f>
        <v/>
      </c>
      <c r="H9240" s="7" t="str">
        <f>IF('Payments Export'!B9244="","",G9240-F9240)</f>
        <v/>
      </c>
      <c r="I9240" s="3" t="str">
        <f>IF(C9240&lt;&gt;"",_xlfn.XLOOKUP(IFERROR(VALUE(C9240),C9240),'Items database'!A:A,'Items database'!B:B),(_xlfn.XLOOKUP(LEFT(E9240,3),Services,Services,"")))</f>
        <v/>
      </c>
      <c r="J9240" s="3" t="str">
        <f t="shared" si="289"/>
        <v/>
      </c>
    </row>
    <row r="9241" spans="1:10" x14ac:dyDescent="0.35">
      <c r="A9241" s="7" t="str">
        <f>IF('Payments Export'!A9245="","",'Payments Export'!A9245)</f>
        <v/>
      </c>
      <c r="B9241" s="7" t="str">
        <f>IF('Payments Export'!A9245="","",'Payments Export'!B9245)</f>
        <v/>
      </c>
      <c r="C9241" s="7" t="str">
        <f>IF(IFERROR(VALUE('Payments Export'!H9245),'Payments Export'!H9245)&lt;&gt;0,IFERROR(VALUE('Payments Export'!H9245),'Payments Export'!H9245),"")</f>
        <v/>
      </c>
      <c r="D9241" s="7" t="str">
        <f>IF('Payments Export'!I9245="","",'Payments Export'!I9245)</f>
        <v/>
      </c>
      <c r="E9241" s="7" t="str">
        <f t="shared" si="288"/>
        <v/>
      </c>
      <c r="F9241" s="7" t="str">
        <f>IF('Payments Export'!A9245="","",'Payments Export'!N9245)</f>
        <v/>
      </c>
      <c r="G9241" s="7" t="str">
        <f>IF('Payments Export'!A9245="","",'Payments Export'!O9245)</f>
        <v/>
      </c>
      <c r="H9241" s="7" t="str">
        <f>IF('Payments Export'!B9245="","",G9241-F9241)</f>
        <v/>
      </c>
      <c r="I9241" s="3" t="str">
        <f>IF(C9241&lt;&gt;"",_xlfn.XLOOKUP(IFERROR(VALUE(C9241),C9241),'Items database'!A:A,'Items database'!B:B),(_xlfn.XLOOKUP(LEFT(E9241,3),Services,Services,"")))</f>
        <v/>
      </c>
      <c r="J9241" s="3" t="str">
        <f t="shared" si="289"/>
        <v/>
      </c>
    </row>
    <row r="9242" spans="1:10" x14ac:dyDescent="0.35">
      <c r="A9242" s="7" t="str">
        <f>IF('Payments Export'!A9246="","",'Payments Export'!A9246)</f>
        <v/>
      </c>
      <c r="B9242" s="7" t="str">
        <f>IF('Payments Export'!A9246="","",'Payments Export'!B9246)</f>
        <v/>
      </c>
      <c r="C9242" s="7" t="str">
        <f>IF(IFERROR(VALUE('Payments Export'!H9246),'Payments Export'!H9246)&lt;&gt;0,IFERROR(VALUE('Payments Export'!H9246),'Payments Export'!H9246),"")</f>
        <v/>
      </c>
      <c r="D9242" s="7" t="str">
        <f>IF('Payments Export'!I9246="","",'Payments Export'!I9246)</f>
        <v/>
      </c>
      <c r="E9242" s="7" t="str">
        <f t="shared" si="288"/>
        <v/>
      </c>
      <c r="F9242" s="7" t="str">
        <f>IF('Payments Export'!A9246="","",'Payments Export'!N9246)</f>
        <v/>
      </c>
      <c r="G9242" s="7" t="str">
        <f>IF('Payments Export'!A9246="","",'Payments Export'!O9246)</f>
        <v/>
      </c>
      <c r="H9242" s="7" t="str">
        <f>IF('Payments Export'!B9246="","",G9242-F9242)</f>
        <v/>
      </c>
      <c r="I9242" s="3" t="str">
        <f>IF(C9242&lt;&gt;"",_xlfn.XLOOKUP(IFERROR(VALUE(C9242),C9242),'Items database'!A:A,'Items database'!B:B),(_xlfn.XLOOKUP(LEFT(E9242,3),Services,Services,"")))</f>
        <v/>
      </c>
      <c r="J9242" s="3" t="str">
        <f t="shared" si="289"/>
        <v/>
      </c>
    </row>
    <row r="9243" spans="1:10" x14ac:dyDescent="0.35">
      <c r="A9243" s="7" t="str">
        <f>IF('Payments Export'!A9247="","",'Payments Export'!A9247)</f>
        <v/>
      </c>
      <c r="B9243" s="7" t="str">
        <f>IF('Payments Export'!A9247="","",'Payments Export'!B9247)</f>
        <v/>
      </c>
      <c r="C9243" s="7" t="str">
        <f>IF(IFERROR(VALUE('Payments Export'!H9247),'Payments Export'!H9247)&lt;&gt;0,IFERROR(VALUE('Payments Export'!H9247),'Payments Export'!H9247),"")</f>
        <v/>
      </c>
      <c r="D9243" s="7" t="str">
        <f>IF('Payments Export'!I9247="","",'Payments Export'!I9247)</f>
        <v/>
      </c>
      <c r="E9243" s="7" t="str">
        <f t="shared" si="288"/>
        <v/>
      </c>
      <c r="F9243" s="7" t="str">
        <f>IF('Payments Export'!A9247="","",'Payments Export'!N9247)</f>
        <v/>
      </c>
      <c r="G9243" s="7" t="str">
        <f>IF('Payments Export'!A9247="","",'Payments Export'!O9247)</f>
        <v/>
      </c>
      <c r="H9243" s="7" t="str">
        <f>IF('Payments Export'!B9247="","",G9243-F9243)</f>
        <v/>
      </c>
      <c r="I9243" s="3" t="str">
        <f>IF(C9243&lt;&gt;"",_xlfn.XLOOKUP(IFERROR(VALUE(C9243),C9243),'Items database'!A:A,'Items database'!B:B),(_xlfn.XLOOKUP(LEFT(E9243,3),Services,Services,"")))</f>
        <v/>
      </c>
      <c r="J9243" s="3" t="str">
        <f t="shared" si="289"/>
        <v/>
      </c>
    </row>
    <row r="9244" spans="1:10" x14ac:dyDescent="0.35">
      <c r="A9244" s="7" t="str">
        <f>IF('Payments Export'!A9248="","",'Payments Export'!A9248)</f>
        <v/>
      </c>
      <c r="B9244" s="7" t="str">
        <f>IF('Payments Export'!A9248="","",'Payments Export'!B9248)</f>
        <v/>
      </c>
      <c r="C9244" s="7" t="str">
        <f>IF(IFERROR(VALUE('Payments Export'!H9248),'Payments Export'!H9248)&lt;&gt;0,IFERROR(VALUE('Payments Export'!H9248),'Payments Export'!H9248),"")</f>
        <v/>
      </c>
      <c r="D9244" s="7" t="str">
        <f>IF('Payments Export'!I9248="","",'Payments Export'!I9248)</f>
        <v/>
      </c>
      <c r="E9244" s="7" t="str">
        <f t="shared" si="288"/>
        <v/>
      </c>
      <c r="F9244" s="7" t="str">
        <f>IF('Payments Export'!A9248="","",'Payments Export'!N9248)</f>
        <v/>
      </c>
      <c r="G9244" s="7" t="str">
        <f>IF('Payments Export'!A9248="","",'Payments Export'!O9248)</f>
        <v/>
      </c>
      <c r="H9244" s="7" t="str">
        <f>IF('Payments Export'!B9248="","",G9244-F9244)</f>
        <v/>
      </c>
      <c r="I9244" s="3" t="str">
        <f>IF(C9244&lt;&gt;"",_xlfn.XLOOKUP(IFERROR(VALUE(C9244),C9244),'Items database'!A:A,'Items database'!B:B),(_xlfn.XLOOKUP(LEFT(E9244,3),Services,Services,"")))</f>
        <v/>
      </c>
      <c r="J9244" s="3" t="str">
        <f t="shared" si="289"/>
        <v/>
      </c>
    </row>
    <row r="9245" spans="1:10" x14ac:dyDescent="0.35">
      <c r="A9245" s="7" t="str">
        <f>IF('Payments Export'!A9249="","",'Payments Export'!A9249)</f>
        <v/>
      </c>
      <c r="B9245" s="7" t="str">
        <f>IF('Payments Export'!A9249="","",'Payments Export'!B9249)</f>
        <v/>
      </c>
      <c r="C9245" s="7" t="str">
        <f>IF(IFERROR(VALUE('Payments Export'!H9249),'Payments Export'!H9249)&lt;&gt;0,IFERROR(VALUE('Payments Export'!H9249),'Payments Export'!H9249),"")</f>
        <v/>
      </c>
      <c r="D9245" s="7" t="str">
        <f>IF('Payments Export'!I9249="","",'Payments Export'!I9249)</f>
        <v/>
      </c>
      <c r="E9245" s="7" t="str">
        <f t="shared" si="288"/>
        <v/>
      </c>
      <c r="F9245" s="7" t="str">
        <f>IF('Payments Export'!A9249="","",'Payments Export'!N9249)</f>
        <v/>
      </c>
      <c r="G9245" s="7" t="str">
        <f>IF('Payments Export'!A9249="","",'Payments Export'!O9249)</f>
        <v/>
      </c>
      <c r="H9245" s="7" t="str">
        <f>IF('Payments Export'!B9249="","",G9245-F9245)</f>
        <v/>
      </c>
      <c r="I9245" s="3" t="str">
        <f>IF(C9245&lt;&gt;"",_xlfn.XLOOKUP(IFERROR(VALUE(C9245),C9245),'Items database'!A:A,'Items database'!B:B),(_xlfn.XLOOKUP(LEFT(E9245,3),Services,Services,"")))</f>
        <v/>
      </c>
      <c r="J9245" s="3" t="str">
        <f t="shared" si="289"/>
        <v/>
      </c>
    </row>
    <row r="9246" spans="1:10" x14ac:dyDescent="0.35">
      <c r="A9246" s="7" t="str">
        <f>IF('Payments Export'!A9250="","",'Payments Export'!A9250)</f>
        <v/>
      </c>
      <c r="B9246" s="7" t="str">
        <f>IF('Payments Export'!A9250="","",'Payments Export'!B9250)</f>
        <v/>
      </c>
      <c r="C9246" s="7" t="str">
        <f>IF(IFERROR(VALUE('Payments Export'!H9250),'Payments Export'!H9250)&lt;&gt;0,IFERROR(VALUE('Payments Export'!H9250),'Payments Export'!H9250),"")</f>
        <v/>
      </c>
      <c r="D9246" s="7" t="str">
        <f>IF('Payments Export'!I9250="","",'Payments Export'!I9250)</f>
        <v/>
      </c>
      <c r="E9246" s="7" t="str">
        <f t="shared" si="288"/>
        <v/>
      </c>
      <c r="F9246" s="7" t="str">
        <f>IF('Payments Export'!A9250="","",'Payments Export'!N9250)</f>
        <v/>
      </c>
      <c r="G9246" s="7" t="str">
        <f>IF('Payments Export'!A9250="","",'Payments Export'!O9250)</f>
        <v/>
      </c>
      <c r="H9246" s="7" t="str">
        <f>IF('Payments Export'!B9250="","",G9246-F9246)</f>
        <v/>
      </c>
      <c r="I9246" s="3" t="str">
        <f>IF(C9246&lt;&gt;"",_xlfn.XLOOKUP(IFERROR(VALUE(C9246),C9246),'Items database'!A:A,'Items database'!B:B),(_xlfn.XLOOKUP(LEFT(E9246,3),Services,Services,"")))</f>
        <v/>
      </c>
      <c r="J9246" s="3" t="str">
        <f t="shared" si="289"/>
        <v/>
      </c>
    </row>
    <row r="9247" spans="1:10" x14ac:dyDescent="0.35">
      <c r="A9247" s="7" t="str">
        <f>IF('Payments Export'!A9251="","",'Payments Export'!A9251)</f>
        <v/>
      </c>
      <c r="B9247" s="7" t="str">
        <f>IF('Payments Export'!A9251="","",'Payments Export'!B9251)</f>
        <v/>
      </c>
      <c r="C9247" s="7" t="str">
        <f>IF(IFERROR(VALUE('Payments Export'!H9251),'Payments Export'!H9251)&lt;&gt;0,IFERROR(VALUE('Payments Export'!H9251),'Payments Export'!H9251),"")</f>
        <v/>
      </c>
      <c r="D9247" s="7" t="str">
        <f>IF('Payments Export'!I9251="","",'Payments Export'!I9251)</f>
        <v/>
      </c>
      <c r="E9247" s="7" t="str">
        <f t="shared" si="288"/>
        <v/>
      </c>
      <c r="F9247" s="7" t="str">
        <f>IF('Payments Export'!A9251="","",'Payments Export'!N9251)</f>
        <v/>
      </c>
      <c r="G9247" s="7" t="str">
        <f>IF('Payments Export'!A9251="","",'Payments Export'!O9251)</f>
        <v/>
      </c>
      <c r="H9247" s="7" t="str">
        <f>IF('Payments Export'!B9251="","",G9247-F9247)</f>
        <v/>
      </c>
      <c r="I9247" s="3" t="str">
        <f>IF(C9247&lt;&gt;"",_xlfn.XLOOKUP(IFERROR(VALUE(C9247),C9247),'Items database'!A:A,'Items database'!B:B),(_xlfn.XLOOKUP(LEFT(E9247,3),Services,Services,"")))</f>
        <v/>
      </c>
      <c r="J9247" s="3" t="str">
        <f t="shared" si="289"/>
        <v/>
      </c>
    </row>
    <row r="9248" spans="1:10" x14ac:dyDescent="0.35">
      <c r="A9248" s="7" t="str">
        <f>IF('Payments Export'!A9252="","",'Payments Export'!A9252)</f>
        <v/>
      </c>
      <c r="B9248" s="7" t="str">
        <f>IF('Payments Export'!A9252="","",'Payments Export'!B9252)</f>
        <v/>
      </c>
      <c r="C9248" s="7" t="str">
        <f>IF(IFERROR(VALUE('Payments Export'!H9252),'Payments Export'!H9252)&lt;&gt;0,IFERROR(VALUE('Payments Export'!H9252),'Payments Export'!H9252),"")</f>
        <v/>
      </c>
      <c r="D9248" s="7" t="str">
        <f>IF('Payments Export'!I9252="","",'Payments Export'!I9252)</f>
        <v/>
      </c>
      <c r="E9248" s="7" t="str">
        <f t="shared" si="288"/>
        <v/>
      </c>
      <c r="F9248" s="7" t="str">
        <f>IF('Payments Export'!A9252="","",'Payments Export'!N9252)</f>
        <v/>
      </c>
      <c r="G9248" s="7" t="str">
        <f>IF('Payments Export'!A9252="","",'Payments Export'!O9252)</f>
        <v/>
      </c>
      <c r="H9248" s="7" t="str">
        <f>IF('Payments Export'!B9252="","",G9248-F9248)</f>
        <v/>
      </c>
      <c r="I9248" s="3" t="str">
        <f>IF(C9248&lt;&gt;"",_xlfn.XLOOKUP(IFERROR(VALUE(C9248),C9248),'Items database'!A:A,'Items database'!B:B),(_xlfn.XLOOKUP(LEFT(E9248,3),Services,Services,"")))</f>
        <v/>
      </c>
      <c r="J9248" s="3" t="str">
        <f t="shared" si="289"/>
        <v/>
      </c>
    </row>
    <row r="9249" spans="1:10" x14ac:dyDescent="0.35">
      <c r="A9249" s="7" t="str">
        <f>IF('Payments Export'!A9253="","",'Payments Export'!A9253)</f>
        <v/>
      </c>
      <c r="B9249" s="7" t="str">
        <f>IF('Payments Export'!A9253="","",'Payments Export'!B9253)</f>
        <v/>
      </c>
      <c r="C9249" s="7" t="str">
        <f>IF(IFERROR(VALUE('Payments Export'!H9253),'Payments Export'!H9253)&lt;&gt;0,IFERROR(VALUE('Payments Export'!H9253),'Payments Export'!H9253),"")</f>
        <v/>
      </c>
      <c r="D9249" s="7" t="str">
        <f>IF('Payments Export'!I9253="","",'Payments Export'!I9253)</f>
        <v/>
      </c>
      <c r="E9249" s="7" t="str">
        <f t="shared" si="288"/>
        <v/>
      </c>
      <c r="F9249" s="7" t="str">
        <f>IF('Payments Export'!A9253="","",'Payments Export'!N9253)</f>
        <v/>
      </c>
      <c r="G9249" s="7" t="str">
        <f>IF('Payments Export'!A9253="","",'Payments Export'!O9253)</f>
        <v/>
      </c>
      <c r="H9249" s="7" t="str">
        <f>IF('Payments Export'!B9253="","",G9249-F9249)</f>
        <v/>
      </c>
      <c r="I9249" s="3" t="str">
        <f>IF(C9249&lt;&gt;"",_xlfn.XLOOKUP(IFERROR(VALUE(C9249),C9249),'Items database'!A:A,'Items database'!B:B),(_xlfn.XLOOKUP(LEFT(E9249,3),Services,Services,"")))</f>
        <v/>
      </c>
      <c r="J9249" s="3" t="str">
        <f t="shared" si="289"/>
        <v/>
      </c>
    </row>
    <row r="9250" spans="1:10" x14ac:dyDescent="0.35">
      <c r="A9250" s="7" t="str">
        <f>IF('Payments Export'!A9254="","",'Payments Export'!A9254)</f>
        <v/>
      </c>
      <c r="B9250" s="7" t="str">
        <f>IF('Payments Export'!A9254="","",'Payments Export'!B9254)</f>
        <v/>
      </c>
      <c r="C9250" s="7" t="str">
        <f>IF(IFERROR(VALUE('Payments Export'!H9254),'Payments Export'!H9254)&lt;&gt;0,IFERROR(VALUE('Payments Export'!H9254),'Payments Export'!H9254),"")</f>
        <v/>
      </c>
      <c r="D9250" s="7" t="str">
        <f>IF('Payments Export'!I9254="","",'Payments Export'!I9254)</f>
        <v/>
      </c>
      <c r="E9250" s="7" t="str">
        <f t="shared" si="288"/>
        <v/>
      </c>
      <c r="F9250" s="7" t="str">
        <f>IF('Payments Export'!A9254="","",'Payments Export'!N9254)</f>
        <v/>
      </c>
      <c r="G9250" s="7" t="str">
        <f>IF('Payments Export'!A9254="","",'Payments Export'!O9254)</f>
        <v/>
      </c>
      <c r="H9250" s="7" t="str">
        <f>IF('Payments Export'!B9254="","",G9250-F9250)</f>
        <v/>
      </c>
      <c r="I9250" s="3" t="str">
        <f>IF(C9250&lt;&gt;"",_xlfn.XLOOKUP(IFERROR(VALUE(C9250),C9250),'Items database'!A:A,'Items database'!B:B),(_xlfn.XLOOKUP(LEFT(E9250,3),Services,Services,"")))</f>
        <v/>
      </c>
      <c r="J9250" s="3" t="str">
        <f t="shared" si="289"/>
        <v/>
      </c>
    </row>
    <row r="9251" spans="1:10" x14ac:dyDescent="0.35">
      <c r="A9251" s="7" t="str">
        <f>IF('Payments Export'!A9255="","",'Payments Export'!A9255)</f>
        <v/>
      </c>
      <c r="B9251" s="7" t="str">
        <f>IF('Payments Export'!A9255="","",'Payments Export'!B9255)</f>
        <v/>
      </c>
      <c r="C9251" s="7" t="str">
        <f>IF(IFERROR(VALUE('Payments Export'!H9255),'Payments Export'!H9255)&lt;&gt;0,IFERROR(VALUE('Payments Export'!H9255),'Payments Export'!H9255),"")</f>
        <v/>
      </c>
      <c r="D9251" s="7" t="str">
        <f>IF('Payments Export'!I9255="","",'Payments Export'!I9255)</f>
        <v/>
      </c>
      <c r="E9251" s="7" t="str">
        <f t="shared" si="288"/>
        <v/>
      </c>
      <c r="F9251" s="7" t="str">
        <f>IF('Payments Export'!A9255="","",'Payments Export'!N9255)</f>
        <v/>
      </c>
      <c r="G9251" s="7" t="str">
        <f>IF('Payments Export'!A9255="","",'Payments Export'!O9255)</f>
        <v/>
      </c>
      <c r="H9251" s="7" t="str">
        <f>IF('Payments Export'!B9255="","",G9251-F9251)</f>
        <v/>
      </c>
      <c r="I9251" s="3" t="str">
        <f>IF(C9251&lt;&gt;"",_xlfn.XLOOKUP(IFERROR(VALUE(C9251),C9251),'Items database'!A:A,'Items database'!B:B),(_xlfn.XLOOKUP(LEFT(E9251,3),Services,Services,"")))</f>
        <v/>
      </c>
      <c r="J9251" s="3" t="str">
        <f t="shared" si="289"/>
        <v/>
      </c>
    </row>
    <row r="9252" spans="1:10" x14ac:dyDescent="0.35">
      <c r="A9252" s="7" t="str">
        <f>IF('Payments Export'!A9256="","",'Payments Export'!A9256)</f>
        <v/>
      </c>
      <c r="B9252" s="7" t="str">
        <f>IF('Payments Export'!A9256="","",'Payments Export'!B9256)</f>
        <v/>
      </c>
      <c r="C9252" s="7" t="str">
        <f>IF(IFERROR(VALUE('Payments Export'!H9256),'Payments Export'!H9256)&lt;&gt;0,IFERROR(VALUE('Payments Export'!H9256),'Payments Export'!H9256),"")</f>
        <v/>
      </c>
      <c r="D9252" s="7" t="str">
        <f>IF('Payments Export'!I9256="","",'Payments Export'!I9256)</f>
        <v/>
      </c>
      <c r="E9252" s="7" t="str">
        <f t="shared" si="288"/>
        <v/>
      </c>
      <c r="F9252" s="7" t="str">
        <f>IF('Payments Export'!A9256="","",'Payments Export'!N9256)</f>
        <v/>
      </c>
      <c r="G9252" s="7" t="str">
        <f>IF('Payments Export'!A9256="","",'Payments Export'!O9256)</f>
        <v/>
      </c>
      <c r="H9252" s="7" t="str">
        <f>IF('Payments Export'!B9256="","",G9252-F9252)</f>
        <v/>
      </c>
      <c r="I9252" s="3" t="str">
        <f>IF(C9252&lt;&gt;"",_xlfn.XLOOKUP(IFERROR(VALUE(C9252),C9252),'Items database'!A:A,'Items database'!B:B),(_xlfn.XLOOKUP(LEFT(E9252,3),Services,Services,"")))</f>
        <v/>
      </c>
      <c r="J9252" s="3" t="str">
        <f t="shared" si="289"/>
        <v/>
      </c>
    </row>
    <row r="9253" spans="1:10" x14ac:dyDescent="0.35">
      <c r="A9253" s="7" t="str">
        <f>IF('Payments Export'!A9257="","",'Payments Export'!A9257)</f>
        <v/>
      </c>
      <c r="B9253" s="7" t="str">
        <f>IF('Payments Export'!A9257="","",'Payments Export'!B9257)</f>
        <v/>
      </c>
      <c r="C9253" s="7" t="str">
        <f>IF(IFERROR(VALUE('Payments Export'!H9257),'Payments Export'!H9257)&lt;&gt;0,IFERROR(VALUE('Payments Export'!H9257),'Payments Export'!H9257),"")</f>
        <v/>
      </c>
      <c r="D9253" s="7" t="str">
        <f>IF('Payments Export'!I9257="","",'Payments Export'!I9257)</f>
        <v/>
      </c>
      <c r="E9253" s="7" t="str">
        <f t="shared" si="288"/>
        <v/>
      </c>
      <c r="F9253" s="7" t="str">
        <f>IF('Payments Export'!A9257="","",'Payments Export'!N9257)</f>
        <v/>
      </c>
      <c r="G9253" s="7" t="str">
        <f>IF('Payments Export'!A9257="","",'Payments Export'!O9257)</f>
        <v/>
      </c>
      <c r="H9253" s="7" t="str">
        <f>IF('Payments Export'!B9257="","",G9253-F9253)</f>
        <v/>
      </c>
      <c r="I9253" s="3" t="str">
        <f>IF(C9253&lt;&gt;"",_xlfn.XLOOKUP(IFERROR(VALUE(C9253),C9253),'Items database'!A:A,'Items database'!B:B),(_xlfn.XLOOKUP(LEFT(E9253,3),Services,Services,"")))</f>
        <v/>
      </c>
      <c r="J9253" s="3" t="str">
        <f t="shared" si="289"/>
        <v/>
      </c>
    </row>
    <row r="9254" spans="1:10" x14ac:dyDescent="0.35">
      <c r="A9254" s="7" t="str">
        <f>IF('Payments Export'!A9258="","",'Payments Export'!A9258)</f>
        <v/>
      </c>
      <c r="B9254" s="7" t="str">
        <f>IF('Payments Export'!A9258="","",'Payments Export'!B9258)</f>
        <v/>
      </c>
      <c r="C9254" s="7" t="str">
        <f>IF(IFERROR(VALUE('Payments Export'!H9258),'Payments Export'!H9258)&lt;&gt;0,IFERROR(VALUE('Payments Export'!H9258),'Payments Export'!H9258),"")</f>
        <v/>
      </c>
      <c r="D9254" s="7" t="str">
        <f>IF('Payments Export'!I9258="","",'Payments Export'!I9258)</f>
        <v/>
      </c>
      <c r="E9254" s="7" t="str">
        <f t="shared" si="288"/>
        <v/>
      </c>
      <c r="F9254" s="7" t="str">
        <f>IF('Payments Export'!A9258="","",'Payments Export'!N9258)</f>
        <v/>
      </c>
      <c r="G9254" s="7" t="str">
        <f>IF('Payments Export'!A9258="","",'Payments Export'!O9258)</f>
        <v/>
      </c>
      <c r="H9254" s="7" t="str">
        <f>IF('Payments Export'!B9258="","",G9254-F9254)</f>
        <v/>
      </c>
      <c r="I9254" s="3" t="str">
        <f>IF(C9254&lt;&gt;"",_xlfn.XLOOKUP(IFERROR(VALUE(C9254),C9254),'Items database'!A:A,'Items database'!B:B),(_xlfn.XLOOKUP(LEFT(E9254,3),Services,Services,"")))</f>
        <v/>
      </c>
      <c r="J9254" s="3" t="str">
        <f t="shared" si="289"/>
        <v/>
      </c>
    </row>
    <row r="9255" spans="1:10" x14ac:dyDescent="0.35">
      <c r="A9255" s="7" t="str">
        <f>IF('Payments Export'!A9259="","",'Payments Export'!A9259)</f>
        <v/>
      </c>
      <c r="B9255" s="7" t="str">
        <f>IF('Payments Export'!A9259="","",'Payments Export'!B9259)</f>
        <v/>
      </c>
      <c r="C9255" s="7" t="str">
        <f>IF(IFERROR(VALUE('Payments Export'!H9259),'Payments Export'!H9259)&lt;&gt;0,IFERROR(VALUE('Payments Export'!H9259),'Payments Export'!H9259),"")</f>
        <v/>
      </c>
      <c r="D9255" s="7" t="str">
        <f>IF('Payments Export'!I9259="","",'Payments Export'!I9259)</f>
        <v/>
      </c>
      <c r="E9255" s="7" t="str">
        <f t="shared" si="288"/>
        <v/>
      </c>
      <c r="F9255" s="7" t="str">
        <f>IF('Payments Export'!A9259="","",'Payments Export'!N9259)</f>
        <v/>
      </c>
      <c r="G9255" s="7" t="str">
        <f>IF('Payments Export'!A9259="","",'Payments Export'!O9259)</f>
        <v/>
      </c>
      <c r="H9255" s="7" t="str">
        <f>IF('Payments Export'!B9259="","",G9255-F9255)</f>
        <v/>
      </c>
      <c r="I9255" s="3" t="str">
        <f>IF(C9255&lt;&gt;"",_xlfn.XLOOKUP(IFERROR(VALUE(C9255),C9255),'Items database'!A:A,'Items database'!B:B),(_xlfn.XLOOKUP(LEFT(E9255,3),Services,Services,"")))</f>
        <v/>
      </c>
      <c r="J9255" s="3" t="str">
        <f t="shared" si="289"/>
        <v/>
      </c>
    </row>
    <row r="9256" spans="1:10" x14ac:dyDescent="0.35">
      <c r="A9256" s="7" t="str">
        <f>IF('Payments Export'!A9260="","",'Payments Export'!A9260)</f>
        <v/>
      </c>
      <c r="B9256" s="7" t="str">
        <f>IF('Payments Export'!A9260="","",'Payments Export'!B9260)</f>
        <v/>
      </c>
      <c r="C9256" s="7" t="str">
        <f>IF(IFERROR(VALUE('Payments Export'!H9260),'Payments Export'!H9260)&lt;&gt;0,IFERROR(VALUE('Payments Export'!H9260),'Payments Export'!H9260),"")</f>
        <v/>
      </c>
      <c r="D9256" s="7" t="str">
        <f>IF('Payments Export'!I9260="","",'Payments Export'!I9260)</f>
        <v/>
      </c>
      <c r="E9256" s="7" t="str">
        <f t="shared" si="288"/>
        <v/>
      </c>
      <c r="F9256" s="7" t="str">
        <f>IF('Payments Export'!A9260="","",'Payments Export'!N9260)</f>
        <v/>
      </c>
      <c r="G9256" s="7" t="str">
        <f>IF('Payments Export'!A9260="","",'Payments Export'!O9260)</f>
        <v/>
      </c>
      <c r="H9256" s="7" t="str">
        <f>IF('Payments Export'!B9260="","",G9256-F9256)</f>
        <v/>
      </c>
      <c r="I9256" s="3" t="str">
        <f>IF(C9256&lt;&gt;"",_xlfn.XLOOKUP(IFERROR(VALUE(C9256),C9256),'Items database'!A:A,'Items database'!B:B),(_xlfn.XLOOKUP(LEFT(E9256,3),Services,Services,"")))</f>
        <v/>
      </c>
      <c r="J9256" s="3" t="str">
        <f t="shared" si="289"/>
        <v/>
      </c>
    </row>
    <row r="9257" spans="1:10" x14ac:dyDescent="0.35">
      <c r="A9257" s="7" t="str">
        <f>IF('Payments Export'!A9261="","",'Payments Export'!A9261)</f>
        <v/>
      </c>
      <c r="B9257" s="7" t="str">
        <f>IF('Payments Export'!A9261="","",'Payments Export'!B9261)</f>
        <v/>
      </c>
      <c r="C9257" s="7" t="str">
        <f>IF(IFERROR(VALUE('Payments Export'!H9261),'Payments Export'!H9261)&lt;&gt;0,IFERROR(VALUE('Payments Export'!H9261),'Payments Export'!H9261),"")</f>
        <v/>
      </c>
      <c r="D9257" s="7" t="str">
        <f>IF('Payments Export'!I9261="","",'Payments Export'!I9261)</f>
        <v/>
      </c>
      <c r="E9257" s="7" t="str">
        <f t="shared" si="288"/>
        <v/>
      </c>
      <c r="F9257" s="7" t="str">
        <f>IF('Payments Export'!A9261="","",'Payments Export'!N9261)</f>
        <v/>
      </c>
      <c r="G9257" s="7" t="str">
        <f>IF('Payments Export'!A9261="","",'Payments Export'!O9261)</f>
        <v/>
      </c>
      <c r="H9257" s="7" t="str">
        <f>IF('Payments Export'!B9261="","",G9257-F9257)</f>
        <v/>
      </c>
      <c r="I9257" s="3" t="str">
        <f>IF(C9257&lt;&gt;"",_xlfn.XLOOKUP(IFERROR(VALUE(C9257),C9257),'Items database'!A:A,'Items database'!B:B),(_xlfn.XLOOKUP(LEFT(E9257,3),Services,Services,"")))</f>
        <v/>
      </c>
      <c r="J9257" s="3" t="str">
        <f t="shared" si="289"/>
        <v/>
      </c>
    </row>
    <row r="9258" spans="1:10" x14ac:dyDescent="0.35">
      <c r="A9258" s="7" t="str">
        <f>IF('Payments Export'!A9262="","",'Payments Export'!A9262)</f>
        <v/>
      </c>
      <c r="B9258" s="7" t="str">
        <f>IF('Payments Export'!A9262="","",'Payments Export'!B9262)</f>
        <v/>
      </c>
      <c r="C9258" s="7" t="str">
        <f>IF(IFERROR(VALUE('Payments Export'!H9262),'Payments Export'!H9262)&lt;&gt;0,IFERROR(VALUE('Payments Export'!H9262),'Payments Export'!H9262),"")</f>
        <v/>
      </c>
      <c r="D9258" s="7" t="str">
        <f>IF('Payments Export'!I9262="","",'Payments Export'!I9262)</f>
        <v/>
      </c>
      <c r="E9258" s="7" t="str">
        <f t="shared" si="288"/>
        <v/>
      </c>
      <c r="F9258" s="7" t="str">
        <f>IF('Payments Export'!A9262="","",'Payments Export'!N9262)</f>
        <v/>
      </c>
      <c r="G9258" s="7" t="str">
        <f>IF('Payments Export'!A9262="","",'Payments Export'!O9262)</f>
        <v/>
      </c>
      <c r="H9258" s="7" t="str">
        <f>IF('Payments Export'!B9262="","",G9258-F9258)</f>
        <v/>
      </c>
      <c r="I9258" s="3" t="str">
        <f>IF(C9258&lt;&gt;"",_xlfn.XLOOKUP(IFERROR(VALUE(C9258),C9258),'Items database'!A:A,'Items database'!B:B),(_xlfn.XLOOKUP(LEFT(E9258,3),Services,Services,"")))</f>
        <v/>
      </c>
      <c r="J9258" s="3" t="str">
        <f t="shared" si="289"/>
        <v/>
      </c>
    </row>
    <row r="9259" spans="1:10" x14ac:dyDescent="0.35">
      <c r="A9259" s="7" t="str">
        <f>IF('Payments Export'!A9263="","",'Payments Export'!A9263)</f>
        <v/>
      </c>
      <c r="B9259" s="7" t="str">
        <f>IF('Payments Export'!A9263="","",'Payments Export'!B9263)</f>
        <v/>
      </c>
      <c r="C9259" s="7" t="str">
        <f>IF(IFERROR(VALUE('Payments Export'!H9263),'Payments Export'!H9263)&lt;&gt;0,IFERROR(VALUE('Payments Export'!H9263),'Payments Export'!H9263),"")</f>
        <v/>
      </c>
      <c r="D9259" s="7" t="str">
        <f>IF('Payments Export'!I9263="","",'Payments Export'!I9263)</f>
        <v/>
      </c>
      <c r="E9259" s="7" t="str">
        <f t="shared" si="288"/>
        <v/>
      </c>
      <c r="F9259" s="7" t="str">
        <f>IF('Payments Export'!A9263="","",'Payments Export'!N9263)</f>
        <v/>
      </c>
      <c r="G9259" s="7" t="str">
        <f>IF('Payments Export'!A9263="","",'Payments Export'!O9263)</f>
        <v/>
      </c>
      <c r="H9259" s="7" t="str">
        <f>IF('Payments Export'!B9263="","",G9259-F9259)</f>
        <v/>
      </c>
      <c r="I9259" s="3" t="str">
        <f>IF(C9259&lt;&gt;"",_xlfn.XLOOKUP(IFERROR(VALUE(C9259),C9259),'Items database'!A:A,'Items database'!B:B),(_xlfn.XLOOKUP(LEFT(E9259,3),Services,Services,"")))</f>
        <v/>
      </c>
      <c r="J9259" s="3" t="str">
        <f t="shared" si="289"/>
        <v/>
      </c>
    </row>
    <row r="9260" spans="1:10" x14ac:dyDescent="0.35">
      <c r="A9260" s="7" t="str">
        <f>IF('Payments Export'!A9264="","",'Payments Export'!A9264)</f>
        <v/>
      </c>
      <c r="B9260" s="7" t="str">
        <f>IF('Payments Export'!A9264="","",'Payments Export'!B9264)</f>
        <v/>
      </c>
      <c r="C9260" s="7" t="str">
        <f>IF(IFERROR(VALUE('Payments Export'!H9264),'Payments Export'!H9264)&lt;&gt;0,IFERROR(VALUE('Payments Export'!H9264),'Payments Export'!H9264),"")</f>
        <v/>
      </c>
      <c r="D9260" s="7" t="str">
        <f>IF('Payments Export'!I9264="","",'Payments Export'!I9264)</f>
        <v/>
      </c>
      <c r="E9260" s="7" t="str">
        <f t="shared" si="288"/>
        <v/>
      </c>
      <c r="F9260" s="7" t="str">
        <f>IF('Payments Export'!A9264="","",'Payments Export'!N9264)</f>
        <v/>
      </c>
      <c r="G9260" s="7" t="str">
        <f>IF('Payments Export'!A9264="","",'Payments Export'!O9264)</f>
        <v/>
      </c>
      <c r="H9260" s="7" t="str">
        <f>IF('Payments Export'!B9264="","",G9260-F9260)</f>
        <v/>
      </c>
      <c r="I9260" s="3" t="str">
        <f>IF(C9260&lt;&gt;"",_xlfn.XLOOKUP(IFERROR(VALUE(C9260),C9260),'Items database'!A:A,'Items database'!B:B),(_xlfn.XLOOKUP(LEFT(E9260,3),Services,Services,"")))</f>
        <v/>
      </c>
      <c r="J9260" s="3" t="str">
        <f t="shared" si="289"/>
        <v/>
      </c>
    </row>
    <row r="9261" spans="1:10" x14ac:dyDescent="0.35">
      <c r="A9261" s="7" t="str">
        <f>IF('Payments Export'!A9265="","",'Payments Export'!A9265)</f>
        <v/>
      </c>
      <c r="B9261" s="7" t="str">
        <f>IF('Payments Export'!A9265="","",'Payments Export'!B9265)</f>
        <v/>
      </c>
      <c r="C9261" s="7" t="str">
        <f>IF(IFERROR(VALUE('Payments Export'!H9265),'Payments Export'!H9265)&lt;&gt;0,IFERROR(VALUE('Payments Export'!H9265),'Payments Export'!H9265),"")</f>
        <v/>
      </c>
      <c r="D9261" s="7" t="str">
        <f>IF('Payments Export'!I9265="","",'Payments Export'!I9265)</f>
        <v/>
      </c>
      <c r="E9261" s="7" t="str">
        <f t="shared" si="288"/>
        <v/>
      </c>
      <c r="F9261" s="7" t="str">
        <f>IF('Payments Export'!A9265="","",'Payments Export'!N9265)</f>
        <v/>
      </c>
      <c r="G9261" s="7" t="str">
        <f>IF('Payments Export'!A9265="","",'Payments Export'!O9265)</f>
        <v/>
      </c>
      <c r="H9261" s="7" t="str">
        <f>IF('Payments Export'!B9265="","",G9261-F9261)</f>
        <v/>
      </c>
      <c r="I9261" s="3" t="str">
        <f>IF(C9261&lt;&gt;"",_xlfn.XLOOKUP(IFERROR(VALUE(C9261),C9261),'Items database'!A:A,'Items database'!B:B),(_xlfn.XLOOKUP(LEFT(E9261,3),Services,Services,"")))</f>
        <v/>
      </c>
      <c r="J9261" s="3" t="str">
        <f t="shared" si="289"/>
        <v/>
      </c>
    </row>
    <row r="9262" spans="1:10" x14ac:dyDescent="0.35">
      <c r="A9262" s="7" t="str">
        <f>IF('Payments Export'!A9266="","",'Payments Export'!A9266)</f>
        <v/>
      </c>
      <c r="B9262" s="7" t="str">
        <f>IF('Payments Export'!A9266="","",'Payments Export'!B9266)</f>
        <v/>
      </c>
      <c r="C9262" s="7" t="str">
        <f>IF(IFERROR(VALUE('Payments Export'!H9266),'Payments Export'!H9266)&lt;&gt;0,IFERROR(VALUE('Payments Export'!H9266),'Payments Export'!H9266),"")</f>
        <v/>
      </c>
      <c r="D9262" s="7" t="str">
        <f>IF('Payments Export'!I9266="","",'Payments Export'!I9266)</f>
        <v/>
      </c>
      <c r="E9262" s="7" t="str">
        <f t="shared" si="288"/>
        <v/>
      </c>
      <c r="F9262" s="7" t="str">
        <f>IF('Payments Export'!A9266="","",'Payments Export'!N9266)</f>
        <v/>
      </c>
      <c r="G9262" s="7" t="str">
        <f>IF('Payments Export'!A9266="","",'Payments Export'!O9266)</f>
        <v/>
      </c>
      <c r="H9262" s="7" t="str">
        <f>IF('Payments Export'!B9266="","",G9262-F9262)</f>
        <v/>
      </c>
      <c r="I9262" s="3" t="str">
        <f>IF(C9262&lt;&gt;"",_xlfn.XLOOKUP(IFERROR(VALUE(C9262),C9262),'Items database'!A:A,'Items database'!B:B),(_xlfn.XLOOKUP(LEFT(E9262,3),Services,Services,"")))</f>
        <v/>
      </c>
      <c r="J9262" s="3" t="str">
        <f t="shared" si="289"/>
        <v/>
      </c>
    </row>
    <row r="9263" spans="1:10" x14ac:dyDescent="0.35">
      <c r="A9263" s="7" t="str">
        <f>IF('Payments Export'!A9267="","",'Payments Export'!A9267)</f>
        <v/>
      </c>
      <c r="B9263" s="7" t="str">
        <f>IF('Payments Export'!A9267="","",'Payments Export'!B9267)</f>
        <v/>
      </c>
      <c r="C9263" s="7" t="str">
        <f>IF(IFERROR(VALUE('Payments Export'!H9267),'Payments Export'!H9267)&lt;&gt;0,IFERROR(VALUE('Payments Export'!H9267),'Payments Export'!H9267),"")</f>
        <v/>
      </c>
      <c r="D9263" s="7" t="str">
        <f>IF('Payments Export'!I9267="","",'Payments Export'!I9267)</f>
        <v/>
      </c>
      <c r="E9263" s="7" t="str">
        <f t="shared" si="288"/>
        <v/>
      </c>
      <c r="F9263" s="7" t="str">
        <f>IF('Payments Export'!A9267="","",'Payments Export'!N9267)</f>
        <v/>
      </c>
      <c r="G9263" s="7" t="str">
        <f>IF('Payments Export'!A9267="","",'Payments Export'!O9267)</f>
        <v/>
      </c>
      <c r="H9263" s="7" t="str">
        <f>IF('Payments Export'!B9267="","",G9263-F9263)</f>
        <v/>
      </c>
      <c r="I9263" s="3" t="str">
        <f>IF(C9263&lt;&gt;"",_xlfn.XLOOKUP(IFERROR(VALUE(C9263),C9263),'Items database'!A:A,'Items database'!B:B),(_xlfn.XLOOKUP(LEFT(E9263,3),Services,Services,"")))</f>
        <v/>
      </c>
      <c r="J9263" s="3" t="str">
        <f t="shared" si="289"/>
        <v/>
      </c>
    </row>
    <row r="9264" spans="1:10" x14ac:dyDescent="0.35">
      <c r="A9264" s="7" t="str">
        <f>IF('Payments Export'!A9268="","",'Payments Export'!A9268)</f>
        <v/>
      </c>
      <c r="B9264" s="7" t="str">
        <f>IF('Payments Export'!A9268="","",'Payments Export'!B9268)</f>
        <v/>
      </c>
      <c r="C9264" s="7" t="str">
        <f>IF(IFERROR(VALUE('Payments Export'!H9268),'Payments Export'!H9268)&lt;&gt;0,IFERROR(VALUE('Payments Export'!H9268),'Payments Export'!H9268),"")</f>
        <v/>
      </c>
      <c r="D9264" s="7" t="str">
        <f>IF('Payments Export'!I9268="","",'Payments Export'!I9268)</f>
        <v/>
      </c>
      <c r="E9264" s="7" t="str">
        <f t="shared" si="288"/>
        <v/>
      </c>
      <c r="F9264" s="7" t="str">
        <f>IF('Payments Export'!A9268="","",'Payments Export'!N9268)</f>
        <v/>
      </c>
      <c r="G9264" s="7" t="str">
        <f>IF('Payments Export'!A9268="","",'Payments Export'!O9268)</f>
        <v/>
      </c>
      <c r="H9264" s="7" t="str">
        <f>IF('Payments Export'!B9268="","",G9264-F9264)</f>
        <v/>
      </c>
      <c r="I9264" s="3" t="str">
        <f>IF(C9264&lt;&gt;"",_xlfn.XLOOKUP(IFERROR(VALUE(C9264),C9264),'Items database'!A:A,'Items database'!B:B),(_xlfn.XLOOKUP(LEFT(E9264,3),Services,Services,"")))</f>
        <v/>
      </c>
      <c r="J9264" s="3" t="str">
        <f t="shared" si="289"/>
        <v/>
      </c>
    </row>
    <row r="9265" spans="1:10" x14ac:dyDescent="0.35">
      <c r="A9265" s="7" t="str">
        <f>IF('Payments Export'!A9269="","",'Payments Export'!A9269)</f>
        <v/>
      </c>
      <c r="B9265" s="7" t="str">
        <f>IF('Payments Export'!A9269="","",'Payments Export'!B9269)</f>
        <v/>
      </c>
      <c r="C9265" s="7" t="str">
        <f>IF(IFERROR(VALUE('Payments Export'!H9269),'Payments Export'!H9269)&lt;&gt;0,IFERROR(VALUE('Payments Export'!H9269),'Payments Export'!H9269),"")</f>
        <v/>
      </c>
      <c r="D9265" s="7" t="str">
        <f>IF('Payments Export'!I9269="","",'Payments Export'!I9269)</f>
        <v/>
      </c>
      <c r="E9265" s="7" t="str">
        <f t="shared" si="288"/>
        <v/>
      </c>
      <c r="F9265" s="7" t="str">
        <f>IF('Payments Export'!A9269="","",'Payments Export'!N9269)</f>
        <v/>
      </c>
      <c r="G9265" s="7" t="str">
        <f>IF('Payments Export'!A9269="","",'Payments Export'!O9269)</f>
        <v/>
      </c>
      <c r="H9265" s="7" t="str">
        <f>IF('Payments Export'!B9269="","",G9265-F9265)</f>
        <v/>
      </c>
      <c r="I9265" s="3" t="str">
        <f>IF(C9265&lt;&gt;"",_xlfn.XLOOKUP(IFERROR(VALUE(C9265),C9265),'Items database'!A:A,'Items database'!B:B),(_xlfn.XLOOKUP(LEFT(E9265,3),Services,Services,"")))</f>
        <v/>
      </c>
      <c r="J9265" s="3" t="str">
        <f t="shared" si="289"/>
        <v/>
      </c>
    </row>
    <row r="9266" spans="1:10" x14ac:dyDescent="0.35">
      <c r="A9266" s="7" t="str">
        <f>IF('Payments Export'!A9270="","",'Payments Export'!A9270)</f>
        <v/>
      </c>
      <c r="B9266" s="7" t="str">
        <f>IF('Payments Export'!A9270="","",'Payments Export'!B9270)</f>
        <v/>
      </c>
      <c r="C9266" s="7" t="str">
        <f>IF(IFERROR(VALUE('Payments Export'!H9270),'Payments Export'!H9270)&lt;&gt;0,IFERROR(VALUE('Payments Export'!H9270),'Payments Export'!H9270),"")</f>
        <v/>
      </c>
      <c r="D9266" s="7" t="str">
        <f>IF('Payments Export'!I9270="","",'Payments Export'!I9270)</f>
        <v/>
      </c>
      <c r="E9266" s="7" t="str">
        <f t="shared" si="288"/>
        <v/>
      </c>
      <c r="F9266" s="7" t="str">
        <f>IF('Payments Export'!A9270="","",'Payments Export'!N9270)</f>
        <v/>
      </c>
      <c r="G9266" s="7" t="str">
        <f>IF('Payments Export'!A9270="","",'Payments Export'!O9270)</f>
        <v/>
      </c>
      <c r="H9266" s="7" t="str">
        <f>IF('Payments Export'!B9270="","",G9266-F9266)</f>
        <v/>
      </c>
      <c r="I9266" s="3" t="str">
        <f>IF(C9266&lt;&gt;"",_xlfn.XLOOKUP(IFERROR(VALUE(C9266),C9266),'Items database'!A:A,'Items database'!B:B),(_xlfn.XLOOKUP(LEFT(E9266,3),Services,Services,"")))</f>
        <v/>
      </c>
      <c r="J9266" s="3" t="str">
        <f t="shared" si="289"/>
        <v/>
      </c>
    </row>
    <row r="9267" spans="1:10" x14ac:dyDescent="0.35">
      <c r="A9267" s="7" t="str">
        <f>IF('Payments Export'!A9271="","",'Payments Export'!A9271)</f>
        <v/>
      </c>
      <c r="B9267" s="7" t="str">
        <f>IF('Payments Export'!A9271="","",'Payments Export'!B9271)</f>
        <v/>
      </c>
      <c r="C9267" s="7" t="str">
        <f>IF(IFERROR(VALUE('Payments Export'!H9271),'Payments Export'!H9271)&lt;&gt;0,IFERROR(VALUE('Payments Export'!H9271),'Payments Export'!H9271),"")</f>
        <v/>
      </c>
      <c r="D9267" s="7" t="str">
        <f>IF('Payments Export'!I9271="","",'Payments Export'!I9271)</f>
        <v/>
      </c>
      <c r="E9267" s="7" t="str">
        <f t="shared" si="288"/>
        <v/>
      </c>
      <c r="F9267" s="7" t="str">
        <f>IF('Payments Export'!A9271="","",'Payments Export'!N9271)</f>
        <v/>
      </c>
      <c r="G9267" s="7" t="str">
        <f>IF('Payments Export'!A9271="","",'Payments Export'!O9271)</f>
        <v/>
      </c>
      <c r="H9267" s="7" t="str">
        <f>IF('Payments Export'!B9271="","",G9267-F9267)</f>
        <v/>
      </c>
      <c r="I9267" s="3" t="str">
        <f>IF(C9267&lt;&gt;"",_xlfn.XLOOKUP(IFERROR(VALUE(C9267),C9267),'Items database'!A:A,'Items database'!B:B),(_xlfn.XLOOKUP(LEFT(E9267,3),Services,Services,"")))</f>
        <v/>
      </c>
      <c r="J9267" s="3" t="str">
        <f t="shared" si="289"/>
        <v/>
      </c>
    </row>
    <row r="9268" spans="1:10" x14ac:dyDescent="0.35">
      <c r="A9268" s="7" t="str">
        <f>IF('Payments Export'!A9272="","",'Payments Export'!A9272)</f>
        <v/>
      </c>
      <c r="B9268" s="7" t="str">
        <f>IF('Payments Export'!A9272="","",'Payments Export'!B9272)</f>
        <v/>
      </c>
      <c r="C9268" s="7" t="str">
        <f>IF(IFERROR(VALUE('Payments Export'!H9272),'Payments Export'!H9272)&lt;&gt;0,IFERROR(VALUE('Payments Export'!H9272),'Payments Export'!H9272),"")</f>
        <v/>
      </c>
      <c r="D9268" s="7" t="str">
        <f>IF('Payments Export'!I9272="","",'Payments Export'!I9272)</f>
        <v/>
      </c>
      <c r="E9268" s="7" t="str">
        <f t="shared" si="288"/>
        <v/>
      </c>
      <c r="F9268" s="7" t="str">
        <f>IF('Payments Export'!A9272="","",'Payments Export'!N9272)</f>
        <v/>
      </c>
      <c r="G9268" s="7" t="str">
        <f>IF('Payments Export'!A9272="","",'Payments Export'!O9272)</f>
        <v/>
      </c>
      <c r="H9268" s="7" t="str">
        <f>IF('Payments Export'!B9272="","",G9268-F9268)</f>
        <v/>
      </c>
      <c r="I9268" s="3" t="str">
        <f>IF(C9268&lt;&gt;"",_xlfn.XLOOKUP(IFERROR(VALUE(C9268),C9268),'Items database'!A:A,'Items database'!B:B),(_xlfn.XLOOKUP(LEFT(E9268,3),Services,Services,"")))</f>
        <v/>
      </c>
      <c r="J9268" s="3" t="str">
        <f t="shared" si="289"/>
        <v/>
      </c>
    </row>
    <row r="9269" spans="1:10" x14ac:dyDescent="0.35">
      <c r="A9269" s="7" t="str">
        <f>IF('Payments Export'!A9273="","",'Payments Export'!A9273)</f>
        <v/>
      </c>
      <c r="B9269" s="7" t="str">
        <f>IF('Payments Export'!A9273="","",'Payments Export'!B9273)</f>
        <v/>
      </c>
      <c r="C9269" s="7" t="str">
        <f>IF(IFERROR(VALUE('Payments Export'!H9273),'Payments Export'!H9273)&lt;&gt;0,IFERROR(VALUE('Payments Export'!H9273),'Payments Export'!H9273),"")</f>
        <v/>
      </c>
      <c r="D9269" s="7" t="str">
        <f>IF('Payments Export'!I9273="","",'Payments Export'!I9273)</f>
        <v/>
      </c>
      <c r="E9269" s="7" t="str">
        <f t="shared" si="288"/>
        <v/>
      </c>
      <c r="F9269" s="7" t="str">
        <f>IF('Payments Export'!A9273="","",'Payments Export'!N9273)</f>
        <v/>
      </c>
      <c r="G9269" s="7" t="str">
        <f>IF('Payments Export'!A9273="","",'Payments Export'!O9273)</f>
        <v/>
      </c>
      <c r="H9269" s="7" t="str">
        <f>IF('Payments Export'!B9273="","",G9269-F9269)</f>
        <v/>
      </c>
      <c r="I9269" s="3" t="str">
        <f>IF(C9269&lt;&gt;"",_xlfn.XLOOKUP(IFERROR(VALUE(C9269),C9269),'Items database'!A:A,'Items database'!B:B),(_xlfn.XLOOKUP(LEFT(E9269,3),Services,Services,"")))</f>
        <v/>
      </c>
      <c r="J9269" s="3" t="str">
        <f t="shared" si="289"/>
        <v/>
      </c>
    </row>
    <row r="9270" spans="1:10" x14ac:dyDescent="0.35">
      <c r="A9270" s="7" t="str">
        <f>IF('Payments Export'!A9274="","",'Payments Export'!A9274)</f>
        <v/>
      </c>
      <c r="B9270" s="7" t="str">
        <f>IF('Payments Export'!A9274="","",'Payments Export'!B9274)</f>
        <v/>
      </c>
      <c r="C9270" s="7" t="str">
        <f>IF(IFERROR(VALUE('Payments Export'!H9274),'Payments Export'!H9274)&lt;&gt;0,IFERROR(VALUE('Payments Export'!H9274),'Payments Export'!H9274),"")</f>
        <v/>
      </c>
      <c r="D9270" s="7" t="str">
        <f>IF('Payments Export'!I9274="","",'Payments Export'!I9274)</f>
        <v/>
      </c>
      <c r="E9270" s="7" t="str">
        <f t="shared" si="288"/>
        <v/>
      </c>
      <c r="F9270" s="7" t="str">
        <f>IF('Payments Export'!A9274="","",'Payments Export'!N9274)</f>
        <v/>
      </c>
      <c r="G9270" s="7" t="str">
        <f>IF('Payments Export'!A9274="","",'Payments Export'!O9274)</f>
        <v/>
      </c>
      <c r="H9270" s="7" t="str">
        <f>IF('Payments Export'!B9274="","",G9270-F9270)</f>
        <v/>
      </c>
      <c r="I9270" s="3" t="str">
        <f>IF(C9270&lt;&gt;"",_xlfn.XLOOKUP(IFERROR(VALUE(C9270),C9270),'Items database'!A:A,'Items database'!B:B),(_xlfn.XLOOKUP(LEFT(E9270,3),Services,Services,"")))</f>
        <v/>
      </c>
      <c r="J9270" s="3" t="str">
        <f t="shared" si="289"/>
        <v/>
      </c>
    </row>
    <row r="9271" spans="1:10" x14ac:dyDescent="0.35">
      <c r="A9271" s="7" t="str">
        <f>IF('Payments Export'!A9275="","",'Payments Export'!A9275)</f>
        <v/>
      </c>
      <c r="B9271" s="7" t="str">
        <f>IF('Payments Export'!A9275="","",'Payments Export'!B9275)</f>
        <v/>
      </c>
      <c r="C9271" s="7" t="str">
        <f>IF(IFERROR(VALUE('Payments Export'!H9275),'Payments Export'!H9275)&lt;&gt;0,IFERROR(VALUE('Payments Export'!H9275),'Payments Export'!H9275),"")</f>
        <v/>
      </c>
      <c r="D9271" s="7" t="str">
        <f>IF('Payments Export'!I9275="","",'Payments Export'!I9275)</f>
        <v/>
      </c>
      <c r="E9271" s="7" t="str">
        <f t="shared" si="288"/>
        <v/>
      </c>
      <c r="F9271" s="7" t="str">
        <f>IF('Payments Export'!A9275="","",'Payments Export'!N9275)</f>
        <v/>
      </c>
      <c r="G9271" s="7" t="str">
        <f>IF('Payments Export'!A9275="","",'Payments Export'!O9275)</f>
        <v/>
      </c>
      <c r="H9271" s="7" t="str">
        <f>IF('Payments Export'!B9275="","",G9271-F9271)</f>
        <v/>
      </c>
      <c r="I9271" s="3" t="str">
        <f>IF(C9271&lt;&gt;"",_xlfn.XLOOKUP(IFERROR(VALUE(C9271),C9271),'Items database'!A:A,'Items database'!B:B),(_xlfn.XLOOKUP(LEFT(E9271,3),Services,Services,"")))</f>
        <v/>
      </c>
      <c r="J9271" s="3" t="str">
        <f t="shared" si="289"/>
        <v/>
      </c>
    </row>
    <row r="9272" spans="1:10" x14ac:dyDescent="0.35">
      <c r="A9272" s="7" t="str">
        <f>IF('Payments Export'!A9276="","",'Payments Export'!A9276)</f>
        <v/>
      </c>
      <c r="B9272" s="7" t="str">
        <f>IF('Payments Export'!A9276="","",'Payments Export'!B9276)</f>
        <v/>
      </c>
      <c r="C9272" s="7" t="str">
        <f>IF(IFERROR(VALUE('Payments Export'!H9276),'Payments Export'!H9276)&lt;&gt;0,IFERROR(VALUE('Payments Export'!H9276),'Payments Export'!H9276),"")</f>
        <v/>
      </c>
      <c r="D9272" s="7" t="str">
        <f>IF('Payments Export'!I9276="","",'Payments Export'!I9276)</f>
        <v/>
      </c>
      <c r="E9272" s="7" t="str">
        <f t="shared" si="288"/>
        <v/>
      </c>
      <c r="F9272" s="7" t="str">
        <f>IF('Payments Export'!A9276="","",'Payments Export'!N9276)</f>
        <v/>
      </c>
      <c r="G9272" s="7" t="str">
        <f>IF('Payments Export'!A9276="","",'Payments Export'!O9276)</f>
        <v/>
      </c>
      <c r="H9272" s="7" t="str">
        <f>IF('Payments Export'!B9276="","",G9272-F9272)</f>
        <v/>
      </c>
      <c r="I9272" s="3" t="str">
        <f>IF(C9272&lt;&gt;"",_xlfn.XLOOKUP(IFERROR(VALUE(C9272),C9272),'Items database'!A:A,'Items database'!B:B),(_xlfn.XLOOKUP(LEFT(E9272,3),Services,Services,"")))</f>
        <v/>
      </c>
      <c r="J9272" s="3" t="str">
        <f t="shared" si="289"/>
        <v/>
      </c>
    </row>
    <row r="9273" spans="1:10" x14ac:dyDescent="0.35">
      <c r="A9273" s="7" t="str">
        <f>IF('Payments Export'!A9277="","",'Payments Export'!A9277)</f>
        <v/>
      </c>
      <c r="B9273" s="7" t="str">
        <f>IF('Payments Export'!A9277="","",'Payments Export'!B9277)</f>
        <v/>
      </c>
      <c r="C9273" s="7" t="str">
        <f>IF(IFERROR(VALUE('Payments Export'!H9277),'Payments Export'!H9277)&lt;&gt;0,IFERROR(VALUE('Payments Export'!H9277),'Payments Export'!H9277),"")</f>
        <v/>
      </c>
      <c r="D9273" s="7" t="str">
        <f>IF('Payments Export'!I9277="","",'Payments Export'!I9277)</f>
        <v/>
      </c>
      <c r="E9273" s="7" t="str">
        <f t="shared" si="288"/>
        <v/>
      </c>
      <c r="F9273" s="7" t="str">
        <f>IF('Payments Export'!A9277="","",'Payments Export'!N9277)</f>
        <v/>
      </c>
      <c r="G9273" s="7" t="str">
        <f>IF('Payments Export'!A9277="","",'Payments Export'!O9277)</f>
        <v/>
      </c>
      <c r="H9273" s="7" t="str">
        <f>IF('Payments Export'!B9277="","",G9273-F9273)</f>
        <v/>
      </c>
      <c r="I9273" s="3" t="str">
        <f>IF(C9273&lt;&gt;"",_xlfn.XLOOKUP(IFERROR(VALUE(C9273),C9273),'Items database'!A:A,'Items database'!B:B),(_xlfn.XLOOKUP(LEFT(E9273,3),Services,Services,"")))</f>
        <v/>
      </c>
      <c r="J9273" s="3" t="str">
        <f t="shared" si="289"/>
        <v/>
      </c>
    </row>
    <row r="9274" spans="1:10" x14ac:dyDescent="0.35">
      <c r="A9274" s="7" t="str">
        <f>IF('Payments Export'!A9278="","",'Payments Export'!A9278)</f>
        <v/>
      </c>
      <c r="B9274" s="7" t="str">
        <f>IF('Payments Export'!A9278="","",'Payments Export'!B9278)</f>
        <v/>
      </c>
      <c r="C9274" s="7" t="str">
        <f>IF(IFERROR(VALUE('Payments Export'!H9278),'Payments Export'!H9278)&lt;&gt;0,IFERROR(VALUE('Payments Export'!H9278),'Payments Export'!H9278),"")</f>
        <v/>
      </c>
      <c r="D9274" s="7" t="str">
        <f>IF('Payments Export'!I9278="","",'Payments Export'!I9278)</f>
        <v/>
      </c>
      <c r="E9274" s="7" t="str">
        <f t="shared" si="288"/>
        <v/>
      </c>
      <c r="F9274" s="7" t="str">
        <f>IF('Payments Export'!A9278="","",'Payments Export'!N9278)</f>
        <v/>
      </c>
      <c r="G9274" s="7" t="str">
        <f>IF('Payments Export'!A9278="","",'Payments Export'!O9278)</f>
        <v/>
      </c>
      <c r="H9274" s="7" t="str">
        <f>IF('Payments Export'!B9278="","",G9274-F9274)</f>
        <v/>
      </c>
      <c r="I9274" s="3" t="str">
        <f>IF(C9274&lt;&gt;"",_xlfn.XLOOKUP(IFERROR(VALUE(C9274),C9274),'Items database'!A:A,'Items database'!B:B),(_xlfn.XLOOKUP(LEFT(E9274,3),Services,Services,"")))</f>
        <v/>
      </c>
      <c r="J9274" s="3" t="str">
        <f t="shared" si="289"/>
        <v/>
      </c>
    </row>
    <row r="9275" spans="1:10" x14ac:dyDescent="0.35">
      <c r="A9275" s="7" t="str">
        <f>IF('Payments Export'!A9279="","",'Payments Export'!A9279)</f>
        <v/>
      </c>
      <c r="B9275" s="7" t="str">
        <f>IF('Payments Export'!A9279="","",'Payments Export'!B9279)</f>
        <v/>
      </c>
      <c r="C9275" s="7" t="str">
        <f>IF(IFERROR(VALUE('Payments Export'!H9279),'Payments Export'!H9279)&lt;&gt;0,IFERROR(VALUE('Payments Export'!H9279),'Payments Export'!H9279),"")</f>
        <v/>
      </c>
      <c r="D9275" s="7" t="str">
        <f>IF('Payments Export'!I9279="","",'Payments Export'!I9279)</f>
        <v/>
      </c>
      <c r="E9275" s="7" t="str">
        <f t="shared" si="288"/>
        <v/>
      </c>
      <c r="F9275" s="7" t="str">
        <f>IF('Payments Export'!A9279="","",'Payments Export'!N9279)</f>
        <v/>
      </c>
      <c r="G9275" s="7" t="str">
        <f>IF('Payments Export'!A9279="","",'Payments Export'!O9279)</f>
        <v/>
      </c>
      <c r="H9275" s="7" t="str">
        <f>IF('Payments Export'!B9279="","",G9275-F9275)</f>
        <v/>
      </c>
      <c r="I9275" s="3" t="str">
        <f>IF(C9275&lt;&gt;"",_xlfn.XLOOKUP(IFERROR(VALUE(C9275),C9275),'Items database'!A:A,'Items database'!B:B),(_xlfn.XLOOKUP(LEFT(E9275,3),Services,Services,"")))</f>
        <v/>
      </c>
      <c r="J9275" s="3" t="str">
        <f t="shared" si="289"/>
        <v/>
      </c>
    </row>
    <row r="9276" spans="1:10" x14ac:dyDescent="0.35">
      <c r="A9276" s="7" t="str">
        <f>IF('Payments Export'!A9280="","",'Payments Export'!A9280)</f>
        <v/>
      </c>
      <c r="B9276" s="7" t="str">
        <f>IF('Payments Export'!A9280="","",'Payments Export'!B9280)</f>
        <v/>
      </c>
      <c r="C9276" s="7" t="str">
        <f>IF(IFERROR(VALUE('Payments Export'!H9280),'Payments Export'!H9280)&lt;&gt;0,IFERROR(VALUE('Payments Export'!H9280),'Payments Export'!H9280),"")</f>
        <v/>
      </c>
      <c r="D9276" s="7" t="str">
        <f>IF('Payments Export'!I9280="","",'Payments Export'!I9280)</f>
        <v/>
      </c>
      <c r="E9276" s="7" t="str">
        <f t="shared" si="288"/>
        <v/>
      </c>
      <c r="F9276" s="7" t="str">
        <f>IF('Payments Export'!A9280="","",'Payments Export'!N9280)</f>
        <v/>
      </c>
      <c r="G9276" s="7" t="str">
        <f>IF('Payments Export'!A9280="","",'Payments Export'!O9280)</f>
        <v/>
      </c>
      <c r="H9276" s="7" t="str">
        <f>IF('Payments Export'!B9280="","",G9276-F9276)</f>
        <v/>
      </c>
      <c r="I9276" s="3" t="str">
        <f>IF(C9276&lt;&gt;"",_xlfn.XLOOKUP(IFERROR(VALUE(C9276),C9276),'Items database'!A:A,'Items database'!B:B),(_xlfn.XLOOKUP(LEFT(E9276,3),Services,Services,"")))</f>
        <v/>
      </c>
      <c r="J9276" s="3" t="str">
        <f t="shared" si="289"/>
        <v/>
      </c>
    </row>
    <row r="9277" spans="1:10" x14ac:dyDescent="0.35">
      <c r="A9277" s="7" t="str">
        <f>IF('Payments Export'!A9281="","",'Payments Export'!A9281)</f>
        <v/>
      </c>
      <c r="B9277" s="7" t="str">
        <f>IF('Payments Export'!A9281="","",'Payments Export'!B9281)</f>
        <v/>
      </c>
      <c r="C9277" s="7" t="str">
        <f>IF(IFERROR(VALUE('Payments Export'!H9281),'Payments Export'!H9281)&lt;&gt;0,IFERROR(VALUE('Payments Export'!H9281),'Payments Export'!H9281),"")</f>
        <v/>
      </c>
      <c r="D9277" s="7" t="str">
        <f>IF('Payments Export'!I9281="","",'Payments Export'!I9281)</f>
        <v/>
      </c>
      <c r="E9277" s="7" t="str">
        <f t="shared" si="288"/>
        <v/>
      </c>
      <c r="F9277" s="7" t="str">
        <f>IF('Payments Export'!A9281="","",'Payments Export'!N9281)</f>
        <v/>
      </c>
      <c r="G9277" s="7" t="str">
        <f>IF('Payments Export'!A9281="","",'Payments Export'!O9281)</f>
        <v/>
      </c>
      <c r="H9277" s="7" t="str">
        <f>IF('Payments Export'!B9281="","",G9277-F9277)</f>
        <v/>
      </c>
      <c r="I9277" s="3" t="str">
        <f>IF(C9277&lt;&gt;"",_xlfn.XLOOKUP(IFERROR(VALUE(C9277),C9277),'Items database'!A:A,'Items database'!B:B),(_xlfn.XLOOKUP(LEFT(E9277,3),Services,Services,"")))</f>
        <v/>
      </c>
      <c r="J9277" s="3" t="str">
        <f t="shared" si="289"/>
        <v/>
      </c>
    </row>
    <row r="9278" spans="1:10" x14ac:dyDescent="0.35">
      <c r="A9278" s="7" t="str">
        <f>IF('Payments Export'!A9282="","",'Payments Export'!A9282)</f>
        <v/>
      </c>
      <c r="B9278" s="7" t="str">
        <f>IF('Payments Export'!A9282="","",'Payments Export'!B9282)</f>
        <v/>
      </c>
      <c r="C9278" s="7" t="str">
        <f>IF(IFERROR(VALUE('Payments Export'!H9282),'Payments Export'!H9282)&lt;&gt;0,IFERROR(VALUE('Payments Export'!H9282),'Payments Export'!H9282),"")</f>
        <v/>
      </c>
      <c r="D9278" s="7" t="str">
        <f>IF('Payments Export'!I9282="","",'Payments Export'!I9282)</f>
        <v/>
      </c>
      <c r="E9278" s="7" t="str">
        <f t="shared" si="288"/>
        <v/>
      </c>
      <c r="F9278" s="7" t="str">
        <f>IF('Payments Export'!A9282="","",'Payments Export'!N9282)</f>
        <v/>
      </c>
      <c r="G9278" s="7" t="str">
        <f>IF('Payments Export'!A9282="","",'Payments Export'!O9282)</f>
        <v/>
      </c>
      <c r="H9278" s="7" t="str">
        <f>IF('Payments Export'!B9282="","",G9278-F9278)</f>
        <v/>
      </c>
      <c r="I9278" s="3" t="str">
        <f>IF(C9278&lt;&gt;"",_xlfn.XLOOKUP(IFERROR(VALUE(C9278),C9278),'Items database'!A:A,'Items database'!B:B),(_xlfn.XLOOKUP(LEFT(E9278,3),Services,Services,"")))</f>
        <v/>
      </c>
      <c r="J9278" s="3" t="str">
        <f t="shared" si="289"/>
        <v/>
      </c>
    </row>
    <row r="9279" spans="1:10" x14ac:dyDescent="0.35">
      <c r="A9279" s="7" t="str">
        <f>IF('Payments Export'!A9283="","",'Payments Export'!A9283)</f>
        <v/>
      </c>
      <c r="B9279" s="7" t="str">
        <f>IF('Payments Export'!A9283="","",'Payments Export'!B9283)</f>
        <v/>
      </c>
      <c r="C9279" s="7" t="str">
        <f>IF(IFERROR(VALUE('Payments Export'!H9283),'Payments Export'!H9283)&lt;&gt;0,IFERROR(VALUE('Payments Export'!H9283),'Payments Export'!H9283),"")</f>
        <v/>
      </c>
      <c r="D9279" s="7" t="str">
        <f>IF('Payments Export'!I9283="","",'Payments Export'!I9283)</f>
        <v/>
      </c>
      <c r="E9279" s="7" t="str">
        <f t="shared" si="288"/>
        <v/>
      </c>
      <c r="F9279" s="7" t="str">
        <f>IF('Payments Export'!A9283="","",'Payments Export'!N9283)</f>
        <v/>
      </c>
      <c r="G9279" s="7" t="str">
        <f>IF('Payments Export'!A9283="","",'Payments Export'!O9283)</f>
        <v/>
      </c>
      <c r="H9279" s="7" t="str">
        <f>IF('Payments Export'!B9283="","",G9279-F9279)</f>
        <v/>
      </c>
      <c r="I9279" s="3" t="str">
        <f>IF(C9279&lt;&gt;"",_xlfn.XLOOKUP(IFERROR(VALUE(C9279),C9279),'Items database'!A:A,'Items database'!B:B),(_xlfn.XLOOKUP(LEFT(E9279,3),Services,Services,"")))</f>
        <v/>
      </c>
      <c r="J9279" s="3" t="str">
        <f t="shared" si="289"/>
        <v/>
      </c>
    </row>
    <row r="9280" spans="1:10" x14ac:dyDescent="0.35">
      <c r="A9280" s="7" t="str">
        <f>IF('Payments Export'!A9284="","",'Payments Export'!A9284)</f>
        <v/>
      </c>
      <c r="B9280" s="7" t="str">
        <f>IF('Payments Export'!A9284="","",'Payments Export'!B9284)</f>
        <v/>
      </c>
      <c r="C9280" s="7" t="str">
        <f>IF(IFERROR(VALUE('Payments Export'!H9284),'Payments Export'!H9284)&lt;&gt;0,IFERROR(VALUE('Payments Export'!H9284),'Payments Export'!H9284),"")</f>
        <v/>
      </c>
      <c r="D9280" s="7" t="str">
        <f>IF('Payments Export'!I9284="","",'Payments Export'!I9284)</f>
        <v/>
      </c>
      <c r="E9280" s="7" t="str">
        <f t="shared" si="288"/>
        <v/>
      </c>
      <c r="F9280" s="7" t="str">
        <f>IF('Payments Export'!A9284="","",'Payments Export'!N9284)</f>
        <v/>
      </c>
      <c r="G9280" s="7" t="str">
        <f>IF('Payments Export'!A9284="","",'Payments Export'!O9284)</f>
        <v/>
      </c>
      <c r="H9280" s="7" t="str">
        <f>IF('Payments Export'!B9284="","",G9280-F9280)</f>
        <v/>
      </c>
      <c r="I9280" s="3" t="str">
        <f>IF(C9280&lt;&gt;"",_xlfn.XLOOKUP(IFERROR(VALUE(C9280),C9280),'Items database'!A:A,'Items database'!B:B),(_xlfn.XLOOKUP(LEFT(E9280,3),Services,Services,"")))</f>
        <v/>
      </c>
      <c r="J9280" s="3" t="str">
        <f t="shared" si="289"/>
        <v/>
      </c>
    </row>
    <row r="9281" spans="1:10" x14ac:dyDescent="0.35">
      <c r="A9281" s="7" t="str">
        <f>IF('Payments Export'!A9285="","",'Payments Export'!A9285)</f>
        <v/>
      </c>
      <c r="B9281" s="7" t="str">
        <f>IF('Payments Export'!A9285="","",'Payments Export'!B9285)</f>
        <v/>
      </c>
      <c r="C9281" s="7" t="str">
        <f>IF(IFERROR(VALUE('Payments Export'!H9285),'Payments Export'!H9285)&lt;&gt;0,IFERROR(VALUE('Payments Export'!H9285),'Payments Export'!H9285),"")</f>
        <v/>
      </c>
      <c r="D9281" s="7" t="str">
        <f>IF('Payments Export'!I9285="","",'Payments Export'!I9285)</f>
        <v/>
      </c>
      <c r="E9281" s="7" t="str">
        <f t="shared" ref="E9281:E9344" si="290">LEFT(D9281,66)</f>
        <v/>
      </c>
      <c r="F9281" s="7" t="str">
        <f>IF('Payments Export'!A9285="","",'Payments Export'!N9285)</f>
        <v/>
      </c>
      <c r="G9281" s="7" t="str">
        <f>IF('Payments Export'!A9285="","",'Payments Export'!O9285)</f>
        <v/>
      </c>
      <c r="H9281" s="7" t="str">
        <f>IF('Payments Export'!B9285="","",G9281-F9281)</f>
        <v/>
      </c>
      <c r="I9281" s="3" t="str">
        <f>IF(C9281&lt;&gt;"",_xlfn.XLOOKUP(IFERROR(VALUE(C9281),C9281),'Items database'!A:A,'Items database'!B:B),(_xlfn.XLOOKUP(LEFT(E9281,3),Services,Services,"")))</f>
        <v/>
      </c>
      <c r="J9281" s="3" t="str">
        <f t="shared" ref="J9281:J9344" si="291">IF(ISNUMBER(F9281)=TRUE,IF(F9281=0,"","GST"),"")</f>
        <v/>
      </c>
    </row>
    <row r="9282" spans="1:10" x14ac:dyDescent="0.35">
      <c r="A9282" s="7" t="str">
        <f>IF('Payments Export'!A9286="","",'Payments Export'!A9286)</f>
        <v/>
      </c>
      <c r="B9282" s="7" t="str">
        <f>IF('Payments Export'!A9286="","",'Payments Export'!B9286)</f>
        <v/>
      </c>
      <c r="C9282" s="7" t="str">
        <f>IF(IFERROR(VALUE('Payments Export'!H9286),'Payments Export'!H9286)&lt;&gt;0,IFERROR(VALUE('Payments Export'!H9286),'Payments Export'!H9286),"")</f>
        <v/>
      </c>
      <c r="D9282" s="7" t="str">
        <f>IF('Payments Export'!I9286="","",'Payments Export'!I9286)</f>
        <v/>
      </c>
      <c r="E9282" s="7" t="str">
        <f t="shared" si="290"/>
        <v/>
      </c>
      <c r="F9282" s="7" t="str">
        <f>IF('Payments Export'!A9286="","",'Payments Export'!N9286)</f>
        <v/>
      </c>
      <c r="G9282" s="7" t="str">
        <f>IF('Payments Export'!A9286="","",'Payments Export'!O9286)</f>
        <v/>
      </c>
      <c r="H9282" s="7" t="str">
        <f>IF('Payments Export'!B9286="","",G9282-F9282)</f>
        <v/>
      </c>
      <c r="I9282" s="3" t="str">
        <f>IF(C9282&lt;&gt;"",_xlfn.XLOOKUP(IFERROR(VALUE(C9282),C9282),'Items database'!A:A,'Items database'!B:B),(_xlfn.XLOOKUP(LEFT(E9282,3),Services,Services,"")))</f>
        <v/>
      </c>
      <c r="J9282" s="3" t="str">
        <f t="shared" si="291"/>
        <v/>
      </c>
    </row>
    <row r="9283" spans="1:10" x14ac:dyDescent="0.35">
      <c r="A9283" s="7" t="str">
        <f>IF('Payments Export'!A9287="","",'Payments Export'!A9287)</f>
        <v/>
      </c>
      <c r="B9283" s="7" t="str">
        <f>IF('Payments Export'!A9287="","",'Payments Export'!B9287)</f>
        <v/>
      </c>
      <c r="C9283" s="7" t="str">
        <f>IF(IFERROR(VALUE('Payments Export'!H9287),'Payments Export'!H9287)&lt;&gt;0,IFERROR(VALUE('Payments Export'!H9287),'Payments Export'!H9287),"")</f>
        <v/>
      </c>
      <c r="D9283" s="7" t="str">
        <f>IF('Payments Export'!I9287="","",'Payments Export'!I9287)</f>
        <v/>
      </c>
      <c r="E9283" s="7" t="str">
        <f t="shared" si="290"/>
        <v/>
      </c>
      <c r="F9283" s="7" t="str">
        <f>IF('Payments Export'!A9287="","",'Payments Export'!N9287)</f>
        <v/>
      </c>
      <c r="G9283" s="7" t="str">
        <f>IF('Payments Export'!A9287="","",'Payments Export'!O9287)</f>
        <v/>
      </c>
      <c r="H9283" s="7" t="str">
        <f>IF('Payments Export'!B9287="","",G9283-F9283)</f>
        <v/>
      </c>
      <c r="I9283" s="3" t="str">
        <f>IF(C9283&lt;&gt;"",_xlfn.XLOOKUP(IFERROR(VALUE(C9283),C9283),'Items database'!A:A,'Items database'!B:B),(_xlfn.XLOOKUP(LEFT(E9283,3),Services,Services,"")))</f>
        <v/>
      </c>
      <c r="J9283" s="3" t="str">
        <f t="shared" si="291"/>
        <v/>
      </c>
    </row>
    <row r="9284" spans="1:10" x14ac:dyDescent="0.35">
      <c r="A9284" s="7" t="str">
        <f>IF('Payments Export'!A9288="","",'Payments Export'!A9288)</f>
        <v/>
      </c>
      <c r="B9284" s="7" t="str">
        <f>IF('Payments Export'!A9288="","",'Payments Export'!B9288)</f>
        <v/>
      </c>
      <c r="C9284" s="7" t="str">
        <f>IF(IFERROR(VALUE('Payments Export'!H9288),'Payments Export'!H9288)&lt;&gt;0,IFERROR(VALUE('Payments Export'!H9288),'Payments Export'!H9288),"")</f>
        <v/>
      </c>
      <c r="D9284" s="7" t="str">
        <f>IF('Payments Export'!I9288="","",'Payments Export'!I9288)</f>
        <v/>
      </c>
      <c r="E9284" s="7" t="str">
        <f t="shared" si="290"/>
        <v/>
      </c>
      <c r="F9284" s="7" t="str">
        <f>IF('Payments Export'!A9288="","",'Payments Export'!N9288)</f>
        <v/>
      </c>
      <c r="G9284" s="7" t="str">
        <f>IF('Payments Export'!A9288="","",'Payments Export'!O9288)</f>
        <v/>
      </c>
      <c r="H9284" s="7" t="str">
        <f>IF('Payments Export'!B9288="","",G9284-F9284)</f>
        <v/>
      </c>
      <c r="I9284" s="3" t="str">
        <f>IF(C9284&lt;&gt;"",_xlfn.XLOOKUP(IFERROR(VALUE(C9284),C9284),'Items database'!A:A,'Items database'!B:B),(_xlfn.XLOOKUP(LEFT(E9284,3),Services,Services,"")))</f>
        <v/>
      </c>
      <c r="J9284" s="3" t="str">
        <f t="shared" si="291"/>
        <v/>
      </c>
    </row>
    <row r="9285" spans="1:10" x14ac:dyDescent="0.35">
      <c r="A9285" s="7" t="str">
        <f>IF('Payments Export'!A9289="","",'Payments Export'!A9289)</f>
        <v/>
      </c>
      <c r="B9285" s="7" t="str">
        <f>IF('Payments Export'!A9289="","",'Payments Export'!B9289)</f>
        <v/>
      </c>
      <c r="C9285" s="7" t="str">
        <f>IF(IFERROR(VALUE('Payments Export'!H9289),'Payments Export'!H9289)&lt;&gt;0,IFERROR(VALUE('Payments Export'!H9289),'Payments Export'!H9289),"")</f>
        <v/>
      </c>
      <c r="D9285" s="7" t="str">
        <f>IF('Payments Export'!I9289="","",'Payments Export'!I9289)</f>
        <v/>
      </c>
      <c r="E9285" s="7" t="str">
        <f t="shared" si="290"/>
        <v/>
      </c>
      <c r="F9285" s="7" t="str">
        <f>IF('Payments Export'!A9289="","",'Payments Export'!N9289)</f>
        <v/>
      </c>
      <c r="G9285" s="7" t="str">
        <f>IF('Payments Export'!A9289="","",'Payments Export'!O9289)</f>
        <v/>
      </c>
      <c r="H9285" s="7" t="str">
        <f>IF('Payments Export'!B9289="","",G9285-F9285)</f>
        <v/>
      </c>
      <c r="I9285" s="3" t="str">
        <f>IF(C9285&lt;&gt;"",_xlfn.XLOOKUP(IFERROR(VALUE(C9285),C9285),'Items database'!A:A,'Items database'!B:B),(_xlfn.XLOOKUP(LEFT(E9285,3),Services,Services,"")))</f>
        <v/>
      </c>
      <c r="J9285" s="3" t="str">
        <f t="shared" si="291"/>
        <v/>
      </c>
    </row>
    <row r="9286" spans="1:10" x14ac:dyDescent="0.35">
      <c r="A9286" s="7" t="str">
        <f>IF('Payments Export'!A9290="","",'Payments Export'!A9290)</f>
        <v/>
      </c>
      <c r="B9286" s="7" t="str">
        <f>IF('Payments Export'!A9290="","",'Payments Export'!B9290)</f>
        <v/>
      </c>
      <c r="C9286" s="7" t="str">
        <f>IF(IFERROR(VALUE('Payments Export'!H9290),'Payments Export'!H9290)&lt;&gt;0,IFERROR(VALUE('Payments Export'!H9290),'Payments Export'!H9290),"")</f>
        <v/>
      </c>
      <c r="D9286" s="7" t="str">
        <f>IF('Payments Export'!I9290="","",'Payments Export'!I9290)</f>
        <v/>
      </c>
      <c r="E9286" s="7" t="str">
        <f t="shared" si="290"/>
        <v/>
      </c>
      <c r="F9286" s="7" t="str">
        <f>IF('Payments Export'!A9290="","",'Payments Export'!N9290)</f>
        <v/>
      </c>
      <c r="G9286" s="7" t="str">
        <f>IF('Payments Export'!A9290="","",'Payments Export'!O9290)</f>
        <v/>
      </c>
      <c r="H9286" s="7" t="str">
        <f>IF('Payments Export'!B9290="","",G9286-F9286)</f>
        <v/>
      </c>
      <c r="I9286" s="3" t="str">
        <f>IF(C9286&lt;&gt;"",_xlfn.XLOOKUP(IFERROR(VALUE(C9286),C9286),'Items database'!A:A,'Items database'!B:B),(_xlfn.XLOOKUP(LEFT(E9286,3),Services,Services,"")))</f>
        <v/>
      </c>
      <c r="J9286" s="3" t="str">
        <f t="shared" si="291"/>
        <v/>
      </c>
    </row>
    <row r="9287" spans="1:10" x14ac:dyDescent="0.35">
      <c r="A9287" s="7" t="str">
        <f>IF('Payments Export'!A9291="","",'Payments Export'!A9291)</f>
        <v/>
      </c>
      <c r="B9287" s="7" t="str">
        <f>IF('Payments Export'!A9291="","",'Payments Export'!B9291)</f>
        <v/>
      </c>
      <c r="C9287" s="7" t="str">
        <f>IF(IFERROR(VALUE('Payments Export'!H9291),'Payments Export'!H9291)&lt;&gt;0,IFERROR(VALUE('Payments Export'!H9291),'Payments Export'!H9291),"")</f>
        <v/>
      </c>
      <c r="D9287" s="7" t="str">
        <f>IF('Payments Export'!I9291="","",'Payments Export'!I9291)</f>
        <v/>
      </c>
      <c r="E9287" s="7" t="str">
        <f t="shared" si="290"/>
        <v/>
      </c>
      <c r="F9287" s="7" t="str">
        <f>IF('Payments Export'!A9291="","",'Payments Export'!N9291)</f>
        <v/>
      </c>
      <c r="G9287" s="7" t="str">
        <f>IF('Payments Export'!A9291="","",'Payments Export'!O9291)</f>
        <v/>
      </c>
      <c r="H9287" s="7" t="str">
        <f>IF('Payments Export'!B9291="","",G9287-F9287)</f>
        <v/>
      </c>
      <c r="I9287" s="3" t="str">
        <f>IF(C9287&lt;&gt;"",_xlfn.XLOOKUP(IFERROR(VALUE(C9287),C9287),'Items database'!A:A,'Items database'!B:B),(_xlfn.XLOOKUP(LEFT(E9287,3),Services,Services,"")))</f>
        <v/>
      </c>
      <c r="J9287" s="3" t="str">
        <f t="shared" si="291"/>
        <v/>
      </c>
    </row>
    <row r="9288" spans="1:10" x14ac:dyDescent="0.35">
      <c r="A9288" s="7" t="str">
        <f>IF('Payments Export'!A9292="","",'Payments Export'!A9292)</f>
        <v/>
      </c>
      <c r="B9288" s="7" t="str">
        <f>IF('Payments Export'!A9292="","",'Payments Export'!B9292)</f>
        <v/>
      </c>
      <c r="C9288" s="7" t="str">
        <f>IF(IFERROR(VALUE('Payments Export'!H9292),'Payments Export'!H9292)&lt;&gt;0,IFERROR(VALUE('Payments Export'!H9292),'Payments Export'!H9292),"")</f>
        <v/>
      </c>
      <c r="D9288" s="7" t="str">
        <f>IF('Payments Export'!I9292="","",'Payments Export'!I9292)</f>
        <v/>
      </c>
      <c r="E9288" s="7" t="str">
        <f t="shared" si="290"/>
        <v/>
      </c>
      <c r="F9288" s="7" t="str">
        <f>IF('Payments Export'!A9292="","",'Payments Export'!N9292)</f>
        <v/>
      </c>
      <c r="G9288" s="7" t="str">
        <f>IF('Payments Export'!A9292="","",'Payments Export'!O9292)</f>
        <v/>
      </c>
      <c r="H9288" s="7" t="str">
        <f>IF('Payments Export'!B9292="","",G9288-F9288)</f>
        <v/>
      </c>
      <c r="I9288" s="3" t="str">
        <f>IF(C9288&lt;&gt;"",_xlfn.XLOOKUP(IFERROR(VALUE(C9288),C9288),'Items database'!A:A,'Items database'!B:B),(_xlfn.XLOOKUP(LEFT(E9288,3),Services,Services,"")))</f>
        <v/>
      </c>
      <c r="J9288" s="3" t="str">
        <f t="shared" si="291"/>
        <v/>
      </c>
    </row>
    <row r="9289" spans="1:10" x14ac:dyDescent="0.35">
      <c r="A9289" s="7" t="str">
        <f>IF('Payments Export'!A9293="","",'Payments Export'!A9293)</f>
        <v/>
      </c>
      <c r="B9289" s="7" t="str">
        <f>IF('Payments Export'!A9293="","",'Payments Export'!B9293)</f>
        <v/>
      </c>
      <c r="C9289" s="7" t="str">
        <f>IF(IFERROR(VALUE('Payments Export'!H9293),'Payments Export'!H9293)&lt;&gt;0,IFERROR(VALUE('Payments Export'!H9293),'Payments Export'!H9293),"")</f>
        <v/>
      </c>
      <c r="D9289" s="7" t="str">
        <f>IF('Payments Export'!I9293="","",'Payments Export'!I9293)</f>
        <v/>
      </c>
      <c r="E9289" s="7" t="str">
        <f t="shared" si="290"/>
        <v/>
      </c>
      <c r="F9289" s="7" t="str">
        <f>IF('Payments Export'!A9293="","",'Payments Export'!N9293)</f>
        <v/>
      </c>
      <c r="G9289" s="7" t="str">
        <f>IF('Payments Export'!A9293="","",'Payments Export'!O9293)</f>
        <v/>
      </c>
      <c r="H9289" s="7" t="str">
        <f>IF('Payments Export'!B9293="","",G9289-F9289)</f>
        <v/>
      </c>
      <c r="I9289" s="3" t="str">
        <f>IF(C9289&lt;&gt;"",_xlfn.XLOOKUP(IFERROR(VALUE(C9289),C9289),'Items database'!A:A,'Items database'!B:B),(_xlfn.XLOOKUP(LEFT(E9289,3),Services,Services,"")))</f>
        <v/>
      </c>
      <c r="J9289" s="3" t="str">
        <f t="shared" si="291"/>
        <v/>
      </c>
    </row>
    <row r="9290" spans="1:10" x14ac:dyDescent="0.35">
      <c r="A9290" s="7" t="str">
        <f>IF('Payments Export'!A9294="","",'Payments Export'!A9294)</f>
        <v/>
      </c>
      <c r="B9290" s="7" t="str">
        <f>IF('Payments Export'!A9294="","",'Payments Export'!B9294)</f>
        <v/>
      </c>
      <c r="C9290" s="7" t="str">
        <f>IF(IFERROR(VALUE('Payments Export'!H9294),'Payments Export'!H9294)&lt;&gt;0,IFERROR(VALUE('Payments Export'!H9294),'Payments Export'!H9294),"")</f>
        <v/>
      </c>
      <c r="D9290" s="7" t="str">
        <f>IF('Payments Export'!I9294="","",'Payments Export'!I9294)</f>
        <v/>
      </c>
      <c r="E9290" s="7" t="str">
        <f t="shared" si="290"/>
        <v/>
      </c>
      <c r="F9290" s="7" t="str">
        <f>IF('Payments Export'!A9294="","",'Payments Export'!N9294)</f>
        <v/>
      </c>
      <c r="G9290" s="7" t="str">
        <f>IF('Payments Export'!A9294="","",'Payments Export'!O9294)</f>
        <v/>
      </c>
      <c r="H9290" s="7" t="str">
        <f>IF('Payments Export'!B9294="","",G9290-F9290)</f>
        <v/>
      </c>
      <c r="I9290" s="3" t="str">
        <f>IF(C9290&lt;&gt;"",_xlfn.XLOOKUP(IFERROR(VALUE(C9290),C9290),'Items database'!A:A,'Items database'!B:B),(_xlfn.XLOOKUP(LEFT(E9290,3),Services,Services,"")))</f>
        <v/>
      </c>
      <c r="J9290" s="3" t="str">
        <f t="shared" si="291"/>
        <v/>
      </c>
    </row>
    <row r="9291" spans="1:10" x14ac:dyDescent="0.35">
      <c r="A9291" s="7" t="str">
        <f>IF('Payments Export'!A9295="","",'Payments Export'!A9295)</f>
        <v/>
      </c>
      <c r="B9291" s="7" t="str">
        <f>IF('Payments Export'!A9295="","",'Payments Export'!B9295)</f>
        <v/>
      </c>
      <c r="C9291" s="7" t="str">
        <f>IF(IFERROR(VALUE('Payments Export'!H9295),'Payments Export'!H9295)&lt;&gt;0,IFERROR(VALUE('Payments Export'!H9295),'Payments Export'!H9295),"")</f>
        <v/>
      </c>
      <c r="D9291" s="7" t="str">
        <f>IF('Payments Export'!I9295="","",'Payments Export'!I9295)</f>
        <v/>
      </c>
      <c r="E9291" s="7" t="str">
        <f t="shared" si="290"/>
        <v/>
      </c>
      <c r="F9291" s="7" t="str">
        <f>IF('Payments Export'!A9295="","",'Payments Export'!N9295)</f>
        <v/>
      </c>
      <c r="G9291" s="7" t="str">
        <f>IF('Payments Export'!A9295="","",'Payments Export'!O9295)</f>
        <v/>
      </c>
      <c r="H9291" s="7" t="str">
        <f>IF('Payments Export'!B9295="","",G9291-F9291)</f>
        <v/>
      </c>
      <c r="I9291" s="3" t="str">
        <f>IF(C9291&lt;&gt;"",_xlfn.XLOOKUP(IFERROR(VALUE(C9291),C9291),'Items database'!A:A,'Items database'!B:B),(_xlfn.XLOOKUP(LEFT(E9291,3),Services,Services,"")))</f>
        <v/>
      </c>
      <c r="J9291" s="3" t="str">
        <f t="shared" si="291"/>
        <v/>
      </c>
    </row>
    <row r="9292" spans="1:10" x14ac:dyDescent="0.35">
      <c r="A9292" s="7" t="str">
        <f>IF('Payments Export'!A9296="","",'Payments Export'!A9296)</f>
        <v/>
      </c>
      <c r="B9292" s="7" t="str">
        <f>IF('Payments Export'!A9296="","",'Payments Export'!B9296)</f>
        <v/>
      </c>
      <c r="C9292" s="7" t="str">
        <f>IF(IFERROR(VALUE('Payments Export'!H9296),'Payments Export'!H9296)&lt;&gt;0,IFERROR(VALUE('Payments Export'!H9296),'Payments Export'!H9296),"")</f>
        <v/>
      </c>
      <c r="D9292" s="7" t="str">
        <f>IF('Payments Export'!I9296="","",'Payments Export'!I9296)</f>
        <v/>
      </c>
      <c r="E9292" s="7" t="str">
        <f t="shared" si="290"/>
        <v/>
      </c>
      <c r="F9292" s="7" t="str">
        <f>IF('Payments Export'!A9296="","",'Payments Export'!N9296)</f>
        <v/>
      </c>
      <c r="G9292" s="7" t="str">
        <f>IF('Payments Export'!A9296="","",'Payments Export'!O9296)</f>
        <v/>
      </c>
      <c r="H9292" s="7" t="str">
        <f>IF('Payments Export'!B9296="","",G9292-F9292)</f>
        <v/>
      </c>
      <c r="I9292" s="3" t="str">
        <f>IF(C9292&lt;&gt;"",_xlfn.XLOOKUP(IFERROR(VALUE(C9292),C9292),'Items database'!A:A,'Items database'!B:B),(_xlfn.XLOOKUP(LEFT(E9292,3),Services,Services,"")))</f>
        <v/>
      </c>
      <c r="J9292" s="3" t="str">
        <f t="shared" si="291"/>
        <v/>
      </c>
    </row>
    <row r="9293" spans="1:10" x14ac:dyDescent="0.35">
      <c r="A9293" s="7" t="str">
        <f>IF('Payments Export'!A9297="","",'Payments Export'!A9297)</f>
        <v/>
      </c>
      <c r="B9293" s="7" t="str">
        <f>IF('Payments Export'!A9297="","",'Payments Export'!B9297)</f>
        <v/>
      </c>
      <c r="C9293" s="7" t="str">
        <f>IF(IFERROR(VALUE('Payments Export'!H9297),'Payments Export'!H9297)&lt;&gt;0,IFERROR(VALUE('Payments Export'!H9297),'Payments Export'!H9297),"")</f>
        <v/>
      </c>
      <c r="D9293" s="7" t="str">
        <f>IF('Payments Export'!I9297="","",'Payments Export'!I9297)</f>
        <v/>
      </c>
      <c r="E9293" s="7" t="str">
        <f t="shared" si="290"/>
        <v/>
      </c>
      <c r="F9293" s="7" t="str">
        <f>IF('Payments Export'!A9297="","",'Payments Export'!N9297)</f>
        <v/>
      </c>
      <c r="G9293" s="7" t="str">
        <f>IF('Payments Export'!A9297="","",'Payments Export'!O9297)</f>
        <v/>
      </c>
      <c r="H9293" s="7" t="str">
        <f>IF('Payments Export'!B9297="","",G9293-F9293)</f>
        <v/>
      </c>
      <c r="I9293" s="3" t="str">
        <f>IF(C9293&lt;&gt;"",_xlfn.XLOOKUP(IFERROR(VALUE(C9293),C9293),'Items database'!A:A,'Items database'!B:B),(_xlfn.XLOOKUP(LEFT(E9293,3),Services,Services,"")))</f>
        <v/>
      </c>
      <c r="J9293" s="3" t="str">
        <f t="shared" si="291"/>
        <v/>
      </c>
    </row>
    <row r="9294" spans="1:10" x14ac:dyDescent="0.35">
      <c r="A9294" s="7" t="str">
        <f>IF('Payments Export'!A9298="","",'Payments Export'!A9298)</f>
        <v/>
      </c>
      <c r="B9294" s="7" t="str">
        <f>IF('Payments Export'!A9298="","",'Payments Export'!B9298)</f>
        <v/>
      </c>
      <c r="C9294" s="7" t="str">
        <f>IF(IFERROR(VALUE('Payments Export'!H9298),'Payments Export'!H9298)&lt;&gt;0,IFERROR(VALUE('Payments Export'!H9298),'Payments Export'!H9298),"")</f>
        <v/>
      </c>
      <c r="D9294" s="7" t="str">
        <f>IF('Payments Export'!I9298="","",'Payments Export'!I9298)</f>
        <v/>
      </c>
      <c r="E9294" s="7" t="str">
        <f t="shared" si="290"/>
        <v/>
      </c>
      <c r="F9294" s="7" t="str">
        <f>IF('Payments Export'!A9298="","",'Payments Export'!N9298)</f>
        <v/>
      </c>
      <c r="G9294" s="7" t="str">
        <f>IF('Payments Export'!A9298="","",'Payments Export'!O9298)</f>
        <v/>
      </c>
      <c r="H9294" s="7" t="str">
        <f>IF('Payments Export'!B9298="","",G9294-F9294)</f>
        <v/>
      </c>
      <c r="I9294" s="3" t="str">
        <f>IF(C9294&lt;&gt;"",_xlfn.XLOOKUP(IFERROR(VALUE(C9294),C9294),'Items database'!A:A,'Items database'!B:B),(_xlfn.XLOOKUP(LEFT(E9294,3),Services,Services,"")))</f>
        <v/>
      </c>
      <c r="J9294" s="3" t="str">
        <f t="shared" si="291"/>
        <v/>
      </c>
    </row>
    <row r="9295" spans="1:10" x14ac:dyDescent="0.35">
      <c r="A9295" s="7" t="str">
        <f>IF('Payments Export'!A9299="","",'Payments Export'!A9299)</f>
        <v/>
      </c>
      <c r="B9295" s="7" t="str">
        <f>IF('Payments Export'!A9299="","",'Payments Export'!B9299)</f>
        <v/>
      </c>
      <c r="C9295" s="7" t="str">
        <f>IF(IFERROR(VALUE('Payments Export'!H9299),'Payments Export'!H9299)&lt;&gt;0,IFERROR(VALUE('Payments Export'!H9299),'Payments Export'!H9299),"")</f>
        <v/>
      </c>
      <c r="D9295" s="7" t="str">
        <f>IF('Payments Export'!I9299="","",'Payments Export'!I9299)</f>
        <v/>
      </c>
      <c r="E9295" s="7" t="str">
        <f t="shared" si="290"/>
        <v/>
      </c>
      <c r="F9295" s="7" t="str">
        <f>IF('Payments Export'!A9299="","",'Payments Export'!N9299)</f>
        <v/>
      </c>
      <c r="G9295" s="7" t="str">
        <f>IF('Payments Export'!A9299="","",'Payments Export'!O9299)</f>
        <v/>
      </c>
      <c r="H9295" s="7" t="str">
        <f>IF('Payments Export'!B9299="","",G9295-F9295)</f>
        <v/>
      </c>
      <c r="I9295" s="3" t="str">
        <f>IF(C9295&lt;&gt;"",_xlfn.XLOOKUP(IFERROR(VALUE(C9295),C9295),'Items database'!A:A,'Items database'!B:B),(_xlfn.XLOOKUP(LEFT(E9295,3),Services,Services,"")))</f>
        <v/>
      </c>
      <c r="J9295" s="3" t="str">
        <f t="shared" si="291"/>
        <v/>
      </c>
    </row>
    <row r="9296" spans="1:10" x14ac:dyDescent="0.35">
      <c r="A9296" s="7" t="str">
        <f>IF('Payments Export'!A9300="","",'Payments Export'!A9300)</f>
        <v/>
      </c>
      <c r="B9296" s="7" t="str">
        <f>IF('Payments Export'!A9300="","",'Payments Export'!B9300)</f>
        <v/>
      </c>
      <c r="C9296" s="7" t="str">
        <f>IF(IFERROR(VALUE('Payments Export'!H9300),'Payments Export'!H9300)&lt;&gt;0,IFERROR(VALUE('Payments Export'!H9300),'Payments Export'!H9300),"")</f>
        <v/>
      </c>
      <c r="D9296" s="7" t="str">
        <f>IF('Payments Export'!I9300="","",'Payments Export'!I9300)</f>
        <v/>
      </c>
      <c r="E9296" s="7" t="str">
        <f t="shared" si="290"/>
        <v/>
      </c>
      <c r="F9296" s="7" t="str">
        <f>IF('Payments Export'!A9300="","",'Payments Export'!N9300)</f>
        <v/>
      </c>
      <c r="G9296" s="7" t="str">
        <f>IF('Payments Export'!A9300="","",'Payments Export'!O9300)</f>
        <v/>
      </c>
      <c r="H9296" s="7" t="str">
        <f>IF('Payments Export'!B9300="","",G9296-F9296)</f>
        <v/>
      </c>
      <c r="I9296" s="3" t="str">
        <f>IF(C9296&lt;&gt;"",_xlfn.XLOOKUP(IFERROR(VALUE(C9296),C9296),'Items database'!A:A,'Items database'!B:B),(_xlfn.XLOOKUP(LEFT(E9296,3),Services,Services,"")))</f>
        <v/>
      </c>
      <c r="J9296" s="3" t="str">
        <f t="shared" si="291"/>
        <v/>
      </c>
    </row>
    <row r="9297" spans="1:10" x14ac:dyDescent="0.35">
      <c r="A9297" s="7" t="str">
        <f>IF('Payments Export'!A9301="","",'Payments Export'!A9301)</f>
        <v/>
      </c>
      <c r="B9297" s="7" t="str">
        <f>IF('Payments Export'!A9301="","",'Payments Export'!B9301)</f>
        <v/>
      </c>
      <c r="C9297" s="7" t="str">
        <f>IF(IFERROR(VALUE('Payments Export'!H9301),'Payments Export'!H9301)&lt;&gt;0,IFERROR(VALUE('Payments Export'!H9301),'Payments Export'!H9301),"")</f>
        <v/>
      </c>
      <c r="D9297" s="7" t="str">
        <f>IF('Payments Export'!I9301="","",'Payments Export'!I9301)</f>
        <v/>
      </c>
      <c r="E9297" s="7" t="str">
        <f t="shared" si="290"/>
        <v/>
      </c>
      <c r="F9297" s="7" t="str">
        <f>IF('Payments Export'!A9301="","",'Payments Export'!N9301)</f>
        <v/>
      </c>
      <c r="G9297" s="7" t="str">
        <f>IF('Payments Export'!A9301="","",'Payments Export'!O9301)</f>
        <v/>
      </c>
      <c r="H9297" s="7" t="str">
        <f>IF('Payments Export'!B9301="","",G9297-F9297)</f>
        <v/>
      </c>
      <c r="I9297" s="3" t="str">
        <f>IF(C9297&lt;&gt;"",_xlfn.XLOOKUP(IFERROR(VALUE(C9297),C9297),'Items database'!A:A,'Items database'!B:B),(_xlfn.XLOOKUP(LEFT(E9297,3),Services,Services,"")))</f>
        <v/>
      </c>
      <c r="J9297" s="3" t="str">
        <f t="shared" si="291"/>
        <v/>
      </c>
    </row>
    <row r="9298" spans="1:10" x14ac:dyDescent="0.35">
      <c r="A9298" s="7" t="str">
        <f>IF('Payments Export'!A9302="","",'Payments Export'!A9302)</f>
        <v/>
      </c>
      <c r="B9298" s="7" t="str">
        <f>IF('Payments Export'!A9302="","",'Payments Export'!B9302)</f>
        <v/>
      </c>
      <c r="C9298" s="7" t="str">
        <f>IF(IFERROR(VALUE('Payments Export'!H9302),'Payments Export'!H9302)&lt;&gt;0,IFERROR(VALUE('Payments Export'!H9302),'Payments Export'!H9302),"")</f>
        <v/>
      </c>
      <c r="D9298" s="7" t="str">
        <f>IF('Payments Export'!I9302="","",'Payments Export'!I9302)</f>
        <v/>
      </c>
      <c r="E9298" s="7" t="str">
        <f t="shared" si="290"/>
        <v/>
      </c>
      <c r="F9298" s="7" t="str">
        <f>IF('Payments Export'!A9302="","",'Payments Export'!N9302)</f>
        <v/>
      </c>
      <c r="G9298" s="7" t="str">
        <f>IF('Payments Export'!A9302="","",'Payments Export'!O9302)</f>
        <v/>
      </c>
      <c r="H9298" s="7" t="str">
        <f>IF('Payments Export'!B9302="","",G9298-F9298)</f>
        <v/>
      </c>
      <c r="I9298" s="3" t="str">
        <f>IF(C9298&lt;&gt;"",_xlfn.XLOOKUP(IFERROR(VALUE(C9298),C9298),'Items database'!A:A,'Items database'!B:B),(_xlfn.XLOOKUP(LEFT(E9298,3),Services,Services,"")))</f>
        <v/>
      </c>
      <c r="J9298" s="3" t="str">
        <f t="shared" si="291"/>
        <v/>
      </c>
    </row>
    <row r="9299" spans="1:10" x14ac:dyDescent="0.35">
      <c r="A9299" s="7" t="str">
        <f>IF('Payments Export'!A9303="","",'Payments Export'!A9303)</f>
        <v/>
      </c>
      <c r="B9299" s="7" t="str">
        <f>IF('Payments Export'!A9303="","",'Payments Export'!B9303)</f>
        <v/>
      </c>
      <c r="C9299" s="7" t="str">
        <f>IF(IFERROR(VALUE('Payments Export'!H9303),'Payments Export'!H9303)&lt;&gt;0,IFERROR(VALUE('Payments Export'!H9303),'Payments Export'!H9303),"")</f>
        <v/>
      </c>
      <c r="D9299" s="7" t="str">
        <f>IF('Payments Export'!I9303="","",'Payments Export'!I9303)</f>
        <v/>
      </c>
      <c r="E9299" s="7" t="str">
        <f t="shared" si="290"/>
        <v/>
      </c>
      <c r="F9299" s="7" t="str">
        <f>IF('Payments Export'!A9303="","",'Payments Export'!N9303)</f>
        <v/>
      </c>
      <c r="G9299" s="7" t="str">
        <f>IF('Payments Export'!A9303="","",'Payments Export'!O9303)</f>
        <v/>
      </c>
      <c r="H9299" s="7" t="str">
        <f>IF('Payments Export'!B9303="","",G9299-F9299)</f>
        <v/>
      </c>
      <c r="I9299" s="3" t="str">
        <f>IF(C9299&lt;&gt;"",_xlfn.XLOOKUP(IFERROR(VALUE(C9299),C9299),'Items database'!A:A,'Items database'!B:B),(_xlfn.XLOOKUP(LEFT(E9299,3),Services,Services,"")))</f>
        <v/>
      </c>
      <c r="J9299" s="3" t="str">
        <f t="shared" si="291"/>
        <v/>
      </c>
    </row>
    <row r="9300" spans="1:10" x14ac:dyDescent="0.35">
      <c r="A9300" s="7" t="str">
        <f>IF('Payments Export'!A9304="","",'Payments Export'!A9304)</f>
        <v/>
      </c>
      <c r="B9300" s="7" t="str">
        <f>IF('Payments Export'!A9304="","",'Payments Export'!B9304)</f>
        <v/>
      </c>
      <c r="C9300" s="7" t="str">
        <f>IF(IFERROR(VALUE('Payments Export'!H9304),'Payments Export'!H9304)&lt;&gt;0,IFERROR(VALUE('Payments Export'!H9304),'Payments Export'!H9304),"")</f>
        <v/>
      </c>
      <c r="D9300" s="7" t="str">
        <f>IF('Payments Export'!I9304="","",'Payments Export'!I9304)</f>
        <v/>
      </c>
      <c r="E9300" s="7" t="str">
        <f t="shared" si="290"/>
        <v/>
      </c>
      <c r="F9300" s="7" t="str">
        <f>IF('Payments Export'!A9304="","",'Payments Export'!N9304)</f>
        <v/>
      </c>
      <c r="G9300" s="7" t="str">
        <f>IF('Payments Export'!A9304="","",'Payments Export'!O9304)</f>
        <v/>
      </c>
      <c r="H9300" s="7" t="str">
        <f>IF('Payments Export'!B9304="","",G9300-F9300)</f>
        <v/>
      </c>
      <c r="I9300" s="3" t="str">
        <f>IF(C9300&lt;&gt;"",_xlfn.XLOOKUP(IFERROR(VALUE(C9300),C9300),'Items database'!A:A,'Items database'!B:B),(_xlfn.XLOOKUP(LEFT(E9300,3),Services,Services,"")))</f>
        <v/>
      </c>
      <c r="J9300" s="3" t="str">
        <f t="shared" si="291"/>
        <v/>
      </c>
    </row>
    <row r="9301" spans="1:10" x14ac:dyDescent="0.35">
      <c r="A9301" s="7" t="str">
        <f>IF('Payments Export'!A9305="","",'Payments Export'!A9305)</f>
        <v/>
      </c>
      <c r="B9301" s="7" t="str">
        <f>IF('Payments Export'!A9305="","",'Payments Export'!B9305)</f>
        <v/>
      </c>
      <c r="C9301" s="7" t="str">
        <f>IF(IFERROR(VALUE('Payments Export'!H9305),'Payments Export'!H9305)&lt;&gt;0,IFERROR(VALUE('Payments Export'!H9305),'Payments Export'!H9305),"")</f>
        <v/>
      </c>
      <c r="D9301" s="7" t="str">
        <f>IF('Payments Export'!I9305="","",'Payments Export'!I9305)</f>
        <v/>
      </c>
      <c r="E9301" s="7" t="str">
        <f t="shared" si="290"/>
        <v/>
      </c>
      <c r="F9301" s="7" t="str">
        <f>IF('Payments Export'!A9305="","",'Payments Export'!N9305)</f>
        <v/>
      </c>
      <c r="G9301" s="7" t="str">
        <f>IF('Payments Export'!A9305="","",'Payments Export'!O9305)</f>
        <v/>
      </c>
      <c r="H9301" s="7" t="str">
        <f>IF('Payments Export'!B9305="","",G9301-F9301)</f>
        <v/>
      </c>
      <c r="I9301" s="3" t="str">
        <f>IF(C9301&lt;&gt;"",_xlfn.XLOOKUP(IFERROR(VALUE(C9301),C9301),'Items database'!A:A,'Items database'!B:B),(_xlfn.XLOOKUP(LEFT(E9301,3),Services,Services,"")))</f>
        <v/>
      </c>
      <c r="J9301" s="3" t="str">
        <f t="shared" si="291"/>
        <v/>
      </c>
    </row>
    <row r="9302" spans="1:10" x14ac:dyDescent="0.35">
      <c r="A9302" s="7" t="str">
        <f>IF('Payments Export'!A9306="","",'Payments Export'!A9306)</f>
        <v/>
      </c>
      <c r="B9302" s="7" t="str">
        <f>IF('Payments Export'!A9306="","",'Payments Export'!B9306)</f>
        <v/>
      </c>
      <c r="C9302" s="7" t="str">
        <f>IF(IFERROR(VALUE('Payments Export'!H9306),'Payments Export'!H9306)&lt;&gt;0,IFERROR(VALUE('Payments Export'!H9306),'Payments Export'!H9306),"")</f>
        <v/>
      </c>
      <c r="D9302" s="7" t="str">
        <f>IF('Payments Export'!I9306="","",'Payments Export'!I9306)</f>
        <v/>
      </c>
      <c r="E9302" s="7" t="str">
        <f t="shared" si="290"/>
        <v/>
      </c>
      <c r="F9302" s="7" t="str">
        <f>IF('Payments Export'!A9306="","",'Payments Export'!N9306)</f>
        <v/>
      </c>
      <c r="G9302" s="7" t="str">
        <f>IF('Payments Export'!A9306="","",'Payments Export'!O9306)</f>
        <v/>
      </c>
      <c r="H9302" s="7" t="str">
        <f>IF('Payments Export'!B9306="","",G9302-F9302)</f>
        <v/>
      </c>
      <c r="I9302" s="3" t="str">
        <f>IF(C9302&lt;&gt;"",_xlfn.XLOOKUP(IFERROR(VALUE(C9302),C9302),'Items database'!A:A,'Items database'!B:B),(_xlfn.XLOOKUP(LEFT(E9302,3),Services,Services,"")))</f>
        <v/>
      </c>
      <c r="J9302" s="3" t="str">
        <f t="shared" si="291"/>
        <v/>
      </c>
    </row>
    <row r="9303" spans="1:10" x14ac:dyDescent="0.35">
      <c r="A9303" s="7" t="str">
        <f>IF('Payments Export'!A9307="","",'Payments Export'!A9307)</f>
        <v/>
      </c>
      <c r="B9303" s="7" t="str">
        <f>IF('Payments Export'!A9307="","",'Payments Export'!B9307)</f>
        <v/>
      </c>
      <c r="C9303" s="7" t="str">
        <f>IF(IFERROR(VALUE('Payments Export'!H9307),'Payments Export'!H9307)&lt;&gt;0,IFERROR(VALUE('Payments Export'!H9307),'Payments Export'!H9307),"")</f>
        <v/>
      </c>
      <c r="D9303" s="7" t="str">
        <f>IF('Payments Export'!I9307="","",'Payments Export'!I9307)</f>
        <v/>
      </c>
      <c r="E9303" s="7" t="str">
        <f t="shared" si="290"/>
        <v/>
      </c>
      <c r="F9303" s="7" t="str">
        <f>IF('Payments Export'!A9307="","",'Payments Export'!N9307)</f>
        <v/>
      </c>
      <c r="G9303" s="7" t="str">
        <f>IF('Payments Export'!A9307="","",'Payments Export'!O9307)</f>
        <v/>
      </c>
      <c r="H9303" s="7" t="str">
        <f>IF('Payments Export'!B9307="","",G9303-F9303)</f>
        <v/>
      </c>
      <c r="I9303" s="3" t="str">
        <f>IF(C9303&lt;&gt;"",_xlfn.XLOOKUP(IFERROR(VALUE(C9303),C9303),'Items database'!A:A,'Items database'!B:B),(_xlfn.XLOOKUP(LEFT(E9303,3),Services,Services,"")))</f>
        <v/>
      </c>
      <c r="J9303" s="3" t="str">
        <f t="shared" si="291"/>
        <v/>
      </c>
    </row>
    <row r="9304" spans="1:10" x14ac:dyDescent="0.35">
      <c r="A9304" s="7" t="str">
        <f>IF('Payments Export'!A9308="","",'Payments Export'!A9308)</f>
        <v/>
      </c>
      <c r="B9304" s="7" t="str">
        <f>IF('Payments Export'!A9308="","",'Payments Export'!B9308)</f>
        <v/>
      </c>
      <c r="C9304" s="7" t="str">
        <f>IF(IFERROR(VALUE('Payments Export'!H9308),'Payments Export'!H9308)&lt;&gt;0,IFERROR(VALUE('Payments Export'!H9308),'Payments Export'!H9308),"")</f>
        <v/>
      </c>
      <c r="D9304" s="7" t="str">
        <f>IF('Payments Export'!I9308="","",'Payments Export'!I9308)</f>
        <v/>
      </c>
      <c r="E9304" s="7" t="str">
        <f t="shared" si="290"/>
        <v/>
      </c>
      <c r="F9304" s="7" t="str">
        <f>IF('Payments Export'!A9308="","",'Payments Export'!N9308)</f>
        <v/>
      </c>
      <c r="G9304" s="7" t="str">
        <f>IF('Payments Export'!A9308="","",'Payments Export'!O9308)</f>
        <v/>
      </c>
      <c r="H9304" s="7" t="str">
        <f>IF('Payments Export'!B9308="","",G9304-F9304)</f>
        <v/>
      </c>
      <c r="I9304" s="3" t="str">
        <f>IF(C9304&lt;&gt;"",_xlfn.XLOOKUP(IFERROR(VALUE(C9304),C9304),'Items database'!A:A,'Items database'!B:B),(_xlfn.XLOOKUP(LEFT(E9304,3),Services,Services,"")))</f>
        <v/>
      </c>
      <c r="J9304" s="3" t="str">
        <f t="shared" si="291"/>
        <v/>
      </c>
    </row>
    <row r="9305" spans="1:10" x14ac:dyDescent="0.35">
      <c r="A9305" s="7" t="str">
        <f>IF('Payments Export'!A9309="","",'Payments Export'!A9309)</f>
        <v/>
      </c>
      <c r="B9305" s="7" t="str">
        <f>IF('Payments Export'!A9309="","",'Payments Export'!B9309)</f>
        <v/>
      </c>
      <c r="C9305" s="7" t="str">
        <f>IF(IFERROR(VALUE('Payments Export'!H9309),'Payments Export'!H9309)&lt;&gt;0,IFERROR(VALUE('Payments Export'!H9309),'Payments Export'!H9309),"")</f>
        <v/>
      </c>
      <c r="D9305" s="7" t="str">
        <f>IF('Payments Export'!I9309="","",'Payments Export'!I9309)</f>
        <v/>
      </c>
      <c r="E9305" s="7" t="str">
        <f t="shared" si="290"/>
        <v/>
      </c>
      <c r="F9305" s="7" t="str">
        <f>IF('Payments Export'!A9309="","",'Payments Export'!N9309)</f>
        <v/>
      </c>
      <c r="G9305" s="7" t="str">
        <f>IF('Payments Export'!A9309="","",'Payments Export'!O9309)</f>
        <v/>
      </c>
      <c r="H9305" s="7" t="str">
        <f>IF('Payments Export'!B9309="","",G9305-F9305)</f>
        <v/>
      </c>
      <c r="I9305" s="3" t="str">
        <f>IF(C9305&lt;&gt;"",_xlfn.XLOOKUP(IFERROR(VALUE(C9305),C9305),'Items database'!A:A,'Items database'!B:B),(_xlfn.XLOOKUP(LEFT(E9305,3),Services,Services,"")))</f>
        <v/>
      </c>
      <c r="J9305" s="3" t="str">
        <f t="shared" si="291"/>
        <v/>
      </c>
    </row>
    <row r="9306" spans="1:10" x14ac:dyDescent="0.35">
      <c r="A9306" s="7" t="str">
        <f>IF('Payments Export'!A9310="","",'Payments Export'!A9310)</f>
        <v/>
      </c>
      <c r="B9306" s="7" t="str">
        <f>IF('Payments Export'!A9310="","",'Payments Export'!B9310)</f>
        <v/>
      </c>
      <c r="C9306" s="7" t="str">
        <f>IF(IFERROR(VALUE('Payments Export'!H9310),'Payments Export'!H9310)&lt;&gt;0,IFERROR(VALUE('Payments Export'!H9310),'Payments Export'!H9310),"")</f>
        <v/>
      </c>
      <c r="D9306" s="7" t="str">
        <f>IF('Payments Export'!I9310="","",'Payments Export'!I9310)</f>
        <v/>
      </c>
      <c r="E9306" s="7" t="str">
        <f t="shared" si="290"/>
        <v/>
      </c>
      <c r="F9306" s="7" t="str">
        <f>IF('Payments Export'!A9310="","",'Payments Export'!N9310)</f>
        <v/>
      </c>
      <c r="G9306" s="7" t="str">
        <f>IF('Payments Export'!A9310="","",'Payments Export'!O9310)</f>
        <v/>
      </c>
      <c r="H9306" s="7" t="str">
        <f>IF('Payments Export'!B9310="","",G9306-F9306)</f>
        <v/>
      </c>
      <c r="I9306" s="3" t="str">
        <f>IF(C9306&lt;&gt;"",_xlfn.XLOOKUP(IFERROR(VALUE(C9306),C9306),'Items database'!A:A,'Items database'!B:B),(_xlfn.XLOOKUP(LEFT(E9306,3),Services,Services,"")))</f>
        <v/>
      </c>
      <c r="J9306" s="3" t="str">
        <f t="shared" si="291"/>
        <v/>
      </c>
    </row>
    <row r="9307" spans="1:10" x14ac:dyDescent="0.35">
      <c r="A9307" s="7" t="str">
        <f>IF('Payments Export'!A9311="","",'Payments Export'!A9311)</f>
        <v/>
      </c>
      <c r="B9307" s="7" t="str">
        <f>IF('Payments Export'!A9311="","",'Payments Export'!B9311)</f>
        <v/>
      </c>
      <c r="C9307" s="7" t="str">
        <f>IF(IFERROR(VALUE('Payments Export'!H9311),'Payments Export'!H9311)&lt;&gt;0,IFERROR(VALUE('Payments Export'!H9311),'Payments Export'!H9311),"")</f>
        <v/>
      </c>
      <c r="D9307" s="7" t="str">
        <f>IF('Payments Export'!I9311="","",'Payments Export'!I9311)</f>
        <v/>
      </c>
      <c r="E9307" s="7" t="str">
        <f t="shared" si="290"/>
        <v/>
      </c>
      <c r="F9307" s="7" t="str">
        <f>IF('Payments Export'!A9311="","",'Payments Export'!N9311)</f>
        <v/>
      </c>
      <c r="G9307" s="7" t="str">
        <f>IF('Payments Export'!A9311="","",'Payments Export'!O9311)</f>
        <v/>
      </c>
      <c r="H9307" s="7" t="str">
        <f>IF('Payments Export'!B9311="","",G9307-F9307)</f>
        <v/>
      </c>
      <c r="I9307" s="3" t="str">
        <f>IF(C9307&lt;&gt;"",_xlfn.XLOOKUP(IFERROR(VALUE(C9307),C9307),'Items database'!A:A,'Items database'!B:B),(_xlfn.XLOOKUP(LEFT(E9307,3),Services,Services,"")))</f>
        <v/>
      </c>
      <c r="J9307" s="3" t="str">
        <f t="shared" si="291"/>
        <v/>
      </c>
    </row>
    <row r="9308" spans="1:10" x14ac:dyDescent="0.35">
      <c r="A9308" s="7" t="str">
        <f>IF('Payments Export'!A9312="","",'Payments Export'!A9312)</f>
        <v/>
      </c>
      <c r="B9308" s="7" t="str">
        <f>IF('Payments Export'!A9312="","",'Payments Export'!B9312)</f>
        <v/>
      </c>
      <c r="C9308" s="7" t="str">
        <f>IF(IFERROR(VALUE('Payments Export'!H9312),'Payments Export'!H9312)&lt;&gt;0,IFERROR(VALUE('Payments Export'!H9312),'Payments Export'!H9312),"")</f>
        <v/>
      </c>
      <c r="D9308" s="7" t="str">
        <f>IF('Payments Export'!I9312="","",'Payments Export'!I9312)</f>
        <v/>
      </c>
      <c r="E9308" s="7" t="str">
        <f t="shared" si="290"/>
        <v/>
      </c>
      <c r="F9308" s="7" t="str">
        <f>IF('Payments Export'!A9312="","",'Payments Export'!N9312)</f>
        <v/>
      </c>
      <c r="G9308" s="7" t="str">
        <f>IF('Payments Export'!A9312="","",'Payments Export'!O9312)</f>
        <v/>
      </c>
      <c r="H9308" s="7" t="str">
        <f>IF('Payments Export'!B9312="","",G9308-F9308)</f>
        <v/>
      </c>
      <c r="I9308" s="3" t="str">
        <f>IF(C9308&lt;&gt;"",_xlfn.XLOOKUP(IFERROR(VALUE(C9308),C9308),'Items database'!A:A,'Items database'!B:B),(_xlfn.XLOOKUP(LEFT(E9308,3),Services,Services,"")))</f>
        <v/>
      </c>
      <c r="J9308" s="3" t="str">
        <f t="shared" si="291"/>
        <v/>
      </c>
    </row>
    <row r="9309" spans="1:10" x14ac:dyDescent="0.35">
      <c r="A9309" s="7" t="str">
        <f>IF('Payments Export'!A9313="","",'Payments Export'!A9313)</f>
        <v/>
      </c>
      <c r="B9309" s="7" t="str">
        <f>IF('Payments Export'!A9313="","",'Payments Export'!B9313)</f>
        <v/>
      </c>
      <c r="C9309" s="7" t="str">
        <f>IF(IFERROR(VALUE('Payments Export'!H9313),'Payments Export'!H9313)&lt;&gt;0,IFERROR(VALUE('Payments Export'!H9313),'Payments Export'!H9313),"")</f>
        <v/>
      </c>
      <c r="D9309" s="7" t="str">
        <f>IF('Payments Export'!I9313="","",'Payments Export'!I9313)</f>
        <v/>
      </c>
      <c r="E9309" s="7" t="str">
        <f t="shared" si="290"/>
        <v/>
      </c>
      <c r="F9309" s="7" t="str">
        <f>IF('Payments Export'!A9313="","",'Payments Export'!N9313)</f>
        <v/>
      </c>
      <c r="G9309" s="7" t="str">
        <f>IF('Payments Export'!A9313="","",'Payments Export'!O9313)</f>
        <v/>
      </c>
      <c r="H9309" s="7" t="str">
        <f>IF('Payments Export'!B9313="","",G9309-F9309)</f>
        <v/>
      </c>
      <c r="I9309" s="3" t="str">
        <f>IF(C9309&lt;&gt;"",_xlfn.XLOOKUP(IFERROR(VALUE(C9309),C9309),'Items database'!A:A,'Items database'!B:B),(_xlfn.XLOOKUP(LEFT(E9309,3),Services,Services,"")))</f>
        <v/>
      </c>
      <c r="J9309" s="3" t="str">
        <f t="shared" si="291"/>
        <v/>
      </c>
    </row>
    <row r="9310" spans="1:10" x14ac:dyDescent="0.35">
      <c r="A9310" s="7" t="str">
        <f>IF('Payments Export'!A9314="","",'Payments Export'!A9314)</f>
        <v/>
      </c>
      <c r="B9310" s="7" t="str">
        <f>IF('Payments Export'!A9314="","",'Payments Export'!B9314)</f>
        <v/>
      </c>
      <c r="C9310" s="7" t="str">
        <f>IF(IFERROR(VALUE('Payments Export'!H9314),'Payments Export'!H9314)&lt;&gt;0,IFERROR(VALUE('Payments Export'!H9314),'Payments Export'!H9314),"")</f>
        <v/>
      </c>
      <c r="D9310" s="7" t="str">
        <f>IF('Payments Export'!I9314="","",'Payments Export'!I9314)</f>
        <v/>
      </c>
      <c r="E9310" s="7" t="str">
        <f t="shared" si="290"/>
        <v/>
      </c>
      <c r="F9310" s="7" t="str">
        <f>IF('Payments Export'!A9314="","",'Payments Export'!N9314)</f>
        <v/>
      </c>
      <c r="G9310" s="7" t="str">
        <f>IF('Payments Export'!A9314="","",'Payments Export'!O9314)</f>
        <v/>
      </c>
      <c r="H9310" s="7" t="str">
        <f>IF('Payments Export'!B9314="","",G9310-F9310)</f>
        <v/>
      </c>
      <c r="I9310" s="3" t="str">
        <f>IF(C9310&lt;&gt;"",_xlfn.XLOOKUP(IFERROR(VALUE(C9310),C9310),'Items database'!A:A,'Items database'!B:B),(_xlfn.XLOOKUP(LEFT(E9310,3),Services,Services,"")))</f>
        <v/>
      </c>
      <c r="J9310" s="3" t="str">
        <f t="shared" si="291"/>
        <v/>
      </c>
    </row>
    <row r="9311" spans="1:10" x14ac:dyDescent="0.35">
      <c r="A9311" s="7" t="str">
        <f>IF('Payments Export'!A9315="","",'Payments Export'!A9315)</f>
        <v/>
      </c>
      <c r="B9311" s="7" t="str">
        <f>IF('Payments Export'!A9315="","",'Payments Export'!B9315)</f>
        <v/>
      </c>
      <c r="C9311" s="7" t="str">
        <f>IF(IFERROR(VALUE('Payments Export'!H9315),'Payments Export'!H9315)&lt;&gt;0,IFERROR(VALUE('Payments Export'!H9315),'Payments Export'!H9315),"")</f>
        <v/>
      </c>
      <c r="D9311" s="7" t="str">
        <f>IF('Payments Export'!I9315="","",'Payments Export'!I9315)</f>
        <v/>
      </c>
      <c r="E9311" s="7" t="str">
        <f t="shared" si="290"/>
        <v/>
      </c>
      <c r="F9311" s="7" t="str">
        <f>IF('Payments Export'!A9315="","",'Payments Export'!N9315)</f>
        <v/>
      </c>
      <c r="G9311" s="7" t="str">
        <f>IF('Payments Export'!A9315="","",'Payments Export'!O9315)</f>
        <v/>
      </c>
      <c r="H9311" s="7" t="str">
        <f>IF('Payments Export'!B9315="","",G9311-F9311)</f>
        <v/>
      </c>
      <c r="I9311" s="3" t="str">
        <f>IF(C9311&lt;&gt;"",_xlfn.XLOOKUP(IFERROR(VALUE(C9311),C9311),'Items database'!A:A,'Items database'!B:B),(_xlfn.XLOOKUP(LEFT(E9311,3),Services,Services,"")))</f>
        <v/>
      </c>
      <c r="J9311" s="3" t="str">
        <f t="shared" si="291"/>
        <v/>
      </c>
    </row>
    <row r="9312" spans="1:10" x14ac:dyDescent="0.35">
      <c r="A9312" s="7" t="str">
        <f>IF('Payments Export'!A9316="","",'Payments Export'!A9316)</f>
        <v/>
      </c>
      <c r="B9312" s="7" t="str">
        <f>IF('Payments Export'!A9316="","",'Payments Export'!B9316)</f>
        <v/>
      </c>
      <c r="C9312" s="7" t="str">
        <f>IF(IFERROR(VALUE('Payments Export'!H9316),'Payments Export'!H9316)&lt;&gt;0,IFERROR(VALUE('Payments Export'!H9316),'Payments Export'!H9316),"")</f>
        <v/>
      </c>
      <c r="D9312" s="7" t="str">
        <f>IF('Payments Export'!I9316="","",'Payments Export'!I9316)</f>
        <v/>
      </c>
      <c r="E9312" s="7" t="str">
        <f t="shared" si="290"/>
        <v/>
      </c>
      <c r="F9312" s="7" t="str">
        <f>IF('Payments Export'!A9316="","",'Payments Export'!N9316)</f>
        <v/>
      </c>
      <c r="G9312" s="7" t="str">
        <f>IF('Payments Export'!A9316="","",'Payments Export'!O9316)</f>
        <v/>
      </c>
      <c r="H9312" s="7" t="str">
        <f>IF('Payments Export'!B9316="","",G9312-F9312)</f>
        <v/>
      </c>
      <c r="I9312" s="3" t="str">
        <f>IF(C9312&lt;&gt;"",_xlfn.XLOOKUP(IFERROR(VALUE(C9312),C9312),'Items database'!A:A,'Items database'!B:B),(_xlfn.XLOOKUP(LEFT(E9312,3),Services,Services,"")))</f>
        <v/>
      </c>
      <c r="J9312" s="3" t="str">
        <f t="shared" si="291"/>
        <v/>
      </c>
    </row>
    <row r="9313" spans="1:10" x14ac:dyDescent="0.35">
      <c r="A9313" s="7" t="str">
        <f>IF('Payments Export'!A9317="","",'Payments Export'!A9317)</f>
        <v/>
      </c>
      <c r="B9313" s="7" t="str">
        <f>IF('Payments Export'!A9317="","",'Payments Export'!B9317)</f>
        <v/>
      </c>
      <c r="C9313" s="7" t="str">
        <f>IF(IFERROR(VALUE('Payments Export'!H9317),'Payments Export'!H9317)&lt;&gt;0,IFERROR(VALUE('Payments Export'!H9317),'Payments Export'!H9317),"")</f>
        <v/>
      </c>
      <c r="D9313" s="7" t="str">
        <f>IF('Payments Export'!I9317="","",'Payments Export'!I9317)</f>
        <v/>
      </c>
      <c r="E9313" s="7" t="str">
        <f t="shared" si="290"/>
        <v/>
      </c>
      <c r="F9313" s="7" t="str">
        <f>IF('Payments Export'!A9317="","",'Payments Export'!N9317)</f>
        <v/>
      </c>
      <c r="G9313" s="7" t="str">
        <f>IF('Payments Export'!A9317="","",'Payments Export'!O9317)</f>
        <v/>
      </c>
      <c r="H9313" s="7" t="str">
        <f>IF('Payments Export'!B9317="","",G9313-F9313)</f>
        <v/>
      </c>
      <c r="I9313" s="3" t="str">
        <f>IF(C9313&lt;&gt;"",_xlfn.XLOOKUP(IFERROR(VALUE(C9313),C9313),'Items database'!A:A,'Items database'!B:B),(_xlfn.XLOOKUP(LEFT(E9313,3),Services,Services,"")))</f>
        <v/>
      </c>
      <c r="J9313" s="3" t="str">
        <f t="shared" si="291"/>
        <v/>
      </c>
    </row>
    <row r="9314" spans="1:10" x14ac:dyDescent="0.35">
      <c r="A9314" s="7" t="str">
        <f>IF('Payments Export'!A9318="","",'Payments Export'!A9318)</f>
        <v/>
      </c>
      <c r="B9314" s="7" t="str">
        <f>IF('Payments Export'!A9318="","",'Payments Export'!B9318)</f>
        <v/>
      </c>
      <c r="C9314" s="7" t="str">
        <f>IF(IFERROR(VALUE('Payments Export'!H9318),'Payments Export'!H9318)&lt;&gt;0,IFERROR(VALUE('Payments Export'!H9318),'Payments Export'!H9318),"")</f>
        <v/>
      </c>
      <c r="D9314" s="7" t="str">
        <f>IF('Payments Export'!I9318="","",'Payments Export'!I9318)</f>
        <v/>
      </c>
      <c r="E9314" s="7" t="str">
        <f t="shared" si="290"/>
        <v/>
      </c>
      <c r="F9314" s="7" t="str">
        <f>IF('Payments Export'!A9318="","",'Payments Export'!N9318)</f>
        <v/>
      </c>
      <c r="G9314" s="7" t="str">
        <f>IF('Payments Export'!A9318="","",'Payments Export'!O9318)</f>
        <v/>
      </c>
      <c r="H9314" s="7" t="str">
        <f>IF('Payments Export'!B9318="","",G9314-F9314)</f>
        <v/>
      </c>
      <c r="I9314" s="3" t="str">
        <f>IF(C9314&lt;&gt;"",_xlfn.XLOOKUP(IFERROR(VALUE(C9314),C9314),'Items database'!A:A,'Items database'!B:B),(_xlfn.XLOOKUP(LEFT(E9314,3),Services,Services,"")))</f>
        <v/>
      </c>
      <c r="J9314" s="3" t="str">
        <f t="shared" si="291"/>
        <v/>
      </c>
    </row>
    <row r="9315" spans="1:10" x14ac:dyDescent="0.35">
      <c r="A9315" s="7" t="str">
        <f>IF('Payments Export'!A9319="","",'Payments Export'!A9319)</f>
        <v/>
      </c>
      <c r="B9315" s="7" t="str">
        <f>IF('Payments Export'!A9319="","",'Payments Export'!B9319)</f>
        <v/>
      </c>
      <c r="C9315" s="7" t="str">
        <f>IF(IFERROR(VALUE('Payments Export'!H9319),'Payments Export'!H9319)&lt;&gt;0,IFERROR(VALUE('Payments Export'!H9319),'Payments Export'!H9319),"")</f>
        <v/>
      </c>
      <c r="D9315" s="7" t="str">
        <f>IF('Payments Export'!I9319="","",'Payments Export'!I9319)</f>
        <v/>
      </c>
      <c r="E9315" s="7" t="str">
        <f t="shared" si="290"/>
        <v/>
      </c>
      <c r="F9315" s="7" t="str">
        <f>IF('Payments Export'!A9319="","",'Payments Export'!N9319)</f>
        <v/>
      </c>
      <c r="G9315" s="7" t="str">
        <f>IF('Payments Export'!A9319="","",'Payments Export'!O9319)</f>
        <v/>
      </c>
      <c r="H9315" s="7" t="str">
        <f>IF('Payments Export'!B9319="","",G9315-F9315)</f>
        <v/>
      </c>
      <c r="I9315" s="3" t="str">
        <f>IF(C9315&lt;&gt;"",_xlfn.XLOOKUP(IFERROR(VALUE(C9315),C9315),'Items database'!A:A,'Items database'!B:B),(_xlfn.XLOOKUP(LEFT(E9315,3),Services,Services,"")))</f>
        <v/>
      </c>
      <c r="J9315" s="3" t="str">
        <f t="shared" si="291"/>
        <v/>
      </c>
    </row>
    <row r="9316" spans="1:10" x14ac:dyDescent="0.35">
      <c r="A9316" s="7" t="str">
        <f>IF('Payments Export'!A9320="","",'Payments Export'!A9320)</f>
        <v/>
      </c>
      <c r="B9316" s="7" t="str">
        <f>IF('Payments Export'!A9320="","",'Payments Export'!B9320)</f>
        <v/>
      </c>
      <c r="C9316" s="7" t="str">
        <f>IF(IFERROR(VALUE('Payments Export'!H9320),'Payments Export'!H9320)&lt;&gt;0,IFERROR(VALUE('Payments Export'!H9320),'Payments Export'!H9320),"")</f>
        <v/>
      </c>
      <c r="D9316" s="7" t="str">
        <f>IF('Payments Export'!I9320="","",'Payments Export'!I9320)</f>
        <v/>
      </c>
      <c r="E9316" s="7" t="str">
        <f t="shared" si="290"/>
        <v/>
      </c>
      <c r="F9316" s="7" t="str">
        <f>IF('Payments Export'!A9320="","",'Payments Export'!N9320)</f>
        <v/>
      </c>
      <c r="G9316" s="7" t="str">
        <f>IF('Payments Export'!A9320="","",'Payments Export'!O9320)</f>
        <v/>
      </c>
      <c r="H9316" s="7" t="str">
        <f>IF('Payments Export'!B9320="","",G9316-F9316)</f>
        <v/>
      </c>
      <c r="I9316" s="3" t="str">
        <f>IF(C9316&lt;&gt;"",_xlfn.XLOOKUP(IFERROR(VALUE(C9316),C9316),'Items database'!A:A,'Items database'!B:B),(_xlfn.XLOOKUP(LEFT(E9316,3),Services,Services,"")))</f>
        <v/>
      </c>
      <c r="J9316" s="3" t="str">
        <f t="shared" si="291"/>
        <v/>
      </c>
    </row>
    <row r="9317" spans="1:10" x14ac:dyDescent="0.35">
      <c r="A9317" s="7" t="str">
        <f>IF('Payments Export'!A9321="","",'Payments Export'!A9321)</f>
        <v/>
      </c>
      <c r="B9317" s="7" t="str">
        <f>IF('Payments Export'!A9321="","",'Payments Export'!B9321)</f>
        <v/>
      </c>
      <c r="C9317" s="7" t="str">
        <f>IF(IFERROR(VALUE('Payments Export'!H9321),'Payments Export'!H9321)&lt;&gt;0,IFERROR(VALUE('Payments Export'!H9321),'Payments Export'!H9321),"")</f>
        <v/>
      </c>
      <c r="D9317" s="7" t="str">
        <f>IF('Payments Export'!I9321="","",'Payments Export'!I9321)</f>
        <v/>
      </c>
      <c r="E9317" s="7" t="str">
        <f t="shared" si="290"/>
        <v/>
      </c>
      <c r="F9317" s="7" t="str">
        <f>IF('Payments Export'!A9321="","",'Payments Export'!N9321)</f>
        <v/>
      </c>
      <c r="G9317" s="7" t="str">
        <f>IF('Payments Export'!A9321="","",'Payments Export'!O9321)</f>
        <v/>
      </c>
      <c r="H9317" s="7" t="str">
        <f>IF('Payments Export'!B9321="","",G9317-F9317)</f>
        <v/>
      </c>
      <c r="I9317" s="3" t="str">
        <f>IF(C9317&lt;&gt;"",_xlfn.XLOOKUP(IFERROR(VALUE(C9317),C9317),'Items database'!A:A,'Items database'!B:B),(_xlfn.XLOOKUP(LEFT(E9317,3),Services,Services,"")))</f>
        <v/>
      </c>
      <c r="J9317" s="3" t="str">
        <f t="shared" si="291"/>
        <v/>
      </c>
    </row>
    <row r="9318" spans="1:10" x14ac:dyDescent="0.35">
      <c r="A9318" s="7" t="str">
        <f>IF('Payments Export'!A9322="","",'Payments Export'!A9322)</f>
        <v/>
      </c>
      <c r="B9318" s="7" t="str">
        <f>IF('Payments Export'!A9322="","",'Payments Export'!B9322)</f>
        <v/>
      </c>
      <c r="C9318" s="7" t="str">
        <f>IF(IFERROR(VALUE('Payments Export'!H9322),'Payments Export'!H9322)&lt;&gt;0,IFERROR(VALUE('Payments Export'!H9322),'Payments Export'!H9322),"")</f>
        <v/>
      </c>
      <c r="D9318" s="7" t="str">
        <f>IF('Payments Export'!I9322="","",'Payments Export'!I9322)</f>
        <v/>
      </c>
      <c r="E9318" s="7" t="str">
        <f t="shared" si="290"/>
        <v/>
      </c>
      <c r="F9318" s="7" t="str">
        <f>IF('Payments Export'!A9322="","",'Payments Export'!N9322)</f>
        <v/>
      </c>
      <c r="G9318" s="7" t="str">
        <f>IF('Payments Export'!A9322="","",'Payments Export'!O9322)</f>
        <v/>
      </c>
      <c r="H9318" s="7" t="str">
        <f>IF('Payments Export'!B9322="","",G9318-F9318)</f>
        <v/>
      </c>
      <c r="I9318" s="3" t="str">
        <f>IF(C9318&lt;&gt;"",_xlfn.XLOOKUP(IFERROR(VALUE(C9318),C9318),'Items database'!A:A,'Items database'!B:B),(_xlfn.XLOOKUP(LEFT(E9318,3),Services,Services,"")))</f>
        <v/>
      </c>
      <c r="J9318" s="3" t="str">
        <f t="shared" si="291"/>
        <v/>
      </c>
    </row>
    <row r="9319" spans="1:10" x14ac:dyDescent="0.35">
      <c r="A9319" s="7" t="str">
        <f>IF('Payments Export'!A9323="","",'Payments Export'!A9323)</f>
        <v/>
      </c>
      <c r="B9319" s="7" t="str">
        <f>IF('Payments Export'!A9323="","",'Payments Export'!B9323)</f>
        <v/>
      </c>
      <c r="C9319" s="7" t="str">
        <f>IF(IFERROR(VALUE('Payments Export'!H9323),'Payments Export'!H9323)&lt;&gt;0,IFERROR(VALUE('Payments Export'!H9323),'Payments Export'!H9323),"")</f>
        <v/>
      </c>
      <c r="D9319" s="7" t="str">
        <f>IF('Payments Export'!I9323="","",'Payments Export'!I9323)</f>
        <v/>
      </c>
      <c r="E9319" s="7" t="str">
        <f t="shared" si="290"/>
        <v/>
      </c>
      <c r="F9319" s="7" t="str">
        <f>IF('Payments Export'!A9323="","",'Payments Export'!N9323)</f>
        <v/>
      </c>
      <c r="G9319" s="7" t="str">
        <f>IF('Payments Export'!A9323="","",'Payments Export'!O9323)</f>
        <v/>
      </c>
      <c r="H9319" s="7" t="str">
        <f>IF('Payments Export'!B9323="","",G9319-F9319)</f>
        <v/>
      </c>
      <c r="I9319" s="3" t="str">
        <f>IF(C9319&lt;&gt;"",_xlfn.XLOOKUP(IFERROR(VALUE(C9319),C9319),'Items database'!A:A,'Items database'!B:B),(_xlfn.XLOOKUP(LEFT(E9319,3),Services,Services,"")))</f>
        <v/>
      </c>
      <c r="J9319" s="3" t="str">
        <f t="shared" si="291"/>
        <v/>
      </c>
    </row>
    <row r="9320" spans="1:10" x14ac:dyDescent="0.35">
      <c r="A9320" s="7" t="str">
        <f>IF('Payments Export'!A9324="","",'Payments Export'!A9324)</f>
        <v/>
      </c>
      <c r="B9320" s="7" t="str">
        <f>IF('Payments Export'!A9324="","",'Payments Export'!B9324)</f>
        <v/>
      </c>
      <c r="C9320" s="7" t="str">
        <f>IF(IFERROR(VALUE('Payments Export'!H9324),'Payments Export'!H9324)&lt;&gt;0,IFERROR(VALUE('Payments Export'!H9324),'Payments Export'!H9324),"")</f>
        <v/>
      </c>
      <c r="D9320" s="7" t="str">
        <f>IF('Payments Export'!I9324="","",'Payments Export'!I9324)</f>
        <v/>
      </c>
      <c r="E9320" s="7" t="str">
        <f t="shared" si="290"/>
        <v/>
      </c>
      <c r="F9320" s="7" t="str">
        <f>IF('Payments Export'!A9324="","",'Payments Export'!N9324)</f>
        <v/>
      </c>
      <c r="G9320" s="7" t="str">
        <f>IF('Payments Export'!A9324="","",'Payments Export'!O9324)</f>
        <v/>
      </c>
      <c r="H9320" s="7" t="str">
        <f>IF('Payments Export'!B9324="","",G9320-F9320)</f>
        <v/>
      </c>
      <c r="I9320" s="3" t="str">
        <f>IF(C9320&lt;&gt;"",_xlfn.XLOOKUP(IFERROR(VALUE(C9320),C9320),'Items database'!A:A,'Items database'!B:B),(_xlfn.XLOOKUP(LEFT(E9320,3),Services,Services,"")))</f>
        <v/>
      </c>
      <c r="J9320" s="3" t="str">
        <f t="shared" si="291"/>
        <v/>
      </c>
    </row>
    <row r="9321" spans="1:10" x14ac:dyDescent="0.35">
      <c r="A9321" s="7" t="str">
        <f>IF('Payments Export'!A9325="","",'Payments Export'!A9325)</f>
        <v/>
      </c>
      <c r="B9321" s="7" t="str">
        <f>IF('Payments Export'!A9325="","",'Payments Export'!B9325)</f>
        <v/>
      </c>
      <c r="C9321" s="7" t="str">
        <f>IF(IFERROR(VALUE('Payments Export'!H9325),'Payments Export'!H9325)&lt;&gt;0,IFERROR(VALUE('Payments Export'!H9325),'Payments Export'!H9325),"")</f>
        <v/>
      </c>
      <c r="D9321" s="7" t="str">
        <f>IF('Payments Export'!I9325="","",'Payments Export'!I9325)</f>
        <v/>
      </c>
      <c r="E9321" s="7" t="str">
        <f t="shared" si="290"/>
        <v/>
      </c>
      <c r="F9321" s="7" t="str">
        <f>IF('Payments Export'!A9325="","",'Payments Export'!N9325)</f>
        <v/>
      </c>
      <c r="G9321" s="7" t="str">
        <f>IF('Payments Export'!A9325="","",'Payments Export'!O9325)</f>
        <v/>
      </c>
      <c r="H9321" s="7" t="str">
        <f>IF('Payments Export'!B9325="","",G9321-F9321)</f>
        <v/>
      </c>
      <c r="I9321" s="3" t="str">
        <f>IF(C9321&lt;&gt;"",_xlfn.XLOOKUP(IFERROR(VALUE(C9321),C9321),'Items database'!A:A,'Items database'!B:B),(_xlfn.XLOOKUP(LEFT(E9321,3),Services,Services,"")))</f>
        <v/>
      </c>
      <c r="J9321" s="3" t="str">
        <f t="shared" si="291"/>
        <v/>
      </c>
    </row>
    <row r="9322" spans="1:10" x14ac:dyDescent="0.35">
      <c r="A9322" s="7" t="str">
        <f>IF('Payments Export'!A9326="","",'Payments Export'!A9326)</f>
        <v/>
      </c>
      <c r="B9322" s="7" t="str">
        <f>IF('Payments Export'!A9326="","",'Payments Export'!B9326)</f>
        <v/>
      </c>
      <c r="C9322" s="7" t="str">
        <f>IF(IFERROR(VALUE('Payments Export'!H9326),'Payments Export'!H9326)&lt;&gt;0,IFERROR(VALUE('Payments Export'!H9326),'Payments Export'!H9326),"")</f>
        <v/>
      </c>
      <c r="D9322" s="7" t="str">
        <f>IF('Payments Export'!I9326="","",'Payments Export'!I9326)</f>
        <v/>
      </c>
      <c r="E9322" s="7" t="str">
        <f t="shared" si="290"/>
        <v/>
      </c>
      <c r="F9322" s="7" t="str">
        <f>IF('Payments Export'!A9326="","",'Payments Export'!N9326)</f>
        <v/>
      </c>
      <c r="G9322" s="7" t="str">
        <f>IF('Payments Export'!A9326="","",'Payments Export'!O9326)</f>
        <v/>
      </c>
      <c r="H9322" s="7" t="str">
        <f>IF('Payments Export'!B9326="","",G9322-F9322)</f>
        <v/>
      </c>
      <c r="I9322" s="3" t="str">
        <f>IF(C9322&lt;&gt;"",_xlfn.XLOOKUP(IFERROR(VALUE(C9322),C9322),'Items database'!A:A,'Items database'!B:B),(_xlfn.XLOOKUP(LEFT(E9322,3),Services,Services,"")))</f>
        <v/>
      </c>
      <c r="J9322" s="3" t="str">
        <f t="shared" si="291"/>
        <v/>
      </c>
    </row>
    <row r="9323" spans="1:10" x14ac:dyDescent="0.35">
      <c r="A9323" s="7" t="str">
        <f>IF('Payments Export'!A9327="","",'Payments Export'!A9327)</f>
        <v/>
      </c>
      <c r="B9323" s="7" t="str">
        <f>IF('Payments Export'!A9327="","",'Payments Export'!B9327)</f>
        <v/>
      </c>
      <c r="C9323" s="7" t="str">
        <f>IF(IFERROR(VALUE('Payments Export'!H9327),'Payments Export'!H9327)&lt;&gt;0,IFERROR(VALUE('Payments Export'!H9327),'Payments Export'!H9327),"")</f>
        <v/>
      </c>
      <c r="D9323" s="7" t="str">
        <f>IF('Payments Export'!I9327="","",'Payments Export'!I9327)</f>
        <v/>
      </c>
      <c r="E9323" s="7" t="str">
        <f t="shared" si="290"/>
        <v/>
      </c>
      <c r="F9323" s="7" t="str">
        <f>IF('Payments Export'!A9327="","",'Payments Export'!N9327)</f>
        <v/>
      </c>
      <c r="G9323" s="7" t="str">
        <f>IF('Payments Export'!A9327="","",'Payments Export'!O9327)</f>
        <v/>
      </c>
      <c r="H9323" s="7" t="str">
        <f>IF('Payments Export'!B9327="","",G9323-F9323)</f>
        <v/>
      </c>
      <c r="I9323" s="3" t="str">
        <f>IF(C9323&lt;&gt;"",_xlfn.XLOOKUP(IFERROR(VALUE(C9323),C9323),'Items database'!A:A,'Items database'!B:B),(_xlfn.XLOOKUP(LEFT(E9323,3),Services,Services,"")))</f>
        <v/>
      </c>
      <c r="J9323" s="3" t="str">
        <f t="shared" si="291"/>
        <v/>
      </c>
    </row>
    <row r="9324" spans="1:10" x14ac:dyDescent="0.35">
      <c r="A9324" s="7" t="str">
        <f>IF('Payments Export'!A9328="","",'Payments Export'!A9328)</f>
        <v/>
      </c>
      <c r="B9324" s="7" t="str">
        <f>IF('Payments Export'!A9328="","",'Payments Export'!B9328)</f>
        <v/>
      </c>
      <c r="C9324" s="7" t="str">
        <f>IF(IFERROR(VALUE('Payments Export'!H9328),'Payments Export'!H9328)&lt;&gt;0,IFERROR(VALUE('Payments Export'!H9328),'Payments Export'!H9328),"")</f>
        <v/>
      </c>
      <c r="D9324" s="7" t="str">
        <f>IF('Payments Export'!I9328="","",'Payments Export'!I9328)</f>
        <v/>
      </c>
      <c r="E9324" s="7" t="str">
        <f t="shared" si="290"/>
        <v/>
      </c>
      <c r="F9324" s="7" t="str">
        <f>IF('Payments Export'!A9328="","",'Payments Export'!N9328)</f>
        <v/>
      </c>
      <c r="G9324" s="7" t="str">
        <f>IF('Payments Export'!A9328="","",'Payments Export'!O9328)</f>
        <v/>
      </c>
      <c r="H9324" s="7" t="str">
        <f>IF('Payments Export'!B9328="","",G9324-F9324)</f>
        <v/>
      </c>
      <c r="I9324" s="3" t="str">
        <f>IF(C9324&lt;&gt;"",_xlfn.XLOOKUP(IFERROR(VALUE(C9324),C9324),'Items database'!A:A,'Items database'!B:B),(_xlfn.XLOOKUP(LEFT(E9324,3),Services,Services,"")))</f>
        <v/>
      </c>
      <c r="J9324" s="3" t="str">
        <f t="shared" si="291"/>
        <v/>
      </c>
    </row>
    <row r="9325" spans="1:10" x14ac:dyDescent="0.35">
      <c r="A9325" s="7" t="str">
        <f>IF('Payments Export'!A9329="","",'Payments Export'!A9329)</f>
        <v/>
      </c>
      <c r="B9325" s="7" t="str">
        <f>IF('Payments Export'!A9329="","",'Payments Export'!B9329)</f>
        <v/>
      </c>
      <c r="C9325" s="7" t="str">
        <f>IF(IFERROR(VALUE('Payments Export'!H9329),'Payments Export'!H9329)&lt;&gt;0,IFERROR(VALUE('Payments Export'!H9329),'Payments Export'!H9329),"")</f>
        <v/>
      </c>
      <c r="D9325" s="7" t="str">
        <f>IF('Payments Export'!I9329="","",'Payments Export'!I9329)</f>
        <v/>
      </c>
      <c r="E9325" s="7" t="str">
        <f t="shared" si="290"/>
        <v/>
      </c>
      <c r="F9325" s="7" t="str">
        <f>IF('Payments Export'!A9329="","",'Payments Export'!N9329)</f>
        <v/>
      </c>
      <c r="G9325" s="7" t="str">
        <f>IF('Payments Export'!A9329="","",'Payments Export'!O9329)</f>
        <v/>
      </c>
      <c r="H9325" s="7" t="str">
        <f>IF('Payments Export'!B9329="","",G9325-F9325)</f>
        <v/>
      </c>
      <c r="I9325" s="3" t="str">
        <f>IF(C9325&lt;&gt;"",_xlfn.XLOOKUP(IFERROR(VALUE(C9325),C9325),'Items database'!A:A,'Items database'!B:B),(_xlfn.XLOOKUP(LEFT(E9325,3),Services,Services,"")))</f>
        <v/>
      </c>
      <c r="J9325" s="3" t="str">
        <f t="shared" si="291"/>
        <v/>
      </c>
    </row>
    <row r="9326" spans="1:10" x14ac:dyDescent="0.35">
      <c r="A9326" s="7" t="str">
        <f>IF('Payments Export'!A9330="","",'Payments Export'!A9330)</f>
        <v/>
      </c>
      <c r="B9326" s="7" t="str">
        <f>IF('Payments Export'!A9330="","",'Payments Export'!B9330)</f>
        <v/>
      </c>
      <c r="C9326" s="7" t="str">
        <f>IF(IFERROR(VALUE('Payments Export'!H9330),'Payments Export'!H9330)&lt;&gt;0,IFERROR(VALUE('Payments Export'!H9330),'Payments Export'!H9330),"")</f>
        <v/>
      </c>
      <c r="D9326" s="7" t="str">
        <f>IF('Payments Export'!I9330="","",'Payments Export'!I9330)</f>
        <v/>
      </c>
      <c r="E9326" s="7" t="str">
        <f t="shared" si="290"/>
        <v/>
      </c>
      <c r="F9326" s="7" t="str">
        <f>IF('Payments Export'!A9330="","",'Payments Export'!N9330)</f>
        <v/>
      </c>
      <c r="G9326" s="7" t="str">
        <f>IF('Payments Export'!A9330="","",'Payments Export'!O9330)</f>
        <v/>
      </c>
      <c r="H9326" s="7" t="str">
        <f>IF('Payments Export'!B9330="","",G9326-F9326)</f>
        <v/>
      </c>
      <c r="I9326" s="3" t="str">
        <f>IF(C9326&lt;&gt;"",_xlfn.XLOOKUP(IFERROR(VALUE(C9326),C9326),'Items database'!A:A,'Items database'!B:B),(_xlfn.XLOOKUP(LEFT(E9326,3),Services,Services,"")))</f>
        <v/>
      </c>
      <c r="J9326" s="3" t="str">
        <f t="shared" si="291"/>
        <v/>
      </c>
    </row>
    <row r="9327" spans="1:10" x14ac:dyDescent="0.35">
      <c r="A9327" s="7" t="str">
        <f>IF('Payments Export'!A9331="","",'Payments Export'!A9331)</f>
        <v/>
      </c>
      <c r="B9327" s="7" t="str">
        <f>IF('Payments Export'!A9331="","",'Payments Export'!B9331)</f>
        <v/>
      </c>
      <c r="C9327" s="7" t="str">
        <f>IF(IFERROR(VALUE('Payments Export'!H9331),'Payments Export'!H9331)&lt;&gt;0,IFERROR(VALUE('Payments Export'!H9331),'Payments Export'!H9331),"")</f>
        <v/>
      </c>
      <c r="D9327" s="7" t="str">
        <f>IF('Payments Export'!I9331="","",'Payments Export'!I9331)</f>
        <v/>
      </c>
      <c r="E9327" s="7" t="str">
        <f t="shared" si="290"/>
        <v/>
      </c>
      <c r="F9327" s="7" t="str">
        <f>IF('Payments Export'!A9331="","",'Payments Export'!N9331)</f>
        <v/>
      </c>
      <c r="G9327" s="7" t="str">
        <f>IF('Payments Export'!A9331="","",'Payments Export'!O9331)</f>
        <v/>
      </c>
      <c r="H9327" s="7" t="str">
        <f>IF('Payments Export'!B9331="","",G9327-F9327)</f>
        <v/>
      </c>
      <c r="I9327" s="3" t="str">
        <f>IF(C9327&lt;&gt;"",_xlfn.XLOOKUP(IFERROR(VALUE(C9327),C9327),'Items database'!A:A,'Items database'!B:B),(_xlfn.XLOOKUP(LEFT(E9327,3),Services,Services,"")))</f>
        <v/>
      </c>
      <c r="J9327" s="3" t="str">
        <f t="shared" si="291"/>
        <v/>
      </c>
    </row>
    <row r="9328" spans="1:10" x14ac:dyDescent="0.35">
      <c r="A9328" s="7" t="str">
        <f>IF('Payments Export'!A9332="","",'Payments Export'!A9332)</f>
        <v/>
      </c>
      <c r="B9328" s="7" t="str">
        <f>IF('Payments Export'!A9332="","",'Payments Export'!B9332)</f>
        <v/>
      </c>
      <c r="C9328" s="7" t="str">
        <f>IF(IFERROR(VALUE('Payments Export'!H9332),'Payments Export'!H9332)&lt;&gt;0,IFERROR(VALUE('Payments Export'!H9332),'Payments Export'!H9332),"")</f>
        <v/>
      </c>
      <c r="D9328" s="7" t="str">
        <f>IF('Payments Export'!I9332="","",'Payments Export'!I9332)</f>
        <v/>
      </c>
      <c r="E9328" s="7" t="str">
        <f t="shared" si="290"/>
        <v/>
      </c>
      <c r="F9328" s="7" t="str">
        <f>IF('Payments Export'!A9332="","",'Payments Export'!N9332)</f>
        <v/>
      </c>
      <c r="G9328" s="7" t="str">
        <f>IF('Payments Export'!A9332="","",'Payments Export'!O9332)</f>
        <v/>
      </c>
      <c r="H9328" s="7" t="str">
        <f>IF('Payments Export'!B9332="","",G9328-F9328)</f>
        <v/>
      </c>
      <c r="I9328" s="3" t="str">
        <f>IF(C9328&lt;&gt;"",_xlfn.XLOOKUP(IFERROR(VALUE(C9328),C9328),'Items database'!A:A,'Items database'!B:B),(_xlfn.XLOOKUP(LEFT(E9328,3),Services,Services,"")))</f>
        <v/>
      </c>
      <c r="J9328" s="3" t="str">
        <f t="shared" si="291"/>
        <v/>
      </c>
    </row>
    <row r="9329" spans="1:10" x14ac:dyDescent="0.35">
      <c r="A9329" s="7" t="str">
        <f>IF('Payments Export'!A9333="","",'Payments Export'!A9333)</f>
        <v/>
      </c>
      <c r="B9329" s="7" t="str">
        <f>IF('Payments Export'!A9333="","",'Payments Export'!B9333)</f>
        <v/>
      </c>
      <c r="C9329" s="7" t="str">
        <f>IF(IFERROR(VALUE('Payments Export'!H9333),'Payments Export'!H9333)&lt;&gt;0,IFERROR(VALUE('Payments Export'!H9333),'Payments Export'!H9333),"")</f>
        <v/>
      </c>
      <c r="D9329" s="7" t="str">
        <f>IF('Payments Export'!I9333="","",'Payments Export'!I9333)</f>
        <v/>
      </c>
      <c r="E9329" s="7" t="str">
        <f t="shared" si="290"/>
        <v/>
      </c>
      <c r="F9329" s="7" t="str">
        <f>IF('Payments Export'!A9333="","",'Payments Export'!N9333)</f>
        <v/>
      </c>
      <c r="G9329" s="7" t="str">
        <f>IF('Payments Export'!A9333="","",'Payments Export'!O9333)</f>
        <v/>
      </c>
      <c r="H9329" s="7" t="str">
        <f>IF('Payments Export'!B9333="","",G9329-F9329)</f>
        <v/>
      </c>
      <c r="I9329" s="3" t="str">
        <f>IF(C9329&lt;&gt;"",_xlfn.XLOOKUP(IFERROR(VALUE(C9329),C9329),'Items database'!A:A,'Items database'!B:B),(_xlfn.XLOOKUP(LEFT(E9329,3),Services,Services,"")))</f>
        <v/>
      </c>
      <c r="J9329" s="3" t="str">
        <f t="shared" si="291"/>
        <v/>
      </c>
    </row>
    <row r="9330" spans="1:10" x14ac:dyDescent="0.35">
      <c r="A9330" s="7" t="str">
        <f>IF('Payments Export'!A9334="","",'Payments Export'!A9334)</f>
        <v/>
      </c>
      <c r="B9330" s="7" t="str">
        <f>IF('Payments Export'!A9334="","",'Payments Export'!B9334)</f>
        <v/>
      </c>
      <c r="C9330" s="7" t="str">
        <f>IF(IFERROR(VALUE('Payments Export'!H9334),'Payments Export'!H9334)&lt;&gt;0,IFERROR(VALUE('Payments Export'!H9334),'Payments Export'!H9334),"")</f>
        <v/>
      </c>
      <c r="D9330" s="7" t="str">
        <f>IF('Payments Export'!I9334="","",'Payments Export'!I9334)</f>
        <v/>
      </c>
      <c r="E9330" s="7" t="str">
        <f t="shared" si="290"/>
        <v/>
      </c>
      <c r="F9330" s="7" t="str">
        <f>IF('Payments Export'!A9334="","",'Payments Export'!N9334)</f>
        <v/>
      </c>
      <c r="G9330" s="7" t="str">
        <f>IF('Payments Export'!A9334="","",'Payments Export'!O9334)</f>
        <v/>
      </c>
      <c r="H9330" s="7" t="str">
        <f>IF('Payments Export'!B9334="","",G9330-F9330)</f>
        <v/>
      </c>
      <c r="I9330" s="3" t="str">
        <f>IF(C9330&lt;&gt;"",_xlfn.XLOOKUP(IFERROR(VALUE(C9330),C9330),'Items database'!A:A,'Items database'!B:B),(_xlfn.XLOOKUP(LEFT(E9330,3),Services,Services,"")))</f>
        <v/>
      </c>
      <c r="J9330" s="3" t="str">
        <f t="shared" si="291"/>
        <v/>
      </c>
    </row>
    <row r="9331" spans="1:10" x14ac:dyDescent="0.35">
      <c r="A9331" s="7" t="str">
        <f>IF('Payments Export'!A9335="","",'Payments Export'!A9335)</f>
        <v/>
      </c>
      <c r="B9331" s="7" t="str">
        <f>IF('Payments Export'!A9335="","",'Payments Export'!B9335)</f>
        <v/>
      </c>
      <c r="C9331" s="7" t="str">
        <f>IF(IFERROR(VALUE('Payments Export'!H9335),'Payments Export'!H9335)&lt;&gt;0,IFERROR(VALUE('Payments Export'!H9335),'Payments Export'!H9335),"")</f>
        <v/>
      </c>
      <c r="D9331" s="7" t="str">
        <f>IF('Payments Export'!I9335="","",'Payments Export'!I9335)</f>
        <v/>
      </c>
      <c r="E9331" s="7" t="str">
        <f t="shared" si="290"/>
        <v/>
      </c>
      <c r="F9331" s="7" t="str">
        <f>IF('Payments Export'!A9335="","",'Payments Export'!N9335)</f>
        <v/>
      </c>
      <c r="G9331" s="7" t="str">
        <f>IF('Payments Export'!A9335="","",'Payments Export'!O9335)</f>
        <v/>
      </c>
      <c r="H9331" s="7" t="str">
        <f>IF('Payments Export'!B9335="","",G9331-F9331)</f>
        <v/>
      </c>
      <c r="I9331" s="3" t="str">
        <f>IF(C9331&lt;&gt;"",_xlfn.XLOOKUP(IFERROR(VALUE(C9331),C9331),'Items database'!A:A,'Items database'!B:B),(_xlfn.XLOOKUP(LEFT(E9331,3),Services,Services,"")))</f>
        <v/>
      </c>
      <c r="J9331" s="3" t="str">
        <f t="shared" si="291"/>
        <v/>
      </c>
    </row>
    <row r="9332" spans="1:10" x14ac:dyDescent="0.35">
      <c r="A9332" s="7" t="str">
        <f>IF('Payments Export'!A9336="","",'Payments Export'!A9336)</f>
        <v/>
      </c>
      <c r="B9332" s="7" t="str">
        <f>IF('Payments Export'!A9336="","",'Payments Export'!B9336)</f>
        <v/>
      </c>
      <c r="C9332" s="7" t="str">
        <f>IF(IFERROR(VALUE('Payments Export'!H9336),'Payments Export'!H9336)&lt;&gt;0,IFERROR(VALUE('Payments Export'!H9336),'Payments Export'!H9336),"")</f>
        <v/>
      </c>
      <c r="D9332" s="7" t="str">
        <f>IF('Payments Export'!I9336="","",'Payments Export'!I9336)</f>
        <v/>
      </c>
      <c r="E9332" s="7" t="str">
        <f t="shared" si="290"/>
        <v/>
      </c>
      <c r="F9332" s="7" t="str">
        <f>IF('Payments Export'!A9336="","",'Payments Export'!N9336)</f>
        <v/>
      </c>
      <c r="G9332" s="7" t="str">
        <f>IF('Payments Export'!A9336="","",'Payments Export'!O9336)</f>
        <v/>
      </c>
      <c r="H9332" s="7" t="str">
        <f>IF('Payments Export'!B9336="","",G9332-F9332)</f>
        <v/>
      </c>
      <c r="I9332" s="3" t="str">
        <f>IF(C9332&lt;&gt;"",_xlfn.XLOOKUP(IFERROR(VALUE(C9332),C9332),'Items database'!A:A,'Items database'!B:B),(_xlfn.XLOOKUP(LEFT(E9332,3),Services,Services,"")))</f>
        <v/>
      </c>
      <c r="J9332" s="3" t="str">
        <f t="shared" si="291"/>
        <v/>
      </c>
    </row>
    <row r="9333" spans="1:10" x14ac:dyDescent="0.35">
      <c r="A9333" s="7" t="str">
        <f>IF('Payments Export'!A9337="","",'Payments Export'!A9337)</f>
        <v/>
      </c>
      <c r="B9333" s="7" t="str">
        <f>IF('Payments Export'!A9337="","",'Payments Export'!B9337)</f>
        <v/>
      </c>
      <c r="C9333" s="7" t="str">
        <f>IF(IFERROR(VALUE('Payments Export'!H9337),'Payments Export'!H9337)&lt;&gt;0,IFERROR(VALUE('Payments Export'!H9337),'Payments Export'!H9337),"")</f>
        <v/>
      </c>
      <c r="D9333" s="7" t="str">
        <f>IF('Payments Export'!I9337="","",'Payments Export'!I9337)</f>
        <v/>
      </c>
      <c r="E9333" s="7" t="str">
        <f t="shared" si="290"/>
        <v/>
      </c>
      <c r="F9333" s="7" t="str">
        <f>IF('Payments Export'!A9337="","",'Payments Export'!N9337)</f>
        <v/>
      </c>
      <c r="G9333" s="7" t="str">
        <f>IF('Payments Export'!A9337="","",'Payments Export'!O9337)</f>
        <v/>
      </c>
      <c r="H9333" s="7" t="str">
        <f>IF('Payments Export'!B9337="","",G9333-F9333)</f>
        <v/>
      </c>
      <c r="I9333" s="3" t="str">
        <f>IF(C9333&lt;&gt;"",_xlfn.XLOOKUP(IFERROR(VALUE(C9333),C9333),'Items database'!A:A,'Items database'!B:B),(_xlfn.XLOOKUP(LEFT(E9333,3),Services,Services,"")))</f>
        <v/>
      </c>
      <c r="J9333" s="3" t="str">
        <f t="shared" si="291"/>
        <v/>
      </c>
    </row>
    <row r="9334" spans="1:10" x14ac:dyDescent="0.35">
      <c r="A9334" s="7" t="str">
        <f>IF('Payments Export'!A9338="","",'Payments Export'!A9338)</f>
        <v/>
      </c>
      <c r="B9334" s="7" t="str">
        <f>IF('Payments Export'!A9338="","",'Payments Export'!B9338)</f>
        <v/>
      </c>
      <c r="C9334" s="7" t="str">
        <f>IF(IFERROR(VALUE('Payments Export'!H9338),'Payments Export'!H9338)&lt;&gt;0,IFERROR(VALUE('Payments Export'!H9338),'Payments Export'!H9338),"")</f>
        <v/>
      </c>
      <c r="D9334" s="7" t="str">
        <f>IF('Payments Export'!I9338="","",'Payments Export'!I9338)</f>
        <v/>
      </c>
      <c r="E9334" s="7" t="str">
        <f t="shared" si="290"/>
        <v/>
      </c>
      <c r="F9334" s="7" t="str">
        <f>IF('Payments Export'!A9338="","",'Payments Export'!N9338)</f>
        <v/>
      </c>
      <c r="G9334" s="7" t="str">
        <f>IF('Payments Export'!A9338="","",'Payments Export'!O9338)</f>
        <v/>
      </c>
      <c r="H9334" s="7" t="str">
        <f>IF('Payments Export'!B9338="","",G9334-F9334)</f>
        <v/>
      </c>
      <c r="I9334" s="3" t="str">
        <f>IF(C9334&lt;&gt;"",_xlfn.XLOOKUP(IFERROR(VALUE(C9334),C9334),'Items database'!A:A,'Items database'!B:B),(_xlfn.XLOOKUP(LEFT(E9334,3),Services,Services,"")))</f>
        <v/>
      </c>
      <c r="J9334" s="3" t="str">
        <f t="shared" si="291"/>
        <v/>
      </c>
    </row>
    <row r="9335" spans="1:10" x14ac:dyDescent="0.35">
      <c r="A9335" s="7" t="str">
        <f>IF('Payments Export'!A9339="","",'Payments Export'!A9339)</f>
        <v/>
      </c>
      <c r="B9335" s="7" t="str">
        <f>IF('Payments Export'!A9339="","",'Payments Export'!B9339)</f>
        <v/>
      </c>
      <c r="C9335" s="7" t="str">
        <f>IF(IFERROR(VALUE('Payments Export'!H9339),'Payments Export'!H9339)&lt;&gt;0,IFERROR(VALUE('Payments Export'!H9339),'Payments Export'!H9339),"")</f>
        <v/>
      </c>
      <c r="D9335" s="7" t="str">
        <f>IF('Payments Export'!I9339="","",'Payments Export'!I9339)</f>
        <v/>
      </c>
      <c r="E9335" s="7" t="str">
        <f t="shared" si="290"/>
        <v/>
      </c>
      <c r="F9335" s="7" t="str">
        <f>IF('Payments Export'!A9339="","",'Payments Export'!N9339)</f>
        <v/>
      </c>
      <c r="G9335" s="7" t="str">
        <f>IF('Payments Export'!A9339="","",'Payments Export'!O9339)</f>
        <v/>
      </c>
      <c r="H9335" s="7" t="str">
        <f>IF('Payments Export'!B9339="","",G9335-F9335)</f>
        <v/>
      </c>
      <c r="I9335" s="3" t="str">
        <f>IF(C9335&lt;&gt;"",_xlfn.XLOOKUP(IFERROR(VALUE(C9335),C9335),'Items database'!A:A,'Items database'!B:B),(_xlfn.XLOOKUP(LEFT(E9335,3),Services,Services,"")))</f>
        <v/>
      </c>
      <c r="J9335" s="3" t="str">
        <f t="shared" si="291"/>
        <v/>
      </c>
    </row>
    <row r="9336" spans="1:10" x14ac:dyDescent="0.35">
      <c r="A9336" s="7" t="str">
        <f>IF('Payments Export'!A9340="","",'Payments Export'!A9340)</f>
        <v/>
      </c>
      <c r="B9336" s="7" t="str">
        <f>IF('Payments Export'!A9340="","",'Payments Export'!B9340)</f>
        <v/>
      </c>
      <c r="C9336" s="7" t="str">
        <f>IF(IFERROR(VALUE('Payments Export'!H9340),'Payments Export'!H9340)&lt;&gt;0,IFERROR(VALUE('Payments Export'!H9340),'Payments Export'!H9340),"")</f>
        <v/>
      </c>
      <c r="D9336" s="7" t="str">
        <f>IF('Payments Export'!I9340="","",'Payments Export'!I9340)</f>
        <v/>
      </c>
      <c r="E9336" s="7" t="str">
        <f t="shared" si="290"/>
        <v/>
      </c>
      <c r="F9336" s="7" t="str">
        <f>IF('Payments Export'!A9340="","",'Payments Export'!N9340)</f>
        <v/>
      </c>
      <c r="G9336" s="7" t="str">
        <f>IF('Payments Export'!A9340="","",'Payments Export'!O9340)</f>
        <v/>
      </c>
      <c r="H9336" s="7" t="str">
        <f>IF('Payments Export'!B9340="","",G9336-F9336)</f>
        <v/>
      </c>
      <c r="I9336" s="3" t="str">
        <f>IF(C9336&lt;&gt;"",_xlfn.XLOOKUP(IFERROR(VALUE(C9336),C9336),'Items database'!A:A,'Items database'!B:B),(_xlfn.XLOOKUP(LEFT(E9336,3),Services,Services,"")))</f>
        <v/>
      </c>
      <c r="J9336" s="3" t="str">
        <f t="shared" si="291"/>
        <v/>
      </c>
    </row>
    <row r="9337" spans="1:10" x14ac:dyDescent="0.35">
      <c r="A9337" s="7" t="str">
        <f>IF('Payments Export'!A9341="","",'Payments Export'!A9341)</f>
        <v/>
      </c>
      <c r="B9337" s="7" t="str">
        <f>IF('Payments Export'!A9341="","",'Payments Export'!B9341)</f>
        <v/>
      </c>
      <c r="C9337" s="7" t="str">
        <f>IF(IFERROR(VALUE('Payments Export'!H9341),'Payments Export'!H9341)&lt;&gt;0,IFERROR(VALUE('Payments Export'!H9341),'Payments Export'!H9341),"")</f>
        <v/>
      </c>
      <c r="D9337" s="7" t="str">
        <f>IF('Payments Export'!I9341="","",'Payments Export'!I9341)</f>
        <v/>
      </c>
      <c r="E9337" s="7" t="str">
        <f t="shared" si="290"/>
        <v/>
      </c>
      <c r="F9337" s="7" t="str">
        <f>IF('Payments Export'!A9341="","",'Payments Export'!N9341)</f>
        <v/>
      </c>
      <c r="G9337" s="7" t="str">
        <f>IF('Payments Export'!A9341="","",'Payments Export'!O9341)</f>
        <v/>
      </c>
      <c r="H9337" s="7" t="str">
        <f>IF('Payments Export'!B9341="","",G9337-F9337)</f>
        <v/>
      </c>
      <c r="I9337" s="3" t="str">
        <f>IF(C9337&lt;&gt;"",_xlfn.XLOOKUP(IFERROR(VALUE(C9337),C9337),'Items database'!A:A,'Items database'!B:B),(_xlfn.XLOOKUP(LEFT(E9337,3),Services,Services,"")))</f>
        <v/>
      </c>
      <c r="J9337" s="3" t="str">
        <f t="shared" si="291"/>
        <v/>
      </c>
    </row>
    <row r="9338" spans="1:10" x14ac:dyDescent="0.35">
      <c r="A9338" s="7" t="str">
        <f>IF('Payments Export'!A9342="","",'Payments Export'!A9342)</f>
        <v/>
      </c>
      <c r="B9338" s="7" t="str">
        <f>IF('Payments Export'!A9342="","",'Payments Export'!B9342)</f>
        <v/>
      </c>
      <c r="C9338" s="7" t="str">
        <f>IF(IFERROR(VALUE('Payments Export'!H9342),'Payments Export'!H9342)&lt;&gt;0,IFERROR(VALUE('Payments Export'!H9342),'Payments Export'!H9342),"")</f>
        <v/>
      </c>
      <c r="D9338" s="7" t="str">
        <f>IF('Payments Export'!I9342="","",'Payments Export'!I9342)</f>
        <v/>
      </c>
      <c r="E9338" s="7" t="str">
        <f t="shared" si="290"/>
        <v/>
      </c>
      <c r="F9338" s="7" t="str">
        <f>IF('Payments Export'!A9342="","",'Payments Export'!N9342)</f>
        <v/>
      </c>
      <c r="G9338" s="7" t="str">
        <f>IF('Payments Export'!A9342="","",'Payments Export'!O9342)</f>
        <v/>
      </c>
      <c r="H9338" s="7" t="str">
        <f>IF('Payments Export'!B9342="","",G9338-F9338)</f>
        <v/>
      </c>
      <c r="I9338" s="3" t="str">
        <f>IF(C9338&lt;&gt;"",_xlfn.XLOOKUP(IFERROR(VALUE(C9338),C9338),'Items database'!A:A,'Items database'!B:B),(_xlfn.XLOOKUP(LEFT(E9338,3),Services,Services,"")))</f>
        <v/>
      </c>
      <c r="J9338" s="3" t="str">
        <f t="shared" si="291"/>
        <v/>
      </c>
    </row>
    <row r="9339" spans="1:10" x14ac:dyDescent="0.35">
      <c r="A9339" s="7" t="str">
        <f>IF('Payments Export'!A9343="","",'Payments Export'!A9343)</f>
        <v/>
      </c>
      <c r="B9339" s="7" t="str">
        <f>IF('Payments Export'!A9343="","",'Payments Export'!B9343)</f>
        <v/>
      </c>
      <c r="C9339" s="7" t="str">
        <f>IF(IFERROR(VALUE('Payments Export'!H9343),'Payments Export'!H9343)&lt;&gt;0,IFERROR(VALUE('Payments Export'!H9343),'Payments Export'!H9343),"")</f>
        <v/>
      </c>
      <c r="D9339" s="7" t="str">
        <f>IF('Payments Export'!I9343="","",'Payments Export'!I9343)</f>
        <v/>
      </c>
      <c r="E9339" s="7" t="str">
        <f t="shared" si="290"/>
        <v/>
      </c>
      <c r="F9339" s="7" t="str">
        <f>IF('Payments Export'!A9343="","",'Payments Export'!N9343)</f>
        <v/>
      </c>
      <c r="G9339" s="7" t="str">
        <f>IF('Payments Export'!A9343="","",'Payments Export'!O9343)</f>
        <v/>
      </c>
      <c r="H9339" s="7" t="str">
        <f>IF('Payments Export'!B9343="","",G9339-F9339)</f>
        <v/>
      </c>
      <c r="I9339" s="3" t="str">
        <f>IF(C9339&lt;&gt;"",_xlfn.XLOOKUP(IFERROR(VALUE(C9339),C9339),'Items database'!A:A,'Items database'!B:B),(_xlfn.XLOOKUP(LEFT(E9339,3),Services,Services,"")))</f>
        <v/>
      </c>
      <c r="J9339" s="3" t="str">
        <f t="shared" si="291"/>
        <v/>
      </c>
    </row>
    <row r="9340" spans="1:10" x14ac:dyDescent="0.35">
      <c r="A9340" s="7" t="str">
        <f>IF('Payments Export'!A9344="","",'Payments Export'!A9344)</f>
        <v/>
      </c>
      <c r="B9340" s="7" t="str">
        <f>IF('Payments Export'!A9344="","",'Payments Export'!B9344)</f>
        <v/>
      </c>
      <c r="C9340" s="7" t="str">
        <f>IF(IFERROR(VALUE('Payments Export'!H9344),'Payments Export'!H9344)&lt;&gt;0,IFERROR(VALUE('Payments Export'!H9344),'Payments Export'!H9344),"")</f>
        <v/>
      </c>
      <c r="D9340" s="7" t="str">
        <f>IF('Payments Export'!I9344="","",'Payments Export'!I9344)</f>
        <v/>
      </c>
      <c r="E9340" s="7" t="str">
        <f t="shared" si="290"/>
        <v/>
      </c>
      <c r="F9340" s="7" t="str">
        <f>IF('Payments Export'!A9344="","",'Payments Export'!N9344)</f>
        <v/>
      </c>
      <c r="G9340" s="7" t="str">
        <f>IF('Payments Export'!A9344="","",'Payments Export'!O9344)</f>
        <v/>
      </c>
      <c r="H9340" s="7" t="str">
        <f>IF('Payments Export'!B9344="","",G9340-F9340)</f>
        <v/>
      </c>
      <c r="I9340" s="3" t="str">
        <f>IF(C9340&lt;&gt;"",_xlfn.XLOOKUP(IFERROR(VALUE(C9340),C9340),'Items database'!A:A,'Items database'!B:B),(_xlfn.XLOOKUP(LEFT(E9340,3),Services,Services,"")))</f>
        <v/>
      </c>
      <c r="J9340" s="3" t="str">
        <f t="shared" si="291"/>
        <v/>
      </c>
    </row>
    <row r="9341" spans="1:10" x14ac:dyDescent="0.35">
      <c r="A9341" s="7" t="str">
        <f>IF('Payments Export'!A9345="","",'Payments Export'!A9345)</f>
        <v/>
      </c>
      <c r="B9341" s="7" t="str">
        <f>IF('Payments Export'!A9345="","",'Payments Export'!B9345)</f>
        <v/>
      </c>
      <c r="C9341" s="7" t="str">
        <f>IF(IFERROR(VALUE('Payments Export'!H9345),'Payments Export'!H9345)&lt;&gt;0,IFERROR(VALUE('Payments Export'!H9345),'Payments Export'!H9345),"")</f>
        <v/>
      </c>
      <c r="D9341" s="7" t="str">
        <f>IF('Payments Export'!I9345="","",'Payments Export'!I9345)</f>
        <v/>
      </c>
      <c r="E9341" s="7" t="str">
        <f t="shared" si="290"/>
        <v/>
      </c>
      <c r="F9341" s="7" t="str">
        <f>IF('Payments Export'!A9345="","",'Payments Export'!N9345)</f>
        <v/>
      </c>
      <c r="G9341" s="7" t="str">
        <f>IF('Payments Export'!A9345="","",'Payments Export'!O9345)</f>
        <v/>
      </c>
      <c r="H9341" s="7" t="str">
        <f>IF('Payments Export'!B9345="","",G9341-F9341)</f>
        <v/>
      </c>
      <c r="I9341" s="3" t="str">
        <f>IF(C9341&lt;&gt;"",_xlfn.XLOOKUP(IFERROR(VALUE(C9341),C9341),'Items database'!A:A,'Items database'!B:B),(_xlfn.XLOOKUP(LEFT(E9341,3),Services,Services,"")))</f>
        <v/>
      </c>
      <c r="J9341" s="3" t="str">
        <f t="shared" si="291"/>
        <v/>
      </c>
    </row>
    <row r="9342" spans="1:10" x14ac:dyDescent="0.35">
      <c r="A9342" s="7" t="str">
        <f>IF('Payments Export'!A9346="","",'Payments Export'!A9346)</f>
        <v/>
      </c>
      <c r="B9342" s="7" t="str">
        <f>IF('Payments Export'!A9346="","",'Payments Export'!B9346)</f>
        <v/>
      </c>
      <c r="C9342" s="7" t="str">
        <f>IF(IFERROR(VALUE('Payments Export'!H9346),'Payments Export'!H9346)&lt;&gt;0,IFERROR(VALUE('Payments Export'!H9346),'Payments Export'!H9346),"")</f>
        <v/>
      </c>
      <c r="D9342" s="7" t="str">
        <f>IF('Payments Export'!I9346="","",'Payments Export'!I9346)</f>
        <v/>
      </c>
      <c r="E9342" s="7" t="str">
        <f t="shared" si="290"/>
        <v/>
      </c>
      <c r="F9342" s="7" t="str">
        <f>IF('Payments Export'!A9346="","",'Payments Export'!N9346)</f>
        <v/>
      </c>
      <c r="G9342" s="7" t="str">
        <f>IF('Payments Export'!A9346="","",'Payments Export'!O9346)</f>
        <v/>
      </c>
      <c r="H9342" s="7" t="str">
        <f>IF('Payments Export'!B9346="","",G9342-F9342)</f>
        <v/>
      </c>
      <c r="I9342" s="3" t="str">
        <f>IF(C9342&lt;&gt;"",_xlfn.XLOOKUP(IFERROR(VALUE(C9342),C9342),'Items database'!A:A,'Items database'!B:B),(_xlfn.XLOOKUP(LEFT(E9342,3),Services,Services,"")))</f>
        <v/>
      </c>
      <c r="J9342" s="3" t="str">
        <f t="shared" si="291"/>
        <v/>
      </c>
    </row>
    <row r="9343" spans="1:10" x14ac:dyDescent="0.35">
      <c r="A9343" s="7" t="str">
        <f>IF('Payments Export'!A9347="","",'Payments Export'!A9347)</f>
        <v/>
      </c>
      <c r="B9343" s="7" t="str">
        <f>IF('Payments Export'!A9347="","",'Payments Export'!B9347)</f>
        <v/>
      </c>
      <c r="C9343" s="7" t="str">
        <f>IF(IFERROR(VALUE('Payments Export'!H9347),'Payments Export'!H9347)&lt;&gt;0,IFERROR(VALUE('Payments Export'!H9347),'Payments Export'!H9347),"")</f>
        <v/>
      </c>
      <c r="D9343" s="7" t="str">
        <f>IF('Payments Export'!I9347="","",'Payments Export'!I9347)</f>
        <v/>
      </c>
      <c r="E9343" s="7" t="str">
        <f t="shared" si="290"/>
        <v/>
      </c>
      <c r="F9343" s="7" t="str">
        <f>IF('Payments Export'!A9347="","",'Payments Export'!N9347)</f>
        <v/>
      </c>
      <c r="G9343" s="7" t="str">
        <f>IF('Payments Export'!A9347="","",'Payments Export'!O9347)</f>
        <v/>
      </c>
      <c r="H9343" s="7" t="str">
        <f>IF('Payments Export'!B9347="","",G9343-F9343)</f>
        <v/>
      </c>
      <c r="I9343" s="3" t="str">
        <f>IF(C9343&lt;&gt;"",_xlfn.XLOOKUP(IFERROR(VALUE(C9343),C9343),'Items database'!A:A,'Items database'!B:B),(_xlfn.XLOOKUP(LEFT(E9343,3),Services,Services,"")))</f>
        <v/>
      </c>
      <c r="J9343" s="3" t="str">
        <f t="shared" si="291"/>
        <v/>
      </c>
    </row>
    <row r="9344" spans="1:10" x14ac:dyDescent="0.35">
      <c r="A9344" s="7" t="str">
        <f>IF('Payments Export'!A9348="","",'Payments Export'!A9348)</f>
        <v/>
      </c>
      <c r="B9344" s="7" t="str">
        <f>IF('Payments Export'!A9348="","",'Payments Export'!B9348)</f>
        <v/>
      </c>
      <c r="C9344" s="7" t="str">
        <f>IF(IFERROR(VALUE('Payments Export'!H9348),'Payments Export'!H9348)&lt;&gt;0,IFERROR(VALUE('Payments Export'!H9348),'Payments Export'!H9348),"")</f>
        <v/>
      </c>
      <c r="D9344" s="7" t="str">
        <f>IF('Payments Export'!I9348="","",'Payments Export'!I9348)</f>
        <v/>
      </c>
      <c r="E9344" s="7" t="str">
        <f t="shared" si="290"/>
        <v/>
      </c>
      <c r="F9344" s="7" t="str">
        <f>IF('Payments Export'!A9348="","",'Payments Export'!N9348)</f>
        <v/>
      </c>
      <c r="G9344" s="7" t="str">
        <f>IF('Payments Export'!A9348="","",'Payments Export'!O9348)</f>
        <v/>
      </c>
      <c r="H9344" s="7" t="str">
        <f>IF('Payments Export'!B9348="","",G9344-F9344)</f>
        <v/>
      </c>
      <c r="I9344" s="3" t="str">
        <f>IF(C9344&lt;&gt;"",_xlfn.XLOOKUP(IFERROR(VALUE(C9344),C9344),'Items database'!A:A,'Items database'!B:B),(_xlfn.XLOOKUP(LEFT(E9344,3),Services,Services,"")))</f>
        <v/>
      </c>
      <c r="J9344" s="3" t="str">
        <f t="shared" si="291"/>
        <v/>
      </c>
    </row>
    <row r="9345" spans="1:10" x14ac:dyDescent="0.35">
      <c r="A9345" s="7" t="str">
        <f>IF('Payments Export'!A9349="","",'Payments Export'!A9349)</f>
        <v/>
      </c>
      <c r="B9345" s="7" t="str">
        <f>IF('Payments Export'!A9349="","",'Payments Export'!B9349)</f>
        <v/>
      </c>
      <c r="C9345" s="7" t="str">
        <f>IF(IFERROR(VALUE('Payments Export'!H9349),'Payments Export'!H9349)&lt;&gt;0,IFERROR(VALUE('Payments Export'!H9349),'Payments Export'!H9349),"")</f>
        <v/>
      </c>
      <c r="D9345" s="7" t="str">
        <f>IF('Payments Export'!I9349="","",'Payments Export'!I9349)</f>
        <v/>
      </c>
      <c r="E9345" s="7" t="str">
        <f t="shared" ref="E9345:E9408" si="292">LEFT(D9345,66)</f>
        <v/>
      </c>
      <c r="F9345" s="7" t="str">
        <f>IF('Payments Export'!A9349="","",'Payments Export'!N9349)</f>
        <v/>
      </c>
      <c r="G9345" s="7" t="str">
        <f>IF('Payments Export'!A9349="","",'Payments Export'!O9349)</f>
        <v/>
      </c>
      <c r="H9345" s="7" t="str">
        <f>IF('Payments Export'!B9349="","",G9345-F9345)</f>
        <v/>
      </c>
      <c r="I9345" s="3" t="str">
        <f>IF(C9345&lt;&gt;"",_xlfn.XLOOKUP(IFERROR(VALUE(C9345),C9345),'Items database'!A:A,'Items database'!B:B),(_xlfn.XLOOKUP(LEFT(E9345,3),Services,Services,"")))</f>
        <v/>
      </c>
      <c r="J9345" s="3" t="str">
        <f t="shared" ref="J9345:J9408" si="293">IF(ISNUMBER(F9345)=TRUE,IF(F9345=0,"","GST"),"")</f>
        <v/>
      </c>
    </row>
    <row r="9346" spans="1:10" x14ac:dyDescent="0.35">
      <c r="A9346" s="7" t="str">
        <f>IF('Payments Export'!A9350="","",'Payments Export'!A9350)</f>
        <v/>
      </c>
      <c r="B9346" s="7" t="str">
        <f>IF('Payments Export'!A9350="","",'Payments Export'!B9350)</f>
        <v/>
      </c>
      <c r="C9346" s="7" t="str">
        <f>IF(IFERROR(VALUE('Payments Export'!H9350),'Payments Export'!H9350)&lt;&gt;0,IFERROR(VALUE('Payments Export'!H9350),'Payments Export'!H9350),"")</f>
        <v/>
      </c>
      <c r="D9346" s="7" t="str">
        <f>IF('Payments Export'!I9350="","",'Payments Export'!I9350)</f>
        <v/>
      </c>
      <c r="E9346" s="7" t="str">
        <f t="shared" si="292"/>
        <v/>
      </c>
      <c r="F9346" s="7" t="str">
        <f>IF('Payments Export'!A9350="","",'Payments Export'!N9350)</f>
        <v/>
      </c>
      <c r="G9346" s="7" t="str">
        <f>IF('Payments Export'!A9350="","",'Payments Export'!O9350)</f>
        <v/>
      </c>
      <c r="H9346" s="7" t="str">
        <f>IF('Payments Export'!B9350="","",G9346-F9346)</f>
        <v/>
      </c>
      <c r="I9346" s="3" t="str">
        <f>IF(C9346&lt;&gt;"",_xlfn.XLOOKUP(IFERROR(VALUE(C9346),C9346),'Items database'!A:A,'Items database'!B:B),(_xlfn.XLOOKUP(LEFT(E9346,3),Services,Services,"")))</f>
        <v/>
      </c>
      <c r="J9346" s="3" t="str">
        <f t="shared" si="293"/>
        <v/>
      </c>
    </row>
    <row r="9347" spans="1:10" x14ac:dyDescent="0.35">
      <c r="A9347" s="7" t="str">
        <f>IF('Payments Export'!A9351="","",'Payments Export'!A9351)</f>
        <v/>
      </c>
      <c r="B9347" s="7" t="str">
        <f>IF('Payments Export'!A9351="","",'Payments Export'!B9351)</f>
        <v/>
      </c>
      <c r="C9347" s="7" t="str">
        <f>IF(IFERROR(VALUE('Payments Export'!H9351),'Payments Export'!H9351)&lt;&gt;0,IFERROR(VALUE('Payments Export'!H9351),'Payments Export'!H9351),"")</f>
        <v/>
      </c>
      <c r="D9347" s="7" t="str">
        <f>IF('Payments Export'!I9351="","",'Payments Export'!I9351)</f>
        <v/>
      </c>
      <c r="E9347" s="7" t="str">
        <f t="shared" si="292"/>
        <v/>
      </c>
      <c r="F9347" s="7" t="str">
        <f>IF('Payments Export'!A9351="","",'Payments Export'!N9351)</f>
        <v/>
      </c>
      <c r="G9347" s="7" t="str">
        <f>IF('Payments Export'!A9351="","",'Payments Export'!O9351)</f>
        <v/>
      </c>
      <c r="H9347" s="7" t="str">
        <f>IF('Payments Export'!B9351="","",G9347-F9347)</f>
        <v/>
      </c>
      <c r="I9347" s="3" t="str">
        <f>IF(C9347&lt;&gt;"",_xlfn.XLOOKUP(IFERROR(VALUE(C9347),C9347),'Items database'!A:A,'Items database'!B:B),(_xlfn.XLOOKUP(LEFT(E9347,3),Services,Services,"")))</f>
        <v/>
      </c>
      <c r="J9347" s="3" t="str">
        <f t="shared" si="293"/>
        <v/>
      </c>
    </row>
    <row r="9348" spans="1:10" x14ac:dyDescent="0.35">
      <c r="A9348" s="7" t="str">
        <f>IF('Payments Export'!A9352="","",'Payments Export'!A9352)</f>
        <v/>
      </c>
      <c r="B9348" s="7" t="str">
        <f>IF('Payments Export'!A9352="","",'Payments Export'!B9352)</f>
        <v/>
      </c>
      <c r="C9348" s="7" t="str">
        <f>IF(IFERROR(VALUE('Payments Export'!H9352),'Payments Export'!H9352)&lt;&gt;0,IFERROR(VALUE('Payments Export'!H9352),'Payments Export'!H9352),"")</f>
        <v/>
      </c>
      <c r="D9348" s="7" t="str">
        <f>IF('Payments Export'!I9352="","",'Payments Export'!I9352)</f>
        <v/>
      </c>
      <c r="E9348" s="7" t="str">
        <f t="shared" si="292"/>
        <v/>
      </c>
      <c r="F9348" s="7" t="str">
        <f>IF('Payments Export'!A9352="","",'Payments Export'!N9352)</f>
        <v/>
      </c>
      <c r="G9348" s="7" t="str">
        <f>IF('Payments Export'!A9352="","",'Payments Export'!O9352)</f>
        <v/>
      </c>
      <c r="H9348" s="7" t="str">
        <f>IF('Payments Export'!B9352="","",G9348-F9348)</f>
        <v/>
      </c>
      <c r="I9348" s="3" t="str">
        <f>IF(C9348&lt;&gt;"",_xlfn.XLOOKUP(IFERROR(VALUE(C9348),C9348),'Items database'!A:A,'Items database'!B:B),(_xlfn.XLOOKUP(LEFT(E9348,3),Services,Services,"")))</f>
        <v/>
      </c>
      <c r="J9348" s="3" t="str">
        <f t="shared" si="293"/>
        <v/>
      </c>
    </row>
    <row r="9349" spans="1:10" x14ac:dyDescent="0.35">
      <c r="A9349" s="7" t="str">
        <f>IF('Payments Export'!A9353="","",'Payments Export'!A9353)</f>
        <v/>
      </c>
      <c r="B9349" s="7" t="str">
        <f>IF('Payments Export'!A9353="","",'Payments Export'!B9353)</f>
        <v/>
      </c>
      <c r="C9349" s="7" t="str">
        <f>IF(IFERROR(VALUE('Payments Export'!H9353),'Payments Export'!H9353)&lt;&gt;0,IFERROR(VALUE('Payments Export'!H9353),'Payments Export'!H9353),"")</f>
        <v/>
      </c>
      <c r="D9349" s="7" t="str">
        <f>IF('Payments Export'!I9353="","",'Payments Export'!I9353)</f>
        <v/>
      </c>
      <c r="E9349" s="7" t="str">
        <f t="shared" si="292"/>
        <v/>
      </c>
      <c r="F9349" s="7" t="str">
        <f>IF('Payments Export'!A9353="","",'Payments Export'!N9353)</f>
        <v/>
      </c>
      <c r="G9349" s="7" t="str">
        <f>IF('Payments Export'!A9353="","",'Payments Export'!O9353)</f>
        <v/>
      </c>
      <c r="H9349" s="7" t="str">
        <f>IF('Payments Export'!B9353="","",G9349-F9349)</f>
        <v/>
      </c>
      <c r="I9349" s="3" t="str">
        <f>IF(C9349&lt;&gt;"",_xlfn.XLOOKUP(IFERROR(VALUE(C9349),C9349),'Items database'!A:A,'Items database'!B:B),(_xlfn.XLOOKUP(LEFT(E9349,3),Services,Services,"")))</f>
        <v/>
      </c>
      <c r="J9349" s="3" t="str">
        <f t="shared" si="293"/>
        <v/>
      </c>
    </row>
    <row r="9350" spans="1:10" x14ac:dyDescent="0.35">
      <c r="A9350" s="7" t="str">
        <f>IF('Payments Export'!A9354="","",'Payments Export'!A9354)</f>
        <v/>
      </c>
      <c r="B9350" s="7" t="str">
        <f>IF('Payments Export'!A9354="","",'Payments Export'!B9354)</f>
        <v/>
      </c>
      <c r="C9350" s="7" t="str">
        <f>IF(IFERROR(VALUE('Payments Export'!H9354),'Payments Export'!H9354)&lt;&gt;0,IFERROR(VALUE('Payments Export'!H9354),'Payments Export'!H9354),"")</f>
        <v/>
      </c>
      <c r="D9350" s="7" t="str">
        <f>IF('Payments Export'!I9354="","",'Payments Export'!I9354)</f>
        <v/>
      </c>
      <c r="E9350" s="7" t="str">
        <f t="shared" si="292"/>
        <v/>
      </c>
      <c r="F9350" s="7" t="str">
        <f>IF('Payments Export'!A9354="","",'Payments Export'!N9354)</f>
        <v/>
      </c>
      <c r="G9350" s="7" t="str">
        <f>IF('Payments Export'!A9354="","",'Payments Export'!O9354)</f>
        <v/>
      </c>
      <c r="H9350" s="7" t="str">
        <f>IF('Payments Export'!B9354="","",G9350-F9350)</f>
        <v/>
      </c>
      <c r="I9350" s="3" t="str">
        <f>IF(C9350&lt;&gt;"",_xlfn.XLOOKUP(IFERROR(VALUE(C9350),C9350),'Items database'!A:A,'Items database'!B:B),(_xlfn.XLOOKUP(LEFT(E9350,3),Services,Services,"")))</f>
        <v/>
      </c>
      <c r="J9350" s="3" t="str">
        <f t="shared" si="293"/>
        <v/>
      </c>
    </row>
    <row r="9351" spans="1:10" x14ac:dyDescent="0.35">
      <c r="A9351" s="7" t="str">
        <f>IF('Payments Export'!A9355="","",'Payments Export'!A9355)</f>
        <v/>
      </c>
      <c r="B9351" s="7" t="str">
        <f>IF('Payments Export'!A9355="","",'Payments Export'!B9355)</f>
        <v/>
      </c>
      <c r="C9351" s="7" t="str">
        <f>IF(IFERROR(VALUE('Payments Export'!H9355),'Payments Export'!H9355)&lt;&gt;0,IFERROR(VALUE('Payments Export'!H9355),'Payments Export'!H9355),"")</f>
        <v/>
      </c>
      <c r="D9351" s="7" t="str">
        <f>IF('Payments Export'!I9355="","",'Payments Export'!I9355)</f>
        <v/>
      </c>
      <c r="E9351" s="7" t="str">
        <f t="shared" si="292"/>
        <v/>
      </c>
      <c r="F9351" s="7" t="str">
        <f>IF('Payments Export'!A9355="","",'Payments Export'!N9355)</f>
        <v/>
      </c>
      <c r="G9351" s="7" t="str">
        <f>IF('Payments Export'!A9355="","",'Payments Export'!O9355)</f>
        <v/>
      </c>
      <c r="H9351" s="7" t="str">
        <f>IF('Payments Export'!B9355="","",G9351-F9351)</f>
        <v/>
      </c>
      <c r="I9351" s="3" t="str">
        <f>IF(C9351&lt;&gt;"",_xlfn.XLOOKUP(IFERROR(VALUE(C9351),C9351),'Items database'!A:A,'Items database'!B:B),(_xlfn.XLOOKUP(LEFT(E9351,3),Services,Services,"")))</f>
        <v/>
      </c>
      <c r="J9351" s="3" t="str">
        <f t="shared" si="293"/>
        <v/>
      </c>
    </row>
    <row r="9352" spans="1:10" x14ac:dyDescent="0.35">
      <c r="A9352" s="7" t="str">
        <f>IF('Payments Export'!A9356="","",'Payments Export'!A9356)</f>
        <v/>
      </c>
      <c r="B9352" s="7" t="str">
        <f>IF('Payments Export'!A9356="","",'Payments Export'!B9356)</f>
        <v/>
      </c>
      <c r="C9352" s="7" t="str">
        <f>IF(IFERROR(VALUE('Payments Export'!H9356),'Payments Export'!H9356)&lt;&gt;0,IFERROR(VALUE('Payments Export'!H9356),'Payments Export'!H9356),"")</f>
        <v/>
      </c>
      <c r="D9352" s="7" t="str">
        <f>IF('Payments Export'!I9356="","",'Payments Export'!I9356)</f>
        <v/>
      </c>
      <c r="E9352" s="7" t="str">
        <f t="shared" si="292"/>
        <v/>
      </c>
      <c r="F9352" s="7" t="str">
        <f>IF('Payments Export'!A9356="","",'Payments Export'!N9356)</f>
        <v/>
      </c>
      <c r="G9352" s="7" t="str">
        <f>IF('Payments Export'!A9356="","",'Payments Export'!O9356)</f>
        <v/>
      </c>
      <c r="H9352" s="7" t="str">
        <f>IF('Payments Export'!B9356="","",G9352-F9352)</f>
        <v/>
      </c>
      <c r="I9352" s="3" t="str">
        <f>IF(C9352&lt;&gt;"",_xlfn.XLOOKUP(IFERROR(VALUE(C9352),C9352),'Items database'!A:A,'Items database'!B:B),(_xlfn.XLOOKUP(LEFT(E9352,3),Services,Services,"")))</f>
        <v/>
      </c>
      <c r="J9352" s="3" t="str">
        <f t="shared" si="293"/>
        <v/>
      </c>
    </row>
    <row r="9353" spans="1:10" x14ac:dyDescent="0.35">
      <c r="A9353" s="7" t="str">
        <f>IF('Payments Export'!A9357="","",'Payments Export'!A9357)</f>
        <v/>
      </c>
      <c r="B9353" s="7" t="str">
        <f>IF('Payments Export'!A9357="","",'Payments Export'!B9357)</f>
        <v/>
      </c>
      <c r="C9353" s="7" t="str">
        <f>IF(IFERROR(VALUE('Payments Export'!H9357),'Payments Export'!H9357)&lt;&gt;0,IFERROR(VALUE('Payments Export'!H9357),'Payments Export'!H9357),"")</f>
        <v/>
      </c>
      <c r="D9353" s="7" t="str">
        <f>IF('Payments Export'!I9357="","",'Payments Export'!I9357)</f>
        <v/>
      </c>
      <c r="E9353" s="7" t="str">
        <f t="shared" si="292"/>
        <v/>
      </c>
      <c r="F9353" s="7" t="str">
        <f>IF('Payments Export'!A9357="","",'Payments Export'!N9357)</f>
        <v/>
      </c>
      <c r="G9353" s="7" t="str">
        <f>IF('Payments Export'!A9357="","",'Payments Export'!O9357)</f>
        <v/>
      </c>
      <c r="H9353" s="7" t="str">
        <f>IF('Payments Export'!B9357="","",G9353-F9353)</f>
        <v/>
      </c>
      <c r="I9353" s="3" t="str">
        <f>IF(C9353&lt;&gt;"",_xlfn.XLOOKUP(IFERROR(VALUE(C9353),C9353),'Items database'!A:A,'Items database'!B:B),(_xlfn.XLOOKUP(LEFT(E9353,3),Services,Services,"")))</f>
        <v/>
      </c>
      <c r="J9353" s="3" t="str">
        <f t="shared" si="293"/>
        <v/>
      </c>
    </row>
    <row r="9354" spans="1:10" x14ac:dyDescent="0.35">
      <c r="A9354" s="7" t="str">
        <f>IF('Payments Export'!A9358="","",'Payments Export'!A9358)</f>
        <v/>
      </c>
      <c r="B9354" s="7" t="str">
        <f>IF('Payments Export'!A9358="","",'Payments Export'!B9358)</f>
        <v/>
      </c>
      <c r="C9354" s="7" t="str">
        <f>IF(IFERROR(VALUE('Payments Export'!H9358),'Payments Export'!H9358)&lt;&gt;0,IFERROR(VALUE('Payments Export'!H9358),'Payments Export'!H9358),"")</f>
        <v/>
      </c>
      <c r="D9354" s="7" t="str">
        <f>IF('Payments Export'!I9358="","",'Payments Export'!I9358)</f>
        <v/>
      </c>
      <c r="E9354" s="7" t="str">
        <f t="shared" si="292"/>
        <v/>
      </c>
      <c r="F9354" s="7" t="str">
        <f>IF('Payments Export'!A9358="","",'Payments Export'!N9358)</f>
        <v/>
      </c>
      <c r="G9354" s="7" t="str">
        <f>IF('Payments Export'!A9358="","",'Payments Export'!O9358)</f>
        <v/>
      </c>
      <c r="H9354" s="7" t="str">
        <f>IF('Payments Export'!B9358="","",G9354-F9354)</f>
        <v/>
      </c>
      <c r="I9354" s="3" t="str">
        <f>IF(C9354&lt;&gt;"",_xlfn.XLOOKUP(IFERROR(VALUE(C9354),C9354),'Items database'!A:A,'Items database'!B:B),(_xlfn.XLOOKUP(LEFT(E9354,3),Services,Services,"")))</f>
        <v/>
      </c>
      <c r="J9354" s="3" t="str">
        <f t="shared" si="293"/>
        <v/>
      </c>
    </row>
    <row r="9355" spans="1:10" x14ac:dyDescent="0.35">
      <c r="A9355" s="7" t="str">
        <f>IF('Payments Export'!A9359="","",'Payments Export'!A9359)</f>
        <v/>
      </c>
      <c r="B9355" s="7" t="str">
        <f>IF('Payments Export'!A9359="","",'Payments Export'!B9359)</f>
        <v/>
      </c>
      <c r="C9355" s="7" t="str">
        <f>IF(IFERROR(VALUE('Payments Export'!H9359),'Payments Export'!H9359)&lt;&gt;0,IFERROR(VALUE('Payments Export'!H9359),'Payments Export'!H9359),"")</f>
        <v/>
      </c>
      <c r="D9355" s="7" t="str">
        <f>IF('Payments Export'!I9359="","",'Payments Export'!I9359)</f>
        <v/>
      </c>
      <c r="E9355" s="7" t="str">
        <f t="shared" si="292"/>
        <v/>
      </c>
      <c r="F9355" s="7" t="str">
        <f>IF('Payments Export'!A9359="","",'Payments Export'!N9359)</f>
        <v/>
      </c>
      <c r="G9355" s="7" t="str">
        <f>IF('Payments Export'!A9359="","",'Payments Export'!O9359)</f>
        <v/>
      </c>
      <c r="H9355" s="7" t="str">
        <f>IF('Payments Export'!B9359="","",G9355-F9355)</f>
        <v/>
      </c>
      <c r="I9355" s="3" t="str">
        <f>IF(C9355&lt;&gt;"",_xlfn.XLOOKUP(IFERROR(VALUE(C9355),C9355),'Items database'!A:A,'Items database'!B:B),(_xlfn.XLOOKUP(LEFT(E9355,3),Services,Services,"")))</f>
        <v/>
      </c>
      <c r="J9355" s="3" t="str">
        <f t="shared" si="293"/>
        <v/>
      </c>
    </row>
    <row r="9356" spans="1:10" x14ac:dyDescent="0.35">
      <c r="A9356" s="7" t="str">
        <f>IF('Payments Export'!A9360="","",'Payments Export'!A9360)</f>
        <v/>
      </c>
      <c r="B9356" s="7" t="str">
        <f>IF('Payments Export'!A9360="","",'Payments Export'!B9360)</f>
        <v/>
      </c>
      <c r="C9356" s="7" t="str">
        <f>IF(IFERROR(VALUE('Payments Export'!H9360),'Payments Export'!H9360)&lt;&gt;0,IFERROR(VALUE('Payments Export'!H9360),'Payments Export'!H9360),"")</f>
        <v/>
      </c>
      <c r="D9356" s="7" t="str">
        <f>IF('Payments Export'!I9360="","",'Payments Export'!I9360)</f>
        <v/>
      </c>
      <c r="E9356" s="7" t="str">
        <f t="shared" si="292"/>
        <v/>
      </c>
      <c r="F9356" s="7" t="str">
        <f>IF('Payments Export'!A9360="","",'Payments Export'!N9360)</f>
        <v/>
      </c>
      <c r="G9356" s="7" t="str">
        <f>IF('Payments Export'!A9360="","",'Payments Export'!O9360)</f>
        <v/>
      </c>
      <c r="H9356" s="7" t="str">
        <f>IF('Payments Export'!B9360="","",G9356-F9356)</f>
        <v/>
      </c>
      <c r="I9356" s="3" t="str">
        <f>IF(C9356&lt;&gt;"",_xlfn.XLOOKUP(IFERROR(VALUE(C9356),C9356),'Items database'!A:A,'Items database'!B:B),(_xlfn.XLOOKUP(LEFT(E9356,3),Services,Services,"")))</f>
        <v/>
      </c>
      <c r="J9356" s="3" t="str">
        <f t="shared" si="293"/>
        <v/>
      </c>
    </row>
    <row r="9357" spans="1:10" x14ac:dyDescent="0.35">
      <c r="A9357" s="7" t="str">
        <f>IF('Payments Export'!A9361="","",'Payments Export'!A9361)</f>
        <v/>
      </c>
      <c r="B9357" s="7" t="str">
        <f>IF('Payments Export'!A9361="","",'Payments Export'!B9361)</f>
        <v/>
      </c>
      <c r="C9357" s="7" t="str">
        <f>IF(IFERROR(VALUE('Payments Export'!H9361),'Payments Export'!H9361)&lt;&gt;0,IFERROR(VALUE('Payments Export'!H9361),'Payments Export'!H9361),"")</f>
        <v/>
      </c>
      <c r="D9357" s="7" t="str">
        <f>IF('Payments Export'!I9361="","",'Payments Export'!I9361)</f>
        <v/>
      </c>
      <c r="E9357" s="7" t="str">
        <f t="shared" si="292"/>
        <v/>
      </c>
      <c r="F9357" s="7" t="str">
        <f>IF('Payments Export'!A9361="","",'Payments Export'!N9361)</f>
        <v/>
      </c>
      <c r="G9357" s="7" t="str">
        <f>IF('Payments Export'!A9361="","",'Payments Export'!O9361)</f>
        <v/>
      </c>
      <c r="H9357" s="7" t="str">
        <f>IF('Payments Export'!B9361="","",G9357-F9357)</f>
        <v/>
      </c>
      <c r="I9357" s="3" t="str">
        <f>IF(C9357&lt;&gt;"",_xlfn.XLOOKUP(IFERROR(VALUE(C9357),C9357),'Items database'!A:A,'Items database'!B:B),(_xlfn.XLOOKUP(LEFT(E9357,3),Services,Services,"")))</f>
        <v/>
      </c>
      <c r="J9357" s="3" t="str">
        <f t="shared" si="293"/>
        <v/>
      </c>
    </row>
    <row r="9358" spans="1:10" x14ac:dyDescent="0.35">
      <c r="A9358" s="7" t="str">
        <f>IF('Payments Export'!A9362="","",'Payments Export'!A9362)</f>
        <v/>
      </c>
      <c r="B9358" s="7" t="str">
        <f>IF('Payments Export'!A9362="","",'Payments Export'!B9362)</f>
        <v/>
      </c>
      <c r="C9358" s="7" t="str">
        <f>IF(IFERROR(VALUE('Payments Export'!H9362),'Payments Export'!H9362)&lt;&gt;0,IFERROR(VALUE('Payments Export'!H9362),'Payments Export'!H9362),"")</f>
        <v/>
      </c>
      <c r="D9358" s="7" t="str">
        <f>IF('Payments Export'!I9362="","",'Payments Export'!I9362)</f>
        <v/>
      </c>
      <c r="E9358" s="7" t="str">
        <f t="shared" si="292"/>
        <v/>
      </c>
      <c r="F9358" s="7" t="str">
        <f>IF('Payments Export'!A9362="","",'Payments Export'!N9362)</f>
        <v/>
      </c>
      <c r="G9358" s="7" t="str">
        <f>IF('Payments Export'!A9362="","",'Payments Export'!O9362)</f>
        <v/>
      </c>
      <c r="H9358" s="7" t="str">
        <f>IF('Payments Export'!B9362="","",G9358-F9358)</f>
        <v/>
      </c>
      <c r="I9358" s="3" t="str">
        <f>IF(C9358&lt;&gt;"",_xlfn.XLOOKUP(IFERROR(VALUE(C9358),C9358),'Items database'!A:A,'Items database'!B:B),(_xlfn.XLOOKUP(LEFT(E9358,3),Services,Services,"")))</f>
        <v/>
      </c>
      <c r="J9358" s="3" t="str">
        <f t="shared" si="293"/>
        <v/>
      </c>
    </row>
    <row r="9359" spans="1:10" x14ac:dyDescent="0.35">
      <c r="A9359" s="7" t="str">
        <f>IF('Payments Export'!A9363="","",'Payments Export'!A9363)</f>
        <v/>
      </c>
      <c r="B9359" s="7" t="str">
        <f>IF('Payments Export'!A9363="","",'Payments Export'!B9363)</f>
        <v/>
      </c>
      <c r="C9359" s="7" t="str">
        <f>IF(IFERROR(VALUE('Payments Export'!H9363),'Payments Export'!H9363)&lt;&gt;0,IFERROR(VALUE('Payments Export'!H9363),'Payments Export'!H9363),"")</f>
        <v/>
      </c>
      <c r="D9359" s="7" t="str">
        <f>IF('Payments Export'!I9363="","",'Payments Export'!I9363)</f>
        <v/>
      </c>
      <c r="E9359" s="7" t="str">
        <f t="shared" si="292"/>
        <v/>
      </c>
      <c r="F9359" s="7" t="str">
        <f>IF('Payments Export'!A9363="","",'Payments Export'!N9363)</f>
        <v/>
      </c>
      <c r="G9359" s="7" t="str">
        <f>IF('Payments Export'!A9363="","",'Payments Export'!O9363)</f>
        <v/>
      </c>
      <c r="H9359" s="7" t="str">
        <f>IF('Payments Export'!B9363="","",G9359-F9359)</f>
        <v/>
      </c>
      <c r="I9359" s="3" t="str">
        <f>IF(C9359&lt;&gt;"",_xlfn.XLOOKUP(IFERROR(VALUE(C9359),C9359),'Items database'!A:A,'Items database'!B:B),(_xlfn.XLOOKUP(LEFT(E9359,3),Services,Services,"")))</f>
        <v/>
      </c>
      <c r="J9359" s="3" t="str">
        <f t="shared" si="293"/>
        <v/>
      </c>
    </row>
    <row r="9360" spans="1:10" x14ac:dyDescent="0.35">
      <c r="A9360" s="7" t="str">
        <f>IF('Payments Export'!A9364="","",'Payments Export'!A9364)</f>
        <v/>
      </c>
      <c r="B9360" s="7" t="str">
        <f>IF('Payments Export'!A9364="","",'Payments Export'!B9364)</f>
        <v/>
      </c>
      <c r="C9360" s="7" t="str">
        <f>IF(IFERROR(VALUE('Payments Export'!H9364),'Payments Export'!H9364)&lt;&gt;0,IFERROR(VALUE('Payments Export'!H9364),'Payments Export'!H9364),"")</f>
        <v/>
      </c>
      <c r="D9360" s="7" t="str">
        <f>IF('Payments Export'!I9364="","",'Payments Export'!I9364)</f>
        <v/>
      </c>
      <c r="E9360" s="7" t="str">
        <f t="shared" si="292"/>
        <v/>
      </c>
      <c r="F9360" s="7" t="str">
        <f>IF('Payments Export'!A9364="","",'Payments Export'!N9364)</f>
        <v/>
      </c>
      <c r="G9360" s="7" t="str">
        <f>IF('Payments Export'!A9364="","",'Payments Export'!O9364)</f>
        <v/>
      </c>
      <c r="H9360" s="7" t="str">
        <f>IF('Payments Export'!B9364="","",G9360-F9360)</f>
        <v/>
      </c>
      <c r="I9360" s="3" t="str">
        <f>IF(C9360&lt;&gt;"",_xlfn.XLOOKUP(IFERROR(VALUE(C9360),C9360),'Items database'!A:A,'Items database'!B:B),(_xlfn.XLOOKUP(LEFT(E9360,3),Services,Services,"")))</f>
        <v/>
      </c>
      <c r="J9360" s="3" t="str">
        <f t="shared" si="293"/>
        <v/>
      </c>
    </row>
    <row r="9361" spans="1:10" x14ac:dyDescent="0.35">
      <c r="A9361" s="7" t="str">
        <f>IF('Payments Export'!A9365="","",'Payments Export'!A9365)</f>
        <v/>
      </c>
      <c r="B9361" s="7" t="str">
        <f>IF('Payments Export'!A9365="","",'Payments Export'!B9365)</f>
        <v/>
      </c>
      <c r="C9361" s="7" t="str">
        <f>IF(IFERROR(VALUE('Payments Export'!H9365),'Payments Export'!H9365)&lt;&gt;0,IFERROR(VALUE('Payments Export'!H9365),'Payments Export'!H9365),"")</f>
        <v/>
      </c>
      <c r="D9361" s="7" t="str">
        <f>IF('Payments Export'!I9365="","",'Payments Export'!I9365)</f>
        <v/>
      </c>
      <c r="E9361" s="7" t="str">
        <f t="shared" si="292"/>
        <v/>
      </c>
      <c r="F9361" s="7" t="str">
        <f>IF('Payments Export'!A9365="","",'Payments Export'!N9365)</f>
        <v/>
      </c>
      <c r="G9361" s="7" t="str">
        <f>IF('Payments Export'!A9365="","",'Payments Export'!O9365)</f>
        <v/>
      </c>
      <c r="H9361" s="7" t="str">
        <f>IF('Payments Export'!B9365="","",G9361-F9361)</f>
        <v/>
      </c>
      <c r="I9361" s="3" t="str">
        <f>IF(C9361&lt;&gt;"",_xlfn.XLOOKUP(IFERROR(VALUE(C9361),C9361),'Items database'!A:A,'Items database'!B:B),(_xlfn.XLOOKUP(LEFT(E9361,3),Services,Services,"")))</f>
        <v/>
      </c>
      <c r="J9361" s="3" t="str">
        <f t="shared" si="293"/>
        <v/>
      </c>
    </row>
    <row r="9362" spans="1:10" x14ac:dyDescent="0.35">
      <c r="A9362" s="7" t="str">
        <f>IF('Payments Export'!A9366="","",'Payments Export'!A9366)</f>
        <v/>
      </c>
      <c r="B9362" s="7" t="str">
        <f>IF('Payments Export'!A9366="","",'Payments Export'!B9366)</f>
        <v/>
      </c>
      <c r="C9362" s="7" t="str">
        <f>IF(IFERROR(VALUE('Payments Export'!H9366),'Payments Export'!H9366)&lt;&gt;0,IFERROR(VALUE('Payments Export'!H9366),'Payments Export'!H9366),"")</f>
        <v/>
      </c>
      <c r="D9362" s="7" t="str">
        <f>IF('Payments Export'!I9366="","",'Payments Export'!I9366)</f>
        <v/>
      </c>
      <c r="E9362" s="7" t="str">
        <f t="shared" si="292"/>
        <v/>
      </c>
      <c r="F9362" s="7" t="str">
        <f>IF('Payments Export'!A9366="","",'Payments Export'!N9366)</f>
        <v/>
      </c>
      <c r="G9362" s="7" t="str">
        <f>IF('Payments Export'!A9366="","",'Payments Export'!O9366)</f>
        <v/>
      </c>
      <c r="H9362" s="7" t="str">
        <f>IF('Payments Export'!B9366="","",G9362-F9362)</f>
        <v/>
      </c>
      <c r="I9362" s="3" t="str">
        <f>IF(C9362&lt;&gt;"",_xlfn.XLOOKUP(IFERROR(VALUE(C9362),C9362),'Items database'!A:A,'Items database'!B:B),(_xlfn.XLOOKUP(LEFT(E9362,3),Services,Services,"")))</f>
        <v/>
      </c>
      <c r="J9362" s="3" t="str">
        <f t="shared" si="293"/>
        <v/>
      </c>
    </row>
    <row r="9363" spans="1:10" x14ac:dyDescent="0.35">
      <c r="A9363" s="7" t="str">
        <f>IF('Payments Export'!A9367="","",'Payments Export'!A9367)</f>
        <v/>
      </c>
      <c r="B9363" s="7" t="str">
        <f>IF('Payments Export'!A9367="","",'Payments Export'!B9367)</f>
        <v/>
      </c>
      <c r="C9363" s="7" t="str">
        <f>IF(IFERROR(VALUE('Payments Export'!H9367),'Payments Export'!H9367)&lt;&gt;0,IFERROR(VALUE('Payments Export'!H9367),'Payments Export'!H9367),"")</f>
        <v/>
      </c>
      <c r="D9363" s="7" t="str">
        <f>IF('Payments Export'!I9367="","",'Payments Export'!I9367)</f>
        <v/>
      </c>
      <c r="E9363" s="7" t="str">
        <f t="shared" si="292"/>
        <v/>
      </c>
      <c r="F9363" s="7" t="str">
        <f>IF('Payments Export'!A9367="","",'Payments Export'!N9367)</f>
        <v/>
      </c>
      <c r="G9363" s="7" t="str">
        <f>IF('Payments Export'!A9367="","",'Payments Export'!O9367)</f>
        <v/>
      </c>
      <c r="H9363" s="7" t="str">
        <f>IF('Payments Export'!B9367="","",G9363-F9363)</f>
        <v/>
      </c>
      <c r="I9363" s="3" t="str">
        <f>IF(C9363&lt;&gt;"",_xlfn.XLOOKUP(IFERROR(VALUE(C9363),C9363),'Items database'!A:A,'Items database'!B:B),(_xlfn.XLOOKUP(LEFT(E9363,3),Services,Services,"")))</f>
        <v/>
      </c>
      <c r="J9363" s="3" t="str">
        <f t="shared" si="293"/>
        <v/>
      </c>
    </row>
    <row r="9364" spans="1:10" x14ac:dyDescent="0.35">
      <c r="A9364" s="7" t="str">
        <f>IF('Payments Export'!A9368="","",'Payments Export'!A9368)</f>
        <v/>
      </c>
      <c r="B9364" s="7" t="str">
        <f>IF('Payments Export'!A9368="","",'Payments Export'!B9368)</f>
        <v/>
      </c>
      <c r="C9364" s="7" t="str">
        <f>IF(IFERROR(VALUE('Payments Export'!H9368),'Payments Export'!H9368)&lt;&gt;0,IFERROR(VALUE('Payments Export'!H9368),'Payments Export'!H9368),"")</f>
        <v/>
      </c>
      <c r="D9364" s="7" t="str">
        <f>IF('Payments Export'!I9368="","",'Payments Export'!I9368)</f>
        <v/>
      </c>
      <c r="E9364" s="7" t="str">
        <f t="shared" si="292"/>
        <v/>
      </c>
      <c r="F9364" s="7" t="str">
        <f>IF('Payments Export'!A9368="","",'Payments Export'!N9368)</f>
        <v/>
      </c>
      <c r="G9364" s="7" t="str">
        <f>IF('Payments Export'!A9368="","",'Payments Export'!O9368)</f>
        <v/>
      </c>
      <c r="H9364" s="7" t="str">
        <f>IF('Payments Export'!B9368="","",G9364-F9364)</f>
        <v/>
      </c>
      <c r="I9364" s="3" t="str">
        <f>IF(C9364&lt;&gt;"",_xlfn.XLOOKUP(IFERROR(VALUE(C9364),C9364),'Items database'!A:A,'Items database'!B:B),(_xlfn.XLOOKUP(LEFT(E9364,3),Services,Services,"")))</f>
        <v/>
      </c>
      <c r="J9364" s="3" t="str">
        <f t="shared" si="293"/>
        <v/>
      </c>
    </row>
    <row r="9365" spans="1:10" x14ac:dyDescent="0.35">
      <c r="A9365" s="7" t="str">
        <f>IF('Payments Export'!A9369="","",'Payments Export'!A9369)</f>
        <v/>
      </c>
      <c r="B9365" s="7" t="str">
        <f>IF('Payments Export'!A9369="","",'Payments Export'!B9369)</f>
        <v/>
      </c>
      <c r="C9365" s="7" t="str">
        <f>IF(IFERROR(VALUE('Payments Export'!H9369),'Payments Export'!H9369)&lt;&gt;0,IFERROR(VALUE('Payments Export'!H9369),'Payments Export'!H9369),"")</f>
        <v/>
      </c>
      <c r="D9365" s="7" t="str">
        <f>IF('Payments Export'!I9369="","",'Payments Export'!I9369)</f>
        <v/>
      </c>
      <c r="E9365" s="7" t="str">
        <f t="shared" si="292"/>
        <v/>
      </c>
      <c r="F9365" s="7" t="str">
        <f>IF('Payments Export'!A9369="","",'Payments Export'!N9369)</f>
        <v/>
      </c>
      <c r="G9365" s="7" t="str">
        <f>IF('Payments Export'!A9369="","",'Payments Export'!O9369)</f>
        <v/>
      </c>
      <c r="H9365" s="7" t="str">
        <f>IF('Payments Export'!B9369="","",G9365-F9365)</f>
        <v/>
      </c>
      <c r="I9365" s="3" t="str">
        <f>IF(C9365&lt;&gt;"",_xlfn.XLOOKUP(IFERROR(VALUE(C9365),C9365),'Items database'!A:A,'Items database'!B:B),(_xlfn.XLOOKUP(LEFT(E9365,3),Services,Services,"")))</f>
        <v/>
      </c>
      <c r="J9365" s="3" t="str">
        <f t="shared" si="293"/>
        <v/>
      </c>
    </row>
    <row r="9366" spans="1:10" x14ac:dyDescent="0.35">
      <c r="A9366" s="7" t="str">
        <f>IF('Payments Export'!A9370="","",'Payments Export'!A9370)</f>
        <v/>
      </c>
      <c r="B9366" s="7" t="str">
        <f>IF('Payments Export'!A9370="","",'Payments Export'!B9370)</f>
        <v/>
      </c>
      <c r="C9366" s="7" t="str">
        <f>IF(IFERROR(VALUE('Payments Export'!H9370),'Payments Export'!H9370)&lt;&gt;0,IFERROR(VALUE('Payments Export'!H9370),'Payments Export'!H9370),"")</f>
        <v/>
      </c>
      <c r="D9366" s="7" t="str">
        <f>IF('Payments Export'!I9370="","",'Payments Export'!I9370)</f>
        <v/>
      </c>
      <c r="E9366" s="7" t="str">
        <f t="shared" si="292"/>
        <v/>
      </c>
      <c r="F9366" s="7" t="str">
        <f>IF('Payments Export'!A9370="","",'Payments Export'!N9370)</f>
        <v/>
      </c>
      <c r="G9366" s="7" t="str">
        <f>IF('Payments Export'!A9370="","",'Payments Export'!O9370)</f>
        <v/>
      </c>
      <c r="H9366" s="7" t="str">
        <f>IF('Payments Export'!B9370="","",G9366-F9366)</f>
        <v/>
      </c>
      <c r="I9366" s="3" t="str">
        <f>IF(C9366&lt;&gt;"",_xlfn.XLOOKUP(IFERROR(VALUE(C9366),C9366),'Items database'!A:A,'Items database'!B:B),(_xlfn.XLOOKUP(LEFT(E9366,3),Services,Services,"")))</f>
        <v/>
      </c>
      <c r="J9366" s="3" t="str">
        <f t="shared" si="293"/>
        <v/>
      </c>
    </row>
    <row r="9367" spans="1:10" x14ac:dyDescent="0.35">
      <c r="A9367" s="7" t="str">
        <f>IF('Payments Export'!A9371="","",'Payments Export'!A9371)</f>
        <v/>
      </c>
      <c r="B9367" s="7" t="str">
        <f>IF('Payments Export'!A9371="","",'Payments Export'!B9371)</f>
        <v/>
      </c>
      <c r="C9367" s="7" t="str">
        <f>IF(IFERROR(VALUE('Payments Export'!H9371),'Payments Export'!H9371)&lt;&gt;0,IFERROR(VALUE('Payments Export'!H9371),'Payments Export'!H9371),"")</f>
        <v/>
      </c>
      <c r="D9367" s="7" t="str">
        <f>IF('Payments Export'!I9371="","",'Payments Export'!I9371)</f>
        <v/>
      </c>
      <c r="E9367" s="7" t="str">
        <f t="shared" si="292"/>
        <v/>
      </c>
      <c r="F9367" s="7" t="str">
        <f>IF('Payments Export'!A9371="","",'Payments Export'!N9371)</f>
        <v/>
      </c>
      <c r="G9367" s="7" t="str">
        <f>IF('Payments Export'!A9371="","",'Payments Export'!O9371)</f>
        <v/>
      </c>
      <c r="H9367" s="7" t="str">
        <f>IF('Payments Export'!B9371="","",G9367-F9367)</f>
        <v/>
      </c>
      <c r="I9367" s="3" t="str">
        <f>IF(C9367&lt;&gt;"",_xlfn.XLOOKUP(IFERROR(VALUE(C9367),C9367),'Items database'!A:A,'Items database'!B:B),(_xlfn.XLOOKUP(LEFT(E9367,3),Services,Services,"")))</f>
        <v/>
      </c>
      <c r="J9367" s="3" t="str">
        <f t="shared" si="293"/>
        <v/>
      </c>
    </row>
    <row r="9368" spans="1:10" x14ac:dyDescent="0.35">
      <c r="A9368" s="7" t="str">
        <f>IF('Payments Export'!A9372="","",'Payments Export'!A9372)</f>
        <v/>
      </c>
      <c r="B9368" s="7" t="str">
        <f>IF('Payments Export'!A9372="","",'Payments Export'!B9372)</f>
        <v/>
      </c>
      <c r="C9368" s="7" t="str">
        <f>IF(IFERROR(VALUE('Payments Export'!H9372),'Payments Export'!H9372)&lt;&gt;0,IFERROR(VALUE('Payments Export'!H9372),'Payments Export'!H9372),"")</f>
        <v/>
      </c>
      <c r="D9368" s="7" t="str">
        <f>IF('Payments Export'!I9372="","",'Payments Export'!I9372)</f>
        <v/>
      </c>
      <c r="E9368" s="7" t="str">
        <f t="shared" si="292"/>
        <v/>
      </c>
      <c r="F9368" s="7" t="str">
        <f>IF('Payments Export'!A9372="","",'Payments Export'!N9372)</f>
        <v/>
      </c>
      <c r="G9368" s="7" t="str">
        <f>IF('Payments Export'!A9372="","",'Payments Export'!O9372)</f>
        <v/>
      </c>
      <c r="H9368" s="7" t="str">
        <f>IF('Payments Export'!B9372="","",G9368-F9368)</f>
        <v/>
      </c>
      <c r="I9368" s="3" t="str">
        <f>IF(C9368&lt;&gt;"",_xlfn.XLOOKUP(IFERROR(VALUE(C9368),C9368),'Items database'!A:A,'Items database'!B:B),(_xlfn.XLOOKUP(LEFT(E9368,3),Services,Services,"")))</f>
        <v/>
      </c>
      <c r="J9368" s="3" t="str">
        <f t="shared" si="293"/>
        <v/>
      </c>
    </row>
    <row r="9369" spans="1:10" x14ac:dyDescent="0.35">
      <c r="A9369" s="7" t="str">
        <f>IF('Payments Export'!A9373="","",'Payments Export'!A9373)</f>
        <v/>
      </c>
      <c r="B9369" s="7" t="str">
        <f>IF('Payments Export'!A9373="","",'Payments Export'!B9373)</f>
        <v/>
      </c>
      <c r="C9369" s="7" t="str">
        <f>IF(IFERROR(VALUE('Payments Export'!H9373),'Payments Export'!H9373)&lt;&gt;0,IFERROR(VALUE('Payments Export'!H9373),'Payments Export'!H9373),"")</f>
        <v/>
      </c>
      <c r="D9369" s="7" t="str">
        <f>IF('Payments Export'!I9373="","",'Payments Export'!I9373)</f>
        <v/>
      </c>
      <c r="E9369" s="7" t="str">
        <f t="shared" si="292"/>
        <v/>
      </c>
      <c r="F9369" s="7" t="str">
        <f>IF('Payments Export'!A9373="","",'Payments Export'!N9373)</f>
        <v/>
      </c>
      <c r="G9369" s="7" t="str">
        <f>IF('Payments Export'!A9373="","",'Payments Export'!O9373)</f>
        <v/>
      </c>
      <c r="H9369" s="7" t="str">
        <f>IF('Payments Export'!B9373="","",G9369-F9369)</f>
        <v/>
      </c>
      <c r="I9369" s="3" t="str">
        <f>IF(C9369&lt;&gt;"",_xlfn.XLOOKUP(IFERROR(VALUE(C9369),C9369),'Items database'!A:A,'Items database'!B:B),(_xlfn.XLOOKUP(LEFT(E9369,3),Services,Services,"")))</f>
        <v/>
      </c>
      <c r="J9369" s="3" t="str">
        <f t="shared" si="293"/>
        <v/>
      </c>
    </row>
    <row r="9370" spans="1:10" x14ac:dyDescent="0.35">
      <c r="A9370" s="7" t="str">
        <f>IF('Payments Export'!A9374="","",'Payments Export'!A9374)</f>
        <v/>
      </c>
      <c r="B9370" s="7" t="str">
        <f>IF('Payments Export'!A9374="","",'Payments Export'!B9374)</f>
        <v/>
      </c>
      <c r="C9370" s="7" t="str">
        <f>IF(IFERROR(VALUE('Payments Export'!H9374),'Payments Export'!H9374)&lt;&gt;0,IFERROR(VALUE('Payments Export'!H9374),'Payments Export'!H9374),"")</f>
        <v/>
      </c>
      <c r="D9370" s="7" t="str">
        <f>IF('Payments Export'!I9374="","",'Payments Export'!I9374)</f>
        <v/>
      </c>
      <c r="E9370" s="7" t="str">
        <f t="shared" si="292"/>
        <v/>
      </c>
      <c r="F9370" s="7" t="str">
        <f>IF('Payments Export'!A9374="","",'Payments Export'!N9374)</f>
        <v/>
      </c>
      <c r="G9370" s="7" t="str">
        <f>IF('Payments Export'!A9374="","",'Payments Export'!O9374)</f>
        <v/>
      </c>
      <c r="H9370" s="7" t="str">
        <f>IF('Payments Export'!B9374="","",G9370-F9370)</f>
        <v/>
      </c>
      <c r="I9370" s="3" t="str">
        <f>IF(C9370&lt;&gt;"",_xlfn.XLOOKUP(IFERROR(VALUE(C9370),C9370),'Items database'!A:A,'Items database'!B:B),(_xlfn.XLOOKUP(LEFT(E9370,3),Services,Services,"")))</f>
        <v/>
      </c>
      <c r="J9370" s="3" t="str">
        <f t="shared" si="293"/>
        <v/>
      </c>
    </row>
    <row r="9371" spans="1:10" x14ac:dyDescent="0.35">
      <c r="A9371" s="7" t="str">
        <f>IF('Payments Export'!A9375="","",'Payments Export'!A9375)</f>
        <v/>
      </c>
      <c r="B9371" s="7" t="str">
        <f>IF('Payments Export'!A9375="","",'Payments Export'!B9375)</f>
        <v/>
      </c>
      <c r="C9371" s="7" t="str">
        <f>IF(IFERROR(VALUE('Payments Export'!H9375),'Payments Export'!H9375)&lt;&gt;0,IFERROR(VALUE('Payments Export'!H9375),'Payments Export'!H9375),"")</f>
        <v/>
      </c>
      <c r="D9371" s="7" t="str">
        <f>IF('Payments Export'!I9375="","",'Payments Export'!I9375)</f>
        <v/>
      </c>
      <c r="E9371" s="7" t="str">
        <f t="shared" si="292"/>
        <v/>
      </c>
      <c r="F9371" s="7" t="str">
        <f>IF('Payments Export'!A9375="","",'Payments Export'!N9375)</f>
        <v/>
      </c>
      <c r="G9371" s="7" t="str">
        <f>IF('Payments Export'!A9375="","",'Payments Export'!O9375)</f>
        <v/>
      </c>
      <c r="H9371" s="7" t="str">
        <f>IF('Payments Export'!B9375="","",G9371-F9371)</f>
        <v/>
      </c>
      <c r="I9371" s="3" t="str">
        <f>IF(C9371&lt;&gt;"",_xlfn.XLOOKUP(IFERROR(VALUE(C9371),C9371),'Items database'!A:A,'Items database'!B:B),(_xlfn.XLOOKUP(LEFT(E9371,3),Services,Services,"")))</f>
        <v/>
      </c>
      <c r="J9371" s="3" t="str">
        <f t="shared" si="293"/>
        <v/>
      </c>
    </row>
    <row r="9372" spans="1:10" x14ac:dyDescent="0.35">
      <c r="A9372" s="7" t="str">
        <f>IF('Payments Export'!A9376="","",'Payments Export'!A9376)</f>
        <v/>
      </c>
      <c r="B9372" s="7" t="str">
        <f>IF('Payments Export'!A9376="","",'Payments Export'!B9376)</f>
        <v/>
      </c>
      <c r="C9372" s="7" t="str">
        <f>IF(IFERROR(VALUE('Payments Export'!H9376),'Payments Export'!H9376)&lt;&gt;0,IFERROR(VALUE('Payments Export'!H9376),'Payments Export'!H9376),"")</f>
        <v/>
      </c>
      <c r="D9372" s="7" t="str">
        <f>IF('Payments Export'!I9376="","",'Payments Export'!I9376)</f>
        <v/>
      </c>
      <c r="E9372" s="7" t="str">
        <f t="shared" si="292"/>
        <v/>
      </c>
      <c r="F9372" s="7" t="str">
        <f>IF('Payments Export'!A9376="","",'Payments Export'!N9376)</f>
        <v/>
      </c>
      <c r="G9372" s="7" t="str">
        <f>IF('Payments Export'!A9376="","",'Payments Export'!O9376)</f>
        <v/>
      </c>
      <c r="H9372" s="7" t="str">
        <f>IF('Payments Export'!B9376="","",G9372-F9372)</f>
        <v/>
      </c>
      <c r="I9372" s="3" t="str">
        <f>IF(C9372&lt;&gt;"",_xlfn.XLOOKUP(IFERROR(VALUE(C9372),C9372),'Items database'!A:A,'Items database'!B:B),(_xlfn.XLOOKUP(LEFT(E9372,3),Services,Services,"")))</f>
        <v/>
      </c>
      <c r="J9372" s="3" t="str">
        <f t="shared" si="293"/>
        <v/>
      </c>
    </row>
    <row r="9373" spans="1:10" x14ac:dyDescent="0.35">
      <c r="A9373" s="7" t="str">
        <f>IF('Payments Export'!A9377="","",'Payments Export'!A9377)</f>
        <v/>
      </c>
      <c r="B9373" s="7" t="str">
        <f>IF('Payments Export'!A9377="","",'Payments Export'!B9377)</f>
        <v/>
      </c>
      <c r="C9373" s="7" t="str">
        <f>IF(IFERROR(VALUE('Payments Export'!H9377),'Payments Export'!H9377)&lt;&gt;0,IFERROR(VALUE('Payments Export'!H9377),'Payments Export'!H9377),"")</f>
        <v/>
      </c>
      <c r="D9373" s="7" t="str">
        <f>IF('Payments Export'!I9377="","",'Payments Export'!I9377)</f>
        <v/>
      </c>
      <c r="E9373" s="7" t="str">
        <f t="shared" si="292"/>
        <v/>
      </c>
      <c r="F9373" s="7" t="str">
        <f>IF('Payments Export'!A9377="","",'Payments Export'!N9377)</f>
        <v/>
      </c>
      <c r="G9373" s="7" t="str">
        <f>IF('Payments Export'!A9377="","",'Payments Export'!O9377)</f>
        <v/>
      </c>
      <c r="H9373" s="7" t="str">
        <f>IF('Payments Export'!B9377="","",G9373-F9373)</f>
        <v/>
      </c>
      <c r="I9373" s="3" t="str">
        <f>IF(C9373&lt;&gt;"",_xlfn.XLOOKUP(IFERROR(VALUE(C9373),C9373),'Items database'!A:A,'Items database'!B:B),(_xlfn.XLOOKUP(LEFT(E9373,3),Services,Services,"")))</f>
        <v/>
      </c>
      <c r="J9373" s="3" t="str">
        <f t="shared" si="293"/>
        <v/>
      </c>
    </row>
    <row r="9374" spans="1:10" x14ac:dyDescent="0.35">
      <c r="A9374" s="7" t="str">
        <f>IF('Payments Export'!A9378="","",'Payments Export'!A9378)</f>
        <v/>
      </c>
      <c r="B9374" s="7" t="str">
        <f>IF('Payments Export'!A9378="","",'Payments Export'!B9378)</f>
        <v/>
      </c>
      <c r="C9374" s="7" t="str">
        <f>IF(IFERROR(VALUE('Payments Export'!H9378),'Payments Export'!H9378)&lt;&gt;0,IFERROR(VALUE('Payments Export'!H9378),'Payments Export'!H9378),"")</f>
        <v/>
      </c>
      <c r="D9374" s="7" t="str">
        <f>IF('Payments Export'!I9378="","",'Payments Export'!I9378)</f>
        <v/>
      </c>
      <c r="E9374" s="7" t="str">
        <f t="shared" si="292"/>
        <v/>
      </c>
      <c r="F9374" s="7" t="str">
        <f>IF('Payments Export'!A9378="","",'Payments Export'!N9378)</f>
        <v/>
      </c>
      <c r="G9374" s="7" t="str">
        <f>IF('Payments Export'!A9378="","",'Payments Export'!O9378)</f>
        <v/>
      </c>
      <c r="H9374" s="7" t="str">
        <f>IF('Payments Export'!B9378="","",G9374-F9374)</f>
        <v/>
      </c>
      <c r="I9374" s="3" t="str">
        <f>IF(C9374&lt;&gt;"",_xlfn.XLOOKUP(IFERROR(VALUE(C9374),C9374),'Items database'!A:A,'Items database'!B:B),(_xlfn.XLOOKUP(LEFT(E9374,3),Services,Services,"")))</f>
        <v/>
      </c>
      <c r="J9374" s="3" t="str">
        <f t="shared" si="293"/>
        <v/>
      </c>
    </row>
    <row r="9375" spans="1:10" x14ac:dyDescent="0.35">
      <c r="A9375" s="7" t="str">
        <f>IF('Payments Export'!A9379="","",'Payments Export'!A9379)</f>
        <v/>
      </c>
      <c r="B9375" s="7" t="str">
        <f>IF('Payments Export'!A9379="","",'Payments Export'!B9379)</f>
        <v/>
      </c>
      <c r="C9375" s="7" t="str">
        <f>IF(IFERROR(VALUE('Payments Export'!H9379),'Payments Export'!H9379)&lt;&gt;0,IFERROR(VALUE('Payments Export'!H9379),'Payments Export'!H9379),"")</f>
        <v/>
      </c>
      <c r="D9375" s="7" t="str">
        <f>IF('Payments Export'!I9379="","",'Payments Export'!I9379)</f>
        <v/>
      </c>
      <c r="E9375" s="7" t="str">
        <f t="shared" si="292"/>
        <v/>
      </c>
      <c r="F9375" s="7" t="str">
        <f>IF('Payments Export'!A9379="","",'Payments Export'!N9379)</f>
        <v/>
      </c>
      <c r="G9375" s="7" t="str">
        <f>IF('Payments Export'!A9379="","",'Payments Export'!O9379)</f>
        <v/>
      </c>
      <c r="H9375" s="7" t="str">
        <f>IF('Payments Export'!B9379="","",G9375-F9375)</f>
        <v/>
      </c>
      <c r="I9375" s="3" t="str">
        <f>IF(C9375&lt;&gt;"",_xlfn.XLOOKUP(IFERROR(VALUE(C9375),C9375),'Items database'!A:A,'Items database'!B:B),(_xlfn.XLOOKUP(LEFT(E9375,3),Services,Services,"")))</f>
        <v/>
      </c>
      <c r="J9375" s="3" t="str">
        <f t="shared" si="293"/>
        <v/>
      </c>
    </row>
    <row r="9376" spans="1:10" x14ac:dyDescent="0.35">
      <c r="A9376" s="7" t="str">
        <f>IF('Payments Export'!A9380="","",'Payments Export'!A9380)</f>
        <v/>
      </c>
      <c r="B9376" s="7" t="str">
        <f>IF('Payments Export'!A9380="","",'Payments Export'!B9380)</f>
        <v/>
      </c>
      <c r="C9376" s="7" t="str">
        <f>IF(IFERROR(VALUE('Payments Export'!H9380),'Payments Export'!H9380)&lt;&gt;0,IFERROR(VALUE('Payments Export'!H9380),'Payments Export'!H9380),"")</f>
        <v/>
      </c>
      <c r="D9376" s="7" t="str">
        <f>IF('Payments Export'!I9380="","",'Payments Export'!I9380)</f>
        <v/>
      </c>
      <c r="E9376" s="7" t="str">
        <f t="shared" si="292"/>
        <v/>
      </c>
      <c r="F9376" s="7" t="str">
        <f>IF('Payments Export'!A9380="","",'Payments Export'!N9380)</f>
        <v/>
      </c>
      <c r="G9376" s="7" t="str">
        <f>IF('Payments Export'!A9380="","",'Payments Export'!O9380)</f>
        <v/>
      </c>
      <c r="H9376" s="7" t="str">
        <f>IF('Payments Export'!B9380="","",G9376-F9376)</f>
        <v/>
      </c>
      <c r="I9376" s="3" t="str">
        <f>IF(C9376&lt;&gt;"",_xlfn.XLOOKUP(IFERROR(VALUE(C9376),C9376),'Items database'!A:A,'Items database'!B:B),(_xlfn.XLOOKUP(LEFT(E9376,3),Services,Services,"")))</f>
        <v/>
      </c>
      <c r="J9376" s="3" t="str">
        <f t="shared" si="293"/>
        <v/>
      </c>
    </row>
    <row r="9377" spans="1:10" x14ac:dyDescent="0.35">
      <c r="A9377" s="7" t="str">
        <f>IF('Payments Export'!A9381="","",'Payments Export'!A9381)</f>
        <v/>
      </c>
      <c r="B9377" s="7" t="str">
        <f>IF('Payments Export'!A9381="","",'Payments Export'!B9381)</f>
        <v/>
      </c>
      <c r="C9377" s="7" t="str">
        <f>IF(IFERROR(VALUE('Payments Export'!H9381),'Payments Export'!H9381)&lt;&gt;0,IFERROR(VALUE('Payments Export'!H9381),'Payments Export'!H9381),"")</f>
        <v/>
      </c>
      <c r="D9377" s="7" t="str">
        <f>IF('Payments Export'!I9381="","",'Payments Export'!I9381)</f>
        <v/>
      </c>
      <c r="E9377" s="7" t="str">
        <f t="shared" si="292"/>
        <v/>
      </c>
      <c r="F9377" s="7" t="str">
        <f>IF('Payments Export'!A9381="","",'Payments Export'!N9381)</f>
        <v/>
      </c>
      <c r="G9377" s="7" t="str">
        <f>IF('Payments Export'!A9381="","",'Payments Export'!O9381)</f>
        <v/>
      </c>
      <c r="H9377" s="7" t="str">
        <f>IF('Payments Export'!B9381="","",G9377-F9377)</f>
        <v/>
      </c>
      <c r="I9377" s="3" t="str">
        <f>IF(C9377&lt;&gt;"",_xlfn.XLOOKUP(IFERROR(VALUE(C9377),C9377),'Items database'!A:A,'Items database'!B:B),(_xlfn.XLOOKUP(LEFT(E9377,3),Services,Services,"")))</f>
        <v/>
      </c>
      <c r="J9377" s="3" t="str">
        <f t="shared" si="293"/>
        <v/>
      </c>
    </row>
    <row r="9378" spans="1:10" x14ac:dyDescent="0.35">
      <c r="A9378" s="7" t="str">
        <f>IF('Payments Export'!A9382="","",'Payments Export'!A9382)</f>
        <v/>
      </c>
      <c r="B9378" s="7" t="str">
        <f>IF('Payments Export'!A9382="","",'Payments Export'!B9382)</f>
        <v/>
      </c>
      <c r="C9378" s="7" t="str">
        <f>IF(IFERROR(VALUE('Payments Export'!H9382),'Payments Export'!H9382)&lt;&gt;0,IFERROR(VALUE('Payments Export'!H9382),'Payments Export'!H9382),"")</f>
        <v/>
      </c>
      <c r="D9378" s="7" t="str">
        <f>IF('Payments Export'!I9382="","",'Payments Export'!I9382)</f>
        <v/>
      </c>
      <c r="E9378" s="7" t="str">
        <f t="shared" si="292"/>
        <v/>
      </c>
      <c r="F9378" s="7" t="str">
        <f>IF('Payments Export'!A9382="","",'Payments Export'!N9382)</f>
        <v/>
      </c>
      <c r="G9378" s="7" t="str">
        <f>IF('Payments Export'!A9382="","",'Payments Export'!O9382)</f>
        <v/>
      </c>
      <c r="H9378" s="7" t="str">
        <f>IF('Payments Export'!B9382="","",G9378-F9378)</f>
        <v/>
      </c>
      <c r="I9378" s="3" t="str">
        <f>IF(C9378&lt;&gt;"",_xlfn.XLOOKUP(IFERROR(VALUE(C9378),C9378),'Items database'!A:A,'Items database'!B:B),(_xlfn.XLOOKUP(LEFT(E9378,3),Services,Services,"")))</f>
        <v/>
      </c>
      <c r="J9378" s="3" t="str">
        <f t="shared" si="293"/>
        <v/>
      </c>
    </row>
    <row r="9379" spans="1:10" x14ac:dyDescent="0.35">
      <c r="A9379" s="7" t="str">
        <f>IF('Payments Export'!A9383="","",'Payments Export'!A9383)</f>
        <v/>
      </c>
      <c r="B9379" s="7" t="str">
        <f>IF('Payments Export'!A9383="","",'Payments Export'!B9383)</f>
        <v/>
      </c>
      <c r="C9379" s="7" t="str">
        <f>IF(IFERROR(VALUE('Payments Export'!H9383),'Payments Export'!H9383)&lt;&gt;0,IFERROR(VALUE('Payments Export'!H9383),'Payments Export'!H9383),"")</f>
        <v/>
      </c>
      <c r="D9379" s="7" t="str">
        <f>IF('Payments Export'!I9383="","",'Payments Export'!I9383)</f>
        <v/>
      </c>
      <c r="E9379" s="7" t="str">
        <f t="shared" si="292"/>
        <v/>
      </c>
      <c r="F9379" s="7" t="str">
        <f>IF('Payments Export'!A9383="","",'Payments Export'!N9383)</f>
        <v/>
      </c>
      <c r="G9379" s="7" t="str">
        <f>IF('Payments Export'!A9383="","",'Payments Export'!O9383)</f>
        <v/>
      </c>
      <c r="H9379" s="7" t="str">
        <f>IF('Payments Export'!B9383="","",G9379-F9379)</f>
        <v/>
      </c>
      <c r="I9379" s="3" t="str">
        <f>IF(C9379&lt;&gt;"",_xlfn.XLOOKUP(IFERROR(VALUE(C9379),C9379),'Items database'!A:A,'Items database'!B:B),(_xlfn.XLOOKUP(LEFT(E9379,3),Services,Services,"")))</f>
        <v/>
      </c>
      <c r="J9379" s="3" t="str">
        <f t="shared" si="293"/>
        <v/>
      </c>
    </row>
    <row r="9380" spans="1:10" x14ac:dyDescent="0.35">
      <c r="A9380" s="7" t="str">
        <f>IF('Payments Export'!A9384="","",'Payments Export'!A9384)</f>
        <v/>
      </c>
      <c r="B9380" s="7" t="str">
        <f>IF('Payments Export'!A9384="","",'Payments Export'!B9384)</f>
        <v/>
      </c>
      <c r="C9380" s="7" t="str">
        <f>IF(IFERROR(VALUE('Payments Export'!H9384),'Payments Export'!H9384)&lt;&gt;0,IFERROR(VALUE('Payments Export'!H9384),'Payments Export'!H9384),"")</f>
        <v/>
      </c>
      <c r="D9380" s="7" t="str">
        <f>IF('Payments Export'!I9384="","",'Payments Export'!I9384)</f>
        <v/>
      </c>
      <c r="E9380" s="7" t="str">
        <f t="shared" si="292"/>
        <v/>
      </c>
      <c r="F9380" s="7" t="str">
        <f>IF('Payments Export'!A9384="","",'Payments Export'!N9384)</f>
        <v/>
      </c>
      <c r="G9380" s="7" t="str">
        <f>IF('Payments Export'!A9384="","",'Payments Export'!O9384)</f>
        <v/>
      </c>
      <c r="H9380" s="7" t="str">
        <f>IF('Payments Export'!B9384="","",G9380-F9380)</f>
        <v/>
      </c>
      <c r="I9380" s="3" t="str">
        <f>IF(C9380&lt;&gt;"",_xlfn.XLOOKUP(IFERROR(VALUE(C9380),C9380),'Items database'!A:A,'Items database'!B:B),(_xlfn.XLOOKUP(LEFT(E9380,3),Services,Services,"")))</f>
        <v/>
      </c>
      <c r="J9380" s="3" t="str">
        <f t="shared" si="293"/>
        <v/>
      </c>
    </row>
    <row r="9381" spans="1:10" x14ac:dyDescent="0.35">
      <c r="A9381" s="7" t="str">
        <f>IF('Payments Export'!A9385="","",'Payments Export'!A9385)</f>
        <v/>
      </c>
      <c r="B9381" s="7" t="str">
        <f>IF('Payments Export'!A9385="","",'Payments Export'!B9385)</f>
        <v/>
      </c>
      <c r="C9381" s="7" t="str">
        <f>IF(IFERROR(VALUE('Payments Export'!H9385),'Payments Export'!H9385)&lt;&gt;0,IFERROR(VALUE('Payments Export'!H9385),'Payments Export'!H9385),"")</f>
        <v/>
      </c>
      <c r="D9381" s="7" t="str">
        <f>IF('Payments Export'!I9385="","",'Payments Export'!I9385)</f>
        <v/>
      </c>
      <c r="E9381" s="7" t="str">
        <f t="shared" si="292"/>
        <v/>
      </c>
      <c r="F9381" s="7" t="str">
        <f>IF('Payments Export'!A9385="","",'Payments Export'!N9385)</f>
        <v/>
      </c>
      <c r="G9381" s="7" t="str">
        <f>IF('Payments Export'!A9385="","",'Payments Export'!O9385)</f>
        <v/>
      </c>
      <c r="H9381" s="7" t="str">
        <f>IF('Payments Export'!B9385="","",G9381-F9381)</f>
        <v/>
      </c>
      <c r="I9381" s="3" t="str">
        <f>IF(C9381&lt;&gt;"",_xlfn.XLOOKUP(IFERROR(VALUE(C9381),C9381),'Items database'!A:A,'Items database'!B:B),(_xlfn.XLOOKUP(LEFT(E9381,3),Services,Services,"")))</f>
        <v/>
      </c>
      <c r="J9381" s="3" t="str">
        <f t="shared" si="293"/>
        <v/>
      </c>
    </row>
    <row r="9382" spans="1:10" x14ac:dyDescent="0.35">
      <c r="A9382" s="7" t="str">
        <f>IF('Payments Export'!A9386="","",'Payments Export'!A9386)</f>
        <v/>
      </c>
      <c r="B9382" s="7" t="str">
        <f>IF('Payments Export'!A9386="","",'Payments Export'!B9386)</f>
        <v/>
      </c>
      <c r="C9382" s="7" t="str">
        <f>IF(IFERROR(VALUE('Payments Export'!H9386),'Payments Export'!H9386)&lt;&gt;0,IFERROR(VALUE('Payments Export'!H9386),'Payments Export'!H9386),"")</f>
        <v/>
      </c>
      <c r="D9382" s="7" t="str">
        <f>IF('Payments Export'!I9386="","",'Payments Export'!I9386)</f>
        <v/>
      </c>
      <c r="E9382" s="7" t="str">
        <f t="shared" si="292"/>
        <v/>
      </c>
      <c r="F9382" s="7" t="str">
        <f>IF('Payments Export'!A9386="","",'Payments Export'!N9386)</f>
        <v/>
      </c>
      <c r="G9382" s="7" t="str">
        <f>IF('Payments Export'!A9386="","",'Payments Export'!O9386)</f>
        <v/>
      </c>
      <c r="H9382" s="7" t="str">
        <f>IF('Payments Export'!B9386="","",G9382-F9382)</f>
        <v/>
      </c>
      <c r="I9382" s="3" t="str">
        <f>IF(C9382&lt;&gt;"",_xlfn.XLOOKUP(IFERROR(VALUE(C9382),C9382),'Items database'!A:A,'Items database'!B:B),(_xlfn.XLOOKUP(LEFT(E9382,3),Services,Services,"")))</f>
        <v/>
      </c>
      <c r="J9382" s="3" t="str">
        <f t="shared" si="293"/>
        <v/>
      </c>
    </row>
    <row r="9383" spans="1:10" x14ac:dyDescent="0.35">
      <c r="A9383" s="7" t="str">
        <f>IF('Payments Export'!A9387="","",'Payments Export'!A9387)</f>
        <v/>
      </c>
      <c r="B9383" s="7" t="str">
        <f>IF('Payments Export'!A9387="","",'Payments Export'!B9387)</f>
        <v/>
      </c>
      <c r="C9383" s="7" t="str">
        <f>IF(IFERROR(VALUE('Payments Export'!H9387),'Payments Export'!H9387)&lt;&gt;0,IFERROR(VALUE('Payments Export'!H9387),'Payments Export'!H9387),"")</f>
        <v/>
      </c>
      <c r="D9383" s="7" t="str">
        <f>IF('Payments Export'!I9387="","",'Payments Export'!I9387)</f>
        <v/>
      </c>
      <c r="E9383" s="7" t="str">
        <f t="shared" si="292"/>
        <v/>
      </c>
      <c r="F9383" s="7" t="str">
        <f>IF('Payments Export'!A9387="","",'Payments Export'!N9387)</f>
        <v/>
      </c>
      <c r="G9383" s="7" t="str">
        <f>IF('Payments Export'!A9387="","",'Payments Export'!O9387)</f>
        <v/>
      </c>
      <c r="H9383" s="7" t="str">
        <f>IF('Payments Export'!B9387="","",G9383-F9383)</f>
        <v/>
      </c>
      <c r="I9383" s="3" t="str">
        <f>IF(C9383&lt;&gt;"",_xlfn.XLOOKUP(IFERROR(VALUE(C9383),C9383),'Items database'!A:A,'Items database'!B:B),(_xlfn.XLOOKUP(LEFT(E9383,3),Services,Services,"")))</f>
        <v/>
      </c>
      <c r="J9383" s="3" t="str">
        <f t="shared" si="293"/>
        <v/>
      </c>
    </row>
    <row r="9384" spans="1:10" x14ac:dyDescent="0.35">
      <c r="A9384" s="7" t="str">
        <f>IF('Payments Export'!A9388="","",'Payments Export'!A9388)</f>
        <v/>
      </c>
      <c r="B9384" s="7" t="str">
        <f>IF('Payments Export'!A9388="","",'Payments Export'!B9388)</f>
        <v/>
      </c>
      <c r="C9384" s="7" t="str">
        <f>IF(IFERROR(VALUE('Payments Export'!H9388),'Payments Export'!H9388)&lt;&gt;0,IFERROR(VALUE('Payments Export'!H9388),'Payments Export'!H9388),"")</f>
        <v/>
      </c>
      <c r="D9384" s="7" t="str">
        <f>IF('Payments Export'!I9388="","",'Payments Export'!I9388)</f>
        <v/>
      </c>
      <c r="E9384" s="7" t="str">
        <f t="shared" si="292"/>
        <v/>
      </c>
      <c r="F9384" s="7" t="str">
        <f>IF('Payments Export'!A9388="","",'Payments Export'!N9388)</f>
        <v/>
      </c>
      <c r="G9384" s="7" t="str">
        <f>IF('Payments Export'!A9388="","",'Payments Export'!O9388)</f>
        <v/>
      </c>
      <c r="H9384" s="7" t="str">
        <f>IF('Payments Export'!B9388="","",G9384-F9384)</f>
        <v/>
      </c>
      <c r="I9384" s="3" t="str">
        <f>IF(C9384&lt;&gt;"",_xlfn.XLOOKUP(IFERROR(VALUE(C9384),C9384),'Items database'!A:A,'Items database'!B:B),(_xlfn.XLOOKUP(LEFT(E9384,3),Services,Services,"")))</f>
        <v/>
      </c>
      <c r="J9384" s="3" t="str">
        <f t="shared" si="293"/>
        <v/>
      </c>
    </row>
    <row r="9385" spans="1:10" x14ac:dyDescent="0.35">
      <c r="A9385" s="7" t="str">
        <f>IF('Payments Export'!A9389="","",'Payments Export'!A9389)</f>
        <v/>
      </c>
      <c r="B9385" s="7" t="str">
        <f>IF('Payments Export'!A9389="","",'Payments Export'!B9389)</f>
        <v/>
      </c>
      <c r="C9385" s="7" t="str">
        <f>IF(IFERROR(VALUE('Payments Export'!H9389),'Payments Export'!H9389)&lt;&gt;0,IFERROR(VALUE('Payments Export'!H9389),'Payments Export'!H9389),"")</f>
        <v/>
      </c>
      <c r="D9385" s="7" t="str">
        <f>IF('Payments Export'!I9389="","",'Payments Export'!I9389)</f>
        <v/>
      </c>
      <c r="E9385" s="7" t="str">
        <f t="shared" si="292"/>
        <v/>
      </c>
      <c r="F9385" s="7" t="str">
        <f>IF('Payments Export'!A9389="","",'Payments Export'!N9389)</f>
        <v/>
      </c>
      <c r="G9385" s="7" t="str">
        <f>IF('Payments Export'!A9389="","",'Payments Export'!O9389)</f>
        <v/>
      </c>
      <c r="H9385" s="7" t="str">
        <f>IF('Payments Export'!B9389="","",G9385-F9385)</f>
        <v/>
      </c>
      <c r="I9385" s="3" t="str">
        <f>IF(C9385&lt;&gt;"",_xlfn.XLOOKUP(IFERROR(VALUE(C9385),C9385),'Items database'!A:A,'Items database'!B:B),(_xlfn.XLOOKUP(LEFT(E9385,3),Services,Services,"")))</f>
        <v/>
      </c>
      <c r="J9385" s="3" t="str">
        <f t="shared" si="293"/>
        <v/>
      </c>
    </row>
    <row r="9386" spans="1:10" x14ac:dyDescent="0.35">
      <c r="A9386" s="7" t="str">
        <f>IF('Payments Export'!A9390="","",'Payments Export'!A9390)</f>
        <v/>
      </c>
      <c r="B9386" s="7" t="str">
        <f>IF('Payments Export'!A9390="","",'Payments Export'!B9390)</f>
        <v/>
      </c>
      <c r="C9386" s="7" t="str">
        <f>IF(IFERROR(VALUE('Payments Export'!H9390),'Payments Export'!H9390)&lt;&gt;0,IFERROR(VALUE('Payments Export'!H9390),'Payments Export'!H9390),"")</f>
        <v/>
      </c>
      <c r="D9386" s="7" t="str">
        <f>IF('Payments Export'!I9390="","",'Payments Export'!I9390)</f>
        <v/>
      </c>
      <c r="E9386" s="7" t="str">
        <f t="shared" si="292"/>
        <v/>
      </c>
      <c r="F9386" s="7" t="str">
        <f>IF('Payments Export'!A9390="","",'Payments Export'!N9390)</f>
        <v/>
      </c>
      <c r="G9386" s="7" t="str">
        <f>IF('Payments Export'!A9390="","",'Payments Export'!O9390)</f>
        <v/>
      </c>
      <c r="H9386" s="7" t="str">
        <f>IF('Payments Export'!B9390="","",G9386-F9386)</f>
        <v/>
      </c>
      <c r="I9386" s="3" t="str">
        <f>IF(C9386&lt;&gt;"",_xlfn.XLOOKUP(IFERROR(VALUE(C9386),C9386),'Items database'!A:A,'Items database'!B:B),(_xlfn.XLOOKUP(LEFT(E9386,3),Services,Services,"")))</f>
        <v/>
      </c>
      <c r="J9386" s="3" t="str">
        <f t="shared" si="293"/>
        <v/>
      </c>
    </row>
    <row r="9387" spans="1:10" x14ac:dyDescent="0.35">
      <c r="A9387" s="7" t="str">
        <f>IF('Payments Export'!A9391="","",'Payments Export'!A9391)</f>
        <v/>
      </c>
      <c r="B9387" s="7" t="str">
        <f>IF('Payments Export'!A9391="","",'Payments Export'!B9391)</f>
        <v/>
      </c>
      <c r="C9387" s="7" t="str">
        <f>IF(IFERROR(VALUE('Payments Export'!H9391),'Payments Export'!H9391)&lt;&gt;0,IFERROR(VALUE('Payments Export'!H9391),'Payments Export'!H9391),"")</f>
        <v/>
      </c>
      <c r="D9387" s="7" t="str">
        <f>IF('Payments Export'!I9391="","",'Payments Export'!I9391)</f>
        <v/>
      </c>
      <c r="E9387" s="7" t="str">
        <f t="shared" si="292"/>
        <v/>
      </c>
      <c r="F9387" s="7" t="str">
        <f>IF('Payments Export'!A9391="","",'Payments Export'!N9391)</f>
        <v/>
      </c>
      <c r="G9387" s="7" t="str">
        <f>IF('Payments Export'!A9391="","",'Payments Export'!O9391)</f>
        <v/>
      </c>
      <c r="H9387" s="7" t="str">
        <f>IF('Payments Export'!B9391="","",G9387-F9387)</f>
        <v/>
      </c>
      <c r="I9387" s="3" t="str">
        <f>IF(C9387&lt;&gt;"",_xlfn.XLOOKUP(IFERROR(VALUE(C9387),C9387),'Items database'!A:A,'Items database'!B:B),(_xlfn.XLOOKUP(LEFT(E9387,3),Services,Services,"")))</f>
        <v/>
      </c>
      <c r="J9387" s="3" t="str">
        <f t="shared" si="293"/>
        <v/>
      </c>
    </row>
    <row r="9388" spans="1:10" x14ac:dyDescent="0.35">
      <c r="A9388" s="7" t="str">
        <f>IF('Payments Export'!A9392="","",'Payments Export'!A9392)</f>
        <v/>
      </c>
      <c r="B9388" s="7" t="str">
        <f>IF('Payments Export'!A9392="","",'Payments Export'!B9392)</f>
        <v/>
      </c>
      <c r="C9388" s="7" t="str">
        <f>IF(IFERROR(VALUE('Payments Export'!H9392),'Payments Export'!H9392)&lt;&gt;0,IFERROR(VALUE('Payments Export'!H9392),'Payments Export'!H9392),"")</f>
        <v/>
      </c>
      <c r="D9388" s="7" t="str">
        <f>IF('Payments Export'!I9392="","",'Payments Export'!I9392)</f>
        <v/>
      </c>
      <c r="E9388" s="7" t="str">
        <f t="shared" si="292"/>
        <v/>
      </c>
      <c r="F9388" s="7" t="str">
        <f>IF('Payments Export'!A9392="","",'Payments Export'!N9392)</f>
        <v/>
      </c>
      <c r="G9388" s="7" t="str">
        <f>IF('Payments Export'!A9392="","",'Payments Export'!O9392)</f>
        <v/>
      </c>
      <c r="H9388" s="7" t="str">
        <f>IF('Payments Export'!B9392="","",G9388-F9388)</f>
        <v/>
      </c>
      <c r="I9388" s="3" t="str">
        <f>IF(C9388&lt;&gt;"",_xlfn.XLOOKUP(IFERROR(VALUE(C9388),C9388),'Items database'!A:A,'Items database'!B:B),(_xlfn.XLOOKUP(LEFT(E9388,3),Services,Services,"")))</f>
        <v/>
      </c>
      <c r="J9388" s="3" t="str">
        <f t="shared" si="293"/>
        <v/>
      </c>
    </row>
    <row r="9389" spans="1:10" x14ac:dyDescent="0.35">
      <c r="A9389" s="7" t="str">
        <f>IF('Payments Export'!A9393="","",'Payments Export'!A9393)</f>
        <v/>
      </c>
      <c r="B9389" s="7" t="str">
        <f>IF('Payments Export'!A9393="","",'Payments Export'!B9393)</f>
        <v/>
      </c>
      <c r="C9389" s="7" t="str">
        <f>IF(IFERROR(VALUE('Payments Export'!H9393),'Payments Export'!H9393)&lt;&gt;0,IFERROR(VALUE('Payments Export'!H9393),'Payments Export'!H9393),"")</f>
        <v/>
      </c>
      <c r="D9389" s="7" t="str">
        <f>IF('Payments Export'!I9393="","",'Payments Export'!I9393)</f>
        <v/>
      </c>
      <c r="E9389" s="7" t="str">
        <f t="shared" si="292"/>
        <v/>
      </c>
      <c r="F9389" s="7" t="str">
        <f>IF('Payments Export'!A9393="","",'Payments Export'!N9393)</f>
        <v/>
      </c>
      <c r="G9389" s="7" t="str">
        <f>IF('Payments Export'!A9393="","",'Payments Export'!O9393)</f>
        <v/>
      </c>
      <c r="H9389" s="7" t="str">
        <f>IF('Payments Export'!B9393="","",G9389-F9389)</f>
        <v/>
      </c>
      <c r="I9389" s="3" t="str">
        <f>IF(C9389&lt;&gt;"",_xlfn.XLOOKUP(IFERROR(VALUE(C9389),C9389),'Items database'!A:A,'Items database'!B:B),(_xlfn.XLOOKUP(LEFT(E9389,3),Services,Services,"")))</f>
        <v/>
      </c>
      <c r="J9389" s="3" t="str">
        <f t="shared" si="293"/>
        <v/>
      </c>
    </row>
    <row r="9390" spans="1:10" x14ac:dyDescent="0.35">
      <c r="A9390" s="7" t="str">
        <f>IF('Payments Export'!A9394="","",'Payments Export'!A9394)</f>
        <v/>
      </c>
      <c r="B9390" s="7" t="str">
        <f>IF('Payments Export'!A9394="","",'Payments Export'!B9394)</f>
        <v/>
      </c>
      <c r="C9390" s="7" t="str">
        <f>IF(IFERROR(VALUE('Payments Export'!H9394),'Payments Export'!H9394)&lt;&gt;0,IFERROR(VALUE('Payments Export'!H9394),'Payments Export'!H9394),"")</f>
        <v/>
      </c>
      <c r="D9390" s="7" t="str">
        <f>IF('Payments Export'!I9394="","",'Payments Export'!I9394)</f>
        <v/>
      </c>
      <c r="E9390" s="7" t="str">
        <f t="shared" si="292"/>
        <v/>
      </c>
      <c r="F9390" s="7" t="str">
        <f>IF('Payments Export'!A9394="","",'Payments Export'!N9394)</f>
        <v/>
      </c>
      <c r="G9390" s="7" t="str">
        <f>IF('Payments Export'!A9394="","",'Payments Export'!O9394)</f>
        <v/>
      </c>
      <c r="H9390" s="7" t="str">
        <f>IF('Payments Export'!B9394="","",G9390-F9390)</f>
        <v/>
      </c>
      <c r="I9390" s="3" t="str">
        <f>IF(C9390&lt;&gt;"",_xlfn.XLOOKUP(IFERROR(VALUE(C9390),C9390),'Items database'!A:A,'Items database'!B:B),(_xlfn.XLOOKUP(LEFT(E9390,3),Services,Services,"")))</f>
        <v/>
      </c>
      <c r="J9390" s="3" t="str">
        <f t="shared" si="293"/>
        <v/>
      </c>
    </row>
    <row r="9391" spans="1:10" x14ac:dyDescent="0.35">
      <c r="A9391" s="7" t="str">
        <f>IF('Payments Export'!A9395="","",'Payments Export'!A9395)</f>
        <v/>
      </c>
      <c r="B9391" s="7" t="str">
        <f>IF('Payments Export'!A9395="","",'Payments Export'!B9395)</f>
        <v/>
      </c>
      <c r="C9391" s="7" t="str">
        <f>IF(IFERROR(VALUE('Payments Export'!H9395),'Payments Export'!H9395)&lt;&gt;0,IFERROR(VALUE('Payments Export'!H9395),'Payments Export'!H9395),"")</f>
        <v/>
      </c>
      <c r="D9391" s="7" t="str">
        <f>IF('Payments Export'!I9395="","",'Payments Export'!I9395)</f>
        <v/>
      </c>
      <c r="E9391" s="7" t="str">
        <f t="shared" si="292"/>
        <v/>
      </c>
      <c r="F9391" s="7" t="str">
        <f>IF('Payments Export'!A9395="","",'Payments Export'!N9395)</f>
        <v/>
      </c>
      <c r="G9391" s="7" t="str">
        <f>IF('Payments Export'!A9395="","",'Payments Export'!O9395)</f>
        <v/>
      </c>
      <c r="H9391" s="7" t="str">
        <f>IF('Payments Export'!B9395="","",G9391-F9391)</f>
        <v/>
      </c>
      <c r="I9391" s="3" t="str">
        <f>IF(C9391&lt;&gt;"",_xlfn.XLOOKUP(IFERROR(VALUE(C9391),C9391),'Items database'!A:A,'Items database'!B:B),(_xlfn.XLOOKUP(LEFT(E9391,3),Services,Services,"")))</f>
        <v/>
      </c>
      <c r="J9391" s="3" t="str">
        <f t="shared" si="293"/>
        <v/>
      </c>
    </row>
    <row r="9392" spans="1:10" x14ac:dyDescent="0.35">
      <c r="A9392" s="7" t="str">
        <f>IF('Payments Export'!A9396="","",'Payments Export'!A9396)</f>
        <v/>
      </c>
      <c r="B9392" s="7" t="str">
        <f>IF('Payments Export'!A9396="","",'Payments Export'!B9396)</f>
        <v/>
      </c>
      <c r="C9392" s="7" t="str">
        <f>IF(IFERROR(VALUE('Payments Export'!H9396),'Payments Export'!H9396)&lt;&gt;0,IFERROR(VALUE('Payments Export'!H9396),'Payments Export'!H9396),"")</f>
        <v/>
      </c>
      <c r="D9392" s="7" t="str">
        <f>IF('Payments Export'!I9396="","",'Payments Export'!I9396)</f>
        <v/>
      </c>
      <c r="E9392" s="7" t="str">
        <f t="shared" si="292"/>
        <v/>
      </c>
      <c r="F9392" s="7" t="str">
        <f>IF('Payments Export'!A9396="","",'Payments Export'!N9396)</f>
        <v/>
      </c>
      <c r="G9392" s="7" t="str">
        <f>IF('Payments Export'!A9396="","",'Payments Export'!O9396)</f>
        <v/>
      </c>
      <c r="H9392" s="7" t="str">
        <f>IF('Payments Export'!B9396="","",G9392-F9392)</f>
        <v/>
      </c>
      <c r="I9392" s="3" t="str">
        <f>IF(C9392&lt;&gt;"",_xlfn.XLOOKUP(IFERROR(VALUE(C9392),C9392),'Items database'!A:A,'Items database'!B:B),(_xlfn.XLOOKUP(LEFT(E9392,3),Services,Services,"")))</f>
        <v/>
      </c>
      <c r="J9392" s="3" t="str">
        <f t="shared" si="293"/>
        <v/>
      </c>
    </row>
    <row r="9393" spans="1:10" x14ac:dyDescent="0.35">
      <c r="A9393" s="7" t="str">
        <f>IF('Payments Export'!A9397="","",'Payments Export'!A9397)</f>
        <v/>
      </c>
      <c r="B9393" s="7" t="str">
        <f>IF('Payments Export'!A9397="","",'Payments Export'!B9397)</f>
        <v/>
      </c>
      <c r="C9393" s="7" t="str">
        <f>IF(IFERROR(VALUE('Payments Export'!H9397),'Payments Export'!H9397)&lt;&gt;0,IFERROR(VALUE('Payments Export'!H9397),'Payments Export'!H9397),"")</f>
        <v/>
      </c>
      <c r="D9393" s="7" t="str">
        <f>IF('Payments Export'!I9397="","",'Payments Export'!I9397)</f>
        <v/>
      </c>
      <c r="E9393" s="7" t="str">
        <f t="shared" si="292"/>
        <v/>
      </c>
      <c r="F9393" s="7" t="str">
        <f>IF('Payments Export'!A9397="","",'Payments Export'!N9397)</f>
        <v/>
      </c>
      <c r="G9393" s="7" t="str">
        <f>IF('Payments Export'!A9397="","",'Payments Export'!O9397)</f>
        <v/>
      </c>
      <c r="H9393" s="7" t="str">
        <f>IF('Payments Export'!B9397="","",G9393-F9393)</f>
        <v/>
      </c>
      <c r="I9393" s="3" t="str">
        <f>IF(C9393&lt;&gt;"",_xlfn.XLOOKUP(IFERROR(VALUE(C9393),C9393),'Items database'!A:A,'Items database'!B:B),(_xlfn.XLOOKUP(LEFT(E9393,3),Services,Services,"")))</f>
        <v/>
      </c>
      <c r="J9393" s="3" t="str">
        <f t="shared" si="293"/>
        <v/>
      </c>
    </row>
    <row r="9394" spans="1:10" x14ac:dyDescent="0.35">
      <c r="A9394" s="7" t="str">
        <f>IF('Payments Export'!A9398="","",'Payments Export'!A9398)</f>
        <v/>
      </c>
      <c r="B9394" s="7" t="str">
        <f>IF('Payments Export'!A9398="","",'Payments Export'!B9398)</f>
        <v/>
      </c>
      <c r="C9394" s="7" t="str">
        <f>IF(IFERROR(VALUE('Payments Export'!H9398),'Payments Export'!H9398)&lt;&gt;0,IFERROR(VALUE('Payments Export'!H9398),'Payments Export'!H9398),"")</f>
        <v/>
      </c>
      <c r="D9394" s="7" t="str">
        <f>IF('Payments Export'!I9398="","",'Payments Export'!I9398)</f>
        <v/>
      </c>
      <c r="E9394" s="7" t="str">
        <f t="shared" si="292"/>
        <v/>
      </c>
      <c r="F9394" s="7" t="str">
        <f>IF('Payments Export'!A9398="","",'Payments Export'!N9398)</f>
        <v/>
      </c>
      <c r="G9394" s="7" t="str">
        <f>IF('Payments Export'!A9398="","",'Payments Export'!O9398)</f>
        <v/>
      </c>
      <c r="H9394" s="7" t="str">
        <f>IF('Payments Export'!B9398="","",G9394-F9394)</f>
        <v/>
      </c>
      <c r="I9394" s="3" t="str">
        <f>IF(C9394&lt;&gt;"",_xlfn.XLOOKUP(IFERROR(VALUE(C9394),C9394),'Items database'!A:A,'Items database'!B:B),(_xlfn.XLOOKUP(LEFT(E9394,3),Services,Services,"")))</f>
        <v/>
      </c>
      <c r="J9394" s="3" t="str">
        <f t="shared" si="293"/>
        <v/>
      </c>
    </row>
    <row r="9395" spans="1:10" x14ac:dyDescent="0.35">
      <c r="A9395" s="7" t="str">
        <f>IF('Payments Export'!A9399="","",'Payments Export'!A9399)</f>
        <v/>
      </c>
      <c r="B9395" s="7" t="str">
        <f>IF('Payments Export'!A9399="","",'Payments Export'!B9399)</f>
        <v/>
      </c>
      <c r="C9395" s="7" t="str">
        <f>IF(IFERROR(VALUE('Payments Export'!H9399),'Payments Export'!H9399)&lt;&gt;0,IFERROR(VALUE('Payments Export'!H9399),'Payments Export'!H9399),"")</f>
        <v/>
      </c>
      <c r="D9395" s="7" t="str">
        <f>IF('Payments Export'!I9399="","",'Payments Export'!I9399)</f>
        <v/>
      </c>
      <c r="E9395" s="7" t="str">
        <f t="shared" si="292"/>
        <v/>
      </c>
      <c r="F9395" s="7" t="str">
        <f>IF('Payments Export'!A9399="","",'Payments Export'!N9399)</f>
        <v/>
      </c>
      <c r="G9395" s="7" t="str">
        <f>IF('Payments Export'!A9399="","",'Payments Export'!O9399)</f>
        <v/>
      </c>
      <c r="H9395" s="7" t="str">
        <f>IF('Payments Export'!B9399="","",G9395-F9395)</f>
        <v/>
      </c>
      <c r="I9395" s="3" t="str">
        <f>IF(C9395&lt;&gt;"",_xlfn.XLOOKUP(IFERROR(VALUE(C9395),C9395),'Items database'!A:A,'Items database'!B:B),(_xlfn.XLOOKUP(LEFT(E9395,3),Services,Services,"")))</f>
        <v/>
      </c>
      <c r="J9395" s="3" t="str">
        <f t="shared" si="293"/>
        <v/>
      </c>
    </row>
    <row r="9396" spans="1:10" x14ac:dyDescent="0.35">
      <c r="A9396" s="7" t="str">
        <f>IF('Payments Export'!A9400="","",'Payments Export'!A9400)</f>
        <v/>
      </c>
      <c r="B9396" s="7" t="str">
        <f>IF('Payments Export'!A9400="","",'Payments Export'!B9400)</f>
        <v/>
      </c>
      <c r="C9396" s="7" t="str">
        <f>IF(IFERROR(VALUE('Payments Export'!H9400),'Payments Export'!H9400)&lt;&gt;0,IFERROR(VALUE('Payments Export'!H9400),'Payments Export'!H9400),"")</f>
        <v/>
      </c>
      <c r="D9396" s="7" t="str">
        <f>IF('Payments Export'!I9400="","",'Payments Export'!I9400)</f>
        <v/>
      </c>
      <c r="E9396" s="7" t="str">
        <f t="shared" si="292"/>
        <v/>
      </c>
      <c r="F9396" s="7" t="str">
        <f>IF('Payments Export'!A9400="","",'Payments Export'!N9400)</f>
        <v/>
      </c>
      <c r="G9396" s="7" t="str">
        <f>IF('Payments Export'!A9400="","",'Payments Export'!O9400)</f>
        <v/>
      </c>
      <c r="H9396" s="7" t="str">
        <f>IF('Payments Export'!B9400="","",G9396-F9396)</f>
        <v/>
      </c>
      <c r="I9396" s="3" t="str">
        <f>IF(C9396&lt;&gt;"",_xlfn.XLOOKUP(IFERROR(VALUE(C9396),C9396),'Items database'!A:A,'Items database'!B:B),(_xlfn.XLOOKUP(LEFT(E9396,3),Services,Services,"")))</f>
        <v/>
      </c>
      <c r="J9396" s="3" t="str">
        <f t="shared" si="293"/>
        <v/>
      </c>
    </row>
    <row r="9397" spans="1:10" x14ac:dyDescent="0.35">
      <c r="A9397" s="7" t="str">
        <f>IF('Payments Export'!A9401="","",'Payments Export'!A9401)</f>
        <v/>
      </c>
      <c r="B9397" s="7" t="str">
        <f>IF('Payments Export'!A9401="","",'Payments Export'!B9401)</f>
        <v/>
      </c>
      <c r="C9397" s="7" t="str">
        <f>IF(IFERROR(VALUE('Payments Export'!H9401),'Payments Export'!H9401)&lt;&gt;0,IFERROR(VALUE('Payments Export'!H9401),'Payments Export'!H9401),"")</f>
        <v/>
      </c>
      <c r="D9397" s="7" t="str">
        <f>IF('Payments Export'!I9401="","",'Payments Export'!I9401)</f>
        <v/>
      </c>
      <c r="E9397" s="7" t="str">
        <f t="shared" si="292"/>
        <v/>
      </c>
      <c r="F9397" s="7" t="str">
        <f>IF('Payments Export'!A9401="","",'Payments Export'!N9401)</f>
        <v/>
      </c>
      <c r="G9397" s="7" t="str">
        <f>IF('Payments Export'!A9401="","",'Payments Export'!O9401)</f>
        <v/>
      </c>
      <c r="H9397" s="7" t="str">
        <f>IF('Payments Export'!B9401="","",G9397-F9397)</f>
        <v/>
      </c>
      <c r="I9397" s="3" t="str">
        <f>IF(C9397&lt;&gt;"",_xlfn.XLOOKUP(IFERROR(VALUE(C9397),C9397),'Items database'!A:A,'Items database'!B:B),(_xlfn.XLOOKUP(LEFT(E9397,3),Services,Services,"")))</f>
        <v/>
      </c>
      <c r="J9397" s="3" t="str">
        <f t="shared" si="293"/>
        <v/>
      </c>
    </row>
    <row r="9398" spans="1:10" x14ac:dyDescent="0.35">
      <c r="A9398" s="7" t="str">
        <f>IF('Payments Export'!A9402="","",'Payments Export'!A9402)</f>
        <v/>
      </c>
      <c r="B9398" s="7" t="str">
        <f>IF('Payments Export'!A9402="","",'Payments Export'!B9402)</f>
        <v/>
      </c>
      <c r="C9398" s="7" t="str">
        <f>IF(IFERROR(VALUE('Payments Export'!H9402),'Payments Export'!H9402)&lt;&gt;0,IFERROR(VALUE('Payments Export'!H9402),'Payments Export'!H9402),"")</f>
        <v/>
      </c>
      <c r="D9398" s="7" t="str">
        <f>IF('Payments Export'!I9402="","",'Payments Export'!I9402)</f>
        <v/>
      </c>
      <c r="E9398" s="7" t="str">
        <f t="shared" si="292"/>
        <v/>
      </c>
      <c r="F9398" s="7" t="str">
        <f>IF('Payments Export'!A9402="","",'Payments Export'!N9402)</f>
        <v/>
      </c>
      <c r="G9398" s="7" t="str">
        <f>IF('Payments Export'!A9402="","",'Payments Export'!O9402)</f>
        <v/>
      </c>
      <c r="H9398" s="7" t="str">
        <f>IF('Payments Export'!B9402="","",G9398-F9398)</f>
        <v/>
      </c>
      <c r="I9398" s="3" t="str">
        <f>IF(C9398&lt;&gt;"",_xlfn.XLOOKUP(IFERROR(VALUE(C9398),C9398),'Items database'!A:A,'Items database'!B:B),(_xlfn.XLOOKUP(LEFT(E9398,3),Services,Services,"")))</f>
        <v/>
      </c>
      <c r="J9398" s="3" t="str">
        <f t="shared" si="293"/>
        <v/>
      </c>
    </row>
    <row r="9399" spans="1:10" x14ac:dyDescent="0.35">
      <c r="A9399" s="7" t="str">
        <f>IF('Payments Export'!A9403="","",'Payments Export'!A9403)</f>
        <v/>
      </c>
      <c r="B9399" s="7" t="str">
        <f>IF('Payments Export'!A9403="","",'Payments Export'!B9403)</f>
        <v/>
      </c>
      <c r="C9399" s="7" t="str">
        <f>IF(IFERROR(VALUE('Payments Export'!H9403),'Payments Export'!H9403)&lt;&gt;0,IFERROR(VALUE('Payments Export'!H9403),'Payments Export'!H9403),"")</f>
        <v/>
      </c>
      <c r="D9399" s="7" t="str">
        <f>IF('Payments Export'!I9403="","",'Payments Export'!I9403)</f>
        <v/>
      </c>
      <c r="E9399" s="7" t="str">
        <f t="shared" si="292"/>
        <v/>
      </c>
      <c r="F9399" s="7" t="str">
        <f>IF('Payments Export'!A9403="","",'Payments Export'!N9403)</f>
        <v/>
      </c>
      <c r="G9399" s="7" t="str">
        <f>IF('Payments Export'!A9403="","",'Payments Export'!O9403)</f>
        <v/>
      </c>
      <c r="H9399" s="7" t="str">
        <f>IF('Payments Export'!B9403="","",G9399-F9399)</f>
        <v/>
      </c>
      <c r="I9399" s="3" t="str">
        <f>IF(C9399&lt;&gt;"",_xlfn.XLOOKUP(IFERROR(VALUE(C9399),C9399),'Items database'!A:A,'Items database'!B:B),(_xlfn.XLOOKUP(LEFT(E9399,3),Services,Services,"")))</f>
        <v/>
      </c>
      <c r="J9399" s="3" t="str">
        <f t="shared" si="293"/>
        <v/>
      </c>
    </row>
    <row r="9400" spans="1:10" x14ac:dyDescent="0.35">
      <c r="A9400" s="7" t="str">
        <f>IF('Payments Export'!A9404="","",'Payments Export'!A9404)</f>
        <v/>
      </c>
      <c r="B9400" s="7" t="str">
        <f>IF('Payments Export'!A9404="","",'Payments Export'!B9404)</f>
        <v/>
      </c>
      <c r="C9400" s="7" t="str">
        <f>IF(IFERROR(VALUE('Payments Export'!H9404),'Payments Export'!H9404)&lt;&gt;0,IFERROR(VALUE('Payments Export'!H9404),'Payments Export'!H9404),"")</f>
        <v/>
      </c>
      <c r="D9400" s="7" t="str">
        <f>IF('Payments Export'!I9404="","",'Payments Export'!I9404)</f>
        <v/>
      </c>
      <c r="E9400" s="7" t="str">
        <f t="shared" si="292"/>
        <v/>
      </c>
      <c r="F9400" s="7" t="str">
        <f>IF('Payments Export'!A9404="","",'Payments Export'!N9404)</f>
        <v/>
      </c>
      <c r="G9400" s="7" t="str">
        <f>IF('Payments Export'!A9404="","",'Payments Export'!O9404)</f>
        <v/>
      </c>
      <c r="H9400" s="7" t="str">
        <f>IF('Payments Export'!B9404="","",G9400-F9400)</f>
        <v/>
      </c>
      <c r="I9400" s="3" t="str">
        <f>IF(C9400&lt;&gt;"",_xlfn.XLOOKUP(IFERROR(VALUE(C9400),C9400),'Items database'!A:A,'Items database'!B:B),(_xlfn.XLOOKUP(LEFT(E9400,3),Services,Services,"")))</f>
        <v/>
      </c>
      <c r="J9400" s="3" t="str">
        <f t="shared" si="293"/>
        <v/>
      </c>
    </row>
    <row r="9401" spans="1:10" x14ac:dyDescent="0.35">
      <c r="A9401" s="7" t="str">
        <f>IF('Payments Export'!A9405="","",'Payments Export'!A9405)</f>
        <v/>
      </c>
      <c r="B9401" s="7" t="str">
        <f>IF('Payments Export'!A9405="","",'Payments Export'!B9405)</f>
        <v/>
      </c>
      <c r="C9401" s="7" t="str">
        <f>IF(IFERROR(VALUE('Payments Export'!H9405),'Payments Export'!H9405)&lt;&gt;0,IFERROR(VALUE('Payments Export'!H9405),'Payments Export'!H9405),"")</f>
        <v/>
      </c>
      <c r="D9401" s="7" t="str">
        <f>IF('Payments Export'!I9405="","",'Payments Export'!I9405)</f>
        <v/>
      </c>
      <c r="E9401" s="7" t="str">
        <f t="shared" si="292"/>
        <v/>
      </c>
      <c r="F9401" s="7" t="str">
        <f>IF('Payments Export'!A9405="","",'Payments Export'!N9405)</f>
        <v/>
      </c>
      <c r="G9401" s="7" t="str">
        <f>IF('Payments Export'!A9405="","",'Payments Export'!O9405)</f>
        <v/>
      </c>
      <c r="H9401" s="7" t="str">
        <f>IF('Payments Export'!B9405="","",G9401-F9401)</f>
        <v/>
      </c>
      <c r="I9401" s="3" t="str">
        <f>IF(C9401&lt;&gt;"",_xlfn.XLOOKUP(IFERROR(VALUE(C9401),C9401),'Items database'!A:A,'Items database'!B:B),(_xlfn.XLOOKUP(LEFT(E9401,3),Services,Services,"")))</f>
        <v/>
      </c>
      <c r="J9401" s="3" t="str">
        <f t="shared" si="293"/>
        <v/>
      </c>
    </row>
    <row r="9402" spans="1:10" x14ac:dyDescent="0.35">
      <c r="A9402" s="7" t="str">
        <f>IF('Payments Export'!A9406="","",'Payments Export'!A9406)</f>
        <v/>
      </c>
      <c r="B9402" s="7" t="str">
        <f>IF('Payments Export'!A9406="","",'Payments Export'!B9406)</f>
        <v/>
      </c>
      <c r="C9402" s="7" t="str">
        <f>IF(IFERROR(VALUE('Payments Export'!H9406),'Payments Export'!H9406)&lt;&gt;0,IFERROR(VALUE('Payments Export'!H9406),'Payments Export'!H9406),"")</f>
        <v/>
      </c>
      <c r="D9402" s="7" t="str">
        <f>IF('Payments Export'!I9406="","",'Payments Export'!I9406)</f>
        <v/>
      </c>
      <c r="E9402" s="7" t="str">
        <f t="shared" si="292"/>
        <v/>
      </c>
      <c r="F9402" s="7" t="str">
        <f>IF('Payments Export'!A9406="","",'Payments Export'!N9406)</f>
        <v/>
      </c>
      <c r="G9402" s="7" t="str">
        <f>IF('Payments Export'!A9406="","",'Payments Export'!O9406)</f>
        <v/>
      </c>
      <c r="H9402" s="7" t="str">
        <f>IF('Payments Export'!B9406="","",G9402-F9402)</f>
        <v/>
      </c>
      <c r="I9402" s="3" t="str">
        <f>IF(C9402&lt;&gt;"",_xlfn.XLOOKUP(IFERROR(VALUE(C9402),C9402),'Items database'!A:A,'Items database'!B:B),(_xlfn.XLOOKUP(LEFT(E9402,3),Services,Services,"")))</f>
        <v/>
      </c>
      <c r="J9402" s="3" t="str">
        <f t="shared" si="293"/>
        <v/>
      </c>
    </row>
    <row r="9403" spans="1:10" x14ac:dyDescent="0.35">
      <c r="A9403" s="7" t="str">
        <f>IF('Payments Export'!A9407="","",'Payments Export'!A9407)</f>
        <v/>
      </c>
      <c r="B9403" s="7" t="str">
        <f>IF('Payments Export'!A9407="","",'Payments Export'!B9407)</f>
        <v/>
      </c>
      <c r="C9403" s="7" t="str">
        <f>IF(IFERROR(VALUE('Payments Export'!H9407),'Payments Export'!H9407)&lt;&gt;0,IFERROR(VALUE('Payments Export'!H9407),'Payments Export'!H9407),"")</f>
        <v/>
      </c>
      <c r="D9403" s="7" t="str">
        <f>IF('Payments Export'!I9407="","",'Payments Export'!I9407)</f>
        <v/>
      </c>
      <c r="E9403" s="7" t="str">
        <f t="shared" si="292"/>
        <v/>
      </c>
      <c r="F9403" s="7" t="str">
        <f>IF('Payments Export'!A9407="","",'Payments Export'!N9407)</f>
        <v/>
      </c>
      <c r="G9403" s="7" t="str">
        <f>IF('Payments Export'!A9407="","",'Payments Export'!O9407)</f>
        <v/>
      </c>
      <c r="H9403" s="7" t="str">
        <f>IF('Payments Export'!B9407="","",G9403-F9403)</f>
        <v/>
      </c>
      <c r="I9403" s="3" t="str">
        <f>IF(C9403&lt;&gt;"",_xlfn.XLOOKUP(IFERROR(VALUE(C9403),C9403),'Items database'!A:A,'Items database'!B:B),(_xlfn.XLOOKUP(LEFT(E9403,3),Services,Services,"")))</f>
        <v/>
      </c>
      <c r="J9403" s="3" t="str">
        <f t="shared" si="293"/>
        <v/>
      </c>
    </row>
    <row r="9404" spans="1:10" x14ac:dyDescent="0.35">
      <c r="A9404" s="7" t="str">
        <f>IF('Payments Export'!A9408="","",'Payments Export'!A9408)</f>
        <v/>
      </c>
      <c r="B9404" s="7" t="str">
        <f>IF('Payments Export'!A9408="","",'Payments Export'!B9408)</f>
        <v/>
      </c>
      <c r="C9404" s="7" t="str">
        <f>IF(IFERROR(VALUE('Payments Export'!H9408),'Payments Export'!H9408)&lt;&gt;0,IFERROR(VALUE('Payments Export'!H9408),'Payments Export'!H9408),"")</f>
        <v/>
      </c>
      <c r="D9404" s="7" t="str">
        <f>IF('Payments Export'!I9408="","",'Payments Export'!I9408)</f>
        <v/>
      </c>
      <c r="E9404" s="7" t="str">
        <f t="shared" si="292"/>
        <v/>
      </c>
      <c r="F9404" s="7" t="str">
        <f>IF('Payments Export'!A9408="","",'Payments Export'!N9408)</f>
        <v/>
      </c>
      <c r="G9404" s="7" t="str">
        <f>IF('Payments Export'!A9408="","",'Payments Export'!O9408)</f>
        <v/>
      </c>
      <c r="H9404" s="7" t="str">
        <f>IF('Payments Export'!B9408="","",G9404-F9404)</f>
        <v/>
      </c>
      <c r="I9404" s="3" t="str">
        <f>IF(C9404&lt;&gt;"",_xlfn.XLOOKUP(IFERROR(VALUE(C9404),C9404),'Items database'!A:A,'Items database'!B:B),(_xlfn.XLOOKUP(LEFT(E9404,3),Services,Services,"")))</f>
        <v/>
      </c>
      <c r="J9404" s="3" t="str">
        <f t="shared" si="293"/>
        <v/>
      </c>
    </row>
    <row r="9405" spans="1:10" x14ac:dyDescent="0.35">
      <c r="A9405" s="7" t="str">
        <f>IF('Payments Export'!A9409="","",'Payments Export'!A9409)</f>
        <v/>
      </c>
      <c r="B9405" s="7" t="str">
        <f>IF('Payments Export'!A9409="","",'Payments Export'!B9409)</f>
        <v/>
      </c>
      <c r="C9405" s="7" t="str">
        <f>IF(IFERROR(VALUE('Payments Export'!H9409),'Payments Export'!H9409)&lt;&gt;0,IFERROR(VALUE('Payments Export'!H9409),'Payments Export'!H9409),"")</f>
        <v/>
      </c>
      <c r="D9405" s="7" t="str">
        <f>IF('Payments Export'!I9409="","",'Payments Export'!I9409)</f>
        <v/>
      </c>
      <c r="E9405" s="7" t="str">
        <f t="shared" si="292"/>
        <v/>
      </c>
      <c r="F9405" s="7" t="str">
        <f>IF('Payments Export'!A9409="","",'Payments Export'!N9409)</f>
        <v/>
      </c>
      <c r="G9405" s="7" t="str">
        <f>IF('Payments Export'!A9409="","",'Payments Export'!O9409)</f>
        <v/>
      </c>
      <c r="H9405" s="7" t="str">
        <f>IF('Payments Export'!B9409="","",G9405-F9405)</f>
        <v/>
      </c>
      <c r="I9405" s="3" t="str">
        <f>IF(C9405&lt;&gt;"",_xlfn.XLOOKUP(IFERROR(VALUE(C9405),C9405),'Items database'!A:A,'Items database'!B:B),(_xlfn.XLOOKUP(LEFT(E9405,3),Services,Services,"")))</f>
        <v/>
      </c>
      <c r="J9405" s="3" t="str">
        <f t="shared" si="293"/>
        <v/>
      </c>
    </row>
    <row r="9406" spans="1:10" x14ac:dyDescent="0.35">
      <c r="A9406" s="7" t="str">
        <f>IF('Payments Export'!A9410="","",'Payments Export'!A9410)</f>
        <v/>
      </c>
      <c r="B9406" s="7" t="str">
        <f>IF('Payments Export'!A9410="","",'Payments Export'!B9410)</f>
        <v/>
      </c>
      <c r="C9406" s="7" t="str">
        <f>IF(IFERROR(VALUE('Payments Export'!H9410),'Payments Export'!H9410)&lt;&gt;0,IFERROR(VALUE('Payments Export'!H9410),'Payments Export'!H9410),"")</f>
        <v/>
      </c>
      <c r="D9406" s="7" t="str">
        <f>IF('Payments Export'!I9410="","",'Payments Export'!I9410)</f>
        <v/>
      </c>
      <c r="E9406" s="7" t="str">
        <f t="shared" si="292"/>
        <v/>
      </c>
      <c r="F9406" s="7" t="str">
        <f>IF('Payments Export'!A9410="","",'Payments Export'!N9410)</f>
        <v/>
      </c>
      <c r="G9406" s="7" t="str">
        <f>IF('Payments Export'!A9410="","",'Payments Export'!O9410)</f>
        <v/>
      </c>
      <c r="H9406" s="7" t="str">
        <f>IF('Payments Export'!B9410="","",G9406-F9406)</f>
        <v/>
      </c>
      <c r="I9406" s="3" t="str">
        <f>IF(C9406&lt;&gt;"",_xlfn.XLOOKUP(IFERROR(VALUE(C9406),C9406),'Items database'!A:A,'Items database'!B:B),(_xlfn.XLOOKUP(LEFT(E9406,3),Services,Services,"")))</f>
        <v/>
      </c>
      <c r="J9406" s="3" t="str">
        <f t="shared" si="293"/>
        <v/>
      </c>
    </row>
    <row r="9407" spans="1:10" x14ac:dyDescent="0.35">
      <c r="A9407" s="7" t="str">
        <f>IF('Payments Export'!A9411="","",'Payments Export'!A9411)</f>
        <v/>
      </c>
      <c r="B9407" s="7" t="str">
        <f>IF('Payments Export'!A9411="","",'Payments Export'!B9411)</f>
        <v/>
      </c>
      <c r="C9407" s="7" t="str">
        <f>IF(IFERROR(VALUE('Payments Export'!H9411),'Payments Export'!H9411)&lt;&gt;0,IFERROR(VALUE('Payments Export'!H9411),'Payments Export'!H9411),"")</f>
        <v/>
      </c>
      <c r="D9407" s="7" t="str">
        <f>IF('Payments Export'!I9411="","",'Payments Export'!I9411)</f>
        <v/>
      </c>
      <c r="E9407" s="7" t="str">
        <f t="shared" si="292"/>
        <v/>
      </c>
      <c r="F9407" s="7" t="str">
        <f>IF('Payments Export'!A9411="","",'Payments Export'!N9411)</f>
        <v/>
      </c>
      <c r="G9407" s="7" t="str">
        <f>IF('Payments Export'!A9411="","",'Payments Export'!O9411)</f>
        <v/>
      </c>
      <c r="H9407" s="7" t="str">
        <f>IF('Payments Export'!B9411="","",G9407-F9407)</f>
        <v/>
      </c>
      <c r="I9407" s="3" t="str">
        <f>IF(C9407&lt;&gt;"",_xlfn.XLOOKUP(IFERROR(VALUE(C9407),C9407),'Items database'!A:A,'Items database'!B:B),(_xlfn.XLOOKUP(LEFT(E9407,3),Services,Services,"")))</f>
        <v/>
      </c>
      <c r="J9407" s="3" t="str">
        <f t="shared" si="293"/>
        <v/>
      </c>
    </row>
    <row r="9408" spans="1:10" x14ac:dyDescent="0.35">
      <c r="A9408" s="7" t="str">
        <f>IF('Payments Export'!A9412="","",'Payments Export'!A9412)</f>
        <v/>
      </c>
      <c r="B9408" s="7" t="str">
        <f>IF('Payments Export'!A9412="","",'Payments Export'!B9412)</f>
        <v/>
      </c>
      <c r="C9408" s="7" t="str">
        <f>IF(IFERROR(VALUE('Payments Export'!H9412),'Payments Export'!H9412)&lt;&gt;0,IFERROR(VALUE('Payments Export'!H9412),'Payments Export'!H9412),"")</f>
        <v/>
      </c>
      <c r="D9408" s="7" t="str">
        <f>IF('Payments Export'!I9412="","",'Payments Export'!I9412)</f>
        <v/>
      </c>
      <c r="E9408" s="7" t="str">
        <f t="shared" si="292"/>
        <v/>
      </c>
      <c r="F9408" s="7" t="str">
        <f>IF('Payments Export'!A9412="","",'Payments Export'!N9412)</f>
        <v/>
      </c>
      <c r="G9408" s="7" t="str">
        <f>IF('Payments Export'!A9412="","",'Payments Export'!O9412)</f>
        <v/>
      </c>
      <c r="H9408" s="7" t="str">
        <f>IF('Payments Export'!B9412="","",G9408-F9408)</f>
        <v/>
      </c>
      <c r="I9408" s="3" t="str">
        <f>IF(C9408&lt;&gt;"",_xlfn.XLOOKUP(IFERROR(VALUE(C9408),C9408),'Items database'!A:A,'Items database'!B:B),(_xlfn.XLOOKUP(LEFT(E9408,3),Services,Services,"")))</f>
        <v/>
      </c>
      <c r="J9408" s="3" t="str">
        <f t="shared" si="293"/>
        <v/>
      </c>
    </row>
    <row r="9409" spans="1:10" x14ac:dyDescent="0.35">
      <c r="A9409" s="7" t="str">
        <f>IF('Payments Export'!A9413="","",'Payments Export'!A9413)</f>
        <v/>
      </c>
      <c r="B9409" s="7" t="str">
        <f>IF('Payments Export'!A9413="","",'Payments Export'!B9413)</f>
        <v/>
      </c>
      <c r="C9409" s="7" t="str">
        <f>IF(IFERROR(VALUE('Payments Export'!H9413),'Payments Export'!H9413)&lt;&gt;0,IFERROR(VALUE('Payments Export'!H9413),'Payments Export'!H9413),"")</f>
        <v/>
      </c>
      <c r="D9409" s="7" t="str">
        <f>IF('Payments Export'!I9413="","",'Payments Export'!I9413)</f>
        <v/>
      </c>
      <c r="E9409" s="7" t="str">
        <f t="shared" ref="E9409:E9472" si="294">LEFT(D9409,66)</f>
        <v/>
      </c>
      <c r="F9409" s="7" t="str">
        <f>IF('Payments Export'!A9413="","",'Payments Export'!N9413)</f>
        <v/>
      </c>
      <c r="G9409" s="7" t="str">
        <f>IF('Payments Export'!A9413="","",'Payments Export'!O9413)</f>
        <v/>
      </c>
      <c r="H9409" s="7" t="str">
        <f>IF('Payments Export'!B9413="","",G9409-F9409)</f>
        <v/>
      </c>
      <c r="I9409" s="3" t="str">
        <f>IF(C9409&lt;&gt;"",_xlfn.XLOOKUP(IFERROR(VALUE(C9409),C9409),'Items database'!A:A,'Items database'!B:B),(_xlfn.XLOOKUP(LEFT(E9409,3),Services,Services,"")))</f>
        <v/>
      </c>
      <c r="J9409" s="3" t="str">
        <f t="shared" ref="J9409:J9472" si="295">IF(ISNUMBER(F9409)=TRUE,IF(F9409=0,"","GST"),"")</f>
        <v/>
      </c>
    </row>
    <row r="9410" spans="1:10" x14ac:dyDescent="0.35">
      <c r="A9410" s="7" t="str">
        <f>IF('Payments Export'!A9414="","",'Payments Export'!A9414)</f>
        <v/>
      </c>
      <c r="B9410" s="7" t="str">
        <f>IF('Payments Export'!A9414="","",'Payments Export'!B9414)</f>
        <v/>
      </c>
      <c r="C9410" s="7" t="str">
        <f>IF(IFERROR(VALUE('Payments Export'!H9414),'Payments Export'!H9414)&lt;&gt;0,IFERROR(VALUE('Payments Export'!H9414),'Payments Export'!H9414),"")</f>
        <v/>
      </c>
      <c r="D9410" s="7" t="str">
        <f>IF('Payments Export'!I9414="","",'Payments Export'!I9414)</f>
        <v/>
      </c>
      <c r="E9410" s="7" t="str">
        <f t="shared" si="294"/>
        <v/>
      </c>
      <c r="F9410" s="7" t="str">
        <f>IF('Payments Export'!A9414="","",'Payments Export'!N9414)</f>
        <v/>
      </c>
      <c r="G9410" s="7" t="str">
        <f>IF('Payments Export'!A9414="","",'Payments Export'!O9414)</f>
        <v/>
      </c>
      <c r="H9410" s="7" t="str">
        <f>IF('Payments Export'!B9414="","",G9410-F9410)</f>
        <v/>
      </c>
      <c r="I9410" s="3" t="str">
        <f>IF(C9410&lt;&gt;"",_xlfn.XLOOKUP(IFERROR(VALUE(C9410),C9410),'Items database'!A:A,'Items database'!B:B),(_xlfn.XLOOKUP(LEFT(E9410,3),Services,Services,"")))</f>
        <v/>
      </c>
      <c r="J9410" s="3" t="str">
        <f t="shared" si="295"/>
        <v/>
      </c>
    </row>
    <row r="9411" spans="1:10" x14ac:dyDescent="0.35">
      <c r="A9411" s="7" t="str">
        <f>IF('Payments Export'!A9415="","",'Payments Export'!A9415)</f>
        <v/>
      </c>
      <c r="B9411" s="7" t="str">
        <f>IF('Payments Export'!A9415="","",'Payments Export'!B9415)</f>
        <v/>
      </c>
      <c r="C9411" s="7" t="str">
        <f>IF(IFERROR(VALUE('Payments Export'!H9415),'Payments Export'!H9415)&lt;&gt;0,IFERROR(VALUE('Payments Export'!H9415),'Payments Export'!H9415),"")</f>
        <v/>
      </c>
      <c r="D9411" s="7" t="str">
        <f>IF('Payments Export'!I9415="","",'Payments Export'!I9415)</f>
        <v/>
      </c>
      <c r="E9411" s="7" t="str">
        <f t="shared" si="294"/>
        <v/>
      </c>
      <c r="F9411" s="7" t="str">
        <f>IF('Payments Export'!A9415="","",'Payments Export'!N9415)</f>
        <v/>
      </c>
      <c r="G9411" s="7" t="str">
        <f>IF('Payments Export'!A9415="","",'Payments Export'!O9415)</f>
        <v/>
      </c>
      <c r="H9411" s="7" t="str">
        <f>IF('Payments Export'!B9415="","",G9411-F9411)</f>
        <v/>
      </c>
      <c r="I9411" s="3" t="str">
        <f>IF(C9411&lt;&gt;"",_xlfn.XLOOKUP(IFERROR(VALUE(C9411),C9411),'Items database'!A:A,'Items database'!B:B),(_xlfn.XLOOKUP(LEFT(E9411,3),Services,Services,"")))</f>
        <v/>
      </c>
      <c r="J9411" s="3" t="str">
        <f t="shared" si="295"/>
        <v/>
      </c>
    </row>
    <row r="9412" spans="1:10" x14ac:dyDescent="0.35">
      <c r="A9412" s="7" t="str">
        <f>IF('Payments Export'!A9416="","",'Payments Export'!A9416)</f>
        <v/>
      </c>
      <c r="B9412" s="7" t="str">
        <f>IF('Payments Export'!A9416="","",'Payments Export'!B9416)</f>
        <v/>
      </c>
      <c r="C9412" s="7" t="str">
        <f>IF(IFERROR(VALUE('Payments Export'!H9416),'Payments Export'!H9416)&lt;&gt;0,IFERROR(VALUE('Payments Export'!H9416),'Payments Export'!H9416),"")</f>
        <v/>
      </c>
      <c r="D9412" s="7" t="str">
        <f>IF('Payments Export'!I9416="","",'Payments Export'!I9416)</f>
        <v/>
      </c>
      <c r="E9412" s="7" t="str">
        <f t="shared" si="294"/>
        <v/>
      </c>
      <c r="F9412" s="7" t="str">
        <f>IF('Payments Export'!A9416="","",'Payments Export'!N9416)</f>
        <v/>
      </c>
      <c r="G9412" s="7" t="str">
        <f>IF('Payments Export'!A9416="","",'Payments Export'!O9416)</f>
        <v/>
      </c>
      <c r="H9412" s="7" t="str">
        <f>IF('Payments Export'!B9416="","",G9412-F9412)</f>
        <v/>
      </c>
      <c r="I9412" s="3" t="str">
        <f>IF(C9412&lt;&gt;"",_xlfn.XLOOKUP(IFERROR(VALUE(C9412),C9412),'Items database'!A:A,'Items database'!B:B),(_xlfn.XLOOKUP(LEFT(E9412,3),Services,Services,"")))</f>
        <v/>
      </c>
      <c r="J9412" s="3" t="str">
        <f t="shared" si="295"/>
        <v/>
      </c>
    </row>
    <row r="9413" spans="1:10" x14ac:dyDescent="0.35">
      <c r="A9413" s="7" t="str">
        <f>IF('Payments Export'!A9417="","",'Payments Export'!A9417)</f>
        <v/>
      </c>
      <c r="B9413" s="7" t="str">
        <f>IF('Payments Export'!A9417="","",'Payments Export'!B9417)</f>
        <v/>
      </c>
      <c r="C9413" s="7" t="str">
        <f>IF(IFERROR(VALUE('Payments Export'!H9417),'Payments Export'!H9417)&lt;&gt;0,IFERROR(VALUE('Payments Export'!H9417),'Payments Export'!H9417),"")</f>
        <v/>
      </c>
      <c r="D9413" s="7" t="str">
        <f>IF('Payments Export'!I9417="","",'Payments Export'!I9417)</f>
        <v/>
      </c>
      <c r="E9413" s="7" t="str">
        <f t="shared" si="294"/>
        <v/>
      </c>
      <c r="F9413" s="7" t="str">
        <f>IF('Payments Export'!A9417="","",'Payments Export'!N9417)</f>
        <v/>
      </c>
      <c r="G9413" s="7" t="str">
        <f>IF('Payments Export'!A9417="","",'Payments Export'!O9417)</f>
        <v/>
      </c>
      <c r="H9413" s="7" t="str">
        <f>IF('Payments Export'!B9417="","",G9413-F9413)</f>
        <v/>
      </c>
      <c r="I9413" s="3" t="str">
        <f>IF(C9413&lt;&gt;"",_xlfn.XLOOKUP(IFERROR(VALUE(C9413),C9413),'Items database'!A:A,'Items database'!B:B),(_xlfn.XLOOKUP(LEFT(E9413,3),Services,Services,"")))</f>
        <v/>
      </c>
      <c r="J9413" s="3" t="str">
        <f t="shared" si="295"/>
        <v/>
      </c>
    </row>
    <row r="9414" spans="1:10" x14ac:dyDescent="0.35">
      <c r="A9414" s="7" t="str">
        <f>IF('Payments Export'!A9418="","",'Payments Export'!A9418)</f>
        <v/>
      </c>
      <c r="B9414" s="7" t="str">
        <f>IF('Payments Export'!A9418="","",'Payments Export'!B9418)</f>
        <v/>
      </c>
      <c r="C9414" s="7" t="str">
        <f>IF(IFERROR(VALUE('Payments Export'!H9418),'Payments Export'!H9418)&lt;&gt;0,IFERROR(VALUE('Payments Export'!H9418),'Payments Export'!H9418),"")</f>
        <v/>
      </c>
      <c r="D9414" s="7" t="str">
        <f>IF('Payments Export'!I9418="","",'Payments Export'!I9418)</f>
        <v/>
      </c>
      <c r="E9414" s="7" t="str">
        <f t="shared" si="294"/>
        <v/>
      </c>
      <c r="F9414" s="7" t="str">
        <f>IF('Payments Export'!A9418="","",'Payments Export'!N9418)</f>
        <v/>
      </c>
      <c r="G9414" s="7" t="str">
        <f>IF('Payments Export'!A9418="","",'Payments Export'!O9418)</f>
        <v/>
      </c>
      <c r="H9414" s="7" t="str">
        <f>IF('Payments Export'!B9418="","",G9414-F9414)</f>
        <v/>
      </c>
      <c r="I9414" s="3" t="str">
        <f>IF(C9414&lt;&gt;"",_xlfn.XLOOKUP(IFERROR(VALUE(C9414),C9414),'Items database'!A:A,'Items database'!B:B),(_xlfn.XLOOKUP(LEFT(E9414,3),Services,Services,"")))</f>
        <v/>
      </c>
      <c r="J9414" s="3" t="str">
        <f t="shared" si="295"/>
        <v/>
      </c>
    </row>
    <row r="9415" spans="1:10" x14ac:dyDescent="0.35">
      <c r="A9415" s="7" t="str">
        <f>IF('Payments Export'!A9419="","",'Payments Export'!A9419)</f>
        <v/>
      </c>
      <c r="B9415" s="7" t="str">
        <f>IF('Payments Export'!A9419="","",'Payments Export'!B9419)</f>
        <v/>
      </c>
      <c r="C9415" s="7" t="str">
        <f>IF(IFERROR(VALUE('Payments Export'!H9419),'Payments Export'!H9419)&lt;&gt;0,IFERROR(VALUE('Payments Export'!H9419),'Payments Export'!H9419),"")</f>
        <v/>
      </c>
      <c r="D9415" s="7" t="str">
        <f>IF('Payments Export'!I9419="","",'Payments Export'!I9419)</f>
        <v/>
      </c>
      <c r="E9415" s="7" t="str">
        <f t="shared" si="294"/>
        <v/>
      </c>
      <c r="F9415" s="7" t="str">
        <f>IF('Payments Export'!A9419="","",'Payments Export'!N9419)</f>
        <v/>
      </c>
      <c r="G9415" s="7" t="str">
        <f>IF('Payments Export'!A9419="","",'Payments Export'!O9419)</f>
        <v/>
      </c>
      <c r="H9415" s="7" t="str">
        <f>IF('Payments Export'!B9419="","",G9415-F9415)</f>
        <v/>
      </c>
      <c r="I9415" s="3" t="str">
        <f>IF(C9415&lt;&gt;"",_xlfn.XLOOKUP(IFERROR(VALUE(C9415),C9415),'Items database'!A:A,'Items database'!B:B),(_xlfn.XLOOKUP(LEFT(E9415,3),Services,Services,"")))</f>
        <v/>
      </c>
      <c r="J9415" s="3" t="str">
        <f t="shared" si="295"/>
        <v/>
      </c>
    </row>
    <row r="9416" spans="1:10" x14ac:dyDescent="0.35">
      <c r="A9416" s="7" t="str">
        <f>IF('Payments Export'!A9420="","",'Payments Export'!A9420)</f>
        <v/>
      </c>
      <c r="B9416" s="7" t="str">
        <f>IF('Payments Export'!A9420="","",'Payments Export'!B9420)</f>
        <v/>
      </c>
      <c r="C9416" s="7" t="str">
        <f>IF(IFERROR(VALUE('Payments Export'!H9420),'Payments Export'!H9420)&lt;&gt;0,IFERROR(VALUE('Payments Export'!H9420),'Payments Export'!H9420),"")</f>
        <v/>
      </c>
      <c r="D9416" s="7" t="str">
        <f>IF('Payments Export'!I9420="","",'Payments Export'!I9420)</f>
        <v/>
      </c>
      <c r="E9416" s="7" t="str">
        <f t="shared" si="294"/>
        <v/>
      </c>
      <c r="F9416" s="7" t="str">
        <f>IF('Payments Export'!A9420="","",'Payments Export'!N9420)</f>
        <v/>
      </c>
      <c r="G9416" s="7" t="str">
        <f>IF('Payments Export'!A9420="","",'Payments Export'!O9420)</f>
        <v/>
      </c>
      <c r="H9416" s="7" t="str">
        <f>IF('Payments Export'!B9420="","",G9416-F9416)</f>
        <v/>
      </c>
      <c r="I9416" s="3" t="str">
        <f>IF(C9416&lt;&gt;"",_xlfn.XLOOKUP(IFERROR(VALUE(C9416),C9416),'Items database'!A:A,'Items database'!B:B),(_xlfn.XLOOKUP(LEFT(E9416,3),Services,Services,"")))</f>
        <v/>
      </c>
      <c r="J9416" s="3" t="str">
        <f t="shared" si="295"/>
        <v/>
      </c>
    </row>
    <row r="9417" spans="1:10" x14ac:dyDescent="0.35">
      <c r="A9417" s="7" t="str">
        <f>IF('Payments Export'!A9421="","",'Payments Export'!A9421)</f>
        <v/>
      </c>
      <c r="B9417" s="7" t="str">
        <f>IF('Payments Export'!A9421="","",'Payments Export'!B9421)</f>
        <v/>
      </c>
      <c r="C9417" s="7" t="str">
        <f>IF(IFERROR(VALUE('Payments Export'!H9421),'Payments Export'!H9421)&lt;&gt;0,IFERROR(VALUE('Payments Export'!H9421),'Payments Export'!H9421),"")</f>
        <v/>
      </c>
      <c r="D9417" s="7" t="str">
        <f>IF('Payments Export'!I9421="","",'Payments Export'!I9421)</f>
        <v/>
      </c>
      <c r="E9417" s="7" t="str">
        <f t="shared" si="294"/>
        <v/>
      </c>
      <c r="F9417" s="7" t="str">
        <f>IF('Payments Export'!A9421="","",'Payments Export'!N9421)</f>
        <v/>
      </c>
      <c r="G9417" s="7" t="str">
        <f>IF('Payments Export'!A9421="","",'Payments Export'!O9421)</f>
        <v/>
      </c>
      <c r="H9417" s="7" t="str">
        <f>IF('Payments Export'!B9421="","",G9417-F9417)</f>
        <v/>
      </c>
      <c r="I9417" s="3" t="str">
        <f>IF(C9417&lt;&gt;"",_xlfn.XLOOKUP(IFERROR(VALUE(C9417),C9417),'Items database'!A:A,'Items database'!B:B),(_xlfn.XLOOKUP(LEFT(E9417,3),Services,Services,"")))</f>
        <v/>
      </c>
      <c r="J9417" s="3" t="str">
        <f t="shared" si="295"/>
        <v/>
      </c>
    </row>
    <row r="9418" spans="1:10" x14ac:dyDescent="0.35">
      <c r="A9418" s="7" t="str">
        <f>IF('Payments Export'!A9422="","",'Payments Export'!A9422)</f>
        <v/>
      </c>
      <c r="B9418" s="7" t="str">
        <f>IF('Payments Export'!A9422="","",'Payments Export'!B9422)</f>
        <v/>
      </c>
      <c r="C9418" s="7" t="str">
        <f>IF(IFERROR(VALUE('Payments Export'!H9422),'Payments Export'!H9422)&lt;&gt;0,IFERROR(VALUE('Payments Export'!H9422),'Payments Export'!H9422),"")</f>
        <v/>
      </c>
      <c r="D9418" s="7" t="str">
        <f>IF('Payments Export'!I9422="","",'Payments Export'!I9422)</f>
        <v/>
      </c>
      <c r="E9418" s="7" t="str">
        <f t="shared" si="294"/>
        <v/>
      </c>
      <c r="F9418" s="7" t="str">
        <f>IF('Payments Export'!A9422="","",'Payments Export'!N9422)</f>
        <v/>
      </c>
      <c r="G9418" s="7" t="str">
        <f>IF('Payments Export'!A9422="","",'Payments Export'!O9422)</f>
        <v/>
      </c>
      <c r="H9418" s="7" t="str">
        <f>IF('Payments Export'!B9422="","",G9418-F9418)</f>
        <v/>
      </c>
      <c r="I9418" s="3" t="str">
        <f>IF(C9418&lt;&gt;"",_xlfn.XLOOKUP(IFERROR(VALUE(C9418),C9418),'Items database'!A:A,'Items database'!B:B),(_xlfn.XLOOKUP(LEFT(E9418,3),Services,Services,"")))</f>
        <v/>
      </c>
      <c r="J9418" s="3" t="str">
        <f t="shared" si="295"/>
        <v/>
      </c>
    </row>
    <row r="9419" spans="1:10" x14ac:dyDescent="0.35">
      <c r="A9419" s="7" t="str">
        <f>IF('Payments Export'!A9423="","",'Payments Export'!A9423)</f>
        <v/>
      </c>
      <c r="B9419" s="7" t="str">
        <f>IF('Payments Export'!A9423="","",'Payments Export'!B9423)</f>
        <v/>
      </c>
      <c r="C9419" s="7" t="str">
        <f>IF(IFERROR(VALUE('Payments Export'!H9423),'Payments Export'!H9423)&lt;&gt;0,IFERROR(VALUE('Payments Export'!H9423),'Payments Export'!H9423),"")</f>
        <v/>
      </c>
      <c r="D9419" s="7" t="str">
        <f>IF('Payments Export'!I9423="","",'Payments Export'!I9423)</f>
        <v/>
      </c>
      <c r="E9419" s="7" t="str">
        <f t="shared" si="294"/>
        <v/>
      </c>
      <c r="F9419" s="7" t="str">
        <f>IF('Payments Export'!A9423="","",'Payments Export'!N9423)</f>
        <v/>
      </c>
      <c r="G9419" s="7" t="str">
        <f>IF('Payments Export'!A9423="","",'Payments Export'!O9423)</f>
        <v/>
      </c>
      <c r="H9419" s="7" t="str">
        <f>IF('Payments Export'!B9423="","",G9419-F9419)</f>
        <v/>
      </c>
      <c r="I9419" s="3" t="str">
        <f>IF(C9419&lt;&gt;"",_xlfn.XLOOKUP(IFERROR(VALUE(C9419),C9419),'Items database'!A:A,'Items database'!B:B),(_xlfn.XLOOKUP(LEFT(E9419,3),Services,Services,"")))</f>
        <v/>
      </c>
      <c r="J9419" s="3" t="str">
        <f t="shared" si="295"/>
        <v/>
      </c>
    </row>
    <row r="9420" spans="1:10" x14ac:dyDescent="0.35">
      <c r="A9420" s="7" t="str">
        <f>IF('Payments Export'!A9424="","",'Payments Export'!A9424)</f>
        <v/>
      </c>
      <c r="B9420" s="7" t="str">
        <f>IF('Payments Export'!A9424="","",'Payments Export'!B9424)</f>
        <v/>
      </c>
      <c r="C9420" s="7" t="str">
        <f>IF(IFERROR(VALUE('Payments Export'!H9424),'Payments Export'!H9424)&lt;&gt;0,IFERROR(VALUE('Payments Export'!H9424),'Payments Export'!H9424),"")</f>
        <v/>
      </c>
      <c r="D9420" s="7" t="str">
        <f>IF('Payments Export'!I9424="","",'Payments Export'!I9424)</f>
        <v/>
      </c>
      <c r="E9420" s="7" t="str">
        <f t="shared" si="294"/>
        <v/>
      </c>
      <c r="F9420" s="7" t="str">
        <f>IF('Payments Export'!A9424="","",'Payments Export'!N9424)</f>
        <v/>
      </c>
      <c r="G9420" s="7" t="str">
        <f>IF('Payments Export'!A9424="","",'Payments Export'!O9424)</f>
        <v/>
      </c>
      <c r="H9420" s="7" t="str">
        <f>IF('Payments Export'!B9424="","",G9420-F9420)</f>
        <v/>
      </c>
      <c r="I9420" s="3" t="str">
        <f>IF(C9420&lt;&gt;"",_xlfn.XLOOKUP(IFERROR(VALUE(C9420),C9420),'Items database'!A:A,'Items database'!B:B),(_xlfn.XLOOKUP(LEFT(E9420,3),Services,Services,"")))</f>
        <v/>
      </c>
      <c r="J9420" s="3" t="str">
        <f t="shared" si="295"/>
        <v/>
      </c>
    </row>
    <row r="9421" spans="1:10" x14ac:dyDescent="0.35">
      <c r="A9421" s="7" t="str">
        <f>IF('Payments Export'!A9425="","",'Payments Export'!A9425)</f>
        <v/>
      </c>
      <c r="B9421" s="7" t="str">
        <f>IF('Payments Export'!A9425="","",'Payments Export'!B9425)</f>
        <v/>
      </c>
      <c r="C9421" s="7" t="str">
        <f>IF(IFERROR(VALUE('Payments Export'!H9425),'Payments Export'!H9425)&lt;&gt;0,IFERROR(VALUE('Payments Export'!H9425),'Payments Export'!H9425),"")</f>
        <v/>
      </c>
      <c r="D9421" s="7" t="str">
        <f>IF('Payments Export'!I9425="","",'Payments Export'!I9425)</f>
        <v/>
      </c>
      <c r="E9421" s="7" t="str">
        <f t="shared" si="294"/>
        <v/>
      </c>
      <c r="F9421" s="7" t="str">
        <f>IF('Payments Export'!A9425="","",'Payments Export'!N9425)</f>
        <v/>
      </c>
      <c r="G9421" s="7" t="str">
        <f>IF('Payments Export'!A9425="","",'Payments Export'!O9425)</f>
        <v/>
      </c>
      <c r="H9421" s="7" t="str">
        <f>IF('Payments Export'!B9425="","",G9421-F9421)</f>
        <v/>
      </c>
      <c r="I9421" s="3" t="str">
        <f>IF(C9421&lt;&gt;"",_xlfn.XLOOKUP(IFERROR(VALUE(C9421),C9421),'Items database'!A:A,'Items database'!B:B),(_xlfn.XLOOKUP(LEFT(E9421,3),Services,Services,"")))</f>
        <v/>
      </c>
      <c r="J9421" s="3" t="str">
        <f t="shared" si="295"/>
        <v/>
      </c>
    </row>
    <row r="9422" spans="1:10" x14ac:dyDescent="0.35">
      <c r="A9422" s="7" t="str">
        <f>IF('Payments Export'!A9426="","",'Payments Export'!A9426)</f>
        <v/>
      </c>
      <c r="B9422" s="7" t="str">
        <f>IF('Payments Export'!A9426="","",'Payments Export'!B9426)</f>
        <v/>
      </c>
      <c r="C9422" s="7" t="str">
        <f>IF(IFERROR(VALUE('Payments Export'!H9426),'Payments Export'!H9426)&lt;&gt;0,IFERROR(VALUE('Payments Export'!H9426),'Payments Export'!H9426),"")</f>
        <v/>
      </c>
      <c r="D9422" s="7" t="str">
        <f>IF('Payments Export'!I9426="","",'Payments Export'!I9426)</f>
        <v/>
      </c>
      <c r="E9422" s="7" t="str">
        <f t="shared" si="294"/>
        <v/>
      </c>
      <c r="F9422" s="7" t="str">
        <f>IF('Payments Export'!A9426="","",'Payments Export'!N9426)</f>
        <v/>
      </c>
      <c r="G9422" s="7" t="str">
        <f>IF('Payments Export'!A9426="","",'Payments Export'!O9426)</f>
        <v/>
      </c>
      <c r="H9422" s="7" t="str">
        <f>IF('Payments Export'!B9426="","",G9422-F9422)</f>
        <v/>
      </c>
      <c r="I9422" s="3" t="str">
        <f>IF(C9422&lt;&gt;"",_xlfn.XLOOKUP(IFERROR(VALUE(C9422),C9422),'Items database'!A:A,'Items database'!B:B),(_xlfn.XLOOKUP(LEFT(E9422,3),Services,Services,"")))</f>
        <v/>
      </c>
      <c r="J9422" s="3" t="str">
        <f t="shared" si="295"/>
        <v/>
      </c>
    </row>
    <row r="9423" spans="1:10" x14ac:dyDescent="0.35">
      <c r="A9423" s="7" t="str">
        <f>IF('Payments Export'!A9427="","",'Payments Export'!A9427)</f>
        <v/>
      </c>
      <c r="B9423" s="7" t="str">
        <f>IF('Payments Export'!A9427="","",'Payments Export'!B9427)</f>
        <v/>
      </c>
      <c r="C9423" s="7" t="str">
        <f>IF(IFERROR(VALUE('Payments Export'!H9427),'Payments Export'!H9427)&lt;&gt;0,IFERROR(VALUE('Payments Export'!H9427),'Payments Export'!H9427),"")</f>
        <v/>
      </c>
      <c r="D9423" s="7" t="str">
        <f>IF('Payments Export'!I9427="","",'Payments Export'!I9427)</f>
        <v/>
      </c>
      <c r="E9423" s="7" t="str">
        <f t="shared" si="294"/>
        <v/>
      </c>
      <c r="F9423" s="7" t="str">
        <f>IF('Payments Export'!A9427="","",'Payments Export'!N9427)</f>
        <v/>
      </c>
      <c r="G9423" s="7" t="str">
        <f>IF('Payments Export'!A9427="","",'Payments Export'!O9427)</f>
        <v/>
      </c>
      <c r="H9423" s="7" t="str">
        <f>IF('Payments Export'!B9427="","",G9423-F9423)</f>
        <v/>
      </c>
      <c r="I9423" s="3" t="str">
        <f>IF(C9423&lt;&gt;"",_xlfn.XLOOKUP(IFERROR(VALUE(C9423),C9423),'Items database'!A:A,'Items database'!B:B),(_xlfn.XLOOKUP(LEFT(E9423,3),Services,Services,"")))</f>
        <v/>
      </c>
      <c r="J9423" s="3" t="str">
        <f t="shared" si="295"/>
        <v/>
      </c>
    </row>
    <row r="9424" spans="1:10" x14ac:dyDescent="0.35">
      <c r="A9424" s="7" t="str">
        <f>IF('Payments Export'!A9428="","",'Payments Export'!A9428)</f>
        <v/>
      </c>
      <c r="B9424" s="7" t="str">
        <f>IF('Payments Export'!A9428="","",'Payments Export'!B9428)</f>
        <v/>
      </c>
      <c r="C9424" s="7" t="str">
        <f>IF(IFERROR(VALUE('Payments Export'!H9428),'Payments Export'!H9428)&lt;&gt;0,IFERROR(VALUE('Payments Export'!H9428),'Payments Export'!H9428),"")</f>
        <v/>
      </c>
      <c r="D9424" s="7" t="str">
        <f>IF('Payments Export'!I9428="","",'Payments Export'!I9428)</f>
        <v/>
      </c>
      <c r="E9424" s="7" t="str">
        <f t="shared" si="294"/>
        <v/>
      </c>
      <c r="F9424" s="7" t="str">
        <f>IF('Payments Export'!A9428="","",'Payments Export'!N9428)</f>
        <v/>
      </c>
      <c r="G9424" s="7" t="str">
        <f>IF('Payments Export'!A9428="","",'Payments Export'!O9428)</f>
        <v/>
      </c>
      <c r="H9424" s="7" t="str">
        <f>IF('Payments Export'!B9428="","",G9424-F9424)</f>
        <v/>
      </c>
      <c r="I9424" s="3" t="str">
        <f>IF(C9424&lt;&gt;"",_xlfn.XLOOKUP(IFERROR(VALUE(C9424),C9424),'Items database'!A:A,'Items database'!B:B),(_xlfn.XLOOKUP(LEFT(E9424,3),Services,Services,"")))</f>
        <v/>
      </c>
      <c r="J9424" s="3" t="str">
        <f t="shared" si="295"/>
        <v/>
      </c>
    </row>
    <row r="9425" spans="1:10" x14ac:dyDescent="0.35">
      <c r="A9425" s="7" t="str">
        <f>IF('Payments Export'!A9429="","",'Payments Export'!A9429)</f>
        <v/>
      </c>
      <c r="B9425" s="7" t="str">
        <f>IF('Payments Export'!A9429="","",'Payments Export'!B9429)</f>
        <v/>
      </c>
      <c r="C9425" s="7" t="str">
        <f>IF(IFERROR(VALUE('Payments Export'!H9429),'Payments Export'!H9429)&lt;&gt;0,IFERROR(VALUE('Payments Export'!H9429),'Payments Export'!H9429),"")</f>
        <v/>
      </c>
      <c r="D9425" s="7" t="str">
        <f>IF('Payments Export'!I9429="","",'Payments Export'!I9429)</f>
        <v/>
      </c>
      <c r="E9425" s="7" t="str">
        <f t="shared" si="294"/>
        <v/>
      </c>
      <c r="F9425" s="7" t="str">
        <f>IF('Payments Export'!A9429="","",'Payments Export'!N9429)</f>
        <v/>
      </c>
      <c r="G9425" s="7" t="str">
        <f>IF('Payments Export'!A9429="","",'Payments Export'!O9429)</f>
        <v/>
      </c>
      <c r="H9425" s="7" t="str">
        <f>IF('Payments Export'!B9429="","",G9425-F9425)</f>
        <v/>
      </c>
      <c r="I9425" s="3" t="str">
        <f>IF(C9425&lt;&gt;"",_xlfn.XLOOKUP(IFERROR(VALUE(C9425),C9425),'Items database'!A:A,'Items database'!B:B),(_xlfn.XLOOKUP(LEFT(E9425,3),Services,Services,"")))</f>
        <v/>
      </c>
      <c r="J9425" s="3" t="str">
        <f t="shared" si="295"/>
        <v/>
      </c>
    </row>
    <row r="9426" spans="1:10" x14ac:dyDescent="0.35">
      <c r="A9426" s="7" t="str">
        <f>IF('Payments Export'!A9430="","",'Payments Export'!A9430)</f>
        <v/>
      </c>
      <c r="B9426" s="7" t="str">
        <f>IF('Payments Export'!A9430="","",'Payments Export'!B9430)</f>
        <v/>
      </c>
      <c r="C9426" s="7" t="str">
        <f>IF(IFERROR(VALUE('Payments Export'!H9430),'Payments Export'!H9430)&lt;&gt;0,IFERROR(VALUE('Payments Export'!H9430),'Payments Export'!H9430),"")</f>
        <v/>
      </c>
      <c r="D9426" s="7" t="str">
        <f>IF('Payments Export'!I9430="","",'Payments Export'!I9430)</f>
        <v/>
      </c>
      <c r="E9426" s="7" t="str">
        <f t="shared" si="294"/>
        <v/>
      </c>
      <c r="F9426" s="7" t="str">
        <f>IF('Payments Export'!A9430="","",'Payments Export'!N9430)</f>
        <v/>
      </c>
      <c r="G9426" s="7" t="str">
        <f>IF('Payments Export'!A9430="","",'Payments Export'!O9430)</f>
        <v/>
      </c>
      <c r="H9426" s="7" t="str">
        <f>IF('Payments Export'!B9430="","",G9426-F9426)</f>
        <v/>
      </c>
      <c r="I9426" s="3" t="str">
        <f>IF(C9426&lt;&gt;"",_xlfn.XLOOKUP(IFERROR(VALUE(C9426),C9426),'Items database'!A:A,'Items database'!B:B),(_xlfn.XLOOKUP(LEFT(E9426,3),Services,Services,"")))</f>
        <v/>
      </c>
      <c r="J9426" s="3" t="str">
        <f t="shared" si="295"/>
        <v/>
      </c>
    </row>
    <row r="9427" spans="1:10" x14ac:dyDescent="0.35">
      <c r="A9427" s="7" t="str">
        <f>IF('Payments Export'!A9431="","",'Payments Export'!A9431)</f>
        <v/>
      </c>
      <c r="B9427" s="7" t="str">
        <f>IF('Payments Export'!A9431="","",'Payments Export'!B9431)</f>
        <v/>
      </c>
      <c r="C9427" s="7" t="str">
        <f>IF(IFERROR(VALUE('Payments Export'!H9431),'Payments Export'!H9431)&lt;&gt;0,IFERROR(VALUE('Payments Export'!H9431),'Payments Export'!H9431),"")</f>
        <v/>
      </c>
      <c r="D9427" s="7" t="str">
        <f>IF('Payments Export'!I9431="","",'Payments Export'!I9431)</f>
        <v/>
      </c>
      <c r="E9427" s="7" t="str">
        <f t="shared" si="294"/>
        <v/>
      </c>
      <c r="F9427" s="7" t="str">
        <f>IF('Payments Export'!A9431="","",'Payments Export'!N9431)</f>
        <v/>
      </c>
      <c r="G9427" s="7" t="str">
        <f>IF('Payments Export'!A9431="","",'Payments Export'!O9431)</f>
        <v/>
      </c>
      <c r="H9427" s="7" t="str">
        <f>IF('Payments Export'!B9431="","",G9427-F9427)</f>
        <v/>
      </c>
      <c r="I9427" s="3" t="str">
        <f>IF(C9427&lt;&gt;"",_xlfn.XLOOKUP(IFERROR(VALUE(C9427),C9427),'Items database'!A:A,'Items database'!B:B),(_xlfn.XLOOKUP(LEFT(E9427,3),Services,Services,"")))</f>
        <v/>
      </c>
      <c r="J9427" s="3" t="str">
        <f t="shared" si="295"/>
        <v/>
      </c>
    </row>
    <row r="9428" spans="1:10" x14ac:dyDescent="0.35">
      <c r="A9428" s="7" t="str">
        <f>IF('Payments Export'!A9432="","",'Payments Export'!A9432)</f>
        <v/>
      </c>
      <c r="B9428" s="7" t="str">
        <f>IF('Payments Export'!A9432="","",'Payments Export'!B9432)</f>
        <v/>
      </c>
      <c r="C9428" s="7" t="str">
        <f>IF(IFERROR(VALUE('Payments Export'!H9432),'Payments Export'!H9432)&lt;&gt;0,IFERROR(VALUE('Payments Export'!H9432),'Payments Export'!H9432),"")</f>
        <v/>
      </c>
      <c r="D9428" s="7" t="str">
        <f>IF('Payments Export'!I9432="","",'Payments Export'!I9432)</f>
        <v/>
      </c>
      <c r="E9428" s="7" t="str">
        <f t="shared" si="294"/>
        <v/>
      </c>
      <c r="F9428" s="7" t="str">
        <f>IF('Payments Export'!A9432="","",'Payments Export'!N9432)</f>
        <v/>
      </c>
      <c r="G9428" s="7" t="str">
        <f>IF('Payments Export'!A9432="","",'Payments Export'!O9432)</f>
        <v/>
      </c>
      <c r="H9428" s="7" t="str">
        <f>IF('Payments Export'!B9432="","",G9428-F9428)</f>
        <v/>
      </c>
      <c r="I9428" s="3" t="str">
        <f>IF(C9428&lt;&gt;"",_xlfn.XLOOKUP(IFERROR(VALUE(C9428),C9428),'Items database'!A:A,'Items database'!B:B),(_xlfn.XLOOKUP(LEFT(E9428,3),Services,Services,"")))</f>
        <v/>
      </c>
      <c r="J9428" s="3" t="str">
        <f t="shared" si="295"/>
        <v/>
      </c>
    </row>
    <row r="9429" spans="1:10" x14ac:dyDescent="0.35">
      <c r="A9429" s="7" t="str">
        <f>IF('Payments Export'!A9433="","",'Payments Export'!A9433)</f>
        <v/>
      </c>
      <c r="B9429" s="7" t="str">
        <f>IF('Payments Export'!A9433="","",'Payments Export'!B9433)</f>
        <v/>
      </c>
      <c r="C9429" s="7" t="str">
        <f>IF(IFERROR(VALUE('Payments Export'!H9433),'Payments Export'!H9433)&lt;&gt;0,IFERROR(VALUE('Payments Export'!H9433),'Payments Export'!H9433),"")</f>
        <v/>
      </c>
      <c r="D9429" s="7" t="str">
        <f>IF('Payments Export'!I9433="","",'Payments Export'!I9433)</f>
        <v/>
      </c>
      <c r="E9429" s="7" t="str">
        <f t="shared" si="294"/>
        <v/>
      </c>
      <c r="F9429" s="7" t="str">
        <f>IF('Payments Export'!A9433="","",'Payments Export'!N9433)</f>
        <v/>
      </c>
      <c r="G9429" s="7" t="str">
        <f>IF('Payments Export'!A9433="","",'Payments Export'!O9433)</f>
        <v/>
      </c>
      <c r="H9429" s="7" t="str">
        <f>IF('Payments Export'!B9433="","",G9429-F9429)</f>
        <v/>
      </c>
      <c r="I9429" s="3" t="str">
        <f>IF(C9429&lt;&gt;"",_xlfn.XLOOKUP(IFERROR(VALUE(C9429),C9429),'Items database'!A:A,'Items database'!B:B),(_xlfn.XLOOKUP(LEFT(E9429,3),Services,Services,"")))</f>
        <v/>
      </c>
      <c r="J9429" s="3" t="str">
        <f t="shared" si="295"/>
        <v/>
      </c>
    </row>
    <row r="9430" spans="1:10" x14ac:dyDescent="0.35">
      <c r="A9430" s="7" t="str">
        <f>IF('Payments Export'!A9434="","",'Payments Export'!A9434)</f>
        <v/>
      </c>
      <c r="B9430" s="7" t="str">
        <f>IF('Payments Export'!A9434="","",'Payments Export'!B9434)</f>
        <v/>
      </c>
      <c r="C9430" s="7" t="str">
        <f>IF(IFERROR(VALUE('Payments Export'!H9434),'Payments Export'!H9434)&lt;&gt;0,IFERROR(VALUE('Payments Export'!H9434),'Payments Export'!H9434),"")</f>
        <v/>
      </c>
      <c r="D9430" s="7" t="str">
        <f>IF('Payments Export'!I9434="","",'Payments Export'!I9434)</f>
        <v/>
      </c>
      <c r="E9430" s="7" t="str">
        <f t="shared" si="294"/>
        <v/>
      </c>
      <c r="F9430" s="7" t="str">
        <f>IF('Payments Export'!A9434="","",'Payments Export'!N9434)</f>
        <v/>
      </c>
      <c r="G9430" s="7" t="str">
        <f>IF('Payments Export'!A9434="","",'Payments Export'!O9434)</f>
        <v/>
      </c>
      <c r="H9430" s="7" t="str">
        <f>IF('Payments Export'!B9434="","",G9430-F9430)</f>
        <v/>
      </c>
      <c r="I9430" s="3" t="str">
        <f>IF(C9430&lt;&gt;"",_xlfn.XLOOKUP(IFERROR(VALUE(C9430),C9430),'Items database'!A:A,'Items database'!B:B),(_xlfn.XLOOKUP(LEFT(E9430,3),Services,Services,"")))</f>
        <v/>
      </c>
      <c r="J9430" s="3" t="str">
        <f t="shared" si="295"/>
        <v/>
      </c>
    </row>
    <row r="9431" spans="1:10" x14ac:dyDescent="0.35">
      <c r="A9431" s="7" t="str">
        <f>IF('Payments Export'!A9435="","",'Payments Export'!A9435)</f>
        <v/>
      </c>
      <c r="B9431" s="7" t="str">
        <f>IF('Payments Export'!A9435="","",'Payments Export'!B9435)</f>
        <v/>
      </c>
      <c r="C9431" s="7" t="str">
        <f>IF(IFERROR(VALUE('Payments Export'!H9435),'Payments Export'!H9435)&lt;&gt;0,IFERROR(VALUE('Payments Export'!H9435),'Payments Export'!H9435),"")</f>
        <v/>
      </c>
      <c r="D9431" s="7" t="str">
        <f>IF('Payments Export'!I9435="","",'Payments Export'!I9435)</f>
        <v/>
      </c>
      <c r="E9431" s="7" t="str">
        <f t="shared" si="294"/>
        <v/>
      </c>
      <c r="F9431" s="7" t="str">
        <f>IF('Payments Export'!A9435="","",'Payments Export'!N9435)</f>
        <v/>
      </c>
      <c r="G9431" s="7" t="str">
        <f>IF('Payments Export'!A9435="","",'Payments Export'!O9435)</f>
        <v/>
      </c>
      <c r="H9431" s="7" t="str">
        <f>IF('Payments Export'!B9435="","",G9431-F9431)</f>
        <v/>
      </c>
      <c r="I9431" s="3" t="str">
        <f>IF(C9431&lt;&gt;"",_xlfn.XLOOKUP(IFERROR(VALUE(C9431),C9431),'Items database'!A:A,'Items database'!B:B),(_xlfn.XLOOKUP(LEFT(E9431,3),Services,Services,"")))</f>
        <v/>
      </c>
      <c r="J9431" s="3" t="str">
        <f t="shared" si="295"/>
        <v/>
      </c>
    </row>
    <row r="9432" spans="1:10" x14ac:dyDescent="0.35">
      <c r="A9432" s="7" t="str">
        <f>IF('Payments Export'!A9436="","",'Payments Export'!A9436)</f>
        <v/>
      </c>
      <c r="B9432" s="7" t="str">
        <f>IF('Payments Export'!A9436="","",'Payments Export'!B9436)</f>
        <v/>
      </c>
      <c r="C9432" s="7" t="str">
        <f>IF(IFERROR(VALUE('Payments Export'!H9436),'Payments Export'!H9436)&lt;&gt;0,IFERROR(VALUE('Payments Export'!H9436),'Payments Export'!H9436),"")</f>
        <v/>
      </c>
      <c r="D9432" s="7" t="str">
        <f>IF('Payments Export'!I9436="","",'Payments Export'!I9436)</f>
        <v/>
      </c>
      <c r="E9432" s="7" t="str">
        <f t="shared" si="294"/>
        <v/>
      </c>
      <c r="F9432" s="7" t="str">
        <f>IF('Payments Export'!A9436="","",'Payments Export'!N9436)</f>
        <v/>
      </c>
      <c r="G9432" s="7" t="str">
        <f>IF('Payments Export'!A9436="","",'Payments Export'!O9436)</f>
        <v/>
      </c>
      <c r="H9432" s="7" t="str">
        <f>IF('Payments Export'!B9436="","",G9432-F9432)</f>
        <v/>
      </c>
      <c r="I9432" s="3" t="str">
        <f>IF(C9432&lt;&gt;"",_xlfn.XLOOKUP(IFERROR(VALUE(C9432),C9432),'Items database'!A:A,'Items database'!B:B),(_xlfn.XLOOKUP(LEFT(E9432,3),Services,Services,"")))</f>
        <v/>
      </c>
      <c r="J9432" s="3" t="str">
        <f t="shared" si="295"/>
        <v/>
      </c>
    </row>
    <row r="9433" spans="1:10" x14ac:dyDescent="0.35">
      <c r="A9433" s="7" t="str">
        <f>IF('Payments Export'!A9437="","",'Payments Export'!A9437)</f>
        <v/>
      </c>
      <c r="B9433" s="7" t="str">
        <f>IF('Payments Export'!A9437="","",'Payments Export'!B9437)</f>
        <v/>
      </c>
      <c r="C9433" s="7" t="str">
        <f>IF(IFERROR(VALUE('Payments Export'!H9437),'Payments Export'!H9437)&lt;&gt;0,IFERROR(VALUE('Payments Export'!H9437),'Payments Export'!H9437),"")</f>
        <v/>
      </c>
      <c r="D9433" s="7" t="str">
        <f>IF('Payments Export'!I9437="","",'Payments Export'!I9437)</f>
        <v/>
      </c>
      <c r="E9433" s="7" t="str">
        <f t="shared" si="294"/>
        <v/>
      </c>
      <c r="F9433" s="7" t="str">
        <f>IF('Payments Export'!A9437="","",'Payments Export'!N9437)</f>
        <v/>
      </c>
      <c r="G9433" s="7" t="str">
        <f>IF('Payments Export'!A9437="","",'Payments Export'!O9437)</f>
        <v/>
      </c>
      <c r="H9433" s="7" t="str">
        <f>IF('Payments Export'!B9437="","",G9433-F9433)</f>
        <v/>
      </c>
      <c r="I9433" s="3" t="str">
        <f>IF(C9433&lt;&gt;"",_xlfn.XLOOKUP(IFERROR(VALUE(C9433),C9433),'Items database'!A:A,'Items database'!B:B),(_xlfn.XLOOKUP(LEFT(E9433,3),Services,Services,"")))</f>
        <v/>
      </c>
      <c r="J9433" s="3" t="str">
        <f t="shared" si="295"/>
        <v/>
      </c>
    </row>
    <row r="9434" spans="1:10" x14ac:dyDescent="0.35">
      <c r="A9434" s="7" t="str">
        <f>IF('Payments Export'!A9438="","",'Payments Export'!A9438)</f>
        <v/>
      </c>
      <c r="B9434" s="7" t="str">
        <f>IF('Payments Export'!A9438="","",'Payments Export'!B9438)</f>
        <v/>
      </c>
      <c r="C9434" s="7" t="str">
        <f>IF(IFERROR(VALUE('Payments Export'!H9438),'Payments Export'!H9438)&lt;&gt;0,IFERROR(VALUE('Payments Export'!H9438),'Payments Export'!H9438),"")</f>
        <v/>
      </c>
      <c r="D9434" s="7" t="str">
        <f>IF('Payments Export'!I9438="","",'Payments Export'!I9438)</f>
        <v/>
      </c>
      <c r="E9434" s="7" t="str">
        <f t="shared" si="294"/>
        <v/>
      </c>
      <c r="F9434" s="7" t="str">
        <f>IF('Payments Export'!A9438="","",'Payments Export'!N9438)</f>
        <v/>
      </c>
      <c r="G9434" s="7" t="str">
        <f>IF('Payments Export'!A9438="","",'Payments Export'!O9438)</f>
        <v/>
      </c>
      <c r="H9434" s="7" t="str">
        <f>IF('Payments Export'!B9438="","",G9434-F9434)</f>
        <v/>
      </c>
      <c r="I9434" s="3" t="str">
        <f>IF(C9434&lt;&gt;"",_xlfn.XLOOKUP(IFERROR(VALUE(C9434),C9434),'Items database'!A:A,'Items database'!B:B),(_xlfn.XLOOKUP(LEFT(E9434,3),Services,Services,"")))</f>
        <v/>
      </c>
      <c r="J9434" s="3" t="str">
        <f t="shared" si="295"/>
        <v/>
      </c>
    </row>
    <row r="9435" spans="1:10" x14ac:dyDescent="0.35">
      <c r="A9435" s="7" t="str">
        <f>IF('Payments Export'!A9439="","",'Payments Export'!A9439)</f>
        <v/>
      </c>
      <c r="B9435" s="7" t="str">
        <f>IF('Payments Export'!A9439="","",'Payments Export'!B9439)</f>
        <v/>
      </c>
      <c r="C9435" s="7" t="str">
        <f>IF(IFERROR(VALUE('Payments Export'!H9439),'Payments Export'!H9439)&lt;&gt;0,IFERROR(VALUE('Payments Export'!H9439),'Payments Export'!H9439),"")</f>
        <v/>
      </c>
      <c r="D9435" s="7" t="str">
        <f>IF('Payments Export'!I9439="","",'Payments Export'!I9439)</f>
        <v/>
      </c>
      <c r="E9435" s="7" t="str">
        <f t="shared" si="294"/>
        <v/>
      </c>
      <c r="F9435" s="7" t="str">
        <f>IF('Payments Export'!A9439="","",'Payments Export'!N9439)</f>
        <v/>
      </c>
      <c r="G9435" s="7" t="str">
        <f>IF('Payments Export'!A9439="","",'Payments Export'!O9439)</f>
        <v/>
      </c>
      <c r="H9435" s="7" t="str">
        <f>IF('Payments Export'!B9439="","",G9435-F9435)</f>
        <v/>
      </c>
      <c r="I9435" s="3" t="str">
        <f>IF(C9435&lt;&gt;"",_xlfn.XLOOKUP(IFERROR(VALUE(C9435),C9435),'Items database'!A:A,'Items database'!B:B),(_xlfn.XLOOKUP(LEFT(E9435,3),Services,Services,"")))</f>
        <v/>
      </c>
      <c r="J9435" s="3" t="str">
        <f t="shared" si="295"/>
        <v/>
      </c>
    </row>
    <row r="9436" spans="1:10" x14ac:dyDescent="0.35">
      <c r="A9436" s="7" t="str">
        <f>IF('Payments Export'!A9440="","",'Payments Export'!A9440)</f>
        <v/>
      </c>
      <c r="B9436" s="7" t="str">
        <f>IF('Payments Export'!A9440="","",'Payments Export'!B9440)</f>
        <v/>
      </c>
      <c r="C9436" s="7" t="str">
        <f>IF(IFERROR(VALUE('Payments Export'!H9440),'Payments Export'!H9440)&lt;&gt;0,IFERROR(VALUE('Payments Export'!H9440),'Payments Export'!H9440),"")</f>
        <v/>
      </c>
      <c r="D9436" s="7" t="str">
        <f>IF('Payments Export'!I9440="","",'Payments Export'!I9440)</f>
        <v/>
      </c>
      <c r="E9436" s="7" t="str">
        <f t="shared" si="294"/>
        <v/>
      </c>
      <c r="F9436" s="7" t="str">
        <f>IF('Payments Export'!A9440="","",'Payments Export'!N9440)</f>
        <v/>
      </c>
      <c r="G9436" s="7" t="str">
        <f>IF('Payments Export'!A9440="","",'Payments Export'!O9440)</f>
        <v/>
      </c>
      <c r="H9436" s="7" t="str">
        <f>IF('Payments Export'!B9440="","",G9436-F9436)</f>
        <v/>
      </c>
      <c r="I9436" s="3" t="str">
        <f>IF(C9436&lt;&gt;"",_xlfn.XLOOKUP(IFERROR(VALUE(C9436),C9436),'Items database'!A:A,'Items database'!B:B),(_xlfn.XLOOKUP(LEFT(E9436,3),Services,Services,"")))</f>
        <v/>
      </c>
      <c r="J9436" s="3" t="str">
        <f t="shared" si="295"/>
        <v/>
      </c>
    </row>
    <row r="9437" spans="1:10" x14ac:dyDescent="0.35">
      <c r="A9437" s="7" t="str">
        <f>IF('Payments Export'!A9441="","",'Payments Export'!A9441)</f>
        <v/>
      </c>
      <c r="B9437" s="7" t="str">
        <f>IF('Payments Export'!A9441="","",'Payments Export'!B9441)</f>
        <v/>
      </c>
      <c r="C9437" s="7" t="str">
        <f>IF(IFERROR(VALUE('Payments Export'!H9441),'Payments Export'!H9441)&lt;&gt;0,IFERROR(VALUE('Payments Export'!H9441),'Payments Export'!H9441),"")</f>
        <v/>
      </c>
      <c r="D9437" s="7" t="str">
        <f>IF('Payments Export'!I9441="","",'Payments Export'!I9441)</f>
        <v/>
      </c>
      <c r="E9437" s="7" t="str">
        <f t="shared" si="294"/>
        <v/>
      </c>
      <c r="F9437" s="7" t="str">
        <f>IF('Payments Export'!A9441="","",'Payments Export'!N9441)</f>
        <v/>
      </c>
      <c r="G9437" s="7" t="str">
        <f>IF('Payments Export'!A9441="","",'Payments Export'!O9441)</f>
        <v/>
      </c>
      <c r="H9437" s="7" t="str">
        <f>IF('Payments Export'!B9441="","",G9437-F9437)</f>
        <v/>
      </c>
      <c r="I9437" s="3" t="str">
        <f>IF(C9437&lt;&gt;"",_xlfn.XLOOKUP(IFERROR(VALUE(C9437),C9437),'Items database'!A:A,'Items database'!B:B),(_xlfn.XLOOKUP(LEFT(E9437,3),Services,Services,"")))</f>
        <v/>
      </c>
      <c r="J9437" s="3" t="str">
        <f t="shared" si="295"/>
        <v/>
      </c>
    </row>
    <row r="9438" spans="1:10" x14ac:dyDescent="0.35">
      <c r="A9438" s="7" t="str">
        <f>IF('Payments Export'!A9442="","",'Payments Export'!A9442)</f>
        <v/>
      </c>
      <c r="B9438" s="7" t="str">
        <f>IF('Payments Export'!A9442="","",'Payments Export'!B9442)</f>
        <v/>
      </c>
      <c r="C9438" s="7" t="str">
        <f>IF(IFERROR(VALUE('Payments Export'!H9442),'Payments Export'!H9442)&lt;&gt;0,IFERROR(VALUE('Payments Export'!H9442),'Payments Export'!H9442),"")</f>
        <v/>
      </c>
      <c r="D9438" s="7" t="str">
        <f>IF('Payments Export'!I9442="","",'Payments Export'!I9442)</f>
        <v/>
      </c>
      <c r="E9438" s="7" t="str">
        <f t="shared" si="294"/>
        <v/>
      </c>
      <c r="F9438" s="7" t="str">
        <f>IF('Payments Export'!A9442="","",'Payments Export'!N9442)</f>
        <v/>
      </c>
      <c r="G9438" s="7" t="str">
        <f>IF('Payments Export'!A9442="","",'Payments Export'!O9442)</f>
        <v/>
      </c>
      <c r="H9438" s="7" t="str">
        <f>IF('Payments Export'!B9442="","",G9438-F9438)</f>
        <v/>
      </c>
      <c r="I9438" s="3" t="str">
        <f>IF(C9438&lt;&gt;"",_xlfn.XLOOKUP(IFERROR(VALUE(C9438),C9438),'Items database'!A:A,'Items database'!B:B),(_xlfn.XLOOKUP(LEFT(E9438,3),Services,Services,"")))</f>
        <v/>
      </c>
      <c r="J9438" s="3" t="str">
        <f t="shared" si="295"/>
        <v/>
      </c>
    </row>
    <row r="9439" spans="1:10" x14ac:dyDescent="0.35">
      <c r="A9439" s="7" t="str">
        <f>IF('Payments Export'!A9443="","",'Payments Export'!A9443)</f>
        <v/>
      </c>
      <c r="B9439" s="7" t="str">
        <f>IF('Payments Export'!A9443="","",'Payments Export'!B9443)</f>
        <v/>
      </c>
      <c r="C9439" s="7" t="str">
        <f>IF(IFERROR(VALUE('Payments Export'!H9443),'Payments Export'!H9443)&lt;&gt;0,IFERROR(VALUE('Payments Export'!H9443),'Payments Export'!H9443),"")</f>
        <v/>
      </c>
      <c r="D9439" s="7" t="str">
        <f>IF('Payments Export'!I9443="","",'Payments Export'!I9443)</f>
        <v/>
      </c>
      <c r="E9439" s="7" t="str">
        <f t="shared" si="294"/>
        <v/>
      </c>
      <c r="F9439" s="7" t="str">
        <f>IF('Payments Export'!A9443="","",'Payments Export'!N9443)</f>
        <v/>
      </c>
      <c r="G9439" s="7" t="str">
        <f>IF('Payments Export'!A9443="","",'Payments Export'!O9443)</f>
        <v/>
      </c>
      <c r="H9439" s="7" t="str">
        <f>IF('Payments Export'!B9443="","",G9439-F9439)</f>
        <v/>
      </c>
      <c r="I9439" s="3" t="str">
        <f>IF(C9439&lt;&gt;"",_xlfn.XLOOKUP(IFERROR(VALUE(C9439),C9439),'Items database'!A:A,'Items database'!B:B),(_xlfn.XLOOKUP(LEFT(E9439,3),Services,Services,"")))</f>
        <v/>
      </c>
      <c r="J9439" s="3" t="str">
        <f t="shared" si="295"/>
        <v/>
      </c>
    </row>
    <row r="9440" spans="1:10" x14ac:dyDescent="0.35">
      <c r="A9440" s="7" t="str">
        <f>IF('Payments Export'!A9444="","",'Payments Export'!A9444)</f>
        <v/>
      </c>
      <c r="B9440" s="7" t="str">
        <f>IF('Payments Export'!A9444="","",'Payments Export'!B9444)</f>
        <v/>
      </c>
      <c r="C9440" s="7" t="str">
        <f>IF(IFERROR(VALUE('Payments Export'!H9444),'Payments Export'!H9444)&lt;&gt;0,IFERROR(VALUE('Payments Export'!H9444),'Payments Export'!H9444),"")</f>
        <v/>
      </c>
      <c r="D9440" s="7" t="str">
        <f>IF('Payments Export'!I9444="","",'Payments Export'!I9444)</f>
        <v/>
      </c>
      <c r="E9440" s="7" t="str">
        <f t="shared" si="294"/>
        <v/>
      </c>
      <c r="F9440" s="7" t="str">
        <f>IF('Payments Export'!A9444="","",'Payments Export'!N9444)</f>
        <v/>
      </c>
      <c r="G9440" s="7" t="str">
        <f>IF('Payments Export'!A9444="","",'Payments Export'!O9444)</f>
        <v/>
      </c>
      <c r="H9440" s="7" t="str">
        <f>IF('Payments Export'!B9444="","",G9440-F9440)</f>
        <v/>
      </c>
      <c r="I9440" s="3" t="str">
        <f>IF(C9440&lt;&gt;"",_xlfn.XLOOKUP(IFERROR(VALUE(C9440),C9440),'Items database'!A:A,'Items database'!B:B),(_xlfn.XLOOKUP(LEFT(E9440,3),Services,Services,"")))</f>
        <v/>
      </c>
      <c r="J9440" s="3" t="str">
        <f t="shared" si="295"/>
        <v/>
      </c>
    </row>
    <row r="9441" spans="1:10" x14ac:dyDescent="0.35">
      <c r="A9441" s="7" t="str">
        <f>IF('Payments Export'!A9445="","",'Payments Export'!A9445)</f>
        <v/>
      </c>
      <c r="B9441" s="7" t="str">
        <f>IF('Payments Export'!A9445="","",'Payments Export'!B9445)</f>
        <v/>
      </c>
      <c r="C9441" s="7" t="str">
        <f>IF(IFERROR(VALUE('Payments Export'!H9445),'Payments Export'!H9445)&lt;&gt;0,IFERROR(VALUE('Payments Export'!H9445),'Payments Export'!H9445),"")</f>
        <v/>
      </c>
      <c r="D9441" s="7" t="str">
        <f>IF('Payments Export'!I9445="","",'Payments Export'!I9445)</f>
        <v/>
      </c>
      <c r="E9441" s="7" t="str">
        <f t="shared" si="294"/>
        <v/>
      </c>
      <c r="F9441" s="7" t="str">
        <f>IF('Payments Export'!A9445="","",'Payments Export'!N9445)</f>
        <v/>
      </c>
      <c r="G9441" s="7" t="str">
        <f>IF('Payments Export'!A9445="","",'Payments Export'!O9445)</f>
        <v/>
      </c>
      <c r="H9441" s="7" t="str">
        <f>IF('Payments Export'!B9445="","",G9441-F9441)</f>
        <v/>
      </c>
      <c r="I9441" s="3" t="str">
        <f>IF(C9441&lt;&gt;"",_xlfn.XLOOKUP(IFERROR(VALUE(C9441),C9441),'Items database'!A:A,'Items database'!B:B),(_xlfn.XLOOKUP(LEFT(E9441,3),Services,Services,"")))</f>
        <v/>
      </c>
      <c r="J9441" s="3" t="str">
        <f t="shared" si="295"/>
        <v/>
      </c>
    </row>
    <row r="9442" spans="1:10" x14ac:dyDescent="0.35">
      <c r="A9442" s="7" t="str">
        <f>IF('Payments Export'!A9446="","",'Payments Export'!A9446)</f>
        <v/>
      </c>
      <c r="B9442" s="7" t="str">
        <f>IF('Payments Export'!A9446="","",'Payments Export'!B9446)</f>
        <v/>
      </c>
      <c r="C9442" s="7" t="str">
        <f>IF(IFERROR(VALUE('Payments Export'!H9446),'Payments Export'!H9446)&lt;&gt;0,IFERROR(VALUE('Payments Export'!H9446),'Payments Export'!H9446),"")</f>
        <v/>
      </c>
      <c r="D9442" s="7" t="str">
        <f>IF('Payments Export'!I9446="","",'Payments Export'!I9446)</f>
        <v/>
      </c>
      <c r="E9442" s="7" t="str">
        <f t="shared" si="294"/>
        <v/>
      </c>
      <c r="F9442" s="7" t="str">
        <f>IF('Payments Export'!A9446="","",'Payments Export'!N9446)</f>
        <v/>
      </c>
      <c r="G9442" s="7" t="str">
        <f>IF('Payments Export'!A9446="","",'Payments Export'!O9446)</f>
        <v/>
      </c>
      <c r="H9442" s="7" t="str">
        <f>IF('Payments Export'!B9446="","",G9442-F9442)</f>
        <v/>
      </c>
      <c r="I9442" s="3" t="str">
        <f>IF(C9442&lt;&gt;"",_xlfn.XLOOKUP(IFERROR(VALUE(C9442),C9442),'Items database'!A:A,'Items database'!B:B),(_xlfn.XLOOKUP(LEFT(E9442,3),Services,Services,"")))</f>
        <v/>
      </c>
      <c r="J9442" s="3" t="str">
        <f t="shared" si="295"/>
        <v/>
      </c>
    </row>
    <row r="9443" spans="1:10" x14ac:dyDescent="0.35">
      <c r="A9443" s="7" t="str">
        <f>IF('Payments Export'!A9447="","",'Payments Export'!A9447)</f>
        <v/>
      </c>
      <c r="B9443" s="7" t="str">
        <f>IF('Payments Export'!A9447="","",'Payments Export'!B9447)</f>
        <v/>
      </c>
      <c r="C9443" s="7" t="str">
        <f>IF(IFERROR(VALUE('Payments Export'!H9447),'Payments Export'!H9447)&lt;&gt;0,IFERROR(VALUE('Payments Export'!H9447),'Payments Export'!H9447),"")</f>
        <v/>
      </c>
      <c r="D9443" s="7" t="str">
        <f>IF('Payments Export'!I9447="","",'Payments Export'!I9447)</f>
        <v/>
      </c>
      <c r="E9443" s="7" t="str">
        <f t="shared" si="294"/>
        <v/>
      </c>
      <c r="F9443" s="7" t="str">
        <f>IF('Payments Export'!A9447="","",'Payments Export'!N9447)</f>
        <v/>
      </c>
      <c r="G9443" s="7" t="str">
        <f>IF('Payments Export'!A9447="","",'Payments Export'!O9447)</f>
        <v/>
      </c>
      <c r="H9443" s="7" t="str">
        <f>IF('Payments Export'!B9447="","",G9443-F9443)</f>
        <v/>
      </c>
      <c r="I9443" s="3" t="str">
        <f>IF(C9443&lt;&gt;"",_xlfn.XLOOKUP(IFERROR(VALUE(C9443),C9443),'Items database'!A:A,'Items database'!B:B),(_xlfn.XLOOKUP(LEFT(E9443,3),Services,Services,"")))</f>
        <v/>
      </c>
      <c r="J9443" s="3" t="str">
        <f t="shared" si="295"/>
        <v/>
      </c>
    </row>
    <row r="9444" spans="1:10" x14ac:dyDescent="0.35">
      <c r="A9444" s="7" t="str">
        <f>IF('Payments Export'!A9448="","",'Payments Export'!A9448)</f>
        <v/>
      </c>
      <c r="B9444" s="7" t="str">
        <f>IF('Payments Export'!A9448="","",'Payments Export'!B9448)</f>
        <v/>
      </c>
      <c r="C9444" s="7" t="str">
        <f>IF(IFERROR(VALUE('Payments Export'!H9448),'Payments Export'!H9448)&lt;&gt;0,IFERROR(VALUE('Payments Export'!H9448),'Payments Export'!H9448),"")</f>
        <v/>
      </c>
      <c r="D9444" s="7" t="str">
        <f>IF('Payments Export'!I9448="","",'Payments Export'!I9448)</f>
        <v/>
      </c>
      <c r="E9444" s="7" t="str">
        <f t="shared" si="294"/>
        <v/>
      </c>
      <c r="F9444" s="7" t="str">
        <f>IF('Payments Export'!A9448="","",'Payments Export'!N9448)</f>
        <v/>
      </c>
      <c r="G9444" s="7" t="str">
        <f>IF('Payments Export'!A9448="","",'Payments Export'!O9448)</f>
        <v/>
      </c>
      <c r="H9444" s="7" t="str">
        <f>IF('Payments Export'!B9448="","",G9444-F9444)</f>
        <v/>
      </c>
      <c r="I9444" s="3" t="str">
        <f>IF(C9444&lt;&gt;"",_xlfn.XLOOKUP(IFERROR(VALUE(C9444),C9444),'Items database'!A:A,'Items database'!B:B),(_xlfn.XLOOKUP(LEFT(E9444,3),Services,Services,"")))</f>
        <v/>
      </c>
      <c r="J9444" s="3" t="str">
        <f t="shared" si="295"/>
        <v/>
      </c>
    </row>
    <row r="9445" spans="1:10" x14ac:dyDescent="0.35">
      <c r="A9445" s="7" t="str">
        <f>IF('Payments Export'!A9449="","",'Payments Export'!A9449)</f>
        <v/>
      </c>
      <c r="B9445" s="7" t="str">
        <f>IF('Payments Export'!A9449="","",'Payments Export'!B9449)</f>
        <v/>
      </c>
      <c r="C9445" s="7" t="str">
        <f>IF(IFERROR(VALUE('Payments Export'!H9449),'Payments Export'!H9449)&lt;&gt;0,IFERROR(VALUE('Payments Export'!H9449),'Payments Export'!H9449),"")</f>
        <v/>
      </c>
      <c r="D9445" s="7" t="str">
        <f>IF('Payments Export'!I9449="","",'Payments Export'!I9449)</f>
        <v/>
      </c>
      <c r="E9445" s="7" t="str">
        <f t="shared" si="294"/>
        <v/>
      </c>
      <c r="F9445" s="7" t="str">
        <f>IF('Payments Export'!A9449="","",'Payments Export'!N9449)</f>
        <v/>
      </c>
      <c r="G9445" s="7" t="str">
        <f>IF('Payments Export'!A9449="","",'Payments Export'!O9449)</f>
        <v/>
      </c>
      <c r="H9445" s="7" t="str">
        <f>IF('Payments Export'!B9449="","",G9445-F9445)</f>
        <v/>
      </c>
      <c r="I9445" s="3" t="str">
        <f>IF(C9445&lt;&gt;"",_xlfn.XLOOKUP(IFERROR(VALUE(C9445),C9445),'Items database'!A:A,'Items database'!B:B),(_xlfn.XLOOKUP(LEFT(E9445,3),Services,Services,"")))</f>
        <v/>
      </c>
      <c r="J9445" s="3" t="str">
        <f t="shared" si="295"/>
        <v/>
      </c>
    </row>
    <row r="9446" spans="1:10" x14ac:dyDescent="0.35">
      <c r="A9446" s="7" t="str">
        <f>IF('Payments Export'!A9450="","",'Payments Export'!A9450)</f>
        <v/>
      </c>
      <c r="B9446" s="7" t="str">
        <f>IF('Payments Export'!A9450="","",'Payments Export'!B9450)</f>
        <v/>
      </c>
      <c r="C9446" s="7" t="str">
        <f>IF(IFERROR(VALUE('Payments Export'!H9450),'Payments Export'!H9450)&lt;&gt;0,IFERROR(VALUE('Payments Export'!H9450),'Payments Export'!H9450),"")</f>
        <v/>
      </c>
      <c r="D9446" s="7" t="str">
        <f>IF('Payments Export'!I9450="","",'Payments Export'!I9450)</f>
        <v/>
      </c>
      <c r="E9446" s="7" t="str">
        <f t="shared" si="294"/>
        <v/>
      </c>
      <c r="F9446" s="7" t="str">
        <f>IF('Payments Export'!A9450="","",'Payments Export'!N9450)</f>
        <v/>
      </c>
      <c r="G9446" s="7" t="str">
        <f>IF('Payments Export'!A9450="","",'Payments Export'!O9450)</f>
        <v/>
      </c>
      <c r="H9446" s="7" t="str">
        <f>IF('Payments Export'!B9450="","",G9446-F9446)</f>
        <v/>
      </c>
      <c r="I9446" s="3" t="str">
        <f>IF(C9446&lt;&gt;"",_xlfn.XLOOKUP(IFERROR(VALUE(C9446),C9446),'Items database'!A:A,'Items database'!B:B),(_xlfn.XLOOKUP(LEFT(E9446,3),Services,Services,"")))</f>
        <v/>
      </c>
      <c r="J9446" s="3" t="str">
        <f t="shared" si="295"/>
        <v/>
      </c>
    </row>
    <row r="9447" spans="1:10" x14ac:dyDescent="0.35">
      <c r="A9447" s="7" t="str">
        <f>IF('Payments Export'!A9451="","",'Payments Export'!A9451)</f>
        <v/>
      </c>
      <c r="B9447" s="7" t="str">
        <f>IF('Payments Export'!A9451="","",'Payments Export'!B9451)</f>
        <v/>
      </c>
      <c r="C9447" s="7" t="str">
        <f>IF(IFERROR(VALUE('Payments Export'!H9451),'Payments Export'!H9451)&lt;&gt;0,IFERROR(VALUE('Payments Export'!H9451),'Payments Export'!H9451),"")</f>
        <v/>
      </c>
      <c r="D9447" s="7" t="str">
        <f>IF('Payments Export'!I9451="","",'Payments Export'!I9451)</f>
        <v/>
      </c>
      <c r="E9447" s="7" t="str">
        <f t="shared" si="294"/>
        <v/>
      </c>
      <c r="F9447" s="7" t="str">
        <f>IF('Payments Export'!A9451="","",'Payments Export'!N9451)</f>
        <v/>
      </c>
      <c r="G9447" s="7" t="str">
        <f>IF('Payments Export'!A9451="","",'Payments Export'!O9451)</f>
        <v/>
      </c>
      <c r="H9447" s="7" t="str">
        <f>IF('Payments Export'!B9451="","",G9447-F9447)</f>
        <v/>
      </c>
      <c r="I9447" s="3" t="str">
        <f>IF(C9447&lt;&gt;"",_xlfn.XLOOKUP(IFERROR(VALUE(C9447),C9447),'Items database'!A:A,'Items database'!B:B),(_xlfn.XLOOKUP(LEFT(E9447,3),Services,Services,"")))</f>
        <v/>
      </c>
      <c r="J9447" s="3" t="str">
        <f t="shared" si="295"/>
        <v/>
      </c>
    </row>
    <row r="9448" spans="1:10" x14ac:dyDescent="0.35">
      <c r="A9448" s="7" t="str">
        <f>IF('Payments Export'!A9452="","",'Payments Export'!A9452)</f>
        <v/>
      </c>
      <c r="B9448" s="7" t="str">
        <f>IF('Payments Export'!A9452="","",'Payments Export'!B9452)</f>
        <v/>
      </c>
      <c r="C9448" s="7" t="str">
        <f>IF(IFERROR(VALUE('Payments Export'!H9452),'Payments Export'!H9452)&lt;&gt;0,IFERROR(VALUE('Payments Export'!H9452),'Payments Export'!H9452),"")</f>
        <v/>
      </c>
      <c r="D9448" s="7" t="str">
        <f>IF('Payments Export'!I9452="","",'Payments Export'!I9452)</f>
        <v/>
      </c>
      <c r="E9448" s="7" t="str">
        <f t="shared" si="294"/>
        <v/>
      </c>
      <c r="F9448" s="7" t="str">
        <f>IF('Payments Export'!A9452="","",'Payments Export'!N9452)</f>
        <v/>
      </c>
      <c r="G9448" s="7" t="str">
        <f>IF('Payments Export'!A9452="","",'Payments Export'!O9452)</f>
        <v/>
      </c>
      <c r="H9448" s="7" t="str">
        <f>IF('Payments Export'!B9452="","",G9448-F9448)</f>
        <v/>
      </c>
      <c r="I9448" s="3" t="str">
        <f>IF(C9448&lt;&gt;"",_xlfn.XLOOKUP(IFERROR(VALUE(C9448),C9448),'Items database'!A:A,'Items database'!B:B),(_xlfn.XLOOKUP(LEFT(E9448,3),Services,Services,"")))</f>
        <v/>
      </c>
      <c r="J9448" s="3" t="str">
        <f t="shared" si="295"/>
        <v/>
      </c>
    </row>
    <row r="9449" spans="1:10" x14ac:dyDescent="0.35">
      <c r="A9449" s="7" t="str">
        <f>IF('Payments Export'!A9453="","",'Payments Export'!A9453)</f>
        <v/>
      </c>
      <c r="B9449" s="7" t="str">
        <f>IF('Payments Export'!A9453="","",'Payments Export'!B9453)</f>
        <v/>
      </c>
      <c r="C9449" s="7" t="str">
        <f>IF(IFERROR(VALUE('Payments Export'!H9453),'Payments Export'!H9453)&lt;&gt;0,IFERROR(VALUE('Payments Export'!H9453),'Payments Export'!H9453),"")</f>
        <v/>
      </c>
      <c r="D9449" s="7" t="str">
        <f>IF('Payments Export'!I9453="","",'Payments Export'!I9453)</f>
        <v/>
      </c>
      <c r="E9449" s="7" t="str">
        <f t="shared" si="294"/>
        <v/>
      </c>
      <c r="F9449" s="7" t="str">
        <f>IF('Payments Export'!A9453="","",'Payments Export'!N9453)</f>
        <v/>
      </c>
      <c r="G9449" s="7" t="str">
        <f>IF('Payments Export'!A9453="","",'Payments Export'!O9453)</f>
        <v/>
      </c>
      <c r="H9449" s="7" t="str">
        <f>IF('Payments Export'!B9453="","",G9449-F9449)</f>
        <v/>
      </c>
      <c r="I9449" s="3" t="str">
        <f>IF(C9449&lt;&gt;"",_xlfn.XLOOKUP(IFERROR(VALUE(C9449),C9449),'Items database'!A:A,'Items database'!B:B),(_xlfn.XLOOKUP(LEFT(E9449,3),Services,Services,"")))</f>
        <v/>
      </c>
      <c r="J9449" s="3" t="str">
        <f t="shared" si="295"/>
        <v/>
      </c>
    </row>
    <row r="9450" spans="1:10" x14ac:dyDescent="0.35">
      <c r="A9450" s="7" t="str">
        <f>IF('Payments Export'!A9454="","",'Payments Export'!A9454)</f>
        <v/>
      </c>
      <c r="B9450" s="7" t="str">
        <f>IF('Payments Export'!A9454="","",'Payments Export'!B9454)</f>
        <v/>
      </c>
      <c r="C9450" s="7" t="str">
        <f>IF(IFERROR(VALUE('Payments Export'!H9454),'Payments Export'!H9454)&lt;&gt;0,IFERROR(VALUE('Payments Export'!H9454),'Payments Export'!H9454),"")</f>
        <v/>
      </c>
      <c r="D9450" s="7" t="str">
        <f>IF('Payments Export'!I9454="","",'Payments Export'!I9454)</f>
        <v/>
      </c>
      <c r="E9450" s="7" t="str">
        <f t="shared" si="294"/>
        <v/>
      </c>
      <c r="F9450" s="7" t="str">
        <f>IF('Payments Export'!A9454="","",'Payments Export'!N9454)</f>
        <v/>
      </c>
      <c r="G9450" s="7" t="str">
        <f>IF('Payments Export'!A9454="","",'Payments Export'!O9454)</f>
        <v/>
      </c>
      <c r="H9450" s="7" t="str">
        <f>IF('Payments Export'!B9454="","",G9450-F9450)</f>
        <v/>
      </c>
      <c r="I9450" s="3" t="str">
        <f>IF(C9450&lt;&gt;"",_xlfn.XLOOKUP(IFERROR(VALUE(C9450),C9450),'Items database'!A:A,'Items database'!B:B),(_xlfn.XLOOKUP(LEFT(E9450,3),Services,Services,"")))</f>
        <v/>
      </c>
      <c r="J9450" s="3" t="str">
        <f t="shared" si="295"/>
        <v/>
      </c>
    </row>
    <row r="9451" spans="1:10" x14ac:dyDescent="0.35">
      <c r="A9451" s="7" t="str">
        <f>IF('Payments Export'!A9455="","",'Payments Export'!A9455)</f>
        <v/>
      </c>
      <c r="B9451" s="7" t="str">
        <f>IF('Payments Export'!A9455="","",'Payments Export'!B9455)</f>
        <v/>
      </c>
      <c r="C9451" s="7" t="str">
        <f>IF(IFERROR(VALUE('Payments Export'!H9455),'Payments Export'!H9455)&lt;&gt;0,IFERROR(VALUE('Payments Export'!H9455),'Payments Export'!H9455),"")</f>
        <v/>
      </c>
      <c r="D9451" s="7" t="str">
        <f>IF('Payments Export'!I9455="","",'Payments Export'!I9455)</f>
        <v/>
      </c>
      <c r="E9451" s="7" t="str">
        <f t="shared" si="294"/>
        <v/>
      </c>
      <c r="F9451" s="7" t="str">
        <f>IF('Payments Export'!A9455="","",'Payments Export'!N9455)</f>
        <v/>
      </c>
      <c r="G9451" s="7" t="str">
        <f>IF('Payments Export'!A9455="","",'Payments Export'!O9455)</f>
        <v/>
      </c>
      <c r="H9451" s="7" t="str">
        <f>IF('Payments Export'!B9455="","",G9451-F9451)</f>
        <v/>
      </c>
      <c r="I9451" s="3" t="str">
        <f>IF(C9451&lt;&gt;"",_xlfn.XLOOKUP(IFERROR(VALUE(C9451),C9451),'Items database'!A:A,'Items database'!B:B),(_xlfn.XLOOKUP(LEFT(E9451,3),Services,Services,"")))</f>
        <v/>
      </c>
      <c r="J9451" s="3" t="str">
        <f t="shared" si="295"/>
        <v/>
      </c>
    </row>
    <row r="9452" spans="1:10" x14ac:dyDescent="0.35">
      <c r="A9452" s="7" t="str">
        <f>IF('Payments Export'!A9456="","",'Payments Export'!A9456)</f>
        <v/>
      </c>
      <c r="B9452" s="7" t="str">
        <f>IF('Payments Export'!A9456="","",'Payments Export'!B9456)</f>
        <v/>
      </c>
      <c r="C9452" s="7" t="str">
        <f>IF(IFERROR(VALUE('Payments Export'!H9456),'Payments Export'!H9456)&lt;&gt;0,IFERROR(VALUE('Payments Export'!H9456),'Payments Export'!H9456),"")</f>
        <v/>
      </c>
      <c r="D9452" s="7" t="str">
        <f>IF('Payments Export'!I9456="","",'Payments Export'!I9456)</f>
        <v/>
      </c>
      <c r="E9452" s="7" t="str">
        <f t="shared" si="294"/>
        <v/>
      </c>
      <c r="F9452" s="7" t="str">
        <f>IF('Payments Export'!A9456="","",'Payments Export'!N9456)</f>
        <v/>
      </c>
      <c r="G9452" s="7" t="str">
        <f>IF('Payments Export'!A9456="","",'Payments Export'!O9456)</f>
        <v/>
      </c>
      <c r="H9452" s="7" t="str">
        <f>IF('Payments Export'!B9456="","",G9452-F9452)</f>
        <v/>
      </c>
      <c r="I9452" s="3" t="str">
        <f>IF(C9452&lt;&gt;"",_xlfn.XLOOKUP(IFERROR(VALUE(C9452),C9452),'Items database'!A:A,'Items database'!B:B),(_xlfn.XLOOKUP(LEFT(E9452,3),Services,Services,"")))</f>
        <v/>
      </c>
      <c r="J9452" s="3" t="str">
        <f t="shared" si="295"/>
        <v/>
      </c>
    </row>
    <row r="9453" spans="1:10" x14ac:dyDescent="0.35">
      <c r="A9453" s="7" t="str">
        <f>IF('Payments Export'!A9457="","",'Payments Export'!A9457)</f>
        <v/>
      </c>
      <c r="B9453" s="7" t="str">
        <f>IF('Payments Export'!A9457="","",'Payments Export'!B9457)</f>
        <v/>
      </c>
      <c r="C9453" s="7" t="str">
        <f>IF(IFERROR(VALUE('Payments Export'!H9457),'Payments Export'!H9457)&lt;&gt;0,IFERROR(VALUE('Payments Export'!H9457),'Payments Export'!H9457),"")</f>
        <v/>
      </c>
      <c r="D9453" s="7" t="str">
        <f>IF('Payments Export'!I9457="","",'Payments Export'!I9457)</f>
        <v/>
      </c>
      <c r="E9453" s="7" t="str">
        <f t="shared" si="294"/>
        <v/>
      </c>
      <c r="F9453" s="7" t="str">
        <f>IF('Payments Export'!A9457="","",'Payments Export'!N9457)</f>
        <v/>
      </c>
      <c r="G9453" s="7" t="str">
        <f>IF('Payments Export'!A9457="","",'Payments Export'!O9457)</f>
        <v/>
      </c>
      <c r="H9453" s="7" t="str">
        <f>IF('Payments Export'!B9457="","",G9453-F9453)</f>
        <v/>
      </c>
      <c r="I9453" s="3" t="str">
        <f>IF(C9453&lt;&gt;"",_xlfn.XLOOKUP(IFERROR(VALUE(C9453),C9453),'Items database'!A:A,'Items database'!B:B),(_xlfn.XLOOKUP(LEFT(E9453,3),Services,Services,"")))</f>
        <v/>
      </c>
      <c r="J9453" s="3" t="str">
        <f t="shared" si="295"/>
        <v/>
      </c>
    </row>
    <row r="9454" spans="1:10" x14ac:dyDescent="0.35">
      <c r="A9454" s="7" t="str">
        <f>IF('Payments Export'!A9458="","",'Payments Export'!A9458)</f>
        <v/>
      </c>
      <c r="B9454" s="7" t="str">
        <f>IF('Payments Export'!A9458="","",'Payments Export'!B9458)</f>
        <v/>
      </c>
      <c r="C9454" s="7" t="str">
        <f>IF(IFERROR(VALUE('Payments Export'!H9458),'Payments Export'!H9458)&lt;&gt;0,IFERROR(VALUE('Payments Export'!H9458),'Payments Export'!H9458),"")</f>
        <v/>
      </c>
      <c r="D9454" s="7" t="str">
        <f>IF('Payments Export'!I9458="","",'Payments Export'!I9458)</f>
        <v/>
      </c>
      <c r="E9454" s="7" t="str">
        <f t="shared" si="294"/>
        <v/>
      </c>
      <c r="F9454" s="7" t="str">
        <f>IF('Payments Export'!A9458="","",'Payments Export'!N9458)</f>
        <v/>
      </c>
      <c r="G9454" s="7" t="str">
        <f>IF('Payments Export'!A9458="","",'Payments Export'!O9458)</f>
        <v/>
      </c>
      <c r="H9454" s="7" t="str">
        <f>IF('Payments Export'!B9458="","",G9454-F9454)</f>
        <v/>
      </c>
      <c r="I9454" s="3" t="str">
        <f>IF(C9454&lt;&gt;"",_xlfn.XLOOKUP(IFERROR(VALUE(C9454),C9454),'Items database'!A:A,'Items database'!B:B),(_xlfn.XLOOKUP(LEFT(E9454,3),Services,Services,"")))</f>
        <v/>
      </c>
      <c r="J9454" s="3" t="str">
        <f t="shared" si="295"/>
        <v/>
      </c>
    </row>
    <row r="9455" spans="1:10" x14ac:dyDescent="0.35">
      <c r="A9455" s="7" t="str">
        <f>IF('Payments Export'!A9459="","",'Payments Export'!A9459)</f>
        <v/>
      </c>
      <c r="B9455" s="7" t="str">
        <f>IF('Payments Export'!A9459="","",'Payments Export'!B9459)</f>
        <v/>
      </c>
      <c r="C9455" s="7" t="str">
        <f>IF(IFERROR(VALUE('Payments Export'!H9459),'Payments Export'!H9459)&lt;&gt;0,IFERROR(VALUE('Payments Export'!H9459),'Payments Export'!H9459),"")</f>
        <v/>
      </c>
      <c r="D9455" s="7" t="str">
        <f>IF('Payments Export'!I9459="","",'Payments Export'!I9459)</f>
        <v/>
      </c>
      <c r="E9455" s="7" t="str">
        <f t="shared" si="294"/>
        <v/>
      </c>
      <c r="F9455" s="7" t="str">
        <f>IF('Payments Export'!A9459="","",'Payments Export'!N9459)</f>
        <v/>
      </c>
      <c r="G9455" s="7" t="str">
        <f>IF('Payments Export'!A9459="","",'Payments Export'!O9459)</f>
        <v/>
      </c>
      <c r="H9455" s="7" t="str">
        <f>IF('Payments Export'!B9459="","",G9455-F9455)</f>
        <v/>
      </c>
      <c r="I9455" s="3" t="str">
        <f>IF(C9455&lt;&gt;"",_xlfn.XLOOKUP(IFERROR(VALUE(C9455),C9455),'Items database'!A:A,'Items database'!B:B),(_xlfn.XLOOKUP(LEFT(E9455,3),Services,Services,"")))</f>
        <v/>
      </c>
      <c r="J9455" s="3" t="str">
        <f t="shared" si="295"/>
        <v/>
      </c>
    </row>
    <row r="9456" spans="1:10" x14ac:dyDescent="0.35">
      <c r="A9456" s="7" t="str">
        <f>IF('Payments Export'!A9460="","",'Payments Export'!A9460)</f>
        <v/>
      </c>
      <c r="B9456" s="7" t="str">
        <f>IF('Payments Export'!A9460="","",'Payments Export'!B9460)</f>
        <v/>
      </c>
      <c r="C9456" s="7" t="str">
        <f>IF(IFERROR(VALUE('Payments Export'!H9460),'Payments Export'!H9460)&lt;&gt;0,IFERROR(VALUE('Payments Export'!H9460),'Payments Export'!H9460),"")</f>
        <v/>
      </c>
      <c r="D9456" s="7" t="str">
        <f>IF('Payments Export'!I9460="","",'Payments Export'!I9460)</f>
        <v/>
      </c>
      <c r="E9456" s="7" t="str">
        <f t="shared" si="294"/>
        <v/>
      </c>
      <c r="F9456" s="7" t="str">
        <f>IF('Payments Export'!A9460="","",'Payments Export'!N9460)</f>
        <v/>
      </c>
      <c r="G9456" s="7" t="str">
        <f>IF('Payments Export'!A9460="","",'Payments Export'!O9460)</f>
        <v/>
      </c>
      <c r="H9456" s="7" t="str">
        <f>IF('Payments Export'!B9460="","",G9456-F9456)</f>
        <v/>
      </c>
      <c r="I9456" s="3" t="str">
        <f>IF(C9456&lt;&gt;"",_xlfn.XLOOKUP(IFERROR(VALUE(C9456),C9456),'Items database'!A:A,'Items database'!B:B),(_xlfn.XLOOKUP(LEFT(E9456,3),Services,Services,"")))</f>
        <v/>
      </c>
      <c r="J9456" s="3" t="str">
        <f t="shared" si="295"/>
        <v/>
      </c>
    </row>
    <row r="9457" spans="1:10" x14ac:dyDescent="0.35">
      <c r="A9457" s="7" t="str">
        <f>IF('Payments Export'!A9461="","",'Payments Export'!A9461)</f>
        <v/>
      </c>
      <c r="B9457" s="7" t="str">
        <f>IF('Payments Export'!A9461="","",'Payments Export'!B9461)</f>
        <v/>
      </c>
      <c r="C9457" s="7" t="str">
        <f>IF(IFERROR(VALUE('Payments Export'!H9461),'Payments Export'!H9461)&lt;&gt;0,IFERROR(VALUE('Payments Export'!H9461),'Payments Export'!H9461),"")</f>
        <v/>
      </c>
      <c r="D9457" s="7" t="str">
        <f>IF('Payments Export'!I9461="","",'Payments Export'!I9461)</f>
        <v/>
      </c>
      <c r="E9457" s="7" t="str">
        <f t="shared" si="294"/>
        <v/>
      </c>
      <c r="F9457" s="7" t="str">
        <f>IF('Payments Export'!A9461="","",'Payments Export'!N9461)</f>
        <v/>
      </c>
      <c r="G9457" s="7" t="str">
        <f>IF('Payments Export'!A9461="","",'Payments Export'!O9461)</f>
        <v/>
      </c>
      <c r="H9457" s="7" t="str">
        <f>IF('Payments Export'!B9461="","",G9457-F9457)</f>
        <v/>
      </c>
      <c r="I9457" s="3" t="str">
        <f>IF(C9457&lt;&gt;"",_xlfn.XLOOKUP(IFERROR(VALUE(C9457),C9457),'Items database'!A:A,'Items database'!B:B),(_xlfn.XLOOKUP(LEFT(E9457,3),Services,Services,"")))</f>
        <v/>
      </c>
      <c r="J9457" s="3" t="str">
        <f t="shared" si="295"/>
        <v/>
      </c>
    </row>
    <row r="9458" spans="1:10" x14ac:dyDescent="0.35">
      <c r="A9458" s="7" t="str">
        <f>IF('Payments Export'!A9462="","",'Payments Export'!A9462)</f>
        <v/>
      </c>
      <c r="B9458" s="7" t="str">
        <f>IF('Payments Export'!A9462="","",'Payments Export'!B9462)</f>
        <v/>
      </c>
      <c r="C9458" s="7" t="str">
        <f>IF(IFERROR(VALUE('Payments Export'!H9462),'Payments Export'!H9462)&lt;&gt;0,IFERROR(VALUE('Payments Export'!H9462),'Payments Export'!H9462),"")</f>
        <v/>
      </c>
      <c r="D9458" s="7" t="str">
        <f>IF('Payments Export'!I9462="","",'Payments Export'!I9462)</f>
        <v/>
      </c>
      <c r="E9458" s="7" t="str">
        <f t="shared" si="294"/>
        <v/>
      </c>
      <c r="F9458" s="7" t="str">
        <f>IF('Payments Export'!A9462="","",'Payments Export'!N9462)</f>
        <v/>
      </c>
      <c r="G9458" s="7" t="str">
        <f>IF('Payments Export'!A9462="","",'Payments Export'!O9462)</f>
        <v/>
      </c>
      <c r="H9458" s="7" t="str">
        <f>IF('Payments Export'!B9462="","",G9458-F9458)</f>
        <v/>
      </c>
      <c r="I9458" s="3" t="str">
        <f>IF(C9458&lt;&gt;"",_xlfn.XLOOKUP(IFERROR(VALUE(C9458),C9458),'Items database'!A:A,'Items database'!B:B),(_xlfn.XLOOKUP(LEFT(E9458,3),Services,Services,"")))</f>
        <v/>
      </c>
      <c r="J9458" s="3" t="str">
        <f t="shared" si="295"/>
        <v/>
      </c>
    </row>
    <row r="9459" spans="1:10" x14ac:dyDescent="0.35">
      <c r="A9459" s="7" t="str">
        <f>IF('Payments Export'!A9463="","",'Payments Export'!A9463)</f>
        <v/>
      </c>
      <c r="B9459" s="7" t="str">
        <f>IF('Payments Export'!A9463="","",'Payments Export'!B9463)</f>
        <v/>
      </c>
      <c r="C9459" s="7" t="str">
        <f>IF(IFERROR(VALUE('Payments Export'!H9463),'Payments Export'!H9463)&lt;&gt;0,IFERROR(VALUE('Payments Export'!H9463),'Payments Export'!H9463),"")</f>
        <v/>
      </c>
      <c r="D9459" s="7" t="str">
        <f>IF('Payments Export'!I9463="","",'Payments Export'!I9463)</f>
        <v/>
      </c>
      <c r="E9459" s="7" t="str">
        <f t="shared" si="294"/>
        <v/>
      </c>
      <c r="F9459" s="7" t="str">
        <f>IF('Payments Export'!A9463="","",'Payments Export'!N9463)</f>
        <v/>
      </c>
      <c r="G9459" s="7" t="str">
        <f>IF('Payments Export'!A9463="","",'Payments Export'!O9463)</f>
        <v/>
      </c>
      <c r="H9459" s="7" t="str">
        <f>IF('Payments Export'!B9463="","",G9459-F9459)</f>
        <v/>
      </c>
      <c r="I9459" s="3" t="str">
        <f>IF(C9459&lt;&gt;"",_xlfn.XLOOKUP(IFERROR(VALUE(C9459),C9459),'Items database'!A:A,'Items database'!B:B),(_xlfn.XLOOKUP(LEFT(E9459,3),Services,Services,"")))</f>
        <v/>
      </c>
      <c r="J9459" s="3" t="str">
        <f t="shared" si="295"/>
        <v/>
      </c>
    </row>
    <row r="9460" spans="1:10" x14ac:dyDescent="0.35">
      <c r="A9460" s="7" t="str">
        <f>IF('Payments Export'!A9464="","",'Payments Export'!A9464)</f>
        <v/>
      </c>
      <c r="B9460" s="7" t="str">
        <f>IF('Payments Export'!A9464="","",'Payments Export'!B9464)</f>
        <v/>
      </c>
      <c r="C9460" s="7" t="str">
        <f>IF(IFERROR(VALUE('Payments Export'!H9464),'Payments Export'!H9464)&lt;&gt;0,IFERROR(VALUE('Payments Export'!H9464),'Payments Export'!H9464),"")</f>
        <v/>
      </c>
      <c r="D9460" s="7" t="str">
        <f>IF('Payments Export'!I9464="","",'Payments Export'!I9464)</f>
        <v/>
      </c>
      <c r="E9460" s="7" t="str">
        <f t="shared" si="294"/>
        <v/>
      </c>
      <c r="F9460" s="7" t="str">
        <f>IF('Payments Export'!A9464="","",'Payments Export'!N9464)</f>
        <v/>
      </c>
      <c r="G9460" s="7" t="str">
        <f>IF('Payments Export'!A9464="","",'Payments Export'!O9464)</f>
        <v/>
      </c>
      <c r="H9460" s="7" t="str">
        <f>IF('Payments Export'!B9464="","",G9460-F9460)</f>
        <v/>
      </c>
      <c r="I9460" s="3" t="str">
        <f>IF(C9460&lt;&gt;"",_xlfn.XLOOKUP(IFERROR(VALUE(C9460),C9460),'Items database'!A:A,'Items database'!B:B),(_xlfn.XLOOKUP(LEFT(E9460,3),Services,Services,"")))</f>
        <v/>
      </c>
      <c r="J9460" s="3" t="str">
        <f t="shared" si="295"/>
        <v/>
      </c>
    </row>
    <row r="9461" spans="1:10" x14ac:dyDescent="0.35">
      <c r="A9461" s="7" t="str">
        <f>IF('Payments Export'!A9465="","",'Payments Export'!A9465)</f>
        <v/>
      </c>
      <c r="B9461" s="7" t="str">
        <f>IF('Payments Export'!A9465="","",'Payments Export'!B9465)</f>
        <v/>
      </c>
      <c r="C9461" s="7" t="str">
        <f>IF(IFERROR(VALUE('Payments Export'!H9465),'Payments Export'!H9465)&lt;&gt;0,IFERROR(VALUE('Payments Export'!H9465),'Payments Export'!H9465),"")</f>
        <v/>
      </c>
      <c r="D9461" s="7" t="str">
        <f>IF('Payments Export'!I9465="","",'Payments Export'!I9465)</f>
        <v/>
      </c>
      <c r="E9461" s="7" t="str">
        <f t="shared" si="294"/>
        <v/>
      </c>
      <c r="F9461" s="7" t="str">
        <f>IF('Payments Export'!A9465="","",'Payments Export'!N9465)</f>
        <v/>
      </c>
      <c r="G9461" s="7" t="str">
        <f>IF('Payments Export'!A9465="","",'Payments Export'!O9465)</f>
        <v/>
      </c>
      <c r="H9461" s="7" t="str">
        <f>IF('Payments Export'!B9465="","",G9461-F9461)</f>
        <v/>
      </c>
      <c r="I9461" s="3" t="str">
        <f>IF(C9461&lt;&gt;"",_xlfn.XLOOKUP(IFERROR(VALUE(C9461),C9461),'Items database'!A:A,'Items database'!B:B),(_xlfn.XLOOKUP(LEFT(E9461,3),Services,Services,"")))</f>
        <v/>
      </c>
      <c r="J9461" s="3" t="str">
        <f t="shared" si="295"/>
        <v/>
      </c>
    </row>
    <row r="9462" spans="1:10" x14ac:dyDescent="0.35">
      <c r="A9462" s="7" t="str">
        <f>IF('Payments Export'!A9466="","",'Payments Export'!A9466)</f>
        <v/>
      </c>
      <c r="B9462" s="7" t="str">
        <f>IF('Payments Export'!A9466="","",'Payments Export'!B9466)</f>
        <v/>
      </c>
      <c r="C9462" s="7" t="str">
        <f>IF(IFERROR(VALUE('Payments Export'!H9466),'Payments Export'!H9466)&lt;&gt;0,IFERROR(VALUE('Payments Export'!H9466),'Payments Export'!H9466),"")</f>
        <v/>
      </c>
      <c r="D9462" s="7" t="str">
        <f>IF('Payments Export'!I9466="","",'Payments Export'!I9466)</f>
        <v/>
      </c>
      <c r="E9462" s="7" t="str">
        <f t="shared" si="294"/>
        <v/>
      </c>
      <c r="F9462" s="7" t="str">
        <f>IF('Payments Export'!A9466="","",'Payments Export'!N9466)</f>
        <v/>
      </c>
      <c r="G9462" s="7" t="str">
        <f>IF('Payments Export'!A9466="","",'Payments Export'!O9466)</f>
        <v/>
      </c>
      <c r="H9462" s="7" t="str">
        <f>IF('Payments Export'!B9466="","",G9462-F9462)</f>
        <v/>
      </c>
      <c r="I9462" s="3" t="str">
        <f>IF(C9462&lt;&gt;"",_xlfn.XLOOKUP(IFERROR(VALUE(C9462),C9462),'Items database'!A:A,'Items database'!B:B),(_xlfn.XLOOKUP(LEFT(E9462,3),Services,Services,"")))</f>
        <v/>
      </c>
      <c r="J9462" s="3" t="str">
        <f t="shared" si="295"/>
        <v/>
      </c>
    </row>
    <row r="9463" spans="1:10" x14ac:dyDescent="0.35">
      <c r="A9463" s="7" t="str">
        <f>IF('Payments Export'!A9467="","",'Payments Export'!A9467)</f>
        <v/>
      </c>
      <c r="B9463" s="7" t="str">
        <f>IF('Payments Export'!A9467="","",'Payments Export'!B9467)</f>
        <v/>
      </c>
      <c r="C9463" s="7" t="str">
        <f>IF(IFERROR(VALUE('Payments Export'!H9467),'Payments Export'!H9467)&lt;&gt;0,IFERROR(VALUE('Payments Export'!H9467),'Payments Export'!H9467),"")</f>
        <v/>
      </c>
      <c r="D9463" s="7" t="str">
        <f>IF('Payments Export'!I9467="","",'Payments Export'!I9467)</f>
        <v/>
      </c>
      <c r="E9463" s="7" t="str">
        <f t="shared" si="294"/>
        <v/>
      </c>
      <c r="F9463" s="7" t="str">
        <f>IF('Payments Export'!A9467="","",'Payments Export'!N9467)</f>
        <v/>
      </c>
      <c r="G9463" s="7" t="str">
        <f>IF('Payments Export'!A9467="","",'Payments Export'!O9467)</f>
        <v/>
      </c>
      <c r="H9463" s="7" t="str">
        <f>IF('Payments Export'!B9467="","",G9463-F9463)</f>
        <v/>
      </c>
      <c r="I9463" s="3" t="str">
        <f>IF(C9463&lt;&gt;"",_xlfn.XLOOKUP(IFERROR(VALUE(C9463),C9463),'Items database'!A:A,'Items database'!B:B),(_xlfn.XLOOKUP(LEFT(E9463,3),Services,Services,"")))</f>
        <v/>
      </c>
      <c r="J9463" s="3" t="str">
        <f t="shared" si="295"/>
        <v/>
      </c>
    </row>
    <row r="9464" spans="1:10" x14ac:dyDescent="0.35">
      <c r="A9464" s="7" t="str">
        <f>IF('Payments Export'!A9468="","",'Payments Export'!A9468)</f>
        <v/>
      </c>
      <c r="B9464" s="7" t="str">
        <f>IF('Payments Export'!A9468="","",'Payments Export'!B9468)</f>
        <v/>
      </c>
      <c r="C9464" s="7" t="str">
        <f>IF(IFERROR(VALUE('Payments Export'!H9468),'Payments Export'!H9468)&lt;&gt;0,IFERROR(VALUE('Payments Export'!H9468),'Payments Export'!H9468),"")</f>
        <v/>
      </c>
      <c r="D9464" s="7" t="str">
        <f>IF('Payments Export'!I9468="","",'Payments Export'!I9468)</f>
        <v/>
      </c>
      <c r="E9464" s="7" t="str">
        <f t="shared" si="294"/>
        <v/>
      </c>
      <c r="F9464" s="7" t="str">
        <f>IF('Payments Export'!A9468="","",'Payments Export'!N9468)</f>
        <v/>
      </c>
      <c r="G9464" s="7" t="str">
        <f>IF('Payments Export'!A9468="","",'Payments Export'!O9468)</f>
        <v/>
      </c>
      <c r="H9464" s="7" t="str">
        <f>IF('Payments Export'!B9468="","",G9464-F9464)</f>
        <v/>
      </c>
      <c r="I9464" s="3" t="str">
        <f>IF(C9464&lt;&gt;"",_xlfn.XLOOKUP(IFERROR(VALUE(C9464),C9464),'Items database'!A:A,'Items database'!B:B),(_xlfn.XLOOKUP(LEFT(E9464,3),Services,Services,"")))</f>
        <v/>
      </c>
      <c r="J9464" s="3" t="str">
        <f t="shared" si="295"/>
        <v/>
      </c>
    </row>
    <row r="9465" spans="1:10" x14ac:dyDescent="0.35">
      <c r="A9465" s="7" t="str">
        <f>IF('Payments Export'!A9469="","",'Payments Export'!A9469)</f>
        <v/>
      </c>
      <c r="B9465" s="7" t="str">
        <f>IF('Payments Export'!A9469="","",'Payments Export'!B9469)</f>
        <v/>
      </c>
      <c r="C9465" s="7" t="str">
        <f>IF(IFERROR(VALUE('Payments Export'!H9469),'Payments Export'!H9469)&lt;&gt;0,IFERROR(VALUE('Payments Export'!H9469),'Payments Export'!H9469),"")</f>
        <v/>
      </c>
      <c r="D9465" s="7" t="str">
        <f>IF('Payments Export'!I9469="","",'Payments Export'!I9469)</f>
        <v/>
      </c>
      <c r="E9465" s="7" t="str">
        <f t="shared" si="294"/>
        <v/>
      </c>
      <c r="F9465" s="7" t="str">
        <f>IF('Payments Export'!A9469="","",'Payments Export'!N9469)</f>
        <v/>
      </c>
      <c r="G9465" s="7" t="str">
        <f>IF('Payments Export'!A9469="","",'Payments Export'!O9469)</f>
        <v/>
      </c>
      <c r="H9465" s="7" t="str">
        <f>IF('Payments Export'!B9469="","",G9465-F9465)</f>
        <v/>
      </c>
      <c r="I9465" s="3" t="str">
        <f>IF(C9465&lt;&gt;"",_xlfn.XLOOKUP(IFERROR(VALUE(C9465),C9465),'Items database'!A:A,'Items database'!B:B),(_xlfn.XLOOKUP(LEFT(E9465,3),Services,Services,"")))</f>
        <v/>
      </c>
      <c r="J9465" s="3" t="str">
        <f t="shared" si="295"/>
        <v/>
      </c>
    </row>
    <row r="9466" spans="1:10" x14ac:dyDescent="0.35">
      <c r="A9466" s="7" t="str">
        <f>IF('Payments Export'!A9470="","",'Payments Export'!A9470)</f>
        <v/>
      </c>
      <c r="B9466" s="7" t="str">
        <f>IF('Payments Export'!A9470="","",'Payments Export'!B9470)</f>
        <v/>
      </c>
      <c r="C9466" s="7" t="str">
        <f>IF(IFERROR(VALUE('Payments Export'!H9470),'Payments Export'!H9470)&lt;&gt;0,IFERROR(VALUE('Payments Export'!H9470),'Payments Export'!H9470),"")</f>
        <v/>
      </c>
      <c r="D9466" s="7" t="str">
        <f>IF('Payments Export'!I9470="","",'Payments Export'!I9470)</f>
        <v/>
      </c>
      <c r="E9466" s="7" t="str">
        <f t="shared" si="294"/>
        <v/>
      </c>
      <c r="F9466" s="7" t="str">
        <f>IF('Payments Export'!A9470="","",'Payments Export'!N9470)</f>
        <v/>
      </c>
      <c r="G9466" s="7" t="str">
        <f>IF('Payments Export'!A9470="","",'Payments Export'!O9470)</f>
        <v/>
      </c>
      <c r="H9466" s="7" t="str">
        <f>IF('Payments Export'!B9470="","",G9466-F9466)</f>
        <v/>
      </c>
      <c r="I9466" s="3" t="str">
        <f>IF(C9466&lt;&gt;"",_xlfn.XLOOKUP(IFERROR(VALUE(C9466),C9466),'Items database'!A:A,'Items database'!B:B),(_xlfn.XLOOKUP(LEFT(E9466,3),Services,Services,"")))</f>
        <v/>
      </c>
      <c r="J9466" s="3" t="str">
        <f t="shared" si="295"/>
        <v/>
      </c>
    </row>
    <row r="9467" spans="1:10" x14ac:dyDescent="0.35">
      <c r="A9467" s="7" t="str">
        <f>IF('Payments Export'!A9471="","",'Payments Export'!A9471)</f>
        <v/>
      </c>
      <c r="B9467" s="7" t="str">
        <f>IF('Payments Export'!A9471="","",'Payments Export'!B9471)</f>
        <v/>
      </c>
      <c r="C9467" s="7" t="str">
        <f>IF(IFERROR(VALUE('Payments Export'!H9471),'Payments Export'!H9471)&lt;&gt;0,IFERROR(VALUE('Payments Export'!H9471),'Payments Export'!H9471),"")</f>
        <v/>
      </c>
      <c r="D9467" s="7" t="str">
        <f>IF('Payments Export'!I9471="","",'Payments Export'!I9471)</f>
        <v/>
      </c>
      <c r="E9467" s="7" t="str">
        <f t="shared" si="294"/>
        <v/>
      </c>
      <c r="F9467" s="7" t="str">
        <f>IF('Payments Export'!A9471="","",'Payments Export'!N9471)</f>
        <v/>
      </c>
      <c r="G9467" s="7" t="str">
        <f>IF('Payments Export'!A9471="","",'Payments Export'!O9471)</f>
        <v/>
      </c>
      <c r="H9467" s="7" t="str">
        <f>IF('Payments Export'!B9471="","",G9467-F9467)</f>
        <v/>
      </c>
      <c r="I9467" s="3" t="str">
        <f>IF(C9467&lt;&gt;"",_xlfn.XLOOKUP(IFERROR(VALUE(C9467),C9467),'Items database'!A:A,'Items database'!B:B),(_xlfn.XLOOKUP(LEFT(E9467,3),Services,Services,"")))</f>
        <v/>
      </c>
      <c r="J9467" s="3" t="str">
        <f t="shared" si="295"/>
        <v/>
      </c>
    </row>
    <row r="9468" spans="1:10" x14ac:dyDescent="0.35">
      <c r="A9468" s="7" t="str">
        <f>IF('Payments Export'!A9472="","",'Payments Export'!A9472)</f>
        <v/>
      </c>
      <c r="B9468" s="7" t="str">
        <f>IF('Payments Export'!A9472="","",'Payments Export'!B9472)</f>
        <v/>
      </c>
      <c r="C9468" s="7" t="str">
        <f>IF(IFERROR(VALUE('Payments Export'!H9472),'Payments Export'!H9472)&lt;&gt;0,IFERROR(VALUE('Payments Export'!H9472),'Payments Export'!H9472),"")</f>
        <v/>
      </c>
      <c r="D9468" s="7" t="str">
        <f>IF('Payments Export'!I9472="","",'Payments Export'!I9472)</f>
        <v/>
      </c>
      <c r="E9468" s="7" t="str">
        <f t="shared" si="294"/>
        <v/>
      </c>
      <c r="F9468" s="7" t="str">
        <f>IF('Payments Export'!A9472="","",'Payments Export'!N9472)</f>
        <v/>
      </c>
      <c r="G9468" s="7" t="str">
        <f>IF('Payments Export'!A9472="","",'Payments Export'!O9472)</f>
        <v/>
      </c>
      <c r="H9468" s="7" t="str">
        <f>IF('Payments Export'!B9472="","",G9468-F9468)</f>
        <v/>
      </c>
      <c r="I9468" s="3" t="str">
        <f>IF(C9468&lt;&gt;"",_xlfn.XLOOKUP(IFERROR(VALUE(C9468),C9468),'Items database'!A:A,'Items database'!B:B),(_xlfn.XLOOKUP(LEFT(E9468,3),Services,Services,"")))</f>
        <v/>
      </c>
      <c r="J9468" s="3" t="str">
        <f t="shared" si="295"/>
        <v/>
      </c>
    </row>
    <row r="9469" spans="1:10" x14ac:dyDescent="0.35">
      <c r="A9469" s="7" t="str">
        <f>IF('Payments Export'!A9473="","",'Payments Export'!A9473)</f>
        <v/>
      </c>
      <c r="B9469" s="7" t="str">
        <f>IF('Payments Export'!A9473="","",'Payments Export'!B9473)</f>
        <v/>
      </c>
      <c r="C9469" s="7" t="str">
        <f>IF(IFERROR(VALUE('Payments Export'!H9473),'Payments Export'!H9473)&lt;&gt;0,IFERROR(VALUE('Payments Export'!H9473),'Payments Export'!H9473),"")</f>
        <v/>
      </c>
      <c r="D9469" s="7" t="str">
        <f>IF('Payments Export'!I9473="","",'Payments Export'!I9473)</f>
        <v/>
      </c>
      <c r="E9469" s="7" t="str">
        <f t="shared" si="294"/>
        <v/>
      </c>
      <c r="F9469" s="7" t="str">
        <f>IF('Payments Export'!A9473="","",'Payments Export'!N9473)</f>
        <v/>
      </c>
      <c r="G9469" s="7" t="str">
        <f>IF('Payments Export'!A9473="","",'Payments Export'!O9473)</f>
        <v/>
      </c>
      <c r="H9469" s="7" t="str">
        <f>IF('Payments Export'!B9473="","",G9469-F9469)</f>
        <v/>
      </c>
      <c r="I9469" s="3" t="str">
        <f>IF(C9469&lt;&gt;"",_xlfn.XLOOKUP(IFERROR(VALUE(C9469),C9469),'Items database'!A:A,'Items database'!B:B),(_xlfn.XLOOKUP(LEFT(E9469,3),Services,Services,"")))</f>
        <v/>
      </c>
      <c r="J9469" s="3" t="str">
        <f t="shared" si="295"/>
        <v/>
      </c>
    </row>
    <row r="9470" spans="1:10" x14ac:dyDescent="0.35">
      <c r="A9470" s="7" t="str">
        <f>IF('Payments Export'!A9474="","",'Payments Export'!A9474)</f>
        <v/>
      </c>
      <c r="B9470" s="7" t="str">
        <f>IF('Payments Export'!A9474="","",'Payments Export'!B9474)</f>
        <v/>
      </c>
      <c r="C9470" s="7" t="str">
        <f>IF(IFERROR(VALUE('Payments Export'!H9474),'Payments Export'!H9474)&lt;&gt;0,IFERROR(VALUE('Payments Export'!H9474),'Payments Export'!H9474),"")</f>
        <v/>
      </c>
      <c r="D9470" s="7" t="str">
        <f>IF('Payments Export'!I9474="","",'Payments Export'!I9474)</f>
        <v/>
      </c>
      <c r="E9470" s="7" t="str">
        <f t="shared" si="294"/>
        <v/>
      </c>
      <c r="F9470" s="7" t="str">
        <f>IF('Payments Export'!A9474="","",'Payments Export'!N9474)</f>
        <v/>
      </c>
      <c r="G9470" s="7" t="str">
        <f>IF('Payments Export'!A9474="","",'Payments Export'!O9474)</f>
        <v/>
      </c>
      <c r="H9470" s="7" t="str">
        <f>IF('Payments Export'!B9474="","",G9470-F9470)</f>
        <v/>
      </c>
      <c r="I9470" s="3" t="str">
        <f>IF(C9470&lt;&gt;"",_xlfn.XLOOKUP(IFERROR(VALUE(C9470),C9470),'Items database'!A:A,'Items database'!B:B),(_xlfn.XLOOKUP(LEFT(E9470,3),Services,Services,"")))</f>
        <v/>
      </c>
      <c r="J9470" s="3" t="str">
        <f t="shared" si="295"/>
        <v/>
      </c>
    </row>
    <row r="9471" spans="1:10" x14ac:dyDescent="0.35">
      <c r="A9471" s="7" t="str">
        <f>IF('Payments Export'!A9475="","",'Payments Export'!A9475)</f>
        <v/>
      </c>
      <c r="B9471" s="7" t="str">
        <f>IF('Payments Export'!A9475="","",'Payments Export'!B9475)</f>
        <v/>
      </c>
      <c r="C9471" s="7" t="str">
        <f>IF(IFERROR(VALUE('Payments Export'!H9475),'Payments Export'!H9475)&lt;&gt;0,IFERROR(VALUE('Payments Export'!H9475),'Payments Export'!H9475),"")</f>
        <v/>
      </c>
      <c r="D9471" s="7" t="str">
        <f>IF('Payments Export'!I9475="","",'Payments Export'!I9475)</f>
        <v/>
      </c>
      <c r="E9471" s="7" t="str">
        <f t="shared" si="294"/>
        <v/>
      </c>
      <c r="F9471" s="7" t="str">
        <f>IF('Payments Export'!A9475="","",'Payments Export'!N9475)</f>
        <v/>
      </c>
      <c r="G9471" s="7" t="str">
        <f>IF('Payments Export'!A9475="","",'Payments Export'!O9475)</f>
        <v/>
      </c>
      <c r="H9471" s="7" t="str">
        <f>IF('Payments Export'!B9475="","",G9471-F9471)</f>
        <v/>
      </c>
      <c r="I9471" s="3" t="str">
        <f>IF(C9471&lt;&gt;"",_xlfn.XLOOKUP(IFERROR(VALUE(C9471),C9471),'Items database'!A:A,'Items database'!B:B),(_xlfn.XLOOKUP(LEFT(E9471,3),Services,Services,"")))</f>
        <v/>
      </c>
      <c r="J9471" s="3" t="str">
        <f t="shared" si="295"/>
        <v/>
      </c>
    </row>
    <row r="9472" spans="1:10" x14ac:dyDescent="0.35">
      <c r="A9472" s="7" t="str">
        <f>IF('Payments Export'!A9476="","",'Payments Export'!A9476)</f>
        <v/>
      </c>
      <c r="B9472" s="7" t="str">
        <f>IF('Payments Export'!A9476="","",'Payments Export'!B9476)</f>
        <v/>
      </c>
      <c r="C9472" s="7" t="str">
        <f>IF(IFERROR(VALUE('Payments Export'!H9476),'Payments Export'!H9476)&lt;&gt;0,IFERROR(VALUE('Payments Export'!H9476),'Payments Export'!H9476),"")</f>
        <v/>
      </c>
      <c r="D9472" s="7" t="str">
        <f>IF('Payments Export'!I9476="","",'Payments Export'!I9476)</f>
        <v/>
      </c>
      <c r="E9472" s="7" t="str">
        <f t="shared" si="294"/>
        <v/>
      </c>
      <c r="F9472" s="7" t="str">
        <f>IF('Payments Export'!A9476="","",'Payments Export'!N9476)</f>
        <v/>
      </c>
      <c r="G9472" s="7" t="str">
        <f>IF('Payments Export'!A9476="","",'Payments Export'!O9476)</f>
        <v/>
      </c>
      <c r="H9472" s="7" t="str">
        <f>IF('Payments Export'!B9476="","",G9472-F9472)</f>
        <v/>
      </c>
      <c r="I9472" s="3" t="str">
        <f>IF(C9472&lt;&gt;"",_xlfn.XLOOKUP(IFERROR(VALUE(C9472),C9472),'Items database'!A:A,'Items database'!B:B),(_xlfn.XLOOKUP(LEFT(E9472,3),Services,Services,"")))</f>
        <v/>
      </c>
      <c r="J9472" s="3" t="str">
        <f t="shared" si="295"/>
        <v/>
      </c>
    </row>
    <row r="9473" spans="1:10" x14ac:dyDescent="0.35">
      <c r="A9473" s="7" t="str">
        <f>IF('Payments Export'!A9477="","",'Payments Export'!A9477)</f>
        <v/>
      </c>
      <c r="B9473" s="7" t="str">
        <f>IF('Payments Export'!A9477="","",'Payments Export'!B9477)</f>
        <v/>
      </c>
      <c r="C9473" s="7" t="str">
        <f>IF(IFERROR(VALUE('Payments Export'!H9477),'Payments Export'!H9477)&lt;&gt;0,IFERROR(VALUE('Payments Export'!H9477),'Payments Export'!H9477),"")</f>
        <v/>
      </c>
      <c r="D9473" s="7" t="str">
        <f>IF('Payments Export'!I9477="","",'Payments Export'!I9477)</f>
        <v/>
      </c>
      <c r="E9473" s="7" t="str">
        <f t="shared" ref="E9473:E9536" si="296">LEFT(D9473,66)</f>
        <v/>
      </c>
      <c r="F9473" s="7" t="str">
        <f>IF('Payments Export'!A9477="","",'Payments Export'!N9477)</f>
        <v/>
      </c>
      <c r="G9473" s="7" t="str">
        <f>IF('Payments Export'!A9477="","",'Payments Export'!O9477)</f>
        <v/>
      </c>
      <c r="H9473" s="7" t="str">
        <f>IF('Payments Export'!B9477="","",G9473-F9473)</f>
        <v/>
      </c>
      <c r="I9473" s="3" t="str">
        <f>IF(C9473&lt;&gt;"",_xlfn.XLOOKUP(IFERROR(VALUE(C9473),C9473),'Items database'!A:A,'Items database'!B:B),(_xlfn.XLOOKUP(LEFT(E9473,3),Services,Services,"")))</f>
        <v/>
      </c>
      <c r="J9473" s="3" t="str">
        <f t="shared" ref="J9473:J9536" si="297">IF(ISNUMBER(F9473)=TRUE,IF(F9473=0,"","GST"),"")</f>
        <v/>
      </c>
    </row>
    <row r="9474" spans="1:10" x14ac:dyDescent="0.35">
      <c r="A9474" s="7" t="str">
        <f>IF('Payments Export'!A9478="","",'Payments Export'!A9478)</f>
        <v/>
      </c>
      <c r="B9474" s="7" t="str">
        <f>IF('Payments Export'!A9478="","",'Payments Export'!B9478)</f>
        <v/>
      </c>
      <c r="C9474" s="7" t="str">
        <f>IF(IFERROR(VALUE('Payments Export'!H9478),'Payments Export'!H9478)&lt;&gt;0,IFERROR(VALUE('Payments Export'!H9478),'Payments Export'!H9478),"")</f>
        <v/>
      </c>
      <c r="D9474" s="7" t="str">
        <f>IF('Payments Export'!I9478="","",'Payments Export'!I9478)</f>
        <v/>
      </c>
      <c r="E9474" s="7" t="str">
        <f t="shared" si="296"/>
        <v/>
      </c>
      <c r="F9474" s="7" t="str">
        <f>IF('Payments Export'!A9478="","",'Payments Export'!N9478)</f>
        <v/>
      </c>
      <c r="G9474" s="7" t="str">
        <f>IF('Payments Export'!A9478="","",'Payments Export'!O9478)</f>
        <v/>
      </c>
      <c r="H9474" s="7" t="str">
        <f>IF('Payments Export'!B9478="","",G9474-F9474)</f>
        <v/>
      </c>
      <c r="I9474" s="3" t="str">
        <f>IF(C9474&lt;&gt;"",_xlfn.XLOOKUP(IFERROR(VALUE(C9474),C9474),'Items database'!A:A,'Items database'!B:B),(_xlfn.XLOOKUP(LEFT(E9474,3),Services,Services,"")))</f>
        <v/>
      </c>
      <c r="J9474" s="3" t="str">
        <f t="shared" si="297"/>
        <v/>
      </c>
    </row>
    <row r="9475" spans="1:10" x14ac:dyDescent="0.35">
      <c r="A9475" s="7" t="str">
        <f>IF('Payments Export'!A9479="","",'Payments Export'!A9479)</f>
        <v/>
      </c>
      <c r="B9475" s="7" t="str">
        <f>IF('Payments Export'!A9479="","",'Payments Export'!B9479)</f>
        <v/>
      </c>
      <c r="C9475" s="7" t="str">
        <f>IF(IFERROR(VALUE('Payments Export'!H9479),'Payments Export'!H9479)&lt;&gt;0,IFERROR(VALUE('Payments Export'!H9479),'Payments Export'!H9479),"")</f>
        <v/>
      </c>
      <c r="D9475" s="7" t="str">
        <f>IF('Payments Export'!I9479="","",'Payments Export'!I9479)</f>
        <v/>
      </c>
      <c r="E9475" s="7" t="str">
        <f t="shared" si="296"/>
        <v/>
      </c>
      <c r="F9475" s="7" t="str">
        <f>IF('Payments Export'!A9479="","",'Payments Export'!N9479)</f>
        <v/>
      </c>
      <c r="G9475" s="7" t="str">
        <f>IF('Payments Export'!A9479="","",'Payments Export'!O9479)</f>
        <v/>
      </c>
      <c r="H9475" s="7" t="str">
        <f>IF('Payments Export'!B9479="","",G9475-F9475)</f>
        <v/>
      </c>
      <c r="I9475" s="3" t="str">
        <f>IF(C9475&lt;&gt;"",_xlfn.XLOOKUP(IFERROR(VALUE(C9475),C9475),'Items database'!A:A,'Items database'!B:B),(_xlfn.XLOOKUP(LEFT(E9475,3),Services,Services,"")))</f>
        <v/>
      </c>
      <c r="J9475" s="3" t="str">
        <f t="shared" si="297"/>
        <v/>
      </c>
    </row>
    <row r="9476" spans="1:10" x14ac:dyDescent="0.35">
      <c r="A9476" s="7" t="str">
        <f>IF('Payments Export'!A9480="","",'Payments Export'!A9480)</f>
        <v/>
      </c>
      <c r="B9476" s="7" t="str">
        <f>IF('Payments Export'!A9480="","",'Payments Export'!B9480)</f>
        <v/>
      </c>
      <c r="C9476" s="7" t="str">
        <f>IF(IFERROR(VALUE('Payments Export'!H9480),'Payments Export'!H9480)&lt;&gt;0,IFERROR(VALUE('Payments Export'!H9480),'Payments Export'!H9480),"")</f>
        <v/>
      </c>
      <c r="D9476" s="7" t="str">
        <f>IF('Payments Export'!I9480="","",'Payments Export'!I9480)</f>
        <v/>
      </c>
      <c r="E9476" s="7" t="str">
        <f t="shared" si="296"/>
        <v/>
      </c>
      <c r="F9476" s="7" t="str">
        <f>IF('Payments Export'!A9480="","",'Payments Export'!N9480)</f>
        <v/>
      </c>
      <c r="G9476" s="7" t="str">
        <f>IF('Payments Export'!A9480="","",'Payments Export'!O9480)</f>
        <v/>
      </c>
      <c r="H9476" s="7" t="str">
        <f>IF('Payments Export'!B9480="","",G9476-F9476)</f>
        <v/>
      </c>
      <c r="I9476" s="3" t="str">
        <f>IF(C9476&lt;&gt;"",_xlfn.XLOOKUP(IFERROR(VALUE(C9476),C9476),'Items database'!A:A,'Items database'!B:B),(_xlfn.XLOOKUP(LEFT(E9476,3),Services,Services,"")))</f>
        <v/>
      </c>
      <c r="J9476" s="3" t="str">
        <f t="shared" si="297"/>
        <v/>
      </c>
    </row>
    <row r="9477" spans="1:10" x14ac:dyDescent="0.35">
      <c r="A9477" s="7" t="str">
        <f>IF('Payments Export'!A9481="","",'Payments Export'!A9481)</f>
        <v/>
      </c>
      <c r="B9477" s="7" t="str">
        <f>IF('Payments Export'!A9481="","",'Payments Export'!B9481)</f>
        <v/>
      </c>
      <c r="C9477" s="7" t="str">
        <f>IF(IFERROR(VALUE('Payments Export'!H9481),'Payments Export'!H9481)&lt;&gt;0,IFERROR(VALUE('Payments Export'!H9481),'Payments Export'!H9481),"")</f>
        <v/>
      </c>
      <c r="D9477" s="7" t="str">
        <f>IF('Payments Export'!I9481="","",'Payments Export'!I9481)</f>
        <v/>
      </c>
      <c r="E9477" s="7" t="str">
        <f t="shared" si="296"/>
        <v/>
      </c>
      <c r="F9477" s="7" t="str">
        <f>IF('Payments Export'!A9481="","",'Payments Export'!N9481)</f>
        <v/>
      </c>
      <c r="G9477" s="7" t="str">
        <f>IF('Payments Export'!A9481="","",'Payments Export'!O9481)</f>
        <v/>
      </c>
      <c r="H9477" s="7" t="str">
        <f>IF('Payments Export'!B9481="","",G9477-F9477)</f>
        <v/>
      </c>
      <c r="I9477" s="3" t="str">
        <f>IF(C9477&lt;&gt;"",_xlfn.XLOOKUP(IFERROR(VALUE(C9477),C9477),'Items database'!A:A,'Items database'!B:B),(_xlfn.XLOOKUP(LEFT(E9477,3),Services,Services,"")))</f>
        <v/>
      </c>
      <c r="J9477" s="3" t="str">
        <f t="shared" si="297"/>
        <v/>
      </c>
    </row>
    <row r="9478" spans="1:10" x14ac:dyDescent="0.35">
      <c r="A9478" s="7" t="str">
        <f>IF('Payments Export'!A9482="","",'Payments Export'!A9482)</f>
        <v/>
      </c>
      <c r="B9478" s="7" t="str">
        <f>IF('Payments Export'!A9482="","",'Payments Export'!B9482)</f>
        <v/>
      </c>
      <c r="C9478" s="7" t="str">
        <f>IF(IFERROR(VALUE('Payments Export'!H9482),'Payments Export'!H9482)&lt;&gt;0,IFERROR(VALUE('Payments Export'!H9482),'Payments Export'!H9482),"")</f>
        <v/>
      </c>
      <c r="D9478" s="7" t="str">
        <f>IF('Payments Export'!I9482="","",'Payments Export'!I9482)</f>
        <v/>
      </c>
      <c r="E9478" s="7" t="str">
        <f t="shared" si="296"/>
        <v/>
      </c>
      <c r="F9478" s="7" t="str">
        <f>IF('Payments Export'!A9482="","",'Payments Export'!N9482)</f>
        <v/>
      </c>
      <c r="G9478" s="7" t="str">
        <f>IF('Payments Export'!A9482="","",'Payments Export'!O9482)</f>
        <v/>
      </c>
      <c r="H9478" s="7" t="str">
        <f>IF('Payments Export'!B9482="","",G9478-F9478)</f>
        <v/>
      </c>
      <c r="I9478" s="3" t="str">
        <f>IF(C9478&lt;&gt;"",_xlfn.XLOOKUP(IFERROR(VALUE(C9478),C9478),'Items database'!A:A,'Items database'!B:B),(_xlfn.XLOOKUP(LEFT(E9478,3),Services,Services,"")))</f>
        <v/>
      </c>
      <c r="J9478" s="3" t="str">
        <f t="shared" si="297"/>
        <v/>
      </c>
    </row>
    <row r="9479" spans="1:10" x14ac:dyDescent="0.35">
      <c r="A9479" s="7" t="str">
        <f>IF('Payments Export'!A9483="","",'Payments Export'!A9483)</f>
        <v/>
      </c>
      <c r="B9479" s="7" t="str">
        <f>IF('Payments Export'!A9483="","",'Payments Export'!B9483)</f>
        <v/>
      </c>
      <c r="C9479" s="7" t="str">
        <f>IF(IFERROR(VALUE('Payments Export'!H9483),'Payments Export'!H9483)&lt;&gt;0,IFERROR(VALUE('Payments Export'!H9483),'Payments Export'!H9483),"")</f>
        <v/>
      </c>
      <c r="D9479" s="7" t="str">
        <f>IF('Payments Export'!I9483="","",'Payments Export'!I9483)</f>
        <v/>
      </c>
      <c r="E9479" s="7" t="str">
        <f t="shared" si="296"/>
        <v/>
      </c>
      <c r="F9479" s="7" t="str">
        <f>IF('Payments Export'!A9483="","",'Payments Export'!N9483)</f>
        <v/>
      </c>
      <c r="G9479" s="7" t="str">
        <f>IF('Payments Export'!A9483="","",'Payments Export'!O9483)</f>
        <v/>
      </c>
      <c r="H9479" s="7" t="str">
        <f>IF('Payments Export'!B9483="","",G9479-F9479)</f>
        <v/>
      </c>
      <c r="I9479" s="3" t="str">
        <f>IF(C9479&lt;&gt;"",_xlfn.XLOOKUP(IFERROR(VALUE(C9479),C9479),'Items database'!A:A,'Items database'!B:B),(_xlfn.XLOOKUP(LEFT(E9479,3),Services,Services,"")))</f>
        <v/>
      </c>
      <c r="J9479" s="3" t="str">
        <f t="shared" si="297"/>
        <v/>
      </c>
    </row>
    <row r="9480" spans="1:10" x14ac:dyDescent="0.35">
      <c r="A9480" s="7" t="str">
        <f>IF('Payments Export'!A9484="","",'Payments Export'!A9484)</f>
        <v/>
      </c>
      <c r="B9480" s="7" t="str">
        <f>IF('Payments Export'!A9484="","",'Payments Export'!B9484)</f>
        <v/>
      </c>
      <c r="C9480" s="7" t="str">
        <f>IF(IFERROR(VALUE('Payments Export'!H9484),'Payments Export'!H9484)&lt;&gt;0,IFERROR(VALUE('Payments Export'!H9484),'Payments Export'!H9484),"")</f>
        <v/>
      </c>
      <c r="D9480" s="7" t="str">
        <f>IF('Payments Export'!I9484="","",'Payments Export'!I9484)</f>
        <v/>
      </c>
      <c r="E9480" s="7" t="str">
        <f t="shared" si="296"/>
        <v/>
      </c>
      <c r="F9480" s="7" t="str">
        <f>IF('Payments Export'!A9484="","",'Payments Export'!N9484)</f>
        <v/>
      </c>
      <c r="G9480" s="7" t="str">
        <f>IF('Payments Export'!A9484="","",'Payments Export'!O9484)</f>
        <v/>
      </c>
      <c r="H9480" s="7" t="str">
        <f>IF('Payments Export'!B9484="","",G9480-F9480)</f>
        <v/>
      </c>
      <c r="I9480" s="3" t="str">
        <f>IF(C9480&lt;&gt;"",_xlfn.XLOOKUP(IFERROR(VALUE(C9480),C9480),'Items database'!A:A,'Items database'!B:B),(_xlfn.XLOOKUP(LEFT(E9480,3),Services,Services,"")))</f>
        <v/>
      </c>
      <c r="J9480" s="3" t="str">
        <f t="shared" si="297"/>
        <v/>
      </c>
    </row>
    <row r="9481" spans="1:10" x14ac:dyDescent="0.35">
      <c r="A9481" s="7" t="str">
        <f>IF('Payments Export'!A9485="","",'Payments Export'!A9485)</f>
        <v/>
      </c>
      <c r="B9481" s="7" t="str">
        <f>IF('Payments Export'!A9485="","",'Payments Export'!B9485)</f>
        <v/>
      </c>
      <c r="C9481" s="7" t="str">
        <f>IF(IFERROR(VALUE('Payments Export'!H9485),'Payments Export'!H9485)&lt;&gt;0,IFERROR(VALUE('Payments Export'!H9485),'Payments Export'!H9485),"")</f>
        <v/>
      </c>
      <c r="D9481" s="7" t="str">
        <f>IF('Payments Export'!I9485="","",'Payments Export'!I9485)</f>
        <v/>
      </c>
      <c r="E9481" s="7" t="str">
        <f t="shared" si="296"/>
        <v/>
      </c>
      <c r="F9481" s="7" t="str">
        <f>IF('Payments Export'!A9485="","",'Payments Export'!N9485)</f>
        <v/>
      </c>
      <c r="G9481" s="7" t="str">
        <f>IF('Payments Export'!A9485="","",'Payments Export'!O9485)</f>
        <v/>
      </c>
      <c r="H9481" s="7" t="str">
        <f>IF('Payments Export'!B9485="","",G9481-F9481)</f>
        <v/>
      </c>
      <c r="I9481" s="3" t="str">
        <f>IF(C9481&lt;&gt;"",_xlfn.XLOOKUP(IFERROR(VALUE(C9481),C9481),'Items database'!A:A,'Items database'!B:B),(_xlfn.XLOOKUP(LEFT(E9481,3),Services,Services,"")))</f>
        <v/>
      </c>
      <c r="J9481" s="3" t="str">
        <f t="shared" si="297"/>
        <v/>
      </c>
    </row>
    <row r="9482" spans="1:10" x14ac:dyDescent="0.35">
      <c r="A9482" s="7" t="str">
        <f>IF('Payments Export'!A9486="","",'Payments Export'!A9486)</f>
        <v/>
      </c>
      <c r="B9482" s="7" t="str">
        <f>IF('Payments Export'!A9486="","",'Payments Export'!B9486)</f>
        <v/>
      </c>
      <c r="C9482" s="7" t="str">
        <f>IF(IFERROR(VALUE('Payments Export'!H9486),'Payments Export'!H9486)&lt;&gt;0,IFERROR(VALUE('Payments Export'!H9486),'Payments Export'!H9486),"")</f>
        <v/>
      </c>
      <c r="D9482" s="7" t="str">
        <f>IF('Payments Export'!I9486="","",'Payments Export'!I9486)</f>
        <v/>
      </c>
      <c r="E9482" s="7" t="str">
        <f t="shared" si="296"/>
        <v/>
      </c>
      <c r="F9482" s="7" t="str">
        <f>IF('Payments Export'!A9486="","",'Payments Export'!N9486)</f>
        <v/>
      </c>
      <c r="G9482" s="7" t="str">
        <f>IF('Payments Export'!A9486="","",'Payments Export'!O9486)</f>
        <v/>
      </c>
      <c r="H9482" s="7" t="str">
        <f>IF('Payments Export'!B9486="","",G9482-F9482)</f>
        <v/>
      </c>
      <c r="I9482" s="3" t="str">
        <f>IF(C9482&lt;&gt;"",_xlfn.XLOOKUP(IFERROR(VALUE(C9482),C9482),'Items database'!A:A,'Items database'!B:B),(_xlfn.XLOOKUP(LEFT(E9482,3),Services,Services,"")))</f>
        <v/>
      </c>
      <c r="J9482" s="3" t="str">
        <f t="shared" si="297"/>
        <v/>
      </c>
    </row>
    <row r="9483" spans="1:10" x14ac:dyDescent="0.35">
      <c r="A9483" s="7" t="str">
        <f>IF('Payments Export'!A9487="","",'Payments Export'!A9487)</f>
        <v/>
      </c>
      <c r="B9483" s="7" t="str">
        <f>IF('Payments Export'!A9487="","",'Payments Export'!B9487)</f>
        <v/>
      </c>
      <c r="C9483" s="7" t="str">
        <f>IF(IFERROR(VALUE('Payments Export'!H9487),'Payments Export'!H9487)&lt;&gt;0,IFERROR(VALUE('Payments Export'!H9487),'Payments Export'!H9487),"")</f>
        <v/>
      </c>
      <c r="D9483" s="7" t="str">
        <f>IF('Payments Export'!I9487="","",'Payments Export'!I9487)</f>
        <v/>
      </c>
      <c r="E9483" s="7" t="str">
        <f t="shared" si="296"/>
        <v/>
      </c>
      <c r="F9483" s="7" t="str">
        <f>IF('Payments Export'!A9487="","",'Payments Export'!N9487)</f>
        <v/>
      </c>
      <c r="G9483" s="7" t="str">
        <f>IF('Payments Export'!A9487="","",'Payments Export'!O9487)</f>
        <v/>
      </c>
      <c r="H9483" s="7" t="str">
        <f>IF('Payments Export'!B9487="","",G9483-F9483)</f>
        <v/>
      </c>
      <c r="I9483" s="3" t="str">
        <f>IF(C9483&lt;&gt;"",_xlfn.XLOOKUP(IFERROR(VALUE(C9483),C9483),'Items database'!A:A,'Items database'!B:B),(_xlfn.XLOOKUP(LEFT(E9483,3),Services,Services,"")))</f>
        <v/>
      </c>
      <c r="J9483" s="3" t="str">
        <f t="shared" si="297"/>
        <v/>
      </c>
    </row>
    <row r="9484" spans="1:10" x14ac:dyDescent="0.35">
      <c r="A9484" s="7" t="str">
        <f>IF('Payments Export'!A9488="","",'Payments Export'!A9488)</f>
        <v/>
      </c>
      <c r="B9484" s="7" t="str">
        <f>IF('Payments Export'!A9488="","",'Payments Export'!B9488)</f>
        <v/>
      </c>
      <c r="C9484" s="7" t="str">
        <f>IF(IFERROR(VALUE('Payments Export'!H9488),'Payments Export'!H9488)&lt;&gt;0,IFERROR(VALUE('Payments Export'!H9488),'Payments Export'!H9488),"")</f>
        <v/>
      </c>
      <c r="D9484" s="7" t="str">
        <f>IF('Payments Export'!I9488="","",'Payments Export'!I9488)</f>
        <v/>
      </c>
      <c r="E9484" s="7" t="str">
        <f t="shared" si="296"/>
        <v/>
      </c>
      <c r="F9484" s="7" t="str">
        <f>IF('Payments Export'!A9488="","",'Payments Export'!N9488)</f>
        <v/>
      </c>
      <c r="G9484" s="7" t="str">
        <f>IF('Payments Export'!A9488="","",'Payments Export'!O9488)</f>
        <v/>
      </c>
      <c r="H9484" s="7" t="str">
        <f>IF('Payments Export'!B9488="","",G9484-F9484)</f>
        <v/>
      </c>
      <c r="I9484" s="3" t="str">
        <f>IF(C9484&lt;&gt;"",_xlfn.XLOOKUP(IFERROR(VALUE(C9484),C9484),'Items database'!A:A,'Items database'!B:B),(_xlfn.XLOOKUP(LEFT(E9484,3),Services,Services,"")))</f>
        <v/>
      </c>
      <c r="J9484" s="3" t="str">
        <f t="shared" si="297"/>
        <v/>
      </c>
    </row>
    <row r="9485" spans="1:10" x14ac:dyDescent="0.35">
      <c r="A9485" s="7" t="str">
        <f>IF('Payments Export'!A9489="","",'Payments Export'!A9489)</f>
        <v/>
      </c>
      <c r="B9485" s="7" t="str">
        <f>IF('Payments Export'!A9489="","",'Payments Export'!B9489)</f>
        <v/>
      </c>
      <c r="C9485" s="7" t="str">
        <f>IF(IFERROR(VALUE('Payments Export'!H9489),'Payments Export'!H9489)&lt;&gt;0,IFERROR(VALUE('Payments Export'!H9489),'Payments Export'!H9489),"")</f>
        <v/>
      </c>
      <c r="D9485" s="7" t="str">
        <f>IF('Payments Export'!I9489="","",'Payments Export'!I9489)</f>
        <v/>
      </c>
      <c r="E9485" s="7" t="str">
        <f t="shared" si="296"/>
        <v/>
      </c>
      <c r="F9485" s="7" t="str">
        <f>IF('Payments Export'!A9489="","",'Payments Export'!N9489)</f>
        <v/>
      </c>
      <c r="G9485" s="7" t="str">
        <f>IF('Payments Export'!A9489="","",'Payments Export'!O9489)</f>
        <v/>
      </c>
      <c r="H9485" s="7" t="str">
        <f>IF('Payments Export'!B9489="","",G9485-F9485)</f>
        <v/>
      </c>
      <c r="I9485" s="3" t="str">
        <f>IF(C9485&lt;&gt;"",_xlfn.XLOOKUP(IFERROR(VALUE(C9485),C9485),'Items database'!A:A,'Items database'!B:B),(_xlfn.XLOOKUP(LEFT(E9485,3),Services,Services,"")))</f>
        <v/>
      </c>
      <c r="J9485" s="3" t="str">
        <f t="shared" si="297"/>
        <v/>
      </c>
    </row>
    <row r="9486" spans="1:10" x14ac:dyDescent="0.35">
      <c r="A9486" s="7" t="str">
        <f>IF('Payments Export'!A9490="","",'Payments Export'!A9490)</f>
        <v/>
      </c>
      <c r="B9486" s="7" t="str">
        <f>IF('Payments Export'!A9490="","",'Payments Export'!B9490)</f>
        <v/>
      </c>
      <c r="C9486" s="7" t="str">
        <f>IF(IFERROR(VALUE('Payments Export'!H9490),'Payments Export'!H9490)&lt;&gt;0,IFERROR(VALUE('Payments Export'!H9490),'Payments Export'!H9490),"")</f>
        <v/>
      </c>
      <c r="D9486" s="7" t="str">
        <f>IF('Payments Export'!I9490="","",'Payments Export'!I9490)</f>
        <v/>
      </c>
      <c r="E9486" s="7" t="str">
        <f t="shared" si="296"/>
        <v/>
      </c>
      <c r="F9486" s="7" t="str">
        <f>IF('Payments Export'!A9490="","",'Payments Export'!N9490)</f>
        <v/>
      </c>
      <c r="G9486" s="7" t="str">
        <f>IF('Payments Export'!A9490="","",'Payments Export'!O9490)</f>
        <v/>
      </c>
      <c r="H9486" s="7" t="str">
        <f>IF('Payments Export'!B9490="","",G9486-F9486)</f>
        <v/>
      </c>
      <c r="I9486" s="3" t="str">
        <f>IF(C9486&lt;&gt;"",_xlfn.XLOOKUP(IFERROR(VALUE(C9486),C9486),'Items database'!A:A,'Items database'!B:B),(_xlfn.XLOOKUP(LEFT(E9486,3),Services,Services,"")))</f>
        <v/>
      </c>
      <c r="J9486" s="3" t="str">
        <f t="shared" si="297"/>
        <v/>
      </c>
    </row>
    <row r="9487" spans="1:10" x14ac:dyDescent="0.35">
      <c r="A9487" s="7" t="str">
        <f>IF('Payments Export'!A9491="","",'Payments Export'!A9491)</f>
        <v/>
      </c>
      <c r="B9487" s="7" t="str">
        <f>IF('Payments Export'!A9491="","",'Payments Export'!B9491)</f>
        <v/>
      </c>
      <c r="C9487" s="7" t="str">
        <f>IF(IFERROR(VALUE('Payments Export'!H9491),'Payments Export'!H9491)&lt;&gt;0,IFERROR(VALUE('Payments Export'!H9491),'Payments Export'!H9491),"")</f>
        <v/>
      </c>
      <c r="D9487" s="7" t="str">
        <f>IF('Payments Export'!I9491="","",'Payments Export'!I9491)</f>
        <v/>
      </c>
      <c r="E9487" s="7" t="str">
        <f t="shared" si="296"/>
        <v/>
      </c>
      <c r="F9487" s="7" t="str">
        <f>IF('Payments Export'!A9491="","",'Payments Export'!N9491)</f>
        <v/>
      </c>
      <c r="G9487" s="7" t="str">
        <f>IF('Payments Export'!A9491="","",'Payments Export'!O9491)</f>
        <v/>
      </c>
      <c r="H9487" s="7" t="str">
        <f>IF('Payments Export'!B9491="","",G9487-F9487)</f>
        <v/>
      </c>
      <c r="I9487" s="3" t="str">
        <f>IF(C9487&lt;&gt;"",_xlfn.XLOOKUP(IFERROR(VALUE(C9487),C9487),'Items database'!A:A,'Items database'!B:B),(_xlfn.XLOOKUP(LEFT(E9487,3),Services,Services,"")))</f>
        <v/>
      </c>
      <c r="J9487" s="3" t="str">
        <f t="shared" si="297"/>
        <v/>
      </c>
    </row>
    <row r="9488" spans="1:10" x14ac:dyDescent="0.35">
      <c r="A9488" s="7" t="str">
        <f>IF('Payments Export'!A9492="","",'Payments Export'!A9492)</f>
        <v/>
      </c>
      <c r="B9488" s="7" t="str">
        <f>IF('Payments Export'!A9492="","",'Payments Export'!B9492)</f>
        <v/>
      </c>
      <c r="C9488" s="7" t="str">
        <f>IF(IFERROR(VALUE('Payments Export'!H9492),'Payments Export'!H9492)&lt;&gt;0,IFERROR(VALUE('Payments Export'!H9492),'Payments Export'!H9492),"")</f>
        <v/>
      </c>
      <c r="D9488" s="7" t="str">
        <f>IF('Payments Export'!I9492="","",'Payments Export'!I9492)</f>
        <v/>
      </c>
      <c r="E9488" s="7" t="str">
        <f t="shared" si="296"/>
        <v/>
      </c>
      <c r="F9488" s="7" t="str">
        <f>IF('Payments Export'!A9492="","",'Payments Export'!N9492)</f>
        <v/>
      </c>
      <c r="G9488" s="7" t="str">
        <f>IF('Payments Export'!A9492="","",'Payments Export'!O9492)</f>
        <v/>
      </c>
      <c r="H9488" s="7" t="str">
        <f>IF('Payments Export'!B9492="","",G9488-F9488)</f>
        <v/>
      </c>
      <c r="I9488" s="3" t="str">
        <f>IF(C9488&lt;&gt;"",_xlfn.XLOOKUP(IFERROR(VALUE(C9488),C9488),'Items database'!A:A,'Items database'!B:B),(_xlfn.XLOOKUP(LEFT(E9488,3),Services,Services,"")))</f>
        <v/>
      </c>
      <c r="J9488" s="3" t="str">
        <f t="shared" si="297"/>
        <v/>
      </c>
    </row>
    <row r="9489" spans="1:10" x14ac:dyDescent="0.35">
      <c r="A9489" s="7" t="str">
        <f>IF('Payments Export'!A9493="","",'Payments Export'!A9493)</f>
        <v/>
      </c>
      <c r="B9489" s="7" t="str">
        <f>IF('Payments Export'!A9493="","",'Payments Export'!B9493)</f>
        <v/>
      </c>
      <c r="C9489" s="7" t="str">
        <f>IF(IFERROR(VALUE('Payments Export'!H9493),'Payments Export'!H9493)&lt;&gt;0,IFERROR(VALUE('Payments Export'!H9493),'Payments Export'!H9493),"")</f>
        <v/>
      </c>
      <c r="D9489" s="7" t="str">
        <f>IF('Payments Export'!I9493="","",'Payments Export'!I9493)</f>
        <v/>
      </c>
      <c r="E9489" s="7" t="str">
        <f t="shared" si="296"/>
        <v/>
      </c>
      <c r="F9489" s="7" t="str">
        <f>IF('Payments Export'!A9493="","",'Payments Export'!N9493)</f>
        <v/>
      </c>
      <c r="G9489" s="7" t="str">
        <f>IF('Payments Export'!A9493="","",'Payments Export'!O9493)</f>
        <v/>
      </c>
      <c r="H9489" s="7" t="str">
        <f>IF('Payments Export'!B9493="","",G9489-F9489)</f>
        <v/>
      </c>
      <c r="I9489" s="3" t="str">
        <f>IF(C9489&lt;&gt;"",_xlfn.XLOOKUP(IFERROR(VALUE(C9489),C9489),'Items database'!A:A,'Items database'!B:B),(_xlfn.XLOOKUP(LEFT(E9489,3),Services,Services,"")))</f>
        <v/>
      </c>
      <c r="J9489" s="3" t="str">
        <f t="shared" si="297"/>
        <v/>
      </c>
    </row>
    <row r="9490" spans="1:10" x14ac:dyDescent="0.35">
      <c r="A9490" s="7" t="str">
        <f>IF('Payments Export'!A9494="","",'Payments Export'!A9494)</f>
        <v/>
      </c>
      <c r="B9490" s="7" t="str">
        <f>IF('Payments Export'!A9494="","",'Payments Export'!B9494)</f>
        <v/>
      </c>
      <c r="C9490" s="7" t="str">
        <f>IF(IFERROR(VALUE('Payments Export'!H9494),'Payments Export'!H9494)&lt;&gt;0,IFERROR(VALUE('Payments Export'!H9494),'Payments Export'!H9494),"")</f>
        <v/>
      </c>
      <c r="D9490" s="7" t="str">
        <f>IF('Payments Export'!I9494="","",'Payments Export'!I9494)</f>
        <v/>
      </c>
      <c r="E9490" s="7" t="str">
        <f t="shared" si="296"/>
        <v/>
      </c>
      <c r="F9490" s="7" t="str">
        <f>IF('Payments Export'!A9494="","",'Payments Export'!N9494)</f>
        <v/>
      </c>
      <c r="G9490" s="7" t="str">
        <f>IF('Payments Export'!A9494="","",'Payments Export'!O9494)</f>
        <v/>
      </c>
      <c r="H9490" s="7" t="str">
        <f>IF('Payments Export'!B9494="","",G9490-F9490)</f>
        <v/>
      </c>
      <c r="I9490" s="3" t="str">
        <f>IF(C9490&lt;&gt;"",_xlfn.XLOOKUP(IFERROR(VALUE(C9490),C9490),'Items database'!A:A,'Items database'!B:B),(_xlfn.XLOOKUP(LEFT(E9490,3),Services,Services,"")))</f>
        <v/>
      </c>
      <c r="J9490" s="3" t="str">
        <f t="shared" si="297"/>
        <v/>
      </c>
    </row>
    <row r="9491" spans="1:10" x14ac:dyDescent="0.35">
      <c r="A9491" s="7" t="str">
        <f>IF('Payments Export'!A9495="","",'Payments Export'!A9495)</f>
        <v/>
      </c>
      <c r="B9491" s="7" t="str">
        <f>IF('Payments Export'!A9495="","",'Payments Export'!B9495)</f>
        <v/>
      </c>
      <c r="C9491" s="7" t="str">
        <f>IF(IFERROR(VALUE('Payments Export'!H9495),'Payments Export'!H9495)&lt;&gt;0,IFERROR(VALUE('Payments Export'!H9495),'Payments Export'!H9495),"")</f>
        <v/>
      </c>
      <c r="D9491" s="7" t="str">
        <f>IF('Payments Export'!I9495="","",'Payments Export'!I9495)</f>
        <v/>
      </c>
      <c r="E9491" s="7" t="str">
        <f t="shared" si="296"/>
        <v/>
      </c>
      <c r="F9491" s="7" t="str">
        <f>IF('Payments Export'!A9495="","",'Payments Export'!N9495)</f>
        <v/>
      </c>
      <c r="G9491" s="7" t="str">
        <f>IF('Payments Export'!A9495="","",'Payments Export'!O9495)</f>
        <v/>
      </c>
      <c r="H9491" s="7" t="str">
        <f>IF('Payments Export'!B9495="","",G9491-F9491)</f>
        <v/>
      </c>
      <c r="I9491" s="3" t="str">
        <f>IF(C9491&lt;&gt;"",_xlfn.XLOOKUP(IFERROR(VALUE(C9491),C9491),'Items database'!A:A,'Items database'!B:B),(_xlfn.XLOOKUP(LEFT(E9491,3),Services,Services,"")))</f>
        <v/>
      </c>
      <c r="J9491" s="3" t="str">
        <f t="shared" si="297"/>
        <v/>
      </c>
    </row>
    <row r="9492" spans="1:10" x14ac:dyDescent="0.35">
      <c r="A9492" s="7" t="str">
        <f>IF('Payments Export'!A9496="","",'Payments Export'!A9496)</f>
        <v/>
      </c>
      <c r="B9492" s="7" t="str">
        <f>IF('Payments Export'!A9496="","",'Payments Export'!B9496)</f>
        <v/>
      </c>
      <c r="C9492" s="7" t="str">
        <f>IF(IFERROR(VALUE('Payments Export'!H9496),'Payments Export'!H9496)&lt;&gt;0,IFERROR(VALUE('Payments Export'!H9496),'Payments Export'!H9496),"")</f>
        <v/>
      </c>
      <c r="D9492" s="7" t="str">
        <f>IF('Payments Export'!I9496="","",'Payments Export'!I9496)</f>
        <v/>
      </c>
      <c r="E9492" s="7" t="str">
        <f t="shared" si="296"/>
        <v/>
      </c>
      <c r="F9492" s="7" t="str">
        <f>IF('Payments Export'!A9496="","",'Payments Export'!N9496)</f>
        <v/>
      </c>
      <c r="G9492" s="7" t="str">
        <f>IF('Payments Export'!A9496="","",'Payments Export'!O9496)</f>
        <v/>
      </c>
      <c r="H9492" s="7" t="str">
        <f>IF('Payments Export'!B9496="","",G9492-F9492)</f>
        <v/>
      </c>
      <c r="I9492" s="3" t="str">
        <f>IF(C9492&lt;&gt;"",_xlfn.XLOOKUP(IFERROR(VALUE(C9492),C9492),'Items database'!A:A,'Items database'!B:B),(_xlfn.XLOOKUP(LEFT(E9492,3),Services,Services,"")))</f>
        <v/>
      </c>
      <c r="J9492" s="3" t="str">
        <f t="shared" si="297"/>
        <v/>
      </c>
    </row>
    <row r="9493" spans="1:10" x14ac:dyDescent="0.35">
      <c r="A9493" s="7" t="str">
        <f>IF('Payments Export'!A9497="","",'Payments Export'!A9497)</f>
        <v/>
      </c>
      <c r="B9493" s="7" t="str">
        <f>IF('Payments Export'!A9497="","",'Payments Export'!B9497)</f>
        <v/>
      </c>
      <c r="C9493" s="7" t="str">
        <f>IF(IFERROR(VALUE('Payments Export'!H9497),'Payments Export'!H9497)&lt;&gt;0,IFERROR(VALUE('Payments Export'!H9497),'Payments Export'!H9497),"")</f>
        <v/>
      </c>
      <c r="D9493" s="7" t="str">
        <f>IF('Payments Export'!I9497="","",'Payments Export'!I9497)</f>
        <v/>
      </c>
      <c r="E9493" s="7" t="str">
        <f t="shared" si="296"/>
        <v/>
      </c>
      <c r="F9493" s="7" t="str">
        <f>IF('Payments Export'!A9497="","",'Payments Export'!N9497)</f>
        <v/>
      </c>
      <c r="G9493" s="7" t="str">
        <f>IF('Payments Export'!A9497="","",'Payments Export'!O9497)</f>
        <v/>
      </c>
      <c r="H9493" s="7" t="str">
        <f>IF('Payments Export'!B9497="","",G9493-F9493)</f>
        <v/>
      </c>
      <c r="I9493" s="3" t="str">
        <f>IF(C9493&lt;&gt;"",_xlfn.XLOOKUP(IFERROR(VALUE(C9493),C9493),'Items database'!A:A,'Items database'!B:B),(_xlfn.XLOOKUP(LEFT(E9493,3),Services,Services,"")))</f>
        <v/>
      </c>
      <c r="J9493" s="3" t="str">
        <f t="shared" si="297"/>
        <v/>
      </c>
    </row>
    <row r="9494" spans="1:10" x14ac:dyDescent="0.35">
      <c r="A9494" s="7" t="str">
        <f>IF('Payments Export'!A9498="","",'Payments Export'!A9498)</f>
        <v/>
      </c>
      <c r="B9494" s="7" t="str">
        <f>IF('Payments Export'!A9498="","",'Payments Export'!B9498)</f>
        <v/>
      </c>
      <c r="C9494" s="7" t="str">
        <f>IF(IFERROR(VALUE('Payments Export'!H9498),'Payments Export'!H9498)&lt;&gt;0,IFERROR(VALUE('Payments Export'!H9498),'Payments Export'!H9498),"")</f>
        <v/>
      </c>
      <c r="D9494" s="7" t="str">
        <f>IF('Payments Export'!I9498="","",'Payments Export'!I9498)</f>
        <v/>
      </c>
      <c r="E9494" s="7" t="str">
        <f t="shared" si="296"/>
        <v/>
      </c>
      <c r="F9494" s="7" t="str">
        <f>IF('Payments Export'!A9498="","",'Payments Export'!N9498)</f>
        <v/>
      </c>
      <c r="G9494" s="7" t="str">
        <f>IF('Payments Export'!A9498="","",'Payments Export'!O9498)</f>
        <v/>
      </c>
      <c r="H9494" s="7" t="str">
        <f>IF('Payments Export'!B9498="","",G9494-F9494)</f>
        <v/>
      </c>
      <c r="I9494" s="3" t="str">
        <f>IF(C9494&lt;&gt;"",_xlfn.XLOOKUP(IFERROR(VALUE(C9494),C9494),'Items database'!A:A,'Items database'!B:B),(_xlfn.XLOOKUP(LEFT(E9494,3),Services,Services,"")))</f>
        <v/>
      </c>
      <c r="J9494" s="3" t="str">
        <f t="shared" si="297"/>
        <v/>
      </c>
    </row>
    <row r="9495" spans="1:10" x14ac:dyDescent="0.35">
      <c r="A9495" s="7" t="str">
        <f>IF('Payments Export'!A9499="","",'Payments Export'!A9499)</f>
        <v/>
      </c>
      <c r="B9495" s="7" t="str">
        <f>IF('Payments Export'!A9499="","",'Payments Export'!B9499)</f>
        <v/>
      </c>
      <c r="C9495" s="7" t="str">
        <f>IF(IFERROR(VALUE('Payments Export'!H9499),'Payments Export'!H9499)&lt;&gt;0,IFERROR(VALUE('Payments Export'!H9499),'Payments Export'!H9499),"")</f>
        <v/>
      </c>
      <c r="D9495" s="7" t="str">
        <f>IF('Payments Export'!I9499="","",'Payments Export'!I9499)</f>
        <v/>
      </c>
      <c r="E9495" s="7" t="str">
        <f t="shared" si="296"/>
        <v/>
      </c>
      <c r="F9495" s="7" t="str">
        <f>IF('Payments Export'!A9499="","",'Payments Export'!N9499)</f>
        <v/>
      </c>
      <c r="G9495" s="7" t="str">
        <f>IF('Payments Export'!A9499="","",'Payments Export'!O9499)</f>
        <v/>
      </c>
      <c r="H9495" s="7" t="str">
        <f>IF('Payments Export'!B9499="","",G9495-F9495)</f>
        <v/>
      </c>
      <c r="I9495" s="3" t="str">
        <f>IF(C9495&lt;&gt;"",_xlfn.XLOOKUP(IFERROR(VALUE(C9495),C9495),'Items database'!A:A,'Items database'!B:B),(_xlfn.XLOOKUP(LEFT(E9495,3),Services,Services,"")))</f>
        <v/>
      </c>
      <c r="J9495" s="3" t="str">
        <f t="shared" si="297"/>
        <v/>
      </c>
    </row>
    <row r="9496" spans="1:10" x14ac:dyDescent="0.35">
      <c r="A9496" s="7" t="str">
        <f>IF('Payments Export'!A9500="","",'Payments Export'!A9500)</f>
        <v/>
      </c>
      <c r="B9496" s="7" t="str">
        <f>IF('Payments Export'!A9500="","",'Payments Export'!B9500)</f>
        <v/>
      </c>
      <c r="C9496" s="7" t="str">
        <f>IF(IFERROR(VALUE('Payments Export'!H9500),'Payments Export'!H9500)&lt;&gt;0,IFERROR(VALUE('Payments Export'!H9500),'Payments Export'!H9500),"")</f>
        <v/>
      </c>
      <c r="D9496" s="7" t="str">
        <f>IF('Payments Export'!I9500="","",'Payments Export'!I9500)</f>
        <v/>
      </c>
      <c r="E9496" s="7" t="str">
        <f t="shared" si="296"/>
        <v/>
      </c>
      <c r="F9496" s="7" t="str">
        <f>IF('Payments Export'!A9500="","",'Payments Export'!N9500)</f>
        <v/>
      </c>
      <c r="G9496" s="7" t="str">
        <f>IF('Payments Export'!A9500="","",'Payments Export'!O9500)</f>
        <v/>
      </c>
      <c r="H9496" s="7" t="str">
        <f>IF('Payments Export'!B9500="","",G9496-F9496)</f>
        <v/>
      </c>
      <c r="I9496" s="3" t="str">
        <f>IF(C9496&lt;&gt;"",_xlfn.XLOOKUP(IFERROR(VALUE(C9496),C9496),'Items database'!A:A,'Items database'!B:B),(_xlfn.XLOOKUP(LEFT(E9496,3),Services,Services,"")))</f>
        <v/>
      </c>
      <c r="J9496" s="3" t="str">
        <f t="shared" si="297"/>
        <v/>
      </c>
    </row>
    <row r="9497" spans="1:10" x14ac:dyDescent="0.35">
      <c r="A9497" s="7" t="str">
        <f>IF('Payments Export'!A9501="","",'Payments Export'!A9501)</f>
        <v/>
      </c>
      <c r="B9497" s="7" t="str">
        <f>IF('Payments Export'!A9501="","",'Payments Export'!B9501)</f>
        <v/>
      </c>
      <c r="C9497" s="7" t="str">
        <f>IF(IFERROR(VALUE('Payments Export'!H9501),'Payments Export'!H9501)&lt;&gt;0,IFERROR(VALUE('Payments Export'!H9501),'Payments Export'!H9501),"")</f>
        <v/>
      </c>
      <c r="D9497" s="7" t="str">
        <f>IF('Payments Export'!I9501="","",'Payments Export'!I9501)</f>
        <v/>
      </c>
      <c r="E9497" s="7" t="str">
        <f t="shared" si="296"/>
        <v/>
      </c>
      <c r="F9497" s="7" t="str">
        <f>IF('Payments Export'!A9501="","",'Payments Export'!N9501)</f>
        <v/>
      </c>
      <c r="G9497" s="7" t="str">
        <f>IF('Payments Export'!A9501="","",'Payments Export'!O9501)</f>
        <v/>
      </c>
      <c r="H9497" s="7" t="str">
        <f>IF('Payments Export'!B9501="","",G9497-F9497)</f>
        <v/>
      </c>
      <c r="I9497" s="3" t="str">
        <f>IF(C9497&lt;&gt;"",_xlfn.XLOOKUP(IFERROR(VALUE(C9497),C9497),'Items database'!A:A,'Items database'!B:B),(_xlfn.XLOOKUP(LEFT(E9497,3),Services,Services,"")))</f>
        <v/>
      </c>
      <c r="J9497" s="3" t="str">
        <f t="shared" si="297"/>
        <v/>
      </c>
    </row>
    <row r="9498" spans="1:10" x14ac:dyDescent="0.35">
      <c r="A9498" s="7" t="str">
        <f>IF('Payments Export'!A9502="","",'Payments Export'!A9502)</f>
        <v/>
      </c>
      <c r="B9498" s="7" t="str">
        <f>IF('Payments Export'!A9502="","",'Payments Export'!B9502)</f>
        <v/>
      </c>
      <c r="C9498" s="7" t="str">
        <f>IF(IFERROR(VALUE('Payments Export'!H9502),'Payments Export'!H9502)&lt;&gt;0,IFERROR(VALUE('Payments Export'!H9502),'Payments Export'!H9502),"")</f>
        <v/>
      </c>
      <c r="D9498" s="7" t="str">
        <f>IF('Payments Export'!I9502="","",'Payments Export'!I9502)</f>
        <v/>
      </c>
      <c r="E9498" s="7" t="str">
        <f t="shared" si="296"/>
        <v/>
      </c>
      <c r="F9498" s="7" t="str">
        <f>IF('Payments Export'!A9502="","",'Payments Export'!N9502)</f>
        <v/>
      </c>
      <c r="G9498" s="7" t="str">
        <f>IF('Payments Export'!A9502="","",'Payments Export'!O9502)</f>
        <v/>
      </c>
      <c r="H9498" s="7" t="str">
        <f>IF('Payments Export'!B9502="","",G9498-F9498)</f>
        <v/>
      </c>
      <c r="I9498" s="3" t="str">
        <f>IF(C9498&lt;&gt;"",_xlfn.XLOOKUP(IFERROR(VALUE(C9498),C9498),'Items database'!A:A,'Items database'!B:B),(_xlfn.XLOOKUP(LEFT(E9498,3),Services,Services,"")))</f>
        <v/>
      </c>
      <c r="J9498" s="3" t="str">
        <f t="shared" si="297"/>
        <v/>
      </c>
    </row>
    <row r="9499" spans="1:10" x14ac:dyDescent="0.35">
      <c r="A9499" s="7" t="str">
        <f>IF('Payments Export'!A9503="","",'Payments Export'!A9503)</f>
        <v/>
      </c>
      <c r="B9499" s="7" t="str">
        <f>IF('Payments Export'!A9503="","",'Payments Export'!B9503)</f>
        <v/>
      </c>
      <c r="C9499" s="7" t="str">
        <f>IF(IFERROR(VALUE('Payments Export'!H9503),'Payments Export'!H9503)&lt;&gt;0,IFERROR(VALUE('Payments Export'!H9503),'Payments Export'!H9503),"")</f>
        <v/>
      </c>
      <c r="D9499" s="7" t="str">
        <f>IF('Payments Export'!I9503="","",'Payments Export'!I9503)</f>
        <v/>
      </c>
      <c r="E9499" s="7" t="str">
        <f t="shared" si="296"/>
        <v/>
      </c>
      <c r="F9499" s="7" t="str">
        <f>IF('Payments Export'!A9503="","",'Payments Export'!N9503)</f>
        <v/>
      </c>
      <c r="G9499" s="7" t="str">
        <f>IF('Payments Export'!A9503="","",'Payments Export'!O9503)</f>
        <v/>
      </c>
      <c r="H9499" s="7" t="str">
        <f>IF('Payments Export'!B9503="","",G9499-F9499)</f>
        <v/>
      </c>
      <c r="I9499" s="3" t="str">
        <f>IF(C9499&lt;&gt;"",_xlfn.XLOOKUP(IFERROR(VALUE(C9499),C9499),'Items database'!A:A,'Items database'!B:B),(_xlfn.XLOOKUP(LEFT(E9499,3),Services,Services,"")))</f>
        <v/>
      </c>
      <c r="J9499" s="3" t="str">
        <f t="shared" si="297"/>
        <v/>
      </c>
    </row>
    <row r="9500" spans="1:10" x14ac:dyDescent="0.35">
      <c r="A9500" s="7" t="str">
        <f>IF('Payments Export'!A9504="","",'Payments Export'!A9504)</f>
        <v/>
      </c>
      <c r="B9500" s="7" t="str">
        <f>IF('Payments Export'!A9504="","",'Payments Export'!B9504)</f>
        <v/>
      </c>
      <c r="C9500" s="7" t="str">
        <f>IF(IFERROR(VALUE('Payments Export'!H9504),'Payments Export'!H9504)&lt;&gt;0,IFERROR(VALUE('Payments Export'!H9504),'Payments Export'!H9504),"")</f>
        <v/>
      </c>
      <c r="D9500" s="7" t="str">
        <f>IF('Payments Export'!I9504="","",'Payments Export'!I9504)</f>
        <v/>
      </c>
      <c r="E9500" s="7" t="str">
        <f t="shared" si="296"/>
        <v/>
      </c>
      <c r="F9500" s="7" t="str">
        <f>IF('Payments Export'!A9504="","",'Payments Export'!N9504)</f>
        <v/>
      </c>
      <c r="G9500" s="7" t="str">
        <f>IF('Payments Export'!A9504="","",'Payments Export'!O9504)</f>
        <v/>
      </c>
      <c r="H9500" s="7" t="str">
        <f>IF('Payments Export'!B9504="","",G9500-F9500)</f>
        <v/>
      </c>
      <c r="I9500" s="3" t="str">
        <f>IF(C9500&lt;&gt;"",_xlfn.XLOOKUP(IFERROR(VALUE(C9500),C9500),'Items database'!A:A,'Items database'!B:B),(_xlfn.XLOOKUP(LEFT(E9500,3),Services,Services,"")))</f>
        <v/>
      </c>
      <c r="J9500" s="3" t="str">
        <f t="shared" si="297"/>
        <v/>
      </c>
    </row>
    <row r="9501" spans="1:10" x14ac:dyDescent="0.35">
      <c r="A9501" s="7" t="str">
        <f>IF('Payments Export'!A9505="","",'Payments Export'!A9505)</f>
        <v/>
      </c>
      <c r="B9501" s="7" t="str">
        <f>IF('Payments Export'!A9505="","",'Payments Export'!B9505)</f>
        <v/>
      </c>
      <c r="C9501" s="7" t="str">
        <f>IF(IFERROR(VALUE('Payments Export'!H9505),'Payments Export'!H9505)&lt;&gt;0,IFERROR(VALUE('Payments Export'!H9505),'Payments Export'!H9505),"")</f>
        <v/>
      </c>
      <c r="D9501" s="7" t="str">
        <f>IF('Payments Export'!I9505="","",'Payments Export'!I9505)</f>
        <v/>
      </c>
      <c r="E9501" s="7" t="str">
        <f t="shared" si="296"/>
        <v/>
      </c>
      <c r="F9501" s="7" t="str">
        <f>IF('Payments Export'!A9505="","",'Payments Export'!N9505)</f>
        <v/>
      </c>
      <c r="G9501" s="7" t="str">
        <f>IF('Payments Export'!A9505="","",'Payments Export'!O9505)</f>
        <v/>
      </c>
      <c r="H9501" s="7" t="str">
        <f>IF('Payments Export'!B9505="","",G9501-F9501)</f>
        <v/>
      </c>
      <c r="I9501" s="3" t="str">
        <f>IF(C9501&lt;&gt;"",_xlfn.XLOOKUP(IFERROR(VALUE(C9501),C9501),'Items database'!A:A,'Items database'!B:B),(_xlfn.XLOOKUP(LEFT(E9501,3),Services,Services,"")))</f>
        <v/>
      </c>
      <c r="J9501" s="3" t="str">
        <f t="shared" si="297"/>
        <v/>
      </c>
    </row>
    <row r="9502" spans="1:10" x14ac:dyDescent="0.35">
      <c r="A9502" s="7" t="str">
        <f>IF('Payments Export'!A9506="","",'Payments Export'!A9506)</f>
        <v/>
      </c>
      <c r="B9502" s="7" t="str">
        <f>IF('Payments Export'!A9506="","",'Payments Export'!B9506)</f>
        <v/>
      </c>
      <c r="C9502" s="7" t="str">
        <f>IF(IFERROR(VALUE('Payments Export'!H9506),'Payments Export'!H9506)&lt;&gt;0,IFERROR(VALUE('Payments Export'!H9506),'Payments Export'!H9506),"")</f>
        <v/>
      </c>
      <c r="D9502" s="7" t="str">
        <f>IF('Payments Export'!I9506="","",'Payments Export'!I9506)</f>
        <v/>
      </c>
      <c r="E9502" s="7" t="str">
        <f t="shared" si="296"/>
        <v/>
      </c>
      <c r="F9502" s="7" t="str">
        <f>IF('Payments Export'!A9506="","",'Payments Export'!N9506)</f>
        <v/>
      </c>
      <c r="G9502" s="7" t="str">
        <f>IF('Payments Export'!A9506="","",'Payments Export'!O9506)</f>
        <v/>
      </c>
      <c r="H9502" s="7" t="str">
        <f>IF('Payments Export'!B9506="","",G9502-F9502)</f>
        <v/>
      </c>
      <c r="I9502" s="3" t="str">
        <f>IF(C9502&lt;&gt;"",_xlfn.XLOOKUP(IFERROR(VALUE(C9502),C9502),'Items database'!A:A,'Items database'!B:B),(_xlfn.XLOOKUP(LEFT(E9502,3),Services,Services,"")))</f>
        <v/>
      </c>
      <c r="J9502" s="3" t="str">
        <f t="shared" si="297"/>
        <v/>
      </c>
    </row>
    <row r="9503" spans="1:10" x14ac:dyDescent="0.35">
      <c r="A9503" s="7" t="str">
        <f>IF('Payments Export'!A9507="","",'Payments Export'!A9507)</f>
        <v/>
      </c>
      <c r="B9503" s="7" t="str">
        <f>IF('Payments Export'!A9507="","",'Payments Export'!B9507)</f>
        <v/>
      </c>
      <c r="C9503" s="7" t="str">
        <f>IF(IFERROR(VALUE('Payments Export'!H9507),'Payments Export'!H9507)&lt;&gt;0,IFERROR(VALUE('Payments Export'!H9507),'Payments Export'!H9507),"")</f>
        <v/>
      </c>
      <c r="D9503" s="7" t="str">
        <f>IF('Payments Export'!I9507="","",'Payments Export'!I9507)</f>
        <v/>
      </c>
      <c r="E9503" s="7" t="str">
        <f t="shared" si="296"/>
        <v/>
      </c>
      <c r="F9503" s="7" t="str">
        <f>IF('Payments Export'!A9507="","",'Payments Export'!N9507)</f>
        <v/>
      </c>
      <c r="G9503" s="7" t="str">
        <f>IF('Payments Export'!A9507="","",'Payments Export'!O9507)</f>
        <v/>
      </c>
      <c r="H9503" s="7" t="str">
        <f>IF('Payments Export'!B9507="","",G9503-F9503)</f>
        <v/>
      </c>
      <c r="I9503" s="3" t="str">
        <f>IF(C9503&lt;&gt;"",_xlfn.XLOOKUP(IFERROR(VALUE(C9503),C9503),'Items database'!A:A,'Items database'!B:B),(_xlfn.XLOOKUP(LEFT(E9503,3),Services,Services,"")))</f>
        <v/>
      </c>
      <c r="J9503" s="3" t="str">
        <f t="shared" si="297"/>
        <v/>
      </c>
    </row>
    <row r="9504" spans="1:10" x14ac:dyDescent="0.35">
      <c r="A9504" s="7" t="str">
        <f>IF('Payments Export'!A9508="","",'Payments Export'!A9508)</f>
        <v/>
      </c>
      <c r="B9504" s="7" t="str">
        <f>IF('Payments Export'!A9508="","",'Payments Export'!B9508)</f>
        <v/>
      </c>
      <c r="C9504" s="7" t="str">
        <f>IF(IFERROR(VALUE('Payments Export'!H9508),'Payments Export'!H9508)&lt;&gt;0,IFERROR(VALUE('Payments Export'!H9508),'Payments Export'!H9508),"")</f>
        <v/>
      </c>
      <c r="D9504" s="7" t="str">
        <f>IF('Payments Export'!I9508="","",'Payments Export'!I9508)</f>
        <v/>
      </c>
      <c r="E9504" s="7" t="str">
        <f t="shared" si="296"/>
        <v/>
      </c>
      <c r="F9504" s="7" t="str">
        <f>IF('Payments Export'!A9508="","",'Payments Export'!N9508)</f>
        <v/>
      </c>
      <c r="G9504" s="7" t="str">
        <f>IF('Payments Export'!A9508="","",'Payments Export'!O9508)</f>
        <v/>
      </c>
      <c r="H9504" s="7" t="str">
        <f>IF('Payments Export'!B9508="","",G9504-F9504)</f>
        <v/>
      </c>
      <c r="I9504" s="3" t="str">
        <f>IF(C9504&lt;&gt;"",_xlfn.XLOOKUP(IFERROR(VALUE(C9504),C9504),'Items database'!A:A,'Items database'!B:B),(_xlfn.XLOOKUP(LEFT(E9504,3),Services,Services,"")))</f>
        <v/>
      </c>
      <c r="J9504" s="3" t="str">
        <f t="shared" si="297"/>
        <v/>
      </c>
    </row>
    <row r="9505" spans="1:10" x14ac:dyDescent="0.35">
      <c r="A9505" s="7" t="str">
        <f>IF('Payments Export'!A9509="","",'Payments Export'!A9509)</f>
        <v/>
      </c>
      <c r="B9505" s="7" t="str">
        <f>IF('Payments Export'!A9509="","",'Payments Export'!B9509)</f>
        <v/>
      </c>
      <c r="C9505" s="7" t="str">
        <f>IF(IFERROR(VALUE('Payments Export'!H9509),'Payments Export'!H9509)&lt;&gt;0,IFERROR(VALUE('Payments Export'!H9509),'Payments Export'!H9509),"")</f>
        <v/>
      </c>
      <c r="D9505" s="7" t="str">
        <f>IF('Payments Export'!I9509="","",'Payments Export'!I9509)</f>
        <v/>
      </c>
      <c r="E9505" s="7" t="str">
        <f t="shared" si="296"/>
        <v/>
      </c>
      <c r="F9505" s="7" t="str">
        <f>IF('Payments Export'!A9509="","",'Payments Export'!N9509)</f>
        <v/>
      </c>
      <c r="G9505" s="7" t="str">
        <f>IF('Payments Export'!A9509="","",'Payments Export'!O9509)</f>
        <v/>
      </c>
      <c r="H9505" s="7" t="str">
        <f>IF('Payments Export'!B9509="","",G9505-F9505)</f>
        <v/>
      </c>
      <c r="I9505" s="3" t="str">
        <f>IF(C9505&lt;&gt;"",_xlfn.XLOOKUP(IFERROR(VALUE(C9505),C9505),'Items database'!A:A,'Items database'!B:B),(_xlfn.XLOOKUP(LEFT(E9505,3),Services,Services,"")))</f>
        <v/>
      </c>
      <c r="J9505" s="3" t="str">
        <f t="shared" si="297"/>
        <v/>
      </c>
    </row>
    <row r="9506" spans="1:10" x14ac:dyDescent="0.35">
      <c r="A9506" s="7" t="str">
        <f>IF('Payments Export'!A9510="","",'Payments Export'!A9510)</f>
        <v/>
      </c>
      <c r="B9506" s="7" t="str">
        <f>IF('Payments Export'!A9510="","",'Payments Export'!B9510)</f>
        <v/>
      </c>
      <c r="C9506" s="7" t="str">
        <f>IF(IFERROR(VALUE('Payments Export'!H9510),'Payments Export'!H9510)&lt;&gt;0,IFERROR(VALUE('Payments Export'!H9510),'Payments Export'!H9510),"")</f>
        <v/>
      </c>
      <c r="D9506" s="7" t="str">
        <f>IF('Payments Export'!I9510="","",'Payments Export'!I9510)</f>
        <v/>
      </c>
      <c r="E9506" s="7" t="str">
        <f t="shared" si="296"/>
        <v/>
      </c>
      <c r="F9506" s="7" t="str">
        <f>IF('Payments Export'!A9510="","",'Payments Export'!N9510)</f>
        <v/>
      </c>
      <c r="G9506" s="7" t="str">
        <f>IF('Payments Export'!A9510="","",'Payments Export'!O9510)</f>
        <v/>
      </c>
      <c r="H9506" s="7" t="str">
        <f>IF('Payments Export'!B9510="","",G9506-F9506)</f>
        <v/>
      </c>
      <c r="I9506" s="3" t="str">
        <f>IF(C9506&lt;&gt;"",_xlfn.XLOOKUP(IFERROR(VALUE(C9506),C9506),'Items database'!A:A,'Items database'!B:B),(_xlfn.XLOOKUP(LEFT(E9506,3),Services,Services,"")))</f>
        <v/>
      </c>
      <c r="J9506" s="3" t="str">
        <f t="shared" si="297"/>
        <v/>
      </c>
    </row>
    <row r="9507" spans="1:10" x14ac:dyDescent="0.35">
      <c r="A9507" s="7" t="str">
        <f>IF('Payments Export'!A9511="","",'Payments Export'!A9511)</f>
        <v/>
      </c>
      <c r="B9507" s="7" t="str">
        <f>IF('Payments Export'!A9511="","",'Payments Export'!B9511)</f>
        <v/>
      </c>
      <c r="C9507" s="7" t="str">
        <f>IF(IFERROR(VALUE('Payments Export'!H9511),'Payments Export'!H9511)&lt;&gt;0,IFERROR(VALUE('Payments Export'!H9511),'Payments Export'!H9511),"")</f>
        <v/>
      </c>
      <c r="D9507" s="7" t="str">
        <f>IF('Payments Export'!I9511="","",'Payments Export'!I9511)</f>
        <v/>
      </c>
      <c r="E9507" s="7" t="str">
        <f t="shared" si="296"/>
        <v/>
      </c>
      <c r="F9507" s="7" t="str">
        <f>IF('Payments Export'!A9511="","",'Payments Export'!N9511)</f>
        <v/>
      </c>
      <c r="G9507" s="7" t="str">
        <f>IF('Payments Export'!A9511="","",'Payments Export'!O9511)</f>
        <v/>
      </c>
      <c r="H9507" s="7" t="str">
        <f>IF('Payments Export'!B9511="","",G9507-F9507)</f>
        <v/>
      </c>
      <c r="I9507" s="3" t="str">
        <f>IF(C9507&lt;&gt;"",_xlfn.XLOOKUP(IFERROR(VALUE(C9507),C9507),'Items database'!A:A,'Items database'!B:B),(_xlfn.XLOOKUP(LEFT(E9507,3),Services,Services,"")))</f>
        <v/>
      </c>
      <c r="J9507" s="3" t="str">
        <f t="shared" si="297"/>
        <v/>
      </c>
    </row>
    <row r="9508" spans="1:10" x14ac:dyDescent="0.35">
      <c r="A9508" s="7" t="str">
        <f>IF('Payments Export'!A9512="","",'Payments Export'!A9512)</f>
        <v/>
      </c>
      <c r="B9508" s="7" t="str">
        <f>IF('Payments Export'!A9512="","",'Payments Export'!B9512)</f>
        <v/>
      </c>
      <c r="C9508" s="7" t="str">
        <f>IF(IFERROR(VALUE('Payments Export'!H9512),'Payments Export'!H9512)&lt;&gt;0,IFERROR(VALUE('Payments Export'!H9512),'Payments Export'!H9512),"")</f>
        <v/>
      </c>
      <c r="D9508" s="7" t="str">
        <f>IF('Payments Export'!I9512="","",'Payments Export'!I9512)</f>
        <v/>
      </c>
      <c r="E9508" s="7" t="str">
        <f t="shared" si="296"/>
        <v/>
      </c>
      <c r="F9508" s="7" t="str">
        <f>IF('Payments Export'!A9512="","",'Payments Export'!N9512)</f>
        <v/>
      </c>
      <c r="G9508" s="7" t="str">
        <f>IF('Payments Export'!A9512="","",'Payments Export'!O9512)</f>
        <v/>
      </c>
      <c r="H9508" s="7" t="str">
        <f>IF('Payments Export'!B9512="","",G9508-F9508)</f>
        <v/>
      </c>
      <c r="I9508" s="3" t="str">
        <f>IF(C9508&lt;&gt;"",_xlfn.XLOOKUP(IFERROR(VALUE(C9508),C9508),'Items database'!A:A,'Items database'!B:B),(_xlfn.XLOOKUP(LEFT(E9508,3),Services,Services,"")))</f>
        <v/>
      </c>
      <c r="J9508" s="3" t="str">
        <f t="shared" si="297"/>
        <v/>
      </c>
    </row>
    <row r="9509" spans="1:10" x14ac:dyDescent="0.35">
      <c r="A9509" s="7" t="str">
        <f>IF('Payments Export'!A9513="","",'Payments Export'!A9513)</f>
        <v/>
      </c>
      <c r="B9509" s="7" t="str">
        <f>IF('Payments Export'!A9513="","",'Payments Export'!B9513)</f>
        <v/>
      </c>
      <c r="C9509" s="7" t="str">
        <f>IF(IFERROR(VALUE('Payments Export'!H9513),'Payments Export'!H9513)&lt;&gt;0,IFERROR(VALUE('Payments Export'!H9513),'Payments Export'!H9513),"")</f>
        <v/>
      </c>
      <c r="D9509" s="7" t="str">
        <f>IF('Payments Export'!I9513="","",'Payments Export'!I9513)</f>
        <v/>
      </c>
      <c r="E9509" s="7" t="str">
        <f t="shared" si="296"/>
        <v/>
      </c>
      <c r="F9509" s="7" t="str">
        <f>IF('Payments Export'!A9513="","",'Payments Export'!N9513)</f>
        <v/>
      </c>
      <c r="G9509" s="7" t="str">
        <f>IF('Payments Export'!A9513="","",'Payments Export'!O9513)</f>
        <v/>
      </c>
      <c r="H9509" s="7" t="str">
        <f>IF('Payments Export'!B9513="","",G9509-F9509)</f>
        <v/>
      </c>
      <c r="I9509" s="3" t="str">
        <f>IF(C9509&lt;&gt;"",_xlfn.XLOOKUP(IFERROR(VALUE(C9509),C9509),'Items database'!A:A,'Items database'!B:B),(_xlfn.XLOOKUP(LEFT(E9509,3),Services,Services,"")))</f>
        <v/>
      </c>
      <c r="J9509" s="3" t="str">
        <f t="shared" si="297"/>
        <v/>
      </c>
    </row>
    <row r="9510" spans="1:10" x14ac:dyDescent="0.35">
      <c r="A9510" s="7" t="str">
        <f>IF('Payments Export'!A9514="","",'Payments Export'!A9514)</f>
        <v/>
      </c>
      <c r="B9510" s="7" t="str">
        <f>IF('Payments Export'!A9514="","",'Payments Export'!B9514)</f>
        <v/>
      </c>
      <c r="C9510" s="7" t="str">
        <f>IF(IFERROR(VALUE('Payments Export'!H9514),'Payments Export'!H9514)&lt;&gt;0,IFERROR(VALUE('Payments Export'!H9514),'Payments Export'!H9514),"")</f>
        <v/>
      </c>
      <c r="D9510" s="7" t="str">
        <f>IF('Payments Export'!I9514="","",'Payments Export'!I9514)</f>
        <v/>
      </c>
      <c r="E9510" s="7" t="str">
        <f t="shared" si="296"/>
        <v/>
      </c>
      <c r="F9510" s="7" t="str">
        <f>IF('Payments Export'!A9514="","",'Payments Export'!N9514)</f>
        <v/>
      </c>
      <c r="G9510" s="7" t="str">
        <f>IF('Payments Export'!A9514="","",'Payments Export'!O9514)</f>
        <v/>
      </c>
      <c r="H9510" s="7" t="str">
        <f>IF('Payments Export'!B9514="","",G9510-F9510)</f>
        <v/>
      </c>
      <c r="I9510" s="3" t="str">
        <f>IF(C9510&lt;&gt;"",_xlfn.XLOOKUP(IFERROR(VALUE(C9510),C9510),'Items database'!A:A,'Items database'!B:B),(_xlfn.XLOOKUP(LEFT(E9510,3),Services,Services,"")))</f>
        <v/>
      </c>
      <c r="J9510" s="3" t="str">
        <f t="shared" si="297"/>
        <v/>
      </c>
    </row>
    <row r="9511" spans="1:10" x14ac:dyDescent="0.35">
      <c r="A9511" s="7" t="str">
        <f>IF('Payments Export'!A9515="","",'Payments Export'!A9515)</f>
        <v/>
      </c>
      <c r="B9511" s="7" t="str">
        <f>IF('Payments Export'!A9515="","",'Payments Export'!B9515)</f>
        <v/>
      </c>
      <c r="C9511" s="7" t="str">
        <f>IF(IFERROR(VALUE('Payments Export'!H9515),'Payments Export'!H9515)&lt;&gt;0,IFERROR(VALUE('Payments Export'!H9515),'Payments Export'!H9515),"")</f>
        <v/>
      </c>
      <c r="D9511" s="7" t="str">
        <f>IF('Payments Export'!I9515="","",'Payments Export'!I9515)</f>
        <v/>
      </c>
      <c r="E9511" s="7" t="str">
        <f t="shared" si="296"/>
        <v/>
      </c>
      <c r="F9511" s="7" t="str">
        <f>IF('Payments Export'!A9515="","",'Payments Export'!N9515)</f>
        <v/>
      </c>
      <c r="G9511" s="7" t="str">
        <f>IF('Payments Export'!A9515="","",'Payments Export'!O9515)</f>
        <v/>
      </c>
      <c r="H9511" s="7" t="str">
        <f>IF('Payments Export'!B9515="","",G9511-F9511)</f>
        <v/>
      </c>
      <c r="I9511" s="3" t="str">
        <f>IF(C9511&lt;&gt;"",_xlfn.XLOOKUP(IFERROR(VALUE(C9511),C9511),'Items database'!A:A,'Items database'!B:B),(_xlfn.XLOOKUP(LEFT(E9511,3),Services,Services,"")))</f>
        <v/>
      </c>
      <c r="J9511" s="3" t="str">
        <f t="shared" si="297"/>
        <v/>
      </c>
    </row>
    <row r="9512" spans="1:10" x14ac:dyDescent="0.35">
      <c r="A9512" s="7" t="str">
        <f>IF('Payments Export'!A9516="","",'Payments Export'!A9516)</f>
        <v/>
      </c>
      <c r="B9512" s="7" t="str">
        <f>IF('Payments Export'!A9516="","",'Payments Export'!B9516)</f>
        <v/>
      </c>
      <c r="C9512" s="7" t="str">
        <f>IF(IFERROR(VALUE('Payments Export'!H9516),'Payments Export'!H9516)&lt;&gt;0,IFERROR(VALUE('Payments Export'!H9516),'Payments Export'!H9516),"")</f>
        <v/>
      </c>
      <c r="D9512" s="7" t="str">
        <f>IF('Payments Export'!I9516="","",'Payments Export'!I9516)</f>
        <v/>
      </c>
      <c r="E9512" s="7" t="str">
        <f t="shared" si="296"/>
        <v/>
      </c>
      <c r="F9512" s="7" t="str">
        <f>IF('Payments Export'!A9516="","",'Payments Export'!N9516)</f>
        <v/>
      </c>
      <c r="G9512" s="7" t="str">
        <f>IF('Payments Export'!A9516="","",'Payments Export'!O9516)</f>
        <v/>
      </c>
      <c r="H9512" s="7" t="str">
        <f>IF('Payments Export'!B9516="","",G9512-F9512)</f>
        <v/>
      </c>
      <c r="I9512" s="3" t="str">
        <f>IF(C9512&lt;&gt;"",_xlfn.XLOOKUP(IFERROR(VALUE(C9512),C9512),'Items database'!A:A,'Items database'!B:B),(_xlfn.XLOOKUP(LEFT(E9512,3),Services,Services,"")))</f>
        <v/>
      </c>
      <c r="J9512" s="3" t="str">
        <f t="shared" si="297"/>
        <v/>
      </c>
    </row>
    <row r="9513" spans="1:10" x14ac:dyDescent="0.35">
      <c r="A9513" s="7" t="str">
        <f>IF('Payments Export'!A9517="","",'Payments Export'!A9517)</f>
        <v/>
      </c>
      <c r="B9513" s="7" t="str">
        <f>IF('Payments Export'!A9517="","",'Payments Export'!B9517)</f>
        <v/>
      </c>
      <c r="C9513" s="7" t="str">
        <f>IF(IFERROR(VALUE('Payments Export'!H9517),'Payments Export'!H9517)&lt;&gt;0,IFERROR(VALUE('Payments Export'!H9517),'Payments Export'!H9517),"")</f>
        <v/>
      </c>
      <c r="D9513" s="7" t="str">
        <f>IF('Payments Export'!I9517="","",'Payments Export'!I9517)</f>
        <v/>
      </c>
      <c r="E9513" s="7" t="str">
        <f t="shared" si="296"/>
        <v/>
      </c>
      <c r="F9513" s="7" t="str">
        <f>IF('Payments Export'!A9517="","",'Payments Export'!N9517)</f>
        <v/>
      </c>
      <c r="G9513" s="7" t="str">
        <f>IF('Payments Export'!A9517="","",'Payments Export'!O9517)</f>
        <v/>
      </c>
      <c r="H9513" s="7" t="str">
        <f>IF('Payments Export'!B9517="","",G9513-F9513)</f>
        <v/>
      </c>
      <c r="I9513" s="3" t="str">
        <f>IF(C9513&lt;&gt;"",_xlfn.XLOOKUP(IFERROR(VALUE(C9513),C9513),'Items database'!A:A,'Items database'!B:B),(_xlfn.XLOOKUP(LEFT(E9513,3),Services,Services,"")))</f>
        <v/>
      </c>
      <c r="J9513" s="3" t="str">
        <f t="shared" si="297"/>
        <v/>
      </c>
    </row>
    <row r="9514" spans="1:10" x14ac:dyDescent="0.35">
      <c r="A9514" s="7" t="str">
        <f>IF('Payments Export'!A9518="","",'Payments Export'!A9518)</f>
        <v/>
      </c>
      <c r="B9514" s="7" t="str">
        <f>IF('Payments Export'!A9518="","",'Payments Export'!B9518)</f>
        <v/>
      </c>
      <c r="C9514" s="7" t="str">
        <f>IF(IFERROR(VALUE('Payments Export'!H9518),'Payments Export'!H9518)&lt;&gt;0,IFERROR(VALUE('Payments Export'!H9518),'Payments Export'!H9518),"")</f>
        <v/>
      </c>
      <c r="D9514" s="7" t="str">
        <f>IF('Payments Export'!I9518="","",'Payments Export'!I9518)</f>
        <v/>
      </c>
      <c r="E9514" s="7" t="str">
        <f t="shared" si="296"/>
        <v/>
      </c>
      <c r="F9514" s="7" t="str">
        <f>IF('Payments Export'!A9518="","",'Payments Export'!N9518)</f>
        <v/>
      </c>
      <c r="G9514" s="7" t="str">
        <f>IF('Payments Export'!A9518="","",'Payments Export'!O9518)</f>
        <v/>
      </c>
      <c r="H9514" s="7" t="str">
        <f>IF('Payments Export'!B9518="","",G9514-F9514)</f>
        <v/>
      </c>
      <c r="I9514" s="3" t="str">
        <f>IF(C9514&lt;&gt;"",_xlfn.XLOOKUP(IFERROR(VALUE(C9514),C9514),'Items database'!A:A,'Items database'!B:B),(_xlfn.XLOOKUP(LEFT(E9514,3),Services,Services,"")))</f>
        <v/>
      </c>
      <c r="J9514" s="3" t="str">
        <f t="shared" si="297"/>
        <v/>
      </c>
    </row>
    <row r="9515" spans="1:10" x14ac:dyDescent="0.35">
      <c r="A9515" s="7" t="str">
        <f>IF('Payments Export'!A9519="","",'Payments Export'!A9519)</f>
        <v/>
      </c>
      <c r="B9515" s="7" t="str">
        <f>IF('Payments Export'!A9519="","",'Payments Export'!B9519)</f>
        <v/>
      </c>
      <c r="C9515" s="7" t="str">
        <f>IF(IFERROR(VALUE('Payments Export'!H9519),'Payments Export'!H9519)&lt;&gt;0,IFERROR(VALUE('Payments Export'!H9519),'Payments Export'!H9519),"")</f>
        <v/>
      </c>
      <c r="D9515" s="7" t="str">
        <f>IF('Payments Export'!I9519="","",'Payments Export'!I9519)</f>
        <v/>
      </c>
      <c r="E9515" s="7" t="str">
        <f t="shared" si="296"/>
        <v/>
      </c>
      <c r="F9515" s="7" t="str">
        <f>IF('Payments Export'!A9519="","",'Payments Export'!N9519)</f>
        <v/>
      </c>
      <c r="G9515" s="7" t="str">
        <f>IF('Payments Export'!A9519="","",'Payments Export'!O9519)</f>
        <v/>
      </c>
      <c r="H9515" s="7" t="str">
        <f>IF('Payments Export'!B9519="","",G9515-F9515)</f>
        <v/>
      </c>
      <c r="I9515" s="3" t="str">
        <f>IF(C9515&lt;&gt;"",_xlfn.XLOOKUP(IFERROR(VALUE(C9515),C9515),'Items database'!A:A,'Items database'!B:B),(_xlfn.XLOOKUP(LEFT(E9515,3),Services,Services,"")))</f>
        <v/>
      </c>
      <c r="J9515" s="3" t="str">
        <f t="shared" si="297"/>
        <v/>
      </c>
    </row>
    <row r="9516" spans="1:10" x14ac:dyDescent="0.35">
      <c r="A9516" s="7" t="str">
        <f>IF('Payments Export'!A9520="","",'Payments Export'!A9520)</f>
        <v/>
      </c>
      <c r="B9516" s="7" t="str">
        <f>IF('Payments Export'!A9520="","",'Payments Export'!B9520)</f>
        <v/>
      </c>
      <c r="C9516" s="7" t="str">
        <f>IF(IFERROR(VALUE('Payments Export'!H9520),'Payments Export'!H9520)&lt;&gt;0,IFERROR(VALUE('Payments Export'!H9520),'Payments Export'!H9520),"")</f>
        <v/>
      </c>
      <c r="D9516" s="7" t="str">
        <f>IF('Payments Export'!I9520="","",'Payments Export'!I9520)</f>
        <v/>
      </c>
      <c r="E9516" s="7" t="str">
        <f t="shared" si="296"/>
        <v/>
      </c>
      <c r="F9516" s="7" t="str">
        <f>IF('Payments Export'!A9520="","",'Payments Export'!N9520)</f>
        <v/>
      </c>
      <c r="G9516" s="7" t="str">
        <f>IF('Payments Export'!A9520="","",'Payments Export'!O9520)</f>
        <v/>
      </c>
      <c r="H9516" s="7" t="str">
        <f>IF('Payments Export'!B9520="","",G9516-F9516)</f>
        <v/>
      </c>
      <c r="I9516" s="3" t="str">
        <f>IF(C9516&lt;&gt;"",_xlfn.XLOOKUP(IFERROR(VALUE(C9516),C9516),'Items database'!A:A,'Items database'!B:B),(_xlfn.XLOOKUP(LEFT(E9516,3),Services,Services,"")))</f>
        <v/>
      </c>
      <c r="J9516" s="3" t="str">
        <f t="shared" si="297"/>
        <v/>
      </c>
    </row>
    <row r="9517" spans="1:10" x14ac:dyDescent="0.35">
      <c r="A9517" s="7" t="str">
        <f>IF('Payments Export'!A9521="","",'Payments Export'!A9521)</f>
        <v/>
      </c>
      <c r="B9517" s="7" t="str">
        <f>IF('Payments Export'!A9521="","",'Payments Export'!B9521)</f>
        <v/>
      </c>
      <c r="C9517" s="7" t="str">
        <f>IF(IFERROR(VALUE('Payments Export'!H9521),'Payments Export'!H9521)&lt;&gt;0,IFERROR(VALUE('Payments Export'!H9521),'Payments Export'!H9521),"")</f>
        <v/>
      </c>
      <c r="D9517" s="7" t="str">
        <f>IF('Payments Export'!I9521="","",'Payments Export'!I9521)</f>
        <v/>
      </c>
      <c r="E9517" s="7" t="str">
        <f t="shared" si="296"/>
        <v/>
      </c>
      <c r="F9517" s="7" t="str">
        <f>IF('Payments Export'!A9521="","",'Payments Export'!N9521)</f>
        <v/>
      </c>
      <c r="G9517" s="7" t="str">
        <f>IF('Payments Export'!A9521="","",'Payments Export'!O9521)</f>
        <v/>
      </c>
      <c r="H9517" s="7" t="str">
        <f>IF('Payments Export'!B9521="","",G9517-F9517)</f>
        <v/>
      </c>
      <c r="I9517" s="3" t="str">
        <f>IF(C9517&lt;&gt;"",_xlfn.XLOOKUP(IFERROR(VALUE(C9517),C9517),'Items database'!A:A,'Items database'!B:B),(_xlfn.XLOOKUP(LEFT(E9517,3),Services,Services,"")))</f>
        <v/>
      </c>
      <c r="J9517" s="3" t="str">
        <f t="shared" si="297"/>
        <v/>
      </c>
    </row>
    <row r="9518" spans="1:10" x14ac:dyDescent="0.35">
      <c r="A9518" s="7" t="str">
        <f>IF('Payments Export'!A9522="","",'Payments Export'!A9522)</f>
        <v/>
      </c>
      <c r="B9518" s="7" t="str">
        <f>IF('Payments Export'!A9522="","",'Payments Export'!B9522)</f>
        <v/>
      </c>
      <c r="C9518" s="7" t="str">
        <f>IF(IFERROR(VALUE('Payments Export'!H9522),'Payments Export'!H9522)&lt;&gt;0,IFERROR(VALUE('Payments Export'!H9522),'Payments Export'!H9522),"")</f>
        <v/>
      </c>
      <c r="D9518" s="7" t="str">
        <f>IF('Payments Export'!I9522="","",'Payments Export'!I9522)</f>
        <v/>
      </c>
      <c r="E9518" s="7" t="str">
        <f t="shared" si="296"/>
        <v/>
      </c>
      <c r="F9518" s="7" t="str">
        <f>IF('Payments Export'!A9522="","",'Payments Export'!N9522)</f>
        <v/>
      </c>
      <c r="G9518" s="7" t="str">
        <f>IF('Payments Export'!A9522="","",'Payments Export'!O9522)</f>
        <v/>
      </c>
      <c r="H9518" s="7" t="str">
        <f>IF('Payments Export'!B9522="","",G9518-F9518)</f>
        <v/>
      </c>
      <c r="I9518" s="3" t="str">
        <f>IF(C9518&lt;&gt;"",_xlfn.XLOOKUP(IFERROR(VALUE(C9518),C9518),'Items database'!A:A,'Items database'!B:B),(_xlfn.XLOOKUP(LEFT(E9518,3),Services,Services,"")))</f>
        <v/>
      </c>
      <c r="J9518" s="3" t="str">
        <f t="shared" si="297"/>
        <v/>
      </c>
    </row>
    <row r="9519" spans="1:10" x14ac:dyDescent="0.35">
      <c r="A9519" s="7" t="str">
        <f>IF('Payments Export'!A9523="","",'Payments Export'!A9523)</f>
        <v/>
      </c>
      <c r="B9519" s="7" t="str">
        <f>IF('Payments Export'!A9523="","",'Payments Export'!B9523)</f>
        <v/>
      </c>
      <c r="C9519" s="7" t="str">
        <f>IF(IFERROR(VALUE('Payments Export'!H9523),'Payments Export'!H9523)&lt;&gt;0,IFERROR(VALUE('Payments Export'!H9523),'Payments Export'!H9523),"")</f>
        <v/>
      </c>
      <c r="D9519" s="7" t="str">
        <f>IF('Payments Export'!I9523="","",'Payments Export'!I9523)</f>
        <v/>
      </c>
      <c r="E9519" s="7" t="str">
        <f t="shared" si="296"/>
        <v/>
      </c>
      <c r="F9519" s="7" t="str">
        <f>IF('Payments Export'!A9523="","",'Payments Export'!N9523)</f>
        <v/>
      </c>
      <c r="G9519" s="7" t="str">
        <f>IF('Payments Export'!A9523="","",'Payments Export'!O9523)</f>
        <v/>
      </c>
      <c r="H9519" s="7" t="str">
        <f>IF('Payments Export'!B9523="","",G9519-F9519)</f>
        <v/>
      </c>
      <c r="I9519" s="3" t="str">
        <f>IF(C9519&lt;&gt;"",_xlfn.XLOOKUP(IFERROR(VALUE(C9519),C9519),'Items database'!A:A,'Items database'!B:B),(_xlfn.XLOOKUP(LEFT(E9519,3),Services,Services,"")))</f>
        <v/>
      </c>
      <c r="J9519" s="3" t="str">
        <f t="shared" si="297"/>
        <v/>
      </c>
    </row>
    <row r="9520" spans="1:10" x14ac:dyDescent="0.35">
      <c r="A9520" s="7" t="str">
        <f>IF('Payments Export'!A9524="","",'Payments Export'!A9524)</f>
        <v/>
      </c>
      <c r="B9520" s="7" t="str">
        <f>IF('Payments Export'!A9524="","",'Payments Export'!B9524)</f>
        <v/>
      </c>
      <c r="C9520" s="7" t="str">
        <f>IF(IFERROR(VALUE('Payments Export'!H9524),'Payments Export'!H9524)&lt;&gt;0,IFERROR(VALUE('Payments Export'!H9524),'Payments Export'!H9524),"")</f>
        <v/>
      </c>
      <c r="D9520" s="7" t="str">
        <f>IF('Payments Export'!I9524="","",'Payments Export'!I9524)</f>
        <v/>
      </c>
      <c r="E9520" s="7" t="str">
        <f t="shared" si="296"/>
        <v/>
      </c>
      <c r="F9520" s="7" t="str">
        <f>IF('Payments Export'!A9524="","",'Payments Export'!N9524)</f>
        <v/>
      </c>
      <c r="G9520" s="7" t="str">
        <f>IF('Payments Export'!A9524="","",'Payments Export'!O9524)</f>
        <v/>
      </c>
      <c r="H9520" s="7" t="str">
        <f>IF('Payments Export'!B9524="","",G9520-F9520)</f>
        <v/>
      </c>
      <c r="I9520" s="3" t="str">
        <f>IF(C9520&lt;&gt;"",_xlfn.XLOOKUP(IFERROR(VALUE(C9520),C9520),'Items database'!A:A,'Items database'!B:B),(_xlfn.XLOOKUP(LEFT(E9520,3),Services,Services,"")))</f>
        <v/>
      </c>
      <c r="J9520" s="3" t="str">
        <f t="shared" si="297"/>
        <v/>
      </c>
    </row>
    <row r="9521" spans="1:10" x14ac:dyDescent="0.35">
      <c r="A9521" s="7" t="str">
        <f>IF('Payments Export'!A9525="","",'Payments Export'!A9525)</f>
        <v/>
      </c>
      <c r="B9521" s="7" t="str">
        <f>IF('Payments Export'!A9525="","",'Payments Export'!B9525)</f>
        <v/>
      </c>
      <c r="C9521" s="7" t="str">
        <f>IF(IFERROR(VALUE('Payments Export'!H9525),'Payments Export'!H9525)&lt;&gt;0,IFERROR(VALUE('Payments Export'!H9525),'Payments Export'!H9525),"")</f>
        <v/>
      </c>
      <c r="D9521" s="7" t="str">
        <f>IF('Payments Export'!I9525="","",'Payments Export'!I9525)</f>
        <v/>
      </c>
      <c r="E9521" s="7" t="str">
        <f t="shared" si="296"/>
        <v/>
      </c>
      <c r="F9521" s="7" t="str">
        <f>IF('Payments Export'!A9525="","",'Payments Export'!N9525)</f>
        <v/>
      </c>
      <c r="G9521" s="7" t="str">
        <f>IF('Payments Export'!A9525="","",'Payments Export'!O9525)</f>
        <v/>
      </c>
      <c r="H9521" s="7" t="str">
        <f>IF('Payments Export'!B9525="","",G9521-F9521)</f>
        <v/>
      </c>
      <c r="I9521" s="3" t="str">
        <f>IF(C9521&lt;&gt;"",_xlfn.XLOOKUP(IFERROR(VALUE(C9521),C9521),'Items database'!A:A,'Items database'!B:B),(_xlfn.XLOOKUP(LEFT(E9521,3),Services,Services,"")))</f>
        <v/>
      </c>
      <c r="J9521" s="3" t="str">
        <f t="shared" si="297"/>
        <v/>
      </c>
    </row>
    <row r="9522" spans="1:10" x14ac:dyDescent="0.35">
      <c r="A9522" s="7" t="str">
        <f>IF('Payments Export'!A9526="","",'Payments Export'!A9526)</f>
        <v/>
      </c>
      <c r="B9522" s="7" t="str">
        <f>IF('Payments Export'!A9526="","",'Payments Export'!B9526)</f>
        <v/>
      </c>
      <c r="C9522" s="7" t="str">
        <f>IF(IFERROR(VALUE('Payments Export'!H9526),'Payments Export'!H9526)&lt;&gt;0,IFERROR(VALUE('Payments Export'!H9526),'Payments Export'!H9526),"")</f>
        <v/>
      </c>
      <c r="D9522" s="7" t="str">
        <f>IF('Payments Export'!I9526="","",'Payments Export'!I9526)</f>
        <v/>
      </c>
      <c r="E9522" s="7" t="str">
        <f t="shared" si="296"/>
        <v/>
      </c>
      <c r="F9522" s="7" t="str">
        <f>IF('Payments Export'!A9526="","",'Payments Export'!N9526)</f>
        <v/>
      </c>
      <c r="G9522" s="7" t="str">
        <f>IF('Payments Export'!A9526="","",'Payments Export'!O9526)</f>
        <v/>
      </c>
      <c r="H9522" s="7" t="str">
        <f>IF('Payments Export'!B9526="","",G9522-F9522)</f>
        <v/>
      </c>
      <c r="I9522" s="3" t="str">
        <f>IF(C9522&lt;&gt;"",_xlfn.XLOOKUP(IFERROR(VALUE(C9522),C9522),'Items database'!A:A,'Items database'!B:B),(_xlfn.XLOOKUP(LEFT(E9522,3),Services,Services,"")))</f>
        <v/>
      </c>
      <c r="J9522" s="3" t="str">
        <f t="shared" si="297"/>
        <v/>
      </c>
    </row>
    <row r="9523" spans="1:10" x14ac:dyDescent="0.35">
      <c r="A9523" s="7" t="str">
        <f>IF('Payments Export'!A9527="","",'Payments Export'!A9527)</f>
        <v/>
      </c>
      <c r="B9523" s="7" t="str">
        <f>IF('Payments Export'!A9527="","",'Payments Export'!B9527)</f>
        <v/>
      </c>
      <c r="C9523" s="7" t="str">
        <f>IF(IFERROR(VALUE('Payments Export'!H9527),'Payments Export'!H9527)&lt;&gt;0,IFERROR(VALUE('Payments Export'!H9527),'Payments Export'!H9527),"")</f>
        <v/>
      </c>
      <c r="D9523" s="7" t="str">
        <f>IF('Payments Export'!I9527="","",'Payments Export'!I9527)</f>
        <v/>
      </c>
      <c r="E9523" s="7" t="str">
        <f t="shared" si="296"/>
        <v/>
      </c>
      <c r="F9523" s="7" t="str">
        <f>IF('Payments Export'!A9527="","",'Payments Export'!N9527)</f>
        <v/>
      </c>
      <c r="G9523" s="7" t="str">
        <f>IF('Payments Export'!A9527="","",'Payments Export'!O9527)</f>
        <v/>
      </c>
      <c r="H9523" s="7" t="str">
        <f>IF('Payments Export'!B9527="","",G9523-F9523)</f>
        <v/>
      </c>
      <c r="I9523" s="3" t="str">
        <f>IF(C9523&lt;&gt;"",_xlfn.XLOOKUP(IFERROR(VALUE(C9523),C9523),'Items database'!A:A,'Items database'!B:B),(_xlfn.XLOOKUP(LEFT(E9523,3),Services,Services,"")))</f>
        <v/>
      </c>
      <c r="J9523" s="3" t="str">
        <f t="shared" si="297"/>
        <v/>
      </c>
    </row>
    <row r="9524" spans="1:10" x14ac:dyDescent="0.35">
      <c r="A9524" s="7" t="str">
        <f>IF('Payments Export'!A9528="","",'Payments Export'!A9528)</f>
        <v/>
      </c>
      <c r="B9524" s="7" t="str">
        <f>IF('Payments Export'!A9528="","",'Payments Export'!B9528)</f>
        <v/>
      </c>
      <c r="C9524" s="7" t="str">
        <f>IF(IFERROR(VALUE('Payments Export'!H9528),'Payments Export'!H9528)&lt;&gt;0,IFERROR(VALUE('Payments Export'!H9528),'Payments Export'!H9528),"")</f>
        <v/>
      </c>
      <c r="D9524" s="7" t="str">
        <f>IF('Payments Export'!I9528="","",'Payments Export'!I9528)</f>
        <v/>
      </c>
      <c r="E9524" s="7" t="str">
        <f t="shared" si="296"/>
        <v/>
      </c>
      <c r="F9524" s="7" t="str">
        <f>IF('Payments Export'!A9528="","",'Payments Export'!N9528)</f>
        <v/>
      </c>
      <c r="G9524" s="7" t="str">
        <f>IF('Payments Export'!A9528="","",'Payments Export'!O9528)</f>
        <v/>
      </c>
      <c r="H9524" s="7" t="str">
        <f>IF('Payments Export'!B9528="","",G9524-F9524)</f>
        <v/>
      </c>
      <c r="I9524" s="3" t="str">
        <f>IF(C9524&lt;&gt;"",_xlfn.XLOOKUP(IFERROR(VALUE(C9524),C9524),'Items database'!A:A,'Items database'!B:B),(_xlfn.XLOOKUP(LEFT(E9524,3),Services,Services,"")))</f>
        <v/>
      </c>
      <c r="J9524" s="3" t="str">
        <f t="shared" si="297"/>
        <v/>
      </c>
    </row>
    <row r="9525" spans="1:10" x14ac:dyDescent="0.35">
      <c r="A9525" s="7" t="str">
        <f>IF('Payments Export'!A9529="","",'Payments Export'!A9529)</f>
        <v/>
      </c>
      <c r="B9525" s="7" t="str">
        <f>IF('Payments Export'!A9529="","",'Payments Export'!B9529)</f>
        <v/>
      </c>
      <c r="C9525" s="7" t="str">
        <f>IF(IFERROR(VALUE('Payments Export'!H9529),'Payments Export'!H9529)&lt;&gt;0,IFERROR(VALUE('Payments Export'!H9529),'Payments Export'!H9529),"")</f>
        <v/>
      </c>
      <c r="D9525" s="7" t="str">
        <f>IF('Payments Export'!I9529="","",'Payments Export'!I9529)</f>
        <v/>
      </c>
      <c r="E9525" s="7" t="str">
        <f t="shared" si="296"/>
        <v/>
      </c>
      <c r="F9525" s="7" t="str">
        <f>IF('Payments Export'!A9529="","",'Payments Export'!N9529)</f>
        <v/>
      </c>
      <c r="G9525" s="7" t="str">
        <f>IF('Payments Export'!A9529="","",'Payments Export'!O9529)</f>
        <v/>
      </c>
      <c r="H9525" s="7" t="str">
        <f>IF('Payments Export'!B9529="","",G9525-F9525)</f>
        <v/>
      </c>
      <c r="I9525" s="3" t="str">
        <f>IF(C9525&lt;&gt;"",_xlfn.XLOOKUP(IFERROR(VALUE(C9525),C9525),'Items database'!A:A,'Items database'!B:B),(_xlfn.XLOOKUP(LEFT(E9525,3),Services,Services,"")))</f>
        <v/>
      </c>
      <c r="J9525" s="3" t="str">
        <f t="shared" si="297"/>
        <v/>
      </c>
    </row>
    <row r="9526" spans="1:10" x14ac:dyDescent="0.35">
      <c r="A9526" s="7" t="str">
        <f>IF('Payments Export'!A9530="","",'Payments Export'!A9530)</f>
        <v/>
      </c>
      <c r="B9526" s="7" t="str">
        <f>IF('Payments Export'!A9530="","",'Payments Export'!B9530)</f>
        <v/>
      </c>
      <c r="C9526" s="7" t="str">
        <f>IF(IFERROR(VALUE('Payments Export'!H9530),'Payments Export'!H9530)&lt;&gt;0,IFERROR(VALUE('Payments Export'!H9530),'Payments Export'!H9530),"")</f>
        <v/>
      </c>
      <c r="D9526" s="7" t="str">
        <f>IF('Payments Export'!I9530="","",'Payments Export'!I9530)</f>
        <v/>
      </c>
      <c r="E9526" s="7" t="str">
        <f t="shared" si="296"/>
        <v/>
      </c>
      <c r="F9526" s="7" t="str">
        <f>IF('Payments Export'!A9530="","",'Payments Export'!N9530)</f>
        <v/>
      </c>
      <c r="G9526" s="7" t="str">
        <f>IF('Payments Export'!A9530="","",'Payments Export'!O9530)</f>
        <v/>
      </c>
      <c r="H9526" s="7" t="str">
        <f>IF('Payments Export'!B9530="","",G9526-F9526)</f>
        <v/>
      </c>
      <c r="I9526" s="3" t="str">
        <f>IF(C9526&lt;&gt;"",_xlfn.XLOOKUP(IFERROR(VALUE(C9526),C9526),'Items database'!A:A,'Items database'!B:B),(_xlfn.XLOOKUP(LEFT(E9526,3),Services,Services,"")))</f>
        <v/>
      </c>
      <c r="J9526" s="3" t="str">
        <f t="shared" si="297"/>
        <v/>
      </c>
    </row>
    <row r="9527" spans="1:10" x14ac:dyDescent="0.35">
      <c r="A9527" s="7" t="str">
        <f>IF('Payments Export'!A9531="","",'Payments Export'!A9531)</f>
        <v/>
      </c>
      <c r="B9527" s="7" t="str">
        <f>IF('Payments Export'!A9531="","",'Payments Export'!B9531)</f>
        <v/>
      </c>
      <c r="C9527" s="7" t="str">
        <f>IF(IFERROR(VALUE('Payments Export'!H9531),'Payments Export'!H9531)&lt;&gt;0,IFERROR(VALUE('Payments Export'!H9531),'Payments Export'!H9531),"")</f>
        <v/>
      </c>
      <c r="D9527" s="7" t="str">
        <f>IF('Payments Export'!I9531="","",'Payments Export'!I9531)</f>
        <v/>
      </c>
      <c r="E9527" s="7" t="str">
        <f t="shared" si="296"/>
        <v/>
      </c>
      <c r="F9527" s="7" t="str">
        <f>IF('Payments Export'!A9531="","",'Payments Export'!N9531)</f>
        <v/>
      </c>
      <c r="G9527" s="7" t="str">
        <f>IF('Payments Export'!A9531="","",'Payments Export'!O9531)</f>
        <v/>
      </c>
      <c r="H9527" s="7" t="str">
        <f>IF('Payments Export'!B9531="","",G9527-F9527)</f>
        <v/>
      </c>
      <c r="I9527" s="3" t="str">
        <f>IF(C9527&lt;&gt;"",_xlfn.XLOOKUP(IFERROR(VALUE(C9527),C9527),'Items database'!A:A,'Items database'!B:B),(_xlfn.XLOOKUP(LEFT(E9527,3),Services,Services,"")))</f>
        <v/>
      </c>
      <c r="J9527" s="3" t="str">
        <f t="shared" si="297"/>
        <v/>
      </c>
    </row>
    <row r="9528" spans="1:10" x14ac:dyDescent="0.35">
      <c r="A9528" s="7" t="str">
        <f>IF('Payments Export'!A9532="","",'Payments Export'!A9532)</f>
        <v/>
      </c>
      <c r="B9528" s="7" t="str">
        <f>IF('Payments Export'!A9532="","",'Payments Export'!B9532)</f>
        <v/>
      </c>
      <c r="C9528" s="7" t="str">
        <f>IF(IFERROR(VALUE('Payments Export'!H9532),'Payments Export'!H9532)&lt;&gt;0,IFERROR(VALUE('Payments Export'!H9532),'Payments Export'!H9532),"")</f>
        <v/>
      </c>
      <c r="D9528" s="7" t="str">
        <f>IF('Payments Export'!I9532="","",'Payments Export'!I9532)</f>
        <v/>
      </c>
      <c r="E9528" s="7" t="str">
        <f t="shared" si="296"/>
        <v/>
      </c>
      <c r="F9528" s="7" t="str">
        <f>IF('Payments Export'!A9532="","",'Payments Export'!N9532)</f>
        <v/>
      </c>
      <c r="G9528" s="7" t="str">
        <f>IF('Payments Export'!A9532="","",'Payments Export'!O9532)</f>
        <v/>
      </c>
      <c r="H9528" s="7" t="str">
        <f>IF('Payments Export'!B9532="","",G9528-F9528)</f>
        <v/>
      </c>
      <c r="I9528" s="3" t="str">
        <f>IF(C9528&lt;&gt;"",_xlfn.XLOOKUP(IFERROR(VALUE(C9528),C9528),'Items database'!A:A,'Items database'!B:B),(_xlfn.XLOOKUP(LEFT(E9528,3),Services,Services,"")))</f>
        <v/>
      </c>
      <c r="J9528" s="3" t="str">
        <f t="shared" si="297"/>
        <v/>
      </c>
    </row>
    <row r="9529" spans="1:10" x14ac:dyDescent="0.35">
      <c r="A9529" s="7" t="str">
        <f>IF('Payments Export'!A9533="","",'Payments Export'!A9533)</f>
        <v/>
      </c>
      <c r="B9529" s="7" t="str">
        <f>IF('Payments Export'!A9533="","",'Payments Export'!B9533)</f>
        <v/>
      </c>
      <c r="C9529" s="7" t="str">
        <f>IF(IFERROR(VALUE('Payments Export'!H9533),'Payments Export'!H9533)&lt;&gt;0,IFERROR(VALUE('Payments Export'!H9533),'Payments Export'!H9533),"")</f>
        <v/>
      </c>
      <c r="D9529" s="7" t="str">
        <f>IF('Payments Export'!I9533="","",'Payments Export'!I9533)</f>
        <v/>
      </c>
      <c r="E9529" s="7" t="str">
        <f t="shared" si="296"/>
        <v/>
      </c>
      <c r="F9529" s="7" t="str">
        <f>IF('Payments Export'!A9533="","",'Payments Export'!N9533)</f>
        <v/>
      </c>
      <c r="G9529" s="7" t="str">
        <f>IF('Payments Export'!A9533="","",'Payments Export'!O9533)</f>
        <v/>
      </c>
      <c r="H9529" s="7" t="str">
        <f>IF('Payments Export'!B9533="","",G9529-F9529)</f>
        <v/>
      </c>
      <c r="I9529" s="3" t="str">
        <f>IF(C9529&lt;&gt;"",_xlfn.XLOOKUP(IFERROR(VALUE(C9529),C9529),'Items database'!A:A,'Items database'!B:B),(_xlfn.XLOOKUP(LEFT(E9529,3),Services,Services,"")))</f>
        <v/>
      </c>
      <c r="J9529" s="3" t="str">
        <f t="shared" si="297"/>
        <v/>
      </c>
    </row>
    <row r="9530" spans="1:10" x14ac:dyDescent="0.35">
      <c r="A9530" s="7" t="str">
        <f>IF('Payments Export'!A9534="","",'Payments Export'!A9534)</f>
        <v/>
      </c>
      <c r="B9530" s="7" t="str">
        <f>IF('Payments Export'!A9534="","",'Payments Export'!B9534)</f>
        <v/>
      </c>
      <c r="C9530" s="7" t="str">
        <f>IF(IFERROR(VALUE('Payments Export'!H9534),'Payments Export'!H9534)&lt;&gt;0,IFERROR(VALUE('Payments Export'!H9534),'Payments Export'!H9534),"")</f>
        <v/>
      </c>
      <c r="D9530" s="7" t="str">
        <f>IF('Payments Export'!I9534="","",'Payments Export'!I9534)</f>
        <v/>
      </c>
      <c r="E9530" s="7" t="str">
        <f t="shared" si="296"/>
        <v/>
      </c>
      <c r="F9530" s="7" t="str">
        <f>IF('Payments Export'!A9534="","",'Payments Export'!N9534)</f>
        <v/>
      </c>
      <c r="G9530" s="7" t="str">
        <f>IF('Payments Export'!A9534="","",'Payments Export'!O9534)</f>
        <v/>
      </c>
      <c r="H9530" s="7" t="str">
        <f>IF('Payments Export'!B9534="","",G9530-F9530)</f>
        <v/>
      </c>
      <c r="I9530" s="3" t="str">
        <f>IF(C9530&lt;&gt;"",_xlfn.XLOOKUP(IFERROR(VALUE(C9530),C9530),'Items database'!A:A,'Items database'!B:B),(_xlfn.XLOOKUP(LEFT(E9530,3),Services,Services,"")))</f>
        <v/>
      </c>
      <c r="J9530" s="3" t="str">
        <f t="shared" si="297"/>
        <v/>
      </c>
    </row>
    <row r="9531" spans="1:10" x14ac:dyDescent="0.35">
      <c r="A9531" s="7" t="str">
        <f>IF('Payments Export'!A9535="","",'Payments Export'!A9535)</f>
        <v/>
      </c>
      <c r="B9531" s="7" t="str">
        <f>IF('Payments Export'!A9535="","",'Payments Export'!B9535)</f>
        <v/>
      </c>
      <c r="C9531" s="7" t="str">
        <f>IF(IFERROR(VALUE('Payments Export'!H9535),'Payments Export'!H9535)&lt;&gt;0,IFERROR(VALUE('Payments Export'!H9535),'Payments Export'!H9535),"")</f>
        <v/>
      </c>
      <c r="D9531" s="7" t="str">
        <f>IF('Payments Export'!I9535="","",'Payments Export'!I9535)</f>
        <v/>
      </c>
      <c r="E9531" s="7" t="str">
        <f t="shared" si="296"/>
        <v/>
      </c>
      <c r="F9531" s="7" t="str">
        <f>IF('Payments Export'!A9535="","",'Payments Export'!N9535)</f>
        <v/>
      </c>
      <c r="G9531" s="7" t="str">
        <f>IF('Payments Export'!A9535="","",'Payments Export'!O9535)</f>
        <v/>
      </c>
      <c r="H9531" s="7" t="str">
        <f>IF('Payments Export'!B9535="","",G9531-F9531)</f>
        <v/>
      </c>
      <c r="I9531" s="3" t="str">
        <f>IF(C9531&lt;&gt;"",_xlfn.XLOOKUP(IFERROR(VALUE(C9531),C9531),'Items database'!A:A,'Items database'!B:B),(_xlfn.XLOOKUP(LEFT(E9531,3),Services,Services,"")))</f>
        <v/>
      </c>
      <c r="J9531" s="3" t="str">
        <f t="shared" si="297"/>
        <v/>
      </c>
    </row>
    <row r="9532" spans="1:10" x14ac:dyDescent="0.35">
      <c r="A9532" s="7" t="str">
        <f>IF('Payments Export'!A9536="","",'Payments Export'!A9536)</f>
        <v/>
      </c>
      <c r="B9532" s="7" t="str">
        <f>IF('Payments Export'!A9536="","",'Payments Export'!B9536)</f>
        <v/>
      </c>
      <c r="C9532" s="7" t="str">
        <f>IF(IFERROR(VALUE('Payments Export'!H9536),'Payments Export'!H9536)&lt;&gt;0,IFERROR(VALUE('Payments Export'!H9536),'Payments Export'!H9536),"")</f>
        <v/>
      </c>
      <c r="D9532" s="7" t="str">
        <f>IF('Payments Export'!I9536="","",'Payments Export'!I9536)</f>
        <v/>
      </c>
      <c r="E9532" s="7" t="str">
        <f t="shared" si="296"/>
        <v/>
      </c>
      <c r="F9532" s="7" t="str">
        <f>IF('Payments Export'!A9536="","",'Payments Export'!N9536)</f>
        <v/>
      </c>
      <c r="G9532" s="7" t="str">
        <f>IF('Payments Export'!A9536="","",'Payments Export'!O9536)</f>
        <v/>
      </c>
      <c r="H9532" s="7" t="str">
        <f>IF('Payments Export'!B9536="","",G9532-F9532)</f>
        <v/>
      </c>
      <c r="I9532" s="3" t="str">
        <f>IF(C9532&lt;&gt;"",_xlfn.XLOOKUP(IFERROR(VALUE(C9532),C9532),'Items database'!A:A,'Items database'!B:B),(_xlfn.XLOOKUP(LEFT(E9532,3),Services,Services,"")))</f>
        <v/>
      </c>
      <c r="J9532" s="3" t="str">
        <f t="shared" si="297"/>
        <v/>
      </c>
    </row>
    <row r="9533" spans="1:10" x14ac:dyDescent="0.35">
      <c r="A9533" s="7" t="str">
        <f>IF('Payments Export'!A9537="","",'Payments Export'!A9537)</f>
        <v/>
      </c>
      <c r="B9533" s="7" t="str">
        <f>IF('Payments Export'!A9537="","",'Payments Export'!B9537)</f>
        <v/>
      </c>
      <c r="C9533" s="7" t="str">
        <f>IF(IFERROR(VALUE('Payments Export'!H9537),'Payments Export'!H9537)&lt;&gt;0,IFERROR(VALUE('Payments Export'!H9537),'Payments Export'!H9537),"")</f>
        <v/>
      </c>
      <c r="D9533" s="7" t="str">
        <f>IF('Payments Export'!I9537="","",'Payments Export'!I9537)</f>
        <v/>
      </c>
      <c r="E9533" s="7" t="str">
        <f t="shared" si="296"/>
        <v/>
      </c>
      <c r="F9533" s="7" t="str">
        <f>IF('Payments Export'!A9537="","",'Payments Export'!N9537)</f>
        <v/>
      </c>
      <c r="G9533" s="7" t="str">
        <f>IF('Payments Export'!A9537="","",'Payments Export'!O9537)</f>
        <v/>
      </c>
      <c r="H9533" s="7" t="str">
        <f>IF('Payments Export'!B9537="","",G9533-F9533)</f>
        <v/>
      </c>
      <c r="I9533" s="3" t="str">
        <f>IF(C9533&lt;&gt;"",_xlfn.XLOOKUP(IFERROR(VALUE(C9533),C9533),'Items database'!A:A,'Items database'!B:B),(_xlfn.XLOOKUP(LEFT(E9533,3),Services,Services,"")))</f>
        <v/>
      </c>
      <c r="J9533" s="3" t="str">
        <f t="shared" si="297"/>
        <v/>
      </c>
    </row>
    <row r="9534" spans="1:10" x14ac:dyDescent="0.35">
      <c r="A9534" s="7" t="str">
        <f>IF('Payments Export'!A9538="","",'Payments Export'!A9538)</f>
        <v/>
      </c>
      <c r="B9534" s="7" t="str">
        <f>IF('Payments Export'!A9538="","",'Payments Export'!B9538)</f>
        <v/>
      </c>
      <c r="C9534" s="7" t="str">
        <f>IF(IFERROR(VALUE('Payments Export'!H9538),'Payments Export'!H9538)&lt;&gt;0,IFERROR(VALUE('Payments Export'!H9538),'Payments Export'!H9538),"")</f>
        <v/>
      </c>
      <c r="D9534" s="7" t="str">
        <f>IF('Payments Export'!I9538="","",'Payments Export'!I9538)</f>
        <v/>
      </c>
      <c r="E9534" s="7" t="str">
        <f t="shared" si="296"/>
        <v/>
      </c>
      <c r="F9534" s="7" t="str">
        <f>IF('Payments Export'!A9538="","",'Payments Export'!N9538)</f>
        <v/>
      </c>
      <c r="G9534" s="7" t="str">
        <f>IF('Payments Export'!A9538="","",'Payments Export'!O9538)</f>
        <v/>
      </c>
      <c r="H9534" s="7" t="str">
        <f>IF('Payments Export'!B9538="","",G9534-F9534)</f>
        <v/>
      </c>
      <c r="I9534" s="3" t="str">
        <f>IF(C9534&lt;&gt;"",_xlfn.XLOOKUP(IFERROR(VALUE(C9534),C9534),'Items database'!A:A,'Items database'!B:B),(_xlfn.XLOOKUP(LEFT(E9534,3),Services,Services,"")))</f>
        <v/>
      </c>
      <c r="J9534" s="3" t="str">
        <f t="shared" si="297"/>
        <v/>
      </c>
    </row>
    <row r="9535" spans="1:10" x14ac:dyDescent="0.35">
      <c r="A9535" s="7" t="str">
        <f>IF('Payments Export'!A9539="","",'Payments Export'!A9539)</f>
        <v/>
      </c>
      <c r="B9535" s="7" t="str">
        <f>IF('Payments Export'!A9539="","",'Payments Export'!B9539)</f>
        <v/>
      </c>
      <c r="C9535" s="7" t="str">
        <f>IF(IFERROR(VALUE('Payments Export'!H9539),'Payments Export'!H9539)&lt;&gt;0,IFERROR(VALUE('Payments Export'!H9539),'Payments Export'!H9539),"")</f>
        <v/>
      </c>
      <c r="D9535" s="7" t="str">
        <f>IF('Payments Export'!I9539="","",'Payments Export'!I9539)</f>
        <v/>
      </c>
      <c r="E9535" s="7" t="str">
        <f t="shared" si="296"/>
        <v/>
      </c>
      <c r="F9535" s="7" t="str">
        <f>IF('Payments Export'!A9539="","",'Payments Export'!N9539)</f>
        <v/>
      </c>
      <c r="G9535" s="7" t="str">
        <f>IF('Payments Export'!A9539="","",'Payments Export'!O9539)</f>
        <v/>
      </c>
      <c r="H9535" s="7" t="str">
        <f>IF('Payments Export'!B9539="","",G9535-F9535)</f>
        <v/>
      </c>
      <c r="I9535" s="3" t="str">
        <f>IF(C9535&lt;&gt;"",_xlfn.XLOOKUP(IFERROR(VALUE(C9535),C9535),'Items database'!A:A,'Items database'!B:B),(_xlfn.XLOOKUP(LEFT(E9535,3),Services,Services,"")))</f>
        <v/>
      </c>
      <c r="J9535" s="3" t="str">
        <f t="shared" si="297"/>
        <v/>
      </c>
    </row>
    <row r="9536" spans="1:10" x14ac:dyDescent="0.35">
      <c r="A9536" s="7" t="str">
        <f>IF('Payments Export'!A9540="","",'Payments Export'!A9540)</f>
        <v/>
      </c>
      <c r="B9536" s="7" t="str">
        <f>IF('Payments Export'!A9540="","",'Payments Export'!B9540)</f>
        <v/>
      </c>
      <c r="C9536" s="7" t="str">
        <f>IF(IFERROR(VALUE('Payments Export'!H9540),'Payments Export'!H9540)&lt;&gt;0,IFERROR(VALUE('Payments Export'!H9540),'Payments Export'!H9540),"")</f>
        <v/>
      </c>
      <c r="D9536" s="7" t="str">
        <f>IF('Payments Export'!I9540="","",'Payments Export'!I9540)</f>
        <v/>
      </c>
      <c r="E9536" s="7" t="str">
        <f t="shared" si="296"/>
        <v/>
      </c>
      <c r="F9536" s="7" t="str">
        <f>IF('Payments Export'!A9540="","",'Payments Export'!N9540)</f>
        <v/>
      </c>
      <c r="G9536" s="7" t="str">
        <f>IF('Payments Export'!A9540="","",'Payments Export'!O9540)</f>
        <v/>
      </c>
      <c r="H9536" s="7" t="str">
        <f>IF('Payments Export'!B9540="","",G9536-F9536)</f>
        <v/>
      </c>
      <c r="I9536" s="3" t="str">
        <f>IF(C9536&lt;&gt;"",_xlfn.XLOOKUP(IFERROR(VALUE(C9536),C9536),'Items database'!A:A,'Items database'!B:B),(_xlfn.XLOOKUP(LEFT(E9536,3),Services,Services,"")))</f>
        <v/>
      </c>
      <c r="J9536" s="3" t="str">
        <f t="shared" si="297"/>
        <v/>
      </c>
    </row>
    <row r="9537" spans="1:10" x14ac:dyDescent="0.35">
      <c r="A9537" s="7" t="str">
        <f>IF('Payments Export'!A9541="","",'Payments Export'!A9541)</f>
        <v/>
      </c>
      <c r="B9537" s="7" t="str">
        <f>IF('Payments Export'!A9541="","",'Payments Export'!B9541)</f>
        <v/>
      </c>
      <c r="C9537" s="7" t="str">
        <f>IF(IFERROR(VALUE('Payments Export'!H9541),'Payments Export'!H9541)&lt;&gt;0,IFERROR(VALUE('Payments Export'!H9541),'Payments Export'!H9541),"")</f>
        <v/>
      </c>
      <c r="D9537" s="7" t="str">
        <f>IF('Payments Export'!I9541="","",'Payments Export'!I9541)</f>
        <v/>
      </c>
      <c r="E9537" s="7" t="str">
        <f t="shared" ref="E9537:E9600" si="298">LEFT(D9537,66)</f>
        <v/>
      </c>
      <c r="F9537" s="7" t="str">
        <f>IF('Payments Export'!A9541="","",'Payments Export'!N9541)</f>
        <v/>
      </c>
      <c r="G9537" s="7" t="str">
        <f>IF('Payments Export'!A9541="","",'Payments Export'!O9541)</f>
        <v/>
      </c>
      <c r="H9537" s="7" t="str">
        <f>IF('Payments Export'!B9541="","",G9537-F9537)</f>
        <v/>
      </c>
      <c r="I9537" s="3" t="str">
        <f>IF(C9537&lt;&gt;"",_xlfn.XLOOKUP(IFERROR(VALUE(C9537),C9537),'Items database'!A:A,'Items database'!B:B),(_xlfn.XLOOKUP(LEFT(E9537,3),Services,Services,"")))</f>
        <v/>
      </c>
      <c r="J9537" s="3" t="str">
        <f t="shared" ref="J9537:J9600" si="299">IF(ISNUMBER(F9537)=TRUE,IF(F9537=0,"","GST"),"")</f>
        <v/>
      </c>
    </row>
    <row r="9538" spans="1:10" x14ac:dyDescent="0.35">
      <c r="A9538" s="7" t="str">
        <f>IF('Payments Export'!A9542="","",'Payments Export'!A9542)</f>
        <v/>
      </c>
      <c r="B9538" s="7" t="str">
        <f>IF('Payments Export'!A9542="","",'Payments Export'!B9542)</f>
        <v/>
      </c>
      <c r="C9538" s="7" t="str">
        <f>IF(IFERROR(VALUE('Payments Export'!H9542),'Payments Export'!H9542)&lt;&gt;0,IFERROR(VALUE('Payments Export'!H9542),'Payments Export'!H9542),"")</f>
        <v/>
      </c>
      <c r="D9538" s="7" t="str">
        <f>IF('Payments Export'!I9542="","",'Payments Export'!I9542)</f>
        <v/>
      </c>
      <c r="E9538" s="7" t="str">
        <f t="shared" si="298"/>
        <v/>
      </c>
      <c r="F9538" s="7" t="str">
        <f>IF('Payments Export'!A9542="","",'Payments Export'!N9542)</f>
        <v/>
      </c>
      <c r="G9538" s="7" t="str">
        <f>IF('Payments Export'!A9542="","",'Payments Export'!O9542)</f>
        <v/>
      </c>
      <c r="H9538" s="7" t="str">
        <f>IF('Payments Export'!B9542="","",G9538-F9538)</f>
        <v/>
      </c>
      <c r="I9538" s="3" t="str">
        <f>IF(C9538&lt;&gt;"",_xlfn.XLOOKUP(IFERROR(VALUE(C9538),C9538),'Items database'!A:A,'Items database'!B:B),(_xlfn.XLOOKUP(LEFT(E9538,3),Services,Services,"")))</f>
        <v/>
      </c>
      <c r="J9538" s="3" t="str">
        <f t="shared" si="299"/>
        <v/>
      </c>
    </row>
    <row r="9539" spans="1:10" x14ac:dyDescent="0.35">
      <c r="A9539" s="7" t="str">
        <f>IF('Payments Export'!A9543="","",'Payments Export'!A9543)</f>
        <v/>
      </c>
      <c r="B9539" s="7" t="str">
        <f>IF('Payments Export'!A9543="","",'Payments Export'!B9543)</f>
        <v/>
      </c>
      <c r="C9539" s="7" t="str">
        <f>IF(IFERROR(VALUE('Payments Export'!H9543),'Payments Export'!H9543)&lt;&gt;0,IFERROR(VALUE('Payments Export'!H9543),'Payments Export'!H9543),"")</f>
        <v/>
      </c>
      <c r="D9539" s="7" t="str">
        <f>IF('Payments Export'!I9543="","",'Payments Export'!I9543)</f>
        <v/>
      </c>
      <c r="E9539" s="7" t="str">
        <f t="shared" si="298"/>
        <v/>
      </c>
      <c r="F9539" s="7" t="str">
        <f>IF('Payments Export'!A9543="","",'Payments Export'!N9543)</f>
        <v/>
      </c>
      <c r="G9539" s="7" t="str">
        <f>IF('Payments Export'!A9543="","",'Payments Export'!O9543)</f>
        <v/>
      </c>
      <c r="H9539" s="7" t="str">
        <f>IF('Payments Export'!B9543="","",G9539-F9539)</f>
        <v/>
      </c>
      <c r="I9539" s="3" t="str">
        <f>IF(C9539&lt;&gt;"",_xlfn.XLOOKUP(IFERROR(VALUE(C9539),C9539),'Items database'!A:A,'Items database'!B:B),(_xlfn.XLOOKUP(LEFT(E9539,3),Services,Services,"")))</f>
        <v/>
      </c>
      <c r="J9539" s="3" t="str">
        <f t="shared" si="299"/>
        <v/>
      </c>
    </row>
    <row r="9540" spans="1:10" x14ac:dyDescent="0.35">
      <c r="A9540" s="7" t="str">
        <f>IF('Payments Export'!A9544="","",'Payments Export'!A9544)</f>
        <v/>
      </c>
      <c r="B9540" s="7" t="str">
        <f>IF('Payments Export'!A9544="","",'Payments Export'!B9544)</f>
        <v/>
      </c>
      <c r="C9540" s="7" t="str">
        <f>IF(IFERROR(VALUE('Payments Export'!H9544),'Payments Export'!H9544)&lt;&gt;0,IFERROR(VALUE('Payments Export'!H9544),'Payments Export'!H9544),"")</f>
        <v/>
      </c>
      <c r="D9540" s="7" t="str">
        <f>IF('Payments Export'!I9544="","",'Payments Export'!I9544)</f>
        <v/>
      </c>
      <c r="E9540" s="7" t="str">
        <f t="shared" si="298"/>
        <v/>
      </c>
      <c r="F9540" s="7" t="str">
        <f>IF('Payments Export'!A9544="","",'Payments Export'!N9544)</f>
        <v/>
      </c>
      <c r="G9540" s="7" t="str">
        <f>IF('Payments Export'!A9544="","",'Payments Export'!O9544)</f>
        <v/>
      </c>
      <c r="H9540" s="7" t="str">
        <f>IF('Payments Export'!B9544="","",G9540-F9540)</f>
        <v/>
      </c>
      <c r="I9540" s="3" t="str">
        <f>IF(C9540&lt;&gt;"",_xlfn.XLOOKUP(IFERROR(VALUE(C9540),C9540),'Items database'!A:A,'Items database'!B:B),(_xlfn.XLOOKUP(LEFT(E9540,3),Services,Services,"")))</f>
        <v/>
      </c>
      <c r="J9540" s="3" t="str">
        <f t="shared" si="299"/>
        <v/>
      </c>
    </row>
    <row r="9541" spans="1:10" x14ac:dyDescent="0.35">
      <c r="A9541" s="7" t="str">
        <f>IF('Payments Export'!A9545="","",'Payments Export'!A9545)</f>
        <v/>
      </c>
      <c r="B9541" s="7" t="str">
        <f>IF('Payments Export'!A9545="","",'Payments Export'!B9545)</f>
        <v/>
      </c>
      <c r="C9541" s="7" t="str">
        <f>IF(IFERROR(VALUE('Payments Export'!H9545),'Payments Export'!H9545)&lt;&gt;0,IFERROR(VALUE('Payments Export'!H9545),'Payments Export'!H9545),"")</f>
        <v/>
      </c>
      <c r="D9541" s="7" t="str">
        <f>IF('Payments Export'!I9545="","",'Payments Export'!I9545)</f>
        <v/>
      </c>
      <c r="E9541" s="7" t="str">
        <f t="shared" si="298"/>
        <v/>
      </c>
      <c r="F9541" s="7" t="str">
        <f>IF('Payments Export'!A9545="","",'Payments Export'!N9545)</f>
        <v/>
      </c>
      <c r="G9541" s="7" t="str">
        <f>IF('Payments Export'!A9545="","",'Payments Export'!O9545)</f>
        <v/>
      </c>
      <c r="H9541" s="7" t="str">
        <f>IF('Payments Export'!B9545="","",G9541-F9541)</f>
        <v/>
      </c>
      <c r="I9541" s="3" t="str">
        <f>IF(C9541&lt;&gt;"",_xlfn.XLOOKUP(IFERROR(VALUE(C9541),C9541),'Items database'!A:A,'Items database'!B:B),(_xlfn.XLOOKUP(LEFT(E9541,3),Services,Services,"")))</f>
        <v/>
      </c>
      <c r="J9541" s="3" t="str">
        <f t="shared" si="299"/>
        <v/>
      </c>
    </row>
    <row r="9542" spans="1:10" x14ac:dyDescent="0.35">
      <c r="A9542" s="7" t="str">
        <f>IF('Payments Export'!A9546="","",'Payments Export'!A9546)</f>
        <v/>
      </c>
      <c r="B9542" s="7" t="str">
        <f>IF('Payments Export'!A9546="","",'Payments Export'!B9546)</f>
        <v/>
      </c>
      <c r="C9542" s="7" t="str">
        <f>IF(IFERROR(VALUE('Payments Export'!H9546),'Payments Export'!H9546)&lt;&gt;0,IFERROR(VALUE('Payments Export'!H9546),'Payments Export'!H9546),"")</f>
        <v/>
      </c>
      <c r="D9542" s="7" t="str">
        <f>IF('Payments Export'!I9546="","",'Payments Export'!I9546)</f>
        <v/>
      </c>
      <c r="E9542" s="7" t="str">
        <f t="shared" si="298"/>
        <v/>
      </c>
      <c r="F9542" s="7" t="str">
        <f>IF('Payments Export'!A9546="","",'Payments Export'!N9546)</f>
        <v/>
      </c>
      <c r="G9542" s="7" t="str">
        <f>IF('Payments Export'!A9546="","",'Payments Export'!O9546)</f>
        <v/>
      </c>
      <c r="H9542" s="7" t="str">
        <f>IF('Payments Export'!B9546="","",G9542-F9542)</f>
        <v/>
      </c>
      <c r="I9542" s="3" t="str">
        <f>IF(C9542&lt;&gt;"",_xlfn.XLOOKUP(IFERROR(VALUE(C9542),C9542),'Items database'!A:A,'Items database'!B:B),(_xlfn.XLOOKUP(LEFT(E9542,3),Services,Services,"")))</f>
        <v/>
      </c>
      <c r="J9542" s="3" t="str">
        <f t="shared" si="299"/>
        <v/>
      </c>
    </row>
    <row r="9543" spans="1:10" x14ac:dyDescent="0.35">
      <c r="A9543" s="7" t="str">
        <f>IF('Payments Export'!A9547="","",'Payments Export'!A9547)</f>
        <v/>
      </c>
      <c r="B9543" s="7" t="str">
        <f>IF('Payments Export'!A9547="","",'Payments Export'!B9547)</f>
        <v/>
      </c>
      <c r="C9543" s="7" t="str">
        <f>IF(IFERROR(VALUE('Payments Export'!H9547),'Payments Export'!H9547)&lt;&gt;0,IFERROR(VALUE('Payments Export'!H9547),'Payments Export'!H9547),"")</f>
        <v/>
      </c>
      <c r="D9543" s="7" t="str">
        <f>IF('Payments Export'!I9547="","",'Payments Export'!I9547)</f>
        <v/>
      </c>
      <c r="E9543" s="7" t="str">
        <f t="shared" si="298"/>
        <v/>
      </c>
      <c r="F9543" s="7" t="str">
        <f>IF('Payments Export'!A9547="","",'Payments Export'!N9547)</f>
        <v/>
      </c>
      <c r="G9543" s="7" t="str">
        <f>IF('Payments Export'!A9547="","",'Payments Export'!O9547)</f>
        <v/>
      </c>
      <c r="H9543" s="7" t="str">
        <f>IF('Payments Export'!B9547="","",G9543-F9543)</f>
        <v/>
      </c>
      <c r="I9543" s="3" t="str">
        <f>IF(C9543&lt;&gt;"",_xlfn.XLOOKUP(IFERROR(VALUE(C9543),C9543),'Items database'!A:A,'Items database'!B:B),(_xlfn.XLOOKUP(LEFT(E9543,3),Services,Services,"")))</f>
        <v/>
      </c>
      <c r="J9543" s="3" t="str">
        <f t="shared" si="299"/>
        <v/>
      </c>
    </row>
    <row r="9544" spans="1:10" x14ac:dyDescent="0.35">
      <c r="A9544" s="7" t="str">
        <f>IF('Payments Export'!A9548="","",'Payments Export'!A9548)</f>
        <v/>
      </c>
      <c r="B9544" s="7" t="str">
        <f>IF('Payments Export'!A9548="","",'Payments Export'!B9548)</f>
        <v/>
      </c>
      <c r="C9544" s="7" t="str">
        <f>IF(IFERROR(VALUE('Payments Export'!H9548),'Payments Export'!H9548)&lt;&gt;0,IFERROR(VALUE('Payments Export'!H9548),'Payments Export'!H9548),"")</f>
        <v/>
      </c>
      <c r="D9544" s="7" t="str">
        <f>IF('Payments Export'!I9548="","",'Payments Export'!I9548)</f>
        <v/>
      </c>
      <c r="E9544" s="7" t="str">
        <f t="shared" si="298"/>
        <v/>
      </c>
      <c r="F9544" s="7" t="str">
        <f>IF('Payments Export'!A9548="","",'Payments Export'!N9548)</f>
        <v/>
      </c>
      <c r="G9544" s="7" t="str">
        <f>IF('Payments Export'!A9548="","",'Payments Export'!O9548)</f>
        <v/>
      </c>
      <c r="H9544" s="7" t="str">
        <f>IF('Payments Export'!B9548="","",G9544-F9544)</f>
        <v/>
      </c>
      <c r="I9544" s="3" t="str">
        <f>IF(C9544&lt;&gt;"",_xlfn.XLOOKUP(IFERROR(VALUE(C9544),C9544),'Items database'!A:A,'Items database'!B:B),(_xlfn.XLOOKUP(LEFT(E9544,3),Services,Services,"")))</f>
        <v/>
      </c>
      <c r="J9544" s="3" t="str">
        <f t="shared" si="299"/>
        <v/>
      </c>
    </row>
    <row r="9545" spans="1:10" x14ac:dyDescent="0.35">
      <c r="A9545" s="7" t="str">
        <f>IF('Payments Export'!A9549="","",'Payments Export'!A9549)</f>
        <v/>
      </c>
      <c r="B9545" s="7" t="str">
        <f>IF('Payments Export'!A9549="","",'Payments Export'!B9549)</f>
        <v/>
      </c>
      <c r="C9545" s="7" t="str">
        <f>IF(IFERROR(VALUE('Payments Export'!H9549),'Payments Export'!H9549)&lt;&gt;0,IFERROR(VALUE('Payments Export'!H9549),'Payments Export'!H9549),"")</f>
        <v/>
      </c>
      <c r="D9545" s="7" t="str">
        <f>IF('Payments Export'!I9549="","",'Payments Export'!I9549)</f>
        <v/>
      </c>
      <c r="E9545" s="7" t="str">
        <f t="shared" si="298"/>
        <v/>
      </c>
      <c r="F9545" s="7" t="str">
        <f>IF('Payments Export'!A9549="","",'Payments Export'!N9549)</f>
        <v/>
      </c>
      <c r="G9545" s="7" t="str">
        <f>IF('Payments Export'!A9549="","",'Payments Export'!O9549)</f>
        <v/>
      </c>
      <c r="H9545" s="7" t="str">
        <f>IF('Payments Export'!B9549="","",G9545-F9545)</f>
        <v/>
      </c>
      <c r="I9545" s="3" t="str">
        <f>IF(C9545&lt;&gt;"",_xlfn.XLOOKUP(IFERROR(VALUE(C9545),C9545),'Items database'!A:A,'Items database'!B:B),(_xlfn.XLOOKUP(LEFT(E9545,3),Services,Services,"")))</f>
        <v/>
      </c>
      <c r="J9545" s="3" t="str">
        <f t="shared" si="299"/>
        <v/>
      </c>
    </row>
    <row r="9546" spans="1:10" x14ac:dyDescent="0.35">
      <c r="A9546" s="7" t="str">
        <f>IF('Payments Export'!A9550="","",'Payments Export'!A9550)</f>
        <v/>
      </c>
      <c r="B9546" s="7" t="str">
        <f>IF('Payments Export'!A9550="","",'Payments Export'!B9550)</f>
        <v/>
      </c>
      <c r="C9546" s="7" t="str">
        <f>IF(IFERROR(VALUE('Payments Export'!H9550),'Payments Export'!H9550)&lt;&gt;0,IFERROR(VALUE('Payments Export'!H9550),'Payments Export'!H9550),"")</f>
        <v/>
      </c>
      <c r="D9546" s="7" t="str">
        <f>IF('Payments Export'!I9550="","",'Payments Export'!I9550)</f>
        <v/>
      </c>
      <c r="E9546" s="7" t="str">
        <f t="shared" si="298"/>
        <v/>
      </c>
      <c r="F9546" s="7" t="str">
        <f>IF('Payments Export'!A9550="","",'Payments Export'!N9550)</f>
        <v/>
      </c>
      <c r="G9546" s="7" t="str">
        <f>IF('Payments Export'!A9550="","",'Payments Export'!O9550)</f>
        <v/>
      </c>
      <c r="H9546" s="7" t="str">
        <f>IF('Payments Export'!B9550="","",G9546-F9546)</f>
        <v/>
      </c>
      <c r="I9546" s="3" t="str">
        <f>IF(C9546&lt;&gt;"",_xlfn.XLOOKUP(IFERROR(VALUE(C9546),C9546),'Items database'!A:A,'Items database'!B:B),(_xlfn.XLOOKUP(LEFT(E9546,3),Services,Services,"")))</f>
        <v/>
      </c>
      <c r="J9546" s="3" t="str">
        <f t="shared" si="299"/>
        <v/>
      </c>
    </row>
    <row r="9547" spans="1:10" x14ac:dyDescent="0.35">
      <c r="A9547" s="7" t="str">
        <f>IF('Payments Export'!A9551="","",'Payments Export'!A9551)</f>
        <v/>
      </c>
      <c r="B9547" s="7" t="str">
        <f>IF('Payments Export'!A9551="","",'Payments Export'!B9551)</f>
        <v/>
      </c>
      <c r="C9547" s="7" t="str">
        <f>IF(IFERROR(VALUE('Payments Export'!H9551),'Payments Export'!H9551)&lt;&gt;0,IFERROR(VALUE('Payments Export'!H9551),'Payments Export'!H9551),"")</f>
        <v/>
      </c>
      <c r="D9547" s="7" t="str">
        <f>IF('Payments Export'!I9551="","",'Payments Export'!I9551)</f>
        <v/>
      </c>
      <c r="E9547" s="7" t="str">
        <f t="shared" si="298"/>
        <v/>
      </c>
      <c r="F9547" s="7" t="str">
        <f>IF('Payments Export'!A9551="","",'Payments Export'!N9551)</f>
        <v/>
      </c>
      <c r="G9547" s="7" t="str">
        <f>IF('Payments Export'!A9551="","",'Payments Export'!O9551)</f>
        <v/>
      </c>
      <c r="H9547" s="7" t="str">
        <f>IF('Payments Export'!B9551="","",G9547-F9547)</f>
        <v/>
      </c>
      <c r="I9547" s="3" t="str">
        <f>IF(C9547&lt;&gt;"",_xlfn.XLOOKUP(IFERROR(VALUE(C9547),C9547),'Items database'!A:A,'Items database'!B:B),(_xlfn.XLOOKUP(LEFT(E9547,3),Services,Services,"")))</f>
        <v/>
      </c>
      <c r="J9547" s="3" t="str">
        <f t="shared" si="299"/>
        <v/>
      </c>
    </row>
    <row r="9548" spans="1:10" x14ac:dyDescent="0.35">
      <c r="A9548" s="7" t="str">
        <f>IF('Payments Export'!A9552="","",'Payments Export'!A9552)</f>
        <v/>
      </c>
      <c r="B9548" s="7" t="str">
        <f>IF('Payments Export'!A9552="","",'Payments Export'!B9552)</f>
        <v/>
      </c>
      <c r="C9548" s="7" t="str">
        <f>IF(IFERROR(VALUE('Payments Export'!H9552),'Payments Export'!H9552)&lt;&gt;0,IFERROR(VALUE('Payments Export'!H9552),'Payments Export'!H9552),"")</f>
        <v/>
      </c>
      <c r="D9548" s="7" t="str">
        <f>IF('Payments Export'!I9552="","",'Payments Export'!I9552)</f>
        <v/>
      </c>
      <c r="E9548" s="7" t="str">
        <f t="shared" si="298"/>
        <v/>
      </c>
      <c r="F9548" s="7" t="str">
        <f>IF('Payments Export'!A9552="","",'Payments Export'!N9552)</f>
        <v/>
      </c>
      <c r="G9548" s="7" t="str">
        <f>IF('Payments Export'!A9552="","",'Payments Export'!O9552)</f>
        <v/>
      </c>
      <c r="H9548" s="7" t="str">
        <f>IF('Payments Export'!B9552="","",G9548-F9548)</f>
        <v/>
      </c>
      <c r="I9548" s="3" t="str">
        <f>IF(C9548&lt;&gt;"",_xlfn.XLOOKUP(IFERROR(VALUE(C9548),C9548),'Items database'!A:A,'Items database'!B:B),(_xlfn.XLOOKUP(LEFT(E9548,3),Services,Services,"")))</f>
        <v/>
      </c>
      <c r="J9548" s="3" t="str">
        <f t="shared" si="299"/>
        <v/>
      </c>
    </row>
    <row r="9549" spans="1:10" x14ac:dyDescent="0.35">
      <c r="A9549" s="7" t="str">
        <f>IF('Payments Export'!A9553="","",'Payments Export'!A9553)</f>
        <v/>
      </c>
      <c r="B9549" s="7" t="str">
        <f>IF('Payments Export'!A9553="","",'Payments Export'!B9553)</f>
        <v/>
      </c>
      <c r="C9549" s="7" t="str">
        <f>IF(IFERROR(VALUE('Payments Export'!H9553),'Payments Export'!H9553)&lt;&gt;0,IFERROR(VALUE('Payments Export'!H9553),'Payments Export'!H9553),"")</f>
        <v/>
      </c>
      <c r="D9549" s="7" t="str">
        <f>IF('Payments Export'!I9553="","",'Payments Export'!I9553)</f>
        <v/>
      </c>
      <c r="E9549" s="7" t="str">
        <f t="shared" si="298"/>
        <v/>
      </c>
      <c r="F9549" s="7" t="str">
        <f>IF('Payments Export'!A9553="","",'Payments Export'!N9553)</f>
        <v/>
      </c>
      <c r="G9549" s="7" t="str">
        <f>IF('Payments Export'!A9553="","",'Payments Export'!O9553)</f>
        <v/>
      </c>
      <c r="H9549" s="7" t="str">
        <f>IF('Payments Export'!B9553="","",G9549-F9549)</f>
        <v/>
      </c>
      <c r="I9549" s="3" t="str">
        <f>IF(C9549&lt;&gt;"",_xlfn.XLOOKUP(IFERROR(VALUE(C9549),C9549),'Items database'!A:A,'Items database'!B:B),(_xlfn.XLOOKUP(LEFT(E9549,3),Services,Services,"")))</f>
        <v/>
      </c>
      <c r="J9549" s="3" t="str">
        <f t="shared" si="299"/>
        <v/>
      </c>
    </row>
    <row r="9550" spans="1:10" x14ac:dyDescent="0.35">
      <c r="A9550" s="7" t="str">
        <f>IF('Payments Export'!A9554="","",'Payments Export'!A9554)</f>
        <v/>
      </c>
      <c r="B9550" s="7" t="str">
        <f>IF('Payments Export'!A9554="","",'Payments Export'!B9554)</f>
        <v/>
      </c>
      <c r="C9550" s="7" t="str">
        <f>IF(IFERROR(VALUE('Payments Export'!H9554),'Payments Export'!H9554)&lt;&gt;0,IFERROR(VALUE('Payments Export'!H9554),'Payments Export'!H9554),"")</f>
        <v/>
      </c>
      <c r="D9550" s="7" t="str">
        <f>IF('Payments Export'!I9554="","",'Payments Export'!I9554)</f>
        <v/>
      </c>
      <c r="E9550" s="7" t="str">
        <f t="shared" si="298"/>
        <v/>
      </c>
      <c r="F9550" s="7" t="str">
        <f>IF('Payments Export'!A9554="","",'Payments Export'!N9554)</f>
        <v/>
      </c>
      <c r="G9550" s="7" t="str">
        <f>IF('Payments Export'!A9554="","",'Payments Export'!O9554)</f>
        <v/>
      </c>
      <c r="H9550" s="7" t="str">
        <f>IF('Payments Export'!B9554="","",G9550-F9550)</f>
        <v/>
      </c>
      <c r="I9550" s="3" t="str">
        <f>IF(C9550&lt;&gt;"",_xlfn.XLOOKUP(IFERROR(VALUE(C9550),C9550),'Items database'!A:A,'Items database'!B:B),(_xlfn.XLOOKUP(LEFT(E9550,3),Services,Services,"")))</f>
        <v/>
      </c>
      <c r="J9550" s="3" t="str">
        <f t="shared" si="299"/>
        <v/>
      </c>
    </row>
    <row r="9551" spans="1:10" x14ac:dyDescent="0.35">
      <c r="A9551" s="7" t="str">
        <f>IF('Payments Export'!A9555="","",'Payments Export'!A9555)</f>
        <v/>
      </c>
      <c r="B9551" s="7" t="str">
        <f>IF('Payments Export'!A9555="","",'Payments Export'!B9555)</f>
        <v/>
      </c>
      <c r="C9551" s="7" t="str">
        <f>IF(IFERROR(VALUE('Payments Export'!H9555),'Payments Export'!H9555)&lt;&gt;0,IFERROR(VALUE('Payments Export'!H9555),'Payments Export'!H9555),"")</f>
        <v/>
      </c>
      <c r="D9551" s="7" t="str">
        <f>IF('Payments Export'!I9555="","",'Payments Export'!I9555)</f>
        <v/>
      </c>
      <c r="E9551" s="7" t="str">
        <f t="shared" si="298"/>
        <v/>
      </c>
      <c r="F9551" s="7" t="str">
        <f>IF('Payments Export'!A9555="","",'Payments Export'!N9555)</f>
        <v/>
      </c>
      <c r="G9551" s="7" t="str">
        <f>IF('Payments Export'!A9555="","",'Payments Export'!O9555)</f>
        <v/>
      </c>
      <c r="H9551" s="7" t="str">
        <f>IF('Payments Export'!B9555="","",G9551-F9551)</f>
        <v/>
      </c>
      <c r="I9551" s="3" t="str">
        <f>IF(C9551&lt;&gt;"",_xlfn.XLOOKUP(IFERROR(VALUE(C9551),C9551),'Items database'!A:A,'Items database'!B:B),(_xlfn.XLOOKUP(LEFT(E9551,3),Services,Services,"")))</f>
        <v/>
      </c>
      <c r="J9551" s="3" t="str">
        <f t="shared" si="299"/>
        <v/>
      </c>
    </row>
    <row r="9552" spans="1:10" x14ac:dyDescent="0.35">
      <c r="A9552" s="7" t="str">
        <f>IF('Payments Export'!A9556="","",'Payments Export'!A9556)</f>
        <v/>
      </c>
      <c r="B9552" s="7" t="str">
        <f>IF('Payments Export'!A9556="","",'Payments Export'!B9556)</f>
        <v/>
      </c>
      <c r="C9552" s="7" t="str">
        <f>IF(IFERROR(VALUE('Payments Export'!H9556),'Payments Export'!H9556)&lt;&gt;0,IFERROR(VALUE('Payments Export'!H9556),'Payments Export'!H9556),"")</f>
        <v/>
      </c>
      <c r="D9552" s="7" t="str">
        <f>IF('Payments Export'!I9556="","",'Payments Export'!I9556)</f>
        <v/>
      </c>
      <c r="E9552" s="7" t="str">
        <f t="shared" si="298"/>
        <v/>
      </c>
      <c r="F9552" s="7" t="str">
        <f>IF('Payments Export'!A9556="","",'Payments Export'!N9556)</f>
        <v/>
      </c>
      <c r="G9552" s="7" t="str">
        <f>IF('Payments Export'!A9556="","",'Payments Export'!O9556)</f>
        <v/>
      </c>
      <c r="H9552" s="7" t="str">
        <f>IF('Payments Export'!B9556="","",G9552-F9552)</f>
        <v/>
      </c>
      <c r="I9552" s="3" t="str">
        <f>IF(C9552&lt;&gt;"",_xlfn.XLOOKUP(IFERROR(VALUE(C9552),C9552),'Items database'!A:A,'Items database'!B:B),(_xlfn.XLOOKUP(LEFT(E9552,3),Services,Services,"")))</f>
        <v/>
      </c>
      <c r="J9552" s="3" t="str">
        <f t="shared" si="299"/>
        <v/>
      </c>
    </row>
    <row r="9553" spans="1:10" x14ac:dyDescent="0.35">
      <c r="A9553" s="7" t="str">
        <f>IF('Payments Export'!A9557="","",'Payments Export'!A9557)</f>
        <v/>
      </c>
      <c r="B9553" s="7" t="str">
        <f>IF('Payments Export'!A9557="","",'Payments Export'!B9557)</f>
        <v/>
      </c>
      <c r="C9553" s="7" t="str">
        <f>IF(IFERROR(VALUE('Payments Export'!H9557),'Payments Export'!H9557)&lt;&gt;0,IFERROR(VALUE('Payments Export'!H9557),'Payments Export'!H9557),"")</f>
        <v/>
      </c>
      <c r="D9553" s="7" t="str">
        <f>IF('Payments Export'!I9557="","",'Payments Export'!I9557)</f>
        <v/>
      </c>
      <c r="E9553" s="7" t="str">
        <f t="shared" si="298"/>
        <v/>
      </c>
      <c r="F9553" s="7" t="str">
        <f>IF('Payments Export'!A9557="","",'Payments Export'!N9557)</f>
        <v/>
      </c>
      <c r="G9553" s="7" t="str">
        <f>IF('Payments Export'!A9557="","",'Payments Export'!O9557)</f>
        <v/>
      </c>
      <c r="H9553" s="7" t="str">
        <f>IF('Payments Export'!B9557="","",G9553-F9553)</f>
        <v/>
      </c>
      <c r="I9553" s="3" t="str">
        <f>IF(C9553&lt;&gt;"",_xlfn.XLOOKUP(IFERROR(VALUE(C9553),C9553),'Items database'!A:A,'Items database'!B:B),(_xlfn.XLOOKUP(LEFT(E9553,3),Services,Services,"")))</f>
        <v/>
      </c>
      <c r="J9553" s="3" t="str">
        <f t="shared" si="299"/>
        <v/>
      </c>
    </row>
    <row r="9554" spans="1:10" x14ac:dyDescent="0.35">
      <c r="A9554" s="7" t="str">
        <f>IF('Payments Export'!A9558="","",'Payments Export'!A9558)</f>
        <v/>
      </c>
      <c r="B9554" s="7" t="str">
        <f>IF('Payments Export'!A9558="","",'Payments Export'!B9558)</f>
        <v/>
      </c>
      <c r="C9554" s="7" t="str">
        <f>IF(IFERROR(VALUE('Payments Export'!H9558),'Payments Export'!H9558)&lt;&gt;0,IFERROR(VALUE('Payments Export'!H9558),'Payments Export'!H9558),"")</f>
        <v/>
      </c>
      <c r="D9554" s="7" t="str">
        <f>IF('Payments Export'!I9558="","",'Payments Export'!I9558)</f>
        <v/>
      </c>
      <c r="E9554" s="7" t="str">
        <f t="shared" si="298"/>
        <v/>
      </c>
      <c r="F9554" s="7" t="str">
        <f>IF('Payments Export'!A9558="","",'Payments Export'!N9558)</f>
        <v/>
      </c>
      <c r="G9554" s="7" t="str">
        <f>IF('Payments Export'!A9558="","",'Payments Export'!O9558)</f>
        <v/>
      </c>
      <c r="H9554" s="7" t="str">
        <f>IF('Payments Export'!B9558="","",G9554-F9554)</f>
        <v/>
      </c>
      <c r="I9554" s="3" t="str">
        <f>IF(C9554&lt;&gt;"",_xlfn.XLOOKUP(IFERROR(VALUE(C9554),C9554),'Items database'!A:A,'Items database'!B:B),(_xlfn.XLOOKUP(LEFT(E9554,3),Services,Services,"")))</f>
        <v/>
      </c>
      <c r="J9554" s="3" t="str">
        <f t="shared" si="299"/>
        <v/>
      </c>
    </row>
    <row r="9555" spans="1:10" x14ac:dyDescent="0.35">
      <c r="A9555" s="7" t="str">
        <f>IF('Payments Export'!A9559="","",'Payments Export'!A9559)</f>
        <v/>
      </c>
      <c r="B9555" s="7" t="str">
        <f>IF('Payments Export'!A9559="","",'Payments Export'!B9559)</f>
        <v/>
      </c>
      <c r="C9555" s="7" t="str">
        <f>IF(IFERROR(VALUE('Payments Export'!H9559),'Payments Export'!H9559)&lt;&gt;0,IFERROR(VALUE('Payments Export'!H9559),'Payments Export'!H9559),"")</f>
        <v/>
      </c>
      <c r="D9555" s="7" t="str">
        <f>IF('Payments Export'!I9559="","",'Payments Export'!I9559)</f>
        <v/>
      </c>
      <c r="E9555" s="7" t="str">
        <f t="shared" si="298"/>
        <v/>
      </c>
      <c r="F9555" s="7" t="str">
        <f>IF('Payments Export'!A9559="","",'Payments Export'!N9559)</f>
        <v/>
      </c>
      <c r="G9555" s="7" t="str">
        <f>IF('Payments Export'!A9559="","",'Payments Export'!O9559)</f>
        <v/>
      </c>
      <c r="H9555" s="7" t="str">
        <f>IF('Payments Export'!B9559="","",G9555-F9555)</f>
        <v/>
      </c>
      <c r="I9555" s="3" t="str">
        <f>IF(C9555&lt;&gt;"",_xlfn.XLOOKUP(IFERROR(VALUE(C9555),C9555),'Items database'!A:A,'Items database'!B:B),(_xlfn.XLOOKUP(LEFT(E9555,3),Services,Services,"")))</f>
        <v/>
      </c>
      <c r="J9555" s="3" t="str">
        <f t="shared" si="299"/>
        <v/>
      </c>
    </row>
    <row r="9556" spans="1:10" x14ac:dyDescent="0.35">
      <c r="A9556" s="7" t="str">
        <f>IF('Payments Export'!A9560="","",'Payments Export'!A9560)</f>
        <v/>
      </c>
      <c r="B9556" s="7" t="str">
        <f>IF('Payments Export'!A9560="","",'Payments Export'!B9560)</f>
        <v/>
      </c>
      <c r="C9556" s="7" t="str">
        <f>IF(IFERROR(VALUE('Payments Export'!H9560),'Payments Export'!H9560)&lt;&gt;0,IFERROR(VALUE('Payments Export'!H9560),'Payments Export'!H9560),"")</f>
        <v/>
      </c>
      <c r="D9556" s="7" t="str">
        <f>IF('Payments Export'!I9560="","",'Payments Export'!I9560)</f>
        <v/>
      </c>
      <c r="E9556" s="7" t="str">
        <f t="shared" si="298"/>
        <v/>
      </c>
      <c r="F9556" s="7" t="str">
        <f>IF('Payments Export'!A9560="","",'Payments Export'!N9560)</f>
        <v/>
      </c>
      <c r="G9556" s="7" t="str">
        <f>IF('Payments Export'!A9560="","",'Payments Export'!O9560)</f>
        <v/>
      </c>
      <c r="H9556" s="7" t="str">
        <f>IF('Payments Export'!B9560="","",G9556-F9556)</f>
        <v/>
      </c>
      <c r="I9556" s="3" t="str">
        <f>IF(C9556&lt;&gt;"",_xlfn.XLOOKUP(IFERROR(VALUE(C9556),C9556),'Items database'!A:A,'Items database'!B:B),(_xlfn.XLOOKUP(LEFT(E9556,3),Services,Services,"")))</f>
        <v/>
      </c>
      <c r="J9556" s="3" t="str">
        <f t="shared" si="299"/>
        <v/>
      </c>
    </row>
    <row r="9557" spans="1:10" x14ac:dyDescent="0.35">
      <c r="A9557" s="7" t="str">
        <f>IF('Payments Export'!A9561="","",'Payments Export'!A9561)</f>
        <v/>
      </c>
      <c r="B9557" s="7" t="str">
        <f>IF('Payments Export'!A9561="","",'Payments Export'!B9561)</f>
        <v/>
      </c>
      <c r="C9557" s="7" t="str">
        <f>IF(IFERROR(VALUE('Payments Export'!H9561),'Payments Export'!H9561)&lt;&gt;0,IFERROR(VALUE('Payments Export'!H9561),'Payments Export'!H9561),"")</f>
        <v/>
      </c>
      <c r="D9557" s="7" t="str">
        <f>IF('Payments Export'!I9561="","",'Payments Export'!I9561)</f>
        <v/>
      </c>
      <c r="E9557" s="7" t="str">
        <f t="shared" si="298"/>
        <v/>
      </c>
      <c r="F9557" s="7" t="str">
        <f>IF('Payments Export'!A9561="","",'Payments Export'!N9561)</f>
        <v/>
      </c>
      <c r="G9557" s="7" t="str">
        <f>IF('Payments Export'!A9561="","",'Payments Export'!O9561)</f>
        <v/>
      </c>
      <c r="H9557" s="7" t="str">
        <f>IF('Payments Export'!B9561="","",G9557-F9557)</f>
        <v/>
      </c>
      <c r="I9557" s="3" t="str">
        <f>IF(C9557&lt;&gt;"",_xlfn.XLOOKUP(IFERROR(VALUE(C9557),C9557),'Items database'!A:A,'Items database'!B:B),(_xlfn.XLOOKUP(LEFT(E9557,3),Services,Services,"")))</f>
        <v/>
      </c>
      <c r="J9557" s="3" t="str">
        <f t="shared" si="299"/>
        <v/>
      </c>
    </row>
    <row r="9558" spans="1:10" x14ac:dyDescent="0.35">
      <c r="A9558" s="7" t="str">
        <f>IF('Payments Export'!A9562="","",'Payments Export'!A9562)</f>
        <v/>
      </c>
      <c r="B9558" s="7" t="str">
        <f>IF('Payments Export'!A9562="","",'Payments Export'!B9562)</f>
        <v/>
      </c>
      <c r="C9558" s="7" t="str">
        <f>IF(IFERROR(VALUE('Payments Export'!H9562),'Payments Export'!H9562)&lt;&gt;0,IFERROR(VALUE('Payments Export'!H9562),'Payments Export'!H9562),"")</f>
        <v/>
      </c>
      <c r="D9558" s="7" t="str">
        <f>IF('Payments Export'!I9562="","",'Payments Export'!I9562)</f>
        <v/>
      </c>
      <c r="E9558" s="7" t="str">
        <f t="shared" si="298"/>
        <v/>
      </c>
      <c r="F9558" s="7" t="str">
        <f>IF('Payments Export'!A9562="","",'Payments Export'!N9562)</f>
        <v/>
      </c>
      <c r="G9558" s="7" t="str">
        <f>IF('Payments Export'!A9562="","",'Payments Export'!O9562)</f>
        <v/>
      </c>
      <c r="H9558" s="7" t="str">
        <f>IF('Payments Export'!B9562="","",G9558-F9558)</f>
        <v/>
      </c>
      <c r="I9558" s="3" t="str">
        <f>IF(C9558&lt;&gt;"",_xlfn.XLOOKUP(IFERROR(VALUE(C9558),C9558),'Items database'!A:A,'Items database'!B:B),(_xlfn.XLOOKUP(LEFT(E9558,3),Services,Services,"")))</f>
        <v/>
      </c>
      <c r="J9558" s="3" t="str">
        <f t="shared" si="299"/>
        <v/>
      </c>
    </row>
    <row r="9559" spans="1:10" x14ac:dyDescent="0.35">
      <c r="A9559" s="7" t="str">
        <f>IF('Payments Export'!A9563="","",'Payments Export'!A9563)</f>
        <v/>
      </c>
      <c r="B9559" s="7" t="str">
        <f>IF('Payments Export'!A9563="","",'Payments Export'!B9563)</f>
        <v/>
      </c>
      <c r="C9559" s="7" t="str">
        <f>IF(IFERROR(VALUE('Payments Export'!H9563),'Payments Export'!H9563)&lt;&gt;0,IFERROR(VALUE('Payments Export'!H9563),'Payments Export'!H9563),"")</f>
        <v/>
      </c>
      <c r="D9559" s="7" t="str">
        <f>IF('Payments Export'!I9563="","",'Payments Export'!I9563)</f>
        <v/>
      </c>
      <c r="E9559" s="7" t="str">
        <f t="shared" si="298"/>
        <v/>
      </c>
      <c r="F9559" s="7" t="str">
        <f>IF('Payments Export'!A9563="","",'Payments Export'!N9563)</f>
        <v/>
      </c>
      <c r="G9559" s="7" t="str">
        <f>IF('Payments Export'!A9563="","",'Payments Export'!O9563)</f>
        <v/>
      </c>
      <c r="H9559" s="7" t="str">
        <f>IF('Payments Export'!B9563="","",G9559-F9559)</f>
        <v/>
      </c>
      <c r="I9559" s="3" t="str">
        <f>IF(C9559&lt;&gt;"",_xlfn.XLOOKUP(IFERROR(VALUE(C9559),C9559),'Items database'!A:A,'Items database'!B:B),(_xlfn.XLOOKUP(LEFT(E9559,3),Services,Services,"")))</f>
        <v/>
      </c>
      <c r="J9559" s="3" t="str">
        <f t="shared" si="299"/>
        <v/>
      </c>
    </row>
    <row r="9560" spans="1:10" x14ac:dyDescent="0.35">
      <c r="A9560" s="7" t="str">
        <f>IF('Payments Export'!A9564="","",'Payments Export'!A9564)</f>
        <v/>
      </c>
      <c r="B9560" s="7" t="str">
        <f>IF('Payments Export'!A9564="","",'Payments Export'!B9564)</f>
        <v/>
      </c>
      <c r="C9560" s="7" t="str">
        <f>IF(IFERROR(VALUE('Payments Export'!H9564),'Payments Export'!H9564)&lt;&gt;0,IFERROR(VALUE('Payments Export'!H9564),'Payments Export'!H9564),"")</f>
        <v/>
      </c>
      <c r="D9560" s="7" t="str">
        <f>IF('Payments Export'!I9564="","",'Payments Export'!I9564)</f>
        <v/>
      </c>
      <c r="E9560" s="7" t="str">
        <f t="shared" si="298"/>
        <v/>
      </c>
      <c r="F9560" s="7" t="str">
        <f>IF('Payments Export'!A9564="","",'Payments Export'!N9564)</f>
        <v/>
      </c>
      <c r="G9560" s="7" t="str">
        <f>IF('Payments Export'!A9564="","",'Payments Export'!O9564)</f>
        <v/>
      </c>
      <c r="H9560" s="7" t="str">
        <f>IF('Payments Export'!B9564="","",G9560-F9560)</f>
        <v/>
      </c>
      <c r="I9560" s="3" t="str">
        <f>IF(C9560&lt;&gt;"",_xlfn.XLOOKUP(IFERROR(VALUE(C9560),C9560),'Items database'!A:A,'Items database'!B:B),(_xlfn.XLOOKUP(LEFT(E9560,3),Services,Services,"")))</f>
        <v/>
      </c>
      <c r="J9560" s="3" t="str">
        <f t="shared" si="299"/>
        <v/>
      </c>
    </row>
    <row r="9561" spans="1:10" x14ac:dyDescent="0.35">
      <c r="A9561" s="7" t="str">
        <f>IF('Payments Export'!A9565="","",'Payments Export'!A9565)</f>
        <v/>
      </c>
      <c r="B9561" s="7" t="str">
        <f>IF('Payments Export'!A9565="","",'Payments Export'!B9565)</f>
        <v/>
      </c>
      <c r="C9561" s="7" t="str">
        <f>IF(IFERROR(VALUE('Payments Export'!H9565),'Payments Export'!H9565)&lt;&gt;0,IFERROR(VALUE('Payments Export'!H9565),'Payments Export'!H9565),"")</f>
        <v/>
      </c>
      <c r="D9561" s="7" t="str">
        <f>IF('Payments Export'!I9565="","",'Payments Export'!I9565)</f>
        <v/>
      </c>
      <c r="E9561" s="7" t="str">
        <f t="shared" si="298"/>
        <v/>
      </c>
      <c r="F9561" s="7" t="str">
        <f>IF('Payments Export'!A9565="","",'Payments Export'!N9565)</f>
        <v/>
      </c>
      <c r="G9561" s="7" t="str">
        <f>IF('Payments Export'!A9565="","",'Payments Export'!O9565)</f>
        <v/>
      </c>
      <c r="H9561" s="7" t="str">
        <f>IF('Payments Export'!B9565="","",G9561-F9561)</f>
        <v/>
      </c>
      <c r="I9561" s="3" t="str">
        <f>IF(C9561&lt;&gt;"",_xlfn.XLOOKUP(IFERROR(VALUE(C9561),C9561),'Items database'!A:A,'Items database'!B:B),(_xlfn.XLOOKUP(LEFT(E9561,3),Services,Services,"")))</f>
        <v/>
      </c>
      <c r="J9561" s="3" t="str">
        <f t="shared" si="299"/>
        <v/>
      </c>
    </row>
    <row r="9562" spans="1:10" x14ac:dyDescent="0.35">
      <c r="A9562" s="7" t="str">
        <f>IF('Payments Export'!A9566="","",'Payments Export'!A9566)</f>
        <v/>
      </c>
      <c r="B9562" s="7" t="str">
        <f>IF('Payments Export'!A9566="","",'Payments Export'!B9566)</f>
        <v/>
      </c>
      <c r="C9562" s="7" t="str">
        <f>IF(IFERROR(VALUE('Payments Export'!H9566),'Payments Export'!H9566)&lt;&gt;0,IFERROR(VALUE('Payments Export'!H9566),'Payments Export'!H9566),"")</f>
        <v/>
      </c>
      <c r="D9562" s="7" t="str">
        <f>IF('Payments Export'!I9566="","",'Payments Export'!I9566)</f>
        <v/>
      </c>
      <c r="E9562" s="7" t="str">
        <f t="shared" si="298"/>
        <v/>
      </c>
      <c r="F9562" s="7" t="str">
        <f>IF('Payments Export'!A9566="","",'Payments Export'!N9566)</f>
        <v/>
      </c>
      <c r="G9562" s="7" t="str">
        <f>IF('Payments Export'!A9566="","",'Payments Export'!O9566)</f>
        <v/>
      </c>
      <c r="H9562" s="7" t="str">
        <f>IF('Payments Export'!B9566="","",G9562-F9562)</f>
        <v/>
      </c>
      <c r="I9562" s="3" t="str">
        <f>IF(C9562&lt;&gt;"",_xlfn.XLOOKUP(IFERROR(VALUE(C9562),C9562),'Items database'!A:A,'Items database'!B:B),(_xlfn.XLOOKUP(LEFT(E9562,3),Services,Services,"")))</f>
        <v/>
      </c>
      <c r="J9562" s="3" t="str">
        <f t="shared" si="299"/>
        <v/>
      </c>
    </row>
    <row r="9563" spans="1:10" x14ac:dyDescent="0.35">
      <c r="A9563" s="7" t="str">
        <f>IF('Payments Export'!A9567="","",'Payments Export'!A9567)</f>
        <v/>
      </c>
      <c r="B9563" s="7" t="str">
        <f>IF('Payments Export'!A9567="","",'Payments Export'!B9567)</f>
        <v/>
      </c>
      <c r="C9563" s="7" t="str">
        <f>IF(IFERROR(VALUE('Payments Export'!H9567),'Payments Export'!H9567)&lt;&gt;0,IFERROR(VALUE('Payments Export'!H9567),'Payments Export'!H9567),"")</f>
        <v/>
      </c>
      <c r="D9563" s="7" t="str">
        <f>IF('Payments Export'!I9567="","",'Payments Export'!I9567)</f>
        <v/>
      </c>
      <c r="E9563" s="7" t="str">
        <f t="shared" si="298"/>
        <v/>
      </c>
      <c r="F9563" s="7" t="str">
        <f>IF('Payments Export'!A9567="","",'Payments Export'!N9567)</f>
        <v/>
      </c>
      <c r="G9563" s="7" t="str">
        <f>IF('Payments Export'!A9567="","",'Payments Export'!O9567)</f>
        <v/>
      </c>
      <c r="H9563" s="7" t="str">
        <f>IF('Payments Export'!B9567="","",G9563-F9563)</f>
        <v/>
      </c>
      <c r="I9563" s="3" t="str">
        <f>IF(C9563&lt;&gt;"",_xlfn.XLOOKUP(IFERROR(VALUE(C9563),C9563),'Items database'!A:A,'Items database'!B:B),(_xlfn.XLOOKUP(LEFT(E9563,3),Services,Services,"")))</f>
        <v/>
      </c>
      <c r="J9563" s="3" t="str">
        <f t="shared" si="299"/>
        <v/>
      </c>
    </row>
    <row r="9564" spans="1:10" x14ac:dyDescent="0.35">
      <c r="A9564" s="7" t="str">
        <f>IF('Payments Export'!A9568="","",'Payments Export'!A9568)</f>
        <v/>
      </c>
      <c r="B9564" s="7" t="str">
        <f>IF('Payments Export'!A9568="","",'Payments Export'!B9568)</f>
        <v/>
      </c>
      <c r="C9564" s="7" t="str">
        <f>IF(IFERROR(VALUE('Payments Export'!H9568),'Payments Export'!H9568)&lt;&gt;0,IFERROR(VALUE('Payments Export'!H9568),'Payments Export'!H9568),"")</f>
        <v/>
      </c>
      <c r="D9564" s="7" t="str">
        <f>IF('Payments Export'!I9568="","",'Payments Export'!I9568)</f>
        <v/>
      </c>
      <c r="E9564" s="7" t="str">
        <f t="shared" si="298"/>
        <v/>
      </c>
      <c r="F9564" s="7" t="str">
        <f>IF('Payments Export'!A9568="","",'Payments Export'!N9568)</f>
        <v/>
      </c>
      <c r="G9564" s="7" t="str">
        <f>IF('Payments Export'!A9568="","",'Payments Export'!O9568)</f>
        <v/>
      </c>
      <c r="H9564" s="7" t="str">
        <f>IF('Payments Export'!B9568="","",G9564-F9564)</f>
        <v/>
      </c>
      <c r="I9564" s="3" t="str">
        <f>IF(C9564&lt;&gt;"",_xlfn.XLOOKUP(IFERROR(VALUE(C9564),C9564),'Items database'!A:A,'Items database'!B:B),(_xlfn.XLOOKUP(LEFT(E9564,3),Services,Services,"")))</f>
        <v/>
      </c>
      <c r="J9564" s="3" t="str">
        <f t="shared" si="299"/>
        <v/>
      </c>
    </row>
    <row r="9565" spans="1:10" x14ac:dyDescent="0.35">
      <c r="A9565" s="7" t="str">
        <f>IF('Payments Export'!A9569="","",'Payments Export'!A9569)</f>
        <v/>
      </c>
      <c r="B9565" s="7" t="str">
        <f>IF('Payments Export'!A9569="","",'Payments Export'!B9569)</f>
        <v/>
      </c>
      <c r="C9565" s="7" t="str">
        <f>IF(IFERROR(VALUE('Payments Export'!H9569),'Payments Export'!H9569)&lt;&gt;0,IFERROR(VALUE('Payments Export'!H9569),'Payments Export'!H9569),"")</f>
        <v/>
      </c>
      <c r="D9565" s="7" t="str">
        <f>IF('Payments Export'!I9569="","",'Payments Export'!I9569)</f>
        <v/>
      </c>
      <c r="E9565" s="7" t="str">
        <f t="shared" si="298"/>
        <v/>
      </c>
      <c r="F9565" s="7" t="str">
        <f>IF('Payments Export'!A9569="","",'Payments Export'!N9569)</f>
        <v/>
      </c>
      <c r="G9565" s="7" t="str">
        <f>IF('Payments Export'!A9569="","",'Payments Export'!O9569)</f>
        <v/>
      </c>
      <c r="H9565" s="7" t="str">
        <f>IF('Payments Export'!B9569="","",G9565-F9565)</f>
        <v/>
      </c>
      <c r="I9565" s="3" t="str">
        <f>IF(C9565&lt;&gt;"",_xlfn.XLOOKUP(IFERROR(VALUE(C9565),C9565),'Items database'!A:A,'Items database'!B:B),(_xlfn.XLOOKUP(LEFT(E9565,3),Services,Services,"")))</f>
        <v/>
      </c>
      <c r="J9565" s="3" t="str">
        <f t="shared" si="299"/>
        <v/>
      </c>
    </row>
    <row r="9566" spans="1:10" x14ac:dyDescent="0.35">
      <c r="A9566" s="7" t="str">
        <f>IF('Payments Export'!A9570="","",'Payments Export'!A9570)</f>
        <v/>
      </c>
      <c r="B9566" s="7" t="str">
        <f>IF('Payments Export'!A9570="","",'Payments Export'!B9570)</f>
        <v/>
      </c>
      <c r="C9566" s="7" t="str">
        <f>IF(IFERROR(VALUE('Payments Export'!H9570),'Payments Export'!H9570)&lt;&gt;0,IFERROR(VALUE('Payments Export'!H9570),'Payments Export'!H9570),"")</f>
        <v/>
      </c>
      <c r="D9566" s="7" t="str">
        <f>IF('Payments Export'!I9570="","",'Payments Export'!I9570)</f>
        <v/>
      </c>
      <c r="E9566" s="7" t="str">
        <f t="shared" si="298"/>
        <v/>
      </c>
      <c r="F9566" s="7" t="str">
        <f>IF('Payments Export'!A9570="","",'Payments Export'!N9570)</f>
        <v/>
      </c>
      <c r="G9566" s="7" t="str">
        <f>IF('Payments Export'!A9570="","",'Payments Export'!O9570)</f>
        <v/>
      </c>
      <c r="H9566" s="7" t="str">
        <f>IF('Payments Export'!B9570="","",G9566-F9566)</f>
        <v/>
      </c>
      <c r="I9566" s="3" t="str">
        <f>IF(C9566&lt;&gt;"",_xlfn.XLOOKUP(IFERROR(VALUE(C9566),C9566),'Items database'!A:A,'Items database'!B:B),(_xlfn.XLOOKUP(LEFT(E9566,3),Services,Services,"")))</f>
        <v/>
      </c>
      <c r="J9566" s="3" t="str">
        <f t="shared" si="299"/>
        <v/>
      </c>
    </row>
    <row r="9567" spans="1:10" x14ac:dyDescent="0.35">
      <c r="A9567" s="7" t="str">
        <f>IF('Payments Export'!A9571="","",'Payments Export'!A9571)</f>
        <v/>
      </c>
      <c r="B9567" s="7" t="str">
        <f>IF('Payments Export'!A9571="","",'Payments Export'!B9571)</f>
        <v/>
      </c>
      <c r="C9567" s="7" t="str">
        <f>IF(IFERROR(VALUE('Payments Export'!H9571),'Payments Export'!H9571)&lt;&gt;0,IFERROR(VALUE('Payments Export'!H9571),'Payments Export'!H9571),"")</f>
        <v/>
      </c>
      <c r="D9567" s="7" t="str">
        <f>IF('Payments Export'!I9571="","",'Payments Export'!I9571)</f>
        <v/>
      </c>
      <c r="E9567" s="7" t="str">
        <f t="shared" si="298"/>
        <v/>
      </c>
      <c r="F9567" s="7" t="str">
        <f>IF('Payments Export'!A9571="","",'Payments Export'!N9571)</f>
        <v/>
      </c>
      <c r="G9567" s="7" t="str">
        <f>IF('Payments Export'!A9571="","",'Payments Export'!O9571)</f>
        <v/>
      </c>
      <c r="H9567" s="7" t="str">
        <f>IF('Payments Export'!B9571="","",G9567-F9567)</f>
        <v/>
      </c>
      <c r="I9567" s="3" t="str">
        <f>IF(C9567&lt;&gt;"",_xlfn.XLOOKUP(IFERROR(VALUE(C9567),C9567),'Items database'!A:A,'Items database'!B:B),(_xlfn.XLOOKUP(LEFT(E9567,3),Services,Services,"")))</f>
        <v/>
      </c>
      <c r="J9567" s="3" t="str">
        <f t="shared" si="299"/>
        <v/>
      </c>
    </row>
    <row r="9568" spans="1:10" x14ac:dyDescent="0.35">
      <c r="A9568" s="7" t="str">
        <f>IF('Payments Export'!A9572="","",'Payments Export'!A9572)</f>
        <v/>
      </c>
      <c r="B9568" s="7" t="str">
        <f>IF('Payments Export'!A9572="","",'Payments Export'!B9572)</f>
        <v/>
      </c>
      <c r="C9568" s="7" t="str">
        <f>IF(IFERROR(VALUE('Payments Export'!H9572),'Payments Export'!H9572)&lt;&gt;0,IFERROR(VALUE('Payments Export'!H9572),'Payments Export'!H9572),"")</f>
        <v/>
      </c>
      <c r="D9568" s="7" t="str">
        <f>IF('Payments Export'!I9572="","",'Payments Export'!I9572)</f>
        <v/>
      </c>
      <c r="E9568" s="7" t="str">
        <f t="shared" si="298"/>
        <v/>
      </c>
      <c r="F9568" s="7" t="str">
        <f>IF('Payments Export'!A9572="","",'Payments Export'!N9572)</f>
        <v/>
      </c>
      <c r="G9568" s="7" t="str">
        <f>IF('Payments Export'!A9572="","",'Payments Export'!O9572)</f>
        <v/>
      </c>
      <c r="H9568" s="7" t="str">
        <f>IF('Payments Export'!B9572="","",G9568-F9568)</f>
        <v/>
      </c>
      <c r="I9568" s="3" t="str">
        <f>IF(C9568&lt;&gt;"",_xlfn.XLOOKUP(IFERROR(VALUE(C9568),C9568),'Items database'!A:A,'Items database'!B:B),(_xlfn.XLOOKUP(LEFT(E9568,3),Services,Services,"")))</f>
        <v/>
      </c>
      <c r="J9568" s="3" t="str">
        <f t="shared" si="299"/>
        <v/>
      </c>
    </row>
    <row r="9569" spans="1:10" x14ac:dyDescent="0.35">
      <c r="A9569" s="7" t="str">
        <f>IF('Payments Export'!A9573="","",'Payments Export'!A9573)</f>
        <v/>
      </c>
      <c r="B9569" s="7" t="str">
        <f>IF('Payments Export'!A9573="","",'Payments Export'!B9573)</f>
        <v/>
      </c>
      <c r="C9569" s="7" t="str">
        <f>IF(IFERROR(VALUE('Payments Export'!H9573),'Payments Export'!H9573)&lt;&gt;0,IFERROR(VALUE('Payments Export'!H9573),'Payments Export'!H9573),"")</f>
        <v/>
      </c>
      <c r="D9569" s="7" t="str">
        <f>IF('Payments Export'!I9573="","",'Payments Export'!I9573)</f>
        <v/>
      </c>
      <c r="E9569" s="7" t="str">
        <f t="shared" si="298"/>
        <v/>
      </c>
      <c r="F9569" s="7" t="str">
        <f>IF('Payments Export'!A9573="","",'Payments Export'!N9573)</f>
        <v/>
      </c>
      <c r="G9569" s="7" t="str">
        <f>IF('Payments Export'!A9573="","",'Payments Export'!O9573)</f>
        <v/>
      </c>
      <c r="H9569" s="7" t="str">
        <f>IF('Payments Export'!B9573="","",G9569-F9569)</f>
        <v/>
      </c>
      <c r="I9569" s="3" t="str">
        <f>IF(C9569&lt;&gt;"",_xlfn.XLOOKUP(IFERROR(VALUE(C9569),C9569),'Items database'!A:A,'Items database'!B:B),(_xlfn.XLOOKUP(LEFT(E9569,3),Services,Services,"")))</f>
        <v/>
      </c>
      <c r="J9569" s="3" t="str">
        <f t="shared" si="299"/>
        <v/>
      </c>
    </row>
    <row r="9570" spans="1:10" x14ac:dyDescent="0.35">
      <c r="A9570" s="7" t="str">
        <f>IF('Payments Export'!A9574="","",'Payments Export'!A9574)</f>
        <v/>
      </c>
      <c r="B9570" s="7" t="str">
        <f>IF('Payments Export'!A9574="","",'Payments Export'!B9574)</f>
        <v/>
      </c>
      <c r="C9570" s="7" t="str">
        <f>IF(IFERROR(VALUE('Payments Export'!H9574),'Payments Export'!H9574)&lt;&gt;0,IFERROR(VALUE('Payments Export'!H9574),'Payments Export'!H9574),"")</f>
        <v/>
      </c>
      <c r="D9570" s="7" t="str">
        <f>IF('Payments Export'!I9574="","",'Payments Export'!I9574)</f>
        <v/>
      </c>
      <c r="E9570" s="7" t="str">
        <f t="shared" si="298"/>
        <v/>
      </c>
      <c r="F9570" s="7" t="str">
        <f>IF('Payments Export'!A9574="","",'Payments Export'!N9574)</f>
        <v/>
      </c>
      <c r="G9570" s="7" t="str">
        <f>IF('Payments Export'!A9574="","",'Payments Export'!O9574)</f>
        <v/>
      </c>
      <c r="H9570" s="7" t="str">
        <f>IF('Payments Export'!B9574="","",G9570-F9570)</f>
        <v/>
      </c>
      <c r="I9570" s="3" t="str">
        <f>IF(C9570&lt;&gt;"",_xlfn.XLOOKUP(IFERROR(VALUE(C9570),C9570),'Items database'!A:A,'Items database'!B:B),(_xlfn.XLOOKUP(LEFT(E9570,3),Services,Services,"")))</f>
        <v/>
      </c>
      <c r="J9570" s="3" t="str">
        <f t="shared" si="299"/>
        <v/>
      </c>
    </row>
    <row r="9571" spans="1:10" x14ac:dyDescent="0.35">
      <c r="A9571" s="7" t="str">
        <f>IF('Payments Export'!A9575="","",'Payments Export'!A9575)</f>
        <v/>
      </c>
      <c r="B9571" s="7" t="str">
        <f>IF('Payments Export'!A9575="","",'Payments Export'!B9575)</f>
        <v/>
      </c>
      <c r="C9571" s="7" t="str">
        <f>IF(IFERROR(VALUE('Payments Export'!H9575),'Payments Export'!H9575)&lt;&gt;0,IFERROR(VALUE('Payments Export'!H9575),'Payments Export'!H9575),"")</f>
        <v/>
      </c>
      <c r="D9571" s="7" t="str">
        <f>IF('Payments Export'!I9575="","",'Payments Export'!I9575)</f>
        <v/>
      </c>
      <c r="E9571" s="7" t="str">
        <f t="shared" si="298"/>
        <v/>
      </c>
      <c r="F9571" s="7" t="str">
        <f>IF('Payments Export'!A9575="","",'Payments Export'!N9575)</f>
        <v/>
      </c>
      <c r="G9571" s="7" t="str">
        <f>IF('Payments Export'!A9575="","",'Payments Export'!O9575)</f>
        <v/>
      </c>
      <c r="H9571" s="7" t="str">
        <f>IF('Payments Export'!B9575="","",G9571-F9571)</f>
        <v/>
      </c>
      <c r="I9571" s="3" t="str">
        <f>IF(C9571&lt;&gt;"",_xlfn.XLOOKUP(IFERROR(VALUE(C9571),C9571),'Items database'!A:A,'Items database'!B:B),(_xlfn.XLOOKUP(LEFT(E9571,3),Services,Services,"")))</f>
        <v/>
      </c>
      <c r="J9571" s="3" t="str">
        <f t="shared" si="299"/>
        <v/>
      </c>
    </row>
    <row r="9572" spans="1:10" x14ac:dyDescent="0.35">
      <c r="A9572" s="7" t="str">
        <f>IF('Payments Export'!A9576="","",'Payments Export'!A9576)</f>
        <v/>
      </c>
      <c r="B9572" s="7" t="str">
        <f>IF('Payments Export'!A9576="","",'Payments Export'!B9576)</f>
        <v/>
      </c>
      <c r="C9572" s="7" t="str">
        <f>IF(IFERROR(VALUE('Payments Export'!H9576),'Payments Export'!H9576)&lt;&gt;0,IFERROR(VALUE('Payments Export'!H9576),'Payments Export'!H9576),"")</f>
        <v/>
      </c>
      <c r="D9572" s="7" t="str">
        <f>IF('Payments Export'!I9576="","",'Payments Export'!I9576)</f>
        <v/>
      </c>
      <c r="E9572" s="7" t="str">
        <f t="shared" si="298"/>
        <v/>
      </c>
      <c r="F9572" s="7" t="str">
        <f>IF('Payments Export'!A9576="","",'Payments Export'!N9576)</f>
        <v/>
      </c>
      <c r="G9572" s="7" t="str">
        <f>IF('Payments Export'!A9576="","",'Payments Export'!O9576)</f>
        <v/>
      </c>
      <c r="H9572" s="7" t="str">
        <f>IF('Payments Export'!B9576="","",G9572-F9572)</f>
        <v/>
      </c>
      <c r="I9572" s="3" t="str">
        <f>IF(C9572&lt;&gt;"",_xlfn.XLOOKUP(IFERROR(VALUE(C9572),C9572),'Items database'!A:A,'Items database'!B:B),(_xlfn.XLOOKUP(LEFT(E9572,3),Services,Services,"")))</f>
        <v/>
      </c>
      <c r="J9572" s="3" t="str">
        <f t="shared" si="299"/>
        <v/>
      </c>
    </row>
    <row r="9573" spans="1:10" x14ac:dyDescent="0.35">
      <c r="A9573" s="7" t="str">
        <f>IF('Payments Export'!A9577="","",'Payments Export'!A9577)</f>
        <v/>
      </c>
      <c r="B9573" s="7" t="str">
        <f>IF('Payments Export'!A9577="","",'Payments Export'!B9577)</f>
        <v/>
      </c>
      <c r="C9573" s="7" t="str">
        <f>IF(IFERROR(VALUE('Payments Export'!H9577),'Payments Export'!H9577)&lt;&gt;0,IFERROR(VALUE('Payments Export'!H9577),'Payments Export'!H9577),"")</f>
        <v/>
      </c>
      <c r="D9573" s="7" t="str">
        <f>IF('Payments Export'!I9577="","",'Payments Export'!I9577)</f>
        <v/>
      </c>
      <c r="E9573" s="7" t="str">
        <f t="shared" si="298"/>
        <v/>
      </c>
      <c r="F9573" s="7" t="str">
        <f>IF('Payments Export'!A9577="","",'Payments Export'!N9577)</f>
        <v/>
      </c>
      <c r="G9573" s="7" t="str">
        <f>IF('Payments Export'!A9577="","",'Payments Export'!O9577)</f>
        <v/>
      </c>
      <c r="H9573" s="7" t="str">
        <f>IF('Payments Export'!B9577="","",G9573-F9573)</f>
        <v/>
      </c>
      <c r="I9573" s="3" t="str">
        <f>IF(C9573&lt;&gt;"",_xlfn.XLOOKUP(IFERROR(VALUE(C9573),C9573),'Items database'!A:A,'Items database'!B:B),(_xlfn.XLOOKUP(LEFT(E9573,3),Services,Services,"")))</f>
        <v/>
      </c>
      <c r="J9573" s="3" t="str">
        <f t="shared" si="299"/>
        <v/>
      </c>
    </row>
    <row r="9574" spans="1:10" x14ac:dyDescent="0.35">
      <c r="A9574" s="7" t="str">
        <f>IF('Payments Export'!A9578="","",'Payments Export'!A9578)</f>
        <v/>
      </c>
      <c r="B9574" s="7" t="str">
        <f>IF('Payments Export'!A9578="","",'Payments Export'!B9578)</f>
        <v/>
      </c>
      <c r="C9574" s="7" t="str">
        <f>IF(IFERROR(VALUE('Payments Export'!H9578),'Payments Export'!H9578)&lt;&gt;0,IFERROR(VALUE('Payments Export'!H9578),'Payments Export'!H9578),"")</f>
        <v/>
      </c>
      <c r="D9574" s="7" t="str">
        <f>IF('Payments Export'!I9578="","",'Payments Export'!I9578)</f>
        <v/>
      </c>
      <c r="E9574" s="7" t="str">
        <f t="shared" si="298"/>
        <v/>
      </c>
      <c r="F9574" s="7" t="str">
        <f>IF('Payments Export'!A9578="","",'Payments Export'!N9578)</f>
        <v/>
      </c>
      <c r="G9574" s="7" t="str">
        <f>IF('Payments Export'!A9578="","",'Payments Export'!O9578)</f>
        <v/>
      </c>
      <c r="H9574" s="7" t="str">
        <f>IF('Payments Export'!B9578="","",G9574-F9574)</f>
        <v/>
      </c>
      <c r="I9574" s="3" t="str">
        <f>IF(C9574&lt;&gt;"",_xlfn.XLOOKUP(IFERROR(VALUE(C9574),C9574),'Items database'!A:A,'Items database'!B:B),(_xlfn.XLOOKUP(LEFT(E9574,3),Services,Services,"")))</f>
        <v/>
      </c>
      <c r="J9574" s="3" t="str">
        <f t="shared" si="299"/>
        <v/>
      </c>
    </row>
    <row r="9575" spans="1:10" x14ac:dyDescent="0.35">
      <c r="A9575" s="7" t="str">
        <f>IF('Payments Export'!A9579="","",'Payments Export'!A9579)</f>
        <v/>
      </c>
      <c r="B9575" s="7" t="str">
        <f>IF('Payments Export'!A9579="","",'Payments Export'!B9579)</f>
        <v/>
      </c>
      <c r="C9575" s="7" t="str">
        <f>IF(IFERROR(VALUE('Payments Export'!H9579),'Payments Export'!H9579)&lt;&gt;0,IFERROR(VALUE('Payments Export'!H9579),'Payments Export'!H9579),"")</f>
        <v/>
      </c>
      <c r="D9575" s="7" t="str">
        <f>IF('Payments Export'!I9579="","",'Payments Export'!I9579)</f>
        <v/>
      </c>
      <c r="E9575" s="7" t="str">
        <f t="shared" si="298"/>
        <v/>
      </c>
      <c r="F9575" s="7" t="str">
        <f>IF('Payments Export'!A9579="","",'Payments Export'!N9579)</f>
        <v/>
      </c>
      <c r="G9575" s="7" t="str">
        <f>IF('Payments Export'!A9579="","",'Payments Export'!O9579)</f>
        <v/>
      </c>
      <c r="H9575" s="7" t="str">
        <f>IF('Payments Export'!B9579="","",G9575-F9575)</f>
        <v/>
      </c>
      <c r="I9575" s="3" t="str">
        <f>IF(C9575&lt;&gt;"",_xlfn.XLOOKUP(IFERROR(VALUE(C9575),C9575),'Items database'!A:A,'Items database'!B:B),(_xlfn.XLOOKUP(LEFT(E9575,3),Services,Services,"")))</f>
        <v/>
      </c>
      <c r="J9575" s="3" t="str">
        <f t="shared" si="299"/>
        <v/>
      </c>
    </row>
    <row r="9576" spans="1:10" x14ac:dyDescent="0.35">
      <c r="A9576" s="7" t="str">
        <f>IF('Payments Export'!A9580="","",'Payments Export'!A9580)</f>
        <v/>
      </c>
      <c r="B9576" s="7" t="str">
        <f>IF('Payments Export'!A9580="","",'Payments Export'!B9580)</f>
        <v/>
      </c>
      <c r="C9576" s="7" t="str">
        <f>IF(IFERROR(VALUE('Payments Export'!H9580),'Payments Export'!H9580)&lt;&gt;0,IFERROR(VALUE('Payments Export'!H9580),'Payments Export'!H9580),"")</f>
        <v/>
      </c>
      <c r="D9576" s="7" t="str">
        <f>IF('Payments Export'!I9580="","",'Payments Export'!I9580)</f>
        <v/>
      </c>
      <c r="E9576" s="7" t="str">
        <f t="shared" si="298"/>
        <v/>
      </c>
      <c r="F9576" s="7" t="str">
        <f>IF('Payments Export'!A9580="","",'Payments Export'!N9580)</f>
        <v/>
      </c>
      <c r="G9576" s="7" t="str">
        <f>IF('Payments Export'!A9580="","",'Payments Export'!O9580)</f>
        <v/>
      </c>
      <c r="H9576" s="7" t="str">
        <f>IF('Payments Export'!B9580="","",G9576-F9576)</f>
        <v/>
      </c>
      <c r="I9576" s="3" t="str">
        <f>IF(C9576&lt;&gt;"",_xlfn.XLOOKUP(IFERROR(VALUE(C9576),C9576),'Items database'!A:A,'Items database'!B:B),(_xlfn.XLOOKUP(LEFT(E9576,3),Services,Services,"")))</f>
        <v/>
      </c>
      <c r="J9576" s="3" t="str">
        <f t="shared" si="299"/>
        <v/>
      </c>
    </row>
    <row r="9577" spans="1:10" x14ac:dyDescent="0.35">
      <c r="A9577" s="7" t="str">
        <f>IF('Payments Export'!A9581="","",'Payments Export'!A9581)</f>
        <v/>
      </c>
      <c r="B9577" s="7" t="str">
        <f>IF('Payments Export'!A9581="","",'Payments Export'!B9581)</f>
        <v/>
      </c>
      <c r="C9577" s="7" t="str">
        <f>IF(IFERROR(VALUE('Payments Export'!H9581),'Payments Export'!H9581)&lt;&gt;0,IFERROR(VALUE('Payments Export'!H9581),'Payments Export'!H9581),"")</f>
        <v/>
      </c>
      <c r="D9577" s="7" t="str">
        <f>IF('Payments Export'!I9581="","",'Payments Export'!I9581)</f>
        <v/>
      </c>
      <c r="E9577" s="7" t="str">
        <f t="shared" si="298"/>
        <v/>
      </c>
      <c r="F9577" s="7" t="str">
        <f>IF('Payments Export'!A9581="","",'Payments Export'!N9581)</f>
        <v/>
      </c>
      <c r="G9577" s="7" t="str">
        <f>IF('Payments Export'!A9581="","",'Payments Export'!O9581)</f>
        <v/>
      </c>
      <c r="H9577" s="7" t="str">
        <f>IF('Payments Export'!B9581="","",G9577-F9577)</f>
        <v/>
      </c>
      <c r="I9577" s="3" t="str">
        <f>IF(C9577&lt;&gt;"",_xlfn.XLOOKUP(IFERROR(VALUE(C9577),C9577),'Items database'!A:A,'Items database'!B:B),(_xlfn.XLOOKUP(LEFT(E9577,3),Services,Services,"")))</f>
        <v/>
      </c>
      <c r="J9577" s="3" t="str">
        <f t="shared" si="299"/>
        <v/>
      </c>
    </row>
    <row r="9578" spans="1:10" x14ac:dyDescent="0.35">
      <c r="A9578" s="7" t="str">
        <f>IF('Payments Export'!A9582="","",'Payments Export'!A9582)</f>
        <v/>
      </c>
      <c r="B9578" s="7" t="str">
        <f>IF('Payments Export'!A9582="","",'Payments Export'!B9582)</f>
        <v/>
      </c>
      <c r="C9578" s="7" t="str">
        <f>IF(IFERROR(VALUE('Payments Export'!H9582),'Payments Export'!H9582)&lt;&gt;0,IFERROR(VALUE('Payments Export'!H9582),'Payments Export'!H9582),"")</f>
        <v/>
      </c>
      <c r="D9578" s="7" t="str">
        <f>IF('Payments Export'!I9582="","",'Payments Export'!I9582)</f>
        <v/>
      </c>
      <c r="E9578" s="7" t="str">
        <f t="shared" si="298"/>
        <v/>
      </c>
      <c r="F9578" s="7" t="str">
        <f>IF('Payments Export'!A9582="","",'Payments Export'!N9582)</f>
        <v/>
      </c>
      <c r="G9578" s="7" t="str">
        <f>IF('Payments Export'!A9582="","",'Payments Export'!O9582)</f>
        <v/>
      </c>
      <c r="H9578" s="7" t="str">
        <f>IF('Payments Export'!B9582="","",G9578-F9578)</f>
        <v/>
      </c>
      <c r="I9578" s="3" t="str">
        <f>IF(C9578&lt;&gt;"",_xlfn.XLOOKUP(IFERROR(VALUE(C9578),C9578),'Items database'!A:A,'Items database'!B:B),(_xlfn.XLOOKUP(LEFT(E9578,3),Services,Services,"")))</f>
        <v/>
      </c>
      <c r="J9578" s="3" t="str">
        <f t="shared" si="299"/>
        <v/>
      </c>
    </row>
    <row r="9579" spans="1:10" x14ac:dyDescent="0.35">
      <c r="A9579" s="7" t="str">
        <f>IF('Payments Export'!A9583="","",'Payments Export'!A9583)</f>
        <v/>
      </c>
      <c r="B9579" s="7" t="str">
        <f>IF('Payments Export'!A9583="","",'Payments Export'!B9583)</f>
        <v/>
      </c>
      <c r="C9579" s="7" t="str">
        <f>IF(IFERROR(VALUE('Payments Export'!H9583),'Payments Export'!H9583)&lt;&gt;0,IFERROR(VALUE('Payments Export'!H9583),'Payments Export'!H9583),"")</f>
        <v/>
      </c>
      <c r="D9579" s="7" t="str">
        <f>IF('Payments Export'!I9583="","",'Payments Export'!I9583)</f>
        <v/>
      </c>
      <c r="E9579" s="7" t="str">
        <f t="shared" si="298"/>
        <v/>
      </c>
      <c r="F9579" s="7" t="str">
        <f>IF('Payments Export'!A9583="","",'Payments Export'!N9583)</f>
        <v/>
      </c>
      <c r="G9579" s="7" t="str">
        <f>IF('Payments Export'!A9583="","",'Payments Export'!O9583)</f>
        <v/>
      </c>
      <c r="H9579" s="7" t="str">
        <f>IF('Payments Export'!B9583="","",G9579-F9579)</f>
        <v/>
      </c>
      <c r="I9579" s="3" t="str">
        <f>IF(C9579&lt;&gt;"",_xlfn.XLOOKUP(IFERROR(VALUE(C9579),C9579),'Items database'!A:A,'Items database'!B:B),(_xlfn.XLOOKUP(LEFT(E9579,3),Services,Services,"")))</f>
        <v/>
      </c>
      <c r="J9579" s="3" t="str">
        <f t="shared" si="299"/>
        <v/>
      </c>
    </row>
    <row r="9580" spans="1:10" x14ac:dyDescent="0.35">
      <c r="A9580" s="7" t="str">
        <f>IF('Payments Export'!A9584="","",'Payments Export'!A9584)</f>
        <v/>
      </c>
      <c r="B9580" s="7" t="str">
        <f>IF('Payments Export'!A9584="","",'Payments Export'!B9584)</f>
        <v/>
      </c>
      <c r="C9580" s="7" t="str">
        <f>IF(IFERROR(VALUE('Payments Export'!H9584),'Payments Export'!H9584)&lt;&gt;0,IFERROR(VALUE('Payments Export'!H9584),'Payments Export'!H9584),"")</f>
        <v/>
      </c>
      <c r="D9580" s="7" t="str">
        <f>IF('Payments Export'!I9584="","",'Payments Export'!I9584)</f>
        <v/>
      </c>
      <c r="E9580" s="7" t="str">
        <f t="shared" si="298"/>
        <v/>
      </c>
      <c r="F9580" s="7" t="str">
        <f>IF('Payments Export'!A9584="","",'Payments Export'!N9584)</f>
        <v/>
      </c>
      <c r="G9580" s="7" t="str">
        <f>IF('Payments Export'!A9584="","",'Payments Export'!O9584)</f>
        <v/>
      </c>
      <c r="H9580" s="7" t="str">
        <f>IF('Payments Export'!B9584="","",G9580-F9580)</f>
        <v/>
      </c>
      <c r="I9580" s="3" t="str">
        <f>IF(C9580&lt;&gt;"",_xlfn.XLOOKUP(IFERROR(VALUE(C9580),C9580),'Items database'!A:A,'Items database'!B:B),(_xlfn.XLOOKUP(LEFT(E9580,3),Services,Services,"")))</f>
        <v/>
      </c>
      <c r="J9580" s="3" t="str">
        <f t="shared" si="299"/>
        <v/>
      </c>
    </row>
    <row r="9581" spans="1:10" x14ac:dyDescent="0.35">
      <c r="A9581" s="7" t="str">
        <f>IF('Payments Export'!A9585="","",'Payments Export'!A9585)</f>
        <v/>
      </c>
      <c r="B9581" s="7" t="str">
        <f>IF('Payments Export'!A9585="","",'Payments Export'!B9585)</f>
        <v/>
      </c>
      <c r="C9581" s="7" t="str">
        <f>IF(IFERROR(VALUE('Payments Export'!H9585),'Payments Export'!H9585)&lt;&gt;0,IFERROR(VALUE('Payments Export'!H9585),'Payments Export'!H9585),"")</f>
        <v/>
      </c>
      <c r="D9581" s="7" t="str">
        <f>IF('Payments Export'!I9585="","",'Payments Export'!I9585)</f>
        <v/>
      </c>
      <c r="E9581" s="7" t="str">
        <f t="shared" si="298"/>
        <v/>
      </c>
      <c r="F9581" s="7" t="str">
        <f>IF('Payments Export'!A9585="","",'Payments Export'!N9585)</f>
        <v/>
      </c>
      <c r="G9581" s="7" t="str">
        <f>IF('Payments Export'!A9585="","",'Payments Export'!O9585)</f>
        <v/>
      </c>
      <c r="H9581" s="7" t="str">
        <f>IF('Payments Export'!B9585="","",G9581-F9581)</f>
        <v/>
      </c>
      <c r="I9581" s="3" t="str">
        <f>IF(C9581&lt;&gt;"",_xlfn.XLOOKUP(IFERROR(VALUE(C9581),C9581),'Items database'!A:A,'Items database'!B:B),(_xlfn.XLOOKUP(LEFT(E9581,3),Services,Services,"")))</f>
        <v/>
      </c>
      <c r="J9581" s="3" t="str">
        <f t="shared" si="299"/>
        <v/>
      </c>
    </row>
    <row r="9582" spans="1:10" x14ac:dyDescent="0.35">
      <c r="A9582" s="7" t="str">
        <f>IF('Payments Export'!A9586="","",'Payments Export'!A9586)</f>
        <v/>
      </c>
      <c r="B9582" s="7" t="str">
        <f>IF('Payments Export'!A9586="","",'Payments Export'!B9586)</f>
        <v/>
      </c>
      <c r="C9582" s="7" t="str">
        <f>IF(IFERROR(VALUE('Payments Export'!H9586),'Payments Export'!H9586)&lt;&gt;0,IFERROR(VALUE('Payments Export'!H9586),'Payments Export'!H9586),"")</f>
        <v/>
      </c>
      <c r="D9582" s="7" t="str">
        <f>IF('Payments Export'!I9586="","",'Payments Export'!I9586)</f>
        <v/>
      </c>
      <c r="E9582" s="7" t="str">
        <f t="shared" si="298"/>
        <v/>
      </c>
      <c r="F9582" s="7" t="str">
        <f>IF('Payments Export'!A9586="","",'Payments Export'!N9586)</f>
        <v/>
      </c>
      <c r="G9582" s="7" t="str">
        <f>IF('Payments Export'!A9586="","",'Payments Export'!O9586)</f>
        <v/>
      </c>
      <c r="H9582" s="7" t="str">
        <f>IF('Payments Export'!B9586="","",G9582-F9582)</f>
        <v/>
      </c>
      <c r="I9582" s="3" t="str">
        <f>IF(C9582&lt;&gt;"",_xlfn.XLOOKUP(IFERROR(VALUE(C9582),C9582),'Items database'!A:A,'Items database'!B:B),(_xlfn.XLOOKUP(LEFT(E9582,3),Services,Services,"")))</f>
        <v/>
      </c>
      <c r="J9582" s="3" t="str">
        <f t="shared" si="299"/>
        <v/>
      </c>
    </row>
    <row r="9583" spans="1:10" x14ac:dyDescent="0.35">
      <c r="A9583" s="7" t="str">
        <f>IF('Payments Export'!A9587="","",'Payments Export'!A9587)</f>
        <v/>
      </c>
      <c r="B9583" s="7" t="str">
        <f>IF('Payments Export'!A9587="","",'Payments Export'!B9587)</f>
        <v/>
      </c>
      <c r="C9583" s="7" t="str">
        <f>IF(IFERROR(VALUE('Payments Export'!H9587),'Payments Export'!H9587)&lt;&gt;0,IFERROR(VALUE('Payments Export'!H9587),'Payments Export'!H9587),"")</f>
        <v/>
      </c>
      <c r="D9583" s="7" t="str">
        <f>IF('Payments Export'!I9587="","",'Payments Export'!I9587)</f>
        <v/>
      </c>
      <c r="E9583" s="7" t="str">
        <f t="shared" si="298"/>
        <v/>
      </c>
      <c r="F9583" s="7" t="str">
        <f>IF('Payments Export'!A9587="","",'Payments Export'!N9587)</f>
        <v/>
      </c>
      <c r="G9583" s="7" t="str">
        <f>IF('Payments Export'!A9587="","",'Payments Export'!O9587)</f>
        <v/>
      </c>
      <c r="H9583" s="7" t="str">
        <f>IF('Payments Export'!B9587="","",G9583-F9583)</f>
        <v/>
      </c>
      <c r="I9583" s="3" t="str">
        <f>IF(C9583&lt;&gt;"",_xlfn.XLOOKUP(IFERROR(VALUE(C9583),C9583),'Items database'!A:A,'Items database'!B:B),(_xlfn.XLOOKUP(LEFT(E9583,3),Services,Services,"")))</f>
        <v/>
      </c>
      <c r="J9583" s="3" t="str">
        <f t="shared" si="299"/>
        <v/>
      </c>
    </row>
    <row r="9584" spans="1:10" x14ac:dyDescent="0.35">
      <c r="A9584" s="7" t="str">
        <f>IF('Payments Export'!A9588="","",'Payments Export'!A9588)</f>
        <v/>
      </c>
      <c r="B9584" s="7" t="str">
        <f>IF('Payments Export'!A9588="","",'Payments Export'!B9588)</f>
        <v/>
      </c>
      <c r="C9584" s="7" t="str">
        <f>IF(IFERROR(VALUE('Payments Export'!H9588),'Payments Export'!H9588)&lt;&gt;0,IFERROR(VALUE('Payments Export'!H9588),'Payments Export'!H9588),"")</f>
        <v/>
      </c>
      <c r="D9584" s="7" t="str">
        <f>IF('Payments Export'!I9588="","",'Payments Export'!I9588)</f>
        <v/>
      </c>
      <c r="E9584" s="7" t="str">
        <f t="shared" si="298"/>
        <v/>
      </c>
      <c r="F9584" s="7" t="str">
        <f>IF('Payments Export'!A9588="","",'Payments Export'!N9588)</f>
        <v/>
      </c>
      <c r="G9584" s="7" t="str">
        <f>IF('Payments Export'!A9588="","",'Payments Export'!O9588)</f>
        <v/>
      </c>
      <c r="H9584" s="7" t="str">
        <f>IF('Payments Export'!B9588="","",G9584-F9584)</f>
        <v/>
      </c>
      <c r="I9584" s="3" t="str">
        <f>IF(C9584&lt;&gt;"",_xlfn.XLOOKUP(IFERROR(VALUE(C9584),C9584),'Items database'!A:A,'Items database'!B:B),(_xlfn.XLOOKUP(LEFT(E9584,3),Services,Services,"")))</f>
        <v/>
      </c>
      <c r="J9584" s="3" t="str">
        <f t="shared" si="299"/>
        <v/>
      </c>
    </row>
    <row r="9585" spans="1:10" x14ac:dyDescent="0.35">
      <c r="A9585" s="7" t="str">
        <f>IF('Payments Export'!A9589="","",'Payments Export'!A9589)</f>
        <v/>
      </c>
      <c r="B9585" s="7" t="str">
        <f>IF('Payments Export'!A9589="","",'Payments Export'!B9589)</f>
        <v/>
      </c>
      <c r="C9585" s="7" t="str">
        <f>IF(IFERROR(VALUE('Payments Export'!H9589),'Payments Export'!H9589)&lt;&gt;0,IFERROR(VALUE('Payments Export'!H9589),'Payments Export'!H9589),"")</f>
        <v/>
      </c>
      <c r="D9585" s="7" t="str">
        <f>IF('Payments Export'!I9589="","",'Payments Export'!I9589)</f>
        <v/>
      </c>
      <c r="E9585" s="7" t="str">
        <f t="shared" si="298"/>
        <v/>
      </c>
      <c r="F9585" s="7" t="str">
        <f>IF('Payments Export'!A9589="","",'Payments Export'!N9589)</f>
        <v/>
      </c>
      <c r="G9585" s="7" t="str">
        <f>IF('Payments Export'!A9589="","",'Payments Export'!O9589)</f>
        <v/>
      </c>
      <c r="H9585" s="7" t="str">
        <f>IF('Payments Export'!B9589="","",G9585-F9585)</f>
        <v/>
      </c>
      <c r="I9585" s="3" t="str">
        <f>IF(C9585&lt;&gt;"",_xlfn.XLOOKUP(IFERROR(VALUE(C9585),C9585),'Items database'!A:A,'Items database'!B:B),(_xlfn.XLOOKUP(LEFT(E9585,3),Services,Services,"")))</f>
        <v/>
      </c>
      <c r="J9585" s="3" t="str">
        <f t="shared" si="299"/>
        <v/>
      </c>
    </row>
    <row r="9586" spans="1:10" x14ac:dyDescent="0.35">
      <c r="A9586" s="7" t="str">
        <f>IF('Payments Export'!A9590="","",'Payments Export'!A9590)</f>
        <v/>
      </c>
      <c r="B9586" s="7" t="str">
        <f>IF('Payments Export'!A9590="","",'Payments Export'!B9590)</f>
        <v/>
      </c>
      <c r="C9586" s="7" t="str">
        <f>IF(IFERROR(VALUE('Payments Export'!H9590),'Payments Export'!H9590)&lt;&gt;0,IFERROR(VALUE('Payments Export'!H9590),'Payments Export'!H9590),"")</f>
        <v/>
      </c>
      <c r="D9586" s="7" t="str">
        <f>IF('Payments Export'!I9590="","",'Payments Export'!I9590)</f>
        <v/>
      </c>
      <c r="E9586" s="7" t="str">
        <f t="shared" si="298"/>
        <v/>
      </c>
      <c r="F9586" s="7" t="str">
        <f>IF('Payments Export'!A9590="","",'Payments Export'!N9590)</f>
        <v/>
      </c>
      <c r="G9586" s="7" t="str">
        <f>IF('Payments Export'!A9590="","",'Payments Export'!O9590)</f>
        <v/>
      </c>
      <c r="H9586" s="7" t="str">
        <f>IF('Payments Export'!B9590="","",G9586-F9586)</f>
        <v/>
      </c>
      <c r="I9586" s="3" t="str">
        <f>IF(C9586&lt;&gt;"",_xlfn.XLOOKUP(IFERROR(VALUE(C9586),C9586),'Items database'!A:A,'Items database'!B:B),(_xlfn.XLOOKUP(LEFT(E9586,3),Services,Services,"")))</f>
        <v/>
      </c>
      <c r="J9586" s="3" t="str">
        <f t="shared" si="299"/>
        <v/>
      </c>
    </row>
    <row r="9587" spans="1:10" x14ac:dyDescent="0.35">
      <c r="A9587" s="7" t="str">
        <f>IF('Payments Export'!A9591="","",'Payments Export'!A9591)</f>
        <v/>
      </c>
      <c r="B9587" s="7" t="str">
        <f>IF('Payments Export'!A9591="","",'Payments Export'!B9591)</f>
        <v/>
      </c>
      <c r="C9587" s="7" t="str">
        <f>IF(IFERROR(VALUE('Payments Export'!H9591),'Payments Export'!H9591)&lt;&gt;0,IFERROR(VALUE('Payments Export'!H9591),'Payments Export'!H9591),"")</f>
        <v/>
      </c>
      <c r="D9587" s="7" t="str">
        <f>IF('Payments Export'!I9591="","",'Payments Export'!I9591)</f>
        <v/>
      </c>
      <c r="E9587" s="7" t="str">
        <f t="shared" si="298"/>
        <v/>
      </c>
      <c r="F9587" s="7" t="str">
        <f>IF('Payments Export'!A9591="","",'Payments Export'!N9591)</f>
        <v/>
      </c>
      <c r="G9587" s="7" t="str">
        <f>IF('Payments Export'!A9591="","",'Payments Export'!O9591)</f>
        <v/>
      </c>
      <c r="H9587" s="7" t="str">
        <f>IF('Payments Export'!B9591="","",G9587-F9587)</f>
        <v/>
      </c>
      <c r="I9587" s="3" t="str">
        <f>IF(C9587&lt;&gt;"",_xlfn.XLOOKUP(IFERROR(VALUE(C9587),C9587),'Items database'!A:A,'Items database'!B:B),(_xlfn.XLOOKUP(LEFT(E9587,3),Services,Services,"")))</f>
        <v/>
      </c>
      <c r="J9587" s="3" t="str">
        <f t="shared" si="299"/>
        <v/>
      </c>
    </row>
    <row r="9588" spans="1:10" x14ac:dyDescent="0.35">
      <c r="A9588" s="7" t="str">
        <f>IF('Payments Export'!A9592="","",'Payments Export'!A9592)</f>
        <v/>
      </c>
      <c r="B9588" s="7" t="str">
        <f>IF('Payments Export'!A9592="","",'Payments Export'!B9592)</f>
        <v/>
      </c>
      <c r="C9588" s="7" t="str">
        <f>IF(IFERROR(VALUE('Payments Export'!H9592),'Payments Export'!H9592)&lt;&gt;0,IFERROR(VALUE('Payments Export'!H9592),'Payments Export'!H9592),"")</f>
        <v/>
      </c>
      <c r="D9588" s="7" t="str">
        <f>IF('Payments Export'!I9592="","",'Payments Export'!I9592)</f>
        <v/>
      </c>
      <c r="E9588" s="7" t="str">
        <f t="shared" si="298"/>
        <v/>
      </c>
      <c r="F9588" s="7" t="str">
        <f>IF('Payments Export'!A9592="","",'Payments Export'!N9592)</f>
        <v/>
      </c>
      <c r="G9588" s="7" t="str">
        <f>IF('Payments Export'!A9592="","",'Payments Export'!O9592)</f>
        <v/>
      </c>
      <c r="H9588" s="7" t="str">
        <f>IF('Payments Export'!B9592="","",G9588-F9588)</f>
        <v/>
      </c>
      <c r="I9588" s="3" t="str">
        <f>IF(C9588&lt;&gt;"",_xlfn.XLOOKUP(IFERROR(VALUE(C9588),C9588),'Items database'!A:A,'Items database'!B:B),(_xlfn.XLOOKUP(LEFT(E9588,3),Services,Services,"")))</f>
        <v/>
      </c>
      <c r="J9588" s="3" t="str">
        <f t="shared" si="299"/>
        <v/>
      </c>
    </row>
    <row r="9589" spans="1:10" x14ac:dyDescent="0.35">
      <c r="A9589" s="7" t="str">
        <f>IF('Payments Export'!A9593="","",'Payments Export'!A9593)</f>
        <v/>
      </c>
      <c r="B9589" s="7" t="str">
        <f>IF('Payments Export'!A9593="","",'Payments Export'!B9593)</f>
        <v/>
      </c>
      <c r="C9589" s="7" t="str">
        <f>IF(IFERROR(VALUE('Payments Export'!H9593),'Payments Export'!H9593)&lt;&gt;0,IFERROR(VALUE('Payments Export'!H9593),'Payments Export'!H9593),"")</f>
        <v/>
      </c>
      <c r="D9589" s="7" t="str">
        <f>IF('Payments Export'!I9593="","",'Payments Export'!I9593)</f>
        <v/>
      </c>
      <c r="E9589" s="7" t="str">
        <f t="shared" si="298"/>
        <v/>
      </c>
      <c r="F9589" s="7" t="str">
        <f>IF('Payments Export'!A9593="","",'Payments Export'!N9593)</f>
        <v/>
      </c>
      <c r="G9589" s="7" t="str">
        <f>IF('Payments Export'!A9593="","",'Payments Export'!O9593)</f>
        <v/>
      </c>
      <c r="H9589" s="7" t="str">
        <f>IF('Payments Export'!B9593="","",G9589-F9589)</f>
        <v/>
      </c>
      <c r="I9589" s="3" t="str">
        <f>IF(C9589&lt;&gt;"",_xlfn.XLOOKUP(IFERROR(VALUE(C9589),C9589),'Items database'!A:A,'Items database'!B:B),(_xlfn.XLOOKUP(LEFT(E9589,3),Services,Services,"")))</f>
        <v/>
      </c>
      <c r="J9589" s="3" t="str">
        <f t="shared" si="299"/>
        <v/>
      </c>
    </row>
    <row r="9590" spans="1:10" x14ac:dyDescent="0.35">
      <c r="A9590" s="7" t="str">
        <f>IF('Payments Export'!A9594="","",'Payments Export'!A9594)</f>
        <v/>
      </c>
      <c r="B9590" s="7" t="str">
        <f>IF('Payments Export'!A9594="","",'Payments Export'!B9594)</f>
        <v/>
      </c>
      <c r="C9590" s="7" t="str">
        <f>IF(IFERROR(VALUE('Payments Export'!H9594),'Payments Export'!H9594)&lt;&gt;0,IFERROR(VALUE('Payments Export'!H9594),'Payments Export'!H9594),"")</f>
        <v/>
      </c>
      <c r="D9590" s="7" t="str">
        <f>IF('Payments Export'!I9594="","",'Payments Export'!I9594)</f>
        <v/>
      </c>
      <c r="E9590" s="7" t="str">
        <f t="shared" si="298"/>
        <v/>
      </c>
      <c r="F9590" s="7" t="str">
        <f>IF('Payments Export'!A9594="","",'Payments Export'!N9594)</f>
        <v/>
      </c>
      <c r="G9590" s="7" t="str">
        <f>IF('Payments Export'!A9594="","",'Payments Export'!O9594)</f>
        <v/>
      </c>
      <c r="H9590" s="7" t="str">
        <f>IF('Payments Export'!B9594="","",G9590-F9590)</f>
        <v/>
      </c>
      <c r="I9590" s="3" t="str">
        <f>IF(C9590&lt;&gt;"",_xlfn.XLOOKUP(IFERROR(VALUE(C9590),C9590),'Items database'!A:A,'Items database'!B:B),(_xlfn.XLOOKUP(LEFT(E9590,3),Services,Services,"")))</f>
        <v/>
      </c>
      <c r="J9590" s="3" t="str">
        <f t="shared" si="299"/>
        <v/>
      </c>
    </row>
    <row r="9591" spans="1:10" x14ac:dyDescent="0.35">
      <c r="A9591" s="7" t="str">
        <f>IF('Payments Export'!A9595="","",'Payments Export'!A9595)</f>
        <v/>
      </c>
      <c r="B9591" s="7" t="str">
        <f>IF('Payments Export'!A9595="","",'Payments Export'!B9595)</f>
        <v/>
      </c>
      <c r="C9591" s="7" t="str">
        <f>IF(IFERROR(VALUE('Payments Export'!H9595),'Payments Export'!H9595)&lt;&gt;0,IFERROR(VALUE('Payments Export'!H9595),'Payments Export'!H9595),"")</f>
        <v/>
      </c>
      <c r="D9591" s="7" t="str">
        <f>IF('Payments Export'!I9595="","",'Payments Export'!I9595)</f>
        <v/>
      </c>
      <c r="E9591" s="7" t="str">
        <f t="shared" si="298"/>
        <v/>
      </c>
      <c r="F9591" s="7" t="str">
        <f>IF('Payments Export'!A9595="","",'Payments Export'!N9595)</f>
        <v/>
      </c>
      <c r="G9591" s="7" t="str">
        <f>IF('Payments Export'!A9595="","",'Payments Export'!O9595)</f>
        <v/>
      </c>
      <c r="H9591" s="7" t="str">
        <f>IF('Payments Export'!B9595="","",G9591-F9591)</f>
        <v/>
      </c>
      <c r="I9591" s="3" t="str">
        <f>IF(C9591&lt;&gt;"",_xlfn.XLOOKUP(IFERROR(VALUE(C9591),C9591),'Items database'!A:A,'Items database'!B:B),(_xlfn.XLOOKUP(LEFT(E9591,3),Services,Services,"")))</f>
        <v/>
      </c>
      <c r="J9591" s="3" t="str">
        <f t="shared" si="299"/>
        <v/>
      </c>
    </row>
    <row r="9592" spans="1:10" x14ac:dyDescent="0.35">
      <c r="A9592" s="7" t="str">
        <f>IF('Payments Export'!A9596="","",'Payments Export'!A9596)</f>
        <v/>
      </c>
      <c r="B9592" s="7" t="str">
        <f>IF('Payments Export'!A9596="","",'Payments Export'!B9596)</f>
        <v/>
      </c>
      <c r="C9592" s="7" t="str">
        <f>IF(IFERROR(VALUE('Payments Export'!H9596),'Payments Export'!H9596)&lt;&gt;0,IFERROR(VALUE('Payments Export'!H9596),'Payments Export'!H9596),"")</f>
        <v/>
      </c>
      <c r="D9592" s="7" t="str">
        <f>IF('Payments Export'!I9596="","",'Payments Export'!I9596)</f>
        <v/>
      </c>
      <c r="E9592" s="7" t="str">
        <f t="shared" si="298"/>
        <v/>
      </c>
      <c r="F9592" s="7" t="str">
        <f>IF('Payments Export'!A9596="","",'Payments Export'!N9596)</f>
        <v/>
      </c>
      <c r="G9592" s="7" t="str">
        <f>IF('Payments Export'!A9596="","",'Payments Export'!O9596)</f>
        <v/>
      </c>
      <c r="H9592" s="7" t="str">
        <f>IF('Payments Export'!B9596="","",G9592-F9592)</f>
        <v/>
      </c>
      <c r="I9592" s="3" t="str">
        <f>IF(C9592&lt;&gt;"",_xlfn.XLOOKUP(IFERROR(VALUE(C9592),C9592),'Items database'!A:A,'Items database'!B:B),(_xlfn.XLOOKUP(LEFT(E9592,3),Services,Services,"")))</f>
        <v/>
      </c>
      <c r="J9592" s="3" t="str">
        <f t="shared" si="299"/>
        <v/>
      </c>
    </row>
    <row r="9593" spans="1:10" x14ac:dyDescent="0.35">
      <c r="A9593" s="7" t="str">
        <f>IF('Payments Export'!A9597="","",'Payments Export'!A9597)</f>
        <v/>
      </c>
      <c r="B9593" s="7" t="str">
        <f>IF('Payments Export'!A9597="","",'Payments Export'!B9597)</f>
        <v/>
      </c>
      <c r="C9593" s="7" t="str">
        <f>IF(IFERROR(VALUE('Payments Export'!H9597),'Payments Export'!H9597)&lt;&gt;0,IFERROR(VALUE('Payments Export'!H9597),'Payments Export'!H9597),"")</f>
        <v/>
      </c>
      <c r="D9593" s="7" t="str">
        <f>IF('Payments Export'!I9597="","",'Payments Export'!I9597)</f>
        <v/>
      </c>
      <c r="E9593" s="7" t="str">
        <f t="shared" si="298"/>
        <v/>
      </c>
      <c r="F9593" s="7" t="str">
        <f>IF('Payments Export'!A9597="","",'Payments Export'!N9597)</f>
        <v/>
      </c>
      <c r="G9593" s="7" t="str">
        <f>IF('Payments Export'!A9597="","",'Payments Export'!O9597)</f>
        <v/>
      </c>
      <c r="H9593" s="7" t="str">
        <f>IF('Payments Export'!B9597="","",G9593-F9593)</f>
        <v/>
      </c>
      <c r="I9593" s="3" t="str">
        <f>IF(C9593&lt;&gt;"",_xlfn.XLOOKUP(IFERROR(VALUE(C9593),C9593),'Items database'!A:A,'Items database'!B:B),(_xlfn.XLOOKUP(LEFT(E9593,3),Services,Services,"")))</f>
        <v/>
      </c>
      <c r="J9593" s="3" t="str">
        <f t="shared" si="299"/>
        <v/>
      </c>
    </row>
    <row r="9594" spans="1:10" x14ac:dyDescent="0.35">
      <c r="A9594" s="7" t="str">
        <f>IF('Payments Export'!A9598="","",'Payments Export'!A9598)</f>
        <v/>
      </c>
      <c r="B9594" s="7" t="str">
        <f>IF('Payments Export'!A9598="","",'Payments Export'!B9598)</f>
        <v/>
      </c>
      <c r="C9594" s="7" t="str">
        <f>IF(IFERROR(VALUE('Payments Export'!H9598),'Payments Export'!H9598)&lt;&gt;0,IFERROR(VALUE('Payments Export'!H9598),'Payments Export'!H9598),"")</f>
        <v/>
      </c>
      <c r="D9594" s="7" t="str">
        <f>IF('Payments Export'!I9598="","",'Payments Export'!I9598)</f>
        <v/>
      </c>
      <c r="E9594" s="7" t="str">
        <f t="shared" si="298"/>
        <v/>
      </c>
      <c r="F9594" s="7" t="str">
        <f>IF('Payments Export'!A9598="","",'Payments Export'!N9598)</f>
        <v/>
      </c>
      <c r="G9594" s="7" t="str">
        <f>IF('Payments Export'!A9598="","",'Payments Export'!O9598)</f>
        <v/>
      </c>
      <c r="H9594" s="7" t="str">
        <f>IF('Payments Export'!B9598="","",G9594-F9594)</f>
        <v/>
      </c>
      <c r="I9594" s="3" t="str">
        <f>IF(C9594&lt;&gt;"",_xlfn.XLOOKUP(IFERROR(VALUE(C9594),C9594),'Items database'!A:A,'Items database'!B:B),(_xlfn.XLOOKUP(LEFT(E9594,3),Services,Services,"")))</f>
        <v/>
      </c>
      <c r="J9594" s="3" t="str">
        <f t="shared" si="299"/>
        <v/>
      </c>
    </row>
    <row r="9595" spans="1:10" x14ac:dyDescent="0.35">
      <c r="A9595" s="7" t="str">
        <f>IF('Payments Export'!A9599="","",'Payments Export'!A9599)</f>
        <v/>
      </c>
      <c r="B9595" s="7" t="str">
        <f>IF('Payments Export'!A9599="","",'Payments Export'!B9599)</f>
        <v/>
      </c>
      <c r="C9595" s="7" t="str">
        <f>IF(IFERROR(VALUE('Payments Export'!H9599),'Payments Export'!H9599)&lt;&gt;0,IFERROR(VALUE('Payments Export'!H9599),'Payments Export'!H9599),"")</f>
        <v/>
      </c>
      <c r="D9595" s="7" t="str">
        <f>IF('Payments Export'!I9599="","",'Payments Export'!I9599)</f>
        <v/>
      </c>
      <c r="E9595" s="7" t="str">
        <f t="shared" si="298"/>
        <v/>
      </c>
      <c r="F9595" s="7" t="str">
        <f>IF('Payments Export'!A9599="","",'Payments Export'!N9599)</f>
        <v/>
      </c>
      <c r="G9595" s="7" t="str">
        <f>IF('Payments Export'!A9599="","",'Payments Export'!O9599)</f>
        <v/>
      </c>
      <c r="H9595" s="7" t="str">
        <f>IF('Payments Export'!B9599="","",G9595-F9595)</f>
        <v/>
      </c>
      <c r="I9595" s="3" t="str">
        <f>IF(C9595&lt;&gt;"",_xlfn.XLOOKUP(IFERROR(VALUE(C9595),C9595),'Items database'!A:A,'Items database'!B:B),(_xlfn.XLOOKUP(LEFT(E9595,3),Services,Services,"")))</f>
        <v/>
      </c>
      <c r="J9595" s="3" t="str">
        <f t="shared" si="299"/>
        <v/>
      </c>
    </row>
    <row r="9596" spans="1:10" x14ac:dyDescent="0.35">
      <c r="A9596" s="7" t="str">
        <f>IF('Payments Export'!A9600="","",'Payments Export'!A9600)</f>
        <v/>
      </c>
      <c r="B9596" s="7" t="str">
        <f>IF('Payments Export'!A9600="","",'Payments Export'!B9600)</f>
        <v/>
      </c>
      <c r="C9596" s="7" t="str">
        <f>IF(IFERROR(VALUE('Payments Export'!H9600),'Payments Export'!H9600)&lt;&gt;0,IFERROR(VALUE('Payments Export'!H9600),'Payments Export'!H9600),"")</f>
        <v/>
      </c>
      <c r="D9596" s="7" t="str">
        <f>IF('Payments Export'!I9600="","",'Payments Export'!I9600)</f>
        <v/>
      </c>
      <c r="E9596" s="7" t="str">
        <f t="shared" si="298"/>
        <v/>
      </c>
      <c r="F9596" s="7" t="str">
        <f>IF('Payments Export'!A9600="","",'Payments Export'!N9600)</f>
        <v/>
      </c>
      <c r="G9596" s="7" t="str">
        <f>IF('Payments Export'!A9600="","",'Payments Export'!O9600)</f>
        <v/>
      </c>
      <c r="H9596" s="7" t="str">
        <f>IF('Payments Export'!B9600="","",G9596-F9596)</f>
        <v/>
      </c>
      <c r="I9596" s="3" t="str">
        <f>IF(C9596&lt;&gt;"",_xlfn.XLOOKUP(IFERROR(VALUE(C9596),C9596),'Items database'!A:A,'Items database'!B:B),(_xlfn.XLOOKUP(LEFT(E9596,3),Services,Services,"")))</f>
        <v/>
      </c>
      <c r="J9596" s="3" t="str">
        <f t="shared" si="299"/>
        <v/>
      </c>
    </row>
    <row r="9597" spans="1:10" x14ac:dyDescent="0.35">
      <c r="A9597" s="7" t="str">
        <f>IF('Payments Export'!A9601="","",'Payments Export'!A9601)</f>
        <v/>
      </c>
      <c r="B9597" s="7" t="str">
        <f>IF('Payments Export'!A9601="","",'Payments Export'!B9601)</f>
        <v/>
      </c>
      <c r="C9597" s="7" t="str">
        <f>IF(IFERROR(VALUE('Payments Export'!H9601),'Payments Export'!H9601)&lt;&gt;0,IFERROR(VALUE('Payments Export'!H9601),'Payments Export'!H9601),"")</f>
        <v/>
      </c>
      <c r="D9597" s="7" t="str">
        <f>IF('Payments Export'!I9601="","",'Payments Export'!I9601)</f>
        <v/>
      </c>
      <c r="E9597" s="7" t="str">
        <f t="shared" si="298"/>
        <v/>
      </c>
      <c r="F9597" s="7" t="str">
        <f>IF('Payments Export'!A9601="","",'Payments Export'!N9601)</f>
        <v/>
      </c>
      <c r="G9597" s="7" t="str">
        <f>IF('Payments Export'!A9601="","",'Payments Export'!O9601)</f>
        <v/>
      </c>
      <c r="H9597" s="7" t="str">
        <f>IF('Payments Export'!B9601="","",G9597-F9597)</f>
        <v/>
      </c>
      <c r="I9597" s="3" t="str">
        <f>IF(C9597&lt;&gt;"",_xlfn.XLOOKUP(IFERROR(VALUE(C9597),C9597),'Items database'!A:A,'Items database'!B:B),(_xlfn.XLOOKUP(LEFT(E9597,3),Services,Services,"")))</f>
        <v/>
      </c>
      <c r="J9597" s="3" t="str">
        <f t="shared" si="299"/>
        <v/>
      </c>
    </row>
    <row r="9598" spans="1:10" x14ac:dyDescent="0.35">
      <c r="A9598" s="7" t="str">
        <f>IF('Payments Export'!A9602="","",'Payments Export'!A9602)</f>
        <v/>
      </c>
      <c r="B9598" s="7" t="str">
        <f>IF('Payments Export'!A9602="","",'Payments Export'!B9602)</f>
        <v/>
      </c>
      <c r="C9598" s="7" t="str">
        <f>IF(IFERROR(VALUE('Payments Export'!H9602),'Payments Export'!H9602)&lt;&gt;0,IFERROR(VALUE('Payments Export'!H9602),'Payments Export'!H9602),"")</f>
        <v/>
      </c>
      <c r="D9598" s="7" t="str">
        <f>IF('Payments Export'!I9602="","",'Payments Export'!I9602)</f>
        <v/>
      </c>
      <c r="E9598" s="7" t="str">
        <f t="shared" si="298"/>
        <v/>
      </c>
      <c r="F9598" s="7" t="str">
        <f>IF('Payments Export'!A9602="","",'Payments Export'!N9602)</f>
        <v/>
      </c>
      <c r="G9598" s="7" t="str">
        <f>IF('Payments Export'!A9602="","",'Payments Export'!O9602)</f>
        <v/>
      </c>
      <c r="H9598" s="7" t="str">
        <f>IF('Payments Export'!B9602="","",G9598-F9598)</f>
        <v/>
      </c>
      <c r="I9598" s="3" t="str">
        <f>IF(C9598&lt;&gt;"",_xlfn.XLOOKUP(IFERROR(VALUE(C9598),C9598),'Items database'!A:A,'Items database'!B:B),(_xlfn.XLOOKUP(LEFT(E9598,3),Services,Services,"")))</f>
        <v/>
      </c>
      <c r="J9598" s="3" t="str">
        <f t="shared" si="299"/>
        <v/>
      </c>
    </row>
    <row r="9599" spans="1:10" x14ac:dyDescent="0.35">
      <c r="A9599" s="7" t="str">
        <f>IF('Payments Export'!A9603="","",'Payments Export'!A9603)</f>
        <v/>
      </c>
      <c r="B9599" s="7" t="str">
        <f>IF('Payments Export'!A9603="","",'Payments Export'!B9603)</f>
        <v/>
      </c>
      <c r="C9599" s="7" t="str">
        <f>IF(IFERROR(VALUE('Payments Export'!H9603),'Payments Export'!H9603)&lt;&gt;0,IFERROR(VALUE('Payments Export'!H9603),'Payments Export'!H9603),"")</f>
        <v/>
      </c>
      <c r="D9599" s="7" t="str">
        <f>IF('Payments Export'!I9603="","",'Payments Export'!I9603)</f>
        <v/>
      </c>
      <c r="E9599" s="7" t="str">
        <f t="shared" si="298"/>
        <v/>
      </c>
      <c r="F9599" s="7" t="str">
        <f>IF('Payments Export'!A9603="","",'Payments Export'!N9603)</f>
        <v/>
      </c>
      <c r="G9599" s="7" t="str">
        <f>IF('Payments Export'!A9603="","",'Payments Export'!O9603)</f>
        <v/>
      </c>
      <c r="H9599" s="7" t="str">
        <f>IF('Payments Export'!B9603="","",G9599-F9599)</f>
        <v/>
      </c>
      <c r="I9599" s="3" t="str">
        <f>IF(C9599&lt;&gt;"",_xlfn.XLOOKUP(IFERROR(VALUE(C9599),C9599),'Items database'!A:A,'Items database'!B:B),(_xlfn.XLOOKUP(LEFT(E9599,3),Services,Services,"")))</f>
        <v/>
      </c>
      <c r="J9599" s="3" t="str">
        <f t="shared" si="299"/>
        <v/>
      </c>
    </row>
    <row r="9600" spans="1:10" x14ac:dyDescent="0.35">
      <c r="A9600" s="7" t="str">
        <f>IF('Payments Export'!A9604="","",'Payments Export'!A9604)</f>
        <v/>
      </c>
      <c r="B9600" s="7" t="str">
        <f>IF('Payments Export'!A9604="","",'Payments Export'!B9604)</f>
        <v/>
      </c>
      <c r="C9600" s="7" t="str">
        <f>IF(IFERROR(VALUE('Payments Export'!H9604),'Payments Export'!H9604)&lt;&gt;0,IFERROR(VALUE('Payments Export'!H9604),'Payments Export'!H9604),"")</f>
        <v/>
      </c>
      <c r="D9600" s="7" t="str">
        <f>IF('Payments Export'!I9604="","",'Payments Export'!I9604)</f>
        <v/>
      </c>
      <c r="E9600" s="7" t="str">
        <f t="shared" si="298"/>
        <v/>
      </c>
      <c r="F9600" s="7" t="str">
        <f>IF('Payments Export'!A9604="","",'Payments Export'!N9604)</f>
        <v/>
      </c>
      <c r="G9600" s="7" t="str">
        <f>IF('Payments Export'!A9604="","",'Payments Export'!O9604)</f>
        <v/>
      </c>
      <c r="H9600" s="7" t="str">
        <f>IF('Payments Export'!B9604="","",G9600-F9600)</f>
        <v/>
      </c>
      <c r="I9600" s="3" t="str">
        <f>IF(C9600&lt;&gt;"",_xlfn.XLOOKUP(IFERROR(VALUE(C9600),C9600),'Items database'!A:A,'Items database'!B:B),(_xlfn.XLOOKUP(LEFT(E9600,3),Services,Services,"")))</f>
        <v/>
      </c>
      <c r="J9600" s="3" t="str">
        <f t="shared" si="299"/>
        <v/>
      </c>
    </row>
    <row r="9601" spans="1:10" x14ac:dyDescent="0.35">
      <c r="A9601" s="7" t="str">
        <f>IF('Payments Export'!A9605="","",'Payments Export'!A9605)</f>
        <v/>
      </c>
      <c r="B9601" s="7" t="str">
        <f>IF('Payments Export'!A9605="","",'Payments Export'!B9605)</f>
        <v/>
      </c>
      <c r="C9601" s="7" t="str">
        <f>IF(IFERROR(VALUE('Payments Export'!H9605),'Payments Export'!H9605)&lt;&gt;0,IFERROR(VALUE('Payments Export'!H9605),'Payments Export'!H9605),"")</f>
        <v/>
      </c>
      <c r="D9601" s="7" t="str">
        <f>IF('Payments Export'!I9605="","",'Payments Export'!I9605)</f>
        <v/>
      </c>
      <c r="E9601" s="7" t="str">
        <f t="shared" ref="E9601:E9664" si="300">LEFT(D9601,66)</f>
        <v/>
      </c>
      <c r="F9601" s="7" t="str">
        <f>IF('Payments Export'!A9605="","",'Payments Export'!N9605)</f>
        <v/>
      </c>
      <c r="G9601" s="7" t="str">
        <f>IF('Payments Export'!A9605="","",'Payments Export'!O9605)</f>
        <v/>
      </c>
      <c r="H9601" s="7" t="str">
        <f>IF('Payments Export'!B9605="","",G9601-F9601)</f>
        <v/>
      </c>
      <c r="I9601" s="3" t="str">
        <f>IF(C9601&lt;&gt;"",_xlfn.XLOOKUP(IFERROR(VALUE(C9601),C9601),'Items database'!A:A,'Items database'!B:B),(_xlfn.XLOOKUP(LEFT(E9601,3),Services,Services,"")))</f>
        <v/>
      </c>
      <c r="J9601" s="3" t="str">
        <f t="shared" ref="J9601:J9664" si="301">IF(ISNUMBER(F9601)=TRUE,IF(F9601=0,"","GST"),"")</f>
        <v/>
      </c>
    </row>
    <row r="9602" spans="1:10" x14ac:dyDescent="0.35">
      <c r="A9602" s="7" t="str">
        <f>IF('Payments Export'!A9606="","",'Payments Export'!A9606)</f>
        <v/>
      </c>
      <c r="B9602" s="7" t="str">
        <f>IF('Payments Export'!A9606="","",'Payments Export'!B9606)</f>
        <v/>
      </c>
      <c r="C9602" s="7" t="str">
        <f>IF(IFERROR(VALUE('Payments Export'!H9606),'Payments Export'!H9606)&lt;&gt;0,IFERROR(VALUE('Payments Export'!H9606),'Payments Export'!H9606),"")</f>
        <v/>
      </c>
      <c r="D9602" s="7" t="str">
        <f>IF('Payments Export'!I9606="","",'Payments Export'!I9606)</f>
        <v/>
      </c>
      <c r="E9602" s="7" t="str">
        <f t="shared" si="300"/>
        <v/>
      </c>
      <c r="F9602" s="7" t="str">
        <f>IF('Payments Export'!A9606="","",'Payments Export'!N9606)</f>
        <v/>
      </c>
      <c r="G9602" s="7" t="str">
        <f>IF('Payments Export'!A9606="","",'Payments Export'!O9606)</f>
        <v/>
      </c>
      <c r="H9602" s="7" t="str">
        <f>IF('Payments Export'!B9606="","",G9602-F9602)</f>
        <v/>
      </c>
      <c r="I9602" s="3" t="str">
        <f>IF(C9602&lt;&gt;"",_xlfn.XLOOKUP(IFERROR(VALUE(C9602),C9602),'Items database'!A:A,'Items database'!B:B),(_xlfn.XLOOKUP(LEFT(E9602,3),Services,Services,"")))</f>
        <v/>
      </c>
      <c r="J9602" s="3" t="str">
        <f t="shared" si="301"/>
        <v/>
      </c>
    </row>
    <row r="9603" spans="1:10" x14ac:dyDescent="0.35">
      <c r="A9603" s="7" t="str">
        <f>IF('Payments Export'!A9607="","",'Payments Export'!A9607)</f>
        <v/>
      </c>
      <c r="B9603" s="7" t="str">
        <f>IF('Payments Export'!A9607="","",'Payments Export'!B9607)</f>
        <v/>
      </c>
      <c r="C9603" s="7" t="str">
        <f>IF(IFERROR(VALUE('Payments Export'!H9607),'Payments Export'!H9607)&lt;&gt;0,IFERROR(VALUE('Payments Export'!H9607),'Payments Export'!H9607),"")</f>
        <v/>
      </c>
      <c r="D9603" s="7" t="str">
        <f>IF('Payments Export'!I9607="","",'Payments Export'!I9607)</f>
        <v/>
      </c>
      <c r="E9603" s="7" t="str">
        <f t="shared" si="300"/>
        <v/>
      </c>
      <c r="F9603" s="7" t="str">
        <f>IF('Payments Export'!A9607="","",'Payments Export'!N9607)</f>
        <v/>
      </c>
      <c r="G9603" s="7" t="str">
        <f>IF('Payments Export'!A9607="","",'Payments Export'!O9607)</f>
        <v/>
      </c>
      <c r="H9603" s="7" t="str">
        <f>IF('Payments Export'!B9607="","",G9603-F9603)</f>
        <v/>
      </c>
      <c r="I9603" s="3" t="str">
        <f>IF(C9603&lt;&gt;"",_xlfn.XLOOKUP(IFERROR(VALUE(C9603),C9603),'Items database'!A:A,'Items database'!B:B),(_xlfn.XLOOKUP(LEFT(E9603,3),Services,Services,"")))</f>
        <v/>
      </c>
      <c r="J9603" s="3" t="str">
        <f t="shared" si="301"/>
        <v/>
      </c>
    </row>
    <row r="9604" spans="1:10" x14ac:dyDescent="0.35">
      <c r="A9604" s="7" t="str">
        <f>IF('Payments Export'!A9608="","",'Payments Export'!A9608)</f>
        <v/>
      </c>
      <c r="B9604" s="7" t="str">
        <f>IF('Payments Export'!A9608="","",'Payments Export'!B9608)</f>
        <v/>
      </c>
      <c r="C9604" s="7" t="str">
        <f>IF(IFERROR(VALUE('Payments Export'!H9608),'Payments Export'!H9608)&lt;&gt;0,IFERROR(VALUE('Payments Export'!H9608),'Payments Export'!H9608),"")</f>
        <v/>
      </c>
      <c r="D9604" s="7" t="str">
        <f>IF('Payments Export'!I9608="","",'Payments Export'!I9608)</f>
        <v/>
      </c>
      <c r="E9604" s="7" t="str">
        <f t="shared" si="300"/>
        <v/>
      </c>
      <c r="F9604" s="7" t="str">
        <f>IF('Payments Export'!A9608="","",'Payments Export'!N9608)</f>
        <v/>
      </c>
      <c r="G9604" s="7" t="str">
        <f>IF('Payments Export'!A9608="","",'Payments Export'!O9608)</f>
        <v/>
      </c>
      <c r="H9604" s="7" t="str">
        <f>IF('Payments Export'!B9608="","",G9604-F9604)</f>
        <v/>
      </c>
      <c r="I9604" s="3" t="str">
        <f>IF(C9604&lt;&gt;"",_xlfn.XLOOKUP(IFERROR(VALUE(C9604),C9604),'Items database'!A:A,'Items database'!B:B),(_xlfn.XLOOKUP(LEFT(E9604,3),Services,Services,"")))</f>
        <v/>
      </c>
      <c r="J9604" s="3" t="str">
        <f t="shared" si="301"/>
        <v/>
      </c>
    </row>
    <row r="9605" spans="1:10" x14ac:dyDescent="0.35">
      <c r="A9605" s="7" t="str">
        <f>IF('Payments Export'!A9609="","",'Payments Export'!A9609)</f>
        <v/>
      </c>
      <c r="B9605" s="7" t="str">
        <f>IF('Payments Export'!A9609="","",'Payments Export'!B9609)</f>
        <v/>
      </c>
      <c r="C9605" s="7" t="str">
        <f>IF(IFERROR(VALUE('Payments Export'!H9609),'Payments Export'!H9609)&lt;&gt;0,IFERROR(VALUE('Payments Export'!H9609),'Payments Export'!H9609),"")</f>
        <v/>
      </c>
      <c r="D9605" s="7" t="str">
        <f>IF('Payments Export'!I9609="","",'Payments Export'!I9609)</f>
        <v/>
      </c>
      <c r="E9605" s="7" t="str">
        <f t="shared" si="300"/>
        <v/>
      </c>
      <c r="F9605" s="7" t="str">
        <f>IF('Payments Export'!A9609="","",'Payments Export'!N9609)</f>
        <v/>
      </c>
      <c r="G9605" s="7" t="str">
        <f>IF('Payments Export'!A9609="","",'Payments Export'!O9609)</f>
        <v/>
      </c>
      <c r="H9605" s="7" t="str">
        <f>IF('Payments Export'!B9609="","",G9605-F9605)</f>
        <v/>
      </c>
      <c r="I9605" s="3" t="str">
        <f>IF(C9605&lt;&gt;"",_xlfn.XLOOKUP(IFERROR(VALUE(C9605),C9605),'Items database'!A:A,'Items database'!B:B),(_xlfn.XLOOKUP(LEFT(E9605,3),Services,Services,"")))</f>
        <v/>
      </c>
      <c r="J9605" s="3" t="str">
        <f t="shared" si="301"/>
        <v/>
      </c>
    </row>
    <row r="9606" spans="1:10" x14ac:dyDescent="0.35">
      <c r="A9606" s="7" t="str">
        <f>IF('Payments Export'!A9610="","",'Payments Export'!A9610)</f>
        <v/>
      </c>
      <c r="B9606" s="7" t="str">
        <f>IF('Payments Export'!A9610="","",'Payments Export'!B9610)</f>
        <v/>
      </c>
      <c r="C9606" s="7" t="str">
        <f>IF(IFERROR(VALUE('Payments Export'!H9610),'Payments Export'!H9610)&lt;&gt;0,IFERROR(VALUE('Payments Export'!H9610),'Payments Export'!H9610),"")</f>
        <v/>
      </c>
      <c r="D9606" s="7" t="str">
        <f>IF('Payments Export'!I9610="","",'Payments Export'!I9610)</f>
        <v/>
      </c>
      <c r="E9606" s="7" t="str">
        <f t="shared" si="300"/>
        <v/>
      </c>
      <c r="F9606" s="7" t="str">
        <f>IF('Payments Export'!A9610="","",'Payments Export'!N9610)</f>
        <v/>
      </c>
      <c r="G9606" s="7" t="str">
        <f>IF('Payments Export'!A9610="","",'Payments Export'!O9610)</f>
        <v/>
      </c>
      <c r="H9606" s="7" t="str">
        <f>IF('Payments Export'!B9610="","",G9606-F9606)</f>
        <v/>
      </c>
      <c r="I9606" s="3" t="str">
        <f>IF(C9606&lt;&gt;"",_xlfn.XLOOKUP(IFERROR(VALUE(C9606),C9606),'Items database'!A:A,'Items database'!B:B),(_xlfn.XLOOKUP(LEFT(E9606,3),Services,Services,"")))</f>
        <v/>
      </c>
      <c r="J9606" s="3" t="str">
        <f t="shared" si="301"/>
        <v/>
      </c>
    </row>
    <row r="9607" spans="1:10" x14ac:dyDescent="0.35">
      <c r="A9607" s="7" t="str">
        <f>IF('Payments Export'!A9611="","",'Payments Export'!A9611)</f>
        <v/>
      </c>
      <c r="B9607" s="7" t="str">
        <f>IF('Payments Export'!A9611="","",'Payments Export'!B9611)</f>
        <v/>
      </c>
      <c r="C9607" s="7" t="str">
        <f>IF(IFERROR(VALUE('Payments Export'!H9611),'Payments Export'!H9611)&lt;&gt;0,IFERROR(VALUE('Payments Export'!H9611),'Payments Export'!H9611),"")</f>
        <v/>
      </c>
      <c r="D9607" s="7" t="str">
        <f>IF('Payments Export'!I9611="","",'Payments Export'!I9611)</f>
        <v/>
      </c>
      <c r="E9607" s="7" t="str">
        <f t="shared" si="300"/>
        <v/>
      </c>
      <c r="F9607" s="7" t="str">
        <f>IF('Payments Export'!A9611="","",'Payments Export'!N9611)</f>
        <v/>
      </c>
      <c r="G9607" s="7" t="str">
        <f>IF('Payments Export'!A9611="","",'Payments Export'!O9611)</f>
        <v/>
      </c>
      <c r="H9607" s="7" t="str">
        <f>IF('Payments Export'!B9611="","",G9607-F9607)</f>
        <v/>
      </c>
      <c r="I9607" s="3" t="str">
        <f>IF(C9607&lt;&gt;"",_xlfn.XLOOKUP(IFERROR(VALUE(C9607),C9607),'Items database'!A:A,'Items database'!B:B),(_xlfn.XLOOKUP(LEFT(E9607,3),Services,Services,"")))</f>
        <v/>
      </c>
      <c r="J9607" s="3" t="str">
        <f t="shared" si="301"/>
        <v/>
      </c>
    </row>
    <row r="9608" spans="1:10" x14ac:dyDescent="0.35">
      <c r="A9608" s="7" t="str">
        <f>IF('Payments Export'!A9612="","",'Payments Export'!A9612)</f>
        <v/>
      </c>
      <c r="B9608" s="7" t="str">
        <f>IF('Payments Export'!A9612="","",'Payments Export'!B9612)</f>
        <v/>
      </c>
      <c r="C9608" s="7" t="str">
        <f>IF(IFERROR(VALUE('Payments Export'!H9612),'Payments Export'!H9612)&lt;&gt;0,IFERROR(VALUE('Payments Export'!H9612),'Payments Export'!H9612),"")</f>
        <v/>
      </c>
      <c r="D9608" s="7" t="str">
        <f>IF('Payments Export'!I9612="","",'Payments Export'!I9612)</f>
        <v/>
      </c>
      <c r="E9608" s="7" t="str">
        <f t="shared" si="300"/>
        <v/>
      </c>
      <c r="F9608" s="7" t="str">
        <f>IF('Payments Export'!A9612="","",'Payments Export'!N9612)</f>
        <v/>
      </c>
      <c r="G9608" s="7" t="str">
        <f>IF('Payments Export'!A9612="","",'Payments Export'!O9612)</f>
        <v/>
      </c>
      <c r="H9608" s="7" t="str">
        <f>IF('Payments Export'!B9612="","",G9608-F9608)</f>
        <v/>
      </c>
      <c r="I9608" s="3" t="str">
        <f>IF(C9608&lt;&gt;"",_xlfn.XLOOKUP(IFERROR(VALUE(C9608),C9608),'Items database'!A:A,'Items database'!B:B),(_xlfn.XLOOKUP(LEFT(E9608,3),Services,Services,"")))</f>
        <v/>
      </c>
      <c r="J9608" s="3" t="str">
        <f t="shared" si="301"/>
        <v/>
      </c>
    </row>
    <row r="9609" spans="1:10" x14ac:dyDescent="0.35">
      <c r="A9609" s="7" t="str">
        <f>IF('Payments Export'!A9613="","",'Payments Export'!A9613)</f>
        <v/>
      </c>
      <c r="B9609" s="7" t="str">
        <f>IF('Payments Export'!A9613="","",'Payments Export'!B9613)</f>
        <v/>
      </c>
      <c r="C9609" s="7" t="str">
        <f>IF(IFERROR(VALUE('Payments Export'!H9613),'Payments Export'!H9613)&lt;&gt;0,IFERROR(VALUE('Payments Export'!H9613),'Payments Export'!H9613),"")</f>
        <v/>
      </c>
      <c r="D9609" s="7" t="str">
        <f>IF('Payments Export'!I9613="","",'Payments Export'!I9613)</f>
        <v/>
      </c>
      <c r="E9609" s="7" t="str">
        <f t="shared" si="300"/>
        <v/>
      </c>
      <c r="F9609" s="7" t="str">
        <f>IF('Payments Export'!A9613="","",'Payments Export'!N9613)</f>
        <v/>
      </c>
      <c r="G9609" s="7" t="str">
        <f>IF('Payments Export'!A9613="","",'Payments Export'!O9613)</f>
        <v/>
      </c>
      <c r="H9609" s="7" t="str">
        <f>IF('Payments Export'!B9613="","",G9609-F9609)</f>
        <v/>
      </c>
      <c r="I9609" s="3" t="str">
        <f>IF(C9609&lt;&gt;"",_xlfn.XLOOKUP(IFERROR(VALUE(C9609),C9609),'Items database'!A:A,'Items database'!B:B),(_xlfn.XLOOKUP(LEFT(E9609,3),Services,Services,"")))</f>
        <v/>
      </c>
      <c r="J9609" s="3" t="str">
        <f t="shared" si="301"/>
        <v/>
      </c>
    </row>
    <row r="9610" spans="1:10" x14ac:dyDescent="0.35">
      <c r="A9610" s="7" t="str">
        <f>IF('Payments Export'!A9614="","",'Payments Export'!A9614)</f>
        <v/>
      </c>
      <c r="B9610" s="7" t="str">
        <f>IF('Payments Export'!A9614="","",'Payments Export'!B9614)</f>
        <v/>
      </c>
      <c r="C9610" s="7" t="str">
        <f>IF(IFERROR(VALUE('Payments Export'!H9614),'Payments Export'!H9614)&lt;&gt;0,IFERROR(VALUE('Payments Export'!H9614),'Payments Export'!H9614),"")</f>
        <v/>
      </c>
      <c r="D9610" s="7" t="str">
        <f>IF('Payments Export'!I9614="","",'Payments Export'!I9614)</f>
        <v/>
      </c>
      <c r="E9610" s="7" t="str">
        <f t="shared" si="300"/>
        <v/>
      </c>
      <c r="F9610" s="7" t="str">
        <f>IF('Payments Export'!A9614="","",'Payments Export'!N9614)</f>
        <v/>
      </c>
      <c r="G9610" s="7" t="str">
        <f>IF('Payments Export'!A9614="","",'Payments Export'!O9614)</f>
        <v/>
      </c>
      <c r="H9610" s="7" t="str">
        <f>IF('Payments Export'!B9614="","",G9610-F9610)</f>
        <v/>
      </c>
      <c r="I9610" s="3" t="str">
        <f>IF(C9610&lt;&gt;"",_xlfn.XLOOKUP(IFERROR(VALUE(C9610),C9610),'Items database'!A:A,'Items database'!B:B),(_xlfn.XLOOKUP(LEFT(E9610,3),Services,Services,"")))</f>
        <v/>
      </c>
      <c r="J9610" s="3" t="str">
        <f t="shared" si="301"/>
        <v/>
      </c>
    </row>
    <row r="9611" spans="1:10" x14ac:dyDescent="0.35">
      <c r="A9611" s="7" t="str">
        <f>IF('Payments Export'!A9615="","",'Payments Export'!A9615)</f>
        <v/>
      </c>
      <c r="B9611" s="7" t="str">
        <f>IF('Payments Export'!A9615="","",'Payments Export'!B9615)</f>
        <v/>
      </c>
      <c r="C9611" s="7" t="str">
        <f>IF(IFERROR(VALUE('Payments Export'!H9615),'Payments Export'!H9615)&lt;&gt;0,IFERROR(VALUE('Payments Export'!H9615),'Payments Export'!H9615),"")</f>
        <v/>
      </c>
      <c r="D9611" s="7" t="str">
        <f>IF('Payments Export'!I9615="","",'Payments Export'!I9615)</f>
        <v/>
      </c>
      <c r="E9611" s="7" t="str">
        <f t="shared" si="300"/>
        <v/>
      </c>
      <c r="F9611" s="7" t="str">
        <f>IF('Payments Export'!A9615="","",'Payments Export'!N9615)</f>
        <v/>
      </c>
      <c r="G9611" s="7" t="str">
        <f>IF('Payments Export'!A9615="","",'Payments Export'!O9615)</f>
        <v/>
      </c>
      <c r="H9611" s="7" t="str">
        <f>IF('Payments Export'!B9615="","",G9611-F9611)</f>
        <v/>
      </c>
      <c r="I9611" s="3" t="str">
        <f>IF(C9611&lt;&gt;"",_xlfn.XLOOKUP(IFERROR(VALUE(C9611),C9611),'Items database'!A:A,'Items database'!B:B),(_xlfn.XLOOKUP(LEFT(E9611,3),Services,Services,"")))</f>
        <v/>
      </c>
      <c r="J9611" s="3" t="str">
        <f t="shared" si="301"/>
        <v/>
      </c>
    </row>
    <row r="9612" spans="1:10" x14ac:dyDescent="0.35">
      <c r="A9612" s="7" t="str">
        <f>IF('Payments Export'!A9616="","",'Payments Export'!A9616)</f>
        <v/>
      </c>
      <c r="B9612" s="7" t="str">
        <f>IF('Payments Export'!A9616="","",'Payments Export'!B9616)</f>
        <v/>
      </c>
      <c r="C9612" s="7" t="str">
        <f>IF(IFERROR(VALUE('Payments Export'!H9616),'Payments Export'!H9616)&lt;&gt;0,IFERROR(VALUE('Payments Export'!H9616),'Payments Export'!H9616),"")</f>
        <v/>
      </c>
      <c r="D9612" s="7" t="str">
        <f>IF('Payments Export'!I9616="","",'Payments Export'!I9616)</f>
        <v/>
      </c>
      <c r="E9612" s="7" t="str">
        <f t="shared" si="300"/>
        <v/>
      </c>
      <c r="F9612" s="7" t="str">
        <f>IF('Payments Export'!A9616="","",'Payments Export'!N9616)</f>
        <v/>
      </c>
      <c r="G9612" s="7" t="str">
        <f>IF('Payments Export'!A9616="","",'Payments Export'!O9616)</f>
        <v/>
      </c>
      <c r="H9612" s="7" t="str">
        <f>IF('Payments Export'!B9616="","",G9612-F9612)</f>
        <v/>
      </c>
      <c r="I9612" s="3" t="str">
        <f>IF(C9612&lt;&gt;"",_xlfn.XLOOKUP(IFERROR(VALUE(C9612),C9612),'Items database'!A:A,'Items database'!B:B),(_xlfn.XLOOKUP(LEFT(E9612,3),Services,Services,"")))</f>
        <v/>
      </c>
      <c r="J9612" s="3" t="str">
        <f t="shared" si="301"/>
        <v/>
      </c>
    </row>
    <row r="9613" spans="1:10" x14ac:dyDescent="0.35">
      <c r="A9613" s="7" t="str">
        <f>IF('Payments Export'!A9617="","",'Payments Export'!A9617)</f>
        <v/>
      </c>
      <c r="B9613" s="7" t="str">
        <f>IF('Payments Export'!A9617="","",'Payments Export'!B9617)</f>
        <v/>
      </c>
      <c r="C9613" s="7" t="str">
        <f>IF(IFERROR(VALUE('Payments Export'!H9617),'Payments Export'!H9617)&lt;&gt;0,IFERROR(VALUE('Payments Export'!H9617),'Payments Export'!H9617),"")</f>
        <v/>
      </c>
      <c r="D9613" s="7" t="str">
        <f>IF('Payments Export'!I9617="","",'Payments Export'!I9617)</f>
        <v/>
      </c>
      <c r="E9613" s="7" t="str">
        <f t="shared" si="300"/>
        <v/>
      </c>
      <c r="F9613" s="7" t="str">
        <f>IF('Payments Export'!A9617="","",'Payments Export'!N9617)</f>
        <v/>
      </c>
      <c r="G9613" s="7" t="str">
        <f>IF('Payments Export'!A9617="","",'Payments Export'!O9617)</f>
        <v/>
      </c>
      <c r="H9613" s="7" t="str">
        <f>IF('Payments Export'!B9617="","",G9613-F9613)</f>
        <v/>
      </c>
      <c r="I9613" s="3" t="str">
        <f>IF(C9613&lt;&gt;"",_xlfn.XLOOKUP(IFERROR(VALUE(C9613),C9613),'Items database'!A:A,'Items database'!B:B),(_xlfn.XLOOKUP(LEFT(E9613,3),Services,Services,"")))</f>
        <v/>
      </c>
      <c r="J9613" s="3" t="str">
        <f t="shared" si="301"/>
        <v/>
      </c>
    </row>
    <row r="9614" spans="1:10" x14ac:dyDescent="0.35">
      <c r="A9614" s="7" t="str">
        <f>IF('Payments Export'!A9618="","",'Payments Export'!A9618)</f>
        <v/>
      </c>
      <c r="B9614" s="7" t="str">
        <f>IF('Payments Export'!A9618="","",'Payments Export'!B9618)</f>
        <v/>
      </c>
      <c r="C9614" s="7" t="str">
        <f>IF(IFERROR(VALUE('Payments Export'!H9618),'Payments Export'!H9618)&lt;&gt;0,IFERROR(VALUE('Payments Export'!H9618),'Payments Export'!H9618),"")</f>
        <v/>
      </c>
      <c r="D9614" s="7" t="str">
        <f>IF('Payments Export'!I9618="","",'Payments Export'!I9618)</f>
        <v/>
      </c>
      <c r="E9614" s="7" t="str">
        <f t="shared" si="300"/>
        <v/>
      </c>
      <c r="F9614" s="7" t="str">
        <f>IF('Payments Export'!A9618="","",'Payments Export'!N9618)</f>
        <v/>
      </c>
      <c r="G9614" s="7" t="str">
        <f>IF('Payments Export'!A9618="","",'Payments Export'!O9618)</f>
        <v/>
      </c>
      <c r="H9614" s="7" t="str">
        <f>IF('Payments Export'!B9618="","",G9614-F9614)</f>
        <v/>
      </c>
      <c r="I9614" s="3" t="str">
        <f>IF(C9614&lt;&gt;"",_xlfn.XLOOKUP(IFERROR(VALUE(C9614),C9614),'Items database'!A:A,'Items database'!B:B),(_xlfn.XLOOKUP(LEFT(E9614,3),Services,Services,"")))</f>
        <v/>
      </c>
      <c r="J9614" s="3" t="str">
        <f t="shared" si="301"/>
        <v/>
      </c>
    </row>
    <row r="9615" spans="1:10" x14ac:dyDescent="0.35">
      <c r="A9615" s="7" t="str">
        <f>IF('Payments Export'!A9619="","",'Payments Export'!A9619)</f>
        <v/>
      </c>
      <c r="B9615" s="7" t="str">
        <f>IF('Payments Export'!A9619="","",'Payments Export'!B9619)</f>
        <v/>
      </c>
      <c r="C9615" s="7" t="str">
        <f>IF(IFERROR(VALUE('Payments Export'!H9619),'Payments Export'!H9619)&lt;&gt;0,IFERROR(VALUE('Payments Export'!H9619),'Payments Export'!H9619),"")</f>
        <v/>
      </c>
      <c r="D9615" s="7" t="str">
        <f>IF('Payments Export'!I9619="","",'Payments Export'!I9619)</f>
        <v/>
      </c>
      <c r="E9615" s="7" t="str">
        <f t="shared" si="300"/>
        <v/>
      </c>
      <c r="F9615" s="7" t="str">
        <f>IF('Payments Export'!A9619="","",'Payments Export'!N9619)</f>
        <v/>
      </c>
      <c r="G9615" s="7" t="str">
        <f>IF('Payments Export'!A9619="","",'Payments Export'!O9619)</f>
        <v/>
      </c>
      <c r="H9615" s="7" t="str">
        <f>IF('Payments Export'!B9619="","",G9615-F9615)</f>
        <v/>
      </c>
      <c r="I9615" s="3" t="str">
        <f>IF(C9615&lt;&gt;"",_xlfn.XLOOKUP(IFERROR(VALUE(C9615),C9615),'Items database'!A:A,'Items database'!B:B),(_xlfn.XLOOKUP(LEFT(E9615,3),Services,Services,"")))</f>
        <v/>
      </c>
      <c r="J9615" s="3" t="str">
        <f t="shared" si="301"/>
        <v/>
      </c>
    </row>
    <row r="9616" spans="1:10" x14ac:dyDescent="0.35">
      <c r="A9616" s="7" t="str">
        <f>IF('Payments Export'!A9620="","",'Payments Export'!A9620)</f>
        <v/>
      </c>
      <c r="B9616" s="7" t="str">
        <f>IF('Payments Export'!A9620="","",'Payments Export'!B9620)</f>
        <v/>
      </c>
      <c r="C9616" s="7" t="str">
        <f>IF(IFERROR(VALUE('Payments Export'!H9620),'Payments Export'!H9620)&lt;&gt;0,IFERROR(VALUE('Payments Export'!H9620),'Payments Export'!H9620),"")</f>
        <v/>
      </c>
      <c r="D9616" s="7" t="str">
        <f>IF('Payments Export'!I9620="","",'Payments Export'!I9620)</f>
        <v/>
      </c>
      <c r="E9616" s="7" t="str">
        <f t="shared" si="300"/>
        <v/>
      </c>
      <c r="F9616" s="7" t="str">
        <f>IF('Payments Export'!A9620="","",'Payments Export'!N9620)</f>
        <v/>
      </c>
      <c r="G9616" s="7" t="str">
        <f>IF('Payments Export'!A9620="","",'Payments Export'!O9620)</f>
        <v/>
      </c>
      <c r="H9616" s="7" t="str">
        <f>IF('Payments Export'!B9620="","",G9616-F9616)</f>
        <v/>
      </c>
      <c r="I9616" s="3" t="str">
        <f>IF(C9616&lt;&gt;"",_xlfn.XLOOKUP(IFERROR(VALUE(C9616),C9616),'Items database'!A:A,'Items database'!B:B),(_xlfn.XLOOKUP(LEFT(E9616,3),Services,Services,"")))</f>
        <v/>
      </c>
      <c r="J9616" s="3" t="str">
        <f t="shared" si="301"/>
        <v/>
      </c>
    </row>
    <row r="9617" spans="1:10" x14ac:dyDescent="0.35">
      <c r="A9617" s="7" t="str">
        <f>IF('Payments Export'!A9621="","",'Payments Export'!A9621)</f>
        <v/>
      </c>
      <c r="B9617" s="7" t="str">
        <f>IF('Payments Export'!A9621="","",'Payments Export'!B9621)</f>
        <v/>
      </c>
      <c r="C9617" s="7" t="str">
        <f>IF(IFERROR(VALUE('Payments Export'!H9621),'Payments Export'!H9621)&lt;&gt;0,IFERROR(VALUE('Payments Export'!H9621),'Payments Export'!H9621),"")</f>
        <v/>
      </c>
      <c r="D9617" s="7" t="str">
        <f>IF('Payments Export'!I9621="","",'Payments Export'!I9621)</f>
        <v/>
      </c>
      <c r="E9617" s="7" t="str">
        <f t="shared" si="300"/>
        <v/>
      </c>
      <c r="F9617" s="7" t="str">
        <f>IF('Payments Export'!A9621="","",'Payments Export'!N9621)</f>
        <v/>
      </c>
      <c r="G9617" s="7" t="str">
        <f>IF('Payments Export'!A9621="","",'Payments Export'!O9621)</f>
        <v/>
      </c>
      <c r="H9617" s="7" t="str">
        <f>IF('Payments Export'!B9621="","",G9617-F9617)</f>
        <v/>
      </c>
      <c r="I9617" s="3" t="str">
        <f>IF(C9617&lt;&gt;"",_xlfn.XLOOKUP(IFERROR(VALUE(C9617),C9617),'Items database'!A:A,'Items database'!B:B),(_xlfn.XLOOKUP(LEFT(E9617,3),Services,Services,"")))</f>
        <v/>
      </c>
      <c r="J9617" s="3" t="str">
        <f t="shared" si="301"/>
        <v/>
      </c>
    </row>
    <row r="9618" spans="1:10" x14ac:dyDescent="0.35">
      <c r="A9618" s="7" t="str">
        <f>IF('Payments Export'!A9622="","",'Payments Export'!A9622)</f>
        <v/>
      </c>
      <c r="B9618" s="7" t="str">
        <f>IF('Payments Export'!A9622="","",'Payments Export'!B9622)</f>
        <v/>
      </c>
      <c r="C9618" s="7" t="str">
        <f>IF(IFERROR(VALUE('Payments Export'!H9622),'Payments Export'!H9622)&lt;&gt;0,IFERROR(VALUE('Payments Export'!H9622),'Payments Export'!H9622),"")</f>
        <v/>
      </c>
      <c r="D9618" s="7" t="str">
        <f>IF('Payments Export'!I9622="","",'Payments Export'!I9622)</f>
        <v/>
      </c>
      <c r="E9618" s="7" t="str">
        <f t="shared" si="300"/>
        <v/>
      </c>
      <c r="F9618" s="7" t="str">
        <f>IF('Payments Export'!A9622="","",'Payments Export'!N9622)</f>
        <v/>
      </c>
      <c r="G9618" s="7" t="str">
        <f>IF('Payments Export'!A9622="","",'Payments Export'!O9622)</f>
        <v/>
      </c>
      <c r="H9618" s="7" t="str">
        <f>IF('Payments Export'!B9622="","",G9618-F9618)</f>
        <v/>
      </c>
      <c r="I9618" s="3" t="str">
        <f>IF(C9618&lt;&gt;"",_xlfn.XLOOKUP(IFERROR(VALUE(C9618),C9618),'Items database'!A:A,'Items database'!B:B),(_xlfn.XLOOKUP(LEFT(E9618,3),Services,Services,"")))</f>
        <v/>
      </c>
      <c r="J9618" s="3" t="str">
        <f t="shared" si="301"/>
        <v/>
      </c>
    </row>
    <row r="9619" spans="1:10" x14ac:dyDescent="0.35">
      <c r="A9619" s="7" t="str">
        <f>IF('Payments Export'!A9623="","",'Payments Export'!A9623)</f>
        <v/>
      </c>
      <c r="B9619" s="7" t="str">
        <f>IF('Payments Export'!A9623="","",'Payments Export'!B9623)</f>
        <v/>
      </c>
      <c r="C9619" s="7" t="str">
        <f>IF(IFERROR(VALUE('Payments Export'!H9623),'Payments Export'!H9623)&lt;&gt;0,IFERROR(VALUE('Payments Export'!H9623),'Payments Export'!H9623),"")</f>
        <v/>
      </c>
      <c r="D9619" s="7" t="str">
        <f>IF('Payments Export'!I9623="","",'Payments Export'!I9623)</f>
        <v/>
      </c>
      <c r="E9619" s="7" t="str">
        <f t="shared" si="300"/>
        <v/>
      </c>
      <c r="F9619" s="7" t="str">
        <f>IF('Payments Export'!A9623="","",'Payments Export'!N9623)</f>
        <v/>
      </c>
      <c r="G9619" s="7" t="str">
        <f>IF('Payments Export'!A9623="","",'Payments Export'!O9623)</f>
        <v/>
      </c>
      <c r="H9619" s="7" t="str">
        <f>IF('Payments Export'!B9623="","",G9619-F9619)</f>
        <v/>
      </c>
      <c r="I9619" s="3" t="str">
        <f>IF(C9619&lt;&gt;"",_xlfn.XLOOKUP(IFERROR(VALUE(C9619),C9619),'Items database'!A:A,'Items database'!B:B),(_xlfn.XLOOKUP(LEFT(E9619,3),Services,Services,"")))</f>
        <v/>
      </c>
      <c r="J9619" s="3" t="str">
        <f t="shared" si="301"/>
        <v/>
      </c>
    </row>
    <row r="9620" spans="1:10" x14ac:dyDescent="0.35">
      <c r="A9620" s="7" t="str">
        <f>IF('Payments Export'!A9624="","",'Payments Export'!A9624)</f>
        <v/>
      </c>
      <c r="B9620" s="7" t="str">
        <f>IF('Payments Export'!A9624="","",'Payments Export'!B9624)</f>
        <v/>
      </c>
      <c r="C9620" s="7" t="str">
        <f>IF(IFERROR(VALUE('Payments Export'!H9624),'Payments Export'!H9624)&lt;&gt;0,IFERROR(VALUE('Payments Export'!H9624),'Payments Export'!H9624),"")</f>
        <v/>
      </c>
      <c r="D9620" s="7" t="str">
        <f>IF('Payments Export'!I9624="","",'Payments Export'!I9624)</f>
        <v/>
      </c>
      <c r="E9620" s="7" t="str">
        <f t="shared" si="300"/>
        <v/>
      </c>
      <c r="F9620" s="7" t="str">
        <f>IF('Payments Export'!A9624="","",'Payments Export'!N9624)</f>
        <v/>
      </c>
      <c r="G9620" s="7" t="str">
        <f>IF('Payments Export'!A9624="","",'Payments Export'!O9624)</f>
        <v/>
      </c>
      <c r="H9620" s="7" t="str">
        <f>IF('Payments Export'!B9624="","",G9620-F9620)</f>
        <v/>
      </c>
      <c r="I9620" s="3" t="str">
        <f>IF(C9620&lt;&gt;"",_xlfn.XLOOKUP(IFERROR(VALUE(C9620),C9620),'Items database'!A:A,'Items database'!B:B),(_xlfn.XLOOKUP(LEFT(E9620,3),Services,Services,"")))</f>
        <v/>
      </c>
      <c r="J9620" s="3" t="str">
        <f t="shared" si="301"/>
        <v/>
      </c>
    </row>
    <row r="9621" spans="1:10" x14ac:dyDescent="0.35">
      <c r="A9621" s="7" t="str">
        <f>IF('Payments Export'!A9625="","",'Payments Export'!A9625)</f>
        <v/>
      </c>
      <c r="B9621" s="7" t="str">
        <f>IF('Payments Export'!A9625="","",'Payments Export'!B9625)</f>
        <v/>
      </c>
      <c r="C9621" s="7" t="str">
        <f>IF(IFERROR(VALUE('Payments Export'!H9625),'Payments Export'!H9625)&lt;&gt;0,IFERROR(VALUE('Payments Export'!H9625),'Payments Export'!H9625),"")</f>
        <v/>
      </c>
      <c r="D9621" s="7" t="str">
        <f>IF('Payments Export'!I9625="","",'Payments Export'!I9625)</f>
        <v/>
      </c>
      <c r="E9621" s="7" t="str">
        <f t="shared" si="300"/>
        <v/>
      </c>
      <c r="F9621" s="7" t="str">
        <f>IF('Payments Export'!A9625="","",'Payments Export'!N9625)</f>
        <v/>
      </c>
      <c r="G9621" s="7" t="str">
        <f>IF('Payments Export'!A9625="","",'Payments Export'!O9625)</f>
        <v/>
      </c>
      <c r="H9621" s="7" t="str">
        <f>IF('Payments Export'!B9625="","",G9621-F9621)</f>
        <v/>
      </c>
      <c r="I9621" s="3" t="str">
        <f>IF(C9621&lt;&gt;"",_xlfn.XLOOKUP(IFERROR(VALUE(C9621),C9621),'Items database'!A:A,'Items database'!B:B),(_xlfn.XLOOKUP(LEFT(E9621,3),Services,Services,"")))</f>
        <v/>
      </c>
      <c r="J9621" s="3" t="str">
        <f t="shared" si="301"/>
        <v/>
      </c>
    </row>
    <row r="9622" spans="1:10" x14ac:dyDescent="0.35">
      <c r="A9622" s="7" t="str">
        <f>IF('Payments Export'!A9626="","",'Payments Export'!A9626)</f>
        <v/>
      </c>
      <c r="B9622" s="7" t="str">
        <f>IF('Payments Export'!A9626="","",'Payments Export'!B9626)</f>
        <v/>
      </c>
      <c r="C9622" s="7" t="str">
        <f>IF(IFERROR(VALUE('Payments Export'!H9626),'Payments Export'!H9626)&lt;&gt;0,IFERROR(VALUE('Payments Export'!H9626),'Payments Export'!H9626),"")</f>
        <v/>
      </c>
      <c r="D9622" s="7" t="str">
        <f>IF('Payments Export'!I9626="","",'Payments Export'!I9626)</f>
        <v/>
      </c>
      <c r="E9622" s="7" t="str">
        <f t="shared" si="300"/>
        <v/>
      </c>
      <c r="F9622" s="7" t="str">
        <f>IF('Payments Export'!A9626="","",'Payments Export'!N9626)</f>
        <v/>
      </c>
      <c r="G9622" s="7" t="str">
        <f>IF('Payments Export'!A9626="","",'Payments Export'!O9626)</f>
        <v/>
      </c>
      <c r="H9622" s="7" t="str">
        <f>IF('Payments Export'!B9626="","",G9622-F9622)</f>
        <v/>
      </c>
      <c r="I9622" s="3" t="str">
        <f>IF(C9622&lt;&gt;"",_xlfn.XLOOKUP(IFERROR(VALUE(C9622),C9622),'Items database'!A:A,'Items database'!B:B),(_xlfn.XLOOKUP(LEFT(E9622,3),Services,Services,"")))</f>
        <v/>
      </c>
      <c r="J9622" s="3" t="str">
        <f t="shared" si="301"/>
        <v/>
      </c>
    </row>
    <row r="9623" spans="1:10" x14ac:dyDescent="0.35">
      <c r="A9623" s="7" t="str">
        <f>IF('Payments Export'!A9627="","",'Payments Export'!A9627)</f>
        <v/>
      </c>
      <c r="B9623" s="7" t="str">
        <f>IF('Payments Export'!A9627="","",'Payments Export'!B9627)</f>
        <v/>
      </c>
      <c r="C9623" s="7" t="str">
        <f>IF(IFERROR(VALUE('Payments Export'!H9627),'Payments Export'!H9627)&lt;&gt;0,IFERROR(VALUE('Payments Export'!H9627),'Payments Export'!H9627),"")</f>
        <v/>
      </c>
      <c r="D9623" s="7" t="str">
        <f>IF('Payments Export'!I9627="","",'Payments Export'!I9627)</f>
        <v/>
      </c>
      <c r="E9623" s="7" t="str">
        <f t="shared" si="300"/>
        <v/>
      </c>
      <c r="F9623" s="7" t="str">
        <f>IF('Payments Export'!A9627="","",'Payments Export'!N9627)</f>
        <v/>
      </c>
      <c r="G9623" s="7" t="str">
        <f>IF('Payments Export'!A9627="","",'Payments Export'!O9627)</f>
        <v/>
      </c>
      <c r="H9623" s="7" t="str">
        <f>IF('Payments Export'!B9627="","",G9623-F9623)</f>
        <v/>
      </c>
      <c r="I9623" s="3" t="str">
        <f>IF(C9623&lt;&gt;"",_xlfn.XLOOKUP(IFERROR(VALUE(C9623),C9623),'Items database'!A:A,'Items database'!B:B),(_xlfn.XLOOKUP(LEFT(E9623,3),Services,Services,"")))</f>
        <v/>
      </c>
      <c r="J9623" s="3" t="str">
        <f t="shared" si="301"/>
        <v/>
      </c>
    </row>
    <row r="9624" spans="1:10" x14ac:dyDescent="0.35">
      <c r="A9624" s="7" t="str">
        <f>IF('Payments Export'!A9628="","",'Payments Export'!A9628)</f>
        <v/>
      </c>
      <c r="B9624" s="7" t="str">
        <f>IF('Payments Export'!A9628="","",'Payments Export'!B9628)</f>
        <v/>
      </c>
      <c r="C9624" s="7" t="str">
        <f>IF(IFERROR(VALUE('Payments Export'!H9628),'Payments Export'!H9628)&lt;&gt;0,IFERROR(VALUE('Payments Export'!H9628),'Payments Export'!H9628),"")</f>
        <v/>
      </c>
      <c r="D9624" s="7" t="str">
        <f>IF('Payments Export'!I9628="","",'Payments Export'!I9628)</f>
        <v/>
      </c>
      <c r="E9624" s="7" t="str">
        <f t="shared" si="300"/>
        <v/>
      </c>
      <c r="F9624" s="7" t="str">
        <f>IF('Payments Export'!A9628="","",'Payments Export'!N9628)</f>
        <v/>
      </c>
      <c r="G9624" s="7" t="str">
        <f>IF('Payments Export'!A9628="","",'Payments Export'!O9628)</f>
        <v/>
      </c>
      <c r="H9624" s="7" t="str">
        <f>IF('Payments Export'!B9628="","",G9624-F9624)</f>
        <v/>
      </c>
      <c r="I9624" s="3" t="str">
        <f>IF(C9624&lt;&gt;"",_xlfn.XLOOKUP(IFERROR(VALUE(C9624),C9624),'Items database'!A:A,'Items database'!B:B),(_xlfn.XLOOKUP(LEFT(E9624,3),Services,Services,"")))</f>
        <v/>
      </c>
      <c r="J9624" s="3" t="str">
        <f t="shared" si="301"/>
        <v/>
      </c>
    </row>
    <row r="9625" spans="1:10" x14ac:dyDescent="0.35">
      <c r="A9625" s="7" t="str">
        <f>IF('Payments Export'!A9629="","",'Payments Export'!A9629)</f>
        <v/>
      </c>
      <c r="B9625" s="7" t="str">
        <f>IF('Payments Export'!A9629="","",'Payments Export'!B9629)</f>
        <v/>
      </c>
      <c r="C9625" s="7" t="str">
        <f>IF(IFERROR(VALUE('Payments Export'!H9629),'Payments Export'!H9629)&lt;&gt;0,IFERROR(VALUE('Payments Export'!H9629),'Payments Export'!H9629),"")</f>
        <v/>
      </c>
      <c r="D9625" s="7" t="str">
        <f>IF('Payments Export'!I9629="","",'Payments Export'!I9629)</f>
        <v/>
      </c>
      <c r="E9625" s="7" t="str">
        <f t="shared" si="300"/>
        <v/>
      </c>
      <c r="F9625" s="7" t="str">
        <f>IF('Payments Export'!A9629="","",'Payments Export'!N9629)</f>
        <v/>
      </c>
      <c r="G9625" s="7" t="str">
        <f>IF('Payments Export'!A9629="","",'Payments Export'!O9629)</f>
        <v/>
      </c>
      <c r="H9625" s="7" t="str">
        <f>IF('Payments Export'!B9629="","",G9625-F9625)</f>
        <v/>
      </c>
      <c r="I9625" s="3" t="str">
        <f>IF(C9625&lt;&gt;"",_xlfn.XLOOKUP(IFERROR(VALUE(C9625),C9625),'Items database'!A:A,'Items database'!B:B),(_xlfn.XLOOKUP(LEFT(E9625,3),Services,Services,"")))</f>
        <v/>
      </c>
      <c r="J9625" s="3" t="str">
        <f t="shared" si="301"/>
        <v/>
      </c>
    </row>
    <row r="9626" spans="1:10" x14ac:dyDescent="0.35">
      <c r="A9626" s="7" t="str">
        <f>IF('Payments Export'!A9630="","",'Payments Export'!A9630)</f>
        <v/>
      </c>
      <c r="B9626" s="7" t="str">
        <f>IF('Payments Export'!A9630="","",'Payments Export'!B9630)</f>
        <v/>
      </c>
      <c r="C9626" s="7" t="str">
        <f>IF(IFERROR(VALUE('Payments Export'!H9630),'Payments Export'!H9630)&lt;&gt;0,IFERROR(VALUE('Payments Export'!H9630),'Payments Export'!H9630),"")</f>
        <v/>
      </c>
      <c r="D9626" s="7" t="str">
        <f>IF('Payments Export'!I9630="","",'Payments Export'!I9630)</f>
        <v/>
      </c>
      <c r="E9626" s="7" t="str">
        <f t="shared" si="300"/>
        <v/>
      </c>
      <c r="F9626" s="7" t="str">
        <f>IF('Payments Export'!A9630="","",'Payments Export'!N9630)</f>
        <v/>
      </c>
      <c r="G9626" s="7" t="str">
        <f>IF('Payments Export'!A9630="","",'Payments Export'!O9630)</f>
        <v/>
      </c>
      <c r="H9626" s="7" t="str">
        <f>IF('Payments Export'!B9630="","",G9626-F9626)</f>
        <v/>
      </c>
      <c r="I9626" s="3" t="str">
        <f>IF(C9626&lt;&gt;"",_xlfn.XLOOKUP(IFERROR(VALUE(C9626),C9626),'Items database'!A:A,'Items database'!B:B),(_xlfn.XLOOKUP(LEFT(E9626,3),Services,Services,"")))</f>
        <v/>
      </c>
      <c r="J9626" s="3" t="str">
        <f t="shared" si="301"/>
        <v/>
      </c>
    </row>
    <row r="9627" spans="1:10" x14ac:dyDescent="0.35">
      <c r="A9627" s="7" t="str">
        <f>IF('Payments Export'!A9631="","",'Payments Export'!A9631)</f>
        <v/>
      </c>
      <c r="B9627" s="7" t="str">
        <f>IF('Payments Export'!A9631="","",'Payments Export'!B9631)</f>
        <v/>
      </c>
      <c r="C9627" s="7" t="str">
        <f>IF(IFERROR(VALUE('Payments Export'!H9631),'Payments Export'!H9631)&lt;&gt;0,IFERROR(VALUE('Payments Export'!H9631),'Payments Export'!H9631),"")</f>
        <v/>
      </c>
      <c r="D9627" s="7" t="str">
        <f>IF('Payments Export'!I9631="","",'Payments Export'!I9631)</f>
        <v/>
      </c>
      <c r="E9627" s="7" t="str">
        <f t="shared" si="300"/>
        <v/>
      </c>
      <c r="F9627" s="7" t="str">
        <f>IF('Payments Export'!A9631="","",'Payments Export'!N9631)</f>
        <v/>
      </c>
      <c r="G9627" s="7" t="str">
        <f>IF('Payments Export'!A9631="","",'Payments Export'!O9631)</f>
        <v/>
      </c>
      <c r="H9627" s="7" t="str">
        <f>IF('Payments Export'!B9631="","",G9627-F9627)</f>
        <v/>
      </c>
      <c r="I9627" s="3" t="str">
        <f>IF(C9627&lt;&gt;"",_xlfn.XLOOKUP(IFERROR(VALUE(C9627),C9627),'Items database'!A:A,'Items database'!B:B),(_xlfn.XLOOKUP(LEFT(E9627,3),Services,Services,"")))</f>
        <v/>
      </c>
      <c r="J9627" s="3" t="str">
        <f t="shared" si="301"/>
        <v/>
      </c>
    </row>
    <row r="9628" spans="1:10" x14ac:dyDescent="0.35">
      <c r="A9628" s="7" t="str">
        <f>IF('Payments Export'!A9632="","",'Payments Export'!A9632)</f>
        <v/>
      </c>
      <c r="B9628" s="7" t="str">
        <f>IF('Payments Export'!A9632="","",'Payments Export'!B9632)</f>
        <v/>
      </c>
      <c r="C9628" s="7" t="str">
        <f>IF(IFERROR(VALUE('Payments Export'!H9632),'Payments Export'!H9632)&lt;&gt;0,IFERROR(VALUE('Payments Export'!H9632),'Payments Export'!H9632),"")</f>
        <v/>
      </c>
      <c r="D9628" s="7" t="str">
        <f>IF('Payments Export'!I9632="","",'Payments Export'!I9632)</f>
        <v/>
      </c>
      <c r="E9628" s="7" t="str">
        <f t="shared" si="300"/>
        <v/>
      </c>
      <c r="F9628" s="7" t="str">
        <f>IF('Payments Export'!A9632="","",'Payments Export'!N9632)</f>
        <v/>
      </c>
      <c r="G9628" s="7" t="str">
        <f>IF('Payments Export'!A9632="","",'Payments Export'!O9632)</f>
        <v/>
      </c>
      <c r="H9628" s="7" t="str">
        <f>IF('Payments Export'!B9632="","",G9628-F9628)</f>
        <v/>
      </c>
      <c r="I9628" s="3" t="str">
        <f>IF(C9628&lt;&gt;"",_xlfn.XLOOKUP(IFERROR(VALUE(C9628),C9628),'Items database'!A:A,'Items database'!B:B),(_xlfn.XLOOKUP(LEFT(E9628,3),Services,Services,"")))</f>
        <v/>
      </c>
      <c r="J9628" s="3" t="str">
        <f t="shared" si="301"/>
        <v/>
      </c>
    </row>
    <row r="9629" spans="1:10" x14ac:dyDescent="0.35">
      <c r="A9629" s="7" t="str">
        <f>IF('Payments Export'!A9633="","",'Payments Export'!A9633)</f>
        <v/>
      </c>
      <c r="B9629" s="7" t="str">
        <f>IF('Payments Export'!A9633="","",'Payments Export'!B9633)</f>
        <v/>
      </c>
      <c r="C9629" s="7" t="str">
        <f>IF(IFERROR(VALUE('Payments Export'!H9633),'Payments Export'!H9633)&lt;&gt;0,IFERROR(VALUE('Payments Export'!H9633),'Payments Export'!H9633),"")</f>
        <v/>
      </c>
      <c r="D9629" s="7" t="str">
        <f>IF('Payments Export'!I9633="","",'Payments Export'!I9633)</f>
        <v/>
      </c>
      <c r="E9629" s="7" t="str">
        <f t="shared" si="300"/>
        <v/>
      </c>
      <c r="F9629" s="7" t="str">
        <f>IF('Payments Export'!A9633="","",'Payments Export'!N9633)</f>
        <v/>
      </c>
      <c r="G9629" s="7" t="str">
        <f>IF('Payments Export'!A9633="","",'Payments Export'!O9633)</f>
        <v/>
      </c>
      <c r="H9629" s="7" t="str">
        <f>IF('Payments Export'!B9633="","",G9629-F9629)</f>
        <v/>
      </c>
      <c r="I9629" s="3" t="str">
        <f>IF(C9629&lt;&gt;"",_xlfn.XLOOKUP(IFERROR(VALUE(C9629),C9629),'Items database'!A:A,'Items database'!B:B),(_xlfn.XLOOKUP(LEFT(E9629,3),Services,Services,"")))</f>
        <v/>
      </c>
      <c r="J9629" s="3" t="str">
        <f t="shared" si="301"/>
        <v/>
      </c>
    </row>
    <row r="9630" spans="1:10" x14ac:dyDescent="0.35">
      <c r="A9630" s="7" t="str">
        <f>IF('Payments Export'!A9634="","",'Payments Export'!A9634)</f>
        <v/>
      </c>
      <c r="B9630" s="7" t="str">
        <f>IF('Payments Export'!A9634="","",'Payments Export'!B9634)</f>
        <v/>
      </c>
      <c r="C9630" s="7" t="str">
        <f>IF(IFERROR(VALUE('Payments Export'!H9634),'Payments Export'!H9634)&lt;&gt;0,IFERROR(VALUE('Payments Export'!H9634),'Payments Export'!H9634),"")</f>
        <v/>
      </c>
      <c r="D9630" s="7" t="str">
        <f>IF('Payments Export'!I9634="","",'Payments Export'!I9634)</f>
        <v/>
      </c>
      <c r="E9630" s="7" t="str">
        <f t="shared" si="300"/>
        <v/>
      </c>
      <c r="F9630" s="7" t="str">
        <f>IF('Payments Export'!A9634="","",'Payments Export'!N9634)</f>
        <v/>
      </c>
      <c r="G9630" s="7" t="str">
        <f>IF('Payments Export'!A9634="","",'Payments Export'!O9634)</f>
        <v/>
      </c>
      <c r="H9630" s="7" t="str">
        <f>IF('Payments Export'!B9634="","",G9630-F9630)</f>
        <v/>
      </c>
      <c r="I9630" s="3" t="str">
        <f>IF(C9630&lt;&gt;"",_xlfn.XLOOKUP(IFERROR(VALUE(C9630),C9630),'Items database'!A:A,'Items database'!B:B),(_xlfn.XLOOKUP(LEFT(E9630,3),Services,Services,"")))</f>
        <v/>
      </c>
      <c r="J9630" s="3" t="str">
        <f t="shared" si="301"/>
        <v/>
      </c>
    </row>
    <row r="9631" spans="1:10" x14ac:dyDescent="0.35">
      <c r="A9631" s="7" t="str">
        <f>IF('Payments Export'!A9635="","",'Payments Export'!A9635)</f>
        <v/>
      </c>
      <c r="B9631" s="7" t="str">
        <f>IF('Payments Export'!A9635="","",'Payments Export'!B9635)</f>
        <v/>
      </c>
      <c r="C9631" s="7" t="str">
        <f>IF(IFERROR(VALUE('Payments Export'!H9635),'Payments Export'!H9635)&lt;&gt;0,IFERROR(VALUE('Payments Export'!H9635),'Payments Export'!H9635),"")</f>
        <v/>
      </c>
      <c r="D9631" s="7" t="str">
        <f>IF('Payments Export'!I9635="","",'Payments Export'!I9635)</f>
        <v/>
      </c>
      <c r="E9631" s="7" t="str">
        <f t="shared" si="300"/>
        <v/>
      </c>
      <c r="F9631" s="7" t="str">
        <f>IF('Payments Export'!A9635="","",'Payments Export'!N9635)</f>
        <v/>
      </c>
      <c r="G9631" s="7" t="str">
        <f>IF('Payments Export'!A9635="","",'Payments Export'!O9635)</f>
        <v/>
      </c>
      <c r="H9631" s="7" t="str">
        <f>IF('Payments Export'!B9635="","",G9631-F9631)</f>
        <v/>
      </c>
      <c r="I9631" s="3" t="str">
        <f>IF(C9631&lt;&gt;"",_xlfn.XLOOKUP(IFERROR(VALUE(C9631),C9631),'Items database'!A:A,'Items database'!B:B),(_xlfn.XLOOKUP(LEFT(E9631,3),Services,Services,"")))</f>
        <v/>
      </c>
      <c r="J9631" s="3" t="str">
        <f t="shared" si="301"/>
        <v/>
      </c>
    </row>
    <row r="9632" spans="1:10" x14ac:dyDescent="0.35">
      <c r="A9632" s="7" t="str">
        <f>IF('Payments Export'!A9636="","",'Payments Export'!A9636)</f>
        <v/>
      </c>
      <c r="B9632" s="7" t="str">
        <f>IF('Payments Export'!A9636="","",'Payments Export'!B9636)</f>
        <v/>
      </c>
      <c r="C9632" s="7" t="str">
        <f>IF(IFERROR(VALUE('Payments Export'!H9636),'Payments Export'!H9636)&lt;&gt;0,IFERROR(VALUE('Payments Export'!H9636),'Payments Export'!H9636),"")</f>
        <v/>
      </c>
      <c r="D9632" s="7" t="str">
        <f>IF('Payments Export'!I9636="","",'Payments Export'!I9636)</f>
        <v/>
      </c>
      <c r="E9632" s="7" t="str">
        <f t="shared" si="300"/>
        <v/>
      </c>
      <c r="F9632" s="7" t="str">
        <f>IF('Payments Export'!A9636="","",'Payments Export'!N9636)</f>
        <v/>
      </c>
      <c r="G9632" s="7" t="str">
        <f>IF('Payments Export'!A9636="","",'Payments Export'!O9636)</f>
        <v/>
      </c>
      <c r="H9632" s="7" t="str">
        <f>IF('Payments Export'!B9636="","",G9632-F9632)</f>
        <v/>
      </c>
      <c r="I9632" s="3" t="str">
        <f>IF(C9632&lt;&gt;"",_xlfn.XLOOKUP(IFERROR(VALUE(C9632),C9632),'Items database'!A:A,'Items database'!B:B),(_xlfn.XLOOKUP(LEFT(E9632,3),Services,Services,"")))</f>
        <v/>
      </c>
      <c r="J9632" s="3" t="str">
        <f t="shared" si="301"/>
        <v/>
      </c>
    </row>
    <row r="9633" spans="1:10" x14ac:dyDescent="0.35">
      <c r="A9633" s="7" t="str">
        <f>IF('Payments Export'!A9637="","",'Payments Export'!A9637)</f>
        <v/>
      </c>
      <c r="B9633" s="7" t="str">
        <f>IF('Payments Export'!A9637="","",'Payments Export'!B9637)</f>
        <v/>
      </c>
      <c r="C9633" s="7" t="str">
        <f>IF(IFERROR(VALUE('Payments Export'!H9637),'Payments Export'!H9637)&lt;&gt;0,IFERROR(VALUE('Payments Export'!H9637),'Payments Export'!H9637),"")</f>
        <v/>
      </c>
      <c r="D9633" s="7" t="str">
        <f>IF('Payments Export'!I9637="","",'Payments Export'!I9637)</f>
        <v/>
      </c>
      <c r="E9633" s="7" t="str">
        <f t="shared" si="300"/>
        <v/>
      </c>
      <c r="F9633" s="7" t="str">
        <f>IF('Payments Export'!A9637="","",'Payments Export'!N9637)</f>
        <v/>
      </c>
      <c r="G9633" s="7" t="str">
        <f>IF('Payments Export'!A9637="","",'Payments Export'!O9637)</f>
        <v/>
      </c>
      <c r="H9633" s="7" t="str">
        <f>IF('Payments Export'!B9637="","",G9633-F9633)</f>
        <v/>
      </c>
      <c r="I9633" s="3" t="str">
        <f>IF(C9633&lt;&gt;"",_xlfn.XLOOKUP(IFERROR(VALUE(C9633),C9633),'Items database'!A:A,'Items database'!B:B),(_xlfn.XLOOKUP(LEFT(E9633,3),Services,Services,"")))</f>
        <v/>
      </c>
      <c r="J9633" s="3" t="str">
        <f t="shared" si="301"/>
        <v/>
      </c>
    </row>
    <row r="9634" spans="1:10" x14ac:dyDescent="0.35">
      <c r="A9634" s="7" t="str">
        <f>IF('Payments Export'!A9638="","",'Payments Export'!A9638)</f>
        <v/>
      </c>
      <c r="B9634" s="7" t="str">
        <f>IF('Payments Export'!A9638="","",'Payments Export'!B9638)</f>
        <v/>
      </c>
      <c r="C9634" s="7" t="str">
        <f>IF(IFERROR(VALUE('Payments Export'!H9638),'Payments Export'!H9638)&lt;&gt;0,IFERROR(VALUE('Payments Export'!H9638),'Payments Export'!H9638),"")</f>
        <v/>
      </c>
      <c r="D9634" s="7" t="str">
        <f>IF('Payments Export'!I9638="","",'Payments Export'!I9638)</f>
        <v/>
      </c>
      <c r="E9634" s="7" t="str">
        <f t="shared" si="300"/>
        <v/>
      </c>
      <c r="F9634" s="7" t="str">
        <f>IF('Payments Export'!A9638="","",'Payments Export'!N9638)</f>
        <v/>
      </c>
      <c r="G9634" s="7" t="str">
        <f>IF('Payments Export'!A9638="","",'Payments Export'!O9638)</f>
        <v/>
      </c>
      <c r="H9634" s="7" t="str">
        <f>IF('Payments Export'!B9638="","",G9634-F9634)</f>
        <v/>
      </c>
      <c r="I9634" s="3" t="str">
        <f>IF(C9634&lt;&gt;"",_xlfn.XLOOKUP(IFERROR(VALUE(C9634),C9634),'Items database'!A:A,'Items database'!B:B),(_xlfn.XLOOKUP(LEFT(E9634,3),Services,Services,"")))</f>
        <v/>
      </c>
      <c r="J9634" s="3" t="str">
        <f t="shared" si="301"/>
        <v/>
      </c>
    </row>
    <row r="9635" spans="1:10" x14ac:dyDescent="0.35">
      <c r="A9635" s="7" t="str">
        <f>IF('Payments Export'!A9639="","",'Payments Export'!A9639)</f>
        <v/>
      </c>
      <c r="B9635" s="7" t="str">
        <f>IF('Payments Export'!A9639="","",'Payments Export'!B9639)</f>
        <v/>
      </c>
      <c r="C9635" s="7" t="str">
        <f>IF(IFERROR(VALUE('Payments Export'!H9639),'Payments Export'!H9639)&lt;&gt;0,IFERROR(VALUE('Payments Export'!H9639),'Payments Export'!H9639),"")</f>
        <v/>
      </c>
      <c r="D9635" s="7" t="str">
        <f>IF('Payments Export'!I9639="","",'Payments Export'!I9639)</f>
        <v/>
      </c>
      <c r="E9635" s="7" t="str">
        <f t="shared" si="300"/>
        <v/>
      </c>
      <c r="F9635" s="7" t="str">
        <f>IF('Payments Export'!A9639="","",'Payments Export'!N9639)</f>
        <v/>
      </c>
      <c r="G9635" s="7" t="str">
        <f>IF('Payments Export'!A9639="","",'Payments Export'!O9639)</f>
        <v/>
      </c>
      <c r="H9635" s="7" t="str">
        <f>IF('Payments Export'!B9639="","",G9635-F9635)</f>
        <v/>
      </c>
      <c r="I9635" s="3" t="str">
        <f>IF(C9635&lt;&gt;"",_xlfn.XLOOKUP(IFERROR(VALUE(C9635),C9635),'Items database'!A:A,'Items database'!B:B),(_xlfn.XLOOKUP(LEFT(E9635,3),Services,Services,"")))</f>
        <v/>
      </c>
      <c r="J9635" s="3" t="str">
        <f t="shared" si="301"/>
        <v/>
      </c>
    </row>
    <row r="9636" spans="1:10" x14ac:dyDescent="0.35">
      <c r="A9636" s="7" t="str">
        <f>IF('Payments Export'!A9640="","",'Payments Export'!A9640)</f>
        <v/>
      </c>
      <c r="B9636" s="7" t="str">
        <f>IF('Payments Export'!A9640="","",'Payments Export'!B9640)</f>
        <v/>
      </c>
      <c r="C9636" s="7" t="str">
        <f>IF(IFERROR(VALUE('Payments Export'!H9640),'Payments Export'!H9640)&lt;&gt;0,IFERROR(VALUE('Payments Export'!H9640),'Payments Export'!H9640),"")</f>
        <v/>
      </c>
      <c r="D9636" s="7" t="str">
        <f>IF('Payments Export'!I9640="","",'Payments Export'!I9640)</f>
        <v/>
      </c>
      <c r="E9636" s="7" t="str">
        <f t="shared" si="300"/>
        <v/>
      </c>
      <c r="F9636" s="7" t="str">
        <f>IF('Payments Export'!A9640="","",'Payments Export'!N9640)</f>
        <v/>
      </c>
      <c r="G9636" s="7" t="str">
        <f>IF('Payments Export'!A9640="","",'Payments Export'!O9640)</f>
        <v/>
      </c>
      <c r="H9636" s="7" t="str">
        <f>IF('Payments Export'!B9640="","",G9636-F9636)</f>
        <v/>
      </c>
      <c r="I9636" s="3" t="str">
        <f>IF(C9636&lt;&gt;"",_xlfn.XLOOKUP(IFERROR(VALUE(C9636),C9636),'Items database'!A:A,'Items database'!B:B),(_xlfn.XLOOKUP(LEFT(E9636,3),Services,Services,"")))</f>
        <v/>
      </c>
      <c r="J9636" s="3" t="str">
        <f t="shared" si="301"/>
        <v/>
      </c>
    </row>
    <row r="9637" spans="1:10" x14ac:dyDescent="0.35">
      <c r="A9637" s="7" t="str">
        <f>IF('Payments Export'!A9641="","",'Payments Export'!A9641)</f>
        <v/>
      </c>
      <c r="B9637" s="7" t="str">
        <f>IF('Payments Export'!A9641="","",'Payments Export'!B9641)</f>
        <v/>
      </c>
      <c r="C9637" s="7" t="str">
        <f>IF(IFERROR(VALUE('Payments Export'!H9641),'Payments Export'!H9641)&lt;&gt;0,IFERROR(VALUE('Payments Export'!H9641),'Payments Export'!H9641),"")</f>
        <v/>
      </c>
      <c r="D9637" s="7" t="str">
        <f>IF('Payments Export'!I9641="","",'Payments Export'!I9641)</f>
        <v/>
      </c>
      <c r="E9637" s="7" t="str">
        <f t="shared" si="300"/>
        <v/>
      </c>
      <c r="F9637" s="7" t="str">
        <f>IF('Payments Export'!A9641="","",'Payments Export'!N9641)</f>
        <v/>
      </c>
      <c r="G9637" s="7" t="str">
        <f>IF('Payments Export'!A9641="","",'Payments Export'!O9641)</f>
        <v/>
      </c>
      <c r="H9637" s="7" t="str">
        <f>IF('Payments Export'!B9641="","",G9637-F9637)</f>
        <v/>
      </c>
      <c r="I9637" s="3" t="str">
        <f>IF(C9637&lt;&gt;"",_xlfn.XLOOKUP(IFERROR(VALUE(C9637),C9637),'Items database'!A:A,'Items database'!B:B),(_xlfn.XLOOKUP(LEFT(E9637,3),Services,Services,"")))</f>
        <v/>
      </c>
      <c r="J9637" s="3" t="str">
        <f t="shared" si="301"/>
        <v/>
      </c>
    </row>
    <row r="9638" spans="1:10" x14ac:dyDescent="0.35">
      <c r="A9638" s="7" t="str">
        <f>IF('Payments Export'!A9642="","",'Payments Export'!A9642)</f>
        <v/>
      </c>
      <c r="B9638" s="7" t="str">
        <f>IF('Payments Export'!A9642="","",'Payments Export'!B9642)</f>
        <v/>
      </c>
      <c r="C9638" s="7" t="str">
        <f>IF(IFERROR(VALUE('Payments Export'!H9642),'Payments Export'!H9642)&lt;&gt;0,IFERROR(VALUE('Payments Export'!H9642),'Payments Export'!H9642),"")</f>
        <v/>
      </c>
      <c r="D9638" s="7" t="str">
        <f>IF('Payments Export'!I9642="","",'Payments Export'!I9642)</f>
        <v/>
      </c>
      <c r="E9638" s="7" t="str">
        <f t="shared" si="300"/>
        <v/>
      </c>
      <c r="F9638" s="7" t="str">
        <f>IF('Payments Export'!A9642="","",'Payments Export'!N9642)</f>
        <v/>
      </c>
      <c r="G9638" s="7" t="str">
        <f>IF('Payments Export'!A9642="","",'Payments Export'!O9642)</f>
        <v/>
      </c>
      <c r="H9638" s="7" t="str">
        <f>IF('Payments Export'!B9642="","",G9638-F9638)</f>
        <v/>
      </c>
      <c r="I9638" s="3" t="str">
        <f>IF(C9638&lt;&gt;"",_xlfn.XLOOKUP(IFERROR(VALUE(C9638),C9638),'Items database'!A:A,'Items database'!B:B),(_xlfn.XLOOKUP(LEFT(E9638,3),Services,Services,"")))</f>
        <v/>
      </c>
      <c r="J9638" s="3" t="str">
        <f t="shared" si="301"/>
        <v/>
      </c>
    </row>
    <row r="9639" spans="1:10" x14ac:dyDescent="0.35">
      <c r="A9639" s="7" t="str">
        <f>IF('Payments Export'!A9643="","",'Payments Export'!A9643)</f>
        <v/>
      </c>
      <c r="B9639" s="7" t="str">
        <f>IF('Payments Export'!A9643="","",'Payments Export'!B9643)</f>
        <v/>
      </c>
      <c r="C9639" s="7" t="str">
        <f>IF(IFERROR(VALUE('Payments Export'!H9643),'Payments Export'!H9643)&lt;&gt;0,IFERROR(VALUE('Payments Export'!H9643),'Payments Export'!H9643),"")</f>
        <v/>
      </c>
      <c r="D9639" s="7" t="str">
        <f>IF('Payments Export'!I9643="","",'Payments Export'!I9643)</f>
        <v/>
      </c>
      <c r="E9639" s="7" t="str">
        <f t="shared" si="300"/>
        <v/>
      </c>
      <c r="F9639" s="7" t="str">
        <f>IF('Payments Export'!A9643="","",'Payments Export'!N9643)</f>
        <v/>
      </c>
      <c r="G9639" s="7" t="str">
        <f>IF('Payments Export'!A9643="","",'Payments Export'!O9643)</f>
        <v/>
      </c>
      <c r="H9639" s="7" t="str">
        <f>IF('Payments Export'!B9643="","",G9639-F9639)</f>
        <v/>
      </c>
      <c r="I9639" s="3" t="str">
        <f>IF(C9639&lt;&gt;"",_xlfn.XLOOKUP(IFERROR(VALUE(C9639),C9639),'Items database'!A:A,'Items database'!B:B),(_xlfn.XLOOKUP(LEFT(E9639,3),Services,Services,"")))</f>
        <v/>
      </c>
      <c r="J9639" s="3" t="str">
        <f t="shared" si="301"/>
        <v/>
      </c>
    </row>
    <row r="9640" spans="1:10" x14ac:dyDescent="0.35">
      <c r="A9640" s="7" t="str">
        <f>IF('Payments Export'!A9644="","",'Payments Export'!A9644)</f>
        <v/>
      </c>
      <c r="B9640" s="7" t="str">
        <f>IF('Payments Export'!A9644="","",'Payments Export'!B9644)</f>
        <v/>
      </c>
      <c r="C9640" s="7" t="str">
        <f>IF(IFERROR(VALUE('Payments Export'!H9644),'Payments Export'!H9644)&lt;&gt;0,IFERROR(VALUE('Payments Export'!H9644),'Payments Export'!H9644),"")</f>
        <v/>
      </c>
      <c r="D9640" s="7" t="str">
        <f>IF('Payments Export'!I9644="","",'Payments Export'!I9644)</f>
        <v/>
      </c>
      <c r="E9640" s="7" t="str">
        <f t="shared" si="300"/>
        <v/>
      </c>
      <c r="F9640" s="7" t="str">
        <f>IF('Payments Export'!A9644="","",'Payments Export'!N9644)</f>
        <v/>
      </c>
      <c r="G9640" s="7" t="str">
        <f>IF('Payments Export'!A9644="","",'Payments Export'!O9644)</f>
        <v/>
      </c>
      <c r="H9640" s="7" t="str">
        <f>IF('Payments Export'!B9644="","",G9640-F9640)</f>
        <v/>
      </c>
      <c r="I9640" s="3" t="str">
        <f>IF(C9640&lt;&gt;"",_xlfn.XLOOKUP(IFERROR(VALUE(C9640),C9640),'Items database'!A:A,'Items database'!B:B),(_xlfn.XLOOKUP(LEFT(E9640,3),Services,Services,"")))</f>
        <v/>
      </c>
      <c r="J9640" s="3" t="str">
        <f t="shared" si="301"/>
        <v/>
      </c>
    </row>
    <row r="9641" spans="1:10" x14ac:dyDescent="0.35">
      <c r="A9641" s="7" t="str">
        <f>IF('Payments Export'!A9645="","",'Payments Export'!A9645)</f>
        <v/>
      </c>
      <c r="B9641" s="7" t="str">
        <f>IF('Payments Export'!A9645="","",'Payments Export'!B9645)</f>
        <v/>
      </c>
      <c r="C9641" s="7" t="str">
        <f>IF(IFERROR(VALUE('Payments Export'!H9645),'Payments Export'!H9645)&lt;&gt;0,IFERROR(VALUE('Payments Export'!H9645),'Payments Export'!H9645),"")</f>
        <v/>
      </c>
      <c r="D9641" s="7" t="str">
        <f>IF('Payments Export'!I9645="","",'Payments Export'!I9645)</f>
        <v/>
      </c>
      <c r="E9641" s="7" t="str">
        <f t="shared" si="300"/>
        <v/>
      </c>
      <c r="F9641" s="7" t="str">
        <f>IF('Payments Export'!A9645="","",'Payments Export'!N9645)</f>
        <v/>
      </c>
      <c r="G9641" s="7" t="str">
        <f>IF('Payments Export'!A9645="","",'Payments Export'!O9645)</f>
        <v/>
      </c>
      <c r="H9641" s="7" t="str">
        <f>IF('Payments Export'!B9645="","",G9641-F9641)</f>
        <v/>
      </c>
      <c r="I9641" s="3" t="str">
        <f>IF(C9641&lt;&gt;"",_xlfn.XLOOKUP(IFERROR(VALUE(C9641),C9641),'Items database'!A:A,'Items database'!B:B),(_xlfn.XLOOKUP(LEFT(E9641,3),Services,Services,"")))</f>
        <v/>
      </c>
      <c r="J9641" s="3" t="str">
        <f t="shared" si="301"/>
        <v/>
      </c>
    </row>
    <row r="9642" spans="1:10" x14ac:dyDescent="0.35">
      <c r="A9642" s="7" t="str">
        <f>IF('Payments Export'!A9646="","",'Payments Export'!A9646)</f>
        <v/>
      </c>
      <c r="B9642" s="7" t="str">
        <f>IF('Payments Export'!A9646="","",'Payments Export'!B9646)</f>
        <v/>
      </c>
      <c r="C9642" s="7" t="str">
        <f>IF(IFERROR(VALUE('Payments Export'!H9646),'Payments Export'!H9646)&lt;&gt;0,IFERROR(VALUE('Payments Export'!H9646),'Payments Export'!H9646),"")</f>
        <v/>
      </c>
      <c r="D9642" s="7" t="str">
        <f>IF('Payments Export'!I9646="","",'Payments Export'!I9646)</f>
        <v/>
      </c>
      <c r="E9642" s="7" t="str">
        <f t="shared" si="300"/>
        <v/>
      </c>
      <c r="F9642" s="7" t="str">
        <f>IF('Payments Export'!A9646="","",'Payments Export'!N9646)</f>
        <v/>
      </c>
      <c r="G9642" s="7" t="str">
        <f>IF('Payments Export'!A9646="","",'Payments Export'!O9646)</f>
        <v/>
      </c>
      <c r="H9642" s="7" t="str">
        <f>IF('Payments Export'!B9646="","",G9642-F9642)</f>
        <v/>
      </c>
      <c r="I9642" s="3" t="str">
        <f>IF(C9642&lt;&gt;"",_xlfn.XLOOKUP(IFERROR(VALUE(C9642),C9642),'Items database'!A:A,'Items database'!B:B),(_xlfn.XLOOKUP(LEFT(E9642,3),Services,Services,"")))</f>
        <v/>
      </c>
      <c r="J9642" s="3" t="str">
        <f t="shared" si="301"/>
        <v/>
      </c>
    </row>
    <row r="9643" spans="1:10" x14ac:dyDescent="0.35">
      <c r="A9643" s="7" t="str">
        <f>IF('Payments Export'!A9647="","",'Payments Export'!A9647)</f>
        <v/>
      </c>
      <c r="B9643" s="7" t="str">
        <f>IF('Payments Export'!A9647="","",'Payments Export'!B9647)</f>
        <v/>
      </c>
      <c r="C9643" s="7" t="str">
        <f>IF(IFERROR(VALUE('Payments Export'!H9647),'Payments Export'!H9647)&lt;&gt;0,IFERROR(VALUE('Payments Export'!H9647),'Payments Export'!H9647),"")</f>
        <v/>
      </c>
      <c r="D9643" s="7" t="str">
        <f>IF('Payments Export'!I9647="","",'Payments Export'!I9647)</f>
        <v/>
      </c>
      <c r="E9643" s="7" t="str">
        <f t="shared" si="300"/>
        <v/>
      </c>
      <c r="F9643" s="7" t="str">
        <f>IF('Payments Export'!A9647="","",'Payments Export'!N9647)</f>
        <v/>
      </c>
      <c r="G9643" s="7" t="str">
        <f>IF('Payments Export'!A9647="","",'Payments Export'!O9647)</f>
        <v/>
      </c>
      <c r="H9643" s="7" t="str">
        <f>IF('Payments Export'!B9647="","",G9643-F9643)</f>
        <v/>
      </c>
      <c r="I9643" s="3" t="str">
        <f>IF(C9643&lt;&gt;"",_xlfn.XLOOKUP(IFERROR(VALUE(C9643),C9643),'Items database'!A:A,'Items database'!B:B),(_xlfn.XLOOKUP(LEFT(E9643,3),Services,Services,"")))</f>
        <v/>
      </c>
      <c r="J9643" s="3" t="str">
        <f t="shared" si="301"/>
        <v/>
      </c>
    </row>
    <row r="9644" spans="1:10" x14ac:dyDescent="0.35">
      <c r="A9644" s="7" t="str">
        <f>IF('Payments Export'!A9648="","",'Payments Export'!A9648)</f>
        <v/>
      </c>
      <c r="B9644" s="7" t="str">
        <f>IF('Payments Export'!A9648="","",'Payments Export'!B9648)</f>
        <v/>
      </c>
      <c r="C9644" s="7" t="str">
        <f>IF(IFERROR(VALUE('Payments Export'!H9648),'Payments Export'!H9648)&lt;&gt;0,IFERROR(VALUE('Payments Export'!H9648),'Payments Export'!H9648),"")</f>
        <v/>
      </c>
      <c r="D9644" s="7" t="str">
        <f>IF('Payments Export'!I9648="","",'Payments Export'!I9648)</f>
        <v/>
      </c>
      <c r="E9644" s="7" t="str">
        <f t="shared" si="300"/>
        <v/>
      </c>
      <c r="F9644" s="7" t="str">
        <f>IF('Payments Export'!A9648="","",'Payments Export'!N9648)</f>
        <v/>
      </c>
      <c r="G9644" s="7" t="str">
        <f>IF('Payments Export'!A9648="","",'Payments Export'!O9648)</f>
        <v/>
      </c>
      <c r="H9644" s="7" t="str">
        <f>IF('Payments Export'!B9648="","",G9644-F9644)</f>
        <v/>
      </c>
      <c r="I9644" s="3" t="str">
        <f>IF(C9644&lt;&gt;"",_xlfn.XLOOKUP(IFERROR(VALUE(C9644),C9644),'Items database'!A:A,'Items database'!B:B),(_xlfn.XLOOKUP(LEFT(E9644,3),Services,Services,"")))</f>
        <v/>
      </c>
      <c r="J9644" s="3" t="str">
        <f t="shared" si="301"/>
        <v/>
      </c>
    </row>
    <row r="9645" spans="1:10" x14ac:dyDescent="0.35">
      <c r="A9645" s="7" t="str">
        <f>IF('Payments Export'!A9649="","",'Payments Export'!A9649)</f>
        <v/>
      </c>
      <c r="B9645" s="7" t="str">
        <f>IF('Payments Export'!A9649="","",'Payments Export'!B9649)</f>
        <v/>
      </c>
      <c r="C9645" s="7" t="str">
        <f>IF(IFERROR(VALUE('Payments Export'!H9649),'Payments Export'!H9649)&lt;&gt;0,IFERROR(VALUE('Payments Export'!H9649),'Payments Export'!H9649),"")</f>
        <v/>
      </c>
      <c r="D9645" s="7" t="str">
        <f>IF('Payments Export'!I9649="","",'Payments Export'!I9649)</f>
        <v/>
      </c>
      <c r="E9645" s="7" t="str">
        <f t="shared" si="300"/>
        <v/>
      </c>
      <c r="F9645" s="7" t="str">
        <f>IF('Payments Export'!A9649="","",'Payments Export'!N9649)</f>
        <v/>
      </c>
      <c r="G9645" s="7" t="str">
        <f>IF('Payments Export'!A9649="","",'Payments Export'!O9649)</f>
        <v/>
      </c>
      <c r="H9645" s="7" t="str">
        <f>IF('Payments Export'!B9649="","",G9645-F9645)</f>
        <v/>
      </c>
      <c r="I9645" s="3" t="str">
        <f>IF(C9645&lt;&gt;"",_xlfn.XLOOKUP(IFERROR(VALUE(C9645),C9645),'Items database'!A:A,'Items database'!B:B),(_xlfn.XLOOKUP(LEFT(E9645,3),Services,Services,"")))</f>
        <v/>
      </c>
      <c r="J9645" s="3" t="str">
        <f t="shared" si="301"/>
        <v/>
      </c>
    </row>
    <row r="9646" spans="1:10" x14ac:dyDescent="0.35">
      <c r="A9646" s="7" t="str">
        <f>IF('Payments Export'!A9650="","",'Payments Export'!A9650)</f>
        <v/>
      </c>
      <c r="B9646" s="7" t="str">
        <f>IF('Payments Export'!A9650="","",'Payments Export'!B9650)</f>
        <v/>
      </c>
      <c r="C9646" s="7" t="str">
        <f>IF(IFERROR(VALUE('Payments Export'!H9650),'Payments Export'!H9650)&lt;&gt;0,IFERROR(VALUE('Payments Export'!H9650),'Payments Export'!H9650),"")</f>
        <v/>
      </c>
      <c r="D9646" s="7" t="str">
        <f>IF('Payments Export'!I9650="","",'Payments Export'!I9650)</f>
        <v/>
      </c>
      <c r="E9646" s="7" t="str">
        <f t="shared" si="300"/>
        <v/>
      </c>
      <c r="F9646" s="7" t="str">
        <f>IF('Payments Export'!A9650="","",'Payments Export'!N9650)</f>
        <v/>
      </c>
      <c r="G9646" s="7" t="str">
        <f>IF('Payments Export'!A9650="","",'Payments Export'!O9650)</f>
        <v/>
      </c>
      <c r="H9646" s="7" t="str">
        <f>IF('Payments Export'!B9650="","",G9646-F9646)</f>
        <v/>
      </c>
      <c r="I9646" s="3" t="str">
        <f>IF(C9646&lt;&gt;"",_xlfn.XLOOKUP(IFERROR(VALUE(C9646),C9646),'Items database'!A:A,'Items database'!B:B),(_xlfn.XLOOKUP(LEFT(E9646,3),Services,Services,"")))</f>
        <v/>
      </c>
      <c r="J9646" s="3" t="str">
        <f t="shared" si="301"/>
        <v/>
      </c>
    </row>
    <row r="9647" spans="1:10" x14ac:dyDescent="0.35">
      <c r="A9647" s="7" t="str">
        <f>IF('Payments Export'!A9651="","",'Payments Export'!A9651)</f>
        <v/>
      </c>
      <c r="B9647" s="7" t="str">
        <f>IF('Payments Export'!A9651="","",'Payments Export'!B9651)</f>
        <v/>
      </c>
      <c r="C9647" s="7" t="str">
        <f>IF(IFERROR(VALUE('Payments Export'!H9651),'Payments Export'!H9651)&lt;&gt;0,IFERROR(VALUE('Payments Export'!H9651),'Payments Export'!H9651),"")</f>
        <v/>
      </c>
      <c r="D9647" s="7" t="str">
        <f>IF('Payments Export'!I9651="","",'Payments Export'!I9651)</f>
        <v/>
      </c>
      <c r="E9647" s="7" t="str">
        <f t="shared" si="300"/>
        <v/>
      </c>
      <c r="F9647" s="7" t="str">
        <f>IF('Payments Export'!A9651="","",'Payments Export'!N9651)</f>
        <v/>
      </c>
      <c r="G9647" s="7" t="str">
        <f>IF('Payments Export'!A9651="","",'Payments Export'!O9651)</f>
        <v/>
      </c>
      <c r="H9647" s="7" t="str">
        <f>IF('Payments Export'!B9651="","",G9647-F9647)</f>
        <v/>
      </c>
      <c r="I9647" s="3" t="str">
        <f>IF(C9647&lt;&gt;"",_xlfn.XLOOKUP(IFERROR(VALUE(C9647),C9647),'Items database'!A:A,'Items database'!B:B),(_xlfn.XLOOKUP(LEFT(E9647,3),Services,Services,"")))</f>
        <v/>
      </c>
      <c r="J9647" s="3" t="str">
        <f t="shared" si="301"/>
        <v/>
      </c>
    </row>
    <row r="9648" spans="1:10" x14ac:dyDescent="0.35">
      <c r="A9648" s="7" t="str">
        <f>IF('Payments Export'!A9652="","",'Payments Export'!A9652)</f>
        <v/>
      </c>
      <c r="B9648" s="7" t="str">
        <f>IF('Payments Export'!A9652="","",'Payments Export'!B9652)</f>
        <v/>
      </c>
      <c r="C9648" s="7" t="str">
        <f>IF(IFERROR(VALUE('Payments Export'!H9652),'Payments Export'!H9652)&lt;&gt;0,IFERROR(VALUE('Payments Export'!H9652),'Payments Export'!H9652),"")</f>
        <v/>
      </c>
      <c r="D9648" s="7" t="str">
        <f>IF('Payments Export'!I9652="","",'Payments Export'!I9652)</f>
        <v/>
      </c>
      <c r="E9648" s="7" t="str">
        <f t="shared" si="300"/>
        <v/>
      </c>
      <c r="F9648" s="7" t="str">
        <f>IF('Payments Export'!A9652="","",'Payments Export'!N9652)</f>
        <v/>
      </c>
      <c r="G9648" s="7" t="str">
        <f>IF('Payments Export'!A9652="","",'Payments Export'!O9652)</f>
        <v/>
      </c>
      <c r="H9648" s="7" t="str">
        <f>IF('Payments Export'!B9652="","",G9648-F9648)</f>
        <v/>
      </c>
      <c r="I9648" s="3" t="str">
        <f>IF(C9648&lt;&gt;"",_xlfn.XLOOKUP(IFERROR(VALUE(C9648),C9648),'Items database'!A:A,'Items database'!B:B),(_xlfn.XLOOKUP(LEFT(E9648,3),Services,Services,"")))</f>
        <v/>
      </c>
      <c r="J9648" s="3" t="str">
        <f t="shared" si="301"/>
        <v/>
      </c>
    </row>
    <row r="9649" spans="1:10" x14ac:dyDescent="0.35">
      <c r="A9649" s="7" t="str">
        <f>IF('Payments Export'!A9653="","",'Payments Export'!A9653)</f>
        <v/>
      </c>
      <c r="B9649" s="7" t="str">
        <f>IF('Payments Export'!A9653="","",'Payments Export'!B9653)</f>
        <v/>
      </c>
      <c r="C9649" s="7" t="str">
        <f>IF(IFERROR(VALUE('Payments Export'!H9653),'Payments Export'!H9653)&lt;&gt;0,IFERROR(VALUE('Payments Export'!H9653),'Payments Export'!H9653),"")</f>
        <v/>
      </c>
      <c r="D9649" s="7" t="str">
        <f>IF('Payments Export'!I9653="","",'Payments Export'!I9653)</f>
        <v/>
      </c>
      <c r="E9649" s="7" t="str">
        <f t="shared" si="300"/>
        <v/>
      </c>
      <c r="F9649" s="7" t="str">
        <f>IF('Payments Export'!A9653="","",'Payments Export'!N9653)</f>
        <v/>
      </c>
      <c r="G9649" s="7" t="str">
        <f>IF('Payments Export'!A9653="","",'Payments Export'!O9653)</f>
        <v/>
      </c>
      <c r="H9649" s="7" t="str">
        <f>IF('Payments Export'!B9653="","",G9649-F9649)</f>
        <v/>
      </c>
      <c r="I9649" s="3" t="str">
        <f>IF(C9649&lt;&gt;"",_xlfn.XLOOKUP(IFERROR(VALUE(C9649),C9649),'Items database'!A:A,'Items database'!B:B),(_xlfn.XLOOKUP(LEFT(E9649,3),Services,Services,"")))</f>
        <v/>
      </c>
      <c r="J9649" s="3" t="str">
        <f t="shared" si="301"/>
        <v/>
      </c>
    </row>
    <row r="9650" spans="1:10" x14ac:dyDescent="0.35">
      <c r="A9650" s="7" t="str">
        <f>IF('Payments Export'!A9654="","",'Payments Export'!A9654)</f>
        <v/>
      </c>
      <c r="B9650" s="7" t="str">
        <f>IF('Payments Export'!A9654="","",'Payments Export'!B9654)</f>
        <v/>
      </c>
      <c r="C9650" s="7" t="str">
        <f>IF(IFERROR(VALUE('Payments Export'!H9654),'Payments Export'!H9654)&lt;&gt;0,IFERROR(VALUE('Payments Export'!H9654),'Payments Export'!H9654),"")</f>
        <v/>
      </c>
      <c r="D9650" s="7" t="str">
        <f>IF('Payments Export'!I9654="","",'Payments Export'!I9654)</f>
        <v/>
      </c>
      <c r="E9650" s="7" t="str">
        <f t="shared" si="300"/>
        <v/>
      </c>
      <c r="F9650" s="7" t="str">
        <f>IF('Payments Export'!A9654="","",'Payments Export'!N9654)</f>
        <v/>
      </c>
      <c r="G9650" s="7" t="str">
        <f>IF('Payments Export'!A9654="","",'Payments Export'!O9654)</f>
        <v/>
      </c>
      <c r="H9650" s="7" t="str">
        <f>IF('Payments Export'!B9654="","",G9650-F9650)</f>
        <v/>
      </c>
      <c r="I9650" s="3" t="str">
        <f>IF(C9650&lt;&gt;"",_xlfn.XLOOKUP(IFERROR(VALUE(C9650),C9650),'Items database'!A:A,'Items database'!B:B),(_xlfn.XLOOKUP(LEFT(E9650,3),Services,Services,"")))</f>
        <v/>
      </c>
      <c r="J9650" s="3" t="str">
        <f t="shared" si="301"/>
        <v/>
      </c>
    </row>
    <row r="9651" spans="1:10" x14ac:dyDescent="0.35">
      <c r="A9651" s="7" t="str">
        <f>IF('Payments Export'!A9655="","",'Payments Export'!A9655)</f>
        <v/>
      </c>
      <c r="B9651" s="7" t="str">
        <f>IF('Payments Export'!A9655="","",'Payments Export'!B9655)</f>
        <v/>
      </c>
      <c r="C9651" s="7" t="str">
        <f>IF(IFERROR(VALUE('Payments Export'!H9655),'Payments Export'!H9655)&lt;&gt;0,IFERROR(VALUE('Payments Export'!H9655),'Payments Export'!H9655),"")</f>
        <v/>
      </c>
      <c r="D9651" s="7" t="str">
        <f>IF('Payments Export'!I9655="","",'Payments Export'!I9655)</f>
        <v/>
      </c>
      <c r="E9651" s="7" t="str">
        <f t="shared" si="300"/>
        <v/>
      </c>
      <c r="F9651" s="7" t="str">
        <f>IF('Payments Export'!A9655="","",'Payments Export'!N9655)</f>
        <v/>
      </c>
      <c r="G9651" s="7" t="str">
        <f>IF('Payments Export'!A9655="","",'Payments Export'!O9655)</f>
        <v/>
      </c>
      <c r="H9651" s="7" t="str">
        <f>IF('Payments Export'!B9655="","",G9651-F9651)</f>
        <v/>
      </c>
      <c r="I9651" s="3" t="str">
        <f>IF(C9651&lt;&gt;"",_xlfn.XLOOKUP(IFERROR(VALUE(C9651),C9651),'Items database'!A:A,'Items database'!B:B),(_xlfn.XLOOKUP(LEFT(E9651,3),Services,Services,"")))</f>
        <v/>
      </c>
      <c r="J9651" s="3" t="str">
        <f t="shared" si="301"/>
        <v/>
      </c>
    </row>
    <row r="9652" spans="1:10" x14ac:dyDescent="0.35">
      <c r="A9652" s="7" t="str">
        <f>IF('Payments Export'!A9656="","",'Payments Export'!A9656)</f>
        <v/>
      </c>
      <c r="B9652" s="7" t="str">
        <f>IF('Payments Export'!A9656="","",'Payments Export'!B9656)</f>
        <v/>
      </c>
      <c r="C9652" s="7" t="str">
        <f>IF(IFERROR(VALUE('Payments Export'!H9656),'Payments Export'!H9656)&lt;&gt;0,IFERROR(VALUE('Payments Export'!H9656),'Payments Export'!H9656),"")</f>
        <v/>
      </c>
      <c r="D9652" s="7" t="str">
        <f>IF('Payments Export'!I9656="","",'Payments Export'!I9656)</f>
        <v/>
      </c>
      <c r="E9652" s="7" t="str">
        <f t="shared" si="300"/>
        <v/>
      </c>
      <c r="F9652" s="7" t="str">
        <f>IF('Payments Export'!A9656="","",'Payments Export'!N9656)</f>
        <v/>
      </c>
      <c r="G9652" s="7" t="str">
        <f>IF('Payments Export'!A9656="","",'Payments Export'!O9656)</f>
        <v/>
      </c>
      <c r="H9652" s="7" t="str">
        <f>IF('Payments Export'!B9656="","",G9652-F9652)</f>
        <v/>
      </c>
      <c r="I9652" s="3" t="str">
        <f>IF(C9652&lt;&gt;"",_xlfn.XLOOKUP(IFERROR(VALUE(C9652),C9652),'Items database'!A:A,'Items database'!B:B),(_xlfn.XLOOKUP(LEFT(E9652,3),Services,Services,"")))</f>
        <v/>
      </c>
      <c r="J9652" s="3" t="str">
        <f t="shared" si="301"/>
        <v/>
      </c>
    </row>
    <row r="9653" spans="1:10" x14ac:dyDescent="0.35">
      <c r="A9653" s="7" t="str">
        <f>IF('Payments Export'!A9657="","",'Payments Export'!A9657)</f>
        <v/>
      </c>
      <c r="B9653" s="7" t="str">
        <f>IF('Payments Export'!A9657="","",'Payments Export'!B9657)</f>
        <v/>
      </c>
      <c r="C9653" s="7" t="str">
        <f>IF(IFERROR(VALUE('Payments Export'!H9657),'Payments Export'!H9657)&lt;&gt;0,IFERROR(VALUE('Payments Export'!H9657),'Payments Export'!H9657),"")</f>
        <v/>
      </c>
      <c r="D9653" s="7" t="str">
        <f>IF('Payments Export'!I9657="","",'Payments Export'!I9657)</f>
        <v/>
      </c>
      <c r="E9653" s="7" t="str">
        <f t="shared" si="300"/>
        <v/>
      </c>
      <c r="F9653" s="7" t="str">
        <f>IF('Payments Export'!A9657="","",'Payments Export'!N9657)</f>
        <v/>
      </c>
      <c r="G9653" s="7" t="str">
        <f>IF('Payments Export'!A9657="","",'Payments Export'!O9657)</f>
        <v/>
      </c>
      <c r="H9653" s="7" t="str">
        <f>IF('Payments Export'!B9657="","",G9653-F9653)</f>
        <v/>
      </c>
      <c r="I9653" s="3" t="str">
        <f>IF(C9653&lt;&gt;"",_xlfn.XLOOKUP(IFERROR(VALUE(C9653),C9653),'Items database'!A:A,'Items database'!B:B),(_xlfn.XLOOKUP(LEFT(E9653,3),Services,Services,"")))</f>
        <v/>
      </c>
      <c r="J9653" s="3" t="str">
        <f t="shared" si="301"/>
        <v/>
      </c>
    </row>
    <row r="9654" spans="1:10" x14ac:dyDescent="0.35">
      <c r="A9654" s="7" t="str">
        <f>IF('Payments Export'!A9658="","",'Payments Export'!A9658)</f>
        <v/>
      </c>
      <c r="B9654" s="7" t="str">
        <f>IF('Payments Export'!A9658="","",'Payments Export'!B9658)</f>
        <v/>
      </c>
      <c r="C9654" s="7" t="str">
        <f>IF(IFERROR(VALUE('Payments Export'!H9658),'Payments Export'!H9658)&lt;&gt;0,IFERROR(VALUE('Payments Export'!H9658),'Payments Export'!H9658),"")</f>
        <v/>
      </c>
      <c r="D9654" s="7" t="str">
        <f>IF('Payments Export'!I9658="","",'Payments Export'!I9658)</f>
        <v/>
      </c>
      <c r="E9654" s="7" t="str">
        <f t="shared" si="300"/>
        <v/>
      </c>
      <c r="F9654" s="7" t="str">
        <f>IF('Payments Export'!A9658="","",'Payments Export'!N9658)</f>
        <v/>
      </c>
      <c r="G9654" s="7" t="str">
        <f>IF('Payments Export'!A9658="","",'Payments Export'!O9658)</f>
        <v/>
      </c>
      <c r="H9654" s="7" t="str">
        <f>IF('Payments Export'!B9658="","",G9654-F9654)</f>
        <v/>
      </c>
      <c r="I9654" s="3" t="str">
        <f>IF(C9654&lt;&gt;"",_xlfn.XLOOKUP(IFERROR(VALUE(C9654),C9654),'Items database'!A:A,'Items database'!B:B),(_xlfn.XLOOKUP(LEFT(E9654,3),Services,Services,"")))</f>
        <v/>
      </c>
      <c r="J9654" s="3" t="str">
        <f t="shared" si="301"/>
        <v/>
      </c>
    </row>
    <row r="9655" spans="1:10" x14ac:dyDescent="0.35">
      <c r="A9655" s="7" t="str">
        <f>IF('Payments Export'!A9659="","",'Payments Export'!A9659)</f>
        <v/>
      </c>
      <c r="B9655" s="7" t="str">
        <f>IF('Payments Export'!A9659="","",'Payments Export'!B9659)</f>
        <v/>
      </c>
      <c r="C9655" s="7" t="str">
        <f>IF(IFERROR(VALUE('Payments Export'!H9659),'Payments Export'!H9659)&lt;&gt;0,IFERROR(VALUE('Payments Export'!H9659),'Payments Export'!H9659),"")</f>
        <v/>
      </c>
      <c r="D9655" s="7" t="str">
        <f>IF('Payments Export'!I9659="","",'Payments Export'!I9659)</f>
        <v/>
      </c>
      <c r="E9655" s="7" t="str">
        <f t="shared" si="300"/>
        <v/>
      </c>
      <c r="F9655" s="7" t="str">
        <f>IF('Payments Export'!A9659="","",'Payments Export'!N9659)</f>
        <v/>
      </c>
      <c r="G9655" s="7" t="str">
        <f>IF('Payments Export'!A9659="","",'Payments Export'!O9659)</f>
        <v/>
      </c>
      <c r="H9655" s="7" t="str">
        <f>IF('Payments Export'!B9659="","",G9655-F9655)</f>
        <v/>
      </c>
      <c r="I9655" s="3" t="str">
        <f>IF(C9655&lt;&gt;"",_xlfn.XLOOKUP(IFERROR(VALUE(C9655),C9655),'Items database'!A:A,'Items database'!B:B),(_xlfn.XLOOKUP(LEFT(E9655,3),Services,Services,"")))</f>
        <v/>
      </c>
      <c r="J9655" s="3" t="str">
        <f t="shared" si="301"/>
        <v/>
      </c>
    </row>
    <row r="9656" spans="1:10" x14ac:dyDescent="0.35">
      <c r="A9656" s="7" t="str">
        <f>IF('Payments Export'!A9660="","",'Payments Export'!A9660)</f>
        <v/>
      </c>
      <c r="B9656" s="7" t="str">
        <f>IF('Payments Export'!A9660="","",'Payments Export'!B9660)</f>
        <v/>
      </c>
      <c r="C9656" s="7" t="str">
        <f>IF(IFERROR(VALUE('Payments Export'!H9660),'Payments Export'!H9660)&lt;&gt;0,IFERROR(VALUE('Payments Export'!H9660),'Payments Export'!H9660),"")</f>
        <v/>
      </c>
      <c r="D9656" s="7" t="str">
        <f>IF('Payments Export'!I9660="","",'Payments Export'!I9660)</f>
        <v/>
      </c>
      <c r="E9656" s="7" t="str">
        <f t="shared" si="300"/>
        <v/>
      </c>
      <c r="F9656" s="7" t="str">
        <f>IF('Payments Export'!A9660="","",'Payments Export'!N9660)</f>
        <v/>
      </c>
      <c r="G9656" s="7" t="str">
        <f>IF('Payments Export'!A9660="","",'Payments Export'!O9660)</f>
        <v/>
      </c>
      <c r="H9656" s="7" t="str">
        <f>IF('Payments Export'!B9660="","",G9656-F9656)</f>
        <v/>
      </c>
      <c r="I9656" s="3" t="str">
        <f>IF(C9656&lt;&gt;"",_xlfn.XLOOKUP(IFERROR(VALUE(C9656),C9656),'Items database'!A:A,'Items database'!B:B),(_xlfn.XLOOKUP(LEFT(E9656,3),Services,Services,"")))</f>
        <v/>
      </c>
      <c r="J9656" s="3" t="str">
        <f t="shared" si="301"/>
        <v/>
      </c>
    </row>
    <row r="9657" spans="1:10" x14ac:dyDescent="0.35">
      <c r="A9657" s="7" t="str">
        <f>IF('Payments Export'!A9661="","",'Payments Export'!A9661)</f>
        <v/>
      </c>
      <c r="B9657" s="7" t="str">
        <f>IF('Payments Export'!A9661="","",'Payments Export'!B9661)</f>
        <v/>
      </c>
      <c r="C9657" s="7" t="str">
        <f>IF(IFERROR(VALUE('Payments Export'!H9661),'Payments Export'!H9661)&lt;&gt;0,IFERROR(VALUE('Payments Export'!H9661),'Payments Export'!H9661),"")</f>
        <v/>
      </c>
      <c r="D9657" s="7" t="str">
        <f>IF('Payments Export'!I9661="","",'Payments Export'!I9661)</f>
        <v/>
      </c>
      <c r="E9657" s="7" t="str">
        <f t="shared" si="300"/>
        <v/>
      </c>
      <c r="F9657" s="7" t="str">
        <f>IF('Payments Export'!A9661="","",'Payments Export'!N9661)</f>
        <v/>
      </c>
      <c r="G9657" s="7" t="str">
        <f>IF('Payments Export'!A9661="","",'Payments Export'!O9661)</f>
        <v/>
      </c>
      <c r="H9657" s="7" t="str">
        <f>IF('Payments Export'!B9661="","",G9657-F9657)</f>
        <v/>
      </c>
      <c r="I9657" s="3" t="str">
        <f>IF(C9657&lt;&gt;"",_xlfn.XLOOKUP(IFERROR(VALUE(C9657),C9657),'Items database'!A:A,'Items database'!B:B),(_xlfn.XLOOKUP(LEFT(E9657,3),Services,Services,"")))</f>
        <v/>
      </c>
      <c r="J9657" s="3" t="str">
        <f t="shared" si="301"/>
        <v/>
      </c>
    </row>
    <row r="9658" spans="1:10" x14ac:dyDescent="0.35">
      <c r="A9658" s="7" t="str">
        <f>IF('Payments Export'!A9662="","",'Payments Export'!A9662)</f>
        <v/>
      </c>
      <c r="B9658" s="7" t="str">
        <f>IF('Payments Export'!A9662="","",'Payments Export'!B9662)</f>
        <v/>
      </c>
      <c r="C9658" s="7" t="str">
        <f>IF(IFERROR(VALUE('Payments Export'!H9662),'Payments Export'!H9662)&lt;&gt;0,IFERROR(VALUE('Payments Export'!H9662),'Payments Export'!H9662),"")</f>
        <v/>
      </c>
      <c r="D9658" s="7" t="str">
        <f>IF('Payments Export'!I9662="","",'Payments Export'!I9662)</f>
        <v/>
      </c>
      <c r="E9658" s="7" t="str">
        <f t="shared" si="300"/>
        <v/>
      </c>
      <c r="F9658" s="7" t="str">
        <f>IF('Payments Export'!A9662="","",'Payments Export'!N9662)</f>
        <v/>
      </c>
      <c r="G9658" s="7" t="str">
        <f>IF('Payments Export'!A9662="","",'Payments Export'!O9662)</f>
        <v/>
      </c>
      <c r="H9658" s="7" t="str">
        <f>IF('Payments Export'!B9662="","",G9658-F9658)</f>
        <v/>
      </c>
      <c r="I9658" s="3" t="str">
        <f>IF(C9658&lt;&gt;"",_xlfn.XLOOKUP(IFERROR(VALUE(C9658),C9658),'Items database'!A:A,'Items database'!B:B),(_xlfn.XLOOKUP(LEFT(E9658,3),Services,Services,"")))</f>
        <v/>
      </c>
      <c r="J9658" s="3" t="str">
        <f t="shared" si="301"/>
        <v/>
      </c>
    </row>
    <row r="9659" spans="1:10" x14ac:dyDescent="0.35">
      <c r="A9659" s="7" t="str">
        <f>IF('Payments Export'!A9663="","",'Payments Export'!A9663)</f>
        <v/>
      </c>
      <c r="B9659" s="7" t="str">
        <f>IF('Payments Export'!A9663="","",'Payments Export'!B9663)</f>
        <v/>
      </c>
      <c r="C9659" s="7" t="str">
        <f>IF(IFERROR(VALUE('Payments Export'!H9663),'Payments Export'!H9663)&lt;&gt;0,IFERROR(VALUE('Payments Export'!H9663),'Payments Export'!H9663),"")</f>
        <v/>
      </c>
      <c r="D9659" s="7" t="str">
        <f>IF('Payments Export'!I9663="","",'Payments Export'!I9663)</f>
        <v/>
      </c>
      <c r="E9659" s="7" t="str">
        <f t="shared" si="300"/>
        <v/>
      </c>
      <c r="F9659" s="7" t="str">
        <f>IF('Payments Export'!A9663="","",'Payments Export'!N9663)</f>
        <v/>
      </c>
      <c r="G9659" s="7" t="str">
        <f>IF('Payments Export'!A9663="","",'Payments Export'!O9663)</f>
        <v/>
      </c>
      <c r="H9659" s="7" t="str">
        <f>IF('Payments Export'!B9663="","",G9659-F9659)</f>
        <v/>
      </c>
      <c r="I9659" s="3" t="str">
        <f>IF(C9659&lt;&gt;"",_xlfn.XLOOKUP(IFERROR(VALUE(C9659),C9659),'Items database'!A:A,'Items database'!B:B),(_xlfn.XLOOKUP(LEFT(E9659,3),Services,Services,"")))</f>
        <v/>
      </c>
      <c r="J9659" s="3" t="str">
        <f t="shared" si="301"/>
        <v/>
      </c>
    </row>
    <row r="9660" spans="1:10" x14ac:dyDescent="0.35">
      <c r="A9660" s="7" t="str">
        <f>IF('Payments Export'!A9664="","",'Payments Export'!A9664)</f>
        <v/>
      </c>
      <c r="B9660" s="7" t="str">
        <f>IF('Payments Export'!A9664="","",'Payments Export'!B9664)</f>
        <v/>
      </c>
      <c r="C9660" s="7" t="str">
        <f>IF(IFERROR(VALUE('Payments Export'!H9664),'Payments Export'!H9664)&lt;&gt;0,IFERROR(VALUE('Payments Export'!H9664),'Payments Export'!H9664),"")</f>
        <v/>
      </c>
      <c r="D9660" s="7" t="str">
        <f>IF('Payments Export'!I9664="","",'Payments Export'!I9664)</f>
        <v/>
      </c>
      <c r="E9660" s="7" t="str">
        <f t="shared" si="300"/>
        <v/>
      </c>
      <c r="F9660" s="7" t="str">
        <f>IF('Payments Export'!A9664="","",'Payments Export'!N9664)</f>
        <v/>
      </c>
      <c r="G9660" s="7" t="str">
        <f>IF('Payments Export'!A9664="","",'Payments Export'!O9664)</f>
        <v/>
      </c>
      <c r="H9660" s="7" t="str">
        <f>IF('Payments Export'!B9664="","",G9660-F9660)</f>
        <v/>
      </c>
      <c r="I9660" s="3" t="str">
        <f>IF(C9660&lt;&gt;"",_xlfn.XLOOKUP(IFERROR(VALUE(C9660),C9660),'Items database'!A:A,'Items database'!B:B),(_xlfn.XLOOKUP(LEFT(E9660,3),Services,Services,"")))</f>
        <v/>
      </c>
      <c r="J9660" s="3" t="str">
        <f t="shared" si="301"/>
        <v/>
      </c>
    </row>
    <row r="9661" spans="1:10" x14ac:dyDescent="0.35">
      <c r="A9661" s="7" t="str">
        <f>IF('Payments Export'!A9665="","",'Payments Export'!A9665)</f>
        <v/>
      </c>
      <c r="B9661" s="7" t="str">
        <f>IF('Payments Export'!A9665="","",'Payments Export'!B9665)</f>
        <v/>
      </c>
      <c r="C9661" s="7" t="str">
        <f>IF(IFERROR(VALUE('Payments Export'!H9665),'Payments Export'!H9665)&lt;&gt;0,IFERROR(VALUE('Payments Export'!H9665),'Payments Export'!H9665),"")</f>
        <v/>
      </c>
      <c r="D9661" s="7" t="str">
        <f>IF('Payments Export'!I9665="","",'Payments Export'!I9665)</f>
        <v/>
      </c>
      <c r="E9661" s="7" t="str">
        <f t="shared" si="300"/>
        <v/>
      </c>
      <c r="F9661" s="7" t="str">
        <f>IF('Payments Export'!A9665="","",'Payments Export'!N9665)</f>
        <v/>
      </c>
      <c r="G9661" s="7" t="str">
        <f>IF('Payments Export'!A9665="","",'Payments Export'!O9665)</f>
        <v/>
      </c>
      <c r="H9661" s="7" t="str">
        <f>IF('Payments Export'!B9665="","",G9661-F9661)</f>
        <v/>
      </c>
      <c r="I9661" s="3" t="str">
        <f>IF(C9661&lt;&gt;"",_xlfn.XLOOKUP(IFERROR(VALUE(C9661),C9661),'Items database'!A:A,'Items database'!B:B),(_xlfn.XLOOKUP(LEFT(E9661,3),Services,Services,"")))</f>
        <v/>
      </c>
      <c r="J9661" s="3" t="str">
        <f t="shared" si="301"/>
        <v/>
      </c>
    </row>
    <row r="9662" spans="1:10" x14ac:dyDescent="0.35">
      <c r="A9662" s="7" t="str">
        <f>IF('Payments Export'!A9666="","",'Payments Export'!A9666)</f>
        <v/>
      </c>
      <c r="B9662" s="7" t="str">
        <f>IF('Payments Export'!A9666="","",'Payments Export'!B9666)</f>
        <v/>
      </c>
      <c r="C9662" s="7" t="str">
        <f>IF(IFERROR(VALUE('Payments Export'!H9666),'Payments Export'!H9666)&lt;&gt;0,IFERROR(VALUE('Payments Export'!H9666),'Payments Export'!H9666),"")</f>
        <v/>
      </c>
      <c r="D9662" s="7" t="str">
        <f>IF('Payments Export'!I9666="","",'Payments Export'!I9666)</f>
        <v/>
      </c>
      <c r="E9662" s="7" t="str">
        <f t="shared" si="300"/>
        <v/>
      </c>
      <c r="F9662" s="7" t="str">
        <f>IF('Payments Export'!A9666="","",'Payments Export'!N9666)</f>
        <v/>
      </c>
      <c r="G9662" s="7" t="str">
        <f>IF('Payments Export'!A9666="","",'Payments Export'!O9666)</f>
        <v/>
      </c>
      <c r="H9662" s="7" t="str">
        <f>IF('Payments Export'!B9666="","",G9662-F9662)</f>
        <v/>
      </c>
      <c r="I9662" s="3" t="str">
        <f>IF(C9662&lt;&gt;"",_xlfn.XLOOKUP(IFERROR(VALUE(C9662),C9662),'Items database'!A:A,'Items database'!B:B),(_xlfn.XLOOKUP(LEFT(E9662,3),Services,Services,"")))</f>
        <v/>
      </c>
      <c r="J9662" s="3" t="str">
        <f t="shared" si="301"/>
        <v/>
      </c>
    </row>
    <row r="9663" spans="1:10" x14ac:dyDescent="0.35">
      <c r="A9663" s="7" t="str">
        <f>IF('Payments Export'!A9667="","",'Payments Export'!A9667)</f>
        <v/>
      </c>
      <c r="B9663" s="7" t="str">
        <f>IF('Payments Export'!A9667="","",'Payments Export'!B9667)</f>
        <v/>
      </c>
      <c r="C9663" s="7" t="str">
        <f>IF(IFERROR(VALUE('Payments Export'!H9667),'Payments Export'!H9667)&lt;&gt;0,IFERROR(VALUE('Payments Export'!H9667),'Payments Export'!H9667),"")</f>
        <v/>
      </c>
      <c r="D9663" s="7" t="str">
        <f>IF('Payments Export'!I9667="","",'Payments Export'!I9667)</f>
        <v/>
      </c>
      <c r="E9663" s="7" t="str">
        <f t="shared" si="300"/>
        <v/>
      </c>
      <c r="F9663" s="7" t="str">
        <f>IF('Payments Export'!A9667="","",'Payments Export'!N9667)</f>
        <v/>
      </c>
      <c r="G9663" s="7" t="str">
        <f>IF('Payments Export'!A9667="","",'Payments Export'!O9667)</f>
        <v/>
      </c>
      <c r="H9663" s="7" t="str">
        <f>IF('Payments Export'!B9667="","",G9663-F9663)</f>
        <v/>
      </c>
      <c r="I9663" s="3" t="str">
        <f>IF(C9663&lt;&gt;"",_xlfn.XLOOKUP(IFERROR(VALUE(C9663),C9663),'Items database'!A:A,'Items database'!B:B),(_xlfn.XLOOKUP(LEFT(E9663,3),Services,Services,"")))</f>
        <v/>
      </c>
      <c r="J9663" s="3" t="str">
        <f t="shared" si="301"/>
        <v/>
      </c>
    </row>
    <row r="9664" spans="1:10" x14ac:dyDescent="0.35">
      <c r="A9664" s="7" t="str">
        <f>IF('Payments Export'!A9668="","",'Payments Export'!A9668)</f>
        <v/>
      </c>
      <c r="B9664" s="7" t="str">
        <f>IF('Payments Export'!A9668="","",'Payments Export'!B9668)</f>
        <v/>
      </c>
      <c r="C9664" s="7" t="str">
        <f>IF(IFERROR(VALUE('Payments Export'!H9668),'Payments Export'!H9668)&lt;&gt;0,IFERROR(VALUE('Payments Export'!H9668),'Payments Export'!H9668),"")</f>
        <v/>
      </c>
      <c r="D9664" s="7" t="str">
        <f>IF('Payments Export'!I9668="","",'Payments Export'!I9668)</f>
        <v/>
      </c>
      <c r="E9664" s="7" t="str">
        <f t="shared" si="300"/>
        <v/>
      </c>
      <c r="F9664" s="7" t="str">
        <f>IF('Payments Export'!A9668="","",'Payments Export'!N9668)</f>
        <v/>
      </c>
      <c r="G9664" s="7" t="str">
        <f>IF('Payments Export'!A9668="","",'Payments Export'!O9668)</f>
        <v/>
      </c>
      <c r="H9664" s="7" t="str">
        <f>IF('Payments Export'!B9668="","",G9664-F9664)</f>
        <v/>
      </c>
      <c r="I9664" s="3" t="str">
        <f>IF(C9664&lt;&gt;"",_xlfn.XLOOKUP(IFERROR(VALUE(C9664),C9664),'Items database'!A:A,'Items database'!B:B),(_xlfn.XLOOKUP(LEFT(E9664,3),Services,Services,"")))</f>
        <v/>
      </c>
      <c r="J9664" s="3" t="str">
        <f t="shared" si="301"/>
        <v/>
      </c>
    </row>
    <row r="9665" spans="1:10" x14ac:dyDescent="0.35">
      <c r="A9665" s="7" t="str">
        <f>IF('Payments Export'!A9669="","",'Payments Export'!A9669)</f>
        <v/>
      </c>
      <c r="B9665" s="7" t="str">
        <f>IF('Payments Export'!A9669="","",'Payments Export'!B9669)</f>
        <v/>
      </c>
      <c r="C9665" s="7" t="str">
        <f>IF(IFERROR(VALUE('Payments Export'!H9669),'Payments Export'!H9669)&lt;&gt;0,IFERROR(VALUE('Payments Export'!H9669),'Payments Export'!H9669),"")</f>
        <v/>
      </c>
      <c r="D9665" s="7" t="str">
        <f>IF('Payments Export'!I9669="","",'Payments Export'!I9669)</f>
        <v/>
      </c>
      <c r="E9665" s="7" t="str">
        <f t="shared" ref="E9665:E9728" si="302">LEFT(D9665,66)</f>
        <v/>
      </c>
      <c r="F9665" s="7" t="str">
        <f>IF('Payments Export'!A9669="","",'Payments Export'!N9669)</f>
        <v/>
      </c>
      <c r="G9665" s="7" t="str">
        <f>IF('Payments Export'!A9669="","",'Payments Export'!O9669)</f>
        <v/>
      </c>
      <c r="H9665" s="7" t="str">
        <f>IF('Payments Export'!B9669="","",G9665-F9665)</f>
        <v/>
      </c>
      <c r="I9665" s="3" t="str">
        <f>IF(C9665&lt;&gt;"",_xlfn.XLOOKUP(IFERROR(VALUE(C9665),C9665),'Items database'!A:A,'Items database'!B:B),(_xlfn.XLOOKUP(LEFT(E9665,3),Services,Services,"")))</f>
        <v/>
      </c>
      <c r="J9665" s="3" t="str">
        <f t="shared" ref="J9665:J9728" si="303">IF(ISNUMBER(F9665)=TRUE,IF(F9665=0,"","GST"),"")</f>
        <v/>
      </c>
    </row>
    <row r="9666" spans="1:10" x14ac:dyDescent="0.35">
      <c r="A9666" s="7" t="str">
        <f>IF('Payments Export'!A9670="","",'Payments Export'!A9670)</f>
        <v/>
      </c>
      <c r="B9666" s="7" t="str">
        <f>IF('Payments Export'!A9670="","",'Payments Export'!B9670)</f>
        <v/>
      </c>
      <c r="C9666" s="7" t="str">
        <f>IF(IFERROR(VALUE('Payments Export'!H9670),'Payments Export'!H9670)&lt;&gt;0,IFERROR(VALUE('Payments Export'!H9670),'Payments Export'!H9670),"")</f>
        <v/>
      </c>
      <c r="D9666" s="7" t="str">
        <f>IF('Payments Export'!I9670="","",'Payments Export'!I9670)</f>
        <v/>
      </c>
      <c r="E9666" s="7" t="str">
        <f t="shared" si="302"/>
        <v/>
      </c>
      <c r="F9666" s="7" t="str">
        <f>IF('Payments Export'!A9670="","",'Payments Export'!N9670)</f>
        <v/>
      </c>
      <c r="G9666" s="7" t="str">
        <f>IF('Payments Export'!A9670="","",'Payments Export'!O9670)</f>
        <v/>
      </c>
      <c r="H9666" s="7" t="str">
        <f>IF('Payments Export'!B9670="","",G9666-F9666)</f>
        <v/>
      </c>
      <c r="I9666" s="3" t="str">
        <f>IF(C9666&lt;&gt;"",_xlfn.XLOOKUP(IFERROR(VALUE(C9666),C9666),'Items database'!A:A,'Items database'!B:B),(_xlfn.XLOOKUP(LEFT(E9666,3),Services,Services,"")))</f>
        <v/>
      </c>
      <c r="J9666" s="3" t="str">
        <f t="shared" si="303"/>
        <v/>
      </c>
    </row>
    <row r="9667" spans="1:10" x14ac:dyDescent="0.35">
      <c r="A9667" s="7" t="str">
        <f>IF('Payments Export'!A9671="","",'Payments Export'!A9671)</f>
        <v/>
      </c>
      <c r="B9667" s="7" t="str">
        <f>IF('Payments Export'!A9671="","",'Payments Export'!B9671)</f>
        <v/>
      </c>
      <c r="C9667" s="7" t="str">
        <f>IF(IFERROR(VALUE('Payments Export'!H9671),'Payments Export'!H9671)&lt;&gt;0,IFERROR(VALUE('Payments Export'!H9671),'Payments Export'!H9671),"")</f>
        <v/>
      </c>
      <c r="D9667" s="7" t="str">
        <f>IF('Payments Export'!I9671="","",'Payments Export'!I9671)</f>
        <v/>
      </c>
      <c r="E9667" s="7" t="str">
        <f t="shared" si="302"/>
        <v/>
      </c>
      <c r="F9667" s="7" t="str">
        <f>IF('Payments Export'!A9671="","",'Payments Export'!N9671)</f>
        <v/>
      </c>
      <c r="G9667" s="7" t="str">
        <f>IF('Payments Export'!A9671="","",'Payments Export'!O9671)</f>
        <v/>
      </c>
      <c r="H9667" s="7" t="str">
        <f>IF('Payments Export'!B9671="","",G9667-F9667)</f>
        <v/>
      </c>
      <c r="I9667" s="3" t="str">
        <f>IF(C9667&lt;&gt;"",_xlfn.XLOOKUP(IFERROR(VALUE(C9667),C9667),'Items database'!A:A,'Items database'!B:B),(_xlfn.XLOOKUP(LEFT(E9667,3),Services,Services,"")))</f>
        <v/>
      </c>
      <c r="J9667" s="3" t="str">
        <f t="shared" si="303"/>
        <v/>
      </c>
    </row>
    <row r="9668" spans="1:10" x14ac:dyDescent="0.35">
      <c r="A9668" s="7" t="str">
        <f>IF('Payments Export'!A9672="","",'Payments Export'!A9672)</f>
        <v/>
      </c>
      <c r="B9668" s="7" t="str">
        <f>IF('Payments Export'!A9672="","",'Payments Export'!B9672)</f>
        <v/>
      </c>
      <c r="C9668" s="7" t="str">
        <f>IF(IFERROR(VALUE('Payments Export'!H9672),'Payments Export'!H9672)&lt;&gt;0,IFERROR(VALUE('Payments Export'!H9672),'Payments Export'!H9672),"")</f>
        <v/>
      </c>
      <c r="D9668" s="7" t="str">
        <f>IF('Payments Export'!I9672="","",'Payments Export'!I9672)</f>
        <v/>
      </c>
      <c r="E9668" s="7" t="str">
        <f t="shared" si="302"/>
        <v/>
      </c>
      <c r="F9668" s="7" t="str">
        <f>IF('Payments Export'!A9672="","",'Payments Export'!N9672)</f>
        <v/>
      </c>
      <c r="G9668" s="7" t="str">
        <f>IF('Payments Export'!A9672="","",'Payments Export'!O9672)</f>
        <v/>
      </c>
      <c r="H9668" s="7" t="str">
        <f>IF('Payments Export'!B9672="","",G9668-F9668)</f>
        <v/>
      </c>
      <c r="I9668" s="3" t="str">
        <f>IF(C9668&lt;&gt;"",_xlfn.XLOOKUP(IFERROR(VALUE(C9668),C9668),'Items database'!A:A,'Items database'!B:B),(_xlfn.XLOOKUP(LEFT(E9668,3),Services,Services,"")))</f>
        <v/>
      </c>
      <c r="J9668" s="3" t="str">
        <f t="shared" si="303"/>
        <v/>
      </c>
    </row>
    <row r="9669" spans="1:10" x14ac:dyDescent="0.35">
      <c r="A9669" s="7" t="str">
        <f>IF('Payments Export'!A9673="","",'Payments Export'!A9673)</f>
        <v/>
      </c>
      <c r="B9669" s="7" t="str">
        <f>IF('Payments Export'!A9673="","",'Payments Export'!B9673)</f>
        <v/>
      </c>
      <c r="C9669" s="7" t="str">
        <f>IF(IFERROR(VALUE('Payments Export'!H9673),'Payments Export'!H9673)&lt;&gt;0,IFERROR(VALUE('Payments Export'!H9673),'Payments Export'!H9673),"")</f>
        <v/>
      </c>
      <c r="D9669" s="7" t="str">
        <f>IF('Payments Export'!I9673="","",'Payments Export'!I9673)</f>
        <v/>
      </c>
      <c r="E9669" s="7" t="str">
        <f t="shared" si="302"/>
        <v/>
      </c>
      <c r="F9669" s="7" t="str">
        <f>IF('Payments Export'!A9673="","",'Payments Export'!N9673)</f>
        <v/>
      </c>
      <c r="G9669" s="7" t="str">
        <f>IF('Payments Export'!A9673="","",'Payments Export'!O9673)</f>
        <v/>
      </c>
      <c r="H9669" s="7" t="str">
        <f>IF('Payments Export'!B9673="","",G9669-F9669)</f>
        <v/>
      </c>
      <c r="I9669" s="3" t="str">
        <f>IF(C9669&lt;&gt;"",_xlfn.XLOOKUP(IFERROR(VALUE(C9669),C9669),'Items database'!A:A,'Items database'!B:B),(_xlfn.XLOOKUP(LEFT(E9669,3),Services,Services,"")))</f>
        <v/>
      </c>
      <c r="J9669" s="3" t="str">
        <f t="shared" si="303"/>
        <v/>
      </c>
    </row>
    <row r="9670" spans="1:10" x14ac:dyDescent="0.35">
      <c r="A9670" s="7" t="str">
        <f>IF('Payments Export'!A9674="","",'Payments Export'!A9674)</f>
        <v/>
      </c>
      <c r="B9670" s="7" t="str">
        <f>IF('Payments Export'!A9674="","",'Payments Export'!B9674)</f>
        <v/>
      </c>
      <c r="C9670" s="7" t="str">
        <f>IF(IFERROR(VALUE('Payments Export'!H9674),'Payments Export'!H9674)&lt;&gt;0,IFERROR(VALUE('Payments Export'!H9674),'Payments Export'!H9674),"")</f>
        <v/>
      </c>
      <c r="D9670" s="7" t="str">
        <f>IF('Payments Export'!I9674="","",'Payments Export'!I9674)</f>
        <v/>
      </c>
      <c r="E9670" s="7" t="str">
        <f t="shared" si="302"/>
        <v/>
      </c>
      <c r="F9670" s="7" t="str">
        <f>IF('Payments Export'!A9674="","",'Payments Export'!N9674)</f>
        <v/>
      </c>
      <c r="G9670" s="7" t="str">
        <f>IF('Payments Export'!A9674="","",'Payments Export'!O9674)</f>
        <v/>
      </c>
      <c r="H9670" s="7" t="str">
        <f>IF('Payments Export'!B9674="","",G9670-F9670)</f>
        <v/>
      </c>
      <c r="I9670" s="3" t="str">
        <f>IF(C9670&lt;&gt;"",_xlfn.XLOOKUP(IFERROR(VALUE(C9670),C9670),'Items database'!A:A,'Items database'!B:B),(_xlfn.XLOOKUP(LEFT(E9670,3),Services,Services,"")))</f>
        <v/>
      </c>
      <c r="J9670" s="3" t="str">
        <f t="shared" si="303"/>
        <v/>
      </c>
    </row>
    <row r="9671" spans="1:10" x14ac:dyDescent="0.35">
      <c r="A9671" s="7" t="str">
        <f>IF('Payments Export'!A9675="","",'Payments Export'!A9675)</f>
        <v/>
      </c>
      <c r="B9671" s="7" t="str">
        <f>IF('Payments Export'!A9675="","",'Payments Export'!B9675)</f>
        <v/>
      </c>
      <c r="C9671" s="7" t="str">
        <f>IF(IFERROR(VALUE('Payments Export'!H9675),'Payments Export'!H9675)&lt;&gt;0,IFERROR(VALUE('Payments Export'!H9675),'Payments Export'!H9675),"")</f>
        <v/>
      </c>
      <c r="D9671" s="7" t="str">
        <f>IF('Payments Export'!I9675="","",'Payments Export'!I9675)</f>
        <v/>
      </c>
      <c r="E9671" s="7" t="str">
        <f t="shared" si="302"/>
        <v/>
      </c>
      <c r="F9671" s="7" t="str">
        <f>IF('Payments Export'!A9675="","",'Payments Export'!N9675)</f>
        <v/>
      </c>
      <c r="G9671" s="7" t="str">
        <f>IF('Payments Export'!A9675="","",'Payments Export'!O9675)</f>
        <v/>
      </c>
      <c r="H9671" s="7" t="str">
        <f>IF('Payments Export'!B9675="","",G9671-F9671)</f>
        <v/>
      </c>
      <c r="I9671" s="3" t="str">
        <f>IF(C9671&lt;&gt;"",_xlfn.XLOOKUP(IFERROR(VALUE(C9671),C9671),'Items database'!A:A,'Items database'!B:B),(_xlfn.XLOOKUP(LEFT(E9671,3),Services,Services,"")))</f>
        <v/>
      </c>
      <c r="J9671" s="3" t="str">
        <f t="shared" si="303"/>
        <v/>
      </c>
    </row>
    <row r="9672" spans="1:10" x14ac:dyDescent="0.35">
      <c r="A9672" s="7" t="str">
        <f>IF('Payments Export'!A9676="","",'Payments Export'!A9676)</f>
        <v/>
      </c>
      <c r="B9672" s="7" t="str">
        <f>IF('Payments Export'!A9676="","",'Payments Export'!B9676)</f>
        <v/>
      </c>
      <c r="C9672" s="7" t="str">
        <f>IF(IFERROR(VALUE('Payments Export'!H9676),'Payments Export'!H9676)&lt;&gt;0,IFERROR(VALUE('Payments Export'!H9676),'Payments Export'!H9676),"")</f>
        <v/>
      </c>
      <c r="D9672" s="7" t="str">
        <f>IF('Payments Export'!I9676="","",'Payments Export'!I9676)</f>
        <v/>
      </c>
      <c r="E9672" s="7" t="str">
        <f t="shared" si="302"/>
        <v/>
      </c>
      <c r="F9672" s="7" t="str">
        <f>IF('Payments Export'!A9676="","",'Payments Export'!N9676)</f>
        <v/>
      </c>
      <c r="G9672" s="7" t="str">
        <f>IF('Payments Export'!A9676="","",'Payments Export'!O9676)</f>
        <v/>
      </c>
      <c r="H9672" s="7" t="str">
        <f>IF('Payments Export'!B9676="","",G9672-F9672)</f>
        <v/>
      </c>
      <c r="I9672" s="3" t="str">
        <f>IF(C9672&lt;&gt;"",_xlfn.XLOOKUP(IFERROR(VALUE(C9672),C9672),'Items database'!A:A,'Items database'!B:B),(_xlfn.XLOOKUP(LEFT(E9672,3),Services,Services,"")))</f>
        <v/>
      </c>
      <c r="J9672" s="3" t="str">
        <f t="shared" si="303"/>
        <v/>
      </c>
    </row>
    <row r="9673" spans="1:10" x14ac:dyDescent="0.35">
      <c r="A9673" s="7" t="str">
        <f>IF('Payments Export'!A9677="","",'Payments Export'!A9677)</f>
        <v/>
      </c>
      <c r="B9673" s="7" t="str">
        <f>IF('Payments Export'!A9677="","",'Payments Export'!B9677)</f>
        <v/>
      </c>
      <c r="C9673" s="7" t="str">
        <f>IF(IFERROR(VALUE('Payments Export'!H9677),'Payments Export'!H9677)&lt;&gt;0,IFERROR(VALUE('Payments Export'!H9677),'Payments Export'!H9677),"")</f>
        <v/>
      </c>
      <c r="D9673" s="7" t="str">
        <f>IF('Payments Export'!I9677="","",'Payments Export'!I9677)</f>
        <v/>
      </c>
      <c r="E9673" s="7" t="str">
        <f t="shared" si="302"/>
        <v/>
      </c>
      <c r="F9673" s="7" t="str">
        <f>IF('Payments Export'!A9677="","",'Payments Export'!N9677)</f>
        <v/>
      </c>
      <c r="G9673" s="7" t="str">
        <f>IF('Payments Export'!A9677="","",'Payments Export'!O9677)</f>
        <v/>
      </c>
      <c r="H9673" s="7" t="str">
        <f>IF('Payments Export'!B9677="","",G9673-F9673)</f>
        <v/>
      </c>
      <c r="I9673" s="3" t="str">
        <f>IF(C9673&lt;&gt;"",_xlfn.XLOOKUP(IFERROR(VALUE(C9673),C9673),'Items database'!A:A,'Items database'!B:B),(_xlfn.XLOOKUP(LEFT(E9673,3),Services,Services,"")))</f>
        <v/>
      </c>
      <c r="J9673" s="3" t="str">
        <f t="shared" si="303"/>
        <v/>
      </c>
    </row>
    <row r="9674" spans="1:10" x14ac:dyDescent="0.35">
      <c r="A9674" s="7" t="str">
        <f>IF('Payments Export'!A9678="","",'Payments Export'!A9678)</f>
        <v/>
      </c>
      <c r="B9674" s="7" t="str">
        <f>IF('Payments Export'!A9678="","",'Payments Export'!B9678)</f>
        <v/>
      </c>
      <c r="C9674" s="7" t="str">
        <f>IF(IFERROR(VALUE('Payments Export'!H9678),'Payments Export'!H9678)&lt;&gt;0,IFERROR(VALUE('Payments Export'!H9678),'Payments Export'!H9678),"")</f>
        <v/>
      </c>
      <c r="D9674" s="7" t="str">
        <f>IF('Payments Export'!I9678="","",'Payments Export'!I9678)</f>
        <v/>
      </c>
      <c r="E9674" s="7" t="str">
        <f t="shared" si="302"/>
        <v/>
      </c>
      <c r="F9674" s="7" t="str">
        <f>IF('Payments Export'!A9678="","",'Payments Export'!N9678)</f>
        <v/>
      </c>
      <c r="G9674" s="7" t="str">
        <f>IF('Payments Export'!A9678="","",'Payments Export'!O9678)</f>
        <v/>
      </c>
      <c r="H9674" s="7" t="str">
        <f>IF('Payments Export'!B9678="","",G9674-F9674)</f>
        <v/>
      </c>
      <c r="I9674" s="3" t="str">
        <f>IF(C9674&lt;&gt;"",_xlfn.XLOOKUP(IFERROR(VALUE(C9674),C9674),'Items database'!A:A,'Items database'!B:B),(_xlfn.XLOOKUP(LEFT(E9674,3),Services,Services,"")))</f>
        <v/>
      </c>
      <c r="J9674" s="3" t="str">
        <f t="shared" si="303"/>
        <v/>
      </c>
    </row>
    <row r="9675" spans="1:10" x14ac:dyDescent="0.35">
      <c r="A9675" s="7" t="str">
        <f>IF('Payments Export'!A9679="","",'Payments Export'!A9679)</f>
        <v/>
      </c>
      <c r="B9675" s="7" t="str">
        <f>IF('Payments Export'!A9679="","",'Payments Export'!B9679)</f>
        <v/>
      </c>
      <c r="C9675" s="7" t="str">
        <f>IF(IFERROR(VALUE('Payments Export'!H9679),'Payments Export'!H9679)&lt;&gt;0,IFERROR(VALUE('Payments Export'!H9679),'Payments Export'!H9679),"")</f>
        <v/>
      </c>
      <c r="D9675" s="7" t="str">
        <f>IF('Payments Export'!I9679="","",'Payments Export'!I9679)</f>
        <v/>
      </c>
      <c r="E9675" s="7" t="str">
        <f t="shared" si="302"/>
        <v/>
      </c>
      <c r="F9675" s="7" t="str">
        <f>IF('Payments Export'!A9679="","",'Payments Export'!N9679)</f>
        <v/>
      </c>
      <c r="G9675" s="7" t="str">
        <f>IF('Payments Export'!A9679="","",'Payments Export'!O9679)</f>
        <v/>
      </c>
      <c r="H9675" s="7" t="str">
        <f>IF('Payments Export'!B9679="","",G9675-F9675)</f>
        <v/>
      </c>
      <c r="I9675" s="3" t="str">
        <f>IF(C9675&lt;&gt;"",_xlfn.XLOOKUP(IFERROR(VALUE(C9675),C9675),'Items database'!A:A,'Items database'!B:B),(_xlfn.XLOOKUP(LEFT(E9675,3),Services,Services,"")))</f>
        <v/>
      </c>
      <c r="J9675" s="3" t="str">
        <f t="shared" si="303"/>
        <v/>
      </c>
    </row>
    <row r="9676" spans="1:10" x14ac:dyDescent="0.35">
      <c r="A9676" s="7" t="str">
        <f>IF('Payments Export'!A9680="","",'Payments Export'!A9680)</f>
        <v/>
      </c>
      <c r="B9676" s="7" t="str">
        <f>IF('Payments Export'!A9680="","",'Payments Export'!B9680)</f>
        <v/>
      </c>
      <c r="C9676" s="7" t="str">
        <f>IF(IFERROR(VALUE('Payments Export'!H9680),'Payments Export'!H9680)&lt;&gt;0,IFERROR(VALUE('Payments Export'!H9680),'Payments Export'!H9680),"")</f>
        <v/>
      </c>
      <c r="D9676" s="7" t="str">
        <f>IF('Payments Export'!I9680="","",'Payments Export'!I9680)</f>
        <v/>
      </c>
      <c r="E9676" s="7" t="str">
        <f t="shared" si="302"/>
        <v/>
      </c>
      <c r="F9676" s="7" t="str">
        <f>IF('Payments Export'!A9680="","",'Payments Export'!N9680)</f>
        <v/>
      </c>
      <c r="G9676" s="7" t="str">
        <f>IF('Payments Export'!A9680="","",'Payments Export'!O9680)</f>
        <v/>
      </c>
      <c r="H9676" s="7" t="str">
        <f>IF('Payments Export'!B9680="","",G9676-F9676)</f>
        <v/>
      </c>
      <c r="I9676" s="3" t="str">
        <f>IF(C9676&lt;&gt;"",_xlfn.XLOOKUP(IFERROR(VALUE(C9676),C9676),'Items database'!A:A,'Items database'!B:B),(_xlfn.XLOOKUP(LEFT(E9676,3),Services,Services,"")))</f>
        <v/>
      </c>
      <c r="J9676" s="3" t="str">
        <f t="shared" si="303"/>
        <v/>
      </c>
    </row>
    <row r="9677" spans="1:10" x14ac:dyDescent="0.35">
      <c r="A9677" s="7" t="str">
        <f>IF('Payments Export'!A9681="","",'Payments Export'!A9681)</f>
        <v/>
      </c>
      <c r="B9677" s="7" t="str">
        <f>IF('Payments Export'!A9681="","",'Payments Export'!B9681)</f>
        <v/>
      </c>
      <c r="C9677" s="7" t="str">
        <f>IF(IFERROR(VALUE('Payments Export'!H9681),'Payments Export'!H9681)&lt;&gt;0,IFERROR(VALUE('Payments Export'!H9681),'Payments Export'!H9681),"")</f>
        <v/>
      </c>
      <c r="D9677" s="7" t="str">
        <f>IF('Payments Export'!I9681="","",'Payments Export'!I9681)</f>
        <v/>
      </c>
      <c r="E9677" s="7" t="str">
        <f t="shared" si="302"/>
        <v/>
      </c>
      <c r="F9677" s="7" t="str">
        <f>IF('Payments Export'!A9681="","",'Payments Export'!N9681)</f>
        <v/>
      </c>
      <c r="G9677" s="7" t="str">
        <f>IF('Payments Export'!A9681="","",'Payments Export'!O9681)</f>
        <v/>
      </c>
      <c r="H9677" s="7" t="str">
        <f>IF('Payments Export'!B9681="","",G9677-F9677)</f>
        <v/>
      </c>
      <c r="I9677" s="3" t="str">
        <f>IF(C9677&lt;&gt;"",_xlfn.XLOOKUP(IFERROR(VALUE(C9677),C9677),'Items database'!A:A,'Items database'!B:B),(_xlfn.XLOOKUP(LEFT(E9677,3),Services,Services,"")))</f>
        <v/>
      </c>
      <c r="J9677" s="3" t="str">
        <f t="shared" si="303"/>
        <v/>
      </c>
    </row>
    <row r="9678" spans="1:10" x14ac:dyDescent="0.35">
      <c r="A9678" s="7" t="str">
        <f>IF('Payments Export'!A9682="","",'Payments Export'!A9682)</f>
        <v/>
      </c>
      <c r="B9678" s="7" t="str">
        <f>IF('Payments Export'!A9682="","",'Payments Export'!B9682)</f>
        <v/>
      </c>
      <c r="C9678" s="7" t="str">
        <f>IF(IFERROR(VALUE('Payments Export'!H9682),'Payments Export'!H9682)&lt;&gt;0,IFERROR(VALUE('Payments Export'!H9682),'Payments Export'!H9682),"")</f>
        <v/>
      </c>
      <c r="D9678" s="7" t="str">
        <f>IF('Payments Export'!I9682="","",'Payments Export'!I9682)</f>
        <v/>
      </c>
      <c r="E9678" s="7" t="str">
        <f t="shared" si="302"/>
        <v/>
      </c>
      <c r="F9678" s="7" t="str">
        <f>IF('Payments Export'!A9682="","",'Payments Export'!N9682)</f>
        <v/>
      </c>
      <c r="G9678" s="7" t="str">
        <f>IF('Payments Export'!A9682="","",'Payments Export'!O9682)</f>
        <v/>
      </c>
      <c r="H9678" s="7" t="str">
        <f>IF('Payments Export'!B9682="","",G9678-F9678)</f>
        <v/>
      </c>
      <c r="I9678" s="3" t="str">
        <f>IF(C9678&lt;&gt;"",_xlfn.XLOOKUP(IFERROR(VALUE(C9678),C9678),'Items database'!A:A,'Items database'!B:B),(_xlfn.XLOOKUP(LEFT(E9678,3),Services,Services,"")))</f>
        <v/>
      </c>
      <c r="J9678" s="3" t="str">
        <f t="shared" si="303"/>
        <v/>
      </c>
    </row>
    <row r="9679" spans="1:10" x14ac:dyDescent="0.35">
      <c r="A9679" s="7" t="str">
        <f>IF('Payments Export'!A9683="","",'Payments Export'!A9683)</f>
        <v/>
      </c>
      <c r="B9679" s="7" t="str">
        <f>IF('Payments Export'!A9683="","",'Payments Export'!B9683)</f>
        <v/>
      </c>
      <c r="C9679" s="7" t="str">
        <f>IF(IFERROR(VALUE('Payments Export'!H9683),'Payments Export'!H9683)&lt;&gt;0,IFERROR(VALUE('Payments Export'!H9683),'Payments Export'!H9683),"")</f>
        <v/>
      </c>
      <c r="D9679" s="7" t="str">
        <f>IF('Payments Export'!I9683="","",'Payments Export'!I9683)</f>
        <v/>
      </c>
      <c r="E9679" s="7" t="str">
        <f t="shared" si="302"/>
        <v/>
      </c>
      <c r="F9679" s="7" t="str">
        <f>IF('Payments Export'!A9683="","",'Payments Export'!N9683)</f>
        <v/>
      </c>
      <c r="G9679" s="7" t="str">
        <f>IF('Payments Export'!A9683="","",'Payments Export'!O9683)</f>
        <v/>
      </c>
      <c r="H9679" s="7" t="str">
        <f>IF('Payments Export'!B9683="","",G9679-F9679)</f>
        <v/>
      </c>
      <c r="I9679" s="3" t="str">
        <f>IF(C9679&lt;&gt;"",_xlfn.XLOOKUP(IFERROR(VALUE(C9679),C9679),'Items database'!A:A,'Items database'!B:B),(_xlfn.XLOOKUP(LEFT(E9679,3),Services,Services,"")))</f>
        <v/>
      </c>
      <c r="J9679" s="3" t="str">
        <f t="shared" si="303"/>
        <v/>
      </c>
    </row>
    <row r="9680" spans="1:10" x14ac:dyDescent="0.35">
      <c r="A9680" s="7" t="str">
        <f>IF('Payments Export'!A9684="","",'Payments Export'!A9684)</f>
        <v/>
      </c>
      <c r="B9680" s="7" t="str">
        <f>IF('Payments Export'!A9684="","",'Payments Export'!B9684)</f>
        <v/>
      </c>
      <c r="C9680" s="7" t="str">
        <f>IF(IFERROR(VALUE('Payments Export'!H9684),'Payments Export'!H9684)&lt;&gt;0,IFERROR(VALUE('Payments Export'!H9684),'Payments Export'!H9684),"")</f>
        <v/>
      </c>
      <c r="D9680" s="7" t="str">
        <f>IF('Payments Export'!I9684="","",'Payments Export'!I9684)</f>
        <v/>
      </c>
      <c r="E9680" s="7" t="str">
        <f t="shared" si="302"/>
        <v/>
      </c>
      <c r="F9680" s="7" t="str">
        <f>IF('Payments Export'!A9684="","",'Payments Export'!N9684)</f>
        <v/>
      </c>
      <c r="G9680" s="7" t="str">
        <f>IF('Payments Export'!A9684="","",'Payments Export'!O9684)</f>
        <v/>
      </c>
      <c r="H9680" s="7" t="str">
        <f>IF('Payments Export'!B9684="","",G9680-F9680)</f>
        <v/>
      </c>
      <c r="I9680" s="3" t="str">
        <f>IF(C9680&lt;&gt;"",_xlfn.XLOOKUP(IFERROR(VALUE(C9680),C9680),'Items database'!A:A,'Items database'!B:B),(_xlfn.XLOOKUP(LEFT(E9680,3),Services,Services,"")))</f>
        <v/>
      </c>
      <c r="J9680" s="3" t="str">
        <f t="shared" si="303"/>
        <v/>
      </c>
    </row>
    <row r="9681" spans="1:10" x14ac:dyDescent="0.35">
      <c r="A9681" s="7" t="str">
        <f>IF('Payments Export'!A9685="","",'Payments Export'!A9685)</f>
        <v/>
      </c>
      <c r="B9681" s="7" t="str">
        <f>IF('Payments Export'!A9685="","",'Payments Export'!B9685)</f>
        <v/>
      </c>
      <c r="C9681" s="7" t="str">
        <f>IF(IFERROR(VALUE('Payments Export'!H9685),'Payments Export'!H9685)&lt;&gt;0,IFERROR(VALUE('Payments Export'!H9685),'Payments Export'!H9685),"")</f>
        <v/>
      </c>
      <c r="D9681" s="7" t="str">
        <f>IF('Payments Export'!I9685="","",'Payments Export'!I9685)</f>
        <v/>
      </c>
      <c r="E9681" s="7" t="str">
        <f t="shared" si="302"/>
        <v/>
      </c>
      <c r="F9681" s="7" t="str">
        <f>IF('Payments Export'!A9685="","",'Payments Export'!N9685)</f>
        <v/>
      </c>
      <c r="G9681" s="7" t="str">
        <f>IF('Payments Export'!A9685="","",'Payments Export'!O9685)</f>
        <v/>
      </c>
      <c r="H9681" s="7" t="str">
        <f>IF('Payments Export'!B9685="","",G9681-F9681)</f>
        <v/>
      </c>
      <c r="I9681" s="3" t="str">
        <f>IF(C9681&lt;&gt;"",_xlfn.XLOOKUP(IFERROR(VALUE(C9681),C9681),'Items database'!A:A,'Items database'!B:B),(_xlfn.XLOOKUP(LEFT(E9681,3),Services,Services,"")))</f>
        <v/>
      </c>
      <c r="J9681" s="3" t="str">
        <f t="shared" si="303"/>
        <v/>
      </c>
    </row>
    <row r="9682" spans="1:10" x14ac:dyDescent="0.35">
      <c r="A9682" s="7" t="str">
        <f>IF('Payments Export'!A9686="","",'Payments Export'!A9686)</f>
        <v/>
      </c>
      <c r="B9682" s="7" t="str">
        <f>IF('Payments Export'!A9686="","",'Payments Export'!B9686)</f>
        <v/>
      </c>
      <c r="C9682" s="7" t="str">
        <f>IF(IFERROR(VALUE('Payments Export'!H9686),'Payments Export'!H9686)&lt;&gt;0,IFERROR(VALUE('Payments Export'!H9686),'Payments Export'!H9686),"")</f>
        <v/>
      </c>
      <c r="D9682" s="7" t="str">
        <f>IF('Payments Export'!I9686="","",'Payments Export'!I9686)</f>
        <v/>
      </c>
      <c r="E9682" s="7" t="str">
        <f t="shared" si="302"/>
        <v/>
      </c>
      <c r="F9682" s="7" t="str">
        <f>IF('Payments Export'!A9686="","",'Payments Export'!N9686)</f>
        <v/>
      </c>
      <c r="G9682" s="7" t="str">
        <f>IF('Payments Export'!A9686="","",'Payments Export'!O9686)</f>
        <v/>
      </c>
      <c r="H9682" s="7" t="str">
        <f>IF('Payments Export'!B9686="","",G9682-F9682)</f>
        <v/>
      </c>
      <c r="I9682" s="3" t="str">
        <f>IF(C9682&lt;&gt;"",_xlfn.XLOOKUP(IFERROR(VALUE(C9682),C9682),'Items database'!A:A,'Items database'!B:B),(_xlfn.XLOOKUP(LEFT(E9682,3),Services,Services,"")))</f>
        <v/>
      </c>
      <c r="J9682" s="3" t="str">
        <f t="shared" si="303"/>
        <v/>
      </c>
    </row>
    <row r="9683" spans="1:10" x14ac:dyDescent="0.35">
      <c r="A9683" s="7" t="str">
        <f>IF('Payments Export'!A9687="","",'Payments Export'!A9687)</f>
        <v/>
      </c>
      <c r="B9683" s="7" t="str">
        <f>IF('Payments Export'!A9687="","",'Payments Export'!B9687)</f>
        <v/>
      </c>
      <c r="C9683" s="7" t="str">
        <f>IF(IFERROR(VALUE('Payments Export'!H9687),'Payments Export'!H9687)&lt;&gt;0,IFERROR(VALUE('Payments Export'!H9687),'Payments Export'!H9687),"")</f>
        <v/>
      </c>
      <c r="D9683" s="7" t="str">
        <f>IF('Payments Export'!I9687="","",'Payments Export'!I9687)</f>
        <v/>
      </c>
      <c r="E9683" s="7" t="str">
        <f t="shared" si="302"/>
        <v/>
      </c>
      <c r="F9683" s="7" t="str">
        <f>IF('Payments Export'!A9687="","",'Payments Export'!N9687)</f>
        <v/>
      </c>
      <c r="G9683" s="7" t="str">
        <f>IF('Payments Export'!A9687="","",'Payments Export'!O9687)</f>
        <v/>
      </c>
      <c r="H9683" s="7" t="str">
        <f>IF('Payments Export'!B9687="","",G9683-F9683)</f>
        <v/>
      </c>
      <c r="I9683" s="3" t="str">
        <f>IF(C9683&lt;&gt;"",_xlfn.XLOOKUP(IFERROR(VALUE(C9683),C9683),'Items database'!A:A,'Items database'!B:B),(_xlfn.XLOOKUP(LEFT(E9683,3),Services,Services,"")))</f>
        <v/>
      </c>
      <c r="J9683" s="3" t="str">
        <f t="shared" si="303"/>
        <v/>
      </c>
    </row>
    <row r="9684" spans="1:10" x14ac:dyDescent="0.35">
      <c r="A9684" s="7" t="str">
        <f>IF('Payments Export'!A9688="","",'Payments Export'!A9688)</f>
        <v/>
      </c>
      <c r="B9684" s="7" t="str">
        <f>IF('Payments Export'!A9688="","",'Payments Export'!B9688)</f>
        <v/>
      </c>
      <c r="C9684" s="7" t="str">
        <f>IF(IFERROR(VALUE('Payments Export'!H9688),'Payments Export'!H9688)&lt;&gt;0,IFERROR(VALUE('Payments Export'!H9688),'Payments Export'!H9688),"")</f>
        <v/>
      </c>
      <c r="D9684" s="7" t="str">
        <f>IF('Payments Export'!I9688="","",'Payments Export'!I9688)</f>
        <v/>
      </c>
      <c r="E9684" s="7" t="str">
        <f t="shared" si="302"/>
        <v/>
      </c>
      <c r="F9684" s="7" t="str">
        <f>IF('Payments Export'!A9688="","",'Payments Export'!N9688)</f>
        <v/>
      </c>
      <c r="G9684" s="7" t="str">
        <f>IF('Payments Export'!A9688="","",'Payments Export'!O9688)</f>
        <v/>
      </c>
      <c r="H9684" s="7" t="str">
        <f>IF('Payments Export'!B9688="","",G9684-F9684)</f>
        <v/>
      </c>
      <c r="I9684" s="3" t="str">
        <f>IF(C9684&lt;&gt;"",_xlfn.XLOOKUP(IFERROR(VALUE(C9684),C9684),'Items database'!A:A,'Items database'!B:B),(_xlfn.XLOOKUP(LEFT(E9684,3),Services,Services,"")))</f>
        <v/>
      </c>
      <c r="J9684" s="3" t="str">
        <f t="shared" si="303"/>
        <v/>
      </c>
    </row>
    <row r="9685" spans="1:10" x14ac:dyDescent="0.35">
      <c r="A9685" s="7" t="str">
        <f>IF('Payments Export'!A9689="","",'Payments Export'!A9689)</f>
        <v/>
      </c>
      <c r="B9685" s="7" t="str">
        <f>IF('Payments Export'!A9689="","",'Payments Export'!B9689)</f>
        <v/>
      </c>
      <c r="C9685" s="7" t="str">
        <f>IF(IFERROR(VALUE('Payments Export'!H9689),'Payments Export'!H9689)&lt;&gt;0,IFERROR(VALUE('Payments Export'!H9689),'Payments Export'!H9689),"")</f>
        <v/>
      </c>
      <c r="D9685" s="7" t="str">
        <f>IF('Payments Export'!I9689="","",'Payments Export'!I9689)</f>
        <v/>
      </c>
      <c r="E9685" s="7" t="str">
        <f t="shared" si="302"/>
        <v/>
      </c>
      <c r="F9685" s="7" t="str">
        <f>IF('Payments Export'!A9689="","",'Payments Export'!N9689)</f>
        <v/>
      </c>
      <c r="G9685" s="7" t="str">
        <f>IF('Payments Export'!A9689="","",'Payments Export'!O9689)</f>
        <v/>
      </c>
      <c r="H9685" s="7" t="str">
        <f>IF('Payments Export'!B9689="","",G9685-F9685)</f>
        <v/>
      </c>
      <c r="I9685" s="3" t="str">
        <f>IF(C9685&lt;&gt;"",_xlfn.XLOOKUP(IFERROR(VALUE(C9685),C9685),'Items database'!A:A,'Items database'!B:B),(_xlfn.XLOOKUP(LEFT(E9685,3),Services,Services,"")))</f>
        <v/>
      </c>
      <c r="J9685" s="3" t="str">
        <f t="shared" si="303"/>
        <v/>
      </c>
    </row>
    <row r="9686" spans="1:10" x14ac:dyDescent="0.35">
      <c r="A9686" s="7" t="str">
        <f>IF('Payments Export'!A9690="","",'Payments Export'!A9690)</f>
        <v/>
      </c>
      <c r="B9686" s="7" t="str">
        <f>IF('Payments Export'!A9690="","",'Payments Export'!B9690)</f>
        <v/>
      </c>
      <c r="C9686" s="7" t="str">
        <f>IF(IFERROR(VALUE('Payments Export'!H9690),'Payments Export'!H9690)&lt;&gt;0,IFERROR(VALUE('Payments Export'!H9690),'Payments Export'!H9690),"")</f>
        <v/>
      </c>
      <c r="D9686" s="7" t="str">
        <f>IF('Payments Export'!I9690="","",'Payments Export'!I9690)</f>
        <v/>
      </c>
      <c r="E9686" s="7" t="str">
        <f t="shared" si="302"/>
        <v/>
      </c>
      <c r="F9686" s="7" t="str">
        <f>IF('Payments Export'!A9690="","",'Payments Export'!N9690)</f>
        <v/>
      </c>
      <c r="G9686" s="7" t="str">
        <f>IF('Payments Export'!A9690="","",'Payments Export'!O9690)</f>
        <v/>
      </c>
      <c r="H9686" s="7" t="str">
        <f>IF('Payments Export'!B9690="","",G9686-F9686)</f>
        <v/>
      </c>
      <c r="I9686" s="3" t="str">
        <f>IF(C9686&lt;&gt;"",_xlfn.XLOOKUP(IFERROR(VALUE(C9686),C9686),'Items database'!A:A,'Items database'!B:B),(_xlfn.XLOOKUP(LEFT(E9686,3),Services,Services,"")))</f>
        <v/>
      </c>
      <c r="J9686" s="3" t="str">
        <f t="shared" si="303"/>
        <v/>
      </c>
    </row>
    <row r="9687" spans="1:10" x14ac:dyDescent="0.35">
      <c r="A9687" s="7" t="str">
        <f>IF('Payments Export'!A9691="","",'Payments Export'!A9691)</f>
        <v/>
      </c>
      <c r="B9687" s="7" t="str">
        <f>IF('Payments Export'!A9691="","",'Payments Export'!B9691)</f>
        <v/>
      </c>
      <c r="C9687" s="7" t="str">
        <f>IF(IFERROR(VALUE('Payments Export'!H9691),'Payments Export'!H9691)&lt;&gt;0,IFERROR(VALUE('Payments Export'!H9691),'Payments Export'!H9691),"")</f>
        <v/>
      </c>
      <c r="D9687" s="7" t="str">
        <f>IF('Payments Export'!I9691="","",'Payments Export'!I9691)</f>
        <v/>
      </c>
      <c r="E9687" s="7" t="str">
        <f t="shared" si="302"/>
        <v/>
      </c>
      <c r="F9687" s="7" t="str">
        <f>IF('Payments Export'!A9691="","",'Payments Export'!N9691)</f>
        <v/>
      </c>
      <c r="G9687" s="7" t="str">
        <f>IF('Payments Export'!A9691="","",'Payments Export'!O9691)</f>
        <v/>
      </c>
      <c r="H9687" s="7" t="str">
        <f>IF('Payments Export'!B9691="","",G9687-F9687)</f>
        <v/>
      </c>
      <c r="I9687" s="3" t="str">
        <f>IF(C9687&lt;&gt;"",_xlfn.XLOOKUP(IFERROR(VALUE(C9687),C9687),'Items database'!A:A,'Items database'!B:B),(_xlfn.XLOOKUP(LEFT(E9687,3),Services,Services,"")))</f>
        <v/>
      </c>
      <c r="J9687" s="3" t="str">
        <f t="shared" si="303"/>
        <v/>
      </c>
    </row>
    <row r="9688" spans="1:10" x14ac:dyDescent="0.35">
      <c r="A9688" s="7" t="str">
        <f>IF('Payments Export'!A9692="","",'Payments Export'!A9692)</f>
        <v/>
      </c>
      <c r="B9688" s="7" t="str">
        <f>IF('Payments Export'!A9692="","",'Payments Export'!B9692)</f>
        <v/>
      </c>
      <c r="C9688" s="7" t="str">
        <f>IF(IFERROR(VALUE('Payments Export'!H9692),'Payments Export'!H9692)&lt;&gt;0,IFERROR(VALUE('Payments Export'!H9692),'Payments Export'!H9692),"")</f>
        <v/>
      </c>
      <c r="D9688" s="7" t="str">
        <f>IF('Payments Export'!I9692="","",'Payments Export'!I9692)</f>
        <v/>
      </c>
      <c r="E9688" s="7" t="str">
        <f t="shared" si="302"/>
        <v/>
      </c>
      <c r="F9688" s="7" t="str">
        <f>IF('Payments Export'!A9692="","",'Payments Export'!N9692)</f>
        <v/>
      </c>
      <c r="G9688" s="7" t="str">
        <f>IF('Payments Export'!A9692="","",'Payments Export'!O9692)</f>
        <v/>
      </c>
      <c r="H9688" s="7" t="str">
        <f>IF('Payments Export'!B9692="","",G9688-F9688)</f>
        <v/>
      </c>
      <c r="I9688" s="3" t="str">
        <f>IF(C9688&lt;&gt;"",_xlfn.XLOOKUP(IFERROR(VALUE(C9688),C9688),'Items database'!A:A,'Items database'!B:B),(_xlfn.XLOOKUP(LEFT(E9688,3),Services,Services,"")))</f>
        <v/>
      </c>
      <c r="J9688" s="3" t="str">
        <f t="shared" si="303"/>
        <v/>
      </c>
    </row>
    <row r="9689" spans="1:10" x14ac:dyDescent="0.35">
      <c r="A9689" s="7" t="str">
        <f>IF('Payments Export'!A9693="","",'Payments Export'!A9693)</f>
        <v/>
      </c>
      <c r="B9689" s="7" t="str">
        <f>IF('Payments Export'!A9693="","",'Payments Export'!B9693)</f>
        <v/>
      </c>
      <c r="C9689" s="7" t="str">
        <f>IF(IFERROR(VALUE('Payments Export'!H9693),'Payments Export'!H9693)&lt;&gt;0,IFERROR(VALUE('Payments Export'!H9693),'Payments Export'!H9693),"")</f>
        <v/>
      </c>
      <c r="D9689" s="7" t="str">
        <f>IF('Payments Export'!I9693="","",'Payments Export'!I9693)</f>
        <v/>
      </c>
      <c r="E9689" s="7" t="str">
        <f t="shared" si="302"/>
        <v/>
      </c>
      <c r="F9689" s="7" t="str">
        <f>IF('Payments Export'!A9693="","",'Payments Export'!N9693)</f>
        <v/>
      </c>
      <c r="G9689" s="7" t="str">
        <f>IF('Payments Export'!A9693="","",'Payments Export'!O9693)</f>
        <v/>
      </c>
      <c r="H9689" s="7" t="str">
        <f>IF('Payments Export'!B9693="","",G9689-F9689)</f>
        <v/>
      </c>
      <c r="I9689" s="3" t="str">
        <f>IF(C9689&lt;&gt;"",_xlfn.XLOOKUP(IFERROR(VALUE(C9689),C9689),'Items database'!A:A,'Items database'!B:B),(_xlfn.XLOOKUP(LEFT(E9689,3),Services,Services,"")))</f>
        <v/>
      </c>
      <c r="J9689" s="3" t="str">
        <f t="shared" si="303"/>
        <v/>
      </c>
    </row>
    <row r="9690" spans="1:10" x14ac:dyDescent="0.35">
      <c r="A9690" s="7" t="str">
        <f>IF('Payments Export'!A9694="","",'Payments Export'!A9694)</f>
        <v/>
      </c>
      <c r="B9690" s="7" t="str">
        <f>IF('Payments Export'!A9694="","",'Payments Export'!B9694)</f>
        <v/>
      </c>
      <c r="C9690" s="7" t="str">
        <f>IF(IFERROR(VALUE('Payments Export'!H9694),'Payments Export'!H9694)&lt;&gt;0,IFERROR(VALUE('Payments Export'!H9694),'Payments Export'!H9694),"")</f>
        <v/>
      </c>
      <c r="D9690" s="7" t="str">
        <f>IF('Payments Export'!I9694="","",'Payments Export'!I9694)</f>
        <v/>
      </c>
      <c r="E9690" s="7" t="str">
        <f t="shared" si="302"/>
        <v/>
      </c>
      <c r="F9690" s="7" t="str">
        <f>IF('Payments Export'!A9694="","",'Payments Export'!N9694)</f>
        <v/>
      </c>
      <c r="G9690" s="7" t="str">
        <f>IF('Payments Export'!A9694="","",'Payments Export'!O9694)</f>
        <v/>
      </c>
      <c r="H9690" s="7" t="str">
        <f>IF('Payments Export'!B9694="","",G9690-F9690)</f>
        <v/>
      </c>
      <c r="I9690" s="3" t="str">
        <f>IF(C9690&lt;&gt;"",_xlfn.XLOOKUP(IFERROR(VALUE(C9690),C9690),'Items database'!A:A,'Items database'!B:B),(_xlfn.XLOOKUP(LEFT(E9690,3),Services,Services,"")))</f>
        <v/>
      </c>
      <c r="J9690" s="3" t="str">
        <f t="shared" si="303"/>
        <v/>
      </c>
    </row>
    <row r="9691" spans="1:10" x14ac:dyDescent="0.35">
      <c r="A9691" s="7" t="str">
        <f>IF('Payments Export'!A9695="","",'Payments Export'!A9695)</f>
        <v/>
      </c>
      <c r="B9691" s="7" t="str">
        <f>IF('Payments Export'!A9695="","",'Payments Export'!B9695)</f>
        <v/>
      </c>
      <c r="C9691" s="7" t="str">
        <f>IF(IFERROR(VALUE('Payments Export'!H9695),'Payments Export'!H9695)&lt;&gt;0,IFERROR(VALUE('Payments Export'!H9695),'Payments Export'!H9695),"")</f>
        <v/>
      </c>
      <c r="D9691" s="7" t="str">
        <f>IF('Payments Export'!I9695="","",'Payments Export'!I9695)</f>
        <v/>
      </c>
      <c r="E9691" s="7" t="str">
        <f t="shared" si="302"/>
        <v/>
      </c>
      <c r="F9691" s="7" t="str">
        <f>IF('Payments Export'!A9695="","",'Payments Export'!N9695)</f>
        <v/>
      </c>
      <c r="G9691" s="7" t="str">
        <f>IF('Payments Export'!A9695="","",'Payments Export'!O9695)</f>
        <v/>
      </c>
      <c r="H9691" s="7" t="str">
        <f>IF('Payments Export'!B9695="","",G9691-F9691)</f>
        <v/>
      </c>
      <c r="I9691" s="3" t="str">
        <f>IF(C9691&lt;&gt;"",_xlfn.XLOOKUP(IFERROR(VALUE(C9691),C9691),'Items database'!A:A,'Items database'!B:B),(_xlfn.XLOOKUP(LEFT(E9691,3),Services,Services,"")))</f>
        <v/>
      </c>
      <c r="J9691" s="3" t="str">
        <f t="shared" si="303"/>
        <v/>
      </c>
    </row>
    <row r="9692" spans="1:10" x14ac:dyDescent="0.35">
      <c r="A9692" s="7" t="str">
        <f>IF('Payments Export'!A9696="","",'Payments Export'!A9696)</f>
        <v/>
      </c>
      <c r="B9692" s="7" t="str">
        <f>IF('Payments Export'!A9696="","",'Payments Export'!B9696)</f>
        <v/>
      </c>
      <c r="C9692" s="7" t="str">
        <f>IF(IFERROR(VALUE('Payments Export'!H9696),'Payments Export'!H9696)&lt;&gt;0,IFERROR(VALUE('Payments Export'!H9696),'Payments Export'!H9696),"")</f>
        <v/>
      </c>
      <c r="D9692" s="7" t="str">
        <f>IF('Payments Export'!I9696="","",'Payments Export'!I9696)</f>
        <v/>
      </c>
      <c r="E9692" s="7" t="str">
        <f t="shared" si="302"/>
        <v/>
      </c>
      <c r="F9692" s="7" t="str">
        <f>IF('Payments Export'!A9696="","",'Payments Export'!N9696)</f>
        <v/>
      </c>
      <c r="G9692" s="7" t="str">
        <f>IF('Payments Export'!A9696="","",'Payments Export'!O9696)</f>
        <v/>
      </c>
      <c r="H9692" s="7" t="str">
        <f>IF('Payments Export'!B9696="","",G9692-F9692)</f>
        <v/>
      </c>
      <c r="I9692" s="3" t="str">
        <f>IF(C9692&lt;&gt;"",_xlfn.XLOOKUP(IFERROR(VALUE(C9692),C9692),'Items database'!A:A,'Items database'!B:B),(_xlfn.XLOOKUP(LEFT(E9692,3),Services,Services,"")))</f>
        <v/>
      </c>
      <c r="J9692" s="3" t="str">
        <f t="shared" si="303"/>
        <v/>
      </c>
    </row>
    <row r="9693" spans="1:10" x14ac:dyDescent="0.35">
      <c r="A9693" s="7" t="str">
        <f>IF('Payments Export'!A9697="","",'Payments Export'!A9697)</f>
        <v/>
      </c>
      <c r="B9693" s="7" t="str">
        <f>IF('Payments Export'!A9697="","",'Payments Export'!B9697)</f>
        <v/>
      </c>
      <c r="C9693" s="7" t="str">
        <f>IF(IFERROR(VALUE('Payments Export'!H9697),'Payments Export'!H9697)&lt;&gt;0,IFERROR(VALUE('Payments Export'!H9697),'Payments Export'!H9697),"")</f>
        <v/>
      </c>
      <c r="D9693" s="7" t="str">
        <f>IF('Payments Export'!I9697="","",'Payments Export'!I9697)</f>
        <v/>
      </c>
      <c r="E9693" s="7" t="str">
        <f t="shared" si="302"/>
        <v/>
      </c>
      <c r="F9693" s="7" t="str">
        <f>IF('Payments Export'!A9697="","",'Payments Export'!N9697)</f>
        <v/>
      </c>
      <c r="G9693" s="7" t="str">
        <f>IF('Payments Export'!A9697="","",'Payments Export'!O9697)</f>
        <v/>
      </c>
      <c r="H9693" s="7" t="str">
        <f>IF('Payments Export'!B9697="","",G9693-F9693)</f>
        <v/>
      </c>
      <c r="I9693" s="3" t="str">
        <f>IF(C9693&lt;&gt;"",_xlfn.XLOOKUP(IFERROR(VALUE(C9693),C9693),'Items database'!A:A,'Items database'!B:B),(_xlfn.XLOOKUP(LEFT(E9693,3),Services,Services,"")))</f>
        <v/>
      </c>
      <c r="J9693" s="3" t="str">
        <f t="shared" si="303"/>
        <v/>
      </c>
    </row>
    <row r="9694" spans="1:10" x14ac:dyDescent="0.35">
      <c r="A9694" s="7" t="str">
        <f>IF('Payments Export'!A9698="","",'Payments Export'!A9698)</f>
        <v/>
      </c>
      <c r="B9694" s="7" t="str">
        <f>IF('Payments Export'!A9698="","",'Payments Export'!B9698)</f>
        <v/>
      </c>
      <c r="C9694" s="7" t="str">
        <f>IF(IFERROR(VALUE('Payments Export'!H9698),'Payments Export'!H9698)&lt;&gt;0,IFERROR(VALUE('Payments Export'!H9698),'Payments Export'!H9698),"")</f>
        <v/>
      </c>
      <c r="D9694" s="7" t="str">
        <f>IF('Payments Export'!I9698="","",'Payments Export'!I9698)</f>
        <v/>
      </c>
      <c r="E9694" s="7" t="str">
        <f t="shared" si="302"/>
        <v/>
      </c>
      <c r="F9694" s="7" t="str">
        <f>IF('Payments Export'!A9698="","",'Payments Export'!N9698)</f>
        <v/>
      </c>
      <c r="G9694" s="7" t="str">
        <f>IF('Payments Export'!A9698="","",'Payments Export'!O9698)</f>
        <v/>
      </c>
      <c r="H9694" s="7" t="str">
        <f>IF('Payments Export'!B9698="","",G9694-F9694)</f>
        <v/>
      </c>
      <c r="I9694" s="3" t="str">
        <f>IF(C9694&lt;&gt;"",_xlfn.XLOOKUP(IFERROR(VALUE(C9694),C9694),'Items database'!A:A,'Items database'!B:B),(_xlfn.XLOOKUP(LEFT(E9694,3),Services,Services,"")))</f>
        <v/>
      </c>
      <c r="J9694" s="3" t="str">
        <f t="shared" si="303"/>
        <v/>
      </c>
    </row>
    <row r="9695" spans="1:10" x14ac:dyDescent="0.35">
      <c r="A9695" s="7" t="str">
        <f>IF('Payments Export'!A9699="","",'Payments Export'!A9699)</f>
        <v/>
      </c>
      <c r="B9695" s="7" t="str">
        <f>IF('Payments Export'!A9699="","",'Payments Export'!B9699)</f>
        <v/>
      </c>
      <c r="C9695" s="7" t="str">
        <f>IF(IFERROR(VALUE('Payments Export'!H9699),'Payments Export'!H9699)&lt;&gt;0,IFERROR(VALUE('Payments Export'!H9699),'Payments Export'!H9699),"")</f>
        <v/>
      </c>
      <c r="D9695" s="7" t="str">
        <f>IF('Payments Export'!I9699="","",'Payments Export'!I9699)</f>
        <v/>
      </c>
      <c r="E9695" s="7" t="str">
        <f t="shared" si="302"/>
        <v/>
      </c>
      <c r="F9695" s="7" t="str">
        <f>IF('Payments Export'!A9699="","",'Payments Export'!N9699)</f>
        <v/>
      </c>
      <c r="G9695" s="7" t="str">
        <f>IF('Payments Export'!A9699="","",'Payments Export'!O9699)</f>
        <v/>
      </c>
      <c r="H9695" s="7" t="str">
        <f>IF('Payments Export'!B9699="","",G9695-F9695)</f>
        <v/>
      </c>
      <c r="I9695" s="3" t="str">
        <f>IF(C9695&lt;&gt;"",_xlfn.XLOOKUP(IFERROR(VALUE(C9695),C9695),'Items database'!A:A,'Items database'!B:B),(_xlfn.XLOOKUP(LEFT(E9695,3),Services,Services,"")))</f>
        <v/>
      </c>
      <c r="J9695" s="3" t="str">
        <f t="shared" si="303"/>
        <v/>
      </c>
    </row>
    <row r="9696" spans="1:10" x14ac:dyDescent="0.35">
      <c r="A9696" s="7" t="str">
        <f>IF('Payments Export'!A9700="","",'Payments Export'!A9700)</f>
        <v/>
      </c>
      <c r="B9696" s="7" t="str">
        <f>IF('Payments Export'!A9700="","",'Payments Export'!B9700)</f>
        <v/>
      </c>
      <c r="C9696" s="7" t="str">
        <f>IF(IFERROR(VALUE('Payments Export'!H9700),'Payments Export'!H9700)&lt;&gt;0,IFERROR(VALUE('Payments Export'!H9700),'Payments Export'!H9700),"")</f>
        <v/>
      </c>
      <c r="D9696" s="7" t="str">
        <f>IF('Payments Export'!I9700="","",'Payments Export'!I9700)</f>
        <v/>
      </c>
      <c r="E9696" s="7" t="str">
        <f t="shared" si="302"/>
        <v/>
      </c>
      <c r="F9696" s="7" t="str">
        <f>IF('Payments Export'!A9700="","",'Payments Export'!N9700)</f>
        <v/>
      </c>
      <c r="G9696" s="7" t="str">
        <f>IF('Payments Export'!A9700="","",'Payments Export'!O9700)</f>
        <v/>
      </c>
      <c r="H9696" s="7" t="str">
        <f>IF('Payments Export'!B9700="","",G9696-F9696)</f>
        <v/>
      </c>
      <c r="I9696" s="3" t="str">
        <f>IF(C9696&lt;&gt;"",_xlfn.XLOOKUP(IFERROR(VALUE(C9696),C9696),'Items database'!A:A,'Items database'!B:B),(_xlfn.XLOOKUP(LEFT(E9696,3),Services,Services,"")))</f>
        <v/>
      </c>
      <c r="J9696" s="3" t="str">
        <f t="shared" si="303"/>
        <v/>
      </c>
    </row>
    <row r="9697" spans="1:10" x14ac:dyDescent="0.35">
      <c r="A9697" s="7" t="str">
        <f>IF('Payments Export'!A9701="","",'Payments Export'!A9701)</f>
        <v/>
      </c>
      <c r="B9697" s="7" t="str">
        <f>IF('Payments Export'!A9701="","",'Payments Export'!B9701)</f>
        <v/>
      </c>
      <c r="C9697" s="7" t="str">
        <f>IF(IFERROR(VALUE('Payments Export'!H9701),'Payments Export'!H9701)&lt;&gt;0,IFERROR(VALUE('Payments Export'!H9701),'Payments Export'!H9701),"")</f>
        <v/>
      </c>
      <c r="D9697" s="7" t="str">
        <f>IF('Payments Export'!I9701="","",'Payments Export'!I9701)</f>
        <v/>
      </c>
      <c r="E9697" s="7" t="str">
        <f t="shared" si="302"/>
        <v/>
      </c>
      <c r="F9697" s="7" t="str">
        <f>IF('Payments Export'!A9701="","",'Payments Export'!N9701)</f>
        <v/>
      </c>
      <c r="G9697" s="7" t="str">
        <f>IF('Payments Export'!A9701="","",'Payments Export'!O9701)</f>
        <v/>
      </c>
      <c r="H9697" s="7" t="str">
        <f>IF('Payments Export'!B9701="","",G9697-F9697)</f>
        <v/>
      </c>
      <c r="I9697" s="3" t="str">
        <f>IF(C9697&lt;&gt;"",_xlfn.XLOOKUP(IFERROR(VALUE(C9697),C9697),'Items database'!A:A,'Items database'!B:B),(_xlfn.XLOOKUP(LEFT(E9697,3),Services,Services,"")))</f>
        <v/>
      </c>
      <c r="J9697" s="3" t="str">
        <f t="shared" si="303"/>
        <v/>
      </c>
    </row>
    <row r="9698" spans="1:10" x14ac:dyDescent="0.35">
      <c r="A9698" s="7" t="str">
        <f>IF('Payments Export'!A9702="","",'Payments Export'!A9702)</f>
        <v/>
      </c>
      <c r="B9698" s="7" t="str">
        <f>IF('Payments Export'!A9702="","",'Payments Export'!B9702)</f>
        <v/>
      </c>
      <c r="C9698" s="7" t="str">
        <f>IF(IFERROR(VALUE('Payments Export'!H9702),'Payments Export'!H9702)&lt;&gt;0,IFERROR(VALUE('Payments Export'!H9702),'Payments Export'!H9702),"")</f>
        <v/>
      </c>
      <c r="D9698" s="7" t="str">
        <f>IF('Payments Export'!I9702="","",'Payments Export'!I9702)</f>
        <v/>
      </c>
      <c r="E9698" s="7" t="str">
        <f t="shared" si="302"/>
        <v/>
      </c>
      <c r="F9698" s="7" t="str">
        <f>IF('Payments Export'!A9702="","",'Payments Export'!N9702)</f>
        <v/>
      </c>
      <c r="G9698" s="7" t="str">
        <f>IF('Payments Export'!A9702="","",'Payments Export'!O9702)</f>
        <v/>
      </c>
      <c r="H9698" s="7" t="str">
        <f>IF('Payments Export'!B9702="","",G9698-F9698)</f>
        <v/>
      </c>
      <c r="I9698" s="3" t="str">
        <f>IF(C9698&lt;&gt;"",_xlfn.XLOOKUP(IFERROR(VALUE(C9698),C9698),'Items database'!A:A,'Items database'!B:B),(_xlfn.XLOOKUP(LEFT(E9698,3),Services,Services,"")))</f>
        <v/>
      </c>
      <c r="J9698" s="3" t="str">
        <f t="shared" si="303"/>
        <v/>
      </c>
    </row>
    <row r="9699" spans="1:10" x14ac:dyDescent="0.35">
      <c r="A9699" s="7" t="str">
        <f>IF('Payments Export'!A9703="","",'Payments Export'!A9703)</f>
        <v/>
      </c>
      <c r="B9699" s="7" t="str">
        <f>IF('Payments Export'!A9703="","",'Payments Export'!B9703)</f>
        <v/>
      </c>
      <c r="C9699" s="7" t="str">
        <f>IF(IFERROR(VALUE('Payments Export'!H9703),'Payments Export'!H9703)&lt;&gt;0,IFERROR(VALUE('Payments Export'!H9703),'Payments Export'!H9703),"")</f>
        <v/>
      </c>
      <c r="D9699" s="7" t="str">
        <f>IF('Payments Export'!I9703="","",'Payments Export'!I9703)</f>
        <v/>
      </c>
      <c r="E9699" s="7" t="str">
        <f t="shared" si="302"/>
        <v/>
      </c>
      <c r="F9699" s="7" t="str">
        <f>IF('Payments Export'!A9703="","",'Payments Export'!N9703)</f>
        <v/>
      </c>
      <c r="G9699" s="7" t="str">
        <f>IF('Payments Export'!A9703="","",'Payments Export'!O9703)</f>
        <v/>
      </c>
      <c r="H9699" s="7" t="str">
        <f>IF('Payments Export'!B9703="","",G9699-F9699)</f>
        <v/>
      </c>
      <c r="I9699" s="3" t="str">
        <f>IF(C9699&lt;&gt;"",_xlfn.XLOOKUP(IFERROR(VALUE(C9699),C9699),'Items database'!A:A,'Items database'!B:B),(_xlfn.XLOOKUP(LEFT(E9699,3),Services,Services,"")))</f>
        <v/>
      </c>
      <c r="J9699" s="3" t="str">
        <f t="shared" si="303"/>
        <v/>
      </c>
    </row>
    <row r="9700" spans="1:10" x14ac:dyDescent="0.35">
      <c r="A9700" s="7" t="str">
        <f>IF('Payments Export'!A9704="","",'Payments Export'!A9704)</f>
        <v/>
      </c>
      <c r="B9700" s="7" t="str">
        <f>IF('Payments Export'!A9704="","",'Payments Export'!B9704)</f>
        <v/>
      </c>
      <c r="C9700" s="7" t="str">
        <f>IF(IFERROR(VALUE('Payments Export'!H9704),'Payments Export'!H9704)&lt;&gt;0,IFERROR(VALUE('Payments Export'!H9704),'Payments Export'!H9704),"")</f>
        <v/>
      </c>
      <c r="D9700" s="7" t="str">
        <f>IF('Payments Export'!I9704="","",'Payments Export'!I9704)</f>
        <v/>
      </c>
      <c r="E9700" s="7" t="str">
        <f t="shared" si="302"/>
        <v/>
      </c>
      <c r="F9700" s="7" t="str">
        <f>IF('Payments Export'!A9704="","",'Payments Export'!N9704)</f>
        <v/>
      </c>
      <c r="G9700" s="7" t="str">
        <f>IF('Payments Export'!A9704="","",'Payments Export'!O9704)</f>
        <v/>
      </c>
      <c r="H9700" s="7" t="str">
        <f>IF('Payments Export'!B9704="","",G9700-F9700)</f>
        <v/>
      </c>
      <c r="I9700" s="3" t="str">
        <f>IF(C9700&lt;&gt;"",_xlfn.XLOOKUP(IFERROR(VALUE(C9700),C9700),'Items database'!A:A,'Items database'!B:B),(_xlfn.XLOOKUP(LEFT(E9700,3),Services,Services,"")))</f>
        <v/>
      </c>
      <c r="J9700" s="3" t="str">
        <f t="shared" si="303"/>
        <v/>
      </c>
    </row>
    <row r="9701" spans="1:10" x14ac:dyDescent="0.35">
      <c r="A9701" s="7" t="str">
        <f>IF('Payments Export'!A9705="","",'Payments Export'!A9705)</f>
        <v/>
      </c>
      <c r="B9701" s="7" t="str">
        <f>IF('Payments Export'!A9705="","",'Payments Export'!B9705)</f>
        <v/>
      </c>
      <c r="C9701" s="7" t="str">
        <f>IF(IFERROR(VALUE('Payments Export'!H9705),'Payments Export'!H9705)&lt;&gt;0,IFERROR(VALUE('Payments Export'!H9705),'Payments Export'!H9705),"")</f>
        <v/>
      </c>
      <c r="D9701" s="7" t="str">
        <f>IF('Payments Export'!I9705="","",'Payments Export'!I9705)</f>
        <v/>
      </c>
      <c r="E9701" s="7" t="str">
        <f t="shared" si="302"/>
        <v/>
      </c>
      <c r="F9701" s="7" t="str">
        <f>IF('Payments Export'!A9705="","",'Payments Export'!N9705)</f>
        <v/>
      </c>
      <c r="G9701" s="7" t="str">
        <f>IF('Payments Export'!A9705="","",'Payments Export'!O9705)</f>
        <v/>
      </c>
      <c r="H9701" s="7" t="str">
        <f>IF('Payments Export'!B9705="","",G9701-F9701)</f>
        <v/>
      </c>
      <c r="I9701" s="3" t="str">
        <f>IF(C9701&lt;&gt;"",_xlfn.XLOOKUP(IFERROR(VALUE(C9701),C9701),'Items database'!A:A,'Items database'!B:B),(_xlfn.XLOOKUP(LEFT(E9701,3),Services,Services,"")))</f>
        <v/>
      </c>
      <c r="J9701" s="3" t="str">
        <f t="shared" si="303"/>
        <v/>
      </c>
    </row>
    <row r="9702" spans="1:10" x14ac:dyDescent="0.35">
      <c r="A9702" s="7" t="str">
        <f>IF('Payments Export'!A9706="","",'Payments Export'!A9706)</f>
        <v/>
      </c>
      <c r="B9702" s="7" t="str">
        <f>IF('Payments Export'!A9706="","",'Payments Export'!B9706)</f>
        <v/>
      </c>
      <c r="C9702" s="7" t="str">
        <f>IF(IFERROR(VALUE('Payments Export'!H9706),'Payments Export'!H9706)&lt;&gt;0,IFERROR(VALUE('Payments Export'!H9706),'Payments Export'!H9706),"")</f>
        <v/>
      </c>
      <c r="D9702" s="7" t="str">
        <f>IF('Payments Export'!I9706="","",'Payments Export'!I9706)</f>
        <v/>
      </c>
      <c r="E9702" s="7" t="str">
        <f t="shared" si="302"/>
        <v/>
      </c>
      <c r="F9702" s="7" t="str">
        <f>IF('Payments Export'!A9706="","",'Payments Export'!N9706)</f>
        <v/>
      </c>
      <c r="G9702" s="7" t="str">
        <f>IF('Payments Export'!A9706="","",'Payments Export'!O9706)</f>
        <v/>
      </c>
      <c r="H9702" s="7" t="str">
        <f>IF('Payments Export'!B9706="","",G9702-F9702)</f>
        <v/>
      </c>
      <c r="I9702" s="3" t="str">
        <f>IF(C9702&lt;&gt;"",_xlfn.XLOOKUP(IFERROR(VALUE(C9702),C9702),'Items database'!A:A,'Items database'!B:B),(_xlfn.XLOOKUP(LEFT(E9702,3),Services,Services,"")))</f>
        <v/>
      </c>
      <c r="J9702" s="3" t="str">
        <f t="shared" si="303"/>
        <v/>
      </c>
    </row>
    <row r="9703" spans="1:10" x14ac:dyDescent="0.35">
      <c r="A9703" s="7" t="str">
        <f>IF('Payments Export'!A9707="","",'Payments Export'!A9707)</f>
        <v/>
      </c>
      <c r="B9703" s="7" t="str">
        <f>IF('Payments Export'!A9707="","",'Payments Export'!B9707)</f>
        <v/>
      </c>
      <c r="C9703" s="7" t="str">
        <f>IF(IFERROR(VALUE('Payments Export'!H9707),'Payments Export'!H9707)&lt;&gt;0,IFERROR(VALUE('Payments Export'!H9707),'Payments Export'!H9707),"")</f>
        <v/>
      </c>
      <c r="D9703" s="7" t="str">
        <f>IF('Payments Export'!I9707="","",'Payments Export'!I9707)</f>
        <v/>
      </c>
      <c r="E9703" s="7" t="str">
        <f t="shared" si="302"/>
        <v/>
      </c>
      <c r="F9703" s="7" t="str">
        <f>IF('Payments Export'!A9707="","",'Payments Export'!N9707)</f>
        <v/>
      </c>
      <c r="G9703" s="7" t="str">
        <f>IF('Payments Export'!A9707="","",'Payments Export'!O9707)</f>
        <v/>
      </c>
      <c r="H9703" s="7" t="str">
        <f>IF('Payments Export'!B9707="","",G9703-F9703)</f>
        <v/>
      </c>
      <c r="I9703" s="3" t="str">
        <f>IF(C9703&lt;&gt;"",_xlfn.XLOOKUP(IFERROR(VALUE(C9703),C9703),'Items database'!A:A,'Items database'!B:B),(_xlfn.XLOOKUP(LEFT(E9703,3),Services,Services,"")))</f>
        <v/>
      </c>
      <c r="J9703" s="3" t="str">
        <f t="shared" si="303"/>
        <v/>
      </c>
    </row>
    <row r="9704" spans="1:10" x14ac:dyDescent="0.35">
      <c r="A9704" s="7" t="str">
        <f>IF('Payments Export'!A9708="","",'Payments Export'!A9708)</f>
        <v/>
      </c>
      <c r="B9704" s="7" t="str">
        <f>IF('Payments Export'!A9708="","",'Payments Export'!B9708)</f>
        <v/>
      </c>
      <c r="C9704" s="7" t="str">
        <f>IF(IFERROR(VALUE('Payments Export'!H9708),'Payments Export'!H9708)&lt;&gt;0,IFERROR(VALUE('Payments Export'!H9708),'Payments Export'!H9708),"")</f>
        <v/>
      </c>
      <c r="D9704" s="7" t="str">
        <f>IF('Payments Export'!I9708="","",'Payments Export'!I9708)</f>
        <v/>
      </c>
      <c r="E9704" s="7" t="str">
        <f t="shared" si="302"/>
        <v/>
      </c>
      <c r="F9704" s="7" t="str">
        <f>IF('Payments Export'!A9708="","",'Payments Export'!N9708)</f>
        <v/>
      </c>
      <c r="G9704" s="7" t="str">
        <f>IF('Payments Export'!A9708="","",'Payments Export'!O9708)</f>
        <v/>
      </c>
      <c r="H9704" s="7" t="str">
        <f>IF('Payments Export'!B9708="","",G9704-F9704)</f>
        <v/>
      </c>
      <c r="I9704" s="3" t="str">
        <f>IF(C9704&lt;&gt;"",_xlfn.XLOOKUP(IFERROR(VALUE(C9704),C9704),'Items database'!A:A,'Items database'!B:B),(_xlfn.XLOOKUP(LEFT(E9704,3),Services,Services,"")))</f>
        <v/>
      </c>
      <c r="J9704" s="3" t="str">
        <f t="shared" si="303"/>
        <v/>
      </c>
    </row>
    <row r="9705" spans="1:10" x14ac:dyDescent="0.35">
      <c r="A9705" s="7" t="str">
        <f>IF('Payments Export'!A9709="","",'Payments Export'!A9709)</f>
        <v/>
      </c>
      <c r="B9705" s="7" t="str">
        <f>IF('Payments Export'!A9709="","",'Payments Export'!B9709)</f>
        <v/>
      </c>
      <c r="C9705" s="7" t="str">
        <f>IF(IFERROR(VALUE('Payments Export'!H9709),'Payments Export'!H9709)&lt;&gt;0,IFERROR(VALUE('Payments Export'!H9709),'Payments Export'!H9709),"")</f>
        <v/>
      </c>
      <c r="D9705" s="7" t="str">
        <f>IF('Payments Export'!I9709="","",'Payments Export'!I9709)</f>
        <v/>
      </c>
      <c r="E9705" s="7" t="str">
        <f t="shared" si="302"/>
        <v/>
      </c>
      <c r="F9705" s="7" t="str">
        <f>IF('Payments Export'!A9709="","",'Payments Export'!N9709)</f>
        <v/>
      </c>
      <c r="G9705" s="7" t="str">
        <f>IF('Payments Export'!A9709="","",'Payments Export'!O9709)</f>
        <v/>
      </c>
      <c r="H9705" s="7" t="str">
        <f>IF('Payments Export'!B9709="","",G9705-F9705)</f>
        <v/>
      </c>
      <c r="I9705" s="3" t="str">
        <f>IF(C9705&lt;&gt;"",_xlfn.XLOOKUP(IFERROR(VALUE(C9705),C9705),'Items database'!A:A,'Items database'!B:B),(_xlfn.XLOOKUP(LEFT(E9705,3),Services,Services,"")))</f>
        <v/>
      </c>
      <c r="J9705" s="3" t="str">
        <f t="shared" si="303"/>
        <v/>
      </c>
    </row>
    <row r="9706" spans="1:10" x14ac:dyDescent="0.35">
      <c r="A9706" s="7" t="str">
        <f>IF('Payments Export'!A9710="","",'Payments Export'!A9710)</f>
        <v/>
      </c>
      <c r="B9706" s="7" t="str">
        <f>IF('Payments Export'!A9710="","",'Payments Export'!B9710)</f>
        <v/>
      </c>
      <c r="C9706" s="7" t="str">
        <f>IF(IFERROR(VALUE('Payments Export'!H9710),'Payments Export'!H9710)&lt;&gt;0,IFERROR(VALUE('Payments Export'!H9710),'Payments Export'!H9710),"")</f>
        <v/>
      </c>
      <c r="D9706" s="7" t="str">
        <f>IF('Payments Export'!I9710="","",'Payments Export'!I9710)</f>
        <v/>
      </c>
      <c r="E9706" s="7" t="str">
        <f t="shared" si="302"/>
        <v/>
      </c>
      <c r="F9706" s="7" t="str">
        <f>IF('Payments Export'!A9710="","",'Payments Export'!N9710)</f>
        <v/>
      </c>
      <c r="G9706" s="7" t="str">
        <f>IF('Payments Export'!A9710="","",'Payments Export'!O9710)</f>
        <v/>
      </c>
      <c r="H9706" s="7" t="str">
        <f>IF('Payments Export'!B9710="","",G9706-F9706)</f>
        <v/>
      </c>
      <c r="I9706" s="3" t="str">
        <f>IF(C9706&lt;&gt;"",_xlfn.XLOOKUP(IFERROR(VALUE(C9706),C9706),'Items database'!A:A,'Items database'!B:B),(_xlfn.XLOOKUP(LEFT(E9706,3),Services,Services,"")))</f>
        <v/>
      </c>
      <c r="J9706" s="3" t="str">
        <f t="shared" si="303"/>
        <v/>
      </c>
    </row>
    <row r="9707" spans="1:10" x14ac:dyDescent="0.35">
      <c r="A9707" s="7" t="str">
        <f>IF('Payments Export'!A9711="","",'Payments Export'!A9711)</f>
        <v/>
      </c>
      <c r="B9707" s="7" t="str">
        <f>IF('Payments Export'!A9711="","",'Payments Export'!B9711)</f>
        <v/>
      </c>
      <c r="C9707" s="7" t="str">
        <f>IF(IFERROR(VALUE('Payments Export'!H9711),'Payments Export'!H9711)&lt;&gt;0,IFERROR(VALUE('Payments Export'!H9711),'Payments Export'!H9711),"")</f>
        <v/>
      </c>
      <c r="D9707" s="7" t="str">
        <f>IF('Payments Export'!I9711="","",'Payments Export'!I9711)</f>
        <v/>
      </c>
      <c r="E9707" s="7" t="str">
        <f t="shared" si="302"/>
        <v/>
      </c>
      <c r="F9707" s="7" t="str">
        <f>IF('Payments Export'!A9711="","",'Payments Export'!N9711)</f>
        <v/>
      </c>
      <c r="G9707" s="7" t="str">
        <f>IF('Payments Export'!A9711="","",'Payments Export'!O9711)</f>
        <v/>
      </c>
      <c r="H9707" s="7" t="str">
        <f>IF('Payments Export'!B9711="","",G9707-F9707)</f>
        <v/>
      </c>
      <c r="I9707" s="3" t="str">
        <f>IF(C9707&lt;&gt;"",_xlfn.XLOOKUP(IFERROR(VALUE(C9707),C9707),'Items database'!A:A,'Items database'!B:B),(_xlfn.XLOOKUP(LEFT(E9707,3),Services,Services,"")))</f>
        <v/>
      </c>
      <c r="J9707" s="3" t="str">
        <f t="shared" si="303"/>
        <v/>
      </c>
    </row>
    <row r="9708" spans="1:10" x14ac:dyDescent="0.35">
      <c r="A9708" s="7" t="str">
        <f>IF('Payments Export'!A9712="","",'Payments Export'!A9712)</f>
        <v/>
      </c>
      <c r="B9708" s="7" t="str">
        <f>IF('Payments Export'!A9712="","",'Payments Export'!B9712)</f>
        <v/>
      </c>
      <c r="C9708" s="7" t="str">
        <f>IF(IFERROR(VALUE('Payments Export'!H9712),'Payments Export'!H9712)&lt;&gt;0,IFERROR(VALUE('Payments Export'!H9712),'Payments Export'!H9712),"")</f>
        <v/>
      </c>
      <c r="D9708" s="7" t="str">
        <f>IF('Payments Export'!I9712="","",'Payments Export'!I9712)</f>
        <v/>
      </c>
      <c r="E9708" s="7" t="str">
        <f t="shared" si="302"/>
        <v/>
      </c>
      <c r="F9708" s="7" t="str">
        <f>IF('Payments Export'!A9712="","",'Payments Export'!N9712)</f>
        <v/>
      </c>
      <c r="G9708" s="7" t="str">
        <f>IF('Payments Export'!A9712="","",'Payments Export'!O9712)</f>
        <v/>
      </c>
      <c r="H9708" s="7" t="str">
        <f>IF('Payments Export'!B9712="","",G9708-F9708)</f>
        <v/>
      </c>
      <c r="I9708" s="3" t="str">
        <f>IF(C9708&lt;&gt;"",_xlfn.XLOOKUP(IFERROR(VALUE(C9708),C9708),'Items database'!A:A,'Items database'!B:B),(_xlfn.XLOOKUP(LEFT(E9708,3),Services,Services,"")))</f>
        <v/>
      </c>
      <c r="J9708" s="3" t="str">
        <f t="shared" si="303"/>
        <v/>
      </c>
    </row>
    <row r="9709" spans="1:10" x14ac:dyDescent="0.35">
      <c r="A9709" s="7" t="str">
        <f>IF('Payments Export'!A9713="","",'Payments Export'!A9713)</f>
        <v/>
      </c>
      <c r="B9709" s="7" t="str">
        <f>IF('Payments Export'!A9713="","",'Payments Export'!B9713)</f>
        <v/>
      </c>
      <c r="C9709" s="7" t="str">
        <f>IF(IFERROR(VALUE('Payments Export'!H9713),'Payments Export'!H9713)&lt;&gt;0,IFERROR(VALUE('Payments Export'!H9713),'Payments Export'!H9713),"")</f>
        <v/>
      </c>
      <c r="D9709" s="7" t="str">
        <f>IF('Payments Export'!I9713="","",'Payments Export'!I9713)</f>
        <v/>
      </c>
      <c r="E9709" s="7" t="str">
        <f t="shared" si="302"/>
        <v/>
      </c>
      <c r="F9709" s="7" t="str">
        <f>IF('Payments Export'!A9713="","",'Payments Export'!N9713)</f>
        <v/>
      </c>
      <c r="G9709" s="7" t="str">
        <f>IF('Payments Export'!A9713="","",'Payments Export'!O9713)</f>
        <v/>
      </c>
      <c r="H9709" s="7" t="str">
        <f>IF('Payments Export'!B9713="","",G9709-F9709)</f>
        <v/>
      </c>
      <c r="I9709" s="3" t="str">
        <f>IF(C9709&lt;&gt;"",_xlfn.XLOOKUP(IFERROR(VALUE(C9709),C9709),'Items database'!A:A,'Items database'!B:B),(_xlfn.XLOOKUP(LEFT(E9709,3),Services,Services,"")))</f>
        <v/>
      </c>
      <c r="J9709" s="3" t="str">
        <f t="shared" si="303"/>
        <v/>
      </c>
    </row>
    <row r="9710" spans="1:10" x14ac:dyDescent="0.35">
      <c r="A9710" s="7" t="str">
        <f>IF('Payments Export'!A9714="","",'Payments Export'!A9714)</f>
        <v/>
      </c>
      <c r="B9710" s="7" t="str">
        <f>IF('Payments Export'!A9714="","",'Payments Export'!B9714)</f>
        <v/>
      </c>
      <c r="C9710" s="7" t="str">
        <f>IF(IFERROR(VALUE('Payments Export'!H9714),'Payments Export'!H9714)&lt;&gt;0,IFERROR(VALUE('Payments Export'!H9714),'Payments Export'!H9714),"")</f>
        <v/>
      </c>
      <c r="D9710" s="7" t="str">
        <f>IF('Payments Export'!I9714="","",'Payments Export'!I9714)</f>
        <v/>
      </c>
      <c r="E9710" s="7" t="str">
        <f t="shared" si="302"/>
        <v/>
      </c>
      <c r="F9710" s="7" t="str">
        <f>IF('Payments Export'!A9714="","",'Payments Export'!N9714)</f>
        <v/>
      </c>
      <c r="G9710" s="7" t="str">
        <f>IF('Payments Export'!A9714="","",'Payments Export'!O9714)</f>
        <v/>
      </c>
      <c r="H9710" s="7" t="str">
        <f>IF('Payments Export'!B9714="","",G9710-F9710)</f>
        <v/>
      </c>
      <c r="I9710" s="3" t="str">
        <f>IF(C9710&lt;&gt;"",_xlfn.XLOOKUP(IFERROR(VALUE(C9710),C9710),'Items database'!A:A,'Items database'!B:B),(_xlfn.XLOOKUP(LEFT(E9710,3),Services,Services,"")))</f>
        <v/>
      </c>
      <c r="J9710" s="3" t="str">
        <f t="shared" si="303"/>
        <v/>
      </c>
    </row>
    <row r="9711" spans="1:10" x14ac:dyDescent="0.35">
      <c r="A9711" s="7" t="str">
        <f>IF('Payments Export'!A9715="","",'Payments Export'!A9715)</f>
        <v/>
      </c>
      <c r="B9711" s="7" t="str">
        <f>IF('Payments Export'!A9715="","",'Payments Export'!B9715)</f>
        <v/>
      </c>
      <c r="C9711" s="7" t="str">
        <f>IF(IFERROR(VALUE('Payments Export'!H9715),'Payments Export'!H9715)&lt;&gt;0,IFERROR(VALUE('Payments Export'!H9715),'Payments Export'!H9715),"")</f>
        <v/>
      </c>
      <c r="D9711" s="7" t="str">
        <f>IF('Payments Export'!I9715="","",'Payments Export'!I9715)</f>
        <v/>
      </c>
      <c r="E9711" s="7" t="str">
        <f t="shared" si="302"/>
        <v/>
      </c>
      <c r="F9711" s="7" t="str">
        <f>IF('Payments Export'!A9715="","",'Payments Export'!N9715)</f>
        <v/>
      </c>
      <c r="G9711" s="7" t="str">
        <f>IF('Payments Export'!A9715="","",'Payments Export'!O9715)</f>
        <v/>
      </c>
      <c r="H9711" s="7" t="str">
        <f>IF('Payments Export'!B9715="","",G9711-F9711)</f>
        <v/>
      </c>
      <c r="I9711" s="3" t="str">
        <f>IF(C9711&lt;&gt;"",_xlfn.XLOOKUP(IFERROR(VALUE(C9711),C9711),'Items database'!A:A,'Items database'!B:B),(_xlfn.XLOOKUP(LEFT(E9711,3),Services,Services,"")))</f>
        <v/>
      </c>
      <c r="J9711" s="3" t="str">
        <f t="shared" si="303"/>
        <v/>
      </c>
    </row>
    <row r="9712" spans="1:10" x14ac:dyDescent="0.35">
      <c r="A9712" s="7" t="str">
        <f>IF('Payments Export'!A9716="","",'Payments Export'!A9716)</f>
        <v/>
      </c>
      <c r="B9712" s="7" t="str">
        <f>IF('Payments Export'!A9716="","",'Payments Export'!B9716)</f>
        <v/>
      </c>
      <c r="C9712" s="7" t="str">
        <f>IF(IFERROR(VALUE('Payments Export'!H9716),'Payments Export'!H9716)&lt;&gt;0,IFERROR(VALUE('Payments Export'!H9716),'Payments Export'!H9716),"")</f>
        <v/>
      </c>
      <c r="D9712" s="7" t="str">
        <f>IF('Payments Export'!I9716="","",'Payments Export'!I9716)</f>
        <v/>
      </c>
      <c r="E9712" s="7" t="str">
        <f t="shared" si="302"/>
        <v/>
      </c>
      <c r="F9712" s="7" t="str">
        <f>IF('Payments Export'!A9716="","",'Payments Export'!N9716)</f>
        <v/>
      </c>
      <c r="G9712" s="7" t="str">
        <f>IF('Payments Export'!A9716="","",'Payments Export'!O9716)</f>
        <v/>
      </c>
      <c r="H9712" s="7" t="str">
        <f>IF('Payments Export'!B9716="","",G9712-F9712)</f>
        <v/>
      </c>
      <c r="I9712" s="3" t="str">
        <f>IF(C9712&lt;&gt;"",_xlfn.XLOOKUP(IFERROR(VALUE(C9712),C9712),'Items database'!A:A,'Items database'!B:B),(_xlfn.XLOOKUP(LEFT(E9712,3),Services,Services,"")))</f>
        <v/>
      </c>
      <c r="J9712" s="3" t="str">
        <f t="shared" si="303"/>
        <v/>
      </c>
    </row>
    <row r="9713" spans="1:10" x14ac:dyDescent="0.35">
      <c r="A9713" s="7" t="str">
        <f>IF('Payments Export'!A9717="","",'Payments Export'!A9717)</f>
        <v/>
      </c>
      <c r="B9713" s="7" t="str">
        <f>IF('Payments Export'!A9717="","",'Payments Export'!B9717)</f>
        <v/>
      </c>
      <c r="C9713" s="7" t="str">
        <f>IF(IFERROR(VALUE('Payments Export'!H9717),'Payments Export'!H9717)&lt;&gt;0,IFERROR(VALUE('Payments Export'!H9717),'Payments Export'!H9717),"")</f>
        <v/>
      </c>
      <c r="D9713" s="7" t="str">
        <f>IF('Payments Export'!I9717="","",'Payments Export'!I9717)</f>
        <v/>
      </c>
      <c r="E9713" s="7" t="str">
        <f t="shared" si="302"/>
        <v/>
      </c>
      <c r="F9713" s="7" t="str">
        <f>IF('Payments Export'!A9717="","",'Payments Export'!N9717)</f>
        <v/>
      </c>
      <c r="G9713" s="7" t="str">
        <f>IF('Payments Export'!A9717="","",'Payments Export'!O9717)</f>
        <v/>
      </c>
      <c r="H9713" s="7" t="str">
        <f>IF('Payments Export'!B9717="","",G9713-F9713)</f>
        <v/>
      </c>
      <c r="I9713" s="3" t="str">
        <f>IF(C9713&lt;&gt;"",_xlfn.XLOOKUP(IFERROR(VALUE(C9713),C9713),'Items database'!A:A,'Items database'!B:B),(_xlfn.XLOOKUP(LEFT(E9713,3),Services,Services,"")))</f>
        <v/>
      </c>
      <c r="J9713" s="3" t="str">
        <f t="shared" si="303"/>
        <v/>
      </c>
    </row>
    <row r="9714" spans="1:10" x14ac:dyDescent="0.35">
      <c r="A9714" s="7" t="str">
        <f>IF('Payments Export'!A9718="","",'Payments Export'!A9718)</f>
        <v/>
      </c>
      <c r="B9714" s="7" t="str">
        <f>IF('Payments Export'!A9718="","",'Payments Export'!B9718)</f>
        <v/>
      </c>
      <c r="C9714" s="7" t="str">
        <f>IF(IFERROR(VALUE('Payments Export'!H9718),'Payments Export'!H9718)&lt;&gt;0,IFERROR(VALUE('Payments Export'!H9718),'Payments Export'!H9718),"")</f>
        <v/>
      </c>
      <c r="D9714" s="7" t="str">
        <f>IF('Payments Export'!I9718="","",'Payments Export'!I9718)</f>
        <v/>
      </c>
      <c r="E9714" s="7" t="str">
        <f t="shared" si="302"/>
        <v/>
      </c>
      <c r="F9714" s="7" t="str">
        <f>IF('Payments Export'!A9718="","",'Payments Export'!N9718)</f>
        <v/>
      </c>
      <c r="G9714" s="7" t="str">
        <f>IF('Payments Export'!A9718="","",'Payments Export'!O9718)</f>
        <v/>
      </c>
      <c r="H9714" s="7" t="str">
        <f>IF('Payments Export'!B9718="","",G9714-F9714)</f>
        <v/>
      </c>
      <c r="I9714" s="3" t="str">
        <f>IF(C9714&lt;&gt;"",_xlfn.XLOOKUP(IFERROR(VALUE(C9714),C9714),'Items database'!A:A,'Items database'!B:B),(_xlfn.XLOOKUP(LEFT(E9714,3),Services,Services,"")))</f>
        <v/>
      </c>
      <c r="J9714" s="3" t="str">
        <f t="shared" si="303"/>
        <v/>
      </c>
    </row>
    <row r="9715" spans="1:10" x14ac:dyDescent="0.35">
      <c r="A9715" s="7" t="str">
        <f>IF('Payments Export'!A9719="","",'Payments Export'!A9719)</f>
        <v/>
      </c>
      <c r="B9715" s="7" t="str">
        <f>IF('Payments Export'!A9719="","",'Payments Export'!B9719)</f>
        <v/>
      </c>
      <c r="C9715" s="7" t="str">
        <f>IF(IFERROR(VALUE('Payments Export'!H9719),'Payments Export'!H9719)&lt;&gt;0,IFERROR(VALUE('Payments Export'!H9719),'Payments Export'!H9719),"")</f>
        <v/>
      </c>
      <c r="D9715" s="7" t="str">
        <f>IF('Payments Export'!I9719="","",'Payments Export'!I9719)</f>
        <v/>
      </c>
      <c r="E9715" s="7" t="str">
        <f t="shared" si="302"/>
        <v/>
      </c>
      <c r="F9715" s="7" t="str">
        <f>IF('Payments Export'!A9719="","",'Payments Export'!N9719)</f>
        <v/>
      </c>
      <c r="G9715" s="7" t="str">
        <f>IF('Payments Export'!A9719="","",'Payments Export'!O9719)</f>
        <v/>
      </c>
      <c r="H9715" s="7" t="str">
        <f>IF('Payments Export'!B9719="","",G9715-F9715)</f>
        <v/>
      </c>
      <c r="I9715" s="3" t="str">
        <f>IF(C9715&lt;&gt;"",_xlfn.XLOOKUP(IFERROR(VALUE(C9715),C9715),'Items database'!A:A,'Items database'!B:B),(_xlfn.XLOOKUP(LEFT(E9715,3),Services,Services,"")))</f>
        <v/>
      </c>
      <c r="J9715" s="3" t="str">
        <f t="shared" si="303"/>
        <v/>
      </c>
    </row>
    <row r="9716" spans="1:10" x14ac:dyDescent="0.35">
      <c r="A9716" s="7" t="str">
        <f>IF('Payments Export'!A9720="","",'Payments Export'!A9720)</f>
        <v/>
      </c>
      <c r="B9716" s="7" t="str">
        <f>IF('Payments Export'!A9720="","",'Payments Export'!B9720)</f>
        <v/>
      </c>
      <c r="C9716" s="7" t="str">
        <f>IF(IFERROR(VALUE('Payments Export'!H9720),'Payments Export'!H9720)&lt;&gt;0,IFERROR(VALUE('Payments Export'!H9720),'Payments Export'!H9720),"")</f>
        <v/>
      </c>
      <c r="D9716" s="7" t="str">
        <f>IF('Payments Export'!I9720="","",'Payments Export'!I9720)</f>
        <v/>
      </c>
      <c r="E9716" s="7" t="str">
        <f t="shared" si="302"/>
        <v/>
      </c>
      <c r="F9716" s="7" t="str">
        <f>IF('Payments Export'!A9720="","",'Payments Export'!N9720)</f>
        <v/>
      </c>
      <c r="G9716" s="7" t="str">
        <f>IF('Payments Export'!A9720="","",'Payments Export'!O9720)</f>
        <v/>
      </c>
      <c r="H9716" s="7" t="str">
        <f>IF('Payments Export'!B9720="","",G9716-F9716)</f>
        <v/>
      </c>
      <c r="I9716" s="3" t="str">
        <f>IF(C9716&lt;&gt;"",_xlfn.XLOOKUP(IFERROR(VALUE(C9716),C9716),'Items database'!A:A,'Items database'!B:B),(_xlfn.XLOOKUP(LEFT(E9716,3),Services,Services,"")))</f>
        <v/>
      </c>
      <c r="J9716" s="3" t="str">
        <f t="shared" si="303"/>
        <v/>
      </c>
    </row>
    <row r="9717" spans="1:10" x14ac:dyDescent="0.35">
      <c r="A9717" s="7" t="str">
        <f>IF('Payments Export'!A9721="","",'Payments Export'!A9721)</f>
        <v/>
      </c>
      <c r="B9717" s="7" t="str">
        <f>IF('Payments Export'!A9721="","",'Payments Export'!B9721)</f>
        <v/>
      </c>
      <c r="C9717" s="7" t="str">
        <f>IF(IFERROR(VALUE('Payments Export'!H9721),'Payments Export'!H9721)&lt;&gt;0,IFERROR(VALUE('Payments Export'!H9721),'Payments Export'!H9721),"")</f>
        <v/>
      </c>
      <c r="D9717" s="7" t="str">
        <f>IF('Payments Export'!I9721="","",'Payments Export'!I9721)</f>
        <v/>
      </c>
      <c r="E9717" s="7" t="str">
        <f t="shared" si="302"/>
        <v/>
      </c>
      <c r="F9717" s="7" t="str">
        <f>IF('Payments Export'!A9721="","",'Payments Export'!N9721)</f>
        <v/>
      </c>
      <c r="G9717" s="7" t="str">
        <f>IF('Payments Export'!A9721="","",'Payments Export'!O9721)</f>
        <v/>
      </c>
      <c r="H9717" s="7" t="str">
        <f>IF('Payments Export'!B9721="","",G9717-F9717)</f>
        <v/>
      </c>
      <c r="I9717" s="3" t="str">
        <f>IF(C9717&lt;&gt;"",_xlfn.XLOOKUP(IFERROR(VALUE(C9717),C9717),'Items database'!A:A,'Items database'!B:B),(_xlfn.XLOOKUP(LEFT(E9717,3),Services,Services,"")))</f>
        <v/>
      </c>
      <c r="J9717" s="3" t="str">
        <f t="shared" si="303"/>
        <v/>
      </c>
    </row>
    <row r="9718" spans="1:10" x14ac:dyDescent="0.35">
      <c r="A9718" s="7" t="str">
        <f>IF('Payments Export'!A9722="","",'Payments Export'!A9722)</f>
        <v/>
      </c>
      <c r="B9718" s="7" t="str">
        <f>IF('Payments Export'!A9722="","",'Payments Export'!B9722)</f>
        <v/>
      </c>
      <c r="C9718" s="7" t="str">
        <f>IF(IFERROR(VALUE('Payments Export'!H9722),'Payments Export'!H9722)&lt;&gt;0,IFERROR(VALUE('Payments Export'!H9722),'Payments Export'!H9722),"")</f>
        <v/>
      </c>
      <c r="D9718" s="7" t="str">
        <f>IF('Payments Export'!I9722="","",'Payments Export'!I9722)</f>
        <v/>
      </c>
      <c r="E9718" s="7" t="str">
        <f t="shared" si="302"/>
        <v/>
      </c>
      <c r="F9718" s="7" t="str">
        <f>IF('Payments Export'!A9722="","",'Payments Export'!N9722)</f>
        <v/>
      </c>
      <c r="G9718" s="7" t="str">
        <f>IF('Payments Export'!A9722="","",'Payments Export'!O9722)</f>
        <v/>
      </c>
      <c r="H9718" s="7" t="str">
        <f>IF('Payments Export'!B9722="","",G9718-F9718)</f>
        <v/>
      </c>
      <c r="I9718" s="3" t="str">
        <f>IF(C9718&lt;&gt;"",_xlfn.XLOOKUP(IFERROR(VALUE(C9718),C9718),'Items database'!A:A,'Items database'!B:B),(_xlfn.XLOOKUP(LEFT(E9718,3),Services,Services,"")))</f>
        <v/>
      </c>
      <c r="J9718" s="3" t="str">
        <f t="shared" si="303"/>
        <v/>
      </c>
    </row>
    <row r="9719" spans="1:10" x14ac:dyDescent="0.35">
      <c r="A9719" s="7" t="str">
        <f>IF('Payments Export'!A9723="","",'Payments Export'!A9723)</f>
        <v/>
      </c>
      <c r="B9719" s="7" t="str">
        <f>IF('Payments Export'!A9723="","",'Payments Export'!B9723)</f>
        <v/>
      </c>
      <c r="C9719" s="7" t="str">
        <f>IF(IFERROR(VALUE('Payments Export'!H9723),'Payments Export'!H9723)&lt;&gt;0,IFERROR(VALUE('Payments Export'!H9723),'Payments Export'!H9723),"")</f>
        <v/>
      </c>
      <c r="D9719" s="7" t="str">
        <f>IF('Payments Export'!I9723="","",'Payments Export'!I9723)</f>
        <v/>
      </c>
      <c r="E9719" s="7" t="str">
        <f t="shared" si="302"/>
        <v/>
      </c>
      <c r="F9719" s="7" t="str">
        <f>IF('Payments Export'!A9723="","",'Payments Export'!N9723)</f>
        <v/>
      </c>
      <c r="G9719" s="7" t="str">
        <f>IF('Payments Export'!A9723="","",'Payments Export'!O9723)</f>
        <v/>
      </c>
      <c r="H9719" s="7" t="str">
        <f>IF('Payments Export'!B9723="","",G9719-F9719)</f>
        <v/>
      </c>
      <c r="I9719" s="3" t="str">
        <f>IF(C9719&lt;&gt;"",_xlfn.XLOOKUP(IFERROR(VALUE(C9719),C9719),'Items database'!A:A,'Items database'!B:B),(_xlfn.XLOOKUP(LEFT(E9719,3),Services,Services,"")))</f>
        <v/>
      </c>
      <c r="J9719" s="3" t="str">
        <f t="shared" si="303"/>
        <v/>
      </c>
    </row>
    <row r="9720" spans="1:10" x14ac:dyDescent="0.35">
      <c r="A9720" s="7" t="str">
        <f>IF('Payments Export'!A9724="","",'Payments Export'!A9724)</f>
        <v/>
      </c>
      <c r="B9720" s="7" t="str">
        <f>IF('Payments Export'!A9724="","",'Payments Export'!B9724)</f>
        <v/>
      </c>
      <c r="C9720" s="7" t="str">
        <f>IF(IFERROR(VALUE('Payments Export'!H9724),'Payments Export'!H9724)&lt;&gt;0,IFERROR(VALUE('Payments Export'!H9724),'Payments Export'!H9724),"")</f>
        <v/>
      </c>
      <c r="D9720" s="7" t="str">
        <f>IF('Payments Export'!I9724="","",'Payments Export'!I9724)</f>
        <v/>
      </c>
      <c r="E9720" s="7" t="str">
        <f t="shared" si="302"/>
        <v/>
      </c>
      <c r="F9720" s="7" t="str">
        <f>IF('Payments Export'!A9724="","",'Payments Export'!N9724)</f>
        <v/>
      </c>
      <c r="G9720" s="7" t="str">
        <f>IF('Payments Export'!A9724="","",'Payments Export'!O9724)</f>
        <v/>
      </c>
      <c r="H9720" s="7" t="str">
        <f>IF('Payments Export'!B9724="","",G9720-F9720)</f>
        <v/>
      </c>
      <c r="I9720" s="3" t="str">
        <f>IF(C9720&lt;&gt;"",_xlfn.XLOOKUP(IFERROR(VALUE(C9720),C9720),'Items database'!A:A,'Items database'!B:B),(_xlfn.XLOOKUP(LEFT(E9720,3),Services,Services,"")))</f>
        <v/>
      </c>
      <c r="J9720" s="3" t="str">
        <f t="shared" si="303"/>
        <v/>
      </c>
    </row>
    <row r="9721" spans="1:10" x14ac:dyDescent="0.35">
      <c r="A9721" s="7" t="str">
        <f>IF('Payments Export'!A9725="","",'Payments Export'!A9725)</f>
        <v/>
      </c>
      <c r="B9721" s="7" t="str">
        <f>IF('Payments Export'!A9725="","",'Payments Export'!B9725)</f>
        <v/>
      </c>
      <c r="C9721" s="7" t="str">
        <f>IF(IFERROR(VALUE('Payments Export'!H9725),'Payments Export'!H9725)&lt;&gt;0,IFERROR(VALUE('Payments Export'!H9725),'Payments Export'!H9725),"")</f>
        <v/>
      </c>
      <c r="D9721" s="7" t="str">
        <f>IF('Payments Export'!I9725="","",'Payments Export'!I9725)</f>
        <v/>
      </c>
      <c r="E9721" s="7" t="str">
        <f t="shared" si="302"/>
        <v/>
      </c>
      <c r="F9721" s="7" t="str">
        <f>IF('Payments Export'!A9725="","",'Payments Export'!N9725)</f>
        <v/>
      </c>
      <c r="G9721" s="7" t="str">
        <f>IF('Payments Export'!A9725="","",'Payments Export'!O9725)</f>
        <v/>
      </c>
      <c r="H9721" s="7" t="str">
        <f>IF('Payments Export'!B9725="","",G9721-F9721)</f>
        <v/>
      </c>
      <c r="I9721" s="3" t="str">
        <f>IF(C9721&lt;&gt;"",_xlfn.XLOOKUP(IFERROR(VALUE(C9721),C9721),'Items database'!A:A,'Items database'!B:B),(_xlfn.XLOOKUP(LEFT(E9721,3),Services,Services,"")))</f>
        <v/>
      </c>
      <c r="J9721" s="3" t="str">
        <f t="shared" si="303"/>
        <v/>
      </c>
    </row>
    <row r="9722" spans="1:10" x14ac:dyDescent="0.35">
      <c r="A9722" s="7" t="str">
        <f>IF('Payments Export'!A9726="","",'Payments Export'!A9726)</f>
        <v/>
      </c>
      <c r="B9722" s="7" t="str">
        <f>IF('Payments Export'!A9726="","",'Payments Export'!B9726)</f>
        <v/>
      </c>
      <c r="C9722" s="7" t="str">
        <f>IF(IFERROR(VALUE('Payments Export'!H9726),'Payments Export'!H9726)&lt;&gt;0,IFERROR(VALUE('Payments Export'!H9726),'Payments Export'!H9726),"")</f>
        <v/>
      </c>
      <c r="D9722" s="7" t="str">
        <f>IF('Payments Export'!I9726="","",'Payments Export'!I9726)</f>
        <v/>
      </c>
      <c r="E9722" s="7" t="str">
        <f t="shared" si="302"/>
        <v/>
      </c>
      <c r="F9722" s="7" t="str">
        <f>IF('Payments Export'!A9726="","",'Payments Export'!N9726)</f>
        <v/>
      </c>
      <c r="G9722" s="7" t="str">
        <f>IF('Payments Export'!A9726="","",'Payments Export'!O9726)</f>
        <v/>
      </c>
      <c r="H9722" s="7" t="str">
        <f>IF('Payments Export'!B9726="","",G9722-F9722)</f>
        <v/>
      </c>
      <c r="I9722" s="3" t="str">
        <f>IF(C9722&lt;&gt;"",_xlfn.XLOOKUP(IFERROR(VALUE(C9722),C9722),'Items database'!A:A,'Items database'!B:B),(_xlfn.XLOOKUP(LEFT(E9722,3),Services,Services,"")))</f>
        <v/>
      </c>
      <c r="J9722" s="3" t="str">
        <f t="shared" si="303"/>
        <v/>
      </c>
    </row>
    <row r="9723" spans="1:10" x14ac:dyDescent="0.35">
      <c r="A9723" s="7" t="str">
        <f>IF('Payments Export'!A9727="","",'Payments Export'!A9727)</f>
        <v/>
      </c>
      <c r="B9723" s="7" t="str">
        <f>IF('Payments Export'!A9727="","",'Payments Export'!B9727)</f>
        <v/>
      </c>
      <c r="C9723" s="7" t="str">
        <f>IF(IFERROR(VALUE('Payments Export'!H9727),'Payments Export'!H9727)&lt;&gt;0,IFERROR(VALUE('Payments Export'!H9727),'Payments Export'!H9727),"")</f>
        <v/>
      </c>
      <c r="D9723" s="7" t="str">
        <f>IF('Payments Export'!I9727="","",'Payments Export'!I9727)</f>
        <v/>
      </c>
      <c r="E9723" s="7" t="str">
        <f t="shared" si="302"/>
        <v/>
      </c>
      <c r="F9723" s="7" t="str">
        <f>IF('Payments Export'!A9727="","",'Payments Export'!N9727)</f>
        <v/>
      </c>
      <c r="G9723" s="7" t="str">
        <f>IF('Payments Export'!A9727="","",'Payments Export'!O9727)</f>
        <v/>
      </c>
      <c r="H9723" s="7" t="str">
        <f>IF('Payments Export'!B9727="","",G9723-F9723)</f>
        <v/>
      </c>
      <c r="I9723" s="3" t="str">
        <f>IF(C9723&lt;&gt;"",_xlfn.XLOOKUP(IFERROR(VALUE(C9723),C9723),'Items database'!A:A,'Items database'!B:B),(_xlfn.XLOOKUP(LEFT(E9723,3),Services,Services,"")))</f>
        <v/>
      </c>
      <c r="J9723" s="3" t="str">
        <f t="shared" si="303"/>
        <v/>
      </c>
    </row>
    <row r="9724" spans="1:10" x14ac:dyDescent="0.35">
      <c r="A9724" s="7" t="str">
        <f>IF('Payments Export'!A9728="","",'Payments Export'!A9728)</f>
        <v/>
      </c>
      <c r="B9724" s="7" t="str">
        <f>IF('Payments Export'!A9728="","",'Payments Export'!B9728)</f>
        <v/>
      </c>
      <c r="C9724" s="7" t="str">
        <f>IF(IFERROR(VALUE('Payments Export'!H9728),'Payments Export'!H9728)&lt;&gt;0,IFERROR(VALUE('Payments Export'!H9728),'Payments Export'!H9728),"")</f>
        <v/>
      </c>
      <c r="D9724" s="7" t="str">
        <f>IF('Payments Export'!I9728="","",'Payments Export'!I9728)</f>
        <v/>
      </c>
      <c r="E9724" s="7" t="str">
        <f t="shared" si="302"/>
        <v/>
      </c>
      <c r="F9724" s="7" t="str">
        <f>IF('Payments Export'!A9728="","",'Payments Export'!N9728)</f>
        <v/>
      </c>
      <c r="G9724" s="7" t="str">
        <f>IF('Payments Export'!A9728="","",'Payments Export'!O9728)</f>
        <v/>
      </c>
      <c r="H9724" s="7" t="str">
        <f>IF('Payments Export'!B9728="","",G9724-F9724)</f>
        <v/>
      </c>
      <c r="I9724" s="3" t="str">
        <f>IF(C9724&lt;&gt;"",_xlfn.XLOOKUP(IFERROR(VALUE(C9724),C9724),'Items database'!A:A,'Items database'!B:B),(_xlfn.XLOOKUP(LEFT(E9724,3),Services,Services,"")))</f>
        <v/>
      </c>
      <c r="J9724" s="3" t="str">
        <f t="shared" si="303"/>
        <v/>
      </c>
    </row>
    <row r="9725" spans="1:10" x14ac:dyDescent="0.35">
      <c r="A9725" s="7" t="str">
        <f>IF('Payments Export'!A9729="","",'Payments Export'!A9729)</f>
        <v/>
      </c>
      <c r="B9725" s="7" t="str">
        <f>IF('Payments Export'!A9729="","",'Payments Export'!B9729)</f>
        <v/>
      </c>
      <c r="C9725" s="7" t="str">
        <f>IF(IFERROR(VALUE('Payments Export'!H9729),'Payments Export'!H9729)&lt;&gt;0,IFERROR(VALUE('Payments Export'!H9729),'Payments Export'!H9729),"")</f>
        <v/>
      </c>
      <c r="D9725" s="7" t="str">
        <f>IF('Payments Export'!I9729="","",'Payments Export'!I9729)</f>
        <v/>
      </c>
      <c r="E9725" s="7" t="str">
        <f t="shared" si="302"/>
        <v/>
      </c>
      <c r="F9725" s="7" t="str">
        <f>IF('Payments Export'!A9729="","",'Payments Export'!N9729)</f>
        <v/>
      </c>
      <c r="G9725" s="7" t="str">
        <f>IF('Payments Export'!A9729="","",'Payments Export'!O9729)</f>
        <v/>
      </c>
      <c r="H9725" s="7" t="str">
        <f>IF('Payments Export'!B9729="","",G9725-F9725)</f>
        <v/>
      </c>
      <c r="I9725" s="3" t="str">
        <f>IF(C9725&lt;&gt;"",_xlfn.XLOOKUP(IFERROR(VALUE(C9725),C9725),'Items database'!A:A,'Items database'!B:B),(_xlfn.XLOOKUP(LEFT(E9725,3),Services,Services,"")))</f>
        <v/>
      </c>
      <c r="J9725" s="3" t="str">
        <f t="shared" si="303"/>
        <v/>
      </c>
    </row>
    <row r="9726" spans="1:10" x14ac:dyDescent="0.35">
      <c r="A9726" s="7" t="str">
        <f>IF('Payments Export'!A9730="","",'Payments Export'!A9730)</f>
        <v/>
      </c>
      <c r="B9726" s="7" t="str">
        <f>IF('Payments Export'!A9730="","",'Payments Export'!B9730)</f>
        <v/>
      </c>
      <c r="C9726" s="7" t="str">
        <f>IF(IFERROR(VALUE('Payments Export'!H9730),'Payments Export'!H9730)&lt;&gt;0,IFERROR(VALUE('Payments Export'!H9730),'Payments Export'!H9730),"")</f>
        <v/>
      </c>
      <c r="D9726" s="7" t="str">
        <f>IF('Payments Export'!I9730="","",'Payments Export'!I9730)</f>
        <v/>
      </c>
      <c r="E9726" s="7" t="str">
        <f t="shared" si="302"/>
        <v/>
      </c>
      <c r="F9726" s="7" t="str">
        <f>IF('Payments Export'!A9730="","",'Payments Export'!N9730)</f>
        <v/>
      </c>
      <c r="G9726" s="7" t="str">
        <f>IF('Payments Export'!A9730="","",'Payments Export'!O9730)</f>
        <v/>
      </c>
      <c r="H9726" s="7" t="str">
        <f>IF('Payments Export'!B9730="","",G9726-F9726)</f>
        <v/>
      </c>
      <c r="I9726" s="3" t="str">
        <f>IF(C9726&lt;&gt;"",_xlfn.XLOOKUP(IFERROR(VALUE(C9726),C9726),'Items database'!A:A,'Items database'!B:B),(_xlfn.XLOOKUP(LEFT(E9726,3),Services,Services,"")))</f>
        <v/>
      </c>
      <c r="J9726" s="3" t="str">
        <f t="shared" si="303"/>
        <v/>
      </c>
    </row>
    <row r="9727" spans="1:10" x14ac:dyDescent="0.35">
      <c r="A9727" s="7" t="str">
        <f>IF('Payments Export'!A9731="","",'Payments Export'!A9731)</f>
        <v/>
      </c>
      <c r="B9727" s="7" t="str">
        <f>IF('Payments Export'!A9731="","",'Payments Export'!B9731)</f>
        <v/>
      </c>
      <c r="C9727" s="7" t="str">
        <f>IF(IFERROR(VALUE('Payments Export'!H9731),'Payments Export'!H9731)&lt;&gt;0,IFERROR(VALUE('Payments Export'!H9731),'Payments Export'!H9731),"")</f>
        <v/>
      </c>
      <c r="D9727" s="7" t="str">
        <f>IF('Payments Export'!I9731="","",'Payments Export'!I9731)</f>
        <v/>
      </c>
      <c r="E9727" s="7" t="str">
        <f t="shared" si="302"/>
        <v/>
      </c>
      <c r="F9727" s="7" t="str">
        <f>IF('Payments Export'!A9731="","",'Payments Export'!N9731)</f>
        <v/>
      </c>
      <c r="G9727" s="7" t="str">
        <f>IF('Payments Export'!A9731="","",'Payments Export'!O9731)</f>
        <v/>
      </c>
      <c r="H9727" s="7" t="str">
        <f>IF('Payments Export'!B9731="","",G9727-F9727)</f>
        <v/>
      </c>
      <c r="I9727" s="3" t="str">
        <f>IF(C9727&lt;&gt;"",_xlfn.XLOOKUP(IFERROR(VALUE(C9727),C9727),'Items database'!A:A,'Items database'!B:B),(_xlfn.XLOOKUP(LEFT(E9727,3),Services,Services,"")))</f>
        <v/>
      </c>
      <c r="J9727" s="3" t="str">
        <f t="shared" si="303"/>
        <v/>
      </c>
    </row>
    <row r="9728" spans="1:10" x14ac:dyDescent="0.35">
      <c r="A9728" s="7" t="str">
        <f>IF('Payments Export'!A9732="","",'Payments Export'!A9732)</f>
        <v/>
      </c>
      <c r="B9728" s="7" t="str">
        <f>IF('Payments Export'!A9732="","",'Payments Export'!B9732)</f>
        <v/>
      </c>
      <c r="C9728" s="7" t="str">
        <f>IF(IFERROR(VALUE('Payments Export'!H9732),'Payments Export'!H9732)&lt;&gt;0,IFERROR(VALUE('Payments Export'!H9732),'Payments Export'!H9732),"")</f>
        <v/>
      </c>
      <c r="D9728" s="7" t="str">
        <f>IF('Payments Export'!I9732="","",'Payments Export'!I9732)</f>
        <v/>
      </c>
      <c r="E9728" s="7" t="str">
        <f t="shared" si="302"/>
        <v/>
      </c>
      <c r="F9728" s="7" t="str">
        <f>IF('Payments Export'!A9732="","",'Payments Export'!N9732)</f>
        <v/>
      </c>
      <c r="G9728" s="7" t="str">
        <f>IF('Payments Export'!A9732="","",'Payments Export'!O9732)</f>
        <v/>
      </c>
      <c r="H9728" s="7" t="str">
        <f>IF('Payments Export'!B9732="","",G9728-F9728)</f>
        <v/>
      </c>
      <c r="I9728" s="3" t="str">
        <f>IF(C9728&lt;&gt;"",_xlfn.XLOOKUP(IFERROR(VALUE(C9728),C9728),'Items database'!A:A,'Items database'!B:B),(_xlfn.XLOOKUP(LEFT(E9728,3),Services,Services,"")))</f>
        <v/>
      </c>
      <c r="J9728" s="3" t="str">
        <f t="shared" si="303"/>
        <v/>
      </c>
    </row>
    <row r="9729" spans="1:10" x14ac:dyDescent="0.35">
      <c r="A9729" s="7" t="str">
        <f>IF('Payments Export'!A9733="","",'Payments Export'!A9733)</f>
        <v/>
      </c>
      <c r="B9729" s="7" t="str">
        <f>IF('Payments Export'!A9733="","",'Payments Export'!B9733)</f>
        <v/>
      </c>
      <c r="C9729" s="7" t="str">
        <f>IF(IFERROR(VALUE('Payments Export'!H9733),'Payments Export'!H9733)&lt;&gt;0,IFERROR(VALUE('Payments Export'!H9733),'Payments Export'!H9733),"")</f>
        <v/>
      </c>
      <c r="D9729" s="7" t="str">
        <f>IF('Payments Export'!I9733="","",'Payments Export'!I9733)</f>
        <v/>
      </c>
      <c r="E9729" s="7" t="str">
        <f t="shared" ref="E9729:E9792" si="304">LEFT(D9729,66)</f>
        <v/>
      </c>
      <c r="F9729" s="7" t="str">
        <f>IF('Payments Export'!A9733="","",'Payments Export'!N9733)</f>
        <v/>
      </c>
      <c r="G9729" s="7" t="str">
        <f>IF('Payments Export'!A9733="","",'Payments Export'!O9733)</f>
        <v/>
      </c>
      <c r="H9729" s="7" t="str">
        <f>IF('Payments Export'!B9733="","",G9729-F9729)</f>
        <v/>
      </c>
      <c r="I9729" s="3" t="str">
        <f>IF(C9729&lt;&gt;"",_xlfn.XLOOKUP(IFERROR(VALUE(C9729),C9729),'Items database'!A:A,'Items database'!B:B),(_xlfn.XLOOKUP(LEFT(E9729,3),Services,Services,"")))</f>
        <v/>
      </c>
      <c r="J9729" s="3" t="str">
        <f t="shared" ref="J9729:J9792" si="305">IF(ISNUMBER(F9729)=TRUE,IF(F9729=0,"","GST"),"")</f>
        <v/>
      </c>
    </row>
    <row r="9730" spans="1:10" x14ac:dyDescent="0.35">
      <c r="A9730" s="7" t="str">
        <f>IF('Payments Export'!A9734="","",'Payments Export'!A9734)</f>
        <v/>
      </c>
      <c r="B9730" s="7" t="str">
        <f>IF('Payments Export'!A9734="","",'Payments Export'!B9734)</f>
        <v/>
      </c>
      <c r="C9730" s="7" t="str">
        <f>IF(IFERROR(VALUE('Payments Export'!H9734),'Payments Export'!H9734)&lt;&gt;0,IFERROR(VALUE('Payments Export'!H9734),'Payments Export'!H9734),"")</f>
        <v/>
      </c>
      <c r="D9730" s="7" t="str">
        <f>IF('Payments Export'!I9734="","",'Payments Export'!I9734)</f>
        <v/>
      </c>
      <c r="E9730" s="7" t="str">
        <f t="shared" si="304"/>
        <v/>
      </c>
      <c r="F9730" s="7" t="str">
        <f>IF('Payments Export'!A9734="","",'Payments Export'!N9734)</f>
        <v/>
      </c>
      <c r="G9730" s="7" t="str">
        <f>IF('Payments Export'!A9734="","",'Payments Export'!O9734)</f>
        <v/>
      </c>
      <c r="H9730" s="7" t="str">
        <f>IF('Payments Export'!B9734="","",G9730-F9730)</f>
        <v/>
      </c>
      <c r="I9730" s="3" t="str">
        <f>IF(C9730&lt;&gt;"",_xlfn.XLOOKUP(IFERROR(VALUE(C9730),C9730),'Items database'!A:A,'Items database'!B:B),(_xlfn.XLOOKUP(LEFT(E9730,3),Services,Services,"")))</f>
        <v/>
      </c>
      <c r="J9730" s="3" t="str">
        <f t="shared" si="305"/>
        <v/>
      </c>
    </row>
    <row r="9731" spans="1:10" x14ac:dyDescent="0.35">
      <c r="A9731" s="7" t="str">
        <f>IF('Payments Export'!A9735="","",'Payments Export'!A9735)</f>
        <v/>
      </c>
      <c r="B9731" s="7" t="str">
        <f>IF('Payments Export'!A9735="","",'Payments Export'!B9735)</f>
        <v/>
      </c>
      <c r="C9731" s="7" t="str">
        <f>IF(IFERROR(VALUE('Payments Export'!H9735),'Payments Export'!H9735)&lt;&gt;0,IFERROR(VALUE('Payments Export'!H9735),'Payments Export'!H9735),"")</f>
        <v/>
      </c>
      <c r="D9731" s="7" t="str">
        <f>IF('Payments Export'!I9735="","",'Payments Export'!I9735)</f>
        <v/>
      </c>
      <c r="E9731" s="7" t="str">
        <f t="shared" si="304"/>
        <v/>
      </c>
      <c r="F9731" s="7" t="str">
        <f>IF('Payments Export'!A9735="","",'Payments Export'!N9735)</f>
        <v/>
      </c>
      <c r="G9731" s="7" t="str">
        <f>IF('Payments Export'!A9735="","",'Payments Export'!O9735)</f>
        <v/>
      </c>
      <c r="H9731" s="7" t="str">
        <f>IF('Payments Export'!B9735="","",G9731-F9731)</f>
        <v/>
      </c>
      <c r="I9731" s="3" t="str">
        <f>IF(C9731&lt;&gt;"",_xlfn.XLOOKUP(IFERROR(VALUE(C9731),C9731),'Items database'!A:A,'Items database'!B:B),(_xlfn.XLOOKUP(LEFT(E9731,3),Services,Services,"")))</f>
        <v/>
      </c>
      <c r="J9731" s="3" t="str">
        <f t="shared" si="305"/>
        <v/>
      </c>
    </row>
    <row r="9732" spans="1:10" x14ac:dyDescent="0.35">
      <c r="A9732" s="7" t="str">
        <f>IF('Payments Export'!A9736="","",'Payments Export'!A9736)</f>
        <v/>
      </c>
      <c r="B9732" s="7" t="str">
        <f>IF('Payments Export'!A9736="","",'Payments Export'!B9736)</f>
        <v/>
      </c>
      <c r="C9732" s="7" t="str">
        <f>IF(IFERROR(VALUE('Payments Export'!H9736),'Payments Export'!H9736)&lt;&gt;0,IFERROR(VALUE('Payments Export'!H9736),'Payments Export'!H9736),"")</f>
        <v/>
      </c>
      <c r="D9732" s="7" t="str">
        <f>IF('Payments Export'!I9736="","",'Payments Export'!I9736)</f>
        <v/>
      </c>
      <c r="E9732" s="7" t="str">
        <f t="shared" si="304"/>
        <v/>
      </c>
      <c r="F9732" s="7" t="str">
        <f>IF('Payments Export'!A9736="","",'Payments Export'!N9736)</f>
        <v/>
      </c>
      <c r="G9732" s="7" t="str">
        <f>IF('Payments Export'!A9736="","",'Payments Export'!O9736)</f>
        <v/>
      </c>
      <c r="H9732" s="7" t="str">
        <f>IF('Payments Export'!B9736="","",G9732-F9732)</f>
        <v/>
      </c>
      <c r="I9732" s="3" t="str">
        <f>IF(C9732&lt;&gt;"",_xlfn.XLOOKUP(IFERROR(VALUE(C9732),C9732),'Items database'!A:A,'Items database'!B:B),(_xlfn.XLOOKUP(LEFT(E9732,3),Services,Services,"")))</f>
        <v/>
      </c>
      <c r="J9732" s="3" t="str">
        <f t="shared" si="305"/>
        <v/>
      </c>
    </row>
    <row r="9733" spans="1:10" x14ac:dyDescent="0.35">
      <c r="A9733" s="7" t="str">
        <f>IF('Payments Export'!A9737="","",'Payments Export'!A9737)</f>
        <v/>
      </c>
      <c r="B9733" s="7" t="str">
        <f>IF('Payments Export'!A9737="","",'Payments Export'!B9737)</f>
        <v/>
      </c>
      <c r="C9733" s="7" t="str">
        <f>IF(IFERROR(VALUE('Payments Export'!H9737),'Payments Export'!H9737)&lt;&gt;0,IFERROR(VALUE('Payments Export'!H9737),'Payments Export'!H9737),"")</f>
        <v/>
      </c>
      <c r="D9733" s="7" t="str">
        <f>IF('Payments Export'!I9737="","",'Payments Export'!I9737)</f>
        <v/>
      </c>
      <c r="E9733" s="7" t="str">
        <f t="shared" si="304"/>
        <v/>
      </c>
      <c r="F9733" s="7" t="str">
        <f>IF('Payments Export'!A9737="","",'Payments Export'!N9737)</f>
        <v/>
      </c>
      <c r="G9733" s="7" t="str">
        <f>IF('Payments Export'!A9737="","",'Payments Export'!O9737)</f>
        <v/>
      </c>
      <c r="H9733" s="7" t="str">
        <f>IF('Payments Export'!B9737="","",G9733-F9733)</f>
        <v/>
      </c>
      <c r="I9733" s="3" t="str">
        <f>IF(C9733&lt;&gt;"",_xlfn.XLOOKUP(IFERROR(VALUE(C9733),C9733),'Items database'!A:A,'Items database'!B:B),(_xlfn.XLOOKUP(LEFT(E9733,3),Services,Services,"")))</f>
        <v/>
      </c>
      <c r="J9733" s="3" t="str">
        <f t="shared" si="305"/>
        <v/>
      </c>
    </row>
    <row r="9734" spans="1:10" x14ac:dyDescent="0.35">
      <c r="A9734" s="7" t="str">
        <f>IF('Payments Export'!A9738="","",'Payments Export'!A9738)</f>
        <v/>
      </c>
      <c r="B9734" s="7" t="str">
        <f>IF('Payments Export'!A9738="","",'Payments Export'!B9738)</f>
        <v/>
      </c>
      <c r="C9734" s="7" t="str">
        <f>IF(IFERROR(VALUE('Payments Export'!H9738),'Payments Export'!H9738)&lt;&gt;0,IFERROR(VALUE('Payments Export'!H9738),'Payments Export'!H9738),"")</f>
        <v/>
      </c>
      <c r="D9734" s="7" t="str">
        <f>IF('Payments Export'!I9738="","",'Payments Export'!I9738)</f>
        <v/>
      </c>
      <c r="E9734" s="7" t="str">
        <f t="shared" si="304"/>
        <v/>
      </c>
      <c r="F9734" s="7" t="str">
        <f>IF('Payments Export'!A9738="","",'Payments Export'!N9738)</f>
        <v/>
      </c>
      <c r="G9734" s="7" t="str">
        <f>IF('Payments Export'!A9738="","",'Payments Export'!O9738)</f>
        <v/>
      </c>
      <c r="H9734" s="7" t="str">
        <f>IF('Payments Export'!B9738="","",G9734-F9734)</f>
        <v/>
      </c>
      <c r="I9734" s="3" t="str">
        <f>IF(C9734&lt;&gt;"",_xlfn.XLOOKUP(IFERROR(VALUE(C9734),C9734),'Items database'!A:A,'Items database'!B:B),(_xlfn.XLOOKUP(LEFT(E9734,3),Services,Services,"")))</f>
        <v/>
      </c>
      <c r="J9734" s="3" t="str">
        <f t="shared" si="305"/>
        <v/>
      </c>
    </row>
    <row r="9735" spans="1:10" x14ac:dyDescent="0.35">
      <c r="A9735" s="7" t="str">
        <f>IF('Payments Export'!A9739="","",'Payments Export'!A9739)</f>
        <v/>
      </c>
      <c r="B9735" s="7" t="str">
        <f>IF('Payments Export'!A9739="","",'Payments Export'!B9739)</f>
        <v/>
      </c>
      <c r="C9735" s="7" t="str">
        <f>IF(IFERROR(VALUE('Payments Export'!H9739),'Payments Export'!H9739)&lt;&gt;0,IFERROR(VALUE('Payments Export'!H9739),'Payments Export'!H9739),"")</f>
        <v/>
      </c>
      <c r="D9735" s="7" t="str">
        <f>IF('Payments Export'!I9739="","",'Payments Export'!I9739)</f>
        <v/>
      </c>
      <c r="E9735" s="7" t="str">
        <f t="shared" si="304"/>
        <v/>
      </c>
      <c r="F9735" s="7" t="str">
        <f>IF('Payments Export'!A9739="","",'Payments Export'!N9739)</f>
        <v/>
      </c>
      <c r="G9735" s="7" t="str">
        <f>IF('Payments Export'!A9739="","",'Payments Export'!O9739)</f>
        <v/>
      </c>
      <c r="H9735" s="7" t="str">
        <f>IF('Payments Export'!B9739="","",G9735-F9735)</f>
        <v/>
      </c>
      <c r="I9735" s="3" t="str">
        <f>IF(C9735&lt;&gt;"",_xlfn.XLOOKUP(IFERROR(VALUE(C9735),C9735),'Items database'!A:A,'Items database'!B:B),(_xlfn.XLOOKUP(LEFT(E9735,3),Services,Services,"")))</f>
        <v/>
      </c>
      <c r="J9735" s="3" t="str">
        <f t="shared" si="305"/>
        <v/>
      </c>
    </row>
    <row r="9736" spans="1:10" x14ac:dyDescent="0.35">
      <c r="A9736" s="7" t="str">
        <f>IF('Payments Export'!A9740="","",'Payments Export'!A9740)</f>
        <v/>
      </c>
      <c r="B9736" s="7" t="str">
        <f>IF('Payments Export'!A9740="","",'Payments Export'!B9740)</f>
        <v/>
      </c>
      <c r="C9736" s="7" t="str">
        <f>IF(IFERROR(VALUE('Payments Export'!H9740),'Payments Export'!H9740)&lt;&gt;0,IFERROR(VALUE('Payments Export'!H9740),'Payments Export'!H9740),"")</f>
        <v/>
      </c>
      <c r="D9736" s="7" t="str">
        <f>IF('Payments Export'!I9740="","",'Payments Export'!I9740)</f>
        <v/>
      </c>
      <c r="E9736" s="7" t="str">
        <f t="shared" si="304"/>
        <v/>
      </c>
      <c r="F9736" s="7" t="str">
        <f>IF('Payments Export'!A9740="","",'Payments Export'!N9740)</f>
        <v/>
      </c>
      <c r="G9736" s="7" t="str">
        <f>IF('Payments Export'!A9740="","",'Payments Export'!O9740)</f>
        <v/>
      </c>
      <c r="H9736" s="7" t="str">
        <f>IF('Payments Export'!B9740="","",G9736-F9736)</f>
        <v/>
      </c>
      <c r="I9736" s="3" t="str">
        <f>IF(C9736&lt;&gt;"",_xlfn.XLOOKUP(IFERROR(VALUE(C9736),C9736),'Items database'!A:A,'Items database'!B:B),(_xlfn.XLOOKUP(LEFT(E9736,3),Services,Services,"")))</f>
        <v/>
      </c>
      <c r="J9736" s="3" t="str">
        <f t="shared" si="305"/>
        <v/>
      </c>
    </row>
    <row r="9737" spans="1:10" x14ac:dyDescent="0.35">
      <c r="A9737" s="7" t="str">
        <f>IF('Payments Export'!A9741="","",'Payments Export'!A9741)</f>
        <v/>
      </c>
      <c r="B9737" s="7" t="str">
        <f>IF('Payments Export'!A9741="","",'Payments Export'!B9741)</f>
        <v/>
      </c>
      <c r="C9737" s="7" t="str">
        <f>IF(IFERROR(VALUE('Payments Export'!H9741),'Payments Export'!H9741)&lt;&gt;0,IFERROR(VALUE('Payments Export'!H9741),'Payments Export'!H9741),"")</f>
        <v/>
      </c>
      <c r="D9737" s="7" t="str">
        <f>IF('Payments Export'!I9741="","",'Payments Export'!I9741)</f>
        <v/>
      </c>
      <c r="E9737" s="7" t="str">
        <f t="shared" si="304"/>
        <v/>
      </c>
      <c r="F9737" s="7" t="str">
        <f>IF('Payments Export'!A9741="","",'Payments Export'!N9741)</f>
        <v/>
      </c>
      <c r="G9737" s="7" t="str">
        <f>IF('Payments Export'!A9741="","",'Payments Export'!O9741)</f>
        <v/>
      </c>
      <c r="H9737" s="7" t="str">
        <f>IF('Payments Export'!B9741="","",G9737-F9737)</f>
        <v/>
      </c>
      <c r="I9737" s="3" t="str">
        <f>IF(C9737&lt;&gt;"",_xlfn.XLOOKUP(IFERROR(VALUE(C9737),C9737),'Items database'!A:A,'Items database'!B:B),(_xlfn.XLOOKUP(LEFT(E9737,3),Services,Services,"")))</f>
        <v/>
      </c>
      <c r="J9737" s="3" t="str">
        <f t="shared" si="305"/>
        <v/>
      </c>
    </row>
    <row r="9738" spans="1:10" x14ac:dyDescent="0.35">
      <c r="A9738" s="7" t="str">
        <f>IF('Payments Export'!A9742="","",'Payments Export'!A9742)</f>
        <v/>
      </c>
      <c r="B9738" s="7" t="str">
        <f>IF('Payments Export'!A9742="","",'Payments Export'!B9742)</f>
        <v/>
      </c>
      <c r="C9738" s="7" t="str">
        <f>IF(IFERROR(VALUE('Payments Export'!H9742),'Payments Export'!H9742)&lt;&gt;0,IFERROR(VALUE('Payments Export'!H9742),'Payments Export'!H9742),"")</f>
        <v/>
      </c>
      <c r="D9738" s="7" t="str">
        <f>IF('Payments Export'!I9742="","",'Payments Export'!I9742)</f>
        <v/>
      </c>
      <c r="E9738" s="7" t="str">
        <f t="shared" si="304"/>
        <v/>
      </c>
      <c r="F9738" s="7" t="str">
        <f>IF('Payments Export'!A9742="","",'Payments Export'!N9742)</f>
        <v/>
      </c>
      <c r="G9738" s="7" t="str">
        <f>IF('Payments Export'!A9742="","",'Payments Export'!O9742)</f>
        <v/>
      </c>
      <c r="H9738" s="7" t="str">
        <f>IF('Payments Export'!B9742="","",G9738-F9738)</f>
        <v/>
      </c>
      <c r="I9738" s="3" t="str">
        <f>IF(C9738&lt;&gt;"",_xlfn.XLOOKUP(IFERROR(VALUE(C9738),C9738),'Items database'!A:A,'Items database'!B:B),(_xlfn.XLOOKUP(LEFT(E9738,3),Services,Services,"")))</f>
        <v/>
      </c>
      <c r="J9738" s="3" t="str">
        <f t="shared" si="305"/>
        <v/>
      </c>
    </row>
    <row r="9739" spans="1:10" x14ac:dyDescent="0.35">
      <c r="A9739" s="7" t="str">
        <f>IF('Payments Export'!A9743="","",'Payments Export'!A9743)</f>
        <v/>
      </c>
      <c r="B9739" s="7" t="str">
        <f>IF('Payments Export'!A9743="","",'Payments Export'!B9743)</f>
        <v/>
      </c>
      <c r="C9739" s="7" t="str">
        <f>IF(IFERROR(VALUE('Payments Export'!H9743),'Payments Export'!H9743)&lt;&gt;0,IFERROR(VALUE('Payments Export'!H9743),'Payments Export'!H9743),"")</f>
        <v/>
      </c>
      <c r="D9739" s="7" t="str">
        <f>IF('Payments Export'!I9743="","",'Payments Export'!I9743)</f>
        <v/>
      </c>
      <c r="E9739" s="7" t="str">
        <f t="shared" si="304"/>
        <v/>
      </c>
      <c r="F9739" s="7" t="str">
        <f>IF('Payments Export'!A9743="","",'Payments Export'!N9743)</f>
        <v/>
      </c>
      <c r="G9739" s="7" t="str">
        <f>IF('Payments Export'!A9743="","",'Payments Export'!O9743)</f>
        <v/>
      </c>
      <c r="H9739" s="7" t="str">
        <f>IF('Payments Export'!B9743="","",G9739-F9739)</f>
        <v/>
      </c>
      <c r="I9739" s="3" t="str">
        <f>IF(C9739&lt;&gt;"",_xlfn.XLOOKUP(IFERROR(VALUE(C9739),C9739),'Items database'!A:A,'Items database'!B:B),(_xlfn.XLOOKUP(LEFT(E9739,3),Services,Services,"")))</f>
        <v/>
      </c>
      <c r="J9739" s="3" t="str">
        <f t="shared" si="305"/>
        <v/>
      </c>
    </row>
    <row r="9740" spans="1:10" x14ac:dyDescent="0.35">
      <c r="A9740" s="7" t="str">
        <f>IF('Payments Export'!A9744="","",'Payments Export'!A9744)</f>
        <v/>
      </c>
      <c r="B9740" s="7" t="str">
        <f>IF('Payments Export'!A9744="","",'Payments Export'!B9744)</f>
        <v/>
      </c>
      <c r="C9740" s="7" t="str">
        <f>IF(IFERROR(VALUE('Payments Export'!H9744),'Payments Export'!H9744)&lt;&gt;0,IFERROR(VALUE('Payments Export'!H9744),'Payments Export'!H9744),"")</f>
        <v/>
      </c>
      <c r="D9740" s="7" t="str">
        <f>IF('Payments Export'!I9744="","",'Payments Export'!I9744)</f>
        <v/>
      </c>
      <c r="E9740" s="7" t="str">
        <f t="shared" si="304"/>
        <v/>
      </c>
      <c r="F9740" s="7" t="str">
        <f>IF('Payments Export'!A9744="","",'Payments Export'!N9744)</f>
        <v/>
      </c>
      <c r="G9740" s="7" t="str">
        <f>IF('Payments Export'!A9744="","",'Payments Export'!O9744)</f>
        <v/>
      </c>
      <c r="H9740" s="7" t="str">
        <f>IF('Payments Export'!B9744="","",G9740-F9740)</f>
        <v/>
      </c>
      <c r="I9740" s="3" t="str">
        <f>IF(C9740&lt;&gt;"",_xlfn.XLOOKUP(IFERROR(VALUE(C9740),C9740),'Items database'!A:A,'Items database'!B:B),(_xlfn.XLOOKUP(LEFT(E9740,3),Services,Services,"")))</f>
        <v/>
      </c>
      <c r="J9740" s="3" t="str">
        <f t="shared" si="305"/>
        <v/>
      </c>
    </row>
    <row r="9741" spans="1:10" x14ac:dyDescent="0.35">
      <c r="A9741" s="7" t="str">
        <f>IF('Payments Export'!A9745="","",'Payments Export'!A9745)</f>
        <v/>
      </c>
      <c r="B9741" s="7" t="str">
        <f>IF('Payments Export'!A9745="","",'Payments Export'!B9745)</f>
        <v/>
      </c>
      <c r="C9741" s="7" t="str">
        <f>IF(IFERROR(VALUE('Payments Export'!H9745),'Payments Export'!H9745)&lt;&gt;0,IFERROR(VALUE('Payments Export'!H9745),'Payments Export'!H9745),"")</f>
        <v/>
      </c>
      <c r="D9741" s="7" t="str">
        <f>IF('Payments Export'!I9745="","",'Payments Export'!I9745)</f>
        <v/>
      </c>
      <c r="E9741" s="7" t="str">
        <f t="shared" si="304"/>
        <v/>
      </c>
      <c r="F9741" s="7" t="str">
        <f>IF('Payments Export'!A9745="","",'Payments Export'!N9745)</f>
        <v/>
      </c>
      <c r="G9741" s="7" t="str">
        <f>IF('Payments Export'!A9745="","",'Payments Export'!O9745)</f>
        <v/>
      </c>
      <c r="H9741" s="7" t="str">
        <f>IF('Payments Export'!B9745="","",G9741-F9741)</f>
        <v/>
      </c>
      <c r="I9741" s="3" t="str">
        <f>IF(C9741&lt;&gt;"",_xlfn.XLOOKUP(IFERROR(VALUE(C9741),C9741),'Items database'!A:A,'Items database'!B:B),(_xlfn.XLOOKUP(LEFT(E9741,3),Services,Services,"")))</f>
        <v/>
      </c>
      <c r="J9741" s="3" t="str">
        <f t="shared" si="305"/>
        <v/>
      </c>
    </row>
    <row r="9742" spans="1:10" x14ac:dyDescent="0.35">
      <c r="A9742" s="7" t="str">
        <f>IF('Payments Export'!A9746="","",'Payments Export'!A9746)</f>
        <v/>
      </c>
      <c r="B9742" s="7" t="str">
        <f>IF('Payments Export'!A9746="","",'Payments Export'!B9746)</f>
        <v/>
      </c>
      <c r="C9742" s="7" t="str">
        <f>IF(IFERROR(VALUE('Payments Export'!H9746),'Payments Export'!H9746)&lt;&gt;0,IFERROR(VALUE('Payments Export'!H9746),'Payments Export'!H9746),"")</f>
        <v/>
      </c>
      <c r="D9742" s="7" t="str">
        <f>IF('Payments Export'!I9746="","",'Payments Export'!I9746)</f>
        <v/>
      </c>
      <c r="E9742" s="7" t="str">
        <f t="shared" si="304"/>
        <v/>
      </c>
      <c r="F9742" s="7" t="str">
        <f>IF('Payments Export'!A9746="","",'Payments Export'!N9746)</f>
        <v/>
      </c>
      <c r="G9742" s="7" t="str">
        <f>IF('Payments Export'!A9746="","",'Payments Export'!O9746)</f>
        <v/>
      </c>
      <c r="H9742" s="7" t="str">
        <f>IF('Payments Export'!B9746="","",G9742-F9742)</f>
        <v/>
      </c>
      <c r="I9742" s="3" t="str">
        <f>IF(C9742&lt;&gt;"",_xlfn.XLOOKUP(IFERROR(VALUE(C9742),C9742),'Items database'!A:A,'Items database'!B:B),(_xlfn.XLOOKUP(LEFT(E9742,3),Services,Services,"")))</f>
        <v/>
      </c>
      <c r="J9742" s="3" t="str">
        <f t="shared" si="305"/>
        <v/>
      </c>
    </row>
    <row r="9743" spans="1:10" x14ac:dyDescent="0.35">
      <c r="A9743" s="7" t="str">
        <f>IF('Payments Export'!A9747="","",'Payments Export'!A9747)</f>
        <v/>
      </c>
      <c r="B9743" s="7" t="str">
        <f>IF('Payments Export'!A9747="","",'Payments Export'!B9747)</f>
        <v/>
      </c>
      <c r="C9743" s="7" t="str">
        <f>IF(IFERROR(VALUE('Payments Export'!H9747),'Payments Export'!H9747)&lt;&gt;0,IFERROR(VALUE('Payments Export'!H9747),'Payments Export'!H9747),"")</f>
        <v/>
      </c>
      <c r="D9743" s="7" t="str">
        <f>IF('Payments Export'!I9747="","",'Payments Export'!I9747)</f>
        <v/>
      </c>
      <c r="E9743" s="7" t="str">
        <f t="shared" si="304"/>
        <v/>
      </c>
      <c r="F9743" s="7" t="str">
        <f>IF('Payments Export'!A9747="","",'Payments Export'!N9747)</f>
        <v/>
      </c>
      <c r="G9743" s="7" t="str">
        <f>IF('Payments Export'!A9747="","",'Payments Export'!O9747)</f>
        <v/>
      </c>
      <c r="H9743" s="7" t="str">
        <f>IF('Payments Export'!B9747="","",G9743-F9743)</f>
        <v/>
      </c>
      <c r="I9743" s="3" t="str">
        <f>IF(C9743&lt;&gt;"",_xlfn.XLOOKUP(IFERROR(VALUE(C9743),C9743),'Items database'!A:A,'Items database'!B:B),(_xlfn.XLOOKUP(LEFT(E9743,3),Services,Services,"")))</f>
        <v/>
      </c>
      <c r="J9743" s="3" t="str">
        <f t="shared" si="305"/>
        <v/>
      </c>
    </row>
    <row r="9744" spans="1:10" x14ac:dyDescent="0.35">
      <c r="A9744" s="7" t="str">
        <f>IF('Payments Export'!A9748="","",'Payments Export'!A9748)</f>
        <v/>
      </c>
      <c r="B9744" s="7" t="str">
        <f>IF('Payments Export'!A9748="","",'Payments Export'!B9748)</f>
        <v/>
      </c>
      <c r="C9744" s="7" t="str">
        <f>IF(IFERROR(VALUE('Payments Export'!H9748),'Payments Export'!H9748)&lt;&gt;0,IFERROR(VALUE('Payments Export'!H9748),'Payments Export'!H9748),"")</f>
        <v/>
      </c>
      <c r="D9744" s="7" t="str">
        <f>IF('Payments Export'!I9748="","",'Payments Export'!I9748)</f>
        <v/>
      </c>
      <c r="E9744" s="7" t="str">
        <f t="shared" si="304"/>
        <v/>
      </c>
      <c r="F9744" s="7" t="str">
        <f>IF('Payments Export'!A9748="","",'Payments Export'!N9748)</f>
        <v/>
      </c>
      <c r="G9744" s="7" t="str">
        <f>IF('Payments Export'!A9748="","",'Payments Export'!O9748)</f>
        <v/>
      </c>
      <c r="H9744" s="7" t="str">
        <f>IF('Payments Export'!B9748="","",G9744-F9744)</f>
        <v/>
      </c>
      <c r="I9744" s="3" t="str">
        <f>IF(C9744&lt;&gt;"",_xlfn.XLOOKUP(IFERROR(VALUE(C9744),C9744),'Items database'!A:A,'Items database'!B:B),(_xlfn.XLOOKUP(LEFT(E9744,3),Services,Services,"")))</f>
        <v/>
      </c>
      <c r="J9744" s="3" t="str">
        <f t="shared" si="305"/>
        <v/>
      </c>
    </row>
    <row r="9745" spans="1:10" x14ac:dyDescent="0.35">
      <c r="A9745" s="7" t="str">
        <f>IF('Payments Export'!A9749="","",'Payments Export'!A9749)</f>
        <v/>
      </c>
      <c r="B9745" s="7" t="str">
        <f>IF('Payments Export'!A9749="","",'Payments Export'!B9749)</f>
        <v/>
      </c>
      <c r="C9745" s="7" t="str">
        <f>IF(IFERROR(VALUE('Payments Export'!H9749),'Payments Export'!H9749)&lt;&gt;0,IFERROR(VALUE('Payments Export'!H9749),'Payments Export'!H9749),"")</f>
        <v/>
      </c>
      <c r="D9745" s="7" t="str">
        <f>IF('Payments Export'!I9749="","",'Payments Export'!I9749)</f>
        <v/>
      </c>
      <c r="E9745" s="7" t="str">
        <f t="shared" si="304"/>
        <v/>
      </c>
      <c r="F9745" s="7" t="str">
        <f>IF('Payments Export'!A9749="","",'Payments Export'!N9749)</f>
        <v/>
      </c>
      <c r="G9745" s="7" t="str">
        <f>IF('Payments Export'!A9749="","",'Payments Export'!O9749)</f>
        <v/>
      </c>
      <c r="H9745" s="7" t="str">
        <f>IF('Payments Export'!B9749="","",G9745-F9745)</f>
        <v/>
      </c>
      <c r="I9745" s="3" t="str">
        <f>IF(C9745&lt;&gt;"",_xlfn.XLOOKUP(IFERROR(VALUE(C9745),C9745),'Items database'!A:A,'Items database'!B:B),(_xlfn.XLOOKUP(LEFT(E9745,3),Services,Services,"")))</f>
        <v/>
      </c>
      <c r="J9745" s="3" t="str">
        <f t="shared" si="305"/>
        <v/>
      </c>
    </row>
    <row r="9746" spans="1:10" x14ac:dyDescent="0.35">
      <c r="A9746" s="7" t="str">
        <f>IF('Payments Export'!A9750="","",'Payments Export'!A9750)</f>
        <v/>
      </c>
      <c r="B9746" s="7" t="str">
        <f>IF('Payments Export'!A9750="","",'Payments Export'!B9750)</f>
        <v/>
      </c>
      <c r="C9746" s="7" t="str">
        <f>IF(IFERROR(VALUE('Payments Export'!H9750),'Payments Export'!H9750)&lt;&gt;0,IFERROR(VALUE('Payments Export'!H9750),'Payments Export'!H9750),"")</f>
        <v/>
      </c>
      <c r="D9746" s="7" t="str">
        <f>IF('Payments Export'!I9750="","",'Payments Export'!I9750)</f>
        <v/>
      </c>
      <c r="E9746" s="7" t="str">
        <f t="shared" si="304"/>
        <v/>
      </c>
      <c r="F9746" s="7" t="str">
        <f>IF('Payments Export'!A9750="","",'Payments Export'!N9750)</f>
        <v/>
      </c>
      <c r="G9746" s="7" t="str">
        <f>IF('Payments Export'!A9750="","",'Payments Export'!O9750)</f>
        <v/>
      </c>
      <c r="H9746" s="7" t="str">
        <f>IF('Payments Export'!B9750="","",G9746-F9746)</f>
        <v/>
      </c>
      <c r="I9746" s="3" t="str">
        <f>IF(C9746&lt;&gt;"",_xlfn.XLOOKUP(IFERROR(VALUE(C9746),C9746),'Items database'!A:A,'Items database'!B:B),(_xlfn.XLOOKUP(LEFT(E9746,3),Services,Services,"")))</f>
        <v/>
      </c>
      <c r="J9746" s="3" t="str">
        <f t="shared" si="305"/>
        <v/>
      </c>
    </row>
    <row r="9747" spans="1:10" x14ac:dyDescent="0.35">
      <c r="A9747" s="7" t="str">
        <f>IF('Payments Export'!A9751="","",'Payments Export'!A9751)</f>
        <v/>
      </c>
      <c r="B9747" s="7" t="str">
        <f>IF('Payments Export'!A9751="","",'Payments Export'!B9751)</f>
        <v/>
      </c>
      <c r="C9747" s="7" t="str">
        <f>IF(IFERROR(VALUE('Payments Export'!H9751),'Payments Export'!H9751)&lt;&gt;0,IFERROR(VALUE('Payments Export'!H9751),'Payments Export'!H9751),"")</f>
        <v/>
      </c>
      <c r="D9747" s="7" t="str">
        <f>IF('Payments Export'!I9751="","",'Payments Export'!I9751)</f>
        <v/>
      </c>
      <c r="E9747" s="7" t="str">
        <f t="shared" si="304"/>
        <v/>
      </c>
      <c r="F9747" s="7" t="str">
        <f>IF('Payments Export'!A9751="","",'Payments Export'!N9751)</f>
        <v/>
      </c>
      <c r="G9747" s="7" t="str">
        <f>IF('Payments Export'!A9751="","",'Payments Export'!O9751)</f>
        <v/>
      </c>
      <c r="H9747" s="7" t="str">
        <f>IF('Payments Export'!B9751="","",G9747-F9747)</f>
        <v/>
      </c>
      <c r="I9747" s="3" t="str">
        <f>IF(C9747&lt;&gt;"",_xlfn.XLOOKUP(IFERROR(VALUE(C9747),C9747),'Items database'!A:A,'Items database'!B:B),(_xlfn.XLOOKUP(LEFT(E9747,3),Services,Services,"")))</f>
        <v/>
      </c>
      <c r="J9747" s="3" t="str">
        <f t="shared" si="305"/>
        <v/>
      </c>
    </row>
    <row r="9748" spans="1:10" x14ac:dyDescent="0.35">
      <c r="A9748" s="7" t="str">
        <f>IF('Payments Export'!A9752="","",'Payments Export'!A9752)</f>
        <v/>
      </c>
      <c r="B9748" s="7" t="str">
        <f>IF('Payments Export'!A9752="","",'Payments Export'!B9752)</f>
        <v/>
      </c>
      <c r="C9748" s="7" t="str">
        <f>IF(IFERROR(VALUE('Payments Export'!H9752),'Payments Export'!H9752)&lt;&gt;0,IFERROR(VALUE('Payments Export'!H9752),'Payments Export'!H9752),"")</f>
        <v/>
      </c>
      <c r="D9748" s="7" t="str">
        <f>IF('Payments Export'!I9752="","",'Payments Export'!I9752)</f>
        <v/>
      </c>
      <c r="E9748" s="7" t="str">
        <f t="shared" si="304"/>
        <v/>
      </c>
      <c r="F9748" s="7" t="str">
        <f>IF('Payments Export'!A9752="","",'Payments Export'!N9752)</f>
        <v/>
      </c>
      <c r="G9748" s="7" t="str">
        <f>IF('Payments Export'!A9752="","",'Payments Export'!O9752)</f>
        <v/>
      </c>
      <c r="H9748" s="7" t="str">
        <f>IF('Payments Export'!B9752="","",G9748-F9748)</f>
        <v/>
      </c>
      <c r="I9748" s="3" t="str">
        <f>IF(C9748&lt;&gt;"",_xlfn.XLOOKUP(IFERROR(VALUE(C9748),C9748),'Items database'!A:A,'Items database'!B:B),(_xlfn.XLOOKUP(LEFT(E9748,3),Services,Services,"")))</f>
        <v/>
      </c>
      <c r="J9748" s="3" t="str">
        <f t="shared" si="305"/>
        <v/>
      </c>
    </row>
    <row r="9749" spans="1:10" x14ac:dyDescent="0.35">
      <c r="A9749" s="7" t="str">
        <f>IF('Payments Export'!A9753="","",'Payments Export'!A9753)</f>
        <v/>
      </c>
      <c r="B9749" s="7" t="str">
        <f>IF('Payments Export'!A9753="","",'Payments Export'!B9753)</f>
        <v/>
      </c>
      <c r="C9749" s="7" t="str">
        <f>IF(IFERROR(VALUE('Payments Export'!H9753),'Payments Export'!H9753)&lt;&gt;0,IFERROR(VALUE('Payments Export'!H9753),'Payments Export'!H9753),"")</f>
        <v/>
      </c>
      <c r="D9749" s="7" t="str">
        <f>IF('Payments Export'!I9753="","",'Payments Export'!I9753)</f>
        <v/>
      </c>
      <c r="E9749" s="7" t="str">
        <f t="shared" si="304"/>
        <v/>
      </c>
      <c r="F9749" s="7" t="str">
        <f>IF('Payments Export'!A9753="","",'Payments Export'!N9753)</f>
        <v/>
      </c>
      <c r="G9749" s="7" t="str">
        <f>IF('Payments Export'!A9753="","",'Payments Export'!O9753)</f>
        <v/>
      </c>
      <c r="H9749" s="7" t="str">
        <f>IF('Payments Export'!B9753="","",G9749-F9749)</f>
        <v/>
      </c>
      <c r="I9749" s="3" t="str">
        <f>IF(C9749&lt;&gt;"",_xlfn.XLOOKUP(IFERROR(VALUE(C9749),C9749),'Items database'!A:A,'Items database'!B:B),(_xlfn.XLOOKUP(LEFT(E9749,3),Services,Services,"")))</f>
        <v/>
      </c>
      <c r="J9749" s="3" t="str">
        <f t="shared" si="305"/>
        <v/>
      </c>
    </row>
    <row r="9750" spans="1:10" x14ac:dyDescent="0.35">
      <c r="A9750" s="7" t="str">
        <f>IF('Payments Export'!A9754="","",'Payments Export'!A9754)</f>
        <v/>
      </c>
      <c r="B9750" s="7" t="str">
        <f>IF('Payments Export'!A9754="","",'Payments Export'!B9754)</f>
        <v/>
      </c>
      <c r="C9750" s="7" t="str">
        <f>IF(IFERROR(VALUE('Payments Export'!H9754),'Payments Export'!H9754)&lt;&gt;0,IFERROR(VALUE('Payments Export'!H9754),'Payments Export'!H9754),"")</f>
        <v/>
      </c>
      <c r="D9750" s="7" t="str">
        <f>IF('Payments Export'!I9754="","",'Payments Export'!I9754)</f>
        <v/>
      </c>
      <c r="E9750" s="7" t="str">
        <f t="shared" si="304"/>
        <v/>
      </c>
      <c r="F9750" s="7" t="str">
        <f>IF('Payments Export'!A9754="","",'Payments Export'!N9754)</f>
        <v/>
      </c>
      <c r="G9750" s="7" t="str">
        <f>IF('Payments Export'!A9754="","",'Payments Export'!O9754)</f>
        <v/>
      </c>
      <c r="H9750" s="7" t="str">
        <f>IF('Payments Export'!B9754="","",G9750-F9750)</f>
        <v/>
      </c>
      <c r="I9750" s="3" t="str">
        <f>IF(C9750&lt;&gt;"",_xlfn.XLOOKUP(IFERROR(VALUE(C9750),C9750),'Items database'!A:A,'Items database'!B:B),(_xlfn.XLOOKUP(LEFT(E9750,3),Services,Services,"")))</f>
        <v/>
      </c>
      <c r="J9750" s="3" t="str">
        <f t="shared" si="305"/>
        <v/>
      </c>
    </row>
    <row r="9751" spans="1:10" x14ac:dyDescent="0.35">
      <c r="A9751" s="7" t="str">
        <f>IF('Payments Export'!A9755="","",'Payments Export'!A9755)</f>
        <v/>
      </c>
      <c r="B9751" s="7" t="str">
        <f>IF('Payments Export'!A9755="","",'Payments Export'!B9755)</f>
        <v/>
      </c>
      <c r="C9751" s="7" t="str">
        <f>IF(IFERROR(VALUE('Payments Export'!H9755),'Payments Export'!H9755)&lt;&gt;0,IFERROR(VALUE('Payments Export'!H9755),'Payments Export'!H9755),"")</f>
        <v/>
      </c>
      <c r="D9751" s="7" t="str">
        <f>IF('Payments Export'!I9755="","",'Payments Export'!I9755)</f>
        <v/>
      </c>
      <c r="E9751" s="7" t="str">
        <f t="shared" si="304"/>
        <v/>
      </c>
      <c r="F9751" s="7" t="str">
        <f>IF('Payments Export'!A9755="","",'Payments Export'!N9755)</f>
        <v/>
      </c>
      <c r="G9751" s="7" t="str">
        <f>IF('Payments Export'!A9755="","",'Payments Export'!O9755)</f>
        <v/>
      </c>
      <c r="H9751" s="7" t="str">
        <f>IF('Payments Export'!B9755="","",G9751-F9751)</f>
        <v/>
      </c>
      <c r="I9751" s="3" t="str">
        <f>IF(C9751&lt;&gt;"",_xlfn.XLOOKUP(IFERROR(VALUE(C9751),C9751),'Items database'!A:A,'Items database'!B:B),(_xlfn.XLOOKUP(LEFT(E9751,3),Services,Services,"")))</f>
        <v/>
      </c>
      <c r="J9751" s="3" t="str">
        <f t="shared" si="305"/>
        <v/>
      </c>
    </row>
    <row r="9752" spans="1:10" x14ac:dyDescent="0.35">
      <c r="A9752" s="7" t="str">
        <f>IF('Payments Export'!A9756="","",'Payments Export'!A9756)</f>
        <v/>
      </c>
      <c r="B9752" s="7" t="str">
        <f>IF('Payments Export'!A9756="","",'Payments Export'!B9756)</f>
        <v/>
      </c>
      <c r="C9752" s="7" t="str">
        <f>IF(IFERROR(VALUE('Payments Export'!H9756),'Payments Export'!H9756)&lt;&gt;0,IFERROR(VALUE('Payments Export'!H9756),'Payments Export'!H9756),"")</f>
        <v/>
      </c>
      <c r="D9752" s="7" t="str">
        <f>IF('Payments Export'!I9756="","",'Payments Export'!I9756)</f>
        <v/>
      </c>
      <c r="E9752" s="7" t="str">
        <f t="shared" si="304"/>
        <v/>
      </c>
      <c r="F9752" s="7" t="str">
        <f>IF('Payments Export'!A9756="","",'Payments Export'!N9756)</f>
        <v/>
      </c>
      <c r="G9752" s="7" t="str">
        <f>IF('Payments Export'!A9756="","",'Payments Export'!O9756)</f>
        <v/>
      </c>
      <c r="H9752" s="7" t="str">
        <f>IF('Payments Export'!B9756="","",G9752-F9752)</f>
        <v/>
      </c>
      <c r="I9752" s="3" t="str">
        <f>IF(C9752&lt;&gt;"",_xlfn.XLOOKUP(IFERROR(VALUE(C9752),C9752),'Items database'!A:A,'Items database'!B:B),(_xlfn.XLOOKUP(LEFT(E9752,3),Services,Services,"")))</f>
        <v/>
      </c>
      <c r="J9752" s="3" t="str">
        <f t="shared" si="305"/>
        <v/>
      </c>
    </row>
    <row r="9753" spans="1:10" x14ac:dyDescent="0.35">
      <c r="A9753" s="7" t="str">
        <f>IF('Payments Export'!A9757="","",'Payments Export'!A9757)</f>
        <v/>
      </c>
      <c r="B9753" s="7" t="str">
        <f>IF('Payments Export'!A9757="","",'Payments Export'!B9757)</f>
        <v/>
      </c>
      <c r="C9753" s="7" t="str">
        <f>IF(IFERROR(VALUE('Payments Export'!H9757),'Payments Export'!H9757)&lt;&gt;0,IFERROR(VALUE('Payments Export'!H9757),'Payments Export'!H9757),"")</f>
        <v/>
      </c>
      <c r="D9753" s="7" t="str">
        <f>IF('Payments Export'!I9757="","",'Payments Export'!I9757)</f>
        <v/>
      </c>
      <c r="E9753" s="7" t="str">
        <f t="shared" si="304"/>
        <v/>
      </c>
      <c r="F9753" s="7" t="str">
        <f>IF('Payments Export'!A9757="","",'Payments Export'!N9757)</f>
        <v/>
      </c>
      <c r="G9753" s="7" t="str">
        <f>IF('Payments Export'!A9757="","",'Payments Export'!O9757)</f>
        <v/>
      </c>
      <c r="H9753" s="7" t="str">
        <f>IF('Payments Export'!B9757="","",G9753-F9753)</f>
        <v/>
      </c>
      <c r="I9753" s="3" t="str">
        <f>IF(C9753&lt;&gt;"",_xlfn.XLOOKUP(IFERROR(VALUE(C9753),C9753),'Items database'!A:A,'Items database'!B:B),(_xlfn.XLOOKUP(LEFT(E9753,3),Services,Services,"")))</f>
        <v/>
      </c>
      <c r="J9753" s="3" t="str">
        <f t="shared" si="305"/>
        <v/>
      </c>
    </row>
    <row r="9754" spans="1:10" x14ac:dyDescent="0.35">
      <c r="A9754" s="7" t="str">
        <f>IF('Payments Export'!A9758="","",'Payments Export'!A9758)</f>
        <v/>
      </c>
      <c r="B9754" s="7" t="str">
        <f>IF('Payments Export'!A9758="","",'Payments Export'!B9758)</f>
        <v/>
      </c>
      <c r="C9754" s="7" t="str">
        <f>IF(IFERROR(VALUE('Payments Export'!H9758),'Payments Export'!H9758)&lt;&gt;0,IFERROR(VALUE('Payments Export'!H9758),'Payments Export'!H9758),"")</f>
        <v/>
      </c>
      <c r="D9754" s="7" t="str">
        <f>IF('Payments Export'!I9758="","",'Payments Export'!I9758)</f>
        <v/>
      </c>
      <c r="E9754" s="7" t="str">
        <f t="shared" si="304"/>
        <v/>
      </c>
      <c r="F9754" s="7" t="str">
        <f>IF('Payments Export'!A9758="","",'Payments Export'!N9758)</f>
        <v/>
      </c>
      <c r="G9754" s="7" t="str">
        <f>IF('Payments Export'!A9758="","",'Payments Export'!O9758)</f>
        <v/>
      </c>
      <c r="H9754" s="7" t="str">
        <f>IF('Payments Export'!B9758="","",G9754-F9754)</f>
        <v/>
      </c>
      <c r="I9754" s="3" t="str">
        <f>IF(C9754&lt;&gt;"",_xlfn.XLOOKUP(IFERROR(VALUE(C9754),C9754),'Items database'!A:A,'Items database'!B:B),(_xlfn.XLOOKUP(LEFT(E9754,3),Services,Services,"")))</f>
        <v/>
      </c>
      <c r="J9754" s="3" t="str">
        <f t="shared" si="305"/>
        <v/>
      </c>
    </row>
    <row r="9755" spans="1:10" x14ac:dyDescent="0.35">
      <c r="A9755" s="7" t="str">
        <f>IF('Payments Export'!A9759="","",'Payments Export'!A9759)</f>
        <v/>
      </c>
      <c r="B9755" s="7" t="str">
        <f>IF('Payments Export'!A9759="","",'Payments Export'!B9759)</f>
        <v/>
      </c>
      <c r="C9755" s="7" t="str">
        <f>IF(IFERROR(VALUE('Payments Export'!H9759),'Payments Export'!H9759)&lt;&gt;0,IFERROR(VALUE('Payments Export'!H9759),'Payments Export'!H9759),"")</f>
        <v/>
      </c>
      <c r="D9755" s="7" t="str">
        <f>IF('Payments Export'!I9759="","",'Payments Export'!I9759)</f>
        <v/>
      </c>
      <c r="E9755" s="7" t="str">
        <f t="shared" si="304"/>
        <v/>
      </c>
      <c r="F9755" s="7" t="str">
        <f>IF('Payments Export'!A9759="","",'Payments Export'!N9759)</f>
        <v/>
      </c>
      <c r="G9755" s="7" t="str">
        <f>IF('Payments Export'!A9759="","",'Payments Export'!O9759)</f>
        <v/>
      </c>
      <c r="H9755" s="7" t="str">
        <f>IF('Payments Export'!B9759="","",G9755-F9755)</f>
        <v/>
      </c>
      <c r="I9755" s="3" t="str">
        <f>IF(C9755&lt;&gt;"",_xlfn.XLOOKUP(IFERROR(VALUE(C9755),C9755),'Items database'!A:A,'Items database'!B:B),(_xlfn.XLOOKUP(LEFT(E9755,3),Services,Services,"")))</f>
        <v/>
      </c>
      <c r="J9755" s="3" t="str">
        <f t="shared" si="305"/>
        <v/>
      </c>
    </row>
    <row r="9756" spans="1:10" x14ac:dyDescent="0.35">
      <c r="A9756" s="7" t="str">
        <f>IF('Payments Export'!A9760="","",'Payments Export'!A9760)</f>
        <v/>
      </c>
      <c r="B9756" s="7" t="str">
        <f>IF('Payments Export'!A9760="","",'Payments Export'!B9760)</f>
        <v/>
      </c>
      <c r="C9756" s="7" t="str">
        <f>IF(IFERROR(VALUE('Payments Export'!H9760),'Payments Export'!H9760)&lt;&gt;0,IFERROR(VALUE('Payments Export'!H9760),'Payments Export'!H9760),"")</f>
        <v/>
      </c>
      <c r="D9756" s="7" t="str">
        <f>IF('Payments Export'!I9760="","",'Payments Export'!I9760)</f>
        <v/>
      </c>
      <c r="E9756" s="7" t="str">
        <f t="shared" si="304"/>
        <v/>
      </c>
      <c r="F9756" s="7" t="str">
        <f>IF('Payments Export'!A9760="","",'Payments Export'!N9760)</f>
        <v/>
      </c>
      <c r="G9756" s="7" t="str">
        <f>IF('Payments Export'!A9760="","",'Payments Export'!O9760)</f>
        <v/>
      </c>
      <c r="H9756" s="7" t="str">
        <f>IF('Payments Export'!B9760="","",G9756-F9756)</f>
        <v/>
      </c>
      <c r="I9756" s="3" t="str">
        <f>IF(C9756&lt;&gt;"",_xlfn.XLOOKUP(IFERROR(VALUE(C9756),C9756),'Items database'!A:A,'Items database'!B:B),(_xlfn.XLOOKUP(LEFT(E9756,3),Services,Services,"")))</f>
        <v/>
      </c>
      <c r="J9756" s="3" t="str">
        <f t="shared" si="305"/>
        <v/>
      </c>
    </row>
    <row r="9757" spans="1:10" x14ac:dyDescent="0.35">
      <c r="A9757" s="7" t="str">
        <f>IF('Payments Export'!A9761="","",'Payments Export'!A9761)</f>
        <v/>
      </c>
      <c r="B9757" s="7" t="str">
        <f>IF('Payments Export'!A9761="","",'Payments Export'!B9761)</f>
        <v/>
      </c>
      <c r="C9757" s="7" t="str">
        <f>IF(IFERROR(VALUE('Payments Export'!H9761),'Payments Export'!H9761)&lt;&gt;0,IFERROR(VALUE('Payments Export'!H9761),'Payments Export'!H9761),"")</f>
        <v/>
      </c>
      <c r="D9757" s="7" t="str">
        <f>IF('Payments Export'!I9761="","",'Payments Export'!I9761)</f>
        <v/>
      </c>
      <c r="E9757" s="7" t="str">
        <f t="shared" si="304"/>
        <v/>
      </c>
      <c r="F9757" s="7" t="str">
        <f>IF('Payments Export'!A9761="","",'Payments Export'!N9761)</f>
        <v/>
      </c>
      <c r="G9757" s="7" t="str">
        <f>IF('Payments Export'!A9761="","",'Payments Export'!O9761)</f>
        <v/>
      </c>
      <c r="H9757" s="7" t="str">
        <f>IF('Payments Export'!B9761="","",G9757-F9757)</f>
        <v/>
      </c>
      <c r="I9757" s="3" t="str">
        <f>IF(C9757&lt;&gt;"",_xlfn.XLOOKUP(IFERROR(VALUE(C9757),C9757),'Items database'!A:A,'Items database'!B:B),(_xlfn.XLOOKUP(LEFT(E9757,3),Services,Services,"")))</f>
        <v/>
      </c>
      <c r="J9757" s="3" t="str">
        <f t="shared" si="305"/>
        <v/>
      </c>
    </row>
    <row r="9758" spans="1:10" x14ac:dyDescent="0.35">
      <c r="A9758" s="7" t="str">
        <f>IF('Payments Export'!A9762="","",'Payments Export'!A9762)</f>
        <v/>
      </c>
      <c r="B9758" s="7" t="str">
        <f>IF('Payments Export'!A9762="","",'Payments Export'!B9762)</f>
        <v/>
      </c>
      <c r="C9758" s="7" t="str">
        <f>IF(IFERROR(VALUE('Payments Export'!H9762),'Payments Export'!H9762)&lt;&gt;0,IFERROR(VALUE('Payments Export'!H9762),'Payments Export'!H9762),"")</f>
        <v/>
      </c>
      <c r="D9758" s="7" t="str">
        <f>IF('Payments Export'!I9762="","",'Payments Export'!I9762)</f>
        <v/>
      </c>
      <c r="E9758" s="7" t="str">
        <f t="shared" si="304"/>
        <v/>
      </c>
      <c r="F9758" s="7" t="str">
        <f>IF('Payments Export'!A9762="","",'Payments Export'!N9762)</f>
        <v/>
      </c>
      <c r="G9758" s="7" t="str">
        <f>IF('Payments Export'!A9762="","",'Payments Export'!O9762)</f>
        <v/>
      </c>
      <c r="H9758" s="7" t="str">
        <f>IF('Payments Export'!B9762="","",G9758-F9758)</f>
        <v/>
      </c>
      <c r="I9758" s="3" t="str">
        <f>IF(C9758&lt;&gt;"",_xlfn.XLOOKUP(IFERROR(VALUE(C9758),C9758),'Items database'!A:A,'Items database'!B:B),(_xlfn.XLOOKUP(LEFT(E9758,3),Services,Services,"")))</f>
        <v/>
      </c>
      <c r="J9758" s="3" t="str">
        <f t="shared" si="305"/>
        <v/>
      </c>
    </row>
    <row r="9759" spans="1:10" x14ac:dyDescent="0.35">
      <c r="A9759" s="7" t="str">
        <f>IF('Payments Export'!A9763="","",'Payments Export'!A9763)</f>
        <v/>
      </c>
      <c r="B9759" s="7" t="str">
        <f>IF('Payments Export'!A9763="","",'Payments Export'!B9763)</f>
        <v/>
      </c>
      <c r="C9759" s="7" t="str">
        <f>IF(IFERROR(VALUE('Payments Export'!H9763),'Payments Export'!H9763)&lt;&gt;0,IFERROR(VALUE('Payments Export'!H9763),'Payments Export'!H9763),"")</f>
        <v/>
      </c>
      <c r="D9759" s="7" t="str">
        <f>IF('Payments Export'!I9763="","",'Payments Export'!I9763)</f>
        <v/>
      </c>
      <c r="E9759" s="7" t="str">
        <f t="shared" si="304"/>
        <v/>
      </c>
      <c r="F9759" s="7" t="str">
        <f>IF('Payments Export'!A9763="","",'Payments Export'!N9763)</f>
        <v/>
      </c>
      <c r="G9759" s="7" t="str">
        <f>IF('Payments Export'!A9763="","",'Payments Export'!O9763)</f>
        <v/>
      </c>
      <c r="H9759" s="7" t="str">
        <f>IF('Payments Export'!B9763="","",G9759-F9759)</f>
        <v/>
      </c>
      <c r="I9759" s="3" t="str">
        <f>IF(C9759&lt;&gt;"",_xlfn.XLOOKUP(IFERROR(VALUE(C9759),C9759),'Items database'!A:A,'Items database'!B:B),(_xlfn.XLOOKUP(LEFT(E9759,3),Services,Services,"")))</f>
        <v/>
      </c>
      <c r="J9759" s="3" t="str">
        <f t="shared" si="305"/>
        <v/>
      </c>
    </row>
    <row r="9760" spans="1:10" x14ac:dyDescent="0.35">
      <c r="A9760" s="7" t="str">
        <f>IF('Payments Export'!A9764="","",'Payments Export'!A9764)</f>
        <v/>
      </c>
      <c r="B9760" s="7" t="str">
        <f>IF('Payments Export'!A9764="","",'Payments Export'!B9764)</f>
        <v/>
      </c>
      <c r="C9760" s="7" t="str">
        <f>IF(IFERROR(VALUE('Payments Export'!H9764),'Payments Export'!H9764)&lt;&gt;0,IFERROR(VALUE('Payments Export'!H9764),'Payments Export'!H9764),"")</f>
        <v/>
      </c>
      <c r="D9760" s="7" t="str">
        <f>IF('Payments Export'!I9764="","",'Payments Export'!I9764)</f>
        <v/>
      </c>
      <c r="E9760" s="7" t="str">
        <f t="shared" si="304"/>
        <v/>
      </c>
      <c r="F9760" s="7" t="str">
        <f>IF('Payments Export'!A9764="","",'Payments Export'!N9764)</f>
        <v/>
      </c>
      <c r="G9760" s="7" t="str">
        <f>IF('Payments Export'!A9764="","",'Payments Export'!O9764)</f>
        <v/>
      </c>
      <c r="H9760" s="7" t="str">
        <f>IF('Payments Export'!B9764="","",G9760-F9760)</f>
        <v/>
      </c>
      <c r="I9760" s="3" t="str">
        <f>IF(C9760&lt;&gt;"",_xlfn.XLOOKUP(IFERROR(VALUE(C9760),C9760),'Items database'!A:A,'Items database'!B:B),(_xlfn.XLOOKUP(LEFT(E9760,3),Services,Services,"")))</f>
        <v/>
      </c>
      <c r="J9760" s="3" t="str">
        <f t="shared" si="305"/>
        <v/>
      </c>
    </row>
    <row r="9761" spans="1:10" x14ac:dyDescent="0.35">
      <c r="A9761" s="7" t="str">
        <f>IF('Payments Export'!A9765="","",'Payments Export'!A9765)</f>
        <v/>
      </c>
      <c r="B9761" s="7" t="str">
        <f>IF('Payments Export'!A9765="","",'Payments Export'!B9765)</f>
        <v/>
      </c>
      <c r="C9761" s="7" t="str">
        <f>IF(IFERROR(VALUE('Payments Export'!H9765),'Payments Export'!H9765)&lt;&gt;0,IFERROR(VALUE('Payments Export'!H9765),'Payments Export'!H9765),"")</f>
        <v/>
      </c>
      <c r="D9761" s="7" t="str">
        <f>IF('Payments Export'!I9765="","",'Payments Export'!I9765)</f>
        <v/>
      </c>
      <c r="E9761" s="7" t="str">
        <f t="shared" si="304"/>
        <v/>
      </c>
      <c r="F9761" s="7" t="str">
        <f>IF('Payments Export'!A9765="","",'Payments Export'!N9765)</f>
        <v/>
      </c>
      <c r="G9761" s="7" t="str">
        <f>IF('Payments Export'!A9765="","",'Payments Export'!O9765)</f>
        <v/>
      </c>
      <c r="H9761" s="7" t="str">
        <f>IF('Payments Export'!B9765="","",G9761-F9761)</f>
        <v/>
      </c>
      <c r="I9761" s="3" t="str">
        <f>IF(C9761&lt;&gt;"",_xlfn.XLOOKUP(IFERROR(VALUE(C9761),C9761),'Items database'!A:A,'Items database'!B:B),(_xlfn.XLOOKUP(LEFT(E9761,3),Services,Services,"")))</f>
        <v/>
      </c>
      <c r="J9761" s="3" t="str">
        <f t="shared" si="305"/>
        <v/>
      </c>
    </row>
    <row r="9762" spans="1:10" x14ac:dyDescent="0.35">
      <c r="A9762" s="7" t="str">
        <f>IF('Payments Export'!A9766="","",'Payments Export'!A9766)</f>
        <v/>
      </c>
      <c r="B9762" s="7" t="str">
        <f>IF('Payments Export'!A9766="","",'Payments Export'!B9766)</f>
        <v/>
      </c>
      <c r="C9762" s="7" t="str">
        <f>IF(IFERROR(VALUE('Payments Export'!H9766),'Payments Export'!H9766)&lt;&gt;0,IFERROR(VALUE('Payments Export'!H9766),'Payments Export'!H9766),"")</f>
        <v/>
      </c>
      <c r="D9762" s="7" t="str">
        <f>IF('Payments Export'!I9766="","",'Payments Export'!I9766)</f>
        <v/>
      </c>
      <c r="E9762" s="7" t="str">
        <f t="shared" si="304"/>
        <v/>
      </c>
      <c r="F9762" s="7" t="str">
        <f>IF('Payments Export'!A9766="","",'Payments Export'!N9766)</f>
        <v/>
      </c>
      <c r="G9762" s="7" t="str">
        <f>IF('Payments Export'!A9766="","",'Payments Export'!O9766)</f>
        <v/>
      </c>
      <c r="H9762" s="7" t="str">
        <f>IF('Payments Export'!B9766="","",G9762-F9762)</f>
        <v/>
      </c>
      <c r="I9762" s="3" t="str">
        <f>IF(C9762&lt;&gt;"",_xlfn.XLOOKUP(IFERROR(VALUE(C9762),C9762),'Items database'!A:A,'Items database'!B:B),(_xlfn.XLOOKUP(LEFT(E9762,3),Services,Services,"")))</f>
        <v/>
      </c>
      <c r="J9762" s="3" t="str">
        <f t="shared" si="305"/>
        <v/>
      </c>
    </row>
    <row r="9763" spans="1:10" x14ac:dyDescent="0.35">
      <c r="A9763" s="7" t="str">
        <f>IF('Payments Export'!A9767="","",'Payments Export'!A9767)</f>
        <v/>
      </c>
      <c r="B9763" s="7" t="str">
        <f>IF('Payments Export'!A9767="","",'Payments Export'!B9767)</f>
        <v/>
      </c>
      <c r="C9763" s="7" t="str">
        <f>IF(IFERROR(VALUE('Payments Export'!H9767),'Payments Export'!H9767)&lt;&gt;0,IFERROR(VALUE('Payments Export'!H9767),'Payments Export'!H9767),"")</f>
        <v/>
      </c>
      <c r="D9763" s="7" t="str">
        <f>IF('Payments Export'!I9767="","",'Payments Export'!I9767)</f>
        <v/>
      </c>
      <c r="E9763" s="7" t="str">
        <f t="shared" si="304"/>
        <v/>
      </c>
      <c r="F9763" s="7" t="str">
        <f>IF('Payments Export'!A9767="","",'Payments Export'!N9767)</f>
        <v/>
      </c>
      <c r="G9763" s="7" t="str">
        <f>IF('Payments Export'!A9767="","",'Payments Export'!O9767)</f>
        <v/>
      </c>
      <c r="H9763" s="7" t="str">
        <f>IF('Payments Export'!B9767="","",G9763-F9763)</f>
        <v/>
      </c>
      <c r="I9763" s="3" t="str">
        <f>IF(C9763&lt;&gt;"",_xlfn.XLOOKUP(IFERROR(VALUE(C9763),C9763),'Items database'!A:A,'Items database'!B:B),(_xlfn.XLOOKUP(LEFT(E9763,3),Services,Services,"")))</f>
        <v/>
      </c>
      <c r="J9763" s="3" t="str">
        <f t="shared" si="305"/>
        <v/>
      </c>
    </row>
    <row r="9764" spans="1:10" x14ac:dyDescent="0.35">
      <c r="A9764" s="7" t="str">
        <f>IF('Payments Export'!A9768="","",'Payments Export'!A9768)</f>
        <v/>
      </c>
      <c r="B9764" s="7" t="str">
        <f>IF('Payments Export'!A9768="","",'Payments Export'!B9768)</f>
        <v/>
      </c>
      <c r="C9764" s="7" t="str">
        <f>IF(IFERROR(VALUE('Payments Export'!H9768),'Payments Export'!H9768)&lt;&gt;0,IFERROR(VALUE('Payments Export'!H9768),'Payments Export'!H9768),"")</f>
        <v/>
      </c>
      <c r="D9764" s="7" t="str">
        <f>IF('Payments Export'!I9768="","",'Payments Export'!I9768)</f>
        <v/>
      </c>
      <c r="E9764" s="7" t="str">
        <f t="shared" si="304"/>
        <v/>
      </c>
      <c r="F9764" s="7" t="str">
        <f>IF('Payments Export'!A9768="","",'Payments Export'!N9768)</f>
        <v/>
      </c>
      <c r="G9764" s="7" t="str">
        <f>IF('Payments Export'!A9768="","",'Payments Export'!O9768)</f>
        <v/>
      </c>
      <c r="H9764" s="7" t="str">
        <f>IF('Payments Export'!B9768="","",G9764-F9764)</f>
        <v/>
      </c>
      <c r="I9764" s="3" t="str">
        <f>IF(C9764&lt;&gt;"",_xlfn.XLOOKUP(IFERROR(VALUE(C9764),C9764),'Items database'!A:A,'Items database'!B:B),(_xlfn.XLOOKUP(LEFT(E9764,3),Services,Services,"")))</f>
        <v/>
      </c>
      <c r="J9764" s="3" t="str">
        <f t="shared" si="305"/>
        <v/>
      </c>
    </row>
    <row r="9765" spans="1:10" x14ac:dyDescent="0.35">
      <c r="A9765" s="7" t="str">
        <f>IF('Payments Export'!A9769="","",'Payments Export'!A9769)</f>
        <v/>
      </c>
      <c r="B9765" s="7" t="str">
        <f>IF('Payments Export'!A9769="","",'Payments Export'!B9769)</f>
        <v/>
      </c>
      <c r="C9765" s="7" t="str">
        <f>IF(IFERROR(VALUE('Payments Export'!H9769),'Payments Export'!H9769)&lt;&gt;0,IFERROR(VALUE('Payments Export'!H9769),'Payments Export'!H9769),"")</f>
        <v/>
      </c>
      <c r="D9765" s="7" t="str">
        <f>IF('Payments Export'!I9769="","",'Payments Export'!I9769)</f>
        <v/>
      </c>
      <c r="E9765" s="7" t="str">
        <f t="shared" si="304"/>
        <v/>
      </c>
      <c r="F9765" s="7" t="str">
        <f>IF('Payments Export'!A9769="","",'Payments Export'!N9769)</f>
        <v/>
      </c>
      <c r="G9765" s="7" t="str">
        <f>IF('Payments Export'!A9769="","",'Payments Export'!O9769)</f>
        <v/>
      </c>
      <c r="H9765" s="7" t="str">
        <f>IF('Payments Export'!B9769="","",G9765-F9765)</f>
        <v/>
      </c>
      <c r="I9765" s="3" t="str">
        <f>IF(C9765&lt;&gt;"",_xlfn.XLOOKUP(IFERROR(VALUE(C9765),C9765),'Items database'!A:A,'Items database'!B:B),(_xlfn.XLOOKUP(LEFT(E9765,3),Services,Services,"")))</f>
        <v/>
      </c>
      <c r="J9765" s="3" t="str">
        <f t="shared" si="305"/>
        <v/>
      </c>
    </row>
    <row r="9766" spans="1:10" x14ac:dyDescent="0.35">
      <c r="A9766" s="7" t="str">
        <f>IF('Payments Export'!A9770="","",'Payments Export'!A9770)</f>
        <v/>
      </c>
      <c r="B9766" s="7" t="str">
        <f>IF('Payments Export'!A9770="","",'Payments Export'!B9770)</f>
        <v/>
      </c>
      <c r="C9766" s="7" t="str">
        <f>IF(IFERROR(VALUE('Payments Export'!H9770),'Payments Export'!H9770)&lt;&gt;0,IFERROR(VALUE('Payments Export'!H9770),'Payments Export'!H9770),"")</f>
        <v/>
      </c>
      <c r="D9766" s="7" t="str">
        <f>IF('Payments Export'!I9770="","",'Payments Export'!I9770)</f>
        <v/>
      </c>
      <c r="E9766" s="7" t="str">
        <f t="shared" si="304"/>
        <v/>
      </c>
      <c r="F9766" s="7" t="str">
        <f>IF('Payments Export'!A9770="","",'Payments Export'!N9770)</f>
        <v/>
      </c>
      <c r="G9766" s="7" t="str">
        <f>IF('Payments Export'!A9770="","",'Payments Export'!O9770)</f>
        <v/>
      </c>
      <c r="H9766" s="7" t="str">
        <f>IF('Payments Export'!B9770="","",G9766-F9766)</f>
        <v/>
      </c>
      <c r="I9766" s="3" t="str">
        <f>IF(C9766&lt;&gt;"",_xlfn.XLOOKUP(IFERROR(VALUE(C9766),C9766),'Items database'!A:A,'Items database'!B:B),(_xlfn.XLOOKUP(LEFT(E9766,3),Services,Services,"")))</f>
        <v/>
      </c>
      <c r="J9766" s="3" t="str">
        <f t="shared" si="305"/>
        <v/>
      </c>
    </row>
    <row r="9767" spans="1:10" x14ac:dyDescent="0.35">
      <c r="A9767" s="7" t="str">
        <f>IF('Payments Export'!A9771="","",'Payments Export'!A9771)</f>
        <v/>
      </c>
      <c r="B9767" s="7" t="str">
        <f>IF('Payments Export'!A9771="","",'Payments Export'!B9771)</f>
        <v/>
      </c>
      <c r="C9767" s="7" t="str">
        <f>IF(IFERROR(VALUE('Payments Export'!H9771),'Payments Export'!H9771)&lt;&gt;0,IFERROR(VALUE('Payments Export'!H9771),'Payments Export'!H9771),"")</f>
        <v/>
      </c>
      <c r="D9767" s="7" t="str">
        <f>IF('Payments Export'!I9771="","",'Payments Export'!I9771)</f>
        <v/>
      </c>
      <c r="E9767" s="7" t="str">
        <f t="shared" si="304"/>
        <v/>
      </c>
      <c r="F9767" s="7" t="str">
        <f>IF('Payments Export'!A9771="","",'Payments Export'!N9771)</f>
        <v/>
      </c>
      <c r="G9767" s="7" t="str">
        <f>IF('Payments Export'!A9771="","",'Payments Export'!O9771)</f>
        <v/>
      </c>
      <c r="H9767" s="7" t="str">
        <f>IF('Payments Export'!B9771="","",G9767-F9767)</f>
        <v/>
      </c>
      <c r="I9767" s="3" t="str">
        <f>IF(C9767&lt;&gt;"",_xlfn.XLOOKUP(IFERROR(VALUE(C9767),C9767),'Items database'!A:A,'Items database'!B:B),(_xlfn.XLOOKUP(LEFT(E9767,3),Services,Services,"")))</f>
        <v/>
      </c>
      <c r="J9767" s="3" t="str">
        <f t="shared" si="305"/>
        <v/>
      </c>
    </row>
    <row r="9768" spans="1:10" x14ac:dyDescent="0.35">
      <c r="A9768" s="7" t="str">
        <f>IF('Payments Export'!A9772="","",'Payments Export'!A9772)</f>
        <v/>
      </c>
      <c r="B9768" s="7" t="str">
        <f>IF('Payments Export'!A9772="","",'Payments Export'!B9772)</f>
        <v/>
      </c>
      <c r="C9768" s="7" t="str">
        <f>IF(IFERROR(VALUE('Payments Export'!H9772),'Payments Export'!H9772)&lt;&gt;0,IFERROR(VALUE('Payments Export'!H9772),'Payments Export'!H9772),"")</f>
        <v/>
      </c>
      <c r="D9768" s="7" t="str">
        <f>IF('Payments Export'!I9772="","",'Payments Export'!I9772)</f>
        <v/>
      </c>
      <c r="E9768" s="7" t="str">
        <f t="shared" si="304"/>
        <v/>
      </c>
      <c r="F9768" s="7" t="str">
        <f>IF('Payments Export'!A9772="","",'Payments Export'!N9772)</f>
        <v/>
      </c>
      <c r="G9768" s="7" t="str">
        <f>IF('Payments Export'!A9772="","",'Payments Export'!O9772)</f>
        <v/>
      </c>
      <c r="H9768" s="7" t="str">
        <f>IF('Payments Export'!B9772="","",G9768-F9768)</f>
        <v/>
      </c>
      <c r="I9768" s="3" t="str">
        <f>IF(C9768&lt;&gt;"",_xlfn.XLOOKUP(IFERROR(VALUE(C9768),C9768),'Items database'!A:A,'Items database'!B:B),(_xlfn.XLOOKUP(LEFT(E9768,3),Services,Services,"")))</f>
        <v/>
      </c>
      <c r="J9768" s="3" t="str">
        <f t="shared" si="305"/>
        <v/>
      </c>
    </row>
    <row r="9769" spans="1:10" x14ac:dyDescent="0.35">
      <c r="A9769" s="7" t="str">
        <f>IF('Payments Export'!A9773="","",'Payments Export'!A9773)</f>
        <v/>
      </c>
      <c r="B9769" s="7" t="str">
        <f>IF('Payments Export'!A9773="","",'Payments Export'!B9773)</f>
        <v/>
      </c>
      <c r="C9769" s="7" t="str">
        <f>IF(IFERROR(VALUE('Payments Export'!H9773),'Payments Export'!H9773)&lt;&gt;0,IFERROR(VALUE('Payments Export'!H9773),'Payments Export'!H9773),"")</f>
        <v/>
      </c>
      <c r="D9769" s="7" t="str">
        <f>IF('Payments Export'!I9773="","",'Payments Export'!I9773)</f>
        <v/>
      </c>
      <c r="E9769" s="7" t="str">
        <f t="shared" si="304"/>
        <v/>
      </c>
      <c r="F9769" s="7" t="str">
        <f>IF('Payments Export'!A9773="","",'Payments Export'!N9773)</f>
        <v/>
      </c>
      <c r="G9769" s="7" t="str">
        <f>IF('Payments Export'!A9773="","",'Payments Export'!O9773)</f>
        <v/>
      </c>
      <c r="H9769" s="7" t="str">
        <f>IF('Payments Export'!B9773="","",G9769-F9769)</f>
        <v/>
      </c>
      <c r="I9769" s="3" t="str">
        <f>IF(C9769&lt;&gt;"",_xlfn.XLOOKUP(IFERROR(VALUE(C9769),C9769),'Items database'!A:A,'Items database'!B:B),(_xlfn.XLOOKUP(LEFT(E9769,3),Services,Services,"")))</f>
        <v/>
      </c>
      <c r="J9769" s="3" t="str">
        <f t="shared" si="305"/>
        <v/>
      </c>
    </row>
    <row r="9770" spans="1:10" x14ac:dyDescent="0.35">
      <c r="A9770" s="7" t="str">
        <f>IF('Payments Export'!A9774="","",'Payments Export'!A9774)</f>
        <v/>
      </c>
      <c r="B9770" s="7" t="str">
        <f>IF('Payments Export'!A9774="","",'Payments Export'!B9774)</f>
        <v/>
      </c>
      <c r="C9770" s="7" t="str">
        <f>IF(IFERROR(VALUE('Payments Export'!H9774),'Payments Export'!H9774)&lt;&gt;0,IFERROR(VALUE('Payments Export'!H9774),'Payments Export'!H9774),"")</f>
        <v/>
      </c>
      <c r="D9770" s="7" t="str">
        <f>IF('Payments Export'!I9774="","",'Payments Export'!I9774)</f>
        <v/>
      </c>
      <c r="E9770" s="7" t="str">
        <f t="shared" si="304"/>
        <v/>
      </c>
      <c r="F9770" s="7" t="str">
        <f>IF('Payments Export'!A9774="","",'Payments Export'!N9774)</f>
        <v/>
      </c>
      <c r="G9770" s="7" t="str">
        <f>IF('Payments Export'!A9774="","",'Payments Export'!O9774)</f>
        <v/>
      </c>
      <c r="H9770" s="7" t="str">
        <f>IF('Payments Export'!B9774="","",G9770-F9770)</f>
        <v/>
      </c>
      <c r="I9770" s="3" t="str">
        <f>IF(C9770&lt;&gt;"",_xlfn.XLOOKUP(IFERROR(VALUE(C9770),C9770),'Items database'!A:A,'Items database'!B:B),(_xlfn.XLOOKUP(LEFT(E9770,3),Services,Services,"")))</f>
        <v/>
      </c>
      <c r="J9770" s="3" t="str">
        <f t="shared" si="305"/>
        <v/>
      </c>
    </row>
    <row r="9771" spans="1:10" x14ac:dyDescent="0.35">
      <c r="A9771" s="7" t="str">
        <f>IF('Payments Export'!A9775="","",'Payments Export'!A9775)</f>
        <v/>
      </c>
      <c r="B9771" s="7" t="str">
        <f>IF('Payments Export'!A9775="","",'Payments Export'!B9775)</f>
        <v/>
      </c>
      <c r="C9771" s="7" t="str">
        <f>IF(IFERROR(VALUE('Payments Export'!H9775),'Payments Export'!H9775)&lt;&gt;0,IFERROR(VALUE('Payments Export'!H9775),'Payments Export'!H9775),"")</f>
        <v/>
      </c>
      <c r="D9771" s="7" t="str">
        <f>IF('Payments Export'!I9775="","",'Payments Export'!I9775)</f>
        <v/>
      </c>
      <c r="E9771" s="7" t="str">
        <f t="shared" si="304"/>
        <v/>
      </c>
      <c r="F9771" s="7" t="str">
        <f>IF('Payments Export'!A9775="","",'Payments Export'!N9775)</f>
        <v/>
      </c>
      <c r="G9771" s="7" t="str">
        <f>IF('Payments Export'!A9775="","",'Payments Export'!O9775)</f>
        <v/>
      </c>
      <c r="H9771" s="7" t="str">
        <f>IF('Payments Export'!B9775="","",G9771-F9771)</f>
        <v/>
      </c>
      <c r="I9771" s="3" t="str">
        <f>IF(C9771&lt;&gt;"",_xlfn.XLOOKUP(IFERROR(VALUE(C9771),C9771),'Items database'!A:A,'Items database'!B:B),(_xlfn.XLOOKUP(LEFT(E9771,3),Services,Services,"")))</f>
        <v/>
      </c>
      <c r="J9771" s="3" t="str">
        <f t="shared" si="305"/>
        <v/>
      </c>
    </row>
    <row r="9772" spans="1:10" x14ac:dyDescent="0.35">
      <c r="A9772" s="7" t="str">
        <f>IF('Payments Export'!A9776="","",'Payments Export'!A9776)</f>
        <v/>
      </c>
      <c r="B9772" s="7" t="str">
        <f>IF('Payments Export'!A9776="","",'Payments Export'!B9776)</f>
        <v/>
      </c>
      <c r="C9772" s="7" t="str">
        <f>IF(IFERROR(VALUE('Payments Export'!H9776),'Payments Export'!H9776)&lt;&gt;0,IFERROR(VALUE('Payments Export'!H9776),'Payments Export'!H9776),"")</f>
        <v/>
      </c>
      <c r="D9772" s="7" t="str">
        <f>IF('Payments Export'!I9776="","",'Payments Export'!I9776)</f>
        <v/>
      </c>
      <c r="E9772" s="7" t="str">
        <f t="shared" si="304"/>
        <v/>
      </c>
      <c r="F9772" s="7" t="str">
        <f>IF('Payments Export'!A9776="","",'Payments Export'!N9776)</f>
        <v/>
      </c>
      <c r="G9772" s="7" t="str">
        <f>IF('Payments Export'!A9776="","",'Payments Export'!O9776)</f>
        <v/>
      </c>
      <c r="H9772" s="7" t="str">
        <f>IF('Payments Export'!B9776="","",G9772-F9772)</f>
        <v/>
      </c>
      <c r="I9772" s="3" t="str">
        <f>IF(C9772&lt;&gt;"",_xlfn.XLOOKUP(IFERROR(VALUE(C9772),C9772),'Items database'!A:A,'Items database'!B:B),(_xlfn.XLOOKUP(LEFT(E9772,3),Services,Services,"")))</f>
        <v/>
      </c>
      <c r="J9772" s="3" t="str">
        <f t="shared" si="305"/>
        <v/>
      </c>
    </row>
    <row r="9773" spans="1:10" x14ac:dyDescent="0.35">
      <c r="A9773" s="7" t="str">
        <f>IF('Payments Export'!A9777="","",'Payments Export'!A9777)</f>
        <v/>
      </c>
      <c r="B9773" s="7" t="str">
        <f>IF('Payments Export'!A9777="","",'Payments Export'!B9777)</f>
        <v/>
      </c>
      <c r="C9773" s="7" t="str">
        <f>IF(IFERROR(VALUE('Payments Export'!H9777),'Payments Export'!H9777)&lt;&gt;0,IFERROR(VALUE('Payments Export'!H9777),'Payments Export'!H9777),"")</f>
        <v/>
      </c>
      <c r="D9773" s="7" t="str">
        <f>IF('Payments Export'!I9777="","",'Payments Export'!I9777)</f>
        <v/>
      </c>
      <c r="E9773" s="7" t="str">
        <f t="shared" si="304"/>
        <v/>
      </c>
      <c r="F9773" s="7" t="str">
        <f>IF('Payments Export'!A9777="","",'Payments Export'!N9777)</f>
        <v/>
      </c>
      <c r="G9773" s="7" t="str">
        <f>IF('Payments Export'!A9777="","",'Payments Export'!O9777)</f>
        <v/>
      </c>
      <c r="H9773" s="7" t="str">
        <f>IF('Payments Export'!B9777="","",G9773-F9773)</f>
        <v/>
      </c>
      <c r="I9773" s="3" t="str">
        <f>IF(C9773&lt;&gt;"",_xlfn.XLOOKUP(IFERROR(VALUE(C9773),C9773),'Items database'!A:A,'Items database'!B:B),(_xlfn.XLOOKUP(LEFT(E9773,3),Services,Services,"")))</f>
        <v/>
      </c>
      <c r="J9773" s="3" t="str">
        <f t="shared" si="305"/>
        <v/>
      </c>
    </row>
    <row r="9774" spans="1:10" x14ac:dyDescent="0.35">
      <c r="A9774" s="7" t="str">
        <f>IF('Payments Export'!A9778="","",'Payments Export'!A9778)</f>
        <v/>
      </c>
      <c r="B9774" s="7" t="str">
        <f>IF('Payments Export'!A9778="","",'Payments Export'!B9778)</f>
        <v/>
      </c>
      <c r="C9774" s="7" t="str">
        <f>IF(IFERROR(VALUE('Payments Export'!H9778),'Payments Export'!H9778)&lt;&gt;0,IFERROR(VALUE('Payments Export'!H9778),'Payments Export'!H9778),"")</f>
        <v/>
      </c>
      <c r="D9774" s="7" t="str">
        <f>IF('Payments Export'!I9778="","",'Payments Export'!I9778)</f>
        <v/>
      </c>
      <c r="E9774" s="7" t="str">
        <f t="shared" si="304"/>
        <v/>
      </c>
      <c r="F9774" s="7" t="str">
        <f>IF('Payments Export'!A9778="","",'Payments Export'!N9778)</f>
        <v/>
      </c>
      <c r="G9774" s="7" t="str">
        <f>IF('Payments Export'!A9778="","",'Payments Export'!O9778)</f>
        <v/>
      </c>
      <c r="H9774" s="7" t="str">
        <f>IF('Payments Export'!B9778="","",G9774-F9774)</f>
        <v/>
      </c>
      <c r="I9774" s="3" t="str">
        <f>IF(C9774&lt;&gt;"",_xlfn.XLOOKUP(IFERROR(VALUE(C9774),C9774),'Items database'!A:A,'Items database'!B:B),(_xlfn.XLOOKUP(LEFT(E9774,3),Services,Services,"")))</f>
        <v/>
      </c>
      <c r="J9774" s="3" t="str">
        <f t="shared" si="305"/>
        <v/>
      </c>
    </row>
    <row r="9775" spans="1:10" x14ac:dyDescent="0.35">
      <c r="A9775" s="7" t="str">
        <f>IF('Payments Export'!A9779="","",'Payments Export'!A9779)</f>
        <v/>
      </c>
      <c r="B9775" s="7" t="str">
        <f>IF('Payments Export'!A9779="","",'Payments Export'!B9779)</f>
        <v/>
      </c>
      <c r="C9775" s="7" t="str">
        <f>IF(IFERROR(VALUE('Payments Export'!H9779),'Payments Export'!H9779)&lt;&gt;0,IFERROR(VALUE('Payments Export'!H9779),'Payments Export'!H9779),"")</f>
        <v/>
      </c>
      <c r="D9775" s="7" t="str">
        <f>IF('Payments Export'!I9779="","",'Payments Export'!I9779)</f>
        <v/>
      </c>
      <c r="E9775" s="7" t="str">
        <f t="shared" si="304"/>
        <v/>
      </c>
      <c r="F9775" s="7" t="str">
        <f>IF('Payments Export'!A9779="","",'Payments Export'!N9779)</f>
        <v/>
      </c>
      <c r="G9775" s="7" t="str">
        <f>IF('Payments Export'!A9779="","",'Payments Export'!O9779)</f>
        <v/>
      </c>
      <c r="H9775" s="7" t="str">
        <f>IF('Payments Export'!B9779="","",G9775-F9775)</f>
        <v/>
      </c>
      <c r="I9775" s="3" t="str">
        <f>IF(C9775&lt;&gt;"",_xlfn.XLOOKUP(IFERROR(VALUE(C9775),C9775),'Items database'!A:A,'Items database'!B:B),(_xlfn.XLOOKUP(LEFT(E9775,3),Services,Services,"")))</f>
        <v/>
      </c>
      <c r="J9775" s="3" t="str">
        <f t="shared" si="305"/>
        <v/>
      </c>
    </row>
    <row r="9776" spans="1:10" x14ac:dyDescent="0.35">
      <c r="A9776" s="7" t="str">
        <f>IF('Payments Export'!A9780="","",'Payments Export'!A9780)</f>
        <v/>
      </c>
      <c r="B9776" s="7" t="str">
        <f>IF('Payments Export'!A9780="","",'Payments Export'!B9780)</f>
        <v/>
      </c>
      <c r="C9776" s="7" t="str">
        <f>IF(IFERROR(VALUE('Payments Export'!H9780),'Payments Export'!H9780)&lt;&gt;0,IFERROR(VALUE('Payments Export'!H9780),'Payments Export'!H9780),"")</f>
        <v/>
      </c>
      <c r="D9776" s="7" t="str">
        <f>IF('Payments Export'!I9780="","",'Payments Export'!I9780)</f>
        <v/>
      </c>
      <c r="E9776" s="7" t="str">
        <f t="shared" si="304"/>
        <v/>
      </c>
      <c r="F9776" s="7" t="str">
        <f>IF('Payments Export'!A9780="","",'Payments Export'!N9780)</f>
        <v/>
      </c>
      <c r="G9776" s="7" t="str">
        <f>IF('Payments Export'!A9780="","",'Payments Export'!O9780)</f>
        <v/>
      </c>
      <c r="H9776" s="7" t="str">
        <f>IF('Payments Export'!B9780="","",G9776-F9776)</f>
        <v/>
      </c>
      <c r="I9776" s="3" t="str">
        <f>IF(C9776&lt;&gt;"",_xlfn.XLOOKUP(IFERROR(VALUE(C9776),C9776),'Items database'!A:A,'Items database'!B:B),(_xlfn.XLOOKUP(LEFT(E9776,3),Services,Services,"")))</f>
        <v/>
      </c>
      <c r="J9776" s="3" t="str">
        <f t="shared" si="305"/>
        <v/>
      </c>
    </row>
    <row r="9777" spans="1:10" x14ac:dyDescent="0.35">
      <c r="A9777" s="7" t="str">
        <f>IF('Payments Export'!A9781="","",'Payments Export'!A9781)</f>
        <v/>
      </c>
      <c r="B9777" s="7" t="str">
        <f>IF('Payments Export'!A9781="","",'Payments Export'!B9781)</f>
        <v/>
      </c>
      <c r="C9777" s="7" t="str">
        <f>IF(IFERROR(VALUE('Payments Export'!H9781),'Payments Export'!H9781)&lt;&gt;0,IFERROR(VALUE('Payments Export'!H9781),'Payments Export'!H9781),"")</f>
        <v/>
      </c>
      <c r="D9777" s="7" t="str">
        <f>IF('Payments Export'!I9781="","",'Payments Export'!I9781)</f>
        <v/>
      </c>
      <c r="E9777" s="7" t="str">
        <f t="shared" si="304"/>
        <v/>
      </c>
      <c r="F9777" s="7" t="str">
        <f>IF('Payments Export'!A9781="","",'Payments Export'!N9781)</f>
        <v/>
      </c>
      <c r="G9777" s="7" t="str">
        <f>IF('Payments Export'!A9781="","",'Payments Export'!O9781)</f>
        <v/>
      </c>
      <c r="H9777" s="7" t="str">
        <f>IF('Payments Export'!B9781="","",G9777-F9777)</f>
        <v/>
      </c>
      <c r="I9777" s="3" t="str">
        <f>IF(C9777&lt;&gt;"",_xlfn.XLOOKUP(IFERROR(VALUE(C9777),C9777),'Items database'!A:A,'Items database'!B:B),(_xlfn.XLOOKUP(LEFT(E9777,3),Services,Services,"")))</f>
        <v/>
      </c>
      <c r="J9777" s="3" t="str">
        <f t="shared" si="305"/>
        <v/>
      </c>
    </row>
    <row r="9778" spans="1:10" x14ac:dyDescent="0.35">
      <c r="A9778" s="7" t="str">
        <f>IF('Payments Export'!A9782="","",'Payments Export'!A9782)</f>
        <v/>
      </c>
      <c r="B9778" s="7" t="str">
        <f>IF('Payments Export'!A9782="","",'Payments Export'!B9782)</f>
        <v/>
      </c>
      <c r="C9778" s="7" t="str">
        <f>IF(IFERROR(VALUE('Payments Export'!H9782),'Payments Export'!H9782)&lt;&gt;0,IFERROR(VALUE('Payments Export'!H9782),'Payments Export'!H9782),"")</f>
        <v/>
      </c>
      <c r="D9778" s="7" t="str">
        <f>IF('Payments Export'!I9782="","",'Payments Export'!I9782)</f>
        <v/>
      </c>
      <c r="E9778" s="7" t="str">
        <f t="shared" si="304"/>
        <v/>
      </c>
      <c r="F9778" s="7" t="str">
        <f>IF('Payments Export'!A9782="","",'Payments Export'!N9782)</f>
        <v/>
      </c>
      <c r="G9778" s="7" t="str">
        <f>IF('Payments Export'!A9782="","",'Payments Export'!O9782)</f>
        <v/>
      </c>
      <c r="H9778" s="7" t="str">
        <f>IF('Payments Export'!B9782="","",G9778-F9778)</f>
        <v/>
      </c>
      <c r="I9778" s="3" t="str">
        <f>IF(C9778&lt;&gt;"",_xlfn.XLOOKUP(IFERROR(VALUE(C9778),C9778),'Items database'!A:A,'Items database'!B:B),(_xlfn.XLOOKUP(LEFT(E9778,3),Services,Services,"")))</f>
        <v/>
      </c>
      <c r="J9778" s="3" t="str">
        <f t="shared" si="305"/>
        <v/>
      </c>
    </row>
    <row r="9779" spans="1:10" x14ac:dyDescent="0.35">
      <c r="A9779" s="7" t="str">
        <f>IF('Payments Export'!A9783="","",'Payments Export'!A9783)</f>
        <v/>
      </c>
      <c r="B9779" s="7" t="str">
        <f>IF('Payments Export'!A9783="","",'Payments Export'!B9783)</f>
        <v/>
      </c>
      <c r="C9779" s="7" t="str">
        <f>IF(IFERROR(VALUE('Payments Export'!H9783),'Payments Export'!H9783)&lt;&gt;0,IFERROR(VALUE('Payments Export'!H9783),'Payments Export'!H9783),"")</f>
        <v/>
      </c>
      <c r="D9779" s="7" t="str">
        <f>IF('Payments Export'!I9783="","",'Payments Export'!I9783)</f>
        <v/>
      </c>
      <c r="E9779" s="7" t="str">
        <f t="shared" si="304"/>
        <v/>
      </c>
      <c r="F9779" s="7" t="str">
        <f>IF('Payments Export'!A9783="","",'Payments Export'!N9783)</f>
        <v/>
      </c>
      <c r="G9779" s="7" t="str">
        <f>IF('Payments Export'!A9783="","",'Payments Export'!O9783)</f>
        <v/>
      </c>
      <c r="H9779" s="7" t="str">
        <f>IF('Payments Export'!B9783="","",G9779-F9779)</f>
        <v/>
      </c>
      <c r="I9779" s="3" t="str">
        <f>IF(C9779&lt;&gt;"",_xlfn.XLOOKUP(IFERROR(VALUE(C9779),C9779),'Items database'!A:A,'Items database'!B:B),(_xlfn.XLOOKUP(LEFT(E9779,3),Services,Services,"")))</f>
        <v/>
      </c>
      <c r="J9779" s="3" t="str">
        <f t="shared" si="305"/>
        <v/>
      </c>
    </row>
    <row r="9780" spans="1:10" x14ac:dyDescent="0.35">
      <c r="A9780" s="7" t="str">
        <f>IF('Payments Export'!A9784="","",'Payments Export'!A9784)</f>
        <v/>
      </c>
      <c r="B9780" s="7" t="str">
        <f>IF('Payments Export'!A9784="","",'Payments Export'!B9784)</f>
        <v/>
      </c>
      <c r="C9780" s="7" t="str">
        <f>IF(IFERROR(VALUE('Payments Export'!H9784),'Payments Export'!H9784)&lt;&gt;0,IFERROR(VALUE('Payments Export'!H9784),'Payments Export'!H9784),"")</f>
        <v/>
      </c>
      <c r="D9780" s="7" t="str">
        <f>IF('Payments Export'!I9784="","",'Payments Export'!I9784)</f>
        <v/>
      </c>
      <c r="E9780" s="7" t="str">
        <f t="shared" si="304"/>
        <v/>
      </c>
      <c r="F9780" s="7" t="str">
        <f>IF('Payments Export'!A9784="","",'Payments Export'!N9784)</f>
        <v/>
      </c>
      <c r="G9780" s="7" t="str">
        <f>IF('Payments Export'!A9784="","",'Payments Export'!O9784)</f>
        <v/>
      </c>
      <c r="H9780" s="7" t="str">
        <f>IF('Payments Export'!B9784="","",G9780-F9780)</f>
        <v/>
      </c>
      <c r="I9780" s="3" t="str">
        <f>IF(C9780&lt;&gt;"",_xlfn.XLOOKUP(IFERROR(VALUE(C9780),C9780),'Items database'!A:A,'Items database'!B:B),(_xlfn.XLOOKUP(LEFT(E9780,3),Services,Services,"")))</f>
        <v/>
      </c>
      <c r="J9780" s="3" t="str">
        <f t="shared" si="305"/>
        <v/>
      </c>
    </row>
    <row r="9781" spans="1:10" x14ac:dyDescent="0.35">
      <c r="A9781" s="7" t="str">
        <f>IF('Payments Export'!A9785="","",'Payments Export'!A9785)</f>
        <v/>
      </c>
      <c r="B9781" s="7" t="str">
        <f>IF('Payments Export'!A9785="","",'Payments Export'!B9785)</f>
        <v/>
      </c>
      <c r="C9781" s="7" t="str">
        <f>IF(IFERROR(VALUE('Payments Export'!H9785),'Payments Export'!H9785)&lt;&gt;0,IFERROR(VALUE('Payments Export'!H9785),'Payments Export'!H9785),"")</f>
        <v/>
      </c>
      <c r="D9781" s="7" t="str">
        <f>IF('Payments Export'!I9785="","",'Payments Export'!I9785)</f>
        <v/>
      </c>
      <c r="E9781" s="7" t="str">
        <f t="shared" si="304"/>
        <v/>
      </c>
      <c r="F9781" s="7" t="str">
        <f>IF('Payments Export'!A9785="","",'Payments Export'!N9785)</f>
        <v/>
      </c>
      <c r="G9781" s="7" t="str">
        <f>IF('Payments Export'!A9785="","",'Payments Export'!O9785)</f>
        <v/>
      </c>
      <c r="H9781" s="7" t="str">
        <f>IF('Payments Export'!B9785="","",G9781-F9781)</f>
        <v/>
      </c>
      <c r="I9781" s="3" t="str">
        <f>IF(C9781&lt;&gt;"",_xlfn.XLOOKUP(IFERROR(VALUE(C9781),C9781),'Items database'!A:A,'Items database'!B:B),(_xlfn.XLOOKUP(LEFT(E9781,3),Services,Services,"")))</f>
        <v/>
      </c>
      <c r="J9781" s="3" t="str">
        <f t="shared" si="305"/>
        <v/>
      </c>
    </row>
    <row r="9782" spans="1:10" x14ac:dyDescent="0.35">
      <c r="A9782" s="7" t="str">
        <f>IF('Payments Export'!A9786="","",'Payments Export'!A9786)</f>
        <v/>
      </c>
      <c r="B9782" s="7" t="str">
        <f>IF('Payments Export'!A9786="","",'Payments Export'!B9786)</f>
        <v/>
      </c>
      <c r="C9782" s="7" t="str">
        <f>IF(IFERROR(VALUE('Payments Export'!H9786),'Payments Export'!H9786)&lt;&gt;0,IFERROR(VALUE('Payments Export'!H9786),'Payments Export'!H9786),"")</f>
        <v/>
      </c>
      <c r="D9782" s="7" t="str">
        <f>IF('Payments Export'!I9786="","",'Payments Export'!I9786)</f>
        <v/>
      </c>
      <c r="E9782" s="7" t="str">
        <f t="shared" si="304"/>
        <v/>
      </c>
      <c r="F9782" s="7" t="str">
        <f>IF('Payments Export'!A9786="","",'Payments Export'!N9786)</f>
        <v/>
      </c>
      <c r="G9782" s="7" t="str">
        <f>IF('Payments Export'!A9786="","",'Payments Export'!O9786)</f>
        <v/>
      </c>
      <c r="H9782" s="7" t="str">
        <f>IF('Payments Export'!B9786="","",G9782-F9782)</f>
        <v/>
      </c>
      <c r="I9782" s="3" t="str">
        <f>IF(C9782&lt;&gt;"",_xlfn.XLOOKUP(IFERROR(VALUE(C9782),C9782),'Items database'!A:A,'Items database'!B:B),(_xlfn.XLOOKUP(LEFT(E9782,3),Services,Services,"")))</f>
        <v/>
      </c>
      <c r="J9782" s="3" t="str">
        <f t="shared" si="305"/>
        <v/>
      </c>
    </row>
    <row r="9783" spans="1:10" x14ac:dyDescent="0.35">
      <c r="A9783" s="7" t="str">
        <f>IF('Payments Export'!A9787="","",'Payments Export'!A9787)</f>
        <v/>
      </c>
      <c r="B9783" s="7" t="str">
        <f>IF('Payments Export'!A9787="","",'Payments Export'!B9787)</f>
        <v/>
      </c>
      <c r="C9783" s="7" t="str">
        <f>IF(IFERROR(VALUE('Payments Export'!H9787),'Payments Export'!H9787)&lt;&gt;0,IFERROR(VALUE('Payments Export'!H9787),'Payments Export'!H9787),"")</f>
        <v/>
      </c>
      <c r="D9783" s="7" t="str">
        <f>IF('Payments Export'!I9787="","",'Payments Export'!I9787)</f>
        <v/>
      </c>
      <c r="E9783" s="7" t="str">
        <f t="shared" si="304"/>
        <v/>
      </c>
      <c r="F9783" s="7" t="str">
        <f>IF('Payments Export'!A9787="","",'Payments Export'!N9787)</f>
        <v/>
      </c>
      <c r="G9783" s="7" t="str">
        <f>IF('Payments Export'!A9787="","",'Payments Export'!O9787)</f>
        <v/>
      </c>
      <c r="H9783" s="7" t="str">
        <f>IF('Payments Export'!B9787="","",G9783-F9783)</f>
        <v/>
      </c>
      <c r="I9783" s="3" t="str">
        <f>IF(C9783&lt;&gt;"",_xlfn.XLOOKUP(IFERROR(VALUE(C9783),C9783),'Items database'!A:A,'Items database'!B:B),(_xlfn.XLOOKUP(LEFT(E9783,3),Services,Services,"")))</f>
        <v/>
      </c>
      <c r="J9783" s="3" t="str">
        <f t="shared" si="305"/>
        <v/>
      </c>
    </row>
    <row r="9784" spans="1:10" x14ac:dyDescent="0.35">
      <c r="A9784" s="7" t="str">
        <f>IF('Payments Export'!A9788="","",'Payments Export'!A9788)</f>
        <v/>
      </c>
      <c r="B9784" s="7" t="str">
        <f>IF('Payments Export'!A9788="","",'Payments Export'!B9788)</f>
        <v/>
      </c>
      <c r="C9784" s="7" t="str">
        <f>IF(IFERROR(VALUE('Payments Export'!H9788),'Payments Export'!H9788)&lt;&gt;0,IFERROR(VALUE('Payments Export'!H9788),'Payments Export'!H9788),"")</f>
        <v/>
      </c>
      <c r="D9784" s="7" t="str">
        <f>IF('Payments Export'!I9788="","",'Payments Export'!I9788)</f>
        <v/>
      </c>
      <c r="E9784" s="7" t="str">
        <f t="shared" si="304"/>
        <v/>
      </c>
      <c r="F9784" s="7" t="str">
        <f>IF('Payments Export'!A9788="","",'Payments Export'!N9788)</f>
        <v/>
      </c>
      <c r="G9784" s="7" t="str">
        <f>IF('Payments Export'!A9788="","",'Payments Export'!O9788)</f>
        <v/>
      </c>
      <c r="H9784" s="7" t="str">
        <f>IF('Payments Export'!B9788="","",G9784-F9784)</f>
        <v/>
      </c>
      <c r="I9784" s="3" t="str">
        <f>IF(C9784&lt;&gt;"",_xlfn.XLOOKUP(IFERROR(VALUE(C9784),C9784),'Items database'!A:A,'Items database'!B:B),(_xlfn.XLOOKUP(LEFT(E9784,3),Services,Services,"")))</f>
        <v/>
      </c>
      <c r="J9784" s="3" t="str">
        <f t="shared" si="305"/>
        <v/>
      </c>
    </row>
    <row r="9785" spans="1:10" x14ac:dyDescent="0.35">
      <c r="A9785" s="7" t="str">
        <f>IF('Payments Export'!A9789="","",'Payments Export'!A9789)</f>
        <v/>
      </c>
      <c r="B9785" s="7" t="str">
        <f>IF('Payments Export'!A9789="","",'Payments Export'!B9789)</f>
        <v/>
      </c>
      <c r="C9785" s="7" t="str">
        <f>IF(IFERROR(VALUE('Payments Export'!H9789),'Payments Export'!H9789)&lt;&gt;0,IFERROR(VALUE('Payments Export'!H9789),'Payments Export'!H9789),"")</f>
        <v/>
      </c>
      <c r="D9785" s="7" t="str">
        <f>IF('Payments Export'!I9789="","",'Payments Export'!I9789)</f>
        <v/>
      </c>
      <c r="E9785" s="7" t="str">
        <f t="shared" si="304"/>
        <v/>
      </c>
      <c r="F9785" s="7" t="str">
        <f>IF('Payments Export'!A9789="","",'Payments Export'!N9789)</f>
        <v/>
      </c>
      <c r="G9785" s="7" t="str">
        <f>IF('Payments Export'!A9789="","",'Payments Export'!O9789)</f>
        <v/>
      </c>
      <c r="H9785" s="7" t="str">
        <f>IF('Payments Export'!B9789="","",G9785-F9785)</f>
        <v/>
      </c>
      <c r="I9785" s="3" t="str">
        <f>IF(C9785&lt;&gt;"",_xlfn.XLOOKUP(IFERROR(VALUE(C9785),C9785),'Items database'!A:A,'Items database'!B:B),(_xlfn.XLOOKUP(LEFT(E9785,3),Services,Services,"")))</f>
        <v/>
      </c>
      <c r="J9785" s="3" t="str">
        <f t="shared" si="305"/>
        <v/>
      </c>
    </row>
    <row r="9786" spans="1:10" x14ac:dyDescent="0.35">
      <c r="A9786" s="7" t="str">
        <f>IF('Payments Export'!A9790="","",'Payments Export'!A9790)</f>
        <v/>
      </c>
      <c r="B9786" s="7" t="str">
        <f>IF('Payments Export'!A9790="","",'Payments Export'!B9790)</f>
        <v/>
      </c>
      <c r="C9786" s="7" t="str">
        <f>IF(IFERROR(VALUE('Payments Export'!H9790),'Payments Export'!H9790)&lt;&gt;0,IFERROR(VALUE('Payments Export'!H9790),'Payments Export'!H9790),"")</f>
        <v/>
      </c>
      <c r="D9786" s="7" t="str">
        <f>IF('Payments Export'!I9790="","",'Payments Export'!I9790)</f>
        <v/>
      </c>
      <c r="E9786" s="7" t="str">
        <f t="shared" si="304"/>
        <v/>
      </c>
      <c r="F9786" s="7" t="str">
        <f>IF('Payments Export'!A9790="","",'Payments Export'!N9790)</f>
        <v/>
      </c>
      <c r="G9786" s="7" t="str">
        <f>IF('Payments Export'!A9790="","",'Payments Export'!O9790)</f>
        <v/>
      </c>
      <c r="H9786" s="7" t="str">
        <f>IF('Payments Export'!B9790="","",G9786-F9786)</f>
        <v/>
      </c>
      <c r="I9786" s="3" t="str">
        <f>IF(C9786&lt;&gt;"",_xlfn.XLOOKUP(IFERROR(VALUE(C9786),C9786),'Items database'!A:A,'Items database'!B:B),(_xlfn.XLOOKUP(LEFT(E9786,3),Services,Services,"")))</f>
        <v/>
      </c>
      <c r="J9786" s="3" t="str">
        <f t="shared" si="305"/>
        <v/>
      </c>
    </row>
    <row r="9787" spans="1:10" x14ac:dyDescent="0.35">
      <c r="A9787" s="7" t="str">
        <f>IF('Payments Export'!A9791="","",'Payments Export'!A9791)</f>
        <v/>
      </c>
      <c r="B9787" s="7" t="str">
        <f>IF('Payments Export'!A9791="","",'Payments Export'!B9791)</f>
        <v/>
      </c>
      <c r="C9787" s="7" t="str">
        <f>IF(IFERROR(VALUE('Payments Export'!H9791),'Payments Export'!H9791)&lt;&gt;0,IFERROR(VALUE('Payments Export'!H9791),'Payments Export'!H9791),"")</f>
        <v/>
      </c>
      <c r="D9787" s="7" t="str">
        <f>IF('Payments Export'!I9791="","",'Payments Export'!I9791)</f>
        <v/>
      </c>
      <c r="E9787" s="7" t="str">
        <f t="shared" si="304"/>
        <v/>
      </c>
      <c r="F9787" s="7" t="str">
        <f>IF('Payments Export'!A9791="","",'Payments Export'!N9791)</f>
        <v/>
      </c>
      <c r="G9787" s="7" t="str">
        <f>IF('Payments Export'!A9791="","",'Payments Export'!O9791)</f>
        <v/>
      </c>
      <c r="H9787" s="7" t="str">
        <f>IF('Payments Export'!B9791="","",G9787-F9787)</f>
        <v/>
      </c>
      <c r="I9787" s="3" t="str">
        <f>IF(C9787&lt;&gt;"",_xlfn.XLOOKUP(IFERROR(VALUE(C9787),C9787),'Items database'!A:A,'Items database'!B:B),(_xlfn.XLOOKUP(LEFT(E9787,3),Services,Services,"")))</f>
        <v/>
      </c>
      <c r="J9787" s="3" t="str">
        <f t="shared" si="305"/>
        <v/>
      </c>
    </row>
    <row r="9788" spans="1:10" x14ac:dyDescent="0.35">
      <c r="A9788" s="7" t="str">
        <f>IF('Payments Export'!A9792="","",'Payments Export'!A9792)</f>
        <v/>
      </c>
      <c r="B9788" s="7" t="str">
        <f>IF('Payments Export'!A9792="","",'Payments Export'!B9792)</f>
        <v/>
      </c>
      <c r="C9788" s="7" t="str">
        <f>IF(IFERROR(VALUE('Payments Export'!H9792),'Payments Export'!H9792)&lt;&gt;0,IFERROR(VALUE('Payments Export'!H9792),'Payments Export'!H9792),"")</f>
        <v/>
      </c>
      <c r="D9788" s="7" t="str">
        <f>IF('Payments Export'!I9792="","",'Payments Export'!I9792)</f>
        <v/>
      </c>
      <c r="E9788" s="7" t="str">
        <f t="shared" si="304"/>
        <v/>
      </c>
      <c r="F9788" s="7" t="str">
        <f>IF('Payments Export'!A9792="","",'Payments Export'!N9792)</f>
        <v/>
      </c>
      <c r="G9788" s="7" t="str">
        <f>IF('Payments Export'!A9792="","",'Payments Export'!O9792)</f>
        <v/>
      </c>
      <c r="H9788" s="7" t="str">
        <f>IF('Payments Export'!B9792="","",G9788-F9788)</f>
        <v/>
      </c>
      <c r="I9788" s="3" t="str">
        <f>IF(C9788&lt;&gt;"",_xlfn.XLOOKUP(IFERROR(VALUE(C9788),C9788),'Items database'!A:A,'Items database'!B:B),(_xlfn.XLOOKUP(LEFT(E9788,3),Services,Services,"")))</f>
        <v/>
      </c>
      <c r="J9788" s="3" t="str">
        <f t="shared" si="305"/>
        <v/>
      </c>
    </row>
    <row r="9789" spans="1:10" x14ac:dyDescent="0.35">
      <c r="A9789" s="7" t="str">
        <f>IF('Payments Export'!A9793="","",'Payments Export'!A9793)</f>
        <v/>
      </c>
      <c r="B9789" s="7" t="str">
        <f>IF('Payments Export'!A9793="","",'Payments Export'!B9793)</f>
        <v/>
      </c>
      <c r="C9789" s="7" t="str">
        <f>IF(IFERROR(VALUE('Payments Export'!H9793),'Payments Export'!H9793)&lt;&gt;0,IFERROR(VALUE('Payments Export'!H9793),'Payments Export'!H9793),"")</f>
        <v/>
      </c>
      <c r="D9789" s="7" t="str">
        <f>IF('Payments Export'!I9793="","",'Payments Export'!I9793)</f>
        <v/>
      </c>
      <c r="E9789" s="7" t="str">
        <f t="shared" si="304"/>
        <v/>
      </c>
      <c r="F9789" s="7" t="str">
        <f>IF('Payments Export'!A9793="","",'Payments Export'!N9793)</f>
        <v/>
      </c>
      <c r="G9789" s="7" t="str">
        <f>IF('Payments Export'!A9793="","",'Payments Export'!O9793)</f>
        <v/>
      </c>
      <c r="H9789" s="7" t="str">
        <f>IF('Payments Export'!B9793="","",G9789-F9789)</f>
        <v/>
      </c>
      <c r="I9789" s="3" t="str">
        <f>IF(C9789&lt;&gt;"",_xlfn.XLOOKUP(IFERROR(VALUE(C9789),C9789),'Items database'!A:A,'Items database'!B:B),(_xlfn.XLOOKUP(LEFT(E9789,3),Services,Services,"")))</f>
        <v/>
      </c>
      <c r="J9789" s="3" t="str">
        <f t="shared" si="305"/>
        <v/>
      </c>
    </row>
    <row r="9790" spans="1:10" x14ac:dyDescent="0.35">
      <c r="A9790" s="7" t="str">
        <f>IF('Payments Export'!A9794="","",'Payments Export'!A9794)</f>
        <v/>
      </c>
      <c r="B9790" s="7" t="str">
        <f>IF('Payments Export'!A9794="","",'Payments Export'!B9794)</f>
        <v/>
      </c>
      <c r="C9790" s="7" t="str">
        <f>IF(IFERROR(VALUE('Payments Export'!H9794),'Payments Export'!H9794)&lt;&gt;0,IFERROR(VALUE('Payments Export'!H9794),'Payments Export'!H9794),"")</f>
        <v/>
      </c>
      <c r="D9790" s="7" t="str">
        <f>IF('Payments Export'!I9794="","",'Payments Export'!I9794)</f>
        <v/>
      </c>
      <c r="E9790" s="7" t="str">
        <f t="shared" si="304"/>
        <v/>
      </c>
      <c r="F9790" s="7" t="str">
        <f>IF('Payments Export'!A9794="","",'Payments Export'!N9794)</f>
        <v/>
      </c>
      <c r="G9790" s="7" t="str">
        <f>IF('Payments Export'!A9794="","",'Payments Export'!O9794)</f>
        <v/>
      </c>
      <c r="H9790" s="7" t="str">
        <f>IF('Payments Export'!B9794="","",G9790-F9790)</f>
        <v/>
      </c>
      <c r="I9790" s="3" t="str">
        <f>IF(C9790&lt;&gt;"",_xlfn.XLOOKUP(IFERROR(VALUE(C9790),C9790),'Items database'!A:A,'Items database'!B:B),(_xlfn.XLOOKUP(LEFT(E9790,3),Services,Services,"")))</f>
        <v/>
      </c>
      <c r="J9790" s="3" t="str">
        <f t="shared" si="305"/>
        <v/>
      </c>
    </row>
    <row r="9791" spans="1:10" x14ac:dyDescent="0.35">
      <c r="A9791" s="7" t="str">
        <f>IF('Payments Export'!A9795="","",'Payments Export'!A9795)</f>
        <v/>
      </c>
      <c r="B9791" s="7" t="str">
        <f>IF('Payments Export'!A9795="","",'Payments Export'!B9795)</f>
        <v/>
      </c>
      <c r="C9791" s="7" t="str">
        <f>IF(IFERROR(VALUE('Payments Export'!H9795),'Payments Export'!H9795)&lt;&gt;0,IFERROR(VALUE('Payments Export'!H9795),'Payments Export'!H9795),"")</f>
        <v/>
      </c>
      <c r="D9791" s="7" t="str">
        <f>IF('Payments Export'!I9795="","",'Payments Export'!I9795)</f>
        <v/>
      </c>
      <c r="E9791" s="7" t="str">
        <f t="shared" si="304"/>
        <v/>
      </c>
      <c r="F9791" s="7" t="str">
        <f>IF('Payments Export'!A9795="","",'Payments Export'!N9795)</f>
        <v/>
      </c>
      <c r="G9791" s="7" t="str">
        <f>IF('Payments Export'!A9795="","",'Payments Export'!O9795)</f>
        <v/>
      </c>
      <c r="H9791" s="7" t="str">
        <f>IF('Payments Export'!B9795="","",G9791-F9791)</f>
        <v/>
      </c>
      <c r="I9791" s="3" t="str">
        <f>IF(C9791&lt;&gt;"",_xlfn.XLOOKUP(IFERROR(VALUE(C9791),C9791),'Items database'!A:A,'Items database'!B:B),(_xlfn.XLOOKUP(LEFT(E9791,3),Services,Services,"")))</f>
        <v/>
      </c>
      <c r="J9791" s="3" t="str">
        <f t="shared" si="305"/>
        <v/>
      </c>
    </row>
    <row r="9792" spans="1:10" x14ac:dyDescent="0.35">
      <c r="A9792" s="7" t="str">
        <f>IF('Payments Export'!A9796="","",'Payments Export'!A9796)</f>
        <v/>
      </c>
      <c r="B9792" s="7" t="str">
        <f>IF('Payments Export'!A9796="","",'Payments Export'!B9796)</f>
        <v/>
      </c>
      <c r="C9792" s="7" t="str">
        <f>IF(IFERROR(VALUE('Payments Export'!H9796),'Payments Export'!H9796)&lt;&gt;0,IFERROR(VALUE('Payments Export'!H9796),'Payments Export'!H9796),"")</f>
        <v/>
      </c>
      <c r="D9792" s="7" t="str">
        <f>IF('Payments Export'!I9796="","",'Payments Export'!I9796)</f>
        <v/>
      </c>
      <c r="E9792" s="7" t="str">
        <f t="shared" si="304"/>
        <v/>
      </c>
      <c r="F9792" s="7" t="str">
        <f>IF('Payments Export'!A9796="","",'Payments Export'!N9796)</f>
        <v/>
      </c>
      <c r="G9792" s="7" t="str">
        <f>IF('Payments Export'!A9796="","",'Payments Export'!O9796)</f>
        <v/>
      </c>
      <c r="H9792" s="7" t="str">
        <f>IF('Payments Export'!B9796="","",G9792-F9792)</f>
        <v/>
      </c>
      <c r="I9792" s="3" t="str">
        <f>IF(C9792&lt;&gt;"",_xlfn.XLOOKUP(IFERROR(VALUE(C9792),C9792),'Items database'!A:A,'Items database'!B:B),(_xlfn.XLOOKUP(LEFT(E9792,3),Services,Services,"")))</f>
        <v/>
      </c>
      <c r="J9792" s="3" t="str">
        <f t="shared" si="305"/>
        <v/>
      </c>
    </row>
    <row r="9793" spans="1:10" x14ac:dyDescent="0.35">
      <c r="A9793" s="7" t="str">
        <f>IF('Payments Export'!A9797="","",'Payments Export'!A9797)</f>
        <v/>
      </c>
      <c r="B9793" s="7" t="str">
        <f>IF('Payments Export'!A9797="","",'Payments Export'!B9797)</f>
        <v/>
      </c>
      <c r="C9793" s="7" t="str">
        <f>IF(IFERROR(VALUE('Payments Export'!H9797),'Payments Export'!H9797)&lt;&gt;0,IFERROR(VALUE('Payments Export'!H9797),'Payments Export'!H9797),"")</f>
        <v/>
      </c>
      <c r="D9793" s="7" t="str">
        <f>IF('Payments Export'!I9797="","",'Payments Export'!I9797)</f>
        <v/>
      </c>
      <c r="E9793" s="7" t="str">
        <f t="shared" ref="E9793:E9856" si="306">LEFT(D9793,66)</f>
        <v/>
      </c>
      <c r="F9793" s="7" t="str">
        <f>IF('Payments Export'!A9797="","",'Payments Export'!N9797)</f>
        <v/>
      </c>
      <c r="G9793" s="7" t="str">
        <f>IF('Payments Export'!A9797="","",'Payments Export'!O9797)</f>
        <v/>
      </c>
      <c r="H9793" s="7" t="str">
        <f>IF('Payments Export'!B9797="","",G9793-F9793)</f>
        <v/>
      </c>
      <c r="I9793" s="3" t="str">
        <f>IF(C9793&lt;&gt;"",_xlfn.XLOOKUP(IFERROR(VALUE(C9793),C9793),'Items database'!A:A,'Items database'!B:B),(_xlfn.XLOOKUP(LEFT(E9793,3),Services,Services,"")))</f>
        <v/>
      </c>
      <c r="J9793" s="3" t="str">
        <f t="shared" ref="J9793:J9856" si="307">IF(ISNUMBER(F9793)=TRUE,IF(F9793=0,"","GST"),"")</f>
        <v/>
      </c>
    </row>
    <row r="9794" spans="1:10" x14ac:dyDescent="0.35">
      <c r="A9794" s="7" t="str">
        <f>IF('Payments Export'!A9798="","",'Payments Export'!A9798)</f>
        <v/>
      </c>
      <c r="B9794" s="7" t="str">
        <f>IF('Payments Export'!A9798="","",'Payments Export'!B9798)</f>
        <v/>
      </c>
      <c r="C9794" s="7" t="str">
        <f>IF(IFERROR(VALUE('Payments Export'!H9798),'Payments Export'!H9798)&lt;&gt;0,IFERROR(VALUE('Payments Export'!H9798),'Payments Export'!H9798),"")</f>
        <v/>
      </c>
      <c r="D9794" s="7" t="str">
        <f>IF('Payments Export'!I9798="","",'Payments Export'!I9798)</f>
        <v/>
      </c>
      <c r="E9794" s="7" t="str">
        <f t="shared" si="306"/>
        <v/>
      </c>
      <c r="F9794" s="7" t="str">
        <f>IF('Payments Export'!A9798="","",'Payments Export'!N9798)</f>
        <v/>
      </c>
      <c r="G9794" s="7" t="str">
        <f>IF('Payments Export'!A9798="","",'Payments Export'!O9798)</f>
        <v/>
      </c>
      <c r="H9794" s="7" t="str">
        <f>IF('Payments Export'!B9798="","",G9794-F9794)</f>
        <v/>
      </c>
      <c r="I9794" s="3" t="str">
        <f>IF(C9794&lt;&gt;"",_xlfn.XLOOKUP(IFERROR(VALUE(C9794),C9794),'Items database'!A:A,'Items database'!B:B),(_xlfn.XLOOKUP(LEFT(E9794,3),Services,Services,"")))</f>
        <v/>
      </c>
      <c r="J9794" s="3" t="str">
        <f t="shared" si="307"/>
        <v/>
      </c>
    </row>
    <row r="9795" spans="1:10" x14ac:dyDescent="0.35">
      <c r="A9795" s="7" t="str">
        <f>IF('Payments Export'!A9799="","",'Payments Export'!A9799)</f>
        <v/>
      </c>
      <c r="B9795" s="7" t="str">
        <f>IF('Payments Export'!A9799="","",'Payments Export'!B9799)</f>
        <v/>
      </c>
      <c r="C9795" s="7" t="str">
        <f>IF(IFERROR(VALUE('Payments Export'!H9799),'Payments Export'!H9799)&lt;&gt;0,IFERROR(VALUE('Payments Export'!H9799),'Payments Export'!H9799),"")</f>
        <v/>
      </c>
      <c r="D9795" s="7" t="str">
        <f>IF('Payments Export'!I9799="","",'Payments Export'!I9799)</f>
        <v/>
      </c>
      <c r="E9795" s="7" t="str">
        <f t="shared" si="306"/>
        <v/>
      </c>
      <c r="F9795" s="7" t="str">
        <f>IF('Payments Export'!A9799="","",'Payments Export'!N9799)</f>
        <v/>
      </c>
      <c r="G9795" s="7" t="str">
        <f>IF('Payments Export'!A9799="","",'Payments Export'!O9799)</f>
        <v/>
      </c>
      <c r="H9795" s="7" t="str">
        <f>IF('Payments Export'!B9799="","",G9795-F9795)</f>
        <v/>
      </c>
      <c r="I9795" s="3" t="str">
        <f>IF(C9795&lt;&gt;"",_xlfn.XLOOKUP(IFERROR(VALUE(C9795),C9795),'Items database'!A:A,'Items database'!B:B),(_xlfn.XLOOKUP(LEFT(E9795,3),Services,Services,"")))</f>
        <v/>
      </c>
      <c r="J9795" s="3" t="str">
        <f t="shared" si="307"/>
        <v/>
      </c>
    </row>
    <row r="9796" spans="1:10" x14ac:dyDescent="0.35">
      <c r="A9796" s="7" t="str">
        <f>IF('Payments Export'!A9800="","",'Payments Export'!A9800)</f>
        <v/>
      </c>
      <c r="B9796" s="7" t="str">
        <f>IF('Payments Export'!A9800="","",'Payments Export'!B9800)</f>
        <v/>
      </c>
      <c r="C9796" s="7" t="str">
        <f>IF(IFERROR(VALUE('Payments Export'!H9800),'Payments Export'!H9800)&lt;&gt;0,IFERROR(VALUE('Payments Export'!H9800),'Payments Export'!H9800),"")</f>
        <v/>
      </c>
      <c r="D9796" s="7" t="str">
        <f>IF('Payments Export'!I9800="","",'Payments Export'!I9800)</f>
        <v/>
      </c>
      <c r="E9796" s="7" t="str">
        <f t="shared" si="306"/>
        <v/>
      </c>
      <c r="F9796" s="7" t="str">
        <f>IF('Payments Export'!A9800="","",'Payments Export'!N9800)</f>
        <v/>
      </c>
      <c r="G9796" s="7" t="str">
        <f>IF('Payments Export'!A9800="","",'Payments Export'!O9800)</f>
        <v/>
      </c>
      <c r="H9796" s="7" t="str">
        <f>IF('Payments Export'!B9800="","",G9796-F9796)</f>
        <v/>
      </c>
      <c r="I9796" s="3" t="str">
        <f>IF(C9796&lt;&gt;"",_xlfn.XLOOKUP(IFERROR(VALUE(C9796),C9796),'Items database'!A:A,'Items database'!B:B),(_xlfn.XLOOKUP(LEFT(E9796,3),Services,Services,"")))</f>
        <v/>
      </c>
      <c r="J9796" s="3" t="str">
        <f t="shared" si="307"/>
        <v/>
      </c>
    </row>
    <row r="9797" spans="1:10" x14ac:dyDescent="0.35">
      <c r="A9797" s="7" t="str">
        <f>IF('Payments Export'!A9801="","",'Payments Export'!A9801)</f>
        <v/>
      </c>
      <c r="B9797" s="7" t="str">
        <f>IF('Payments Export'!A9801="","",'Payments Export'!B9801)</f>
        <v/>
      </c>
      <c r="C9797" s="7" t="str">
        <f>IF(IFERROR(VALUE('Payments Export'!H9801),'Payments Export'!H9801)&lt;&gt;0,IFERROR(VALUE('Payments Export'!H9801),'Payments Export'!H9801),"")</f>
        <v/>
      </c>
      <c r="D9797" s="7" t="str">
        <f>IF('Payments Export'!I9801="","",'Payments Export'!I9801)</f>
        <v/>
      </c>
      <c r="E9797" s="7" t="str">
        <f t="shared" si="306"/>
        <v/>
      </c>
      <c r="F9797" s="7" t="str">
        <f>IF('Payments Export'!A9801="","",'Payments Export'!N9801)</f>
        <v/>
      </c>
      <c r="G9797" s="7" t="str">
        <f>IF('Payments Export'!A9801="","",'Payments Export'!O9801)</f>
        <v/>
      </c>
      <c r="H9797" s="7" t="str">
        <f>IF('Payments Export'!B9801="","",G9797-F9797)</f>
        <v/>
      </c>
      <c r="I9797" s="3" t="str">
        <f>IF(C9797&lt;&gt;"",_xlfn.XLOOKUP(IFERROR(VALUE(C9797),C9797),'Items database'!A:A,'Items database'!B:B),(_xlfn.XLOOKUP(LEFT(E9797,3),Services,Services,"")))</f>
        <v/>
      </c>
      <c r="J9797" s="3" t="str">
        <f t="shared" si="307"/>
        <v/>
      </c>
    </row>
    <row r="9798" spans="1:10" x14ac:dyDescent="0.35">
      <c r="A9798" s="7" t="str">
        <f>IF('Payments Export'!A9802="","",'Payments Export'!A9802)</f>
        <v/>
      </c>
      <c r="B9798" s="7" t="str">
        <f>IF('Payments Export'!A9802="","",'Payments Export'!B9802)</f>
        <v/>
      </c>
      <c r="C9798" s="7" t="str">
        <f>IF(IFERROR(VALUE('Payments Export'!H9802),'Payments Export'!H9802)&lt;&gt;0,IFERROR(VALUE('Payments Export'!H9802),'Payments Export'!H9802),"")</f>
        <v/>
      </c>
      <c r="D9798" s="7" t="str">
        <f>IF('Payments Export'!I9802="","",'Payments Export'!I9802)</f>
        <v/>
      </c>
      <c r="E9798" s="7" t="str">
        <f t="shared" si="306"/>
        <v/>
      </c>
      <c r="F9798" s="7" t="str">
        <f>IF('Payments Export'!A9802="","",'Payments Export'!N9802)</f>
        <v/>
      </c>
      <c r="G9798" s="7" t="str">
        <f>IF('Payments Export'!A9802="","",'Payments Export'!O9802)</f>
        <v/>
      </c>
      <c r="H9798" s="7" t="str">
        <f>IF('Payments Export'!B9802="","",G9798-F9798)</f>
        <v/>
      </c>
      <c r="I9798" s="3" t="str">
        <f>IF(C9798&lt;&gt;"",_xlfn.XLOOKUP(IFERROR(VALUE(C9798),C9798),'Items database'!A:A,'Items database'!B:B),(_xlfn.XLOOKUP(LEFT(E9798,3),Services,Services,"")))</f>
        <v/>
      </c>
      <c r="J9798" s="3" t="str">
        <f t="shared" si="307"/>
        <v/>
      </c>
    </row>
    <row r="9799" spans="1:10" x14ac:dyDescent="0.35">
      <c r="A9799" s="7" t="str">
        <f>IF('Payments Export'!A9803="","",'Payments Export'!A9803)</f>
        <v/>
      </c>
      <c r="B9799" s="7" t="str">
        <f>IF('Payments Export'!A9803="","",'Payments Export'!B9803)</f>
        <v/>
      </c>
      <c r="C9799" s="7" t="str">
        <f>IF(IFERROR(VALUE('Payments Export'!H9803),'Payments Export'!H9803)&lt;&gt;0,IFERROR(VALUE('Payments Export'!H9803),'Payments Export'!H9803),"")</f>
        <v/>
      </c>
      <c r="D9799" s="7" t="str">
        <f>IF('Payments Export'!I9803="","",'Payments Export'!I9803)</f>
        <v/>
      </c>
      <c r="E9799" s="7" t="str">
        <f t="shared" si="306"/>
        <v/>
      </c>
      <c r="F9799" s="7" t="str">
        <f>IF('Payments Export'!A9803="","",'Payments Export'!N9803)</f>
        <v/>
      </c>
      <c r="G9799" s="7" t="str">
        <f>IF('Payments Export'!A9803="","",'Payments Export'!O9803)</f>
        <v/>
      </c>
      <c r="H9799" s="7" t="str">
        <f>IF('Payments Export'!B9803="","",G9799-F9799)</f>
        <v/>
      </c>
      <c r="I9799" s="3" t="str">
        <f>IF(C9799&lt;&gt;"",_xlfn.XLOOKUP(IFERROR(VALUE(C9799),C9799),'Items database'!A:A,'Items database'!B:B),(_xlfn.XLOOKUP(LEFT(E9799,3),Services,Services,"")))</f>
        <v/>
      </c>
      <c r="J9799" s="3" t="str">
        <f t="shared" si="307"/>
        <v/>
      </c>
    </row>
    <row r="9800" spans="1:10" x14ac:dyDescent="0.35">
      <c r="A9800" s="7" t="str">
        <f>IF('Payments Export'!A9804="","",'Payments Export'!A9804)</f>
        <v/>
      </c>
      <c r="B9800" s="7" t="str">
        <f>IF('Payments Export'!A9804="","",'Payments Export'!B9804)</f>
        <v/>
      </c>
      <c r="C9800" s="7" t="str">
        <f>IF(IFERROR(VALUE('Payments Export'!H9804),'Payments Export'!H9804)&lt;&gt;0,IFERROR(VALUE('Payments Export'!H9804),'Payments Export'!H9804),"")</f>
        <v/>
      </c>
      <c r="D9800" s="7" t="str">
        <f>IF('Payments Export'!I9804="","",'Payments Export'!I9804)</f>
        <v/>
      </c>
      <c r="E9800" s="7" t="str">
        <f t="shared" si="306"/>
        <v/>
      </c>
      <c r="F9800" s="7" t="str">
        <f>IF('Payments Export'!A9804="","",'Payments Export'!N9804)</f>
        <v/>
      </c>
      <c r="G9800" s="7" t="str">
        <f>IF('Payments Export'!A9804="","",'Payments Export'!O9804)</f>
        <v/>
      </c>
      <c r="H9800" s="7" t="str">
        <f>IF('Payments Export'!B9804="","",G9800-F9800)</f>
        <v/>
      </c>
      <c r="I9800" s="3" t="str">
        <f>IF(C9800&lt;&gt;"",_xlfn.XLOOKUP(IFERROR(VALUE(C9800),C9800),'Items database'!A:A,'Items database'!B:B),(_xlfn.XLOOKUP(LEFT(E9800,3),Services,Services,"")))</f>
        <v/>
      </c>
      <c r="J9800" s="3" t="str">
        <f t="shared" si="307"/>
        <v/>
      </c>
    </row>
    <row r="9801" spans="1:10" x14ac:dyDescent="0.35">
      <c r="A9801" s="7" t="str">
        <f>IF('Payments Export'!A9805="","",'Payments Export'!A9805)</f>
        <v/>
      </c>
      <c r="B9801" s="7" t="str">
        <f>IF('Payments Export'!A9805="","",'Payments Export'!B9805)</f>
        <v/>
      </c>
      <c r="C9801" s="7" t="str">
        <f>IF(IFERROR(VALUE('Payments Export'!H9805),'Payments Export'!H9805)&lt;&gt;0,IFERROR(VALUE('Payments Export'!H9805),'Payments Export'!H9805),"")</f>
        <v/>
      </c>
      <c r="D9801" s="7" t="str">
        <f>IF('Payments Export'!I9805="","",'Payments Export'!I9805)</f>
        <v/>
      </c>
      <c r="E9801" s="7" t="str">
        <f t="shared" si="306"/>
        <v/>
      </c>
      <c r="F9801" s="7" t="str">
        <f>IF('Payments Export'!A9805="","",'Payments Export'!N9805)</f>
        <v/>
      </c>
      <c r="G9801" s="7" t="str">
        <f>IF('Payments Export'!A9805="","",'Payments Export'!O9805)</f>
        <v/>
      </c>
      <c r="H9801" s="7" t="str">
        <f>IF('Payments Export'!B9805="","",G9801-F9801)</f>
        <v/>
      </c>
      <c r="I9801" s="3" t="str">
        <f>IF(C9801&lt;&gt;"",_xlfn.XLOOKUP(IFERROR(VALUE(C9801),C9801),'Items database'!A:A,'Items database'!B:B),(_xlfn.XLOOKUP(LEFT(E9801,3),Services,Services,"")))</f>
        <v/>
      </c>
      <c r="J9801" s="3" t="str">
        <f t="shared" si="307"/>
        <v/>
      </c>
    </row>
    <row r="9802" spans="1:10" x14ac:dyDescent="0.35">
      <c r="A9802" s="7" t="str">
        <f>IF('Payments Export'!A9806="","",'Payments Export'!A9806)</f>
        <v/>
      </c>
      <c r="B9802" s="7" t="str">
        <f>IF('Payments Export'!A9806="","",'Payments Export'!B9806)</f>
        <v/>
      </c>
      <c r="C9802" s="7" t="str">
        <f>IF(IFERROR(VALUE('Payments Export'!H9806),'Payments Export'!H9806)&lt;&gt;0,IFERROR(VALUE('Payments Export'!H9806),'Payments Export'!H9806),"")</f>
        <v/>
      </c>
      <c r="D9802" s="7" t="str">
        <f>IF('Payments Export'!I9806="","",'Payments Export'!I9806)</f>
        <v/>
      </c>
      <c r="E9802" s="7" t="str">
        <f t="shared" si="306"/>
        <v/>
      </c>
      <c r="F9802" s="7" t="str">
        <f>IF('Payments Export'!A9806="","",'Payments Export'!N9806)</f>
        <v/>
      </c>
      <c r="G9802" s="7" t="str">
        <f>IF('Payments Export'!A9806="","",'Payments Export'!O9806)</f>
        <v/>
      </c>
      <c r="H9802" s="7" t="str">
        <f>IF('Payments Export'!B9806="","",G9802-F9802)</f>
        <v/>
      </c>
      <c r="I9802" s="3" t="str">
        <f>IF(C9802&lt;&gt;"",_xlfn.XLOOKUP(IFERROR(VALUE(C9802),C9802),'Items database'!A:A,'Items database'!B:B),(_xlfn.XLOOKUP(LEFT(E9802,3),Services,Services,"")))</f>
        <v/>
      </c>
      <c r="J9802" s="3" t="str">
        <f t="shared" si="307"/>
        <v/>
      </c>
    </row>
    <row r="9803" spans="1:10" x14ac:dyDescent="0.35">
      <c r="A9803" s="7" t="str">
        <f>IF('Payments Export'!A9807="","",'Payments Export'!A9807)</f>
        <v/>
      </c>
      <c r="B9803" s="7" t="str">
        <f>IF('Payments Export'!A9807="","",'Payments Export'!B9807)</f>
        <v/>
      </c>
      <c r="C9803" s="7" t="str">
        <f>IF(IFERROR(VALUE('Payments Export'!H9807),'Payments Export'!H9807)&lt;&gt;0,IFERROR(VALUE('Payments Export'!H9807),'Payments Export'!H9807),"")</f>
        <v/>
      </c>
      <c r="D9803" s="7" t="str">
        <f>IF('Payments Export'!I9807="","",'Payments Export'!I9807)</f>
        <v/>
      </c>
      <c r="E9803" s="7" t="str">
        <f t="shared" si="306"/>
        <v/>
      </c>
      <c r="F9803" s="7" t="str">
        <f>IF('Payments Export'!A9807="","",'Payments Export'!N9807)</f>
        <v/>
      </c>
      <c r="G9803" s="7" t="str">
        <f>IF('Payments Export'!A9807="","",'Payments Export'!O9807)</f>
        <v/>
      </c>
      <c r="H9803" s="7" t="str">
        <f>IF('Payments Export'!B9807="","",G9803-F9803)</f>
        <v/>
      </c>
      <c r="I9803" s="3" t="str">
        <f>IF(C9803&lt;&gt;"",_xlfn.XLOOKUP(IFERROR(VALUE(C9803),C9803),'Items database'!A:A,'Items database'!B:B),(_xlfn.XLOOKUP(LEFT(E9803,3),Services,Services,"")))</f>
        <v/>
      </c>
      <c r="J9803" s="3" t="str">
        <f t="shared" si="307"/>
        <v/>
      </c>
    </row>
    <row r="9804" spans="1:10" x14ac:dyDescent="0.35">
      <c r="A9804" s="7" t="str">
        <f>IF('Payments Export'!A9808="","",'Payments Export'!A9808)</f>
        <v/>
      </c>
      <c r="B9804" s="7" t="str">
        <f>IF('Payments Export'!A9808="","",'Payments Export'!B9808)</f>
        <v/>
      </c>
      <c r="C9804" s="7" t="str">
        <f>IF(IFERROR(VALUE('Payments Export'!H9808),'Payments Export'!H9808)&lt;&gt;0,IFERROR(VALUE('Payments Export'!H9808),'Payments Export'!H9808),"")</f>
        <v/>
      </c>
      <c r="D9804" s="7" t="str">
        <f>IF('Payments Export'!I9808="","",'Payments Export'!I9808)</f>
        <v/>
      </c>
      <c r="E9804" s="7" t="str">
        <f t="shared" si="306"/>
        <v/>
      </c>
      <c r="F9804" s="7" t="str">
        <f>IF('Payments Export'!A9808="","",'Payments Export'!N9808)</f>
        <v/>
      </c>
      <c r="G9804" s="7" t="str">
        <f>IF('Payments Export'!A9808="","",'Payments Export'!O9808)</f>
        <v/>
      </c>
      <c r="H9804" s="7" t="str">
        <f>IF('Payments Export'!B9808="","",G9804-F9804)</f>
        <v/>
      </c>
      <c r="I9804" s="3" t="str">
        <f>IF(C9804&lt;&gt;"",_xlfn.XLOOKUP(IFERROR(VALUE(C9804),C9804),'Items database'!A:A,'Items database'!B:B),(_xlfn.XLOOKUP(LEFT(E9804,3),Services,Services,"")))</f>
        <v/>
      </c>
      <c r="J9804" s="3" t="str">
        <f t="shared" si="307"/>
        <v/>
      </c>
    </row>
    <row r="9805" spans="1:10" x14ac:dyDescent="0.35">
      <c r="A9805" s="7" t="str">
        <f>IF('Payments Export'!A9809="","",'Payments Export'!A9809)</f>
        <v/>
      </c>
      <c r="B9805" s="7" t="str">
        <f>IF('Payments Export'!A9809="","",'Payments Export'!B9809)</f>
        <v/>
      </c>
      <c r="C9805" s="7" t="str">
        <f>IF(IFERROR(VALUE('Payments Export'!H9809),'Payments Export'!H9809)&lt;&gt;0,IFERROR(VALUE('Payments Export'!H9809),'Payments Export'!H9809),"")</f>
        <v/>
      </c>
      <c r="D9805" s="7" t="str">
        <f>IF('Payments Export'!I9809="","",'Payments Export'!I9809)</f>
        <v/>
      </c>
      <c r="E9805" s="7" t="str">
        <f t="shared" si="306"/>
        <v/>
      </c>
      <c r="F9805" s="7" t="str">
        <f>IF('Payments Export'!A9809="","",'Payments Export'!N9809)</f>
        <v/>
      </c>
      <c r="G9805" s="7" t="str">
        <f>IF('Payments Export'!A9809="","",'Payments Export'!O9809)</f>
        <v/>
      </c>
      <c r="H9805" s="7" t="str">
        <f>IF('Payments Export'!B9809="","",G9805-F9805)</f>
        <v/>
      </c>
      <c r="I9805" s="3" t="str">
        <f>IF(C9805&lt;&gt;"",_xlfn.XLOOKUP(IFERROR(VALUE(C9805),C9805),'Items database'!A:A,'Items database'!B:B),(_xlfn.XLOOKUP(LEFT(E9805,3),Services,Services,"")))</f>
        <v/>
      </c>
      <c r="J9805" s="3" t="str">
        <f t="shared" si="307"/>
        <v/>
      </c>
    </row>
    <row r="9806" spans="1:10" x14ac:dyDescent="0.35">
      <c r="A9806" s="7" t="str">
        <f>IF('Payments Export'!A9810="","",'Payments Export'!A9810)</f>
        <v/>
      </c>
      <c r="B9806" s="7" t="str">
        <f>IF('Payments Export'!A9810="","",'Payments Export'!B9810)</f>
        <v/>
      </c>
      <c r="C9806" s="7" t="str">
        <f>IF(IFERROR(VALUE('Payments Export'!H9810),'Payments Export'!H9810)&lt;&gt;0,IFERROR(VALUE('Payments Export'!H9810),'Payments Export'!H9810),"")</f>
        <v/>
      </c>
      <c r="D9806" s="7" t="str">
        <f>IF('Payments Export'!I9810="","",'Payments Export'!I9810)</f>
        <v/>
      </c>
      <c r="E9806" s="7" t="str">
        <f t="shared" si="306"/>
        <v/>
      </c>
      <c r="F9806" s="7" t="str">
        <f>IF('Payments Export'!A9810="","",'Payments Export'!N9810)</f>
        <v/>
      </c>
      <c r="G9806" s="7" t="str">
        <f>IF('Payments Export'!A9810="","",'Payments Export'!O9810)</f>
        <v/>
      </c>
      <c r="H9806" s="7" t="str">
        <f>IF('Payments Export'!B9810="","",G9806-F9806)</f>
        <v/>
      </c>
      <c r="I9806" s="3" t="str">
        <f>IF(C9806&lt;&gt;"",_xlfn.XLOOKUP(IFERROR(VALUE(C9806),C9806),'Items database'!A:A,'Items database'!B:B),(_xlfn.XLOOKUP(LEFT(E9806,3),Services,Services,"")))</f>
        <v/>
      </c>
      <c r="J9806" s="3" t="str">
        <f t="shared" si="307"/>
        <v/>
      </c>
    </row>
    <row r="9807" spans="1:10" x14ac:dyDescent="0.35">
      <c r="A9807" s="7" t="str">
        <f>IF('Payments Export'!A9811="","",'Payments Export'!A9811)</f>
        <v/>
      </c>
      <c r="B9807" s="7" t="str">
        <f>IF('Payments Export'!A9811="","",'Payments Export'!B9811)</f>
        <v/>
      </c>
      <c r="C9807" s="7" t="str">
        <f>IF(IFERROR(VALUE('Payments Export'!H9811),'Payments Export'!H9811)&lt;&gt;0,IFERROR(VALUE('Payments Export'!H9811),'Payments Export'!H9811),"")</f>
        <v/>
      </c>
      <c r="D9807" s="7" t="str">
        <f>IF('Payments Export'!I9811="","",'Payments Export'!I9811)</f>
        <v/>
      </c>
      <c r="E9807" s="7" t="str">
        <f t="shared" si="306"/>
        <v/>
      </c>
      <c r="F9807" s="7" t="str">
        <f>IF('Payments Export'!A9811="","",'Payments Export'!N9811)</f>
        <v/>
      </c>
      <c r="G9807" s="7" t="str">
        <f>IF('Payments Export'!A9811="","",'Payments Export'!O9811)</f>
        <v/>
      </c>
      <c r="H9807" s="7" t="str">
        <f>IF('Payments Export'!B9811="","",G9807-F9807)</f>
        <v/>
      </c>
      <c r="I9807" s="3" t="str">
        <f>IF(C9807&lt;&gt;"",_xlfn.XLOOKUP(IFERROR(VALUE(C9807),C9807),'Items database'!A:A,'Items database'!B:B),(_xlfn.XLOOKUP(LEFT(E9807,3),Services,Services,"")))</f>
        <v/>
      </c>
      <c r="J9807" s="3" t="str">
        <f t="shared" si="307"/>
        <v/>
      </c>
    </row>
    <row r="9808" spans="1:10" x14ac:dyDescent="0.35">
      <c r="A9808" s="7" t="str">
        <f>IF('Payments Export'!A9812="","",'Payments Export'!A9812)</f>
        <v/>
      </c>
      <c r="B9808" s="7" t="str">
        <f>IF('Payments Export'!A9812="","",'Payments Export'!B9812)</f>
        <v/>
      </c>
      <c r="C9808" s="7" t="str">
        <f>IF(IFERROR(VALUE('Payments Export'!H9812),'Payments Export'!H9812)&lt;&gt;0,IFERROR(VALUE('Payments Export'!H9812),'Payments Export'!H9812),"")</f>
        <v/>
      </c>
      <c r="D9808" s="7" t="str">
        <f>IF('Payments Export'!I9812="","",'Payments Export'!I9812)</f>
        <v/>
      </c>
      <c r="E9808" s="7" t="str">
        <f t="shared" si="306"/>
        <v/>
      </c>
      <c r="F9808" s="7" t="str">
        <f>IF('Payments Export'!A9812="","",'Payments Export'!N9812)</f>
        <v/>
      </c>
      <c r="G9808" s="7" t="str">
        <f>IF('Payments Export'!A9812="","",'Payments Export'!O9812)</f>
        <v/>
      </c>
      <c r="H9808" s="7" t="str">
        <f>IF('Payments Export'!B9812="","",G9808-F9808)</f>
        <v/>
      </c>
      <c r="I9808" s="3" t="str">
        <f>IF(C9808&lt;&gt;"",_xlfn.XLOOKUP(IFERROR(VALUE(C9808),C9808),'Items database'!A:A,'Items database'!B:B),(_xlfn.XLOOKUP(LEFT(E9808,3),Services,Services,"")))</f>
        <v/>
      </c>
      <c r="J9808" s="3" t="str">
        <f t="shared" si="307"/>
        <v/>
      </c>
    </row>
    <row r="9809" spans="1:10" x14ac:dyDescent="0.35">
      <c r="A9809" s="7" t="str">
        <f>IF('Payments Export'!A9813="","",'Payments Export'!A9813)</f>
        <v/>
      </c>
      <c r="B9809" s="7" t="str">
        <f>IF('Payments Export'!A9813="","",'Payments Export'!B9813)</f>
        <v/>
      </c>
      <c r="C9809" s="7" t="str">
        <f>IF(IFERROR(VALUE('Payments Export'!H9813),'Payments Export'!H9813)&lt;&gt;0,IFERROR(VALUE('Payments Export'!H9813),'Payments Export'!H9813),"")</f>
        <v/>
      </c>
      <c r="D9809" s="7" t="str">
        <f>IF('Payments Export'!I9813="","",'Payments Export'!I9813)</f>
        <v/>
      </c>
      <c r="E9809" s="7" t="str">
        <f t="shared" si="306"/>
        <v/>
      </c>
      <c r="F9809" s="7" t="str">
        <f>IF('Payments Export'!A9813="","",'Payments Export'!N9813)</f>
        <v/>
      </c>
      <c r="G9809" s="7" t="str">
        <f>IF('Payments Export'!A9813="","",'Payments Export'!O9813)</f>
        <v/>
      </c>
      <c r="H9809" s="7" t="str">
        <f>IF('Payments Export'!B9813="","",G9809-F9809)</f>
        <v/>
      </c>
      <c r="I9809" s="3" t="str">
        <f>IF(C9809&lt;&gt;"",_xlfn.XLOOKUP(IFERROR(VALUE(C9809),C9809),'Items database'!A:A,'Items database'!B:B),(_xlfn.XLOOKUP(LEFT(E9809,3),Services,Services,"")))</f>
        <v/>
      </c>
      <c r="J9809" s="3" t="str">
        <f t="shared" si="307"/>
        <v/>
      </c>
    </row>
    <row r="9810" spans="1:10" x14ac:dyDescent="0.35">
      <c r="A9810" s="7" t="str">
        <f>IF('Payments Export'!A9814="","",'Payments Export'!A9814)</f>
        <v/>
      </c>
      <c r="B9810" s="7" t="str">
        <f>IF('Payments Export'!A9814="","",'Payments Export'!B9814)</f>
        <v/>
      </c>
      <c r="C9810" s="7" t="str">
        <f>IF(IFERROR(VALUE('Payments Export'!H9814),'Payments Export'!H9814)&lt;&gt;0,IFERROR(VALUE('Payments Export'!H9814),'Payments Export'!H9814),"")</f>
        <v/>
      </c>
      <c r="D9810" s="7" t="str">
        <f>IF('Payments Export'!I9814="","",'Payments Export'!I9814)</f>
        <v/>
      </c>
      <c r="E9810" s="7" t="str">
        <f t="shared" si="306"/>
        <v/>
      </c>
      <c r="F9810" s="7" t="str">
        <f>IF('Payments Export'!A9814="","",'Payments Export'!N9814)</f>
        <v/>
      </c>
      <c r="G9810" s="7" t="str">
        <f>IF('Payments Export'!A9814="","",'Payments Export'!O9814)</f>
        <v/>
      </c>
      <c r="H9810" s="7" t="str">
        <f>IF('Payments Export'!B9814="","",G9810-F9810)</f>
        <v/>
      </c>
      <c r="I9810" s="3" t="str">
        <f>IF(C9810&lt;&gt;"",_xlfn.XLOOKUP(IFERROR(VALUE(C9810),C9810),'Items database'!A:A,'Items database'!B:B),(_xlfn.XLOOKUP(LEFT(E9810,3),Services,Services,"")))</f>
        <v/>
      </c>
      <c r="J9810" s="3" t="str">
        <f t="shared" si="307"/>
        <v/>
      </c>
    </row>
    <row r="9811" spans="1:10" x14ac:dyDescent="0.35">
      <c r="A9811" s="7" t="str">
        <f>IF('Payments Export'!A9815="","",'Payments Export'!A9815)</f>
        <v/>
      </c>
      <c r="B9811" s="7" t="str">
        <f>IF('Payments Export'!A9815="","",'Payments Export'!B9815)</f>
        <v/>
      </c>
      <c r="C9811" s="7" t="str">
        <f>IF(IFERROR(VALUE('Payments Export'!H9815),'Payments Export'!H9815)&lt;&gt;0,IFERROR(VALUE('Payments Export'!H9815),'Payments Export'!H9815),"")</f>
        <v/>
      </c>
      <c r="D9811" s="7" t="str">
        <f>IF('Payments Export'!I9815="","",'Payments Export'!I9815)</f>
        <v/>
      </c>
      <c r="E9811" s="7" t="str">
        <f t="shared" si="306"/>
        <v/>
      </c>
      <c r="F9811" s="7" t="str">
        <f>IF('Payments Export'!A9815="","",'Payments Export'!N9815)</f>
        <v/>
      </c>
      <c r="G9811" s="7" t="str">
        <f>IF('Payments Export'!A9815="","",'Payments Export'!O9815)</f>
        <v/>
      </c>
      <c r="H9811" s="7" t="str">
        <f>IF('Payments Export'!B9815="","",G9811-F9811)</f>
        <v/>
      </c>
      <c r="I9811" s="3" t="str">
        <f>IF(C9811&lt;&gt;"",_xlfn.XLOOKUP(IFERROR(VALUE(C9811),C9811),'Items database'!A:A,'Items database'!B:B),(_xlfn.XLOOKUP(LEFT(E9811,3),Services,Services,"")))</f>
        <v/>
      </c>
      <c r="J9811" s="3" t="str">
        <f t="shared" si="307"/>
        <v/>
      </c>
    </row>
    <row r="9812" spans="1:10" x14ac:dyDescent="0.35">
      <c r="A9812" s="7" t="str">
        <f>IF('Payments Export'!A9816="","",'Payments Export'!A9816)</f>
        <v/>
      </c>
      <c r="B9812" s="7" t="str">
        <f>IF('Payments Export'!A9816="","",'Payments Export'!B9816)</f>
        <v/>
      </c>
      <c r="C9812" s="7" t="str">
        <f>IF(IFERROR(VALUE('Payments Export'!H9816),'Payments Export'!H9816)&lt;&gt;0,IFERROR(VALUE('Payments Export'!H9816),'Payments Export'!H9816),"")</f>
        <v/>
      </c>
      <c r="D9812" s="7" t="str">
        <f>IF('Payments Export'!I9816="","",'Payments Export'!I9816)</f>
        <v/>
      </c>
      <c r="E9812" s="7" t="str">
        <f t="shared" si="306"/>
        <v/>
      </c>
      <c r="F9812" s="7" t="str">
        <f>IF('Payments Export'!A9816="","",'Payments Export'!N9816)</f>
        <v/>
      </c>
      <c r="G9812" s="7" t="str">
        <f>IF('Payments Export'!A9816="","",'Payments Export'!O9816)</f>
        <v/>
      </c>
      <c r="H9812" s="7" t="str">
        <f>IF('Payments Export'!B9816="","",G9812-F9812)</f>
        <v/>
      </c>
      <c r="I9812" s="3" t="str">
        <f>IF(C9812&lt;&gt;"",_xlfn.XLOOKUP(IFERROR(VALUE(C9812),C9812),'Items database'!A:A,'Items database'!B:B),(_xlfn.XLOOKUP(LEFT(E9812,3),Services,Services,"")))</f>
        <v/>
      </c>
      <c r="J9812" s="3" t="str">
        <f t="shared" si="307"/>
        <v/>
      </c>
    </row>
    <row r="9813" spans="1:10" x14ac:dyDescent="0.35">
      <c r="A9813" s="7" t="str">
        <f>IF('Payments Export'!A9817="","",'Payments Export'!A9817)</f>
        <v/>
      </c>
      <c r="B9813" s="7" t="str">
        <f>IF('Payments Export'!A9817="","",'Payments Export'!B9817)</f>
        <v/>
      </c>
      <c r="C9813" s="7" t="str">
        <f>IF(IFERROR(VALUE('Payments Export'!H9817),'Payments Export'!H9817)&lt;&gt;0,IFERROR(VALUE('Payments Export'!H9817),'Payments Export'!H9817),"")</f>
        <v/>
      </c>
      <c r="D9813" s="7" t="str">
        <f>IF('Payments Export'!I9817="","",'Payments Export'!I9817)</f>
        <v/>
      </c>
      <c r="E9813" s="7" t="str">
        <f t="shared" si="306"/>
        <v/>
      </c>
      <c r="F9813" s="7" t="str">
        <f>IF('Payments Export'!A9817="","",'Payments Export'!N9817)</f>
        <v/>
      </c>
      <c r="G9813" s="7" t="str">
        <f>IF('Payments Export'!A9817="","",'Payments Export'!O9817)</f>
        <v/>
      </c>
      <c r="H9813" s="7" t="str">
        <f>IF('Payments Export'!B9817="","",G9813-F9813)</f>
        <v/>
      </c>
      <c r="I9813" s="3" t="str">
        <f>IF(C9813&lt;&gt;"",_xlfn.XLOOKUP(IFERROR(VALUE(C9813),C9813),'Items database'!A:A,'Items database'!B:B),(_xlfn.XLOOKUP(LEFT(E9813,3),Services,Services,"")))</f>
        <v/>
      </c>
      <c r="J9813" s="3" t="str">
        <f t="shared" si="307"/>
        <v/>
      </c>
    </row>
    <row r="9814" spans="1:10" x14ac:dyDescent="0.35">
      <c r="A9814" s="7" t="str">
        <f>IF('Payments Export'!A9818="","",'Payments Export'!A9818)</f>
        <v/>
      </c>
      <c r="B9814" s="7" t="str">
        <f>IF('Payments Export'!A9818="","",'Payments Export'!B9818)</f>
        <v/>
      </c>
      <c r="C9814" s="7" t="str">
        <f>IF(IFERROR(VALUE('Payments Export'!H9818),'Payments Export'!H9818)&lt;&gt;0,IFERROR(VALUE('Payments Export'!H9818),'Payments Export'!H9818),"")</f>
        <v/>
      </c>
      <c r="D9814" s="7" t="str">
        <f>IF('Payments Export'!I9818="","",'Payments Export'!I9818)</f>
        <v/>
      </c>
      <c r="E9814" s="7" t="str">
        <f t="shared" si="306"/>
        <v/>
      </c>
      <c r="F9814" s="7" t="str">
        <f>IF('Payments Export'!A9818="","",'Payments Export'!N9818)</f>
        <v/>
      </c>
      <c r="G9814" s="7" t="str">
        <f>IF('Payments Export'!A9818="","",'Payments Export'!O9818)</f>
        <v/>
      </c>
      <c r="H9814" s="7" t="str">
        <f>IF('Payments Export'!B9818="","",G9814-F9814)</f>
        <v/>
      </c>
      <c r="I9814" s="3" t="str">
        <f>IF(C9814&lt;&gt;"",_xlfn.XLOOKUP(IFERROR(VALUE(C9814),C9814),'Items database'!A:A,'Items database'!B:B),(_xlfn.XLOOKUP(LEFT(E9814,3),Services,Services,"")))</f>
        <v/>
      </c>
      <c r="J9814" s="3" t="str">
        <f t="shared" si="307"/>
        <v/>
      </c>
    </row>
    <row r="9815" spans="1:10" x14ac:dyDescent="0.35">
      <c r="A9815" s="7" t="str">
        <f>IF('Payments Export'!A9819="","",'Payments Export'!A9819)</f>
        <v/>
      </c>
      <c r="B9815" s="7" t="str">
        <f>IF('Payments Export'!A9819="","",'Payments Export'!B9819)</f>
        <v/>
      </c>
      <c r="C9815" s="7" t="str">
        <f>IF(IFERROR(VALUE('Payments Export'!H9819),'Payments Export'!H9819)&lt;&gt;0,IFERROR(VALUE('Payments Export'!H9819),'Payments Export'!H9819),"")</f>
        <v/>
      </c>
      <c r="D9815" s="7" t="str">
        <f>IF('Payments Export'!I9819="","",'Payments Export'!I9819)</f>
        <v/>
      </c>
      <c r="E9815" s="7" t="str">
        <f t="shared" si="306"/>
        <v/>
      </c>
      <c r="F9815" s="7" t="str">
        <f>IF('Payments Export'!A9819="","",'Payments Export'!N9819)</f>
        <v/>
      </c>
      <c r="G9815" s="7" t="str">
        <f>IF('Payments Export'!A9819="","",'Payments Export'!O9819)</f>
        <v/>
      </c>
      <c r="H9815" s="7" t="str">
        <f>IF('Payments Export'!B9819="","",G9815-F9815)</f>
        <v/>
      </c>
      <c r="I9815" s="3" t="str">
        <f>IF(C9815&lt;&gt;"",_xlfn.XLOOKUP(IFERROR(VALUE(C9815),C9815),'Items database'!A:A,'Items database'!B:B),(_xlfn.XLOOKUP(LEFT(E9815,3),Services,Services,"")))</f>
        <v/>
      </c>
      <c r="J9815" s="3" t="str">
        <f t="shared" si="307"/>
        <v/>
      </c>
    </row>
    <row r="9816" spans="1:10" x14ac:dyDescent="0.35">
      <c r="A9816" s="7" t="str">
        <f>IF('Payments Export'!A9820="","",'Payments Export'!A9820)</f>
        <v/>
      </c>
      <c r="B9816" s="7" t="str">
        <f>IF('Payments Export'!A9820="","",'Payments Export'!B9820)</f>
        <v/>
      </c>
      <c r="C9816" s="7" t="str">
        <f>IF(IFERROR(VALUE('Payments Export'!H9820),'Payments Export'!H9820)&lt;&gt;0,IFERROR(VALUE('Payments Export'!H9820),'Payments Export'!H9820),"")</f>
        <v/>
      </c>
      <c r="D9816" s="7" t="str">
        <f>IF('Payments Export'!I9820="","",'Payments Export'!I9820)</f>
        <v/>
      </c>
      <c r="E9816" s="7" t="str">
        <f t="shared" si="306"/>
        <v/>
      </c>
      <c r="F9816" s="7" t="str">
        <f>IF('Payments Export'!A9820="","",'Payments Export'!N9820)</f>
        <v/>
      </c>
      <c r="G9816" s="7" t="str">
        <f>IF('Payments Export'!A9820="","",'Payments Export'!O9820)</f>
        <v/>
      </c>
      <c r="H9816" s="7" t="str">
        <f>IF('Payments Export'!B9820="","",G9816-F9816)</f>
        <v/>
      </c>
      <c r="I9816" s="3" t="str">
        <f>IF(C9816&lt;&gt;"",_xlfn.XLOOKUP(IFERROR(VALUE(C9816),C9816),'Items database'!A:A,'Items database'!B:B),(_xlfn.XLOOKUP(LEFT(E9816,3),Services,Services,"")))</f>
        <v/>
      </c>
      <c r="J9816" s="3" t="str">
        <f t="shared" si="307"/>
        <v/>
      </c>
    </row>
    <row r="9817" spans="1:10" x14ac:dyDescent="0.35">
      <c r="A9817" s="7" t="str">
        <f>IF('Payments Export'!A9821="","",'Payments Export'!A9821)</f>
        <v/>
      </c>
      <c r="B9817" s="7" t="str">
        <f>IF('Payments Export'!A9821="","",'Payments Export'!B9821)</f>
        <v/>
      </c>
      <c r="C9817" s="7" t="str">
        <f>IF(IFERROR(VALUE('Payments Export'!H9821),'Payments Export'!H9821)&lt;&gt;0,IFERROR(VALUE('Payments Export'!H9821),'Payments Export'!H9821),"")</f>
        <v/>
      </c>
      <c r="D9817" s="7" t="str">
        <f>IF('Payments Export'!I9821="","",'Payments Export'!I9821)</f>
        <v/>
      </c>
      <c r="E9817" s="7" t="str">
        <f t="shared" si="306"/>
        <v/>
      </c>
      <c r="F9817" s="7" t="str">
        <f>IF('Payments Export'!A9821="","",'Payments Export'!N9821)</f>
        <v/>
      </c>
      <c r="G9817" s="7" t="str">
        <f>IF('Payments Export'!A9821="","",'Payments Export'!O9821)</f>
        <v/>
      </c>
      <c r="H9817" s="7" t="str">
        <f>IF('Payments Export'!B9821="","",G9817-F9817)</f>
        <v/>
      </c>
      <c r="I9817" s="3" t="str">
        <f>IF(C9817&lt;&gt;"",_xlfn.XLOOKUP(IFERROR(VALUE(C9817),C9817),'Items database'!A:A,'Items database'!B:B),(_xlfn.XLOOKUP(LEFT(E9817,3),Services,Services,"")))</f>
        <v/>
      </c>
      <c r="J9817" s="3" t="str">
        <f t="shared" si="307"/>
        <v/>
      </c>
    </row>
    <row r="9818" spans="1:10" x14ac:dyDescent="0.35">
      <c r="A9818" s="7" t="str">
        <f>IF('Payments Export'!A9822="","",'Payments Export'!A9822)</f>
        <v/>
      </c>
      <c r="B9818" s="7" t="str">
        <f>IF('Payments Export'!A9822="","",'Payments Export'!B9822)</f>
        <v/>
      </c>
      <c r="C9818" s="7" t="str">
        <f>IF(IFERROR(VALUE('Payments Export'!H9822),'Payments Export'!H9822)&lt;&gt;0,IFERROR(VALUE('Payments Export'!H9822),'Payments Export'!H9822),"")</f>
        <v/>
      </c>
      <c r="D9818" s="7" t="str">
        <f>IF('Payments Export'!I9822="","",'Payments Export'!I9822)</f>
        <v/>
      </c>
      <c r="E9818" s="7" t="str">
        <f t="shared" si="306"/>
        <v/>
      </c>
      <c r="F9818" s="7" t="str">
        <f>IF('Payments Export'!A9822="","",'Payments Export'!N9822)</f>
        <v/>
      </c>
      <c r="G9818" s="7" t="str">
        <f>IF('Payments Export'!A9822="","",'Payments Export'!O9822)</f>
        <v/>
      </c>
      <c r="H9818" s="7" t="str">
        <f>IF('Payments Export'!B9822="","",G9818-F9818)</f>
        <v/>
      </c>
      <c r="I9818" s="3" t="str">
        <f>IF(C9818&lt;&gt;"",_xlfn.XLOOKUP(IFERROR(VALUE(C9818),C9818),'Items database'!A:A,'Items database'!B:B),(_xlfn.XLOOKUP(LEFT(E9818,3),Services,Services,"")))</f>
        <v/>
      </c>
      <c r="J9818" s="3" t="str">
        <f t="shared" si="307"/>
        <v/>
      </c>
    </row>
    <row r="9819" spans="1:10" x14ac:dyDescent="0.35">
      <c r="A9819" s="7" t="str">
        <f>IF('Payments Export'!A9823="","",'Payments Export'!A9823)</f>
        <v/>
      </c>
      <c r="B9819" s="7" t="str">
        <f>IF('Payments Export'!A9823="","",'Payments Export'!B9823)</f>
        <v/>
      </c>
      <c r="C9819" s="7" t="str">
        <f>IF(IFERROR(VALUE('Payments Export'!H9823),'Payments Export'!H9823)&lt;&gt;0,IFERROR(VALUE('Payments Export'!H9823),'Payments Export'!H9823),"")</f>
        <v/>
      </c>
      <c r="D9819" s="7" t="str">
        <f>IF('Payments Export'!I9823="","",'Payments Export'!I9823)</f>
        <v/>
      </c>
      <c r="E9819" s="7" t="str">
        <f t="shared" si="306"/>
        <v/>
      </c>
      <c r="F9819" s="7" t="str">
        <f>IF('Payments Export'!A9823="","",'Payments Export'!N9823)</f>
        <v/>
      </c>
      <c r="G9819" s="7" t="str">
        <f>IF('Payments Export'!A9823="","",'Payments Export'!O9823)</f>
        <v/>
      </c>
      <c r="H9819" s="7" t="str">
        <f>IF('Payments Export'!B9823="","",G9819-F9819)</f>
        <v/>
      </c>
      <c r="I9819" s="3" t="str">
        <f>IF(C9819&lt;&gt;"",_xlfn.XLOOKUP(IFERROR(VALUE(C9819),C9819),'Items database'!A:A,'Items database'!B:B),(_xlfn.XLOOKUP(LEFT(E9819,3),Services,Services,"")))</f>
        <v/>
      </c>
      <c r="J9819" s="3" t="str">
        <f t="shared" si="307"/>
        <v/>
      </c>
    </row>
    <row r="9820" spans="1:10" x14ac:dyDescent="0.35">
      <c r="A9820" s="7" t="str">
        <f>IF('Payments Export'!A9824="","",'Payments Export'!A9824)</f>
        <v/>
      </c>
      <c r="B9820" s="7" t="str">
        <f>IF('Payments Export'!A9824="","",'Payments Export'!B9824)</f>
        <v/>
      </c>
      <c r="C9820" s="7" t="str">
        <f>IF(IFERROR(VALUE('Payments Export'!H9824),'Payments Export'!H9824)&lt;&gt;0,IFERROR(VALUE('Payments Export'!H9824),'Payments Export'!H9824),"")</f>
        <v/>
      </c>
      <c r="D9820" s="7" t="str">
        <f>IF('Payments Export'!I9824="","",'Payments Export'!I9824)</f>
        <v/>
      </c>
      <c r="E9820" s="7" t="str">
        <f t="shared" si="306"/>
        <v/>
      </c>
      <c r="F9820" s="7" t="str">
        <f>IF('Payments Export'!A9824="","",'Payments Export'!N9824)</f>
        <v/>
      </c>
      <c r="G9820" s="7" t="str">
        <f>IF('Payments Export'!A9824="","",'Payments Export'!O9824)</f>
        <v/>
      </c>
      <c r="H9820" s="7" t="str">
        <f>IF('Payments Export'!B9824="","",G9820-F9820)</f>
        <v/>
      </c>
      <c r="I9820" s="3" t="str">
        <f>IF(C9820&lt;&gt;"",_xlfn.XLOOKUP(IFERROR(VALUE(C9820),C9820),'Items database'!A:A,'Items database'!B:B),(_xlfn.XLOOKUP(LEFT(E9820,3),Services,Services,"")))</f>
        <v/>
      </c>
      <c r="J9820" s="3" t="str">
        <f t="shared" si="307"/>
        <v/>
      </c>
    </row>
    <row r="9821" spans="1:10" x14ac:dyDescent="0.35">
      <c r="A9821" s="7" t="str">
        <f>IF('Payments Export'!A9825="","",'Payments Export'!A9825)</f>
        <v/>
      </c>
      <c r="B9821" s="7" t="str">
        <f>IF('Payments Export'!A9825="","",'Payments Export'!B9825)</f>
        <v/>
      </c>
      <c r="C9821" s="7" t="str">
        <f>IF(IFERROR(VALUE('Payments Export'!H9825),'Payments Export'!H9825)&lt;&gt;0,IFERROR(VALUE('Payments Export'!H9825),'Payments Export'!H9825),"")</f>
        <v/>
      </c>
      <c r="D9821" s="7" t="str">
        <f>IF('Payments Export'!I9825="","",'Payments Export'!I9825)</f>
        <v/>
      </c>
      <c r="E9821" s="7" t="str">
        <f t="shared" si="306"/>
        <v/>
      </c>
      <c r="F9821" s="7" t="str">
        <f>IF('Payments Export'!A9825="","",'Payments Export'!N9825)</f>
        <v/>
      </c>
      <c r="G9821" s="7" t="str">
        <f>IF('Payments Export'!A9825="","",'Payments Export'!O9825)</f>
        <v/>
      </c>
      <c r="H9821" s="7" t="str">
        <f>IF('Payments Export'!B9825="","",G9821-F9821)</f>
        <v/>
      </c>
      <c r="I9821" s="3" t="str">
        <f>IF(C9821&lt;&gt;"",_xlfn.XLOOKUP(IFERROR(VALUE(C9821),C9821),'Items database'!A:A,'Items database'!B:B),(_xlfn.XLOOKUP(LEFT(E9821,3),Services,Services,"")))</f>
        <v/>
      </c>
      <c r="J9821" s="3" t="str">
        <f t="shared" si="307"/>
        <v/>
      </c>
    </row>
    <row r="9822" spans="1:10" x14ac:dyDescent="0.35">
      <c r="A9822" s="7" t="str">
        <f>IF('Payments Export'!A9826="","",'Payments Export'!A9826)</f>
        <v/>
      </c>
      <c r="B9822" s="7" t="str">
        <f>IF('Payments Export'!A9826="","",'Payments Export'!B9826)</f>
        <v/>
      </c>
      <c r="C9822" s="7" t="str">
        <f>IF(IFERROR(VALUE('Payments Export'!H9826),'Payments Export'!H9826)&lt;&gt;0,IFERROR(VALUE('Payments Export'!H9826),'Payments Export'!H9826),"")</f>
        <v/>
      </c>
      <c r="D9822" s="7" t="str">
        <f>IF('Payments Export'!I9826="","",'Payments Export'!I9826)</f>
        <v/>
      </c>
      <c r="E9822" s="7" t="str">
        <f t="shared" si="306"/>
        <v/>
      </c>
      <c r="F9822" s="7" t="str">
        <f>IF('Payments Export'!A9826="","",'Payments Export'!N9826)</f>
        <v/>
      </c>
      <c r="G9822" s="7" t="str">
        <f>IF('Payments Export'!A9826="","",'Payments Export'!O9826)</f>
        <v/>
      </c>
      <c r="H9822" s="7" t="str">
        <f>IF('Payments Export'!B9826="","",G9822-F9822)</f>
        <v/>
      </c>
      <c r="I9822" s="3" t="str">
        <f>IF(C9822&lt;&gt;"",_xlfn.XLOOKUP(IFERROR(VALUE(C9822),C9822),'Items database'!A:A,'Items database'!B:B),(_xlfn.XLOOKUP(LEFT(E9822,3),Services,Services,"")))</f>
        <v/>
      </c>
      <c r="J9822" s="3" t="str">
        <f t="shared" si="307"/>
        <v/>
      </c>
    </row>
    <row r="9823" spans="1:10" x14ac:dyDescent="0.35">
      <c r="A9823" s="7" t="str">
        <f>IF('Payments Export'!A9827="","",'Payments Export'!A9827)</f>
        <v/>
      </c>
      <c r="B9823" s="7" t="str">
        <f>IF('Payments Export'!A9827="","",'Payments Export'!B9827)</f>
        <v/>
      </c>
      <c r="C9823" s="7" t="str">
        <f>IF(IFERROR(VALUE('Payments Export'!H9827),'Payments Export'!H9827)&lt;&gt;0,IFERROR(VALUE('Payments Export'!H9827),'Payments Export'!H9827),"")</f>
        <v/>
      </c>
      <c r="D9823" s="7" t="str">
        <f>IF('Payments Export'!I9827="","",'Payments Export'!I9827)</f>
        <v/>
      </c>
      <c r="E9823" s="7" t="str">
        <f t="shared" si="306"/>
        <v/>
      </c>
      <c r="F9823" s="7" t="str">
        <f>IF('Payments Export'!A9827="","",'Payments Export'!N9827)</f>
        <v/>
      </c>
      <c r="G9823" s="7" t="str">
        <f>IF('Payments Export'!A9827="","",'Payments Export'!O9827)</f>
        <v/>
      </c>
      <c r="H9823" s="7" t="str">
        <f>IF('Payments Export'!B9827="","",G9823-F9823)</f>
        <v/>
      </c>
      <c r="I9823" s="3" t="str">
        <f>IF(C9823&lt;&gt;"",_xlfn.XLOOKUP(IFERROR(VALUE(C9823),C9823),'Items database'!A:A,'Items database'!B:B),(_xlfn.XLOOKUP(LEFT(E9823,3),Services,Services,"")))</f>
        <v/>
      </c>
      <c r="J9823" s="3" t="str">
        <f t="shared" si="307"/>
        <v/>
      </c>
    </row>
    <row r="9824" spans="1:10" x14ac:dyDescent="0.35">
      <c r="A9824" s="7" t="str">
        <f>IF('Payments Export'!A9828="","",'Payments Export'!A9828)</f>
        <v/>
      </c>
      <c r="B9824" s="7" t="str">
        <f>IF('Payments Export'!A9828="","",'Payments Export'!B9828)</f>
        <v/>
      </c>
      <c r="C9824" s="7" t="str">
        <f>IF(IFERROR(VALUE('Payments Export'!H9828),'Payments Export'!H9828)&lt;&gt;0,IFERROR(VALUE('Payments Export'!H9828),'Payments Export'!H9828),"")</f>
        <v/>
      </c>
      <c r="D9824" s="7" t="str">
        <f>IF('Payments Export'!I9828="","",'Payments Export'!I9828)</f>
        <v/>
      </c>
      <c r="E9824" s="7" t="str">
        <f t="shared" si="306"/>
        <v/>
      </c>
      <c r="F9824" s="7" t="str">
        <f>IF('Payments Export'!A9828="","",'Payments Export'!N9828)</f>
        <v/>
      </c>
      <c r="G9824" s="7" t="str">
        <f>IF('Payments Export'!A9828="","",'Payments Export'!O9828)</f>
        <v/>
      </c>
      <c r="H9824" s="7" t="str">
        <f>IF('Payments Export'!B9828="","",G9824-F9824)</f>
        <v/>
      </c>
      <c r="I9824" s="3" t="str">
        <f>IF(C9824&lt;&gt;"",_xlfn.XLOOKUP(IFERROR(VALUE(C9824),C9824),'Items database'!A:A,'Items database'!B:B),(_xlfn.XLOOKUP(LEFT(E9824,3),Services,Services,"")))</f>
        <v/>
      </c>
      <c r="J9824" s="3" t="str">
        <f t="shared" si="307"/>
        <v/>
      </c>
    </row>
    <row r="9825" spans="1:10" x14ac:dyDescent="0.35">
      <c r="A9825" s="7" t="str">
        <f>IF('Payments Export'!A9829="","",'Payments Export'!A9829)</f>
        <v/>
      </c>
      <c r="B9825" s="7" t="str">
        <f>IF('Payments Export'!A9829="","",'Payments Export'!B9829)</f>
        <v/>
      </c>
      <c r="C9825" s="7" t="str">
        <f>IF(IFERROR(VALUE('Payments Export'!H9829),'Payments Export'!H9829)&lt;&gt;0,IFERROR(VALUE('Payments Export'!H9829),'Payments Export'!H9829),"")</f>
        <v/>
      </c>
      <c r="D9825" s="7" t="str">
        <f>IF('Payments Export'!I9829="","",'Payments Export'!I9829)</f>
        <v/>
      </c>
      <c r="E9825" s="7" t="str">
        <f t="shared" si="306"/>
        <v/>
      </c>
      <c r="F9825" s="7" t="str">
        <f>IF('Payments Export'!A9829="","",'Payments Export'!N9829)</f>
        <v/>
      </c>
      <c r="G9825" s="7" t="str">
        <f>IF('Payments Export'!A9829="","",'Payments Export'!O9829)</f>
        <v/>
      </c>
      <c r="H9825" s="7" t="str">
        <f>IF('Payments Export'!B9829="","",G9825-F9825)</f>
        <v/>
      </c>
      <c r="I9825" s="3" t="str">
        <f>IF(C9825&lt;&gt;"",_xlfn.XLOOKUP(IFERROR(VALUE(C9825),C9825),'Items database'!A:A,'Items database'!B:B),(_xlfn.XLOOKUP(LEFT(E9825,3),Services,Services,"")))</f>
        <v/>
      </c>
      <c r="J9825" s="3" t="str">
        <f t="shared" si="307"/>
        <v/>
      </c>
    </row>
    <row r="9826" spans="1:10" x14ac:dyDescent="0.35">
      <c r="A9826" s="7" t="str">
        <f>IF('Payments Export'!A9830="","",'Payments Export'!A9830)</f>
        <v/>
      </c>
      <c r="B9826" s="7" t="str">
        <f>IF('Payments Export'!A9830="","",'Payments Export'!B9830)</f>
        <v/>
      </c>
      <c r="C9826" s="7" t="str">
        <f>IF(IFERROR(VALUE('Payments Export'!H9830),'Payments Export'!H9830)&lt;&gt;0,IFERROR(VALUE('Payments Export'!H9830),'Payments Export'!H9830),"")</f>
        <v/>
      </c>
      <c r="D9826" s="7" t="str">
        <f>IF('Payments Export'!I9830="","",'Payments Export'!I9830)</f>
        <v/>
      </c>
      <c r="E9826" s="7" t="str">
        <f t="shared" si="306"/>
        <v/>
      </c>
      <c r="F9826" s="7" t="str">
        <f>IF('Payments Export'!A9830="","",'Payments Export'!N9830)</f>
        <v/>
      </c>
      <c r="G9826" s="7" t="str">
        <f>IF('Payments Export'!A9830="","",'Payments Export'!O9830)</f>
        <v/>
      </c>
      <c r="H9826" s="7" t="str">
        <f>IF('Payments Export'!B9830="","",G9826-F9826)</f>
        <v/>
      </c>
      <c r="I9826" s="3" t="str">
        <f>IF(C9826&lt;&gt;"",_xlfn.XLOOKUP(IFERROR(VALUE(C9826),C9826),'Items database'!A:A,'Items database'!B:B),(_xlfn.XLOOKUP(LEFT(E9826,3),Services,Services,"")))</f>
        <v/>
      </c>
      <c r="J9826" s="3" t="str">
        <f t="shared" si="307"/>
        <v/>
      </c>
    </row>
    <row r="9827" spans="1:10" x14ac:dyDescent="0.35">
      <c r="A9827" s="7" t="str">
        <f>IF('Payments Export'!A9831="","",'Payments Export'!A9831)</f>
        <v/>
      </c>
      <c r="B9827" s="7" t="str">
        <f>IF('Payments Export'!A9831="","",'Payments Export'!B9831)</f>
        <v/>
      </c>
      <c r="C9827" s="7" t="str">
        <f>IF(IFERROR(VALUE('Payments Export'!H9831),'Payments Export'!H9831)&lt;&gt;0,IFERROR(VALUE('Payments Export'!H9831),'Payments Export'!H9831),"")</f>
        <v/>
      </c>
      <c r="D9827" s="7" t="str">
        <f>IF('Payments Export'!I9831="","",'Payments Export'!I9831)</f>
        <v/>
      </c>
      <c r="E9827" s="7" t="str">
        <f t="shared" si="306"/>
        <v/>
      </c>
      <c r="F9827" s="7" t="str">
        <f>IF('Payments Export'!A9831="","",'Payments Export'!N9831)</f>
        <v/>
      </c>
      <c r="G9827" s="7" t="str">
        <f>IF('Payments Export'!A9831="","",'Payments Export'!O9831)</f>
        <v/>
      </c>
      <c r="H9827" s="7" t="str">
        <f>IF('Payments Export'!B9831="","",G9827-F9827)</f>
        <v/>
      </c>
      <c r="I9827" s="3" t="str">
        <f>IF(C9827&lt;&gt;"",_xlfn.XLOOKUP(IFERROR(VALUE(C9827),C9827),'Items database'!A:A,'Items database'!B:B),(_xlfn.XLOOKUP(LEFT(E9827,3),Services,Services,"")))</f>
        <v/>
      </c>
      <c r="J9827" s="3" t="str">
        <f t="shared" si="307"/>
        <v/>
      </c>
    </row>
    <row r="9828" spans="1:10" x14ac:dyDescent="0.35">
      <c r="A9828" s="7" t="str">
        <f>IF('Payments Export'!A9832="","",'Payments Export'!A9832)</f>
        <v/>
      </c>
      <c r="B9828" s="7" t="str">
        <f>IF('Payments Export'!A9832="","",'Payments Export'!B9832)</f>
        <v/>
      </c>
      <c r="C9828" s="7" t="str">
        <f>IF(IFERROR(VALUE('Payments Export'!H9832),'Payments Export'!H9832)&lt;&gt;0,IFERROR(VALUE('Payments Export'!H9832),'Payments Export'!H9832),"")</f>
        <v/>
      </c>
      <c r="D9828" s="7" t="str">
        <f>IF('Payments Export'!I9832="","",'Payments Export'!I9832)</f>
        <v/>
      </c>
      <c r="E9828" s="7" t="str">
        <f t="shared" si="306"/>
        <v/>
      </c>
      <c r="F9828" s="7" t="str">
        <f>IF('Payments Export'!A9832="","",'Payments Export'!N9832)</f>
        <v/>
      </c>
      <c r="G9828" s="7" t="str">
        <f>IF('Payments Export'!A9832="","",'Payments Export'!O9832)</f>
        <v/>
      </c>
      <c r="H9828" s="7" t="str">
        <f>IF('Payments Export'!B9832="","",G9828-F9828)</f>
        <v/>
      </c>
      <c r="I9828" s="3" t="str">
        <f>IF(C9828&lt;&gt;"",_xlfn.XLOOKUP(IFERROR(VALUE(C9828),C9828),'Items database'!A:A,'Items database'!B:B),(_xlfn.XLOOKUP(LEFT(E9828,3),Services,Services,"")))</f>
        <v/>
      </c>
      <c r="J9828" s="3" t="str">
        <f t="shared" si="307"/>
        <v/>
      </c>
    </row>
    <row r="9829" spans="1:10" x14ac:dyDescent="0.35">
      <c r="A9829" s="7" t="str">
        <f>IF('Payments Export'!A9833="","",'Payments Export'!A9833)</f>
        <v/>
      </c>
      <c r="B9829" s="7" t="str">
        <f>IF('Payments Export'!A9833="","",'Payments Export'!B9833)</f>
        <v/>
      </c>
      <c r="C9829" s="7" t="str">
        <f>IF(IFERROR(VALUE('Payments Export'!H9833),'Payments Export'!H9833)&lt;&gt;0,IFERROR(VALUE('Payments Export'!H9833),'Payments Export'!H9833),"")</f>
        <v/>
      </c>
      <c r="D9829" s="7" t="str">
        <f>IF('Payments Export'!I9833="","",'Payments Export'!I9833)</f>
        <v/>
      </c>
      <c r="E9829" s="7" t="str">
        <f t="shared" si="306"/>
        <v/>
      </c>
      <c r="F9829" s="7" t="str">
        <f>IF('Payments Export'!A9833="","",'Payments Export'!N9833)</f>
        <v/>
      </c>
      <c r="G9829" s="7" t="str">
        <f>IF('Payments Export'!A9833="","",'Payments Export'!O9833)</f>
        <v/>
      </c>
      <c r="H9829" s="7" t="str">
        <f>IF('Payments Export'!B9833="","",G9829-F9829)</f>
        <v/>
      </c>
      <c r="I9829" s="3" t="str">
        <f>IF(C9829&lt;&gt;"",_xlfn.XLOOKUP(IFERROR(VALUE(C9829),C9829),'Items database'!A:A,'Items database'!B:B),(_xlfn.XLOOKUP(LEFT(E9829,3),Services,Services,"")))</f>
        <v/>
      </c>
      <c r="J9829" s="3" t="str">
        <f t="shared" si="307"/>
        <v/>
      </c>
    </row>
    <row r="9830" spans="1:10" x14ac:dyDescent="0.35">
      <c r="A9830" s="7" t="str">
        <f>IF('Payments Export'!A9834="","",'Payments Export'!A9834)</f>
        <v/>
      </c>
      <c r="B9830" s="7" t="str">
        <f>IF('Payments Export'!A9834="","",'Payments Export'!B9834)</f>
        <v/>
      </c>
      <c r="C9830" s="7" t="str">
        <f>IF(IFERROR(VALUE('Payments Export'!H9834),'Payments Export'!H9834)&lt;&gt;0,IFERROR(VALUE('Payments Export'!H9834),'Payments Export'!H9834),"")</f>
        <v/>
      </c>
      <c r="D9830" s="7" t="str">
        <f>IF('Payments Export'!I9834="","",'Payments Export'!I9834)</f>
        <v/>
      </c>
      <c r="E9830" s="7" t="str">
        <f t="shared" si="306"/>
        <v/>
      </c>
      <c r="F9830" s="7" t="str">
        <f>IF('Payments Export'!A9834="","",'Payments Export'!N9834)</f>
        <v/>
      </c>
      <c r="G9830" s="7" t="str">
        <f>IF('Payments Export'!A9834="","",'Payments Export'!O9834)</f>
        <v/>
      </c>
      <c r="H9830" s="7" t="str">
        <f>IF('Payments Export'!B9834="","",G9830-F9830)</f>
        <v/>
      </c>
      <c r="I9830" s="3" t="str">
        <f>IF(C9830&lt;&gt;"",_xlfn.XLOOKUP(IFERROR(VALUE(C9830),C9830),'Items database'!A:A,'Items database'!B:B),(_xlfn.XLOOKUP(LEFT(E9830,3),Services,Services,"")))</f>
        <v/>
      </c>
      <c r="J9830" s="3" t="str">
        <f t="shared" si="307"/>
        <v/>
      </c>
    </row>
    <row r="9831" spans="1:10" x14ac:dyDescent="0.35">
      <c r="A9831" s="7" t="str">
        <f>IF('Payments Export'!A9835="","",'Payments Export'!A9835)</f>
        <v/>
      </c>
      <c r="B9831" s="7" t="str">
        <f>IF('Payments Export'!A9835="","",'Payments Export'!B9835)</f>
        <v/>
      </c>
      <c r="C9831" s="7" t="str">
        <f>IF(IFERROR(VALUE('Payments Export'!H9835),'Payments Export'!H9835)&lt;&gt;0,IFERROR(VALUE('Payments Export'!H9835),'Payments Export'!H9835),"")</f>
        <v/>
      </c>
      <c r="D9831" s="7" t="str">
        <f>IF('Payments Export'!I9835="","",'Payments Export'!I9835)</f>
        <v/>
      </c>
      <c r="E9831" s="7" t="str">
        <f t="shared" si="306"/>
        <v/>
      </c>
      <c r="F9831" s="7" t="str">
        <f>IF('Payments Export'!A9835="","",'Payments Export'!N9835)</f>
        <v/>
      </c>
      <c r="G9831" s="7" t="str">
        <f>IF('Payments Export'!A9835="","",'Payments Export'!O9835)</f>
        <v/>
      </c>
      <c r="H9831" s="7" t="str">
        <f>IF('Payments Export'!B9835="","",G9831-F9831)</f>
        <v/>
      </c>
      <c r="I9831" s="3" t="str">
        <f>IF(C9831&lt;&gt;"",_xlfn.XLOOKUP(IFERROR(VALUE(C9831),C9831),'Items database'!A:A,'Items database'!B:B),(_xlfn.XLOOKUP(LEFT(E9831,3),Services,Services,"")))</f>
        <v/>
      </c>
      <c r="J9831" s="3" t="str">
        <f t="shared" si="307"/>
        <v/>
      </c>
    </row>
    <row r="9832" spans="1:10" x14ac:dyDescent="0.35">
      <c r="A9832" s="7" t="str">
        <f>IF('Payments Export'!A9836="","",'Payments Export'!A9836)</f>
        <v/>
      </c>
      <c r="B9832" s="7" t="str">
        <f>IF('Payments Export'!A9836="","",'Payments Export'!B9836)</f>
        <v/>
      </c>
      <c r="C9832" s="7" t="str">
        <f>IF(IFERROR(VALUE('Payments Export'!H9836),'Payments Export'!H9836)&lt;&gt;0,IFERROR(VALUE('Payments Export'!H9836),'Payments Export'!H9836),"")</f>
        <v/>
      </c>
      <c r="D9832" s="7" t="str">
        <f>IF('Payments Export'!I9836="","",'Payments Export'!I9836)</f>
        <v/>
      </c>
      <c r="E9832" s="7" t="str">
        <f t="shared" si="306"/>
        <v/>
      </c>
      <c r="F9832" s="7" t="str">
        <f>IF('Payments Export'!A9836="","",'Payments Export'!N9836)</f>
        <v/>
      </c>
      <c r="G9832" s="7" t="str">
        <f>IF('Payments Export'!A9836="","",'Payments Export'!O9836)</f>
        <v/>
      </c>
      <c r="H9832" s="7" t="str">
        <f>IF('Payments Export'!B9836="","",G9832-F9832)</f>
        <v/>
      </c>
      <c r="I9832" s="3" t="str">
        <f>IF(C9832&lt;&gt;"",_xlfn.XLOOKUP(IFERROR(VALUE(C9832),C9832),'Items database'!A:A,'Items database'!B:B),(_xlfn.XLOOKUP(LEFT(E9832,3),Services,Services,"")))</f>
        <v/>
      </c>
      <c r="J9832" s="3" t="str">
        <f t="shared" si="307"/>
        <v/>
      </c>
    </row>
    <row r="9833" spans="1:10" x14ac:dyDescent="0.35">
      <c r="A9833" s="7" t="str">
        <f>IF('Payments Export'!A9837="","",'Payments Export'!A9837)</f>
        <v/>
      </c>
      <c r="B9833" s="7" t="str">
        <f>IF('Payments Export'!A9837="","",'Payments Export'!B9837)</f>
        <v/>
      </c>
      <c r="C9833" s="7" t="str">
        <f>IF(IFERROR(VALUE('Payments Export'!H9837),'Payments Export'!H9837)&lt;&gt;0,IFERROR(VALUE('Payments Export'!H9837),'Payments Export'!H9837),"")</f>
        <v/>
      </c>
      <c r="D9833" s="7" t="str">
        <f>IF('Payments Export'!I9837="","",'Payments Export'!I9837)</f>
        <v/>
      </c>
      <c r="E9833" s="7" t="str">
        <f t="shared" si="306"/>
        <v/>
      </c>
      <c r="F9833" s="7" t="str">
        <f>IF('Payments Export'!A9837="","",'Payments Export'!N9837)</f>
        <v/>
      </c>
      <c r="G9833" s="7" t="str">
        <f>IF('Payments Export'!A9837="","",'Payments Export'!O9837)</f>
        <v/>
      </c>
      <c r="H9833" s="7" t="str">
        <f>IF('Payments Export'!B9837="","",G9833-F9833)</f>
        <v/>
      </c>
      <c r="I9833" s="3" t="str">
        <f>IF(C9833&lt;&gt;"",_xlfn.XLOOKUP(IFERROR(VALUE(C9833),C9833),'Items database'!A:A,'Items database'!B:B),(_xlfn.XLOOKUP(LEFT(E9833,3),Services,Services,"")))</f>
        <v/>
      </c>
      <c r="J9833" s="3" t="str">
        <f t="shared" si="307"/>
        <v/>
      </c>
    </row>
    <row r="9834" spans="1:10" x14ac:dyDescent="0.35">
      <c r="A9834" s="7" t="str">
        <f>IF('Payments Export'!A9838="","",'Payments Export'!A9838)</f>
        <v/>
      </c>
      <c r="B9834" s="7" t="str">
        <f>IF('Payments Export'!A9838="","",'Payments Export'!B9838)</f>
        <v/>
      </c>
      <c r="C9834" s="7" t="str">
        <f>IF(IFERROR(VALUE('Payments Export'!H9838),'Payments Export'!H9838)&lt;&gt;0,IFERROR(VALUE('Payments Export'!H9838),'Payments Export'!H9838),"")</f>
        <v/>
      </c>
      <c r="D9834" s="7" t="str">
        <f>IF('Payments Export'!I9838="","",'Payments Export'!I9838)</f>
        <v/>
      </c>
      <c r="E9834" s="7" t="str">
        <f t="shared" si="306"/>
        <v/>
      </c>
      <c r="F9834" s="7" t="str">
        <f>IF('Payments Export'!A9838="","",'Payments Export'!N9838)</f>
        <v/>
      </c>
      <c r="G9834" s="7" t="str">
        <f>IF('Payments Export'!A9838="","",'Payments Export'!O9838)</f>
        <v/>
      </c>
      <c r="H9834" s="7" t="str">
        <f>IF('Payments Export'!B9838="","",G9834-F9834)</f>
        <v/>
      </c>
      <c r="I9834" s="3" t="str">
        <f>IF(C9834&lt;&gt;"",_xlfn.XLOOKUP(IFERROR(VALUE(C9834),C9834),'Items database'!A:A,'Items database'!B:B),(_xlfn.XLOOKUP(LEFT(E9834,3),Services,Services,"")))</f>
        <v/>
      </c>
      <c r="J9834" s="3" t="str">
        <f t="shared" si="307"/>
        <v/>
      </c>
    </row>
    <row r="9835" spans="1:10" x14ac:dyDescent="0.35">
      <c r="A9835" s="7" t="str">
        <f>IF('Payments Export'!A9839="","",'Payments Export'!A9839)</f>
        <v/>
      </c>
      <c r="B9835" s="7" t="str">
        <f>IF('Payments Export'!A9839="","",'Payments Export'!B9839)</f>
        <v/>
      </c>
      <c r="C9835" s="7" t="str">
        <f>IF(IFERROR(VALUE('Payments Export'!H9839),'Payments Export'!H9839)&lt;&gt;0,IFERROR(VALUE('Payments Export'!H9839),'Payments Export'!H9839),"")</f>
        <v/>
      </c>
      <c r="D9835" s="7" t="str">
        <f>IF('Payments Export'!I9839="","",'Payments Export'!I9839)</f>
        <v/>
      </c>
      <c r="E9835" s="7" t="str">
        <f t="shared" si="306"/>
        <v/>
      </c>
      <c r="F9835" s="7" t="str">
        <f>IF('Payments Export'!A9839="","",'Payments Export'!N9839)</f>
        <v/>
      </c>
      <c r="G9835" s="7" t="str">
        <f>IF('Payments Export'!A9839="","",'Payments Export'!O9839)</f>
        <v/>
      </c>
      <c r="H9835" s="7" t="str">
        <f>IF('Payments Export'!B9839="","",G9835-F9835)</f>
        <v/>
      </c>
      <c r="I9835" s="3" t="str">
        <f>IF(C9835&lt;&gt;"",_xlfn.XLOOKUP(IFERROR(VALUE(C9835),C9835),'Items database'!A:A,'Items database'!B:B),(_xlfn.XLOOKUP(LEFT(E9835,3),Services,Services,"")))</f>
        <v/>
      </c>
      <c r="J9835" s="3" t="str">
        <f t="shared" si="307"/>
        <v/>
      </c>
    </row>
    <row r="9836" spans="1:10" x14ac:dyDescent="0.35">
      <c r="A9836" s="7" t="str">
        <f>IF('Payments Export'!A9840="","",'Payments Export'!A9840)</f>
        <v/>
      </c>
      <c r="B9836" s="7" t="str">
        <f>IF('Payments Export'!A9840="","",'Payments Export'!B9840)</f>
        <v/>
      </c>
      <c r="C9836" s="7" t="str">
        <f>IF(IFERROR(VALUE('Payments Export'!H9840),'Payments Export'!H9840)&lt;&gt;0,IFERROR(VALUE('Payments Export'!H9840),'Payments Export'!H9840),"")</f>
        <v/>
      </c>
      <c r="D9836" s="7" t="str">
        <f>IF('Payments Export'!I9840="","",'Payments Export'!I9840)</f>
        <v/>
      </c>
      <c r="E9836" s="7" t="str">
        <f t="shared" si="306"/>
        <v/>
      </c>
      <c r="F9836" s="7" t="str">
        <f>IF('Payments Export'!A9840="","",'Payments Export'!N9840)</f>
        <v/>
      </c>
      <c r="G9836" s="7" t="str">
        <f>IF('Payments Export'!A9840="","",'Payments Export'!O9840)</f>
        <v/>
      </c>
      <c r="H9836" s="7" t="str">
        <f>IF('Payments Export'!B9840="","",G9836-F9836)</f>
        <v/>
      </c>
      <c r="I9836" s="3" t="str">
        <f>IF(C9836&lt;&gt;"",_xlfn.XLOOKUP(IFERROR(VALUE(C9836),C9836),'Items database'!A:A,'Items database'!B:B),(_xlfn.XLOOKUP(LEFT(E9836,3),Services,Services,"")))</f>
        <v/>
      </c>
      <c r="J9836" s="3" t="str">
        <f t="shared" si="307"/>
        <v/>
      </c>
    </row>
    <row r="9837" spans="1:10" x14ac:dyDescent="0.35">
      <c r="A9837" s="7" t="str">
        <f>IF('Payments Export'!A9841="","",'Payments Export'!A9841)</f>
        <v/>
      </c>
      <c r="B9837" s="7" t="str">
        <f>IF('Payments Export'!A9841="","",'Payments Export'!B9841)</f>
        <v/>
      </c>
      <c r="C9837" s="7" t="str">
        <f>IF(IFERROR(VALUE('Payments Export'!H9841),'Payments Export'!H9841)&lt;&gt;0,IFERROR(VALUE('Payments Export'!H9841),'Payments Export'!H9841),"")</f>
        <v/>
      </c>
      <c r="D9837" s="7" t="str">
        <f>IF('Payments Export'!I9841="","",'Payments Export'!I9841)</f>
        <v/>
      </c>
      <c r="E9837" s="7" t="str">
        <f t="shared" si="306"/>
        <v/>
      </c>
      <c r="F9837" s="7" t="str">
        <f>IF('Payments Export'!A9841="","",'Payments Export'!N9841)</f>
        <v/>
      </c>
      <c r="G9837" s="7" t="str">
        <f>IF('Payments Export'!A9841="","",'Payments Export'!O9841)</f>
        <v/>
      </c>
      <c r="H9837" s="7" t="str">
        <f>IF('Payments Export'!B9841="","",G9837-F9837)</f>
        <v/>
      </c>
      <c r="I9837" s="3" t="str">
        <f>IF(C9837&lt;&gt;"",_xlfn.XLOOKUP(IFERROR(VALUE(C9837),C9837),'Items database'!A:A,'Items database'!B:B),(_xlfn.XLOOKUP(LEFT(E9837,3),Services,Services,"")))</f>
        <v/>
      </c>
      <c r="J9837" s="3" t="str">
        <f t="shared" si="307"/>
        <v/>
      </c>
    </row>
    <row r="9838" spans="1:10" x14ac:dyDescent="0.35">
      <c r="A9838" s="7" t="str">
        <f>IF('Payments Export'!A9842="","",'Payments Export'!A9842)</f>
        <v/>
      </c>
      <c r="B9838" s="7" t="str">
        <f>IF('Payments Export'!A9842="","",'Payments Export'!B9842)</f>
        <v/>
      </c>
      <c r="C9838" s="7" t="str">
        <f>IF(IFERROR(VALUE('Payments Export'!H9842),'Payments Export'!H9842)&lt;&gt;0,IFERROR(VALUE('Payments Export'!H9842),'Payments Export'!H9842),"")</f>
        <v/>
      </c>
      <c r="D9838" s="7" t="str">
        <f>IF('Payments Export'!I9842="","",'Payments Export'!I9842)</f>
        <v/>
      </c>
      <c r="E9838" s="7" t="str">
        <f t="shared" si="306"/>
        <v/>
      </c>
      <c r="F9838" s="7" t="str">
        <f>IF('Payments Export'!A9842="","",'Payments Export'!N9842)</f>
        <v/>
      </c>
      <c r="G9838" s="7" t="str">
        <f>IF('Payments Export'!A9842="","",'Payments Export'!O9842)</f>
        <v/>
      </c>
      <c r="H9838" s="7" t="str">
        <f>IF('Payments Export'!B9842="","",G9838-F9838)</f>
        <v/>
      </c>
      <c r="I9838" s="3" t="str">
        <f>IF(C9838&lt;&gt;"",_xlfn.XLOOKUP(IFERROR(VALUE(C9838),C9838),'Items database'!A:A,'Items database'!B:B),(_xlfn.XLOOKUP(LEFT(E9838,3),Services,Services,"")))</f>
        <v/>
      </c>
      <c r="J9838" s="3" t="str">
        <f t="shared" si="307"/>
        <v/>
      </c>
    </row>
    <row r="9839" spans="1:10" x14ac:dyDescent="0.35">
      <c r="A9839" s="7" t="str">
        <f>IF('Payments Export'!A9843="","",'Payments Export'!A9843)</f>
        <v/>
      </c>
      <c r="B9839" s="7" t="str">
        <f>IF('Payments Export'!A9843="","",'Payments Export'!B9843)</f>
        <v/>
      </c>
      <c r="C9839" s="7" t="str">
        <f>IF(IFERROR(VALUE('Payments Export'!H9843),'Payments Export'!H9843)&lt;&gt;0,IFERROR(VALUE('Payments Export'!H9843),'Payments Export'!H9843),"")</f>
        <v/>
      </c>
      <c r="D9839" s="7" t="str">
        <f>IF('Payments Export'!I9843="","",'Payments Export'!I9843)</f>
        <v/>
      </c>
      <c r="E9839" s="7" t="str">
        <f t="shared" si="306"/>
        <v/>
      </c>
      <c r="F9839" s="7" t="str">
        <f>IF('Payments Export'!A9843="","",'Payments Export'!N9843)</f>
        <v/>
      </c>
      <c r="G9839" s="7" t="str">
        <f>IF('Payments Export'!A9843="","",'Payments Export'!O9843)</f>
        <v/>
      </c>
      <c r="H9839" s="7" t="str">
        <f>IF('Payments Export'!B9843="","",G9839-F9839)</f>
        <v/>
      </c>
      <c r="I9839" s="3" t="str">
        <f>IF(C9839&lt;&gt;"",_xlfn.XLOOKUP(IFERROR(VALUE(C9839),C9839),'Items database'!A:A,'Items database'!B:B),(_xlfn.XLOOKUP(LEFT(E9839,3),Services,Services,"")))</f>
        <v/>
      </c>
      <c r="J9839" s="3" t="str">
        <f t="shared" si="307"/>
        <v/>
      </c>
    </row>
    <row r="9840" spans="1:10" x14ac:dyDescent="0.35">
      <c r="A9840" s="7" t="str">
        <f>IF('Payments Export'!A9844="","",'Payments Export'!A9844)</f>
        <v/>
      </c>
      <c r="B9840" s="7" t="str">
        <f>IF('Payments Export'!A9844="","",'Payments Export'!B9844)</f>
        <v/>
      </c>
      <c r="C9840" s="7" t="str">
        <f>IF(IFERROR(VALUE('Payments Export'!H9844),'Payments Export'!H9844)&lt;&gt;0,IFERROR(VALUE('Payments Export'!H9844),'Payments Export'!H9844),"")</f>
        <v/>
      </c>
      <c r="D9840" s="7" t="str">
        <f>IF('Payments Export'!I9844="","",'Payments Export'!I9844)</f>
        <v/>
      </c>
      <c r="E9840" s="7" t="str">
        <f t="shared" si="306"/>
        <v/>
      </c>
      <c r="F9840" s="7" t="str">
        <f>IF('Payments Export'!A9844="","",'Payments Export'!N9844)</f>
        <v/>
      </c>
      <c r="G9840" s="7" t="str">
        <f>IF('Payments Export'!A9844="","",'Payments Export'!O9844)</f>
        <v/>
      </c>
      <c r="H9840" s="7" t="str">
        <f>IF('Payments Export'!B9844="","",G9840-F9840)</f>
        <v/>
      </c>
      <c r="I9840" s="3" t="str">
        <f>IF(C9840&lt;&gt;"",_xlfn.XLOOKUP(IFERROR(VALUE(C9840),C9840),'Items database'!A:A,'Items database'!B:B),(_xlfn.XLOOKUP(LEFT(E9840,3),Services,Services,"")))</f>
        <v/>
      </c>
      <c r="J9840" s="3" t="str">
        <f t="shared" si="307"/>
        <v/>
      </c>
    </row>
    <row r="9841" spans="1:10" x14ac:dyDescent="0.35">
      <c r="A9841" s="7" t="str">
        <f>IF('Payments Export'!A9845="","",'Payments Export'!A9845)</f>
        <v/>
      </c>
      <c r="B9841" s="7" t="str">
        <f>IF('Payments Export'!A9845="","",'Payments Export'!B9845)</f>
        <v/>
      </c>
      <c r="C9841" s="7" t="str">
        <f>IF(IFERROR(VALUE('Payments Export'!H9845),'Payments Export'!H9845)&lt;&gt;0,IFERROR(VALUE('Payments Export'!H9845),'Payments Export'!H9845),"")</f>
        <v/>
      </c>
      <c r="D9841" s="7" t="str">
        <f>IF('Payments Export'!I9845="","",'Payments Export'!I9845)</f>
        <v/>
      </c>
      <c r="E9841" s="7" t="str">
        <f t="shared" si="306"/>
        <v/>
      </c>
      <c r="F9841" s="7" t="str">
        <f>IF('Payments Export'!A9845="","",'Payments Export'!N9845)</f>
        <v/>
      </c>
      <c r="G9841" s="7" t="str">
        <f>IF('Payments Export'!A9845="","",'Payments Export'!O9845)</f>
        <v/>
      </c>
      <c r="H9841" s="7" t="str">
        <f>IF('Payments Export'!B9845="","",G9841-F9841)</f>
        <v/>
      </c>
      <c r="I9841" s="3" t="str">
        <f>IF(C9841&lt;&gt;"",_xlfn.XLOOKUP(IFERROR(VALUE(C9841),C9841),'Items database'!A:A,'Items database'!B:B),(_xlfn.XLOOKUP(LEFT(E9841,3),Services,Services,"")))</f>
        <v/>
      </c>
      <c r="J9841" s="3" t="str">
        <f t="shared" si="307"/>
        <v/>
      </c>
    </row>
    <row r="9842" spans="1:10" x14ac:dyDescent="0.35">
      <c r="A9842" s="7" t="str">
        <f>IF('Payments Export'!A9846="","",'Payments Export'!A9846)</f>
        <v/>
      </c>
      <c r="B9842" s="7" t="str">
        <f>IF('Payments Export'!A9846="","",'Payments Export'!B9846)</f>
        <v/>
      </c>
      <c r="C9842" s="7" t="str">
        <f>IF(IFERROR(VALUE('Payments Export'!H9846),'Payments Export'!H9846)&lt;&gt;0,IFERROR(VALUE('Payments Export'!H9846),'Payments Export'!H9846),"")</f>
        <v/>
      </c>
      <c r="D9842" s="7" t="str">
        <f>IF('Payments Export'!I9846="","",'Payments Export'!I9846)</f>
        <v/>
      </c>
      <c r="E9842" s="7" t="str">
        <f t="shared" si="306"/>
        <v/>
      </c>
      <c r="F9842" s="7" t="str">
        <f>IF('Payments Export'!A9846="","",'Payments Export'!N9846)</f>
        <v/>
      </c>
      <c r="G9842" s="7" t="str">
        <f>IF('Payments Export'!A9846="","",'Payments Export'!O9846)</f>
        <v/>
      </c>
      <c r="H9842" s="7" t="str">
        <f>IF('Payments Export'!B9846="","",G9842-F9842)</f>
        <v/>
      </c>
      <c r="I9842" s="3" t="str">
        <f>IF(C9842&lt;&gt;"",_xlfn.XLOOKUP(IFERROR(VALUE(C9842),C9842),'Items database'!A:A,'Items database'!B:B),(_xlfn.XLOOKUP(LEFT(E9842,3),Services,Services,"")))</f>
        <v/>
      </c>
      <c r="J9842" s="3" t="str">
        <f t="shared" si="307"/>
        <v/>
      </c>
    </row>
    <row r="9843" spans="1:10" x14ac:dyDescent="0.35">
      <c r="A9843" s="7" t="str">
        <f>IF('Payments Export'!A9847="","",'Payments Export'!A9847)</f>
        <v/>
      </c>
      <c r="B9843" s="7" t="str">
        <f>IF('Payments Export'!A9847="","",'Payments Export'!B9847)</f>
        <v/>
      </c>
      <c r="C9843" s="7" t="str">
        <f>IF(IFERROR(VALUE('Payments Export'!H9847),'Payments Export'!H9847)&lt;&gt;0,IFERROR(VALUE('Payments Export'!H9847),'Payments Export'!H9847),"")</f>
        <v/>
      </c>
      <c r="D9843" s="7" t="str">
        <f>IF('Payments Export'!I9847="","",'Payments Export'!I9847)</f>
        <v/>
      </c>
      <c r="E9843" s="7" t="str">
        <f t="shared" si="306"/>
        <v/>
      </c>
      <c r="F9843" s="7" t="str">
        <f>IF('Payments Export'!A9847="","",'Payments Export'!N9847)</f>
        <v/>
      </c>
      <c r="G9843" s="7" t="str">
        <f>IF('Payments Export'!A9847="","",'Payments Export'!O9847)</f>
        <v/>
      </c>
      <c r="H9843" s="7" t="str">
        <f>IF('Payments Export'!B9847="","",G9843-F9843)</f>
        <v/>
      </c>
      <c r="I9843" s="3" t="str">
        <f>IF(C9843&lt;&gt;"",_xlfn.XLOOKUP(IFERROR(VALUE(C9843),C9843),'Items database'!A:A,'Items database'!B:B),(_xlfn.XLOOKUP(LEFT(E9843,3),Services,Services,"")))</f>
        <v/>
      </c>
      <c r="J9843" s="3" t="str">
        <f t="shared" si="307"/>
        <v/>
      </c>
    </row>
    <row r="9844" spans="1:10" x14ac:dyDescent="0.35">
      <c r="A9844" s="7" t="str">
        <f>IF('Payments Export'!A9848="","",'Payments Export'!A9848)</f>
        <v/>
      </c>
      <c r="B9844" s="7" t="str">
        <f>IF('Payments Export'!A9848="","",'Payments Export'!B9848)</f>
        <v/>
      </c>
      <c r="C9844" s="7" t="str">
        <f>IF(IFERROR(VALUE('Payments Export'!H9848),'Payments Export'!H9848)&lt;&gt;0,IFERROR(VALUE('Payments Export'!H9848),'Payments Export'!H9848),"")</f>
        <v/>
      </c>
      <c r="D9844" s="7" t="str">
        <f>IF('Payments Export'!I9848="","",'Payments Export'!I9848)</f>
        <v/>
      </c>
      <c r="E9844" s="7" t="str">
        <f t="shared" si="306"/>
        <v/>
      </c>
      <c r="F9844" s="7" t="str">
        <f>IF('Payments Export'!A9848="","",'Payments Export'!N9848)</f>
        <v/>
      </c>
      <c r="G9844" s="7" t="str">
        <f>IF('Payments Export'!A9848="","",'Payments Export'!O9848)</f>
        <v/>
      </c>
      <c r="H9844" s="7" t="str">
        <f>IF('Payments Export'!B9848="","",G9844-F9844)</f>
        <v/>
      </c>
      <c r="I9844" s="3" t="str">
        <f>IF(C9844&lt;&gt;"",_xlfn.XLOOKUP(IFERROR(VALUE(C9844),C9844),'Items database'!A:A,'Items database'!B:B),(_xlfn.XLOOKUP(LEFT(E9844,3),Services,Services,"")))</f>
        <v/>
      </c>
      <c r="J9844" s="3" t="str">
        <f t="shared" si="307"/>
        <v/>
      </c>
    </row>
    <row r="9845" spans="1:10" x14ac:dyDescent="0.35">
      <c r="A9845" s="7" t="str">
        <f>IF('Payments Export'!A9849="","",'Payments Export'!A9849)</f>
        <v/>
      </c>
      <c r="B9845" s="7" t="str">
        <f>IF('Payments Export'!A9849="","",'Payments Export'!B9849)</f>
        <v/>
      </c>
      <c r="C9845" s="7" t="str">
        <f>IF(IFERROR(VALUE('Payments Export'!H9849),'Payments Export'!H9849)&lt;&gt;0,IFERROR(VALUE('Payments Export'!H9849),'Payments Export'!H9849),"")</f>
        <v/>
      </c>
      <c r="D9845" s="7" t="str">
        <f>IF('Payments Export'!I9849="","",'Payments Export'!I9849)</f>
        <v/>
      </c>
      <c r="E9845" s="7" t="str">
        <f t="shared" si="306"/>
        <v/>
      </c>
      <c r="F9845" s="7" t="str">
        <f>IF('Payments Export'!A9849="","",'Payments Export'!N9849)</f>
        <v/>
      </c>
      <c r="G9845" s="7" t="str">
        <f>IF('Payments Export'!A9849="","",'Payments Export'!O9849)</f>
        <v/>
      </c>
      <c r="H9845" s="7" t="str">
        <f>IF('Payments Export'!B9849="","",G9845-F9845)</f>
        <v/>
      </c>
      <c r="I9845" s="3" t="str">
        <f>IF(C9845&lt;&gt;"",_xlfn.XLOOKUP(IFERROR(VALUE(C9845),C9845),'Items database'!A:A,'Items database'!B:B),(_xlfn.XLOOKUP(LEFT(E9845,3),Services,Services,"")))</f>
        <v/>
      </c>
      <c r="J9845" s="3" t="str">
        <f t="shared" si="307"/>
        <v/>
      </c>
    </row>
    <row r="9846" spans="1:10" x14ac:dyDescent="0.35">
      <c r="A9846" s="7" t="str">
        <f>IF('Payments Export'!A9850="","",'Payments Export'!A9850)</f>
        <v/>
      </c>
      <c r="B9846" s="7" t="str">
        <f>IF('Payments Export'!A9850="","",'Payments Export'!B9850)</f>
        <v/>
      </c>
      <c r="C9846" s="7" t="str">
        <f>IF(IFERROR(VALUE('Payments Export'!H9850),'Payments Export'!H9850)&lt;&gt;0,IFERROR(VALUE('Payments Export'!H9850),'Payments Export'!H9850),"")</f>
        <v/>
      </c>
      <c r="D9846" s="7" t="str">
        <f>IF('Payments Export'!I9850="","",'Payments Export'!I9850)</f>
        <v/>
      </c>
      <c r="E9846" s="7" t="str">
        <f t="shared" si="306"/>
        <v/>
      </c>
      <c r="F9846" s="7" t="str">
        <f>IF('Payments Export'!A9850="","",'Payments Export'!N9850)</f>
        <v/>
      </c>
      <c r="G9846" s="7" t="str">
        <f>IF('Payments Export'!A9850="","",'Payments Export'!O9850)</f>
        <v/>
      </c>
      <c r="H9846" s="7" t="str">
        <f>IF('Payments Export'!B9850="","",G9846-F9846)</f>
        <v/>
      </c>
      <c r="I9846" s="3" t="str">
        <f>IF(C9846&lt;&gt;"",_xlfn.XLOOKUP(IFERROR(VALUE(C9846),C9846),'Items database'!A:A,'Items database'!B:B),(_xlfn.XLOOKUP(LEFT(E9846,3),Services,Services,"")))</f>
        <v/>
      </c>
      <c r="J9846" s="3" t="str">
        <f t="shared" si="307"/>
        <v/>
      </c>
    </row>
    <row r="9847" spans="1:10" x14ac:dyDescent="0.35">
      <c r="A9847" s="7" t="str">
        <f>IF('Payments Export'!A9851="","",'Payments Export'!A9851)</f>
        <v/>
      </c>
      <c r="B9847" s="7" t="str">
        <f>IF('Payments Export'!A9851="","",'Payments Export'!B9851)</f>
        <v/>
      </c>
      <c r="C9847" s="7" t="str">
        <f>IF(IFERROR(VALUE('Payments Export'!H9851),'Payments Export'!H9851)&lt;&gt;0,IFERROR(VALUE('Payments Export'!H9851),'Payments Export'!H9851),"")</f>
        <v/>
      </c>
      <c r="D9847" s="7" t="str">
        <f>IF('Payments Export'!I9851="","",'Payments Export'!I9851)</f>
        <v/>
      </c>
      <c r="E9847" s="7" t="str">
        <f t="shared" si="306"/>
        <v/>
      </c>
      <c r="F9847" s="7" t="str">
        <f>IF('Payments Export'!A9851="","",'Payments Export'!N9851)</f>
        <v/>
      </c>
      <c r="G9847" s="7" t="str">
        <f>IF('Payments Export'!A9851="","",'Payments Export'!O9851)</f>
        <v/>
      </c>
      <c r="H9847" s="7" t="str">
        <f>IF('Payments Export'!B9851="","",G9847-F9847)</f>
        <v/>
      </c>
      <c r="I9847" s="3" t="str">
        <f>IF(C9847&lt;&gt;"",_xlfn.XLOOKUP(IFERROR(VALUE(C9847),C9847),'Items database'!A:A,'Items database'!B:B),(_xlfn.XLOOKUP(LEFT(E9847,3),Services,Services,"")))</f>
        <v/>
      </c>
      <c r="J9847" s="3" t="str">
        <f t="shared" si="307"/>
        <v/>
      </c>
    </row>
    <row r="9848" spans="1:10" x14ac:dyDescent="0.35">
      <c r="A9848" s="7" t="str">
        <f>IF('Payments Export'!A9852="","",'Payments Export'!A9852)</f>
        <v/>
      </c>
      <c r="B9848" s="7" t="str">
        <f>IF('Payments Export'!A9852="","",'Payments Export'!B9852)</f>
        <v/>
      </c>
      <c r="C9848" s="7" t="str">
        <f>IF(IFERROR(VALUE('Payments Export'!H9852),'Payments Export'!H9852)&lt;&gt;0,IFERROR(VALUE('Payments Export'!H9852),'Payments Export'!H9852),"")</f>
        <v/>
      </c>
      <c r="D9848" s="7" t="str">
        <f>IF('Payments Export'!I9852="","",'Payments Export'!I9852)</f>
        <v/>
      </c>
      <c r="E9848" s="7" t="str">
        <f t="shared" si="306"/>
        <v/>
      </c>
      <c r="F9848" s="7" t="str">
        <f>IF('Payments Export'!A9852="","",'Payments Export'!N9852)</f>
        <v/>
      </c>
      <c r="G9848" s="7" t="str">
        <f>IF('Payments Export'!A9852="","",'Payments Export'!O9852)</f>
        <v/>
      </c>
      <c r="H9848" s="7" t="str">
        <f>IF('Payments Export'!B9852="","",G9848-F9848)</f>
        <v/>
      </c>
      <c r="I9848" s="3" t="str">
        <f>IF(C9848&lt;&gt;"",_xlfn.XLOOKUP(IFERROR(VALUE(C9848),C9848),'Items database'!A:A,'Items database'!B:B),(_xlfn.XLOOKUP(LEFT(E9848,3),Services,Services,"")))</f>
        <v/>
      </c>
      <c r="J9848" s="3" t="str">
        <f t="shared" si="307"/>
        <v/>
      </c>
    </row>
    <row r="9849" spans="1:10" x14ac:dyDescent="0.35">
      <c r="A9849" s="7" t="str">
        <f>IF('Payments Export'!A9853="","",'Payments Export'!A9853)</f>
        <v/>
      </c>
      <c r="B9849" s="7" t="str">
        <f>IF('Payments Export'!A9853="","",'Payments Export'!B9853)</f>
        <v/>
      </c>
      <c r="C9849" s="7" t="str">
        <f>IF(IFERROR(VALUE('Payments Export'!H9853),'Payments Export'!H9853)&lt;&gt;0,IFERROR(VALUE('Payments Export'!H9853),'Payments Export'!H9853),"")</f>
        <v/>
      </c>
      <c r="D9849" s="7" t="str">
        <f>IF('Payments Export'!I9853="","",'Payments Export'!I9853)</f>
        <v/>
      </c>
      <c r="E9849" s="7" t="str">
        <f t="shared" si="306"/>
        <v/>
      </c>
      <c r="F9849" s="7" t="str">
        <f>IF('Payments Export'!A9853="","",'Payments Export'!N9853)</f>
        <v/>
      </c>
      <c r="G9849" s="7" t="str">
        <f>IF('Payments Export'!A9853="","",'Payments Export'!O9853)</f>
        <v/>
      </c>
      <c r="H9849" s="7" t="str">
        <f>IF('Payments Export'!B9853="","",G9849-F9849)</f>
        <v/>
      </c>
      <c r="I9849" s="3" t="str">
        <f>IF(C9849&lt;&gt;"",_xlfn.XLOOKUP(IFERROR(VALUE(C9849),C9849),'Items database'!A:A,'Items database'!B:B),(_xlfn.XLOOKUP(LEFT(E9849,3),Services,Services,"")))</f>
        <v/>
      </c>
      <c r="J9849" s="3" t="str">
        <f t="shared" si="307"/>
        <v/>
      </c>
    </row>
    <row r="9850" spans="1:10" x14ac:dyDescent="0.35">
      <c r="A9850" s="7" t="str">
        <f>IF('Payments Export'!A9854="","",'Payments Export'!A9854)</f>
        <v/>
      </c>
      <c r="B9850" s="7" t="str">
        <f>IF('Payments Export'!A9854="","",'Payments Export'!B9854)</f>
        <v/>
      </c>
      <c r="C9850" s="7" t="str">
        <f>IF(IFERROR(VALUE('Payments Export'!H9854),'Payments Export'!H9854)&lt;&gt;0,IFERROR(VALUE('Payments Export'!H9854),'Payments Export'!H9854),"")</f>
        <v/>
      </c>
      <c r="D9850" s="7" t="str">
        <f>IF('Payments Export'!I9854="","",'Payments Export'!I9854)</f>
        <v/>
      </c>
      <c r="E9850" s="7" t="str">
        <f t="shared" si="306"/>
        <v/>
      </c>
      <c r="F9850" s="7" t="str">
        <f>IF('Payments Export'!A9854="","",'Payments Export'!N9854)</f>
        <v/>
      </c>
      <c r="G9850" s="7" t="str">
        <f>IF('Payments Export'!A9854="","",'Payments Export'!O9854)</f>
        <v/>
      </c>
      <c r="H9850" s="7" t="str">
        <f>IF('Payments Export'!B9854="","",G9850-F9850)</f>
        <v/>
      </c>
      <c r="I9850" s="3" t="str">
        <f>IF(C9850&lt;&gt;"",_xlfn.XLOOKUP(IFERROR(VALUE(C9850),C9850),'Items database'!A:A,'Items database'!B:B),(_xlfn.XLOOKUP(LEFT(E9850,3),Services,Services,"")))</f>
        <v/>
      </c>
      <c r="J9850" s="3" t="str">
        <f t="shared" si="307"/>
        <v/>
      </c>
    </row>
    <row r="9851" spans="1:10" x14ac:dyDescent="0.35">
      <c r="A9851" s="7" t="str">
        <f>IF('Payments Export'!A9855="","",'Payments Export'!A9855)</f>
        <v/>
      </c>
      <c r="B9851" s="7" t="str">
        <f>IF('Payments Export'!A9855="","",'Payments Export'!B9855)</f>
        <v/>
      </c>
      <c r="C9851" s="7" t="str">
        <f>IF(IFERROR(VALUE('Payments Export'!H9855),'Payments Export'!H9855)&lt;&gt;0,IFERROR(VALUE('Payments Export'!H9855),'Payments Export'!H9855),"")</f>
        <v/>
      </c>
      <c r="D9851" s="7" t="str">
        <f>IF('Payments Export'!I9855="","",'Payments Export'!I9855)</f>
        <v/>
      </c>
      <c r="E9851" s="7" t="str">
        <f t="shared" si="306"/>
        <v/>
      </c>
      <c r="F9851" s="7" t="str">
        <f>IF('Payments Export'!A9855="","",'Payments Export'!N9855)</f>
        <v/>
      </c>
      <c r="G9851" s="7" t="str">
        <f>IF('Payments Export'!A9855="","",'Payments Export'!O9855)</f>
        <v/>
      </c>
      <c r="H9851" s="7" t="str">
        <f>IF('Payments Export'!B9855="","",G9851-F9851)</f>
        <v/>
      </c>
      <c r="I9851" s="3" t="str">
        <f>IF(C9851&lt;&gt;"",_xlfn.XLOOKUP(IFERROR(VALUE(C9851),C9851),'Items database'!A:A,'Items database'!B:B),(_xlfn.XLOOKUP(LEFT(E9851,3),Services,Services,"")))</f>
        <v/>
      </c>
      <c r="J9851" s="3" t="str">
        <f t="shared" si="307"/>
        <v/>
      </c>
    </row>
    <row r="9852" spans="1:10" x14ac:dyDescent="0.35">
      <c r="A9852" s="7" t="str">
        <f>IF('Payments Export'!A9856="","",'Payments Export'!A9856)</f>
        <v/>
      </c>
      <c r="B9852" s="7" t="str">
        <f>IF('Payments Export'!A9856="","",'Payments Export'!B9856)</f>
        <v/>
      </c>
      <c r="C9852" s="7" t="str">
        <f>IF(IFERROR(VALUE('Payments Export'!H9856),'Payments Export'!H9856)&lt;&gt;0,IFERROR(VALUE('Payments Export'!H9856),'Payments Export'!H9856),"")</f>
        <v/>
      </c>
      <c r="D9852" s="7" t="str">
        <f>IF('Payments Export'!I9856="","",'Payments Export'!I9856)</f>
        <v/>
      </c>
      <c r="E9852" s="7" t="str">
        <f t="shared" si="306"/>
        <v/>
      </c>
      <c r="F9852" s="7" t="str">
        <f>IF('Payments Export'!A9856="","",'Payments Export'!N9856)</f>
        <v/>
      </c>
      <c r="G9852" s="7" t="str">
        <f>IF('Payments Export'!A9856="","",'Payments Export'!O9856)</f>
        <v/>
      </c>
      <c r="H9852" s="7" t="str">
        <f>IF('Payments Export'!B9856="","",G9852-F9852)</f>
        <v/>
      </c>
      <c r="I9852" s="3" t="str">
        <f>IF(C9852&lt;&gt;"",_xlfn.XLOOKUP(IFERROR(VALUE(C9852),C9852),'Items database'!A:A,'Items database'!B:B),(_xlfn.XLOOKUP(LEFT(E9852,3),Services,Services,"")))</f>
        <v/>
      </c>
      <c r="J9852" s="3" t="str">
        <f t="shared" si="307"/>
        <v/>
      </c>
    </row>
    <row r="9853" spans="1:10" x14ac:dyDescent="0.35">
      <c r="A9853" s="7" t="str">
        <f>IF('Payments Export'!A9857="","",'Payments Export'!A9857)</f>
        <v/>
      </c>
      <c r="B9853" s="7" t="str">
        <f>IF('Payments Export'!A9857="","",'Payments Export'!B9857)</f>
        <v/>
      </c>
      <c r="C9853" s="7" t="str">
        <f>IF(IFERROR(VALUE('Payments Export'!H9857),'Payments Export'!H9857)&lt;&gt;0,IFERROR(VALUE('Payments Export'!H9857),'Payments Export'!H9857),"")</f>
        <v/>
      </c>
      <c r="D9853" s="7" t="str">
        <f>IF('Payments Export'!I9857="","",'Payments Export'!I9857)</f>
        <v/>
      </c>
      <c r="E9853" s="7" t="str">
        <f t="shared" si="306"/>
        <v/>
      </c>
      <c r="F9853" s="7" t="str">
        <f>IF('Payments Export'!A9857="","",'Payments Export'!N9857)</f>
        <v/>
      </c>
      <c r="G9853" s="7" t="str">
        <f>IF('Payments Export'!A9857="","",'Payments Export'!O9857)</f>
        <v/>
      </c>
      <c r="H9853" s="7" t="str">
        <f>IF('Payments Export'!B9857="","",G9853-F9853)</f>
        <v/>
      </c>
      <c r="I9853" s="3" t="str">
        <f>IF(C9853&lt;&gt;"",_xlfn.XLOOKUP(IFERROR(VALUE(C9853),C9853),'Items database'!A:A,'Items database'!B:B),(_xlfn.XLOOKUP(LEFT(E9853,3),Services,Services,"")))</f>
        <v/>
      </c>
      <c r="J9853" s="3" t="str">
        <f t="shared" si="307"/>
        <v/>
      </c>
    </row>
    <row r="9854" spans="1:10" x14ac:dyDescent="0.35">
      <c r="A9854" s="7" t="str">
        <f>IF('Payments Export'!A9858="","",'Payments Export'!A9858)</f>
        <v/>
      </c>
      <c r="B9854" s="7" t="str">
        <f>IF('Payments Export'!A9858="","",'Payments Export'!B9858)</f>
        <v/>
      </c>
      <c r="C9854" s="7" t="str">
        <f>IF(IFERROR(VALUE('Payments Export'!H9858),'Payments Export'!H9858)&lt;&gt;0,IFERROR(VALUE('Payments Export'!H9858),'Payments Export'!H9858),"")</f>
        <v/>
      </c>
      <c r="D9854" s="7" t="str">
        <f>IF('Payments Export'!I9858="","",'Payments Export'!I9858)</f>
        <v/>
      </c>
      <c r="E9854" s="7" t="str">
        <f t="shared" si="306"/>
        <v/>
      </c>
      <c r="F9854" s="7" t="str">
        <f>IF('Payments Export'!A9858="","",'Payments Export'!N9858)</f>
        <v/>
      </c>
      <c r="G9854" s="7" t="str">
        <f>IF('Payments Export'!A9858="","",'Payments Export'!O9858)</f>
        <v/>
      </c>
      <c r="H9854" s="7" t="str">
        <f>IF('Payments Export'!B9858="","",G9854-F9854)</f>
        <v/>
      </c>
      <c r="I9854" s="3" t="str">
        <f>IF(C9854&lt;&gt;"",_xlfn.XLOOKUP(IFERROR(VALUE(C9854),C9854),'Items database'!A:A,'Items database'!B:B),(_xlfn.XLOOKUP(LEFT(E9854,3),Services,Services,"")))</f>
        <v/>
      </c>
      <c r="J9854" s="3" t="str">
        <f t="shared" si="307"/>
        <v/>
      </c>
    </row>
    <row r="9855" spans="1:10" x14ac:dyDescent="0.35">
      <c r="A9855" s="7" t="str">
        <f>IF('Payments Export'!A9859="","",'Payments Export'!A9859)</f>
        <v/>
      </c>
      <c r="B9855" s="7" t="str">
        <f>IF('Payments Export'!A9859="","",'Payments Export'!B9859)</f>
        <v/>
      </c>
      <c r="C9855" s="7" t="str">
        <f>IF(IFERROR(VALUE('Payments Export'!H9859),'Payments Export'!H9859)&lt;&gt;0,IFERROR(VALUE('Payments Export'!H9859),'Payments Export'!H9859),"")</f>
        <v/>
      </c>
      <c r="D9855" s="7" t="str">
        <f>IF('Payments Export'!I9859="","",'Payments Export'!I9859)</f>
        <v/>
      </c>
      <c r="E9855" s="7" t="str">
        <f t="shared" si="306"/>
        <v/>
      </c>
      <c r="F9855" s="7" t="str">
        <f>IF('Payments Export'!A9859="","",'Payments Export'!N9859)</f>
        <v/>
      </c>
      <c r="G9855" s="7" t="str">
        <f>IF('Payments Export'!A9859="","",'Payments Export'!O9859)</f>
        <v/>
      </c>
      <c r="H9855" s="7" t="str">
        <f>IF('Payments Export'!B9859="","",G9855-F9855)</f>
        <v/>
      </c>
      <c r="I9855" s="3" t="str">
        <f>IF(C9855&lt;&gt;"",_xlfn.XLOOKUP(IFERROR(VALUE(C9855),C9855),'Items database'!A:A,'Items database'!B:B),(_xlfn.XLOOKUP(LEFT(E9855,3),Services,Services,"")))</f>
        <v/>
      </c>
      <c r="J9855" s="3" t="str">
        <f t="shared" si="307"/>
        <v/>
      </c>
    </row>
    <row r="9856" spans="1:10" x14ac:dyDescent="0.35">
      <c r="A9856" s="7" t="str">
        <f>IF('Payments Export'!A9860="","",'Payments Export'!A9860)</f>
        <v/>
      </c>
      <c r="B9856" s="7" t="str">
        <f>IF('Payments Export'!A9860="","",'Payments Export'!B9860)</f>
        <v/>
      </c>
      <c r="C9856" s="7" t="str">
        <f>IF(IFERROR(VALUE('Payments Export'!H9860),'Payments Export'!H9860)&lt;&gt;0,IFERROR(VALUE('Payments Export'!H9860),'Payments Export'!H9860),"")</f>
        <v/>
      </c>
      <c r="D9856" s="7" t="str">
        <f>IF('Payments Export'!I9860="","",'Payments Export'!I9860)</f>
        <v/>
      </c>
      <c r="E9856" s="7" t="str">
        <f t="shared" si="306"/>
        <v/>
      </c>
      <c r="F9856" s="7" t="str">
        <f>IF('Payments Export'!A9860="","",'Payments Export'!N9860)</f>
        <v/>
      </c>
      <c r="G9856" s="7" t="str">
        <f>IF('Payments Export'!A9860="","",'Payments Export'!O9860)</f>
        <v/>
      </c>
      <c r="H9856" s="7" t="str">
        <f>IF('Payments Export'!B9860="","",G9856-F9856)</f>
        <v/>
      </c>
      <c r="I9856" s="3" t="str">
        <f>IF(C9856&lt;&gt;"",_xlfn.XLOOKUP(IFERROR(VALUE(C9856),C9856),'Items database'!A:A,'Items database'!B:B),(_xlfn.XLOOKUP(LEFT(E9856,3),Services,Services,"")))</f>
        <v/>
      </c>
      <c r="J9856" s="3" t="str">
        <f t="shared" si="307"/>
        <v/>
      </c>
    </row>
    <row r="9857" spans="1:10" x14ac:dyDescent="0.35">
      <c r="A9857" s="7" t="str">
        <f>IF('Payments Export'!A9861="","",'Payments Export'!A9861)</f>
        <v/>
      </c>
      <c r="B9857" s="7" t="str">
        <f>IF('Payments Export'!A9861="","",'Payments Export'!B9861)</f>
        <v/>
      </c>
      <c r="C9857" s="7" t="str">
        <f>IF(IFERROR(VALUE('Payments Export'!H9861),'Payments Export'!H9861)&lt;&gt;0,IFERROR(VALUE('Payments Export'!H9861),'Payments Export'!H9861),"")</f>
        <v/>
      </c>
      <c r="D9857" s="7" t="str">
        <f>IF('Payments Export'!I9861="","",'Payments Export'!I9861)</f>
        <v/>
      </c>
      <c r="E9857" s="7" t="str">
        <f t="shared" ref="E9857:E9920" si="308">LEFT(D9857,66)</f>
        <v/>
      </c>
      <c r="F9857" s="7" t="str">
        <f>IF('Payments Export'!A9861="","",'Payments Export'!N9861)</f>
        <v/>
      </c>
      <c r="G9857" s="7" t="str">
        <f>IF('Payments Export'!A9861="","",'Payments Export'!O9861)</f>
        <v/>
      </c>
      <c r="H9857" s="7" t="str">
        <f>IF('Payments Export'!B9861="","",G9857-F9857)</f>
        <v/>
      </c>
      <c r="I9857" s="3" t="str">
        <f>IF(C9857&lt;&gt;"",_xlfn.XLOOKUP(IFERROR(VALUE(C9857),C9857),'Items database'!A:A,'Items database'!B:B),(_xlfn.XLOOKUP(LEFT(E9857,3),Services,Services,"")))</f>
        <v/>
      </c>
      <c r="J9857" s="3" t="str">
        <f t="shared" ref="J9857:J9920" si="309">IF(ISNUMBER(F9857)=TRUE,IF(F9857=0,"","GST"),"")</f>
        <v/>
      </c>
    </row>
    <row r="9858" spans="1:10" x14ac:dyDescent="0.35">
      <c r="A9858" s="7" t="str">
        <f>IF('Payments Export'!A9862="","",'Payments Export'!A9862)</f>
        <v/>
      </c>
      <c r="B9858" s="7" t="str">
        <f>IF('Payments Export'!A9862="","",'Payments Export'!B9862)</f>
        <v/>
      </c>
      <c r="C9858" s="7" t="str">
        <f>IF(IFERROR(VALUE('Payments Export'!H9862),'Payments Export'!H9862)&lt;&gt;0,IFERROR(VALUE('Payments Export'!H9862),'Payments Export'!H9862),"")</f>
        <v/>
      </c>
      <c r="D9858" s="7" t="str">
        <f>IF('Payments Export'!I9862="","",'Payments Export'!I9862)</f>
        <v/>
      </c>
      <c r="E9858" s="7" t="str">
        <f t="shared" si="308"/>
        <v/>
      </c>
      <c r="F9858" s="7" t="str">
        <f>IF('Payments Export'!A9862="","",'Payments Export'!N9862)</f>
        <v/>
      </c>
      <c r="G9858" s="7" t="str">
        <f>IF('Payments Export'!A9862="","",'Payments Export'!O9862)</f>
        <v/>
      </c>
      <c r="H9858" s="7" t="str">
        <f>IF('Payments Export'!B9862="","",G9858-F9858)</f>
        <v/>
      </c>
      <c r="I9858" s="3" t="str">
        <f>IF(C9858&lt;&gt;"",_xlfn.XLOOKUP(IFERROR(VALUE(C9858),C9858),'Items database'!A:A,'Items database'!B:B),(_xlfn.XLOOKUP(LEFT(E9858,3),Services,Services,"")))</f>
        <v/>
      </c>
      <c r="J9858" s="3" t="str">
        <f t="shared" si="309"/>
        <v/>
      </c>
    </row>
    <row r="9859" spans="1:10" x14ac:dyDescent="0.35">
      <c r="A9859" s="7" t="str">
        <f>IF('Payments Export'!A9863="","",'Payments Export'!A9863)</f>
        <v/>
      </c>
      <c r="B9859" s="7" t="str">
        <f>IF('Payments Export'!A9863="","",'Payments Export'!B9863)</f>
        <v/>
      </c>
      <c r="C9859" s="7" t="str">
        <f>IF(IFERROR(VALUE('Payments Export'!H9863),'Payments Export'!H9863)&lt;&gt;0,IFERROR(VALUE('Payments Export'!H9863),'Payments Export'!H9863),"")</f>
        <v/>
      </c>
      <c r="D9859" s="7" t="str">
        <f>IF('Payments Export'!I9863="","",'Payments Export'!I9863)</f>
        <v/>
      </c>
      <c r="E9859" s="7" t="str">
        <f t="shared" si="308"/>
        <v/>
      </c>
      <c r="F9859" s="7" t="str">
        <f>IF('Payments Export'!A9863="","",'Payments Export'!N9863)</f>
        <v/>
      </c>
      <c r="G9859" s="7" t="str">
        <f>IF('Payments Export'!A9863="","",'Payments Export'!O9863)</f>
        <v/>
      </c>
      <c r="H9859" s="7" t="str">
        <f>IF('Payments Export'!B9863="","",G9859-F9859)</f>
        <v/>
      </c>
      <c r="I9859" s="3" t="str">
        <f>IF(C9859&lt;&gt;"",_xlfn.XLOOKUP(IFERROR(VALUE(C9859),C9859),'Items database'!A:A,'Items database'!B:B),(_xlfn.XLOOKUP(LEFT(E9859,3),Services,Services,"")))</f>
        <v/>
      </c>
      <c r="J9859" s="3" t="str">
        <f t="shared" si="309"/>
        <v/>
      </c>
    </row>
    <row r="9860" spans="1:10" x14ac:dyDescent="0.35">
      <c r="A9860" s="7" t="str">
        <f>IF('Payments Export'!A9864="","",'Payments Export'!A9864)</f>
        <v/>
      </c>
      <c r="B9860" s="7" t="str">
        <f>IF('Payments Export'!A9864="","",'Payments Export'!B9864)</f>
        <v/>
      </c>
      <c r="C9860" s="7" t="str">
        <f>IF(IFERROR(VALUE('Payments Export'!H9864),'Payments Export'!H9864)&lt;&gt;0,IFERROR(VALUE('Payments Export'!H9864),'Payments Export'!H9864),"")</f>
        <v/>
      </c>
      <c r="D9860" s="7" t="str">
        <f>IF('Payments Export'!I9864="","",'Payments Export'!I9864)</f>
        <v/>
      </c>
      <c r="E9860" s="7" t="str">
        <f t="shared" si="308"/>
        <v/>
      </c>
      <c r="F9860" s="7" t="str">
        <f>IF('Payments Export'!A9864="","",'Payments Export'!N9864)</f>
        <v/>
      </c>
      <c r="G9860" s="7" t="str">
        <f>IF('Payments Export'!A9864="","",'Payments Export'!O9864)</f>
        <v/>
      </c>
      <c r="H9860" s="7" t="str">
        <f>IF('Payments Export'!B9864="","",G9860-F9860)</f>
        <v/>
      </c>
      <c r="I9860" s="3" t="str">
        <f>IF(C9860&lt;&gt;"",_xlfn.XLOOKUP(IFERROR(VALUE(C9860),C9860),'Items database'!A:A,'Items database'!B:B),(_xlfn.XLOOKUP(LEFT(E9860,3),Services,Services,"")))</f>
        <v/>
      </c>
      <c r="J9860" s="3" t="str">
        <f t="shared" si="309"/>
        <v/>
      </c>
    </row>
    <row r="9861" spans="1:10" x14ac:dyDescent="0.35">
      <c r="A9861" s="7" t="str">
        <f>IF('Payments Export'!A9865="","",'Payments Export'!A9865)</f>
        <v/>
      </c>
      <c r="B9861" s="7" t="str">
        <f>IF('Payments Export'!A9865="","",'Payments Export'!B9865)</f>
        <v/>
      </c>
      <c r="C9861" s="7" t="str">
        <f>IF(IFERROR(VALUE('Payments Export'!H9865),'Payments Export'!H9865)&lt;&gt;0,IFERROR(VALUE('Payments Export'!H9865),'Payments Export'!H9865),"")</f>
        <v/>
      </c>
      <c r="D9861" s="7" t="str">
        <f>IF('Payments Export'!I9865="","",'Payments Export'!I9865)</f>
        <v/>
      </c>
      <c r="E9861" s="7" t="str">
        <f t="shared" si="308"/>
        <v/>
      </c>
      <c r="F9861" s="7" t="str">
        <f>IF('Payments Export'!A9865="","",'Payments Export'!N9865)</f>
        <v/>
      </c>
      <c r="G9861" s="7" t="str">
        <f>IF('Payments Export'!A9865="","",'Payments Export'!O9865)</f>
        <v/>
      </c>
      <c r="H9861" s="7" t="str">
        <f>IF('Payments Export'!B9865="","",G9861-F9861)</f>
        <v/>
      </c>
      <c r="I9861" s="3" t="str">
        <f>IF(C9861&lt;&gt;"",_xlfn.XLOOKUP(IFERROR(VALUE(C9861),C9861),'Items database'!A:A,'Items database'!B:B),(_xlfn.XLOOKUP(LEFT(E9861,3),Services,Services,"")))</f>
        <v/>
      </c>
      <c r="J9861" s="3" t="str">
        <f t="shared" si="309"/>
        <v/>
      </c>
    </row>
    <row r="9862" spans="1:10" x14ac:dyDescent="0.35">
      <c r="A9862" s="7" t="str">
        <f>IF('Payments Export'!A9866="","",'Payments Export'!A9866)</f>
        <v/>
      </c>
      <c r="B9862" s="7" t="str">
        <f>IF('Payments Export'!A9866="","",'Payments Export'!B9866)</f>
        <v/>
      </c>
      <c r="C9862" s="7" t="str">
        <f>IF(IFERROR(VALUE('Payments Export'!H9866),'Payments Export'!H9866)&lt;&gt;0,IFERROR(VALUE('Payments Export'!H9866),'Payments Export'!H9866),"")</f>
        <v/>
      </c>
      <c r="D9862" s="7" t="str">
        <f>IF('Payments Export'!I9866="","",'Payments Export'!I9866)</f>
        <v/>
      </c>
      <c r="E9862" s="7" t="str">
        <f t="shared" si="308"/>
        <v/>
      </c>
      <c r="F9862" s="7" t="str">
        <f>IF('Payments Export'!A9866="","",'Payments Export'!N9866)</f>
        <v/>
      </c>
      <c r="G9862" s="7" t="str">
        <f>IF('Payments Export'!A9866="","",'Payments Export'!O9866)</f>
        <v/>
      </c>
      <c r="H9862" s="7" t="str">
        <f>IF('Payments Export'!B9866="","",G9862-F9862)</f>
        <v/>
      </c>
      <c r="I9862" s="3" t="str">
        <f>IF(C9862&lt;&gt;"",_xlfn.XLOOKUP(IFERROR(VALUE(C9862),C9862),'Items database'!A:A,'Items database'!B:B),(_xlfn.XLOOKUP(LEFT(E9862,3),Services,Services,"")))</f>
        <v/>
      </c>
      <c r="J9862" s="3" t="str">
        <f t="shared" si="309"/>
        <v/>
      </c>
    </row>
    <row r="9863" spans="1:10" x14ac:dyDescent="0.35">
      <c r="A9863" s="7" t="str">
        <f>IF('Payments Export'!A9867="","",'Payments Export'!A9867)</f>
        <v/>
      </c>
      <c r="B9863" s="7" t="str">
        <f>IF('Payments Export'!A9867="","",'Payments Export'!B9867)</f>
        <v/>
      </c>
      <c r="C9863" s="7" t="str">
        <f>IF(IFERROR(VALUE('Payments Export'!H9867),'Payments Export'!H9867)&lt;&gt;0,IFERROR(VALUE('Payments Export'!H9867),'Payments Export'!H9867),"")</f>
        <v/>
      </c>
      <c r="D9863" s="7" t="str">
        <f>IF('Payments Export'!I9867="","",'Payments Export'!I9867)</f>
        <v/>
      </c>
      <c r="E9863" s="7" t="str">
        <f t="shared" si="308"/>
        <v/>
      </c>
      <c r="F9863" s="7" t="str">
        <f>IF('Payments Export'!A9867="","",'Payments Export'!N9867)</f>
        <v/>
      </c>
      <c r="G9863" s="7" t="str">
        <f>IF('Payments Export'!A9867="","",'Payments Export'!O9867)</f>
        <v/>
      </c>
      <c r="H9863" s="7" t="str">
        <f>IF('Payments Export'!B9867="","",G9863-F9863)</f>
        <v/>
      </c>
      <c r="I9863" s="3" t="str">
        <f>IF(C9863&lt;&gt;"",_xlfn.XLOOKUP(IFERROR(VALUE(C9863),C9863),'Items database'!A:A,'Items database'!B:B),(_xlfn.XLOOKUP(LEFT(E9863,3),Services,Services,"")))</f>
        <v/>
      </c>
      <c r="J9863" s="3" t="str">
        <f t="shared" si="309"/>
        <v/>
      </c>
    </row>
    <row r="9864" spans="1:10" x14ac:dyDescent="0.35">
      <c r="A9864" s="7" t="str">
        <f>IF('Payments Export'!A9868="","",'Payments Export'!A9868)</f>
        <v/>
      </c>
      <c r="B9864" s="7" t="str">
        <f>IF('Payments Export'!A9868="","",'Payments Export'!B9868)</f>
        <v/>
      </c>
      <c r="C9864" s="7" t="str">
        <f>IF(IFERROR(VALUE('Payments Export'!H9868),'Payments Export'!H9868)&lt;&gt;0,IFERROR(VALUE('Payments Export'!H9868),'Payments Export'!H9868),"")</f>
        <v/>
      </c>
      <c r="D9864" s="7" t="str">
        <f>IF('Payments Export'!I9868="","",'Payments Export'!I9868)</f>
        <v/>
      </c>
      <c r="E9864" s="7" t="str">
        <f t="shared" si="308"/>
        <v/>
      </c>
      <c r="F9864" s="7" t="str">
        <f>IF('Payments Export'!A9868="","",'Payments Export'!N9868)</f>
        <v/>
      </c>
      <c r="G9864" s="7" t="str">
        <f>IF('Payments Export'!A9868="","",'Payments Export'!O9868)</f>
        <v/>
      </c>
      <c r="H9864" s="7" t="str">
        <f>IF('Payments Export'!B9868="","",G9864-F9864)</f>
        <v/>
      </c>
      <c r="I9864" s="3" t="str">
        <f>IF(C9864&lt;&gt;"",_xlfn.XLOOKUP(IFERROR(VALUE(C9864),C9864),'Items database'!A:A,'Items database'!B:B),(_xlfn.XLOOKUP(LEFT(E9864,3),Services,Services,"")))</f>
        <v/>
      </c>
      <c r="J9864" s="3" t="str">
        <f t="shared" si="309"/>
        <v/>
      </c>
    </row>
    <row r="9865" spans="1:10" x14ac:dyDescent="0.35">
      <c r="A9865" s="7" t="str">
        <f>IF('Payments Export'!A9869="","",'Payments Export'!A9869)</f>
        <v/>
      </c>
      <c r="B9865" s="7" t="str">
        <f>IF('Payments Export'!A9869="","",'Payments Export'!B9869)</f>
        <v/>
      </c>
      <c r="C9865" s="7" t="str">
        <f>IF(IFERROR(VALUE('Payments Export'!H9869),'Payments Export'!H9869)&lt;&gt;0,IFERROR(VALUE('Payments Export'!H9869),'Payments Export'!H9869),"")</f>
        <v/>
      </c>
      <c r="D9865" s="7" t="str">
        <f>IF('Payments Export'!I9869="","",'Payments Export'!I9869)</f>
        <v/>
      </c>
      <c r="E9865" s="7" t="str">
        <f t="shared" si="308"/>
        <v/>
      </c>
      <c r="F9865" s="7" t="str">
        <f>IF('Payments Export'!A9869="","",'Payments Export'!N9869)</f>
        <v/>
      </c>
      <c r="G9865" s="7" t="str">
        <f>IF('Payments Export'!A9869="","",'Payments Export'!O9869)</f>
        <v/>
      </c>
      <c r="H9865" s="7" t="str">
        <f>IF('Payments Export'!B9869="","",G9865-F9865)</f>
        <v/>
      </c>
      <c r="I9865" s="3" t="str">
        <f>IF(C9865&lt;&gt;"",_xlfn.XLOOKUP(IFERROR(VALUE(C9865),C9865),'Items database'!A:A,'Items database'!B:B),(_xlfn.XLOOKUP(LEFT(E9865,3),Services,Services,"")))</f>
        <v/>
      </c>
      <c r="J9865" s="3" t="str">
        <f t="shared" si="309"/>
        <v/>
      </c>
    </row>
    <row r="9866" spans="1:10" x14ac:dyDescent="0.35">
      <c r="A9866" s="7" t="str">
        <f>IF('Payments Export'!A9870="","",'Payments Export'!A9870)</f>
        <v/>
      </c>
      <c r="B9866" s="7" t="str">
        <f>IF('Payments Export'!A9870="","",'Payments Export'!B9870)</f>
        <v/>
      </c>
      <c r="C9866" s="7" t="str">
        <f>IF(IFERROR(VALUE('Payments Export'!H9870),'Payments Export'!H9870)&lt;&gt;0,IFERROR(VALUE('Payments Export'!H9870),'Payments Export'!H9870),"")</f>
        <v/>
      </c>
      <c r="D9866" s="7" t="str">
        <f>IF('Payments Export'!I9870="","",'Payments Export'!I9870)</f>
        <v/>
      </c>
      <c r="E9866" s="7" t="str">
        <f t="shared" si="308"/>
        <v/>
      </c>
      <c r="F9866" s="7" t="str">
        <f>IF('Payments Export'!A9870="","",'Payments Export'!N9870)</f>
        <v/>
      </c>
      <c r="G9866" s="7" t="str">
        <f>IF('Payments Export'!A9870="","",'Payments Export'!O9870)</f>
        <v/>
      </c>
      <c r="H9866" s="7" t="str">
        <f>IF('Payments Export'!B9870="","",G9866-F9866)</f>
        <v/>
      </c>
      <c r="I9866" s="3" t="str">
        <f>IF(C9866&lt;&gt;"",_xlfn.XLOOKUP(IFERROR(VALUE(C9866),C9866),'Items database'!A:A,'Items database'!B:B),(_xlfn.XLOOKUP(LEFT(E9866,3),Services,Services,"")))</f>
        <v/>
      </c>
      <c r="J9866" s="3" t="str">
        <f t="shared" si="309"/>
        <v/>
      </c>
    </row>
    <row r="9867" spans="1:10" x14ac:dyDescent="0.35">
      <c r="A9867" s="7" t="str">
        <f>IF('Payments Export'!A9871="","",'Payments Export'!A9871)</f>
        <v/>
      </c>
      <c r="B9867" s="7" t="str">
        <f>IF('Payments Export'!A9871="","",'Payments Export'!B9871)</f>
        <v/>
      </c>
      <c r="C9867" s="7" t="str">
        <f>IF(IFERROR(VALUE('Payments Export'!H9871),'Payments Export'!H9871)&lt;&gt;0,IFERROR(VALUE('Payments Export'!H9871),'Payments Export'!H9871),"")</f>
        <v/>
      </c>
      <c r="D9867" s="7" t="str">
        <f>IF('Payments Export'!I9871="","",'Payments Export'!I9871)</f>
        <v/>
      </c>
      <c r="E9867" s="7" t="str">
        <f t="shared" si="308"/>
        <v/>
      </c>
      <c r="F9867" s="7" t="str">
        <f>IF('Payments Export'!A9871="","",'Payments Export'!N9871)</f>
        <v/>
      </c>
      <c r="G9867" s="7" t="str">
        <f>IF('Payments Export'!A9871="","",'Payments Export'!O9871)</f>
        <v/>
      </c>
      <c r="H9867" s="7" t="str">
        <f>IF('Payments Export'!B9871="","",G9867-F9867)</f>
        <v/>
      </c>
      <c r="I9867" s="3" t="str">
        <f>IF(C9867&lt;&gt;"",_xlfn.XLOOKUP(IFERROR(VALUE(C9867),C9867),'Items database'!A:A,'Items database'!B:B),(_xlfn.XLOOKUP(LEFT(E9867,3),Services,Services,"")))</f>
        <v/>
      </c>
      <c r="J9867" s="3" t="str">
        <f t="shared" si="309"/>
        <v/>
      </c>
    </row>
    <row r="9868" spans="1:10" x14ac:dyDescent="0.35">
      <c r="A9868" s="7" t="str">
        <f>IF('Payments Export'!A9872="","",'Payments Export'!A9872)</f>
        <v/>
      </c>
      <c r="B9868" s="7" t="str">
        <f>IF('Payments Export'!A9872="","",'Payments Export'!B9872)</f>
        <v/>
      </c>
      <c r="C9868" s="7" t="str">
        <f>IF(IFERROR(VALUE('Payments Export'!H9872),'Payments Export'!H9872)&lt;&gt;0,IFERROR(VALUE('Payments Export'!H9872),'Payments Export'!H9872),"")</f>
        <v/>
      </c>
      <c r="D9868" s="7" t="str">
        <f>IF('Payments Export'!I9872="","",'Payments Export'!I9872)</f>
        <v/>
      </c>
      <c r="E9868" s="7" t="str">
        <f t="shared" si="308"/>
        <v/>
      </c>
      <c r="F9868" s="7" t="str">
        <f>IF('Payments Export'!A9872="","",'Payments Export'!N9872)</f>
        <v/>
      </c>
      <c r="G9868" s="7" t="str">
        <f>IF('Payments Export'!A9872="","",'Payments Export'!O9872)</f>
        <v/>
      </c>
      <c r="H9868" s="7" t="str">
        <f>IF('Payments Export'!B9872="","",G9868-F9868)</f>
        <v/>
      </c>
      <c r="I9868" s="3" t="str">
        <f>IF(C9868&lt;&gt;"",_xlfn.XLOOKUP(IFERROR(VALUE(C9868),C9868),'Items database'!A:A,'Items database'!B:B),(_xlfn.XLOOKUP(LEFT(E9868,3),Services,Services,"")))</f>
        <v/>
      </c>
      <c r="J9868" s="3" t="str">
        <f t="shared" si="309"/>
        <v/>
      </c>
    </row>
    <row r="9869" spans="1:10" x14ac:dyDescent="0.35">
      <c r="A9869" s="7" t="str">
        <f>IF('Payments Export'!A9873="","",'Payments Export'!A9873)</f>
        <v/>
      </c>
      <c r="B9869" s="7" t="str">
        <f>IF('Payments Export'!A9873="","",'Payments Export'!B9873)</f>
        <v/>
      </c>
      <c r="C9869" s="7" t="str">
        <f>IF(IFERROR(VALUE('Payments Export'!H9873),'Payments Export'!H9873)&lt;&gt;0,IFERROR(VALUE('Payments Export'!H9873),'Payments Export'!H9873),"")</f>
        <v/>
      </c>
      <c r="D9869" s="7" t="str">
        <f>IF('Payments Export'!I9873="","",'Payments Export'!I9873)</f>
        <v/>
      </c>
      <c r="E9869" s="7" t="str">
        <f t="shared" si="308"/>
        <v/>
      </c>
      <c r="F9869" s="7" t="str">
        <f>IF('Payments Export'!A9873="","",'Payments Export'!N9873)</f>
        <v/>
      </c>
      <c r="G9869" s="7" t="str">
        <f>IF('Payments Export'!A9873="","",'Payments Export'!O9873)</f>
        <v/>
      </c>
      <c r="H9869" s="7" t="str">
        <f>IF('Payments Export'!B9873="","",G9869-F9869)</f>
        <v/>
      </c>
      <c r="I9869" s="3" t="str">
        <f>IF(C9869&lt;&gt;"",_xlfn.XLOOKUP(IFERROR(VALUE(C9869),C9869),'Items database'!A:A,'Items database'!B:B),(_xlfn.XLOOKUP(LEFT(E9869,3),Services,Services,"")))</f>
        <v/>
      </c>
      <c r="J9869" s="3" t="str">
        <f t="shared" si="309"/>
        <v/>
      </c>
    </row>
    <row r="9870" spans="1:10" x14ac:dyDescent="0.35">
      <c r="A9870" s="7" t="str">
        <f>IF('Payments Export'!A9874="","",'Payments Export'!A9874)</f>
        <v/>
      </c>
      <c r="B9870" s="7" t="str">
        <f>IF('Payments Export'!A9874="","",'Payments Export'!B9874)</f>
        <v/>
      </c>
      <c r="C9870" s="7" t="str">
        <f>IF(IFERROR(VALUE('Payments Export'!H9874),'Payments Export'!H9874)&lt;&gt;0,IFERROR(VALUE('Payments Export'!H9874),'Payments Export'!H9874),"")</f>
        <v/>
      </c>
      <c r="D9870" s="7" t="str">
        <f>IF('Payments Export'!I9874="","",'Payments Export'!I9874)</f>
        <v/>
      </c>
      <c r="E9870" s="7" t="str">
        <f t="shared" si="308"/>
        <v/>
      </c>
      <c r="F9870" s="7" t="str">
        <f>IF('Payments Export'!A9874="","",'Payments Export'!N9874)</f>
        <v/>
      </c>
      <c r="G9870" s="7" t="str">
        <f>IF('Payments Export'!A9874="","",'Payments Export'!O9874)</f>
        <v/>
      </c>
      <c r="H9870" s="7" t="str">
        <f>IF('Payments Export'!B9874="","",G9870-F9870)</f>
        <v/>
      </c>
      <c r="I9870" s="3" t="str">
        <f>IF(C9870&lt;&gt;"",_xlfn.XLOOKUP(IFERROR(VALUE(C9870),C9870),'Items database'!A:A,'Items database'!B:B),(_xlfn.XLOOKUP(LEFT(E9870,3),Services,Services,"")))</f>
        <v/>
      </c>
      <c r="J9870" s="3" t="str">
        <f t="shared" si="309"/>
        <v/>
      </c>
    </row>
    <row r="9871" spans="1:10" x14ac:dyDescent="0.35">
      <c r="A9871" s="7" t="str">
        <f>IF('Payments Export'!A9875="","",'Payments Export'!A9875)</f>
        <v/>
      </c>
      <c r="B9871" s="7" t="str">
        <f>IF('Payments Export'!A9875="","",'Payments Export'!B9875)</f>
        <v/>
      </c>
      <c r="C9871" s="7" t="str">
        <f>IF(IFERROR(VALUE('Payments Export'!H9875),'Payments Export'!H9875)&lt;&gt;0,IFERROR(VALUE('Payments Export'!H9875),'Payments Export'!H9875),"")</f>
        <v/>
      </c>
      <c r="D9871" s="7" t="str">
        <f>IF('Payments Export'!I9875="","",'Payments Export'!I9875)</f>
        <v/>
      </c>
      <c r="E9871" s="7" t="str">
        <f t="shared" si="308"/>
        <v/>
      </c>
      <c r="F9871" s="7" t="str">
        <f>IF('Payments Export'!A9875="","",'Payments Export'!N9875)</f>
        <v/>
      </c>
      <c r="G9871" s="7" t="str">
        <f>IF('Payments Export'!A9875="","",'Payments Export'!O9875)</f>
        <v/>
      </c>
      <c r="H9871" s="7" t="str">
        <f>IF('Payments Export'!B9875="","",G9871-F9871)</f>
        <v/>
      </c>
      <c r="I9871" s="3" t="str">
        <f>IF(C9871&lt;&gt;"",_xlfn.XLOOKUP(IFERROR(VALUE(C9871),C9871),'Items database'!A:A,'Items database'!B:B),(_xlfn.XLOOKUP(LEFT(E9871,3),Services,Services,"")))</f>
        <v/>
      </c>
      <c r="J9871" s="3" t="str">
        <f t="shared" si="309"/>
        <v/>
      </c>
    </row>
    <row r="9872" spans="1:10" x14ac:dyDescent="0.35">
      <c r="A9872" s="7" t="str">
        <f>IF('Payments Export'!A9876="","",'Payments Export'!A9876)</f>
        <v/>
      </c>
      <c r="B9872" s="7" t="str">
        <f>IF('Payments Export'!A9876="","",'Payments Export'!B9876)</f>
        <v/>
      </c>
      <c r="C9872" s="7" t="str">
        <f>IF(IFERROR(VALUE('Payments Export'!H9876),'Payments Export'!H9876)&lt;&gt;0,IFERROR(VALUE('Payments Export'!H9876),'Payments Export'!H9876),"")</f>
        <v/>
      </c>
      <c r="D9872" s="7" t="str">
        <f>IF('Payments Export'!I9876="","",'Payments Export'!I9876)</f>
        <v/>
      </c>
      <c r="E9872" s="7" t="str">
        <f t="shared" si="308"/>
        <v/>
      </c>
      <c r="F9872" s="7" t="str">
        <f>IF('Payments Export'!A9876="","",'Payments Export'!N9876)</f>
        <v/>
      </c>
      <c r="G9872" s="7" t="str">
        <f>IF('Payments Export'!A9876="","",'Payments Export'!O9876)</f>
        <v/>
      </c>
      <c r="H9872" s="7" t="str">
        <f>IF('Payments Export'!B9876="","",G9872-F9872)</f>
        <v/>
      </c>
      <c r="I9872" s="3" t="str">
        <f>IF(C9872&lt;&gt;"",_xlfn.XLOOKUP(IFERROR(VALUE(C9872),C9872),'Items database'!A:A,'Items database'!B:B),(_xlfn.XLOOKUP(LEFT(E9872,3),Services,Services,"")))</f>
        <v/>
      </c>
      <c r="J9872" s="3" t="str">
        <f t="shared" si="309"/>
        <v/>
      </c>
    </row>
    <row r="9873" spans="1:10" x14ac:dyDescent="0.35">
      <c r="A9873" s="7" t="str">
        <f>IF('Payments Export'!A9877="","",'Payments Export'!A9877)</f>
        <v/>
      </c>
      <c r="B9873" s="7" t="str">
        <f>IF('Payments Export'!A9877="","",'Payments Export'!B9877)</f>
        <v/>
      </c>
      <c r="C9873" s="7" t="str">
        <f>IF(IFERROR(VALUE('Payments Export'!H9877),'Payments Export'!H9877)&lt;&gt;0,IFERROR(VALUE('Payments Export'!H9877),'Payments Export'!H9877),"")</f>
        <v/>
      </c>
      <c r="D9873" s="7" t="str">
        <f>IF('Payments Export'!I9877="","",'Payments Export'!I9877)</f>
        <v/>
      </c>
      <c r="E9873" s="7" t="str">
        <f t="shared" si="308"/>
        <v/>
      </c>
      <c r="F9873" s="7" t="str">
        <f>IF('Payments Export'!A9877="","",'Payments Export'!N9877)</f>
        <v/>
      </c>
      <c r="G9873" s="7" t="str">
        <f>IF('Payments Export'!A9877="","",'Payments Export'!O9877)</f>
        <v/>
      </c>
      <c r="H9873" s="7" t="str">
        <f>IF('Payments Export'!B9877="","",G9873-F9873)</f>
        <v/>
      </c>
      <c r="I9873" s="3" t="str">
        <f>IF(C9873&lt;&gt;"",_xlfn.XLOOKUP(IFERROR(VALUE(C9873),C9873),'Items database'!A:A,'Items database'!B:B),(_xlfn.XLOOKUP(LEFT(E9873,3),Services,Services,"")))</f>
        <v/>
      </c>
      <c r="J9873" s="3" t="str">
        <f t="shared" si="309"/>
        <v/>
      </c>
    </row>
    <row r="9874" spans="1:10" x14ac:dyDescent="0.35">
      <c r="A9874" s="7" t="str">
        <f>IF('Payments Export'!A9878="","",'Payments Export'!A9878)</f>
        <v/>
      </c>
      <c r="B9874" s="7" t="str">
        <f>IF('Payments Export'!A9878="","",'Payments Export'!B9878)</f>
        <v/>
      </c>
      <c r="C9874" s="7" t="str">
        <f>IF(IFERROR(VALUE('Payments Export'!H9878),'Payments Export'!H9878)&lt;&gt;0,IFERROR(VALUE('Payments Export'!H9878),'Payments Export'!H9878),"")</f>
        <v/>
      </c>
      <c r="D9874" s="7" t="str">
        <f>IF('Payments Export'!I9878="","",'Payments Export'!I9878)</f>
        <v/>
      </c>
      <c r="E9874" s="7" t="str">
        <f t="shared" si="308"/>
        <v/>
      </c>
      <c r="F9874" s="7" t="str">
        <f>IF('Payments Export'!A9878="","",'Payments Export'!N9878)</f>
        <v/>
      </c>
      <c r="G9874" s="7" t="str">
        <f>IF('Payments Export'!A9878="","",'Payments Export'!O9878)</f>
        <v/>
      </c>
      <c r="H9874" s="7" t="str">
        <f>IF('Payments Export'!B9878="","",G9874-F9874)</f>
        <v/>
      </c>
      <c r="I9874" s="3" t="str">
        <f>IF(C9874&lt;&gt;"",_xlfn.XLOOKUP(IFERROR(VALUE(C9874),C9874),'Items database'!A:A,'Items database'!B:B),(_xlfn.XLOOKUP(LEFT(E9874,3),Services,Services,"")))</f>
        <v/>
      </c>
      <c r="J9874" s="3" t="str">
        <f t="shared" si="309"/>
        <v/>
      </c>
    </row>
    <row r="9875" spans="1:10" x14ac:dyDescent="0.35">
      <c r="A9875" s="7" t="str">
        <f>IF('Payments Export'!A9879="","",'Payments Export'!A9879)</f>
        <v/>
      </c>
      <c r="B9875" s="7" t="str">
        <f>IF('Payments Export'!A9879="","",'Payments Export'!B9879)</f>
        <v/>
      </c>
      <c r="C9875" s="7" t="str">
        <f>IF(IFERROR(VALUE('Payments Export'!H9879),'Payments Export'!H9879)&lt;&gt;0,IFERROR(VALUE('Payments Export'!H9879),'Payments Export'!H9879),"")</f>
        <v/>
      </c>
      <c r="D9875" s="7" t="str">
        <f>IF('Payments Export'!I9879="","",'Payments Export'!I9879)</f>
        <v/>
      </c>
      <c r="E9875" s="7" t="str">
        <f t="shared" si="308"/>
        <v/>
      </c>
      <c r="F9875" s="7" t="str">
        <f>IF('Payments Export'!A9879="","",'Payments Export'!N9879)</f>
        <v/>
      </c>
      <c r="G9875" s="7" t="str">
        <f>IF('Payments Export'!A9879="","",'Payments Export'!O9879)</f>
        <v/>
      </c>
      <c r="H9875" s="7" t="str">
        <f>IF('Payments Export'!B9879="","",G9875-F9875)</f>
        <v/>
      </c>
      <c r="I9875" s="3" t="str">
        <f>IF(C9875&lt;&gt;"",_xlfn.XLOOKUP(IFERROR(VALUE(C9875),C9875),'Items database'!A:A,'Items database'!B:B),(_xlfn.XLOOKUP(LEFT(E9875,3),Services,Services,"")))</f>
        <v/>
      </c>
      <c r="J9875" s="3" t="str">
        <f t="shared" si="309"/>
        <v/>
      </c>
    </row>
    <row r="9876" spans="1:10" x14ac:dyDescent="0.35">
      <c r="A9876" s="7" t="str">
        <f>IF('Payments Export'!A9880="","",'Payments Export'!A9880)</f>
        <v/>
      </c>
      <c r="B9876" s="7" t="str">
        <f>IF('Payments Export'!A9880="","",'Payments Export'!B9880)</f>
        <v/>
      </c>
      <c r="C9876" s="7" t="str">
        <f>IF(IFERROR(VALUE('Payments Export'!H9880),'Payments Export'!H9880)&lt;&gt;0,IFERROR(VALUE('Payments Export'!H9880),'Payments Export'!H9880),"")</f>
        <v/>
      </c>
      <c r="D9876" s="7" t="str">
        <f>IF('Payments Export'!I9880="","",'Payments Export'!I9880)</f>
        <v/>
      </c>
      <c r="E9876" s="7" t="str">
        <f t="shared" si="308"/>
        <v/>
      </c>
      <c r="F9876" s="7" t="str">
        <f>IF('Payments Export'!A9880="","",'Payments Export'!N9880)</f>
        <v/>
      </c>
      <c r="G9876" s="7" t="str">
        <f>IF('Payments Export'!A9880="","",'Payments Export'!O9880)</f>
        <v/>
      </c>
      <c r="H9876" s="7" t="str">
        <f>IF('Payments Export'!B9880="","",G9876-F9876)</f>
        <v/>
      </c>
      <c r="I9876" s="3" t="str">
        <f>IF(C9876&lt;&gt;"",_xlfn.XLOOKUP(IFERROR(VALUE(C9876),C9876),'Items database'!A:A,'Items database'!B:B),(_xlfn.XLOOKUP(LEFT(E9876,3),Services,Services,"")))</f>
        <v/>
      </c>
      <c r="J9876" s="3" t="str">
        <f t="shared" si="309"/>
        <v/>
      </c>
    </row>
    <row r="9877" spans="1:10" x14ac:dyDescent="0.35">
      <c r="A9877" s="7" t="str">
        <f>IF('Payments Export'!A9881="","",'Payments Export'!A9881)</f>
        <v/>
      </c>
      <c r="B9877" s="7" t="str">
        <f>IF('Payments Export'!A9881="","",'Payments Export'!B9881)</f>
        <v/>
      </c>
      <c r="C9877" s="7" t="str">
        <f>IF(IFERROR(VALUE('Payments Export'!H9881),'Payments Export'!H9881)&lt;&gt;0,IFERROR(VALUE('Payments Export'!H9881),'Payments Export'!H9881),"")</f>
        <v/>
      </c>
      <c r="D9877" s="7" t="str">
        <f>IF('Payments Export'!I9881="","",'Payments Export'!I9881)</f>
        <v/>
      </c>
      <c r="E9877" s="7" t="str">
        <f t="shared" si="308"/>
        <v/>
      </c>
      <c r="F9877" s="7" t="str">
        <f>IF('Payments Export'!A9881="","",'Payments Export'!N9881)</f>
        <v/>
      </c>
      <c r="G9877" s="7" t="str">
        <f>IF('Payments Export'!A9881="","",'Payments Export'!O9881)</f>
        <v/>
      </c>
      <c r="H9877" s="7" t="str">
        <f>IF('Payments Export'!B9881="","",G9877-F9877)</f>
        <v/>
      </c>
      <c r="I9877" s="3" t="str">
        <f>IF(C9877&lt;&gt;"",_xlfn.XLOOKUP(IFERROR(VALUE(C9877),C9877),'Items database'!A:A,'Items database'!B:B),(_xlfn.XLOOKUP(LEFT(E9877,3),Services,Services,"")))</f>
        <v/>
      </c>
      <c r="J9877" s="3" t="str">
        <f t="shared" si="309"/>
        <v/>
      </c>
    </row>
    <row r="9878" spans="1:10" x14ac:dyDescent="0.35">
      <c r="A9878" s="7" t="str">
        <f>IF('Payments Export'!A9882="","",'Payments Export'!A9882)</f>
        <v/>
      </c>
      <c r="B9878" s="7" t="str">
        <f>IF('Payments Export'!A9882="","",'Payments Export'!B9882)</f>
        <v/>
      </c>
      <c r="C9878" s="7" t="str">
        <f>IF(IFERROR(VALUE('Payments Export'!H9882),'Payments Export'!H9882)&lt;&gt;0,IFERROR(VALUE('Payments Export'!H9882),'Payments Export'!H9882),"")</f>
        <v/>
      </c>
      <c r="D9878" s="7" t="str">
        <f>IF('Payments Export'!I9882="","",'Payments Export'!I9882)</f>
        <v/>
      </c>
      <c r="E9878" s="7" t="str">
        <f t="shared" si="308"/>
        <v/>
      </c>
      <c r="F9878" s="7" t="str">
        <f>IF('Payments Export'!A9882="","",'Payments Export'!N9882)</f>
        <v/>
      </c>
      <c r="G9878" s="7" t="str">
        <f>IF('Payments Export'!A9882="","",'Payments Export'!O9882)</f>
        <v/>
      </c>
      <c r="H9878" s="7" t="str">
        <f>IF('Payments Export'!B9882="","",G9878-F9878)</f>
        <v/>
      </c>
      <c r="I9878" s="3" t="str">
        <f>IF(C9878&lt;&gt;"",_xlfn.XLOOKUP(IFERROR(VALUE(C9878),C9878),'Items database'!A:A,'Items database'!B:B),(_xlfn.XLOOKUP(LEFT(E9878,3),Services,Services,"")))</f>
        <v/>
      </c>
      <c r="J9878" s="3" t="str">
        <f t="shared" si="309"/>
        <v/>
      </c>
    </row>
    <row r="9879" spans="1:10" x14ac:dyDescent="0.35">
      <c r="A9879" s="7" t="str">
        <f>IF('Payments Export'!A9883="","",'Payments Export'!A9883)</f>
        <v/>
      </c>
      <c r="B9879" s="7" t="str">
        <f>IF('Payments Export'!A9883="","",'Payments Export'!B9883)</f>
        <v/>
      </c>
      <c r="C9879" s="7" t="str">
        <f>IF(IFERROR(VALUE('Payments Export'!H9883),'Payments Export'!H9883)&lt;&gt;0,IFERROR(VALUE('Payments Export'!H9883),'Payments Export'!H9883),"")</f>
        <v/>
      </c>
      <c r="D9879" s="7" t="str">
        <f>IF('Payments Export'!I9883="","",'Payments Export'!I9883)</f>
        <v/>
      </c>
      <c r="E9879" s="7" t="str">
        <f t="shared" si="308"/>
        <v/>
      </c>
      <c r="F9879" s="7" t="str">
        <f>IF('Payments Export'!A9883="","",'Payments Export'!N9883)</f>
        <v/>
      </c>
      <c r="G9879" s="7" t="str">
        <f>IF('Payments Export'!A9883="","",'Payments Export'!O9883)</f>
        <v/>
      </c>
      <c r="H9879" s="7" t="str">
        <f>IF('Payments Export'!B9883="","",G9879-F9879)</f>
        <v/>
      </c>
      <c r="I9879" s="3" t="str">
        <f>IF(C9879&lt;&gt;"",_xlfn.XLOOKUP(IFERROR(VALUE(C9879),C9879),'Items database'!A:A,'Items database'!B:B),(_xlfn.XLOOKUP(LEFT(E9879,3),Services,Services,"")))</f>
        <v/>
      </c>
      <c r="J9879" s="3" t="str">
        <f t="shared" si="309"/>
        <v/>
      </c>
    </row>
    <row r="9880" spans="1:10" x14ac:dyDescent="0.35">
      <c r="A9880" s="7" t="str">
        <f>IF('Payments Export'!A9884="","",'Payments Export'!A9884)</f>
        <v/>
      </c>
      <c r="B9880" s="7" t="str">
        <f>IF('Payments Export'!A9884="","",'Payments Export'!B9884)</f>
        <v/>
      </c>
      <c r="C9880" s="7" t="str">
        <f>IF(IFERROR(VALUE('Payments Export'!H9884),'Payments Export'!H9884)&lt;&gt;0,IFERROR(VALUE('Payments Export'!H9884),'Payments Export'!H9884),"")</f>
        <v/>
      </c>
      <c r="D9880" s="7" t="str">
        <f>IF('Payments Export'!I9884="","",'Payments Export'!I9884)</f>
        <v/>
      </c>
      <c r="E9880" s="7" t="str">
        <f t="shared" si="308"/>
        <v/>
      </c>
      <c r="F9880" s="7" t="str">
        <f>IF('Payments Export'!A9884="","",'Payments Export'!N9884)</f>
        <v/>
      </c>
      <c r="G9880" s="7" t="str">
        <f>IF('Payments Export'!A9884="","",'Payments Export'!O9884)</f>
        <v/>
      </c>
      <c r="H9880" s="7" t="str">
        <f>IF('Payments Export'!B9884="","",G9880-F9880)</f>
        <v/>
      </c>
      <c r="I9880" s="3" t="str">
        <f>IF(C9880&lt;&gt;"",_xlfn.XLOOKUP(IFERROR(VALUE(C9880),C9880),'Items database'!A:A,'Items database'!B:B),(_xlfn.XLOOKUP(LEFT(E9880,3),Services,Services,"")))</f>
        <v/>
      </c>
      <c r="J9880" s="3" t="str">
        <f t="shared" si="309"/>
        <v/>
      </c>
    </row>
    <row r="9881" spans="1:10" x14ac:dyDescent="0.35">
      <c r="A9881" s="7" t="str">
        <f>IF('Payments Export'!A9885="","",'Payments Export'!A9885)</f>
        <v/>
      </c>
      <c r="B9881" s="7" t="str">
        <f>IF('Payments Export'!A9885="","",'Payments Export'!B9885)</f>
        <v/>
      </c>
      <c r="C9881" s="7" t="str">
        <f>IF(IFERROR(VALUE('Payments Export'!H9885),'Payments Export'!H9885)&lt;&gt;0,IFERROR(VALUE('Payments Export'!H9885),'Payments Export'!H9885),"")</f>
        <v/>
      </c>
      <c r="D9881" s="7" t="str">
        <f>IF('Payments Export'!I9885="","",'Payments Export'!I9885)</f>
        <v/>
      </c>
      <c r="E9881" s="7" t="str">
        <f t="shared" si="308"/>
        <v/>
      </c>
      <c r="F9881" s="7" t="str">
        <f>IF('Payments Export'!A9885="","",'Payments Export'!N9885)</f>
        <v/>
      </c>
      <c r="G9881" s="7" t="str">
        <f>IF('Payments Export'!A9885="","",'Payments Export'!O9885)</f>
        <v/>
      </c>
      <c r="H9881" s="7" t="str">
        <f>IF('Payments Export'!B9885="","",G9881-F9881)</f>
        <v/>
      </c>
      <c r="I9881" s="3" t="str">
        <f>IF(C9881&lt;&gt;"",_xlfn.XLOOKUP(IFERROR(VALUE(C9881),C9881),'Items database'!A:A,'Items database'!B:B),(_xlfn.XLOOKUP(LEFT(E9881,3),Services,Services,"")))</f>
        <v/>
      </c>
      <c r="J9881" s="3" t="str">
        <f t="shared" si="309"/>
        <v/>
      </c>
    </row>
    <row r="9882" spans="1:10" x14ac:dyDescent="0.35">
      <c r="A9882" s="7" t="str">
        <f>IF('Payments Export'!A9886="","",'Payments Export'!A9886)</f>
        <v/>
      </c>
      <c r="B9882" s="7" t="str">
        <f>IF('Payments Export'!A9886="","",'Payments Export'!B9886)</f>
        <v/>
      </c>
      <c r="C9882" s="7" t="str">
        <f>IF(IFERROR(VALUE('Payments Export'!H9886),'Payments Export'!H9886)&lt;&gt;0,IFERROR(VALUE('Payments Export'!H9886),'Payments Export'!H9886),"")</f>
        <v/>
      </c>
      <c r="D9882" s="7" t="str">
        <f>IF('Payments Export'!I9886="","",'Payments Export'!I9886)</f>
        <v/>
      </c>
      <c r="E9882" s="7" t="str">
        <f t="shared" si="308"/>
        <v/>
      </c>
      <c r="F9882" s="7" t="str">
        <f>IF('Payments Export'!A9886="","",'Payments Export'!N9886)</f>
        <v/>
      </c>
      <c r="G9882" s="7" t="str">
        <f>IF('Payments Export'!A9886="","",'Payments Export'!O9886)</f>
        <v/>
      </c>
      <c r="H9882" s="7" t="str">
        <f>IF('Payments Export'!B9886="","",G9882-F9882)</f>
        <v/>
      </c>
      <c r="I9882" s="3" t="str">
        <f>IF(C9882&lt;&gt;"",_xlfn.XLOOKUP(IFERROR(VALUE(C9882),C9882),'Items database'!A:A,'Items database'!B:B),(_xlfn.XLOOKUP(LEFT(E9882,3),Services,Services,"")))</f>
        <v/>
      </c>
      <c r="J9882" s="3" t="str">
        <f t="shared" si="309"/>
        <v/>
      </c>
    </row>
    <row r="9883" spans="1:10" x14ac:dyDescent="0.35">
      <c r="A9883" s="7" t="str">
        <f>IF('Payments Export'!A9887="","",'Payments Export'!A9887)</f>
        <v/>
      </c>
      <c r="B9883" s="7" t="str">
        <f>IF('Payments Export'!A9887="","",'Payments Export'!B9887)</f>
        <v/>
      </c>
      <c r="C9883" s="7" t="str">
        <f>IF(IFERROR(VALUE('Payments Export'!H9887),'Payments Export'!H9887)&lt;&gt;0,IFERROR(VALUE('Payments Export'!H9887),'Payments Export'!H9887),"")</f>
        <v/>
      </c>
      <c r="D9883" s="7" t="str">
        <f>IF('Payments Export'!I9887="","",'Payments Export'!I9887)</f>
        <v/>
      </c>
      <c r="E9883" s="7" t="str">
        <f t="shared" si="308"/>
        <v/>
      </c>
      <c r="F9883" s="7" t="str">
        <f>IF('Payments Export'!A9887="","",'Payments Export'!N9887)</f>
        <v/>
      </c>
      <c r="G9883" s="7" t="str">
        <f>IF('Payments Export'!A9887="","",'Payments Export'!O9887)</f>
        <v/>
      </c>
      <c r="H9883" s="7" t="str">
        <f>IF('Payments Export'!B9887="","",G9883-F9883)</f>
        <v/>
      </c>
      <c r="I9883" s="3" t="str">
        <f>IF(C9883&lt;&gt;"",_xlfn.XLOOKUP(IFERROR(VALUE(C9883),C9883),'Items database'!A:A,'Items database'!B:B),(_xlfn.XLOOKUP(LEFT(E9883,3),Services,Services,"")))</f>
        <v/>
      </c>
      <c r="J9883" s="3" t="str">
        <f t="shared" si="309"/>
        <v/>
      </c>
    </row>
    <row r="9884" spans="1:10" x14ac:dyDescent="0.35">
      <c r="A9884" s="7" t="str">
        <f>IF('Payments Export'!A9888="","",'Payments Export'!A9888)</f>
        <v/>
      </c>
      <c r="B9884" s="7" t="str">
        <f>IF('Payments Export'!A9888="","",'Payments Export'!B9888)</f>
        <v/>
      </c>
      <c r="C9884" s="7" t="str">
        <f>IF(IFERROR(VALUE('Payments Export'!H9888),'Payments Export'!H9888)&lt;&gt;0,IFERROR(VALUE('Payments Export'!H9888),'Payments Export'!H9888),"")</f>
        <v/>
      </c>
      <c r="D9884" s="7" t="str">
        <f>IF('Payments Export'!I9888="","",'Payments Export'!I9888)</f>
        <v/>
      </c>
      <c r="E9884" s="7" t="str">
        <f t="shared" si="308"/>
        <v/>
      </c>
      <c r="F9884" s="7" t="str">
        <f>IF('Payments Export'!A9888="","",'Payments Export'!N9888)</f>
        <v/>
      </c>
      <c r="G9884" s="7" t="str">
        <f>IF('Payments Export'!A9888="","",'Payments Export'!O9888)</f>
        <v/>
      </c>
      <c r="H9884" s="7" t="str">
        <f>IF('Payments Export'!B9888="","",G9884-F9884)</f>
        <v/>
      </c>
      <c r="I9884" s="3" t="str">
        <f>IF(C9884&lt;&gt;"",_xlfn.XLOOKUP(IFERROR(VALUE(C9884),C9884),'Items database'!A:A,'Items database'!B:B),(_xlfn.XLOOKUP(LEFT(E9884,3),Services,Services,"")))</f>
        <v/>
      </c>
      <c r="J9884" s="3" t="str">
        <f t="shared" si="309"/>
        <v/>
      </c>
    </row>
    <row r="9885" spans="1:10" x14ac:dyDescent="0.35">
      <c r="A9885" s="7" t="str">
        <f>IF('Payments Export'!A9889="","",'Payments Export'!A9889)</f>
        <v/>
      </c>
      <c r="B9885" s="7" t="str">
        <f>IF('Payments Export'!A9889="","",'Payments Export'!B9889)</f>
        <v/>
      </c>
      <c r="C9885" s="7" t="str">
        <f>IF(IFERROR(VALUE('Payments Export'!H9889),'Payments Export'!H9889)&lt;&gt;0,IFERROR(VALUE('Payments Export'!H9889),'Payments Export'!H9889),"")</f>
        <v/>
      </c>
      <c r="D9885" s="7" t="str">
        <f>IF('Payments Export'!I9889="","",'Payments Export'!I9889)</f>
        <v/>
      </c>
      <c r="E9885" s="7" t="str">
        <f t="shared" si="308"/>
        <v/>
      </c>
      <c r="F9885" s="7" t="str">
        <f>IF('Payments Export'!A9889="","",'Payments Export'!N9889)</f>
        <v/>
      </c>
      <c r="G9885" s="7" t="str">
        <f>IF('Payments Export'!A9889="","",'Payments Export'!O9889)</f>
        <v/>
      </c>
      <c r="H9885" s="7" t="str">
        <f>IF('Payments Export'!B9889="","",G9885-F9885)</f>
        <v/>
      </c>
      <c r="I9885" s="3" t="str">
        <f>IF(C9885&lt;&gt;"",_xlfn.XLOOKUP(IFERROR(VALUE(C9885),C9885),'Items database'!A:A,'Items database'!B:B),(_xlfn.XLOOKUP(LEFT(E9885,3),Services,Services,"")))</f>
        <v/>
      </c>
      <c r="J9885" s="3" t="str">
        <f t="shared" si="309"/>
        <v/>
      </c>
    </row>
    <row r="9886" spans="1:10" x14ac:dyDescent="0.35">
      <c r="A9886" s="7" t="str">
        <f>IF('Payments Export'!A9890="","",'Payments Export'!A9890)</f>
        <v/>
      </c>
      <c r="B9886" s="7" t="str">
        <f>IF('Payments Export'!A9890="","",'Payments Export'!B9890)</f>
        <v/>
      </c>
      <c r="C9886" s="7" t="str">
        <f>IF(IFERROR(VALUE('Payments Export'!H9890),'Payments Export'!H9890)&lt;&gt;0,IFERROR(VALUE('Payments Export'!H9890),'Payments Export'!H9890),"")</f>
        <v/>
      </c>
      <c r="D9886" s="7" t="str">
        <f>IF('Payments Export'!I9890="","",'Payments Export'!I9890)</f>
        <v/>
      </c>
      <c r="E9886" s="7" t="str">
        <f t="shared" si="308"/>
        <v/>
      </c>
      <c r="F9886" s="7" t="str">
        <f>IF('Payments Export'!A9890="","",'Payments Export'!N9890)</f>
        <v/>
      </c>
      <c r="G9886" s="7" t="str">
        <f>IF('Payments Export'!A9890="","",'Payments Export'!O9890)</f>
        <v/>
      </c>
      <c r="H9886" s="7" t="str">
        <f>IF('Payments Export'!B9890="","",G9886-F9886)</f>
        <v/>
      </c>
      <c r="I9886" s="3" t="str">
        <f>IF(C9886&lt;&gt;"",_xlfn.XLOOKUP(IFERROR(VALUE(C9886),C9886),'Items database'!A:A,'Items database'!B:B),(_xlfn.XLOOKUP(LEFT(E9886,3),Services,Services,"")))</f>
        <v/>
      </c>
      <c r="J9886" s="3" t="str">
        <f t="shared" si="309"/>
        <v/>
      </c>
    </row>
    <row r="9887" spans="1:10" x14ac:dyDescent="0.35">
      <c r="A9887" s="7" t="str">
        <f>IF('Payments Export'!A9891="","",'Payments Export'!A9891)</f>
        <v/>
      </c>
      <c r="B9887" s="7" t="str">
        <f>IF('Payments Export'!A9891="","",'Payments Export'!B9891)</f>
        <v/>
      </c>
      <c r="C9887" s="7" t="str">
        <f>IF(IFERROR(VALUE('Payments Export'!H9891),'Payments Export'!H9891)&lt;&gt;0,IFERROR(VALUE('Payments Export'!H9891),'Payments Export'!H9891),"")</f>
        <v/>
      </c>
      <c r="D9887" s="7" t="str">
        <f>IF('Payments Export'!I9891="","",'Payments Export'!I9891)</f>
        <v/>
      </c>
      <c r="E9887" s="7" t="str">
        <f t="shared" si="308"/>
        <v/>
      </c>
      <c r="F9887" s="7" t="str">
        <f>IF('Payments Export'!A9891="","",'Payments Export'!N9891)</f>
        <v/>
      </c>
      <c r="G9887" s="7" t="str">
        <f>IF('Payments Export'!A9891="","",'Payments Export'!O9891)</f>
        <v/>
      </c>
      <c r="H9887" s="7" t="str">
        <f>IF('Payments Export'!B9891="","",G9887-F9887)</f>
        <v/>
      </c>
      <c r="I9887" s="3" t="str">
        <f>IF(C9887&lt;&gt;"",_xlfn.XLOOKUP(IFERROR(VALUE(C9887),C9887),'Items database'!A:A,'Items database'!B:B),(_xlfn.XLOOKUP(LEFT(E9887,3),Services,Services,"")))</f>
        <v/>
      </c>
      <c r="J9887" s="3" t="str">
        <f t="shared" si="309"/>
        <v/>
      </c>
    </row>
    <row r="9888" spans="1:10" x14ac:dyDescent="0.35">
      <c r="A9888" s="7" t="str">
        <f>IF('Payments Export'!A9892="","",'Payments Export'!A9892)</f>
        <v/>
      </c>
      <c r="B9888" s="7" t="str">
        <f>IF('Payments Export'!A9892="","",'Payments Export'!B9892)</f>
        <v/>
      </c>
      <c r="C9888" s="7" t="str">
        <f>IF(IFERROR(VALUE('Payments Export'!H9892),'Payments Export'!H9892)&lt;&gt;0,IFERROR(VALUE('Payments Export'!H9892),'Payments Export'!H9892),"")</f>
        <v/>
      </c>
      <c r="D9888" s="7" t="str">
        <f>IF('Payments Export'!I9892="","",'Payments Export'!I9892)</f>
        <v/>
      </c>
      <c r="E9888" s="7" t="str">
        <f t="shared" si="308"/>
        <v/>
      </c>
      <c r="F9888" s="7" t="str">
        <f>IF('Payments Export'!A9892="","",'Payments Export'!N9892)</f>
        <v/>
      </c>
      <c r="G9888" s="7" t="str">
        <f>IF('Payments Export'!A9892="","",'Payments Export'!O9892)</f>
        <v/>
      </c>
      <c r="H9888" s="7" t="str">
        <f>IF('Payments Export'!B9892="","",G9888-F9888)</f>
        <v/>
      </c>
      <c r="I9888" s="3" t="str">
        <f>IF(C9888&lt;&gt;"",_xlfn.XLOOKUP(IFERROR(VALUE(C9888),C9888),'Items database'!A:A,'Items database'!B:B),(_xlfn.XLOOKUP(LEFT(E9888,3),Services,Services,"")))</f>
        <v/>
      </c>
      <c r="J9888" s="3" t="str">
        <f t="shared" si="309"/>
        <v/>
      </c>
    </row>
    <row r="9889" spans="1:10" x14ac:dyDescent="0.35">
      <c r="A9889" s="7" t="str">
        <f>IF('Payments Export'!A9893="","",'Payments Export'!A9893)</f>
        <v/>
      </c>
      <c r="B9889" s="7" t="str">
        <f>IF('Payments Export'!A9893="","",'Payments Export'!B9893)</f>
        <v/>
      </c>
      <c r="C9889" s="7" t="str">
        <f>IF(IFERROR(VALUE('Payments Export'!H9893),'Payments Export'!H9893)&lt;&gt;0,IFERROR(VALUE('Payments Export'!H9893),'Payments Export'!H9893),"")</f>
        <v/>
      </c>
      <c r="D9889" s="7" t="str">
        <f>IF('Payments Export'!I9893="","",'Payments Export'!I9893)</f>
        <v/>
      </c>
      <c r="E9889" s="7" t="str">
        <f t="shared" si="308"/>
        <v/>
      </c>
      <c r="F9889" s="7" t="str">
        <f>IF('Payments Export'!A9893="","",'Payments Export'!N9893)</f>
        <v/>
      </c>
      <c r="G9889" s="7" t="str">
        <f>IF('Payments Export'!A9893="","",'Payments Export'!O9893)</f>
        <v/>
      </c>
      <c r="H9889" s="7" t="str">
        <f>IF('Payments Export'!B9893="","",G9889-F9889)</f>
        <v/>
      </c>
      <c r="I9889" s="3" t="str">
        <f>IF(C9889&lt;&gt;"",_xlfn.XLOOKUP(IFERROR(VALUE(C9889),C9889),'Items database'!A:A,'Items database'!B:B),(_xlfn.XLOOKUP(LEFT(E9889,3),Services,Services,"")))</f>
        <v/>
      </c>
      <c r="J9889" s="3" t="str">
        <f t="shared" si="309"/>
        <v/>
      </c>
    </row>
    <row r="9890" spans="1:10" x14ac:dyDescent="0.35">
      <c r="A9890" s="7" t="str">
        <f>IF('Payments Export'!A9894="","",'Payments Export'!A9894)</f>
        <v/>
      </c>
      <c r="B9890" s="7" t="str">
        <f>IF('Payments Export'!A9894="","",'Payments Export'!B9894)</f>
        <v/>
      </c>
      <c r="C9890" s="7" t="str">
        <f>IF(IFERROR(VALUE('Payments Export'!H9894),'Payments Export'!H9894)&lt;&gt;0,IFERROR(VALUE('Payments Export'!H9894),'Payments Export'!H9894),"")</f>
        <v/>
      </c>
      <c r="D9890" s="7" t="str">
        <f>IF('Payments Export'!I9894="","",'Payments Export'!I9894)</f>
        <v/>
      </c>
      <c r="E9890" s="7" t="str">
        <f t="shared" si="308"/>
        <v/>
      </c>
      <c r="F9890" s="7" t="str">
        <f>IF('Payments Export'!A9894="","",'Payments Export'!N9894)</f>
        <v/>
      </c>
      <c r="G9890" s="7" t="str">
        <f>IF('Payments Export'!A9894="","",'Payments Export'!O9894)</f>
        <v/>
      </c>
      <c r="H9890" s="7" t="str">
        <f>IF('Payments Export'!B9894="","",G9890-F9890)</f>
        <v/>
      </c>
      <c r="I9890" s="3" t="str">
        <f>IF(C9890&lt;&gt;"",_xlfn.XLOOKUP(IFERROR(VALUE(C9890),C9890),'Items database'!A:A,'Items database'!B:B),(_xlfn.XLOOKUP(LEFT(E9890,3),Services,Services,"")))</f>
        <v/>
      </c>
      <c r="J9890" s="3" t="str">
        <f t="shared" si="309"/>
        <v/>
      </c>
    </row>
    <row r="9891" spans="1:10" x14ac:dyDescent="0.35">
      <c r="A9891" s="7" t="str">
        <f>IF('Payments Export'!A9895="","",'Payments Export'!A9895)</f>
        <v/>
      </c>
      <c r="B9891" s="7" t="str">
        <f>IF('Payments Export'!A9895="","",'Payments Export'!B9895)</f>
        <v/>
      </c>
      <c r="C9891" s="7" t="str">
        <f>IF(IFERROR(VALUE('Payments Export'!H9895),'Payments Export'!H9895)&lt;&gt;0,IFERROR(VALUE('Payments Export'!H9895),'Payments Export'!H9895),"")</f>
        <v/>
      </c>
      <c r="D9891" s="7" t="str">
        <f>IF('Payments Export'!I9895="","",'Payments Export'!I9895)</f>
        <v/>
      </c>
      <c r="E9891" s="7" t="str">
        <f t="shared" si="308"/>
        <v/>
      </c>
      <c r="F9891" s="7" t="str">
        <f>IF('Payments Export'!A9895="","",'Payments Export'!N9895)</f>
        <v/>
      </c>
      <c r="G9891" s="7" t="str">
        <f>IF('Payments Export'!A9895="","",'Payments Export'!O9895)</f>
        <v/>
      </c>
      <c r="H9891" s="7" t="str">
        <f>IF('Payments Export'!B9895="","",G9891-F9891)</f>
        <v/>
      </c>
      <c r="I9891" s="3" t="str">
        <f>IF(C9891&lt;&gt;"",_xlfn.XLOOKUP(IFERROR(VALUE(C9891),C9891),'Items database'!A:A,'Items database'!B:B),(_xlfn.XLOOKUP(LEFT(E9891,3),Services,Services,"")))</f>
        <v/>
      </c>
      <c r="J9891" s="3" t="str">
        <f t="shared" si="309"/>
        <v/>
      </c>
    </row>
    <row r="9892" spans="1:10" x14ac:dyDescent="0.35">
      <c r="A9892" s="7" t="str">
        <f>IF('Payments Export'!A9896="","",'Payments Export'!A9896)</f>
        <v/>
      </c>
      <c r="B9892" s="7" t="str">
        <f>IF('Payments Export'!A9896="","",'Payments Export'!B9896)</f>
        <v/>
      </c>
      <c r="C9892" s="7" t="str">
        <f>IF(IFERROR(VALUE('Payments Export'!H9896),'Payments Export'!H9896)&lt;&gt;0,IFERROR(VALUE('Payments Export'!H9896),'Payments Export'!H9896),"")</f>
        <v/>
      </c>
      <c r="D9892" s="7" t="str">
        <f>IF('Payments Export'!I9896="","",'Payments Export'!I9896)</f>
        <v/>
      </c>
      <c r="E9892" s="7" t="str">
        <f t="shared" si="308"/>
        <v/>
      </c>
      <c r="F9892" s="7" t="str">
        <f>IF('Payments Export'!A9896="","",'Payments Export'!N9896)</f>
        <v/>
      </c>
      <c r="G9892" s="7" t="str">
        <f>IF('Payments Export'!A9896="","",'Payments Export'!O9896)</f>
        <v/>
      </c>
      <c r="H9892" s="7" t="str">
        <f>IF('Payments Export'!B9896="","",G9892-F9892)</f>
        <v/>
      </c>
      <c r="I9892" s="3" t="str">
        <f>IF(C9892&lt;&gt;"",_xlfn.XLOOKUP(IFERROR(VALUE(C9892),C9892),'Items database'!A:A,'Items database'!B:B),(_xlfn.XLOOKUP(LEFT(E9892,3),Services,Services,"")))</f>
        <v/>
      </c>
      <c r="J9892" s="3" t="str">
        <f t="shared" si="309"/>
        <v/>
      </c>
    </row>
    <row r="9893" spans="1:10" x14ac:dyDescent="0.35">
      <c r="A9893" s="7" t="str">
        <f>IF('Payments Export'!A9897="","",'Payments Export'!A9897)</f>
        <v/>
      </c>
      <c r="B9893" s="7" t="str">
        <f>IF('Payments Export'!A9897="","",'Payments Export'!B9897)</f>
        <v/>
      </c>
      <c r="C9893" s="7" t="str">
        <f>IF(IFERROR(VALUE('Payments Export'!H9897),'Payments Export'!H9897)&lt;&gt;0,IFERROR(VALUE('Payments Export'!H9897),'Payments Export'!H9897),"")</f>
        <v/>
      </c>
      <c r="D9893" s="7" t="str">
        <f>IF('Payments Export'!I9897="","",'Payments Export'!I9897)</f>
        <v/>
      </c>
      <c r="E9893" s="7" t="str">
        <f t="shared" si="308"/>
        <v/>
      </c>
      <c r="F9893" s="7" t="str">
        <f>IF('Payments Export'!A9897="","",'Payments Export'!N9897)</f>
        <v/>
      </c>
      <c r="G9893" s="7" t="str">
        <f>IF('Payments Export'!A9897="","",'Payments Export'!O9897)</f>
        <v/>
      </c>
      <c r="H9893" s="7" t="str">
        <f>IF('Payments Export'!B9897="","",G9893-F9893)</f>
        <v/>
      </c>
      <c r="I9893" s="3" t="str">
        <f>IF(C9893&lt;&gt;"",_xlfn.XLOOKUP(IFERROR(VALUE(C9893),C9893),'Items database'!A:A,'Items database'!B:B),(_xlfn.XLOOKUP(LEFT(E9893,3),Services,Services,"")))</f>
        <v/>
      </c>
      <c r="J9893" s="3" t="str">
        <f t="shared" si="309"/>
        <v/>
      </c>
    </row>
    <row r="9894" spans="1:10" x14ac:dyDescent="0.35">
      <c r="A9894" s="7" t="str">
        <f>IF('Payments Export'!A9898="","",'Payments Export'!A9898)</f>
        <v/>
      </c>
      <c r="B9894" s="7" t="str">
        <f>IF('Payments Export'!A9898="","",'Payments Export'!B9898)</f>
        <v/>
      </c>
      <c r="C9894" s="7" t="str">
        <f>IF(IFERROR(VALUE('Payments Export'!H9898),'Payments Export'!H9898)&lt;&gt;0,IFERROR(VALUE('Payments Export'!H9898),'Payments Export'!H9898),"")</f>
        <v/>
      </c>
      <c r="D9894" s="7" t="str">
        <f>IF('Payments Export'!I9898="","",'Payments Export'!I9898)</f>
        <v/>
      </c>
      <c r="E9894" s="7" t="str">
        <f t="shared" si="308"/>
        <v/>
      </c>
      <c r="F9894" s="7" t="str">
        <f>IF('Payments Export'!A9898="","",'Payments Export'!N9898)</f>
        <v/>
      </c>
      <c r="G9894" s="7" t="str">
        <f>IF('Payments Export'!A9898="","",'Payments Export'!O9898)</f>
        <v/>
      </c>
      <c r="H9894" s="7" t="str">
        <f>IF('Payments Export'!B9898="","",G9894-F9894)</f>
        <v/>
      </c>
      <c r="I9894" s="3" t="str">
        <f>IF(C9894&lt;&gt;"",_xlfn.XLOOKUP(IFERROR(VALUE(C9894),C9894),'Items database'!A:A,'Items database'!B:B),(_xlfn.XLOOKUP(LEFT(E9894,3),Services,Services,"")))</f>
        <v/>
      </c>
      <c r="J9894" s="3" t="str">
        <f t="shared" si="309"/>
        <v/>
      </c>
    </row>
    <row r="9895" spans="1:10" x14ac:dyDescent="0.35">
      <c r="A9895" s="7" t="str">
        <f>IF('Payments Export'!A9899="","",'Payments Export'!A9899)</f>
        <v/>
      </c>
      <c r="B9895" s="7" t="str">
        <f>IF('Payments Export'!A9899="","",'Payments Export'!B9899)</f>
        <v/>
      </c>
      <c r="C9895" s="7" t="str">
        <f>IF(IFERROR(VALUE('Payments Export'!H9899),'Payments Export'!H9899)&lt;&gt;0,IFERROR(VALUE('Payments Export'!H9899),'Payments Export'!H9899),"")</f>
        <v/>
      </c>
      <c r="D9895" s="7" t="str">
        <f>IF('Payments Export'!I9899="","",'Payments Export'!I9899)</f>
        <v/>
      </c>
      <c r="E9895" s="7" t="str">
        <f t="shared" si="308"/>
        <v/>
      </c>
      <c r="F9895" s="7" t="str">
        <f>IF('Payments Export'!A9899="","",'Payments Export'!N9899)</f>
        <v/>
      </c>
      <c r="G9895" s="7" t="str">
        <f>IF('Payments Export'!A9899="","",'Payments Export'!O9899)</f>
        <v/>
      </c>
      <c r="H9895" s="7" t="str">
        <f>IF('Payments Export'!B9899="","",G9895-F9895)</f>
        <v/>
      </c>
      <c r="I9895" s="3" t="str">
        <f>IF(C9895&lt;&gt;"",_xlfn.XLOOKUP(IFERROR(VALUE(C9895),C9895),'Items database'!A:A,'Items database'!B:B),(_xlfn.XLOOKUP(LEFT(E9895,3),Services,Services,"")))</f>
        <v/>
      </c>
      <c r="J9895" s="3" t="str">
        <f t="shared" si="309"/>
        <v/>
      </c>
    </row>
    <row r="9896" spans="1:10" x14ac:dyDescent="0.35">
      <c r="A9896" s="7" t="str">
        <f>IF('Payments Export'!A9900="","",'Payments Export'!A9900)</f>
        <v/>
      </c>
      <c r="B9896" s="7" t="str">
        <f>IF('Payments Export'!A9900="","",'Payments Export'!B9900)</f>
        <v/>
      </c>
      <c r="C9896" s="7" t="str">
        <f>IF(IFERROR(VALUE('Payments Export'!H9900),'Payments Export'!H9900)&lt;&gt;0,IFERROR(VALUE('Payments Export'!H9900),'Payments Export'!H9900),"")</f>
        <v/>
      </c>
      <c r="D9896" s="7" t="str">
        <f>IF('Payments Export'!I9900="","",'Payments Export'!I9900)</f>
        <v/>
      </c>
      <c r="E9896" s="7" t="str">
        <f t="shared" si="308"/>
        <v/>
      </c>
      <c r="F9896" s="7" t="str">
        <f>IF('Payments Export'!A9900="","",'Payments Export'!N9900)</f>
        <v/>
      </c>
      <c r="G9896" s="7" t="str">
        <f>IF('Payments Export'!A9900="","",'Payments Export'!O9900)</f>
        <v/>
      </c>
      <c r="H9896" s="7" t="str">
        <f>IF('Payments Export'!B9900="","",G9896-F9896)</f>
        <v/>
      </c>
      <c r="I9896" s="3" t="str">
        <f>IF(C9896&lt;&gt;"",_xlfn.XLOOKUP(IFERROR(VALUE(C9896),C9896),'Items database'!A:A,'Items database'!B:B),(_xlfn.XLOOKUP(LEFT(E9896,3),Services,Services,"")))</f>
        <v/>
      </c>
      <c r="J9896" s="3" t="str">
        <f t="shared" si="309"/>
        <v/>
      </c>
    </row>
    <row r="9897" spans="1:10" x14ac:dyDescent="0.35">
      <c r="A9897" s="7" t="str">
        <f>IF('Payments Export'!A9901="","",'Payments Export'!A9901)</f>
        <v/>
      </c>
      <c r="B9897" s="7" t="str">
        <f>IF('Payments Export'!A9901="","",'Payments Export'!B9901)</f>
        <v/>
      </c>
      <c r="C9897" s="7" t="str">
        <f>IF(IFERROR(VALUE('Payments Export'!H9901),'Payments Export'!H9901)&lt;&gt;0,IFERROR(VALUE('Payments Export'!H9901),'Payments Export'!H9901),"")</f>
        <v/>
      </c>
      <c r="D9897" s="7" t="str">
        <f>IF('Payments Export'!I9901="","",'Payments Export'!I9901)</f>
        <v/>
      </c>
      <c r="E9897" s="7" t="str">
        <f t="shared" si="308"/>
        <v/>
      </c>
      <c r="F9897" s="7" t="str">
        <f>IF('Payments Export'!A9901="","",'Payments Export'!N9901)</f>
        <v/>
      </c>
      <c r="G9897" s="7" t="str">
        <f>IF('Payments Export'!A9901="","",'Payments Export'!O9901)</f>
        <v/>
      </c>
      <c r="H9897" s="7" t="str">
        <f>IF('Payments Export'!B9901="","",G9897-F9897)</f>
        <v/>
      </c>
      <c r="I9897" s="3" t="str">
        <f>IF(C9897&lt;&gt;"",_xlfn.XLOOKUP(IFERROR(VALUE(C9897),C9897),'Items database'!A:A,'Items database'!B:B),(_xlfn.XLOOKUP(LEFT(E9897,3),Services,Services,"")))</f>
        <v/>
      </c>
      <c r="J9897" s="3" t="str">
        <f t="shared" si="309"/>
        <v/>
      </c>
    </row>
    <row r="9898" spans="1:10" x14ac:dyDescent="0.35">
      <c r="A9898" s="7" t="str">
        <f>IF('Payments Export'!A9902="","",'Payments Export'!A9902)</f>
        <v/>
      </c>
      <c r="B9898" s="7" t="str">
        <f>IF('Payments Export'!A9902="","",'Payments Export'!B9902)</f>
        <v/>
      </c>
      <c r="C9898" s="7" t="str">
        <f>IF(IFERROR(VALUE('Payments Export'!H9902),'Payments Export'!H9902)&lt;&gt;0,IFERROR(VALUE('Payments Export'!H9902),'Payments Export'!H9902),"")</f>
        <v/>
      </c>
      <c r="D9898" s="7" t="str">
        <f>IF('Payments Export'!I9902="","",'Payments Export'!I9902)</f>
        <v/>
      </c>
      <c r="E9898" s="7" t="str">
        <f t="shared" si="308"/>
        <v/>
      </c>
      <c r="F9898" s="7" t="str">
        <f>IF('Payments Export'!A9902="","",'Payments Export'!N9902)</f>
        <v/>
      </c>
      <c r="G9898" s="7" t="str">
        <f>IF('Payments Export'!A9902="","",'Payments Export'!O9902)</f>
        <v/>
      </c>
      <c r="H9898" s="7" t="str">
        <f>IF('Payments Export'!B9902="","",G9898-F9898)</f>
        <v/>
      </c>
      <c r="I9898" s="3" t="str">
        <f>IF(C9898&lt;&gt;"",_xlfn.XLOOKUP(IFERROR(VALUE(C9898),C9898),'Items database'!A:A,'Items database'!B:B),(_xlfn.XLOOKUP(LEFT(E9898,3),Services,Services,"")))</f>
        <v/>
      </c>
      <c r="J9898" s="3" t="str">
        <f t="shared" si="309"/>
        <v/>
      </c>
    </row>
    <row r="9899" spans="1:10" x14ac:dyDescent="0.35">
      <c r="A9899" s="7" t="str">
        <f>IF('Payments Export'!A9903="","",'Payments Export'!A9903)</f>
        <v/>
      </c>
      <c r="B9899" s="7" t="str">
        <f>IF('Payments Export'!A9903="","",'Payments Export'!B9903)</f>
        <v/>
      </c>
      <c r="C9899" s="7" t="str">
        <f>IF(IFERROR(VALUE('Payments Export'!H9903),'Payments Export'!H9903)&lt;&gt;0,IFERROR(VALUE('Payments Export'!H9903),'Payments Export'!H9903),"")</f>
        <v/>
      </c>
      <c r="D9899" s="7" t="str">
        <f>IF('Payments Export'!I9903="","",'Payments Export'!I9903)</f>
        <v/>
      </c>
      <c r="E9899" s="7" t="str">
        <f t="shared" si="308"/>
        <v/>
      </c>
      <c r="F9899" s="7" t="str">
        <f>IF('Payments Export'!A9903="","",'Payments Export'!N9903)</f>
        <v/>
      </c>
      <c r="G9899" s="7" t="str">
        <f>IF('Payments Export'!A9903="","",'Payments Export'!O9903)</f>
        <v/>
      </c>
      <c r="H9899" s="7" t="str">
        <f>IF('Payments Export'!B9903="","",G9899-F9899)</f>
        <v/>
      </c>
      <c r="I9899" s="3" t="str">
        <f>IF(C9899&lt;&gt;"",_xlfn.XLOOKUP(IFERROR(VALUE(C9899),C9899),'Items database'!A:A,'Items database'!B:B),(_xlfn.XLOOKUP(LEFT(E9899,3),Services,Services,"")))</f>
        <v/>
      </c>
      <c r="J9899" s="3" t="str">
        <f t="shared" si="309"/>
        <v/>
      </c>
    </row>
    <row r="9900" spans="1:10" x14ac:dyDescent="0.35">
      <c r="A9900" s="7" t="str">
        <f>IF('Payments Export'!A9904="","",'Payments Export'!A9904)</f>
        <v/>
      </c>
      <c r="B9900" s="7" t="str">
        <f>IF('Payments Export'!A9904="","",'Payments Export'!B9904)</f>
        <v/>
      </c>
      <c r="C9900" s="7" t="str">
        <f>IF(IFERROR(VALUE('Payments Export'!H9904),'Payments Export'!H9904)&lt;&gt;0,IFERROR(VALUE('Payments Export'!H9904),'Payments Export'!H9904),"")</f>
        <v/>
      </c>
      <c r="D9900" s="7" t="str">
        <f>IF('Payments Export'!I9904="","",'Payments Export'!I9904)</f>
        <v/>
      </c>
      <c r="E9900" s="7" t="str">
        <f t="shared" si="308"/>
        <v/>
      </c>
      <c r="F9900" s="7" t="str">
        <f>IF('Payments Export'!A9904="","",'Payments Export'!N9904)</f>
        <v/>
      </c>
      <c r="G9900" s="7" t="str">
        <f>IF('Payments Export'!A9904="","",'Payments Export'!O9904)</f>
        <v/>
      </c>
      <c r="H9900" s="7" t="str">
        <f>IF('Payments Export'!B9904="","",G9900-F9900)</f>
        <v/>
      </c>
      <c r="I9900" s="3" t="str">
        <f>IF(C9900&lt;&gt;"",_xlfn.XLOOKUP(IFERROR(VALUE(C9900),C9900),'Items database'!A:A,'Items database'!B:B),(_xlfn.XLOOKUP(LEFT(E9900,3),Services,Services,"")))</f>
        <v/>
      </c>
      <c r="J9900" s="3" t="str">
        <f t="shared" si="309"/>
        <v/>
      </c>
    </row>
    <row r="9901" spans="1:10" x14ac:dyDescent="0.35">
      <c r="A9901" s="7" t="str">
        <f>IF('Payments Export'!A9905="","",'Payments Export'!A9905)</f>
        <v/>
      </c>
      <c r="B9901" s="7" t="str">
        <f>IF('Payments Export'!A9905="","",'Payments Export'!B9905)</f>
        <v/>
      </c>
      <c r="C9901" s="7" t="str">
        <f>IF(IFERROR(VALUE('Payments Export'!H9905),'Payments Export'!H9905)&lt;&gt;0,IFERROR(VALUE('Payments Export'!H9905),'Payments Export'!H9905),"")</f>
        <v/>
      </c>
      <c r="D9901" s="7" t="str">
        <f>IF('Payments Export'!I9905="","",'Payments Export'!I9905)</f>
        <v/>
      </c>
      <c r="E9901" s="7" t="str">
        <f t="shared" si="308"/>
        <v/>
      </c>
      <c r="F9901" s="7" t="str">
        <f>IF('Payments Export'!A9905="","",'Payments Export'!N9905)</f>
        <v/>
      </c>
      <c r="G9901" s="7" t="str">
        <f>IF('Payments Export'!A9905="","",'Payments Export'!O9905)</f>
        <v/>
      </c>
      <c r="H9901" s="7" t="str">
        <f>IF('Payments Export'!B9905="","",G9901-F9901)</f>
        <v/>
      </c>
      <c r="I9901" s="3" t="str">
        <f>IF(C9901&lt;&gt;"",_xlfn.XLOOKUP(IFERROR(VALUE(C9901),C9901),'Items database'!A:A,'Items database'!B:B),(_xlfn.XLOOKUP(LEFT(E9901,3),Services,Services,"")))</f>
        <v/>
      </c>
      <c r="J9901" s="3" t="str">
        <f t="shared" si="309"/>
        <v/>
      </c>
    </row>
    <row r="9902" spans="1:10" x14ac:dyDescent="0.35">
      <c r="A9902" s="7" t="str">
        <f>IF('Payments Export'!A9906="","",'Payments Export'!A9906)</f>
        <v/>
      </c>
      <c r="B9902" s="7" t="str">
        <f>IF('Payments Export'!A9906="","",'Payments Export'!B9906)</f>
        <v/>
      </c>
      <c r="C9902" s="7" t="str">
        <f>IF(IFERROR(VALUE('Payments Export'!H9906),'Payments Export'!H9906)&lt;&gt;0,IFERROR(VALUE('Payments Export'!H9906),'Payments Export'!H9906),"")</f>
        <v/>
      </c>
      <c r="D9902" s="7" t="str">
        <f>IF('Payments Export'!I9906="","",'Payments Export'!I9906)</f>
        <v/>
      </c>
      <c r="E9902" s="7" t="str">
        <f t="shared" si="308"/>
        <v/>
      </c>
      <c r="F9902" s="7" t="str">
        <f>IF('Payments Export'!A9906="","",'Payments Export'!N9906)</f>
        <v/>
      </c>
      <c r="G9902" s="7" t="str">
        <f>IF('Payments Export'!A9906="","",'Payments Export'!O9906)</f>
        <v/>
      </c>
      <c r="H9902" s="7" t="str">
        <f>IF('Payments Export'!B9906="","",G9902-F9902)</f>
        <v/>
      </c>
      <c r="I9902" s="3" t="str">
        <f>IF(C9902&lt;&gt;"",_xlfn.XLOOKUP(IFERROR(VALUE(C9902),C9902),'Items database'!A:A,'Items database'!B:B),(_xlfn.XLOOKUP(LEFT(E9902,3),Services,Services,"")))</f>
        <v/>
      </c>
      <c r="J9902" s="3" t="str">
        <f t="shared" si="309"/>
        <v/>
      </c>
    </row>
    <row r="9903" spans="1:10" x14ac:dyDescent="0.35">
      <c r="A9903" s="7" t="str">
        <f>IF('Payments Export'!A9907="","",'Payments Export'!A9907)</f>
        <v/>
      </c>
      <c r="B9903" s="7" t="str">
        <f>IF('Payments Export'!A9907="","",'Payments Export'!B9907)</f>
        <v/>
      </c>
      <c r="C9903" s="7" t="str">
        <f>IF(IFERROR(VALUE('Payments Export'!H9907),'Payments Export'!H9907)&lt;&gt;0,IFERROR(VALUE('Payments Export'!H9907),'Payments Export'!H9907),"")</f>
        <v/>
      </c>
      <c r="D9903" s="7" t="str">
        <f>IF('Payments Export'!I9907="","",'Payments Export'!I9907)</f>
        <v/>
      </c>
      <c r="E9903" s="7" t="str">
        <f t="shared" si="308"/>
        <v/>
      </c>
      <c r="F9903" s="7" t="str">
        <f>IF('Payments Export'!A9907="","",'Payments Export'!N9907)</f>
        <v/>
      </c>
      <c r="G9903" s="7" t="str">
        <f>IF('Payments Export'!A9907="","",'Payments Export'!O9907)</f>
        <v/>
      </c>
      <c r="H9903" s="7" t="str">
        <f>IF('Payments Export'!B9907="","",G9903-F9903)</f>
        <v/>
      </c>
      <c r="I9903" s="3" t="str">
        <f>IF(C9903&lt;&gt;"",_xlfn.XLOOKUP(IFERROR(VALUE(C9903),C9903),'Items database'!A:A,'Items database'!B:B),(_xlfn.XLOOKUP(LEFT(E9903,3),Services,Services,"")))</f>
        <v/>
      </c>
      <c r="J9903" s="3" t="str">
        <f t="shared" si="309"/>
        <v/>
      </c>
    </row>
    <row r="9904" spans="1:10" x14ac:dyDescent="0.35">
      <c r="A9904" s="7" t="str">
        <f>IF('Payments Export'!A9908="","",'Payments Export'!A9908)</f>
        <v/>
      </c>
      <c r="B9904" s="7" t="str">
        <f>IF('Payments Export'!A9908="","",'Payments Export'!B9908)</f>
        <v/>
      </c>
      <c r="C9904" s="7" t="str">
        <f>IF(IFERROR(VALUE('Payments Export'!H9908),'Payments Export'!H9908)&lt;&gt;0,IFERROR(VALUE('Payments Export'!H9908),'Payments Export'!H9908),"")</f>
        <v/>
      </c>
      <c r="D9904" s="7" t="str">
        <f>IF('Payments Export'!I9908="","",'Payments Export'!I9908)</f>
        <v/>
      </c>
      <c r="E9904" s="7" t="str">
        <f t="shared" si="308"/>
        <v/>
      </c>
      <c r="F9904" s="7" t="str">
        <f>IF('Payments Export'!A9908="","",'Payments Export'!N9908)</f>
        <v/>
      </c>
      <c r="G9904" s="7" t="str">
        <f>IF('Payments Export'!A9908="","",'Payments Export'!O9908)</f>
        <v/>
      </c>
      <c r="H9904" s="7" t="str">
        <f>IF('Payments Export'!B9908="","",G9904-F9904)</f>
        <v/>
      </c>
      <c r="I9904" s="3" t="str">
        <f>IF(C9904&lt;&gt;"",_xlfn.XLOOKUP(IFERROR(VALUE(C9904),C9904),'Items database'!A:A,'Items database'!B:B),(_xlfn.XLOOKUP(LEFT(E9904,3),Services,Services,"")))</f>
        <v/>
      </c>
      <c r="J9904" s="3" t="str">
        <f t="shared" si="309"/>
        <v/>
      </c>
    </row>
    <row r="9905" spans="1:10" x14ac:dyDescent="0.35">
      <c r="A9905" s="7" t="str">
        <f>IF('Payments Export'!A9909="","",'Payments Export'!A9909)</f>
        <v/>
      </c>
      <c r="B9905" s="7" t="str">
        <f>IF('Payments Export'!A9909="","",'Payments Export'!B9909)</f>
        <v/>
      </c>
      <c r="C9905" s="7" t="str">
        <f>IF(IFERROR(VALUE('Payments Export'!H9909),'Payments Export'!H9909)&lt;&gt;0,IFERROR(VALUE('Payments Export'!H9909),'Payments Export'!H9909),"")</f>
        <v/>
      </c>
      <c r="D9905" s="7" t="str">
        <f>IF('Payments Export'!I9909="","",'Payments Export'!I9909)</f>
        <v/>
      </c>
      <c r="E9905" s="7" t="str">
        <f t="shared" si="308"/>
        <v/>
      </c>
      <c r="F9905" s="7" t="str">
        <f>IF('Payments Export'!A9909="","",'Payments Export'!N9909)</f>
        <v/>
      </c>
      <c r="G9905" s="7" t="str">
        <f>IF('Payments Export'!A9909="","",'Payments Export'!O9909)</f>
        <v/>
      </c>
      <c r="H9905" s="7" t="str">
        <f>IF('Payments Export'!B9909="","",G9905-F9905)</f>
        <v/>
      </c>
      <c r="I9905" s="3" t="str">
        <f>IF(C9905&lt;&gt;"",_xlfn.XLOOKUP(IFERROR(VALUE(C9905),C9905),'Items database'!A:A,'Items database'!B:B),(_xlfn.XLOOKUP(LEFT(E9905,3),Services,Services,"")))</f>
        <v/>
      </c>
      <c r="J9905" s="3" t="str">
        <f t="shared" si="309"/>
        <v/>
      </c>
    </row>
    <row r="9906" spans="1:10" x14ac:dyDescent="0.35">
      <c r="A9906" s="7" t="str">
        <f>IF('Payments Export'!A9910="","",'Payments Export'!A9910)</f>
        <v/>
      </c>
      <c r="B9906" s="7" t="str">
        <f>IF('Payments Export'!A9910="","",'Payments Export'!B9910)</f>
        <v/>
      </c>
      <c r="C9906" s="7" t="str">
        <f>IF(IFERROR(VALUE('Payments Export'!H9910),'Payments Export'!H9910)&lt;&gt;0,IFERROR(VALUE('Payments Export'!H9910),'Payments Export'!H9910),"")</f>
        <v/>
      </c>
      <c r="D9906" s="7" t="str">
        <f>IF('Payments Export'!I9910="","",'Payments Export'!I9910)</f>
        <v/>
      </c>
      <c r="E9906" s="7" t="str">
        <f t="shared" si="308"/>
        <v/>
      </c>
      <c r="F9906" s="7" t="str">
        <f>IF('Payments Export'!A9910="","",'Payments Export'!N9910)</f>
        <v/>
      </c>
      <c r="G9906" s="7" t="str">
        <f>IF('Payments Export'!A9910="","",'Payments Export'!O9910)</f>
        <v/>
      </c>
      <c r="H9906" s="7" t="str">
        <f>IF('Payments Export'!B9910="","",G9906-F9906)</f>
        <v/>
      </c>
      <c r="I9906" s="3" t="str">
        <f>IF(C9906&lt;&gt;"",_xlfn.XLOOKUP(IFERROR(VALUE(C9906),C9906),'Items database'!A:A,'Items database'!B:B),(_xlfn.XLOOKUP(LEFT(E9906,3),Services,Services,"")))</f>
        <v/>
      </c>
      <c r="J9906" s="3" t="str">
        <f t="shared" si="309"/>
        <v/>
      </c>
    </row>
    <row r="9907" spans="1:10" x14ac:dyDescent="0.35">
      <c r="A9907" s="7" t="str">
        <f>IF('Payments Export'!A9911="","",'Payments Export'!A9911)</f>
        <v/>
      </c>
      <c r="B9907" s="7" t="str">
        <f>IF('Payments Export'!A9911="","",'Payments Export'!B9911)</f>
        <v/>
      </c>
      <c r="C9907" s="7" t="str">
        <f>IF(IFERROR(VALUE('Payments Export'!H9911),'Payments Export'!H9911)&lt;&gt;0,IFERROR(VALUE('Payments Export'!H9911),'Payments Export'!H9911),"")</f>
        <v/>
      </c>
      <c r="D9907" s="7" t="str">
        <f>IF('Payments Export'!I9911="","",'Payments Export'!I9911)</f>
        <v/>
      </c>
      <c r="E9907" s="7" t="str">
        <f t="shared" si="308"/>
        <v/>
      </c>
      <c r="F9907" s="7" t="str">
        <f>IF('Payments Export'!A9911="","",'Payments Export'!N9911)</f>
        <v/>
      </c>
      <c r="G9907" s="7" t="str">
        <f>IF('Payments Export'!A9911="","",'Payments Export'!O9911)</f>
        <v/>
      </c>
      <c r="H9907" s="7" t="str">
        <f>IF('Payments Export'!B9911="","",G9907-F9907)</f>
        <v/>
      </c>
      <c r="I9907" s="3" t="str">
        <f>IF(C9907&lt;&gt;"",_xlfn.XLOOKUP(IFERROR(VALUE(C9907),C9907),'Items database'!A:A,'Items database'!B:B),(_xlfn.XLOOKUP(LEFT(E9907,3),Services,Services,"")))</f>
        <v/>
      </c>
      <c r="J9907" s="3" t="str">
        <f t="shared" si="309"/>
        <v/>
      </c>
    </row>
    <row r="9908" spans="1:10" x14ac:dyDescent="0.35">
      <c r="A9908" s="7" t="str">
        <f>IF('Payments Export'!A9912="","",'Payments Export'!A9912)</f>
        <v/>
      </c>
      <c r="B9908" s="7" t="str">
        <f>IF('Payments Export'!A9912="","",'Payments Export'!B9912)</f>
        <v/>
      </c>
      <c r="C9908" s="7" t="str">
        <f>IF(IFERROR(VALUE('Payments Export'!H9912),'Payments Export'!H9912)&lt;&gt;0,IFERROR(VALUE('Payments Export'!H9912),'Payments Export'!H9912),"")</f>
        <v/>
      </c>
      <c r="D9908" s="7" t="str">
        <f>IF('Payments Export'!I9912="","",'Payments Export'!I9912)</f>
        <v/>
      </c>
      <c r="E9908" s="7" t="str">
        <f t="shared" si="308"/>
        <v/>
      </c>
      <c r="F9908" s="7" t="str">
        <f>IF('Payments Export'!A9912="","",'Payments Export'!N9912)</f>
        <v/>
      </c>
      <c r="G9908" s="7" t="str">
        <f>IF('Payments Export'!A9912="","",'Payments Export'!O9912)</f>
        <v/>
      </c>
      <c r="H9908" s="7" t="str">
        <f>IF('Payments Export'!B9912="","",G9908-F9908)</f>
        <v/>
      </c>
      <c r="I9908" s="3" t="str">
        <f>IF(C9908&lt;&gt;"",_xlfn.XLOOKUP(IFERROR(VALUE(C9908),C9908),'Items database'!A:A,'Items database'!B:B),(_xlfn.XLOOKUP(LEFT(E9908,3),Services,Services,"")))</f>
        <v/>
      </c>
      <c r="J9908" s="3" t="str">
        <f t="shared" si="309"/>
        <v/>
      </c>
    </row>
    <row r="9909" spans="1:10" x14ac:dyDescent="0.35">
      <c r="A9909" s="7" t="str">
        <f>IF('Payments Export'!A9913="","",'Payments Export'!A9913)</f>
        <v/>
      </c>
      <c r="B9909" s="7" t="str">
        <f>IF('Payments Export'!A9913="","",'Payments Export'!B9913)</f>
        <v/>
      </c>
      <c r="C9909" s="7" t="str">
        <f>IF(IFERROR(VALUE('Payments Export'!H9913),'Payments Export'!H9913)&lt;&gt;0,IFERROR(VALUE('Payments Export'!H9913),'Payments Export'!H9913),"")</f>
        <v/>
      </c>
      <c r="D9909" s="7" t="str">
        <f>IF('Payments Export'!I9913="","",'Payments Export'!I9913)</f>
        <v/>
      </c>
      <c r="E9909" s="7" t="str">
        <f t="shared" si="308"/>
        <v/>
      </c>
      <c r="F9909" s="7" t="str">
        <f>IF('Payments Export'!A9913="","",'Payments Export'!N9913)</f>
        <v/>
      </c>
      <c r="G9909" s="7" t="str">
        <f>IF('Payments Export'!A9913="","",'Payments Export'!O9913)</f>
        <v/>
      </c>
      <c r="H9909" s="7" t="str">
        <f>IF('Payments Export'!B9913="","",G9909-F9909)</f>
        <v/>
      </c>
      <c r="I9909" s="3" t="str">
        <f>IF(C9909&lt;&gt;"",_xlfn.XLOOKUP(IFERROR(VALUE(C9909),C9909),'Items database'!A:A,'Items database'!B:B),(_xlfn.XLOOKUP(LEFT(E9909,3),Services,Services,"")))</f>
        <v/>
      </c>
      <c r="J9909" s="3" t="str">
        <f t="shared" si="309"/>
        <v/>
      </c>
    </row>
    <row r="9910" spans="1:10" x14ac:dyDescent="0.35">
      <c r="A9910" s="7" t="str">
        <f>IF('Payments Export'!A9914="","",'Payments Export'!A9914)</f>
        <v/>
      </c>
      <c r="B9910" s="7" t="str">
        <f>IF('Payments Export'!A9914="","",'Payments Export'!B9914)</f>
        <v/>
      </c>
      <c r="C9910" s="7" t="str">
        <f>IF(IFERROR(VALUE('Payments Export'!H9914),'Payments Export'!H9914)&lt;&gt;0,IFERROR(VALUE('Payments Export'!H9914),'Payments Export'!H9914),"")</f>
        <v/>
      </c>
      <c r="D9910" s="7" t="str">
        <f>IF('Payments Export'!I9914="","",'Payments Export'!I9914)</f>
        <v/>
      </c>
      <c r="E9910" s="7" t="str">
        <f t="shared" si="308"/>
        <v/>
      </c>
      <c r="F9910" s="7" t="str">
        <f>IF('Payments Export'!A9914="","",'Payments Export'!N9914)</f>
        <v/>
      </c>
      <c r="G9910" s="7" t="str">
        <f>IF('Payments Export'!A9914="","",'Payments Export'!O9914)</f>
        <v/>
      </c>
      <c r="H9910" s="7" t="str">
        <f>IF('Payments Export'!B9914="","",G9910-F9910)</f>
        <v/>
      </c>
      <c r="I9910" s="3" t="str">
        <f>IF(C9910&lt;&gt;"",_xlfn.XLOOKUP(IFERROR(VALUE(C9910),C9910),'Items database'!A:A,'Items database'!B:B),(_xlfn.XLOOKUP(LEFT(E9910,3),Services,Services,"")))</f>
        <v/>
      </c>
      <c r="J9910" s="3" t="str">
        <f t="shared" si="309"/>
        <v/>
      </c>
    </row>
    <row r="9911" spans="1:10" x14ac:dyDescent="0.35">
      <c r="A9911" s="7" t="str">
        <f>IF('Payments Export'!A9915="","",'Payments Export'!A9915)</f>
        <v/>
      </c>
      <c r="B9911" s="7" t="str">
        <f>IF('Payments Export'!A9915="","",'Payments Export'!B9915)</f>
        <v/>
      </c>
      <c r="C9911" s="7" t="str">
        <f>IF(IFERROR(VALUE('Payments Export'!H9915),'Payments Export'!H9915)&lt;&gt;0,IFERROR(VALUE('Payments Export'!H9915),'Payments Export'!H9915),"")</f>
        <v/>
      </c>
      <c r="D9911" s="7" t="str">
        <f>IF('Payments Export'!I9915="","",'Payments Export'!I9915)</f>
        <v/>
      </c>
      <c r="E9911" s="7" t="str">
        <f t="shared" si="308"/>
        <v/>
      </c>
      <c r="F9911" s="7" t="str">
        <f>IF('Payments Export'!A9915="","",'Payments Export'!N9915)</f>
        <v/>
      </c>
      <c r="G9911" s="7" t="str">
        <f>IF('Payments Export'!A9915="","",'Payments Export'!O9915)</f>
        <v/>
      </c>
      <c r="H9911" s="7" t="str">
        <f>IF('Payments Export'!B9915="","",G9911-F9911)</f>
        <v/>
      </c>
      <c r="I9911" s="3" t="str">
        <f>IF(C9911&lt;&gt;"",_xlfn.XLOOKUP(IFERROR(VALUE(C9911),C9911),'Items database'!A:A,'Items database'!B:B),(_xlfn.XLOOKUP(LEFT(E9911,3),Services,Services,"")))</f>
        <v/>
      </c>
      <c r="J9911" s="3" t="str">
        <f t="shared" si="309"/>
        <v/>
      </c>
    </row>
    <row r="9912" spans="1:10" x14ac:dyDescent="0.35">
      <c r="A9912" s="7" t="str">
        <f>IF('Payments Export'!A9916="","",'Payments Export'!A9916)</f>
        <v/>
      </c>
      <c r="B9912" s="7" t="str">
        <f>IF('Payments Export'!A9916="","",'Payments Export'!B9916)</f>
        <v/>
      </c>
      <c r="C9912" s="7" t="str">
        <f>IF(IFERROR(VALUE('Payments Export'!H9916),'Payments Export'!H9916)&lt;&gt;0,IFERROR(VALUE('Payments Export'!H9916),'Payments Export'!H9916),"")</f>
        <v/>
      </c>
      <c r="D9912" s="7" t="str">
        <f>IF('Payments Export'!I9916="","",'Payments Export'!I9916)</f>
        <v/>
      </c>
      <c r="E9912" s="7" t="str">
        <f t="shared" si="308"/>
        <v/>
      </c>
      <c r="F9912" s="7" t="str">
        <f>IF('Payments Export'!A9916="","",'Payments Export'!N9916)</f>
        <v/>
      </c>
      <c r="G9912" s="7" t="str">
        <f>IF('Payments Export'!A9916="","",'Payments Export'!O9916)</f>
        <v/>
      </c>
      <c r="H9912" s="7" t="str">
        <f>IF('Payments Export'!B9916="","",G9912-F9912)</f>
        <v/>
      </c>
      <c r="I9912" s="3" t="str">
        <f>IF(C9912&lt;&gt;"",_xlfn.XLOOKUP(IFERROR(VALUE(C9912),C9912),'Items database'!A:A,'Items database'!B:B),(_xlfn.XLOOKUP(LEFT(E9912,3),Services,Services,"")))</f>
        <v/>
      </c>
      <c r="J9912" s="3" t="str">
        <f t="shared" si="309"/>
        <v/>
      </c>
    </row>
    <row r="9913" spans="1:10" x14ac:dyDescent="0.35">
      <c r="A9913" s="7" t="str">
        <f>IF('Payments Export'!A9917="","",'Payments Export'!A9917)</f>
        <v/>
      </c>
      <c r="B9913" s="7" t="str">
        <f>IF('Payments Export'!A9917="","",'Payments Export'!B9917)</f>
        <v/>
      </c>
      <c r="C9913" s="7" t="str">
        <f>IF(IFERROR(VALUE('Payments Export'!H9917),'Payments Export'!H9917)&lt;&gt;0,IFERROR(VALUE('Payments Export'!H9917),'Payments Export'!H9917),"")</f>
        <v/>
      </c>
      <c r="D9913" s="7" t="str">
        <f>IF('Payments Export'!I9917="","",'Payments Export'!I9917)</f>
        <v/>
      </c>
      <c r="E9913" s="7" t="str">
        <f t="shared" si="308"/>
        <v/>
      </c>
      <c r="F9913" s="7" t="str">
        <f>IF('Payments Export'!A9917="","",'Payments Export'!N9917)</f>
        <v/>
      </c>
      <c r="G9913" s="7" t="str">
        <f>IF('Payments Export'!A9917="","",'Payments Export'!O9917)</f>
        <v/>
      </c>
      <c r="H9913" s="7" t="str">
        <f>IF('Payments Export'!B9917="","",G9913-F9913)</f>
        <v/>
      </c>
      <c r="I9913" s="3" t="str">
        <f>IF(C9913&lt;&gt;"",_xlfn.XLOOKUP(IFERROR(VALUE(C9913),C9913),'Items database'!A:A,'Items database'!B:B),(_xlfn.XLOOKUP(LEFT(E9913,3),Services,Services,"")))</f>
        <v/>
      </c>
      <c r="J9913" s="3" t="str">
        <f t="shared" si="309"/>
        <v/>
      </c>
    </row>
    <row r="9914" spans="1:10" x14ac:dyDescent="0.35">
      <c r="A9914" s="7" t="str">
        <f>IF('Payments Export'!A9918="","",'Payments Export'!A9918)</f>
        <v/>
      </c>
      <c r="B9914" s="7" t="str">
        <f>IF('Payments Export'!A9918="","",'Payments Export'!B9918)</f>
        <v/>
      </c>
      <c r="C9914" s="7" t="str">
        <f>IF(IFERROR(VALUE('Payments Export'!H9918),'Payments Export'!H9918)&lt;&gt;0,IFERROR(VALUE('Payments Export'!H9918),'Payments Export'!H9918),"")</f>
        <v/>
      </c>
      <c r="D9914" s="7" t="str">
        <f>IF('Payments Export'!I9918="","",'Payments Export'!I9918)</f>
        <v/>
      </c>
      <c r="E9914" s="7" t="str">
        <f t="shared" si="308"/>
        <v/>
      </c>
      <c r="F9914" s="7" t="str">
        <f>IF('Payments Export'!A9918="","",'Payments Export'!N9918)</f>
        <v/>
      </c>
      <c r="G9914" s="7" t="str">
        <f>IF('Payments Export'!A9918="","",'Payments Export'!O9918)</f>
        <v/>
      </c>
      <c r="H9914" s="7" t="str">
        <f>IF('Payments Export'!B9918="","",G9914-F9914)</f>
        <v/>
      </c>
      <c r="I9914" s="3" t="str">
        <f>IF(C9914&lt;&gt;"",_xlfn.XLOOKUP(IFERROR(VALUE(C9914),C9914),'Items database'!A:A,'Items database'!B:B),(_xlfn.XLOOKUP(LEFT(E9914,3),Services,Services,"")))</f>
        <v/>
      </c>
      <c r="J9914" s="3" t="str">
        <f t="shared" si="309"/>
        <v/>
      </c>
    </row>
    <row r="9915" spans="1:10" x14ac:dyDescent="0.35">
      <c r="A9915" s="7" t="str">
        <f>IF('Payments Export'!A9919="","",'Payments Export'!A9919)</f>
        <v/>
      </c>
      <c r="B9915" s="7" t="str">
        <f>IF('Payments Export'!A9919="","",'Payments Export'!B9919)</f>
        <v/>
      </c>
      <c r="C9915" s="7" t="str">
        <f>IF(IFERROR(VALUE('Payments Export'!H9919),'Payments Export'!H9919)&lt;&gt;0,IFERROR(VALUE('Payments Export'!H9919),'Payments Export'!H9919),"")</f>
        <v/>
      </c>
      <c r="D9915" s="7" t="str">
        <f>IF('Payments Export'!I9919="","",'Payments Export'!I9919)</f>
        <v/>
      </c>
      <c r="E9915" s="7" t="str">
        <f t="shared" si="308"/>
        <v/>
      </c>
      <c r="F9915" s="7" t="str">
        <f>IF('Payments Export'!A9919="","",'Payments Export'!N9919)</f>
        <v/>
      </c>
      <c r="G9915" s="7" t="str">
        <f>IF('Payments Export'!A9919="","",'Payments Export'!O9919)</f>
        <v/>
      </c>
      <c r="H9915" s="7" t="str">
        <f>IF('Payments Export'!B9919="","",G9915-F9915)</f>
        <v/>
      </c>
      <c r="I9915" s="3" t="str">
        <f>IF(C9915&lt;&gt;"",_xlfn.XLOOKUP(IFERROR(VALUE(C9915),C9915),'Items database'!A:A,'Items database'!B:B),(_xlfn.XLOOKUP(LEFT(E9915,3),Services,Services,"")))</f>
        <v/>
      </c>
      <c r="J9915" s="3" t="str">
        <f t="shared" si="309"/>
        <v/>
      </c>
    </row>
    <row r="9916" spans="1:10" x14ac:dyDescent="0.35">
      <c r="A9916" s="7" t="str">
        <f>IF('Payments Export'!A9920="","",'Payments Export'!A9920)</f>
        <v/>
      </c>
      <c r="B9916" s="7" t="str">
        <f>IF('Payments Export'!A9920="","",'Payments Export'!B9920)</f>
        <v/>
      </c>
      <c r="C9916" s="7" t="str">
        <f>IF(IFERROR(VALUE('Payments Export'!H9920),'Payments Export'!H9920)&lt;&gt;0,IFERROR(VALUE('Payments Export'!H9920),'Payments Export'!H9920),"")</f>
        <v/>
      </c>
      <c r="D9916" s="7" t="str">
        <f>IF('Payments Export'!I9920="","",'Payments Export'!I9920)</f>
        <v/>
      </c>
      <c r="E9916" s="7" t="str">
        <f t="shared" si="308"/>
        <v/>
      </c>
      <c r="F9916" s="7" t="str">
        <f>IF('Payments Export'!A9920="","",'Payments Export'!N9920)</f>
        <v/>
      </c>
      <c r="G9916" s="7" t="str">
        <f>IF('Payments Export'!A9920="","",'Payments Export'!O9920)</f>
        <v/>
      </c>
      <c r="H9916" s="7" t="str">
        <f>IF('Payments Export'!B9920="","",G9916-F9916)</f>
        <v/>
      </c>
      <c r="I9916" s="3" t="str">
        <f>IF(C9916&lt;&gt;"",_xlfn.XLOOKUP(IFERROR(VALUE(C9916),C9916),'Items database'!A:A,'Items database'!B:B),(_xlfn.XLOOKUP(LEFT(E9916,3),Services,Services,"")))</f>
        <v/>
      </c>
      <c r="J9916" s="3" t="str">
        <f t="shared" si="309"/>
        <v/>
      </c>
    </row>
    <row r="9917" spans="1:10" x14ac:dyDescent="0.35">
      <c r="A9917" s="7" t="str">
        <f>IF('Payments Export'!A9921="","",'Payments Export'!A9921)</f>
        <v/>
      </c>
      <c r="B9917" s="7" t="str">
        <f>IF('Payments Export'!A9921="","",'Payments Export'!B9921)</f>
        <v/>
      </c>
      <c r="C9917" s="7" t="str">
        <f>IF(IFERROR(VALUE('Payments Export'!H9921),'Payments Export'!H9921)&lt;&gt;0,IFERROR(VALUE('Payments Export'!H9921),'Payments Export'!H9921),"")</f>
        <v/>
      </c>
      <c r="D9917" s="7" t="str">
        <f>IF('Payments Export'!I9921="","",'Payments Export'!I9921)</f>
        <v/>
      </c>
      <c r="E9917" s="7" t="str">
        <f t="shared" si="308"/>
        <v/>
      </c>
      <c r="F9917" s="7" t="str">
        <f>IF('Payments Export'!A9921="","",'Payments Export'!N9921)</f>
        <v/>
      </c>
      <c r="G9917" s="7" t="str">
        <f>IF('Payments Export'!A9921="","",'Payments Export'!O9921)</f>
        <v/>
      </c>
      <c r="H9917" s="7" t="str">
        <f>IF('Payments Export'!B9921="","",G9917-F9917)</f>
        <v/>
      </c>
      <c r="I9917" s="3" t="str">
        <f>IF(C9917&lt;&gt;"",_xlfn.XLOOKUP(IFERROR(VALUE(C9917),C9917),'Items database'!A:A,'Items database'!B:B),(_xlfn.XLOOKUP(LEFT(E9917,3),Services,Services,"")))</f>
        <v/>
      </c>
      <c r="J9917" s="3" t="str">
        <f t="shared" si="309"/>
        <v/>
      </c>
    </row>
    <row r="9918" spans="1:10" x14ac:dyDescent="0.35">
      <c r="A9918" s="7" t="str">
        <f>IF('Payments Export'!A9922="","",'Payments Export'!A9922)</f>
        <v/>
      </c>
      <c r="B9918" s="7" t="str">
        <f>IF('Payments Export'!A9922="","",'Payments Export'!B9922)</f>
        <v/>
      </c>
      <c r="C9918" s="7" t="str">
        <f>IF(IFERROR(VALUE('Payments Export'!H9922),'Payments Export'!H9922)&lt;&gt;0,IFERROR(VALUE('Payments Export'!H9922),'Payments Export'!H9922),"")</f>
        <v/>
      </c>
      <c r="D9918" s="7" t="str">
        <f>IF('Payments Export'!I9922="","",'Payments Export'!I9922)</f>
        <v/>
      </c>
      <c r="E9918" s="7" t="str">
        <f t="shared" si="308"/>
        <v/>
      </c>
      <c r="F9918" s="7" t="str">
        <f>IF('Payments Export'!A9922="","",'Payments Export'!N9922)</f>
        <v/>
      </c>
      <c r="G9918" s="7" t="str">
        <f>IF('Payments Export'!A9922="","",'Payments Export'!O9922)</f>
        <v/>
      </c>
      <c r="H9918" s="7" t="str">
        <f>IF('Payments Export'!B9922="","",G9918-F9918)</f>
        <v/>
      </c>
      <c r="I9918" s="3" t="str">
        <f>IF(C9918&lt;&gt;"",_xlfn.XLOOKUP(IFERROR(VALUE(C9918),C9918),'Items database'!A:A,'Items database'!B:B),(_xlfn.XLOOKUP(LEFT(E9918,3),Services,Services,"")))</f>
        <v/>
      </c>
      <c r="J9918" s="3" t="str">
        <f t="shared" si="309"/>
        <v/>
      </c>
    </row>
    <row r="9919" spans="1:10" x14ac:dyDescent="0.35">
      <c r="A9919" s="7" t="str">
        <f>IF('Payments Export'!A9923="","",'Payments Export'!A9923)</f>
        <v/>
      </c>
      <c r="B9919" s="7" t="str">
        <f>IF('Payments Export'!A9923="","",'Payments Export'!B9923)</f>
        <v/>
      </c>
      <c r="C9919" s="7" t="str">
        <f>IF(IFERROR(VALUE('Payments Export'!H9923),'Payments Export'!H9923)&lt;&gt;0,IFERROR(VALUE('Payments Export'!H9923),'Payments Export'!H9923),"")</f>
        <v/>
      </c>
      <c r="D9919" s="7" t="str">
        <f>IF('Payments Export'!I9923="","",'Payments Export'!I9923)</f>
        <v/>
      </c>
      <c r="E9919" s="7" t="str">
        <f t="shared" si="308"/>
        <v/>
      </c>
      <c r="F9919" s="7" t="str">
        <f>IF('Payments Export'!A9923="","",'Payments Export'!N9923)</f>
        <v/>
      </c>
      <c r="G9919" s="7" t="str">
        <f>IF('Payments Export'!A9923="","",'Payments Export'!O9923)</f>
        <v/>
      </c>
      <c r="H9919" s="7" t="str">
        <f>IF('Payments Export'!B9923="","",G9919-F9919)</f>
        <v/>
      </c>
      <c r="I9919" s="3" t="str">
        <f>IF(C9919&lt;&gt;"",_xlfn.XLOOKUP(IFERROR(VALUE(C9919),C9919),'Items database'!A:A,'Items database'!B:B),(_xlfn.XLOOKUP(LEFT(E9919,3),Services,Services,"")))</f>
        <v/>
      </c>
      <c r="J9919" s="3" t="str">
        <f t="shared" si="309"/>
        <v/>
      </c>
    </row>
    <row r="9920" spans="1:10" x14ac:dyDescent="0.35">
      <c r="A9920" s="7" t="str">
        <f>IF('Payments Export'!A9924="","",'Payments Export'!A9924)</f>
        <v/>
      </c>
      <c r="B9920" s="7" t="str">
        <f>IF('Payments Export'!A9924="","",'Payments Export'!B9924)</f>
        <v/>
      </c>
      <c r="C9920" s="7" t="str">
        <f>IF(IFERROR(VALUE('Payments Export'!H9924),'Payments Export'!H9924)&lt;&gt;0,IFERROR(VALUE('Payments Export'!H9924),'Payments Export'!H9924),"")</f>
        <v/>
      </c>
      <c r="D9920" s="7" t="str">
        <f>IF('Payments Export'!I9924="","",'Payments Export'!I9924)</f>
        <v/>
      </c>
      <c r="E9920" s="7" t="str">
        <f t="shared" si="308"/>
        <v/>
      </c>
      <c r="F9920" s="7" t="str">
        <f>IF('Payments Export'!A9924="","",'Payments Export'!N9924)</f>
        <v/>
      </c>
      <c r="G9920" s="7" t="str">
        <f>IF('Payments Export'!A9924="","",'Payments Export'!O9924)</f>
        <v/>
      </c>
      <c r="H9920" s="7" t="str">
        <f>IF('Payments Export'!B9924="","",G9920-F9920)</f>
        <v/>
      </c>
      <c r="I9920" s="3" t="str">
        <f>IF(C9920&lt;&gt;"",_xlfn.XLOOKUP(IFERROR(VALUE(C9920),C9920),'Items database'!A:A,'Items database'!B:B),(_xlfn.XLOOKUP(LEFT(E9920,3),Services,Services,"")))</f>
        <v/>
      </c>
      <c r="J9920" s="3" t="str">
        <f t="shared" si="309"/>
        <v/>
      </c>
    </row>
    <row r="9921" spans="1:10" x14ac:dyDescent="0.35">
      <c r="A9921" s="7" t="str">
        <f>IF('Payments Export'!A9925="","",'Payments Export'!A9925)</f>
        <v/>
      </c>
      <c r="B9921" s="7" t="str">
        <f>IF('Payments Export'!A9925="","",'Payments Export'!B9925)</f>
        <v/>
      </c>
      <c r="C9921" s="7" t="str">
        <f>IF(IFERROR(VALUE('Payments Export'!H9925),'Payments Export'!H9925)&lt;&gt;0,IFERROR(VALUE('Payments Export'!H9925),'Payments Export'!H9925),"")</f>
        <v/>
      </c>
      <c r="D9921" s="7" t="str">
        <f>IF('Payments Export'!I9925="","",'Payments Export'!I9925)</f>
        <v/>
      </c>
      <c r="E9921" s="7" t="str">
        <f t="shared" ref="E9921:E9984" si="310">LEFT(D9921,66)</f>
        <v/>
      </c>
      <c r="F9921" s="7" t="str">
        <f>IF('Payments Export'!A9925="","",'Payments Export'!N9925)</f>
        <v/>
      </c>
      <c r="G9921" s="7" t="str">
        <f>IF('Payments Export'!A9925="","",'Payments Export'!O9925)</f>
        <v/>
      </c>
      <c r="H9921" s="7" t="str">
        <f>IF('Payments Export'!B9925="","",G9921-F9921)</f>
        <v/>
      </c>
      <c r="I9921" s="3" t="str">
        <f>IF(C9921&lt;&gt;"",_xlfn.XLOOKUP(IFERROR(VALUE(C9921),C9921),'Items database'!A:A,'Items database'!B:B),(_xlfn.XLOOKUP(LEFT(E9921,3),Services,Services,"")))</f>
        <v/>
      </c>
      <c r="J9921" s="3" t="str">
        <f t="shared" ref="J9921:J9984" si="311">IF(ISNUMBER(F9921)=TRUE,IF(F9921=0,"","GST"),"")</f>
        <v/>
      </c>
    </row>
    <row r="9922" spans="1:10" x14ac:dyDescent="0.35">
      <c r="A9922" s="7" t="str">
        <f>IF('Payments Export'!A9926="","",'Payments Export'!A9926)</f>
        <v/>
      </c>
      <c r="B9922" s="7" t="str">
        <f>IF('Payments Export'!A9926="","",'Payments Export'!B9926)</f>
        <v/>
      </c>
      <c r="C9922" s="7" t="str">
        <f>IF(IFERROR(VALUE('Payments Export'!H9926),'Payments Export'!H9926)&lt;&gt;0,IFERROR(VALUE('Payments Export'!H9926),'Payments Export'!H9926),"")</f>
        <v/>
      </c>
      <c r="D9922" s="7" t="str">
        <f>IF('Payments Export'!I9926="","",'Payments Export'!I9926)</f>
        <v/>
      </c>
      <c r="E9922" s="7" t="str">
        <f t="shared" si="310"/>
        <v/>
      </c>
      <c r="F9922" s="7" t="str">
        <f>IF('Payments Export'!A9926="","",'Payments Export'!N9926)</f>
        <v/>
      </c>
      <c r="G9922" s="7" t="str">
        <f>IF('Payments Export'!A9926="","",'Payments Export'!O9926)</f>
        <v/>
      </c>
      <c r="H9922" s="7" t="str">
        <f>IF('Payments Export'!B9926="","",G9922-F9922)</f>
        <v/>
      </c>
      <c r="I9922" s="3" t="str">
        <f>IF(C9922&lt;&gt;"",_xlfn.XLOOKUP(IFERROR(VALUE(C9922),C9922),'Items database'!A:A,'Items database'!B:B),(_xlfn.XLOOKUP(LEFT(E9922,3),Services,Services,"")))</f>
        <v/>
      </c>
      <c r="J9922" s="3" t="str">
        <f t="shared" si="311"/>
        <v/>
      </c>
    </row>
    <row r="9923" spans="1:10" x14ac:dyDescent="0.35">
      <c r="A9923" s="7" t="str">
        <f>IF('Payments Export'!A9927="","",'Payments Export'!A9927)</f>
        <v/>
      </c>
      <c r="B9923" s="7" t="str">
        <f>IF('Payments Export'!A9927="","",'Payments Export'!B9927)</f>
        <v/>
      </c>
      <c r="C9923" s="7" t="str">
        <f>IF(IFERROR(VALUE('Payments Export'!H9927),'Payments Export'!H9927)&lt;&gt;0,IFERROR(VALUE('Payments Export'!H9927),'Payments Export'!H9927),"")</f>
        <v/>
      </c>
      <c r="D9923" s="7" t="str">
        <f>IF('Payments Export'!I9927="","",'Payments Export'!I9927)</f>
        <v/>
      </c>
      <c r="E9923" s="7" t="str">
        <f t="shared" si="310"/>
        <v/>
      </c>
      <c r="F9923" s="7" t="str">
        <f>IF('Payments Export'!A9927="","",'Payments Export'!N9927)</f>
        <v/>
      </c>
      <c r="G9923" s="7" t="str">
        <f>IF('Payments Export'!A9927="","",'Payments Export'!O9927)</f>
        <v/>
      </c>
      <c r="H9923" s="7" t="str">
        <f>IF('Payments Export'!B9927="","",G9923-F9923)</f>
        <v/>
      </c>
      <c r="I9923" s="3" t="str">
        <f>IF(C9923&lt;&gt;"",_xlfn.XLOOKUP(IFERROR(VALUE(C9923),C9923),'Items database'!A:A,'Items database'!B:B),(_xlfn.XLOOKUP(LEFT(E9923,3),Services,Services,"")))</f>
        <v/>
      </c>
      <c r="J9923" s="3" t="str">
        <f t="shared" si="311"/>
        <v/>
      </c>
    </row>
    <row r="9924" spans="1:10" x14ac:dyDescent="0.35">
      <c r="A9924" s="7" t="str">
        <f>IF('Payments Export'!A9928="","",'Payments Export'!A9928)</f>
        <v/>
      </c>
      <c r="B9924" s="7" t="str">
        <f>IF('Payments Export'!A9928="","",'Payments Export'!B9928)</f>
        <v/>
      </c>
      <c r="C9924" s="7" t="str">
        <f>IF(IFERROR(VALUE('Payments Export'!H9928),'Payments Export'!H9928)&lt;&gt;0,IFERROR(VALUE('Payments Export'!H9928),'Payments Export'!H9928),"")</f>
        <v/>
      </c>
      <c r="D9924" s="7" t="str">
        <f>IF('Payments Export'!I9928="","",'Payments Export'!I9928)</f>
        <v/>
      </c>
      <c r="E9924" s="7" t="str">
        <f t="shared" si="310"/>
        <v/>
      </c>
      <c r="F9924" s="7" t="str">
        <f>IF('Payments Export'!A9928="","",'Payments Export'!N9928)</f>
        <v/>
      </c>
      <c r="G9924" s="7" t="str">
        <f>IF('Payments Export'!A9928="","",'Payments Export'!O9928)</f>
        <v/>
      </c>
      <c r="H9924" s="7" t="str">
        <f>IF('Payments Export'!B9928="","",G9924-F9924)</f>
        <v/>
      </c>
      <c r="I9924" s="3" t="str">
        <f>IF(C9924&lt;&gt;"",_xlfn.XLOOKUP(IFERROR(VALUE(C9924),C9924),'Items database'!A:A,'Items database'!B:B),(_xlfn.XLOOKUP(LEFT(E9924,3),Services,Services,"")))</f>
        <v/>
      </c>
      <c r="J9924" s="3" t="str">
        <f t="shared" si="311"/>
        <v/>
      </c>
    </row>
    <row r="9925" spans="1:10" x14ac:dyDescent="0.35">
      <c r="A9925" s="7" t="str">
        <f>IF('Payments Export'!A9929="","",'Payments Export'!A9929)</f>
        <v/>
      </c>
      <c r="B9925" s="7" t="str">
        <f>IF('Payments Export'!A9929="","",'Payments Export'!B9929)</f>
        <v/>
      </c>
      <c r="C9925" s="7" t="str">
        <f>IF(IFERROR(VALUE('Payments Export'!H9929),'Payments Export'!H9929)&lt;&gt;0,IFERROR(VALUE('Payments Export'!H9929),'Payments Export'!H9929),"")</f>
        <v/>
      </c>
      <c r="D9925" s="7" t="str">
        <f>IF('Payments Export'!I9929="","",'Payments Export'!I9929)</f>
        <v/>
      </c>
      <c r="E9925" s="7" t="str">
        <f t="shared" si="310"/>
        <v/>
      </c>
      <c r="F9925" s="7" t="str">
        <f>IF('Payments Export'!A9929="","",'Payments Export'!N9929)</f>
        <v/>
      </c>
      <c r="G9925" s="7" t="str">
        <f>IF('Payments Export'!A9929="","",'Payments Export'!O9929)</f>
        <v/>
      </c>
      <c r="H9925" s="7" t="str">
        <f>IF('Payments Export'!B9929="","",G9925-F9925)</f>
        <v/>
      </c>
      <c r="I9925" s="3" t="str">
        <f>IF(C9925&lt;&gt;"",_xlfn.XLOOKUP(IFERROR(VALUE(C9925),C9925),'Items database'!A:A,'Items database'!B:B),(_xlfn.XLOOKUP(LEFT(E9925,3),Services,Services,"")))</f>
        <v/>
      </c>
      <c r="J9925" s="3" t="str">
        <f t="shared" si="311"/>
        <v/>
      </c>
    </row>
    <row r="9926" spans="1:10" x14ac:dyDescent="0.35">
      <c r="A9926" s="7" t="str">
        <f>IF('Payments Export'!A9930="","",'Payments Export'!A9930)</f>
        <v/>
      </c>
      <c r="B9926" s="7" t="str">
        <f>IF('Payments Export'!A9930="","",'Payments Export'!B9930)</f>
        <v/>
      </c>
      <c r="C9926" s="7" t="str">
        <f>IF(IFERROR(VALUE('Payments Export'!H9930),'Payments Export'!H9930)&lt;&gt;0,IFERROR(VALUE('Payments Export'!H9930),'Payments Export'!H9930),"")</f>
        <v/>
      </c>
      <c r="D9926" s="7" t="str">
        <f>IF('Payments Export'!I9930="","",'Payments Export'!I9930)</f>
        <v/>
      </c>
      <c r="E9926" s="7" t="str">
        <f t="shared" si="310"/>
        <v/>
      </c>
      <c r="F9926" s="7" t="str">
        <f>IF('Payments Export'!A9930="","",'Payments Export'!N9930)</f>
        <v/>
      </c>
      <c r="G9926" s="7" t="str">
        <f>IF('Payments Export'!A9930="","",'Payments Export'!O9930)</f>
        <v/>
      </c>
      <c r="H9926" s="7" t="str">
        <f>IF('Payments Export'!B9930="","",G9926-F9926)</f>
        <v/>
      </c>
      <c r="I9926" s="3" t="str">
        <f>IF(C9926&lt;&gt;"",_xlfn.XLOOKUP(IFERROR(VALUE(C9926),C9926),'Items database'!A:A,'Items database'!B:B),(_xlfn.XLOOKUP(LEFT(E9926,3),Services,Services,"")))</f>
        <v/>
      </c>
      <c r="J9926" s="3" t="str">
        <f t="shared" si="311"/>
        <v/>
      </c>
    </row>
    <row r="9927" spans="1:10" x14ac:dyDescent="0.35">
      <c r="A9927" s="7" t="str">
        <f>IF('Payments Export'!A9931="","",'Payments Export'!A9931)</f>
        <v/>
      </c>
      <c r="B9927" s="7" t="str">
        <f>IF('Payments Export'!A9931="","",'Payments Export'!B9931)</f>
        <v/>
      </c>
      <c r="C9927" s="7" t="str">
        <f>IF(IFERROR(VALUE('Payments Export'!H9931),'Payments Export'!H9931)&lt;&gt;0,IFERROR(VALUE('Payments Export'!H9931),'Payments Export'!H9931),"")</f>
        <v/>
      </c>
      <c r="D9927" s="7" t="str">
        <f>IF('Payments Export'!I9931="","",'Payments Export'!I9931)</f>
        <v/>
      </c>
      <c r="E9927" s="7" t="str">
        <f t="shared" si="310"/>
        <v/>
      </c>
      <c r="F9927" s="7" t="str">
        <f>IF('Payments Export'!A9931="","",'Payments Export'!N9931)</f>
        <v/>
      </c>
      <c r="G9927" s="7" t="str">
        <f>IF('Payments Export'!A9931="","",'Payments Export'!O9931)</f>
        <v/>
      </c>
      <c r="H9927" s="7" t="str">
        <f>IF('Payments Export'!B9931="","",G9927-F9927)</f>
        <v/>
      </c>
      <c r="I9927" s="3" t="str">
        <f>IF(C9927&lt;&gt;"",_xlfn.XLOOKUP(IFERROR(VALUE(C9927),C9927),'Items database'!A:A,'Items database'!B:B),(_xlfn.XLOOKUP(LEFT(E9927,3),Services,Services,"")))</f>
        <v/>
      </c>
      <c r="J9927" s="3" t="str">
        <f t="shared" si="311"/>
        <v/>
      </c>
    </row>
    <row r="9928" spans="1:10" x14ac:dyDescent="0.35">
      <c r="A9928" s="7" t="str">
        <f>IF('Payments Export'!A9932="","",'Payments Export'!A9932)</f>
        <v/>
      </c>
      <c r="B9928" s="7" t="str">
        <f>IF('Payments Export'!A9932="","",'Payments Export'!B9932)</f>
        <v/>
      </c>
      <c r="C9928" s="7" t="str">
        <f>IF(IFERROR(VALUE('Payments Export'!H9932),'Payments Export'!H9932)&lt;&gt;0,IFERROR(VALUE('Payments Export'!H9932),'Payments Export'!H9932),"")</f>
        <v/>
      </c>
      <c r="D9928" s="7" t="str">
        <f>IF('Payments Export'!I9932="","",'Payments Export'!I9932)</f>
        <v/>
      </c>
      <c r="E9928" s="7" t="str">
        <f t="shared" si="310"/>
        <v/>
      </c>
      <c r="F9928" s="7" t="str">
        <f>IF('Payments Export'!A9932="","",'Payments Export'!N9932)</f>
        <v/>
      </c>
      <c r="G9928" s="7" t="str">
        <f>IF('Payments Export'!A9932="","",'Payments Export'!O9932)</f>
        <v/>
      </c>
      <c r="H9928" s="7" t="str">
        <f>IF('Payments Export'!B9932="","",G9928-F9928)</f>
        <v/>
      </c>
      <c r="I9928" s="3" t="str">
        <f>IF(C9928&lt;&gt;"",_xlfn.XLOOKUP(IFERROR(VALUE(C9928),C9928),'Items database'!A:A,'Items database'!B:B),(_xlfn.XLOOKUP(LEFT(E9928,3),Services,Services,"")))</f>
        <v/>
      </c>
      <c r="J9928" s="3" t="str">
        <f t="shared" si="311"/>
        <v/>
      </c>
    </row>
    <row r="9929" spans="1:10" x14ac:dyDescent="0.35">
      <c r="A9929" s="7" t="str">
        <f>IF('Payments Export'!A9933="","",'Payments Export'!A9933)</f>
        <v/>
      </c>
      <c r="B9929" s="7" t="str">
        <f>IF('Payments Export'!A9933="","",'Payments Export'!B9933)</f>
        <v/>
      </c>
      <c r="C9929" s="7" t="str">
        <f>IF(IFERROR(VALUE('Payments Export'!H9933),'Payments Export'!H9933)&lt;&gt;0,IFERROR(VALUE('Payments Export'!H9933),'Payments Export'!H9933),"")</f>
        <v/>
      </c>
      <c r="D9929" s="7" t="str">
        <f>IF('Payments Export'!I9933="","",'Payments Export'!I9933)</f>
        <v/>
      </c>
      <c r="E9929" s="7" t="str">
        <f t="shared" si="310"/>
        <v/>
      </c>
      <c r="F9929" s="7" t="str">
        <f>IF('Payments Export'!A9933="","",'Payments Export'!N9933)</f>
        <v/>
      </c>
      <c r="G9929" s="7" t="str">
        <f>IF('Payments Export'!A9933="","",'Payments Export'!O9933)</f>
        <v/>
      </c>
      <c r="H9929" s="7" t="str">
        <f>IF('Payments Export'!B9933="","",G9929-F9929)</f>
        <v/>
      </c>
      <c r="I9929" s="3" t="str">
        <f>IF(C9929&lt;&gt;"",_xlfn.XLOOKUP(IFERROR(VALUE(C9929),C9929),'Items database'!A:A,'Items database'!B:B),(_xlfn.XLOOKUP(LEFT(E9929,3),Services,Services,"")))</f>
        <v/>
      </c>
      <c r="J9929" s="3" t="str">
        <f t="shared" si="311"/>
        <v/>
      </c>
    </row>
    <row r="9930" spans="1:10" x14ac:dyDescent="0.35">
      <c r="A9930" s="7" t="str">
        <f>IF('Payments Export'!A9934="","",'Payments Export'!A9934)</f>
        <v/>
      </c>
      <c r="B9930" s="7" t="str">
        <f>IF('Payments Export'!A9934="","",'Payments Export'!B9934)</f>
        <v/>
      </c>
      <c r="C9930" s="7" t="str">
        <f>IF(IFERROR(VALUE('Payments Export'!H9934),'Payments Export'!H9934)&lt;&gt;0,IFERROR(VALUE('Payments Export'!H9934),'Payments Export'!H9934),"")</f>
        <v/>
      </c>
      <c r="D9930" s="7" t="str">
        <f>IF('Payments Export'!I9934="","",'Payments Export'!I9934)</f>
        <v/>
      </c>
      <c r="E9930" s="7" t="str">
        <f t="shared" si="310"/>
        <v/>
      </c>
      <c r="F9930" s="7" t="str">
        <f>IF('Payments Export'!A9934="","",'Payments Export'!N9934)</f>
        <v/>
      </c>
      <c r="G9930" s="7" t="str">
        <f>IF('Payments Export'!A9934="","",'Payments Export'!O9934)</f>
        <v/>
      </c>
      <c r="H9930" s="7" t="str">
        <f>IF('Payments Export'!B9934="","",G9930-F9930)</f>
        <v/>
      </c>
      <c r="I9930" s="3" t="str">
        <f>IF(C9930&lt;&gt;"",_xlfn.XLOOKUP(IFERROR(VALUE(C9930),C9930),'Items database'!A:A,'Items database'!B:B),(_xlfn.XLOOKUP(LEFT(E9930,3),Services,Services,"")))</f>
        <v/>
      </c>
      <c r="J9930" s="3" t="str">
        <f t="shared" si="311"/>
        <v/>
      </c>
    </row>
    <row r="9931" spans="1:10" x14ac:dyDescent="0.35">
      <c r="A9931" s="7" t="str">
        <f>IF('Payments Export'!A9935="","",'Payments Export'!A9935)</f>
        <v/>
      </c>
      <c r="B9931" s="7" t="str">
        <f>IF('Payments Export'!A9935="","",'Payments Export'!B9935)</f>
        <v/>
      </c>
      <c r="C9931" s="7" t="str">
        <f>IF(IFERROR(VALUE('Payments Export'!H9935),'Payments Export'!H9935)&lt;&gt;0,IFERROR(VALUE('Payments Export'!H9935),'Payments Export'!H9935),"")</f>
        <v/>
      </c>
      <c r="D9931" s="7" t="str">
        <f>IF('Payments Export'!I9935="","",'Payments Export'!I9935)</f>
        <v/>
      </c>
      <c r="E9931" s="7" t="str">
        <f t="shared" si="310"/>
        <v/>
      </c>
      <c r="F9931" s="7" t="str">
        <f>IF('Payments Export'!A9935="","",'Payments Export'!N9935)</f>
        <v/>
      </c>
      <c r="G9931" s="7" t="str">
        <f>IF('Payments Export'!A9935="","",'Payments Export'!O9935)</f>
        <v/>
      </c>
      <c r="H9931" s="7" t="str">
        <f>IF('Payments Export'!B9935="","",G9931-F9931)</f>
        <v/>
      </c>
      <c r="I9931" s="3" t="str">
        <f>IF(C9931&lt;&gt;"",_xlfn.XLOOKUP(IFERROR(VALUE(C9931),C9931),'Items database'!A:A,'Items database'!B:B),(_xlfn.XLOOKUP(LEFT(E9931,3),Services,Services,"")))</f>
        <v/>
      </c>
      <c r="J9931" s="3" t="str">
        <f t="shared" si="311"/>
        <v/>
      </c>
    </row>
    <row r="9932" spans="1:10" x14ac:dyDescent="0.35">
      <c r="A9932" s="7" t="str">
        <f>IF('Payments Export'!A9936="","",'Payments Export'!A9936)</f>
        <v/>
      </c>
      <c r="B9932" s="7" t="str">
        <f>IF('Payments Export'!A9936="","",'Payments Export'!B9936)</f>
        <v/>
      </c>
      <c r="C9932" s="7" t="str">
        <f>IF(IFERROR(VALUE('Payments Export'!H9936),'Payments Export'!H9936)&lt;&gt;0,IFERROR(VALUE('Payments Export'!H9936),'Payments Export'!H9936),"")</f>
        <v/>
      </c>
      <c r="D9932" s="7" t="str">
        <f>IF('Payments Export'!I9936="","",'Payments Export'!I9936)</f>
        <v/>
      </c>
      <c r="E9932" s="7" t="str">
        <f t="shared" si="310"/>
        <v/>
      </c>
      <c r="F9932" s="7" t="str">
        <f>IF('Payments Export'!A9936="","",'Payments Export'!N9936)</f>
        <v/>
      </c>
      <c r="G9932" s="7" t="str">
        <f>IF('Payments Export'!A9936="","",'Payments Export'!O9936)</f>
        <v/>
      </c>
      <c r="H9932" s="7" t="str">
        <f>IF('Payments Export'!B9936="","",G9932-F9932)</f>
        <v/>
      </c>
      <c r="I9932" s="3" t="str">
        <f>IF(C9932&lt;&gt;"",_xlfn.XLOOKUP(IFERROR(VALUE(C9932),C9932),'Items database'!A:A,'Items database'!B:B),(_xlfn.XLOOKUP(LEFT(E9932,3),Services,Services,"")))</f>
        <v/>
      </c>
      <c r="J9932" s="3" t="str">
        <f t="shared" si="311"/>
        <v/>
      </c>
    </row>
    <row r="9933" spans="1:10" x14ac:dyDescent="0.35">
      <c r="A9933" s="7" t="str">
        <f>IF('Payments Export'!A9937="","",'Payments Export'!A9937)</f>
        <v/>
      </c>
      <c r="B9933" s="7" t="str">
        <f>IF('Payments Export'!A9937="","",'Payments Export'!B9937)</f>
        <v/>
      </c>
      <c r="C9933" s="7" t="str">
        <f>IF(IFERROR(VALUE('Payments Export'!H9937),'Payments Export'!H9937)&lt;&gt;0,IFERROR(VALUE('Payments Export'!H9937),'Payments Export'!H9937),"")</f>
        <v/>
      </c>
      <c r="D9933" s="7" t="str">
        <f>IF('Payments Export'!I9937="","",'Payments Export'!I9937)</f>
        <v/>
      </c>
      <c r="E9933" s="7" t="str">
        <f t="shared" si="310"/>
        <v/>
      </c>
      <c r="F9933" s="7" t="str">
        <f>IF('Payments Export'!A9937="","",'Payments Export'!N9937)</f>
        <v/>
      </c>
      <c r="G9933" s="7" t="str">
        <f>IF('Payments Export'!A9937="","",'Payments Export'!O9937)</f>
        <v/>
      </c>
      <c r="H9933" s="7" t="str">
        <f>IF('Payments Export'!B9937="","",G9933-F9933)</f>
        <v/>
      </c>
      <c r="I9933" s="3" t="str">
        <f>IF(C9933&lt;&gt;"",_xlfn.XLOOKUP(IFERROR(VALUE(C9933),C9933),'Items database'!A:A,'Items database'!B:B),(_xlfn.XLOOKUP(LEFT(E9933,3),Services,Services,"")))</f>
        <v/>
      </c>
      <c r="J9933" s="3" t="str">
        <f t="shared" si="311"/>
        <v/>
      </c>
    </row>
    <row r="9934" spans="1:10" x14ac:dyDescent="0.35">
      <c r="A9934" s="7" t="str">
        <f>IF('Payments Export'!A9938="","",'Payments Export'!A9938)</f>
        <v/>
      </c>
      <c r="B9934" s="7" t="str">
        <f>IF('Payments Export'!A9938="","",'Payments Export'!B9938)</f>
        <v/>
      </c>
      <c r="C9934" s="7" t="str">
        <f>IF(IFERROR(VALUE('Payments Export'!H9938),'Payments Export'!H9938)&lt;&gt;0,IFERROR(VALUE('Payments Export'!H9938),'Payments Export'!H9938),"")</f>
        <v/>
      </c>
      <c r="D9934" s="7" t="str">
        <f>IF('Payments Export'!I9938="","",'Payments Export'!I9938)</f>
        <v/>
      </c>
      <c r="E9934" s="7" t="str">
        <f t="shared" si="310"/>
        <v/>
      </c>
      <c r="F9934" s="7" t="str">
        <f>IF('Payments Export'!A9938="","",'Payments Export'!N9938)</f>
        <v/>
      </c>
      <c r="G9934" s="7" t="str">
        <f>IF('Payments Export'!A9938="","",'Payments Export'!O9938)</f>
        <v/>
      </c>
      <c r="H9934" s="7" t="str">
        <f>IF('Payments Export'!B9938="","",G9934-F9934)</f>
        <v/>
      </c>
      <c r="I9934" s="3" t="str">
        <f>IF(C9934&lt;&gt;"",_xlfn.XLOOKUP(IFERROR(VALUE(C9934),C9934),'Items database'!A:A,'Items database'!B:B),(_xlfn.XLOOKUP(LEFT(E9934,3),Services,Services,"")))</f>
        <v/>
      </c>
      <c r="J9934" s="3" t="str">
        <f t="shared" si="311"/>
        <v/>
      </c>
    </row>
    <row r="9935" spans="1:10" x14ac:dyDescent="0.35">
      <c r="A9935" s="7" t="str">
        <f>IF('Payments Export'!A9939="","",'Payments Export'!A9939)</f>
        <v/>
      </c>
      <c r="B9935" s="7" t="str">
        <f>IF('Payments Export'!A9939="","",'Payments Export'!B9939)</f>
        <v/>
      </c>
      <c r="C9935" s="7" t="str">
        <f>IF(IFERROR(VALUE('Payments Export'!H9939),'Payments Export'!H9939)&lt;&gt;0,IFERROR(VALUE('Payments Export'!H9939),'Payments Export'!H9939),"")</f>
        <v/>
      </c>
      <c r="D9935" s="7" t="str">
        <f>IF('Payments Export'!I9939="","",'Payments Export'!I9939)</f>
        <v/>
      </c>
      <c r="E9935" s="7" t="str">
        <f t="shared" si="310"/>
        <v/>
      </c>
      <c r="F9935" s="7" t="str">
        <f>IF('Payments Export'!A9939="","",'Payments Export'!N9939)</f>
        <v/>
      </c>
      <c r="G9935" s="7" t="str">
        <f>IF('Payments Export'!A9939="","",'Payments Export'!O9939)</f>
        <v/>
      </c>
      <c r="H9935" s="7" t="str">
        <f>IF('Payments Export'!B9939="","",G9935-F9935)</f>
        <v/>
      </c>
      <c r="I9935" s="3" t="str">
        <f>IF(C9935&lt;&gt;"",_xlfn.XLOOKUP(IFERROR(VALUE(C9935),C9935),'Items database'!A:A,'Items database'!B:B),(_xlfn.XLOOKUP(LEFT(E9935,3),Services,Services,"")))</f>
        <v/>
      </c>
      <c r="J9935" s="3" t="str">
        <f t="shared" si="311"/>
        <v/>
      </c>
    </row>
    <row r="9936" spans="1:10" x14ac:dyDescent="0.35">
      <c r="A9936" s="7" t="str">
        <f>IF('Payments Export'!A9940="","",'Payments Export'!A9940)</f>
        <v/>
      </c>
      <c r="B9936" s="7" t="str">
        <f>IF('Payments Export'!A9940="","",'Payments Export'!B9940)</f>
        <v/>
      </c>
      <c r="C9936" s="7" t="str">
        <f>IF(IFERROR(VALUE('Payments Export'!H9940),'Payments Export'!H9940)&lt;&gt;0,IFERROR(VALUE('Payments Export'!H9940),'Payments Export'!H9940),"")</f>
        <v/>
      </c>
      <c r="D9936" s="7" t="str">
        <f>IF('Payments Export'!I9940="","",'Payments Export'!I9940)</f>
        <v/>
      </c>
      <c r="E9936" s="7" t="str">
        <f t="shared" si="310"/>
        <v/>
      </c>
      <c r="F9936" s="7" t="str">
        <f>IF('Payments Export'!A9940="","",'Payments Export'!N9940)</f>
        <v/>
      </c>
      <c r="G9936" s="7" t="str">
        <f>IF('Payments Export'!A9940="","",'Payments Export'!O9940)</f>
        <v/>
      </c>
      <c r="H9936" s="7" t="str">
        <f>IF('Payments Export'!B9940="","",G9936-F9936)</f>
        <v/>
      </c>
      <c r="I9936" s="3" t="str">
        <f>IF(C9936&lt;&gt;"",_xlfn.XLOOKUP(IFERROR(VALUE(C9936),C9936),'Items database'!A:A,'Items database'!B:B),(_xlfn.XLOOKUP(LEFT(E9936,3),Services,Services,"")))</f>
        <v/>
      </c>
      <c r="J9936" s="3" t="str">
        <f t="shared" si="311"/>
        <v/>
      </c>
    </row>
    <row r="9937" spans="1:10" x14ac:dyDescent="0.35">
      <c r="A9937" s="7" t="str">
        <f>IF('Payments Export'!A9941="","",'Payments Export'!A9941)</f>
        <v/>
      </c>
      <c r="B9937" s="7" t="str">
        <f>IF('Payments Export'!A9941="","",'Payments Export'!B9941)</f>
        <v/>
      </c>
      <c r="C9937" s="7" t="str">
        <f>IF(IFERROR(VALUE('Payments Export'!H9941),'Payments Export'!H9941)&lt;&gt;0,IFERROR(VALUE('Payments Export'!H9941),'Payments Export'!H9941),"")</f>
        <v/>
      </c>
      <c r="D9937" s="7" t="str">
        <f>IF('Payments Export'!I9941="","",'Payments Export'!I9941)</f>
        <v/>
      </c>
      <c r="E9937" s="7" t="str">
        <f t="shared" si="310"/>
        <v/>
      </c>
      <c r="F9937" s="7" t="str">
        <f>IF('Payments Export'!A9941="","",'Payments Export'!N9941)</f>
        <v/>
      </c>
      <c r="G9937" s="7" t="str">
        <f>IF('Payments Export'!A9941="","",'Payments Export'!O9941)</f>
        <v/>
      </c>
      <c r="H9937" s="7" t="str">
        <f>IF('Payments Export'!B9941="","",G9937-F9937)</f>
        <v/>
      </c>
      <c r="I9937" s="3" t="str">
        <f>IF(C9937&lt;&gt;"",_xlfn.XLOOKUP(IFERROR(VALUE(C9937),C9937),'Items database'!A:A,'Items database'!B:B),(_xlfn.XLOOKUP(LEFT(E9937,3),Services,Services,"")))</f>
        <v/>
      </c>
      <c r="J9937" s="3" t="str">
        <f t="shared" si="311"/>
        <v/>
      </c>
    </row>
    <row r="9938" spans="1:10" x14ac:dyDescent="0.35">
      <c r="A9938" s="7" t="str">
        <f>IF('Payments Export'!A9942="","",'Payments Export'!A9942)</f>
        <v/>
      </c>
      <c r="B9938" s="7" t="str">
        <f>IF('Payments Export'!A9942="","",'Payments Export'!B9942)</f>
        <v/>
      </c>
      <c r="C9938" s="7" t="str">
        <f>IF(IFERROR(VALUE('Payments Export'!H9942),'Payments Export'!H9942)&lt;&gt;0,IFERROR(VALUE('Payments Export'!H9942),'Payments Export'!H9942),"")</f>
        <v/>
      </c>
      <c r="D9938" s="7" t="str">
        <f>IF('Payments Export'!I9942="","",'Payments Export'!I9942)</f>
        <v/>
      </c>
      <c r="E9938" s="7" t="str">
        <f t="shared" si="310"/>
        <v/>
      </c>
      <c r="F9938" s="7" t="str">
        <f>IF('Payments Export'!A9942="","",'Payments Export'!N9942)</f>
        <v/>
      </c>
      <c r="G9938" s="7" t="str">
        <f>IF('Payments Export'!A9942="","",'Payments Export'!O9942)</f>
        <v/>
      </c>
      <c r="H9938" s="7" t="str">
        <f>IF('Payments Export'!B9942="","",G9938-F9938)</f>
        <v/>
      </c>
      <c r="I9938" s="3" t="str">
        <f>IF(C9938&lt;&gt;"",_xlfn.XLOOKUP(IFERROR(VALUE(C9938),C9938),'Items database'!A:A,'Items database'!B:B),(_xlfn.XLOOKUP(LEFT(E9938,3),Services,Services,"")))</f>
        <v/>
      </c>
      <c r="J9938" s="3" t="str">
        <f t="shared" si="311"/>
        <v/>
      </c>
    </row>
    <row r="9939" spans="1:10" x14ac:dyDescent="0.35">
      <c r="A9939" s="7" t="str">
        <f>IF('Payments Export'!A9943="","",'Payments Export'!A9943)</f>
        <v/>
      </c>
      <c r="B9939" s="7" t="str">
        <f>IF('Payments Export'!A9943="","",'Payments Export'!B9943)</f>
        <v/>
      </c>
      <c r="C9939" s="7" t="str">
        <f>IF(IFERROR(VALUE('Payments Export'!H9943),'Payments Export'!H9943)&lt;&gt;0,IFERROR(VALUE('Payments Export'!H9943),'Payments Export'!H9943),"")</f>
        <v/>
      </c>
      <c r="D9939" s="7" t="str">
        <f>IF('Payments Export'!I9943="","",'Payments Export'!I9943)</f>
        <v/>
      </c>
      <c r="E9939" s="7" t="str">
        <f t="shared" si="310"/>
        <v/>
      </c>
      <c r="F9939" s="7" t="str">
        <f>IF('Payments Export'!A9943="","",'Payments Export'!N9943)</f>
        <v/>
      </c>
      <c r="G9939" s="7" t="str">
        <f>IF('Payments Export'!A9943="","",'Payments Export'!O9943)</f>
        <v/>
      </c>
      <c r="H9939" s="7" t="str">
        <f>IF('Payments Export'!B9943="","",G9939-F9939)</f>
        <v/>
      </c>
      <c r="I9939" s="3" t="str">
        <f>IF(C9939&lt;&gt;"",_xlfn.XLOOKUP(IFERROR(VALUE(C9939),C9939),'Items database'!A:A,'Items database'!B:B),(_xlfn.XLOOKUP(LEFT(E9939,3),Services,Services,"")))</f>
        <v/>
      </c>
      <c r="J9939" s="3" t="str">
        <f t="shared" si="311"/>
        <v/>
      </c>
    </row>
    <row r="9940" spans="1:10" x14ac:dyDescent="0.35">
      <c r="A9940" s="7" t="str">
        <f>IF('Payments Export'!A9944="","",'Payments Export'!A9944)</f>
        <v/>
      </c>
      <c r="B9940" s="7" t="str">
        <f>IF('Payments Export'!A9944="","",'Payments Export'!B9944)</f>
        <v/>
      </c>
      <c r="C9940" s="7" t="str">
        <f>IF(IFERROR(VALUE('Payments Export'!H9944),'Payments Export'!H9944)&lt;&gt;0,IFERROR(VALUE('Payments Export'!H9944),'Payments Export'!H9944),"")</f>
        <v/>
      </c>
      <c r="D9940" s="7" t="str">
        <f>IF('Payments Export'!I9944="","",'Payments Export'!I9944)</f>
        <v/>
      </c>
      <c r="E9940" s="7" t="str">
        <f t="shared" si="310"/>
        <v/>
      </c>
      <c r="F9940" s="7" t="str">
        <f>IF('Payments Export'!A9944="","",'Payments Export'!N9944)</f>
        <v/>
      </c>
      <c r="G9940" s="7" t="str">
        <f>IF('Payments Export'!A9944="","",'Payments Export'!O9944)</f>
        <v/>
      </c>
      <c r="H9940" s="7" t="str">
        <f>IF('Payments Export'!B9944="","",G9940-F9940)</f>
        <v/>
      </c>
      <c r="I9940" s="3" t="str">
        <f>IF(C9940&lt;&gt;"",_xlfn.XLOOKUP(IFERROR(VALUE(C9940),C9940),'Items database'!A:A,'Items database'!B:B),(_xlfn.XLOOKUP(LEFT(E9940,3),Services,Services,"")))</f>
        <v/>
      </c>
      <c r="J9940" s="3" t="str">
        <f t="shared" si="311"/>
        <v/>
      </c>
    </row>
    <row r="9941" spans="1:10" x14ac:dyDescent="0.35">
      <c r="A9941" s="7" t="str">
        <f>IF('Payments Export'!A9945="","",'Payments Export'!A9945)</f>
        <v/>
      </c>
      <c r="B9941" s="7" t="str">
        <f>IF('Payments Export'!A9945="","",'Payments Export'!B9945)</f>
        <v/>
      </c>
      <c r="C9941" s="7" t="str">
        <f>IF(IFERROR(VALUE('Payments Export'!H9945),'Payments Export'!H9945)&lt;&gt;0,IFERROR(VALUE('Payments Export'!H9945),'Payments Export'!H9945),"")</f>
        <v/>
      </c>
      <c r="D9941" s="7" t="str">
        <f>IF('Payments Export'!I9945="","",'Payments Export'!I9945)</f>
        <v/>
      </c>
      <c r="E9941" s="7" t="str">
        <f t="shared" si="310"/>
        <v/>
      </c>
      <c r="F9941" s="7" t="str">
        <f>IF('Payments Export'!A9945="","",'Payments Export'!N9945)</f>
        <v/>
      </c>
      <c r="G9941" s="7" t="str">
        <f>IF('Payments Export'!A9945="","",'Payments Export'!O9945)</f>
        <v/>
      </c>
      <c r="H9941" s="7" t="str">
        <f>IF('Payments Export'!B9945="","",G9941-F9941)</f>
        <v/>
      </c>
      <c r="I9941" s="3" t="str">
        <f>IF(C9941&lt;&gt;"",_xlfn.XLOOKUP(IFERROR(VALUE(C9941),C9941),'Items database'!A:A,'Items database'!B:B),(_xlfn.XLOOKUP(LEFT(E9941,3),Services,Services,"")))</f>
        <v/>
      </c>
      <c r="J9941" s="3" t="str">
        <f t="shared" si="311"/>
        <v/>
      </c>
    </row>
    <row r="9942" spans="1:10" x14ac:dyDescent="0.35">
      <c r="A9942" s="7" t="str">
        <f>IF('Payments Export'!A9946="","",'Payments Export'!A9946)</f>
        <v/>
      </c>
      <c r="B9942" s="7" t="str">
        <f>IF('Payments Export'!A9946="","",'Payments Export'!B9946)</f>
        <v/>
      </c>
      <c r="C9942" s="7" t="str">
        <f>IF(IFERROR(VALUE('Payments Export'!H9946),'Payments Export'!H9946)&lt;&gt;0,IFERROR(VALUE('Payments Export'!H9946),'Payments Export'!H9946),"")</f>
        <v/>
      </c>
      <c r="D9942" s="7" t="str">
        <f>IF('Payments Export'!I9946="","",'Payments Export'!I9946)</f>
        <v/>
      </c>
      <c r="E9942" s="7" t="str">
        <f t="shared" si="310"/>
        <v/>
      </c>
      <c r="F9942" s="7" t="str">
        <f>IF('Payments Export'!A9946="","",'Payments Export'!N9946)</f>
        <v/>
      </c>
      <c r="G9942" s="7" t="str">
        <f>IF('Payments Export'!A9946="","",'Payments Export'!O9946)</f>
        <v/>
      </c>
      <c r="H9942" s="7" t="str">
        <f>IF('Payments Export'!B9946="","",G9942-F9942)</f>
        <v/>
      </c>
      <c r="I9942" s="3" t="str">
        <f>IF(C9942&lt;&gt;"",_xlfn.XLOOKUP(IFERROR(VALUE(C9942),C9942),'Items database'!A:A,'Items database'!B:B),(_xlfn.XLOOKUP(LEFT(E9942,3),Services,Services,"")))</f>
        <v/>
      </c>
      <c r="J9942" s="3" t="str">
        <f t="shared" si="311"/>
        <v/>
      </c>
    </row>
    <row r="9943" spans="1:10" x14ac:dyDescent="0.35">
      <c r="A9943" s="7" t="str">
        <f>IF('Payments Export'!A9947="","",'Payments Export'!A9947)</f>
        <v/>
      </c>
      <c r="B9943" s="7" t="str">
        <f>IF('Payments Export'!A9947="","",'Payments Export'!B9947)</f>
        <v/>
      </c>
      <c r="C9943" s="7" t="str">
        <f>IF(IFERROR(VALUE('Payments Export'!H9947),'Payments Export'!H9947)&lt;&gt;0,IFERROR(VALUE('Payments Export'!H9947),'Payments Export'!H9947),"")</f>
        <v/>
      </c>
      <c r="D9943" s="7" t="str">
        <f>IF('Payments Export'!I9947="","",'Payments Export'!I9947)</f>
        <v/>
      </c>
      <c r="E9943" s="7" t="str">
        <f t="shared" si="310"/>
        <v/>
      </c>
      <c r="F9943" s="7" t="str">
        <f>IF('Payments Export'!A9947="","",'Payments Export'!N9947)</f>
        <v/>
      </c>
      <c r="G9943" s="7" t="str">
        <f>IF('Payments Export'!A9947="","",'Payments Export'!O9947)</f>
        <v/>
      </c>
      <c r="H9943" s="7" t="str">
        <f>IF('Payments Export'!B9947="","",G9943-F9943)</f>
        <v/>
      </c>
      <c r="I9943" s="3" t="str">
        <f>IF(C9943&lt;&gt;"",_xlfn.XLOOKUP(IFERROR(VALUE(C9943),C9943),'Items database'!A:A,'Items database'!B:B),(_xlfn.XLOOKUP(LEFT(E9943,3),Services,Services,"")))</f>
        <v/>
      </c>
      <c r="J9943" s="3" t="str">
        <f t="shared" si="311"/>
        <v/>
      </c>
    </row>
    <row r="9944" spans="1:10" x14ac:dyDescent="0.35">
      <c r="A9944" s="7" t="str">
        <f>IF('Payments Export'!A9948="","",'Payments Export'!A9948)</f>
        <v/>
      </c>
      <c r="B9944" s="7" t="str">
        <f>IF('Payments Export'!A9948="","",'Payments Export'!B9948)</f>
        <v/>
      </c>
      <c r="C9944" s="7" t="str">
        <f>IF(IFERROR(VALUE('Payments Export'!H9948),'Payments Export'!H9948)&lt;&gt;0,IFERROR(VALUE('Payments Export'!H9948),'Payments Export'!H9948),"")</f>
        <v/>
      </c>
      <c r="D9944" s="7" t="str">
        <f>IF('Payments Export'!I9948="","",'Payments Export'!I9948)</f>
        <v/>
      </c>
      <c r="E9944" s="7" t="str">
        <f t="shared" si="310"/>
        <v/>
      </c>
      <c r="F9944" s="7" t="str">
        <f>IF('Payments Export'!A9948="","",'Payments Export'!N9948)</f>
        <v/>
      </c>
      <c r="G9944" s="7" t="str">
        <f>IF('Payments Export'!A9948="","",'Payments Export'!O9948)</f>
        <v/>
      </c>
      <c r="H9944" s="7" t="str">
        <f>IF('Payments Export'!B9948="","",G9944-F9944)</f>
        <v/>
      </c>
      <c r="I9944" s="3" t="str">
        <f>IF(C9944&lt;&gt;"",_xlfn.XLOOKUP(IFERROR(VALUE(C9944),C9944),'Items database'!A:A,'Items database'!B:B),(_xlfn.XLOOKUP(LEFT(E9944,3),Services,Services,"")))</f>
        <v/>
      </c>
      <c r="J9944" s="3" t="str">
        <f t="shared" si="311"/>
        <v/>
      </c>
    </row>
    <row r="9945" spans="1:10" x14ac:dyDescent="0.35">
      <c r="A9945" s="7" t="str">
        <f>IF('Payments Export'!A9949="","",'Payments Export'!A9949)</f>
        <v/>
      </c>
      <c r="B9945" s="7" t="str">
        <f>IF('Payments Export'!A9949="","",'Payments Export'!B9949)</f>
        <v/>
      </c>
      <c r="C9945" s="7" t="str">
        <f>IF(IFERROR(VALUE('Payments Export'!H9949),'Payments Export'!H9949)&lt;&gt;0,IFERROR(VALUE('Payments Export'!H9949),'Payments Export'!H9949),"")</f>
        <v/>
      </c>
      <c r="D9945" s="7" t="str">
        <f>IF('Payments Export'!I9949="","",'Payments Export'!I9949)</f>
        <v/>
      </c>
      <c r="E9945" s="7" t="str">
        <f t="shared" si="310"/>
        <v/>
      </c>
      <c r="F9945" s="7" t="str">
        <f>IF('Payments Export'!A9949="","",'Payments Export'!N9949)</f>
        <v/>
      </c>
      <c r="G9945" s="7" t="str">
        <f>IF('Payments Export'!A9949="","",'Payments Export'!O9949)</f>
        <v/>
      </c>
      <c r="H9945" s="7" t="str">
        <f>IF('Payments Export'!B9949="","",G9945-F9945)</f>
        <v/>
      </c>
      <c r="I9945" s="3" t="str">
        <f>IF(C9945&lt;&gt;"",_xlfn.XLOOKUP(IFERROR(VALUE(C9945),C9945),'Items database'!A:A,'Items database'!B:B),(_xlfn.XLOOKUP(LEFT(E9945,3),Services,Services,"")))</f>
        <v/>
      </c>
      <c r="J9945" s="3" t="str">
        <f t="shared" si="311"/>
        <v/>
      </c>
    </row>
    <row r="9946" spans="1:10" x14ac:dyDescent="0.35">
      <c r="A9946" s="7" t="str">
        <f>IF('Payments Export'!A9950="","",'Payments Export'!A9950)</f>
        <v/>
      </c>
      <c r="B9946" s="7" t="str">
        <f>IF('Payments Export'!A9950="","",'Payments Export'!B9950)</f>
        <v/>
      </c>
      <c r="C9946" s="7" t="str">
        <f>IF(IFERROR(VALUE('Payments Export'!H9950),'Payments Export'!H9950)&lt;&gt;0,IFERROR(VALUE('Payments Export'!H9950),'Payments Export'!H9950),"")</f>
        <v/>
      </c>
      <c r="D9946" s="7" t="str">
        <f>IF('Payments Export'!I9950="","",'Payments Export'!I9950)</f>
        <v/>
      </c>
      <c r="E9946" s="7" t="str">
        <f t="shared" si="310"/>
        <v/>
      </c>
      <c r="F9946" s="7" t="str">
        <f>IF('Payments Export'!A9950="","",'Payments Export'!N9950)</f>
        <v/>
      </c>
      <c r="G9946" s="7" t="str">
        <f>IF('Payments Export'!A9950="","",'Payments Export'!O9950)</f>
        <v/>
      </c>
      <c r="H9946" s="7" t="str">
        <f>IF('Payments Export'!B9950="","",G9946-F9946)</f>
        <v/>
      </c>
      <c r="I9946" s="3" t="str">
        <f>IF(C9946&lt;&gt;"",_xlfn.XLOOKUP(IFERROR(VALUE(C9946),C9946),'Items database'!A:A,'Items database'!B:B),(_xlfn.XLOOKUP(LEFT(E9946,3),Services,Services,"")))</f>
        <v/>
      </c>
      <c r="J9946" s="3" t="str">
        <f t="shared" si="311"/>
        <v/>
      </c>
    </row>
    <row r="9947" spans="1:10" x14ac:dyDescent="0.35">
      <c r="A9947" s="7" t="str">
        <f>IF('Payments Export'!A9951="","",'Payments Export'!A9951)</f>
        <v/>
      </c>
      <c r="B9947" s="7" t="str">
        <f>IF('Payments Export'!A9951="","",'Payments Export'!B9951)</f>
        <v/>
      </c>
      <c r="C9947" s="7" t="str">
        <f>IF(IFERROR(VALUE('Payments Export'!H9951),'Payments Export'!H9951)&lt;&gt;0,IFERROR(VALUE('Payments Export'!H9951),'Payments Export'!H9951),"")</f>
        <v/>
      </c>
      <c r="D9947" s="7" t="str">
        <f>IF('Payments Export'!I9951="","",'Payments Export'!I9951)</f>
        <v/>
      </c>
      <c r="E9947" s="7" t="str">
        <f t="shared" si="310"/>
        <v/>
      </c>
      <c r="F9947" s="7" t="str">
        <f>IF('Payments Export'!A9951="","",'Payments Export'!N9951)</f>
        <v/>
      </c>
      <c r="G9947" s="7" t="str">
        <f>IF('Payments Export'!A9951="","",'Payments Export'!O9951)</f>
        <v/>
      </c>
      <c r="H9947" s="7" t="str">
        <f>IF('Payments Export'!B9951="","",G9947-F9947)</f>
        <v/>
      </c>
      <c r="I9947" s="3" t="str">
        <f>IF(C9947&lt;&gt;"",_xlfn.XLOOKUP(IFERROR(VALUE(C9947),C9947),'Items database'!A:A,'Items database'!B:B),(_xlfn.XLOOKUP(LEFT(E9947,3),Services,Services,"")))</f>
        <v/>
      </c>
      <c r="J9947" s="3" t="str">
        <f t="shared" si="311"/>
        <v/>
      </c>
    </row>
    <row r="9948" spans="1:10" x14ac:dyDescent="0.35">
      <c r="A9948" s="7" t="str">
        <f>IF('Payments Export'!A9952="","",'Payments Export'!A9952)</f>
        <v/>
      </c>
      <c r="B9948" s="7" t="str">
        <f>IF('Payments Export'!A9952="","",'Payments Export'!B9952)</f>
        <v/>
      </c>
      <c r="C9948" s="7" t="str">
        <f>IF(IFERROR(VALUE('Payments Export'!H9952),'Payments Export'!H9952)&lt;&gt;0,IFERROR(VALUE('Payments Export'!H9952),'Payments Export'!H9952),"")</f>
        <v/>
      </c>
      <c r="D9948" s="7" t="str">
        <f>IF('Payments Export'!I9952="","",'Payments Export'!I9952)</f>
        <v/>
      </c>
      <c r="E9948" s="7" t="str">
        <f t="shared" si="310"/>
        <v/>
      </c>
      <c r="F9948" s="7" t="str">
        <f>IF('Payments Export'!A9952="","",'Payments Export'!N9952)</f>
        <v/>
      </c>
      <c r="G9948" s="7" t="str">
        <f>IF('Payments Export'!A9952="","",'Payments Export'!O9952)</f>
        <v/>
      </c>
      <c r="H9948" s="7" t="str">
        <f>IF('Payments Export'!B9952="","",G9948-F9948)</f>
        <v/>
      </c>
      <c r="I9948" s="3" t="str">
        <f>IF(C9948&lt;&gt;"",_xlfn.XLOOKUP(IFERROR(VALUE(C9948),C9948),'Items database'!A:A,'Items database'!B:B),(_xlfn.XLOOKUP(LEFT(E9948,3),Services,Services,"")))</f>
        <v/>
      </c>
      <c r="J9948" s="3" t="str">
        <f t="shared" si="311"/>
        <v/>
      </c>
    </row>
    <row r="9949" spans="1:10" x14ac:dyDescent="0.35">
      <c r="A9949" s="7" t="str">
        <f>IF('Payments Export'!A9953="","",'Payments Export'!A9953)</f>
        <v/>
      </c>
      <c r="B9949" s="7" t="str">
        <f>IF('Payments Export'!A9953="","",'Payments Export'!B9953)</f>
        <v/>
      </c>
      <c r="C9949" s="7" t="str">
        <f>IF(IFERROR(VALUE('Payments Export'!H9953),'Payments Export'!H9953)&lt;&gt;0,IFERROR(VALUE('Payments Export'!H9953),'Payments Export'!H9953),"")</f>
        <v/>
      </c>
      <c r="D9949" s="7" t="str">
        <f>IF('Payments Export'!I9953="","",'Payments Export'!I9953)</f>
        <v/>
      </c>
      <c r="E9949" s="7" t="str">
        <f t="shared" si="310"/>
        <v/>
      </c>
      <c r="F9949" s="7" t="str">
        <f>IF('Payments Export'!A9953="","",'Payments Export'!N9953)</f>
        <v/>
      </c>
      <c r="G9949" s="7" t="str">
        <f>IF('Payments Export'!A9953="","",'Payments Export'!O9953)</f>
        <v/>
      </c>
      <c r="H9949" s="7" t="str">
        <f>IF('Payments Export'!B9953="","",G9949-F9949)</f>
        <v/>
      </c>
      <c r="I9949" s="3" t="str">
        <f>IF(C9949&lt;&gt;"",_xlfn.XLOOKUP(IFERROR(VALUE(C9949),C9949),'Items database'!A:A,'Items database'!B:B),(_xlfn.XLOOKUP(LEFT(E9949,3),Services,Services,"")))</f>
        <v/>
      </c>
      <c r="J9949" s="3" t="str">
        <f t="shared" si="311"/>
        <v/>
      </c>
    </row>
    <row r="9950" spans="1:10" x14ac:dyDescent="0.35">
      <c r="A9950" s="7" t="str">
        <f>IF('Payments Export'!A9954="","",'Payments Export'!A9954)</f>
        <v/>
      </c>
      <c r="B9950" s="7" t="str">
        <f>IF('Payments Export'!A9954="","",'Payments Export'!B9954)</f>
        <v/>
      </c>
      <c r="C9950" s="7" t="str">
        <f>IF(IFERROR(VALUE('Payments Export'!H9954),'Payments Export'!H9954)&lt;&gt;0,IFERROR(VALUE('Payments Export'!H9954),'Payments Export'!H9954),"")</f>
        <v/>
      </c>
      <c r="D9950" s="7" t="str">
        <f>IF('Payments Export'!I9954="","",'Payments Export'!I9954)</f>
        <v/>
      </c>
      <c r="E9950" s="7" t="str">
        <f t="shared" si="310"/>
        <v/>
      </c>
      <c r="F9950" s="7" t="str">
        <f>IF('Payments Export'!A9954="","",'Payments Export'!N9954)</f>
        <v/>
      </c>
      <c r="G9950" s="7" t="str">
        <f>IF('Payments Export'!A9954="","",'Payments Export'!O9954)</f>
        <v/>
      </c>
      <c r="H9950" s="7" t="str">
        <f>IF('Payments Export'!B9954="","",G9950-F9950)</f>
        <v/>
      </c>
      <c r="I9950" s="3" t="str">
        <f>IF(C9950&lt;&gt;"",_xlfn.XLOOKUP(IFERROR(VALUE(C9950),C9950),'Items database'!A:A,'Items database'!B:B),(_xlfn.XLOOKUP(LEFT(E9950,3),Services,Services,"")))</f>
        <v/>
      </c>
      <c r="J9950" s="3" t="str">
        <f t="shared" si="311"/>
        <v/>
      </c>
    </row>
    <row r="9951" spans="1:10" x14ac:dyDescent="0.35">
      <c r="A9951" s="7" t="str">
        <f>IF('Payments Export'!A9955="","",'Payments Export'!A9955)</f>
        <v/>
      </c>
      <c r="B9951" s="7" t="str">
        <f>IF('Payments Export'!A9955="","",'Payments Export'!B9955)</f>
        <v/>
      </c>
      <c r="C9951" s="7" t="str">
        <f>IF(IFERROR(VALUE('Payments Export'!H9955),'Payments Export'!H9955)&lt;&gt;0,IFERROR(VALUE('Payments Export'!H9955),'Payments Export'!H9955),"")</f>
        <v/>
      </c>
      <c r="D9951" s="7" t="str">
        <f>IF('Payments Export'!I9955="","",'Payments Export'!I9955)</f>
        <v/>
      </c>
      <c r="E9951" s="7" t="str">
        <f t="shared" si="310"/>
        <v/>
      </c>
      <c r="F9951" s="7" t="str">
        <f>IF('Payments Export'!A9955="","",'Payments Export'!N9955)</f>
        <v/>
      </c>
      <c r="G9951" s="7" t="str">
        <f>IF('Payments Export'!A9955="","",'Payments Export'!O9955)</f>
        <v/>
      </c>
      <c r="H9951" s="7" t="str">
        <f>IF('Payments Export'!B9955="","",G9951-F9951)</f>
        <v/>
      </c>
      <c r="I9951" s="3" t="str">
        <f>IF(C9951&lt;&gt;"",_xlfn.XLOOKUP(IFERROR(VALUE(C9951),C9951),'Items database'!A:A,'Items database'!B:B),(_xlfn.XLOOKUP(LEFT(E9951,3),Services,Services,"")))</f>
        <v/>
      </c>
      <c r="J9951" s="3" t="str">
        <f t="shared" si="311"/>
        <v/>
      </c>
    </row>
    <row r="9952" spans="1:10" x14ac:dyDescent="0.35">
      <c r="A9952" s="7" t="str">
        <f>IF('Payments Export'!A9956="","",'Payments Export'!A9956)</f>
        <v/>
      </c>
      <c r="B9952" s="7" t="str">
        <f>IF('Payments Export'!A9956="","",'Payments Export'!B9956)</f>
        <v/>
      </c>
      <c r="C9952" s="7" t="str">
        <f>IF(IFERROR(VALUE('Payments Export'!H9956),'Payments Export'!H9956)&lt;&gt;0,IFERROR(VALUE('Payments Export'!H9956),'Payments Export'!H9956),"")</f>
        <v/>
      </c>
      <c r="D9952" s="7" t="str">
        <f>IF('Payments Export'!I9956="","",'Payments Export'!I9956)</f>
        <v/>
      </c>
      <c r="E9952" s="7" t="str">
        <f t="shared" si="310"/>
        <v/>
      </c>
      <c r="F9952" s="7" t="str">
        <f>IF('Payments Export'!A9956="","",'Payments Export'!N9956)</f>
        <v/>
      </c>
      <c r="G9952" s="7" t="str">
        <f>IF('Payments Export'!A9956="","",'Payments Export'!O9956)</f>
        <v/>
      </c>
      <c r="H9952" s="7" t="str">
        <f>IF('Payments Export'!B9956="","",G9952-F9952)</f>
        <v/>
      </c>
      <c r="I9952" s="3" t="str">
        <f>IF(C9952&lt;&gt;"",_xlfn.XLOOKUP(IFERROR(VALUE(C9952),C9952),'Items database'!A:A,'Items database'!B:B),(_xlfn.XLOOKUP(LEFT(E9952,3),Services,Services,"")))</f>
        <v/>
      </c>
      <c r="J9952" s="3" t="str">
        <f t="shared" si="311"/>
        <v/>
      </c>
    </row>
    <row r="9953" spans="1:10" x14ac:dyDescent="0.35">
      <c r="A9953" s="7" t="str">
        <f>IF('Payments Export'!A9957="","",'Payments Export'!A9957)</f>
        <v/>
      </c>
      <c r="B9953" s="7" t="str">
        <f>IF('Payments Export'!A9957="","",'Payments Export'!B9957)</f>
        <v/>
      </c>
      <c r="C9953" s="7" t="str">
        <f>IF(IFERROR(VALUE('Payments Export'!H9957),'Payments Export'!H9957)&lt;&gt;0,IFERROR(VALUE('Payments Export'!H9957),'Payments Export'!H9957),"")</f>
        <v/>
      </c>
      <c r="D9953" s="7" t="str">
        <f>IF('Payments Export'!I9957="","",'Payments Export'!I9957)</f>
        <v/>
      </c>
      <c r="E9953" s="7" t="str">
        <f t="shared" si="310"/>
        <v/>
      </c>
      <c r="F9953" s="7" t="str">
        <f>IF('Payments Export'!A9957="","",'Payments Export'!N9957)</f>
        <v/>
      </c>
      <c r="G9953" s="7" t="str">
        <f>IF('Payments Export'!A9957="","",'Payments Export'!O9957)</f>
        <v/>
      </c>
      <c r="H9953" s="7" t="str">
        <f>IF('Payments Export'!B9957="","",G9953-F9953)</f>
        <v/>
      </c>
      <c r="I9953" s="3" t="str">
        <f>IF(C9953&lt;&gt;"",_xlfn.XLOOKUP(IFERROR(VALUE(C9953),C9953),'Items database'!A:A,'Items database'!B:B),(_xlfn.XLOOKUP(LEFT(E9953,3),Services,Services,"")))</f>
        <v/>
      </c>
      <c r="J9953" s="3" t="str">
        <f t="shared" si="311"/>
        <v/>
      </c>
    </row>
    <row r="9954" spans="1:10" x14ac:dyDescent="0.35">
      <c r="A9954" s="7" t="str">
        <f>IF('Payments Export'!A9958="","",'Payments Export'!A9958)</f>
        <v/>
      </c>
      <c r="B9954" s="7" t="str">
        <f>IF('Payments Export'!A9958="","",'Payments Export'!B9958)</f>
        <v/>
      </c>
      <c r="C9954" s="7" t="str">
        <f>IF(IFERROR(VALUE('Payments Export'!H9958),'Payments Export'!H9958)&lt;&gt;0,IFERROR(VALUE('Payments Export'!H9958),'Payments Export'!H9958),"")</f>
        <v/>
      </c>
      <c r="D9954" s="7" t="str">
        <f>IF('Payments Export'!I9958="","",'Payments Export'!I9958)</f>
        <v/>
      </c>
      <c r="E9954" s="7" t="str">
        <f t="shared" si="310"/>
        <v/>
      </c>
      <c r="F9954" s="7" t="str">
        <f>IF('Payments Export'!A9958="","",'Payments Export'!N9958)</f>
        <v/>
      </c>
      <c r="G9954" s="7" t="str">
        <f>IF('Payments Export'!A9958="","",'Payments Export'!O9958)</f>
        <v/>
      </c>
      <c r="H9954" s="7" t="str">
        <f>IF('Payments Export'!B9958="","",G9954-F9954)</f>
        <v/>
      </c>
      <c r="I9954" s="3" t="str">
        <f>IF(C9954&lt;&gt;"",_xlfn.XLOOKUP(IFERROR(VALUE(C9954),C9954),'Items database'!A:A,'Items database'!B:B),(_xlfn.XLOOKUP(LEFT(E9954,3),Services,Services,"")))</f>
        <v/>
      </c>
      <c r="J9954" s="3" t="str">
        <f t="shared" si="311"/>
        <v/>
      </c>
    </row>
    <row r="9955" spans="1:10" x14ac:dyDescent="0.35">
      <c r="A9955" s="7" t="str">
        <f>IF('Payments Export'!A9959="","",'Payments Export'!A9959)</f>
        <v/>
      </c>
      <c r="B9955" s="7" t="str">
        <f>IF('Payments Export'!A9959="","",'Payments Export'!B9959)</f>
        <v/>
      </c>
      <c r="C9955" s="7" t="str">
        <f>IF(IFERROR(VALUE('Payments Export'!H9959),'Payments Export'!H9959)&lt;&gt;0,IFERROR(VALUE('Payments Export'!H9959),'Payments Export'!H9959),"")</f>
        <v/>
      </c>
      <c r="D9955" s="7" t="str">
        <f>IF('Payments Export'!I9959="","",'Payments Export'!I9959)</f>
        <v/>
      </c>
      <c r="E9955" s="7" t="str">
        <f t="shared" si="310"/>
        <v/>
      </c>
      <c r="F9955" s="7" t="str">
        <f>IF('Payments Export'!A9959="","",'Payments Export'!N9959)</f>
        <v/>
      </c>
      <c r="G9955" s="7" t="str">
        <f>IF('Payments Export'!A9959="","",'Payments Export'!O9959)</f>
        <v/>
      </c>
      <c r="H9955" s="7" t="str">
        <f>IF('Payments Export'!B9959="","",G9955-F9955)</f>
        <v/>
      </c>
      <c r="I9955" s="3" t="str">
        <f>IF(C9955&lt;&gt;"",_xlfn.XLOOKUP(IFERROR(VALUE(C9955),C9955),'Items database'!A:A,'Items database'!B:B),(_xlfn.XLOOKUP(LEFT(E9955,3),Services,Services,"")))</f>
        <v/>
      </c>
      <c r="J9955" s="3" t="str">
        <f t="shared" si="311"/>
        <v/>
      </c>
    </row>
    <row r="9956" spans="1:10" x14ac:dyDescent="0.35">
      <c r="A9956" s="7" t="str">
        <f>IF('Payments Export'!A9960="","",'Payments Export'!A9960)</f>
        <v/>
      </c>
      <c r="B9956" s="7" t="str">
        <f>IF('Payments Export'!A9960="","",'Payments Export'!B9960)</f>
        <v/>
      </c>
      <c r="C9956" s="7" t="str">
        <f>IF(IFERROR(VALUE('Payments Export'!H9960),'Payments Export'!H9960)&lt;&gt;0,IFERROR(VALUE('Payments Export'!H9960),'Payments Export'!H9960),"")</f>
        <v/>
      </c>
      <c r="D9956" s="7" t="str">
        <f>IF('Payments Export'!I9960="","",'Payments Export'!I9960)</f>
        <v/>
      </c>
      <c r="E9956" s="7" t="str">
        <f t="shared" si="310"/>
        <v/>
      </c>
      <c r="F9956" s="7" t="str">
        <f>IF('Payments Export'!A9960="","",'Payments Export'!N9960)</f>
        <v/>
      </c>
      <c r="G9956" s="7" t="str">
        <f>IF('Payments Export'!A9960="","",'Payments Export'!O9960)</f>
        <v/>
      </c>
      <c r="H9956" s="7" t="str">
        <f>IF('Payments Export'!B9960="","",G9956-F9956)</f>
        <v/>
      </c>
      <c r="I9956" s="3" t="str">
        <f>IF(C9956&lt;&gt;"",_xlfn.XLOOKUP(IFERROR(VALUE(C9956),C9956),'Items database'!A:A,'Items database'!B:B),(_xlfn.XLOOKUP(LEFT(E9956,3),Services,Services,"")))</f>
        <v/>
      </c>
      <c r="J9956" s="3" t="str">
        <f t="shared" si="311"/>
        <v/>
      </c>
    </row>
    <row r="9957" spans="1:10" x14ac:dyDescent="0.35">
      <c r="A9957" s="7" t="str">
        <f>IF('Payments Export'!A9961="","",'Payments Export'!A9961)</f>
        <v/>
      </c>
      <c r="B9957" s="7" t="str">
        <f>IF('Payments Export'!A9961="","",'Payments Export'!B9961)</f>
        <v/>
      </c>
      <c r="C9957" s="7" t="str">
        <f>IF(IFERROR(VALUE('Payments Export'!H9961),'Payments Export'!H9961)&lt;&gt;0,IFERROR(VALUE('Payments Export'!H9961),'Payments Export'!H9961),"")</f>
        <v/>
      </c>
      <c r="D9957" s="7" t="str">
        <f>IF('Payments Export'!I9961="","",'Payments Export'!I9961)</f>
        <v/>
      </c>
      <c r="E9957" s="7" t="str">
        <f t="shared" si="310"/>
        <v/>
      </c>
      <c r="F9957" s="7" t="str">
        <f>IF('Payments Export'!A9961="","",'Payments Export'!N9961)</f>
        <v/>
      </c>
      <c r="G9957" s="7" t="str">
        <f>IF('Payments Export'!A9961="","",'Payments Export'!O9961)</f>
        <v/>
      </c>
      <c r="H9957" s="7" t="str">
        <f>IF('Payments Export'!B9961="","",G9957-F9957)</f>
        <v/>
      </c>
      <c r="I9957" s="3" t="str">
        <f>IF(C9957&lt;&gt;"",_xlfn.XLOOKUP(IFERROR(VALUE(C9957),C9957),'Items database'!A:A,'Items database'!B:B),(_xlfn.XLOOKUP(LEFT(E9957,3),Services,Services,"")))</f>
        <v/>
      </c>
      <c r="J9957" s="3" t="str">
        <f t="shared" si="311"/>
        <v/>
      </c>
    </row>
    <row r="9958" spans="1:10" x14ac:dyDescent="0.35">
      <c r="A9958" s="7" t="str">
        <f>IF('Payments Export'!A9962="","",'Payments Export'!A9962)</f>
        <v/>
      </c>
      <c r="B9958" s="7" t="str">
        <f>IF('Payments Export'!A9962="","",'Payments Export'!B9962)</f>
        <v/>
      </c>
      <c r="C9958" s="7" t="str">
        <f>IF(IFERROR(VALUE('Payments Export'!H9962),'Payments Export'!H9962)&lt;&gt;0,IFERROR(VALUE('Payments Export'!H9962),'Payments Export'!H9962),"")</f>
        <v/>
      </c>
      <c r="D9958" s="7" t="str">
        <f>IF('Payments Export'!I9962="","",'Payments Export'!I9962)</f>
        <v/>
      </c>
      <c r="E9958" s="7" t="str">
        <f t="shared" si="310"/>
        <v/>
      </c>
      <c r="F9958" s="7" t="str">
        <f>IF('Payments Export'!A9962="","",'Payments Export'!N9962)</f>
        <v/>
      </c>
      <c r="G9958" s="7" t="str">
        <f>IF('Payments Export'!A9962="","",'Payments Export'!O9962)</f>
        <v/>
      </c>
      <c r="H9958" s="7" t="str">
        <f>IF('Payments Export'!B9962="","",G9958-F9958)</f>
        <v/>
      </c>
      <c r="I9958" s="3" t="str">
        <f>IF(C9958&lt;&gt;"",_xlfn.XLOOKUP(IFERROR(VALUE(C9958),C9958),'Items database'!A:A,'Items database'!B:B),(_xlfn.XLOOKUP(LEFT(E9958,3),Services,Services,"")))</f>
        <v/>
      </c>
      <c r="J9958" s="3" t="str">
        <f t="shared" si="311"/>
        <v/>
      </c>
    </row>
    <row r="9959" spans="1:10" x14ac:dyDescent="0.35">
      <c r="A9959" s="7" t="str">
        <f>IF('Payments Export'!A9963="","",'Payments Export'!A9963)</f>
        <v/>
      </c>
      <c r="B9959" s="7" t="str">
        <f>IF('Payments Export'!A9963="","",'Payments Export'!B9963)</f>
        <v/>
      </c>
      <c r="C9959" s="7" t="str">
        <f>IF(IFERROR(VALUE('Payments Export'!H9963),'Payments Export'!H9963)&lt;&gt;0,IFERROR(VALUE('Payments Export'!H9963),'Payments Export'!H9963),"")</f>
        <v/>
      </c>
      <c r="D9959" s="7" t="str">
        <f>IF('Payments Export'!I9963="","",'Payments Export'!I9963)</f>
        <v/>
      </c>
      <c r="E9959" s="7" t="str">
        <f t="shared" si="310"/>
        <v/>
      </c>
      <c r="F9959" s="7" t="str">
        <f>IF('Payments Export'!A9963="","",'Payments Export'!N9963)</f>
        <v/>
      </c>
      <c r="G9959" s="7" t="str">
        <f>IF('Payments Export'!A9963="","",'Payments Export'!O9963)</f>
        <v/>
      </c>
      <c r="H9959" s="7" t="str">
        <f>IF('Payments Export'!B9963="","",G9959-F9959)</f>
        <v/>
      </c>
      <c r="I9959" s="3" t="str">
        <f>IF(C9959&lt;&gt;"",_xlfn.XLOOKUP(IFERROR(VALUE(C9959),C9959),'Items database'!A:A,'Items database'!B:B),(_xlfn.XLOOKUP(LEFT(E9959,3),Services,Services,"")))</f>
        <v/>
      </c>
      <c r="J9959" s="3" t="str">
        <f t="shared" si="311"/>
        <v/>
      </c>
    </row>
    <row r="9960" spans="1:10" x14ac:dyDescent="0.35">
      <c r="A9960" s="7" t="str">
        <f>IF('Payments Export'!A9964="","",'Payments Export'!A9964)</f>
        <v/>
      </c>
      <c r="B9960" s="7" t="str">
        <f>IF('Payments Export'!A9964="","",'Payments Export'!B9964)</f>
        <v/>
      </c>
      <c r="C9960" s="7" t="str">
        <f>IF(IFERROR(VALUE('Payments Export'!H9964),'Payments Export'!H9964)&lt;&gt;0,IFERROR(VALUE('Payments Export'!H9964),'Payments Export'!H9964),"")</f>
        <v/>
      </c>
      <c r="D9960" s="7" t="str">
        <f>IF('Payments Export'!I9964="","",'Payments Export'!I9964)</f>
        <v/>
      </c>
      <c r="E9960" s="7" t="str">
        <f t="shared" si="310"/>
        <v/>
      </c>
      <c r="F9960" s="7" t="str">
        <f>IF('Payments Export'!A9964="","",'Payments Export'!N9964)</f>
        <v/>
      </c>
      <c r="G9960" s="7" t="str">
        <f>IF('Payments Export'!A9964="","",'Payments Export'!O9964)</f>
        <v/>
      </c>
      <c r="H9960" s="7" t="str">
        <f>IF('Payments Export'!B9964="","",G9960-F9960)</f>
        <v/>
      </c>
      <c r="I9960" s="3" t="str">
        <f>IF(C9960&lt;&gt;"",_xlfn.XLOOKUP(IFERROR(VALUE(C9960),C9960),'Items database'!A:A,'Items database'!B:B),(_xlfn.XLOOKUP(LEFT(E9960,3),Services,Services,"")))</f>
        <v/>
      </c>
      <c r="J9960" s="3" t="str">
        <f t="shared" si="311"/>
        <v/>
      </c>
    </row>
    <row r="9961" spans="1:10" x14ac:dyDescent="0.35">
      <c r="A9961" s="7" t="str">
        <f>IF('Payments Export'!A9965="","",'Payments Export'!A9965)</f>
        <v/>
      </c>
      <c r="B9961" s="7" t="str">
        <f>IF('Payments Export'!A9965="","",'Payments Export'!B9965)</f>
        <v/>
      </c>
      <c r="C9961" s="7" t="str">
        <f>IF(IFERROR(VALUE('Payments Export'!H9965),'Payments Export'!H9965)&lt;&gt;0,IFERROR(VALUE('Payments Export'!H9965),'Payments Export'!H9965),"")</f>
        <v/>
      </c>
      <c r="D9961" s="7" t="str">
        <f>IF('Payments Export'!I9965="","",'Payments Export'!I9965)</f>
        <v/>
      </c>
      <c r="E9961" s="7" t="str">
        <f t="shared" si="310"/>
        <v/>
      </c>
      <c r="F9961" s="7" t="str">
        <f>IF('Payments Export'!A9965="","",'Payments Export'!N9965)</f>
        <v/>
      </c>
      <c r="G9961" s="7" t="str">
        <f>IF('Payments Export'!A9965="","",'Payments Export'!O9965)</f>
        <v/>
      </c>
      <c r="H9961" s="7" t="str">
        <f>IF('Payments Export'!B9965="","",G9961-F9961)</f>
        <v/>
      </c>
      <c r="I9961" s="3" t="str">
        <f>IF(C9961&lt;&gt;"",_xlfn.XLOOKUP(IFERROR(VALUE(C9961),C9961),'Items database'!A:A,'Items database'!B:B),(_xlfn.XLOOKUP(LEFT(E9961,3),Services,Services,"")))</f>
        <v/>
      </c>
      <c r="J9961" s="3" t="str">
        <f t="shared" si="311"/>
        <v/>
      </c>
    </row>
    <row r="9962" spans="1:10" x14ac:dyDescent="0.35">
      <c r="A9962" s="7" t="str">
        <f>IF('Payments Export'!A9966="","",'Payments Export'!A9966)</f>
        <v/>
      </c>
      <c r="B9962" s="7" t="str">
        <f>IF('Payments Export'!A9966="","",'Payments Export'!B9966)</f>
        <v/>
      </c>
      <c r="C9962" s="7" t="str">
        <f>IF(IFERROR(VALUE('Payments Export'!H9966),'Payments Export'!H9966)&lt;&gt;0,IFERROR(VALUE('Payments Export'!H9966),'Payments Export'!H9966),"")</f>
        <v/>
      </c>
      <c r="D9962" s="7" t="str">
        <f>IF('Payments Export'!I9966="","",'Payments Export'!I9966)</f>
        <v/>
      </c>
      <c r="E9962" s="7" t="str">
        <f t="shared" si="310"/>
        <v/>
      </c>
      <c r="F9962" s="7" t="str">
        <f>IF('Payments Export'!A9966="","",'Payments Export'!N9966)</f>
        <v/>
      </c>
      <c r="G9962" s="7" t="str">
        <f>IF('Payments Export'!A9966="","",'Payments Export'!O9966)</f>
        <v/>
      </c>
      <c r="H9962" s="7" t="str">
        <f>IF('Payments Export'!B9966="","",G9962-F9962)</f>
        <v/>
      </c>
      <c r="I9962" s="3" t="str">
        <f>IF(C9962&lt;&gt;"",_xlfn.XLOOKUP(IFERROR(VALUE(C9962),C9962),'Items database'!A:A,'Items database'!B:B),(_xlfn.XLOOKUP(LEFT(E9962,3),Services,Services,"")))</f>
        <v/>
      </c>
      <c r="J9962" s="3" t="str">
        <f t="shared" si="311"/>
        <v/>
      </c>
    </row>
    <row r="9963" spans="1:10" x14ac:dyDescent="0.35">
      <c r="A9963" s="7" t="str">
        <f>IF('Payments Export'!A9967="","",'Payments Export'!A9967)</f>
        <v/>
      </c>
      <c r="B9963" s="7" t="str">
        <f>IF('Payments Export'!A9967="","",'Payments Export'!B9967)</f>
        <v/>
      </c>
      <c r="C9963" s="7" t="str">
        <f>IF(IFERROR(VALUE('Payments Export'!H9967),'Payments Export'!H9967)&lt;&gt;0,IFERROR(VALUE('Payments Export'!H9967),'Payments Export'!H9967),"")</f>
        <v/>
      </c>
      <c r="D9963" s="7" t="str">
        <f>IF('Payments Export'!I9967="","",'Payments Export'!I9967)</f>
        <v/>
      </c>
      <c r="E9963" s="7" t="str">
        <f t="shared" si="310"/>
        <v/>
      </c>
      <c r="F9963" s="7" t="str">
        <f>IF('Payments Export'!A9967="","",'Payments Export'!N9967)</f>
        <v/>
      </c>
      <c r="G9963" s="7" t="str">
        <f>IF('Payments Export'!A9967="","",'Payments Export'!O9967)</f>
        <v/>
      </c>
      <c r="H9963" s="7" t="str">
        <f>IF('Payments Export'!B9967="","",G9963-F9963)</f>
        <v/>
      </c>
      <c r="I9963" s="3" t="str">
        <f>IF(C9963&lt;&gt;"",_xlfn.XLOOKUP(IFERROR(VALUE(C9963),C9963),'Items database'!A:A,'Items database'!B:B),(_xlfn.XLOOKUP(LEFT(E9963,3),Services,Services,"")))</f>
        <v/>
      </c>
      <c r="J9963" s="3" t="str">
        <f t="shared" si="311"/>
        <v/>
      </c>
    </row>
    <row r="9964" spans="1:10" x14ac:dyDescent="0.35">
      <c r="A9964" s="7" t="str">
        <f>IF('Payments Export'!A9968="","",'Payments Export'!A9968)</f>
        <v/>
      </c>
      <c r="B9964" s="7" t="str">
        <f>IF('Payments Export'!A9968="","",'Payments Export'!B9968)</f>
        <v/>
      </c>
      <c r="C9964" s="7" t="str">
        <f>IF(IFERROR(VALUE('Payments Export'!H9968),'Payments Export'!H9968)&lt;&gt;0,IFERROR(VALUE('Payments Export'!H9968),'Payments Export'!H9968),"")</f>
        <v/>
      </c>
      <c r="D9964" s="7" t="str">
        <f>IF('Payments Export'!I9968="","",'Payments Export'!I9968)</f>
        <v/>
      </c>
      <c r="E9964" s="7" t="str">
        <f t="shared" si="310"/>
        <v/>
      </c>
      <c r="F9964" s="7" t="str">
        <f>IF('Payments Export'!A9968="","",'Payments Export'!N9968)</f>
        <v/>
      </c>
      <c r="G9964" s="7" t="str">
        <f>IF('Payments Export'!A9968="","",'Payments Export'!O9968)</f>
        <v/>
      </c>
      <c r="H9964" s="7" t="str">
        <f>IF('Payments Export'!B9968="","",G9964-F9964)</f>
        <v/>
      </c>
      <c r="I9964" s="3" t="str">
        <f>IF(C9964&lt;&gt;"",_xlfn.XLOOKUP(IFERROR(VALUE(C9964),C9964),'Items database'!A:A,'Items database'!B:B),(_xlfn.XLOOKUP(LEFT(E9964,3),Services,Services,"")))</f>
        <v/>
      </c>
      <c r="J9964" s="3" t="str">
        <f t="shared" si="311"/>
        <v/>
      </c>
    </row>
    <row r="9965" spans="1:10" x14ac:dyDescent="0.35">
      <c r="A9965" s="7" t="str">
        <f>IF('Payments Export'!A9969="","",'Payments Export'!A9969)</f>
        <v/>
      </c>
      <c r="B9965" s="7" t="str">
        <f>IF('Payments Export'!A9969="","",'Payments Export'!B9969)</f>
        <v/>
      </c>
      <c r="C9965" s="7" t="str">
        <f>IF(IFERROR(VALUE('Payments Export'!H9969),'Payments Export'!H9969)&lt;&gt;0,IFERROR(VALUE('Payments Export'!H9969),'Payments Export'!H9969),"")</f>
        <v/>
      </c>
      <c r="D9965" s="7" t="str">
        <f>IF('Payments Export'!I9969="","",'Payments Export'!I9969)</f>
        <v/>
      </c>
      <c r="E9965" s="7" t="str">
        <f t="shared" si="310"/>
        <v/>
      </c>
      <c r="F9965" s="7" t="str">
        <f>IF('Payments Export'!A9969="","",'Payments Export'!N9969)</f>
        <v/>
      </c>
      <c r="G9965" s="7" t="str">
        <f>IF('Payments Export'!A9969="","",'Payments Export'!O9969)</f>
        <v/>
      </c>
      <c r="H9965" s="7" t="str">
        <f>IF('Payments Export'!B9969="","",G9965-F9965)</f>
        <v/>
      </c>
      <c r="I9965" s="3" t="str">
        <f>IF(C9965&lt;&gt;"",_xlfn.XLOOKUP(IFERROR(VALUE(C9965),C9965),'Items database'!A:A,'Items database'!B:B),(_xlfn.XLOOKUP(LEFT(E9965,3),Services,Services,"")))</f>
        <v/>
      </c>
      <c r="J9965" s="3" t="str">
        <f t="shared" si="311"/>
        <v/>
      </c>
    </row>
    <row r="9966" spans="1:10" x14ac:dyDescent="0.35">
      <c r="A9966" s="7" t="str">
        <f>IF('Payments Export'!A9970="","",'Payments Export'!A9970)</f>
        <v/>
      </c>
      <c r="B9966" s="7" t="str">
        <f>IF('Payments Export'!A9970="","",'Payments Export'!B9970)</f>
        <v/>
      </c>
      <c r="C9966" s="7" t="str">
        <f>IF(IFERROR(VALUE('Payments Export'!H9970),'Payments Export'!H9970)&lt;&gt;0,IFERROR(VALUE('Payments Export'!H9970),'Payments Export'!H9970),"")</f>
        <v/>
      </c>
      <c r="D9966" s="7" t="str">
        <f>IF('Payments Export'!I9970="","",'Payments Export'!I9970)</f>
        <v/>
      </c>
      <c r="E9966" s="7" t="str">
        <f t="shared" si="310"/>
        <v/>
      </c>
      <c r="F9966" s="7" t="str">
        <f>IF('Payments Export'!A9970="","",'Payments Export'!N9970)</f>
        <v/>
      </c>
      <c r="G9966" s="7" t="str">
        <f>IF('Payments Export'!A9970="","",'Payments Export'!O9970)</f>
        <v/>
      </c>
      <c r="H9966" s="7" t="str">
        <f>IF('Payments Export'!B9970="","",G9966-F9966)</f>
        <v/>
      </c>
      <c r="I9966" s="3" t="str">
        <f>IF(C9966&lt;&gt;"",_xlfn.XLOOKUP(IFERROR(VALUE(C9966),C9966),'Items database'!A:A,'Items database'!B:B),(_xlfn.XLOOKUP(LEFT(E9966,3),Services,Services,"")))</f>
        <v/>
      </c>
      <c r="J9966" s="3" t="str">
        <f t="shared" si="311"/>
        <v/>
      </c>
    </row>
    <row r="9967" spans="1:10" x14ac:dyDescent="0.35">
      <c r="A9967" s="7" t="str">
        <f>IF('Payments Export'!A9971="","",'Payments Export'!A9971)</f>
        <v/>
      </c>
      <c r="B9967" s="7" t="str">
        <f>IF('Payments Export'!A9971="","",'Payments Export'!B9971)</f>
        <v/>
      </c>
      <c r="C9967" s="7" t="str">
        <f>IF(IFERROR(VALUE('Payments Export'!H9971),'Payments Export'!H9971)&lt;&gt;0,IFERROR(VALUE('Payments Export'!H9971),'Payments Export'!H9971),"")</f>
        <v/>
      </c>
      <c r="D9967" s="7" t="str">
        <f>IF('Payments Export'!I9971="","",'Payments Export'!I9971)</f>
        <v/>
      </c>
      <c r="E9967" s="7" t="str">
        <f t="shared" si="310"/>
        <v/>
      </c>
      <c r="F9967" s="7" t="str">
        <f>IF('Payments Export'!A9971="","",'Payments Export'!N9971)</f>
        <v/>
      </c>
      <c r="G9967" s="7" t="str">
        <f>IF('Payments Export'!A9971="","",'Payments Export'!O9971)</f>
        <v/>
      </c>
      <c r="H9967" s="7" t="str">
        <f>IF('Payments Export'!B9971="","",G9967-F9967)</f>
        <v/>
      </c>
      <c r="I9967" s="3" t="str">
        <f>IF(C9967&lt;&gt;"",_xlfn.XLOOKUP(IFERROR(VALUE(C9967),C9967),'Items database'!A:A,'Items database'!B:B),(_xlfn.XLOOKUP(LEFT(E9967,3),Services,Services,"")))</f>
        <v/>
      </c>
      <c r="J9967" s="3" t="str">
        <f t="shared" si="311"/>
        <v/>
      </c>
    </row>
    <row r="9968" spans="1:10" x14ac:dyDescent="0.35">
      <c r="A9968" s="7" t="str">
        <f>IF('Payments Export'!A9972="","",'Payments Export'!A9972)</f>
        <v/>
      </c>
      <c r="B9968" s="7" t="str">
        <f>IF('Payments Export'!A9972="","",'Payments Export'!B9972)</f>
        <v/>
      </c>
      <c r="C9968" s="7" t="str">
        <f>IF(IFERROR(VALUE('Payments Export'!H9972),'Payments Export'!H9972)&lt;&gt;0,IFERROR(VALUE('Payments Export'!H9972),'Payments Export'!H9972),"")</f>
        <v/>
      </c>
      <c r="D9968" s="7" t="str">
        <f>IF('Payments Export'!I9972="","",'Payments Export'!I9972)</f>
        <v/>
      </c>
      <c r="E9968" s="7" t="str">
        <f t="shared" si="310"/>
        <v/>
      </c>
      <c r="F9968" s="7" t="str">
        <f>IF('Payments Export'!A9972="","",'Payments Export'!N9972)</f>
        <v/>
      </c>
      <c r="G9968" s="7" t="str">
        <f>IF('Payments Export'!A9972="","",'Payments Export'!O9972)</f>
        <v/>
      </c>
      <c r="H9968" s="7" t="str">
        <f>IF('Payments Export'!B9972="","",G9968-F9968)</f>
        <v/>
      </c>
      <c r="I9968" s="3" t="str">
        <f>IF(C9968&lt;&gt;"",_xlfn.XLOOKUP(IFERROR(VALUE(C9968),C9968),'Items database'!A:A,'Items database'!B:B),(_xlfn.XLOOKUP(LEFT(E9968,3),Services,Services,"")))</f>
        <v/>
      </c>
      <c r="J9968" s="3" t="str">
        <f t="shared" si="311"/>
        <v/>
      </c>
    </row>
    <row r="9969" spans="1:10" x14ac:dyDescent="0.35">
      <c r="A9969" s="7" t="str">
        <f>IF('Payments Export'!A9973="","",'Payments Export'!A9973)</f>
        <v/>
      </c>
      <c r="B9969" s="7" t="str">
        <f>IF('Payments Export'!A9973="","",'Payments Export'!B9973)</f>
        <v/>
      </c>
      <c r="C9969" s="7" t="str">
        <f>IF(IFERROR(VALUE('Payments Export'!H9973),'Payments Export'!H9973)&lt;&gt;0,IFERROR(VALUE('Payments Export'!H9973),'Payments Export'!H9973),"")</f>
        <v/>
      </c>
      <c r="D9969" s="7" t="str">
        <f>IF('Payments Export'!I9973="","",'Payments Export'!I9973)</f>
        <v/>
      </c>
      <c r="E9969" s="7" t="str">
        <f t="shared" si="310"/>
        <v/>
      </c>
      <c r="F9969" s="7" t="str">
        <f>IF('Payments Export'!A9973="","",'Payments Export'!N9973)</f>
        <v/>
      </c>
      <c r="G9969" s="7" t="str">
        <f>IF('Payments Export'!A9973="","",'Payments Export'!O9973)</f>
        <v/>
      </c>
      <c r="H9969" s="7" t="str">
        <f>IF('Payments Export'!B9973="","",G9969-F9969)</f>
        <v/>
      </c>
      <c r="I9969" s="3" t="str">
        <f>IF(C9969&lt;&gt;"",_xlfn.XLOOKUP(IFERROR(VALUE(C9969),C9969),'Items database'!A:A,'Items database'!B:B),(_xlfn.XLOOKUP(LEFT(E9969,3),Services,Services,"")))</f>
        <v/>
      </c>
      <c r="J9969" s="3" t="str">
        <f t="shared" si="311"/>
        <v/>
      </c>
    </row>
    <row r="9970" spans="1:10" x14ac:dyDescent="0.35">
      <c r="A9970" s="7" t="str">
        <f>IF('Payments Export'!A9974="","",'Payments Export'!A9974)</f>
        <v/>
      </c>
      <c r="B9970" s="7" t="str">
        <f>IF('Payments Export'!A9974="","",'Payments Export'!B9974)</f>
        <v/>
      </c>
      <c r="C9970" s="7" t="str">
        <f>IF(IFERROR(VALUE('Payments Export'!H9974),'Payments Export'!H9974)&lt;&gt;0,IFERROR(VALUE('Payments Export'!H9974),'Payments Export'!H9974),"")</f>
        <v/>
      </c>
      <c r="D9970" s="7" t="str">
        <f>IF('Payments Export'!I9974="","",'Payments Export'!I9974)</f>
        <v/>
      </c>
      <c r="E9970" s="7" t="str">
        <f t="shared" si="310"/>
        <v/>
      </c>
      <c r="F9970" s="7" t="str">
        <f>IF('Payments Export'!A9974="","",'Payments Export'!N9974)</f>
        <v/>
      </c>
      <c r="G9970" s="7" t="str">
        <f>IF('Payments Export'!A9974="","",'Payments Export'!O9974)</f>
        <v/>
      </c>
      <c r="H9970" s="7" t="str">
        <f>IF('Payments Export'!B9974="","",G9970-F9970)</f>
        <v/>
      </c>
      <c r="I9970" s="3" t="str">
        <f>IF(C9970&lt;&gt;"",_xlfn.XLOOKUP(IFERROR(VALUE(C9970),C9970),'Items database'!A:A,'Items database'!B:B),(_xlfn.XLOOKUP(LEFT(E9970,3),Services,Services,"")))</f>
        <v/>
      </c>
      <c r="J9970" s="3" t="str">
        <f t="shared" si="311"/>
        <v/>
      </c>
    </row>
    <row r="9971" spans="1:10" x14ac:dyDescent="0.35">
      <c r="A9971" s="7" t="str">
        <f>IF('Payments Export'!A9975="","",'Payments Export'!A9975)</f>
        <v/>
      </c>
      <c r="B9971" s="7" t="str">
        <f>IF('Payments Export'!A9975="","",'Payments Export'!B9975)</f>
        <v/>
      </c>
      <c r="C9971" s="7" t="str">
        <f>IF(IFERROR(VALUE('Payments Export'!H9975),'Payments Export'!H9975)&lt;&gt;0,IFERROR(VALUE('Payments Export'!H9975),'Payments Export'!H9975),"")</f>
        <v/>
      </c>
      <c r="D9971" s="7" t="str">
        <f>IF('Payments Export'!I9975="","",'Payments Export'!I9975)</f>
        <v/>
      </c>
      <c r="E9971" s="7" t="str">
        <f t="shared" si="310"/>
        <v/>
      </c>
      <c r="F9971" s="7" t="str">
        <f>IF('Payments Export'!A9975="","",'Payments Export'!N9975)</f>
        <v/>
      </c>
      <c r="G9971" s="7" t="str">
        <f>IF('Payments Export'!A9975="","",'Payments Export'!O9975)</f>
        <v/>
      </c>
      <c r="H9971" s="7" t="str">
        <f>IF('Payments Export'!B9975="","",G9971-F9971)</f>
        <v/>
      </c>
      <c r="I9971" s="3" t="str">
        <f>IF(C9971&lt;&gt;"",_xlfn.XLOOKUP(IFERROR(VALUE(C9971),C9971),'Items database'!A:A,'Items database'!B:B),(_xlfn.XLOOKUP(LEFT(E9971,3),Services,Services,"")))</f>
        <v/>
      </c>
      <c r="J9971" s="3" t="str">
        <f t="shared" si="311"/>
        <v/>
      </c>
    </row>
    <row r="9972" spans="1:10" x14ac:dyDescent="0.35">
      <c r="A9972" s="7" t="str">
        <f>IF('Payments Export'!A9976="","",'Payments Export'!A9976)</f>
        <v/>
      </c>
      <c r="B9972" s="7" t="str">
        <f>IF('Payments Export'!A9976="","",'Payments Export'!B9976)</f>
        <v/>
      </c>
      <c r="C9972" s="7" t="str">
        <f>IF(IFERROR(VALUE('Payments Export'!H9976),'Payments Export'!H9976)&lt;&gt;0,IFERROR(VALUE('Payments Export'!H9976),'Payments Export'!H9976),"")</f>
        <v/>
      </c>
      <c r="D9972" s="7" t="str">
        <f>IF('Payments Export'!I9976="","",'Payments Export'!I9976)</f>
        <v/>
      </c>
      <c r="E9972" s="7" t="str">
        <f t="shared" si="310"/>
        <v/>
      </c>
      <c r="F9972" s="7" t="str">
        <f>IF('Payments Export'!A9976="","",'Payments Export'!N9976)</f>
        <v/>
      </c>
      <c r="G9972" s="7" t="str">
        <f>IF('Payments Export'!A9976="","",'Payments Export'!O9976)</f>
        <v/>
      </c>
      <c r="H9972" s="7" t="str">
        <f>IF('Payments Export'!B9976="","",G9972-F9972)</f>
        <v/>
      </c>
      <c r="I9972" s="3" t="str">
        <f>IF(C9972&lt;&gt;"",_xlfn.XLOOKUP(IFERROR(VALUE(C9972),C9972),'Items database'!A:A,'Items database'!B:B),(_xlfn.XLOOKUP(LEFT(E9972,3),Services,Services,"")))</f>
        <v/>
      </c>
      <c r="J9972" s="3" t="str">
        <f t="shared" si="311"/>
        <v/>
      </c>
    </row>
    <row r="9973" spans="1:10" x14ac:dyDescent="0.35">
      <c r="A9973" s="7" t="str">
        <f>IF('Payments Export'!A9977="","",'Payments Export'!A9977)</f>
        <v/>
      </c>
      <c r="B9973" s="7" t="str">
        <f>IF('Payments Export'!A9977="","",'Payments Export'!B9977)</f>
        <v/>
      </c>
      <c r="C9973" s="7" t="str">
        <f>IF(IFERROR(VALUE('Payments Export'!H9977),'Payments Export'!H9977)&lt;&gt;0,IFERROR(VALUE('Payments Export'!H9977),'Payments Export'!H9977),"")</f>
        <v/>
      </c>
      <c r="D9973" s="7" t="str">
        <f>IF('Payments Export'!I9977="","",'Payments Export'!I9977)</f>
        <v/>
      </c>
      <c r="E9973" s="7" t="str">
        <f t="shared" si="310"/>
        <v/>
      </c>
      <c r="F9973" s="7" t="str">
        <f>IF('Payments Export'!A9977="","",'Payments Export'!N9977)</f>
        <v/>
      </c>
      <c r="G9973" s="7" t="str">
        <f>IF('Payments Export'!A9977="","",'Payments Export'!O9977)</f>
        <v/>
      </c>
      <c r="H9973" s="7" t="str">
        <f>IF('Payments Export'!B9977="","",G9973-F9973)</f>
        <v/>
      </c>
      <c r="I9973" s="3" t="str">
        <f>IF(C9973&lt;&gt;"",_xlfn.XLOOKUP(IFERROR(VALUE(C9973),C9973),'Items database'!A:A,'Items database'!B:B),(_xlfn.XLOOKUP(LEFT(E9973,3),Services,Services,"")))</f>
        <v/>
      </c>
      <c r="J9973" s="3" t="str">
        <f t="shared" si="311"/>
        <v/>
      </c>
    </row>
    <row r="9974" spans="1:10" x14ac:dyDescent="0.35">
      <c r="A9974" s="7" t="str">
        <f>IF('Payments Export'!A9978="","",'Payments Export'!A9978)</f>
        <v/>
      </c>
      <c r="B9974" s="7" t="str">
        <f>IF('Payments Export'!A9978="","",'Payments Export'!B9978)</f>
        <v/>
      </c>
      <c r="C9974" s="7" t="str">
        <f>IF(IFERROR(VALUE('Payments Export'!H9978),'Payments Export'!H9978)&lt;&gt;0,IFERROR(VALUE('Payments Export'!H9978),'Payments Export'!H9978),"")</f>
        <v/>
      </c>
      <c r="D9974" s="7" t="str">
        <f>IF('Payments Export'!I9978="","",'Payments Export'!I9978)</f>
        <v/>
      </c>
      <c r="E9974" s="7" t="str">
        <f t="shared" si="310"/>
        <v/>
      </c>
      <c r="F9974" s="7" t="str">
        <f>IF('Payments Export'!A9978="","",'Payments Export'!N9978)</f>
        <v/>
      </c>
      <c r="G9974" s="7" t="str">
        <f>IF('Payments Export'!A9978="","",'Payments Export'!O9978)</f>
        <v/>
      </c>
      <c r="H9974" s="7" t="str">
        <f>IF('Payments Export'!B9978="","",G9974-F9974)</f>
        <v/>
      </c>
      <c r="I9974" s="3" t="str">
        <f>IF(C9974&lt;&gt;"",_xlfn.XLOOKUP(IFERROR(VALUE(C9974),C9974),'Items database'!A:A,'Items database'!B:B),(_xlfn.XLOOKUP(LEFT(E9974,3),Services,Services,"")))</f>
        <v/>
      </c>
      <c r="J9974" s="3" t="str">
        <f t="shared" si="311"/>
        <v/>
      </c>
    </row>
    <row r="9975" spans="1:10" x14ac:dyDescent="0.35">
      <c r="A9975" s="7" t="str">
        <f>IF('Payments Export'!A9979="","",'Payments Export'!A9979)</f>
        <v/>
      </c>
      <c r="B9975" s="7" t="str">
        <f>IF('Payments Export'!A9979="","",'Payments Export'!B9979)</f>
        <v/>
      </c>
      <c r="C9975" s="7" t="str">
        <f>IF(IFERROR(VALUE('Payments Export'!H9979),'Payments Export'!H9979)&lt;&gt;0,IFERROR(VALUE('Payments Export'!H9979),'Payments Export'!H9979),"")</f>
        <v/>
      </c>
      <c r="D9975" s="7" t="str">
        <f>IF('Payments Export'!I9979="","",'Payments Export'!I9979)</f>
        <v/>
      </c>
      <c r="E9975" s="7" t="str">
        <f t="shared" si="310"/>
        <v/>
      </c>
      <c r="F9975" s="7" t="str">
        <f>IF('Payments Export'!A9979="","",'Payments Export'!N9979)</f>
        <v/>
      </c>
      <c r="G9975" s="7" t="str">
        <f>IF('Payments Export'!A9979="","",'Payments Export'!O9979)</f>
        <v/>
      </c>
      <c r="H9975" s="7" t="str">
        <f>IF('Payments Export'!B9979="","",G9975-F9975)</f>
        <v/>
      </c>
      <c r="I9975" s="3" t="str">
        <f>IF(C9975&lt;&gt;"",_xlfn.XLOOKUP(IFERROR(VALUE(C9975),C9975),'Items database'!A:A,'Items database'!B:B),(_xlfn.XLOOKUP(LEFT(E9975,3),Services,Services,"")))</f>
        <v/>
      </c>
      <c r="J9975" s="3" t="str">
        <f t="shared" si="311"/>
        <v/>
      </c>
    </row>
    <row r="9976" spans="1:10" x14ac:dyDescent="0.35">
      <c r="A9976" s="7" t="str">
        <f>IF('Payments Export'!A9980="","",'Payments Export'!A9980)</f>
        <v/>
      </c>
      <c r="B9976" s="7" t="str">
        <f>IF('Payments Export'!A9980="","",'Payments Export'!B9980)</f>
        <v/>
      </c>
      <c r="C9976" s="7" t="str">
        <f>IF(IFERROR(VALUE('Payments Export'!H9980),'Payments Export'!H9980)&lt;&gt;0,IFERROR(VALUE('Payments Export'!H9980),'Payments Export'!H9980),"")</f>
        <v/>
      </c>
      <c r="D9976" s="7" t="str">
        <f>IF('Payments Export'!I9980="","",'Payments Export'!I9980)</f>
        <v/>
      </c>
      <c r="E9976" s="7" t="str">
        <f t="shared" si="310"/>
        <v/>
      </c>
      <c r="F9976" s="7" t="str">
        <f>IF('Payments Export'!A9980="","",'Payments Export'!N9980)</f>
        <v/>
      </c>
      <c r="G9976" s="7" t="str">
        <f>IF('Payments Export'!A9980="","",'Payments Export'!O9980)</f>
        <v/>
      </c>
      <c r="H9976" s="7" t="str">
        <f>IF('Payments Export'!B9980="","",G9976-F9976)</f>
        <v/>
      </c>
      <c r="I9976" s="3" t="str">
        <f>IF(C9976&lt;&gt;"",_xlfn.XLOOKUP(IFERROR(VALUE(C9976),C9976),'Items database'!A:A,'Items database'!B:B),(_xlfn.XLOOKUP(LEFT(E9976,3),Services,Services,"")))</f>
        <v/>
      </c>
      <c r="J9976" s="3" t="str">
        <f t="shared" si="311"/>
        <v/>
      </c>
    </row>
    <row r="9977" spans="1:10" x14ac:dyDescent="0.35">
      <c r="A9977" s="7" t="str">
        <f>IF('Payments Export'!A9981="","",'Payments Export'!A9981)</f>
        <v/>
      </c>
      <c r="B9977" s="7" t="str">
        <f>IF('Payments Export'!A9981="","",'Payments Export'!B9981)</f>
        <v/>
      </c>
      <c r="C9977" s="7" t="str">
        <f>IF(IFERROR(VALUE('Payments Export'!H9981),'Payments Export'!H9981)&lt;&gt;0,IFERROR(VALUE('Payments Export'!H9981),'Payments Export'!H9981),"")</f>
        <v/>
      </c>
      <c r="D9977" s="7" t="str">
        <f>IF('Payments Export'!I9981="","",'Payments Export'!I9981)</f>
        <v/>
      </c>
      <c r="E9977" s="7" t="str">
        <f t="shared" si="310"/>
        <v/>
      </c>
      <c r="F9977" s="7" t="str">
        <f>IF('Payments Export'!A9981="","",'Payments Export'!N9981)</f>
        <v/>
      </c>
      <c r="G9977" s="7" t="str">
        <f>IF('Payments Export'!A9981="","",'Payments Export'!O9981)</f>
        <v/>
      </c>
      <c r="H9977" s="7" t="str">
        <f>IF('Payments Export'!B9981="","",G9977-F9977)</f>
        <v/>
      </c>
      <c r="I9977" s="3" t="str">
        <f>IF(C9977&lt;&gt;"",_xlfn.XLOOKUP(IFERROR(VALUE(C9977),C9977),'Items database'!A:A,'Items database'!B:B),(_xlfn.XLOOKUP(LEFT(E9977,3),Services,Services,"")))</f>
        <v/>
      </c>
      <c r="J9977" s="3" t="str">
        <f t="shared" si="311"/>
        <v/>
      </c>
    </row>
    <row r="9978" spans="1:10" x14ac:dyDescent="0.35">
      <c r="A9978" s="7" t="str">
        <f>IF('Payments Export'!A9982="","",'Payments Export'!A9982)</f>
        <v/>
      </c>
      <c r="B9978" s="7" t="str">
        <f>IF('Payments Export'!A9982="","",'Payments Export'!B9982)</f>
        <v/>
      </c>
      <c r="C9978" s="7" t="str">
        <f>IF(IFERROR(VALUE('Payments Export'!H9982),'Payments Export'!H9982)&lt;&gt;0,IFERROR(VALUE('Payments Export'!H9982),'Payments Export'!H9982),"")</f>
        <v/>
      </c>
      <c r="D9978" s="7" t="str">
        <f>IF('Payments Export'!I9982="","",'Payments Export'!I9982)</f>
        <v/>
      </c>
      <c r="E9978" s="7" t="str">
        <f t="shared" si="310"/>
        <v/>
      </c>
      <c r="F9978" s="7" t="str">
        <f>IF('Payments Export'!A9982="","",'Payments Export'!N9982)</f>
        <v/>
      </c>
      <c r="G9978" s="7" t="str">
        <f>IF('Payments Export'!A9982="","",'Payments Export'!O9982)</f>
        <v/>
      </c>
      <c r="H9978" s="7" t="str">
        <f>IF('Payments Export'!B9982="","",G9978-F9978)</f>
        <v/>
      </c>
      <c r="I9978" s="3" t="str">
        <f>IF(C9978&lt;&gt;"",_xlfn.XLOOKUP(IFERROR(VALUE(C9978),C9978),'Items database'!A:A,'Items database'!B:B),(_xlfn.XLOOKUP(LEFT(E9978,3),Services,Services,"")))</f>
        <v/>
      </c>
      <c r="J9978" s="3" t="str">
        <f t="shared" si="311"/>
        <v/>
      </c>
    </row>
    <row r="9979" spans="1:10" x14ac:dyDescent="0.35">
      <c r="A9979" s="7" t="str">
        <f>IF('Payments Export'!A9983="","",'Payments Export'!A9983)</f>
        <v/>
      </c>
      <c r="B9979" s="7" t="str">
        <f>IF('Payments Export'!A9983="","",'Payments Export'!B9983)</f>
        <v/>
      </c>
      <c r="C9979" s="7" t="str">
        <f>IF(IFERROR(VALUE('Payments Export'!H9983),'Payments Export'!H9983)&lt;&gt;0,IFERROR(VALUE('Payments Export'!H9983),'Payments Export'!H9983),"")</f>
        <v/>
      </c>
      <c r="D9979" s="7" t="str">
        <f>IF('Payments Export'!I9983="","",'Payments Export'!I9983)</f>
        <v/>
      </c>
      <c r="E9979" s="7" t="str">
        <f t="shared" si="310"/>
        <v/>
      </c>
      <c r="F9979" s="7" t="str">
        <f>IF('Payments Export'!A9983="","",'Payments Export'!N9983)</f>
        <v/>
      </c>
      <c r="G9979" s="7" t="str">
        <f>IF('Payments Export'!A9983="","",'Payments Export'!O9983)</f>
        <v/>
      </c>
      <c r="H9979" s="7" t="str">
        <f>IF('Payments Export'!B9983="","",G9979-F9979)</f>
        <v/>
      </c>
      <c r="I9979" s="3" t="str">
        <f>IF(C9979&lt;&gt;"",_xlfn.XLOOKUP(IFERROR(VALUE(C9979),C9979),'Items database'!A:A,'Items database'!B:B),(_xlfn.XLOOKUP(LEFT(E9979,3),Services,Services,"")))</f>
        <v/>
      </c>
      <c r="J9979" s="3" t="str">
        <f t="shared" si="311"/>
        <v/>
      </c>
    </row>
    <row r="9980" spans="1:10" x14ac:dyDescent="0.35">
      <c r="A9980" s="7" t="str">
        <f>IF('Payments Export'!A9984="","",'Payments Export'!A9984)</f>
        <v/>
      </c>
      <c r="B9980" s="7" t="str">
        <f>IF('Payments Export'!A9984="","",'Payments Export'!B9984)</f>
        <v/>
      </c>
      <c r="C9980" s="7" t="str">
        <f>IF(IFERROR(VALUE('Payments Export'!H9984),'Payments Export'!H9984)&lt;&gt;0,IFERROR(VALUE('Payments Export'!H9984),'Payments Export'!H9984),"")</f>
        <v/>
      </c>
      <c r="D9980" s="7" t="str">
        <f>IF('Payments Export'!I9984="","",'Payments Export'!I9984)</f>
        <v/>
      </c>
      <c r="E9980" s="7" t="str">
        <f t="shared" si="310"/>
        <v/>
      </c>
      <c r="F9980" s="7" t="str">
        <f>IF('Payments Export'!A9984="","",'Payments Export'!N9984)</f>
        <v/>
      </c>
      <c r="G9980" s="7" t="str">
        <f>IF('Payments Export'!A9984="","",'Payments Export'!O9984)</f>
        <v/>
      </c>
      <c r="H9980" s="7" t="str">
        <f>IF('Payments Export'!B9984="","",G9980-F9980)</f>
        <v/>
      </c>
      <c r="I9980" s="3" t="str">
        <f>IF(C9980&lt;&gt;"",_xlfn.XLOOKUP(IFERROR(VALUE(C9980),C9980),'Items database'!A:A,'Items database'!B:B),(_xlfn.XLOOKUP(LEFT(E9980,3),Services,Services,"")))</f>
        <v/>
      </c>
      <c r="J9980" s="3" t="str">
        <f t="shared" si="311"/>
        <v/>
      </c>
    </row>
    <row r="9981" spans="1:10" x14ac:dyDescent="0.35">
      <c r="A9981" s="7" t="str">
        <f>IF('Payments Export'!A9985="","",'Payments Export'!A9985)</f>
        <v/>
      </c>
      <c r="B9981" s="7" t="str">
        <f>IF('Payments Export'!A9985="","",'Payments Export'!B9985)</f>
        <v/>
      </c>
      <c r="C9981" s="7" t="str">
        <f>IF(IFERROR(VALUE('Payments Export'!H9985),'Payments Export'!H9985)&lt;&gt;0,IFERROR(VALUE('Payments Export'!H9985),'Payments Export'!H9985),"")</f>
        <v/>
      </c>
      <c r="D9981" s="7" t="str">
        <f>IF('Payments Export'!I9985="","",'Payments Export'!I9985)</f>
        <v/>
      </c>
      <c r="E9981" s="7" t="str">
        <f t="shared" si="310"/>
        <v/>
      </c>
      <c r="F9981" s="7" t="str">
        <f>IF('Payments Export'!A9985="","",'Payments Export'!N9985)</f>
        <v/>
      </c>
      <c r="G9981" s="7" t="str">
        <f>IF('Payments Export'!A9985="","",'Payments Export'!O9985)</f>
        <v/>
      </c>
      <c r="H9981" s="7" t="str">
        <f>IF('Payments Export'!B9985="","",G9981-F9981)</f>
        <v/>
      </c>
      <c r="I9981" s="3" t="str">
        <f>IF(C9981&lt;&gt;"",_xlfn.XLOOKUP(IFERROR(VALUE(C9981),C9981),'Items database'!A:A,'Items database'!B:B),(_xlfn.XLOOKUP(LEFT(E9981,3),Services,Services,"")))</f>
        <v/>
      </c>
      <c r="J9981" s="3" t="str">
        <f t="shared" si="311"/>
        <v/>
      </c>
    </row>
    <row r="9982" spans="1:10" x14ac:dyDescent="0.35">
      <c r="A9982" s="7" t="str">
        <f>IF('Payments Export'!A9986="","",'Payments Export'!A9986)</f>
        <v/>
      </c>
      <c r="B9982" s="7" t="str">
        <f>IF('Payments Export'!A9986="","",'Payments Export'!B9986)</f>
        <v/>
      </c>
      <c r="C9982" s="7" t="str">
        <f>IF(IFERROR(VALUE('Payments Export'!H9986),'Payments Export'!H9986)&lt;&gt;0,IFERROR(VALUE('Payments Export'!H9986),'Payments Export'!H9986),"")</f>
        <v/>
      </c>
      <c r="D9982" s="7" t="str">
        <f>IF('Payments Export'!I9986="","",'Payments Export'!I9986)</f>
        <v/>
      </c>
      <c r="E9982" s="7" t="str">
        <f t="shared" si="310"/>
        <v/>
      </c>
      <c r="F9982" s="7" t="str">
        <f>IF('Payments Export'!A9986="","",'Payments Export'!N9986)</f>
        <v/>
      </c>
      <c r="G9982" s="7" t="str">
        <f>IF('Payments Export'!A9986="","",'Payments Export'!O9986)</f>
        <v/>
      </c>
      <c r="H9982" s="7" t="str">
        <f>IF('Payments Export'!B9986="","",G9982-F9982)</f>
        <v/>
      </c>
      <c r="I9982" s="3" t="str">
        <f>IF(C9982&lt;&gt;"",_xlfn.XLOOKUP(IFERROR(VALUE(C9982),C9982),'Items database'!A:A,'Items database'!B:B),(_xlfn.XLOOKUP(LEFT(E9982,3),Services,Services,"")))</f>
        <v/>
      </c>
      <c r="J9982" s="3" t="str">
        <f t="shared" si="311"/>
        <v/>
      </c>
    </row>
    <row r="9983" spans="1:10" x14ac:dyDescent="0.35">
      <c r="A9983" s="7" t="str">
        <f>IF('Payments Export'!A9987="","",'Payments Export'!A9987)</f>
        <v/>
      </c>
      <c r="B9983" s="7" t="str">
        <f>IF('Payments Export'!A9987="","",'Payments Export'!B9987)</f>
        <v/>
      </c>
      <c r="C9983" s="7" t="str">
        <f>IF(IFERROR(VALUE('Payments Export'!H9987),'Payments Export'!H9987)&lt;&gt;0,IFERROR(VALUE('Payments Export'!H9987),'Payments Export'!H9987),"")</f>
        <v/>
      </c>
      <c r="D9983" s="7" t="str">
        <f>IF('Payments Export'!I9987="","",'Payments Export'!I9987)</f>
        <v/>
      </c>
      <c r="E9983" s="7" t="str">
        <f t="shared" si="310"/>
        <v/>
      </c>
      <c r="F9983" s="7" t="str">
        <f>IF('Payments Export'!A9987="","",'Payments Export'!N9987)</f>
        <v/>
      </c>
      <c r="G9983" s="7" t="str">
        <f>IF('Payments Export'!A9987="","",'Payments Export'!O9987)</f>
        <v/>
      </c>
      <c r="H9983" s="7" t="str">
        <f>IF('Payments Export'!B9987="","",G9983-F9983)</f>
        <v/>
      </c>
      <c r="I9983" s="3" t="str">
        <f>IF(C9983&lt;&gt;"",_xlfn.XLOOKUP(IFERROR(VALUE(C9983),C9983),'Items database'!A:A,'Items database'!B:B),(_xlfn.XLOOKUP(LEFT(E9983,3),Services,Services,"")))</f>
        <v/>
      </c>
      <c r="J9983" s="3" t="str">
        <f t="shared" si="311"/>
        <v/>
      </c>
    </row>
    <row r="9984" spans="1:10" x14ac:dyDescent="0.35">
      <c r="A9984" s="7" t="str">
        <f>IF('Payments Export'!A9988="","",'Payments Export'!A9988)</f>
        <v/>
      </c>
      <c r="B9984" s="7" t="str">
        <f>IF('Payments Export'!A9988="","",'Payments Export'!B9988)</f>
        <v/>
      </c>
      <c r="C9984" s="7" t="str">
        <f>IF(IFERROR(VALUE('Payments Export'!H9988),'Payments Export'!H9988)&lt;&gt;0,IFERROR(VALUE('Payments Export'!H9988),'Payments Export'!H9988),"")</f>
        <v/>
      </c>
      <c r="D9984" s="7" t="str">
        <f>IF('Payments Export'!I9988="","",'Payments Export'!I9988)</f>
        <v/>
      </c>
      <c r="E9984" s="7" t="str">
        <f t="shared" si="310"/>
        <v/>
      </c>
      <c r="F9984" s="7" t="str">
        <f>IF('Payments Export'!A9988="","",'Payments Export'!N9988)</f>
        <v/>
      </c>
      <c r="G9984" s="7" t="str">
        <f>IF('Payments Export'!A9988="","",'Payments Export'!O9988)</f>
        <v/>
      </c>
      <c r="H9984" s="7" t="str">
        <f>IF('Payments Export'!B9988="","",G9984-F9984)</f>
        <v/>
      </c>
      <c r="I9984" s="3" t="str">
        <f>IF(C9984&lt;&gt;"",_xlfn.XLOOKUP(IFERROR(VALUE(C9984),C9984),'Items database'!A:A,'Items database'!B:B),(_xlfn.XLOOKUP(LEFT(E9984,3),Services,Services,"")))</f>
        <v/>
      </c>
      <c r="J9984" s="3" t="str">
        <f t="shared" si="311"/>
        <v/>
      </c>
    </row>
    <row r="9985" spans="1:10" x14ac:dyDescent="0.35">
      <c r="A9985" s="7" t="str">
        <f>IF('Payments Export'!A9989="","",'Payments Export'!A9989)</f>
        <v/>
      </c>
      <c r="B9985" s="7" t="str">
        <f>IF('Payments Export'!A9989="","",'Payments Export'!B9989)</f>
        <v/>
      </c>
      <c r="C9985" s="7" t="str">
        <f>IF(IFERROR(VALUE('Payments Export'!H9989),'Payments Export'!H9989)&lt;&gt;0,IFERROR(VALUE('Payments Export'!H9989),'Payments Export'!H9989),"")</f>
        <v/>
      </c>
      <c r="D9985" s="7" t="str">
        <f>IF('Payments Export'!I9989="","",'Payments Export'!I9989)</f>
        <v/>
      </c>
      <c r="E9985" s="7" t="str">
        <f t="shared" ref="E9985:E10000" si="312">LEFT(D9985,66)</f>
        <v/>
      </c>
      <c r="F9985" s="7" t="str">
        <f>IF('Payments Export'!A9989="","",'Payments Export'!N9989)</f>
        <v/>
      </c>
      <c r="G9985" s="7" t="str">
        <f>IF('Payments Export'!A9989="","",'Payments Export'!O9989)</f>
        <v/>
      </c>
      <c r="H9985" s="7" t="str">
        <f>IF('Payments Export'!B9989="","",G9985-F9985)</f>
        <v/>
      </c>
      <c r="I9985" s="3" t="str">
        <f>IF(C9985&lt;&gt;"",_xlfn.XLOOKUP(IFERROR(VALUE(C9985),C9985),'Items database'!A:A,'Items database'!B:B),(_xlfn.XLOOKUP(LEFT(E9985,3),Services,Services,"")))</f>
        <v/>
      </c>
      <c r="J9985" s="3" t="str">
        <f t="shared" ref="J9985:J10000" si="313">IF(ISNUMBER(F9985)=TRUE,IF(F9985=0,"","GST"),"")</f>
        <v/>
      </c>
    </row>
    <row r="9986" spans="1:10" x14ac:dyDescent="0.35">
      <c r="A9986" s="7" t="str">
        <f>IF('Payments Export'!A9990="","",'Payments Export'!A9990)</f>
        <v/>
      </c>
      <c r="B9986" s="7" t="str">
        <f>IF('Payments Export'!A9990="","",'Payments Export'!B9990)</f>
        <v/>
      </c>
      <c r="C9986" s="7" t="str">
        <f>IF(IFERROR(VALUE('Payments Export'!H9990),'Payments Export'!H9990)&lt;&gt;0,IFERROR(VALUE('Payments Export'!H9990),'Payments Export'!H9990),"")</f>
        <v/>
      </c>
      <c r="D9986" s="7" t="str">
        <f>IF('Payments Export'!I9990="","",'Payments Export'!I9990)</f>
        <v/>
      </c>
      <c r="E9986" s="7" t="str">
        <f t="shared" si="312"/>
        <v/>
      </c>
      <c r="F9986" s="7" t="str">
        <f>IF('Payments Export'!A9990="","",'Payments Export'!N9990)</f>
        <v/>
      </c>
      <c r="G9986" s="7" t="str">
        <f>IF('Payments Export'!A9990="","",'Payments Export'!O9990)</f>
        <v/>
      </c>
      <c r="H9986" s="7" t="str">
        <f>IF('Payments Export'!B9990="","",G9986-F9986)</f>
        <v/>
      </c>
      <c r="I9986" s="3" t="str">
        <f>IF(C9986&lt;&gt;"",_xlfn.XLOOKUP(IFERROR(VALUE(C9986),C9986),'Items database'!A:A,'Items database'!B:B),(_xlfn.XLOOKUP(LEFT(E9986,3),Services,Services,"")))</f>
        <v/>
      </c>
      <c r="J9986" s="3" t="str">
        <f t="shared" si="313"/>
        <v/>
      </c>
    </row>
    <row r="9987" spans="1:10" x14ac:dyDescent="0.35">
      <c r="A9987" s="7" t="str">
        <f>IF('Payments Export'!A9991="","",'Payments Export'!A9991)</f>
        <v/>
      </c>
      <c r="B9987" s="7" t="str">
        <f>IF('Payments Export'!A9991="","",'Payments Export'!B9991)</f>
        <v/>
      </c>
      <c r="C9987" s="7" t="str">
        <f>IF(IFERROR(VALUE('Payments Export'!H9991),'Payments Export'!H9991)&lt;&gt;0,IFERROR(VALUE('Payments Export'!H9991),'Payments Export'!H9991),"")</f>
        <v/>
      </c>
      <c r="D9987" s="7" t="str">
        <f>IF('Payments Export'!I9991="","",'Payments Export'!I9991)</f>
        <v/>
      </c>
      <c r="E9987" s="7" t="str">
        <f t="shared" si="312"/>
        <v/>
      </c>
      <c r="F9987" s="7" t="str">
        <f>IF('Payments Export'!A9991="","",'Payments Export'!N9991)</f>
        <v/>
      </c>
      <c r="G9987" s="7" t="str">
        <f>IF('Payments Export'!A9991="","",'Payments Export'!O9991)</f>
        <v/>
      </c>
      <c r="H9987" s="7" t="str">
        <f>IF('Payments Export'!B9991="","",G9987-F9987)</f>
        <v/>
      </c>
      <c r="I9987" s="3" t="str">
        <f>IF(C9987&lt;&gt;"",_xlfn.XLOOKUP(IFERROR(VALUE(C9987),C9987),'Items database'!A:A,'Items database'!B:B),(_xlfn.XLOOKUP(LEFT(E9987,3),Services,Services,"")))</f>
        <v/>
      </c>
      <c r="J9987" s="3" t="str">
        <f t="shared" si="313"/>
        <v/>
      </c>
    </row>
    <row r="9988" spans="1:10" x14ac:dyDescent="0.35">
      <c r="A9988" s="7" t="str">
        <f>IF('Payments Export'!A9992="","",'Payments Export'!A9992)</f>
        <v/>
      </c>
      <c r="B9988" s="7" t="str">
        <f>IF('Payments Export'!A9992="","",'Payments Export'!B9992)</f>
        <v/>
      </c>
      <c r="C9988" s="7" t="str">
        <f>IF(IFERROR(VALUE('Payments Export'!H9992),'Payments Export'!H9992)&lt;&gt;0,IFERROR(VALUE('Payments Export'!H9992),'Payments Export'!H9992),"")</f>
        <v/>
      </c>
      <c r="D9988" s="7" t="str">
        <f>IF('Payments Export'!I9992="","",'Payments Export'!I9992)</f>
        <v/>
      </c>
      <c r="E9988" s="7" t="str">
        <f t="shared" si="312"/>
        <v/>
      </c>
      <c r="F9988" s="7" t="str">
        <f>IF('Payments Export'!A9992="","",'Payments Export'!N9992)</f>
        <v/>
      </c>
      <c r="G9988" s="7" t="str">
        <f>IF('Payments Export'!A9992="","",'Payments Export'!O9992)</f>
        <v/>
      </c>
      <c r="H9988" s="7" t="str">
        <f>IF('Payments Export'!B9992="","",G9988-F9988)</f>
        <v/>
      </c>
      <c r="I9988" s="3" t="str">
        <f>IF(C9988&lt;&gt;"",_xlfn.XLOOKUP(IFERROR(VALUE(C9988),C9988),'Items database'!A:A,'Items database'!B:B),(_xlfn.XLOOKUP(LEFT(E9988,3),Services,Services,"")))</f>
        <v/>
      </c>
      <c r="J9988" s="3" t="str">
        <f t="shared" si="313"/>
        <v/>
      </c>
    </row>
    <row r="9989" spans="1:10" x14ac:dyDescent="0.35">
      <c r="A9989" s="7" t="str">
        <f>IF('Payments Export'!A9993="","",'Payments Export'!A9993)</f>
        <v/>
      </c>
      <c r="B9989" s="7" t="str">
        <f>IF('Payments Export'!A9993="","",'Payments Export'!B9993)</f>
        <v/>
      </c>
      <c r="C9989" s="7" t="str">
        <f>IF(IFERROR(VALUE('Payments Export'!H9993),'Payments Export'!H9993)&lt;&gt;0,IFERROR(VALUE('Payments Export'!H9993),'Payments Export'!H9993),"")</f>
        <v/>
      </c>
      <c r="D9989" s="7" t="str">
        <f>IF('Payments Export'!I9993="","",'Payments Export'!I9993)</f>
        <v/>
      </c>
      <c r="E9989" s="7" t="str">
        <f t="shared" si="312"/>
        <v/>
      </c>
      <c r="F9989" s="7" t="str">
        <f>IF('Payments Export'!A9993="","",'Payments Export'!N9993)</f>
        <v/>
      </c>
      <c r="G9989" s="7" t="str">
        <f>IF('Payments Export'!A9993="","",'Payments Export'!O9993)</f>
        <v/>
      </c>
      <c r="H9989" s="7" t="str">
        <f>IF('Payments Export'!B9993="","",G9989-F9989)</f>
        <v/>
      </c>
      <c r="I9989" s="3" t="str">
        <f>IF(C9989&lt;&gt;"",_xlfn.XLOOKUP(IFERROR(VALUE(C9989),C9989),'Items database'!A:A,'Items database'!B:B),(_xlfn.XLOOKUP(LEFT(E9989,3),Services,Services,"")))</f>
        <v/>
      </c>
      <c r="J9989" s="3" t="str">
        <f t="shared" si="313"/>
        <v/>
      </c>
    </row>
    <row r="9990" spans="1:10" x14ac:dyDescent="0.35">
      <c r="A9990" s="7" t="str">
        <f>IF('Payments Export'!A9994="","",'Payments Export'!A9994)</f>
        <v/>
      </c>
      <c r="B9990" s="7" t="str">
        <f>IF('Payments Export'!A9994="","",'Payments Export'!B9994)</f>
        <v/>
      </c>
      <c r="C9990" s="7" t="str">
        <f>IF(IFERROR(VALUE('Payments Export'!H9994),'Payments Export'!H9994)&lt;&gt;0,IFERROR(VALUE('Payments Export'!H9994),'Payments Export'!H9994),"")</f>
        <v/>
      </c>
      <c r="D9990" s="7" t="str">
        <f>IF('Payments Export'!I9994="","",'Payments Export'!I9994)</f>
        <v/>
      </c>
      <c r="E9990" s="7" t="str">
        <f t="shared" si="312"/>
        <v/>
      </c>
      <c r="F9990" s="7" t="str">
        <f>IF('Payments Export'!A9994="","",'Payments Export'!N9994)</f>
        <v/>
      </c>
      <c r="G9990" s="7" t="str">
        <f>IF('Payments Export'!A9994="","",'Payments Export'!O9994)</f>
        <v/>
      </c>
      <c r="H9990" s="7" t="str">
        <f>IF('Payments Export'!B9994="","",G9990-F9990)</f>
        <v/>
      </c>
      <c r="I9990" s="3" t="str">
        <f>IF(C9990&lt;&gt;"",_xlfn.XLOOKUP(IFERROR(VALUE(C9990),C9990),'Items database'!A:A,'Items database'!B:B),(_xlfn.XLOOKUP(LEFT(E9990,3),Services,Services,"")))</f>
        <v/>
      </c>
      <c r="J9990" s="3" t="str">
        <f t="shared" si="313"/>
        <v/>
      </c>
    </row>
    <row r="9991" spans="1:10" x14ac:dyDescent="0.35">
      <c r="A9991" s="7" t="str">
        <f>IF('Payments Export'!A9995="","",'Payments Export'!A9995)</f>
        <v/>
      </c>
      <c r="B9991" s="7" t="str">
        <f>IF('Payments Export'!A9995="","",'Payments Export'!B9995)</f>
        <v/>
      </c>
      <c r="C9991" s="7" t="str">
        <f>IF(IFERROR(VALUE('Payments Export'!H9995),'Payments Export'!H9995)&lt;&gt;0,IFERROR(VALUE('Payments Export'!H9995),'Payments Export'!H9995),"")</f>
        <v/>
      </c>
      <c r="D9991" s="7" t="str">
        <f>IF('Payments Export'!I9995="","",'Payments Export'!I9995)</f>
        <v/>
      </c>
      <c r="E9991" s="7" t="str">
        <f t="shared" si="312"/>
        <v/>
      </c>
      <c r="F9991" s="7" t="str">
        <f>IF('Payments Export'!A9995="","",'Payments Export'!N9995)</f>
        <v/>
      </c>
      <c r="G9991" s="7" t="str">
        <f>IF('Payments Export'!A9995="","",'Payments Export'!O9995)</f>
        <v/>
      </c>
      <c r="H9991" s="7" t="str">
        <f>IF('Payments Export'!B9995="","",G9991-F9991)</f>
        <v/>
      </c>
      <c r="I9991" s="3" t="str">
        <f>IF(C9991&lt;&gt;"",_xlfn.XLOOKUP(IFERROR(VALUE(C9991),C9991),'Items database'!A:A,'Items database'!B:B),(_xlfn.XLOOKUP(LEFT(E9991,3),Services,Services,"")))</f>
        <v/>
      </c>
      <c r="J9991" s="3" t="str">
        <f t="shared" si="313"/>
        <v/>
      </c>
    </row>
    <row r="9992" spans="1:10" x14ac:dyDescent="0.35">
      <c r="A9992" s="7" t="str">
        <f>IF('Payments Export'!A9996="","",'Payments Export'!A9996)</f>
        <v/>
      </c>
      <c r="B9992" s="7" t="str">
        <f>IF('Payments Export'!A9996="","",'Payments Export'!B9996)</f>
        <v/>
      </c>
      <c r="C9992" s="7" t="str">
        <f>IF(IFERROR(VALUE('Payments Export'!H9996),'Payments Export'!H9996)&lt;&gt;0,IFERROR(VALUE('Payments Export'!H9996),'Payments Export'!H9996),"")</f>
        <v/>
      </c>
      <c r="D9992" s="7" t="str">
        <f>IF('Payments Export'!I9996="","",'Payments Export'!I9996)</f>
        <v/>
      </c>
      <c r="E9992" s="7" t="str">
        <f t="shared" si="312"/>
        <v/>
      </c>
      <c r="F9992" s="7" t="str">
        <f>IF('Payments Export'!A9996="","",'Payments Export'!N9996)</f>
        <v/>
      </c>
      <c r="G9992" s="7" t="str">
        <f>IF('Payments Export'!A9996="","",'Payments Export'!O9996)</f>
        <v/>
      </c>
      <c r="H9992" s="7" t="str">
        <f>IF('Payments Export'!B9996="","",G9992-F9992)</f>
        <v/>
      </c>
      <c r="I9992" s="3" t="str">
        <f>IF(C9992&lt;&gt;"",_xlfn.XLOOKUP(IFERROR(VALUE(C9992),C9992),'Items database'!A:A,'Items database'!B:B),(_xlfn.XLOOKUP(LEFT(E9992,3),Services,Services,"")))</f>
        <v/>
      </c>
      <c r="J9992" s="3" t="str">
        <f t="shared" si="313"/>
        <v/>
      </c>
    </row>
    <row r="9993" spans="1:10" x14ac:dyDescent="0.35">
      <c r="A9993" s="7" t="str">
        <f>IF('Payments Export'!A9997="","",'Payments Export'!A9997)</f>
        <v/>
      </c>
      <c r="B9993" s="7" t="str">
        <f>IF('Payments Export'!A9997="","",'Payments Export'!B9997)</f>
        <v/>
      </c>
      <c r="C9993" s="7" t="str">
        <f>IF(IFERROR(VALUE('Payments Export'!H9997),'Payments Export'!H9997)&lt;&gt;0,IFERROR(VALUE('Payments Export'!H9997),'Payments Export'!H9997),"")</f>
        <v/>
      </c>
      <c r="D9993" s="7" t="str">
        <f>IF('Payments Export'!I9997="","",'Payments Export'!I9997)</f>
        <v/>
      </c>
      <c r="E9993" s="7" t="str">
        <f t="shared" si="312"/>
        <v/>
      </c>
      <c r="F9993" s="7" t="str">
        <f>IF('Payments Export'!A9997="","",'Payments Export'!N9997)</f>
        <v/>
      </c>
      <c r="G9993" s="7" t="str">
        <f>IF('Payments Export'!A9997="","",'Payments Export'!O9997)</f>
        <v/>
      </c>
      <c r="H9993" s="7" t="str">
        <f>IF('Payments Export'!B9997="","",G9993-F9993)</f>
        <v/>
      </c>
      <c r="I9993" s="3" t="str">
        <f>IF(C9993&lt;&gt;"",_xlfn.XLOOKUP(IFERROR(VALUE(C9993),C9993),'Items database'!A:A,'Items database'!B:B),(_xlfn.XLOOKUP(LEFT(E9993,3),Services,Services,"")))</f>
        <v/>
      </c>
      <c r="J9993" s="3" t="str">
        <f t="shared" si="313"/>
        <v/>
      </c>
    </row>
    <row r="9994" spans="1:10" x14ac:dyDescent="0.35">
      <c r="A9994" s="7" t="str">
        <f>IF('Payments Export'!A9998="","",'Payments Export'!A9998)</f>
        <v/>
      </c>
      <c r="B9994" s="7" t="str">
        <f>IF('Payments Export'!A9998="","",'Payments Export'!B9998)</f>
        <v/>
      </c>
      <c r="C9994" s="7" t="str">
        <f>IF(IFERROR(VALUE('Payments Export'!H9998),'Payments Export'!H9998)&lt;&gt;0,IFERROR(VALUE('Payments Export'!H9998),'Payments Export'!H9998),"")</f>
        <v/>
      </c>
      <c r="D9994" s="7" t="str">
        <f>IF('Payments Export'!I9998="","",'Payments Export'!I9998)</f>
        <v/>
      </c>
      <c r="E9994" s="7" t="str">
        <f t="shared" si="312"/>
        <v/>
      </c>
      <c r="F9994" s="7" t="str">
        <f>IF('Payments Export'!A9998="","",'Payments Export'!N9998)</f>
        <v/>
      </c>
      <c r="G9994" s="7" t="str">
        <f>IF('Payments Export'!A9998="","",'Payments Export'!O9998)</f>
        <v/>
      </c>
      <c r="H9994" s="7" t="str">
        <f>IF('Payments Export'!B9998="","",G9994-F9994)</f>
        <v/>
      </c>
      <c r="I9994" s="3" t="str">
        <f>IF(C9994&lt;&gt;"",_xlfn.XLOOKUP(IFERROR(VALUE(C9994),C9994),'Items database'!A:A,'Items database'!B:B),(_xlfn.XLOOKUP(LEFT(E9994,3),Services,Services,"")))</f>
        <v/>
      </c>
      <c r="J9994" s="3" t="str">
        <f t="shared" si="313"/>
        <v/>
      </c>
    </row>
    <row r="9995" spans="1:10" x14ac:dyDescent="0.35">
      <c r="A9995" s="7" t="str">
        <f>IF('Payments Export'!A9999="","",'Payments Export'!A9999)</f>
        <v/>
      </c>
      <c r="B9995" s="7" t="str">
        <f>IF('Payments Export'!A9999="","",'Payments Export'!B9999)</f>
        <v/>
      </c>
      <c r="C9995" s="7" t="str">
        <f>IF(IFERROR(VALUE('Payments Export'!H9999),'Payments Export'!H9999)&lt;&gt;0,IFERROR(VALUE('Payments Export'!H9999),'Payments Export'!H9999),"")</f>
        <v/>
      </c>
      <c r="D9995" s="7" t="str">
        <f>IF('Payments Export'!I9999="","",'Payments Export'!I9999)</f>
        <v/>
      </c>
      <c r="E9995" s="7" t="str">
        <f t="shared" si="312"/>
        <v/>
      </c>
      <c r="F9995" s="7" t="str">
        <f>IF('Payments Export'!A9999="","",'Payments Export'!N9999)</f>
        <v/>
      </c>
      <c r="G9995" s="7" t="str">
        <f>IF('Payments Export'!A9999="","",'Payments Export'!O9999)</f>
        <v/>
      </c>
      <c r="H9995" s="7" t="str">
        <f>IF('Payments Export'!B9999="","",G9995-F9995)</f>
        <v/>
      </c>
      <c r="I9995" s="3" t="str">
        <f>IF(C9995&lt;&gt;"",_xlfn.XLOOKUP(IFERROR(VALUE(C9995),C9995),'Items database'!A:A,'Items database'!B:B),(_xlfn.XLOOKUP(LEFT(E9995,3),Services,Services,"")))</f>
        <v/>
      </c>
      <c r="J9995" s="3" t="str">
        <f t="shared" si="313"/>
        <v/>
      </c>
    </row>
    <row r="9996" spans="1:10" x14ac:dyDescent="0.35">
      <c r="A9996" s="7" t="str">
        <f>IF('Payments Export'!A10000="","",'Payments Export'!A10000)</f>
        <v/>
      </c>
      <c r="B9996" s="7" t="str">
        <f>IF('Payments Export'!A10000="","",'Payments Export'!B10000)</f>
        <v/>
      </c>
      <c r="C9996" s="7" t="str">
        <f>IF(IFERROR(VALUE('Payments Export'!H10000),'Payments Export'!H10000)&lt;&gt;0,IFERROR(VALUE('Payments Export'!H10000),'Payments Export'!H10000),"")</f>
        <v/>
      </c>
      <c r="D9996" s="7" t="str">
        <f>IF('Payments Export'!I10000="","",'Payments Export'!I10000)</f>
        <v/>
      </c>
      <c r="E9996" s="7" t="str">
        <f t="shared" si="312"/>
        <v/>
      </c>
      <c r="F9996" s="7" t="str">
        <f>IF('Payments Export'!A10000="","",'Payments Export'!N10000)</f>
        <v/>
      </c>
      <c r="G9996" s="7" t="str">
        <f>IF('Payments Export'!A10000="","",'Payments Export'!O10000)</f>
        <v/>
      </c>
      <c r="H9996" s="7" t="str">
        <f>IF('Payments Export'!B10000="","",G9996-F9996)</f>
        <v/>
      </c>
      <c r="I9996" s="3" t="str">
        <f>IF(C9996&lt;&gt;"",_xlfn.XLOOKUP(IFERROR(VALUE(C9996),C9996),'Items database'!A:A,'Items database'!B:B),(_xlfn.XLOOKUP(LEFT(E9996,3),Services,Services,"")))</f>
        <v/>
      </c>
      <c r="J9996" s="3" t="str">
        <f t="shared" si="313"/>
        <v/>
      </c>
    </row>
    <row r="9997" spans="1:10" x14ac:dyDescent="0.35">
      <c r="A9997" s="7" t="str">
        <f>IF('Payments Export'!A10001="","",'Payments Export'!A10001)</f>
        <v/>
      </c>
      <c r="B9997" s="7" t="str">
        <f>IF('Payments Export'!A10001="","",'Payments Export'!B10001)</f>
        <v/>
      </c>
      <c r="C9997" s="7" t="str">
        <f>IF(IFERROR(VALUE('Payments Export'!H10001),'Payments Export'!H10001)&lt;&gt;0,IFERROR(VALUE('Payments Export'!H10001),'Payments Export'!H10001),"")</f>
        <v/>
      </c>
      <c r="D9997" s="7" t="str">
        <f>IF('Payments Export'!I10001="","",'Payments Export'!I10001)</f>
        <v/>
      </c>
      <c r="E9997" s="7" t="str">
        <f t="shared" si="312"/>
        <v/>
      </c>
      <c r="F9997" s="7" t="str">
        <f>IF('Payments Export'!A10001="","",'Payments Export'!N10001)</f>
        <v/>
      </c>
      <c r="G9997" s="7" t="str">
        <f>IF('Payments Export'!A10001="","",'Payments Export'!O10001)</f>
        <v/>
      </c>
      <c r="H9997" s="7" t="str">
        <f>IF('Payments Export'!B10001="","",G9997-F9997)</f>
        <v/>
      </c>
      <c r="I9997" s="3" t="str">
        <f>IF(C9997&lt;&gt;"",_xlfn.XLOOKUP(IFERROR(VALUE(C9997),C9997),'Items database'!A:A,'Items database'!B:B),(_xlfn.XLOOKUP(LEFT(E9997,3),Services,Services,"")))</f>
        <v/>
      </c>
      <c r="J9997" s="3" t="str">
        <f t="shared" si="313"/>
        <v/>
      </c>
    </row>
    <row r="9998" spans="1:10" x14ac:dyDescent="0.35">
      <c r="A9998" s="7" t="str">
        <f>IF('Payments Export'!A10002="","",'Payments Export'!A10002)</f>
        <v/>
      </c>
      <c r="B9998" s="7" t="str">
        <f>IF('Payments Export'!A10002="","",'Payments Export'!B10002)</f>
        <v/>
      </c>
      <c r="C9998" s="7" t="str">
        <f>IF(IFERROR(VALUE('Payments Export'!H10002),'Payments Export'!H10002)&lt;&gt;0,IFERROR(VALUE('Payments Export'!H10002),'Payments Export'!H10002),"")</f>
        <v/>
      </c>
      <c r="D9998" s="7" t="str">
        <f>IF('Payments Export'!I10002="","",'Payments Export'!I10002)</f>
        <v/>
      </c>
      <c r="E9998" s="7" t="str">
        <f t="shared" si="312"/>
        <v/>
      </c>
      <c r="F9998" s="7" t="str">
        <f>IF('Payments Export'!A10002="","",'Payments Export'!N10002)</f>
        <v/>
      </c>
      <c r="G9998" s="7" t="str">
        <f>IF('Payments Export'!A10002="","",'Payments Export'!O10002)</f>
        <v/>
      </c>
      <c r="H9998" s="7" t="str">
        <f>IF('Payments Export'!B10002="","",G9998-F9998)</f>
        <v/>
      </c>
      <c r="I9998" s="3" t="str">
        <f>IF(C9998&lt;&gt;"",_xlfn.XLOOKUP(IFERROR(VALUE(C9998),C9998),'Items database'!A:A,'Items database'!B:B),(_xlfn.XLOOKUP(LEFT(E9998,3),Services,Services,"")))</f>
        <v/>
      </c>
      <c r="J9998" s="3" t="str">
        <f t="shared" si="313"/>
        <v/>
      </c>
    </row>
    <row r="9999" spans="1:10" x14ac:dyDescent="0.35">
      <c r="A9999" s="7" t="str">
        <f>IF('Payments Export'!A10003="","",'Payments Export'!A10003)</f>
        <v/>
      </c>
      <c r="B9999" s="7" t="str">
        <f>IF('Payments Export'!A10003="","",'Payments Export'!B10003)</f>
        <v/>
      </c>
      <c r="C9999" s="7" t="str">
        <f>IF(IFERROR(VALUE('Payments Export'!H10003),'Payments Export'!H10003)&lt;&gt;0,IFERROR(VALUE('Payments Export'!H10003),'Payments Export'!H10003),"")</f>
        <v/>
      </c>
      <c r="D9999" s="7" t="str">
        <f>IF('Payments Export'!I10003="","",'Payments Export'!I10003)</f>
        <v/>
      </c>
      <c r="E9999" s="7" t="str">
        <f t="shared" si="312"/>
        <v/>
      </c>
      <c r="F9999" s="7" t="str">
        <f>IF('Payments Export'!A10003="","",'Payments Export'!N10003)</f>
        <v/>
      </c>
      <c r="G9999" s="7" t="str">
        <f>IF('Payments Export'!A10003="","",'Payments Export'!O10003)</f>
        <v/>
      </c>
      <c r="H9999" s="7" t="str">
        <f>IF('Payments Export'!B10003="","",G9999-F9999)</f>
        <v/>
      </c>
      <c r="I9999" s="3" t="str">
        <f>IF(C9999&lt;&gt;"",_xlfn.XLOOKUP(IFERROR(VALUE(C9999),C9999),'Items database'!A:A,'Items database'!B:B),(_xlfn.XLOOKUP(LEFT(E9999,3),Services,Services,"")))</f>
        <v/>
      </c>
      <c r="J9999" s="3" t="str">
        <f t="shared" si="313"/>
        <v/>
      </c>
    </row>
    <row r="10000" spans="1:10" x14ac:dyDescent="0.35">
      <c r="A10000" s="7" t="str">
        <f>IF('Payments Export'!A10004="","",'Payments Export'!A10004)</f>
        <v/>
      </c>
      <c r="B10000" s="7" t="str">
        <f>IF('Payments Export'!A10004="","",'Payments Export'!B10004)</f>
        <v/>
      </c>
      <c r="C10000" s="7" t="str">
        <f>IF(IFERROR(VALUE('Payments Export'!H10004),'Payments Export'!H10004)&lt;&gt;0,IFERROR(VALUE('Payments Export'!H10004),'Payments Export'!H10004),"")</f>
        <v/>
      </c>
      <c r="D10000" s="7" t="str">
        <f>IF('Payments Export'!I10004="","",'Payments Export'!I10004)</f>
        <v/>
      </c>
      <c r="E10000" s="7" t="str">
        <f t="shared" si="312"/>
        <v/>
      </c>
      <c r="F10000" s="7" t="str">
        <f>IF('Payments Export'!A10004="","",'Payments Export'!N10004)</f>
        <v/>
      </c>
      <c r="G10000" s="7" t="str">
        <f>IF('Payments Export'!A10004="","",'Payments Export'!O10004)</f>
        <v/>
      </c>
      <c r="H10000" s="7" t="str">
        <f>IF('Payments Export'!B10004="","",G10000-F10000)</f>
        <v/>
      </c>
      <c r="I10000" s="3" t="str">
        <f>IF(C10000&lt;&gt;"",_xlfn.XLOOKUP(IFERROR(VALUE(C10000),C10000),'Items database'!A:A,'Items database'!B:B),(_xlfn.XLOOKUP(LEFT(E10000,3),Services,Services,"")))</f>
        <v/>
      </c>
      <c r="J10000" s="3" t="str">
        <f t="shared" si="313"/>
        <v/>
      </c>
    </row>
    <row r="10001" spans="1:9" x14ac:dyDescent="0.35">
      <c r="A10001" s="7" t="str">
        <f>IF('Payments Export'!A10005="","",'Payments Export'!A10005)</f>
        <v/>
      </c>
      <c r="B10001" s="7" t="str">
        <f>IF('Payments Export'!A10005="","",'Payments Export'!B10005)</f>
        <v/>
      </c>
      <c r="C10001" s="7" t="str">
        <f>IF(IFERROR(VALUE('Payments Export'!H10005),'Payments Export'!H10005)&lt;&gt;0,IFERROR(VALUE('Payments Export'!H10005),'Payments Export'!H10005),"")</f>
        <v/>
      </c>
      <c r="D10001" s="7" t="str">
        <f>IF('Payments Export'!I10005="","",'Payments Export'!I10005)</f>
        <v/>
      </c>
      <c r="E10001" s="7" t="str">
        <f t="shared" ref="E10001:E10005" si="314">IF(AND(C10001&gt;699,C10001&lt;800),"EPC ","")&amp;LEFT(D10001,66)</f>
        <v/>
      </c>
      <c r="F10001" s="7" t="str">
        <f>IF('Payments Export'!A10005="","",'Payments Export'!N10005)</f>
        <v/>
      </c>
      <c r="G10001" s="7" t="str">
        <f>IF('Payments Export'!A10005="","",'Payments Export'!O10005)</f>
        <v/>
      </c>
      <c r="H10001" s="7" t="str">
        <f>IF('Payments Export'!B10005="","",G10001-F10001)</f>
        <v/>
      </c>
      <c r="I10001" s="3" t="e">
        <f>(_xlfn.XLOOKUP(C10001,'Items database'!A:A,'Items database'!B:B,(_xlfn.XLOOKUP(LEFT(E10001,3),#REF!,#REF!,"DEF"))))</f>
        <v>#REF!</v>
      </c>
    </row>
    <row r="10002" spans="1:9" x14ac:dyDescent="0.35">
      <c r="A10002" s="7" t="str">
        <f>IF('Payments Export'!A10006="","",'Payments Export'!A10006)</f>
        <v/>
      </c>
      <c r="B10002" s="7" t="str">
        <f>IF('Payments Export'!A10006="","",'Payments Export'!B10006)</f>
        <v/>
      </c>
      <c r="C10002" s="7" t="str">
        <f>IF(IFERROR(VALUE('Payments Export'!H10006),'Payments Export'!H10006)&lt;&gt;0,IFERROR(VALUE('Payments Export'!H10006),'Payments Export'!H10006),"")</f>
        <v/>
      </c>
      <c r="D10002" s="7" t="str">
        <f>IF('Payments Export'!I10006="","",'Payments Export'!I10006)</f>
        <v/>
      </c>
      <c r="E10002" s="7" t="str">
        <f t="shared" si="314"/>
        <v/>
      </c>
      <c r="F10002" s="7" t="str">
        <f>IF('Payments Export'!A10006="","",'Payments Export'!N10006)</f>
        <v/>
      </c>
      <c r="G10002" s="7" t="str">
        <f>IF('Payments Export'!A10006="","",'Payments Export'!O10006)</f>
        <v/>
      </c>
      <c r="H10002" s="7" t="str">
        <f>IF('Payments Export'!B10006="","",G10002-F10002)</f>
        <v/>
      </c>
      <c r="I10002" s="3" t="str">
        <f t="shared" ref="I10002:I10005" si="315">IF(LEFT(E10002,3)="EPC","EPC",IF(LEFT(E10002,2)="CS","CS",IF(LEFT(E10002,4)="ORTH","ORTH",IF(LEFT(E10002,3)="UVB","UVB",IF(LEFT(E10002,3)="INJ","INJ",IF(LEFT(E10002,6)="REPORT","REPORT",IF(LEFT(E10002,3)="CVC","EPC",IF(E10002&lt;&gt;"","DEF",""))))))))</f>
        <v/>
      </c>
    </row>
    <row r="10003" spans="1:9" x14ac:dyDescent="0.35">
      <c r="A10003" s="7" t="str">
        <f>IF('Payments Export'!A10007="","",'Payments Export'!A10007)</f>
        <v/>
      </c>
      <c r="B10003" s="7" t="str">
        <f>IF('Payments Export'!A10007="","",'Payments Export'!B10007)</f>
        <v/>
      </c>
      <c r="C10003" s="7" t="str">
        <f>IF(IFERROR(VALUE('Payments Export'!H10007),'Payments Export'!H10007)&lt;&gt;0,IFERROR(VALUE('Payments Export'!H10007),'Payments Export'!H10007),"")</f>
        <v/>
      </c>
      <c r="D10003" s="7" t="str">
        <f>IF('Payments Export'!I10007="","",'Payments Export'!I10007)</f>
        <v/>
      </c>
      <c r="E10003" s="7" t="str">
        <f t="shared" si="314"/>
        <v/>
      </c>
      <c r="F10003" s="7" t="str">
        <f>IF('Payments Export'!A10007="","",'Payments Export'!N10007)</f>
        <v/>
      </c>
      <c r="G10003" s="7" t="str">
        <f>IF('Payments Export'!A10007="","",'Payments Export'!O10007)</f>
        <v/>
      </c>
      <c r="H10003" s="7" t="str">
        <f>IF('Payments Export'!B10007="","",G10003-F10003)</f>
        <v/>
      </c>
      <c r="I10003" s="3" t="str">
        <f t="shared" si="315"/>
        <v/>
      </c>
    </row>
    <row r="10004" spans="1:9" x14ac:dyDescent="0.35">
      <c r="A10004" s="7" t="str">
        <f>IF('Payments Export'!A10008="","",'Payments Export'!A10008)</f>
        <v/>
      </c>
      <c r="B10004" s="7" t="str">
        <f>IF('Payments Export'!A10008="","",'Payments Export'!B10008)</f>
        <v/>
      </c>
      <c r="C10004" s="7" t="str">
        <f>IF(IFERROR(VALUE('Payments Export'!H10008),'Payments Export'!H10008)&lt;&gt;0,IFERROR(VALUE('Payments Export'!H10008),'Payments Export'!H10008),"")</f>
        <v/>
      </c>
      <c r="D10004" s="7" t="str">
        <f>IF('Payments Export'!I10008="","",'Payments Export'!I10008)</f>
        <v/>
      </c>
      <c r="E10004" s="7" t="str">
        <f t="shared" si="314"/>
        <v/>
      </c>
      <c r="F10004" s="7" t="str">
        <f>IF('Payments Export'!A10008="","",'Payments Export'!N10008)</f>
        <v/>
      </c>
      <c r="G10004" s="7" t="str">
        <f>IF('Payments Export'!A10008="","",'Payments Export'!O10008)</f>
        <v/>
      </c>
      <c r="H10004" s="7" t="str">
        <f>IF('Payments Export'!B10008="","",G10004-F10004)</f>
        <v/>
      </c>
      <c r="I10004" s="3" t="str">
        <f t="shared" si="315"/>
        <v/>
      </c>
    </row>
    <row r="10005" spans="1:9" x14ac:dyDescent="0.35">
      <c r="A10005" s="7" t="str">
        <f>IF('Payments Export'!A10009="","",'Payments Export'!A10009)</f>
        <v/>
      </c>
      <c r="B10005" s="7" t="str">
        <f>IF('Payments Export'!A10009="","",'Payments Export'!B10009)</f>
        <v/>
      </c>
      <c r="C10005" s="7" t="str">
        <f>IF(IFERROR(VALUE('Payments Export'!H10009),'Payments Export'!H10009)&lt;&gt;0,IFERROR(VALUE('Payments Export'!H10009),'Payments Export'!H10009),"")</f>
        <v/>
      </c>
      <c r="D10005" s="7" t="str">
        <f>IF('Payments Export'!I10009="","",'Payments Export'!I10009)</f>
        <v/>
      </c>
      <c r="E10005" s="7" t="str">
        <f t="shared" si="314"/>
        <v/>
      </c>
      <c r="F10005" s="7" t="str">
        <f>IF('Payments Export'!A10009="","",'Payments Export'!N10009)</f>
        <v/>
      </c>
      <c r="G10005" s="7" t="str">
        <f>IF('Payments Export'!A10009="","",'Payments Export'!O10009)</f>
        <v/>
      </c>
      <c r="H10005" s="7" t="str">
        <f>IF('Payments Export'!B10009="","",G10005-F10005)</f>
        <v/>
      </c>
      <c r="I10005" s="3" t="str">
        <f t="shared" si="315"/>
        <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8ABCF-1BBA-4DA4-A78E-BDD974B0160E}">
  <sheetPr codeName="Sheet9">
    <tabColor theme="7"/>
  </sheetPr>
  <dimension ref="A1:H40"/>
  <sheetViews>
    <sheetView workbookViewId="0">
      <selection activeCell="C3" sqref="C3"/>
    </sheetView>
  </sheetViews>
  <sheetFormatPr defaultRowHeight="14.5" x14ac:dyDescent="0.35"/>
  <cols>
    <col min="1" max="1" width="29.81640625" bestFit="1" customWidth="1"/>
    <col min="2" max="2" width="29.81640625" customWidth="1"/>
    <col min="3" max="4" width="29.81640625" bestFit="1" customWidth="1"/>
    <col min="5" max="5" width="20.54296875" style="66" bestFit="1" customWidth="1"/>
    <col min="6" max="6" width="15.54296875" bestFit="1" customWidth="1"/>
  </cols>
  <sheetData>
    <row r="1" spans="1:8" x14ac:dyDescent="0.35">
      <c r="A1" t="s">
        <v>170</v>
      </c>
      <c r="C1" t="s">
        <v>171</v>
      </c>
      <c r="D1" t="s">
        <v>172</v>
      </c>
      <c r="E1" s="66" t="s">
        <v>173</v>
      </c>
      <c r="F1" t="s">
        <v>173</v>
      </c>
      <c r="G1" t="s">
        <v>219</v>
      </c>
      <c r="H1" t="s">
        <v>189</v>
      </c>
    </row>
    <row r="2" spans="1:8" x14ac:dyDescent="0.35">
      <c r="A2" t="str" cm="1">
        <f t="array" ref="A2:A22">_xlfn.UNIQUE('Preprocess Export'!B1:B10000)</f>
        <v>Dr Alex Smith</v>
      </c>
      <c r="B2" t="str">
        <f t="shared" ref="B2:B40" si="0">IFERROR(VLOOKUP(A2,$C$2:$C$40,1,FALSE),"Needs update")</f>
        <v>Dr Alex Smith</v>
      </c>
      <c r="C2" t="str" cm="1">
        <f t="array" ref="C2:C27">_xlfn.UNIQUE(_xlfn._xlws.FILTER('Provider Template'!A2:A74,('Provider Template'!A2:A74&lt;&gt;"")))</f>
        <v>Dr Jamie Garcia</v>
      </c>
      <c r="D2" t="str">
        <f t="shared" ref="D2:D40" si="1">IF(A2&lt;&gt;"",IF(B2="Needs update",A2,""),"")</f>
        <v/>
      </c>
      <c r="E2" s="66" t="str">
        <f>IF(F2="","",CHAR(10)&amp;F2)&amp;IF(F3="","",CHAR(10)&amp;F3)&amp;IF(F4="","",CHAR(10)&amp;F4)&amp;IF(F5="","",CHAR(10)&amp;F5)&amp;IF(F6="","",CHAR(10)&amp;F6)</f>
        <v/>
      </c>
      <c r="F2" t="str" cm="1">
        <f t="array" ref="F2">IFERROR(_xlfn.UNIQUE(_xlfn._xlws.FILTER(D2:D40,D2:D40&lt;&gt;"")),"")</f>
        <v/>
      </c>
      <c r="G2" cm="1">
        <f t="array" ref="G2">COUNTA(_xlfn._xlws.SORT(_xlfn.UNIQUE(_xlfn._xlws.FILTER('Preprocess Export'!B1:B10000,('Preprocess Export'!B1:B10000&lt;&gt;"")*('Preprocess Export'!B1:B10000&lt;&gt;0)))))</f>
        <v>20</v>
      </c>
      <c r="H2" cm="1">
        <f t="array" ref="H2">SUMPRODUCT(--('Preprocess Export'!B:B&lt;&gt;""))</f>
        <v>1144</v>
      </c>
    </row>
    <row r="3" spans="1:8" x14ac:dyDescent="0.35">
      <c r="A3" t="str">
        <v>Jordan Brown</v>
      </c>
      <c r="B3" t="str">
        <f t="shared" si="0"/>
        <v>Jordan Brown</v>
      </c>
      <c r="C3" t="str">
        <v>Dr Jordan Martinez</v>
      </c>
      <c r="D3" t="str">
        <f t="shared" si="1"/>
        <v/>
      </c>
    </row>
    <row r="4" spans="1:8" x14ac:dyDescent="0.35">
      <c r="A4" t="str">
        <v>Dr Jamie Wilson</v>
      </c>
      <c r="B4" t="str">
        <f t="shared" si="0"/>
        <v>Dr Jamie Wilson</v>
      </c>
      <c r="C4" t="str">
        <v>Dr Alex Smith</v>
      </c>
      <c r="D4" t="str">
        <f t="shared" si="1"/>
        <v/>
      </c>
    </row>
    <row r="5" spans="1:8" x14ac:dyDescent="0.35">
      <c r="A5" t="str">
        <v>Dr Taylor Johnson</v>
      </c>
      <c r="B5" t="str">
        <f t="shared" si="0"/>
        <v>Dr Taylor Johnson</v>
      </c>
      <c r="C5" t="str">
        <v>Dr Jamie Wilson</v>
      </c>
      <c r="D5" t="str">
        <f t="shared" si="1"/>
        <v/>
      </c>
    </row>
    <row r="6" spans="1:8" x14ac:dyDescent="0.35">
      <c r="A6" t="str">
        <v>Dr Casey Kim</v>
      </c>
      <c r="B6" t="str">
        <f t="shared" si="0"/>
        <v>Dr Casey Kim</v>
      </c>
      <c r="C6" t="str">
        <v>Dr Taylor Johnson</v>
      </c>
      <c r="D6" t="str">
        <f t="shared" si="1"/>
        <v/>
      </c>
    </row>
    <row r="7" spans="1:8" x14ac:dyDescent="0.35">
      <c r="A7" t="str">
        <v>Dr Morgan Bailey</v>
      </c>
      <c r="B7" t="str">
        <f t="shared" si="0"/>
        <v>Dr Morgan Bailey</v>
      </c>
      <c r="C7" t="str">
        <v>Dr Casey Kim</v>
      </c>
      <c r="D7" t="str">
        <f t="shared" si="1"/>
        <v/>
      </c>
    </row>
    <row r="8" spans="1:8" x14ac:dyDescent="0.35">
      <c r="A8" t="str">
        <v>Dr Cameron Lee</v>
      </c>
      <c r="B8" t="str">
        <f t="shared" si="0"/>
        <v>Dr Cameron Lee</v>
      </c>
      <c r="C8" t="str">
        <v>Dr Richard Stein</v>
      </c>
      <c r="D8" t="str">
        <f t="shared" si="1"/>
        <v/>
      </c>
    </row>
    <row r="9" spans="1:8" x14ac:dyDescent="0.35">
      <c r="A9" t="str">
        <v>Dr Riley Davis</v>
      </c>
      <c r="B9" t="str">
        <f t="shared" si="0"/>
        <v>Dr Riley Davis</v>
      </c>
      <c r="C9" t="str">
        <v>Dr Riley Davis</v>
      </c>
      <c r="D9" t="str">
        <f t="shared" si="1"/>
        <v/>
      </c>
    </row>
    <row r="10" spans="1:8" x14ac:dyDescent="0.35">
      <c r="A10" t="str">
        <v>Dr Avery Wang</v>
      </c>
      <c r="B10" t="str">
        <f t="shared" si="0"/>
        <v>Dr Avery Wang</v>
      </c>
      <c r="C10" t="str">
        <v>Dr Avery Wang</v>
      </c>
      <c r="D10" t="str">
        <f t="shared" si="1"/>
        <v/>
      </c>
    </row>
    <row r="11" spans="1:8" x14ac:dyDescent="0.35">
      <c r="A11" t="str">
        <v>Dr Jordan Patel</v>
      </c>
      <c r="B11" t="str">
        <f t="shared" si="0"/>
        <v>Dr Jordan Patel</v>
      </c>
      <c r="C11" t="str">
        <v>Dr Jordan Patel</v>
      </c>
      <c r="D11" t="str">
        <f t="shared" si="1"/>
        <v/>
      </c>
    </row>
    <row r="12" spans="1:8" x14ac:dyDescent="0.35">
      <c r="A12" t="str">
        <v>Dr Morgan Brooks</v>
      </c>
      <c r="B12" t="str">
        <f t="shared" si="0"/>
        <v>Dr Morgan Brooks</v>
      </c>
      <c r="C12" t="str">
        <v>Dr Ivan Slater</v>
      </c>
      <c r="D12" t="str">
        <f t="shared" si="1"/>
        <v/>
      </c>
    </row>
    <row r="13" spans="1:8" x14ac:dyDescent="0.35">
      <c r="A13" t="str">
        <v>Dr Taylor Murphy</v>
      </c>
      <c r="B13" t="str">
        <f t="shared" si="0"/>
        <v>Dr Taylor Murphy</v>
      </c>
      <c r="C13" t="str">
        <v>Dr Morgan Brooks</v>
      </c>
      <c r="D13" t="str">
        <f t="shared" si="1"/>
        <v/>
      </c>
    </row>
    <row r="14" spans="1:8" x14ac:dyDescent="0.35">
      <c r="A14" t="str">
        <v>Dr Cameron Li</v>
      </c>
      <c r="B14" t="str">
        <f t="shared" si="0"/>
        <v>Dr Cameron Li</v>
      </c>
      <c r="C14" t="str">
        <v>Dr Taylor Murphy</v>
      </c>
      <c r="D14" t="str">
        <f t="shared" si="1"/>
        <v/>
      </c>
    </row>
    <row r="15" spans="1:8" x14ac:dyDescent="0.35">
      <c r="A15" t="str">
        <v>Dr Riley Zhang</v>
      </c>
      <c r="B15" t="str">
        <f t="shared" si="0"/>
        <v>Dr Riley Zhang</v>
      </c>
      <c r="C15" t="str">
        <v>Dr Joseph O'Meara</v>
      </c>
      <c r="D15" t="str">
        <f t="shared" si="1"/>
        <v/>
      </c>
    </row>
    <row r="16" spans="1:8" x14ac:dyDescent="0.35">
      <c r="A16" t="str">
        <v>Dr Avery Thompson</v>
      </c>
      <c r="B16" t="str">
        <f t="shared" si="0"/>
        <v>Dr Avery Thompson</v>
      </c>
      <c r="C16" t="str">
        <v>Dr Riley Zhang</v>
      </c>
      <c r="D16" t="str">
        <f t="shared" si="1"/>
        <v/>
      </c>
    </row>
    <row r="17" spans="1:4" x14ac:dyDescent="0.35">
      <c r="A17" t="str">
        <v>Alex White</v>
      </c>
      <c r="B17" t="str">
        <f t="shared" si="0"/>
        <v>Alex White</v>
      </c>
      <c r="C17" t="str">
        <v>Dr Avery Thompson</v>
      </c>
      <c r="D17" t="str">
        <f t="shared" si="1"/>
        <v/>
      </c>
    </row>
    <row r="18" spans="1:4" x14ac:dyDescent="0.35">
      <c r="A18" t="str">
        <v>Dr Jamie Garcia</v>
      </c>
      <c r="B18" t="str">
        <f t="shared" si="0"/>
        <v>Dr Jamie Garcia</v>
      </c>
      <c r="C18" t="str">
        <v>Casey Anderson</v>
      </c>
      <c r="D18" t="str">
        <f t="shared" si="1"/>
        <v/>
      </c>
    </row>
    <row r="19" spans="1:4" x14ac:dyDescent="0.35">
      <c r="A19" t="str">
        <v>Dr Jordan Martinez</v>
      </c>
      <c r="B19" t="str">
        <f t="shared" si="0"/>
        <v>Dr Jordan Martinez</v>
      </c>
      <c r="C19" t="str">
        <v>Violet Bennett</v>
      </c>
      <c r="D19" t="str">
        <f t="shared" si="1"/>
        <v/>
      </c>
    </row>
    <row r="20" spans="1:4" x14ac:dyDescent="0.35">
      <c r="A20" t="str">
        <v>Casey Anderson</v>
      </c>
      <c r="B20" t="str">
        <f t="shared" si="0"/>
        <v>Casey Anderson</v>
      </c>
      <c r="C20" t="str">
        <v>Alex White</v>
      </c>
      <c r="D20" t="str">
        <f t="shared" si="1"/>
        <v/>
      </c>
    </row>
    <row r="21" spans="1:4" x14ac:dyDescent="0.35">
      <c r="A21" t="str">
        <v>Morgan Lewis</v>
      </c>
      <c r="B21" t="str">
        <f t="shared" si="0"/>
        <v>Morgan Lewis</v>
      </c>
      <c r="C21" t="str">
        <v>Dr Zheng Wang</v>
      </c>
      <c r="D21" t="str">
        <f t="shared" si="1"/>
        <v/>
      </c>
    </row>
    <row r="22" spans="1:4" x14ac:dyDescent="0.35">
      <c r="A22" t="str">
        <v/>
      </c>
      <c r="B22" t="str">
        <f t="shared" si="0"/>
        <v>Needs update</v>
      </c>
      <c r="C22" t="str">
        <v>Dr Cameron Lee</v>
      </c>
      <c r="D22" t="str">
        <f t="shared" si="1"/>
        <v/>
      </c>
    </row>
    <row r="23" spans="1:4" x14ac:dyDescent="0.35">
      <c r="B23" t="str">
        <f t="shared" si="0"/>
        <v>Needs update</v>
      </c>
      <c r="C23" t="str">
        <v>Dr Kelly McDonald</v>
      </c>
      <c r="D23" t="str">
        <f t="shared" si="1"/>
        <v/>
      </c>
    </row>
    <row r="24" spans="1:4" x14ac:dyDescent="0.35">
      <c r="B24" t="str">
        <f t="shared" si="0"/>
        <v>Needs update</v>
      </c>
      <c r="C24" t="str">
        <v>Morgan Lewis</v>
      </c>
      <c r="D24" t="str">
        <f t="shared" si="1"/>
        <v/>
      </c>
    </row>
    <row r="25" spans="1:4" x14ac:dyDescent="0.35">
      <c r="B25" t="str">
        <f>IFERROR(VLOOKUP(A25,$C$2:$C$40,1,FALSE),"Needs update")</f>
        <v>Needs update</v>
      </c>
      <c r="C25" t="str">
        <v>Jordan Brown</v>
      </c>
      <c r="D25" t="str">
        <f t="shared" si="1"/>
        <v/>
      </c>
    </row>
    <row r="26" spans="1:4" x14ac:dyDescent="0.35">
      <c r="B26" t="str">
        <f t="shared" si="0"/>
        <v>Needs update</v>
      </c>
      <c r="C26" t="str">
        <v>Dr Morgan Bailey</v>
      </c>
      <c r="D26" t="str">
        <f t="shared" si="1"/>
        <v/>
      </c>
    </row>
    <row r="27" spans="1:4" x14ac:dyDescent="0.35">
      <c r="B27" t="str">
        <f t="shared" si="0"/>
        <v>Needs update</v>
      </c>
      <c r="C27" t="str">
        <v>Dr Cameron Li</v>
      </c>
      <c r="D27" t="str">
        <f t="shared" si="1"/>
        <v/>
      </c>
    </row>
    <row r="28" spans="1:4" x14ac:dyDescent="0.35">
      <c r="B28" t="str">
        <f t="shared" si="0"/>
        <v>Needs update</v>
      </c>
      <c r="D28" t="str">
        <f t="shared" si="1"/>
        <v/>
      </c>
    </row>
    <row r="29" spans="1:4" x14ac:dyDescent="0.35">
      <c r="B29" t="str">
        <f t="shared" si="0"/>
        <v>Needs update</v>
      </c>
      <c r="D29" t="str">
        <f t="shared" si="1"/>
        <v/>
      </c>
    </row>
    <row r="30" spans="1:4" x14ac:dyDescent="0.35">
      <c r="B30" t="str">
        <f t="shared" si="0"/>
        <v>Needs update</v>
      </c>
      <c r="D30" t="str">
        <f t="shared" si="1"/>
        <v/>
      </c>
    </row>
    <row r="31" spans="1:4" x14ac:dyDescent="0.35">
      <c r="B31" t="str">
        <f t="shared" si="0"/>
        <v>Needs update</v>
      </c>
      <c r="D31" t="str">
        <f t="shared" si="1"/>
        <v/>
      </c>
    </row>
    <row r="32" spans="1:4" x14ac:dyDescent="0.35">
      <c r="B32" t="str">
        <f t="shared" si="0"/>
        <v>Needs update</v>
      </c>
      <c r="D32" t="str">
        <f t="shared" si="1"/>
        <v/>
      </c>
    </row>
    <row r="33" spans="2:4" x14ac:dyDescent="0.35">
      <c r="B33" t="str">
        <f t="shared" si="0"/>
        <v>Needs update</v>
      </c>
      <c r="D33" t="str">
        <f t="shared" si="1"/>
        <v/>
      </c>
    </row>
    <row r="34" spans="2:4" x14ac:dyDescent="0.35">
      <c r="B34" t="str">
        <f t="shared" si="0"/>
        <v>Needs update</v>
      </c>
      <c r="D34" t="str">
        <f t="shared" si="1"/>
        <v/>
      </c>
    </row>
    <row r="35" spans="2:4" x14ac:dyDescent="0.35">
      <c r="B35" t="str">
        <f t="shared" si="0"/>
        <v>Needs update</v>
      </c>
      <c r="D35" t="str">
        <f t="shared" si="1"/>
        <v/>
      </c>
    </row>
    <row r="36" spans="2:4" x14ac:dyDescent="0.35">
      <c r="B36" t="str">
        <f t="shared" si="0"/>
        <v>Needs update</v>
      </c>
      <c r="D36" t="str">
        <f t="shared" si="1"/>
        <v/>
      </c>
    </row>
    <row r="37" spans="2:4" x14ac:dyDescent="0.35">
      <c r="B37" t="str">
        <f t="shared" si="0"/>
        <v>Needs update</v>
      </c>
      <c r="D37" t="str">
        <f t="shared" si="1"/>
        <v/>
      </c>
    </row>
    <row r="38" spans="2:4" x14ac:dyDescent="0.35">
      <c r="B38" t="str">
        <f t="shared" si="0"/>
        <v>Needs update</v>
      </c>
      <c r="D38" t="str">
        <f t="shared" si="1"/>
        <v/>
      </c>
    </row>
    <row r="39" spans="2:4" x14ac:dyDescent="0.35">
      <c r="B39" t="str">
        <f t="shared" si="0"/>
        <v>Needs update</v>
      </c>
      <c r="D39" t="str">
        <f t="shared" si="1"/>
        <v/>
      </c>
    </row>
    <row r="40" spans="2:4" x14ac:dyDescent="0.35">
      <c r="B40" t="str">
        <f t="shared" si="0"/>
        <v>Needs update</v>
      </c>
      <c r="D40" t="str">
        <f t="shared" si="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BB19-5205-4483-9B27-8D5C1D37BD7A}">
  <sheetPr codeName="Sheet6">
    <tabColor rgb="FFFFC000"/>
  </sheetPr>
  <dimension ref="A1:Z75"/>
  <sheetViews>
    <sheetView topLeftCell="W1" zoomScaleNormal="100" workbookViewId="0">
      <selection activeCell="Y3" sqref="Y3"/>
    </sheetView>
  </sheetViews>
  <sheetFormatPr defaultColWidth="9.1796875" defaultRowHeight="14.5" x14ac:dyDescent="0.35"/>
  <cols>
    <col min="1" max="1" width="30.453125" style="3" bestFit="1" customWidth="1"/>
    <col min="2" max="6" width="9.1796875" style="2"/>
    <col min="7" max="7" width="9.453125" style="2" customWidth="1"/>
    <col min="8" max="11" width="9.1796875" style="2"/>
    <col min="12" max="12" width="14.7265625" style="3" bestFit="1" customWidth="1"/>
    <col min="13" max="13" width="14.7265625" style="3" customWidth="1"/>
    <col min="14" max="14" width="19.81640625" style="3" bestFit="1" customWidth="1"/>
    <col min="15" max="15" width="29.81640625" style="3" bestFit="1" customWidth="1"/>
    <col min="16" max="16" width="29.81640625" style="117" customWidth="1"/>
    <col min="17" max="17" width="29.81640625" style="70" customWidth="1"/>
    <col min="18" max="18" width="20.7265625" style="3" bestFit="1" customWidth="1"/>
    <col min="19" max="19" width="15.81640625" style="3" bestFit="1" customWidth="1"/>
    <col min="20" max="20" width="9.1796875" style="3"/>
    <col min="21" max="21" width="10.54296875" style="3" customWidth="1"/>
    <col min="22" max="22" width="14.7265625" style="3" bestFit="1" customWidth="1"/>
    <col min="23" max="23" width="22.81640625" style="3" bestFit="1" customWidth="1"/>
    <col min="24" max="24" width="9.1796875" style="3"/>
    <col min="25" max="25" width="32.54296875" style="3" customWidth="1"/>
    <col min="26" max="26" width="11.54296875" style="3" bestFit="1" customWidth="1"/>
    <col min="27" max="16384" width="9.1796875" style="3"/>
  </cols>
  <sheetData>
    <row r="1" spans="1:26" x14ac:dyDescent="0.35">
      <c r="A1" s="1" t="s">
        <v>2</v>
      </c>
      <c r="B1" s="3" t="s">
        <v>192</v>
      </c>
      <c r="C1" s="3" t="s">
        <v>1</v>
      </c>
      <c r="D1" s="3" t="s">
        <v>3</v>
      </c>
      <c r="E1" s="3" t="s">
        <v>167</v>
      </c>
      <c r="F1" s="3" t="s">
        <v>194</v>
      </c>
      <c r="G1" s="3" t="s">
        <v>190</v>
      </c>
      <c r="H1" s="3" t="s">
        <v>168</v>
      </c>
      <c r="I1" s="3" t="s">
        <v>169</v>
      </c>
      <c r="J1" s="3" t="s">
        <v>201</v>
      </c>
      <c r="K1" s="3" t="s">
        <v>217</v>
      </c>
      <c r="L1" s="3" t="s">
        <v>4</v>
      </c>
      <c r="M1" s="3" t="s">
        <v>5</v>
      </c>
      <c r="N1" s="3" t="s">
        <v>236</v>
      </c>
      <c r="O1" s="3" t="s">
        <v>6</v>
      </c>
      <c r="P1" s="117" t="s">
        <v>7</v>
      </c>
      <c r="Q1" s="70" t="s">
        <v>8</v>
      </c>
      <c r="R1" s="3" t="s">
        <v>9</v>
      </c>
      <c r="S1" s="3" t="s">
        <v>10</v>
      </c>
      <c r="T1" s="3" t="s">
        <v>11</v>
      </c>
      <c r="U1" s="3" t="s">
        <v>12</v>
      </c>
      <c r="V1" s="3" t="s">
        <v>13</v>
      </c>
      <c r="W1" s="3" t="s">
        <v>228</v>
      </c>
      <c r="X1" s="3" t="s">
        <v>14</v>
      </c>
      <c r="Y1" s="3" t="s">
        <v>15</v>
      </c>
      <c r="Z1" s="3" t="s">
        <v>229</v>
      </c>
    </row>
    <row r="2" spans="1:26" x14ac:dyDescent="0.35">
      <c r="A2" s="4" t="s">
        <v>350</v>
      </c>
      <c r="B2" s="2">
        <v>0.3</v>
      </c>
      <c r="C2" s="2">
        <v>0.55000000000000004</v>
      </c>
      <c r="D2" s="2">
        <v>0.5</v>
      </c>
      <c r="E2" s="2">
        <v>0.2</v>
      </c>
      <c r="F2" s="2">
        <v>0.2</v>
      </c>
      <c r="G2" s="2">
        <v>0.3</v>
      </c>
      <c r="H2" s="2">
        <v>1</v>
      </c>
      <c r="I2" s="2">
        <v>1</v>
      </c>
      <c r="J2" s="2">
        <v>0.55000000000000004</v>
      </c>
      <c r="K2" s="2">
        <v>0</v>
      </c>
      <c r="L2" s="3" t="s">
        <v>17</v>
      </c>
      <c r="M2" s="3" t="s">
        <v>25</v>
      </c>
      <c r="N2" s="3" t="s">
        <v>241</v>
      </c>
      <c r="O2" s="3" t="str">
        <f>IF(A2="","",IF(L2="SELF",A2,L2))</f>
        <v>Dr Jamie Garcia</v>
      </c>
      <c r="P2" s="70" t="s">
        <v>440</v>
      </c>
      <c r="Q2" s="70">
        <v>1234567</v>
      </c>
      <c r="R2" s="3" t="s">
        <v>441</v>
      </c>
      <c r="S2" s="3" t="s">
        <v>18</v>
      </c>
      <c r="T2" s="3" t="s">
        <v>19</v>
      </c>
      <c r="U2" s="3">
        <v>3054</v>
      </c>
      <c r="V2" s="5">
        <v>24971682764</v>
      </c>
      <c r="Y2" s="154" t="s">
        <v>533</v>
      </c>
    </row>
    <row r="3" spans="1:26" x14ac:dyDescent="0.35">
      <c r="A3" s="3" t="s">
        <v>371</v>
      </c>
      <c r="B3" s="2">
        <v>0.35</v>
      </c>
      <c r="C3" s="2">
        <v>0.55000000000000004</v>
      </c>
      <c r="D3" s="2">
        <v>0.5</v>
      </c>
      <c r="E3" s="2">
        <v>0.2</v>
      </c>
      <c r="F3" s="2">
        <v>0.2</v>
      </c>
      <c r="G3" s="2">
        <v>0</v>
      </c>
      <c r="H3" s="2">
        <v>1</v>
      </c>
      <c r="I3" s="2">
        <v>0</v>
      </c>
      <c r="J3" s="2">
        <v>0.55000000000000004</v>
      </c>
      <c r="K3" s="2">
        <v>0</v>
      </c>
      <c r="L3" s="3" t="s">
        <v>17</v>
      </c>
      <c r="M3" s="3" t="s">
        <v>442</v>
      </c>
      <c r="N3" s="3" t="s">
        <v>241</v>
      </c>
      <c r="O3" s="3" t="str">
        <f t="shared" ref="O3:O66" si="0">IF(A3="","",IF(L3="SELF",A3,L3))</f>
        <v>Dr Jordan Martinez</v>
      </c>
      <c r="P3" s="70" t="s">
        <v>443</v>
      </c>
      <c r="Q3" s="70">
        <v>1234568</v>
      </c>
      <c r="R3" s="3" t="s">
        <v>444</v>
      </c>
      <c r="S3" s="3" t="s">
        <v>21</v>
      </c>
      <c r="T3" s="3" t="s">
        <v>19</v>
      </c>
      <c r="U3" s="3">
        <v>3136</v>
      </c>
      <c r="V3" s="3">
        <v>70208900397</v>
      </c>
      <c r="Y3" s="3" t="s">
        <v>534</v>
      </c>
      <c r="Z3" s="3" t="s">
        <v>241</v>
      </c>
    </row>
    <row r="4" spans="1:26" x14ac:dyDescent="0.35">
      <c r="A4" s="3" t="s">
        <v>318</v>
      </c>
      <c r="B4" s="2">
        <v>0.35</v>
      </c>
      <c r="C4" s="2">
        <v>0.55000000000000004</v>
      </c>
      <c r="D4" s="2">
        <v>0.5</v>
      </c>
      <c r="E4" s="2">
        <v>0.2</v>
      </c>
      <c r="F4" s="2">
        <v>0.2</v>
      </c>
      <c r="G4" s="2">
        <v>0</v>
      </c>
      <c r="H4" s="2">
        <v>1</v>
      </c>
      <c r="I4" s="2">
        <v>1</v>
      </c>
      <c r="J4" s="2">
        <v>0.55000000000000004</v>
      </c>
      <c r="K4" s="2">
        <v>0</v>
      </c>
      <c r="L4" s="3" t="s">
        <v>17</v>
      </c>
      <c r="M4" s="3" t="s">
        <v>427</v>
      </c>
      <c r="N4" s="3" t="s">
        <v>241</v>
      </c>
      <c r="O4" s="3" t="str">
        <f t="shared" si="0"/>
        <v>Dr Alex Smith</v>
      </c>
      <c r="P4" s="70" t="s">
        <v>445</v>
      </c>
      <c r="Q4" s="70">
        <v>1234569</v>
      </c>
      <c r="R4" s="3" t="s">
        <v>446</v>
      </c>
      <c r="S4" s="3" t="s">
        <v>23</v>
      </c>
      <c r="T4" s="3" t="s">
        <v>19</v>
      </c>
      <c r="U4" s="3">
        <v>3152</v>
      </c>
      <c r="V4" s="5">
        <v>13456789012</v>
      </c>
      <c r="Y4" s="3" t="s">
        <v>513</v>
      </c>
    </row>
    <row r="5" spans="1:26" x14ac:dyDescent="0.35">
      <c r="A5" s="3" t="s">
        <v>323</v>
      </c>
      <c r="B5" s="2">
        <v>0.6</v>
      </c>
      <c r="C5" s="2">
        <v>0.55000000000000004</v>
      </c>
      <c r="D5" s="2">
        <v>0.5</v>
      </c>
      <c r="E5" s="2">
        <v>0.2</v>
      </c>
      <c r="F5" s="2">
        <v>0.2</v>
      </c>
      <c r="G5" s="2">
        <v>0</v>
      </c>
      <c r="H5" s="2">
        <v>1</v>
      </c>
      <c r="I5" s="2">
        <v>1</v>
      </c>
      <c r="J5" s="2">
        <v>0.55000000000000004</v>
      </c>
      <c r="K5" s="2">
        <v>0</v>
      </c>
      <c r="L5" s="3" t="s">
        <v>17</v>
      </c>
      <c r="M5" s="3" t="s">
        <v>447</v>
      </c>
      <c r="N5" s="3" t="s">
        <v>241</v>
      </c>
      <c r="O5" s="3" t="str">
        <f t="shared" si="0"/>
        <v>Dr Jamie Wilson</v>
      </c>
      <c r="P5" s="70" t="s">
        <v>448</v>
      </c>
      <c r="Q5" s="70">
        <v>1234570</v>
      </c>
      <c r="R5" s="3" t="s">
        <v>449</v>
      </c>
      <c r="S5" s="3" t="s">
        <v>26</v>
      </c>
      <c r="T5" s="3" t="s">
        <v>19</v>
      </c>
      <c r="U5" s="3">
        <v>3078</v>
      </c>
      <c r="V5" s="5">
        <v>24567890123</v>
      </c>
      <c r="Y5" s="3" t="s">
        <v>514</v>
      </c>
      <c r="Z5" s="3" t="s">
        <v>241</v>
      </c>
    </row>
    <row r="6" spans="1:26" x14ac:dyDescent="0.35">
      <c r="A6" s="3" t="s">
        <v>327</v>
      </c>
      <c r="B6" s="2">
        <v>0.3</v>
      </c>
      <c r="C6" s="2">
        <v>0.55000000000000004</v>
      </c>
      <c r="D6" s="2">
        <v>0.5</v>
      </c>
      <c r="E6" s="2">
        <v>0.2</v>
      </c>
      <c r="F6" s="2">
        <v>0.2</v>
      </c>
      <c r="G6" s="2">
        <v>0</v>
      </c>
      <c r="H6" s="2">
        <v>1</v>
      </c>
      <c r="I6" s="2">
        <v>1</v>
      </c>
      <c r="J6" s="2">
        <v>0.55000000000000004</v>
      </c>
      <c r="K6" s="2">
        <v>0</v>
      </c>
      <c r="L6" s="3" t="s">
        <v>17</v>
      </c>
      <c r="M6" s="3" t="s">
        <v>450</v>
      </c>
      <c r="N6" s="3" t="s">
        <v>266</v>
      </c>
      <c r="O6" s="3" t="str">
        <f t="shared" si="0"/>
        <v>Dr Taylor Johnson</v>
      </c>
      <c r="P6" s="70" t="s">
        <v>451</v>
      </c>
      <c r="Q6" s="70">
        <v>1234571</v>
      </c>
      <c r="R6" s="3" t="s">
        <v>452</v>
      </c>
      <c r="S6" s="3" t="s">
        <v>28</v>
      </c>
      <c r="T6" s="3" t="s">
        <v>19</v>
      </c>
      <c r="U6" s="3">
        <v>3136</v>
      </c>
      <c r="V6" s="5">
        <v>35678901234</v>
      </c>
      <c r="Y6" s="3" t="s">
        <v>515</v>
      </c>
    </row>
    <row r="7" spans="1:26" x14ac:dyDescent="0.35">
      <c r="A7" s="3" t="s">
        <v>328</v>
      </c>
      <c r="B7" s="2">
        <v>0.35</v>
      </c>
      <c r="C7" s="2">
        <v>0.55000000000000004</v>
      </c>
      <c r="D7" s="2">
        <v>0.5</v>
      </c>
      <c r="E7" s="2">
        <v>0.2</v>
      </c>
      <c r="F7" s="2">
        <v>0.2</v>
      </c>
      <c r="G7" s="2">
        <v>0</v>
      </c>
      <c r="H7" s="2">
        <v>1</v>
      </c>
      <c r="I7" s="2">
        <v>1</v>
      </c>
      <c r="J7" s="2">
        <v>0.55000000000000004</v>
      </c>
      <c r="K7" s="2">
        <v>0</v>
      </c>
      <c r="L7" s="3" t="s">
        <v>17</v>
      </c>
      <c r="M7" s="3" t="s">
        <v>453</v>
      </c>
      <c r="N7" s="3" t="s">
        <v>241</v>
      </c>
      <c r="O7" s="3" t="str">
        <f t="shared" si="0"/>
        <v>Dr Casey Kim</v>
      </c>
      <c r="P7" s="70" t="s">
        <v>454</v>
      </c>
      <c r="Q7" s="70">
        <v>1234572</v>
      </c>
      <c r="R7" s="3" t="s">
        <v>455</v>
      </c>
      <c r="S7" s="6" t="s">
        <v>30</v>
      </c>
      <c r="T7" s="3" t="s">
        <v>19</v>
      </c>
      <c r="U7" s="3">
        <v>3109</v>
      </c>
      <c r="V7" s="3">
        <v>46789012345</v>
      </c>
      <c r="Y7" s="3" t="s">
        <v>516</v>
      </c>
    </row>
    <row r="8" spans="1:26" x14ac:dyDescent="0.35">
      <c r="A8" s="3" t="s">
        <v>456</v>
      </c>
      <c r="B8" s="2">
        <v>0.35</v>
      </c>
      <c r="C8" s="2">
        <v>0.55000000000000004</v>
      </c>
      <c r="D8" s="2">
        <v>0.5</v>
      </c>
      <c r="E8" s="2">
        <v>0.2</v>
      </c>
      <c r="F8" s="2">
        <v>0.2</v>
      </c>
      <c r="G8" s="2">
        <v>0</v>
      </c>
      <c r="H8" s="2">
        <v>1</v>
      </c>
      <c r="I8" s="2">
        <v>1</v>
      </c>
      <c r="J8" s="2">
        <v>0.55000000000000004</v>
      </c>
      <c r="K8" s="2">
        <v>0</v>
      </c>
      <c r="L8" s="3" t="s">
        <v>17</v>
      </c>
      <c r="M8" s="3" t="s">
        <v>457</v>
      </c>
      <c r="N8" s="3" t="s">
        <v>241</v>
      </c>
      <c r="O8" s="3" t="str">
        <f t="shared" si="0"/>
        <v>Dr Richard Stein</v>
      </c>
      <c r="P8" s="70" t="s">
        <v>458</v>
      </c>
      <c r="Q8" s="70">
        <v>1234573</v>
      </c>
      <c r="R8" s="3" t="s">
        <v>459</v>
      </c>
      <c r="S8" s="3" t="s">
        <v>32</v>
      </c>
      <c r="T8" s="3" t="s">
        <v>19</v>
      </c>
      <c r="U8" s="3">
        <v>3095</v>
      </c>
      <c r="V8" s="5">
        <v>57890123456</v>
      </c>
      <c r="Y8" s="3" t="s">
        <v>517</v>
      </c>
    </row>
    <row r="9" spans="1:26" x14ac:dyDescent="0.35">
      <c r="A9" s="3" t="s">
        <v>332</v>
      </c>
      <c r="B9" s="2">
        <v>0.35</v>
      </c>
      <c r="C9" s="2">
        <v>0.55000000000000004</v>
      </c>
      <c r="D9" s="2">
        <v>0.5</v>
      </c>
      <c r="E9" s="2">
        <v>0.2</v>
      </c>
      <c r="F9" s="2">
        <v>0.2</v>
      </c>
      <c r="G9" s="2">
        <v>0</v>
      </c>
      <c r="H9" s="2">
        <v>1</v>
      </c>
      <c r="I9" s="2">
        <v>1</v>
      </c>
      <c r="J9" s="2">
        <v>0.55000000000000004</v>
      </c>
      <c r="K9" s="2">
        <v>0</v>
      </c>
      <c r="L9" s="3" t="s">
        <v>17</v>
      </c>
      <c r="M9" s="3" t="s">
        <v>460</v>
      </c>
      <c r="N9" s="3" t="s">
        <v>241</v>
      </c>
      <c r="O9" s="3" t="str">
        <f t="shared" si="0"/>
        <v>Dr Riley Davis</v>
      </c>
      <c r="P9" s="70" t="s">
        <v>461</v>
      </c>
      <c r="Q9" s="70">
        <v>1234574</v>
      </c>
      <c r="R9" s="3" t="s">
        <v>462</v>
      </c>
      <c r="S9" s="3" t="s">
        <v>34</v>
      </c>
      <c r="T9" s="3" t="s">
        <v>19</v>
      </c>
      <c r="U9" s="3">
        <v>3111</v>
      </c>
      <c r="V9" s="3">
        <v>68901234567</v>
      </c>
      <c r="Y9" s="3" t="s">
        <v>518</v>
      </c>
    </row>
    <row r="10" spans="1:26" x14ac:dyDescent="0.35">
      <c r="A10" s="3" t="s">
        <v>334</v>
      </c>
      <c r="B10" s="2">
        <v>0.35</v>
      </c>
      <c r="C10" s="2">
        <v>0.55000000000000004</v>
      </c>
      <c r="D10" s="2">
        <v>0.5</v>
      </c>
      <c r="E10" s="2">
        <v>0.2</v>
      </c>
      <c r="F10" s="2">
        <v>0.2</v>
      </c>
      <c r="G10" s="2">
        <v>0</v>
      </c>
      <c r="H10" s="2">
        <v>1</v>
      </c>
      <c r="I10" s="2">
        <v>1</v>
      </c>
      <c r="J10" s="2">
        <v>0.55000000000000004</v>
      </c>
      <c r="K10" s="2">
        <v>0</v>
      </c>
      <c r="L10" s="3" t="s">
        <v>17</v>
      </c>
      <c r="M10" s="3" t="s">
        <v>463</v>
      </c>
      <c r="N10" s="3" t="s">
        <v>241</v>
      </c>
      <c r="O10" s="3" t="str">
        <f t="shared" si="0"/>
        <v>Dr Avery Wang</v>
      </c>
      <c r="P10" s="70" t="s">
        <v>464</v>
      </c>
      <c r="Q10" s="70">
        <v>1234575</v>
      </c>
      <c r="R10" s="3" t="s">
        <v>465</v>
      </c>
      <c r="S10" s="3" t="s">
        <v>23</v>
      </c>
      <c r="T10" s="3" t="s">
        <v>19</v>
      </c>
      <c r="U10" s="3">
        <v>3152</v>
      </c>
      <c r="V10" s="3">
        <v>79012345678</v>
      </c>
      <c r="Y10" s="3" t="s">
        <v>519</v>
      </c>
    </row>
    <row r="11" spans="1:26" x14ac:dyDescent="0.35">
      <c r="A11" s="3" t="s">
        <v>335</v>
      </c>
      <c r="B11" s="2">
        <v>0.35</v>
      </c>
      <c r="C11" s="2">
        <v>0.55000000000000004</v>
      </c>
      <c r="D11" s="2">
        <v>0.5</v>
      </c>
      <c r="E11" s="2">
        <v>0.2</v>
      </c>
      <c r="F11" s="2">
        <v>0.2</v>
      </c>
      <c r="G11" s="2">
        <v>0</v>
      </c>
      <c r="H11" s="2">
        <v>1</v>
      </c>
      <c r="I11" s="2">
        <v>1</v>
      </c>
      <c r="J11" s="2">
        <v>0.55000000000000004</v>
      </c>
      <c r="K11" s="2">
        <v>0</v>
      </c>
      <c r="L11" s="3" t="s">
        <v>17</v>
      </c>
      <c r="M11" s="3" t="s">
        <v>466</v>
      </c>
      <c r="N11" s="3" t="s">
        <v>241</v>
      </c>
      <c r="O11" s="3" t="str">
        <f t="shared" si="0"/>
        <v>Dr Jordan Patel</v>
      </c>
      <c r="P11" s="70" t="s">
        <v>467</v>
      </c>
      <c r="Q11" s="70">
        <v>1234576</v>
      </c>
      <c r="R11" s="3" t="s">
        <v>468</v>
      </c>
      <c r="S11" s="3" t="s">
        <v>37</v>
      </c>
      <c r="T11" s="3" t="s">
        <v>19</v>
      </c>
      <c r="U11" s="3">
        <v>3133</v>
      </c>
      <c r="V11" s="3">
        <v>80123456789</v>
      </c>
      <c r="Y11" s="3" t="s">
        <v>520</v>
      </c>
    </row>
    <row r="12" spans="1:26" x14ac:dyDescent="0.35">
      <c r="A12" s="3" t="s">
        <v>469</v>
      </c>
      <c r="B12" s="2">
        <v>0.35</v>
      </c>
      <c r="C12" s="2">
        <v>0.55000000000000004</v>
      </c>
      <c r="D12" s="2">
        <v>0.5</v>
      </c>
      <c r="E12" s="2">
        <v>0.2</v>
      </c>
      <c r="F12" s="2">
        <v>0.2</v>
      </c>
      <c r="G12" s="2">
        <v>0</v>
      </c>
      <c r="H12" s="2">
        <v>1</v>
      </c>
      <c r="I12" s="2">
        <v>1</v>
      </c>
      <c r="J12" s="2">
        <v>0.55000000000000004</v>
      </c>
      <c r="K12" s="2">
        <v>0</v>
      </c>
      <c r="L12" s="3" t="s">
        <v>17</v>
      </c>
      <c r="M12" s="3" t="s">
        <v>470</v>
      </c>
      <c r="N12" s="3" t="s">
        <v>266</v>
      </c>
      <c r="O12" s="3" t="str">
        <f t="shared" si="0"/>
        <v>Dr Ivan Slater</v>
      </c>
      <c r="P12" s="70" t="s">
        <v>471</v>
      </c>
      <c r="Q12" s="70">
        <v>1234577</v>
      </c>
      <c r="R12" s="3" t="s">
        <v>472</v>
      </c>
      <c r="S12" s="3" t="s">
        <v>38</v>
      </c>
      <c r="T12" s="3" t="s">
        <v>19</v>
      </c>
      <c r="U12" s="3">
        <v>3127</v>
      </c>
      <c r="V12" s="5">
        <v>91234567890</v>
      </c>
      <c r="Y12" s="154" t="s">
        <v>532</v>
      </c>
    </row>
    <row r="13" spans="1:26" x14ac:dyDescent="0.35">
      <c r="A13" s="3" t="s">
        <v>338</v>
      </c>
      <c r="B13" s="2">
        <v>0.35</v>
      </c>
      <c r="C13" s="2">
        <v>0.55000000000000004</v>
      </c>
      <c r="D13" s="2">
        <v>0.5</v>
      </c>
      <c r="E13" s="2">
        <v>0.2</v>
      </c>
      <c r="F13" s="2">
        <v>0.2</v>
      </c>
      <c r="G13" s="2">
        <v>0</v>
      </c>
      <c r="H13" s="2">
        <v>1</v>
      </c>
      <c r="I13" s="2">
        <v>1</v>
      </c>
      <c r="J13" s="2">
        <v>0.55000000000000004</v>
      </c>
      <c r="K13" s="2">
        <v>0</v>
      </c>
      <c r="L13" s="3" t="s">
        <v>17</v>
      </c>
      <c r="M13" s="3" t="s">
        <v>473</v>
      </c>
      <c r="N13" s="3" t="s">
        <v>241</v>
      </c>
      <c r="O13" s="3" t="str">
        <f t="shared" si="0"/>
        <v>Dr Morgan Brooks</v>
      </c>
      <c r="P13" s="70" t="s">
        <v>474</v>
      </c>
      <c r="Q13" s="70">
        <v>1234578</v>
      </c>
      <c r="R13" s="3" t="s">
        <v>475</v>
      </c>
      <c r="S13" s="3" t="s">
        <v>34</v>
      </c>
      <c r="T13" s="3" t="s">
        <v>19</v>
      </c>
      <c r="U13" s="3">
        <v>3111</v>
      </c>
      <c r="V13" s="5">
        <v>12345678901</v>
      </c>
      <c r="Y13" s="3" t="s">
        <v>521</v>
      </c>
    </row>
    <row r="14" spans="1:26" x14ac:dyDescent="0.35">
      <c r="A14" s="3" t="s">
        <v>339</v>
      </c>
      <c r="B14" s="2">
        <v>0.35</v>
      </c>
      <c r="C14" s="2">
        <v>0.55000000000000004</v>
      </c>
      <c r="D14" s="2">
        <v>0.5</v>
      </c>
      <c r="E14" s="2">
        <v>0.2</v>
      </c>
      <c r="F14" s="2">
        <v>0.2</v>
      </c>
      <c r="G14" s="2">
        <v>0</v>
      </c>
      <c r="H14" s="2">
        <v>1</v>
      </c>
      <c r="I14" s="2">
        <v>1</v>
      </c>
      <c r="J14" s="2">
        <v>0.55000000000000004</v>
      </c>
      <c r="K14" s="2">
        <v>0</v>
      </c>
      <c r="L14" s="3" t="s">
        <v>17</v>
      </c>
      <c r="M14" s="3" t="s">
        <v>476</v>
      </c>
      <c r="N14" s="3" t="s">
        <v>241</v>
      </c>
      <c r="O14" s="3" t="str">
        <f t="shared" si="0"/>
        <v>Dr Taylor Murphy</v>
      </c>
      <c r="P14" s="70" t="s">
        <v>477</v>
      </c>
      <c r="Q14" s="70">
        <v>1234579</v>
      </c>
      <c r="R14" s="3" t="s">
        <v>478</v>
      </c>
      <c r="S14" s="3" t="s">
        <v>41</v>
      </c>
      <c r="T14" s="3" t="s">
        <v>19</v>
      </c>
      <c r="U14" s="3">
        <v>3103</v>
      </c>
      <c r="V14" s="3">
        <v>23456789012</v>
      </c>
      <c r="Y14" s="3" t="s">
        <v>522</v>
      </c>
    </row>
    <row r="15" spans="1:26" x14ac:dyDescent="0.35">
      <c r="A15" s="3" t="s">
        <v>479</v>
      </c>
      <c r="B15" s="2">
        <v>0.35</v>
      </c>
      <c r="C15" s="2">
        <v>0.55000000000000004</v>
      </c>
      <c r="D15" s="2">
        <v>0.5</v>
      </c>
      <c r="E15" s="2">
        <v>0.2</v>
      </c>
      <c r="F15" s="2">
        <v>0.2</v>
      </c>
      <c r="G15" s="2">
        <v>0</v>
      </c>
      <c r="H15" s="2">
        <v>1</v>
      </c>
      <c r="I15" s="2">
        <v>1</v>
      </c>
      <c r="J15" s="2">
        <v>0.55000000000000004</v>
      </c>
      <c r="K15" s="2">
        <v>0</v>
      </c>
      <c r="L15" s="3" t="s">
        <v>17</v>
      </c>
      <c r="M15" s="3" t="s">
        <v>480</v>
      </c>
      <c r="N15" s="3" t="s">
        <v>266</v>
      </c>
      <c r="O15" s="3" t="str">
        <f t="shared" si="0"/>
        <v>Dr Joseph O'Meara</v>
      </c>
      <c r="P15" s="70" t="s">
        <v>481</v>
      </c>
      <c r="Q15" s="70">
        <v>1234580</v>
      </c>
      <c r="R15" s="3" t="s">
        <v>482</v>
      </c>
      <c r="S15" s="3" t="s">
        <v>26</v>
      </c>
      <c r="T15" s="3" t="s">
        <v>19</v>
      </c>
      <c r="U15" s="3">
        <v>3078</v>
      </c>
      <c r="V15" s="5">
        <v>34567890123</v>
      </c>
      <c r="Y15" s="3" t="s">
        <v>523</v>
      </c>
    </row>
    <row r="16" spans="1:26" x14ac:dyDescent="0.35">
      <c r="A16" s="3" t="s">
        <v>341</v>
      </c>
      <c r="B16" s="2">
        <v>0.35</v>
      </c>
      <c r="C16" s="2">
        <v>0.55000000000000004</v>
      </c>
      <c r="D16" s="2">
        <v>0.5</v>
      </c>
      <c r="E16" s="2">
        <v>0.2</v>
      </c>
      <c r="F16" s="2">
        <v>0.2</v>
      </c>
      <c r="G16" s="2">
        <v>0</v>
      </c>
      <c r="H16" s="2">
        <v>1</v>
      </c>
      <c r="I16" s="2">
        <v>1</v>
      </c>
      <c r="J16" s="2">
        <v>0.55000000000000004</v>
      </c>
      <c r="K16" s="2">
        <v>0</v>
      </c>
      <c r="L16" s="3" t="s">
        <v>17</v>
      </c>
      <c r="M16" s="3" t="s">
        <v>483</v>
      </c>
      <c r="N16" s="3" t="s">
        <v>241</v>
      </c>
      <c r="O16" s="3" t="str">
        <f t="shared" si="0"/>
        <v>Dr Riley Zhang</v>
      </c>
      <c r="P16" s="70" t="s">
        <v>484</v>
      </c>
      <c r="Q16" s="70">
        <v>1234581</v>
      </c>
      <c r="R16" s="5" t="s">
        <v>485</v>
      </c>
      <c r="S16" s="3" t="s">
        <v>43</v>
      </c>
      <c r="T16" s="3" t="s">
        <v>19</v>
      </c>
      <c r="U16" s="3">
        <v>3128</v>
      </c>
      <c r="V16" s="3">
        <v>45678901234</v>
      </c>
      <c r="Y16" s="3" t="s">
        <v>524</v>
      </c>
    </row>
    <row r="17" spans="1:26" x14ac:dyDescent="0.35">
      <c r="A17" s="3" t="s">
        <v>345</v>
      </c>
      <c r="B17" s="2">
        <v>0.35</v>
      </c>
      <c r="C17" s="2">
        <v>0.55000000000000004</v>
      </c>
      <c r="D17" s="2">
        <v>0.5</v>
      </c>
      <c r="E17" s="2">
        <v>0.2</v>
      </c>
      <c r="F17" s="2">
        <v>0.2</v>
      </c>
      <c r="G17" s="2">
        <v>0</v>
      </c>
      <c r="H17" s="2">
        <v>1</v>
      </c>
      <c r="I17" s="2">
        <v>1</v>
      </c>
      <c r="J17" s="2">
        <v>0.55000000000000004</v>
      </c>
      <c r="K17" s="2">
        <v>0</v>
      </c>
      <c r="L17" s="3" t="s">
        <v>17</v>
      </c>
      <c r="M17" s="3" t="s">
        <v>486</v>
      </c>
      <c r="N17" s="3" t="s">
        <v>241</v>
      </c>
      <c r="O17" s="3" t="str">
        <f t="shared" si="0"/>
        <v>Dr Avery Thompson</v>
      </c>
      <c r="P17" s="70" t="s">
        <v>487</v>
      </c>
      <c r="Q17" s="70">
        <v>1234582</v>
      </c>
      <c r="R17" s="5" t="s">
        <v>488</v>
      </c>
      <c r="S17" s="3" t="s">
        <v>45</v>
      </c>
      <c r="T17" s="3" t="s">
        <v>19</v>
      </c>
      <c r="U17" s="3">
        <v>3123</v>
      </c>
      <c r="V17" s="3">
        <v>56789012345</v>
      </c>
      <c r="Y17" s="3" t="s">
        <v>525</v>
      </c>
    </row>
    <row r="18" spans="1:26" x14ac:dyDescent="0.35">
      <c r="A18" s="3" t="s">
        <v>384</v>
      </c>
      <c r="B18" s="2">
        <v>0.6</v>
      </c>
      <c r="C18" s="2">
        <v>0.55000000000000004</v>
      </c>
      <c r="D18" s="2">
        <v>0.5</v>
      </c>
      <c r="E18" s="2">
        <v>0.2</v>
      </c>
      <c r="F18" s="2">
        <v>0.2</v>
      </c>
      <c r="G18" s="2">
        <v>0</v>
      </c>
      <c r="H18" s="2">
        <v>1</v>
      </c>
      <c r="I18" s="2">
        <v>1</v>
      </c>
      <c r="J18" s="2">
        <v>0.55000000000000004</v>
      </c>
      <c r="K18" s="2">
        <v>0</v>
      </c>
      <c r="L18" s="3" t="s">
        <v>323</v>
      </c>
      <c r="M18" s="3" t="s">
        <v>489</v>
      </c>
      <c r="N18" s="3" t="s">
        <v>266</v>
      </c>
      <c r="O18" s="3" t="str">
        <f t="shared" si="0"/>
        <v>Dr Jamie Wilson</v>
      </c>
      <c r="P18" s="70" t="s">
        <v>490</v>
      </c>
      <c r="Q18" s="70">
        <v>1234583</v>
      </c>
      <c r="R18" s="3" t="s">
        <v>449</v>
      </c>
      <c r="S18" s="3" t="s">
        <v>26</v>
      </c>
      <c r="T18" s="3" t="s">
        <v>19</v>
      </c>
      <c r="U18" s="3">
        <v>3078</v>
      </c>
      <c r="V18" s="5">
        <v>24567890123</v>
      </c>
      <c r="Y18" s="3" t="s">
        <v>514</v>
      </c>
      <c r="Z18" s="3" t="s">
        <v>241</v>
      </c>
    </row>
    <row r="19" spans="1:26" x14ac:dyDescent="0.35">
      <c r="A19" s="3" t="s">
        <v>491</v>
      </c>
      <c r="B19" s="2">
        <v>0.3</v>
      </c>
      <c r="C19" s="2">
        <v>0.55000000000000004</v>
      </c>
      <c r="D19" s="2">
        <v>0.5</v>
      </c>
      <c r="E19" s="2">
        <v>0.2</v>
      </c>
      <c r="F19" s="2">
        <v>0.2</v>
      </c>
      <c r="G19" s="2">
        <v>0</v>
      </c>
      <c r="H19" s="2">
        <v>0.1</v>
      </c>
      <c r="I19" s="2">
        <v>1</v>
      </c>
      <c r="J19" s="2">
        <v>0.55000000000000004</v>
      </c>
      <c r="K19" s="2">
        <v>0</v>
      </c>
      <c r="L19" s="3" t="s">
        <v>17</v>
      </c>
      <c r="M19" s="3" t="s">
        <v>48</v>
      </c>
      <c r="N19" s="3" t="s">
        <v>266</v>
      </c>
      <c r="O19" s="3" t="str">
        <f t="shared" si="0"/>
        <v>Violet Bennett</v>
      </c>
      <c r="P19" s="70" t="s">
        <v>492</v>
      </c>
      <c r="Q19" s="70">
        <v>1234584</v>
      </c>
      <c r="R19" s="3" t="s">
        <v>482</v>
      </c>
      <c r="S19" s="3" t="s">
        <v>49</v>
      </c>
      <c r="T19" s="3" t="s">
        <v>19</v>
      </c>
      <c r="U19" s="3">
        <v>3179</v>
      </c>
      <c r="V19" s="5">
        <v>45678901236</v>
      </c>
      <c r="Y19" s="3" t="s">
        <v>526</v>
      </c>
    </row>
    <row r="20" spans="1:26" x14ac:dyDescent="0.35">
      <c r="A20" s="3" t="s">
        <v>347</v>
      </c>
      <c r="B20" s="2">
        <v>0.3</v>
      </c>
      <c r="C20" s="2">
        <v>0.55000000000000004</v>
      </c>
      <c r="D20" s="2">
        <v>0.5</v>
      </c>
      <c r="E20" s="2">
        <v>0.2</v>
      </c>
      <c r="F20" s="2">
        <v>0.2</v>
      </c>
      <c r="G20" s="2">
        <v>0</v>
      </c>
      <c r="H20" s="2">
        <v>1</v>
      </c>
      <c r="I20" s="2">
        <v>1</v>
      </c>
      <c r="J20" s="2">
        <v>0.55000000000000004</v>
      </c>
      <c r="K20" s="2">
        <v>0</v>
      </c>
      <c r="L20" s="3" t="s">
        <v>17</v>
      </c>
      <c r="M20" s="3" t="s">
        <v>493</v>
      </c>
      <c r="N20" s="3" t="s">
        <v>266</v>
      </c>
      <c r="O20" s="3" t="str">
        <f t="shared" si="0"/>
        <v>Alex White</v>
      </c>
      <c r="P20" s="70" t="s">
        <v>494</v>
      </c>
      <c r="Q20" s="70">
        <v>1234585</v>
      </c>
      <c r="R20" s="5" t="s">
        <v>495</v>
      </c>
      <c r="S20" s="3" t="s">
        <v>51</v>
      </c>
      <c r="T20" s="3" t="s">
        <v>19</v>
      </c>
      <c r="U20" s="3">
        <v>3163</v>
      </c>
      <c r="V20" s="5">
        <v>89012345678</v>
      </c>
      <c r="Y20" s="3" t="s">
        <v>527</v>
      </c>
    </row>
    <row r="21" spans="1:26" x14ac:dyDescent="0.35">
      <c r="A21" s="3" t="s">
        <v>52</v>
      </c>
      <c r="B21" s="2">
        <v>0.3</v>
      </c>
      <c r="C21" s="2">
        <v>0.55000000000000004</v>
      </c>
      <c r="D21" s="2">
        <v>0.5</v>
      </c>
      <c r="E21" s="2">
        <v>0.2</v>
      </c>
      <c r="F21" s="2">
        <v>0.2</v>
      </c>
      <c r="G21" s="2">
        <v>0</v>
      </c>
      <c r="H21" s="2">
        <v>1</v>
      </c>
      <c r="I21" s="2">
        <v>1</v>
      </c>
      <c r="J21" s="2">
        <v>0.55000000000000004</v>
      </c>
      <c r="K21" s="2">
        <v>0</v>
      </c>
      <c r="L21" s="3" t="s">
        <v>17</v>
      </c>
      <c r="M21" s="3" t="s">
        <v>53</v>
      </c>
      <c r="N21" s="3" t="s">
        <v>266</v>
      </c>
      <c r="O21" s="3" t="str">
        <f t="shared" si="0"/>
        <v>Dr Zheng Wang</v>
      </c>
      <c r="P21" s="70" t="s">
        <v>496</v>
      </c>
      <c r="Q21" s="70">
        <v>1234586</v>
      </c>
      <c r="R21" s="3" t="s">
        <v>497</v>
      </c>
      <c r="S21" s="3" t="s">
        <v>54</v>
      </c>
      <c r="T21" s="3" t="s">
        <v>19</v>
      </c>
      <c r="U21" s="3">
        <v>3630</v>
      </c>
      <c r="V21" s="3">
        <v>90123456789</v>
      </c>
      <c r="Y21" s="3" t="s">
        <v>528</v>
      </c>
    </row>
    <row r="22" spans="1:26" x14ac:dyDescent="0.35">
      <c r="A22" s="3" t="s">
        <v>330</v>
      </c>
      <c r="B22" s="2">
        <v>0.6</v>
      </c>
      <c r="C22" s="2">
        <v>0.55000000000000004</v>
      </c>
      <c r="D22" s="2">
        <v>0.5</v>
      </c>
      <c r="E22" s="2">
        <v>0.2</v>
      </c>
      <c r="F22" s="2">
        <v>0.2</v>
      </c>
      <c r="G22" s="2">
        <v>0</v>
      </c>
      <c r="H22" s="2">
        <v>1</v>
      </c>
      <c r="I22" s="2">
        <v>1</v>
      </c>
      <c r="J22" s="2">
        <v>0.55000000000000004</v>
      </c>
      <c r="K22" s="2">
        <v>0</v>
      </c>
      <c r="L22" s="3" t="s">
        <v>323</v>
      </c>
      <c r="M22" s="3" t="s">
        <v>498</v>
      </c>
      <c r="N22" s="3" t="s">
        <v>241</v>
      </c>
      <c r="O22" s="3" t="str">
        <f t="shared" si="0"/>
        <v>Dr Jamie Wilson</v>
      </c>
      <c r="P22" s="70" t="s">
        <v>499</v>
      </c>
      <c r="Q22" s="70">
        <v>1234587</v>
      </c>
      <c r="R22" s="3" t="s">
        <v>449</v>
      </c>
      <c r="S22" s="3" t="s">
        <v>26</v>
      </c>
      <c r="T22" s="3" t="s">
        <v>19</v>
      </c>
      <c r="U22" s="3">
        <v>3078</v>
      </c>
      <c r="V22" s="5">
        <v>24567890123</v>
      </c>
      <c r="Y22" s="3" t="s">
        <v>514</v>
      </c>
      <c r="Z22" s="3" t="s">
        <v>241</v>
      </c>
    </row>
    <row r="23" spans="1:26" x14ac:dyDescent="0.35">
      <c r="A23" s="3" t="s">
        <v>500</v>
      </c>
      <c r="B23" s="2">
        <v>0.6</v>
      </c>
      <c r="C23" s="2">
        <v>0.55000000000000004</v>
      </c>
      <c r="D23" s="2">
        <v>0.5</v>
      </c>
      <c r="E23" s="2">
        <v>0.2</v>
      </c>
      <c r="F23" s="2">
        <v>0.2</v>
      </c>
      <c r="G23" s="2">
        <v>0</v>
      </c>
      <c r="H23" s="2">
        <v>1</v>
      </c>
      <c r="I23" s="2">
        <v>1</v>
      </c>
      <c r="J23" s="2">
        <v>0.55000000000000004</v>
      </c>
      <c r="K23" s="2">
        <v>0</v>
      </c>
      <c r="L23" s="3" t="s">
        <v>323</v>
      </c>
      <c r="M23" s="3" t="s">
        <v>55</v>
      </c>
      <c r="N23" s="3" t="s">
        <v>241</v>
      </c>
      <c r="O23" s="3" t="str">
        <f t="shared" si="0"/>
        <v>Dr Jamie Wilson</v>
      </c>
      <c r="P23" s="70" t="s">
        <v>501</v>
      </c>
      <c r="Q23" s="70">
        <v>1234588</v>
      </c>
      <c r="R23" s="3" t="s">
        <v>449</v>
      </c>
      <c r="S23" s="3" t="s">
        <v>26</v>
      </c>
      <c r="T23" s="3" t="s">
        <v>19</v>
      </c>
      <c r="U23" s="3">
        <v>3078</v>
      </c>
      <c r="V23" s="5">
        <v>24567890123</v>
      </c>
      <c r="Y23" s="3" t="s">
        <v>514</v>
      </c>
      <c r="Z23" s="3" t="s">
        <v>241</v>
      </c>
    </row>
    <row r="24" spans="1:26" x14ac:dyDescent="0.35">
      <c r="A24" s="3" t="s">
        <v>420</v>
      </c>
      <c r="B24" s="2">
        <v>0.3</v>
      </c>
      <c r="C24" s="2">
        <v>0.55000000000000004</v>
      </c>
      <c r="D24" s="2">
        <v>0.5</v>
      </c>
      <c r="E24" s="2">
        <v>0.2</v>
      </c>
      <c r="F24" s="2">
        <v>0.2</v>
      </c>
      <c r="G24" s="2">
        <v>0</v>
      </c>
      <c r="H24" s="2">
        <v>1</v>
      </c>
      <c r="I24" s="2">
        <v>1</v>
      </c>
      <c r="J24" s="2">
        <v>0.55000000000000004</v>
      </c>
      <c r="K24" s="2">
        <v>0</v>
      </c>
      <c r="L24" s="3" t="s">
        <v>17</v>
      </c>
      <c r="M24" s="3" t="s">
        <v>502</v>
      </c>
      <c r="N24" s="3" t="s">
        <v>266</v>
      </c>
      <c r="O24" s="3" t="str">
        <f t="shared" si="0"/>
        <v>Morgan Lewis</v>
      </c>
      <c r="P24" s="70" t="s">
        <v>503</v>
      </c>
      <c r="Q24" s="70">
        <v>1234589</v>
      </c>
      <c r="R24" s="3" t="s">
        <v>504</v>
      </c>
      <c r="S24" s="3" t="s">
        <v>56</v>
      </c>
      <c r="T24" s="3" t="s">
        <v>19</v>
      </c>
      <c r="U24" s="3">
        <v>3125</v>
      </c>
      <c r="V24" s="3">
        <v>34567890127</v>
      </c>
      <c r="Y24" s="3" t="s">
        <v>529</v>
      </c>
    </row>
    <row r="25" spans="1:26" x14ac:dyDescent="0.35">
      <c r="A25" s="3" t="s">
        <v>321</v>
      </c>
      <c r="B25" s="2">
        <v>0.3</v>
      </c>
      <c r="C25" s="2">
        <v>0.55000000000000004</v>
      </c>
      <c r="D25" s="2">
        <v>0.5</v>
      </c>
      <c r="E25" s="2">
        <v>0.2</v>
      </c>
      <c r="F25" s="2">
        <v>0.2</v>
      </c>
      <c r="G25" s="2">
        <v>0</v>
      </c>
      <c r="H25" s="2">
        <v>0.1</v>
      </c>
      <c r="I25" s="2">
        <v>1</v>
      </c>
      <c r="J25" s="2">
        <v>0.55000000000000004</v>
      </c>
      <c r="K25" s="2">
        <v>0</v>
      </c>
      <c r="L25" s="3" t="s">
        <v>491</v>
      </c>
      <c r="M25" s="3" t="s">
        <v>505</v>
      </c>
      <c r="N25" s="3" t="s">
        <v>266</v>
      </c>
      <c r="O25" s="3" t="str">
        <f t="shared" si="0"/>
        <v>Violet Bennett</v>
      </c>
      <c r="P25" s="70" t="s">
        <v>506</v>
      </c>
      <c r="Q25" s="70">
        <v>1234590</v>
      </c>
      <c r="R25" s="3" t="s">
        <v>482</v>
      </c>
      <c r="S25" s="3" t="s">
        <v>49</v>
      </c>
      <c r="T25" s="3" t="s">
        <v>19</v>
      </c>
      <c r="U25" s="3">
        <v>3179</v>
      </c>
      <c r="V25" s="5">
        <v>45678901236</v>
      </c>
      <c r="Y25" s="3" t="s">
        <v>526</v>
      </c>
    </row>
    <row r="26" spans="1:26" x14ac:dyDescent="0.35">
      <c r="A26" s="3" t="s">
        <v>329</v>
      </c>
      <c r="B26" s="2">
        <v>0.35</v>
      </c>
      <c r="C26" s="2">
        <v>0.55000000000000004</v>
      </c>
      <c r="D26" s="2">
        <v>0.5</v>
      </c>
      <c r="E26" s="2">
        <v>0.2</v>
      </c>
      <c r="F26" s="2">
        <v>0.2</v>
      </c>
      <c r="G26" s="2">
        <v>0</v>
      </c>
      <c r="H26" s="2">
        <v>1</v>
      </c>
      <c r="I26" s="2">
        <v>1</v>
      </c>
      <c r="J26" s="2">
        <v>0.55000000000000004</v>
      </c>
      <c r="K26" s="2">
        <v>0</v>
      </c>
      <c r="L26" s="3" t="s">
        <v>17</v>
      </c>
      <c r="M26" s="3" t="s">
        <v>507</v>
      </c>
      <c r="N26" s="3" t="s">
        <v>241</v>
      </c>
      <c r="O26" s="3" t="str">
        <f t="shared" si="0"/>
        <v>Dr Morgan Bailey</v>
      </c>
      <c r="P26" s="70" t="s">
        <v>508</v>
      </c>
      <c r="Q26" s="70">
        <v>1234591</v>
      </c>
      <c r="R26" s="3" t="s">
        <v>509</v>
      </c>
      <c r="S26" s="3" t="s">
        <v>59</v>
      </c>
      <c r="T26" s="3" t="s">
        <v>19</v>
      </c>
      <c r="U26" s="3">
        <v>3135</v>
      </c>
      <c r="V26" s="3">
        <v>56789012345</v>
      </c>
      <c r="Y26" s="3" t="s">
        <v>530</v>
      </c>
    </row>
    <row r="27" spans="1:26" x14ac:dyDescent="0.35">
      <c r="A27" s="3" t="s">
        <v>340</v>
      </c>
      <c r="B27" s="2">
        <v>0.35</v>
      </c>
      <c r="C27" s="2">
        <v>0.55000000000000004</v>
      </c>
      <c r="D27" s="2">
        <v>0.5</v>
      </c>
      <c r="E27" s="2">
        <v>0.2</v>
      </c>
      <c r="F27" s="2">
        <v>0.2</v>
      </c>
      <c r="G27" s="2">
        <v>0</v>
      </c>
      <c r="H27" s="2">
        <v>1</v>
      </c>
      <c r="I27" s="2">
        <v>1</v>
      </c>
      <c r="J27" s="2">
        <v>0.55000000000000004</v>
      </c>
      <c r="K27" s="2">
        <v>0</v>
      </c>
      <c r="L27" s="3" t="s">
        <v>17</v>
      </c>
      <c r="M27" s="3" t="s">
        <v>510</v>
      </c>
      <c r="N27" s="3" t="s">
        <v>241</v>
      </c>
      <c r="O27" s="3" t="str">
        <f t="shared" si="0"/>
        <v>Dr Cameron Li</v>
      </c>
      <c r="P27" s="70" t="s">
        <v>511</v>
      </c>
      <c r="Q27" s="70">
        <v>1234592</v>
      </c>
      <c r="R27" s="3" t="s">
        <v>512</v>
      </c>
      <c r="S27" s="3" t="s">
        <v>61</v>
      </c>
      <c r="T27" s="3" t="s">
        <v>19</v>
      </c>
      <c r="U27" s="3">
        <v>3149</v>
      </c>
      <c r="V27" s="3">
        <v>83284590997</v>
      </c>
      <c r="Y27" s="3" t="s">
        <v>531</v>
      </c>
    </row>
    <row r="28" spans="1:26" x14ac:dyDescent="0.35">
      <c r="O28" s="3" t="str">
        <f t="shared" si="0"/>
        <v/>
      </c>
    </row>
    <row r="29" spans="1:26" x14ac:dyDescent="0.35">
      <c r="O29" s="3" t="str">
        <f t="shared" si="0"/>
        <v/>
      </c>
    </row>
    <row r="30" spans="1:26" x14ac:dyDescent="0.35">
      <c r="O30" s="3" t="str">
        <f t="shared" si="0"/>
        <v/>
      </c>
    </row>
    <row r="31" spans="1:26" x14ac:dyDescent="0.35">
      <c r="O31" s="3" t="str">
        <f t="shared" si="0"/>
        <v/>
      </c>
    </row>
    <row r="32" spans="1:26" x14ac:dyDescent="0.35">
      <c r="O32" s="3" t="str">
        <f t="shared" si="0"/>
        <v/>
      </c>
    </row>
    <row r="33" spans="15:15" x14ac:dyDescent="0.35">
      <c r="O33" s="3" t="str">
        <f t="shared" si="0"/>
        <v/>
      </c>
    </row>
    <row r="34" spans="15:15" x14ac:dyDescent="0.35">
      <c r="O34" s="3" t="str">
        <f t="shared" si="0"/>
        <v/>
      </c>
    </row>
    <row r="35" spans="15:15" x14ac:dyDescent="0.35">
      <c r="O35" s="3" t="str">
        <f t="shared" si="0"/>
        <v/>
      </c>
    </row>
    <row r="36" spans="15:15" x14ac:dyDescent="0.35">
      <c r="O36" s="3" t="str">
        <f t="shared" si="0"/>
        <v/>
      </c>
    </row>
    <row r="37" spans="15:15" x14ac:dyDescent="0.35">
      <c r="O37" s="3" t="str">
        <f t="shared" si="0"/>
        <v/>
      </c>
    </row>
    <row r="38" spans="15:15" x14ac:dyDescent="0.35">
      <c r="O38" s="3" t="str">
        <f t="shared" si="0"/>
        <v/>
      </c>
    </row>
    <row r="39" spans="15:15" x14ac:dyDescent="0.35">
      <c r="O39" s="3" t="str">
        <f t="shared" si="0"/>
        <v/>
      </c>
    </row>
    <row r="40" spans="15:15" x14ac:dyDescent="0.35">
      <c r="O40" s="3" t="str">
        <f t="shared" si="0"/>
        <v/>
      </c>
    </row>
    <row r="41" spans="15:15" x14ac:dyDescent="0.35">
      <c r="O41" s="3" t="str">
        <f t="shared" si="0"/>
        <v/>
      </c>
    </row>
    <row r="42" spans="15:15" x14ac:dyDescent="0.35">
      <c r="O42" s="3" t="str">
        <f t="shared" si="0"/>
        <v/>
      </c>
    </row>
    <row r="43" spans="15:15" x14ac:dyDescent="0.35">
      <c r="O43" s="3" t="str">
        <f t="shared" si="0"/>
        <v/>
      </c>
    </row>
    <row r="44" spans="15:15" x14ac:dyDescent="0.35">
      <c r="O44" s="3" t="str">
        <f t="shared" si="0"/>
        <v/>
      </c>
    </row>
    <row r="45" spans="15:15" x14ac:dyDescent="0.35">
      <c r="O45" s="3" t="str">
        <f t="shared" si="0"/>
        <v/>
      </c>
    </row>
    <row r="46" spans="15:15" x14ac:dyDescent="0.35">
      <c r="O46" s="3" t="str">
        <f t="shared" si="0"/>
        <v/>
      </c>
    </row>
    <row r="47" spans="15:15" x14ac:dyDescent="0.35">
      <c r="O47" s="3" t="str">
        <f t="shared" si="0"/>
        <v/>
      </c>
    </row>
    <row r="48" spans="15:15" x14ac:dyDescent="0.35">
      <c r="O48" s="3" t="str">
        <f t="shared" si="0"/>
        <v/>
      </c>
    </row>
    <row r="49" spans="15:15" x14ac:dyDescent="0.35">
      <c r="O49" s="3" t="str">
        <f t="shared" si="0"/>
        <v/>
      </c>
    </row>
    <row r="50" spans="15:15" x14ac:dyDescent="0.35">
      <c r="O50" s="3" t="str">
        <f t="shared" si="0"/>
        <v/>
      </c>
    </row>
    <row r="51" spans="15:15" x14ac:dyDescent="0.35">
      <c r="O51" s="3" t="str">
        <f t="shared" si="0"/>
        <v/>
      </c>
    </row>
    <row r="52" spans="15:15" x14ac:dyDescent="0.35">
      <c r="O52" s="3" t="str">
        <f t="shared" si="0"/>
        <v/>
      </c>
    </row>
    <row r="53" spans="15:15" x14ac:dyDescent="0.35">
      <c r="O53" s="3" t="str">
        <f t="shared" si="0"/>
        <v/>
      </c>
    </row>
    <row r="54" spans="15:15" x14ac:dyDescent="0.35">
      <c r="O54" s="3" t="str">
        <f t="shared" si="0"/>
        <v/>
      </c>
    </row>
    <row r="55" spans="15:15" x14ac:dyDescent="0.35">
      <c r="O55" s="3" t="str">
        <f t="shared" si="0"/>
        <v/>
      </c>
    </row>
    <row r="56" spans="15:15" x14ac:dyDescent="0.35">
      <c r="O56" s="3" t="str">
        <f t="shared" si="0"/>
        <v/>
      </c>
    </row>
    <row r="57" spans="15:15" x14ac:dyDescent="0.35">
      <c r="O57" s="3" t="str">
        <f t="shared" si="0"/>
        <v/>
      </c>
    </row>
    <row r="58" spans="15:15" x14ac:dyDescent="0.35">
      <c r="O58" s="3" t="str">
        <f t="shared" si="0"/>
        <v/>
      </c>
    </row>
    <row r="59" spans="15:15" x14ac:dyDescent="0.35">
      <c r="O59" s="3" t="str">
        <f t="shared" si="0"/>
        <v/>
      </c>
    </row>
    <row r="60" spans="15:15" x14ac:dyDescent="0.35">
      <c r="O60" s="3" t="str">
        <f t="shared" si="0"/>
        <v/>
      </c>
    </row>
    <row r="61" spans="15:15" x14ac:dyDescent="0.35">
      <c r="O61" s="3" t="str">
        <f t="shared" si="0"/>
        <v/>
      </c>
    </row>
    <row r="62" spans="15:15" x14ac:dyDescent="0.35">
      <c r="O62" s="3" t="str">
        <f t="shared" si="0"/>
        <v/>
      </c>
    </row>
    <row r="63" spans="15:15" x14ac:dyDescent="0.35">
      <c r="O63" s="3" t="str">
        <f t="shared" si="0"/>
        <v/>
      </c>
    </row>
    <row r="64" spans="15:15" x14ac:dyDescent="0.35">
      <c r="O64" s="3" t="str">
        <f t="shared" si="0"/>
        <v/>
      </c>
    </row>
    <row r="65" spans="15:15" x14ac:dyDescent="0.35">
      <c r="O65" s="3" t="str">
        <f t="shared" si="0"/>
        <v/>
      </c>
    </row>
    <row r="66" spans="15:15" x14ac:dyDescent="0.35">
      <c r="O66" s="3" t="str">
        <f t="shared" si="0"/>
        <v/>
      </c>
    </row>
    <row r="67" spans="15:15" x14ac:dyDescent="0.35">
      <c r="O67" s="3" t="str">
        <f t="shared" ref="O67:O75" si="1">IF(A67="","",IF(L67="SELF",A67,L67))</f>
        <v/>
      </c>
    </row>
    <row r="68" spans="15:15" x14ac:dyDescent="0.35">
      <c r="O68" s="3" t="str">
        <f t="shared" si="1"/>
        <v/>
      </c>
    </row>
    <row r="69" spans="15:15" x14ac:dyDescent="0.35">
      <c r="O69" s="3" t="str">
        <f t="shared" si="1"/>
        <v/>
      </c>
    </row>
    <row r="70" spans="15:15" x14ac:dyDescent="0.35">
      <c r="O70" s="3" t="str">
        <f t="shared" si="1"/>
        <v/>
      </c>
    </row>
    <row r="71" spans="15:15" x14ac:dyDescent="0.35">
      <c r="O71" s="3" t="str">
        <f t="shared" si="1"/>
        <v/>
      </c>
    </row>
    <row r="72" spans="15:15" x14ac:dyDescent="0.35">
      <c r="O72" s="3" t="str">
        <f t="shared" si="1"/>
        <v/>
      </c>
    </row>
    <row r="73" spans="15:15" x14ac:dyDescent="0.35">
      <c r="O73" s="3" t="str">
        <f t="shared" si="1"/>
        <v/>
      </c>
    </row>
    <row r="74" spans="15:15" x14ac:dyDescent="0.35">
      <c r="O74" s="3" t="str">
        <f t="shared" si="1"/>
        <v/>
      </c>
    </row>
    <row r="75" spans="15:15" x14ac:dyDescent="0.35">
      <c r="O75" s="3" t="str">
        <f t="shared" si="1"/>
        <v/>
      </c>
    </row>
  </sheetData>
  <dataValidations count="6">
    <dataValidation type="textLength" operator="equal" allowBlank="1" showInputMessage="1" showErrorMessage="1" sqref="V28:V75" xr:uid="{93856846-9C49-4845-BD51-E56A1DD5F9DD}">
      <formula1>14</formula1>
    </dataValidation>
    <dataValidation type="date" errorStyle="information" operator="greaterThan" allowBlank="1" showInputMessage="1" showErrorMessage="1" errorTitle="New Agreement Needed" error="Agreements older than FY 2022-23 must be replaced" sqref="W1 W28:W75" xr:uid="{64652B2E-5A5F-43F2-A89F-9F97AD88D824}">
      <formula1>44743</formula1>
    </dataValidation>
    <dataValidation type="list" allowBlank="1" showInputMessage="1" showErrorMessage="1" sqref="X2:X75" xr:uid="{7CEAB547-08D6-4BE5-AB6C-AA1AF98E51A1}">
      <formula1>"YES,NO,"</formula1>
    </dataValidation>
    <dataValidation type="list" allowBlank="1" showInputMessage="1" showErrorMessage="1" promptTitle="BSB &amp; Acct needed for DD" prompt="Bank details must be added if a practitioner requests direct debit" sqref="Z2:Z75" xr:uid="{ED7B2235-9272-4A6D-859A-06A28E38443F}">
      <formula1>"YES,NO,"</formula1>
    </dataValidation>
    <dataValidation type="list" allowBlank="1" showInputMessage="1" showErrorMessage="1" promptTitle="Feedback" prompt="If YES, the practitioner will have billing analysis sent to them with the Tax Invoice and Calculations." sqref="N2:N75" xr:uid="{487296B6-0797-41D3-8DD7-3AA247E571D6}">
      <formula1>"YES,NO,"</formula1>
    </dataValidation>
    <dataValidation type="whole" operator="greaterThan" allowBlank="1" showInputMessage="1" showErrorMessage="1" promptTitle="BSB" prompt="Enter six digits without hyphens" sqref="P1 P28:P1048576" xr:uid="{DEF30CD4-0C12-4F76-A0AA-EA573C2574C1}">
      <formula1>1</formula1>
    </dataValidation>
  </dataValidations>
  <hyperlinks>
    <hyperlink ref="Y12" r:id="rId1" xr:uid="{DCD9BEB6-F368-40FF-ABDB-FC02FF6DA7DD}"/>
    <hyperlink ref="Y2" r:id="rId2" xr:uid="{5F3C306F-B533-407E-998B-FE5002A64B35}"/>
  </hyperlinks>
  <pageMargins left="0.7" right="0.7" top="0.75" bottom="0.75" header="0.3" footer="0.3"/>
  <pageSetup paperSize="9" orientation="portrait" horizontalDpi="4294967295" verticalDpi="4294967295"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19C7-1FEA-455B-AE56-208C7570EA0C}">
  <sheetPr codeName="Sheet5">
    <tabColor rgb="FFFFC000"/>
  </sheetPr>
  <dimension ref="A1:L101"/>
  <sheetViews>
    <sheetView zoomScaleNormal="100" workbookViewId="0">
      <selection activeCell="A2" sqref="A2"/>
    </sheetView>
  </sheetViews>
  <sheetFormatPr defaultColWidth="9.1796875" defaultRowHeight="14.5" x14ac:dyDescent="0.35"/>
  <cols>
    <col min="1" max="1" width="37.1796875" style="5" customWidth="1"/>
    <col min="2" max="2" width="47.81640625" style="3" customWidth="1"/>
    <col min="3" max="3" width="15.54296875" style="3" customWidth="1"/>
    <col min="4" max="4" width="12.81640625" style="3" customWidth="1"/>
    <col min="5" max="16384" width="9.1796875" style="3"/>
  </cols>
  <sheetData>
    <row r="1" spans="1:12" s="67" customFormat="1" ht="30" customHeight="1" x14ac:dyDescent="0.35">
      <c r="A1" s="68" t="s">
        <v>227</v>
      </c>
      <c r="B1" s="155" t="s">
        <v>226</v>
      </c>
      <c r="C1" s="155"/>
      <c r="D1" s="156"/>
      <c r="E1" s="157" t="s">
        <v>216</v>
      </c>
      <c r="F1" s="158"/>
      <c r="G1" s="158"/>
      <c r="H1" s="158"/>
      <c r="I1" s="158"/>
      <c r="J1" s="158"/>
      <c r="K1" s="159"/>
      <c r="L1" s="69"/>
    </row>
    <row r="2" spans="1:12" s="9" customFormat="1" ht="15" thickBot="1" x14ac:dyDescent="0.4">
      <c r="A2" s="10" t="s">
        <v>105</v>
      </c>
      <c r="B2" s="10" t="s">
        <v>106</v>
      </c>
      <c r="C2" s="11" t="s">
        <v>107</v>
      </c>
      <c r="D2" s="10" t="s">
        <v>108</v>
      </c>
      <c r="E2" s="11" t="s">
        <v>109</v>
      </c>
      <c r="F2" s="11" t="s">
        <v>110</v>
      </c>
      <c r="G2" s="11" t="s">
        <v>111</v>
      </c>
      <c r="H2" s="11" t="s">
        <v>112</v>
      </c>
      <c r="I2" s="11" t="s">
        <v>113</v>
      </c>
      <c r="J2" s="11" t="s">
        <v>114</v>
      </c>
      <c r="K2" s="10" t="s">
        <v>115</v>
      </c>
      <c r="L2" s="10" t="s">
        <v>116</v>
      </c>
    </row>
    <row r="3" spans="1:12" ht="15" thickTop="1" x14ac:dyDescent="0.35">
      <c r="B3" s="13"/>
      <c r="C3" s="14"/>
      <c r="D3" s="14"/>
      <c r="E3" s="15"/>
      <c r="F3" s="15"/>
      <c r="G3" s="15"/>
      <c r="H3" s="15"/>
      <c r="I3" s="15"/>
      <c r="J3" s="15"/>
      <c r="K3" s="16"/>
      <c r="L3" s="15">
        <f t="shared" ref="L3:L63" si="0">SUM(E3:K3)</f>
        <v>0</v>
      </c>
    </row>
    <row r="4" spans="1:12" x14ac:dyDescent="0.35">
      <c r="B4" s="13"/>
      <c r="C4" s="14"/>
      <c r="D4" s="17"/>
      <c r="E4" s="15"/>
      <c r="F4" s="15"/>
      <c r="G4" s="15"/>
      <c r="H4" s="15"/>
      <c r="I4" s="15"/>
      <c r="J4" s="15"/>
      <c r="K4" s="16"/>
      <c r="L4" s="15">
        <f t="shared" si="0"/>
        <v>0</v>
      </c>
    </row>
    <row r="5" spans="1:12" x14ac:dyDescent="0.35">
      <c r="B5" s="13"/>
      <c r="C5" s="14"/>
      <c r="D5" s="17"/>
      <c r="E5" s="15"/>
      <c r="F5" s="15"/>
      <c r="G5" s="15"/>
      <c r="H5" s="15"/>
      <c r="I5" s="15"/>
      <c r="J5" s="15"/>
      <c r="K5" s="16"/>
      <c r="L5" s="15">
        <f t="shared" si="0"/>
        <v>0</v>
      </c>
    </row>
    <row r="6" spans="1:12" x14ac:dyDescent="0.35">
      <c r="B6" s="13"/>
      <c r="C6" s="14"/>
      <c r="D6" s="17"/>
      <c r="E6" s="15"/>
      <c r="F6" s="15"/>
      <c r="G6" s="15"/>
      <c r="H6" s="15"/>
      <c r="I6" s="15"/>
      <c r="J6" s="15"/>
      <c r="K6" s="16"/>
      <c r="L6" s="15">
        <f t="shared" si="0"/>
        <v>0</v>
      </c>
    </row>
    <row r="7" spans="1:12" x14ac:dyDescent="0.35">
      <c r="B7" s="13"/>
      <c r="C7" s="14"/>
      <c r="D7" s="17"/>
      <c r="E7" s="15"/>
      <c r="F7" s="15"/>
      <c r="G7" s="15"/>
      <c r="H7" s="15"/>
      <c r="I7" s="15"/>
      <c r="J7" s="15"/>
      <c r="K7" s="16"/>
      <c r="L7" s="15">
        <f t="shared" si="0"/>
        <v>0</v>
      </c>
    </row>
    <row r="8" spans="1:12" x14ac:dyDescent="0.35">
      <c r="B8" s="13"/>
      <c r="C8" s="14"/>
      <c r="D8" s="17"/>
      <c r="E8" s="15"/>
      <c r="F8" s="15"/>
      <c r="G8" s="15"/>
      <c r="H8" s="15"/>
      <c r="I8" s="15"/>
      <c r="J8" s="15"/>
      <c r="K8" s="16"/>
      <c r="L8" s="15">
        <f t="shared" si="0"/>
        <v>0</v>
      </c>
    </row>
    <row r="9" spans="1:12" x14ac:dyDescent="0.35">
      <c r="B9" s="13"/>
      <c r="C9" s="14"/>
      <c r="D9" s="17"/>
      <c r="E9" s="15"/>
      <c r="F9" s="15"/>
      <c r="G9" s="15"/>
      <c r="H9" s="15"/>
      <c r="I9" s="15"/>
      <c r="J9" s="15"/>
      <c r="K9" s="16"/>
      <c r="L9" s="15">
        <f t="shared" si="0"/>
        <v>0</v>
      </c>
    </row>
    <row r="10" spans="1:12" x14ac:dyDescent="0.35">
      <c r="B10" s="13"/>
      <c r="C10" s="14"/>
      <c r="D10" s="17"/>
      <c r="E10" s="15"/>
      <c r="F10" s="15"/>
      <c r="G10" s="15"/>
      <c r="H10" s="15"/>
      <c r="I10" s="15"/>
      <c r="J10" s="15"/>
      <c r="K10" s="16"/>
      <c r="L10" s="15">
        <f t="shared" si="0"/>
        <v>0</v>
      </c>
    </row>
    <row r="11" spans="1:12" x14ac:dyDescent="0.35">
      <c r="B11" s="13"/>
      <c r="C11" s="14"/>
      <c r="D11" s="17"/>
      <c r="E11" s="15"/>
      <c r="F11" s="15"/>
      <c r="G11" s="15"/>
      <c r="H11" s="15"/>
      <c r="I11" s="15"/>
      <c r="J11" s="15"/>
      <c r="K11" s="16"/>
      <c r="L11" s="15">
        <f t="shared" si="0"/>
        <v>0</v>
      </c>
    </row>
    <row r="12" spans="1:12" x14ac:dyDescent="0.35">
      <c r="B12" s="13"/>
      <c r="C12" s="17"/>
      <c r="D12" s="17"/>
      <c r="E12" s="15"/>
      <c r="F12" s="15"/>
      <c r="G12" s="15"/>
      <c r="H12" s="15"/>
      <c r="I12" s="15"/>
      <c r="J12" s="15"/>
      <c r="K12" s="16"/>
      <c r="L12" s="15">
        <f t="shared" si="0"/>
        <v>0</v>
      </c>
    </row>
    <row r="13" spans="1:12" x14ac:dyDescent="0.35">
      <c r="B13" s="13"/>
      <c r="C13" s="17"/>
      <c r="D13" s="17"/>
      <c r="E13" s="15"/>
      <c r="F13" s="15"/>
      <c r="G13" s="15"/>
      <c r="H13" s="15"/>
      <c r="I13" s="15"/>
      <c r="J13" s="15"/>
      <c r="K13" s="16"/>
      <c r="L13" s="15">
        <f t="shared" si="0"/>
        <v>0</v>
      </c>
    </row>
    <row r="14" spans="1:12" x14ac:dyDescent="0.35">
      <c r="B14" s="13"/>
      <c r="C14" s="17"/>
      <c r="D14" s="17"/>
      <c r="E14" s="15"/>
      <c r="F14" s="15"/>
      <c r="G14" s="15"/>
      <c r="H14" s="15"/>
      <c r="I14" s="15"/>
      <c r="J14" s="15"/>
      <c r="K14" s="16"/>
      <c r="L14" s="15">
        <f t="shared" si="0"/>
        <v>0</v>
      </c>
    </row>
    <row r="15" spans="1:12" x14ac:dyDescent="0.35">
      <c r="B15" s="13"/>
      <c r="C15" s="17"/>
      <c r="D15" s="17"/>
      <c r="E15" s="15"/>
      <c r="F15" s="15"/>
      <c r="G15" s="15"/>
      <c r="H15" s="15"/>
      <c r="I15" s="15"/>
      <c r="J15" s="15"/>
      <c r="K15" s="16"/>
      <c r="L15" s="15">
        <f t="shared" si="0"/>
        <v>0</v>
      </c>
    </row>
    <row r="16" spans="1:12" x14ac:dyDescent="0.35">
      <c r="B16" s="17"/>
      <c r="C16" s="17"/>
      <c r="D16" s="17"/>
      <c r="E16" s="15"/>
      <c r="F16" s="15"/>
      <c r="G16" s="15"/>
      <c r="H16" s="15"/>
      <c r="I16" s="15"/>
      <c r="J16" s="15"/>
      <c r="K16" s="15"/>
      <c r="L16" s="15">
        <f t="shared" si="0"/>
        <v>0</v>
      </c>
    </row>
    <row r="17" spans="2:12" x14ac:dyDescent="0.35">
      <c r="B17" s="13"/>
      <c r="C17" s="17"/>
      <c r="D17" s="17"/>
      <c r="E17" s="15"/>
      <c r="F17" s="15"/>
      <c r="G17" s="15"/>
      <c r="H17" s="15"/>
      <c r="I17" s="15"/>
      <c r="J17" s="15"/>
      <c r="K17" s="16"/>
      <c r="L17" s="15">
        <f t="shared" si="0"/>
        <v>0</v>
      </c>
    </row>
    <row r="18" spans="2:12" x14ac:dyDescent="0.35">
      <c r="B18" s="13"/>
      <c r="C18" s="17"/>
      <c r="D18" s="17"/>
      <c r="E18" s="15"/>
      <c r="F18" s="15"/>
      <c r="G18" s="15"/>
      <c r="H18" s="15"/>
      <c r="I18" s="15"/>
      <c r="J18" s="15"/>
      <c r="K18" s="16"/>
      <c r="L18" s="15">
        <f t="shared" si="0"/>
        <v>0</v>
      </c>
    </row>
    <row r="19" spans="2:12" x14ac:dyDescent="0.35">
      <c r="B19" s="13"/>
      <c r="C19" s="17"/>
      <c r="D19" s="17"/>
      <c r="E19" s="15"/>
      <c r="F19" s="15"/>
      <c r="G19" s="15"/>
      <c r="H19" s="15"/>
      <c r="I19" s="15"/>
      <c r="J19" s="15"/>
      <c r="K19" s="16"/>
      <c r="L19" s="15">
        <f t="shared" si="0"/>
        <v>0</v>
      </c>
    </row>
    <row r="20" spans="2:12" x14ac:dyDescent="0.35">
      <c r="B20" s="13"/>
      <c r="C20" s="17"/>
      <c r="D20" s="17"/>
      <c r="E20" s="15"/>
      <c r="F20" s="15"/>
      <c r="G20" s="15"/>
      <c r="H20" s="15"/>
      <c r="I20" s="15"/>
      <c r="J20" s="15"/>
      <c r="K20" s="16"/>
      <c r="L20" s="15">
        <f t="shared" si="0"/>
        <v>0</v>
      </c>
    </row>
    <row r="21" spans="2:12" x14ac:dyDescent="0.35">
      <c r="B21" s="13"/>
      <c r="C21" s="17"/>
      <c r="D21" s="17"/>
      <c r="E21" s="15"/>
      <c r="F21" s="15"/>
      <c r="G21" s="15"/>
      <c r="H21" s="15"/>
      <c r="I21" s="15"/>
      <c r="J21" s="15"/>
      <c r="K21" s="16"/>
      <c r="L21" s="15">
        <f t="shared" si="0"/>
        <v>0</v>
      </c>
    </row>
    <row r="22" spans="2:12" x14ac:dyDescent="0.35">
      <c r="B22" s="13"/>
      <c r="C22" s="17"/>
      <c r="D22" s="17"/>
      <c r="E22" s="15"/>
      <c r="F22" s="15"/>
      <c r="G22" s="15"/>
      <c r="H22" s="15"/>
      <c r="I22" s="15"/>
      <c r="J22" s="15"/>
      <c r="K22" s="16"/>
      <c r="L22" s="15">
        <f t="shared" si="0"/>
        <v>0</v>
      </c>
    </row>
    <row r="23" spans="2:12" x14ac:dyDescent="0.35">
      <c r="B23" s="13"/>
      <c r="C23" s="17"/>
      <c r="D23" s="17"/>
      <c r="E23" s="15"/>
      <c r="F23" s="15"/>
      <c r="G23" s="15"/>
      <c r="H23" s="15"/>
      <c r="I23" s="15"/>
      <c r="J23" s="15"/>
      <c r="K23" s="16"/>
      <c r="L23" s="15">
        <f t="shared" si="0"/>
        <v>0</v>
      </c>
    </row>
    <row r="24" spans="2:12" x14ac:dyDescent="0.35">
      <c r="B24" s="13"/>
      <c r="C24" s="17"/>
      <c r="D24" s="17"/>
      <c r="E24" s="15"/>
      <c r="F24" s="15"/>
      <c r="G24" s="15"/>
      <c r="H24" s="15"/>
      <c r="I24" s="15"/>
      <c r="J24" s="15"/>
      <c r="K24" s="16"/>
      <c r="L24" s="15">
        <f t="shared" si="0"/>
        <v>0</v>
      </c>
    </row>
    <row r="25" spans="2:12" x14ac:dyDescent="0.35">
      <c r="B25" s="13"/>
      <c r="C25" s="17"/>
      <c r="D25" s="17"/>
      <c r="E25" s="15"/>
      <c r="F25" s="15"/>
      <c r="G25" s="15"/>
      <c r="H25" s="15"/>
      <c r="I25" s="15"/>
      <c r="J25" s="15"/>
      <c r="K25" s="16"/>
      <c r="L25" s="15">
        <f t="shared" si="0"/>
        <v>0</v>
      </c>
    </row>
    <row r="26" spans="2:12" x14ac:dyDescent="0.35">
      <c r="B26" s="13"/>
      <c r="C26" s="17"/>
      <c r="D26" s="17"/>
      <c r="E26" s="15"/>
      <c r="F26" s="15"/>
      <c r="G26" s="15"/>
      <c r="H26" s="15"/>
      <c r="I26" s="15"/>
      <c r="J26" s="15"/>
      <c r="K26" s="16"/>
      <c r="L26" s="15">
        <f t="shared" si="0"/>
        <v>0</v>
      </c>
    </row>
    <row r="27" spans="2:12" x14ac:dyDescent="0.35">
      <c r="B27" s="13"/>
      <c r="C27" s="17"/>
      <c r="D27" s="17"/>
      <c r="E27" s="15"/>
      <c r="F27" s="15"/>
      <c r="G27" s="15"/>
      <c r="H27" s="15"/>
      <c r="I27" s="15"/>
      <c r="J27" s="15"/>
      <c r="K27" s="16"/>
      <c r="L27" s="15">
        <f t="shared" si="0"/>
        <v>0</v>
      </c>
    </row>
    <row r="28" spans="2:12" x14ac:dyDescent="0.35">
      <c r="B28" s="13"/>
      <c r="C28" s="17"/>
      <c r="D28" s="17"/>
      <c r="E28" s="15"/>
      <c r="F28" s="15"/>
      <c r="G28" s="15"/>
      <c r="H28" s="15"/>
      <c r="I28" s="15"/>
      <c r="J28" s="15"/>
      <c r="K28" s="16"/>
      <c r="L28" s="15">
        <f t="shared" si="0"/>
        <v>0</v>
      </c>
    </row>
    <row r="29" spans="2:12" x14ac:dyDescent="0.35">
      <c r="B29" s="13"/>
      <c r="C29" s="17"/>
      <c r="D29" s="17"/>
      <c r="E29" s="15"/>
      <c r="F29" s="15"/>
      <c r="G29" s="15"/>
      <c r="H29" s="15"/>
      <c r="I29" s="15"/>
      <c r="J29" s="15"/>
      <c r="K29" s="16"/>
      <c r="L29" s="15">
        <f t="shared" si="0"/>
        <v>0</v>
      </c>
    </row>
    <row r="30" spans="2:12" x14ac:dyDescent="0.35">
      <c r="B30" s="13"/>
      <c r="C30" s="17"/>
      <c r="D30" s="17"/>
      <c r="E30" s="15"/>
      <c r="F30" s="15"/>
      <c r="G30" s="15"/>
      <c r="H30" s="15"/>
      <c r="I30" s="15"/>
      <c r="J30" s="15"/>
      <c r="K30" s="16"/>
      <c r="L30" s="15">
        <f t="shared" si="0"/>
        <v>0</v>
      </c>
    </row>
    <row r="31" spans="2:12" x14ac:dyDescent="0.35">
      <c r="B31" s="13"/>
      <c r="C31" s="17"/>
      <c r="D31" s="17"/>
      <c r="E31" s="15"/>
      <c r="F31" s="15"/>
      <c r="G31" s="15"/>
      <c r="H31" s="15"/>
      <c r="I31" s="15"/>
      <c r="J31" s="15"/>
      <c r="K31" s="16"/>
      <c r="L31" s="15">
        <f t="shared" si="0"/>
        <v>0</v>
      </c>
    </row>
    <row r="32" spans="2:12" x14ac:dyDescent="0.35">
      <c r="B32" s="13"/>
      <c r="C32" s="17"/>
      <c r="D32" s="17"/>
      <c r="E32" s="15"/>
      <c r="F32" s="15"/>
      <c r="G32" s="15"/>
      <c r="H32" s="15"/>
      <c r="I32" s="15"/>
      <c r="J32" s="15"/>
      <c r="K32" s="16"/>
      <c r="L32" s="15">
        <f t="shared" si="0"/>
        <v>0</v>
      </c>
    </row>
    <row r="33" spans="2:12" x14ac:dyDescent="0.35">
      <c r="B33" s="13"/>
      <c r="C33" s="17"/>
      <c r="D33" s="17"/>
      <c r="E33" s="15"/>
      <c r="F33" s="15"/>
      <c r="G33" s="15"/>
      <c r="H33" s="15"/>
      <c r="I33" s="15"/>
      <c r="J33" s="15"/>
      <c r="K33" s="16"/>
      <c r="L33" s="15">
        <f t="shared" si="0"/>
        <v>0</v>
      </c>
    </row>
    <row r="34" spans="2:12" x14ac:dyDescent="0.35">
      <c r="B34" s="13"/>
      <c r="C34" s="17"/>
      <c r="D34" s="17"/>
      <c r="E34" s="15"/>
      <c r="F34" s="15"/>
      <c r="G34" s="15"/>
      <c r="H34" s="15"/>
      <c r="I34" s="15"/>
      <c r="J34" s="15"/>
      <c r="K34" s="16"/>
      <c r="L34" s="15">
        <f t="shared" si="0"/>
        <v>0</v>
      </c>
    </row>
    <row r="35" spans="2:12" x14ac:dyDescent="0.35">
      <c r="B35" s="13"/>
      <c r="C35" s="17"/>
      <c r="D35" s="17"/>
      <c r="E35" s="15"/>
      <c r="F35" s="15"/>
      <c r="G35" s="15"/>
      <c r="H35" s="15"/>
      <c r="I35" s="15"/>
      <c r="J35" s="15"/>
      <c r="K35" s="16"/>
      <c r="L35" s="15">
        <f t="shared" si="0"/>
        <v>0</v>
      </c>
    </row>
    <row r="36" spans="2:12" x14ac:dyDescent="0.35">
      <c r="B36" s="13"/>
      <c r="C36" s="17"/>
      <c r="D36" s="17"/>
      <c r="E36" s="15"/>
      <c r="F36" s="15"/>
      <c r="G36" s="15"/>
      <c r="H36" s="15"/>
      <c r="I36" s="15"/>
      <c r="J36" s="15"/>
      <c r="K36" s="16"/>
      <c r="L36" s="15">
        <f t="shared" si="0"/>
        <v>0</v>
      </c>
    </row>
    <row r="37" spans="2:12" x14ac:dyDescent="0.35">
      <c r="B37" s="13"/>
      <c r="C37" s="17"/>
      <c r="D37" s="17"/>
      <c r="E37" s="15"/>
      <c r="F37" s="15"/>
      <c r="G37" s="15"/>
      <c r="H37" s="15"/>
      <c r="I37" s="15"/>
      <c r="J37" s="15"/>
      <c r="K37" s="16"/>
      <c r="L37" s="15">
        <f t="shared" si="0"/>
        <v>0</v>
      </c>
    </row>
    <row r="38" spans="2:12" x14ac:dyDescent="0.35">
      <c r="B38" s="13"/>
      <c r="C38" s="17"/>
      <c r="D38" s="17"/>
      <c r="E38" s="15"/>
      <c r="F38" s="15"/>
      <c r="G38" s="15"/>
      <c r="H38" s="15"/>
      <c r="I38" s="15"/>
      <c r="J38" s="15"/>
      <c r="K38" s="16"/>
      <c r="L38" s="15">
        <f t="shared" si="0"/>
        <v>0</v>
      </c>
    </row>
    <row r="39" spans="2:12" x14ac:dyDescent="0.35">
      <c r="B39" s="13"/>
      <c r="C39" s="17"/>
      <c r="D39" s="17"/>
      <c r="E39" s="15"/>
      <c r="F39" s="15"/>
      <c r="G39" s="15"/>
      <c r="H39" s="15"/>
      <c r="I39" s="15"/>
      <c r="J39" s="15"/>
      <c r="K39" s="16"/>
      <c r="L39" s="15">
        <f t="shared" si="0"/>
        <v>0</v>
      </c>
    </row>
    <row r="40" spans="2:12" x14ac:dyDescent="0.35">
      <c r="B40" s="13"/>
      <c r="C40" s="17"/>
      <c r="D40" s="17"/>
      <c r="E40" s="15"/>
      <c r="F40" s="15"/>
      <c r="G40" s="15"/>
      <c r="H40" s="15"/>
      <c r="I40" s="15"/>
      <c r="J40" s="15"/>
      <c r="K40" s="16"/>
      <c r="L40" s="15">
        <f t="shared" si="0"/>
        <v>0</v>
      </c>
    </row>
    <row r="41" spans="2:12" x14ac:dyDescent="0.35">
      <c r="B41" s="13"/>
      <c r="C41" s="17"/>
      <c r="D41" s="17"/>
      <c r="E41" s="15"/>
      <c r="F41" s="15"/>
      <c r="G41" s="15"/>
      <c r="H41" s="15"/>
      <c r="I41" s="15"/>
      <c r="J41" s="15"/>
      <c r="K41" s="16"/>
      <c r="L41" s="15">
        <f t="shared" si="0"/>
        <v>0</v>
      </c>
    </row>
    <row r="42" spans="2:12" x14ac:dyDescent="0.35">
      <c r="B42" s="13"/>
      <c r="C42" s="17"/>
      <c r="D42" s="17"/>
      <c r="E42" s="15"/>
      <c r="F42" s="15"/>
      <c r="G42" s="15"/>
      <c r="H42" s="15"/>
      <c r="I42" s="15"/>
      <c r="J42" s="15"/>
      <c r="K42" s="16"/>
      <c r="L42" s="15">
        <f t="shared" si="0"/>
        <v>0</v>
      </c>
    </row>
    <row r="43" spans="2:12" x14ac:dyDescent="0.35">
      <c r="B43" s="13"/>
      <c r="C43" s="17"/>
      <c r="D43" s="17"/>
      <c r="E43" s="15"/>
      <c r="F43" s="15"/>
      <c r="G43" s="15"/>
      <c r="H43" s="15"/>
      <c r="I43" s="15"/>
      <c r="J43" s="15"/>
      <c r="K43" s="16"/>
      <c r="L43" s="15">
        <f t="shared" si="0"/>
        <v>0</v>
      </c>
    </row>
    <row r="44" spans="2:12" x14ac:dyDescent="0.35">
      <c r="B44" s="13"/>
      <c r="C44" s="17"/>
      <c r="D44" s="17"/>
      <c r="E44" s="15"/>
      <c r="F44" s="15"/>
      <c r="G44" s="15"/>
      <c r="H44" s="15"/>
      <c r="I44" s="15"/>
      <c r="J44" s="15"/>
      <c r="K44" s="16"/>
      <c r="L44" s="15">
        <f t="shared" si="0"/>
        <v>0</v>
      </c>
    </row>
    <row r="45" spans="2:12" x14ac:dyDescent="0.35">
      <c r="B45" s="13"/>
      <c r="C45" s="17"/>
      <c r="D45" s="17"/>
      <c r="E45" s="15"/>
      <c r="F45" s="15"/>
      <c r="G45" s="15"/>
      <c r="H45" s="15"/>
      <c r="I45" s="15"/>
      <c r="J45" s="15"/>
      <c r="K45" s="16"/>
      <c r="L45" s="15">
        <f t="shared" si="0"/>
        <v>0</v>
      </c>
    </row>
    <row r="46" spans="2:12" x14ac:dyDescent="0.35">
      <c r="B46" s="13"/>
      <c r="C46" s="17"/>
      <c r="D46" s="17"/>
      <c r="E46" s="15"/>
      <c r="F46" s="15"/>
      <c r="G46" s="15"/>
      <c r="H46" s="15"/>
      <c r="I46" s="15"/>
      <c r="J46" s="15"/>
      <c r="K46" s="16"/>
      <c r="L46" s="15">
        <f t="shared" si="0"/>
        <v>0</v>
      </c>
    </row>
    <row r="47" spans="2:12" x14ac:dyDescent="0.35">
      <c r="B47" s="13"/>
      <c r="C47" s="17"/>
      <c r="D47" s="17"/>
      <c r="E47" s="15"/>
      <c r="F47" s="15"/>
      <c r="G47" s="15"/>
      <c r="H47" s="15"/>
      <c r="I47" s="15"/>
      <c r="J47" s="15"/>
      <c r="K47" s="16"/>
      <c r="L47" s="15">
        <f t="shared" si="0"/>
        <v>0</v>
      </c>
    </row>
    <row r="48" spans="2:12" x14ac:dyDescent="0.35">
      <c r="B48" s="13"/>
      <c r="C48" s="17"/>
      <c r="D48" s="17"/>
      <c r="E48" s="15"/>
      <c r="F48" s="15"/>
      <c r="G48" s="15"/>
      <c r="H48" s="15"/>
      <c r="I48" s="15"/>
      <c r="J48" s="15"/>
      <c r="K48" s="16"/>
      <c r="L48" s="15">
        <f t="shared" si="0"/>
        <v>0</v>
      </c>
    </row>
    <row r="49" spans="2:12" x14ac:dyDescent="0.35">
      <c r="B49" s="13"/>
      <c r="C49" s="17"/>
      <c r="D49" s="17"/>
      <c r="E49" s="15"/>
      <c r="F49" s="15"/>
      <c r="G49" s="15"/>
      <c r="H49" s="15"/>
      <c r="I49" s="15"/>
      <c r="J49" s="15"/>
      <c r="K49" s="16"/>
      <c r="L49" s="15">
        <f t="shared" si="0"/>
        <v>0</v>
      </c>
    </row>
    <row r="50" spans="2:12" x14ac:dyDescent="0.35">
      <c r="B50" s="13"/>
      <c r="C50" s="17"/>
      <c r="D50" s="17"/>
      <c r="E50" s="15"/>
      <c r="F50" s="15"/>
      <c r="G50" s="15"/>
      <c r="H50" s="15"/>
      <c r="I50" s="15"/>
      <c r="J50" s="15"/>
      <c r="K50" s="16"/>
      <c r="L50" s="15">
        <f t="shared" si="0"/>
        <v>0</v>
      </c>
    </row>
    <row r="51" spans="2:12" x14ac:dyDescent="0.35">
      <c r="B51" s="13"/>
      <c r="C51" s="17"/>
      <c r="D51" s="17"/>
      <c r="E51" s="15"/>
      <c r="F51" s="15"/>
      <c r="G51" s="15"/>
      <c r="H51" s="15"/>
      <c r="I51" s="15"/>
      <c r="J51" s="15"/>
      <c r="K51" s="16"/>
      <c r="L51" s="15">
        <f t="shared" si="0"/>
        <v>0</v>
      </c>
    </row>
    <row r="52" spans="2:12" x14ac:dyDescent="0.35">
      <c r="B52" s="13"/>
      <c r="C52" s="17"/>
      <c r="D52" s="17"/>
      <c r="E52" s="15"/>
      <c r="F52" s="15"/>
      <c r="G52" s="15"/>
      <c r="H52" s="15"/>
      <c r="I52" s="15"/>
      <c r="J52" s="15"/>
      <c r="K52" s="16"/>
      <c r="L52" s="15">
        <f t="shared" si="0"/>
        <v>0</v>
      </c>
    </row>
    <row r="53" spans="2:12" x14ac:dyDescent="0.35">
      <c r="B53" s="13"/>
      <c r="C53" s="17"/>
      <c r="D53" s="17"/>
      <c r="E53" s="15"/>
      <c r="F53" s="15"/>
      <c r="G53" s="15"/>
      <c r="H53" s="15"/>
      <c r="I53" s="15"/>
      <c r="J53" s="15"/>
      <c r="K53" s="16"/>
      <c r="L53" s="15">
        <f t="shared" si="0"/>
        <v>0</v>
      </c>
    </row>
    <row r="54" spans="2:12" x14ac:dyDescent="0.35">
      <c r="B54" s="13"/>
      <c r="C54" s="17"/>
      <c r="D54" s="17"/>
      <c r="E54" s="15"/>
      <c r="F54" s="15"/>
      <c r="G54" s="15"/>
      <c r="H54" s="15"/>
      <c r="I54" s="15"/>
      <c r="J54" s="15"/>
      <c r="K54" s="16"/>
      <c r="L54" s="15">
        <f t="shared" si="0"/>
        <v>0</v>
      </c>
    </row>
    <row r="55" spans="2:12" x14ac:dyDescent="0.35">
      <c r="B55" s="13"/>
      <c r="C55" s="17"/>
      <c r="D55" s="17"/>
      <c r="E55" s="15"/>
      <c r="F55" s="15"/>
      <c r="G55" s="15"/>
      <c r="H55" s="15"/>
      <c r="I55" s="15"/>
      <c r="J55" s="15"/>
      <c r="K55" s="16"/>
      <c r="L55" s="15">
        <f t="shared" si="0"/>
        <v>0</v>
      </c>
    </row>
    <row r="56" spans="2:12" x14ac:dyDescent="0.35">
      <c r="B56" s="13"/>
      <c r="C56" s="17"/>
      <c r="D56" s="17"/>
      <c r="E56" s="15"/>
      <c r="F56" s="15"/>
      <c r="G56" s="15"/>
      <c r="H56" s="15"/>
      <c r="I56" s="15"/>
      <c r="J56" s="15"/>
      <c r="K56" s="16"/>
      <c r="L56" s="15">
        <f t="shared" si="0"/>
        <v>0</v>
      </c>
    </row>
    <row r="57" spans="2:12" x14ac:dyDescent="0.35">
      <c r="B57" s="13"/>
      <c r="C57" s="17"/>
      <c r="D57" s="17"/>
      <c r="E57" s="15"/>
      <c r="F57" s="15"/>
      <c r="G57" s="15"/>
      <c r="H57" s="15"/>
      <c r="I57" s="15"/>
      <c r="J57" s="15"/>
      <c r="K57" s="16"/>
      <c r="L57" s="15">
        <f t="shared" si="0"/>
        <v>0</v>
      </c>
    </row>
    <row r="58" spans="2:12" x14ac:dyDescent="0.35">
      <c r="B58" s="13"/>
      <c r="C58" s="17"/>
      <c r="D58" s="17"/>
      <c r="E58" s="15"/>
      <c r="F58" s="15"/>
      <c r="G58" s="15"/>
      <c r="H58" s="15"/>
      <c r="I58" s="15"/>
      <c r="J58" s="15"/>
      <c r="K58" s="16"/>
      <c r="L58" s="15">
        <f t="shared" si="0"/>
        <v>0</v>
      </c>
    </row>
    <row r="59" spans="2:12" x14ac:dyDescent="0.35">
      <c r="B59" s="13"/>
      <c r="C59" s="17"/>
      <c r="D59" s="17"/>
      <c r="E59" s="15"/>
      <c r="F59" s="15"/>
      <c r="G59" s="15"/>
      <c r="H59" s="15"/>
      <c r="I59" s="15"/>
      <c r="J59" s="15"/>
      <c r="K59" s="16"/>
      <c r="L59" s="15">
        <f t="shared" si="0"/>
        <v>0</v>
      </c>
    </row>
    <row r="60" spans="2:12" x14ac:dyDescent="0.35">
      <c r="B60" s="13"/>
      <c r="C60" s="17"/>
      <c r="D60" s="17"/>
      <c r="E60" s="15"/>
      <c r="F60" s="15"/>
      <c r="G60" s="15"/>
      <c r="H60" s="15"/>
      <c r="I60" s="15"/>
      <c r="J60" s="15"/>
      <c r="K60" s="16"/>
      <c r="L60" s="15">
        <f t="shared" si="0"/>
        <v>0</v>
      </c>
    </row>
    <row r="61" spans="2:12" x14ac:dyDescent="0.35">
      <c r="B61" s="13"/>
      <c r="C61" s="17"/>
      <c r="D61" s="17"/>
      <c r="E61" s="15"/>
      <c r="F61" s="15"/>
      <c r="G61" s="15"/>
      <c r="H61" s="15"/>
      <c r="I61" s="15"/>
      <c r="J61" s="15"/>
      <c r="K61" s="16"/>
      <c r="L61" s="15">
        <f t="shared" si="0"/>
        <v>0</v>
      </c>
    </row>
    <row r="62" spans="2:12" x14ac:dyDescent="0.35">
      <c r="B62" s="13"/>
      <c r="C62" s="17"/>
      <c r="D62" s="17"/>
      <c r="E62" s="15"/>
      <c r="F62" s="15"/>
      <c r="G62" s="15"/>
      <c r="H62" s="15"/>
      <c r="I62" s="15"/>
      <c r="J62" s="15"/>
      <c r="K62" s="16"/>
      <c r="L62" s="15">
        <f t="shared" si="0"/>
        <v>0</v>
      </c>
    </row>
    <row r="63" spans="2:12" x14ac:dyDescent="0.35">
      <c r="B63" s="13"/>
      <c r="C63" s="17"/>
      <c r="D63" s="17"/>
      <c r="E63" s="15"/>
      <c r="F63" s="15"/>
      <c r="G63" s="15"/>
      <c r="H63" s="15"/>
      <c r="I63" s="15"/>
      <c r="J63" s="15"/>
      <c r="K63" s="16"/>
      <c r="L63" s="15">
        <f t="shared" si="0"/>
        <v>0</v>
      </c>
    </row>
    <row r="64" spans="2:12" x14ac:dyDescent="0.35">
      <c r="B64" s="13"/>
      <c r="C64" s="17"/>
      <c r="D64" s="17"/>
      <c r="E64" s="15"/>
      <c r="F64" s="15"/>
      <c r="G64" s="15"/>
      <c r="H64" s="15"/>
      <c r="I64" s="15"/>
      <c r="J64" s="15"/>
      <c r="K64" s="16"/>
      <c r="L64" s="15">
        <f t="shared" ref="L64:L101" si="1">SUM(E64:K64)</f>
        <v>0</v>
      </c>
    </row>
    <row r="65" spans="2:12" x14ac:dyDescent="0.35">
      <c r="B65" s="13"/>
      <c r="C65" s="17"/>
      <c r="D65" s="17"/>
      <c r="E65" s="15"/>
      <c r="F65" s="15"/>
      <c r="G65" s="15"/>
      <c r="H65" s="15"/>
      <c r="I65" s="15"/>
      <c r="J65" s="15"/>
      <c r="K65" s="16"/>
      <c r="L65" s="15">
        <f t="shared" si="1"/>
        <v>0</v>
      </c>
    </row>
    <row r="66" spans="2:12" x14ac:dyDescent="0.35">
      <c r="B66" s="13"/>
      <c r="C66" s="17"/>
      <c r="D66" s="17"/>
      <c r="E66" s="15"/>
      <c r="F66" s="15"/>
      <c r="G66" s="15"/>
      <c r="H66" s="15"/>
      <c r="I66" s="15"/>
      <c r="J66" s="15"/>
      <c r="K66" s="16"/>
      <c r="L66" s="15">
        <f t="shared" si="1"/>
        <v>0</v>
      </c>
    </row>
    <row r="67" spans="2:12" x14ac:dyDescent="0.35">
      <c r="B67" s="13"/>
      <c r="C67" s="17"/>
      <c r="D67" s="17"/>
      <c r="E67" s="15"/>
      <c r="F67" s="15"/>
      <c r="G67" s="15"/>
      <c r="H67" s="15"/>
      <c r="I67" s="15"/>
      <c r="J67" s="15"/>
      <c r="K67" s="16"/>
      <c r="L67" s="15">
        <f t="shared" si="1"/>
        <v>0</v>
      </c>
    </row>
    <row r="68" spans="2:12" x14ac:dyDescent="0.35">
      <c r="B68" s="13"/>
      <c r="C68" s="17"/>
      <c r="D68" s="17"/>
      <c r="E68" s="15"/>
      <c r="F68" s="15"/>
      <c r="G68" s="15"/>
      <c r="H68" s="15"/>
      <c r="I68" s="15"/>
      <c r="J68" s="15"/>
      <c r="K68" s="16"/>
      <c r="L68" s="15">
        <f t="shared" si="1"/>
        <v>0</v>
      </c>
    </row>
    <row r="69" spans="2:12" x14ac:dyDescent="0.35">
      <c r="B69" s="13"/>
      <c r="C69" s="17"/>
      <c r="D69" s="17"/>
      <c r="E69" s="15"/>
      <c r="F69" s="15"/>
      <c r="G69" s="15"/>
      <c r="H69" s="15"/>
      <c r="I69" s="15"/>
      <c r="J69" s="15"/>
      <c r="K69" s="16"/>
      <c r="L69" s="15">
        <f t="shared" si="1"/>
        <v>0</v>
      </c>
    </row>
    <row r="70" spans="2:12" x14ac:dyDescent="0.35">
      <c r="B70" s="13"/>
      <c r="C70" s="17"/>
      <c r="D70" s="17"/>
      <c r="E70" s="15"/>
      <c r="F70" s="15"/>
      <c r="G70" s="15"/>
      <c r="H70" s="15"/>
      <c r="I70" s="15"/>
      <c r="J70" s="15"/>
      <c r="K70" s="16"/>
      <c r="L70" s="15">
        <f t="shared" si="1"/>
        <v>0</v>
      </c>
    </row>
    <row r="71" spans="2:12" x14ac:dyDescent="0.35">
      <c r="B71" s="13"/>
      <c r="C71" s="17"/>
      <c r="D71" s="17"/>
      <c r="E71" s="15"/>
      <c r="F71" s="15"/>
      <c r="G71" s="15"/>
      <c r="H71" s="15"/>
      <c r="I71" s="15"/>
      <c r="J71" s="15"/>
      <c r="K71" s="16"/>
      <c r="L71" s="15">
        <f t="shared" si="1"/>
        <v>0</v>
      </c>
    </row>
    <row r="72" spans="2:12" x14ac:dyDescent="0.35">
      <c r="B72" s="13"/>
      <c r="C72" s="17"/>
      <c r="D72" s="17"/>
      <c r="E72" s="15"/>
      <c r="F72" s="15"/>
      <c r="G72" s="15"/>
      <c r="H72" s="15"/>
      <c r="I72" s="15"/>
      <c r="J72" s="15"/>
      <c r="K72" s="16"/>
      <c r="L72" s="15">
        <f t="shared" si="1"/>
        <v>0</v>
      </c>
    </row>
    <row r="73" spans="2:12" x14ac:dyDescent="0.35">
      <c r="B73" s="13"/>
      <c r="C73" s="17"/>
      <c r="D73" s="17"/>
      <c r="E73" s="15"/>
      <c r="F73" s="15"/>
      <c r="G73" s="15"/>
      <c r="H73" s="15"/>
      <c r="I73" s="15"/>
      <c r="J73" s="15"/>
      <c r="K73" s="16"/>
      <c r="L73" s="15">
        <f t="shared" si="1"/>
        <v>0</v>
      </c>
    </row>
    <row r="74" spans="2:12" x14ac:dyDescent="0.35">
      <c r="B74" s="13"/>
      <c r="C74" s="17"/>
      <c r="D74" s="17"/>
      <c r="E74" s="15"/>
      <c r="F74" s="15"/>
      <c r="G74" s="15"/>
      <c r="H74" s="15"/>
      <c r="I74" s="15"/>
      <c r="J74" s="15"/>
      <c r="K74" s="16"/>
      <c r="L74" s="15">
        <f t="shared" si="1"/>
        <v>0</v>
      </c>
    </row>
    <row r="75" spans="2:12" x14ac:dyDescent="0.35">
      <c r="B75" s="13"/>
      <c r="C75" s="17"/>
      <c r="D75" s="17"/>
      <c r="E75" s="15"/>
      <c r="F75" s="15"/>
      <c r="G75" s="15"/>
      <c r="H75" s="15"/>
      <c r="I75" s="15"/>
      <c r="J75" s="15"/>
      <c r="K75" s="16"/>
      <c r="L75" s="15">
        <f t="shared" si="1"/>
        <v>0</v>
      </c>
    </row>
    <row r="76" spans="2:12" x14ac:dyDescent="0.35">
      <c r="B76" s="13"/>
      <c r="C76" s="17"/>
      <c r="D76" s="17"/>
      <c r="E76" s="15"/>
      <c r="F76" s="15"/>
      <c r="G76" s="15"/>
      <c r="H76" s="15"/>
      <c r="I76" s="15"/>
      <c r="J76" s="15"/>
      <c r="K76" s="16"/>
      <c r="L76" s="15">
        <f t="shared" si="1"/>
        <v>0</v>
      </c>
    </row>
    <row r="77" spans="2:12" x14ac:dyDescent="0.35">
      <c r="B77" s="13"/>
      <c r="C77" s="17"/>
      <c r="D77" s="17"/>
      <c r="E77" s="15"/>
      <c r="F77" s="15"/>
      <c r="G77" s="15"/>
      <c r="H77" s="15"/>
      <c r="I77" s="15"/>
      <c r="J77" s="15"/>
      <c r="K77" s="16"/>
      <c r="L77" s="15">
        <f t="shared" si="1"/>
        <v>0</v>
      </c>
    </row>
    <row r="78" spans="2:12" x14ac:dyDescent="0.35">
      <c r="B78" s="13"/>
      <c r="C78" s="17"/>
      <c r="D78" s="17"/>
      <c r="E78" s="15"/>
      <c r="F78" s="15"/>
      <c r="G78" s="15"/>
      <c r="H78" s="15"/>
      <c r="I78" s="15"/>
      <c r="J78" s="15"/>
      <c r="K78" s="16"/>
      <c r="L78" s="15">
        <f t="shared" si="1"/>
        <v>0</v>
      </c>
    </row>
    <row r="79" spans="2:12" x14ac:dyDescent="0.35">
      <c r="B79" s="13"/>
      <c r="C79" s="17"/>
      <c r="D79" s="17"/>
      <c r="E79" s="15"/>
      <c r="F79" s="15"/>
      <c r="G79" s="15"/>
      <c r="H79" s="15"/>
      <c r="I79" s="15"/>
      <c r="J79" s="15"/>
      <c r="K79" s="16"/>
      <c r="L79" s="15">
        <f t="shared" si="1"/>
        <v>0</v>
      </c>
    </row>
    <row r="80" spans="2:12" x14ac:dyDescent="0.35">
      <c r="B80" s="13"/>
      <c r="C80" s="17"/>
      <c r="D80" s="17"/>
      <c r="E80" s="15"/>
      <c r="F80" s="15"/>
      <c r="G80" s="15"/>
      <c r="H80" s="15"/>
      <c r="I80" s="15"/>
      <c r="J80" s="15"/>
      <c r="K80" s="16"/>
      <c r="L80" s="15">
        <f t="shared" si="1"/>
        <v>0</v>
      </c>
    </row>
    <row r="81" spans="2:12" x14ac:dyDescent="0.35">
      <c r="B81" s="13"/>
      <c r="C81" s="17"/>
      <c r="D81" s="17"/>
      <c r="E81" s="15"/>
      <c r="F81" s="15"/>
      <c r="G81" s="15"/>
      <c r="H81" s="15"/>
      <c r="I81" s="15"/>
      <c r="J81" s="15"/>
      <c r="K81" s="16"/>
      <c r="L81" s="15">
        <f t="shared" si="1"/>
        <v>0</v>
      </c>
    </row>
    <row r="82" spans="2:12" x14ac:dyDescent="0.35">
      <c r="B82" s="13"/>
      <c r="C82" s="17"/>
      <c r="D82" s="17"/>
      <c r="E82" s="15"/>
      <c r="F82" s="15"/>
      <c r="G82" s="15"/>
      <c r="H82" s="15"/>
      <c r="I82" s="15"/>
      <c r="J82" s="15"/>
      <c r="K82" s="16"/>
      <c r="L82" s="15">
        <f t="shared" si="1"/>
        <v>0</v>
      </c>
    </row>
    <row r="83" spans="2:12" x14ac:dyDescent="0.35">
      <c r="B83" s="13"/>
      <c r="C83" s="17"/>
      <c r="D83" s="17"/>
      <c r="E83" s="15"/>
      <c r="F83" s="15"/>
      <c r="G83" s="15"/>
      <c r="H83" s="15"/>
      <c r="I83" s="15"/>
      <c r="J83" s="15"/>
      <c r="K83" s="16"/>
      <c r="L83" s="15">
        <f t="shared" si="1"/>
        <v>0</v>
      </c>
    </row>
    <row r="84" spans="2:12" x14ac:dyDescent="0.35">
      <c r="B84" s="13"/>
      <c r="C84" s="17"/>
      <c r="D84" s="17"/>
      <c r="E84" s="15"/>
      <c r="F84" s="15"/>
      <c r="G84" s="15"/>
      <c r="H84" s="15"/>
      <c r="I84" s="15"/>
      <c r="J84" s="15"/>
      <c r="K84" s="16"/>
      <c r="L84" s="15">
        <f t="shared" si="1"/>
        <v>0</v>
      </c>
    </row>
    <row r="85" spans="2:12" x14ac:dyDescent="0.35">
      <c r="B85" s="13"/>
      <c r="C85" s="17"/>
      <c r="D85" s="17"/>
      <c r="E85" s="15"/>
      <c r="F85" s="15"/>
      <c r="G85" s="15"/>
      <c r="H85" s="15"/>
      <c r="I85" s="15"/>
      <c r="J85" s="15"/>
      <c r="K85" s="16"/>
      <c r="L85" s="15">
        <f t="shared" si="1"/>
        <v>0</v>
      </c>
    </row>
    <row r="86" spans="2:12" x14ac:dyDescent="0.35">
      <c r="B86" s="13"/>
      <c r="C86" s="17"/>
      <c r="D86" s="17"/>
      <c r="E86" s="15"/>
      <c r="F86" s="15"/>
      <c r="G86" s="15"/>
      <c r="H86" s="15"/>
      <c r="I86" s="15"/>
      <c r="J86" s="15"/>
      <c r="K86" s="16"/>
      <c r="L86" s="15">
        <f t="shared" si="1"/>
        <v>0</v>
      </c>
    </row>
    <row r="87" spans="2:12" x14ac:dyDescent="0.35">
      <c r="B87" s="13"/>
      <c r="C87" s="17"/>
      <c r="D87" s="17"/>
      <c r="E87" s="15"/>
      <c r="F87" s="15"/>
      <c r="G87" s="15"/>
      <c r="H87" s="15"/>
      <c r="I87" s="15"/>
      <c r="J87" s="15"/>
      <c r="K87" s="16"/>
      <c r="L87" s="15">
        <f t="shared" si="1"/>
        <v>0</v>
      </c>
    </row>
    <row r="88" spans="2:12" x14ac:dyDescent="0.35">
      <c r="B88" s="13"/>
      <c r="C88" s="17"/>
      <c r="D88" s="17"/>
      <c r="E88" s="15"/>
      <c r="F88" s="15"/>
      <c r="G88" s="15"/>
      <c r="H88" s="15"/>
      <c r="I88" s="15"/>
      <c r="J88" s="15"/>
      <c r="K88" s="16"/>
      <c r="L88" s="15">
        <f t="shared" si="1"/>
        <v>0</v>
      </c>
    </row>
    <row r="89" spans="2:12" x14ac:dyDescent="0.35">
      <c r="B89" s="13"/>
      <c r="C89" s="17"/>
      <c r="D89" s="17"/>
      <c r="E89" s="15"/>
      <c r="F89" s="15"/>
      <c r="G89" s="15"/>
      <c r="H89" s="15"/>
      <c r="I89" s="15"/>
      <c r="J89" s="15"/>
      <c r="K89" s="16"/>
      <c r="L89" s="15">
        <f t="shared" si="1"/>
        <v>0</v>
      </c>
    </row>
    <row r="90" spans="2:12" x14ac:dyDescent="0.35">
      <c r="B90" s="13"/>
      <c r="C90" s="17"/>
      <c r="D90" s="17"/>
      <c r="E90" s="15"/>
      <c r="F90" s="15"/>
      <c r="G90" s="15"/>
      <c r="H90" s="15"/>
      <c r="I90" s="15"/>
      <c r="J90" s="15"/>
      <c r="K90" s="16"/>
      <c r="L90" s="15">
        <f t="shared" si="1"/>
        <v>0</v>
      </c>
    </row>
    <row r="91" spans="2:12" x14ac:dyDescent="0.35">
      <c r="B91" s="13"/>
      <c r="C91" s="17"/>
      <c r="D91" s="17"/>
      <c r="E91" s="15"/>
      <c r="F91" s="15"/>
      <c r="G91" s="15"/>
      <c r="H91" s="15"/>
      <c r="I91" s="15"/>
      <c r="J91" s="15"/>
      <c r="K91" s="16"/>
      <c r="L91" s="15">
        <f t="shared" si="1"/>
        <v>0</v>
      </c>
    </row>
    <row r="92" spans="2:12" x14ac:dyDescent="0.35">
      <c r="B92" s="13"/>
      <c r="C92" s="17"/>
      <c r="D92" s="17"/>
      <c r="E92" s="15"/>
      <c r="F92" s="15"/>
      <c r="G92" s="15"/>
      <c r="H92" s="15"/>
      <c r="I92" s="15"/>
      <c r="J92" s="15"/>
      <c r="K92" s="16"/>
      <c r="L92" s="15">
        <f t="shared" si="1"/>
        <v>0</v>
      </c>
    </row>
    <row r="93" spans="2:12" x14ac:dyDescent="0.35">
      <c r="B93" s="13"/>
      <c r="C93" s="17"/>
      <c r="D93" s="17"/>
      <c r="E93" s="15"/>
      <c r="F93" s="15"/>
      <c r="G93" s="15"/>
      <c r="H93" s="15"/>
      <c r="I93" s="15"/>
      <c r="J93" s="15"/>
      <c r="K93" s="16"/>
      <c r="L93" s="15">
        <f t="shared" si="1"/>
        <v>0</v>
      </c>
    </row>
    <row r="94" spans="2:12" x14ac:dyDescent="0.35">
      <c r="B94" s="13"/>
      <c r="C94" s="17"/>
      <c r="D94" s="17"/>
      <c r="E94" s="15"/>
      <c r="F94" s="15"/>
      <c r="G94" s="15"/>
      <c r="H94" s="15"/>
      <c r="I94" s="15"/>
      <c r="J94" s="15"/>
      <c r="K94" s="16"/>
      <c r="L94" s="15">
        <f t="shared" si="1"/>
        <v>0</v>
      </c>
    </row>
    <row r="95" spans="2:12" x14ac:dyDescent="0.35">
      <c r="B95" s="13"/>
      <c r="C95" s="17"/>
      <c r="D95" s="17"/>
      <c r="E95" s="15"/>
      <c r="F95" s="15"/>
      <c r="G95" s="15"/>
      <c r="H95" s="15"/>
      <c r="I95" s="15"/>
      <c r="J95" s="15"/>
      <c r="K95" s="16"/>
      <c r="L95" s="15">
        <f t="shared" si="1"/>
        <v>0</v>
      </c>
    </row>
    <row r="96" spans="2:12" x14ac:dyDescent="0.35">
      <c r="B96" s="13"/>
      <c r="C96" s="17"/>
      <c r="D96" s="17"/>
      <c r="E96" s="15"/>
      <c r="F96" s="15"/>
      <c r="G96" s="15"/>
      <c r="H96" s="15"/>
      <c r="I96" s="15"/>
      <c r="J96" s="15"/>
      <c r="K96" s="16"/>
      <c r="L96" s="15">
        <f t="shared" si="1"/>
        <v>0</v>
      </c>
    </row>
    <row r="97" spans="1:12" x14ac:dyDescent="0.35">
      <c r="B97" s="13"/>
      <c r="C97" s="17"/>
      <c r="D97" s="17"/>
      <c r="E97" s="15"/>
      <c r="F97" s="15"/>
      <c r="G97" s="15"/>
      <c r="H97" s="15"/>
      <c r="I97" s="15"/>
      <c r="J97" s="15"/>
      <c r="K97" s="16"/>
      <c r="L97" s="15">
        <f t="shared" si="1"/>
        <v>0</v>
      </c>
    </row>
    <row r="98" spans="1:12" x14ac:dyDescent="0.35">
      <c r="B98" s="13"/>
      <c r="C98" s="17"/>
      <c r="D98" s="17"/>
      <c r="E98" s="15"/>
      <c r="F98" s="15"/>
      <c r="G98" s="15"/>
      <c r="H98" s="15"/>
      <c r="I98" s="15"/>
      <c r="J98" s="15"/>
      <c r="K98" s="16"/>
      <c r="L98" s="15">
        <f t="shared" si="1"/>
        <v>0</v>
      </c>
    </row>
    <row r="99" spans="1:12" x14ac:dyDescent="0.35">
      <c r="B99" s="13"/>
      <c r="C99" s="17"/>
      <c r="D99" s="17"/>
      <c r="E99" s="15"/>
      <c r="F99" s="15"/>
      <c r="G99" s="15"/>
      <c r="H99" s="15"/>
      <c r="I99" s="15"/>
      <c r="J99" s="15"/>
      <c r="K99" s="16"/>
      <c r="L99" s="15">
        <f t="shared" si="1"/>
        <v>0</v>
      </c>
    </row>
    <row r="100" spans="1:12" x14ac:dyDescent="0.35">
      <c r="B100" s="13"/>
      <c r="C100" s="17"/>
      <c r="D100" s="17"/>
      <c r="E100" s="15"/>
      <c r="F100" s="15"/>
      <c r="G100" s="15"/>
      <c r="H100" s="15"/>
      <c r="I100" s="15"/>
      <c r="J100" s="15"/>
      <c r="K100" s="16"/>
      <c r="L100" s="15">
        <f t="shared" si="1"/>
        <v>0</v>
      </c>
    </row>
    <row r="101" spans="1:12" x14ac:dyDescent="0.35">
      <c r="A101" s="5" t="s">
        <v>240</v>
      </c>
      <c r="B101" s="13"/>
      <c r="C101" s="17"/>
      <c r="D101" s="17"/>
      <c r="E101" s="15"/>
      <c r="F101" s="15"/>
      <c r="G101" s="15"/>
      <c r="H101" s="15"/>
      <c r="I101" s="15"/>
      <c r="J101" s="15"/>
      <c r="K101" s="16"/>
      <c r="L101" s="15">
        <f t="shared" si="1"/>
        <v>0</v>
      </c>
    </row>
  </sheetData>
  <mergeCells count="2">
    <mergeCell ref="B1:D1"/>
    <mergeCell ref="E1:K1"/>
  </mergeCells>
  <conditionalFormatting sqref="B62:K100">
    <cfRule type="expression" dxfId="20" priority="20">
      <formula>MOD(ROW(),2)=0</formula>
    </cfRule>
  </conditionalFormatting>
  <conditionalFormatting sqref="L3:L101">
    <cfRule type="expression" dxfId="19" priority="19">
      <formula>MOD(ROW(),2)=0</formula>
    </cfRule>
  </conditionalFormatting>
  <conditionalFormatting sqref="A3:A101">
    <cfRule type="expression" dxfId="18" priority="18">
      <formula>MOD(ROW(),2)=0</formula>
    </cfRule>
  </conditionalFormatting>
  <conditionalFormatting sqref="C3:K3 B4:K61">
    <cfRule type="expression" dxfId="17" priority="15">
      <formula>MOD(ROW(),2)=0</formula>
    </cfRule>
  </conditionalFormatting>
  <conditionalFormatting sqref="B3">
    <cfRule type="expression" dxfId="16" priority="11">
      <formula>MOD(ROW(),2)=0</formula>
    </cfRule>
  </conditionalFormatting>
  <conditionalFormatting sqref="B101">
    <cfRule type="expression" dxfId="15" priority="10">
      <formula>MOD(ROW(),2)=0</formula>
    </cfRule>
  </conditionalFormatting>
  <conditionalFormatting sqref="C101">
    <cfRule type="expression" dxfId="14" priority="9">
      <formula>MOD(ROW(),2)=0</formula>
    </cfRule>
  </conditionalFormatting>
  <conditionalFormatting sqref="D101">
    <cfRule type="expression" dxfId="13" priority="8">
      <formula>MOD(ROW(),2)=0</formula>
    </cfRule>
  </conditionalFormatting>
  <conditionalFormatting sqref="E101">
    <cfRule type="expression" dxfId="12" priority="7">
      <formula>MOD(ROW(),2)=0</formula>
    </cfRule>
  </conditionalFormatting>
  <conditionalFormatting sqref="F101">
    <cfRule type="expression" dxfId="11" priority="6">
      <formula>MOD(ROW(),2)=0</formula>
    </cfRule>
  </conditionalFormatting>
  <conditionalFormatting sqref="G101">
    <cfRule type="expression" dxfId="10" priority="5">
      <formula>MOD(ROW(),2)=0</formula>
    </cfRule>
  </conditionalFormatting>
  <conditionalFormatting sqref="H101">
    <cfRule type="expression" dxfId="9" priority="4">
      <formula>MOD(ROW(),2)=0</formula>
    </cfRule>
  </conditionalFormatting>
  <conditionalFormatting sqref="I101">
    <cfRule type="expression" dxfId="8" priority="3">
      <formula>MOD(ROW(),2)=0</formula>
    </cfRule>
  </conditionalFormatting>
  <conditionalFormatting sqref="J101">
    <cfRule type="expression" dxfId="7" priority="2">
      <formula>MOD(ROW(),2)=0</formula>
    </cfRule>
  </conditionalFormatting>
  <conditionalFormatting sqref="K101">
    <cfRule type="expression" dxfId="6" priority="1">
      <formula>MOD(ROW(),2)=0</formula>
    </cfRule>
  </conditionalFormatting>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2">
        <x14:dataValidation type="list" allowBlank="1" showInputMessage="1" showErrorMessage="1" xr:uid="{E59CBB01-FF5B-4E71-B91A-81DBDDC16BC8}">
          <x14:formula1>
            <xm:f>'Services and Fees'!$A:$A</xm:f>
          </x14:formula1>
          <xm:sqref>A4:A100</xm:sqref>
        </x14:dataValidation>
        <x14:dataValidation type="list" allowBlank="1" showInputMessage="1" showErrorMessage="1" xr:uid="{AE24DB5D-6550-4216-97D6-FE8E94A58C88}">
          <x14:formula1>
            <xm:f>'Services and Fees'!$A3:$A52</xm:f>
          </x14:formula1>
          <xm:sqref>A3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9859-2CE6-40CF-BCAF-2B37ACA66718}">
  <sheetPr codeName="Sheet13">
    <tabColor theme="7"/>
  </sheetPr>
  <dimension ref="A1:K1"/>
  <sheetViews>
    <sheetView workbookViewId="0"/>
  </sheetViews>
  <sheetFormatPr defaultRowHeight="14.5" x14ac:dyDescent="0.35"/>
  <cols>
    <col min="1" max="1" width="37.1796875" bestFit="1" customWidth="1"/>
    <col min="2" max="2" width="17.26953125" bestFit="1" customWidth="1"/>
    <col min="3" max="3" width="6.453125" customWidth="1"/>
    <col min="4" max="4" width="13.81640625" customWidth="1"/>
    <col min="5" max="5" width="10.7265625" customWidth="1"/>
    <col min="6" max="6" width="7" bestFit="1" customWidth="1"/>
    <col min="7" max="7" width="6" bestFit="1" customWidth="1"/>
    <col min="8" max="8" width="7.54296875" customWidth="1"/>
    <col min="9" max="9" width="28.54296875" customWidth="1"/>
    <col min="10" max="10" width="8.81640625" bestFit="1" customWidth="1"/>
    <col min="11" max="11" width="12" style="65" bestFit="1" customWidth="1"/>
    <col min="12" max="12" width="12.1796875" bestFit="1" customWidth="1"/>
    <col min="13" max="13" width="7.26953125" bestFit="1" customWidth="1"/>
    <col min="14" max="14" width="2" bestFit="1" customWidth="1"/>
    <col min="15" max="15" width="6" bestFit="1" customWidth="1"/>
    <col min="16" max="16" width="2" bestFit="1" customWidth="1"/>
  </cols>
  <sheetData>
    <row r="1" spans="1:1" x14ac:dyDescent="0.35">
      <c r="A1" t="str" cm="1">
        <f t="array" ref="A1">_xlfn._xlws.FILTER('Preprocess Export'!A1:I10000,('Preprocess Export'!A1:A10000&lt;&gt;"")*('Preprocess Export'!I1:I10000=""),"All items without item numbers now have service fee codes. You can close the form.")</f>
        <v>All items without item numbers now have service fee codes. You can close the form.</v>
      </c>
    </row>
  </sheetData>
  <dataValidations count="1">
    <dataValidation type="list" allowBlank="1" showInputMessage="1" showErrorMessage="1" sqref="Q1" xr:uid="{2D25D839-DDB7-4F94-BD8D-1A7E7838BD0D}">
      <formula1>"I1:I100"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D5A8-D37D-40EE-B597-6527A7112F36}">
  <sheetPr codeName="Sheet7"/>
  <dimension ref="A1:AO54"/>
  <sheetViews>
    <sheetView zoomScale="80" zoomScaleNormal="80" workbookViewId="0">
      <selection activeCell="V2" sqref="V2"/>
    </sheetView>
  </sheetViews>
  <sheetFormatPr defaultColWidth="9.1796875" defaultRowHeight="14.5" x14ac:dyDescent="0.35"/>
  <cols>
    <col min="1" max="1" width="29.81640625" style="18" bestFit="1" customWidth="1"/>
    <col min="2" max="2" width="17.1796875" style="18" bestFit="1" customWidth="1"/>
    <col min="3" max="3" width="10.26953125" style="18" bestFit="1" customWidth="1"/>
    <col min="4" max="4" width="12.1796875" style="18" bestFit="1" customWidth="1"/>
    <col min="5" max="5" width="10.26953125" style="18" bestFit="1" customWidth="1"/>
    <col min="6" max="6" width="9.1796875" style="18"/>
    <col min="7" max="11" width="9.1796875" style="18" customWidth="1"/>
    <col min="12" max="12" width="9.1796875" style="18"/>
    <col min="13" max="13" width="12" style="18" bestFit="1" customWidth="1"/>
    <col min="14" max="14" width="10.26953125" style="18" bestFit="1" customWidth="1"/>
    <col min="15" max="15" width="12.1796875" style="18" bestFit="1" customWidth="1"/>
    <col min="16" max="16" width="9.1796875" style="18"/>
    <col min="17" max="17" width="8.453125" style="18" bestFit="1" customWidth="1"/>
    <col min="18" max="22" width="9.1796875" style="18" customWidth="1"/>
    <col min="23" max="23" width="9.1796875" style="18"/>
    <col min="24" max="24" width="14.26953125" style="18" bestFit="1" customWidth="1"/>
    <col min="25" max="25" width="9.26953125" style="18" customWidth="1"/>
    <col min="26" max="31" width="9.1796875" style="18"/>
    <col min="32" max="32" width="11.81640625" style="18" bestFit="1" customWidth="1"/>
    <col min="33" max="34" width="9.1796875" style="18"/>
    <col min="35" max="35" width="16" style="18" bestFit="1" customWidth="1"/>
    <col min="36" max="36" width="9.1796875" style="18"/>
    <col min="37" max="37" width="16.453125" style="18" bestFit="1" customWidth="1"/>
    <col min="38" max="38" width="8.26953125" style="18" bestFit="1" customWidth="1"/>
    <col min="39" max="39" width="12.54296875" style="18" bestFit="1" customWidth="1"/>
    <col min="40" max="40" width="17.81640625" style="18" bestFit="1" customWidth="1"/>
    <col min="41" max="41" width="13.453125" style="18" bestFit="1" customWidth="1"/>
    <col min="42" max="16384" width="9.1796875" style="18"/>
  </cols>
  <sheetData>
    <row r="1" spans="1:41" x14ac:dyDescent="0.35">
      <c r="B1" s="12" t="s">
        <v>117</v>
      </c>
      <c r="M1" s="12" t="s">
        <v>118</v>
      </c>
      <c r="X1" s="12" t="s">
        <v>119</v>
      </c>
      <c r="AB1" s="12" t="s">
        <v>120</v>
      </c>
      <c r="AC1" s="12"/>
      <c r="AD1" s="12"/>
      <c r="AI1" s="12" t="s">
        <v>121</v>
      </c>
      <c r="AK1" s="12" t="s">
        <v>122</v>
      </c>
    </row>
    <row r="2" spans="1:41" x14ac:dyDescent="0.35">
      <c r="B2" s="3" t="str" cm="1">
        <f t="array" ref="B2:K2">TRANSPOSE('Company Details'!$A$9:$A$18)</f>
        <v>DEF</v>
      </c>
      <c r="C2" s="18" t="str">
        <v>EPC</v>
      </c>
      <c r="D2" s="18" t="str">
        <v>UVB</v>
      </c>
      <c r="E2" s="18" t="str">
        <v>ORT</v>
      </c>
      <c r="F2" s="18" t="str">
        <v>INJ</v>
      </c>
      <c r="G2" s="18" t="str">
        <v>MRP</v>
      </c>
      <c r="H2" s="18" t="str">
        <v>CSB</v>
      </c>
      <c r="I2" s="18" t="str">
        <v>SIP</v>
      </c>
      <c r="J2" s="18" t="str">
        <v>CVC</v>
      </c>
      <c r="K2" s="18" t="str">
        <v>NIU</v>
      </c>
      <c r="M2" s="18" t="str" cm="1">
        <f t="array" ref="M2:V2">TRANSPOSE('Company Details'!$A$9:$A$18)</f>
        <v>DEF</v>
      </c>
      <c r="N2" s="18" t="str">
        <v>EPC</v>
      </c>
      <c r="O2" s="18" t="str">
        <v>UVB</v>
      </c>
      <c r="P2" s="18" t="str">
        <v>ORT</v>
      </c>
      <c r="Q2" s="18" t="str">
        <v>INJ</v>
      </c>
      <c r="R2" s="18" t="str">
        <v>MRP</v>
      </c>
      <c r="S2" s="18" t="str">
        <v>CSB</v>
      </c>
      <c r="T2" s="18" t="str">
        <v>SIP</v>
      </c>
      <c r="U2" s="18" t="str">
        <v>CVC</v>
      </c>
      <c r="V2" s="18" t="str">
        <v>NIU</v>
      </c>
      <c r="X2" s="18" t="s">
        <v>123</v>
      </c>
      <c r="Y2" s="18" t="s">
        <v>119</v>
      </c>
      <c r="Z2" s="18" t="s">
        <v>124</v>
      </c>
      <c r="AB2" s="18" t="s">
        <v>107</v>
      </c>
      <c r="AC2" s="18" t="s">
        <v>125</v>
      </c>
      <c r="AD2" s="18" t="s">
        <v>126</v>
      </c>
      <c r="AE2" s="18" t="s">
        <v>108</v>
      </c>
      <c r="AF2" s="18" t="s">
        <v>127</v>
      </c>
      <c r="AG2" s="18" t="s">
        <v>108</v>
      </c>
      <c r="AI2" s="18" t="s">
        <v>128</v>
      </c>
      <c r="AK2" s="18" t="s">
        <v>129</v>
      </c>
      <c r="AL2" s="18" t="s">
        <v>108</v>
      </c>
      <c r="AM2" s="18" t="s">
        <v>130</v>
      </c>
      <c r="AN2" s="18" t="s">
        <v>131</v>
      </c>
      <c r="AO2" s="18" t="s">
        <v>132</v>
      </c>
    </row>
    <row r="3" spans="1:41" x14ac:dyDescent="0.35">
      <c r="A3" s="19" t="str" cm="1">
        <f t="array" ref="A3:A22">IF(COUNTA(_xlfn._xlws.SORT(_xlfn.UNIQUE(_xlfn._xlws.FILTER('Preprocess Export'!B1:B10000,('Preprocess Export'!B1:B10000&lt;&gt;"")*('Preprocess Export'!B1:B10000&lt;&gt;0)))))&lt;51,_xlfn._xlws.SORT(_xlfn.UNIQUE(_xlfn._xlws.FILTER('Preprocess Export'!B1:B10000,('Preprocess Export'!B1:B10000&lt;&gt;"")*('Preprocess Export'!B1:B10000&lt;&gt;0)))),0)</f>
        <v>Alex White</v>
      </c>
      <c r="B3" s="21">
        <f>IF($A3="","",SUMIFS('Preprocess Export'!$H:$H,'Preprocess Export'!$B:$B,$A3,'Preprocess Export'!$I:$I,B$2))</f>
        <v>2568</v>
      </c>
      <c r="C3" s="21">
        <f>IF($A3="","",SUMIFS('Preprocess Export'!$H:$H,'Preprocess Export'!$B:$B,$A3,'Preprocess Export'!$I:$I,C$2))</f>
        <v>0</v>
      </c>
      <c r="D3" s="21">
        <f>IF($A3="","",SUMIFS('Preprocess Export'!$H:$H,'Preprocess Export'!$B:$B,$A3,'Preprocess Export'!$I:$I,D$2))</f>
        <v>0</v>
      </c>
      <c r="E3" s="21">
        <f>IF($A3="","",SUMIFS('Preprocess Export'!$H:$H,'Preprocess Export'!$B:$B,$A3,'Preprocess Export'!$I:$I,E$2))</f>
        <v>0</v>
      </c>
      <c r="F3" s="21">
        <f>IF($A3="","",SUMIFS('Preprocess Export'!$H:$H,'Preprocess Export'!$B:$B,$A3,'Preprocess Export'!$I:$I,F$2))</f>
        <v>0</v>
      </c>
      <c r="G3" s="21">
        <f>IF($A3="","",SUMIFS('Preprocess Export'!$H:$H,'Preprocess Export'!$B:$B,$A3,'Preprocess Export'!$I:$I,G$2))</f>
        <v>0</v>
      </c>
      <c r="H3" s="21">
        <f>IF($A3="","",SUMIFS('Preprocess Export'!$H:$H,'Preprocess Export'!$B:$B,$A3,'Preprocess Export'!$I:$I,H$2))</f>
        <v>0</v>
      </c>
      <c r="I3" s="21">
        <f>IF($A3="","",SUMIFS('Preprocess Export'!$H:$H,'Preprocess Export'!$B:$B,$A3,'Preprocess Export'!$I:$I,I$2))</f>
        <v>0</v>
      </c>
      <c r="J3" s="21">
        <f>IF($A3="","",SUMIFS('Preprocess Export'!$H:$H,'Preprocess Export'!$B:$B,$A3,'Preprocess Export'!$I:$I,J$2))</f>
        <v>0</v>
      </c>
      <c r="K3" s="22">
        <f>IF($A3="","",SUMIFS('Preprocess Export'!$H:$H,'Preprocess Export'!$B:$B,$A3,'Preprocess Export'!$I:$I,K$2))</f>
        <v>0</v>
      </c>
      <c r="M3" s="23" cm="1">
        <f t="array" ref="M3">IFERROR(IF($A3="","",INDEX('Provider Template'!$B$2:$K$75,_xlfn.XMATCH($A3,'Provider Template'!$A$2:$A$75),_xlfn.XMATCH(B$2,'Provider Template'!$B$1:$K$1))*B3),0)</f>
        <v>770.4</v>
      </c>
      <c r="N3" s="23" cm="1">
        <f t="array" ref="N3">IFERROR(IF($A3="","",INDEX('Provider Template'!$B$2:$K$75,_xlfn.XMATCH($A3,'Provider Template'!$A$2:$A$75),_xlfn.XMATCH(C$2,'Provider Template'!$B$1:$K$1))*C3),0)</f>
        <v>0</v>
      </c>
      <c r="O3" s="23" cm="1">
        <f t="array" ref="O3">IFERROR(IF($A3="","",INDEX('Provider Template'!$B$2:$K$75,_xlfn.XMATCH($A3,'Provider Template'!$A$2:$A$75),_xlfn.XMATCH(D$2,'Provider Template'!$B$1:$K$1))*D3),0)</f>
        <v>0</v>
      </c>
      <c r="P3" s="23" cm="1">
        <f t="array" ref="P3">IFERROR(IF($A3="","",INDEX('Provider Template'!$B$2:$K$75,_xlfn.XMATCH($A3,'Provider Template'!$A$2:$A$75),_xlfn.XMATCH(E$2,'Provider Template'!$B$1:$K$1))*E3),0)</f>
        <v>0</v>
      </c>
      <c r="Q3" s="23" cm="1">
        <f t="array" ref="Q3">IFERROR(IF($A3="","",INDEX('Provider Template'!$B$2:$K$75,_xlfn.XMATCH($A3,'Provider Template'!$A$2:$A$75),_xlfn.XMATCH(F$2,'Provider Template'!$B$1:$K$1))*F3),0)</f>
        <v>0</v>
      </c>
      <c r="R3" s="23" cm="1">
        <f t="array" ref="R3">IFERROR(IF($A3="","",INDEX('Provider Template'!$B$2:$K$75,_xlfn.XMATCH($A3,'Provider Template'!$A$2:$A$75),_xlfn.XMATCH(G$2,'Provider Template'!$B$1:$K$1))*G3),0)</f>
        <v>0</v>
      </c>
      <c r="S3" s="23" cm="1">
        <f t="array" ref="S3">IFERROR(IF($A3="","",INDEX('Provider Template'!$B$2:$K$75,_xlfn.XMATCH($A3,'Provider Template'!$A$2:$A$75),_xlfn.XMATCH(H$2,'Provider Template'!$B$1:$K$1))*H3),0)</f>
        <v>0</v>
      </c>
      <c r="T3" s="23" cm="1">
        <f t="array" ref="T3">IFERROR(IF($A3="","",INDEX('Provider Template'!$B$2:$K$75,_xlfn.XMATCH($A3,'Provider Template'!$A$2:$A$75),_xlfn.XMATCH(I$2,'Provider Template'!$B$1:$K$1))*I3),0)</f>
        <v>0</v>
      </c>
      <c r="U3" s="23" cm="1">
        <f t="array" ref="U3">IFERROR(IF($A3="","",INDEX('Provider Template'!$B$2:$K$75,_xlfn.XMATCH($A3,'Provider Template'!$A$2:$A$75),_xlfn.XMATCH(J$2,'Provider Template'!$B$1:$K$1))*J3),0)</f>
        <v>0</v>
      </c>
      <c r="V3" s="23" cm="1">
        <f t="array" ref="V3">IFERROR(IF($A3="","",INDEX('Provider Template'!$B$2:$K$75,_xlfn.XMATCH($A3,'Provider Template'!$A$2:$A$75),_xlfn.XMATCH(K$2,'Provider Template'!$B$1:$K$1))*K3),0)</f>
        <v>0</v>
      </c>
      <c r="X3" s="23">
        <f>IF($A3="","",SUMIFS('Preprocess Export'!$G1:$G10000,'Preprocess Export'!$F1:'Preprocess Export'!$F10000,0,'Preprocess Export'!$B1:$B10000,$A3))</f>
        <v>2568</v>
      </c>
      <c r="Y3" s="24">
        <f>IF($A3="","",SUMIFS('Preprocess Export'!$G1:$G10000,'Preprocess Export'!$F1:'Preprocess Export'!$F10000,"&lt;&gt;0",'Preprocess Export'!$B1:$B10000,$A3))</f>
        <v>0</v>
      </c>
      <c r="Z3" s="25">
        <f>IFERROR(Y3*10/11,"")</f>
        <v>0</v>
      </c>
      <c r="AB3" s="23">
        <f>IF($A3="","",SUMIFS(Adjustments!C$3:C$100,Adjustments!$A$3:$A$100,'Services and Fees'!$A3))</f>
        <v>0</v>
      </c>
      <c r="AC3" s="24">
        <f>IF($A3="","",AB3-AD3)</f>
        <v>0</v>
      </c>
      <c r="AD3" s="24">
        <f>IF($A3="","",AE3*11)</f>
        <v>0</v>
      </c>
      <c r="AE3" s="24">
        <f>IF($A3="","",SUMIFS(Adjustments!D$3:D$100,Adjustments!$A$3:$A$100,'Services and Fees'!$A3))</f>
        <v>0</v>
      </c>
      <c r="AF3" s="24">
        <f>IF($A3="","",SUMIFS(Adjustments!L$3:L$100,Adjustments!$A$3:$A$100,'Services and Fees'!$A3))</f>
        <v>0</v>
      </c>
      <c r="AG3" s="25">
        <f t="shared" ref="AG3" si="0">IFERROR(AF3/10,"")</f>
        <v>0</v>
      </c>
      <c r="AI3" s="26">
        <f>IFERROR(X3+Y3+AB3+AE3,"")</f>
        <v>2568</v>
      </c>
      <c r="AK3" s="27">
        <f>IFERROR(SUM($B3:$K3)+$AB3,"")</f>
        <v>2568</v>
      </c>
      <c r="AL3" s="28">
        <f>IFERROR(Y3/11+AE3,"")</f>
        <v>0</v>
      </c>
      <c r="AM3" s="28">
        <f>IFERROR(SUM(M3:V3)+AF3,"")</f>
        <v>770.4</v>
      </c>
      <c r="AN3" s="28">
        <f>IFERROR(AM3/10,"")</f>
        <v>77.039999999999992</v>
      </c>
      <c r="AO3" s="29">
        <f>IFERROR(AK3+AL3-AM3-AN3,"")</f>
        <v>1720.56</v>
      </c>
    </row>
    <row r="4" spans="1:41" x14ac:dyDescent="0.35">
      <c r="A4" s="20" t="str">
        <v>Casey Anderson</v>
      </c>
      <c r="B4" s="21">
        <f>IF($A4="","",SUMIFS('Preprocess Export'!$H:$H,'Preprocess Export'!$B:$B,$A4,'Preprocess Export'!$I:$I,B$2))</f>
        <v>338.7</v>
      </c>
      <c r="C4" s="30">
        <f>IF($A4="","",SUMIFS('Preprocess Export'!$H:$H,'Preprocess Export'!$B:$B,$A4,'Preprocess Export'!$I:$I,C$2))</f>
        <v>0</v>
      </c>
      <c r="D4" s="30">
        <f>IF($A4="","",SUMIFS('Preprocess Export'!$H:$H,'Preprocess Export'!$B:$B,$A4,'Preprocess Export'!$I:$I,D$2))</f>
        <v>0</v>
      </c>
      <c r="E4" s="30">
        <f>IF($A4="","",SUMIFS('Preprocess Export'!$H:$H,'Preprocess Export'!$B:$B,$A4,'Preprocess Export'!$I:$I,E$2))</f>
        <v>0</v>
      </c>
      <c r="F4" s="30">
        <f>IF($A4="","",SUMIFS('Preprocess Export'!$H:$H,'Preprocess Export'!$B:$B,$A4,'Preprocess Export'!$I:$I,F$2))</f>
        <v>0</v>
      </c>
      <c r="G4" s="30">
        <f>IF($A4="","",SUMIFS('Preprocess Export'!$H:$H,'Preprocess Export'!$B:$B,$A4,'Preprocess Export'!$I:$I,G$2))</f>
        <v>0</v>
      </c>
      <c r="H4" s="30">
        <f>IF($A4="","",SUMIFS('Preprocess Export'!$H:$H,'Preprocess Export'!$B:$B,$A4,'Preprocess Export'!$I:$I,H$2))</f>
        <v>0</v>
      </c>
      <c r="I4" s="30">
        <f>IF($A4="","",SUMIFS('Preprocess Export'!$H:$H,'Preprocess Export'!$B:$B,$A4,'Preprocess Export'!$I:$I,I$2))</f>
        <v>0</v>
      </c>
      <c r="J4" s="30">
        <f>IF($A4="","",SUMIFS('Preprocess Export'!$H:$H,'Preprocess Export'!$B:$B,$A4,'Preprocess Export'!$I:$I,J$2))</f>
        <v>0</v>
      </c>
      <c r="K4" s="31">
        <f>IF($A4="","",SUMIFS('Preprocess Export'!$H:$H,'Preprocess Export'!$B:$B,$A4,'Preprocess Export'!$I:$I,K$2))</f>
        <v>0</v>
      </c>
      <c r="M4" s="23" cm="1">
        <f t="array" ref="M4">IFERROR(IF($A4="","",INDEX('Provider Template'!$B$2:$K$75,_xlfn.XMATCH($A4,'Provider Template'!$A$2:$A$75),_xlfn.XMATCH(B$2,'Provider Template'!$B$1:$K$1))*B4),0)</f>
        <v>203.22</v>
      </c>
      <c r="N4" s="23" cm="1">
        <f t="array" ref="N4">IFERROR(IF($A4="","",INDEX('Provider Template'!$B$2:$K$75,_xlfn.XMATCH($A4,'Provider Template'!$A$2:$A$75),_xlfn.XMATCH(C$2,'Provider Template'!$B$1:$K$1))*C4),0)</f>
        <v>0</v>
      </c>
      <c r="O4" s="23" cm="1">
        <f t="array" ref="O4">IFERROR(IF($A4="","",INDEX('Provider Template'!$B$2:$K$75,_xlfn.XMATCH($A4,'Provider Template'!$A$2:$A$75),_xlfn.XMATCH(D$2,'Provider Template'!$B$1:$K$1))*D4),0)</f>
        <v>0</v>
      </c>
      <c r="P4" s="23" cm="1">
        <f t="array" ref="P4">IFERROR(IF($A4="","",INDEX('Provider Template'!$B$2:$K$75,_xlfn.XMATCH($A4,'Provider Template'!$A$2:$A$75),_xlfn.XMATCH(E$2,'Provider Template'!$B$1:$K$1))*E4),0)</f>
        <v>0</v>
      </c>
      <c r="Q4" s="23" cm="1">
        <f t="array" ref="Q4">IFERROR(IF($A4="","",INDEX('Provider Template'!$B$2:$K$75,_xlfn.XMATCH($A4,'Provider Template'!$A$2:$A$75),_xlfn.XMATCH(F$2,'Provider Template'!$B$1:$K$1))*F4),0)</f>
        <v>0</v>
      </c>
      <c r="R4" s="23" cm="1">
        <f t="array" ref="R4">IFERROR(IF($A4="","",INDEX('Provider Template'!$B$2:$K$75,_xlfn.XMATCH($A4,'Provider Template'!$A$2:$A$75),_xlfn.XMATCH(G$2,'Provider Template'!$B$1:$K$1))*G4),0)</f>
        <v>0</v>
      </c>
      <c r="S4" s="23" cm="1">
        <f t="array" ref="S4">IFERROR(IF($A4="","",INDEX('Provider Template'!$B$2:$K$75,_xlfn.XMATCH($A4,'Provider Template'!$A$2:$A$75),_xlfn.XMATCH(H$2,'Provider Template'!$B$1:$K$1))*H4),0)</f>
        <v>0</v>
      </c>
      <c r="T4" s="23" cm="1">
        <f t="array" ref="T4">IFERROR(IF($A4="","",INDEX('Provider Template'!$B$2:$K$75,_xlfn.XMATCH($A4,'Provider Template'!$A$2:$A$75),_xlfn.XMATCH(I$2,'Provider Template'!$B$1:$K$1))*I4),0)</f>
        <v>0</v>
      </c>
      <c r="U4" s="23" cm="1">
        <f t="array" ref="U4">IFERROR(IF($A4="","",INDEX('Provider Template'!$B$2:$K$75,_xlfn.XMATCH($A4,'Provider Template'!$A$2:$A$75),_xlfn.XMATCH(J$2,'Provider Template'!$B$1:$K$1))*J4),0)</f>
        <v>0</v>
      </c>
      <c r="V4" s="23" cm="1">
        <f t="array" ref="V4">IFERROR(IF($A4="","",INDEX('Provider Template'!$B$2:$K$75,_xlfn.XMATCH($A4,'Provider Template'!$A$2:$A$75),_xlfn.XMATCH(K$2,'Provider Template'!$B$1:$K$1))*K4),0)</f>
        <v>0</v>
      </c>
      <c r="X4" s="32">
        <f>IF($A4="","",SUMIFS('Preprocess Export'!$G2:$G10001,'Preprocess Export'!$F2:'Preprocess Export'!$F10001,0,'Preprocess Export'!$B2:$B10001,$A4))</f>
        <v>338.7</v>
      </c>
      <c r="Y4" s="18">
        <f>IF($A4="","",SUMIFS('Preprocess Export'!$G2:$G10001,'Preprocess Export'!$F2:'Preprocess Export'!$F10001,"&lt;&gt;0",'Preprocess Export'!$B2:$B10001,$A4))</f>
        <v>0</v>
      </c>
      <c r="Z4" s="33">
        <f t="shared" ref="Z4:Z52" si="1">IFERROR(Y4*10/11,"")</f>
        <v>0</v>
      </c>
      <c r="AB4" s="23">
        <f>IF($A4="","",SUMIFS(Adjustments!C$3:C$100,Adjustments!$A$3:$A$100,'Services and Fees'!$A4))</f>
        <v>0</v>
      </c>
      <c r="AC4" s="24">
        <f t="shared" ref="AC4:AC52" si="2">IF($A4="","",AB4-AD4)</f>
        <v>0</v>
      </c>
      <c r="AD4" s="24">
        <f t="shared" ref="AD4:AD52" si="3">IF($A4="","",AE4*11)</f>
        <v>0</v>
      </c>
      <c r="AE4" s="24">
        <f>IF($A4="","",SUMIFS(Adjustments!D$3:D$100,Adjustments!$A$3:$A$100,'Services and Fees'!$A4))</f>
        <v>0</v>
      </c>
      <c r="AF4" s="24">
        <f>IF($A4="","",SUMIFS(Adjustments!L$3:L$100,Adjustments!$A$3:$A$100,'Services and Fees'!$A4))</f>
        <v>0</v>
      </c>
      <c r="AG4" s="25">
        <f t="shared" ref="AG4:AG52" si="4">IFERROR(AF4/10,"")</f>
        <v>0</v>
      </c>
      <c r="AI4" s="26">
        <f t="shared" ref="AI4:AI52" si="5">IFERROR(X4+Y4+AB4+AE4,"")</f>
        <v>338.7</v>
      </c>
      <c r="AK4" s="27">
        <f t="shared" ref="AK4:AK52" si="6">IFERROR(SUM($B4:$K4)+$AB4,"")</f>
        <v>338.7</v>
      </c>
      <c r="AL4" s="28">
        <f t="shared" ref="AL4:AL52" si="7">IFERROR(Y4/11+AE4,"")</f>
        <v>0</v>
      </c>
      <c r="AM4" s="28">
        <f t="shared" ref="AM4:AM52" si="8">IFERROR(SUM(M4:V4)+AF4,"")</f>
        <v>203.22</v>
      </c>
      <c r="AN4" s="28">
        <f t="shared" ref="AN4:AN52" si="9">IFERROR(AM4/10,"")</f>
        <v>20.321999999999999</v>
      </c>
      <c r="AO4" s="29">
        <f t="shared" ref="AO4:AO52" si="10">IFERROR(AK4+AL4-AM4-AN4,"")</f>
        <v>115.15799999999999</v>
      </c>
    </row>
    <row r="5" spans="1:41" x14ac:dyDescent="0.35">
      <c r="A5" s="20" t="str">
        <v>Dr Alex Smith</v>
      </c>
      <c r="B5" s="21">
        <f>IF($A5="","",SUMIFS('Preprocess Export'!$H:$H,'Preprocess Export'!$B:$B,$A5,'Preprocess Export'!$I:$I,B$2))</f>
        <v>7497.0799999999981</v>
      </c>
      <c r="C5" s="30">
        <f>IF($A5="","",SUMIFS('Preprocess Export'!$H:$H,'Preprocess Export'!$B:$B,$A5,'Preprocess Export'!$I:$I,C$2))</f>
        <v>853.94999999999993</v>
      </c>
      <c r="D5" s="30">
        <f>IF($A5="","",SUMIFS('Preprocess Export'!$H:$H,'Preprocess Export'!$B:$B,$A5,'Preprocess Export'!$I:$I,D$2))</f>
        <v>0</v>
      </c>
      <c r="E5" s="30">
        <f>IF($A5="","",SUMIFS('Preprocess Export'!$H:$H,'Preprocess Export'!$B:$B,$A5,'Preprocess Export'!$I:$I,E$2))</f>
        <v>0</v>
      </c>
      <c r="F5" s="30">
        <f>IF($A5="","",SUMIFS('Preprocess Export'!$H:$H,'Preprocess Export'!$B:$B,$A5,'Preprocess Export'!$I:$I,F$2))</f>
        <v>0</v>
      </c>
      <c r="G5" s="30">
        <f>IF($A5="","",SUMIFS('Preprocess Export'!$H:$H,'Preprocess Export'!$B:$B,$A5,'Preprocess Export'!$I:$I,G$2))</f>
        <v>0</v>
      </c>
      <c r="H5" s="30">
        <f>IF($A5="","",SUMIFS('Preprocess Export'!$H:$H,'Preprocess Export'!$B:$B,$A5,'Preprocess Export'!$I:$I,H$2))</f>
        <v>145</v>
      </c>
      <c r="I5" s="30">
        <f>IF($A5="","",SUMIFS('Preprocess Export'!$H:$H,'Preprocess Export'!$B:$B,$A5,'Preprocess Export'!$I:$I,I$2))</f>
        <v>0</v>
      </c>
      <c r="J5" s="30">
        <f>IF($A5="","",SUMIFS('Preprocess Export'!$H:$H,'Preprocess Export'!$B:$B,$A5,'Preprocess Export'!$I:$I,J$2))</f>
        <v>0</v>
      </c>
      <c r="K5" s="31">
        <f>IF($A5="","",SUMIFS('Preprocess Export'!$H:$H,'Preprocess Export'!$B:$B,$A5,'Preprocess Export'!$I:$I,K$2))</f>
        <v>0</v>
      </c>
      <c r="M5" s="23" cm="1">
        <f t="array" ref="M5">IFERROR(IF($A5="","",INDEX('Provider Template'!$B$2:$K$75,_xlfn.XMATCH($A5,'Provider Template'!$A$2:$A$75),_xlfn.XMATCH(B$2,'Provider Template'!$B$1:$K$1))*B5),0)</f>
        <v>2623.9779999999992</v>
      </c>
      <c r="N5" s="23" cm="1">
        <f t="array" ref="N5">IFERROR(IF($A5="","",INDEX('Provider Template'!$B$2:$K$75,_xlfn.XMATCH($A5,'Provider Template'!$A$2:$A$75),_xlfn.XMATCH(C$2,'Provider Template'!$B$1:$K$1))*C5),0)</f>
        <v>469.67250000000001</v>
      </c>
      <c r="O5" s="23" cm="1">
        <f t="array" ref="O5">IFERROR(IF($A5="","",INDEX('Provider Template'!$B$2:$K$75,_xlfn.XMATCH($A5,'Provider Template'!$A$2:$A$75),_xlfn.XMATCH(D$2,'Provider Template'!$B$1:$K$1))*D5),0)</f>
        <v>0</v>
      </c>
      <c r="P5" s="23" cm="1">
        <f t="array" ref="P5">IFERROR(IF($A5="","",INDEX('Provider Template'!$B$2:$K$75,_xlfn.XMATCH($A5,'Provider Template'!$A$2:$A$75),_xlfn.XMATCH(E$2,'Provider Template'!$B$1:$K$1))*E5),0)</f>
        <v>0</v>
      </c>
      <c r="Q5" s="23" cm="1">
        <f t="array" ref="Q5">IFERROR(IF($A5="","",INDEX('Provider Template'!$B$2:$K$75,_xlfn.XMATCH($A5,'Provider Template'!$A$2:$A$75),_xlfn.XMATCH(F$2,'Provider Template'!$B$1:$K$1))*F5),0)</f>
        <v>0</v>
      </c>
      <c r="R5" s="23" cm="1">
        <f t="array" ref="R5">IFERROR(IF($A5="","",INDEX('Provider Template'!$B$2:$K$75,_xlfn.XMATCH($A5,'Provider Template'!$A$2:$A$75),_xlfn.XMATCH(G$2,'Provider Template'!$B$1:$K$1))*G5),0)</f>
        <v>0</v>
      </c>
      <c r="S5" s="23" cm="1">
        <f t="array" ref="S5">IFERROR(IF($A5="","",INDEX('Provider Template'!$B$2:$K$75,_xlfn.XMATCH($A5,'Provider Template'!$A$2:$A$75),_xlfn.XMATCH(H$2,'Provider Template'!$B$1:$K$1))*H5),0)</f>
        <v>145</v>
      </c>
      <c r="T5" s="23" cm="1">
        <f t="array" ref="T5">IFERROR(IF($A5="","",INDEX('Provider Template'!$B$2:$K$75,_xlfn.XMATCH($A5,'Provider Template'!$A$2:$A$75),_xlfn.XMATCH(I$2,'Provider Template'!$B$1:$K$1))*I5),0)</f>
        <v>0</v>
      </c>
      <c r="U5" s="23" cm="1">
        <f t="array" ref="U5">IFERROR(IF($A5="","",INDEX('Provider Template'!$B$2:$K$75,_xlfn.XMATCH($A5,'Provider Template'!$A$2:$A$75),_xlfn.XMATCH(J$2,'Provider Template'!$B$1:$K$1))*J5),0)</f>
        <v>0</v>
      </c>
      <c r="V5" s="23" cm="1">
        <f t="array" ref="V5">IFERROR(IF($A5="","",INDEX('Provider Template'!$B$2:$K$75,_xlfn.XMATCH($A5,'Provider Template'!$A$2:$A$75),_xlfn.XMATCH(K$2,'Provider Template'!$B$1:$K$1))*K5),0)</f>
        <v>0</v>
      </c>
      <c r="X5" s="32">
        <f>IF($A5="","",SUMIFS('Preprocess Export'!$G3:$G10002,'Preprocess Export'!$F3:'Preprocess Export'!$F10002,0,'Preprocess Export'!$B3:$B10002,$A5))</f>
        <v>8395.2799999999952</v>
      </c>
      <c r="Y5" s="18">
        <f>IF($A5="","",SUMIFS('Preprocess Export'!$G3:$G10002,'Preprocess Export'!$F3:'Preprocess Export'!$F10002,"&lt;&gt;0",'Preprocess Export'!$B3:$B10002,$A5))</f>
        <v>0</v>
      </c>
      <c r="Z5" s="33">
        <f t="shared" si="1"/>
        <v>0</v>
      </c>
      <c r="AB5" s="23">
        <f>IF($A5="","",SUMIFS(Adjustments!C$3:C$100,Adjustments!$A$3:$A$100,'Services and Fees'!$A5))</f>
        <v>0</v>
      </c>
      <c r="AC5" s="24">
        <f t="shared" si="2"/>
        <v>0</v>
      </c>
      <c r="AD5" s="24">
        <f t="shared" si="3"/>
        <v>0</v>
      </c>
      <c r="AE5" s="24">
        <f>IF($A5="","",SUMIFS(Adjustments!D$3:D$100,Adjustments!$A$3:$A$100,'Services and Fees'!$A5))</f>
        <v>0</v>
      </c>
      <c r="AF5" s="24">
        <f>IF($A5="","",SUMIFS(Adjustments!L$3:L$100,Adjustments!$A$3:$A$100,'Services and Fees'!$A5))</f>
        <v>0</v>
      </c>
      <c r="AG5" s="25">
        <f t="shared" si="4"/>
        <v>0</v>
      </c>
      <c r="AI5" s="26">
        <f t="shared" si="5"/>
        <v>8395.2799999999952</v>
      </c>
      <c r="AK5" s="27">
        <f t="shared" si="6"/>
        <v>8496.0299999999988</v>
      </c>
      <c r="AL5" s="28">
        <f t="shared" si="7"/>
        <v>0</v>
      </c>
      <c r="AM5" s="28">
        <f t="shared" si="8"/>
        <v>3238.6504999999993</v>
      </c>
      <c r="AN5" s="28">
        <f t="shared" si="9"/>
        <v>323.86504999999994</v>
      </c>
      <c r="AO5" s="29">
        <f t="shared" si="10"/>
        <v>4933.5144499999988</v>
      </c>
    </row>
    <row r="6" spans="1:41" x14ac:dyDescent="0.35">
      <c r="A6" s="20" t="str">
        <v>Dr Avery Thompson</v>
      </c>
      <c r="B6" s="21">
        <f>IF($A6="","",SUMIFS('Preprocess Export'!$H:$H,'Preprocess Export'!$B:$B,$A6,'Preprocess Export'!$I:$I,B$2))</f>
        <v>922.69999999999982</v>
      </c>
      <c r="C6" s="30">
        <f>IF($A6="","",SUMIFS('Preprocess Export'!$H:$H,'Preprocess Export'!$B:$B,$A6,'Preprocess Export'!$I:$I,C$2))</f>
        <v>727.9</v>
      </c>
      <c r="D6" s="30">
        <f>IF($A6="","",SUMIFS('Preprocess Export'!$H:$H,'Preprocess Export'!$B:$B,$A6,'Preprocess Export'!$I:$I,D$2))</f>
        <v>0</v>
      </c>
      <c r="E6" s="30">
        <f>IF($A6="","",SUMIFS('Preprocess Export'!$H:$H,'Preprocess Export'!$B:$B,$A6,'Preprocess Export'!$I:$I,E$2))</f>
        <v>0</v>
      </c>
      <c r="F6" s="30">
        <f>IF($A6="","",SUMIFS('Preprocess Export'!$H:$H,'Preprocess Export'!$B:$B,$A6,'Preprocess Export'!$I:$I,F$2))</f>
        <v>0</v>
      </c>
      <c r="G6" s="30">
        <f>IF($A6="","",SUMIFS('Preprocess Export'!$H:$H,'Preprocess Export'!$B:$B,$A6,'Preprocess Export'!$I:$I,G$2))</f>
        <v>0</v>
      </c>
      <c r="H6" s="30">
        <f>IF($A6="","",SUMIFS('Preprocess Export'!$H:$H,'Preprocess Export'!$B:$B,$A6,'Preprocess Export'!$I:$I,H$2))</f>
        <v>0</v>
      </c>
      <c r="I6" s="30">
        <f>IF($A6="","",SUMIFS('Preprocess Export'!$H:$H,'Preprocess Export'!$B:$B,$A6,'Preprocess Export'!$I:$I,I$2))</f>
        <v>0</v>
      </c>
      <c r="J6" s="30">
        <f>IF($A6="","",SUMIFS('Preprocess Export'!$H:$H,'Preprocess Export'!$B:$B,$A6,'Preprocess Export'!$I:$I,J$2))</f>
        <v>0</v>
      </c>
      <c r="K6" s="31">
        <f>IF($A6="","",SUMIFS('Preprocess Export'!$H:$H,'Preprocess Export'!$B:$B,$A6,'Preprocess Export'!$I:$I,K$2))</f>
        <v>0</v>
      </c>
      <c r="M6" s="23" cm="1">
        <f t="array" ref="M6">IFERROR(IF($A6="","",INDEX('Provider Template'!$B$2:$K$75,_xlfn.XMATCH($A6,'Provider Template'!$A$2:$A$75),_xlfn.XMATCH(B$2,'Provider Template'!$B$1:$K$1))*B6),0)</f>
        <v>322.94499999999994</v>
      </c>
      <c r="N6" s="23" cm="1">
        <f t="array" ref="N6">IFERROR(IF($A6="","",INDEX('Provider Template'!$B$2:$K$75,_xlfn.XMATCH($A6,'Provider Template'!$A$2:$A$75),_xlfn.XMATCH(C$2,'Provider Template'!$B$1:$K$1))*C6),0)</f>
        <v>400.34500000000003</v>
      </c>
      <c r="O6" s="23" cm="1">
        <f t="array" ref="O6">IFERROR(IF($A6="","",INDEX('Provider Template'!$B$2:$K$75,_xlfn.XMATCH($A6,'Provider Template'!$A$2:$A$75),_xlfn.XMATCH(D$2,'Provider Template'!$B$1:$K$1))*D6),0)</f>
        <v>0</v>
      </c>
      <c r="P6" s="23" cm="1">
        <f t="array" ref="P6">IFERROR(IF($A6="","",INDEX('Provider Template'!$B$2:$K$75,_xlfn.XMATCH($A6,'Provider Template'!$A$2:$A$75),_xlfn.XMATCH(E$2,'Provider Template'!$B$1:$K$1))*E6),0)</f>
        <v>0</v>
      </c>
      <c r="Q6" s="23" cm="1">
        <f t="array" ref="Q6">IFERROR(IF($A6="","",INDEX('Provider Template'!$B$2:$K$75,_xlfn.XMATCH($A6,'Provider Template'!$A$2:$A$75),_xlfn.XMATCH(F$2,'Provider Template'!$B$1:$K$1))*F6),0)</f>
        <v>0</v>
      </c>
      <c r="R6" s="23" cm="1">
        <f t="array" ref="R6">IFERROR(IF($A6="","",INDEX('Provider Template'!$B$2:$K$75,_xlfn.XMATCH($A6,'Provider Template'!$A$2:$A$75),_xlfn.XMATCH(G$2,'Provider Template'!$B$1:$K$1))*G6),0)</f>
        <v>0</v>
      </c>
      <c r="S6" s="23" cm="1">
        <f t="array" ref="S6">IFERROR(IF($A6="","",INDEX('Provider Template'!$B$2:$K$75,_xlfn.XMATCH($A6,'Provider Template'!$A$2:$A$75),_xlfn.XMATCH(H$2,'Provider Template'!$B$1:$K$1))*H6),0)</f>
        <v>0</v>
      </c>
      <c r="T6" s="23" cm="1">
        <f t="array" ref="T6">IFERROR(IF($A6="","",INDEX('Provider Template'!$B$2:$K$75,_xlfn.XMATCH($A6,'Provider Template'!$A$2:$A$75),_xlfn.XMATCH(I$2,'Provider Template'!$B$1:$K$1))*I6),0)</f>
        <v>0</v>
      </c>
      <c r="U6" s="23" cm="1">
        <f t="array" ref="U6">IFERROR(IF($A6="","",INDEX('Provider Template'!$B$2:$K$75,_xlfn.XMATCH($A6,'Provider Template'!$A$2:$A$75),_xlfn.XMATCH(J$2,'Provider Template'!$B$1:$K$1))*J6),0)</f>
        <v>0</v>
      </c>
      <c r="V6" s="23" cm="1">
        <f t="array" ref="V6">IFERROR(IF($A6="","",INDEX('Provider Template'!$B$2:$K$75,_xlfn.XMATCH($A6,'Provider Template'!$A$2:$A$75),_xlfn.XMATCH(K$2,'Provider Template'!$B$1:$K$1))*K6),0)</f>
        <v>0</v>
      </c>
      <c r="X6" s="32">
        <f>IF($A6="","",SUMIFS('Preprocess Export'!$G4:$G10003,'Preprocess Export'!$F4:'Preprocess Export'!$F10003,0,'Preprocess Export'!$B4:$B10003,$A6))</f>
        <v>1650.6000000000004</v>
      </c>
      <c r="Y6" s="18">
        <f>IF($A6="","",SUMIFS('Preprocess Export'!$G4:$G10003,'Preprocess Export'!$F4:'Preprocess Export'!$F10003,"&lt;&gt;0",'Preprocess Export'!$B4:$B10003,$A6))</f>
        <v>0</v>
      </c>
      <c r="Z6" s="33">
        <f t="shared" si="1"/>
        <v>0</v>
      </c>
      <c r="AB6" s="23">
        <f>IF($A6="","",SUMIFS(Adjustments!C$3:C$100,Adjustments!$A$3:$A$100,'Services and Fees'!$A6))</f>
        <v>0</v>
      </c>
      <c r="AC6" s="24">
        <f t="shared" si="2"/>
        <v>0</v>
      </c>
      <c r="AD6" s="24">
        <f t="shared" si="3"/>
        <v>0</v>
      </c>
      <c r="AE6" s="24">
        <f>IF($A6="","",SUMIFS(Adjustments!D$3:D$100,Adjustments!$A$3:$A$100,'Services and Fees'!$A6))</f>
        <v>0</v>
      </c>
      <c r="AF6" s="24">
        <f>IF($A6="","",SUMIFS(Adjustments!L$3:L$100,Adjustments!$A$3:$A$100,'Services and Fees'!$A6))</f>
        <v>0</v>
      </c>
      <c r="AG6" s="25">
        <f t="shared" si="4"/>
        <v>0</v>
      </c>
      <c r="AI6" s="26">
        <f t="shared" si="5"/>
        <v>1650.6000000000004</v>
      </c>
      <c r="AK6" s="27">
        <f t="shared" si="6"/>
        <v>1650.6</v>
      </c>
      <c r="AL6" s="28">
        <f t="shared" si="7"/>
        <v>0</v>
      </c>
      <c r="AM6" s="28">
        <f t="shared" si="8"/>
        <v>723.29</v>
      </c>
      <c r="AN6" s="28">
        <f t="shared" si="9"/>
        <v>72.328999999999994</v>
      </c>
      <c r="AO6" s="29">
        <f t="shared" si="10"/>
        <v>854.98099999999999</v>
      </c>
    </row>
    <row r="7" spans="1:41" x14ac:dyDescent="0.35">
      <c r="A7" s="20" t="str">
        <v>Dr Avery Wang</v>
      </c>
      <c r="B7" s="21">
        <f>IF($A7="","",SUMIFS('Preprocess Export'!$H:$H,'Preprocess Export'!$B:$B,$A7,'Preprocess Export'!$I:$I,B$2))</f>
        <v>6064.46</v>
      </c>
      <c r="C7" s="30">
        <f>IF($A7="","",SUMIFS('Preprocess Export'!$H:$H,'Preprocess Export'!$B:$B,$A7,'Preprocess Export'!$I:$I,C$2))</f>
        <v>569.29999999999995</v>
      </c>
      <c r="D7" s="30">
        <f>IF($A7="","",SUMIFS('Preprocess Export'!$H:$H,'Preprocess Export'!$B:$B,$A7,'Preprocess Export'!$I:$I,D$2))</f>
        <v>0</v>
      </c>
      <c r="E7" s="30">
        <f>IF($A7="","",SUMIFS('Preprocess Export'!$H:$H,'Preprocess Export'!$B:$B,$A7,'Preprocess Export'!$I:$I,E$2))</f>
        <v>0</v>
      </c>
      <c r="F7" s="30">
        <f>IF($A7="","",SUMIFS('Preprocess Export'!$H:$H,'Preprocess Export'!$B:$B,$A7,'Preprocess Export'!$I:$I,F$2))</f>
        <v>0</v>
      </c>
      <c r="G7" s="30">
        <f>IF($A7="","",SUMIFS('Preprocess Export'!$H:$H,'Preprocess Export'!$B:$B,$A7,'Preprocess Export'!$I:$I,G$2))</f>
        <v>0</v>
      </c>
      <c r="H7" s="30">
        <f>IF($A7="","",SUMIFS('Preprocess Export'!$H:$H,'Preprocess Export'!$B:$B,$A7,'Preprocess Export'!$I:$I,H$2))</f>
        <v>0</v>
      </c>
      <c r="I7" s="30">
        <f>IF($A7="","",SUMIFS('Preprocess Export'!$H:$H,'Preprocess Export'!$B:$B,$A7,'Preprocess Export'!$I:$I,I$2))</f>
        <v>0</v>
      </c>
      <c r="J7" s="30">
        <f>IF($A7="","",SUMIFS('Preprocess Export'!$H:$H,'Preprocess Export'!$B:$B,$A7,'Preprocess Export'!$I:$I,J$2))</f>
        <v>0</v>
      </c>
      <c r="K7" s="31">
        <f>IF($A7="","",SUMIFS('Preprocess Export'!$H:$H,'Preprocess Export'!$B:$B,$A7,'Preprocess Export'!$I:$I,K$2))</f>
        <v>0</v>
      </c>
      <c r="M7" s="23" cm="1">
        <f t="array" ref="M7">IFERROR(IF($A7="","",INDEX('Provider Template'!$B$2:$K$75,_xlfn.XMATCH($A7,'Provider Template'!$A$2:$A$75),_xlfn.XMATCH(B$2,'Provider Template'!$B$1:$K$1))*B7),0)</f>
        <v>2122.5609999999997</v>
      </c>
      <c r="N7" s="23" cm="1">
        <f t="array" ref="N7">IFERROR(IF($A7="","",INDEX('Provider Template'!$B$2:$K$75,_xlfn.XMATCH($A7,'Provider Template'!$A$2:$A$75),_xlfn.XMATCH(C$2,'Provider Template'!$B$1:$K$1))*C7),0)</f>
        <v>313.11500000000001</v>
      </c>
      <c r="O7" s="23" cm="1">
        <f t="array" ref="O7">IFERROR(IF($A7="","",INDEX('Provider Template'!$B$2:$K$75,_xlfn.XMATCH($A7,'Provider Template'!$A$2:$A$75),_xlfn.XMATCH(D$2,'Provider Template'!$B$1:$K$1))*D7),0)</f>
        <v>0</v>
      </c>
      <c r="P7" s="23" cm="1">
        <f t="array" ref="P7">IFERROR(IF($A7="","",INDEX('Provider Template'!$B$2:$K$75,_xlfn.XMATCH($A7,'Provider Template'!$A$2:$A$75),_xlfn.XMATCH(E$2,'Provider Template'!$B$1:$K$1))*E7),0)</f>
        <v>0</v>
      </c>
      <c r="Q7" s="23" cm="1">
        <f t="array" ref="Q7">IFERROR(IF($A7="","",INDEX('Provider Template'!$B$2:$K$75,_xlfn.XMATCH($A7,'Provider Template'!$A$2:$A$75),_xlfn.XMATCH(F$2,'Provider Template'!$B$1:$K$1))*F7),0)</f>
        <v>0</v>
      </c>
      <c r="R7" s="23" cm="1">
        <f t="array" ref="R7">IFERROR(IF($A7="","",INDEX('Provider Template'!$B$2:$K$75,_xlfn.XMATCH($A7,'Provider Template'!$A$2:$A$75),_xlfn.XMATCH(G$2,'Provider Template'!$B$1:$K$1))*G7),0)</f>
        <v>0</v>
      </c>
      <c r="S7" s="23" cm="1">
        <f t="array" ref="S7">IFERROR(IF($A7="","",INDEX('Provider Template'!$B$2:$K$75,_xlfn.XMATCH($A7,'Provider Template'!$A$2:$A$75),_xlfn.XMATCH(H$2,'Provider Template'!$B$1:$K$1))*H7),0)</f>
        <v>0</v>
      </c>
      <c r="T7" s="23" cm="1">
        <f t="array" ref="T7">IFERROR(IF($A7="","",INDEX('Provider Template'!$B$2:$K$75,_xlfn.XMATCH($A7,'Provider Template'!$A$2:$A$75),_xlfn.XMATCH(I$2,'Provider Template'!$B$1:$K$1))*I7),0)</f>
        <v>0</v>
      </c>
      <c r="U7" s="23" cm="1">
        <f t="array" ref="U7">IFERROR(IF($A7="","",INDEX('Provider Template'!$B$2:$K$75,_xlfn.XMATCH($A7,'Provider Template'!$A$2:$A$75),_xlfn.XMATCH(J$2,'Provider Template'!$B$1:$K$1))*J7),0)</f>
        <v>0</v>
      </c>
      <c r="V7" s="23" cm="1">
        <f t="array" ref="V7">IFERROR(IF($A7="","",INDEX('Provider Template'!$B$2:$K$75,_xlfn.XMATCH($A7,'Provider Template'!$A$2:$A$75),_xlfn.XMATCH(K$2,'Provider Template'!$B$1:$K$1))*K7),0)</f>
        <v>0</v>
      </c>
      <c r="X7" s="32">
        <f>IF($A7="","",SUMIFS('Preprocess Export'!$G5:$G10004,'Preprocess Export'!$F5:'Preprocess Export'!$F10004,0,'Preprocess Export'!$B5:$B10004,$A7))</f>
        <v>6633.7599999999984</v>
      </c>
      <c r="Y7" s="18">
        <f>IF($A7="","",SUMIFS('Preprocess Export'!$G5:$G10004,'Preprocess Export'!$F5:'Preprocess Export'!$F10004,"&lt;&gt;0",'Preprocess Export'!$B5:$B10004,$A7))</f>
        <v>0</v>
      </c>
      <c r="Z7" s="33">
        <f t="shared" si="1"/>
        <v>0</v>
      </c>
      <c r="AB7" s="23">
        <f>IF($A7="","",SUMIFS(Adjustments!C$3:C$100,Adjustments!$A$3:$A$100,'Services and Fees'!$A7))</f>
        <v>0</v>
      </c>
      <c r="AC7" s="24">
        <f t="shared" si="2"/>
        <v>0</v>
      </c>
      <c r="AD7" s="24">
        <f t="shared" si="3"/>
        <v>0</v>
      </c>
      <c r="AE7" s="24">
        <f>IF($A7="","",SUMIFS(Adjustments!D$3:D$100,Adjustments!$A$3:$A$100,'Services and Fees'!$A7))</f>
        <v>0</v>
      </c>
      <c r="AF7" s="24">
        <f>IF($A7="","",SUMIFS(Adjustments!L$3:L$100,Adjustments!$A$3:$A$100,'Services and Fees'!$A7))</f>
        <v>0</v>
      </c>
      <c r="AG7" s="25">
        <f t="shared" si="4"/>
        <v>0</v>
      </c>
      <c r="AI7" s="26">
        <f t="shared" si="5"/>
        <v>6633.7599999999984</v>
      </c>
      <c r="AK7" s="27">
        <f t="shared" si="6"/>
        <v>6633.76</v>
      </c>
      <c r="AL7" s="28">
        <f t="shared" si="7"/>
        <v>0</v>
      </c>
      <c r="AM7" s="28">
        <f t="shared" si="8"/>
        <v>2435.6759999999995</v>
      </c>
      <c r="AN7" s="28">
        <f t="shared" si="9"/>
        <v>243.56759999999994</v>
      </c>
      <c r="AO7" s="29">
        <f t="shared" si="10"/>
        <v>3954.5164000000009</v>
      </c>
    </row>
    <row r="8" spans="1:41" x14ac:dyDescent="0.35">
      <c r="A8" s="20" t="str">
        <v>Dr Cameron Lee</v>
      </c>
      <c r="B8" s="21">
        <f>IF($A8="","",SUMIFS('Preprocess Export'!$H:$H,'Preprocess Export'!$B:$B,$A8,'Preprocess Export'!$I:$I,B$2))</f>
        <v>1331.5</v>
      </c>
      <c r="C8" s="30">
        <f>IF($A8="","",SUMIFS('Preprocess Export'!$H:$H,'Preprocess Export'!$B:$B,$A8,'Preprocess Export'!$I:$I,C$2))</f>
        <v>284.64999999999998</v>
      </c>
      <c r="D8" s="30">
        <f>IF($A8="","",SUMIFS('Preprocess Export'!$H:$H,'Preprocess Export'!$B:$B,$A8,'Preprocess Export'!$I:$I,D$2))</f>
        <v>0</v>
      </c>
      <c r="E8" s="30">
        <f>IF($A8="","",SUMIFS('Preprocess Export'!$H:$H,'Preprocess Export'!$B:$B,$A8,'Preprocess Export'!$I:$I,E$2))</f>
        <v>0</v>
      </c>
      <c r="F8" s="30">
        <f>IF($A8="","",SUMIFS('Preprocess Export'!$H:$H,'Preprocess Export'!$B:$B,$A8,'Preprocess Export'!$I:$I,F$2))</f>
        <v>0</v>
      </c>
      <c r="G8" s="30">
        <f>IF($A8="","",SUMIFS('Preprocess Export'!$H:$H,'Preprocess Export'!$B:$B,$A8,'Preprocess Export'!$I:$I,G$2))</f>
        <v>0</v>
      </c>
      <c r="H8" s="30">
        <f>IF($A8="","",SUMIFS('Preprocess Export'!$H:$H,'Preprocess Export'!$B:$B,$A8,'Preprocess Export'!$I:$I,H$2))</f>
        <v>0</v>
      </c>
      <c r="I8" s="30">
        <f>IF($A8="","",SUMIFS('Preprocess Export'!$H:$H,'Preprocess Export'!$B:$B,$A8,'Preprocess Export'!$I:$I,I$2))</f>
        <v>0</v>
      </c>
      <c r="J8" s="30">
        <f>IF($A8="","",SUMIFS('Preprocess Export'!$H:$H,'Preprocess Export'!$B:$B,$A8,'Preprocess Export'!$I:$I,J$2))</f>
        <v>0</v>
      </c>
      <c r="K8" s="31">
        <f>IF($A8="","",SUMIFS('Preprocess Export'!$H:$H,'Preprocess Export'!$B:$B,$A8,'Preprocess Export'!$I:$I,K$2))</f>
        <v>0</v>
      </c>
      <c r="M8" s="23" cm="1">
        <f t="array" ref="M8">IFERROR(IF($A8="","",INDEX('Provider Template'!$B$2:$K$75,_xlfn.XMATCH($A8,'Provider Template'!$A$2:$A$75),_xlfn.XMATCH(B$2,'Provider Template'!$B$1:$K$1))*B8),0)</f>
        <v>798.9</v>
      </c>
      <c r="N8" s="23" cm="1">
        <f t="array" ref="N8">IFERROR(IF($A8="","",INDEX('Provider Template'!$B$2:$K$75,_xlfn.XMATCH($A8,'Provider Template'!$A$2:$A$75),_xlfn.XMATCH(C$2,'Provider Template'!$B$1:$K$1))*C8),0)</f>
        <v>156.5575</v>
      </c>
      <c r="O8" s="23" cm="1">
        <f t="array" ref="O8">IFERROR(IF($A8="","",INDEX('Provider Template'!$B$2:$K$75,_xlfn.XMATCH($A8,'Provider Template'!$A$2:$A$75),_xlfn.XMATCH(D$2,'Provider Template'!$B$1:$K$1))*D8),0)</f>
        <v>0</v>
      </c>
      <c r="P8" s="23" cm="1">
        <f t="array" ref="P8">IFERROR(IF($A8="","",INDEX('Provider Template'!$B$2:$K$75,_xlfn.XMATCH($A8,'Provider Template'!$A$2:$A$75),_xlfn.XMATCH(E$2,'Provider Template'!$B$1:$K$1))*E8),0)</f>
        <v>0</v>
      </c>
      <c r="Q8" s="23" cm="1">
        <f t="array" ref="Q8">IFERROR(IF($A8="","",INDEX('Provider Template'!$B$2:$K$75,_xlfn.XMATCH($A8,'Provider Template'!$A$2:$A$75),_xlfn.XMATCH(F$2,'Provider Template'!$B$1:$K$1))*F8),0)</f>
        <v>0</v>
      </c>
      <c r="R8" s="23" cm="1">
        <f t="array" ref="R8">IFERROR(IF($A8="","",INDEX('Provider Template'!$B$2:$K$75,_xlfn.XMATCH($A8,'Provider Template'!$A$2:$A$75),_xlfn.XMATCH(G$2,'Provider Template'!$B$1:$K$1))*G8),0)</f>
        <v>0</v>
      </c>
      <c r="S8" s="23" cm="1">
        <f t="array" ref="S8">IFERROR(IF($A8="","",INDEX('Provider Template'!$B$2:$K$75,_xlfn.XMATCH($A8,'Provider Template'!$A$2:$A$75),_xlfn.XMATCH(H$2,'Provider Template'!$B$1:$K$1))*H8),0)</f>
        <v>0</v>
      </c>
      <c r="T8" s="23" cm="1">
        <f t="array" ref="T8">IFERROR(IF($A8="","",INDEX('Provider Template'!$B$2:$K$75,_xlfn.XMATCH($A8,'Provider Template'!$A$2:$A$75),_xlfn.XMATCH(I$2,'Provider Template'!$B$1:$K$1))*I8),0)</f>
        <v>0</v>
      </c>
      <c r="U8" s="23" cm="1">
        <f t="array" ref="U8">IFERROR(IF($A8="","",INDEX('Provider Template'!$B$2:$K$75,_xlfn.XMATCH($A8,'Provider Template'!$A$2:$A$75),_xlfn.XMATCH(J$2,'Provider Template'!$B$1:$K$1))*J8),0)</f>
        <v>0</v>
      </c>
      <c r="V8" s="23" cm="1">
        <f t="array" ref="V8">IFERROR(IF($A8="","",INDEX('Provider Template'!$B$2:$K$75,_xlfn.XMATCH($A8,'Provider Template'!$A$2:$A$75),_xlfn.XMATCH(K$2,'Provider Template'!$B$1:$K$1))*K8),0)</f>
        <v>0</v>
      </c>
      <c r="X8" s="32">
        <f>IF($A8="","",SUMIFS('Preprocess Export'!$G6:$G10005,'Preprocess Export'!$F6:'Preprocess Export'!$F10005,0,'Preprocess Export'!$B6:$B10005,$A8))</f>
        <v>1616.1500000000003</v>
      </c>
      <c r="Y8" s="18">
        <f>IF($A8="","",SUMIFS('Preprocess Export'!$G6:$G10005,'Preprocess Export'!$F6:'Preprocess Export'!$F10005,"&lt;&gt;0",'Preprocess Export'!$B6:$B10005,$A8))</f>
        <v>0</v>
      </c>
      <c r="Z8" s="33">
        <f t="shared" si="1"/>
        <v>0</v>
      </c>
      <c r="AB8" s="23">
        <f>IF($A8="","",SUMIFS(Adjustments!C$3:C$100,Adjustments!$A$3:$A$100,'Services and Fees'!$A8))</f>
        <v>0</v>
      </c>
      <c r="AC8" s="24">
        <f t="shared" si="2"/>
        <v>0</v>
      </c>
      <c r="AD8" s="24">
        <f t="shared" si="3"/>
        <v>0</v>
      </c>
      <c r="AE8" s="24">
        <f>IF($A8="","",SUMIFS(Adjustments!D$3:D$100,Adjustments!$A$3:$A$100,'Services and Fees'!$A8))</f>
        <v>0</v>
      </c>
      <c r="AF8" s="24">
        <f>IF($A8="","",SUMIFS(Adjustments!L$3:L$100,Adjustments!$A$3:$A$100,'Services and Fees'!$A8))</f>
        <v>0</v>
      </c>
      <c r="AG8" s="25">
        <f t="shared" si="4"/>
        <v>0</v>
      </c>
      <c r="AI8" s="26">
        <f t="shared" si="5"/>
        <v>1616.1500000000003</v>
      </c>
      <c r="AK8" s="27">
        <f t="shared" si="6"/>
        <v>1616.15</v>
      </c>
      <c r="AL8" s="28">
        <f t="shared" si="7"/>
        <v>0</v>
      </c>
      <c r="AM8" s="28">
        <f t="shared" si="8"/>
        <v>955.45749999999998</v>
      </c>
      <c r="AN8" s="28">
        <f t="shared" si="9"/>
        <v>95.545749999999998</v>
      </c>
      <c r="AO8" s="29">
        <f t="shared" si="10"/>
        <v>565.14675000000011</v>
      </c>
    </row>
    <row r="9" spans="1:41" x14ac:dyDescent="0.35">
      <c r="A9" s="20" t="str">
        <v>Dr Cameron Li</v>
      </c>
      <c r="B9" s="21">
        <f>IF($A9="","",SUMIFS('Preprocess Export'!$H:$H,'Preprocess Export'!$B:$B,$A9,'Preprocess Export'!$I:$I,B$2))</f>
        <v>6492.4999999999991</v>
      </c>
      <c r="C9" s="30">
        <f>IF($A9="","",SUMIFS('Preprocess Export'!$H:$H,'Preprocess Export'!$B:$B,$A9,'Preprocess Export'!$I:$I,C$2))</f>
        <v>443.25</v>
      </c>
      <c r="D9" s="30">
        <f>IF($A9="","",SUMIFS('Preprocess Export'!$H:$H,'Preprocess Export'!$B:$B,$A9,'Preprocess Export'!$I:$I,D$2))</f>
        <v>0</v>
      </c>
      <c r="E9" s="30">
        <f>IF($A9="","",SUMIFS('Preprocess Export'!$H:$H,'Preprocess Export'!$B:$B,$A9,'Preprocess Export'!$I:$I,E$2))</f>
        <v>0</v>
      </c>
      <c r="F9" s="30">
        <f>IF($A9="","",SUMIFS('Preprocess Export'!$H:$H,'Preprocess Export'!$B:$B,$A9,'Preprocess Export'!$I:$I,F$2))</f>
        <v>0</v>
      </c>
      <c r="G9" s="30">
        <f>IF($A9="","",SUMIFS('Preprocess Export'!$H:$H,'Preprocess Export'!$B:$B,$A9,'Preprocess Export'!$I:$I,G$2))</f>
        <v>0</v>
      </c>
      <c r="H9" s="30">
        <f>IF($A9="","",SUMIFS('Preprocess Export'!$H:$H,'Preprocess Export'!$B:$B,$A9,'Preprocess Export'!$I:$I,H$2))</f>
        <v>80</v>
      </c>
      <c r="I9" s="30">
        <f>IF($A9="","",SUMIFS('Preprocess Export'!$H:$H,'Preprocess Export'!$B:$B,$A9,'Preprocess Export'!$I:$I,I$2))</f>
        <v>0</v>
      </c>
      <c r="J9" s="30">
        <f>IF($A9="","",SUMIFS('Preprocess Export'!$H:$H,'Preprocess Export'!$B:$B,$A9,'Preprocess Export'!$I:$I,J$2))</f>
        <v>0</v>
      </c>
      <c r="K9" s="31">
        <f>IF($A9="","",SUMIFS('Preprocess Export'!$H:$H,'Preprocess Export'!$B:$B,$A9,'Preprocess Export'!$I:$I,K$2))</f>
        <v>0</v>
      </c>
      <c r="M9" s="23" cm="1">
        <f t="array" ref="M9">IFERROR(IF($A9="","",INDEX('Provider Template'!$B$2:$K$75,_xlfn.XMATCH($A9,'Provider Template'!$A$2:$A$75),_xlfn.XMATCH(B$2,'Provider Template'!$B$1:$K$1))*B9),0)</f>
        <v>2272.3749999999995</v>
      </c>
      <c r="N9" s="23" cm="1">
        <f t="array" ref="N9">IFERROR(IF($A9="","",INDEX('Provider Template'!$B$2:$K$75,_xlfn.XMATCH($A9,'Provider Template'!$A$2:$A$75),_xlfn.XMATCH(C$2,'Provider Template'!$B$1:$K$1))*C9),0)</f>
        <v>243.78750000000002</v>
      </c>
      <c r="O9" s="23" cm="1">
        <f t="array" ref="O9">IFERROR(IF($A9="","",INDEX('Provider Template'!$B$2:$K$75,_xlfn.XMATCH($A9,'Provider Template'!$A$2:$A$75),_xlfn.XMATCH(D$2,'Provider Template'!$B$1:$K$1))*D9),0)</f>
        <v>0</v>
      </c>
      <c r="P9" s="23" cm="1">
        <f t="array" ref="P9">IFERROR(IF($A9="","",INDEX('Provider Template'!$B$2:$K$75,_xlfn.XMATCH($A9,'Provider Template'!$A$2:$A$75),_xlfn.XMATCH(E$2,'Provider Template'!$B$1:$K$1))*E9),0)</f>
        <v>0</v>
      </c>
      <c r="Q9" s="23" cm="1">
        <f t="array" ref="Q9">IFERROR(IF($A9="","",INDEX('Provider Template'!$B$2:$K$75,_xlfn.XMATCH($A9,'Provider Template'!$A$2:$A$75),_xlfn.XMATCH(F$2,'Provider Template'!$B$1:$K$1))*F9),0)</f>
        <v>0</v>
      </c>
      <c r="R9" s="23" cm="1">
        <f t="array" ref="R9">IFERROR(IF($A9="","",INDEX('Provider Template'!$B$2:$K$75,_xlfn.XMATCH($A9,'Provider Template'!$A$2:$A$75),_xlfn.XMATCH(G$2,'Provider Template'!$B$1:$K$1))*G9),0)</f>
        <v>0</v>
      </c>
      <c r="S9" s="23" cm="1">
        <f t="array" ref="S9">IFERROR(IF($A9="","",INDEX('Provider Template'!$B$2:$K$75,_xlfn.XMATCH($A9,'Provider Template'!$A$2:$A$75),_xlfn.XMATCH(H$2,'Provider Template'!$B$1:$K$1))*H9),0)</f>
        <v>80</v>
      </c>
      <c r="T9" s="23" cm="1">
        <f t="array" ref="T9">IFERROR(IF($A9="","",INDEX('Provider Template'!$B$2:$K$75,_xlfn.XMATCH($A9,'Provider Template'!$A$2:$A$75),_xlfn.XMATCH(I$2,'Provider Template'!$B$1:$K$1))*I9),0)</f>
        <v>0</v>
      </c>
      <c r="U9" s="23" cm="1">
        <f t="array" ref="U9">IFERROR(IF($A9="","",INDEX('Provider Template'!$B$2:$K$75,_xlfn.XMATCH($A9,'Provider Template'!$A$2:$A$75),_xlfn.XMATCH(J$2,'Provider Template'!$B$1:$K$1))*J9),0)</f>
        <v>0</v>
      </c>
      <c r="V9" s="23" cm="1">
        <f t="array" ref="V9">IFERROR(IF($A9="","",INDEX('Provider Template'!$B$2:$K$75,_xlfn.XMATCH($A9,'Provider Template'!$A$2:$A$75),_xlfn.XMATCH(K$2,'Provider Template'!$B$1:$K$1))*K9),0)</f>
        <v>0</v>
      </c>
      <c r="X9" s="32">
        <f>IF($A9="","",SUMIFS('Preprocess Export'!$G7:$G10006,'Preprocess Export'!$F7:'Preprocess Export'!$F10006,0,'Preprocess Export'!$B7:$B10006,$A9))</f>
        <v>7015.7499999999964</v>
      </c>
      <c r="Y9" s="18">
        <f>IF($A9="","",SUMIFS('Preprocess Export'!$G7:$G10006,'Preprocess Export'!$F7:'Preprocess Export'!$F10006,"&lt;&gt;0",'Preprocess Export'!$B7:$B10006,$A9))</f>
        <v>0</v>
      </c>
      <c r="Z9" s="33">
        <f t="shared" si="1"/>
        <v>0</v>
      </c>
      <c r="AB9" s="23">
        <f>IF($A9="","",SUMIFS(Adjustments!C$3:C$100,Adjustments!$A$3:$A$100,'Services and Fees'!$A9))</f>
        <v>0</v>
      </c>
      <c r="AC9" s="24">
        <f t="shared" si="2"/>
        <v>0</v>
      </c>
      <c r="AD9" s="24">
        <f t="shared" si="3"/>
        <v>0</v>
      </c>
      <c r="AE9" s="24">
        <f>IF($A9="","",SUMIFS(Adjustments!D$3:D$100,Adjustments!$A$3:$A$100,'Services and Fees'!$A9))</f>
        <v>0</v>
      </c>
      <c r="AF9" s="24">
        <f>IF($A9="","",SUMIFS(Adjustments!L$3:L$100,Adjustments!$A$3:$A$100,'Services and Fees'!$A9))</f>
        <v>0</v>
      </c>
      <c r="AG9" s="25">
        <f t="shared" si="4"/>
        <v>0</v>
      </c>
      <c r="AI9" s="26">
        <f t="shared" si="5"/>
        <v>7015.7499999999964</v>
      </c>
      <c r="AK9" s="27">
        <f t="shared" si="6"/>
        <v>7015.7499999999991</v>
      </c>
      <c r="AL9" s="28">
        <f t="shared" si="7"/>
        <v>0</v>
      </c>
      <c r="AM9" s="28">
        <f t="shared" si="8"/>
        <v>2596.1624999999995</v>
      </c>
      <c r="AN9" s="28">
        <f t="shared" si="9"/>
        <v>259.61624999999992</v>
      </c>
      <c r="AO9" s="29">
        <f t="shared" si="10"/>
        <v>4159.9712499999996</v>
      </c>
    </row>
    <row r="10" spans="1:41" x14ac:dyDescent="0.35">
      <c r="A10" s="20" t="str">
        <v>Dr Casey Kim</v>
      </c>
      <c r="B10" s="21">
        <f>IF($A10="","",SUMIFS('Preprocess Export'!$H:$H,'Preprocess Export'!$B:$B,$A10,'Preprocess Export'!$I:$I,B$2))</f>
        <v>2025.6500000000003</v>
      </c>
      <c r="C10" s="30">
        <f>IF($A10="","",SUMIFS('Preprocess Export'!$H:$H,'Preprocess Export'!$B:$B,$A10,'Preprocess Export'!$I:$I,C$2))</f>
        <v>284.64999999999998</v>
      </c>
      <c r="D10" s="30">
        <f>IF($A10="","",SUMIFS('Preprocess Export'!$H:$H,'Preprocess Export'!$B:$B,$A10,'Preprocess Export'!$I:$I,D$2))</f>
        <v>0</v>
      </c>
      <c r="E10" s="30">
        <f>IF($A10="","",SUMIFS('Preprocess Export'!$H:$H,'Preprocess Export'!$B:$B,$A10,'Preprocess Export'!$I:$I,E$2))</f>
        <v>0</v>
      </c>
      <c r="F10" s="30">
        <f>IF($A10="","",SUMIFS('Preprocess Export'!$H:$H,'Preprocess Export'!$B:$B,$A10,'Preprocess Export'!$I:$I,F$2))</f>
        <v>0</v>
      </c>
      <c r="G10" s="30">
        <f>IF($A10="","",SUMIFS('Preprocess Export'!$H:$H,'Preprocess Export'!$B:$B,$A10,'Preprocess Export'!$I:$I,G$2))</f>
        <v>0</v>
      </c>
      <c r="H10" s="30">
        <f>IF($A10="","",SUMIFS('Preprocess Export'!$H:$H,'Preprocess Export'!$B:$B,$A10,'Preprocess Export'!$I:$I,H$2))</f>
        <v>110</v>
      </c>
      <c r="I10" s="30">
        <f>IF($A10="","",SUMIFS('Preprocess Export'!$H:$H,'Preprocess Export'!$B:$B,$A10,'Preprocess Export'!$I:$I,I$2))</f>
        <v>0</v>
      </c>
      <c r="J10" s="30">
        <f>IF($A10="","",SUMIFS('Preprocess Export'!$H:$H,'Preprocess Export'!$B:$B,$A10,'Preprocess Export'!$I:$I,J$2))</f>
        <v>0</v>
      </c>
      <c r="K10" s="31">
        <f>IF($A10="","",SUMIFS('Preprocess Export'!$H:$H,'Preprocess Export'!$B:$B,$A10,'Preprocess Export'!$I:$I,K$2))</f>
        <v>0</v>
      </c>
      <c r="M10" s="23" cm="1">
        <f t="array" ref="M10">IFERROR(IF($A10="","",INDEX('Provider Template'!$B$2:$K$75,_xlfn.XMATCH($A10,'Provider Template'!$A$2:$A$75),_xlfn.XMATCH(B$2,'Provider Template'!$B$1:$K$1))*B10),0)</f>
        <v>708.97750000000008</v>
      </c>
      <c r="N10" s="23" cm="1">
        <f t="array" ref="N10">IFERROR(IF($A10="","",INDEX('Provider Template'!$B$2:$K$75,_xlfn.XMATCH($A10,'Provider Template'!$A$2:$A$75),_xlfn.XMATCH(C$2,'Provider Template'!$B$1:$K$1))*C10),0)</f>
        <v>156.5575</v>
      </c>
      <c r="O10" s="23" cm="1">
        <f t="array" ref="O10">IFERROR(IF($A10="","",INDEX('Provider Template'!$B$2:$K$75,_xlfn.XMATCH($A10,'Provider Template'!$A$2:$A$75),_xlfn.XMATCH(D$2,'Provider Template'!$B$1:$K$1))*D10),0)</f>
        <v>0</v>
      </c>
      <c r="P10" s="23" cm="1">
        <f t="array" ref="P10">IFERROR(IF($A10="","",INDEX('Provider Template'!$B$2:$K$75,_xlfn.XMATCH($A10,'Provider Template'!$A$2:$A$75),_xlfn.XMATCH(E$2,'Provider Template'!$B$1:$K$1))*E10),0)</f>
        <v>0</v>
      </c>
      <c r="Q10" s="23" cm="1">
        <f t="array" ref="Q10">IFERROR(IF($A10="","",INDEX('Provider Template'!$B$2:$K$75,_xlfn.XMATCH($A10,'Provider Template'!$A$2:$A$75),_xlfn.XMATCH(F$2,'Provider Template'!$B$1:$K$1))*F10),0)</f>
        <v>0</v>
      </c>
      <c r="R10" s="23" cm="1">
        <f t="array" ref="R10">IFERROR(IF($A10="","",INDEX('Provider Template'!$B$2:$K$75,_xlfn.XMATCH($A10,'Provider Template'!$A$2:$A$75),_xlfn.XMATCH(G$2,'Provider Template'!$B$1:$K$1))*G10),0)</f>
        <v>0</v>
      </c>
      <c r="S10" s="23" cm="1">
        <f t="array" ref="S10">IFERROR(IF($A10="","",INDEX('Provider Template'!$B$2:$K$75,_xlfn.XMATCH($A10,'Provider Template'!$A$2:$A$75),_xlfn.XMATCH(H$2,'Provider Template'!$B$1:$K$1))*H10),0)</f>
        <v>110</v>
      </c>
      <c r="T10" s="23" cm="1">
        <f t="array" ref="T10">IFERROR(IF($A10="","",INDEX('Provider Template'!$B$2:$K$75,_xlfn.XMATCH($A10,'Provider Template'!$A$2:$A$75),_xlfn.XMATCH(I$2,'Provider Template'!$B$1:$K$1))*I10),0)</f>
        <v>0</v>
      </c>
      <c r="U10" s="23" cm="1">
        <f t="array" ref="U10">IFERROR(IF($A10="","",INDEX('Provider Template'!$B$2:$K$75,_xlfn.XMATCH($A10,'Provider Template'!$A$2:$A$75),_xlfn.XMATCH(J$2,'Provider Template'!$B$1:$K$1))*J10),0)</f>
        <v>0</v>
      </c>
      <c r="V10" s="23" cm="1">
        <f t="array" ref="V10">IFERROR(IF($A10="","",INDEX('Provider Template'!$B$2:$K$75,_xlfn.XMATCH($A10,'Provider Template'!$A$2:$A$75),_xlfn.XMATCH(K$2,'Provider Template'!$B$1:$K$1))*K10),0)</f>
        <v>0</v>
      </c>
      <c r="X10" s="32">
        <f>IF($A10="","",SUMIFS('Preprocess Export'!$G8:$G10007,'Preprocess Export'!$F8:'Preprocess Export'!$F10007,0,'Preprocess Export'!$B8:$B10007,$A10))</f>
        <v>2420.3000000000002</v>
      </c>
      <c r="Y10" s="18">
        <f>IF($A10="","",SUMIFS('Preprocess Export'!$G8:$G10007,'Preprocess Export'!$F8:'Preprocess Export'!$F10007,"&lt;&gt;0",'Preprocess Export'!$B8:$B10007,$A10))</f>
        <v>0</v>
      </c>
      <c r="Z10" s="33">
        <f t="shared" si="1"/>
        <v>0</v>
      </c>
      <c r="AB10" s="23">
        <f>IF($A10="","",SUMIFS(Adjustments!C$3:C$100,Adjustments!$A$3:$A$100,'Services and Fees'!$A10))</f>
        <v>0</v>
      </c>
      <c r="AC10" s="24">
        <f t="shared" si="2"/>
        <v>0</v>
      </c>
      <c r="AD10" s="24">
        <f t="shared" si="3"/>
        <v>0</v>
      </c>
      <c r="AE10" s="24">
        <f>IF($A10="","",SUMIFS(Adjustments!D$3:D$100,Adjustments!$A$3:$A$100,'Services and Fees'!$A10))</f>
        <v>0</v>
      </c>
      <c r="AF10" s="24">
        <f>IF($A10="","",SUMIFS(Adjustments!L$3:L$100,Adjustments!$A$3:$A$100,'Services and Fees'!$A10))</f>
        <v>0</v>
      </c>
      <c r="AG10" s="25">
        <f t="shared" si="4"/>
        <v>0</v>
      </c>
      <c r="AI10" s="26">
        <f t="shared" si="5"/>
        <v>2420.3000000000002</v>
      </c>
      <c r="AK10" s="27">
        <f t="shared" si="6"/>
        <v>2420.3000000000002</v>
      </c>
      <c r="AL10" s="28">
        <f t="shared" si="7"/>
        <v>0</v>
      </c>
      <c r="AM10" s="28">
        <f t="shared" si="8"/>
        <v>975.53500000000008</v>
      </c>
      <c r="AN10" s="28">
        <f t="shared" si="9"/>
        <v>97.553500000000014</v>
      </c>
      <c r="AO10" s="29">
        <f t="shared" si="10"/>
        <v>1347.2115000000001</v>
      </c>
    </row>
    <row r="11" spans="1:41" x14ac:dyDescent="0.35">
      <c r="A11" s="20" t="str">
        <v>Dr Jamie Garcia</v>
      </c>
      <c r="B11" s="21">
        <f>IF($A11="","",SUMIFS('Preprocess Export'!$H:$H,'Preprocess Export'!$B:$B,$A11,'Preprocess Export'!$I:$I,B$2))</f>
        <v>2542</v>
      </c>
      <c r="C11" s="30">
        <f>IF($A11="","",SUMIFS('Preprocess Export'!$H:$H,'Preprocess Export'!$B:$B,$A11,'Preprocess Export'!$I:$I,C$2))</f>
        <v>0</v>
      </c>
      <c r="D11" s="30">
        <f>IF($A11="","",SUMIFS('Preprocess Export'!$H:$H,'Preprocess Export'!$B:$B,$A11,'Preprocess Export'!$I:$I,D$2))</f>
        <v>0</v>
      </c>
      <c r="E11" s="30">
        <f>IF($A11="","",SUMIFS('Preprocess Export'!$H:$H,'Preprocess Export'!$B:$B,$A11,'Preprocess Export'!$I:$I,E$2))</f>
        <v>0</v>
      </c>
      <c r="F11" s="30">
        <f>IF($A11="","",SUMIFS('Preprocess Export'!$H:$H,'Preprocess Export'!$B:$B,$A11,'Preprocess Export'!$I:$I,F$2))</f>
        <v>0</v>
      </c>
      <c r="G11" s="30">
        <f>IF($A11="","",SUMIFS('Preprocess Export'!$H:$H,'Preprocess Export'!$B:$B,$A11,'Preprocess Export'!$I:$I,G$2))</f>
        <v>0</v>
      </c>
      <c r="H11" s="30">
        <f>IF($A11="","",SUMIFS('Preprocess Export'!$H:$H,'Preprocess Export'!$B:$B,$A11,'Preprocess Export'!$I:$I,H$2))</f>
        <v>0</v>
      </c>
      <c r="I11" s="30">
        <f>IF($A11="","",SUMIFS('Preprocess Export'!$H:$H,'Preprocess Export'!$B:$B,$A11,'Preprocess Export'!$I:$I,I$2))</f>
        <v>0</v>
      </c>
      <c r="J11" s="30">
        <f>IF($A11="","",SUMIFS('Preprocess Export'!$H:$H,'Preprocess Export'!$B:$B,$A11,'Preprocess Export'!$I:$I,J$2))</f>
        <v>0</v>
      </c>
      <c r="K11" s="31">
        <f>IF($A11="","",SUMIFS('Preprocess Export'!$H:$H,'Preprocess Export'!$B:$B,$A11,'Preprocess Export'!$I:$I,K$2))</f>
        <v>0</v>
      </c>
      <c r="M11" s="23" cm="1">
        <f t="array" ref="M11">IFERROR(IF($A11="","",INDEX('Provider Template'!$B$2:$K$75,_xlfn.XMATCH($A11,'Provider Template'!$A$2:$A$75),_xlfn.XMATCH(B$2,'Provider Template'!$B$1:$K$1))*B11),0)</f>
        <v>762.6</v>
      </c>
      <c r="N11" s="23" cm="1">
        <f t="array" ref="N11">IFERROR(IF($A11="","",INDEX('Provider Template'!$B$2:$K$75,_xlfn.XMATCH($A11,'Provider Template'!$A$2:$A$75),_xlfn.XMATCH(C$2,'Provider Template'!$B$1:$K$1))*C11),0)</f>
        <v>0</v>
      </c>
      <c r="O11" s="23" cm="1">
        <f t="array" ref="O11">IFERROR(IF($A11="","",INDEX('Provider Template'!$B$2:$K$75,_xlfn.XMATCH($A11,'Provider Template'!$A$2:$A$75),_xlfn.XMATCH(D$2,'Provider Template'!$B$1:$K$1))*D11),0)</f>
        <v>0</v>
      </c>
      <c r="P11" s="23" cm="1">
        <f t="array" ref="P11">IFERROR(IF($A11="","",INDEX('Provider Template'!$B$2:$K$75,_xlfn.XMATCH($A11,'Provider Template'!$A$2:$A$75),_xlfn.XMATCH(E$2,'Provider Template'!$B$1:$K$1))*E11),0)</f>
        <v>0</v>
      </c>
      <c r="Q11" s="23" cm="1">
        <f t="array" ref="Q11">IFERROR(IF($A11="","",INDEX('Provider Template'!$B$2:$K$75,_xlfn.XMATCH($A11,'Provider Template'!$A$2:$A$75),_xlfn.XMATCH(F$2,'Provider Template'!$B$1:$K$1))*F11),0)</f>
        <v>0</v>
      </c>
      <c r="R11" s="23" cm="1">
        <f t="array" ref="R11">IFERROR(IF($A11="","",INDEX('Provider Template'!$B$2:$K$75,_xlfn.XMATCH($A11,'Provider Template'!$A$2:$A$75),_xlfn.XMATCH(G$2,'Provider Template'!$B$1:$K$1))*G11),0)</f>
        <v>0</v>
      </c>
      <c r="S11" s="23" cm="1">
        <f t="array" ref="S11">IFERROR(IF($A11="","",INDEX('Provider Template'!$B$2:$K$75,_xlfn.XMATCH($A11,'Provider Template'!$A$2:$A$75),_xlfn.XMATCH(H$2,'Provider Template'!$B$1:$K$1))*H11),0)</f>
        <v>0</v>
      </c>
      <c r="T11" s="23" cm="1">
        <f t="array" ref="T11">IFERROR(IF($A11="","",INDEX('Provider Template'!$B$2:$K$75,_xlfn.XMATCH($A11,'Provider Template'!$A$2:$A$75),_xlfn.XMATCH(I$2,'Provider Template'!$B$1:$K$1))*I11),0)</f>
        <v>0</v>
      </c>
      <c r="U11" s="23" cm="1">
        <f t="array" ref="U11">IFERROR(IF($A11="","",INDEX('Provider Template'!$B$2:$K$75,_xlfn.XMATCH($A11,'Provider Template'!$A$2:$A$75),_xlfn.XMATCH(J$2,'Provider Template'!$B$1:$K$1))*J11),0)</f>
        <v>0</v>
      </c>
      <c r="V11" s="23" cm="1">
        <f t="array" ref="V11">IFERROR(IF($A11="","",INDEX('Provider Template'!$B$2:$K$75,_xlfn.XMATCH($A11,'Provider Template'!$A$2:$A$75),_xlfn.XMATCH(K$2,'Provider Template'!$B$1:$K$1))*K11),0)</f>
        <v>0</v>
      </c>
      <c r="X11" s="32">
        <f>IF($A11="","",SUMIFS('Preprocess Export'!$G9:$G10008,'Preprocess Export'!$F9:'Preprocess Export'!$F10008,0,'Preprocess Export'!$B9:$B10008,$A11))</f>
        <v>2542</v>
      </c>
      <c r="Y11" s="18">
        <f>IF($A11="","",SUMIFS('Preprocess Export'!$G9:$G10008,'Preprocess Export'!$F9:'Preprocess Export'!$F10008,"&lt;&gt;0",'Preprocess Export'!$B9:$B10008,$A11))</f>
        <v>0</v>
      </c>
      <c r="Z11" s="33">
        <f t="shared" si="1"/>
        <v>0</v>
      </c>
      <c r="AB11" s="23">
        <f>IF($A11="","",SUMIFS(Adjustments!C$3:C$100,Adjustments!$A$3:$A$100,'Services and Fees'!$A11))</f>
        <v>0</v>
      </c>
      <c r="AC11" s="24">
        <f t="shared" si="2"/>
        <v>0</v>
      </c>
      <c r="AD11" s="24">
        <f t="shared" si="3"/>
        <v>0</v>
      </c>
      <c r="AE11" s="24">
        <f>IF($A11="","",SUMIFS(Adjustments!D$3:D$100,Adjustments!$A$3:$A$100,'Services and Fees'!$A11))</f>
        <v>0</v>
      </c>
      <c r="AF11" s="24">
        <f>IF($A11="","",SUMIFS(Adjustments!L$3:L$100,Adjustments!$A$3:$A$100,'Services and Fees'!$A11))</f>
        <v>0</v>
      </c>
      <c r="AG11" s="25">
        <f t="shared" si="4"/>
        <v>0</v>
      </c>
      <c r="AI11" s="26">
        <f t="shared" si="5"/>
        <v>2542</v>
      </c>
      <c r="AK11" s="27">
        <f t="shared" si="6"/>
        <v>2542</v>
      </c>
      <c r="AL11" s="28">
        <f t="shared" si="7"/>
        <v>0</v>
      </c>
      <c r="AM11" s="28">
        <f t="shared" si="8"/>
        <v>762.6</v>
      </c>
      <c r="AN11" s="28">
        <f t="shared" si="9"/>
        <v>76.260000000000005</v>
      </c>
      <c r="AO11" s="29">
        <f t="shared" si="10"/>
        <v>1703.14</v>
      </c>
    </row>
    <row r="12" spans="1:41" x14ac:dyDescent="0.35">
      <c r="A12" s="20" t="str">
        <v>Dr Jamie Wilson</v>
      </c>
      <c r="B12" s="21">
        <f>IF($A12="","",SUMIFS('Preprocess Export'!$H:$H,'Preprocess Export'!$B:$B,$A12,'Preprocess Export'!$I:$I,B$2))</f>
        <v>9041.3700000000008</v>
      </c>
      <c r="C12" s="30">
        <f>IF($A12="","",SUMIFS('Preprocess Export'!$H:$H,'Preprocess Export'!$B:$B,$A12,'Preprocess Export'!$I:$I,C$2))</f>
        <v>1138.5999999999999</v>
      </c>
      <c r="D12" s="30">
        <f>IF($A12="","",SUMIFS('Preprocess Export'!$H:$H,'Preprocess Export'!$B:$B,$A12,'Preprocess Export'!$I:$I,D$2))</f>
        <v>0</v>
      </c>
      <c r="E12" s="30">
        <f>IF($A12="","",SUMIFS('Preprocess Export'!$H:$H,'Preprocess Export'!$B:$B,$A12,'Preprocess Export'!$I:$I,E$2))</f>
        <v>0</v>
      </c>
      <c r="F12" s="30">
        <f>IF($A12="","",SUMIFS('Preprocess Export'!$H:$H,'Preprocess Export'!$B:$B,$A12,'Preprocess Export'!$I:$I,F$2))</f>
        <v>0</v>
      </c>
      <c r="G12" s="30">
        <f>IF($A12="","",SUMIFS('Preprocess Export'!$H:$H,'Preprocess Export'!$B:$B,$A12,'Preprocess Export'!$I:$I,G$2))</f>
        <v>0</v>
      </c>
      <c r="H12" s="30">
        <f>IF($A12="","",SUMIFS('Preprocess Export'!$H:$H,'Preprocess Export'!$B:$B,$A12,'Preprocess Export'!$I:$I,H$2))</f>
        <v>25</v>
      </c>
      <c r="I12" s="30">
        <f>IF($A12="","",SUMIFS('Preprocess Export'!$H:$H,'Preprocess Export'!$B:$B,$A12,'Preprocess Export'!$I:$I,I$2))</f>
        <v>0</v>
      </c>
      <c r="J12" s="30">
        <f>IF($A12="","",SUMIFS('Preprocess Export'!$H:$H,'Preprocess Export'!$B:$B,$A12,'Preprocess Export'!$I:$I,J$2))</f>
        <v>0</v>
      </c>
      <c r="K12" s="31">
        <f>IF($A12="","",SUMIFS('Preprocess Export'!$H:$H,'Preprocess Export'!$B:$B,$A12,'Preprocess Export'!$I:$I,K$2))</f>
        <v>0</v>
      </c>
      <c r="M12" s="23" cm="1">
        <f t="array" ref="M12">IFERROR(IF($A12="","",INDEX('Provider Template'!$B$2:$K$75,_xlfn.XMATCH($A12,'Provider Template'!$A$2:$A$75),_xlfn.XMATCH(B$2,'Provider Template'!$B$1:$K$1))*B12),0)</f>
        <v>5424.8220000000001</v>
      </c>
      <c r="N12" s="23" cm="1">
        <f t="array" ref="N12">IFERROR(IF($A12="","",INDEX('Provider Template'!$B$2:$K$75,_xlfn.XMATCH($A12,'Provider Template'!$A$2:$A$75),_xlfn.XMATCH(C$2,'Provider Template'!$B$1:$K$1))*C12),0)</f>
        <v>626.23</v>
      </c>
      <c r="O12" s="23" cm="1">
        <f t="array" ref="O12">IFERROR(IF($A12="","",INDEX('Provider Template'!$B$2:$K$75,_xlfn.XMATCH($A12,'Provider Template'!$A$2:$A$75),_xlfn.XMATCH(D$2,'Provider Template'!$B$1:$K$1))*D12),0)</f>
        <v>0</v>
      </c>
      <c r="P12" s="23" cm="1">
        <f t="array" ref="P12">IFERROR(IF($A12="","",INDEX('Provider Template'!$B$2:$K$75,_xlfn.XMATCH($A12,'Provider Template'!$A$2:$A$75),_xlfn.XMATCH(E$2,'Provider Template'!$B$1:$K$1))*E12),0)</f>
        <v>0</v>
      </c>
      <c r="Q12" s="23" cm="1">
        <f t="array" ref="Q12">IFERROR(IF($A12="","",INDEX('Provider Template'!$B$2:$K$75,_xlfn.XMATCH($A12,'Provider Template'!$A$2:$A$75),_xlfn.XMATCH(F$2,'Provider Template'!$B$1:$K$1))*F12),0)</f>
        <v>0</v>
      </c>
      <c r="R12" s="23" cm="1">
        <f t="array" ref="R12">IFERROR(IF($A12="","",INDEX('Provider Template'!$B$2:$K$75,_xlfn.XMATCH($A12,'Provider Template'!$A$2:$A$75),_xlfn.XMATCH(G$2,'Provider Template'!$B$1:$K$1))*G12),0)</f>
        <v>0</v>
      </c>
      <c r="S12" s="23" cm="1">
        <f t="array" ref="S12">IFERROR(IF($A12="","",INDEX('Provider Template'!$B$2:$K$75,_xlfn.XMATCH($A12,'Provider Template'!$A$2:$A$75),_xlfn.XMATCH(H$2,'Provider Template'!$B$1:$K$1))*H12),0)</f>
        <v>25</v>
      </c>
      <c r="T12" s="23" cm="1">
        <f t="array" ref="T12">IFERROR(IF($A12="","",INDEX('Provider Template'!$B$2:$K$75,_xlfn.XMATCH($A12,'Provider Template'!$A$2:$A$75),_xlfn.XMATCH(I$2,'Provider Template'!$B$1:$K$1))*I12),0)</f>
        <v>0</v>
      </c>
      <c r="U12" s="23" cm="1">
        <f t="array" ref="U12">IFERROR(IF($A12="","",INDEX('Provider Template'!$B$2:$K$75,_xlfn.XMATCH($A12,'Provider Template'!$A$2:$A$75),_xlfn.XMATCH(J$2,'Provider Template'!$B$1:$K$1))*J12),0)</f>
        <v>0</v>
      </c>
      <c r="V12" s="23" cm="1">
        <f t="array" ref="V12">IFERROR(IF($A12="","",INDEX('Provider Template'!$B$2:$K$75,_xlfn.XMATCH($A12,'Provider Template'!$A$2:$A$75),_xlfn.XMATCH(K$2,'Provider Template'!$B$1:$K$1))*K12),0)</f>
        <v>0</v>
      </c>
      <c r="X12" s="32">
        <f>IF($A12="","",SUMIFS('Preprocess Export'!$G10:$G10009,'Preprocess Export'!$F10:'Preprocess Export'!$F10009,0,'Preprocess Export'!$B10:$B10009,$A12))</f>
        <v>10104.970000000003</v>
      </c>
      <c r="Y12" s="18">
        <f>IF($A12="","",SUMIFS('Preprocess Export'!$G10:$G10009,'Preprocess Export'!$F10:'Preprocess Export'!$F10009,"&lt;&gt;0",'Preprocess Export'!$B10:$B10009,$A12))</f>
        <v>110</v>
      </c>
      <c r="Z12" s="33">
        <f t="shared" si="1"/>
        <v>100</v>
      </c>
      <c r="AB12" s="23">
        <f>IF($A12="","",SUMIFS(Adjustments!C$3:C$100,Adjustments!$A$3:$A$100,'Services and Fees'!$A12))</f>
        <v>0</v>
      </c>
      <c r="AC12" s="24">
        <f t="shared" si="2"/>
        <v>0</v>
      </c>
      <c r="AD12" s="24">
        <f t="shared" si="3"/>
        <v>0</v>
      </c>
      <c r="AE12" s="24">
        <f>IF($A12="","",SUMIFS(Adjustments!D$3:D$100,Adjustments!$A$3:$A$100,'Services and Fees'!$A12))</f>
        <v>0</v>
      </c>
      <c r="AF12" s="24">
        <f>IF($A12="","",SUMIFS(Adjustments!L$3:L$100,Adjustments!$A$3:$A$100,'Services and Fees'!$A12))</f>
        <v>0</v>
      </c>
      <c r="AG12" s="25">
        <f t="shared" si="4"/>
        <v>0</v>
      </c>
      <c r="AI12" s="26">
        <f t="shared" si="5"/>
        <v>10214.970000000003</v>
      </c>
      <c r="AK12" s="27">
        <f t="shared" si="6"/>
        <v>10204.970000000001</v>
      </c>
      <c r="AL12" s="28">
        <f t="shared" si="7"/>
        <v>10</v>
      </c>
      <c r="AM12" s="28">
        <f t="shared" si="8"/>
        <v>6076.0519999999997</v>
      </c>
      <c r="AN12" s="28">
        <f t="shared" si="9"/>
        <v>607.60519999999997</v>
      </c>
      <c r="AO12" s="29">
        <f t="shared" si="10"/>
        <v>3531.3128000000015</v>
      </c>
    </row>
    <row r="13" spans="1:41" x14ac:dyDescent="0.35">
      <c r="A13" s="20" t="str">
        <v>Dr Jordan Martinez</v>
      </c>
      <c r="B13" s="21">
        <f>IF($A13="","",SUMIFS('Preprocess Export'!$H:$H,'Preprocess Export'!$B:$B,$A13,'Preprocess Export'!$I:$I,B$2))</f>
        <v>4582.2299999999996</v>
      </c>
      <c r="C13" s="30">
        <f>IF($A13="","",SUMIFS('Preprocess Export'!$H:$H,'Preprocess Export'!$B:$B,$A13,'Preprocess Export'!$I:$I,C$2))</f>
        <v>443.25</v>
      </c>
      <c r="D13" s="30">
        <f>IF($A13="","",SUMIFS('Preprocess Export'!$H:$H,'Preprocess Export'!$B:$B,$A13,'Preprocess Export'!$I:$I,D$2))</f>
        <v>0</v>
      </c>
      <c r="E13" s="30">
        <f>IF($A13="","",SUMIFS('Preprocess Export'!$H:$H,'Preprocess Export'!$B:$B,$A13,'Preprocess Export'!$I:$I,E$2))</f>
        <v>0</v>
      </c>
      <c r="F13" s="30">
        <f>IF($A13="","",SUMIFS('Preprocess Export'!$H:$H,'Preprocess Export'!$B:$B,$A13,'Preprocess Export'!$I:$I,F$2))</f>
        <v>0</v>
      </c>
      <c r="G13" s="30">
        <f>IF($A13="","",SUMIFS('Preprocess Export'!$H:$H,'Preprocess Export'!$B:$B,$A13,'Preprocess Export'!$I:$I,G$2))</f>
        <v>0</v>
      </c>
      <c r="H13" s="30">
        <f>IF($A13="","",SUMIFS('Preprocess Export'!$H:$H,'Preprocess Export'!$B:$B,$A13,'Preprocess Export'!$I:$I,H$2))</f>
        <v>50</v>
      </c>
      <c r="I13" s="30">
        <f>IF($A13="","",SUMIFS('Preprocess Export'!$H:$H,'Preprocess Export'!$B:$B,$A13,'Preprocess Export'!$I:$I,I$2))</f>
        <v>0</v>
      </c>
      <c r="J13" s="30">
        <f>IF($A13="","",SUMIFS('Preprocess Export'!$H:$H,'Preprocess Export'!$B:$B,$A13,'Preprocess Export'!$I:$I,J$2))</f>
        <v>0</v>
      </c>
      <c r="K13" s="31">
        <f>IF($A13="","",SUMIFS('Preprocess Export'!$H:$H,'Preprocess Export'!$B:$B,$A13,'Preprocess Export'!$I:$I,K$2))</f>
        <v>0</v>
      </c>
      <c r="M13" s="23" cm="1">
        <f t="array" ref="M13">IFERROR(IF($A13="","",INDEX('Provider Template'!$B$2:$K$75,_xlfn.XMATCH($A13,'Provider Template'!$A$2:$A$75),_xlfn.XMATCH(B$2,'Provider Template'!$B$1:$K$1))*B13),0)</f>
        <v>1603.7804999999998</v>
      </c>
      <c r="N13" s="23" cm="1">
        <f t="array" ref="N13">IFERROR(IF($A13="","",INDEX('Provider Template'!$B$2:$K$75,_xlfn.XMATCH($A13,'Provider Template'!$A$2:$A$75),_xlfn.XMATCH(C$2,'Provider Template'!$B$1:$K$1))*C13),0)</f>
        <v>243.78750000000002</v>
      </c>
      <c r="O13" s="23" cm="1">
        <f t="array" ref="O13">IFERROR(IF($A13="","",INDEX('Provider Template'!$B$2:$K$75,_xlfn.XMATCH($A13,'Provider Template'!$A$2:$A$75),_xlfn.XMATCH(D$2,'Provider Template'!$B$1:$K$1))*D13),0)</f>
        <v>0</v>
      </c>
      <c r="P13" s="23" cm="1">
        <f t="array" ref="P13">IFERROR(IF($A13="","",INDEX('Provider Template'!$B$2:$K$75,_xlfn.XMATCH($A13,'Provider Template'!$A$2:$A$75),_xlfn.XMATCH(E$2,'Provider Template'!$B$1:$K$1))*E13),0)</f>
        <v>0</v>
      </c>
      <c r="Q13" s="23" cm="1">
        <f t="array" ref="Q13">IFERROR(IF($A13="","",INDEX('Provider Template'!$B$2:$K$75,_xlfn.XMATCH($A13,'Provider Template'!$A$2:$A$75),_xlfn.XMATCH(F$2,'Provider Template'!$B$1:$K$1))*F13),0)</f>
        <v>0</v>
      </c>
      <c r="R13" s="23" cm="1">
        <f t="array" ref="R13">IFERROR(IF($A13="","",INDEX('Provider Template'!$B$2:$K$75,_xlfn.XMATCH($A13,'Provider Template'!$A$2:$A$75),_xlfn.XMATCH(G$2,'Provider Template'!$B$1:$K$1))*G13),0)</f>
        <v>0</v>
      </c>
      <c r="S13" s="23" cm="1">
        <f t="array" ref="S13">IFERROR(IF($A13="","",INDEX('Provider Template'!$B$2:$K$75,_xlfn.XMATCH($A13,'Provider Template'!$A$2:$A$75),_xlfn.XMATCH(H$2,'Provider Template'!$B$1:$K$1))*H13),0)</f>
        <v>50</v>
      </c>
      <c r="T13" s="23" cm="1">
        <f t="array" ref="T13">IFERROR(IF($A13="","",INDEX('Provider Template'!$B$2:$K$75,_xlfn.XMATCH($A13,'Provider Template'!$A$2:$A$75),_xlfn.XMATCH(I$2,'Provider Template'!$B$1:$K$1))*I13),0)</f>
        <v>0</v>
      </c>
      <c r="U13" s="23" cm="1">
        <f t="array" ref="U13">IFERROR(IF($A13="","",INDEX('Provider Template'!$B$2:$K$75,_xlfn.XMATCH($A13,'Provider Template'!$A$2:$A$75),_xlfn.XMATCH(J$2,'Provider Template'!$B$1:$K$1))*J13),0)</f>
        <v>0</v>
      </c>
      <c r="V13" s="23" cm="1">
        <f t="array" ref="V13">IFERROR(IF($A13="","",INDEX('Provider Template'!$B$2:$K$75,_xlfn.XMATCH($A13,'Provider Template'!$A$2:$A$75),_xlfn.XMATCH(K$2,'Provider Template'!$B$1:$K$1))*K13),0)</f>
        <v>0</v>
      </c>
      <c r="X13" s="32">
        <f>IF($A13="","",SUMIFS('Preprocess Export'!$G11:$G10010,'Preprocess Export'!$F11:'Preprocess Export'!$F10010,0,'Preprocess Export'!$B11:$B10010,$A13))</f>
        <v>5075.4800000000005</v>
      </c>
      <c r="Y13" s="18">
        <f>IF($A13="","",SUMIFS('Preprocess Export'!$G11:$G10010,'Preprocess Export'!$F11:'Preprocess Export'!$F10010,"&lt;&gt;0",'Preprocess Export'!$B11:$B10010,$A13))</f>
        <v>0</v>
      </c>
      <c r="Z13" s="33">
        <f t="shared" si="1"/>
        <v>0</v>
      </c>
      <c r="AB13" s="23">
        <f>IF($A13="","",SUMIFS(Adjustments!C$3:C$100,Adjustments!$A$3:$A$100,'Services and Fees'!$A13))</f>
        <v>0</v>
      </c>
      <c r="AC13" s="24">
        <f t="shared" si="2"/>
        <v>0</v>
      </c>
      <c r="AD13" s="24">
        <f t="shared" si="3"/>
        <v>0</v>
      </c>
      <c r="AE13" s="24">
        <f>IF($A13="","",SUMIFS(Adjustments!D$3:D$100,Adjustments!$A$3:$A$100,'Services and Fees'!$A13))</f>
        <v>0</v>
      </c>
      <c r="AF13" s="24">
        <f>IF($A13="","",SUMIFS(Adjustments!L$3:L$100,Adjustments!$A$3:$A$100,'Services and Fees'!$A13))</f>
        <v>0</v>
      </c>
      <c r="AG13" s="25">
        <f t="shared" si="4"/>
        <v>0</v>
      </c>
      <c r="AI13" s="26">
        <f t="shared" si="5"/>
        <v>5075.4800000000005</v>
      </c>
      <c r="AK13" s="27">
        <f t="shared" si="6"/>
        <v>5075.4799999999996</v>
      </c>
      <c r="AL13" s="28">
        <f t="shared" si="7"/>
        <v>0</v>
      </c>
      <c r="AM13" s="28">
        <f t="shared" si="8"/>
        <v>1897.5679999999998</v>
      </c>
      <c r="AN13" s="28">
        <f t="shared" si="9"/>
        <v>189.75679999999997</v>
      </c>
      <c r="AO13" s="29">
        <f t="shared" si="10"/>
        <v>2988.1551999999997</v>
      </c>
    </row>
    <row r="14" spans="1:41" x14ac:dyDescent="0.35">
      <c r="A14" s="20" t="str">
        <v>Dr Jordan Patel</v>
      </c>
      <c r="B14" s="21">
        <f>IF($A14="","",SUMIFS('Preprocess Export'!$H:$H,'Preprocess Export'!$B:$B,$A14,'Preprocess Export'!$I:$I,B$2))</f>
        <v>4421.4800000000005</v>
      </c>
      <c r="C14" s="30">
        <f>IF($A14="","",SUMIFS('Preprocess Export'!$H:$H,'Preprocess Export'!$B:$B,$A14,'Preprocess Export'!$I:$I,C$2))</f>
        <v>158.6</v>
      </c>
      <c r="D14" s="30">
        <f>IF($A14="","",SUMIFS('Preprocess Export'!$H:$H,'Preprocess Export'!$B:$B,$A14,'Preprocess Export'!$I:$I,D$2))</f>
        <v>0</v>
      </c>
      <c r="E14" s="30">
        <f>IF($A14="","",SUMIFS('Preprocess Export'!$H:$H,'Preprocess Export'!$B:$B,$A14,'Preprocess Export'!$I:$I,E$2))</f>
        <v>0</v>
      </c>
      <c r="F14" s="30">
        <f>IF($A14="","",SUMIFS('Preprocess Export'!$H:$H,'Preprocess Export'!$B:$B,$A14,'Preprocess Export'!$I:$I,F$2))</f>
        <v>0</v>
      </c>
      <c r="G14" s="30">
        <f>IF($A14="","",SUMIFS('Preprocess Export'!$H:$H,'Preprocess Export'!$B:$B,$A14,'Preprocess Export'!$I:$I,G$2))</f>
        <v>0</v>
      </c>
      <c r="H14" s="30">
        <f>IF($A14="","",SUMIFS('Preprocess Export'!$H:$H,'Preprocess Export'!$B:$B,$A14,'Preprocess Export'!$I:$I,H$2))</f>
        <v>15</v>
      </c>
      <c r="I14" s="30">
        <f>IF($A14="","",SUMIFS('Preprocess Export'!$H:$H,'Preprocess Export'!$B:$B,$A14,'Preprocess Export'!$I:$I,I$2))</f>
        <v>0</v>
      </c>
      <c r="J14" s="30">
        <f>IF($A14="","",SUMIFS('Preprocess Export'!$H:$H,'Preprocess Export'!$B:$B,$A14,'Preprocess Export'!$I:$I,J$2))</f>
        <v>0</v>
      </c>
      <c r="K14" s="31">
        <f>IF($A14="","",SUMIFS('Preprocess Export'!$H:$H,'Preprocess Export'!$B:$B,$A14,'Preprocess Export'!$I:$I,K$2))</f>
        <v>0</v>
      </c>
      <c r="M14" s="23" cm="1">
        <f t="array" ref="M14">IFERROR(IF($A14="","",INDEX('Provider Template'!$B$2:$K$75,_xlfn.XMATCH($A14,'Provider Template'!$A$2:$A$75),_xlfn.XMATCH(B$2,'Provider Template'!$B$1:$K$1))*B14),0)</f>
        <v>1547.518</v>
      </c>
      <c r="N14" s="23" cm="1">
        <f t="array" ref="N14">IFERROR(IF($A14="","",INDEX('Provider Template'!$B$2:$K$75,_xlfn.XMATCH($A14,'Provider Template'!$A$2:$A$75),_xlfn.XMATCH(C$2,'Provider Template'!$B$1:$K$1))*C14),0)</f>
        <v>87.23</v>
      </c>
      <c r="O14" s="23" cm="1">
        <f t="array" ref="O14">IFERROR(IF($A14="","",INDEX('Provider Template'!$B$2:$K$75,_xlfn.XMATCH($A14,'Provider Template'!$A$2:$A$75),_xlfn.XMATCH(D$2,'Provider Template'!$B$1:$K$1))*D14),0)</f>
        <v>0</v>
      </c>
      <c r="P14" s="23" cm="1">
        <f t="array" ref="P14">IFERROR(IF($A14="","",INDEX('Provider Template'!$B$2:$K$75,_xlfn.XMATCH($A14,'Provider Template'!$A$2:$A$75),_xlfn.XMATCH(E$2,'Provider Template'!$B$1:$K$1))*E14),0)</f>
        <v>0</v>
      </c>
      <c r="Q14" s="23" cm="1">
        <f t="array" ref="Q14">IFERROR(IF($A14="","",INDEX('Provider Template'!$B$2:$K$75,_xlfn.XMATCH($A14,'Provider Template'!$A$2:$A$75),_xlfn.XMATCH(F$2,'Provider Template'!$B$1:$K$1))*F14),0)</f>
        <v>0</v>
      </c>
      <c r="R14" s="23" cm="1">
        <f t="array" ref="R14">IFERROR(IF($A14="","",INDEX('Provider Template'!$B$2:$K$75,_xlfn.XMATCH($A14,'Provider Template'!$A$2:$A$75),_xlfn.XMATCH(G$2,'Provider Template'!$B$1:$K$1))*G14),0)</f>
        <v>0</v>
      </c>
      <c r="S14" s="23" cm="1">
        <f t="array" ref="S14">IFERROR(IF($A14="","",INDEX('Provider Template'!$B$2:$K$75,_xlfn.XMATCH($A14,'Provider Template'!$A$2:$A$75),_xlfn.XMATCH(H$2,'Provider Template'!$B$1:$K$1))*H14),0)</f>
        <v>15</v>
      </c>
      <c r="T14" s="23" cm="1">
        <f t="array" ref="T14">IFERROR(IF($A14="","",INDEX('Provider Template'!$B$2:$K$75,_xlfn.XMATCH($A14,'Provider Template'!$A$2:$A$75),_xlfn.XMATCH(I$2,'Provider Template'!$B$1:$K$1))*I14),0)</f>
        <v>0</v>
      </c>
      <c r="U14" s="23" cm="1">
        <f t="array" ref="U14">IFERROR(IF($A14="","",INDEX('Provider Template'!$B$2:$K$75,_xlfn.XMATCH($A14,'Provider Template'!$A$2:$A$75),_xlfn.XMATCH(J$2,'Provider Template'!$B$1:$K$1))*J14),0)</f>
        <v>0</v>
      </c>
      <c r="V14" s="23" cm="1">
        <f t="array" ref="V14">IFERROR(IF($A14="","",INDEX('Provider Template'!$B$2:$K$75,_xlfn.XMATCH($A14,'Provider Template'!$A$2:$A$75),_xlfn.XMATCH(K$2,'Provider Template'!$B$1:$K$1))*K14),0)</f>
        <v>0</v>
      </c>
      <c r="X14" s="32">
        <f>IF($A14="","",SUMIFS('Preprocess Export'!$G12:$G10011,'Preprocess Export'!$F12:'Preprocess Export'!$F10011,0,'Preprocess Export'!$B12:$B10011,$A14))</f>
        <v>4595.0800000000008</v>
      </c>
      <c r="Y14" s="18">
        <f>IF($A14="","",SUMIFS('Preprocess Export'!$G12:$G10011,'Preprocess Export'!$F12:'Preprocess Export'!$F10011,"&lt;&gt;0",'Preprocess Export'!$B12:$B10011,$A14))</f>
        <v>0</v>
      </c>
      <c r="Z14" s="33">
        <f t="shared" si="1"/>
        <v>0</v>
      </c>
      <c r="AB14" s="23">
        <f>IF($A14="","",SUMIFS(Adjustments!C$3:C$100,Adjustments!$A$3:$A$100,'Services and Fees'!$A14))</f>
        <v>0</v>
      </c>
      <c r="AC14" s="24">
        <f t="shared" si="2"/>
        <v>0</v>
      </c>
      <c r="AD14" s="24">
        <f t="shared" si="3"/>
        <v>0</v>
      </c>
      <c r="AE14" s="24">
        <f>IF($A14="","",SUMIFS(Adjustments!D$3:D$100,Adjustments!$A$3:$A$100,'Services and Fees'!$A14))</f>
        <v>0</v>
      </c>
      <c r="AF14" s="24">
        <f>IF($A14="","",SUMIFS(Adjustments!L$3:L$100,Adjustments!$A$3:$A$100,'Services and Fees'!$A14))</f>
        <v>0</v>
      </c>
      <c r="AG14" s="25">
        <f t="shared" si="4"/>
        <v>0</v>
      </c>
      <c r="AI14" s="26">
        <f t="shared" si="5"/>
        <v>4595.0800000000008</v>
      </c>
      <c r="AK14" s="27">
        <f t="shared" si="6"/>
        <v>4595.0800000000008</v>
      </c>
      <c r="AL14" s="28">
        <f t="shared" si="7"/>
        <v>0</v>
      </c>
      <c r="AM14" s="28">
        <f t="shared" si="8"/>
        <v>1649.748</v>
      </c>
      <c r="AN14" s="28">
        <f t="shared" si="9"/>
        <v>164.97480000000002</v>
      </c>
      <c r="AO14" s="29">
        <f t="shared" si="10"/>
        <v>2780.3572000000008</v>
      </c>
    </row>
    <row r="15" spans="1:41" x14ac:dyDescent="0.35">
      <c r="A15" s="20" t="str">
        <v>Dr Morgan Bailey</v>
      </c>
      <c r="B15" s="21">
        <f>IF($A15="","",SUMIFS('Preprocess Export'!$H:$H,'Preprocess Export'!$B:$B,$A15,'Preprocess Export'!$I:$I,B$2))</f>
        <v>6396.2500000000009</v>
      </c>
      <c r="C15" s="30">
        <f>IF($A15="","",SUMIFS('Preprocess Export'!$H:$H,'Preprocess Export'!$B:$B,$A15,'Preprocess Export'!$I:$I,C$2))</f>
        <v>0</v>
      </c>
      <c r="D15" s="30">
        <f>IF($A15="","",SUMIFS('Preprocess Export'!$H:$H,'Preprocess Export'!$B:$B,$A15,'Preprocess Export'!$I:$I,D$2))</f>
        <v>0</v>
      </c>
      <c r="E15" s="30">
        <f>IF($A15="","",SUMIFS('Preprocess Export'!$H:$H,'Preprocess Export'!$B:$B,$A15,'Preprocess Export'!$I:$I,E$2))</f>
        <v>0</v>
      </c>
      <c r="F15" s="30">
        <f>IF($A15="","",SUMIFS('Preprocess Export'!$H:$H,'Preprocess Export'!$B:$B,$A15,'Preprocess Export'!$I:$I,F$2))</f>
        <v>0</v>
      </c>
      <c r="G15" s="30">
        <f>IF($A15="","",SUMIFS('Preprocess Export'!$H:$H,'Preprocess Export'!$B:$B,$A15,'Preprocess Export'!$I:$I,G$2))</f>
        <v>0</v>
      </c>
      <c r="H15" s="30">
        <f>IF($A15="","",SUMIFS('Preprocess Export'!$H:$H,'Preprocess Export'!$B:$B,$A15,'Preprocess Export'!$I:$I,H$2))</f>
        <v>75</v>
      </c>
      <c r="I15" s="30">
        <f>IF($A15="","",SUMIFS('Preprocess Export'!$H:$H,'Preprocess Export'!$B:$B,$A15,'Preprocess Export'!$I:$I,I$2))</f>
        <v>0</v>
      </c>
      <c r="J15" s="30">
        <f>IF($A15="","",SUMIFS('Preprocess Export'!$H:$H,'Preprocess Export'!$B:$B,$A15,'Preprocess Export'!$I:$I,J$2))</f>
        <v>0</v>
      </c>
      <c r="K15" s="31">
        <f>IF($A15="","",SUMIFS('Preprocess Export'!$H:$H,'Preprocess Export'!$B:$B,$A15,'Preprocess Export'!$I:$I,K$2))</f>
        <v>0</v>
      </c>
      <c r="M15" s="23" cm="1">
        <f t="array" ref="M15">IFERROR(IF($A15="","",INDEX('Provider Template'!$B$2:$K$75,_xlfn.XMATCH($A15,'Provider Template'!$A$2:$A$75),_xlfn.XMATCH(B$2,'Provider Template'!$B$1:$K$1))*B15),0)</f>
        <v>2238.6875</v>
      </c>
      <c r="N15" s="23" cm="1">
        <f t="array" ref="N15">IFERROR(IF($A15="","",INDEX('Provider Template'!$B$2:$K$75,_xlfn.XMATCH($A15,'Provider Template'!$A$2:$A$75),_xlfn.XMATCH(C$2,'Provider Template'!$B$1:$K$1))*C15),0)</f>
        <v>0</v>
      </c>
      <c r="O15" s="23" cm="1">
        <f t="array" ref="O15">IFERROR(IF($A15="","",INDEX('Provider Template'!$B$2:$K$75,_xlfn.XMATCH($A15,'Provider Template'!$A$2:$A$75),_xlfn.XMATCH(D$2,'Provider Template'!$B$1:$K$1))*D15),0)</f>
        <v>0</v>
      </c>
      <c r="P15" s="23" cm="1">
        <f t="array" ref="P15">IFERROR(IF($A15="","",INDEX('Provider Template'!$B$2:$K$75,_xlfn.XMATCH($A15,'Provider Template'!$A$2:$A$75),_xlfn.XMATCH(E$2,'Provider Template'!$B$1:$K$1))*E15),0)</f>
        <v>0</v>
      </c>
      <c r="Q15" s="23" cm="1">
        <f t="array" ref="Q15">IFERROR(IF($A15="","",INDEX('Provider Template'!$B$2:$K$75,_xlfn.XMATCH($A15,'Provider Template'!$A$2:$A$75),_xlfn.XMATCH(F$2,'Provider Template'!$B$1:$K$1))*F15),0)</f>
        <v>0</v>
      </c>
      <c r="R15" s="23" cm="1">
        <f t="array" ref="R15">IFERROR(IF($A15="","",INDEX('Provider Template'!$B$2:$K$75,_xlfn.XMATCH($A15,'Provider Template'!$A$2:$A$75),_xlfn.XMATCH(G$2,'Provider Template'!$B$1:$K$1))*G15),0)</f>
        <v>0</v>
      </c>
      <c r="S15" s="23" cm="1">
        <f t="array" ref="S15">IFERROR(IF($A15="","",INDEX('Provider Template'!$B$2:$K$75,_xlfn.XMATCH($A15,'Provider Template'!$A$2:$A$75),_xlfn.XMATCH(H$2,'Provider Template'!$B$1:$K$1))*H15),0)</f>
        <v>75</v>
      </c>
      <c r="T15" s="23" cm="1">
        <f t="array" ref="T15">IFERROR(IF($A15="","",INDEX('Provider Template'!$B$2:$K$75,_xlfn.XMATCH($A15,'Provider Template'!$A$2:$A$75),_xlfn.XMATCH(I$2,'Provider Template'!$B$1:$K$1))*I15),0)</f>
        <v>0</v>
      </c>
      <c r="U15" s="23" cm="1">
        <f t="array" ref="U15">IFERROR(IF($A15="","",INDEX('Provider Template'!$B$2:$K$75,_xlfn.XMATCH($A15,'Provider Template'!$A$2:$A$75),_xlfn.XMATCH(J$2,'Provider Template'!$B$1:$K$1))*J15),0)</f>
        <v>0</v>
      </c>
      <c r="V15" s="23" cm="1">
        <f t="array" ref="V15">IFERROR(IF($A15="","",INDEX('Provider Template'!$B$2:$K$75,_xlfn.XMATCH($A15,'Provider Template'!$A$2:$A$75),_xlfn.XMATCH(K$2,'Provider Template'!$B$1:$K$1))*K15),0)</f>
        <v>0</v>
      </c>
      <c r="X15" s="32">
        <f>IF($A15="","",SUMIFS('Preprocess Export'!$G13:$G10012,'Preprocess Export'!$F13:'Preprocess Export'!$F10012,0,'Preprocess Export'!$B13:$B10012,$A15))</f>
        <v>6471.2500000000009</v>
      </c>
      <c r="Y15" s="18">
        <f>IF($A15="","",SUMIFS('Preprocess Export'!$G13:$G10012,'Preprocess Export'!$F13:'Preprocess Export'!$F10012,"&lt;&gt;0",'Preprocess Export'!$B13:$B10012,$A15))</f>
        <v>0</v>
      </c>
      <c r="Z15" s="33">
        <f t="shared" si="1"/>
        <v>0</v>
      </c>
      <c r="AB15" s="23">
        <f>IF($A15="","",SUMIFS(Adjustments!C$3:C$100,Adjustments!$A$3:$A$100,'Services and Fees'!$A15))</f>
        <v>0</v>
      </c>
      <c r="AC15" s="24">
        <f t="shared" si="2"/>
        <v>0</v>
      </c>
      <c r="AD15" s="24">
        <f t="shared" si="3"/>
        <v>0</v>
      </c>
      <c r="AE15" s="24">
        <f>IF($A15="","",SUMIFS(Adjustments!D$3:D$100,Adjustments!$A$3:$A$100,'Services and Fees'!$A15))</f>
        <v>0</v>
      </c>
      <c r="AF15" s="24">
        <f>IF($A15="","",SUMIFS(Adjustments!L$3:L$100,Adjustments!$A$3:$A$100,'Services and Fees'!$A15))</f>
        <v>0</v>
      </c>
      <c r="AG15" s="25">
        <f t="shared" si="4"/>
        <v>0</v>
      </c>
      <c r="AI15" s="26">
        <f t="shared" si="5"/>
        <v>6471.2500000000009</v>
      </c>
      <c r="AK15" s="27">
        <f t="shared" si="6"/>
        <v>6471.2500000000009</v>
      </c>
      <c r="AL15" s="28">
        <f t="shared" si="7"/>
        <v>0</v>
      </c>
      <c r="AM15" s="28">
        <f t="shared" si="8"/>
        <v>2313.6875</v>
      </c>
      <c r="AN15" s="28">
        <f t="shared" si="9"/>
        <v>231.36875000000001</v>
      </c>
      <c r="AO15" s="29">
        <f t="shared" si="10"/>
        <v>3926.1937500000008</v>
      </c>
    </row>
    <row r="16" spans="1:41" x14ac:dyDescent="0.35">
      <c r="A16" s="20" t="str">
        <v>Dr Morgan Brooks</v>
      </c>
      <c r="B16" s="21">
        <f>IF($A16="","",SUMIFS('Preprocess Export'!$H:$H,'Preprocess Export'!$B:$B,$A16,'Preprocess Export'!$I:$I,B$2))</f>
        <v>3754.4500000000016</v>
      </c>
      <c r="C16" s="30">
        <f>IF($A16="","",SUMIFS('Preprocess Export'!$H:$H,'Preprocess Export'!$B:$B,$A16,'Preprocess Export'!$I:$I,C$2))</f>
        <v>886.49999999999989</v>
      </c>
      <c r="D16" s="30">
        <f>IF($A16="","",SUMIFS('Preprocess Export'!$H:$H,'Preprocess Export'!$B:$B,$A16,'Preprocess Export'!$I:$I,D$2))</f>
        <v>0</v>
      </c>
      <c r="E16" s="30">
        <f>IF($A16="","",SUMIFS('Preprocess Export'!$H:$H,'Preprocess Export'!$B:$B,$A16,'Preprocess Export'!$I:$I,E$2))</f>
        <v>0</v>
      </c>
      <c r="F16" s="30">
        <f>IF($A16="","",SUMIFS('Preprocess Export'!$H:$H,'Preprocess Export'!$B:$B,$A16,'Preprocess Export'!$I:$I,F$2))</f>
        <v>0</v>
      </c>
      <c r="G16" s="30">
        <f>IF($A16="","",SUMIFS('Preprocess Export'!$H:$H,'Preprocess Export'!$B:$B,$A16,'Preprocess Export'!$I:$I,G$2))</f>
        <v>0</v>
      </c>
      <c r="H16" s="30">
        <f>IF($A16="","",SUMIFS('Preprocess Export'!$H:$H,'Preprocess Export'!$B:$B,$A16,'Preprocess Export'!$I:$I,H$2))</f>
        <v>75</v>
      </c>
      <c r="I16" s="30">
        <f>IF($A16="","",SUMIFS('Preprocess Export'!$H:$H,'Preprocess Export'!$B:$B,$A16,'Preprocess Export'!$I:$I,I$2))</f>
        <v>0</v>
      </c>
      <c r="J16" s="30">
        <f>IF($A16="","",SUMIFS('Preprocess Export'!$H:$H,'Preprocess Export'!$B:$B,$A16,'Preprocess Export'!$I:$I,J$2))</f>
        <v>0</v>
      </c>
      <c r="K16" s="31">
        <f>IF($A16="","",SUMIFS('Preprocess Export'!$H:$H,'Preprocess Export'!$B:$B,$A16,'Preprocess Export'!$I:$I,K$2))</f>
        <v>0</v>
      </c>
      <c r="M16" s="23" cm="1">
        <f t="array" ref="M16">IFERROR(IF($A16="","",INDEX('Provider Template'!$B$2:$K$75,_xlfn.XMATCH($A16,'Provider Template'!$A$2:$A$75),_xlfn.XMATCH(B$2,'Provider Template'!$B$1:$K$1))*B16),0)</f>
        <v>1314.0575000000006</v>
      </c>
      <c r="N16" s="23" cm="1">
        <f t="array" ref="N16">IFERROR(IF($A16="","",INDEX('Provider Template'!$B$2:$K$75,_xlfn.XMATCH($A16,'Provider Template'!$A$2:$A$75),_xlfn.XMATCH(C$2,'Provider Template'!$B$1:$K$1))*C16),0)</f>
        <v>487.57499999999999</v>
      </c>
      <c r="O16" s="23" cm="1">
        <f t="array" ref="O16">IFERROR(IF($A16="","",INDEX('Provider Template'!$B$2:$K$75,_xlfn.XMATCH($A16,'Provider Template'!$A$2:$A$75),_xlfn.XMATCH(D$2,'Provider Template'!$B$1:$K$1))*D16),0)</f>
        <v>0</v>
      </c>
      <c r="P16" s="23" cm="1">
        <f t="array" ref="P16">IFERROR(IF($A16="","",INDEX('Provider Template'!$B$2:$K$75,_xlfn.XMATCH($A16,'Provider Template'!$A$2:$A$75),_xlfn.XMATCH(E$2,'Provider Template'!$B$1:$K$1))*E16),0)</f>
        <v>0</v>
      </c>
      <c r="Q16" s="23" cm="1">
        <f t="array" ref="Q16">IFERROR(IF($A16="","",INDEX('Provider Template'!$B$2:$K$75,_xlfn.XMATCH($A16,'Provider Template'!$A$2:$A$75),_xlfn.XMATCH(F$2,'Provider Template'!$B$1:$K$1))*F16),0)</f>
        <v>0</v>
      </c>
      <c r="R16" s="23" cm="1">
        <f t="array" ref="R16">IFERROR(IF($A16="","",INDEX('Provider Template'!$B$2:$K$75,_xlfn.XMATCH($A16,'Provider Template'!$A$2:$A$75),_xlfn.XMATCH(G$2,'Provider Template'!$B$1:$K$1))*G16),0)</f>
        <v>0</v>
      </c>
      <c r="S16" s="23" cm="1">
        <f t="array" ref="S16">IFERROR(IF($A16="","",INDEX('Provider Template'!$B$2:$K$75,_xlfn.XMATCH($A16,'Provider Template'!$A$2:$A$75),_xlfn.XMATCH(H$2,'Provider Template'!$B$1:$K$1))*H16),0)</f>
        <v>75</v>
      </c>
      <c r="T16" s="23" cm="1">
        <f t="array" ref="T16">IFERROR(IF($A16="","",INDEX('Provider Template'!$B$2:$K$75,_xlfn.XMATCH($A16,'Provider Template'!$A$2:$A$75),_xlfn.XMATCH(I$2,'Provider Template'!$B$1:$K$1))*I16),0)</f>
        <v>0</v>
      </c>
      <c r="U16" s="23" cm="1">
        <f t="array" ref="U16">IFERROR(IF($A16="","",INDEX('Provider Template'!$B$2:$K$75,_xlfn.XMATCH($A16,'Provider Template'!$A$2:$A$75),_xlfn.XMATCH(J$2,'Provider Template'!$B$1:$K$1))*J16),0)</f>
        <v>0</v>
      </c>
      <c r="V16" s="23" cm="1">
        <f t="array" ref="V16">IFERROR(IF($A16="","",INDEX('Provider Template'!$B$2:$K$75,_xlfn.XMATCH($A16,'Provider Template'!$A$2:$A$75),_xlfn.XMATCH(K$2,'Provider Template'!$B$1:$K$1))*K16),0)</f>
        <v>0</v>
      </c>
      <c r="X16" s="32">
        <f>IF($A16="","",SUMIFS('Preprocess Export'!$G14:$G10013,'Preprocess Export'!$F14:'Preprocess Export'!$F10013,0,'Preprocess Export'!$B14:$B10013,$A16))</f>
        <v>4715.9499999999989</v>
      </c>
      <c r="Y16" s="18">
        <f>IF($A16="","",SUMIFS('Preprocess Export'!$G14:$G10013,'Preprocess Export'!$F14:'Preprocess Export'!$F10013,"&lt;&gt;0",'Preprocess Export'!$B14:$B10013,$A16))</f>
        <v>0</v>
      </c>
      <c r="Z16" s="33">
        <f t="shared" si="1"/>
        <v>0</v>
      </c>
      <c r="AB16" s="23">
        <f>IF($A16="","",SUMIFS(Adjustments!C$3:C$100,Adjustments!$A$3:$A$100,'Services and Fees'!$A16))</f>
        <v>0</v>
      </c>
      <c r="AC16" s="24">
        <f t="shared" si="2"/>
        <v>0</v>
      </c>
      <c r="AD16" s="24">
        <f t="shared" si="3"/>
        <v>0</v>
      </c>
      <c r="AE16" s="24">
        <f>IF($A16="","",SUMIFS(Adjustments!D$3:D$100,Adjustments!$A$3:$A$100,'Services and Fees'!$A16))</f>
        <v>0</v>
      </c>
      <c r="AF16" s="24">
        <f>IF($A16="","",SUMIFS(Adjustments!L$3:L$100,Adjustments!$A$3:$A$100,'Services and Fees'!$A16))</f>
        <v>0</v>
      </c>
      <c r="AG16" s="25">
        <f t="shared" si="4"/>
        <v>0</v>
      </c>
      <c r="AI16" s="26">
        <f t="shared" si="5"/>
        <v>4715.9499999999989</v>
      </c>
      <c r="AK16" s="27">
        <f t="shared" si="6"/>
        <v>4715.9500000000016</v>
      </c>
      <c r="AL16" s="28">
        <f t="shared" si="7"/>
        <v>0</v>
      </c>
      <c r="AM16" s="28">
        <f t="shared" si="8"/>
        <v>1876.6325000000006</v>
      </c>
      <c r="AN16" s="28">
        <f t="shared" si="9"/>
        <v>187.66325000000006</v>
      </c>
      <c r="AO16" s="29">
        <f t="shared" si="10"/>
        <v>2651.654250000001</v>
      </c>
    </row>
    <row r="17" spans="1:41" x14ac:dyDescent="0.35">
      <c r="A17" s="20" t="str">
        <v>Dr Riley Davis</v>
      </c>
      <c r="B17" s="21">
        <f>IF($A17="","",SUMIFS('Preprocess Export'!$H:$H,'Preprocess Export'!$B:$B,$A17,'Preprocess Export'!$I:$I,B$2))</f>
        <v>997.92999999999984</v>
      </c>
      <c r="C17" s="30">
        <f>IF($A17="","",SUMIFS('Preprocess Export'!$H:$H,'Preprocess Export'!$B:$B,$A17,'Preprocess Export'!$I:$I,C$2))</f>
        <v>0</v>
      </c>
      <c r="D17" s="30">
        <f>IF($A17="","",SUMIFS('Preprocess Export'!$H:$H,'Preprocess Export'!$B:$B,$A17,'Preprocess Export'!$I:$I,D$2))</f>
        <v>0</v>
      </c>
      <c r="E17" s="30">
        <f>IF($A17="","",SUMIFS('Preprocess Export'!$H:$H,'Preprocess Export'!$B:$B,$A17,'Preprocess Export'!$I:$I,E$2))</f>
        <v>0</v>
      </c>
      <c r="F17" s="30">
        <f>IF($A17="","",SUMIFS('Preprocess Export'!$H:$H,'Preprocess Export'!$B:$B,$A17,'Preprocess Export'!$I:$I,F$2))</f>
        <v>0</v>
      </c>
      <c r="G17" s="30">
        <f>IF($A17="","",SUMIFS('Preprocess Export'!$H:$H,'Preprocess Export'!$B:$B,$A17,'Preprocess Export'!$I:$I,G$2))</f>
        <v>0</v>
      </c>
      <c r="H17" s="30">
        <f>IF($A17="","",SUMIFS('Preprocess Export'!$H:$H,'Preprocess Export'!$B:$B,$A17,'Preprocess Export'!$I:$I,H$2))</f>
        <v>0</v>
      </c>
      <c r="I17" s="30">
        <f>IF($A17="","",SUMIFS('Preprocess Export'!$H:$H,'Preprocess Export'!$B:$B,$A17,'Preprocess Export'!$I:$I,I$2))</f>
        <v>0</v>
      </c>
      <c r="J17" s="30">
        <f>IF($A17="","",SUMIFS('Preprocess Export'!$H:$H,'Preprocess Export'!$B:$B,$A17,'Preprocess Export'!$I:$I,J$2))</f>
        <v>0</v>
      </c>
      <c r="K17" s="31">
        <f>IF($A17="","",SUMIFS('Preprocess Export'!$H:$H,'Preprocess Export'!$B:$B,$A17,'Preprocess Export'!$I:$I,K$2))</f>
        <v>0</v>
      </c>
      <c r="M17" s="23" cm="1">
        <f t="array" ref="M17">IFERROR(IF($A17="","",INDEX('Provider Template'!$B$2:$K$75,_xlfn.XMATCH($A17,'Provider Template'!$A$2:$A$75),_xlfn.XMATCH(B$2,'Provider Template'!$B$1:$K$1))*B17),0)</f>
        <v>349.27549999999991</v>
      </c>
      <c r="N17" s="23" cm="1">
        <f t="array" ref="N17">IFERROR(IF($A17="","",INDEX('Provider Template'!$B$2:$K$75,_xlfn.XMATCH($A17,'Provider Template'!$A$2:$A$75),_xlfn.XMATCH(C$2,'Provider Template'!$B$1:$K$1))*C17),0)</f>
        <v>0</v>
      </c>
      <c r="O17" s="23" cm="1">
        <f t="array" ref="O17">IFERROR(IF($A17="","",INDEX('Provider Template'!$B$2:$K$75,_xlfn.XMATCH($A17,'Provider Template'!$A$2:$A$75),_xlfn.XMATCH(D$2,'Provider Template'!$B$1:$K$1))*D17),0)</f>
        <v>0</v>
      </c>
      <c r="P17" s="23" cm="1">
        <f t="array" ref="P17">IFERROR(IF($A17="","",INDEX('Provider Template'!$B$2:$K$75,_xlfn.XMATCH($A17,'Provider Template'!$A$2:$A$75),_xlfn.XMATCH(E$2,'Provider Template'!$B$1:$K$1))*E17),0)</f>
        <v>0</v>
      </c>
      <c r="Q17" s="23" cm="1">
        <f t="array" ref="Q17">IFERROR(IF($A17="","",INDEX('Provider Template'!$B$2:$K$75,_xlfn.XMATCH($A17,'Provider Template'!$A$2:$A$75),_xlfn.XMATCH(F$2,'Provider Template'!$B$1:$K$1))*F17),0)</f>
        <v>0</v>
      </c>
      <c r="R17" s="23" cm="1">
        <f t="array" ref="R17">IFERROR(IF($A17="","",INDEX('Provider Template'!$B$2:$K$75,_xlfn.XMATCH($A17,'Provider Template'!$A$2:$A$75),_xlfn.XMATCH(G$2,'Provider Template'!$B$1:$K$1))*G17),0)</f>
        <v>0</v>
      </c>
      <c r="S17" s="23" cm="1">
        <f t="array" ref="S17">IFERROR(IF($A17="","",INDEX('Provider Template'!$B$2:$K$75,_xlfn.XMATCH($A17,'Provider Template'!$A$2:$A$75),_xlfn.XMATCH(H$2,'Provider Template'!$B$1:$K$1))*H17),0)</f>
        <v>0</v>
      </c>
      <c r="T17" s="23" cm="1">
        <f t="array" ref="T17">IFERROR(IF($A17="","",INDEX('Provider Template'!$B$2:$K$75,_xlfn.XMATCH($A17,'Provider Template'!$A$2:$A$75),_xlfn.XMATCH(I$2,'Provider Template'!$B$1:$K$1))*I17),0)</f>
        <v>0</v>
      </c>
      <c r="U17" s="23" cm="1">
        <f t="array" ref="U17">IFERROR(IF($A17="","",INDEX('Provider Template'!$B$2:$K$75,_xlfn.XMATCH($A17,'Provider Template'!$A$2:$A$75),_xlfn.XMATCH(J$2,'Provider Template'!$B$1:$K$1))*J17),0)</f>
        <v>0</v>
      </c>
      <c r="V17" s="23" cm="1">
        <f t="array" ref="V17">IFERROR(IF($A17="","",INDEX('Provider Template'!$B$2:$K$75,_xlfn.XMATCH($A17,'Provider Template'!$A$2:$A$75),_xlfn.XMATCH(K$2,'Provider Template'!$B$1:$K$1))*K17),0)</f>
        <v>0</v>
      </c>
      <c r="X17" s="32">
        <f>IF($A17="","",SUMIFS('Preprocess Export'!$G15:$G10014,'Preprocess Export'!$F15:'Preprocess Export'!$F10014,0,'Preprocess Export'!$B15:$B10014,$A17))</f>
        <v>997.92999999999984</v>
      </c>
      <c r="Y17" s="18">
        <f>IF($A17="","",SUMIFS('Preprocess Export'!$G15:$G10014,'Preprocess Export'!$F15:'Preprocess Export'!$F10014,"&lt;&gt;0",'Preprocess Export'!$B15:$B10014,$A17))</f>
        <v>0</v>
      </c>
      <c r="Z17" s="33">
        <f t="shared" si="1"/>
        <v>0</v>
      </c>
      <c r="AB17" s="23">
        <f>IF($A17="","",SUMIFS(Adjustments!C$3:C$100,Adjustments!$A$3:$A$100,'Services and Fees'!$A17))</f>
        <v>0</v>
      </c>
      <c r="AC17" s="24">
        <f t="shared" si="2"/>
        <v>0</v>
      </c>
      <c r="AD17" s="24">
        <f t="shared" si="3"/>
        <v>0</v>
      </c>
      <c r="AE17" s="24">
        <f>IF($A17="","",SUMIFS(Adjustments!D$3:D$100,Adjustments!$A$3:$A$100,'Services and Fees'!$A17))</f>
        <v>0</v>
      </c>
      <c r="AF17" s="24">
        <f>IF($A17="","",SUMIFS(Adjustments!L$3:L$100,Adjustments!$A$3:$A$100,'Services and Fees'!$A17))</f>
        <v>0</v>
      </c>
      <c r="AG17" s="25">
        <f t="shared" si="4"/>
        <v>0</v>
      </c>
      <c r="AI17" s="26">
        <f t="shared" si="5"/>
        <v>997.92999999999984</v>
      </c>
      <c r="AK17" s="27">
        <f t="shared" si="6"/>
        <v>997.92999999999984</v>
      </c>
      <c r="AL17" s="28">
        <f t="shared" si="7"/>
        <v>0</v>
      </c>
      <c r="AM17" s="28">
        <f t="shared" si="8"/>
        <v>349.27549999999991</v>
      </c>
      <c r="AN17" s="28">
        <f t="shared" si="9"/>
        <v>34.927549999999989</v>
      </c>
      <c r="AO17" s="29">
        <f t="shared" si="10"/>
        <v>613.72694999999987</v>
      </c>
    </row>
    <row r="18" spans="1:41" x14ac:dyDescent="0.35">
      <c r="A18" s="20" t="str">
        <v>Dr Riley Zhang</v>
      </c>
      <c r="B18" s="21">
        <f>IF($A18="","",SUMIFS('Preprocess Export'!$H:$H,'Preprocess Export'!$B:$B,$A18,'Preprocess Export'!$I:$I,B$2))</f>
        <v>4416.7500000000009</v>
      </c>
      <c r="C18" s="30">
        <f>IF($A18="","",SUMIFS('Preprocess Export'!$H:$H,'Preprocess Export'!$B:$B,$A18,'Preprocess Export'!$I:$I,C$2))</f>
        <v>0</v>
      </c>
      <c r="D18" s="30">
        <f>IF($A18="","",SUMIFS('Preprocess Export'!$H:$H,'Preprocess Export'!$B:$B,$A18,'Preprocess Export'!$I:$I,D$2))</f>
        <v>0</v>
      </c>
      <c r="E18" s="30">
        <f>IF($A18="","",SUMIFS('Preprocess Export'!$H:$H,'Preprocess Export'!$B:$B,$A18,'Preprocess Export'!$I:$I,E$2))</f>
        <v>0</v>
      </c>
      <c r="F18" s="30">
        <f>IF($A18="","",SUMIFS('Preprocess Export'!$H:$H,'Preprocess Export'!$B:$B,$A18,'Preprocess Export'!$I:$I,F$2))</f>
        <v>0</v>
      </c>
      <c r="G18" s="30">
        <f>IF($A18="","",SUMIFS('Preprocess Export'!$H:$H,'Preprocess Export'!$B:$B,$A18,'Preprocess Export'!$I:$I,G$2))</f>
        <v>0</v>
      </c>
      <c r="H18" s="30">
        <f>IF($A18="","",SUMIFS('Preprocess Export'!$H:$H,'Preprocess Export'!$B:$B,$A18,'Preprocess Export'!$I:$I,H$2))</f>
        <v>215</v>
      </c>
      <c r="I18" s="30">
        <f>IF($A18="","",SUMIFS('Preprocess Export'!$H:$H,'Preprocess Export'!$B:$B,$A18,'Preprocess Export'!$I:$I,I$2))</f>
        <v>0</v>
      </c>
      <c r="J18" s="30">
        <f>IF($A18="","",SUMIFS('Preprocess Export'!$H:$H,'Preprocess Export'!$B:$B,$A18,'Preprocess Export'!$I:$I,J$2))</f>
        <v>0</v>
      </c>
      <c r="K18" s="31">
        <f>IF($A18="","",SUMIFS('Preprocess Export'!$H:$H,'Preprocess Export'!$B:$B,$A18,'Preprocess Export'!$I:$I,K$2))</f>
        <v>0</v>
      </c>
      <c r="M18" s="23" cm="1">
        <f t="array" ref="M18">IFERROR(IF($A18="","",INDEX('Provider Template'!$B$2:$K$75,_xlfn.XMATCH($A18,'Provider Template'!$A$2:$A$75),_xlfn.XMATCH(B$2,'Provider Template'!$B$1:$K$1))*B18),0)</f>
        <v>1545.8625000000002</v>
      </c>
      <c r="N18" s="23" cm="1">
        <f t="array" ref="N18">IFERROR(IF($A18="","",INDEX('Provider Template'!$B$2:$K$75,_xlfn.XMATCH($A18,'Provider Template'!$A$2:$A$75),_xlfn.XMATCH(C$2,'Provider Template'!$B$1:$K$1))*C18),0)</f>
        <v>0</v>
      </c>
      <c r="O18" s="23" cm="1">
        <f t="array" ref="O18">IFERROR(IF($A18="","",INDEX('Provider Template'!$B$2:$K$75,_xlfn.XMATCH($A18,'Provider Template'!$A$2:$A$75),_xlfn.XMATCH(D$2,'Provider Template'!$B$1:$K$1))*D18),0)</f>
        <v>0</v>
      </c>
      <c r="P18" s="23" cm="1">
        <f t="array" ref="P18">IFERROR(IF($A18="","",INDEX('Provider Template'!$B$2:$K$75,_xlfn.XMATCH($A18,'Provider Template'!$A$2:$A$75),_xlfn.XMATCH(E$2,'Provider Template'!$B$1:$K$1))*E18),0)</f>
        <v>0</v>
      </c>
      <c r="Q18" s="23" cm="1">
        <f t="array" ref="Q18">IFERROR(IF($A18="","",INDEX('Provider Template'!$B$2:$K$75,_xlfn.XMATCH($A18,'Provider Template'!$A$2:$A$75),_xlfn.XMATCH(F$2,'Provider Template'!$B$1:$K$1))*F18),0)</f>
        <v>0</v>
      </c>
      <c r="R18" s="23" cm="1">
        <f t="array" ref="R18">IFERROR(IF($A18="","",INDEX('Provider Template'!$B$2:$K$75,_xlfn.XMATCH($A18,'Provider Template'!$A$2:$A$75),_xlfn.XMATCH(G$2,'Provider Template'!$B$1:$K$1))*G18),0)</f>
        <v>0</v>
      </c>
      <c r="S18" s="23" cm="1">
        <f t="array" ref="S18">IFERROR(IF($A18="","",INDEX('Provider Template'!$B$2:$K$75,_xlfn.XMATCH($A18,'Provider Template'!$A$2:$A$75),_xlfn.XMATCH(H$2,'Provider Template'!$B$1:$K$1))*H18),0)</f>
        <v>215</v>
      </c>
      <c r="T18" s="23" cm="1">
        <f t="array" ref="T18">IFERROR(IF($A18="","",INDEX('Provider Template'!$B$2:$K$75,_xlfn.XMATCH($A18,'Provider Template'!$A$2:$A$75),_xlfn.XMATCH(I$2,'Provider Template'!$B$1:$K$1))*I18),0)</f>
        <v>0</v>
      </c>
      <c r="U18" s="23" cm="1">
        <f t="array" ref="U18">IFERROR(IF($A18="","",INDEX('Provider Template'!$B$2:$K$75,_xlfn.XMATCH($A18,'Provider Template'!$A$2:$A$75),_xlfn.XMATCH(J$2,'Provider Template'!$B$1:$K$1))*J18),0)</f>
        <v>0</v>
      </c>
      <c r="V18" s="23" cm="1">
        <f t="array" ref="V18">IFERROR(IF($A18="","",INDEX('Provider Template'!$B$2:$K$75,_xlfn.XMATCH($A18,'Provider Template'!$A$2:$A$75),_xlfn.XMATCH(K$2,'Provider Template'!$B$1:$K$1))*K18),0)</f>
        <v>0</v>
      </c>
      <c r="X18" s="32">
        <f>IF($A18="","",SUMIFS('Preprocess Export'!$G16:$G10015,'Preprocess Export'!$F16:'Preprocess Export'!$F10015,0,'Preprocess Export'!$B16:$B10015,$A18))</f>
        <v>4631.7500000000009</v>
      </c>
      <c r="Y18" s="18">
        <f>IF($A18="","",SUMIFS('Preprocess Export'!$G16:$G10015,'Preprocess Export'!$F16:'Preprocess Export'!$F10015,"&lt;&gt;0",'Preprocess Export'!$B16:$B10015,$A18))</f>
        <v>0</v>
      </c>
      <c r="Z18" s="33">
        <f t="shared" si="1"/>
        <v>0</v>
      </c>
      <c r="AB18" s="23">
        <f>IF($A18="","",SUMIFS(Adjustments!C$3:C$100,Adjustments!$A$3:$A$100,'Services and Fees'!$A18))</f>
        <v>0</v>
      </c>
      <c r="AC18" s="24">
        <f t="shared" si="2"/>
        <v>0</v>
      </c>
      <c r="AD18" s="24">
        <f t="shared" si="3"/>
        <v>0</v>
      </c>
      <c r="AE18" s="24">
        <f>IF($A18="","",SUMIFS(Adjustments!D$3:D$100,Adjustments!$A$3:$A$100,'Services and Fees'!$A18))</f>
        <v>0</v>
      </c>
      <c r="AF18" s="24">
        <f>IF($A18="","",SUMIFS(Adjustments!L$3:L$100,Adjustments!$A$3:$A$100,'Services and Fees'!$A18))</f>
        <v>0</v>
      </c>
      <c r="AG18" s="25">
        <f t="shared" si="4"/>
        <v>0</v>
      </c>
      <c r="AI18" s="26">
        <f t="shared" si="5"/>
        <v>4631.7500000000009</v>
      </c>
      <c r="AK18" s="27">
        <f t="shared" si="6"/>
        <v>4631.7500000000009</v>
      </c>
      <c r="AL18" s="28">
        <f t="shared" si="7"/>
        <v>0</v>
      </c>
      <c r="AM18" s="28">
        <f t="shared" si="8"/>
        <v>1760.8625000000002</v>
      </c>
      <c r="AN18" s="28">
        <f t="shared" si="9"/>
        <v>176.08625000000001</v>
      </c>
      <c r="AO18" s="29">
        <f t="shared" si="10"/>
        <v>2694.8012500000009</v>
      </c>
    </row>
    <row r="19" spans="1:41" x14ac:dyDescent="0.35">
      <c r="A19" s="20" t="str">
        <v>Dr Taylor Johnson</v>
      </c>
      <c r="B19" s="21">
        <f>IF($A19="","",SUMIFS('Preprocess Export'!$H:$H,'Preprocess Export'!$B:$B,$A19,'Preprocess Export'!$I:$I,B$2))</f>
        <v>5805.0500000000011</v>
      </c>
      <c r="C19" s="30">
        <f>IF($A19="","",SUMIFS('Preprocess Export'!$H:$H,'Preprocess Export'!$B:$B,$A19,'Preprocess Export'!$I:$I,C$2))</f>
        <v>0</v>
      </c>
      <c r="D19" s="30">
        <f>IF($A19="","",SUMIFS('Preprocess Export'!$H:$H,'Preprocess Export'!$B:$B,$A19,'Preprocess Export'!$I:$I,D$2))</f>
        <v>0</v>
      </c>
      <c r="E19" s="30">
        <f>IF($A19="","",SUMIFS('Preprocess Export'!$H:$H,'Preprocess Export'!$B:$B,$A19,'Preprocess Export'!$I:$I,E$2))</f>
        <v>0</v>
      </c>
      <c r="F19" s="30">
        <f>IF($A19="","",SUMIFS('Preprocess Export'!$H:$H,'Preprocess Export'!$B:$B,$A19,'Preprocess Export'!$I:$I,F$2))</f>
        <v>0</v>
      </c>
      <c r="G19" s="30">
        <f>IF($A19="","",SUMIFS('Preprocess Export'!$H:$H,'Preprocess Export'!$B:$B,$A19,'Preprocess Export'!$I:$I,G$2))</f>
        <v>638</v>
      </c>
      <c r="H19" s="30">
        <f>IF($A19="","",SUMIFS('Preprocess Export'!$H:$H,'Preprocess Export'!$B:$B,$A19,'Preprocess Export'!$I:$I,H$2))</f>
        <v>0</v>
      </c>
      <c r="I19" s="30">
        <f>IF($A19="","",SUMIFS('Preprocess Export'!$H:$H,'Preprocess Export'!$B:$B,$A19,'Preprocess Export'!$I:$I,I$2))</f>
        <v>0</v>
      </c>
      <c r="J19" s="30">
        <f>IF($A19="","",SUMIFS('Preprocess Export'!$H:$H,'Preprocess Export'!$B:$B,$A19,'Preprocess Export'!$I:$I,J$2))</f>
        <v>0</v>
      </c>
      <c r="K19" s="31">
        <f>IF($A19="","",SUMIFS('Preprocess Export'!$H:$H,'Preprocess Export'!$B:$B,$A19,'Preprocess Export'!$I:$I,K$2))</f>
        <v>0</v>
      </c>
      <c r="M19" s="23" cm="1">
        <f t="array" ref="M19">IFERROR(IF($A19="","",INDEX('Provider Template'!$B$2:$K$75,_xlfn.XMATCH($A19,'Provider Template'!$A$2:$A$75),_xlfn.XMATCH(B$2,'Provider Template'!$B$1:$K$1))*B19),0)</f>
        <v>1741.5150000000003</v>
      </c>
      <c r="N19" s="23" cm="1">
        <f t="array" ref="N19">IFERROR(IF($A19="","",INDEX('Provider Template'!$B$2:$K$75,_xlfn.XMATCH($A19,'Provider Template'!$A$2:$A$75),_xlfn.XMATCH(C$2,'Provider Template'!$B$1:$K$1))*C19),0)</f>
        <v>0</v>
      </c>
      <c r="O19" s="23" cm="1">
        <f t="array" ref="O19">IFERROR(IF($A19="","",INDEX('Provider Template'!$B$2:$K$75,_xlfn.XMATCH($A19,'Provider Template'!$A$2:$A$75),_xlfn.XMATCH(D$2,'Provider Template'!$B$1:$K$1))*D19),0)</f>
        <v>0</v>
      </c>
      <c r="P19" s="23" cm="1">
        <f t="array" ref="P19">IFERROR(IF($A19="","",INDEX('Provider Template'!$B$2:$K$75,_xlfn.XMATCH($A19,'Provider Template'!$A$2:$A$75),_xlfn.XMATCH(E$2,'Provider Template'!$B$1:$K$1))*E19),0)</f>
        <v>0</v>
      </c>
      <c r="Q19" s="23" cm="1">
        <f t="array" ref="Q19">IFERROR(IF($A19="","",INDEX('Provider Template'!$B$2:$K$75,_xlfn.XMATCH($A19,'Provider Template'!$A$2:$A$75),_xlfn.XMATCH(F$2,'Provider Template'!$B$1:$K$1))*F19),0)</f>
        <v>0</v>
      </c>
      <c r="R19" s="23" cm="1">
        <f t="array" ref="R19">IFERROR(IF($A19="","",INDEX('Provider Template'!$B$2:$K$75,_xlfn.XMATCH($A19,'Provider Template'!$A$2:$A$75),_xlfn.XMATCH(G$2,'Provider Template'!$B$1:$K$1))*G19),0)</f>
        <v>0</v>
      </c>
      <c r="S19" s="23" cm="1">
        <f t="array" ref="S19">IFERROR(IF($A19="","",INDEX('Provider Template'!$B$2:$K$75,_xlfn.XMATCH($A19,'Provider Template'!$A$2:$A$75),_xlfn.XMATCH(H$2,'Provider Template'!$B$1:$K$1))*H19),0)</f>
        <v>0</v>
      </c>
      <c r="T19" s="23" cm="1">
        <f t="array" ref="T19">IFERROR(IF($A19="","",INDEX('Provider Template'!$B$2:$K$75,_xlfn.XMATCH($A19,'Provider Template'!$A$2:$A$75),_xlfn.XMATCH(I$2,'Provider Template'!$B$1:$K$1))*I19),0)</f>
        <v>0</v>
      </c>
      <c r="U19" s="23" cm="1">
        <f t="array" ref="U19">IFERROR(IF($A19="","",INDEX('Provider Template'!$B$2:$K$75,_xlfn.XMATCH($A19,'Provider Template'!$A$2:$A$75),_xlfn.XMATCH(J$2,'Provider Template'!$B$1:$K$1))*J19),0)</f>
        <v>0</v>
      </c>
      <c r="V19" s="23" cm="1">
        <f t="array" ref="V19">IFERROR(IF($A19="","",INDEX('Provider Template'!$B$2:$K$75,_xlfn.XMATCH($A19,'Provider Template'!$A$2:$A$75),_xlfn.XMATCH(K$2,'Provider Template'!$B$1:$K$1))*K19),0)</f>
        <v>0</v>
      </c>
      <c r="X19" s="32">
        <f>IF($A19="","",SUMIFS('Preprocess Export'!$G17:$G10016,'Preprocess Export'!$F17:'Preprocess Export'!$F10016,0,'Preprocess Export'!$B17:$B10016,$A19))</f>
        <v>6035.0500000000011</v>
      </c>
      <c r="Y19" s="18">
        <f>IF($A19="","",SUMIFS('Preprocess Export'!$G17:$G10016,'Preprocess Export'!$F17:'Preprocess Export'!$F10016,"&lt;&gt;0",'Preprocess Export'!$B17:$B10016,$A19))</f>
        <v>448.8</v>
      </c>
      <c r="Z19" s="33">
        <f t="shared" si="1"/>
        <v>408</v>
      </c>
      <c r="AB19" s="23">
        <f>IF($A19="","",SUMIFS(Adjustments!C$3:C$100,Adjustments!$A$3:$A$100,'Services and Fees'!$A19))</f>
        <v>0</v>
      </c>
      <c r="AC19" s="24">
        <f t="shared" si="2"/>
        <v>0</v>
      </c>
      <c r="AD19" s="24">
        <f t="shared" si="3"/>
        <v>0</v>
      </c>
      <c r="AE19" s="24">
        <f>IF($A19="","",SUMIFS(Adjustments!D$3:D$100,Adjustments!$A$3:$A$100,'Services and Fees'!$A19))</f>
        <v>0</v>
      </c>
      <c r="AF19" s="24">
        <f>IF($A19="","",SUMIFS(Adjustments!L$3:L$100,Adjustments!$A$3:$A$100,'Services and Fees'!$A19))</f>
        <v>0</v>
      </c>
      <c r="AG19" s="25">
        <f t="shared" si="4"/>
        <v>0</v>
      </c>
      <c r="AI19" s="26">
        <f t="shared" si="5"/>
        <v>6483.8500000000013</v>
      </c>
      <c r="AK19" s="27">
        <f t="shared" si="6"/>
        <v>6443.0500000000011</v>
      </c>
      <c r="AL19" s="28">
        <f t="shared" si="7"/>
        <v>40.800000000000004</v>
      </c>
      <c r="AM19" s="28">
        <f t="shared" si="8"/>
        <v>1741.5150000000003</v>
      </c>
      <c r="AN19" s="28">
        <f t="shared" si="9"/>
        <v>174.15150000000003</v>
      </c>
      <c r="AO19" s="29">
        <f t="shared" si="10"/>
        <v>4568.183500000001</v>
      </c>
    </row>
    <row r="20" spans="1:41" x14ac:dyDescent="0.35">
      <c r="A20" s="20" t="str">
        <v>Dr Taylor Murphy</v>
      </c>
      <c r="B20" s="21">
        <f>IF($A20="","",SUMIFS('Preprocess Export'!$H:$H,'Preprocess Export'!$B:$B,$A20,'Preprocess Export'!$I:$I,B$2))</f>
        <v>3218.7500000000014</v>
      </c>
      <c r="C20" s="30">
        <f>IF($A20="","",SUMIFS('Preprocess Export'!$H:$H,'Preprocess Export'!$B:$B,$A20,'Preprocess Export'!$I:$I,C$2))</f>
        <v>727.9</v>
      </c>
      <c r="D20" s="30">
        <f>IF($A20="","",SUMIFS('Preprocess Export'!$H:$H,'Preprocess Export'!$B:$B,$A20,'Preprocess Export'!$I:$I,D$2))</f>
        <v>0</v>
      </c>
      <c r="E20" s="30">
        <f>IF($A20="","",SUMIFS('Preprocess Export'!$H:$H,'Preprocess Export'!$B:$B,$A20,'Preprocess Export'!$I:$I,E$2))</f>
        <v>0</v>
      </c>
      <c r="F20" s="30">
        <f>IF($A20="","",SUMIFS('Preprocess Export'!$H:$H,'Preprocess Export'!$B:$B,$A20,'Preprocess Export'!$I:$I,F$2))</f>
        <v>0</v>
      </c>
      <c r="G20" s="30">
        <f>IF($A20="","",SUMIFS('Preprocess Export'!$H:$H,'Preprocess Export'!$B:$B,$A20,'Preprocess Export'!$I:$I,G$2))</f>
        <v>0</v>
      </c>
      <c r="H20" s="30">
        <f>IF($A20="","",SUMIFS('Preprocess Export'!$H:$H,'Preprocess Export'!$B:$B,$A20,'Preprocess Export'!$I:$I,H$2))</f>
        <v>60</v>
      </c>
      <c r="I20" s="30">
        <f>IF($A20="","",SUMIFS('Preprocess Export'!$H:$H,'Preprocess Export'!$B:$B,$A20,'Preprocess Export'!$I:$I,I$2))</f>
        <v>0</v>
      </c>
      <c r="J20" s="30">
        <f>IF($A20="","",SUMIFS('Preprocess Export'!$H:$H,'Preprocess Export'!$B:$B,$A20,'Preprocess Export'!$I:$I,J$2))</f>
        <v>0</v>
      </c>
      <c r="K20" s="31">
        <f>IF($A20="","",SUMIFS('Preprocess Export'!$H:$H,'Preprocess Export'!$B:$B,$A20,'Preprocess Export'!$I:$I,K$2))</f>
        <v>0</v>
      </c>
      <c r="M20" s="23" cm="1">
        <f t="array" ref="M20">IFERROR(IF($A20="","",INDEX('Provider Template'!$B$2:$K$75,_xlfn.XMATCH($A20,'Provider Template'!$A$2:$A$75),_xlfn.XMATCH(B$2,'Provider Template'!$B$1:$K$1))*B20),0)</f>
        <v>1126.5625000000005</v>
      </c>
      <c r="N20" s="23" cm="1">
        <f t="array" ref="N20">IFERROR(IF($A20="","",INDEX('Provider Template'!$B$2:$K$75,_xlfn.XMATCH($A20,'Provider Template'!$A$2:$A$75),_xlfn.XMATCH(C$2,'Provider Template'!$B$1:$K$1))*C20),0)</f>
        <v>400.34500000000003</v>
      </c>
      <c r="O20" s="23" cm="1">
        <f t="array" ref="O20">IFERROR(IF($A20="","",INDEX('Provider Template'!$B$2:$K$75,_xlfn.XMATCH($A20,'Provider Template'!$A$2:$A$75),_xlfn.XMATCH(D$2,'Provider Template'!$B$1:$K$1))*D20),0)</f>
        <v>0</v>
      </c>
      <c r="P20" s="23" cm="1">
        <f t="array" ref="P20">IFERROR(IF($A20="","",INDEX('Provider Template'!$B$2:$K$75,_xlfn.XMATCH($A20,'Provider Template'!$A$2:$A$75),_xlfn.XMATCH(E$2,'Provider Template'!$B$1:$K$1))*E20),0)</f>
        <v>0</v>
      </c>
      <c r="Q20" s="23" cm="1">
        <f t="array" ref="Q20">IFERROR(IF($A20="","",INDEX('Provider Template'!$B$2:$K$75,_xlfn.XMATCH($A20,'Provider Template'!$A$2:$A$75),_xlfn.XMATCH(F$2,'Provider Template'!$B$1:$K$1))*F20),0)</f>
        <v>0</v>
      </c>
      <c r="R20" s="23" cm="1">
        <f t="array" ref="R20">IFERROR(IF($A20="","",INDEX('Provider Template'!$B$2:$K$75,_xlfn.XMATCH($A20,'Provider Template'!$A$2:$A$75),_xlfn.XMATCH(G$2,'Provider Template'!$B$1:$K$1))*G20),0)</f>
        <v>0</v>
      </c>
      <c r="S20" s="23" cm="1">
        <f t="array" ref="S20">IFERROR(IF($A20="","",INDEX('Provider Template'!$B$2:$K$75,_xlfn.XMATCH($A20,'Provider Template'!$A$2:$A$75),_xlfn.XMATCH(H$2,'Provider Template'!$B$1:$K$1))*H20),0)</f>
        <v>60</v>
      </c>
      <c r="T20" s="23" cm="1">
        <f t="array" ref="T20">IFERROR(IF($A20="","",INDEX('Provider Template'!$B$2:$K$75,_xlfn.XMATCH($A20,'Provider Template'!$A$2:$A$75),_xlfn.XMATCH(I$2,'Provider Template'!$B$1:$K$1))*I20),0)</f>
        <v>0</v>
      </c>
      <c r="U20" s="23" cm="1">
        <f t="array" ref="U20">IFERROR(IF($A20="","",INDEX('Provider Template'!$B$2:$K$75,_xlfn.XMATCH($A20,'Provider Template'!$A$2:$A$75),_xlfn.XMATCH(J$2,'Provider Template'!$B$1:$K$1))*J20),0)</f>
        <v>0</v>
      </c>
      <c r="V20" s="23" cm="1">
        <f t="array" ref="V20">IFERROR(IF($A20="","",INDEX('Provider Template'!$B$2:$K$75,_xlfn.XMATCH($A20,'Provider Template'!$A$2:$A$75),_xlfn.XMATCH(K$2,'Provider Template'!$B$1:$K$1))*K20),0)</f>
        <v>0</v>
      </c>
      <c r="X20" s="32">
        <f>IF($A20="","",SUMIFS('Preprocess Export'!$G18:$G10017,'Preprocess Export'!$F18:'Preprocess Export'!$F10017,0,'Preprocess Export'!$B18:$B10017,$A20))</f>
        <v>4006.6500000000024</v>
      </c>
      <c r="Y20" s="18">
        <f>IF($A20="","",SUMIFS('Preprocess Export'!$G18:$G10017,'Preprocess Export'!$F18:'Preprocess Export'!$F10017,"&lt;&gt;0",'Preprocess Export'!$B18:$B10017,$A20))</f>
        <v>0</v>
      </c>
      <c r="Z20" s="33">
        <f t="shared" si="1"/>
        <v>0</v>
      </c>
      <c r="AB20" s="23">
        <f>IF($A20="","",SUMIFS(Adjustments!C$3:C$100,Adjustments!$A$3:$A$100,'Services and Fees'!$A20))</f>
        <v>0</v>
      </c>
      <c r="AC20" s="24">
        <f t="shared" si="2"/>
        <v>0</v>
      </c>
      <c r="AD20" s="24">
        <f t="shared" si="3"/>
        <v>0</v>
      </c>
      <c r="AE20" s="24">
        <f>IF($A20="","",SUMIFS(Adjustments!D$3:D$100,Adjustments!$A$3:$A$100,'Services and Fees'!$A20))</f>
        <v>0</v>
      </c>
      <c r="AF20" s="24">
        <f>IF($A20="","",SUMIFS(Adjustments!L$3:L$100,Adjustments!$A$3:$A$100,'Services and Fees'!$A20))</f>
        <v>0</v>
      </c>
      <c r="AG20" s="25">
        <f t="shared" si="4"/>
        <v>0</v>
      </c>
      <c r="AI20" s="26">
        <f t="shared" si="5"/>
        <v>4006.6500000000024</v>
      </c>
      <c r="AK20" s="27">
        <f t="shared" si="6"/>
        <v>4006.6500000000015</v>
      </c>
      <c r="AL20" s="28">
        <f t="shared" si="7"/>
        <v>0</v>
      </c>
      <c r="AM20" s="28">
        <f t="shared" si="8"/>
        <v>1586.9075000000005</v>
      </c>
      <c r="AN20" s="28">
        <f t="shared" si="9"/>
        <v>158.69075000000004</v>
      </c>
      <c r="AO20" s="29">
        <f t="shared" si="10"/>
        <v>2261.051750000001</v>
      </c>
    </row>
    <row r="21" spans="1:41" x14ac:dyDescent="0.35">
      <c r="A21" s="20" t="str">
        <v>Jordan Brown</v>
      </c>
      <c r="B21" s="21">
        <f>IF($A21="","",SUMIFS('Preprocess Export'!$H:$H,'Preprocess Export'!$B:$B,$A21,'Preprocess Export'!$I:$I,B$2))</f>
        <v>986.6</v>
      </c>
      <c r="C21" s="30">
        <f>IF($A21="","",SUMIFS('Preprocess Export'!$H:$H,'Preprocess Export'!$B:$B,$A21,'Preprocess Export'!$I:$I,C$2))</f>
        <v>0</v>
      </c>
      <c r="D21" s="30">
        <f>IF($A21="","",SUMIFS('Preprocess Export'!$H:$H,'Preprocess Export'!$B:$B,$A21,'Preprocess Export'!$I:$I,D$2))</f>
        <v>0</v>
      </c>
      <c r="E21" s="30">
        <f>IF($A21="","",SUMIFS('Preprocess Export'!$H:$H,'Preprocess Export'!$B:$B,$A21,'Preprocess Export'!$I:$I,E$2))</f>
        <v>0</v>
      </c>
      <c r="F21" s="30">
        <f>IF($A21="","",SUMIFS('Preprocess Export'!$H:$H,'Preprocess Export'!$B:$B,$A21,'Preprocess Export'!$I:$I,F$2))</f>
        <v>0</v>
      </c>
      <c r="G21" s="30">
        <f>IF($A21="","",SUMIFS('Preprocess Export'!$H:$H,'Preprocess Export'!$B:$B,$A21,'Preprocess Export'!$I:$I,G$2))</f>
        <v>0</v>
      </c>
      <c r="H21" s="30">
        <f>IF($A21="","",SUMIFS('Preprocess Export'!$H:$H,'Preprocess Export'!$B:$B,$A21,'Preprocess Export'!$I:$I,H$2))</f>
        <v>0</v>
      </c>
      <c r="I21" s="30">
        <f>IF($A21="","",SUMIFS('Preprocess Export'!$H:$H,'Preprocess Export'!$B:$B,$A21,'Preprocess Export'!$I:$I,I$2))</f>
        <v>0</v>
      </c>
      <c r="J21" s="30">
        <f>IF($A21="","",SUMIFS('Preprocess Export'!$H:$H,'Preprocess Export'!$B:$B,$A21,'Preprocess Export'!$I:$I,J$2))</f>
        <v>0</v>
      </c>
      <c r="K21" s="31">
        <f>IF($A21="","",SUMIFS('Preprocess Export'!$H:$H,'Preprocess Export'!$B:$B,$A21,'Preprocess Export'!$I:$I,K$2))</f>
        <v>0</v>
      </c>
      <c r="M21" s="23" cm="1">
        <f t="array" ref="M21">IFERROR(IF($A21="","",INDEX('Provider Template'!$B$2:$K$75,_xlfn.XMATCH($A21,'Provider Template'!$A$2:$A$75),_xlfn.XMATCH(B$2,'Provider Template'!$B$1:$K$1))*B21),0)</f>
        <v>295.98</v>
      </c>
      <c r="N21" s="23" cm="1">
        <f t="array" ref="N21">IFERROR(IF($A21="","",INDEX('Provider Template'!$B$2:$K$75,_xlfn.XMATCH($A21,'Provider Template'!$A$2:$A$75),_xlfn.XMATCH(C$2,'Provider Template'!$B$1:$K$1))*C21),0)</f>
        <v>0</v>
      </c>
      <c r="O21" s="23" cm="1">
        <f t="array" ref="O21">IFERROR(IF($A21="","",INDEX('Provider Template'!$B$2:$K$75,_xlfn.XMATCH($A21,'Provider Template'!$A$2:$A$75),_xlfn.XMATCH(D$2,'Provider Template'!$B$1:$K$1))*D21),0)</f>
        <v>0</v>
      </c>
      <c r="P21" s="23" cm="1">
        <f t="array" ref="P21">IFERROR(IF($A21="","",INDEX('Provider Template'!$B$2:$K$75,_xlfn.XMATCH($A21,'Provider Template'!$A$2:$A$75),_xlfn.XMATCH(E$2,'Provider Template'!$B$1:$K$1))*E21),0)</f>
        <v>0</v>
      </c>
      <c r="Q21" s="23" cm="1">
        <f t="array" ref="Q21">IFERROR(IF($A21="","",INDEX('Provider Template'!$B$2:$K$75,_xlfn.XMATCH($A21,'Provider Template'!$A$2:$A$75),_xlfn.XMATCH(F$2,'Provider Template'!$B$1:$K$1))*F21),0)</f>
        <v>0</v>
      </c>
      <c r="R21" s="23" cm="1">
        <f t="array" ref="R21">IFERROR(IF($A21="","",INDEX('Provider Template'!$B$2:$K$75,_xlfn.XMATCH($A21,'Provider Template'!$A$2:$A$75),_xlfn.XMATCH(G$2,'Provider Template'!$B$1:$K$1))*G21),0)</f>
        <v>0</v>
      </c>
      <c r="S21" s="23" cm="1">
        <f t="array" ref="S21">IFERROR(IF($A21="","",INDEX('Provider Template'!$B$2:$K$75,_xlfn.XMATCH($A21,'Provider Template'!$A$2:$A$75),_xlfn.XMATCH(H$2,'Provider Template'!$B$1:$K$1))*H21),0)</f>
        <v>0</v>
      </c>
      <c r="T21" s="23" cm="1">
        <f t="array" ref="T21">IFERROR(IF($A21="","",INDEX('Provider Template'!$B$2:$K$75,_xlfn.XMATCH($A21,'Provider Template'!$A$2:$A$75),_xlfn.XMATCH(I$2,'Provider Template'!$B$1:$K$1))*I21),0)</f>
        <v>0</v>
      </c>
      <c r="U21" s="23" cm="1">
        <f t="array" ref="U21">IFERROR(IF($A21="","",INDEX('Provider Template'!$B$2:$K$75,_xlfn.XMATCH($A21,'Provider Template'!$A$2:$A$75),_xlfn.XMATCH(J$2,'Provider Template'!$B$1:$K$1))*J21),0)</f>
        <v>0</v>
      </c>
      <c r="V21" s="23" cm="1">
        <f t="array" ref="V21">IFERROR(IF($A21="","",INDEX('Provider Template'!$B$2:$K$75,_xlfn.XMATCH($A21,'Provider Template'!$A$2:$A$75),_xlfn.XMATCH(K$2,'Provider Template'!$B$1:$K$1))*K21),0)</f>
        <v>0</v>
      </c>
      <c r="X21" s="32">
        <f>IF($A21="","",SUMIFS('Preprocess Export'!$G19:$G10018,'Preprocess Export'!$F19:'Preprocess Export'!$F10018,0,'Preprocess Export'!$B19:$B10018,$A21))</f>
        <v>845</v>
      </c>
      <c r="Y21" s="18">
        <f>IF($A21="","",SUMIFS('Preprocess Export'!$G19:$G10018,'Preprocess Export'!$F19:'Preprocess Export'!$F10018,"&lt;&gt;0",'Preprocess Export'!$B19:$B10018,$A21))</f>
        <v>0</v>
      </c>
      <c r="Z21" s="33">
        <f t="shared" si="1"/>
        <v>0</v>
      </c>
      <c r="AB21" s="23">
        <f>IF($A21="","",SUMIFS(Adjustments!C$3:C$100,Adjustments!$A$3:$A$100,'Services and Fees'!$A21))</f>
        <v>0</v>
      </c>
      <c r="AC21" s="24">
        <f t="shared" si="2"/>
        <v>0</v>
      </c>
      <c r="AD21" s="24">
        <f t="shared" si="3"/>
        <v>0</v>
      </c>
      <c r="AE21" s="24">
        <f>IF($A21="","",SUMIFS(Adjustments!D$3:D$100,Adjustments!$A$3:$A$100,'Services and Fees'!$A21))</f>
        <v>0</v>
      </c>
      <c r="AF21" s="24">
        <f>IF($A21="","",SUMIFS(Adjustments!L$3:L$100,Adjustments!$A$3:$A$100,'Services and Fees'!$A21))</f>
        <v>0</v>
      </c>
      <c r="AG21" s="25">
        <f t="shared" si="4"/>
        <v>0</v>
      </c>
      <c r="AI21" s="26">
        <f t="shared" si="5"/>
        <v>845</v>
      </c>
      <c r="AK21" s="27">
        <f t="shared" si="6"/>
        <v>986.6</v>
      </c>
      <c r="AL21" s="28">
        <f t="shared" si="7"/>
        <v>0</v>
      </c>
      <c r="AM21" s="28">
        <f t="shared" si="8"/>
        <v>295.98</v>
      </c>
      <c r="AN21" s="28">
        <f t="shared" si="9"/>
        <v>29.598000000000003</v>
      </c>
      <c r="AO21" s="29">
        <f t="shared" si="10"/>
        <v>661.02200000000005</v>
      </c>
    </row>
    <row r="22" spans="1:41" x14ac:dyDescent="0.35">
      <c r="A22" s="20" t="str">
        <v>Morgan Lewis</v>
      </c>
      <c r="B22" s="21">
        <f>IF($A22="","",SUMIFS('Preprocess Export'!$H:$H,'Preprocess Export'!$B:$B,$A22,'Preprocess Export'!$I:$I,B$2))</f>
        <v>325</v>
      </c>
      <c r="C22" s="30">
        <f>IF($A22="","",SUMIFS('Preprocess Export'!$H:$H,'Preprocess Export'!$B:$B,$A22,'Preprocess Export'!$I:$I,C$2))</f>
        <v>0</v>
      </c>
      <c r="D22" s="30">
        <f>IF($A22="","",SUMIFS('Preprocess Export'!$H:$H,'Preprocess Export'!$B:$B,$A22,'Preprocess Export'!$I:$I,D$2))</f>
        <v>0</v>
      </c>
      <c r="E22" s="30">
        <f>IF($A22="","",SUMIFS('Preprocess Export'!$H:$H,'Preprocess Export'!$B:$B,$A22,'Preprocess Export'!$I:$I,E$2))</f>
        <v>0</v>
      </c>
      <c r="F22" s="30">
        <f>IF($A22="","",SUMIFS('Preprocess Export'!$H:$H,'Preprocess Export'!$B:$B,$A22,'Preprocess Export'!$I:$I,F$2))</f>
        <v>0</v>
      </c>
      <c r="G22" s="30">
        <f>IF($A22="","",SUMIFS('Preprocess Export'!$H:$H,'Preprocess Export'!$B:$B,$A22,'Preprocess Export'!$I:$I,G$2))</f>
        <v>0</v>
      </c>
      <c r="H22" s="30">
        <f>IF($A22="","",SUMIFS('Preprocess Export'!$H:$H,'Preprocess Export'!$B:$B,$A22,'Preprocess Export'!$I:$I,H$2))</f>
        <v>0</v>
      </c>
      <c r="I22" s="30">
        <f>IF($A22="","",SUMIFS('Preprocess Export'!$H:$H,'Preprocess Export'!$B:$B,$A22,'Preprocess Export'!$I:$I,I$2))</f>
        <v>0</v>
      </c>
      <c r="J22" s="30">
        <f>IF($A22="","",SUMIFS('Preprocess Export'!$H:$H,'Preprocess Export'!$B:$B,$A22,'Preprocess Export'!$I:$I,J$2))</f>
        <v>0</v>
      </c>
      <c r="K22" s="31">
        <f>IF($A22="","",SUMIFS('Preprocess Export'!$H:$H,'Preprocess Export'!$B:$B,$A22,'Preprocess Export'!$I:$I,K$2))</f>
        <v>0</v>
      </c>
      <c r="M22" s="23" cm="1">
        <f t="array" ref="M22">IFERROR(IF($A22="","",INDEX('Provider Template'!$B$2:$K$75,_xlfn.XMATCH($A22,'Provider Template'!$A$2:$A$75),_xlfn.XMATCH(B$2,'Provider Template'!$B$1:$K$1))*B22),0)</f>
        <v>97.5</v>
      </c>
      <c r="N22" s="23" cm="1">
        <f t="array" ref="N22">IFERROR(IF($A22="","",INDEX('Provider Template'!$B$2:$K$75,_xlfn.XMATCH($A22,'Provider Template'!$A$2:$A$75),_xlfn.XMATCH(C$2,'Provider Template'!$B$1:$K$1))*C22),0)</f>
        <v>0</v>
      </c>
      <c r="O22" s="23" cm="1">
        <f t="array" ref="O22">IFERROR(IF($A22="","",INDEX('Provider Template'!$B$2:$K$75,_xlfn.XMATCH($A22,'Provider Template'!$A$2:$A$75),_xlfn.XMATCH(D$2,'Provider Template'!$B$1:$K$1))*D22),0)</f>
        <v>0</v>
      </c>
      <c r="P22" s="23" cm="1">
        <f t="array" ref="P22">IFERROR(IF($A22="","",INDEX('Provider Template'!$B$2:$K$75,_xlfn.XMATCH($A22,'Provider Template'!$A$2:$A$75),_xlfn.XMATCH(E$2,'Provider Template'!$B$1:$K$1))*E22),0)</f>
        <v>0</v>
      </c>
      <c r="Q22" s="23" cm="1">
        <f t="array" ref="Q22">IFERROR(IF($A22="","",INDEX('Provider Template'!$B$2:$K$75,_xlfn.XMATCH($A22,'Provider Template'!$A$2:$A$75),_xlfn.XMATCH(F$2,'Provider Template'!$B$1:$K$1))*F22),0)</f>
        <v>0</v>
      </c>
      <c r="R22" s="23" cm="1">
        <f t="array" ref="R22">IFERROR(IF($A22="","",INDEX('Provider Template'!$B$2:$K$75,_xlfn.XMATCH($A22,'Provider Template'!$A$2:$A$75),_xlfn.XMATCH(G$2,'Provider Template'!$B$1:$K$1))*G22),0)</f>
        <v>0</v>
      </c>
      <c r="S22" s="23" cm="1">
        <f t="array" ref="S22">IFERROR(IF($A22="","",INDEX('Provider Template'!$B$2:$K$75,_xlfn.XMATCH($A22,'Provider Template'!$A$2:$A$75),_xlfn.XMATCH(H$2,'Provider Template'!$B$1:$K$1))*H22),0)</f>
        <v>0</v>
      </c>
      <c r="T22" s="23" cm="1">
        <f t="array" ref="T22">IFERROR(IF($A22="","",INDEX('Provider Template'!$B$2:$K$75,_xlfn.XMATCH($A22,'Provider Template'!$A$2:$A$75),_xlfn.XMATCH(I$2,'Provider Template'!$B$1:$K$1))*I22),0)</f>
        <v>0</v>
      </c>
      <c r="U22" s="23" cm="1">
        <f t="array" ref="U22">IFERROR(IF($A22="","",INDEX('Provider Template'!$B$2:$K$75,_xlfn.XMATCH($A22,'Provider Template'!$A$2:$A$75),_xlfn.XMATCH(J$2,'Provider Template'!$B$1:$K$1))*J22),0)</f>
        <v>0</v>
      </c>
      <c r="V22" s="23" cm="1">
        <f t="array" ref="V22">IFERROR(IF($A22="","",INDEX('Provider Template'!$B$2:$K$75,_xlfn.XMATCH($A22,'Provider Template'!$A$2:$A$75),_xlfn.XMATCH(K$2,'Provider Template'!$B$1:$K$1))*K22),0)</f>
        <v>0</v>
      </c>
      <c r="X22" s="32">
        <f>IF($A22="","",SUMIFS('Preprocess Export'!$G20:$G10019,'Preprocess Export'!$F20:'Preprocess Export'!$F10019,0,'Preprocess Export'!$B20:$B10019,$A22))</f>
        <v>325</v>
      </c>
      <c r="Y22" s="18">
        <f>IF($A22="","",SUMIFS('Preprocess Export'!$G20:$G10019,'Preprocess Export'!$F20:'Preprocess Export'!$F10019,"&lt;&gt;0",'Preprocess Export'!$B20:$B10019,$A22))</f>
        <v>0</v>
      </c>
      <c r="Z22" s="33">
        <f t="shared" si="1"/>
        <v>0</v>
      </c>
      <c r="AB22" s="23">
        <f>IF($A22="","",SUMIFS(Adjustments!C$3:C$100,Adjustments!$A$3:$A$100,'Services and Fees'!$A22))</f>
        <v>0</v>
      </c>
      <c r="AC22" s="24">
        <f t="shared" si="2"/>
        <v>0</v>
      </c>
      <c r="AD22" s="24">
        <f t="shared" si="3"/>
        <v>0</v>
      </c>
      <c r="AE22" s="24">
        <f>IF($A22="","",SUMIFS(Adjustments!D$3:D$100,Adjustments!$A$3:$A$100,'Services and Fees'!$A22))</f>
        <v>0</v>
      </c>
      <c r="AF22" s="24">
        <f>IF($A22="","",SUMIFS(Adjustments!L$3:L$100,Adjustments!$A$3:$A$100,'Services and Fees'!$A22))</f>
        <v>0</v>
      </c>
      <c r="AG22" s="25">
        <f t="shared" si="4"/>
        <v>0</v>
      </c>
      <c r="AI22" s="26">
        <f t="shared" si="5"/>
        <v>325</v>
      </c>
      <c r="AK22" s="27">
        <f t="shared" si="6"/>
        <v>325</v>
      </c>
      <c r="AL22" s="28">
        <f t="shared" si="7"/>
        <v>0</v>
      </c>
      <c r="AM22" s="28">
        <f t="shared" si="8"/>
        <v>97.5</v>
      </c>
      <c r="AN22" s="28">
        <f t="shared" si="9"/>
        <v>9.75</v>
      </c>
      <c r="AO22" s="29">
        <f t="shared" si="10"/>
        <v>217.75</v>
      </c>
    </row>
    <row r="23" spans="1:41" x14ac:dyDescent="0.35">
      <c r="A23" s="20"/>
      <c r="B23" s="21" t="str">
        <f>IF($A23="","",SUMIFS('Preprocess Export'!$H:$H,'Preprocess Export'!$B:$B,$A23,'Preprocess Export'!$I:$I,B$2))</f>
        <v/>
      </c>
      <c r="C23" s="30" t="str">
        <f>IF($A23="","",SUMIFS('Preprocess Export'!$H:$H,'Preprocess Export'!$B:$B,$A23,'Preprocess Export'!$I:$I,C$2))</f>
        <v/>
      </c>
      <c r="D23" s="30" t="str">
        <f>IF($A23="","",SUMIFS('Preprocess Export'!$H:$H,'Preprocess Export'!$B:$B,$A23,'Preprocess Export'!$I:$I,D$2))</f>
        <v/>
      </c>
      <c r="E23" s="30" t="str">
        <f>IF($A23="","",SUMIFS('Preprocess Export'!$H:$H,'Preprocess Export'!$B:$B,$A23,'Preprocess Export'!$I:$I,E$2))</f>
        <v/>
      </c>
      <c r="F23" s="30" t="str">
        <f>IF($A23="","",SUMIFS('Preprocess Export'!$H:$H,'Preprocess Export'!$B:$B,$A23,'Preprocess Export'!$I:$I,F$2))</f>
        <v/>
      </c>
      <c r="G23" s="30" t="str">
        <f>IF($A23="","",SUMIFS('Preprocess Export'!$H:$H,'Preprocess Export'!$B:$B,$A23,'Preprocess Export'!$I:$I,G$2))</f>
        <v/>
      </c>
      <c r="H23" s="30" t="str">
        <f>IF($A23="","",SUMIFS('Preprocess Export'!$H:$H,'Preprocess Export'!$B:$B,$A23,'Preprocess Export'!$I:$I,H$2))</f>
        <v/>
      </c>
      <c r="I23" s="30" t="str">
        <f>IF($A23="","",SUMIFS('Preprocess Export'!$H:$H,'Preprocess Export'!$B:$B,$A23,'Preprocess Export'!$I:$I,I$2))</f>
        <v/>
      </c>
      <c r="J23" s="30" t="str">
        <f>IF($A23="","",SUMIFS('Preprocess Export'!$H:$H,'Preprocess Export'!$B:$B,$A23,'Preprocess Export'!$I:$I,J$2))</f>
        <v/>
      </c>
      <c r="K23" s="31" t="str">
        <f>IF($A23="","",SUMIFS('Preprocess Export'!$H:$H,'Preprocess Export'!$B:$B,$A23,'Preprocess Export'!$I:$I,K$2))</f>
        <v/>
      </c>
      <c r="M23" s="23" t="str" cm="1">
        <f t="array" ref="M23">IFERROR(IF($A23="","",INDEX('Provider Template'!$B$2:$K$75,_xlfn.XMATCH($A23,'Provider Template'!$A$2:$A$75),_xlfn.XMATCH(B$2,'Provider Template'!$B$1:$K$1))*B23),0)</f>
        <v/>
      </c>
      <c r="N23" s="23" t="str" cm="1">
        <f t="array" ref="N23">IFERROR(IF($A23="","",INDEX('Provider Template'!$B$2:$K$75,_xlfn.XMATCH($A23,'Provider Template'!$A$2:$A$75),_xlfn.XMATCH(C$2,'Provider Template'!$B$1:$K$1))*C23),0)</f>
        <v/>
      </c>
      <c r="O23" s="23" t="str" cm="1">
        <f t="array" ref="O23">IFERROR(IF($A23="","",INDEX('Provider Template'!$B$2:$K$75,_xlfn.XMATCH($A23,'Provider Template'!$A$2:$A$75),_xlfn.XMATCH(D$2,'Provider Template'!$B$1:$K$1))*D23),0)</f>
        <v/>
      </c>
      <c r="P23" s="23" t="str" cm="1">
        <f t="array" ref="P23">IFERROR(IF($A23="","",INDEX('Provider Template'!$B$2:$K$75,_xlfn.XMATCH($A23,'Provider Template'!$A$2:$A$75),_xlfn.XMATCH(E$2,'Provider Template'!$B$1:$K$1))*E23),0)</f>
        <v/>
      </c>
      <c r="Q23" s="23" t="str" cm="1">
        <f t="array" ref="Q23">IFERROR(IF($A23="","",INDEX('Provider Template'!$B$2:$K$75,_xlfn.XMATCH($A23,'Provider Template'!$A$2:$A$75),_xlfn.XMATCH(F$2,'Provider Template'!$B$1:$K$1))*F23),0)</f>
        <v/>
      </c>
      <c r="R23" s="23" t="str" cm="1">
        <f t="array" ref="R23">IFERROR(IF($A23="","",INDEX('Provider Template'!$B$2:$K$75,_xlfn.XMATCH($A23,'Provider Template'!$A$2:$A$75),_xlfn.XMATCH(G$2,'Provider Template'!$B$1:$K$1))*G23),0)</f>
        <v/>
      </c>
      <c r="S23" s="23" t="str" cm="1">
        <f t="array" ref="S23">IFERROR(IF($A23="","",INDEX('Provider Template'!$B$2:$K$75,_xlfn.XMATCH($A23,'Provider Template'!$A$2:$A$75),_xlfn.XMATCH(H$2,'Provider Template'!$B$1:$K$1))*H23),0)</f>
        <v/>
      </c>
      <c r="T23" s="23" t="str" cm="1">
        <f t="array" ref="T23">IFERROR(IF($A23="","",INDEX('Provider Template'!$B$2:$K$75,_xlfn.XMATCH($A23,'Provider Template'!$A$2:$A$75),_xlfn.XMATCH(I$2,'Provider Template'!$B$1:$K$1))*I23),0)</f>
        <v/>
      </c>
      <c r="U23" s="23" t="str" cm="1">
        <f t="array" ref="U23">IFERROR(IF($A23="","",INDEX('Provider Template'!$B$2:$K$75,_xlfn.XMATCH($A23,'Provider Template'!$A$2:$A$75),_xlfn.XMATCH(J$2,'Provider Template'!$B$1:$K$1))*J23),0)</f>
        <v/>
      </c>
      <c r="V23" s="23" t="str" cm="1">
        <f t="array" ref="V23">IFERROR(IF($A23="","",INDEX('Provider Template'!$B$2:$K$75,_xlfn.XMATCH($A23,'Provider Template'!$A$2:$A$75),_xlfn.XMATCH(K$2,'Provider Template'!$B$1:$K$1))*K23),0)</f>
        <v/>
      </c>
      <c r="X23" s="32" t="str">
        <f>IF($A23="","",SUMIFS('Preprocess Export'!$G21:$G10020,'Preprocess Export'!$F21:'Preprocess Export'!$F10020,0,'Preprocess Export'!$B21:$B10020,$A23))</f>
        <v/>
      </c>
      <c r="Y23" s="18" t="str">
        <f>IF($A23="","",SUMIFS('Preprocess Export'!$G21:$G10020,'Preprocess Export'!$F21:'Preprocess Export'!$F10020,"&lt;&gt;0",'Preprocess Export'!$B21:$B10020,$A23))</f>
        <v/>
      </c>
      <c r="Z23" s="33" t="str">
        <f t="shared" si="1"/>
        <v/>
      </c>
      <c r="AB23" s="23" t="str">
        <f>IF($A23="","",SUMIFS(Adjustments!C$3:C$100,Adjustments!$A$3:$A$100,'Services and Fees'!$A23))</f>
        <v/>
      </c>
      <c r="AC23" s="24" t="str">
        <f t="shared" si="2"/>
        <v/>
      </c>
      <c r="AD23" s="24" t="str">
        <f t="shared" si="3"/>
        <v/>
      </c>
      <c r="AE23" s="24" t="str">
        <f>IF($A23="","",SUMIFS(Adjustments!D$3:D$100,Adjustments!$A$3:$A$100,'Services and Fees'!$A23))</f>
        <v/>
      </c>
      <c r="AF23" s="24" t="str">
        <f>IF($A23="","",SUMIFS(Adjustments!L$3:L$100,Adjustments!$A$3:$A$100,'Services and Fees'!$A23))</f>
        <v/>
      </c>
      <c r="AG23" s="25" t="str">
        <f t="shared" si="4"/>
        <v/>
      </c>
      <c r="AI23" s="26" t="str">
        <f t="shared" si="5"/>
        <v/>
      </c>
      <c r="AK23" s="27" t="str">
        <f t="shared" si="6"/>
        <v/>
      </c>
      <c r="AL23" s="28" t="str">
        <f t="shared" si="7"/>
        <v/>
      </c>
      <c r="AM23" s="28" t="str">
        <f t="shared" si="8"/>
        <v/>
      </c>
      <c r="AN23" s="28" t="str">
        <f t="shared" si="9"/>
        <v/>
      </c>
      <c r="AO23" s="29" t="str">
        <f t="shared" si="10"/>
        <v/>
      </c>
    </row>
    <row r="24" spans="1:41" x14ac:dyDescent="0.35">
      <c r="A24" s="20"/>
      <c r="B24" s="21" t="str">
        <f>IF($A24="","",SUMIFS('Preprocess Export'!$H:$H,'Preprocess Export'!$B:$B,$A24,'Preprocess Export'!$I:$I,B$2))</f>
        <v/>
      </c>
      <c r="C24" s="30" t="str">
        <f>IF($A24="","",SUMIFS('Preprocess Export'!$H:$H,'Preprocess Export'!$B:$B,$A24,'Preprocess Export'!$I:$I,C$2))</f>
        <v/>
      </c>
      <c r="D24" s="30" t="str">
        <f>IF($A24="","",SUMIFS('Preprocess Export'!$H:$H,'Preprocess Export'!$B:$B,$A24,'Preprocess Export'!$I:$I,D$2))</f>
        <v/>
      </c>
      <c r="E24" s="30" t="str">
        <f>IF($A24="","",SUMIFS('Preprocess Export'!$H:$H,'Preprocess Export'!$B:$B,$A24,'Preprocess Export'!$I:$I,E$2))</f>
        <v/>
      </c>
      <c r="F24" s="30" t="str">
        <f>IF($A24="","",SUMIFS('Preprocess Export'!$H:$H,'Preprocess Export'!$B:$B,$A24,'Preprocess Export'!$I:$I,F$2))</f>
        <v/>
      </c>
      <c r="G24" s="30" t="str">
        <f>IF($A24="","",SUMIFS('Preprocess Export'!$H:$H,'Preprocess Export'!$B:$B,$A24,'Preprocess Export'!$I:$I,G$2))</f>
        <v/>
      </c>
      <c r="H24" s="30" t="str">
        <f>IF($A24="","",SUMIFS('Preprocess Export'!$H:$H,'Preprocess Export'!$B:$B,$A24,'Preprocess Export'!$I:$I,H$2))</f>
        <v/>
      </c>
      <c r="I24" s="30" t="str">
        <f>IF($A24="","",SUMIFS('Preprocess Export'!$H:$H,'Preprocess Export'!$B:$B,$A24,'Preprocess Export'!$I:$I,I$2))</f>
        <v/>
      </c>
      <c r="J24" s="30" t="str">
        <f>IF($A24="","",SUMIFS('Preprocess Export'!$H:$H,'Preprocess Export'!$B:$B,$A24,'Preprocess Export'!$I:$I,J$2))</f>
        <v/>
      </c>
      <c r="K24" s="31" t="str">
        <f>IF($A24="","",SUMIFS('Preprocess Export'!$H:$H,'Preprocess Export'!$B:$B,$A24,'Preprocess Export'!$I:$I,K$2))</f>
        <v/>
      </c>
      <c r="M24" s="23" t="str" cm="1">
        <f t="array" ref="M24">IFERROR(IF($A24="","",INDEX('Provider Template'!$B$2:$K$75,_xlfn.XMATCH($A24,'Provider Template'!$A$2:$A$75),_xlfn.XMATCH(B$2,'Provider Template'!$B$1:$K$1))*B24),0)</f>
        <v/>
      </c>
      <c r="N24" s="23" t="str" cm="1">
        <f t="array" ref="N24">IFERROR(IF($A24="","",INDEX('Provider Template'!$B$2:$K$75,_xlfn.XMATCH($A24,'Provider Template'!$A$2:$A$75),_xlfn.XMATCH(C$2,'Provider Template'!$B$1:$K$1))*C24),0)</f>
        <v/>
      </c>
      <c r="O24" s="23" t="str" cm="1">
        <f t="array" ref="O24">IFERROR(IF($A24="","",INDEX('Provider Template'!$B$2:$K$75,_xlfn.XMATCH($A24,'Provider Template'!$A$2:$A$75),_xlfn.XMATCH(D$2,'Provider Template'!$B$1:$K$1))*D24),0)</f>
        <v/>
      </c>
      <c r="P24" s="23" t="str" cm="1">
        <f t="array" ref="P24">IFERROR(IF($A24="","",INDEX('Provider Template'!$B$2:$K$75,_xlfn.XMATCH($A24,'Provider Template'!$A$2:$A$75),_xlfn.XMATCH(E$2,'Provider Template'!$B$1:$K$1))*E24),0)</f>
        <v/>
      </c>
      <c r="Q24" s="23" t="str" cm="1">
        <f t="array" ref="Q24">IFERROR(IF($A24="","",INDEX('Provider Template'!$B$2:$K$75,_xlfn.XMATCH($A24,'Provider Template'!$A$2:$A$75),_xlfn.XMATCH(F$2,'Provider Template'!$B$1:$K$1))*F24),0)</f>
        <v/>
      </c>
      <c r="R24" s="23" t="str" cm="1">
        <f t="array" ref="R24">IFERROR(IF($A24="","",INDEX('Provider Template'!$B$2:$K$75,_xlfn.XMATCH($A24,'Provider Template'!$A$2:$A$75),_xlfn.XMATCH(G$2,'Provider Template'!$B$1:$K$1))*G24),0)</f>
        <v/>
      </c>
      <c r="S24" s="23" t="str" cm="1">
        <f t="array" ref="S24">IFERROR(IF($A24="","",INDEX('Provider Template'!$B$2:$K$75,_xlfn.XMATCH($A24,'Provider Template'!$A$2:$A$75),_xlfn.XMATCH(H$2,'Provider Template'!$B$1:$K$1))*H24),0)</f>
        <v/>
      </c>
      <c r="T24" s="23" t="str" cm="1">
        <f t="array" ref="T24">IFERROR(IF($A24="","",INDEX('Provider Template'!$B$2:$K$75,_xlfn.XMATCH($A24,'Provider Template'!$A$2:$A$75),_xlfn.XMATCH(I$2,'Provider Template'!$B$1:$K$1))*I24),0)</f>
        <v/>
      </c>
      <c r="U24" s="23" t="str" cm="1">
        <f t="array" ref="U24">IFERROR(IF($A24="","",INDEX('Provider Template'!$B$2:$K$75,_xlfn.XMATCH($A24,'Provider Template'!$A$2:$A$75),_xlfn.XMATCH(J$2,'Provider Template'!$B$1:$K$1))*J24),0)</f>
        <v/>
      </c>
      <c r="V24" s="23" t="str" cm="1">
        <f t="array" ref="V24">IFERROR(IF($A24="","",INDEX('Provider Template'!$B$2:$K$75,_xlfn.XMATCH($A24,'Provider Template'!$A$2:$A$75),_xlfn.XMATCH(K$2,'Provider Template'!$B$1:$K$1))*K24),0)</f>
        <v/>
      </c>
      <c r="X24" s="32" t="str">
        <f>IF($A24="","",SUMIFS('Preprocess Export'!$G22:$G10021,'Preprocess Export'!$F22:'Preprocess Export'!$F10021,0,'Preprocess Export'!$B22:$B10021,$A24))</f>
        <v/>
      </c>
      <c r="Y24" s="18" t="str">
        <f>IF($A24="","",SUMIFS('Preprocess Export'!$G22:$G10021,'Preprocess Export'!$F22:'Preprocess Export'!$F10021,"&lt;&gt;0",'Preprocess Export'!$B22:$B10021,$A24))</f>
        <v/>
      </c>
      <c r="Z24" s="33" t="str">
        <f t="shared" si="1"/>
        <v/>
      </c>
      <c r="AB24" s="23" t="str">
        <f>IF($A24="","",SUMIFS(Adjustments!C$3:C$100,Adjustments!$A$3:$A$100,'Services and Fees'!$A24))</f>
        <v/>
      </c>
      <c r="AC24" s="24" t="str">
        <f t="shared" si="2"/>
        <v/>
      </c>
      <c r="AD24" s="24" t="str">
        <f t="shared" si="3"/>
        <v/>
      </c>
      <c r="AE24" s="24" t="str">
        <f>IF($A24="","",SUMIFS(Adjustments!D$3:D$100,Adjustments!$A$3:$A$100,'Services and Fees'!$A24))</f>
        <v/>
      </c>
      <c r="AF24" s="24" t="str">
        <f>IF($A24="","",SUMIFS(Adjustments!L$3:L$100,Adjustments!$A$3:$A$100,'Services and Fees'!$A24))</f>
        <v/>
      </c>
      <c r="AG24" s="25" t="str">
        <f t="shared" si="4"/>
        <v/>
      </c>
      <c r="AI24" s="26" t="str">
        <f t="shared" si="5"/>
        <v/>
      </c>
      <c r="AK24" s="27" t="str">
        <f t="shared" si="6"/>
        <v/>
      </c>
      <c r="AL24" s="28" t="str">
        <f t="shared" si="7"/>
        <v/>
      </c>
      <c r="AM24" s="28" t="str">
        <f t="shared" si="8"/>
        <v/>
      </c>
      <c r="AN24" s="28" t="str">
        <f t="shared" si="9"/>
        <v/>
      </c>
      <c r="AO24" s="29" t="str">
        <f t="shared" si="10"/>
        <v/>
      </c>
    </row>
    <row r="25" spans="1:41" x14ac:dyDescent="0.35">
      <c r="A25" s="20"/>
      <c r="B25" s="21" t="str">
        <f>IF($A25="","",SUMIFS('Preprocess Export'!$H:$H,'Preprocess Export'!$B:$B,$A25,'Preprocess Export'!$I:$I,B$2))</f>
        <v/>
      </c>
      <c r="C25" s="30" t="str">
        <f>IF($A25="","",SUMIFS('Preprocess Export'!$H:$H,'Preprocess Export'!$B:$B,$A25,'Preprocess Export'!$I:$I,C$2))</f>
        <v/>
      </c>
      <c r="D25" s="30" t="str">
        <f>IF($A25="","",SUMIFS('Preprocess Export'!$H:$H,'Preprocess Export'!$B:$B,$A25,'Preprocess Export'!$I:$I,D$2))</f>
        <v/>
      </c>
      <c r="E25" s="30" t="str">
        <f>IF($A25="","",SUMIFS('Preprocess Export'!$H:$H,'Preprocess Export'!$B:$B,$A25,'Preprocess Export'!$I:$I,E$2))</f>
        <v/>
      </c>
      <c r="F25" s="30" t="str">
        <f>IF($A25="","",SUMIFS('Preprocess Export'!$H:$H,'Preprocess Export'!$B:$B,$A25,'Preprocess Export'!$I:$I,F$2))</f>
        <v/>
      </c>
      <c r="G25" s="30" t="str">
        <f>IF($A25="","",SUMIFS('Preprocess Export'!$H:$H,'Preprocess Export'!$B:$B,$A25,'Preprocess Export'!$I:$I,G$2))</f>
        <v/>
      </c>
      <c r="H25" s="30" t="str">
        <f>IF($A25="","",SUMIFS('Preprocess Export'!$H:$H,'Preprocess Export'!$B:$B,$A25,'Preprocess Export'!$I:$I,H$2))</f>
        <v/>
      </c>
      <c r="I25" s="30" t="str">
        <f>IF($A25="","",SUMIFS('Preprocess Export'!$H:$H,'Preprocess Export'!$B:$B,$A25,'Preprocess Export'!$I:$I,I$2))</f>
        <v/>
      </c>
      <c r="J25" s="30" t="str">
        <f>IF($A25="","",SUMIFS('Preprocess Export'!$H:$H,'Preprocess Export'!$B:$B,$A25,'Preprocess Export'!$I:$I,J$2))</f>
        <v/>
      </c>
      <c r="K25" s="31" t="str">
        <f>IF($A25="","",SUMIFS('Preprocess Export'!$H:$H,'Preprocess Export'!$B:$B,$A25,'Preprocess Export'!$I:$I,K$2))</f>
        <v/>
      </c>
      <c r="M25" s="23" t="str" cm="1">
        <f t="array" ref="M25">IFERROR(IF($A25="","",INDEX('Provider Template'!$B$2:$K$75,_xlfn.XMATCH($A25,'Provider Template'!$A$2:$A$75),_xlfn.XMATCH(B$2,'Provider Template'!$B$1:$K$1))*B25),0)</f>
        <v/>
      </c>
      <c r="N25" s="23" t="str" cm="1">
        <f t="array" ref="N25">IFERROR(IF($A25="","",INDEX('Provider Template'!$B$2:$K$75,_xlfn.XMATCH($A25,'Provider Template'!$A$2:$A$75),_xlfn.XMATCH(C$2,'Provider Template'!$B$1:$K$1))*C25),0)</f>
        <v/>
      </c>
      <c r="O25" s="23" t="str" cm="1">
        <f t="array" ref="O25">IFERROR(IF($A25="","",INDEX('Provider Template'!$B$2:$K$75,_xlfn.XMATCH($A25,'Provider Template'!$A$2:$A$75),_xlfn.XMATCH(D$2,'Provider Template'!$B$1:$K$1))*D25),0)</f>
        <v/>
      </c>
      <c r="P25" s="23" t="str" cm="1">
        <f t="array" ref="P25">IFERROR(IF($A25="","",INDEX('Provider Template'!$B$2:$K$75,_xlfn.XMATCH($A25,'Provider Template'!$A$2:$A$75),_xlfn.XMATCH(E$2,'Provider Template'!$B$1:$K$1))*E25),0)</f>
        <v/>
      </c>
      <c r="Q25" s="23" t="str" cm="1">
        <f t="array" ref="Q25">IFERROR(IF($A25="","",INDEX('Provider Template'!$B$2:$K$75,_xlfn.XMATCH($A25,'Provider Template'!$A$2:$A$75),_xlfn.XMATCH(F$2,'Provider Template'!$B$1:$K$1))*F25),0)</f>
        <v/>
      </c>
      <c r="R25" s="23" t="str" cm="1">
        <f t="array" ref="R25">IFERROR(IF($A25="","",INDEX('Provider Template'!$B$2:$K$75,_xlfn.XMATCH($A25,'Provider Template'!$A$2:$A$75),_xlfn.XMATCH(G$2,'Provider Template'!$B$1:$K$1))*G25),0)</f>
        <v/>
      </c>
      <c r="S25" s="23" t="str" cm="1">
        <f t="array" ref="S25">IFERROR(IF($A25="","",INDEX('Provider Template'!$B$2:$K$75,_xlfn.XMATCH($A25,'Provider Template'!$A$2:$A$75),_xlfn.XMATCH(H$2,'Provider Template'!$B$1:$K$1))*H25),0)</f>
        <v/>
      </c>
      <c r="T25" s="23" t="str" cm="1">
        <f t="array" ref="T25">IFERROR(IF($A25="","",INDEX('Provider Template'!$B$2:$K$75,_xlfn.XMATCH($A25,'Provider Template'!$A$2:$A$75),_xlfn.XMATCH(I$2,'Provider Template'!$B$1:$K$1))*I25),0)</f>
        <v/>
      </c>
      <c r="U25" s="23" t="str" cm="1">
        <f t="array" ref="U25">IFERROR(IF($A25="","",INDEX('Provider Template'!$B$2:$K$75,_xlfn.XMATCH($A25,'Provider Template'!$A$2:$A$75),_xlfn.XMATCH(J$2,'Provider Template'!$B$1:$K$1))*J25),0)</f>
        <v/>
      </c>
      <c r="V25" s="23" t="str" cm="1">
        <f t="array" ref="V25">IFERROR(IF($A25="","",INDEX('Provider Template'!$B$2:$K$75,_xlfn.XMATCH($A25,'Provider Template'!$A$2:$A$75),_xlfn.XMATCH(K$2,'Provider Template'!$B$1:$K$1))*K25),0)</f>
        <v/>
      </c>
      <c r="X25" s="32" t="str">
        <f>IF($A25="","",SUMIFS('Preprocess Export'!$G11:$G10010,'Preprocess Export'!$F11:'Preprocess Export'!$F10010,0,'Preprocess Export'!$B11:$B10010,$A25))</f>
        <v/>
      </c>
      <c r="Y25" s="18" t="str">
        <f>IF($A25="","",SUMIFS('Preprocess Export'!$G11:$G10010,'Preprocess Export'!$F11:'Preprocess Export'!$F10010,"&lt;&gt;0",'Preprocess Export'!$B11:$B10010,$A25))</f>
        <v/>
      </c>
      <c r="Z25" s="33" t="str">
        <f t="shared" ref="Z25:Z36" si="11">IFERROR(Y25*10/11,"")</f>
        <v/>
      </c>
      <c r="AB25" s="23" t="str">
        <f>IF($A25="","",SUMIFS(Adjustments!C$3:C$100,Adjustments!$A$3:$A$100,'Services and Fees'!$A25))</f>
        <v/>
      </c>
      <c r="AC25" s="24" t="str">
        <f t="shared" si="2"/>
        <v/>
      </c>
      <c r="AD25" s="24" t="str">
        <f t="shared" si="3"/>
        <v/>
      </c>
      <c r="AE25" s="24" t="str">
        <f>IF($A25="","",SUMIFS(Adjustments!D$3:D$100,Adjustments!$A$3:$A$100,'Services and Fees'!$A25))</f>
        <v/>
      </c>
      <c r="AF25" s="24" t="str">
        <f>IF($A25="","",SUMIFS(Adjustments!L$3:L$100,Adjustments!$A$3:$A$100,'Services and Fees'!$A25))</f>
        <v/>
      </c>
      <c r="AG25" s="25" t="str">
        <f t="shared" si="4"/>
        <v/>
      </c>
      <c r="AI25" s="26" t="str">
        <f t="shared" ref="AI25:AI36" si="12">IFERROR(X25+Y25+AB25+AE25,"")</f>
        <v/>
      </c>
      <c r="AK25" s="27" t="str">
        <f t="shared" si="6"/>
        <v/>
      </c>
      <c r="AL25" s="28" t="str">
        <f t="shared" si="7"/>
        <v/>
      </c>
      <c r="AM25" s="28" t="str">
        <f t="shared" si="8"/>
        <v/>
      </c>
      <c r="AN25" s="28" t="str">
        <f t="shared" si="9"/>
        <v/>
      </c>
      <c r="AO25" s="29" t="str">
        <f t="shared" si="10"/>
        <v/>
      </c>
    </row>
    <row r="26" spans="1:41" x14ac:dyDescent="0.35">
      <c r="A26" s="20"/>
      <c r="B26" s="21" t="str">
        <f>IF($A26="","",SUMIFS('Preprocess Export'!$H:$H,'Preprocess Export'!$B:$B,$A26,'Preprocess Export'!$I:$I,B$2))</f>
        <v/>
      </c>
      <c r="C26" s="30" t="str">
        <f>IF($A26="","",SUMIFS('Preprocess Export'!$H:$H,'Preprocess Export'!$B:$B,$A26,'Preprocess Export'!$I:$I,C$2))</f>
        <v/>
      </c>
      <c r="D26" s="30" t="str">
        <f>IF($A26="","",SUMIFS('Preprocess Export'!$H:$H,'Preprocess Export'!$B:$B,$A26,'Preprocess Export'!$I:$I,D$2))</f>
        <v/>
      </c>
      <c r="E26" s="30" t="str">
        <f>IF($A26="","",SUMIFS('Preprocess Export'!$H:$H,'Preprocess Export'!$B:$B,$A26,'Preprocess Export'!$I:$I,E$2))</f>
        <v/>
      </c>
      <c r="F26" s="30" t="str">
        <f>IF($A26="","",SUMIFS('Preprocess Export'!$H:$H,'Preprocess Export'!$B:$B,$A26,'Preprocess Export'!$I:$I,F$2))</f>
        <v/>
      </c>
      <c r="G26" s="30" t="str">
        <f>IF($A26="","",SUMIFS('Preprocess Export'!$H:$H,'Preprocess Export'!$B:$B,$A26,'Preprocess Export'!$I:$I,G$2))</f>
        <v/>
      </c>
      <c r="H26" s="30" t="str">
        <f>IF($A26="","",SUMIFS('Preprocess Export'!$H:$H,'Preprocess Export'!$B:$B,$A26,'Preprocess Export'!$I:$I,H$2))</f>
        <v/>
      </c>
      <c r="I26" s="30" t="str">
        <f>IF($A26="","",SUMIFS('Preprocess Export'!$H:$H,'Preprocess Export'!$B:$B,$A26,'Preprocess Export'!$I:$I,I$2))</f>
        <v/>
      </c>
      <c r="J26" s="30" t="str">
        <f>IF($A26="","",SUMIFS('Preprocess Export'!$H:$H,'Preprocess Export'!$B:$B,$A26,'Preprocess Export'!$I:$I,J$2))</f>
        <v/>
      </c>
      <c r="K26" s="31" t="str">
        <f>IF($A26="","",SUMIFS('Preprocess Export'!$H:$H,'Preprocess Export'!$B:$B,$A26,'Preprocess Export'!$I:$I,K$2))</f>
        <v/>
      </c>
      <c r="M26" s="23" t="str" cm="1">
        <f t="array" ref="M26">IFERROR(IF($A26="","",INDEX('Provider Template'!$B$2:$K$75,_xlfn.XMATCH($A26,'Provider Template'!$A$2:$A$75),_xlfn.XMATCH(B$2,'Provider Template'!$B$1:$K$1))*B26),0)</f>
        <v/>
      </c>
      <c r="N26" s="23" t="str" cm="1">
        <f t="array" ref="N26">IFERROR(IF($A26="","",INDEX('Provider Template'!$B$2:$K$75,_xlfn.XMATCH($A26,'Provider Template'!$A$2:$A$75),_xlfn.XMATCH(C$2,'Provider Template'!$B$1:$K$1))*C26),0)</f>
        <v/>
      </c>
      <c r="O26" s="23" t="str" cm="1">
        <f t="array" ref="O26">IFERROR(IF($A26="","",INDEX('Provider Template'!$B$2:$K$75,_xlfn.XMATCH($A26,'Provider Template'!$A$2:$A$75),_xlfn.XMATCH(D$2,'Provider Template'!$B$1:$K$1))*D26),0)</f>
        <v/>
      </c>
      <c r="P26" s="23" t="str" cm="1">
        <f t="array" ref="P26">IFERROR(IF($A26="","",INDEX('Provider Template'!$B$2:$K$75,_xlfn.XMATCH($A26,'Provider Template'!$A$2:$A$75),_xlfn.XMATCH(E$2,'Provider Template'!$B$1:$K$1))*E26),0)</f>
        <v/>
      </c>
      <c r="Q26" s="23" t="str" cm="1">
        <f t="array" ref="Q26">IFERROR(IF($A26="","",INDEX('Provider Template'!$B$2:$K$75,_xlfn.XMATCH($A26,'Provider Template'!$A$2:$A$75),_xlfn.XMATCH(F$2,'Provider Template'!$B$1:$K$1))*F26),0)</f>
        <v/>
      </c>
      <c r="R26" s="23" t="str" cm="1">
        <f t="array" ref="R26">IFERROR(IF($A26="","",INDEX('Provider Template'!$B$2:$K$75,_xlfn.XMATCH($A26,'Provider Template'!$A$2:$A$75),_xlfn.XMATCH(G$2,'Provider Template'!$B$1:$K$1))*G26),0)</f>
        <v/>
      </c>
      <c r="S26" s="23" t="str" cm="1">
        <f t="array" ref="S26">IFERROR(IF($A26="","",INDEX('Provider Template'!$B$2:$K$75,_xlfn.XMATCH($A26,'Provider Template'!$A$2:$A$75),_xlfn.XMATCH(H$2,'Provider Template'!$B$1:$K$1))*H26),0)</f>
        <v/>
      </c>
      <c r="T26" s="23" t="str" cm="1">
        <f t="array" ref="T26">IFERROR(IF($A26="","",INDEX('Provider Template'!$B$2:$K$75,_xlfn.XMATCH($A26,'Provider Template'!$A$2:$A$75),_xlfn.XMATCH(I$2,'Provider Template'!$B$1:$K$1))*I26),0)</f>
        <v/>
      </c>
      <c r="U26" s="23" t="str" cm="1">
        <f t="array" ref="U26">IFERROR(IF($A26="","",INDEX('Provider Template'!$B$2:$K$75,_xlfn.XMATCH($A26,'Provider Template'!$A$2:$A$75),_xlfn.XMATCH(J$2,'Provider Template'!$B$1:$K$1))*J26),0)</f>
        <v/>
      </c>
      <c r="V26" s="23" t="str" cm="1">
        <f t="array" ref="V26">IFERROR(IF($A26="","",INDEX('Provider Template'!$B$2:$K$75,_xlfn.XMATCH($A26,'Provider Template'!$A$2:$A$75),_xlfn.XMATCH(K$2,'Provider Template'!$B$1:$K$1))*K26),0)</f>
        <v/>
      </c>
      <c r="X26" s="32" t="str">
        <f>IF($A26="","",SUMIFS('Preprocess Export'!$G12:$G10011,'Preprocess Export'!$F12:'Preprocess Export'!$F10011,0,'Preprocess Export'!$B12:$B10011,$A26))</f>
        <v/>
      </c>
      <c r="Y26" s="18" t="str">
        <f>IF($A26="","",SUMIFS('Preprocess Export'!$G12:$G10011,'Preprocess Export'!$F12:'Preprocess Export'!$F10011,"&lt;&gt;0",'Preprocess Export'!$B12:$B10011,$A26))</f>
        <v/>
      </c>
      <c r="Z26" s="33" t="str">
        <f t="shared" si="11"/>
        <v/>
      </c>
      <c r="AB26" s="23" t="str">
        <f>IF($A26="","",SUMIFS(Adjustments!C$3:C$100,Adjustments!$A$3:$A$100,'Services and Fees'!$A26))</f>
        <v/>
      </c>
      <c r="AC26" s="24" t="str">
        <f t="shared" si="2"/>
        <v/>
      </c>
      <c r="AD26" s="24" t="str">
        <f t="shared" si="3"/>
        <v/>
      </c>
      <c r="AE26" s="24" t="str">
        <f>IF($A26="","",SUMIFS(Adjustments!D$3:D$100,Adjustments!$A$3:$A$100,'Services and Fees'!$A26))</f>
        <v/>
      </c>
      <c r="AF26" s="24" t="str">
        <f>IF($A26="","",SUMIFS(Adjustments!L$3:L$100,Adjustments!$A$3:$A$100,'Services and Fees'!$A26))</f>
        <v/>
      </c>
      <c r="AG26" s="25" t="str">
        <f t="shared" si="4"/>
        <v/>
      </c>
      <c r="AI26" s="26" t="str">
        <f t="shared" si="12"/>
        <v/>
      </c>
      <c r="AK26" s="27" t="str">
        <f t="shared" si="6"/>
        <v/>
      </c>
      <c r="AL26" s="28" t="str">
        <f t="shared" si="7"/>
        <v/>
      </c>
      <c r="AM26" s="28" t="str">
        <f t="shared" si="8"/>
        <v/>
      </c>
      <c r="AN26" s="28" t="str">
        <f t="shared" si="9"/>
        <v/>
      </c>
      <c r="AO26" s="29" t="str">
        <f t="shared" si="10"/>
        <v/>
      </c>
    </row>
    <row r="27" spans="1:41" x14ac:dyDescent="0.35">
      <c r="A27" s="20"/>
      <c r="B27" s="30" t="str">
        <f>IF($A27="","",SUMIFS('Preprocess Export'!$H:$H,'Preprocess Export'!$B:$B,$A27,'Preprocess Export'!$I:$I,#REF!))</f>
        <v/>
      </c>
      <c r="C27" s="30" t="str">
        <f>IF($A27="","",SUMIFS('Preprocess Export'!$H:$H,'Preprocess Export'!$B:$B,$A27,'Preprocess Export'!$I:$I,C$2))</f>
        <v/>
      </c>
      <c r="D27" s="30" t="str">
        <f>IF($A27="","",SUMIFS('Preprocess Export'!$H:$H,'Preprocess Export'!$B:$B,$A27,'Preprocess Export'!$I:$I,D$2))</f>
        <v/>
      </c>
      <c r="E27" s="30" t="str">
        <f>IF($A27="","",SUMIFS('Preprocess Export'!$H:$H,'Preprocess Export'!$B:$B,$A27,'Preprocess Export'!$I:$I,E$2))</f>
        <v/>
      </c>
      <c r="F27" s="30" t="str">
        <f>IF($A27="","",SUMIFS('Preprocess Export'!$H:$H,'Preprocess Export'!$B:$B,$A27,'Preprocess Export'!$I:$I,F$2))</f>
        <v/>
      </c>
      <c r="G27" s="30" t="str">
        <f>IF($A27="","",SUMIFS('Preprocess Export'!$H:$H,'Preprocess Export'!$B:$B,$A27,'Preprocess Export'!$I:$I,G$2))</f>
        <v/>
      </c>
      <c r="H27" s="30" t="str">
        <f>IF($A27="","",SUMIFS('Preprocess Export'!$H:$H,'Preprocess Export'!$B:$B,$A27,'Preprocess Export'!$I:$I,H$2))</f>
        <v/>
      </c>
      <c r="I27" s="30" t="str">
        <f>IF($A27="","",SUMIFS('Preprocess Export'!$H:$H,'Preprocess Export'!$B:$B,$A27,'Preprocess Export'!$I:$I,I$2))</f>
        <v/>
      </c>
      <c r="J27" s="30" t="str">
        <f>IF($A27="","",SUMIFS('Preprocess Export'!$H:$H,'Preprocess Export'!$B:$B,$A27,'Preprocess Export'!$I:$I,J$2))</f>
        <v/>
      </c>
      <c r="K27" s="31" t="str">
        <f>IF($A27="","",SUMIFS('Preprocess Export'!$H:$H,'Preprocess Export'!$B:$B,$A27,'Preprocess Export'!$I:$I,K$2))</f>
        <v/>
      </c>
      <c r="M27" s="23" t="str" cm="1">
        <f t="array" ref="M27">IFERROR(IF($A27="","",INDEX('Provider Template'!$B$2:$K$75,_xlfn.XMATCH($A27,'Provider Template'!$A$2:$A$75),_xlfn.XMATCH(B$2,'Provider Template'!$B$1:$K$1))*B27),0)</f>
        <v/>
      </c>
      <c r="N27" s="23" t="str" cm="1">
        <f t="array" ref="N27">IFERROR(IF($A27="","",INDEX('Provider Template'!$B$2:$K$75,_xlfn.XMATCH($A27,'Provider Template'!$A$2:$A$75),_xlfn.XMATCH(C$2,'Provider Template'!$B$1:$K$1))*C27),0)</f>
        <v/>
      </c>
      <c r="O27" s="23" t="str" cm="1">
        <f t="array" ref="O27">IFERROR(IF($A27="","",INDEX('Provider Template'!$B$2:$K$75,_xlfn.XMATCH($A27,'Provider Template'!$A$2:$A$75),_xlfn.XMATCH(D$2,'Provider Template'!$B$1:$K$1))*D27),0)</f>
        <v/>
      </c>
      <c r="P27" s="23" t="str" cm="1">
        <f t="array" ref="P27">IFERROR(IF($A27="","",INDEX('Provider Template'!$B$2:$K$75,_xlfn.XMATCH($A27,'Provider Template'!$A$2:$A$75),_xlfn.XMATCH(E$2,'Provider Template'!$B$1:$K$1))*E27),0)</f>
        <v/>
      </c>
      <c r="Q27" s="23" t="str" cm="1">
        <f t="array" ref="Q27">IFERROR(IF($A27="","",INDEX('Provider Template'!$B$2:$K$75,_xlfn.XMATCH($A27,'Provider Template'!$A$2:$A$75),_xlfn.XMATCH(F$2,'Provider Template'!$B$1:$K$1))*F27),0)</f>
        <v/>
      </c>
      <c r="R27" s="23" t="str" cm="1">
        <f t="array" ref="R27">IFERROR(IF($A27="","",INDEX('Provider Template'!$B$2:$K$75,_xlfn.XMATCH($A27,'Provider Template'!$A$2:$A$75),_xlfn.XMATCH(G$2,'Provider Template'!$B$1:$K$1))*G27),0)</f>
        <v/>
      </c>
      <c r="S27" s="23" t="str" cm="1">
        <f t="array" ref="S27">IFERROR(IF($A27="","",INDEX('Provider Template'!$B$2:$K$75,_xlfn.XMATCH($A27,'Provider Template'!$A$2:$A$75),_xlfn.XMATCH(H$2,'Provider Template'!$B$1:$K$1))*H27),0)</f>
        <v/>
      </c>
      <c r="T27" s="23" t="str" cm="1">
        <f t="array" ref="T27">IFERROR(IF($A27="","",INDEX('Provider Template'!$B$2:$K$75,_xlfn.XMATCH($A27,'Provider Template'!$A$2:$A$75),_xlfn.XMATCH(I$2,'Provider Template'!$B$1:$K$1))*I27),0)</f>
        <v/>
      </c>
      <c r="U27" s="23" t="str" cm="1">
        <f t="array" ref="U27">IFERROR(IF($A27="","",INDEX('Provider Template'!$B$2:$K$75,_xlfn.XMATCH($A27,'Provider Template'!$A$2:$A$75),_xlfn.XMATCH(J$2,'Provider Template'!$B$1:$K$1))*J27),0)</f>
        <v/>
      </c>
      <c r="V27" s="23" t="str" cm="1">
        <f t="array" ref="V27">IFERROR(IF($A27="","",INDEX('Provider Template'!$B$2:$K$75,_xlfn.XMATCH($A27,'Provider Template'!$A$2:$A$75),_xlfn.XMATCH(K$2,'Provider Template'!$B$1:$K$1))*K27),0)</f>
        <v/>
      </c>
      <c r="X27" s="32" t="str">
        <f>IF($A27="","",SUMIFS('Preprocess Export'!$G13:$G10012,'Preprocess Export'!$F13:'Preprocess Export'!$F10012,0,'Preprocess Export'!$B13:$B10012,$A27))</f>
        <v/>
      </c>
      <c r="Y27" s="18" t="str">
        <f>IF($A27="","",SUMIFS('Preprocess Export'!$G13:$G10012,'Preprocess Export'!$F13:'Preprocess Export'!$F10012,"&lt;&gt;0",'Preprocess Export'!$B13:$B10012,$A27))</f>
        <v/>
      </c>
      <c r="Z27" s="33" t="str">
        <f t="shared" si="11"/>
        <v/>
      </c>
      <c r="AB27" s="23" t="str">
        <f>IF($A27="","",SUMIFS(Adjustments!C$3:C$100,Adjustments!$A$3:$A$100,'Services and Fees'!$A27))</f>
        <v/>
      </c>
      <c r="AC27" s="24" t="str">
        <f t="shared" si="2"/>
        <v/>
      </c>
      <c r="AD27" s="24" t="str">
        <f t="shared" si="3"/>
        <v/>
      </c>
      <c r="AE27" s="24" t="str">
        <f>IF($A27="","",SUMIFS(Adjustments!D$3:D$100,Adjustments!$A$3:$A$100,'Services and Fees'!$A27))</f>
        <v/>
      </c>
      <c r="AF27" s="24" t="str">
        <f>IF($A27="","",SUMIFS(Adjustments!L$3:L$100,Adjustments!$A$3:$A$100,'Services and Fees'!$A27))</f>
        <v/>
      </c>
      <c r="AG27" s="25" t="str">
        <f t="shared" si="4"/>
        <v/>
      </c>
      <c r="AI27" s="26" t="str">
        <f t="shared" si="12"/>
        <v/>
      </c>
      <c r="AK27" s="27" t="str">
        <f t="shared" si="6"/>
        <v/>
      </c>
      <c r="AL27" s="28" t="str">
        <f t="shared" si="7"/>
        <v/>
      </c>
      <c r="AM27" s="28" t="str">
        <f t="shared" si="8"/>
        <v/>
      </c>
      <c r="AN27" s="28" t="str">
        <f t="shared" si="9"/>
        <v/>
      </c>
      <c r="AO27" s="29" t="str">
        <f t="shared" si="10"/>
        <v/>
      </c>
    </row>
    <row r="28" spans="1:41" x14ac:dyDescent="0.35">
      <c r="A28" s="20"/>
      <c r="B28" s="30" t="str">
        <f>IF($A28="","",SUMIFS('Preprocess Export'!$H:$H,'Preprocess Export'!$B:$B,$A28,'Preprocess Export'!$I:$I,#REF!))</f>
        <v/>
      </c>
      <c r="C28" s="30" t="str">
        <f>IF($A28="","",SUMIFS('Preprocess Export'!$H:$H,'Preprocess Export'!$B:$B,$A28,'Preprocess Export'!$I:$I,C$2))</f>
        <v/>
      </c>
      <c r="D28" s="30" t="str">
        <f>IF($A28="","",SUMIFS('Preprocess Export'!$H:$H,'Preprocess Export'!$B:$B,$A28,'Preprocess Export'!$I:$I,D$2))</f>
        <v/>
      </c>
      <c r="E28" s="30" t="str">
        <f>IF($A28="","",SUMIFS('Preprocess Export'!$H:$H,'Preprocess Export'!$B:$B,$A28,'Preprocess Export'!$I:$I,E$2))</f>
        <v/>
      </c>
      <c r="F28" s="30" t="str">
        <f>IF($A28="","",SUMIFS('Preprocess Export'!$H:$H,'Preprocess Export'!$B:$B,$A28,'Preprocess Export'!$I:$I,F$2))</f>
        <v/>
      </c>
      <c r="G28" s="30" t="str">
        <f>IF($A28="","",SUMIFS('Preprocess Export'!$H:$H,'Preprocess Export'!$B:$B,$A28,'Preprocess Export'!$I:$I,G$2))</f>
        <v/>
      </c>
      <c r="H28" s="30" t="str">
        <f>IF($A28="","",SUMIFS('Preprocess Export'!$H:$H,'Preprocess Export'!$B:$B,$A28,'Preprocess Export'!$I:$I,H$2))</f>
        <v/>
      </c>
      <c r="I28" s="30" t="str">
        <f>IF($A28="","",SUMIFS('Preprocess Export'!$H:$H,'Preprocess Export'!$B:$B,$A28,'Preprocess Export'!$I:$I,I$2))</f>
        <v/>
      </c>
      <c r="J28" s="30" t="str">
        <f>IF($A28="","",SUMIFS('Preprocess Export'!$H:$H,'Preprocess Export'!$B:$B,$A28,'Preprocess Export'!$I:$I,J$2))</f>
        <v/>
      </c>
      <c r="K28" s="31" t="str">
        <f>IF($A28="","",SUMIFS('Preprocess Export'!$H:$H,'Preprocess Export'!$B:$B,$A28,'Preprocess Export'!$I:$I,K$2))</f>
        <v/>
      </c>
      <c r="M28" s="23" t="str" cm="1">
        <f t="array" ref="M28">IFERROR(IF($A28="","",INDEX('Provider Template'!$B$2:$K$75,_xlfn.XMATCH($A28,'Provider Template'!$A$2:$A$75),_xlfn.XMATCH(B$2,'Provider Template'!$B$1:$K$1))*B28),0)</f>
        <v/>
      </c>
      <c r="N28" s="23" t="str" cm="1">
        <f t="array" ref="N28">IFERROR(IF($A28="","",INDEX('Provider Template'!$B$2:$K$75,_xlfn.XMATCH($A28,'Provider Template'!$A$2:$A$75),_xlfn.XMATCH(C$2,'Provider Template'!$B$1:$K$1))*C28),0)</f>
        <v/>
      </c>
      <c r="O28" s="23" t="str" cm="1">
        <f t="array" ref="O28">IFERROR(IF($A28="","",INDEX('Provider Template'!$B$2:$K$75,_xlfn.XMATCH($A28,'Provider Template'!$A$2:$A$75),_xlfn.XMATCH(D$2,'Provider Template'!$B$1:$K$1))*D28),0)</f>
        <v/>
      </c>
      <c r="P28" s="23" t="str" cm="1">
        <f t="array" ref="P28">IFERROR(IF($A28="","",INDEX('Provider Template'!$B$2:$K$75,_xlfn.XMATCH($A28,'Provider Template'!$A$2:$A$75),_xlfn.XMATCH(E$2,'Provider Template'!$B$1:$K$1))*E28),0)</f>
        <v/>
      </c>
      <c r="Q28" s="23" t="str" cm="1">
        <f t="array" ref="Q28">IFERROR(IF($A28="","",INDEX('Provider Template'!$B$2:$K$75,_xlfn.XMATCH($A28,'Provider Template'!$A$2:$A$75),_xlfn.XMATCH(F$2,'Provider Template'!$B$1:$K$1))*F28),0)</f>
        <v/>
      </c>
      <c r="R28" s="23" t="str" cm="1">
        <f t="array" ref="R28">IFERROR(IF($A28="","",INDEX('Provider Template'!$B$2:$K$75,_xlfn.XMATCH($A28,'Provider Template'!$A$2:$A$75),_xlfn.XMATCH(G$2,'Provider Template'!$B$1:$K$1))*G28),0)</f>
        <v/>
      </c>
      <c r="S28" s="23" t="str" cm="1">
        <f t="array" ref="S28">IFERROR(IF($A28="","",INDEX('Provider Template'!$B$2:$K$75,_xlfn.XMATCH($A28,'Provider Template'!$A$2:$A$75),_xlfn.XMATCH(H$2,'Provider Template'!$B$1:$K$1))*H28),0)</f>
        <v/>
      </c>
      <c r="T28" s="23" t="str" cm="1">
        <f t="array" ref="T28">IFERROR(IF($A28="","",INDEX('Provider Template'!$B$2:$K$75,_xlfn.XMATCH($A28,'Provider Template'!$A$2:$A$75),_xlfn.XMATCH(I$2,'Provider Template'!$B$1:$K$1))*I28),0)</f>
        <v/>
      </c>
      <c r="U28" s="23" t="str" cm="1">
        <f t="array" ref="U28">IFERROR(IF($A28="","",INDEX('Provider Template'!$B$2:$K$75,_xlfn.XMATCH($A28,'Provider Template'!$A$2:$A$75),_xlfn.XMATCH(J$2,'Provider Template'!$B$1:$K$1))*J28),0)</f>
        <v/>
      </c>
      <c r="V28" s="23" t="str" cm="1">
        <f t="array" ref="V28">IFERROR(IF($A28="","",INDEX('Provider Template'!$B$2:$K$75,_xlfn.XMATCH($A28,'Provider Template'!$A$2:$A$75),_xlfn.XMATCH(K$2,'Provider Template'!$B$1:$K$1))*K28),0)</f>
        <v/>
      </c>
      <c r="X28" s="32" t="str">
        <f>IF($A28="","",SUMIFS('Preprocess Export'!$G14:$G10013,'Preprocess Export'!$F14:'Preprocess Export'!$F10013,0,'Preprocess Export'!$B14:$B10013,$A28))</f>
        <v/>
      </c>
      <c r="Y28" s="18" t="str">
        <f>IF($A28="","",SUMIFS('Preprocess Export'!$G14:$G10013,'Preprocess Export'!$F14:'Preprocess Export'!$F10013,"&lt;&gt;0",'Preprocess Export'!$B14:$B10013,$A28))</f>
        <v/>
      </c>
      <c r="Z28" s="33" t="str">
        <f t="shared" si="11"/>
        <v/>
      </c>
      <c r="AB28" s="23" t="str">
        <f>IF($A28="","",SUMIFS(Adjustments!C$3:C$100,Adjustments!$A$3:$A$100,'Services and Fees'!$A28))</f>
        <v/>
      </c>
      <c r="AC28" s="24" t="str">
        <f t="shared" si="2"/>
        <v/>
      </c>
      <c r="AD28" s="24" t="str">
        <f t="shared" si="3"/>
        <v/>
      </c>
      <c r="AE28" s="24" t="str">
        <f>IF($A28="","",SUMIFS(Adjustments!D$3:D$100,Adjustments!$A$3:$A$100,'Services and Fees'!$A28))</f>
        <v/>
      </c>
      <c r="AF28" s="24" t="str">
        <f>IF($A28="","",SUMIFS(Adjustments!L$3:L$100,Adjustments!$A$3:$A$100,'Services and Fees'!$A28))</f>
        <v/>
      </c>
      <c r="AG28" s="25" t="str">
        <f t="shared" si="4"/>
        <v/>
      </c>
      <c r="AI28" s="26" t="str">
        <f t="shared" si="12"/>
        <v/>
      </c>
      <c r="AK28" s="27" t="str">
        <f t="shared" si="6"/>
        <v/>
      </c>
      <c r="AL28" s="28" t="str">
        <f t="shared" si="7"/>
        <v/>
      </c>
      <c r="AM28" s="28" t="str">
        <f t="shared" si="8"/>
        <v/>
      </c>
      <c r="AN28" s="28" t="str">
        <f t="shared" si="9"/>
        <v/>
      </c>
      <c r="AO28" s="29" t="str">
        <f t="shared" si="10"/>
        <v/>
      </c>
    </row>
    <row r="29" spans="1:41" x14ac:dyDescent="0.35">
      <c r="A29" s="20"/>
      <c r="B29" s="30" t="str">
        <f>IF($A29="","",SUMIFS('Preprocess Export'!$H:$H,'Preprocess Export'!$B:$B,$A29,'Preprocess Export'!$I:$I,#REF!))</f>
        <v/>
      </c>
      <c r="C29" s="30" t="str">
        <f>IF($A29="","",SUMIFS('Preprocess Export'!$H:$H,'Preprocess Export'!$B:$B,$A29,'Preprocess Export'!$I:$I,C$2))</f>
        <v/>
      </c>
      <c r="D29" s="30" t="str">
        <f>IF($A29="","",SUMIFS('Preprocess Export'!$H:$H,'Preprocess Export'!$B:$B,$A29,'Preprocess Export'!$I:$I,D$2))</f>
        <v/>
      </c>
      <c r="E29" s="30" t="str">
        <f>IF($A29="","",SUMIFS('Preprocess Export'!$H:$H,'Preprocess Export'!$B:$B,$A29,'Preprocess Export'!$I:$I,E$2))</f>
        <v/>
      </c>
      <c r="F29" s="30" t="str">
        <f>IF($A29="","",SUMIFS('Preprocess Export'!$H:$H,'Preprocess Export'!$B:$B,$A29,'Preprocess Export'!$I:$I,F$2))</f>
        <v/>
      </c>
      <c r="G29" s="30" t="str">
        <f>IF($A29="","",SUMIFS('Preprocess Export'!$H:$H,'Preprocess Export'!$B:$B,$A29,'Preprocess Export'!$I:$I,G$2))</f>
        <v/>
      </c>
      <c r="H29" s="30" t="str">
        <f>IF($A29="","",SUMIFS('Preprocess Export'!$H:$H,'Preprocess Export'!$B:$B,$A29,'Preprocess Export'!$I:$I,H$2))</f>
        <v/>
      </c>
      <c r="I29" s="30" t="str">
        <f>IF($A29="","",SUMIFS('Preprocess Export'!$H:$H,'Preprocess Export'!$B:$B,$A29,'Preprocess Export'!$I:$I,I$2))</f>
        <v/>
      </c>
      <c r="J29" s="30" t="str">
        <f>IF($A29="","",SUMIFS('Preprocess Export'!$H:$H,'Preprocess Export'!$B:$B,$A29,'Preprocess Export'!$I:$I,J$2))</f>
        <v/>
      </c>
      <c r="K29" s="31" t="str">
        <f>IF($A29="","",SUMIFS('Preprocess Export'!$H:$H,'Preprocess Export'!$B:$B,$A29,'Preprocess Export'!$I:$I,K$2))</f>
        <v/>
      </c>
      <c r="M29" s="23" t="str" cm="1">
        <f t="array" ref="M29">IFERROR(IF($A29="","",INDEX('Provider Template'!$B$2:$K$75,_xlfn.XMATCH($A29,'Provider Template'!$A$2:$A$75),_xlfn.XMATCH(B$2,'Provider Template'!$B$1:$K$1))*B29),0)</f>
        <v/>
      </c>
      <c r="N29" s="23" t="str" cm="1">
        <f t="array" ref="N29">IFERROR(IF($A29="","",INDEX('Provider Template'!$B$2:$K$75,_xlfn.XMATCH($A29,'Provider Template'!$A$2:$A$75),_xlfn.XMATCH(C$2,'Provider Template'!$B$1:$K$1))*C29),0)</f>
        <v/>
      </c>
      <c r="O29" s="23" t="str" cm="1">
        <f t="array" ref="O29">IFERROR(IF($A29="","",INDEX('Provider Template'!$B$2:$K$75,_xlfn.XMATCH($A29,'Provider Template'!$A$2:$A$75),_xlfn.XMATCH(D$2,'Provider Template'!$B$1:$K$1))*D29),0)</f>
        <v/>
      </c>
      <c r="P29" s="23" t="str" cm="1">
        <f t="array" ref="P29">IFERROR(IF($A29="","",INDEX('Provider Template'!$B$2:$K$75,_xlfn.XMATCH($A29,'Provider Template'!$A$2:$A$75),_xlfn.XMATCH(E$2,'Provider Template'!$B$1:$K$1))*E29),0)</f>
        <v/>
      </c>
      <c r="Q29" s="23" t="str" cm="1">
        <f t="array" ref="Q29">IFERROR(IF($A29="","",INDEX('Provider Template'!$B$2:$K$75,_xlfn.XMATCH($A29,'Provider Template'!$A$2:$A$75),_xlfn.XMATCH(F$2,'Provider Template'!$B$1:$K$1))*F29),0)</f>
        <v/>
      </c>
      <c r="R29" s="23" t="str" cm="1">
        <f t="array" ref="R29">IFERROR(IF($A29="","",INDEX('Provider Template'!$B$2:$K$75,_xlfn.XMATCH($A29,'Provider Template'!$A$2:$A$75),_xlfn.XMATCH(G$2,'Provider Template'!$B$1:$K$1))*G29),0)</f>
        <v/>
      </c>
      <c r="S29" s="23" t="str" cm="1">
        <f t="array" ref="S29">IFERROR(IF($A29="","",INDEX('Provider Template'!$B$2:$K$75,_xlfn.XMATCH($A29,'Provider Template'!$A$2:$A$75),_xlfn.XMATCH(H$2,'Provider Template'!$B$1:$K$1))*H29),0)</f>
        <v/>
      </c>
      <c r="T29" s="23" t="str" cm="1">
        <f t="array" ref="T29">IFERROR(IF($A29="","",INDEX('Provider Template'!$B$2:$K$75,_xlfn.XMATCH($A29,'Provider Template'!$A$2:$A$75),_xlfn.XMATCH(I$2,'Provider Template'!$B$1:$K$1))*I29),0)</f>
        <v/>
      </c>
      <c r="U29" s="23" t="str" cm="1">
        <f t="array" ref="U29">IFERROR(IF($A29="","",INDEX('Provider Template'!$B$2:$K$75,_xlfn.XMATCH($A29,'Provider Template'!$A$2:$A$75),_xlfn.XMATCH(J$2,'Provider Template'!$B$1:$K$1))*J29),0)</f>
        <v/>
      </c>
      <c r="V29" s="23" t="str" cm="1">
        <f t="array" ref="V29">IFERROR(IF($A29="","",INDEX('Provider Template'!$B$2:$K$75,_xlfn.XMATCH($A29,'Provider Template'!$A$2:$A$75),_xlfn.XMATCH(K$2,'Provider Template'!$B$1:$K$1))*K29),0)</f>
        <v/>
      </c>
      <c r="X29" s="32" t="str">
        <f>IF($A29="","",SUMIFS('Preprocess Export'!$G15:$G10014,'Preprocess Export'!$F15:'Preprocess Export'!$F10014,0,'Preprocess Export'!$B15:$B10014,$A29))</f>
        <v/>
      </c>
      <c r="Y29" s="18" t="str">
        <f>IF($A29="","",SUMIFS('Preprocess Export'!$G15:$G10014,'Preprocess Export'!$F15:'Preprocess Export'!$F10014,"&lt;&gt;0",'Preprocess Export'!$B15:$B10014,$A29))</f>
        <v/>
      </c>
      <c r="Z29" s="33" t="str">
        <f t="shared" si="11"/>
        <v/>
      </c>
      <c r="AB29" s="23" t="str">
        <f>IF($A29="","",SUMIFS(Adjustments!C$3:C$100,Adjustments!$A$3:$A$100,'Services and Fees'!$A29))</f>
        <v/>
      </c>
      <c r="AC29" s="24" t="str">
        <f t="shared" si="2"/>
        <v/>
      </c>
      <c r="AD29" s="24" t="str">
        <f t="shared" si="3"/>
        <v/>
      </c>
      <c r="AE29" s="24" t="str">
        <f>IF($A29="","",SUMIFS(Adjustments!D$3:D$100,Adjustments!$A$3:$A$100,'Services and Fees'!$A29))</f>
        <v/>
      </c>
      <c r="AF29" s="24" t="str">
        <f>IF($A29="","",SUMIFS(Adjustments!L$3:L$100,Adjustments!$A$3:$A$100,'Services and Fees'!$A29))</f>
        <v/>
      </c>
      <c r="AG29" s="25" t="str">
        <f t="shared" si="4"/>
        <v/>
      </c>
      <c r="AI29" s="26" t="str">
        <f t="shared" si="12"/>
        <v/>
      </c>
      <c r="AK29" s="27" t="str">
        <f t="shared" si="6"/>
        <v/>
      </c>
      <c r="AL29" s="28" t="str">
        <f t="shared" si="7"/>
        <v/>
      </c>
      <c r="AM29" s="28" t="str">
        <f t="shared" si="8"/>
        <v/>
      </c>
      <c r="AN29" s="28" t="str">
        <f t="shared" si="9"/>
        <v/>
      </c>
      <c r="AO29" s="29" t="str">
        <f t="shared" si="10"/>
        <v/>
      </c>
    </row>
    <row r="30" spans="1:41" x14ac:dyDescent="0.35">
      <c r="A30" s="20"/>
      <c r="B30" s="30" t="str">
        <f>IF($A30="","",SUMIFS('Preprocess Export'!$H:$H,'Preprocess Export'!$B:$B,$A30,'Preprocess Export'!$I:$I,#REF!))</f>
        <v/>
      </c>
      <c r="C30" s="30" t="str">
        <f>IF($A30="","",SUMIFS('Preprocess Export'!$H:$H,'Preprocess Export'!$B:$B,$A30,'Preprocess Export'!$I:$I,C$2))</f>
        <v/>
      </c>
      <c r="D30" s="30" t="str">
        <f>IF($A30="","",SUMIFS('Preprocess Export'!$H:$H,'Preprocess Export'!$B:$B,$A30,'Preprocess Export'!$I:$I,D$2))</f>
        <v/>
      </c>
      <c r="E30" s="30" t="str">
        <f>IF($A30="","",SUMIFS('Preprocess Export'!$H:$H,'Preprocess Export'!$B:$B,$A30,'Preprocess Export'!$I:$I,E$2))</f>
        <v/>
      </c>
      <c r="F30" s="30" t="str">
        <f>IF($A30="","",SUMIFS('Preprocess Export'!$H:$H,'Preprocess Export'!$B:$B,$A30,'Preprocess Export'!$I:$I,F$2))</f>
        <v/>
      </c>
      <c r="G30" s="30" t="str">
        <f>IF($A30="","",SUMIFS('Preprocess Export'!$H:$H,'Preprocess Export'!$B:$B,$A30,'Preprocess Export'!$I:$I,G$2))</f>
        <v/>
      </c>
      <c r="H30" s="30" t="str">
        <f>IF($A30="","",SUMIFS('Preprocess Export'!$H:$H,'Preprocess Export'!$B:$B,$A30,'Preprocess Export'!$I:$I,H$2))</f>
        <v/>
      </c>
      <c r="I30" s="30" t="str">
        <f>IF($A30="","",SUMIFS('Preprocess Export'!$H:$H,'Preprocess Export'!$B:$B,$A30,'Preprocess Export'!$I:$I,I$2))</f>
        <v/>
      </c>
      <c r="J30" s="30" t="str">
        <f>IF($A30="","",SUMIFS('Preprocess Export'!$H:$H,'Preprocess Export'!$B:$B,$A30,'Preprocess Export'!$I:$I,J$2))</f>
        <v/>
      </c>
      <c r="K30" s="31" t="str">
        <f>IF($A30="","",SUMIFS('Preprocess Export'!$H:$H,'Preprocess Export'!$B:$B,$A30,'Preprocess Export'!$I:$I,K$2))</f>
        <v/>
      </c>
      <c r="M30" s="23" t="str" cm="1">
        <f t="array" ref="M30">IFERROR(IF($A30="","",INDEX('Provider Template'!$B$2:$K$75,_xlfn.XMATCH($A30,'Provider Template'!$A$2:$A$75),_xlfn.XMATCH(B$2,'Provider Template'!$B$1:$K$1))*B30),0)</f>
        <v/>
      </c>
      <c r="N30" s="23" t="str" cm="1">
        <f t="array" ref="N30">IFERROR(IF($A30="","",INDEX('Provider Template'!$B$2:$K$75,_xlfn.XMATCH($A30,'Provider Template'!$A$2:$A$75),_xlfn.XMATCH(C$2,'Provider Template'!$B$1:$K$1))*C30),0)</f>
        <v/>
      </c>
      <c r="O30" s="23" t="str" cm="1">
        <f t="array" ref="O30">IFERROR(IF($A30="","",INDEX('Provider Template'!$B$2:$K$75,_xlfn.XMATCH($A30,'Provider Template'!$A$2:$A$75),_xlfn.XMATCH(D$2,'Provider Template'!$B$1:$K$1))*D30),0)</f>
        <v/>
      </c>
      <c r="P30" s="23" t="str" cm="1">
        <f t="array" ref="P30">IFERROR(IF($A30="","",INDEX('Provider Template'!$B$2:$K$75,_xlfn.XMATCH($A30,'Provider Template'!$A$2:$A$75),_xlfn.XMATCH(E$2,'Provider Template'!$B$1:$K$1))*E30),0)</f>
        <v/>
      </c>
      <c r="Q30" s="23" t="str" cm="1">
        <f t="array" ref="Q30">IFERROR(IF($A30="","",INDEX('Provider Template'!$B$2:$K$75,_xlfn.XMATCH($A30,'Provider Template'!$A$2:$A$75),_xlfn.XMATCH(F$2,'Provider Template'!$B$1:$K$1))*F30),0)</f>
        <v/>
      </c>
      <c r="R30" s="23" t="str" cm="1">
        <f t="array" ref="R30">IFERROR(IF($A30="","",INDEX('Provider Template'!$B$2:$K$75,_xlfn.XMATCH($A30,'Provider Template'!$A$2:$A$75),_xlfn.XMATCH(G$2,'Provider Template'!$B$1:$K$1))*G30),0)</f>
        <v/>
      </c>
      <c r="S30" s="23" t="str" cm="1">
        <f t="array" ref="S30">IFERROR(IF($A30="","",INDEX('Provider Template'!$B$2:$K$75,_xlfn.XMATCH($A30,'Provider Template'!$A$2:$A$75),_xlfn.XMATCH(H$2,'Provider Template'!$B$1:$K$1))*H30),0)</f>
        <v/>
      </c>
      <c r="T30" s="23" t="str" cm="1">
        <f t="array" ref="T30">IFERROR(IF($A30="","",INDEX('Provider Template'!$B$2:$K$75,_xlfn.XMATCH($A30,'Provider Template'!$A$2:$A$75),_xlfn.XMATCH(I$2,'Provider Template'!$B$1:$K$1))*I30),0)</f>
        <v/>
      </c>
      <c r="U30" s="23" t="str" cm="1">
        <f t="array" ref="U30">IFERROR(IF($A30="","",INDEX('Provider Template'!$B$2:$K$75,_xlfn.XMATCH($A30,'Provider Template'!$A$2:$A$75),_xlfn.XMATCH(J$2,'Provider Template'!$B$1:$K$1))*J30),0)</f>
        <v/>
      </c>
      <c r="V30" s="23" t="str" cm="1">
        <f t="array" ref="V30">IFERROR(IF($A30="","",INDEX('Provider Template'!$B$2:$K$75,_xlfn.XMATCH($A30,'Provider Template'!$A$2:$A$75),_xlfn.XMATCH(K$2,'Provider Template'!$B$1:$K$1))*K30),0)</f>
        <v/>
      </c>
      <c r="X30" s="32" t="str">
        <f>IF($A30="","",SUMIFS('Preprocess Export'!$G16:$G10015,'Preprocess Export'!$F16:'Preprocess Export'!$F10015,0,'Preprocess Export'!$B16:$B10015,$A30))</f>
        <v/>
      </c>
      <c r="Y30" s="18" t="str">
        <f>IF($A30="","",SUMIFS('Preprocess Export'!$G16:$G10015,'Preprocess Export'!$F16:'Preprocess Export'!$F10015,"&lt;&gt;0",'Preprocess Export'!$B16:$B10015,$A30))</f>
        <v/>
      </c>
      <c r="Z30" s="33" t="str">
        <f t="shared" si="11"/>
        <v/>
      </c>
      <c r="AB30" s="23" t="str">
        <f>IF($A30="","",SUMIFS(Adjustments!C$3:C$100,Adjustments!$A$3:$A$100,'Services and Fees'!$A30))</f>
        <v/>
      </c>
      <c r="AC30" s="24" t="str">
        <f t="shared" si="2"/>
        <v/>
      </c>
      <c r="AD30" s="24" t="str">
        <f t="shared" si="3"/>
        <v/>
      </c>
      <c r="AE30" s="24" t="str">
        <f>IF($A30="","",SUMIFS(Adjustments!D$3:D$100,Adjustments!$A$3:$A$100,'Services and Fees'!$A30))</f>
        <v/>
      </c>
      <c r="AF30" s="24" t="str">
        <f>IF($A30="","",SUMIFS(Adjustments!L$3:L$100,Adjustments!$A$3:$A$100,'Services and Fees'!$A30))</f>
        <v/>
      </c>
      <c r="AG30" s="25" t="str">
        <f t="shared" si="4"/>
        <v/>
      </c>
      <c r="AI30" s="26" t="str">
        <f t="shared" si="12"/>
        <v/>
      </c>
      <c r="AK30" s="27" t="str">
        <f t="shared" si="6"/>
        <v/>
      </c>
      <c r="AL30" s="28" t="str">
        <f t="shared" si="7"/>
        <v/>
      </c>
      <c r="AM30" s="28" t="str">
        <f t="shared" si="8"/>
        <v/>
      </c>
      <c r="AN30" s="28" t="str">
        <f t="shared" si="9"/>
        <v/>
      </c>
      <c r="AO30" s="29" t="str">
        <f t="shared" si="10"/>
        <v/>
      </c>
    </row>
    <row r="31" spans="1:41" x14ac:dyDescent="0.35">
      <c r="A31" s="20"/>
      <c r="B31" s="30" t="str">
        <f>IF($A31="","",SUMIFS('Preprocess Export'!$H:$H,'Preprocess Export'!$B:$B,$A31,'Preprocess Export'!$I:$I,#REF!))</f>
        <v/>
      </c>
      <c r="C31" s="30" t="str">
        <f>IF($A31="","",SUMIFS('Preprocess Export'!$H:$H,'Preprocess Export'!$B:$B,$A31,'Preprocess Export'!$I:$I,C$2))</f>
        <v/>
      </c>
      <c r="D31" s="30" t="str">
        <f>IF($A31="","",SUMIFS('Preprocess Export'!$H:$H,'Preprocess Export'!$B:$B,$A31,'Preprocess Export'!$I:$I,D$2))</f>
        <v/>
      </c>
      <c r="E31" s="30" t="str">
        <f>IF($A31="","",SUMIFS('Preprocess Export'!$H:$H,'Preprocess Export'!$B:$B,$A31,'Preprocess Export'!$I:$I,E$2))</f>
        <v/>
      </c>
      <c r="F31" s="30" t="str">
        <f>IF($A31="","",SUMIFS('Preprocess Export'!$H:$H,'Preprocess Export'!$B:$B,$A31,'Preprocess Export'!$I:$I,F$2))</f>
        <v/>
      </c>
      <c r="G31" s="30" t="str">
        <f>IF($A31="","",SUMIFS('Preprocess Export'!$H:$H,'Preprocess Export'!$B:$B,$A31,'Preprocess Export'!$I:$I,G$2))</f>
        <v/>
      </c>
      <c r="H31" s="30" t="str">
        <f>IF($A31="","",SUMIFS('Preprocess Export'!$H:$H,'Preprocess Export'!$B:$B,$A31,'Preprocess Export'!$I:$I,H$2))</f>
        <v/>
      </c>
      <c r="I31" s="30" t="str">
        <f>IF($A31="","",SUMIFS('Preprocess Export'!$H:$H,'Preprocess Export'!$B:$B,$A31,'Preprocess Export'!$I:$I,I$2))</f>
        <v/>
      </c>
      <c r="J31" s="30" t="str">
        <f>IF($A31="","",SUMIFS('Preprocess Export'!$H:$H,'Preprocess Export'!$B:$B,$A31,'Preprocess Export'!$I:$I,J$2))</f>
        <v/>
      </c>
      <c r="K31" s="31" t="str">
        <f>IF($A31="","",SUMIFS('Preprocess Export'!$H:$H,'Preprocess Export'!$B:$B,$A31,'Preprocess Export'!$I:$I,K$2))</f>
        <v/>
      </c>
      <c r="M31" s="23" t="str" cm="1">
        <f t="array" ref="M31">IFERROR(IF($A31="","",INDEX('Provider Template'!$B$2:$K$75,_xlfn.XMATCH($A31,'Provider Template'!$A$2:$A$75),_xlfn.XMATCH(B$2,'Provider Template'!$B$1:$K$1))*B31),0)</f>
        <v/>
      </c>
      <c r="N31" s="23" t="str" cm="1">
        <f t="array" ref="N31">IFERROR(IF($A31="","",INDEX('Provider Template'!$B$2:$K$75,_xlfn.XMATCH($A31,'Provider Template'!$A$2:$A$75),_xlfn.XMATCH(C$2,'Provider Template'!$B$1:$K$1))*C31),0)</f>
        <v/>
      </c>
      <c r="O31" s="23" t="str" cm="1">
        <f t="array" ref="O31">IFERROR(IF($A31="","",INDEX('Provider Template'!$B$2:$K$75,_xlfn.XMATCH($A31,'Provider Template'!$A$2:$A$75),_xlfn.XMATCH(D$2,'Provider Template'!$B$1:$K$1))*D31),0)</f>
        <v/>
      </c>
      <c r="P31" s="23" t="str" cm="1">
        <f t="array" ref="P31">IFERROR(IF($A31="","",INDEX('Provider Template'!$B$2:$K$75,_xlfn.XMATCH($A31,'Provider Template'!$A$2:$A$75),_xlfn.XMATCH(E$2,'Provider Template'!$B$1:$K$1))*E31),0)</f>
        <v/>
      </c>
      <c r="Q31" s="23" t="str" cm="1">
        <f t="array" ref="Q31">IFERROR(IF($A31="","",INDEX('Provider Template'!$B$2:$K$75,_xlfn.XMATCH($A31,'Provider Template'!$A$2:$A$75),_xlfn.XMATCH(F$2,'Provider Template'!$B$1:$K$1))*F31),0)</f>
        <v/>
      </c>
      <c r="R31" s="23" t="str" cm="1">
        <f t="array" ref="R31">IFERROR(IF($A31="","",INDEX('Provider Template'!$B$2:$K$75,_xlfn.XMATCH($A31,'Provider Template'!$A$2:$A$75),_xlfn.XMATCH(G$2,'Provider Template'!$B$1:$K$1))*G31),0)</f>
        <v/>
      </c>
      <c r="S31" s="23" t="str" cm="1">
        <f t="array" ref="S31">IFERROR(IF($A31="","",INDEX('Provider Template'!$B$2:$K$75,_xlfn.XMATCH($A31,'Provider Template'!$A$2:$A$75),_xlfn.XMATCH(H$2,'Provider Template'!$B$1:$K$1))*H31),0)</f>
        <v/>
      </c>
      <c r="T31" s="23" t="str" cm="1">
        <f t="array" ref="T31">IFERROR(IF($A31="","",INDEX('Provider Template'!$B$2:$K$75,_xlfn.XMATCH($A31,'Provider Template'!$A$2:$A$75),_xlfn.XMATCH(I$2,'Provider Template'!$B$1:$K$1))*I31),0)</f>
        <v/>
      </c>
      <c r="U31" s="23" t="str" cm="1">
        <f t="array" ref="U31">IFERROR(IF($A31="","",INDEX('Provider Template'!$B$2:$K$75,_xlfn.XMATCH($A31,'Provider Template'!$A$2:$A$75),_xlfn.XMATCH(J$2,'Provider Template'!$B$1:$K$1))*J31),0)</f>
        <v/>
      </c>
      <c r="V31" s="23" t="str" cm="1">
        <f t="array" ref="V31">IFERROR(IF($A31="","",INDEX('Provider Template'!$B$2:$K$75,_xlfn.XMATCH($A31,'Provider Template'!$A$2:$A$75),_xlfn.XMATCH(K$2,'Provider Template'!$B$1:$K$1))*K31),0)</f>
        <v/>
      </c>
      <c r="X31" s="32" t="str">
        <f>IF($A31="","",SUMIFS('Preprocess Export'!$G17:$G10016,'Preprocess Export'!$F17:'Preprocess Export'!$F10016,0,'Preprocess Export'!$B17:$B10016,$A31))</f>
        <v/>
      </c>
      <c r="Y31" s="18" t="str">
        <f>IF($A31="","",SUMIFS('Preprocess Export'!$G17:$G10016,'Preprocess Export'!$F17:'Preprocess Export'!$F10016,"&lt;&gt;0",'Preprocess Export'!$B17:$B10016,$A31))</f>
        <v/>
      </c>
      <c r="Z31" s="33" t="str">
        <f t="shared" si="11"/>
        <v/>
      </c>
      <c r="AB31" s="23" t="str">
        <f>IF($A31="","",SUMIFS(Adjustments!C$3:C$100,Adjustments!$A$3:$A$100,'Services and Fees'!$A31))</f>
        <v/>
      </c>
      <c r="AC31" s="24" t="str">
        <f t="shared" si="2"/>
        <v/>
      </c>
      <c r="AD31" s="24" t="str">
        <f t="shared" si="3"/>
        <v/>
      </c>
      <c r="AE31" s="24" t="str">
        <f>IF($A31="","",SUMIFS(Adjustments!D$3:D$100,Adjustments!$A$3:$A$100,'Services and Fees'!$A31))</f>
        <v/>
      </c>
      <c r="AF31" s="24" t="str">
        <f>IF($A31="","",SUMIFS(Adjustments!L$3:L$100,Adjustments!$A$3:$A$100,'Services and Fees'!$A31))</f>
        <v/>
      </c>
      <c r="AG31" s="25" t="str">
        <f t="shared" si="4"/>
        <v/>
      </c>
      <c r="AI31" s="26" t="str">
        <f t="shared" si="12"/>
        <v/>
      </c>
      <c r="AK31" s="27" t="str">
        <f t="shared" si="6"/>
        <v/>
      </c>
      <c r="AL31" s="28" t="str">
        <f t="shared" si="7"/>
        <v/>
      </c>
      <c r="AM31" s="28" t="str">
        <f t="shared" si="8"/>
        <v/>
      </c>
      <c r="AN31" s="28" t="str">
        <f t="shared" si="9"/>
        <v/>
      </c>
      <c r="AO31" s="29" t="str">
        <f t="shared" si="10"/>
        <v/>
      </c>
    </row>
    <row r="32" spans="1:41" x14ac:dyDescent="0.35">
      <c r="A32" s="20"/>
      <c r="B32" s="30" t="str">
        <f>IF($A32="","",SUMIFS('Preprocess Export'!$H:$H,'Preprocess Export'!$B:$B,$A32,'Preprocess Export'!$I:$I,#REF!))</f>
        <v/>
      </c>
      <c r="C32" s="30" t="str">
        <f>IF($A32="","",SUMIFS('Preprocess Export'!$H:$H,'Preprocess Export'!$B:$B,$A32,'Preprocess Export'!$I:$I,C$2))</f>
        <v/>
      </c>
      <c r="D32" s="30" t="str">
        <f>IF($A32="","",SUMIFS('Preprocess Export'!$H:$H,'Preprocess Export'!$B:$B,$A32,'Preprocess Export'!$I:$I,D$2))</f>
        <v/>
      </c>
      <c r="E32" s="30" t="str">
        <f>IF($A32="","",SUMIFS('Preprocess Export'!$H:$H,'Preprocess Export'!$B:$B,$A32,'Preprocess Export'!$I:$I,E$2))</f>
        <v/>
      </c>
      <c r="F32" s="30" t="str">
        <f>IF($A32="","",SUMIFS('Preprocess Export'!$H:$H,'Preprocess Export'!$B:$B,$A32,'Preprocess Export'!$I:$I,F$2))</f>
        <v/>
      </c>
      <c r="G32" s="30" t="str">
        <f>IF($A32="","",SUMIFS('Preprocess Export'!$H:$H,'Preprocess Export'!$B:$B,$A32,'Preprocess Export'!$I:$I,G$2))</f>
        <v/>
      </c>
      <c r="H32" s="30" t="str">
        <f>IF($A32="","",SUMIFS('Preprocess Export'!$H:$H,'Preprocess Export'!$B:$B,$A32,'Preprocess Export'!$I:$I,H$2))</f>
        <v/>
      </c>
      <c r="I32" s="30" t="str">
        <f>IF($A32="","",SUMIFS('Preprocess Export'!$H:$H,'Preprocess Export'!$B:$B,$A32,'Preprocess Export'!$I:$I,I$2))</f>
        <v/>
      </c>
      <c r="J32" s="30" t="str">
        <f>IF($A32="","",SUMIFS('Preprocess Export'!$H:$H,'Preprocess Export'!$B:$B,$A32,'Preprocess Export'!$I:$I,J$2))</f>
        <v/>
      </c>
      <c r="K32" s="31" t="str">
        <f>IF($A32="","",SUMIFS('Preprocess Export'!$H:$H,'Preprocess Export'!$B:$B,$A32,'Preprocess Export'!$I:$I,K$2))</f>
        <v/>
      </c>
      <c r="M32" s="23" t="str" cm="1">
        <f t="array" ref="M32">IFERROR(IF($A32="","",INDEX('Provider Template'!$B$2:$K$75,_xlfn.XMATCH($A32,'Provider Template'!$A$2:$A$75),_xlfn.XMATCH(B$2,'Provider Template'!$B$1:$K$1))*B32),0)</f>
        <v/>
      </c>
      <c r="N32" s="23" t="str" cm="1">
        <f t="array" ref="N32">IFERROR(IF($A32="","",INDEX('Provider Template'!$B$2:$K$75,_xlfn.XMATCH($A32,'Provider Template'!$A$2:$A$75),_xlfn.XMATCH(C$2,'Provider Template'!$B$1:$K$1))*C32),0)</f>
        <v/>
      </c>
      <c r="O32" s="23" t="str" cm="1">
        <f t="array" ref="O32">IFERROR(IF($A32="","",INDEX('Provider Template'!$B$2:$K$75,_xlfn.XMATCH($A32,'Provider Template'!$A$2:$A$75),_xlfn.XMATCH(D$2,'Provider Template'!$B$1:$K$1))*D32),0)</f>
        <v/>
      </c>
      <c r="P32" s="23" t="str" cm="1">
        <f t="array" ref="P32">IFERROR(IF($A32="","",INDEX('Provider Template'!$B$2:$K$75,_xlfn.XMATCH($A32,'Provider Template'!$A$2:$A$75),_xlfn.XMATCH(E$2,'Provider Template'!$B$1:$K$1))*E32),0)</f>
        <v/>
      </c>
      <c r="Q32" s="23" t="str" cm="1">
        <f t="array" ref="Q32">IFERROR(IF($A32="","",INDEX('Provider Template'!$B$2:$K$75,_xlfn.XMATCH($A32,'Provider Template'!$A$2:$A$75),_xlfn.XMATCH(F$2,'Provider Template'!$B$1:$K$1))*F32),0)</f>
        <v/>
      </c>
      <c r="R32" s="23" t="str" cm="1">
        <f t="array" ref="R32">IFERROR(IF($A32="","",INDEX('Provider Template'!$B$2:$K$75,_xlfn.XMATCH($A32,'Provider Template'!$A$2:$A$75),_xlfn.XMATCH(G$2,'Provider Template'!$B$1:$K$1))*G32),0)</f>
        <v/>
      </c>
      <c r="S32" s="23" t="str" cm="1">
        <f t="array" ref="S32">IFERROR(IF($A32="","",INDEX('Provider Template'!$B$2:$K$75,_xlfn.XMATCH($A32,'Provider Template'!$A$2:$A$75),_xlfn.XMATCH(H$2,'Provider Template'!$B$1:$K$1))*H32),0)</f>
        <v/>
      </c>
      <c r="T32" s="23" t="str" cm="1">
        <f t="array" ref="T32">IFERROR(IF($A32="","",INDEX('Provider Template'!$B$2:$K$75,_xlfn.XMATCH($A32,'Provider Template'!$A$2:$A$75),_xlfn.XMATCH(I$2,'Provider Template'!$B$1:$K$1))*I32),0)</f>
        <v/>
      </c>
      <c r="U32" s="23" t="str" cm="1">
        <f t="array" ref="U32">IFERROR(IF($A32="","",INDEX('Provider Template'!$B$2:$K$75,_xlfn.XMATCH($A32,'Provider Template'!$A$2:$A$75),_xlfn.XMATCH(J$2,'Provider Template'!$B$1:$K$1))*J32),0)</f>
        <v/>
      </c>
      <c r="V32" s="23" t="str" cm="1">
        <f t="array" ref="V32">IFERROR(IF($A32="","",INDEX('Provider Template'!$B$2:$K$75,_xlfn.XMATCH($A32,'Provider Template'!$A$2:$A$75),_xlfn.XMATCH(K$2,'Provider Template'!$B$1:$K$1))*K32),0)</f>
        <v/>
      </c>
      <c r="X32" s="32" t="str">
        <f>IF($A32="","",SUMIFS('Preprocess Export'!$G18:$G10017,'Preprocess Export'!$F18:'Preprocess Export'!$F10017,0,'Preprocess Export'!$B18:$B10017,$A32))</f>
        <v/>
      </c>
      <c r="Y32" s="18" t="str">
        <f>IF($A32="","",SUMIFS('Preprocess Export'!$G18:$G10017,'Preprocess Export'!$F18:'Preprocess Export'!$F10017,"&lt;&gt;0",'Preprocess Export'!$B18:$B10017,$A32))</f>
        <v/>
      </c>
      <c r="Z32" s="33" t="str">
        <f t="shared" si="11"/>
        <v/>
      </c>
      <c r="AB32" s="23" t="str">
        <f>IF($A32="","",SUMIFS(Adjustments!C$3:C$100,Adjustments!$A$3:$A$100,'Services and Fees'!$A32))</f>
        <v/>
      </c>
      <c r="AC32" s="24" t="str">
        <f t="shared" si="2"/>
        <v/>
      </c>
      <c r="AD32" s="24" t="str">
        <f t="shared" si="3"/>
        <v/>
      </c>
      <c r="AE32" s="24" t="str">
        <f>IF($A32="","",SUMIFS(Adjustments!D$3:D$100,Adjustments!$A$3:$A$100,'Services and Fees'!$A32))</f>
        <v/>
      </c>
      <c r="AF32" s="24" t="str">
        <f>IF($A32="","",SUMIFS(Adjustments!L$3:L$100,Adjustments!$A$3:$A$100,'Services and Fees'!$A32))</f>
        <v/>
      </c>
      <c r="AG32" s="25" t="str">
        <f t="shared" si="4"/>
        <v/>
      </c>
      <c r="AI32" s="26" t="str">
        <f t="shared" si="12"/>
        <v/>
      </c>
      <c r="AK32" s="27" t="str">
        <f t="shared" si="6"/>
        <v/>
      </c>
      <c r="AL32" s="28" t="str">
        <f t="shared" si="7"/>
        <v/>
      </c>
      <c r="AM32" s="28" t="str">
        <f t="shared" si="8"/>
        <v/>
      </c>
      <c r="AN32" s="28" t="str">
        <f t="shared" si="9"/>
        <v/>
      </c>
      <c r="AO32" s="29" t="str">
        <f t="shared" si="10"/>
        <v/>
      </c>
    </row>
    <row r="33" spans="1:41" x14ac:dyDescent="0.35">
      <c r="A33" s="20"/>
      <c r="B33" s="30" t="str">
        <f>IF($A33="","",SUMIFS('Preprocess Export'!$H:$H,'Preprocess Export'!$B:$B,$A33,'Preprocess Export'!$I:$I,#REF!))</f>
        <v/>
      </c>
      <c r="C33" s="30" t="str">
        <f>IF($A33="","",SUMIFS('Preprocess Export'!$H:$H,'Preprocess Export'!$B:$B,$A33,'Preprocess Export'!$I:$I,C$2))</f>
        <v/>
      </c>
      <c r="D33" s="30" t="str">
        <f>IF($A33="","",SUMIFS('Preprocess Export'!$H:$H,'Preprocess Export'!$B:$B,$A33,'Preprocess Export'!$I:$I,D$2))</f>
        <v/>
      </c>
      <c r="E33" s="30" t="str">
        <f>IF($A33="","",SUMIFS('Preprocess Export'!$H:$H,'Preprocess Export'!$B:$B,$A33,'Preprocess Export'!$I:$I,E$2))</f>
        <v/>
      </c>
      <c r="F33" s="30" t="str">
        <f>IF($A33="","",SUMIFS('Preprocess Export'!$H:$H,'Preprocess Export'!$B:$B,$A33,'Preprocess Export'!$I:$I,F$2))</f>
        <v/>
      </c>
      <c r="G33" s="30" t="str">
        <f>IF($A33="","",SUMIFS('Preprocess Export'!$H:$H,'Preprocess Export'!$B:$B,$A33,'Preprocess Export'!$I:$I,G$2))</f>
        <v/>
      </c>
      <c r="H33" s="30" t="str">
        <f>IF($A33="","",SUMIFS('Preprocess Export'!$H:$H,'Preprocess Export'!$B:$B,$A33,'Preprocess Export'!$I:$I,H$2))</f>
        <v/>
      </c>
      <c r="I33" s="30" t="str">
        <f>IF($A33="","",SUMIFS('Preprocess Export'!$H:$H,'Preprocess Export'!$B:$B,$A33,'Preprocess Export'!$I:$I,I$2))</f>
        <v/>
      </c>
      <c r="J33" s="30" t="str">
        <f>IF($A33="","",SUMIFS('Preprocess Export'!$H:$H,'Preprocess Export'!$B:$B,$A33,'Preprocess Export'!$I:$I,J$2))</f>
        <v/>
      </c>
      <c r="K33" s="31" t="str">
        <f>IF($A33="","",SUMIFS('Preprocess Export'!$H:$H,'Preprocess Export'!$B:$B,$A33,'Preprocess Export'!$I:$I,K$2))</f>
        <v/>
      </c>
      <c r="M33" s="23" t="str" cm="1">
        <f t="array" ref="M33">IFERROR(IF($A33="","",INDEX('Provider Template'!$B$2:$K$75,_xlfn.XMATCH($A33,'Provider Template'!$A$2:$A$75),_xlfn.XMATCH(B$2,'Provider Template'!$B$1:$K$1))*B33),0)</f>
        <v/>
      </c>
      <c r="N33" s="23" t="str" cm="1">
        <f t="array" ref="N33">IFERROR(IF($A33="","",INDEX('Provider Template'!$B$2:$K$75,_xlfn.XMATCH($A33,'Provider Template'!$A$2:$A$75),_xlfn.XMATCH(C$2,'Provider Template'!$B$1:$K$1))*C33),0)</f>
        <v/>
      </c>
      <c r="O33" s="23" t="str" cm="1">
        <f t="array" ref="O33">IFERROR(IF($A33="","",INDEX('Provider Template'!$B$2:$K$75,_xlfn.XMATCH($A33,'Provider Template'!$A$2:$A$75),_xlfn.XMATCH(D$2,'Provider Template'!$B$1:$K$1))*D33),0)</f>
        <v/>
      </c>
      <c r="P33" s="23" t="str" cm="1">
        <f t="array" ref="P33">IFERROR(IF($A33="","",INDEX('Provider Template'!$B$2:$K$75,_xlfn.XMATCH($A33,'Provider Template'!$A$2:$A$75),_xlfn.XMATCH(E$2,'Provider Template'!$B$1:$K$1))*E33),0)</f>
        <v/>
      </c>
      <c r="Q33" s="23" t="str" cm="1">
        <f t="array" ref="Q33">IFERROR(IF($A33="","",INDEX('Provider Template'!$B$2:$K$75,_xlfn.XMATCH($A33,'Provider Template'!$A$2:$A$75),_xlfn.XMATCH(F$2,'Provider Template'!$B$1:$K$1))*F33),0)</f>
        <v/>
      </c>
      <c r="R33" s="23" t="str" cm="1">
        <f t="array" ref="R33">IFERROR(IF($A33="","",INDEX('Provider Template'!$B$2:$K$75,_xlfn.XMATCH($A33,'Provider Template'!$A$2:$A$75),_xlfn.XMATCH(G$2,'Provider Template'!$B$1:$K$1))*G33),0)</f>
        <v/>
      </c>
      <c r="S33" s="23" t="str" cm="1">
        <f t="array" ref="S33">IFERROR(IF($A33="","",INDEX('Provider Template'!$B$2:$K$75,_xlfn.XMATCH($A33,'Provider Template'!$A$2:$A$75),_xlfn.XMATCH(H$2,'Provider Template'!$B$1:$K$1))*H33),0)</f>
        <v/>
      </c>
      <c r="T33" s="23" t="str" cm="1">
        <f t="array" ref="T33">IFERROR(IF($A33="","",INDEX('Provider Template'!$B$2:$K$75,_xlfn.XMATCH($A33,'Provider Template'!$A$2:$A$75),_xlfn.XMATCH(I$2,'Provider Template'!$B$1:$K$1))*I33),0)</f>
        <v/>
      </c>
      <c r="U33" s="23" t="str" cm="1">
        <f t="array" ref="U33">IFERROR(IF($A33="","",INDEX('Provider Template'!$B$2:$K$75,_xlfn.XMATCH($A33,'Provider Template'!$A$2:$A$75),_xlfn.XMATCH(J$2,'Provider Template'!$B$1:$K$1))*J33),0)</f>
        <v/>
      </c>
      <c r="V33" s="23" t="str" cm="1">
        <f t="array" ref="V33">IFERROR(IF($A33="","",INDEX('Provider Template'!$B$2:$K$75,_xlfn.XMATCH($A33,'Provider Template'!$A$2:$A$75),_xlfn.XMATCH(K$2,'Provider Template'!$B$1:$K$1))*K33),0)</f>
        <v/>
      </c>
      <c r="X33" s="32" t="str">
        <f>IF($A33="","",SUMIFS('Preprocess Export'!$G19:$G10018,'Preprocess Export'!$F19:'Preprocess Export'!$F10018,0,'Preprocess Export'!$B19:$B10018,$A33))</f>
        <v/>
      </c>
      <c r="Y33" s="18" t="str">
        <f>IF($A33="","",SUMIFS('Preprocess Export'!$G19:$G10018,'Preprocess Export'!$F19:'Preprocess Export'!$F10018,"&lt;&gt;0",'Preprocess Export'!$B19:$B10018,$A33))</f>
        <v/>
      </c>
      <c r="Z33" s="33" t="str">
        <f t="shared" si="11"/>
        <v/>
      </c>
      <c r="AB33" s="23" t="str">
        <f>IF($A33="","",SUMIFS(Adjustments!C$3:C$100,Adjustments!$A$3:$A$100,'Services and Fees'!$A33))</f>
        <v/>
      </c>
      <c r="AC33" s="24" t="str">
        <f t="shared" si="2"/>
        <v/>
      </c>
      <c r="AD33" s="24" t="str">
        <f t="shared" si="3"/>
        <v/>
      </c>
      <c r="AE33" s="24" t="str">
        <f>IF($A33="","",SUMIFS(Adjustments!D$3:D$100,Adjustments!$A$3:$A$100,'Services and Fees'!$A33))</f>
        <v/>
      </c>
      <c r="AF33" s="24" t="str">
        <f>IF($A33="","",SUMIFS(Adjustments!L$3:L$100,Adjustments!$A$3:$A$100,'Services and Fees'!$A33))</f>
        <v/>
      </c>
      <c r="AG33" s="25" t="str">
        <f t="shared" si="4"/>
        <v/>
      </c>
      <c r="AI33" s="26" t="str">
        <f t="shared" si="12"/>
        <v/>
      </c>
      <c r="AK33" s="27" t="str">
        <f t="shared" si="6"/>
        <v/>
      </c>
      <c r="AL33" s="28" t="str">
        <f t="shared" si="7"/>
        <v/>
      </c>
      <c r="AM33" s="28" t="str">
        <f t="shared" si="8"/>
        <v/>
      </c>
      <c r="AN33" s="28" t="str">
        <f t="shared" si="9"/>
        <v/>
      </c>
      <c r="AO33" s="29" t="str">
        <f t="shared" si="10"/>
        <v/>
      </c>
    </row>
    <row r="34" spans="1:41" x14ac:dyDescent="0.35">
      <c r="A34" s="20"/>
      <c r="B34" s="30" t="str">
        <f>IF($A34="","",SUMIFS('Preprocess Export'!$H:$H,'Preprocess Export'!$B:$B,$A34,'Preprocess Export'!$I:$I,#REF!))</f>
        <v/>
      </c>
      <c r="C34" s="30" t="str">
        <f>IF($A34="","",SUMIFS('Preprocess Export'!$H:$H,'Preprocess Export'!$B:$B,$A34,'Preprocess Export'!$I:$I,C$2))</f>
        <v/>
      </c>
      <c r="D34" s="30" t="str">
        <f>IF($A34="","",SUMIFS('Preprocess Export'!$H:$H,'Preprocess Export'!$B:$B,$A34,'Preprocess Export'!$I:$I,D$2))</f>
        <v/>
      </c>
      <c r="E34" s="30" t="str">
        <f>IF($A34="","",SUMIFS('Preprocess Export'!$H:$H,'Preprocess Export'!$B:$B,$A34,'Preprocess Export'!$I:$I,E$2))</f>
        <v/>
      </c>
      <c r="F34" s="30" t="str">
        <f>IF($A34="","",SUMIFS('Preprocess Export'!$H:$H,'Preprocess Export'!$B:$B,$A34,'Preprocess Export'!$I:$I,F$2))</f>
        <v/>
      </c>
      <c r="G34" s="30" t="str">
        <f>IF($A34="","",SUMIFS('Preprocess Export'!$H:$H,'Preprocess Export'!$B:$B,$A34,'Preprocess Export'!$I:$I,G$2))</f>
        <v/>
      </c>
      <c r="H34" s="30" t="str">
        <f>IF($A34="","",SUMIFS('Preprocess Export'!$H:$H,'Preprocess Export'!$B:$B,$A34,'Preprocess Export'!$I:$I,H$2))</f>
        <v/>
      </c>
      <c r="I34" s="30" t="str">
        <f>IF($A34="","",SUMIFS('Preprocess Export'!$H:$H,'Preprocess Export'!$B:$B,$A34,'Preprocess Export'!$I:$I,I$2))</f>
        <v/>
      </c>
      <c r="J34" s="30" t="str">
        <f>IF($A34="","",SUMIFS('Preprocess Export'!$H:$H,'Preprocess Export'!$B:$B,$A34,'Preprocess Export'!$I:$I,J$2))</f>
        <v/>
      </c>
      <c r="K34" s="31" t="str">
        <f>IF($A34="","",SUMIFS('Preprocess Export'!$H:$H,'Preprocess Export'!$B:$B,$A34,'Preprocess Export'!$I:$I,K$2))</f>
        <v/>
      </c>
      <c r="M34" s="23" t="str" cm="1">
        <f t="array" ref="M34">IFERROR(IF($A34="","",INDEX('Provider Template'!$B$2:$K$75,_xlfn.XMATCH($A34,'Provider Template'!$A$2:$A$75),_xlfn.XMATCH(B$2,'Provider Template'!$B$1:$K$1))*B34),0)</f>
        <v/>
      </c>
      <c r="N34" s="23" t="str" cm="1">
        <f t="array" ref="N34">IFERROR(IF($A34="","",INDEX('Provider Template'!$B$2:$K$75,_xlfn.XMATCH($A34,'Provider Template'!$A$2:$A$75),_xlfn.XMATCH(C$2,'Provider Template'!$B$1:$K$1))*C34),0)</f>
        <v/>
      </c>
      <c r="O34" s="23" t="str" cm="1">
        <f t="array" ref="O34">IFERROR(IF($A34="","",INDEX('Provider Template'!$B$2:$K$75,_xlfn.XMATCH($A34,'Provider Template'!$A$2:$A$75),_xlfn.XMATCH(D$2,'Provider Template'!$B$1:$K$1))*D34),0)</f>
        <v/>
      </c>
      <c r="P34" s="23" t="str" cm="1">
        <f t="array" ref="P34">IFERROR(IF($A34="","",INDEX('Provider Template'!$B$2:$K$75,_xlfn.XMATCH($A34,'Provider Template'!$A$2:$A$75),_xlfn.XMATCH(E$2,'Provider Template'!$B$1:$K$1))*E34),0)</f>
        <v/>
      </c>
      <c r="Q34" s="23" t="str" cm="1">
        <f t="array" ref="Q34">IFERROR(IF($A34="","",INDEX('Provider Template'!$B$2:$K$75,_xlfn.XMATCH($A34,'Provider Template'!$A$2:$A$75),_xlfn.XMATCH(F$2,'Provider Template'!$B$1:$K$1))*F34),0)</f>
        <v/>
      </c>
      <c r="R34" s="23" t="str" cm="1">
        <f t="array" ref="R34">IFERROR(IF($A34="","",INDEX('Provider Template'!$B$2:$K$75,_xlfn.XMATCH($A34,'Provider Template'!$A$2:$A$75),_xlfn.XMATCH(G$2,'Provider Template'!$B$1:$K$1))*G34),0)</f>
        <v/>
      </c>
      <c r="S34" s="23" t="str" cm="1">
        <f t="array" ref="S34">IFERROR(IF($A34="","",INDEX('Provider Template'!$B$2:$K$75,_xlfn.XMATCH($A34,'Provider Template'!$A$2:$A$75),_xlfn.XMATCH(H$2,'Provider Template'!$B$1:$K$1))*H34),0)</f>
        <v/>
      </c>
      <c r="T34" s="23" t="str" cm="1">
        <f t="array" ref="T34">IFERROR(IF($A34="","",INDEX('Provider Template'!$B$2:$K$75,_xlfn.XMATCH($A34,'Provider Template'!$A$2:$A$75),_xlfn.XMATCH(I$2,'Provider Template'!$B$1:$K$1))*I34),0)</f>
        <v/>
      </c>
      <c r="U34" s="23" t="str" cm="1">
        <f t="array" ref="U34">IFERROR(IF($A34="","",INDEX('Provider Template'!$B$2:$K$75,_xlfn.XMATCH($A34,'Provider Template'!$A$2:$A$75),_xlfn.XMATCH(J$2,'Provider Template'!$B$1:$K$1))*J34),0)</f>
        <v/>
      </c>
      <c r="V34" s="23" t="str" cm="1">
        <f t="array" ref="V34">IFERROR(IF($A34="","",INDEX('Provider Template'!$B$2:$K$75,_xlfn.XMATCH($A34,'Provider Template'!$A$2:$A$75),_xlfn.XMATCH(K$2,'Provider Template'!$B$1:$K$1))*K34),0)</f>
        <v/>
      </c>
      <c r="X34" s="32" t="str">
        <f>IF($A34="","",SUMIFS('Preprocess Export'!$G20:$G10019,'Preprocess Export'!$F20:'Preprocess Export'!$F10019,0,'Preprocess Export'!$B20:$B10019,$A34))</f>
        <v/>
      </c>
      <c r="Y34" s="18" t="str">
        <f>IF($A34="","",SUMIFS('Preprocess Export'!$G20:$G10019,'Preprocess Export'!$F20:'Preprocess Export'!$F10019,"&lt;&gt;0",'Preprocess Export'!$B20:$B10019,$A34))</f>
        <v/>
      </c>
      <c r="Z34" s="33" t="str">
        <f t="shared" si="11"/>
        <v/>
      </c>
      <c r="AB34" s="23" t="str">
        <f>IF($A34="","",SUMIFS(Adjustments!C$3:C$100,Adjustments!$A$3:$A$100,'Services and Fees'!$A34))</f>
        <v/>
      </c>
      <c r="AC34" s="24" t="str">
        <f t="shared" si="2"/>
        <v/>
      </c>
      <c r="AD34" s="24" t="str">
        <f t="shared" si="3"/>
        <v/>
      </c>
      <c r="AE34" s="24" t="str">
        <f>IF($A34="","",SUMIFS(Adjustments!D$3:D$100,Adjustments!$A$3:$A$100,'Services and Fees'!$A34))</f>
        <v/>
      </c>
      <c r="AF34" s="24" t="str">
        <f>IF($A34="","",SUMIFS(Adjustments!L$3:L$100,Adjustments!$A$3:$A$100,'Services and Fees'!$A34))</f>
        <v/>
      </c>
      <c r="AG34" s="25" t="str">
        <f t="shared" si="4"/>
        <v/>
      </c>
      <c r="AI34" s="26" t="str">
        <f t="shared" si="12"/>
        <v/>
      </c>
      <c r="AK34" s="27" t="str">
        <f t="shared" si="6"/>
        <v/>
      </c>
      <c r="AL34" s="28" t="str">
        <f t="shared" si="7"/>
        <v/>
      </c>
      <c r="AM34" s="28" t="str">
        <f t="shared" si="8"/>
        <v/>
      </c>
      <c r="AN34" s="28" t="str">
        <f t="shared" si="9"/>
        <v/>
      </c>
      <c r="AO34" s="29" t="str">
        <f t="shared" si="10"/>
        <v/>
      </c>
    </row>
    <row r="35" spans="1:41" x14ac:dyDescent="0.35">
      <c r="A35" s="20"/>
      <c r="B35" s="30" t="str">
        <f>IF($A35="","",SUMIFS('Preprocess Export'!$H:$H,'Preprocess Export'!$B:$B,$A35,'Preprocess Export'!$I:$I,#REF!))</f>
        <v/>
      </c>
      <c r="C35" s="30" t="str">
        <f>IF($A35="","",SUMIFS('Preprocess Export'!$H:$H,'Preprocess Export'!$B:$B,$A35,'Preprocess Export'!$I:$I,C$2))</f>
        <v/>
      </c>
      <c r="D35" s="30" t="str">
        <f>IF($A35="","",SUMIFS('Preprocess Export'!$H:$H,'Preprocess Export'!$B:$B,$A35,'Preprocess Export'!$I:$I,D$2))</f>
        <v/>
      </c>
      <c r="E35" s="30" t="str">
        <f>IF($A35="","",SUMIFS('Preprocess Export'!$H:$H,'Preprocess Export'!$B:$B,$A35,'Preprocess Export'!$I:$I,E$2))</f>
        <v/>
      </c>
      <c r="F35" s="30" t="str">
        <f>IF($A35="","",SUMIFS('Preprocess Export'!$H:$H,'Preprocess Export'!$B:$B,$A35,'Preprocess Export'!$I:$I,F$2))</f>
        <v/>
      </c>
      <c r="G35" s="30" t="str">
        <f>IF($A35="","",SUMIFS('Preprocess Export'!$H:$H,'Preprocess Export'!$B:$B,$A35,'Preprocess Export'!$I:$I,G$2))</f>
        <v/>
      </c>
      <c r="H35" s="30" t="str">
        <f>IF($A35="","",SUMIFS('Preprocess Export'!$H:$H,'Preprocess Export'!$B:$B,$A35,'Preprocess Export'!$I:$I,H$2))</f>
        <v/>
      </c>
      <c r="I35" s="30" t="str">
        <f>IF($A35="","",SUMIFS('Preprocess Export'!$H:$H,'Preprocess Export'!$B:$B,$A35,'Preprocess Export'!$I:$I,I$2))</f>
        <v/>
      </c>
      <c r="J35" s="30" t="str">
        <f>IF($A35="","",SUMIFS('Preprocess Export'!$H:$H,'Preprocess Export'!$B:$B,$A35,'Preprocess Export'!$I:$I,J$2))</f>
        <v/>
      </c>
      <c r="K35" s="31" t="str">
        <f>IF($A35="","",SUMIFS('Preprocess Export'!$H:$H,'Preprocess Export'!$B:$B,$A35,'Preprocess Export'!$I:$I,K$2))</f>
        <v/>
      </c>
      <c r="M35" s="23" t="str" cm="1">
        <f t="array" ref="M35">IFERROR(IF($A35="","",INDEX('Provider Template'!$B$2:$K$75,_xlfn.XMATCH($A35,'Provider Template'!$A$2:$A$75),_xlfn.XMATCH(B$2,'Provider Template'!$B$1:$K$1))*B35),0)</f>
        <v/>
      </c>
      <c r="N35" s="23" t="str" cm="1">
        <f t="array" ref="N35">IFERROR(IF($A35="","",INDEX('Provider Template'!$B$2:$K$75,_xlfn.XMATCH($A35,'Provider Template'!$A$2:$A$75),_xlfn.XMATCH(C$2,'Provider Template'!$B$1:$K$1))*C35),0)</f>
        <v/>
      </c>
      <c r="O35" s="23" t="str" cm="1">
        <f t="array" ref="O35">IFERROR(IF($A35="","",INDEX('Provider Template'!$B$2:$K$75,_xlfn.XMATCH($A35,'Provider Template'!$A$2:$A$75),_xlfn.XMATCH(D$2,'Provider Template'!$B$1:$K$1))*D35),0)</f>
        <v/>
      </c>
      <c r="P35" s="23" t="str" cm="1">
        <f t="array" ref="P35">IFERROR(IF($A35="","",INDEX('Provider Template'!$B$2:$K$75,_xlfn.XMATCH($A35,'Provider Template'!$A$2:$A$75),_xlfn.XMATCH(E$2,'Provider Template'!$B$1:$K$1))*E35),0)</f>
        <v/>
      </c>
      <c r="Q35" s="23" t="str" cm="1">
        <f t="array" ref="Q35">IFERROR(IF($A35="","",INDEX('Provider Template'!$B$2:$K$75,_xlfn.XMATCH($A35,'Provider Template'!$A$2:$A$75),_xlfn.XMATCH(F$2,'Provider Template'!$B$1:$K$1))*F35),0)</f>
        <v/>
      </c>
      <c r="R35" s="23" t="str" cm="1">
        <f t="array" ref="R35">IFERROR(IF($A35="","",INDEX('Provider Template'!$B$2:$K$75,_xlfn.XMATCH($A35,'Provider Template'!$A$2:$A$75),_xlfn.XMATCH(G$2,'Provider Template'!$B$1:$K$1))*G35),0)</f>
        <v/>
      </c>
      <c r="S35" s="23" t="str" cm="1">
        <f t="array" ref="S35">IFERROR(IF($A35="","",INDEX('Provider Template'!$B$2:$K$75,_xlfn.XMATCH($A35,'Provider Template'!$A$2:$A$75),_xlfn.XMATCH(H$2,'Provider Template'!$B$1:$K$1))*H35),0)</f>
        <v/>
      </c>
      <c r="T35" s="23" t="str" cm="1">
        <f t="array" ref="T35">IFERROR(IF($A35="","",INDEX('Provider Template'!$B$2:$K$75,_xlfn.XMATCH($A35,'Provider Template'!$A$2:$A$75),_xlfn.XMATCH(I$2,'Provider Template'!$B$1:$K$1))*I35),0)</f>
        <v/>
      </c>
      <c r="U35" s="23" t="str" cm="1">
        <f t="array" ref="U35">IFERROR(IF($A35="","",INDEX('Provider Template'!$B$2:$K$75,_xlfn.XMATCH($A35,'Provider Template'!$A$2:$A$75),_xlfn.XMATCH(J$2,'Provider Template'!$B$1:$K$1))*J35),0)</f>
        <v/>
      </c>
      <c r="V35" s="23" t="str" cm="1">
        <f t="array" ref="V35">IFERROR(IF($A35="","",INDEX('Provider Template'!$B$2:$K$75,_xlfn.XMATCH($A35,'Provider Template'!$A$2:$A$75),_xlfn.XMATCH(K$2,'Provider Template'!$B$1:$K$1))*K35),0)</f>
        <v/>
      </c>
      <c r="X35" s="32" t="str">
        <f>IF($A35="","",SUMIFS('Preprocess Export'!$G21:$G10020,'Preprocess Export'!$F21:'Preprocess Export'!$F10020,0,'Preprocess Export'!$B21:$B10020,$A35))</f>
        <v/>
      </c>
      <c r="Y35" s="18" t="str">
        <f>IF($A35="","",SUMIFS('Preprocess Export'!$G21:$G10020,'Preprocess Export'!$F21:'Preprocess Export'!$F10020,"&lt;&gt;0",'Preprocess Export'!$B21:$B10020,$A35))</f>
        <v/>
      </c>
      <c r="Z35" s="33" t="str">
        <f t="shared" si="11"/>
        <v/>
      </c>
      <c r="AB35" s="23" t="str">
        <f>IF($A35="","",SUMIFS(Adjustments!C$3:C$100,Adjustments!$A$3:$A$100,'Services and Fees'!$A35))</f>
        <v/>
      </c>
      <c r="AC35" s="24" t="str">
        <f t="shared" si="2"/>
        <v/>
      </c>
      <c r="AD35" s="24" t="str">
        <f t="shared" si="3"/>
        <v/>
      </c>
      <c r="AE35" s="24" t="str">
        <f>IF($A35="","",SUMIFS(Adjustments!D$3:D$100,Adjustments!$A$3:$A$100,'Services and Fees'!$A35))</f>
        <v/>
      </c>
      <c r="AF35" s="24" t="str">
        <f>IF($A35="","",SUMIFS(Adjustments!L$3:L$100,Adjustments!$A$3:$A$100,'Services and Fees'!$A35))</f>
        <v/>
      </c>
      <c r="AG35" s="25" t="str">
        <f t="shared" si="4"/>
        <v/>
      </c>
      <c r="AI35" s="26" t="str">
        <f t="shared" si="12"/>
        <v/>
      </c>
      <c r="AK35" s="27" t="str">
        <f t="shared" si="6"/>
        <v/>
      </c>
      <c r="AL35" s="28" t="str">
        <f t="shared" si="7"/>
        <v/>
      </c>
      <c r="AM35" s="28" t="str">
        <f t="shared" si="8"/>
        <v/>
      </c>
      <c r="AN35" s="28" t="str">
        <f t="shared" si="9"/>
        <v/>
      </c>
      <c r="AO35" s="29" t="str">
        <f t="shared" si="10"/>
        <v/>
      </c>
    </row>
    <row r="36" spans="1:41" x14ac:dyDescent="0.35">
      <c r="A36" s="20"/>
      <c r="B36" s="30" t="str">
        <f>IF($A36="","",SUMIFS('Preprocess Export'!$H:$H,'Preprocess Export'!$B:$B,$A36,'Preprocess Export'!$I:$I,#REF!))</f>
        <v/>
      </c>
      <c r="C36" s="30" t="str">
        <f>IF($A36="","",SUMIFS('Preprocess Export'!$H:$H,'Preprocess Export'!$B:$B,$A36,'Preprocess Export'!$I:$I,C$2))</f>
        <v/>
      </c>
      <c r="D36" s="30" t="str">
        <f>IF($A36="","",SUMIFS('Preprocess Export'!$H:$H,'Preprocess Export'!$B:$B,$A36,'Preprocess Export'!$I:$I,D$2))</f>
        <v/>
      </c>
      <c r="E36" s="30" t="str">
        <f>IF($A36="","",SUMIFS('Preprocess Export'!$H:$H,'Preprocess Export'!$B:$B,$A36,'Preprocess Export'!$I:$I,E$2))</f>
        <v/>
      </c>
      <c r="F36" s="30" t="str">
        <f>IF($A36="","",SUMIFS('Preprocess Export'!$H:$H,'Preprocess Export'!$B:$B,$A36,'Preprocess Export'!$I:$I,F$2))</f>
        <v/>
      </c>
      <c r="G36" s="30" t="str">
        <f>IF($A36="","",SUMIFS('Preprocess Export'!$H:$H,'Preprocess Export'!$B:$B,$A36,'Preprocess Export'!$I:$I,G$2))</f>
        <v/>
      </c>
      <c r="H36" s="30" t="str">
        <f>IF($A36="","",SUMIFS('Preprocess Export'!$H:$H,'Preprocess Export'!$B:$B,$A36,'Preprocess Export'!$I:$I,H$2))</f>
        <v/>
      </c>
      <c r="I36" s="30" t="str">
        <f>IF($A36="","",SUMIFS('Preprocess Export'!$H:$H,'Preprocess Export'!$B:$B,$A36,'Preprocess Export'!$I:$I,I$2))</f>
        <v/>
      </c>
      <c r="J36" s="30" t="str">
        <f>IF($A36="","",SUMIFS('Preprocess Export'!$H:$H,'Preprocess Export'!$B:$B,$A36,'Preprocess Export'!$I:$I,J$2))</f>
        <v/>
      </c>
      <c r="K36" s="31" t="str">
        <f>IF($A36="","",SUMIFS('Preprocess Export'!$H:$H,'Preprocess Export'!$B:$B,$A36,'Preprocess Export'!$I:$I,K$2))</f>
        <v/>
      </c>
      <c r="M36" s="23" t="str" cm="1">
        <f t="array" ref="M36">IFERROR(IF($A36="","",INDEX('Provider Template'!$B$2:$K$75,_xlfn.XMATCH($A36,'Provider Template'!$A$2:$A$75),_xlfn.XMATCH(B$2,'Provider Template'!$B$1:$K$1))*B36),0)</f>
        <v/>
      </c>
      <c r="N36" s="23" t="str" cm="1">
        <f t="array" ref="N36">IFERROR(IF($A36="","",INDEX('Provider Template'!$B$2:$K$75,_xlfn.XMATCH($A36,'Provider Template'!$A$2:$A$75),_xlfn.XMATCH(C$2,'Provider Template'!$B$1:$K$1))*C36),0)</f>
        <v/>
      </c>
      <c r="O36" s="23" t="str" cm="1">
        <f t="array" ref="O36">IFERROR(IF($A36="","",INDEX('Provider Template'!$B$2:$K$75,_xlfn.XMATCH($A36,'Provider Template'!$A$2:$A$75),_xlfn.XMATCH(D$2,'Provider Template'!$B$1:$K$1))*D36),0)</f>
        <v/>
      </c>
      <c r="P36" s="23" t="str" cm="1">
        <f t="array" ref="P36">IFERROR(IF($A36="","",INDEX('Provider Template'!$B$2:$K$75,_xlfn.XMATCH($A36,'Provider Template'!$A$2:$A$75),_xlfn.XMATCH(E$2,'Provider Template'!$B$1:$K$1))*E36),0)</f>
        <v/>
      </c>
      <c r="Q36" s="23" t="str" cm="1">
        <f t="array" ref="Q36">IFERROR(IF($A36="","",INDEX('Provider Template'!$B$2:$K$75,_xlfn.XMATCH($A36,'Provider Template'!$A$2:$A$75),_xlfn.XMATCH(F$2,'Provider Template'!$B$1:$K$1))*F36),0)</f>
        <v/>
      </c>
      <c r="R36" s="23" t="str" cm="1">
        <f t="array" ref="R36">IFERROR(IF($A36="","",INDEX('Provider Template'!$B$2:$K$75,_xlfn.XMATCH($A36,'Provider Template'!$A$2:$A$75),_xlfn.XMATCH(G$2,'Provider Template'!$B$1:$K$1))*G36),0)</f>
        <v/>
      </c>
      <c r="S36" s="23" t="str" cm="1">
        <f t="array" ref="S36">IFERROR(IF($A36="","",INDEX('Provider Template'!$B$2:$K$75,_xlfn.XMATCH($A36,'Provider Template'!$A$2:$A$75),_xlfn.XMATCH(H$2,'Provider Template'!$B$1:$K$1))*H36),0)</f>
        <v/>
      </c>
      <c r="T36" s="23" t="str" cm="1">
        <f t="array" ref="T36">IFERROR(IF($A36="","",INDEX('Provider Template'!$B$2:$K$75,_xlfn.XMATCH($A36,'Provider Template'!$A$2:$A$75),_xlfn.XMATCH(I$2,'Provider Template'!$B$1:$K$1))*I36),0)</f>
        <v/>
      </c>
      <c r="U36" s="23" t="str" cm="1">
        <f t="array" ref="U36">IFERROR(IF($A36="","",INDEX('Provider Template'!$B$2:$K$75,_xlfn.XMATCH($A36,'Provider Template'!$A$2:$A$75),_xlfn.XMATCH(J$2,'Provider Template'!$B$1:$K$1))*J36),0)</f>
        <v/>
      </c>
      <c r="V36" s="23" t="str" cm="1">
        <f t="array" ref="V36">IFERROR(IF($A36="","",INDEX('Provider Template'!$B$2:$K$75,_xlfn.XMATCH($A36,'Provider Template'!$A$2:$A$75),_xlfn.XMATCH(K$2,'Provider Template'!$B$1:$K$1))*K36),0)</f>
        <v/>
      </c>
      <c r="X36" s="32" t="str">
        <f>IF($A36="","",SUMIFS('Preprocess Export'!$G22:$G10021,'Preprocess Export'!$F22:'Preprocess Export'!$F10021,0,'Preprocess Export'!$B22:$B10021,$A36))</f>
        <v/>
      </c>
      <c r="Y36" s="18" t="str">
        <f>IF($A36="","",SUMIFS('Preprocess Export'!$G22:$G10021,'Preprocess Export'!$F22:'Preprocess Export'!$F10021,"&lt;&gt;0",'Preprocess Export'!$B22:$B10021,$A36))</f>
        <v/>
      </c>
      <c r="Z36" s="33" t="str">
        <f t="shared" si="11"/>
        <v/>
      </c>
      <c r="AB36" s="23" t="str">
        <f>IF($A36="","",SUMIFS(Adjustments!C$3:C$100,Adjustments!$A$3:$A$100,'Services and Fees'!$A36))</f>
        <v/>
      </c>
      <c r="AC36" s="24" t="str">
        <f t="shared" si="2"/>
        <v/>
      </c>
      <c r="AD36" s="24" t="str">
        <f t="shared" si="3"/>
        <v/>
      </c>
      <c r="AE36" s="24" t="str">
        <f>IF($A36="","",SUMIFS(Adjustments!D$3:D$100,Adjustments!$A$3:$A$100,'Services and Fees'!$A36))</f>
        <v/>
      </c>
      <c r="AF36" s="24" t="str">
        <f>IF($A36="","",SUMIFS(Adjustments!L$3:L$100,Adjustments!$A$3:$A$100,'Services and Fees'!$A36))</f>
        <v/>
      </c>
      <c r="AG36" s="25" t="str">
        <f t="shared" si="4"/>
        <v/>
      </c>
      <c r="AI36" s="26" t="str">
        <f t="shared" si="12"/>
        <v/>
      </c>
      <c r="AK36" s="27" t="str">
        <f t="shared" si="6"/>
        <v/>
      </c>
      <c r="AL36" s="28" t="str">
        <f t="shared" si="7"/>
        <v/>
      </c>
      <c r="AM36" s="28" t="str">
        <f t="shared" si="8"/>
        <v/>
      </c>
      <c r="AN36" s="28" t="str">
        <f t="shared" si="9"/>
        <v/>
      </c>
      <c r="AO36" s="29" t="str">
        <f t="shared" si="10"/>
        <v/>
      </c>
    </row>
    <row r="37" spans="1:41" x14ac:dyDescent="0.35">
      <c r="A37" s="20"/>
      <c r="B37" s="21" t="str">
        <f>IF($A37="","",SUMIFS('Preprocess Export'!$H:$H,'Preprocess Export'!$B:$B,$A37,'Preprocess Export'!$I:$I,B$2))</f>
        <v/>
      </c>
      <c r="C37" s="30" t="str">
        <f>IF($A37="","",SUMIFS('Preprocess Export'!$H:$H,'Preprocess Export'!$B:$B,$A37,'Preprocess Export'!$I:$I,C$2))</f>
        <v/>
      </c>
      <c r="D37" s="30" t="str">
        <f>IF($A37="","",SUMIFS('Preprocess Export'!$H:$H,'Preprocess Export'!$B:$B,$A37,'Preprocess Export'!$I:$I,D$2))</f>
        <v/>
      </c>
      <c r="E37" s="30" t="str">
        <f>IF($A37="","",SUMIFS('Preprocess Export'!$H:$H,'Preprocess Export'!$B:$B,$A37,'Preprocess Export'!$I:$I,E$2))</f>
        <v/>
      </c>
      <c r="F37" s="30" t="str">
        <f>IF($A37="","",SUMIFS('Preprocess Export'!$H:$H,'Preprocess Export'!$B:$B,$A37,'Preprocess Export'!$I:$I,F$2))</f>
        <v/>
      </c>
      <c r="G37" s="30" t="str">
        <f>IF($A37="","",SUMIFS('Preprocess Export'!$H:$H,'Preprocess Export'!$B:$B,$A37,'Preprocess Export'!$I:$I,G$2))</f>
        <v/>
      </c>
      <c r="H37" s="30" t="str">
        <f>IF($A37="","",SUMIFS('Preprocess Export'!$H:$H,'Preprocess Export'!$B:$B,$A37,'Preprocess Export'!$I:$I,H$2))</f>
        <v/>
      </c>
      <c r="I37" s="30" t="str">
        <f>IF($A37="","",SUMIFS('Preprocess Export'!$H:$H,'Preprocess Export'!$B:$B,$A37,'Preprocess Export'!$I:$I,I$2))</f>
        <v/>
      </c>
      <c r="J37" s="30" t="str">
        <f>IF($A37="","",SUMIFS('Preprocess Export'!$H:$H,'Preprocess Export'!$B:$B,$A37,'Preprocess Export'!$I:$I,J$2))</f>
        <v/>
      </c>
      <c r="K37" s="31" t="str">
        <f>IF($A37="","",SUMIFS('Preprocess Export'!$H:$H,'Preprocess Export'!$B:$B,$A37,'Preprocess Export'!$I:$I,K$2))</f>
        <v/>
      </c>
      <c r="M37" s="23" t="str" cm="1">
        <f t="array" ref="M37">IFERROR(IF($A37="","",INDEX('Provider Template'!$B$2:$K$75,_xlfn.XMATCH($A37,'Provider Template'!$A$2:$A$75),_xlfn.XMATCH(B$2,'Provider Template'!$B$1:$K$1))*B37),0)</f>
        <v/>
      </c>
      <c r="N37" s="23" t="str" cm="1">
        <f t="array" ref="N37">IFERROR(IF($A37="","",INDEX('Provider Template'!$B$2:$K$75,_xlfn.XMATCH($A37,'Provider Template'!$A$2:$A$75),_xlfn.XMATCH(C$2,'Provider Template'!$B$1:$K$1))*C37),0)</f>
        <v/>
      </c>
      <c r="O37" s="23" t="str" cm="1">
        <f t="array" ref="O37">IFERROR(IF($A37="","",INDEX('Provider Template'!$B$2:$K$75,_xlfn.XMATCH($A37,'Provider Template'!$A$2:$A$75),_xlfn.XMATCH(D$2,'Provider Template'!$B$1:$K$1))*D37),0)</f>
        <v/>
      </c>
      <c r="P37" s="23" t="str" cm="1">
        <f t="array" ref="P37">IFERROR(IF($A37="","",INDEX('Provider Template'!$B$2:$K$75,_xlfn.XMATCH($A37,'Provider Template'!$A$2:$A$75),_xlfn.XMATCH(E$2,'Provider Template'!$B$1:$K$1))*E37),0)</f>
        <v/>
      </c>
      <c r="Q37" s="23" t="str" cm="1">
        <f t="array" ref="Q37">IFERROR(IF($A37="","",INDEX('Provider Template'!$B$2:$K$75,_xlfn.XMATCH($A37,'Provider Template'!$A$2:$A$75),_xlfn.XMATCH(F$2,'Provider Template'!$B$1:$K$1))*F37),0)</f>
        <v/>
      </c>
      <c r="R37" s="23" t="str" cm="1">
        <f t="array" ref="R37">IFERROR(IF($A37="","",INDEX('Provider Template'!$B$2:$K$75,_xlfn.XMATCH($A37,'Provider Template'!$A$2:$A$75),_xlfn.XMATCH(G$2,'Provider Template'!$B$1:$K$1))*G37),0)</f>
        <v/>
      </c>
      <c r="S37" s="23" t="str" cm="1">
        <f t="array" ref="S37">IFERROR(IF($A37="","",INDEX('Provider Template'!$B$2:$K$75,_xlfn.XMATCH($A37,'Provider Template'!$A$2:$A$75),_xlfn.XMATCH(H$2,'Provider Template'!$B$1:$K$1))*H37),0)</f>
        <v/>
      </c>
      <c r="T37" s="23" t="str" cm="1">
        <f t="array" ref="T37">IFERROR(IF($A37="","",INDEX('Provider Template'!$B$2:$K$75,_xlfn.XMATCH($A37,'Provider Template'!$A$2:$A$75),_xlfn.XMATCH(I$2,'Provider Template'!$B$1:$K$1))*I37),0)</f>
        <v/>
      </c>
      <c r="U37" s="23" t="str" cm="1">
        <f t="array" ref="U37">IFERROR(IF($A37="","",INDEX('Provider Template'!$B$2:$K$75,_xlfn.XMATCH($A37,'Provider Template'!$A$2:$A$75),_xlfn.XMATCH(J$2,'Provider Template'!$B$1:$K$1))*J37),0)</f>
        <v/>
      </c>
      <c r="V37" s="23" t="str" cm="1">
        <f t="array" ref="V37">IFERROR(IF($A37="","",INDEX('Provider Template'!$B$2:$K$75,_xlfn.XMATCH($A37,'Provider Template'!$A$2:$A$75),_xlfn.XMATCH(K$2,'Provider Template'!$B$1:$K$1))*K37),0)</f>
        <v/>
      </c>
      <c r="X37" s="32" t="str">
        <f>IF($A37="","",SUMIFS('Preprocess Export'!$G23:$G10022,'Preprocess Export'!$F23:'Preprocess Export'!$F10022,0,'Preprocess Export'!$B23:$B10022,$A37))</f>
        <v/>
      </c>
      <c r="Y37" s="18" t="str">
        <f>IF($A37="","",SUMIFS('Preprocess Export'!$G23:$G10022,'Preprocess Export'!$F23:'Preprocess Export'!$F10022,"&lt;&gt;0",'Preprocess Export'!$B23:$B10022,$A37))</f>
        <v/>
      </c>
      <c r="Z37" s="33" t="str">
        <f t="shared" si="1"/>
        <v/>
      </c>
      <c r="AB37" s="23" t="str">
        <f>IF($A37="","",SUMIFS(Adjustments!C$3:C$100,Adjustments!$A$3:$A$100,'Services and Fees'!$A37))</f>
        <v/>
      </c>
      <c r="AC37" s="24" t="str">
        <f t="shared" si="2"/>
        <v/>
      </c>
      <c r="AD37" s="24" t="str">
        <f t="shared" si="3"/>
        <v/>
      </c>
      <c r="AE37" s="24" t="str">
        <f>IF($A37="","",SUMIFS(Adjustments!D$3:D$100,Adjustments!$A$3:$A$100,'Services and Fees'!$A37))</f>
        <v/>
      </c>
      <c r="AF37" s="24" t="str">
        <f>IF($A37="","",SUMIFS(Adjustments!L$3:L$100,Adjustments!$A$3:$A$100,'Services and Fees'!$A37))</f>
        <v/>
      </c>
      <c r="AG37" s="25" t="str">
        <f t="shared" si="4"/>
        <v/>
      </c>
      <c r="AI37" s="26" t="str">
        <f t="shared" si="5"/>
        <v/>
      </c>
      <c r="AK37" s="27" t="str">
        <f t="shared" si="6"/>
        <v/>
      </c>
      <c r="AL37" s="28" t="str">
        <f t="shared" si="7"/>
        <v/>
      </c>
      <c r="AM37" s="28" t="str">
        <f t="shared" si="8"/>
        <v/>
      </c>
      <c r="AN37" s="28" t="str">
        <f t="shared" si="9"/>
        <v/>
      </c>
      <c r="AO37" s="29" t="str">
        <f t="shared" si="10"/>
        <v/>
      </c>
    </row>
    <row r="38" spans="1:41" x14ac:dyDescent="0.35">
      <c r="A38" s="20"/>
      <c r="B38" s="21" t="str">
        <f>IF($A38="","",SUMIFS('Preprocess Export'!$H:$H,'Preprocess Export'!$B:$B,$A38,'Preprocess Export'!$I:$I,B$2))</f>
        <v/>
      </c>
      <c r="C38" s="30" t="str">
        <f>IF($A38="","",SUMIFS('Preprocess Export'!$H:$H,'Preprocess Export'!$B:$B,$A38,'Preprocess Export'!$I:$I,C$2))</f>
        <v/>
      </c>
      <c r="D38" s="30" t="str">
        <f>IF($A38="","",SUMIFS('Preprocess Export'!$H:$H,'Preprocess Export'!$B:$B,$A38,'Preprocess Export'!$I:$I,D$2))</f>
        <v/>
      </c>
      <c r="E38" s="30" t="str">
        <f>IF($A38="","",SUMIFS('Preprocess Export'!$H:$H,'Preprocess Export'!$B:$B,$A38,'Preprocess Export'!$I:$I,E$2))</f>
        <v/>
      </c>
      <c r="F38" s="30" t="str">
        <f>IF($A38="","",SUMIFS('Preprocess Export'!$H:$H,'Preprocess Export'!$B:$B,$A38,'Preprocess Export'!$I:$I,F$2))</f>
        <v/>
      </c>
      <c r="G38" s="30" t="str">
        <f>IF($A38="","",SUMIFS('Preprocess Export'!$H:$H,'Preprocess Export'!$B:$B,$A38,'Preprocess Export'!$I:$I,G$2))</f>
        <v/>
      </c>
      <c r="H38" s="30" t="str">
        <f>IF($A38="","",SUMIFS('Preprocess Export'!$H:$H,'Preprocess Export'!$B:$B,$A38,'Preprocess Export'!$I:$I,H$2))</f>
        <v/>
      </c>
      <c r="I38" s="30" t="str">
        <f>IF($A38="","",SUMIFS('Preprocess Export'!$H:$H,'Preprocess Export'!$B:$B,$A38,'Preprocess Export'!$I:$I,I$2))</f>
        <v/>
      </c>
      <c r="J38" s="30" t="str">
        <f>IF($A38="","",SUMIFS('Preprocess Export'!$H:$H,'Preprocess Export'!$B:$B,$A38,'Preprocess Export'!$I:$I,J$2))</f>
        <v/>
      </c>
      <c r="K38" s="31" t="str">
        <f>IF($A38="","",SUMIFS('Preprocess Export'!$H:$H,'Preprocess Export'!$B:$B,$A38,'Preprocess Export'!$I:$I,K$2))</f>
        <v/>
      </c>
      <c r="M38" s="23" t="str" cm="1">
        <f t="array" ref="M38">IFERROR(IF($A38="","",INDEX('Provider Template'!$B$2:$K$75,_xlfn.XMATCH($A38,'Provider Template'!$A$2:$A$75),_xlfn.XMATCH(B$2,'Provider Template'!$B$1:$K$1))*B38),0)</f>
        <v/>
      </c>
      <c r="N38" s="23" t="str" cm="1">
        <f t="array" ref="N38">IFERROR(IF($A38="","",INDEX('Provider Template'!$B$2:$K$75,_xlfn.XMATCH($A38,'Provider Template'!$A$2:$A$75),_xlfn.XMATCH(C$2,'Provider Template'!$B$1:$K$1))*C38),0)</f>
        <v/>
      </c>
      <c r="O38" s="23" t="str" cm="1">
        <f t="array" ref="O38">IFERROR(IF($A38="","",INDEX('Provider Template'!$B$2:$K$75,_xlfn.XMATCH($A38,'Provider Template'!$A$2:$A$75),_xlfn.XMATCH(D$2,'Provider Template'!$B$1:$K$1))*D38),0)</f>
        <v/>
      </c>
      <c r="P38" s="23" t="str" cm="1">
        <f t="array" ref="P38">IFERROR(IF($A38="","",INDEX('Provider Template'!$B$2:$K$75,_xlfn.XMATCH($A38,'Provider Template'!$A$2:$A$75),_xlfn.XMATCH(E$2,'Provider Template'!$B$1:$K$1))*E38),0)</f>
        <v/>
      </c>
      <c r="Q38" s="23" t="str" cm="1">
        <f t="array" ref="Q38">IFERROR(IF($A38="","",INDEX('Provider Template'!$B$2:$K$75,_xlfn.XMATCH($A38,'Provider Template'!$A$2:$A$75),_xlfn.XMATCH(F$2,'Provider Template'!$B$1:$K$1))*F38),0)</f>
        <v/>
      </c>
      <c r="R38" s="23" t="str" cm="1">
        <f t="array" ref="R38">IFERROR(IF($A38="","",INDEX('Provider Template'!$B$2:$K$75,_xlfn.XMATCH($A38,'Provider Template'!$A$2:$A$75),_xlfn.XMATCH(G$2,'Provider Template'!$B$1:$K$1))*G38),0)</f>
        <v/>
      </c>
      <c r="S38" s="23" t="str" cm="1">
        <f t="array" ref="S38">IFERROR(IF($A38="","",INDEX('Provider Template'!$B$2:$K$75,_xlfn.XMATCH($A38,'Provider Template'!$A$2:$A$75),_xlfn.XMATCH(H$2,'Provider Template'!$B$1:$K$1))*H38),0)</f>
        <v/>
      </c>
      <c r="T38" s="23" t="str" cm="1">
        <f t="array" ref="T38">IFERROR(IF($A38="","",INDEX('Provider Template'!$B$2:$K$75,_xlfn.XMATCH($A38,'Provider Template'!$A$2:$A$75),_xlfn.XMATCH(I$2,'Provider Template'!$B$1:$K$1))*I38),0)</f>
        <v/>
      </c>
      <c r="U38" s="23" t="str" cm="1">
        <f t="array" ref="U38">IFERROR(IF($A38="","",INDEX('Provider Template'!$B$2:$K$75,_xlfn.XMATCH($A38,'Provider Template'!$A$2:$A$75),_xlfn.XMATCH(J$2,'Provider Template'!$B$1:$K$1))*J38),0)</f>
        <v/>
      </c>
      <c r="V38" s="23" t="str" cm="1">
        <f t="array" ref="V38">IFERROR(IF($A38="","",INDEX('Provider Template'!$B$2:$K$75,_xlfn.XMATCH($A38,'Provider Template'!$A$2:$A$75),_xlfn.XMATCH(K$2,'Provider Template'!$B$1:$K$1))*K38),0)</f>
        <v/>
      </c>
      <c r="X38" s="32" t="str">
        <f>IF($A38="","",SUMIFS('Preprocess Export'!$G24:$G10023,'Preprocess Export'!$F24:'Preprocess Export'!$F10023,0,'Preprocess Export'!$B24:$B10023,$A38))</f>
        <v/>
      </c>
      <c r="Y38" s="18" t="str">
        <f>IF($A38="","",SUMIFS('Preprocess Export'!$G24:$G10023,'Preprocess Export'!$F24:'Preprocess Export'!$F10023,"&lt;&gt;0",'Preprocess Export'!$B24:$B10023,$A38))</f>
        <v/>
      </c>
      <c r="Z38" s="33" t="str">
        <f t="shared" si="1"/>
        <v/>
      </c>
      <c r="AB38" s="23" t="str">
        <f>IF($A38="","",SUMIFS(Adjustments!C$3:C$100,Adjustments!$A$3:$A$100,'Services and Fees'!$A38))</f>
        <v/>
      </c>
      <c r="AC38" s="24" t="str">
        <f t="shared" si="2"/>
        <v/>
      </c>
      <c r="AD38" s="24" t="str">
        <f t="shared" si="3"/>
        <v/>
      </c>
      <c r="AE38" s="24" t="str">
        <f>IF($A38="","",SUMIFS(Adjustments!D$3:D$100,Adjustments!$A$3:$A$100,'Services and Fees'!$A38))</f>
        <v/>
      </c>
      <c r="AF38" s="24" t="str">
        <f>IF($A38="","",SUMIFS(Adjustments!L$3:L$100,Adjustments!$A$3:$A$100,'Services and Fees'!$A38))</f>
        <v/>
      </c>
      <c r="AG38" s="25" t="str">
        <f t="shared" si="4"/>
        <v/>
      </c>
      <c r="AI38" s="26" t="str">
        <f t="shared" si="5"/>
        <v/>
      </c>
      <c r="AK38" s="27" t="str">
        <f t="shared" si="6"/>
        <v/>
      </c>
      <c r="AL38" s="28" t="str">
        <f t="shared" si="7"/>
        <v/>
      </c>
      <c r="AM38" s="28" t="str">
        <f t="shared" si="8"/>
        <v/>
      </c>
      <c r="AN38" s="28" t="str">
        <f t="shared" si="9"/>
        <v/>
      </c>
      <c r="AO38" s="29" t="str">
        <f t="shared" si="10"/>
        <v/>
      </c>
    </row>
    <row r="39" spans="1:41" x14ac:dyDescent="0.35">
      <c r="A39" s="20"/>
      <c r="B39" s="30" t="str">
        <f>IF($A39="","",SUMIFS('Preprocess Export'!$H:$H,'Preprocess Export'!$B:$B,$A39,'Preprocess Export'!$I:$I,#REF!))</f>
        <v/>
      </c>
      <c r="C39" s="30" t="str">
        <f>IF($A39="","",SUMIFS('Preprocess Export'!$H:$H,'Preprocess Export'!$B:$B,$A39,'Preprocess Export'!$I:$I,C$2))</f>
        <v/>
      </c>
      <c r="D39" s="30" t="str">
        <f>IF($A39="","",SUMIFS('Preprocess Export'!$H:$H,'Preprocess Export'!$B:$B,$A39,'Preprocess Export'!$I:$I,D$2))</f>
        <v/>
      </c>
      <c r="E39" s="30" t="str">
        <f>IF($A39="","",SUMIFS('Preprocess Export'!$H:$H,'Preprocess Export'!$B:$B,$A39,'Preprocess Export'!$I:$I,E$2))</f>
        <v/>
      </c>
      <c r="F39" s="30" t="str">
        <f>IF($A39="","",SUMIFS('Preprocess Export'!$H:$H,'Preprocess Export'!$B:$B,$A39,'Preprocess Export'!$I:$I,F$2))</f>
        <v/>
      </c>
      <c r="G39" s="30" t="str">
        <f>IF($A39="","",SUMIFS('Preprocess Export'!$H:$H,'Preprocess Export'!$B:$B,$A39,'Preprocess Export'!$I:$I,G$2))</f>
        <v/>
      </c>
      <c r="H39" s="30" t="str">
        <f>IF($A39="","",SUMIFS('Preprocess Export'!$H:$H,'Preprocess Export'!$B:$B,$A39,'Preprocess Export'!$I:$I,H$2))</f>
        <v/>
      </c>
      <c r="I39" s="30" t="str">
        <f>IF($A39="","",SUMIFS('Preprocess Export'!$H:$H,'Preprocess Export'!$B:$B,$A39,'Preprocess Export'!$I:$I,I$2))</f>
        <v/>
      </c>
      <c r="J39" s="30" t="str">
        <f>IF($A39="","",SUMIFS('Preprocess Export'!$H:$H,'Preprocess Export'!$B:$B,$A39,'Preprocess Export'!$I:$I,J$2))</f>
        <v/>
      </c>
      <c r="K39" s="31" t="str">
        <f>IF($A39="","",SUMIFS('Preprocess Export'!$H:$H,'Preprocess Export'!$B:$B,$A39,'Preprocess Export'!$I:$I,K$2))</f>
        <v/>
      </c>
      <c r="M39" s="23" t="str" cm="1">
        <f t="array" ref="M39">IFERROR(IF($A39="","",INDEX('Provider Template'!$B$2:$K$75,_xlfn.XMATCH($A39,'Provider Template'!$A$2:$A$75),_xlfn.XMATCH(B$2,'Provider Template'!$B$1:$K$1))*B39),0)</f>
        <v/>
      </c>
      <c r="N39" s="23" t="str" cm="1">
        <f t="array" ref="N39">IFERROR(IF($A39="","",INDEX('Provider Template'!$B$2:$K$75,_xlfn.XMATCH($A39,'Provider Template'!$A$2:$A$75),_xlfn.XMATCH(C$2,'Provider Template'!$B$1:$K$1))*C39),0)</f>
        <v/>
      </c>
      <c r="O39" s="23" t="str" cm="1">
        <f t="array" ref="O39">IFERROR(IF($A39="","",INDEX('Provider Template'!$B$2:$K$75,_xlfn.XMATCH($A39,'Provider Template'!$A$2:$A$75),_xlfn.XMATCH(D$2,'Provider Template'!$B$1:$K$1))*D39),0)</f>
        <v/>
      </c>
      <c r="P39" s="23" t="str" cm="1">
        <f t="array" ref="P39">IFERROR(IF($A39="","",INDEX('Provider Template'!$B$2:$K$75,_xlfn.XMATCH($A39,'Provider Template'!$A$2:$A$75),_xlfn.XMATCH(E$2,'Provider Template'!$B$1:$K$1))*E39),0)</f>
        <v/>
      </c>
      <c r="Q39" s="23" t="str" cm="1">
        <f t="array" ref="Q39">IFERROR(IF($A39="","",INDEX('Provider Template'!$B$2:$K$75,_xlfn.XMATCH($A39,'Provider Template'!$A$2:$A$75),_xlfn.XMATCH(F$2,'Provider Template'!$B$1:$K$1))*F39),0)</f>
        <v/>
      </c>
      <c r="R39" s="23" t="str" cm="1">
        <f t="array" ref="R39">IFERROR(IF($A39="","",INDEX('Provider Template'!$B$2:$K$75,_xlfn.XMATCH($A39,'Provider Template'!$A$2:$A$75),_xlfn.XMATCH(G$2,'Provider Template'!$B$1:$K$1))*G39),0)</f>
        <v/>
      </c>
      <c r="S39" s="23" t="str" cm="1">
        <f t="array" ref="S39">IFERROR(IF($A39="","",INDEX('Provider Template'!$B$2:$K$75,_xlfn.XMATCH($A39,'Provider Template'!$A$2:$A$75),_xlfn.XMATCH(H$2,'Provider Template'!$B$1:$K$1))*H39),0)</f>
        <v/>
      </c>
      <c r="T39" s="23" t="str" cm="1">
        <f t="array" ref="T39">IFERROR(IF($A39="","",INDEX('Provider Template'!$B$2:$K$75,_xlfn.XMATCH($A39,'Provider Template'!$A$2:$A$75),_xlfn.XMATCH(I$2,'Provider Template'!$B$1:$K$1))*I39),0)</f>
        <v/>
      </c>
      <c r="U39" s="23" t="str" cm="1">
        <f t="array" ref="U39">IFERROR(IF($A39="","",INDEX('Provider Template'!$B$2:$K$75,_xlfn.XMATCH($A39,'Provider Template'!$A$2:$A$75),_xlfn.XMATCH(J$2,'Provider Template'!$B$1:$K$1))*J39),0)</f>
        <v/>
      </c>
      <c r="V39" s="23" t="str" cm="1">
        <f t="array" ref="V39">IFERROR(IF($A39="","",INDEX('Provider Template'!$B$2:$K$75,_xlfn.XMATCH($A39,'Provider Template'!$A$2:$A$75),_xlfn.XMATCH(K$2,'Provider Template'!$B$1:$K$1))*K39),0)</f>
        <v/>
      </c>
      <c r="X39" s="32" t="str">
        <f>IF($A39="","",SUMIFS('Preprocess Export'!$G25:$G10024,'Preprocess Export'!$F25:'Preprocess Export'!$F10024,0,'Preprocess Export'!$B25:$B10024,$A39))</f>
        <v/>
      </c>
      <c r="Y39" s="18" t="str">
        <f>IF($A39="","",SUMIFS('Preprocess Export'!$G25:$G10024,'Preprocess Export'!$F25:'Preprocess Export'!$F10024,"&lt;&gt;0",'Preprocess Export'!$B25:$B10024,$A39))</f>
        <v/>
      </c>
      <c r="Z39" s="33" t="str">
        <f t="shared" si="1"/>
        <v/>
      </c>
      <c r="AB39" s="23" t="str">
        <f>IF($A39="","",SUMIFS(Adjustments!C$3:C$100,Adjustments!$A$3:$A$100,'Services and Fees'!$A39))</f>
        <v/>
      </c>
      <c r="AC39" s="24" t="str">
        <f t="shared" si="2"/>
        <v/>
      </c>
      <c r="AD39" s="24" t="str">
        <f t="shared" si="3"/>
        <v/>
      </c>
      <c r="AE39" s="24" t="str">
        <f>IF($A39="","",SUMIFS(Adjustments!D$3:D$100,Adjustments!$A$3:$A$100,'Services and Fees'!$A39))</f>
        <v/>
      </c>
      <c r="AF39" s="24" t="str">
        <f>IF($A39="","",SUMIFS(Adjustments!L$3:L$100,Adjustments!$A$3:$A$100,'Services and Fees'!$A39))</f>
        <v/>
      </c>
      <c r="AG39" s="25" t="str">
        <f t="shared" si="4"/>
        <v/>
      </c>
      <c r="AI39" s="26" t="str">
        <f t="shared" si="5"/>
        <v/>
      </c>
      <c r="AK39" s="27" t="str">
        <f t="shared" si="6"/>
        <v/>
      </c>
      <c r="AL39" s="28" t="str">
        <f t="shared" si="7"/>
        <v/>
      </c>
      <c r="AM39" s="28" t="str">
        <f t="shared" si="8"/>
        <v/>
      </c>
      <c r="AN39" s="28" t="str">
        <f t="shared" si="9"/>
        <v/>
      </c>
      <c r="AO39" s="29" t="str">
        <f t="shared" si="10"/>
        <v/>
      </c>
    </row>
    <row r="40" spans="1:41" x14ac:dyDescent="0.35">
      <c r="A40" s="20"/>
      <c r="B40" s="30" t="str">
        <f>IF($A40="","",SUMIFS('Preprocess Export'!$H:$H,'Preprocess Export'!$B:$B,$A40,'Preprocess Export'!$I:$I,#REF!))</f>
        <v/>
      </c>
      <c r="C40" s="30" t="str">
        <f>IF($A40="","",SUMIFS('Preprocess Export'!$H:$H,'Preprocess Export'!$B:$B,$A40,'Preprocess Export'!$I:$I,C$2))</f>
        <v/>
      </c>
      <c r="D40" s="30" t="str">
        <f>IF($A40="","",SUMIFS('Preprocess Export'!$H:$H,'Preprocess Export'!$B:$B,$A40,'Preprocess Export'!$I:$I,D$2))</f>
        <v/>
      </c>
      <c r="E40" s="30" t="str">
        <f>IF($A40="","",SUMIFS('Preprocess Export'!$H:$H,'Preprocess Export'!$B:$B,$A40,'Preprocess Export'!$I:$I,E$2))</f>
        <v/>
      </c>
      <c r="F40" s="30" t="str">
        <f>IF($A40="","",SUMIFS('Preprocess Export'!$H:$H,'Preprocess Export'!$B:$B,$A40,'Preprocess Export'!$I:$I,F$2))</f>
        <v/>
      </c>
      <c r="G40" s="30" t="str">
        <f>IF($A40="","",SUMIFS('Preprocess Export'!$H:$H,'Preprocess Export'!$B:$B,$A40,'Preprocess Export'!$I:$I,G$2))</f>
        <v/>
      </c>
      <c r="H40" s="30" t="str">
        <f>IF($A40="","",SUMIFS('Preprocess Export'!$H:$H,'Preprocess Export'!$B:$B,$A40,'Preprocess Export'!$I:$I,H$2))</f>
        <v/>
      </c>
      <c r="I40" s="30" t="str">
        <f>IF($A40="","",SUMIFS('Preprocess Export'!$H:$H,'Preprocess Export'!$B:$B,$A40,'Preprocess Export'!$I:$I,I$2))</f>
        <v/>
      </c>
      <c r="J40" s="30" t="str">
        <f>IF($A40="","",SUMIFS('Preprocess Export'!$H:$H,'Preprocess Export'!$B:$B,$A40,'Preprocess Export'!$I:$I,J$2))</f>
        <v/>
      </c>
      <c r="K40" s="31" t="str">
        <f>IF($A40="","",SUMIFS('Preprocess Export'!$H:$H,'Preprocess Export'!$B:$B,$A40,'Preprocess Export'!$I:$I,K$2))</f>
        <v/>
      </c>
      <c r="M40" s="23" t="str" cm="1">
        <f t="array" ref="M40">IFERROR(IF($A40="","",INDEX('Provider Template'!$B$2:$K$75,_xlfn.XMATCH($A40,'Provider Template'!$A$2:$A$75),_xlfn.XMATCH(B$2,'Provider Template'!$B$1:$K$1))*B40),0)</f>
        <v/>
      </c>
      <c r="N40" s="23" t="str" cm="1">
        <f t="array" ref="N40">IFERROR(IF($A40="","",INDEX('Provider Template'!$B$2:$K$75,_xlfn.XMATCH($A40,'Provider Template'!$A$2:$A$75),_xlfn.XMATCH(C$2,'Provider Template'!$B$1:$K$1))*C40),0)</f>
        <v/>
      </c>
      <c r="O40" s="23" t="str" cm="1">
        <f t="array" ref="O40">IFERROR(IF($A40="","",INDEX('Provider Template'!$B$2:$K$75,_xlfn.XMATCH($A40,'Provider Template'!$A$2:$A$75),_xlfn.XMATCH(D$2,'Provider Template'!$B$1:$K$1))*D40),0)</f>
        <v/>
      </c>
      <c r="P40" s="23" t="str" cm="1">
        <f t="array" ref="P40">IFERROR(IF($A40="","",INDEX('Provider Template'!$B$2:$K$75,_xlfn.XMATCH($A40,'Provider Template'!$A$2:$A$75),_xlfn.XMATCH(E$2,'Provider Template'!$B$1:$K$1))*E40),0)</f>
        <v/>
      </c>
      <c r="Q40" s="23" t="str" cm="1">
        <f t="array" ref="Q40">IFERROR(IF($A40="","",INDEX('Provider Template'!$B$2:$K$75,_xlfn.XMATCH($A40,'Provider Template'!$A$2:$A$75),_xlfn.XMATCH(F$2,'Provider Template'!$B$1:$K$1))*F40),0)</f>
        <v/>
      </c>
      <c r="R40" s="23" t="str" cm="1">
        <f t="array" ref="R40">IFERROR(IF($A40="","",INDEX('Provider Template'!$B$2:$K$75,_xlfn.XMATCH($A40,'Provider Template'!$A$2:$A$75),_xlfn.XMATCH(G$2,'Provider Template'!$B$1:$K$1))*G40),0)</f>
        <v/>
      </c>
      <c r="S40" s="23" t="str" cm="1">
        <f t="array" ref="S40">IFERROR(IF($A40="","",INDEX('Provider Template'!$B$2:$K$75,_xlfn.XMATCH($A40,'Provider Template'!$A$2:$A$75),_xlfn.XMATCH(H$2,'Provider Template'!$B$1:$K$1))*H40),0)</f>
        <v/>
      </c>
      <c r="T40" s="23" t="str" cm="1">
        <f t="array" ref="T40">IFERROR(IF($A40="","",INDEX('Provider Template'!$B$2:$K$75,_xlfn.XMATCH($A40,'Provider Template'!$A$2:$A$75),_xlfn.XMATCH(I$2,'Provider Template'!$B$1:$K$1))*I40),0)</f>
        <v/>
      </c>
      <c r="U40" s="23" t="str" cm="1">
        <f t="array" ref="U40">IFERROR(IF($A40="","",INDEX('Provider Template'!$B$2:$K$75,_xlfn.XMATCH($A40,'Provider Template'!$A$2:$A$75),_xlfn.XMATCH(J$2,'Provider Template'!$B$1:$K$1))*J40),0)</f>
        <v/>
      </c>
      <c r="V40" s="23" t="str" cm="1">
        <f t="array" ref="V40">IFERROR(IF($A40="","",INDEX('Provider Template'!$B$2:$K$75,_xlfn.XMATCH($A40,'Provider Template'!$A$2:$A$75),_xlfn.XMATCH(K$2,'Provider Template'!$B$1:$K$1))*K40),0)</f>
        <v/>
      </c>
      <c r="X40" s="32" t="str">
        <f>IF($A40="","",SUMIFS('Preprocess Export'!$G26:$G10025,'Preprocess Export'!$F26:'Preprocess Export'!$F10025,0,'Preprocess Export'!$B26:$B10025,$A40))</f>
        <v/>
      </c>
      <c r="Y40" s="18" t="str">
        <f>IF($A40="","",SUMIFS('Preprocess Export'!$G26:$G10025,'Preprocess Export'!$F26:'Preprocess Export'!$F10025,"&lt;&gt;0",'Preprocess Export'!$B26:$B10025,$A40))</f>
        <v/>
      </c>
      <c r="Z40" s="33" t="str">
        <f t="shared" si="1"/>
        <v/>
      </c>
      <c r="AB40" s="23" t="str">
        <f>IF($A40="","",SUMIFS(Adjustments!C$3:C$100,Adjustments!$A$3:$A$100,'Services and Fees'!$A40))</f>
        <v/>
      </c>
      <c r="AC40" s="24" t="str">
        <f t="shared" si="2"/>
        <v/>
      </c>
      <c r="AD40" s="24" t="str">
        <f t="shared" si="3"/>
        <v/>
      </c>
      <c r="AE40" s="24" t="str">
        <f>IF($A40="","",SUMIFS(Adjustments!D$3:D$100,Adjustments!$A$3:$A$100,'Services and Fees'!$A40))</f>
        <v/>
      </c>
      <c r="AF40" s="24" t="str">
        <f>IF($A40="","",SUMIFS(Adjustments!L$3:L$100,Adjustments!$A$3:$A$100,'Services and Fees'!$A40))</f>
        <v/>
      </c>
      <c r="AG40" s="25" t="str">
        <f t="shared" si="4"/>
        <v/>
      </c>
      <c r="AI40" s="26" t="str">
        <f t="shared" si="5"/>
        <v/>
      </c>
      <c r="AK40" s="27" t="str">
        <f t="shared" si="6"/>
        <v/>
      </c>
      <c r="AL40" s="28" t="str">
        <f t="shared" si="7"/>
        <v/>
      </c>
      <c r="AM40" s="28" t="str">
        <f t="shared" si="8"/>
        <v/>
      </c>
      <c r="AN40" s="28" t="str">
        <f t="shared" si="9"/>
        <v/>
      </c>
      <c r="AO40" s="29" t="str">
        <f t="shared" si="10"/>
        <v/>
      </c>
    </row>
    <row r="41" spans="1:41" x14ac:dyDescent="0.35">
      <c r="A41" s="20"/>
      <c r="B41" s="30" t="str">
        <f>IF($A41="","",SUMIFS('Preprocess Export'!$H:$H,'Preprocess Export'!$B:$B,$A41,'Preprocess Export'!$I:$I,#REF!))</f>
        <v/>
      </c>
      <c r="C41" s="30" t="str">
        <f>IF($A41="","",SUMIFS('Preprocess Export'!$H:$H,'Preprocess Export'!$B:$B,$A41,'Preprocess Export'!$I:$I,C$2))</f>
        <v/>
      </c>
      <c r="D41" s="30" t="str">
        <f>IF($A41="","",SUMIFS('Preprocess Export'!$H:$H,'Preprocess Export'!$B:$B,$A41,'Preprocess Export'!$I:$I,D$2))</f>
        <v/>
      </c>
      <c r="E41" s="30" t="str">
        <f>IF($A41="","",SUMIFS('Preprocess Export'!$H:$H,'Preprocess Export'!$B:$B,$A41,'Preprocess Export'!$I:$I,E$2))</f>
        <v/>
      </c>
      <c r="F41" s="30" t="str">
        <f>IF($A41="","",SUMIFS('Preprocess Export'!$H:$H,'Preprocess Export'!$B:$B,$A41,'Preprocess Export'!$I:$I,F$2))</f>
        <v/>
      </c>
      <c r="G41" s="30" t="str">
        <f>IF($A41="","",SUMIFS('Preprocess Export'!$H:$H,'Preprocess Export'!$B:$B,$A41,'Preprocess Export'!$I:$I,G$2))</f>
        <v/>
      </c>
      <c r="H41" s="30" t="str">
        <f>IF($A41="","",SUMIFS('Preprocess Export'!$H:$H,'Preprocess Export'!$B:$B,$A41,'Preprocess Export'!$I:$I,H$2))</f>
        <v/>
      </c>
      <c r="I41" s="30" t="str">
        <f>IF($A41="","",SUMIFS('Preprocess Export'!$H:$H,'Preprocess Export'!$B:$B,$A41,'Preprocess Export'!$I:$I,I$2))</f>
        <v/>
      </c>
      <c r="J41" s="30" t="str">
        <f>IF($A41="","",SUMIFS('Preprocess Export'!$H:$H,'Preprocess Export'!$B:$B,$A41,'Preprocess Export'!$I:$I,J$2))</f>
        <v/>
      </c>
      <c r="K41" s="31" t="str">
        <f>IF($A41="","",SUMIFS('Preprocess Export'!$H:$H,'Preprocess Export'!$B:$B,$A41,'Preprocess Export'!$I:$I,K$2))</f>
        <v/>
      </c>
      <c r="M41" s="23" t="str" cm="1">
        <f t="array" ref="M41">IFERROR(IF($A41="","",INDEX('Provider Template'!$B$2:$K$75,_xlfn.XMATCH($A41,'Provider Template'!$A$2:$A$75),_xlfn.XMATCH(B$2,'Provider Template'!$B$1:$K$1))*B41),0)</f>
        <v/>
      </c>
      <c r="N41" s="23" t="str" cm="1">
        <f t="array" ref="N41">IFERROR(IF($A41="","",INDEX('Provider Template'!$B$2:$K$75,_xlfn.XMATCH($A41,'Provider Template'!$A$2:$A$75),_xlfn.XMATCH(C$2,'Provider Template'!$B$1:$K$1))*C41),0)</f>
        <v/>
      </c>
      <c r="O41" s="23" t="str" cm="1">
        <f t="array" ref="O41">IFERROR(IF($A41="","",INDEX('Provider Template'!$B$2:$K$75,_xlfn.XMATCH($A41,'Provider Template'!$A$2:$A$75),_xlfn.XMATCH(D$2,'Provider Template'!$B$1:$K$1))*D41),0)</f>
        <v/>
      </c>
      <c r="P41" s="23" t="str" cm="1">
        <f t="array" ref="P41">IFERROR(IF($A41="","",INDEX('Provider Template'!$B$2:$K$75,_xlfn.XMATCH($A41,'Provider Template'!$A$2:$A$75),_xlfn.XMATCH(E$2,'Provider Template'!$B$1:$K$1))*E41),0)</f>
        <v/>
      </c>
      <c r="Q41" s="23" t="str" cm="1">
        <f t="array" ref="Q41">IFERROR(IF($A41="","",INDEX('Provider Template'!$B$2:$K$75,_xlfn.XMATCH($A41,'Provider Template'!$A$2:$A$75),_xlfn.XMATCH(F$2,'Provider Template'!$B$1:$K$1))*F41),0)</f>
        <v/>
      </c>
      <c r="R41" s="23" t="str" cm="1">
        <f t="array" ref="R41">IFERROR(IF($A41="","",INDEX('Provider Template'!$B$2:$K$75,_xlfn.XMATCH($A41,'Provider Template'!$A$2:$A$75),_xlfn.XMATCH(G$2,'Provider Template'!$B$1:$K$1))*G41),0)</f>
        <v/>
      </c>
      <c r="S41" s="23" t="str" cm="1">
        <f t="array" ref="S41">IFERROR(IF($A41="","",INDEX('Provider Template'!$B$2:$K$75,_xlfn.XMATCH($A41,'Provider Template'!$A$2:$A$75),_xlfn.XMATCH(H$2,'Provider Template'!$B$1:$K$1))*H41),0)</f>
        <v/>
      </c>
      <c r="T41" s="23" t="str" cm="1">
        <f t="array" ref="T41">IFERROR(IF($A41="","",INDEX('Provider Template'!$B$2:$K$75,_xlfn.XMATCH($A41,'Provider Template'!$A$2:$A$75),_xlfn.XMATCH(I$2,'Provider Template'!$B$1:$K$1))*I41),0)</f>
        <v/>
      </c>
      <c r="U41" s="23" t="str" cm="1">
        <f t="array" ref="U41">IFERROR(IF($A41="","",INDEX('Provider Template'!$B$2:$K$75,_xlfn.XMATCH($A41,'Provider Template'!$A$2:$A$75),_xlfn.XMATCH(J$2,'Provider Template'!$B$1:$K$1))*J41),0)</f>
        <v/>
      </c>
      <c r="V41" s="23" t="str" cm="1">
        <f t="array" ref="V41">IFERROR(IF($A41="","",INDEX('Provider Template'!$B$2:$K$75,_xlfn.XMATCH($A41,'Provider Template'!$A$2:$A$75),_xlfn.XMATCH(K$2,'Provider Template'!$B$1:$K$1))*K41),0)</f>
        <v/>
      </c>
      <c r="X41" s="32" t="str">
        <f>IF($A41="","",SUMIFS('Preprocess Export'!$G27:$G10026,'Preprocess Export'!$F27:'Preprocess Export'!$F10026,0,'Preprocess Export'!$B27:$B10026,$A41))</f>
        <v/>
      </c>
      <c r="Y41" s="18" t="str">
        <f>IF($A41="","",SUMIFS('Preprocess Export'!$G27:$G10026,'Preprocess Export'!$F27:'Preprocess Export'!$F10026,"&lt;&gt;0",'Preprocess Export'!$B27:$B10026,$A41))</f>
        <v/>
      </c>
      <c r="Z41" s="33" t="str">
        <f t="shared" si="1"/>
        <v/>
      </c>
      <c r="AB41" s="23" t="str">
        <f>IF($A41="","",SUMIFS(Adjustments!C$3:C$100,Adjustments!$A$3:$A$100,'Services and Fees'!$A41))</f>
        <v/>
      </c>
      <c r="AC41" s="24" t="str">
        <f t="shared" si="2"/>
        <v/>
      </c>
      <c r="AD41" s="24" t="str">
        <f t="shared" si="3"/>
        <v/>
      </c>
      <c r="AE41" s="24" t="str">
        <f>IF($A41="","",SUMIFS(Adjustments!D$3:D$100,Adjustments!$A$3:$A$100,'Services and Fees'!$A41))</f>
        <v/>
      </c>
      <c r="AF41" s="24" t="str">
        <f>IF($A41="","",SUMIFS(Adjustments!L$3:L$100,Adjustments!$A$3:$A$100,'Services and Fees'!$A41))</f>
        <v/>
      </c>
      <c r="AG41" s="25" t="str">
        <f t="shared" si="4"/>
        <v/>
      </c>
      <c r="AI41" s="26" t="str">
        <f t="shared" si="5"/>
        <v/>
      </c>
      <c r="AK41" s="27" t="str">
        <f t="shared" si="6"/>
        <v/>
      </c>
      <c r="AL41" s="28" t="str">
        <f t="shared" si="7"/>
        <v/>
      </c>
      <c r="AM41" s="28" t="str">
        <f t="shared" si="8"/>
        <v/>
      </c>
      <c r="AN41" s="28" t="str">
        <f t="shared" si="9"/>
        <v/>
      </c>
      <c r="AO41" s="29" t="str">
        <f t="shared" si="10"/>
        <v/>
      </c>
    </row>
    <row r="42" spans="1:41" x14ac:dyDescent="0.35">
      <c r="A42" s="20"/>
      <c r="B42" s="30" t="str">
        <f>IF($A42="","",SUMIFS('Preprocess Export'!$H:$H,'Preprocess Export'!$B:$B,$A42,'Preprocess Export'!$I:$I,#REF!))</f>
        <v/>
      </c>
      <c r="C42" s="30" t="str">
        <f>IF($A42="","",SUMIFS('Preprocess Export'!$H:$H,'Preprocess Export'!$B:$B,$A42,'Preprocess Export'!$I:$I,C$2))</f>
        <v/>
      </c>
      <c r="D42" s="30" t="str">
        <f>IF($A42="","",SUMIFS('Preprocess Export'!$H:$H,'Preprocess Export'!$B:$B,$A42,'Preprocess Export'!$I:$I,D$2))</f>
        <v/>
      </c>
      <c r="E42" s="30" t="str">
        <f>IF($A42="","",SUMIFS('Preprocess Export'!$H:$H,'Preprocess Export'!$B:$B,$A42,'Preprocess Export'!$I:$I,E$2))</f>
        <v/>
      </c>
      <c r="F42" s="30" t="str">
        <f>IF($A42="","",SUMIFS('Preprocess Export'!$H:$H,'Preprocess Export'!$B:$B,$A42,'Preprocess Export'!$I:$I,F$2))</f>
        <v/>
      </c>
      <c r="G42" s="30" t="str">
        <f>IF($A42="","",SUMIFS('Preprocess Export'!$H:$H,'Preprocess Export'!$B:$B,$A42,'Preprocess Export'!$I:$I,G$2))</f>
        <v/>
      </c>
      <c r="H42" s="30" t="str">
        <f>IF($A42="","",SUMIFS('Preprocess Export'!$H:$H,'Preprocess Export'!$B:$B,$A42,'Preprocess Export'!$I:$I,H$2))</f>
        <v/>
      </c>
      <c r="I42" s="30" t="str">
        <f>IF($A42="","",SUMIFS('Preprocess Export'!$H:$H,'Preprocess Export'!$B:$B,$A42,'Preprocess Export'!$I:$I,I$2))</f>
        <v/>
      </c>
      <c r="J42" s="30" t="str">
        <f>IF($A42="","",SUMIFS('Preprocess Export'!$H:$H,'Preprocess Export'!$B:$B,$A42,'Preprocess Export'!$I:$I,J$2))</f>
        <v/>
      </c>
      <c r="K42" s="31" t="str">
        <f>IF($A42="","",SUMIFS('Preprocess Export'!$H:$H,'Preprocess Export'!$B:$B,$A42,'Preprocess Export'!$I:$I,K$2))</f>
        <v/>
      </c>
      <c r="M42" s="23" t="str" cm="1">
        <f t="array" ref="M42">IFERROR(IF($A42="","",INDEX('Provider Template'!$B$2:$K$75,_xlfn.XMATCH($A42,'Provider Template'!$A$2:$A$75),_xlfn.XMATCH(B$2,'Provider Template'!$B$1:$K$1))*B42),0)</f>
        <v/>
      </c>
      <c r="N42" s="23" t="str" cm="1">
        <f t="array" ref="N42">IFERROR(IF($A42="","",INDEX('Provider Template'!$B$2:$K$75,_xlfn.XMATCH($A42,'Provider Template'!$A$2:$A$75),_xlfn.XMATCH(C$2,'Provider Template'!$B$1:$K$1))*C42),0)</f>
        <v/>
      </c>
      <c r="O42" s="23" t="str" cm="1">
        <f t="array" ref="O42">IFERROR(IF($A42="","",INDEX('Provider Template'!$B$2:$K$75,_xlfn.XMATCH($A42,'Provider Template'!$A$2:$A$75),_xlfn.XMATCH(D$2,'Provider Template'!$B$1:$K$1))*D42),0)</f>
        <v/>
      </c>
      <c r="P42" s="23" t="str" cm="1">
        <f t="array" ref="P42">IFERROR(IF($A42="","",INDEX('Provider Template'!$B$2:$K$75,_xlfn.XMATCH($A42,'Provider Template'!$A$2:$A$75),_xlfn.XMATCH(E$2,'Provider Template'!$B$1:$K$1))*E42),0)</f>
        <v/>
      </c>
      <c r="Q42" s="23" t="str" cm="1">
        <f t="array" ref="Q42">IFERROR(IF($A42="","",INDEX('Provider Template'!$B$2:$K$75,_xlfn.XMATCH($A42,'Provider Template'!$A$2:$A$75),_xlfn.XMATCH(F$2,'Provider Template'!$B$1:$K$1))*F42),0)</f>
        <v/>
      </c>
      <c r="R42" s="23" t="str" cm="1">
        <f t="array" ref="R42">IFERROR(IF($A42="","",INDEX('Provider Template'!$B$2:$K$75,_xlfn.XMATCH($A42,'Provider Template'!$A$2:$A$75),_xlfn.XMATCH(G$2,'Provider Template'!$B$1:$K$1))*G42),0)</f>
        <v/>
      </c>
      <c r="S42" s="23" t="str" cm="1">
        <f t="array" ref="S42">IFERROR(IF($A42="","",INDEX('Provider Template'!$B$2:$K$75,_xlfn.XMATCH($A42,'Provider Template'!$A$2:$A$75),_xlfn.XMATCH(H$2,'Provider Template'!$B$1:$K$1))*H42),0)</f>
        <v/>
      </c>
      <c r="T42" s="23" t="str" cm="1">
        <f t="array" ref="T42">IFERROR(IF($A42="","",INDEX('Provider Template'!$B$2:$K$75,_xlfn.XMATCH($A42,'Provider Template'!$A$2:$A$75),_xlfn.XMATCH(I$2,'Provider Template'!$B$1:$K$1))*I42),0)</f>
        <v/>
      </c>
      <c r="U42" s="23" t="str" cm="1">
        <f t="array" ref="U42">IFERROR(IF($A42="","",INDEX('Provider Template'!$B$2:$K$75,_xlfn.XMATCH($A42,'Provider Template'!$A$2:$A$75),_xlfn.XMATCH(J$2,'Provider Template'!$B$1:$K$1))*J42),0)</f>
        <v/>
      </c>
      <c r="V42" s="23" t="str" cm="1">
        <f t="array" ref="V42">IFERROR(IF($A42="","",INDEX('Provider Template'!$B$2:$K$75,_xlfn.XMATCH($A42,'Provider Template'!$A$2:$A$75),_xlfn.XMATCH(K$2,'Provider Template'!$B$1:$K$1))*K42),0)</f>
        <v/>
      </c>
      <c r="X42" s="32" t="str">
        <f>IF($A42="","",SUMIFS('Preprocess Export'!$G28:$G10027,'Preprocess Export'!$F28:'Preprocess Export'!$F10027,0,'Preprocess Export'!$B28:$B10027,$A42))</f>
        <v/>
      </c>
      <c r="Y42" s="18" t="str">
        <f>IF($A42="","",SUMIFS('Preprocess Export'!$G28:$G10027,'Preprocess Export'!$F28:'Preprocess Export'!$F10027,"&lt;&gt;0",'Preprocess Export'!$B28:$B10027,$A42))</f>
        <v/>
      </c>
      <c r="Z42" s="33" t="str">
        <f t="shared" si="1"/>
        <v/>
      </c>
      <c r="AB42" s="23" t="str">
        <f>IF($A42="","",SUMIFS(Adjustments!C$3:C$100,Adjustments!$A$3:$A$100,'Services and Fees'!$A42))</f>
        <v/>
      </c>
      <c r="AC42" s="24" t="str">
        <f t="shared" si="2"/>
        <v/>
      </c>
      <c r="AD42" s="24" t="str">
        <f t="shared" si="3"/>
        <v/>
      </c>
      <c r="AE42" s="24" t="str">
        <f>IF($A42="","",SUMIFS(Adjustments!D$3:D$100,Adjustments!$A$3:$A$100,'Services and Fees'!$A42))</f>
        <v/>
      </c>
      <c r="AF42" s="24" t="str">
        <f>IF($A42="","",SUMIFS(Adjustments!L$3:L$100,Adjustments!$A$3:$A$100,'Services and Fees'!$A42))</f>
        <v/>
      </c>
      <c r="AG42" s="25" t="str">
        <f t="shared" si="4"/>
        <v/>
      </c>
      <c r="AI42" s="26" t="str">
        <f t="shared" si="5"/>
        <v/>
      </c>
      <c r="AK42" s="27" t="str">
        <f t="shared" si="6"/>
        <v/>
      </c>
      <c r="AL42" s="28" t="str">
        <f t="shared" si="7"/>
        <v/>
      </c>
      <c r="AM42" s="28" t="str">
        <f t="shared" si="8"/>
        <v/>
      </c>
      <c r="AN42" s="28" t="str">
        <f t="shared" si="9"/>
        <v/>
      </c>
      <c r="AO42" s="29" t="str">
        <f t="shared" si="10"/>
        <v/>
      </c>
    </row>
    <row r="43" spans="1:41" x14ac:dyDescent="0.35">
      <c r="A43" s="20"/>
      <c r="B43" s="30" t="str">
        <f>IF($A43="","",SUMIFS('Preprocess Export'!$H:$H,'Preprocess Export'!$B:$B,$A43,'Preprocess Export'!$I:$I,#REF!))</f>
        <v/>
      </c>
      <c r="C43" s="30" t="str">
        <f>IF($A43="","",SUMIFS('Preprocess Export'!$H:$H,'Preprocess Export'!$B:$B,$A43,'Preprocess Export'!$I:$I,C$2))</f>
        <v/>
      </c>
      <c r="D43" s="30" t="str">
        <f>IF($A43="","",SUMIFS('Preprocess Export'!$H:$H,'Preprocess Export'!$B:$B,$A43,'Preprocess Export'!$I:$I,D$2))</f>
        <v/>
      </c>
      <c r="E43" s="30" t="str">
        <f>IF($A43="","",SUMIFS('Preprocess Export'!$H:$H,'Preprocess Export'!$B:$B,$A43,'Preprocess Export'!$I:$I,E$2))</f>
        <v/>
      </c>
      <c r="F43" s="30" t="str">
        <f>IF($A43="","",SUMIFS('Preprocess Export'!$H:$H,'Preprocess Export'!$B:$B,$A43,'Preprocess Export'!$I:$I,F$2))</f>
        <v/>
      </c>
      <c r="G43" s="30" t="str">
        <f>IF($A43="","",SUMIFS('Preprocess Export'!$H:$H,'Preprocess Export'!$B:$B,$A43,'Preprocess Export'!$I:$I,G$2))</f>
        <v/>
      </c>
      <c r="H43" s="30" t="str">
        <f>IF($A43="","",SUMIFS('Preprocess Export'!$H:$H,'Preprocess Export'!$B:$B,$A43,'Preprocess Export'!$I:$I,H$2))</f>
        <v/>
      </c>
      <c r="I43" s="30" t="str">
        <f>IF($A43="","",SUMIFS('Preprocess Export'!$H:$H,'Preprocess Export'!$B:$B,$A43,'Preprocess Export'!$I:$I,I$2))</f>
        <v/>
      </c>
      <c r="J43" s="30" t="str">
        <f>IF($A43="","",SUMIFS('Preprocess Export'!$H:$H,'Preprocess Export'!$B:$B,$A43,'Preprocess Export'!$I:$I,J$2))</f>
        <v/>
      </c>
      <c r="K43" s="31" t="str">
        <f>IF($A43="","",SUMIFS('Preprocess Export'!$H:$H,'Preprocess Export'!$B:$B,$A43,'Preprocess Export'!$I:$I,K$2))</f>
        <v/>
      </c>
      <c r="M43" s="23" t="str" cm="1">
        <f t="array" ref="M43">IFERROR(IF($A43="","",INDEX('Provider Template'!$B$2:$K$75,_xlfn.XMATCH($A43,'Provider Template'!$A$2:$A$75),_xlfn.XMATCH(B$2,'Provider Template'!$B$1:$K$1))*B43),0)</f>
        <v/>
      </c>
      <c r="N43" s="23" t="str" cm="1">
        <f t="array" ref="N43">IFERROR(IF($A43="","",INDEX('Provider Template'!$B$2:$K$75,_xlfn.XMATCH($A43,'Provider Template'!$A$2:$A$75),_xlfn.XMATCH(C$2,'Provider Template'!$B$1:$K$1))*C43),0)</f>
        <v/>
      </c>
      <c r="O43" s="23" t="str" cm="1">
        <f t="array" ref="O43">IFERROR(IF($A43="","",INDEX('Provider Template'!$B$2:$K$75,_xlfn.XMATCH($A43,'Provider Template'!$A$2:$A$75),_xlfn.XMATCH(D$2,'Provider Template'!$B$1:$K$1))*D43),0)</f>
        <v/>
      </c>
      <c r="P43" s="23" t="str" cm="1">
        <f t="array" ref="P43">IFERROR(IF($A43="","",INDEX('Provider Template'!$B$2:$K$75,_xlfn.XMATCH($A43,'Provider Template'!$A$2:$A$75),_xlfn.XMATCH(E$2,'Provider Template'!$B$1:$K$1))*E43),0)</f>
        <v/>
      </c>
      <c r="Q43" s="23" t="str" cm="1">
        <f t="array" ref="Q43">IFERROR(IF($A43="","",INDEX('Provider Template'!$B$2:$K$75,_xlfn.XMATCH($A43,'Provider Template'!$A$2:$A$75),_xlfn.XMATCH(F$2,'Provider Template'!$B$1:$K$1))*F43),0)</f>
        <v/>
      </c>
      <c r="R43" s="23" t="str" cm="1">
        <f t="array" ref="R43">IFERROR(IF($A43="","",INDEX('Provider Template'!$B$2:$K$75,_xlfn.XMATCH($A43,'Provider Template'!$A$2:$A$75),_xlfn.XMATCH(G$2,'Provider Template'!$B$1:$K$1))*G43),0)</f>
        <v/>
      </c>
      <c r="S43" s="23" t="str" cm="1">
        <f t="array" ref="S43">IFERROR(IF($A43="","",INDEX('Provider Template'!$B$2:$K$75,_xlfn.XMATCH($A43,'Provider Template'!$A$2:$A$75),_xlfn.XMATCH(H$2,'Provider Template'!$B$1:$K$1))*H43),0)</f>
        <v/>
      </c>
      <c r="T43" s="23" t="str" cm="1">
        <f t="array" ref="T43">IFERROR(IF($A43="","",INDEX('Provider Template'!$B$2:$K$75,_xlfn.XMATCH($A43,'Provider Template'!$A$2:$A$75),_xlfn.XMATCH(I$2,'Provider Template'!$B$1:$K$1))*I43),0)</f>
        <v/>
      </c>
      <c r="U43" s="23" t="str" cm="1">
        <f t="array" ref="U43">IFERROR(IF($A43="","",INDEX('Provider Template'!$B$2:$K$75,_xlfn.XMATCH($A43,'Provider Template'!$A$2:$A$75),_xlfn.XMATCH(J$2,'Provider Template'!$B$1:$K$1))*J43),0)</f>
        <v/>
      </c>
      <c r="V43" s="23" t="str" cm="1">
        <f t="array" ref="V43">IFERROR(IF($A43="","",INDEX('Provider Template'!$B$2:$K$75,_xlfn.XMATCH($A43,'Provider Template'!$A$2:$A$75),_xlfn.XMATCH(K$2,'Provider Template'!$B$1:$K$1))*K43),0)</f>
        <v/>
      </c>
      <c r="X43" s="32" t="str">
        <f>IF($A43="","",SUMIFS('Preprocess Export'!$G29:$G10028,'Preprocess Export'!$F29:'Preprocess Export'!$F10028,0,'Preprocess Export'!$B29:$B10028,$A43))</f>
        <v/>
      </c>
      <c r="Y43" s="18" t="str">
        <f>IF($A43="","",SUMIFS('Preprocess Export'!$G29:$G10028,'Preprocess Export'!$F29:'Preprocess Export'!$F10028,"&lt;&gt;0",'Preprocess Export'!$B29:$B10028,$A43))</f>
        <v/>
      </c>
      <c r="Z43" s="33" t="str">
        <f t="shared" si="1"/>
        <v/>
      </c>
      <c r="AB43" s="23" t="str">
        <f>IF($A43="","",SUMIFS(Adjustments!C$3:C$100,Adjustments!$A$3:$A$100,'Services and Fees'!$A43))</f>
        <v/>
      </c>
      <c r="AC43" s="24" t="str">
        <f t="shared" si="2"/>
        <v/>
      </c>
      <c r="AD43" s="24" t="str">
        <f t="shared" si="3"/>
        <v/>
      </c>
      <c r="AE43" s="24" t="str">
        <f>IF($A43="","",SUMIFS(Adjustments!D$3:D$100,Adjustments!$A$3:$A$100,'Services and Fees'!$A43))</f>
        <v/>
      </c>
      <c r="AF43" s="24" t="str">
        <f>IF($A43="","",SUMIFS(Adjustments!L$3:L$100,Adjustments!$A$3:$A$100,'Services and Fees'!$A43))</f>
        <v/>
      </c>
      <c r="AG43" s="25" t="str">
        <f t="shared" si="4"/>
        <v/>
      </c>
      <c r="AI43" s="26" t="str">
        <f t="shared" si="5"/>
        <v/>
      </c>
      <c r="AK43" s="27" t="str">
        <f t="shared" si="6"/>
        <v/>
      </c>
      <c r="AL43" s="28" t="str">
        <f t="shared" si="7"/>
        <v/>
      </c>
      <c r="AM43" s="28" t="str">
        <f t="shared" si="8"/>
        <v/>
      </c>
      <c r="AN43" s="28" t="str">
        <f t="shared" si="9"/>
        <v/>
      </c>
      <c r="AO43" s="29" t="str">
        <f t="shared" si="10"/>
        <v/>
      </c>
    </row>
    <row r="44" spans="1:41" x14ac:dyDescent="0.35">
      <c r="A44" s="20"/>
      <c r="B44" s="30" t="str">
        <f>IF($A44="","",SUMIFS('Preprocess Export'!$H:$H,'Preprocess Export'!$B:$B,$A44,'Preprocess Export'!$I:$I,#REF!))</f>
        <v/>
      </c>
      <c r="C44" s="30" t="str">
        <f>IF($A44="","",SUMIFS('Preprocess Export'!$H:$H,'Preprocess Export'!$B:$B,$A44,'Preprocess Export'!$I:$I,C$2))</f>
        <v/>
      </c>
      <c r="D44" s="30" t="str">
        <f>IF($A44="","",SUMIFS('Preprocess Export'!$H:$H,'Preprocess Export'!$B:$B,$A44,'Preprocess Export'!$I:$I,D$2))</f>
        <v/>
      </c>
      <c r="E44" s="30" t="str">
        <f>IF($A44="","",SUMIFS('Preprocess Export'!$H:$H,'Preprocess Export'!$B:$B,$A44,'Preprocess Export'!$I:$I,E$2))</f>
        <v/>
      </c>
      <c r="F44" s="30" t="str">
        <f>IF($A44="","",SUMIFS('Preprocess Export'!$H:$H,'Preprocess Export'!$B:$B,$A44,'Preprocess Export'!$I:$I,F$2))</f>
        <v/>
      </c>
      <c r="G44" s="30" t="str">
        <f>IF($A44="","",SUMIFS('Preprocess Export'!$H:$H,'Preprocess Export'!$B:$B,$A44,'Preprocess Export'!$I:$I,G$2))</f>
        <v/>
      </c>
      <c r="H44" s="30" t="str">
        <f>IF($A44="","",SUMIFS('Preprocess Export'!$H:$H,'Preprocess Export'!$B:$B,$A44,'Preprocess Export'!$I:$I,H$2))</f>
        <v/>
      </c>
      <c r="I44" s="30" t="str">
        <f>IF($A44="","",SUMIFS('Preprocess Export'!$H:$H,'Preprocess Export'!$B:$B,$A44,'Preprocess Export'!$I:$I,I$2))</f>
        <v/>
      </c>
      <c r="J44" s="30" t="str">
        <f>IF($A44="","",SUMIFS('Preprocess Export'!$H:$H,'Preprocess Export'!$B:$B,$A44,'Preprocess Export'!$I:$I,J$2))</f>
        <v/>
      </c>
      <c r="K44" s="31" t="str">
        <f>IF($A44="","",SUMIFS('Preprocess Export'!$H:$H,'Preprocess Export'!$B:$B,$A44,'Preprocess Export'!$I:$I,K$2))</f>
        <v/>
      </c>
      <c r="M44" s="23" t="str" cm="1">
        <f t="array" ref="M44">IFERROR(IF($A44="","",INDEX('Provider Template'!$B$2:$K$75,_xlfn.XMATCH($A44,'Provider Template'!$A$2:$A$75),_xlfn.XMATCH(B$2,'Provider Template'!$B$1:$K$1))*B44),0)</f>
        <v/>
      </c>
      <c r="N44" s="23" t="str" cm="1">
        <f t="array" ref="N44">IFERROR(IF($A44="","",INDEX('Provider Template'!$B$2:$K$75,_xlfn.XMATCH($A44,'Provider Template'!$A$2:$A$75),_xlfn.XMATCH(C$2,'Provider Template'!$B$1:$K$1))*C44),0)</f>
        <v/>
      </c>
      <c r="O44" s="23" t="str" cm="1">
        <f t="array" ref="O44">IFERROR(IF($A44="","",INDEX('Provider Template'!$B$2:$K$75,_xlfn.XMATCH($A44,'Provider Template'!$A$2:$A$75),_xlfn.XMATCH(D$2,'Provider Template'!$B$1:$K$1))*D44),0)</f>
        <v/>
      </c>
      <c r="P44" s="23" t="str" cm="1">
        <f t="array" ref="P44">IFERROR(IF($A44="","",INDEX('Provider Template'!$B$2:$K$75,_xlfn.XMATCH($A44,'Provider Template'!$A$2:$A$75),_xlfn.XMATCH(E$2,'Provider Template'!$B$1:$K$1))*E44),0)</f>
        <v/>
      </c>
      <c r="Q44" s="23" t="str" cm="1">
        <f t="array" ref="Q44">IFERROR(IF($A44="","",INDEX('Provider Template'!$B$2:$K$75,_xlfn.XMATCH($A44,'Provider Template'!$A$2:$A$75),_xlfn.XMATCH(F$2,'Provider Template'!$B$1:$K$1))*F44),0)</f>
        <v/>
      </c>
      <c r="R44" s="23" t="str" cm="1">
        <f t="array" ref="R44">IFERROR(IF($A44="","",INDEX('Provider Template'!$B$2:$K$75,_xlfn.XMATCH($A44,'Provider Template'!$A$2:$A$75),_xlfn.XMATCH(G$2,'Provider Template'!$B$1:$K$1))*G44),0)</f>
        <v/>
      </c>
      <c r="S44" s="23" t="str" cm="1">
        <f t="array" ref="S44">IFERROR(IF($A44="","",INDEX('Provider Template'!$B$2:$K$75,_xlfn.XMATCH($A44,'Provider Template'!$A$2:$A$75),_xlfn.XMATCH(H$2,'Provider Template'!$B$1:$K$1))*H44),0)</f>
        <v/>
      </c>
      <c r="T44" s="23" t="str" cm="1">
        <f t="array" ref="T44">IFERROR(IF($A44="","",INDEX('Provider Template'!$B$2:$K$75,_xlfn.XMATCH($A44,'Provider Template'!$A$2:$A$75),_xlfn.XMATCH(I$2,'Provider Template'!$B$1:$K$1))*I44),0)</f>
        <v/>
      </c>
      <c r="U44" s="23" t="str" cm="1">
        <f t="array" ref="U44">IFERROR(IF($A44="","",INDEX('Provider Template'!$B$2:$K$75,_xlfn.XMATCH($A44,'Provider Template'!$A$2:$A$75),_xlfn.XMATCH(J$2,'Provider Template'!$B$1:$K$1))*J44),0)</f>
        <v/>
      </c>
      <c r="V44" s="23" t="str" cm="1">
        <f t="array" ref="V44">IFERROR(IF($A44="","",INDEX('Provider Template'!$B$2:$K$75,_xlfn.XMATCH($A44,'Provider Template'!$A$2:$A$75),_xlfn.XMATCH(K$2,'Provider Template'!$B$1:$K$1))*K44),0)</f>
        <v/>
      </c>
      <c r="X44" s="32" t="str">
        <f>IF($A44="","",SUMIFS('Preprocess Export'!$G30:$G10029,'Preprocess Export'!$F30:'Preprocess Export'!$F10029,0,'Preprocess Export'!$B30:$B10029,$A44))</f>
        <v/>
      </c>
      <c r="Y44" s="18" t="str">
        <f>IF($A44="","",SUMIFS('Preprocess Export'!$G30:$G10029,'Preprocess Export'!$F30:'Preprocess Export'!$F10029,"&lt;&gt;0",'Preprocess Export'!$B30:$B10029,$A44))</f>
        <v/>
      </c>
      <c r="Z44" s="33" t="str">
        <f t="shared" si="1"/>
        <v/>
      </c>
      <c r="AB44" s="23" t="str">
        <f>IF($A44="","",SUMIFS(Adjustments!C$3:C$100,Adjustments!$A$3:$A$100,'Services and Fees'!$A44))</f>
        <v/>
      </c>
      <c r="AC44" s="24" t="str">
        <f t="shared" si="2"/>
        <v/>
      </c>
      <c r="AD44" s="24" t="str">
        <f t="shared" si="3"/>
        <v/>
      </c>
      <c r="AE44" s="24" t="str">
        <f>IF($A44="","",SUMIFS(Adjustments!D$3:D$100,Adjustments!$A$3:$A$100,'Services and Fees'!$A44))</f>
        <v/>
      </c>
      <c r="AF44" s="24" t="str">
        <f>IF($A44="","",SUMIFS(Adjustments!L$3:L$100,Adjustments!$A$3:$A$100,'Services and Fees'!$A44))</f>
        <v/>
      </c>
      <c r="AG44" s="25" t="str">
        <f t="shared" si="4"/>
        <v/>
      </c>
      <c r="AI44" s="26" t="str">
        <f t="shared" si="5"/>
        <v/>
      </c>
      <c r="AK44" s="27" t="str">
        <f t="shared" si="6"/>
        <v/>
      </c>
      <c r="AL44" s="28" t="str">
        <f t="shared" si="7"/>
        <v/>
      </c>
      <c r="AM44" s="28" t="str">
        <f t="shared" si="8"/>
        <v/>
      </c>
      <c r="AN44" s="28" t="str">
        <f t="shared" si="9"/>
        <v/>
      </c>
      <c r="AO44" s="29" t="str">
        <f t="shared" si="10"/>
        <v/>
      </c>
    </row>
    <row r="45" spans="1:41" x14ac:dyDescent="0.35">
      <c r="A45" s="20"/>
      <c r="B45" s="30" t="str">
        <f>IF($A45="","",SUMIFS('Preprocess Export'!$H:$H,'Preprocess Export'!$B:$B,$A45,'Preprocess Export'!$I:$I,#REF!))</f>
        <v/>
      </c>
      <c r="C45" s="30" t="str">
        <f>IF($A45="","",SUMIFS('Preprocess Export'!$H:$H,'Preprocess Export'!$B:$B,$A45,'Preprocess Export'!$I:$I,C$2))</f>
        <v/>
      </c>
      <c r="D45" s="30" t="str">
        <f>IF($A45="","",SUMIFS('Preprocess Export'!$H:$H,'Preprocess Export'!$B:$B,$A45,'Preprocess Export'!$I:$I,D$2))</f>
        <v/>
      </c>
      <c r="E45" s="30" t="str">
        <f>IF($A45="","",SUMIFS('Preprocess Export'!$H:$H,'Preprocess Export'!$B:$B,$A45,'Preprocess Export'!$I:$I,E$2))</f>
        <v/>
      </c>
      <c r="F45" s="30" t="str">
        <f>IF($A45="","",SUMIFS('Preprocess Export'!$H:$H,'Preprocess Export'!$B:$B,$A45,'Preprocess Export'!$I:$I,F$2))</f>
        <v/>
      </c>
      <c r="G45" s="30" t="str">
        <f>IF($A45="","",SUMIFS('Preprocess Export'!$H:$H,'Preprocess Export'!$B:$B,$A45,'Preprocess Export'!$I:$I,G$2))</f>
        <v/>
      </c>
      <c r="H45" s="30" t="str">
        <f>IF($A45="","",SUMIFS('Preprocess Export'!$H:$H,'Preprocess Export'!$B:$B,$A45,'Preprocess Export'!$I:$I,H$2))</f>
        <v/>
      </c>
      <c r="I45" s="30" t="str">
        <f>IF($A45="","",SUMIFS('Preprocess Export'!$H:$H,'Preprocess Export'!$B:$B,$A45,'Preprocess Export'!$I:$I,I$2))</f>
        <v/>
      </c>
      <c r="J45" s="30" t="str">
        <f>IF($A45="","",SUMIFS('Preprocess Export'!$H:$H,'Preprocess Export'!$B:$B,$A45,'Preprocess Export'!$I:$I,J$2))</f>
        <v/>
      </c>
      <c r="K45" s="31" t="str">
        <f>IF($A45="","",SUMIFS('Preprocess Export'!$H:$H,'Preprocess Export'!$B:$B,$A45,'Preprocess Export'!$I:$I,K$2))</f>
        <v/>
      </c>
      <c r="M45" s="23" t="str" cm="1">
        <f t="array" ref="M45">IFERROR(IF($A45="","",INDEX('Provider Template'!$B$2:$K$75,_xlfn.XMATCH($A45,'Provider Template'!$A$2:$A$75),_xlfn.XMATCH(B$2,'Provider Template'!$B$1:$K$1))*B45),0)</f>
        <v/>
      </c>
      <c r="N45" s="23" t="str" cm="1">
        <f t="array" ref="N45">IFERROR(IF($A45="","",INDEX('Provider Template'!$B$2:$K$75,_xlfn.XMATCH($A45,'Provider Template'!$A$2:$A$75),_xlfn.XMATCH(C$2,'Provider Template'!$B$1:$K$1))*C45),0)</f>
        <v/>
      </c>
      <c r="O45" s="23" t="str" cm="1">
        <f t="array" ref="O45">IFERROR(IF($A45="","",INDEX('Provider Template'!$B$2:$K$75,_xlfn.XMATCH($A45,'Provider Template'!$A$2:$A$75),_xlfn.XMATCH(D$2,'Provider Template'!$B$1:$K$1))*D45),0)</f>
        <v/>
      </c>
      <c r="P45" s="23" t="str" cm="1">
        <f t="array" ref="P45">IFERROR(IF($A45="","",INDEX('Provider Template'!$B$2:$K$75,_xlfn.XMATCH($A45,'Provider Template'!$A$2:$A$75),_xlfn.XMATCH(E$2,'Provider Template'!$B$1:$K$1))*E45),0)</f>
        <v/>
      </c>
      <c r="Q45" s="23" t="str" cm="1">
        <f t="array" ref="Q45">IFERROR(IF($A45="","",INDEX('Provider Template'!$B$2:$K$75,_xlfn.XMATCH($A45,'Provider Template'!$A$2:$A$75),_xlfn.XMATCH(F$2,'Provider Template'!$B$1:$K$1))*F45),0)</f>
        <v/>
      </c>
      <c r="R45" s="23" t="str" cm="1">
        <f t="array" ref="R45">IFERROR(IF($A45="","",INDEX('Provider Template'!$B$2:$K$75,_xlfn.XMATCH($A45,'Provider Template'!$A$2:$A$75),_xlfn.XMATCH(G$2,'Provider Template'!$B$1:$K$1))*G45),0)</f>
        <v/>
      </c>
      <c r="S45" s="23" t="str" cm="1">
        <f t="array" ref="S45">IFERROR(IF($A45="","",INDEX('Provider Template'!$B$2:$K$75,_xlfn.XMATCH($A45,'Provider Template'!$A$2:$A$75),_xlfn.XMATCH(H$2,'Provider Template'!$B$1:$K$1))*H45),0)</f>
        <v/>
      </c>
      <c r="T45" s="23" t="str" cm="1">
        <f t="array" ref="T45">IFERROR(IF($A45="","",INDEX('Provider Template'!$B$2:$K$75,_xlfn.XMATCH($A45,'Provider Template'!$A$2:$A$75),_xlfn.XMATCH(I$2,'Provider Template'!$B$1:$K$1))*I45),0)</f>
        <v/>
      </c>
      <c r="U45" s="23" t="str" cm="1">
        <f t="array" ref="U45">IFERROR(IF($A45="","",INDEX('Provider Template'!$B$2:$K$75,_xlfn.XMATCH($A45,'Provider Template'!$A$2:$A$75),_xlfn.XMATCH(J$2,'Provider Template'!$B$1:$K$1))*J45),0)</f>
        <v/>
      </c>
      <c r="V45" s="23" t="str" cm="1">
        <f t="array" ref="V45">IFERROR(IF($A45="","",INDEX('Provider Template'!$B$2:$K$75,_xlfn.XMATCH($A45,'Provider Template'!$A$2:$A$75),_xlfn.XMATCH(K$2,'Provider Template'!$B$1:$K$1))*K45),0)</f>
        <v/>
      </c>
      <c r="X45" s="32" t="str">
        <f>IF($A45="","",SUMIFS('Preprocess Export'!$G31:$G10030,'Preprocess Export'!$F31:'Preprocess Export'!$F10030,0,'Preprocess Export'!$B31:$B10030,$A45))</f>
        <v/>
      </c>
      <c r="Y45" s="18" t="str">
        <f>IF($A45="","",SUMIFS('Preprocess Export'!$G31:$G10030,'Preprocess Export'!$F31:'Preprocess Export'!$F10030,"&lt;&gt;0",'Preprocess Export'!$B31:$B10030,$A45))</f>
        <v/>
      </c>
      <c r="Z45" s="33" t="str">
        <f t="shared" si="1"/>
        <v/>
      </c>
      <c r="AB45" s="23" t="str">
        <f>IF($A45="","",SUMIFS(Adjustments!C$3:C$100,Adjustments!$A$3:$A$100,'Services and Fees'!$A45))</f>
        <v/>
      </c>
      <c r="AC45" s="24" t="str">
        <f t="shared" si="2"/>
        <v/>
      </c>
      <c r="AD45" s="24" t="str">
        <f t="shared" si="3"/>
        <v/>
      </c>
      <c r="AE45" s="24" t="str">
        <f>IF($A45="","",SUMIFS(Adjustments!D$3:D$100,Adjustments!$A$3:$A$100,'Services and Fees'!$A45))</f>
        <v/>
      </c>
      <c r="AF45" s="24" t="str">
        <f>IF($A45="","",SUMIFS(Adjustments!L$3:L$100,Adjustments!$A$3:$A$100,'Services and Fees'!$A45))</f>
        <v/>
      </c>
      <c r="AG45" s="25" t="str">
        <f t="shared" si="4"/>
        <v/>
      </c>
      <c r="AI45" s="26" t="str">
        <f t="shared" si="5"/>
        <v/>
      </c>
      <c r="AK45" s="27" t="str">
        <f t="shared" si="6"/>
        <v/>
      </c>
      <c r="AL45" s="28" t="str">
        <f t="shared" si="7"/>
        <v/>
      </c>
      <c r="AM45" s="28" t="str">
        <f t="shared" si="8"/>
        <v/>
      </c>
      <c r="AN45" s="28" t="str">
        <f t="shared" si="9"/>
        <v/>
      </c>
      <c r="AO45" s="29" t="str">
        <f t="shared" si="10"/>
        <v/>
      </c>
    </row>
    <row r="46" spans="1:41" x14ac:dyDescent="0.35">
      <c r="A46" s="20"/>
      <c r="B46" s="30" t="str">
        <f>IF($A46="","",SUMIFS('Preprocess Export'!$H:$H,'Preprocess Export'!$B:$B,$A46,'Preprocess Export'!$I:$I,#REF!))</f>
        <v/>
      </c>
      <c r="C46" s="30" t="str">
        <f>IF($A46="","",SUMIFS('Preprocess Export'!$H:$H,'Preprocess Export'!$B:$B,$A46,'Preprocess Export'!$I:$I,C$2))</f>
        <v/>
      </c>
      <c r="D46" s="30" t="str">
        <f>IF($A46="","",SUMIFS('Preprocess Export'!$H:$H,'Preprocess Export'!$B:$B,$A46,'Preprocess Export'!$I:$I,D$2))</f>
        <v/>
      </c>
      <c r="E46" s="30" t="str">
        <f>IF($A46="","",SUMIFS('Preprocess Export'!$H:$H,'Preprocess Export'!$B:$B,$A46,'Preprocess Export'!$I:$I,E$2))</f>
        <v/>
      </c>
      <c r="F46" s="30" t="str">
        <f>IF($A46="","",SUMIFS('Preprocess Export'!$H:$H,'Preprocess Export'!$B:$B,$A46,'Preprocess Export'!$I:$I,F$2))</f>
        <v/>
      </c>
      <c r="G46" s="30" t="str">
        <f>IF($A46="","",SUMIFS('Preprocess Export'!$H:$H,'Preprocess Export'!$B:$B,$A46,'Preprocess Export'!$I:$I,G$2))</f>
        <v/>
      </c>
      <c r="H46" s="30" t="str">
        <f>IF($A46="","",SUMIFS('Preprocess Export'!$H:$H,'Preprocess Export'!$B:$B,$A46,'Preprocess Export'!$I:$I,H$2))</f>
        <v/>
      </c>
      <c r="I46" s="30" t="str">
        <f>IF($A46="","",SUMIFS('Preprocess Export'!$H:$H,'Preprocess Export'!$B:$B,$A46,'Preprocess Export'!$I:$I,I$2))</f>
        <v/>
      </c>
      <c r="J46" s="30" t="str">
        <f>IF($A46="","",SUMIFS('Preprocess Export'!$H:$H,'Preprocess Export'!$B:$B,$A46,'Preprocess Export'!$I:$I,J$2))</f>
        <v/>
      </c>
      <c r="K46" s="31" t="str">
        <f>IF($A46="","",SUMIFS('Preprocess Export'!$H:$H,'Preprocess Export'!$B:$B,$A46,'Preprocess Export'!$I:$I,K$2))</f>
        <v/>
      </c>
      <c r="M46" s="23" t="str" cm="1">
        <f t="array" ref="M46">IFERROR(IF($A46="","",INDEX('Provider Template'!$B$2:$K$75,_xlfn.XMATCH($A46,'Provider Template'!$A$2:$A$75),_xlfn.XMATCH(B$2,'Provider Template'!$B$1:$K$1))*B46),0)</f>
        <v/>
      </c>
      <c r="N46" s="23" t="str" cm="1">
        <f t="array" ref="N46">IFERROR(IF($A46="","",INDEX('Provider Template'!$B$2:$K$75,_xlfn.XMATCH($A46,'Provider Template'!$A$2:$A$75),_xlfn.XMATCH(C$2,'Provider Template'!$B$1:$K$1))*C46),0)</f>
        <v/>
      </c>
      <c r="O46" s="23" t="str" cm="1">
        <f t="array" ref="O46">IFERROR(IF($A46="","",INDEX('Provider Template'!$B$2:$K$75,_xlfn.XMATCH($A46,'Provider Template'!$A$2:$A$75),_xlfn.XMATCH(D$2,'Provider Template'!$B$1:$K$1))*D46),0)</f>
        <v/>
      </c>
      <c r="P46" s="23" t="str" cm="1">
        <f t="array" ref="P46">IFERROR(IF($A46="","",INDEX('Provider Template'!$B$2:$K$75,_xlfn.XMATCH($A46,'Provider Template'!$A$2:$A$75),_xlfn.XMATCH(E$2,'Provider Template'!$B$1:$K$1))*E46),0)</f>
        <v/>
      </c>
      <c r="Q46" s="23" t="str" cm="1">
        <f t="array" ref="Q46">IFERROR(IF($A46="","",INDEX('Provider Template'!$B$2:$K$75,_xlfn.XMATCH($A46,'Provider Template'!$A$2:$A$75),_xlfn.XMATCH(F$2,'Provider Template'!$B$1:$K$1))*F46),0)</f>
        <v/>
      </c>
      <c r="R46" s="23" t="str" cm="1">
        <f t="array" ref="R46">IFERROR(IF($A46="","",INDEX('Provider Template'!$B$2:$K$75,_xlfn.XMATCH($A46,'Provider Template'!$A$2:$A$75),_xlfn.XMATCH(G$2,'Provider Template'!$B$1:$K$1))*G46),0)</f>
        <v/>
      </c>
      <c r="S46" s="23" t="str" cm="1">
        <f t="array" ref="S46">IFERROR(IF($A46="","",INDEX('Provider Template'!$B$2:$K$75,_xlfn.XMATCH($A46,'Provider Template'!$A$2:$A$75),_xlfn.XMATCH(H$2,'Provider Template'!$B$1:$K$1))*H46),0)</f>
        <v/>
      </c>
      <c r="T46" s="23" t="str" cm="1">
        <f t="array" ref="T46">IFERROR(IF($A46="","",INDEX('Provider Template'!$B$2:$K$75,_xlfn.XMATCH($A46,'Provider Template'!$A$2:$A$75),_xlfn.XMATCH(I$2,'Provider Template'!$B$1:$K$1))*I46),0)</f>
        <v/>
      </c>
      <c r="U46" s="23" t="str" cm="1">
        <f t="array" ref="U46">IFERROR(IF($A46="","",INDEX('Provider Template'!$B$2:$K$75,_xlfn.XMATCH($A46,'Provider Template'!$A$2:$A$75),_xlfn.XMATCH(J$2,'Provider Template'!$B$1:$K$1))*J46),0)</f>
        <v/>
      </c>
      <c r="V46" s="23" t="str" cm="1">
        <f t="array" ref="V46">IFERROR(IF($A46="","",INDEX('Provider Template'!$B$2:$K$75,_xlfn.XMATCH($A46,'Provider Template'!$A$2:$A$75),_xlfn.XMATCH(K$2,'Provider Template'!$B$1:$K$1))*K46),0)</f>
        <v/>
      </c>
      <c r="X46" s="32" t="str">
        <f>IF($A46="","",SUMIFS('Preprocess Export'!$G32:$G10031,'Preprocess Export'!$F32:'Preprocess Export'!$F10031,0,'Preprocess Export'!$B32:$B10031,$A46))</f>
        <v/>
      </c>
      <c r="Y46" s="18" t="str">
        <f>IF($A46="","",SUMIFS('Preprocess Export'!$G32:$G10031,'Preprocess Export'!$F32:'Preprocess Export'!$F10031,"&lt;&gt;0",'Preprocess Export'!$B32:$B10031,$A46))</f>
        <v/>
      </c>
      <c r="Z46" s="33" t="str">
        <f t="shared" si="1"/>
        <v/>
      </c>
      <c r="AB46" s="23" t="str">
        <f>IF($A46="","",SUMIFS(Adjustments!C$3:C$100,Adjustments!$A$3:$A$100,'Services and Fees'!$A46))</f>
        <v/>
      </c>
      <c r="AC46" s="24" t="str">
        <f t="shared" si="2"/>
        <v/>
      </c>
      <c r="AD46" s="24" t="str">
        <f t="shared" si="3"/>
        <v/>
      </c>
      <c r="AE46" s="24" t="str">
        <f>IF($A46="","",SUMIFS(Adjustments!D$3:D$100,Adjustments!$A$3:$A$100,'Services and Fees'!$A46))</f>
        <v/>
      </c>
      <c r="AF46" s="24" t="str">
        <f>IF($A46="","",SUMIFS(Adjustments!L$3:L$100,Adjustments!$A$3:$A$100,'Services and Fees'!$A46))</f>
        <v/>
      </c>
      <c r="AG46" s="25" t="str">
        <f t="shared" si="4"/>
        <v/>
      </c>
      <c r="AI46" s="26" t="str">
        <f t="shared" si="5"/>
        <v/>
      </c>
      <c r="AK46" s="27" t="str">
        <f t="shared" si="6"/>
        <v/>
      </c>
      <c r="AL46" s="28" t="str">
        <f t="shared" si="7"/>
        <v/>
      </c>
      <c r="AM46" s="28" t="str">
        <f t="shared" si="8"/>
        <v/>
      </c>
      <c r="AN46" s="28" t="str">
        <f t="shared" si="9"/>
        <v/>
      </c>
      <c r="AO46" s="29" t="str">
        <f t="shared" si="10"/>
        <v/>
      </c>
    </row>
    <row r="47" spans="1:41" x14ac:dyDescent="0.35">
      <c r="A47" s="20"/>
      <c r="B47" s="30" t="str">
        <f>IF($A47="","",SUMIFS('Preprocess Export'!$H:$H,'Preprocess Export'!$B:$B,$A47,'Preprocess Export'!$I:$I,#REF!))</f>
        <v/>
      </c>
      <c r="C47" s="30" t="str">
        <f>IF($A47="","",SUMIFS('Preprocess Export'!$H:$H,'Preprocess Export'!$B:$B,$A47,'Preprocess Export'!$I:$I,C$2))</f>
        <v/>
      </c>
      <c r="D47" s="30" t="str">
        <f>IF($A47="","",SUMIFS('Preprocess Export'!$H:$H,'Preprocess Export'!$B:$B,$A47,'Preprocess Export'!$I:$I,D$2))</f>
        <v/>
      </c>
      <c r="E47" s="30" t="str">
        <f>IF($A47="","",SUMIFS('Preprocess Export'!$H:$H,'Preprocess Export'!$B:$B,$A47,'Preprocess Export'!$I:$I,E$2))</f>
        <v/>
      </c>
      <c r="F47" s="30" t="str">
        <f>IF($A47="","",SUMIFS('Preprocess Export'!$H:$H,'Preprocess Export'!$B:$B,$A47,'Preprocess Export'!$I:$I,F$2))</f>
        <v/>
      </c>
      <c r="G47" s="30" t="str">
        <f>IF($A47="","",SUMIFS('Preprocess Export'!$H:$H,'Preprocess Export'!$B:$B,$A47,'Preprocess Export'!$I:$I,G$2))</f>
        <v/>
      </c>
      <c r="H47" s="30" t="str">
        <f>IF($A47="","",SUMIFS('Preprocess Export'!$H:$H,'Preprocess Export'!$B:$B,$A47,'Preprocess Export'!$I:$I,H$2))</f>
        <v/>
      </c>
      <c r="I47" s="30" t="str">
        <f>IF($A47="","",SUMIFS('Preprocess Export'!$H:$H,'Preprocess Export'!$B:$B,$A47,'Preprocess Export'!$I:$I,I$2))</f>
        <v/>
      </c>
      <c r="J47" s="30" t="str">
        <f>IF($A47="","",SUMIFS('Preprocess Export'!$H:$H,'Preprocess Export'!$B:$B,$A47,'Preprocess Export'!$I:$I,J$2))</f>
        <v/>
      </c>
      <c r="K47" s="31" t="str">
        <f>IF($A47="","",SUMIFS('Preprocess Export'!$H:$H,'Preprocess Export'!$B:$B,$A47,'Preprocess Export'!$I:$I,K$2))</f>
        <v/>
      </c>
      <c r="M47" s="23" t="str" cm="1">
        <f t="array" ref="M47">IFERROR(IF($A47="","",INDEX('Provider Template'!$B$2:$K$75,_xlfn.XMATCH($A47,'Provider Template'!$A$2:$A$75),_xlfn.XMATCH(B$2,'Provider Template'!$B$1:$K$1))*B47),0)</f>
        <v/>
      </c>
      <c r="N47" s="23" t="str" cm="1">
        <f t="array" ref="N47">IFERROR(IF($A47="","",INDEX('Provider Template'!$B$2:$K$75,_xlfn.XMATCH($A47,'Provider Template'!$A$2:$A$75),_xlfn.XMATCH(C$2,'Provider Template'!$B$1:$K$1))*C47),0)</f>
        <v/>
      </c>
      <c r="O47" s="23" t="str" cm="1">
        <f t="array" ref="O47">IFERROR(IF($A47="","",INDEX('Provider Template'!$B$2:$K$75,_xlfn.XMATCH($A47,'Provider Template'!$A$2:$A$75),_xlfn.XMATCH(D$2,'Provider Template'!$B$1:$K$1))*D47),0)</f>
        <v/>
      </c>
      <c r="P47" s="23" t="str" cm="1">
        <f t="array" ref="P47">IFERROR(IF($A47="","",INDEX('Provider Template'!$B$2:$K$75,_xlfn.XMATCH($A47,'Provider Template'!$A$2:$A$75),_xlfn.XMATCH(E$2,'Provider Template'!$B$1:$K$1))*E47),0)</f>
        <v/>
      </c>
      <c r="Q47" s="23" t="str" cm="1">
        <f t="array" ref="Q47">IFERROR(IF($A47="","",INDEX('Provider Template'!$B$2:$K$75,_xlfn.XMATCH($A47,'Provider Template'!$A$2:$A$75),_xlfn.XMATCH(F$2,'Provider Template'!$B$1:$K$1))*F47),0)</f>
        <v/>
      </c>
      <c r="R47" s="23" t="str" cm="1">
        <f t="array" ref="R47">IFERROR(IF($A47="","",INDEX('Provider Template'!$B$2:$K$75,_xlfn.XMATCH($A47,'Provider Template'!$A$2:$A$75),_xlfn.XMATCH(G$2,'Provider Template'!$B$1:$K$1))*G47),0)</f>
        <v/>
      </c>
      <c r="S47" s="23" t="str" cm="1">
        <f t="array" ref="S47">IFERROR(IF($A47="","",INDEX('Provider Template'!$B$2:$K$75,_xlfn.XMATCH($A47,'Provider Template'!$A$2:$A$75),_xlfn.XMATCH(H$2,'Provider Template'!$B$1:$K$1))*H47),0)</f>
        <v/>
      </c>
      <c r="T47" s="23" t="str" cm="1">
        <f t="array" ref="T47">IFERROR(IF($A47="","",INDEX('Provider Template'!$B$2:$K$75,_xlfn.XMATCH($A47,'Provider Template'!$A$2:$A$75),_xlfn.XMATCH(I$2,'Provider Template'!$B$1:$K$1))*I47),0)</f>
        <v/>
      </c>
      <c r="U47" s="23" t="str" cm="1">
        <f t="array" ref="U47">IFERROR(IF($A47="","",INDEX('Provider Template'!$B$2:$K$75,_xlfn.XMATCH($A47,'Provider Template'!$A$2:$A$75),_xlfn.XMATCH(J$2,'Provider Template'!$B$1:$K$1))*J47),0)</f>
        <v/>
      </c>
      <c r="V47" s="23" t="str" cm="1">
        <f t="array" ref="V47">IFERROR(IF($A47="","",INDEX('Provider Template'!$B$2:$K$75,_xlfn.XMATCH($A47,'Provider Template'!$A$2:$A$75),_xlfn.XMATCH(K$2,'Provider Template'!$B$1:$K$1))*K47),0)</f>
        <v/>
      </c>
      <c r="X47" s="32" t="str">
        <f>IF($A47="","",SUMIFS('Preprocess Export'!$G33:$G10032,'Preprocess Export'!$F33:'Preprocess Export'!$F10032,0,'Preprocess Export'!$B33:$B10032,$A47))</f>
        <v/>
      </c>
      <c r="Y47" s="18" t="str">
        <f>IF($A47="","",SUMIFS('Preprocess Export'!$G33:$G10032,'Preprocess Export'!$F33:'Preprocess Export'!$F10032,"&lt;&gt;0",'Preprocess Export'!$B33:$B10032,$A47))</f>
        <v/>
      </c>
      <c r="Z47" s="33" t="str">
        <f t="shared" si="1"/>
        <v/>
      </c>
      <c r="AB47" s="23" t="str">
        <f>IF($A47="","",SUMIFS(Adjustments!C$3:C$100,Adjustments!$A$3:$A$100,'Services and Fees'!$A47))</f>
        <v/>
      </c>
      <c r="AC47" s="24" t="str">
        <f t="shared" si="2"/>
        <v/>
      </c>
      <c r="AD47" s="24" t="str">
        <f t="shared" si="3"/>
        <v/>
      </c>
      <c r="AE47" s="24" t="str">
        <f>IF($A47="","",SUMIFS(Adjustments!D$3:D$100,Adjustments!$A$3:$A$100,'Services and Fees'!$A47))</f>
        <v/>
      </c>
      <c r="AF47" s="24" t="str">
        <f>IF($A47="","",SUMIFS(Adjustments!L$3:L$100,Adjustments!$A$3:$A$100,'Services and Fees'!$A47))</f>
        <v/>
      </c>
      <c r="AG47" s="25" t="str">
        <f t="shared" si="4"/>
        <v/>
      </c>
      <c r="AI47" s="26" t="str">
        <f t="shared" si="5"/>
        <v/>
      </c>
      <c r="AK47" s="27" t="str">
        <f t="shared" si="6"/>
        <v/>
      </c>
      <c r="AL47" s="28" t="str">
        <f t="shared" si="7"/>
        <v/>
      </c>
      <c r="AM47" s="28" t="str">
        <f t="shared" si="8"/>
        <v/>
      </c>
      <c r="AN47" s="28" t="str">
        <f t="shared" si="9"/>
        <v/>
      </c>
      <c r="AO47" s="29" t="str">
        <f t="shared" si="10"/>
        <v/>
      </c>
    </row>
    <row r="48" spans="1:41" x14ac:dyDescent="0.35">
      <c r="A48" s="20"/>
      <c r="B48" s="30" t="str">
        <f>IF($A48="","",SUMIFS('Preprocess Export'!$H:$H,'Preprocess Export'!$B:$B,$A48,'Preprocess Export'!$I:$I,#REF!))</f>
        <v/>
      </c>
      <c r="C48" s="30" t="str">
        <f>IF($A48="","",SUMIFS('Preprocess Export'!$H:$H,'Preprocess Export'!$B:$B,$A48,'Preprocess Export'!$I:$I,C$2))</f>
        <v/>
      </c>
      <c r="D48" s="30" t="str">
        <f>IF($A48="","",SUMIFS('Preprocess Export'!$H:$H,'Preprocess Export'!$B:$B,$A48,'Preprocess Export'!$I:$I,D$2))</f>
        <v/>
      </c>
      <c r="E48" s="30" t="str">
        <f>IF($A48="","",SUMIFS('Preprocess Export'!$H:$H,'Preprocess Export'!$B:$B,$A48,'Preprocess Export'!$I:$I,E$2))</f>
        <v/>
      </c>
      <c r="F48" s="30" t="str">
        <f>IF($A48="","",SUMIFS('Preprocess Export'!$H:$H,'Preprocess Export'!$B:$B,$A48,'Preprocess Export'!$I:$I,F$2))</f>
        <v/>
      </c>
      <c r="G48" s="30" t="str">
        <f>IF($A48="","",SUMIFS('Preprocess Export'!$H:$H,'Preprocess Export'!$B:$B,$A48,'Preprocess Export'!$I:$I,G$2))</f>
        <v/>
      </c>
      <c r="H48" s="30" t="str">
        <f>IF($A48="","",SUMIFS('Preprocess Export'!$H:$H,'Preprocess Export'!$B:$B,$A48,'Preprocess Export'!$I:$I,H$2))</f>
        <v/>
      </c>
      <c r="I48" s="30" t="str">
        <f>IF($A48="","",SUMIFS('Preprocess Export'!$H:$H,'Preprocess Export'!$B:$B,$A48,'Preprocess Export'!$I:$I,I$2))</f>
        <v/>
      </c>
      <c r="J48" s="30" t="str">
        <f>IF($A48="","",SUMIFS('Preprocess Export'!$H:$H,'Preprocess Export'!$B:$B,$A48,'Preprocess Export'!$I:$I,J$2))</f>
        <v/>
      </c>
      <c r="K48" s="31" t="str">
        <f>IF($A48="","",SUMIFS('Preprocess Export'!$H:$H,'Preprocess Export'!$B:$B,$A48,'Preprocess Export'!$I:$I,K$2))</f>
        <v/>
      </c>
      <c r="M48" s="23" t="str" cm="1">
        <f t="array" ref="M48">IFERROR(IF($A48="","",INDEX('Provider Template'!$B$2:$K$75,_xlfn.XMATCH($A48,'Provider Template'!$A$2:$A$75),_xlfn.XMATCH(B$2,'Provider Template'!$B$1:$K$1))*B48),0)</f>
        <v/>
      </c>
      <c r="N48" s="23" t="str" cm="1">
        <f t="array" ref="N48">IFERROR(IF($A48="","",INDEX('Provider Template'!$B$2:$K$75,_xlfn.XMATCH($A48,'Provider Template'!$A$2:$A$75),_xlfn.XMATCH(C$2,'Provider Template'!$B$1:$K$1))*C48),0)</f>
        <v/>
      </c>
      <c r="O48" s="23" t="str" cm="1">
        <f t="array" ref="O48">IFERROR(IF($A48="","",INDEX('Provider Template'!$B$2:$K$75,_xlfn.XMATCH($A48,'Provider Template'!$A$2:$A$75),_xlfn.XMATCH(D$2,'Provider Template'!$B$1:$K$1))*D48),0)</f>
        <v/>
      </c>
      <c r="P48" s="23" t="str" cm="1">
        <f t="array" ref="P48">IFERROR(IF($A48="","",INDEX('Provider Template'!$B$2:$K$75,_xlfn.XMATCH($A48,'Provider Template'!$A$2:$A$75),_xlfn.XMATCH(E$2,'Provider Template'!$B$1:$K$1))*E48),0)</f>
        <v/>
      </c>
      <c r="Q48" s="23" t="str" cm="1">
        <f t="array" ref="Q48">IFERROR(IF($A48="","",INDEX('Provider Template'!$B$2:$K$75,_xlfn.XMATCH($A48,'Provider Template'!$A$2:$A$75),_xlfn.XMATCH(F$2,'Provider Template'!$B$1:$K$1))*F48),0)</f>
        <v/>
      </c>
      <c r="R48" s="23" t="str" cm="1">
        <f t="array" ref="R48">IFERROR(IF($A48="","",INDEX('Provider Template'!$B$2:$K$75,_xlfn.XMATCH($A48,'Provider Template'!$A$2:$A$75),_xlfn.XMATCH(G$2,'Provider Template'!$B$1:$K$1))*G48),0)</f>
        <v/>
      </c>
      <c r="S48" s="23" t="str" cm="1">
        <f t="array" ref="S48">IFERROR(IF($A48="","",INDEX('Provider Template'!$B$2:$K$75,_xlfn.XMATCH($A48,'Provider Template'!$A$2:$A$75),_xlfn.XMATCH(H$2,'Provider Template'!$B$1:$K$1))*H48),0)</f>
        <v/>
      </c>
      <c r="T48" s="23" t="str" cm="1">
        <f t="array" ref="T48">IFERROR(IF($A48="","",INDEX('Provider Template'!$B$2:$K$75,_xlfn.XMATCH($A48,'Provider Template'!$A$2:$A$75),_xlfn.XMATCH(I$2,'Provider Template'!$B$1:$K$1))*I48),0)</f>
        <v/>
      </c>
      <c r="U48" s="23" t="str" cm="1">
        <f t="array" ref="U48">IFERROR(IF($A48="","",INDEX('Provider Template'!$B$2:$K$75,_xlfn.XMATCH($A48,'Provider Template'!$A$2:$A$75),_xlfn.XMATCH(J$2,'Provider Template'!$B$1:$K$1))*J48),0)</f>
        <v/>
      </c>
      <c r="V48" s="23" t="str" cm="1">
        <f t="array" ref="V48">IFERROR(IF($A48="","",INDEX('Provider Template'!$B$2:$K$75,_xlfn.XMATCH($A48,'Provider Template'!$A$2:$A$75),_xlfn.XMATCH(K$2,'Provider Template'!$B$1:$K$1))*K48),0)</f>
        <v/>
      </c>
      <c r="X48" s="32" t="str">
        <f>IF($A48="","",SUMIFS('Preprocess Export'!$G34:$G10033,'Preprocess Export'!$F34:'Preprocess Export'!$F10033,0,'Preprocess Export'!$B34:$B10033,$A48))</f>
        <v/>
      </c>
      <c r="Y48" s="18" t="str">
        <f>IF($A48="","",SUMIFS('Preprocess Export'!$G34:$G10033,'Preprocess Export'!$F34:'Preprocess Export'!$F10033,"&lt;&gt;0",'Preprocess Export'!$B34:$B10033,$A48))</f>
        <v/>
      </c>
      <c r="Z48" s="33" t="str">
        <f t="shared" si="1"/>
        <v/>
      </c>
      <c r="AB48" s="23" t="str">
        <f>IF($A48="","",SUMIFS(Adjustments!C$3:C$100,Adjustments!$A$3:$A$100,'Services and Fees'!$A48))</f>
        <v/>
      </c>
      <c r="AC48" s="24" t="str">
        <f t="shared" si="2"/>
        <v/>
      </c>
      <c r="AD48" s="24" t="str">
        <f t="shared" si="3"/>
        <v/>
      </c>
      <c r="AE48" s="24" t="str">
        <f>IF($A48="","",SUMIFS(Adjustments!D$3:D$100,Adjustments!$A$3:$A$100,'Services and Fees'!$A48))</f>
        <v/>
      </c>
      <c r="AF48" s="24" t="str">
        <f>IF($A48="","",SUMIFS(Adjustments!L$3:L$100,Adjustments!$A$3:$A$100,'Services and Fees'!$A48))</f>
        <v/>
      </c>
      <c r="AG48" s="25" t="str">
        <f t="shared" si="4"/>
        <v/>
      </c>
      <c r="AI48" s="26" t="str">
        <f t="shared" si="5"/>
        <v/>
      </c>
      <c r="AK48" s="27" t="str">
        <f t="shared" si="6"/>
        <v/>
      </c>
      <c r="AL48" s="28" t="str">
        <f t="shared" si="7"/>
        <v/>
      </c>
      <c r="AM48" s="28" t="str">
        <f t="shared" si="8"/>
        <v/>
      </c>
      <c r="AN48" s="28" t="str">
        <f t="shared" si="9"/>
        <v/>
      </c>
      <c r="AO48" s="29" t="str">
        <f t="shared" si="10"/>
        <v/>
      </c>
    </row>
    <row r="49" spans="1:41" x14ac:dyDescent="0.35">
      <c r="A49" s="20"/>
      <c r="B49" s="30" t="str">
        <f>IF($A49="","",SUMIFS('Preprocess Export'!$H:$H,'Preprocess Export'!$B:$B,$A49,'Preprocess Export'!$I:$I,#REF!))</f>
        <v/>
      </c>
      <c r="C49" s="30" t="str">
        <f>IF($A49="","",SUMIFS('Preprocess Export'!$H:$H,'Preprocess Export'!$B:$B,$A49,'Preprocess Export'!$I:$I,C$2))</f>
        <v/>
      </c>
      <c r="D49" s="30" t="str">
        <f>IF($A49="","",SUMIFS('Preprocess Export'!$H:$H,'Preprocess Export'!$B:$B,$A49,'Preprocess Export'!$I:$I,D$2))</f>
        <v/>
      </c>
      <c r="E49" s="30" t="str">
        <f>IF($A49="","",SUMIFS('Preprocess Export'!$H:$H,'Preprocess Export'!$B:$B,$A49,'Preprocess Export'!$I:$I,E$2))</f>
        <v/>
      </c>
      <c r="F49" s="30" t="str">
        <f>IF($A49="","",SUMIFS('Preprocess Export'!$H:$H,'Preprocess Export'!$B:$B,$A49,'Preprocess Export'!$I:$I,F$2))</f>
        <v/>
      </c>
      <c r="G49" s="30" t="str">
        <f>IF($A49="","",SUMIFS('Preprocess Export'!$H:$H,'Preprocess Export'!$B:$B,$A49,'Preprocess Export'!$I:$I,G$2))</f>
        <v/>
      </c>
      <c r="H49" s="30" t="str">
        <f>IF($A49="","",SUMIFS('Preprocess Export'!$H:$H,'Preprocess Export'!$B:$B,$A49,'Preprocess Export'!$I:$I,H$2))</f>
        <v/>
      </c>
      <c r="I49" s="30" t="str">
        <f>IF($A49="","",SUMIFS('Preprocess Export'!$H:$H,'Preprocess Export'!$B:$B,$A49,'Preprocess Export'!$I:$I,I$2))</f>
        <v/>
      </c>
      <c r="J49" s="30" t="str">
        <f>IF($A49="","",SUMIFS('Preprocess Export'!$H:$H,'Preprocess Export'!$B:$B,$A49,'Preprocess Export'!$I:$I,J$2))</f>
        <v/>
      </c>
      <c r="K49" s="31" t="str">
        <f>IF($A49="","",SUMIFS('Preprocess Export'!$H:$H,'Preprocess Export'!$B:$B,$A49,'Preprocess Export'!$I:$I,K$2))</f>
        <v/>
      </c>
      <c r="M49" s="23" t="str" cm="1">
        <f t="array" ref="M49">IFERROR(IF($A49="","",INDEX('Provider Template'!$B$2:$K$75,_xlfn.XMATCH($A49,'Provider Template'!$A$2:$A$75),_xlfn.XMATCH(B$2,'Provider Template'!$B$1:$K$1))*B49),0)</f>
        <v/>
      </c>
      <c r="N49" s="23" t="str" cm="1">
        <f t="array" ref="N49">IFERROR(IF($A49="","",INDEX('Provider Template'!$B$2:$K$75,_xlfn.XMATCH($A49,'Provider Template'!$A$2:$A$75),_xlfn.XMATCH(C$2,'Provider Template'!$B$1:$K$1))*C49),0)</f>
        <v/>
      </c>
      <c r="O49" s="23" t="str" cm="1">
        <f t="array" ref="O49">IFERROR(IF($A49="","",INDEX('Provider Template'!$B$2:$K$75,_xlfn.XMATCH($A49,'Provider Template'!$A$2:$A$75),_xlfn.XMATCH(D$2,'Provider Template'!$B$1:$K$1))*D49),0)</f>
        <v/>
      </c>
      <c r="P49" s="23" t="str" cm="1">
        <f t="array" ref="P49">IFERROR(IF($A49="","",INDEX('Provider Template'!$B$2:$K$75,_xlfn.XMATCH($A49,'Provider Template'!$A$2:$A$75),_xlfn.XMATCH(E$2,'Provider Template'!$B$1:$K$1))*E49),0)</f>
        <v/>
      </c>
      <c r="Q49" s="23" t="str" cm="1">
        <f t="array" ref="Q49">IFERROR(IF($A49="","",INDEX('Provider Template'!$B$2:$K$75,_xlfn.XMATCH($A49,'Provider Template'!$A$2:$A$75),_xlfn.XMATCH(F$2,'Provider Template'!$B$1:$K$1))*F49),0)</f>
        <v/>
      </c>
      <c r="R49" s="23" t="str" cm="1">
        <f t="array" ref="R49">IFERROR(IF($A49="","",INDEX('Provider Template'!$B$2:$K$75,_xlfn.XMATCH($A49,'Provider Template'!$A$2:$A$75),_xlfn.XMATCH(G$2,'Provider Template'!$B$1:$K$1))*G49),0)</f>
        <v/>
      </c>
      <c r="S49" s="23" t="str" cm="1">
        <f t="array" ref="S49">IFERROR(IF($A49="","",INDEX('Provider Template'!$B$2:$K$75,_xlfn.XMATCH($A49,'Provider Template'!$A$2:$A$75),_xlfn.XMATCH(H$2,'Provider Template'!$B$1:$K$1))*H49),0)</f>
        <v/>
      </c>
      <c r="T49" s="23" t="str" cm="1">
        <f t="array" ref="T49">IFERROR(IF($A49="","",INDEX('Provider Template'!$B$2:$K$75,_xlfn.XMATCH($A49,'Provider Template'!$A$2:$A$75),_xlfn.XMATCH(I$2,'Provider Template'!$B$1:$K$1))*I49),0)</f>
        <v/>
      </c>
      <c r="U49" s="23" t="str" cm="1">
        <f t="array" ref="U49">IFERROR(IF($A49="","",INDEX('Provider Template'!$B$2:$K$75,_xlfn.XMATCH($A49,'Provider Template'!$A$2:$A$75),_xlfn.XMATCH(J$2,'Provider Template'!$B$1:$K$1))*J49),0)</f>
        <v/>
      </c>
      <c r="V49" s="23" t="str" cm="1">
        <f t="array" ref="V49">IFERROR(IF($A49="","",INDEX('Provider Template'!$B$2:$K$75,_xlfn.XMATCH($A49,'Provider Template'!$A$2:$A$75),_xlfn.XMATCH(K$2,'Provider Template'!$B$1:$K$1))*K49),0)</f>
        <v/>
      </c>
      <c r="X49" s="32" t="str">
        <f>IF($A49="","",SUMIFS('Preprocess Export'!$G35:$G10034,'Preprocess Export'!$F35:'Preprocess Export'!$F10034,0,'Preprocess Export'!$B35:$B10034,$A49))</f>
        <v/>
      </c>
      <c r="Y49" s="18" t="str">
        <f>IF($A49="","",SUMIFS('Preprocess Export'!$G35:$G10034,'Preprocess Export'!$F35:'Preprocess Export'!$F10034,"&lt;&gt;0",'Preprocess Export'!$B35:$B10034,$A49))</f>
        <v/>
      </c>
      <c r="Z49" s="33" t="str">
        <f t="shared" si="1"/>
        <v/>
      </c>
      <c r="AB49" s="23" t="str">
        <f>IF($A49="","",SUMIFS(Adjustments!C$3:C$100,Adjustments!$A$3:$A$100,'Services and Fees'!$A49))</f>
        <v/>
      </c>
      <c r="AC49" s="24" t="str">
        <f t="shared" si="2"/>
        <v/>
      </c>
      <c r="AD49" s="24" t="str">
        <f t="shared" si="3"/>
        <v/>
      </c>
      <c r="AE49" s="24" t="str">
        <f>IF($A49="","",SUMIFS(Adjustments!D$3:D$100,Adjustments!$A$3:$A$100,'Services and Fees'!$A49))</f>
        <v/>
      </c>
      <c r="AF49" s="24" t="str">
        <f>IF($A49="","",SUMIFS(Adjustments!L$3:L$100,Adjustments!$A$3:$A$100,'Services and Fees'!$A49))</f>
        <v/>
      </c>
      <c r="AG49" s="25" t="str">
        <f t="shared" si="4"/>
        <v/>
      </c>
      <c r="AI49" s="26" t="str">
        <f t="shared" si="5"/>
        <v/>
      </c>
      <c r="AK49" s="27" t="str">
        <f t="shared" si="6"/>
        <v/>
      </c>
      <c r="AL49" s="28" t="str">
        <f t="shared" si="7"/>
        <v/>
      </c>
      <c r="AM49" s="28" t="str">
        <f t="shared" si="8"/>
        <v/>
      </c>
      <c r="AN49" s="28" t="str">
        <f t="shared" si="9"/>
        <v/>
      </c>
      <c r="AO49" s="29" t="str">
        <f t="shared" si="10"/>
        <v/>
      </c>
    </row>
    <row r="50" spans="1:41" x14ac:dyDescent="0.35">
      <c r="A50" s="34"/>
      <c r="B50" s="35" t="str">
        <f>IF($A50="","",SUMIFS('Preprocess Export'!$H:$H,'Preprocess Export'!$B:$B,$A50,'Preprocess Export'!$I:$I,#REF!))</f>
        <v/>
      </c>
      <c r="C50" s="35" t="str">
        <f>IF($A50="","",SUMIFS('Preprocess Export'!$H:$H,'Preprocess Export'!$B:$B,$A50,'Preprocess Export'!$I:$I,C$2))</f>
        <v/>
      </c>
      <c r="D50" s="35" t="str">
        <f>IF($A50="","",SUMIFS('Preprocess Export'!$H:$H,'Preprocess Export'!$B:$B,$A50,'Preprocess Export'!$I:$I,D$2))</f>
        <v/>
      </c>
      <c r="E50" s="35" t="str">
        <f>IF($A50="","",SUMIFS('Preprocess Export'!$H:$H,'Preprocess Export'!$B:$B,$A50,'Preprocess Export'!$I:$I,E$2))</f>
        <v/>
      </c>
      <c r="F50" s="35" t="str">
        <f>IF($A50="","",SUMIFS('Preprocess Export'!$H:$H,'Preprocess Export'!$B:$B,$A50,'Preprocess Export'!$I:$I,F$2))</f>
        <v/>
      </c>
      <c r="G50" s="35" t="str">
        <f>IF($A50="","",SUMIFS('Preprocess Export'!$H:$H,'Preprocess Export'!$B:$B,$A50,'Preprocess Export'!$I:$I,G$2))</f>
        <v/>
      </c>
      <c r="H50" s="35" t="str">
        <f>IF($A50="","",SUMIFS('Preprocess Export'!$H:$H,'Preprocess Export'!$B:$B,$A50,'Preprocess Export'!$I:$I,H$2))</f>
        <v/>
      </c>
      <c r="I50" s="35" t="str">
        <f>IF($A50="","",SUMIFS('Preprocess Export'!$H:$H,'Preprocess Export'!$B:$B,$A50,'Preprocess Export'!$I:$I,I$2))</f>
        <v/>
      </c>
      <c r="J50" s="35" t="str">
        <f>IF($A50="","",SUMIFS('Preprocess Export'!$H:$H,'Preprocess Export'!$B:$B,$A50,'Preprocess Export'!$I:$I,J$2))</f>
        <v/>
      </c>
      <c r="K50" s="36" t="str">
        <f>IF($A50="","",SUMIFS('Preprocess Export'!$H:$H,'Preprocess Export'!$B:$B,$A50,'Preprocess Export'!$I:$I,K$2))</f>
        <v/>
      </c>
      <c r="M50" s="23" t="str" cm="1">
        <f t="array" ref="M50">IFERROR(IF($A50="","",INDEX('Provider Template'!$B$2:$K$75,_xlfn.XMATCH($A50,'Provider Template'!$A$2:$A$75),_xlfn.XMATCH(B$2,'Provider Template'!$B$1:$K$1))*B50),0)</f>
        <v/>
      </c>
      <c r="N50" s="23" t="str" cm="1">
        <f t="array" ref="N50">IFERROR(IF($A50="","",INDEX('Provider Template'!$B$2:$K$75,_xlfn.XMATCH($A50,'Provider Template'!$A$2:$A$75),_xlfn.XMATCH(C$2,'Provider Template'!$B$1:$K$1))*C50),0)</f>
        <v/>
      </c>
      <c r="O50" s="23" t="str" cm="1">
        <f t="array" ref="O50">IFERROR(IF($A50="","",INDEX('Provider Template'!$B$2:$K$75,_xlfn.XMATCH($A50,'Provider Template'!$A$2:$A$75),_xlfn.XMATCH(D$2,'Provider Template'!$B$1:$K$1))*D50),0)</f>
        <v/>
      </c>
      <c r="P50" s="23" t="str" cm="1">
        <f t="array" ref="P50">IFERROR(IF($A50="","",INDEX('Provider Template'!$B$2:$K$75,_xlfn.XMATCH($A50,'Provider Template'!$A$2:$A$75),_xlfn.XMATCH(E$2,'Provider Template'!$B$1:$K$1))*E50),0)</f>
        <v/>
      </c>
      <c r="Q50" s="23" t="str" cm="1">
        <f t="array" ref="Q50">IFERROR(IF($A50="","",INDEX('Provider Template'!$B$2:$K$75,_xlfn.XMATCH($A50,'Provider Template'!$A$2:$A$75),_xlfn.XMATCH(F$2,'Provider Template'!$B$1:$K$1))*F50),0)</f>
        <v/>
      </c>
      <c r="R50" s="23" t="str" cm="1">
        <f t="array" ref="R50">IFERROR(IF($A50="","",INDEX('Provider Template'!$B$2:$K$75,_xlfn.XMATCH($A50,'Provider Template'!$A$2:$A$75),_xlfn.XMATCH(G$2,'Provider Template'!$B$1:$K$1))*G50),0)</f>
        <v/>
      </c>
      <c r="S50" s="23" t="str" cm="1">
        <f t="array" ref="S50">IFERROR(IF($A50="","",INDEX('Provider Template'!$B$2:$K$75,_xlfn.XMATCH($A50,'Provider Template'!$A$2:$A$75),_xlfn.XMATCH(H$2,'Provider Template'!$B$1:$K$1))*H50),0)</f>
        <v/>
      </c>
      <c r="T50" s="23" t="str" cm="1">
        <f t="array" ref="T50">IFERROR(IF($A50="","",INDEX('Provider Template'!$B$2:$K$75,_xlfn.XMATCH($A50,'Provider Template'!$A$2:$A$75),_xlfn.XMATCH(I$2,'Provider Template'!$B$1:$K$1))*I50),0)</f>
        <v/>
      </c>
      <c r="U50" s="23" t="str" cm="1">
        <f t="array" ref="U50">IFERROR(IF($A50="","",INDEX('Provider Template'!$B$2:$K$75,_xlfn.XMATCH($A50,'Provider Template'!$A$2:$A$75),_xlfn.XMATCH(J$2,'Provider Template'!$B$1:$K$1))*J50),0)</f>
        <v/>
      </c>
      <c r="V50" s="23" t="str" cm="1">
        <f t="array" ref="V50">IFERROR(IF($A50="","",INDEX('Provider Template'!$B$2:$K$75,_xlfn.XMATCH($A50,'Provider Template'!$A$2:$A$75),_xlfn.XMATCH(K$2,'Provider Template'!$B$1:$K$1))*K50),0)</f>
        <v/>
      </c>
      <c r="X50" s="32" t="str">
        <f>IF($A50="","",SUMIFS('Preprocess Export'!$G36:$G10035,'Preprocess Export'!$F36:'Preprocess Export'!$F10035,0,'Preprocess Export'!$B36:$B10035,$A50))</f>
        <v/>
      </c>
      <c r="Y50" s="18" t="str">
        <f>IF($A50="","",SUMIFS('Preprocess Export'!$G36:$G10035,'Preprocess Export'!$F36:'Preprocess Export'!$F10035,"&lt;&gt;0",'Preprocess Export'!$B36:$B10035,$A50))</f>
        <v/>
      </c>
      <c r="Z50" s="33" t="str">
        <f t="shared" si="1"/>
        <v/>
      </c>
      <c r="AB50" s="23" t="str">
        <f>IF($A50="","",SUMIFS(Adjustments!C$3:C$100,Adjustments!$A$3:$A$100,'Services and Fees'!$A50))</f>
        <v/>
      </c>
      <c r="AC50" s="24" t="str">
        <f t="shared" si="2"/>
        <v/>
      </c>
      <c r="AD50" s="24" t="str">
        <f t="shared" si="3"/>
        <v/>
      </c>
      <c r="AE50" s="24" t="str">
        <f>IF($A50="","",SUMIFS(Adjustments!D$3:D$100,Adjustments!$A$3:$A$100,'Services and Fees'!$A50))</f>
        <v/>
      </c>
      <c r="AF50" s="24" t="str">
        <f>IF($A50="","",SUMIFS(Adjustments!L$3:L$100,Adjustments!$A$3:$A$100,'Services and Fees'!$A50))</f>
        <v/>
      </c>
      <c r="AG50" s="25" t="str">
        <f t="shared" si="4"/>
        <v/>
      </c>
      <c r="AI50" s="26" t="str">
        <f t="shared" si="5"/>
        <v/>
      </c>
      <c r="AK50" s="27" t="str">
        <f t="shared" si="6"/>
        <v/>
      </c>
      <c r="AL50" s="28" t="str">
        <f t="shared" si="7"/>
        <v/>
      </c>
      <c r="AM50" s="28" t="str">
        <f t="shared" si="8"/>
        <v/>
      </c>
      <c r="AN50" s="28" t="str">
        <f t="shared" si="9"/>
        <v/>
      </c>
      <c r="AO50" s="29" t="str">
        <f t="shared" si="10"/>
        <v/>
      </c>
    </row>
    <row r="51" spans="1:41" x14ac:dyDescent="0.35">
      <c r="B51" s="35" t="str">
        <f>IF($A51="","",SUMIFS('Preprocess Export'!$H:$H,'Preprocess Export'!$B:$B,$A51,'Preprocess Export'!$I:$I,#REF!))</f>
        <v/>
      </c>
      <c r="C51" s="35" t="str">
        <f>IF($A51="","",SUMIFS('Preprocess Export'!$H:$H,'Preprocess Export'!$B:$B,$A51,'Preprocess Export'!$I:$I,C$2))</f>
        <v/>
      </c>
      <c r="D51" s="35" t="str">
        <f>IF($A51="","",SUMIFS('Preprocess Export'!$H:$H,'Preprocess Export'!$B:$B,$A51,'Preprocess Export'!$I:$I,D$2))</f>
        <v/>
      </c>
      <c r="E51" s="35" t="str">
        <f>IF($A51="","",SUMIFS('Preprocess Export'!$H:$H,'Preprocess Export'!$B:$B,$A51,'Preprocess Export'!$I:$I,E$2))</f>
        <v/>
      </c>
      <c r="F51" s="35" t="str">
        <f>IF($A51="","",SUMIFS('Preprocess Export'!$H:$H,'Preprocess Export'!$B:$B,$A51,'Preprocess Export'!$I:$I,F$2))</f>
        <v/>
      </c>
      <c r="G51" s="35" t="str">
        <f>IF($A51="","",SUMIFS('Preprocess Export'!$H:$H,'Preprocess Export'!$B:$B,$A51,'Preprocess Export'!$I:$I,G$2))</f>
        <v/>
      </c>
      <c r="H51" s="35" t="str">
        <f>IF($A51="","",SUMIFS('Preprocess Export'!$H:$H,'Preprocess Export'!$B:$B,$A51,'Preprocess Export'!$I:$I,H$2))</f>
        <v/>
      </c>
      <c r="I51" s="35" t="str">
        <f>IF($A51="","",SUMIFS('Preprocess Export'!$H:$H,'Preprocess Export'!$B:$B,$A51,'Preprocess Export'!$I:$I,I$2))</f>
        <v/>
      </c>
      <c r="J51" s="35" t="str">
        <f>IF($A51="","",SUMIFS('Preprocess Export'!$H:$H,'Preprocess Export'!$B:$B,$A51,'Preprocess Export'!$I:$I,J$2))</f>
        <v/>
      </c>
      <c r="K51" s="36" t="str">
        <f>IF($A51="","",SUMIFS('Preprocess Export'!$H:$H,'Preprocess Export'!$B:$B,$A51,'Preprocess Export'!$I:$I,K$2))</f>
        <v/>
      </c>
      <c r="M51" s="23" t="str" cm="1">
        <f t="array" ref="M51">IFERROR(IF($A51="","",INDEX('Provider Template'!$B$2:$K$75,_xlfn.XMATCH($A51,'Provider Template'!$A$2:$A$75),_xlfn.XMATCH(B$2,'Provider Template'!$B$1:$K$1))*B51),0)</f>
        <v/>
      </c>
      <c r="N51" s="23" t="str" cm="1">
        <f t="array" ref="N51">IFERROR(IF($A51="","",INDEX('Provider Template'!$B$2:$K$75,_xlfn.XMATCH($A51,'Provider Template'!$A$2:$A$75),_xlfn.XMATCH(C$2,'Provider Template'!$B$1:$K$1))*C51),0)</f>
        <v/>
      </c>
      <c r="O51" s="23" t="str" cm="1">
        <f t="array" ref="O51">IFERROR(IF($A51="","",INDEX('Provider Template'!$B$2:$K$75,_xlfn.XMATCH($A51,'Provider Template'!$A$2:$A$75),_xlfn.XMATCH(D$2,'Provider Template'!$B$1:$K$1))*D51),0)</f>
        <v/>
      </c>
      <c r="P51" s="23" t="str" cm="1">
        <f t="array" ref="P51">IFERROR(IF($A51="","",INDEX('Provider Template'!$B$2:$K$75,_xlfn.XMATCH($A51,'Provider Template'!$A$2:$A$75),_xlfn.XMATCH(E$2,'Provider Template'!$B$1:$K$1))*E51),0)</f>
        <v/>
      </c>
      <c r="Q51" s="23" t="str" cm="1">
        <f t="array" ref="Q51">IFERROR(IF($A51="","",INDEX('Provider Template'!$B$2:$K$75,_xlfn.XMATCH($A51,'Provider Template'!$A$2:$A$75),_xlfn.XMATCH(F$2,'Provider Template'!$B$1:$K$1))*F51),0)</f>
        <v/>
      </c>
      <c r="R51" s="23" t="str" cm="1">
        <f t="array" ref="R51">IFERROR(IF($A51="","",INDEX('Provider Template'!$B$2:$K$75,_xlfn.XMATCH($A51,'Provider Template'!$A$2:$A$75),_xlfn.XMATCH(G$2,'Provider Template'!$B$1:$K$1))*G51),0)</f>
        <v/>
      </c>
      <c r="S51" s="23" t="str" cm="1">
        <f t="array" ref="S51">IFERROR(IF($A51="","",INDEX('Provider Template'!$B$2:$K$75,_xlfn.XMATCH($A51,'Provider Template'!$A$2:$A$75),_xlfn.XMATCH(H$2,'Provider Template'!$B$1:$K$1))*H51),0)</f>
        <v/>
      </c>
      <c r="T51" s="23" t="str" cm="1">
        <f t="array" ref="T51">IFERROR(IF($A51="","",INDEX('Provider Template'!$B$2:$K$75,_xlfn.XMATCH($A51,'Provider Template'!$A$2:$A$75),_xlfn.XMATCH(I$2,'Provider Template'!$B$1:$K$1))*I51),0)</f>
        <v/>
      </c>
      <c r="U51" s="23" t="str" cm="1">
        <f t="array" ref="U51">IFERROR(IF($A51="","",INDEX('Provider Template'!$B$2:$K$75,_xlfn.XMATCH($A51,'Provider Template'!$A$2:$A$75),_xlfn.XMATCH(J$2,'Provider Template'!$B$1:$K$1))*J51),0)</f>
        <v/>
      </c>
      <c r="V51" s="23" t="str" cm="1">
        <f t="array" ref="V51">IFERROR(IF($A51="","",INDEX('Provider Template'!$B$2:$K$75,_xlfn.XMATCH($A51,'Provider Template'!$A$2:$A$75),_xlfn.XMATCH(K$2,'Provider Template'!$B$1:$K$1))*K51),0)</f>
        <v/>
      </c>
      <c r="X51" s="32" t="str">
        <f>IF($A51="","",SUMIFS('Preprocess Export'!$G37:$G10036,'Preprocess Export'!$F37:'Preprocess Export'!$F10036,0,'Preprocess Export'!$B37:$B10036,$A51))</f>
        <v/>
      </c>
      <c r="Y51" s="18" t="str">
        <f>IF($A51="","",SUMIFS('Preprocess Export'!$G37:$G10036,'Preprocess Export'!$F37:'Preprocess Export'!$F10036,"&lt;&gt;0",'Preprocess Export'!$B37:$B10036,$A51))</f>
        <v/>
      </c>
      <c r="Z51" s="33" t="str">
        <f t="shared" si="1"/>
        <v/>
      </c>
      <c r="AB51" s="23" t="str">
        <f>IF($A51="","",SUMIFS(Adjustments!C$3:C$100,Adjustments!$A$3:$A$100,'Services and Fees'!$A51))</f>
        <v/>
      </c>
      <c r="AC51" s="24" t="str">
        <f t="shared" si="2"/>
        <v/>
      </c>
      <c r="AD51" s="24" t="str">
        <f t="shared" si="3"/>
        <v/>
      </c>
      <c r="AE51" s="24" t="str">
        <f>IF($A51="","",SUMIFS(Adjustments!D$3:D$100,Adjustments!$A$3:$A$100,'Services and Fees'!$A51))</f>
        <v/>
      </c>
      <c r="AF51" s="24" t="str">
        <f>IF($A51="","",SUMIFS(Adjustments!L$3:L$100,Adjustments!$A$3:$A$100,'Services and Fees'!$A51))</f>
        <v/>
      </c>
      <c r="AG51" s="25" t="str">
        <f t="shared" si="4"/>
        <v/>
      </c>
      <c r="AI51" s="26" t="str">
        <f t="shared" si="5"/>
        <v/>
      </c>
      <c r="AK51" s="27" t="str">
        <f t="shared" si="6"/>
        <v/>
      </c>
      <c r="AL51" s="28" t="str">
        <f t="shared" si="7"/>
        <v/>
      </c>
      <c r="AM51" s="28" t="str">
        <f t="shared" si="8"/>
        <v/>
      </c>
      <c r="AN51" s="28" t="str">
        <f t="shared" si="9"/>
        <v/>
      </c>
      <c r="AO51" s="29" t="str">
        <f t="shared" si="10"/>
        <v/>
      </c>
    </row>
    <row r="52" spans="1:41" x14ac:dyDescent="0.35">
      <c r="B52" s="35" t="str">
        <f>IF($A52="","",SUMIFS('Preprocess Export'!$H:$H,'Preprocess Export'!$B:$B,$A52,'Preprocess Export'!$I:$I,#REF!))</f>
        <v/>
      </c>
      <c r="C52" s="35" t="str">
        <f>IF($A52="","",SUMIFS('Preprocess Export'!$H:$H,'Preprocess Export'!$B:$B,$A52,'Preprocess Export'!$I:$I,C$2))</f>
        <v/>
      </c>
      <c r="D52" s="35" t="str">
        <f>IF($A52="","",SUMIFS('Preprocess Export'!$H:$H,'Preprocess Export'!$B:$B,$A52,'Preprocess Export'!$I:$I,D$2))</f>
        <v/>
      </c>
      <c r="E52" s="35" t="str">
        <f>IF($A52="","",SUMIFS('Preprocess Export'!$H:$H,'Preprocess Export'!$B:$B,$A52,'Preprocess Export'!$I:$I,E$2))</f>
        <v/>
      </c>
      <c r="F52" s="35" t="str">
        <f>IF($A52="","",SUMIFS('Preprocess Export'!$H:$H,'Preprocess Export'!$B:$B,$A52,'Preprocess Export'!$I:$I,F$2))</f>
        <v/>
      </c>
      <c r="G52" s="35" t="str">
        <f>IF($A52="","",SUMIFS('Preprocess Export'!$H:$H,'Preprocess Export'!$B:$B,$A52,'Preprocess Export'!$I:$I,G$2))</f>
        <v/>
      </c>
      <c r="H52" s="35" t="str">
        <f>IF($A52="","",SUMIFS('Preprocess Export'!$H:$H,'Preprocess Export'!$B:$B,$A52,'Preprocess Export'!$I:$I,H$2))</f>
        <v/>
      </c>
      <c r="I52" s="35" t="str">
        <f>IF($A52="","",SUMIFS('Preprocess Export'!$H:$H,'Preprocess Export'!$B:$B,$A52,'Preprocess Export'!$I:$I,I$2))</f>
        <v/>
      </c>
      <c r="J52" s="35" t="str">
        <f>IF($A52="","",SUMIFS('Preprocess Export'!$H:$H,'Preprocess Export'!$B:$B,$A52,'Preprocess Export'!$I:$I,J$2))</f>
        <v/>
      </c>
      <c r="K52" s="36" t="str">
        <f>IF($A52="","",SUMIFS('Preprocess Export'!$H:$H,'Preprocess Export'!$B:$B,$A52,'Preprocess Export'!$I:$I,K$2))</f>
        <v/>
      </c>
      <c r="M52" s="23" t="str" cm="1">
        <f t="array" ref="M52">IFERROR(IF($A52="","",INDEX('Provider Template'!$B$2:$K$75,_xlfn.XMATCH($A52,'Provider Template'!$A$2:$A$75),_xlfn.XMATCH(B$2,'Provider Template'!$B$1:$K$1))*B52),0)</f>
        <v/>
      </c>
      <c r="N52" s="23" t="str" cm="1">
        <f t="array" ref="N52">IFERROR(IF($A52="","",INDEX('Provider Template'!$B$2:$K$75,_xlfn.XMATCH($A52,'Provider Template'!$A$2:$A$75),_xlfn.XMATCH(C$2,'Provider Template'!$B$1:$K$1))*C52),0)</f>
        <v/>
      </c>
      <c r="O52" s="23" t="str" cm="1">
        <f t="array" ref="O52">IFERROR(IF($A52="","",INDEX('Provider Template'!$B$2:$K$75,_xlfn.XMATCH($A52,'Provider Template'!$A$2:$A$75),_xlfn.XMATCH(D$2,'Provider Template'!$B$1:$K$1))*D52),0)</f>
        <v/>
      </c>
      <c r="P52" s="23" t="str" cm="1">
        <f t="array" ref="P52">IFERROR(IF($A52="","",INDEX('Provider Template'!$B$2:$K$75,_xlfn.XMATCH($A52,'Provider Template'!$A$2:$A$75),_xlfn.XMATCH(E$2,'Provider Template'!$B$1:$K$1))*E52),0)</f>
        <v/>
      </c>
      <c r="Q52" s="23" t="str" cm="1">
        <f t="array" ref="Q52">IFERROR(IF($A52="","",INDEX('Provider Template'!$B$2:$K$75,_xlfn.XMATCH($A52,'Provider Template'!$A$2:$A$75),_xlfn.XMATCH(F$2,'Provider Template'!$B$1:$K$1))*F52),0)</f>
        <v/>
      </c>
      <c r="R52" s="23" t="str" cm="1">
        <f t="array" ref="R52">IFERROR(IF($A52="","",INDEX('Provider Template'!$B$2:$K$75,_xlfn.XMATCH($A52,'Provider Template'!$A$2:$A$75),_xlfn.XMATCH(G$2,'Provider Template'!$B$1:$K$1))*G52),0)</f>
        <v/>
      </c>
      <c r="S52" s="23" t="str" cm="1">
        <f t="array" ref="S52">IFERROR(IF($A52="","",INDEX('Provider Template'!$B$2:$K$75,_xlfn.XMATCH($A52,'Provider Template'!$A$2:$A$75),_xlfn.XMATCH(H$2,'Provider Template'!$B$1:$K$1))*H52),0)</f>
        <v/>
      </c>
      <c r="T52" s="23" t="str" cm="1">
        <f t="array" ref="T52">IFERROR(IF($A52="","",INDEX('Provider Template'!$B$2:$K$75,_xlfn.XMATCH($A52,'Provider Template'!$A$2:$A$75),_xlfn.XMATCH(I$2,'Provider Template'!$B$1:$K$1))*I52),0)</f>
        <v/>
      </c>
      <c r="U52" s="23" t="str" cm="1">
        <f t="array" ref="U52">IFERROR(IF($A52="","",INDEX('Provider Template'!$B$2:$K$75,_xlfn.XMATCH($A52,'Provider Template'!$A$2:$A$75),_xlfn.XMATCH(J$2,'Provider Template'!$B$1:$K$1))*J52),0)</f>
        <v/>
      </c>
      <c r="V52" s="23" t="str" cm="1">
        <f t="array" ref="V52">IFERROR(IF($A52="","",INDEX('Provider Template'!$B$2:$K$75,_xlfn.XMATCH($A52,'Provider Template'!$A$2:$A$75),_xlfn.XMATCH(K$2,'Provider Template'!$B$1:$K$1))*K52),0)</f>
        <v/>
      </c>
      <c r="X52" s="32" t="str">
        <f>IF($A52="","",SUMIFS('Preprocess Export'!$G38:$G10037,'Preprocess Export'!$F38:'Preprocess Export'!$F10037,0,'Preprocess Export'!$B38:$B10037,$A52))</f>
        <v/>
      </c>
      <c r="Y52" s="18" t="str">
        <f>IF($A52="","",SUMIFS('Preprocess Export'!$G38:$G10037,'Preprocess Export'!$F38:'Preprocess Export'!$F10037,"&lt;&gt;0",'Preprocess Export'!$B38:$B10037,$A52))</f>
        <v/>
      </c>
      <c r="Z52" s="33" t="str">
        <f t="shared" si="1"/>
        <v/>
      </c>
      <c r="AB52" s="23" t="str">
        <f>IF($A52="","",SUMIFS(Adjustments!C$3:C$100,Adjustments!$A$3:$A$100,'Services and Fees'!$A52))</f>
        <v/>
      </c>
      <c r="AC52" s="24" t="str">
        <f t="shared" si="2"/>
        <v/>
      </c>
      <c r="AD52" s="24" t="str">
        <f t="shared" si="3"/>
        <v/>
      </c>
      <c r="AE52" s="24" t="str">
        <f>IF($A52="","",SUMIFS(Adjustments!D$3:D$100,Adjustments!$A$3:$A$100,'Services and Fees'!$A52))</f>
        <v/>
      </c>
      <c r="AF52" s="24" t="str">
        <f>IF($A52="","",SUMIFS(Adjustments!L$3:L$100,Adjustments!$A$3:$A$100,'Services and Fees'!$A52))</f>
        <v/>
      </c>
      <c r="AG52" s="25" t="str">
        <f t="shared" si="4"/>
        <v/>
      </c>
      <c r="AI52" s="26" t="str">
        <f t="shared" si="5"/>
        <v/>
      </c>
      <c r="AK52" s="27" t="str">
        <f t="shared" si="6"/>
        <v/>
      </c>
      <c r="AL52" s="28" t="str">
        <f t="shared" si="7"/>
        <v/>
      </c>
      <c r="AM52" s="28" t="str">
        <f t="shared" si="8"/>
        <v/>
      </c>
      <c r="AN52" s="28" t="str">
        <f t="shared" si="9"/>
        <v/>
      </c>
      <c r="AO52" s="29" t="str">
        <f t="shared" si="10"/>
        <v/>
      </c>
    </row>
    <row r="53" spans="1:41" s="12" customFormat="1" ht="15" thickBot="1" x14ac:dyDescent="0.4">
      <c r="A53" s="37" t="s">
        <v>133</v>
      </c>
      <c r="B53" s="37">
        <f>IFERROR(SUM(B3:B50),"")</f>
        <v>73728.450000000012</v>
      </c>
      <c r="C53" s="37">
        <f t="shared" ref="C53:AO53" si="13">IFERROR(SUM(C3:C50),"")</f>
        <v>6518.5499999999993</v>
      </c>
      <c r="D53" s="37">
        <f t="shared" si="13"/>
        <v>0</v>
      </c>
      <c r="E53" s="37">
        <f t="shared" si="13"/>
        <v>0</v>
      </c>
      <c r="F53" s="37">
        <f t="shared" si="13"/>
        <v>0</v>
      </c>
      <c r="G53" s="37">
        <f t="shared" si="13"/>
        <v>638</v>
      </c>
      <c r="H53" s="37">
        <f t="shared" si="13"/>
        <v>850</v>
      </c>
      <c r="I53" s="37">
        <f t="shared" si="13"/>
        <v>0</v>
      </c>
      <c r="J53" s="37">
        <f t="shared" si="13"/>
        <v>0</v>
      </c>
      <c r="K53" s="37">
        <f t="shared" si="13"/>
        <v>0</v>
      </c>
      <c r="M53" s="38">
        <f t="shared" si="13"/>
        <v>27871.517499999994</v>
      </c>
      <c r="N53" s="38">
        <f t="shared" si="13"/>
        <v>3585.2024999999994</v>
      </c>
      <c r="O53" s="38">
        <f t="shared" si="13"/>
        <v>0</v>
      </c>
      <c r="P53" s="38">
        <f t="shared" si="13"/>
        <v>0</v>
      </c>
      <c r="Q53" s="38">
        <f t="shared" si="13"/>
        <v>0</v>
      </c>
      <c r="R53" s="38">
        <f t="shared" si="13"/>
        <v>0</v>
      </c>
      <c r="S53" s="38">
        <f t="shared" ref="S53:V53" si="14">IFERROR(SUM(S3:S50),"")</f>
        <v>850</v>
      </c>
      <c r="T53" s="38">
        <f t="shared" si="14"/>
        <v>0</v>
      </c>
      <c r="U53" s="38">
        <f t="shared" si="14"/>
        <v>0</v>
      </c>
      <c r="V53" s="38">
        <f t="shared" si="14"/>
        <v>0</v>
      </c>
      <c r="X53" s="38">
        <f t="shared" si="13"/>
        <v>80984.650000000009</v>
      </c>
      <c r="Y53" s="38">
        <f t="shared" si="13"/>
        <v>558.79999999999995</v>
      </c>
      <c r="Z53" s="38">
        <f t="shared" si="13"/>
        <v>508</v>
      </c>
      <c r="AB53" s="38">
        <f t="shared" si="13"/>
        <v>0</v>
      </c>
      <c r="AC53" s="38">
        <f t="shared" si="13"/>
        <v>0</v>
      </c>
      <c r="AD53" s="38">
        <f t="shared" si="13"/>
        <v>0</v>
      </c>
      <c r="AE53" s="38">
        <f t="shared" si="13"/>
        <v>0</v>
      </c>
      <c r="AF53" s="38">
        <f t="shared" si="13"/>
        <v>0</v>
      </c>
      <c r="AG53" s="38">
        <f t="shared" si="13"/>
        <v>0</v>
      </c>
      <c r="AI53" s="37">
        <f t="shared" si="13"/>
        <v>81543.450000000012</v>
      </c>
      <c r="AK53" s="37">
        <f t="shared" si="13"/>
        <v>81735.000000000029</v>
      </c>
      <c r="AL53" s="37">
        <f t="shared" si="13"/>
        <v>50.800000000000004</v>
      </c>
      <c r="AM53" s="37">
        <f t="shared" si="13"/>
        <v>32306.719999999998</v>
      </c>
      <c r="AN53" s="37">
        <f t="shared" si="13"/>
        <v>3230.6719999999996</v>
      </c>
      <c r="AO53" s="37">
        <f t="shared" si="13"/>
        <v>46248.408000000003</v>
      </c>
    </row>
    <row r="54" spans="1:41" ht="15" thickTop="1" x14ac:dyDescent="0.35"/>
  </sheetData>
  <sheetProtection algorithmName="SHA-512" hashValue="ewmUQv6qtilWI3AIyhbx81vLCBSB6Z9vOksns+Kxrch7lI6pbUNWYytWE1DzNGm+ysMK8Wqm7NI1Ww4QLLb5cw==" saltValue="EkgU54sPwBllYQq0VhRx4g==" spinCount="100000" sheet="1" objects="1" scenarios="1"/>
  <conditionalFormatting sqref="X3:Y52 A3:K52 AK3:AO52">
    <cfRule type="expression" dxfId="5" priority="6">
      <formula>MOD(ROW(),2)=0</formula>
    </cfRule>
  </conditionalFormatting>
  <conditionalFormatting sqref="M3:V52">
    <cfRule type="expression" dxfId="4" priority="5">
      <formula>MOD(ROW(),2)=0</formula>
    </cfRule>
  </conditionalFormatting>
  <conditionalFormatting sqref="AB3:AG52">
    <cfRule type="expression" dxfId="3" priority="4">
      <formula>MOD(ROW(),2)=0</formula>
    </cfRule>
  </conditionalFormatting>
  <conditionalFormatting sqref="AI3:AI52">
    <cfRule type="expression" dxfId="2" priority="3">
      <formula>MOD(ROW(),2)=0</formula>
    </cfRule>
  </conditionalFormatting>
  <conditionalFormatting sqref="Z3:Z52">
    <cfRule type="expression" dxfId="1" priority="2">
      <formula>MOD(ROW(),2)=0</formula>
    </cfRule>
  </conditionalFormatting>
  <pageMargins left="0.7" right="0.7" top="0.75" bottom="0.75" header="0.3" footer="0.3"/>
  <pageSetup paperSize="9"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C8BB3-38D5-47CC-AEC3-8E2979B011D5}">
  <sheetPr codeName="Sheet10"/>
  <dimension ref="A1:X51"/>
  <sheetViews>
    <sheetView topLeftCell="A10" zoomScaleNormal="100" workbookViewId="0">
      <selection activeCell="A24" sqref="A24:S25"/>
    </sheetView>
  </sheetViews>
  <sheetFormatPr defaultColWidth="9.1796875" defaultRowHeight="14.5" x14ac:dyDescent="0.35"/>
  <cols>
    <col min="1" max="1" width="22.81640625" style="3" customWidth="1"/>
    <col min="2" max="2" width="32" style="3" bestFit="1" customWidth="1"/>
    <col min="3" max="3" width="20.1796875" style="3" bestFit="1" customWidth="1"/>
    <col min="4" max="6" width="15.453125" style="3" bestFit="1" customWidth="1"/>
    <col min="7" max="7" width="15.81640625" style="3" bestFit="1" customWidth="1"/>
    <col min="8" max="8" width="9.7265625" style="3" bestFit="1" customWidth="1"/>
    <col min="9" max="9" width="13.54296875" style="3" bestFit="1" customWidth="1"/>
    <col min="10" max="10" width="10.54296875" style="3" bestFit="1" customWidth="1"/>
    <col min="11" max="11" width="36.26953125" style="3" bestFit="1" customWidth="1"/>
    <col min="12" max="12" width="12.54296875" style="3" bestFit="1" customWidth="1"/>
    <col min="13" max="13" width="10.7265625" style="3" bestFit="1" customWidth="1"/>
    <col min="14" max="14" width="18.26953125" style="3" bestFit="1" customWidth="1"/>
    <col min="15" max="15" width="19.7265625" style="3" customWidth="1"/>
    <col min="16" max="16" width="9.81640625" style="3" bestFit="1" customWidth="1"/>
    <col min="17" max="17" width="13" style="3" bestFit="1" customWidth="1"/>
    <col min="18" max="18" width="14" style="3" bestFit="1" customWidth="1"/>
    <col min="19" max="19" width="14.453125" style="3" bestFit="1" customWidth="1"/>
    <col min="20" max="20" width="14.81640625" style="3" bestFit="1" customWidth="1"/>
    <col min="21" max="21" width="15.7265625" style="3" bestFit="1" customWidth="1"/>
    <col min="22" max="22" width="14.81640625" style="3" bestFit="1" customWidth="1"/>
    <col min="23" max="23" width="15.7265625" style="3" bestFit="1" customWidth="1"/>
    <col min="24" max="24" width="9" style="3" bestFit="1" customWidth="1"/>
    <col min="25" max="16384" width="9.1796875" style="3"/>
  </cols>
  <sheetData>
    <row r="1" spans="1:24" x14ac:dyDescent="0.35">
      <c r="A1" s="5" t="s">
        <v>134</v>
      </c>
      <c r="B1" s="5" t="s">
        <v>135</v>
      </c>
      <c r="C1" s="5" t="s">
        <v>136</v>
      </c>
      <c r="D1" s="5" t="s">
        <v>137</v>
      </c>
      <c r="E1" s="5" t="s">
        <v>138</v>
      </c>
      <c r="F1" s="5" t="s">
        <v>139</v>
      </c>
      <c r="G1" s="5" t="s">
        <v>140</v>
      </c>
      <c r="H1" s="5" t="s">
        <v>141</v>
      </c>
      <c r="I1" s="5" t="s">
        <v>142</v>
      </c>
      <c r="J1" s="5" t="s">
        <v>143</v>
      </c>
      <c r="K1" s="5" t="s">
        <v>144</v>
      </c>
      <c r="L1" s="5" t="s">
        <v>145</v>
      </c>
      <c r="M1" s="5" t="s">
        <v>146</v>
      </c>
      <c r="N1" s="5" t="s">
        <v>147</v>
      </c>
      <c r="O1" s="5" t="s">
        <v>0</v>
      </c>
      <c r="P1" s="5" t="s">
        <v>148</v>
      </c>
      <c r="Q1" s="5" t="s">
        <v>149</v>
      </c>
      <c r="R1" s="5" t="s">
        <v>150</v>
      </c>
      <c r="S1" s="5" t="s">
        <v>151</v>
      </c>
      <c r="T1" s="5" t="s">
        <v>152</v>
      </c>
      <c r="U1" s="5" t="s">
        <v>153</v>
      </c>
      <c r="V1" s="5" t="s">
        <v>154</v>
      </c>
      <c r="W1" s="5" t="s">
        <v>155</v>
      </c>
      <c r="X1" s="5" t="s">
        <v>156</v>
      </c>
    </row>
    <row r="2" spans="1:24" x14ac:dyDescent="0.35">
      <c r="A2" s="3" t="str">
        <f>IF(O2="","",_xlfn.XLOOKUP(O2,'Provider Template'!A$2:A$101,'Provider Template'!O$2:O$101))</f>
        <v>Alex White</v>
      </c>
      <c r="B2" s="3" t="str">
        <f>_xlfn.XLOOKUP($A2,'Provider Template'!$A$2:$A$101,'Provider Template'!Y$2:Y$101,"")</f>
        <v>AlexWhite@example.com</v>
      </c>
      <c r="C2" s="3" t="str">
        <f>_xlfn.XLOOKUP($A2,'Provider Template'!$A$2:$A$101,'Provider Template'!R$2:R$101,"")</f>
        <v>533 Cypress Road</v>
      </c>
      <c r="G2" s="3" t="str">
        <f>_xlfn.XLOOKUP($A2,'Provider Template'!$A$2:$A$101,'Provider Template'!S$2:S$101,"")</f>
        <v>Glen Huntly</v>
      </c>
      <c r="H2" s="3" t="str">
        <f>_xlfn.XLOOKUP($A2,'Provider Template'!$A$2:$A$101,'Provider Template'!T$2:T$101,"")</f>
        <v>VIC</v>
      </c>
      <c r="I2" s="3">
        <f>_xlfn.XLOOKUP($A2,'Provider Template'!$A$2:$A$101,'Provider Template'!U$2:U$101,"")</f>
        <v>3163</v>
      </c>
      <c r="K2" s="3" t="str">
        <f>IF(A2="","",_xlfn.XLOOKUP(O2,'Provider Template'!$A$2:$A$101,'Provider Template'!$M$2:$M$101)&amp;TEXT(L2,"yyyymmdd"))</f>
        <v>ALW20231216</v>
      </c>
      <c r="L2" s="39" t="str">
        <f>IF(A2="","",RIGHT('Payments Export'!A$2,10))</f>
        <v>16/12/2023</v>
      </c>
      <c r="M2" s="40">
        <f>IF(A2="","",L2+2)</f>
        <v>45278</v>
      </c>
      <c r="O2" s="3" t="str">
        <f>IF('Services and Fees'!A3="","",'Services and Fees'!A3)</f>
        <v>Alex White</v>
      </c>
      <c r="P2" s="3">
        <f>IF(A2="","",1)</f>
        <v>1</v>
      </c>
      <c r="Q2" s="3">
        <f>IF(A2="","",ROUND(_xlfn.XLOOKUP(O2,'Services and Fees'!A$3:A$51,'Services and Fees'!AM$3:AM$51),2))</f>
        <v>770.4</v>
      </c>
      <c r="R2" s="3">
        <f>IF(A2="","",'Company Details'!$B$6)</f>
        <v>220</v>
      </c>
      <c r="S2" s="3" t="str">
        <f>IF(A2="","","GST on Income")</f>
        <v>GST on Income</v>
      </c>
    </row>
    <row r="3" spans="1:24" x14ac:dyDescent="0.35">
      <c r="A3" s="3" t="str">
        <f>IF(O3="","",_xlfn.XLOOKUP(O3,'Provider Template'!A$2:A$101,'Provider Template'!O$2:O$101))</f>
        <v>Dr Jamie Wilson</v>
      </c>
      <c r="B3" s="3" t="str">
        <f>_xlfn.XLOOKUP($A3,'Provider Template'!$A$2:$A$101,'Provider Template'!Y$2:Y$101,"")</f>
        <v>DrJamieWilson@example.com</v>
      </c>
      <c r="C3" s="3" t="str">
        <f>_xlfn.XLOOKUP($A3,'Provider Template'!$A$2:$A$101,'Provider Template'!R$2:R$101,"")</f>
        <v>860 Birch Road</v>
      </c>
      <c r="G3" s="3" t="str">
        <f>_xlfn.XLOOKUP($A3,'Provider Template'!$A$2:$A$101,'Provider Template'!S$2:S$101,"")</f>
        <v>Fairfield</v>
      </c>
      <c r="H3" s="3" t="str">
        <f>_xlfn.XLOOKUP($A3,'Provider Template'!$A$2:$A$101,'Provider Template'!T$2:T$101,"")</f>
        <v>VIC</v>
      </c>
      <c r="I3" s="3">
        <f>_xlfn.XLOOKUP($A3,'Provider Template'!$A$2:$A$101,'Provider Template'!U$2:U$101,"")</f>
        <v>3078</v>
      </c>
      <c r="K3" s="3" t="str">
        <f>IF(A3="","",_xlfn.XLOOKUP(O3,'Provider Template'!$A$2:$A$101,'Provider Template'!$M$2:$M$101)&amp;TEXT(L3,"yyyymmdd"))</f>
        <v>CA20231216</v>
      </c>
      <c r="L3" s="39" t="str">
        <f>IF(A3="","",RIGHT('Payments Export'!A$2,10))</f>
        <v>16/12/2023</v>
      </c>
      <c r="M3" s="40">
        <f t="shared" ref="M3:M39" si="0">IF(A3="","",L3+2)</f>
        <v>45278</v>
      </c>
      <c r="O3" s="3" t="str">
        <f>IF('Services and Fees'!A4="","",'Services and Fees'!A4)</f>
        <v>Casey Anderson</v>
      </c>
      <c r="P3" s="3">
        <f t="shared" ref="P3:P39" si="1">IF(A3="","",1)</f>
        <v>1</v>
      </c>
      <c r="Q3" s="3">
        <f>IF(A3="","",ROUND(_xlfn.XLOOKUP(O3,'Services and Fees'!A$3:A$51,'Services and Fees'!AM$3:AM$51),2))</f>
        <v>203.22</v>
      </c>
      <c r="R3" s="3">
        <f>IF(A3="","",'Company Details'!$B$6)</f>
        <v>220</v>
      </c>
      <c r="S3" s="3" t="str">
        <f t="shared" ref="S3:S51" si="2">IF(A3="","","GST on Income")</f>
        <v>GST on Income</v>
      </c>
    </row>
    <row r="4" spans="1:24" x14ac:dyDescent="0.35">
      <c r="A4" s="3" t="str">
        <f>IF(O4="","",_xlfn.XLOOKUP(O4,'Provider Template'!A$2:A$101,'Provider Template'!O$2:O$101))</f>
        <v>Dr Alex Smith</v>
      </c>
      <c r="B4" s="3" t="str">
        <f>_xlfn.XLOOKUP($A4,'Provider Template'!$A$2:$A$101,'Provider Template'!Y$2:Y$101,"")</f>
        <v>DrAlexSmith@example.com</v>
      </c>
      <c r="C4" s="3" t="str">
        <f>_xlfn.XLOOKUP($A4,'Provider Template'!$A$2:$A$101,'Provider Template'!R$2:R$101,"")</f>
        <v>301 Oak Street</v>
      </c>
      <c r="G4" s="3" t="str">
        <f>_xlfn.XLOOKUP($A4,'Provider Template'!$A$2:$A$101,'Provider Template'!S$2:S$101,"")</f>
        <v>Wantirna</v>
      </c>
      <c r="H4" s="3" t="str">
        <f>_xlfn.XLOOKUP($A4,'Provider Template'!$A$2:$A$101,'Provider Template'!T$2:T$101,"")</f>
        <v>VIC</v>
      </c>
      <c r="I4" s="3">
        <f>_xlfn.XLOOKUP($A4,'Provider Template'!$A$2:$A$101,'Provider Template'!U$2:U$101,"")</f>
        <v>3152</v>
      </c>
      <c r="K4" s="3" t="str">
        <f>IF(A4="","",_xlfn.XLOOKUP(O4,'Provider Template'!$A$2:$A$101,'Provider Template'!$M$2:$M$101)&amp;TEXT(L4,"yyyymmdd"))</f>
        <v>AS20231216</v>
      </c>
      <c r="L4" s="39" t="str">
        <f>IF(A4="","",RIGHT('Payments Export'!A$2,10))</f>
        <v>16/12/2023</v>
      </c>
      <c r="M4" s="40">
        <f t="shared" si="0"/>
        <v>45278</v>
      </c>
      <c r="O4" s="3" t="str">
        <f>IF('Services and Fees'!A5="","",'Services and Fees'!A5)</f>
        <v>Dr Alex Smith</v>
      </c>
      <c r="P4" s="3">
        <f t="shared" si="1"/>
        <v>1</v>
      </c>
      <c r="Q4" s="3">
        <f>IF(A4="","",ROUND(_xlfn.XLOOKUP(O4,'Services and Fees'!A$3:A$51,'Services and Fees'!AM$3:AM$51),2))</f>
        <v>3238.65</v>
      </c>
      <c r="R4" s="3">
        <f>IF(A4="","",'Company Details'!$B$6)</f>
        <v>220</v>
      </c>
      <c r="S4" s="3" t="str">
        <f t="shared" si="2"/>
        <v>GST on Income</v>
      </c>
    </row>
    <row r="5" spans="1:24" x14ac:dyDescent="0.35">
      <c r="A5" s="3" t="str">
        <f>IF(O5="","",_xlfn.XLOOKUP(O5,'Provider Template'!A$2:A$101,'Provider Template'!O$2:O$101))</f>
        <v>Dr Avery Thompson</v>
      </c>
      <c r="B5" s="3" t="str">
        <f>_xlfn.XLOOKUP($A5,'Provider Template'!$A$2:$A$101,'Provider Template'!Y$2:Y$101,"")</f>
        <v>DrAveryThompson@example.com</v>
      </c>
      <c r="C5" s="3" t="str">
        <f>_xlfn.XLOOKUP($A5,'Provider Template'!$A$2:$A$101,'Provider Template'!R$2:R$101,"")</f>
        <v>1051 Poplar Place</v>
      </c>
      <c r="G5" s="3" t="str">
        <f>_xlfn.XLOOKUP($A5,'Provider Template'!$A$2:$A$101,'Provider Template'!S$2:S$101,"")</f>
        <v>Hawthorn East</v>
      </c>
      <c r="H5" s="3" t="str">
        <f>_xlfn.XLOOKUP($A5,'Provider Template'!$A$2:$A$101,'Provider Template'!T$2:T$101,"")</f>
        <v>VIC</v>
      </c>
      <c r="I5" s="3">
        <f>_xlfn.XLOOKUP($A5,'Provider Template'!$A$2:$A$101,'Provider Template'!U$2:U$101,"")</f>
        <v>3123</v>
      </c>
      <c r="K5" s="3" t="str">
        <f>IF(A5="","",_xlfn.XLOOKUP(O5,'Provider Template'!$A$2:$A$101,'Provider Template'!$M$2:$M$101)&amp;TEXT(L5,"yyyymmdd"))</f>
        <v>AT20231216</v>
      </c>
      <c r="L5" s="39" t="str">
        <f>IF(A5="","",RIGHT('Payments Export'!A$2,10))</f>
        <v>16/12/2023</v>
      </c>
      <c r="M5" s="40">
        <f t="shared" si="0"/>
        <v>45278</v>
      </c>
      <c r="O5" s="3" t="str">
        <f>IF('Services and Fees'!A6="","",'Services and Fees'!A6)</f>
        <v>Dr Avery Thompson</v>
      </c>
      <c r="P5" s="3">
        <f t="shared" si="1"/>
        <v>1</v>
      </c>
      <c r="Q5" s="3">
        <f>IF(A5="","",ROUND(_xlfn.XLOOKUP(O5,'Services and Fees'!A$3:A$51,'Services and Fees'!AM$3:AM$51),2))</f>
        <v>723.29</v>
      </c>
      <c r="R5" s="3">
        <f>IF(A5="","",'Company Details'!$B$6)</f>
        <v>220</v>
      </c>
      <c r="S5" s="3" t="str">
        <f t="shared" si="2"/>
        <v>GST on Income</v>
      </c>
    </row>
    <row r="6" spans="1:24" x14ac:dyDescent="0.35">
      <c r="A6" s="3" t="str">
        <f>IF(O6="","",_xlfn.XLOOKUP(O6,'Provider Template'!A$2:A$101,'Provider Template'!O$2:O$101))</f>
        <v>Dr Avery Wang</v>
      </c>
      <c r="B6" s="3" t="str">
        <f>_xlfn.XLOOKUP($A6,'Provider Template'!$A$2:$A$101,'Provider Template'!Y$2:Y$101,"")</f>
        <v>DrAveryWang@example.com</v>
      </c>
      <c r="C6" s="3" t="str">
        <f>_xlfn.XLOOKUP($A6,'Provider Template'!$A$2:$A$101,'Provider Template'!R$2:R$101,"")</f>
        <v>415 Cherry Circle</v>
      </c>
      <c r="G6" s="3" t="str">
        <f>_xlfn.XLOOKUP($A6,'Provider Template'!$A$2:$A$101,'Provider Template'!S$2:S$101,"")</f>
        <v>Wantirna</v>
      </c>
      <c r="H6" s="3" t="str">
        <f>_xlfn.XLOOKUP($A6,'Provider Template'!$A$2:$A$101,'Provider Template'!T$2:T$101,"")</f>
        <v>VIC</v>
      </c>
      <c r="I6" s="3">
        <f>_xlfn.XLOOKUP($A6,'Provider Template'!$A$2:$A$101,'Provider Template'!U$2:U$101,"")</f>
        <v>3152</v>
      </c>
      <c r="K6" s="3" t="str">
        <f>IF(A6="","",_xlfn.XLOOKUP(O6,'Provider Template'!$A$2:$A$101,'Provider Template'!$M$2:$M$101)&amp;TEXT(L6,"yyyymmdd"))</f>
        <v>AW20231216</v>
      </c>
      <c r="L6" s="39" t="str">
        <f>IF(A6="","",RIGHT('Payments Export'!A$2,10))</f>
        <v>16/12/2023</v>
      </c>
      <c r="M6" s="40">
        <f t="shared" si="0"/>
        <v>45278</v>
      </c>
      <c r="O6" s="3" t="str">
        <f>IF('Services and Fees'!A7="","",'Services and Fees'!A7)</f>
        <v>Dr Avery Wang</v>
      </c>
      <c r="P6" s="3">
        <f t="shared" si="1"/>
        <v>1</v>
      </c>
      <c r="Q6" s="3">
        <f>IF(A6="","",ROUND(_xlfn.XLOOKUP(O6,'Services and Fees'!A$3:A$51,'Services and Fees'!AM$3:AM$51),2))</f>
        <v>2435.6799999999998</v>
      </c>
      <c r="R6" s="3">
        <f>IF(A6="","",'Company Details'!$B$6)</f>
        <v>220</v>
      </c>
      <c r="S6" s="3" t="str">
        <f t="shared" si="2"/>
        <v>GST on Income</v>
      </c>
    </row>
    <row r="7" spans="1:24" x14ac:dyDescent="0.35">
      <c r="A7" s="3" t="str">
        <f>IF(O7="","",_xlfn.XLOOKUP(O7,'Provider Template'!A$2:A$101,'Provider Template'!O$2:O$101))</f>
        <v>Dr Jamie Wilson</v>
      </c>
      <c r="B7" s="3" t="str">
        <f>_xlfn.XLOOKUP($A7,'Provider Template'!$A$2:$A$101,'Provider Template'!Y$2:Y$101,"")</f>
        <v>DrJamieWilson@example.com</v>
      </c>
      <c r="C7" s="3" t="str">
        <f>_xlfn.XLOOKUP($A7,'Provider Template'!$A$2:$A$101,'Provider Template'!R$2:R$101,"")</f>
        <v>860 Birch Road</v>
      </c>
      <c r="G7" s="3" t="str">
        <f>_xlfn.XLOOKUP($A7,'Provider Template'!$A$2:$A$101,'Provider Template'!S$2:S$101,"")</f>
        <v>Fairfield</v>
      </c>
      <c r="H7" s="3" t="str">
        <f>_xlfn.XLOOKUP($A7,'Provider Template'!$A$2:$A$101,'Provider Template'!T$2:T$101,"")</f>
        <v>VIC</v>
      </c>
      <c r="I7" s="3">
        <f>_xlfn.XLOOKUP($A7,'Provider Template'!$A$2:$A$101,'Provider Template'!U$2:U$101,"")</f>
        <v>3078</v>
      </c>
      <c r="K7" s="3" t="str">
        <f>IF(A7="","",_xlfn.XLOOKUP(O7,'Provider Template'!$A$2:$A$101,'Provider Template'!$M$2:$M$101)&amp;TEXT(L7,"yyyymmdd"))</f>
        <v>CL20231216</v>
      </c>
      <c r="L7" s="39" t="str">
        <f>IF(A7="","",RIGHT('Payments Export'!A$2,10))</f>
        <v>16/12/2023</v>
      </c>
      <c r="M7" s="40">
        <f t="shared" si="0"/>
        <v>45278</v>
      </c>
      <c r="O7" s="3" t="str">
        <f>IF('Services and Fees'!A8="","",'Services and Fees'!A8)</f>
        <v>Dr Cameron Lee</v>
      </c>
      <c r="P7" s="3">
        <f t="shared" si="1"/>
        <v>1</v>
      </c>
      <c r="Q7" s="3">
        <f>IF(A7="","",ROUND(_xlfn.XLOOKUP(O7,'Services and Fees'!A$3:A$51,'Services and Fees'!AM$3:AM$51),2))</f>
        <v>955.46</v>
      </c>
      <c r="R7" s="3">
        <f>IF(A7="","",'Company Details'!$B$6)</f>
        <v>220</v>
      </c>
      <c r="S7" s="3" t="str">
        <f t="shared" si="2"/>
        <v>GST on Income</v>
      </c>
    </row>
    <row r="8" spans="1:24" x14ac:dyDescent="0.35">
      <c r="A8" s="3" t="str">
        <f>IF(O8="","",_xlfn.XLOOKUP(O8,'Provider Template'!A$2:A$101,'Provider Template'!O$2:O$101))</f>
        <v>Dr Cameron Li</v>
      </c>
      <c r="B8" s="3" t="str">
        <f>_xlfn.XLOOKUP($A8,'Provider Template'!$A$2:$A$101,'Provider Template'!Y$2:Y$101,"")</f>
        <v>DrCameronLi@example.com</v>
      </c>
      <c r="C8" s="3" t="str">
        <f>_xlfn.XLOOKUP($A8,'Provider Template'!$A$2:$A$101,'Provider Template'!R$2:R$101,"")</f>
        <v>332 Beech Court</v>
      </c>
      <c r="G8" s="3" t="str">
        <f>_xlfn.XLOOKUP($A8,'Provider Template'!$A$2:$A$101,'Provider Template'!S$2:S$101,"")</f>
        <v>Mount Waverley</v>
      </c>
      <c r="H8" s="3" t="str">
        <f>_xlfn.XLOOKUP($A8,'Provider Template'!$A$2:$A$101,'Provider Template'!T$2:T$101,"")</f>
        <v>VIC</v>
      </c>
      <c r="I8" s="3">
        <f>_xlfn.XLOOKUP($A8,'Provider Template'!$A$2:$A$101,'Provider Template'!U$2:U$101,"")</f>
        <v>3149</v>
      </c>
      <c r="K8" s="3" t="str">
        <f>IF(A8="","",_xlfn.XLOOKUP(O8,'Provider Template'!$A$2:$A$101,'Provider Template'!$M$2:$M$101)&amp;TEXT(L8,"yyyymmdd"))</f>
        <v>CAL20231216</v>
      </c>
      <c r="L8" s="39" t="str">
        <f>IF(A8="","",RIGHT('Payments Export'!A$2,10))</f>
        <v>16/12/2023</v>
      </c>
      <c r="M8" s="40">
        <f t="shared" si="0"/>
        <v>45278</v>
      </c>
      <c r="O8" s="3" t="str">
        <f>IF('Services and Fees'!A9="","",'Services and Fees'!A9)</f>
        <v>Dr Cameron Li</v>
      </c>
      <c r="P8" s="3">
        <f t="shared" si="1"/>
        <v>1</v>
      </c>
      <c r="Q8" s="3">
        <f>IF(A8="","",ROUND(_xlfn.XLOOKUP(O8,'Services and Fees'!A$3:A$51,'Services and Fees'!AM$3:AM$51),2))</f>
        <v>2596.16</v>
      </c>
      <c r="R8" s="3">
        <f>IF(A8="","",'Company Details'!$B$6)</f>
        <v>220</v>
      </c>
      <c r="S8" s="3" t="str">
        <f t="shared" si="2"/>
        <v>GST on Income</v>
      </c>
    </row>
    <row r="9" spans="1:24" x14ac:dyDescent="0.35">
      <c r="A9" s="3" t="str">
        <f>IF(O9="","",_xlfn.XLOOKUP(O9,'Provider Template'!A$2:A$101,'Provider Template'!O$2:O$101))</f>
        <v>Dr Casey Kim</v>
      </c>
      <c r="B9" s="3" t="str">
        <f>_xlfn.XLOOKUP($A9,'Provider Template'!$A$2:$A$101,'Provider Template'!Y$2:Y$101,"")</f>
        <v>DrCaseyKim@example.com</v>
      </c>
      <c r="C9" s="3" t="str">
        <f>_xlfn.XLOOKUP($A9,'Provider Template'!$A$2:$A$101,'Provider Template'!R$2:R$101,"")</f>
        <v>495 Elm Court</v>
      </c>
      <c r="G9" s="3" t="str">
        <f>_xlfn.XLOOKUP($A9,'Provider Template'!$A$2:$A$101,'Provider Template'!S$2:S$101,"")</f>
        <v>Doncaster East</v>
      </c>
      <c r="H9" s="3" t="str">
        <f>_xlfn.XLOOKUP($A9,'Provider Template'!$A$2:$A$101,'Provider Template'!T$2:T$101,"")</f>
        <v>VIC</v>
      </c>
      <c r="I9" s="3">
        <f>_xlfn.XLOOKUP($A9,'Provider Template'!$A$2:$A$101,'Provider Template'!U$2:U$101,"")</f>
        <v>3109</v>
      </c>
      <c r="K9" s="3" t="str">
        <f>IF(A9="","",_xlfn.XLOOKUP(O9,'Provider Template'!$A$2:$A$101,'Provider Template'!$M$2:$M$101)&amp;TEXT(L9,"yyyymmdd"))</f>
        <v>CK20231216</v>
      </c>
      <c r="L9" s="39" t="str">
        <f>IF(A9="","",RIGHT('Payments Export'!A$2,10))</f>
        <v>16/12/2023</v>
      </c>
      <c r="M9" s="40">
        <f t="shared" si="0"/>
        <v>45278</v>
      </c>
      <c r="O9" s="3" t="str">
        <f>IF('Services and Fees'!A10="","",'Services and Fees'!A10)</f>
        <v>Dr Casey Kim</v>
      </c>
      <c r="P9" s="3">
        <f t="shared" si="1"/>
        <v>1</v>
      </c>
      <c r="Q9" s="3">
        <f>IF(A9="","",ROUND(_xlfn.XLOOKUP(O9,'Services and Fees'!A$3:A$51,'Services and Fees'!AM$3:AM$51),2))</f>
        <v>975.54</v>
      </c>
      <c r="R9" s="3">
        <f>IF(A9="","",'Company Details'!$B$6)</f>
        <v>220</v>
      </c>
      <c r="S9" s="3" t="str">
        <f t="shared" si="2"/>
        <v>GST on Income</v>
      </c>
    </row>
    <row r="10" spans="1:24" x14ac:dyDescent="0.35">
      <c r="A10" s="3" t="str">
        <f>IF(O10="","",_xlfn.XLOOKUP(O10,'Provider Template'!A$2:A$101,'Provider Template'!O$2:O$101))</f>
        <v>Dr Jamie Garcia</v>
      </c>
      <c r="B10" s="3" t="str">
        <f>_xlfn.XLOOKUP($A10,'Provider Template'!$A$2:$A$101,'Provider Template'!Y$2:Y$101,"")</f>
        <v>DrJamieGarcia@example.com</v>
      </c>
      <c r="C10" s="3" t="str">
        <f>_xlfn.XLOOKUP($A10,'Provider Template'!$A$2:$A$101,'Provider Template'!R$2:R$101,"")</f>
        <v>1025 Maple Avenue</v>
      </c>
      <c r="G10" s="3" t="str">
        <f>_xlfn.XLOOKUP($A10,'Provider Template'!$A$2:$A$101,'Provider Template'!S$2:S$101,"")</f>
        <v>Carlton North</v>
      </c>
      <c r="H10" s="3" t="str">
        <f>_xlfn.XLOOKUP($A10,'Provider Template'!$A$2:$A$101,'Provider Template'!T$2:T$101,"")</f>
        <v>VIC</v>
      </c>
      <c r="I10" s="3">
        <f>_xlfn.XLOOKUP($A10,'Provider Template'!$A$2:$A$101,'Provider Template'!U$2:U$101,"")</f>
        <v>3054</v>
      </c>
      <c r="K10" s="3" t="str">
        <f>IF(A10="","",_xlfn.XLOOKUP(O10,'Provider Template'!$A$2:$A$101,'Provider Template'!$M$2:$M$101)&amp;TEXT(L10,"yyyymmdd"))</f>
        <v>JG20231216</v>
      </c>
      <c r="L10" s="39" t="str">
        <f>IF(A10="","",RIGHT('Payments Export'!A$2,10))</f>
        <v>16/12/2023</v>
      </c>
      <c r="M10" s="40">
        <f t="shared" si="0"/>
        <v>45278</v>
      </c>
      <c r="O10" s="3" t="str">
        <f>IF('Services and Fees'!A11="","",'Services and Fees'!A11)</f>
        <v>Dr Jamie Garcia</v>
      </c>
      <c r="P10" s="3">
        <f t="shared" si="1"/>
        <v>1</v>
      </c>
      <c r="Q10" s="3">
        <f>IF(A10="","",ROUND(_xlfn.XLOOKUP(O10,'Services and Fees'!A$3:A$51,'Services and Fees'!AM$3:AM$51),2))</f>
        <v>762.6</v>
      </c>
      <c r="R10" s="3">
        <f>IF(A10="","",'Company Details'!$B$6)</f>
        <v>220</v>
      </c>
      <c r="S10" s="3" t="str">
        <f t="shared" si="2"/>
        <v>GST on Income</v>
      </c>
    </row>
    <row r="11" spans="1:24" x14ac:dyDescent="0.35">
      <c r="A11" s="3" t="str">
        <f>IF(O11="","",_xlfn.XLOOKUP(O11,'Provider Template'!A$2:A$101,'Provider Template'!O$2:O$101))</f>
        <v>Dr Jamie Wilson</v>
      </c>
      <c r="B11" s="3" t="str">
        <f>_xlfn.XLOOKUP($A11,'Provider Template'!$A$2:$A$101,'Provider Template'!Y$2:Y$101,"")</f>
        <v>DrJamieWilson@example.com</v>
      </c>
      <c r="C11" s="3" t="str">
        <f>_xlfn.XLOOKUP($A11,'Provider Template'!$A$2:$A$101,'Provider Template'!R$2:R$101,"")</f>
        <v>860 Birch Road</v>
      </c>
      <c r="G11" s="3" t="str">
        <f>_xlfn.XLOOKUP($A11,'Provider Template'!$A$2:$A$101,'Provider Template'!S$2:S$101,"")</f>
        <v>Fairfield</v>
      </c>
      <c r="H11" s="3" t="str">
        <f>_xlfn.XLOOKUP($A11,'Provider Template'!$A$2:$A$101,'Provider Template'!T$2:T$101,"")</f>
        <v>VIC</v>
      </c>
      <c r="I11" s="3">
        <f>_xlfn.XLOOKUP($A11,'Provider Template'!$A$2:$A$101,'Provider Template'!U$2:U$101,"")</f>
        <v>3078</v>
      </c>
      <c r="K11" s="3" t="str">
        <f>IF(A11="","",_xlfn.XLOOKUP(O11,'Provider Template'!$A$2:$A$101,'Provider Template'!$M$2:$M$101)&amp;TEXT(L11,"yyyymmdd"))</f>
        <v>JW20231216</v>
      </c>
      <c r="L11" s="39" t="str">
        <f>IF(A11="","",RIGHT('Payments Export'!A$2,10))</f>
        <v>16/12/2023</v>
      </c>
      <c r="M11" s="40">
        <f t="shared" si="0"/>
        <v>45278</v>
      </c>
      <c r="O11" s="3" t="str">
        <f>IF('Services and Fees'!A12="","",'Services and Fees'!A12)</f>
        <v>Dr Jamie Wilson</v>
      </c>
      <c r="P11" s="3">
        <f t="shared" si="1"/>
        <v>1</v>
      </c>
      <c r="Q11" s="3">
        <f>IF(A11="","",ROUND(_xlfn.XLOOKUP(O11,'Services and Fees'!A$3:A$51,'Services and Fees'!AM$3:AM$51),2))</f>
        <v>6076.05</v>
      </c>
      <c r="R11" s="3">
        <f>IF(A11="","",'Company Details'!$B$6)</f>
        <v>220</v>
      </c>
      <c r="S11" s="3" t="str">
        <f t="shared" si="2"/>
        <v>GST on Income</v>
      </c>
    </row>
    <row r="12" spans="1:24" x14ac:dyDescent="0.35">
      <c r="A12" s="3" t="str">
        <f>IF(O12="","",_xlfn.XLOOKUP(O12,'Provider Template'!A$2:A$101,'Provider Template'!O$2:O$101))</f>
        <v>Dr Jordan Martinez</v>
      </c>
      <c r="B12" s="3" t="str">
        <f>_xlfn.XLOOKUP($A12,'Provider Template'!$A$2:$A$101,'Provider Template'!Y$2:Y$101,"")</f>
        <v>DrJordanMartinez@example.com</v>
      </c>
      <c r="C12" s="3" t="str">
        <f>_xlfn.XLOOKUP($A12,'Provider Template'!$A$2:$A$101,'Provider Template'!R$2:R$101,"")</f>
        <v>748 Cedar Lane</v>
      </c>
      <c r="G12" s="3" t="str">
        <f>_xlfn.XLOOKUP($A12,'Provider Template'!$A$2:$A$101,'Provider Template'!S$2:S$101,"")</f>
        <v>Croydon North</v>
      </c>
      <c r="H12" s="3" t="str">
        <f>_xlfn.XLOOKUP($A12,'Provider Template'!$A$2:$A$101,'Provider Template'!T$2:T$101,"")</f>
        <v>VIC</v>
      </c>
      <c r="I12" s="3">
        <f>_xlfn.XLOOKUP($A12,'Provider Template'!$A$2:$A$101,'Provider Template'!U$2:U$101,"")</f>
        <v>3136</v>
      </c>
      <c r="K12" s="3" t="str">
        <f>IF(A12="","",_xlfn.XLOOKUP(O12,'Provider Template'!$A$2:$A$101,'Provider Template'!$M$2:$M$101)&amp;TEXT(L12,"yyyymmdd"))</f>
        <v>JM20231216</v>
      </c>
      <c r="L12" s="39" t="str">
        <f>IF(A12="","",RIGHT('Payments Export'!A$2,10))</f>
        <v>16/12/2023</v>
      </c>
      <c r="M12" s="40">
        <f t="shared" si="0"/>
        <v>45278</v>
      </c>
      <c r="O12" s="3" t="str">
        <f>IF('Services and Fees'!A13="","",'Services and Fees'!A13)</f>
        <v>Dr Jordan Martinez</v>
      </c>
      <c r="P12" s="3">
        <f t="shared" si="1"/>
        <v>1</v>
      </c>
      <c r="Q12" s="3">
        <f>IF(A12="","",ROUND(_xlfn.XLOOKUP(O12,'Services and Fees'!A$3:A$51,'Services and Fees'!AM$3:AM$51),2))</f>
        <v>1897.57</v>
      </c>
      <c r="R12" s="3">
        <f>IF(A12="","",'Company Details'!$B$6)</f>
        <v>220</v>
      </c>
      <c r="S12" s="3" t="str">
        <f t="shared" si="2"/>
        <v>GST on Income</v>
      </c>
    </row>
    <row r="13" spans="1:24" x14ac:dyDescent="0.35">
      <c r="A13" s="3" t="str">
        <f>IF(O13="","",_xlfn.XLOOKUP(O13,'Provider Template'!A$2:A$101,'Provider Template'!O$2:O$101))</f>
        <v>Dr Jordan Patel</v>
      </c>
      <c r="B13" s="3" t="str">
        <f>_xlfn.XLOOKUP($A13,'Provider Template'!$A$2:$A$101,'Provider Template'!Y$2:Y$101,"")</f>
        <v>DrJordanPatel@example.com</v>
      </c>
      <c r="C13" s="3" t="str">
        <f>_xlfn.XLOOKUP($A13,'Provider Template'!$A$2:$A$101,'Provider Template'!R$2:R$101,"")</f>
        <v>928 Redwood Path</v>
      </c>
      <c r="G13" s="3" t="str">
        <f>_xlfn.XLOOKUP($A13,'Provider Template'!$A$2:$A$101,'Provider Template'!S$2:S$101,"")</f>
        <v>Vermont</v>
      </c>
      <c r="H13" s="3" t="str">
        <f>_xlfn.XLOOKUP($A13,'Provider Template'!$A$2:$A$101,'Provider Template'!T$2:T$101,"")</f>
        <v>VIC</v>
      </c>
      <c r="I13" s="3">
        <f>_xlfn.XLOOKUP($A13,'Provider Template'!$A$2:$A$101,'Provider Template'!U$2:U$101,"")</f>
        <v>3133</v>
      </c>
      <c r="K13" s="3" t="str">
        <f>IF(A13="","",_xlfn.XLOOKUP(O13,'Provider Template'!$A$2:$A$101,'Provider Template'!$M$2:$M$101)&amp;TEXT(L13,"yyyymmdd"))</f>
        <v>JP20231216</v>
      </c>
      <c r="L13" s="39" t="str">
        <f>IF(A13="","",RIGHT('Payments Export'!A$2,10))</f>
        <v>16/12/2023</v>
      </c>
      <c r="M13" s="40">
        <f t="shared" si="0"/>
        <v>45278</v>
      </c>
      <c r="O13" s="3" t="str">
        <f>IF('Services and Fees'!A14="","",'Services and Fees'!A14)</f>
        <v>Dr Jordan Patel</v>
      </c>
      <c r="P13" s="3">
        <f t="shared" si="1"/>
        <v>1</v>
      </c>
      <c r="Q13" s="3">
        <f>IF(A13="","",ROUND(_xlfn.XLOOKUP(O13,'Services and Fees'!A$3:A$51,'Services and Fees'!AM$3:AM$51),2))</f>
        <v>1649.75</v>
      </c>
      <c r="R13" s="3">
        <f>IF(A13="","",'Company Details'!$B$6)</f>
        <v>220</v>
      </c>
      <c r="S13" s="3" t="str">
        <f t="shared" si="2"/>
        <v>GST on Income</v>
      </c>
    </row>
    <row r="14" spans="1:24" x14ac:dyDescent="0.35">
      <c r="A14" s="3" t="str">
        <f>IF(O14="","",_xlfn.XLOOKUP(O14,'Provider Template'!A$2:A$101,'Provider Template'!O$2:O$101))</f>
        <v>Dr Morgan Bailey</v>
      </c>
      <c r="B14" s="3" t="str">
        <f>_xlfn.XLOOKUP($A14,'Provider Template'!$A$2:$A$101,'Provider Template'!Y$2:Y$101,"")</f>
        <v>DrMorganBailey@example.com</v>
      </c>
      <c r="C14" s="3" t="str">
        <f>_xlfn.XLOOKUP($A14,'Provider Template'!$A$2:$A$101,'Provider Template'!R$2:R$101,"")</f>
        <v>1164 Hemlock Drive</v>
      </c>
      <c r="G14" s="3" t="str">
        <f>_xlfn.XLOOKUP($A14,'Provider Template'!$A$2:$A$101,'Provider Template'!S$2:S$101,"")</f>
        <v>Ringwood East</v>
      </c>
      <c r="H14" s="3" t="str">
        <f>_xlfn.XLOOKUP($A14,'Provider Template'!$A$2:$A$101,'Provider Template'!T$2:T$101,"")</f>
        <v>VIC</v>
      </c>
      <c r="I14" s="3">
        <f>_xlfn.XLOOKUP($A14,'Provider Template'!$A$2:$A$101,'Provider Template'!U$2:U$101,"")</f>
        <v>3135</v>
      </c>
      <c r="K14" s="3" t="str">
        <f>IF(A14="","",_xlfn.XLOOKUP(O14,'Provider Template'!$A$2:$A$101,'Provider Template'!$M$2:$M$101)&amp;TEXT(L14,"yyyymmdd"))</f>
        <v>MOB20231216</v>
      </c>
      <c r="L14" s="39" t="str">
        <f>IF(A14="","",RIGHT('Payments Export'!A$2,10))</f>
        <v>16/12/2023</v>
      </c>
      <c r="M14" s="40">
        <f t="shared" si="0"/>
        <v>45278</v>
      </c>
      <c r="O14" s="3" t="str">
        <f>IF('Services and Fees'!A15="","",'Services and Fees'!A15)</f>
        <v>Dr Morgan Bailey</v>
      </c>
      <c r="P14" s="3">
        <f t="shared" si="1"/>
        <v>1</v>
      </c>
      <c r="Q14" s="3">
        <f>IF(A14="","",ROUND(_xlfn.XLOOKUP(O14,'Services and Fees'!A$3:A$51,'Services and Fees'!AM$3:AM$51),2))</f>
        <v>2313.69</v>
      </c>
      <c r="R14" s="3">
        <f>IF(A14="","",'Company Details'!$B$6)</f>
        <v>220</v>
      </c>
      <c r="S14" s="3" t="str">
        <f t="shared" si="2"/>
        <v>GST on Income</v>
      </c>
    </row>
    <row r="15" spans="1:24" x14ac:dyDescent="0.35">
      <c r="A15" s="3" t="str">
        <f>IF(O15="","",_xlfn.XLOOKUP(O15,'Provider Template'!A$2:A$101,'Provider Template'!O$2:O$101))</f>
        <v>Dr Morgan Brooks</v>
      </c>
      <c r="B15" s="3" t="str">
        <f>_xlfn.XLOOKUP($A15,'Provider Template'!$A$2:$A$101,'Provider Template'!Y$2:Y$101,"")</f>
        <v>DrMorganBrooks@example.com</v>
      </c>
      <c r="C15" s="3" t="str">
        <f>_xlfn.XLOOKUP($A15,'Provider Template'!$A$2:$A$101,'Provider Template'!R$2:R$101,"")</f>
        <v>244 Aspen Grove</v>
      </c>
      <c r="G15" s="3" t="str">
        <f>_xlfn.XLOOKUP($A15,'Provider Template'!$A$2:$A$101,'Provider Template'!S$2:S$101,"")</f>
        <v>Donvale</v>
      </c>
      <c r="H15" s="3" t="str">
        <f>_xlfn.XLOOKUP($A15,'Provider Template'!$A$2:$A$101,'Provider Template'!T$2:T$101,"")</f>
        <v>VIC</v>
      </c>
      <c r="I15" s="3">
        <f>_xlfn.XLOOKUP($A15,'Provider Template'!$A$2:$A$101,'Provider Template'!U$2:U$101,"")</f>
        <v>3111</v>
      </c>
      <c r="K15" s="3" t="str">
        <f>IF(A15="","",_xlfn.XLOOKUP(O15,'Provider Template'!$A$2:$A$101,'Provider Template'!$M$2:$M$101)&amp;TEXT(L15,"yyyymmdd"))</f>
        <v>MB20231216</v>
      </c>
      <c r="L15" s="39" t="str">
        <f>IF(A15="","",RIGHT('Payments Export'!A$2,10))</f>
        <v>16/12/2023</v>
      </c>
      <c r="M15" s="40">
        <f t="shared" si="0"/>
        <v>45278</v>
      </c>
      <c r="O15" s="3" t="str">
        <f>IF('Services and Fees'!A16="","",'Services and Fees'!A16)</f>
        <v>Dr Morgan Brooks</v>
      </c>
      <c r="P15" s="3">
        <f t="shared" si="1"/>
        <v>1</v>
      </c>
      <c r="Q15" s="3">
        <f>IF(A15="","",ROUND(_xlfn.XLOOKUP(O15,'Services and Fees'!A$3:A$51,'Services and Fees'!AM$3:AM$51),2))</f>
        <v>1876.63</v>
      </c>
      <c r="R15" s="3">
        <f>IF(A15="","",'Company Details'!$B$6)</f>
        <v>220</v>
      </c>
      <c r="S15" s="3" t="str">
        <f t="shared" si="2"/>
        <v>GST on Income</v>
      </c>
    </row>
    <row r="16" spans="1:24" x14ac:dyDescent="0.35">
      <c r="A16" s="3" t="str">
        <f>IF(O16="","",_xlfn.XLOOKUP(O16,'Provider Template'!A$2:A$101,'Provider Template'!O$2:O$101))</f>
        <v>Dr Riley Davis</v>
      </c>
      <c r="B16" s="3" t="str">
        <f>_xlfn.XLOOKUP($A16,'Provider Template'!$A$2:$A$101,'Provider Template'!Y$2:Y$101,"")</f>
        <v>DrRileyDavis@example.com</v>
      </c>
      <c r="C16" s="3" t="str">
        <f>_xlfn.XLOOKUP($A16,'Provider Template'!$A$2:$A$101,'Provider Template'!R$2:R$101,"")</f>
        <v>667 Spruce Boulevard</v>
      </c>
      <c r="G16" s="3" t="str">
        <f>_xlfn.XLOOKUP($A16,'Provider Template'!$A$2:$A$101,'Provider Template'!S$2:S$101,"")</f>
        <v>Donvale</v>
      </c>
      <c r="H16" s="3" t="str">
        <f>_xlfn.XLOOKUP($A16,'Provider Template'!$A$2:$A$101,'Provider Template'!T$2:T$101,"")</f>
        <v>VIC</v>
      </c>
      <c r="I16" s="3">
        <f>_xlfn.XLOOKUP($A16,'Provider Template'!$A$2:$A$101,'Provider Template'!U$2:U$101,"")</f>
        <v>3111</v>
      </c>
      <c r="K16" s="3" t="str">
        <f>IF(A16="","",_xlfn.XLOOKUP(O16,'Provider Template'!$A$2:$A$101,'Provider Template'!$M$2:$M$101)&amp;TEXT(L16,"yyyymmdd"))</f>
        <v>RD20231216</v>
      </c>
      <c r="L16" s="39" t="str">
        <f>IF(A16="","",RIGHT('Payments Export'!A$2,10))</f>
        <v>16/12/2023</v>
      </c>
      <c r="M16" s="40">
        <f t="shared" si="0"/>
        <v>45278</v>
      </c>
      <c r="O16" s="3" t="str">
        <f>IF('Services and Fees'!A17="","",'Services and Fees'!A17)</f>
        <v>Dr Riley Davis</v>
      </c>
      <c r="P16" s="3">
        <f t="shared" si="1"/>
        <v>1</v>
      </c>
      <c r="Q16" s="3">
        <f>IF(A16="","",ROUND(_xlfn.XLOOKUP(O16,'Services and Fees'!A$3:A$51,'Services and Fees'!AM$3:AM$51),2))</f>
        <v>349.28</v>
      </c>
      <c r="R16" s="3">
        <f>IF(A16="","",'Company Details'!$B$6)</f>
        <v>220</v>
      </c>
      <c r="S16" s="3" t="str">
        <f t="shared" si="2"/>
        <v>GST on Income</v>
      </c>
    </row>
    <row r="17" spans="1:19" x14ac:dyDescent="0.35">
      <c r="A17" s="3" t="str">
        <f>IF(O17="","",_xlfn.XLOOKUP(O17,'Provider Template'!A$2:A$101,'Provider Template'!O$2:O$101))</f>
        <v>Dr Riley Zhang</v>
      </c>
      <c r="B17" s="3" t="str">
        <f>_xlfn.XLOOKUP($A17,'Provider Template'!$A$2:$A$101,'Provider Template'!Y$2:Y$101,"")</f>
        <v>DrRileyZhang@example.com</v>
      </c>
      <c r="C17" s="3" t="str">
        <f>_xlfn.XLOOKUP($A17,'Provider Template'!$A$2:$A$101,'Provider Template'!R$2:R$101,"")</f>
        <v>490 Juniper Lane</v>
      </c>
      <c r="G17" s="3" t="str">
        <f>_xlfn.XLOOKUP($A17,'Provider Template'!$A$2:$A$101,'Provider Template'!S$2:S$101,"")</f>
        <v>Box Hill</v>
      </c>
      <c r="H17" s="3" t="str">
        <f>_xlfn.XLOOKUP($A17,'Provider Template'!$A$2:$A$101,'Provider Template'!T$2:T$101,"")</f>
        <v>VIC</v>
      </c>
      <c r="I17" s="3">
        <f>_xlfn.XLOOKUP($A17,'Provider Template'!$A$2:$A$101,'Provider Template'!U$2:U$101,"")</f>
        <v>3128</v>
      </c>
      <c r="K17" s="3" t="str">
        <f>IF(A17="","",_xlfn.XLOOKUP(O17,'Provider Template'!$A$2:$A$101,'Provider Template'!$M$2:$M$101)&amp;TEXT(L17,"yyyymmdd"))</f>
        <v>RZ20231216</v>
      </c>
      <c r="L17" s="39" t="str">
        <f>IF(A17="","",RIGHT('Payments Export'!A$2,10))</f>
        <v>16/12/2023</v>
      </c>
      <c r="M17" s="40">
        <f t="shared" si="0"/>
        <v>45278</v>
      </c>
      <c r="O17" s="3" t="str">
        <f>IF('Services and Fees'!A18="","",'Services and Fees'!A18)</f>
        <v>Dr Riley Zhang</v>
      </c>
      <c r="P17" s="3">
        <f t="shared" si="1"/>
        <v>1</v>
      </c>
      <c r="Q17" s="3">
        <f>IF(A17="","",ROUND(_xlfn.XLOOKUP(O17,'Services and Fees'!A$3:A$51,'Services and Fees'!AM$3:AM$51),2))</f>
        <v>1760.86</v>
      </c>
      <c r="R17" s="3">
        <f>IF(A17="","",'Company Details'!$B$6)</f>
        <v>220</v>
      </c>
      <c r="S17" s="3" t="str">
        <f t="shared" si="2"/>
        <v>GST on Income</v>
      </c>
    </row>
    <row r="18" spans="1:19" x14ac:dyDescent="0.35">
      <c r="A18" s="3" t="str">
        <f>IF(O18="","",_xlfn.XLOOKUP(O18,'Provider Template'!A$2:A$101,'Provider Template'!O$2:O$101))</f>
        <v>Dr Taylor Johnson</v>
      </c>
      <c r="B18" s="3" t="str">
        <f>_xlfn.XLOOKUP($A18,'Provider Template'!$A$2:$A$101,'Provider Template'!Y$2:Y$101,"")</f>
        <v>DrTaylorJohnson@example.com</v>
      </c>
      <c r="C18" s="3" t="str">
        <f>_xlfn.XLOOKUP($A18,'Provider Template'!$A$2:$A$101,'Provider Template'!R$2:R$101,"")</f>
        <v>229 Pine Drive</v>
      </c>
      <c r="G18" s="3" t="str">
        <f>_xlfn.XLOOKUP($A18,'Provider Template'!$A$2:$A$101,'Provider Template'!S$2:S$101,"")</f>
        <v>Croydon</v>
      </c>
      <c r="H18" s="3" t="str">
        <f>_xlfn.XLOOKUP($A18,'Provider Template'!$A$2:$A$101,'Provider Template'!T$2:T$101,"")</f>
        <v>VIC</v>
      </c>
      <c r="I18" s="3">
        <f>_xlfn.XLOOKUP($A18,'Provider Template'!$A$2:$A$101,'Provider Template'!U$2:U$101,"")</f>
        <v>3136</v>
      </c>
      <c r="K18" s="3" t="str">
        <f>IF(A18="","",_xlfn.XLOOKUP(O18,'Provider Template'!$A$2:$A$101,'Provider Template'!$M$2:$M$101)&amp;TEXT(L18,"yyyymmdd"))</f>
        <v>TJ20231216</v>
      </c>
      <c r="L18" s="39" t="str">
        <f>IF(A18="","",RIGHT('Payments Export'!A$2,10))</f>
        <v>16/12/2023</v>
      </c>
      <c r="M18" s="40">
        <f t="shared" si="0"/>
        <v>45278</v>
      </c>
      <c r="O18" s="3" t="str">
        <f>IF('Services and Fees'!A19="","",'Services and Fees'!A19)</f>
        <v>Dr Taylor Johnson</v>
      </c>
      <c r="P18" s="3">
        <f t="shared" si="1"/>
        <v>1</v>
      </c>
      <c r="Q18" s="3">
        <f>IF(A18="","",ROUND(_xlfn.XLOOKUP(O18,'Services and Fees'!A$3:A$51,'Services and Fees'!AM$3:AM$51),2))</f>
        <v>1741.52</v>
      </c>
      <c r="R18" s="3">
        <f>IF(A18="","",'Company Details'!$B$6)</f>
        <v>220</v>
      </c>
      <c r="S18" s="3" t="str">
        <f t="shared" si="2"/>
        <v>GST on Income</v>
      </c>
    </row>
    <row r="19" spans="1:19" x14ac:dyDescent="0.35">
      <c r="A19" s="3" t="str">
        <f>IF(O19="","",_xlfn.XLOOKUP(O19,'Provider Template'!A$2:A$101,'Provider Template'!O$2:O$101))</f>
        <v>Dr Taylor Murphy</v>
      </c>
      <c r="B19" s="3" t="str">
        <f>_xlfn.XLOOKUP($A19,'Provider Template'!$A$2:$A$101,'Provider Template'!Y$2:Y$101,"")</f>
        <v>DrTaylorMurphy@example.com</v>
      </c>
      <c r="C19" s="3" t="str">
        <f>_xlfn.XLOOKUP($A19,'Provider Template'!$A$2:$A$101,'Provider Template'!R$2:R$101,"")</f>
        <v>367 Hawthorn Hill</v>
      </c>
      <c r="G19" s="3" t="str">
        <f>_xlfn.XLOOKUP($A19,'Provider Template'!$A$2:$A$101,'Provider Template'!S$2:S$101,"")</f>
        <v>Balwyn</v>
      </c>
      <c r="H19" s="3" t="str">
        <f>_xlfn.XLOOKUP($A19,'Provider Template'!$A$2:$A$101,'Provider Template'!T$2:T$101,"")</f>
        <v>VIC</v>
      </c>
      <c r="I19" s="3">
        <f>_xlfn.XLOOKUP($A19,'Provider Template'!$A$2:$A$101,'Provider Template'!U$2:U$101,"")</f>
        <v>3103</v>
      </c>
      <c r="K19" s="3" t="str">
        <f>IF(A19="","",_xlfn.XLOOKUP(O19,'Provider Template'!$A$2:$A$101,'Provider Template'!$M$2:$M$101)&amp;TEXT(L19,"yyyymmdd"))</f>
        <v>TM20231216</v>
      </c>
      <c r="L19" s="39" t="str">
        <f>IF(A19="","",RIGHT('Payments Export'!A$2,10))</f>
        <v>16/12/2023</v>
      </c>
      <c r="M19" s="40">
        <f t="shared" si="0"/>
        <v>45278</v>
      </c>
      <c r="O19" s="3" t="str">
        <f>IF('Services and Fees'!A20="","",'Services and Fees'!A20)</f>
        <v>Dr Taylor Murphy</v>
      </c>
      <c r="P19" s="3">
        <f t="shared" si="1"/>
        <v>1</v>
      </c>
      <c r="Q19" s="3">
        <f>IF(A19="","",ROUND(_xlfn.XLOOKUP(O19,'Services and Fees'!A$3:A$51,'Services and Fees'!AM$3:AM$51),2))</f>
        <v>1586.91</v>
      </c>
      <c r="R19" s="3">
        <f>IF(A19="","",'Company Details'!$B$6)</f>
        <v>220</v>
      </c>
      <c r="S19" s="3" t="str">
        <f t="shared" si="2"/>
        <v>GST on Income</v>
      </c>
    </row>
    <row r="20" spans="1:19" x14ac:dyDescent="0.35">
      <c r="A20" s="3" t="str">
        <f>IF(O20="","",_xlfn.XLOOKUP(O20,'Provider Template'!A$2:A$101,'Provider Template'!O$2:O$101))</f>
        <v>Violet Bennett</v>
      </c>
      <c r="B20" s="3" t="str">
        <f>_xlfn.XLOOKUP($A20,'Provider Template'!$A$2:$A$101,'Provider Template'!Y$2:Y$101,"")</f>
        <v>VioletBennett@example.com</v>
      </c>
      <c r="C20" s="3" t="str">
        <f>_xlfn.XLOOKUP($A20,'Provider Template'!$A$2:$A$101,'Provider Template'!R$2:R$101,"")</f>
        <v>813 Sycamore Trail</v>
      </c>
      <c r="G20" s="3" t="str">
        <f>_xlfn.XLOOKUP($A20,'Provider Template'!$A$2:$A$101,'Provider Template'!S$2:S$101,"")</f>
        <v>Scoresby</v>
      </c>
      <c r="H20" s="3" t="str">
        <f>_xlfn.XLOOKUP($A20,'Provider Template'!$A$2:$A$101,'Provider Template'!T$2:T$101,"")</f>
        <v>VIC</v>
      </c>
      <c r="I20" s="3">
        <f>_xlfn.XLOOKUP($A20,'Provider Template'!$A$2:$A$101,'Provider Template'!U$2:U$101,"")</f>
        <v>3179</v>
      </c>
      <c r="K20" s="3" t="str">
        <f>IF(A20="","",_xlfn.XLOOKUP(O20,'Provider Template'!$A$2:$A$101,'Provider Template'!$M$2:$M$101)&amp;TEXT(L20,"yyyymmdd"))</f>
        <v>JB20231216</v>
      </c>
      <c r="L20" s="39" t="str">
        <f>IF(A20="","",RIGHT('Payments Export'!A$2,10))</f>
        <v>16/12/2023</v>
      </c>
      <c r="M20" s="40">
        <f t="shared" si="0"/>
        <v>45278</v>
      </c>
      <c r="O20" s="3" t="str">
        <f>IF('Services and Fees'!A21="","",'Services and Fees'!A21)</f>
        <v>Jordan Brown</v>
      </c>
      <c r="P20" s="3">
        <f t="shared" si="1"/>
        <v>1</v>
      </c>
      <c r="Q20" s="3">
        <f>IF(A20="","",ROUND(_xlfn.XLOOKUP(O20,'Services and Fees'!A$3:A$51,'Services and Fees'!AM$3:AM$51),2))</f>
        <v>295.98</v>
      </c>
      <c r="R20" s="3">
        <f>IF(A20="","",'Company Details'!$B$6)</f>
        <v>220</v>
      </c>
      <c r="S20" s="3" t="str">
        <f t="shared" si="2"/>
        <v>GST on Income</v>
      </c>
    </row>
    <row r="21" spans="1:19" x14ac:dyDescent="0.35">
      <c r="A21" s="3" t="str">
        <f>IF(O21="","",_xlfn.XLOOKUP(O21,'Provider Template'!A$2:A$101,'Provider Template'!O$2:O$101))</f>
        <v>Morgan Lewis</v>
      </c>
      <c r="B21" s="3" t="str">
        <f>_xlfn.XLOOKUP($A21,'Provider Template'!$A$2:$A$101,'Provider Template'!Y$2:Y$101,"")</f>
        <v>MorganLewis@example.com</v>
      </c>
      <c r="C21" s="3" t="str">
        <f>_xlfn.XLOOKUP($A21,'Provider Template'!$A$2:$A$101,'Provider Template'!R$2:R$101,"")</f>
        <v>1286 Alder Street</v>
      </c>
      <c r="G21" s="3" t="str">
        <f>_xlfn.XLOOKUP($A21,'Provider Template'!$A$2:$A$101,'Provider Template'!S$2:S$101,"")</f>
        <v>Burwood</v>
      </c>
      <c r="H21" s="3" t="str">
        <f>_xlfn.XLOOKUP($A21,'Provider Template'!$A$2:$A$101,'Provider Template'!T$2:T$101,"")</f>
        <v>VIC</v>
      </c>
      <c r="I21" s="3">
        <f>_xlfn.XLOOKUP($A21,'Provider Template'!$A$2:$A$101,'Provider Template'!U$2:U$101,"")</f>
        <v>3125</v>
      </c>
      <c r="K21" s="3" t="str">
        <f>IF(A21="","",_xlfn.XLOOKUP(O21,'Provider Template'!$A$2:$A$101,'Provider Template'!$M$2:$M$101)&amp;TEXT(L21,"yyyymmdd"))</f>
        <v>ML20231216</v>
      </c>
      <c r="L21" s="39" t="str">
        <f>IF(A21="","",RIGHT('Payments Export'!A$2,10))</f>
        <v>16/12/2023</v>
      </c>
      <c r="M21" s="40">
        <f t="shared" si="0"/>
        <v>45278</v>
      </c>
      <c r="O21" s="3" t="str">
        <f>IF('Services and Fees'!A22="","",'Services and Fees'!A22)</f>
        <v>Morgan Lewis</v>
      </c>
      <c r="P21" s="3">
        <f t="shared" si="1"/>
        <v>1</v>
      </c>
      <c r="Q21" s="3">
        <f>IF(A21="","",ROUND(_xlfn.XLOOKUP(O21,'Services and Fees'!A$3:A$51,'Services and Fees'!AM$3:AM$51),2))</f>
        <v>97.5</v>
      </c>
      <c r="R21" s="3">
        <f>IF(A21="","",'Company Details'!$B$6)</f>
        <v>220</v>
      </c>
      <c r="S21" s="3" t="str">
        <f t="shared" si="2"/>
        <v>GST on Income</v>
      </c>
    </row>
    <row r="22" spans="1:19" x14ac:dyDescent="0.35">
      <c r="A22" s="3" t="str">
        <f>IF(O22="","",_xlfn.XLOOKUP(O22,'Provider Template'!A$2:A$101,'Provider Template'!O$2:O$101))</f>
        <v/>
      </c>
      <c r="B22" s="3" t="str">
        <f>_xlfn.XLOOKUP($A22,'Provider Template'!$A$2:$A$101,'Provider Template'!Y$2:Y$101,"")</f>
        <v/>
      </c>
      <c r="C22" s="3" t="str">
        <f>_xlfn.XLOOKUP($A22,'Provider Template'!$A$2:$A$101,'Provider Template'!R$2:R$101,"")</f>
        <v/>
      </c>
      <c r="G22" s="3" t="str">
        <f>_xlfn.XLOOKUP($A22,'Provider Template'!$A$2:$A$101,'Provider Template'!S$2:S$101,"")</f>
        <v/>
      </c>
      <c r="H22" s="3" t="str">
        <f>_xlfn.XLOOKUP($A22,'Provider Template'!$A$2:$A$101,'Provider Template'!T$2:T$101,"")</f>
        <v/>
      </c>
      <c r="I22" s="3" t="str">
        <f>_xlfn.XLOOKUP($A22,'Provider Template'!$A$2:$A$101,'Provider Template'!U$2:U$101,"")</f>
        <v/>
      </c>
      <c r="K22" s="3" t="str">
        <f>IF(A22="","",_xlfn.XLOOKUP(O22,'Provider Template'!$A$2:$A$101,'Provider Template'!$M$2:$M$101)&amp;TEXT(L22,"yyyymmdd"))</f>
        <v/>
      </c>
      <c r="L22" s="39" t="str">
        <f>IF(A22="","",RIGHT('Payments Export'!A$2,10))</f>
        <v/>
      </c>
      <c r="M22" s="40" t="str">
        <f t="shared" si="0"/>
        <v/>
      </c>
      <c r="O22" s="3" t="str">
        <f>IF('Services and Fees'!A23="","",'Services and Fees'!A23)</f>
        <v/>
      </c>
      <c r="P22" s="3" t="str">
        <f t="shared" si="1"/>
        <v/>
      </c>
      <c r="Q22" s="3" t="str">
        <f>IF(A22="","",ROUND(_xlfn.XLOOKUP(O22,'Services and Fees'!A$3:A$51,'Services and Fees'!AM$3:AM$51),2))</f>
        <v/>
      </c>
      <c r="R22" s="3" t="str">
        <f>IF(A22="","",'Company Details'!$B$6)</f>
        <v/>
      </c>
      <c r="S22" s="3" t="str">
        <f t="shared" si="2"/>
        <v/>
      </c>
    </row>
    <row r="23" spans="1:19" x14ac:dyDescent="0.35">
      <c r="A23" s="3" t="str">
        <f>IF(O23="","",_xlfn.XLOOKUP(O23,'Provider Template'!A$2:A$101,'Provider Template'!O$2:O$101))</f>
        <v/>
      </c>
      <c r="B23" s="3" t="str">
        <f>_xlfn.XLOOKUP($A23,'Provider Template'!$A$2:$A$101,'Provider Template'!Y$2:Y$101,"")</f>
        <v/>
      </c>
      <c r="C23" s="3" t="str">
        <f>_xlfn.XLOOKUP($A23,'Provider Template'!$A$2:$A$101,'Provider Template'!R$2:R$101,"")</f>
        <v/>
      </c>
      <c r="G23" s="3" t="str">
        <f>_xlfn.XLOOKUP($A23,'Provider Template'!$A$2:$A$101,'Provider Template'!S$2:S$101,"")</f>
        <v/>
      </c>
      <c r="H23" s="3" t="str">
        <f>_xlfn.XLOOKUP($A23,'Provider Template'!$A$2:$A$101,'Provider Template'!T$2:T$101,"")</f>
        <v/>
      </c>
      <c r="I23" s="3" t="str">
        <f>_xlfn.XLOOKUP($A23,'Provider Template'!$A$2:$A$101,'Provider Template'!U$2:U$101,"")</f>
        <v/>
      </c>
      <c r="K23" s="3" t="str">
        <f>IF(A23="","",_xlfn.XLOOKUP(O23,'Provider Template'!$A$2:$A$101,'Provider Template'!$M$2:$M$101)&amp;TEXT(L23,"yyyymmdd"))</f>
        <v/>
      </c>
      <c r="L23" s="39" t="str">
        <f>IF(A23="","",RIGHT('Payments Export'!A$2,10))</f>
        <v/>
      </c>
      <c r="M23" s="40" t="str">
        <f t="shared" si="0"/>
        <v/>
      </c>
      <c r="O23" s="3" t="str">
        <f>IF('Services and Fees'!A24="","",'Services and Fees'!A24)</f>
        <v/>
      </c>
      <c r="P23" s="3" t="str">
        <f t="shared" si="1"/>
        <v/>
      </c>
      <c r="Q23" s="3" t="str">
        <f>IF(A23="","",ROUND(_xlfn.XLOOKUP(O23,'Services and Fees'!A$3:A$51,'Services and Fees'!AM$3:AM$51),2))</f>
        <v/>
      </c>
      <c r="R23" s="3" t="str">
        <f>IF(A23="","",'Company Details'!$B$6)</f>
        <v/>
      </c>
      <c r="S23" s="3" t="str">
        <f t="shared" si="2"/>
        <v/>
      </c>
    </row>
    <row r="24" spans="1:19" x14ac:dyDescent="0.35">
      <c r="A24" s="3" t="str">
        <f>IF(O24="","",_xlfn.XLOOKUP(O24,'Provider Template'!A$2:A$101,'Provider Template'!O$2:O$101))</f>
        <v/>
      </c>
      <c r="B24" s="3" t="str">
        <f>_xlfn.XLOOKUP($A24,'Provider Template'!$A$2:$A$101,'Provider Template'!Y$2:Y$101,"")</f>
        <v/>
      </c>
      <c r="C24" s="3" t="str">
        <f>_xlfn.XLOOKUP($A24,'Provider Template'!$A$2:$A$101,'Provider Template'!R$2:R$101,"")</f>
        <v/>
      </c>
      <c r="G24" s="3" t="str">
        <f>_xlfn.XLOOKUP($A24,'Provider Template'!$A$2:$A$101,'Provider Template'!S$2:S$101,"")</f>
        <v/>
      </c>
      <c r="H24" s="3" t="str">
        <f>_xlfn.XLOOKUP($A24,'Provider Template'!$A$2:$A$101,'Provider Template'!T$2:T$101,"")</f>
        <v/>
      </c>
      <c r="I24" s="3" t="str">
        <f>_xlfn.XLOOKUP($A24,'Provider Template'!$A$2:$A$101,'Provider Template'!U$2:U$101,"")</f>
        <v/>
      </c>
      <c r="K24" s="3" t="str">
        <f>IF(A24="","",_xlfn.XLOOKUP(O24,'Provider Template'!$A$2:$A$101,'Provider Template'!$M$2:$M$101)&amp;TEXT(L24,"yyyymmdd"))</f>
        <v/>
      </c>
      <c r="L24" s="39" t="str">
        <f>IF(A24="","",RIGHT('Payments Export'!A$2,10))</f>
        <v/>
      </c>
      <c r="M24" s="40" t="str">
        <f t="shared" si="0"/>
        <v/>
      </c>
      <c r="O24" s="3" t="str">
        <f>IF('Services and Fees'!A37="","",'Services and Fees'!A37)</f>
        <v/>
      </c>
      <c r="P24" s="3" t="str">
        <f t="shared" si="1"/>
        <v/>
      </c>
      <c r="Q24" s="3" t="str">
        <f>IF(A24="","",ROUND(_xlfn.XLOOKUP(O24,'Services and Fees'!A$3:A$51,'Services and Fees'!AM$3:AM$51),2))</f>
        <v/>
      </c>
      <c r="R24" s="3" t="str">
        <f>IF(A24="","",'Company Details'!$B$6)</f>
        <v/>
      </c>
      <c r="S24" s="3" t="str">
        <f t="shared" si="2"/>
        <v/>
      </c>
    </row>
    <row r="25" spans="1:19" x14ac:dyDescent="0.35">
      <c r="A25" s="3" t="str">
        <f>IF(O25="","",_xlfn.XLOOKUP(O25,'Provider Template'!A$2:A$101,'Provider Template'!O$2:O$101))</f>
        <v/>
      </c>
      <c r="B25" s="3" t="str">
        <f>_xlfn.XLOOKUP($A25,'Provider Template'!$A$2:$A$101,'Provider Template'!Y$2:Y$101,"")</f>
        <v/>
      </c>
      <c r="C25" s="3" t="str">
        <f>_xlfn.XLOOKUP($A25,'Provider Template'!$A$2:$A$101,'Provider Template'!R$2:R$101,"")</f>
        <v/>
      </c>
      <c r="G25" s="3" t="str">
        <f>_xlfn.XLOOKUP($A25,'Provider Template'!$A$2:$A$101,'Provider Template'!S$2:S$101,"")</f>
        <v/>
      </c>
      <c r="H25" s="3" t="str">
        <f>_xlfn.XLOOKUP($A25,'Provider Template'!$A$2:$A$101,'Provider Template'!T$2:T$101,"")</f>
        <v/>
      </c>
      <c r="I25" s="3" t="str">
        <f>_xlfn.XLOOKUP($A25,'Provider Template'!$A$2:$A$101,'Provider Template'!U$2:U$101,"")</f>
        <v/>
      </c>
      <c r="K25" s="3" t="str">
        <f>IF(A25="","",_xlfn.XLOOKUP(O25,'Provider Template'!$A$2:$A$101,'Provider Template'!$M$2:$M$101)&amp;TEXT(L25,"yyyymmdd"))</f>
        <v/>
      </c>
      <c r="L25" s="39" t="str">
        <f>IF(A25="","",RIGHT('Payments Export'!A$2,10))</f>
        <v/>
      </c>
      <c r="M25" s="40" t="str">
        <f t="shared" ref="M25" si="3">IF(A25="","",L25+2)</f>
        <v/>
      </c>
      <c r="O25" s="3" t="str">
        <f>IF('Services and Fees'!A38="","",'Services and Fees'!A38)</f>
        <v/>
      </c>
      <c r="P25" s="3" t="str">
        <f t="shared" ref="P25" si="4">IF(A25="","",1)</f>
        <v/>
      </c>
      <c r="Q25" s="3" t="str">
        <f>IF(A25="","",ROUND(_xlfn.XLOOKUP(O25,'Services and Fees'!A$3:A$51,'Services and Fees'!AM$3:AM$51),2))</f>
        <v/>
      </c>
      <c r="R25" s="3" t="str">
        <f>IF(A25="","",'Company Details'!$B$6)</f>
        <v/>
      </c>
      <c r="S25" s="3" t="str">
        <f t="shared" ref="S25" si="5">IF(A25="","","GST on Income")</f>
        <v/>
      </c>
    </row>
    <row r="26" spans="1:19" x14ac:dyDescent="0.35">
      <c r="A26" s="3" t="str">
        <f>IF(O26="","",_xlfn.XLOOKUP(O26,'Provider Template'!A$2:A$101,'Provider Template'!O$2:O$101))</f>
        <v/>
      </c>
      <c r="B26" s="3" t="str">
        <f>_xlfn.XLOOKUP($A26,'Provider Template'!$A$2:$A$101,'Provider Template'!Y$2:Y$101,"")</f>
        <v/>
      </c>
      <c r="C26" s="3" t="str">
        <f>_xlfn.XLOOKUP($A26,'Provider Template'!$A$2:$A$101,'Provider Template'!R$2:R$101,"")</f>
        <v/>
      </c>
      <c r="G26" s="3" t="str">
        <f>_xlfn.XLOOKUP($A26,'Provider Template'!$A$2:$A$101,'Provider Template'!S$2:S$101,"")</f>
        <v/>
      </c>
      <c r="H26" s="3" t="str">
        <f>_xlfn.XLOOKUP($A26,'Provider Template'!$A$2:$A$101,'Provider Template'!T$2:T$101,"")</f>
        <v/>
      </c>
      <c r="I26" s="3" t="str">
        <f>_xlfn.XLOOKUP($A26,'Provider Template'!$A$2:$A$101,'Provider Template'!U$2:U$101,"")</f>
        <v/>
      </c>
      <c r="K26" s="3" t="str">
        <f>IF(A26="","",_xlfn.XLOOKUP(O26,'Provider Template'!$A$2:$A$101,'Provider Template'!$M$2:$M$101)&amp;TEXT(L26,"yyyymmdd"))</f>
        <v/>
      </c>
      <c r="L26" s="39" t="str">
        <f>IF(A26="","",RIGHT('Payments Export'!A$2,10))</f>
        <v/>
      </c>
      <c r="M26" s="40" t="str">
        <f t="shared" si="0"/>
        <v/>
      </c>
      <c r="O26" s="3" t="str">
        <f>IF('Services and Fees'!A39="","",'Services and Fees'!A39)</f>
        <v/>
      </c>
      <c r="P26" s="3" t="str">
        <f t="shared" si="1"/>
        <v/>
      </c>
      <c r="Q26" s="3" t="str">
        <f>IF(A26="","",ROUND(_xlfn.XLOOKUP(O26,'Services and Fees'!A$3:A$51,'Services and Fees'!AM$3:AM$51),2))</f>
        <v/>
      </c>
      <c r="R26" s="3" t="str">
        <f>IF(A26="","",'Company Details'!$B$6)</f>
        <v/>
      </c>
      <c r="S26" s="3" t="str">
        <f t="shared" si="2"/>
        <v/>
      </c>
    </row>
    <row r="27" spans="1:19" x14ac:dyDescent="0.35">
      <c r="A27" s="3" t="str">
        <f>IF(O27="","",_xlfn.XLOOKUP(O27,'Provider Template'!A$2:A$101,'Provider Template'!O$2:O$101))</f>
        <v/>
      </c>
      <c r="B27" s="3" t="str">
        <f>_xlfn.XLOOKUP($A27,'Provider Template'!$A$2:$A$101,'Provider Template'!Y$2:Y$101,"")</f>
        <v/>
      </c>
      <c r="C27" s="3" t="str">
        <f>_xlfn.XLOOKUP($A27,'Provider Template'!$A$2:$A$101,'Provider Template'!R$2:R$101,"")</f>
        <v/>
      </c>
      <c r="G27" s="3" t="str">
        <f>_xlfn.XLOOKUP($A27,'Provider Template'!$A$2:$A$101,'Provider Template'!S$2:S$101,"")</f>
        <v/>
      </c>
      <c r="H27" s="3" t="str">
        <f>_xlfn.XLOOKUP($A27,'Provider Template'!$A$2:$A$101,'Provider Template'!T$2:T$101,"")</f>
        <v/>
      </c>
      <c r="I27" s="3" t="str">
        <f>_xlfn.XLOOKUP($A27,'Provider Template'!$A$2:$A$101,'Provider Template'!U$2:U$101,"")</f>
        <v/>
      </c>
      <c r="K27" s="3" t="str">
        <f>IF(A27="","",_xlfn.XLOOKUP(O27,'Provider Template'!$A$2:$A$101,'Provider Template'!$M$2:$M$101)&amp;TEXT(L27,"yyyymmdd"))</f>
        <v/>
      </c>
      <c r="L27" s="39" t="str">
        <f>IF(A27="","",RIGHT('Payments Export'!A$2,10))</f>
        <v/>
      </c>
      <c r="M27" s="40" t="str">
        <f t="shared" si="0"/>
        <v/>
      </c>
      <c r="O27" s="3" t="str">
        <f>IF('Services and Fees'!A40="","",'Services and Fees'!A40)</f>
        <v/>
      </c>
      <c r="P27" s="3" t="str">
        <f t="shared" si="1"/>
        <v/>
      </c>
      <c r="Q27" s="3" t="str">
        <f>IF(A27="","",ROUND(_xlfn.XLOOKUP(O27,'Services and Fees'!A$3:A$51,'Services and Fees'!AM$3:AM$51),2))</f>
        <v/>
      </c>
      <c r="R27" s="3" t="str">
        <f>IF(A27="","",'Company Details'!$B$6)</f>
        <v/>
      </c>
      <c r="S27" s="3" t="str">
        <f t="shared" si="2"/>
        <v/>
      </c>
    </row>
    <row r="28" spans="1:19" x14ac:dyDescent="0.35">
      <c r="A28" s="3" t="str">
        <f>IF(O28="","",_xlfn.XLOOKUP(O28,'Provider Template'!A$2:A$101,'Provider Template'!O$2:O$101))</f>
        <v/>
      </c>
      <c r="B28" s="3" t="str">
        <f>_xlfn.XLOOKUP($A28,'Provider Template'!$A$2:$A$101,'Provider Template'!Y$2:Y$101,"")</f>
        <v/>
      </c>
      <c r="C28" s="3" t="str">
        <f>_xlfn.XLOOKUP($A28,'Provider Template'!$A$2:$A$101,'Provider Template'!R$2:R$101,"")</f>
        <v/>
      </c>
      <c r="G28" s="3" t="str">
        <f>_xlfn.XLOOKUP($A28,'Provider Template'!$A$2:$A$101,'Provider Template'!S$2:S$101,"")</f>
        <v/>
      </c>
      <c r="H28" s="3" t="str">
        <f>_xlfn.XLOOKUP($A28,'Provider Template'!$A$2:$A$101,'Provider Template'!T$2:T$101,"")</f>
        <v/>
      </c>
      <c r="I28" s="3" t="str">
        <f>_xlfn.XLOOKUP($A28,'Provider Template'!$A$2:$A$101,'Provider Template'!U$2:U$101,"")</f>
        <v/>
      </c>
      <c r="K28" s="3" t="str">
        <f>IF(A28="","",_xlfn.XLOOKUP(O28,'Provider Template'!$A$2:$A$101,'Provider Template'!$M$2:$M$101)&amp;TEXT(L28,"yyyymmdd"))</f>
        <v/>
      </c>
      <c r="L28" s="39" t="str">
        <f>IF(A28="","",RIGHT('Payments Export'!A$2,10))</f>
        <v/>
      </c>
      <c r="M28" s="40" t="str">
        <f t="shared" si="0"/>
        <v/>
      </c>
      <c r="O28" s="3" t="str">
        <f>IF('Services and Fees'!A41="","",'Services and Fees'!A41)</f>
        <v/>
      </c>
      <c r="P28" s="3" t="str">
        <f t="shared" si="1"/>
        <v/>
      </c>
      <c r="Q28" s="3" t="str">
        <f>IF(A28="","",ROUND(_xlfn.XLOOKUP(O28,'Services and Fees'!A$3:A$51,'Services and Fees'!AM$3:AM$51),2))</f>
        <v/>
      </c>
      <c r="R28" s="3" t="str">
        <f>IF(A28="","",'Company Details'!$B$6)</f>
        <v/>
      </c>
      <c r="S28" s="3" t="str">
        <f t="shared" si="2"/>
        <v/>
      </c>
    </row>
    <row r="29" spans="1:19" x14ac:dyDescent="0.35">
      <c r="A29" s="3" t="str">
        <f>IF(O29="","",_xlfn.XLOOKUP(O29,'Provider Template'!A$2:A$101,'Provider Template'!O$2:O$101))</f>
        <v/>
      </c>
      <c r="B29" s="3" t="str">
        <f>_xlfn.XLOOKUP($A29,'Provider Template'!$A$2:$A$101,'Provider Template'!Y$2:Y$101,"")</f>
        <v/>
      </c>
      <c r="C29" s="3" t="str">
        <f>_xlfn.XLOOKUP($A29,'Provider Template'!$A$2:$A$101,'Provider Template'!R$2:R$101,"")</f>
        <v/>
      </c>
      <c r="G29" s="3" t="str">
        <f>_xlfn.XLOOKUP($A29,'Provider Template'!$A$2:$A$101,'Provider Template'!S$2:S$101,"")</f>
        <v/>
      </c>
      <c r="H29" s="3" t="str">
        <f>_xlfn.XLOOKUP($A29,'Provider Template'!$A$2:$A$101,'Provider Template'!T$2:T$101,"")</f>
        <v/>
      </c>
      <c r="I29" s="3" t="str">
        <f>_xlfn.XLOOKUP($A29,'Provider Template'!$A$2:$A$101,'Provider Template'!U$2:U$101,"")</f>
        <v/>
      </c>
      <c r="K29" s="3" t="str">
        <f>IF(A29="","",_xlfn.XLOOKUP(O29,'Provider Template'!$A$2:$A$101,'Provider Template'!$M$2:$M$101)&amp;TEXT(L29,"yyyymmdd"))</f>
        <v/>
      </c>
      <c r="L29" s="39" t="str">
        <f>IF(A29="","",RIGHT('Payments Export'!A$2,10))</f>
        <v/>
      </c>
      <c r="M29" s="40" t="str">
        <f t="shared" si="0"/>
        <v/>
      </c>
      <c r="O29" s="3" t="str">
        <f>IF('Services and Fees'!A42="","",'Services and Fees'!A42)</f>
        <v/>
      </c>
      <c r="P29" s="3" t="str">
        <f t="shared" si="1"/>
        <v/>
      </c>
      <c r="Q29" s="3" t="str">
        <f>IF(A29="","",ROUND(_xlfn.XLOOKUP(O29,'Services and Fees'!A$3:A$51,'Services and Fees'!AM$3:AM$51),2))</f>
        <v/>
      </c>
      <c r="R29" s="3" t="str">
        <f>IF(A29="","",'Company Details'!$B$6)</f>
        <v/>
      </c>
      <c r="S29" s="3" t="str">
        <f t="shared" si="2"/>
        <v/>
      </c>
    </row>
    <row r="30" spans="1:19" x14ac:dyDescent="0.35">
      <c r="A30" s="3" t="str">
        <f>IF(O30="","",_xlfn.XLOOKUP(O30,'Provider Template'!A$2:A$101,'Provider Template'!O$2:O$101))</f>
        <v/>
      </c>
      <c r="B30" s="3" t="str">
        <f>_xlfn.XLOOKUP($A30,'Provider Template'!$A$2:$A$101,'Provider Template'!Y$2:Y$101,"")</f>
        <v/>
      </c>
      <c r="C30" s="3" t="str">
        <f>_xlfn.XLOOKUP($A30,'Provider Template'!$A$2:$A$101,'Provider Template'!R$2:R$101,"")</f>
        <v/>
      </c>
      <c r="G30" s="3" t="str">
        <f>_xlfn.XLOOKUP($A30,'Provider Template'!$A$2:$A$101,'Provider Template'!S$2:S$101,"")</f>
        <v/>
      </c>
      <c r="H30" s="3" t="str">
        <f>_xlfn.XLOOKUP($A30,'Provider Template'!$A$2:$A$101,'Provider Template'!T$2:T$101,"")</f>
        <v/>
      </c>
      <c r="I30" s="3" t="str">
        <f>_xlfn.XLOOKUP($A30,'Provider Template'!$A$2:$A$101,'Provider Template'!U$2:U$101,"")</f>
        <v/>
      </c>
      <c r="K30" s="3" t="str">
        <f>IF(A30="","",_xlfn.XLOOKUP(O30,'Provider Template'!$A$2:$A$101,'Provider Template'!$M$2:$M$101)&amp;TEXT(L30,"yyyymmdd"))</f>
        <v/>
      </c>
      <c r="L30" s="39" t="str">
        <f>IF(A30="","",RIGHT('Payments Export'!A$2,10))</f>
        <v/>
      </c>
      <c r="M30" s="40" t="str">
        <f t="shared" si="0"/>
        <v/>
      </c>
      <c r="O30" s="3" t="str">
        <f>IF('Services and Fees'!A43="","",'Services and Fees'!A43)</f>
        <v/>
      </c>
      <c r="P30" s="3" t="str">
        <f t="shared" si="1"/>
        <v/>
      </c>
      <c r="Q30" s="3" t="str">
        <f>IF(A30="","",ROUND(_xlfn.XLOOKUP(O30,'Services and Fees'!A$3:A$51,'Services and Fees'!AM$3:AM$51),2))</f>
        <v/>
      </c>
      <c r="R30" s="3" t="str">
        <f>IF(A30="","",'Company Details'!$B$6)</f>
        <v/>
      </c>
      <c r="S30" s="3" t="str">
        <f t="shared" si="2"/>
        <v/>
      </c>
    </row>
    <row r="31" spans="1:19" x14ac:dyDescent="0.35">
      <c r="A31" s="3" t="str">
        <f>IF(O31="","",_xlfn.XLOOKUP(O31,'Provider Template'!A$2:A$101,'Provider Template'!O$2:O$101))</f>
        <v/>
      </c>
      <c r="B31" s="3" t="str">
        <f>_xlfn.XLOOKUP($A31,'Provider Template'!$A$2:$A$101,'Provider Template'!Y$2:Y$101,"")</f>
        <v/>
      </c>
      <c r="C31" s="3" t="str">
        <f>_xlfn.XLOOKUP($A31,'Provider Template'!$A$2:$A$101,'Provider Template'!R$2:R$101,"")</f>
        <v/>
      </c>
      <c r="G31" s="3" t="str">
        <f>_xlfn.XLOOKUP($A31,'Provider Template'!$A$2:$A$101,'Provider Template'!S$2:S$101,"")</f>
        <v/>
      </c>
      <c r="H31" s="3" t="str">
        <f>_xlfn.XLOOKUP($A31,'Provider Template'!$A$2:$A$101,'Provider Template'!T$2:T$101,"")</f>
        <v/>
      </c>
      <c r="I31" s="3" t="str">
        <f>_xlfn.XLOOKUP($A31,'Provider Template'!$A$2:$A$101,'Provider Template'!U$2:U$101,"")</f>
        <v/>
      </c>
      <c r="K31" s="3" t="str">
        <f>IF(A31="","",_xlfn.XLOOKUP(O31,'Provider Template'!$A$2:$A$101,'Provider Template'!$M$2:$M$101)&amp;TEXT(L31,"yyyymmdd"))</f>
        <v/>
      </c>
      <c r="L31" s="39" t="str">
        <f>IF(A31="","",RIGHT('Payments Export'!A$2,10))</f>
        <v/>
      </c>
      <c r="M31" s="40" t="str">
        <f t="shared" si="0"/>
        <v/>
      </c>
      <c r="O31" s="3" t="str">
        <f>IF('Services and Fees'!A44="","",'Services and Fees'!A44)</f>
        <v/>
      </c>
      <c r="P31" s="3" t="str">
        <f t="shared" si="1"/>
        <v/>
      </c>
      <c r="Q31" s="3" t="str">
        <f>IF(A31="","",ROUND(_xlfn.XLOOKUP(O31,'Services and Fees'!A$3:A$51,'Services and Fees'!AM$3:AM$51),2))</f>
        <v/>
      </c>
      <c r="R31" s="3" t="str">
        <f>IF(A31="","",'Company Details'!$B$6)</f>
        <v/>
      </c>
      <c r="S31" s="3" t="str">
        <f t="shared" si="2"/>
        <v/>
      </c>
    </row>
    <row r="32" spans="1:19" x14ac:dyDescent="0.35">
      <c r="A32" s="3" t="str">
        <f>IF(O32="","",_xlfn.XLOOKUP(O32,'Provider Template'!A$2:A$101,'Provider Template'!O$2:O$101))</f>
        <v/>
      </c>
      <c r="B32" s="3" t="str">
        <f>_xlfn.XLOOKUP($A32,'Provider Template'!$A$2:$A$101,'Provider Template'!Y$2:Y$101,"")</f>
        <v/>
      </c>
      <c r="C32" s="3" t="str">
        <f>_xlfn.XLOOKUP($A32,'Provider Template'!$A$2:$A$101,'Provider Template'!R$2:R$101,"")</f>
        <v/>
      </c>
      <c r="G32" s="3" t="str">
        <f>_xlfn.XLOOKUP($A32,'Provider Template'!$A$2:$A$101,'Provider Template'!S$2:S$101,"")</f>
        <v/>
      </c>
      <c r="H32" s="3" t="str">
        <f>_xlfn.XLOOKUP($A32,'Provider Template'!$A$2:$A$101,'Provider Template'!T$2:T$101,"")</f>
        <v/>
      </c>
      <c r="I32" s="3" t="str">
        <f>_xlfn.XLOOKUP($A32,'Provider Template'!$A$2:$A$101,'Provider Template'!U$2:U$101,"")</f>
        <v/>
      </c>
      <c r="K32" s="3" t="str">
        <f>IF(A32="","",_xlfn.XLOOKUP(O32,'Provider Template'!$A$2:$A$101,'Provider Template'!$M$2:$M$101)&amp;TEXT(L32,"yyyymmdd"))</f>
        <v/>
      </c>
      <c r="L32" s="39" t="str">
        <f>IF(A32="","",RIGHT('Payments Export'!A$2,10))</f>
        <v/>
      </c>
      <c r="M32" s="40" t="str">
        <f t="shared" si="0"/>
        <v/>
      </c>
      <c r="O32" s="3" t="str">
        <f>IF('Services and Fees'!A45="","",'Services and Fees'!A45)</f>
        <v/>
      </c>
      <c r="P32" s="3" t="str">
        <f t="shared" si="1"/>
        <v/>
      </c>
      <c r="Q32" s="3" t="str">
        <f>IF(A32="","",ROUND(_xlfn.XLOOKUP(O32,'Services and Fees'!A$3:A$51,'Services and Fees'!AM$3:AM$51),2))</f>
        <v/>
      </c>
      <c r="R32" s="3" t="str">
        <f>IF(A32="","",'Company Details'!$B$6)</f>
        <v/>
      </c>
      <c r="S32" s="3" t="str">
        <f t="shared" si="2"/>
        <v/>
      </c>
    </row>
    <row r="33" spans="1:19" x14ac:dyDescent="0.35">
      <c r="A33" s="3" t="str">
        <f>IF(O33="","",_xlfn.XLOOKUP(O33,'Provider Template'!A$2:A$101,'Provider Template'!O$2:O$101))</f>
        <v/>
      </c>
      <c r="B33" s="3" t="str">
        <f>_xlfn.XLOOKUP($A33,'Provider Template'!$A$2:$A$101,'Provider Template'!Y$2:Y$101,"")</f>
        <v/>
      </c>
      <c r="C33" s="3" t="str">
        <f>_xlfn.XLOOKUP($A33,'Provider Template'!$A$2:$A$101,'Provider Template'!R$2:R$101,"")</f>
        <v/>
      </c>
      <c r="G33" s="3" t="str">
        <f>_xlfn.XLOOKUP($A33,'Provider Template'!$A$2:$A$101,'Provider Template'!S$2:S$101,"")</f>
        <v/>
      </c>
      <c r="H33" s="3" t="str">
        <f>_xlfn.XLOOKUP($A33,'Provider Template'!$A$2:$A$101,'Provider Template'!T$2:T$101,"")</f>
        <v/>
      </c>
      <c r="I33" s="3" t="str">
        <f>_xlfn.XLOOKUP($A33,'Provider Template'!$A$2:$A$101,'Provider Template'!U$2:U$101,"")</f>
        <v/>
      </c>
      <c r="K33" s="3" t="str">
        <f>IF(A33="","",_xlfn.XLOOKUP(O33,'Provider Template'!$A$2:$A$101,'Provider Template'!$M$2:$M$101)&amp;TEXT(L33,"yyyymmdd"))</f>
        <v/>
      </c>
      <c r="L33" s="39" t="str">
        <f>IF(A33="","",RIGHT('Payments Export'!A$2,10))</f>
        <v/>
      </c>
      <c r="M33" s="40" t="str">
        <f t="shared" si="0"/>
        <v/>
      </c>
      <c r="O33" s="3" t="str">
        <f>IF('Services and Fees'!A46="","",'Services and Fees'!A46)</f>
        <v/>
      </c>
      <c r="P33" s="3" t="str">
        <f t="shared" si="1"/>
        <v/>
      </c>
      <c r="Q33" s="3" t="str">
        <f>IF(A33="","",ROUND(_xlfn.XLOOKUP(O33,'Services and Fees'!A$3:A$51,'Services and Fees'!AM$3:AM$51),2))</f>
        <v/>
      </c>
      <c r="R33" s="3" t="str">
        <f>IF(A33="","",'Company Details'!$B$6)</f>
        <v/>
      </c>
      <c r="S33" s="3" t="str">
        <f t="shared" si="2"/>
        <v/>
      </c>
    </row>
    <row r="34" spans="1:19" x14ac:dyDescent="0.35">
      <c r="A34" s="3" t="str">
        <f>IF(O34="","",_xlfn.XLOOKUP(O34,'Provider Template'!A$2:A$101,'Provider Template'!O$2:O$101))</f>
        <v/>
      </c>
      <c r="B34" s="3" t="str">
        <f>_xlfn.XLOOKUP($A34,'Provider Template'!$A$2:$A$101,'Provider Template'!Y$2:Y$101,"")</f>
        <v/>
      </c>
      <c r="C34" s="3" t="str">
        <f>_xlfn.XLOOKUP($A34,'Provider Template'!$A$2:$A$101,'Provider Template'!R$2:R$101,"")</f>
        <v/>
      </c>
      <c r="G34" s="3" t="str">
        <f>_xlfn.XLOOKUP($A34,'Provider Template'!$A$2:$A$101,'Provider Template'!S$2:S$101,"")</f>
        <v/>
      </c>
      <c r="H34" s="3" t="str">
        <f>_xlfn.XLOOKUP($A34,'Provider Template'!$A$2:$A$101,'Provider Template'!T$2:T$101,"")</f>
        <v/>
      </c>
      <c r="I34" s="3" t="str">
        <f>_xlfn.XLOOKUP($A34,'Provider Template'!$A$2:$A$101,'Provider Template'!U$2:U$101,"")</f>
        <v/>
      </c>
      <c r="K34" s="3" t="str">
        <f>IF(A34="","",_xlfn.XLOOKUP(O34,'Provider Template'!$A$2:$A$101,'Provider Template'!$M$2:$M$101)&amp;TEXT(L34,"yyyymmdd"))</f>
        <v/>
      </c>
      <c r="L34" s="39" t="str">
        <f>IF(A34="","",RIGHT('Payments Export'!A$2,10))</f>
        <v/>
      </c>
      <c r="M34" s="40" t="str">
        <f t="shared" si="0"/>
        <v/>
      </c>
      <c r="O34" s="3" t="str">
        <f>IF('Services and Fees'!A47="","",'Services and Fees'!A47)</f>
        <v/>
      </c>
      <c r="P34" s="3" t="str">
        <f t="shared" si="1"/>
        <v/>
      </c>
      <c r="Q34" s="3" t="str">
        <f>IF(A34="","",ROUND(_xlfn.XLOOKUP(O34,'Services and Fees'!A$3:A$51,'Services and Fees'!AM$3:AM$51),2))</f>
        <v/>
      </c>
      <c r="R34" s="3" t="str">
        <f>IF(A34="","",'Company Details'!$B$6)</f>
        <v/>
      </c>
      <c r="S34" s="3" t="str">
        <f t="shared" si="2"/>
        <v/>
      </c>
    </row>
    <row r="35" spans="1:19" x14ac:dyDescent="0.35">
      <c r="A35" s="3" t="str">
        <f>IF(O35="","",_xlfn.XLOOKUP(O35,'Provider Template'!A$2:A$101,'Provider Template'!O$2:O$101))</f>
        <v/>
      </c>
      <c r="B35" s="3" t="str">
        <f>_xlfn.XLOOKUP($A35,'Provider Template'!$A$2:$A$101,'Provider Template'!Y$2:Y$101,"")</f>
        <v/>
      </c>
      <c r="C35" s="3" t="str">
        <f>_xlfn.XLOOKUP($A35,'Provider Template'!$A$2:$A$101,'Provider Template'!R$2:R$101,"")</f>
        <v/>
      </c>
      <c r="G35" s="3" t="str">
        <f>_xlfn.XLOOKUP($A35,'Provider Template'!$A$2:$A$101,'Provider Template'!S$2:S$101,"")</f>
        <v/>
      </c>
      <c r="H35" s="3" t="str">
        <f>_xlfn.XLOOKUP($A35,'Provider Template'!$A$2:$A$101,'Provider Template'!T$2:T$101,"")</f>
        <v/>
      </c>
      <c r="I35" s="3" t="str">
        <f>_xlfn.XLOOKUP($A35,'Provider Template'!$A$2:$A$101,'Provider Template'!U$2:U$101,"")</f>
        <v/>
      </c>
      <c r="K35" s="3" t="str">
        <f>IF(A35="","",_xlfn.XLOOKUP(O35,'Provider Template'!$A$2:$A$101,'Provider Template'!$M$2:$M$101)&amp;TEXT(L35,"yyyymmdd"))</f>
        <v/>
      </c>
      <c r="L35" s="39" t="str">
        <f>IF(A35="","",RIGHT('Payments Export'!A$2,10))</f>
        <v/>
      </c>
      <c r="M35" s="40" t="str">
        <f t="shared" si="0"/>
        <v/>
      </c>
      <c r="O35" s="3" t="str">
        <f>IF('Services and Fees'!A48="","",'Services and Fees'!A48)</f>
        <v/>
      </c>
      <c r="P35" s="3" t="str">
        <f t="shared" si="1"/>
        <v/>
      </c>
      <c r="Q35" s="3" t="str">
        <f>IF(A35="","",ROUND(_xlfn.XLOOKUP(O35,'Services and Fees'!A$3:A$51,'Services and Fees'!AM$3:AM$51),2))</f>
        <v/>
      </c>
      <c r="R35" s="3" t="str">
        <f>IF(A35="","",'Company Details'!$B$6)</f>
        <v/>
      </c>
      <c r="S35" s="3" t="str">
        <f t="shared" si="2"/>
        <v/>
      </c>
    </row>
    <row r="36" spans="1:19" x14ac:dyDescent="0.35">
      <c r="A36" s="3" t="str">
        <f>IF(O36="","",_xlfn.XLOOKUP(O36,'Provider Template'!A$2:A$101,'Provider Template'!O$2:O$101))</f>
        <v/>
      </c>
      <c r="B36" s="3" t="str">
        <f>_xlfn.XLOOKUP($A36,'Provider Template'!$A$2:$A$101,'Provider Template'!Y$2:Y$101,"")</f>
        <v/>
      </c>
      <c r="C36" s="3" t="str">
        <f>_xlfn.XLOOKUP($A36,'Provider Template'!$A$2:$A$101,'Provider Template'!R$2:R$101,"")</f>
        <v/>
      </c>
      <c r="G36" s="3" t="str">
        <f>_xlfn.XLOOKUP($A36,'Provider Template'!$A$2:$A$101,'Provider Template'!S$2:S$101,"")</f>
        <v/>
      </c>
      <c r="H36" s="3" t="str">
        <f>_xlfn.XLOOKUP($A36,'Provider Template'!$A$2:$A$101,'Provider Template'!T$2:T$101,"")</f>
        <v/>
      </c>
      <c r="I36" s="3" t="str">
        <f>_xlfn.XLOOKUP($A36,'Provider Template'!$A$2:$A$101,'Provider Template'!U$2:U$101,"")</f>
        <v/>
      </c>
      <c r="K36" s="3" t="str">
        <f>IF(A36="","",_xlfn.XLOOKUP(O36,'Provider Template'!$A$2:$A$101,'Provider Template'!$M$2:$M$101)&amp;TEXT(L36,"yyyymmdd"))</f>
        <v/>
      </c>
      <c r="L36" s="39" t="str">
        <f>IF(A36="","",RIGHT('Payments Export'!A$2,10))</f>
        <v/>
      </c>
      <c r="M36" s="40" t="str">
        <f t="shared" si="0"/>
        <v/>
      </c>
      <c r="O36" s="3" t="str">
        <f>IF('Services and Fees'!A49="","",'Services and Fees'!A49)</f>
        <v/>
      </c>
      <c r="P36" s="3" t="str">
        <f t="shared" si="1"/>
        <v/>
      </c>
      <c r="Q36" s="3" t="str">
        <f>IF(A36="","",ROUND(_xlfn.XLOOKUP(O36,'Services and Fees'!A$3:A$51,'Services and Fees'!AM$3:AM$51),2))</f>
        <v/>
      </c>
      <c r="R36" s="3" t="str">
        <f>IF(A36="","",'Company Details'!$B$6)</f>
        <v/>
      </c>
      <c r="S36" s="3" t="str">
        <f t="shared" si="2"/>
        <v/>
      </c>
    </row>
    <row r="37" spans="1:19" x14ac:dyDescent="0.35">
      <c r="A37" s="3" t="str">
        <f>IF(O37="","",_xlfn.XLOOKUP(O37,'Provider Template'!A$2:A$101,'Provider Template'!O$2:O$101))</f>
        <v/>
      </c>
      <c r="B37" s="3" t="str">
        <f>_xlfn.XLOOKUP($A37,'Provider Template'!$A$2:$A$101,'Provider Template'!Y$2:Y$101,"")</f>
        <v/>
      </c>
      <c r="C37" s="3" t="str">
        <f>_xlfn.XLOOKUP($A37,'Provider Template'!$A$2:$A$101,'Provider Template'!R$2:R$101,"")</f>
        <v/>
      </c>
      <c r="G37" s="3" t="str">
        <f>_xlfn.XLOOKUP($A37,'Provider Template'!$A$2:$A$101,'Provider Template'!S$2:S$101,"")</f>
        <v/>
      </c>
      <c r="H37" s="3" t="str">
        <f>_xlfn.XLOOKUP($A37,'Provider Template'!$A$2:$A$101,'Provider Template'!T$2:T$101,"")</f>
        <v/>
      </c>
      <c r="I37" s="3" t="str">
        <f>_xlfn.XLOOKUP($A37,'Provider Template'!$A$2:$A$101,'Provider Template'!U$2:U$101,"")</f>
        <v/>
      </c>
      <c r="K37" s="3" t="str">
        <f>IF(A37="","",_xlfn.XLOOKUP(O37,'Provider Template'!$A$2:$A$101,'Provider Template'!$M$2:$M$101)&amp;TEXT(L37,"yyyymmdd"))</f>
        <v/>
      </c>
      <c r="L37" s="39" t="str">
        <f>IF(A37="","",RIGHT('Payments Export'!A$2,10))</f>
        <v/>
      </c>
      <c r="M37" s="40" t="str">
        <f t="shared" si="0"/>
        <v/>
      </c>
      <c r="O37" s="3" t="str">
        <f>IF('Services and Fees'!A50="","",'Services and Fees'!A50)</f>
        <v/>
      </c>
      <c r="P37" s="3" t="str">
        <f t="shared" si="1"/>
        <v/>
      </c>
      <c r="Q37" s="3" t="str">
        <f>IF(A37="","",ROUND(_xlfn.XLOOKUP(O37,'Services and Fees'!A$3:A$51,'Services and Fees'!AM$3:AM$51),2))</f>
        <v/>
      </c>
      <c r="R37" s="3" t="str">
        <f>IF(A37="","",'Company Details'!$B$6)</f>
        <v/>
      </c>
      <c r="S37" s="3" t="str">
        <f t="shared" si="2"/>
        <v/>
      </c>
    </row>
    <row r="38" spans="1:19" x14ac:dyDescent="0.35">
      <c r="A38" s="3" t="str">
        <f>IF(O38="","",_xlfn.XLOOKUP(O38,'Provider Template'!A$2:A$101,'Provider Template'!O$2:O$101))</f>
        <v/>
      </c>
      <c r="B38" s="3" t="str">
        <f>_xlfn.XLOOKUP($A38,'Provider Template'!$A$2:$A$101,'Provider Template'!Y$2:Y$101,"")</f>
        <v/>
      </c>
      <c r="C38" s="3" t="str">
        <f>_xlfn.XLOOKUP($A38,'Provider Template'!$A$2:$A$101,'Provider Template'!R$2:R$101,"")</f>
        <v/>
      </c>
      <c r="G38" s="3" t="str">
        <f>_xlfn.XLOOKUP($A38,'Provider Template'!$A$2:$A$101,'Provider Template'!S$2:S$101,"")</f>
        <v/>
      </c>
      <c r="H38" s="3" t="str">
        <f>_xlfn.XLOOKUP($A38,'Provider Template'!$A$2:$A$101,'Provider Template'!T$2:T$101,"")</f>
        <v/>
      </c>
      <c r="I38" s="3" t="str">
        <f>_xlfn.XLOOKUP($A38,'Provider Template'!$A$2:$A$101,'Provider Template'!U$2:U$101,"")</f>
        <v/>
      </c>
      <c r="K38" s="3" t="str">
        <f>IF(A38="","",_xlfn.XLOOKUP(O38,'Provider Template'!$A$2:$A$101,'Provider Template'!$M$2:$M$101)&amp;TEXT(L38,"yyyymmdd"))</f>
        <v/>
      </c>
      <c r="L38" s="39" t="str">
        <f>IF(A38="","",RIGHT('Payments Export'!A$2,10))</f>
        <v/>
      </c>
      <c r="M38" s="40" t="str">
        <f t="shared" si="0"/>
        <v/>
      </c>
      <c r="O38" s="3" t="str">
        <f>IF('Services and Fees'!A51="","",'Services and Fees'!A51)</f>
        <v/>
      </c>
      <c r="P38" s="3" t="str">
        <f t="shared" si="1"/>
        <v/>
      </c>
      <c r="Q38" s="3" t="str">
        <f>IF(A38="","",ROUND(_xlfn.XLOOKUP(O38,'Services and Fees'!A$3:A$51,'Services and Fees'!AM$3:AM$51),2))</f>
        <v/>
      </c>
      <c r="R38" s="3" t="str">
        <f>IF(A38="","",'Company Details'!$B$6)</f>
        <v/>
      </c>
      <c r="S38" s="3" t="str">
        <f t="shared" si="2"/>
        <v/>
      </c>
    </row>
    <row r="39" spans="1:19" x14ac:dyDescent="0.35">
      <c r="A39" s="3" t="str">
        <f>IF(O39="","",_xlfn.XLOOKUP(O39,'Provider Template'!A$2:A$101,'Provider Template'!O$2:O$101))</f>
        <v/>
      </c>
      <c r="B39" s="3" t="str">
        <f>_xlfn.XLOOKUP($A39,'Provider Template'!$A$2:$A$101,'Provider Template'!Y$2:Y$101,"")</f>
        <v/>
      </c>
      <c r="C39" s="3" t="str">
        <f>_xlfn.XLOOKUP($A39,'Provider Template'!$A$2:$A$101,'Provider Template'!R$2:R$101,"")</f>
        <v/>
      </c>
      <c r="G39" s="3" t="str">
        <f>_xlfn.XLOOKUP($A39,'Provider Template'!$A$2:$A$101,'Provider Template'!S$2:S$101,"")</f>
        <v/>
      </c>
      <c r="H39" s="3" t="str">
        <f>_xlfn.XLOOKUP($A39,'Provider Template'!$A$2:$A$101,'Provider Template'!T$2:T$101,"")</f>
        <v/>
      </c>
      <c r="I39" s="3" t="str">
        <f>_xlfn.XLOOKUP($A39,'Provider Template'!$A$2:$A$101,'Provider Template'!U$2:U$101,"")</f>
        <v/>
      </c>
      <c r="K39" s="3" t="str">
        <f>IF(A39="","",_xlfn.XLOOKUP(O39,'Provider Template'!$A$2:$A$101,'Provider Template'!$M$2:$M$101)&amp;TEXT(L39,"yyyymmdd"))</f>
        <v/>
      </c>
      <c r="L39" s="39" t="str">
        <f>IF(A39="","",RIGHT('Payments Export'!A$2,10))</f>
        <v/>
      </c>
      <c r="M39" s="40" t="str">
        <f t="shared" si="0"/>
        <v/>
      </c>
      <c r="O39" s="3" t="str">
        <f>IF('Services and Fees'!A52="","",'Services and Fees'!A52)</f>
        <v/>
      </c>
      <c r="P39" s="3" t="str">
        <f t="shared" si="1"/>
        <v/>
      </c>
      <c r="Q39" s="3" t="str">
        <f>IF(A39="","",ROUND(_xlfn.XLOOKUP(O39,'Services and Fees'!A$3:A$51,'Services and Fees'!AM$3:AM$51),2))</f>
        <v/>
      </c>
      <c r="R39" s="3" t="str">
        <f>IF(A39="","",'Company Details'!$B$6)</f>
        <v/>
      </c>
      <c r="S39" s="3" t="str">
        <f t="shared" si="2"/>
        <v/>
      </c>
    </row>
    <row r="40" spans="1:19" x14ac:dyDescent="0.35">
      <c r="A40" s="3" t="str">
        <f>IF(O40="","",_xlfn.XLOOKUP(O40,'Provider Template'!A$2:A$101,'Provider Template'!O$2:O$101))</f>
        <v/>
      </c>
      <c r="B40" s="3" t="str">
        <f>_xlfn.XLOOKUP($A40,'Provider Template'!$A$2:$A$101,'Provider Template'!Y$2:Y$101,"")</f>
        <v/>
      </c>
      <c r="C40" s="3" t="str">
        <f>_xlfn.XLOOKUP($A40,'Provider Template'!$A$2:$A$101,'Provider Template'!R$2:R$101,"")</f>
        <v/>
      </c>
      <c r="G40" s="3" t="str">
        <f>_xlfn.XLOOKUP($A40,'Provider Template'!$A$2:$A$101,'Provider Template'!S$2:S$101,"")</f>
        <v/>
      </c>
      <c r="H40" s="3" t="str">
        <f>_xlfn.XLOOKUP($A40,'Provider Template'!$A$2:$A$101,'Provider Template'!T$2:T$101,"")</f>
        <v/>
      </c>
      <c r="I40" s="3" t="str">
        <f>_xlfn.XLOOKUP($A40,'Provider Template'!$A$2:$A$101,'Provider Template'!U$2:U$101,"")</f>
        <v/>
      </c>
      <c r="K40" s="3" t="str">
        <f>IF(A40="","",_xlfn.XLOOKUP(O40,'Provider Template'!$A$2:$A$101,'Provider Template'!$M$2:$M$101)&amp;TEXT(L40,"yyyymmdd"))</f>
        <v/>
      </c>
      <c r="L40" s="39"/>
      <c r="M40" s="40"/>
      <c r="S40" s="3" t="str">
        <f t="shared" si="2"/>
        <v/>
      </c>
    </row>
    <row r="41" spans="1:19" x14ac:dyDescent="0.35">
      <c r="A41" s="3" t="str">
        <f>IF(O41="","",_xlfn.XLOOKUP(O41,'Provider Template'!A$2:A$101,'Provider Template'!O$2:O$101))</f>
        <v/>
      </c>
      <c r="B41" s="3" t="str">
        <f>_xlfn.XLOOKUP($A41,'Provider Template'!$A$2:$A$101,'Provider Template'!Y$2:Y$101,"")</f>
        <v/>
      </c>
      <c r="C41" s="3" t="str">
        <f>_xlfn.XLOOKUP($A41,'Provider Template'!$A$2:$A$101,'Provider Template'!R$2:R$101,"")</f>
        <v/>
      </c>
      <c r="G41" s="3" t="str">
        <f>_xlfn.XLOOKUP($A41,'Provider Template'!$A$2:$A$101,'Provider Template'!S$2:S$101,"")</f>
        <v/>
      </c>
      <c r="H41" s="3" t="str">
        <f>_xlfn.XLOOKUP($A41,'Provider Template'!$A$2:$A$101,'Provider Template'!T$2:T$101,"")</f>
        <v/>
      </c>
      <c r="I41" s="3" t="str">
        <f>_xlfn.XLOOKUP($A41,'Provider Template'!$A$2:$A$101,'Provider Template'!U$2:U$101,"")</f>
        <v/>
      </c>
      <c r="K41" s="3" t="str">
        <f>IF(A41="","",_xlfn.XLOOKUP(O41,'Provider Template'!$A$2:$A$101,'Provider Template'!$M$2:$M$101)&amp;TEXT(L41,"yyyymmdd"))</f>
        <v/>
      </c>
      <c r="S41" s="3" t="str">
        <f t="shared" si="2"/>
        <v/>
      </c>
    </row>
    <row r="42" spans="1:19" x14ac:dyDescent="0.35">
      <c r="A42" s="3" t="str">
        <f>IF(O42="","",_xlfn.XLOOKUP(O42,'Provider Template'!A$2:A$101,'Provider Template'!O$2:O$101))</f>
        <v/>
      </c>
      <c r="B42" s="3" t="str">
        <f>_xlfn.XLOOKUP($A42,'Provider Template'!$A$2:$A$101,'Provider Template'!Y$2:Y$101,"")</f>
        <v/>
      </c>
      <c r="C42" s="3" t="str">
        <f>_xlfn.XLOOKUP($A42,'Provider Template'!$A$2:$A$101,'Provider Template'!R$2:R$101,"")</f>
        <v/>
      </c>
      <c r="G42" s="3" t="str">
        <f>_xlfn.XLOOKUP($A42,'Provider Template'!$A$2:$A$101,'Provider Template'!S$2:S$101,"")</f>
        <v/>
      </c>
      <c r="H42" s="3" t="str">
        <f>_xlfn.XLOOKUP($A42,'Provider Template'!$A$2:$A$101,'Provider Template'!T$2:T$101,"")</f>
        <v/>
      </c>
      <c r="I42" s="3" t="str">
        <f>_xlfn.XLOOKUP($A42,'Provider Template'!$A$2:$A$101,'Provider Template'!U$2:U$101,"")</f>
        <v/>
      </c>
      <c r="K42" s="3" t="str">
        <f>IF(A42="","",_xlfn.XLOOKUP(O42,'Provider Template'!$A$2:$A$101,'Provider Template'!$M$2:$M$101)&amp;TEXT(L42,"yyyymmdd"))</f>
        <v/>
      </c>
      <c r="S42" s="3" t="str">
        <f t="shared" si="2"/>
        <v/>
      </c>
    </row>
    <row r="43" spans="1:19" x14ac:dyDescent="0.35">
      <c r="A43" s="3" t="str">
        <f>IF(O43="","",_xlfn.XLOOKUP(O43,'Provider Template'!A$2:A$101,'Provider Template'!O$2:O$101))</f>
        <v/>
      </c>
      <c r="B43" s="3" t="str">
        <f>_xlfn.XLOOKUP($A43,'Provider Template'!$A$2:$A$101,'Provider Template'!Y$2:Y$101,"")</f>
        <v/>
      </c>
      <c r="C43" s="3" t="str">
        <f>_xlfn.XLOOKUP($A43,'Provider Template'!$A$2:$A$101,'Provider Template'!R$2:R$101,"")</f>
        <v/>
      </c>
      <c r="G43" s="3" t="str">
        <f>_xlfn.XLOOKUP($A43,'Provider Template'!$A$2:$A$101,'Provider Template'!S$2:S$101,"")</f>
        <v/>
      </c>
      <c r="H43" s="3" t="str">
        <f>_xlfn.XLOOKUP($A43,'Provider Template'!$A$2:$A$101,'Provider Template'!T$2:T$101,"")</f>
        <v/>
      </c>
      <c r="I43" s="3" t="str">
        <f>_xlfn.XLOOKUP($A43,'Provider Template'!$A$2:$A$101,'Provider Template'!U$2:U$101,"")</f>
        <v/>
      </c>
      <c r="K43" s="3" t="str">
        <f>IF(A43="","",_xlfn.XLOOKUP(O43,'Provider Template'!$A$2:$A$101,'Provider Template'!$M$2:$M$101)&amp;TEXT(L43,"yyyymmdd"))</f>
        <v/>
      </c>
      <c r="S43" s="3" t="str">
        <f t="shared" si="2"/>
        <v/>
      </c>
    </row>
    <row r="44" spans="1:19" x14ac:dyDescent="0.35">
      <c r="A44" s="3" t="str">
        <f>IF(O44="","",_xlfn.XLOOKUP(O44,'Provider Template'!A$2:A$101,'Provider Template'!O$2:O$101))</f>
        <v/>
      </c>
      <c r="B44" s="3" t="str">
        <f>_xlfn.XLOOKUP($A44,'Provider Template'!$A$2:$A$101,'Provider Template'!Y$2:Y$101,"")</f>
        <v/>
      </c>
      <c r="C44" s="3" t="str">
        <f>_xlfn.XLOOKUP($A44,'Provider Template'!$A$2:$A$101,'Provider Template'!R$2:R$101,"")</f>
        <v/>
      </c>
      <c r="G44" s="3" t="str">
        <f>_xlfn.XLOOKUP($A44,'Provider Template'!$A$2:$A$101,'Provider Template'!S$2:S$101,"")</f>
        <v/>
      </c>
      <c r="H44" s="3" t="str">
        <f>_xlfn.XLOOKUP($A44,'Provider Template'!$A$2:$A$101,'Provider Template'!T$2:T$101,"")</f>
        <v/>
      </c>
      <c r="I44" s="3" t="str">
        <f>_xlfn.XLOOKUP($A44,'Provider Template'!$A$2:$A$101,'Provider Template'!U$2:U$101,"")</f>
        <v/>
      </c>
      <c r="K44" s="3" t="str">
        <f>IF(A44="","",_xlfn.XLOOKUP(O44,'Provider Template'!$A$2:$A$101,'Provider Template'!$M$2:$M$101)&amp;TEXT(L44,"yyyymmdd"))</f>
        <v/>
      </c>
      <c r="S44" s="3" t="str">
        <f t="shared" si="2"/>
        <v/>
      </c>
    </row>
    <row r="45" spans="1:19" x14ac:dyDescent="0.35">
      <c r="A45" s="3" t="str">
        <f>IF(O45="","",_xlfn.XLOOKUP(O45,'Provider Template'!A$2:A$101,'Provider Template'!O$2:O$101))</f>
        <v/>
      </c>
      <c r="B45" s="3" t="str">
        <f>_xlfn.XLOOKUP($A45,'Provider Template'!$A$2:$A$101,'Provider Template'!Y$2:Y$101,"")</f>
        <v/>
      </c>
      <c r="C45" s="3" t="str">
        <f>_xlfn.XLOOKUP($A45,'Provider Template'!$A$2:$A$101,'Provider Template'!R$2:R$101,"")</f>
        <v/>
      </c>
      <c r="G45" s="3" t="str">
        <f>_xlfn.XLOOKUP($A45,'Provider Template'!$A$2:$A$101,'Provider Template'!S$2:S$101,"")</f>
        <v/>
      </c>
      <c r="H45" s="3" t="str">
        <f>_xlfn.XLOOKUP($A45,'Provider Template'!$A$2:$A$101,'Provider Template'!T$2:T$101,"")</f>
        <v/>
      </c>
      <c r="I45" s="3" t="str">
        <f>_xlfn.XLOOKUP($A45,'Provider Template'!$A$2:$A$101,'Provider Template'!U$2:U$101,"")</f>
        <v/>
      </c>
      <c r="K45" s="3" t="str">
        <f>IF(A45="","",_xlfn.XLOOKUP(O45,'Provider Template'!$A$2:$A$101,'Provider Template'!$M$2:$M$101)&amp;TEXT(L45,"yyyymmdd"))</f>
        <v/>
      </c>
      <c r="S45" s="3" t="str">
        <f t="shared" si="2"/>
        <v/>
      </c>
    </row>
    <row r="46" spans="1:19" x14ac:dyDescent="0.35">
      <c r="A46" s="3" t="str">
        <f>IF(O46="","",_xlfn.XLOOKUP(O46,'Provider Template'!A$2:A$101,'Provider Template'!O$2:O$101))</f>
        <v/>
      </c>
      <c r="B46" s="3" t="str">
        <f>_xlfn.XLOOKUP($A46,'Provider Template'!$A$2:$A$101,'Provider Template'!Y$2:Y$101,"")</f>
        <v/>
      </c>
      <c r="C46" s="3" t="str">
        <f>_xlfn.XLOOKUP($A46,'Provider Template'!$A$2:$A$101,'Provider Template'!R$2:R$101,"")</f>
        <v/>
      </c>
      <c r="G46" s="3" t="str">
        <f>_xlfn.XLOOKUP($A46,'Provider Template'!$A$2:$A$101,'Provider Template'!S$2:S$101,"")</f>
        <v/>
      </c>
      <c r="H46" s="3" t="str">
        <f>_xlfn.XLOOKUP($A46,'Provider Template'!$A$2:$A$101,'Provider Template'!T$2:T$101,"")</f>
        <v/>
      </c>
      <c r="I46" s="3" t="str">
        <f>_xlfn.XLOOKUP($A46,'Provider Template'!$A$2:$A$101,'Provider Template'!U$2:U$101,"")</f>
        <v/>
      </c>
      <c r="K46" s="3" t="str">
        <f>IF(A46="","",_xlfn.XLOOKUP(O46,'Provider Template'!$A$2:$A$101,'Provider Template'!$M$2:$M$101)&amp;TEXT(L46,"yyyymmdd"))</f>
        <v/>
      </c>
      <c r="S46" s="3" t="str">
        <f t="shared" si="2"/>
        <v/>
      </c>
    </row>
    <row r="47" spans="1:19" x14ac:dyDescent="0.35">
      <c r="A47" s="3" t="str">
        <f>IF(O47="","",_xlfn.XLOOKUP(O47,'Provider Template'!A$2:A$101,'Provider Template'!O$2:O$101))</f>
        <v/>
      </c>
      <c r="B47" s="3" t="str">
        <f>_xlfn.XLOOKUP($A47,'Provider Template'!$A$2:$A$101,'Provider Template'!Y$2:Y$101,"")</f>
        <v/>
      </c>
      <c r="C47" s="3" t="str">
        <f>_xlfn.XLOOKUP($A47,'Provider Template'!$A$2:$A$101,'Provider Template'!R$2:R$101,"")</f>
        <v/>
      </c>
      <c r="G47" s="3" t="str">
        <f>_xlfn.XLOOKUP($A47,'Provider Template'!$A$2:$A$101,'Provider Template'!S$2:S$101,"")</f>
        <v/>
      </c>
      <c r="H47" s="3" t="str">
        <f>_xlfn.XLOOKUP($A47,'Provider Template'!$A$2:$A$101,'Provider Template'!T$2:T$101,"")</f>
        <v/>
      </c>
      <c r="I47" s="3" t="str">
        <f>_xlfn.XLOOKUP($A47,'Provider Template'!$A$2:$A$101,'Provider Template'!U$2:U$101,"")</f>
        <v/>
      </c>
      <c r="K47" s="3" t="str">
        <f>IF(A47="","",_xlfn.XLOOKUP(O47,'Provider Template'!$A$2:$A$101,'Provider Template'!$M$2:$M$101)&amp;TEXT(L47,"yyyymmdd"))</f>
        <v/>
      </c>
      <c r="S47" s="3" t="str">
        <f t="shared" si="2"/>
        <v/>
      </c>
    </row>
    <row r="48" spans="1:19" x14ac:dyDescent="0.35">
      <c r="A48" s="3" t="str">
        <f>IF(O48="","",_xlfn.XLOOKUP(O48,'Provider Template'!A$2:A$101,'Provider Template'!O$2:O$101))</f>
        <v/>
      </c>
      <c r="B48" s="3" t="str">
        <f>_xlfn.XLOOKUP($A48,'Provider Template'!$A$2:$A$101,'Provider Template'!Y$2:Y$101,"")</f>
        <v/>
      </c>
      <c r="C48" s="3" t="str">
        <f>_xlfn.XLOOKUP($A48,'Provider Template'!$A$2:$A$101,'Provider Template'!R$2:R$101,"")</f>
        <v/>
      </c>
      <c r="G48" s="3" t="str">
        <f>_xlfn.XLOOKUP($A48,'Provider Template'!$A$2:$A$101,'Provider Template'!S$2:S$101,"")</f>
        <v/>
      </c>
      <c r="H48" s="3" t="str">
        <f>_xlfn.XLOOKUP($A48,'Provider Template'!$A$2:$A$101,'Provider Template'!T$2:T$101,"")</f>
        <v/>
      </c>
      <c r="I48" s="3" t="str">
        <f>_xlfn.XLOOKUP($A48,'Provider Template'!$A$2:$A$101,'Provider Template'!U$2:U$101,"")</f>
        <v/>
      </c>
      <c r="K48" s="3" t="str">
        <f>IF(A48="","",_xlfn.XLOOKUP(O48,'Provider Template'!$A$2:$A$101,'Provider Template'!$M$2:$M$101)&amp;TEXT(L48,"yyyymmdd"))</f>
        <v/>
      </c>
      <c r="S48" s="3" t="str">
        <f t="shared" si="2"/>
        <v/>
      </c>
    </row>
    <row r="49" spans="1:19" x14ac:dyDescent="0.35">
      <c r="A49" s="3" t="str">
        <f>IF(O49="","",_xlfn.XLOOKUP(O49,'Provider Template'!A$2:A$101,'Provider Template'!O$2:O$101))</f>
        <v/>
      </c>
      <c r="B49" s="3" t="str">
        <f>_xlfn.XLOOKUP($A49,'Provider Template'!$A$2:$A$101,'Provider Template'!Y$2:Y$101,"")</f>
        <v/>
      </c>
      <c r="C49" s="3" t="str">
        <f>_xlfn.XLOOKUP($A49,'Provider Template'!$A$2:$A$101,'Provider Template'!R$2:R$101,"")</f>
        <v/>
      </c>
      <c r="G49" s="3" t="str">
        <f>_xlfn.XLOOKUP($A49,'Provider Template'!$A$2:$A$101,'Provider Template'!S$2:S$101,"")</f>
        <v/>
      </c>
      <c r="H49" s="3" t="str">
        <f>_xlfn.XLOOKUP($A49,'Provider Template'!$A$2:$A$101,'Provider Template'!T$2:T$101,"")</f>
        <v/>
      </c>
      <c r="I49" s="3" t="str">
        <f>_xlfn.XLOOKUP($A49,'Provider Template'!$A$2:$A$101,'Provider Template'!U$2:U$101,"")</f>
        <v/>
      </c>
      <c r="K49" s="3" t="str">
        <f>IF(A49="","",_xlfn.XLOOKUP(O49,'Provider Template'!$A$2:$A$101,'Provider Template'!$M$2:$M$101)&amp;TEXT(L49,"yyyymmdd"))</f>
        <v/>
      </c>
      <c r="S49" s="3" t="str">
        <f t="shared" si="2"/>
        <v/>
      </c>
    </row>
    <row r="50" spans="1:19" x14ac:dyDescent="0.35">
      <c r="A50" s="3" t="str">
        <f>IF(O50="","",_xlfn.XLOOKUP(O50,'Provider Template'!A$2:A$101,'Provider Template'!O$2:O$101))</f>
        <v/>
      </c>
      <c r="B50" s="3" t="str">
        <f>_xlfn.XLOOKUP($A50,'Provider Template'!$A$2:$A$101,'Provider Template'!Y$2:Y$101,"")</f>
        <v/>
      </c>
      <c r="C50" s="3" t="str">
        <f>_xlfn.XLOOKUP($A50,'Provider Template'!$A$2:$A$101,'Provider Template'!R$2:R$101,"")</f>
        <v/>
      </c>
      <c r="G50" s="3" t="str">
        <f>_xlfn.XLOOKUP($A50,'Provider Template'!$A$2:$A$101,'Provider Template'!S$2:S$101,"")</f>
        <v/>
      </c>
      <c r="H50" s="3" t="str">
        <f>_xlfn.XLOOKUP($A50,'Provider Template'!$A$2:$A$101,'Provider Template'!T$2:T$101,"")</f>
        <v/>
      </c>
      <c r="I50" s="3" t="str">
        <f>_xlfn.XLOOKUP($A50,'Provider Template'!$A$2:$A$101,'Provider Template'!U$2:U$101,"")</f>
        <v/>
      </c>
      <c r="K50" s="3" t="str">
        <f>IF(A50="","",_xlfn.XLOOKUP(O50,'Provider Template'!$A$2:$A$101,'Provider Template'!$M$2:$M$101)&amp;TEXT(L50,"yyyymmdd"))</f>
        <v/>
      </c>
      <c r="S50" s="3" t="str">
        <f t="shared" si="2"/>
        <v/>
      </c>
    </row>
    <row r="51" spans="1:19" x14ac:dyDescent="0.35">
      <c r="A51" s="3" t="str">
        <f>IF(O51="","",_xlfn.XLOOKUP(O51,'Provider Template'!A$2:A$101,'Provider Template'!O$2:O$101))</f>
        <v/>
      </c>
      <c r="B51" s="3" t="str">
        <f>_xlfn.XLOOKUP($A51,'Provider Template'!$A$2:$A$101,'Provider Template'!Y$2:Y$101,"")</f>
        <v/>
      </c>
      <c r="C51" s="3" t="str">
        <f>_xlfn.XLOOKUP($A51,'Provider Template'!$A$2:$A$101,'Provider Template'!R$2:R$101,"")</f>
        <v/>
      </c>
      <c r="G51" s="3" t="str">
        <f>_xlfn.XLOOKUP($A51,'Provider Template'!$A$2:$A$101,'Provider Template'!S$2:S$101,"")</f>
        <v/>
      </c>
      <c r="H51" s="3" t="str">
        <f>_xlfn.XLOOKUP($A51,'Provider Template'!$A$2:$A$101,'Provider Template'!T$2:T$101,"")</f>
        <v/>
      </c>
      <c r="I51" s="3" t="str">
        <f>_xlfn.XLOOKUP($A51,'Provider Template'!$A$2:$A$101,'Provider Template'!U$2:U$101,"")</f>
        <v/>
      </c>
      <c r="K51" s="3" t="str">
        <f>IF(A51="","",_xlfn.XLOOKUP(O51,'Provider Template'!$A$2:$A$101,'Provider Template'!$M$2:$M$101)&amp;TEXT(L51,"yyyymmdd"))</f>
        <v/>
      </c>
      <c r="S51" s="3" t="str">
        <f t="shared" si="2"/>
        <v/>
      </c>
    </row>
  </sheetData>
  <pageMargins left="0.7" right="0.7" top="0.75" bottom="0.75" header="0.3" footer="0.3"/>
  <pageSetup paperSize="9" orientation="portrait" horizontalDpi="4294967295" verticalDpi="4294967295"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B5E7F-8876-4C3E-869B-01E54C9EA246}">
  <sheetPr codeName="Sheet2"/>
  <dimension ref="A1:N51"/>
  <sheetViews>
    <sheetView workbookViewId="0">
      <selection activeCell="L15" sqref="L15"/>
    </sheetView>
  </sheetViews>
  <sheetFormatPr defaultRowHeight="14.5" x14ac:dyDescent="0.35"/>
  <cols>
    <col min="1" max="1" width="12.1796875" bestFit="1" customWidth="1"/>
    <col min="2" max="2" width="19.54296875" bestFit="1" customWidth="1"/>
    <col min="3" max="3" width="12.54296875" style="65" bestFit="1" customWidth="1"/>
    <col min="4" max="4" width="10.7265625" style="65" bestFit="1" customWidth="1"/>
    <col min="5" max="5" width="6.7265625" bestFit="1" customWidth="1"/>
    <col min="6" max="6" width="8.453125" bestFit="1" customWidth="1"/>
    <col min="7" max="7" width="9.81640625" bestFit="1" customWidth="1"/>
    <col min="8" max="8" width="22.1796875" bestFit="1" customWidth="1"/>
    <col min="9" max="9" width="29.81640625" bestFit="1" customWidth="1"/>
    <col min="10" max="10" width="12.81640625" bestFit="1" customWidth="1"/>
    <col min="12" max="12" width="13.453125" bestFit="1" customWidth="1"/>
    <col min="13" max="13" width="16.26953125" bestFit="1" customWidth="1"/>
    <col min="14" max="14" width="14.7265625" bestFit="1" customWidth="1"/>
  </cols>
  <sheetData>
    <row r="1" spans="1:14" x14ac:dyDescent="0.35">
      <c r="A1" t="s">
        <v>178</v>
      </c>
      <c r="B1" t="s">
        <v>179</v>
      </c>
      <c r="C1" s="65" t="s">
        <v>145</v>
      </c>
      <c r="D1" s="65" t="s">
        <v>146</v>
      </c>
      <c r="E1" t="s">
        <v>180</v>
      </c>
      <c r="F1" t="s">
        <v>102</v>
      </c>
      <c r="G1" t="s">
        <v>181</v>
      </c>
      <c r="H1" t="s">
        <v>182</v>
      </c>
      <c r="I1" t="s">
        <v>183</v>
      </c>
      <c r="J1" t="s">
        <v>184</v>
      </c>
      <c r="K1" t="s">
        <v>185</v>
      </c>
      <c r="L1" t="s">
        <v>186</v>
      </c>
      <c r="M1" t="s">
        <v>187</v>
      </c>
      <c r="N1" t="s">
        <v>188</v>
      </c>
    </row>
    <row r="2" spans="1:14" x14ac:dyDescent="0.35">
      <c r="A2" t="s">
        <v>288</v>
      </c>
      <c r="B2" t="s">
        <v>60</v>
      </c>
      <c r="C2" s="65" t="s">
        <v>289</v>
      </c>
      <c r="D2" s="65">
        <v>45285</v>
      </c>
      <c r="H2" t="s">
        <v>130</v>
      </c>
      <c r="I2" t="s">
        <v>60</v>
      </c>
      <c r="L2">
        <v>1397.13</v>
      </c>
      <c r="M2">
        <v>139.71</v>
      </c>
      <c r="N2" t="s">
        <v>108</v>
      </c>
    </row>
    <row r="3" spans="1:14" x14ac:dyDescent="0.35">
      <c r="A3" t="s">
        <v>290</v>
      </c>
      <c r="B3" t="s">
        <v>58</v>
      </c>
      <c r="C3" s="65" t="s">
        <v>289</v>
      </c>
      <c r="D3" s="65">
        <v>45285</v>
      </c>
      <c r="H3" t="s">
        <v>130</v>
      </c>
      <c r="I3" t="s">
        <v>58</v>
      </c>
      <c r="L3">
        <v>2463.25</v>
      </c>
      <c r="M3">
        <v>246.33</v>
      </c>
      <c r="N3" t="s">
        <v>108</v>
      </c>
    </row>
    <row r="4" spans="1:14" x14ac:dyDescent="0.35">
      <c r="A4" t="s">
        <v>291</v>
      </c>
      <c r="B4" t="s">
        <v>20</v>
      </c>
      <c r="C4" s="65" t="s">
        <v>289</v>
      </c>
      <c r="D4" s="65">
        <v>45285</v>
      </c>
      <c r="H4" t="s">
        <v>130</v>
      </c>
      <c r="I4" t="s">
        <v>20</v>
      </c>
      <c r="L4">
        <v>588.54</v>
      </c>
      <c r="M4">
        <v>58.85</v>
      </c>
      <c r="N4" t="s">
        <v>108</v>
      </c>
    </row>
    <row r="5" spans="1:14" x14ac:dyDescent="0.35">
      <c r="A5" t="s">
        <v>292</v>
      </c>
      <c r="B5" t="s">
        <v>16</v>
      </c>
      <c r="C5" s="65" t="s">
        <v>289</v>
      </c>
      <c r="D5" s="65">
        <v>45285</v>
      </c>
      <c r="H5" t="s">
        <v>130</v>
      </c>
      <c r="I5" t="s">
        <v>16</v>
      </c>
      <c r="L5">
        <v>520.5</v>
      </c>
      <c r="M5">
        <v>52.05</v>
      </c>
      <c r="N5" t="s">
        <v>108</v>
      </c>
    </row>
    <row r="6" spans="1:14" x14ac:dyDescent="0.35">
      <c r="A6" t="s">
        <v>293</v>
      </c>
      <c r="B6" t="s">
        <v>22</v>
      </c>
      <c r="C6" s="65" t="s">
        <v>289</v>
      </c>
      <c r="D6" s="65">
        <v>45285</v>
      </c>
      <c r="H6" t="s">
        <v>130</v>
      </c>
      <c r="I6" t="s">
        <v>22</v>
      </c>
      <c r="L6">
        <v>1839.98</v>
      </c>
      <c r="M6">
        <v>184</v>
      </c>
      <c r="N6" t="s">
        <v>108</v>
      </c>
    </row>
    <row r="7" spans="1:14" x14ac:dyDescent="0.35">
      <c r="A7" t="s">
        <v>294</v>
      </c>
      <c r="B7" t="s">
        <v>31</v>
      </c>
      <c r="C7" s="65" t="s">
        <v>289</v>
      </c>
      <c r="D7" s="65">
        <v>45285</v>
      </c>
      <c r="H7" t="s">
        <v>130</v>
      </c>
      <c r="I7" t="s">
        <v>31</v>
      </c>
      <c r="L7">
        <v>407.32</v>
      </c>
      <c r="M7">
        <v>40.729999999999997</v>
      </c>
      <c r="N7" t="s">
        <v>108</v>
      </c>
    </row>
    <row r="8" spans="1:14" x14ac:dyDescent="0.35">
      <c r="A8" t="s">
        <v>295</v>
      </c>
      <c r="B8" t="s">
        <v>24</v>
      </c>
      <c r="C8" s="65" t="s">
        <v>289</v>
      </c>
      <c r="D8" s="65">
        <v>45285</v>
      </c>
      <c r="H8" t="s">
        <v>130</v>
      </c>
      <c r="I8" t="s">
        <v>24</v>
      </c>
      <c r="L8">
        <v>5306.73</v>
      </c>
      <c r="M8">
        <v>530.66999999999996</v>
      </c>
      <c r="N8" t="s">
        <v>108</v>
      </c>
    </row>
    <row r="9" spans="1:14" x14ac:dyDescent="0.35">
      <c r="A9" t="s">
        <v>296</v>
      </c>
      <c r="B9" t="s">
        <v>39</v>
      </c>
      <c r="C9" s="65" t="s">
        <v>289</v>
      </c>
      <c r="D9" s="65">
        <v>45285</v>
      </c>
      <c r="H9" t="s">
        <v>130</v>
      </c>
      <c r="I9" t="s">
        <v>39</v>
      </c>
      <c r="L9">
        <v>2036.48</v>
      </c>
      <c r="M9">
        <v>203.65</v>
      </c>
      <c r="N9" t="s">
        <v>108</v>
      </c>
    </row>
    <row r="10" spans="1:14" x14ac:dyDescent="0.35">
      <c r="A10" t="s">
        <v>297</v>
      </c>
      <c r="B10" t="s">
        <v>35</v>
      </c>
      <c r="C10" s="65" t="s">
        <v>289</v>
      </c>
      <c r="D10" s="65">
        <v>45285</v>
      </c>
      <c r="H10" t="s">
        <v>130</v>
      </c>
      <c r="I10" t="s">
        <v>35</v>
      </c>
      <c r="L10">
        <v>1425.3</v>
      </c>
      <c r="M10">
        <v>142.53</v>
      </c>
      <c r="N10" t="s">
        <v>108</v>
      </c>
    </row>
    <row r="11" spans="1:14" x14ac:dyDescent="0.35">
      <c r="A11" t="s">
        <v>298</v>
      </c>
      <c r="B11" t="s">
        <v>40</v>
      </c>
      <c r="C11" s="65" t="s">
        <v>289</v>
      </c>
      <c r="D11" s="65">
        <v>45285</v>
      </c>
      <c r="H11" t="s">
        <v>130</v>
      </c>
      <c r="I11" t="s">
        <v>40</v>
      </c>
      <c r="L11">
        <v>901.82</v>
      </c>
      <c r="M11">
        <v>90.18</v>
      </c>
      <c r="N11" t="s">
        <v>108</v>
      </c>
    </row>
    <row r="12" spans="1:14" x14ac:dyDescent="0.35">
      <c r="A12" t="s">
        <v>299</v>
      </c>
      <c r="B12" t="s">
        <v>44</v>
      </c>
      <c r="C12" s="65" t="s">
        <v>289</v>
      </c>
      <c r="D12" s="65">
        <v>45285</v>
      </c>
      <c r="H12" t="s">
        <v>130</v>
      </c>
      <c r="I12" t="s">
        <v>44</v>
      </c>
      <c r="L12">
        <v>758.14</v>
      </c>
      <c r="M12">
        <v>75.81</v>
      </c>
      <c r="N12" t="s">
        <v>108</v>
      </c>
    </row>
    <row r="13" spans="1:14" x14ac:dyDescent="0.35">
      <c r="A13" t="s">
        <v>300</v>
      </c>
      <c r="B13" t="s">
        <v>27</v>
      </c>
      <c r="C13" s="65" t="s">
        <v>289</v>
      </c>
      <c r="D13" s="65">
        <v>45285</v>
      </c>
      <c r="H13" t="s">
        <v>130</v>
      </c>
      <c r="I13" t="s">
        <v>27</v>
      </c>
      <c r="L13">
        <v>0</v>
      </c>
      <c r="M13">
        <v>0</v>
      </c>
      <c r="N13" t="s">
        <v>108</v>
      </c>
    </row>
    <row r="14" spans="1:14" x14ac:dyDescent="0.35">
      <c r="A14" t="s">
        <v>301</v>
      </c>
      <c r="B14" t="s">
        <v>42</v>
      </c>
      <c r="C14" s="65" t="s">
        <v>289</v>
      </c>
      <c r="D14" s="65">
        <v>45285</v>
      </c>
      <c r="H14" t="s">
        <v>130</v>
      </c>
      <c r="I14" t="s">
        <v>42</v>
      </c>
      <c r="L14">
        <v>1654.63</v>
      </c>
      <c r="M14">
        <v>165.46</v>
      </c>
      <c r="N14" t="s">
        <v>108</v>
      </c>
    </row>
    <row r="15" spans="1:14" x14ac:dyDescent="0.35">
      <c r="A15" t="s">
        <v>302</v>
      </c>
      <c r="B15" t="s">
        <v>33</v>
      </c>
      <c r="C15" s="65" t="s">
        <v>289</v>
      </c>
      <c r="D15" s="65">
        <v>45285</v>
      </c>
      <c r="H15" t="s">
        <v>130</v>
      </c>
      <c r="I15" t="s">
        <v>33</v>
      </c>
      <c r="L15">
        <v>0</v>
      </c>
      <c r="M15">
        <v>0</v>
      </c>
      <c r="N15" t="s">
        <v>108</v>
      </c>
    </row>
    <row r="16" spans="1:14" x14ac:dyDescent="0.35">
      <c r="A16" t="s">
        <v>303</v>
      </c>
      <c r="B16" t="s">
        <v>36</v>
      </c>
      <c r="C16" s="65" t="s">
        <v>289</v>
      </c>
      <c r="D16" s="65">
        <v>45285</v>
      </c>
      <c r="H16" t="s">
        <v>130</v>
      </c>
      <c r="I16" t="s">
        <v>36</v>
      </c>
      <c r="L16">
        <v>1360.62</v>
      </c>
      <c r="M16">
        <v>136.06</v>
      </c>
      <c r="N16" t="s">
        <v>108</v>
      </c>
    </row>
    <row r="17" spans="1:14" x14ac:dyDescent="0.35">
      <c r="A17" t="s">
        <v>304</v>
      </c>
      <c r="B17" t="s">
        <v>29</v>
      </c>
      <c r="C17" s="65" t="s">
        <v>289</v>
      </c>
      <c r="D17" s="65">
        <v>45285</v>
      </c>
      <c r="H17" t="s">
        <v>130</v>
      </c>
      <c r="I17" t="s">
        <v>29</v>
      </c>
      <c r="L17">
        <v>708.89</v>
      </c>
      <c r="M17">
        <v>70.89</v>
      </c>
      <c r="N17" t="s">
        <v>108</v>
      </c>
    </row>
    <row r="18" spans="1:14" x14ac:dyDescent="0.35">
      <c r="A18" t="s">
        <v>305</v>
      </c>
      <c r="B18" t="s">
        <v>50</v>
      </c>
      <c r="C18" s="65" t="s">
        <v>289</v>
      </c>
      <c r="D18" s="65">
        <v>45285</v>
      </c>
      <c r="H18" t="s">
        <v>130</v>
      </c>
      <c r="I18" t="s">
        <v>50</v>
      </c>
      <c r="L18">
        <v>46.8</v>
      </c>
      <c r="M18">
        <v>4.68</v>
      </c>
      <c r="N18" t="s">
        <v>108</v>
      </c>
    </row>
    <row r="19" spans="1:14" x14ac:dyDescent="0.35">
      <c r="A19" t="s">
        <v>306</v>
      </c>
      <c r="B19" t="s">
        <v>47</v>
      </c>
      <c r="C19" s="65" t="s">
        <v>289</v>
      </c>
      <c r="D19" s="65">
        <v>45285</v>
      </c>
      <c r="H19" t="s">
        <v>130</v>
      </c>
      <c r="I19" t="s">
        <v>57</v>
      </c>
      <c r="L19">
        <v>99</v>
      </c>
      <c r="M19">
        <v>9.9</v>
      </c>
      <c r="N19" t="s">
        <v>108</v>
      </c>
    </row>
    <row r="20" spans="1:14" x14ac:dyDescent="0.35">
      <c r="A20" t="s">
        <v>307</v>
      </c>
      <c r="B20" t="s">
        <v>47</v>
      </c>
      <c r="C20" s="65" t="s">
        <v>289</v>
      </c>
      <c r="D20" s="65">
        <v>45285</v>
      </c>
      <c r="H20" t="s">
        <v>130</v>
      </c>
      <c r="I20" t="s">
        <v>47</v>
      </c>
      <c r="L20">
        <v>0</v>
      </c>
      <c r="M20">
        <v>0</v>
      </c>
      <c r="N20" t="s">
        <v>108</v>
      </c>
    </row>
    <row r="21" spans="1:14" x14ac:dyDescent="0.35">
      <c r="A21" t="s">
        <v>308</v>
      </c>
      <c r="B21" t="s">
        <v>24</v>
      </c>
      <c r="C21" s="65" t="s">
        <v>289</v>
      </c>
      <c r="D21" s="65">
        <v>45285</v>
      </c>
      <c r="H21" t="s">
        <v>130</v>
      </c>
      <c r="I21" t="s">
        <v>46</v>
      </c>
      <c r="L21">
        <v>42.06</v>
      </c>
      <c r="M21">
        <v>4.21</v>
      </c>
      <c r="N21" t="s">
        <v>108</v>
      </c>
    </row>
    <row r="22" spans="1:14" x14ac:dyDescent="0.35">
      <c r="A22" t="s">
        <v>62</v>
      </c>
      <c r="B22" t="s">
        <v>62</v>
      </c>
      <c r="C22" s="65" t="s">
        <v>62</v>
      </c>
      <c r="D22" s="65" t="s">
        <v>62</v>
      </c>
      <c r="H22" t="s">
        <v>62</v>
      </c>
      <c r="I22" t="s">
        <v>62</v>
      </c>
      <c r="L22" t="s">
        <v>62</v>
      </c>
      <c r="M22" t="s">
        <v>62</v>
      </c>
      <c r="N22" t="s">
        <v>62</v>
      </c>
    </row>
    <row r="23" spans="1:14" x14ac:dyDescent="0.35">
      <c r="A23" t="s">
        <v>62</v>
      </c>
      <c r="B23" t="s">
        <v>62</v>
      </c>
      <c r="C23" s="65" t="s">
        <v>62</v>
      </c>
      <c r="D23" s="65" t="s">
        <v>62</v>
      </c>
      <c r="H23" t="s">
        <v>62</v>
      </c>
      <c r="I23" t="s">
        <v>62</v>
      </c>
      <c r="L23" t="s">
        <v>62</v>
      </c>
      <c r="M23" t="s">
        <v>62</v>
      </c>
      <c r="N23" t="s">
        <v>62</v>
      </c>
    </row>
    <row r="24" spans="1:14" x14ac:dyDescent="0.35">
      <c r="A24" t="s">
        <v>62</v>
      </c>
      <c r="B24" t="s">
        <v>62</v>
      </c>
      <c r="C24" s="65" t="s">
        <v>62</v>
      </c>
      <c r="D24" s="65" t="s">
        <v>62</v>
      </c>
      <c r="H24" t="s">
        <v>62</v>
      </c>
      <c r="I24" t="s">
        <v>62</v>
      </c>
      <c r="L24" t="s">
        <v>62</v>
      </c>
      <c r="M24" t="s">
        <v>62</v>
      </c>
      <c r="N24" t="s">
        <v>62</v>
      </c>
    </row>
    <row r="25" spans="1:14" x14ac:dyDescent="0.35">
      <c r="A25" t="s">
        <v>62</v>
      </c>
      <c r="B25" t="s">
        <v>62</v>
      </c>
      <c r="C25" s="65" t="s">
        <v>62</v>
      </c>
      <c r="D25" s="65" t="s">
        <v>62</v>
      </c>
      <c r="H25" t="s">
        <v>62</v>
      </c>
      <c r="I25" t="s">
        <v>62</v>
      </c>
      <c r="L25" t="s">
        <v>62</v>
      </c>
      <c r="M25" t="s">
        <v>62</v>
      </c>
      <c r="N25" t="s">
        <v>62</v>
      </c>
    </row>
    <row r="26" spans="1:14" x14ac:dyDescent="0.35">
      <c r="A26" t="s">
        <v>62</v>
      </c>
      <c r="B26" t="s">
        <v>62</v>
      </c>
      <c r="C26" s="65" t="s">
        <v>62</v>
      </c>
      <c r="D26" s="65" t="s">
        <v>62</v>
      </c>
      <c r="H26" t="s">
        <v>62</v>
      </c>
      <c r="I26" t="s">
        <v>62</v>
      </c>
      <c r="L26" t="s">
        <v>62</v>
      </c>
      <c r="M26" t="s">
        <v>62</v>
      </c>
      <c r="N26" t="s">
        <v>62</v>
      </c>
    </row>
    <row r="27" spans="1:14" x14ac:dyDescent="0.35">
      <c r="A27" t="s">
        <v>62</v>
      </c>
      <c r="B27" t="s">
        <v>62</v>
      </c>
      <c r="C27" s="65" t="s">
        <v>62</v>
      </c>
      <c r="D27" s="65" t="s">
        <v>62</v>
      </c>
      <c r="H27" t="s">
        <v>62</v>
      </c>
      <c r="I27" t="s">
        <v>62</v>
      </c>
      <c r="L27" t="s">
        <v>62</v>
      </c>
      <c r="M27" t="s">
        <v>62</v>
      </c>
      <c r="N27" t="s">
        <v>62</v>
      </c>
    </row>
    <row r="28" spans="1:14" x14ac:dyDescent="0.35">
      <c r="A28" t="s">
        <v>62</v>
      </c>
      <c r="B28" t="s">
        <v>62</v>
      </c>
      <c r="C28" s="65" t="s">
        <v>62</v>
      </c>
      <c r="D28" s="65" t="s">
        <v>62</v>
      </c>
      <c r="H28" t="s">
        <v>62</v>
      </c>
      <c r="I28" t="s">
        <v>62</v>
      </c>
      <c r="L28" t="s">
        <v>62</v>
      </c>
      <c r="M28" t="s">
        <v>62</v>
      </c>
      <c r="N28" t="s">
        <v>62</v>
      </c>
    </row>
    <row r="29" spans="1:14" x14ac:dyDescent="0.35">
      <c r="A29" t="s">
        <v>62</v>
      </c>
      <c r="B29" t="s">
        <v>62</v>
      </c>
      <c r="C29" s="65" t="s">
        <v>62</v>
      </c>
      <c r="D29" s="65" t="s">
        <v>62</v>
      </c>
      <c r="H29" t="s">
        <v>62</v>
      </c>
      <c r="I29" t="s">
        <v>62</v>
      </c>
      <c r="L29" t="s">
        <v>62</v>
      </c>
      <c r="M29" t="s">
        <v>62</v>
      </c>
      <c r="N29" t="s">
        <v>62</v>
      </c>
    </row>
    <row r="30" spans="1:14" x14ac:dyDescent="0.35">
      <c r="A30" t="s">
        <v>62</v>
      </c>
      <c r="B30" t="s">
        <v>62</v>
      </c>
      <c r="C30" s="65" t="s">
        <v>62</v>
      </c>
      <c r="D30" s="65" t="s">
        <v>62</v>
      </c>
      <c r="H30" t="s">
        <v>62</v>
      </c>
      <c r="I30" t="s">
        <v>62</v>
      </c>
      <c r="L30" t="s">
        <v>62</v>
      </c>
      <c r="M30" t="s">
        <v>62</v>
      </c>
      <c r="N30" t="s">
        <v>62</v>
      </c>
    </row>
    <row r="31" spans="1:14" x14ac:dyDescent="0.35">
      <c r="A31" t="s">
        <v>62</v>
      </c>
      <c r="B31" t="s">
        <v>62</v>
      </c>
      <c r="C31" s="65" t="s">
        <v>62</v>
      </c>
      <c r="D31" s="65" t="s">
        <v>62</v>
      </c>
      <c r="H31" t="s">
        <v>62</v>
      </c>
      <c r="I31" t="s">
        <v>62</v>
      </c>
      <c r="L31" t="s">
        <v>62</v>
      </c>
      <c r="M31" t="s">
        <v>62</v>
      </c>
      <c r="N31" t="s">
        <v>62</v>
      </c>
    </row>
    <row r="32" spans="1:14" x14ac:dyDescent="0.35">
      <c r="A32" t="s">
        <v>62</v>
      </c>
      <c r="B32" t="s">
        <v>62</v>
      </c>
      <c r="C32" s="65" t="s">
        <v>62</v>
      </c>
      <c r="D32" s="65" t="s">
        <v>62</v>
      </c>
      <c r="H32" t="s">
        <v>62</v>
      </c>
      <c r="I32" t="s">
        <v>62</v>
      </c>
      <c r="L32" t="s">
        <v>62</v>
      </c>
      <c r="M32" t="s">
        <v>62</v>
      </c>
      <c r="N32" t="s">
        <v>62</v>
      </c>
    </row>
    <row r="33" spans="1:14" x14ac:dyDescent="0.35">
      <c r="A33" t="s">
        <v>62</v>
      </c>
      <c r="B33" t="s">
        <v>62</v>
      </c>
      <c r="C33" s="65" t="s">
        <v>62</v>
      </c>
      <c r="D33" s="65" t="s">
        <v>62</v>
      </c>
      <c r="H33" t="s">
        <v>62</v>
      </c>
      <c r="I33" t="s">
        <v>62</v>
      </c>
      <c r="L33" t="s">
        <v>62</v>
      </c>
      <c r="M33" t="s">
        <v>62</v>
      </c>
      <c r="N33" t="s">
        <v>62</v>
      </c>
    </row>
    <row r="34" spans="1:14" x14ac:dyDescent="0.35">
      <c r="A34" t="s">
        <v>62</v>
      </c>
      <c r="B34" t="s">
        <v>62</v>
      </c>
      <c r="C34" s="65" t="s">
        <v>62</v>
      </c>
      <c r="D34" s="65" t="s">
        <v>62</v>
      </c>
      <c r="H34" t="s">
        <v>62</v>
      </c>
      <c r="I34" t="s">
        <v>62</v>
      </c>
      <c r="L34" t="s">
        <v>62</v>
      </c>
      <c r="M34" t="s">
        <v>62</v>
      </c>
      <c r="N34" t="s">
        <v>62</v>
      </c>
    </row>
    <row r="35" spans="1:14" x14ac:dyDescent="0.35">
      <c r="A35" t="s">
        <v>62</v>
      </c>
      <c r="B35" t="s">
        <v>62</v>
      </c>
      <c r="C35" s="65" t="s">
        <v>62</v>
      </c>
      <c r="D35" s="65" t="s">
        <v>62</v>
      </c>
      <c r="H35" t="s">
        <v>62</v>
      </c>
      <c r="I35" t="s">
        <v>62</v>
      </c>
      <c r="L35" t="s">
        <v>62</v>
      </c>
      <c r="M35" t="s">
        <v>62</v>
      </c>
      <c r="N35" t="s">
        <v>62</v>
      </c>
    </row>
    <row r="36" spans="1:14" x14ac:dyDescent="0.35">
      <c r="A36" t="s">
        <v>62</v>
      </c>
      <c r="B36" t="s">
        <v>62</v>
      </c>
      <c r="C36" s="65" t="s">
        <v>62</v>
      </c>
      <c r="D36" s="65" t="s">
        <v>62</v>
      </c>
      <c r="H36" t="s">
        <v>62</v>
      </c>
      <c r="I36" t="s">
        <v>62</v>
      </c>
      <c r="L36" t="s">
        <v>62</v>
      </c>
      <c r="M36" t="s">
        <v>62</v>
      </c>
      <c r="N36" t="s">
        <v>62</v>
      </c>
    </row>
    <row r="37" spans="1:14" x14ac:dyDescent="0.35">
      <c r="A37" t="s">
        <v>62</v>
      </c>
      <c r="B37" t="s">
        <v>62</v>
      </c>
      <c r="C37" s="65" t="s">
        <v>62</v>
      </c>
      <c r="D37" s="65" t="s">
        <v>62</v>
      </c>
      <c r="H37" t="s">
        <v>62</v>
      </c>
      <c r="I37" t="s">
        <v>62</v>
      </c>
      <c r="L37" t="s">
        <v>62</v>
      </c>
      <c r="M37" t="s">
        <v>62</v>
      </c>
      <c r="N37" t="s">
        <v>62</v>
      </c>
    </row>
    <row r="38" spans="1:14" x14ac:dyDescent="0.35">
      <c r="A38" t="s">
        <v>62</v>
      </c>
      <c r="B38" t="s">
        <v>62</v>
      </c>
      <c r="C38" s="65" t="s">
        <v>62</v>
      </c>
      <c r="D38" s="65" t="s">
        <v>62</v>
      </c>
      <c r="H38" t="s">
        <v>62</v>
      </c>
      <c r="I38" t="s">
        <v>62</v>
      </c>
      <c r="L38" t="s">
        <v>62</v>
      </c>
      <c r="M38" t="s">
        <v>62</v>
      </c>
      <c r="N38" t="s">
        <v>62</v>
      </c>
    </row>
    <row r="39" spans="1:14" x14ac:dyDescent="0.35">
      <c r="A39" t="s">
        <v>62</v>
      </c>
      <c r="B39" t="s">
        <v>62</v>
      </c>
      <c r="C39" s="65" t="s">
        <v>62</v>
      </c>
      <c r="D39" s="65" t="s">
        <v>62</v>
      </c>
      <c r="H39" t="s">
        <v>62</v>
      </c>
      <c r="I39" t="s">
        <v>62</v>
      </c>
      <c r="L39" t="s">
        <v>62</v>
      </c>
      <c r="M39" t="s">
        <v>62</v>
      </c>
      <c r="N39" t="s">
        <v>62</v>
      </c>
    </row>
    <row r="40" spans="1:14" x14ac:dyDescent="0.35">
      <c r="A40" t="s">
        <v>62</v>
      </c>
      <c r="B40" t="s">
        <v>62</v>
      </c>
      <c r="C40" s="65" t="s">
        <v>62</v>
      </c>
      <c r="D40" s="65" t="s">
        <v>62</v>
      </c>
      <c r="H40" t="s">
        <v>62</v>
      </c>
      <c r="I40" t="s">
        <v>62</v>
      </c>
      <c r="L40" t="s">
        <v>62</v>
      </c>
      <c r="M40" t="s">
        <v>62</v>
      </c>
      <c r="N40" t="s">
        <v>62</v>
      </c>
    </row>
    <row r="41" spans="1:14" x14ac:dyDescent="0.35">
      <c r="A41" t="s">
        <v>62</v>
      </c>
      <c r="B41" t="s">
        <v>62</v>
      </c>
      <c r="C41" s="65" t="s">
        <v>62</v>
      </c>
      <c r="D41" s="65" t="s">
        <v>62</v>
      </c>
      <c r="H41" t="s">
        <v>62</v>
      </c>
      <c r="I41" t="s">
        <v>62</v>
      </c>
      <c r="L41" t="s">
        <v>62</v>
      </c>
      <c r="M41" t="s">
        <v>62</v>
      </c>
      <c r="N41" t="s">
        <v>62</v>
      </c>
    </row>
    <row r="42" spans="1:14" x14ac:dyDescent="0.35">
      <c r="A42" t="s">
        <v>62</v>
      </c>
      <c r="B42" t="s">
        <v>62</v>
      </c>
      <c r="C42" s="65" t="s">
        <v>62</v>
      </c>
      <c r="D42" s="65" t="s">
        <v>62</v>
      </c>
      <c r="H42" t="s">
        <v>62</v>
      </c>
      <c r="I42" t="s">
        <v>62</v>
      </c>
      <c r="L42" t="s">
        <v>62</v>
      </c>
      <c r="M42" t="s">
        <v>62</v>
      </c>
      <c r="N42" t="s">
        <v>62</v>
      </c>
    </row>
    <row r="43" spans="1:14" x14ac:dyDescent="0.35">
      <c r="A43" t="s">
        <v>62</v>
      </c>
      <c r="B43" t="s">
        <v>62</v>
      </c>
      <c r="C43" s="65" t="s">
        <v>62</v>
      </c>
      <c r="D43" s="65" t="s">
        <v>62</v>
      </c>
      <c r="H43" t="s">
        <v>62</v>
      </c>
      <c r="I43" t="s">
        <v>62</v>
      </c>
      <c r="L43" t="s">
        <v>62</v>
      </c>
      <c r="M43" t="s">
        <v>62</v>
      </c>
      <c r="N43" t="s">
        <v>62</v>
      </c>
    </row>
    <row r="44" spans="1:14" x14ac:dyDescent="0.35">
      <c r="A44" t="s">
        <v>62</v>
      </c>
      <c r="B44" t="s">
        <v>62</v>
      </c>
      <c r="C44" s="65" t="s">
        <v>62</v>
      </c>
      <c r="D44" s="65" t="s">
        <v>62</v>
      </c>
      <c r="H44" t="s">
        <v>62</v>
      </c>
      <c r="I44" t="s">
        <v>62</v>
      </c>
      <c r="L44" t="s">
        <v>62</v>
      </c>
      <c r="M44" t="s">
        <v>62</v>
      </c>
      <c r="N44" t="s">
        <v>62</v>
      </c>
    </row>
    <row r="45" spans="1:14" x14ac:dyDescent="0.35">
      <c r="A45" t="s">
        <v>62</v>
      </c>
      <c r="B45" t="s">
        <v>62</v>
      </c>
      <c r="C45" s="65" t="s">
        <v>62</v>
      </c>
      <c r="D45" s="65" t="s">
        <v>62</v>
      </c>
      <c r="H45" t="s">
        <v>62</v>
      </c>
      <c r="I45" t="s">
        <v>62</v>
      </c>
      <c r="L45" t="s">
        <v>62</v>
      </c>
      <c r="M45" t="s">
        <v>62</v>
      </c>
      <c r="N45" t="s">
        <v>62</v>
      </c>
    </row>
    <row r="46" spans="1:14" x14ac:dyDescent="0.35">
      <c r="A46" t="s">
        <v>62</v>
      </c>
      <c r="B46" t="s">
        <v>62</v>
      </c>
      <c r="C46" s="65" t="s">
        <v>62</v>
      </c>
      <c r="D46" s="65" t="s">
        <v>62</v>
      </c>
      <c r="H46" t="s">
        <v>62</v>
      </c>
      <c r="I46" t="s">
        <v>62</v>
      </c>
      <c r="L46" t="s">
        <v>62</v>
      </c>
      <c r="M46" t="s">
        <v>62</v>
      </c>
      <c r="N46" t="s">
        <v>62</v>
      </c>
    </row>
    <row r="47" spans="1:14" x14ac:dyDescent="0.35">
      <c r="A47" t="s">
        <v>62</v>
      </c>
      <c r="B47" t="s">
        <v>62</v>
      </c>
      <c r="C47" s="65" t="s">
        <v>62</v>
      </c>
      <c r="D47" s="65" t="s">
        <v>62</v>
      </c>
      <c r="H47" t="s">
        <v>62</v>
      </c>
      <c r="I47" t="s">
        <v>62</v>
      </c>
      <c r="L47" t="s">
        <v>62</v>
      </c>
      <c r="M47" t="s">
        <v>62</v>
      </c>
      <c r="N47" t="s">
        <v>62</v>
      </c>
    </row>
    <row r="48" spans="1:14" x14ac:dyDescent="0.35">
      <c r="A48" t="s">
        <v>62</v>
      </c>
      <c r="B48" t="s">
        <v>62</v>
      </c>
      <c r="C48" s="65" t="s">
        <v>62</v>
      </c>
      <c r="D48" s="65" t="s">
        <v>62</v>
      </c>
      <c r="H48" t="s">
        <v>62</v>
      </c>
      <c r="I48" t="s">
        <v>62</v>
      </c>
      <c r="L48" t="s">
        <v>62</v>
      </c>
      <c r="M48" t="s">
        <v>62</v>
      </c>
      <c r="N48" t="s">
        <v>62</v>
      </c>
    </row>
    <row r="49" spans="1:14" x14ac:dyDescent="0.35">
      <c r="A49" t="s">
        <v>62</v>
      </c>
      <c r="B49" t="s">
        <v>62</v>
      </c>
      <c r="C49" s="65" t="s">
        <v>62</v>
      </c>
      <c r="D49" s="65" t="s">
        <v>62</v>
      </c>
      <c r="H49" t="s">
        <v>62</v>
      </c>
      <c r="I49" t="s">
        <v>62</v>
      </c>
      <c r="L49" t="s">
        <v>62</v>
      </c>
      <c r="M49" t="s">
        <v>62</v>
      </c>
      <c r="N49" t="s">
        <v>62</v>
      </c>
    </row>
    <row r="50" spans="1:14" x14ac:dyDescent="0.35">
      <c r="A50" t="s">
        <v>62</v>
      </c>
      <c r="B50" t="s">
        <v>62</v>
      </c>
      <c r="C50" s="65" t="s">
        <v>62</v>
      </c>
      <c r="D50" s="65" t="s">
        <v>62</v>
      </c>
      <c r="H50" t="s">
        <v>62</v>
      </c>
      <c r="I50" t="s">
        <v>62</v>
      </c>
      <c r="L50" t="s">
        <v>62</v>
      </c>
      <c r="M50" t="s">
        <v>62</v>
      </c>
      <c r="N50" t="s">
        <v>62</v>
      </c>
    </row>
    <row r="51" spans="1:14" x14ac:dyDescent="0.35">
      <c r="A51" t="s">
        <v>62</v>
      </c>
      <c r="B51" t="s">
        <v>62</v>
      </c>
      <c r="C51" s="65" t="s">
        <v>62</v>
      </c>
      <c r="D51" s="65" t="s">
        <v>62</v>
      </c>
      <c r="H51" t="s">
        <v>62</v>
      </c>
      <c r="I51" t="s">
        <v>62</v>
      </c>
      <c r="L51" t="s">
        <v>62</v>
      </c>
      <c r="M51" t="s">
        <v>62</v>
      </c>
      <c r="N51" t="s">
        <v>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4271-327D-4385-87E0-B98DEBF077CA}">
  <sheetPr codeName="Sheet11"/>
  <dimension ref="A1:E21"/>
  <sheetViews>
    <sheetView topLeftCell="B1" zoomScaleNormal="100" workbookViewId="0">
      <selection activeCell="C8" sqref="C8"/>
    </sheetView>
  </sheetViews>
  <sheetFormatPr defaultColWidth="9.1796875" defaultRowHeight="14.5" x14ac:dyDescent="0.35"/>
  <cols>
    <col min="1" max="1" width="12.54296875" style="3" bestFit="1" customWidth="1"/>
    <col min="2" max="2" width="45.26953125" style="3" customWidth="1"/>
    <col min="3" max="3" width="21.7265625" style="3" customWidth="1"/>
    <col min="4" max="4" width="9.1796875" style="3"/>
    <col min="5" max="5" width="18.54296875" style="3" bestFit="1" customWidth="1"/>
    <col min="6" max="16384" width="9.1796875" style="3"/>
  </cols>
  <sheetData>
    <row r="1" spans="1:5" x14ac:dyDescent="0.35">
      <c r="A1" s="9" t="s">
        <v>163</v>
      </c>
    </row>
    <row r="2" spans="1:5" x14ac:dyDescent="0.35">
      <c r="A2" s="9"/>
    </row>
    <row r="3" spans="1:5" x14ac:dyDescent="0.35">
      <c r="A3" s="9" t="s">
        <v>157</v>
      </c>
      <c r="B3" s="3" t="str">
        <f>'Company Details'!B1</f>
        <v>The Trustee For Madeup Medical Management Trust</v>
      </c>
    </row>
    <row r="4" spans="1:5" x14ac:dyDescent="0.35">
      <c r="A4" s="41" t="s">
        <v>13</v>
      </c>
      <c r="B4" s="48" t="str">
        <f>"ABN: "&amp;'Company Details'!B2</f>
        <v>ABN: 1233459876</v>
      </c>
      <c r="E4" s="42"/>
    </row>
    <row r="5" spans="1:5" x14ac:dyDescent="0.35">
      <c r="A5" s="9"/>
      <c r="B5" s="3" t="str">
        <f>'Company Details'!B3</f>
        <v>102 Hospital Hwy</v>
      </c>
    </row>
    <row r="6" spans="1:5" x14ac:dyDescent="0.35">
      <c r="A6" s="9"/>
      <c r="B6" s="3" t="str">
        <f>IF('Company Details'!B4="",'Company Details'!B5,'Company Details'!B4)</f>
        <v>Melbourne VIC 3000</v>
      </c>
    </row>
    <row r="7" spans="1:5" x14ac:dyDescent="0.35">
      <c r="A7" s="9"/>
      <c r="B7" s="3" t="str">
        <f>IF('Company Details'!B4="","",'Company Details'!B5)</f>
        <v/>
      </c>
    </row>
    <row r="8" spans="1:5" x14ac:dyDescent="0.35">
      <c r="A8" s="9"/>
    </row>
    <row r="9" spans="1:5" x14ac:dyDescent="0.35">
      <c r="A9" s="9" t="s">
        <v>158</v>
      </c>
      <c r="B9" s="3" t="str">
        <f>_xlfn.XLOOKUP(B$14,'Provider Template'!A$2:A$101,'Provider Template'!O$2:O$101)</f>
        <v>Morgan Lewis</v>
      </c>
      <c r="C9" s="43" t="str">
        <f>TEXT(RIGHT('Payments Export'!A$2,10),"DD-MM-YY")</f>
        <v>16-12-23</v>
      </c>
    </row>
    <row r="10" spans="1:5" x14ac:dyDescent="0.35">
      <c r="A10" s="9"/>
      <c r="B10" s="3" t="str">
        <f>_xlfn.XLOOKUP(B$14,'Provider Template'!A$2:A$101,'Provider Template'!R$2:R$101)</f>
        <v>1286 Alder Street</v>
      </c>
    </row>
    <row r="11" spans="1:5" x14ac:dyDescent="0.35">
      <c r="A11" s="9"/>
      <c r="B11" s="3" t="str">
        <f>_xlfn.XLOOKUP(B$14,'Provider Template'!A$2:A$101,'Provider Template'!S$2:S$101)&amp;" "&amp;_xlfn.XLOOKUP(B$14,'Provider Template'!A$2:A$101,'Provider Template'!T$2:T$101)&amp;" "&amp;_xlfn.XLOOKUP(B$14,'Provider Template'!A$2:A$101,'Provider Template'!U$2:U$101)</f>
        <v>Burwood VIC 3125</v>
      </c>
    </row>
    <row r="12" spans="1:5" x14ac:dyDescent="0.35">
      <c r="A12" s="9" t="s">
        <v>13</v>
      </c>
      <c r="B12" s="8">
        <f>_xlfn.XLOOKUP(B$14,'Provider Template'!A$2:A$101,'Provider Template'!V$2:V$101)</f>
        <v>34567890127</v>
      </c>
    </row>
    <row r="13" spans="1:5" x14ac:dyDescent="0.35">
      <c r="A13" s="9"/>
      <c r="C13" s="51" t="s">
        <v>230</v>
      </c>
    </row>
    <row r="14" spans="1:5" x14ac:dyDescent="0.35">
      <c r="A14" s="9" t="s">
        <v>159</v>
      </c>
      <c r="B14" s="3" t="s">
        <v>420</v>
      </c>
      <c r="C14" s="70" t="str">
        <f>_xlfn.XLOOKUP(B14,'Xero Invoice Export'!O2:O51,'Xero Invoice Export'!K2:K51)</f>
        <v>ML20231216</v>
      </c>
    </row>
    <row r="15" spans="1:5" x14ac:dyDescent="0.35">
      <c r="A15" s="9" t="s">
        <v>160</v>
      </c>
      <c r="B15" s="1" t="str">
        <f>RIGHT(TEXT('Payments Export'!A$2,10),23)</f>
        <v>11/12/2023 - 16/12/2023</v>
      </c>
    </row>
    <row r="16" spans="1:5" x14ac:dyDescent="0.35">
      <c r="A16" s="9" t="s">
        <v>220</v>
      </c>
      <c r="B16" s="3" t="str">
        <f>IF(LEN(_xlfn.XLOOKUP(B$14,'Provider Template'!A$2:A$101,'Provider Template'!Y$2:Y$101))=0,"#N/A",_xlfn.XLOOKUP(B$14,'Provider Template'!A$2:A$101,'Provider Template'!Y$2:Y$101))</f>
        <v>MorganLewis@example.com</v>
      </c>
    </row>
    <row r="17" spans="2:3" x14ac:dyDescent="0.35">
      <c r="C17" s="44"/>
    </row>
    <row r="18" spans="2:3" x14ac:dyDescent="0.35">
      <c r="B18" s="3" t="s">
        <v>161</v>
      </c>
      <c r="C18" s="44">
        <f>_xlfn.XLOOKUP(B$14,'Services and Fees'!A$3:A$51,'Services and Fees'!AM$3:AM$51)</f>
        <v>97.5</v>
      </c>
    </row>
    <row r="19" spans="2:3" x14ac:dyDescent="0.35">
      <c r="B19" s="45" t="s">
        <v>131</v>
      </c>
      <c r="C19" s="46">
        <f>_xlfn.XLOOKUP(B$14,'Services and Fees'!A$3:A$51,'Services and Fees'!AN$3:AN$51)</f>
        <v>9.75</v>
      </c>
    </row>
    <row r="20" spans="2:3" x14ac:dyDescent="0.35">
      <c r="B20" s="45" t="s">
        <v>162</v>
      </c>
      <c r="C20" s="46">
        <f>SUM(C18:C19)</f>
        <v>107.25</v>
      </c>
    </row>
    <row r="21" spans="2:3" x14ac:dyDescent="0.35">
      <c r="C21" s="44"/>
    </row>
  </sheetData>
  <pageMargins left="0.7" right="0.7" top="0.75" bottom="0.75" header="0.3" footer="0.3"/>
  <pageSetup paperSize="9" orientation="portrait" horizontalDpi="4294967295"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5934-5874-4556-A269-D58DB591C21A}">
  <sheetPr codeName="Sheet12"/>
  <dimension ref="A1:D68"/>
  <sheetViews>
    <sheetView zoomScaleNormal="100" workbookViewId="0">
      <selection activeCell="B17" sqref="B17"/>
    </sheetView>
  </sheetViews>
  <sheetFormatPr defaultColWidth="9.1796875" defaultRowHeight="14.5" x14ac:dyDescent="0.35"/>
  <cols>
    <col min="1" max="1" width="29" style="3" customWidth="1"/>
    <col min="2" max="2" width="22.26953125" style="3" customWidth="1"/>
    <col min="3" max="3" width="6.54296875" style="3" customWidth="1"/>
    <col min="4" max="4" width="27" style="3" customWidth="1"/>
    <col min="5" max="16384" width="9.1796875" style="3"/>
  </cols>
  <sheetData>
    <row r="1" spans="1:4" x14ac:dyDescent="0.35">
      <c r="A1" s="9" t="s">
        <v>207</v>
      </c>
    </row>
    <row r="2" spans="1:4" x14ac:dyDescent="0.35">
      <c r="A2" s="9"/>
    </row>
    <row r="3" spans="1:4" x14ac:dyDescent="0.35">
      <c r="A3" s="9" t="s">
        <v>203</v>
      </c>
      <c r="B3" s="49" t="str">
        <f>'Tax Invoice PDF Creator'!B14</f>
        <v>Morgan Lewis</v>
      </c>
    </row>
    <row r="4" spans="1:4" x14ac:dyDescent="0.35">
      <c r="A4" s="49" t="s">
        <v>204</v>
      </c>
      <c r="B4" s="50" t="str">
        <f>RIGHT(TEXT('Payments Export'!A$2,10),23)</f>
        <v>11/12/2023 - 16/12/2023</v>
      </c>
    </row>
    <row r="5" spans="1:4" x14ac:dyDescent="0.35">
      <c r="A5" s="9" t="s">
        <v>205</v>
      </c>
      <c r="B5" s="44">
        <f>_xlfn.XLOOKUP(B3,'Services and Fees'!A3:A51,'Services and Fees'!Y3:Y51)</f>
        <v>0</v>
      </c>
    </row>
    <row r="6" spans="1:4" x14ac:dyDescent="0.35">
      <c r="A6" s="9" t="s">
        <v>206</v>
      </c>
      <c r="B6" s="44">
        <f>_xlfn.XLOOKUP(B3,'Services and Fees'!A3:A51,'Services and Fees'!X3:X51)</f>
        <v>325</v>
      </c>
    </row>
    <row r="7" spans="1:4" x14ac:dyDescent="0.35">
      <c r="A7" s="50"/>
    </row>
    <row r="8" spans="1:4" x14ac:dyDescent="0.35">
      <c r="A8" s="50"/>
    </row>
    <row r="9" spans="1:4" x14ac:dyDescent="0.35">
      <c r="B9" s="51" t="s">
        <v>174</v>
      </c>
      <c r="C9" s="51" t="s">
        <v>175</v>
      </c>
      <c r="D9" s="51" t="s">
        <v>176</v>
      </c>
    </row>
    <row r="10" spans="1:4" x14ac:dyDescent="0.35">
      <c r="A10" s="1" t="str">
        <f>'Company Details'!A9</f>
        <v>DEF</v>
      </c>
      <c r="B10" s="83">
        <f>IF(A10="","",INDEX('Services and Fees'!$B$3:$K$52,MATCH(B$3,'Services and Fees'!A$3:A$52,0),MATCH(A10,'Services and Fees'!$B$2:$K$2,0)))</f>
        <v>325</v>
      </c>
      <c r="C10" s="52">
        <f>IF(A10="","",IFERROR(D10/B10,"N/A"))</f>
        <v>0.3</v>
      </c>
      <c r="D10" s="83">
        <f>IF(A10="","",INDEX('Services and Fees'!$M$3:$V$52,MATCH(B$3,'Services and Fees'!A$3:A$52,0),MATCH(A10,'Services and Fees'!$M$2:$V$2,0)))</f>
        <v>97.5</v>
      </c>
    </row>
    <row r="11" spans="1:4" x14ac:dyDescent="0.35">
      <c r="A11" s="1" t="str">
        <f>'Company Details'!A10</f>
        <v>EPC</v>
      </c>
      <c r="B11" s="83">
        <f>IF(A11="","",INDEX('Services and Fees'!$B$3:$K$52,MATCH(B$3,'Services and Fees'!A$3:A$52,0),MATCH(A11,'Services and Fees'!$B$2:$K$2,0)))</f>
        <v>0</v>
      </c>
      <c r="C11" s="52" t="str">
        <f t="shared" ref="C11:C19" si="0">IF(A11="","",IFERROR(D11/B11,"N/A"))</f>
        <v>N/A</v>
      </c>
      <c r="D11" s="83">
        <f>IF(A11="","",INDEX('Services and Fees'!$M$3:$V$52,MATCH(B$3,'Services and Fees'!A$3:A$52,0),MATCH(A11,'Services and Fees'!$M$2:$V$2,0)))</f>
        <v>0</v>
      </c>
    </row>
    <row r="12" spans="1:4" x14ac:dyDescent="0.35">
      <c r="A12" s="1" t="str">
        <f>'Company Details'!A11</f>
        <v>UVB</v>
      </c>
      <c r="B12" s="83">
        <f>IF(A12="","",INDEX('Services and Fees'!$B$3:$K$52,MATCH(B$3,'Services and Fees'!A$3:A$52,0),MATCH(A12,'Services and Fees'!$B$2:$K$2,0)))</f>
        <v>0</v>
      </c>
      <c r="C12" s="52" t="str">
        <f t="shared" si="0"/>
        <v>N/A</v>
      </c>
      <c r="D12" s="83">
        <f>IF(A12="","",INDEX('Services and Fees'!$M$3:$V$52,MATCH(B$3,'Services and Fees'!A$3:A$52,0),MATCH(A12,'Services and Fees'!$M$2:$V$2,0)))</f>
        <v>0</v>
      </c>
    </row>
    <row r="13" spans="1:4" x14ac:dyDescent="0.35">
      <c r="A13" s="1" t="str">
        <f>'Company Details'!A12</f>
        <v>ORT</v>
      </c>
      <c r="B13" s="71">
        <f>IF(A13="","",INDEX('Services and Fees'!$B$3:$K$52,MATCH(B$3,'Services and Fees'!A$3:A$52,0),MATCH(A13,'Services and Fees'!$B$2:$K$2,0)))</f>
        <v>0</v>
      </c>
      <c r="C13" s="52" t="str">
        <f t="shared" si="0"/>
        <v>N/A</v>
      </c>
      <c r="D13" s="71">
        <f>IF(A13="","",INDEX('Services and Fees'!$M$3:$V$52,MATCH(B$3,'Services and Fees'!A$3:A$52,0),MATCH(A13,'Services and Fees'!$M$2:$V$2,0)))</f>
        <v>0</v>
      </c>
    </row>
    <row r="14" spans="1:4" x14ac:dyDescent="0.35">
      <c r="A14" s="1" t="str">
        <f>'Company Details'!A13</f>
        <v>INJ</v>
      </c>
      <c r="B14" s="71">
        <f>IF(A14="","",INDEX('Services and Fees'!$B$3:$K$52,MATCH(B$3,'Services and Fees'!A$3:A$52,0),MATCH(A14,'Services and Fees'!$B$2:$K$2,0)))</f>
        <v>0</v>
      </c>
      <c r="C14" s="52" t="str">
        <f t="shared" si="0"/>
        <v>N/A</v>
      </c>
      <c r="D14" s="71">
        <f>IF(A14="","",INDEX('Services and Fees'!$M$3:$V$52,MATCH(B$3,'Services and Fees'!A$3:A$52,0),MATCH(A14,'Services and Fees'!$M$2:$V$2,0)))</f>
        <v>0</v>
      </c>
    </row>
    <row r="15" spans="1:4" x14ac:dyDescent="0.35">
      <c r="A15" s="1" t="str">
        <f>'Company Details'!A14</f>
        <v>MRP</v>
      </c>
      <c r="B15" s="71">
        <f>IF(A15="","",INDEX('Services and Fees'!$B$3:$K$52,MATCH(B$3,'Services and Fees'!A$3:A$52,0),MATCH(A15,'Services and Fees'!$B$2:$K$2,0)))</f>
        <v>0</v>
      </c>
      <c r="C15" s="52" t="str">
        <f t="shared" si="0"/>
        <v>N/A</v>
      </c>
      <c r="D15" s="71">
        <f>IF(A15="","",INDEX('Services and Fees'!$M$3:$V$52,MATCH(B$3,'Services and Fees'!A$3:A$52,0),MATCH(A15,'Services and Fees'!$M$2:$V$2,0)))</f>
        <v>0</v>
      </c>
    </row>
    <row r="16" spans="1:4" x14ac:dyDescent="0.35">
      <c r="A16" s="1" t="str">
        <f>'Company Details'!A15</f>
        <v>CSB</v>
      </c>
      <c r="B16" s="71">
        <f>IF(A16="","",INDEX('Services and Fees'!$B$3:$K$52,MATCH(B$3,'Services and Fees'!A$3:A$52,0),MATCH(A16,'Services and Fees'!$B$2:$K$2,0)))</f>
        <v>0</v>
      </c>
      <c r="C16" s="52" t="str">
        <f t="shared" si="0"/>
        <v>N/A</v>
      </c>
      <c r="D16" s="71">
        <f>IF(A16="","",INDEX('Services and Fees'!$M$3:$V$52,MATCH(B$3,'Services and Fees'!A$3:A$52,0),MATCH(A16,'Services and Fees'!$M$2:$V$2,0)))</f>
        <v>0</v>
      </c>
    </row>
    <row r="17" spans="1:4" x14ac:dyDescent="0.35">
      <c r="A17" s="1" t="str">
        <f>'Company Details'!A16</f>
        <v>SIP</v>
      </c>
      <c r="B17" s="71">
        <f>IF(A17="","",INDEX('Services and Fees'!$B$3:$K$52,MATCH(B$3,'Services and Fees'!A$3:A$52,0),MATCH(A17,'Services and Fees'!$B$2:$K$2,0)))</f>
        <v>0</v>
      </c>
      <c r="C17" s="52" t="str">
        <f t="shared" si="0"/>
        <v>N/A</v>
      </c>
      <c r="D17" s="71">
        <f>IF(A17="","",INDEX('Services and Fees'!$M$3:$V$52,MATCH(B$3,'Services and Fees'!A$3:A$52,0),MATCH(A17,'Services and Fees'!$M$2:$V$2,0)))</f>
        <v>0</v>
      </c>
    </row>
    <row r="18" spans="1:4" x14ac:dyDescent="0.35">
      <c r="A18" s="1" t="str">
        <f>'Company Details'!A17</f>
        <v>CVC</v>
      </c>
      <c r="B18" s="71">
        <f>IF(A18="","",INDEX('Services and Fees'!$B$3:$K$52,MATCH(B$3,'Services and Fees'!A$3:A$52,0),MATCH(A18,'Services and Fees'!$B$2:$K$2,0)))</f>
        <v>0</v>
      </c>
      <c r="C18" s="52" t="str">
        <f t="shared" si="0"/>
        <v>N/A</v>
      </c>
      <c r="D18" s="71">
        <f>IF(A18="","",INDEX('Services and Fees'!$M$3:$V$52,MATCH(B$3,'Services and Fees'!A$3:A$52,0),MATCH(A18,'Services and Fees'!$M$2:$V$2,0)))</f>
        <v>0</v>
      </c>
    </row>
    <row r="19" spans="1:4" x14ac:dyDescent="0.35">
      <c r="A19" s="1" t="str">
        <f>'Company Details'!A18</f>
        <v>NIU</v>
      </c>
      <c r="B19" s="71">
        <f>IF(A19="","",INDEX('Services and Fees'!$B$3:$K$52,MATCH(B$3,'Services and Fees'!A$3:A$52,0),MATCH(A19,'Services and Fees'!$B$2:$K$2,0)))</f>
        <v>0</v>
      </c>
      <c r="C19" s="52" t="str">
        <f t="shared" si="0"/>
        <v>N/A</v>
      </c>
      <c r="D19" s="71">
        <f>IF(A19="","",INDEX('Services and Fees'!$M$3:$V$52,MATCH(B$3,'Services and Fees'!A$3:A$52,0),MATCH(A19,'Services and Fees'!$M$2:$V$2,0)))</f>
        <v>0</v>
      </c>
    </row>
    <row r="20" spans="1:4" x14ac:dyDescent="0.35">
      <c r="B20" s="71" t="str">
        <f>IF(A20="","",INDEX('Services and Fees'!$B$3:$K$52,MATCH(B$3,'Services and Fees'!A$3:A$52,0),MATCH(A20,'Services and Fees'!$B$2:$K$2,0)))</f>
        <v/>
      </c>
      <c r="C20" s="44"/>
      <c r="D20" s="71" t="str">
        <f>IF(A20="","",INDEX('Services and Fees'!$M$3:$V$52,MATCH(B$3,'Services and Fees'!A$3:A$52,0),MATCH(A20,'Services and Fees'!$M$2:$V$2,0)))</f>
        <v/>
      </c>
    </row>
    <row r="21" spans="1:4" x14ac:dyDescent="0.35">
      <c r="A21" s="9" t="s">
        <v>177</v>
      </c>
      <c r="B21" s="53" t="s">
        <v>174</v>
      </c>
      <c r="D21" s="53" t="s">
        <v>176</v>
      </c>
    </row>
    <row r="22" spans="1:4" x14ac:dyDescent="0.35">
      <c r="A22" s="54" t="str" cm="1">
        <f t="array" ref="A22">_xlfn._xlws.FILTER(Adjustments!$B$3:$B$100,Adjustments!$A$3:$A$100=$B$3,"No adjustments this period")</f>
        <v>No adjustments this period</v>
      </c>
      <c r="B22" s="54" t="str" cm="1">
        <f t="array" ref="B22">IF(_xlfn._xlws.FILTER(Adjustments!$C$3:$C$100,Adjustments!$A$3:$A$100=$B$3,"")=0,"",_xlfn._xlws.FILTER(Adjustments!$C$3:$C$100,Adjustments!$A$3:$A$100=$B$3,""))</f>
        <v/>
      </c>
      <c r="C22" s="54"/>
      <c r="D22" s="72" t="str" cm="1">
        <f t="array" ref="D22">IF(_xlfn._xlws.FILTER(Adjustments!$L$3:$L$100,Adjustments!$A$3:$A$100=$B$3,"No adjustments this period")=0,"",_xlfn._xlws.FILTER(Adjustments!$L$3:$L$100,Adjustments!$A$3:$A$100=$B$3,"No adjustments this period"))</f>
        <v>No adjustments this period</v>
      </c>
    </row>
    <row r="23" spans="1:4" x14ac:dyDescent="0.35">
      <c r="A23" s="54"/>
      <c r="B23" s="54"/>
      <c r="C23" s="54"/>
      <c r="D23" s="54"/>
    </row>
    <row r="24" spans="1:4" x14ac:dyDescent="0.35">
      <c r="A24" s="54"/>
      <c r="B24" s="54"/>
      <c r="C24" s="54"/>
      <c r="D24" s="54"/>
    </row>
    <row r="25" spans="1:4" x14ac:dyDescent="0.35">
      <c r="A25" s="54"/>
      <c r="B25" s="54"/>
      <c r="C25" s="54"/>
      <c r="D25" s="54"/>
    </row>
    <row r="26" spans="1:4" x14ac:dyDescent="0.35">
      <c r="A26" s="54"/>
      <c r="B26" s="54"/>
      <c r="C26" s="54"/>
      <c r="D26" s="54"/>
    </row>
    <row r="27" spans="1:4" x14ac:dyDescent="0.35">
      <c r="A27" s="54"/>
      <c r="B27" s="54"/>
      <c r="C27" s="54"/>
      <c r="D27" s="54"/>
    </row>
    <row r="28" spans="1:4" x14ac:dyDescent="0.35">
      <c r="A28" s="54"/>
      <c r="B28" s="54"/>
      <c r="C28" s="54"/>
      <c r="D28" s="54"/>
    </row>
    <row r="29" spans="1:4" x14ac:dyDescent="0.35">
      <c r="A29" s="54"/>
      <c r="B29" s="54"/>
      <c r="C29" s="54"/>
      <c r="D29" s="54"/>
    </row>
    <row r="30" spans="1:4" x14ac:dyDescent="0.35">
      <c r="A30" s="54"/>
      <c r="B30" s="54"/>
      <c r="C30" s="54"/>
      <c r="D30" s="54"/>
    </row>
    <row r="31" spans="1:4" x14ac:dyDescent="0.35">
      <c r="A31" s="54"/>
      <c r="B31" s="54"/>
      <c r="C31" s="54"/>
      <c r="D31" s="54"/>
    </row>
    <row r="32" spans="1:4" x14ac:dyDescent="0.35">
      <c r="A32" s="55"/>
      <c r="B32" s="55"/>
      <c r="C32" s="55"/>
      <c r="D32" s="55"/>
    </row>
    <row r="33" spans="1:4" x14ac:dyDescent="0.35">
      <c r="A33" s="9"/>
      <c r="B33" s="44"/>
      <c r="C33" s="44"/>
      <c r="D33" s="44"/>
    </row>
    <row r="34" spans="1:4" x14ac:dyDescent="0.35">
      <c r="A34" s="55"/>
      <c r="B34" s="56"/>
      <c r="C34" s="53"/>
      <c r="D34" s="44"/>
    </row>
    <row r="35" spans="1:4" x14ac:dyDescent="0.35">
      <c r="B35" s="57"/>
      <c r="C35" s="57"/>
      <c r="D35" s="44"/>
    </row>
    <row r="36" spans="1:4" x14ac:dyDescent="0.35">
      <c r="A36" s="9"/>
      <c r="B36" s="44"/>
    </row>
    <row r="37" spans="1:4" x14ac:dyDescent="0.35">
      <c r="A37" s="9"/>
      <c r="B37" s="44"/>
    </row>
    <row r="38" spans="1:4" x14ac:dyDescent="0.35">
      <c r="A38" s="58"/>
      <c r="B38" s="59"/>
    </row>
    <row r="39" spans="1:4" ht="10" customHeight="1" x14ac:dyDescent="0.35">
      <c r="A39" s="59"/>
      <c r="B39" s="59"/>
    </row>
    <row r="40" spans="1:4" ht="10" customHeight="1" x14ac:dyDescent="0.35">
      <c r="A40" s="59"/>
      <c r="B40" s="59"/>
    </row>
    <row r="41" spans="1:4" ht="10" customHeight="1" x14ac:dyDescent="0.35">
      <c r="A41" s="59"/>
      <c r="B41" s="59"/>
    </row>
    <row r="42" spans="1:4" ht="10" customHeight="1" x14ac:dyDescent="0.35">
      <c r="A42" s="59"/>
      <c r="B42" s="59"/>
    </row>
    <row r="43" spans="1:4" ht="10" customHeight="1" x14ac:dyDescent="0.35">
      <c r="A43" s="59"/>
      <c r="B43" s="59"/>
    </row>
    <row r="44" spans="1:4" ht="10" customHeight="1" x14ac:dyDescent="0.35">
      <c r="A44" s="59"/>
      <c r="B44" s="59"/>
    </row>
    <row r="46" spans="1:4" x14ac:dyDescent="0.35">
      <c r="A46" s="60"/>
    </row>
    <row r="47" spans="1:4" x14ac:dyDescent="0.35">
      <c r="A47" s="60"/>
    </row>
    <row r="48" spans="1:4" x14ac:dyDescent="0.35">
      <c r="A48" s="60"/>
    </row>
    <row r="49" spans="1:2" x14ac:dyDescent="0.35">
      <c r="A49" s="60"/>
    </row>
    <row r="50" spans="1:2" ht="18.5" x14ac:dyDescent="0.45">
      <c r="A50" s="61"/>
    </row>
    <row r="53" spans="1:2" x14ac:dyDescent="0.35">
      <c r="A53" s="62"/>
      <c r="B53" s="62"/>
    </row>
    <row r="54" spans="1:2" x14ac:dyDescent="0.35">
      <c r="A54" s="62"/>
      <c r="B54" s="62"/>
    </row>
    <row r="56" spans="1:2" x14ac:dyDescent="0.35">
      <c r="B56" s="62"/>
    </row>
    <row r="57" spans="1:2" x14ac:dyDescent="0.35">
      <c r="A57" s="44"/>
      <c r="B57" s="44"/>
    </row>
    <row r="67" spans="1:1" x14ac:dyDescent="0.35">
      <c r="A67" s="63"/>
    </row>
    <row r="68" spans="1:1" x14ac:dyDescent="0.35">
      <c r="A68" s="63"/>
    </row>
  </sheetData>
  <pageMargins left="0.7" right="0.7" top="0.75" bottom="0.75" header="0.3" footer="0.3"/>
  <pageSetup paperSize="9" orientation="portrait" r:id="rId1"/>
  <rowBreaks count="1" manualBreakCount="1">
    <brk id="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553-AFBE-441D-9100-040D29675264}">
  <sheetPr codeName="Sheet14">
    <pageSetUpPr fitToPage="1"/>
  </sheetPr>
  <dimension ref="A1:M53"/>
  <sheetViews>
    <sheetView showGridLines="0" showRowColHeaders="0" workbookViewId="0">
      <selection activeCell="B17" sqref="B17"/>
    </sheetView>
  </sheetViews>
  <sheetFormatPr defaultRowHeight="14.5" x14ac:dyDescent="0.35"/>
  <cols>
    <col min="1" max="1" width="15.54296875" style="66" bestFit="1" customWidth="1"/>
    <col min="2" max="2" width="3.7265625" style="91" bestFit="1" customWidth="1"/>
    <col min="3" max="5" width="9.1796875" style="74"/>
    <col min="9" max="9" width="46" bestFit="1" customWidth="1"/>
  </cols>
  <sheetData>
    <row r="1" spans="1:13" x14ac:dyDescent="0.35">
      <c r="A1" s="160" t="str">
        <f>IF(_xlfn.XLOOKUP('Tax Invoice PDF Creator'!B14,'Provider Template'!A2:A75,'Provider Template'!N2:N75)="YES",'Tax Invoice PDF Creator'!B14,"Provider Feedback declined")</f>
        <v>Provider Feedback declined</v>
      </c>
      <c r="B1" s="160"/>
      <c r="C1" s="160"/>
      <c r="D1" s="160"/>
      <c r="E1" s="160"/>
      <c r="F1" s="160"/>
      <c r="G1" s="160"/>
    </row>
    <row r="2" spans="1:13" ht="135" customHeight="1" x14ac:dyDescent="0.35">
      <c r="A2" s="93" t="s">
        <v>258</v>
      </c>
      <c r="B2" s="94" t="s">
        <v>246</v>
      </c>
      <c r="C2" s="110" t="s">
        <v>247</v>
      </c>
      <c r="D2" s="110" t="s">
        <v>248</v>
      </c>
      <c r="E2" s="110" t="s">
        <v>249</v>
      </c>
      <c r="F2" s="93" t="s">
        <v>250</v>
      </c>
      <c r="G2" s="93" t="s">
        <v>251</v>
      </c>
      <c r="H2" s="89"/>
      <c r="I2" s="121" t="s">
        <v>273</v>
      </c>
      <c r="J2" s="89"/>
    </row>
    <row r="3" spans="1:13" x14ac:dyDescent="0.35">
      <c r="A3" s="112" t="str" cm="1">
        <f t="array" ref="A3">IF(A1="Provider Feedback declined","",_xlfn._xlws.SORT(_xlfn.UNIQUE(_xlfn._xlws.FILTER('Payments Export'!H5:H10004,('Payments Export'!B5:B10004=A1)*('Payments Export'!H5:H10004&lt;&gt;"")))))</f>
        <v/>
      </c>
      <c r="B3" s="5" t="str">
        <f>IF(A3="","",COUNTIFS('Payments Export'!$B$5:$B$10004,$A$1,'Payments Export'!$H$5:$H$10004,$A3))</f>
        <v/>
      </c>
      <c r="C3" s="111" t="str">
        <f>IF(A3="","",SUMIFS('Payments Export'!$O$5:$O$10004,'Payments Export'!$B$5:$B$10004,$A$1,'Payments Export'!$H$5:$H$10004,$A3))</f>
        <v/>
      </c>
      <c r="D3" s="111" t="str">
        <f>IF(A3="","",IFERROR(SUMIFS('Payments Export'!$O$5:$O$10004,'Payments Export'!$B$5:$B$10004,$A$1,'Payments Export'!$H$5:$H$10004,A3)/COUNTIFS('Payments Export'!$B$5:$B$10004,$A$1,'Payments Export'!$H$5:$H$10004,A3),""))</f>
        <v/>
      </c>
      <c r="E3" s="111" t="str">
        <f>IF(A3="","",SUMIFS('Payments Export'!$O$5:$O$10004,'Payments Export'!$H$5:$H$10004,A3)/COUNTIFS('Payments Export'!$H$5:$H$10004,A3))</f>
        <v/>
      </c>
      <c r="F3" s="109" t="str">
        <f>IF(A3="","",COUNTIFS('Payments Export'!$B$5:$B$10004,$A$1,'Payments Export'!$C$5:$C$10004,"Medicare Australia",'Payments Export'!$H$5:$H$10004,$A3)/COUNTIFS('Payments Export'!$B$5:$B$10004,$A$1,'Payments Export'!$H$5:$H$10004,$A3))</f>
        <v/>
      </c>
      <c r="G3" s="109" t="str">
        <f>IF(A3="","",COUNTIFS('Payments Export'!$C$5:$C$10004,"Medicare Australia",'Payments Export'!$H$5:$H$10004,$A3)/COUNTIFS('Payments Export'!$H$5:$H$10004,$A3))</f>
        <v/>
      </c>
      <c r="I3" s="97" t="s">
        <v>253</v>
      </c>
      <c r="J3" s="98">
        <v>721</v>
      </c>
      <c r="K3" s="98">
        <v>723</v>
      </c>
      <c r="L3" s="98">
        <v>732</v>
      </c>
      <c r="M3" s="99" t="s">
        <v>252</v>
      </c>
    </row>
    <row r="4" spans="1:13" x14ac:dyDescent="0.35">
      <c r="A4" s="95"/>
      <c r="B4" s="91" t="str">
        <f>IF(A4="","",COUNTIFS('Payments Export'!$B$5:$B$10004,$A$1,'Payments Export'!$H$5:$H$10004,$A4))</f>
        <v/>
      </c>
      <c r="C4" s="74" t="str">
        <f>IF(A4="","",SUMIFS('Payments Export'!$O$5:$O$10004,'Payments Export'!$B$5:$B$10004,$A$1,'Payments Export'!$H$5:$H$10004,$A4))</f>
        <v/>
      </c>
      <c r="D4" s="111" t="str">
        <f>IF(A4="","",IFERROR(SUMIFS('Payments Export'!$O$5:$O$10004,'Payments Export'!$B$5:$B$10004,$A$1,'Payments Export'!$H$5:$H$10004,A4)/COUNTIFS('Payments Export'!$B$5:$B$10004,$A$1,'Payments Export'!$H$5:$H$10004,A4),""))</f>
        <v/>
      </c>
      <c r="E4" s="74" t="str">
        <f>IF(A4="","",SUMIFS('Payments Export'!$O$5:$O$10004,'Payments Export'!$H$5:$H$10004,A4)/COUNTIFS('Payments Export'!$H$5:$H$10004,A4))</f>
        <v/>
      </c>
      <c r="F4" s="73" t="str">
        <f>IF(A4="","",COUNTIFS('Payments Export'!$B$5:$B$10004,$A$1,'Payments Export'!$C$5:$C$10004,"Medicare Australia",'Payments Export'!$H$5:$H$10004,$A4)/COUNTIFS('Payments Export'!$B$5:$B$10004,$A$1,'Payments Export'!$H$5:$H$10004,$A4))</f>
        <v/>
      </c>
      <c r="G4" s="73" t="str">
        <f>IF(A4="","",COUNTIFS('Payments Export'!$C$5:$C$10004,"Medicare Australia",'Payments Export'!$H$5:$H$10004,$A4)/COUNTIFS('Payments Export'!$H$5:$H$10004,$A4))</f>
        <v/>
      </c>
      <c r="I4" s="100" t="s">
        <v>254</v>
      </c>
      <c r="J4" s="73" t="str" cm="1">
        <f t="array" ref="J4:L4">IFERROR(SUMIFS(C$3:C$25,A$3:A$25,{721,723,732})/SUM(C$3:C$25),"")</f>
        <v/>
      </c>
      <c r="K4" s="73" t="str">
        <v/>
      </c>
      <c r="L4" s="73" t="str">
        <v/>
      </c>
      <c r="M4" s="101">
        <f>SUM(_xlfn.ANCHORARRAY(J4))</f>
        <v>0</v>
      </c>
    </row>
    <row r="5" spans="1:13" x14ac:dyDescent="0.35">
      <c r="A5" s="95"/>
      <c r="B5" s="91" t="str">
        <f>IF(A5="","",COUNTIFS('Payments Export'!$B$5:$B$10004,$A$1,'Payments Export'!$H$5:$H$10004,$A5))</f>
        <v/>
      </c>
      <c r="C5" s="74" t="str">
        <f>IF(A5="","",SUMIFS('Payments Export'!$O$5:$O$10004,'Payments Export'!$B$5:$B$10004,$A$1,'Payments Export'!$H$5:$H$10004,$A5))</f>
        <v/>
      </c>
      <c r="D5" s="111" t="str">
        <f>IF(A5="","",IFERROR(SUMIFS('Payments Export'!$O$5:$O$10004,'Payments Export'!$B$5:$B$10004,$A$1,'Payments Export'!$H$5:$H$10004,A5)/COUNTIFS('Payments Export'!$B$5:$B$10004,$A$1,'Payments Export'!$H$5:$H$10004,A5),""))</f>
        <v/>
      </c>
      <c r="E5" s="74" t="str">
        <f>IF(A5="","",SUMIFS('Payments Export'!$O$5:$O$10004,'Payments Export'!$H$5:$H$10004,A5)/COUNTIFS('Payments Export'!$H$5:$H$10004,A5))</f>
        <v/>
      </c>
      <c r="F5" s="73" t="str">
        <f>IF(A5="","",COUNTIFS('Payments Export'!$B$5:$B$10004,$A$1,'Payments Export'!$C$5:$C$10004,"Medicare Australia",'Payments Export'!$H$5:$H$10004,$A5)/COUNTIFS('Payments Export'!$B$5:$B$10004,$A$1,'Payments Export'!$H$5:$H$10004,$A5))</f>
        <v/>
      </c>
      <c r="G5" s="73" t="str">
        <f>IF(A5="","",COUNTIFS('Payments Export'!$C$5:$C$10004,"Medicare Australia",'Payments Export'!$H$5:$H$10004,$A5)/COUNTIFS('Payments Export'!$H$5:$H$10004,$A5))</f>
        <v/>
      </c>
      <c r="I5" s="100" t="s">
        <v>235</v>
      </c>
      <c r="J5" s="73" cm="1">
        <f t="array" ref="J5:L5">SUMIFS('Payments Export'!$O$5:$O$10004,'Payments Export'!$H$5:$H$10004,{721,723,732})/SUM('Payments Export'!$O$5:$O$10004)</f>
        <v>3.6891489720709332E-2</v>
      </c>
      <c r="K5" s="73">
        <v>2.9236737917829138E-2</v>
      </c>
      <c r="L5" s="73">
        <v>1.3574483590060813E-2</v>
      </c>
      <c r="M5" s="102">
        <f>SUM(_xlfn.ANCHORARRAY(J5))</f>
        <v>7.9702711228599288E-2</v>
      </c>
    </row>
    <row r="6" spans="1:13" x14ac:dyDescent="0.35">
      <c r="A6" s="95"/>
      <c r="B6" s="91" t="str">
        <f>IF(A6="","",COUNTIFS('Payments Export'!$B$5:$B$10004,$A$1,'Payments Export'!$H$5:$H$10004,$A6))</f>
        <v/>
      </c>
      <c r="C6" s="74" t="str">
        <f>IF(A6="","",SUMIFS('Payments Export'!$O$5:$O$10004,'Payments Export'!$B$5:$B$10004,$A$1,'Payments Export'!$H$5:$H$10004,$A6))</f>
        <v/>
      </c>
      <c r="D6" s="111" t="str">
        <f>IF(A6="","",IFERROR(SUMIFS('Payments Export'!$O$5:$O$10004,'Payments Export'!$B$5:$B$10004,$A$1,'Payments Export'!$H$5:$H$10004,A6)/COUNTIFS('Payments Export'!$B$5:$B$10004,$A$1,'Payments Export'!$H$5:$H$10004,A6),""))</f>
        <v/>
      </c>
      <c r="E6" s="74" t="str">
        <f>IF(A6="","",SUMIFS('Payments Export'!$O$5:$O$10004,'Payments Export'!$H$5:$H$10004,A6)/COUNTIFS('Payments Export'!$H$5:$H$10004,A6))</f>
        <v/>
      </c>
      <c r="F6" s="73" t="str">
        <f>IF(A6="","",COUNTIFS('Payments Export'!$B$5:$B$10004,$A$1,'Payments Export'!$C$5:$C$10004,"Medicare Australia",'Payments Export'!$H$5:$H$10004,$A6)/COUNTIFS('Payments Export'!$B$5:$B$10004,$A$1,'Payments Export'!$H$5:$H$10004,$A6))</f>
        <v/>
      </c>
      <c r="G6" s="73" t="str">
        <f>IF(A6="","",COUNTIFS('Payments Export'!$C$5:$C$10004,"Medicare Australia",'Payments Export'!$H$5:$H$10004,$A6)/COUNTIFS('Payments Export'!$H$5:$H$10004,$A6))</f>
        <v/>
      </c>
      <c r="I6" s="103"/>
      <c r="J6" s="64">
        <v>703</v>
      </c>
      <c r="K6" s="64">
        <v>705</v>
      </c>
      <c r="L6" s="64">
        <v>707</v>
      </c>
      <c r="M6" s="104" t="s">
        <v>252</v>
      </c>
    </row>
    <row r="7" spans="1:13" x14ac:dyDescent="0.35">
      <c r="A7" s="95"/>
      <c r="B7" s="91" t="str">
        <f>IF(A7="","",COUNTIFS('Payments Export'!$B$5:$B$10004,$A$1,'Payments Export'!$H$5:$H$10004,$A7))</f>
        <v/>
      </c>
      <c r="C7" s="74" t="str">
        <f>IF(A7="","",SUMIFS('Payments Export'!$O$5:$O$10004,'Payments Export'!$B$5:$B$10004,$A$1,'Payments Export'!$H$5:$H$10004,$A7))</f>
        <v/>
      </c>
      <c r="D7" s="111" t="str">
        <f>IF(A7="","",IFERROR(SUMIFS('Payments Export'!$O$5:$O$10004,'Payments Export'!$B$5:$B$10004,$A$1,'Payments Export'!$H$5:$H$10004,A7)/COUNTIFS('Payments Export'!$B$5:$B$10004,$A$1,'Payments Export'!$H$5:$H$10004,A7),""))</f>
        <v/>
      </c>
      <c r="E7" s="74" t="str">
        <f>IF(A7="","",SUMIFS('Payments Export'!$O$5:$O$10004,'Payments Export'!$H$5:$H$10004,A7)/COUNTIFS('Payments Export'!$H$5:$H$10004,A7))</f>
        <v/>
      </c>
      <c r="F7" s="73" t="str">
        <f>IF(A7="","",COUNTIFS('Payments Export'!$B$5:$B$10004,$A$1,'Payments Export'!$C$5:$C$10004,"Medicare Australia",'Payments Export'!$H$5:$H$10004,$A7)/COUNTIFS('Payments Export'!$B$5:$B$10004,$A$1,'Payments Export'!$H$5:$H$10004,$A7))</f>
        <v/>
      </c>
      <c r="G7" s="73" t="str">
        <f>IF(A7="","",COUNTIFS('Payments Export'!$C$5:$C$10004,"Medicare Australia",'Payments Export'!$H$5:$H$10004,$A7)/COUNTIFS('Payments Export'!$H$5:$H$10004,$A7))</f>
        <v/>
      </c>
      <c r="I7" s="100" t="s">
        <v>255</v>
      </c>
      <c r="J7" s="73" t="str" cm="1">
        <f t="array" ref="J7:L7">IFERROR(SUMIFS(C$3:C$25,A$3:A$25,{703,705,707})/SUM(C$3:C$25),"")</f>
        <v/>
      </c>
      <c r="K7" s="73" t="str">
        <v/>
      </c>
      <c r="L7" s="73" t="str">
        <v/>
      </c>
      <c r="M7" s="101">
        <f>SUM(_xlfn.ANCHORARRAY(J7))</f>
        <v>0</v>
      </c>
    </row>
    <row r="8" spans="1:13" x14ac:dyDescent="0.35">
      <c r="A8" s="96"/>
      <c r="B8" s="91" t="str">
        <f>IF(A8="","",COUNTIFS('Payments Export'!$B$5:$B$10004,$A$1,'Payments Export'!$H$5:$H$10004,$A8))</f>
        <v/>
      </c>
      <c r="C8" s="74" t="str">
        <f>IF(A8="","",SUMIFS('Payments Export'!$O$5:$O$10004,'Payments Export'!$B$5:$B$10004,$A$1,'Payments Export'!$H$5:$H$10004,$A8))</f>
        <v/>
      </c>
      <c r="D8" s="111" t="str">
        <f>IF(A8="","",IFERROR(SUMIFS('Payments Export'!$O$5:$O$10004,'Payments Export'!$B$5:$B$10004,$A$1,'Payments Export'!$H$5:$H$10004,A8)/COUNTIFS('Payments Export'!$B$5:$B$10004,$A$1,'Payments Export'!$H$5:$H$10004,A8),""))</f>
        <v/>
      </c>
      <c r="E8" s="74" t="str">
        <f>IF(A8="","",SUMIFS('Payments Export'!$O$5:$O$10004,'Payments Export'!$H$5:$H$10004,A8)/COUNTIFS('Payments Export'!$H$5:$H$10004,A8))</f>
        <v/>
      </c>
      <c r="F8" s="73" t="str">
        <f>IF(A8="","",COUNTIFS('Payments Export'!$B$5:$B$10004,$A$1,'Payments Export'!$C$5:$C$10004,"Medicare Australia",'Payments Export'!$H$5:$H$10004,$A8)/COUNTIFS('Payments Export'!$B$5:$B$10004,$A$1,'Payments Export'!$H$5:$H$10004,$A8))</f>
        <v/>
      </c>
      <c r="G8" s="73" t="str">
        <f>IF(A8="","",COUNTIFS('Payments Export'!$C$5:$C$10004,"Medicare Australia",'Payments Export'!$H$5:$H$10004,$A8)/COUNTIFS('Payments Export'!$H$5:$H$10004,$A8))</f>
        <v/>
      </c>
      <c r="I8" s="100" t="s">
        <v>235</v>
      </c>
      <c r="J8" s="73" cm="1">
        <f t="array" ref="J8:L8">SUMIFS('Payments Export'!$O$5:$O$10004,'Payments Export'!$H$5:$H$10004,{703,705,707})/SUM('Payments Export'!$O$5:$O$10004)</f>
        <v>0</v>
      </c>
      <c r="K8" s="73">
        <v>0</v>
      </c>
      <c r="L8" s="73">
        <v>2.5325912322187866E-2</v>
      </c>
      <c r="M8" s="102">
        <f>SUM(_xlfn.ANCHORARRAY(J8))</f>
        <v>2.5325912322187866E-2</v>
      </c>
    </row>
    <row r="9" spans="1:13" x14ac:dyDescent="0.35">
      <c r="A9" s="96"/>
      <c r="B9" s="91" t="str">
        <f>IF(A9="","",COUNTIFS('Payments Export'!$B$5:$B$10004,$A$1,'Payments Export'!$H$5:$H$10004,$A9))</f>
        <v/>
      </c>
      <c r="C9" s="74" t="str">
        <f>IF(A9="","",SUMIFS('Payments Export'!$O$5:$O$10004,'Payments Export'!$B$5:$B$10004,$A$1,'Payments Export'!$H$5:$H$10004,$A9))</f>
        <v/>
      </c>
      <c r="D9" s="111" t="str">
        <f>IF(A9="","",IFERROR(SUMIFS('Payments Export'!$O$5:$O$10004,'Payments Export'!$B$5:$B$10004,$A$1,'Payments Export'!$H$5:$H$10004,A9)/COUNTIFS('Payments Export'!$B$5:$B$10004,$A$1,'Payments Export'!$H$5:$H$10004,A9),""))</f>
        <v/>
      </c>
      <c r="E9" s="74" t="str">
        <f>IF(A9="","",SUMIFS('Payments Export'!$O$5:$O$10004,'Payments Export'!$H$5:$H$10004,A9)/COUNTIFS('Payments Export'!$H$5:$H$10004,A9))</f>
        <v/>
      </c>
      <c r="F9" s="73" t="str">
        <f>IF(A9="","",COUNTIFS('Payments Export'!$B$5:$B$10004,$A$1,'Payments Export'!$C$5:$C$10004,"Medicare Australia",'Payments Export'!$H$5:$H$10004,$A9)/COUNTIFS('Payments Export'!$B$5:$B$10004,$A$1,'Payments Export'!$H$5:$H$10004,$A9))</f>
        <v/>
      </c>
      <c r="G9" s="73" t="str">
        <f>IF(A9="","",COUNTIFS('Payments Export'!$C$5:$C$10004,"Medicare Australia",'Payments Export'!$H$5:$H$10004,$A9)/COUNTIFS('Payments Export'!$H$5:$H$10004,$A9))</f>
        <v/>
      </c>
      <c r="I9" s="100" t="s">
        <v>256</v>
      </c>
      <c r="M9" s="101">
        <f>M4+M7</f>
        <v>0</v>
      </c>
    </row>
    <row r="10" spans="1:13" x14ac:dyDescent="0.35">
      <c r="A10" s="96"/>
      <c r="B10" s="91" t="str">
        <f>IF(A10="","",COUNTIFS('Payments Export'!$B$5:$B$10004,$A$1,'Payments Export'!$H$5:$H$10004,$A10))</f>
        <v/>
      </c>
      <c r="C10" s="74" t="str">
        <f>IF(A10="","",SUMIFS('Payments Export'!$O$5:$O$10004,'Payments Export'!$B$5:$B$10004,$A$1,'Payments Export'!$H$5:$H$10004,$A10))</f>
        <v/>
      </c>
      <c r="D10" s="111" t="str">
        <f>IF(A10="","",IFERROR(SUMIFS('Payments Export'!$O$5:$O$10004,'Payments Export'!$B$5:$B$10004,$A$1,'Payments Export'!$H$5:$H$10004,A10)/COUNTIFS('Payments Export'!$B$5:$B$10004,$A$1,'Payments Export'!$H$5:$H$10004,A10),""))</f>
        <v/>
      </c>
      <c r="E10" s="74" t="str">
        <f>IF(A10="","",SUMIFS('Payments Export'!$O$5:$O$10004,'Payments Export'!$H$5:$H$10004,A10)/COUNTIFS('Payments Export'!$H$5:$H$10004,A10))</f>
        <v/>
      </c>
      <c r="F10" s="73" t="str">
        <f>IF(A10="","",COUNTIFS('Payments Export'!$B$5:$B$10004,$A$1,'Payments Export'!$C$5:$C$10004,"Medicare Australia",'Payments Export'!$H$5:$H$10004,$A10)/COUNTIFS('Payments Export'!$B$5:$B$10004,$A$1,'Payments Export'!$H$5:$H$10004,$A10))</f>
        <v/>
      </c>
      <c r="G10" s="73" t="str">
        <f>IF(A10="","",COUNTIFS('Payments Export'!$C$5:$C$10004,"Medicare Australia",'Payments Export'!$H$5:$H$10004,$A10)/COUNTIFS('Payments Export'!$H$5:$H$10004,$A10))</f>
        <v/>
      </c>
      <c r="I10" s="105" t="s">
        <v>257</v>
      </c>
      <c r="J10" s="106"/>
      <c r="K10" s="106"/>
      <c r="L10" s="106"/>
      <c r="M10" s="107">
        <f>M5+M8</f>
        <v>0.10502862355078715</v>
      </c>
    </row>
    <row r="11" spans="1:13" x14ac:dyDescent="0.35">
      <c r="A11" s="96"/>
      <c r="B11" s="91" t="str">
        <f>IF(A11="","",COUNTIFS('Payments Export'!$B$5:$B$10004,$A$1,'Payments Export'!$H$5:$H$10004,$A11))</f>
        <v/>
      </c>
      <c r="C11" s="74" t="str">
        <f>IF(A11="","",SUMIFS('Payments Export'!$O$5:$O$10004,'Payments Export'!$B$5:$B$10004,$A$1,'Payments Export'!$H$5:$H$10004,$A11))</f>
        <v/>
      </c>
      <c r="D11" s="111" t="str">
        <f>IF(A11="","",IFERROR(SUMIFS('Payments Export'!$O$5:$O$10004,'Payments Export'!$B$5:$B$10004,$A$1,'Payments Export'!$H$5:$H$10004,A11)/COUNTIFS('Payments Export'!$B$5:$B$10004,$A$1,'Payments Export'!$H$5:$H$10004,A11),""))</f>
        <v/>
      </c>
      <c r="E11" s="74" t="str">
        <f>IF(A11="","",SUMIFS('Payments Export'!$O$5:$O$10004,'Payments Export'!$H$5:$H$10004,A11)/COUNTIFS('Payments Export'!$H$5:$H$10004,A11))</f>
        <v/>
      </c>
      <c r="F11" s="73" t="str">
        <f>IF(A11="","",COUNTIFS('Payments Export'!$B$5:$B$10004,$A$1,'Payments Export'!$C$5:$C$10004,"Medicare Australia",'Payments Export'!$H$5:$H$10004,$A11)/COUNTIFS('Payments Export'!$B$5:$B$10004,$A$1,'Payments Export'!$H$5:$H$10004,$A11))</f>
        <v/>
      </c>
      <c r="G11" s="73" t="str">
        <f>IF(A11="","",COUNTIFS('Payments Export'!$C$5:$C$10004,"Medicare Australia",'Payments Export'!$H$5:$H$10004,$A11)/COUNTIFS('Payments Export'!$H$5:$H$10004,$A11))</f>
        <v/>
      </c>
    </row>
    <row r="12" spans="1:13" x14ac:dyDescent="0.35">
      <c r="A12" s="96"/>
      <c r="B12" s="91" t="str">
        <f>IF(A12="","",COUNTIFS('Payments Export'!$B$5:$B$10004,$A$1,'Payments Export'!$H$5:$H$10004,$A12))</f>
        <v/>
      </c>
      <c r="C12" s="74" t="str">
        <f>IF(A12="","",SUMIFS('Payments Export'!$O$5:$O$10004,'Payments Export'!$B$5:$B$10004,$A$1,'Payments Export'!$H$5:$H$10004,$A12))</f>
        <v/>
      </c>
      <c r="D12" s="111" t="str">
        <f>IF(A12="","",IFERROR(SUMIFS('Payments Export'!$O$5:$O$10004,'Payments Export'!$B$5:$B$10004,$A$1,'Payments Export'!$H$5:$H$10004,A12)/COUNTIFS('Payments Export'!$B$5:$B$10004,$A$1,'Payments Export'!$H$5:$H$10004,A12),""))</f>
        <v/>
      </c>
      <c r="E12" s="74" t="str">
        <f>IF(A12="","",SUMIFS('Payments Export'!$O$5:$O$10004,'Payments Export'!$H$5:$H$10004,A12)/COUNTIFS('Payments Export'!$H$5:$H$10004,A12))</f>
        <v/>
      </c>
      <c r="F12" s="73" t="str">
        <f>IF(A12="","",COUNTIFS('Payments Export'!$B$5:$B$10004,$A$1,'Payments Export'!$C$5:$C$10004,"Medicare Australia",'Payments Export'!$H$5:$H$10004,$A12)/COUNTIFS('Payments Export'!$B$5:$B$10004,$A$1,'Payments Export'!$H$5:$H$10004,$A12))</f>
        <v/>
      </c>
      <c r="G12" s="73" t="str">
        <f>IF(A12="","",COUNTIFS('Payments Export'!$C$5:$C$10004,"Medicare Australia",'Payments Export'!$H$5:$H$10004,$A12)/COUNTIFS('Payments Export'!$H$5:$H$10004,$A12))</f>
        <v/>
      </c>
      <c r="I12" s="108" t="s">
        <v>259</v>
      </c>
    </row>
    <row r="13" spans="1:13" x14ac:dyDescent="0.35">
      <c r="A13" s="96"/>
      <c r="B13" s="91" t="str">
        <f>IF(A13="","",COUNTIFS('Payments Export'!$B$5:$B$10004,$A$1,'Payments Export'!$H$5:$H$10004,$A13))</f>
        <v/>
      </c>
      <c r="C13" s="74" t="str">
        <f>IF(A13="","",SUMIFS('Payments Export'!$O$5:$O$10004,'Payments Export'!$B$5:$B$10004,$A$1,'Payments Export'!$H$5:$H$10004,$A13))</f>
        <v/>
      </c>
      <c r="D13" s="111" t="str">
        <f>IF(A13="","",IFERROR(SUMIFS('Payments Export'!$O$5:$O$10004,'Payments Export'!$B$5:$B$10004,$A$1,'Payments Export'!$H$5:$H$10004,A13)/COUNTIFS('Payments Export'!$B$5:$B$10004,$A$1,'Payments Export'!$H$5:$H$10004,A13),""))</f>
        <v/>
      </c>
      <c r="E13" s="74" t="str">
        <f>IF(A13="","",SUMIFS('Payments Export'!$O$5:$O$10004,'Payments Export'!$H$5:$H$10004,A13)/COUNTIFS('Payments Export'!$H$5:$H$10004,A13))</f>
        <v/>
      </c>
      <c r="F13" s="73" t="str">
        <f>IF(A13="","",COUNTIFS('Payments Export'!$B$5:$B$10004,$A$1,'Payments Export'!$C$5:$C$10004,"Medicare Australia",'Payments Export'!$H$5:$H$10004,$A13)/COUNTIFS('Payments Export'!$B$5:$B$10004,$A$1,'Payments Export'!$H$5:$H$10004,$A13))</f>
        <v/>
      </c>
      <c r="G13" s="73" t="str">
        <f>IF(A13="","",COUNTIFS('Payments Export'!$C$5:$C$10004,"Medicare Australia",'Payments Export'!$H$5:$H$10004,$A13)/COUNTIFS('Payments Export'!$H$5:$H$10004,$A13))</f>
        <v/>
      </c>
      <c r="I13" s="108" t="s">
        <v>260</v>
      </c>
    </row>
    <row r="14" spans="1:13" x14ac:dyDescent="0.35">
      <c r="A14" s="96"/>
      <c r="B14" s="91" t="str">
        <f>IF(A14="","",COUNTIFS('Payments Export'!$B$5:$B$10004,$A$1,'Payments Export'!$H$5:$H$10004,$A14))</f>
        <v/>
      </c>
      <c r="C14" s="74" t="str">
        <f>IF(A14="","",SUMIFS('Payments Export'!$O$5:$O$10004,'Payments Export'!$B$5:$B$10004,$A$1,'Payments Export'!$H$5:$H$10004,$A14))</f>
        <v/>
      </c>
      <c r="D14" s="111" t="str">
        <f>IF(A14="","",IFERROR(SUMIFS('Payments Export'!$O$5:$O$10004,'Payments Export'!$B$5:$B$10004,$A$1,'Payments Export'!$H$5:$H$10004,A14)/COUNTIFS('Payments Export'!$B$5:$B$10004,$A$1,'Payments Export'!$H$5:$H$10004,A14),""))</f>
        <v/>
      </c>
      <c r="E14" s="74" t="str">
        <f>IF(A14="","",SUMIFS('Payments Export'!$O$5:$O$10004,'Payments Export'!$H$5:$H$10004,A14)/COUNTIFS('Payments Export'!$H$5:$H$10004,A14))</f>
        <v/>
      </c>
      <c r="F14" s="73" t="str">
        <f>IF(A14="","",COUNTIFS('Payments Export'!$B$5:$B$10004,$A$1,'Payments Export'!$C$5:$C$10004,"Medicare Australia",'Payments Export'!$H$5:$H$10004,$A14)/COUNTIFS('Payments Export'!$B$5:$B$10004,$A$1,'Payments Export'!$H$5:$H$10004,$A14))</f>
        <v/>
      </c>
      <c r="G14" s="73" t="str">
        <f>IF(A14="","",COUNTIFS('Payments Export'!$C$5:$C$10004,"Medicare Australia",'Payments Export'!$H$5:$H$10004,$A14)/COUNTIFS('Payments Export'!$H$5:$H$10004,$A14))</f>
        <v/>
      </c>
      <c r="I14" s="108" t="s">
        <v>261</v>
      </c>
    </row>
    <row r="15" spans="1:13" x14ac:dyDescent="0.35">
      <c r="A15" s="96"/>
      <c r="B15" s="91" t="str">
        <f>IF(A15="","",COUNTIFS('Payments Export'!$B$5:$B$10004,$A$1,'Payments Export'!$H$5:$H$10004,$A15))</f>
        <v/>
      </c>
      <c r="C15" s="74" t="str">
        <f>IF(A15="","",SUMIFS('Payments Export'!$O$5:$O$10004,'Payments Export'!$B$5:$B$10004,$A$1,'Payments Export'!$H$5:$H$10004,$A15))</f>
        <v/>
      </c>
      <c r="D15" s="111" t="str">
        <f>IF(A15="","",IFERROR(SUMIFS('Payments Export'!$O$5:$O$10004,'Payments Export'!$B$5:$B$10004,$A$1,'Payments Export'!$H$5:$H$10004,A15)/COUNTIFS('Payments Export'!$B$5:$B$10004,$A$1,'Payments Export'!$H$5:$H$10004,A15),""))</f>
        <v/>
      </c>
      <c r="E15" s="74" t="str">
        <f>IF(A15="","",SUMIFS('Payments Export'!$O$5:$O$10004,'Payments Export'!$H$5:$H$10004,A15)/COUNTIFS('Payments Export'!$H$5:$H$10004,A15))</f>
        <v/>
      </c>
      <c r="F15" s="73" t="str">
        <f>IF(A15="","",COUNTIFS('Payments Export'!$B$5:$B$10004,$A$1,'Payments Export'!$C$5:$C$10004,"Medicare Australia",'Payments Export'!$H$5:$H$10004,$A15)/COUNTIFS('Payments Export'!$B$5:$B$10004,$A$1,'Payments Export'!$H$5:$H$10004,$A15))</f>
        <v/>
      </c>
      <c r="G15" s="73" t="str">
        <f>IF(A15="","",COUNTIFS('Payments Export'!$C$5:$C$10004,"Medicare Australia",'Payments Export'!$H$5:$H$10004,$A15)/COUNTIFS('Payments Export'!$H$5:$H$10004,$A15))</f>
        <v/>
      </c>
      <c r="I15" s="108" t="s">
        <v>262</v>
      </c>
    </row>
    <row r="16" spans="1:13" x14ac:dyDescent="0.35">
      <c r="A16" s="96"/>
      <c r="B16" s="91" t="str">
        <f>IF(A16="","",COUNTIFS('Payments Export'!$B$5:$B$10004,$A$1,'Payments Export'!$H$5:$H$10004,$A16))</f>
        <v/>
      </c>
      <c r="C16" s="74" t="str">
        <f>IF(A16="","",SUMIFS('Payments Export'!$O$5:$O$10004,'Payments Export'!$B$5:$B$10004,$A$1,'Payments Export'!$H$5:$H$10004,$A16))</f>
        <v/>
      </c>
      <c r="D16" s="111" t="str">
        <f>IF(A16="","",IFERROR(SUMIFS('Payments Export'!$O$5:$O$10004,'Payments Export'!$B$5:$B$10004,$A$1,'Payments Export'!$H$5:$H$10004,A16)/COUNTIFS('Payments Export'!$B$5:$B$10004,$A$1,'Payments Export'!$H$5:$H$10004,A16),""))</f>
        <v/>
      </c>
      <c r="E16" s="74" t="str">
        <f>IF(A16="","",SUMIFS('Payments Export'!$O$5:$O$10004,'Payments Export'!$H$5:$H$10004,A16)/COUNTIFS('Payments Export'!$H$5:$H$10004,A16))</f>
        <v/>
      </c>
      <c r="F16" s="73" t="str">
        <f>IF(A16="","",COUNTIFS('Payments Export'!$B$5:$B$10004,$A$1,'Payments Export'!$C$5:$C$10004,"Medicare Australia",'Payments Export'!$H$5:$H$10004,$A16)/COUNTIFS('Payments Export'!$B$5:$B$10004,$A$1,'Payments Export'!$H$5:$H$10004,$A16))</f>
        <v/>
      </c>
      <c r="G16" s="73" t="str">
        <f>IF(A16="","",COUNTIFS('Payments Export'!$C$5:$C$10004,"Medicare Australia",'Payments Export'!$H$5:$H$10004,$A16)/COUNTIFS('Payments Export'!$H$5:$H$10004,$A16))</f>
        <v/>
      </c>
    </row>
    <row r="17" spans="1:7" x14ac:dyDescent="0.35">
      <c r="A17" s="96"/>
      <c r="B17" s="91" t="str">
        <f>IF(A17="","",COUNTIFS('Payments Export'!$B$5:$B$10004,$A$1,'Payments Export'!$H$5:$H$10004,$A17))</f>
        <v/>
      </c>
      <c r="C17" s="74" t="str">
        <f>IF(A17="","",SUMIFS('Payments Export'!$O$5:$O$10004,'Payments Export'!$B$5:$B$10004,$A$1,'Payments Export'!$H$5:$H$10004,$A17))</f>
        <v/>
      </c>
      <c r="D17" s="111" t="str">
        <f>IF(A17="","",IFERROR(SUMIFS('Payments Export'!$O$5:$O$10004,'Payments Export'!$B$5:$B$10004,$A$1,'Payments Export'!$H$5:$H$10004,A17)/COUNTIFS('Payments Export'!$B$5:$B$10004,$A$1,'Payments Export'!$H$5:$H$10004,A17),""))</f>
        <v/>
      </c>
      <c r="E17" s="74" t="str">
        <f>IF(A17="","",SUMIFS('Payments Export'!$O$5:$O$10004,'Payments Export'!$H$5:$H$10004,A17)/COUNTIFS('Payments Export'!$H$5:$H$10004,A17))</f>
        <v/>
      </c>
      <c r="F17" s="73" t="str">
        <f>IF(A17="","",COUNTIFS('Payments Export'!$B$5:$B$10004,$A$1,'Payments Export'!$C$5:$C$10004,"Medicare Australia",'Payments Export'!$H$5:$H$10004,$A17)/COUNTIFS('Payments Export'!$B$5:$B$10004,$A$1,'Payments Export'!$H$5:$H$10004,$A17))</f>
        <v/>
      </c>
      <c r="G17" s="73" t="str">
        <f>IF(A17="","",COUNTIFS('Payments Export'!$C$5:$C$10004,"Medicare Australia",'Payments Export'!$H$5:$H$10004,$A17)/COUNTIFS('Payments Export'!$H$5:$H$10004,$A17))</f>
        <v/>
      </c>
    </row>
    <row r="18" spans="1:7" x14ac:dyDescent="0.35">
      <c r="A18" s="96"/>
      <c r="B18" s="91" t="str">
        <f>IF(A18="","",COUNTIFS('Payments Export'!$B$5:$B$10004,$A$1,'Payments Export'!$H$5:$H$10004,$A18))</f>
        <v/>
      </c>
      <c r="C18" s="74" t="str">
        <f>IF(A18="","",SUMIFS('Payments Export'!$O$5:$O$10004,'Payments Export'!$B$5:$B$10004,$A$1,'Payments Export'!$H$5:$H$10004,$A18))</f>
        <v/>
      </c>
      <c r="D18" s="111" t="str">
        <f>IF(A18="","",IFERROR(SUMIFS('Payments Export'!$O$5:$O$10004,'Payments Export'!$B$5:$B$10004,$A$1,'Payments Export'!$H$5:$H$10004,A18)/COUNTIFS('Payments Export'!$B$5:$B$10004,$A$1,'Payments Export'!$H$5:$H$10004,A18),""))</f>
        <v/>
      </c>
      <c r="E18" s="74" t="str">
        <f>IF(A18="","",SUMIFS('Payments Export'!$O$5:$O$10004,'Payments Export'!$H$5:$H$10004,A18)/COUNTIFS('Payments Export'!$H$5:$H$10004,A18))</f>
        <v/>
      </c>
      <c r="F18" s="73" t="str">
        <f>IF(A18="","",COUNTIFS('Payments Export'!$B$5:$B$10004,$A$1,'Payments Export'!$C$5:$C$10004,"Medicare Australia",'Payments Export'!$H$5:$H$10004,$A18)/COUNTIFS('Payments Export'!$B$5:$B$10004,$A$1,'Payments Export'!$H$5:$H$10004,$A18))</f>
        <v/>
      </c>
      <c r="G18" s="73" t="str">
        <f>IF(A18="","",COUNTIFS('Payments Export'!$C$5:$C$10004,"Medicare Australia",'Payments Export'!$H$5:$H$10004,$A18)/COUNTIFS('Payments Export'!$H$5:$H$10004,$A18))</f>
        <v/>
      </c>
    </row>
    <row r="19" spans="1:7" x14ac:dyDescent="0.35">
      <c r="A19" s="96"/>
      <c r="B19" s="91" t="str">
        <f>IF(A19="","",COUNTIFS('Payments Export'!$B$5:$B$10004,$A$1,'Payments Export'!$H$5:$H$10004,$A19))</f>
        <v/>
      </c>
      <c r="C19" s="74" t="str">
        <f>IF(A19="","",SUMIFS('Payments Export'!$O$5:$O$10004,'Payments Export'!$B$5:$B$10004,$A$1,'Payments Export'!$H$5:$H$10004,$A19))</f>
        <v/>
      </c>
      <c r="D19" s="111" t="str">
        <f>IF(A19="","",IFERROR(SUMIFS('Payments Export'!$O$5:$O$10004,'Payments Export'!$B$5:$B$10004,$A$1,'Payments Export'!$H$5:$H$10004,A19)/COUNTIFS('Payments Export'!$B$5:$B$10004,$A$1,'Payments Export'!$H$5:$H$10004,A19),""))</f>
        <v/>
      </c>
      <c r="E19" s="74" t="str">
        <f>IF(A19="","",SUMIFS('Payments Export'!$O$5:$O$10004,'Payments Export'!$H$5:$H$10004,A19)/COUNTIFS('Payments Export'!$H$5:$H$10004,A19))</f>
        <v/>
      </c>
      <c r="F19" s="73" t="str">
        <f>IF(A19="","",COUNTIFS('Payments Export'!$B$5:$B$10004,$A$1,'Payments Export'!$C$5:$C$10004,"Medicare Australia",'Payments Export'!$H$5:$H$10004,$A19)/COUNTIFS('Payments Export'!$B$5:$B$10004,$A$1,'Payments Export'!$H$5:$H$10004,$A19))</f>
        <v/>
      </c>
      <c r="G19" s="73" t="str">
        <f>IF(A19="","",COUNTIFS('Payments Export'!$C$5:$C$10004,"Medicare Australia",'Payments Export'!$H$5:$H$10004,$A19)/COUNTIFS('Payments Export'!$H$5:$H$10004,$A19))</f>
        <v/>
      </c>
    </row>
    <row r="20" spans="1:7" x14ac:dyDescent="0.35">
      <c r="A20" s="96"/>
      <c r="B20" s="91" t="str">
        <f>IF(A20="","",COUNTIFS('Payments Export'!$B$5:$B$10004,$A$1,'Payments Export'!$H$5:$H$10004,$A20))</f>
        <v/>
      </c>
      <c r="C20" s="74" t="str">
        <f>IF(A20="","",SUMIFS('Payments Export'!$O$5:$O$10004,'Payments Export'!$B$5:$B$10004,$A$1,'Payments Export'!$H$5:$H$10004,$A20))</f>
        <v/>
      </c>
      <c r="D20" s="111" t="str">
        <f>IF(A20="","",IFERROR(SUMIFS('Payments Export'!$O$5:$O$10004,'Payments Export'!$B$5:$B$10004,$A$1,'Payments Export'!$H$5:$H$10004,A20)/COUNTIFS('Payments Export'!$B$5:$B$10004,$A$1,'Payments Export'!$H$5:$H$10004,A20),""))</f>
        <v/>
      </c>
      <c r="E20" s="74" t="str">
        <f>IF(A20="","",SUMIFS('Payments Export'!$O$5:$O$10004,'Payments Export'!$H$5:$H$10004,A20)/COUNTIFS('Payments Export'!$H$5:$H$10004,A20))</f>
        <v/>
      </c>
      <c r="F20" s="73" t="str">
        <f>IF(A20="","",COUNTIFS('Payments Export'!$B$5:$B$10004,$A$1,'Payments Export'!$C$5:$C$10004,"Medicare Australia",'Payments Export'!$H$5:$H$10004,$A20)/COUNTIFS('Payments Export'!$B$5:$B$10004,$A$1,'Payments Export'!$H$5:$H$10004,$A20))</f>
        <v/>
      </c>
      <c r="G20" s="73" t="str">
        <f>IF(A20="","",COUNTIFS('Payments Export'!$C$5:$C$10004,"Medicare Australia",'Payments Export'!$H$5:$H$10004,$A20)/COUNTIFS('Payments Export'!$H$5:$H$10004,$A20))</f>
        <v/>
      </c>
    </row>
    <row r="21" spans="1:7" x14ac:dyDescent="0.35">
      <c r="A21" s="96"/>
      <c r="B21" s="91" t="str">
        <f>IF(A21="","",COUNTIFS('Payments Export'!$B$5:$B$10004,$A$1,'Payments Export'!$H$5:$H$10004,$A21))</f>
        <v/>
      </c>
      <c r="C21" s="74" t="str">
        <f>IF(A21="","",SUMIFS('Payments Export'!$O$5:$O$10004,'Payments Export'!$B$5:$B$10004,$A$1,'Payments Export'!$H$5:$H$10004,$A21))</f>
        <v/>
      </c>
      <c r="D21" s="111" t="str">
        <f>IF(A21="","",IFERROR(SUMIFS('Payments Export'!$O$5:$O$10004,'Payments Export'!$B$5:$B$10004,$A$1,'Payments Export'!$H$5:$H$10004,A21)/COUNTIFS('Payments Export'!$B$5:$B$10004,$A$1,'Payments Export'!$H$5:$H$10004,A21),""))</f>
        <v/>
      </c>
      <c r="E21" s="74" t="str">
        <f>IF(A21="","",SUMIFS('Payments Export'!$O$5:$O$10004,'Payments Export'!$H$5:$H$10004,A21)/COUNTIFS('Payments Export'!$H$5:$H$10004,A21))</f>
        <v/>
      </c>
      <c r="F21" s="73" t="str">
        <f>IF(A21="","",COUNTIFS('Payments Export'!$B$5:$B$10004,$A$1,'Payments Export'!$C$5:$C$10004,"Medicare Australia",'Payments Export'!$H$5:$H$10004,$A21)/COUNTIFS('Payments Export'!$B$5:$B$10004,$A$1,'Payments Export'!$H$5:$H$10004,$A21))</f>
        <v/>
      </c>
      <c r="G21" s="73" t="str">
        <f>IF(A21="","",COUNTIFS('Payments Export'!$C$5:$C$10004,"Medicare Australia",'Payments Export'!$H$5:$H$10004,$A21)/COUNTIFS('Payments Export'!$H$5:$H$10004,$A21))</f>
        <v/>
      </c>
    </row>
    <row r="22" spans="1:7" x14ac:dyDescent="0.35">
      <c r="A22" s="96"/>
      <c r="B22" s="91" t="str">
        <f>IF(A22="","",COUNTIFS('Payments Export'!$B$5:$B$10004,$A$1,'Payments Export'!$H$5:$H$10004,$A22))</f>
        <v/>
      </c>
      <c r="C22" s="74" t="str">
        <f>IF(A22="","",SUMIFS('Payments Export'!$O$5:$O$10004,'Payments Export'!$B$5:$B$10004,$A$1,'Payments Export'!$H$5:$H$10004,$A22))</f>
        <v/>
      </c>
      <c r="D22" s="111" t="str">
        <f>IF(A22="","",IFERROR(SUMIFS('Payments Export'!$O$5:$O$10004,'Payments Export'!$B$5:$B$10004,$A$1,'Payments Export'!$H$5:$H$10004,A22)/COUNTIFS('Payments Export'!$B$5:$B$10004,$A$1,'Payments Export'!$H$5:$H$10004,A22),""))</f>
        <v/>
      </c>
      <c r="E22" s="74" t="str">
        <f>IF(A22="","",SUMIFS('Payments Export'!$O$5:$O$10004,'Payments Export'!$H$5:$H$10004,A22)/COUNTIFS('Payments Export'!$H$5:$H$10004,A22))</f>
        <v/>
      </c>
      <c r="F22" s="73" t="str">
        <f>IF(A22="","",COUNTIFS('Payments Export'!$B$5:$B$10004,$A$1,'Payments Export'!$C$5:$C$10004,"Medicare Australia",'Payments Export'!$H$5:$H$10004,$A22)/COUNTIFS('Payments Export'!$B$5:$B$10004,$A$1,'Payments Export'!$H$5:$H$10004,$A22))</f>
        <v/>
      </c>
      <c r="G22" s="73" t="str">
        <f>IF(A22="","",COUNTIFS('Payments Export'!$C$5:$C$10004,"Medicare Australia",'Payments Export'!$H$5:$H$10004,$A22)/COUNTIFS('Payments Export'!$H$5:$H$10004,$A22))</f>
        <v/>
      </c>
    </row>
    <row r="23" spans="1:7" x14ac:dyDescent="0.35">
      <c r="A23" s="96"/>
      <c r="B23" s="91" t="str">
        <f>IF(A23="","",COUNTIFS('Payments Export'!$B$5:$B$10004,$A$1,'Payments Export'!$H$5:$H$10004,$A23))</f>
        <v/>
      </c>
      <c r="C23" s="74" t="str">
        <f>IF(A23="","",SUMIFS('Payments Export'!$O$5:$O$10004,'Payments Export'!$B$5:$B$10004,$A$1,'Payments Export'!$H$5:$H$10004,$A23))</f>
        <v/>
      </c>
      <c r="D23" s="111" t="str">
        <f>IF(A23="","",IFERROR(SUMIFS('Payments Export'!$O$5:$O$10004,'Payments Export'!$B$5:$B$10004,$A$1,'Payments Export'!$H$5:$H$10004,A23)/COUNTIFS('Payments Export'!$B$5:$B$10004,$A$1,'Payments Export'!$H$5:$H$10004,A23),""))</f>
        <v/>
      </c>
      <c r="E23" s="74" t="str">
        <f>IF(A23="","",SUMIFS('Payments Export'!$O$5:$O$10004,'Payments Export'!$H$5:$H$10004,A23)/COUNTIFS('Payments Export'!$H$5:$H$10004,A23))</f>
        <v/>
      </c>
      <c r="F23" s="73" t="str">
        <f>IF(A23="","",COUNTIFS('Payments Export'!$B$5:$B$10004,$A$1,'Payments Export'!$C$5:$C$10004,"Medicare Australia",'Payments Export'!$H$5:$H$10004,$A23)/COUNTIFS('Payments Export'!$B$5:$B$10004,$A$1,'Payments Export'!$H$5:$H$10004,$A23))</f>
        <v/>
      </c>
      <c r="G23" s="73" t="str">
        <f>IF(A23="","",COUNTIFS('Payments Export'!$C$5:$C$10004,"Medicare Australia",'Payments Export'!$H$5:$H$10004,$A23)/COUNTIFS('Payments Export'!$H$5:$H$10004,$A23))</f>
        <v/>
      </c>
    </row>
    <row r="24" spans="1:7" x14ac:dyDescent="0.35">
      <c r="A24" s="96"/>
      <c r="B24" s="91" t="str">
        <f>IF(A24="","",COUNTIFS('Payments Export'!$B$5:$B$10004,$A$1,'Payments Export'!$H$5:$H$10004,$A24))</f>
        <v/>
      </c>
      <c r="C24" s="74" t="str">
        <f>IF(A24="","",SUMIFS('Payments Export'!$O$5:$O$10004,'Payments Export'!$B$5:$B$10004,$A$1,'Payments Export'!$H$5:$H$10004,$A24))</f>
        <v/>
      </c>
      <c r="D24" s="111" t="str">
        <f>IF(A24="","",IFERROR(SUMIFS('Payments Export'!$O$5:$O$10004,'Payments Export'!$B$5:$B$10004,$A$1,'Payments Export'!$H$5:$H$10004,A24)/COUNTIFS('Payments Export'!$B$5:$B$10004,$A$1,'Payments Export'!$H$5:$H$10004,A24),""))</f>
        <v/>
      </c>
      <c r="E24" s="74" t="str">
        <f>IF(A24="","",SUMIFS('Payments Export'!$O$5:$O$10004,'Payments Export'!$H$5:$H$10004,A24)/COUNTIFS('Payments Export'!$H$5:$H$10004,A24))</f>
        <v/>
      </c>
      <c r="F24" s="73" t="str">
        <f>IF(A24="","",COUNTIFS('Payments Export'!$B$5:$B$10004,$A$1,'Payments Export'!$C$5:$C$10004,"Medicare Australia",'Payments Export'!$H$5:$H$10004,$A24)/COUNTIFS('Payments Export'!$B$5:$B$10004,$A$1,'Payments Export'!$H$5:$H$10004,$A24))</f>
        <v/>
      </c>
      <c r="G24" s="73" t="str">
        <f>IF(A24="","",COUNTIFS('Payments Export'!$C$5:$C$10004,"Medicare Australia",'Payments Export'!$H$5:$H$10004,$A24)/COUNTIFS('Payments Export'!$H$5:$H$10004,$A24))</f>
        <v/>
      </c>
    </row>
    <row r="25" spans="1:7" x14ac:dyDescent="0.35">
      <c r="A25" s="96"/>
      <c r="B25" s="91" t="str">
        <f>IF(A25="","",COUNTIFS('Payments Export'!$B$5:$B$10004,$A$1,'Payments Export'!$H$5:$H$10004,$A25))</f>
        <v/>
      </c>
      <c r="C25" s="74" t="str">
        <f>IF(A25="","",SUMIFS('Payments Export'!$O$5:$O$10004,'Payments Export'!$B$5:$B$10004,$A$1,'Payments Export'!$H$5:$H$10004,$A25))</f>
        <v/>
      </c>
      <c r="D25" s="111" t="str">
        <f>IF(A25="","",IFERROR(SUMIFS('Payments Export'!$O$5:$O$10004,'Payments Export'!$B$5:$B$10004,$A$1,'Payments Export'!$H$5:$H$10004,A25)/COUNTIFS('Payments Export'!$B$5:$B$10004,$A$1,'Payments Export'!$H$5:$H$10004,A25),""))</f>
        <v/>
      </c>
      <c r="E25" s="74" t="str">
        <f>IF(A25="","",SUMIFS('Payments Export'!$O$5:$O$10004,'Payments Export'!$H$5:$H$10004,A25)/COUNTIFS('Payments Export'!$H$5:$H$10004,A25))</f>
        <v/>
      </c>
      <c r="F25" s="73" t="str">
        <f>IF(A25="","",COUNTIFS('Payments Export'!$B$5:$B$10004,$A$1,'Payments Export'!$C$5:$C$10004,"Medicare Australia",'Payments Export'!$H$5:$H$10004,$A25)/COUNTIFS('Payments Export'!$B$5:$B$10004,$A$1,'Payments Export'!$H$5:$H$10004,$A25))</f>
        <v/>
      </c>
      <c r="G25" s="73" t="str">
        <f>IF(A25="","",COUNTIFS('Payments Export'!$C$5:$C$10004,"Medicare Australia",'Payments Export'!$H$5:$H$10004,$A25)/COUNTIFS('Payments Export'!$H$5:$H$10004,$A25))</f>
        <v/>
      </c>
    </row>
    <row r="26" spans="1:7" x14ac:dyDescent="0.35">
      <c r="A26" s="90"/>
      <c r="B26" s="91" t="str">
        <f>IF(A26="","",COUNTIFS('Payments Export'!$B$5:$B$10004,$A$1,'Payments Export'!$H$5:$H$10004,$A26))</f>
        <v/>
      </c>
      <c r="C26" s="74" t="str">
        <f>IF(A26="","",SUMIFS('Payments Export'!$O$5:$O$10004,'Payments Export'!$B$5:$B$10004,$A$1,'Payments Export'!$H$5:$H$10004,$A26))</f>
        <v/>
      </c>
      <c r="D26" s="111" t="str">
        <f>IF(A26="","",IFERROR(SUMIFS('Payments Export'!$O$5:$O$10004,'Payments Export'!$B$5:$B$10004,$A$1,'Payments Export'!$H$5:$H$10004,A26)/COUNTIFS('Payments Export'!$B$5:$B$10004,$A$1,'Payments Export'!$H$5:$H$10004,A26),""))</f>
        <v/>
      </c>
      <c r="E26" s="74" t="str">
        <f>IF(A26="","",SUMIFS('Payments Export'!$O$5:$O$10004,'Payments Export'!$H$5:$H$10004,A26)/COUNTIFS('Payments Export'!$H$5:$H$10004,A26))</f>
        <v/>
      </c>
      <c r="F26" s="73" t="str">
        <f>IF(A26="","",COUNTIFS('Payments Export'!$B$5:$B$10004,$A$1,'Payments Export'!$C$5:$C$10004,"Medicare Australia",'Payments Export'!$H$5:$H$10004,$A26)/COUNTIFS('Payments Export'!$B$5:$B$10004,$A$1,'Payments Export'!$H$5:$H$10004,$A26))</f>
        <v/>
      </c>
      <c r="G26" s="73" t="str">
        <f>IF(A26="","",COUNTIFS('Payments Export'!$C$5:$C$10004,"Medicare Australia",'Payments Export'!$H$5:$H$10004,$A26)/COUNTIFS('Payments Export'!$H$5:$H$10004,$A26))</f>
        <v/>
      </c>
    </row>
    <row r="27" spans="1:7" x14ac:dyDescent="0.35">
      <c r="A27" s="90"/>
      <c r="B27" s="92"/>
    </row>
    <row r="28" spans="1:7" x14ac:dyDescent="0.35">
      <c r="A28" s="90"/>
      <c r="B28" s="92"/>
    </row>
    <row r="29" spans="1:7" x14ac:dyDescent="0.35">
      <c r="A29"/>
      <c r="B29" s="92"/>
    </row>
    <row r="30" spans="1:7" x14ac:dyDescent="0.35">
      <c r="A30"/>
      <c r="B30" s="92"/>
    </row>
    <row r="31" spans="1:7" x14ac:dyDescent="0.35">
      <c r="A31"/>
      <c r="B31" s="92"/>
    </row>
    <row r="32" spans="1:7" x14ac:dyDescent="0.35">
      <c r="A32"/>
      <c r="B32" s="92"/>
    </row>
    <row r="33" spans="1:2" x14ac:dyDescent="0.35">
      <c r="A33"/>
      <c r="B33" s="92"/>
    </row>
    <row r="34" spans="1:2" x14ac:dyDescent="0.35">
      <c r="A34"/>
      <c r="B34" s="92"/>
    </row>
    <row r="35" spans="1:2" x14ac:dyDescent="0.35">
      <c r="A35"/>
      <c r="B35" s="92"/>
    </row>
    <row r="36" spans="1:2" x14ac:dyDescent="0.35">
      <c r="A36"/>
      <c r="B36" s="92"/>
    </row>
    <row r="37" spans="1:2" x14ac:dyDescent="0.35">
      <c r="A37"/>
      <c r="B37" s="92"/>
    </row>
    <row r="38" spans="1:2" x14ac:dyDescent="0.35">
      <c r="A38"/>
      <c r="B38" s="92"/>
    </row>
    <row r="39" spans="1:2" x14ac:dyDescent="0.35">
      <c r="A39"/>
      <c r="B39" s="92"/>
    </row>
    <row r="40" spans="1:2" x14ac:dyDescent="0.35">
      <c r="A40"/>
      <c r="B40" s="92"/>
    </row>
    <row r="41" spans="1:2" x14ac:dyDescent="0.35">
      <c r="A41"/>
      <c r="B41" s="92"/>
    </row>
    <row r="42" spans="1:2" x14ac:dyDescent="0.35">
      <c r="A42"/>
      <c r="B42" s="92"/>
    </row>
    <row r="43" spans="1:2" x14ac:dyDescent="0.35">
      <c r="A43"/>
      <c r="B43" s="92"/>
    </row>
    <row r="44" spans="1:2" x14ac:dyDescent="0.35">
      <c r="A44"/>
      <c r="B44" s="92"/>
    </row>
    <row r="45" spans="1:2" x14ac:dyDescent="0.35">
      <c r="A45"/>
      <c r="B45" s="92"/>
    </row>
    <row r="46" spans="1:2" x14ac:dyDescent="0.35">
      <c r="A46"/>
      <c r="B46" s="92"/>
    </row>
    <row r="47" spans="1:2" x14ac:dyDescent="0.35">
      <c r="A47"/>
      <c r="B47" s="92"/>
    </row>
    <row r="48" spans="1:2" x14ac:dyDescent="0.35">
      <c r="A48"/>
      <c r="B48" s="92"/>
    </row>
    <row r="49" spans="1:2" x14ac:dyDescent="0.35">
      <c r="A49"/>
      <c r="B49" s="92"/>
    </row>
    <row r="50" spans="1:2" x14ac:dyDescent="0.35">
      <c r="A50"/>
      <c r="B50" s="92"/>
    </row>
    <row r="51" spans="1:2" x14ac:dyDescent="0.35">
      <c r="A51"/>
      <c r="B51" s="92"/>
    </row>
    <row r="52" spans="1:2" x14ac:dyDescent="0.35">
      <c r="A52"/>
      <c r="B52" s="92"/>
    </row>
    <row r="53" spans="1:2" x14ac:dyDescent="0.35">
      <c r="A53"/>
      <c r="B53" s="92"/>
    </row>
  </sheetData>
  <mergeCells count="1">
    <mergeCell ref="A1:G1"/>
  </mergeCells>
  <pageMargins left="0.7" right="0.7" top="0.75" bottom="0.75" header="0.3" footer="0.3"/>
  <pageSetup paperSize="9" scale="85" fitToHeight="0"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63FD-71E6-4F1E-96D9-25220B943B9F}">
  <sheetPr codeName="Sheet15"/>
  <dimension ref="A1:K10"/>
  <sheetViews>
    <sheetView showRowColHeaders="0" workbookViewId="0">
      <selection activeCell="A2" sqref="A2"/>
    </sheetView>
  </sheetViews>
  <sheetFormatPr defaultRowHeight="14.5" x14ac:dyDescent="0.35"/>
  <cols>
    <col min="1" max="1" width="9.81640625" style="116" customWidth="1"/>
    <col min="2" max="2" width="23.81640625" style="90" bestFit="1" customWidth="1"/>
    <col min="3" max="3" width="26" customWidth="1"/>
    <col min="4" max="4" width="9.1796875" style="90"/>
    <col min="5" max="5" width="11.81640625" style="90" bestFit="1" customWidth="1"/>
    <col min="6" max="6" width="1.81640625" customWidth="1"/>
    <col min="7" max="7" width="26" customWidth="1"/>
    <col min="8" max="8" width="2.7265625" customWidth="1"/>
    <col min="11" max="11" width="2.7265625" customWidth="1"/>
  </cols>
  <sheetData>
    <row r="1" spans="1:11" x14ac:dyDescent="0.35">
      <c r="A1" s="115" t="s">
        <v>263</v>
      </c>
      <c r="B1" s="113" t="s">
        <v>265</v>
      </c>
      <c r="C1" s="114" t="s">
        <v>264</v>
      </c>
      <c r="D1" s="113" t="s">
        <v>267</v>
      </c>
      <c r="E1" s="113" t="s">
        <v>268</v>
      </c>
      <c r="F1" s="119"/>
      <c r="G1" s="118" t="s">
        <v>269</v>
      </c>
      <c r="H1" s="120"/>
      <c r="I1" s="120" t="s">
        <v>272</v>
      </c>
      <c r="J1" s="120"/>
      <c r="K1" s="120"/>
    </row>
    <row r="2" spans="1:11" x14ac:dyDescent="0.35">
      <c r="A2" s="116" t="str" cm="1">
        <f t="array" ref="A2:A5">_xlfn._xlws.FILTER(_xlfn._xlws.FILTER(ProviderWB[Payee BSB],ProviderWB[Direct Debit]="YES"),ROUND(SUMIFS('Services and Fees'!$AM3:$AM52,'Services and Fees'!$A3:$A52,_xlfn._xlws.FILTER(ProviderWB[Provider],ProviderWB[Direct Debit]="YES"))+SUMIFS('Services and Fees'!$AN3:$AN52,'Services and Fees'!$A3:$A52,_xlfn._xlws.FILTER(ProviderWB[Provider],ProviderWB[Direct Debit]="YES")),2)&lt;&gt;0)</f>
        <v>123-457</v>
      </c>
      <c r="B2" s="90" cm="1">
        <f t="array" ref="B2:B5">_xlfn._xlws.FILTER(_xlfn._xlws.FILTER(ProviderWB[Payee Account Number],ProviderWB[Direct Debit]="YES"),ROUND(SUMIFS('Services and Fees'!$AM3:$AM52,'Services and Fees'!$A3:$A52,_xlfn._xlws.FILTER(ProviderWB[Provider],ProviderWB[Direct Debit]="YES"))+SUMIFS('Services and Fees'!$AN3:$AN52,'Services and Fees'!$A3:$A52,_xlfn._xlws.FILTER(ProviderWB[Provider],ProviderWB[Direct Debit]="YES")),2)&lt;&gt;0)</f>
        <v>1234568</v>
      </c>
      <c r="C2" t="str" cm="1">
        <f t="array" ref="C2:C5">_xlfn._xlws.FILTER(_xlfn._xlws.FILTER(ProviderWB[Payee],ProviderWB[Direct Debit]="YES"),ROUND(SUMIFS('Services and Fees'!$AM3:$AM52,'Services and Fees'!$A3:$A52,_xlfn._xlws.FILTER(ProviderWB[Provider],ProviderWB[Direct Debit]="YES"))+SUMIFS('Services and Fees'!$AN3:$AN52,'Services and Fees'!$A3:$A52,_xlfn._xlws.FILTER(ProviderWB[Provider],ProviderWB[Direct Debit]="YES")),2)&lt;&gt;0)</f>
        <v>Dr Jordan Martinez</v>
      </c>
      <c r="D2" s="90" cm="1">
        <f t="array" ref="D2:D5">_xlfn._xlws.FILTER(ROUND(SUMIFS('Services and Fees'!$AM3:$AM52,'Services and Fees'!$A3:$A52,_xlfn._xlws.FILTER(ProviderWB[Provider],ProviderWB[Direct Debit]="YES"))+SUMIFS('Services and Fees'!$AN3:$AN52,'Services and Fees'!$A3:$A52,_xlfn._xlws.FILTER(ProviderWB[Provider],ProviderWB[Direct Debit]="YES")),2),ROUND(SUMIFS('Services and Fees'!$AM3:$AM52,'Services and Fees'!$A3:$A52,_xlfn._xlws.FILTER(ProviderWB[Provider],ProviderWB[Direct Debit]="YES"))+SUMIFS('Services and Fees'!$AN3:$AN52,'Services and Fees'!$A3:$A52,_xlfn._xlws.FILTER(ProviderWB[Provider],ProviderWB[Direct Debit]="YES")),2)&lt;&gt;0)</f>
        <v>2087.3200000000002</v>
      </c>
      <c r="E2" s="90" t="str" cm="1">
        <f t="array" ref="E2:E5">_xlfn._xlws.FILTER(_xlfn._xlws.FILTER(ProviderWB[Provider ID],ProviderWB[Direct Debit]="YES"),ROUND(SUMIFS('Services and Fees'!$AM3:$AM52,'Services and Fees'!$A3:$A52,_xlfn._xlws.FILTER(ProviderWB[Provider],ProviderWB[Direct Debit]="YES"))+SUMIFS('Services and Fees'!$AN3:$AN52,'Services and Fees'!$A3:$A52,_xlfn._xlws.FILTER(ProviderWB[Provider],ProviderWB[Direct Debit]="YES")),2)&lt;&gt;0)&amp;TEXT(RIGHT('Payments Export'!A$2,10),"yyyymmdd")</f>
        <v>JM20231216</v>
      </c>
      <c r="F2" s="119"/>
      <c r="G2" s="120"/>
      <c r="H2" s="120"/>
      <c r="K2" s="120"/>
    </row>
    <row r="3" spans="1:11" x14ac:dyDescent="0.35">
      <c r="A3" s="116" t="str">
        <v>123-459</v>
      </c>
      <c r="B3" s="90">
        <v>1234570</v>
      </c>
      <c r="C3" t="str">
        <v>Dr Jamie Wilson</v>
      </c>
      <c r="D3" s="90">
        <v>6683.66</v>
      </c>
      <c r="E3" s="90" t="str">
        <v>JW20231216</v>
      </c>
      <c r="F3" s="119"/>
      <c r="G3" s="161" t="s">
        <v>270</v>
      </c>
      <c r="H3" s="120"/>
      <c r="K3" s="120"/>
    </row>
    <row r="4" spans="1:11" x14ac:dyDescent="0.35">
      <c r="A4" s="116" t="str">
        <v>123-472</v>
      </c>
      <c r="B4" s="90">
        <v>1234583</v>
      </c>
      <c r="C4" t="str">
        <v>Dr Jamie Wilson</v>
      </c>
      <c r="D4" s="90">
        <v>223.54</v>
      </c>
      <c r="E4" s="90" t="str">
        <v>CA20231216</v>
      </c>
      <c r="F4" s="119"/>
      <c r="G4" s="162"/>
      <c r="H4" s="120"/>
      <c r="K4" s="120"/>
    </row>
    <row r="5" spans="1:11" x14ac:dyDescent="0.35">
      <c r="A5" s="116" t="str">
        <v>123-476</v>
      </c>
      <c r="B5" s="90">
        <v>1234587</v>
      </c>
      <c r="C5" t="str">
        <v>Dr Jamie Wilson</v>
      </c>
      <c r="D5" s="90">
        <v>1051</v>
      </c>
      <c r="E5" s="90" t="str">
        <v>CL20231216</v>
      </c>
      <c r="F5" s="119"/>
      <c r="G5" s="162"/>
      <c r="H5" s="120"/>
      <c r="I5" s="120" t="s">
        <v>271</v>
      </c>
      <c r="J5" s="120"/>
      <c r="K5" s="120"/>
    </row>
    <row r="6" spans="1:11" x14ac:dyDescent="0.35">
      <c r="F6" s="119"/>
      <c r="G6" s="162"/>
      <c r="H6" s="120"/>
      <c r="J6" s="120"/>
      <c r="K6" s="120"/>
    </row>
    <row r="7" spans="1:11" x14ac:dyDescent="0.35">
      <c r="F7" s="119"/>
      <c r="G7" s="162"/>
      <c r="H7" s="120"/>
      <c r="I7" s="120"/>
      <c r="J7" s="120"/>
      <c r="K7" s="120"/>
    </row>
    <row r="8" spans="1:11" x14ac:dyDescent="0.35">
      <c r="F8" s="119"/>
      <c r="G8" s="162"/>
      <c r="H8" s="120"/>
      <c r="I8" s="120"/>
      <c r="J8" s="120"/>
      <c r="K8" s="120"/>
    </row>
    <row r="9" spans="1:11" x14ac:dyDescent="0.35">
      <c r="F9" s="119"/>
      <c r="G9" s="163"/>
      <c r="H9" s="120"/>
      <c r="I9" s="120"/>
      <c r="J9" s="120"/>
      <c r="K9" s="120"/>
    </row>
    <row r="10" spans="1:11" x14ac:dyDescent="0.35">
      <c r="F10" s="120"/>
      <c r="G10" s="120"/>
      <c r="H10" s="120"/>
      <c r="I10" s="120"/>
      <c r="J10" s="120"/>
      <c r="K10" s="120"/>
    </row>
  </sheetData>
  <mergeCells count="1">
    <mergeCell ref="G3:G9"/>
  </mergeCells>
  <conditionalFormatting sqref="A2:E51">
    <cfRule type="notContainsBlanks" dxfId="0" priority="1">
      <formula>LEN(TRIM(A2))&gt;0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ABACreatorWebsite">
                <anchor moveWithCells="1" sizeWithCells="1">
                  <from>
                    <xdr:col>8</xdr:col>
                    <xdr:colOff>0</xdr:colOff>
                    <xdr:row>1</xdr:row>
                    <xdr:rowOff>0</xdr:rowOff>
                  </from>
                  <to>
                    <xdr:col>9</xdr:col>
                    <xdr:colOff>603250</xdr:colOff>
                    <xdr:row>3</xdr:row>
                    <xdr:rowOff>184150</xdr:rowOff>
                  </to>
                </anchor>
              </controlPr>
            </control>
          </mc:Choice>
        </mc:AlternateContent>
        <mc:AlternateContent xmlns:mc="http://schemas.openxmlformats.org/markup-compatibility/2006">
          <mc:Choice Requires="x14">
            <control shapeId="16386" r:id="rId5" name="Button 2">
              <controlPr defaultSize="0" print="0" autoFill="0" autoPict="0" macro="[0]!CopyPasteABAValuesWithFileDialog">
                <anchor moveWithCells="1" sizeWithCells="1">
                  <from>
                    <xdr:col>8</xdr:col>
                    <xdr:colOff>12700</xdr:colOff>
                    <xdr:row>4</xdr:row>
                    <xdr:rowOff>184150</xdr:rowOff>
                  </from>
                  <to>
                    <xdr:col>10</xdr:col>
                    <xdr:colOff>12700</xdr:colOff>
                    <xdr:row>8</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ABA_Data_Button3_Click">
                <anchor moveWithCells="1" sizeWithCells="1">
                  <from>
                    <xdr:col>8</xdr:col>
                    <xdr:colOff>355600</xdr:colOff>
                    <xdr:row>8</xdr:row>
                    <xdr:rowOff>95250</xdr:rowOff>
                  </from>
                  <to>
                    <xdr:col>9</xdr:col>
                    <xdr:colOff>266700</xdr:colOff>
                    <xdr:row>9</xdr:row>
                    <xdr:rowOff>69850</xdr:rowOff>
                  </to>
                </anchor>
              </controlPr>
            </control>
          </mc:Choice>
        </mc:AlternateContent>
        <mc:AlternateContent xmlns:mc="http://schemas.openxmlformats.org/markup-compatibility/2006">
          <mc:Choice Requires="x14">
            <control shapeId="16388" r:id="rId7" name="Button 4">
              <controlPr defaultSize="0" print="0" autoFill="0" autoPict="0" macro="[0]!GoToABACreatorWebsite">
                <anchor moveWithCells="1" sizeWithCells="1">
                  <from>
                    <xdr:col>8</xdr:col>
                    <xdr:colOff>0</xdr:colOff>
                    <xdr:row>1</xdr:row>
                    <xdr:rowOff>0</xdr:rowOff>
                  </from>
                  <to>
                    <xdr:col>9</xdr:col>
                    <xdr:colOff>603250</xdr:colOff>
                    <xdr:row>3</xdr:row>
                    <xdr:rowOff>184150</xdr:rowOff>
                  </to>
                </anchor>
              </controlPr>
            </control>
          </mc:Choice>
        </mc:AlternateContent>
        <mc:AlternateContent xmlns:mc="http://schemas.openxmlformats.org/markup-compatibility/2006">
          <mc:Choice Requires="x14">
            <control shapeId="16389" r:id="rId8" name="Button 5">
              <controlPr defaultSize="0" print="0" autoFill="0" autoPict="0" macro="[0]!CopyPasteABAValuesWithFileDialog">
                <anchor moveWithCells="1" sizeWithCells="1">
                  <from>
                    <xdr:col>8</xdr:col>
                    <xdr:colOff>12700</xdr:colOff>
                    <xdr:row>4</xdr:row>
                    <xdr:rowOff>184150</xdr:rowOff>
                  </from>
                  <to>
                    <xdr:col>10</xdr:col>
                    <xdr:colOff>12700</xdr:colOff>
                    <xdr:row>8</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ShowStartHere">
                <anchor moveWithCells="1" sizeWithCells="1">
                  <from>
                    <xdr:col>8</xdr:col>
                    <xdr:colOff>355600</xdr:colOff>
                    <xdr:row>8</xdr:row>
                    <xdr:rowOff>95250</xdr:rowOff>
                  </from>
                  <to>
                    <xdr:col>9</xdr:col>
                    <xdr:colOff>266700</xdr:colOff>
                    <xdr:row>9</xdr:row>
                    <xdr:rowOff>69850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9102-67AE-45A7-8EB1-E1BD5EA4DCE7}">
  <sheetPr codeName="Sheet16">
    <pageSetUpPr fitToPage="1"/>
  </sheetPr>
  <dimension ref="A1:P8"/>
  <sheetViews>
    <sheetView workbookViewId="0">
      <selection activeCell="D15" sqref="D15"/>
    </sheetView>
  </sheetViews>
  <sheetFormatPr defaultRowHeight="14.5" x14ac:dyDescent="0.35"/>
  <cols>
    <col min="1" max="1" width="11.81640625" style="84" customWidth="1"/>
    <col min="2" max="2" width="14.1796875" style="84" customWidth="1"/>
    <col min="3" max="4" width="11.81640625" style="84" customWidth="1"/>
    <col min="5" max="5" width="9" style="84" customWidth="1"/>
    <col min="6" max="6" width="8.453125" style="84" customWidth="1"/>
    <col min="7" max="7" width="8.7265625" style="84" customWidth="1"/>
    <col min="8" max="8" width="8.81640625" style="84" customWidth="1"/>
    <col min="9" max="9" width="14.7265625" style="84" customWidth="1"/>
    <col min="10" max="10" width="9.26953125" style="84" customWidth="1"/>
    <col min="11" max="11" width="12.81640625" style="85" customWidth="1"/>
    <col min="12" max="12" width="13.1796875" style="84" customWidth="1"/>
    <col min="13" max="13" width="11.81640625" style="84" customWidth="1"/>
    <col min="14" max="14" width="11.81640625" style="86" customWidth="1"/>
    <col min="15" max="15" width="14.1796875" style="86" customWidth="1"/>
    <col min="16" max="16" width="11.81640625" style="86" customWidth="1"/>
  </cols>
  <sheetData>
    <row r="1" spans="1:16" x14ac:dyDescent="0.35">
      <c r="A1" s="84" t="str">
        <f>IF('Payments Export'!A1="","",'Payments Export'!A1)</f>
        <v/>
      </c>
      <c r="B1" s="84" t="str">
        <f>IF('Payments Export'!B1="","",'Payments Export'!B1)</f>
        <v/>
      </c>
      <c r="C1" s="84" t="str">
        <f>IF('Payments Export'!C1="","",'Payments Export'!C1)</f>
        <v/>
      </c>
      <c r="D1" s="84" t="str">
        <f>IF('Payments Export'!D1="","",'Payments Export'!D1)</f>
        <v/>
      </c>
      <c r="E1" s="84" t="str">
        <f>IF('Payments Export'!E1="","",'Payments Export'!E1)</f>
        <v/>
      </c>
      <c r="F1" s="84" t="str">
        <f>IF('Payments Export'!F1="","",'Payments Export'!F1)</f>
        <v/>
      </c>
      <c r="G1" s="84" t="str">
        <f>IF('Payments Export'!G1="","",'Payments Export'!G1)</f>
        <v/>
      </c>
      <c r="H1" s="84" t="str">
        <f>IF('Payments Export'!H1="","",'Payments Export'!H1)</f>
        <v/>
      </c>
      <c r="I1" s="84" t="str">
        <f>IF('Payments Export'!I1="","",'Payments Export'!I1)</f>
        <v/>
      </c>
      <c r="J1" s="84" t="str">
        <f>IF('Payments Export'!J1="","",'Payments Export'!J1)</f>
        <v/>
      </c>
      <c r="K1" s="85" t="str">
        <f>IF('Payments Export'!K1="","",'Payments Export'!K1)</f>
        <v/>
      </c>
      <c r="L1" s="84" t="str">
        <f>IF('Payments Export'!L1="","",'Payments Export'!L1)</f>
        <v/>
      </c>
      <c r="M1" s="84" t="str">
        <f>IF('Payments Export'!M1="","",'Payments Export'!M1)</f>
        <v/>
      </c>
      <c r="N1" s="86" t="str">
        <f>IF('Payments Export'!N1="","",'Payments Export'!N1)</f>
        <v/>
      </c>
      <c r="O1" s="86" t="str">
        <f>IF('Payments Export'!O1="","",'Payments Export'!O1)</f>
        <v/>
      </c>
      <c r="P1" s="86">
        <f>IF('Payments Export'!P1="","",'Payments Export'!P1)</f>
        <v>0</v>
      </c>
    </row>
    <row r="2" spans="1:16" ht="53.5" x14ac:dyDescent="0.35">
      <c r="A2" s="87" t="str">
        <f>IF('Payments Export'!A2="","",'Payments Export'!A2)</f>
        <v>Payments Export 
Report
Report Period: 11/12/2023 - 16/12/2023</v>
      </c>
      <c r="B2" s="84" t="str">
        <f>IF('Payments Export'!B2="","",'Payments Export'!B2)</f>
        <v>Report version: 1.10</v>
      </c>
      <c r="C2" s="84" t="str">
        <f>IF('Payments Export'!C2="","",'Payments Export'!C2)</f>
        <v>SP version:  11</v>
      </c>
      <c r="D2" s="84" t="str">
        <f>IF('Payments Export'!D2="","",'Payments Export'!D2)</f>
        <v/>
      </c>
      <c r="E2" s="84" t="str">
        <f>IF('Payments Export'!E2="","",'Payments Export'!E2)</f>
        <v/>
      </c>
      <c r="F2" s="84" t="str">
        <f>IF('Payments Export'!F2="","",'Payments Export'!F2)</f>
        <v/>
      </c>
      <c r="G2" s="84" t="str">
        <f>IF('Payments Export'!G2="","",'Payments Export'!G2)</f>
        <v/>
      </c>
      <c r="H2" s="84" t="str">
        <f>IF('Payments Export'!H2="","",'Payments Export'!H2)</f>
        <v/>
      </c>
      <c r="I2" s="84" t="str">
        <f>IF('Payments Export'!I2="","",'Payments Export'!I2)</f>
        <v/>
      </c>
      <c r="J2" s="84" t="str">
        <f>IF('Payments Export'!J2="","",'Payments Export'!J2)</f>
        <v/>
      </c>
      <c r="K2" s="85" t="str">
        <f>IF('Payments Export'!K2="","",'Payments Export'!K2)</f>
        <v/>
      </c>
      <c r="L2" s="84" t="str">
        <f>IF('Payments Export'!L2="","",'Payments Export'!L2)</f>
        <v/>
      </c>
      <c r="M2" s="84" t="str">
        <f>IF('Payments Export'!M2="","",'Payments Export'!M2)</f>
        <v/>
      </c>
      <c r="N2" s="86" t="str">
        <f>IF('Payments Export'!N2="","",'Payments Export'!N2)</f>
        <v/>
      </c>
      <c r="O2" s="86" t="str">
        <f>IF('Payments Export'!O2="","",'Payments Export'!O2)</f>
        <v/>
      </c>
      <c r="P2" s="88" t="str">
        <f>IF('Payments Export'!P2="","",'Payments Export'!P2)</f>
        <v>Generic Medical Clinic</v>
      </c>
    </row>
    <row r="3" spans="1:16" x14ac:dyDescent="0.35">
      <c r="A3" s="84" t="str">
        <f>IF('Payments Export'!A3="","",'Payments Export'!A3)</f>
        <v/>
      </c>
      <c r="B3" s="84" t="str">
        <f>IF('Payments Export'!B3="","",'Payments Export'!B3)</f>
        <v/>
      </c>
      <c r="C3" s="84" t="str">
        <f>IF('Payments Export'!C3="","",'Payments Export'!C3)</f>
        <v/>
      </c>
      <c r="D3" s="84" t="str">
        <f>IF('Payments Export'!D3="","",'Payments Export'!D3)</f>
        <v/>
      </c>
      <c r="E3" s="84" t="str">
        <f>IF('Payments Export'!E3="","",'Payments Export'!E3)</f>
        <v/>
      </c>
      <c r="F3" s="84" t="str">
        <f>IF('Payments Export'!F3="","",'Payments Export'!F3)</f>
        <v/>
      </c>
      <c r="G3" s="84" t="str">
        <f>IF('Payments Export'!G3="","",'Payments Export'!G3)</f>
        <v/>
      </c>
      <c r="H3" s="84" t="str">
        <f>IF('Payments Export'!H3="","",'Payments Export'!H3)</f>
        <v/>
      </c>
      <c r="I3" s="84" t="str">
        <f>IF('Payments Export'!I3="","",'Payments Export'!I3)</f>
        <v/>
      </c>
      <c r="J3" s="84" t="str">
        <f>IF('Payments Export'!J3="","",'Payments Export'!J3)</f>
        <v/>
      </c>
      <c r="K3" s="85" t="str">
        <f>IF('Payments Export'!K3="","",'Payments Export'!K3)</f>
        <v/>
      </c>
      <c r="L3" s="84" t="str">
        <f>IF('Payments Export'!L3="","",'Payments Export'!L3)</f>
        <v/>
      </c>
      <c r="M3" s="84" t="str">
        <f>IF('Payments Export'!M3="","",'Payments Export'!M3)</f>
        <v/>
      </c>
      <c r="N3" s="86" t="str">
        <f>IF('Payments Export'!N3="","",'Payments Export'!N3)</f>
        <v/>
      </c>
      <c r="O3" s="86" t="str">
        <f>IF('Payments Export'!O3="","",'Payments Export'!O3)</f>
        <v/>
      </c>
      <c r="P3" s="86" t="str">
        <f>IF('Payments Export'!P3="","",'Payments Export'!P3)</f>
        <v/>
      </c>
    </row>
    <row r="4" spans="1:16" x14ac:dyDescent="0.35">
      <c r="A4" s="84" t="str">
        <f>IF('Payments Export'!A4="","",'Payments Export'!A4)</f>
        <v>Location</v>
      </c>
      <c r="B4" s="84" t="str">
        <f>IF('Payments Export'!B4="","",'Payments Export'!B4)</f>
        <v>Provider</v>
      </c>
      <c r="C4" s="84" t="str">
        <f>IF('Payments Export'!C4="","",'Payments Export'!C4)</f>
        <v>Billed To</v>
      </c>
      <c r="D4" s="84" t="str">
        <f>IF('Payments Export'!D4="","",'Payments Export'!D4)</f>
        <v>Patient Name</v>
      </c>
      <c r="E4" s="84" t="str">
        <f>IF('Payments Export'!E4="","",'Payments Export'!E4)</f>
        <v>Invoice No.</v>
      </c>
      <c r="F4" s="84" t="str">
        <f>IF('Payments Export'!F4="","",'Payments Export'!F4)</f>
        <v>Service ID</v>
      </c>
      <c r="G4" s="84" t="str">
        <f>IF('Payments Export'!G4="","",'Payments Export'!G4)</f>
        <v>Payment ID</v>
      </c>
      <c r="H4" s="84" t="str">
        <f>IF('Payments Export'!H4="","",'Payments Export'!H4)</f>
        <v>Item No.</v>
      </c>
      <c r="I4" s="84" t="str">
        <f>IF('Payments Export'!I4="","",'Payments Export'!I4)</f>
        <v>Description</v>
      </c>
      <c r="J4" s="84" t="str">
        <f>IF('Payments Export'!J4="","",'Payments Export'!J4)</f>
        <v>Status</v>
      </c>
      <c r="K4" s="85" t="str">
        <f>IF('Payments Export'!K4="","",'Payments Export'!K4)</f>
        <v>Transaction Date</v>
      </c>
      <c r="L4" s="84" t="str">
        <f>IF('Payments Export'!L4="","",'Payments Export'!L4)</f>
        <v>Payment Method</v>
      </c>
      <c r="M4" s="84" t="str">
        <f>IF('Payments Export'!M4="","",'Payments Export'!M4)</f>
        <v>Account Type</v>
      </c>
      <c r="N4" s="86" t="str">
        <f>IF('Payments Export'!N4="","",'Payments Export'!N4)</f>
        <v>GST
($ incl GST)</v>
      </c>
      <c r="O4" s="86" t="str">
        <f>IF('Payments Export'!O4="","",'Payments Export'!O4)</f>
        <v>Payment
($ incl GST)</v>
      </c>
      <c r="P4" s="86" t="str">
        <f>IF('Payments Export'!P4="","",'Payments Export'!P4)</f>
        <v>Deposit
($ incl GST)</v>
      </c>
    </row>
    <row r="5" spans="1:16" x14ac:dyDescent="0.35">
      <c r="A5" s="84" t="str" cm="1">
        <f t="array" ref="A5:P8">_xlfn._xlws.FILTER('Payments Export'!A5:P10004,'Payments Export'!B5:B10004='Tax Invoice PDF Creator'!B14,'Tax Invoice PDF Creator'!B14&amp;" did not provide any services this period.")</f>
        <v>Generic Medical Clinic</v>
      </c>
      <c r="B5" s="84" t="str">
        <v>Morgan Lewis</v>
      </c>
      <c r="C5" s="84" t="str">
        <v>Morgan Lewis</v>
      </c>
      <c r="D5" s="84" t="str">
        <v>Anonymous</v>
      </c>
      <c r="E5" s="84">
        <v>152881</v>
      </c>
      <c r="F5" s="84">
        <v>164223</v>
      </c>
      <c r="G5" s="84">
        <v>66450</v>
      </c>
      <c r="H5" s="84">
        <v>10954</v>
      </c>
      <c r="I5" s="84" t="str">
        <v>Dietitian Service</v>
      </c>
      <c r="J5" s="84" t="str">
        <v>Payment</v>
      </c>
      <c r="K5" s="85">
        <v>45276.383773148104</v>
      </c>
      <c r="L5" s="84" t="str">
        <v>EFT</v>
      </c>
      <c r="M5" s="84" t="str">
        <v>Private</v>
      </c>
      <c r="N5" s="86">
        <v>0</v>
      </c>
      <c r="O5" s="86">
        <v>75</v>
      </c>
      <c r="P5" s="86">
        <v>0</v>
      </c>
    </row>
    <row r="6" spans="1:16" x14ac:dyDescent="0.35">
      <c r="A6" s="84" t="str">
        <v>Generic Medical Clinic</v>
      </c>
      <c r="B6" s="84" t="str">
        <v>Morgan Lewis</v>
      </c>
      <c r="C6" s="84" t="str">
        <v>Morgan Lewis</v>
      </c>
      <c r="D6" s="84" t="str">
        <v>Anonymous</v>
      </c>
      <c r="E6" s="84">
        <v>152907</v>
      </c>
      <c r="F6" s="84">
        <v>164241</v>
      </c>
      <c r="G6" s="84">
        <v>66465</v>
      </c>
      <c r="H6" s="84">
        <v>0</v>
      </c>
      <c r="I6" s="84" t="str">
        <v>500 - Allied Health Initial Consultation</v>
      </c>
      <c r="J6" s="84" t="str">
        <v>Payment</v>
      </c>
      <c r="K6" s="85">
        <v>45276.430613425902</v>
      </c>
      <c r="L6" s="84" t="str">
        <v>EFT</v>
      </c>
      <c r="M6" s="84" t="str">
        <v>Private</v>
      </c>
      <c r="N6" s="86">
        <v>0</v>
      </c>
      <c r="O6" s="86">
        <v>100</v>
      </c>
      <c r="P6" s="86">
        <v>0</v>
      </c>
    </row>
    <row r="7" spans="1:16" x14ac:dyDescent="0.35">
      <c r="A7" s="84" t="str">
        <v>Generic Medical Clinic</v>
      </c>
      <c r="B7" s="84" t="str">
        <v>Morgan Lewis</v>
      </c>
      <c r="C7" s="84" t="str">
        <v>Morgan Lewis</v>
      </c>
      <c r="D7" s="84" t="str">
        <v>Anonymous</v>
      </c>
      <c r="E7" s="84">
        <v>152915</v>
      </c>
      <c r="F7" s="84">
        <v>164249</v>
      </c>
      <c r="G7" s="84">
        <v>66472</v>
      </c>
      <c r="H7" s="84">
        <v>0</v>
      </c>
      <c r="I7" s="84" t="str">
        <v>500 - Allied Health Initial Consultation</v>
      </c>
      <c r="J7" s="84" t="str">
        <v>Payment</v>
      </c>
      <c r="K7" s="85">
        <v>45276.460509259297</v>
      </c>
      <c r="L7" s="84" t="str">
        <v>EFT</v>
      </c>
      <c r="M7" s="84" t="str">
        <v>Private</v>
      </c>
      <c r="N7" s="86">
        <v>0</v>
      </c>
      <c r="O7" s="86">
        <v>50</v>
      </c>
      <c r="P7" s="86">
        <v>0</v>
      </c>
    </row>
    <row r="8" spans="1:16" x14ac:dyDescent="0.35">
      <c r="A8" s="84" t="str">
        <v>Generic Medical Clinic</v>
      </c>
      <c r="B8" s="84" t="str">
        <v>Morgan Lewis</v>
      </c>
      <c r="C8" s="84" t="str">
        <v>Morgan Lewis</v>
      </c>
      <c r="D8" s="84" t="str">
        <v>Anonymous</v>
      </c>
      <c r="E8" s="84">
        <v>152926</v>
      </c>
      <c r="F8" s="84">
        <v>164257</v>
      </c>
      <c r="G8" s="84">
        <v>66482</v>
      </c>
      <c r="H8" s="84">
        <v>10954</v>
      </c>
      <c r="I8" s="84" t="str">
        <v>Dietitian Service</v>
      </c>
      <c r="J8" s="84" t="str">
        <v>Payment</v>
      </c>
      <c r="K8" s="85">
        <v>45276.491851851897</v>
      </c>
      <c r="L8" s="84" t="str">
        <v>EFT</v>
      </c>
      <c r="M8" s="84" t="str">
        <v>Private</v>
      </c>
      <c r="N8" s="86">
        <v>0</v>
      </c>
      <c r="O8" s="86">
        <v>100</v>
      </c>
      <c r="P8" s="86">
        <v>0</v>
      </c>
    </row>
  </sheetData>
  <pageMargins left="0.7" right="0.7" top="0.75" bottom="0.75" header="0.3" footer="0.3"/>
  <pageSetup paperSize="9" scale="71"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3815D9-FD7A-4315-B0BE-DE3C590FF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Start here</vt:lpstr>
      <vt:lpstr>Company Details</vt:lpstr>
      <vt:lpstr>Payments Export</vt:lpstr>
      <vt:lpstr>Data Check</vt:lpstr>
      <vt:lpstr>Items in this report</vt:lpstr>
      <vt:lpstr>Items database</vt:lpstr>
      <vt:lpstr>Preprocess Export</vt:lpstr>
      <vt:lpstr>Provider Check</vt:lpstr>
      <vt:lpstr>Provider Template</vt:lpstr>
      <vt:lpstr>Adjustments</vt:lpstr>
      <vt:lpstr>Find Problem Items</vt:lpstr>
      <vt:lpstr>Services and Fees</vt:lpstr>
      <vt:lpstr>Xero Invoice Export</vt:lpstr>
      <vt:lpstr>QuickBooks Invoice Export</vt:lpstr>
      <vt:lpstr>Tax Invoice PDF Creator</vt:lpstr>
      <vt:lpstr>Calculation Page PDF Creator</vt:lpstr>
      <vt:lpstr>Provider Feedback</vt:lpstr>
      <vt:lpstr>ABA Data</vt:lpstr>
      <vt:lpstr>Receipts Report</vt:lpstr>
      <vt:lpstr>Extract</vt:lpstr>
      <vt:lpstr>'Items in this report'!ExtractWS</vt:lpstr>
      <vt:lpstr>Item_Number</vt:lpstr>
      <vt:lpstr>'Items database'!Item_NumberWS</vt:lpstr>
      <vt:lpstr>'Items database'!ItemsDatabaseWS</vt:lpstr>
      <vt:lpstr>ItemsWB</vt:lpstr>
      <vt:lpstr>'Items in this report'!ItemsWS</vt:lpstr>
      <vt:lpstr>Prefixes</vt:lpstr>
      <vt:lpstr>'Company Details'!PrefixesWS</vt:lpstr>
      <vt:lpstr>ProblemItems</vt:lpstr>
      <vt:lpstr>'Provider Template'!Provider_NamesWS</vt:lpstr>
      <vt:lpstr>Provider_NameWB</vt:lpstr>
      <vt:lpstr>'Provider Template'!ProviderWS</vt:lpstr>
      <vt:lpstr>Services</vt:lpstr>
      <vt:lpstr>'Company Details'!ServicesWS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Glaspole</dc:creator>
  <cp:lastModifiedBy>Jim Glaspole</cp:lastModifiedBy>
  <cp:lastPrinted>2024-01-01T02:56:10Z</cp:lastPrinted>
  <dcterms:created xsi:type="dcterms:W3CDTF">2023-11-29T23:30:02Z</dcterms:created>
  <dcterms:modified xsi:type="dcterms:W3CDTF">2024-01-01T06:01:04Z</dcterms:modified>
</cp:coreProperties>
</file>

<file path=userCustomization/customUI.xml><?xml version="1.0" encoding="utf-8"?>
<mso:customUI xmlns:mso="http://schemas.microsoft.com/office/2006/01/customui">
  <mso:ribbon>
    <mso:qat>
      <mso:documentControls>
        <mso:control idQ="mso:DataFormExcel" visible="true"/>
      </mso:documentControls>
    </mso:qat>
  </mso:ribbon>
</mso:customUI>
</file>